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omments1.xml" ContentType="application/vnd.openxmlformats-officedocument.spreadsheetml.comments+xml"/>
  <Override PartName="/xl/drawings/drawing3.xml" ContentType="application/vnd.openxmlformats-officedocument.drawing+xml"/>
  <Override PartName="/xl/charts/chart27.xml" ContentType="application/vnd.openxmlformats-officedocument.drawingml.chart+xml"/>
  <Override PartName="/xl/drawings/drawing4.xml" ContentType="application/vnd.openxmlformats-officedocument.drawing+xml"/>
  <Override PartName="/xl/comments2.xml" ContentType="application/vnd.openxmlformats-officedocument.spreadsheetml.comments+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omments3.xml" ContentType="application/vnd.openxmlformats-officedocument.spreadsheetml.comments+xml"/>
  <Override PartName="/xl/drawings/drawing5.xml" ContentType="application/vnd.openxmlformats-officedocument.drawing+xml"/>
  <Override PartName="/xl/charts/chart4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2370" yWindow="45" windowWidth="12825" windowHeight="11625" activeTab="2"/>
  </bookViews>
  <sheets>
    <sheet name="Directory" sheetId="49" r:id="rId1"/>
    <sheet name="General_inputs" sheetId="4" r:id="rId2"/>
    <sheet name="Energy_weights" sheetId="77" r:id="rId3"/>
    <sheet name="Industrial_Total_LMDI_UtilAdj" sheetId="72" r:id="rId4"/>
    <sheet name="Total_Industrial" sheetId="45" r:id="rId5"/>
    <sheet name="Manufacturing" sheetId="1" r:id="rId6"/>
    <sheet name="NonManufacturing" sheetId="71" r:id="rId7"/>
    <sheet name="Mining" sheetId="75" r:id="rId8"/>
    <sheet name="Report_chart" sheetId="74" r:id="rId9"/>
    <sheet name="Report_tables" sheetId="70" r:id="rId10"/>
    <sheet name="Charts (www)" sheetId="51" r:id="rId11"/>
    <sheet name="NonManufacturing_Data" sheetId="79" r:id="rId12"/>
    <sheet name="Mining_Data" sheetId="78" r:id="rId13"/>
    <sheet name="Manufacturing_Energy_Data" sheetId="54" r:id="rId14"/>
    <sheet name="AER10_Table2.1d" sheetId="67" r:id="rId15"/>
    <sheet name="AER11_Table2.1d_MER0913" sheetId="73" r:id="rId16"/>
    <sheet name="mer_dataT02.04" sheetId="76" r:id="rId17"/>
    <sheet name="Conversion_factors" sheetId="7" r:id="rId18"/>
    <sheet name="BEA_Output_Data" sheetId="53" r:id="rId19"/>
    <sheet name="Manufacturing Gross Output" sheetId="35" r:id="rId20"/>
    <sheet name="Manufacturing Value Added" sheetId="39" r:id="rId21"/>
    <sheet name="Gross Output over VA" sheetId="36" r:id="rId22"/>
    <sheet name="NAICS Sector VA over Manufac VA" sheetId="40"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j" localSheetId="3">#REF!</definedName>
    <definedName name="\j" localSheetId="16">#REF!</definedName>
    <definedName name="\j" localSheetId="7">#REF!</definedName>
    <definedName name="\j" localSheetId="6">#REF!</definedName>
    <definedName name="\j" localSheetId="11">#REF!</definedName>
    <definedName name="\j" localSheetId="9">#REF!</definedName>
    <definedName name="\j">#REF!</definedName>
    <definedName name="_1982" localSheetId="3">[1]RECS_2!#REF!</definedName>
    <definedName name="_1982" localSheetId="16">[1]RECS_2!#REF!</definedName>
    <definedName name="_1982" localSheetId="7">[1]RECS_2!#REF!</definedName>
    <definedName name="_1982" localSheetId="6">[1]RECS_2!#REF!</definedName>
    <definedName name="_1982" localSheetId="11">[1]RECS_2!#REF!</definedName>
    <definedName name="_1982" localSheetId="9">[1]RECS_2!#REF!</definedName>
    <definedName name="_1982">[1]RECS_2!#REF!</definedName>
    <definedName name="AllData" localSheetId="3">#REF!</definedName>
    <definedName name="AllData" localSheetId="7">#REF!</definedName>
    <definedName name="AllData" localSheetId="11">#REF!</definedName>
    <definedName name="AllData" localSheetId="9">#REF!</definedName>
    <definedName name="AllData">#REF!</definedName>
    <definedName name="base_label">[2]General_inputs!$N$6</definedName>
    <definedName name="base_label_paren">[2]General_inputs!$O$6</definedName>
    <definedName name="base_row" localSheetId="3">[3]General_inputs!$M$6</definedName>
    <definedName name="Base_row" localSheetId="16">[2]All_Sectors!$K$73</definedName>
    <definedName name="base_row" localSheetId="7">[4]General_inputs!$M$6</definedName>
    <definedName name="base_row" localSheetId="6">[5]General_inputs!$M$6</definedName>
    <definedName name="base_row" localSheetId="9">[6]General_inputs!$M$6</definedName>
    <definedName name="base_row">General_inputs!$O$6</definedName>
    <definedName name="base_row2" localSheetId="16">[2]All_Sectors!$K$74</definedName>
    <definedName name="base_row2" localSheetId="7">[7]General_inputs!$O$7</definedName>
    <definedName name="base_row2" localSheetId="6">[8]General_inputs!$O$7</definedName>
    <definedName name="base_row2">General_inputs!$O$7</definedName>
    <definedName name="Base_year" localSheetId="3">[3]General_inputs!$F$6</definedName>
    <definedName name="Base_year" localSheetId="16">[2]General_inputs!$F$6</definedName>
    <definedName name="Base_year" localSheetId="7">[4]General_inputs!$F$6</definedName>
    <definedName name="Base_year" localSheetId="6">[5]General_inputs!$F$6</definedName>
    <definedName name="Base_year" localSheetId="9">[6]General_inputs!$F$6</definedName>
    <definedName name="Base_year">General_inputs!$F$6</definedName>
    <definedName name="Base_year2" localSheetId="3">[3]General_inputs!$F$7</definedName>
    <definedName name="Base_year2" localSheetId="16">[2]General_inputs!$F$7</definedName>
    <definedName name="Base_year2" localSheetId="7">[4]General_inputs!$F$7</definedName>
    <definedName name="Base_year2" localSheetId="6">[5]General_inputs!$F$7</definedName>
    <definedName name="Base_year2" localSheetId="9">[6]General_inputs!$F$7</definedName>
    <definedName name="Base_year2">General_inputs!$F$7</definedName>
    <definedName name="Begin_year_chart1" localSheetId="16">[2]General_inputs!$F$20</definedName>
    <definedName name="Begin_year_chart1" localSheetId="7">[7]General_inputs!$F$20</definedName>
    <definedName name="Begin_year_chart1" localSheetId="6">[8]General_inputs!$F$20</definedName>
    <definedName name="Begin_year_chart1">General_inputs!$F$20</definedName>
    <definedName name="EintenAdj">[2]General_inputs!$F$25</definedName>
    <definedName name="End_year_chart1" localSheetId="16">[2]General_inputs!$F$21</definedName>
    <definedName name="End_year_chart1" localSheetId="7">[7]General_inputs!$F$21</definedName>
    <definedName name="End_year_chart1" localSheetId="6">[8]General_inputs!$F$21</definedName>
    <definedName name="End_year_chart1">General_inputs!$F$21</definedName>
    <definedName name="Fuel_type" localSheetId="3">[9]General_inputs!$F$16</definedName>
    <definedName name="Fuel_type" localSheetId="9">[9]General_inputs!$F$16</definedName>
    <definedName name="Fuel_type">General_inputs!$F$16</definedName>
    <definedName name="HTML_CodePage" hidden="1">1252</definedName>
    <definedName name="HTML_Control" localSheetId="3" hidden="1">{"'Sheet1'!$A$1:$K$41"}</definedName>
    <definedName name="HTML_Control" localSheetId="16" hidden="1">{"'Sheet1'!$A$1:$K$41"}</definedName>
    <definedName name="HTML_Control" localSheetId="7" hidden="1">{"'Sheet1'!$A$1:$K$41"}</definedName>
    <definedName name="HTML_Control" localSheetId="6" hidden="1">{"'Sheet1'!$A$1:$K$41"}</definedName>
    <definedName name="HTML_Control" localSheetId="9" hidden="1">{"'Sheet1'!$A$1:$K$41"}</definedName>
    <definedName name="HTML_Control" hidden="1">{"'Sheet1'!$A$1:$K$41"}</definedName>
    <definedName name="HTML_Control_1" hidden="1">{"'Sheet1'!$A$1:$K$41"}</definedName>
    <definedName name="HTML_Control_2" hidden="1">{"'Sheet1'!$A$1:$K$41"}</definedName>
    <definedName name="HTML_Description" hidden="1">""</definedName>
    <definedName name="HTML_Email" hidden="1">""</definedName>
    <definedName name="HTML_Header" hidden="1">""</definedName>
    <definedName name="HTML_LastUpdate" hidden="1">"7/26/00"</definedName>
    <definedName name="HTML_LineAfter" hidden="1">FALSE</definedName>
    <definedName name="HTML_LineBefore" hidden="1">FALSE</definedName>
    <definedName name="HTML_Name" hidden="1">"Stephanie Battles"</definedName>
    <definedName name="HTML_OBDlg2" hidden="1">TRUE</definedName>
    <definedName name="HTML_OBDlg4" hidden="1">TRUE</definedName>
    <definedName name="HTML_OS" hidden="1">0</definedName>
    <definedName name="HTML_PathFile" hidden="1">"C:\WEBSHARE\WWWROOT\efficiency\spreadsheets\MyHTML.htm"</definedName>
    <definedName name="HTML_Title" hidden="1">"Total Square Feet in U.S. Housing Units"</definedName>
    <definedName name="index_label" localSheetId="3">[3]General_inputs!$U$6</definedName>
    <definedName name="index_label" localSheetId="16">[10]General_inputs!$U$6</definedName>
    <definedName name="index_label" localSheetId="7">[4]General_inputs!$U$6</definedName>
    <definedName name="index_label" localSheetId="6">[5]General_inputs!$U$6</definedName>
    <definedName name="index_label" localSheetId="9">[6]General_inputs!$U$6</definedName>
    <definedName name="index_label">General_inputs!$L$6</definedName>
    <definedName name="index_label2" localSheetId="7">[7]General_inputs!$L$7</definedName>
    <definedName name="index_label2" localSheetId="6">[8]General_inputs!$L$7</definedName>
    <definedName name="index_label2">General_inputs!$L$7</definedName>
    <definedName name="Inten1">[2]All_Sectors!$AH$10:$AN$71</definedName>
    <definedName name="Print_Area_MI" localSheetId="3">[11]Price!#REF!</definedName>
    <definedName name="Print_Area_MI" localSheetId="16">[11]Price!#REF!</definedName>
    <definedName name="Print_Area_MI" localSheetId="7">[11]Price!#REF!</definedName>
    <definedName name="Print_Area_MI" localSheetId="6">[11]Price!#REF!</definedName>
    <definedName name="Print_Area_MI" localSheetId="11">[12]Price!#REF!</definedName>
    <definedName name="Print_Area_MI" localSheetId="9">[11]Price!#REF!</definedName>
    <definedName name="Print_Area_MI">[12]Price!#REF!</definedName>
    <definedName name="QtrData" localSheetId="3">'[13]Authnot Prelim'!#REF!</definedName>
    <definedName name="QtrData" localSheetId="7">'[13]Authnot Prelim'!#REF!</definedName>
    <definedName name="QtrData" localSheetId="11">'[13]Authnot Prelim'!#REF!</definedName>
    <definedName name="QtrData" localSheetId="9">'[13]Authnot Prelim'!#REF!</definedName>
    <definedName name="QtrData">'[13]Authnot Prelim'!#REF!</definedName>
    <definedName name="Utility_Adj">General_inputs!$P$24</definedName>
  </definedNames>
  <calcPr calcId="145621"/>
</workbook>
</file>

<file path=xl/calcChain.xml><?xml version="1.0" encoding="utf-8"?>
<calcChain xmlns="http://schemas.openxmlformats.org/spreadsheetml/2006/main">
  <c r="V7" i="77" l="1"/>
  <c r="T7" i="77"/>
  <c r="L7" i="77"/>
  <c r="J7" i="77"/>
  <c r="AG82" i="72" l="1"/>
  <c r="BZ149" i="1"/>
  <c r="BZ177" i="1"/>
  <c r="L41" i="77" l="1"/>
  <c r="L40" i="77"/>
  <c r="L39" i="77"/>
  <c r="L43" i="77"/>
  <c r="L44" i="77" s="1"/>
  <c r="U48" i="39" l="1"/>
  <c r="T48" i="39"/>
  <c r="T22" i="39"/>
  <c r="AA79" i="75" l="1"/>
  <c r="AH79" i="75"/>
  <c r="N79" i="75"/>
  <c r="N80" i="71"/>
  <c r="P36" i="75"/>
  <c r="P37" i="75"/>
  <c r="P38" i="75"/>
  <c r="P39" i="75"/>
  <c r="P40" i="75"/>
  <c r="P41" i="75"/>
  <c r="P42" i="75"/>
  <c r="P43" i="75"/>
  <c r="P44" i="75"/>
  <c r="P45" i="75"/>
  <c r="P46" i="75"/>
  <c r="P47" i="75"/>
  <c r="P48" i="75"/>
  <c r="P49" i="75"/>
  <c r="P50" i="75"/>
  <c r="P51" i="75"/>
  <c r="P52" i="75"/>
  <c r="P53" i="75"/>
  <c r="P54" i="75"/>
  <c r="P55" i="75"/>
  <c r="P56" i="75"/>
  <c r="P57" i="75"/>
  <c r="P58" i="75"/>
  <c r="P59" i="75"/>
  <c r="P60" i="75"/>
  <c r="P61" i="75"/>
  <c r="P62" i="75"/>
  <c r="P63" i="75"/>
  <c r="P64" i="75"/>
  <c r="P65" i="75"/>
  <c r="P66" i="75"/>
  <c r="P67" i="75"/>
  <c r="P68" i="75"/>
  <c r="P69" i="75"/>
  <c r="P70" i="75"/>
  <c r="P71" i="75"/>
  <c r="P72" i="75"/>
  <c r="P73" i="75"/>
  <c r="P74" i="75"/>
  <c r="P75" i="75"/>
  <c r="P76" i="75"/>
  <c r="P77" i="75"/>
  <c r="D260" i="71"/>
  <c r="E260" i="71"/>
  <c r="F260" i="71"/>
  <c r="D261" i="71"/>
  <c r="E261" i="71"/>
  <c r="F261" i="71"/>
  <c r="D262" i="71"/>
  <c r="E262" i="71"/>
  <c r="F262" i="71"/>
  <c r="D263" i="71"/>
  <c r="E263" i="71"/>
  <c r="F263" i="71"/>
  <c r="D264" i="71"/>
  <c r="E264" i="71"/>
  <c r="F264" i="71"/>
  <c r="D265" i="71"/>
  <c r="E265" i="71"/>
  <c r="F265" i="71"/>
  <c r="D266" i="71"/>
  <c r="E266" i="71"/>
  <c r="F266" i="71"/>
  <c r="D267" i="71"/>
  <c r="E267" i="71"/>
  <c r="F267" i="71"/>
  <c r="D268" i="71"/>
  <c r="E268" i="71"/>
  <c r="F268" i="71"/>
  <c r="D269" i="71"/>
  <c r="E269" i="71"/>
  <c r="F269" i="71"/>
  <c r="D270" i="71"/>
  <c r="E270" i="71"/>
  <c r="F270" i="71"/>
  <c r="D271" i="71"/>
  <c r="E271" i="71"/>
  <c r="F271" i="71"/>
  <c r="D272" i="71"/>
  <c r="E272" i="71"/>
  <c r="F272" i="71"/>
  <c r="D273" i="71"/>
  <c r="E273" i="71"/>
  <c r="F273" i="71"/>
  <c r="D274" i="71"/>
  <c r="E274" i="71"/>
  <c r="F274" i="71"/>
  <c r="D275" i="71"/>
  <c r="E275" i="71"/>
  <c r="F275" i="71"/>
  <c r="D276" i="71"/>
  <c r="E276" i="71"/>
  <c r="F276" i="71"/>
  <c r="D277" i="71"/>
  <c r="E277" i="71"/>
  <c r="F277" i="71"/>
  <c r="D278" i="71"/>
  <c r="E278" i="71"/>
  <c r="F278" i="71"/>
  <c r="D279" i="71"/>
  <c r="E279" i="71"/>
  <c r="F279" i="71"/>
  <c r="D280" i="71"/>
  <c r="E280" i="71"/>
  <c r="F280" i="71"/>
  <c r="D281" i="71"/>
  <c r="E281" i="71"/>
  <c r="F281" i="71"/>
  <c r="D282" i="71"/>
  <c r="E282" i="71"/>
  <c r="F282" i="71"/>
  <c r="D283" i="71"/>
  <c r="E283" i="71"/>
  <c r="F283" i="71"/>
  <c r="D284" i="71"/>
  <c r="E284" i="71"/>
  <c r="F284" i="71"/>
  <c r="D285" i="71"/>
  <c r="E285" i="71"/>
  <c r="F285" i="71"/>
  <c r="D286" i="71"/>
  <c r="E286" i="71"/>
  <c r="F286" i="71"/>
  <c r="D287" i="71"/>
  <c r="E287" i="71"/>
  <c r="F287" i="71"/>
  <c r="D288" i="71"/>
  <c r="E288" i="71"/>
  <c r="F288" i="71"/>
  <c r="D289" i="71"/>
  <c r="E289" i="71"/>
  <c r="F289" i="71"/>
  <c r="D290" i="71"/>
  <c r="E290" i="71"/>
  <c r="F290" i="71"/>
  <c r="D291" i="71"/>
  <c r="E291" i="71"/>
  <c r="F291" i="71"/>
  <c r="D292" i="71"/>
  <c r="E292" i="71"/>
  <c r="F292" i="71"/>
  <c r="D293" i="71"/>
  <c r="E293" i="71"/>
  <c r="F293" i="71"/>
  <c r="D294" i="71"/>
  <c r="E294" i="71"/>
  <c r="F294" i="71"/>
  <c r="D295" i="71"/>
  <c r="E295" i="71"/>
  <c r="F295" i="71"/>
  <c r="D296" i="71"/>
  <c r="E296" i="71"/>
  <c r="F296" i="71"/>
  <c r="D297" i="71"/>
  <c r="E297" i="71"/>
  <c r="F297" i="71"/>
  <c r="D298" i="71"/>
  <c r="E298" i="71"/>
  <c r="F298" i="71"/>
  <c r="D299" i="71"/>
  <c r="E299" i="71"/>
  <c r="F299" i="71"/>
  <c r="D300" i="71"/>
  <c r="E300" i="71"/>
  <c r="F300" i="71"/>
  <c r="D301" i="71"/>
  <c r="E301" i="71"/>
  <c r="F301" i="71"/>
  <c r="D184" i="71"/>
  <c r="E184" i="71"/>
  <c r="F184" i="71"/>
  <c r="D185" i="71"/>
  <c r="E185" i="71"/>
  <c r="F185" i="71"/>
  <c r="D186" i="71"/>
  <c r="E186" i="71"/>
  <c r="F186" i="71"/>
  <c r="D187" i="71"/>
  <c r="E187" i="71"/>
  <c r="F187" i="71"/>
  <c r="D188" i="71"/>
  <c r="E188" i="71"/>
  <c r="F188" i="71"/>
  <c r="D189" i="71"/>
  <c r="E189" i="71"/>
  <c r="F189" i="71"/>
  <c r="D190" i="71"/>
  <c r="E190" i="71"/>
  <c r="F190" i="71"/>
  <c r="D191" i="71"/>
  <c r="E191" i="71"/>
  <c r="F191" i="71"/>
  <c r="D192" i="71"/>
  <c r="E192" i="71"/>
  <c r="F192" i="71"/>
  <c r="D193" i="71"/>
  <c r="E193" i="71"/>
  <c r="F193" i="71"/>
  <c r="D194" i="71"/>
  <c r="E194" i="71"/>
  <c r="F194" i="71"/>
  <c r="D195" i="71"/>
  <c r="E195" i="71"/>
  <c r="F195" i="71"/>
  <c r="D196" i="71"/>
  <c r="E196" i="71"/>
  <c r="F196" i="71"/>
  <c r="D197" i="71"/>
  <c r="E197" i="71"/>
  <c r="F197" i="71"/>
  <c r="D198" i="71"/>
  <c r="E198" i="71"/>
  <c r="F198" i="71"/>
  <c r="D199" i="71"/>
  <c r="E199" i="71"/>
  <c r="F199" i="71"/>
  <c r="D200" i="71"/>
  <c r="E200" i="71"/>
  <c r="F200" i="71"/>
  <c r="D201" i="71"/>
  <c r="E201" i="71"/>
  <c r="F201" i="71"/>
  <c r="D202" i="71"/>
  <c r="E202" i="71"/>
  <c r="F202" i="71"/>
  <c r="D203" i="71"/>
  <c r="E203" i="71"/>
  <c r="F203" i="71"/>
  <c r="D204" i="71"/>
  <c r="E204" i="71"/>
  <c r="F204" i="71"/>
  <c r="D205" i="71"/>
  <c r="E205" i="71"/>
  <c r="F205" i="71"/>
  <c r="D206" i="71"/>
  <c r="E206" i="71"/>
  <c r="F206" i="71"/>
  <c r="D207" i="71"/>
  <c r="E207" i="71"/>
  <c r="F207" i="71"/>
  <c r="D208" i="71"/>
  <c r="E208" i="71"/>
  <c r="F208" i="71"/>
  <c r="D209" i="71"/>
  <c r="E209" i="71"/>
  <c r="F209" i="71"/>
  <c r="D210" i="71"/>
  <c r="E210" i="71"/>
  <c r="F210" i="71"/>
  <c r="D211" i="71"/>
  <c r="E211" i="71"/>
  <c r="F211" i="71"/>
  <c r="D212" i="71"/>
  <c r="E212" i="71"/>
  <c r="F212" i="71"/>
  <c r="D213" i="71"/>
  <c r="E213" i="71"/>
  <c r="F213" i="71"/>
  <c r="D214" i="71"/>
  <c r="E214" i="71"/>
  <c r="F214" i="71"/>
  <c r="D215" i="71"/>
  <c r="E215" i="71"/>
  <c r="F215" i="71"/>
  <c r="D216" i="71"/>
  <c r="E216" i="71"/>
  <c r="F216" i="71"/>
  <c r="D217" i="71"/>
  <c r="E217" i="71"/>
  <c r="F217" i="71"/>
  <c r="D218" i="71"/>
  <c r="E218" i="71"/>
  <c r="F218" i="71"/>
  <c r="D219" i="71"/>
  <c r="E219" i="71"/>
  <c r="F219" i="71"/>
  <c r="D220" i="71"/>
  <c r="E220" i="71"/>
  <c r="F220" i="71"/>
  <c r="D221" i="71"/>
  <c r="E221" i="71"/>
  <c r="F221" i="71"/>
  <c r="D222" i="71"/>
  <c r="E222" i="71"/>
  <c r="F222" i="71"/>
  <c r="D223" i="71"/>
  <c r="E223" i="71"/>
  <c r="F223" i="71"/>
  <c r="D224" i="71"/>
  <c r="E224" i="71"/>
  <c r="F224" i="71"/>
  <c r="D225" i="71"/>
  <c r="E225" i="71"/>
  <c r="F225" i="71"/>
  <c r="P36" i="71"/>
  <c r="Q36" i="71"/>
  <c r="R36" i="71"/>
  <c r="P37" i="71"/>
  <c r="Q37" i="71"/>
  <c r="R37" i="71"/>
  <c r="P38" i="71"/>
  <c r="Q38" i="71"/>
  <c r="R38" i="71"/>
  <c r="P39" i="71"/>
  <c r="Q39" i="71"/>
  <c r="R39" i="71"/>
  <c r="P40" i="71"/>
  <c r="Q40" i="71"/>
  <c r="R40" i="71"/>
  <c r="P41" i="71"/>
  <c r="Q41" i="71"/>
  <c r="R41" i="71"/>
  <c r="P42" i="71"/>
  <c r="Q42" i="71"/>
  <c r="R42" i="71"/>
  <c r="P43" i="71"/>
  <c r="Q43" i="71"/>
  <c r="R43" i="71"/>
  <c r="P44" i="71"/>
  <c r="Q44" i="71"/>
  <c r="R44" i="71"/>
  <c r="P45" i="71"/>
  <c r="Q45" i="71"/>
  <c r="R45" i="71"/>
  <c r="P46" i="71"/>
  <c r="Q46" i="71"/>
  <c r="R46" i="71"/>
  <c r="P47" i="71"/>
  <c r="Q47" i="71"/>
  <c r="R47" i="71"/>
  <c r="P48" i="71"/>
  <c r="Q48" i="71"/>
  <c r="R48" i="71"/>
  <c r="P49" i="71"/>
  <c r="Q49" i="71"/>
  <c r="R49" i="71"/>
  <c r="P50" i="71"/>
  <c r="Q50" i="71"/>
  <c r="R50" i="71"/>
  <c r="P51" i="71"/>
  <c r="Q51" i="71"/>
  <c r="R51" i="71"/>
  <c r="P52" i="71"/>
  <c r="Q52" i="71"/>
  <c r="R52" i="71"/>
  <c r="P53" i="71"/>
  <c r="Q53" i="71"/>
  <c r="R53" i="71"/>
  <c r="P54" i="71"/>
  <c r="Q54" i="71"/>
  <c r="R54" i="71"/>
  <c r="P55" i="71"/>
  <c r="Q55" i="71"/>
  <c r="R55" i="71"/>
  <c r="P56" i="71"/>
  <c r="Q56" i="71"/>
  <c r="R56" i="71"/>
  <c r="P57" i="71"/>
  <c r="Q57" i="71"/>
  <c r="R57" i="71"/>
  <c r="P58" i="71"/>
  <c r="Q58" i="71"/>
  <c r="R58" i="71"/>
  <c r="P59" i="71"/>
  <c r="Q59" i="71"/>
  <c r="R59" i="71"/>
  <c r="P60" i="71"/>
  <c r="Q60" i="71"/>
  <c r="R60" i="71"/>
  <c r="P61" i="71"/>
  <c r="Q61" i="71"/>
  <c r="R61" i="71"/>
  <c r="P62" i="71"/>
  <c r="Q62" i="71"/>
  <c r="R62" i="71"/>
  <c r="P63" i="71"/>
  <c r="Q63" i="71"/>
  <c r="R63" i="71"/>
  <c r="P64" i="71"/>
  <c r="Q64" i="71"/>
  <c r="R64" i="71"/>
  <c r="P65" i="71"/>
  <c r="Q65" i="71"/>
  <c r="R65" i="71"/>
  <c r="P66" i="71"/>
  <c r="Q66" i="71"/>
  <c r="R66" i="71"/>
  <c r="P67" i="71"/>
  <c r="Q67" i="71"/>
  <c r="R67" i="71"/>
  <c r="P68" i="71"/>
  <c r="Q68" i="71"/>
  <c r="R68" i="71"/>
  <c r="P69" i="71"/>
  <c r="Q69" i="71"/>
  <c r="R69" i="71"/>
  <c r="P70" i="71"/>
  <c r="Q70" i="71"/>
  <c r="R70" i="71"/>
  <c r="P71" i="71"/>
  <c r="Q71" i="71"/>
  <c r="R71" i="71"/>
  <c r="P72" i="71"/>
  <c r="Q72" i="71"/>
  <c r="R72" i="71"/>
  <c r="P73" i="71"/>
  <c r="Q73" i="71"/>
  <c r="R73" i="71"/>
  <c r="P74" i="71"/>
  <c r="Q74" i="71"/>
  <c r="R74" i="71"/>
  <c r="P75" i="71"/>
  <c r="Q75" i="71"/>
  <c r="R75" i="71"/>
  <c r="P76" i="71"/>
  <c r="Q76" i="71"/>
  <c r="R76" i="71"/>
  <c r="P77" i="71"/>
  <c r="Q77" i="71"/>
  <c r="R77" i="71"/>
  <c r="J37" i="71"/>
  <c r="K37" i="71"/>
  <c r="L37" i="71"/>
  <c r="J38" i="71"/>
  <c r="K38" i="71"/>
  <c r="L38" i="71"/>
  <c r="J39" i="71"/>
  <c r="K39" i="71"/>
  <c r="L39" i="71"/>
  <c r="J40" i="71"/>
  <c r="K40" i="71"/>
  <c r="L40" i="71"/>
  <c r="J41" i="71"/>
  <c r="K41" i="71"/>
  <c r="L41" i="71"/>
  <c r="J42" i="71"/>
  <c r="K42" i="71"/>
  <c r="L42" i="71"/>
  <c r="J43" i="71"/>
  <c r="K43" i="71"/>
  <c r="L43" i="71"/>
  <c r="J44" i="71"/>
  <c r="K44" i="71"/>
  <c r="L44" i="71"/>
  <c r="J45" i="71"/>
  <c r="K45" i="71"/>
  <c r="L45" i="71"/>
  <c r="J46" i="71"/>
  <c r="K46" i="71"/>
  <c r="L46" i="71"/>
  <c r="J47" i="71"/>
  <c r="K47" i="71"/>
  <c r="L47" i="71"/>
  <c r="J48" i="71"/>
  <c r="K48" i="71"/>
  <c r="L48" i="71"/>
  <c r="J49" i="71"/>
  <c r="K49" i="71"/>
  <c r="L49" i="71"/>
  <c r="J50" i="71"/>
  <c r="K50" i="71"/>
  <c r="L50" i="71"/>
  <c r="J51" i="71"/>
  <c r="K51" i="71"/>
  <c r="L51" i="71"/>
  <c r="J52" i="71"/>
  <c r="K52" i="71"/>
  <c r="L52" i="71"/>
  <c r="J53" i="71"/>
  <c r="K53" i="71"/>
  <c r="L53" i="71"/>
  <c r="J54" i="71"/>
  <c r="K54" i="71"/>
  <c r="L54" i="71"/>
  <c r="J55" i="71"/>
  <c r="K55" i="71"/>
  <c r="L55" i="71"/>
  <c r="J56" i="71"/>
  <c r="K56" i="71"/>
  <c r="L56" i="71"/>
  <c r="J57" i="71"/>
  <c r="K57" i="71"/>
  <c r="L57" i="71"/>
  <c r="J58" i="71"/>
  <c r="K58" i="71"/>
  <c r="L58" i="71"/>
  <c r="J59" i="71"/>
  <c r="K59" i="71"/>
  <c r="L59" i="71"/>
  <c r="J60" i="71"/>
  <c r="K60" i="71"/>
  <c r="L60" i="71"/>
  <c r="J61" i="71"/>
  <c r="K61" i="71"/>
  <c r="L61" i="71"/>
  <c r="J62" i="71"/>
  <c r="K62" i="71"/>
  <c r="L62" i="71"/>
  <c r="J63" i="71"/>
  <c r="K63" i="71"/>
  <c r="L63" i="71"/>
  <c r="J64" i="71"/>
  <c r="K64" i="71"/>
  <c r="L64" i="71"/>
  <c r="J65" i="71"/>
  <c r="K65" i="71"/>
  <c r="L65" i="71"/>
  <c r="J66" i="71"/>
  <c r="K66" i="71"/>
  <c r="L66" i="71"/>
  <c r="J67" i="71"/>
  <c r="K67" i="71"/>
  <c r="L67" i="71"/>
  <c r="J68" i="71"/>
  <c r="K68" i="71"/>
  <c r="L68" i="71"/>
  <c r="J69" i="71"/>
  <c r="K69" i="71"/>
  <c r="L69" i="71"/>
  <c r="J70" i="71"/>
  <c r="K70" i="71"/>
  <c r="L70" i="71"/>
  <c r="J71" i="71"/>
  <c r="K71" i="71"/>
  <c r="L71" i="71"/>
  <c r="J72" i="71"/>
  <c r="K72" i="71"/>
  <c r="L72" i="71"/>
  <c r="J73" i="71"/>
  <c r="K73" i="71"/>
  <c r="L73" i="71"/>
  <c r="J74" i="71"/>
  <c r="K74" i="71"/>
  <c r="L74" i="71"/>
  <c r="J75" i="71"/>
  <c r="K75" i="71"/>
  <c r="L75" i="71"/>
  <c r="J76" i="71"/>
  <c r="K76" i="71"/>
  <c r="L76" i="71"/>
  <c r="J77" i="71"/>
  <c r="K77" i="71"/>
  <c r="L77" i="71"/>
  <c r="L36" i="71"/>
  <c r="K36" i="71"/>
  <c r="J36" i="71"/>
  <c r="B13" i="79"/>
  <c r="B14" i="79" s="1"/>
  <c r="B15" i="79" s="1"/>
  <c r="B16" i="79" s="1"/>
  <c r="B17" i="79" s="1"/>
  <c r="B18" i="79" s="1"/>
  <c r="B19" i="79" s="1"/>
  <c r="B20" i="79" s="1"/>
  <c r="B21" i="79" s="1"/>
  <c r="B22" i="79" s="1"/>
  <c r="B23" i="79" s="1"/>
  <c r="B24" i="79" s="1"/>
  <c r="B25" i="79" s="1"/>
  <c r="B26" i="79" s="1"/>
  <c r="B27" i="79" s="1"/>
  <c r="B28" i="79" s="1"/>
  <c r="B29" i="79" s="1"/>
  <c r="B30" i="79" s="1"/>
  <c r="B31" i="79" s="1"/>
  <c r="B32" i="79" s="1"/>
  <c r="B33" i="79" s="1"/>
  <c r="B34" i="79" s="1"/>
  <c r="B35" i="79" s="1"/>
  <c r="B36" i="79" s="1"/>
  <c r="B37" i="79" s="1"/>
  <c r="B38" i="79" s="1"/>
  <c r="B39" i="79" s="1"/>
  <c r="B40" i="79" s="1"/>
  <c r="B41" i="79" s="1"/>
  <c r="B42" i="79" s="1"/>
  <c r="B43" i="79" s="1"/>
  <c r="B44" i="79" s="1"/>
  <c r="B45" i="79" s="1"/>
  <c r="B46" i="79" s="1"/>
  <c r="B47" i="79" s="1"/>
  <c r="B48" i="79" s="1"/>
  <c r="B49" i="79" s="1"/>
  <c r="B50" i="79" s="1"/>
  <c r="B51" i="79" s="1"/>
  <c r="B52" i="79" s="1"/>
  <c r="B53" i="79" s="1"/>
  <c r="D257" i="75" l="1"/>
  <c r="E257" i="75"/>
  <c r="F257" i="75"/>
  <c r="D258" i="75"/>
  <c r="E258" i="75"/>
  <c r="F258" i="75"/>
  <c r="D259" i="75"/>
  <c r="E259" i="75"/>
  <c r="F259" i="75"/>
  <c r="D260" i="75"/>
  <c r="E260" i="75"/>
  <c r="F260" i="75"/>
  <c r="D261" i="75"/>
  <c r="E261" i="75"/>
  <c r="F261" i="75"/>
  <c r="D262" i="75"/>
  <c r="E262" i="75"/>
  <c r="F262" i="75"/>
  <c r="D263" i="75"/>
  <c r="E263" i="75"/>
  <c r="F263" i="75"/>
  <c r="D264" i="75"/>
  <c r="E264" i="75"/>
  <c r="F264" i="75"/>
  <c r="D265" i="75"/>
  <c r="E265" i="75"/>
  <c r="F265" i="75"/>
  <c r="D266" i="75"/>
  <c r="E266" i="75"/>
  <c r="F266" i="75"/>
  <c r="D267" i="75"/>
  <c r="E267" i="75"/>
  <c r="F267" i="75"/>
  <c r="D268" i="75"/>
  <c r="E268" i="75"/>
  <c r="F268" i="75"/>
  <c r="D269" i="75"/>
  <c r="E269" i="75"/>
  <c r="F269" i="75"/>
  <c r="D270" i="75"/>
  <c r="E270" i="75"/>
  <c r="F270" i="75"/>
  <c r="D271" i="75"/>
  <c r="E271" i="75"/>
  <c r="F271" i="75"/>
  <c r="D272" i="75"/>
  <c r="E272" i="75"/>
  <c r="F272" i="75"/>
  <c r="D273" i="75"/>
  <c r="E273" i="75"/>
  <c r="F273" i="75"/>
  <c r="D274" i="75"/>
  <c r="E274" i="75"/>
  <c r="F274" i="75"/>
  <c r="D275" i="75"/>
  <c r="E275" i="75"/>
  <c r="F275" i="75"/>
  <c r="D276" i="75"/>
  <c r="E276" i="75"/>
  <c r="F276" i="75"/>
  <c r="D277" i="75"/>
  <c r="E277" i="75"/>
  <c r="F277" i="75"/>
  <c r="D278" i="75"/>
  <c r="E278" i="75"/>
  <c r="F278" i="75"/>
  <c r="D279" i="75"/>
  <c r="E279" i="75"/>
  <c r="F279" i="75"/>
  <c r="D280" i="75"/>
  <c r="E280" i="75"/>
  <c r="F280" i="75"/>
  <c r="D281" i="75"/>
  <c r="E281" i="75"/>
  <c r="F281" i="75"/>
  <c r="D282" i="75"/>
  <c r="E282" i="75"/>
  <c r="F282" i="75"/>
  <c r="D283" i="75"/>
  <c r="E283" i="75"/>
  <c r="F283" i="75"/>
  <c r="D284" i="75"/>
  <c r="E284" i="75"/>
  <c r="F284" i="75"/>
  <c r="D285" i="75"/>
  <c r="E285" i="75"/>
  <c r="F285" i="75"/>
  <c r="D286" i="75"/>
  <c r="E286" i="75"/>
  <c r="F286" i="75"/>
  <c r="D287" i="75"/>
  <c r="E287" i="75"/>
  <c r="F287" i="75"/>
  <c r="D288" i="75"/>
  <c r="E288" i="75"/>
  <c r="F288" i="75"/>
  <c r="D289" i="75"/>
  <c r="E289" i="75"/>
  <c r="F289" i="75"/>
  <c r="D290" i="75"/>
  <c r="E290" i="75"/>
  <c r="F290" i="75"/>
  <c r="D291" i="75"/>
  <c r="E291" i="75"/>
  <c r="F291" i="75"/>
  <c r="D292" i="75"/>
  <c r="E292" i="75"/>
  <c r="F292" i="75"/>
  <c r="D293" i="75"/>
  <c r="E293" i="75"/>
  <c r="F293" i="75"/>
  <c r="D294" i="75"/>
  <c r="E294" i="75"/>
  <c r="F294" i="75"/>
  <c r="D295" i="75"/>
  <c r="E295" i="75"/>
  <c r="F295" i="75"/>
  <c r="D296" i="75"/>
  <c r="E296" i="75"/>
  <c r="F296" i="75"/>
  <c r="D297" i="75"/>
  <c r="E297" i="75"/>
  <c r="F297" i="75"/>
  <c r="D298" i="75"/>
  <c r="E298" i="75"/>
  <c r="F298" i="75"/>
  <c r="D182" i="75"/>
  <c r="E182" i="75"/>
  <c r="F182" i="75"/>
  <c r="D183" i="75"/>
  <c r="E183" i="75"/>
  <c r="F183" i="75"/>
  <c r="D184" i="75"/>
  <c r="E184" i="75"/>
  <c r="F184" i="75"/>
  <c r="D185" i="75"/>
  <c r="E185" i="75"/>
  <c r="F185" i="75"/>
  <c r="D186" i="75"/>
  <c r="E186" i="75"/>
  <c r="F186" i="75"/>
  <c r="D187" i="75"/>
  <c r="E187" i="75"/>
  <c r="F187" i="75"/>
  <c r="D188" i="75"/>
  <c r="E188" i="75"/>
  <c r="F188" i="75"/>
  <c r="D189" i="75"/>
  <c r="E189" i="75"/>
  <c r="F189" i="75"/>
  <c r="D190" i="75"/>
  <c r="E190" i="75"/>
  <c r="F190" i="75"/>
  <c r="D191" i="75"/>
  <c r="E191" i="75"/>
  <c r="F191" i="75"/>
  <c r="D192" i="75"/>
  <c r="E192" i="75"/>
  <c r="F192" i="75"/>
  <c r="D193" i="75"/>
  <c r="E193" i="75"/>
  <c r="F193" i="75"/>
  <c r="D194" i="75"/>
  <c r="E194" i="75"/>
  <c r="F194" i="75"/>
  <c r="D195" i="75"/>
  <c r="E195" i="75"/>
  <c r="F195" i="75"/>
  <c r="D196" i="75"/>
  <c r="E196" i="75"/>
  <c r="F196" i="75"/>
  <c r="D197" i="75"/>
  <c r="E197" i="75"/>
  <c r="F197" i="75"/>
  <c r="D198" i="75"/>
  <c r="E198" i="75"/>
  <c r="F198" i="75"/>
  <c r="D199" i="75"/>
  <c r="E199" i="75"/>
  <c r="F199" i="75"/>
  <c r="D200" i="75"/>
  <c r="E200" i="75"/>
  <c r="F200" i="75"/>
  <c r="D201" i="75"/>
  <c r="E201" i="75"/>
  <c r="F201" i="75"/>
  <c r="D202" i="75"/>
  <c r="E202" i="75"/>
  <c r="F202" i="75"/>
  <c r="D203" i="75"/>
  <c r="E203" i="75"/>
  <c r="F203" i="75"/>
  <c r="D204" i="75"/>
  <c r="E204" i="75"/>
  <c r="F204" i="75"/>
  <c r="D205" i="75"/>
  <c r="E205" i="75"/>
  <c r="F205" i="75"/>
  <c r="D206" i="75"/>
  <c r="E206" i="75"/>
  <c r="F206" i="75"/>
  <c r="D207" i="75"/>
  <c r="E207" i="75"/>
  <c r="F207" i="75"/>
  <c r="D208" i="75"/>
  <c r="E208" i="75"/>
  <c r="F208" i="75"/>
  <c r="D209" i="75"/>
  <c r="E209" i="75"/>
  <c r="F209" i="75"/>
  <c r="D210" i="75"/>
  <c r="E210" i="75"/>
  <c r="F210" i="75"/>
  <c r="D211" i="75"/>
  <c r="E211" i="75"/>
  <c r="F211" i="75"/>
  <c r="D212" i="75"/>
  <c r="E212" i="75"/>
  <c r="F212" i="75"/>
  <c r="D213" i="75"/>
  <c r="E213" i="75"/>
  <c r="F213" i="75"/>
  <c r="D214" i="75"/>
  <c r="E214" i="75"/>
  <c r="F214" i="75"/>
  <c r="D215" i="75"/>
  <c r="E215" i="75"/>
  <c r="F215" i="75"/>
  <c r="D216" i="75"/>
  <c r="E216" i="75"/>
  <c r="F216" i="75"/>
  <c r="D217" i="75"/>
  <c r="E217" i="75"/>
  <c r="F217" i="75"/>
  <c r="D218" i="75"/>
  <c r="E218" i="75"/>
  <c r="F218" i="75"/>
  <c r="D219" i="75"/>
  <c r="E219" i="75"/>
  <c r="F219" i="75"/>
  <c r="D220" i="75"/>
  <c r="E220" i="75"/>
  <c r="F220" i="75"/>
  <c r="D221" i="75"/>
  <c r="E221" i="75"/>
  <c r="F221" i="75"/>
  <c r="D222" i="75"/>
  <c r="E222" i="75"/>
  <c r="F222" i="75"/>
  <c r="D223" i="75"/>
  <c r="E223" i="75"/>
  <c r="F223" i="75"/>
  <c r="J36" i="75"/>
  <c r="K36" i="75"/>
  <c r="L36" i="75"/>
  <c r="J37" i="75"/>
  <c r="K37" i="75"/>
  <c r="L37" i="75"/>
  <c r="J38" i="75"/>
  <c r="K38" i="75"/>
  <c r="L38" i="75"/>
  <c r="J39" i="75"/>
  <c r="K39" i="75"/>
  <c r="L39" i="75"/>
  <c r="J40" i="75"/>
  <c r="K40" i="75"/>
  <c r="L40" i="75"/>
  <c r="J41" i="75"/>
  <c r="K41" i="75"/>
  <c r="L41" i="75"/>
  <c r="J42" i="75"/>
  <c r="K42" i="75"/>
  <c r="L42" i="75"/>
  <c r="J43" i="75"/>
  <c r="K43" i="75"/>
  <c r="L43" i="75"/>
  <c r="J44" i="75"/>
  <c r="K44" i="75"/>
  <c r="L44" i="75"/>
  <c r="J45" i="75"/>
  <c r="K45" i="75"/>
  <c r="L45" i="75"/>
  <c r="J46" i="75"/>
  <c r="K46" i="75"/>
  <c r="L46" i="75"/>
  <c r="J47" i="75"/>
  <c r="K47" i="75"/>
  <c r="L47" i="75"/>
  <c r="J48" i="75"/>
  <c r="K48" i="75"/>
  <c r="L48" i="75"/>
  <c r="J49" i="75"/>
  <c r="K49" i="75"/>
  <c r="L49" i="75"/>
  <c r="J50" i="75"/>
  <c r="K50" i="75"/>
  <c r="L50" i="75"/>
  <c r="J51" i="75"/>
  <c r="K51" i="75"/>
  <c r="L51" i="75"/>
  <c r="J52" i="75"/>
  <c r="K52" i="75"/>
  <c r="L52" i="75"/>
  <c r="J53" i="75"/>
  <c r="K53" i="75"/>
  <c r="L53" i="75"/>
  <c r="J54" i="75"/>
  <c r="K54" i="75"/>
  <c r="L54" i="75"/>
  <c r="J55" i="75"/>
  <c r="K55" i="75"/>
  <c r="L55" i="75"/>
  <c r="J56" i="75"/>
  <c r="K56" i="75"/>
  <c r="L56" i="75"/>
  <c r="J57" i="75"/>
  <c r="K57" i="75"/>
  <c r="L57" i="75"/>
  <c r="J58" i="75"/>
  <c r="K58" i="75"/>
  <c r="L58" i="75"/>
  <c r="J59" i="75"/>
  <c r="K59" i="75"/>
  <c r="L59" i="75"/>
  <c r="J60" i="75"/>
  <c r="K60" i="75"/>
  <c r="L60" i="75"/>
  <c r="J61" i="75"/>
  <c r="K61" i="75"/>
  <c r="L61" i="75"/>
  <c r="J62" i="75"/>
  <c r="K62" i="75"/>
  <c r="L62" i="75"/>
  <c r="J63" i="75"/>
  <c r="K63" i="75"/>
  <c r="L63" i="75"/>
  <c r="J64" i="75"/>
  <c r="K64" i="75"/>
  <c r="L64" i="75"/>
  <c r="J65" i="75"/>
  <c r="K65" i="75"/>
  <c r="L65" i="75"/>
  <c r="J66" i="75"/>
  <c r="K66" i="75"/>
  <c r="L66" i="75"/>
  <c r="J67" i="75"/>
  <c r="K67" i="75"/>
  <c r="L67" i="75"/>
  <c r="J68" i="75"/>
  <c r="K68" i="75"/>
  <c r="L68" i="75"/>
  <c r="J69" i="75"/>
  <c r="K69" i="75"/>
  <c r="L69" i="75"/>
  <c r="J70" i="75"/>
  <c r="K70" i="75"/>
  <c r="L70" i="75"/>
  <c r="J71" i="75"/>
  <c r="K71" i="75"/>
  <c r="L71" i="75"/>
  <c r="J72" i="75"/>
  <c r="K72" i="75"/>
  <c r="L72" i="75"/>
  <c r="J73" i="75"/>
  <c r="K73" i="75"/>
  <c r="L73" i="75"/>
  <c r="J74" i="75"/>
  <c r="K74" i="75"/>
  <c r="L74" i="75"/>
  <c r="J75" i="75"/>
  <c r="K75" i="75"/>
  <c r="L75" i="75"/>
  <c r="J76" i="75"/>
  <c r="K76" i="75"/>
  <c r="L76" i="75"/>
  <c r="J77" i="75"/>
  <c r="K77" i="75"/>
  <c r="L77" i="75"/>
  <c r="B50" i="78"/>
  <c r="B51" i="78" s="1"/>
  <c r="B12" i="78"/>
  <c r="B13" i="78" s="1"/>
  <c r="B14" i="78" s="1"/>
  <c r="B15" i="78" s="1"/>
  <c r="B16" i="78" s="1"/>
  <c r="B17" i="78" s="1"/>
  <c r="B18" i="78" s="1"/>
  <c r="B19" i="78" s="1"/>
  <c r="B20" i="78" s="1"/>
  <c r="B21" i="78" s="1"/>
  <c r="B22" i="78" s="1"/>
  <c r="B23" i="78" s="1"/>
  <c r="B24" i="78" s="1"/>
  <c r="B25" i="78" s="1"/>
  <c r="B26" i="78" s="1"/>
  <c r="B27" i="78" s="1"/>
  <c r="B28" i="78" s="1"/>
  <c r="B29" i="78" s="1"/>
  <c r="B30" i="78" s="1"/>
  <c r="B31" i="78" s="1"/>
  <c r="B32" i="78" s="1"/>
  <c r="B33" i="78" s="1"/>
  <c r="B34" i="78" s="1"/>
  <c r="B35" i="78" s="1"/>
  <c r="B36" i="78" s="1"/>
  <c r="B37" i="78" s="1"/>
  <c r="B38" i="78" s="1"/>
  <c r="B39" i="78" s="1"/>
  <c r="B40" i="78" s="1"/>
  <c r="B41" i="78" s="1"/>
  <c r="B42" i="78" s="1"/>
  <c r="B43" i="78" s="1"/>
  <c r="B44" i="78" s="1"/>
  <c r="B45" i="78" s="1"/>
  <c r="B46" i="78" s="1"/>
  <c r="B47" i="78" s="1"/>
  <c r="B48" i="78" s="1"/>
  <c r="B49" i="78" s="1"/>
  <c r="B11" i="78"/>
  <c r="M108" i="51"/>
  <c r="M150" i="51" s="1"/>
  <c r="M185" i="51" s="1"/>
  <c r="M32" i="51" l="1"/>
  <c r="G47" i="74"/>
  <c r="AF358" i="45" l="1"/>
  <c r="AF359" i="45"/>
  <c r="AF360" i="45"/>
  <c r="AF361" i="45"/>
  <c r="AF362" i="45"/>
  <c r="AF363" i="45"/>
  <c r="AF364" i="45"/>
  <c r="AF365" i="45"/>
  <c r="AF366" i="45"/>
  <c r="AF367" i="45"/>
  <c r="AF368" i="45"/>
  <c r="AF369" i="45"/>
  <c r="AF370" i="45"/>
  <c r="AF371" i="45"/>
  <c r="AF372" i="45"/>
  <c r="AF373" i="45"/>
  <c r="AF374" i="45"/>
  <c r="AF375" i="45"/>
  <c r="AF376" i="45"/>
  <c r="AF377" i="45"/>
  <c r="AF378" i="45"/>
  <c r="AF379" i="45"/>
  <c r="AF380" i="45"/>
  <c r="AF381" i="45"/>
  <c r="AF382" i="45"/>
  <c r="AF383" i="45"/>
  <c r="AF357" i="45"/>
  <c r="AF281" i="45"/>
  <c r="AF282" i="45"/>
  <c r="AF283" i="45"/>
  <c r="AF284" i="45"/>
  <c r="AF285" i="45"/>
  <c r="AF286" i="45"/>
  <c r="AF287" i="45"/>
  <c r="AF288" i="45"/>
  <c r="AF289" i="45"/>
  <c r="AF290" i="45"/>
  <c r="AF291" i="45"/>
  <c r="AF292" i="45"/>
  <c r="AF293" i="45"/>
  <c r="AF294" i="45"/>
  <c r="AF295" i="45"/>
  <c r="AF296" i="45"/>
  <c r="AF297" i="45"/>
  <c r="AF298" i="45"/>
  <c r="AF299" i="45"/>
  <c r="AF300" i="45"/>
  <c r="AF301" i="45"/>
  <c r="AF302" i="45"/>
  <c r="AF303" i="45"/>
  <c r="AF304" i="45"/>
  <c r="AF305" i="45"/>
  <c r="AF306" i="45"/>
  <c r="AF280" i="45"/>
  <c r="AF125" i="45"/>
  <c r="AF126" i="45"/>
  <c r="AF127" i="45"/>
  <c r="AF128" i="45"/>
  <c r="AF129" i="45"/>
  <c r="AF130" i="45"/>
  <c r="AF131" i="45"/>
  <c r="AF132" i="45"/>
  <c r="AF133" i="45"/>
  <c r="AF134" i="45"/>
  <c r="AF135" i="45"/>
  <c r="AF136" i="45"/>
  <c r="AF137" i="45"/>
  <c r="AF138" i="45"/>
  <c r="AF139" i="45"/>
  <c r="AF140" i="45"/>
  <c r="AF141" i="45"/>
  <c r="AF142" i="45"/>
  <c r="AF143" i="45"/>
  <c r="AF144" i="45"/>
  <c r="AF145" i="45"/>
  <c r="AF146" i="45"/>
  <c r="AF147" i="45"/>
  <c r="AF148" i="45"/>
  <c r="AF149" i="45"/>
  <c r="AF150" i="45"/>
  <c r="AF124" i="45"/>
  <c r="Y87" i="75"/>
  <c r="Z87" i="75"/>
  <c r="AA87" i="75"/>
  <c r="AB87" i="75"/>
  <c r="X87" i="75"/>
  <c r="S235" i="75"/>
  <c r="T235" i="75"/>
  <c r="U235" i="75"/>
  <c r="V235" i="75"/>
  <c r="R235" i="75"/>
  <c r="S160" i="75"/>
  <c r="T160" i="75"/>
  <c r="U160" i="75"/>
  <c r="V160" i="75"/>
  <c r="R160" i="75"/>
  <c r="S87" i="75"/>
  <c r="T87" i="75"/>
  <c r="U87" i="75"/>
  <c r="V87" i="75"/>
  <c r="R87" i="75"/>
  <c r="S14" i="75"/>
  <c r="T14" i="75"/>
  <c r="U14" i="75"/>
  <c r="V14" i="75"/>
  <c r="R14" i="75"/>
  <c r="AX12" i="75"/>
  <c r="AY12" i="75"/>
  <c r="AZ12" i="75"/>
  <c r="AW12" i="75"/>
  <c r="AX14" i="75"/>
  <c r="AY14" i="75"/>
  <c r="AZ14" i="75"/>
  <c r="BA14" i="75"/>
  <c r="AW14" i="75"/>
  <c r="AW156" i="75"/>
  <c r="AX87" i="75"/>
  <c r="AY87" i="75"/>
  <c r="AZ87" i="75"/>
  <c r="BA87" i="75"/>
  <c r="AW87" i="75"/>
  <c r="AX85" i="75"/>
  <c r="AY85" i="75"/>
  <c r="AZ85" i="75"/>
  <c r="AW85" i="75"/>
  <c r="AR235" i="75"/>
  <c r="AS235" i="75"/>
  <c r="AT235" i="75"/>
  <c r="AU235" i="75"/>
  <c r="AQ235" i="75"/>
  <c r="AR160" i="75"/>
  <c r="AS160" i="75"/>
  <c r="AT160" i="75"/>
  <c r="AU160" i="75"/>
  <c r="AQ160" i="75"/>
  <c r="AR87" i="75"/>
  <c r="AS87" i="75"/>
  <c r="AT87" i="75"/>
  <c r="AU87" i="75"/>
  <c r="AQ87" i="75"/>
  <c r="AR14" i="75"/>
  <c r="AS14" i="75"/>
  <c r="AT14" i="75"/>
  <c r="AU14" i="75"/>
  <c r="AQ14" i="75"/>
  <c r="AL85" i="75"/>
  <c r="AM85" i="75"/>
  <c r="AN85" i="75"/>
  <c r="AK85" i="75"/>
  <c r="AL235" i="75" l="1"/>
  <c r="AM235" i="75"/>
  <c r="AN235" i="75"/>
  <c r="AO235" i="75"/>
  <c r="AK235" i="75"/>
  <c r="AL160" i="75"/>
  <c r="AM160" i="75"/>
  <c r="AN160" i="75"/>
  <c r="AO160" i="75"/>
  <c r="AK160" i="75"/>
  <c r="AL87" i="75"/>
  <c r="AM87" i="75"/>
  <c r="AN87" i="75"/>
  <c r="AO87" i="75"/>
  <c r="AK87" i="75"/>
  <c r="AL14" i="75"/>
  <c r="AM14" i="75"/>
  <c r="AN14" i="75"/>
  <c r="AO14" i="75"/>
  <c r="AK14" i="75"/>
  <c r="AL12" i="75"/>
  <c r="AM12" i="75"/>
  <c r="AN12" i="75"/>
  <c r="AK12" i="75"/>
  <c r="AF235" i="75"/>
  <c r="AG235" i="75"/>
  <c r="AH235" i="75"/>
  <c r="AI235" i="75"/>
  <c r="AE235" i="75"/>
  <c r="AF233" i="75"/>
  <c r="AG233" i="75"/>
  <c r="AH233" i="75"/>
  <c r="AE233" i="75"/>
  <c r="AF160" i="75"/>
  <c r="AG160" i="75"/>
  <c r="AH160" i="75"/>
  <c r="AI160" i="75"/>
  <c r="AE160" i="75"/>
  <c r="AF87" i="75"/>
  <c r="AG87" i="75"/>
  <c r="AH87" i="75"/>
  <c r="AI87" i="75"/>
  <c r="AE87" i="75"/>
  <c r="AF14" i="75"/>
  <c r="AG14" i="75"/>
  <c r="AH14" i="75"/>
  <c r="AI14" i="75"/>
  <c r="AE14" i="75"/>
  <c r="K160" i="75"/>
  <c r="L160" i="75"/>
  <c r="M160" i="75"/>
  <c r="N160" i="75"/>
  <c r="J160" i="75"/>
  <c r="K87" i="75"/>
  <c r="L87" i="75"/>
  <c r="M87" i="75"/>
  <c r="N87" i="75"/>
  <c r="J87" i="75"/>
  <c r="K85" i="75"/>
  <c r="L85" i="75"/>
  <c r="M85" i="75"/>
  <c r="J85" i="75"/>
  <c r="E85" i="75"/>
  <c r="F85" i="75"/>
  <c r="G85" i="75"/>
  <c r="D85" i="75"/>
  <c r="E158" i="75"/>
  <c r="F158" i="75"/>
  <c r="G158" i="75"/>
  <c r="D158" i="75"/>
  <c r="E233" i="75"/>
  <c r="F233" i="75"/>
  <c r="G233" i="75"/>
  <c r="D233" i="75"/>
  <c r="E307" i="75"/>
  <c r="F307" i="75"/>
  <c r="G307" i="75"/>
  <c r="D307" i="75"/>
  <c r="Y309" i="75"/>
  <c r="Z309" i="75"/>
  <c r="AA309" i="75"/>
  <c r="AB309" i="75"/>
  <c r="X309" i="75"/>
  <c r="Y307" i="75"/>
  <c r="Z307" i="75"/>
  <c r="AA307" i="75"/>
  <c r="X307" i="75"/>
  <c r="Y235" i="75"/>
  <c r="Z235" i="75"/>
  <c r="AA235" i="75"/>
  <c r="AB235" i="75"/>
  <c r="X235" i="75"/>
  <c r="Y233" i="75"/>
  <c r="Z233" i="75"/>
  <c r="AA233" i="75"/>
  <c r="X233" i="75"/>
  <c r="Y158" i="75"/>
  <c r="Z158" i="75"/>
  <c r="AA158" i="75"/>
  <c r="X158" i="75"/>
  <c r="Y160" i="75"/>
  <c r="Z160" i="75"/>
  <c r="AA160" i="75"/>
  <c r="AB160" i="75"/>
  <c r="X160" i="75"/>
  <c r="Y14" i="75"/>
  <c r="Z14" i="75"/>
  <c r="AA14" i="75"/>
  <c r="AB14" i="75"/>
  <c r="X14" i="75"/>
  <c r="AQ14" i="71"/>
  <c r="AR14" i="71"/>
  <c r="AS14" i="71"/>
  <c r="AT14" i="71"/>
  <c r="AP14" i="71"/>
  <c r="AW238" i="71"/>
  <c r="AX238" i="71"/>
  <c r="AY238" i="71"/>
  <c r="AZ238" i="71"/>
  <c r="AV238" i="71"/>
  <c r="AW313" i="71"/>
  <c r="AX313" i="71"/>
  <c r="AY313" i="71"/>
  <c r="AZ313" i="71"/>
  <c r="AV313" i="71"/>
  <c r="AW311" i="71"/>
  <c r="AX311" i="71"/>
  <c r="AY311" i="71"/>
  <c r="AZ311" i="71"/>
  <c r="AV311" i="71"/>
  <c r="AW236" i="71"/>
  <c r="AX236" i="71"/>
  <c r="AY236" i="71"/>
  <c r="AZ236" i="71"/>
  <c r="AV236" i="71"/>
  <c r="AW86" i="71"/>
  <c r="AX86" i="71"/>
  <c r="AY86" i="71"/>
  <c r="AZ86" i="71"/>
  <c r="AV86" i="71"/>
  <c r="AQ88" i="71"/>
  <c r="AR88" i="71"/>
  <c r="AS88" i="71"/>
  <c r="AT88" i="71"/>
  <c r="AP88" i="71"/>
  <c r="AQ86" i="71"/>
  <c r="AR86" i="71"/>
  <c r="AS86" i="71"/>
  <c r="AT86" i="71"/>
  <c r="AP86" i="71"/>
  <c r="AQ311" i="71"/>
  <c r="AR311" i="71"/>
  <c r="AS311" i="71"/>
  <c r="AT311" i="71"/>
  <c r="AP311" i="71"/>
  <c r="AQ313" i="71"/>
  <c r="AR313" i="71"/>
  <c r="AS313" i="71"/>
  <c r="AT313" i="71"/>
  <c r="AP313" i="71"/>
  <c r="AQ238" i="71"/>
  <c r="AR238" i="71"/>
  <c r="AS238" i="71"/>
  <c r="AT238" i="71"/>
  <c r="AP238" i="71"/>
  <c r="AQ162" i="71"/>
  <c r="AR162" i="71"/>
  <c r="AS162" i="71"/>
  <c r="AT162" i="71"/>
  <c r="AP162" i="71"/>
  <c r="AQ160" i="71"/>
  <c r="AR160" i="71"/>
  <c r="AS160" i="71"/>
  <c r="AT160" i="71"/>
  <c r="AP160" i="71"/>
  <c r="AK311" i="71"/>
  <c r="AL311" i="71"/>
  <c r="AM311" i="71"/>
  <c r="AJ311" i="71"/>
  <c r="AK313" i="71"/>
  <c r="AL313" i="71"/>
  <c r="AM313" i="71"/>
  <c r="AN313" i="71"/>
  <c r="AJ313" i="71"/>
  <c r="AK162" i="71"/>
  <c r="AL162" i="71"/>
  <c r="AM162" i="71"/>
  <c r="AN162" i="71"/>
  <c r="AJ162" i="71"/>
  <c r="AK160" i="71"/>
  <c r="AL160" i="71"/>
  <c r="AM160" i="71"/>
  <c r="AJ160" i="71"/>
  <c r="AK86" i="71"/>
  <c r="AL86" i="71"/>
  <c r="AM86" i="71"/>
  <c r="AJ86" i="71"/>
  <c r="AK12" i="71"/>
  <c r="AL12" i="71"/>
  <c r="AM12" i="71"/>
  <c r="AJ12" i="71"/>
  <c r="AK88" i="71"/>
  <c r="AL88" i="71"/>
  <c r="AM88" i="71"/>
  <c r="AN88" i="71"/>
  <c r="AJ88" i="71"/>
  <c r="AK14" i="71"/>
  <c r="AL14" i="71"/>
  <c r="AM14" i="71"/>
  <c r="AN14" i="71"/>
  <c r="AJ14" i="71"/>
  <c r="AE162" i="71"/>
  <c r="AF162" i="71"/>
  <c r="AG162" i="71"/>
  <c r="AH162" i="71"/>
  <c r="AD162" i="71"/>
  <c r="AE88" i="71"/>
  <c r="AF88" i="71"/>
  <c r="AG88" i="71"/>
  <c r="AH88" i="71"/>
  <c r="AD88" i="71"/>
  <c r="AE14" i="71"/>
  <c r="AF14" i="71"/>
  <c r="AG14" i="71"/>
  <c r="AH14" i="71"/>
  <c r="AD14" i="71"/>
  <c r="X313" i="71"/>
  <c r="Y313" i="71"/>
  <c r="Z313" i="71"/>
  <c r="AA313" i="71"/>
  <c r="W313" i="71"/>
  <c r="X162" i="71"/>
  <c r="Y162" i="71"/>
  <c r="Z162" i="71"/>
  <c r="AA162" i="71"/>
  <c r="W162" i="71"/>
  <c r="X88" i="71"/>
  <c r="Y88" i="71"/>
  <c r="Z88" i="71"/>
  <c r="AA88" i="71"/>
  <c r="W88" i="71"/>
  <c r="Q313" i="71"/>
  <c r="R313" i="71"/>
  <c r="T313" i="71"/>
  <c r="P313" i="71"/>
  <c r="Q238" i="71"/>
  <c r="R238" i="71"/>
  <c r="T238" i="71"/>
  <c r="P238" i="71"/>
  <c r="Q162" i="71"/>
  <c r="R162" i="71"/>
  <c r="T162" i="71"/>
  <c r="P162" i="71"/>
  <c r="Q86" i="71"/>
  <c r="R86" i="71"/>
  <c r="T86" i="71"/>
  <c r="P86" i="71"/>
  <c r="Q14" i="71"/>
  <c r="R14" i="71"/>
  <c r="T14" i="71"/>
  <c r="P14" i="71"/>
  <c r="K313" i="71"/>
  <c r="L313" i="71"/>
  <c r="M313" i="71"/>
  <c r="N313" i="71"/>
  <c r="J313" i="71"/>
  <c r="K238" i="71"/>
  <c r="L238" i="71"/>
  <c r="M238" i="71"/>
  <c r="N238" i="71"/>
  <c r="J238" i="71"/>
  <c r="K162" i="71"/>
  <c r="L162" i="71"/>
  <c r="M162" i="71"/>
  <c r="N162" i="71"/>
  <c r="J162" i="71"/>
  <c r="K88" i="71"/>
  <c r="L88" i="71"/>
  <c r="M88" i="71"/>
  <c r="N88" i="71"/>
  <c r="J88" i="71"/>
  <c r="K236" i="71"/>
  <c r="L236" i="71"/>
  <c r="M236" i="71"/>
  <c r="N236" i="71"/>
  <c r="J236" i="71"/>
  <c r="K86" i="71"/>
  <c r="L86" i="71"/>
  <c r="M86" i="71"/>
  <c r="N86" i="71"/>
  <c r="J86" i="71"/>
  <c r="E311" i="71"/>
  <c r="F311" i="71"/>
  <c r="G311" i="71"/>
  <c r="D311" i="71"/>
  <c r="E236" i="71"/>
  <c r="F236" i="71"/>
  <c r="G236" i="71"/>
  <c r="D236" i="71"/>
  <c r="E161" i="71"/>
  <c r="F161" i="71"/>
  <c r="G161" i="71"/>
  <c r="D161" i="71"/>
  <c r="E86" i="71"/>
  <c r="F86" i="71"/>
  <c r="G86" i="71"/>
  <c r="D86" i="71"/>
  <c r="E12" i="71"/>
  <c r="F12" i="71"/>
  <c r="G12" i="71"/>
  <c r="D12" i="71"/>
  <c r="P376" i="71" l="1"/>
  <c r="Q376" i="71"/>
  <c r="R376" i="71"/>
  <c r="S376" i="71"/>
  <c r="AS376" i="71"/>
  <c r="BF376" i="71"/>
  <c r="BK376" i="71"/>
  <c r="BP376" i="71"/>
  <c r="CP376" i="71"/>
  <c r="CQ376" i="71"/>
  <c r="DU376" i="71"/>
  <c r="EK376" i="71"/>
  <c r="EP376" i="71"/>
  <c r="ER376" i="71"/>
  <c r="ES376" i="71"/>
  <c r="ET376" i="71"/>
  <c r="EU376" i="71"/>
  <c r="BK77" i="71" l="1"/>
  <c r="BP77" i="71"/>
  <c r="DU77" i="71"/>
  <c r="EH77" i="71"/>
  <c r="EJ77" i="71"/>
  <c r="EK77" i="71"/>
  <c r="EM77" i="71"/>
  <c r="EO77" i="71"/>
  <c r="ER77" i="71"/>
  <c r="ES77" i="71"/>
  <c r="ET77" i="71"/>
  <c r="EU77" i="71"/>
  <c r="BF151" i="71"/>
  <c r="BK151" i="71"/>
  <c r="BP151" i="71"/>
  <c r="DU151" i="71"/>
  <c r="EH151" i="71"/>
  <c r="EJ151" i="71"/>
  <c r="EK151" i="71"/>
  <c r="EM151" i="71"/>
  <c r="EO151" i="71"/>
  <c r="ER151" i="71"/>
  <c r="ES151" i="71"/>
  <c r="ET151" i="71"/>
  <c r="EU151" i="71"/>
  <c r="G151" i="71"/>
  <c r="B151" i="71"/>
  <c r="DU225" i="71"/>
  <c r="EH225" i="71"/>
  <c r="EJ225" i="71"/>
  <c r="EK225" i="71"/>
  <c r="EM225" i="71"/>
  <c r="EO225" i="71"/>
  <c r="ER225" i="71"/>
  <c r="ES225" i="71"/>
  <c r="ET225" i="71"/>
  <c r="EU225" i="71"/>
  <c r="BF301" i="71"/>
  <c r="BK301" i="71"/>
  <c r="BP301" i="71"/>
  <c r="DU301" i="71"/>
  <c r="EH301" i="71"/>
  <c r="EJ301" i="71"/>
  <c r="EK301" i="71"/>
  <c r="EM301" i="71"/>
  <c r="EO301" i="71"/>
  <c r="ER301" i="71"/>
  <c r="ES301" i="71"/>
  <c r="ET301" i="71"/>
  <c r="EU301" i="71"/>
  <c r="DC77" i="75"/>
  <c r="DS77" i="75"/>
  <c r="DX77" i="75"/>
  <c r="DC150" i="75"/>
  <c r="DS150" i="75"/>
  <c r="DU150" i="75"/>
  <c r="DV150" i="75"/>
  <c r="DW150" i="75"/>
  <c r="DX150" i="75"/>
  <c r="DC223" i="75"/>
  <c r="DS223" i="75"/>
  <c r="DU223" i="75"/>
  <c r="DV223" i="75"/>
  <c r="DW223" i="75"/>
  <c r="DX223" i="75"/>
  <c r="DC298" i="75"/>
  <c r="DS298" i="75"/>
  <c r="DU298" i="75"/>
  <c r="DV298" i="75"/>
  <c r="DW298" i="75"/>
  <c r="DX298" i="75"/>
  <c r="BS225" i="71"/>
  <c r="BF225" i="71"/>
  <c r="BK225" i="71"/>
  <c r="BP225" i="71"/>
  <c r="B225" i="71"/>
  <c r="B301" i="71"/>
  <c r="F376" i="71" l="1"/>
  <c r="F151" i="71"/>
  <c r="AF376" i="71" l="1"/>
  <c r="L301" i="71" l="1"/>
  <c r="L225" i="71"/>
  <c r="L151" i="71"/>
  <c r="L376" i="71"/>
  <c r="Y376" i="71" s="1"/>
  <c r="BJ376" i="71" s="1"/>
  <c r="AL376" i="71" l="1"/>
  <c r="BE376" i="71" s="1"/>
  <c r="Y151" i="71"/>
  <c r="Y301" i="71"/>
  <c r="Y225" i="71"/>
  <c r="BT376" i="71" l="1"/>
  <c r="E150" i="75"/>
  <c r="S77" i="75"/>
  <c r="AR77" i="75" s="1"/>
  <c r="K150" i="75"/>
  <c r="K298" i="75"/>
  <c r="Y298" i="75" s="1"/>
  <c r="K223" i="75"/>
  <c r="F150" i="75"/>
  <c r="T77" i="75"/>
  <c r="L298" i="75"/>
  <c r="L223" i="75"/>
  <c r="Z223" i="75" s="1"/>
  <c r="L150" i="75"/>
  <c r="AL225" i="71"/>
  <c r="BJ225" i="71"/>
  <c r="BJ301" i="71"/>
  <c r="AL301" i="71"/>
  <c r="AL151" i="71"/>
  <c r="BJ151" i="71"/>
  <c r="AM223" i="75" l="1"/>
  <c r="T298" i="75"/>
  <c r="AG298" i="75" s="1"/>
  <c r="T223" i="75"/>
  <c r="AG223" i="75" s="1"/>
  <c r="T150" i="75"/>
  <c r="AS150" i="75" s="1"/>
  <c r="S150" i="75"/>
  <c r="AR150" i="75" s="1"/>
  <c r="S298" i="75"/>
  <c r="AF298" i="75" s="1"/>
  <c r="S223" i="75"/>
  <c r="AF223" i="75" s="1"/>
  <c r="Y150" i="75"/>
  <c r="R77" i="75"/>
  <c r="AQ77" i="75" s="1"/>
  <c r="J298" i="75"/>
  <c r="J223" i="75"/>
  <c r="J150" i="75"/>
  <c r="N77" i="75"/>
  <c r="AS77" i="75"/>
  <c r="AL298" i="75"/>
  <c r="BE298" i="75" s="1"/>
  <c r="Z298" i="75"/>
  <c r="Z150" i="75"/>
  <c r="BJ77" i="75"/>
  <c r="Y223" i="75"/>
  <c r="BE301" i="71"/>
  <c r="BT301" i="71"/>
  <c r="BT151" i="71"/>
  <c r="BE151" i="71"/>
  <c r="BT225" i="71"/>
  <c r="BE225" i="71"/>
  <c r="AS223" i="75" l="1"/>
  <c r="BK223" i="75" s="1"/>
  <c r="AR298" i="75"/>
  <c r="BJ298" i="75" s="1"/>
  <c r="AG150" i="75"/>
  <c r="BI77" i="75"/>
  <c r="BJ150" i="75"/>
  <c r="BK150" i="75"/>
  <c r="AL223" i="75"/>
  <c r="AM150" i="75"/>
  <c r="BK77" i="75"/>
  <c r="BT77" i="75"/>
  <c r="DH77" i="75"/>
  <c r="N223" i="75"/>
  <c r="AL150" i="75"/>
  <c r="AF150" i="75"/>
  <c r="AR223" i="75"/>
  <c r="AS298" i="75"/>
  <c r="AM298" i="75"/>
  <c r="BF298" i="75" s="1"/>
  <c r="N150" i="75"/>
  <c r="N298" i="75"/>
  <c r="R298" i="75"/>
  <c r="V298" i="75" s="1"/>
  <c r="R223" i="75"/>
  <c r="V223" i="75" s="1"/>
  <c r="R150" i="75"/>
  <c r="V150" i="75" s="1"/>
  <c r="V77" i="75"/>
  <c r="BF223" i="75"/>
  <c r="AY77" i="75" l="1"/>
  <c r="AX77" i="75"/>
  <c r="AW77" i="75"/>
  <c r="AQ298" i="75"/>
  <c r="AQ150" i="75"/>
  <c r="BJ223" i="75"/>
  <c r="BE150" i="75"/>
  <c r="AU223" i="75"/>
  <c r="BT223" i="75"/>
  <c r="DH223" i="75"/>
  <c r="AU77" i="75"/>
  <c r="DH298" i="75"/>
  <c r="AU298" i="75"/>
  <c r="AU150" i="75"/>
  <c r="BT150" i="75"/>
  <c r="DH150" i="75"/>
  <c r="BK298" i="75"/>
  <c r="AQ223" i="75"/>
  <c r="BF150" i="75"/>
  <c r="BE223" i="75"/>
  <c r="BA77" i="75" l="1"/>
  <c r="BI150" i="75"/>
  <c r="BN77" i="75"/>
  <c r="AW150" i="75"/>
  <c r="AW223" i="75"/>
  <c r="AW298" i="75"/>
  <c r="BP77" i="75"/>
  <c r="AY150" i="75"/>
  <c r="AY223" i="75"/>
  <c r="AY298" i="75"/>
  <c r="BI223" i="75"/>
  <c r="BI298" i="75"/>
  <c r="AX150" i="75"/>
  <c r="BO77" i="75"/>
  <c r="AX223" i="75"/>
  <c r="AX298" i="75"/>
  <c r="BA223" i="75" l="1"/>
  <c r="BA298" i="75"/>
  <c r="BA150" i="75"/>
  <c r="X223" i="75"/>
  <c r="AE223" i="75"/>
  <c r="H223" i="75"/>
  <c r="CI223" i="75" s="1"/>
  <c r="D150" i="75"/>
  <c r="H298" i="75"/>
  <c r="AE298" i="75"/>
  <c r="X298" i="75"/>
  <c r="CL298" i="75" l="1"/>
  <c r="AI298" i="75"/>
  <c r="AB298" i="75"/>
  <c r="AO298" i="75" s="1"/>
  <c r="CJ298" i="75"/>
  <c r="CK298" i="75"/>
  <c r="CI298" i="75"/>
  <c r="AE150" i="75"/>
  <c r="H150" i="75"/>
  <c r="X150" i="75"/>
  <c r="AK223" i="75"/>
  <c r="AK298" i="75"/>
  <c r="BD298" i="75" s="1"/>
  <c r="AB223" i="75"/>
  <c r="AI223" i="75"/>
  <c r="CL223" i="75"/>
  <c r="CJ223" i="75"/>
  <c r="CK223" i="75"/>
  <c r="BU223" i="75" l="1"/>
  <c r="AO223" i="75"/>
  <c r="BD223" i="75"/>
  <c r="AI150" i="75"/>
  <c r="BU150" i="75" s="1"/>
  <c r="CL150" i="75"/>
  <c r="AB150" i="75"/>
  <c r="AO150" i="75" s="1"/>
  <c r="CJ150" i="75"/>
  <c r="CK150" i="75"/>
  <c r="CI150" i="75"/>
  <c r="AK150" i="75"/>
  <c r="BD150" i="75" l="1"/>
  <c r="CB150" i="75"/>
  <c r="BS150" i="75"/>
  <c r="CB223" i="75"/>
  <c r="BS223" i="75"/>
  <c r="R151" i="71" l="1"/>
  <c r="R225" i="71"/>
  <c r="R301" i="71"/>
  <c r="AR77" i="71"/>
  <c r="AR376" i="71" s="1"/>
  <c r="BY376" i="71" l="1"/>
  <c r="AF301" i="71"/>
  <c r="AR301" i="71"/>
  <c r="AF151" i="71"/>
  <c r="AR151" i="71"/>
  <c r="AF225" i="71"/>
  <c r="AR225" i="71"/>
  <c r="K301" i="71" l="1"/>
  <c r="K225" i="71"/>
  <c r="K151" i="71"/>
  <c r="K376" i="71"/>
  <c r="E151" i="71" l="1"/>
  <c r="X225" i="71"/>
  <c r="E376" i="71"/>
  <c r="X301" i="71"/>
  <c r="X376" i="71" l="1"/>
  <c r="AE376" i="71"/>
  <c r="P151" i="71"/>
  <c r="P225" i="71"/>
  <c r="P301" i="71"/>
  <c r="BI301" i="71"/>
  <c r="AK301" i="71"/>
  <c r="BD301" i="71" s="1"/>
  <c r="AK225" i="71"/>
  <c r="BD225" i="71" s="1"/>
  <c r="BI225" i="71"/>
  <c r="X151" i="71"/>
  <c r="H301" i="71"/>
  <c r="DD301" i="71" l="1"/>
  <c r="J33" i="70"/>
  <c r="AK376" i="71"/>
  <c r="BI376" i="71"/>
  <c r="DB301" i="71"/>
  <c r="DC301" i="71"/>
  <c r="E306" i="45"/>
  <c r="DA301" i="71"/>
  <c r="AP77" i="71"/>
  <c r="AP376" i="71" s="1"/>
  <c r="J376" i="71"/>
  <c r="N376" i="71" s="1"/>
  <c r="J301" i="71"/>
  <c r="J225" i="71"/>
  <c r="J151" i="71"/>
  <c r="AK151" i="71"/>
  <c r="BD151" i="71" s="1"/>
  <c r="BI151" i="71"/>
  <c r="AD301" i="71"/>
  <c r="N77" i="71"/>
  <c r="BW376" i="71" l="1"/>
  <c r="CL376" i="71"/>
  <c r="DZ376" i="71"/>
  <c r="BS376" i="71"/>
  <c r="BD376" i="71"/>
  <c r="AP151" i="71"/>
  <c r="N151" i="71"/>
  <c r="AP301" i="71"/>
  <c r="W301" i="71"/>
  <c r="N301" i="71"/>
  <c r="DZ77" i="71"/>
  <c r="CL77" i="71"/>
  <c r="AP225" i="71"/>
  <c r="N225" i="71"/>
  <c r="CL225" i="71" l="1"/>
  <c r="DZ225" i="71"/>
  <c r="BH301" i="71"/>
  <c r="AJ301" i="71"/>
  <c r="DZ151" i="71"/>
  <c r="CL151" i="71"/>
  <c r="CL301" i="71"/>
  <c r="DZ301" i="71"/>
  <c r="BC301" i="71" l="1"/>
  <c r="BR301" i="71"/>
  <c r="Q301" i="71" l="1"/>
  <c r="Q151" i="71"/>
  <c r="Q225" i="71"/>
  <c r="AQ77" i="71"/>
  <c r="AQ376" i="71" s="1"/>
  <c r="T77" i="71"/>
  <c r="BX376" i="71" l="1"/>
  <c r="AW77" i="71"/>
  <c r="AW151" i="71" s="1"/>
  <c r="T376" i="71"/>
  <c r="J39" i="70"/>
  <c r="AW225" i="71"/>
  <c r="AE225" i="71"/>
  <c r="AQ225" i="71"/>
  <c r="T225" i="71"/>
  <c r="I72" i="45"/>
  <c r="AZ77" i="71"/>
  <c r="AX77" i="71"/>
  <c r="AV77" i="71"/>
  <c r="AT77" i="71"/>
  <c r="AQ151" i="71"/>
  <c r="AE151" i="71"/>
  <c r="T151" i="71"/>
  <c r="T301" i="71"/>
  <c r="AW301" i="71" s="1"/>
  <c r="AQ301" i="71"/>
  <c r="AE301" i="71"/>
  <c r="CC77" i="71" l="1"/>
  <c r="AW376" i="71"/>
  <c r="AZ376" i="71"/>
  <c r="AV376" i="71"/>
  <c r="AX376" i="71"/>
  <c r="CC301" i="71"/>
  <c r="AZ151" i="71"/>
  <c r="AT151" i="71"/>
  <c r="CD77" i="71"/>
  <c r="AX151" i="71"/>
  <c r="AX225" i="71"/>
  <c r="CC225" i="71"/>
  <c r="CC151" i="71"/>
  <c r="AA301" i="71"/>
  <c r="AZ301" i="71"/>
  <c r="AX301" i="71"/>
  <c r="AH301" i="71"/>
  <c r="AV301" i="71"/>
  <c r="AT301" i="71"/>
  <c r="CB77" i="71"/>
  <c r="AV151" i="71"/>
  <c r="AV225" i="71"/>
  <c r="AZ225" i="71"/>
  <c r="AT225" i="71"/>
  <c r="CD376" i="71" l="1"/>
  <c r="CB376" i="71"/>
  <c r="CC376" i="71"/>
  <c r="CB151" i="71"/>
  <c r="CB301" i="71"/>
  <c r="CD301" i="71"/>
  <c r="BO301" i="71" s="1"/>
  <c r="CM301" i="71"/>
  <c r="CT301" i="71" s="1"/>
  <c r="AN301" i="71"/>
  <c r="CD151" i="71"/>
  <c r="BO151" i="71" s="1"/>
  <c r="CB225" i="71"/>
  <c r="CD225" i="71"/>
  <c r="BO225" i="71" s="1"/>
  <c r="BO376" i="71" l="1"/>
  <c r="BN376" i="71"/>
  <c r="BQ301" i="71"/>
  <c r="BM301" i="71"/>
  <c r="H225" i="71" l="1"/>
  <c r="J32" i="70" s="1"/>
  <c r="D376" i="71"/>
  <c r="D151" i="71"/>
  <c r="AD225" i="71"/>
  <c r="W225" i="71"/>
  <c r="DA225" i="71" l="1"/>
  <c r="H376" i="71"/>
  <c r="DA376" i="71" s="1"/>
  <c r="W376" i="71"/>
  <c r="AD376" i="71"/>
  <c r="BH225" i="71"/>
  <c r="AJ225" i="71"/>
  <c r="H151" i="71"/>
  <c r="AD151" i="71"/>
  <c r="W151" i="71"/>
  <c r="DD225" i="71"/>
  <c r="E228" i="45"/>
  <c r="DC225" i="71"/>
  <c r="DB225" i="71"/>
  <c r="AA225" i="71"/>
  <c r="AH225" i="71"/>
  <c r="DA151" i="71" l="1"/>
  <c r="J31" i="70"/>
  <c r="BH376" i="71"/>
  <c r="AJ376" i="71"/>
  <c r="AA376" i="71"/>
  <c r="AH376" i="71"/>
  <c r="DD376" i="71"/>
  <c r="J35" i="70"/>
  <c r="DC376" i="71"/>
  <c r="DB376" i="71"/>
  <c r="CM225" i="71"/>
  <c r="AN225" i="71"/>
  <c r="BH151" i="71"/>
  <c r="AJ151" i="71"/>
  <c r="BR225" i="71"/>
  <c r="BM225" i="71" s="1"/>
  <c r="BC225" i="71"/>
  <c r="DB151" i="71"/>
  <c r="DD151" i="71"/>
  <c r="DC151" i="71"/>
  <c r="AA151" i="71"/>
  <c r="AN151" i="71" s="1"/>
  <c r="AH151" i="71"/>
  <c r="CM151" i="71" s="1"/>
  <c r="AN376" i="71" l="1"/>
  <c r="CM376" i="71"/>
  <c r="CT376" i="71" s="1"/>
  <c r="AT376" i="71"/>
  <c r="BC376" i="71"/>
  <c r="BR376" i="71"/>
  <c r="BC151" i="71"/>
  <c r="BR151" i="71"/>
  <c r="BM151" i="71" s="1"/>
  <c r="CK151" i="71"/>
  <c r="CT151" i="71"/>
  <c r="CK225" i="71"/>
  <c r="CT225" i="71"/>
  <c r="BM376" i="71" l="1"/>
  <c r="B383" i="45" l="1"/>
  <c r="AU383" i="45"/>
  <c r="BD383" i="45"/>
  <c r="BE383" i="45"/>
  <c r="F428" i="1"/>
  <c r="G428" i="1"/>
  <c r="H428" i="1"/>
  <c r="CH428" i="1"/>
  <c r="GI428" i="1"/>
  <c r="B428" i="1"/>
  <c r="GP189" i="1" l="1"/>
  <c r="AE87" i="70" l="1"/>
  <c r="AF87" i="70" s="1"/>
  <c r="AG87" i="70" s="1"/>
  <c r="AH87" i="70" s="1"/>
  <c r="AI87" i="70" s="1"/>
  <c r="AJ87" i="70" s="1"/>
  <c r="AD87" i="70"/>
  <c r="AC87" i="70"/>
  <c r="AC89" i="70"/>
  <c r="AD89" i="70"/>
  <c r="AE89" i="70"/>
  <c r="AF89" i="70"/>
  <c r="AG89" i="70"/>
  <c r="AH89" i="70"/>
  <c r="AI89" i="70"/>
  <c r="AJ89" i="70"/>
  <c r="AM141" i="72" l="1"/>
  <c r="A150" i="45"/>
  <c r="A72" i="45"/>
  <c r="A306" i="45"/>
  <c r="A228" i="45"/>
  <c r="CH144" i="1" l="1"/>
  <c r="CH218" i="1"/>
  <c r="F218" i="1"/>
  <c r="G218" i="1"/>
  <c r="H218" i="1"/>
  <c r="B218" i="1"/>
  <c r="A73" i="7"/>
  <c r="F144" i="1" s="1"/>
  <c r="CH292" i="1"/>
  <c r="GO367" i="1"/>
  <c r="GP367" i="1" s="1"/>
  <c r="CH367" i="1"/>
  <c r="AY48" i="53"/>
  <c r="B367" i="1"/>
  <c r="U51" i="54"/>
  <c r="C367" i="1"/>
  <c r="D367" i="1"/>
  <c r="E367" i="1"/>
  <c r="I367" i="1"/>
  <c r="J367" i="1"/>
  <c r="K367" i="1"/>
  <c r="L367" i="1"/>
  <c r="M367" i="1"/>
  <c r="N367" i="1"/>
  <c r="O367" i="1"/>
  <c r="P367" i="1"/>
  <c r="Q367" i="1"/>
  <c r="R367" i="1"/>
  <c r="S367" i="1"/>
  <c r="T367" i="1"/>
  <c r="U367" i="1"/>
  <c r="V367" i="1"/>
  <c r="W367" i="1"/>
  <c r="B292" i="1"/>
  <c r="C292" i="1"/>
  <c r="C428" i="1" s="1"/>
  <c r="D292" i="1"/>
  <c r="D428" i="1" s="1"/>
  <c r="E292" i="1"/>
  <c r="E428" i="1" s="1"/>
  <c r="I292" i="1"/>
  <c r="I428" i="1" s="1"/>
  <c r="J292" i="1"/>
  <c r="J428" i="1" s="1"/>
  <c r="K292" i="1"/>
  <c r="K428" i="1" s="1"/>
  <c r="L292" i="1"/>
  <c r="L428" i="1" s="1"/>
  <c r="M292" i="1"/>
  <c r="M428" i="1" s="1"/>
  <c r="N292" i="1"/>
  <c r="N428" i="1" s="1"/>
  <c r="O292" i="1"/>
  <c r="O428" i="1" s="1"/>
  <c r="P292" i="1"/>
  <c r="P428" i="1" s="1"/>
  <c r="Q292" i="1"/>
  <c r="Q428" i="1" s="1"/>
  <c r="R292" i="1"/>
  <c r="R428" i="1" s="1"/>
  <c r="S292" i="1"/>
  <c r="S428" i="1" s="1"/>
  <c r="T292" i="1"/>
  <c r="T428" i="1" s="1"/>
  <c r="U292" i="1"/>
  <c r="U428" i="1" s="1"/>
  <c r="V292" i="1"/>
  <c r="V428" i="1" s="1"/>
  <c r="W292" i="1"/>
  <c r="W428" i="1" s="1"/>
  <c r="E48" i="35"/>
  <c r="K48" i="35"/>
  <c r="L48" i="35"/>
  <c r="M48" i="35"/>
  <c r="N48" i="35"/>
  <c r="O48" i="35"/>
  <c r="P48" i="35"/>
  <c r="AZ48" i="53"/>
  <c r="R48" i="35"/>
  <c r="S48" i="35"/>
  <c r="B48" i="35"/>
  <c r="C48" i="35"/>
  <c r="D48" i="35"/>
  <c r="F48" i="35"/>
  <c r="G48" i="35"/>
  <c r="H48" i="35"/>
  <c r="I48" i="35"/>
  <c r="J48" i="35"/>
  <c r="E48" i="39"/>
  <c r="K48" i="39"/>
  <c r="L48" i="39"/>
  <c r="M48" i="39"/>
  <c r="N48" i="39"/>
  <c r="O48" i="39"/>
  <c r="P48" i="39"/>
  <c r="BA48" i="53"/>
  <c r="R48" i="39"/>
  <c r="S48" i="39"/>
  <c r="B48" i="39"/>
  <c r="C48" i="39"/>
  <c r="D48" i="39"/>
  <c r="F48" i="39"/>
  <c r="G48" i="39"/>
  <c r="H48" i="39"/>
  <c r="I48" i="39"/>
  <c r="J48" i="39"/>
  <c r="CC67" i="1"/>
  <c r="AT48" i="53" l="1"/>
  <c r="G144" i="1"/>
  <c r="F77" i="71"/>
  <c r="E77" i="75"/>
  <c r="F77" i="75"/>
  <c r="D77" i="75"/>
  <c r="E77" i="71"/>
  <c r="D77" i="71"/>
  <c r="X428" i="1"/>
  <c r="CT428" i="1" s="1"/>
  <c r="H144" i="1"/>
  <c r="I48" i="36"/>
  <c r="BH67" i="1" s="1"/>
  <c r="M67" i="1"/>
  <c r="AJ428" i="1" s="1"/>
  <c r="G48" i="36"/>
  <c r="BF67" i="1" s="1"/>
  <c r="K67" i="1"/>
  <c r="AH428" i="1" s="1"/>
  <c r="D48" i="36"/>
  <c r="H67" i="1"/>
  <c r="AE428" i="1" s="1"/>
  <c r="E67" i="1"/>
  <c r="AB428" i="1" s="1"/>
  <c r="C67" i="1"/>
  <c r="Z428" i="1" s="1"/>
  <c r="B48" i="36"/>
  <c r="F67" i="1"/>
  <c r="AC428" i="1" s="1"/>
  <c r="V67" i="1"/>
  <c r="AS428" i="1" s="1"/>
  <c r="R48" i="36"/>
  <c r="BQ67" i="1" s="1"/>
  <c r="T67" i="1"/>
  <c r="AQ428" i="1" s="1"/>
  <c r="P48" i="36"/>
  <c r="BO67" i="1" s="1"/>
  <c r="R67" i="1"/>
  <c r="AO428" i="1" s="1"/>
  <c r="N48" i="36"/>
  <c r="BM67" i="1" s="1"/>
  <c r="P67" i="1"/>
  <c r="AM428" i="1" s="1"/>
  <c r="L48" i="36"/>
  <c r="BK67" i="1" s="1"/>
  <c r="E48" i="36"/>
  <c r="BD67" i="1" s="1"/>
  <c r="I67" i="1"/>
  <c r="AF428" i="1" s="1"/>
  <c r="AS367" i="1"/>
  <c r="V144" i="1"/>
  <c r="AQ367" i="1"/>
  <c r="T144" i="1"/>
  <c r="AO367" i="1"/>
  <c r="R144" i="1"/>
  <c r="AM367" i="1"/>
  <c r="P144" i="1"/>
  <c r="N144" i="1"/>
  <c r="L144" i="1"/>
  <c r="J144" i="1"/>
  <c r="E144" i="1"/>
  <c r="AB367" i="1"/>
  <c r="Z367" i="1"/>
  <c r="C144" i="1"/>
  <c r="X367" i="1"/>
  <c r="B47" i="74" s="1"/>
  <c r="N67" i="1"/>
  <c r="AK428" i="1" s="1"/>
  <c r="J48" i="36"/>
  <c r="BI67" i="1" s="1"/>
  <c r="H48" i="36"/>
  <c r="BG67" i="1" s="1"/>
  <c r="L67" i="1"/>
  <c r="AI367" i="1" s="1"/>
  <c r="F48" i="36"/>
  <c r="BE67" i="1" s="1"/>
  <c r="J67" i="1"/>
  <c r="AG428" i="1" s="1"/>
  <c r="D67" i="1"/>
  <c r="AA428" i="1" s="1"/>
  <c r="C48" i="36"/>
  <c r="G67" i="1"/>
  <c r="AD428" i="1" s="1"/>
  <c r="S48" i="36"/>
  <c r="BR67" i="1" s="1"/>
  <c r="W67" i="1"/>
  <c r="AT428" i="1" s="1"/>
  <c r="O48" i="36"/>
  <c r="BN67" i="1" s="1"/>
  <c r="S67" i="1"/>
  <c r="AP428" i="1" s="1"/>
  <c r="M48" i="36"/>
  <c r="BL67" i="1" s="1"/>
  <c r="Q67" i="1"/>
  <c r="AN428" i="1" s="1"/>
  <c r="K48" i="36"/>
  <c r="BJ67" i="1" s="1"/>
  <c r="O67" i="1"/>
  <c r="AL428" i="1" s="1"/>
  <c r="DC367" i="1"/>
  <c r="AT367" i="1"/>
  <c r="W144" i="1"/>
  <c r="U144" i="1"/>
  <c r="AP367" i="1"/>
  <c r="S144" i="1"/>
  <c r="CW367" i="1"/>
  <c r="Q144" i="1"/>
  <c r="AN367" i="1"/>
  <c r="AL367" i="1"/>
  <c r="O144" i="1"/>
  <c r="CS367" i="1"/>
  <c r="M144" i="1"/>
  <c r="AJ367" i="1"/>
  <c r="AH367" i="1"/>
  <c r="K144" i="1"/>
  <c r="CO367" i="1"/>
  <c r="I144" i="1"/>
  <c r="AF367" i="1"/>
  <c r="AA367" i="1"/>
  <c r="D144" i="1"/>
  <c r="Y48" i="53"/>
  <c r="W218" i="1"/>
  <c r="AT292" i="1"/>
  <c r="U218" i="1"/>
  <c r="S218" i="1"/>
  <c r="AP292" i="1"/>
  <c r="Q218" i="1"/>
  <c r="AN292" i="1"/>
  <c r="O218" i="1"/>
  <c r="AL292" i="1"/>
  <c r="M218" i="1"/>
  <c r="AJ292" i="1"/>
  <c r="K218" i="1"/>
  <c r="AH292" i="1"/>
  <c r="I218" i="1"/>
  <c r="AF292" i="1"/>
  <c r="D218" i="1"/>
  <c r="AA292" i="1"/>
  <c r="Q48" i="35"/>
  <c r="Q48" i="39"/>
  <c r="BM48" i="53"/>
  <c r="AS48" i="53"/>
  <c r="V218" i="1"/>
  <c r="AS292" i="1"/>
  <c r="T218" i="1"/>
  <c r="AQ292" i="1"/>
  <c r="R218" i="1"/>
  <c r="AO292" i="1"/>
  <c r="P218" i="1"/>
  <c r="AM292" i="1"/>
  <c r="N218" i="1"/>
  <c r="AK292" i="1"/>
  <c r="L218" i="1"/>
  <c r="AI292" i="1"/>
  <c r="J218" i="1"/>
  <c r="AG292" i="1"/>
  <c r="E218" i="1"/>
  <c r="AB292" i="1"/>
  <c r="C218" i="1"/>
  <c r="Z292" i="1"/>
  <c r="U101" i="54"/>
  <c r="X292" i="1"/>
  <c r="C47" i="74" s="1"/>
  <c r="I47" i="74" s="1"/>
  <c r="AC73" i="73"/>
  <c r="D47" i="74" l="1"/>
  <c r="H47" i="74"/>
  <c r="AI428" i="1"/>
  <c r="CI428" i="1"/>
  <c r="CP428" i="1"/>
  <c r="CR428" i="1"/>
  <c r="X77" i="71"/>
  <c r="AE77" i="71"/>
  <c r="AG77" i="75"/>
  <c r="Z77" i="75"/>
  <c r="Y77" i="71"/>
  <c r="AF77" i="71"/>
  <c r="H77" i="71"/>
  <c r="AD77" i="71"/>
  <c r="W77" i="71"/>
  <c r="H77" i="75"/>
  <c r="CJ77" i="75" s="1"/>
  <c r="X77" i="75"/>
  <c r="AE77" i="75"/>
  <c r="Y77" i="75"/>
  <c r="AF77" i="75"/>
  <c r="CZ367" i="1"/>
  <c r="J12" i="70"/>
  <c r="CL428" i="1"/>
  <c r="CN428" i="1"/>
  <c r="J14" i="70"/>
  <c r="CM428" i="1"/>
  <c r="CK428" i="1"/>
  <c r="CO428" i="1"/>
  <c r="CQ428" i="1"/>
  <c r="CS428" i="1"/>
  <c r="CU428" i="1"/>
  <c r="CW428" i="1"/>
  <c r="CY428" i="1"/>
  <c r="DA428" i="1"/>
  <c r="DC428" i="1"/>
  <c r="DC292" i="1"/>
  <c r="J11" i="70"/>
  <c r="CV428" i="1"/>
  <c r="CX428" i="1"/>
  <c r="CZ428" i="1"/>
  <c r="DB428" i="1"/>
  <c r="CJ428" i="1"/>
  <c r="CJ367" i="1"/>
  <c r="CQ367" i="1"/>
  <c r="CU367" i="1"/>
  <c r="CY367" i="1"/>
  <c r="DA367" i="1"/>
  <c r="CI292" i="1"/>
  <c r="AB218" i="1"/>
  <c r="AG218" i="1"/>
  <c r="CR292" i="1"/>
  <c r="AK218" i="1"/>
  <c r="CV292" i="1"/>
  <c r="AO218" i="1"/>
  <c r="CZ292" i="1"/>
  <c r="AS218" i="1"/>
  <c r="AA218" i="1"/>
  <c r="AF218" i="1"/>
  <c r="CQ292" i="1"/>
  <c r="AJ218" i="1"/>
  <c r="CU292" i="1"/>
  <c r="AN218" i="1"/>
  <c r="CY292" i="1"/>
  <c r="AD144" i="1"/>
  <c r="AD218" i="1"/>
  <c r="AD292" i="1"/>
  <c r="AD367" i="1"/>
  <c r="Z144" i="1"/>
  <c r="CI367" i="1"/>
  <c r="AB144" i="1"/>
  <c r="AG144" i="1"/>
  <c r="CP367" i="1"/>
  <c r="AK144" i="1"/>
  <c r="CT367" i="1"/>
  <c r="AO144" i="1"/>
  <c r="CX367" i="1"/>
  <c r="AS144" i="1"/>
  <c r="BA67" i="1"/>
  <c r="AX67" i="1"/>
  <c r="BC67" i="1"/>
  <c r="AZ67" i="1"/>
  <c r="X144" i="1"/>
  <c r="J13" i="70" s="1"/>
  <c r="D228" i="45"/>
  <c r="X218" i="1"/>
  <c r="J10" i="70" s="1"/>
  <c r="CM292" i="1"/>
  <c r="CL292" i="1"/>
  <c r="CN292" i="1"/>
  <c r="CI218" i="1"/>
  <c r="Z218" i="1"/>
  <c r="CK292" i="1"/>
  <c r="CP292" i="1"/>
  <c r="CR218" i="1"/>
  <c r="AI218" i="1"/>
  <c r="CT292" i="1"/>
  <c r="CV218" i="1"/>
  <c r="AM218" i="1"/>
  <c r="CX292" i="1"/>
  <c r="CZ218" i="1"/>
  <c r="AQ218" i="1"/>
  <c r="DB292" i="1"/>
  <c r="Q48" i="36"/>
  <c r="BP67" i="1" s="1"/>
  <c r="U67" i="1"/>
  <c r="AR428" i="1" s="1"/>
  <c r="CJ292" i="1"/>
  <c r="CO292" i="1"/>
  <c r="CQ218" i="1"/>
  <c r="AH218" i="1"/>
  <c r="CS292" i="1"/>
  <c r="CU218" i="1"/>
  <c r="AL218" i="1"/>
  <c r="CW292" i="1"/>
  <c r="CY218" i="1"/>
  <c r="AP218" i="1"/>
  <c r="DA292" i="1"/>
  <c r="DC218" i="1"/>
  <c r="AT218" i="1"/>
  <c r="CJ144" i="1"/>
  <c r="AA144" i="1"/>
  <c r="CO144" i="1"/>
  <c r="AF144" i="1"/>
  <c r="CQ144" i="1"/>
  <c r="AH144" i="1"/>
  <c r="CS144" i="1"/>
  <c r="AJ144" i="1"/>
  <c r="CU144" i="1"/>
  <c r="AL144" i="1"/>
  <c r="CW144" i="1"/>
  <c r="AN144" i="1"/>
  <c r="CY144" i="1"/>
  <c r="AP144" i="1"/>
  <c r="DA144" i="1"/>
  <c r="AR144" i="1"/>
  <c r="DC144" i="1"/>
  <c r="AT144" i="1"/>
  <c r="AY67" i="1"/>
  <c r="BB67" i="1"/>
  <c r="D306" i="45"/>
  <c r="CL367" i="1"/>
  <c r="CN367" i="1"/>
  <c r="CM367" i="1"/>
  <c r="CK367" i="1"/>
  <c r="AG367" i="1"/>
  <c r="CR144" i="1"/>
  <c r="AI144" i="1"/>
  <c r="CR367" i="1"/>
  <c r="AK367" i="1"/>
  <c r="CV144" i="1"/>
  <c r="AM144" i="1"/>
  <c r="CV367" i="1"/>
  <c r="CZ144" i="1"/>
  <c r="AQ144" i="1"/>
  <c r="DB367" i="1"/>
  <c r="AC144" i="1"/>
  <c r="AC218" i="1"/>
  <c r="AC292" i="1"/>
  <c r="AC367" i="1"/>
  <c r="X67" i="1"/>
  <c r="AE144" i="1"/>
  <c r="AE218" i="1"/>
  <c r="AE292" i="1"/>
  <c r="AE367" i="1"/>
  <c r="O547" i="76"/>
  <c r="N547" i="76"/>
  <c r="M547" i="76"/>
  <c r="L547" i="76"/>
  <c r="K547" i="76"/>
  <c r="J547" i="76"/>
  <c r="I547" i="76"/>
  <c r="H547" i="76"/>
  <c r="G547" i="76"/>
  <c r="F547" i="76"/>
  <c r="E547" i="76"/>
  <c r="D547" i="76"/>
  <c r="C547" i="76"/>
  <c r="B547" i="76"/>
  <c r="O546" i="76"/>
  <c r="N546" i="76"/>
  <c r="M546" i="76"/>
  <c r="L546" i="76"/>
  <c r="K546" i="76"/>
  <c r="J546" i="76"/>
  <c r="I546" i="76"/>
  <c r="H546" i="76"/>
  <c r="G546" i="76"/>
  <c r="F546" i="76"/>
  <c r="E546" i="76"/>
  <c r="D546" i="76"/>
  <c r="C546" i="76"/>
  <c r="B546" i="76"/>
  <c r="O545" i="76"/>
  <c r="N545" i="76"/>
  <c r="M545" i="76"/>
  <c r="L545" i="76"/>
  <c r="K545" i="76"/>
  <c r="J545" i="76"/>
  <c r="I545" i="76"/>
  <c r="H545" i="76"/>
  <c r="G545" i="76"/>
  <c r="F545" i="76"/>
  <c r="E545" i="76"/>
  <c r="D545" i="76"/>
  <c r="C545" i="76"/>
  <c r="B545" i="76"/>
  <c r="O544" i="76"/>
  <c r="N544" i="76"/>
  <c r="M544" i="76"/>
  <c r="L544" i="76"/>
  <c r="K544" i="76"/>
  <c r="J544" i="76"/>
  <c r="I544" i="76"/>
  <c r="H544" i="76"/>
  <c r="G544" i="76"/>
  <c r="F544" i="76"/>
  <c r="E544" i="76"/>
  <c r="D544" i="76"/>
  <c r="C544" i="76"/>
  <c r="B544" i="76"/>
  <c r="O543" i="76"/>
  <c r="N543" i="76"/>
  <c r="M543" i="76"/>
  <c r="L543" i="76"/>
  <c r="K543" i="76"/>
  <c r="J543" i="76"/>
  <c r="I543" i="76"/>
  <c r="H543" i="76"/>
  <c r="G543" i="76"/>
  <c r="F543" i="76"/>
  <c r="E543" i="76"/>
  <c r="D543" i="76"/>
  <c r="C543" i="76"/>
  <c r="B543" i="76"/>
  <c r="O542" i="76"/>
  <c r="N542" i="76"/>
  <c r="M542" i="76"/>
  <c r="L542" i="76"/>
  <c r="K542" i="76"/>
  <c r="J542" i="76"/>
  <c r="I542" i="76"/>
  <c r="H542" i="76"/>
  <c r="G542" i="76"/>
  <c r="F542" i="76"/>
  <c r="E542" i="76"/>
  <c r="D542" i="76"/>
  <c r="C542" i="76"/>
  <c r="B542" i="76"/>
  <c r="O541" i="76"/>
  <c r="N541" i="76"/>
  <c r="M541" i="76"/>
  <c r="L541" i="76"/>
  <c r="K541" i="76"/>
  <c r="J541" i="76"/>
  <c r="I541" i="76"/>
  <c r="H541" i="76"/>
  <c r="G541" i="76"/>
  <c r="F541" i="76"/>
  <c r="E541" i="76"/>
  <c r="D541" i="76"/>
  <c r="C541" i="76"/>
  <c r="B541" i="76"/>
  <c r="AB77" i="75" l="1"/>
  <c r="CL77" i="75"/>
  <c r="AI77" i="75"/>
  <c r="J34" i="70"/>
  <c r="AH77" i="71"/>
  <c r="CM77" i="71" s="1"/>
  <c r="CT77" i="71" s="1"/>
  <c r="DD77" i="71"/>
  <c r="AA77" i="71"/>
  <c r="AN77" i="71" s="1"/>
  <c r="CK77" i="75"/>
  <c r="CI77" i="75"/>
  <c r="BH77" i="71"/>
  <c r="AJ77" i="71"/>
  <c r="BR77" i="71" s="1"/>
  <c r="BM77" i="71" s="1"/>
  <c r="DA77" i="71"/>
  <c r="DC77" i="71"/>
  <c r="BJ77" i="71"/>
  <c r="AL77" i="71"/>
  <c r="BT77" i="71" s="1"/>
  <c r="BO77" i="71" s="1"/>
  <c r="DB77" i="71"/>
  <c r="BI77" i="71"/>
  <c r="AK77" i="71"/>
  <c r="D383" i="45"/>
  <c r="AR292" i="1"/>
  <c r="AR367" i="1"/>
  <c r="CM218" i="1"/>
  <c r="CL218" i="1"/>
  <c r="CN218" i="1"/>
  <c r="CM144" i="1"/>
  <c r="CL144" i="1"/>
  <c r="CN144" i="1"/>
  <c r="BS67" i="1"/>
  <c r="CX144" i="1"/>
  <c r="CT144" i="1"/>
  <c r="CI144" i="1"/>
  <c r="AR218" i="1"/>
  <c r="CK218" i="1"/>
  <c r="D150" i="45"/>
  <c r="D72" i="45"/>
  <c r="DB144" i="1"/>
  <c r="CP144" i="1"/>
  <c r="CK144" i="1"/>
  <c r="DA218" i="1"/>
  <c r="CW218" i="1"/>
  <c r="CS218" i="1"/>
  <c r="CO218" i="1"/>
  <c r="CJ218" i="1"/>
  <c r="DB218" i="1"/>
  <c r="CX218" i="1"/>
  <c r="CT218" i="1"/>
  <c r="CP218" i="1"/>
  <c r="DD292" i="1"/>
  <c r="EU76" i="71" l="1"/>
  <c r="ET76" i="71"/>
  <c r="ES76" i="71"/>
  <c r="ER76" i="71"/>
  <c r="EO76" i="71"/>
  <c r="EM76" i="71"/>
  <c r="EK76" i="71"/>
  <c r="EJ76" i="71"/>
  <c r="EH76" i="71"/>
  <c r="DU76" i="71"/>
  <c r="EU75" i="71"/>
  <c r="ET75" i="71"/>
  <c r="ES75" i="71"/>
  <c r="ER75" i="71"/>
  <c r="EO75" i="71"/>
  <c r="EM75" i="71"/>
  <c r="EK75" i="71"/>
  <c r="EJ75" i="71"/>
  <c r="EH75" i="71"/>
  <c r="DU75" i="71"/>
  <c r="EU74" i="71"/>
  <c r="ET74" i="71"/>
  <c r="ES74" i="71"/>
  <c r="ER74" i="71"/>
  <c r="EO74" i="71"/>
  <c r="EM74" i="71"/>
  <c r="EK74" i="71"/>
  <c r="EJ74" i="71"/>
  <c r="EH74" i="71"/>
  <c r="DU74" i="71"/>
  <c r="EU73" i="71"/>
  <c r="ET73" i="71"/>
  <c r="ES73" i="71"/>
  <c r="ER73" i="71"/>
  <c r="EO73" i="71"/>
  <c r="EM73" i="71"/>
  <c r="EK73" i="71"/>
  <c r="EJ73" i="71"/>
  <c r="EH73" i="71"/>
  <c r="DU73" i="71"/>
  <c r="EU72" i="71"/>
  <c r="ET72" i="71"/>
  <c r="ES72" i="71"/>
  <c r="ER72" i="71"/>
  <c r="EO72" i="71"/>
  <c r="EM72" i="71"/>
  <c r="EK72" i="71"/>
  <c r="EJ72" i="71"/>
  <c r="EH72" i="71"/>
  <c r="DU72" i="71"/>
  <c r="EU71" i="71"/>
  <c r="ET71" i="71"/>
  <c r="ES71" i="71"/>
  <c r="ER71" i="71"/>
  <c r="EO71" i="71"/>
  <c r="EM71" i="71"/>
  <c r="EK71" i="71"/>
  <c r="EJ71" i="71"/>
  <c r="EH71" i="71"/>
  <c r="DU71" i="71"/>
  <c r="EU70" i="71"/>
  <c r="ET70" i="71"/>
  <c r="ES70" i="71"/>
  <c r="ER70" i="71"/>
  <c r="EO70" i="71"/>
  <c r="EM70" i="71"/>
  <c r="EK70" i="71"/>
  <c r="EJ70" i="71"/>
  <c r="EH70" i="71"/>
  <c r="DU70" i="71"/>
  <c r="EU69" i="71"/>
  <c r="ET69" i="71"/>
  <c r="ES69" i="71"/>
  <c r="ER69" i="71"/>
  <c r="EO69" i="71"/>
  <c r="EM69" i="71"/>
  <c r="EK69" i="71"/>
  <c r="EJ69" i="71"/>
  <c r="EH69" i="71"/>
  <c r="DU69" i="71"/>
  <c r="EU68" i="71"/>
  <c r="ET68" i="71"/>
  <c r="ES68" i="71"/>
  <c r="ER68" i="71"/>
  <c r="EO68" i="71"/>
  <c r="EM68" i="71"/>
  <c r="EK68" i="71"/>
  <c r="EJ68" i="71"/>
  <c r="EH68" i="71"/>
  <c r="DU68" i="71"/>
  <c r="EU67" i="71"/>
  <c r="ET67" i="71"/>
  <c r="ES67" i="71"/>
  <c r="ER67" i="71"/>
  <c r="EO67" i="71"/>
  <c r="EM67" i="71"/>
  <c r="EK67" i="71"/>
  <c r="EJ67" i="71"/>
  <c r="EH67" i="71"/>
  <c r="DU67" i="71"/>
  <c r="EU66" i="71"/>
  <c r="ET66" i="71"/>
  <c r="ES66" i="71"/>
  <c r="ER66" i="71"/>
  <c r="EO66" i="71"/>
  <c r="EM66" i="71"/>
  <c r="EK66" i="71"/>
  <c r="EJ66" i="71"/>
  <c r="EH66" i="71"/>
  <c r="DU66" i="71"/>
  <c r="EU65" i="71"/>
  <c r="ET65" i="71"/>
  <c r="ES65" i="71"/>
  <c r="ER65" i="71"/>
  <c r="EO65" i="71"/>
  <c r="EM65" i="71"/>
  <c r="EK65" i="71"/>
  <c r="EJ65" i="71"/>
  <c r="EH65" i="71"/>
  <c r="DU65" i="71"/>
  <c r="EU64" i="71"/>
  <c r="ET64" i="71"/>
  <c r="ES64" i="71"/>
  <c r="ER64" i="71"/>
  <c r="EO64" i="71"/>
  <c r="EM64" i="71"/>
  <c r="EK64" i="71"/>
  <c r="EJ64" i="71"/>
  <c r="EH64" i="71"/>
  <c r="DU64" i="71"/>
  <c r="EU63" i="71"/>
  <c r="ET63" i="71"/>
  <c r="ES63" i="71"/>
  <c r="ER63" i="71"/>
  <c r="EO63" i="71"/>
  <c r="EM63" i="71"/>
  <c r="EK63" i="71"/>
  <c r="EJ63" i="71"/>
  <c r="EH63" i="71"/>
  <c r="DU63" i="71"/>
  <c r="EU62" i="71"/>
  <c r="ET62" i="71"/>
  <c r="ES62" i="71"/>
  <c r="ER62" i="71"/>
  <c r="EO62" i="71"/>
  <c r="EM62" i="71"/>
  <c r="EK62" i="71"/>
  <c r="EJ62" i="71"/>
  <c r="EH62" i="71"/>
  <c r="DU62" i="71"/>
  <c r="EU61" i="71"/>
  <c r="ET61" i="71"/>
  <c r="ES61" i="71"/>
  <c r="ER61" i="71"/>
  <c r="EO61" i="71"/>
  <c r="EM61" i="71"/>
  <c r="EK61" i="71"/>
  <c r="EJ61" i="71"/>
  <c r="EH61" i="71"/>
  <c r="DU61" i="71"/>
  <c r="EU60" i="71"/>
  <c r="ET60" i="71"/>
  <c r="ES60" i="71"/>
  <c r="ER60" i="71"/>
  <c r="EO60" i="71"/>
  <c r="EM60" i="71"/>
  <c r="EK60" i="71"/>
  <c r="EJ60" i="71"/>
  <c r="EH60" i="71"/>
  <c r="DU60" i="71"/>
  <c r="EU59" i="71"/>
  <c r="ET59" i="71"/>
  <c r="ES59" i="71"/>
  <c r="ER59" i="71"/>
  <c r="EO59" i="71"/>
  <c r="EM59" i="71"/>
  <c r="EK59" i="71"/>
  <c r="EJ59" i="71"/>
  <c r="EH59" i="71"/>
  <c r="DU59" i="71"/>
  <c r="EU58" i="71"/>
  <c r="ET58" i="71"/>
  <c r="ES58" i="71"/>
  <c r="ER58" i="71"/>
  <c r="EO58" i="71"/>
  <c r="EM58" i="71"/>
  <c r="EK58" i="71"/>
  <c r="EJ58" i="71"/>
  <c r="EH58" i="71"/>
  <c r="DU58" i="71"/>
  <c r="EU57" i="71"/>
  <c r="ET57" i="71"/>
  <c r="ES57" i="71"/>
  <c r="ER57" i="71"/>
  <c r="EO57" i="71"/>
  <c r="EM57" i="71"/>
  <c r="EK57" i="71"/>
  <c r="EJ57" i="71"/>
  <c r="EH57" i="71"/>
  <c r="DU57" i="71"/>
  <c r="EU56" i="71"/>
  <c r="ET56" i="71"/>
  <c r="ES56" i="71"/>
  <c r="ER56" i="71"/>
  <c r="EO56" i="71"/>
  <c r="EM56" i="71"/>
  <c r="EK56" i="71"/>
  <c r="EJ56" i="71"/>
  <c r="EH56" i="71"/>
  <c r="DU56" i="71"/>
  <c r="EU55" i="71"/>
  <c r="ET55" i="71"/>
  <c r="ES55" i="71"/>
  <c r="ER55" i="71"/>
  <c r="EO55" i="71"/>
  <c r="EM55" i="71"/>
  <c r="EK55" i="71"/>
  <c r="EJ55" i="71"/>
  <c r="EH55" i="71"/>
  <c r="DU55" i="71"/>
  <c r="EU54" i="71"/>
  <c r="ET54" i="71"/>
  <c r="ES54" i="71"/>
  <c r="ER54" i="71"/>
  <c r="EO54" i="71"/>
  <c r="EM54" i="71"/>
  <c r="EK54" i="71"/>
  <c r="EJ54" i="71"/>
  <c r="EH54" i="71"/>
  <c r="DU54" i="71"/>
  <c r="EU53" i="71"/>
  <c r="ET53" i="71"/>
  <c r="ES53" i="71"/>
  <c r="ER53" i="71"/>
  <c r="EO53" i="71"/>
  <c r="EM53" i="71"/>
  <c r="EK53" i="71"/>
  <c r="EJ53" i="71"/>
  <c r="EH53" i="71"/>
  <c r="DU53" i="71"/>
  <c r="EU52" i="71"/>
  <c r="ET52" i="71"/>
  <c r="ES52" i="71"/>
  <c r="ER52" i="71"/>
  <c r="EO52" i="71"/>
  <c r="EM52" i="71"/>
  <c r="EK52" i="71"/>
  <c r="EJ52" i="71"/>
  <c r="EH52" i="71"/>
  <c r="DU52" i="71"/>
  <c r="EU51" i="71"/>
  <c r="ET51" i="71"/>
  <c r="ES51" i="71"/>
  <c r="ER51" i="71"/>
  <c r="EO51" i="71"/>
  <c r="EM51" i="71"/>
  <c r="EK51" i="71"/>
  <c r="EJ51" i="71"/>
  <c r="EH51" i="71"/>
  <c r="DU51" i="71"/>
  <c r="EU50" i="71"/>
  <c r="ET50" i="71"/>
  <c r="ES50" i="71"/>
  <c r="ER50" i="71"/>
  <c r="EO50" i="71"/>
  <c r="EM50" i="71"/>
  <c r="EK50" i="71"/>
  <c r="EJ50" i="71"/>
  <c r="EH50" i="71"/>
  <c r="DU50" i="71"/>
  <c r="EU49" i="71"/>
  <c r="ET49" i="71"/>
  <c r="ES49" i="71"/>
  <c r="ER49" i="71"/>
  <c r="EO49" i="71"/>
  <c r="EM49" i="71"/>
  <c r="EK49" i="71"/>
  <c r="EJ49" i="71"/>
  <c r="EH49" i="71"/>
  <c r="DU49" i="71"/>
  <c r="EU48" i="71"/>
  <c r="ET48" i="71"/>
  <c r="ES48" i="71"/>
  <c r="ER48" i="71"/>
  <c r="EO48" i="71"/>
  <c r="EM48" i="71"/>
  <c r="EK48" i="71"/>
  <c r="EJ48" i="71"/>
  <c r="EH48" i="71"/>
  <c r="DU48" i="71"/>
  <c r="EU47" i="71"/>
  <c r="ET47" i="71"/>
  <c r="ES47" i="71"/>
  <c r="ER47" i="71"/>
  <c r="EO47" i="71"/>
  <c r="EM47" i="71"/>
  <c r="EK47" i="71"/>
  <c r="EJ47" i="71"/>
  <c r="EH47" i="71"/>
  <c r="DU47" i="71"/>
  <c r="EU46" i="71"/>
  <c r="ET46" i="71"/>
  <c r="ES46" i="71"/>
  <c r="ER46" i="71"/>
  <c r="EO46" i="71"/>
  <c r="EM46" i="71"/>
  <c r="EK46" i="71"/>
  <c r="EJ46" i="71"/>
  <c r="EH46" i="71"/>
  <c r="DU46" i="71"/>
  <c r="EU45" i="71"/>
  <c r="ET45" i="71"/>
  <c r="ES45" i="71"/>
  <c r="ER45" i="71"/>
  <c r="EO45" i="71"/>
  <c r="EM45" i="71"/>
  <c r="EK45" i="71"/>
  <c r="EJ45" i="71"/>
  <c r="EH45" i="71"/>
  <c r="DU45" i="71"/>
  <c r="EU44" i="71"/>
  <c r="ET44" i="71"/>
  <c r="ES44" i="71"/>
  <c r="ER44" i="71"/>
  <c r="EO44" i="71"/>
  <c r="EM44" i="71"/>
  <c r="EK44" i="71"/>
  <c r="EJ44" i="71"/>
  <c r="EH44" i="71"/>
  <c r="DU44" i="71"/>
  <c r="EU43" i="71"/>
  <c r="ET43" i="71"/>
  <c r="ES43" i="71"/>
  <c r="ER43" i="71"/>
  <c r="EO43" i="71"/>
  <c r="EM43" i="71"/>
  <c r="EK43" i="71"/>
  <c r="EJ43" i="71"/>
  <c r="EH43" i="71"/>
  <c r="DU43" i="71"/>
  <c r="EU42" i="71"/>
  <c r="ET42" i="71"/>
  <c r="ES42" i="71"/>
  <c r="ER42" i="71"/>
  <c r="EO42" i="71"/>
  <c r="EM42" i="71"/>
  <c r="EK42" i="71"/>
  <c r="EJ42" i="71"/>
  <c r="EH42" i="71"/>
  <c r="DU42" i="71"/>
  <c r="EU41" i="71"/>
  <c r="ET41" i="71"/>
  <c r="ES41" i="71"/>
  <c r="ER41" i="71"/>
  <c r="EO41" i="71"/>
  <c r="EM41" i="71"/>
  <c r="EK41" i="71"/>
  <c r="EJ41" i="71"/>
  <c r="EH41" i="71"/>
  <c r="DU41" i="71"/>
  <c r="EU40" i="71"/>
  <c r="ET40" i="71"/>
  <c r="ES40" i="71"/>
  <c r="ER40" i="71"/>
  <c r="EO40" i="71"/>
  <c r="EM40" i="71"/>
  <c r="EK40" i="71"/>
  <c r="EJ40" i="71"/>
  <c r="EH40" i="71"/>
  <c r="DU40" i="71"/>
  <c r="EU39" i="71"/>
  <c r="ET39" i="71"/>
  <c r="ES39" i="71"/>
  <c r="ER39" i="71"/>
  <c r="EO39" i="71"/>
  <c r="EM39" i="71"/>
  <c r="EK39" i="71"/>
  <c r="EJ39" i="71"/>
  <c r="EH39" i="71"/>
  <c r="DU39" i="71"/>
  <c r="EU38" i="71"/>
  <c r="ET38" i="71"/>
  <c r="ES38" i="71"/>
  <c r="ER38" i="71"/>
  <c r="EO38" i="71"/>
  <c r="EM38" i="71"/>
  <c r="EK38" i="71"/>
  <c r="EJ38" i="71"/>
  <c r="EH38" i="71"/>
  <c r="DU38" i="71"/>
  <c r="EU37" i="71"/>
  <c r="ET37" i="71"/>
  <c r="ES37" i="71"/>
  <c r="ER37" i="71"/>
  <c r="EO37" i="71"/>
  <c r="EM37" i="71"/>
  <c r="EK37" i="71"/>
  <c r="EJ37" i="71"/>
  <c r="EH37" i="71"/>
  <c r="DU37" i="71"/>
  <c r="FJ36" i="71"/>
  <c r="FF36" i="71"/>
  <c r="EX36" i="71"/>
  <c r="FN35" i="71"/>
  <c r="FJ35" i="71"/>
  <c r="FF35" i="71"/>
  <c r="FB35" i="71"/>
  <c r="EX35" i="71"/>
  <c r="EU150" i="71"/>
  <c r="ET150" i="71"/>
  <c r="ES150" i="71"/>
  <c r="ER150" i="71"/>
  <c r="EO150" i="71"/>
  <c r="EM150" i="71"/>
  <c r="EK150" i="71"/>
  <c r="EJ150" i="71"/>
  <c r="EH150" i="71"/>
  <c r="DU150" i="71"/>
  <c r="EU149" i="71"/>
  <c r="ET149" i="71"/>
  <c r="ES149" i="71"/>
  <c r="ER149" i="71"/>
  <c r="EO149" i="71"/>
  <c r="EM149" i="71"/>
  <c r="EK149" i="71"/>
  <c r="EJ149" i="71"/>
  <c r="EH149" i="71"/>
  <c r="DU149" i="71"/>
  <c r="EU148" i="71"/>
  <c r="ET148" i="71"/>
  <c r="ES148" i="71"/>
  <c r="ER148" i="71"/>
  <c r="EO148" i="71"/>
  <c r="EM148" i="71"/>
  <c r="EK148" i="71"/>
  <c r="EJ148" i="71"/>
  <c r="EH148" i="71"/>
  <c r="DU148" i="71"/>
  <c r="EU147" i="71"/>
  <c r="ET147" i="71"/>
  <c r="ES147" i="71"/>
  <c r="ER147" i="71"/>
  <c r="EO147" i="71"/>
  <c r="EM147" i="71"/>
  <c r="EK147" i="71"/>
  <c r="EJ147" i="71"/>
  <c r="EH147" i="71"/>
  <c r="DU147" i="71"/>
  <c r="EU146" i="71"/>
  <c r="ET146" i="71"/>
  <c r="ES146" i="71"/>
  <c r="ER146" i="71"/>
  <c r="EO146" i="71"/>
  <c r="EM146" i="71"/>
  <c r="EK146" i="71"/>
  <c r="EJ146" i="71"/>
  <c r="EH146" i="71"/>
  <c r="DU146" i="71"/>
  <c r="EU145" i="71"/>
  <c r="ET145" i="71"/>
  <c r="ES145" i="71"/>
  <c r="ER145" i="71"/>
  <c r="EO145" i="71"/>
  <c r="EM145" i="71"/>
  <c r="EK145" i="71"/>
  <c r="EJ145" i="71"/>
  <c r="EH145" i="71"/>
  <c r="DU145" i="71"/>
  <c r="EU144" i="71"/>
  <c r="ET144" i="71"/>
  <c r="ES144" i="71"/>
  <c r="ER144" i="71"/>
  <c r="EO144" i="71"/>
  <c r="EM144" i="71"/>
  <c r="EK144" i="71"/>
  <c r="EJ144" i="71"/>
  <c r="EH144" i="71"/>
  <c r="DU144" i="71"/>
  <c r="EU143" i="71"/>
  <c r="ET143" i="71"/>
  <c r="ES143" i="71"/>
  <c r="ER143" i="71"/>
  <c r="EO143" i="71"/>
  <c r="EM143" i="71"/>
  <c r="EK143" i="71"/>
  <c r="EJ143" i="71"/>
  <c r="EH143" i="71"/>
  <c r="DU143" i="71"/>
  <c r="EU142" i="71"/>
  <c r="ET142" i="71"/>
  <c r="ES142" i="71"/>
  <c r="ER142" i="71"/>
  <c r="EO142" i="71"/>
  <c r="EM142" i="71"/>
  <c r="EK142" i="71"/>
  <c r="EJ142" i="71"/>
  <c r="EH142" i="71"/>
  <c r="DU142" i="71"/>
  <c r="EU141" i="71"/>
  <c r="ET141" i="71"/>
  <c r="ES141" i="71"/>
  <c r="ER141" i="71"/>
  <c r="EO141" i="71"/>
  <c r="EM141" i="71"/>
  <c r="EK141" i="71"/>
  <c r="EJ141" i="71"/>
  <c r="EH141" i="71"/>
  <c r="DU141" i="71"/>
  <c r="EU140" i="71"/>
  <c r="ET140" i="71"/>
  <c r="ES140" i="71"/>
  <c r="ER140" i="71"/>
  <c r="EO140" i="71"/>
  <c r="EM140" i="71"/>
  <c r="EK140" i="71"/>
  <c r="EJ140" i="71"/>
  <c r="EH140" i="71"/>
  <c r="DU140" i="71"/>
  <c r="EU139" i="71"/>
  <c r="ET139" i="71"/>
  <c r="ES139" i="71"/>
  <c r="ER139" i="71"/>
  <c r="EO139" i="71"/>
  <c r="EM139" i="71"/>
  <c r="EK139" i="71"/>
  <c r="EJ139" i="71"/>
  <c r="EH139" i="71"/>
  <c r="DU139" i="71"/>
  <c r="EU138" i="71"/>
  <c r="ET138" i="71"/>
  <c r="ES138" i="71"/>
  <c r="ER138" i="71"/>
  <c r="EO138" i="71"/>
  <c r="EM138" i="71"/>
  <c r="EK138" i="71"/>
  <c r="EJ138" i="71"/>
  <c r="EH138" i="71"/>
  <c r="DU138" i="71"/>
  <c r="EU137" i="71"/>
  <c r="ET137" i="71"/>
  <c r="ES137" i="71"/>
  <c r="ER137" i="71"/>
  <c r="EO137" i="71"/>
  <c r="EM137" i="71"/>
  <c r="EK137" i="71"/>
  <c r="EJ137" i="71"/>
  <c r="EH137" i="71"/>
  <c r="DU137" i="71"/>
  <c r="EU136" i="71"/>
  <c r="ET136" i="71"/>
  <c r="ES136" i="71"/>
  <c r="ER136" i="71"/>
  <c r="EO136" i="71"/>
  <c r="EM136" i="71"/>
  <c r="EK136" i="71"/>
  <c r="EJ136" i="71"/>
  <c r="EH136" i="71"/>
  <c r="DU136" i="71"/>
  <c r="EU135" i="71"/>
  <c r="ET135" i="71"/>
  <c r="ES135" i="71"/>
  <c r="ER135" i="71"/>
  <c r="EO135" i="71"/>
  <c r="EM135" i="71"/>
  <c r="EK135" i="71"/>
  <c r="EJ135" i="71"/>
  <c r="EH135" i="71"/>
  <c r="DU135" i="71"/>
  <c r="EU134" i="71"/>
  <c r="ET134" i="71"/>
  <c r="ES134" i="71"/>
  <c r="ER134" i="71"/>
  <c r="EO134" i="71"/>
  <c r="EM134" i="71"/>
  <c r="EK134" i="71"/>
  <c r="EJ134" i="71"/>
  <c r="EH134" i="71"/>
  <c r="DU134" i="71"/>
  <c r="EU133" i="71"/>
  <c r="ET133" i="71"/>
  <c r="ES133" i="71"/>
  <c r="ER133" i="71"/>
  <c r="EO133" i="71"/>
  <c r="EM133" i="71"/>
  <c r="EK133" i="71"/>
  <c r="EJ133" i="71"/>
  <c r="EH133" i="71"/>
  <c r="DU133" i="71"/>
  <c r="EU132" i="71"/>
  <c r="ET132" i="71"/>
  <c r="ES132" i="71"/>
  <c r="ER132" i="71"/>
  <c r="EO132" i="71"/>
  <c r="EM132" i="71"/>
  <c r="EK132" i="71"/>
  <c r="EJ132" i="71"/>
  <c r="EH132" i="71"/>
  <c r="DU132" i="71"/>
  <c r="EU131" i="71"/>
  <c r="ET131" i="71"/>
  <c r="ES131" i="71"/>
  <c r="ER131" i="71"/>
  <c r="EO131" i="71"/>
  <c r="EM131" i="71"/>
  <c r="EK131" i="71"/>
  <c r="EJ131" i="71"/>
  <c r="EH131" i="71"/>
  <c r="DU131" i="71"/>
  <c r="EU130" i="71"/>
  <c r="ET130" i="71"/>
  <c r="ES130" i="71"/>
  <c r="ER130" i="71"/>
  <c r="EO130" i="71"/>
  <c r="EM130" i="71"/>
  <c r="EK130" i="71"/>
  <c r="EJ130" i="71"/>
  <c r="EH130" i="71"/>
  <c r="DU130" i="71"/>
  <c r="EU129" i="71"/>
  <c r="ET129" i="71"/>
  <c r="ES129" i="71"/>
  <c r="ER129" i="71"/>
  <c r="EO129" i="71"/>
  <c r="EM129" i="71"/>
  <c r="EK129" i="71"/>
  <c r="EJ129" i="71"/>
  <c r="EH129" i="71"/>
  <c r="DU129" i="71"/>
  <c r="EU128" i="71"/>
  <c r="ET128" i="71"/>
  <c r="ES128" i="71"/>
  <c r="ER128" i="71"/>
  <c r="EO128" i="71"/>
  <c r="EM128" i="71"/>
  <c r="EK128" i="71"/>
  <c r="EJ128" i="71"/>
  <c r="EH128" i="71"/>
  <c r="DU128" i="71"/>
  <c r="EU127" i="71"/>
  <c r="ET127" i="71"/>
  <c r="ES127" i="71"/>
  <c r="ER127" i="71"/>
  <c r="EO127" i="71"/>
  <c r="EM127" i="71"/>
  <c r="EK127" i="71"/>
  <c r="EJ127" i="71"/>
  <c r="EH127" i="71"/>
  <c r="DU127" i="71"/>
  <c r="EU126" i="71"/>
  <c r="ET126" i="71"/>
  <c r="ES126" i="71"/>
  <c r="ER126" i="71"/>
  <c r="EO126" i="71"/>
  <c r="EM126" i="71"/>
  <c r="EK126" i="71"/>
  <c r="EJ126" i="71"/>
  <c r="EH126" i="71"/>
  <c r="DU126" i="71"/>
  <c r="EU125" i="71"/>
  <c r="ET125" i="71"/>
  <c r="ES125" i="71"/>
  <c r="ER125" i="71"/>
  <c r="EO125" i="71"/>
  <c r="EM125" i="71"/>
  <c r="EK125" i="71"/>
  <c r="EJ125" i="71"/>
  <c r="EH125" i="71"/>
  <c r="DU125" i="71"/>
  <c r="EU124" i="71"/>
  <c r="ET124" i="71"/>
  <c r="ES124" i="71"/>
  <c r="ER124" i="71"/>
  <c r="EO124" i="71"/>
  <c r="EM124" i="71"/>
  <c r="EK124" i="71"/>
  <c r="EJ124" i="71"/>
  <c r="EH124" i="71"/>
  <c r="DU124" i="71"/>
  <c r="EU123" i="71"/>
  <c r="ET123" i="71"/>
  <c r="ES123" i="71"/>
  <c r="ER123" i="71"/>
  <c r="EO123" i="71"/>
  <c r="EM123" i="71"/>
  <c r="EK123" i="71"/>
  <c r="EJ123" i="71"/>
  <c r="EH123" i="71"/>
  <c r="DU123" i="71"/>
  <c r="EU122" i="71"/>
  <c r="ET122" i="71"/>
  <c r="ES122" i="71"/>
  <c r="ER122" i="71"/>
  <c r="EO122" i="71"/>
  <c r="EM122" i="71"/>
  <c r="EK122" i="71"/>
  <c r="EJ122" i="71"/>
  <c r="EH122" i="71"/>
  <c r="DU122" i="71"/>
  <c r="EU121" i="71"/>
  <c r="ET121" i="71"/>
  <c r="ES121" i="71"/>
  <c r="ER121" i="71"/>
  <c r="EO121" i="71"/>
  <c r="EM121" i="71"/>
  <c r="EK121" i="71"/>
  <c r="EJ121" i="71"/>
  <c r="EH121" i="71"/>
  <c r="DU121" i="71"/>
  <c r="EU120" i="71"/>
  <c r="ET120" i="71"/>
  <c r="ES120" i="71"/>
  <c r="ER120" i="71"/>
  <c r="EO120" i="71"/>
  <c r="EM120" i="71"/>
  <c r="EK120" i="71"/>
  <c r="EJ120" i="71"/>
  <c r="EH120" i="71"/>
  <c r="DU120" i="71"/>
  <c r="EU119" i="71"/>
  <c r="ET119" i="71"/>
  <c r="ES119" i="71"/>
  <c r="ER119" i="71"/>
  <c r="EO119" i="71"/>
  <c r="EM119" i="71"/>
  <c r="EK119" i="71"/>
  <c r="EJ119" i="71"/>
  <c r="EH119" i="71"/>
  <c r="DU119" i="71"/>
  <c r="EU118" i="71"/>
  <c r="ET118" i="71"/>
  <c r="ES118" i="71"/>
  <c r="ER118" i="71"/>
  <c r="EO118" i="71"/>
  <c r="EM118" i="71"/>
  <c r="EK118" i="71"/>
  <c r="EJ118" i="71"/>
  <c r="EH118" i="71"/>
  <c r="DU118" i="71"/>
  <c r="EU117" i="71"/>
  <c r="ET117" i="71"/>
  <c r="ES117" i="71"/>
  <c r="ER117" i="71"/>
  <c r="EO117" i="71"/>
  <c r="EM117" i="71"/>
  <c r="EK117" i="71"/>
  <c r="EJ117" i="71"/>
  <c r="EH117" i="71"/>
  <c r="DU117" i="71"/>
  <c r="EU116" i="71"/>
  <c r="ET116" i="71"/>
  <c r="ES116" i="71"/>
  <c r="ER116" i="71"/>
  <c r="EO116" i="71"/>
  <c r="EM116" i="71"/>
  <c r="EK116" i="71"/>
  <c r="EJ116" i="71"/>
  <c r="EH116" i="71"/>
  <c r="DU116" i="71"/>
  <c r="EU115" i="71"/>
  <c r="ET115" i="71"/>
  <c r="ES115" i="71"/>
  <c r="ER115" i="71"/>
  <c r="EO115" i="71"/>
  <c r="EM115" i="71"/>
  <c r="EK115" i="71"/>
  <c r="EJ115" i="71"/>
  <c r="EH115" i="71"/>
  <c r="DU115" i="71"/>
  <c r="EU114" i="71"/>
  <c r="ET114" i="71"/>
  <c r="ES114" i="71"/>
  <c r="ER114" i="71"/>
  <c r="EO114" i="71"/>
  <c r="EM114" i="71"/>
  <c r="EK114" i="71"/>
  <c r="EJ114" i="71"/>
  <c r="EH114" i="71"/>
  <c r="DU114" i="71"/>
  <c r="EU113" i="71"/>
  <c r="ET113" i="71"/>
  <c r="ES113" i="71"/>
  <c r="ER113" i="71"/>
  <c r="EO113" i="71"/>
  <c r="EM113" i="71"/>
  <c r="EK113" i="71"/>
  <c r="EJ113" i="71"/>
  <c r="EH113" i="71"/>
  <c r="DU113" i="71"/>
  <c r="EU112" i="71"/>
  <c r="ET112" i="71"/>
  <c r="ES112" i="71"/>
  <c r="ER112" i="71"/>
  <c r="EO112" i="71"/>
  <c r="EM112" i="71"/>
  <c r="EK112" i="71"/>
  <c r="EJ112" i="71"/>
  <c r="EH112" i="71"/>
  <c r="DU112" i="71"/>
  <c r="EU111" i="71"/>
  <c r="ET111" i="71"/>
  <c r="ES111" i="71"/>
  <c r="ER111" i="71"/>
  <c r="EO111" i="71"/>
  <c r="EM111" i="71"/>
  <c r="EK111" i="71"/>
  <c r="EJ111" i="71"/>
  <c r="EH111" i="71"/>
  <c r="DU111" i="71"/>
  <c r="FN109" i="71"/>
  <c r="FJ109" i="71"/>
  <c r="FF109" i="71"/>
  <c r="FB109" i="71"/>
  <c r="EX109" i="71"/>
  <c r="DU300" i="71"/>
  <c r="DU299" i="71"/>
  <c r="DU298" i="71"/>
  <c r="DU297" i="71"/>
  <c r="DU296" i="71"/>
  <c r="DU295" i="71"/>
  <c r="DU294" i="71"/>
  <c r="DU293" i="71"/>
  <c r="DU292" i="71"/>
  <c r="DU291" i="71"/>
  <c r="DU290" i="71"/>
  <c r="DU289" i="71"/>
  <c r="DU288" i="71"/>
  <c r="DU287" i="71"/>
  <c r="DU286" i="71"/>
  <c r="DU285" i="71"/>
  <c r="DU284" i="71"/>
  <c r="DU283" i="71"/>
  <c r="DU282" i="71"/>
  <c r="DU281" i="71"/>
  <c r="DU280" i="71"/>
  <c r="DU279" i="71"/>
  <c r="DU278" i="71"/>
  <c r="DU277" i="71"/>
  <c r="DU276" i="71"/>
  <c r="DU275" i="71"/>
  <c r="DU274" i="71"/>
  <c r="DU273" i="71"/>
  <c r="DU272" i="71"/>
  <c r="DU271" i="71"/>
  <c r="DU270" i="71"/>
  <c r="DU269" i="71"/>
  <c r="DU268" i="71"/>
  <c r="DU267" i="71"/>
  <c r="DU266" i="71"/>
  <c r="DU265" i="71"/>
  <c r="DU264" i="71"/>
  <c r="DU263" i="71"/>
  <c r="DU262" i="71"/>
  <c r="DU261" i="71"/>
  <c r="EU300" i="71"/>
  <c r="ET300" i="71"/>
  <c r="ES300" i="71"/>
  <c r="ER300" i="71"/>
  <c r="EO300" i="71"/>
  <c r="EM300" i="71"/>
  <c r="EK300" i="71"/>
  <c r="EJ300" i="71"/>
  <c r="EH300" i="71"/>
  <c r="EU299" i="71"/>
  <c r="ET299" i="71"/>
  <c r="ES299" i="71"/>
  <c r="ER299" i="71"/>
  <c r="EO299" i="71"/>
  <c r="EM299" i="71"/>
  <c r="EK299" i="71"/>
  <c r="EJ299" i="71"/>
  <c r="EH299" i="71"/>
  <c r="EU298" i="71"/>
  <c r="ET298" i="71"/>
  <c r="ES298" i="71"/>
  <c r="ER298" i="71"/>
  <c r="EO298" i="71"/>
  <c r="EM298" i="71"/>
  <c r="EK298" i="71"/>
  <c r="EJ298" i="71"/>
  <c r="EH298" i="71"/>
  <c r="EU297" i="71"/>
  <c r="ET297" i="71"/>
  <c r="ES297" i="71"/>
  <c r="ER297" i="71"/>
  <c r="EO297" i="71"/>
  <c r="EM297" i="71"/>
  <c r="EK297" i="71"/>
  <c r="EJ297" i="71"/>
  <c r="EH297" i="71"/>
  <c r="EU296" i="71"/>
  <c r="ET296" i="71"/>
  <c r="ES296" i="71"/>
  <c r="ER296" i="71"/>
  <c r="EO296" i="71"/>
  <c r="EM296" i="71"/>
  <c r="EK296" i="71"/>
  <c r="EJ296" i="71"/>
  <c r="EH296" i="71"/>
  <c r="EU295" i="71"/>
  <c r="ET295" i="71"/>
  <c r="ES295" i="71"/>
  <c r="ER295" i="71"/>
  <c r="EO295" i="71"/>
  <c r="EM295" i="71"/>
  <c r="EK295" i="71"/>
  <c r="EJ295" i="71"/>
  <c r="EH295" i="71"/>
  <c r="EU294" i="71"/>
  <c r="ET294" i="71"/>
  <c r="ES294" i="71"/>
  <c r="ER294" i="71"/>
  <c r="EO294" i="71"/>
  <c r="EM294" i="71"/>
  <c r="EK294" i="71"/>
  <c r="EJ294" i="71"/>
  <c r="EH294" i="71"/>
  <c r="EU293" i="71"/>
  <c r="ET293" i="71"/>
  <c r="ES293" i="71"/>
  <c r="ER293" i="71"/>
  <c r="EO293" i="71"/>
  <c r="EM293" i="71"/>
  <c r="EK293" i="71"/>
  <c r="EJ293" i="71"/>
  <c r="EH293" i="71"/>
  <c r="EU292" i="71"/>
  <c r="ET292" i="71"/>
  <c r="ES292" i="71"/>
  <c r="ER292" i="71"/>
  <c r="EO292" i="71"/>
  <c r="EM292" i="71"/>
  <c r="EK292" i="71"/>
  <c r="EJ292" i="71"/>
  <c r="EH292" i="71"/>
  <c r="EU291" i="71"/>
  <c r="ET291" i="71"/>
  <c r="ES291" i="71"/>
  <c r="ER291" i="71"/>
  <c r="EO291" i="71"/>
  <c r="EM291" i="71"/>
  <c r="EK291" i="71"/>
  <c r="EJ291" i="71"/>
  <c r="EH291" i="71"/>
  <c r="EU290" i="71"/>
  <c r="ET290" i="71"/>
  <c r="ES290" i="71"/>
  <c r="ER290" i="71"/>
  <c r="EO290" i="71"/>
  <c r="EM290" i="71"/>
  <c r="EK290" i="71"/>
  <c r="EJ290" i="71"/>
  <c r="EH290" i="71"/>
  <c r="EU289" i="71"/>
  <c r="ET289" i="71"/>
  <c r="ES289" i="71"/>
  <c r="ER289" i="71"/>
  <c r="EO289" i="71"/>
  <c r="EM289" i="71"/>
  <c r="EK289" i="71"/>
  <c r="EJ289" i="71"/>
  <c r="EH289" i="71"/>
  <c r="EU288" i="71"/>
  <c r="ET288" i="71"/>
  <c r="ES288" i="71"/>
  <c r="ER288" i="71"/>
  <c r="EO288" i="71"/>
  <c r="EM288" i="71"/>
  <c r="EK288" i="71"/>
  <c r="EJ288" i="71"/>
  <c r="EH288" i="71"/>
  <c r="EU287" i="71"/>
  <c r="ET287" i="71"/>
  <c r="ES287" i="71"/>
  <c r="ER287" i="71"/>
  <c r="EO287" i="71"/>
  <c r="EM287" i="71"/>
  <c r="EK287" i="71"/>
  <c r="EJ287" i="71"/>
  <c r="EH287" i="71"/>
  <c r="EU286" i="71"/>
  <c r="ET286" i="71"/>
  <c r="ES286" i="71"/>
  <c r="ER286" i="71"/>
  <c r="EO286" i="71"/>
  <c r="EM286" i="71"/>
  <c r="EK286" i="71"/>
  <c r="EJ286" i="71"/>
  <c r="EH286" i="71"/>
  <c r="EU285" i="71"/>
  <c r="ET285" i="71"/>
  <c r="ES285" i="71"/>
  <c r="ER285" i="71"/>
  <c r="EO285" i="71"/>
  <c r="EM285" i="71"/>
  <c r="EK285" i="71"/>
  <c r="EJ285" i="71"/>
  <c r="EH285" i="71"/>
  <c r="EU284" i="71"/>
  <c r="ET284" i="71"/>
  <c r="ES284" i="71"/>
  <c r="ER284" i="71"/>
  <c r="EO284" i="71"/>
  <c r="EM284" i="71"/>
  <c r="EK284" i="71"/>
  <c r="EJ284" i="71"/>
  <c r="EH284" i="71"/>
  <c r="EU283" i="71"/>
  <c r="ET283" i="71"/>
  <c r="ES283" i="71"/>
  <c r="ER283" i="71"/>
  <c r="EO283" i="71"/>
  <c r="EM283" i="71"/>
  <c r="EK283" i="71"/>
  <c r="EJ283" i="71"/>
  <c r="EH283" i="71"/>
  <c r="EU282" i="71"/>
  <c r="ET282" i="71"/>
  <c r="ES282" i="71"/>
  <c r="ER282" i="71"/>
  <c r="EO282" i="71"/>
  <c r="EM282" i="71"/>
  <c r="EK282" i="71"/>
  <c r="EJ282" i="71"/>
  <c r="EH282" i="71"/>
  <c r="EU281" i="71"/>
  <c r="ET281" i="71"/>
  <c r="ES281" i="71"/>
  <c r="ER281" i="71"/>
  <c r="EO281" i="71"/>
  <c r="EM281" i="71"/>
  <c r="EK281" i="71"/>
  <c r="EJ281" i="71"/>
  <c r="EH281" i="71"/>
  <c r="EU280" i="71"/>
  <c r="ET280" i="71"/>
  <c r="ES280" i="71"/>
  <c r="ER280" i="71"/>
  <c r="EO280" i="71"/>
  <c r="EM280" i="71"/>
  <c r="EK280" i="71"/>
  <c r="EJ280" i="71"/>
  <c r="EH280" i="71"/>
  <c r="EU279" i="71"/>
  <c r="ET279" i="71"/>
  <c r="ES279" i="71"/>
  <c r="ER279" i="71"/>
  <c r="EO279" i="71"/>
  <c r="EM279" i="71"/>
  <c r="EK279" i="71"/>
  <c r="EJ279" i="71"/>
  <c r="EH279" i="71"/>
  <c r="EU278" i="71"/>
  <c r="ET278" i="71"/>
  <c r="ES278" i="71"/>
  <c r="ER278" i="71"/>
  <c r="EO278" i="71"/>
  <c r="EM278" i="71"/>
  <c r="EK278" i="71"/>
  <c r="EJ278" i="71"/>
  <c r="EH278" i="71"/>
  <c r="EU277" i="71"/>
  <c r="ET277" i="71"/>
  <c r="ES277" i="71"/>
  <c r="ER277" i="71"/>
  <c r="EO277" i="71"/>
  <c r="EM277" i="71"/>
  <c r="EK277" i="71"/>
  <c r="EJ277" i="71"/>
  <c r="EH277" i="71"/>
  <c r="EU276" i="71"/>
  <c r="ET276" i="71"/>
  <c r="ES276" i="71"/>
  <c r="ER276" i="71"/>
  <c r="EO276" i="71"/>
  <c r="EM276" i="71"/>
  <c r="EK276" i="71"/>
  <c r="EJ276" i="71"/>
  <c r="EH276" i="71"/>
  <c r="EU275" i="71"/>
  <c r="ET275" i="71"/>
  <c r="ES275" i="71"/>
  <c r="ER275" i="71"/>
  <c r="EO275" i="71"/>
  <c r="EM275" i="71"/>
  <c r="EK275" i="71"/>
  <c r="EJ275" i="71"/>
  <c r="EH275" i="71"/>
  <c r="EU274" i="71"/>
  <c r="ET274" i="71"/>
  <c r="ES274" i="71"/>
  <c r="ER274" i="71"/>
  <c r="EO274" i="71"/>
  <c r="EM274" i="71"/>
  <c r="EK274" i="71"/>
  <c r="EJ274" i="71"/>
  <c r="EH274" i="71"/>
  <c r="EU273" i="71"/>
  <c r="ET273" i="71"/>
  <c r="ES273" i="71"/>
  <c r="ER273" i="71"/>
  <c r="EO273" i="71"/>
  <c r="EM273" i="71"/>
  <c r="EK273" i="71"/>
  <c r="EJ273" i="71"/>
  <c r="EH273" i="71"/>
  <c r="EU272" i="71"/>
  <c r="ET272" i="71"/>
  <c r="ES272" i="71"/>
  <c r="ER272" i="71"/>
  <c r="EO272" i="71"/>
  <c r="EM272" i="71"/>
  <c r="EK272" i="71"/>
  <c r="EJ272" i="71"/>
  <c r="EH272" i="71"/>
  <c r="EU271" i="71"/>
  <c r="ET271" i="71"/>
  <c r="ES271" i="71"/>
  <c r="ER271" i="71"/>
  <c r="EO271" i="71"/>
  <c r="EM271" i="71"/>
  <c r="EK271" i="71"/>
  <c r="EJ271" i="71"/>
  <c r="EH271" i="71"/>
  <c r="EU270" i="71"/>
  <c r="ET270" i="71"/>
  <c r="ES270" i="71"/>
  <c r="ER270" i="71"/>
  <c r="EO270" i="71"/>
  <c r="EM270" i="71"/>
  <c r="EK270" i="71"/>
  <c r="EJ270" i="71"/>
  <c r="EH270" i="71"/>
  <c r="EU269" i="71"/>
  <c r="ET269" i="71"/>
  <c r="ES269" i="71"/>
  <c r="ER269" i="71"/>
  <c r="EO269" i="71"/>
  <c r="EM269" i="71"/>
  <c r="EK269" i="71"/>
  <c r="EJ269" i="71"/>
  <c r="EH269" i="71"/>
  <c r="EU268" i="71"/>
  <c r="ET268" i="71"/>
  <c r="ES268" i="71"/>
  <c r="ER268" i="71"/>
  <c r="EO268" i="71"/>
  <c r="EM268" i="71"/>
  <c r="EK268" i="71"/>
  <c r="EJ268" i="71"/>
  <c r="EH268" i="71"/>
  <c r="EU267" i="71"/>
  <c r="ET267" i="71"/>
  <c r="ES267" i="71"/>
  <c r="ER267" i="71"/>
  <c r="EO267" i="71"/>
  <c r="EM267" i="71"/>
  <c r="EK267" i="71"/>
  <c r="EJ267" i="71"/>
  <c r="EH267" i="71"/>
  <c r="EU266" i="71"/>
  <c r="ET266" i="71"/>
  <c r="ES266" i="71"/>
  <c r="ER266" i="71"/>
  <c r="EO266" i="71"/>
  <c r="EM266" i="71"/>
  <c r="EK266" i="71"/>
  <c r="EJ266" i="71"/>
  <c r="EH266" i="71"/>
  <c r="EU265" i="71"/>
  <c r="ET265" i="71"/>
  <c r="ES265" i="71"/>
  <c r="ER265" i="71"/>
  <c r="EO265" i="71"/>
  <c r="EM265" i="71"/>
  <c r="EK265" i="71"/>
  <c r="EJ265" i="71"/>
  <c r="EH265" i="71"/>
  <c r="EU264" i="71"/>
  <c r="ET264" i="71"/>
  <c r="ES264" i="71"/>
  <c r="ER264" i="71"/>
  <c r="EO264" i="71"/>
  <c r="EM264" i="71"/>
  <c r="EK264" i="71"/>
  <c r="EJ264" i="71"/>
  <c r="EH264" i="71"/>
  <c r="EU263" i="71"/>
  <c r="ET263" i="71"/>
  <c r="ES263" i="71"/>
  <c r="ER263" i="71"/>
  <c r="EO263" i="71"/>
  <c r="EM263" i="71"/>
  <c r="EK263" i="71"/>
  <c r="EJ263" i="71"/>
  <c r="EH263" i="71"/>
  <c r="EU262" i="71"/>
  <c r="ET262" i="71"/>
  <c r="ES262" i="71"/>
  <c r="ER262" i="71"/>
  <c r="EO262" i="71"/>
  <c r="EM262" i="71"/>
  <c r="EK262" i="71"/>
  <c r="EJ262" i="71"/>
  <c r="EH262" i="71"/>
  <c r="EU261" i="71"/>
  <c r="ET261" i="71"/>
  <c r="ES261" i="71"/>
  <c r="ER261" i="71"/>
  <c r="EO261" i="71"/>
  <c r="EM261" i="71"/>
  <c r="EK261" i="71"/>
  <c r="EJ261" i="71"/>
  <c r="EH261" i="71"/>
  <c r="BP215" i="71"/>
  <c r="BP216" i="71"/>
  <c r="BP217" i="71"/>
  <c r="BP218" i="71"/>
  <c r="BP219" i="71"/>
  <c r="BP220" i="71"/>
  <c r="BP221" i="71"/>
  <c r="BP222" i="71"/>
  <c r="BP223" i="71"/>
  <c r="BP224" i="71"/>
  <c r="BR236" i="71"/>
  <c r="FF259" i="71"/>
  <c r="FF258" i="71"/>
  <c r="FF257" i="71"/>
  <c r="FF256" i="71"/>
  <c r="FF255" i="71"/>
  <c r="FF254" i="71"/>
  <c r="FF253" i="71"/>
  <c r="FF252" i="71"/>
  <c r="FF251" i="71"/>
  <c r="FF250" i="71"/>
  <c r="FF249" i="71"/>
  <c r="FF248" i="71"/>
  <c r="FF247" i="71"/>
  <c r="FF246" i="71"/>
  <c r="FF245" i="71"/>
  <c r="FF244" i="71"/>
  <c r="FF243" i="71"/>
  <c r="FF242" i="71"/>
  <c r="FF241" i="71"/>
  <c r="FF240" i="71"/>
  <c r="FB323" i="71"/>
  <c r="FB322" i="71"/>
  <c r="FB321" i="71"/>
  <c r="FB320" i="71"/>
  <c r="FB319" i="71"/>
  <c r="FB318" i="71"/>
  <c r="FB317" i="71"/>
  <c r="FB316" i="71"/>
  <c r="FB315" i="71"/>
  <c r="FB314" i="71"/>
  <c r="FB313" i="71"/>
  <c r="FB312" i="71"/>
  <c r="FB310" i="71"/>
  <c r="FB309" i="71"/>
  <c r="FB308" i="71"/>
  <c r="FB307" i="71"/>
  <c r="FB306" i="71"/>
  <c r="FB305" i="71"/>
  <c r="FB304" i="71"/>
  <c r="FB303" i="71"/>
  <c r="CP259" i="71"/>
  <c r="Q19" i="4"/>
  <c r="FF165" i="71" l="1"/>
  <c r="FF166" i="71"/>
  <c r="FF167" i="71"/>
  <c r="FF168" i="71"/>
  <c r="FF169" i="71"/>
  <c r="FF170" i="71"/>
  <c r="FF171" i="71"/>
  <c r="FF172" i="71"/>
  <c r="FF173" i="71"/>
  <c r="FF174" i="71"/>
  <c r="FF175" i="71"/>
  <c r="FF176" i="71"/>
  <c r="FF177" i="71"/>
  <c r="FF178" i="71"/>
  <c r="FF179" i="71"/>
  <c r="FF180" i="71"/>
  <c r="FF181" i="71"/>
  <c r="FF182" i="71"/>
  <c r="FF183" i="71"/>
  <c r="FF164" i="71"/>
  <c r="FB165" i="71"/>
  <c r="FB166" i="71"/>
  <c r="FB167" i="71"/>
  <c r="FB168" i="71"/>
  <c r="FB169" i="71"/>
  <c r="FB170" i="71"/>
  <c r="FB171" i="71"/>
  <c r="FB172" i="71"/>
  <c r="FB173" i="71"/>
  <c r="FB174" i="71"/>
  <c r="FB175" i="71"/>
  <c r="FB176" i="71"/>
  <c r="FB177" i="71"/>
  <c r="FB178" i="71"/>
  <c r="FB179" i="71"/>
  <c r="FB180" i="71"/>
  <c r="FB181" i="71"/>
  <c r="FB182" i="71"/>
  <c r="FB183" i="71"/>
  <c r="FB164" i="71"/>
  <c r="FN165" i="71"/>
  <c r="FN166" i="71"/>
  <c r="FN167" i="71"/>
  <c r="FN168" i="71"/>
  <c r="FN169" i="71"/>
  <c r="FN170" i="71"/>
  <c r="FN171" i="71"/>
  <c r="FN172" i="71"/>
  <c r="FN173" i="71"/>
  <c r="FN174" i="71"/>
  <c r="FN175" i="71"/>
  <c r="FN176" i="71"/>
  <c r="FN177" i="71"/>
  <c r="FN178" i="71"/>
  <c r="FN179" i="71"/>
  <c r="FN180" i="71"/>
  <c r="FN181" i="71"/>
  <c r="FN182" i="71"/>
  <c r="FN183" i="71"/>
  <c r="FN164" i="71"/>
  <c r="EM186" i="71"/>
  <c r="EO186" i="71"/>
  <c r="EM187" i="71"/>
  <c r="EO187" i="71"/>
  <c r="EM188" i="71"/>
  <c r="EO188" i="71"/>
  <c r="EM189" i="71"/>
  <c r="EO189" i="71"/>
  <c r="EM190" i="71"/>
  <c r="EO190" i="71"/>
  <c r="EM191" i="71"/>
  <c r="EO191" i="71"/>
  <c r="EM192" i="71"/>
  <c r="EO192" i="71"/>
  <c r="EM193" i="71"/>
  <c r="EO193" i="71"/>
  <c r="EM194" i="71"/>
  <c r="EO194" i="71"/>
  <c r="EM195" i="71"/>
  <c r="EO195" i="71"/>
  <c r="EM196" i="71"/>
  <c r="EO196" i="71"/>
  <c r="EM197" i="71"/>
  <c r="EO197" i="71"/>
  <c r="EM198" i="71"/>
  <c r="EO198" i="71"/>
  <c r="EM199" i="71"/>
  <c r="EO199" i="71"/>
  <c r="EM200" i="71"/>
  <c r="EO200" i="71"/>
  <c r="EM201" i="71"/>
  <c r="EO201" i="71"/>
  <c r="EM202" i="71"/>
  <c r="EO202" i="71"/>
  <c r="EM203" i="71"/>
  <c r="EO203" i="71"/>
  <c r="EM204" i="71"/>
  <c r="EO204" i="71"/>
  <c r="EM205" i="71"/>
  <c r="EO205" i="71"/>
  <c r="EM206" i="71"/>
  <c r="EO206" i="71"/>
  <c r="EM207" i="71"/>
  <c r="EO207" i="71"/>
  <c r="EM208" i="71"/>
  <c r="EO208" i="71"/>
  <c r="EM209" i="71"/>
  <c r="EO209" i="71"/>
  <c r="EM210" i="71"/>
  <c r="EO210" i="71"/>
  <c r="EM211" i="71"/>
  <c r="EO211" i="71"/>
  <c r="EM212" i="71"/>
  <c r="EO212" i="71"/>
  <c r="EM213" i="71"/>
  <c r="EO213" i="71"/>
  <c r="EM214" i="71"/>
  <c r="EO214" i="71"/>
  <c r="EM215" i="71"/>
  <c r="EO215" i="71"/>
  <c r="EM216" i="71"/>
  <c r="EO216" i="71"/>
  <c r="EM217" i="71"/>
  <c r="EO217" i="71"/>
  <c r="EM218" i="71"/>
  <c r="EO218" i="71"/>
  <c r="EM219" i="71"/>
  <c r="EO219" i="71"/>
  <c r="EM220" i="71"/>
  <c r="EO220" i="71"/>
  <c r="EM221" i="71"/>
  <c r="EO221" i="71"/>
  <c r="EM222" i="71"/>
  <c r="EO222" i="71"/>
  <c r="EM223" i="71"/>
  <c r="EO223" i="71"/>
  <c r="EM224" i="71"/>
  <c r="EO224" i="71"/>
  <c r="EO185" i="71"/>
  <c r="EM185" i="71"/>
  <c r="DX371" i="75"/>
  <c r="DW371" i="75"/>
  <c r="DV371" i="75"/>
  <c r="DU371" i="75"/>
  <c r="DS371" i="75"/>
  <c r="DR371" i="75"/>
  <c r="DQ371" i="75"/>
  <c r="DP371" i="75"/>
  <c r="DC371" i="75"/>
  <c r="DB371" i="75"/>
  <c r="DA371" i="75"/>
  <c r="CZ371" i="75"/>
  <c r="AT371" i="75"/>
  <c r="U371" i="75"/>
  <c r="M371" i="75"/>
  <c r="DX370" i="75"/>
  <c r="DW370" i="75"/>
  <c r="DV370" i="75"/>
  <c r="DU370" i="75"/>
  <c r="DS370" i="75"/>
  <c r="DR370" i="75"/>
  <c r="DQ370" i="75"/>
  <c r="DP370" i="75"/>
  <c r="DC370" i="75"/>
  <c r="DB370" i="75"/>
  <c r="DA370" i="75"/>
  <c r="CZ370" i="75"/>
  <c r="AT370" i="75"/>
  <c r="U370" i="75"/>
  <c r="M370" i="75"/>
  <c r="AA370" i="75"/>
  <c r="DX369" i="75"/>
  <c r="DW369" i="75"/>
  <c r="DV369" i="75"/>
  <c r="DU369" i="75"/>
  <c r="DS369" i="75"/>
  <c r="DR369" i="75"/>
  <c r="DQ369" i="75"/>
  <c r="DP369" i="75"/>
  <c r="DC369" i="75"/>
  <c r="DB369" i="75"/>
  <c r="DA369" i="75"/>
  <c r="CZ369" i="75"/>
  <c r="AT369" i="75"/>
  <c r="U369" i="75"/>
  <c r="AZ369" i="75" s="1"/>
  <c r="M369" i="75"/>
  <c r="AA369" i="75"/>
  <c r="DX368" i="75"/>
  <c r="DW368" i="75"/>
  <c r="DV368" i="75"/>
  <c r="DU368" i="75"/>
  <c r="DS368" i="75"/>
  <c r="DR368" i="75"/>
  <c r="DQ368" i="75"/>
  <c r="DP368" i="75"/>
  <c r="DC368" i="75"/>
  <c r="DB368" i="75"/>
  <c r="DA368" i="75"/>
  <c r="CZ368" i="75"/>
  <c r="AT368" i="75"/>
  <c r="U368" i="75"/>
  <c r="AZ368" i="75" s="1"/>
  <c r="M368" i="75"/>
  <c r="AA368" i="75"/>
  <c r="DX367" i="75"/>
  <c r="DW367" i="75"/>
  <c r="DV367" i="75"/>
  <c r="DU367" i="75"/>
  <c r="DS367" i="75"/>
  <c r="DR367" i="75"/>
  <c r="DQ367" i="75"/>
  <c r="DP367" i="75"/>
  <c r="DC367" i="75"/>
  <c r="DB367" i="75"/>
  <c r="DA367" i="75"/>
  <c r="CZ367" i="75"/>
  <c r="AT367" i="75"/>
  <c r="U367" i="75"/>
  <c r="AZ367" i="75" s="1"/>
  <c r="M367" i="75"/>
  <c r="AA367" i="75"/>
  <c r="DX366" i="75"/>
  <c r="DW366" i="75"/>
  <c r="DV366" i="75"/>
  <c r="DU366" i="75"/>
  <c r="DS366" i="75"/>
  <c r="DR366" i="75"/>
  <c r="DQ366" i="75"/>
  <c r="DP366" i="75"/>
  <c r="DC366" i="75"/>
  <c r="DB366" i="75"/>
  <c r="DA366" i="75"/>
  <c r="CZ366" i="75"/>
  <c r="AT366" i="75"/>
  <c r="U366" i="75"/>
  <c r="M366" i="75"/>
  <c r="DX365" i="75"/>
  <c r="DW365" i="75"/>
  <c r="DV365" i="75"/>
  <c r="DU365" i="75"/>
  <c r="DS365" i="75"/>
  <c r="DR365" i="75"/>
  <c r="DQ365" i="75"/>
  <c r="DP365" i="75"/>
  <c r="DC365" i="75"/>
  <c r="DB365" i="75"/>
  <c r="DA365" i="75"/>
  <c r="CZ365" i="75"/>
  <c r="AT365" i="75"/>
  <c r="U365" i="75"/>
  <c r="M365" i="75"/>
  <c r="AA365" i="75" s="1"/>
  <c r="DX364" i="75"/>
  <c r="DW364" i="75"/>
  <c r="DV364" i="75"/>
  <c r="DU364" i="75"/>
  <c r="DS364" i="75"/>
  <c r="DR364" i="75"/>
  <c r="DQ364" i="75"/>
  <c r="DP364" i="75"/>
  <c r="DC364" i="75"/>
  <c r="DB364" i="75"/>
  <c r="DA364" i="75"/>
  <c r="CZ364" i="75"/>
  <c r="AT364" i="75"/>
  <c r="U364" i="75"/>
  <c r="M364" i="75"/>
  <c r="AA364" i="75"/>
  <c r="DX363" i="75"/>
  <c r="DW363" i="75"/>
  <c r="DV363" i="75"/>
  <c r="DU363" i="75"/>
  <c r="DS363" i="75"/>
  <c r="DR363" i="75"/>
  <c r="DQ363" i="75"/>
  <c r="DP363" i="75"/>
  <c r="DC363" i="75"/>
  <c r="DB363" i="75"/>
  <c r="DA363" i="75"/>
  <c r="CZ363" i="75"/>
  <c r="AT363" i="75"/>
  <c r="U363" i="75"/>
  <c r="M363" i="75"/>
  <c r="DX362" i="75"/>
  <c r="DW362" i="75"/>
  <c r="DV362" i="75"/>
  <c r="DU362" i="75"/>
  <c r="DS362" i="75"/>
  <c r="DR362" i="75"/>
  <c r="DQ362" i="75"/>
  <c r="DP362" i="75"/>
  <c r="DC362" i="75"/>
  <c r="DB362" i="75"/>
  <c r="DA362" i="75"/>
  <c r="CZ362" i="75"/>
  <c r="AT362" i="75"/>
  <c r="U362" i="75"/>
  <c r="M362" i="75"/>
  <c r="AA362" i="75" s="1"/>
  <c r="DX361" i="75"/>
  <c r="DW361" i="75"/>
  <c r="DV361" i="75"/>
  <c r="DU361" i="75"/>
  <c r="DS361" i="75"/>
  <c r="DR361" i="75"/>
  <c r="DQ361" i="75"/>
  <c r="DP361" i="75"/>
  <c r="DC361" i="75"/>
  <c r="DB361" i="75"/>
  <c r="DA361" i="75"/>
  <c r="CZ361" i="75"/>
  <c r="AT361" i="75"/>
  <c r="U361" i="75"/>
  <c r="M361" i="75"/>
  <c r="DX360" i="75"/>
  <c r="DW360" i="75"/>
  <c r="DV360" i="75"/>
  <c r="DU360" i="75"/>
  <c r="DS360" i="75"/>
  <c r="DR360" i="75"/>
  <c r="DQ360" i="75"/>
  <c r="DP360" i="75"/>
  <c r="DC360" i="75"/>
  <c r="DB360" i="75"/>
  <c r="DA360" i="75"/>
  <c r="CZ360" i="75"/>
  <c r="AT360" i="75"/>
  <c r="U360" i="75"/>
  <c r="M360" i="75"/>
  <c r="AA360" i="75"/>
  <c r="DX359" i="75"/>
  <c r="DW359" i="75"/>
  <c r="DV359" i="75"/>
  <c r="DU359" i="75"/>
  <c r="DS359" i="75"/>
  <c r="DR359" i="75"/>
  <c r="DQ359" i="75"/>
  <c r="DP359" i="75"/>
  <c r="DC359" i="75"/>
  <c r="DB359" i="75"/>
  <c r="DA359" i="75"/>
  <c r="CZ359" i="75"/>
  <c r="AT359" i="75"/>
  <c r="U359" i="75"/>
  <c r="M359" i="75"/>
  <c r="DX358" i="75"/>
  <c r="DW358" i="75"/>
  <c r="DV358" i="75"/>
  <c r="DU358" i="75"/>
  <c r="DS358" i="75"/>
  <c r="DR358" i="75"/>
  <c r="DQ358" i="75"/>
  <c r="DP358" i="75"/>
  <c r="DC358" i="75"/>
  <c r="DB358" i="75"/>
  <c r="DA358" i="75"/>
  <c r="CZ358" i="75"/>
  <c r="AT358" i="75"/>
  <c r="U358" i="75"/>
  <c r="AZ358" i="75" s="1"/>
  <c r="M358" i="75"/>
  <c r="AA358" i="75"/>
  <c r="DX357" i="75"/>
  <c r="DW357" i="75"/>
  <c r="DV357" i="75"/>
  <c r="DU357" i="75"/>
  <c r="DS357" i="75"/>
  <c r="DR357" i="75"/>
  <c r="DQ357" i="75"/>
  <c r="DP357" i="75"/>
  <c r="DC357" i="75"/>
  <c r="DB357" i="75"/>
  <c r="DA357" i="75"/>
  <c r="CZ357" i="75"/>
  <c r="AT357" i="75"/>
  <c r="U357" i="75"/>
  <c r="AZ357" i="75" s="1"/>
  <c r="M357" i="75"/>
  <c r="DX356" i="75"/>
  <c r="DW356" i="75"/>
  <c r="DV356" i="75"/>
  <c r="DU356" i="75"/>
  <c r="DS356" i="75"/>
  <c r="DR356" i="75"/>
  <c r="DQ356" i="75"/>
  <c r="DP356" i="75"/>
  <c r="DC356" i="75"/>
  <c r="DB356" i="75"/>
  <c r="DA356" i="75"/>
  <c r="CZ356" i="75"/>
  <c r="AT356" i="75"/>
  <c r="U356" i="75"/>
  <c r="M356" i="75"/>
  <c r="AA356" i="75" s="1"/>
  <c r="DX355" i="75"/>
  <c r="DW355" i="75"/>
  <c r="DV355" i="75"/>
  <c r="DU355" i="75"/>
  <c r="DS355" i="75"/>
  <c r="DR355" i="75"/>
  <c r="DQ355" i="75"/>
  <c r="DP355" i="75"/>
  <c r="DC355" i="75"/>
  <c r="DB355" i="75"/>
  <c r="DA355" i="75"/>
  <c r="CZ355" i="75"/>
  <c r="AT355" i="75"/>
  <c r="U355" i="75"/>
  <c r="M355" i="75"/>
  <c r="DX354" i="75"/>
  <c r="DW354" i="75"/>
  <c r="DV354" i="75"/>
  <c r="DU354" i="75"/>
  <c r="DS354" i="75"/>
  <c r="DR354" i="75"/>
  <c r="DQ354" i="75"/>
  <c r="DP354" i="75"/>
  <c r="DC354" i="75"/>
  <c r="DB354" i="75"/>
  <c r="DA354" i="75"/>
  <c r="CZ354" i="75"/>
  <c r="AT354" i="75"/>
  <c r="U354" i="75"/>
  <c r="M354" i="75"/>
  <c r="AA354" i="75"/>
  <c r="DX353" i="75"/>
  <c r="DW353" i="75"/>
  <c r="DV353" i="75"/>
  <c r="DU353" i="75"/>
  <c r="DS353" i="75"/>
  <c r="DR353" i="75"/>
  <c r="DQ353" i="75"/>
  <c r="DP353" i="75"/>
  <c r="DC353" i="75"/>
  <c r="DB353" i="75"/>
  <c r="DA353" i="75"/>
  <c r="CZ353" i="75"/>
  <c r="AT353" i="75"/>
  <c r="U353" i="75"/>
  <c r="M353" i="75"/>
  <c r="DX352" i="75"/>
  <c r="DW352" i="75"/>
  <c r="DV352" i="75"/>
  <c r="DU352" i="75"/>
  <c r="DS352" i="75"/>
  <c r="DR352" i="75"/>
  <c r="DQ352" i="75"/>
  <c r="DP352" i="75"/>
  <c r="DC352" i="75"/>
  <c r="DB352" i="75"/>
  <c r="DA352" i="75"/>
  <c r="CZ352" i="75"/>
  <c r="AT352" i="75"/>
  <c r="U352" i="75"/>
  <c r="AZ352" i="75" s="1"/>
  <c r="M352" i="75"/>
  <c r="DX351" i="75"/>
  <c r="DW351" i="75"/>
  <c r="DV351" i="75"/>
  <c r="DU351" i="75"/>
  <c r="DS351" i="75"/>
  <c r="DR351" i="75"/>
  <c r="DQ351" i="75"/>
  <c r="DP351" i="75"/>
  <c r="DC351" i="75"/>
  <c r="DB351" i="75"/>
  <c r="DA351" i="75"/>
  <c r="CZ351" i="75"/>
  <c r="AT351" i="75"/>
  <c r="U351" i="75"/>
  <c r="M351" i="75"/>
  <c r="AA351" i="75"/>
  <c r="DX350" i="75"/>
  <c r="DW350" i="75"/>
  <c r="DV350" i="75"/>
  <c r="DU350" i="75"/>
  <c r="DS350" i="75"/>
  <c r="DR350" i="75"/>
  <c r="DQ350" i="75"/>
  <c r="DP350" i="75"/>
  <c r="DC350" i="75"/>
  <c r="DB350" i="75"/>
  <c r="DA350" i="75"/>
  <c r="CZ350" i="75"/>
  <c r="AT350" i="75"/>
  <c r="U350" i="75"/>
  <c r="M350" i="75"/>
  <c r="DX349" i="75"/>
  <c r="DW349" i="75"/>
  <c r="DV349" i="75"/>
  <c r="DU349" i="75"/>
  <c r="DS349" i="75"/>
  <c r="DR349" i="75"/>
  <c r="DQ349" i="75"/>
  <c r="DP349" i="75"/>
  <c r="DC349" i="75"/>
  <c r="DB349" i="75"/>
  <c r="DA349" i="75"/>
  <c r="CZ349" i="75"/>
  <c r="AT349" i="75"/>
  <c r="U349" i="75"/>
  <c r="M349" i="75"/>
  <c r="DX348" i="75"/>
  <c r="DW348" i="75"/>
  <c r="DV348" i="75"/>
  <c r="DU348" i="75"/>
  <c r="DS348" i="75"/>
  <c r="DR348" i="75"/>
  <c r="DQ348" i="75"/>
  <c r="DP348" i="75"/>
  <c r="DC348" i="75"/>
  <c r="DB348" i="75"/>
  <c r="DA348" i="75"/>
  <c r="CZ348" i="75"/>
  <c r="AT348" i="75"/>
  <c r="U348" i="75"/>
  <c r="M348" i="75"/>
  <c r="DX347" i="75"/>
  <c r="DW347" i="75"/>
  <c r="DV347" i="75"/>
  <c r="DU347" i="75"/>
  <c r="DS347" i="75"/>
  <c r="DR347" i="75"/>
  <c r="DQ347" i="75"/>
  <c r="DP347" i="75"/>
  <c r="DC347" i="75"/>
  <c r="DB347" i="75"/>
  <c r="DA347" i="75"/>
  <c r="CZ347" i="75"/>
  <c r="AT347" i="75"/>
  <c r="U347" i="75"/>
  <c r="M347" i="75"/>
  <c r="DX346" i="75"/>
  <c r="DW346" i="75"/>
  <c r="DV346" i="75"/>
  <c r="DU346" i="75"/>
  <c r="DS346" i="75"/>
  <c r="DR346" i="75"/>
  <c r="DQ346" i="75"/>
  <c r="DP346" i="75"/>
  <c r="DC346" i="75"/>
  <c r="DB346" i="75"/>
  <c r="DA346" i="75"/>
  <c r="CZ346" i="75"/>
  <c r="AT346" i="75"/>
  <c r="U346" i="75"/>
  <c r="M346" i="75"/>
  <c r="DX345" i="75"/>
  <c r="DW345" i="75"/>
  <c r="DV345" i="75"/>
  <c r="DU345" i="75"/>
  <c r="DS345" i="75"/>
  <c r="DR345" i="75"/>
  <c r="DQ345" i="75"/>
  <c r="DP345" i="75"/>
  <c r="DC345" i="75"/>
  <c r="DB345" i="75"/>
  <c r="DA345" i="75"/>
  <c r="CZ345" i="75"/>
  <c r="AT345" i="75"/>
  <c r="U345" i="75"/>
  <c r="AZ345" i="75" s="1"/>
  <c r="M345" i="75"/>
  <c r="DX344" i="75"/>
  <c r="DW344" i="75"/>
  <c r="DV344" i="75"/>
  <c r="DU344" i="75"/>
  <c r="DS344" i="75"/>
  <c r="DR344" i="75"/>
  <c r="DQ344" i="75"/>
  <c r="DP344" i="75"/>
  <c r="DC344" i="75"/>
  <c r="DB344" i="75"/>
  <c r="DA344" i="75"/>
  <c r="CZ344" i="75"/>
  <c r="AT344" i="75"/>
  <c r="U344" i="75"/>
  <c r="M344" i="75"/>
  <c r="AA344" i="75"/>
  <c r="DX343" i="75"/>
  <c r="DW343" i="75"/>
  <c r="DV343" i="75"/>
  <c r="DU343" i="75"/>
  <c r="DS343" i="75"/>
  <c r="DR343" i="75"/>
  <c r="DQ343" i="75"/>
  <c r="DP343" i="75"/>
  <c r="DC343" i="75"/>
  <c r="DB343" i="75"/>
  <c r="DA343" i="75"/>
  <c r="CZ343" i="75"/>
  <c r="AT343" i="75"/>
  <c r="U343" i="75"/>
  <c r="M343" i="75"/>
  <c r="DX342" i="75"/>
  <c r="DW342" i="75"/>
  <c r="DV342" i="75"/>
  <c r="DU342" i="75"/>
  <c r="DS342" i="75"/>
  <c r="DR342" i="75"/>
  <c r="DQ342" i="75"/>
  <c r="DP342" i="75"/>
  <c r="DC342" i="75"/>
  <c r="DB342" i="75"/>
  <c r="DA342" i="75"/>
  <c r="CZ342" i="75"/>
  <c r="AT342" i="75"/>
  <c r="U342" i="75"/>
  <c r="M342" i="75"/>
  <c r="AA342" i="75"/>
  <c r="DX341" i="75"/>
  <c r="DW341" i="75"/>
  <c r="DV341" i="75"/>
  <c r="DU341" i="75"/>
  <c r="DS341" i="75"/>
  <c r="DR341" i="75"/>
  <c r="DQ341" i="75"/>
  <c r="DP341" i="75"/>
  <c r="DC341" i="75"/>
  <c r="DB341" i="75"/>
  <c r="DA341" i="75"/>
  <c r="CZ341" i="75"/>
  <c r="AT341" i="75"/>
  <c r="U341" i="75"/>
  <c r="M341" i="75"/>
  <c r="AA341" i="75"/>
  <c r="DX340" i="75"/>
  <c r="DW340" i="75"/>
  <c r="DV340" i="75"/>
  <c r="DU340" i="75"/>
  <c r="DS340" i="75"/>
  <c r="DR340" i="75"/>
  <c r="DQ340" i="75"/>
  <c r="DP340" i="75"/>
  <c r="DC340" i="75"/>
  <c r="DB340" i="75"/>
  <c r="DA340" i="75"/>
  <c r="CZ340" i="75"/>
  <c r="AT340" i="75"/>
  <c r="U340" i="75"/>
  <c r="AZ340" i="75" s="1"/>
  <c r="M340" i="75"/>
  <c r="AA340" i="75"/>
  <c r="DX339" i="75"/>
  <c r="DW339" i="75"/>
  <c r="DV339" i="75"/>
  <c r="DU339" i="75"/>
  <c r="DS339" i="75"/>
  <c r="DR339" i="75"/>
  <c r="DQ339" i="75"/>
  <c r="DP339" i="75"/>
  <c r="DC339" i="75"/>
  <c r="DB339" i="75"/>
  <c r="DA339" i="75"/>
  <c r="CZ339" i="75"/>
  <c r="AT339" i="75"/>
  <c r="U339" i="75"/>
  <c r="AZ339" i="75" s="1"/>
  <c r="M339" i="75"/>
  <c r="AA339" i="75"/>
  <c r="DX338" i="75"/>
  <c r="DW338" i="75"/>
  <c r="DV338" i="75"/>
  <c r="DU338" i="75"/>
  <c r="DS338" i="75"/>
  <c r="DR338" i="75"/>
  <c r="DQ338" i="75"/>
  <c r="DP338" i="75"/>
  <c r="DC338" i="75"/>
  <c r="DB338" i="75"/>
  <c r="DA338" i="75"/>
  <c r="CZ338" i="75"/>
  <c r="AT338" i="75"/>
  <c r="U338" i="75"/>
  <c r="AZ338" i="75" s="1"/>
  <c r="M338" i="75"/>
  <c r="DX337" i="75"/>
  <c r="DW337" i="75"/>
  <c r="DV337" i="75"/>
  <c r="DU337" i="75"/>
  <c r="DS337" i="75"/>
  <c r="DR337" i="75"/>
  <c r="DQ337" i="75"/>
  <c r="DP337" i="75"/>
  <c r="DC337" i="75"/>
  <c r="DB337" i="75"/>
  <c r="DA337" i="75"/>
  <c r="CZ337" i="75"/>
  <c r="AT337" i="75"/>
  <c r="U337" i="75"/>
  <c r="M337" i="75"/>
  <c r="DX336" i="75"/>
  <c r="DW336" i="75"/>
  <c r="DV336" i="75"/>
  <c r="DU336" i="75"/>
  <c r="DS336" i="75"/>
  <c r="DR336" i="75"/>
  <c r="DQ336" i="75"/>
  <c r="DP336" i="75"/>
  <c r="DC336" i="75"/>
  <c r="DB336" i="75"/>
  <c r="DA336" i="75"/>
  <c r="CZ336" i="75"/>
  <c r="AT336" i="75"/>
  <c r="U336" i="75"/>
  <c r="M336" i="75"/>
  <c r="AA336" i="75"/>
  <c r="DX335" i="75"/>
  <c r="DW335" i="75"/>
  <c r="DV335" i="75"/>
  <c r="DU335" i="75"/>
  <c r="DS335" i="75"/>
  <c r="DR335" i="75"/>
  <c r="DQ335" i="75"/>
  <c r="DP335" i="75"/>
  <c r="DC335" i="75"/>
  <c r="DB335" i="75"/>
  <c r="DA335" i="75"/>
  <c r="CZ335" i="75"/>
  <c r="AT335" i="75"/>
  <c r="U335" i="75"/>
  <c r="AZ335" i="75" s="1"/>
  <c r="M335" i="75"/>
  <c r="AA335" i="75" s="1"/>
  <c r="DX334" i="75"/>
  <c r="DW334" i="75"/>
  <c r="DV334" i="75"/>
  <c r="DU334" i="75"/>
  <c r="DS334" i="75"/>
  <c r="DR334" i="75"/>
  <c r="DQ334" i="75"/>
  <c r="DP334" i="75"/>
  <c r="DC334" i="75"/>
  <c r="DB334" i="75"/>
  <c r="DA334" i="75"/>
  <c r="CZ334" i="75"/>
  <c r="AT334" i="75"/>
  <c r="U334" i="75"/>
  <c r="AZ334" i="75" s="1"/>
  <c r="M334" i="75"/>
  <c r="AA334" i="75"/>
  <c r="DX333" i="75"/>
  <c r="DW333" i="75"/>
  <c r="DV333" i="75"/>
  <c r="DU333" i="75"/>
  <c r="DS333" i="75"/>
  <c r="DR333" i="75"/>
  <c r="DQ333" i="75"/>
  <c r="DP333" i="75"/>
  <c r="DC333" i="75"/>
  <c r="DB333" i="75"/>
  <c r="DA333" i="75"/>
  <c r="CZ333" i="75"/>
  <c r="AT333" i="75"/>
  <c r="U333" i="75"/>
  <c r="M333" i="75"/>
  <c r="AA333" i="75" s="1"/>
  <c r="DX332" i="75"/>
  <c r="DW332" i="75"/>
  <c r="DV332" i="75"/>
  <c r="DU332" i="75"/>
  <c r="DS332" i="75"/>
  <c r="DR332" i="75"/>
  <c r="DQ332" i="75"/>
  <c r="DP332" i="75"/>
  <c r="DC332" i="75"/>
  <c r="DB332" i="75"/>
  <c r="DA332" i="75"/>
  <c r="CZ332" i="75"/>
  <c r="AT332" i="75"/>
  <c r="U332" i="75"/>
  <c r="M332" i="75"/>
  <c r="AA332" i="75"/>
  <c r="DX331" i="75"/>
  <c r="DW331" i="75"/>
  <c r="DV331" i="75"/>
  <c r="DU331" i="75"/>
  <c r="DS331" i="75"/>
  <c r="DR331" i="75"/>
  <c r="DQ331" i="75"/>
  <c r="DP331" i="75"/>
  <c r="DC331" i="75"/>
  <c r="DB331" i="75"/>
  <c r="DA331" i="75"/>
  <c r="CZ331" i="75"/>
  <c r="AT331" i="75"/>
  <c r="U331" i="75"/>
  <c r="AZ331" i="75" s="1"/>
  <c r="M331" i="75"/>
  <c r="DX330" i="75"/>
  <c r="DW330" i="75"/>
  <c r="DV330" i="75"/>
  <c r="DU330" i="75"/>
  <c r="DS330" i="75"/>
  <c r="DR330" i="75"/>
  <c r="DQ330" i="75"/>
  <c r="DP330" i="75"/>
  <c r="DH330" i="75"/>
  <c r="DG330" i="75"/>
  <c r="DF330" i="75"/>
  <c r="DE330" i="75"/>
  <c r="DX329" i="75"/>
  <c r="DW329" i="75"/>
  <c r="DV329" i="75"/>
  <c r="DU329" i="75"/>
  <c r="DS329" i="75"/>
  <c r="DR329" i="75"/>
  <c r="DQ329" i="75"/>
  <c r="DP329" i="75"/>
  <c r="DH329" i="75"/>
  <c r="DG329" i="75"/>
  <c r="DF329" i="75"/>
  <c r="DE329" i="75"/>
  <c r="DX328" i="75"/>
  <c r="DW328" i="75"/>
  <c r="DV328" i="75"/>
  <c r="DU328" i="75"/>
  <c r="DS328" i="75"/>
  <c r="DR328" i="75"/>
  <c r="DQ328" i="75"/>
  <c r="DP328" i="75"/>
  <c r="DH328" i="75"/>
  <c r="DG328" i="75"/>
  <c r="DF328" i="75"/>
  <c r="DE328" i="75"/>
  <c r="DX327" i="75"/>
  <c r="DW327" i="75"/>
  <c r="DV327" i="75"/>
  <c r="DU327" i="75"/>
  <c r="DS327" i="75"/>
  <c r="DR327" i="75"/>
  <c r="DQ327" i="75"/>
  <c r="DP327" i="75"/>
  <c r="DH327" i="75"/>
  <c r="DG327" i="75"/>
  <c r="DF327" i="75"/>
  <c r="DE327" i="75"/>
  <c r="DX326" i="75"/>
  <c r="DW326" i="75"/>
  <c r="DV326" i="75"/>
  <c r="DU326" i="75"/>
  <c r="DS326" i="75"/>
  <c r="DR326" i="75"/>
  <c r="DQ326" i="75"/>
  <c r="DP326" i="75"/>
  <c r="DH326" i="75"/>
  <c r="DG326" i="75"/>
  <c r="DF326" i="75"/>
  <c r="DE326" i="75"/>
  <c r="DX325" i="75"/>
  <c r="DW325" i="75"/>
  <c r="DV325" i="75"/>
  <c r="DU325" i="75"/>
  <c r="DS325" i="75"/>
  <c r="DR325" i="75"/>
  <c r="DQ325" i="75"/>
  <c r="DP325" i="75"/>
  <c r="DH325" i="75"/>
  <c r="DG325" i="75"/>
  <c r="DF325" i="75"/>
  <c r="DE325" i="75"/>
  <c r="DX324" i="75"/>
  <c r="DW324" i="75"/>
  <c r="DV324" i="75"/>
  <c r="DU324" i="75"/>
  <c r="DS324" i="75"/>
  <c r="DR324" i="75"/>
  <c r="DQ324" i="75"/>
  <c r="DP324" i="75"/>
  <c r="DH324" i="75"/>
  <c r="DG324" i="75"/>
  <c r="DF324" i="75"/>
  <c r="DE324" i="75"/>
  <c r="DX323" i="75"/>
  <c r="DW323" i="75"/>
  <c r="DV323" i="75"/>
  <c r="DU323" i="75"/>
  <c r="DS323" i="75"/>
  <c r="DR323" i="75"/>
  <c r="DQ323" i="75"/>
  <c r="DP323" i="75"/>
  <c r="DH323" i="75"/>
  <c r="DG323" i="75"/>
  <c r="DF323" i="75"/>
  <c r="DE323" i="75"/>
  <c r="DX322" i="75"/>
  <c r="DW322" i="75"/>
  <c r="DV322" i="75"/>
  <c r="DU322" i="75"/>
  <c r="DS322" i="75"/>
  <c r="DR322" i="75"/>
  <c r="DQ322" i="75"/>
  <c r="DP322" i="75"/>
  <c r="DH322" i="75"/>
  <c r="DG322" i="75"/>
  <c r="DF322" i="75"/>
  <c r="DE322" i="75"/>
  <c r="DX321" i="75"/>
  <c r="DW321" i="75"/>
  <c r="DV321" i="75"/>
  <c r="DU321" i="75"/>
  <c r="DS321" i="75"/>
  <c r="DR321" i="75"/>
  <c r="DQ321" i="75"/>
  <c r="DP321" i="75"/>
  <c r="DH321" i="75"/>
  <c r="DN321" i="75" s="1"/>
  <c r="DG321" i="75"/>
  <c r="DM321" i="75" s="1"/>
  <c r="DF321" i="75"/>
  <c r="DL321" i="75" s="1"/>
  <c r="DE321" i="75"/>
  <c r="DK321" i="75" s="1"/>
  <c r="EB320" i="75"/>
  <c r="DX320" i="75"/>
  <c r="DW320" i="75"/>
  <c r="DV320" i="75"/>
  <c r="DU320" i="75"/>
  <c r="DS320" i="75"/>
  <c r="DR320" i="75"/>
  <c r="DQ320" i="75"/>
  <c r="DP320" i="75"/>
  <c r="EJ320" i="75" s="1"/>
  <c r="DN320" i="75"/>
  <c r="DM320" i="75"/>
  <c r="DL320" i="75"/>
  <c r="DK320" i="75"/>
  <c r="EF320" i="75" s="1"/>
  <c r="EB319" i="75"/>
  <c r="DX319" i="75"/>
  <c r="DW319" i="75"/>
  <c r="DV319" i="75"/>
  <c r="DU319" i="75"/>
  <c r="DS319" i="75"/>
  <c r="DR319" i="75"/>
  <c r="DQ319" i="75"/>
  <c r="DP319" i="75"/>
  <c r="EJ319" i="75" s="1"/>
  <c r="DN319" i="75"/>
  <c r="DM319" i="75"/>
  <c r="DL319" i="75"/>
  <c r="DK319" i="75"/>
  <c r="EF319" i="75" s="1"/>
  <c r="EZ318" i="75"/>
  <c r="EZ319" i="75" s="1"/>
  <c r="EZ320" i="75" s="1"/>
  <c r="EZ321" i="75" s="1"/>
  <c r="EZ322" i="75" s="1"/>
  <c r="EZ323" i="75" s="1"/>
  <c r="EZ324" i="75" s="1"/>
  <c r="EZ325" i="75" s="1"/>
  <c r="EZ326" i="75" s="1"/>
  <c r="EZ327" i="75" s="1"/>
  <c r="EZ328" i="75" s="1"/>
  <c r="EZ329" i="75" s="1"/>
  <c r="EZ330" i="75" s="1"/>
  <c r="EZ331" i="75" s="1"/>
  <c r="EZ332" i="75" s="1"/>
  <c r="EZ333" i="75" s="1"/>
  <c r="EZ334" i="75" s="1"/>
  <c r="EZ335" i="75" s="1"/>
  <c r="EZ336" i="75" s="1"/>
  <c r="EZ337" i="75" s="1"/>
  <c r="EZ338" i="75" s="1"/>
  <c r="EZ339" i="75" s="1"/>
  <c r="EZ340" i="75" s="1"/>
  <c r="EZ341" i="75" s="1"/>
  <c r="EZ342" i="75" s="1"/>
  <c r="EZ343" i="75" s="1"/>
  <c r="EZ344" i="75" s="1"/>
  <c r="EZ345" i="75" s="1"/>
  <c r="EZ346" i="75" s="1"/>
  <c r="EB318" i="75"/>
  <c r="DX318" i="75"/>
  <c r="DW318" i="75"/>
  <c r="DV318" i="75"/>
  <c r="DU318" i="75"/>
  <c r="DS318" i="75"/>
  <c r="DR318" i="75"/>
  <c r="DQ318" i="75"/>
  <c r="DP318" i="75"/>
  <c r="EJ318" i="75" s="1"/>
  <c r="DN318" i="75"/>
  <c r="DM318" i="75"/>
  <c r="DL318" i="75"/>
  <c r="DK318" i="75"/>
  <c r="EF318" i="75" s="1"/>
  <c r="EB317" i="75"/>
  <c r="DX317" i="75"/>
  <c r="DW317" i="75"/>
  <c r="DV317" i="75"/>
  <c r="DU317" i="75"/>
  <c r="DS317" i="75"/>
  <c r="DR317" i="75"/>
  <c r="DQ317" i="75"/>
  <c r="DP317" i="75"/>
  <c r="EJ317" i="75" s="1"/>
  <c r="DN317" i="75"/>
  <c r="DM317" i="75"/>
  <c r="DL317" i="75"/>
  <c r="DK317" i="75"/>
  <c r="EF317" i="75" s="1"/>
  <c r="EB316" i="75"/>
  <c r="DX316" i="75"/>
  <c r="DW316" i="75"/>
  <c r="DV316" i="75"/>
  <c r="DU316" i="75"/>
  <c r="DS316" i="75"/>
  <c r="DR316" i="75"/>
  <c r="DQ316" i="75"/>
  <c r="DP316" i="75"/>
  <c r="EJ316" i="75" s="1"/>
  <c r="DN316" i="75"/>
  <c r="DM316" i="75"/>
  <c r="DL316" i="75"/>
  <c r="DK316" i="75"/>
  <c r="EF316" i="75" s="1"/>
  <c r="EB315" i="75"/>
  <c r="DX315" i="75"/>
  <c r="DW315" i="75"/>
  <c r="DV315" i="75"/>
  <c r="DU315" i="75"/>
  <c r="DS315" i="75"/>
  <c r="DR315" i="75"/>
  <c r="DQ315" i="75"/>
  <c r="DP315" i="75"/>
  <c r="EJ315" i="75" s="1"/>
  <c r="DN315" i="75"/>
  <c r="DM315" i="75"/>
  <c r="DL315" i="75"/>
  <c r="DK315" i="75"/>
  <c r="EF315" i="75" s="1"/>
  <c r="EB314" i="75"/>
  <c r="DX314" i="75"/>
  <c r="DW314" i="75"/>
  <c r="DV314" i="75"/>
  <c r="DU314" i="75"/>
  <c r="DS314" i="75"/>
  <c r="DR314" i="75"/>
  <c r="DQ314" i="75"/>
  <c r="DP314" i="75"/>
  <c r="EJ314" i="75" s="1"/>
  <c r="DN314" i="75"/>
  <c r="DM314" i="75"/>
  <c r="DL314" i="75"/>
  <c r="DK314" i="75"/>
  <c r="EF314" i="75" s="1"/>
  <c r="EB313" i="75"/>
  <c r="DX313" i="75"/>
  <c r="DW313" i="75"/>
  <c r="DV313" i="75"/>
  <c r="DU313" i="75"/>
  <c r="DS313" i="75"/>
  <c r="DR313" i="75"/>
  <c r="DQ313" i="75"/>
  <c r="DP313" i="75"/>
  <c r="EJ313" i="75" s="1"/>
  <c r="DN313" i="75"/>
  <c r="DM313" i="75"/>
  <c r="DL313" i="75"/>
  <c r="DK313" i="75"/>
  <c r="EF313" i="75" s="1"/>
  <c r="EB312" i="75"/>
  <c r="DX312" i="75"/>
  <c r="DW312" i="75"/>
  <c r="DV312" i="75"/>
  <c r="DU312" i="75"/>
  <c r="DS312" i="75"/>
  <c r="DR312" i="75"/>
  <c r="DQ312" i="75"/>
  <c r="DP312" i="75"/>
  <c r="EJ312" i="75" s="1"/>
  <c r="DN312" i="75"/>
  <c r="DM312" i="75"/>
  <c r="DL312" i="75"/>
  <c r="DK312" i="75"/>
  <c r="EF312" i="75" s="1"/>
  <c r="EB311" i="75"/>
  <c r="EC311" i="75" s="1"/>
  <c r="DX311" i="75"/>
  <c r="DW311" i="75"/>
  <c r="DV311" i="75"/>
  <c r="DU311" i="75"/>
  <c r="DS311" i="75"/>
  <c r="DR311" i="75"/>
  <c r="DQ311" i="75"/>
  <c r="DP311" i="75"/>
  <c r="EJ311" i="75" s="1"/>
  <c r="EK311" i="75" s="1"/>
  <c r="DN311" i="75"/>
  <c r="DM311" i="75"/>
  <c r="DL311" i="75"/>
  <c r="DK311" i="75"/>
  <c r="EF311" i="75" s="1"/>
  <c r="EG311" i="75" s="1"/>
  <c r="B311" i="75"/>
  <c r="B312" i="75" s="1"/>
  <c r="B313" i="75" s="1"/>
  <c r="B314" i="75" s="1"/>
  <c r="B315" i="75" s="1"/>
  <c r="B316" i="75" s="1"/>
  <c r="B317" i="75" s="1"/>
  <c r="B318" i="75" s="1"/>
  <c r="B319" i="75" s="1"/>
  <c r="B320" i="75" s="1"/>
  <c r="B321" i="75" s="1"/>
  <c r="B322" i="75" s="1"/>
  <c r="B323" i="75" s="1"/>
  <c r="B324" i="75" s="1"/>
  <c r="B325" i="75" s="1"/>
  <c r="B326" i="75" s="1"/>
  <c r="B327" i="75" s="1"/>
  <c r="B328" i="75" s="1"/>
  <c r="B329" i="75" s="1"/>
  <c r="B330" i="75" s="1"/>
  <c r="B331" i="75" s="1"/>
  <c r="B332" i="75" s="1"/>
  <c r="B333" i="75" s="1"/>
  <c r="B334" i="75" s="1"/>
  <c r="B335" i="75" s="1"/>
  <c r="B336" i="75" s="1"/>
  <c r="B337" i="75" s="1"/>
  <c r="B338" i="75" s="1"/>
  <c r="B339" i="75" s="1"/>
  <c r="B340" i="75" s="1"/>
  <c r="B341" i="75" s="1"/>
  <c r="B342" i="75" s="1"/>
  <c r="B343" i="75" s="1"/>
  <c r="B344" i="75" s="1"/>
  <c r="B345" i="75" s="1"/>
  <c r="B346" i="75" s="1"/>
  <c r="B347" i="75" s="1"/>
  <c r="B348" i="75" s="1"/>
  <c r="B349" i="75" s="1"/>
  <c r="B350" i="75" s="1"/>
  <c r="B351" i="75" s="1"/>
  <c r="B352" i="75" s="1"/>
  <c r="B353" i="75" s="1"/>
  <c r="B354" i="75" s="1"/>
  <c r="B355" i="75" s="1"/>
  <c r="B356" i="75" s="1"/>
  <c r="B357" i="75" s="1"/>
  <c r="B358" i="75" s="1"/>
  <c r="B359" i="75" s="1"/>
  <c r="B360" i="75" s="1"/>
  <c r="B361" i="75" s="1"/>
  <c r="B362" i="75" s="1"/>
  <c r="B363" i="75" s="1"/>
  <c r="B364" i="75" s="1"/>
  <c r="B365" i="75" s="1"/>
  <c r="B366" i="75" s="1"/>
  <c r="B367" i="75" s="1"/>
  <c r="B368" i="75" s="1"/>
  <c r="B369" i="75" s="1"/>
  <c r="B370" i="75" s="1"/>
  <c r="B371" i="75" s="1"/>
  <c r="EZ310" i="75"/>
  <c r="EZ311" i="75" s="1"/>
  <c r="EZ312" i="75" s="1"/>
  <c r="EZ313" i="75" s="1"/>
  <c r="EZ314" i="75" s="1"/>
  <c r="EZ315" i="75" s="1"/>
  <c r="EZ316" i="75" s="1"/>
  <c r="FG309" i="75"/>
  <c r="FG310" i="75" s="1"/>
  <c r="FG311" i="75" s="1"/>
  <c r="FG312" i="75" s="1"/>
  <c r="FG313" i="75" s="1"/>
  <c r="FG314" i="75" s="1"/>
  <c r="FG315" i="75" s="1"/>
  <c r="FG316" i="75" s="1"/>
  <c r="FG317" i="75" s="1"/>
  <c r="FG318" i="75" s="1"/>
  <c r="FG319" i="75" s="1"/>
  <c r="FG320" i="75" s="1"/>
  <c r="FG321" i="75" s="1"/>
  <c r="FG322" i="75" s="1"/>
  <c r="FG323" i="75" s="1"/>
  <c r="FG324" i="75" s="1"/>
  <c r="FG325" i="75" s="1"/>
  <c r="FG326" i="75" s="1"/>
  <c r="FG327" i="75" s="1"/>
  <c r="FG328" i="75" s="1"/>
  <c r="FG329" i="75" s="1"/>
  <c r="FG330" i="75" s="1"/>
  <c r="FG331" i="75" s="1"/>
  <c r="FG332" i="75" s="1"/>
  <c r="FG333" i="75" s="1"/>
  <c r="FG334" i="75" s="1"/>
  <c r="FG335" i="75" s="1"/>
  <c r="FG336" i="75" s="1"/>
  <c r="FG337" i="75" s="1"/>
  <c r="FG338" i="75" s="1"/>
  <c r="DX307" i="75"/>
  <c r="DW307" i="75"/>
  <c r="DV307" i="75"/>
  <c r="DU307" i="75"/>
  <c r="DN307" i="75"/>
  <c r="DM307" i="75"/>
  <c r="DL307" i="75"/>
  <c r="DK307" i="75"/>
  <c r="DH307" i="75"/>
  <c r="DG307" i="75"/>
  <c r="DF307" i="75"/>
  <c r="DE307" i="75"/>
  <c r="DC307" i="75"/>
  <c r="DB307" i="75"/>
  <c r="DA307" i="75"/>
  <c r="CZ307" i="75"/>
  <c r="CW307" i="75"/>
  <c r="CV307" i="75"/>
  <c r="CU307" i="75"/>
  <c r="CT307" i="75"/>
  <c r="CQ307" i="75"/>
  <c r="CP307" i="75"/>
  <c r="CO307" i="75"/>
  <c r="CN307" i="75"/>
  <c r="CL307" i="75"/>
  <c r="CK307" i="75"/>
  <c r="CJ307" i="75"/>
  <c r="CI307" i="75"/>
  <c r="M307" i="75"/>
  <c r="AH307" i="75" s="1"/>
  <c r="L307" i="75"/>
  <c r="AG307" i="75" s="1"/>
  <c r="K307" i="75"/>
  <c r="AF307" i="75" s="1"/>
  <c r="J307" i="75"/>
  <c r="AE307" i="75" s="1"/>
  <c r="AH300" i="75"/>
  <c r="DX297" i="75"/>
  <c r="DS297" i="75"/>
  <c r="DC297" i="75"/>
  <c r="DX296" i="75"/>
  <c r="DS296" i="75"/>
  <c r="DC296" i="75"/>
  <c r="DW297" i="75"/>
  <c r="DU297" i="75"/>
  <c r="DX295" i="75"/>
  <c r="DS295" i="75"/>
  <c r="DC295" i="75"/>
  <c r="DX294" i="75"/>
  <c r="DS294" i="75"/>
  <c r="DC294" i="75"/>
  <c r="DW294" i="75"/>
  <c r="DU294" i="75"/>
  <c r="DX293" i="75"/>
  <c r="DS293" i="75"/>
  <c r="DC293" i="75"/>
  <c r="DW293" i="75"/>
  <c r="DU293" i="75"/>
  <c r="DX292" i="75"/>
  <c r="DS292" i="75"/>
  <c r="DC292" i="75"/>
  <c r="DW292" i="75"/>
  <c r="DU292" i="75"/>
  <c r="DX291" i="75"/>
  <c r="DS291" i="75"/>
  <c r="DC291" i="75"/>
  <c r="DW291" i="75"/>
  <c r="DU291" i="75"/>
  <c r="DX290" i="75"/>
  <c r="DS290" i="75"/>
  <c r="DC290" i="75"/>
  <c r="DW290" i="75"/>
  <c r="DU290" i="75"/>
  <c r="DX289" i="75"/>
  <c r="DS289" i="75"/>
  <c r="DC289" i="75"/>
  <c r="DW289" i="75"/>
  <c r="DU289" i="75"/>
  <c r="DX288" i="75"/>
  <c r="DS288" i="75"/>
  <c r="DC288" i="75"/>
  <c r="DW288" i="75"/>
  <c r="DU288" i="75"/>
  <c r="DX287" i="75"/>
  <c r="DS287" i="75"/>
  <c r="DC287" i="75"/>
  <c r="DW287" i="75"/>
  <c r="DU287" i="75"/>
  <c r="DX286" i="75"/>
  <c r="DS286" i="75"/>
  <c r="DC286" i="75"/>
  <c r="DW286" i="75"/>
  <c r="DU286" i="75"/>
  <c r="DX285" i="75"/>
  <c r="DS285" i="75"/>
  <c r="DC285" i="75"/>
  <c r="DW285" i="75"/>
  <c r="DU285" i="75"/>
  <c r="DX284" i="75"/>
  <c r="DS284" i="75"/>
  <c r="DC284" i="75"/>
  <c r="DW284" i="75"/>
  <c r="DU284" i="75"/>
  <c r="DX283" i="75"/>
  <c r="DS283" i="75"/>
  <c r="DC283" i="75"/>
  <c r="DW283" i="75"/>
  <c r="DU283" i="75"/>
  <c r="DX282" i="75"/>
  <c r="DS282" i="75"/>
  <c r="DC282" i="75"/>
  <c r="DW282" i="75"/>
  <c r="DU282" i="75"/>
  <c r="DX281" i="75"/>
  <c r="DS281" i="75"/>
  <c r="DC281" i="75"/>
  <c r="DW281" i="75"/>
  <c r="DU281" i="75"/>
  <c r="DX280" i="75"/>
  <c r="DS280" i="75"/>
  <c r="DC280" i="75"/>
  <c r="DW280" i="75"/>
  <c r="DU280" i="75"/>
  <c r="DX279" i="75"/>
  <c r="DS279" i="75"/>
  <c r="DC279" i="75"/>
  <c r="DW279" i="75"/>
  <c r="DU279" i="75"/>
  <c r="DX278" i="75"/>
  <c r="DS278" i="75"/>
  <c r="DC278" i="75"/>
  <c r="DW278" i="75"/>
  <c r="DU278" i="75"/>
  <c r="DX277" i="75"/>
  <c r="DS277" i="75"/>
  <c r="DC277" i="75"/>
  <c r="DW277" i="75"/>
  <c r="DU277" i="75"/>
  <c r="DX276" i="75"/>
  <c r="DS276" i="75"/>
  <c r="DC276" i="75"/>
  <c r="DW276" i="75"/>
  <c r="DU276" i="75"/>
  <c r="DX275" i="75"/>
  <c r="DS275" i="75"/>
  <c r="DC275" i="75"/>
  <c r="DW275" i="75"/>
  <c r="DU275" i="75"/>
  <c r="DX274" i="75"/>
  <c r="DS274" i="75"/>
  <c r="DC274" i="75"/>
  <c r="DW274" i="75"/>
  <c r="DU274" i="75"/>
  <c r="DX273" i="75"/>
  <c r="DS273" i="75"/>
  <c r="DC273" i="75"/>
  <c r="DW273" i="75"/>
  <c r="DU273" i="75"/>
  <c r="DX272" i="75"/>
  <c r="DS272" i="75"/>
  <c r="DC272" i="75"/>
  <c r="DW272" i="75"/>
  <c r="DU272" i="75"/>
  <c r="DX271" i="75"/>
  <c r="DS271" i="75"/>
  <c r="DC271" i="75"/>
  <c r="DW271" i="75"/>
  <c r="DU271" i="75"/>
  <c r="DX270" i="75"/>
  <c r="DS270" i="75"/>
  <c r="DC270" i="75"/>
  <c r="DW270" i="75"/>
  <c r="DX269" i="75"/>
  <c r="DS269" i="75"/>
  <c r="DC269" i="75"/>
  <c r="H269" i="75"/>
  <c r="DX268" i="75"/>
  <c r="DS268" i="75"/>
  <c r="DC268" i="75"/>
  <c r="DW268" i="75"/>
  <c r="DU268" i="75"/>
  <c r="DX267" i="75"/>
  <c r="DS267" i="75"/>
  <c r="DC267" i="75"/>
  <c r="DW267" i="75"/>
  <c r="DU267" i="75"/>
  <c r="DX266" i="75"/>
  <c r="DS266" i="75"/>
  <c r="DC266" i="75"/>
  <c r="DW266" i="75"/>
  <c r="DU266" i="75"/>
  <c r="DX265" i="75"/>
  <c r="DS265" i="75"/>
  <c r="DC265" i="75"/>
  <c r="DW265" i="75"/>
  <c r="DU265" i="75"/>
  <c r="DX264" i="75"/>
  <c r="DS264" i="75"/>
  <c r="DC264" i="75"/>
  <c r="DW264" i="75"/>
  <c r="DU264" i="75"/>
  <c r="DX263" i="75"/>
  <c r="DS263" i="75"/>
  <c r="DC263" i="75"/>
  <c r="DW263" i="75"/>
  <c r="DU263" i="75"/>
  <c r="DX262" i="75"/>
  <c r="DS262" i="75"/>
  <c r="DC262" i="75"/>
  <c r="DW262" i="75"/>
  <c r="DU262" i="75"/>
  <c r="DX261" i="75"/>
  <c r="DS261" i="75"/>
  <c r="DC261" i="75"/>
  <c r="DW261" i="75"/>
  <c r="DU261" i="75"/>
  <c r="DX260" i="75"/>
  <c r="DS260" i="75"/>
  <c r="DC260" i="75"/>
  <c r="DW260" i="75"/>
  <c r="DU260" i="75"/>
  <c r="DX259" i="75"/>
  <c r="DS259" i="75"/>
  <c r="DC259" i="75"/>
  <c r="DW259" i="75"/>
  <c r="DU259" i="75"/>
  <c r="DX258" i="75"/>
  <c r="DS258" i="75"/>
  <c r="DC258" i="75"/>
  <c r="EW257" i="75"/>
  <c r="EV257" i="75"/>
  <c r="EW256" i="75"/>
  <c r="EV256" i="75"/>
  <c r="EW255" i="75"/>
  <c r="EV255" i="75"/>
  <c r="EW254" i="75"/>
  <c r="EV254" i="75"/>
  <c r="EW253" i="75"/>
  <c r="EV253" i="75"/>
  <c r="EW252" i="75"/>
  <c r="EV252" i="75"/>
  <c r="EW251" i="75"/>
  <c r="EV251" i="75"/>
  <c r="EW250" i="75"/>
  <c r="EV250" i="75"/>
  <c r="EW249" i="75"/>
  <c r="EV249" i="75"/>
  <c r="EW248" i="75"/>
  <c r="EV248" i="75"/>
  <c r="EW247" i="75"/>
  <c r="EV247" i="75"/>
  <c r="EW246" i="75"/>
  <c r="EV246" i="75"/>
  <c r="EW245" i="75"/>
  <c r="EV245" i="75"/>
  <c r="EW244" i="75"/>
  <c r="EV244" i="75"/>
  <c r="EW243" i="75"/>
  <c r="EV243" i="75"/>
  <c r="EW242" i="75"/>
  <c r="EV242" i="75"/>
  <c r="EW241" i="75"/>
  <c r="EV241" i="75"/>
  <c r="EW240" i="75"/>
  <c r="EV240" i="75"/>
  <c r="EW239" i="75"/>
  <c r="EV239" i="75"/>
  <c r="EW238" i="75"/>
  <c r="EV238" i="75"/>
  <c r="EW237" i="75"/>
  <c r="EV237" i="75"/>
  <c r="B237" i="75"/>
  <c r="B238" i="75" s="1"/>
  <c r="B239" i="75" s="1"/>
  <c r="B240" i="75" s="1"/>
  <c r="B241" i="75" s="1"/>
  <c r="B242" i="75" s="1"/>
  <c r="B243" i="75" s="1"/>
  <c r="B244" i="75" s="1"/>
  <c r="B245" i="75" s="1"/>
  <c r="B246" i="75" s="1"/>
  <c r="B247" i="75" s="1"/>
  <c r="B248" i="75" s="1"/>
  <c r="B249" i="75" s="1"/>
  <c r="B250" i="75" s="1"/>
  <c r="B251" i="75" s="1"/>
  <c r="B252" i="75" s="1"/>
  <c r="B253" i="75" s="1"/>
  <c r="B254" i="75" s="1"/>
  <c r="B255" i="75" s="1"/>
  <c r="B256" i="75" s="1"/>
  <c r="B257" i="75" s="1"/>
  <c r="B258" i="75" s="1"/>
  <c r="B259" i="75" s="1"/>
  <c r="B260" i="75" s="1"/>
  <c r="B261" i="75" s="1"/>
  <c r="B262" i="75" s="1"/>
  <c r="B263" i="75" s="1"/>
  <c r="B264" i="75" s="1"/>
  <c r="B265" i="75" s="1"/>
  <c r="B266" i="75" s="1"/>
  <c r="EW236" i="75"/>
  <c r="EV236" i="75"/>
  <c r="EW235" i="75"/>
  <c r="EV235" i="75"/>
  <c r="ER235" i="75"/>
  <c r="ER236" i="75" s="1"/>
  <c r="ER237" i="75" s="1"/>
  <c r="ER238" i="75" s="1"/>
  <c r="ER239" i="75" s="1"/>
  <c r="ER240" i="75" s="1"/>
  <c r="ER241" i="75" s="1"/>
  <c r="ER242" i="75" s="1"/>
  <c r="ER243" i="75" s="1"/>
  <c r="ER244" i="75" s="1"/>
  <c r="ER245" i="75" s="1"/>
  <c r="ER246" i="75" s="1"/>
  <c r="ER247" i="75" s="1"/>
  <c r="ER248" i="75" s="1"/>
  <c r="ER249" i="75" s="1"/>
  <c r="ER250" i="75" s="1"/>
  <c r="ER251" i="75" s="1"/>
  <c r="ER252" i="75" s="1"/>
  <c r="ER253" i="75" s="1"/>
  <c r="ER254" i="75" s="1"/>
  <c r="ER255" i="75" s="1"/>
  <c r="ER256" i="75" s="1"/>
  <c r="ER257" i="75" s="1"/>
  <c r="EW234" i="75"/>
  <c r="EV234" i="75"/>
  <c r="BQ233" i="75"/>
  <c r="BP233" i="75"/>
  <c r="BO233" i="75"/>
  <c r="BN233" i="75"/>
  <c r="BL233" i="75"/>
  <c r="BK233" i="75"/>
  <c r="BJ233" i="75"/>
  <c r="BI233" i="75"/>
  <c r="BG233" i="75"/>
  <c r="BF233" i="75"/>
  <c r="BE233" i="75"/>
  <c r="BD233" i="75"/>
  <c r="AN233" i="75"/>
  <c r="AS233" i="75"/>
  <c r="AL233" i="75"/>
  <c r="AQ233" i="75"/>
  <c r="U233" i="75"/>
  <c r="T233" i="75"/>
  <c r="S233" i="75"/>
  <c r="R233" i="75"/>
  <c r="W231" i="75"/>
  <c r="AH225" i="75"/>
  <c r="DS222" i="75"/>
  <c r="DC222" i="75"/>
  <c r="DX222" i="75"/>
  <c r="DW222" i="75"/>
  <c r="DV222" i="75"/>
  <c r="DU222" i="75"/>
  <c r="DS221" i="75"/>
  <c r="DC221" i="75"/>
  <c r="DX221" i="75"/>
  <c r="DW221" i="75"/>
  <c r="DV221" i="75"/>
  <c r="DU221" i="75"/>
  <c r="DS220" i="75"/>
  <c r="DC220" i="75"/>
  <c r="DX220" i="75"/>
  <c r="DW220" i="75"/>
  <c r="DV220" i="75"/>
  <c r="DU220" i="75"/>
  <c r="DS219" i="75"/>
  <c r="DC219" i="75"/>
  <c r="DX219" i="75"/>
  <c r="DW219" i="75"/>
  <c r="DV219" i="75"/>
  <c r="DU219" i="75"/>
  <c r="DS218" i="75"/>
  <c r="DC218" i="75"/>
  <c r="DX218" i="75"/>
  <c r="DW218" i="75"/>
  <c r="DV218" i="75"/>
  <c r="DU218" i="75"/>
  <c r="DS217" i="75"/>
  <c r="DC217" i="75"/>
  <c r="DX217" i="75"/>
  <c r="DW217" i="75"/>
  <c r="DV217" i="75"/>
  <c r="DU217" i="75"/>
  <c r="DS216" i="75"/>
  <c r="DC216" i="75"/>
  <c r="DX216" i="75"/>
  <c r="DW216" i="75"/>
  <c r="DV216" i="75"/>
  <c r="DU216" i="75"/>
  <c r="DS215" i="75"/>
  <c r="DC215" i="75"/>
  <c r="DX215" i="75"/>
  <c r="DW215" i="75"/>
  <c r="DV215" i="75"/>
  <c r="DU215" i="75"/>
  <c r="DS214" i="75"/>
  <c r="DC214" i="75"/>
  <c r="DX214" i="75"/>
  <c r="DW214" i="75"/>
  <c r="DV214" i="75"/>
  <c r="DU214" i="75"/>
  <c r="DS213" i="75"/>
  <c r="DC213" i="75"/>
  <c r="DX213" i="75"/>
  <c r="DW213" i="75"/>
  <c r="DV213" i="75"/>
  <c r="DU213" i="75"/>
  <c r="DS212" i="75"/>
  <c r="DC212" i="75"/>
  <c r="DX212" i="75"/>
  <c r="DW212" i="75"/>
  <c r="DV212" i="75"/>
  <c r="DU212" i="75"/>
  <c r="DS211" i="75"/>
  <c r="DC211" i="75"/>
  <c r="DX211" i="75"/>
  <c r="DW211" i="75"/>
  <c r="DV211" i="75"/>
  <c r="DU211" i="75"/>
  <c r="DS210" i="75"/>
  <c r="DC210" i="75"/>
  <c r="DS209" i="75"/>
  <c r="DC209" i="75"/>
  <c r="DX209" i="75"/>
  <c r="DW209" i="75"/>
  <c r="DV209" i="75"/>
  <c r="DU209" i="75"/>
  <c r="DS208" i="75"/>
  <c r="DC208" i="75"/>
  <c r="DX208" i="75"/>
  <c r="DW208" i="75"/>
  <c r="DV208" i="75"/>
  <c r="DU208" i="75"/>
  <c r="DS207" i="75"/>
  <c r="DC207" i="75"/>
  <c r="DX207" i="75"/>
  <c r="DW207" i="75"/>
  <c r="DV207" i="75"/>
  <c r="DU207" i="75"/>
  <c r="DS206" i="75"/>
  <c r="DC206" i="75"/>
  <c r="DX206" i="75"/>
  <c r="DW206" i="75"/>
  <c r="DV206" i="75"/>
  <c r="DU206" i="75"/>
  <c r="DS205" i="75"/>
  <c r="DC205" i="75"/>
  <c r="DX205" i="75"/>
  <c r="DW205" i="75"/>
  <c r="DV205" i="75"/>
  <c r="DU205" i="75"/>
  <c r="DS204" i="75"/>
  <c r="DC204" i="75"/>
  <c r="DX204" i="75"/>
  <c r="DW204" i="75"/>
  <c r="DV204" i="75"/>
  <c r="DU204" i="75"/>
  <c r="DS203" i="75"/>
  <c r="DC203" i="75"/>
  <c r="DX203" i="75"/>
  <c r="DW203" i="75"/>
  <c r="DV203" i="75"/>
  <c r="DU203" i="75"/>
  <c r="DS202" i="75"/>
  <c r="DC202" i="75"/>
  <c r="DX202" i="75"/>
  <c r="DW202" i="75"/>
  <c r="DV202" i="75"/>
  <c r="DU202" i="75"/>
  <c r="DS201" i="75"/>
  <c r="DC201" i="75"/>
  <c r="DX201" i="75"/>
  <c r="DW201" i="75"/>
  <c r="DV201" i="75"/>
  <c r="DU201" i="75"/>
  <c r="DS200" i="75"/>
  <c r="DC200" i="75"/>
  <c r="DX200" i="75"/>
  <c r="DW200" i="75"/>
  <c r="DV200" i="75"/>
  <c r="DU200" i="75"/>
  <c r="DS199" i="75"/>
  <c r="DC199" i="75"/>
  <c r="DX199" i="75"/>
  <c r="DW199" i="75"/>
  <c r="DV199" i="75"/>
  <c r="DU199" i="75"/>
  <c r="DS198" i="75"/>
  <c r="DC198" i="75"/>
  <c r="DX198" i="75"/>
  <c r="DW198" i="75"/>
  <c r="DV198" i="75"/>
  <c r="DU198" i="75"/>
  <c r="DS197" i="75"/>
  <c r="DC197" i="75"/>
  <c r="DX197" i="75"/>
  <c r="DW197" i="75"/>
  <c r="DV197" i="75"/>
  <c r="DU197" i="75"/>
  <c r="DS196" i="75"/>
  <c r="DC196" i="75"/>
  <c r="DX196" i="75"/>
  <c r="DW196" i="75"/>
  <c r="DV196" i="75"/>
  <c r="DU196" i="75"/>
  <c r="DS195" i="75"/>
  <c r="DC195" i="75"/>
  <c r="DX195" i="75"/>
  <c r="DW195" i="75"/>
  <c r="DV195" i="75"/>
  <c r="DU195" i="75"/>
  <c r="DS194" i="75"/>
  <c r="DC194" i="75"/>
  <c r="DX194" i="75"/>
  <c r="DW194" i="75"/>
  <c r="DV194" i="75"/>
  <c r="DU194" i="75"/>
  <c r="DS193" i="75"/>
  <c r="DC193" i="75"/>
  <c r="DX193" i="75"/>
  <c r="DW193" i="75"/>
  <c r="DV193" i="75"/>
  <c r="DU193" i="75"/>
  <c r="DS192" i="75"/>
  <c r="DC192" i="75"/>
  <c r="DX192" i="75"/>
  <c r="DW192" i="75"/>
  <c r="DV192" i="75"/>
  <c r="DU192" i="75"/>
  <c r="DS191" i="75"/>
  <c r="DC191" i="75"/>
  <c r="DX191" i="75"/>
  <c r="DW191" i="75"/>
  <c r="DV191" i="75"/>
  <c r="DU191" i="75"/>
  <c r="DS190" i="75"/>
  <c r="DC190" i="75"/>
  <c r="DX190" i="75"/>
  <c r="DW190" i="75"/>
  <c r="DV190" i="75"/>
  <c r="DU190" i="75"/>
  <c r="EW189" i="75"/>
  <c r="EV189" i="75"/>
  <c r="DS189" i="75"/>
  <c r="DC189" i="75"/>
  <c r="DX189" i="75"/>
  <c r="DW189" i="75"/>
  <c r="DV189" i="75"/>
  <c r="DU189" i="75"/>
  <c r="EW188" i="75"/>
  <c r="EV188" i="75"/>
  <c r="DS188" i="75"/>
  <c r="DC188" i="75"/>
  <c r="DX188" i="75"/>
  <c r="DW188" i="75"/>
  <c r="DV188" i="75"/>
  <c r="DU188" i="75"/>
  <c r="EW187" i="75"/>
  <c r="EV187" i="75"/>
  <c r="DS187" i="75"/>
  <c r="DC187" i="75"/>
  <c r="DX187" i="75"/>
  <c r="DW187" i="75"/>
  <c r="DV187" i="75"/>
  <c r="DU187" i="75"/>
  <c r="EW186" i="75"/>
  <c r="EV186" i="75"/>
  <c r="DS186" i="75"/>
  <c r="DC186" i="75"/>
  <c r="DX186" i="75"/>
  <c r="DW186" i="75"/>
  <c r="DV186" i="75"/>
  <c r="DU186" i="75"/>
  <c r="EW185" i="75"/>
  <c r="EV185" i="75"/>
  <c r="DS185" i="75"/>
  <c r="DC185" i="75"/>
  <c r="DX185" i="75"/>
  <c r="DW185" i="75"/>
  <c r="DV185" i="75"/>
  <c r="DU185" i="75"/>
  <c r="EW184" i="75"/>
  <c r="EV184" i="75"/>
  <c r="DS184" i="75"/>
  <c r="DC184" i="75"/>
  <c r="DX184" i="75"/>
  <c r="DW184" i="75"/>
  <c r="DV184" i="75"/>
  <c r="DU184" i="75"/>
  <c r="EW183" i="75"/>
  <c r="EV183" i="75"/>
  <c r="DS183" i="75"/>
  <c r="DC183" i="75"/>
  <c r="DX183" i="75"/>
  <c r="EW182" i="75"/>
  <c r="EV182" i="75"/>
  <c r="EW181" i="75"/>
  <c r="EV181" i="75"/>
  <c r="EJ181" i="75"/>
  <c r="EF181" i="75"/>
  <c r="EB181" i="75"/>
  <c r="CL181" i="75"/>
  <c r="CK181" i="75"/>
  <c r="CJ181" i="75"/>
  <c r="CI181" i="75"/>
  <c r="EW180" i="75"/>
  <c r="EV180" i="75"/>
  <c r="EJ180" i="75"/>
  <c r="EF180" i="75"/>
  <c r="EB180" i="75"/>
  <c r="EW179" i="75"/>
  <c r="EV179" i="75"/>
  <c r="EJ179" i="75"/>
  <c r="EF179" i="75"/>
  <c r="EB179" i="75"/>
  <c r="EW178" i="75"/>
  <c r="EV178" i="75"/>
  <c r="EJ178" i="75"/>
  <c r="EF178" i="75"/>
  <c r="EB178" i="75"/>
  <c r="EW177" i="75"/>
  <c r="EV177" i="75"/>
  <c r="EJ177" i="75"/>
  <c r="EF177" i="75"/>
  <c r="EB177" i="75"/>
  <c r="EW176" i="75"/>
  <c r="EV176" i="75"/>
  <c r="EJ176" i="75"/>
  <c r="EF176" i="75"/>
  <c r="EB176" i="75"/>
  <c r="EW175" i="75"/>
  <c r="EV175" i="75"/>
  <c r="EJ175" i="75"/>
  <c r="EF175" i="75"/>
  <c r="EB175" i="75"/>
  <c r="EW174" i="75"/>
  <c r="EV174" i="75"/>
  <c r="EJ174" i="75"/>
  <c r="EF174" i="75"/>
  <c r="EB174" i="75"/>
  <c r="EW173" i="75"/>
  <c r="EV173" i="75"/>
  <c r="EJ173" i="75"/>
  <c r="EF173" i="75"/>
  <c r="EB173" i="75"/>
  <c r="EW172" i="75"/>
  <c r="EV172" i="75"/>
  <c r="EJ172" i="75"/>
  <c r="EF172" i="75"/>
  <c r="EB172" i="75"/>
  <c r="EW171" i="75"/>
  <c r="EV171" i="75"/>
  <c r="EJ171" i="75"/>
  <c r="EF171" i="75"/>
  <c r="EB171" i="75"/>
  <c r="EW170" i="75"/>
  <c r="EV170" i="75"/>
  <c r="EJ170" i="75"/>
  <c r="EF170" i="75"/>
  <c r="EB170" i="75"/>
  <c r="EW169" i="75"/>
  <c r="EV169" i="75"/>
  <c r="EJ169" i="75"/>
  <c r="EF169" i="75"/>
  <c r="EB169" i="75"/>
  <c r="EW168" i="75"/>
  <c r="EV168" i="75"/>
  <c r="EJ168" i="75"/>
  <c r="EF168" i="75"/>
  <c r="EB168" i="75"/>
  <c r="EW167" i="75"/>
  <c r="EV167" i="75"/>
  <c r="EJ167" i="75"/>
  <c r="EF167" i="75"/>
  <c r="EB167" i="75"/>
  <c r="EW166" i="75"/>
  <c r="EV166" i="75"/>
  <c r="EJ166" i="75"/>
  <c r="EF166" i="75"/>
  <c r="EB166" i="75"/>
  <c r="EW165" i="75"/>
  <c r="EV165" i="75"/>
  <c r="EJ165" i="75"/>
  <c r="EF165" i="75"/>
  <c r="EB165" i="75"/>
  <c r="EW164" i="75"/>
  <c r="EV164" i="75"/>
  <c r="EJ164" i="75"/>
  <c r="EF164" i="75"/>
  <c r="EB164" i="75"/>
  <c r="EW163" i="75"/>
  <c r="EV163" i="75"/>
  <c r="EJ163" i="75"/>
  <c r="EF163" i="75"/>
  <c r="EB163" i="75"/>
  <c r="EW162" i="75"/>
  <c r="EV162" i="75"/>
  <c r="EJ162" i="75"/>
  <c r="EK162" i="75" s="1"/>
  <c r="EF162" i="75"/>
  <c r="EG162" i="75" s="1"/>
  <c r="EB162" i="75"/>
  <c r="EC162" i="75" s="1"/>
  <c r="B162" i="75"/>
  <c r="B163" i="75" s="1"/>
  <c r="B164" i="75" s="1"/>
  <c r="B165" i="75" s="1"/>
  <c r="B166" i="75" s="1"/>
  <c r="B167" i="75" s="1"/>
  <c r="B168" i="75" s="1"/>
  <c r="B169" i="75" s="1"/>
  <c r="B170" i="75" s="1"/>
  <c r="B171" i="75" s="1"/>
  <c r="B172" i="75" s="1"/>
  <c r="B173" i="75" s="1"/>
  <c r="B174" i="75" s="1"/>
  <c r="B175" i="75" s="1"/>
  <c r="B176" i="75" s="1"/>
  <c r="B177" i="75" s="1"/>
  <c r="B178" i="75" s="1"/>
  <c r="B179" i="75" s="1"/>
  <c r="B180" i="75" s="1"/>
  <c r="B181" i="75" s="1"/>
  <c r="B182" i="75" s="1"/>
  <c r="B183" i="75" s="1"/>
  <c r="B184" i="75" s="1"/>
  <c r="B185" i="75" s="1"/>
  <c r="B186" i="75" s="1"/>
  <c r="B187" i="75" s="1"/>
  <c r="B188" i="75" s="1"/>
  <c r="B189" i="75" s="1"/>
  <c r="B190" i="75" s="1"/>
  <c r="B191" i="75" s="1"/>
  <c r="B192" i="75" s="1"/>
  <c r="B193" i="75" s="1"/>
  <c r="B194" i="75" s="1"/>
  <c r="B195" i="75" s="1"/>
  <c r="B196" i="75" s="1"/>
  <c r="B197" i="75" s="1"/>
  <c r="B198" i="75" s="1"/>
  <c r="B199" i="75" s="1"/>
  <c r="B200" i="75" s="1"/>
  <c r="B201" i="75" s="1"/>
  <c r="B202" i="75" s="1"/>
  <c r="B203" i="75" s="1"/>
  <c r="B204" i="75" s="1"/>
  <c r="B205" i="75" s="1"/>
  <c r="B206" i="75" s="1"/>
  <c r="B207" i="75" s="1"/>
  <c r="B208" i="75" s="1"/>
  <c r="B209" i="75" s="1"/>
  <c r="B210" i="75" s="1"/>
  <c r="B211" i="75" s="1"/>
  <c r="B212" i="75" s="1"/>
  <c r="B213" i="75" s="1"/>
  <c r="B214" i="75" s="1"/>
  <c r="B215" i="75" s="1"/>
  <c r="B216" i="75" s="1"/>
  <c r="B217" i="75" s="1"/>
  <c r="B218" i="75" s="1"/>
  <c r="B219" i="75" s="1"/>
  <c r="B220" i="75" s="1"/>
  <c r="B221" i="75" s="1"/>
  <c r="B222" i="75" s="1"/>
  <c r="B223" i="75" s="1"/>
  <c r="EW161" i="75"/>
  <c r="EV161" i="75"/>
  <c r="EW160" i="75"/>
  <c r="EV160" i="75"/>
  <c r="ER160" i="75"/>
  <c r="ER161" i="75" s="1"/>
  <c r="ER162" i="75" s="1"/>
  <c r="ER163" i="75" s="1"/>
  <c r="ER164" i="75" s="1"/>
  <c r="ER165" i="75" s="1"/>
  <c r="ER166" i="75" s="1"/>
  <c r="ER167" i="75" s="1"/>
  <c r="ER168" i="75" s="1"/>
  <c r="ER169" i="75" s="1"/>
  <c r="ER170" i="75" s="1"/>
  <c r="ER171" i="75" s="1"/>
  <c r="ER172" i="75" s="1"/>
  <c r="ER173" i="75" s="1"/>
  <c r="ER174" i="75" s="1"/>
  <c r="ER175" i="75" s="1"/>
  <c r="ER176" i="75" s="1"/>
  <c r="ER177" i="75" s="1"/>
  <c r="ER178" i="75" s="1"/>
  <c r="ER179" i="75" s="1"/>
  <c r="ER180" i="75" s="1"/>
  <c r="ER181" i="75" s="1"/>
  <c r="ER182" i="75" s="1"/>
  <c r="ER183" i="75" s="1"/>
  <c r="ER184" i="75" s="1"/>
  <c r="ER185" i="75" s="1"/>
  <c r="ER186" i="75" s="1"/>
  <c r="ER187" i="75" s="1"/>
  <c r="ER188" i="75" s="1"/>
  <c r="ER189" i="75" s="1"/>
  <c r="EW159" i="75"/>
  <c r="EV159" i="75"/>
  <c r="AU158" i="75"/>
  <c r="AO158" i="75"/>
  <c r="BA158" i="75" s="1"/>
  <c r="J156" i="75"/>
  <c r="DS149" i="75"/>
  <c r="DC149" i="75"/>
  <c r="DX149" i="75"/>
  <c r="DW149" i="75"/>
  <c r="DV149" i="75"/>
  <c r="DU149" i="75"/>
  <c r="F149" i="75"/>
  <c r="E149" i="75"/>
  <c r="D149" i="75"/>
  <c r="DS148" i="75"/>
  <c r="DC148" i="75"/>
  <c r="DX148" i="75"/>
  <c r="DW148" i="75"/>
  <c r="DV148" i="75"/>
  <c r="DU148" i="75"/>
  <c r="F148" i="75"/>
  <c r="E148" i="75"/>
  <c r="D148" i="75"/>
  <c r="DS147" i="75"/>
  <c r="DC147" i="75"/>
  <c r="DX147" i="75"/>
  <c r="DW147" i="75"/>
  <c r="DV147" i="75"/>
  <c r="DU147" i="75"/>
  <c r="F147" i="75"/>
  <c r="E147" i="75"/>
  <c r="D147" i="75"/>
  <c r="DS146" i="75"/>
  <c r="DC146" i="75"/>
  <c r="DX146" i="75"/>
  <c r="DW146" i="75"/>
  <c r="DV146" i="75"/>
  <c r="DU146" i="75"/>
  <c r="F146" i="75"/>
  <c r="E146" i="75"/>
  <c r="D146" i="75"/>
  <c r="DS145" i="75"/>
  <c r="DC145" i="75"/>
  <c r="DX145" i="75"/>
  <c r="DW145" i="75"/>
  <c r="DV145" i="75"/>
  <c r="DU145" i="75"/>
  <c r="F145" i="75"/>
  <c r="E145" i="75"/>
  <c r="D145" i="75"/>
  <c r="DS144" i="75"/>
  <c r="DC144" i="75"/>
  <c r="DX144" i="75"/>
  <c r="DW144" i="75"/>
  <c r="DV144" i="75"/>
  <c r="DU144" i="75"/>
  <c r="F144" i="75"/>
  <c r="E144" i="75"/>
  <c r="D144" i="75"/>
  <c r="DS143" i="75"/>
  <c r="DC143" i="75"/>
  <c r="DX143" i="75"/>
  <c r="DW143" i="75"/>
  <c r="DV143" i="75"/>
  <c r="DU143" i="75"/>
  <c r="F143" i="75"/>
  <c r="E143" i="75"/>
  <c r="D143" i="75"/>
  <c r="DS142" i="75"/>
  <c r="DC142" i="75"/>
  <c r="DX142" i="75"/>
  <c r="DW142" i="75"/>
  <c r="DV142" i="75"/>
  <c r="DU142" i="75"/>
  <c r="F142" i="75"/>
  <c r="E142" i="75"/>
  <c r="D142" i="75"/>
  <c r="DS141" i="75"/>
  <c r="DC141" i="75"/>
  <c r="DX141" i="75"/>
  <c r="DW141" i="75"/>
  <c r="DV141" i="75"/>
  <c r="DU141" i="75"/>
  <c r="F141" i="75"/>
  <c r="E141" i="75"/>
  <c r="D141" i="75"/>
  <c r="DS140" i="75"/>
  <c r="DC140" i="75"/>
  <c r="DX140" i="75"/>
  <c r="DW140" i="75"/>
  <c r="DV140" i="75"/>
  <c r="DU140" i="75"/>
  <c r="F140" i="75"/>
  <c r="E140" i="75"/>
  <c r="D140" i="75"/>
  <c r="DS139" i="75"/>
  <c r="DC139" i="75"/>
  <c r="DX139" i="75"/>
  <c r="DW139" i="75"/>
  <c r="DV139" i="75"/>
  <c r="DU139" i="75"/>
  <c r="F139" i="75"/>
  <c r="E139" i="75"/>
  <c r="D139" i="75"/>
  <c r="DS138" i="75"/>
  <c r="DC138" i="75"/>
  <c r="DX138" i="75"/>
  <c r="DW138" i="75"/>
  <c r="DV138" i="75"/>
  <c r="DU138" i="75"/>
  <c r="F138" i="75"/>
  <c r="E138" i="75"/>
  <c r="D138" i="75"/>
  <c r="DS137" i="75"/>
  <c r="DC137" i="75"/>
  <c r="DX137" i="75"/>
  <c r="DW137" i="75"/>
  <c r="DV137" i="75"/>
  <c r="DU137" i="75"/>
  <c r="F137" i="75"/>
  <c r="E137" i="75"/>
  <c r="D137" i="75"/>
  <c r="DS136" i="75"/>
  <c r="DC136" i="75"/>
  <c r="DX136" i="75"/>
  <c r="DW136" i="75"/>
  <c r="DV136" i="75"/>
  <c r="DU136" i="75"/>
  <c r="F136" i="75"/>
  <c r="E136" i="75"/>
  <c r="D136" i="75"/>
  <c r="DS135" i="75"/>
  <c r="DC135" i="75"/>
  <c r="DW135" i="75"/>
  <c r="DU135" i="75"/>
  <c r="F135" i="75"/>
  <c r="E135" i="75"/>
  <c r="D135" i="75"/>
  <c r="DS134" i="75"/>
  <c r="DC134" i="75"/>
  <c r="DX135" i="75"/>
  <c r="DW134" i="75"/>
  <c r="DV135" i="75"/>
  <c r="DU134" i="75"/>
  <c r="F134" i="75"/>
  <c r="E134" i="75"/>
  <c r="D134" i="75"/>
  <c r="DS133" i="75"/>
  <c r="DC133" i="75"/>
  <c r="DX133" i="75"/>
  <c r="DW133" i="75"/>
  <c r="DV133" i="75"/>
  <c r="DU133" i="75"/>
  <c r="F133" i="75"/>
  <c r="E133" i="75"/>
  <c r="D133" i="75"/>
  <c r="DS132" i="75"/>
  <c r="DC132" i="75"/>
  <c r="DW132" i="75"/>
  <c r="DU132" i="75"/>
  <c r="F132" i="75"/>
  <c r="E132" i="75"/>
  <c r="D132" i="75"/>
  <c r="DS131" i="75"/>
  <c r="DC131" i="75"/>
  <c r="DX132" i="75"/>
  <c r="DW131" i="75"/>
  <c r="DV132" i="75"/>
  <c r="DU131" i="75"/>
  <c r="F131" i="75"/>
  <c r="E131" i="75"/>
  <c r="D131" i="75"/>
  <c r="DS130" i="75"/>
  <c r="DC130" i="75"/>
  <c r="DX130" i="75"/>
  <c r="DW130" i="75"/>
  <c r="DV130" i="75"/>
  <c r="DU130" i="75"/>
  <c r="F130" i="75"/>
  <c r="E130" i="75"/>
  <c r="D130" i="75"/>
  <c r="DS129" i="75"/>
  <c r="DC129" i="75"/>
  <c r="DX129" i="75"/>
  <c r="DW129" i="75"/>
  <c r="DV129" i="75"/>
  <c r="DU129" i="75"/>
  <c r="F129" i="75"/>
  <c r="E129" i="75"/>
  <c r="D129" i="75"/>
  <c r="DS128" i="75"/>
  <c r="DC128" i="75"/>
  <c r="DX128" i="75"/>
  <c r="DW128" i="75"/>
  <c r="DV128" i="75"/>
  <c r="DU128" i="75"/>
  <c r="F128" i="75"/>
  <c r="E128" i="75"/>
  <c r="D128" i="75"/>
  <c r="DS127" i="75"/>
  <c r="DC127" i="75"/>
  <c r="DX127" i="75"/>
  <c r="DW127" i="75"/>
  <c r="DV127" i="75"/>
  <c r="DU127" i="75"/>
  <c r="F127" i="75"/>
  <c r="E127" i="75"/>
  <c r="D127" i="75"/>
  <c r="FC126" i="75"/>
  <c r="DS126" i="75"/>
  <c r="DC126" i="75"/>
  <c r="F126" i="75"/>
  <c r="E126" i="75"/>
  <c r="D126" i="75"/>
  <c r="FC125" i="75"/>
  <c r="DS125" i="75"/>
  <c r="DC125" i="75"/>
  <c r="DX125" i="75"/>
  <c r="DW125" i="75"/>
  <c r="DV125" i="75"/>
  <c r="DU125" i="75"/>
  <c r="F125" i="75"/>
  <c r="E125" i="75"/>
  <c r="D125" i="75"/>
  <c r="FC124" i="75"/>
  <c r="EW124" i="75"/>
  <c r="EV124" i="75"/>
  <c r="DS124" i="75"/>
  <c r="DC124" i="75"/>
  <c r="DX124" i="75"/>
  <c r="DW124" i="75"/>
  <c r="DV124" i="75"/>
  <c r="DU124" i="75"/>
  <c r="F124" i="75"/>
  <c r="E124" i="75"/>
  <c r="D124" i="75"/>
  <c r="H124" i="75" s="1"/>
  <c r="FC123" i="75"/>
  <c r="EW123" i="75"/>
  <c r="EV123" i="75"/>
  <c r="DS123" i="75"/>
  <c r="DC123" i="75"/>
  <c r="DX123" i="75"/>
  <c r="DW123" i="75"/>
  <c r="DV123" i="75"/>
  <c r="DU123" i="75"/>
  <c r="F123" i="75"/>
  <c r="E123" i="75"/>
  <c r="D123" i="75"/>
  <c r="FC122" i="75"/>
  <c r="EW122" i="75"/>
  <c r="EV122" i="75"/>
  <c r="DS122" i="75"/>
  <c r="DC122" i="75"/>
  <c r="DX122" i="75"/>
  <c r="DW122" i="75"/>
  <c r="DV122" i="75"/>
  <c r="DU122" i="75"/>
  <c r="F122" i="75"/>
  <c r="E122" i="75"/>
  <c r="D122" i="75"/>
  <c r="H122" i="75" s="1"/>
  <c r="FC121" i="75"/>
  <c r="EW121" i="75"/>
  <c r="EV121" i="75"/>
  <c r="DS121" i="75"/>
  <c r="DC121" i="75"/>
  <c r="DX121" i="75"/>
  <c r="DW121" i="75"/>
  <c r="DV121" i="75"/>
  <c r="DU121" i="75"/>
  <c r="F121" i="75"/>
  <c r="E121" i="75"/>
  <c r="D121" i="75"/>
  <c r="FC120" i="75"/>
  <c r="EW120" i="75"/>
  <c r="EV120" i="75"/>
  <c r="DS120" i="75"/>
  <c r="DC120" i="75"/>
  <c r="DX120" i="75"/>
  <c r="DW120" i="75"/>
  <c r="DV120" i="75"/>
  <c r="DU120" i="75"/>
  <c r="F120" i="75"/>
  <c r="E120" i="75"/>
  <c r="D120" i="75"/>
  <c r="H120" i="75" s="1"/>
  <c r="FC119" i="75"/>
  <c r="EW119" i="75"/>
  <c r="EV119" i="75"/>
  <c r="DS119" i="75"/>
  <c r="DC119" i="75"/>
  <c r="DX119" i="75"/>
  <c r="DW119" i="75"/>
  <c r="DV119" i="75"/>
  <c r="DU119" i="75"/>
  <c r="F119" i="75"/>
  <c r="E119" i="75"/>
  <c r="D119" i="75"/>
  <c r="FC118" i="75"/>
  <c r="EW118" i="75"/>
  <c r="EV118" i="75"/>
  <c r="DS118" i="75"/>
  <c r="DC118" i="75"/>
  <c r="DX118" i="75"/>
  <c r="DW118" i="75"/>
  <c r="DV118" i="75"/>
  <c r="DU118" i="75"/>
  <c r="F118" i="75"/>
  <c r="E118" i="75"/>
  <c r="D118" i="75"/>
  <c r="FC117" i="75"/>
  <c r="EW117" i="75"/>
  <c r="EV117" i="75"/>
  <c r="DS117" i="75"/>
  <c r="DC117" i="75"/>
  <c r="DX117" i="75"/>
  <c r="DW117" i="75"/>
  <c r="DV117" i="75"/>
  <c r="DU117" i="75"/>
  <c r="F117" i="75"/>
  <c r="E117" i="75"/>
  <c r="D117" i="75"/>
  <c r="FC116" i="75"/>
  <c r="EW116" i="75"/>
  <c r="EV116" i="75"/>
  <c r="DS116" i="75"/>
  <c r="DC116" i="75"/>
  <c r="DX116" i="75"/>
  <c r="DW116" i="75"/>
  <c r="DV116" i="75"/>
  <c r="DU116" i="75"/>
  <c r="F116" i="75"/>
  <c r="E116" i="75"/>
  <c r="D116" i="75"/>
  <c r="FC115" i="75"/>
  <c r="EW115" i="75"/>
  <c r="EV115" i="75"/>
  <c r="DS115" i="75"/>
  <c r="DC115" i="75"/>
  <c r="DX115" i="75"/>
  <c r="DW115" i="75"/>
  <c r="DV115" i="75"/>
  <c r="DU115" i="75"/>
  <c r="F115" i="75"/>
  <c r="E115" i="75"/>
  <c r="D115" i="75"/>
  <c r="FC114" i="75"/>
  <c r="EW114" i="75"/>
  <c r="EV114" i="75"/>
  <c r="DS114" i="75"/>
  <c r="DC114" i="75"/>
  <c r="DX114" i="75"/>
  <c r="DW114" i="75"/>
  <c r="DV114" i="75"/>
  <c r="DU114" i="75"/>
  <c r="F114" i="75"/>
  <c r="E114" i="75"/>
  <c r="D114" i="75"/>
  <c r="FC113" i="75"/>
  <c r="EW113" i="75"/>
  <c r="EV113" i="75"/>
  <c r="DS113" i="75"/>
  <c r="DC113" i="75"/>
  <c r="DX113" i="75"/>
  <c r="DW113" i="75"/>
  <c r="DV113" i="75"/>
  <c r="DU113" i="75"/>
  <c r="F113" i="75"/>
  <c r="E113" i="75"/>
  <c r="D113" i="75"/>
  <c r="FC112" i="75"/>
  <c r="EW112" i="75"/>
  <c r="EV112" i="75"/>
  <c r="DS112" i="75"/>
  <c r="DC112" i="75"/>
  <c r="DX112" i="75"/>
  <c r="DW112" i="75"/>
  <c r="DV112" i="75"/>
  <c r="DU112" i="75"/>
  <c r="F112" i="75"/>
  <c r="E112" i="75"/>
  <c r="D112" i="75"/>
  <c r="FC111" i="75"/>
  <c r="EW111" i="75"/>
  <c r="EV111" i="75"/>
  <c r="DS111" i="75"/>
  <c r="DC111" i="75"/>
  <c r="DX111" i="75"/>
  <c r="DW111" i="75"/>
  <c r="DV111" i="75"/>
  <c r="DU111" i="75"/>
  <c r="F111" i="75"/>
  <c r="E111" i="75"/>
  <c r="D111" i="75"/>
  <c r="FC110" i="75"/>
  <c r="EW110" i="75"/>
  <c r="EV110" i="75"/>
  <c r="DS110" i="75"/>
  <c r="DC110" i="75"/>
  <c r="DX110" i="75"/>
  <c r="F110" i="75"/>
  <c r="E110" i="75"/>
  <c r="D110" i="75"/>
  <c r="FC109" i="75"/>
  <c r="EW109" i="75"/>
  <c r="EV109" i="75"/>
  <c r="DS109" i="75"/>
  <c r="DX109" i="75"/>
  <c r="F109" i="75"/>
  <c r="E109" i="75"/>
  <c r="D109" i="75"/>
  <c r="FC108" i="75"/>
  <c r="EW108" i="75"/>
  <c r="EV108" i="75"/>
  <c r="EJ108" i="75"/>
  <c r="EF108" i="75"/>
  <c r="EB108" i="75"/>
  <c r="FC107" i="75"/>
  <c r="EW107" i="75"/>
  <c r="EV107" i="75"/>
  <c r="EJ107" i="75"/>
  <c r="EF107" i="75"/>
  <c r="EB107" i="75"/>
  <c r="FC106" i="75"/>
  <c r="EW106" i="75"/>
  <c r="EV106" i="75"/>
  <c r="EJ106" i="75"/>
  <c r="EF106" i="75"/>
  <c r="EB106" i="75"/>
  <c r="FC105" i="75"/>
  <c r="EW105" i="75"/>
  <c r="EV105" i="75"/>
  <c r="EJ105" i="75"/>
  <c r="EF105" i="75"/>
  <c r="EB105" i="75"/>
  <c r="FC104" i="75"/>
  <c r="EW104" i="75"/>
  <c r="EV104" i="75"/>
  <c r="EJ104" i="75"/>
  <c r="EF104" i="75"/>
  <c r="EB104" i="75"/>
  <c r="FC103" i="75"/>
  <c r="EW103" i="75"/>
  <c r="EV103" i="75"/>
  <c r="EJ103" i="75"/>
  <c r="EF103" i="75"/>
  <c r="EB103" i="75"/>
  <c r="FC102" i="75"/>
  <c r="EW102" i="75"/>
  <c r="EV102" i="75"/>
  <c r="EJ102" i="75"/>
  <c r="EF102" i="75"/>
  <c r="EB102" i="75"/>
  <c r="FC101" i="75"/>
  <c r="EW101" i="75"/>
  <c r="EV101" i="75"/>
  <c r="EJ101" i="75"/>
  <c r="EF101" i="75"/>
  <c r="EB101" i="75"/>
  <c r="FC100" i="75"/>
  <c r="EW100" i="75"/>
  <c r="EV100" i="75"/>
  <c r="EJ100" i="75"/>
  <c r="EF100" i="75"/>
  <c r="EB100" i="75"/>
  <c r="FC99" i="75"/>
  <c r="EW99" i="75"/>
  <c r="EV99" i="75"/>
  <c r="EJ99" i="75"/>
  <c r="EF99" i="75"/>
  <c r="EB99" i="75"/>
  <c r="FC98" i="75"/>
  <c r="EW98" i="75"/>
  <c r="EV98" i="75"/>
  <c r="EJ98" i="75"/>
  <c r="EF98" i="75"/>
  <c r="EB98" i="75"/>
  <c r="FC97" i="75"/>
  <c r="EW97" i="75"/>
  <c r="EV97" i="75"/>
  <c r="EJ97" i="75"/>
  <c r="EF97" i="75"/>
  <c r="EB97" i="75"/>
  <c r="FC96" i="75"/>
  <c r="EW96" i="75"/>
  <c r="EV96" i="75"/>
  <c r="EJ96" i="75"/>
  <c r="EF96" i="75"/>
  <c r="EB96" i="75"/>
  <c r="FG95" i="75"/>
  <c r="FG96" i="75" s="1"/>
  <c r="FG97" i="75" s="1"/>
  <c r="FG98" i="75" s="1"/>
  <c r="FG99" i="75" s="1"/>
  <c r="FG100" i="75" s="1"/>
  <c r="FG101" i="75" s="1"/>
  <c r="FG102" i="75" s="1"/>
  <c r="FG103" i="75" s="1"/>
  <c r="FG104" i="75" s="1"/>
  <c r="FG105" i="75" s="1"/>
  <c r="FG106" i="75" s="1"/>
  <c r="FG107" i="75" s="1"/>
  <c r="FG108" i="75" s="1"/>
  <c r="FG109" i="75" s="1"/>
  <c r="FG110" i="75" s="1"/>
  <c r="FG111" i="75" s="1"/>
  <c r="FG112" i="75" s="1"/>
  <c r="FG113" i="75" s="1"/>
  <c r="FG114" i="75" s="1"/>
  <c r="FG115" i="75" s="1"/>
  <c r="FC95" i="75"/>
  <c r="EW95" i="75"/>
  <c r="EV95" i="75"/>
  <c r="ER95" i="75"/>
  <c r="ER96" i="75" s="1"/>
  <c r="ER97" i="75" s="1"/>
  <c r="ER98" i="75" s="1"/>
  <c r="ER99" i="75" s="1"/>
  <c r="ER100" i="75" s="1"/>
  <c r="ER101" i="75" s="1"/>
  <c r="ER102" i="75" s="1"/>
  <c r="ER103" i="75" s="1"/>
  <c r="ER104" i="75" s="1"/>
  <c r="ER105" i="75" s="1"/>
  <c r="ER106" i="75" s="1"/>
  <c r="ER107" i="75" s="1"/>
  <c r="ER108" i="75" s="1"/>
  <c r="ER109" i="75" s="1"/>
  <c r="ER110" i="75" s="1"/>
  <c r="ER111" i="75" s="1"/>
  <c r="ER112" i="75" s="1"/>
  <c r="ER113" i="75" s="1"/>
  <c r="ER114" i="75" s="1"/>
  <c r="ER115" i="75" s="1"/>
  <c r="ER116" i="75" s="1"/>
  <c r="ER117" i="75" s="1"/>
  <c r="ER118" i="75" s="1"/>
  <c r="ER119" i="75" s="1"/>
  <c r="ER120" i="75" s="1"/>
  <c r="ER121" i="75" s="1"/>
  <c r="ER122" i="75" s="1"/>
  <c r="ER123" i="75" s="1"/>
  <c r="EJ95" i="75"/>
  <c r="EF95" i="75"/>
  <c r="EB95" i="75"/>
  <c r="FC94" i="75"/>
  <c r="EZ94" i="75"/>
  <c r="EW94" i="75"/>
  <c r="EV94" i="75"/>
  <c r="EJ94" i="75"/>
  <c r="EF94" i="75"/>
  <c r="EB94" i="75"/>
  <c r="FC93" i="75"/>
  <c r="EW93" i="75"/>
  <c r="EV93" i="75"/>
  <c r="EJ93" i="75"/>
  <c r="EF93" i="75"/>
  <c r="EB93" i="75"/>
  <c r="FC92" i="75"/>
  <c r="EW92" i="75"/>
  <c r="EV92" i="75"/>
  <c r="EJ92" i="75"/>
  <c r="EF92" i="75"/>
  <c r="EB92" i="75"/>
  <c r="FC91" i="75"/>
  <c r="EW91" i="75"/>
  <c r="EV91" i="75"/>
  <c r="EJ91" i="75"/>
  <c r="EF91" i="75"/>
  <c r="EB91" i="75"/>
  <c r="FC90" i="75"/>
  <c r="EW90" i="75"/>
  <c r="EV90" i="75"/>
  <c r="EJ90" i="75"/>
  <c r="EF90" i="75"/>
  <c r="EB90" i="75"/>
  <c r="FC89" i="75"/>
  <c r="EW89" i="75"/>
  <c r="EV89" i="75"/>
  <c r="EJ89" i="75"/>
  <c r="EK89" i="75" s="1"/>
  <c r="EF89" i="75"/>
  <c r="EG89" i="75" s="1"/>
  <c r="EG90" i="75" s="1"/>
  <c r="EB89" i="75"/>
  <c r="EC89" i="75" s="1"/>
  <c r="B89" i="75"/>
  <c r="B90" i="75" s="1"/>
  <c r="B91" i="75" s="1"/>
  <c r="B92" i="75" s="1"/>
  <c r="B93" i="75" s="1"/>
  <c r="B94" i="75" s="1"/>
  <c r="B95" i="75" s="1"/>
  <c r="B96" i="75" s="1"/>
  <c r="B97" i="75" s="1"/>
  <c r="B98" i="75" s="1"/>
  <c r="B99" i="75" s="1"/>
  <c r="B100" i="75" s="1"/>
  <c r="B101" i="75" s="1"/>
  <c r="B102" i="75" s="1"/>
  <c r="B103" i="75" s="1"/>
  <c r="B104" i="75" s="1"/>
  <c r="B105" i="75" s="1"/>
  <c r="B106" i="75" s="1"/>
  <c r="B107" i="75" s="1"/>
  <c r="B108" i="75" s="1"/>
  <c r="B109" i="75" s="1"/>
  <c r="B110" i="75" s="1"/>
  <c r="B111" i="75" s="1"/>
  <c r="B112" i="75" s="1"/>
  <c r="B113" i="75" s="1"/>
  <c r="B114" i="75" s="1"/>
  <c r="B115" i="75" s="1"/>
  <c r="B116" i="75" s="1"/>
  <c r="B117" i="75" s="1"/>
  <c r="B118" i="75" s="1"/>
  <c r="B119" i="75" s="1"/>
  <c r="B120" i="75" s="1"/>
  <c r="B121" i="75" s="1"/>
  <c r="B122" i="75" s="1"/>
  <c r="B123" i="75" s="1"/>
  <c r="B124" i="75" s="1"/>
  <c r="B125" i="75" s="1"/>
  <c r="B126" i="75" s="1"/>
  <c r="B127" i="75" s="1"/>
  <c r="B128" i="75" s="1"/>
  <c r="B129" i="75" s="1"/>
  <c r="B130" i="75" s="1"/>
  <c r="B131" i="75" s="1"/>
  <c r="B132" i="75" s="1"/>
  <c r="B133" i="75" s="1"/>
  <c r="B134" i="75" s="1"/>
  <c r="B135" i="75" s="1"/>
  <c r="B136" i="75" s="1"/>
  <c r="B137" i="75" s="1"/>
  <c r="B138" i="75" s="1"/>
  <c r="B139" i="75" s="1"/>
  <c r="B140" i="75" s="1"/>
  <c r="B141" i="75" s="1"/>
  <c r="B142" i="75" s="1"/>
  <c r="B143" i="75" s="1"/>
  <c r="B144" i="75" s="1"/>
  <c r="B145" i="75" s="1"/>
  <c r="B146" i="75" s="1"/>
  <c r="B147" i="75" s="1"/>
  <c r="B148" i="75" s="1"/>
  <c r="B149" i="75" s="1"/>
  <c r="B150" i="75" s="1"/>
  <c r="FC88" i="75"/>
  <c r="EW88" i="75"/>
  <c r="EV88" i="75"/>
  <c r="FC87" i="75"/>
  <c r="EW87" i="75"/>
  <c r="EV87" i="75"/>
  <c r="ER87" i="75"/>
  <c r="ER88" i="75" s="1"/>
  <c r="FC86" i="75"/>
  <c r="EZ86" i="75"/>
  <c r="EW86" i="75"/>
  <c r="EV86" i="75"/>
  <c r="AH85" i="75"/>
  <c r="AG85" i="75"/>
  <c r="AF85" i="75"/>
  <c r="AE85" i="75"/>
  <c r="AA85" i="75"/>
  <c r="Z85" i="75"/>
  <c r="Y85" i="75"/>
  <c r="X85" i="75"/>
  <c r="U85" i="75"/>
  <c r="T85" i="75"/>
  <c r="S85" i="75"/>
  <c r="R85" i="75"/>
  <c r="DS76" i="75"/>
  <c r="DC76" i="75"/>
  <c r="DX76" i="75"/>
  <c r="S76" i="75"/>
  <c r="DS75" i="75"/>
  <c r="DC75" i="75"/>
  <c r="DX75" i="75"/>
  <c r="S75" i="75"/>
  <c r="DS74" i="75"/>
  <c r="DC74" i="75"/>
  <c r="DX74" i="75"/>
  <c r="S74" i="75"/>
  <c r="DS73" i="75"/>
  <c r="DC73" i="75"/>
  <c r="R73" i="75"/>
  <c r="DS72" i="75"/>
  <c r="DC72" i="75"/>
  <c r="DX73" i="75"/>
  <c r="S72" i="75"/>
  <c r="DS71" i="75"/>
  <c r="DC71" i="75"/>
  <c r="R71" i="75"/>
  <c r="DS70" i="75"/>
  <c r="DC70" i="75"/>
  <c r="DX71" i="75"/>
  <c r="S70" i="75"/>
  <c r="DS69" i="75"/>
  <c r="DC69" i="75"/>
  <c r="DX69" i="75"/>
  <c r="R69" i="75"/>
  <c r="DS68" i="75"/>
  <c r="DC68" i="75"/>
  <c r="DX68" i="75"/>
  <c r="S68" i="75"/>
  <c r="DS67" i="75"/>
  <c r="DC67" i="75"/>
  <c r="DX67" i="75"/>
  <c r="DS66" i="75"/>
  <c r="DC66" i="75"/>
  <c r="DX66" i="75"/>
  <c r="DS65" i="75"/>
  <c r="DC65" i="75"/>
  <c r="DX65" i="75"/>
  <c r="DS64" i="75"/>
  <c r="DC64" i="75"/>
  <c r="DX64" i="75"/>
  <c r="S64" i="75"/>
  <c r="DS63" i="75"/>
  <c r="DC63" i="75"/>
  <c r="DX63" i="75"/>
  <c r="DS62" i="75"/>
  <c r="DC62" i="75"/>
  <c r="DX62" i="75"/>
  <c r="DS61" i="75"/>
  <c r="DC61" i="75"/>
  <c r="DX61" i="75"/>
  <c r="R61" i="75"/>
  <c r="DS60" i="75"/>
  <c r="DC60" i="75"/>
  <c r="DX60" i="75"/>
  <c r="S60" i="75"/>
  <c r="DS59" i="75"/>
  <c r="DC59" i="75"/>
  <c r="DX59" i="75"/>
  <c r="DS58" i="75"/>
  <c r="DC58" i="75"/>
  <c r="DX58" i="75"/>
  <c r="S58" i="75"/>
  <c r="DS57" i="75"/>
  <c r="DC57" i="75"/>
  <c r="DX57" i="75"/>
  <c r="DS56" i="75"/>
  <c r="DC56" i="75"/>
  <c r="DX56" i="75"/>
  <c r="FC55" i="75"/>
  <c r="DS55" i="75"/>
  <c r="DC55" i="75"/>
  <c r="DX55" i="75"/>
  <c r="S55" i="75"/>
  <c r="FC54" i="75"/>
  <c r="DS54" i="75"/>
  <c r="DC54" i="75"/>
  <c r="DX54" i="75"/>
  <c r="S54" i="75"/>
  <c r="FC53" i="75"/>
  <c r="DS53" i="75"/>
  <c r="DC53" i="75"/>
  <c r="DX53" i="75"/>
  <c r="S53" i="75"/>
  <c r="J126" i="75"/>
  <c r="FC52" i="75"/>
  <c r="DS52" i="75"/>
  <c r="DC52" i="75"/>
  <c r="DX52" i="75"/>
  <c r="K125" i="75"/>
  <c r="FC51" i="75"/>
  <c r="DS51" i="75"/>
  <c r="DC51" i="75"/>
  <c r="DX51" i="75"/>
  <c r="L124" i="75"/>
  <c r="J124" i="75"/>
  <c r="FC50" i="75"/>
  <c r="DS50" i="75"/>
  <c r="DC50" i="75"/>
  <c r="DX50" i="75"/>
  <c r="K123" i="75"/>
  <c r="FC49" i="75"/>
  <c r="DS49" i="75"/>
  <c r="DC49" i="75"/>
  <c r="DX49" i="75"/>
  <c r="S49" i="75"/>
  <c r="L122" i="75"/>
  <c r="J122" i="75"/>
  <c r="FC48" i="75"/>
  <c r="DS48" i="75"/>
  <c r="DC48" i="75"/>
  <c r="K121" i="75"/>
  <c r="FJ47" i="75"/>
  <c r="FC47" i="75"/>
  <c r="DS47" i="75"/>
  <c r="DC47" i="75"/>
  <c r="S47" i="75"/>
  <c r="FJ46" i="75"/>
  <c r="FC46" i="75"/>
  <c r="DS46" i="75"/>
  <c r="DC46" i="75"/>
  <c r="DX46" i="75"/>
  <c r="S46" i="75"/>
  <c r="FJ45" i="75"/>
  <c r="FC45" i="75"/>
  <c r="DS45" i="75"/>
  <c r="DC45" i="75"/>
  <c r="DX45" i="75"/>
  <c r="S45" i="75"/>
  <c r="FJ44" i="75"/>
  <c r="FC44" i="75"/>
  <c r="DS44" i="75"/>
  <c r="DC44" i="75"/>
  <c r="R44" i="75"/>
  <c r="FJ43" i="75"/>
  <c r="FC43" i="75"/>
  <c r="DS43" i="75"/>
  <c r="DC43" i="75"/>
  <c r="DX43" i="75"/>
  <c r="S43" i="75"/>
  <c r="FJ42" i="75"/>
  <c r="FC42" i="75"/>
  <c r="DS42" i="75"/>
  <c r="DC42" i="75"/>
  <c r="R42" i="75"/>
  <c r="FJ41" i="75"/>
  <c r="FC41" i="75"/>
  <c r="DS41" i="75"/>
  <c r="DC41" i="75"/>
  <c r="DX41" i="75"/>
  <c r="S41" i="75"/>
  <c r="FJ40" i="75"/>
  <c r="FC40" i="75"/>
  <c r="DS40" i="75"/>
  <c r="DC40" i="75"/>
  <c r="R40" i="75"/>
  <c r="FJ39" i="75"/>
  <c r="FC39" i="75"/>
  <c r="DS39" i="75"/>
  <c r="DC39" i="75"/>
  <c r="DX39" i="75"/>
  <c r="S39" i="75"/>
  <c r="FJ38" i="75"/>
  <c r="FC38" i="75"/>
  <c r="DS38" i="75"/>
  <c r="DC38" i="75"/>
  <c r="R38" i="75"/>
  <c r="FJ37" i="75"/>
  <c r="FC37" i="75"/>
  <c r="DS37" i="75"/>
  <c r="DC37" i="75"/>
  <c r="DX37" i="75"/>
  <c r="S37" i="75"/>
  <c r="FJ36" i="75"/>
  <c r="FC36" i="75"/>
  <c r="EJ36" i="75"/>
  <c r="EF36" i="75"/>
  <c r="EB36" i="75"/>
  <c r="S36" i="75"/>
  <c r="FJ35" i="75"/>
  <c r="FC35" i="75"/>
  <c r="EJ35" i="75"/>
  <c r="EF35" i="75"/>
  <c r="EB35" i="75"/>
  <c r="FJ34" i="75"/>
  <c r="FC34" i="75"/>
  <c r="EJ34" i="75"/>
  <c r="EF34" i="75"/>
  <c r="EB34" i="75"/>
  <c r="FJ33" i="75"/>
  <c r="FC33" i="75"/>
  <c r="EJ33" i="75"/>
  <c r="EF33" i="75"/>
  <c r="EB33" i="75"/>
  <c r="FJ32" i="75"/>
  <c r="FC32" i="75"/>
  <c r="EJ32" i="75"/>
  <c r="EF32" i="75"/>
  <c r="EB32" i="75"/>
  <c r="FJ31" i="75"/>
  <c r="FC31" i="75"/>
  <c r="EJ31" i="75"/>
  <c r="EF31" i="75"/>
  <c r="EB31" i="75"/>
  <c r="FJ30" i="75"/>
  <c r="FC30" i="75"/>
  <c r="EJ30" i="75"/>
  <c r="EF30" i="75"/>
  <c r="EB30" i="75"/>
  <c r="FJ29" i="75"/>
  <c r="FC29" i="75"/>
  <c r="EJ29" i="75"/>
  <c r="EF29" i="75"/>
  <c r="EB29" i="75"/>
  <c r="FJ28" i="75"/>
  <c r="FC28" i="75"/>
  <c r="EJ28" i="75"/>
  <c r="EF28" i="75"/>
  <c r="EB28" i="75"/>
  <c r="FJ27" i="75"/>
  <c r="FC27" i="75"/>
  <c r="EJ27" i="75"/>
  <c r="EF27" i="75"/>
  <c r="EB27" i="75"/>
  <c r="FJ26" i="75"/>
  <c r="FC26" i="75"/>
  <c r="EJ26" i="75"/>
  <c r="EF26" i="75"/>
  <c r="EB26" i="75"/>
  <c r="FJ25" i="75"/>
  <c r="FC25" i="75"/>
  <c r="EJ25" i="75"/>
  <c r="EF25" i="75"/>
  <c r="EB25" i="75"/>
  <c r="FJ24" i="75"/>
  <c r="FC24" i="75"/>
  <c r="EZ24" i="75"/>
  <c r="EZ25" i="75" s="1"/>
  <c r="EZ26" i="75" s="1"/>
  <c r="EZ27" i="75" s="1"/>
  <c r="EZ28" i="75" s="1"/>
  <c r="EZ29" i="75" s="1"/>
  <c r="EZ30" i="75" s="1"/>
  <c r="EZ31" i="75" s="1"/>
  <c r="EZ32" i="75" s="1"/>
  <c r="EZ33" i="75" s="1"/>
  <c r="EZ34" i="75" s="1"/>
  <c r="EZ35" i="75" s="1"/>
  <c r="EZ36" i="75" s="1"/>
  <c r="EZ37" i="75" s="1"/>
  <c r="EZ38" i="75" s="1"/>
  <c r="EZ39" i="75" s="1"/>
  <c r="EZ40" i="75" s="1"/>
  <c r="EZ41" i="75" s="1"/>
  <c r="EZ42" i="75" s="1"/>
  <c r="EZ43" i="75" s="1"/>
  <c r="EZ44" i="75" s="1"/>
  <c r="EZ45" i="75" s="1"/>
  <c r="EZ46" i="75" s="1"/>
  <c r="EZ47" i="75" s="1"/>
  <c r="EZ48" i="75" s="1"/>
  <c r="EZ49" i="75" s="1"/>
  <c r="EZ50" i="75" s="1"/>
  <c r="EZ51" i="75" s="1"/>
  <c r="EZ52" i="75" s="1"/>
  <c r="EJ24" i="75"/>
  <c r="EF24" i="75"/>
  <c r="EB24" i="75"/>
  <c r="FJ23" i="75"/>
  <c r="FC23" i="75"/>
  <c r="EJ23" i="75"/>
  <c r="EF23" i="75"/>
  <c r="EB23" i="75"/>
  <c r="FJ22" i="75"/>
  <c r="FC22" i="75"/>
  <c r="EJ22" i="75"/>
  <c r="EF22" i="75"/>
  <c r="EB22" i="75"/>
  <c r="FJ21" i="75"/>
  <c r="FC21" i="75"/>
  <c r="EJ21" i="75"/>
  <c r="EF21" i="75"/>
  <c r="EB21" i="75"/>
  <c r="FJ20" i="75"/>
  <c r="FC20" i="75"/>
  <c r="EJ20" i="75"/>
  <c r="EF20" i="75"/>
  <c r="EB20" i="75"/>
  <c r="FJ19" i="75"/>
  <c r="FC19" i="75"/>
  <c r="EJ19" i="75"/>
  <c r="EF19" i="75"/>
  <c r="EB19" i="75"/>
  <c r="FJ18" i="75"/>
  <c r="FC18" i="75"/>
  <c r="EJ18" i="75"/>
  <c r="EF18" i="75"/>
  <c r="EB18" i="75"/>
  <c r="FJ17" i="75"/>
  <c r="FC17" i="75"/>
  <c r="EJ17" i="75"/>
  <c r="EF17" i="75"/>
  <c r="EB17" i="75"/>
  <c r="FJ16" i="75"/>
  <c r="FC16" i="75"/>
  <c r="EJ16" i="75"/>
  <c r="EK16" i="75" s="1"/>
  <c r="EF16" i="75"/>
  <c r="EG16" i="75" s="1"/>
  <c r="EB16" i="75"/>
  <c r="EC16" i="75" s="1"/>
  <c r="B16" i="75"/>
  <c r="B17" i="75" s="1"/>
  <c r="B18" i="75" s="1"/>
  <c r="B19" i="75" s="1"/>
  <c r="B20" i="75" s="1"/>
  <c r="B21" i="75" s="1"/>
  <c r="B22" i="75" s="1"/>
  <c r="B23" i="75" s="1"/>
  <c r="B24" i="75" s="1"/>
  <c r="B25" i="75" s="1"/>
  <c r="B26" i="75" s="1"/>
  <c r="B27" i="75" s="1"/>
  <c r="B28" i="75" s="1"/>
  <c r="B29" i="75" s="1"/>
  <c r="B30" i="75" s="1"/>
  <c r="B31" i="75" s="1"/>
  <c r="B32" i="75" s="1"/>
  <c r="B33" i="75" s="1"/>
  <c r="B34" i="75" s="1"/>
  <c r="B35" i="75" s="1"/>
  <c r="B36" i="75" s="1"/>
  <c r="B37" i="75" s="1"/>
  <c r="B38" i="75" s="1"/>
  <c r="B39" i="75" s="1"/>
  <c r="B40" i="75" s="1"/>
  <c r="B41" i="75" s="1"/>
  <c r="B42" i="75" s="1"/>
  <c r="B43" i="75" s="1"/>
  <c r="B44" i="75" s="1"/>
  <c r="B45" i="75" s="1"/>
  <c r="B46" i="75" s="1"/>
  <c r="B47" i="75" s="1"/>
  <c r="B48" i="75" s="1"/>
  <c r="B49" i="75" s="1"/>
  <c r="B50" i="75" s="1"/>
  <c r="B51" i="75" s="1"/>
  <c r="B52" i="75" s="1"/>
  <c r="B53" i="75" s="1"/>
  <c r="B54" i="75" s="1"/>
  <c r="B55" i="75" s="1"/>
  <c r="B56" i="75" s="1"/>
  <c r="B57" i="75" s="1"/>
  <c r="B58" i="75" s="1"/>
  <c r="B59" i="75" s="1"/>
  <c r="B60" i="75" s="1"/>
  <c r="B61" i="75" s="1"/>
  <c r="B62" i="75" s="1"/>
  <c r="B63" i="75" s="1"/>
  <c r="B64" i="75" s="1"/>
  <c r="B65" i="75" s="1"/>
  <c r="B66" i="75" s="1"/>
  <c r="B67" i="75" s="1"/>
  <c r="B68" i="75" s="1"/>
  <c r="B69" i="75" s="1"/>
  <c r="B70" i="75" s="1"/>
  <c r="B71" i="75" s="1"/>
  <c r="B72" i="75" s="1"/>
  <c r="B73" i="75" s="1"/>
  <c r="B74" i="75" s="1"/>
  <c r="B75" i="75" s="1"/>
  <c r="B76" i="75" s="1"/>
  <c r="B77" i="75" s="1"/>
  <c r="FJ15" i="75"/>
  <c r="FG15" i="75"/>
  <c r="FG16" i="75" s="1"/>
  <c r="FG17" i="75" s="1"/>
  <c r="FG18" i="75" s="1"/>
  <c r="FG19" i="75" s="1"/>
  <c r="FG20" i="75" s="1"/>
  <c r="FG21" i="75" s="1"/>
  <c r="FG22" i="75" s="1"/>
  <c r="FG23" i="75" s="1"/>
  <c r="FG24" i="75" s="1"/>
  <c r="FG25" i="75" s="1"/>
  <c r="FG26" i="75" s="1"/>
  <c r="FG27" i="75" s="1"/>
  <c r="FG28" i="75" s="1"/>
  <c r="FG29" i="75" s="1"/>
  <c r="FG30" i="75" s="1"/>
  <c r="FG31" i="75" s="1"/>
  <c r="FG32" i="75" s="1"/>
  <c r="FG33" i="75" s="1"/>
  <c r="FG34" i="75" s="1"/>
  <c r="FG35" i="75" s="1"/>
  <c r="FG36" i="75" s="1"/>
  <c r="FG37" i="75" s="1"/>
  <c r="FG38" i="75" s="1"/>
  <c r="FG39" i="75" s="1"/>
  <c r="FG40" i="75" s="1"/>
  <c r="FG41" i="75" s="1"/>
  <c r="FG42" i="75" s="1"/>
  <c r="FG43" i="75" s="1"/>
  <c r="FG44" i="75" s="1"/>
  <c r="FC15" i="75"/>
  <c r="FS14" i="75"/>
  <c r="FS15" i="75" s="1"/>
  <c r="FS16" i="75" s="1"/>
  <c r="FS17" i="75" s="1"/>
  <c r="FS18" i="75" s="1"/>
  <c r="FS19" i="75" s="1"/>
  <c r="FS20" i="75" s="1"/>
  <c r="FS21" i="75" s="1"/>
  <c r="FS22" i="75" s="1"/>
  <c r="FS23" i="75" s="1"/>
  <c r="FS24" i="75" s="1"/>
  <c r="FS25" i="75" s="1"/>
  <c r="FS26" i="75" s="1"/>
  <c r="FS27" i="75" s="1"/>
  <c r="FS28" i="75" s="1"/>
  <c r="FS29" i="75" s="1"/>
  <c r="FS30" i="75" s="1"/>
  <c r="FS31" i="75" s="1"/>
  <c r="FS32" i="75" s="1"/>
  <c r="FS33" i="75" s="1"/>
  <c r="FS34" i="75" s="1"/>
  <c r="FS35" i="75" s="1"/>
  <c r="FS36" i="75" s="1"/>
  <c r="DX12" i="75"/>
  <c r="DW12" i="75"/>
  <c r="DV12" i="75"/>
  <c r="DU12" i="75"/>
  <c r="DN12" i="75"/>
  <c r="DM12" i="75"/>
  <c r="DL12" i="75"/>
  <c r="DK12" i="75"/>
  <c r="DH12" i="75"/>
  <c r="DG12" i="75"/>
  <c r="DF12" i="75"/>
  <c r="DE12" i="75"/>
  <c r="DC12" i="75"/>
  <c r="DB12" i="75"/>
  <c r="DA12" i="75"/>
  <c r="CZ12" i="75"/>
  <c r="CW12" i="75"/>
  <c r="CV12" i="75"/>
  <c r="CU12" i="75"/>
  <c r="CT12" i="75"/>
  <c r="CQ12" i="75"/>
  <c r="CP12" i="75"/>
  <c r="CO12" i="75"/>
  <c r="CN12" i="75"/>
  <c r="CL12" i="75"/>
  <c r="CK12" i="75"/>
  <c r="CJ12" i="75"/>
  <c r="AA12" i="75"/>
  <c r="Z12" i="75"/>
  <c r="Y12" i="75"/>
  <c r="X12" i="75"/>
  <c r="CI12" i="75" s="1"/>
  <c r="M12" i="75"/>
  <c r="U12" i="75" s="1"/>
  <c r="L12" i="75"/>
  <c r="AG12" i="75" s="1"/>
  <c r="K12" i="75"/>
  <c r="AF12" i="75" s="1"/>
  <c r="J12" i="75"/>
  <c r="AE12" i="75" s="1"/>
  <c r="J10" i="75"/>
  <c r="H7" i="75"/>
  <c r="G7" i="75"/>
  <c r="F7" i="75"/>
  <c r="E7" i="75"/>
  <c r="D7" i="75"/>
  <c r="DX5" i="75"/>
  <c r="DW5" i="75"/>
  <c r="DV5" i="75"/>
  <c r="DU5" i="75"/>
  <c r="DS5" i="75"/>
  <c r="DR5" i="75"/>
  <c r="DQ5" i="75"/>
  <c r="DP5" i="75"/>
  <c r="DN5" i="75"/>
  <c r="DM5" i="75"/>
  <c r="DL5" i="75"/>
  <c r="DK5" i="75"/>
  <c r="DH5" i="75"/>
  <c r="DG5" i="75"/>
  <c r="DF5" i="75"/>
  <c r="DE5" i="75"/>
  <c r="DC5" i="75"/>
  <c r="DB5" i="75"/>
  <c r="DA5" i="75"/>
  <c r="CZ5" i="75"/>
  <c r="CW5" i="75"/>
  <c r="CV5" i="75"/>
  <c r="CU5" i="75"/>
  <c r="CT5" i="75"/>
  <c r="CQ5" i="75"/>
  <c r="CP5" i="75"/>
  <c r="CO5" i="75"/>
  <c r="CN5" i="75"/>
  <c r="CL5" i="75"/>
  <c r="CK5" i="75"/>
  <c r="CJ5" i="75"/>
  <c r="CI5" i="75"/>
  <c r="BQ5" i="75"/>
  <c r="BP5" i="75"/>
  <c r="BO5" i="75"/>
  <c r="BN5" i="75"/>
  <c r="BL5" i="75"/>
  <c r="BK5" i="75"/>
  <c r="BJ5" i="75"/>
  <c r="BI5" i="75"/>
  <c r="BG5" i="75"/>
  <c r="BF5" i="75"/>
  <c r="BE5" i="75"/>
  <c r="BD5" i="75"/>
  <c r="AU5" i="75"/>
  <c r="AI5" i="75"/>
  <c r="AI233" i="75" s="1"/>
  <c r="AU233" i="75" s="1"/>
  <c r="AB5" i="75"/>
  <c r="V5" i="75"/>
  <c r="T5" i="75"/>
  <c r="S5" i="75"/>
  <c r="R5" i="75"/>
  <c r="N5" i="75"/>
  <c r="N158" i="75" s="1"/>
  <c r="M5" i="75"/>
  <c r="M158" i="75" s="1"/>
  <c r="AH158" i="75" s="1"/>
  <c r="AN158" i="75" s="1"/>
  <c r="AZ158" i="75" s="1"/>
  <c r="L5" i="75"/>
  <c r="L158" i="75" s="1"/>
  <c r="AG158" i="75" s="1"/>
  <c r="AS158" i="75" s="1"/>
  <c r="K5" i="75"/>
  <c r="K158" i="75" s="1"/>
  <c r="AF158" i="75" s="1"/>
  <c r="AL158" i="75" s="1"/>
  <c r="AX158" i="75" s="1"/>
  <c r="J5" i="75"/>
  <c r="J158" i="75" s="1"/>
  <c r="AE158" i="75" s="1"/>
  <c r="AQ158" i="75" s="1"/>
  <c r="H5" i="75"/>
  <c r="AZ350" i="75" l="1"/>
  <c r="AZ365" i="75"/>
  <c r="AZ341" i="75"/>
  <c r="AZ360" i="75"/>
  <c r="AZ366" i="75"/>
  <c r="AZ359" i="75"/>
  <c r="S158" i="75"/>
  <c r="U158" i="75"/>
  <c r="AO233" i="75"/>
  <c r="AZ348" i="75"/>
  <c r="H85" i="75"/>
  <c r="H233" i="75"/>
  <c r="N85" i="75"/>
  <c r="H158" i="75"/>
  <c r="H307" i="75"/>
  <c r="AB158" i="75"/>
  <c r="AB307" i="75"/>
  <c r="AB233" i="75"/>
  <c r="R158" i="75"/>
  <c r="T158" i="75"/>
  <c r="AZ342" i="75"/>
  <c r="AZ355" i="75"/>
  <c r="AZ356" i="75"/>
  <c r="AT158" i="75"/>
  <c r="AR158" i="75"/>
  <c r="EK90" i="75"/>
  <c r="EK91" i="75" s="1"/>
  <c r="EK92" i="75" s="1"/>
  <c r="DK322" i="75"/>
  <c r="DM322" i="75"/>
  <c r="DK323" i="75"/>
  <c r="DM323" i="75"/>
  <c r="DK324" i="75"/>
  <c r="DM324" i="75"/>
  <c r="DK325" i="75"/>
  <c r="DM325" i="75"/>
  <c r="DK326" i="75"/>
  <c r="DM326" i="75"/>
  <c r="DK327" i="75"/>
  <c r="DM327" i="75"/>
  <c r="DK328" i="75"/>
  <c r="DM328" i="75"/>
  <c r="DK329" i="75"/>
  <c r="DM329" i="75"/>
  <c r="DK330" i="75"/>
  <c r="DM330" i="75"/>
  <c r="DL322" i="75"/>
  <c r="DN322" i="75"/>
  <c r="DL323" i="75"/>
  <c r="DN323" i="75"/>
  <c r="DL324" i="75"/>
  <c r="DN324" i="75"/>
  <c r="DL325" i="75"/>
  <c r="DN325" i="75"/>
  <c r="DL326" i="75"/>
  <c r="DN326" i="75"/>
  <c r="DL327" i="75"/>
  <c r="DN327" i="75"/>
  <c r="DL328" i="75"/>
  <c r="DN328" i="75"/>
  <c r="DL329" i="75"/>
  <c r="DN329" i="75"/>
  <c r="DL330" i="75"/>
  <c r="DN330" i="75"/>
  <c r="EC17" i="75"/>
  <c r="EK17" i="75"/>
  <c r="EC163" i="75"/>
  <c r="EK163" i="75"/>
  <c r="AZ332" i="75"/>
  <c r="AZ336" i="75"/>
  <c r="AZ343" i="75"/>
  <c r="AZ344" i="75"/>
  <c r="AZ346" i="75"/>
  <c r="AZ351" i="75"/>
  <c r="AZ354" i="75"/>
  <c r="AZ361" i="75"/>
  <c r="AZ362" i="75"/>
  <c r="AZ370" i="75"/>
  <c r="AH332" i="75"/>
  <c r="AH336" i="75"/>
  <c r="AZ347" i="75"/>
  <c r="AZ349" i="75"/>
  <c r="AZ363" i="75"/>
  <c r="AZ371" i="75"/>
  <c r="H111" i="75"/>
  <c r="H113" i="75"/>
  <c r="CJ113" i="75" s="1"/>
  <c r="H130" i="75"/>
  <c r="CJ130" i="75" s="1"/>
  <c r="H131" i="75"/>
  <c r="CL131" i="75" s="1"/>
  <c r="H137" i="75"/>
  <c r="H138" i="75"/>
  <c r="CL138" i="75" s="1"/>
  <c r="H139" i="75"/>
  <c r="H140" i="75"/>
  <c r="CJ140" i="75" s="1"/>
  <c r="H149" i="75"/>
  <c r="CJ149" i="75" s="1"/>
  <c r="CO150" i="75" s="1"/>
  <c r="H115" i="75"/>
  <c r="CL115" i="75" s="1"/>
  <c r="CJ111" i="75"/>
  <c r="CL111" i="75"/>
  <c r="CL130" i="75"/>
  <c r="CJ131" i="75"/>
  <c r="CJ137" i="75"/>
  <c r="CL137" i="75"/>
  <c r="CJ139" i="75"/>
  <c r="CL139" i="75"/>
  <c r="T38" i="75"/>
  <c r="T333" i="75" s="1"/>
  <c r="T40" i="75"/>
  <c r="T42" i="75"/>
  <c r="T337" i="75" s="1"/>
  <c r="T44" i="75"/>
  <c r="T61" i="75"/>
  <c r="T69" i="75"/>
  <c r="T71" i="75"/>
  <c r="T73" i="75"/>
  <c r="CL149" i="75"/>
  <c r="S331" i="75"/>
  <c r="S257" i="75"/>
  <c r="S182" i="75"/>
  <c r="S109" i="75"/>
  <c r="EG17" i="75"/>
  <c r="EC18" i="75"/>
  <c r="EC19" i="75" s="1"/>
  <c r="EK18" i="75"/>
  <c r="EK19" i="75" s="1"/>
  <c r="EG18" i="75"/>
  <c r="S332" i="75"/>
  <c r="S258" i="75"/>
  <c r="S183" i="75"/>
  <c r="S110" i="75"/>
  <c r="AF110" i="75" s="1"/>
  <c r="S334" i="75"/>
  <c r="S260" i="75"/>
  <c r="S185" i="75"/>
  <c r="S112" i="75"/>
  <c r="AF112" i="75" s="1"/>
  <c r="S336" i="75"/>
  <c r="S262" i="75"/>
  <c r="S187" i="75"/>
  <c r="S114" i="75"/>
  <c r="AF114" i="75" s="1"/>
  <c r="S338" i="75"/>
  <c r="S264" i="75"/>
  <c r="S189" i="75"/>
  <c r="S116" i="75"/>
  <c r="AR43" i="75"/>
  <c r="S340" i="75"/>
  <c r="S266" i="75"/>
  <c r="S191" i="75"/>
  <c r="S118" i="75"/>
  <c r="AR45" i="75"/>
  <c r="S341" i="75"/>
  <c r="S267" i="75"/>
  <c r="S192" i="75"/>
  <c r="S119" i="75"/>
  <c r="AF119" i="75" s="1"/>
  <c r="AR46" i="75"/>
  <c r="S342" i="75"/>
  <c r="S268" i="75"/>
  <c r="S193" i="75"/>
  <c r="S120" i="75"/>
  <c r="AR47" i="75"/>
  <c r="R12" i="75"/>
  <c r="T12" i="75"/>
  <c r="J331" i="75"/>
  <c r="J257" i="75"/>
  <c r="J182" i="75"/>
  <c r="J109" i="75"/>
  <c r="L331" i="75"/>
  <c r="L257" i="75"/>
  <c r="L182" i="75"/>
  <c r="L109" i="75"/>
  <c r="Z109" i="75" s="1"/>
  <c r="J332" i="75"/>
  <c r="J258" i="75"/>
  <c r="J183" i="75"/>
  <c r="J110" i="75"/>
  <c r="L332" i="75"/>
  <c r="L258" i="75"/>
  <c r="L183" i="75"/>
  <c r="L110" i="75"/>
  <c r="Z110" i="75" s="1"/>
  <c r="K333" i="75"/>
  <c r="K259" i="75"/>
  <c r="K184" i="75"/>
  <c r="K111" i="75"/>
  <c r="N38" i="75"/>
  <c r="R333" i="75"/>
  <c r="R259" i="75"/>
  <c r="R184" i="75"/>
  <c r="R111" i="75"/>
  <c r="T184" i="75"/>
  <c r="AG184" i="75" s="1"/>
  <c r="DX38" i="75"/>
  <c r="J334" i="75"/>
  <c r="J260" i="75"/>
  <c r="J185" i="75"/>
  <c r="J112" i="75"/>
  <c r="X112" i="75" s="1"/>
  <c r="L334" i="75"/>
  <c r="L260" i="75"/>
  <c r="L185" i="75"/>
  <c r="L112" i="75"/>
  <c r="Z112" i="75" s="1"/>
  <c r="K335" i="75"/>
  <c r="K261" i="75"/>
  <c r="K186" i="75"/>
  <c r="K113" i="75"/>
  <c r="Y113" i="75" s="1"/>
  <c r="N40" i="75"/>
  <c r="R335" i="75"/>
  <c r="R261" i="75"/>
  <c r="R186" i="75"/>
  <c r="R113" i="75"/>
  <c r="AE113" i="75" s="1"/>
  <c r="T335" i="75"/>
  <c r="T261" i="75"/>
  <c r="T186" i="75"/>
  <c r="AG186" i="75" s="1"/>
  <c r="T113" i="75"/>
  <c r="DX40" i="75"/>
  <c r="J336" i="75"/>
  <c r="J262" i="75"/>
  <c r="J187" i="75"/>
  <c r="J114" i="75"/>
  <c r="L336" i="75"/>
  <c r="L262" i="75"/>
  <c r="L187" i="75"/>
  <c r="L114" i="75"/>
  <c r="Z114" i="75" s="1"/>
  <c r="K337" i="75"/>
  <c r="K263" i="75"/>
  <c r="K188" i="75"/>
  <c r="K115" i="75"/>
  <c r="Y115" i="75" s="1"/>
  <c r="N42" i="75"/>
  <c r="R337" i="75"/>
  <c r="R263" i="75"/>
  <c r="R188" i="75"/>
  <c r="AE188" i="75" s="1"/>
  <c r="R115" i="75"/>
  <c r="T188" i="75"/>
  <c r="DX42" i="75"/>
  <c r="J338" i="75"/>
  <c r="J264" i="75"/>
  <c r="J189" i="75"/>
  <c r="J116" i="75"/>
  <c r="X116" i="75" s="1"/>
  <c r="L338" i="75"/>
  <c r="L264" i="75"/>
  <c r="L189" i="75"/>
  <c r="L116" i="75"/>
  <c r="K339" i="75"/>
  <c r="K265" i="75"/>
  <c r="K190" i="75"/>
  <c r="K117" i="75"/>
  <c r="N44" i="75"/>
  <c r="R339" i="75"/>
  <c r="R265" i="75"/>
  <c r="R190" i="75"/>
  <c r="R117" i="75"/>
  <c r="T339" i="75"/>
  <c r="T265" i="75"/>
  <c r="T190" i="75"/>
  <c r="T117" i="75"/>
  <c r="AQ44" i="75"/>
  <c r="AS44" i="75"/>
  <c r="DX44" i="75"/>
  <c r="J340" i="75"/>
  <c r="J266" i="75"/>
  <c r="J191" i="75"/>
  <c r="J118" i="75"/>
  <c r="X118" i="75" s="1"/>
  <c r="L340" i="75"/>
  <c r="L266" i="75"/>
  <c r="L191" i="75"/>
  <c r="L118" i="75"/>
  <c r="J341" i="75"/>
  <c r="J267" i="75"/>
  <c r="J192" i="75"/>
  <c r="J119" i="75"/>
  <c r="L341" i="75"/>
  <c r="L267" i="75"/>
  <c r="L192" i="75"/>
  <c r="L119" i="75"/>
  <c r="J342" i="75"/>
  <c r="J268" i="75"/>
  <c r="J193" i="75"/>
  <c r="J120" i="75"/>
  <c r="L342" i="75"/>
  <c r="L268" i="75"/>
  <c r="L193" i="75"/>
  <c r="L120" i="75"/>
  <c r="Z120" i="75" s="1"/>
  <c r="DX47" i="75"/>
  <c r="S344" i="75"/>
  <c r="S270" i="75"/>
  <c r="S195" i="75"/>
  <c r="S122" i="75"/>
  <c r="AF122" i="75" s="1"/>
  <c r="S348" i="75"/>
  <c r="S274" i="75"/>
  <c r="S199" i="75"/>
  <c r="S126" i="75"/>
  <c r="AF126" i="75" s="1"/>
  <c r="AR53" i="75"/>
  <c r="S350" i="75"/>
  <c r="S276" i="75"/>
  <c r="S201" i="75"/>
  <c r="S128" i="75"/>
  <c r="EZ88" i="75"/>
  <c r="ER89" i="75"/>
  <c r="EG91" i="75"/>
  <c r="EC90" i="75"/>
  <c r="EC91" i="75" s="1"/>
  <c r="CK120" i="75"/>
  <c r="CK122" i="75"/>
  <c r="CK124" i="75"/>
  <c r="S12" i="75"/>
  <c r="K331" i="75"/>
  <c r="K257" i="75"/>
  <c r="AR257" i="75" s="1"/>
  <c r="BJ257" i="75" s="1"/>
  <c r="K182" i="75"/>
  <c r="AR182" i="75" s="1"/>
  <c r="BJ182" i="75" s="1"/>
  <c r="K109" i="75"/>
  <c r="N36" i="75"/>
  <c r="R36" i="75"/>
  <c r="T36" i="75"/>
  <c r="K332" i="75"/>
  <c r="K258" i="75"/>
  <c r="AR258" i="75" s="1"/>
  <c r="K183" i="75"/>
  <c r="K110" i="75"/>
  <c r="AR110" i="75" s="1"/>
  <c r="N37" i="75"/>
  <c r="R37" i="75"/>
  <c r="T37" i="75"/>
  <c r="J333" i="75"/>
  <c r="J259" i="75"/>
  <c r="J184" i="75"/>
  <c r="J111" i="75"/>
  <c r="L333" i="75"/>
  <c r="L259" i="75"/>
  <c r="L184" i="75"/>
  <c r="L111" i="75"/>
  <c r="S38" i="75"/>
  <c r="V38" i="75" s="1"/>
  <c r="K334" i="75"/>
  <c r="K260" i="75"/>
  <c r="K185" i="75"/>
  <c r="K112" i="75"/>
  <c r="Y112" i="75" s="1"/>
  <c r="N39" i="75"/>
  <c r="R39" i="75"/>
  <c r="T39" i="75"/>
  <c r="J335" i="75"/>
  <c r="J261" i="75"/>
  <c r="J186" i="75"/>
  <c r="J113" i="75"/>
  <c r="L335" i="75"/>
  <c r="L261" i="75"/>
  <c r="L186" i="75"/>
  <c r="L113" i="75"/>
  <c r="S40" i="75"/>
  <c r="V40" i="75" s="1"/>
  <c r="K336" i="75"/>
  <c r="K262" i="75"/>
  <c r="K187" i="75"/>
  <c r="K114" i="75"/>
  <c r="N41" i="75"/>
  <c r="R41" i="75"/>
  <c r="T41" i="75"/>
  <c r="J337" i="75"/>
  <c r="J263" i="75"/>
  <c r="J188" i="75"/>
  <c r="J115" i="75"/>
  <c r="L337" i="75"/>
  <c r="L263" i="75"/>
  <c r="L188" i="75"/>
  <c r="L115" i="75"/>
  <c r="S42" i="75"/>
  <c r="V42" i="75" s="1"/>
  <c r="K338" i="75"/>
  <c r="K264" i="75"/>
  <c r="AR264" i="75" s="1"/>
  <c r="K189" i="75"/>
  <c r="K116" i="75"/>
  <c r="N43" i="75"/>
  <c r="R43" i="75"/>
  <c r="T43" i="75"/>
  <c r="AQ43" i="75"/>
  <c r="AQ36" i="75" s="1"/>
  <c r="AS43" i="75"/>
  <c r="J339" i="75"/>
  <c r="J265" i="75"/>
  <c r="J190" i="75"/>
  <c r="J117" i="75"/>
  <c r="L339" i="75"/>
  <c r="L265" i="75"/>
  <c r="L190" i="75"/>
  <c r="AS190" i="75" s="1"/>
  <c r="L117" i="75"/>
  <c r="S44" i="75"/>
  <c r="K340" i="75"/>
  <c r="K266" i="75"/>
  <c r="AR266" i="75" s="1"/>
  <c r="K191" i="75"/>
  <c r="AR191" i="75" s="1"/>
  <c r="K118" i="75"/>
  <c r="AR118" i="75" s="1"/>
  <c r="N45" i="75"/>
  <c r="R45" i="75"/>
  <c r="T45" i="75"/>
  <c r="AQ45" i="75"/>
  <c r="AS45" i="75"/>
  <c r="K341" i="75"/>
  <c r="K267" i="75"/>
  <c r="K192" i="75"/>
  <c r="AR192" i="75" s="1"/>
  <c r="K119" i="75"/>
  <c r="N46" i="75"/>
  <c r="R46" i="75"/>
  <c r="T46" i="75"/>
  <c r="AQ46" i="75"/>
  <c r="AS46" i="75"/>
  <c r="K342" i="75"/>
  <c r="K268" i="75"/>
  <c r="AR268" i="75" s="1"/>
  <c r="K193" i="75"/>
  <c r="AR193" i="75" s="1"/>
  <c r="K120" i="75"/>
  <c r="N47" i="75"/>
  <c r="R47" i="75"/>
  <c r="T47" i="75"/>
  <c r="AQ47" i="75"/>
  <c r="AS47" i="75"/>
  <c r="DX48" i="75"/>
  <c r="S349" i="75"/>
  <c r="S275" i="75"/>
  <c r="S200" i="75"/>
  <c r="S127" i="75"/>
  <c r="AF127" i="75" s="1"/>
  <c r="S353" i="75"/>
  <c r="S279" i="75"/>
  <c r="S204" i="75"/>
  <c r="S131" i="75"/>
  <c r="AF131" i="75" s="1"/>
  <c r="S355" i="75"/>
  <c r="S281" i="75"/>
  <c r="S206" i="75"/>
  <c r="S133" i="75"/>
  <c r="AR60" i="75"/>
  <c r="S359" i="75"/>
  <c r="S285" i="75"/>
  <c r="S210" i="75"/>
  <c r="S137" i="75"/>
  <c r="S363" i="75"/>
  <c r="S289" i="75"/>
  <c r="S214" i="75"/>
  <c r="S141" i="75"/>
  <c r="S365" i="75"/>
  <c r="S291" i="75"/>
  <c r="S216" i="75"/>
  <c r="S143" i="75"/>
  <c r="AF143" i="75" s="1"/>
  <c r="AR70" i="75"/>
  <c r="S367" i="75"/>
  <c r="S293" i="75"/>
  <c r="S218" i="75"/>
  <c r="S145" i="75"/>
  <c r="AF145" i="75" s="1"/>
  <c r="AR72" i="75"/>
  <c r="S369" i="75"/>
  <c r="S295" i="75"/>
  <c r="S220" i="75"/>
  <c r="S147" i="75"/>
  <c r="AR74" i="75"/>
  <c r="S370" i="75"/>
  <c r="S296" i="75"/>
  <c r="S221" i="75"/>
  <c r="S148" i="75"/>
  <c r="AR75" i="75"/>
  <c r="S371" i="75"/>
  <c r="S297" i="75"/>
  <c r="AF297" i="75" s="1"/>
  <c r="S222" i="75"/>
  <c r="S149" i="75"/>
  <c r="AF149" i="75" s="1"/>
  <c r="AR76" i="75"/>
  <c r="DF77" i="75" s="1"/>
  <c r="CK111" i="75"/>
  <c r="CJ120" i="75"/>
  <c r="CL120" i="75"/>
  <c r="CJ122" i="75"/>
  <c r="CL122" i="75"/>
  <c r="CJ124" i="75"/>
  <c r="CL124" i="75"/>
  <c r="J343" i="75"/>
  <c r="J269" i="75"/>
  <c r="J194" i="75"/>
  <c r="X194" i="75" s="1"/>
  <c r="L343" i="75"/>
  <c r="L269" i="75"/>
  <c r="L194" i="75"/>
  <c r="S48" i="75"/>
  <c r="K344" i="75"/>
  <c r="K270" i="75"/>
  <c r="K195" i="75"/>
  <c r="AR195" i="75" s="1"/>
  <c r="N49" i="75"/>
  <c r="R49" i="75"/>
  <c r="T49" i="75"/>
  <c r="AQ49" i="75"/>
  <c r="AS49" i="75"/>
  <c r="J345" i="75"/>
  <c r="J271" i="75"/>
  <c r="J196" i="75"/>
  <c r="X196" i="75" s="1"/>
  <c r="L345" i="75"/>
  <c r="L271" i="75"/>
  <c r="L196" i="75"/>
  <c r="S50" i="75"/>
  <c r="K346" i="75"/>
  <c r="K272" i="75"/>
  <c r="K197" i="75"/>
  <c r="Y197" i="75" s="1"/>
  <c r="N51" i="75"/>
  <c r="R51" i="75"/>
  <c r="T51" i="75"/>
  <c r="AQ51" i="75"/>
  <c r="AS51" i="75"/>
  <c r="J347" i="75"/>
  <c r="J273" i="75"/>
  <c r="J198" i="75"/>
  <c r="L347" i="75"/>
  <c r="L273" i="75"/>
  <c r="L198" i="75"/>
  <c r="S52" i="75"/>
  <c r="K348" i="75"/>
  <c r="K274" i="75"/>
  <c r="K199" i="75"/>
  <c r="AR199" i="75" s="1"/>
  <c r="N53" i="75"/>
  <c r="R53" i="75"/>
  <c r="T53" i="75"/>
  <c r="AQ53" i="75"/>
  <c r="K349" i="75"/>
  <c r="K275" i="75"/>
  <c r="AR275" i="75" s="1"/>
  <c r="K200" i="75"/>
  <c r="K127" i="75"/>
  <c r="AR127" i="75" s="1"/>
  <c r="N54" i="75"/>
  <c r="R54" i="75"/>
  <c r="T54" i="75"/>
  <c r="K350" i="75"/>
  <c r="K276" i="75"/>
  <c r="AR276" i="75" s="1"/>
  <c r="K201" i="75"/>
  <c r="AR201" i="75" s="1"/>
  <c r="K128" i="75"/>
  <c r="AR128" i="75" s="1"/>
  <c r="N55" i="75"/>
  <c r="R55" i="75"/>
  <c r="T55" i="75"/>
  <c r="K351" i="75"/>
  <c r="K277" i="75"/>
  <c r="K202" i="75"/>
  <c r="Y202" i="75" s="1"/>
  <c r="K129" i="75"/>
  <c r="N56" i="75"/>
  <c r="R56" i="75"/>
  <c r="T56" i="75"/>
  <c r="AS56" i="75" s="1"/>
  <c r="J352" i="75"/>
  <c r="J278" i="75"/>
  <c r="J203" i="75"/>
  <c r="J130" i="75"/>
  <c r="X130" i="75" s="1"/>
  <c r="L352" i="75"/>
  <c r="L278" i="75"/>
  <c r="L203" i="75"/>
  <c r="L130" i="75"/>
  <c r="Z130" i="75" s="1"/>
  <c r="S57" i="75"/>
  <c r="K353" i="75"/>
  <c r="K279" i="75"/>
  <c r="AR279" i="75" s="1"/>
  <c r="K131" i="75"/>
  <c r="K204" i="75"/>
  <c r="AR204" i="75" s="1"/>
  <c r="N58" i="75"/>
  <c r="R58" i="75"/>
  <c r="T58" i="75"/>
  <c r="AS58" i="75" s="1"/>
  <c r="J354" i="75"/>
  <c r="J280" i="75"/>
  <c r="J205" i="75"/>
  <c r="X205" i="75" s="1"/>
  <c r="J132" i="75"/>
  <c r="L354" i="75"/>
  <c r="L280" i="75"/>
  <c r="L205" i="75"/>
  <c r="L132" i="75"/>
  <c r="S59" i="75"/>
  <c r="K355" i="75"/>
  <c r="K281" i="75"/>
  <c r="AR281" i="75" s="1"/>
  <c r="K206" i="75"/>
  <c r="AR206" i="75" s="1"/>
  <c r="K133" i="75"/>
  <c r="AR133" i="75" s="1"/>
  <c r="N60" i="75"/>
  <c r="R60" i="75"/>
  <c r="T60" i="75"/>
  <c r="AS60" i="75" s="1"/>
  <c r="J356" i="75"/>
  <c r="J282" i="75"/>
  <c r="J134" i="75"/>
  <c r="J207" i="75"/>
  <c r="L356" i="75"/>
  <c r="L282" i="75"/>
  <c r="L134" i="75"/>
  <c r="L207" i="75"/>
  <c r="Z207" i="75" s="1"/>
  <c r="S61" i="75"/>
  <c r="K357" i="75"/>
  <c r="K283" i="75"/>
  <c r="K208" i="75"/>
  <c r="K135" i="75"/>
  <c r="N62" i="75"/>
  <c r="R62" i="75"/>
  <c r="T62" i="75"/>
  <c r="J358" i="75"/>
  <c r="J284" i="75"/>
  <c r="J136" i="75"/>
  <c r="J209" i="75"/>
  <c r="L358" i="75"/>
  <c r="L284" i="75"/>
  <c r="L136" i="75"/>
  <c r="L209" i="75"/>
  <c r="S63" i="75"/>
  <c r="K359" i="75"/>
  <c r="K285" i="75"/>
  <c r="K210" i="75"/>
  <c r="K137" i="75"/>
  <c r="N64" i="75"/>
  <c r="R64" i="75"/>
  <c r="T64" i="75"/>
  <c r="J360" i="75"/>
  <c r="J286" i="75"/>
  <c r="J211" i="75"/>
  <c r="J138" i="75"/>
  <c r="X138" i="75" s="1"/>
  <c r="L360" i="75"/>
  <c r="L286" i="75"/>
  <c r="L211" i="75"/>
  <c r="L138" i="75"/>
  <c r="Z138" i="75" s="1"/>
  <c r="S65" i="75"/>
  <c r="K361" i="75"/>
  <c r="K287" i="75"/>
  <c r="K212" i="75"/>
  <c r="K139" i="75"/>
  <c r="N66" i="75"/>
  <c r="R66" i="75"/>
  <c r="T66" i="75"/>
  <c r="J362" i="75"/>
  <c r="J288" i="75"/>
  <c r="J213" i="75"/>
  <c r="J140" i="75"/>
  <c r="L362" i="75"/>
  <c r="L288" i="75"/>
  <c r="L213" i="75"/>
  <c r="L140" i="75"/>
  <c r="S67" i="75"/>
  <c r="K363" i="75"/>
  <c r="K289" i="75"/>
  <c r="K214" i="75"/>
  <c r="K141" i="75"/>
  <c r="N68" i="75"/>
  <c r="R68" i="75"/>
  <c r="T68" i="75"/>
  <c r="J364" i="75"/>
  <c r="J290" i="75"/>
  <c r="J215" i="75"/>
  <c r="J142" i="75"/>
  <c r="L364" i="75"/>
  <c r="L290" i="75"/>
  <c r="L215" i="75"/>
  <c r="L142" i="75"/>
  <c r="Z142" i="75" s="1"/>
  <c r="S69" i="75"/>
  <c r="K365" i="75"/>
  <c r="K291" i="75"/>
  <c r="AR291" i="75" s="1"/>
  <c r="K216" i="75"/>
  <c r="K143" i="75"/>
  <c r="AR143" i="75" s="1"/>
  <c r="N70" i="75"/>
  <c r="R70" i="75"/>
  <c r="T70" i="75"/>
  <c r="AS70" i="75" s="1"/>
  <c r="DX70" i="75"/>
  <c r="J366" i="75"/>
  <c r="J292" i="75"/>
  <c r="J217" i="75"/>
  <c r="J144" i="75"/>
  <c r="L366" i="75"/>
  <c r="L292" i="75"/>
  <c r="L217" i="75"/>
  <c r="L144" i="75"/>
  <c r="S71" i="75"/>
  <c r="K367" i="75"/>
  <c r="K293" i="75"/>
  <c r="K218" i="75"/>
  <c r="K145" i="75"/>
  <c r="N72" i="75"/>
  <c r="R72" i="75"/>
  <c r="AQ72" i="75" s="1"/>
  <c r="T72" i="75"/>
  <c r="DX72" i="75"/>
  <c r="J368" i="75"/>
  <c r="J294" i="75"/>
  <c r="J219" i="75"/>
  <c r="J146" i="75"/>
  <c r="X146" i="75" s="1"/>
  <c r="L368" i="75"/>
  <c r="L294" i="75"/>
  <c r="L219" i="75"/>
  <c r="L146" i="75"/>
  <c r="S73" i="75"/>
  <c r="K369" i="75"/>
  <c r="K295" i="75"/>
  <c r="AR295" i="75" s="1"/>
  <c r="K220" i="75"/>
  <c r="K147" i="75"/>
  <c r="AR147" i="75" s="1"/>
  <c r="N74" i="75"/>
  <c r="R74" i="75"/>
  <c r="T74" i="75"/>
  <c r="AS74" i="75" s="1"/>
  <c r="K370" i="75"/>
  <c r="K296" i="75"/>
  <c r="K221" i="75"/>
  <c r="AR221" i="75" s="1"/>
  <c r="K148" i="75"/>
  <c r="N75" i="75"/>
  <c r="R75" i="75"/>
  <c r="AQ75" i="75" s="1"/>
  <c r="T75" i="75"/>
  <c r="K371" i="75"/>
  <c r="K297" i="75"/>
  <c r="K222" i="75"/>
  <c r="K149" i="75"/>
  <c r="N76" i="75"/>
  <c r="R76" i="75"/>
  <c r="T76" i="75"/>
  <c r="EZ87" i="75"/>
  <c r="EZ95" i="75"/>
  <c r="EZ96" i="75" s="1"/>
  <c r="EZ97" i="75" s="1"/>
  <c r="EZ98" i="75" s="1"/>
  <c r="EZ99" i="75" s="1"/>
  <c r="EZ100" i="75" s="1"/>
  <c r="EZ101" i="75" s="1"/>
  <c r="EZ102" i="75" s="1"/>
  <c r="EZ103" i="75" s="1"/>
  <c r="EZ104" i="75" s="1"/>
  <c r="EZ105" i="75" s="1"/>
  <c r="EZ106" i="75" s="1"/>
  <c r="EZ107" i="75" s="1"/>
  <c r="EZ108" i="75" s="1"/>
  <c r="EZ109" i="75" s="1"/>
  <c r="EZ110" i="75" s="1"/>
  <c r="EZ111" i="75" s="1"/>
  <c r="EZ112" i="75" s="1"/>
  <c r="EZ113" i="75" s="1"/>
  <c r="EZ114" i="75" s="1"/>
  <c r="EZ115" i="75" s="1"/>
  <c r="EZ116" i="75" s="1"/>
  <c r="EZ117" i="75" s="1"/>
  <c r="EZ118" i="75" s="1"/>
  <c r="EZ119" i="75" s="1"/>
  <c r="EZ120" i="75" s="1"/>
  <c r="EZ121" i="75" s="1"/>
  <c r="EZ122" i="75" s="1"/>
  <c r="EZ123" i="75" s="1"/>
  <c r="H109" i="75"/>
  <c r="AF109" i="75"/>
  <c r="H110" i="75"/>
  <c r="CI110" i="75" s="1"/>
  <c r="X111" i="75"/>
  <c r="Z111" i="75"/>
  <c r="AE111" i="75"/>
  <c r="CI111" i="75"/>
  <c r="H112" i="75"/>
  <c r="CI112" i="75" s="1"/>
  <c r="X113" i="75"/>
  <c r="AG113" i="75"/>
  <c r="H114" i="75"/>
  <c r="CK114" i="75" s="1"/>
  <c r="Y114" i="75"/>
  <c r="X115" i="75"/>
  <c r="AE115" i="75"/>
  <c r="H116" i="75"/>
  <c r="CI116" i="75" s="1"/>
  <c r="AF116" i="75"/>
  <c r="H117" i="75"/>
  <c r="Y117" i="75"/>
  <c r="H118" i="75"/>
  <c r="CI118" i="75" s="1"/>
  <c r="Y118" i="75"/>
  <c r="AF118" i="75"/>
  <c r="H119" i="75"/>
  <c r="X120" i="75"/>
  <c r="CI120" i="75"/>
  <c r="H121" i="75"/>
  <c r="Y121" i="75"/>
  <c r="X122" i="75"/>
  <c r="Z122" i="75"/>
  <c r="CI122" i="75"/>
  <c r="H123" i="75"/>
  <c r="Y123" i="75"/>
  <c r="X124" i="75"/>
  <c r="Z124" i="75"/>
  <c r="CI124" i="75"/>
  <c r="H125" i="75"/>
  <c r="Y125" i="75"/>
  <c r="DU126" i="75"/>
  <c r="DW126" i="75"/>
  <c r="AF141" i="75"/>
  <c r="AF147" i="75"/>
  <c r="EG163" i="75"/>
  <c r="EC164" i="75"/>
  <c r="EC165" i="75" s="1"/>
  <c r="EK164" i="75"/>
  <c r="EK165" i="75" s="1"/>
  <c r="K343" i="75"/>
  <c r="K269" i="75"/>
  <c r="K194" i="75"/>
  <c r="N48" i="75"/>
  <c r="R48" i="75"/>
  <c r="T48" i="75"/>
  <c r="AQ48" i="75"/>
  <c r="AS48" i="75"/>
  <c r="J344" i="75"/>
  <c r="J270" i="75"/>
  <c r="J195" i="75"/>
  <c r="L344" i="75"/>
  <c r="L270" i="75"/>
  <c r="L195" i="75"/>
  <c r="Z195" i="75" s="1"/>
  <c r="AR49" i="75"/>
  <c r="K345" i="75"/>
  <c r="K271" i="75"/>
  <c r="K196" i="75"/>
  <c r="N50" i="75"/>
  <c r="R50" i="75"/>
  <c r="T50" i="75"/>
  <c r="AQ50" i="75"/>
  <c r="AS50" i="75"/>
  <c r="J346" i="75"/>
  <c r="J272" i="75"/>
  <c r="J197" i="75"/>
  <c r="X197" i="75" s="1"/>
  <c r="L346" i="75"/>
  <c r="L272" i="75"/>
  <c r="L197" i="75"/>
  <c r="S51" i="75"/>
  <c r="AR51" i="75" s="1"/>
  <c r="K347" i="75"/>
  <c r="K273" i="75"/>
  <c r="K198" i="75"/>
  <c r="Y198" i="75" s="1"/>
  <c r="N52" i="75"/>
  <c r="R52" i="75"/>
  <c r="T52" i="75"/>
  <c r="AQ52" i="75"/>
  <c r="AS52" i="75"/>
  <c r="J348" i="75"/>
  <c r="J274" i="75"/>
  <c r="J199" i="75"/>
  <c r="L348" i="75"/>
  <c r="L274" i="75"/>
  <c r="L126" i="75"/>
  <c r="Z126" i="75" s="1"/>
  <c r="L199" i="75"/>
  <c r="Z199" i="75" s="1"/>
  <c r="J349" i="75"/>
  <c r="J275" i="75"/>
  <c r="J200" i="75"/>
  <c r="J127" i="75"/>
  <c r="L349" i="75"/>
  <c r="L275" i="75"/>
  <c r="L200" i="75"/>
  <c r="Z200" i="75" s="1"/>
  <c r="L127" i="75"/>
  <c r="AR54" i="75"/>
  <c r="J350" i="75"/>
  <c r="J276" i="75"/>
  <c r="J128" i="75"/>
  <c r="J201" i="75"/>
  <c r="L350" i="75"/>
  <c r="L276" i="75"/>
  <c r="L128" i="75"/>
  <c r="L201" i="75"/>
  <c r="Z201" i="75" s="1"/>
  <c r="AR55" i="75"/>
  <c r="J351" i="75"/>
  <c r="J277" i="75"/>
  <c r="J202" i="75"/>
  <c r="J129" i="75"/>
  <c r="L351" i="75"/>
  <c r="L277" i="75"/>
  <c r="L202" i="75"/>
  <c r="L129" i="75"/>
  <c r="Z129" i="75" s="1"/>
  <c r="S56" i="75"/>
  <c r="AR56" i="75" s="1"/>
  <c r="K352" i="75"/>
  <c r="K278" i="75"/>
  <c r="K203" i="75"/>
  <c r="K130" i="75"/>
  <c r="Y130" i="75" s="1"/>
  <c r="N57" i="75"/>
  <c r="R57" i="75"/>
  <c r="T57" i="75"/>
  <c r="AQ57" i="75"/>
  <c r="AS57" i="75"/>
  <c r="J353" i="75"/>
  <c r="J279" i="75"/>
  <c r="J204" i="75"/>
  <c r="J131" i="75"/>
  <c r="X131" i="75" s="1"/>
  <c r="L353" i="75"/>
  <c r="L279" i="75"/>
  <c r="L204" i="75"/>
  <c r="L131" i="75"/>
  <c r="AR58" i="75"/>
  <c r="K354" i="75"/>
  <c r="K280" i="75"/>
  <c r="K205" i="75"/>
  <c r="K132" i="75"/>
  <c r="N59" i="75"/>
  <c r="R59" i="75"/>
  <c r="T59" i="75"/>
  <c r="AQ59" i="75"/>
  <c r="AS59" i="75"/>
  <c r="J355" i="75"/>
  <c r="J281" i="75"/>
  <c r="J206" i="75"/>
  <c r="J133" i="75"/>
  <c r="L355" i="75"/>
  <c r="L281" i="75"/>
  <c r="Z281" i="75" s="1"/>
  <c r="L206" i="75"/>
  <c r="L133" i="75"/>
  <c r="K356" i="75"/>
  <c r="K282" i="75"/>
  <c r="K207" i="75"/>
  <c r="K134" i="75"/>
  <c r="Y134" i="75" s="1"/>
  <c r="N61" i="75"/>
  <c r="R356" i="75"/>
  <c r="R282" i="75"/>
  <c r="R207" i="75"/>
  <c r="R134" i="75"/>
  <c r="T356" i="75"/>
  <c r="T207" i="75"/>
  <c r="AG207" i="75" s="1"/>
  <c r="AQ61" i="75"/>
  <c r="J357" i="75"/>
  <c r="J283" i="75"/>
  <c r="J208" i="75"/>
  <c r="J135" i="75"/>
  <c r="L357" i="75"/>
  <c r="L283" i="75"/>
  <c r="L208" i="75"/>
  <c r="Z208" i="75" s="1"/>
  <c r="L135" i="75"/>
  <c r="S62" i="75"/>
  <c r="AR62" i="75" s="1"/>
  <c r="K358" i="75"/>
  <c r="K284" i="75"/>
  <c r="K209" i="75"/>
  <c r="K136" i="75"/>
  <c r="N63" i="75"/>
  <c r="R63" i="75"/>
  <c r="T63" i="75"/>
  <c r="AQ63" i="75"/>
  <c r="AS63" i="75"/>
  <c r="J359" i="75"/>
  <c r="J285" i="75"/>
  <c r="J210" i="75"/>
  <c r="J137" i="75"/>
  <c r="L359" i="75"/>
  <c r="L285" i="75"/>
  <c r="Z285" i="75" s="1"/>
  <c r="L210" i="75"/>
  <c r="Z210" i="75" s="1"/>
  <c r="L137" i="75"/>
  <c r="Z137" i="75" s="1"/>
  <c r="AR64" i="75"/>
  <c r="K360" i="75"/>
  <c r="K286" i="75"/>
  <c r="K211" i="75"/>
  <c r="K138" i="75"/>
  <c r="Y138" i="75" s="1"/>
  <c r="N65" i="75"/>
  <c r="R65" i="75"/>
  <c r="T65" i="75"/>
  <c r="AQ65" i="75"/>
  <c r="AS65" i="75"/>
  <c r="J361" i="75"/>
  <c r="J287" i="75"/>
  <c r="J212" i="75"/>
  <c r="X212" i="75" s="1"/>
  <c r="J139" i="75"/>
  <c r="L361" i="75"/>
  <c r="L287" i="75"/>
  <c r="Z287" i="75" s="1"/>
  <c r="L212" i="75"/>
  <c r="L139" i="75"/>
  <c r="Z139" i="75" s="1"/>
  <c r="S66" i="75"/>
  <c r="AR66" i="75" s="1"/>
  <c r="K362" i="75"/>
  <c r="K288" i="75"/>
  <c r="K213" i="75"/>
  <c r="Y213" i="75" s="1"/>
  <c r="K140" i="75"/>
  <c r="N67" i="75"/>
  <c r="R67" i="75"/>
  <c r="T67" i="75"/>
  <c r="AQ67" i="75"/>
  <c r="AS67" i="75"/>
  <c r="J363" i="75"/>
  <c r="J289" i="75"/>
  <c r="X289" i="75" s="1"/>
  <c r="J214" i="75"/>
  <c r="J141" i="75"/>
  <c r="L363" i="75"/>
  <c r="L289" i="75"/>
  <c r="L214" i="75"/>
  <c r="L141" i="75"/>
  <c r="Z141" i="75" s="1"/>
  <c r="AR68" i="75"/>
  <c r="K364" i="75"/>
  <c r="K290" i="75"/>
  <c r="K215" i="75"/>
  <c r="K142" i="75"/>
  <c r="N69" i="75"/>
  <c r="R364" i="75"/>
  <c r="AW364" i="75" s="1"/>
  <c r="R290" i="75"/>
  <c r="AE290" i="75" s="1"/>
  <c r="R215" i="75"/>
  <c r="R142" i="75"/>
  <c r="AE142" i="75" s="1"/>
  <c r="T364" i="75"/>
  <c r="AY364" i="75" s="1"/>
  <c r="T290" i="75"/>
  <c r="T215" i="75"/>
  <c r="AG215" i="75" s="1"/>
  <c r="T142" i="75"/>
  <c r="AG142" i="75" s="1"/>
  <c r="AQ69" i="75"/>
  <c r="AS69" i="75"/>
  <c r="J365" i="75"/>
  <c r="J291" i="75"/>
  <c r="X291" i="75" s="1"/>
  <c r="J216" i="75"/>
  <c r="J143" i="75"/>
  <c r="X143" i="75" s="1"/>
  <c r="L365" i="75"/>
  <c r="L291" i="75"/>
  <c r="L216" i="75"/>
  <c r="L143" i="75"/>
  <c r="K366" i="75"/>
  <c r="K292" i="75"/>
  <c r="K217" i="75"/>
  <c r="Y217" i="75" s="1"/>
  <c r="K144" i="75"/>
  <c r="N71" i="75"/>
  <c r="R366" i="75"/>
  <c r="AW366" i="75" s="1"/>
  <c r="R292" i="75"/>
  <c r="AE292" i="75" s="1"/>
  <c r="R217" i="75"/>
  <c r="AE217" i="75" s="1"/>
  <c r="R144" i="75"/>
  <c r="AE144" i="75" s="1"/>
  <c r="T366" i="75"/>
  <c r="AY366" i="75" s="1"/>
  <c r="T217" i="75"/>
  <c r="AQ71" i="75"/>
  <c r="J367" i="75"/>
  <c r="J293" i="75"/>
  <c r="J218" i="75"/>
  <c r="X218" i="75" s="1"/>
  <c r="J145" i="75"/>
  <c r="L367" i="75"/>
  <c r="L293" i="75"/>
  <c r="L218" i="75"/>
  <c r="Z218" i="75" s="1"/>
  <c r="L145" i="75"/>
  <c r="K368" i="75"/>
  <c r="K294" i="75"/>
  <c r="K219" i="75"/>
  <c r="Y219" i="75" s="1"/>
  <c r="K146" i="75"/>
  <c r="N73" i="75"/>
  <c r="R368" i="75"/>
  <c r="R294" i="75"/>
  <c r="AE294" i="75" s="1"/>
  <c r="R219" i="75"/>
  <c r="R146" i="75"/>
  <c r="AE146" i="75" s="1"/>
  <c r="T368" i="75"/>
  <c r="T294" i="75"/>
  <c r="AG294" i="75" s="1"/>
  <c r="T219" i="75"/>
  <c r="AG219" i="75" s="1"/>
  <c r="T146" i="75"/>
  <c r="AG146" i="75" s="1"/>
  <c r="AQ73" i="75"/>
  <c r="AS73" i="75"/>
  <c r="J369" i="75"/>
  <c r="J295" i="75"/>
  <c r="X295" i="75" s="1"/>
  <c r="J220" i="75"/>
  <c r="J147" i="75"/>
  <c r="L369" i="75"/>
  <c r="L295" i="75"/>
  <c r="Z295" i="75" s="1"/>
  <c r="L220" i="75"/>
  <c r="L147" i="75"/>
  <c r="Z147" i="75" s="1"/>
  <c r="J370" i="75"/>
  <c r="J296" i="75"/>
  <c r="J221" i="75"/>
  <c r="X221" i="75" s="1"/>
  <c r="J148" i="75"/>
  <c r="L370" i="75"/>
  <c r="L296" i="75"/>
  <c r="Z296" i="75" s="1"/>
  <c r="L221" i="75"/>
  <c r="L148" i="75"/>
  <c r="Z148" i="75" s="1"/>
  <c r="J371" i="75"/>
  <c r="J297" i="75"/>
  <c r="J222" i="75"/>
  <c r="J149" i="75"/>
  <c r="L371" i="75"/>
  <c r="L297" i="75"/>
  <c r="L222" i="75"/>
  <c r="Z222" i="75" s="1"/>
  <c r="L149" i="75"/>
  <c r="X109" i="75"/>
  <c r="X110" i="75"/>
  <c r="Y111" i="75"/>
  <c r="X114" i="75"/>
  <c r="Z116" i="75"/>
  <c r="X117" i="75"/>
  <c r="Z117" i="75"/>
  <c r="AE117" i="75"/>
  <c r="AG117" i="75"/>
  <c r="Z118" i="75"/>
  <c r="X119" i="75"/>
  <c r="Z119" i="75"/>
  <c r="AF120" i="75"/>
  <c r="J121" i="75"/>
  <c r="L121" i="75"/>
  <c r="X121" i="75"/>
  <c r="Z121" i="75"/>
  <c r="K122" i="75"/>
  <c r="AR122" i="75" s="1"/>
  <c r="J123" i="75"/>
  <c r="X123" i="75" s="1"/>
  <c r="L123" i="75"/>
  <c r="Z123" i="75" s="1"/>
  <c r="K124" i="75"/>
  <c r="N124" i="75" s="1"/>
  <c r="J125" i="75"/>
  <c r="L125" i="75"/>
  <c r="X125" i="75"/>
  <c r="Z125" i="75"/>
  <c r="X126" i="75"/>
  <c r="H126" i="75"/>
  <c r="K126" i="75"/>
  <c r="AR126" i="75" s="1"/>
  <c r="DV126" i="75"/>
  <c r="DX126" i="75"/>
  <c r="CK130" i="75"/>
  <c r="CK131" i="75"/>
  <c r="CK137" i="75"/>
  <c r="CK138" i="75"/>
  <c r="CK139" i="75"/>
  <c r="CK140" i="75"/>
  <c r="CK149" i="75"/>
  <c r="CP150" i="75" s="1"/>
  <c r="H127" i="75"/>
  <c r="CK127" i="75" s="1"/>
  <c r="Y127" i="75"/>
  <c r="H128" i="75"/>
  <c r="AF128" i="75"/>
  <c r="H129" i="75"/>
  <c r="Y129" i="75"/>
  <c r="CI129" i="75"/>
  <c r="CI130" i="75"/>
  <c r="DV131" i="75"/>
  <c r="DX131" i="75"/>
  <c r="X132" i="75"/>
  <c r="Z132" i="75"/>
  <c r="H133" i="75"/>
  <c r="CF150" i="75" s="1"/>
  <c r="AF133" i="75"/>
  <c r="H134" i="75"/>
  <c r="CK134" i="75" s="1"/>
  <c r="H135" i="75"/>
  <c r="H136" i="75"/>
  <c r="CK136" i="75" s="1"/>
  <c r="Y136" i="75"/>
  <c r="CI137" i="75"/>
  <c r="CI138" i="75"/>
  <c r="CI139" i="75"/>
  <c r="X140" i="75"/>
  <c r="Z140" i="75"/>
  <c r="X141" i="75"/>
  <c r="H142" i="75"/>
  <c r="CK142" i="75" s="1"/>
  <c r="Z143" i="75"/>
  <c r="H144" i="75"/>
  <c r="CI144" i="75" s="1"/>
  <c r="X145" i="75"/>
  <c r="H146" i="75"/>
  <c r="CL146" i="75" s="1"/>
  <c r="Y146" i="75"/>
  <c r="CI146" i="75"/>
  <c r="X147" i="75"/>
  <c r="H148" i="75"/>
  <c r="CI148" i="75" s="1"/>
  <c r="Y148" i="75"/>
  <c r="AF148" i="75"/>
  <c r="X149" i="75"/>
  <c r="CI149" i="75"/>
  <c r="CN150" i="75" s="1"/>
  <c r="AK158" i="75"/>
  <c r="AW158" i="75" s="1"/>
  <c r="AM158" i="75"/>
  <c r="AY158" i="75" s="1"/>
  <c r="H182" i="75"/>
  <c r="CK182" i="75" s="1"/>
  <c r="CP182" i="75" s="1"/>
  <c r="Y182" i="75"/>
  <c r="AF182" i="75"/>
  <c r="H183" i="75"/>
  <c r="Y183" i="75"/>
  <c r="AF183" i="75"/>
  <c r="H184" i="75"/>
  <c r="CI184" i="75" s="1"/>
  <c r="Y184" i="75"/>
  <c r="CJ184" i="75"/>
  <c r="H185" i="75"/>
  <c r="CI185" i="75" s="1"/>
  <c r="AF185" i="75"/>
  <c r="H186" i="75"/>
  <c r="Y186" i="75"/>
  <c r="CJ186" i="75"/>
  <c r="H187" i="75"/>
  <c r="Y187" i="75"/>
  <c r="AF187" i="75"/>
  <c r="H188" i="75"/>
  <c r="Y188" i="75"/>
  <c r="CJ188" i="75"/>
  <c r="H189" i="75"/>
  <c r="CI189" i="75" s="1"/>
  <c r="Y189" i="75"/>
  <c r="AF189" i="75"/>
  <c r="H190" i="75"/>
  <c r="CI190" i="75" s="1"/>
  <c r="Y190" i="75"/>
  <c r="CJ190" i="75"/>
  <c r="X191" i="75"/>
  <c r="Z191" i="75"/>
  <c r="H192" i="75"/>
  <c r="CK192" i="75" s="1"/>
  <c r="Y192" i="75"/>
  <c r="AF192" i="75"/>
  <c r="X193" i="75"/>
  <c r="Z193" i="75"/>
  <c r="H194" i="75"/>
  <c r="Y194" i="75"/>
  <c r="CJ194" i="75"/>
  <c r="X195" i="75"/>
  <c r="H196" i="75"/>
  <c r="Z197" i="75"/>
  <c r="H198" i="75"/>
  <c r="CJ198" i="75" s="1"/>
  <c r="H200" i="75"/>
  <c r="AF200" i="75"/>
  <c r="X201" i="75"/>
  <c r="H202" i="75"/>
  <c r="CJ202" i="75" s="1"/>
  <c r="Z203" i="75"/>
  <c r="H204" i="75"/>
  <c r="CK204" i="75" s="1"/>
  <c r="AF204" i="75"/>
  <c r="H206" i="75"/>
  <c r="CJ206" i="75" s="1"/>
  <c r="AF206" i="75"/>
  <c r="X207" i="75"/>
  <c r="H208" i="75"/>
  <c r="CK208" i="75" s="1"/>
  <c r="Y208" i="75"/>
  <c r="X209" i="75"/>
  <c r="Z209" i="75"/>
  <c r="DU210" i="75"/>
  <c r="DW210" i="75"/>
  <c r="C225" i="75"/>
  <c r="C226" i="75"/>
  <c r="X127" i="75"/>
  <c r="Z127" i="75"/>
  <c r="X128" i="75"/>
  <c r="H132" i="75"/>
  <c r="CL132" i="75" s="1"/>
  <c r="X134" i="75"/>
  <c r="AE134" i="75"/>
  <c r="DV134" i="75"/>
  <c r="DX134" i="75"/>
  <c r="AF137" i="75"/>
  <c r="H141" i="75"/>
  <c r="CL141" i="75" s="1"/>
  <c r="Y141" i="75"/>
  <c r="X142" i="75"/>
  <c r="H143" i="75"/>
  <c r="CL143" i="75" s="1"/>
  <c r="Z144" i="75"/>
  <c r="H145" i="75"/>
  <c r="CL145" i="75" s="1"/>
  <c r="Y145" i="75"/>
  <c r="Z146" i="75"/>
  <c r="H147" i="75"/>
  <c r="CL147" i="75" s="1"/>
  <c r="Y147" i="75"/>
  <c r="Y149" i="75"/>
  <c r="X182" i="75"/>
  <c r="Z182" i="75"/>
  <c r="X183" i="75"/>
  <c r="Z183" i="75"/>
  <c r="CI183" i="75"/>
  <c r="X184" i="75"/>
  <c r="Z184" i="75"/>
  <c r="AE184" i="75"/>
  <c r="CK184" i="75"/>
  <c r="X185" i="75"/>
  <c r="Z185" i="75"/>
  <c r="X186" i="75"/>
  <c r="Z186" i="75"/>
  <c r="AE186" i="75"/>
  <c r="CI186" i="75"/>
  <c r="CK186" i="75"/>
  <c r="X187" i="75"/>
  <c r="Z187" i="75"/>
  <c r="CI187" i="75"/>
  <c r="X188" i="75"/>
  <c r="Z188" i="75"/>
  <c r="AG188" i="75"/>
  <c r="CI188" i="75"/>
  <c r="CN188" i="75" s="1"/>
  <c r="CK188" i="75"/>
  <c r="X189" i="75"/>
  <c r="Z189" i="75"/>
  <c r="X190" i="75"/>
  <c r="AE190" i="75"/>
  <c r="AG190" i="75"/>
  <c r="CK190" i="75"/>
  <c r="H191" i="75"/>
  <c r="CK191" i="75" s="1"/>
  <c r="Y191" i="75"/>
  <c r="AF191" i="75"/>
  <c r="X192" i="75"/>
  <c r="Z192" i="75"/>
  <c r="H193" i="75"/>
  <c r="Y193" i="75"/>
  <c r="AF193" i="75"/>
  <c r="CI194" i="75"/>
  <c r="CK194" i="75"/>
  <c r="H195" i="75"/>
  <c r="CK195" i="75" s="1"/>
  <c r="Y195" i="75"/>
  <c r="AF195" i="75"/>
  <c r="Z196" i="75"/>
  <c r="CK196" i="75"/>
  <c r="H197" i="75"/>
  <c r="X198" i="75"/>
  <c r="CK198" i="75"/>
  <c r="H199" i="75"/>
  <c r="CK199" i="75" s="1"/>
  <c r="AF199" i="75"/>
  <c r="CK200" i="75"/>
  <c r="H201" i="75"/>
  <c r="Y201" i="75"/>
  <c r="AF201" i="75"/>
  <c r="X202" i="75"/>
  <c r="H203" i="75"/>
  <c r="CK203" i="75" s="1"/>
  <c r="Y203" i="75"/>
  <c r="CJ203" i="75"/>
  <c r="X204" i="75"/>
  <c r="Z204" i="75"/>
  <c r="H205" i="75"/>
  <c r="CI205" i="75" s="1"/>
  <c r="X206" i="75"/>
  <c r="Z206" i="75"/>
  <c r="H207" i="75"/>
  <c r="CK207" i="75" s="1"/>
  <c r="Y207" i="75"/>
  <c r="CJ207" i="75"/>
  <c r="H209" i="75"/>
  <c r="DV210" i="75"/>
  <c r="DX210" i="75"/>
  <c r="B267" i="75"/>
  <c r="B268" i="75" s="1"/>
  <c r="B269" i="75" s="1"/>
  <c r="B270" i="75" s="1"/>
  <c r="B271" i="75" s="1"/>
  <c r="B272" i="75" s="1"/>
  <c r="B273" i="75" s="1"/>
  <c r="B274" i="75" s="1"/>
  <c r="B275" i="75" s="1"/>
  <c r="B276" i="75" s="1"/>
  <c r="B277" i="75" s="1"/>
  <c r="B278" i="75" s="1"/>
  <c r="B279" i="75" s="1"/>
  <c r="B280" i="75" s="1"/>
  <c r="B281" i="75" s="1"/>
  <c r="B282" i="75" s="1"/>
  <c r="B283" i="75" s="1"/>
  <c r="B284" i="75" s="1"/>
  <c r="B285" i="75" s="1"/>
  <c r="B286" i="75" s="1"/>
  <c r="B287" i="75" s="1"/>
  <c r="B288" i="75" s="1"/>
  <c r="B289" i="75" s="1"/>
  <c r="B290" i="75" s="1"/>
  <c r="B291" i="75" s="1"/>
  <c r="B292" i="75" s="1"/>
  <c r="B293" i="75" s="1"/>
  <c r="B294" i="75" s="1"/>
  <c r="B295" i="75" s="1"/>
  <c r="B296" i="75" s="1"/>
  <c r="B297" i="75" s="1"/>
  <c r="B298" i="75" s="1"/>
  <c r="AE259" i="75"/>
  <c r="AE261" i="75"/>
  <c r="AG261" i="75"/>
  <c r="AE263" i="75"/>
  <c r="AE265" i="75"/>
  <c r="AG265" i="75"/>
  <c r="CL269" i="75"/>
  <c r="H210" i="75"/>
  <c r="CK210" i="75" s="1"/>
  <c r="AF210" i="75"/>
  <c r="X211" i="75"/>
  <c r="H212" i="75"/>
  <c r="CI212" i="75" s="1"/>
  <c r="Y212" i="75"/>
  <c r="CJ212" i="75"/>
  <c r="Z213" i="75"/>
  <c r="H214" i="75"/>
  <c r="CK214" i="75" s="1"/>
  <c r="Y214" i="75"/>
  <c r="AF214" i="75"/>
  <c r="X215" i="75"/>
  <c r="AE215" i="75"/>
  <c r="H216" i="75"/>
  <c r="CJ216" i="75" s="1"/>
  <c r="Y216" i="75"/>
  <c r="AF216" i="75"/>
  <c r="X217" i="75"/>
  <c r="Z217" i="75"/>
  <c r="AG217" i="75"/>
  <c r="H218" i="75"/>
  <c r="CK218" i="75" s="1"/>
  <c r="AF218" i="75"/>
  <c r="X219" i="75"/>
  <c r="AE219" i="75"/>
  <c r="H220" i="75"/>
  <c r="CJ220" i="75" s="1"/>
  <c r="Y220" i="75"/>
  <c r="AF220" i="75"/>
  <c r="Z221" i="75"/>
  <c r="X222" i="75"/>
  <c r="AK233" i="75"/>
  <c r="AM233" i="75"/>
  <c r="AR233" i="75"/>
  <c r="AT233" i="75"/>
  <c r="H257" i="75"/>
  <c r="CJ257" i="75" s="1"/>
  <c r="CO257" i="75" s="1"/>
  <c r="X257" i="75"/>
  <c r="Z257" i="75"/>
  <c r="H258" i="75"/>
  <c r="CK258" i="75" s="1"/>
  <c r="Y258" i="75"/>
  <c r="AF258" i="75"/>
  <c r="H259" i="75"/>
  <c r="CK259" i="75" s="1"/>
  <c r="Y259" i="75"/>
  <c r="CI259" i="75"/>
  <c r="H260" i="75"/>
  <c r="CK260" i="75" s="1"/>
  <c r="Y260" i="75"/>
  <c r="AF260" i="75"/>
  <c r="H261" i="75"/>
  <c r="CJ261" i="75" s="1"/>
  <c r="Y261" i="75"/>
  <c r="CI261" i="75"/>
  <c r="H262" i="75"/>
  <c r="CK262" i="75" s="1"/>
  <c r="Y262" i="75"/>
  <c r="AF262" i="75"/>
  <c r="H263" i="75"/>
  <c r="CK263" i="75" s="1"/>
  <c r="Y263" i="75"/>
  <c r="CI263" i="75"/>
  <c r="H264" i="75"/>
  <c r="CK264" i="75" s="1"/>
  <c r="Y264" i="75"/>
  <c r="AF264" i="75"/>
  <c r="H265" i="75"/>
  <c r="CJ265" i="75" s="1"/>
  <c r="Y265" i="75"/>
  <c r="CI265" i="75"/>
  <c r="H266" i="75"/>
  <c r="CK266" i="75" s="1"/>
  <c r="Y266" i="75"/>
  <c r="AF266" i="75"/>
  <c r="H267" i="75"/>
  <c r="CI267" i="75" s="1"/>
  <c r="Y267" i="75"/>
  <c r="AF267" i="75"/>
  <c r="H268" i="75"/>
  <c r="CK268" i="75" s="1"/>
  <c r="Y268" i="75"/>
  <c r="AF268" i="75"/>
  <c r="CJ269" i="75"/>
  <c r="Y269" i="75"/>
  <c r="DU269" i="75"/>
  <c r="DW269" i="75"/>
  <c r="DU270" i="75"/>
  <c r="AE282" i="75"/>
  <c r="AF289" i="75"/>
  <c r="AG290" i="75"/>
  <c r="AF291" i="75"/>
  <c r="AF293" i="75"/>
  <c r="X210" i="75"/>
  <c r="H211" i="75"/>
  <c r="Z212" i="75"/>
  <c r="CK212" i="75"/>
  <c r="H213" i="75"/>
  <c r="CK213" i="75" s="1"/>
  <c r="Z214" i="75"/>
  <c r="H215" i="75"/>
  <c r="Y215" i="75"/>
  <c r="X216" i="75"/>
  <c r="CK216" i="75"/>
  <c r="H217" i="75"/>
  <c r="CK217" i="75" s="1"/>
  <c r="H219" i="75"/>
  <c r="X220" i="75"/>
  <c r="CI220" i="75"/>
  <c r="H221" i="75"/>
  <c r="CI221" i="75" s="1"/>
  <c r="Y221" i="75"/>
  <c r="AF221" i="75"/>
  <c r="H222" i="75"/>
  <c r="CJ222" i="75" s="1"/>
  <c r="CO223" i="75" s="1"/>
  <c r="AF222" i="75"/>
  <c r="Y257" i="75"/>
  <c r="AF257" i="75"/>
  <c r="X258" i="75"/>
  <c r="Z258" i="75"/>
  <c r="X259" i="75"/>
  <c r="Z259" i="75"/>
  <c r="X260" i="75"/>
  <c r="Z260" i="75"/>
  <c r="X261" i="75"/>
  <c r="Z261" i="75"/>
  <c r="X262" i="75"/>
  <c r="Z262" i="75"/>
  <c r="X263" i="75"/>
  <c r="Z263" i="75"/>
  <c r="X264" i="75"/>
  <c r="Z264" i="75"/>
  <c r="X265" i="75"/>
  <c r="Z265" i="75"/>
  <c r="X266" i="75"/>
  <c r="Z266" i="75"/>
  <c r="X267" i="75"/>
  <c r="Z267" i="75"/>
  <c r="X268" i="75"/>
  <c r="Z268" i="75"/>
  <c r="CI269" i="75"/>
  <c r="CK269" i="75"/>
  <c r="X269" i="75"/>
  <c r="Z269" i="75"/>
  <c r="H270" i="75"/>
  <c r="CK270" i="75" s="1"/>
  <c r="Y270" i="75"/>
  <c r="AF270" i="75"/>
  <c r="H271" i="75"/>
  <c r="CK271" i="75" s="1"/>
  <c r="Y271" i="75"/>
  <c r="CI271" i="75"/>
  <c r="H272" i="75"/>
  <c r="Y272" i="75"/>
  <c r="CK272" i="75"/>
  <c r="H273" i="75"/>
  <c r="CJ273" i="75" s="1"/>
  <c r="Y273" i="75"/>
  <c r="CI273" i="75"/>
  <c r="H274" i="75"/>
  <c r="CK274" i="75" s="1"/>
  <c r="Y274" i="75"/>
  <c r="AF274" i="75"/>
  <c r="H275" i="75"/>
  <c r="CI275" i="75" s="1"/>
  <c r="Y275" i="75"/>
  <c r="AF275" i="75"/>
  <c r="H276" i="75"/>
  <c r="CK276" i="75" s="1"/>
  <c r="Y276" i="75"/>
  <c r="AF276" i="75"/>
  <c r="H277" i="75"/>
  <c r="CK277" i="75" s="1"/>
  <c r="Y277" i="75"/>
  <c r="CI277" i="75"/>
  <c r="H278" i="75"/>
  <c r="Y278" i="75"/>
  <c r="CK278" i="75"/>
  <c r="H279" i="75"/>
  <c r="CI279" i="75" s="1"/>
  <c r="Y279" i="75"/>
  <c r="AF279" i="75"/>
  <c r="H280" i="75"/>
  <c r="Y280" i="75"/>
  <c r="CK280" i="75"/>
  <c r="H281" i="75"/>
  <c r="CJ281" i="75" s="1"/>
  <c r="Y281" i="75"/>
  <c r="AF281" i="75"/>
  <c r="H282" i="75"/>
  <c r="CK282" i="75" s="1"/>
  <c r="H283" i="75"/>
  <c r="CK283" i="75" s="1"/>
  <c r="Y283" i="75"/>
  <c r="CI283" i="75"/>
  <c r="H284" i="75"/>
  <c r="Y284" i="75"/>
  <c r="CK284" i="75"/>
  <c r="H285" i="75"/>
  <c r="CJ285" i="75" s="1"/>
  <c r="Y285" i="75"/>
  <c r="AF285" i="75"/>
  <c r="H286" i="75"/>
  <c r="CJ286" i="75" s="1"/>
  <c r="Y286" i="75"/>
  <c r="H287" i="75"/>
  <c r="CK287" i="75" s="1"/>
  <c r="Y287" i="75"/>
  <c r="CI287" i="75"/>
  <c r="H288" i="75"/>
  <c r="CK288" i="75" s="1"/>
  <c r="Z289" i="75"/>
  <c r="H290" i="75"/>
  <c r="CK290" i="75" s="1"/>
  <c r="Z291" i="75"/>
  <c r="H292" i="75"/>
  <c r="Y292" i="75"/>
  <c r="CK292" i="75"/>
  <c r="Z293" i="75"/>
  <c r="H294" i="75"/>
  <c r="CK294" i="75" s="1"/>
  <c r="DW295" i="75"/>
  <c r="AF296" i="75"/>
  <c r="X297" i="75"/>
  <c r="EG312" i="75"/>
  <c r="EK312" i="75"/>
  <c r="EK313" i="75" s="1"/>
  <c r="EC312" i="75"/>
  <c r="CK321" i="75"/>
  <c r="CP321" i="75" s="1"/>
  <c r="CI321" i="75"/>
  <c r="CN321" i="75" s="1"/>
  <c r="CK322" i="75"/>
  <c r="CP322" i="75" s="1"/>
  <c r="CI322" i="75"/>
  <c r="CN322" i="75" s="1"/>
  <c r="CK323" i="75"/>
  <c r="CP323" i="75" s="1"/>
  <c r="CI323" i="75"/>
  <c r="CN323" i="75" s="1"/>
  <c r="CK324" i="75"/>
  <c r="CP324" i="75" s="1"/>
  <c r="CI324" i="75"/>
  <c r="CN324" i="75" s="1"/>
  <c r="CK325" i="75"/>
  <c r="CP325" i="75" s="1"/>
  <c r="CI325" i="75"/>
  <c r="CN325" i="75" s="1"/>
  <c r="CK326" i="75"/>
  <c r="CP326" i="75" s="1"/>
  <c r="CI326" i="75"/>
  <c r="CN326" i="75" s="1"/>
  <c r="CK327" i="75"/>
  <c r="CP327" i="75" s="1"/>
  <c r="CI327" i="75"/>
  <c r="CN327" i="75" s="1"/>
  <c r="CK328" i="75"/>
  <c r="CP328" i="75" s="1"/>
  <c r="CI328" i="75"/>
  <c r="CN328" i="75" s="1"/>
  <c r="CK329" i="75"/>
  <c r="CP329" i="75" s="1"/>
  <c r="CI329" i="75"/>
  <c r="CN329" i="75" s="1"/>
  <c r="CK330" i="75"/>
  <c r="CP330" i="75" s="1"/>
  <c r="CI330" i="75"/>
  <c r="CN330" i="75" s="1"/>
  <c r="X270" i="75"/>
  <c r="Z270" i="75"/>
  <c r="X271" i="75"/>
  <c r="Z271" i="75"/>
  <c r="X272" i="75"/>
  <c r="Z272" i="75"/>
  <c r="X273" i="75"/>
  <c r="Z273" i="75"/>
  <c r="X274" i="75"/>
  <c r="Z274" i="75"/>
  <c r="X275" i="75"/>
  <c r="Z275" i="75"/>
  <c r="X276" i="75"/>
  <c r="Z276" i="75"/>
  <c r="X277" i="75"/>
  <c r="Z277" i="75"/>
  <c r="X278" i="75"/>
  <c r="Z278" i="75"/>
  <c r="X279" i="75"/>
  <c r="Z279" i="75"/>
  <c r="X280" i="75"/>
  <c r="Z280" i="75"/>
  <c r="X281" i="75"/>
  <c r="X282" i="75"/>
  <c r="Z282" i="75"/>
  <c r="X283" i="75"/>
  <c r="Z283" i="75"/>
  <c r="X284" i="75"/>
  <c r="Z284" i="75"/>
  <c r="X285" i="75"/>
  <c r="X286" i="75"/>
  <c r="Z286" i="75"/>
  <c r="X287" i="75"/>
  <c r="X288" i="75"/>
  <c r="Z288" i="75"/>
  <c r="H289" i="75"/>
  <c r="CI289" i="75" s="1"/>
  <c r="Y289" i="75"/>
  <c r="X290" i="75"/>
  <c r="Z290" i="75"/>
  <c r="H291" i="75"/>
  <c r="CK291" i="75" s="1"/>
  <c r="Y291" i="75"/>
  <c r="X292" i="75"/>
  <c r="Z292" i="75"/>
  <c r="H293" i="75"/>
  <c r="CI293" i="75" s="1"/>
  <c r="Y293" i="75"/>
  <c r="X294" i="75"/>
  <c r="Z294" i="75"/>
  <c r="H295" i="75"/>
  <c r="Y295" i="75"/>
  <c r="AF295" i="75"/>
  <c r="DU295" i="75"/>
  <c r="Y297" i="75"/>
  <c r="CJ321" i="75"/>
  <c r="CO321" i="75" s="1"/>
  <c r="CL321" i="75"/>
  <c r="CQ321" i="75" s="1"/>
  <c r="CJ322" i="75"/>
  <c r="CO322" i="75" s="1"/>
  <c r="CL322" i="75"/>
  <c r="CQ322" i="75" s="1"/>
  <c r="CJ323" i="75"/>
  <c r="CO323" i="75" s="1"/>
  <c r="CL323" i="75"/>
  <c r="CQ323" i="75" s="1"/>
  <c r="CJ324" i="75"/>
  <c r="CO324" i="75" s="1"/>
  <c r="CL324" i="75"/>
  <c r="CQ324" i="75" s="1"/>
  <c r="CJ325" i="75"/>
  <c r="CO325" i="75" s="1"/>
  <c r="CL325" i="75"/>
  <c r="CQ325" i="75" s="1"/>
  <c r="CJ326" i="75"/>
  <c r="CO326" i="75" s="1"/>
  <c r="CL326" i="75"/>
  <c r="CQ326" i="75" s="1"/>
  <c r="CJ327" i="75"/>
  <c r="CO327" i="75" s="1"/>
  <c r="CL327" i="75"/>
  <c r="CQ327" i="75" s="1"/>
  <c r="CJ328" i="75"/>
  <c r="CO328" i="75" s="1"/>
  <c r="CL328" i="75"/>
  <c r="CQ328" i="75" s="1"/>
  <c r="CJ329" i="75"/>
  <c r="CO329" i="75" s="1"/>
  <c r="CL329" i="75"/>
  <c r="CQ329" i="75" s="1"/>
  <c r="CJ330" i="75"/>
  <c r="CO330" i="75" s="1"/>
  <c r="CL330" i="75"/>
  <c r="CQ330" i="75" s="1"/>
  <c r="H296" i="75"/>
  <c r="CI296" i="75" s="1"/>
  <c r="Y296" i="75"/>
  <c r="DU296" i="75"/>
  <c r="DW296" i="75"/>
  <c r="R307" i="75"/>
  <c r="T307" i="75"/>
  <c r="AA331" i="75"/>
  <c r="AZ333" i="75"/>
  <c r="AH334" i="75"/>
  <c r="AA337" i="75"/>
  <c r="AZ337" i="75"/>
  <c r="X296" i="75"/>
  <c r="H297" i="75"/>
  <c r="S307" i="75"/>
  <c r="U307" i="75"/>
  <c r="AH331" i="75"/>
  <c r="AH333" i="75"/>
  <c r="AH335" i="75"/>
  <c r="AH337" i="75"/>
  <c r="AA338" i="75"/>
  <c r="AH339" i="75"/>
  <c r="AH340" i="75"/>
  <c r="AH341" i="75"/>
  <c r="AH342" i="75"/>
  <c r="AA343" i="75"/>
  <c r="AH344" i="75"/>
  <c r="AA345" i="75"/>
  <c r="AA346" i="75"/>
  <c r="AH346" i="75"/>
  <c r="AH338" i="75"/>
  <c r="AH343" i="75"/>
  <c r="AH345" i="75"/>
  <c r="AA347" i="75"/>
  <c r="AA348" i="75"/>
  <c r="AA349" i="75"/>
  <c r="AA350" i="75"/>
  <c r="AH351" i="75"/>
  <c r="AA352" i="75"/>
  <c r="AZ353" i="75"/>
  <c r="AH353" i="75"/>
  <c r="AH347" i="75"/>
  <c r="AH348" i="75"/>
  <c r="AH349" i="75"/>
  <c r="AH350" i="75"/>
  <c r="AH352" i="75"/>
  <c r="AA353" i="75"/>
  <c r="AH354" i="75"/>
  <c r="AA355" i="75"/>
  <c r="AH356" i="75"/>
  <c r="AA357" i="75"/>
  <c r="AH358" i="75"/>
  <c r="AA359" i="75"/>
  <c r="AH360" i="75"/>
  <c r="AH355" i="75"/>
  <c r="AH357" i="75"/>
  <c r="AH359" i="75"/>
  <c r="AH361" i="75"/>
  <c r="AA361" i="75"/>
  <c r="AH362" i="75"/>
  <c r="AA363" i="75"/>
  <c r="AH364" i="75"/>
  <c r="AH363" i="75"/>
  <c r="AZ364" i="75"/>
  <c r="AH365" i="75"/>
  <c r="AA366" i="75"/>
  <c r="AH367" i="75"/>
  <c r="AH366" i="75"/>
  <c r="AH368" i="75"/>
  <c r="AH369" i="75"/>
  <c r="AH370" i="75"/>
  <c r="AA371" i="75"/>
  <c r="AH371" i="75"/>
  <c r="CJ217" i="75" l="1"/>
  <c r="CR150" i="75"/>
  <c r="CT150" i="75" s="1"/>
  <c r="CO140" i="75"/>
  <c r="CK285" i="75"/>
  <c r="CK220" i="75"/>
  <c r="CI216" i="75"/>
  <c r="C300" i="75"/>
  <c r="CI206" i="75"/>
  <c r="CK202" i="75"/>
  <c r="AY368" i="75"/>
  <c r="AW368" i="75"/>
  <c r="AY356" i="75"/>
  <c r="AW356" i="75"/>
  <c r="Y110" i="75"/>
  <c r="AR222" i="75"/>
  <c r="AR148" i="75"/>
  <c r="AR296" i="75"/>
  <c r="BJ296" i="75" s="1"/>
  <c r="AR210" i="75"/>
  <c r="AS117" i="75"/>
  <c r="BK117" i="75" s="1"/>
  <c r="AS265" i="75"/>
  <c r="AR189" i="75"/>
  <c r="AR187" i="75"/>
  <c r="AS261" i="75"/>
  <c r="BK261" i="75" s="1"/>
  <c r="AR183" i="75"/>
  <c r="CP191" i="75"/>
  <c r="CK148" i="75"/>
  <c r="CN138" i="75"/>
  <c r="CN130" i="75"/>
  <c r="CK279" i="75"/>
  <c r="CP279" i="75" s="1"/>
  <c r="CK281" i="75"/>
  <c r="CK275" i="75"/>
  <c r="CI285" i="75"/>
  <c r="CP282" i="75"/>
  <c r="CI281" i="75"/>
  <c r="CP280" i="75"/>
  <c r="CK273" i="75"/>
  <c r="CP274" i="75" s="1"/>
  <c r="CP270" i="75"/>
  <c r="CO217" i="75"/>
  <c r="CP213" i="75"/>
  <c r="CK267" i="75"/>
  <c r="CP264" i="75"/>
  <c r="CP260" i="75"/>
  <c r="CN184" i="75"/>
  <c r="CP199" i="75"/>
  <c r="CJ195" i="75"/>
  <c r="CO195" i="75" s="1"/>
  <c r="CP288" i="75"/>
  <c r="CK221" i="75"/>
  <c r="CP221" i="75" s="1"/>
  <c r="CP217" i="75"/>
  <c r="CJ213" i="75"/>
  <c r="CO213" i="75" s="1"/>
  <c r="CP268" i="75"/>
  <c r="CK265" i="75"/>
  <c r="CP266" i="75" s="1"/>
  <c r="CK261" i="75"/>
  <c r="CP262" i="75" s="1"/>
  <c r="CO203" i="75"/>
  <c r="CI202" i="75"/>
  <c r="CP195" i="75"/>
  <c r="CN190" i="75"/>
  <c r="CN185" i="75"/>
  <c r="CP140" i="75"/>
  <c r="CP138" i="75"/>
  <c r="CO131" i="75"/>
  <c r="CN189" i="75"/>
  <c r="CK222" i="75"/>
  <c r="Y222" i="75"/>
  <c r="CN221" i="75"/>
  <c r="Y210" i="75"/>
  <c r="CK206" i="75"/>
  <c r="CP207" i="75" s="1"/>
  <c r="CP203" i="75"/>
  <c r="Y199" i="75"/>
  <c r="CI198" i="75"/>
  <c r="CJ191" i="75"/>
  <c r="CO191" i="75" s="1"/>
  <c r="CN187" i="75"/>
  <c r="Y143" i="75"/>
  <c r="Y206" i="75"/>
  <c r="CI131" i="75"/>
  <c r="CN131" i="75" s="1"/>
  <c r="CI113" i="75"/>
  <c r="CN113" i="75" s="1"/>
  <c r="CK113" i="75"/>
  <c r="AR116" i="75"/>
  <c r="Y116" i="75"/>
  <c r="AS113" i="75"/>
  <c r="Z113" i="75"/>
  <c r="AR185" i="75"/>
  <c r="Y185" i="75"/>
  <c r="AS184" i="75"/>
  <c r="AR109" i="75"/>
  <c r="Y109" i="75"/>
  <c r="T292" i="75"/>
  <c r="AG292" i="75" s="1"/>
  <c r="T144" i="75"/>
  <c r="AG144" i="75" s="1"/>
  <c r="AS71" i="75"/>
  <c r="T282" i="75"/>
  <c r="T134" i="75"/>
  <c r="AG134" i="75" s="1"/>
  <c r="AS61" i="75"/>
  <c r="T263" i="75"/>
  <c r="AG263" i="75" s="1"/>
  <c r="T115" i="75"/>
  <c r="AG115" i="75" s="1"/>
  <c r="T259" i="75"/>
  <c r="AG259" i="75" s="1"/>
  <c r="T111" i="75"/>
  <c r="CJ138" i="75"/>
  <c r="CL113" i="75"/>
  <c r="CK286" i="75"/>
  <c r="CP286" i="75" s="1"/>
  <c r="CN186" i="75"/>
  <c r="CJ129" i="75"/>
  <c r="CK129" i="75"/>
  <c r="CP130" i="75" s="1"/>
  <c r="AR200" i="75"/>
  <c r="Y200" i="75"/>
  <c r="AL200" i="75" s="1"/>
  <c r="CJ115" i="75"/>
  <c r="CK115" i="75"/>
  <c r="CI115" i="75"/>
  <c r="CL140" i="75"/>
  <c r="CI140" i="75"/>
  <c r="CP114" i="75"/>
  <c r="CN112" i="75"/>
  <c r="AR218" i="75"/>
  <c r="BJ218" i="75" s="1"/>
  <c r="AR141" i="75"/>
  <c r="AR289" i="75"/>
  <c r="BJ289" i="75" s="1"/>
  <c r="AR137" i="75"/>
  <c r="AR285" i="75"/>
  <c r="BJ285" i="75" s="1"/>
  <c r="AR274" i="75"/>
  <c r="AR270" i="75"/>
  <c r="AR119" i="75"/>
  <c r="AR267" i="75"/>
  <c r="AS188" i="75"/>
  <c r="AR114" i="75"/>
  <c r="AR262" i="75"/>
  <c r="AS186" i="75"/>
  <c r="AR112" i="75"/>
  <c r="AR260" i="75"/>
  <c r="AS259" i="75"/>
  <c r="CO286" i="75"/>
  <c r="CP284" i="75"/>
  <c r="CP278" i="75"/>
  <c r="CP272" i="75"/>
  <c r="CP218" i="75"/>
  <c r="CJ277" i="75"/>
  <c r="CP208" i="75"/>
  <c r="CO207" i="75"/>
  <c r="CP204" i="75"/>
  <c r="CP200" i="75"/>
  <c r="CJ199" i="75"/>
  <c r="CO199" i="75" s="1"/>
  <c r="CP196" i="75"/>
  <c r="CI257" i="75"/>
  <c r="CN257" i="75" s="1"/>
  <c r="CN149" i="75"/>
  <c r="CK146" i="75"/>
  <c r="CJ145" i="75"/>
  <c r="CN140" i="75"/>
  <c r="CF149" i="75"/>
  <c r="CI145" i="75"/>
  <c r="CN146" i="75" s="1"/>
  <c r="CI143" i="75"/>
  <c r="CN144" i="75" s="1"/>
  <c r="CJ136" i="75"/>
  <c r="CI132" i="75"/>
  <c r="CN132" i="75" s="1"/>
  <c r="CJ127" i="75"/>
  <c r="CL148" i="75"/>
  <c r="CL118" i="75"/>
  <c r="CP292" i="75"/>
  <c r="CI222" i="75"/>
  <c r="CP214" i="75"/>
  <c r="CP192" i="75"/>
  <c r="CJ147" i="75"/>
  <c r="CP149" i="75"/>
  <c r="CI147" i="75"/>
  <c r="CN148" i="75" s="1"/>
  <c r="CI141" i="75"/>
  <c r="CP139" i="75"/>
  <c r="CJ134" i="75"/>
  <c r="CP131" i="75"/>
  <c r="CR131" i="75" s="1"/>
  <c r="CW131" i="75" s="1"/>
  <c r="Y124" i="75"/>
  <c r="CN116" i="75"/>
  <c r="CL116" i="75"/>
  <c r="CL114" i="75"/>
  <c r="CL112" i="75"/>
  <c r="CL110" i="75"/>
  <c r="AX369" i="75"/>
  <c r="AX365" i="75"/>
  <c r="AX363" i="75"/>
  <c r="AR50" i="75"/>
  <c r="BJ50" i="75" s="1"/>
  <c r="AR52" i="75"/>
  <c r="AR48" i="75"/>
  <c r="AW40" i="75"/>
  <c r="AS134" i="75"/>
  <c r="BK134" i="75" s="1"/>
  <c r="AR71" i="75"/>
  <c r="AQ367" i="75"/>
  <c r="BI72" i="75"/>
  <c r="DE72" i="75"/>
  <c r="AS365" i="75"/>
  <c r="BK70" i="75"/>
  <c r="DG70" i="75"/>
  <c r="AS353" i="75"/>
  <c r="BK58" i="75"/>
  <c r="DG58" i="75"/>
  <c r="AW261" i="75"/>
  <c r="AW113" i="75"/>
  <c r="EK93" i="75"/>
  <c r="EC92" i="75"/>
  <c r="EK20" i="75"/>
  <c r="AQ370" i="75"/>
  <c r="BI75" i="75"/>
  <c r="AS369" i="75"/>
  <c r="BK74" i="75"/>
  <c r="DG74" i="75"/>
  <c r="AS355" i="75"/>
  <c r="BK60" i="75"/>
  <c r="DG60" i="75"/>
  <c r="AS351" i="75"/>
  <c r="BK56" i="75"/>
  <c r="V333" i="75"/>
  <c r="AY38" i="75"/>
  <c r="AW38" i="75"/>
  <c r="CL296" i="75"/>
  <c r="CJ296" i="75"/>
  <c r="EK314" i="75"/>
  <c r="CL294" i="75"/>
  <c r="CL292" i="75"/>
  <c r="CL288" i="75"/>
  <c r="CL284" i="75"/>
  <c r="CL282" i="75"/>
  <c r="CL280" i="75"/>
  <c r="CL278" i="75"/>
  <c r="CL276" i="75"/>
  <c r="CL274" i="75"/>
  <c r="CL270" i="75"/>
  <c r="CJ278" i="75"/>
  <c r="CJ270" i="75"/>
  <c r="CO270" i="75" s="1"/>
  <c r="CL215" i="75"/>
  <c r="CL211" i="75"/>
  <c r="CL268" i="75"/>
  <c r="CL266" i="75"/>
  <c r="CL264" i="75"/>
  <c r="CL262" i="75"/>
  <c r="CL260" i="75"/>
  <c r="CI215" i="75"/>
  <c r="CN216" i="75" s="1"/>
  <c r="CL210" i="75"/>
  <c r="CJ266" i="75"/>
  <c r="CO266" i="75" s="1"/>
  <c r="CN206" i="75"/>
  <c r="CL197" i="75"/>
  <c r="CL193" i="75"/>
  <c r="CL200" i="75"/>
  <c r="CL189" i="75"/>
  <c r="CL187" i="75"/>
  <c r="CL185" i="75"/>
  <c r="CL183" i="75"/>
  <c r="CL182" i="75"/>
  <c r="CF144" i="75"/>
  <c r="CF142" i="75"/>
  <c r="CN147" i="75"/>
  <c r="CN145" i="75"/>
  <c r="CN141" i="75"/>
  <c r="CJ135" i="75"/>
  <c r="CO135" i="75" s="1"/>
  <c r="CJ133" i="75"/>
  <c r="CO134" i="75" s="1"/>
  <c r="CJ128" i="75"/>
  <c r="CO128" i="75" s="1"/>
  <c r="CK126" i="75"/>
  <c r="N125" i="75"/>
  <c r="AL143" i="75"/>
  <c r="BJ122" i="75"/>
  <c r="N121" i="75"/>
  <c r="N149" i="75"/>
  <c r="N297" i="75"/>
  <c r="N148" i="75"/>
  <c r="N296" i="75"/>
  <c r="N220" i="75"/>
  <c r="N369" i="75"/>
  <c r="DE369" i="75" s="1"/>
  <c r="AQ368" i="75"/>
  <c r="DE73" i="75"/>
  <c r="BI73" i="75"/>
  <c r="DP73" i="75" s="1"/>
  <c r="N145" i="75"/>
  <c r="N293" i="75"/>
  <c r="AS366" i="75"/>
  <c r="DG71" i="75"/>
  <c r="BK71" i="75"/>
  <c r="DH71" i="75"/>
  <c r="N216" i="75"/>
  <c r="N365" i="75"/>
  <c r="AQ364" i="75"/>
  <c r="BI69" i="75"/>
  <c r="N214" i="75"/>
  <c r="N363" i="75"/>
  <c r="DE363" i="75" s="1"/>
  <c r="AQ362" i="75"/>
  <c r="BI67" i="75"/>
  <c r="R362" i="75"/>
  <c r="R288" i="75"/>
  <c r="AQ288" i="75" s="1"/>
  <c r="R213" i="75"/>
  <c r="R140" i="75"/>
  <c r="V67" i="75"/>
  <c r="N139" i="75"/>
  <c r="N287" i="75"/>
  <c r="AS360" i="75"/>
  <c r="BK65" i="75"/>
  <c r="T360" i="75"/>
  <c r="T286" i="75"/>
  <c r="AG286" i="75" s="1"/>
  <c r="T211" i="75"/>
  <c r="T138" i="75"/>
  <c r="AG138" i="75" s="1"/>
  <c r="DH65" i="75"/>
  <c r="AR359" i="75"/>
  <c r="BJ64" i="75"/>
  <c r="N137" i="75"/>
  <c r="N285" i="75"/>
  <c r="AS358" i="75"/>
  <c r="BK63" i="75"/>
  <c r="T358" i="75"/>
  <c r="T284" i="75"/>
  <c r="T209" i="75"/>
  <c r="AG209" i="75" s="1"/>
  <c r="T136" i="75"/>
  <c r="AG136" i="75" s="1"/>
  <c r="DH63" i="75"/>
  <c r="AR357" i="75"/>
  <c r="BJ62" i="75"/>
  <c r="S357" i="75"/>
  <c r="S283" i="75"/>
  <c r="AF283" i="75" s="1"/>
  <c r="S208" i="75"/>
  <c r="AF208" i="75" s="1"/>
  <c r="S135" i="75"/>
  <c r="AF135" i="75" s="1"/>
  <c r="N208" i="75"/>
  <c r="N357" i="75"/>
  <c r="AQ356" i="75"/>
  <c r="BI61" i="75"/>
  <c r="Z133" i="75"/>
  <c r="X133" i="75"/>
  <c r="N133" i="75"/>
  <c r="N281" i="75"/>
  <c r="AS354" i="75"/>
  <c r="DG59" i="75"/>
  <c r="BK59" i="75"/>
  <c r="DR59" i="75" s="1"/>
  <c r="T354" i="75"/>
  <c r="T280" i="75"/>
  <c r="T205" i="75"/>
  <c r="AG205" i="75" s="1"/>
  <c r="T132" i="75"/>
  <c r="AG132" i="75" s="1"/>
  <c r="DH59" i="75"/>
  <c r="AR353" i="75"/>
  <c r="BJ58" i="75"/>
  <c r="N131" i="75"/>
  <c r="N279" i="75"/>
  <c r="AS352" i="75"/>
  <c r="DG57" i="75"/>
  <c r="BK57" i="75"/>
  <c r="DR57" i="75" s="1"/>
  <c r="T352" i="75"/>
  <c r="T278" i="75"/>
  <c r="AG278" i="75" s="1"/>
  <c r="T203" i="75"/>
  <c r="AG203" i="75" s="1"/>
  <c r="T130" i="75"/>
  <c r="DH57" i="75"/>
  <c r="AR351" i="75"/>
  <c r="DF56" i="75"/>
  <c r="BJ56" i="75"/>
  <c r="S351" i="75"/>
  <c r="S277" i="75"/>
  <c r="S202" i="75"/>
  <c r="AF202" i="75" s="1"/>
  <c r="S129" i="75"/>
  <c r="AF129" i="75" s="1"/>
  <c r="N202" i="75"/>
  <c r="N351" i="75"/>
  <c r="N128" i="75"/>
  <c r="N350" i="75"/>
  <c r="DF350" i="75" s="1"/>
  <c r="N200" i="75"/>
  <c r="N349" i="75"/>
  <c r="N199" i="75"/>
  <c r="N348" i="75"/>
  <c r="AQ347" i="75"/>
  <c r="DE52" i="75"/>
  <c r="BI52" i="75"/>
  <c r="R347" i="75"/>
  <c r="R273" i="75"/>
  <c r="R198" i="75"/>
  <c r="R125" i="75"/>
  <c r="AQ125" i="75" s="1"/>
  <c r="V52" i="75"/>
  <c r="AY52" i="75" s="1"/>
  <c r="AR346" i="75"/>
  <c r="DF51" i="75"/>
  <c r="BJ51" i="75"/>
  <c r="S346" i="75"/>
  <c r="S272" i="75"/>
  <c r="AF272" i="75" s="1"/>
  <c r="AF300" i="75" s="1"/>
  <c r="S197" i="75"/>
  <c r="AF197" i="75" s="1"/>
  <c r="AF225" i="75" s="1"/>
  <c r="S124" i="75"/>
  <c r="AF124" i="75" s="1"/>
  <c r="N197" i="75"/>
  <c r="N346" i="75"/>
  <c r="AQ345" i="75"/>
  <c r="DE50" i="75"/>
  <c r="BI50" i="75"/>
  <c r="R345" i="75"/>
  <c r="R271" i="75"/>
  <c r="AQ271" i="75" s="1"/>
  <c r="R196" i="75"/>
  <c r="R123" i="75"/>
  <c r="V50" i="75"/>
  <c r="AR344" i="75"/>
  <c r="BJ49" i="75"/>
  <c r="N270" i="75"/>
  <c r="AS343" i="75"/>
  <c r="DG48" i="75"/>
  <c r="BK48" i="75"/>
  <c r="T343" i="75"/>
  <c r="T269" i="75"/>
  <c r="T194" i="75"/>
  <c r="AG194" i="75" s="1"/>
  <c r="T121" i="75"/>
  <c r="AG121" i="75" s="1"/>
  <c r="DH48" i="75"/>
  <c r="EK166" i="75"/>
  <c r="CL144" i="75"/>
  <c r="CL142" i="75"/>
  <c r="CK135" i="75"/>
  <c r="CP135" i="75" s="1"/>
  <c r="CK133" i="75"/>
  <c r="CP134" i="75" s="1"/>
  <c r="CU131" i="75"/>
  <c r="CK128" i="75"/>
  <c r="CP128" i="75" s="1"/>
  <c r="CP127" i="75"/>
  <c r="CL126" i="75"/>
  <c r="AM148" i="75"/>
  <c r="AL118" i="75"/>
  <c r="AL116" i="75"/>
  <c r="AL114" i="75"/>
  <c r="AL112" i="75"/>
  <c r="CN111" i="75"/>
  <c r="AL110" i="75"/>
  <c r="T371" i="75"/>
  <c r="T297" i="75"/>
  <c r="AG297" i="75" s="1"/>
  <c r="T222" i="75"/>
  <c r="AG222" i="75" s="1"/>
  <c r="T149" i="75"/>
  <c r="AG149" i="75" s="1"/>
  <c r="DH76" i="75"/>
  <c r="BJ222" i="75"/>
  <c r="DQ223" i="75" s="1"/>
  <c r="T370" i="75"/>
  <c r="T296" i="75"/>
  <c r="AG296" i="75" s="1"/>
  <c r="T221" i="75"/>
  <c r="AG221" i="75" s="1"/>
  <c r="T148" i="75"/>
  <c r="AG148" i="75" s="1"/>
  <c r="DH75" i="75"/>
  <c r="BJ221" i="75"/>
  <c r="R369" i="75"/>
  <c r="R295" i="75"/>
  <c r="AQ295" i="75" s="1"/>
  <c r="R220" i="75"/>
  <c r="AQ220" i="75" s="1"/>
  <c r="R147" i="75"/>
  <c r="AQ147" i="75" s="1"/>
  <c r="V74" i="75"/>
  <c r="BJ147" i="75"/>
  <c r="BJ295" i="75"/>
  <c r="S368" i="75"/>
  <c r="S294" i="75"/>
  <c r="AF294" i="75" s="1"/>
  <c r="S219" i="75"/>
  <c r="S146" i="75"/>
  <c r="AF146" i="75" s="1"/>
  <c r="AS219" i="75"/>
  <c r="AQ219" i="75"/>
  <c r="N219" i="75"/>
  <c r="N368" i="75"/>
  <c r="DE368" i="75" s="1"/>
  <c r="T367" i="75"/>
  <c r="T293" i="75"/>
  <c r="AG293" i="75" s="1"/>
  <c r="T218" i="75"/>
  <c r="T145" i="75"/>
  <c r="AG145" i="75" s="1"/>
  <c r="DH72" i="75"/>
  <c r="AS292" i="75"/>
  <c r="AQ144" i="75"/>
  <c r="N144" i="75"/>
  <c r="AQ292" i="75"/>
  <c r="N292" i="75"/>
  <c r="R365" i="75"/>
  <c r="R291" i="75"/>
  <c r="R216" i="75"/>
  <c r="R143" i="75"/>
  <c r="V70" i="75"/>
  <c r="BJ143" i="75"/>
  <c r="BJ291" i="75"/>
  <c r="S364" i="75"/>
  <c r="S290" i="75"/>
  <c r="AF290" i="75" s="1"/>
  <c r="S215" i="75"/>
  <c r="AF215" i="75" s="1"/>
  <c r="S142" i="75"/>
  <c r="AS215" i="75"/>
  <c r="AQ215" i="75"/>
  <c r="N215" i="75"/>
  <c r="N364" i="75"/>
  <c r="R363" i="75"/>
  <c r="R289" i="75"/>
  <c r="AQ289" i="75" s="1"/>
  <c r="R214" i="75"/>
  <c r="R141" i="75"/>
  <c r="AQ141" i="75" s="1"/>
  <c r="V68" i="75"/>
  <c r="BJ141" i="75"/>
  <c r="S362" i="75"/>
  <c r="S288" i="75"/>
  <c r="AF288" i="75" s="1"/>
  <c r="S213" i="75"/>
  <c r="AF213" i="75" s="1"/>
  <c r="S140" i="75"/>
  <c r="AF140" i="75" s="1"/>
  <c r="AX67" i="75"/>
  <c r="AQ213" i="75"/>
  <c r="N213" i="75"/>
  <c r="N362" i="75"/>
  <c r="R361" i="75"/>
  <c r="R287" i="75"/>
  <c r="R212" i="75"/>
  <c r="AQ212" i="75" s="1"/>
  <c r="R139" i="75"/>
  <c r="V66" i="75"/>
  <c r="S360" i="75"/>
  <c r="S286" i="75"/>
  <c r="S211" i="75"/>
  <c r="AF211" i="75" s="1"/>
  <c r="S138" i="75"/>
  <c r="AF138" i="75" s="1"/>
  <c r="N211" i="75"/>
  <c r="N360" i="75"/>
  <c r="R359" i="75"/>
  <c r="R285" i="75"/>
  <c r="R210" i="75"/>
  <c r="R137" i="75"/>
  <c r="V64" i="75"/>
  <c r="BJ137" i="75"/>
  <c r="S358" i="75"/>
  <c r="S284" i="75"/>
  <c r="AF284" i="75" s="1"/>
  <c r="S209" i="75"/>
  <c r="AF209" i="75" s="1"/>
  <c r="S136" i="75"/>
  <c r="Z136" i="75"/>
  <c r="AM136" i="75" s="1"/>
  <c r="X136" i="75"/>
  <c r="N136" i="75"/>
  <c r="N358" i="75"/>
  <c r="DF358" i="75" s="1"/>
  <c r="R357" i="75"/>
  <c r="R283" i="75"/>
  <c r="R135" i="75"/>
  <c r="R208" i="75"/>
  <c r="V62" i="75"/>
  <c r="AR135" i="75"/>
  <c r="AR283" i="75"/>
  <c r="S356" i="75"/>
  <c r="S282" i="75"/>
  <c r="S207" i="75"/>
  <c r="AF207" i="75" s="1"/>
  <c r="S134" i="75"/>
  <c r="AF134" i="75" s="1"/>
  <c r="AQ134" i="75"/>
  <c r="N134" i="75"/>
  <c r="N356" i="75"/>
  <c r="R355" i="75"/>
  <c r="R281" i="75"/>
  <c r="AQ281" i="75" s="1"/>
  <c r="R133" i="75"/>
  <c r="R206" i="75"/>
  <c r="AQ206" i="75" s="1"/>
  <c r="V60" i="75"/>
  <c r="BJ133" i="75"/>
  <c r="BJ281" i="75"/>
  <c r="S354" i="75"/>
  <c r="S280" i="75"/>
  <c r="AF280" i="75" s="1"/>
  <c r="S132" i="75"/>
  <c r="S205" i="75"/>
  <c r="AF205" i="75" s="1"/>
  <c r="AS205" i="75"/>
  <c r="N205" i="75"/>
  <c r="N354" i="75"/>
  <c r="R353" i="75"/>
  <c r="R279" i="75"/>
  <c r="R204" i="75"/>
  <c r="R131" i="75"/>
  <c r="V58" i="75"/>
  <c r="BJ204" i="75"/>
  <c r="BJ279" i="75"/>
  <c r="S352" i="75"/>
  <c r="S278" i="75"/>
  <c r="AF278" i="75" s="1"/>
  <c r="S130" i="75"/>
  <c r="S203" i="75"/>
  <c r="AF203" i="75" s="1"/>
  <c r="AS203" i="75"/>
  <c r="N203" i="75"/>
  <c r="N352" i="75"/>
  <c r="R351" i="75"/>
  <c r="R277" i="75"/>
  <c r="AQ277" i="75" s="1"/>
  <c r="R129" i="75"/>
  <c r="R202" i="75"/>
  <c r="V56" i="75"/>
  <c r="AW56" i="75" s="1"/>
  <c r="AR129" i="75"/>
  <c r="R350" i="75"/>
  <c r="R276" i="75"/>
  <c r="R201" i="75"/>
  <c r="R128" i="75"/>
  <c r="V55" i="75"/>
  <c r="BJ128" i="75"/>
  <c r="DF128" i="75"/>
  <c r="DF276" i="75"/>
  <c r="BJ276" i="75"/>
  <c r="R349" i="75"/>
  <c r="R275" i="75"/>
  <c r="R127" i="75"/>
  <c r="AQ127" i="75" s="1"/>
  <c r="R200" i="75"/>
  <c r="V54" i="75"/>
  <c r="BJ127" i="75"/>
  <c r="DF127" i="75"/>
  <c r="DF275" i="75"/>
  <c r="BJ275" i="75"/>
  <c r="T348" i="75"/>
  <c r="T274" i="75"/>
  <c r="AG274" i="75" s="1"/>
  <c r="T199" i="75"/>
  <c r="AG199" i="75" s="1"/>
  <c r="T126" i="75"/>
  <c r="AG126" i="75" s="1"/>
  <c r="DH53" i="75"/>
  <c r="BJ274" i="75"/>
  <c r="AQ273" i="75"/>
  <c r="N273" i="75"/>
  <c r="AS346" i="75"/>
  <c r="BK51" i="75"/>
  <c r="DG51" i="75"/>
  <c r="T346" i="75"/>
  <c r="T272" i="75"/>
  <c r="AG272" i="75" s="1"/>
  <c r="AG300" i="75" s="1"/>
  <c r="T197" i="75"/>
  <c r="AG197" i="75" s="1"/>
  <c r="AG225" i="75" s="1"/>
  <c r="T124" i="75"/>
  <c r="DH51" i="75"/>
  <c r="BT48" i="75"/>
  <c r="BT51" i="75"/>
  <c r="AR272" i="75"/>
  <c r="N271" i="75"/>
  <c r="AS344" i="75"/>
  <c r="BK49" i="75"/>
  <c r="DR49" i="75" s="1"/>
  <c r="DG49" i="75"/>
  <c r="T344" i="75"/>
  <c r="T270" i="75"/>
  <c r="AG270" i="75" s="1"/>
  <c r="T195" i="75"/>
  <c r="AG195" i="75" s="1"/>
  <c r="T122" i="75"/>
  <c r="DH49" i="75"/>
  <c r="BT49" i="75"/>
  <c r="BJ270" i="75"/>
  <c r="N269" i="75"/>
  <c r="CK125" i="75"/>
  <c r="CP125" i="75" s="1"/>
  <c r="CK123" i="75"/>
  <c r="CP123" i="75" s="1"/>
  <c r="CK121" i="75"/>
  <c r="CP121" i="75" s="1"/>
  <c r="CK119" i="75"/>
  <c r="CK117" i="75"/>
  <c r="CP115" i="75"/>
  <c r="CK109" i="75"/>
  <c r="CP109" i="75" s="1"/>
  <c r="AR371" i="75"/>
  <c r="DF76" i="75"/>
  <c r="BJ76" i="75"/>
  <c r="DQ77" i="75" s="1"/>
  <c r="AX370" i="75"/>
  <c r="AR367" i="75"/>
  <c r="DF72" i="75"/>
  <c r="BJ72" i="75"/>
  <c r="AR366" i="75"/>
  <c r="BJ71" i="75"/>
  <c r="DF71" i="75"/>
  <c r="AR65" i="75"/>
  <c r="DF66" i="75" s="1"/>
  <c r="AR63" i="75"/>
  <c r="AR355" i="75"/>
  <c r="BJ60" i="75"/>
  <c r="AR59" i="75"/>
  <c r="AR57" i="75"/>
  <c r="DF58" i="75" s="1"/>
  <c r="AQ55" i="75"/>
  <c r="AS53" i="75"/>
  <c r="DH124" i="75"/>
  <c r="BT124" i="75"/>
  <c r="N122" i="75"/>
  <c r="AQ342" i="75"/>
  <c r="DE47" i="75"/>
  <c r="BI47" i="75"/>
  <c r="R342" i="75"/>
  <c r="R268" i="75"/>
  <c r="R193" i="75"/>
  <c r="AQ193" i="75" s="1"/>
  <c r="R120" i="75"/>
  <c r="V47" i="75"/>
  <c r="AY47" i="75" s="1"/>
  <c r="AR120" i="75"/>
  <c r="Y120" i="75"/>
  <c r="AL120" i="75" s="1"/>
  <c r="BJ268" i="75"/>
  <c r="AQ341" i="75"/>
  <c r="DE46" i="75"/>
  <c r="BI46" i="75"/>
  <c r="R341" i="75"/>
  <c r="R267" i="75"/>
  <c r="R192" i="75"/>
  <c r="AQ192" i="75" s="1"/>
  <c r="R119" i="75"/>
  <c r="V46" i="75"/>
  <c r="AU46" i="75" s="1"/>
  <c r="BJ119" i="75"/>
  <c r="DF119" i="75"/>
  <c r="AQ340" i="75"/>
  <c r="DE45" i="75"/>
  <c r="BI45" i="75"/>
  <c r="R340" i="75"/>
  <c r="R266" i="75"/>
  <c r="R191" i="75"/>
  <c r="R118" i="75"/>
  <c r="V45" i="75"/>
  <c r="BJ118" i="75"/>
  <c r="BJ266" i="75"/>
  <c r="S339" i="75"/>
  <c r="S265" i="75"/>
  <c r="AF265" i="75" s="1"/>
  <c r="S190" i="75"/>
  <c r="AF190" i="75" s="1"/>
  <c r="S117" i="75"/>
  <c r="AF117" i="75" s="1"/>
  <c r="BK190" i="75"/>
  <c r="AQ190" i="75"/>
  <c r="N190" i="75"/>
  <c r="N339" i="75"/>
  <c r="AQ338" i="75"/>
  <c r="AQ41" i="75"/>
  <c r="AQ39" i="75"/>
  <c r="AQ37" i="75"/>
  <c r="BI43" i="75"/>
  <c r="AQ42" i="75"/>
  <c r="AQ40" i="75"/>
  <c r="AQ38" i="75"/>
  <c r="R338" i="75"/>
  <c r="R264" i="75"/>
  <c r="AQ264" i="75" s="1"/>
  <c r="R189" i="75"/>
  <c r="R116" i="75"/>
  <c r="AQ116" i="75" s="1"/>
  <c r="V43" i="75"/>
  <c r="BJ116" i="75"/>
  <c r="BJ264" i="75"/>
  <c r="V337" i="75"/>
  <c r="N115" i="75"/>
  <c r="AQ115" i="75"/>
  <c r="AQ263" i="75"/>
  <c r="N263" i="75"/>
  <c r="T336" i="75"/>
  <c r="T262" i="75"/>
  <c r="AG262" i="75" s="1"/>
  <c r="T187" i="75"/>
  <c r="AG187" i="75" s="1"/>
  <c r="T114" i="75"/>
  <c r="AG114" i="75" s="1"/>
  <c r="BT41" i="75"/>
  <c r="DH41" i="75"/>
  <c r="BJ187" i="75"/>
  <c r="S335" i="75"/>
  <c r="S261" i="75"/>
  <c r="AF261" i="75" s="1"/>
  <c r="S186" i="75"/>
  <c r="AF186" i="75" s="1"/>
  <c r="S113" i="75"/>
  <c r="AX40" i="75"/>
  <c r="BK186" i="75"/>
  <c r="AQ186" i="75"/>
  <c r="N186" i="75"/>
  <c r="N335" i="75"/>
  <c r="R334" i="75"/>
  <c r="R260" i="75"/>
  <c r="R185" i="75"/>
  <c r="R112" i="75"/>
  <c r="V39" i="75"/>
  <c r="AU39" i="75" s="1"/>
  <c r="BJ112" i="75"/>
  <c r="BJ260" i="75"/>
  <c r="BK259" i="75"/>
  <c r="N111" i="75"/>
  <c r="AQ111" i="75"/>
  <c r="AQ259" i="75"/>
  <c r="N259" i="75"/>
  <c r="T332" i="75"/>
  <c r="T258" i="75"/>
  <c r="AG258" i="75" s="1"/>
  <c r="T183" i="75"/>
  <c r="AG183" i="75" s="1"/>
  <c r="T110" i="75"/>
  <c r="BT37" i="75"/>
  <c r="DH37" i="75"/>
  <c r="BJ183" i="75"/>
  <c r="DQ183" i="75" s="1"/>
  <c r="DF183" i="75"/>
  <c r="T331" i="75"/>
  <c r="T257" i="75"/>
  <c r="AG257" i="75" s="1"/>
  <c r="T182" i="75"/>
  <c r="AG182" i="75" s="1"/>
  <c r="T109" i="75"/>
  <c r="BT36" i="75"/>
  <c r="CJ125" i="75"/>
  <c r="CO125" i="75" s="1"/>
  <c r="CJ123" i="75"/>
  <c r="CO123" i="75" s="1"/>
  <c r="CJ121" i="75"/>
  <c r="CO121" i="75" s="1"/>
  <c r="CJ119" i="75"/>
  <c r="CJ117" i="75"/>
  <c r="CJ109" i="75"/>
  <c r="CO109" i="75" s="1"/>
  <c r="EG92" i="75"/>
  <c r="EZ89" i="75"/>
  <c r="ER90" i="75"/>
  <c r="AS76" i="75"/>
  <c r="DG77" i="75" s="1"/>
  <c r="V73" i="75"/>
  <c r="V69" i="75"/>
  <c r="AQ68" i="75"/>
  <c r="AQ66" i="75"/>
  <c r="AQ64" i="75"/>
  <c r="AQ62" i="75"/>
  <c r="AX350" i="75"/>
  <c r="AQ54" i="75"/>
  <c r="AX348" i="75"/>
  <c r="N120" i="75"/>
  <c r="AQ120" i="75"/>
  <c r="AQ268" i="75"/>
  <c r="N268" i="75"/>
  <c r="N192" i="75"/>
  <c r="N341" i="75"/>
  <c r="DE341" i="75" s="1"/>
  <c r="AQ118" i="75"/>
  <c r="N118" i="75"/>
  <c r="AQ266" i="75"/>
  <c r="N266" i="75"/>
  <c r="AQ339" i="75"/>
  <c r="BI44" i="75"/>
  <c r="DE44" i="75"/>
  <c r="AY339" i="75"/>
  <c r="V190" i="75"/>
  <c r="AB190" i="75" s="1"/>
  <c r="AW339" i="75"/>
  <c r="AR117" i="75"/>
  <c r="N116" i="75"/>
  <c r="N264" i="75"/>
  <c r="AW42" i="75"/>
  <c r="AY337" i="75"/>
  <c r="AW337" i="75"/>
  <c r="AS114" i="75"/>
  <c r="N114" i="75"/>
  <c r="N262" i="75"/>
  <c r="AY335" i="75"/>
  <c r="AW335" i="75"/>
  <c r="AQ112" i="75"/>
  <c r="N112" i="75"/>
  <c r="AQ260" i="75"/>
  <c r="N260" i="75"/>
  <c r="AY333" i="75"/>
  <c r="AW333" i="75"/>
  <c r="AS258" i="75"/>
  <c r="N110" i="75"/>
  <c r="N258" i="75"/>
  <c r="AS257" i="75"/>
  <c r="BK257" i="75" s="1"/>
  <c r="N109" i="75"/>
  <c r="N257" i="75"/>
  <c r="AR342" i="75"/>
  <c r="BJ47" i="75"/>
  <c r="DF47" i="75"/>
  <c r="AR341" i="75"/>
  <c r="BJ46" i="75"/>
  <c r="DF46" i="75"/>
  <c r="AR340" i="75"/>
  <c r="BJ45" i="75"/>
  <c r="AR338" i="75"/>
  <c r="BJ43" i="75"/>
  <c r="AR42" i="75"/>
  <c r="DF43" i="75" s="1"/>
  <c r="AR40" i="75"/>
  <c r="AR38" i="75"/>
  <c r="AR41" i="75"/>
  <c r="AR39" i="75"/>
  <c r="AR37" i="75"/>
  <c r="AR36" i="75"/>
  <c r="AX336" i="75"/>
  <c r="AX332" i="75"/>
  <c r="CK297" i="75"/>
  <c r="CP298" i="75" s="1"/>
  <c r="CI297" i="75"/>
  <c r="CL297" i="75"/>
  <c r="CL295" i="75"/>
  <c r="AM286" i="75"/>
  <c r="AM282" i="75"/>
  <c r="AM278" i="75"/>
  <c r="AM274" i="75"/>
  <c r="AM294" i="75"/>
  <c r="AM272" i="75"/>
  <c r="AM271" i="75"/>
  <c r="AM291" i="75"/>
  <c r="CL290" i="75"/>
  <c r="AM289" i="75"/>
  <c r="CL286" i="75"/>
  <c r="CL272" i="75"/>
  <c r="CJ294" i="75"/>
  <c r="CP291" i="75"/>
  <c r="CJ290" i="75"/>
  <c r="CJ282" i="75"/>
  <c r="CO282" i="75" s="1"/>
  <c r="CJ274" i="75"/>
  <c r="CO274" i="75" s="1"/>
  <c r="CL219" i="75"/>
  <c r="CL258" i="75"/>
  <c r="CI219" i="75"/>
  <c r="CL218" i="75"/>
  <c r="CL214" i="75"/>
  <c r="CI211" i="75"/>
  <c r="CN212" i="75" s="1"/>
  <c r="CJ262" i="75"/>
  <c r="CO262" i="75" s="1"/>
  <c r="CL209" i="75"/>
  <c r="CL205" i="75"/>
  <c r="CL201" i="75"/>
  <c r="AL147" i="75"/>
  <c r="AL145" i="75"/>
  <c r="AM144" i="75"/>
  <c r="AM142" i="75"/>
  <c r="CR257" i="75"/>
  <c r="CW257" i="75" s="1"/>
  <c r="CI209" i="75"/>
  <c r="CL208" i="75"/>
  <c r="CL204" i="75"/>
  <c r="CI201" i="75"/>
  <c r="CN202" i="75" s="1"/>
  <c r="CI197" i="75"/>
  <c r="AK212" i="75"/>
  <c r="CL196" i="75"/>
  <c r="CI193" i="75"/>
  <c r="CL192" i="75"/>
  <c r="AM296" i="75"/>
  <c r="CJ297" i="75"/>
  <c r="CK296" i="75"/>
  <c r="EC313" i="75"/>
  <c r="EG313" i="75"/>
  <c r="CJ295" i="75"/>
  <c r="CO295" i="75" s="1"/>
  <c r="CL293" i="75"/>
  <c r="CL291" i="75"/>
  <c r="CL289" i="75"/>
  <c r="AK271" i="75"/>
  <c r="CR330" i="75"/>
  <c r="CV330" i="75" s="1"/>
  <c r="CR329" i="75"/>
  <c r="CW329" i="75" s="1"/>
  <c r="CR328" i="75"/>
  <c r="CT328" i="75" s="1"/>
  <c r="CR327" i="75"/>
  <c r="CW327" i="75" s="1"/>
  <c r="CR326" i="75"/>
  <c r="CV326" i="75" s="1"/>
  <c r="CR325" i="75"/>
  <c r="CV325" i="75" s="1"/>
  <c r="CR324" i="75"/>
  <c r="CT324" i="75" s="1"/>
  <c r="CR323" i="75"/>
  <c r="CW323" i="75" s="1"/>
  <c r="CR322" i="75"/>
  <c r="CV322" i="75" s="1"/>
  <c r="CR321" i="75"/>
  <c r="CV321" i="75" s="1"/>
  <c r="Z297" i="75"/>
  <c r="AM295" i="75"/>
  <c r="CK295" i="75"/>
  <c r="CP295" i="75" s="1"/>
  <c r="CI294" i="75"/>
  <c r="CN294" i="75" s="1"/>
  <c r="Y294" i="75"/>
  <c r="CJ293" i="75"/>
  <c r="X293" i="75"/>
  <c r="CI292" i="75"/>
  <c r="CJ291" i="75"/>
  <c r="CO291" i="75" s="1"/>
  <c r="CI290" i="75"/>
  <c r="CN290" i="75" s="1"/>
  <c r="Y290" i="75"/>
  <c r="CJ289" i="75"/>
  <c r="AK289" i="75"/>
  <c r="CI288" i="75"/>
  <c r="CN288" i="75" s="1"/>
  <c r="Y288" i="75"/>
  <c r="CP287" i="75"/>
  <c r="CL287" i="75"/>
  <c r="CI286" i="75"/>
  <c r="CN286" i="75" s="1"/>
  <c r="CP285" i="75"/>
  <c r="CL285" i="75"/>
  <c r="CI284" i="75"/>
  <c r="CN284" i="75" s="1"/>
  <c r="CP283" i="75"/>
  <c r="CL283" i="75"/>
  <c r="CI282" i="75"/>
  <c r="CN282" i="75" s="1"/>
  <c r="Y282" i="75"/>
  <c r="CP281" i="75"/>
  <c r="CL281" i="75"/>
  <c r="CI280" i="75"/>
  <c r="CN280" i="75" s="1"/>
  <c r="CL279" i="75"/>
  <c r="CI278" i="75"/>
  <c r="CN278" i="75" s="1"/>
  <c r="CP277" i="75"/>
  <c r="CL277" i="75"/>
  <c r="CI276" i="75"/>
  <c r="CN276" i="75" s="1"/>
  <c r="CL275" i="75"/>
  <c r="CI274" i="75"/>
  <c r="CN274" i="75" s="1"/>
  <c r="CP273" i="75"/>
  <c r="CL273" i="75"/>
  <c r="CI272" i="75"/>
  <c r="CN272" i="75" s="1"/>
  <c r="AL287" i="75"/>
  <c r="CP271" i="75"/>
  <c r="CL271" i="75"/>
  <c r="CI270" i="75"/>
  <c r="CN270" i="75" s="1"/>
  <c r="CI295" i="75"/>
  <c r="CN295" i="75" s="1"/>
  <c r="CK293" i="75"/>
  <c r="CP293" i="75" s="1"/>
  <c r="CJ292" i="75"/>
  <c r="CI291" i="75"/>
  <c r="CN291" i="75" s="1"/>
  <c r="CK289" i="75"/>
  <c r="CP289" i="75" s="1"/>
  <c r="CJ288" i="75"/>
  <c r="CJ284" i="75"/>
  <c r="CJ280" i="75"/>
  <c r="CO281" i="75" s="1"/>
  <c r="CJ276" i="75"/>
  <c r="CJ272" i="75"/>
  <c r="CO273" i="75" s="1"/>
  <c r="AM269" i="75"/>
  <c r="CP269" i="75"/>
  <c r="AM268" i="75"/>
  <c r="AM267" i="75"/>
  <c r="AM266" i="75"/>
  <c r="AM265" i="75"/>
  <c r="AM264" i="75"/>
  <c r="AM263" i="75"/>
  <c r="AM262" i="75"/>
  <c r="AM261" i="75"/>
  <c r="AM260" i="75"/>
  <c r="AM259" i="75"/>
  <c r="AM258" i="75"/>
  <c r="CL222" i="75"/>
  <c r="CL221" i="75"/>
  <c r="Z220" i="75"/>
  <c r="CJ219" i="75"/>
  <c r="CI218" i="75"/>
  <c r="AK218" i="75"/>
  <c r="CL217" i="75"/>
  <c r="Z216" i="75"/>
  <c r="CJ215" i="75"/>
  <c r="CI214" i="75"/>
  <c r="X214" i="75"/>
  <c r="CL213" i="75"/>
  <c r="CJ211" i="75"/>
  <c r="Y211" i="75"/>
  <c r="CI210" i="75"/>
  <c r="AK210" i="75"/>
  <c r="CJ287" i="75"/>
  <c r="CO287" i="75" s="1"/>
  <c r="CJ283" i="75"/>
  <c r="CO283" i="75" s="1"/>
  <c r="CJ279" i="75"/>
  <c r="CO279" i="75" s="1"/>
  <c r="CJ275" i="75"/>
  <c r="CO275" i="75" s="1"/>
  <c r="CJ271" i="75"/>
  <c r="CI268" i="75"/>
  <c r="CN268" i="75" s="1"/>
  <c r="AL268" i="75"/>
  <c r="CP267" i="75"/>
  <c r="CL267" i="75"/>
  <c r="CI266" i="75"/>
  <c r="CN266" i="75" s="1"/>
  <c r="AL266" i="75"/>
  <c r="CP265" i="75"/>
  <c r="CL265" i="75"/>
  <c r="CI264" i="75"/>
  <c r="CN264" i="75" s="1"/>
  <c r="AL264" i="75"/>
  <c r="CP263" i="75"/>
  <c r="CL263" i="75"/>
  <c r="CI262" i="75"/>
  <c r="CN262" i="75" s="1"/>
  <c r="AL262" i="75"/>
  <c r="CP261" i="75"/>
  <c r="CL261" i="75"/>
  <c r="CI260" i="75"/>
  <c r="CN260" i="75" s="1"/>
  <c r="AL260" i="75"/>
  <c r="CP259" i="75"/>
  <c r="CL259" i="75"/>
  <c r="CI258" i="75"/>
  <c r="CN258" i="75" s="1"/>
  <c r="AL258" i="75"/>
  <c r="AM257" i="75"/>
  <c r="CL257" i="75"/>
  <c r="CJ221" i="75"/>
  <c r="CO221" i="75" s="1"/>
  <c r="AK221" i="75"/>
  <c r="CL220" i="75"/>
  <c r="H152" i="75"/>
  <c r="CK219" i="75"/>
  <c r="CP219" i="75" s="1"/>
  <c r="Z219" i="75"/>
  <c r="CJ218" i="75"/>
  <c r="CO218" i="75" s="1"/>
  <c r="Y218" i="75"/>
  <c r="CI217" i="75"/>
  <c r="CN217" i="75" s="1"/>
  <c r="AK217" i="75"/>
  <c r="CL216" i="75"/>
  <c r="CK215" i="75"/>
  <c r="CP215" i="75" s="1"/>
  <c r="Z215" i="75"/>
  <c r="CJ214" i="75"/>
  <c r="CI213" i="75"/>
  <c r="CN213" i="75" s="1"/>
  <c r="X213" i="75"/>
  <c r="CL212" i="75"/>
  <c r="CK211" i="75"/>
  <c r="CP211" i="75" s="1"/>
  <c r="Z211" i="75"/>
  <c r="CJ210" i="75"/>
  <c r="CJ268" i="75"/>
  <c r="CJ264" i="75"/>
  <c r="CO265" i="75" s="1"/>
  <c r="CJ260" i="75"/>
  <c r="CJ258" i="75"/>
  <c r="CO258" i="75" s="1"/>
  <c r="C301" i="75"/>
  <c r="CJ209" i="75"/>
  <c r="Y209" i="75"/>
  <c r="CI208" i="75"/>
  <c r="X208" i="75"/>
  <c r="CL207" i="75"/>
  <c r="CJ205" i="75"/>
  <c r="Y205" i="75"/>
  <c r="CI204" i="75"/>
  <c r="AK204" i="75"/>
  <c r="CL203" i="75"/>
  <c r="Z202" i="75"/>
  <c r="CJ201" i="75"/>
  <c r="CO202" i="75" s="1"/>
  <c r="CI200" i="75"/>
  <c r="X200" i="75"/>
  <c r="CL199" i="75"/>
  <c r="Z198" i="75"/>
  <c r="CJ197" i="75"/>
  <c r="AL220" i="75"/>
  <c r="CI196" i="75"/>
  <c r="AK196" i="75"/>
  <c r="CL195" i="75"/>
  <c r="Z194" i="75"/>
  <c r="CJ193" i="75"/>
  <c r="AL193" i="75"/>
  <c r="CI192" i="75"/>
  <c r="AK192" i="75"/>
  <c r="CL191" i="75"/>
  <c r="Z190" i="75"/>
  <c r="CK189" i="75"/>
  <c r="CP189" i="75" s="1"/>
  <c r="CK187" i="75"/>
  <c r="CP187" i="75" s="1"/>
  <c r="CK185" i="75"/>
  <c r="CP185" i="75" s="1"/>
  <c r="CK183" i="75"/>
  <c r="CP183" i="75" s="1"/>
  <c r="CJ182" i="75"/>
  <c r="CO182" i="75" s="1"/>
  <c r="AK182" i="75"/>
  <c r="AL149" i="75"/>
  <c r="X148" i="75"/>
  <c r="CF147" i="75"/>
  <c r="CF145" i="75"/>
  <c r="X144" i="75"/>
  <c r="CF143" i="75"/>
  <c r="CF141" i="75"/>
  <c r="Y140" i="75"/>
  <c r="Y139" i="75"/>
  <c r="AL139" i="75" s="1"/>
  <c r="AL138" i="75"/>
  <c r="Y137" i="75"/>
  <c r="AL137" i="75" s="1"/>
  <c r="Z134" i="75"/>
  <c r="AM134" i="75" s="1"/>
  <c r="AL130" i="75"/>
  <c r="Z128" i="75"/>
  <c r="AM128" i="75" s="1"/>
  <c r="AM127" i="75"/>
  <c r="CJ267" i="75"/>
  <c r="CJ263" i="75"/>
  <c r="CO263" i="75" s="1"/>
  <c r="CJ259" i="75"/>
  <c r="CO259" i="75" s="1"/>
  <c r="CK257" i="75"/>
  <c r="CP257" i="75" s="1"/>
  <c r="CV257" i="75" s="1"/>
  <c r="CK209" i="75"/>
  <c r="CP209" i="75" s="1"/>
  <c r="CJ208" i="75"/>
  <c r="CO208" i="75" s="1"/>
  <c r="AL208" i="75"/>
  <c r="CI207" i="75"/>
  <c r="CN207" i="75" s="1"/>
  <c r="AE207" i="75"/>
  <c r="AK207" i="75"/>
  <c r="CL206" i="75"/>
  <c r="CK205" i="75"/>
  <c r="CP205" i="75" s="1"/>
  <c r="Z205" i="75"/>
  <c r="CJ204" i="75"/>
  <c r="CO204" i="75" s="1"/>
  <c r="Y204" i="75"/>
  <c r="CI203" i="75"/>
  <c r="CN203" i="75" s="1"/>
  <c r="X203" i="75"/>
  <c r="CL202" i="75"/>
  <c r="CK201" i="75"/>
  <c r="CP201" i="75" s="1"/>
  <c r="CJ200" i="75"/>
  <c r="CO200" i="75" s="1"/>
  <c r="CI199" i="75"/>
  <c r="X199" i="75"/>
  <c r="CL198" i="75"/>
  <c r="CK197" i="75"/>
  <c r="CP197" i="75" s="1"/>
  <c r="CJ196" i="75"/>
  <c r="Y196" i="75"/>
  <c r="CI195" i="75"/>
  <c r="CN195" i="75" s="1"/>
  <c r="AK195" i="75"/>
  <c r="CL194" i="75"/>
  <c r="CK193" i="75"/>
  <c r="CP193" i="75" s="1"/>
  <c r="AM193" i="75"/>
  <c r="CJ192" i="75"/>
  <c r="CO192" i="75" s="1"/>
  <c r="AL192" i="75"/>
  <c r="CI191" i="75"/>
  <c r="CN191" i="75" s="1"/>
  <c r="AK191" i="75"/>
  <c r="CL190" i="75"/>
  <c r="CJ189" i="75"/>
  <c r="CO189" i="75" s="1"/>
  <c r="AL189" i="75"/>
  <c r="CL188" i="75"/>
  <c r="CJ187" i="75"/>
  <c r="CO187" i="75" s="1"/>
  <c r="AL187" i="75"/>
  <c r="CL186" i="75"/>
  <c r="CJ185" i="75"/>
  <c r="CO185" i="75" s="1"/>
  <c r="AL185" i="75"/>
  <c r="CL184" i="75"/>
  <c r="CJ183" i="75"/>
  <c r="CO183" i="75" s="1"/>
  <c r="AL183" i="75"/>
  <c r="CI182" i="75"/>
  <c r="CN182" i="75" s="1"/>
  <c r="AL182" i="75"/>
  <c r="Z149" i="75"/>
  <c r="CF148" i="75"/>
  <c r="AM147" i="75"/>
  <c r="CF146" i="75"/>
  <c r="Z145" i="75"/>
  <c r="CK144" i="75"/>
  <c r="CJ143" i="75"/>
  <c r="CI142" i="75"/>
  <c r="CN142" i="75" s="1"/>
  <c r="Y142" i="75"/>
  <c r="CJ141" i="75"/>
  <c r="CO141" i="75" s="1"/>
  <c r="AM140" i="75"/>
  <c r="CN139" i="75"/>
  <c r="X139" i="75"/>
  <c r="AM138" i="75"/>
  <c r="X137" i="75"/>
  <c r="Y135" i="75"/>
  <c r="AL135" i="75" s="1"/>
  <c r="Y133" i="75"/>
  <c r="AL133" i="75" s="1"/>
  <c r="Z131" i="75"/>
  <c r="AM131" i="75" s="1"/>
  <c r="Y128" i="75"/>
  <c r="AL128" i="75" s="1"/>
  <c r="CK147" i="75"/>
  <c r="CP147" i="75" s="1"/>
  <c r="CK145" i="75"/>
  <c r="CP145" i="75" s="1"/>
  <c r="CK143" i="75"/>
  <c r="CP143" i="75" s="1"/>
  <c r="CK141" i="75"/>
  <c r="CP141" i="75" s="1"/>
  <c r="CP137" i="75"/>
  <c r="CL136" i="75"/>
  <c r="CL135" i="75"/>
  <c r="CL134" i="75"/>
  <c r="CL133" i="75"/>
  <c r="CK132" i="75"/>
  <c r="CP132" i="75" s="1"/>
  <c r="CV131" i="75"/>
  <c r="CL129" i="75"/>
  <c r="CL128" i="75"/>
  <c r="CL127" i="75"/>
  <c r="BJ126" i="75"/>
  <c r="AM126" i="75"/>
  <c r="CI126" i="75"/>
  <c r="AM125" i="75"/>
  <c r="AR124" i="75"/>
  <c r="AQ123" i="75"/>
  <c r="N123" i="75"/>
  <c r="Y122" i="75"/>
  <c r="AL122" i="75" s="1"/>
  <c r="AM121" i="75"/>
  <c r="AS121" i="75"/>
  <c r="AL115" i="75"/>
  <c r="AL113" i="75"/>
  <c r="AL111" i="75"/>
  <c r="AS222" i="75"/>
  <c r="DG223" i="75" s="1"/>
  <c r="N222" i="75"/>
  <c r="N371" i="75"/>
  <c r="AS221" i="75"/>
  <c r="N221" i="75"/>
  <c r="N370" i="75"/>
  <c r="N147" i="75"/>
  <c r="N295" i="75"/>
  <c r="AS368" i="75"/>
  <c r="BK73" i="75"/>
  <c r="V146" i="75"/>
  <c r="AB146" i="75" s="1"/>
  <c r="V294" i="75"/>
  <c r="AI294" i="75" s="1"/>
  <c r="BT73" i="75"/>
  <c r="DH73" i="75"/>
  <c r="AU73" i="75"/>
  <c r="DF368" i="75"/>
  <c r="N218" i="75"/>
  <c r="N367" i="75"/>
  <c r="AQ366" i="75"/>
  <c r="BI71" i="75"/>
  <c r="Y144" i="75"/>
  <c r="N143" i="75"/>
  <c r="AQ143" i="75"/>
  <c r="N291" i="75"/>
  <c r="AQ291" i="75"/>
  <c r="AS364" i="75"/>
  <c r="BK69" i="75"/>
  <c r="V290" i="75"/>
  <c r="AB290" i="75" s="1"/>
  <c r="BT69" i="75"/>
  <c r="DH69" i="75"/>
  <c r="AU69" i="75"/>
  <c r="AR215" i="75"/>
  <c r="AR363" i="75"/>
  <c r="BJ68" i="75"/>
  <c r="N141" i="75"/>
  <c r="N289" i="75"/>
  <c r="AS362" i="75"/>
  <c r="BK67" i="75"/>
  <c r="T362" i="75"/>
  <c r="T288" i="75"/>
  <c r="AG288" i="75" s="1"/>
  <c r="T213" i="75"/>
  <c r="AG213" i="75" s="1"/>
  <c r="T140" i="75"/>
  <c r="AG140" i="75" s="1"/>
  <c r="AY67" i="75"/>
  <c r="BT67" i="75"/>
  <c r="DH67" i="75"/>
  <c r="AU67" i="75"/>
  <c r="DF362" i="75"/>
  <c r="AR361" i="75"/>
  <c r="BJ66" i="75"/>
  <c r="S361" i="75"/>
  <c r="S287" i="75"/>
  <c r="AF287" i="75" s="1"/>
  <c r="S212" i="75"/>
  <c r="AF212" i="75" s="1"/>
  <c r="S139" i="75"/>
  <c r="AF139" i="75" s="1"/>
  <c r="N212" i="75"/>
  <c r="N361" i="75"/>
  <c r="DF361" i="75" s="1"/>
  <c r="AQ360" i="75"/>
  <c r="DE65" i="75"/>
  <c r="BI65" i="75"/>
  <c r="R360" i="75"/>
  <c r="R286" i="75"/>
  <c r="R211" i="75"/>
  <c r="R138" i="75"/>
  <c r="V65" i="75"/>
  <c r="AW65" i="75" s="1"/>
  <c r="AQ210" i="75"/>
  <c r="N210" i="75"/>
  <c r="N359" i="75"/>
  <c r="DF359" i="75" s="1"/>
  <c r="AQ358" i="75"/>
  <c r="DE63" i="75"/>
  <c r="BI63" i="75"/>
  <c r="R358" i="75"/>
  <c r="R284" i="75"/>
  <c r="R209" i="75"/>
  <c r="R136" i="75"/>
  <c r="AQ136" i="75" s="1"/>
  <c r="V63" i="75"/>
  <c r="AR284" i="75"/>
  <c r="Z135" i="75"/>
  <c r="AM135" i="75" s="1"/>
  <c r="AQ135" i="75"/>
  <c r="X135" i="75"/>
  <c r="N135" i="75"/>
  <c r="AQ283" i="75"/>
  <c r="N283" i="75"/>
  <c r="DG61" i="75"/>
  <c r="V134" i="75"/>
  <c r="BT61" i="75"/>
  <c r="DH61" i="75"/>
  <c r="AR207" i="75"/>
  <c r="N206" i="75"/>
  <c r="N355" i="75"/>
  <c r="AQ354" i="75"/>
  <c r="BI59" i="75"/>
  <c r="R354" i="75"/>
  <c r="R280" i="75"/>
  <c r="R205" i="75"/>
  <c r="R132" i="75"/>
  <c r="V59" i="75"/>
  <c r="Y132" i="75"/>
  <c r="AL132" i="75" s="1"/>
  <c r="AR280" i="75"/>
  <c r="AQ204" i="75"/>
  <c r="N204" i="75"/>
  <c r="N353" i="75"/>
  <c r="AQ352" i="75"/>
  <c r="BI57" i="75"/>
  <c r="R352" i="75"/>
  <c r="R278" i="75"/>
  <c r="R203" i="75"/>
  <c r="R130" i="75"/>
  <c r="V57" i="75"/>
  <c r="AW57" i="75" s="1"/>
  <c r="AR278" i="75"/>
  <c r="AQ129" i="75"/>
  <c r="N129" i="75"/>
  <c r="N277" i="75"/>
  <c r="AR350" i="75"/>
  <c r="DF55" i="75"/>
  <c r="BJ55" i="75"/>
  <c r="AQ201" i="75"/>
  <c r="N201" i="75"/>
  <c r="AQ276" i="75"/>
  <c r="N276" i="75"/>
  <c r="AR349" i="75"/>
  <c r="DF54" i="75"/>
  <c r="BJ54" i="75"/>
  <c r="N127" i="75"/>
  <c r="AQ275" i="75"/>
  <c r="N275" i="75"/>
  <c r="AS126" i="75"/>
  <c r="DG348" i="75"/>
  <c r="N274" i="75"/>
  <c r="AS347" i="75"/>
  <c r="DG52" i="75"/>
  <c r="BK52" i="75"/>
  <c r="DR52" i="75" s="1"/>
  <c r="T347" i="75"/>
  <c r="T273" i="75"/>
  <c r="T198" i="75"/>
  <c r="AG198" i="75" s="1"/>
  <c r="T125" i="75"/>
  <c r="AG125" i="75" s="1"/>
  <c r="BT52" i="75"/>
  <c r="DH52" i="75"/>
  <c r="AU52" i="75"/>
  <c r="AS197" i="75"/>
  <c r="DG346" i="75"/>
  <c r="N272" i="75"/>
  <c r="AS345" i="75"/>
  <c r="DG50" i="75"/>
  <c r="BK50" i="75"/>
  <c r="DR50" i="75" s="1"/>
  <c r="T345" i="75"/>
  <c r="T271" i="75"/>
  <c r="AG271" i="75" s="1"/>
  <c r="T196" i="75"/>
  <c r="AG196" i="75" s="1"/>
  <c r="T123" i="75"/>
  <c r="AG123" i="75" s="1"/>
  <c r="AY50" i="75"/>
  <c r="BT50" i="75"/>
  <c r="DH50" i="75"/>
  <c r="AU50" i="75"/>
  <c r="AS270" i="75"/>
  <c r="N195" i="75"/>
  <c r="N344" i="75"/>
  <c r="DG344" i="75" s="1"/>
  <c r="AQ343" i="75"/>
  <c r="DE48" i="75"/>
  <c r="BI48" i="75"/>
  <c r="DP48" i="75" s="1"/>
  <c r="R343" i="75"/>
  <c r="R269" i="75"/>
  <c r="R194" i="75"/>
  <c r="R121" i="75"/>
  <c r="V48" i="75"/>
  <c r="EC166" i="75"/>
  <c r="EG164" i="75"/>
  <c r="CJ148" i="75"/>
  <c r="CJ146" i="75"/>
  <c r="CJ144" i="75"/>
  <c r="CJ142" i="75"/>
  <c r="CO137" i="75"/>
  <c r="CI136" i="75"/>
  <c r="CI135" i="75"/>
  <c r="CI134" i="75"/>
  <c r="CI133" i="75"/>
  <c r="CN133" i="75" s="1"/>
  <c r="CJ132" i="75"/>
  <c r="CO132" i="75" s="1"/>
  <c r="CO130" i="75"/>
  <c r="X129" i="75"/>
  <c r="CI128" i="75"/>
  <c r="CI127" i="75"/>
  <c r="CN127" i="75" s="1"/>
  <c r="Y126" i="75"/>
  <c r="AL126" i="75" s="1"/>
  <c r="CJ126" i="75"/>
  <c r="AL125" i="75"/>
  <c r="AK128" i="75"/>
  <c r="AL123" i="75"/>
  <c r="AK122" i="75"/>
  <c r="AL121" i="75"/>
  <c r="Y119" i="75"/>
  <c r="AL119" i="75" s="1"/>
  <c r="AL117" i="75"/>
  <c r="Z115" i="75"/>
  <c r="AM115" i="75" s="1"/>
  <c r="AM113" i="75"/>
  <c r="AM111" i="75"/>
  <c r="AL109" i="75"/>
  <c r="R371" i="75"/>
  <c r="R297" i="75"/>
  <c r="R222" i="75"/>
  <c r="R149" i="75"/>
  <c r="V76" i="75"/>
  <c r="AR149" i="75"/>
  <c r="AR297" i="75"/>
  <c r="DF298" i="75" s="1"/>
  <c r="R370" i="75"/>
  <c r="R296" i="75"/>
  <c r="AQ296" i="75" s="1"/>
  <c r="R221" i="75"/>
  <c r="R148" i="75"/>
  <c r="AQ148" i="75" s="1"/>
  <c r="V75" i="75"/>
  <c r="DF148" i="75"/>
  <c r="BJ148" i="75"/>
  <c r="DQ148" i="75" s="1"/>
  <c r="DF296" i="75"/>
  <c r="T369" i="75"/>
  <c r="T295" i="75"/>
  <c r="AG295" i="75" s="1"/>
  <c r="T220" i="75"/>
  <c r="AG220" i="75" s="1"/>
  <c r="T147" i="75"/>
  <c r="AG147" i="75" s="1"/>
  <c r="AY74" i="75"/>
  <c r="DH74" i="75"/>
  <c r="AU74" i="75"/>
  <c r="BT74" i="75"/>
  <c r="AR220" i="75"/>
  <c r="DF369" i="75"/>
  <c r="AS146" i="75"/>
  <c r="AS294" i="75"/>
  <c r="AQ146" i="75"/>
  <c r="N146" i="75"/>
  <c r="AQ294" i="75"/>
  <c r="N294" i="75"/>
  <c r="R367" i="75"/>
  <c r="R293" i="75"/>
  <c r="AQ293" i="75" s="1"/>
  <c r="R218" i="75"/>
  <c r="R145" i="75"/>
  <c r="AQ145" i="75" s="1"/>
  <c r="V72" i="75"/>
  <c r="AR145" i="75"/>
  <c r="AR293" i="75"/>
  <c r="S366" i="75"/>
  <c r="S292" i="75"/>
  <c r="AF292" i="75" s="1"/>
  <c r="S217" i="75"/>
  <c r="AF217" i="75" s="1"/>
  <c r="S144" i="75"/>
  <c r="AF144" i="75" s="1"/>
  <c r="AS217" i="75"/>
  <c r="AQ217" i="75"/>
  <c r="N217" i="75"/>
  <c r="N366" i="75"/>
  <c r="DF366" i="75" s="1"/>
  <c r="T365" i="75"/>
  <c r="T291" i="75"/>
  <c r="AG291" i="75" s="1"/>
  <c r="T216" i="75"/>
  <c r="AG216" i="75" s="1"/>
  <c r="T143" i="75"/>
  <c r="AG143" i="75" s="1"/>
  <c r="DH70" i="75"/>
  <c r="BT70" i="75"/>
  <c r="AR216" i="75"/>
  <c r="DF365" i="75"/>
  <c r="AS142" i="75"/>
  <c r="AS290" i="75"/>
  <c r="AQ142" i="75"/>
  <c r="N142" i="75"/>
  <c r="AQ290" i="75"/>
  <c r="N290" i="75"/>
  <c r="T363" i="75"/>
  <c r="T289" i="75"/>
  <c r="AG289" i="75" s="1"/>
  <c r="T214" i="75"/>
  <c r="AG214" i="75" s="1"/>
  <c r="T141" i="75"/>
  <c r="AG141" i="75" s="1"/>
  <c r="AY68" i="75"/>
  <c r="DH68" i="75"/>
  <c r="AU68" i="75"/>
  <c r="BT68" i="75"/>
  <c r="AR214" i="75"/>
  <c r="DF363" i="75"/>
  <c r="DL363" i="75" s="1"/>
  <c r="AS140" i="75"/>
  <c r="AS288" i="75"/>
  <c r="N140" i="75"/>
  <c r="AQ140" i="75"/>
  <c r="N288" i="75"/>
  <c r="T361" i="75"/>
  <c r="T287" i="75"/>
  <c r="AG287" i="75" s="1"/>
  <c r="T212" i="75"/>
  <c r="AG212" i="75" s="1"/>
  <c r="T139" i="75"/>
  <c r="AG139" i="75" s="1"/>
  <c r="DH66" i="75"/>
  <c r="BT66" i="75"/>
  <c r="AR212" i="75"/>
  <c r="AS138" i="75"/>
  <c r="AS286" i="75"/>
  <c r="N138" i="75"/>
  <c r="AQ138" i="75"/>
  <c r="AQ286" i="75"/>
  <c r="N286" i="75"/>
  <c r="T359" i="75"/>
  <c r="T285" i="75"/>
  <c r="AG285" i="75" s="1"/>
  <c r="T210" i="75"/>
  <c r="AG210" i="75" s="1"/>
  <c r="T137" i="75"/>
  <c r="AG137" i="75" s="1"/>
  <c r="AY64" i="75"/>
  <c r="DH64" i="75"/>
  <c r="AU64" i="75"/>
  <c r="BT64" i="75"/>
  <c r="BJ210" i="75"/>
  <c r="AS209" i="75"/>
  <c r="AQ209" i="75"/>
  <c r="N209" i="75"/>
  <c r="AQ284" i="75"/>
  <c r="N284" i="75"/>
  <c r="T357" i="75"/>
  <c r="T283" i="75"/>
  <c r="AG283" i="75" s="1"/>
  <c r="T135" i="75"/>
  <c r="AG135" i="75" s="1"/>
  <c r="T208" i="75"/>
  <c r="AG208" i="75" s="1"/>
  <c r="AY62" i="75"/>
  <c r="DH62" i="75"/>
  <c r="AU62" i="75"/>
  <c r="BT62" i="75"/>
  <c r="AR208" i="75"/>
  <c r="DF357" i="75"/>
  <c r="AS207" i="75"/>
  <c r="AQ207" i="75"/>
  <c r="N207" i="75"/>
  <c r="AQ282" i="75"/>
  <c r="N282" i="75"/>
  <c r="T355" i="75"/>
  <c r="T281" i="75"/>
  <c r="AG281" i="75" s="1"/>
  <c r="T133" i="75"/>
  <c r="AG133" i="75" s="1"/>
  <c r="T206" i="75"/>
  <c r="AG206" i="75" s="1"/>
  <c r="AY60" i="75"/>
  <c r="DH60" i="75"/>
  <c r="AU60" i="75"/>
  <c r="BT60" i="75"/>
  <c r="BJ206" i="75"/>
  <c r="AS132" i="75"/>
  <c r="AQ132" i="75"/>
  <c r="N132" i="75"/>
  <c r="AQ280" i="75"/>
  <c r="N280" i="75"/>
  <c r="T353" i="75"/>
  <c r="T279" i="75"/>
  <c r="AG279" i="75" s="1"/>
  <c r="T204" i="75"/>
  <c r="AG204" i="75" s="1"/>
  <c r="T131" i="75"/>
  <c r="AG131" i="75" s="1"/>
  <c r="AY58" i="75"/>
  <c r="DH58" i="75"/>
  <c r="AU58" i="75"/>
  <c r="BT58" i="75"/>
  <c r="AR131" i="75"/>
  <c r="Y131" i="75"/>
  <c r="AL131" i="75" s="1"/>
  <c r="DF353" i="75"/>
  <c r="AS278" i="75"/>
  <c r="N130" i="75"/>
  <c r="AQ130" i="75"/>
  <c r="AQ278" i="75"/>
  <c r="N278" i="75"/>
  <c r="T351" i="75"/>
  <c r="T277" i="75"/>
  <c r="AG277" i="75" s="1"/>
  <c r="T129" i="75"/>
  <c r="AG129" i="75" s="1"/>
  <c r="T202" i="75"/>
  <c r="AG202" i="75" s="1"/>
  <c r="AY56" i="75"/>
  <c r="DH56" i="75"/>
  <c r="AU56" i="75"/>
  <c r="BT56" i="75"/>
  <c r="AR202" i="75"/>
  <c r="DF351" i="75"/>
  <c r="T350" i="75"/>
  <c r="T276" i="75"/>
  <c r="AG276" i="75" s="1"/>
  <c r="T201" i="75"/>
  <c r="AG201" i="75" s="1"/>
  <c r="T128" i="75"/>
  <c r="AG128" i="75" s="1"/>
  <c r="DH55" i="75"/>
  <c r="BT55" i="75"/>
  <c r="DF201" i="75"/>
  <c r="BJ201" i="75"/>
  <c r="T349" i="75"/>
  <c r="T275" i="75"/>
  <c r="AG275" i="75" s="1"/>
  <c r="T127" i="75"/>
  <c r="AG127" i="75" s="1"/>
  <c r="T200" i="75"/>
  <c r="AG200" i="75" s="1"/>
  <c r="AY54" i="75"/>
  <c r="DH54" i="75"/>
  <c r="AU54" i="75"/>
  <c r="BT54" i="75"/>
  <c r="BJ200" i="75"/>
  <c r="DF200" i="75"/>
  <c r="DF349" i="75"/>
  <c r="AQ348" i="75"/>
  <c r="BI53" i="75"/>
  <c r="DP53" i="75" s="1"/>
  <c r="DE53" i="75"/>
  <c r="R348" i="75"/>
  <c r="R274" i="75"/>
  <c r="R199" i="75"/>
  <c r="R126" i="75"/>
  <c r="V53" i="75"/>
  <c r="BJ199" i="75"/>
  <c r="DF348" i="75"/>
  <c r="AR347" i="75"/>
  <c r="BJ52" i="75"/>
  <c r="DQ52" i="75" s="1"/>
  <c r="DF52" i="75"/>
  <c r="S347" i="75"/>
  <c r="S273" i="75"/>
  <c r="AF273" i="75" s="1"/>
  <c r="S198" i="75"/>
  <c r="AF198" i="75" s="1"/>
  <c r="S125" i="75"/>
  <c r="AX52" i="75"/>
  <c r="AQ198" i="75"/>
  <c r="N198" i="75"/>
  <c r="N347" i="75"/>
  <c r="AQ346" i="75"/>
  <c r="BI51" i="75"/>
  <c r="DP51" i="75" s="1"/>
  <c r="DE51" i="75"/>
  <c r="R346" i="75"/>
  <c r="R272" i="75"/>
  <c r="AQ272" i="75" s="1"/>
  <c r="R197" i="75"/>
  <c r="V51" i="75"/>
  <c r="R124" i="75"/>
  <c r="AW51" i="75"/>
  <c r="AR197" i="75"/>
  <c r="DF346" i="75"/>
  <c r="AR345" i="75"/>
  <c r="DF50" i="75"/>
  <c r="S345" i="75"/>
  <c r="S271" i="75"/>
  <c r="AF271" i="75" s="1"/>
  <c r="S196" i="75"/>
  <c r="AF196" i="75" s="1"/>
  <c r="S123" i="75"/>
  <c r="AX50" i="75"/>
  <c r="AQ196" i="75"/>
  <c r="N196" i="75"/>
  <c r="N345" i="75"/>
  <c r="AQ344" i="75"/>
  <c r="BI49" i="75"/>
  <c r="DE49" i="75"/>
  <c r="R344" i="75"/>
  <c r="R270" i="75"/>
  <c r="R195" i="75"/>
  <c r="V49" i="75"/>
  <c r="R122" i="75"/>
  <c r="AW49" i="75"/>
  <c r="BJ195" i="75"/>
  <c r="DF344" i="75"/>
  <c r="BJ48" i="75"/>
  <c r="DQ48" i="75" s="1"/>
  <c r="S343" i="75"/>
  <c r="S269" i="75"/>
  <c r="AF269" i="75" s="1"/>
  <c r="S194" i="75"/>
  <c r="AF194" i="75" s="1"/>
  <c r="S121" i="75"/>
  <c r="AX48" i="75"/>
  <c r="AQ194" i="75"/>
  <c r="N194" i="75"/>
  <c r="N343" i="75"/>
  <c r="CI125" i="75"/>
  <c r="CN125" i="75" s="1"/>
  <c r="CO124" i="75"/>
  <c r="CI123" i="75"/>
  <c r="CN123" i="75" s="1"/>
  <c r="CO122" i="75"/>
  <c r="CI121" i="75"/>
  <c r="CN121" i="75" s="1"/>
  <c r="CO120" i="75"/>
  <c r="CI119" i="75"/>
  <c r="CN119" i="75" s="1"/>
  <c r="CJ118" i="75"/>
  <c r="CO118" i="75" s="1"/>
  <c r="CI117" i="75"/>
  <c r="CN117" i="75" s="1"/>
  <c r="CJ116" i="75"/>
  <c r="CO116" i="75" s="1"/>
  <c r="CJ114" i="75"/>
  <c r="CJ112" i="75"/>
  <c r="CJ110" i="75"/>
  <c r="CI109" i="75"/>
  <c r="CN109" i="75" s="1"/>
  <c r="AX371" i="75"/>
  <c r="AR370" i="75"/>
  <c r="DF75" i="75"/>
  <c r="BJ75" i="75"/>
  <c r="AR369" i="75"/>
  <c r="BJ74" i="75"/>
  <c r="AR73" i="75"/>
  <c r="DF74" i="75" s="1"/>
  <c r="AX367" i="75"/>
  <c r="AR365" i="75"/>
  <c r="BJ70" i="75"/>
  <c r="AR69" i="75"/>
  <c r="AR67" i="75"/>
  <c r="DF68" i="75" s="1"/>
  <c r="AX359" i="75"/>
  <c r="AR61" i="75"/>
  <c r="DF62" i="75" s="1"/>
  <c r="AX355" i="75"/>
  <c r="AX353" i="75"/>
  <c r="AS55" i="75"/>
  <c r="AX349" i="75"/>
  <c r="N126" i="75"/>
  <c r="AS342" i="75"/>
  <c r="DG47" i="75"/>
  <c r="BK47" i="75"/>
  <c r="T342" i="75"/>
  <c r="T268" i="75"/>
  <c r="AG268" i="75" s="1"/>
  <c r="T193" i="75"/>
  <c r="AG193" i="75" s="1"/>
  <c r="T120" i="75"/>
  <c r="AG120" i="75" s="1"/>
  <c r="BT47" i="75"/>
  <c r="DH47" i="75"/>
  <c r="DF193" i="75"/>
  <c r="BJ193" i="75"/>
  <c r="AS341" i="75"/>
  <c r="DG46" i="75"/>
  <c r="BK46" i="75"/>
  <c r="T341" i="75"/>
  <c r="T267" i="75"/>
  <c r="AG267" i="75" s="1"/>
  <c r="T192" i="75"/>
  <c r="AG192" i="75" s="1"/>
  <c r="T119" i="75"/>
  <c r="AG119" i="75" s="1"/>
  <c r="AY46" i="75"/>
  <c r="BT46" i="75"/>
  <c r="DH46" i="75"/>
  <c r="BJ192" i="75"/>
  <c r="DF192" i="75"/>
  <c r="DF341" i="75"/>
  <c r="AS340" i="75"/>
  <c r="DG45" i="75"/>
  <c r="BK45" i="75"/>
  <c r="T340" i="75"/>
  <c r="T266" i="75"/>
  <c r="AG266" i="75" s="1"/>
  <c r="T191" i="75"/>
  <c r="AG191" i="75" s="1"/>
  <c r="T118" i="75"/>
  <c r="AG118" i="75" s="1"/>
  <c r="AY45" i="75"/>
  <c r="BT45" i="75"/>
  <c r="DH45" i="75"/>
  <c r="AU45" i="75"/>
  <c r="BJ191" i="75"/>
  <c r="AR44" i="75"/>
  <c r="DF45" i="75" s="1"/>
  <c r="V44" i="75"/>
  <c r="AU44" i="75" s="1"/>
  <c r="BK265" i="75"/>
  <c r="AQ117" i="75"/>
  <c r="N117" i="75"/>
  <c r="AQ265" i="75"/>
  <c r="N265" i="75"/>
  <c r="AS338" i="75"/>
  <c r="AS41" i="75"/>
  <c r="AS39" i="75"/>
  <c r="AS37" i="75"/>
  <c r="AS36" i="75"/>
  <c r="BK43" i="75"/>
  <c r="AS42" i="75"/>
  <c r="AS40" i="75"/>
  <c r="AS38" i="75"/>
  <c r="T338" i="75"/>
  <c r="T264" i="75"/>
  <c r="AG264" i="75" s="1"/>
  <c r="T189" i="75"/>
  <c r="AG189" i="75" s="1"/>
  <c r="T116" i="75"/>
  <c r="AG116" i="75" s="1"/>
  <c r="AY43" i="75"/>
  <c r="BT43" i="75"/>
  <c r="DH43" i="75"/>
  <c r="AU43" i="75"/>
  <c r="BJ189" i="75"/>
  <c r="S337" i="75"/>
  <c r="S263" i="75"/>
  <c r="AF263" i="75" s="1"/>
  <c r="S188" i="75"/>
  <c r="AF188" i="75" s="1"/>
  <c r="S115" i="75"/>
  <c r="AF115" i="75" s="1"/>
  <c r="AX42" i="75"/>
  <c r="BK188" i="75"/>
  <c r="AQ188" i="75"/>
  <c r="N188" i="75"/>
  <c r="N337" i="75"/>
  <c r="DF337" i="75" s="1"/>
  <c r="R336" i="75"/>
  <c r="R262" i="75"/>
  <c r="R187" i="75"/>
  <c r="AQ187" i="75" s="1"/>
  <c r="R114" i="75"/>
  <c r="V41" i="75"/>
  <c r="BJ114" i="75"/>
  <c r="BJ262" i="75"/>
  <c r="V335" i="75"/>
  <c r="BA335" i="75" s="1"/>
  <c r="BK113" i="75"/>
  <c r="N113" i="75"/>
  <c r="AQ113" i="75"/>
  <c r="AQ261" i="75"/>
  <c r="N261" i="75"/>
  <c r="T334" i="75"/>
  <c r="T260" i="75"/>
  <c r="AG260" i="75" s="1"/>
  <c r="T185" i="75"/>
  <c r="AG185" i="75" s="1"/>
  <c r="T112" i="75"/>
  <c r="AG112" i="75" s="1"/>
  <c r="AY39" i="75"/>
  <c r="BT39" i="75"/>
  <c r="DH39" i="75"/>
  <c r="BJ185" i="75"/>
  <c r="S333" i="75"/>
  <c r="S259" i="75"/>
  <c r="AF259" i="75" s="1"/>
  <c r="S184" i="75"/>
  <c r="AF184" i="75" s="1"/>
  <c r="S111" i="75"/>
  <c r="AF111" i="75" s="1"/>
  <c r="AX38" i="75"/>
  <c r="BK184" i="75"/>
  <c r="AQ184" i="75"/>
  <c r="N184" i="75"/>
  <c r="N333" i="75"/>
  <c r="R332" i="75"/>
  <c r="R258" i="75"/>
  <c r="R183" i="75"/>
  <c r="AQ183" i="75" s="1"/>
  <c r="R110" i="75"/>
  <c r="V37" i="75"/>
  <c r="BJ110" i="75"/>
  <c r="DF110" i="75"/>
  <c r="DF258" i="75"/>
  <c r="BJ258" i="75"/>
  <c r="DQ258" i="75" s="1"/>
  <c r="R331" i="75"/>
  <c r="R257" i="75"/>
  <c r="AQ257" i="75" s="1"/>
  <c r="BI257" i="75" s="1"/>
  <c r="R182" i="75"/>
  <c r="R109" i="75"/>
  <c r="AQ109" i="75" s="1"/>
  <c r="V36" i="75"/>
  <c r="AY36" i="75" s="1"/>
  <c r="BJ109" i="75"/>
  <c r="DQ109" i="75" s="1"/>
  <c r="CL125" i="75"/>
  <c r="CP124" i="75"/>
  <c r="CL123" i="75"/>
  <c r="CP122" i="75"/>
  <c r="CL121" i="75"/>
  <c r="CP120" i="75"/>
  <c r="CL119" i="75"/>
  <c r="CK118" i="75"/>
  <c r="CP118" i="75" s="1"/>
  <c r="CL117" i="75"/>
  <c r="CK116" i="75"/>
  <c r="CP116" i="75" s="1"/>
  <c r="CI114" i="75"/>
  <c r="CK112" i="75"/>
  <c r="CP112" i="75" s="1"/>
  <c r="CK110" i="75"/>
  <c r="CP110" i="75" s="1"/>
  <c r="CL109" i="75"/>
  <c r="AQ76" i="75"/>
  <c r="DE77" i="75" s="1"/>
  <c r="AS75" i="75"/>
  <c r="AQ74" i="75"/>
  <c r="AS72" i="75"/>
  <c r="V71" i="75"/>
  <c r="AQ70" i="75"/>
  <c r="AS68" i="75"/>
  <c r="DG69" i="75" s="1"/>
  <c r="AS66" i="75"/>
  <c r="AS64" i="75"/>
  <c r="AS62" i="75"/>
  <c r="V61" i="75"/>
  <c r="AQ60" i="75"/>
  <c r="AQ58" i="75"/>
  <c r="AQ56" i="75"/>
  <c r="AS54" i="75"/>
  <c r="AR348" i="75"/>
  <c r="DF53" i="75"/>
  <c r="BJ53" i="75"/>
  <c r="DQ53" i="75" s="1"/>
  <c r="AX344" i="75"/>
  <c r="AS193" i="75"/>
  <c r="N193" i="75"/>
  <c r="N342" i="75"/>
  <c r="AS119" i="75"/>
  <c r="AQ119" i="75"/>
  <c r="N119" i="75"/>
  <c r="AQ267" i="75"/>
  <c r="N267" i="75"/>
  <c r="AQ191" i="75"/>
  <c r="N191" i="75"/>
  <c r="N340" i="75"/>
  <c r="AS339" i="75"/>
  <c r="BK44" i="75"/>
  <c r="DR44" i="75" s="1"/>
  <c r="DG44" i="75"/>
  <c r="V117" i="75"/>
  <c r="V265" i="75"/>
  <c r="DH44" i="75"/>
  <c r="BT44" i="75"/>
  <c r="DF339" i="75"/>
  <c r="AQ189" i="75"/>
  <c r="N189" i="75"/>
  <c r="N338" i="75"/>
  <c r="AY42" i="75"/>
  <c r="V115" i="75"/>
  <c r="AB115" i="75" s="1"/>
  <c r="DH42" i="75"/>
  <c r="AU42" i="75"/>
  <c r="BT42" i="75"/>
  <c r="AR188" i="75"/>
  <c r="AS187" i="75"/>
  <c r="DG188" i="75" s="1"/>
  <c r="N187" i="75"/>
  <c r="N336" i="75"/>
  <c r="AY40" i="75"/>
  <c r="V261" i="75"/>
  <c r="DH40" i="75"/>
  <c r="AU40" i="75"/>
  <c r="BT40" i="75"/>
  <c r="AR186" i="75"/>
  <c r="DF335" i="75"/>
  <c r="AQ185" i="75"/>
  <c r="N185" i="75"/>
  <c r="N334" i="75"/>
  <c r="DG334" i="75" s="1"/>
  <c r="DH38" i="75"/>
  <c r="AU38" i="75"/>
  <c r="BT38" i="75"/>
  <c r="AR184" i="75"/>
  <c r="AS183" i="75"/>
  <c r="N183" i="75"/>
  <c r="N332" i="75"/>
  <c r="DF332" i="75" s="1"/>
  <c r="AS182" i="75"/>
  <c r="BK182" i="75" s="1"/>
  <c r="N182" i="75"/>
  <c r="AQ182" i="75"/>
  <c r="BI182" i="75" s="1"/>
  <c r="N331" i="75"/>
  <c r="AX342" i="75"/>
  <c r="AX341" i="75"/>
  <c r="AX340" i="75"/>
  <c r="AX338" i="75"/>
  <c r="AX334" i="75"/>
  <c r="EC20" i="75"/>
  <c r="EG19" i="75"/>
  <c r="AX331" i="75"/>
  <c r="CU150" i="75" l="1"/>
  <c r="CV150" i="75"/>
  <c r="BA38" i="75"/>
  <c r="BA42" i="75"/>
  <c r="AW186" i="75"/>
  <c r="BA40" i="75"/>
  <c r="AS194" i="75"/>
  <c r="AS136" i="75"/>
  <c r="BN40" i="75"/>
  <c r="CW150" i="75"/>
  <c r="DQ296" i="75"/>
  <c r="AI190" i="75"/>
  <c r="AF113" i="75"/>
  <c r="AR113" i="75"/>
  <c r="AF130" i="75"/>
  <c r="AR130" i="75"/>
  <c r="AF132" i="75"/>
  <c r="AR132" i="75"/>
  <c r="DE356" i="75"/>
  <c r="DF356" i="75"/>
  <c r="AF286" i="75"/>
  <c r="AR286" i="75"/>
  <c r="AX66" i="75"/>
  <c r="AX287" i="75" s="1"/>
  <c r="AY66" i="75"/>
  <c r="AU66" i="75"/>
  <c r="AG218" i="75"/>
  <c r="AS218" i="75"/>
  <c r="DG219" i="75" s="1"/>
  <c r="AF219" i="75"/>
  <c r="AR219" i="75"/>
  <c r="DF219" i="75" s="1"/>
  <c r="AG269" i="75"/>
  <c r="AS269" i="75"/>
  <c r="BK269" i="75" s="1"/>
  <c r="DF268" i="75"/>
  <c r="BJ267" i="75"/>
  <c r="DQ268" i="75" s="1"/>
  <c r="AG111" i="75"/>
  <c r="AS111" i="75"/>
  <c r="BK111" i="75" s="1"/>
  <c r="AS356" i="75"/>
  <c r="BK61" i="75"/>
  <c r="DR61" i="75" s="1"/>
  <c r="AG282" i="75"/>
  <c r="AS282" i="75"/>
  <c r="CP276" i="75"/>
  <c r="CP275" i="75"/>
  <c r="DF223" i="75"/>
  <c r="DF222" i="75"/>
  <c r="V113" i="75"/>
  <c r="AB113" i="75" s="1"/>
  <c r="V263" i="75"/>
  <c r="AS189" i="75"/>
  <c r="DG190" i="75" s="1"/>
  <c r="AR190" i="75"/>
  <c r="DF191" i="75" s="1"/>
  <c r="AS191" i="75"/>
  <c r="CN114" i="75"/>
  <c r="DF114" i="75"/>
  <c r="AU47" i="75"/>
  <c r="AS271" i="75"/>
  <c r="AG273" i="75"/>
  <c r="AS273" i="75"/>
  <c r="DE355" i="75"/>
  <c r="DF355" i="75"/>
  <c r="DF285" i="75"/>
  <c r="AR138" i="75"/>
  <c r="AR213" i="75"/>
  <c r="CN199" i="75"/>
  <c r="AR261" i="75"/>
  <c r="DF262" i="75" s="1"/>
  <c r="AG109" i="75"/>
  <c r="AS109" i="75"/>
  <c r="AG110" i="75"/>
  <c r="AS110" i="75"/>
  <c r="DF267" i="75"/>
  <c r="AY55" i="75"/>
  <c r="AU55" i="75"/>
  <c r="AF282" i="75"/>
  <c r="V282" i="75"/>
  <c r="AI282" i="75" s="1"/>
  <c r="AF136" i="75"/>
  <c r="AR136" i="75"/>
  <c r="DE364" i="75"/>
  <c r="DK364" i="75" s="1"/>
  <c r="DF364" i="75"/>
  <c r="DL365" i="75" s="1"/>
  <c r="AF142" i="75"/>
  <c r="V142" i="75"/>
  <c r="AB142" i="75" s="1"/>
  <c r="AY70" i="75"/>
  <c r="AU70" i="75"/>
  <c r="AS144" i="75"/>
  <c r="AF277" i="75"/>
  <c r="AR277" i="75"/>
  <c r="AG130" i="75"/>
  <c r="AS130" i="75"/>
  <c r="AG280" i="75"/>
  <c r="AS280" i="75"/>
  <c r="AG284" i="75"/>
  <c r="AS284" i="75"/>
  <c r="AG211" i="75"/>
  <c r="AS211" i="75"/>
  <c r="CR140" i="75"/>
  <c r="DF49" i="75"/>
  <c r="AR343" i="75"/>
  <c r="DF48" i="75"/>
  <c r="DQ50" i="75"/>
  <c r="DP49" i="75"/>
  <c r="DL357" i="75"/>
  <c r="DL369" i="75"/>
  <c r="CO126" i="75"/>
  <c r="CO142" i="75"/>
  <c r="CO146" i="75"/>
  <c r="CR185" i="75"/>
  <c r="CO196" i="75"/>
  <c r="CO267" i="75"/>
  <c r="CO214" i="75"/>
  <c r="CO271" i="75"/>
  <c r="CN210" i="75"/>
  <c r="CO292" i="75"/>
  <c r="DR71" i="75"/>
  <c r="CO278" i="75"/>
  <c r="DF150" i="75"/>
  <c r="CO297" i="75"/>
  <c r="CO298" i="75"/>
  <c r="CN297" i="75"/>
  <c r="CN298" i="75"/>
  <c r="CR298" i="75" s="1"/>
  <c r="CV298" i="75" s="1"/>
  <c r="CN222" i="75"/>
  <c r="CN223" i="75"/>
  <c r="CP222" i="75"/>
  <c r="CP223" i="75"/>
  <c r="CO210" i="75"/>
  <c r="DE334" i="75"/>
  <c r="DL350" i="75"/>
  <c r="DE366" i="75"/>
  <c r="DQ55" i="75"/>
  <c r="CP190" i="75"/>
  <c r="AS115" i="75"/>
  <c r="BK115" i="75" s="1"/>
  <c r="V259" i="75"/>
  <c r="AS267" i="75"/>
  <c r="DQ75" i="75"/>
  <c r="CN128" i="75"/>
  <c r="CN135" i="75"/>
  <c r="CO144" i="75"/>
  <c r="V186" i="75"/>
  <c r="AS262" i="75"/>
  <c r="AR265" i="75"/>
  <c r="DF266" i="75" s="1"/>
  <c r="DP44" i="75"/>
  <c r="DE358" i="75"/>
  <c r="CO136" i="75"/>
  <c r="CO138" i="75"/>
  <c r="CO139" i="75"/>
  <c r="AS263" i="75"/>
  <c r="BK263" i="75" s="1"/>
  <c r="AW76" i="75"/>
  <c r="DF334" i="75"/>
  <c r="DL335" i="75" s="1"/>
  <c r="CP184" i="75"/>
  <c r="CP188" i="75"/>
  <c r="AW46" i="75"/>
  <c r="DE332" i="75"/>
  <c r="DE343" i="75"/>
  <c r="DL366" i="75"/>
  <c r="DE344" i="75"/>
  <c r="DL358" i="75"/>
  <c r="DG358" i="75"/>
  <c r="CP136" i="75"/>
  <c r="AW50" i="75"/>
  <c r="BA50" i="75" s="1"/>
  <c r="AW52" i="75"/>
  <c r="AW58" i="75"/>
  <c r="AB134" i="75"/>
  <c r="AW70" i="75"/>
  <c r="AW74" i="75"/>
  <c r="AB117" i="75"/>
  <c r="DQ267" i="75"/>
  <c r="AW47" i="75"/>
  <c r="DQ192" i="75"/>
  <c r="AY51" i="75"/>
  <c r="AY272" i="75" s="1"/>
  <c r="AY53" i="75"/>
  <c r="AY199" i="75" s="1"/>
  <c r="AU63" i="75"/>
  <c r="AW36" i="75"/>
  <c r="AY49" i="75"/>
  <c r="AY270" i="75" s="1"/>
  <c r="AW53" i="75"/>
  <c r="AU57" i="75"/>
  <c r="AW63" i="75"/>
  <c r="AU65" i="75"/>
  <c r="DQ275" i="75"/>
  <c r="AX56" i="75"/>
  <c r="AX129" i="75" s="1"/>
  <c r="AW64" i="75"/>
  <c r="AW66" i="75"/>
  <c r="AM197" i="75"/>
  <c r="BF197" i="75" s="1"/>
  <c r="AK193" i="75"/>
  <c r="AL197" i="75"/>
  <c r="AL201" i="75"/>
  <c r="AY257" i="75"/>
  <c r="DW258" i="75" s="1"/>
  <c r="AY182" i="75"/>
  <c r="DW183" i="75" s="1"/>
  <c r="AY109" i="75"/>
  <c r="BP36" i="75"/>
  <c r="BI109" i="75"/>
  <c r="DP109" i="75" s="1"/>
  <c r="DM51" i="75"/>
  <c r="BI272" i="75"/>
  <c r="DE272" i="75"/>
  <c r="AY126" i="75"/>
  <c r="DE148" i="75"/>
  <c r="BI148" i="75"/>
  <c r="BI296" i="75"/>
  <c r="DE296" i="75"/>
  <c r="BI136" i="75"/>
  <c r="DE136" i="75"/>
  <c r="CW185" i="75"/>
  <c r="CT185" i="75"/>
  <c r="BE220" i="75"/>
  <c r="BF294" i="75"/>
  <c r="FI20" i="75"/>
  <c r="FB27" i="75"/>
  <c r="BI281" i="75"/>
  <c r="DE281" i="75"/>
  <c r="BF148" i="75"/>
  <c r="AY195" i="75"/>
  <c r="BP49" i="75"/>
  <c r="DE145" i="75"/>
  <c r="BI145" i="75"/>
  <c r="DE293" i="75"/>
  <c r="BI293" i="75"/>
  <c r="BD128" i="75"/>
  <c r="BE287" i="75"/>
  <c r="EF324" i="75"/>
  <c r="EJ324" i="75"/>
  <c r="EB324" i="75"/>
  <c r="EF328" i="75"/>
  <c r="EJ328" i="75"/>
  <c r="EB328" i="75"/>
  <c r="BD212" i="75"/>
  <c r="AX202" i="75"/>
  <c r="DE220" i="75"/>
  <c r="BI220" i="75"/>
  <c r="BI125" i="75"/>
  <c r="BE143" i="75"/>
  <c r="EG20" i="75"/>
  <c r="EC21" i="75"/>
  <c r="BT331" i="75"/>
  <c r="DH331" i="75"/>
  <c r="DN331" i="75" s="1"/>
  <c r="DG331" i="75"/>
  <c r="DM331" i="75" s="1"/>
  <c r="DE183" i="75"/>
  <c r="BI183" i="75"/>
  <c r="DP183" i="75" s="1"/>
  <c r="DG183" i="75"/>
  <c r="BK183" i="75"/>
  <c r="DR183" i="75" s="1"/>
  <c r="BJ184" i="75"/>
  <c r="DQ184" i="75" s="1"/>
  <c r="DF184" i="75"/>
  <c r="DH185" i="75"/>
  <c r="FB19" i="75"/>
  <c r="AI113" i="75"/>
  <c r="BT336" i="75"/>
  <c r="DH336" i="75"/>
  <c r="DH187" i="75"/>
  <c r="DG336" i="75"/>
  <c r="FB21" i="75"/>
  <c r="AI115" i="75"/>
  <c r="BT338" i="75"/>
  <c r="DH338" i="75"/>
  <c r="DH189" i="75"/>
  <c r="DG338" i="75"/>
  <c r="FI16" i="75"/>
  <c r="FB23" i="75"/>
  <c r="BT340" i="75"/>
  <c r="DH340" i="75"/>
  <c r="DH191" i="75"/>
  <c r="DG340" i="75"/>
  <c r="DH267" i="75"/>
  <c r="BT119" i="75"/>
  <c r="DH119" i="75"/>
  <c r="BK267" i="75"/>
  <c r="BT342" i="75"/>
  <c r="DH342" i="75"/>
  <c r="DH193" i="75"/>
  <c r="DG342" i="75"/>
  <c r="AQ351" i="75"/>
  <c r="BI56" i="75"/>
  <c r="DE56" i="75"/>
  <c r="AQ355" i="75"/>
  <c r="BI60" i="75"/>
  <c r="DP60" i="75" s="1"/>
  <c r="DE60" i="75"/>
  <c r="V356" i="75"/>
  <c r="AY61" i="75"/>
  <c r="AW61" i="75"/>
  <c r="AS357" i="75"/>
  <c r="BK62" i="75"/>
  <c r="DG62" i="75"/>
  <c r="AS361" i="75"/>
  <c r="BK66" i="75"/>
  <c r="DR66" i="75" s="1"/>
  <c r="DG66" i="75"/>
  <c r="AQ365" i="75"/>
  <c r="BI70" i="75"/>
  <c r="DP70" i="75" s="1"/>
  <c r="DE70" i="75"/>
  <c r="V366" i="75"/>
  <c r="AW71" i="75"/>
  <c r="AY71" i="75"/>
  <c r="AS367" i="75"/>
  <c r="BK72" i="75"/>
  <c r="DR72" i="75" s="1"/>
  <c r="DG72" i="75"/>
  <c r="AW182" i="75"/>
  <c r="V182" i="75"/>
  <c r="AU182" i="75" s="1"/>
  <c r="AE182" i="75"/>
  <c r="AW331" i="75"/>
  <c r="DQ110" i="75"/>
  <c r="V332" i="75"/>
  <c r="AX37" i="75"/>
  <c r="DL38" i="75" s="1"/>
  <c r="V110" i="75"/>
  <c r="AB110" i="75" s="1"/>
  <c r="AE110" i="75"/>
  <c r="V258" i="75"/>
  <c r="AE258" i="75"/>
  <c r="BT333" i="75"/>
  <c r="DH333" i="75"/>
  <c r="DH184" i="75"/>
  <c r="DG333" i="75"/>
  <c r="DG184" i="75"/>
  <c r="DQ185" i="75"/>
  <c r="AY260" i="75"/>
  <c r="AY185" i="75"/>
  <c r="AY112" i="75"/>
  <c r="DM39" i="75"/>
  <c r="BP39" i="75"/>
  <c r="AY334" i="75"/>
  <c r="BI261" i="75"/>
  <c r="DE261" i="75"/>
  <c r="DH113" i="75"/>
  <c r="AU113" i="75"/>
  <c r="BT113" i="75"/>
  <c r="V336" i="75"/>
  <c r="AX41" i="75"/>
  <c r="DL42" i="75" s="1"/>
  <c r="V114" i="75"/>
  <c r="AB114" i="75" s="1"/>
  <c r="AE114" i="75"/>
  <c r="V262" i="75"/>
  <c r="AE262" i="75"/>
  <c r="BT337" i="75"/>
  <c r="DH337" i="75"/>
  <c r="DN337" i="75" s="1"/>
  <c r="DH188" i="75"/>
  <c r="DG337" i="75"/>
  <c r="DM337" i="75" s="1"/>
  <c r="DF338" i="75"/>
  <c r="DL338" i="75" s="1"/>
  <c r="AY264" i="75"/>
  <c r="AY189" i="75"/>
  <c r="AY116" i="75"/>
  <c r="DM43" i="75"/>
  <c r="BP43" i="75"/>
  <c r="AY338" i="75"/>
  <c r="AS335" i="75"/>
  <c r="BK40" i="75"/>
  <c r="DG40" i="75"/>
  <c r="AS332" i="75"/>
  <c r="DG37" i="75"/>
  <c r="BK37" i="75"/>
  <c r="AS336" i="75"/>
  <c r="DG41" i="75"/>
  <c r="BK41" i="75"/>
  <c r="BI265" i="75"/>
  <c r="DE265" i="75"/>
  <c r="DE117" i="75"/>
  <c r="BI117" i="75"/>
  <c r="V339" i="75"/>
  <c r="AY44" i="75"/>
  <c r="AW44" i="75"/>
  <c r="DF340" i="75"/>
  <c r="DL340" i="75" s="1"/>
  <c r="AY266" i="75"/>
  <c r="AY191" i="75"/>
  <c r="AY118" i="75"/>
  <c r="DM45" i="75"/>
  <c r="BP45" i="75"/>
  <c r="AY340" i="75"/>
  <c r="AY267" i="75"/>
  <c r="DM267" i="75" s="1"/>
  <c r="AY192" i="75"/>
  <c r="AY119" i="75"/>
  <c r="DM119" i="75" s="1"/>
  <c r="DM46" i="75"/>
  <c r="BP46" i="75"/>
  <c r="DW46" i="75" s="1"/>
  <c r="AY341" i="75"/>
  <c r="DF342" i="75"/>
  <c r="DL342" i="75" s="1"/>
  <c r="AY268" i="75"/>
  <c r="AY193" i="75"/>
  <c r="AY120" i="75"/>
  <c r="DM47" i="75"/>
  <c r="BP47" i="75"/>
  <c r="AY342" i="75"/>
  <c r="DH126" i="75"/>
  <c r="BT126" i="75"/>
  <c r="AS350" i="75"/>
  <c r="BK55" i="75"/>
  <c r="DG55" i="75"/>
  <c r="AR364" i="75"/>
  <c r="BJ69" i="75"/>
  <c r="DQ69" i="75" s="1"/>
  <c r="DF69" i="75"/>
  <c r="DQ70" i="75"/>
  <c r="CO110" i="75"/>
  <c r="CO111" i="75"/>
  <c r="CO114" i="75"/>
  <c r="CO115" i="75"/>
  <c r="CR121" i="75"/>
  <c r="CW121" i="75" s="1"/>
  <c r="CR123" i="75"/>
  <c r="CW123" i="75" s="1"/>
  <c r="CR125" i="75"/>
  <c r="CW125" i="75" s="1"/>
  <c r="DE194" i="75"/>
  <c r="BI194" i="75"/>
  <c r="AX269" i="75"/>
  <c r="AX194" i="75"/>
  <c r="AX121" i="75"/>
  <c r="BO48" i="75"/>
  <c r="AX343" i="75"/>
  <c r="V122" i="75"/>
  <c r="AB122" i="75" s="1"/>
  <c r="AQ122" i="75"/>
  <c r="AE122" i="75"/>
  <c r="V195" i="75"/>
  <c r="AE195" i="75"/>
  <c r="AW344" i="75"/>
  <c r="BT345" i="75"/>
  <c r="DH345" i="75"/>
  <c r="DH196" i="75"/>
  <c r="BK271" i="75"/>
  <c r="DG271" i="75"/>
  <c r="AR123" i="75"/>
  <c r="DF124" i="75" s="1"/>
  <c r="AF123" i="75"/>
  <c r="BJ197" i="75"/>
  <c r="V124" i="75"/>
  <c r="AB124" i="75" s="1"/>
  <c r="AQ124" i="75"/>
  <c r="DE125" i="75" s="1"/>
  <c r="AE124" i="75"/>
  <c r="V197" i="75"/>
  <c r="AE197" i="75"/>
  <c r="AE225" i="75" s="1"/>
  <c r="AW346" i="75"/>
  <c r="BT347" i="75"/>
  <c r="DH347" i="75"/>
  <c r="DH198" i="75"/>
  <c r="BK273" i="75"/>
  <c r="AR125" i="75"/>
  <c r="AF125" i="75"/>
  <c r="AW199" i="75"/>
  <c r="DK53" i="75"/>
  <c r="V126" i="75"/>
  <c r="AB126" i="75" s="1"/>
  <c r="AQ126" i="75"/>
  <c r="DE127" i="75" s="1"/>
  <c r="AE126" i="75"/>
  <c r="V274" i="75"/>
  <c r="AU274" i="75" s="1"/>
  <c r="AE274" i="75"/>
  <c r="FU16" i="75"/>
  <c r="FB33" i="75"/>
  <c r="FI26" i="75"/>
  <c r="AY276" i="75"/>
  <c r="AY128" i="75"/>
  <c r="AY201" i="75"/>
  <c r="DM55" i="75"/>
  <c r="BP55" i="75"/>
  <c r="AY350" i="75"/>
  <c r="BJ202" i="75"/>
  <c r="DQ202" i="75" s="1"/>
  <c r="DF202" i="75"/>
  <c r="AY277" i="75"/>
  <c r="AY202" i="75"/>
  <c r="AY129" i="75"/>
  <c r="DM56" i="75"/>
  <c r="BP56" i="75"/>
  <c r="AY351" i="75"/>
  <c r="BI278" i="75"/>
  <c r="DE278" i="75"/>
  <c r="DH130" i="75"/>
  <c r="BT130" i="75"/>
  <c r="BK130" i="75"/>
  <c r="DF131" i="75"/>
  <c r="BJ131" i="75"/>
  <c r="AY279" i="75"/>
  <c r="AY204" i="75"/>
  <c r="AY131" i="75"/>
  <c r="BP58" i="75"/>
  <c r="AY353" i="75"/>
  <c r="BI280" i="75"/>
  <c r="BI132" i="75"/>
  <c r="BK132" i="75"/>
  <c r="AY281" i="75"/>
  <c r="AY206" i="75"/>
  <c r="AY133" i="75"/>
  <c r="BP60" i="75"/>
  <c r="AY355" i="75"/>
  <c r="BI282" i="75"/>
  <c r="DE282" i="75"/>
  <c r="BI207" i="75"/>
  <c r="DE207" i="75"/>
  <c r="BK207" i="75"/>
  <c r="FB41" i="75"/>
  <c r="FI34" i="75"/>
  <c r="FU24" i="75"/>
  <c r="DH284" i="75"/>
  <c r="DH209" i="75"/>
  <c r="BK284" i="75"/>
  <c r="FB43" i="75"/>
  <c r="FI36" i="75"/>
  <c r="FU26" i="75"/>
  <c r="DH286" i="75"/>
  <c r="BI138" i="75"/>
  <c r="BK286" i="75"/>
  <c r="BJ212" i="75"/>
  <c r="AY287" i="75"/>
  <c r="AY212" i="75"/>
  <c r="AY139" i="75"/>
  <c r="BP66" i="75"/>
  <c r="AY361" i="75"/>
  <c r="BI288" i="75"/>
  <c r="DH140" i="75"/>
  <c r="BT140" i="75"/>
  <c r="BK140" i="75"/>
  <c r="FB47" i="75"/>
  <c r="FI40" i="75"/>
  <c r="FU30" i="75"/>
  <c r="DH290" i="75"/>
  <c r="AU290" i="75"/>
  <c r="DH142" i="75"/>
  <c r="BT142" i="75"/>
  <c r="BK290" i="75"/>
  <c r="BJ216" i="75"/>
  <c r="DF216" i="75"/>
  <c r="AY291" i="75"/>
  <c r="AY216" i="75"/>
  <c r="AY143" i="75"/>
  <c r="BP70" i="75"/>
  <c r="AY365" i="75"/>
  <c r="BI217" i="75"/>
  <c r="BK217" i="75"/>
  <c r="BJ145" i="75"/>
  <c r="V367" i="75"/>
  <c r="AX72" i="75"/>
  <c r="V218" i="75"/>
  <c r="AU218" i="75" s="1"/>
  <c r="AE218" i="75"/>
  <c r="AW367" i="75"/>
  <c r="BI294" i="75"/>
  <c r="DE294" i="75"/>
  <c r="DE146" i="75"/>
  <c r="BI146" i="75"/>
  <c r="BK146" i="75"/>
  <c r="FB53" i="75"/>
  <c r="FI46" i="75"/>
  <c r="FU36" i="75"/>
  <c r="V370" i="75"/>
  <c r="AX75" i="75"/>
  <c r="V221" i="75"/>
  <c r="AU221" i="75" s="1"/>
  <c r="AE221" i="75"/>
  <c r="AW370" i="75"/>
  <c r="DF297" i="75"/>
  <c r="BJ297" i="75"/>
  <c r="AW297" i="75"/>
  <c r="AW222" i="75"/>
  <c r="AW149" i="75"/>
  <c r="BN76" i="75"/>
  <c r="DU77" i="75" s="1"/>
  <c r="V149" i="75"/>
  <c r="AB149" i="75" s="1"/>
  <c r="AE149" i="75"/>
  <c r="AE297" i="75"/>
  <c r="V297" i="75"/>
  <c r="AU297" i="75" s="1"/>
  <c r="BE109" i="75"/>
  <c r="BF111" i="75"/>
  <c r="BF113" i="75"/>
  <c r="BF115" i="75"/>
  <c r="BE117" i="75"/>
  <c r="BE119" i="75"/>
  <c r="CN120" i="75"/>
  <c r="BD122" i="75"/>
  <c r="BE123" i="75"/>
  <c r="BE125" i="75"/>
  <c r="BE126" i="75"/>
  <c r="CR128" i="75"/>
  <c r="CW128" i="75" s="1"/>
  <c r="CR135" i="75"/>
  <c r="CW135" i="75" s="1"/>
  <c r="DF343" i="75"/>
  <c r="DL343" i="75" s="1"/>
  <c r="V343" i="75"/>
  <c r="V121" i="75"/>
  <c r="AB121" i="75" s="1"/>
  <c r="AE121" i="75"/>
  <c r="V269" i="75"/>
  <c r="AU269" i="75" s="1"/>
  <c r="AE269" i="75"/>
  <c r="DK344" i="75"/>
  <c r="AQ195" i="75"/>
  <c r="FI22" i="75"/>
  <c r="FB29" i="75"/>
  <c r="BK197" i="75"/>
  <c r="FB31" i="75"/>
  <c r="FI24" i="75"/>
  <c r="FU14" i="75"/>
  <c r="AQ274" i="75"/>
  <c r="BK126" i="75"/>
  <c r="BI275" i="75"/>
  <c r="BI127" i="75"/>
  <c r="AS127" i="75"/>
  <c r="DH276" i="75"/>
  <c r="DH201" i="75"/>
  <c r="AS276" i="75"/>
  <c r="BI277" i="75"/>
  <c r="DE277" i="75"/>
  <c r="BI129" i="75"/>
  <c r="AS129" i="75"/>
  <c r="DF130" i="75"/>
  <c r="BJ130" i="75"/>
  <c r="AW278" i="75"/>
  <c r="AW203" i="75"/>
  <c r="AW130" i="75"/>
  <c r="DK57" i="75"/>
  <c r="BN57" i="75"/>
  <c r="V203" i="75"/>
  <c r="AU203" i="75" s="1"/>
  <c r="AE203" i="75"/>
  <c r="AW352" i="75"/>
  <c r="DE57" i="75"/>
  <c r="BT353" i="75"/>
  <c r="DH353" i="75"/>
  <c r="DH204" i="75"/>
  <c r="DG353" i="75"/>
  <c r="BJ132" i="75"/>
  <c r="DQ133" i="75" s="1"/>
  <c r="DF132" i="75"/>
  <c r="V354" i="75"/>
  <c r="V132" i="75"/>
  <c r="AB132" i="75" s="1"/>
  <c r="AE132" i="75"/>
  <c r="V280" i="75"/>
  <c r="AU280" i="75" s="1"/>
  <c r="AE280" i="75"/>
  <c r="BI206" i="75"/>
  <c r="AS206" i="75"/>
  <c r="DF207" i="75"/>
  <c r="BJ207" i="75"/>
  <c r="DQ207" i="75" s="1"/>
  <c r="BI283" i="75"/>
  <c r="DE283" i="75"/>
  <c r="AK135" i="75"/>
  <c r="AS283" i="75"/>
  <c r="AS135" i="75"/>
  <c r="DF136" i="75"/>
  <c r="BJ136" i="75"/>
  <c r="BN63" i="75"/>
  <c r="V209" i="75"/>
  <c r="AE209" i="75"/>
  <c r="AW358" i="75"/>
  <c r="BT359" i="75"/>
  <c r="DH359" i="75"/>
  <c r="DH210" i="75"/>
  <c r="DG359" i="75"/>
  <c r="DM359" i="75" s="1"/>
  <c r="DF138" i="75"/>
  <c r="BJ138" i="75"/>
  <c r="DQ138" i="75" s="1"/>
  <c r="AW286" i="75"/>
  <c r="AW211" i="75"/>
  <c r="AW138" i="75"/>
  <c r="DK65" i="75"/>
  <c r="BN65" i="75"/>
  <c r="V211" i="75"/>
  <c r="AU211" i="75" s="1"/>
  <c r="AE211" i="75"/>
  <c r="AW360" i="75"/>
  <c r="BT361" i="75"/>
  <c r="DH361" i="75"/>
  <c r="DH212" i="75"/>
  <c r="DG361" i="75"/>
  <c r="AX212" i="75"/>
  <c r="BO66" i="75"/>
  <c r="AX361" i="75"/>
  <c r="DL362" i="75"/>
  <c r="FB46" i="75"/>
  <c r="FI39" i="75"/>
  <c r="FU29" i="75"/>
  <c r="DH289" i="75"/>
  <c r="DH141" i="75"/>
  <c r="BT141" i="75"/>
  <c r="AS141" i="75"/>
  <c r="DL364" i="75"/>
  <c r="FB48" i="75"/>
  <c r="FI41" i="75"/>
  <c r="FU31" i="75"/>
  <c r="DE291" i="75"/>
  <c r="BI291" i="75"/>
  <c r="DE143" i="75"/>
  <c r="BI143" i="75"/>
  <c r="AS291" i="75"/>
  <c r="DG292" i="75" s="1"/>
  <c r="AL144" i="75"/>
  <c r="V217" i="75"/>
  <c r="AU217" i="75" s="1"/>
  <c r="DE71" i="75"/>
  <c r="BT367" i="75"/>
  <c r="DH367" i="75"/>
  <c r="DH218" i="75"/>
  <c r="DG367" i="75"/>
  <c r="FB52" i="75"/>
  <c r="FI45" i="75"/>
  <c r="FU35" i="75"/>
  <c r="DG73" i="75"/>
  <c r="DH295" i="75"/>
  <c r="DE147" i="75"/>
  <c r="BI147" i="75"/>
  <c r="DP147" i="75" s="1"/>
  <c r="AS295" i="75"/>
  <c r="BT370" i="75"/>
  <c r="DH370" i="75"/>
  <c r="P221" i="75"/>
  <c r="DH221" i="75"/>
  <c r="DG370" i="75"/>
  <c r="BT371" i="75"/>
  <c r="DH371" i="75"/>
  <c r="DH222" i="75"/>
  <c r="DG371" i="75"/>
  <c r="DM371" i="75" s="1"/>
  <c r="AK109" i="75"/>
  <c r="BE111" i="75"/>
  <c r="BE113" i="75"/>
  <c r="BE115" i="75"/>
  <c r="AK117" i="75"/>
  <c r="AK119" i="75"/>
  <c r="BF121" i="75"/>
  <c r="BT123" i="75"/>
  <c r="DH123" i="75"/>
  <c r="AK123" i="75"/>
  <c r="AS125" i="75"/>
  <c r="CN126" i="75"/>
  <c r="BE128" i="75"/>
  <c r="CN129" i="75"/>
  <c r="BF131" i="75"/>
  <c r="BE133" i="75"/>
  <c r="BE135" i="75"/>
  <c r="AK137" i="75"/>
  <c r="BF138" i="75"/>
  <c r="CR139" i="75"/>
  <c r="AL142" i="75"/>
  <c r="AK143" i="75"/>
  <c r="CO143" i="75"/>
  <c r="AM145" i="75"/>
  <c r="BF147" i="75"/>
  <c r="CP148" i="75"/>
  <c r="CR182" i="75"/>
  <c r="CT182" i="75" s="1"/>
  <c r="BE185" i="75"/>
  <c r="CR191" i="75"/>
  <c r="BD195" i="75"/>
  <c r="AL196" i="75"/>
  <c r="AK199" i="75"/>
  <c r="BE200" i="75"/>
  <c r="CR203" i="75"/>
  <c r="CT203" i="75" s="1"/>
  <c r="BE208" i="75"/>
  <c r="BF128" i="75"/>
  <c r="BE137" i="75"/>
  <c r="BE139" i="75"/>
  <c r="AK142" i="75"/>
  <c r="AK144" i="75"/>
  <c r="BE149" i="75"/>
  <c r="DA150" i="75" s="1"/>
  <c r="BD182" i="75"/>
  <c r="AM183" i="75"/>
  <c r="CV185" i="75"/>
  <c r="AM186" i="75"/>
  <c r="AM187" i="75"/>
  <c r="AM189" i="75"/>
  <c r="CN192" i="75"/>
  <c r="CO193" i="75"/>
  <c r="AM194" i="75"/>
  <c r="CN196" i="75"/>
  <c r="BE197" i="75"/>
  <c r="CO197" i="75"/>
  <c r="AM198" i="75"/>
  <c r="AK200" i="75"/>
  <c r="BE201" i="75"/>
  <c r="AM202" i="75"/>
  <c r="CN204" i="75"/>
  <c r="AL205" i="75"/>
  <c r="CP206" i="75"/>
  <c r="CN208" i="75"/>
  <c r="AL209" i="75"/>
  <c r="CO260" i="75"/>
  <c r="CO268" i="75"/>
  <c r="CR268" i="75" s="1"/>
  <c r="AK213" i="75"/>
  <c r="BD217" i="75"/>
  <c r="CR217" i="75"/>
  <c r="AM219" i="75"/>
  <c r="BF257" i="75"/>
  <c r="AI261" i="75"/>
  <c r="CR262" i="75"/>
  <c r="CT262" i="75" s="1"/>
  <c r="AI263" i="75"/>
  <c r="AI265" i="75"/>
  <c r="CR266" i="75"/>
  <c r="CT266" i="75" s="1"/>
  <c r="BD210" i="75"/>
  <c r="CO211" i="75"/>
  <c r="AM212" i="75"/>
  <c r="AK214" i="75"/>
  <c r="AL215" i="75"/>
  <c r="CO215" i="75"/>
  <c r="CP216" i="75"/>
  <c r="AM220" i="75"/>
  <c r="BF258" i="75"/>
  <c r="BF260" i="75"/>
  <c r="BF262" i="75"/>
  <c r="BF264" i="75"/>
  <c r="BF266" i="75"/>
  <c r="BF268" i="75"/>
  <c r="BF269" i="75"/>
  <c r="CO276" i="75"/>
  <c r="CR276" i="75" s="1"/>
  <c r="CT276" i="75" s="1"/>
  <c r="CO284" i="75"/>
  <c r="CR295" i="75"/>
  <c r="CW295" i="75" s="1"/>
  <c r="CR270" i="75"/>
  <c r="CT270" i="75" s="1"/>
  <c r="AL274" i="75"/>
  <c r="AL276" i="75"/>
  <c r="AL278" i="75"/>
  <c r="AL280" i="75"/>
  <c r="AL282" i="75"/>
  <c r="AL284" i="75"/>
  <c r="AL286" i="75"/>
  <c r="AL288" i="75"/>
  <c r="BD289" i="75"/>
  <c r="CO289" i="75"/>
  <c r="AL292" i="75"/>
  <c r="CN292" i="75"/>
  <c r="CO293" i="75"/>
  <c r="BF295" i="75"/>
  <c r="AM297" i="75"/>
  <c r="BD271" i="75"/>
  <c r="AK274" i="75"/>
  <c r="AK276" i="75"/>
  <c r="AK278" i="75"/>
  <c r="AK280" i="75"/>
  <c r="AK282" i="75"/>
  <c r="AK284" i="75"/>
  <c r="AK286" i="75"/>
  <c r="AK288" i="75"/>
  <c r="AK292" i="75"/>
  <c r="AL297" i="75"/>
  <c r="EG314" i="75"/>
  <c r="EC314" i="75"/>
  <c r="CU322" i="75"/>
  <c r="CU324" i="75"/>
  <c r="CU326" i="75"/>
  <c r="CU328" i="75"/>
  <c r="CU330" i="75"/>
  <c r="BD193" i="75"/>
  <c r="CO194" i="75"/>
  <c r="AK201" i="75"/>
  <c r="AM203" i="75"/>
  <c r="AK205" i="75"/>
  <c r="CN209" i="75"/>
  <c r="BF142" i="75"/>
  <c r="BF144" i="75"/>
  <c r="BE145" i="75"/>
  <c r="BE147" i="75"/>
  <c r="AM182" i="75"/>
  <c r="AK183" i="75"/>
  <c r="AK184" i="75"/>
  <c r="AK187" i="75"/>
  <c r="CR189" i="75"/>
  <c r="CV189" i="75" s="1"/>
  <c r="AL191" i="75"/>
  <c r="AM200" i="75"/>
  <c r="AK206" i="75"/>
  <c r="CU257" i="75"/>
  <c r="AK211" i="75"/>
  <c r="CO212" i="75"/>
  <c r="AL216" i="75"/>
  <c r="CO222" i="75"/>
  <c r="CP258" i="75"/>
  <c r="AL261" i="75"/>
  <c r="AL263" i="75"/>
  <c r="AL265" i="75"/>
  <c r="CP210" i="75"/>
  <c r="AL221" i="75"/>
  <c r="AK258" i="75"/>
  <c r="AK262" i="75"/>
  <c r="AK266" i="75"/>
  <c r="AK269" i="75"/>
  <c r="AL271" i="75"/>
  <c r="CN275" i="75"/>
  <c r="CN277" i="75"/>
  <c r="AL281" i="75"/>
  <c r="AL283" i="75"/>
  <c r="AL285" i="75"/>
  <c r="BF289" i="75"/>
  <c r="AK297" i="75"/>
  <c r="CV323" i="75"/>
  <c r="CV327" i="75"/>
  <c r="BF272" i="75"/>
  <c r="BF274" i="75"/>
  <c r="BF278" i="75"/>
  <c r="BF282" i="75"/>
  <c r="BF286" i="75"/>
  <c r="CW324" i="75"/>
  <c r="CW328" i="75"/>
  <c r="CN296" i="75"/>
  <c r="AR331" i="75"/>
  <c r="BJ36" i="75"/>
  <c r="AR334" i="75"/>
  <c r="BJ39" i="75"/>
  <c r="DF39" i="75"/>
  <c r="AR335" i="75"/>
  <c r="DF40" i="75"/>
  <c r="BJ40" i="75"/>
  <c r="DQ40" i="75" s="1"/>
  <c r="BK109" i="75"/>
  <c r="DR109" i="75" s="1"/>
  <c r="AQ258" i="75"/>
  <c r="DE259" i="75" s="1"/>
  <c r="AQ110" i="75"/>
  <c r="DG110" i="75"/>
  <c r="BK110" i="75"/>
  <c r="AR259" i="75"/>
  <c r="BI260" i="75"/>
  <c r="DE260" i="75"/>
  <c r="DE112" i="75"/>
  <c r="BI112" i="75"/>
  <c r="AS112" i="75"/>
  <c r="DF261" i="75"/>
  <c r="BJ261" i="75"/>
  <c r="DQ261" i="75" s="1"/>
  <c r="AQ262" i="75"/>
  <c r="DE263" i="75" s="1"/>
  <c r="AQ114" i="75"/>
  <c r="DG114" i="75"/>
  <c r="BK114" i="75"/>
  <c r="DR114" i="75" s="1"/>
  <c r="AR263" i="75"/>
  <c r="DH264" i="75"/>
  <c r="BT116" i="75"/>
  <c r="DH116" i="75"/>
  <c r="AS264" i="75"/>
  <c r="BJ117" i="75"/>
  <c r="DQ117" i="75" s="1"/>
  <c r="DF117" i="75"/>
  <c r="BI266" i="75"/>
  <c r="DP266" i="75" s="1"/>
  <c r="DE266" i="75"/>
  <c r="DE118" i="75"/>
  <c r="BI118" i="75"/>
  <c r="DP118" i="75" s="1"/>
  <c r="AS118" i="75"/>
  <c r="DG119" i="75" s="1"/>
  <c r="DE192" i="75"/>
  <c r="BI192" i="75"/>
  <c r="AS192" i="75"/>
  <c r="BI268" i="75"/>
  <c r="DE268" i="75"/>
  <c r="DH120" i="75"/>
  <c r="BT120" i="75"/>
  <c r="AS120" i="75"/>
  <c r="AQ363" i="75"/>
  <c r="BI68" i="75"/>
  <c r="DP68" i="75" s="1"/>
  <c r="DE68" i="75"/>
  <c r="V364" i="75"/>
  <c r="AY69" i="75"/>
  <c r="DM70" i="75" s="1"/>
  <c r="AW69" i="75"/>
  <c r="AS371" i="75"/>
  <c r="BK76" i="75"/>
  <c r="DR77" i="75" s="1"/>
  <c r="DG76" i="75"/>
  <c r="EG93" i="75"/>
  <c r="CO117" i="75"/>
  <c r="CU121" i="75"/>
  <c r="CU125" i="75"/>
  <c r="AU36" i="75"/>
  <c r="AY331" i="75"/>
  <c r="AY37" i="75"/>
  <c r="AY332" i="75"/>
  <c r="BI259" i="75"/>
  <c r="DH111" i="75"/>
  <c r="BT111" i="75"/>
  <c r="DR111" i="75"/>
  <c r="V334" i="75"/>
  <c r="AX39" i="75"/>
  <c r="V112" i="75"/>
  <c r="AB112" i="75" s="1"/>
  <c r="AE112" i="75"/>
  <c r="V260" i="75"/>
  <c r="AU260" i="75" s="1"/>
  <c r="AE260" i="75"/>
  <c r="DH335" i="75"/>
  <c r="BT335" i="75"/>
  <c r="AU186" i="75"/>
  <c r="DH186" i="75"/>
  <c r="DG335" i="75"/>
  <c r="DM335" i="75" s="1"/>
  <c r="DF336" i="75"/>
  <c r="DL336" i="75" s="1"/>
  <c r="AY41" i="75"/>
  <c r="DM42" i="75" s="1"/>
  <c r="AY336" i="75"/>
  <c r="BI263" i="75"/>
  <c r="DH115" i="75"/>
  <c r="AU115" i="75"/>
  <c r="BT115" i="75"/>
  <c r="V338" i="75"/>
  <c r="AX43" i="75"/>
  <c r="V116" i="75"/>
  <c r="AB116" i="75" s="1"/>
  <c r="AE116" i="75"/>
  <c r="V264" i="75"/>
  <c r="AU264" i="75" s="1"/>
  <c r="AE264" i="75"/>
  <c r="AQ333" i="75"/>
  <c r="BI38" i="75"/>
  <c r="DE38" i="75"/>
  <c r="AQ337" i="75"/>
  <c r="BI42" i="75"/>
  <c r="DP43" i="75" s="1"/>
  <c r="DE42" i="75"/>
  <c r="AQ331" i="75"/>
  <c r="BI36" i="75"/>
  <c r="AQ334" i="75"/>
  <c r="DE39" i="75"/>
  <c r="BI39" i="75"/>
  <c r="DE43" i="75"/>
  <c r="BT339" i="75"/>
  <c r="DH339" i="75"/>
  <c r="DN339" i="75" s="1"/>
  <c r="AU190" i="75"/>
  <c r="DH190" i="75"/>
  <c r="DG339" i="75"/>
  <c r="DM339" i="75" s="1"/>
  <c r="V340" i="75"/>
  <c r="AX45" i="75"/>
  <c r="V118" i="75"/>
  <c r="AB118" i="75" s="1"/>
  <c r="AE118" i="75"/>
  <c r="V266" i="75"/>
  <c r="AE266" i="75"/>
  <c r="DP45" i="75"/>
  <c r="AW267" i="75"/>
  <c r="AW192" i="75"/>
  <c r="AW119" i="75"/>
  <c r="BN46" i="75"/>
  <c r="V192" i="75"/>
  <c r="AU192" i="75" s="1"/>
  <c r="AE192" i="75"/>
  <c r="AW341" i="75"/>
  <c r="DF120" i="75"/>
  <c r="BJ120" i="75"/>
  <c r="DQ120" i="75" s="1"/>
  <c r="AW268" i="75"/>
  <c r="AW120" i="75"/>
  <c r="BN47" i="75"/>
  <c r="V193" i="75"/>
  <c r="AE193" i="75"/>
  <c r="AW342" i="75"/>
  <c r="DH122" i="75"/>
  <c r="BT122" i="75"/>
  <c r="FI94" i="75"/>
  <c r="FB101" i="75"/>
  <c r="AQ350" i="75"/>
  <c r="BI55" i="75"/>
  <c r="DE55" i="75"/>
  <c r="AR354" i="75"/>
  <c r="BJ59" i="75"/>
  <c r="DQ59" i="75" s="1"/>
  <c r="DF59" i="75"/>
  <c r="DQ60" i="75"/>
  <c r="AR358" i="75"/>
  <c r="BJ63" i="75"/>
  <c r="DQ63" i="75" s="1"/>
  <c r="DF63" i="75"/>
  <c r="DQ76" i="75"/>
  <c r="CP111" i="75"/>
  <c r="CP119" i="75"/>
  <c r="DH269" i="75"/>
  <c r="DG343" i="75"/>
  <c r="DM343" i="75" s="1"/>
  <c r="AU49" i="75"/>
  <c r="AY344" i="75"/>
  <c r="DH271" i="75"/>
  <c r="DG345" i="75"/>
  <c r="DM345" i="75" s="1"/>
  <c r="FB30" i="75"/>
  <c r="FI23" i="75"/>
  <c r="FU13" i="75"/>
  <c r="AU51" i="75"/>
  <c r="AY346" i="75"/>
  <c r="DR51" i="75"/>
  <c r="DH273" i="75"/>
  <c r="DG347" i="75"/>
  <c r="DM347" i="75" s="1"/>
  <c r="AU53" i="75"/>
  <c r="AY348" i="75"/>
  <c r="V349" i="75"/>
  <c r="AX54" i="75"/>
  <c r="V127" i="75"/>
  <c r="AB127" i="75" s="1"/>
  <c r="AE127" i="75"/>
  <c r="AW349" i="75"/>
  <c r="DQ276" i="75"/>
  <c r="V350" i="75"/>
  <c r="AX55" i="75"/>
  <c r="DL56" i="75" s="1"/>
  <c r="V201" i="75"/>
  <c r="AE201" i="75"/>
  <c r="AW350" i="75"/>
  <c r="DF277" i="75"/>
  <c r="BJ277" i="75"/>
  <c r="DQ277" i="75" s="1"/>
  <c r="AW277" i="75"/>
  <c r="AW202" i="75"/>
  <c r="BA202" i="75" s="1"/>
  <c r="AW129" i="75"/>
  <c r="BA129" i="75" s="1"/>
  <c r="BN56" i="75"/>
  <c r="V202" i="75"/>
  <c r="AU202" i="75" s="1"/>
  <c r="AE202" i="75"/>
  <c r="V277" i="75"/>
  <c r="AU277" i="75" s="1"/>
  <c r="AE277" i="75"/>
  <c r="BT352" i="75"/>
  <c r="DH352" i="75"/>
  <c r="DH203" i="75"/>
  <c r="DG352" i="75"/>
  <c r="AX57" i="75"/>
  <c r="AX352" i="75"/>
  <c r="AW279" i="75"/>
  <c r="AW204" i="75"/>
  <c r="AW131" i="75"/>
  <c r="DK58" i="75"/>
  <c r="BN58" i="75"/>
  <c r="DU58" i="75" s="1"/>
  <c r="V131" i="75"/>
  <c r="AB131" i="75" s="1"/>
  <c r="AE131" i="75"/>
  <c r="V279" i="75"/>
  <c r="AE279" i="75"/>
  <c r="BT354" i="75"/>
  <c r="DH354" i="75"/>
  <c r="DN354" i="75" s="1"/>
  <c r="DH205" i="75"/>
  <c r="DG354" i="75"/>
  <c r="DM354" i="75" s="1"/>
  <c r="AX59" i="75"/>
  <c r="AX354" i="75"/>
  <c r="DF133" i="75"/>
  <c r="V355" i="75"/>
  <c r="AX60" i="75"/>
  <c r="AE133" i="75"/>
  <c r="V133" i="75"/>
  <c r="AB133" i="75" s="1"/>
  <c r="AW355" i="75"/>
  <c r="BI134" i="75"/>
  <c r="BJ135" i="75"/>
  <c r="V357" i="75"/>
  <c r="AE135" i="75"/>
  <c r="V135" i="75"/>
  <c r="AB135" i="75" s="1"/>
  <c r="AW357" i="75"/>
  <c r="BF136" i="75"/>
  <c r="AW210" i="75"/>
  <c r="DK64" i="75"/>
  <c r="V137" i="75"/>
  <c r="AB137" i="75" s="1"/>
  <c r="AE137" i="75"/>
  <c r="V285" i="75"/>
  <c r="AE285" i="75"/>
  <c r="BT360" i="75"/>
  <c r="DH360" i="75"/>
  <c r="DN360" i="75" s="1"/>
  <c r="DH211" i="75"/>
  <c r="DG360" i="75"/>
  <c r="DM360" i="75" s="1"/>
  <c r="AX65" i="75"/>
  <c r="DL66" i="75" s="1"/>
  <c r="AX360" i="75"/>
  <c r="AR287" i="75"/>
  <c r="AW212" i="75"/>
  <c r="BA212" i="75" s="1"/>
  <c r="DK66" i="75"/>
  <c r="V139" i="75"/>
  <c r="AB139" i="75" s="1"/>
  <c r="AE139" i="75"/>
  <c r="V287" i="75"/>
  <c r="AU287" i="75" s="1"/>
  <c r="AE287" i="75"/>
  <c r="BT362" i="75"/>
  <c r="DH362" i="75"/>
  <c r="DN362" i="75" s="1"/>
  <c r="DH213" i="75"/>
  <c r="DG362" i="75"/>
  <c r="DM362" i="75" s="1"/>
  <c r="AX288" i="75"/>
  <c r="AX213" i="75"/>
  <c r="AX140" i="75"/>
  <c r="DL67" i="75"/>
  <c r="BO67" i="75"/>
  <c r="AX362" i="75"/>
  <c r="V363" i="75"/>
  <c r="AX68" i="75"/>
  <c r="V214" i="75"/>
  <c r="AU214" i="75" s="1"/>
  <c r="AE214" i="75"/>
  <c r="AW363" i="75"/>
  <c r="BI215" i="75"/>
  <c r="BK215" i="75"/>
  <c r="AW216" i="75"/>
  <c r="BN70" i="75"/>
  <c r="V143" i="75"/>
  <c r="AB143" i="75" s="1"/>
  <c r="AE143" i="75"/>
  <c r="V291" i="75"/>
  <c r="AE291" i="75"/>
  <c r="DH292" i="75"/>
  <c r="DH144" i="75"/>
  <c r="BT144" i="75"/>
  <c r="BK292" i="75"/>
  <c r="DF367" i="75"/>
  <c r="DL367" i="75" s="1"/>
  <c r="AU72" i="75"/>
  <c r="AY72" i="75"/>
  <c r="AY367" i="75"/>
  <c r="BI219" i="75"/>
  <c r="BK219" i="75"/>
  <c r="AW295" i="75"/>
  <c r="AW147" i="75"/>
  <c r="V147" i="75"/>
  <c r="AB147" i="75" s="1"/>
  <c r="AE147" i="75"/>
  <c r="V295" i="75"/>
  <c r="AU295" i="75" s="1"/>
  <c r="AE295" i="75"/>
  <c r="DF370" i="75"/>
  <c r="DL370" i="75" s="1"/>
  <c r="AU75" i="75"/>
  <c r="AY75" i="75"/>
  <c r="AY370" i="75"/>
  <c r="DQ222" i="75"/>
  <c r="BT76" i="75"/>
  <c r="BE110" i="75"/>
  <c r="DA110" i="75" s="1"/>
  <c r="AK113" i="75"/>
  <c r="BE114" i="75"/>
  <c r="DA114" i="75" s="1"/>
  <c r="CN115" i="75"/>
  <c r="AI117" i="75"/>
  <c r="CV128" i="75"/>
  <c r="EK167" i="75"/>
  <c r="AR269" i="75"/>
  <c r="AY48" i="75"/>
  <c r="AY343" i="75"/>
  <c r="DH270" i="75"/>
  <c r="DQ49" i="75"/>
  <c r="AR196" i="75"/>
  <c r="DF197" i="75" s="1"/>
  <c r="AW271" i="75"/>
  <c r="AW196" i="75"/>
  <c r="AW123" i="75"/>
  <c r="DK50" i="75"/>
  <c r="BN50" i="75"/>
  <c r="V196" i="75"/>
  <c r="AU196" i="75" s="1"/>
  <c r="AE196" i="75"/>
  <c r="AW345" i="75"/>
  <c r="BT346" i="75"/>
  <c r="DH346" i="75"/>
  <c r="DN346" i="75" s="1"/>
  <c r="BT187" i="75"/>
  <c r="AU197" i="75"/>
  <c r="BT197" i="75"/>
  <c r="DH197" i="75"/>
  <c r="AS272" i="75"/>
  <c r="DQ51" i="75"/>
  <c r="AR198" i="75"/>
  <c r="AW273" i="75"/>
  <c r="AW125" i="75"/>
  <c r="BN52" i="75"/>
  <c r="V198" i="75"/>
  <c r="AE198" i="75"/>
  <c r="AW347" i="75"/>
  <c r="BT348" i="75"/>
  <c r="DH348" i="75"/>
  <c r="DH199" i="75"/>
  <c r="AS274" i="75"/>
  <c r="BT349" i="75"/>
  <c r="DH349" i="75"/>
  <c r="DN349" i="75" s="1"/>
  <c r="BT200" i="75"/>
  <c r="DH200" i="75"/>
  <c r="DG349" i="75"/>
  <c r="DM349" i="75" s="1"/>
  <c r="BT350" i="75"/>
  <c r="DH350" i="75"/>
  <c r="BT128" i="75"/>
  <c r="DH128" i="75"/>
  <c r="DG350" i="75"/>
  <c r="BT351" i="75"/>
  <c r="DH351" i="75"/>
  <c r="BT202" i="75"/>
  <c r="DH202" i="75"/>
  <c r="DG351" i="75"/>
  <c r="DM351" i="75" s="1"/>
  <c r="AX351" i="75"/>
  <c r="DF352" i="75"/>
  <c r="DL352" i="75" s="1"/>
  <c r="BT57" i="75"/>
  <c r="AQ279" i="75"/>
  <c r="DH131" i="75"/>
  <c r="BT131" i="75"/>
  <c r="AS131" i="75"/>
  <c r="DF354" i="75"/>
  <c r="DL354" i="75" s="1"/>
  <c r="AU59" i="75"/>
  <c r="BT59" i="75"/>
  <c r="AK133" i="75"/>
  <c r="AS281" i="75"/>
  <c r="AS133" i="75"/>
  <c r="AR282" i="75"/>
  <c r="DF283" i="75" s="1"/>
  <c r="V207" i="75"/>
  <c r="AU207" i="75" s="1"/>
  <c r="DE61" i="75"/>
  <c r="BT357" i="75"/>
  <c r="DH357" i="75"/>
  <c r="BT208" i="75"/>
  <c r="DH208" i="75"/>
  <c r="DG357" i="75"/>
  <c r="AX62" i="75"/>
  <c r="AX357" i="75"/>
  <c r="BT63" i="75"/>
  <c r="DR63" i="75"/>
  <c r="AQ285" i="75"/>
  <c r="DH137" i="75"/>
  <c r="BT137" i="75"/>
  <c r="AS137" i="75"/>
  <c r="DF64" i="75"/>
  <c r="DF360" i="75"/>
  <c r="DL360" i="75" s="1"/>
  <c r="BT65" i="75"/>
  <c r="AQ287" i="75"/>
  <c r="DH139" i="75"/>
  <c r="BT139" i="75"/>
  <c r="AS139" i="75"/>
  <c r="AR288" i="75"/>
  <c r="V362" i="75"/>
  <c r="V140" i="75"/>
  <c r="AB140" i="75" s="1"/>
  <c r="AE140" i="75"/>
  <c r="V288" i="75"/>
  <c r="AE288" i="75"/>
  <c r="AQ214" i="75"/>
  <c r="DE215" i="75" s="1"/>
  <c r="AS214" i="75"/>
  <c r="AR290" i="75"/>
  <c r="V215" i="75"/>
  <c r="AU215" i="75" s="1"/>
  <c r="DE69" i="75"/>
  <c r="BT365" i="75"/>
  <c r="DH365" i="75"/>
  <c r="BT216" i="75"/>
  <c r="DH216" i="75"/>
  <c r="DG365" i="75"/>
  <c r="AU71" i="75"/>
  <c r="BT71" i="75"/>
  <c r="V144" i="75"/>
  <c r="AB144" i="75" s="1"/>
  <c r="AS293" i="75"/>
  <c r="DG294" i="75" s="1"/>
  <c r="AR146" i="75"/>
  <c r="DK369" i="75"/>
  <c r="AS220" i="75"/>
  <c r="AS148" i="75"/>
  <c r="AQ297" i="75"/>
  <c r="DE298" i="75" s="1"/>
  <c r="DH149" i="75"/>
  <c r="BT149" i="75"/>
  <c r="AU149" i="75"/>
  <c r="AS149" i="75"/>
  <c r="AM110" i="75"/>
  <c r="AM114" i="75"/>
  <c r="AM117" i="75"/>
  <c r="AM119" i="75"/>
  <c r="AQ121" i="75"/>
  <c r="AM123" i="75"/>
  <c r="AK126" i="75"/>
  <c r="CU128" i="75"/>
  <c r="CR132" i="75"/>
  <c r="CW132" i="75" s="1"/>
  <c r="CN143" i="75"/>
  <c r="CP129" i="75"/>
  <c r="AK131" i="75"/>
  <c r="AM137" i="75"/>
  <c r="AM139" i="75"/>
  <c r="AM143" i="75"/>
  <c r="AK145" i="75"/>
  <c r="CO145" i="75"/>
  <c r="CR145" i="75" s="1"/>
  <c r="CW145" i="75" s="1"/>
  <c r="AL148" i="75"/>
  <c r="AK149" i="75"/>
  <c r="AL184" i="75"/>
  <c r="AL186" i="75"/>
  <c r="CO188" i="75"/>
  <c r="AL190" i="75"/>
  <c r="AM191" i="75"/>
  <c r="AL198" i="75"/>
  <c r="AK134" i="75"/>
  <c r="AK188" i="75"/>
  <c r="AK190" i="75"/>
  <c r="AM192" i="75"/>
  <c r="AK194" i="75"/>
  <c r="AK198" i="75"/>
  <c r="AL207" i="75"/>
  <c r="AM208" i="75"/>
  <c r="AL212" i="75"/>
  <c r="AM217" i="75"/>
  <c r="AL259" i="75"/>
  <c r="AL267" i="75"/>
  <c r="AM218" i="75"/>
  <c r="AK259" i="75"/>
  <c r="AK263" i="75"/>
  <c r="AK267" i="75"/>
  <c r="CU270" i="75"/>
  <c r="CN289" i="75"/>
  <c r="AL273" i="75"/>
  <c r="CN279" i="75"/>
  <c r="CN287" i="75"/>
  <c r="CP294" i="75"/>
  <c r="EK315" i="75"/>
  <c r="CV324" i="75"/>
  <c r="CV328" i="75"/>
  <c r="AM270" i="75"/>
  <c r="AM275" i="75"/>
  <c r="AM279" i="75"/>
  <c r="AM283" i="75"/>
  <c r="AM287" i="75"/>
  <c r="CW321" i="75"/>
  <c r="CW325" i="75"/>
  <c r="CW330" i="75"/>
  <c r="AK296" i="75"/>
  <c r="AW259" i="75"/>
  <c r="AW184" i="75"/>
  <c r="AW111" i="75"/>
  <c r="BN38" i="75"/>
  <c r="DG56" i="75"/>
  <c r="DR60" i="75"/>
  <c r="CN110" i="75"/>
  <c r="CN118" i="75"/>
  <c r="CN205" i="75"/>
  <c r="EK21" i="75"/>
  <c r="DR58" i="75"/>
  <c r="DE331" i="75"/>
  <c r="DK331" i="75" s="1"/>
  <c r="BT182" i="75"/>
  <c r="BT332" i="75"/>
  <c r="DH332" i="75"/>
  <c r="DN332" i="75" s="1"/>
  <c r="BT183" i="75"/>
  <c r="DH183" i="75"/>
  <c r="DG332" i="75"/>
  <c r="DF333" i="75"/>
  <c r="DL333" i="75" s="1"/>
  <c r="FB17" i="75"/>
  <c r="V111" i="75"/>
  <c r="AB111" i="75" s="1"/>
  <c r="BT334" i="75"/>
  <c r="DH334" i="75"/>
  <c r="DN334" i="75" s="1"/>
  <c r="DE185" i="75"/>
  <c r="BI185" i="75"/>
  <c r="AS185" i="75"/>
  <c r="BJ186" i="75"/>
  <c r="DQ186" i="75" s="1"/>
  <c r="DF186" i="75"/>
  <c r="AY261" i="75"/>
  <c r="DM261" i="75" s="1"/>
  <c r="AY186" i="75"/>
  <c r="AY113" i="75"/>
  <c r="DM113" i="75" s="1"/>
  <c r="DM40" i="75"/>
  <c r="BP40" i="75"/>
  <c r="DW40" i="75" s="1"/>
  <c r="DE336" i="75"/>
  <c r="DE187" i="75"/>
  <c r="BI187" i="75"/>
  <c r="DG187" i="75"/>
  <c r="BK187" i="75"/>
  <c r="DR187" i="75" s="1"/>
  <c r="BJ188" i="75"/>
  <c r="DQ188" i="75" s="1"/>
  <c r="DF188" i="75"/>
  <c r="AY263" i="75"/>
  <c r="AY188" i="75"/>
  <c r="AY115" i="75"/>
  <c r="BP42" i="75"/>
  <c r="DE338" i="75"/>
  <c r="DE189" i="75"/>
  <c r="BI189" i="75"/>
  <c r="DG189" i="75"/>
  <c r="BJ190" i="75"/>
  <c r="DQ190" i="75" s="1"/>
  <c r="DF190" i="75"/>
  <c r="DE340" i="75"/>
  <c r="BI191" i="75"/>
  <c r="DE191" i="75"/>
  <c r="BK191" i="75"/>
  <c r="DR191" i="75" s="1"/>
  <c r="DG191" i="75"/>
  <c r="BI267" i="75"/>
  <c r="DP267" i="75" s="1"/>
  <c r="DE267" i="75"/>
  <c r="DE119" i="75"/>
  <c r="BI119" i="75"/>
  <c r="DP119" i="75" s="1"/>
  <c r="BK119" i="75"/>
  <c r="DE342" i="75"/>
  <c r="DK342" i="75" s="1"/>
  <c r="BI193" i="75"/>
  <c r="DE193" i="75"/>
  <c r="BK193" i="75"/>
  <c r="DG193" i="75"/>
  <c r="AS349" i="75"/>
  <c r="BK54" i="75"/>
  <c r="DG54" i="75"/>
  <c r="AQ353" i="75"/>
  <c r="BI58" i="75"/>
  <c r="DP58" i="75" s="1"/>
  <c r="DE58" i="75"/>
  <c r="AS359" i="75"/>
  <c r="BK64" i="75"/>
  <c r="DR64" i="75" s="1"/>
  <c r="DG64" i="75"/>
  <c r="AS363" i="75"/>
  <c r="BK68" i="75"/>
  <c r="DR68" i="75" s="1"/>
  <c r="DG68" i="75"/>
  <c r="AQ369" i="75"/>
  <c r="BI74" i="75"/>
  <c r="DP74" i="75" s="1"/>
  <c r="DE74" i="75"/>
  <c r="AS370" i="75"/>
  <c r="BK75" i="75"/>
  <c r="DR75" i="75" s="1"/>
  <c r="DG75" i="75"/>
  <c r="AQ371" i="75"/>
  <c r="BI76" i="75"/>
  <c r="DE76" i="75"/>
  <c r="V331" i="75"/>
  <c r="AX36" i="75"/>
  <c r="V109" i="75"/>
  <c r="AE109" i="75"/>
  <c r="V257" i="75"/>
  <c r="AE257" i="75"/>
  <c r="AW37" i="75"/>
  <c r="BA37" i="75" s="1"/>
  <c r="V183" i="75"/>
  <c r="AE183" i="75"/>
  <c r="AW332" i="75"/>
  <c r="DE333" i="75"/>
  <c r="DE184" i="75"/>
  <c r="BI184" i="75"/>
  <c r="DR184" i="75"/>
  <c r="AX259" i="75"/>
  <c r="AX184" i="75"/>
  <c r="AX111" i="75"/>
  <c r="BO38" i="75"/>
  <c r="AX333" i="75"/>
  <c r="DF185" i="75"/>
  <c r="FB18" i="75"/>
  <c r="DH261" i="75"/>
  <c r="AU261" i="75"/>
  <c r="BI113" i="75"/>
  <c r="DE113" i="75"/>
  <c r="AW41" i="75"/>
  <c r="BA41" i="75" s="1"/>
  <c r="V187" i="75"/>
  <c r="AE187" i="75"/>
  <c r="AW336" i="75"/>
  <c r="DE337" i="75"/>
  <c r="DE188" i="75"/>
  <c r="BI188" i="75"/>
  <c r="AX263" i="75"/>
  <c r="AX188" i="75"/>
  <c r="AX115" i="75"/>
  <c r="BO42" i="75"/>
  <c r="AX337" i="75"/>
  <c r="DF189" i="75"/>
  <c r="FB22" i="75"/>
  <c r="FI15" i="75"/>
  <c r="AS333" i="75"/>
  <c r="BK38" i="75"/>
  <c r="DR38" i="75" s="1"/>
  <c r="DG38" i="75"/>
  <c r="AS337" i="75"/>
  <c r="BK42" i="75"/>
  <c r="DG42" i="75"/>
  <c r="AS331" i="75"/>
  <c r="BK36" i="75"/>
  <c r="AS334" i="75"/>
  <c r="DG39" i="75"/>
  <c r="BK39" i="75"/>
  <c r="DG43" i="75"/>
  <c r="DH265" i="75"/>
  <c r="AU265" i="75"/>
  <c r="BT117" i="75"/>
  <c r="DH117" i="75"/>
  <c r="AU117" i="75"/>
  <c r="AR339" i="75"/>
  <c r="DF44" i="75"/>
  <c r="BJ44" i="75"/>
  <c r="DQ44" i="75" s="1"/>
  <c r="FB24" i="75"/>
  <c r="FI17" i="75"/>
  <c r="DR45" i="75"/>
  <c r="FI18" i="75"/>
  <c r="FB25" i="75"/>
  <c r="DR46" i="75"/>
  <c r="DQ193" i="75"/>
  <c r="FB26" i="75"/>
  <c r="FI19" i="75"/>
  <c r="DR47" i="75"/>
  <c r="AR356" i="75"/>
  <c r="BJ61" i="75"/>
  <c r="DQ61" i="75" s="1"/>
  <c r="DF61" i="75"/>
  <c r="AR362" i="75"/>
  <c r="BJ67" i="75"/>
  <c r="DQ67" i="75" s="1"/>
  <c r="DF67" i="75"/>
  <c r="DF70" i="75"/>
  <c r="AR368" i="75"/>
  <c r="BJ73" i="75"/>
  <c r="DQ73" i="75" s="1"/>
  <c r="DF73" i="75"/>
  <c r="CR109" i="75"/>
  <c r="CW109" i="75" s="1"/>
  <c r="CO112" i="75"/>
  <c r="CO113" i="75"/>
  <c r="BT343" i="75"/>
  <c r="DH343" i="75"/>
  <c r="DN343" i="75" s="1"/>
  <c r="BT194" i="75"/>
  <c r="DH194" i="75"/>
  <c r="AR121" i="75"/>
  <c r="AF121" i="75"/>
  <c r="AW270" i="75"/>
  <c r="AW195" i="75"/>
  <c r="AW122" i="75"/>
  <c r="BN49" i="75"/>
  <c r="V344" i="75"/>
  <c r="AX49" i="75"/>
  <c r="DL50" i="75" s="1"/>
  <c r="V270" i="75"/>
  <c r="AE270" i="75"/>
  <c r="DE345" i="75"/>
  <c r="DK345" i="75" s="1"/>
  <c r="DE196" i="75"/>
  <c r="BI196" i="75"/>
  <c r="AX271" i="75"/>
  <c r="AX196" i="75"/>
  <c r="AX123" i="75"/>
  <c r="BO50" i="75"/>
  <c r="AX345" i="75"/>
  <c r="AW272" i="75"/>
  <c r="AW197" i="75"/>
  <c r="AW124" i="75"/>
  <c r="DK51" i="75"/>
  <c r="BN51" i="75"/>
  <c r="V346" i="75"/>
  <c r="V272" i="75"/>
  <c r="AU272" i="75" s="1"/>
  <c r="AE272" i="75"/>
  <c r="AE300" i="75" s="1"/>
  <c r="DE347" i="75"/>
  <c r="BI198" i="75"/>
  <c r="AX273" i="75"/>
  <c r="AX198" i="75"/>
  <c r="AX125" i="75"/>
  <c r="BO52" i="75"/>
  <c r="AX347" i="75"/>
  <c r="V348" i="75"/>
  <c r="AX53" i="75"/>
  <c r="V199" i="75"/>
  <c r="AE199" i="75"/>
  <c r="AW348" i="75"/>
  <c r="DL349" i="75"/>
  <c r="DQ200" i="75"/>
  <c r="AY275" i="75"/>
  <c r="AY200" i="75"/>
  <c r="AY127" i="75"/>
  <c r="BP54" i="75"/>
  <c r="AY349" i="75"/>
  <c r="DQ201" i="75"/>
  <c r="FB34" i="75"/>
  <c r="FI27" i="75"/>
  <c r="FU17" i="75"/>
  <c r="DL351" i="75"/>
  <c r="FU18" i="75"/>
  <c r="FB35" i="75"/>
  <c r="FI28" i="75"/>
  <c r="DH278" i="75"/>
  <c r="BI130" i="75"/>
  <c r="DE130" i="75"/>
  <c r="BK278" i="75"/>
  <c r="BE131" i="75"/>
  <c r="FB37" i="75"/>
  <c r="FU20" i="75"/>
  <c r="FI30" i="75"/>
  <c r="DH280" i="75"/>
  <c r="BT132" i="75"/>
  <c r="DH132" i="75"/>
  <c r="AU132" i="75"/>
  <c r="BK280" i="75"/>
  <c r="FB39" i="75"/>
  <c r="FU22" i="75"/>
  <c r="FI32" i="75"/>
  <c r="DH282" i="75"/>
  <c r="AU282" i="75"/>
  <c r="BT207" i="75"/>
  <c r="DH207" i="75"/>
  <c r="BK282" i="75"/>
  <c r="BJ208" i="75"/>
  <c r="DQ208" i="75" s="1"/>
  <c r="DF208" i="75"/>
  <c r="AY283" i="75"/>
  <c r="AY208" i="75"/>
  <c r="AY135" i="75"/>
  <c r="DM62" i="75"/>
  <c r="BP62" i="75"/>
  <c r="AY357" i="75"/>
  <c r="BI284" i="75"/>
  <c r="DE284" i="75"/>
  <c r="BI209" i="75"/>
  <c r="BK209" i="75"/>
  <c r="DL359" i="75"/>
  <c r="AY285" i="75"/>
  <c r="AY210" i="75"/>
  <c r="AY137" i="75"/>
  <c r="BP64" i="75"/>
  <c r="AY359" i="75"/>
  <c r="BI286" i="75"/>
  <c r="DE286" i="75"/>
  <c r="DH138" i="75"/>
  <c r="BT138" i="75"/>
  <c r="BK138" i="75"/>
  <c r="FB45" i="75"/>
  <c r="FI38" i="75"/>
  <c r="FU28" i="75"/>
  <c r="DH288" i="75"/>
  <c r="AU288" i="75"/>
  <c r="BI140" i="75"/>
  <c r="BK288" i="75"/>
  <c r="BJ214" i="75"/>
  <c r="DF214" i="75"/>
  <c r="AY289" i="75"/>
  <c r="AY214" i="75"/>
  <c r="AY141" i="75"/>
  <c r="DM68" i="75"/>
  <c r="BP68" i="75"/>
  <c r="AY363" i="75"/>
  <c r="BI290" i="75"/>
  <c r="DE290" i="75"/>
  <c r="DE142" i="75"/>
  <c r="BI142" i="75"/>
  <c r="DG142" i="75"/>
  <c r="BK142" i="75"/>
  <c r="FB49" i="75"/>
  <c r="FI42" i="75"/>
  <c r="FU32" i="75"/>
  <c r="BT366" i="75"/>
  <c r="DH366" i="75"/>
  <c r="DN366" i="75" s="1"/>
  <c r="BT217" i="75"/>
  <c r="DH217" i="75"/>
  <c r="DG366" i="75"/>
  <c r="AX71" i="75"/>
  <c r="AX366" i="75"/>
  <c r="BJ293" i="75"/>
  <c r="AW72" i="75"/>
  <c r="BA72" i="75" s="1"/>
  <c r="V145" i="75"/>
  <c r="AB145" i="75" s="1"/>
  <c r="AE145" i="75"/>
  <c r="V293" i="75"/>
  <c r="AU293" i="75" s="1"/>
  <c r="AE293" i="75"/>
  <c r="DH294" i="75"/>
  <c r="AU294" i="75"/>
  <c r="DH146" i="75"/>
  <c r="BT146" i="75"/>
  <c r="AU146" i="75"/>
  <c r="BK294" i="75"/>
  <c r="BJ220" i="75"/>
  <c r="DQ221" i="75" s="1"/>
  <c r="DF220" i="75"/>
  <c r="AY295" i="75"/>
  <c r="AY220" i="75"/>
  <c r="AY147" i="75"/>
  <c r="BP74" i="75"/>
  <c r="AY369" i="75"/>
  <c r="AW75" i="75"/>
  <c r="BA75" i="75" s="1"/>
  <c r="V148" i="75"/>
  <c r="AB148" i="75" s="1"/>
  <c r="AE148" i="75"/>
  <c r="V296" i="75"/>
  <c r="AE296" i="75"/>
  <c r="DF149" i="75"/>
  <c r="BJ149" i="75"/>
  <c r="V371" i="75"/>
  <c r="AX76" i="75"/>
  <c r="DL77" i="75" s="1"/>
  <c r="V222" i="75"/>
  <c r="AE222" i="75"/>
  <c r="AW371" i="75"/>
  <c r="AK120" i="75"/>
  <c r="BE121" i="75"/>
  <c r="CN122" i="75"/>
  <c r="AK124" i="75"/>
  <c r="CN124" i="75"/>
  <c r="AK129" i="75"/>
  <c r="CU132" i="75"/>
  <c r="CN134" i="75"/>
  <c r="CN136" i="75"/>
  <c r="CO148" i="75"/>
  <c r="CO149" i="75"/>
  <c r="EG165" i="75"/>
  <c r="EC167" i="75"/>
  <c r="AR194" i="75"/>
  <c r="AW48" i="75"/>
  <c r="BA48" i="75" s="1"/>
  <c r="V194" i="75"/>
  <c r="AE194" i="75"/>
  <c r="AW343" i="75"/>
  <c r="BT344" i="75"/>
  <c r="DH344" i="75"/>
  <c r="AU195" i="75"/>
  <c r="BT195" i="75"/>
  <c r="DH195" i="75"/>
  <c r="BK270" i="75"/>
  <c r="DG270" i="75"/>
  <c r="AR271" i="75"/>
  <c r="AY271" i="75"/>
  <c r="AY196" i="75"/>
  <c r="DM196" i="75" s="1"/>
  <c r="AY123" i="75"/>
  <c r="DM50" i="75"/>
  <c r="BP50" i="75"/>
  <c r="DW50" i="75" s="1"/>
  <c r="AY345" i="75"/>
  <c r="BT286" i="75"/>
  <c r="DH272" i="75"/>
  <c r="BT272" i="75"/>
  <c r="AR273" i="75"/>
  <c r="AY273" i="75"/>
  <c r="AY198" i="75"/>
  <c r="AY125" i="75"/>
  <c r="DM52" i="75"/>
  <c r="BP52" i="75"/>
  <c r="AY347" i="75"/>
  <c r="DH274" i="75"/>
  <c r="BT274" i="75"/>
  <c r="DH275" i="75"/>
  <c r="BT275" i="75"/>
  <c r="BT127" i="75"/>
  <c r="DH127" i="75"/>
  <c r="AU127" i="75"/>
  <c r="AS275" i="75"/>
  <c r="DQ54" i="75"/>
  <c r="BI276" i="75"/>
  <c r="DE276" i="75"/>
  <c r="BI201" i="75"/>
  <c r="AS201" i="75"/>
  <c r="DH277" i="75"/>
  <c r="BT277" i="75"/>
  <c r="DH129" i="75"/>
  <c r="BT129" i="75"/>
  <c r="AS277" i="75"/>
  <c r="DG278" i="75" s="1"/>
  <c r="DF278" i="75"/>
  <c r="BJ278" i="75"/>
  <c r="V352" i="75"/>
  <c r="V130" i="75"/>
  <c r="AB130" i="75" s="1"/>
  <c r="AE130" i="75"/>
  <c r="V278" i="75"/>
  <c r="AE278" i="75"/>
  <c r="DP57" i="75"/>
  <c r="DE353" i="75"/>
  <c r="BI204" i="75"/>
  <c r="AS204" i="75"/>
  <c r="DG205" i="75" s="1"/>
  <c r="DF280" i="75"/>
  <c r="BJ280" i="75"/>
  <c r="DQ280" i="75" s="1"/>
  <c r="BE132" i="75"/>
  <c r="AW59" i="75"/>
  <c r="V205" i="75"/>
  <c r="AU205" i="75" s="1"/>
  <c r="AE205" i="75"/>
  <c r="AW354" i="75"/>
  <c r="DE59" i="75"/>
  <c r="BT355" i="75"/>
  <c r="DH355" i="75"/>
  <c r="BT206" i="75"/>
  <c r="DH206" i="75"/>
  <c r="DG355" i="75"/>
  <c r="DL356" i="75"/>
  <c r="AU61" i="75"/>
  <c r="FB40" i="75"/>
  <c r="FI33" i="75"/>
  <c r="FU23" i="75"/>
  <c r="DH283" i="75"/>
  <c r="BT283" i="75"/>
  <c r="BT135" i="75"/>
  <c r="DH135" i="75"/>
  <c r="DE135" i="75"/>
  <c r="BI135" i="75"/>
  <c r="BF135" i="75"/>
  <c r="DF284" i="75"/>
  <c r="BJ284" i="75"/>
  <c r="DQ285" i="75" s="1"/>
  <c r="V358" i="75"/>
  <c r="V136" i="75"/>
  <c r="AB136" i="75" s="1"/>
  <c r="AE136" i="75"/>
  <c r="V284" i="75"/>
  <c r="AE284" i="75"/>
  <c r="DE359" i="75"/>
  <c r="DE210" i="75"/>
  <c r="BI210" i="75"/>
  <c r="DP210" i="75" s="1"/>
  <c r="AS210" i="75"/>
  <c r="DG211" i="75" s="1"/>
  <c r="DF286" i="75"/>
  <c r="BJ286" i="75"/>
  <c r="DQ286" i="75" s="1"/>
  <c r="V360" i="75"/>
  <c r="V138" i="75"/>
  <c r="AB138" i="75" s="1"/>
  <c r="AE138" i="75"/>
  <c r="V286" i="75"/>
  <c r="AE286" i="75"/>
  <c r="DE361" i="75"/>
  <c r="BI212" i="75"/>
  <c r="AS212" i="75"/>
  <c r="DF213" i="75"/>
  <c r="BJ213" i="75"/>
  <c r="AY288" i="75"/>
  <c r="AY213" i="75"/>
  <c r="AY140" i="75"/>
  <c r="DM67" i="75"/>
  <c r="BP67" i="75"/>
  <c r="DW67" i="75" s="1"/>
  <c r="AY362" i="75"/>
  <c r="DG67" i="75"/>
  <c r="DE289" i="75"/>
  <c r="BI289" i="75"/>
  <c r="DP289" i="75" s="1"/>
  <c r="DE141" i="75"/>
  <c r="BI141" i="75"/>
  <c r="DP141" i="75" s="1"/>
  <c r="AS289" i="75"/>
  <c r="DF215" i="75"/>
  <c r="BJ215" i="75"/>
  <c r="DQ215" i="75" s="1"/>
  <c r="DR69" i="75"/>
  <c r="AU291" i="75"/>
  <c r="DH291" i="75"/>
  <c r="BT291" i="75"/>
  <c r="AU143" i="75"/>
  <c r="DH143" i="75"/>
  <c r="BT143" i="75"/>
  <c r="AS143" i="75"/>
  <c r="DG144" i="75" s="1"/>
  <c r="AR292" i="75"/>
  <c r="AR144" i="75"/>
  <c r="DP71" i="75"/>
  <c r="DE367" i="75"/>
  <c r="AQ218" i="75"/>
  <c r="BK218" i="75"/>
  <c r="BJ219" i="75"/>
  <c r="DQ219" i="75" s="1"/>
  <c r="DR73" i="75"/>
  <c r="DE295" i="75"/>
  <c r="BI295" i="75"/>
  <c r="DP295" i="75" s="1"/>
  <c r="DH147" i="75"/>
  <c r="BT147" i="75"/>
  <c r="AS147" i="75"/>
  <c r="DE370" i="75"/>
  <c r="DK370" i="75" s="1"/>
  <c r="AQ221" i="75"/>
  <c r="DG221" i="75"/>
  <c r="BK221" i="75"/>
  <c r="DE371" i="75"/>
  <c r="DK371" i="75" s="1"/>
  <c r="AQ222" i="75"/>
  <c r="DE223" i="75" s="1"/>
  <c r="DG222" i="75"/>
  <c r="BK222" i="75"/>
  <c r="AK110" i="75"/>
  <c r="AK112" i="75"/>
  <c r="AK114" i="75"/>
  <c r="AK116" i="75"/>
  <c r="AK118" i="75"/>
  <c r="BK121" i="75"/>
  <c r="BE122" i="75"/>
  <c r="DA122" i="75" s="1"/>
  <c r="DE123" i="75"/>
  <c r="BI123" i="75"/>
  <c r="BJ124" i="75"/>
  <c r="BF125" i="75"/>
  <c r="BF126" i="75"/>
  <c r="AK130" i="75"/>
  <c r="CR130" i="75"/>
  <c r="CV130" i="75" s="1"/>
  <c r="AK132" i="75"/>
  <c r="AI134" i="75"/>
  <c r="CN137" i="75"/>
  <c r="AK139" i="75"/>
  <c r="BF140" i="75"/>
  <c r="AK141" i="75"/>
  <c r="CP144" i="75"/>
  <c r="AI146" i="75"/>
  <c r="CP146" i="75"/>
  <c r="AM149" i="75"/>
  <c r="BE182" i="75"/>
  <c r="BE183" i="75"/>
  <c r="CU185" i="75"/>
  <c r="BE187" i="75"/>
  <c r="BE189" i="75"/>
  <c r="BD191" i="75"/>
  <c r="BE192" i="75"/>
  <c r="BF193" i="75"/>
  <c r="CR195" i="75"/>
  <c r="CT195" i="75" s="1"/>
  <c r="CR199" i="75"/>
  <c r="CT199" i="75" s="1"/>
  <c r="AM201" i="75"/>
  <c r="AK203" i="75"/>
  <c r="AL204" i="75"/>
  <c r="AM205" i="75"/>
  <c r="BD207" i="75"/>
  <c r="CR207" i="75"/>
  <c r="AM209" i="75"/>
  <c r="BF127" i="75"/>
  <c r="BE130" i="75"/>
  <c r="BF134" i="75"/>
  <c r="BE138" i="75"/>
  <c r="AL140" i="75"/>
  <c r="AK146" i="75"/>
  <c r="AK148" i="75"/>
  <c r="CU182" i="75"/>
  <c r="AM184" i="75"/>
  <c r="AM185" i="75"/>
  <c r="CP186" i="75"/>
  <c r="AM188" i="75"/>
  <c r="AM190" i="75"/>
  <c r="BD192" i="75"/>
  <c r="BE193" i="75"/>
  <c r="CP194" i="75"/>
  <c r="BD196" i="75"/>
  <c r="CP198" i="75"/>
  <c r="CN200" i="75"/>
  <c r="CO201" i="75"/>
  <c r="CP202" i="75"/>
  <c r="CR202" i="75" s="1"/>
  <c r="BD204" i="75"/>
  <c r="CO205" i="75"/>
  <c r="AM206" i="75"/>
  <c r="AK208" i="75"/>
  <c r="CO209" i="75"/>
  <c r="CO264" i="75"/>
  <c r="AL210" i="75"/>
  <c r="AM211" i="75"/>
  <c r="CR213" i="75"/>
  <c r="AL214" i="75"/>
  <c r="AM215" i="75"/>
  <c r="AL218" i="75"/>
  <c r="BD221" i="75"/>
  <c r="AM222" i="75"/>
  <c r="BE258" i="75"/>
  <c r="BE260" i="75"/>
  <c r="AB261" i="75"/>
  <c r="BE262" i="75"/>
  <c r="AB263" i="75"/>
  <c r="BE264" i="75"/>
  <c r="AB265" i="75"/>
  <c r="BE266" i="75"/>
  <c r="BE268" i="75"/>
  <c r="CO269" i="75"/>
  <c r="AL211" i="75"/>
  <c r="CP212" i="75"/>
  <c r="CN214" i="75"/>
  <c r="AM216" i="75"/>
  <c r="BD218" i="75"/>
  <c r="CN218" i="75"/>
  <c r="AL219" i="75"/>
  <c r="CO219" i="75"/>
  <c r="CP220" i="75"/>
  <c r="BF259" i="75"/>
  <c r="DB259" i="75" s="1"/>
  <c r="BF261" i="75"/>
  <c r="DB261" i="75" s="1"/>
  <c r="BF263" i="75"/>
  <c r="DB263" i="75" s="1"/>
  <c r="BF265" i="75"/>
  <c r="DB265" i="75" s="1"/>
  <c r="BF267" i="75"/>
  <c r="DB267" i="75" s="1"/>
  <c r="CO272" i="75"/>
  <c r="CO280" i="75"/>
  <c r="CR280" i="75" s="1"/>
  <c r="CT280" i="75" s="1"/>
  <c r="CO288" i="75"/>
  <c r="CR291" i="75"/>
  <c r="CW291" i="75" s="1"/>
  <c r="AL270" i="75"/>
  <c r="AL272" i="75"/>
  <c r="CR272" i="75"/>
  <c r="CT272" i="75" s="1"/>
  <c r="CR274" i="75"/>
  <c r="CT274" i="75" s="1"/>
  <c r="CR278" i="75"/>
  <c r="CT278" i="75" s="1"/>
  <c r="CR282" i="75"/>
  <c r="CT282" i="75" s="1"/>
  <c r="CR284" i="75"/>
  <c r="CT284" i="75" s="1"/>
  <c r="CR286" i="75"/>
  <c r="CT286" i="75" s="1"/>
  <c r="CR288" i="75"/>
  <c r="CT288" i="75" s="1"/>
  <c r="AL290" i="75"/>
  <c r="AK291" i="75"/>
  <c r="AK293" i="75"/>
  <c r="AL294" i="75"/>
  <c r="CT321" i="75"/>
  <c r="CT322" i="75"/>
  <c r="CT323" i="75"/>
  <c r="CT325" i="75"/>
  <c r="CT326" i="75"/>
  <c r="CT327" i="75"/>
  <c r="CT329" i="75"/>
  <c r="CT330" i="75"/>
  <c r="AK270" i="75"/>
  <c r="AK272" i="75"/>
  <c r="AK273" i="75"/>
  <c r="AK275" i="75"/>
  <c r="AK277" i="75"/>
  <c r="AK279" i="75"/>
  <c r="AK281" i="75"/>
  <c r="AK283" i="75"/>
  <c r="AK285" i="75"/>
  <c r="AK287" i="75"/>
  <c r="AK290" i="75"/>
  <c r="AK294" i="75"/>
  <c r="AL295" i="75"/>
  <c r="CU321" i="75"/>
  <c r="CU323" i="75"/>
  <c r="CU325" i="75"/>
  <c r="CU327" i="75"/>
  <c r="CU329" i="75"/>
  <c r="AL296" i="75"/>
  <c r="CP296" i="75"/>
  <c r="BF296" i="75"/>
  <c r="CN193" i="75"/>
  <c r="AK197" i="75"/>
  <c r="CN197" i="75"/>
  <c r="CO198" i="75"/>
  <c r="AM199" i="75"/>
  <c r="CN201" i="75"/>
  <c r="AL206" i="75"/>
  <c r="AK209" i="75"/>
  <c r="CT257" i="75"/>
  <c r="AK127" i="75"/>
  <c r="CN183" i="75"/>
  <c r="AK189" i="75"/>
  <c r="CN194" i="75"/>
  <c r="AL195" i="75"/>
  <c r="AM196" i="75"/>
  <c r="CN198" i="75"/>
  <c r="AK202" i="75"/>
  <c r="AM204" i="75"/>
  <c r="CN211" i="75"/>
  <c r="AM213" i="75"/>
  <c r="CN219" i="75"/>
  <c r="CO220" i="75"/>
  <c r="AM221" i="75"/>
  <c r="CN259" i="75"/>
  <c r="CN261" i="75"/>
  <c r="CN263" i="75"/>
  <c r="CN265" i="75"/>
  <c r="AL269" i="75"/>
  <c r="AM210" i="75"/>
  <c r="AL213" i="75"/>
  <c r="AK216" i="75"/>
  <c r="AL217" i="75"/>
  <c r="AK220" i="75"/>
  <c r="CR221" i="75"/>
  <c r="AL222" i="75"/>
  <c r="AL257" i="75"/>
  <c r="AK260" i="75"/>
  <c r="AK264" i="75"/>
  <c r="AK268" i="75"/>
  <c r="CO290" i="75"/>
  <c r="CO294" i="75"/>
  <c r="CN271" i="75"/>
  <c r="AL275" i="75"/>
  <c r="AL277" i="75"/>
  <c r="CN281" i="75"/>
  <c r="CN283" i="75"/>
  <c r="CN285" i="75"/>
  <c r="AI290" i="75"/>
  <c r="BF291" i="75"/>
  <c r="CV329" i="75"/>
  <c r="BF271" i="75"/>
  <c r="AM276" i="75"/>
  <c r="AM280" i="75"/>
  <c r="AM284" i="75"/>
  <c r="AM288" i="75"/>
  <c r="AL289" i="75"/>
  <c r="AL291" i="75"/>
  <c r="AL293" i="75"/>
  <c r="CW322" i="75"/>
  <c r="CW326" i="75"/>
  <c r="CP297" i="75"/>
  <c r="AR332" i="75"/>
  <c r="BJ37" i="75"/>
  <c r="DQ37" i="75" s="1"/>
  <c r="DF37" i="75"/>
  <c r="AR336" i="75"/>
  <c r="BJ41" i="75"/>
  <c r="DF41" i="75"/>
  <c r="AR333" i="75"/>
  <c r="DF38" i="75"/>
  <c r="BJ38" i="75"/>
  <c r="AR337" i="75"/>
  <c r="DF42" i="75"/>
  <c r="BJ42" i="75"/>
  <c r="DQ46" i="75"/>
  <c r="DQ47" i="75"/>
  <c r="BT257" i="75"/>
  <c r="AU257" i="75"/>
  <c r="BT109" i="75"/>
  <c r="AU109" i="75"/>
  <c r="DH258" i="75"/>
  <c r="BT258" i="75"/>
  <c r="AU258" i="75"/>
  <c r="BT110" i="75"/>
  <c r="DH110" i="75"/>
  <c r="AU110" i="75"/>
  <c r="BK258" i="75"/>
  <c r="DR258" i="75" s="1"/>
  <c r="DG258" i="75"/>
  <c r="AR111" i="75"/>
  <c r="V184" i="75"/>
  <c r="DH260" i="75"/>
  <c r="BT260" i="75"/>
  <c r="BT112" i="75"/>
  <c r="DH112" i="75"/>
  <c r="AU112" i="75"/>
  <c r="AS260" i="75"/>
  <c r="DF113" i="75"/>
  <c r="BJ113" i="75"/>
  <c r="DQ113" i="75" s="1"/>
  <c r="DH262" i="75"/>
  <c r="BT262" i="75"/>
  <c r="AU262" i="75"/>
  <c r="BT114" i="75"/>
  <c r="DH114" i="75"/>
  <c r="AU114" i="75"/>
  <c r="BK262" i="75"/>
  <c r="DR262" i="75" s="1"/>
  <c r="DG262" i="75"/>
  <c r="AR115" i="75"/>
  <c r="V188" i="75"/>
  <c r="AW263" i="75"/>
  <c r="BA263" i="75" s="1"/>
  <c r="AW188" i="75"/>
  <c r="BA188" i="75" s="1"/>
  <c r="AW115" i="75"/>
  <c r="BA115" i="75" s="1"/>
  <c r="DK42" i="75"/>
  <c r="BN42" i="75"/>
  <c r="BI264" i="75"/>
  <c r="DP264" i="75" s="1"/>
  <c r="DE264" i="75"/>
  <c r="DE116" i="75"/>
  <c r="BI116" i="75"/>
  <c r="AS116" i="75"/>
  <c r="DF265" i="75"/>
  <c r="DH266" i="75"/>
  <c r="BT266" i="75"/>
  <c r="AU266" i="75"/>
  <c r="BT118" i="75"/>
  <c r="DH118" i="75"/>
  <c r="AS266" i="75"/>
  <c r="BT341" i="75"/>
  <c r="DH341" i="75"/>
  <c r="DN341" i="75" s="1"/>
  <c r="BT192" i="75"/>
  <c r="DH192" i="75"/>
  <c r="DG341" i="75"/>
  <c r="DM341" i="75" s="1"/>
  <c r="DH268" i="75"/>
  <c r="BT268" i="75"/>
  <c r="BI120" i="75"/>
  <c r="DP120" i="75" s="1"/>
  <c r="DE120" i="75"/>
  <c r="AS268" i="75"/>
  <c r="AQ349" i="75"/>
  <c r="BI54" i="75"/>
  <c r="DP54" i="75" s="1"/>
  <c r="DE54" i="75"/>
  <c r="AQ357" i="75"/>
  <c r="BI62" i="75"/>
  <c r="DP62" i="75" s="1"/>
  <c r="DE62" i="75"/>
  <c r="AQ359" i="75"/>
  <c r="BI64" i="75"/>
  <c r="DP64" i="75" s="1"/>
  <c r="DE64" i="75"/>
  <c r="AQ361" i="75"/>
  <c r="BI66" i="75"/>
  <c r="DP66" i="75" s="1"/>
  <c r="DE66" i="75"/>
  <c r="V368" i="75"/>
  <c r="AY73" i="75"/>
  <c r="DM74" i="75" s="1"/>
  <c r="AW73" i="75"/>
  <c r="EZ90" i="75"/>
  <c r="ER91" i="75"/>
  <c r="CO119" i="75"/>
  <c r="CR119" i="75" s="1"/>
  <c r="DF331" i="75"/>
  <c r="DL331" i="75" s="1"/>
  <c r="FB15" i="75"/>
  <c r="AU37" i="75"/>
  <c r="FB16" i="75"/>
  <c r="DH259" i="75"/>
  <c r="BT259" i="75"/>
  <c r="AU259" i="75"/>
  <c r="BI111" i="75"/>
  <c r="DG259" i="75"/>
  <c r="AW39" i="75"/>
  <c r="BA39" i="75" s="1"/>
  <c r="V185" i="75"/>
  <c r="AE185" i="75"/>
  <c r="AW334" i="75"/>
  <c r="DE335" i="75"/>
  <c r="DE186" i="75"/>
  <c r="BI186" i="75"/>
  <c r="AX261" i="75"/>
  <c r="BA261" i="75" s="1"/>
  <c r="AX186" i="75"/>
  <c r="AX113" i="75"/>
  <c r="BA113" i="75" s="1"/>
  <c r="DL40" i="75"/>
  <c r="BO40" i="75"/>
  <c r="AX335" i="75"/>
  <c r="DF187" i="75"/>
  <c r="AU41" i="75"/>
  <c r="FB20" i="75"/>
  <c r="DH263" i="75"/>
  <c r="BT263" i="75"/>
  <c r="AU263" i="75"/>
  <c r="BI115" i="75"/>
  <c r="DE115" i="75"/>
  <c r="DG115" i="75"/>
  <c r="BA337" i="75"/>
  <c r="AW43" i="75"/>
  <c r="BA43" i="75" s="1"/>
  <c r="V189" i="75"/>
  <c r="AE189" i="75"/>
  <c r="AW338" i="75"/>
  <c r="AQ335" i="75"/>
  <c r="BI40" i="75"/>
  <c r="DE40" i="75"/>
  <c r="AQ332" i="75"/>
  <c r="DE37" i="75"/>
  <c r="BI37" i="75"/>
  <c r="DP37" i="75" s="1"/>
  <c r="AQ336" i="75"/>
  <c r="DE41" i="75"/>
  <c r="BI41" i="75"/>
  <c r="DE339" i="75"/>
  <c r="DK339" i="75" s="1"/>
  <c r="DE190" i="75"/>
  <c r="BI190" i="75"/>
  <c r="AX44" i="75"/>
  <c r="AX339" i="75"/>
  <c r="DF118" i="75"/>
  <c r="AW45" i="75"/>
  <c r="BA45" i="75" s="1"/>
  <c r="V191" i="75"/>
  <c r="AE191" i="75"/>
  <c r="AW340" i="75"/>
  <c r="DQ119" i="75"/>
  <c r="V341" i="75"/>
  <c r="AX46" i="75"/>
  <c r="V119" i="75"/>
  <c r="AB119" i="75" s="1"/>
  <c r="AE119" i="75"/>
  <c r="V267" i="75"/>
  <c r="AU267" i="75" s="1"/>
  <c r="AE267" i="75"/>
  <c r="DP46" i="75"/>
  <c r="BE120" i="75"/>
  <c r="DA120" i="75" s="1"/>
  <c r="V342" i="75"/>
  <c r="AX47" i="75"/>
  <c r="V120" i="75"/>
  <c r="AB120" i="75" s="1"/>
  <c r="AE120" i="75"/>
  <c r="V268" i="75"/>
  <c r="AE268" i="75"/>
  <c r="DP47" i="75"/>
  <c r="AS348" i="75"/>
  <c r="BK53" i="75"/>
  <c r="DR53" i="75" s="1"/>
  <c r="DG53" i="75"/>
  <c r="AR352" i="75"/>
  <c r="BJ57" i="75"/>
  <c r="DQ57" i="75" s="1"/>
  <c r="DF57" i="75"/>
  <c r="DF60" i="75"/>
  <c r="AR360" i="75"/>
  <c r="BJ65" i="75"/>
  <c r="DQ65" i="75" s="1"/>
  <c r="DF65" i="75"/>
  <c r="DQ71" i="75"/>
  <c r="DQ72" i="75"/>
  <c r="CP113" i="75"/>
  <c r="CP117" i="75"/>
  <c r="CV121" i="75"/>
  <c r="CV125" i="75"/>
  <c r="AQ269" i="75"/>
  <c r="DG194" i="75"/>
  <c r="BK194" i="75"/>
  <c r="DR194" i="75" s="1"/>
  <c r="FB28" i="75"/>
  <c r="FI21" i="75"/>
  <c r="AS122" i="75"/>
  <c r="AG122" i="75"/>
  <c r="BI271" i="75"/>
  <c r="AS196" i="75"/>
  <c r="DF272" i="75"/>
  <c r="BJ272" i="75"/>
  <c r="AS124" i="75"/>
  <c r="AG124" i="75"/>
  <c r="BI273" i="75"/>
  <c r="DP273" i="75" s="1"/>
  <c r="DE273" i="75"/>
  <c r="AS198" i="75"/>
  <c r="BT53" i="75"/>
  <c r="DQ127" i="75"/>
  <c r="AW54" i="75"/>
  <c r="BA54" i="75" s="1"/>
  <c r="V200" i="75"/>
  <c r="AE200" i="75"/>
  <c r="V275" i="75"/>
  <c r="AE275" i="75"/>
  <c r="DQ128" i="75"/>
  <c r="AW55" i="75"/>
  <c r="BA55" i="75" s="1"/>
  <c r="V128" i="75"/>
  <c r="AE128" i="75"/>
  <c r="V276" i="75"/>
  <c r="AU276" i="75" s="1"/>
  <c r="AE276" i="75"/>
  <c r="DF129" i="75"/>
  <c r="BJ129" i="75"/>
  <c r="DQ129" i="75" s="1"/>
  <c r="V351" i="75"/>
  <c r="V129" i="75"/>
  <c r="AB129" i="75" s="1"/>
  <c r="AE129" i="75"/>
  <c r="AW351" i="75"/>
  <c r="DE352" i="75"/>
  <c r="AQ203" i="75"/>
  <c r="BK203" i="75"/>
  <c r="DF279" i="75"/>
  <c r="V353" i="75"/>
  <c r="AX58" i="75"/>
  <c r="V204" i="75"/>
  <c r="AU204" i="75" s="1"/>
  <c r="AE204" i="75"/>
  <c r="AW353" i="75"/>
  <c r="DE354" i="75"/>
  <c r="AQ205" i="75"/>
  <c r="BK205" i="75"/>
  <c r="DF281" i="75"/>
  <c r="AW60" i="75"/>
  <c r="BA60" i="75" s="1"/>
  <c r="V206" i="75"/>
  <c r="AE206" i="75"/>
  <c r="V281" i="75"/>
  <c r="AU281" i="75" s="1"/>
  <c r="AE281" i="75"/>
  <c r="BT356" i="75"/>
  <c r="DH356" i="75"/>
  <c r="DN356" i="75" s="1"/>
  <c r="BT134" i="75"/>
  <c r="DH134" i="75"/>
  <c r="AU134" i="75"/>
  <c r="DG356" i="75"/>
  <c r="AX61" i="75"/>
  <c r="AX356" i="75"/>
  <c r="BJ283" i="75"/>
  <c r="AW62" i="75"/>
  <c r="BA62" i="75" s="1"/>
  <c r="V208" i="75"/>
  <c r="AE208" i="75"/>
  <c r="V283" i="75"/>
  <c r="AE283" i="75"/>
  <c r="BT358" i="75"/>
  <c r="DH358" i="75"/>
  <c r="DN358" i="75" s="1"/>
  <c r="DH136" i="75"/>
  <c r="BT136" i="75"/>
  <c r="AK136" i="75"/>
  <c r="BK136" i="75"/>
  <c r="DG136" i="75"/>
  <c r="AX63" i="75"/>
  <c r="AX358" i="75"/>
  <c r="DQ137" i="75"/>
  <c r="V359" i="75"/>
  <c r="AX64" i="75"/>
  <c r="V210" i="75"/>
  <c r="AE210" i="75"/>
  <c r="AW359" i="75"/>
  <c r="DE360" i="75"/>
  <c r="DK360" i="75" s="1"/>
  <c r="AQ211" i="75"/>
  <c r="BK211" i="75"/>
  <c r="AR139" i="75"/>
  <c r="V361" i="75"/>
  <c r="V212" i="75"/>
  <c r="AU212" i="75" s="1"/>
  <c r="AE212" i="75"/>
  <c r="AW361" i="75"/>
  <c r="DE362" i="75"/>
  <c r="BI213" i="75"/>
  <c r="DE213" i="75"/>
  <c r="AS213" i="75"/>
  <c r="AW68" i="75"/>
  <c r="BA68" i="75" s="1"/>
  <c r="V141" i="75"/>
  <c r="AB141" i="75" s="1"/>
  <c r="AE141" i="75"/>
  <c r="V289" i="75"/>
  <c r="AE289" i="75"/>
  <c r="BT364" i="75"/>
  <c r="DH364" i="75"/>
  <c r="BT215" i="75"/>
  <c r="DH215" i="75"/>
  <c r="DG364" i="75"/>
  <c r="AX69" i="75"/>
  <c r="AX364" i="75"/>
  <c r="V365" i="75"/>
  <c r="AX70" i="75"/>
  <c r="V216" i="75"/>
  <c r="AE216" i="75"/>
  <c r="AW365" i="75"/>
  <c r="BI292" i="75"/>
  <c r="DP292" i="75" s="1"/>
  <c r="DE292" i="75"/>
  <c r="DE144" i="75"/>
  <c r="BI144" i="75"/>
  <c r="DP144" i="75" s="1"/>
  <c r="BK144" i="75"/>
  <c r="BT72" i="75"/>
  <c r="BT368" i="75"/>
  <c r="DH368" i="75"/>
  <c r="BT219" i="75"/>
  <c r="DH219" i="75"/>
  <c r="DG368" i="75"/>
  <c r="DM368" i="75" s="1"/>
  <c r="AX73" i="75"/>
  <c r="AX368" i="75"/>
  <c r="V369" i="75"/>
  <c r="AX74" i="75"/>
  <c r="V220" i="75"/>
  <c r="AE220" i="75"/>
  <c r="AW369" i="75"/>
  <c r="DF221" i="75"/>
  <c r="BT75" i="75"/>
  <c r="DF371" i="75"/>
  <c r="AU76" i="75"/>
  <c r="AY76" i="75"/>
  <c r="DM77" i="75" s="1"/>
  <c r="AY371" i="75"/>
  <c r="AK111" i="75"/>
  <c r="BE112" i="75"/>
  <c r="DA112" i="75" s="1"/>
  <c r="AK115" i="75"/>
  <c r="BE116" i="75"/>
  <c r="BE118" i="75"/>
  <c r="AM120" i="75"/>
  <c r="AM122" i="75"/>
  <c r="AM124" i="75"/>
  <c r="AM129" i="75"/>
  <c r="CP133" i="75"/>
  <c r="CV135" i="75"/>
  <c r="AU48" i="75"/>
  <c r="DR48" i="75"/>
  <c r="AQ270" i="75"/>
  <c r="DE271" i="75" s="1"/>
  <c r="AS195" i="75"/>
  <c r="DF345" i="75"/>
  <c r="DL345" i="75" s="1"/>
  <c r="V345" i="75"/>
  <c r="V123" i="75"/>
  <c r="AB123" i="75" s="1"/>
  <c r="AE123" i="75"/>
  <c r="V271" i="75"/>
  <c r="AE271" i="75"/>
  <c r="DP50" i="75"/>
  <c r="DE346" i="75"/>
  <c r="DK346" i="75" s="1"/>
  <c r="AQ197" i="75"/>
  <c r="AX51" i="75"/>
  <c r="BA51" i="75" s="1"/>
  <c r="AX346" i="75"/>
  <c r="DF347" i="75"/>
  <c r="DL347" i="75" s="1"/>
  <c r="V347" i="75"/>
  <c r="V125" i="75"/>
  <c r="AB125" i="75" s="1"/>
  <c r="AE125" i="75"/>
  <c r="V273" i="75"/>
  <c r="AE273" i="75"/>
  <c r="DP52" i="75"/>
  <c r="DE348" i="75"/>
  <c r="AQ199" i="75"/>
  <c r="AS199" i="75"/>
  <c r="DE349" i="75"/>
  <c r="AQ200" i="75"/>
  <c r="AS200" i="75"/>
  <c r="DE350" i="75"/>
  <c r="AQ128" i="75"/>
  <c r="AS128" i="75"/>
  <c r="DE351" i="75"/>
  <c r="AQ202" i="75"/>
  <c r="AS202" i="75"/>
  <c r="DG203" i="75" s="1"/>
  <c r="DQ56" i="75"/>
  <c r="AR203" i="75"/>
  <c r="AY57" i="75"/>
  <c r="AY352" i="75"/>
  <c r="DH279" i="75"/>
  <c r="BT279" i="75"/>
  <c r="AU279" i="75"/>
  <c r="AQ131" i="75"/>
  <c r="AS279" i="75"/>
  <c r="AR205" i="75"/>
  <c r="AY59" i="75"/>
  <c r="AY354" i="75"/>
  <c r="DH281" i="75"/>
  <c r="BT281" i="75"/>
  <c r="BT133" i="75"/>
  <c r="DH133" i="75"/>
  <c r="AU133" i="75"/>
  <c r="AQ133" i="75"/>
  <c r="DE134" i="75" s="1"/>
  <c r="AM133" i="75"/>
  <c r="AR134" i="75"/>
  <c r="DE357" i="75"/>
  <c r="DK357" i="75" s="1"/>
  <c r="AQ208" i="75"/>
  <c r="AS208" i="75"/>
  <c r="DQ62" i="75"/>
  <c r="AR209" i="75"/>
  <c r="AY63" i="75"/>
  <c r="AY358" i="75"/>
  <c r="DG63" i="75"/>
  <c r="DH285" i="75"/>
  <c r="BT285" i="75"/>
  <c r="AU285" i="75"/>
  <c r="AQ137" i="75"/>
  <c r="AS285" i="75"/>
  <c r="AR211" i="75"/>
  <c r="AY65" i="75"/>
  <c r="DM66" i="75" s="1"/>
  <c r="AY360" i="75"/>
  <c r="DG65" i="75"/>
  <c r="DH287" i="75"/>
  <c r="BT287" i="75"/>
  <c r="AQ139" i="75"/>
  <c r="AS287" i="75"/>
  <c r="DG288" i="75" s="1"/>
  <c r="AR140" i="75"/>
  <c r="AW67" i="75"/>
  <c r="BA67" i="75" s="1"/>
  <c r="V213" i="75"/>
  <c r="AU213" i="75" s="1"/>
  <c r="AE213" i="75"/>
  <c r="AW362" i="75"/>
  <c r="DE67" i="75"/>
  <c r="BT363" i="75"/>
  <c r="DH363" i="75"/>
  <c r="DN363" i="75" s="1"/>
  <c r="BT214" i="75"/>
  <c r="DH214" i="75"/>
  <c r="DG363" i="75"/>
  <c r="AR142" i="75"/>
  <c r="DE365" i="75"/>
  <c r="DK365" i="75" s="1"/>
  <c r="AQ216" i="75"/>
  <c r="DE217" i="75" s="1"/>
  <c r="AS216" i="75"/>
  <c r="AR217" i="75"/>
  <c r="V292" i="75"/>
  <c r="DH293" i="75"/>
  <c r="BT293" i="75"/>
  <c r="AU145" i="75"/>
  <c r="DH145" i="75"/>
  <c r="BT145" i="75"/>
  <c r="AS145" i="75"/>
  <c r="DG146" i="75" s="1"/>
  <c r="AR294" i="75"/>
  <c r="V219" i="75"/>
  <c r="AU219" i="75" s="1"/>
  <c r="BT369" i="75"/>
  <c r="DH369" i="75"/>
  <c r="DN369" i="75" s="1"/>
  <c r="BT220" i="75"/>
  <c r="AU220" i="75"/>
  <c r="DH220" i="75"/>
  <c r="DG369" i="75"/>
  <c r="DM369" i="75" s="1"/>
  <c r="DH296" i="75"/>
  <c r="BT296" i="75"/>
  <c r="AU296" i="75"/>
  <c r="DH148" i="75"/>
  <c r="BT148" i="75"/>
  <c r="AS296" i="75"/>
  <c r="DH297" i="75"/>
  <c r="BT297" i="75"/>
  <c r="AQ149" i="75"/>
  <c r="AS297" i="75"/>
  <c r="DG298" i="75" s="1"/>
  <c r="AM109" i="75"/>
  <c r="AM112" i="75"/>
  <c r="AM116" i="75"/>
  <c r="AM118" i="75"/>
  <c r="BT121" i="75"/>
  <c r="DH121" i="75"/>
  <c r="AU121" i="75"/>
  <c r="AK121" i="75"/>
  <c r="AS123" i="75"/>
  <c r="AL124" i="75"/>
  <c r="BT125" i="75"/>
  <c r="DH125" i="75"/>
  <c r="AK125" i="75"/>
  <c r="CP126" i="75"/>
  <c r="CO127" i="75"/>
  <c r="CR127" i="75" s="1"/>
  <c r="CO129" i="75"/>
  <c r="CO133" i="75"/>
  <c r="CR141" i="75"/>
  <c r="CW141" i="75" s="1"/>
  <c r="AL127" i="75"/>
  <c r="AL129" i="75"/>
  <c r="AM130" i="75"/>
  <c r="CT131" i="75"/>
  <c r="AM132" i="75"/>
  <c r="AL134" i="75"/>
  <c r="AL136" i="75"/>
  <c r="AK138" i="75"/>
  <c r="AK140" i="75"/>
  <c r="AM141" i="75"/>
  <c r="CP142" i="75"/>
  <c r="CR142" i="75" s="1"/>
  <c r="CR144" i="75"/>
  <c r="AL146" i="75"/>
  <c r="AK147" i="75"/>
  <c r="CO147" i="75"/>
  <c r="CO184" i="75"/>
  <c r="CO186" i="75"/>
  <c r="AL188" i="75"/>
  <c r="CO190" i="75"/>
  <c r="AL194" i="75"/>
  <c r="AM195" i="75"/>
  <c r="AL202" i="75"/>
  <c r="CO206" i="75"/>
  <c r="AM207" i="75"/>
  <c r="CO261" i="75"/>
  <c r="AL141" i="75"/>
  <c r="AM146" i="75"/>
  <c r="AK185" i="75"/>
  <c r="AK186" i="75"/>
  <c r="CR187" i="75"/>
  <c r="AL199" i="75"/>
  <c r="AL203" i="75"/>
  <c r="AK215" i="75"/>
  <c r="CN215" i="75"/>
  <c r="CO216" i="75"/>
  <c r="AK219" i="75"/>
  <c r="AK222" i="75"/>
  <c r="AK257" i="75"/>
  <c r="CN267" i="75"/>
  <c r="CO277" i="75"/>
  <c r="CO285" i="75"/>
  <c r="AM214" i="75"/>
  <c r="CN220" i="75"/>
  <c r="AK261" i="75"/>
  <c r="AK265" i="75"/>
  <c r="CN269" i="75"/>
  <c r="CU278" i="75"/>
  <c r="CN293" i="75"/>
  <c r="CN273" i="75"/>
  <c r="AL279" i="75"/>
  <c r="CP290" i="75"/>
  <c r="AM293" i="75"/>
  <c r="AB294" i="75"/>
  <c r="AK295" i="75"/>
  <c r="AM273" i="75"/>
  <c r="AM277" i="75"/>
  <c r="AM281" i="75"/>
  <c r="AM285" i="75"/>
  <c r="AM290" i="75"/>
  <c r="AM292" i="75"/>
  <c r="CO296" i="75"/>
  <c r="AY259" i="75"/>
  <c r="AY184" i="75"/>
  <c r="AY111" i="75"/>
  <c r="DM38" i="75"/>
  <c r="BP38" i="75"/>
  <c r="BA333" i="75"/>
  <c r="DR56" i="75"/>
  <c r="DR74" i="75"/>
  <c r="DE75" i="75"/>
  <c r="EC93" i="75"/>
  <c r="EK94" i="75"/>
  <c r="DR70" i="75"/>
  <c r="DP72" i="75"/>
  <c r="CR116" i="75"/>
  <c r="BA57" i="75" l="1"/>
  <c r="BA73" i="75"/>
  <c r="BA59" i="75"/>
  <c r="BA111" i="75"/>
  <c r="BA259" i="75"/>
  <c r="BA125" i="75"/>
  <c r="BA123" i="75"/>
  <c r="BA271" i="75"/>
  <c r="DK204" i="75"/>
  <c r="BA69" i="75"/>
  <c r="DK150" i="75"/>
  <c r="DK298" i="75"/>
  <c r="BA71" i="75"/>
  <c r="AW287" i="75"/>
  <c r="BA287" i="75" s="1"/>
  <c r="BA66" i="75"/>
  <c r="AW193" i="75"/>
  <c r="BA47" i="75"/>
  <c r="AW291" i="75"/>
  <c r="BA70" i="75"/>
  <c r="BA58" i="75"/>
  <c r="BA46" i="75"/>
  <c r="DK77" i="75"/>
  <c r="BA76" i="75"/>
  <c r="BA186" i="75"/>
  <c r="BA56" i="75"/>
  <c r="BA184" i="75"/>
  <c r="BA273" i="75"/>
  <c r="BA196" i="75"/>
  <c r="DK131" i="75"/>
  <c r="DK279" i="75"/>
  <c r="DK223" i="75"/>
  <c r="BA44" i="75"/>
  <c r="DU183" i="75"/>
  <c r="BA61" i="75"/>
  <c r="AW285" i="75"/>
  <c r="BA64" i="75"/>
  <c r="AW284" i="75"/>
  <c r="BA63" i="75"/>
  <c r="AW274" i="75"/>
  <c r="BA53" i="75"/>
  <c r="AW257" i="75"/>
  <c r="BA36" i="75"/>
  <c r="AW220" i="75"/>
  <c r="BA74" i="75"/>
  <c r="AW198" i="75"/>
  <c r="BA198" i="75" s="1"/>
  <c r="BA52" i="75"/>
  <c r="BA49" i="75"/>
  <c r="BA65" i="75"/>
  <c r="DA183" i="75"/>
  <c r="DA193" i="75"/>
  <c r="CR210" i="75"/>
  <c r="CW210" i="75" s="1"/>
  <c r="DK356" i="75"/>
  <c r="CR113" i="75"/>
  <c r="CW113" i="75" s="1"/>
  <c r="CW140" i="75"/>
  <c r="CV140" i="75"/>
  <c r="AB282" i="75"/>
  <c r="AI142" i="75"/>
  <c r="CT140" i="75"/>
  <c r="CU135" i="75"/>
  <c r="DP69" i="75"/>
  <c r="DM363" i="75"/>
  <c r="DP61" i="75"/>
  <c r="DK348" i="75"/>
  <c r="DA116" i="75"/>
  <c r="DL371" i="75"/>
  <c r="DN368" i="75"/>
  <c r="DP213" i="75"/>
  <c r="DF137" i="75"/>
  <c r="DK354" i="75"/>
  <c r="CV109" i="75"/>
  <c r="DG263" i="75"/>
  <c r="DP186" i="75"/>
  <c r="DK335" i="75"/>
  <c r="DG111" i="75"/>
  <c r="CU123" i="75"/>
  <c r="BJ265" i="75"/>
  <c r="DQ45" i="75"/>
  <c r="CU295" i="75"/>
  <c r="AB259" i="75"/>
  <c r="DA138" i="75"/>
  <c r="DG121" i="75"/>
  <c r="DG218" i="75"/>
  <c r="DK367" i="75"/>
  <c r="DM213" i="75"/>
  <c r="DQ213" i="75"/>
  <c r="DK359" i="75"/>
  <c r="DP135" i="75"/>
  <c r="DM355" i="75"/>
  <c r="DM348" i="75"/>
  <c r="DM346" i="75"/>
  <c r="DR270" i="75"/>
  <c r="DG138" i="75"/>
  <c r="DM127" i="75"/>
  <c r="DQ191" i="75"/>
  <c r="DR42" i="75"/>
  <c r="DP113" i="75"/>
  <c r="DP184" i="75"/>
  <c r="DK333" i="75"/>
  <c r="BK189" i="75"/>
  <c r="DR189" i="75" s="1"/>
  <c r="DM186" i="75"/>
  <c r="DM332" i="75"/>
  <c r="CU266" i="75"/>
  <c r="DG282" i="75"/>
  <c r="DN348" i="75"/>
  <c r="DK52" i="75"/>
  <c r="AW143" i="75"/>
  <c r="DV67" i="75"/>
  <c r="DK212" i="75"/>
  <c r="BN64" i="75"/>
  <c r="AW137" i="75"/>
  <c r="CV123" i="75"/>
  <c r="CR111" i="75"/>
  <c r="CT111" i="75" s="1"/>
  <c r="DR115" i="75"/>
  <c r="DK70" i="75"/>
  <c r="DB258" i="75"/>
  <c r="AI259" i="75"/>
  <c r="DA201" i="75"/>
  <c r="AX139" i="75"/>
  <c r="DL140" i="75" s="1"/>
  <c r="AW209" i="75"/>
  <c r="DP146" i="75"/>
  <c r="AU142" i="75"/>
  <c r="DP282" i="75"/>
  <c r="BN53" i="75"/>
  <c r="AW126" i="75"/>
  <c r="BN36" i="75"/>
  <c r="DR62" i="75"/>
  <c r="BP53" i="75"/>
  <c r="DW54" i="75" s="1"/>
  <c r="AY274" i="75"/>
  <c r="DM275" i="75" s="1"/>
  <c r="CU140" i="75"/>
  <c r="DM129" i="75"/>
  <c r="DM193" i="75"/>
  <c r="AX277" i="75"/>
  <c r="BA277" i="75" s="1"/>
  <c r="AY122" i="75"/>
  <c r="DM123" i="75" s="1"/>
  <c r="AY197" i="75"/>
  <c r="DE150" i="75"/>
  <c r="DQ149" i="75"/>
  <c r="DQ150" i="75"/>
  <c r="DG150" i="75"/>
  <c r="DJ298" i="75"/>
  <c r="CR223" i="75"/>
  <c r="CV223" i="75" s="1"/>
  <c r="CT298" i="75"/>
  <c r="CW298" i="75"/>
  <c r="CU298" i="75"/>
  <c r="DR222" i="75"/>
  <c r="DR223" i="75"/>
  <c r="DP76" i="75"/>
  <c r="DP77" i="75"/>
  <c r="DQ297" i="75"/>
  <c r="DQ298" i="75"/>
  <c r="DM202" i="75"/>
  <c r="DN350" i="75"/>
  <c r="CT135" i="75"/>
  <c r="DW47" i="75"/>
  <c r="DM120" i="75"/>
  <c r="DM268" i="75"/>
  <c r="DM192" i="75"/>
  <c r="DL341" i="75"/>
  <c r="CW111" i="75"/>
  <c r="DQ64" i="75"/>
  <c r="DK351" i="75"/>
  <c r="DK349" i="75"/>
  <c r="DA118" i="75"/>
  <c r="DK362" i="75"/>
  <c r="DM356" i="75"/>
  <c r="DR190" i="75"/>
  <c r="DE111" i="75"/>
  <c r="CU109" i="75"/>
  <c r="AU118" i="75"/>
  <c r="DQ41" i="75"/>
  <c r="CU274" i="75"/>
  <c r="CU262" i="75"/>
  <c r="CV295" i="75"/>
  <c r="CU291" i="75"/>
  <c r="CZ196" i="75"/>
  <c r="CZ192" i="75"/>
  <c r="DB127" i="75"/>
  <c r="DR218" i="75"/>
  <c r="DN355" i="75"/>
  <c r="DA132" i="75"/>
  <c r="DP276" i="75"/>
  <c r="DN344" i="75"/>
  <c r="DM366" i="75"/>
  <c r="DL361" i="75"/>
  <c r="DP284" i="75"/>
  <c r="DK197" i="75"/>
  <c r="DP188" i="75"/>
  <c r="DK337" i="75"/>
  <c r="DQ262" i="75"/>
  <c r="DP193" i="75"/>
  <c r="DK210" i="75"/>
  <c r="DQ132" i="75"/>
  <c r="CR138" i="75"/>
  <c r="CU138" i="75" s="1"/>
  <c r="AB186" i="75"/>
  <c r="AI186" i="75"/>
  <c r="CT145" i="75"/>
  <c r="CT141" i="75"/>
  <c r="CT113" i="75"/>
  <c r="DP41" i="75"/>
  <c r="CR290" i="75"/>
  <c r="CW290" i="75" s="1"/>
  <c r="DB126" i="75"/>
  <c r="DR39" i="75"/>
  <c r="CR117" i="75"/>
  <c r="CW117" i="75" s="1"/>
  <c r="DN351" i="75"/>
  <c r="DM350" i="75"/>
  <c r="DB269" i="75"/>
  <c r="DK287" i="75"/>
  <c r="DM273" i="75"/>
  <c r="DQ74" i="75"/>
  <c r="AU148" i="75"/>
  <c r="AU136" i="75"/>
  <c r="DP190" i="75"/>
  <c r="DP40" i="75"/>
  <c r="AU147" i="75"/>
  <c r="DQ68" i="75"/>
  <c r="DM140" i="75"/>
  <c r="DM288" i="75"/>
  <c r="AU135" i="75"/>
  <c r="DQ278" i="75"/>
  <c r="DM198" i="75"/>
  <c r="DM271" i="75"/>
  <c r="DP130" i="75"/>
  <c r="DM54" i="75"/>
  <c r="DM200" i="75"/>
  <c r="DU51" i="75"/>
  <c r="DK124" i="75"/>
  <c r="DK272" i="75"/>
  <c r="DR188" i="75"/>
  <c r="AU139" i="75"/>
  <c r="AU137" i="75"/>
  <c r="AU131" i="75"/>
  <c r="BN74" i="75"/>
  <c r="DL213" i="75"/>
  <c r="BN66" i="75"/>
  <c r="DU66" i="75" s="1"/>
  <c r="AW139" i="75"/>
  <c r="DU64" i="75"/>
  <c r="DK285" i="75"/>
  <c r="AU122" i="75"/>
  <c r="DK47" i="75"/>
  <c r="DQ118" i="75"/>
  <c r="DR67" i="75"/>
  <c r="AW136" i="75"/>
  <c r="DP283" i="75"/>
  <c r="DP294" i="75"/>
  <c r="AW109" i="75"/>
  <c r="BO56" i="75"/>
  <c r="DM53" i="75"/>
  <c r="BP51" i="75"/>
  <c r="DW52" i="75" s="1"/>
  <c r="AY124" i="75"/>
  <c r="DM125" i="75" s="1"/>
  <c r="DK193" i="75"/>
  <c r="AU125" i="75"/>
  <c r="DQ58" i="75"/>
  <c r="AU128" i="75"/>
  <c r="AB128" i="75"/>
  <c r="DQ38" i="75"/>
  <c r="DR110" i="75"/>
  <c r="DW56" i="75"/>
  <c r="DM277" i="75"/>
  <c r="DR41" i="75"/>
  <c r="DA126" i="75"/>
  <c r="CW142" i="75"/>
  <c r="CU142" i="75"/>
  <c r="CT142" i="75"/>
  <c r="CW127" i="75"/>
  <c r="CT127" i="75"/>
  <c r="CV127" i="75"/>
  <c r="CW119" i="75"/>
  <c r="CT119" i="75"/>
  <c r="CW202" i="75"/>
  <c r="CU202" i="75"/>
  <c r="CT202" i="75"/>
  <c r="CT117" i="75"/>
  <c r="CT290" i="75"/>
  <c r="CW116" i="75"/>
  <c r="CT116" i="75"/>
  <c r="BF292" i="75"/>
  <c r="BF285" i="75"/>
  <c r="BF277" i="75"/>
  <c r="BD295" i="75"/>
  <c r="BF293" i="75"/>
  <c r="CR273" i="75"/>
  <c r="CT273" i="75" s="1"/>
  <c r="BD265" i="75"/>
  <c r="CR220" i="75"/>
  <c r="CW220" i="75" s="1"/>
  <c r="BF214" i="75"/>
  <c r="CR267" i="75"/>
  <c r="BD222" i="75"/>
  <c r="CZ223" i="75" s="1"/>
  <c r="BD219" i="75"/>
  <c r="BD215" i="75"/>
  <c r="BE199" i="75"/>
  <c r="CW187" i="75"/>
  <c r="CT187" i="75"/>
  <c r="BD186" i="75"/>
  <c r="BE141" i="75"/>
  <c r="BE194" i="75"/>
  <c r="DA194" i="75" s="1"/>
  <c r="CR190" i="75"/>
  <c r="CU190" i="75" s="1"/>
  <c r="BE188" i="75"/>
  <c r="DA188" i="75" s="1"/>
  <c r="BD147" i="75"/>
  <c r="BD138" i="75"/>
  <c r="BE134" i="75"/>
  <c r="DA134" i="75" s="1"/>
  <c r="BE129" i="75"/>
  <c r="DA129" i="75" s="1"/>
  <c r="FB102" i="75"/>
  <c r="FI95" i="75"/>
  <c r="DG123" i="75"/>
  <c r="BK123" i="75"/>
  <c r="FB98" i="75"/>
  <c r="FI91" i="75"/>
  <c r="BF116" i="75"/>
  <c r="DB116" i="75" s="1"/>
  <c r="BF109" i="75"/>
  <c r="BI149" i="75"/>
  <c r="DE149" i="75"/>
  <c r="BK296" i="75"/>
  <c r="DG296" i="75"/>
  <c r="DJ296" i="75" s="1"/>
  <c r="FI118" i="75"/>
  <c r="FB125" i="75"/>
  <c r="FB347" i="75"/>
  <c r="FI340" i="75"/>
  <c r="DF294" i="75"/>
  <c r="BJ294" i="75"/>
  <c r="DF295" i="75"/>
  <c r="FB122" i="75"/>
  <c r="FI115" i="75"/>
  <c r="AI292" i="75"/>
  <c r="AB292" i="75"/>
  <c r="DG216" i="75"/>
  <c r="BK216" i="75"/>
  <c r="DR216" i="75" s="1"/>
  <c r="FB341" i="75"/>
  <c r="FI334" i="75"/>
  <c r="AW288" i="75"/>
  <c r="AW213" i="75"/>
  <c r="AW140" i="75"/>
  <c r="BA140" i="75" s="1"/>
  <c r="DK67" i="75"/>
  <c r="BN67" i="75"/>
  <c r="BI139" i="75"/>
  <c r="DP139" i="75" s="1"/>
  <c r="DE139" i="75"/>
  <c r="DF211" i="75"/>
  <c r="BJ211" i="75"/>
  <c r="DQ211" i="75" s="1"/>
  <c r="BK285" i="75"/>
  <c r="DR285" i="75" s="1"/>
  <c r="DG285" i="75"/>
  <c r="AY284" i="75"/>
  <c r="DM284" i="75" s="1"/>
  <c r="AY209" i="75"/>
  <c r="DM209" i="75" s="1"/>
  <c r="AY136" i="75"/>
  <c r="DM136" i="75" s="1"/>
  <c r="DM63" i="75"/>
  <c r="BP63" i="75"/>
  <c r="DW63" i="75" s="1"/>
  <c r="DE208" i="75"/>
  <c r="BI208" i="75"/>
  <c r="DP208" i="75" s="1"/>
  <c r="BJ134" i="75"/>
  <c r="DQ134" i="75" s="1"/>
  <c r="DF134" i="75"/>
  <c r="BF133" i="75"/>
  <c r="FB110" i="75"/>
  <c r="FI103" i="75"/>
  <c r="AY280" i="75"/>
  <c r="DM280" i="75" s="1"/>
  <c r="AY132" i="75"/>
  <c r="DM132" i="75" s="1"/>
  <c r="AY205" i="75"/>
  <c r="DM205" i="75" s="1"/>
  <c r="DM59" i="75"/>
  <c r="BP59" i="75"/>
  <c r="DW59" i="75" s="1"/>
  <c r="BI131" i="75"/>
  <c r="DP131" i="75" s="1"/>
  <c r="DE131" i="75"/>
  <c r="AY278" i="75"/>
  <c r="DM278" i="75" s="1"/>
  <c r="AY203" i="75"/>
  <c r="DM203" i="75" s="1"/>
  <c r="AY130" i="75"/>
  <c r="DM130" i="75" s="1"/>
  <c r="DM57" i="75"/>
  <c r="BP57" i="75"/>
  <c r="DW57" i="75" s="1"/>
  <c r="DE202" i="75"/>
  <c r="BI202" i="75"/>
  <c r="DP202" i="75" s="1"/>
  <c r="DG128" i="75"/>
  <c r="BK128" i="75"/>
  <c r="DK350" i="75"/>
  <c r="DE200" i="75"/>
  <c r="BI200" i="75"/>
  <c r="BK199" i="75"/>
  <c r="DG199" i="75"/>
  <c r="AI273" i="75"/>
  <c r="AB273" i="75"/>
  <c r="AI125" i="75"/>
  <c r="BA347" i="75"/>
  <c r="AX272" i="75"/>
  <c r="BA272" i="75" s="1"/>
  <c r="AX197" i="75"/>
  <c r="DL197" i="75" s="1"/>
  <c r="AX124" i="75"/>
  <c r="DL124" i="75" s="1"/>
  <c r="DL51" i="75"/>
  <c r="BO51" i="75"/>
  <c r="DV51" i="75" s="1"/>
  <c r="AB271" i="75"/>
  <c r="AI271" i="75"/>
  <c r="AI123" i="75"/>
  <c r="BA345" i="75"/>
  <c r="BK195" i="75"/>
  <c r="DR195" i="75" s="1"/>
  <c r="DG195" i="75"/>
  <c r="BF122" i="75"/>
  <c r="DB122" i="75" s="1"/>
  <c r="BD115" i="75"/>
  <c r="AY297" i="75"/>
  <c r="DM298" i="75" s="1"/>
  <c r="AY222" i="75"/>
  <c r="DM223" i="75" s="1"/>
  <c r="AY149" i="75"/>
  <c r="DM150" i="75" s="1"/>
  <c r="DM76" i="75"/>
  <c r="BP76" i="75"/>
  <c r="DW77" i="75" s="1"/>
  <c r="AI220" i="75"/>
  <c r="AB220" i="75"/>
  <c r="AX294" i="75"/>
  <c r="AX219" i="75"/>
  <c r="AX146" i="75"/>
  <c r="DL73" i="75"/>
  <c r="BO73" i="75"/>
  <c r="FB346" i="75"/>
  <c r="FI339" i="75"/>
  <c r="AX291" i="75"/>
  <c r="AX216" i="75"/>
  <c r="BA216" i="75" s="1"/>
  <c r="AX143" i="75"/>
  <c r="DL70" i="75"/>
  <c r="BO70" i="75"/>
  <c r="BA365" i="75"/>
  <c r="AX290" i="75"/>
  <c r="AX215" i="75"/>
  <c r="AX142" i="75"/>
  <c r="DL69" i="75"/>
  <c r="BO69" i="75"/>
  <c r="FB342" i="75"/>
  <c r="FI335" i="75"/>
  <c r="AB289" i="75"/>
  <c r="AI289" i="75"/>
  <c r="AI141" i="75"/>
  <c r="BK213" i="75"/>
  <c r="DG213" i="75"/>
  <c r="DF139" i="75"/>
  <c r="BJ139" i="75"/>
  <c r="DQ139" i="75" s="1"/>
  <c r="BI211" i="75"/>
  <c r="DP211" i="75" s="1"/>
  <c r="DE211" i="75"/>
  <c r="AX285" i="75"/>
  <c r="AX210" i="75"/>
  <c r="BA210" i="75" s="1"/>
  <c r="AX137" i="75"/>
  <c r="DL64" i="75"/>
  <c r="BO64" i="75"/>
  <c r="BA359" i="75"/>
  <c r="AX284" i="75"/>
  <c r="AX209" i="75"/>
  <c r="AX136" i="75"/>
  <c r="DL63" i="75"/>
  <c r="BO63" i="75"/>
  <c r="BD136" i="75"/>
  <c r="AW283" i="75"/>
  <c r="AW208" i="75"/>
  <c r="AW135" i="75"/>
  <c r="DK62" i="75"/>
  <c r="BN62" i="75"/>
  <c r="AW281" i="75"/>
  <c r="AW206" i="75"/>
  <c r="AW133" i="75"/>
  <c r="DK60" i="75"/>
  <c r="BN60" i="75"/>
  <c r="BI205" i="75"/>
  <c r="DP205" i="75" s="1"/>
  <c r="DE205" i="75"/>
  <c r="AX279" i="75"/>
  <c r="BA279" i="75" s="1"/>
  <c r="AX131" i="75"/>
  <c r="BA131" i="75" s="1"/>
  <c r="AX204" i="75"/>
  <c r="BA204" i="75" s="1"/>
  <c r="DL58" i="75"/>
  <c r="BO58" i="75"/>
  <c r="BA353" i="75"/>
  <c r="BI203" i="75"/>
  <c r="DP203" i="75" s="1"/>
  <c r="DE203" i="75"/>
  <c r="AW276" i="75"/>
  <c r="AW128" i="75"/>
  <c r="AW201" i="75"/>
  <c r="DK55" i="75"/>
  <c r="BN55" i="75"/>
  <c r="DU56" i="75" s="1"/>
  <c r="AI275" i="75"/>
  <c r="AB275" i="75"/>
  <c r="AI200" i="75"/>
  <c r="AB200" i="75"/>
  <c r="FB32" i="75"/>
  <c r="FI25" i="75"/>
  <c r="FU15" i="75"/>
  <c r="DG198" i="75"/>
  <c r="BK198" i="75"/>
  <c r="DR198" i="75" s="1"/>
  <c r="BK124" i="75"/>
  <c r="DR124" i="75" s="1"/>
  <c r="DG124" i="75"/>
  <c r="CV117" i="75"/>
  <c r="AX268" i="75"/>
  <c r="BA268" i="75" s="1"/>
  <c r="AX193" i="75"/>
  <c r="AX120" i="75"/>
  <c r="BA120" i="75" s="1"/>
  <c r="DL47" i="75"/>
  <c r="BO47" i="75"/>
  <c r="BA342" i="75"/>
  <c r="AX267" i="75"/>
  <c r="BA267" i="75" s="1"/>
  <c r="AX192" i="75"/>
  <c r="BA192" i="75" s="1"/>
  <c r="AX119" i="75"/>
  <c r="BA119" i="75" s="1"/>
  <c r="DL46" i="75"/>
  <c r="BO46" i="75"/>
  <c r="BA341" i="75"/>
  <c r="AI191" i="75"/>
  <c r="AB191" i="75"/>
  <c r="AI189" i="75"/>
  <c r="AB189" i="75"/>
  <c r="AI185" i="75"/>
  <c r="AB185" i="75"/>
  <c r="AW294" i="75"/>
  <c r="AW219" i="75"/>
  <c r="AW146" i="75"/>
  <c r="DK73" i="75"/>
  <c r="BN73" i="75"/>
  <c r="BK266" i="75"/>
  <c r="DR266" i="75" s="1"/>
  <c r="DG266" i="75"/>
  <c r="DP116" i="75"/>
  <c r="AI188" i="75"/>
  <c r="AB188" i="75"/>
  <c r="FB89" i="75"/>
  <c r="AB184" i="75"/>
  <c r="AI184" i="75"/>
  <c r="FB86" i="75"/>
  <c r="DQ42" i="75"/>
  <c r="BE293" i="75"/>
  <c r="BE289" i="75"/>
  <c r="BF284" i="75"/>
  <c r="BF276" i="75"/>
  <c r="CR285" i="75"/>
  <c r="CT285" i="75" s="1"/>
  <c r="CR281" i="75"/>
  <c r="CT281" i="75" s="1"/>
  <c r="BE275" i="75"/>
  <c r="BD264" i="75"/>
  <c r="BE257" i="75"/>
  <c r="CW221" i="75"/>
  <c r="CT221" i="75"/>
  <c r="CV221" i="75"/>
  <c r="CR216" i="75"/>
  <c r="BD216" i="75"/>
  <c r="BF210" i="75"/>
  <c r="CR265" i="75"/>
  <c r="CT265" i="75" s="1"/>
  <c r="CR261" i="75"/>
  <c r="CT261" i="75" s="1"/>
  <c r="BF221" i="75"/>
  <c r="CR219" i="75"/>
  <c r="CT219" i="75" s="1"/>
  <c r="BD202" i="75"/>
  <c r="CR198" i="75"/>
  <c r="CW198" i="75" s="1"/>
  <c r="BE195" i="75"/>
  <c r="DA195" i="75" s="1"/>
  <c r="BD189" i="75"/>
  <c r="BD127" i="75"/>
  <c r="BD209" i="75"/>
  <c r="CR201" i="75"/>
  <c r="BF199" i="75"/>
  <c r="CR197" i="75"/>
  <c r="CR193" i="75"/>
  <c r="DB296" i="75"/>
  <c r="BE296" i="75"/>
  <c r="BD285" i="75"/>
  <c r="BD281" i="75"/>
  <c r="BD277" i="75"/>
  <c r="BD273" i="75"/>
  <c r="BD270" i="75"/>
  <c r="EF329" i="75"/>
  <c r="EJ329" i="75"/>
  <c r="EB329" i="75"/>
  <c r="EF326" i="75"/>
  <c r="EJ326" i="75"/>
  <c r="EB326" i="75"/>
  <c r="EF323" i="75"/>
  <c r="EJ323" i="75"/>
  <c r="EB323" i="75"/>
  <c r="EF321" i="75"/>
  <c r="EJ321" i="75"/>
  <c r="EB321" i="75"/>
  <c r="BE294" i="75"/>
  <c r="BD293" i="75"/>
  <c r="BD291" i="75"/>
  <c r="CW286" i="75"/>
  <c r="CV286" i="75"/>
  <c r="CU286" i="75"/>
  <c r="CW282" i="75"/>
  <c r="CV282" i="75"/>
  <c r="CW278" i="75"/>
  <c r="CV278" i="75"/>
  <c r="CW274" i="75"/>
  <c r="CV274" i="75"/>
  <c r="BE272" i="75"/>
  <c r="CT291" i="75"/>
  <c r="CU280" i="75"/>
  <c r="CV220" i="75"/>
  <c r="CU219" i="75"/>
  <c r="CR218" i="75"/>
  <c r="CT218" i="75" s="1"/>
  <c r="CZ218" i="75"/>
  <c r="BE211" i="75"/>
  <c r="CT210" i="75"/>
  <c r="BF222" i="75"/>
  <c r="DB223" i="75" s="1"/>
  <c r="BE218" i="75"/>
  <c r="BF215" i="75"/>
  <c r="BE214" i="75"/>
  <c r="CW213" i="75"/>
  <c r="CU213" i="75"/>
  <c r="CV213" i="75"/>
  <c r="BF211" i="75"/>
  <c r="BE210" i="75"/>
  <c r="BD208" i="75"/>
  <c r="CZ208" i="75" s="1"/>
  <c r="BF206" i="75"/>
  <c r="CU201" i="75"/>
  <c r="CR200" i="75"/>
  <c r="BF190" i="75"/>
  <c r="BF188" i="75"/>
  <c r="CV187" i="75"/>
  <c r="BF185" i="75"/>
  <c r="BF184" i="75"/>
  <c r="DB134" i="75"/>
  <c r="DA130" i="75"/>
  <c r="BF209" i="75"/>
  <c r="CW207" i="75"/>
  <c r="CU207" i="75"/>
  <c r="CV207" i="75"/>
  <c r="BF205" i="75"/>
  <c r="BD203" i="75"/>
  <c r="DA189" i="75"/>
  <c r="BD141" i="75"/>
  <c r="CR137" i="75"/>
  <c r="CT137" i="75" s="1"/>
  <c r="BD132" i="75"/>
  <c r="BD130" i="75"/>
  <c r="CV141" i="75"/>
  <c r="BD116" i="75"/>
  <c r="CZ116" i="75" s="1"/>
  <c r="BD112" i="75"/>
  <c r="DE222" i="75"/>
  <c r="BI222" i="75"/>
  <c r="DP223" i="75" s="1"/>
  <c r="DE221" i="75"/>
  <c r="BI221" i="75"/>
  <c r="DP221" i="75" s="1"/>
  <c r="DG147" i="75"/>
  <c r="BK147" i="75"/>
  <c r="DR147" i="75" s="1"/>
  <c r="DE218" i="75"/>
  <c r="BI218" i="75"/>
  <c r="DP218" i="75" s="1"/>
  <c r="DF144" i="75"/>
  <c r="BJ144" i="75"/>
  <c r="DQ144" i="75" s="1"/>
  <c r="DG143" i="75"/>
  <c r="BK143" i="75"/>
  <c r="DR143" i="75" s="1"/>
  <c r="DG289" i="75"/>
  <c r="BK289" i="75"/>
  <c r="DR289" i="75" s="1"/>
  <c r="DQ66" i="75"/>
  <c r="DP212" i="75"/>
  <c r="DK361" i="75"/>
  <c r="DP65" i="75"/>
  <c r="AI286" i="75"/>
  <c r="AB286" i="75"/>
  <c r="AI138" i="75"/>
  <c r="BA360" i="75"/>
  <c r="DP63" i="75"/>
  <c r="AB284" i="75"/>
  <c r="AI284" i="75"/>
  <c r="AI136" i="75"/>
  <c r="BA358" i="75"/>
  <c r="DB135" i="75"/>
  <c r="FB112" i="75"/>
  <c r="FI105" i="75"/>
  <c r="FB333" i="75"/>
  <c r="FI326" i="75"/>
  <c r="AW280" i="75"/>
  <c r="AW132" i="75"/>
  <c r="AW205" i="75"/>
  <c r="DK59" i="75"/>
  <c r="BN59" i="75"/>
  <c r="DU59" i="75" s="1"/>
  <c r="DK353" i="75"/>
  <c r="AI278" i="75"/>
  <c r="AB278" i="75"/>
  <c r="AI130" i="75"/>
  <c r="BA352" i="75"/>
  <c r="FB106" i="75"/>
  <c r="FI99" i="75"/>
  <c r="BK201" i="75"/>
  <c r="DG201" i="75"/>
  <c r="DP201" i="75"/>
  <c r="BK275" i="75"/>
  <c r="DG275" i="75"/>
  <c r="AU275" i="75"/>
  <c r="DF273" i="75"/>
  <c r="BJ273" i="75"/>
  <c r="DF274" i="75"/>
  <c r="FB322" i="75"/>
  <c r="FI315" i="75"/>
  <c r="AB194" i="75"/>
  <c r="AI194" i="75"/>
  <c r="BJ194" i="75"/>
  <c r="DF194" i="75"/>
  <c r="DF195" i="75"/>
  <c r="EG166" i="75"/>
  <c r="CR148" i="75"/>
  <c r="CU148" i="75" s="1"/>
  <c r="CR136" i="75"/>
  <c r="BD124" i="75"/>
  <c r="BD120" i="75"/>
  <c r="AW296" i="75"/>
  <c r="AW221" i="75"/>
  <c r="AW148" i="75"/>
  <c r="DK75" i="75"/>
  <c r="BN75" i="75"/>
  <c r="DU75" i="75" s="1"/>
  <c r="BT294" i="75"/>
  <c r="AW293" i="75"/>
  <c r="AW218" i="75"/>
  <c r="AW145" i="75"/>
  <c r="DK72" i="75"/>
  <c r="BN72" i="75"/>
  <c r="DP142" i="75"/>
  <c r="DP290" i="75"/>
  <c r="DM214" i="75"/>
  <c r="DE140" i="75"/>
  <c r="BT288" i="75"/>
  <c r="AU138" i="75"/>
  <c r="DW64" i="75"/>
  <c r="DM137" i="75"/>
  <c r="DM285" i="75"/>
  <c r="DP209" i="75"/>
  <c r="BT282" i="75"/>
  <c r="BT278" i="75"/>
  <c r="AB199" i="75"/>
  <c r="AI199" i="75"/>
  <c r="DL348" i="75"/>
  <c r="DL52" i="75"/>
  <c r="DL198" i="75"/>
  <c r="DK347" i="75"/>
  <c r="AI270" i="75"/>
  <c r="AB270" i="75"/>
  <c r="FB321" i="75"/>
  <c r="FI314" i="75"/>
  <c r="CU113" i="75"/>
  <c r="AB187" i="75"/>
  <c r="AI187" i="75"/>
  <c r="AW258" i="75"/>
  <c r="AW183" i="75"/>
  <c r="AW110" i="75"/>
  <c r="DK37" i="75"/>
  <c r="BN37" i="75"/>
  <c r="DU37" i="75" s="1"/>
  <c r="AB257" i="75"/>
  <c r="AI257" i="75"/>
  <c r="AI109" i="75"/>
  <c r="AB109" i="75"/>
  <c r="DR54" i="75"/>
  <c r="DK340" i="75"/>
  <c r="DP185" i="75"/>
  <c r="AI111" i="75"/>
  <c r="FB310" i="75"/>
  <c r="CR118" i="75"/>
  <c r="DP75" i="75"/>
  <c r="DK38" i="75"/>
  <c r="BF287" i="75"/>
  <c r="DB287" i="75" s="1"/>
  <c r="BF279" i="75"/>
  <c r="DB279" i="75" s="1"/>
  <c r="BF270" i="75"/>
  <c r="DB270" i="75" s="1"/>
  <c r="CR287" i="75"/>
  <c r="CT287" i="75" s="1"/>
  <c r="CR279" i="75"/>
  <c r="CT279" i="75" s="1"/>
  <c r="CR289" i="75"/>
  <c r="BD267" i="75"/>
  <c r="BD259" i="75"/>
  <c r="BE259" i="75"/>
  <c r="DA259" i="75" s="1"/>
  <c r="BF217" i="75"/>
  <c r="BE212" i="75"/>
  <c r="DA212" i="75" s="1"/>
  <c r="BE207" i="75"/>
  <c r="BF192" i="75"/>
  <c r="BE198" i="75"/>
  <c r="DA198" i="75" s="1"/>
  <c r="CR188" i="75"/>
  <c r="BE184" i="75"/>
  <c r="DA184" i="75" s="1"/>
  <c r="BD149" i="75"/>
  <c r="CZ150" i="75" s="1"/>
  <c r="BD145" i="75"/>
  <c r="BF139" i="75"/>
  <c r="DB139" i="75" s="1"/>
  <c r="BF137" i="75"/>
  <c r="DB137" i="75" s="1"/>
  <c r="BF123" i="75"/>
  <c r="DE121" i="75"/>
  <c r="BI121" i="75"/>
  <c r="DP121" i="75" s="1"/>
  <c r="BF117" i="75"/>
  <c r="DB117" i="75" s="1"/>
  <c r="BF110" i="75"/>
  <c r="DB110" i="75" s="1"/>
  <c r="DG148" i="75"/>
  <c r="BK148" i="75"/>
  <c r="DR148" i="75" s="1"/>
  <c r="DF146" i="75"/>
  <c r="BJ146" i="75"/>
  <c r="DF147" i="75"/>
  <c r="AI144" i="75"/>
  <c r="FB343" i="75"/>
  <c r="FI336" i="75"/>
  <c r="AI215" i="75"/>
  <c r="AB215" i="75"/>
  <c r="DG214" i="75"/>
  <c r="BK214" i="75"/>
  <c r="DR214" i="75" s="1"/>
  <c r="DK363" i="75"/>
  <c r="DP67" i="75"/>
  <c r="AB288" i="75"/>
  <c r="AI288" i="75"/>
  <c r="AI140" i="75"/>
  <c r="BA362" i="75"/>
  <c r="BK139" i="75"/>
  <c r="DR139" i="75" s="1"/>
  <c r="DG139" i="75"/>
  <c r="BI287" i="75"/>
  <c r="DP287" i="75" s="1"/>
  <c r="DE287" i="75"/>
  <c r="FI37" i="75"/>
  <c r="FB44" i="75"/>
  <c r="FU27" i="75"/>
  <c r="FB114" i="75"/>
  <c r="FI107" i="75"/>
  <c r="AX283" i="75"/>
  <c r="AX208" i="75"/>
  <c r="AX135" i="75"/>
  <c r="DL62" i="75"/>
  <c r="BO62" i="75"/>
  <c r="FI328" i="75"/>
  <c r="FB335" i="75"/>
  <c r="AI207" i="75"/>
  <c r="AB207" i="75"/>
  <c r="DG133" i="75"/>
  <c r="BK133" i="75"/>
  <c r="DG134" i="75"/>
  <c r="BD133" i="75"/>
  <c r="BK131" i="75"/>
  <c r="DR131" i="75" s="1"/>
  <c r="DG131" i="75"/>
  <c r="BI279" i="75"/>
  <c r="DP279" i="75" s="1"/>
  <c r="DE279" i="75"/>
  <c r="FB329" i="75"/>
  <c r="FI322" i="75"/>
  <c r="FI98" i="75"/>
  <c r="FB105" i="75"/>
  <c r="FB328" i="75"/>
  <c r="FI321" i="75"/>
  <c r="FB327" i="75"/>
  <c r="FI320" i="75"/>
  <c r="AU199" i="75"/>
  <c r="FB326" i="75"/>
  <c r="FI319" i="75"/>
  <c r="AB198" i="75"/>
  <c r="AI198" i="75"/>
  <c r="DK198" i="75"/>
  <c r="BJ198" i="75"/>
  <c r="DF198" i="75"/>
  <c r="DF199" i="75"/>
  <c r="BK272" i="75"/>
  <c r="DR272" i="75" s="1"/>
  <c r="DG272" i="75"/>
  <c r="FB324" i="75"/>
  <c r="FI317" i="75"/>
  <c r="DU50" i="75"/>
  <c r="DK123" i="75"/>
  <c r="DK271" i="75"/>
  <c r="BT270" i="75"/>
  <c r="AY269" i="75"/>
  <c r="DM269" i="75" s="1"/>
  <c r="AY194" i="75"/>
  <c r="DM194" i="75" s="1"/>
  <c r="AY121" i="75"/>
  <c r="DM121" i="75" s="1"/>
  <c r="DM48" i="75"/>
  <c r="BP48" i="75"/>
  <c r="DW48" i="75" s="1"/>
  <c r="EK168" i="75"/>
  <c r="CR115" i="75"/>
  <c r="FB55" i="75"/>
  <c r="AY296" i="75"/>
  <c r="DM296" i="75" s="1"/>
  <c r="AY221" i="75"/>
  <c r="DM221" i="75" s="1"/>
  <c r="AY148" i="75"/>
  <c r="DM148" i="75" s="1"/>
  <c r="DM75" i="75"/>
  <c r="BP75" i="75"/>
  <c r="DW75" i="75" s="1"/>
  <c r="DU74" i="75"/>
  <c r="DK147" i="75"/>
  <c r="DK295" i="75"/>
  <c r="DE219" i="75"/>
  <c r="DK368" i="75"/>
  <c r="FB121" i="75"/>
  <c r="FI114" i="75"/>
  <c r="AU292" i="75"/>
  <c r="AI291" i="75"/>
  <c r="AB291" i="75"/>
  <c r="AI143" i="75"/>
  <c r="DG215" i="75"/>
  <c r="AX289" i="75"/>
  <c r="AX214" i="75"/>
  <c r="DL214" i="75" s="1"/>
  <c r="AX141" i="75"/>
  <c r="DL141" i="75" s="1"/>
  <c r="DL68" i="75"/>
  <c r="BO68" i="75"/>
  <c r="DV68" i="75" s="1"/>
  <c r="BA363" i="75"/>
  <c r="DL288" i="75"/>
  <c r="FB340" i="75"/>
  <c r="FI333" i="75"/>
  <c r="AI287" i="75"/>
  <c r="AB287" i="75"/>
  <c r="AI139" i="75"/>
  <c r="DF287" i="75"/>
  <c r="BJ287" i="75"/>
  <c r="DQ287" i="75" s="1"/>
  <c r="BT211" i="75"/>
  <c r="DB136" i="75"/>
  <c r="DK358" i="75"/>
  <c r="BA357" i="75"/>
  <c r="DQ135" i="75"/>
  <c r="AI133" i="75"/>
  <c r="AX281" i="75"/>
  <c r="AX206" i="75"/>
  <c r="AX133" i="75"/>
  <c r="DL60" i="75"/>
  <c r="BO60" i="75"/>
  <c r="BA355" i="75"/>
  <c r="AX280" i="75"/>
  <c r="AX205" i="75"/>
  <c r="DL205" i="75" s="1"/>
  <c r="AX132" i="75"/>
  <c r="DL132" i="75" s="1"/>
  <c r="DL59" i="75"/>
  <c r="BO59" i="75"/>
  <c r="FB332" i="75"/>
  <c r="FI325" i="75"/>
  <c r="AI279" i="75"/>
  <c r="AB279" i="75"/>
  <c r="AI131" i="75"/>
  <c r="DQ279" i="75"/>
  <c r="DM352" i="75"/>
  <c r="BT203" i="75"/>
  <c r="DN352" i="75"/>
  <c r="DK129" i="75"/>
  <c r="AI201" i="75"/>
  <c r="AB201" i="75"/>
  <c r="AI127" i="75"/>
  <c r="BT273" i="75"/>
  <c r="BT271" i="75"/>
  <c r="BT269" i="75"/>
  <c r="AI193" i="75"/>
  <c r="AB193" i="75"/>
  <c r="AB266" i="75"/>
  <c r="AI266" i="75"/>
  <c r="AI118" i="75"/>
  <c r="DP38" i="75"/>
  <c r="AX264" i="75"/>
  <c r="AX189" i="75"/>
  <c r="DL189" i="75" s="1"/>
  <c r="AX116" i="75"/>
  <c r="DL116" i="75" s="1"/>
  <c r="DL43" i="75"/>
  <c r="BO43" i="75"/>
  <c r="DV43" i="75" s="1"/>
  <c r="BA338" i="75"/>
  <c r="DR263" i="75"/>
  <c r="AY262" i="75"/>
  <c r="DM262" i="75" s="1"/>
  <c r="AY187" i="75"/>
  <c r="DM187" i="75" s="1"/>
  <c r="AY114" i="75"/>
  <c r="DM114" i="75" s="1"/>
  <c r="DM41" i="75"/>
  <c r="BP41" i="75"/>
  <c r="DW41" i="75" s="1"/>
  <c r="BT186" i="75"/>
  <c r="DN335" i="75"/>
  <c r="AB260" i="75"/>
  <c r="AI260" i="75"/>
  <c r="AI112" i="75"/>
  <c r="FB88" i="75"/>
  <c r="AW290" i="75"/>
  <c r="AW215" i="75"/>
  <c r="AW142" i="75"/>
  <c r="DK69" i="75"/>
  <c r="BN69" i="75"/>
  <c r="FB97" i="75"/>
  <c r="FI90" i="75"/>
  <c r="DP268" i="75"/>
  <c r="DP192" i="75"/>
  <c r="DK341" i="75"/>
  <c r="BK264" i="75"/>
  <c r="DG264" i="75"/>
  <c r="DG265" i="75"/>
  <c r="BI262" i="75"/>
  <c r="DP262" i="75" s="1"/>
  <c r="DE262" i="75"/>
  <c r="DP112" i="75"/>
  <c r="DP260" i="75"/>
  <c r="BI258" i="75"/>
  <c r="DP258" i="75" s="1"/>
  <c r="DE258" i="75"/>
  <c r="DQ39" i="75"/>
  <c r="BE285" i="75"/>
  <c r="BE281" i="75"/>
  <c r="CR275" i="75"/>
  <c r="CT275" i="75" s="1"/>
  <c r="CV291" i="75"/>
  <c r="BD269" i="75"/>
  <c r="BD262" i="75"/>
  <c r="BE263" i="75"/>
  <c r="DA263" i="75" s="1"/>
  <c r="BE216" i="75"/>
  <c r="BF200" i="75"/>
  <c r="DB200" i="75" s="1"/>
  <c r="CW189" i="75"/>
  <c r="CT189" i="75"/>
  <c r="BD184" i="75"/>
  <c r="BF182" i="75"/>
  <c r="BD201" i="75"/>
  <c r="CZ193" i="75"/>
  <c r="BD292" i="75"/>
  <c r="BD288" i="75"/>
  <c r="BD284" i="75"/>
  <c r="BD280" i="75"/>
  <c r="BD276" i="75"/>
  <c r="CZ271" i="75"/>
  <c r="BF297" i="75"/>
  <c r="DB298" i="75" s="1"/>
  <c r="DB295" i="75"/>
  <c r="BE292" i="75"/>
  <c r="BE288" i="75"/>
  <c r="BE286" i="75"/>
  <c r="BE282" i="75"/>
  <c r="BE278" i="75"/>
  <c r="BE274" i="75"/>
  <c r="CU284" i="75"/>
  <c r="DB268" i="75"/>
  <c r="DB266" i="75"/>
  <c r="DB264" i="75"/>
  <c r="DB262" i="75"/>
  <c r="DB260" i="75"/>
  <c r="BE215" i="75"/>
  <c r="BD214" i="75"/>
  <c r="CZ210" i="75"/>
  <c r="CW268" i="75"/>
  <c r="CV268" i="75"/>
  <c r="BF219" i="75"/>
  <c r="CW217" i="75"/>
  <c r="CU217" i="75"/>
  <c r="CV217" i="75"/>
  <c r="CZ217" i="75"/>
  <c r="BD213" i="75"/>
  <c r="BE209" i="75"/>
  <c r="DA209" i="75" s="1"/>
  <c r="BE205" i="75"/>
  <c r="CU197" i="75"/>
  <c r="CR196" i="75"/>
  <c r="BF194" i="75"/>
  <c r="DB194" i="75" s="1"/>
  <c r="BF189" i="75"/>
  <c r="DB189" i="75" s="1"/>
  <c r="BF183" i="75"/>
  <c r="DB183" i="75" s="1"/>
  <c r="BD144" i="75"/>
  <c r="BD142" i="75"/>
  <c r="DA139" i="75"/>
  <c r="DB128" i="75"/>
  <c r="DA200" i="75"/>
  <c r="CW191" i="75"/>
  <c r="CV191" i="75"/>
  <c r="CU191" i="75"/>
  <c r="CU189" i="75"/>
  <c r="CU187" i="75"/>
  <c r="DA185" i="75"/>
  <c r="EF182" i="75"/>
  <c r="EJ182" i="75"/>
  <c r="EB182" i="75"/>
  <c r="BF145" i="75"/>
  <c r="BE142" i="75"/>
  <c r="CW139" i="75"/>
  <c r="CV139" i="75"/>
  <c r="CU139" i="75"/>
  <c r="CR129" i="75"/>
  <c r="CW129" i="75" s="1"/>
  <c r="CR126" i="75"/>
  <c r="CV126" i="75" s="1"/>
  <c r="BD123" i="75"/>
  <c r="CZ123" i="75" s="1"/>
  <c r="BD119" i="75"/>
  <c r="BD109" i="75"/>
  <c r="BT222" i="75"/>
  <c r="FB349" i="75"/>
  <c r="DN370" i="75"/>
  <c r="DG295" i="75"/>
  <c r="BK295" i="75"/>
  <c r="DR295" i="75" s="1"/>
  <c r="DL368" i="75"/>
  <c r="BT218" i="75"/>
  <c r="FB345" i="75"/>
  <c r="FI338" i="75"/>
  <c r="AB217" i="75"/>
  <c r="AI217" i="75"/>
  <c r="DG291" i="75"/>
  <c r="BK291" i="75"/>
  <c r="DR291" i="75" s="1"/>
  <c r="DP143" i="75"/>
  <c r="DP291" i="75"/>
  <c r="FI111" i="75"/>
  <c r="FB118" i="75"/>
  <c r="AU141" i="75"/>
  <c r="DM361" i="75"/>
  <c r="DN361" i="75"/>
  <c r="DU65" i="75"/>
  <c r="DK286" i="75"/>
  <c r="BT210" i="75"/>
  <c r="FB337" i="75"/>
  <c r="FI330" i="75"/>
  <c r="AB209" i="75"/>
  <c r="AI209" i="75"/>
  <c r="DK63" i="75"/>
  <c r="DK209" i="75"/>
  <c r="DQ136" i="75"/>
  <c r="DG135" i="75"/>
  <c r="BK135" i="75"/>
  <c r="DR135" i="75" s="1"/>
  <c r="BD135" i="75"/>
  <c r="DG206" i="75"/>
  <c r="BK206" i="75"/>
  <c r="DR206" i="75" s="1"/>
  <c r="DE206" i="75"/>
  <c r="DM353" i="75"/>
  <c r="DN353" i="75"/>
  <c r="AI203" i="75"/>
  <c r="AB203" i="75"/>
  <c r="DK203" i="75"/>
  <c r="DQ130" i="75"/>
  <c r="BK129" i="75"/>
  <c r="DR129" i="75" s="1"/>
  <c r="DG129" i="75"/>
  <c r="BK276" i="75"/>
  <c r="DR276" i="75" s="1"/>
  <c r="DG276" i="75"/>
  <c r="BT201" i="75"/>
  <c r="BI274" i="75"/>
  <c r="DP274" i="75" s="1"/>
  <c r="DE274" i="75"/>
  <c r="BI195" i="75"/>
  <c r="DP195" i="75" s="1"/>
  <c r="DE195" i="75"/>
  <c r="AI269" i="75"/>
  <c r="AB269" i="75"/>
  <c r="AI121" i="75"/>
  <c r="BA343" i="75"/>
  <c r="CR120" i="75"/>
  <c r="DA119" i="75"/>
  <c r="DA117" i="75"/>
  <c r="DB111" i="75"/>
  <c r="AI149" i="75"/>
  <c r="DK76" i="75"/>
  <c r="DK222" i="75"/>
  <c r="AX296" i="75"/>
  <c r="AX221" i="75"/>
  <c r="AX148" i="75"/>
  <c r="DL75" i="75"/>
  <c r="BO75" i="75"/>
  <c r="AI218" i="75"/>
  <c r="AB218" i="75"/>
  <c r="DQ145" i="75"/>
  <c r="DG217" i="75"/>
  <c r="DK366" i="75"/>
  <c r="DG290" i="75"/>
  <c r="BT290" i="75"/>
  <c r="DR140" i="75"/>
  <c r="FB117" i="75"/>
  <c r="FI110" i="75"/>
  <c r="DP288" i="75"/>
  <c r="DF212" i="75"/>
  <c r="DG286" i="75"/>
  <c r="EF286" i="75" s="1"/>
  <c r="DE138" i="75"/>
  <c r="BT209" i="75"/>
  <c r="AU284" i="75"/>
  <c r="DG207" i="75"/>
  <c r="DW60" i="75"/>
  <c r="DM133" i="75"/>
  <c r="DM281" i="75"/>
  <c r="DL355" i="75"/>
  <c r="DP132" i="75"/>
  <c r="DE132" i="75"/>
  <c r="DP280" i="75"/>
  <c r="DM58" i="75"/>
  <c r="DM204" i="75"/>
  <c r="DQ131" i="75"/>
  <c r="DG130" i="75"/>
  <c r="AU130" i="75"/>
  <c r="DM128" i="75"/>
  <c r="AI126" i="75"/>
  <c r="DK199" i="75"/>
  <c r="BJ125" i="75"/>
  <c r="DF125" i="75"/>
  <c r="DF126" i="75"/>
  <c r="DR273" i="75"/>
  <c r="AU198" i="75"/>
  <c r="DN347" i="75"/>
  <c r="AI124" i="75"/>
  <c r="AU124" i="75"/>
  <c r="BJ123" i="75"/>
  <c r="DQ123" i="75" s="1"/>
  <c r="DF123" i="75"/>
  <c r="DR271" i="75"/>
  <c r="DN345" i="75"/>
  <c r="AI122" i="75"/>
  <c r="DV48" i="75"/>
  <c r="DL121" i="75"/>
  <c r="DL269" i="75"/>
  <c r="CU115" i="75"/>
  <c r="CU111" i="75"/>
  <c r="AU126" i="75"/>
  <c r="AW265" i="75"/>
  <c r="AW190" i="75"/>
  <c r="AW117" i="75"/>
  <c r="DK44" i="75"/>
  <c r="BN44" i="75"/>
  <c r="DR43" i="75"/>
  <c r="DR40" i="75"/>
  <c r="DW43" i="75"/>
  <c r="DM116" i="75"/>
  <c r="DM264" i="75"/>
  <c r="BT188" i="75"/>
  <c r="FB315" i="75"/>
  <c r="AB262" i="75"/>
  <c r="AI262" i="75"/>
  <c r="AI114" i="75"/>
  <c r="DQ114" i="75"/>
  <c r="FB90" i="75"/>
  <c r="DP261" i="75"/>
  <c r="DM185" i="75"/>
  <c r="BT184" i="75"/>
  <c r="FB311" i="75"/>
  <c r="AB258" i="75"/>
  <c r="AI258" i="75"/>
  <c r="AI110" i="75"/>
  <c r="AY292" i="75"/>
  <c r="DM292" i="75" s="1"/>
  <c r="AY217" i="75"/>
  <c r="DM217" i="75" s="1"/>
  <c r="AY144" i="75"/>
  <c r="DM144" i="75" s="1"/>
  <c r="DM71" i="75"/>
  <c r="BP71" i="75"/>
  <c r="DW71" i="75" s="1"/>
  <c r="AY282" i="75"/>
  <c r="DM282" i="75" s="1"/>
  <c r="AY134" i="75"/>
  <c r="DM134" i="75" s="1"/>
  <c r="AY207" i="75"/>
  <c r="DM207" i="75" s="1"/>
  <c r="DM61" i="75"/>
  <c r="BP61" i="75"/>
  <c r="DW61" i="75" s="1"/>
  <c r="BA356" i="75"/>
  <c r="DP56" i="75"/>
  <c r="AU193" i="75"/>
  <c r="FB320" i="75"/>
  <c r="FI313" i="75"/>
  <c r="DR267" i="75"/>
  <c r="AU191" i="75"/>
  <c r="FB318" i="75"/>
  <c r="FI311" i="75"/>
  <c r="DM338" i="75"/>
  <c r="AU189" i="75"/>
  <c r="DN338" i="75"/>
  <c r="DM336" i="75"/>
  <c r="AU187" i="75"/>
  <c r="DN336" i="75"/>
  <c r="BT185" i="75"/>
  <c r="DK332" i="75"/>
  <c r="CR212" i="75"/>
  <c r="CZ128" i="75"/>
  <c r="DP145" i="75"/>
  <c r="DW49" i="75"/>
  <c r="DM122" i="75"/>
  <c r="DM270" i="75"/>
  <c r="DL332" i="75"/>
  <c r="DB294" i="75"/>
  <c r="DM344" i="75"/>
  <c r="DP296" i="75"/>
  <c r="DW53" i="75"/>
  <c r="DM126" i="75"/>
  <c r="DM274" i="75"/>
  <c r="DP272" i="75"/>
  <c r="DM197" i="75"/>
  <c r="DW109" i="75"/>
  <c r="DW110" i="75"/>
  <c r="EK95" i="75"/>
  <c r="EC94" i="75"/>
  <c r="BF290" i="75"/>
  <c r="BF281" i="75"/>
  <c r="BF273" i="75"/>
  <c r="DB273" i="75" s="1"/>
  <c r="CV290" i="75"/>
  <c r="BE279" i="75"/>
  <c r="CR293" i="75"/>
  <c r="CU293" i="75" s="1"/>
  <c r="CR269" i="75"/>
  <c r="BD261" i="75"/>
  <c r="BD257" i="75"/>
  <c r="CR215" i="75"/>
  <c r="BE203" i="75"/>
  <c r="BD185" i="75"/>
  <c r="CZ185" i="75" s="1"/>
  <c r="BF146" i="75"/>
  <c r="CU261" i="75"/>
  <c r="BF207" i="75"/>
  <c r="DB207" i="75" s="1"/>
  <c r="BE202" i="75"/>
  <c r="DA202" i="75" s="1"/>
  <c r="BF195" i="75"/>
  <c r="DB195" i="75" s="1"/>
  <c r="CR186" i="75"/>
  <c r="CR184" i="75"/>
  <c r="BE146" i="75"/>
  <c r="CW144" i="75"/>
  <c r="CT144" i="75"/>
  <c r="CV142" i="75"/>
  <c r="BF141" i="75"/>
  <c r="DB142" i="75" s="1"/>
  <c r="BD140" i="75"/>
  <c r="BE136" i="75"/>
  <c r="DA136" i="75" s="1"/>
  <c r="BF132" i="75"/>
  <c r="DB132" i="75" s="1"/>
  <c r="BF130" i="75"/>
  <c r="BE127" i="75"/>
  <c r="DA127" i="75" s="1"/>
  <c r="CU127" i="75"/>
  <c r="BD125" i="75"/>
  <c r="CZ125" i="75" s="1"/>
  <c r="BE124" i="75"/>
  <c r="DA124" i="75" s="1"/>
  <c r="BD121" i="75"/>
  <c r="CZ121" i="75" s="1"/>
  <c r="BF118" i="75"/>
  <c r="DB118" i="75" s="1"/>
  <c r="BF112" i="75"/>
  <c r="DB112" i="75" s="1"/>
  <c r="DG297" i="75"/>
  <c r="BK297" i="75"/>
  <c r="AB219" i="75"/>
  <c r="AI219" i="75"/>
  <c r="DG145" i="75"/>
  <c r="BK145" i="75"/>
  <c r="DR145" i="75" s="1"/>
  <c r="DF217" i="75"/>
  <c r="BJ217" i="75"/>
  <c r="DF218" i="75"/>
  <c r="DE216" i="75"/>
  <c r="BI216" i="75"/>
  <c r="DP216" i="75" s="1"/>
  <c r="DF142" i="75"/>
  <c r="BJ142" i="75"/>
  <c r="DF143" i="75"/>
  <c r="AB213" i="75"/>
  <c r="AI213" i="75"/>
  <c r="DF140" i="75"/>
  <c r="BJ140" i="75"/>
  <c r="DF141" i="75"/>
  <c r="BK287" i="75"/>
  <c r="DR287" i="75" s="1"/>
  <c r="DG287" i="75"/>
  <c r="AY286" i="75"/>
  <c r="DM286" i="75" s="1"/>
  <c r="AY211" i="75"/>
  <c r="DM211" i="75" s="1"/>
  <c r="AY138" i="75"/>
  <c r="DM138" i="75" s="1"/>
  <c r="DM65" i="75"/>
  <c r="BP65" i="75"/>
  <c r="DW65" i="75" s="1"/>
  <c r="BI137" i="75"/>
  <c r="DP137" i="75" s="1"/>
  <c r="DE137" i="75"/>
  <c r="DF209" i="75"/>
  <c r="BJ209" i="75"/>
  <c r="DF210" i="75"/>
  <c r="DG208" i="75"/>
  <c r="BK208" i="75"/>
  <c r="DR208" i="75" s="1"/>
  <c r="DE133" i="75"/>
  <c r="BI133" i="75"/>
  <c r="DP133" i="75" s="1"/>
  <c r="DF205" i="75"/>
  <c r="BJ205" i="75"/>
  <c r="DF206" i="75"/>
  <c r="BK279" i="75"/>
  <c r="DR279" i="75" s="1"/>
  <c r="DG279" i="75"/>
  <c r="DF203" i="75"/>
  <c r="BJ203" i="75"/>
  <c r="DF204" i="75"/>
  <c r="DG202" i="75"/>
  <c r="BK202" i="75"/>
  <c r="DR202" i="75" s="1"/>
  <c r="DE128" i="75"/>
  <c r="BI128" i="75"/>
  <c r="DP128" i="75" s="1"/>
  <c r="DG200" i="75"/>
  <c r="BK200" i="75"/>
  <c r="DR200" i="75" s="1"/>
  <c r="BI199" i="75"/>
  <c r="DP199" i="75" s="1"/>
  <c r="DE199" i="75"/>
  <c r="BI197" i="75"/>
  <c r="DP197" i="75" s="1"/>
  <c r="DE197" i="75"/>
  <c r="BI270" i="75"/>
  <c r="DP271" i="75" s="1"/>
  <c r="DE270" i="75"/>
  <c r="BF129" i="75"/>
  <c r="DB129" i="75" s="1"/>
  <c r="BF124" i="75"/>
  <c r="DB124" i="75" s="1"/>
  <c r="BF120" i="75"/>
  <c r="BD111" i="75"/>
  <c r="FB54" i="75"/>
  <c r="FI47" i="75"/>
  <c r="AX295" i="75"/>
  <c r="BA295" i="75" s="1"/>
  <c r="AX220" i="75"/>
  <c r="AX147" i="75"/>
  <c r="DL147" i="75" s="1"/>
  <c r="DL74" i="75"/>
  <c r="BO74" i="75"/>
  <c r="DV74" i="75" s="1"/>
  <c r="BA369" i="75"/>
  <c r="FB51" i="75"/>
  <c r="FI44" i="75"/>
  <c r="FU34" i="75"/>
  <c r="AI216" i="75"/>
  <c r="AB216" i="75"/>
  <c r="DM364" i="75"/>
  <c r="DN364" i="75"/>
  <c r="AW289" i="75"/>
  <c r="AW214" i="75"/>
  <c r="BA214" i="75" s="1"/>
  <c r="AW141" i="75"/>
  <c r="DK68" i="75"/>
  <c r="BN68" i="75"/>
  <c r="DU68" i="75" s="1"/>
  <c r="AB212" i="75"/>
  <c r="AI212" i="75"/>
  <c r="BA361" i="75"/>
  <c r="AB210" i="75"/>
  <c r="AI210" i="75"/>
  <c r="FB113" i="75"/>
  <c r="FI106" i="75"/>
  <c r="FB336" i="75"/>
  <c r="FI329" i="75"/>
  <c r="AI283" i="75"/>
  <c r="AB283" i="75"/>
  <c r="AI208" i="75"/>
  <c r="AB208" i="75"/>
  <c r="AX282" i="75"/>
  <c r="AX207" i="75"/>
  <c r="AX134" i="75"/>
  <c r="DL134" i="75" s="1"/>
  <c r="DL61" i="75"/>
  <c r="BO61" i="75"/>
  <c r="DV61" i="75" s="1"/>
  <c r="FB111" i="75"/>
  <c r="FI104" i="75"/>
  <c r="FB334" i="75"/>
  <c r="FI327" i="75"/>
  <c r="AI281" i="75"/>
  <c r="AB281" i="75"/>
  <c r="AI206" i="75"/>
  <c r="AB206" i="75"/>
  <c r="AB204" i="75"/>
  <c r="AI204" i="75"/>
  <c r="DK352" i="75"/>
  <c r="AI129" i="75"/>
  <c r="BA351" i="75"/>
  <c r="AI276" i="75"/>
  <c r="AB276" i="75"/>
  <c r="AI128" i="75"/>
  <c r="AW275" i="75"/>
  <c r="AW200" i="75"/>
  <c r="AW127" i="75"/>
  <c r="DK54" i="75"/>
  <c r="BN54" i="75"/>
  <c r="DU54" i="75" s="1"/>
  <c r="DG196" i="75"/>
  <c r="BK196" i="75"/>
  <c r="DR196" i="75" s="1"/>
  <c r="BK122" i="75"/>
  <c r="DR122" i="75" s="1"/>
  <c r="DG122" i="75"/>
  <c r="DE269" i="75"/>
  <c r="BI269" i="75"/>
  <c r="DP269" i="75" s="1"/>
  <c r="CV113" i="75"/>
  <c r="AI268" i="75"/>
  <c r="AB268" i="75"/>
  <c r="AI120" i="75"/>
  <c r="AB267" i="75"/>
  <c r="AI267" i="75"/>
  <c r="AI119" i="75"/>
  <c r="AW266" i="75"/>
  <c r="AW191" i="75"/>
  <c r="AW118" i="75"/>
  <c r="DK45" i="75"/>
  <c r="BN45" i="75"/>
  <c r="DU45" i="75" s="1"/>
  <c r="AX265" i="75"/>
  <c r="AX190" i="75"/>
  <c r="AX117" i="75"/>
  <c r="DL117" i="75" s="1"/>
  <c r="DL44" i="75"/>
  <c r="BO44" i="75"/>
  <c r="DV44" i="75" s="1"/>
  <c r="AW264" i="75"/>
  <c r="AW189" i="75"/>
  <c r="AW116" i="75"/>
  <c r="DK43" i="75"/>
  <c r="BN43" i="75"/>
  <c r="DU43" i="75" s="1"/>
  <c r="AW260" i="75"/>
  <c r="AW185" i="75"/>
  <c r="AW112" i="75"/>
  <c r="DK39" i="75"/>
  <c r="BN39" i="75"/>
  <c r="DK40" i="75"/>
  <c r="CU119" i="75"/>
  <c r="EZ91" i="75"/>
  <c r="ER92" i="75"/>
  <c r="AY294" i="75"/>
  <c r="DM295" i="75" s="1"/>
  <c r="AY219" i="75"/>
  <c r="AY146" i="75"/>
  <c r="DM73" i="75"/>
  <c r="BP73" i="75"/>
  <c r="DW74" i="75" s="1"/>
  <c r="BA368" i="75"/>
  <c r="BK268" i="75"/>
  <c r="DR268" i="75" s="1"/>
  <c r="DG268" i="75"/>
  <c r="AU268" i="75"/>
  <c r="FB319" i="75"/>
  <c r="FI312" i="75"/>
  <c r="FB95" i="75"/>
  <c r="FI88" i="75"/>
  <c r="DG116" i="75"/>
  <c r="BK116" i="75"/>
  <c r="DG117" i="75"/>
  <c r="DF115" i="75"/>
  <c r="BJ115" i="75"/>
  <c r="DF116" i="75"/>
  <c r="FB91" i="75"/>
  <c r="BK260" i="75"/>
  <c r="DG260" i="75"/>
  <c r="DG261" i="75"/>
  <c r="DF111" i="75"/>
  <c r="BJ111" i="75"/>
  <c r="DF112" i="75"/>
  <c r="FB87" i="75"/>
  <c r="BE291" i="75"/>
  <c r="BF288" i="75"/>
  <c r="BF280" i="75"/>
  <c r="DB280" i="75" s="1"/>
  <c r="DB271" i="75"/>
  <c r="CR283" i="75"/>
  <c r="BE277" i="75"/>
  <c r="CR271" i="75"/>
  <c r="CU290" i="75"/>
  <c r="BD268" i="75"/>
  <c r="CZ268" i="75" s="1"/>
  <c r="BD260" i="75"/>
  <c r="CZ260" i="75" s="1"/>
  <c r="BE222" i="75"/>
  <c r="DA223" i="75" s="1"/>
  <c r="BD220" i="75"/>
  <c r="BE217" i="75"/>
  <c r="BE213" i="75"/>
  <c r="BE269" i="75"/>
  <c r="DA269" i="75" s="1"/>
  <c r="CR263" i="75"/>
  <c r="CT263" i="75" s="1"/>
  <c r="CR259" i="75"/>
  <c r="CT259" i="75" s="1"/>
  <c r="CU220" i="75"/>
  <c r="BF213" i="75"/>
  <c r="CR211" i="75"/>
  <c r="BF204" i="75"/>
  <c r="BF196" i="75"/>
  <c r="DB196" i="75" s="1"/>
  <c r="CR194" i="75"/>
  <c r="CW194" i="75" s="1"/>
  <c r="CR183" i="75"/>
  <c r="BE206" i="75"/>
  <c r="DA206" i="75" s="1"/>
  <c r="CU198" i="75"/>
  <c r="BD197" i="75"/>
  <c r="CZ197" i="75" s="1"/>
  <c r="BE295" i="75"/>
  <c r="BD294" i="75"/>
  <c r="BD290" i="75"/>
  <c r="BD287" i="75"/>
  <c r="BD283" i="75"/>
  <c r="BD279" i="75"/>
  <c r="BD275" i="75"/>
  <c r="BD272" i="75"/>
  <c r="CZ272" i="75" s="1"/>
  <c r="EF330" i="75"/>
  <c r="EJ330" i="75"/>
  <c r="EB330" i="75"/>
  <c r="EF327" i="75"/>
  <c r="EJ327" i="75"/>
  <c r="EB327" i="75"/>
  <c r="EF325" i="75"/>
  <c r="EJ325" i="75"/>
  <c r="EB325" i="75"/>
  <c r="EF322" i="75"/>
  <c r="EJ322" i="75"/>
  <c r="EB322" i="75"/>
  <c r="BE290" i="75"/>
  <c r="CW288" i="75"/>
  <c r="CV288" i="75"/>
  <c r="CW284" i="75"/>
  <c r="CV284" i="75"/>
  <c r="CW280" i="75"/>
  <c r="CV280" i="75"/>
  <c r="EF278" i="75"/>
  <c r="CW276" i="75"/>
  <c r="CV276" i="75"/>
  <c r="CW272" i="75"/>
  <c r="CV272" i="75"/>
  <c r="BE270" i="75"/>
  <c r="CU288" i="75"/>
  <c r="CU272" i="75"/>
  <c r="BE219" i="75"/>
  <c r="BF216" i="75"/>
  <c r="CR214" i="75"/>
  <c r="CV212" i="75"/>
  <c r="CU269" i="75"/>
  <c r="DA258" i="75"/>
  <c r="CU221" i="75"/>
  <c r="CZ221" i="75"/>
  <c r="CT213" i="75"/>
  <c r="CZ204" i="75"/>
  <c r="CV202" i="75"/>
  <c r="CV198" i="75"/>
  <c r="CV194" i="75"/>
  <c r="BD148" i="75"/>
  <c r="BD146" i="75"/>
  <c r="BE140" i="75"/>
  <c r="CT207" i="75"/>
  <c r="BE204" i="75"/>
  <c r="DA204" i="75" s="1"/>
  <c r="BF201" i="75"/>
  <c r="DB201" i="75" s="1"/>
  <c r="CW199" i="75"/>
  <c r="CU199" i="75"/>
  <c r="CV199" i="75"/>
  <c r="CW195" i="75"/>
  <c r="CU195" i="75"/>
  <c r="CV195" i="75"/>
  <c r="DB193" i="75"/>
  <c r="BF149" i="75"/>
  <c r="DB150" i="75" s="1"/>
  <c r="CV144" i="75"/>
  <c r="CU141" i="75"/>
  <c r="BD139" i="75"/>
  <c r="CZ139" i="75" s="1"/>
  <c r="CW130" i="75"/>
  <c r="CT130" i="75"/>
  <c r="CV145" i="75"/>
  <c r="BD118" i="75"/>
  <c r="BD114" i="75"/>
  <c r="BD110" i="75"/>
  <c r="CZ110" i="75" s="1"/>
  <c r="FB124" i="75"/>
  <c r="FI117" i="75"/>
  <c r="DJ295" i="75"/>
  <c r="DF292" i="75"/>
  <c r="DJ292" i="75" s="1"/>
  <c r="BJ292" i="75"/>
  <c r="DQ292" i="75" s="1"/>
  <c r="FB120" i="75"/>
  <c r="FI113" i="75"/>
  <c r="DG212" i="75"/>
  <c r="BK212" i="75"/>
  <c r="DR212" i="75" s="1"/>
  <c r="DE212" i="75"/>
  <c r="DG210" i="75"/>
  <c r="BK210" i="75"/>
  <c r="DR210" i="75" s="1"/>
  <c r="DQ284" i="75"/>
  <c r="AU283" i="75"/>
  <c r="AU206" i="75"/>
  <c r="AB205" i="75"/>
  <c r="AI205" i="75"/>
  <c r="DG204" i="75"/>
  <c r="BK204" i="75"/>
  <c r="DR204" i="75" s="1"/>
  <c r="DE204" i="75"/>
  <c r="BK277" i="75"/>
  <c r="DG277" i="75"/>
  <c r="AU129" i="75"/>
  <c r="DE201" i="75"/>
  <c r="FB104" i="75"/>
  <c r="FI97" i="75"/>
  <c r="BT298" i="75"/>
  <c r="DF271" i="75"/>
  <c r="BJ271" i="75"/>
  <c r="DQ271" i="75" s="1"/>
  <c r="AW269" i="75"/>
  <c r="AW194" i="75"/>
  <c r="AW121" i="75"/>
  <c r="DK48" i="75"/>
  <c r="BN48" i="75"/>
  <c r="DU48" i="75" s="1"/>
  <c r="EC168" i="75"/>
  <c r="CR149" i="75"/>
  <c r="CU149" i="75" s="1"/>
  <c r="CU144" i="75"/>
  <c r="CR134" i="75"/>
  <c r="BD129" i="75"/>
  <c r="CZ129" i="75" s="1"/>
  <c r="CR124" i="75"/>
  <c r="CT124" i="75" s="1"/>
  <c r="CR122" i="75"/>
  <c r="CT122" i="75" s="1"/>
  <c r="DA121" i="75"/>
  <c r="AB222" i="75"/>
  <c r="AI222" i="75"/>
  <c r="AX297" i="75"/>
  <c r="DL298" i="75" s="1"/>
  <c r="AX222" i="75"/>
  <c r="DL223" i="75" s="1"/>
  <c r="AX149" i="75"/>
  <c r="DL76" i="75"/>
  <c r="BO76" i="75"/>
  <c r="BA371" i="75"/>
  <c r="AB296" i="75"/>
  <c r="AI296" i="75"/>
  <c r="AI148" i="75"/>
  <c r="DM147" i="75"/>
  <c r="DQ220" i="75"/>
  <c r="FI116" i="75"/>
  <c r="FB123" i="75"/>
  <c r="AB293" i="75"/>
  <c r="AI293" i="75"/>
  <c r="AI145" i="75"/>
  <c r="DF293" i="75"/>
  <c r="AX292" i="75"/>
  <c r="AX217" i="75"/>
  <c r="DL217" i="75" s="1"/>
  <c r="AX144" i="75"/>
  <c r="DL144" i="75" s="1"/>
  <c r="DL71" i="75"/>
  <c r="BO71" i="75"/>
  <c r="DV71" i="75" s="1"/>
  <c r="FB344" i="75"/>
  <c r="FI337" i="75"/>
  <c r="DW68" i="75"/>
  <c r="DM141" i="75"/>
  <c r="DM289" i="75"/>
  <c r="DQ214" i="75"/>
  <c r="DP140" i="75"/>
  <c r="FB115" i="75"/>
  <c r="FI108" i="75"/>
  <c r="DM64" i="75"/>
  <c r="DM210" i="75"/>
  <c r="DG209" i="75"/>
  <c r="DE209" i="75"/>
  <c r="DM135" i="75"/>
  <c r="DG280" i="75"/>
  <c r="FB109" i="75"/>
  <c r="FI102" i="75"/>
  <c r="BT280" i="75"/>
  <c r="DA131" i="75"/>
  <c r="AU278" i="75"/>
  <c r="AX274" i="75"/>
  <c r="AX199" i="75"/>
  <c r="DL199" i="75" s="1"/>
  <c r="AX126" i="75"/>
  <c r="DL126" i="75" s="1"/>
  <c r="DL53" i="75"/>
  <c r="BO53" i="75"/>
  <c r="DV53" i="75" s="1"/>
  <c r="BA348" i="75"/>
  <c r="DV52" i="75"/>
  <c r="DL273" i="75"/>
  <c r="DE198" i="75"/>
  <c r="AI272" i="75"/>
  <c r="AI300" i="75" s="1"/>
  <c r="AB272" i="75"/>
  <c r="BA346" i="75"/>
  <c r="DL346" i="75"/>
  <c r="AX270" i="75"/>
  <c r="BA270" i="75" s="1"/>
  <c r="AX195" i="75"/>
  <c r="DL195" i="75" s="1"/>
  <c r="AX122" i="75"/>
  <c r="DL122" i="75" s="1"/>
  <c r="DL49" i="75"/>
  <c r="BO49" i="75"/>
  <c r="DV49" i="75" s="1"/>
  <c r="BA344" i="75"/>
  <c r="DK49" i="75"/>
  <c r="BJ121" i="75"/>
  <c r="DF121" i="75"/>
  <c r="DF122" i="75"/>
  <c r="DG269" i="75"/>
  <c r="AU194" i="75"/>
  <c r="CU116" i="75"/>
  <c r="CR112" i="75"/>
  <c r="CT109" i="75"/>
  <c r="FI87" i="75"/>
  <c r="FB94" i="75"/>
  <c r="BT265" i="75"/>
  <c r="AW262" i="75"/>
  <c r="AW187" i="75"/>
  <c r="AW114" i="75"/>
  <c r="DK41" i="75"/>
  <c r="BN41" i="75"/>
  <c r="DU41" i="75" s="1"/>
  <c r="BT261" i="75"/>
  <c r="AB183" i="75"/>
  <c r="AI183" i="75"/>
  <c r="AX257" i="75"/>
  <c r="AX182" i="75"/>
  <c r="DV183" i="75" s="1"/>
  <c r="AX109" i="75"/>
  <c r="BO36" i="75"/>
  <c r="BA331" i="75"/>
  <c r="CV116" i="75"/>
  <c r="DP191" i="75"/>
  <c r="DP189" i="75"/>
  <c r="DK338" i="75"/>
  <c r="DM188" i="75"/>
  <c r="DP187" i="75"/>
  <c r="DK336" i="75"/>
  <c r="DG185" i="75"/>
  <c r="EF185" i="75" s="1"/>
  <c r="BK185" i="75"/>
  <c r="DG186" i="75"/>
  <c r="FB312" i="75"/>
  <c r="AU183" i="75"/>
  <c r="EK22" i="75"/>
  <c r="CR205" i="75"/>
  <c r="CT205" i="75" s="1"/>
  <c r="CR110" i="75"/>
  <c r="DU38" i="75"/>
  <c r="DK111" i="75"/>
  <c r="DK259" i="75"/>
  <c r="BD296" i="75"/>
  <c r="BF283" i="75"/>
  <c r="DB283" i="75" s="1"/>
  <c r="BF275" i="75"/>
  <c r="DB275" i="75" s="1"/>
  <c r="EK316" i="75"/>
  <c r="BE273" i="75"/>
  <c r="DA273" i="75" s="1"/>
  <c r="BD263" i="75"/>
  <c r="CZ263" i="75" s="1"/>
  <c r="BF218" i="75"/>
  <c r="BE267" i="75"/>
  <c r="DA267" i="75" s="1"/>
  <c r="BF208" i="75"/>
  <c r="DB208" i="75" s="1"/>
  <c r="CR206" i="75"/>
  <c r="BD198" i="75"/>
  <c r="CZ198" i="75" s="1"/>
  <c r="BD194" i="75"/>
  <c r="CZ194" i="75" s="1"/>
  <c r="BD190" i="75"/>
  <c r="CZ190" i="75" s="1"/>
  <c r="BD188" i="75"/>
  <c r="BD134" i="75"/>
  <c r="CZ134" i="75" s="1"/>
  <c r="BF191" i="75"/>
  <c r="DB191" i="75" s="1"/>
  <c r="BE190" i="75"/>
  <c r="DA190" i="75" s="1"/>
  <c r="BE186" i="75"/>
  <c r="DA186" i="75" s="1"/>
  <c r="BE148" i="75"/>
  <c r="CR146" i="75"/>
  <c r="CU145" i="75"/>
  <c r="BF143" i="75"/>
  <c r="DB144" i="75" s="1"/>
  <c r="BD131" i="75"/>
  <c r="CZ131" i="75" s="1"/>
  <c r="CR147" i="75"/>
  <c r="CR143" i="75"/>
  <c r="CT143" i="75" s="1"/>
  <c r="CT132" i="75"/>
  <c r="BD126" i="75"/>
  <c r="CZ126" i="75" s="1"/>
  <c r="BF119" i="75"/>
  <c r="DB119" i="75" s="1"/>
  <c r="BF114" i="75"/>
  <c r="DB114" i="75" s="1"/>
  <c r="BK149" i="75"/>
  <c r="DG149" i="75"/>
  <c r="FB126" i="75"/>
  <c r="DE297" i="75"/>
  <c r="BI297" i="75"/>
  <c r="DG220" i="75"/>
  <c r="BK220" i="75"/>
  <c r="DR220" i="75" s="1"/>
  <c r="DG293" i="75"/>
  <c r="BK293" i="75"/>
  <c r="DR293" i="75" s="1"/>
  <c r="FB50" i="75"/>
  <c r="FI43" i="75"/>
  <c r="FU33" i="75"/>
  <c r="DM365" i="75"/>
  <c r="AU216" i="75"/>
  <c r="DN365" i="75"/>
  <c r="DF290" i="75"/>
  <c r="BJ290" i="75"/>
  <c r="DF291" i="75"/>
  <c r="DE214" i="75"/>
  <c r="BI214" i="75"/>
  <c r="DP214" i="75" s="1"/>
  <c r="DF288" i="75"/>
  <c r="BJ288" i="75"/>
  <c r="DF289" i="75"/>
  <c r="DJ289" i="75" s="1"/>
  <c r="FI109" i="75"/>
  <c r="FB116" i="75"/>
  <c r="DR65" i="75"/>
  <c r="BK137" i="75"/>
  <c r="DR137" i="75" s="1"/>
  <c r="DG137" i="75"/>
  <c r="BI285" i="75"/>
  <c r="DP285" i="75" s="1"/>
  <c r="DE285" i="75"/>
  <c r="FB42" i="75"/>
  <c r="FI35" i="75"/>
  <c r="FU25" i="75"/>
  <c r="DM357" i="75"/>
  <c r="AU208" i="75"/>
  <c r="DN357" i="75"/>
  <c r="DF282" i="75"/>
  <c r="BJ282" i="75"/>
  <c r="DQ282" i="75" s="1"/>
  <c r="BK281" i="75"/>
  <c r="DR281" i="75" s="1"/>
  <c r="DG281" i="75"/>
  <c r="FB38" i="75"/>
  <c r="FI31" i="75"/>
  <c r="FU21" i="75"/>
  <c r="FB108" i="75"/>
  <c r="FI101" i="75"/>
  <c r="FB36" i="75"/>
  <c r="FI29" i="75"/>
  <c r="FU19" i="75"/>
  <c r="AU200" i="75"/>
  <c r="BK274" i="75"/>
  <c r="DR274" i="75" s="1"/>
  <c r="DG274" i="75"/>
  <c r="EF274" i="75" s="1"/>
  <c r="BT199" i="75"/>
  <c r="DU52" i="75"/>
  <c r="DK125" i="75"/>
  <c r="DK273" i="75"/>
  <c r="AI196" i="75"/>
  <c r="AB196" i="75"/>
  <c r="DK196" i="75"/>
  <c r="BJ196" i="75"/>
  <c r="DQ196" i="75" s="1"/>
  <c r="DF196" i="75"/>
  <c r="AU270" i="75"/>
  <c r="DF269" i="75"/>
  <c r="BJ269" i="75"/>
  <c r="DF270" i="75"/>
  <c r="BD113" i="75"/>
  <c r="CZ113" i="75" s="1"/>
  <c r="AB295" i="75"/>
  <c r="AI295" i="75"/>
  <c r="AI147" i="75"/>
  <c r="DK74" i="75"/>
  <c r="DR219" i="75"/>
  <c r="DP219" i="75"/>
  <c r="AY293" i="75"/>
  <c r="DM293" i="75" s="1"/>
  <c r="AY218" i="75"/>
  <c r="AY145" i="75"/>
  <c r="DM145" i="75" s="1"/>
  <c r="DM72" i="75"/>
  <c r="BP72" i="75"/>
  <c r="DW72" i="75" s="1"/>
  <c r="AU144" i="75"/>
  <c r="BT292" i="75"/>
  <c r="DU70" i="75"/>
  <c r="DK143" i="75"/>
  <c r="DK291" i="75"/>
  <c r="DR215" i="75"/>
  <c r="AI214" i="75"/>
  <c r="AB214" i="75"/>
  <c r="BT213" i="75"/>
  <c r="AX286" i="75"/>
  <c r="DL287" i="75" s="1"/>
  <c r="AX211" i="75"/>
  <c r="DL211" i="75" s="1"/>
  <c r="AX138" i="75"/>
  <c r="BA138" i="75" s="1"/>
  <c r="DL65" i="75"/>
  <c r="BO65" i="75"/>
  <c r="FB338" i="75"/>
  <c r="FI331" i="75"/>
  <c r="AI285" i="75"/>
  <c r="AB285" i="75"/>
  <c r="AI137" i="75"/>
  <c r="DM358" i="75"/>
  <c r="AI135" i="75"/>
  <c r="DF135" i="75"/>
  <c r="EF135" i="75" s="1"/>
  <c r="DQ281" i="75"/>
  <c r="BT205" i="75"/>
  <c r="AX278" i="75"/>
  <c r="BA278" i="75" s="1"/>
  <c r="AX203" i="75"/>
  <c r="DL203" i="75" s="1"/>
  <c r="AX130" i="75"/>
  <c r="DL130" i="75" s="1"/>
  <c r="DL57" i="75"/>
  <c r="BO57" i="75"/>
  <c r="DV57" i="75" s="1"/>
  <c r="FB330" i="75"/>
  <c r="FI323" i="75"/>
  <c r="AI277" i="75"/>
  <c r="AB277" i="75"/>
  <c r="AI202" i="75"/>
  <c r="AB202" i="75"/>
  <c r="DK56" i="75"/>
  <c r="AX276" i="75"/>
  <c r="DL277" i="75" s="1"/>
  <c r="AX201" i="75"/>
  <c r="AX128" i="75"/>
  <c r="DL55" i="75"/>
  <c r="BO55" i="75"/>
  <c r="DV56" i="75" s="1"/>
  <c r="BA350" i="75"/>
  <c r="AX275" i="75"/>
  <c r="AX200" i="75"/>
  <c r="AX127" i="75"/>
  <c r="DL127" i="75" s="1"/>
  <c r="DL54" i="75"/>
  <c r="BO54" i="75"/>
  <c r="DV54" i="75" s="1"/>
  <c r="BA349" i="75"/>
  <c r="AU273" i="75"/>
  <c r="AU271" i="75"/>
  <c r="CV119" i="75"/>
  <c r="CV111" i="75"/>
  <c r="DP55" i="75"/>
  <c r="FB99" i="75"/>
  <c r="FI92" i="75"/>
  <c r="DU47" i="75"/>
  <c r="DK120" i="75"/>
  <c r="DK268" i="75"/>
  <c r="AB192" i="75"/>
  <c r="AI192" i="75"/>
  <c r="DK46" i="75"/>
  <c r="DK192" i="75"/>
  <c r="AX266" i="75"/>
  <c r="AX191" i="75"/>
  <c r="DL191" i="75" s="1"/>
  <c r="AX118" i="75"/>
  <c r="DL45" i="75"/>
  <c r="BO45" i="75"/>
  <c r="BA340" i="75"/>
  <c r="BT190" i="75"/>
  <c r="FB317" i="75"/>
  <c r="FI310" i="75"/>
  <c r="DP39" i="75"/>
  <c r="DP42" i="75"/>
  <c r="AB264" i="75"/>
  <c r="AI264" i="75"/>
  <c r="AI116" i="75"/>
  <c r="FB92" i="75"/>
  <c r="DQ187" i="75"/>
  <c r="FB313" i="75"/>
  <c r="AX260" i="75"/>
  <c r="AX185" i="75"/>
  <c r="DL185" i="75" s="1"/>
  <c r="AX112" i="75"/>
  <c r="DL112" i="75" s="1"/>
  <c r="DL39" i="75"/>
  <c r="BO39" i="75"/>
  <c r="DV39" i="75" s="1"/>
  <c r="BA334" i="75"/>
  <c r="DR259" i="75"/>
  <c r="AU111" i="75"/>
  <c r="AY258" i="75"/>
  <c r="DM258" i="75" s="1"/>
  <c r="AY183" i="75"/>
  <c r="DM183" i="75" s="1"/>
  <c r="AY110" i="75"/>
  <c r="DM110" i="75" s="1"/>
  <c r="DM37" i="75"/>
  <c r="BP37" i="75"/>
  <c r="DW37" i="75" s="1"/>
  <c r="CU117" i="75"/>
  <c r="EG94" i="75"/>
  <c r="DR76" i="75"/>
  <c r="AY290" i="75"/>
  <c r="DM290" i="75" s="1"/>
  <c r="AY215" i="75"/>
  <c r="DM215" i="75" s="1"/>
  <c r="AY142" i="75"/>
  <c r="DM142" i="75" s="1"/>
  <c r="DM69" i="75"/>
  <c r="BP69" i="75"/>
  <c r="DW69" i="75" s="1"/>
  <c r="BA364" i="75"/>
  <c r="BK120" i="75"/>
  <c r="DR120" i="75" s="1"/>
  <c r="DG120" i="75"/>
  <c r="AU120" i="75"/>
  <c r="DG192" i="75"/>
  <c r="BK192" i="75"/>
  <c r="DR192" i="75" s="1"/>
  <c r="DG118" i="75"/>
  <c r="BK118" i="75"/>
  <c r="DR118" i="75" s="1"/>
  <c r="AU116" i="75"/>
  <c r="FB93" i="75"/>
  <c r="FI86" i="75"/>
  <c r="BT264" i="75"/>
  <c r="DF263" i="75"/>
  <c r="BJ263" i="75"/>
  <c r="DF264" i="75"/>
  <c r="DE114" i="75"/>
  <c r="BI114" i="75"/>
  <c r="DP114" i="75" s="1"/>
  <c r="DG112" i="75"/>
  <c r="BK112" i="75"/>
  <c r="DG113" i="75"/>
  <c r="DF259" i="75"/>
  <c r="BJ259" i="75"/>
  <c r="DF260" i="75"/>
  <c r="DE110" i="75"/>
  <c r="BI110" i="75"/>
  <c r="DP110" i="75" s="1"/>
  <c r="DQ43" i="75"/>
  <c r="CR297" i="75"/>
  <c r="CV297" i="75" s="1"/>
  <c r="CR296" i="75"/>
  <c r="CW296" i="75" s="1"/>
  <c r="DB286" i="75"/>
  <c r="DB282" i="75"/>
  <c r="DB278" i="75"/>
  <c r="DB274" i="75"/>
  <c r="DB272" i="75"/>
  <c r="BD297" i="75"/>
  <c r="CZ298" i="75" s="1"/>
  <c r="DB289" i="75"/>
  <c r="BE283" i="75"/>
  <c r="DA283" i="75" s="1"/>
  <c r="CR277" i="75"/>
  <c r="CU277" i="75" s="1"/>
  <c r="BE271" i="75"/>
  <c r="DA271" i="75" s="1"/>
  <c r="CU282" i="75"/>
  <c r="BD266" i="75"/>
  <c r="CZ266" i="75" s="1"/>
  <c r="BD258" i="75"/>
  <c r="CZ258" i="75" s="1"/>
  <c r="BE221" i="75"/>
  <c r="CV210" i="75"/>
  <c r="BE265" i="75"/>
  <c r="DA265" i="75" s="1"/>
  <c r="BE261" i="75"/>
  <c r="DA261" i="75" s="1"/>
  <c r="CR222" i="75"/>
  <c r="CU222" i="75" s="1"/>
  <c r="BD211" i="75"/>
  <c r="CZ211" i="75" s="1"/>
  <c r="BD206" i="75"/>
  <c r="BE191" i="75"/>
  <c r="DA191" i="75" s="1"/>
  <c r="BD187" i="75"/>
  <c r="CZ187" i="75" s="1"/>
  <c r="BD183" i="75"/>
  <c r="CZ183" i="75" s="1"/>
  <c r="CR209" i="75"/>
  <c r="BD205" i="75"/>
  <c r="CZ205" i="75" s="1"/>
  <c r="BF203" i="75"/>
  <c r="EC315" i="75"/>
  <c r="EG315" i="75"/>
  <c r="BE297" i="75"/>
  <c r="DA298" i="75" s="1"/>
  <c r="BD286" i="75"/>
  <c r="CZ286" i="75" s="1"/>
  <c r="BD282" i="75"/>
  <c r="CZ282" i="75" s="1"/>
  <c r="BD278" i="75"/>
  <c r="CZ278" i="75" s="1"/>
  <c r="BD274" i="75"/>
  <c r="CZ274" i="75" s="1"/>
  <c r="CR294" i="75"/>
  <c r="CR292" i="75"/>
  <c r="CT292" i="75" s="1"/>
  <c r="CU289" i="75"/>
  <c r="CZ289" i="75"/>
  <c r="BE284" i="75"/>
  <c r="BE280" i="75"/>
  <c r="DA280" i="75" s="1"/>
  <c r="BE276" i="75"/>
  <c r="DA276" i="75" s="1"/>
  <c r="CW270" i="75"/>
  <c r="CV270" i="75"/>
  <c r="CT295" i="75"/>
  <c r="CU276" i="75"/>
  <c r="BF220" i="75"/>
  <c r="CV216" i="75"/>
  <c r="CU215" i="75"/>
  <c r="BF212" i="75"/>
  <c r="DB212" i="75" s="1"/>
  <c r="CT268" i="75"/>
  <c r="CW266" i="75"/>
  <c r="CV266" i="75"/>
  <c r="CR264" i="75"/>
  <c r="CW262" i="75"/>
  <c r="CV262" i="75"/>
  <c r="CR260" i="75"/>
  <c r="CU260" i="75" s="1"/>
  <c r="CR258" i="75"/>
  <c r="CT217" i="75"/>
  <c r="CU210" i="75"/>
  <c r="CU268" i="75"/>
  <c r="CR208" i="75"/>
  <c r="CT208" i="75" s="1"/>
  <c r="CV206" i="75"/>
  <c r="CR204" i="75"/>
  <c r="CT204" i="75" s="1"/>
  <c r="BF202" i="75"/>
  <c r="DB202" i="75" s="1"/>
  <c r="BD200" i="75"/>
  <c r="BF198" i="75"/>
  <c r="DB198" i="75" s="1"/>
  <c r="CU193" i="75"/>
  <c r="CR192" i="75"/>
  <c r="BF187" i="75"/>
  <c r="BF186" i="75"/>
  <c r="DB186" i="75" s="1"/>
  <c r="DA208" i="75"/>
  <c r="CW203" i="75"/>
  <c r="CU203" i="75"/>
  <c r="CV203" i="75"/>
  <c r="BD199" i="75"/>
  <c r="CZ199" i="75" s="1"/>
  <c r="DB197" i="75"/>
  <c r="BE196" i="75"/>
  <c r="DA196" i="75" s="1"/>
  <c r="CT191" i="75"/>
  <c r="CW182" i="75"/>
  <c r="CV182" i="75"/>
  <c r="CV148" i="75"/>
  <c r="DB147" i="75"/>
  <c r="BD143" i="75"/>
  <c r="CT139" i="75"/>
  <c r="BD137" i="75"/>
  <c r="CZ137" i="75" s="1"/>
  <c r="DA135" i="75"/>
  <c r="DA133" i="75"/>
  <c r="DB131" i="75"/>
  <c r="CV132" i="75"/>
  <c r="DG125" i="75"/>
  <c r="BK125" i="75"/>
  <c r="DR125" i="75" s="1"/>
  <c r="AU123" i="75"/>
  <c r="FB100" i="75"/>
  <c r="FI93" i="75"/>
  <c r="DB121" i="75"/>
  <c r="BD117" i="75"/>
  <c r="CZ117" i="75" s="1"/>
  <c r="DA115" i="75"/>
  <c r="DA113" i="75"/>
  <c r="DA111" i="75"/>
  <c r="AU222" i="75"/>
  <c r="DN371" i="75"/>
  <c r="DM370" i="75"/>
  <c r="BT221" i="75"/>
  <c r="FB348" i="75"/>
  <c r="FI341" i="75"/>
  <c r="BT295" i="75"/>
  <c r="DM367" i="75"/>
  <c r="DN367" i="75"/>
  <c r="BE144" i="75"/>
  <c r="DA145" i="75" s="1"/>
  <c r="DJ291" i="75"/>
  <c r="DG141" i="75"/>
  <c r="BK141" i="75"/>
  <c r="DR141" i="75" s="1"/>
  <c r="BT289" i="75"/>
  <c r="AU289" i="75"/>
  <c r="DL139" i="75"/>
  <c r="BT212" i="75"/>
  <c r="FB339" i="75"/>
  <c r="FI332" i="75"/>
  <c r="AB211" i="75"/>
  <c r="AI211" i="75"/>
  <c r="DK211" i="75"/>
  <c r="AU210" i="75"/>
  <c r="DN359" i="75"/>
  <c r="DU63" i="75"/>
  <c r="DK284" i="75"/>
  <c r="BK283" i="75"/>
  <c r="DR283" i="75" s="1"/>
  <c r="DG283" i="75"/>
  <c r="DK355" i="75"/>
  <c r="DP59" i="75"/>
  <c r="AB280" i="75"/>
  <c r="AI280" i="75"/>
  <c r="AI132" i="75"/>
  <c r="BA354" i="75"/>
  <c r="BT204" i="75"/>
  <c r="FI324" i="75"/>
  <c r="FB331" i="75"/>
  <c r="DU57" i="75"/>
  <c r="DK130" i="75"/>
  <c r="DK278" i="75"/>
  <c r="DE129" i="75"/>
  <c r="DP277" i="75"/>
  <c r="AU201" i="75"/>
  <c r="BT276" i="75"/>
  <c r="DG127" i="75"/>
  <c r="BK127" i="75"/>
  <c r="DR127" i="75" s="1"/>
  <c r="DE275" i="75"/>
  <c r="DG126" i="75"/>
  <c r="DG197" i="75"/>
  <c r="CR133" i="75"/>
  <c r="CU130" i="75"/>
  <c r="CT128" i="75"/>
  <c r="DA125" i="75"/>
  <c r="DA123" i="75"/>
  <c r="CZ122" i="75"/>
  <c r="AB297" i="75"/>
  <c r="AI297" i="75"/>
  <c r="DU76" i="75"/>
  <c r="DK297" i="75"/>
  <c r="W221" i="75"/>
  <c r="AI221" i="75"/>
  <c r="AB221" i="75"/>
  <c r="BA370" i="75"/>
  <c r="DR146" i="75"/>
  <c r="DJ294" i="75"/>
  <c r="AX293" i="75"/>
  <c r="AX218" i="75"/>
  <c r="DL218" i="75" s="1"/>
  <c r="AX145" i="75"/>
  <c r="DL72" i="75"/>
  <c r="BO72" i="75"/>
  <c r="BA367" i="75"/>
  <c r="DF145" i="75"/>
  <c r="DP217" i="75"/>
  <c r="DM143" i="75"/>
  <c r="DQ216" i="75"/>
  <c r="FB119" i="75"/>
  <c r="FI112" i="75"/>
  <c r="DG140" i="75"/>
  <c r="AU140" i="75"/>
  <c r="DE288" i="75"/>
  <c r="DM287" i="75"/>
  <c r="DR286" i="75"/>
  <c r="AU286" i="75"/>
  <c r="DG284" i="75"/>
  <c r="AU209" i="75"/>
  <c r="BT284" i="75"/>
  <c r="DR207" i="75"/>
  <c r="DP207" i="75"/>
  <c r="DM60" i="75"/>
  <c r="DM206" i="75"/>
  <c r="DR132" i="75"/>
  <c r="DG132" i="75"/>
  <c r="DE280" i="75"/>
  <c r="DW58" i="75"/>
  <c r="DM279" i="75"/>
  <c r="DL353" i="75"/>
  <c r="DR130" i="75"/>
  <c r="FI100" i="75"/>
  <c r="FB107" i="75"/>
  <c r="DP278" i="75"/>
  <c r="DW55" i="75"/>
  <c r="DM201" i="75"/>
  <c r="DM276" i="75"/>
  <c r="AI274" i="75"/>
  <c r="AB274" i="75"/>
  <c r="BI126" i="75"/>
  <c r="DP126" i="75" s="1"/>
  <c r="DE126" i="75"/>
  <c r="DU53" i="75"/>
  <c r="DK274" i="75"/>
  <c r="DG273" i="75"/>
  <c r="BT198" i="75"/>
  <c r="FB325" i="75"/>
  <c r="FI318" i="75"/>
  <c r="AI197" i="75"/>
  <c r="AI225" i="75" s="1"/>
  <c r="AB197" i="75"/>
  <c r="BI124" i="75"/>
  <c r="DP124" i="75" s="1"/>
  <c r="DE124" i="75"/>
  <c r="BT196" i="75"/>
  <c r="FB323" i="75"/>
  <c r="FI316" i="75"/>
  <c r="AB195" i="75"/>
  <c r="AI195" i="75"/>
  <c r="BI122" i="75"/>
  <c r="DP122" i="75" s="1"/>
  <c r="DE122" i="75"/>
  <c r="DL344" i="75"/>
  <c r="DL48" i="75"/>
  <c r="DL194" i="75"/>
  <c r="DP194" i="75"/>
  <c r="DK343" i="75"/>
  <c r="CT125" i="75"/>
  <c r="CT123" i="75"/>
  <c r="CT121" i="75"/>
  <c r="CU110" i="75"/>
  <c r="DR55" i="75"/>
  <c r="FI96" i="75"/>
  <c r="FB103" i="75"/>
  <c r="AY265" i="75"/>
  <c r="DM265" i="75" s="1"/>
  <c r="AY190" i="75"/>
  <c r="DM190" i="75" s="1"/>
  <c r="AY117" i="75"/>
  <c r="DM117" i="75" s="1"/>
  <c r="DM44" i="75"/>
  <c r="BP44" i="75"/>
  <c r="DW44" i="75" s="1"/>
  <c r="BA339" i="75"/>
  <c r="DP117" i="75"/>
  <c r="DP265" i="75"/>
  <c r="DR37" i="75"/>
  <c r="DM189" i="75"/>
  <c r="DQ189" i="75"/>
  <c r="AU188" i="75"/>
  <c r="AX262" i="75"/>
  <c r="DL263" i="75" s="1"/>
  <c r="AX187" i="75"/>
  <c r="DL187" i="75" s="1"/>
  <c r="AX114" i="75"/>
  <c r="DL114" i="75" s="1"/>
  <c r="DL41" i="75"/>
  <c r="BO41" i="75"/>
  <c r="DV41" i="75" s="1"/>
  <c r="BA336" i="75"/>
  <c r="DW39" i="75"/>
  <c r="DM112" i="75"/>
  <c r="DM260" i="75"/>
  <c r="DL334" i="75"/>
  <c r="DM333" i="75"/>
  <c r="AU184" i="75"/>
  <c r="DN333" i="75"/>
  <c r="AX258" i="75"/>
  <c r="AX183" i="75"/>
  <c r="DL183" i="75" s="1"/>
  <c r="AX110" i="75"/>
  <c r="DL37" i="75"/>
  <c r="BO37" i="75"/>
  <c r="BA332" i="75"/>
  <c r="AB182" i="75"/>
  <c r="AI182" i="75"/>
  <c r="DU109" i="75"/>
  <c r="DU110" i="75"/>
  <c r="CR114" i="75"/>
  <c r="AW292" i="75"/>
  <c r="AW217" i="75"/>
  <c r="AW144" i="75"/>
  <c r="BA144" i="75" s="1"/>
  <c r="DK71" i="75"/>
  <c r="BN71" i="75"/>
  <c r="DU71" i="75" s="1"/>
  <c r="BA366" i="75"/>
  <c r="AW282" i="75"/>
  <c r="AW134" i="75"/>
  <c r="AW207" i="75"/>
  <c r="BA207" i="75" s="1"/>
  <c r="DK61" i="75"/>
  <c r="BN61" i="75"/>
  <c r="DU61" i="75" s="1"/>
  <c r="DM342" i="75"/>
  <c r="BT193" i="75"/>
  <c r="DN342" i="75"/>
  <c r="DG267" i="75"/>
  <c r="AU119" i="75"/>
  <c r="FB96" i="75"/>
  <c r="FI89" i="75"/>
  <c r="BT267" i="75"/>
  <c r="DM340" i="75"/>
  <c r="BT191" i="75"/>
  <c r="DN340" i="75"/>
  <c r="DL339" i="75"/>
  <c r="BT189" i="75"/>
  <c r="FB316" i="75"/>
  <c r="DL337" i="75"/>
  <c r="FB314" i="75"/>
  <c r="DM334" i="75"/>
  <c r="AU185" i="75"/>
  <c r="DK334" i="75"/>
  <c r="FB309" i="75"/>
  <c r="FI309" i="75" s="1"/>
  <c r="EC22" i="75"/>
  <c r="EG21" i="75"/>
  <c r="DA143" i="75"/>
  <c r="DP220" i="75"/>
  <c r="DL202" i="75"/>
  <c r="CZ212" i="75"/>
  <c r="DA287" i="75"/>
  <c r="DP293" i="75"/>
  <c r="DM49" i="75"/>
  <c r="DM195" i="75"/>
  <c r="DB148" i="75"/>
  <c r="DP281" i="75"/>
  <c r="DA220" i="75"/>
  <c r="DP136" i="75"/>
  <c r="DP148" i="75"/>
  <c r="DM199" i="75"/>
  <c r="DW51" i="75"/>
  <c r="DM272" i="75"/>
  <c r="BA149" i="75" l="1"/>
  <c r="DB125" i="75"/>
  <c r="EB125" i="75" s="1"/>
  <c r="DA279" i="75"/>
  <c r="DB138" i="75"/>
  <c r="DA282" i="75"/>
  <c r="CZ133" i="75"/>
  <c r="DB123" i="75"/>
  <c r="DA270" i="75"/>
  <c r="DK134" i="75"/>
  <c r="BA134" i="75"/>
  <c r="DK217" i="75"/>
  <c r="BA217" i="75"/>
  <c r="DK187" i="75"/>
  <c r="BA187" i="75"/>
  <c r="DK194" i="75"/>
  <c r="BA194" i="75"/>
  <c r="BA185" i="75"/>
  <c r="DK116" i="75"/>
  <c r="BA116" i="75"/>
  <c r="DK264" i="75"/>
  <c r="BA264" i="75"/>
  <c r="DK118" i="75"/>
  <c r="BA118" i="75"/>
  <c r="DK266" i="75"/>
  <c r="BA266" i="75"/>
  <c r="BA127" i="75"/>
  <c r="DK275" i="75"/>
  <c r="BA275" i="75"/>
  <c r="BA117" i="75"/>
  <c r="BA265" i="75"/>
  <c r="BA142" i="75"/>
  <c r="BA290" i="75"/>
  <c r="DK183" i="75"/>
  <c r="BA183" i="75"/>
  <c r="BA218" i="75"/>
  <c r="DK221" i="75"/>
  <c r="BA221" i="75"/>
  <c r="DK205" i="75"/>
  <c r="BA205" i="75"/>
  <c r="DK280" i="75"/>
  <c r="BA280" i="75"/>
  <c r="BA146" i="75"/>
  <c r="BA294" i="75"/>
  <c r="BA128" i="75"/>
  <c r="BA133" i="75"/>
  <c r="BA281" i="75"/>
  <c r="BA208" i="75"/>
  <c r="DK288" i="75"/>
  <c r="BA288" i="75"/>
  <c r="BA109" i="75"/>
  <c r="DK139" i="75"/>
  <c r="BA139" i="75"/>
  <c r="BA209" i="75"/>
  <c r="BA220" i="75"/>
  <c r="DU258" i="75"/>
  <c r="BA257" i="75"/>
  <c r="BA274" i="75"/>
  <c r="BA284" i="75"/>
  <c r="BA285" i="75"/>
  <c r="BA182" i="75"/>
  <c r="BA222" i="75"/>
  <c r="BA211" i="75"/>
  <c r="BA286" i="75"/>
  <c r="BA147" i="75"/>
  <c r="BA195" i="75"/>
  <c r="DK282" i="75"/>
  <c r="BA282" i="75"/>
  <c r="DK292" i="75"/>
  <c r="BA292" i="75"/>
  <c r="DK114" i="75"/>
  <c r="BA114" i="75"/>
  <c r="DK262" i="75"/>
  <c r="BA262" i="75"/>
  <c r="DK121" i="75"/>
  <c r="BA121" i="75"/>
  <c r="DK269" i="75"/>
  <c r="BA269" i="75"/>
  <c r="BA112" i="75"/>
  <c r="BA260" i="75"/>
  <c r="DK189" i="75"/>
  <c r="BA189" i="75"/>
  <c r="BA191" i="75"/>
  <c r="DK200" i="75"/>
  <c r="BA200" i="75"/>
  <c r="DK141" i="75"/>
  <c r="BA141" i="75"/>
  <c r="DK289" i="75"/>
  <c r="BA289" i="75"/>
  <c r="BA190" i="75"/>
  <c r="DA286" i="75"/>
  <c r="EB286" i="75" s="1"/>
  <c r="DK216" i="75"/>
  <c r="BA215" i="75"/>
  <c r="BA110" i="75"/>
  <c r="DK258" i="75"/>
  <c r="BA258" i="75"/>
  <c r="BA145" i="75"/>
  <c r="BA293" i="75"/>
  <c r="DK148" i="75"/>
  <c r="BA148" i="75"/>
  <c r="DK296" i="75"/>
  <c r="BA296" i="75"/>
  <c r="DK132" i="75"/>
  <c r="BA132" i="75"/>
  <c r="DK220" i="75"/>
  <c r="BA219" i="75"/>
  <c r="DK202" i="75"/>
  <c r="BA201" i="75"/>
  <c r="DK277" i="75"/>
  <c r="BA276" i="75"/>
  <c r="BA206" i="75"/>
  <c r="DK136" i="75"/>
  <c r="BA135" i="75"/>
  <c r="BA283" i="75"/>
  <c r="DK213" i="75"/>
  <c r="BA213" i="75"/>
  <c r="BA136" i="75"/>
  <c r="DK126" i="75"/>
  <c r="BA126" i="75"/>
  <c r="DK138" i="75"/>
  <c r="BA137" i="75"/>
  <c r="BA143" i="75"/>
  <c r="BA199" i="75"/>
  <c r="BA130" i="75"/>
  <c r="BA122" i="75"/>
  <c r="BA124" i="75"/>
  <c r="BA291" i="75"/>
  <c r="BA193" i="75"/>
  <c r="BA297" i="75"/>
  <c r="BA203" i="75"/>
  <c r="BA197" i="75"/>
  <c r="CZ203" i="75"/>
  <c r="DM124" i="75"/>
  <c r="DK207" i="75"/>
  <c r="DK144" i="75"/>
  <c r="DL110" i="75"/>
  <c r="DM131" i="75"/>
  <c r="DQ212" i="75"/>
  <c r="DW66" i="75"/>
  <c r="DR290" i="75"/>
  <c r="DM291" i="75"/>
  <c r="DW70" i="75"/>
  <c r="DR217" i="75"/>
  <c r="DK149" i="75"/>
  <c r="DP206" i="75"/>
  <c r="DV45" i="75"/>
  <c r="DL118" i="75"/>
  <c r="DV65" i="75"/>
  <c r="DL138" i="75"/>
  <c r="DM218" i="75"/>
  <c r="DJ290" i="75"/>
  <c r="DL125" i="75"/>
  <c r="DM283" i="75"/>
  <c r="DW62" i="75"/>
  <c r="DR288" i="75"/>
  <c r="DR277" i="75"/>
  <c r="DL190" i="75"/>
  <c r="DK127" i="75"/>
  <c r="DL207" i="75"/>
  <c r="DK214" i="75"/>
  <c r="DL220" i="75"/>
  <c r="DV59" i="75"/>
  <c r="DK110" i="75"/>
  <c r="DP204" i="75"/>
  <c r="DK140" i="75"/>
  <c r="DK137" i="75"/>
  <c r="EJ140" i="75"/>
  <c r="DQ265" i="75"/>
  <c r="DQ266" i="75"/>
  <c r="EB150" i="75"/>
  <c r="CT223" i="75"/>
  <c r="CW223" i="75"/>
  <c r="CU223" i="75"/>
  <c r="EF150" i="75"/>
  <c r="DP297" i="75"/>
  <c r="DP298" i="75"/>
  <c r="DR149" i="75"/>
  <c r="DR150" i="75"/>
  <c r="DV76" i="75"/>
  <c r="DV77" i="75"/>
  <c r="DL149" i="75"/>
  <c r="DL150" i="75"/>
  <c r="EJ150" i="75" s="1"/>
  <c r="DR297" i="75"/>
  <c r="DR298" i="75"/>
  <c r="DP149" i="75"/>
  <c r="DP150" i="75"/>
  <c r="EF298" i="75"/>
  <c r="EJ298" i="75"/>
  <c r="EB298" i="75"/>
  <c r="EB223" i="75"/>
  <c r="DA284" i="75"/>
  <c r="DK195" i="75"/>
  <c r="DR278" i="75"/>
  <c r="DB211" i="75"/>
  <c r="DU67" i="75"/>
  <c r="CT126" i="75"/>
  <c r="CW138" i="75"/>
  <c r="CV138" i="75"/>
  <c r="CT138" i="75"/>
  <c r="CT194" i="75"/>
  <c r="CT277" i="75"/>
  <c r="CT293" i="75"/>
  <c r="CT198" i="75"/>
  <c r="DV37" i="75"/>
  <c r="DQ197" i="75"/>
  <c r="DP138" i="75"/>
  <c r="DM139" i="75"/>
  <c r="DJ288" i="75"/>
  <c r="DV72" i="75"/>
  <c r="DL145" i="75"/>
  <c r="DV66" i="75"/>
  <c r="EJ203" i="75"/>
  <c r="DP263" i="75"/>
  <c r="DL200" i="75"/>
  <c r="DJ297" i="75"/>
  <c r="DP196" i="75"/>
  <c r="DL222" i="75"/>
  <c r="DK191" i="75"/>
  <c r="DR203" i="75"/>
  <c r="DL193" i="75"/>
  <c r="DL196" i="75"/>
  <c r="DJ293" i="75"/>
  <c r="EF140" i="75"/>
  <c r="EF141" i="75"/>
  <c r="EJ195" i="75"/>
  <c r="EF131" i="75"/>
  <c r="DB203" i="75"/>
  <c r="DA203" i="75"/>
  <c r="EB131" i="75"/>
  <c r="DB206" i="75"/>
  <c r="CW114" i="75"/>
  <c r="CV114" i="75"/>
  <c r="CT114" i="75"/>
  <c r="DL258" i="75"/>
  <c r="DV258" i="75"/>
  <c r="DM191" i="75"/>
  <c r="EJ191" i="75" s="1"/>
  <c r="EF121" i="75"/>
  <c r="EJ121" i="75"/>
  <c r="EB121" i="75"/>
  <c r="EF125" i="75"/>
  <c r="EJ125" i="75"/>
  <c r="DL293" i="75"/>
  <c r="EF191" i="75"/>
  <c r="DB187" i="75"/>
  <c r="CW192" i="75"/>
  <c r="CV192" i="75"/>
  <c r="CU192" i="75"/>
  <c r="CZ200" i="75"/>
  <c r="EJ217" i="75"/>
  <c r="EF217" i="75"/>
  <c r="CW258" i="75"/>
  <c r="CU258" i="75"/>
  <c r="CT258" i="75"/>
  <c r="CW264" i="75"/>
  <c r="CV264" i="75"/>
  <c r="CT264" i="75"/>
  <c r="EF295" i="75"/>
  <c r="CW294" i="75"/>
  <c r="CT294" i="75"/>
  <c r="EG316" i="75"/>
  <c r="EC316" i="75"/>
  <c r="CW209" i="75"/>
  <c r="CV209" i="75"/>
  <c r="CZ206" i="75"/>
  <c r="CZ297" i="75"/>
  <c r="DQ263" i="75"/>
  <c r="DQ264" i="75"/>
  <c r="EG95" i="75"/>
  <c r="DL260" i="75"/>
  <c r="DV260" i="75"/>
  <c r="DL201" i="75"/>
  <c r="DQ288" i="75"/>
  <c r="DQ289" i="75"/>
  <c r="EF132" i="75"/>
  <c r="EJ132" i="75"/>
  <c r="CZ188" i="75"/>
  <c r="CW206" i="75"/>
  <c r="CT206" i="75"/>
  <c r="DB218" i="75"/>
  <c r="CW110" i="75"/>
  <c r="CV110" i="75"/>
  <c r="DV109" i="75"/>
  <c r="DV110" i="75"/>
  <c r="DV259" i="75"/>
  <c r="DL111" i="75"/>
  <c r="DL188" i="75"/>
  <c r="CW112" i="75"/>
  <c r="CT112" i="75"/>
  <c r="CV112" i="75"/>
  <c r="DQ121" i="75"/>
  <c r="DQ122" i="75"/>
  <c r="DL270" i="75"/>
  <c r="DV270" i="75"/>
  <c r="BU272" i="75"/>
  <c r="AO272" i="75"/>
  <c r="DR282" i="75"/>
  <c r="DR138" i="75"/>
  <c r="DL292" i="75"/>
  <c r="AO293" i="75"/>
  <c r="DR294" i="75"/>
  <c r="CW134" i="75"/>
  <c r="CV134" i="75"/>
  <c r="CU134" i="75"/>
  <c r="EC169" i="75"/>
  <c r="CZ114" i="75"/>
  <c r="CZ118" i="75"/>
  <c r="EJ130" i="75"/>
  <c r="EF130" i="75"/>
  <c r="CZ191" i="75"/>
  <c r="EB191" i="75" s="1"/>
  <c r="EJ213" i="75"/>
  <c r="EF213" i="75"/>
  <c r="DA262" i="75"/>
  <c r="DA266" i="75"/>
  <c r="CW214" i="75"/>
  <c r="CV214" i="75"/>
  <c r="CU214" i="75"/>
  <c r="DB216" i="75"/>
  <c r="DA219" i="75"/>
  <c r="DA290" i="75"/>
  <c r="CZ275" i="75"/>
  <c r="CZ279" i="75"/>
  <c r="CZ283" i="75"/>
  <c r="CZ287" i="75"/>
  <c r="CZ290" i="75"/>
  <c r="CZ294" i="75"/>
  <c r="CV296" i="75"/>
  <c r="CW183" i="75"/>
  <c r="CV183" i="75"/>
  <c r="CU183" i="75"/>
  <c r="DB204" i="75"/>
  <c r="CW211" i="75"/>
  <c r="CV211" i="75"/>
  <c r="DB213" i="75"/>
  <c r="CW271" i="75"/>
  <c r="CV271" i="75"/>
  <c r="CU271" i="75"/>
  <c r="DA277" i="75"/>
  <c r="CW283" i="75"/>
  <c r="CU283" i="75"/>
  <c r="CV283" i="75"/>
  <c r="DB288" i="75"/>
  <c r="DA291" i="75"/>
  <c r="DQ111" i="75"/>
  <c r="DQ112" i="75"/>
  <c r="DQ115" i="75"/>
  <c r="DQ116" i="75"/>
  <c r="DK115" i="75"/>
  <c r="DR116" i="75"/>
  <c r="DR117" i="75"/>
  <c r="DM219" i="75"/>
  <c r="EZ92" i="75"/>
  <c r="ER93" i="75"/>
  <c r="EZ93" i="75" s="1"/>
  <c r="DK185" i="75"/>
  <c r="EJ185" i="75" s="1"/>
  <c r="DK186" i="75"/>
  <c r="BU267" i="75"/>
  <c r="ES236" i="75" s="1"/>
  <c r="AO267" i="75"/>
  <c r="BU268" i="75"/>
  <c r="AO268" i="75"/>
  <c r="DQ272" i="75"/>
  <c r="BU281" i="75"/>
  <c r="AO281" i="75"/>
  <c r="CZ111" i="75"/>
  <c r="EB111" i="75" s="1"/>
  <c r="DP270" i="75"/>
  <c r="DQ205" i="75"/>
  <c r="DQ206" i="75"/>
  <c r="DQ142" i="75"/>
  <c r="DQ143" i="75"/>
  <c r="EF145" i="75"/>
  <c r="DA146" i="75"/>
  <c r="CW184" i="75"/>
  <c r="CT184" i="75"/>
  <c r="CV184" i="75"/>
  <c r="CW186" i="75"/>
  <c r="CT186" i="75"/>
  <c r="DB146" i="75"/>
  <c r="CW215" i="75"/>
  <c r="CV215" i="75"/>
  <c r="CW269" i="75"/>
  <c r="CV269" i="75"/>
  <c r="EK96" i="75"/>
  <c r="CW212" i="75"/>
  <c r="CT212" i="75"/>
  <c r="DP125" i="75"/>
  <c r="BU262" i="75"/>
  <c r="CB262" i="75" s="1"/>
  <c r="AO262" i="75"/>
  <c r="DU44" i="75"/>
  <c r="DK117" i="75"/>
  <c r="DK265" i="75"/>
  <c r="DM118" i="75"/>
  <c r="BU124" i="75"/>
  <c r="DQ125" i="75"/>
  <c r="DQ126" i="75"/>
  <c r="DM216" i="75"/>
  <c r="DV75" i="75"/>
  <c r="DL148" i="75"/>
  <c r="DL296" i="75"/>
  <c r="BU149" i="75"/>
  <c r="DB115" i="75"/>
  <c r="CW120" i="75"/>
  <c r="CV120" i="75"/>
  <c r="CU120" i="75"/>
  <c r="BU121" i="75"/>
  <c r="BU269" i="75"/>
  <c r="ES238" i="75" s="1"/>
  <c r="AO269" i="75"/>
  <c r="DR126" i="75"/>
  <c r="DP127" i="75"/>
  <c r="DP129" i="75"/>
  <c r="DL212" i="75"/>
  <c r="DA128" i="75"/>
  <c r="DA142" i="75"/>
  <c r="CZ195" i="75"/>
  <c r="EF203" i="75"/>
  <c r="EB203" i="75"/>
  <c r="DA137" i="75"/>
  <c r="CW196" i="75"/>
  <c r="CV196" i="75"/>
  <c r="CU196" i="75"/>
  <c r="DA197" i="75"/>
  <c r="DA205" i="75"/>
  <c r="CZ213" i="75"/>
  <c r="DB219" i="75"/>
  <c r="EF266" i="75"/>
  <c r="EB266" i="75"/>
  <c r="CU211" i="75"/>
  <c r="CZ276" i="75"/>
  <c r="CZ280" i="75"/>
  <c r="CZ284" i="75"/>
  <c r="CZ288" i="75"/>
  <c r="CZ292" i="75"/>
  <c r="CU194" i="75"/>
  <c r="CZ201" i="75"/>
  <c r="DA147" i="75"/>
  <c r="DA216" i="75"/>
  <c r="CV258" i="75"/>
  <c r="DU69" i="75"/>
  <c r="DK142" i="75"/>
  <c r="DK290" i="75"/>
  <c r="BU260" i="75"/>
  <c r="CB260" i="75" s="1"/>
  <c r="AO260" i="75"/>
  <c r="BU266" i="75"/>
  <c r="AO266" i="75"/>
  <c r="DK267" i="75"/>
  <c r="DU46" i="75"/>
  <c r="CB269" i="75"/>
  <c r="DL280" i="75"/>
  <c r="EJ280" i="75" s="1"/>
  <c r="DV60" i="75"/>
  <c r="DL133" i="75"/>
  <c r="DL281" i="75"/>
  <c r="DP134" i="75"/>
  <c r="EF111" i="75"/>
  <c r="CW115" i="75"/>
  <c r="CV115" i="75"/>
  <c r="EK169" i="75"/>
  <c r="DQ198" i="75"/>
  <c r="DQ199" i="75"/>
  <c r="DL208" i="75"/>
  <c r="BU288" i="75"/>
  <c r="ES257" i="75" s="1"/>
  <c r="AO288" i="75"/>
  <c r="DQ146" i="75"/>
  <c r="DQ147" i="75"/>
  <c r="CV129" i="75"/>
  <c r="CW188" i="75"/>
  <c r="CT188" i="75"/>
  <c r="CV188" i="75"/>
  <c r="CZ259" i="75"/>
  <c r="CZ267" i="75"/>
  <c r="CW289" i="75"/>
  <c r="CV289" i="75"/>
  <c r="CV294" i="75"/>
  <c r="CW118" i="75"/>
  <c r="CV118" i="75"/>
  <c r="CU118" i="75"/>
  <c r="BU111" i="75"/>
  <c r="DM115" i="75"/>
  <c r="DR193" i="75"/>
  <c r="AO257" i="75"/>
  <c r="BU257" i="75"/>
  <c r="CB257" i="75" s="1"/>
  <c r="DV42" i="75"/>
  <c r="DK270" i="75"/>
  <c r="EJ270" i="75" s="1"/>
  <c r="DU49" i="75"/>
  <c r="DV271" i="75"/>
  <c r="DL123" i="75"/>
  <c r="DP198" i="75"/>
  <c r="DU72" i="75"/>
  <c r="DK145" i="75"/>
  <c r="EJ145" i="75" s="1"/>
  <c r="DK293" i="75"/>
  <c r="DM220" i="75"/>
  <c r="CW136" i="75"/>
  <c r="CV136" i="75"/>
  <c r="CU136" i="75"/>
  <c r="DR201" i="75"/>
  <c r="BU130" i="75"/>
  <c r="BU278" i="75"/>
  <c r="ES247" i="75" s="1"/>
  <c r="AO278" i="75"/>
  <c r="BU284" i="75"/>
  <c r="ES253" i="75" s="1"/>
  <c r="AO284" i="75"/>
  <c r="DR221" i="75"/>
  <c r="CZ112" i="75"/>
  <c r="DQ124" i="75"/>
  <c r="DA187" i="75"/>
  <c r="EF195" i="75"/>
  <c r="EB195" i="75"/>
  <c r="EJ199" i="75"/>
  <c r="CZ207" i="75"/>
  <c r="DB209" i="75"/>
  <c r="CV186" i="75"/>
  <c r="CW200" i="75"/>
  <c r="CV200" i="75"/>
  <c r="CU200" i="75"/>
  <c r="CU264" i="75"/>
  <c r="DA210" i="75"/>
  <c r="DA218" i="75"/>
  <c r="DB222" i="75"/>
  <c r="EF210" i="75"/>
  <c r="DA211" i="75"/>
  <c r="EF291" i="75"/>
  <c r="DA272" i="75"/>
  <c r="CZ291" i="75"/>
  <c r="CZ293" i="75"/>
  <c r="DA294" i="75"/>
  <c r="DA296" i="75"/>
  <c r="CW193" i="75"/>
  <c r="CV193" i="75"/>
  <c r="CW197" i="75"/>
  <c r="CV197" i="75"/>
  <c r="DB199" i="75"/>
  <c r="CW201" i="75"/>
  <c r="CV201" i="75"/>
  <c r="CZ209" i="75"/>
  <c r="CZ127" i="75"/>
  <c r="CZ189" i="75"/>
  <c r="EF198" i="75"/>
  <c r="EJ198" i="75"/>
  <c r="EB198" i="75"/>
  <c r="CZ202" i="75"/>
  <c r="CW216" i="75"/>
  <c r="CT216" i="75"/>
  <c r="DB276" i="75"/>
  <c r="DB284" i="75"/>
  <c r="DA289" i="75"/>
  <c r="DA293" i="75"/>
  <c r="DK188" i="75"/>
  <c r="DK219" i="75"/>
  <c r="DV261" i="75"/>
  <c r="DL113" i="75"/>
  <c r="DV46" i="75"/>
  <c r="DL119" i="75"/>
  <c r="DL267" i="75"/>
  <c r="BU275" i="75"/>
  <c r="AO275" i="75"/>
  <c r="DU55" i="75"/>
  <c r="DK201" i="75"/>
  <c r="DK276" i="75"/>
  <c r="DV58" i="75"/>
  <c r="DL204" i="75"/>
  <c r="DL279" i="75"/>
  <c r="DU60" i="75"/>
  <c r="DK133" i="75"/>
  <c r="DK281" i="75"/>
  <c r="DK208" i="75"/>
  <c r="DR136" i="75"/>
  <c r="DL209" i="75"/>
  <c r="DL210" i="75"/>
  <c r="EJ210" i="75" s="1"/>
  <c r="DR213" i="75"/>
  <c r="BU289" i="75"/>
  <c r="CB289" i="75" s="1"/>
  <c r="AO289" i="75"/>
  <c r="DV69" i="75"/>
  <c r="DL142" i="75"/>
  <c r="DL290" i="75"/>
  <c r="EJ290" i="75" s="1"/>
  <c r="DV70" i="75"/>
  <c r="DL143" i="75"/>
  <c r="DL291" i="75"/>
  <c r="EJ291" i="75" s="1"/>
  <c r="DV291" i="75"/>
  <c r="DV73" i="75"/>
  <c r="DL146" i="75"/>
  <c r="DV294" i="75"/>
  <c r="DL294" i="75"/>
  <c r="DM222" i="75"/>
  <c r="CZ115" i="75"/>
  <c r="BU271" i="75"/>
  <c r="ES240" i="75" s="1"/>
  <c r="AO271" i="75"/>
  <c r="DL272" i="75"/>
  <c r="EJ272" i="75" s="1"/>
  <c r="DV272" i="75"/>
  <c r="DP200" i="75"/>
  <c r="DB133" i="75"/>
  <c r="BU292" i="75"/>
  <c r="CB292" i="75" s="1"/>
  <c r="AO292" i="75"/>
  <c r="DQ294" i="75"/>
  <c r="DQ295" i="75"/>
  <c r="CZ138" i="75"/>
  <c r="CZ147" i="75"/>
  <c r="EF187" i="75"/>
  <c r="EJ187" i="75"/>
  <c r="EB187" i="75"/>
  <c r="DA199" i="75"/>
  <c r="CU216" i="75"/>
  <c r="CZ219" i="75"/>
  <c r="CZ222" i="75"/>
  <c r="CW267" i="75"/>
  <c r="CU267" i="75"/>
  <c r="CV267" i="75"/>
  <c r="CZ265" i="75"/>
  <c r="DB293" i="75"/>
  <c r="DM259" i="75"/>
  <c r="DW38" i="75"/>
  <c r="EF280" i="75"/>
  <c r="EB280" i="75"/>
  <c r="EJ288" i="75"/>
  <c r="EF288" i="75"/>
  <c r="EF290" i="75"/>
  <c r="EF202" i="75"/>
  <c r="EJ202" i="75"/>
  <c r="EB202" i="75"/>
  <c r="EF284" i="75"/>
  <c r="EB284" i="75"/>
  <c r="CB267" i="75"/>
  <c r="EG22" i="75"/>
  <c r="EC23" i="75"/>
  <c r="AH182" i="75"/>
  <c r="DL262" i="75"/>
  <c r="EJ262" i="75" s="1"/>
  <c r="DV262" i="75"/>
  <c r="CU114" i="75"/>
  <c r="EF123" i="75"/>
  <c r="EJ123" i="75"/>
  <c r="EB123" i="75"/>
  <c r="AO197" i="75"/>
  <c r="EF128" i="75"/>
  <c r="EB128" i="75"/>
  <c r="CW133" i="75"/>
  <c r="CT133" i="75"/>
  <c r="BU132" i="75"/>
  <c r="BU211" i="75"/>
  <c r="ES180" i="75" s="1"/>
  <c r="DA144" i="75"/>
  <c r="EJ139" i="75"/>
  <c r="EB139" i="75"/>
  <c r="EF139" i="75"/>
  <c r="CZ143" i="75"/>
  <c r="CT192" i="75"/>
  <c r="CW204" i="75"/>
  <c r="CV204" i="75"/>
  <c r="CU204" i="75"/>
  <c r="CW208" i="75"/>
  <c r="CV208" i="75"/>
  <c r="CU208" i="75"/>
  <c r="CW260" i="75"/>
  <c r="CV260" i="75"/>
  <c r="CT260" i="75"/>
  <c r="EF268" i="75"/>
  <c r="DB220" i="75"/>
  <c r="CW292" i="75"/>
  <c r="CV292" i="75"/>
  <c r="CU292" i="75"/>
  <c r="DA297" i="75"/>
  <c r="CT209" i="75"/>
  <c r="CW222" i="75"/>
  <c r="CT222" i="75"/>
  <c r="CV222" i="75"/>
  <c r="DA221" i="75"/>
  <c r="CW277" i="75"/>
  <c r="CV277" i="75"/>
  <c r="CT296" i="75"/>
  <c r="CW297" i="75"/>
  <c r="CU297" i="75"/>
  <c r="CT297" i="75"/>
  <c r="DQ259" i="75"/>
  <c r="DQ260" i="75"/>
  <c r="DR112" i="75"/>
  <c r="DR113" i="75"/>
  <c r="BU116" i="75"/>
  <c r="DL266" i="75"/>
  <c r="AO192" i="75"/>
  <c r="DL275" i="75"/>
  <c r="DV55" i="75"/>
  <c r="DL128" i="75"/>
  <c r="DL276" i="75"/>
  <c r="EJ276" i="75" s="1"/>
  <c r="DV276" i="75"/>
  <c r="BU202" i="75"/>
  <c r="DL278" i="75"/>
  <c r="EJ278" i="75" s="1"/>
  <c r="DV278" i="75"/>
  <c r="DL286" i="75"/>
  <c r="EJ286" i="75" s="1"/>
  <c r="DP215" i="75"/>
  <c r="BU295" i="75"/>
  <c r="CB295" i="75" s="1"/>
  <c r="AO295" i="75"/>
  <c r="DQ269" i="75"/>
  <c r="DQ270" i="75"/>
  <c r="AO196" i="75"/>
  <c r="DQ290" i="75"/>
  <c r="DQ291" i="75"/>
  <c r="CW143" i="75"/>
  <c r="CV143" i="75"/>
  <c r="CW147" i="75"/>
  <c r="CV147" i="75"/>
  <c r="CT147" i="75"/>
  <c r="DB143" i="75"/>
  <c r="CW146" i="75"/>
  <c r="CT146" i="75"/>
  <c r="CU146" i="75"/>
  <c r="DA148" i="75"/>
  <c r="EK317" i="75"/>
  <c r="CZ296" i="75"/>
  <c r="CT110" i="75"/>
  <c r="CW205" i="75"/>
  <c r="CV205" i="75"/>
  <c r="EK23" i="75"/>
  <c r="DR185" i="75"/>
  <c r="DR186" i="75"/>
  <c r="DL259" i="75"/>
  <c r="DV38" i="75"/>
  <c r="EJ109" i="75"/>
  <c r="EB109" i="75"/>
  <c r="EF109" i="75"/>
  <c r="CU112" i="75"/>
  <c r="DL274" i="75"/>
  <c r="EJ274" i="75" s="1"/>
  <c r="DV274" i="75"/>
  <c r="DP286" i="75"/>
  <c r="DR142" i="75"/>
  <c r="BU145" i="75"/>
  <c r="BU296" i="75"/>
  <c r="CB296" i="75" s="1"/>
  <c r="AO296" i="75"/>
  <c r="DL297" i="75"/>
  <c r="DV297" i="75"/>
  <c r="BU222" i="75"/>
  <c r="CW122" i="75"/>
  <c r="CV122" i="75"/>
  <c r="CU122" i="75"/>
  <c r="CW124" i="75"/>
  <c r="CV124" i="75"/>
  <c r="CU124" i="75"/>
  <c r="CT134" i="75"/>
  <c r="CW149" i="75"/>
  <c r="CV149" i="75"/>
  <c r="CT149" i="75"/>
  <c r="AO205" i="75"/>
  <c r="DP123" i="75"/>
  <c r="CV146" i="75"/>
  <c r="DB149" i="75"/>
  <c r="EJ207" i="75"/>
  <c r="EF207" i="75"/>
  <c r="DA140" i="75"/>
  <c r="CZ146" i="75"/>
  <c r="CZ148" i="75"/>
  <c r="CU205" i="75"/>
  <c r="EJ205" i="75" s="1"/>
  <c r="DA268" i="75"/>
  <c r="EB268" i="75" s="1"/>
  <c r="CT214" i="75"/>
  <c r="EF282" i="75"/>
  <c r="EB282" i="75"/>
  <c r="DA295" i="75"/>
  <c r="CT183" i="75"/>
  <c r="CT211" i="75"/>
  <c r="CW259" i="75"/>
  <c r="CU259" i="75"/>
  <c r="CV259" i="75"/>
  <c r="CW263" i="75"/>
  <c r="CU263" i="75"/>
  <c r="CV263" i="75"/>
  <c r="DA213" i="75"/>
  <c r="DA217" i="75"/>
  <c r="CZ220" i="75"/>
  <c r="DA222" i="75"/>
  <c r="CT271" i="75"/>
  <c r="CT283" i="75"/>
  <c r="DR260" i="75"/>
  <c r="DR261" i="75"/>
  <c r="DK263" i="75"/>
  <c r="DU42" i="75"/>
  <c r="DW73" i="75"/>
  <c r="DM146" i="75"/>
  <c r="DM294" i="75"/>
  <c r="DP111" i="75"/>
  <c r="DU39" i="75"/>
  <c r="DU40" i="75"/>
  <c r="DK112" i="75"/>
  <c r="DK113" i="75"/>
  <c r="EJ113" i="75" s="1"/>
  <c r="DK260" i="75"/>
  <c r="DK261" i="75"/>
  <c r="DL186" i="75"/>
  <c r="DL265" i="75"/>
  <c r="BU119" i="75"/>
  <c r="BU128" i="75"/>
  <c r="BU276" i="75"/>
  <c r="ES245" i="75" s="1"/>
  <c r="AO276" i="75"/>
  <c r="BU204" i="75"/>
  <c r="ES173" i="75" s="1"/>
  <c r="AO204" i="75"/>
  <c r="DR205" i="75"/>
  <c r="BU206" i="75"/>
  <c r="AO206" i="75"/>
  <c r="DL282" i="75"/>
  <c r="EJ282" i="75" s="1"/>
  <c r="DV282" i="75"/>
  <c r="DQ283" i="75"/>
  <c r="BU283" i="75"/>
  <c r="AO283" i="75"/>
  <c r="BU210" i="75"/>
  <c r="ES179" i="75" s="1"/>
  <c r="AO210" i="75"/>
  <c r="DR211" i="75"/>
  <c r="BU212" i="75"/>
  <c r="ES181" i="75" s="1"/>
  <c r="AO212" i="75"/>
  <c r="BU216" i="75"/>
  <c r="AO216" i="75"/>
  <c r="DL295" i="75"/>
  <c r="EJ295" i="75" s="1"/>
  <c r="DV295" i="75"/>
  <c r="EF113" i="75"/>
  <c r="DB120" i="75"/>
  <c r="DQ203" i="75"/>
  <c r="DQ204" i="75"/>
  <c r="DQ209" i="75"/>
  <c r="DQ210" i="75"/>
  <c r="DQ140" i="75"/>
  <c r="DQ141" i="75"/>
  <c r="BU213" i="75"/>
  <c r="ES182" i="75" s="1"/>
  <c r="AO213" i="75"/>
  <c r="DQ217" i="75"/>
  <c r="DQ218" i="75"/>
  <c r="CU133" i="75"/>
  <c r="EJ141" i="75"/>
  <c r="DB130" i="75"/>
  <c r="CZ140" i="75"/>
  <c r="DB141" i="75"/>
  <c r="EJ144" i="75"/>
  <c r="EF144" i="75"/>
  <c r="CU147" i="75"/>
  <c r="CU184" i="75"/>
  <c r="CU186" i="75"/>
  <c r="CT215" i="75"/>
  <c r="CZ261" i="75"/>
  <c r="CT269" i="75"/>
  <c r="CW293" i="75"/>
  <c r="CV293" i="75"/>
  <c r="DB281" i="75"/>
  <c r="DB290" i="75"/>
  <c r="EB290" i="75" s="1"/>
  <c r="CU296" i="75"/>
  <c r="DM184" i="75"/>
  <c r="EC95" i="75"/>
  <c r="DL129" i="75"/>
  <c r="BU258" i="75"/>
  <c r="CB258" i="75" s="1"/>
  <c r="AO258" i="75"/>
  <c r="BU114" i="75"/>
  <c r="DK190" i="75"/>
  <c r="DM266" i="75"/>
  <c r="DW45" i="75"/>
  <c r="BU122" i="75"/>
  <c r="BU126" i="75"/>
  <c r="DR284" i="75"/>
  <c r="DM212" i="75"/>
  <c r="BU218" i="75"/>
  <c r="ES187" i="75" s="1"/>
  <c r="AO218" i="75"/>
  <c r="DL221" i="75"/>
  <c r="DB113" i="75"/>
  <c r="EB113" i="75" s="1"/>
  <c r="CT120" i="75"/>
  <c r="DR197" i="75"/>
  <c r="DP275" i="75"/>
  <c r="CZ135" i="75"/>
  <c r="EB135" i="75" s="1"/>
  <c r="BU209" i="75"/>
  <c r="ES178" i="75" s="1"/>
  <c r="AO209" i="75"/>
  <c r="EJ138" i="75"/>
  <c r="BU217" i="75"/>
  <c r="AO217" i="75"/>
  <c r="CB222" i="75"/>
  <c r="BS222" i="75"/>
  <c r="CZ119" i="75"/>
  <c r="CW126" i="75"/>
  <c r="CU126" i="75"/>
  <c r="CT129" i="75"/>
  <c r="CU143" i="75"/>
  <c r="DB145" i="75"/>
  <c r="CZ142" i="75"/>
  <c r="EB142" i="75" s="1"/>
  <c r="CZ144" i="75"/>
  <c r="DA149" i="75"/>
  <c r="CT196" i="75"/>
  <c r="EF262" i="75"/>
  <c r="CZ214" i="75"/>
  <c r="DA215" i="75"/>
  <c r="EF270" i="75"/>
  <c r="DA274" i="75"/>
  <c r="EB274" i="75" s="1"/>
  <c r="DA278" i="75"/>
  <c r="EB278" i="75" s="1"/>
  <c r="DA288" i="75"/>
  <c r="DA292" i="75"/>
  <c r="DB297" i="75"/>
  <c r="CZ184" i="75"/>
  <c r="EF189" i="75"/>
  <c r="EJ189" i="75"/>
  <c r="EB189" i="75"/>
  <c r="CU212" i="75"/>
  <c r="CZ262" i="75"/>
  <c r="EB262" i="75" s="1"/>
  <c r="CZ269" i="75"/>
  <c r="CW275" i="75"/>
  <c r="CU275" i="75"/>
  <c r="CV275" i="75"/>
  <c r="DA281" i="75"/>
  <c r="DA285" i="75"/>
  <c r="DR264" i="75"/>
  <c r="DR265" i="75"/>
  <c r="DK215" i="75"/>
  <c r="DP259" i="75"/>
  <c r="BU112" i="75"/>
  <c r="DL264" i="75"/>
  <c r="DV264" i="75"/>
  <c r="BU118" i="75"/>
  <c r="DK119" i="75"/>
  <c r="BU127" i="75"/>
  <c r="BU201" i="75"/>
  <c r="ES170" i="75" s="1"/>
  <c r="AO201" i="75"/>
  <c r="BU131" i="75"/>
  <c r="BU279" i="75"/>
  <c r="AO279" i="75"/>
  <c r="DL206" i="75"/>
  <c r="BU133" i="75"/>
  <c r="BU139" i="75"/>
  <c r="BU287" i="75"/>
  <c r="AO287" i="75"/>
  <c r="DV288" i="75"/>
  <c r="DL289" i="75"/>
  <c r="DV289" i="75"/>
  <c r="BU143" i="75"/>
  <c r="BU291" i="75"/>
  <c r="CB291" i="75" s="1"/>
  <c r="AO291" i="75"/>
  <c r="DR292" i="75"/>
  <c r="CT115" i="75"/>
  <c r="BU198" i="75"/>
  <c r="ES167" i="75" s="1"/>
  <c r="AO198" i="75"/>
  <c r="DR133" i="75"/>
  <c r="DR134" i="75"/>
  <c r="DV62" i="75"/>
  <c r="DL135" i="75"/>
  <c r="DL283" i="75"/>
  <c r="DV283" i="75"/>
  <c r="BU140" i="75"/>
  <c r="BU144" i="75"/>
  <c r="CZ145" i="75"/>
  <c r="CZ149" i="75"/>
  <c r="CU188" i="75"/>
  <c r="DB192" i="75"/>
  <c r="DA207" i="75"/>
  <c r="EB207" i="75" s="1"/>
  <c r="DB217" i="75"/>
  <c r="CT289" i="75"/>
  <c r="CW279" i="75"/>
  <c r="CU279" i="75"/>
  <c r="CV279" i="75"/>
  <c r="CW287" i="75"/>
  <c r="CU287" i="75"/>
  <c r="CV287" i="75"/>
  <c r="DK184" i="75"/>
  <c r="CT118" i="75"/>
  <c r="DM263" i="75"/>
  <c r="DW42" i="75"/>
  <c r="DR119" i="75"/>
  <c r="BU109" i="75"/>
  <c r="DL184" i="75"/>
  <c r="BU187" i="75"/>
  <c r="CB187" i="75" s="1"/>
  <c r="AO187" i="75"/>
  <c r="DV263" i="75"/>
  <c r="DL115" i="75"/>
  <c r="DR269" i="75"/>
  <c r="DK122" i="75"/>
  <c r="BU270" i="75"/>
  <c r="ES239" i="75" s="1"/>
  <c r="AO270" i="75"/>
  <c r="DL271" i="75"/>
  <c r="DV50" i="75"/>
  <c r="BU199" i="75"/>
  <c r="ES168" i="75" s="1"/>
  <c r="AO199" i="75"/>
  <c r="DR280" i="75"/>
  <c r="DM208" i="75"/>
  <c r="DR209" i="75"/>
  <c r="CB288" i="75"/>
  <c r="DQ293" i="75"/>
  <c r="DK218" i="75"/>
  <c r="CZ120" i="75"/>
  <c r="CZ124" i="75"/>
  <c r="CT136" i="75"/>
  <c r="CW148" i="75"/>
  <c r="CT148" i="75"/>
  <c r="EG167" i="75"/>
  <c r="DQ194" i="75"/>
  <c r="DQ195" i="75"/>
  <c r="BU194" i="75"/>
  <c r="AO194" i="75"/>
  <c r="DQ273" i="75"/>
  <c r="DQ274" i="75"/>
  <c r="DR275" i="75"/>
  <c r="BU136" i="75"/>
  <c r="BU138" i="75"/>
  <c r="BU286" i="75"/>
  <c r="AO286" i="75"/>
  <c r="DP222" i="75"/>
  <c r="DR121" i="75"/>
  <c r="CZ130" i="75"/>
  <c r="EB130" i="75" s="1"/>
  <c r="CZ132" i="75"/>
  <c r="EB132" i="75" s="1"/>
  <c r="CW137" i="75"/>
  <c r="CV137" i="75"/>
  <c r="CU137" i="75"/>
  <c r="DB140" i="75"/>
  <c r="CZ141" i="75"/>
  <c r="DA192" i="75"/>
  <c r="EF199" i="75"/>
  <c r="EB199" i="75"/>
  <c r="DB205" i="75"/>
  <c r="DB184" i="75"/>
  <c r="DB185" i="75"/>
  <c r="EB185" i="75" s="1"/>
  <c r="DB188" i="75"/>
  <c r="DB190" i="75"/>
  <c r="CT200" i="75"/>
  <c r="CU209" i="75"/>
  <c r="DA214" i="75"/>
  <c r="DB215" i="75"/>
  <c r="DA260" i="75"/>
  <c r="DA264" i="75"/>
  <c r="CW218" i="75"/>
  <c r="CV218" i="75"/>
  <c r="CU218" i="75"/>
  <c r="CZ270" i="75"/>
  <c r="EB270" i="75" s="1"/>
  <c r="CZ273" i="75"/>
  <c r="CZ277" i="75"/>
  <c r="CZ281" i="75"/>
  <c r="CZ285" i="75"/>
  <c r="CT193" i="75"/>
  <c r="CT197" i="75"/>
  <c r="CT201" i="75"/>
  <c r="CW219" i="75"/>
  <c r="CV219" i="75"/>
  <c r="DB221" i="75"/>
  <c r="EB221" i="75" s="1"/>
  <c r="CW261" i="75"/>
  <c r="CV261" i="75"/>
  <c r="CW265" i="75"/>
  <c r="CU265" i="75"/>
  <c r="CV265" i="75"/>
  <c r="DB210" i="75"/>
  <c r="EB210" i="75" s="1"/>
  <c r="CZ216" i="75"/>
  <c r="EF221" i="75"/>
  <c r="EJ221" i="75"/>
  <c r="CZ264" i="75"/>
  <c r="CU294" i="75"/>
  <c r="DA275" i="75"/>
  <c r="CW281" i="75"/>
  <c r="CV281" i="75"/>
  <c r="CU281" i="75"/>
  <c r="CW285" i="75"/>
  <c r="CV285" i="75"/>
  <c r="DB291" i="75"/>
  <c r="BU184" i="75"/>
  <c r="CB184" i="75" s="1"/>
  <c r="AO184" i="75"/>
  <c r="BU188" i="75"/>
  <c r="CB188" i="75" s="1"/>
  <c r="AO188" i="75"/>
  <c r="DU73" i="75"/>
  <c r="DK146" i="75"/>
  <c r="DK294" i="75"/>
  <c r="BU185" i="75"/>
  <c r="CB185" i="75" s="1"/>
  <c r="AO185" i="75"/>
  <c r="DL261" i="75"/>
  <c r="DV40" i="75"/>
  <c r="DP115" i="75"/>
  <c r="BU191" i="75"/>
  <c r="ES160" i="75" s="1"/>
  <c r="AO191" i="75"/>
  <c r="DL192" i="75"/>
  <c r="DV47" i="75"/>
  <c r="DL120" i="75"/>
  <c r="DL268" i="75"/>
  <c r="EJ268" i="75" s="1"/>
  <c r="DV268" i="75"/>
  <c r="BU200" i="75"/>
  <c r="AO200" i="75"/>
  <c r="DK128" i="75"/>
  <c r="EJ128" i="75" s="1"/>
  <c r="DL131" i="75"/>
  <c r="EJ131" i="75" s="1"/>
  <c r="DK206" i="75"/>
  <c r="DU62" i="75"/>
  <c r="DK135" i="75"/>
  <c r="EJ135" i="75" s="1"/>
  <c r="DK283" i="75"/>
  <c r="CZ136" i="75"/>
  <c r="DV63" i="75"/>
  <c r="DL136" i="75"/>
  <c r="DL284" i="75"/>
  <c r="EJ284" i="75" s="1"/>
  <c r="DV284" i="75"/>
  <c r="DV64" i="75"/>
  <c r="DL137" i="75"/>
  <c r="DL285" i="75"/>
  <c r="BU141" i="75"/>
  <c r="DL215" i="75"/>
  <c r="DL216" i="75"/>
  <c r="DR144" i="75"/>
  <c r="DL219" i="75"/>
  <c r="DW76" i="75"/>
  <c r="DM149" i="75"/>
  <c r="DM297" i="75"/>
  <c r="CV133" i="75"/>
  <c r="BU123" i="75"/>
  <c r="BU125" i="75"/>
  <c r="BU273" i="75"/>
  <c r="ES242" i="75" s="1"/>
  <c r="AO273" i="75"/>
  <c r="DR199" i="75"/>
  <c r="DR128" i="75"/>
  <c r="DR296" i="75"/>
  <c r="DR123" i="75"/>
  <c r="CU129" i="75"/>
  <c r="CW190" i="75"/>
  <c r="CT190" i="75"/>
  <c r="CV190" i="75"/>
  <c r="CU206" i="75"/>
  <c r="DA141" i="75"/>
  <c r="CZ186" i="75"/>
  <c r="CZ215" i="75"/>
  <c r="CT267" i="75"/>
  <c r="CU285" i="75"/>
  <c r="DB214" i="75"/>
  <c r="CT220" i="75"/>
  <c r="CW273" i="75"/>
  <c r="CU273" i="75"/>
  <c r="CV273" i="75"/>
  <c r="CZ295" i="75"/>
  <c r="EB295" i="75" s="1"/>
  <c r="DB277" i="75"/>
  <c r="DB285" i="75"/>
  <c r="DB292" i="75"/>
  <c r="DM111" i="75"/>
  <c r="EF116" i="75"/>
  <c r="EJ116" i="75"/>
  <c r="EB116" i="75"/>
  <c r="EF272" i="75"/>
  <c r="EB272" i="75"/>
  <c r="EB288" i="75"/>
  <c r="EF117" i="75"/>
  <c r="EJ117" i="75"/>
  <c r="EB117" i="75"/>
  <c r="EF276" i="75"/>
  <c r="EB276" i="75"/>
  <c r="EF119" i="75"/>
  <c r="EJ119" i="75"/>
  <c r="EB119" i="75"/>
  <c r="EF127" i="75"/>
  <c r="EJ127" i="75"/>
  <c r="EB127" i="75"/>
  <c r="EJ142" i="75"/>
  <c r="EF142" i="75"/>
  <c r="EB144" i="75" l="1"/>
  <c r="EB138" i="75"/>
  <c r="EF223" i="75"/>
  <c r="EJ223" i="75"/>
  <c r="EB145" i="75"/>
  <c r="EF292" i="75"/>
  <c r="EF138" i="75"/>
  <c r="EJ273" i="75"/>
  <c r="EB291" i="75"/>
  <c r="EJ281" i="75"/>
  <c r="EJ265" i="75"/>
  <c r="EJ279" i="75"/>
  <c r="EF208" i="75"/>
  <c r="DV285" i="75"/>
  <c r="EJ137" i="75"/>
  <c r="EJ263" i="75"/>
  <c r="EJ122" i="75"/>
  <c r="EJ266" i="75"/>
  <c r="EJ111" i="75"/>
  <c r="EJ219" i="75"/>
  <c r="CB270" i="75"/>
  <c r="DV266" i="75"/>
  <c r="BU293" i="75"/>
  <c r="CB293" i="75" s="1"/>
  <c r="CB201" i="75"/>
  <c r="EB217" i="75"/>
  <c r="EB141" i="75"/>
  <c r="CB213" i="75"/>
  <c r="EB213" i="75"/>
  <c r="ES102" i="75"/>
  <c r="FJ95" i="75"/>
  <c r="CB125" i="75"/>
  <c r="FH95" i="75" s="1"/>
  <c r="EJ201" i="75"/>
  <c r="EB201" i="75"/>
  <c r="EF201" i="75"/>
  <c r="ES115" i="75"/>
  <c r="FJ108" i="75"/>
  <c r="CB138" i="75"/>
  <c r="FH108" i="75" s="1"/>
  <c r="ES163" i="75"/>
  <c r="CB194" i="75"/>
  <c r="EG168" i="75"/>
  <c r="ES86" i="75"/>
  <c r="CB109" i="75"/>
  <c r="EF118" i="75"/>
  <c r="EJ118" i="75"/>
  <c r="EB118" i="75"/>
  <c r="EJ289" i="75"/>
  <c r="EB289" i="75"/>
  <c r="EF289" i="75"/>
  <c r="FJ114" i="75"/>
  <c r="ES121" i="75"/>
  <c r="CB144" i="75"/>
  <c r="FH114" i="75" s="1"/>
  <c r="ES256" i="75"/>
  <c r="CB287" i="75"/>
  <c r="ES108" i="75"/>
  <c r="FJ101" i="75"/>
  <c r="CB131" i="75"/>
  <c r="FH101" i="75" s="1"/>
  <c r="ES104" i="75"/>
  <c r="FJ97" i="75"/>
  <c r="CB127" i="75"/>
  <c r="FH97" i="75" s="1"/>
  <c r="FJ88" i="75"/>
  <c r="ES95" i="75"/>
  <c r="CB118" i="75"/>
  <c r="FH88" i="75" s="1"/>
  <c r="ES89" i="75"/>
  <c r="CB112" i="75"/>
  <c r="ES186" i="75"/>
  <c r="CB217" i="75"/>
  <c r="FJ92" i="75"/>
  <c r="ES99" i="75"/>
  <c r="CB122" i="75"/>
  <c r="FH92" i="75" s="1"/>
  <c r="ES91" i="75"/>
  <c r="CB114" i="75"/>
  <c r="EC96" i="75"/>
  <c r="EJ269" i="75"/>
  <c r="EB269" i="75"/>
  <c r="EF269" i="75"/>
  <c r="EJ215" i="75"/>
  <c r="EB215" i="75"/>
  <c r="EF215" i="75"/>
  <c r="ES185" i="75"/>
  <c r="CB216" i="75"/>
  <c r="ES96" i="75"/>
  <c r="FJ89" i="75"/>
  <c r="CB119" i="75"/>
  <c r="FH89" i="75" s="1"/>
  <c r="EJ283" i="75"/>
  <c r="EB283" i="75"/>
  <c r="EF283" i="75"/>
  <c r="EF183" i="75"/>
  <c r="EJ183" i="75"/>
  <c r="EB183" i="75"/>
  <c r="EJ149" i="75"/>
  <c r="EB149" i="75"/>
  <c r="EF149" i="75"/>
  <c r="ES122" i="75"/>
  <c r="FJ115" i="75"/>
  <c r="CB145" i="75"/>
  <c r="FH115" i="75" s="1"/>
  <c r="EF110" i="75"/>
  <c r="EJ110" i="75"/>
  <c r="EB110" i="75"/>
  <c r="EJ146" i="75"/>
  <c r="EB146" i="75"/>
  <c r="EF146" i="75"/>
  <c r="EF147" i="75"/>
  <c r="EJ147" i="75"/>
  <c r="EB147" i="75"/>
  <c r="DV286" i="75"/>
  <c r="ES171" i="75"/>
  <c r="CB202" i="75"/>
  <c r="ES93" i="75"/>
  <c r="FJ86" i="75"/>
  <c r="CB116" i="75"/>
  <c r="FH86" i="75" s="1"/>
  <c r="EF296" i="75"/>
  <c r="EJ296" i="75"/>
  <c r="EB296" i="75"/>
  <c r="EF222" i="75"/>
  <c r="EJ222" i="75"/>
  <c r="EB222" i="75"/>
  <c r="EJ209" i="75"/>
  <c r="EB209" i="75"/>
  <c r="EF209" i="75"/>
  <c r="EF192" i="75"/>
  <c r="EJ192" i="75"/>
  <c r="EB192" i="75"/>
  <c r="CB276" i="75"/>
  <c r="AO186" i="75"/>
  <c r="BU190" i="75"/>
  <c r="BU186" i="75"/>
  <c r="CB186" i="75" s="1"/>
  <c r="AO190" i="75"/>
  <c r="BU182" i="75"/>
  <c r="CB182" i="75" s="1"/>
  <c r="EF273" i="75"/>
  <c r="EB273" i="75"/>
  <c r="BU220" i="75"/>
  <c r="DV267" i="75"/>
  <c r="BU189" i="75"/>
  <c r="CB189" i="75" s="1"/>
  <c r="EJ285" i="75"/>
  <c r="EF281" i="75"/>
  <c r="EB281" i="75"/>
  <c r="EF265" i="75"/>
  <c r="EB265" i="75"/>
  <c r="EJ261" i="75"/>
  <c r="EF219" i="75"/>
  <c r="EB219" i="75"/>
  <c r="EJ218" i="75"/>
  <c r="EF218" i="75"/>
  <c r="EF137" i="75"/>
  <c r="EB137" i="75"/>
  <c r="CB278" i="75"/>
  <c r="EJ287" i="75"/>
  <c r="EF279" i="75"/>
  <c r="EB279" i="75"/>
  <c r="BU215" i="75"/>
  <c r="AO207" i="75"/>
  <c r="EK170" i="75"/>
  <c r="DV281" i="75"/>
  <c r="CB271" i="75"/>
  <c r="AO193" i="75"/>
  <c r="ES235" i="75"/>
  <c r="CB266" i="75"/>
  <c r="EJ275" i="75"/>
  <c r="EJ126" i="75"/>
  <c r="AO203" i="75"/>
  <c r="ES98" i="75"/>
  <c r="FJ91" i="75"/>
  <c r="CB121" i="75"/>
  <c r="FH91" i="75" s="1"/>
  <c r="BU117" i="75"/>
  <c r="BU142" i="75"/>
  <c r="BU146" i="75"/>
  <c r="BU115" i="75"/>
  <c r="BU113" i="75"/>
  <c r="BU134" i="75"/>
  <c r="BU110" i="75"/>
  <c r="EF212" i="75"/>
  <c r="EJ212" i="75"/>
  <c r="EB212" i="75"/>
  <c r="EJ293" i="75"/>
  <c r="EF184" i="75"/>
  <c r="EJ184" i="75"/>
  <c r="EB184" i="75"/>
  <c r="BU219" i="75"/>
  <c r="BU208" i="75"/>
  <c r="BU120" i="75"/>
  <c r="EF263" i="75"/>
  <c r="EB263" i="75"/>
  <c r="EJ259" i="75"/>
  <c r="EJ194" i="75"/>
  <c r="EF194" i="75"/>
  <c r="EC170" i="75"/>
  <c r="EJ124" i="75"/>
  <c r="EF122" i="75"/>
  <c r="EB122" i="75"/>
  <c r="BU148" i="75"/>
  <c r="DV292" i="75"/>
  <c r="DV273" i="75"/>
  <c r="BU298" i="75"/>
  <c r="CB298" i="75" s="1"/>
  <c r="AO290" i="75"/>
  <c r="BU290" i="75"/>
  <c r="CB290" i="75" s="1"/>
  <c r="AO282" i="75"/>
  <c r="AO265" i="75"/>
  <c r="AO261" i="75"/>
  <c r="AO294" i="75"/>
  <c r="BU263" i="75"/>
  <c r="CB263" i="75" s="1"/>
  <c r="BU259" i="75"/>
  <c r="CB259" i="75" s="1"/>
  <c r="BU282" i="75"/>
  <c r="BU265" i="75"/>
  <c r="BU261" i="75"/>
  <c r="CB261" i="75" s="1"/>
  <c r="BU294" i="75"/>
  <c r="CB294" i="75" s="1"/>
  <c r="AO263" i="75"/>
  <c r="AO259" i="75"/>
  <c r="EF112" i="75"/>
  <c r="EJ112" i="75"/>
  <c r="EB112" i="75"/>
  <c r="BU183" i="75"/>
  <c r="CB183" i="75" s="1"/>
  <c r="EF205" i="75"/>
  <c r="EB205" i="75"/>
  <c r="EJ143" i="75"/>
  <c r="EF143" i="75"/>
  <c r="CB199" i="75"/>
  <c r="BU147" i="75"/>
  <c r="BU214" i="75"/>
  <c r="AO285" i="75"/>
  <c r="BU137" i="75"/>
  <c r="BU277" i="75"/>
  <c r="AO264" i="75"/>
  <c r="EG96" i="75"/>
  <c r="EJ277" i="75"/>
  <c r="EC317" i="75"/>
  <c r="EG317" i="75"/>
  <c r="EF294" i="75"/>
  <c r="EJ294" i="75"/>
  <c r="EB294" i="75"/>
  <c r="EB292" i="75"/>
  <c r="EJ258" i="75"/>
  <c r="EK258" i="75" s="1"/>
  <c r="EB258" i="75"/>
  <c r="EC258" i="75" s="1"/>
  <c r="EF258" i="75"/>
  <c r="EG258" i="75" s="1"/>
  <c r="EB208" i="75"/>
  <c r="EJ204" i="75"/>
  <c r="EF204" i="75"/>
  <c r="DV287" i="75"/>
  <c r="AO280" i="75"/>
  <c r="BU297" i="75"/>
  <c r="BU221" i="75"/>
  <c r="CB221" i="75" s="1"/>
  <c r="DV293" i="75"/>
  <c r="CB284" i="75"/>
  <c r="AO274" i="75"/>
  <c r="BU195" i="75"/>
  <c r="EF220" i="75"/>
  <c r="EJ220" i="75"/>
  <c r="EB220" i="75"/>
  <c r="EJ267" i="75"/>
  <c r="EB267" i="75"/>
  <c r="EF267" i="75"/>
  <c r="EF190" i="75"/>
  <c r="EJ190" i="75"/>
  <c r="EB190" i="75"/>
  <c r="ES100" i="75"/>
  <c r="FJ93" i="75"/>
  <c r="CB123" i="75"/>
  <c r="FH93" i="75" s="1"/>
  <c r="ES118" i="75"/>
  <c r="FJ111" i="75"/>
  <c r="CB141" i="75"/>
  <c r="FH111" i="75" s="1"/>
  <c r="ES169" i="75"/>
  <c r="CB200" i="75"/>
  <c r="EJ197" i="75"/>
  <c r="EB197" i="75"/>
  <c r="EF197" i="75"/>
  <c r="EJ193" i="75"/>
  <c r="EB193" i="75"/>
  <c r="EF193" i="75"/>
  <c r="EF200" i="75"/>
  <c r="EJ200" i="75"/>
  <c r="EB200" i="75"/>
  <c r="ES255" i="75"/>
  <c r="CB286" i="75"/>
  <c r="ES113" i="75"/>
  <c r="FJ106" i="75"/>
  <c r="CB136" i="75"/>
  <c r="FH106" i="75" s="1"/>
  <c r="EJ148" i="75"/>
  <c r="EB148" i="75"/>
  <c r="EF148" i="75"/>
  <c r="EJ136" i="75"/>
  <c r="EB136" i="75"/>
  <c r="EF136" i="75"/>
  <c r="AO141" i="75"/>
  <c r="FJ110" i="75"/>
  <c r="ES117" i="75"/>
  <c r="CB140" i="75"/>
  <c r="FH110" i="75" s="1"/>
  <c r="EJ115" i="75"/>
  <c r="EB115" i="75"/>
  <c r="EF115" i="75"/>
  <c r="ES120" i="75"/>
  <c r="FJ113" i="75"/>
  <c r="CB143" i="75"/>
  <c r="FH113" i="75" s="1"/>
  <c r="ES116" i="75"/>
  <c r="FJ109" i="75"/>
  <c r="CB139" i="75"/>
  <c r="FH109" i="75" s="1"/>
  <c r="FJ103" i="75"/>
  <c r="ES110" i="75"/>
  <c r="CB133" i="75"/>
  <c r="FH103" i="75" s="1"/>
  <c r="ES248" i="75"/>
  <c r="CB279" i="75"/>
  <c r="CB273" i="75"/>
  <c r="EF196" i="75"/>
  <c r="EJ196" i="75"/>
  <c r="EB196" i="75"/>
  <c r="EJ129" i="75"/>
  <c r="EB129" i="75"/>
  <c r="EF129" i="75"/>
  <c r="CB218" i="75"/>
  <c r="CB210" i="75"/>
  <c r="EJ120" i="75"/>
  <c r="EB120" i="75"/>
  <c r="EF120" i="75"/>
  <c r="ES103" i="75"/>
  <c r="FJ96" i="75"/>
  <c r="CB126" i="75"/>
  <c r="FH96" i="75" s="1"/>
  <c r="AO112" i="75"/>
  <c r="EB140" i="75"/>
  <c r="AO137" i="75"/>
  <c r="ES252" i="75"/>
  <c r="CB283" i="75"/>
  <c r="ES175" i="75"/>
  <c r="CB206" i="75"/>
  <c r="ES105" i="75"/>
  <c r="FJ98" i="75"/>
  <c r="CB128" i="75"/>
  <c r="FH98" i="75" s="1"/>
  <c r="DV265" i="75"/>
  <c r="EJ271" i="75"/>
  <c r="EB271" i="75"/>
  <c r="EF271" i="75"/>
  <c r="EJ211" i="75"/>
  <c r="EB211" i="75"/>
  <c r="EF211" i="75"/>
  <c r="EF214" i="75"/>
  <c r="EJ214" i="75"/>
  <c r="EB214" i="75"/>
  <c r="BU205" i="75"/>
  <c r="EF134" i="75"/>
  <c r="EJ134" i="75"/>
  <c r="EB134" i="75"/>
  <c r="AO222" i="75"/>
  <c r="EK24" i="75"/>
  <c r="EK318" i="75"/>
  <c r="BU196" i="75"/>
  <c r="AO202" i="75"/>
  <c r="DV275" i="75"/>
  <c r="BU192" i="75"/>
  <c r="EJ297" i="75"/>
  <c r="EB297" i="75"/>
  <c r="EF297" i="75"/>
  <c r="EJ260" i="75"/>
  <c r="EB260" i="75"/>
  <c r="EF260" i="75"/>
  <c r="CB212" i="75"/>
  <c r="AO211" i="75"/>
  <c r="ES109" i="75"/>
  <c r="FJ102" i="75"/>
  <c r="CB132" i="75"/>
  <c r="FH102" i="75" s="1"/>
  <c r="EF133" i="75"/>
  <c r="EJ133" i="75"/>
  <c r="EB133" i="75"/>
  <c r="BU197" i="75"/>
  <c r="EC24" i="75"/>
  <c r="EG23" i="75"/>
  <c r="AO182" i="75"/>
  <c r="AO220" i="75"/>
  <c r="DV290" i="75"/>
  <c r="DV279" i="75"/>
  <c r="AO129" i="75"/>
  <c r="ES244" i="75"/>
  <c r="CB275" i="75"/>
  <c r="AO189" i="75"/>
  <c r="EF285" i="75"/>
  <c r="EB285" i="75"/>
  <c r="EF216" i="75"/>
  <c r="EJ216" i="75"/>
  <c r="EB216" i="75"/>
  <c r="EF261" i="75"/>
  <c r="EB261" i="75"/>
  <c r="EB218" i="75"/>
  <c r="ES107" i="75"/>
  <c r="FJ100" i="75"/>
  <c r="CB130" i="75"/>
  <c r="FH100" i="75" s="1"/>
  <c r="ES88" i="75"/>
  <c r="CB111" i="75"/>
  <c r="EF287" i="75"/>
  <c r="EB287" i="75"/>
  <c r="EF188" i="75"/>
  <c r="EJ188" i="75"/>
  <c r="EB188" i="75"/>
  <c r="AO215" i="75"/>
  <c r="AO142" i="75"/>
  <c r="BU207" i="75"/>
  <c r="CB211" i="75"/>
  <c r="DV280" i="75"/>
  <c r="BU193" i="75"/>
  <c r="AO114" i="75"/>
  <c r="EF275" i="75"/>
  <c r="EB275" i="75"/>
  <c r="EF126" i="75"/>
  <c r="EB126" i="75"/>
  <c r="BU203" i="75"/>
  <c r="AO123" i="75"/>
  <c r="BS149" i="75"/>
  <c r="CB149" i="75"/>
  <c r="DV296" i="75"/>
  <c r="CB209" i="75"/>
  <c r="ES101" i="75"/>
  <c r="FJ94" i="75"/>
  <c r="CB124" i="75"/>
  <c r="FH94" i="75" s="1"/>
  <c r="DV269" i="75"/>
  <c r="AO116" i="75"/>
  <c r="EK97" i="75"/>
  <c r="EF293" i="75"/>
  <c r="EB293" i="75"/>
  <c r="EF186" i="75"/>
  <c r="EJ186" i="75"/>
  <c r="EB186" i="75"/>
  <c r="AO219" i="75"/>
  <c r="AO208" i="75"/>
  <c r="AO135" i="75"/>
  <c r="ES250" i="75"/>
  <c r="CB281" i="75"/>
  <c r="BU129" i="75"/>
  <c r="AO122" i="75"/>
  <c r="ES237" i="75"/>
  <c r="CB268" i="75"/>
  <c r="AO121" i="75"/>
  <c r="EF259" i="75"/>
  <c r="EG259" i="75" s="1"/>
  <c r="EB259" i="75"/>
  <c r="EC259" i="75" s="1"/>
  <c r="EB194" i="75"/>
  <c r="EF124" i="75"/>
  <c r="EB124" i="75"/>
  <c r="AO126" i="75"/>
  <c r="ES241" i="75"/>
  <c r="CB272" i="75"/>
  <c r="AO183" i="75"/>
  <c r="EF206" i="75"/>
  <c r="EJ206" i="75"/>
  <c r="EB206" i="75"/>
  <c r="EB143" i="75"/>
  <c r="AO214" i="75"/>
  <c r="AO139" i="75"/>
  <c r="BU285" i="75"/>
  <c r="BU135" i="75"/>
  <c r="AO277" i="75"/>
  <c r="AO118" i="75"/>
  <c r="BU264" i="75"/>
  <c r="CB264" i="75" s="1"/>
  <c r="EF277" i="75"/>
  <c r="EB277" i="75"/>
  <c r="EJ292" i="75"/>
  <c r="EJ264" i="75"/>
  <c r="EB264" i="75"/>
  <c r="EF264" i="75"/>
  <c r="EJ208" i="75"/>
  <c r="EB204" i="75"/>
  <c r="AO134" i="75"/>
  <c r="BU280" i="75"/>
  <c r="CB204" i="75"/>
  <c r="AO297" i="75"/>
  <c r="AO221" i="75"/>
  <c r="AO128" i="75"/>
  <c r="BU274" i="75"/>
  <c r="CB198" i="75"/>
  <c r="AO195" i="75"/>
  <c r="EF114" i="75"/>
  <c r="EJ114" i="75"/>
  <c r="EB114" i="75"/>
  <c r="CB191" i="75"/>
  <c r="DV277" i="75"/>
  <c r="AO133" i="75" l="1"/>
  <c r="AO124" i="75"/>
  <c r="ES254" i="75"/>
  <c r="CB285" i="75"/>
  <c r="ES106" i="75"/>
  <c r="FJ99" i="75"/>
  <c r="CB129" i="75"/>
  <c r="FH99" i="75" s="1"/>
  <c r="EK98" i="75"/>
  <c r="ES176" i="75"/>
  <c r="CB207" i="75"/>
  <c r="EG260" i="75"/>
  <c r="EC260" i="75"/>
  <c r="EC261" i="75" s="1"/>
  <c r="ES161" i="75"/>
  <c r="CB192" i="75"/>
  <c r="ES165" i="75"/>
  <c r="CB196" i="75"/>
  <c r="EK319" i="75"/>
  <c r="EK25" i="75"/>
  <c r="ES174" i="75"/>
  <c r="CB205" i="75"/>
  <c r="AO127" i="75"/>
  <c r="AO131" i="75"/>
  <c r="ES251" i="75"/>
  <c r="CB282" i="75"/>
  <c r="FJ118" i="75"/>
  <c r="CB148" i="75"/>
  <c r="FH118" i="75" s="1"/>
  <c r="EK259" i="75"/>
  <c r="ES177" i="75"/>
  <c r="CB208" i="75"/>
  <c r="ES188" i="75"/>
  <c r="CB219" i="75"/>
  <c r="ES111" i="75"/>
  <c r="FJ104" i="75"/>
  <c r="CB134" i="75"/>
  <c r="FH104" i="75" s="1"/>
  <c r="ES92" i="75"/>
  <c r="CB115" i="75"/>
  <c r="FJ112" i="75"/>
  <c r="ES119" i="75"/>
  <c r="CB142" i="75"/>
  <c r="FH112" i="75" s="1"/>
  <c r="AO120" i="75"/>
  <c r="AO111" i="75"/>
  <c r="AO132" i="75"/>
  <c r="AO143" i="75"/>
  <c r="AO146" i="75"/>
  <c r="ES243" i="75"/>
  <c r="CB274" i="75"/>
  <c r="ES249" i="75"/>
  <c r="CB280" i="75"/>
  <c r="FJ105" i="75"/>
  <c r="ES112" i="75"/>
  <c r="CB135" i="75"/>
  <c r="FH105" i="75" s="1"/>
  <c r="ES172" i="75"/>
  <c r="CB203" i="75"/>
  <c r="ES162" i="75"/>
  <c r="CB193" i="75"/>
  <c r="EG261" i="75"/>
  <c r="EG24" i="75"/>
  <c r="EC25" i="75"/>
  <c r="ES166" i="75"/>
  <c r="CB197" i="75"/>
  <c r="EK260" i="75"/>
  <c r="EK261" i="75" s="1"/>
  <c r="AO144" i="75"/>
  <c r="AO109" i="75"/>
  <c r="AO119" i="75"/>
  <c r="AO136" i="75"/>
  <c r="AO117" i="75"/>
  <c r="AO148" i="75"/>
  <c r="AO115" i="75"/>
  <c r="AO113" i="75"/>
  <c r="AO110" i="75"/>
  <c r="AO140" i="75"/>
  <c r="ES164" i="75"/>
  <c r="CB195" i="75"/>
  <c r="CB297" i="75"/>
  <c r="EG318" i="75"/>
  <c r="EC318" i="75"/>
  <c r="EG97" i="75"/>
  <c r="ES246" i="75"/>
  <c r="CB277" i="75"/>
  <c r="FJ107" i="75"/>
  <c r="ES114" i="75"/>
  <c r="CB137" i="75"/>
  <c r="FH107" i="75" s="1"/>
  <c r="ES183" i="75"/>
  <c r="CB214" i="75"/>
  <c r="ES124" i="75"/>
  <c r="FJ117" i="75"/>
  <c r="CB147" i="75"/>
  <c r="FH117" i="75" s="1"/>
  <c r="ES234" i="75"/>
  <c r="CB265" i="75"/>
  <c r="AO147" i="75"/>
  <c r="EC171" i="75"/>
  <c r="FJ90" i="75"/>
  <c r="ES97" i="75"/>
  <c r="CB120" i="75"/>
  <c r="FH90" i="75" s="1"/>
  <c r="ES87" i="75"/>
  <c r="CB110" i="75"/>
  <c r="ES90" i="75"/>
  <c r="CB113" i="75"/>
  <c r="ES123" i="75"/>
  <c r="FJ116" i="75"/>
  <c r="CB146" i="75"/>
  <c r="FH116" i="75" s="1"/>
  <c r="ES94" i="75"/>
  <c r="FJ87" i="75"/>
  <c r="CB117" i="75"/>
  <c r="FH87" i="75" s="1"/>
  <c r="EK171" i="75"/>
  <c r="ES184" i="75"/>
  <c r="CB215" i="75"/>
  <c r="AO138" i="75"/>
  <c r="ES189" i="75"/>
  <c r="CB220" i="75"/>
  <c r="AO125" i="75"/>
  <c r="ES159" i="75"/>
  <c r="CB190" i="75"/>
  <c r="AO149" i="75"/>
  <c r="AO130" i="75"/>
  <c r="EC97" i="75"/>
  <c r="AO145" i="75"/>
  <c r="EG169" i="75"/>
  <c r="EC262" i="75" l="1"/>
  <c r="EC98" i="75"/>
  <c r="EC319" i="75"/>
  <c r="EK26" i="75"/>
  <c r="EK99" i="75"/>
  <c r="EG170" i="75"/>
  <c r="EK262" i="75"/>
  <c r="EK172" i="75"/>
  <c r="EC172" i="75"/>
  <c r="EG98" i="75"/>
  <c r="EG319" i="75"/>
  <c r="EC26" i="75"/>
  <c r="EG25" i="75"/>
  <c r="EG262" i="75"/>
  <c r="EK320" i="75"/>
  <c r="EK321" i="75" l="1"/>
  <c r="EG263" i="75"/>
  <c r="EG26" i="75"/>
  <c r="EC27" i="75"/>
  <c r="EG99" i="75"/>
  <c r="EC173" i="75"/>
  <c r="EK263" i="75"/>
  <c r="EG171" i="75"/>
  <c r="EC99" i="75"/>
  <c r="EC263" i="75"/>
  <c r="EG320" i="75"/>
  <c r="EK173" i="75"/>
  <c r="EK100" i="75"/>
  <c r="EK27" i="75"/>
  <c r="EC320" i="75"/>
  <c r="EK28" i="75" l="1"/>
  <c r="EK101" i="75"/>
  <c r="EK174" i="75"/>
  <c r="EG321" i="75"/>
  <c r="EC264" i="75"/>
  <c r="EK264" i="75"/>
  <c r="EC174" i="75"/>
  <c r="EG100" i="75"/>
  <c r="EC28" i="75"/>
  <c r="EG27" i="75"/>
  <c r="EG264" i="75"/>
  <c r="EK322" i="75"/>
  <c r="EC321" i="75"/>
  <c r="EC100" i="75"/>
  <c r="EG172" i="75"/>
  <c r="EG173" i="75" l="1"/>
  <c r="EC101" i="75"/>
  <c r="EC322" i="75"/>
  <c r="EK323" i="75"/>
  <c r="EG265" i="75"/>
  <c r="EG28" i="75"/>
  <c r="EC29" i="75"/>
  <c r="EK265" i="75"/>
  <c r="EC265" i="75"/>
  <c r="EG322" i="75"/>
  <c r="EK29" i="75"/>
  <c r="EG101" i="75"/>
  <c r="EC175" i="75"/>
  <c r="EK175" i="75"/>
  <c r="EK102" i="75"/>
  <c r="EK176" i="75" l="1"/>
  <c r="EC176" i="75"/>
  <c r="EG102" i="75"/>
  <c r="EK30" i="75"/>
  <c r="EG323" i="75"/>
  <c r="EC266" i="75"/>
  <c r="EK266" i="75"/>
  <c r="EC30" i="75"/>
  <c r="EG29" i="75"/>
  <c r="EG266" i="75"/>
  <c r="EK324" i="75"/>
  <c r="EC323" i="75"/>
  <c r="EK103" i="75"/>
  <c r="EC102" i="75"/>
  <c r="EG174" i="75"/>
  <c r="EG175" i="75" l="1"/>
  <c r="EC103" i="75"/>
  <c r="EC324" i="75"/>
  <c r="EK325" i="75"/>
  <c r="EG267" i="75"/>
  <c r="EG30" i="75"/>
  <c r="EC31" i="75"/>
  <c r="EK267" i="75"/>
  <c r="EC267" i="75"/>
  <c r="EG324" i="75"/>
  <c r="EK31" i="75"/>
  <c r="EK104" i="75"/>
  <c r="EG103" i="75"/>
  <c r="EC177" i="75"/>
  <c r="EK177" i="75"/>
  <c r="EG104" i="75" l="1"/>
  <c r="EK105" i="75"/>
  <c r="EK32" i="75"/>
  <c r="EG325" i="75"/>
  <c r="EC268" i="75"/>
  <c r="EK268" i="75"/>
  <c r="EC32" i="75"/>
  <c r="EG31" i="75"/>
  <c r="EG268" i="75"/>
  <c r="EK326" i="75"/>
  <c r="EC325" i="75"/>
  <c r="EK178" i="75"/>
  <c r="EC178" i="75"/>
  <c r="EC104" i="75"/>
  <c r="EG176" i="75"/>
  <c r="EG177" i="75" l="1"/>
  <c r="EC105" i="75"/>
  <c r="EC326" i="75"/>
  <c r="EK327" i="75"/>
  <c r="EG269" i="75"/>
  <c r="EG32" i="75"/>
  <c r="EC33" i="75"/>
  <c r="EK269" i="75"/>
  <c r="EC269" i="75"/>
  <c r="EG326" i="75"/>
  <c r="EK33" i="75"/>
  <c r="EC179" i="75"/>
  <c r="EK179" i="75"/>
  <c r="EK106" i="75"/>
  <c r="EG105" i="75"/>
  <c r="EG106" i="75" l="1"/>
  <c r="EK180" i="75"/>
  <c r="EC180" i="75"/>
  <c r="EK34" i="75"/>
  <c r="EG327" i="75"/>
  <c r="EC270" i="75"/>
  <c r="EK270" i="75"/>
  <c r="EC34" i="75"/>
  <c r="EG33" i="75"/>
  <c r="EG270" i="75"/>
  <c r="EK328" i="75"/>
  <c r="EC327" i="75"/>
  <c r="EK107" i="75"/>
  <c r="EC106" i="75"/>
  <c r="EG178" i="75"/>
  <c r="EC107" i="75" l="1"/>
  <c r="EK108" i="75"/>
  <c r="EC328" i="75"/>
  <c r="EK329" i="75"/>
  <c r="EG271" i="75"/>
  <c r="EG34" i="75"/>
  <c r="EC35" i="75"/>
  <c r="EK271" i="75"/>
  <c r="EC271" i="75"/>
  <c r="EG328" i="75"/>
  <c r="EK35" i="75"/>
  <c r="EG179" i="75"/>
  <c r="EC181" i="75"/>
  <c r="EK181" i="75"/>
  <c r="EG107" i="75"/>
  <c r="EK182" i="75" l="1"/>
  <c r="EK36" i="75"/>
  <c r="EG329" i="75"/>
  <c r="EC272" i="75"/>
  <c r="EK272" i="75"/>
  <c r="EC36" i="75"/>
  <c r="EG35" i="75"/>
  <c r="EG272" i="75"/>
  <c r="EK330" i="75"/>
  <c r="EC329" i="75"/>
  <c r="EK109" i="75"/>
  <c r="EC108" i="75"/>
  <c r="EG108" i="75"/>
  <c r="EC182" i="75"/>
  <c r="EG180" i="75"/>
  <c r="EG181" i="75" l="1"/>
  <c r="EC183" i="75"/>
  <c r="EG109" i="75"/>
  <c r="EK110" i="75"/>
  <c r="EC330" i="75"/>
  <c r="EH272" i="75"/>
  <c r="BV272" i="75" s="1"/>
  <c r="EG273" i="75"/>
  <c r="EG36" i="75"/>
  <c r="EL272" i="75"/>
  <c r="BW272" i="75" s="1"/>
  <c r="EK273" i="75"/>
  <c r="ED272" i="75"/>
  <c r="BZ272" i="75" s="1"/>
  <c r="EC273" i="75"/>
  <c r="EG330" i="75"/>
  <c r="EK183" i="75"/>
  <c r="EC109" i="75"/>
  <c r="CA272" i="75" l="1"/>
  <c r="CE272" i="75" s="1"/>
  <c r="EX241" i="75"/>
  <c r="BS275" i="71"/>
  <c r="EU241" i="75"/>
  <c r="BX275" i="71"/>
  <c r="CD272" i="75"/>
  <c r="ET241" i="75"/>
  <c r="EL273" i="75"/>
  <c r="BW273" i="75" s="1"/>
  <c r="EK274" i="75"/>
  <c r="EL257" i="75"/>
  <c r="BW257" i="75" s="1"/>
  <c r="BX260" i="71" s="1"/>
  <c r="EL258" i="75"/>
  <c r="BW258" i="75" s="1"/>
  <c r="BX261" i="71" s="1"/>
  <c r="EL260" i="75"/>
  <c r="BW260" i="75" s="1"/>
  <c r="BX263" i="71" s="1"/>
  <c r="EL259" i="75"/>
  <c r="BW259" i="75" s="1"/>
  <c r="BX262" i="71" s="1"/>
  <c r="EL261" i="75"/>
  <c r="BW261" i="75" s="1"/>
  <c r="BX264" i="71" s="1"/>
  <c r="EL262" i="75"/>
  <c r="BW262" i="75" s="1"/>
  <c r="BX265" i="71" s="1"/>
  <c r="EL263" i="75"/>
  <c r="BW263" i="75" s="1"/>
  <c r="BX266" i="71" s="1"/>
  <c r="EL264" i="75"/>
  <c r="BW264" i="75" s="1"/>
  <c r="BX267" i="71" s="1"/>
  <c r="EL265" i="75"/>
  <c r="BW265" i="75" s="1"/>
  <c r="EL266" i="75"/>
  <c r="BW266" i="75" s="1"/>
  <c r="EL267" i="75"/>
  <c r="BW267" i="75" s="1"/>
  <c r="EL268" i="75"/>
  <c r="BW268" i="75" s="1"/>
  <c r="EL269" i="75"/>
  <c r="BW269" i="75" s="1"/>
  <c r="EL270" i="75"/>
  <c r="BW270" i="75" s="1"/>
  <c r="EL271" i="75"/>
  <c r="BW271" i="75" s="1"/>
  <c r="EK111" i="75"/>
  <c r="EG110" i="75"/>
  <c r="EC184" i="75"/>
  <c r="EC110" i="75"/>
  <c r="EK184" i="75"/>
  <c r="ED273" i="75"/>
  <c r="BZ273" i="75" s="1"/>
  <c r="EC274" i="75"/>
  <c r="ED257" i="75"/>
  <c r="BZ257" i="75" s="1"/>
  <c r="BS260" i="71" s="1"/>
  <c r="ED259" i="75"/>
  <c r="BZ259" i="75" s="1"/>
  <c r="BS262" i="71" s="1"/>
  <c r="ED258" i="75"/>
  <c r="BZ258" i="75" s="1"/>
  <c r="BS261" i="71" s="1"/>
  <c r="DS261" i="71" s="1"/>
  <c r="ED261" i="75"/>
  <c r="BZ261" i="75" s="1"/>
  <c r="BS264" i="71" s="1"/>
  <c r="ED260" i="75"/>
  <c r="BZ260" i="75" s="1"/>
  <c r="BS263" i="71" s="1"/>
  <c r="ED262" i="75"/>
  <c r="BZ262" i="75" s="1"/>
  <c r="BS265" i="71" s="1"/>
  <c r="DS265" i="71" s="1"/>
  <c r="ED263" i="75"/>
  <c r="BZ263" i="75" s="1"/>
  <c r="BS266" i="71" s="1"/>
  <c r="ED264" i="75"/>
  <c r="BZ264" i="75" s="1"/>
  <c r="BS267" i="71" s="1"/>
  <c r="ED265" i="75"/>
  <c r="BZ265" i="75" s="1"/>
  <c r="ED266" i="75"/>
  <c r="BZ266" i="75" s="1"/>
  <c r="ED267" i="75"/>
  <c r="BZ267" i="75" s="1"/>
  <c r="ED268" i="75"/>
  <c r="BZ268" i="75" s="1"/>
  <c r="ED269" i="75"/>
  <c r="BZ269" i="75" s="1"/>
  <c r="ED270" i="75"/>
  <c r="BZ270" i="75" s="1"/>
  <c r="ED271" i="75"/>
  <c r="BZ271" i="75" s="1"/>
  <c r="EH273" i="75"/>
  <c r="BV273" i="75" s="1"/>
  <c r="CA273" i="75" s="1"/>
  <c r="EG274" i="75"/>
  <c r="EH257" i="75"/>
  <c r="BV257" i="75" s="1"/>
  <c r="CA257" i="75" s="1"/>
  <c r="EH259" i="75"/>
  <c r="BV259" i="75" s="1"/>
  <c r="EH258" i="75"/>
  <c r="BV258" i="75" s="1"/>
  <c r="CA258" i="75" s="1"/>
  <c r="EH261" i="75"/>
  <c r="BV261" i="75" s="1"/>
  <c r="EH260" i="75"/>
  <c r="BV260" i="75" s="1"/>
  <c r="CA260" i="75" s="1"/>
  <c r="EH262" i="75"/>
  <c r="BV262" i="75" s="1"/>
  <c r="EH263" i="75"/>
  <c r="BV263" i="75" s="1"/>
  <c r="CA263" i="75" s="1"/>
  <c r="EH264" i="75"/>
  <c r="BV264" i="75" s="1"/>
  <c r="EH265" i="75"/>
  <c r="BV265" i="75" s="1"/>
  <c r="CA265" i="75" s="1"/>
  <c r="EH266" i="75"/>
  <c r="BV266" i="75" s="1"/>
  <c r="EH267" i="75"/>
  <c r="BV267" i="75" s="1"/>
  <c r="CA267" i="75" s="1"/>
  <c r="EH268" i="75"/>
  <c r="BV268" i="75" s="1"/>
  <c r="EH269" i="75"/>
  <c r="BV269" i="75" s="1"/>
  <c r="CA269" i="75" s="1"/>
  <c r="EH270" i="75"/>
  <c r="BV270" i="75" s="1"/>
  <c r="EH271" i="75"/>
  <c r="BV271" i="75" s="1"/>
  <c r="CA271" i="75" s="1"/>
  <c r="EG182" i="75"/>
  <c r="CA270" i="75" l="1"/>
  <c r="CA268" i="75"/>
  <c r="CA266" i="75"/>
  <c r="CA264" i="75"/>
  <c r="CE264" i="75" s="1"/>
  <c r="CA262" i="75"/>
  <c r="CA261" i="75"/>
  <c r="CE261" i="75" s="1"/>
  <c r="CA259" i="75"/>
  <c r="DS266" i="71"/>
  <c r="DS263" i="71"/>
  <c r="BQ260" i="71"/>
  <c r="DS267" i="71"/>
  <c r="DS264" i="71"/>
  <c r="DS262" i="71"/>
  <c r="EX239" i="75"/>
  <c r="BS273" i="71"/>
  <c r="EX237" i="75"/>
  <c r="BS271" i="71"/>
  <c r="EX235" i="75"/>
  <c r="BS269" i="71"/>
  <c r="EX240" i="75"/>
  <c r="BS274" i="71"/>
  <c r="DS274" i="71" s="1"/>
  <c r="EX238" i="75"/>
  <c r="BS272" i="71"/>
  <c r="DS272" i="71" s="1"/>
  <c r="EX236" i="75"/>
  <c r="BS270" i="71"/>
  <c r="DS270" i="71" s="1"/>
  <c r="EX234" i="75"/>
  <c r="BS268" i="71"/>
  <c r="DS268" i="71" s="1"/>
  <c r="EX242" i="75"/>
  <c r="BS276" i="71"/>
  <c r="DS276" i="71" s="1"/>
  <c r="EU239" i="75"/>
  <c r="BX273" i="71"/>
  <c r="EU237" i="75"/>
  <c r="BX271" i="71"/>
  <c r="EU235" i="75"/>
  <c r="BX269" i="71"/>
  <c r="EN267" i="71"/>
  <c r="EI267" i="71"/>
  <c r="EN265" i="71"/>
  <c r="EI265" i="71"/>
  <c r="EN262" i="71"/>
  <c r="EI262" i="71"/>
  <c r="EN261" i="71"/>
  <c r="EI261" i="71"/>
  <c r="EU240" i="75"/>
  <c r="BX274" i="71"/>
  <c r="EU238" i="75"/>
  <c r="BX272" i="71"/>
  <c r="EU236" i="75"/>
  <c r="BX270" i="71"/>
  <c r="EU234" i="75"/>
  <c r="BX268" i="71"/>
  <c r="EN266" i="71"/>
  <c r="EI266" i="71"/>
  <c r="EN264" i="71"/>
  <c r="EI264" i="71"/>
  <c r="EN263" i="71"/>
  <c r="EI263" i="71"/>
  <c r="EU242" i="75"/>
  <c r="BX276" i="71"/>
  <c r="EG183" i="75"/>
  <c r="CD270" i="75"/>
  <c r="ET239" i="75"/>
  <c r="CE270" i="75"/>
  <c r="ET237" i="75"/>
  <c r="CD268" i="75"/>
  <c r="CE268" i="75"/>
  <c r="CD266" i="75"/>
  <c r="ET235" i="75"/>
  <c r="CE266" i="75"/>
  <c r="CD264" i="75"/>
  <c r="CD262" i="75"/>
  <c r="CE262" i="75"/>
  <c r="CD261" i="75"/>
  <c r="CD259" i="75"/>
  <c r="CE259" i="75"/>
  <c r="EH274" i="75"/>
  <c r="BV274" i="75" s="1"/>
  <c r="EG275" i="75"/>
  <c r="EK185" i="75"/>
  <c r="EC111" i="75"/>
  <c r="EC185" i="75"/>
  <c r="EG111" i="75"/>
  <c r="EK112" i="75"/>
  <c r="CD271" i="75"/>
  <c r="ET240" i="75"/>
  <c r="CE271" i="75"/>
  <c r="CD269" i="75"/>
  <c r="ET238" i="75"/>
  <c r="CE269" i="75"/>
  <c r="ET236" i="75"/>
  <c r="CD267" i="75"/>
  <c r="CE267" i="75"/>
  <c r="ET234" i="75"/>
  <c r="CD265" i="75"/>
  <c r="CE265" i="75"/>
  <c r="CD263" i="75"/>
  <c r="CE263" i="75"/>
  <c r="CD260" i="75"/>
  <c r="CE260" i="75"/>
  <c r="CD258" i="75"/>
  <c r="CE258" i="75"/>
  <c r="CD257" i="75"/>
  <c r="BS257" i="75" s="1"/>
  <c r="CE257" i="75"/>
  <c r="CD273" i="75"/>
  <c r="ET242" i="75"/>
  <c r="CE273" i="75"/>
  <c r="ED274" i="75"/>
  <c r="BZ274" i="75" s="1"/>
  <c r="EC275" i="75"/>
  <c r="EL274" i="75"/>
  <c r="BW274" i="75" s="1"/>
  <c r="EK275" i="75"/>
  <c r="CA274" i="75" l="1"/>
  <c r="EX243" i="75"/>
  <c r="BS277" i="71"/>
  <c r="DS277" i="71" s="1"/>
  <c r="DS269" i="71"/>
  <c r="DS271" i="71"/>
  <c r="DS273" i="71"/>
  <c r="DS275" i="71"/>
  <c r="EU243" i="75"/>
  <c r="BX277" i="71"/>
  <c r="EN276" i="71"/>
  <c r="EI276" i="71"/>
  <c r="EN268" i="71"/>
  <c r="EI268" i="71"/>
  <c r="EN270" i="71"/>
  <c r="EI270" i="71"/>
  <c r="EN272" i="71"/>
  <c r="EI272" i="71"/>
  <c r="EN274" i="71"/>
  <c r="EI274" i="71"/>
  <c r="EI275" i="71"/>
  <c r="EN269" i="71"/>
  <c r="EI269" i="71"/>
  <c r="EN271" i="71"/>
  <c r="EI271" i="71"/>
  <c r="EN273" i="71"/>
  <c r="EI273" i="71"/>
  <c r="EN275" i="71"/>
  <c r="EL275" i="75"/>
  <c r="BW275" i="75" s="1"/>
  <c r="EK276" i="75"/>
  <c r="EK113" i="75"/>
  <c r="EG112" i="75"/>
  <c r="EC186" i="75"/>
  <c r="EC112" i="75"/>
  <c r="EK186" i="75"/>
  <c r="CD274" i="75"/>
  <c r="ET243" i="75"/>
  <c r="CE274" i="75"/>
  <c r="EG184" i="75"/>
  <c r="ED275" i="75"/>
  <c r="BZ275" i="75" s="1"/>
  <c r="EC276" i="75"/>
  <c r="EH275" i="75"/>
  <c r="BV275" i="75" s="1"/>
  <c r="CA275" i="75" s="1"/>
  <c r="EG276" i="75"/>
  <c r="EX244" i="75" l="1"/>
  <c r="BS278" i="71"/>
  <c r="DS278" i="71" s="1"/>
  <c r="EU244" i="75"/>
  <c r="BX278" i="71"/>
  <c r="EN277" i="71"/>
  <c r="EI277" i="71"/>
  <c r="EH276" i="75"/>
  <c r="BV276" i="75" s="1"/>
  <c r="EG277" i="75"/>
  <c r="EG185" i="75"/>
  <c r="EK187" i="75"/>
  <c r="EC113" i="75"/>
  <c r="EC187" i="75"/>
  <c r="EG113" i="75"/>
  <c r="EK114" i="75"/>
  <c r="EL276" i="75"/>
  <c r="BW276" i="75" s="1"/>
  <c r="EK277" i="75"/>
  <c r="ED276" i="75"/>
  <c r="BZ276" i="75" s="1"/>
  <c r="EC277" i="75"/>
  <c r="CD275" i="75"/>
  <c r="ET244" i="75"/>
  <c r="CE275" i="75"/>
  <c r="CA276" i="75" l="1"/>
  <c r="EX245" i="75"/>
  <c r="BS279" i="71"/>
  <c r="DS279" i="71" s="1"/>
  <c r="EU245" i="75"/>
  <c r="BX279" i="71"/>
  <c r="EN278" i="71"/>
  <c r="EI278" i="71"/>
  <c r="ED277" i="75"/>
  <c r="BZ277" i="75" s="1"/>
  <c r="EC278" i="75"/>
  <c r="EL277" i="75"/>
  <c r="BW277" i="75" s="1"/>
  <c r="EK278" i="75"/>
  <c r="EK115" i="75"/>
  <c r="EG114" i="75"/>
  <c r="EC188" i="75"/>
  <c r="EC114" i="75"/>
  <c r="EK188" i="75"/>
  <c r="EG186" i="75"/>
  <c r="EH277" i="75"/>
  <c r="BV277" i="75" s="1"/>
  <c r="CA277" i="75" s="1"/>
  <c r="EG278" i="75"/>
  <c r="CD276" i="75"/>
  <c r="ET245" i="75"/>
  <c r="CE276" i="75"/>
  <c r="EX246" i="75" l="1"/>
  <c r="BS280" i="71"/>
  <c r="DS280" i="71" s="1"/>
  <c r="EU246" i="75"/>
  <c r="BX280" i="71"/>
  <c r="EN279" i="71"/>
  <c r="EI279" i="71"/>
  <c r="EH278" i="75"/>
  <c r="BV278" i="75" s="1"/>
  <c r="EG279" i="75"/>
  <c r="EG187" i="75"/>
  <c r="EK189" i="75"/>
  <c r="EC115" i="75"/>
  <c r="EC189" i="75"/>
  <c r="EG115" i="75"/>
  <c r="EK116" i="75"/>
  <c r="EL278" i="75"/>
  <c r="BW278" i="75" s="1"/>
  <c r="EK279" i="75"/>
  <c r="ED278" i="75"/>
  <c r="BZ278" i="75" s="1"/>
  <c r="EC279" i="75"/>
  <c r="CD277" i="75"/>
  <c r="ET246" i="75"/>
  <c r="CE277" i="75"/>
  <c r="CA278" i="75" l="1"/>
  <c r="EX247" i="75"/>
  <c r="BS281" i="71"/>
  <c r="DS281" i="71" s="1"/>
  <c r="EU247" i="75"/>
  <c r="BX281" i="71"/>
  <c r="EN280" i="71"/>
  <c r="EI280" i="71"/>
  <c r="EL279" i="75"/>
  <c r="BW279" i="75" s="1"/>
  <c r="EK280" i="75"/>
  <c r="EK117" i="75"/>
  <c r="EG116" i="75"/>
  <c r="EC190" i="75"/>
  <c r="EC116" i="75"/>
  <c r="EK190" i="75"/>
  <c r="EG188" i="75"/>
  <c r="EH279" i="75"/>
  <c r="BV279" i="75" s="1"/>
  <c r="EG280" i="75"/>
  <c r="ED279" i="75"/>
  <c r="BZ279" i="75" s="1"/>
  <c r="EC280" i="75"/>
  <c r="CD278" i="75"/>
  <c r="ET247" i="75"/>
  <c r="CE278" i="75"/>
  <c r="CA279" i="75" l="1"/>
  <c r="EX248" i="75"/>
  <c r="BS282" i="71"/>
  <c r="DS282" i="71" s="1"/>
  <c r="EU248" i="75"/>
  <c r="BX282" i="71"/>
  <c r="EN281" i="71"/>
  <c r="EI281" i="71"/>
  <c r="ED280" i="75"/>
  <c r="BZ280" i="75" s="1"/>
  <c r="EC281" i="75"/>
  <c r="EH280" i="75"/>
  <c r="BV280" i="75" s="1"/>
  <c r="EG281" i="75"/>
  <c r="EG189" i="75"/>
  <c r="EK191" i="75"/>
  <c r="EC117" i="75"/>
  <c r="EC191" i="75"/>
  <c r="EG117" i="75"/>
  <c r="EK118" i="75"/>
  <c r="EL280" i="75"/>
  <c r="BW280" i="75" s="1"/>
  <c r="EK281" i="75"/>
  <c r="CD279" i="75"/>
  <c r="ET248" i="75"/>
  <c r="CE279" i="75"/>
  <c r="CA280" i="75" l="1"/>
  <c r="EX249" i="75"/>
  <c r="BS283" i="71"/>
  <c r="DS283" i="71" s="1"/>
  <c r="EU249" i="75"/>
  <c r="BX283" i="71"/>
  <c r="EN282" i="71"/>
  <c r="EI282" i="71"/>
  <c r="EL281" i="75"/>
  <c r="BW281" i="75" s="1"/>
  <c r="EK282" i="75"/>
  <c r="EK119" i="75"/>
  <c r="EG118" i="75"/>
  <c r="EC192" i="75"/>
  <c r="EC118" i="75"/>
  <c r="EK192" i="75"/>
  <c r="EG190" i="75"/>
  <c r="EH281" i="75"/>
  <c r="BV281" i="75" s="1"/>
  <c r="EG282" i="75"/>
  <c r="ED281" i="75"/>
  <c r="BZ281" i="75" s="1"/>
  <c r="EC282" i="75"/>
  <c r="CD280" i="75"/>
  <c r="ET249" i="75"/>
  <c r="CE280" i="75"/>
  <c r="CA281" i="75" l="1"/>
  <c r="EX250" i="75"/>
  <c r="BS284" i="71"/>
  <c r="DS284" i="71" s="1"/>
  <c r="EU250" i="75"/>
  <c r="BX284" i="71"/>
  <c r="EN283" i="71"/>
  <c r="EI283" i="71"/>
  <c r="ED282" i="75"/>
  <c r="BZ282" i="75" s="1"/>
  <c r="EC283" i="75"/>
  <c r="EH282" i="75"/>
  <c r="BV282" i="75" s="1"/>
  <c r="EG283" i="75"/>
  <c r="EG191" i="75"/>
  <c r="EK193" i="75"/>
  <c r="EC119" i="75"/>
  <c r="EC193" i="75"/>
  <c r="EG119" i="75"/>
  <c r="EK120" i="75"/>
  <c r="EL282" i="75"/>
  <c r="BW282" i="75" s="1"/>
  <c r="EK283" i="75"/>
  <c r="CD281" i="75"/>
  <c r="ET250" i="75"/>
  <c r="CE281" i="75"/>
  <c r="CA282" i="75" l="1"/>
  <c r="EX251" i="75"/>
  <c r="BS285" i="71"/>
  <c r="DS285" i="71" s="1"/>
  <c r="EU251" i="75"/>
  <c r="BX285" i="71"/>
  <c r="EN284" i="71"/>
  <c r="EI284" i="71"/>
  <c r="EL283" i="75"/>
  <c r="BW283" i="75" s="1"/>
  <c r="EK284" i="75"/>
  <c r="EK121" i="75"/>
  <c r="EG120" i="75"/>
  <c r="EC194" i="75"/>
  <c r="EC120" i="75"/>
  <c r="EK194" i="75"/>
  <c r="EG192" i="75"/>
  <c r="EH283" i="75"/>
  <c r="BV283" i="75" s="1"/>
  <c r="EG284" i="75"/>
  <c r="ED283" i="75"/>
  <c r="BZ283" i="75" s="1"/>
  <c r="EC284" i="75"/>
  <c r="CD282" i="75"/>
  <c r="ET251" i="75"/>
  <c r="CE282" i="75"/>
  <c r="CA283" i="75" l="1"/>
  <c r="EX252" i="75"/>
  <c r="BS286" i="71"/>
  <c r="DS286" i="71" s="1"/>
  <c r="EN285" i="71"/>
  <c r="EI285" i="71"/>
  <c r="EU252" i="75"/>
  <c r="BX286" i="71"/>
  <c r="ED284" i="75"/>
  <c r="BZ284" i="75" s="1"/>
  <c r="EC285" i="75"/>
  <c r="EH284" i="75"/>
  <c r="BV284" i="75" s="1"/>
  <c r="EG285" i="75"/>
  <c r="EG193" i="75"/>
  <c r="EK195" i="75"/>
  <c r="EC121" i="75"/>
  <c r="EC195" i="75"/>
  <c r="EG121" i="75"/>
  <c r="EK122" i="75"/>
  <c r="EL284" i="75"/>
  <c r="BW284" i="75" s="1"/>
  <c r="EK285" i="75"/>
  <c r="CD283" i="75"/>
  <c r="ET252" i="75"/>
  <c r="CE283" i="75"/>
  <c r="CA284" i="75" l="1"/>
  <c r="EX253" i="75"/>
  <c r="BS287" i="71"/>
  <c r="DS287" i="71" s="1"/>
  <c r="EU253" i="75"/>
  <c r="BX287" i="71"/>
  <c r="EN286" i="71"/>
  <c r="EI286" i="71"/>
  <c r="EL285" i="75"/>
  <c r="BW285" i="75" s="1"/>
  <c r="EK286" i="75"/>
  <c r="EK123" i="75"/>
  <c r="EG122" i="75"/>
  <c r="EC196" i="75"/>
  <c r="EC122" i="75"/>
  <c r="EK196" i="75"/>
  <c r="EG194" i="75"/>
  <c r="EH285" i="75"/>
  <c r="BV285" i="75" s="1"/>
  <c r="EG286" i="75"/>
  <c r="ED285" i="75"/>
  <c r="BZ285" i="75" s="1"/>
  <c r="EC286" i="75"/>
  <c r="CD284" i="75"/>
  <c r="ET253" i="75"/>
  <c r="CE284" i="75"/>
  <c r="CA285" i="75" l="1"/>
  <c r="EX254" i="75"/>
  <c r="BS288" i="71"/>
  <c r="DS288" i="71" s="1"/>
  <c r="EN287" i="71"/>
  <c r="EI287" i="71"/>
  <c r="EU254" i="75"/>
  <c r="BX288" i="71"/>
  <c r="CD285" i="75"/>
  <c r="ET254" i="75"/>
  <c r="CE285" i="75"/>
  <c r="ED286" i="75"/>
  <c r="BZ286" i="75" s="1"/>
  <c r="EC287" i="75"/>
  <c r="EH286" i="75"/>
  <c r="BV286" i="75" s="1"/>
  <c r="EG287" i="75"/>
  <c r="EG195" i="75"/>
  <c r="EK197" i="75"/>
  <c r="EC123" i="75"/>
  <c r="EC197" i="75"/>
  <c r="EG123" i="75"/>
  <c r="EK124" i="75"/>
  <c r="EL286" i="75"/>
  <c r="BW286" i="75" s="1"/>
  <c r="EK287" i="75"/>
  <c r="CA286" i="75" l="1"/>
  <c r="EX255" i="75"/>
  <c r="BS289" i="71"/>
  <c r="DS289" i="71" s="1"/>
  <c r="EU255" i="75"/>
  <c r="BX289" i="71"/>
  <c r="EN288" i="71"/>
  <c r="EI288" i="71"/>
  <c r="EL287" i="75"/>
  <c r="BW287" i="75" s="1"/>
  <c r="EK288" i="75"/>
  <c r="EL124" i="75"/>
  <c r="BW124" i="75" s="1"/>
  <c r="EK125" i="75"/>
  <c r="EG124" i="75"/>
  <c r="ED197" i="75"/>
  <c r="BZ197" i="75" s="1"/>
  <c r="EC198" i="75"/>
  <c r="EC124" i="75"/>
  <c r="EL197" i="75"/>
  <c r="BW197" i="75" s="1"/>
  <c r="EK198" i="75"/>
  <c r="EG196" i="75"/>
  <c r="EH287" i="75"/>
  <c r="BV287" i="75" s="1"/>
  <c r="EG288" i="75"/>
  <c r="ED287" i="75"/>
  <c r="BZ287" i="75" s="1"/>
  <c r="EC288" i="75"/>
  <c r="CD286" i="75"/>
  <c r="ET255" i="75"/>
  <c r="CE286" i="75"/>
  <c r="CA287" i="75" l="1"/>
  <c r="EX256" i="75"/>
  <c r="BS290" i="71"/>
  <c r="DS290" i="71" s="1"/>
  <c r="EU256" i="75"/>
  <c r="BX290" i="71"/>
  <c r="EN289" i="71"/>
  <c r="EI289" i="71"/>
  <c r="EU101" i="75"/>
  <c r="BX125" i="71"/>
  <c r="EU166" i="75"/>
  <c r="BX199" i="71"/>
  <c r="EX166" i="75"/>
  <c r="BS199" i="71"/>
  <c r="EH288" i="75"/>
  <c r="BV288" i="75" s="1"/>
  <c r="EG289" i="75"/>
  <c r="CD287" i="75"/>
  <c r="ET256" i="75"/>
  <c r="CE287" i="75"/>
  <c r="EG197" i="75"/>
  <c r="EL15" i="75"/>
  <c r="EL16" i="75"/>
  <c r="EL17" i="75"/>
  <c r="EL19" i="75"/>
  <c r="EL18" i="75"/>
  <c r="EL20" i="75"/>
  <c r="EL21" i="75"/>
  <c r="EL22" i="75"/>
  <c r="EL23" i="75"/>
  <c r="EL24" i="75"/>
  <c r="EL25" i="75"/>
  <c r="EL26" i="75"/>
  <c r="EL27" i="75"/>
  <c r="EL28" i="75"/>
  <c r="EL29" i="75"/>
  <c r="EL30" i="75"/>
  <c r="EL31" i="75"/>
  <c r="EL32" i="75"/>
  <c r="EL33" i="75"/>
  <c r="EL34" i="75"/>
  <c r="EL35" i="75"/>
  <c r="EL36" i="75"/>
  <c r="BW36" i="75" s="1"/>
  <c r="BX36" i="71" s="1"/>
  <c r="ED124" i="75"/>
  <c r="BZ124" i="75" s="1"/>
  <c r="BS125" i="71" s="1"/>
  <c r="EC125" i="75"/>
  <c r="ED198" i="75"/>
  <c r="BZ198" i="75" s="1"/>
  <c r="EC199" i="75"/>
  <c r="ED161" i="75"/>
  <c r="ED162" i="75"/>
  <c r="ED163" i="75"/>
  <c r="ED165" i="75"/>
  <c r="ED164" i="75"/>
  <c r="ED166" i="75"/>
  <c r="ED167" i="75"/>
  <c r="ED168" i="75"/>
  <c r="ED169" i="75"/>
  <c r="ED170" i="75"/>
  <c r="ED171" i="75"/>
  <c r="ED172" i="75"/>
  <c r="ED173" i="75"/>
  <c r="ED174" i="75"/>
  <c r="ED175" i="75"/>
  <c r="ED176" i="75"/>
  <c r="ED177" i="75"/>
  <c r="ED178" i="75"/>
  <c r="ED179" i="75"/>
  <c r="ED180" i="75"/>
  <c r="ED181" i="75"/>
  <c r="ED182" i="75"/>
  <c r="BZ182" i="75" s="1"/>
  <c r="BS184" i="71" s="1"/>
  <c r="ED183" i="75"/>
  <c r="BZ183" i="75" s="1"/>
  <c r="BS185" i="71" s="1"/>
  <c r="ED184" i="75"/>
  <c r="BZ184" i="75" s="1"/>
  <c r="BS186" i="71" s="1"/>
  <c r="ED185" i="75"/>
  <c r="BZ185" i="75" s="1"/>
  <c r="BS187" i="71" s="1"/>
  <c r="ED186" i="75"/>
  <c r="BZ186" i="75" s="1"/>
  <c r="BS188" i="71" s="1"/>
  <c r="ED187" i="75"/>
  <c r="BZ187" i="75" s="1"/>
  <c r="BS189" i="71" s="1"/>
  <c r="ED188" i="75"/>
  <c r="BZ188" i="75" s="1"/>
  <c r="BS190" i="71" s="1"/>
  <c r="ED189" i="75"/>
  <c r="BZ189" i="75" s="1"/>
  <c r="BS191" i="71" s="1"/>
  <c r="ED190" i="75"/>
  <c r="BZ190" i="75" s="1"/>
  <c r="ED191" i="75"/>
  <c r="BZ191" i="75" s="1"/>
  <c r="ED192" i="75"/>
  <c r="BZ192" i="75" s="1"/>
  <c r="ED193" i="75"/>
  <c r="BZ193" i="75" s="1"/>
  <c r="ED194" i="75"/>
  <c r="BZ194" i="75" s="1"/>
  <c r="ED195" i="75"/>
  <c r="BZ195" i="75" s="1"/>
  <c r="ED196" i="75"/>
  <c r="BZ196" i="75" s="1"/>
  <c r="EL288" i="75"/>
  <c r="BW288" i="75" s="1"/>
  <c r="EK289" i="75"/>
  <c r="ED288" i="75"/>
  <c r="BZ288" i="75" s="1"/>
  <c r="EC289" i="75"/>
  <c r="EL198" i="75"/>
  <c r="BW198" i="75" s="1"/>
  <c r="EK199" i="75"/>
  <c r="EL161" i="75"/>
  <c r="EL162" i="75"/>
  <c r="EL163" i="75"/>
  <c r="EL165" i="75"/>
  <c r="EL164" i="75"/>
  <c r="EL166" i="75"/>
  <c r="EL167" i="75"/>
  <c r="EL168" i="75"/>
  <c r="EL169" i="75"/>
  <c r="EL170" i="75"/>
  <c r="EL171" i="75"/>
  <c r="EL172" i="75"/>
  <c r="EL173" i="75"/>
  <c r="EL174" i="75"/>
  <c r="EL175" i="75"/>
  <c r="EL176" i="75"/>
  <c r="EL177" i="75"/>
  <c r="EL178" i="75"/>
  <c r="EL179" i="75"/>
  <c r="EL180" i="75"/>
  <c r="EL181" i="75"/>
  <c r="EL182" i="75"/>
  <c r="BW182" i="75" s="1"/>
  <c r="BX184" i="71" s="1"/>
  <c r="BQ184" i="71" s="1"/>
  <c r="EL183" i="75"/>
  <c r="BW183" i="75" s="1"/>
  <c r="BX185" i="71" s="1"/>
  <c r="EL184" i="75"/>
  <c r="BW184" i="75" s="1"/>
  <c r="BX186" i="71" s="1"/>
  <c r="BQ186" i="71" s="1"/>
  <c r="EL185" i="75"/>
  <c r="BW185" i="75" s="1"/>
  <c r="BX187" i="71" s="1"/>
  <c r="EL186" i="75"/>
  <c r="BW186" i="75" s="1"/>
  <c r="BX188" i="71" s="1"/>
  <c r="BQ188" i="71" s="1"/>
  <c r="EL187" i="75"/>
  <c r="BW187" i="75" s="1"/>
  <c r="BX189" i="71" s="1"/>
  <c r="EL188" i="75"/>
  <c r="BW188" i="75" s="1"/>
  <c r="BX190" i="71" s="1"/>
  <c r="BQ190" i="71" s="1"/>
  <c r="EL189" i="75"/>
  <c r="BW189" i="75" s="1"/>
  <c r="BX191" i="71" s="1"/>
  <c r="EL190" i="75"/>
  <c r="BW190" i="75" s="1"/>
  <c r="EL191" i="75"/>
  <c r="BW191" i="75" s="1"/>
  <c r="EL192" i="75"/>
  <c r="BW192" i="75" s="1"/>
  <c r="EL193" i="75"/>
  <c r="BW193" i="75" s="1"/>
  <c r="EL194" i="75"/>
  <c r="BW194" i="75" s="1"/>
  <c r="EL195" i="75"/>
  <c r="BW195" i="75" s="1"/>
  <c r="EL196" i="75"/>
  <c r="BW196" i="75" s="1"/>
  <c r="EG125" i="75"/>
  <c r="EL125" i="75"/>
  <c r="BW125" i="75" s="1"/>
  <c r="EK126" i="75"/>
  <c r="EL88" i="75"/>
  <c r="EL90" i="75"/>
  <c r="EL89" i="75"/>
  <c r="EL92" i="75"/>
  <c r="EL91" i="75"/>
  <c r="EL93" i="75"/>
  <c r="EL94" i="75"/>
  <c r="EL95" i="75"/>
  <c r="EL96" i="75"/>
  <c r="EL97" i="75"/>
  <c r="EL98" i="75"/>
  <c r="EL99" i="75"/>
  <c r="EL100" i="75"/>
  <c r="EL101" i="75"/>
  <c r="EL102" i="75"/>
  <c r="EL103" i="75"/>
  <c r="EL104" i="75"/>
  <c r="EL105" i="75"/>
  <c r="EL106" i="75"/>
  <c r="EL107" i="75"/>
  <c r="EL108" i="75"/>
  <c r="EL109" i="75"/>
  <c r="BW109" i="75" s="1"/>
  <c r="EL110" i="75"/>
  <c r="BW110" i="75" s="1"/>
  <c r="EL111" i="75"/>
  <c r="BW111" i="75" s="1"/>
  <c r="EL112" i="75"/>
  <c r="BW112" i="75" s="1"/>
  <c r="EL113" i="75"/>
  <c r="BW113" i="75" s="1"/>
  <c r="EL114" i="75"/>
  <c r="BW114" i="75" s="1"/>
  <c r="EL115" i="75"/>
  <c r="BW115" i="75" s="1"/>
  <c r="EL116" i="75"/>
  <c r="BW116" i="75" s="1"/>
  <c r="EL117" i="75"/>
  <c r="BW117" i="75" s="1"/>
  <c r="EL118" i="75"/>
  <c r="BW118" i="75" s="1"/>
  <c r="EL119" i="75"/>
  <c r="BW119" i="75" s="1"/>
  <c r="EL120" i="75"/>
  <c r="BW120" i="75" s="1"/>
  <c r="EL121" i="75"/>
  <c r="BW121" i="75" s="1"/>
  <c r="EL122" i="75"/>
  <c r="BW122" i="75" s="1"/>
  <c r="EL123" i="75"/>
  <c r="BW123" i="75" s="1"/>
  <c r="ED15" i="75"/>
  <c r="ED16" i="75"/>
  <c r="ED17" i="75"/>
  <c r="ED19" i="75"/>
  <c r="ED18" i="75"/>
  <c r="ED20" i="75"/>
  <c r="ED21" i="75"/>
  <c r="ED22" i="75"/>
  <c r="ED23" i="75"/>
  <c r="ED24" i="75"/>
  <c r="ED25" i="75"/>
  <c r="ED26" i="75"/>
  <c r="ED27" i="75"/>
  <c r="ED28" i="75"/>
  <c r="ED29" i="75"/>
  <c r="ED30" i="75"/>
  <c r="ED31" i="75"/>
  <c r="ED32" i="75"/>
  <c r="ED33" i="75"/>
  <c r="ED34" i="75"/>
  <c r="ED35" i="75"/>
  <c r="ED36" i="75"/>
  <c r="BZ36" i="75" s="1"/>
  <c r="BS36" i="71" s="1"/>
  <c r="CA288" i="75" l="1"/>
  <c r="EX257" i="75"/>
  <c r="BS291" i="71"/>
  <c r="DS291" i="71" s="1"/>
  <c r="BQ199" i="71"/>
  <c r="EU100" i="75"/>
  <c r="BX124" i="71"/>
  <c r="EU98" i="75"/>
  <c r="BX122" i="71"/>
  <c r="EU96" i="75"/>
  <c r="BX120" i="71"/>
  <c r="EU94" i="75"/>
  <c r="BX118" i="71"/>
  <c r="EU92" i="75"/>
  <c r="BX116" i="71"/>
  <c r="EU90" i="75"/>
  <c r="BX114" i="71"/>
  <c r="EU88" i="75"/>
  <c r="BX112" i="71"/>
  <c r="EU86" i="75"/>
  <c r="BX110" i="71"/>
  <c r="EN125" i="71"/>
  <c r="EI125" i="71"/>
  <c r="EN290" i="71"/>
  <c r="EI290" i="71"/>
  <c r="EU99" i="75"/>
  <c r="BX123" i="71"/>
  <c r="EU97" i="75"/>
  <c r="BX121" i="71"/>
  <c r="EU95" i="75"/>
  <c r="BX119" i="71"/>
  <c r="EU93" i="75"/>
  <c r="BX117" i="71"/>
  <c r="EU91" i="75"/>
  <c r="BX115" i="71"/>
  <c r="EU89" i="75"/>
  <c r="BX113" i="71"/>
  <c r="EU87" i="75"/>
  <c r="BX111" i="71"/>
  <c r="EU102" i="75"/>
  <c r="BX126" i="71"/>
  <c r="EN191" i="71"/>
  <c r="BQ191" i="71"/>
  <c r="EN189" i="71"/>
  <c r="BQ189" i="71"/>
  <c r="EN187" i="71"/>
  <c r="BQ187" i="71"/>
  <c r="EN185" i="71"/>
  <c r="BQ185" i="71"/>
  <c r="EU257" i="75"/>
  <c r="BX291" i="71"/>
  <c r="FE15" i="75"/>
  <c r="EU164" i="75"/>
  <c r="BX197" i="71"/>
  <c r="EU162" i="75"/>
  <c r="BX195" i="71"/>
  <c r="EU160" i="75"/>
  <c r="BX193" i="71"/>
  <c r="EU167" i="75"/>
  <c r="BX200" i="71"/>
  <c r="EX164" i="75"/>
  <c r="BS197" i="71"/>
  <c r="EX162" i="75"/>
  <c r="BS195" i="71"/>
  <c r="EX160" i="75"/>
  <c r="BS193" i="71"/>
  <c r="DS191" i="71"/>
  <c r="DS189" i="71"/>
  <c r="DS187" i="71"/>
  <c r="DS185" i="71"/>
  <c r="EX167" i="75"/>
  <c r="BS200" i="71"/>
  <c r="EU165" i="75"/>
  <c r="BX198" i="71"/>
  <c r="EU163" i="75"/>
  <c r="BX196" i="71"/>
  <c r="EU161" i="75"/>
  <c r="BX194" i="71"/>
  <c r="EU159" i="75"/>
  <c r="BX192" i="71"/>
  <c r="EN190" i="71"/>
  <c r="EN188" i="71"/>
  <c r="EN186" i="71"/>
  <c r="EX165" i="75"/>
  <c r="BS198" i="71"/>
  <c r="EX163" i="75"/>
  <c r="BS196" i="71"/>
  <c r="EX161" i="75"/>
  <c r="BS194" i="71"/>
  <c r="EX159" i="75"/>
  <c r="BS192" i="71"/>
  <c r="DS190" i="71"/>
  <c r="DS188" i="71"/>
  <c r="DS186" i="71"/>
  <c r="FE101" i="75"/>
  <c r="EX101" i="75"/>
  <c r="EH125" i="75"/>
  <c r="BV125" i="75" s="1"/>
  <c r="EG126" i="75"/>
  <c r="EH88" i="75"/>
  <c r="EH90" i="75"/>
  <c r="EH89" i="75"/>
  <c r="EH91" i="75"/>
  <c r="EH92" i="75"/>
  <c r="EH93" i="75"/>
  <c r="EH94" i="75"/>
  <c r="EH95" i="75"/>
  <c r="EH96" i="75"/>
  <c r="EH97" i="75"/>
  <c r="EH98" i="75"/>
  <c r="EH99" i="75"/>
  <c r="EH100" i="75"/>
  <c r="EH101" i="75"/>
  <c r="EH102" i="75"/>
  <c r="EH103" i="75"/>
  <c r="EH104" i="75"/>
  <c r="EH105" i="75"/>
  <c r="EH106" i="75"/>
  <c r="EH107" i="75"/>
  <c r="EH108" i="75"/>
  <c r="EH109" i="75"/>
  <c r="BV109" i="75" s="1"/>
  <c r="EH110" i="75"/>
  <c r="BV110" i="75" s="1"/>
  <c r="EH111" i="75"/>
  <c r="BV111" i="75" s="1"/>
  <c r="EH112" i="75"/>
  <c r="BV112" i="75" s="1"/>
  <c r="EH113" i="75"/>
  <c r="BV113" i="75" s="1"/>
  <c r="EH114" i="75"/>
  <c r="BV114" i="75" s="1"/>
  <c r="EH115" i="75"/>
  <c r="BV115" i="75" s="1"/>
  <c r="EH116" i="75"/>
  <c r="BV116" i="75" s="1"/>
  <c r="EH117" i="75"/>
  <c r="BV117" i="75" s="1"/>
  <c r="EH118" i="75"/>
  <c r="BV118" i="75" s="1"/>
  <c r="EH119" i="75"/>
  <c r="BV119" i="75" s="1"/>
  <c r="EH120" i="75"/>
  <c r="BV120" i="75" s="1"/>
  <c r="EH121" i="75"/>
  <c r="BV121" i="75" s="1"/>
  <c r="EH122" i="75"/>
  <c r="BV122" i="75" s="1"/>
  <c r="EH123" i="75"/>
  <c r="BV123" i="75" s="1"/>
  <c r="ED289" i="75"/>
  <c r="BZ289" i="75" s="1"/>
  <c r="BS292" i="71" s="1"/>
  <c r="DS292" i="71" s="1"/>
  <c r="EC290" i="75"/>
  <c r="EL310" i="75"/>
  <c r="EL311" i="75"/>
  <c r="EL313" i="75"/>
  <c r="EL312" i="75"/>
  <c r="EL314" i="75"/>
  <c r="EL315" i="75"/>
  <c r="EL316" i="75"/>
  <c r="EL317" i="75"/>
  <c r="EL318" i="75"/>
  <c r="EL319" i="75"/>
  <c r="EL320" i="75"/>
  <c r="EL321" i="75"/>
  <c r="EL322" i="75"/>
  <c r="EL323" i="75"/>
  <c r="EL324" i="75"/>
  <c r="EL325" i="75"/>
  <c r="EL326" i="75"/>
  <c r="EL327" i="75"/>
  <c r="EL328" i="75"/>
  <c r="EL329" i="75"/>
  <c r="EL330" i="75"/>
  <c r="EH197" i="75"/>
  <c r="BV197" i="75" s="1"/>
  <c r="EG198" i="75"/>
  <c r="EH289" i="75"/>
  <c r="BV289" i="75" s="1"/>
  <c r="EG290" i="75"/>
  <c r="EL126" i="75"/>
  <c r="BW126" i="75" s="1"/>
  <c r="EK127" i="75"/>
  <c r="EH124" i="75"/>
  <c r="BV124" i="75" s="1"/>
  <c r="EL199" i="75"/>
  <c r="BW199" i="75" s="1"/>
  <c r="EK200" i="75"/>
  <c r="EH15" i="75"/>
  <c r="EH16" i="75"/>
  <c r="EH17" i="75"/>
  <c r="EH18" i="75"/>
  <c r="EH19" i="75"/>
  <c r="EH20" i="75"/>
  <c r="EH21" i="75"/>
  <c r="EH22" i="75"/>
  <c r="EH23" i="75"/>
  <c r="EH24" i="75"/>
  <c r="EH25" i="75"/>
  <c r="EH26" i="75"/>
  <c r="EH27" i="75"/>
  <c r="EH28" i="75"/>
  <c r="EH29" i="75"/>
  <c r="EH30" i="75"/>
  <c r="EH31" i="75"/>
  <c r="EH32" i="75"/>
  <c r="EH33" i="75"/>
  <c r="EH34" i="75"/>
  <c r="EH35" i="75"/>
  <c r="EH36" i="75"/>
  <c r="BV36" i="75" s="1"/>
  <c r="EL289" i="75"/>
  <c r="BW289" i="75" s="1"/>
  <c r="BX292" i="71" s="1"/>
  <c r="EK290" i="75"/>
  <c r="ED199" i="75"/>
  <c r="BZ199" i="75" s="1"/>
  <c r="EC200" i="75"/>
  <c r="ED125" i="75"/>
  <c r="BZ125" i="75" s="1"/>
  <c r="BS126" i="71" s="1"/>
  <c r="DS126" i="71" s="1"/>
  <c r="EC126" i="75"/>
  <c r="ED88" i="75"/>
  <c r="ED89" i="75"/>
  <c r="ED91" i="75"/>
  <c r="ED90" i="75"/>
  <c r="ED92" i="75"/>
  <c r="ED93" i="75"/>
  <c r="ED94" i="75"/>
  <c r="ED95" i="75"/>
  <c r="ED96" i="75"/>
  <c r="ED97" i="75"/>
  <c r="ED98" i="75"/>
  <c r="ED99" i="75"/>
  <c r="ED100" i="75"/>
  <c r="ED101" i="75"/>
  <c r="ED102" i="75"/>
  <c r="ED103" i="75"/>
  <c r="ED104" i="75"/>
  <c r="ED105" i="75"/>
  <c r="ED106" i="75"/>
  <c r="ED107" i="75"/>
  <c r="ED108" i="75"/>
  <c r="ED109" i="75"/>
  <c r="BZ109" i="75" s="1"/>
  <c r="BS110" i="71" s="1"/>
  <c r="ED110" i="75"/>
  <c r="BZ110" i="75" s="1"/>
  <c r="BS111" i="71" s="1"/>
  <c r="ED111" i="75"/>
  <c r="BZ111" i="75" s="1"/>
  <c r="BS112" i="71" s="1"/>
  <c r="ED112" i="75"/>
  <c r="BZ112" i="75" s="1"/>
  <c r="BS113" i="71" s="1"/>
  <c r="ED113" i="75"/>
  <c r="BZ113" i="75" s="1"/>
  <c r="BS114" i="71" s="1"/>
  <c r="ED114" i="75"/>
  <c r="BZ114" i="75" s="1"/>
  <c r="BS115" i="71" s="1"/>
  <c r="ED115" i="75"/>
  <c r="BZ115" i="75" s="1"/>
  <c r="BS116" i="71" s="1"/>
  <c r="ED116" i="75"/>
  <c r="BZ116" i="75" s="1"/>
  <c r="BS117" i="71" s="1"/>
  <c r="ED117" i="75"/>
  <c r="BZ117" i="75" s="1"/>
  <c r="BS118" i="71" s="1"/>
  <c r="ED118" i="75"/>
  <c r="BZ118" i="75" s="1"/>
  <c r="BS119" i="71" s="1"/>
  <c r="ED119" i="75"/>
  <c r="BZ119" i="75" s="1"/>
  <c r="BS120" i="71" s="1"/>
  <c r="ED120" i="75"/>
  <c r="BZ120" i="75" s="1"/>
  <c r="BS121" i="71" s="1"/>
  <c r="ED121" i="75"/>
  <c r="BZ121" i="75" s="1"/>
  <c r="BS122" i="71" s="1"/>
  <c r="ED122" i="75"/>
  <c r="BZ122" i="75" s="1"/>
  <c r="BS123" i="71" s="1"/>
  <c r="ED123" i="75"/>
  <c r="BZ123" i="75" s="1"/>
  <c r="BS124" i="71" s="1"/>
  <c r="CD288" i="75"/>
  <c r="ET257" i="75"/>
  <c r="CE288" i="75"/>
  <c r="CA289" i="75" l="1"/>
  <c r="DS124" i="71"/>
  <c r="DS122" i="71"/>
  <c r="DS120" i="71"/>
  <c r="DS118" i="71"/>
  <c r="DS116" i="71"/>
  <c r="DS114" i="71"/>
  <c r="DS112" i="71"/>
  <c r="BQ193" i="71"/>
  <c r="BQ195" i="71"/>
  <c r="BQ197" i="71"/>
  <c r="DS123" i="71"/>
  <c r="DS121" i="71"/>
  <c r="DS119" i="71"/>
  <c r="DS117" i="71"/>
  <c r="DS115" i="71"/>
  <c r="DS113" i="71"/>
  <c r="DS111" i="71"/>
  <c r="DS125" i="71"/>
  <c r="EN192" i="71"/>
  <c r="BQ192" i="71"/>
  <c r="EN194" i="71"/>
  <c r="BQ194" i="71"/>
  <c r="EN196" i="71"/>
  <c r="BQ196" i="71"/>
  <c r="EN198" i="71"/>
  <c r="BQ198" i="71"/>
  <c r="EN112" i="71"/>
  <c r="EI112" i="71"/>
  <c r="EN114" i="71"/>
  <c r="EI114" i="71"/>
  <c r="EN116" i="71"/>
  <c r="EI116" i="71"/>
  <c r="EN118" i="71"/>
  <c r="EI118" i="71"/>
  <c r="EN120" i="71"/>
  <c r="EI120" i="71"/>
  <c r="EN122" i="71"/>
  <c r="EI122" i="71"/>
  <c r="EN124" i="71"/>
  <c r="EI124" i="71"/>
  <c r="EN292" i="71"/>
  <c r="EI292" i="71"/>
  <c r="EU103" i="75"/>
  <c r="BX127" i="71"/>
  <c r="EN200" i="71"/>
  <c r="BQ200" i="71"/>
  <c r="EN291" i="71"/>
  <c r="EI291" i="71"/>
  <c r="EN126" i="71"/>
  <c r="EI126" i="71"/>
  <c r="EN111" i="71"/>
  <c r="EI111" i="71"/>
  <c r="EN113" i="71"/>
  <c r="EI113" i="71"/>
  <c r="EN115" i="71"/>
  <c r="EI115" i="71"/>
  <c r="EN117" i="71"/>
  <c r="EI117" i="71"/>
  <c r="EN119" i="71"/>
  <c r="EI119" i="71"/>
  <c r="EN121" i="71"/>
  <c r="EI121" i="71"/>
  <c r="EN123" i="71"/>
  <c r="EI123" i="71"/>
  <c r="DS192" i="71"/>
  <c r="DS194" i="71"/>
  <c r="DS196" i="71"/>
  <c r="DS198" i="71"/>
  <c r="DS199" i="71"/>
  <c r="DS200" i="71"/>
  <c r="DS193" i="71"/>
  <c r="DS195" i="71"/>
  <c r="DS197" i="71"/>
  <c r="EN193" i="71"/>
  <c r="EN195" i="71"/>
  <c r="EN197" i="71"/>
  <c r="EX168" i="75"/>
  <c r="BS201" i="71"/>
  <c r="EU168" i="75"/>
  <c r="BX201" i="71"/>
  <c r="EN199" i="71"/>
  <c r="FE100" i="75"/>
  <c r="EX100" i="75"/>
  <c r="FE98" i="75"/>
  <c r="EX98" i="75"/>
  <c r="FE96" i="75"/>
  <c r="EX96" i="75"/>
  <c r="FE94" i="75"/>
  <c r="EX94" i="75"/>
  <c r="FE92" i="75"/>
  <c r="EX92" i="75"/>
  <c r="FE90" i="75"/>
  <c r="EX90" i="75"/>
  <c r="FE88" i="75"/>
  <c r="EX88" i="75"/>
  <c r="FE86" i="75"/>
  <c r="EX86" i="75"/>
  <c r="ED126" i="75"/>
  <c r="BZ126" i="75" s="1"/>
  <c r="BS127" i="71" s="1"/>
  <c r="DS127" i="71" s="1"/>
  <c r="EC127" i="75"/>
  <c r="ED200" i="75"/>
  <c r="BZ200" i="75" s="1"/>
  <c r="EC201" i="75"/>
  <c r="ED310" i="75"/>
  <c r="ED311" i="75"/>
  <c r="ED312" i="75"/>
  <c r="ED313" i="75"/>
  <c r="ED314" i="75"/>
  <c r="ED315" i="75"/>
  <c r="ED316" i="75"/>
  <c r="ED317" i="75"/>
  <c r="ED318" i="75"/>
  <c r="ED319" i="75"/>
  <c r="ED320" i="75"/>
  <c r="ED321" i="75"/>
  <c r="ED322" i="75"/>
  <c r="ED323" i="75"/>
  <c r="ED324" i="75"/>
  <c r="ED325" i="75"/>
  <c r="ED326" i="75"/>
  <c r="ED327" i="75"/>
  <c r="ED328" i="75"/>
  <c r="ED329" i="75"/>
  <c r="ED330" i="75"/>
  <c r="CD36" i="75"/>
  <c r="FD15" i="75"/>
  <c r="CA36" i="75"/>
  <c r="FA15" i="75" s="1"/>
  <c r="EL200" i="75"/>
  <c r="BW200" i="75" s="1"/>
  <c r="EK201" i="75"/>
  <c r="CD124" i="75"/>
  <c r="ET101" i="75"/>
  <c r="FD101" i="75"/>
  <c r="CA124" i="75"/>
  <c r="FA101" i="75" s="1"/>
  <c r="EH310" i="75"/>
  <c r="EH311" i="75"/>
  <c r="EH312" i="75"/>
  <c r="EH313" i="75"/>
  <c r="EH314" i="75"/>
  <c r="EH315" i="75"/>
  <c r="EH316" i="75"/>
  <c r="EH317" i="75"/>
  <c r="EH318" i="75"/>
  <c r="EH319" i="75"/>
  <c r="EH320" i="75"/>
  <c r="EH321" i="75"/>
  <c r="EH322" i="75"/>
  <c r="EH323" i="75"/>
  <c r="EH324" i="75"/>
  <c r="EH325" i="75"/>
  <c r="EH326" i="75"/>
  <c r="EH327" i="75"/>
  <c r="EH328" i="75"/>
  <c r="EH329" i="75"/>
  <c r="EH330" i="75"/>
  <c r="CD289" i="75"/>
  <c r="CE289" i="75"/>
  <c r="EH198" i="75"/>
  <c r="BV198" i="75" s="1"/>
  <c r="EG199" i="75"/>
  <c r="EH161" i="75"/>
  <c r="EH162" i="75"/>
  <c r="EH163" i="75"/>
  <c r="EH164" i="75"/>
  <c r="EH165" i="75"/>
  <c r="EH166" i="75"/>
  <c r="EH167" i="75"/>
  <c r="EH168" i="75"/>
  <c r="EH169" i="75"/>
  <c r="EH170" i="75"/>
  <c r="EH171" i="75"/>
  <c r="EH172" i="75"/>
  <c r="EH173" i="75"/>
  <c r="EH174" i="75"/>
  <c r="EH175" i="75"/>
  <c r="EH176" i="75"/>
  <c r="EH177" i="75"/>
  <c r="EH178" i="75"/>
  <c r="EH179" i="75"/>
  <c r="EH180" i="75"/>
  <c r="EH181" i="75"/>
  <c r="EH182" i="75"/>
  <c r="BV182" i="75" s="1"/>
  <c r="EH183" i="75"/>
  <c r="BV183" i="75" s="1"/>
  <c r="EH184" i="75"/>
  <c r="BV184" i="75" s="1"/>
  <c r="EH185" i="75"/>
  <c r="BV185" i="75" s="1"/>
  <c r="EH186" i="75"/>
  <c r="BV186" i="75" s="1"/>
  <c r="EH187" i="75"/>
  <c r="BV187" i="75" s="1"/>
  <c r="EH188" i="75"/>
  <c r="BV188" i="75" s="1"/>
  <c r="EH189" i="75"/>
  <c r="BV189" i="75" s="1"/>
  <c r="EH190" i="75"/>
  <c r="BV190" i="75" s="1"/>
  <c r="EH191" i="75"/>
  <c r="BV191" i="75" s="1"/>
  <c r="EH192" i="75"/>
  <c r="BV192" i="75" s="1"/>
  <c r="EH193" i="75"/>
  <c r="BV193" i="75" s="1"/>
  <c r="EH194" i="75"/>
  <c r="BV194" i="75" s="1"/>
  <c r="EH195" i="75"/>
  <c r="BV195" i="75" s="1"/>
  <c r="EH196" i="75"/>
  <c r="BV196" i="75" s="1"/>
  <c r="ED290" i="75"/>
  <c r="BZ290" i="75" s="1"/>
  <c r="BS293" i="71" s="1"/>
  <c r="DS293" i="71" s="1"/>
  <c r="EC291" i="75"/>
  <c r="FD100" i="75"/>
  <c r="CD123" i="75"/>
  <c r="ET100" i="75"/>
  <c r="CA123" i="75"/>
  <c r="FA100" i="75" s="1"/>
  <c r="FD98" i="75"/>
  <c r="CD121" i="75"/>
  <c r="ET98" i="75"/>
  <c r="CA121" i="75"/>
  <c r="FA98" i="75" s="1"/>
  <c r="FD96" i="75"/>
  <c r="CD119" i="75"/>
  <c r="ET96" i="75"/>
  <c r="CA119" i="75"/>
  <c r="FA96" i="75" s="1"/>
  <c r="ET94" i="75"/>
  <c r="CD117" i="75"/>
  <c r="FD94" i="75"/>
  <c r="CA117" i="75"/>
  <c r="FA94" i="75" s="1"/>
  <c r="CD115" i="75"/>
  <c r="FD92" i="75"/>
  <c r="ET92" i="75"/>
  <c r="CA115" i="75"/>
  <c r="FA92" i="75" s="1"/>
  <c r="CD113" i="75"/>
  <c r="FD90" i="75"/>
  <c r="ET90" i="75"/>
  <c r="CA113" i="75"/>
  <c r="FA90" i="75" s="1"/>
  <c r="CD111" i="75"/>
  <c r="FD88" i="75"/>
  <c r="ET88" i="75"/>
  <c r="CA111" i="75"/>
  <c r="FA88" i="75" s="1"/>
  <c r="ET86" i="75"/>
  <c r="CD109" i="75"/>
  <c r="FD86" i="75"/>
  <c r="CA109" i="75"/>
  <c r="FA86" i="75" s="1"/>
  <c r="EH126" i="75"/>
  <c r="BV126" i="75" s="1"/>
  <c r="EG127" i="75"/>
  <c r="FE99" i="75"/>
  <c r="EX99" i="75"/>
  <c r="FE97" i="75"/>
  <c r="EX97" i="75"/>
  <c r="FE95" i="75"/>
  <c r="EX95" i="75"/>
  <c r="FE93" i="75"/>
  <c r="EX93" i="75"/>
  <c r="FE91" i="75"/>
  <c r="EX91" i="75"/>
  <c r="FE89" i="75"/>
  <c r="EX89" i="75"/>
  <c r="FE87" i="75"/>
  <c r="EX87" i="75"/>
  <c r="FE102" i="75"/>
  <c r="EX102" i="75"/>
  <c r="EL290" i="75"/>
  <c r="BW290" i="75" s="1"/>
  <c r="BX293" i="71" s="1"/>
  <c r="EK291" i="75"/>
  <c r="EL127" i="75"/>
  <c r="BW127" i="75" s="1"/>
  <c r="EK128" i="75"/>
  <c r="EH290" i="75"/>
  <c r="BV290" i="75" s="1"/>
  <c r="CA290" i="75" s="1"/>
  <c r="EG291" i="75"/>
  <c r="CD197" i="75"/>
  <c r="ET166" i="75"/>
  <c r="CA197" i="75"/>
  <c r="CD122" i="75"/>
  <c r="ET99" i="75"/>
  <c r="FD99" i="75"/>
  <c r="CA122" i="75"/>
  <c r="FA99" i="75" s="1"/>
  <c r="CD120" i="75"/>
  <c r="ET97" i="75"/>
  <c r="FD97" i="75"/>
  <c r="CA120" i="75"/>
  <c r="FA97" i="75" s="1"/>
  <c r="ET95" i="75"/>
  <c r="CD118" i="75"/>
  <c r="FD95" i="75"/>
  <c r="CA118" i="75"/>
  <c r="FA95" i="75" s="1"/>
  <c r="FD93" i="75"/>
  <c r="CD116" i="75"/>
  <c r="ET93" i="75"/>
  <c r="CA116" i="75"/>
  <c r="FA93" i="75" s="1"/>
  <c r="FD91" i="75"/>
  <c r="CD114" i="75"/>
  <c r="ET91" i="75"/>
  <c r="CA114" i="75"/>
  <c r="FA91" i="75" s="1"/>
  <c r="FD89" i="75"/>
  <c r="CD112" i="75"/>
  <c r="ET89" i="75"/>
  <c r="CA112" i="75"/>
  <c r="FA89" i="75" s="1"/>
  <c r="ET87" i="75"/>
  <c r="CD110" i="75"/>
  <c r="FD87" i="75"/>
  <c r="CA110" i="75"/>
  <c r="FA87" i="75" s="1"/>
  <c r="FD102" i="75"/>
  <c r="CD125" i="75"/>
  <c r="ET102" i="75"/>
  <c r="CA125" i="75"/>
  <c r="FA102" i="75" s="1"/>
  <c r="EU104" i="75" l="1"/>
  <c r="BX128" i="71"/>
  <c r="EN293" i="71"/>
  <c r="EI293" i="71"/>
  <c r="EN201" i="71"/>
  <c r="BQ201" i="71"/>
  <c r="EN127" i="71"/>
  <c r="EI127" i="71"/>
  <c r="EU169" i="75"/>
  <c r="BX202" i="71"/>
  <c r="EN202" i="71" s="1"/>
  <c r="EX169" i="75"/>
  <c r="BS202" i="71"/>
  <c r="DS202" i="71" s="1"/>
  <c r="DS201" i="71"/>
  <c r="EH291" i="75"/>
  <c r="BV291" i="75" s="1"/>
  <c r="EG292" i="75"/>
  <c r="EL291" i="75"/>
  <c r="BW291" i="75" s="1"/>
  <c r="BX294" i="71" s="1"/>
  <c r="EK292" i="75"/>
  <c r="EH127" i="75"/>
  <c r="BV127" i="75" s="1"/>
  <c r="EG128" i="75"/>
  <c r="ED291" i="75"/>
  <c r="BZ291" i="75" s="1"/>
  <c r="BS294" i="71" s="1"/>
  <c r="DS294" i="71" s="1"/>
  <c r="EC292" i="75"/>
  <c r="ET165" i="75"/>
  <c r="CD196" i="75"/>
  <c r="CA196" i="75"/>
  <c r="ET163" i="75"/>
  <c r="CD194" i="75"/>
  <c r="CA194" i="75"/>
  <c r="ET161" i="75"/>
  <c r="CD192" i="75"/>
  <c r="CA192" i="75"/>
  <c r="CD190" i="75"/>
  <c r="ET159" i="75"/>
  <c r="CA190" i="75"/>
  <c r="CD188" i="75"/>
  <c r="CA188" i="75"/>
  <c r="CD186" i="75"/>
  <c r="CA186" i="75"/>
  <c r="CD184" i="75"/>
  <c r="CA184" i="75"/>
  <c r="CD182" i="75"/>
  <c r="BS182" i="75" s="1"/>
  <c r="CA182" i="75"/>
  <c r="EH199" i="75"/>
  <c r="BV199" i="75" s="1"/>
  <c r="EG200" i="75"/>
  <c r="EL201" i="75"/>
  <c r="BW201" i="75" s="1"/>
  <c r="EK202" i="75"/>
  <c r="ED201" i="75"/>
  <c r="BZ201" i="75" s="1"/>
  <c r="EC202" i="75"/>
  <c r="ED127" i="75"/>
  <c r="BZ127" i="75" s="1"/>
  <c r="BS128" i="71" s="1"/>
  <c r="DS128" i="71" s="1"/>
  <c r="EC128" i="75"/>
  <c r="CD290" i="75"/>
  <c r="CE290" i="75"/>
  <c r="EL128" i="75"/>
  <c r="BW128" i="75" s="1"/>
  <c r="EK129" i="75"/>
  <c r="CD126" i="75"/>
  <c r="ET103" i="75"/>
  <c r="FD103" i="75"/>
  <c r="CA126" i="75"/>
  <c r="FA103" i="75" s="1"/>
  <c r="CD195" i="75"/>
  <c r="ET164" i="75"/>
  <c r="CA195" i="75"/>
  <c r="CD193" i="75"/>
  <c r="ET162" i="75"/>
  <c r="CA193" i="75"/>
  <c r="CD191" i="75"/>
  <c r="ET160" i="75"/>
  <c r="CA191" i="75"/>
  <c r="CD189" i="75"/>
  <c r="CA189" i="75"/>
  <c r="CD187" i="75"/>
  <c r="CA187" i="75"/>
  <c r="CD185" i="75"/>
  <c r="CA185" i="75"/>
  <c r="CD183" i="75"/>
  <c r="CA183" i="75"/>
  <c r="ET167" i="75"/>
  <c r="CD198" i="75"/>
  <c r="CA198" i="75"/>
  <c r="FE103" i="75"/>
  <c r="EX103" i="75"/>
  <c r="CA291" i="75" l="1"/>
  <c r="EN128" i="71"/>
  <c r="EI128" i="71"/>
  <c r="EU105" i="75"/>
  <c r="BX129" i="71"/>
  <c r="EN294" i="71"/>
  <c r="EI294" i="71"/>
  <c r="EX170" i="75"/>
  <c r="BS203" i="71"/>
  <c r="DS203" i="71" s="1"/>
  <c r="EU170" i="75"/>
  <c r="BX203" i="71"/>
  <c r="EN203" i="71" s="1"/>
  <c r="EL129" i="75"/>
  <c r="BW129" i="75" s="1"/>
  <c r="EK130" i="75"/>
  <c r="ED128" i="75"/>
  <c r="BZ128" i="75" s="1"/>
  <c r="BS129" i="71" s="1"/>
  <c r="DS129" i="71" s="1"/>
  <c r="EC129" i="75"/>
  <c r="ED202" i="75"/>
  <c r="BZ202" i="75" s="1"/>
  <c r="EC203" i="75"/>
  <c r="EL202" i="75"/>
  <c r="BW202" i="75" s="1"/>
  <c r="EK203" i="75"/>
  <c r="EH200" i="75"/>
  <c r="BV200" i="75" s="1"/>
  <c r="EG201" i="75"/>
  <c r="ED292" i="75"/>
  <c r="BZ292" i="75" s="1"/>
  <c r="BS295" i="71" s="1"/>
  <c r="DS295" i="71" s="1"/>
  <c r="EC293" i="75"/>
  <c r="EH128" i="75"/>
  <c r="BV128" i="75" s="1"/>
  <c r="EG129" i="75"/>
  <c r="EL292" i="75"/>
  <c r="BW292" i="75" s="1"/>
  <c r="BX295" i="71" s="1"/>
  <c r="EK293" i="75"/>
  <c r="EH292" i="75"/>
  <c r="BV292" i="75" s="1"/>
  <c r="CA292" i="75" s="1"/>
  <c r="EG293" i="75"/>
  <c r="FE104" i="75"/>
  <c r="EX104" i="75"/>
  <c r="CD199" i="75"/>
  <c r="ET168" i="75"/>
  <c r="CA199" i="75"/>
  <c r="CD127" i="75"/>
  <c r="FD104" i="75"/>
  <c r="ET104" i="75"/>
  <c r="CA127" i="75"/>
  <c r="FA104" i="75" s="1"/>
  <c r="CD291" i="75"/>
  <c r="CE291" i="75"/>
  <c r="EN129" i="71" l="1"/>
  <c r="EI129" i="71"/>
  <c r="EN295" i="71"/>
  <c r="EI295" i="71"/>
  <c r="EU106" i="75"/>
  <c r="BX130" i="71"/>
  <c r="EU171" i="75"/>
  <c r="BX204" i="71"/>
  <c r="EN204" i="71" s="1"/>
  <c r="EX171" i="75"/>
  <c r="BS204" i="71"/>
  <c r="DS204" i="71" s="1"/>
  <c r="EH293" i="75"/>
  <c r="BV293" i="75" s="1"/>
  <c r="EG294" i="75"/>
  <c r="EL293" i="75"/>
  <c r="BW293" i="75" s="1"/>
  <c r="BX296" i="71" s="1"/>
  <c r="EK294" i="75"/>
  <c r="EH129" i="75"/>
  <c r="BV129" i="75" s="1"/>
  <c r="EG130" i="75"/>
  <c r="ED293" i="75"/>
  <c r="BZ293" i="75" s="1"/>
  <c r="BS296" i="71" s="1"/>
  <c r="DS296" i="71" s="1"/>
  <c r="EC294" i="75"/>
  <c r="EH201" i="75"/>
  <c r="BV201" i="75" s="1"/>
  <c r="EG202" i="75"/>
  <c r="EL203" i="75"/>
  <c r="BW203" i="75" s="1"/>
  <c r="EK204" i="75"/>
  <c r="ED203" i="75"/>
  <c r="BZ203" i="75" s="1"/>
  <c r="EC204" i="75"/>
  <c r="ED129" i="75"/>
  <c r="BZ129" i="75" s="1"/>
  <c r="BS130" i="71" s="1"/>
  <c r="DS130" i="71" s="1"/>
  <c r="EC130" i="75"/>
  <c r="EL130" i="75"/>
  <c r="BW130" i="75" s="1"/>
  <c r="EK131" i="75"/>
  <c r="CD292" i="75"/>
  <c r="CE292" i="75"/>
  <c r="CD128" i="75"/>
  <c r="ET105" i="75"/>
  <c r="FD105" i="75"/>
  <c r="CA128" i="75"/>
  <c r="FA105" i="75" s="1"/>
  <c r="ET169" i="75"/>
  <c r="CD200" i="75"/>
  <c r="CA200" i="75"/>
  <c r="FE105" i="75"/>
  <c r="EX105" i="75"/>
  <c r="CA293" i="75" l="1"/>
  <c r="EU107" i="75"/>
  <c r="BX131" i="71"/>
  <c r="EN296" i="71"/>
  <c r="EI296" i="71"/>
  <c r="EN130" i="71"/>
  <c r="EI130" i="71"/>
  <c r="EX172" i="75"/>
  <c r="BS205" i="71"/>
  <c r="DS205" i="71" s="1"/>
  <c r="EU172" i="75"/>
  <c r="BX205" i="71"/>
  <c r="EN205" i="71" s="1"/>
  <c r="EL131" i="75"/>
  <c r="BW131" i="75" s="1"/>
  <c r="EK132" i="75"/>
  <c r="ED130" i="75"/>
  <c r="BZ130" i="75" s="1"/>
  <c r="BS131" i="71" s="1"/>
  <c r="DS131" i="71" s="1"/>
  <c r="EC131" i="75"/>
  <c r="ED204" i="75"/>
  <c r="BZ204" i="75" s="1"/>
  <c r="EC205" i="75"/>
  <c r="EL204" i="75"/>
  <c r="BW204" i="75" s="1"/>
  <c r="EK205" i="75"/>
  <c r="EH202" i="75"/>
  <c r="BV202" i="75" s="1"/>
  <c r="EG203" i="75"/>
  <c r="ED294" i="75"/>
  <c r="BZ294" i="75" s="1"/>
  <c r="BS297" i="71" s="1"/>
  <c r="DS297" i="71" s="1"/>
  <c r="EC295" i="75"/>
  <c r="EH130" i="75"/>
  <c r="BV130" i="75" s="1"/>
  <c r="EG131" i="75"/>
  <c r="EL294" i="75"/>
  <c r="BW294" i="75" s="1"/>
  <c r="BX297" i="71" s="1"/>
  <c r="EK295" i="75"/>
  <c r="EH294" i="75"/>
  <c r="BV294" i="75" s="1"/>
  <c r="CA294" i="75" s="1"/>
  <c r="EG295" i="75"/>
  <c r="FE106" i="75"/>
  <c r="EX106" i="75"/>
  <c r="CD201" i="75"/>
  <c r="ET170" i="75"/>
  <c r="CA201" i="75"/>
  <c r="CD129" i="75"/>
  <c r="FD106" i="75"/>
  <c r="ET106" i="75"/>
  <c r="CA129" i="75"/>
  <c r="FA106" i="75" s="1"/>
  <c r="CD293" i="75"/>
  <c r="CE293" i="75"/>
  <c r="EN297" i="71" l="1"/>
  <c r="EI297" i="71"/>
  <c r="EU108" i="75"/>
  <c r="BX132" i="71"/>
  <c r="EN131" i="71"/>
  <c r="EI131" i="71"/>
  <c r="EU173" i="75"/>
  <c r="BX206" i="71"/>
  <c r="EN206" i="71" s="1"/>
  <c r="EX173" i="75"/>
  <c r="BS206" i="71"/>
  <c r="DS206" i="71" s="1"/>
  <c r="EH295" i="75"/>
  <c r="BV295" i="75" s="1"/>
  <c r="EG296" i="75"/>
  <c r="EL295" i="75"/>
  <c r="BW295" i="75" s="1"/>
  <c r="BX298" i="71" s="1"/>
  <c r="EK296" i="75"/>
  <c r="EH131" i="75"/>
  <c r="BV131" i="75" s="1"/>
  <c r="EG132" i="75"/>
  <c r="ED295" i="75"/>
  <c r="BZ295" i="75" s="1"/>
  <c r="BS298" i="71" s="1"/>
  <c r="DS298" i="71" s="1"/>
  <c r="EC296" i="75"/>
  <c r="EH203" i="75"/>
  <c r="BV203" i="75" s="1"/>
  <c r="EG204" i="75"/>
  <c r="EL205" i="75"/>
  <c r="BW205" i="75" s="1"/>
  <c r="EK206" i="75"/>
  <c r="ED205" i="75"/>
  <c r="BZ205" i="75" s="1"/>
  <c r="EC206" i="75"/>
  <c r="ED131" i="75"/>
  <c r="BZ131" i="75" s="1"/>
  <c r="BS132" i="71" s="1"/>
  <c r="DS132" i="71" s="1"/>
  <c r="EC132" i="75"/>
  <c r="EL132" i="75"/>
  <c r="BW132" i="75" s="1"/>
  <c r="EK133" i="75"/>
  <c r="CD294" i="75"/>
  <c r="CE294" i="75"/>
  <c r="CD130" i="75"/>
  <c r="ET107" i="75"/>
  <c r="FD107" i="75"/>
  <c r="CA130" i="75"/>
  <c r="FA107" i="75" s="1"/>
  <c r="ET171" i="75"/>
  <c r="CD202" i="75"/>
  <c r="CA202" i="75"/>
  <c r="FE107" i="75"/>
  <c r="EX107" i="75"/>
  <c r="CA295" i="75" l="1"/>
  <c r="EU109" i="75"/>
  <c r="BX133" i="71"/>
  <c r="EN298" i="71"/>
  <c r="EI298" i="71"/>
  <c r="EN132" i="71"/>
  <c r="EI132" i="71"/>
  <c r="EX174" i="75"/>
  <c r="BS207" i="71"/>
  <c r="DS207" i="71" s="1"/>
  <c r="EU174" i="75"/>
  <c r="BX207" i="71"/>
  <c r="EN207" i="71" s="1"/>
  <c r="EL133" i="75"/>
  <c r="BW133" i="75" s="1"/>
  <c r="EK134" i="75"/>
  <c r="ED132" i="75"/>
  <c r="BZ132" i="75" s="1"/>
  <c r="BS133" i="71" s="1"/>
  <c r="DS133" i="71" s="1"/>
  <c r="EC133" i="75"/>
  <c r="ED206" i="75"/>
  <c r="BZ206" i="75" s="1"/>
  <c r="EC207" i="75"/>
  <c r="EL206" i="75"/>
  <c r="BW206" i="75" s="1"/>
  <c r="EK207" i="75"/>
  <c r="EH204" i="75"/>
  <c r="BV204" i="75" s="1"/>
  <c r="EG205" i="75"/>
  <c r="ED296" i="75"/>
  <c r="BZ296" i="75" s="1"/>
  <c r="BS299" i="71" s="1"/>
  <c r="DS299" i="71" s="1"/>
  <c r="EC297" i="75"/>
  <c r="EH132" i="75"/>
  <c r="BV132" i="75" s="1"/>
  <c r="EG133" i="75"/>
  <c r="EL296" i="75"/>
  <c r="BW296" i="75" s="1"/>
  <c r="BX299" i="71" s="1"/>
  <c r="EK297" i="75"/>
  <c r="EH296" i="75"/>
  <c r="BV296" i="75" s="1"/>
  <c r="CA296" i="75" s="1"/>
  <c r="EG297" i="75"/>
  <c r="FE108" i="75"/>
  <c r="EX108" i="75"/>
  <c r="CD203" i="75"/>
  <c r="ET172" i="75"/>
  <c r="CA203" i="75"/>
  <c r="CD131" i="75"/>
  <c r="FD108" i="75"/>
  <c r="ET108" i="75"/>
  <c r="CA131" i="75"/>
  <c r="FA108" i="75" s="1"/>
  <c r="CD295" i="75"/>
  <c r="CE295" i="75"/>
  <c r="EH297" i="75" l="1"/>
  <c r="BV297" i="75" s="1"/>
  <c r="EG298" i="75"/>
  <c r="EH298" i="75" s="1"/>
  <c r="BV298" i="75" s="1"/>
  <c r="EL297" i="75"/>
  <c r="BW297" i="75" s="1"/>
  <c r="BX300" i="71" s="1"/>
  <c r="EK298" i="75"/>
  <c r="EL298" i="75" s="1"/>
  <c r="BW298" i="75" s="1"/>
  <c r="ED297" i="75"/>
  <c r="BZ297" i="75" s="1"/>
  <c r="BS300" i="71" s="1"/>
  <c r="EC298" i="75"/>
  <c r="ED298" i="75" s="1"/>
  <c r="BZ298" i="75" s="1"/>
  <c r="BS301" i="71" s="1"/>
  <c r="DS300" i="71"/>
  <c r="DS301" i="71"/>
  <c r="EN299" i="71"/>
  <c r="EI299" i="71"/>
  <c r="EU110" i="75"/>
  <c r="BX134" i="71"/>
  <c r="EN133" i="71"/>
  <c r="EI133" i="71"/>
  <c r="EN300" i="71"/>
  <c r="EI300" i="71"/>
  <c r="EU175" i="75"/>
  <c r="BX208" i="71"/>
  <c r="EN208" i="71" s="1"/>
  <c r="EX175" i="75"/>
  <c r="BS208" i="71"/>
  <c r="DS208" i="71" s="1"/>
  <c r="CD297" i="75"/>
  <c r="EH133" i="75"/>
  <c r="BV133" i="75" s="1"/>
  <c r="EG134" i="75"/>
  <c r="EH205" i="75"/>
  <c r="BV205" i="75" s="1"/>
  <c r="EG206" i="75"/>
  <c r="EL207" i="75"/>
  <c r="BW207" i="75" s="1"/>
  <c r="EK208" i="75"/>
  <c r="ED207" i="75"/>
  <c r="BZ207" i="75" s="1"/>
  <c r="EC208" i="75"/>
  <c r="ED133" i="75"/>
  <c r="BZ133" i="75" s="1"/>
  <c r="BS134" i="71" s="1"/>
  <c r="DS134" i="71" s="1"/>
  <c r="EC134" i="75"/>
  <c r="EL134" i="75"/>
  <c r="BW134" i="75" s="1"/>
  <c r="EK135" i="75"/>
  <c r="CD296" i="75"/>
  <c r="CE296" i="75"/>
  <c r="CD132" i="75"/>
  <c r="FD109" i="75"/>
  <c r="ET109" i="75"/>
  <c r="CA132" i="75"/>
  <c r="FA109" i="75" s="1"/>
  <c r="ET173" i="75"/>
  <c r="CD204" i="75"/>
  <c r="CA204" i="75"/>
  <c r="FE109" i="75"/>
  <c r="EX109" i="75"/>
  <c r="CA298" i="75" l="1"/>
  <c r="CE298" i="75" s="1"/>
  <c r="CA297" i="75"/>
  <c r="CE297" i="75" s="1"/>
  <c r="BX301" i="71"/>
  <c r="EU111" i="75"/>
  <c r="BX135" i="71"/>
  <c r="EN134" i="71"/>
  <c r="EI134" i="71"/>
  <c r="EX176" i="75"/>
  <c r="BS209" i="71"/>
  <c r="DS209" i="71" s="1"/>
  <c r="EU176" i="75"/>
  <c r="BX209" i="71"/>
  <c r="EN209" i="71" s="1"/>
  <c r="EL135" i="75"/>
  <c r="BW135" i="75" s="1"/>
  <c r="EK136" i="75"/>
  <c r="ED134" i="75"/>
  <c r="BZ134" i="75" s="1"/>
  <c r="BS135" i="71" s="1"/>
  <c r="DS135" i="71" s="1"/>
  <c r="EC135" i="75"/>
  <c r="ED208" i="75"/>
  <c r="BZ208" i="75" s="1"/>
  <c r="EC209" i="75"/>
  <c r="EL208" i="75"/>
  <c r="BW208" i="75" s="1"/>
  <c r="EK209" i="75"/>
  <c r="EH206" i="75"/>
  <c r="BV206" i="75" s="1"/>
  <c r="EG207" i="75"/>
  <c r="EH134" i="75"/>
  <c r="BV134" i="75" s="1"/>
  <c r="EG135" i="75"/>
  <c r="FE110" i="75"/>
  <c r="EX110" i="75"/>
  <c r="CD205" i="75"/>
  <c r="ET174" i="75"/>
  <c r="CA205" i="75"/>
  <c r="CD133" i="75"/>
  <c r="ET110" i="75"/>
  <c r="FD110" i="75"/>
  <c r="CA133" i="75"/>
  <c r="FA110" i="75" s="1"/>
  <c r="EI301" i="71" l="1"/>
  <c r="EN301" i="71"/>
  <c r="BN301" i="71"/>
  <c r="EN135" i="71"/>
  <c r="EI135" i="71"/>
  <c r="EU112" i="75"/>
  <c r="BX136" i="71"/>
  <c r="EU177" i="75"/>
  <c r="BX210" i="71"/>
  <c r="EN210" i="71" s="1"/>
  <c r="EX177" i="75"/>
  <c r="BS210" i="71"/>
  <c r="DS210" i="71" s="1"/>
  <c r="EH135" i="75"/>
  <c r="BV135" i="75" s="1"/>
  <c r="EG136" i="75"/>
  <c r="EH207" i="75"/>
  <c r="BV207" i="75" s="1"/>
  <c r="EG208" i="75"/>
  <c r="EL209" i="75"/>
  <c r="BW209" i="75" s="1"/>
  <c r="EK210" i="75"/>
  <c r="ED209" i="75"/>
  <c r="BZ209" i="75" s="1"/>
  <c r="EC210" i="75"/>
  <c r="ED135" i="75"/>
  <c r="BZ135" i="75" s="1"/>
  <c r="BS136" i="71" s="1"/>
  <c r="DS136" i="71" s="1"/>
  <c r="EC136" i="75"/>
  <c r="EL136" i="75"/>
  <c r="BW136" i="75" s="1"/>
  <c r="EK137" i="75"/>
  <c r="CD134" i="75"/>
  <c r="FD111" i="75"/>
  <c r="ET111" i="75"/>
  <c r="CA134" i="75"/>
  <c r="FA111" i="75" s="1"/>
  <c r="ET175" i="75"/>
  <c r="CD206" i="75"/>
  <c r="CA206" i="75"/>
  <c r="FE111" i="75"/>
  <c r="EX111" i="75"/>
  <c r="CD298" i="75" l="1"/>
  <c r="EN136" i="71"/>
  <c r="EI136" i="71"/>
  <c r="EU113" i="75"/>
  <c r="BX137" i="71"/>
  <c r="EX178" i="75"/>
  <c r="BS211" i="71"/>
  <c r="DS211" i="71" s="1"/>
  <c r="EU178" i="75"/>
  <c r="BX211" i="71"/>
  <c r="EN211" i="71" s="1"/>
  <c r="EL137" i="75"/>
  <c r="BW137" i="75" s="1"/>
  <c r="EK138" i="75"/>
  <c r="ED136" i="75"/>
  <c r="BZ136" i="75" s="1"/>
  <c r="BS137" i="71" s="1"/>
  <c r="DS137" i="71" s="1"/>
  <c r="EC137" i="75"/>
  <c r="ED210" i="75"/>
  <c r="BZ210" i="75" s="1"/>
  <c r="EC211" i="75"/>
  <c r="EL210" i="75"/>
  <c r="BW210" i="75" s="1"/>
  <c r="EK211" i="75"/>
  <c r="EH208" i="75"/>
  <c r="BV208" i="75" s="1"/>
  <c r="EG209" i="75"/>
  <c r="EH136" i="75"/>
  <c r="BV136" i="75" s="1"/>
  <c r="EG137" i="75"/>
  <c r="FE112" i="75"/>
  <c r="EX112" i="75"/>
  <c r="CD207" i="75"/>
  <c r="ET176" i="75"/>
  <c r="CA207" i="75"/>
  <c r="CD135" i="75"/>
  <c r="ET112" i="75"/>
  <c r="FD112" i="75"/>
  <c r="CA135" i="75"/>
  <c r="FA112" i="75" s="1"/>
  <c r="EN137" i="71" l="1"/>
  <c r="EI137" i="71"/>
  <c r="EU114" i="75"/>
  <c r="BX138" i="71"/>
  <c r="EU179" i="75"/>
  <c r="BX212" i="71"/>
  <c r="EN212" i="71" s="1"/>
  <c r="EX179" i="75"/>
  <c r="BS212" i="71"/>
  <c r="DS212" i="71" s="1"/>
  <c r="EH137" i="75"/>
  <c r="BV137" i="75" s="1"/>
  <c r="EG138" i="75"/>
  <c r="EH209" i="75"/>
  <c r="BV209" i="75" s="1"/>
  <c r="EG210" i="75"/>
  <c r="EL211" i="75"/>
  <c r="BW211" i="75" s="1"/>
  <c r="EK212" i="75"/>
  <c r="ED211" i="75"/>
  <c r="BZ211" i="75" s="1"/>
  <c r="EC212" i="75"/>
  <c r="ED137" i="75"/>
  <c r="BZ137" i="75" s="1"/>
  <c r="BS138" i="71" s="1"/>
  <c r="DS138" i="71" s="1"/>
  <c r="EC138" i="75"/>
  <c r="EL138" i="75"/>
  <c r="BW138" i="75" s="1"/>
  <c r="EK139" i="75"/>
  <c r="CD136" i="75"/>
  <c r="FD113" i="75"/>
  <c r="ET113" i="75"/>
  <c r="CA136" i="75"/>
  <c r="FA113" i="75" s="1"/>
  <c r="ET177" i="75"/>
  <c r="CD208" i="75"/>
  <c r="CA208" i="75"/>
  <c r="FE113" i="75"/>
  <c r="EX113" i="75"/>
  <c r="EN138" i="71" l="1"/>
  <c r="EI138" i="71"/>
  <c r="EU115" i="75"/>
  <c r="BX139" i="71"/>
  <c r="EX180" i="75"/>
  <c r="BS213" i="71"/>
  <c r="DS213" i="71" s="1"/>
  <c r="EU180" i="75"/>
  <c r="BX213" i="71"/>
  <c r="EN213" i="71" s="1"/>
  <c r="EL139" i="75"/>
  <c r="BW139" i="75" s="1"/>
  <c r="EK140" i="75"/>
  <c r="ED138" i="75"/>
  <c r="BZ138" i="75" s="1"/>
  <c r="BS139" i="71" s="1"/>
  <c r="DS139" i="71" s="1"/>
  <c r="EC139" i="75"/>
  <c r="ED212" i="75"/>
  <c r="BZ212" i="75" s="1"/>
  <c r="EC213" i="75"/>
  <c r="EL212" i="75"/>
  <c r="BW212" i="75" s="1"/>
  <c r="EK213" i="75"/>
  <c r="EH210" i="75"/>
  <c r="BV210" i="75" s="1"/>
  <c r="EG211" i="75"/>
  <c r="EH138" i="75"/>
  <c r="BV138" i="75" s="1"/>
  <c r="EG139" i="75"/>
  <c r="FE114" i="75"/>
  <c r="EX114" i="75"/>
  <c r="CD209" i="75"/>
  <c r="ET178" i="75"/>
  <c r="CA209" i="75"/>
  <c r="CD137" i="75"/>
  <c r="ET114" i="75"/>
  <c r="FD114" i="75"/>
  <c r="CA137" i="75"/>
  <c r="FA114" i="75" s="1"/>
  <c r="EN139" i="71" l="1"/>
  <c r="EI139" i="71"/>
  <c r="EU116" i="75"/>
  <c r="BX140" i="71"/>
  <c r="EU181" i="75"/>
  <c r="BX214" i="71"/>
  <c r="EN214" i="71" s="1"/>
  <c r="EX181" i="75"/>
  <c r="BS214" i="71"/>
  <c r="DS214" i="71" s="1"/>
  <c r="EH139" i="75"/>
  <c r="BV139" i="75" s="1"/>
  <c r="EG140" i="75"/>
  <c r="EH211" i="75"/>
  <c r="BV211" i="75" s="1"/>
  <c r="EG212" i="75"/>
  <c r="EL213" i="75"/>
  <c r="BW213" i="75" s="1"/>
  <c r="EK214" i="75"/>
  <c r="ED213" i="75"/>
  <c r="BZ213" i="75" s="1"/>
  <c r="EC214" i="75"/>
  <c r="ED139" i="75"/>
  <c r="BZ139" i="75" s="1"/>
  <c r="BS140" i="71" s="1"/>
  <c r="DS140" i="71" s="1"/>
  <c r="EC140" i="75"/>
  <c r="EL140" i="75"/>
  <c r="BW140" i="75" s="1"/>
  <c r="EK141" i="75"/>
  <c r="CD138" i="75"/>
  <c r="FD115" i="75"/>
  <c r="ET115" i="75"/>
  <c r="CA138" i="75"/>
  <c r="FA115" i="75" s="1"/>
  <c r="CD210" i="75"/>
  <c r="ET179" i="75"/>
  <c r="CA210" i="75"/>
  <c r="FE115" i="75"/>
  <c r="EX115" i="75"/>
  <c r="EN140" i="71" l="1"/>
  <c r="EI140" i="71"/>
  <c r="EU117" i="75"/>
  <c r="BX141" i="71"/>
  <c r="EX182" i="75"/>
  <c r="BS215" i="71"/>
  <c r="DS215" i="71" s="1"/>
  <c r="EU182" i="75"/>
  <c r="BX215" i="71"/>
  <c r="EL141" i="75"/>
  <c r="BW141" i="75" s="1"/>
  <c r="EK142" i="75"/>
  <c r="ED140" i="75"/>
  <c r="BZ140" i="75" s="1"/>
  <c r="BS141" i="71" s="1"/>
  <c r="DS141" i="71" s="1"/>
  <c r="EC141" i="75"/>
  <c r="ED214" i="75"/>
  <c r="BZ214" i="75" s="1"/>
  <c r="EC215" i="75"/>
  <c r="EL214" i="75"/>
  <c r="BW214" i="75" s="1"/>
  <c r="EK215" i="75"/>
  <c r="EH212" i="75"/>
  <c r="BV212" i="75" s="1"/>
  <c r="EG213" i="75"/>
  <c r="EH140" i="75"/>
  <c r="BV140" i="75" s="1"/>
  <c r="EG141" i="75"/>
  <c r="FE116" i="75"/>
  <c r="EX116" i="75"/>
  <c r="CD211" i="75"/>
  <c r="ET180" i="75"/>
  <c r="CA211" i="75"/>
  <c r="CD139" i="75"/>
  <c r="ET116" i="75"/>
  <c r="FD116" i="75"/>
  <c r="CA139" i="75"/>
  <c r="FA116" i="75" s="1"/>
  <c r="EN215" i="71" l="1"/>
  <c r="EN141" i="71"/>
  <c r="EI141" i="71"/>
  <c r="EU118" i="75"/>
  <c r="BX142" i="71"/>
  <c r="EU183" i="75"/>
  <c r="BX216" i="71"/>
  <c r="EX183" i="75"/>
  <c r="BS216" i="71"/>
  <c r="DS216" i="71" s="1"/>
  <c r="EH141" i="75"/>
  <c r="BV141" i="75" s="1"/>
  <c r="EG142" i="75"/>
  <c r="EH213" i="75"/>
  <c r="BV213" i="75" s="1"/>
  <c r="EG214" i="75"/>
  <c r="EL215" i="75"/>
  <c r="BW215" i="75" s="1"/>
  <c r="EK216" i="75"/>
  <c r="ED215" i="75"/>
  <c r="BZ215" i="75" s="1"/>
  <c r="EC216" i="75"/>
  <c r="ED141" i="75"/>
  <c r="BZ141" i="75" s="1"/>
  <c r="BS142" i="71" s="1"/>
  <c r="DS142" i="71" s="1"/>
  <c r="EC142" i="75"/>
  <c r="EL142" i="75"/>
  <c r="BW142" i="75" s="1"/>
  <c r="EK143" i="75"/>
  <c r="CD140" i="75"/>
  <c r="ET117" i="75"/>
  <c r="FD117" i="75"/>
  <c r="CA140" i="75"/>
  <c r="FA117" i="75" s="1"/>
  <c r="CD212" i="75"/>
  <c r="ET181" i="75"/>
  <c r="CA212" i="75"/>
  <c r="FE117" i="75"/>
  <c r="EX117" i="75"/>
  <c r="EN216" i="71" l="1"/>
  <c r="EN142" i="71"/>
  <c r="EI142" i="71"/>
  <c r="EU119" i="75"/>
  <c r="BX143" i="71"/>
  <c r="EX184" i="75"/>
  <c r="BS217" i="71"/>
  <c r="DS217" i="71" s="1"/>
  <c r="EU184" i="75"/>
  <c r="BX217" i="71"/>
  <c r="EL143" i="75"/>
  <c r="BW143" i="75" s="1"/>
  <c r="EK144" i="75"/>
  <c r="ED142" i="75"/>
  <c r="BZ142" i="75" s="1"/>
  <c r="BS143" i="71" s="1"/>
  <c r="DS143" i="71" s="1"/>
  <c r="EC143" i="75"/>
  <c r="ED216" i="75"/>
  <c r="BZ216" i="75" s="1"/>
  <c r="EC217" i="75"/>
  <c r="EL216" i="75"/>
  <c r="BW216" i="75" s="1"/>
  <c r="EK217" i="75"/>
  <c r="EH214" i="75"/>
  <c r="BV214" i="75" s="1"/>
  <c r="EG215" i="75"/>
  <c r="EH142" i="75"/>
  <c r="BV142" i="75" s="1"/>
  <c r="EG143" i="75"/>
  <c r="FE118" i="75"/>
  <c r="EX118" i="75"/>
  <c r="CD213" i="75"/>
  <c r="ET182" i="75"/>
  <c r="CA213" i="75"/>
  <c r="CD141" i="75"/>
  <c r="ET118" i="75"/>
  <c r="FD118" i="75"/>
  <c r="CA141" i="75"/>
  <c r="FA118" i="75" s="1"/>
  <c r="EN217" i="71" l="1"/>
  <c r="EN143" i="71"/>
  <c r="EI143" i="71"/>
  <c r="EU120" i="75"/>
  <c r="BX144" i="71"/>
  <c r="EU185" i="75"/>
  <c r="BX218" i="71"/>
  <c r="EX185" i="75"/>
  <c r="BS218" i="71"/>
  <c r="DS218" i="71" s="1"/>
  <c r="EH143" i="75"/>
  <c r="BV143" i="75" s="1"/>
  <c r="EG144" i="75"/>
  <c r="EH215" i="75"/>
  <c r="BV215" i="75" s="1"/>
  <c r="EG216" i="75"/>
  <c r="EL217" i="75"/>
  <c r="BW217" i="75" s="1"/>
  <c r="EK218" i="75"/>
  <c r="ED217" i="75"/>
  <c r="BZ217" i="75" s="1"/>
  <c r="EC218" i="75"/>
  <c r="ED143" i="75"/>
  <c r="BZ143" i="75" s="1"/>
  <c r="BS144" i="71" s="1"/>
  <c r="DS144" i="71" s="1"/>
  <c r="EC144" i="75"/>
  <c r="EL144" i="75"/>
  <c r="BW144" i="75" s="1"/>
  <c r="EK145" i="75"/>
  <c r="CD142" i="75"/>
  <c r="ET119" i="75"/>
  <c r="FD119" i="75"/>
  <c r="CA142" i="75"/>
  <c r="FA119" i="75" s="1"/>
  <c r="CD214" i="75"/>
  <c r="ET183" i="75"/>
  <c r="CA214" i="75"/>
  <c r="FE119" i="75"/>
  <c r="EX119" i="75"/>
  <c r="EN218" i="71" l="1"/>
  <c r="EN144" i="71"/>
  <c r="EI144" i="71"/>
  <c r="EU121" i="75"/>
  <c r="BX145" i="71"/>
  <c r="EX186" i="75"/>
  <c r="BS219" i="71"/>
  <c r="DS219" i="71" s="1"/>
  <c r="EU186" i="75"/>
  <c r="BX219" i="71"/>
  <c r="EL145" i="75"/>
  <c r="BW145" i="75" s="1"/>
  <c r="EK146" i="75"/>
  <c r="ED144" i="75"/>
  <c r="BZ144" i="75" s="1"/>
  <c r="BS145" i="71" s="1"/>
  <c r="DS145" i="71" s="1"/>
  <c r="EC145" i="75"/>
  <c r="ED218" i="75"/>
  <c r="BZ218" i="75" s="1"/>
  <c r="EC219" i="75"/>
  <c r="EL218" i="75"/>
  <c r="BW218" i="75" s="1"/>
  <c r="EK219" i="75"/>
  <c r="EH216" i="75"/>
  <c r="BV216" i="75" s="1"/>
  <c r="EG217" i="75"/>
  <c r="EH144" i="75"/>
  <c r="BV144" i="75" s="1"/>
  <c r="EG145" i="75"/>
  <c r="FE120" i="75"/>
  <c r="EX120" i="75"/>
  <c r="CD215" i="75"/>
  <c r="ET184" i="75"/>
  <c r="CA215" i="75"/>
  <c r="CD143" i="75"/>
  <c r="FD120" i="75"/>
  <c r="ET120" i="75"/>
  <c r="CA143" i="75"/>
  <c r="FA120" i="75" s="1"/>
  <c r="EN219" i="71" l="1"/>
  <c r="EN145" i="71"/>
  <c r="EI145" i="71"/>
  <c r="EU122" i="75"/>
  <c r="BX146" i="71"/>
  <c r="EU187" i="75"/>
  <c r="BX220" i="71"/>
  <c r="EX187" i="75"/>
  <c r="BS220" i="71"/>
  <c r="DS220" i="71" s="1"/>
  <c r="EH145" i="75"/>
  <c r="BV145" i="75" s="1"/>
  <c r="EG146" i="75"/>
  <c r="EH217" i="75"/>
  <c r="BV217" i="75" s="1"/>
  <c r="EG218" i="75"/>
  <c r="EL219" i="75"/>
  <c r="BW219" i="75" s="1"/>
  <c r="EK220" i="75"/>
  <c r="ED219" i="75"/>
  <c r="BZ219" i="75" s="1"/>
  <c r="EC220" i="75"/>
  <c r="ED145" i="75"/>
  <c r="BZ145" i="75" s="1"/>
  <c r="BS146" i="71" s="1"/>
  <c r="DS146" i="71" s="1"/>
  <c r="EC146" i="75"/>
  <c r="EL146" i="75"/>
  <c r="BW146" i="75" s="1"/>
  <c r="EK147" i="75"/>
  <c r="CD144" i="75"/>
  <c r="ET121" i="75"/>
  <c r="FD121" i="75"/>
  <c r="CA144" i="75"/>
  <c r="FA121" i="75" s="1"/>
  <c r="CD216" i="75"/>
  <c r="ET185" i="75"/>
  <c r="CA216" i="75"/>
  <c r="FE121" i="75"/>
  <c r="EX121" i="75"/>
  <c r="EN220" i="71" l="1"/>
  <c r="EN146" i="71"/>
  <c r="EI146" i="71"/>
  <c r="EU123" i="75"/>
  <c r="BX147" i="71"/>
  <c r="EX188" i="75"/>
  <c r="BS221" i="71"/>
  <c r="DS221" i="71" s="1"/>
  <c r="EU188" i="75"/>
  <c r="BX221" i="71"/>
  <c r="EL147" i="75"/>
  <c r="BW147" i="75" s="1"/>
  <c r="EK148" i="75"/>
  <c r="ED146" i="75"/>
  <c r="BZ146" i="75" s="1"/>
  <c r="BS147" i="71" s="1"/>
  <c r="DS147" i="71" s="1"/>
  <c r="EC147" i="75"/>
  <c r="ED220" i="75"/>
  <c r="BZ220" i="75" s="1"/>
  <c r="EC221" i="75"/>
  <c r="EL220" i="75"/>
  <c r="BW220" i="75" s="1"/>
  <c r="EK221" i="75"/>
  <c r="EH218" i="75"/>
  <c r="BV218" i="75" s="1"/>
  <c r="EG219" i="75"/>
  <c r="EH146" i="75"/>
  <c r="BV146" i="75" s="1"/>
  <c r="EG147" i="75"/>
  <c r="FE122" i="75"/>
  <c r="EX122" i="75"/>
  <c r="CD217" i="75"/>
  <c r="ET186" i="75"/>
  <c r="CA217" i="75"/>
  <c r="CD145" i="75"/>
  <c r="FD122" i="75"/>
  <c r="ET122" i="75"/>
  <c r="CA145" i="75"/>
  <c r="FA122" i="75" s="1"/>
  <c r="EN221" i="71" l="1"/>
  <c r="EN147" i="71"/>
  <c r="EI147" i="71"/>
  <c r="EU124" i="75"/>
  <c r="BX148" i="71"/>
  <c r="EU189" i="75"/>
  <c r="BX222" i="71"/>
  <c r="EX189" i="75"/>
  <c r="BS222" i="71"/>
  <c r="DS222" i="71" s="1"/>
  <c r="EH147" i="75"/>
  <c r="BV147" i="75" s="1"/>
  <c r="EG148" i="75"/>
  <c r="EH219" i="75"/>
  <c r="BV219" i="75" s="1"/>
  <c r="EG220" i="75"/>
  <c r="EL221" i="75"/>
  <c r="BW221" i="75" s="1"/>
  <c r="BX223" i="71" s="1"/>
  <c r="EK222" i="75"/>
  <c r="ED221" i="75"/>
  <c r="BZ221" i="75" s="1"/>
  <c r="BS223" i="71" s="1"/>
  <c r="EC222" i="75"/>
  <c r="ED147" i="75"/>
  <c r="BZ147" i="75" s="1"/>
  <c r="BS148" i="71" s="1"/>
  <c r="DS148" i="71" s="1"/>
  <c r="EC148" i="75"/>
  <c r="EL148" i="75"/>
  <c r="BW148" i="75" s="1"/>
  <c r="BX149" i="71" s="1"/>
  <c r="EK149" i="75"/>
  <c r="CD146" i="75"/>
  <c r="ET123" i="75"/>
  <c r="FD123" i="75"/>
  <c r="CA146" i="75"/>
  <c r="FA123" i="75" s="1"/>
  <c r="CD218" i="75"/>
  <c r="ET187" i="75"/>
  <c r="CA218" i="75"/>
  <c r="FE123" i="75"/>
  <c r="EX123" i="75"/>
  <c r="EL149" i="75" l="1"/>
  <c r="BW149" i="75" s="1"/>
  <c r="BX150" i="71" s="1"/>
  <c r="EN150" i="71" s="1"/>
  <c r="EK150" i="75"/>
  <c r="EL150" i="75" s="1"/>
  <c r="BW150" i="75" s="1"/>
  <c r="ED222" i="75"/>
  <c r="BZ222" i="75" s="1"/>
  <c r="BS224" i="71" s="1"/>
  <c r="EC223" i="75"/>
  <c r="ED223" i="75" s="1"/>
  <c r="BZ223" i="75" s="1"/>
  <c r="EL222" i="75"/>
  <c r="BW222" i="75" s="1"/>
  <c r="BX224" i="71" s="1"/>
  <c r="EK223" i="75"/>
  <c r="EL223" i="75" s="1"/>
  <c r="BW223" i="75" s="1"/>
  <c r="BX225" i="71" s="1"/>
  <c r="BN225" i="71" s="1"/>
  <c r="DS224" i="71"/>
  <c r="DS225" i="71"/>
  <c r="DS223" i="71"/>
  <c r="EI150" i="71"/>
  <c r="EN222" i="71"/>
  <c r="EN148" i="71"/>
  <c r="EI148" i="71"/>
  <c r="EN149" i="71"/>
  <c r="EI149" i="71"/>
  <c r="EN223" i="71"/>
  <c r="ED148" i="75"/>
  <c r="BZ148" i="75" s="1"/>
  <c r="BS149" i="71" s="1"/>
  <c r="DS149" i="71" s="1"/>
  <c r="EC149" i="75"/>
  <c r="EH220" i="75"/>
  <c r="BV220" i="75" s="1"/>
  <c r="EG221" i="75"/>
  <c r="EH148" i="75"/>
  <c r="BV148" i="75" s="1"/>
  <c r="EG149" i="75"/>
  <c r="EX124" i="75"/>
  <c r="FE124" i="75"/>
  <c r="CD219" i="75"/>
  <c r="ET188" i="75"/>
  <c r="CA219" i="75"/>
  <c r="CD147" i="75"/>
  <c r="FD124" i="75"/>
  <c r="ET124" i="75"/>
  <c r="CA147" i="75"/>
  <c r="FA124" i="75" s="1"/>
  <c r="EI225" i="71" l="1"/>
  <c r="EN225" i="71"/>
  <c r="EN224" i="71"/>
  <c r="EH149" i="75"/>
  <c r="BV149" i="75" s="1"/>
  <c r="FD126" i="75" s="1"/>
  <c r="EG150" i="75"/>
  <c r="EH150" i="75" s="1"/>
  <c r="BV150" i="75" s="1"/>
  <c r="CD150" i="75" s="1"/>
  <c r="ED149" i="75"/>
  <c r="BZ149" i="75" s="1"/>
  <c r="BS150" i="71" s="1"/>
  <c r="DS150" i="71" s="1"/>
  <c r="EC150" i="75"/>
  <c r="ED150" i="75" s="1"/>
  <c r="BZ150" i="75" s="1"/>
  <c r="BS151" i="71" s="1"/>
  <c r="BX151" i="71"/>
  <c r="FE126" i="75"/>
  <c r="FE125" i="75"/>
  <c r="CD149" i="75"/>
  <c r="EH221" i="75"/>
  <c r="BV221" i="75" s="1"/>
  <c r="EG222" i="75"/>
  <c r="CD148" i="75"/>
  <c r="FD125" i="75"/>
  <c r="CA148" i="75"/>
  <c r="FA125" i="75" s="1"/>
  <c r="CD220" i="75"/>
  <c r="ET189" i="75"/>
  <c r="CA220" i="75"/>
  <c r="CA149" i="75" l="1"/>
  <c r="FA126" i="75" s="1"/>
  <c r="EH222" i="75"/>
  <c r="BV222" i="75" s="1"/>
  <c r="CD222" i="75" s="1"/>
  <c r="EG223" i="75"/>
  <c r="EH223" i="75" s="1"/>
  <c r="BV223" i="75" s="1"/>
  <c r="EI151" i="71"/>
  <c r="EN151" i="71"/>
  <c r="BN151" i="71"/>
  <c r="CA150" i="75"/>
  <c r="DS151" i="71"/>
  <c r="CD221" i="75"/>
  <c r="CA221" i="75"/>
  <c r="CA222" i="75"/>
  <c r="CD223" i="75" l="1"/>
  <c r="CA223" i="75"/>
  <c r="D73" i="7"/>
  <c r="E73" i="7"/>
  <c r="F73" i="7" s="1"/>
  <c r="G73" i="7" s="1"/>
  <c r="O73" i="7" s="1"/>
  <c r="Q80" i="71" l="1"/>
  <c r="G7" i="74" l="1"/>
  <c r="G8" i="74" s="1"/>
  <c r="G9" i="74" s="1"/>
  <c r="G10" i="74" s="1"/>
  <c r="G11" i="74" s="1"/>
  <c r="G12" i="74" s="1"/>
  <c r="G13" i="74" s="1"/>
  <c r="G14" i="74" s="1"/>
  <c r="G15" i="74" s="1"/>
  <c r="G16" i="74" s="1"/>
  <c r="G17" i="74" s="1"/>
  <c r="G18" i="74" s="1"/>
  <c r="G19" i="74" s="1"/>
  <c r="G20" i="74" s="1"/>
  <c r="G21" i="74" s="1"/>
  <c r="G22" i="74" s="1"/>
  <c r="G23" i="74" s="1"/>
  <c r="G24" i="74" s="1"/>
  <c r="G25" i="74" s="1"/>
  <c r="G26" i="74" s="1"/>
  <c r="G27" i="74" s="1"/>
  <c r="G28" i="74" s="1"/>
  <c r="G29" i="74" s="1"/>
  <c r="G30" i="74" s="1"/>
  <c r="G31" i="74" s="1"/>
  <c r="G32" i="74" s="1"/>
  <c r="G33" i="74" s="1"/>
  <c r="G34" i="74" s="1"/>
  <c r="G35" i="74" s="1"/>
  <c r="G36" i="74" s="1"/>
  <c r="G37" i="74" s="1"/>
  <c r="G38" i="74" s="1"/>
  <c r="G39" i="74" s="1"/>
  <c r="G40" i="74" s="1"/>
  <c r="G41" i="74" s="1"/>
  <c r="G42" i="74" s="1"/>
  <c r="G43" i="74" s="1"/>
  <c r="G44" i="74" s="1"/>
  <c r="G45" i="74" s="1"/>
  <c r="G46" i="74" s="1"/>
  <c r="D12" i="7" l="1"/>
  <c r="E12" i="7"/>
  <c r="D13" i="7"/>
  <c r="E13" i="7"/>
  <c r="D14" i="7"/>
  <c r="E14" i="7"/>
  <c r="D15" i="7"/>
  <c r="E15" i="7"/>
  <c r="D16" i="7"/>
  <c r="E16" i="7"/>
  <c r="D17" i="7"/>
  <c r="E17" i="7"/>
  <c r="D18" i="7"/>
  <c r="E18" i="7"/>
  <c r="D19" i="7"/>
  <c r="E19" i="7"/>
  <c r="D20" i="7"/>
  <c r="E20" i="7"/>
  <c r="D21" i="7"/>
  <c r="E21" i="7"/>
  <c r="D22" i="7"/>
  <c r="E22" i="7"/>
  <c r="D23" i="7"/>
  <c r="E23" i="7"/>
  <c r="D24" i="7"/>
  <c r="E24" i="7"/>
  <c r="D25" i="7"/>
  <c r="E25" i="7"/>
  <c r="D26" i="7"/>
  <c r="E26" i="7"/>
  <c r="D27" i="7"/>
  <c r="E27" i="7"/>
  <c r="D28" i="7"/>
  <c r="E28" i="7"/>
  <c r="D29" i="7"/>
  <c r="E29" i="7"/>
  <c r="D30" i="7"/>
  <c r="E30" i="7"/>
  <c r="D31" i="7"/>
  <c r="E31" i="7"/>
  <c r="D32" i="7"/>
  <c r="E32" i="7"/>
  <c r="D33" i="7"/>
  <c r="E33" i="7"/>
  <c r="D34" i="7"/>
  <c r="E34" i="7"/>
  <c r="D35" i="7"/>
  <c r="E35" i="7"/>
  <c r="D36" i="7"/>
  <c r="E36" i="7"/>
  <c r="D37" i="7"/>
  <c r="E37" i="7"/>
  <c r="D38" i="7"/>
  <c r="E38" i="7"/>
  <c r="D39" i="7"/>
  <c r="E39" i="7"/>
  <c r="D40" i="7"/>
  <c r="E40" i="7"/>
  <c r="D41" i="7"/>
  <c r="E41" i="7"/>
  <c r="D42" i="7"/>
  <c r="E42" i="7"/>
  <c r="D43" i="7"/>
  <c r="E43" i="7"/>
  <c r="D44" i="7"/>
  <c r="E44" i="7"/>
  <c r="D45" i="7"/>
  <c r="E45" i="7"/>
  <c r="D46" i="7"/>
  <c r="E46" i="7"/>
  <c r="D47" i="7"/>
  <c r="E47" i="7"/>
  <c r="D48" i="7"/>
  <c r="E48" i="7"/>
  <c r="D49" i="7"/>
  <c r="E49" i="7"/>
  <c r="D50" i="7"/>
  <c r="E50" i="7"/>
  <c r="D51" i="7"/>
  <c r="E51" i="7"/>
  <c r="D52" i="7"/>
  <c r="E52" i="7"/>
  <c r="D53" i="7"/>
  <c r="E53" i="7"/>
  <c r="D54" i="7"/>
  <c r="E54" i="7"/>
  <c r="D55" i="7"/>
  <c r="E55" i="7"/>
  <c r="D56" i="7"/>
  <c r="E56" i="7"/>
  <c r="D57" i="7"/>
  <c r="E57" i="7"/>
  <c r="D58" i="7"/>
  <c r="E58" i="7"/>
  <c r="D59" i="7"/>
  <c r="E59" i="7"/>
  <c r="D60" i="7"/>
  <c r="E60" i="7"/>
  <c r="D61" i="7"/>
  <c r="E61" i="7"/>
  <c r="D62" i="7"/>
  <c r="E62" i="7"/>
  <c r="D63" i="7"/>
  <c r="E63" i="7"/>
  <c r="D64" i="7"/>
  <c r="E64" i="7"/>
  <c r="D65" i="7"/>
  <c r="E65" i="7"/>
  <c r="D66" i="7"/>
  <c r="E66" i="7"/>
  <c r="D67" i="7"/>
  <c r="E67" i="7"/>
  <c r="D68" i="7"/>
  <c r="E68" i="7"/>
  <c r="D69" i="7"/>
  <c r="E69" i="7"/>
  <c r="D70" i="7"/>
  <c r="E70" i="7"/>
  <c r="D71" i="7"/>
  <c r="E71" i="7"/>
  <c r="D72" i="7"/>
  <c r="E72" i="7"/>
  <c r="E11" i="7"/>
  <c r="D11" i="7"/>
  <c r="AM101" i="72"/>
  <c r="AM102" i="72" s="1"/>
  <c r="AM103" i="72" s="1"/>
  <c r="AM104" i="72" s="1"/>
  <c r="AM105" i="72" s="1"/>
  <c r="AM106" i="72" s="1"/>
  <c r="AM107" i="72" s="1"/>
  <c r="AM108" i="72" s="1"/>
  <c r="AM109" i="72" s="1"/>
  <c r="AM110" i="72" s="1"/>
  <c r="AM111" i="72" s="1"/>
  <c r="AM112" i="72" s="1"/>
  <c r="AM113" i="72" s="1"/>
  <c r="AM114" i="72" s="1"/>
  <c r="AM115" i="72" s="1"/>
  <c r="AM116" i="72" s="1"/>
  <c r="AM117" i="72" s="1"/>
  <c r="AM118" i="72" s="1"/>
  <c r="AM119" i="72" s="1"/>
  <c r="AM120" i="72" s="1"/>
  <c r="AM121" i="72" s="1"/>
  <c r="AM122" i="72" s="1"/>
  <c r="AM123" i="72" s="1"/>
  <c r="AM124" i="72" s="1"/>
  <c r="AM125" i="72" s="1"/>
  <c r="AM126" i="72" s="1"/>
  <c r="AM127" i="72" s="1"/>
  <c r="AM128" i="72" s="1"/>
  <c r="AM129" i="72" s="1"/>
  <c r="AM130" i="72" s="1"/>
  <c r="AM131" i="72" s="1"/>
  <c r="AM132" i="72" s="1"/>
  <c r="AM133" i="72" s="1"/>
  <c r="AM134" i="72" s="1"/>
  <c r="AM135" i="72" s="1"/>
  <c r="AM136" i="72" s="1"/>
  <c r="AM137" i="72" s="1"/>
  <c r="AM138" i="72" s="1"/>
  <c r="AM139" i="72" s="1"/>
  <c r="AM140" i="72" s="1"/>
  <c r="K14" i="72"/>
  <c r="AZ392" i="72"/>
  <c r="AY392" i="72"/>
  <c r="AX392" i="72"/>
  <c r="AW392" i="72"/>
  <c r="AZ391" i="72"/>
  <c r="AY391" i="72"/>
  <c r="AX391" i="72"/>
  <c r="AW391" i="72"/>
  <c r="AZ390" i="72"/>
  <c r="AY390" i="72"/>
  <c r="AX390" i="72"/>
  <c r="AW390" i="72"/>
  <c r="AZ389" i="72"/>
  <c r="AY389" i="72"/>
  <c r="AX389" i="72"/>
  <c r="AW389" i="72"/>
  <c r="AZ388" i="72"/>
  <c r="AY388" i="72"/>
  <c r="AX388" i="72"/>
  <c r="AW388" i="72"/>
  <c r="AZ387" i="72"/>
  <c r="AY387" i="72"/>
  <c r="AX387" i="72"/>
  <c r="AW387" i="72"/>
  <c r="AZ386" i="72"/>
  <c r="AY386" i="72"/>
  <c r="AX386" i="72"/>
  <c r="AW386" i="72"/>
  <c r="AZ385" i="72"/>
  <c r="AY385" i="72"/>
  <c r="AX385" i="72"/>
  <c r="AW385" i="72"/>
  <c r="AZ384" i="72"/>
  <c r="AY384" i="72"/>
  <c r="AX384" i="72"/>
  <c r="AW384" i="72"/>
  <c r="AZ383" i="72"/>
  <c r="AY383" i="72"/>
  <c r="AX383" i="72"/>
  <c r="AW383" i="72"/>
  <c r="AZ382" i="72"/>
  <c r="AY382" i="72"/>
  <c r="AX382" i="72"/>
  <c r="AW382" i="72"/>
  <c r="AQ99" i="72"/>
  <c r="AP99" i="72"/>
  <c r="AO99" i="72"/>
  <c r="AN99" i="72"/>
  <c r="BL34" i="72"/>
  <c r="BL32" i="72"/>
  <c r="BM31" i="72"/>
  <c r="BL30" i="72"/>
  <c r="BL28" i="72"/>
  <c r="BM27" i="72"/>
  <c r="BL26" i="72"/>
  <c r="BL24" i="72"/>
  <c r="BL22" i="72"/>
  <c r="BM20" i="72"/>
  <c r="BL20" i="72"/>
  <c r="BM19" i="72"/>
  <c r="BL19" i="72"/>
  <c r="BM18" i="72"/>
  <c r="BL17" i="72"/>
  <c r="BL16" i="72"/>
  <c r="B16" i="72"/>
  <c r="B17" i="72" s="1"/>
  <c r="AB15" i="72"/>
  <c r="BS16" i="72"/>
  <c r="BG16" i="72"/>
  <c r="BM15" i="72"/>
  <c r="AK12" i="72"/>
  <c r="AJ12" i="72"/>
  <c r="AI12" i="72"/>
  <c r="AH12" i="72"/>
  <c r="AG12" i="72"/>
  <c r="AE12" i="72"/>
  <c r="AD12" i="72"/>
  <c r="AC12" i="72"/>
  <c r="Z12" i="72"/>
  <c r="W12" i="72"/>
  <c r="Q12" i="72"/>
  <c r="M12" i="72"/>
  <c r="Z7" i="72"/>
  <c r="W7" i="72"/>
  <c r="Q7" i="72"/>
  <c r="M7" i="72"/>
  <c r="D7" i="72"/>
  <c r="Z5" i="72"/>
  <c r="M5" i="72"/>
  <c r="Q5" i="72" s="1"/>
  <c r="BM32" i="72" l="1"/>
  <c r="BM33" i="72"/>
  <c r="BR16" i="72"/>
  <c r="BF17" i="72"/>
  <c r="BI17" i="72"/>
  <c r="BJ17" i="72" s="1"/>
  <c r="BS17" i="72"/>
  <c r="BF18" i="72"/>
  <c r="BI18" i="72"/>
  <c r="BJ18" i="72" s="1"/>
  <c r="BS18" i="72"/>
  <c r="BG19" i="72"/>
  <c r="BR19" i="72"/>
  <c r="BG20" i="72"/>
  <c r="BF22" i="72"/>
  <c r="BI22" i="72"/>
  <c r="BJ22" i="72" s="1"/>
  <c r="BS22" i="72"/>
  <c r="BM23" i="72"/>
  <c r="BF23" i="72"/>
  <c r="BI23" i="72"/>
  <c r="BJ23" i="72" s="1"/>
  <c r="BS23" i="72"/>
  <c r="BM24" i="72"/>
  <c r="BG24" i="72"/>
  <c r="BR24" i="72"/>
  <c r="BG25" i="72"/>
  <c r="BR25" i="72"/>
  <c r="BF26" i="72"/>
  <c r="BI26" i="72"/>
  <c r="BJ26" i="72" s="1"/>
  <c r="BS26" i="72"/>
  <c r="BF27" i="72"/>
  <c r="BI27" i="72"/>
  <c r="BJ27" i="72" s="1"/>
  <c r="BS27" i="72"/>
  <c r="BM28" i="72"/>
  <c r="BG28" i="72"/>
  <c r="BR28" i="72"/>
  <c r="BG29" i="72"/>
  <c r="BR29" i="72"/>
  <c r="BF30" i="72"/>
  <c r="BI30" i="72"/>
  <c r="BJ30" i="72" s="1"/>
  <c r="BS30" i="72"/>
  <c r="BF31" i="72"/>
  <c r="BI31" i="72"/>
  <c r="BJ31" i="72" s="1"/>
  <c r="BS31" i="72"/>
  <c r="BG32" i="72"/>
  <c r="BR32" i="72"/>
  <c r="BG33" i="72"/>
  <c r="BR33" i="72"/>
  <c r="BM34" i="72"/>
  <c r="BG34" i="72"/>
  <c r="BR34" i="72"/>
  <c r="BG35" i="72"/>
  <c r="BF16" i="72"/>
  <c r="BI16" i="72"/>
  <c r="BJ16" i="72" s="1"/>
  <c r="BM17" i="72"/>
  <c r="BG17" i="72"/>
  <c r="BR17" i="72"/>
  <c r="BG18" i="72"/>
  <c r="BR18" i="72"/>
  <c r="BF19" i="72"/>
  <c r="BI19" i="72"/>
  <c r="BJ19" i="72" s="1"/>
  <c r="BS19" i="72"/>
  <c r="BF20" i="72"/>
  <c r="BI20" i="72"/>
  <c r="BJ20" i="72" s="1"/>
  <c r="BM21" i="72"/>
  <c r="BM22" i="72"/>
  <c r="BG22" i="72"/>
  <c r="BR22" i="72"/>
  <c r="BG23" i="72"/>
  <c r="BR23" i="72"/>
  <c r="BF24" i="72"/>
  <c r="BI24" i="72"/>
  <c r="BJ24" i="72" s="1"/>
  <c r="BS24" i="72"/>
  <c r="BM25" i="72"/>
  <c r="BF25" i="72"/>
  <c r="BI25" i="72"/>
  <c r="BJ25" i="72" s="1"/>
  <c r="BS25" i="72"/>
  <c r="BM26" i="72"/>
  <c r="BG26" i="72"/>
  <c r="BR26" i="72"/>
  <c r="BG27" i="72"/>
  <c r="BR27" i="72"/>
  <c r="BF28" i="72"/>
  <c r="BI28" i="72"/>
  <c r="BJ28" i="72" s="1"/>
  <c r="BS28" i="72"/>
  <c r="BM29" i="72"/>
  <c r="BF29" i="72"/>
  <c r="BI29" i="72"/>
  <c r="BJ29" i="72" s="1"/>
  <c r="BS29" i="72"/>
  <c r="BM30" i="72"/>
  <c r="BG30" i="72"/>
  <c r="BR30" i="72"/>
  <c r="BG31" i="72"/>
  <c r="BR31" i="72"/>
  <c r="BF32" i="72"/>
  <c r="BI32" i="72"/>
  <c r="BJ32" i="72" s="1"/>
  <c r="BS32" i="72"/>
  <c r="BF33" i="72"/>
  <c r="BI33" i="72"/>
  <c r="BJ33" i="72" s="1"/>
  <c r="BS33" i="72"/>
  <c r="BF34" i="72"/>
  <c r="BI34" i="72"/>
  <c r="BJ34" i="72" s="1"/>
  <c r="BS34" i="72"/>
  <c r="BM35" i="72"/>
  <c r="BF35" i="72"/>
  <c r="BI35" i="72"/>
  <c r="BJ35" i="72" s="1"/>
  <c r="AB16" i="72"/>
  <c r="BP19" i="72"/>
  <c r="BP23" i="72"/>
  <c r="BP27" i="72"/>
  <c r="BP31" i="72"/>
  <c r="BP34" i="72"/>
  <c r="AB17" i="72"/>
  <c r="B18" i="72"/>
  <c r="BO17" i="72"/>
  <c r="BP18" i="72"/>
  <c r="BP20" i="72"/>
  <c r="BL18" i="72"/>
  <c r="BO18" i="72" s="1"/>
  <c r="BS20" i="72"/>
  <c r="AW20" i="72"/>
  <c r="BP21" i="72"/>
  <c r="BF21" i="72"/>
  <c r="BI21" i="72"/>
  <c r="BJ21" i="72" s="1"/>
  <c r="BS21" i="72"/>
  <c r="BP22" i="72"/>
  <c r="BP25" i="72"/>
  <c r="BP26" i="72"/>
  <c r="BP29" i="72"/>
  <c r="BP30" i="72"/>
  <c r="BP33" i="72"/>
  <c r="BP35" i="72"/>
  <c r="BL15" i="72"/>
  <c r="BO16" i="72" s="1"/>
  <c r="BM16" i="72"/>
  <c r="BP16" i="72" s="1"/>
  <c r="BV17" i="72"/>
  <c r="BO20" i="72"/>
  <c r="BR20" i="72"/>
  <c r="AV20" i="72"/>
  <c r="BG21" i="72"/>
  <c r="BR21" i="72"/>
  <c r="BP24" i="72"/>
  <c r="BP28" i="72"/>
  <c r="BP32" i="72"/>
  <c r="BL21" i="72"/>
  <c r="BO21" i="72" s="1"/>
  <c r="BL23" i="72"/>
  <c r="BO23" i="72" s="1"/>
  <c r="BL25" i="72"/>
  <c r="BO25" i="72" s="1"/>
  <c r="BL27" i="72"/>
  <c r="BO27" i="72" s="1"/>
  <c r="BL29" i="72"/>
  <c r="BO29" i="72" s="1"/>
  <c r="BL31" i="72"/>
  <c r="BO31" i="72" s="1"/>
  <c r="BL33" i="72"/>
  <c r="BO33" i="72" s="1"/>
  <c r="BL35" i="72"/>
  <c r="BO35" i="72" s="1"/>
  <c r="T7" i="51"/>
  <c r="T8" i="51" s="1"/>
  <c r="T9" i="51" s="1"/>
  <c r="T10" i="51" s="1"/>
  <c r="T11" i="51" s="1"/>
  <c r="T12" i="51" s="1"/>
  <c r="T13" i="51" s="1"/>
  <c r="T14" i="51" s="1"/>
  <c r="T15" i="51" s="1"/>
  <c r="T16" i="51" s="1"/>
  <c r="T17" i="51" s="1"/>
  <c r="T18" i="51" s="1"/>
  <c r="T19" i="51" s="1"/>
  <c r="T20" i="51" s="1"/>
  <c r="T21" i="51" s="1"/>
  <c r="T22" i="51" s="1"/>
  <c r="T23" i="51" s="1"/>
  <c r="T24" i="51" s="1"/>
  <c r="T25" i="51" s="1"/>
  <c r="T26" i="51" s="1"/>
  <c r="T27" i="51" s="1"/>
  <c r="T28" i="51" s="1"/>
  <c r="T29" i="51" s="1"/>
  <c r="T30" i="51" s="1"/>
  <c r="T31" i="51" s="1"/>
  <c r="T32" i="51" s="1"/>
  <c r="T33" i="51" s="1"/>
  <c r="T34" i="51" s="1"/>
  <c r="T35" i="51" s="1"/>
  <c r="T36" i="51" s="1"/>
  <c r="T37" i="51" s="1"/>
  <c r="T38" i="51" s="1"/>
  <c r="T39" i="51" s="1"/>
  <c r="T40" i="51" s="1"/>
  <c r="T41" i="51" s="1"/>
  <c r="T42" i="51" s="1"/>
  <c r="T43" i="51" s="1"/>
  <c r="T44" i="51" s="1"/>
  <c r="T45" i="51" s="1"/>
  <c r="T46" i="51" s="1"/>
  <c r="T47" i="51" s="1"/>
  <c r="CQ336" i="71"/>
  <c r="CQ337" i="71"/>
  <c r="CQ338" i="71"/>
  <c r="CQ339" i="71"/>
  <c r="CQ340" i="71"/>
  <c r="CQ341" i="71"/>
  <c r="CQ342" i="71"/>
  <c r="CQ343" i="71"/>
  <c r="CQ344" i="71"/>
  <c r="CQ345" i="71"/>
  <c r="CQ346" i="71"/>
  <c r="CQ347" i="71"/>
  <c r="CQ348" i="71"/>
  <c r="CQ349" i="71"/>
  <c r="CQ350" i="71"/>
  <c r="CQ351" i="71"/>
  <c r="CQ352" i="71"/>
  <c r="CQ353" i="71"/>
  <c r="CQ354" i="71"/>
  <c r="CQ355" i="71"/>
  <c r="CQ356" i="71"/>
  <c r="CQ357" i="71"/>
  <c r="CQ358" i="71"/>
  <c r="CQ359" i="71"/>
  <c r="CQ360" i="71"/>
  <c r="CQ361" i="71"/>
  <c r="CQ362" i="71"/>
  <c r="CQ363" i="71"/>
  <c r="CQ364" i="71"/>
  <c r="CQ365" i="71"/>
  <c r="CQ366" i="71"/>
  <c r="CQ367" i="71"/>
  <c r="CQ368" i="71"/>
  <c r="CQ369" i="71"/>
  <c r="CQ370" i="71"/>
  <c r="CQ371" i="71"/>
  <c r="CQ372" i="71"/>
  <c r="CQ373" i="71"/>
  <c r="CQ374" i="71"/>
  <c r="CQ375" i="71"/>
  <c r="CQ335" i="71"/>
  <c r="CP336" i="71"/>
  <c r="CP337" i="71"/>
  <c r="CP338" i="71"/>
  <c r="CP339" i="71"/>
  <c r="CP340" i="71"/>
  <c r="CP341" i="71"/>
  <c r="CP342" i="71"/>
  <c r="CP343" i="71"/>
  <c r="CP344" i="71"/>
  <c r="CP345" i="71"/>
  <c r="CP346" i="71"/>
  <c r="CP347" i="71"/>
  <c r="CP348" i="71"/>
  <c r="CP349" i="71"/>
  <c r="CP350" i="71"/>
  <c r="CP351" i="71"/>
  <c r="CP352" i="71"/>
  <c r="CP353" i="71"/>
  <c r="CP354" i="71"/>
  <c r="CP355" i="71"/>
  <c r="CP356" i="71"/>
  <c r="CP357" i="71"/>
  <c r="CP358" i="71"/>
  <c r="CP359" i="71"/>
  <c r="CP360" i="71"/>
  <c r="CP361" i="71"/>
  <c r="CP362" i="71"/>
  <c r="CP363" i="71"/>
  <c r="CP364" i="71"/>
  <c r="CP365" i="71"/>
  <c r="CP366" i="71"/>
  <c r="CP367" i="71"/>
  <c r="CP368" i="71"/>
  <c r="CP369" i="71"/>
  <c r="CP370" i="71"/>
  <c r="CP371" i="71"/>
  <c r="CP372" i="71"/>
  <c r="CP373" i="71"/>
  <c r="CP374" i="71"/>
  <c r="CP375" i="71"/>
  <c r="CP335" i="71"/>
  <c r="EX335" i="71"/>
  <c r="EY334" i="71"/>
  <c r="EK341" i="71"/>
  <c r="EP341" i="71"/>
  <c r="ER341" i="71"/>
  <c r="ES341" i="71"/>
  <c r="ET341" i="71"/>
  <c r="EU341" i="71"/>
  <c r="EK342" i="71"/>
  <c r="EP342" i="71"/>
  <c r="ER342" i="71"/>
  <c r="ES342" i="71"/>
  <c r="ET342" i="71"/>
  <c r="EU342" i="71"/>
  <c r="EK343" i="71"/>
  <c r="EP343" i="71"/>
  <c r="ER343" i="71"/>
  <c r="ES343" i="71"/>
  <c r="ET343" i="71"/>
  <c r="EU343" i="71"/>
  <c r="EK344" i="71"/>
  <c r="EP344" i="71"/>
  <c r="ER344" i="71"/>
  <c r="ES344" i="71"/>
  <c r="ET344" i="71"/>
  <c r="EU344" i="71"/>
  <c r="EK345" i="71"/>
  <c r="EP345" i="71"/>
  <c r="ER345" i="71"/>
  <c r="ES345" i="71"/>
  <c r="ET345" i="71"/>
  <c r="EU345" i="71"/>
  <c r="EK346" i="71"/>
  <c r="EP346" i="71"/>
  <c r="ER346" i="71"/>
  <c r="ES346" i="71"/>
  <c r="ET346" i="71"/>
  <c r="EU346" i="71"/>
  <c r="EK347" i="71"/>
  <c r="EP347" i="71"/>
  <c r="ER347" i="71"/>
  <c r="ES347" i="71"/>
  <c r="ET347" i="71"/>
  <c r="EU347" i="71"/>
  <c r="EK348" i="71"/>
  <c r="EP348" i="71"/>
  <c r="ER348" i="71"/>
  <c r="ES348" i="71"/>
  <c r="ET348" i="71"/>
  <c r="EU348" i="71"/>
  <c r="EK349" i="71"/>
  <c r="EP349" i="71"/>
  <c r="ER349" i="71"/>
  <c r="ES349" i="71"/>
  <c r="ET349" i="71"/>
  <c r="EU349" i="71"/>
  <c r="EK350" i="71"/>
  <c r="EP350" i="71"/>
  <c r="ER350" i="71"/>
  <c r="ES350" i="71"/>
  <c r="ET350" i="71"/>
  <c r="EU350" i="71"/>
  <c r="EK351" i="71"/>
  <c r="EP351" i="71"/>
  <c r="ER351" i="71"/>
  <c r="ES351" i="71"/>
  <c r="ET351" i="71"/>
  <c r="EU351" i="71"/>
  <c r="EK352" i="71"/>
  <c r="EP352" i="71"/>
  <c r="ER352" i="71"/>
  <c r="ES352" i="71"/>
  <c r="ET352" i="71"/>
  <c r="EU352" i="71"/>
  <c r="EK353" i="71"/>
  <c r="EP353" i="71"/>
  <c r="ER353" i="71"/>
  <c r="ES353" i="71"/>
  <c r="ET353" i="71"/>
  <c r="EU353" i="71"/>
  <c r="EK354" i="71"/>
  <c r="EP354" i="71"/>
  <c r="ER354" i="71"/>
  <c r="ES354" i="71"/>
  <c r="ET354" i="71"/>
  <c r="EU354" i="71"/>
  <c r="EK355" i="71"/>
  <c r="EP355" i="71"/>
  <c r="ER355" i="71"/>
  <c r="ES355" i="71"/>
  <c r="ET355" i="71"/>
  <c r="EU355" i="71"/>
  <c r="EK356" i="71"/>
  <c r="EP356" i="71"/>
  <c r="ER356" i="71"/>
  <c r="ES356" i="71"/>
  <c r="ET356" i="71"/>
  <c r="EU356" i="71"/>
  <c r="EK357" i="71"/>
  <c r="EP357" i="71"/>
  <c r="ER357" i="71"/>
  <c r="ES357" i="71"/>
  <c r="ET357" i="71"/>
  <c r="EU357" i="71"/>
  <c r="EK358" i="71"/>
  <c r="EP358" i="71"/>
  <c r="ER358" i="71"/>
  <c r="ES358" i="71"/>
  <c r="ET358" i="71"/>
  <c r="EU358" i="71"/>
  <c r="EK359" i="71"/>
  <c r="EP359" i="71"/>
  <c r="ER359" i="71"/>
  <c r="ES359" i="71"/>
  <c r="ET359" i="71"/>
  <c r="EU359" i="71"/>
  <c r="EK360" i="71"/>
  <c r="EP360" i="71"/>
  <c r="ER360" i="71"/>
  <c r="ES360" i="71"/>
  <c r="ET360" i="71"/>
  <c r="EU360" i="71"/>
  <c r="EK361" i="71"/>
  <c r="EP361" i="71"/>
  <c r="ER361" i="71"/>
  <c r="ES361" i="71"/>
  <c r="ET361" i="71"/>
  <c r="EU361" i="71"/>
  <c r="EK362" i="71"/>
  <c r="EP362" i="71"/>
  <c r="ER362" i="71"/>
  <c r="ES362" i="71"/>
  <c r="ET362" i="71"/>
  <c r="EU362" i="71"/>
  <c r="EK363" i="71"/>
  <c r="EP363" i="71"/>
  <c r="ER363" i="71"/>
  <c r="ES363" i="71"/>
  <c r="ET363" i="71"/>
  <c r="EU363" i="71"/>
  <c r="EK364" i="71"/>
  <c r="EP364" i="71"/>
  <c r="ER364" i="71"/>
  <c r="ES364" i="71"/>
  <c r="ET364" i="71"/>
  <c r="EU364" i="71"/>
  <c r="EK365" i="71"/>
  <c r="EP365" i="71"/>
  <c r="ER365" i="71"/>
  <c r="ES365" i="71"/>
  <c r="ET365" i="71"/>
  <c r="EU365" i="71"/>
  <c r="EK366" i="71"/>
  <c r="EP366" i="71"/>
  <c r="ER366" i="71"/>
  <c r="ES366" i="71"/>
  <c r="ET366" i="71"/>
  <c r="EU366" i="71"/>
  <c r="EK367" i="71"/>
  <c r="EP367" i="71"/>
  <c r="ER367" i="71"/>
  <c r="ES367" i="71"/>
  <c r="ET367" i="71"/>
  <c r="EU367" i="71"/>
  <c r="EK368" i="71"/>
  <c r="EP368" i="71"/>
  <c r="ER368" i="71"/>
  <c r="ES368" i="71"/>
  <c r="ET368" i="71"/>
  <c r="EU368" i="71"/>
  <c r="EK369" i="71"/>
  <c r="EP369" i="71"/>
  <c r="ER369" i="71"/>
  <c r="ES369" i="71"/>
  <c r="ET369" i="71"/>
  <c r="EU369" i="71"/>
  <c r="EK370" i="71"/>
  <c r="EP370" i="71"/>
  <c r="ER370" i="71"/>
  <c r="ES370" i="71"/>
  <c r="ET370" i="71"/>
  <c r="EU370" i="71"/>
  <c r="EK371" i="71"/>
  <c r="EP371" i="71"/>
  <c r="ER371" i="71"/>
  <c r="ES371" i="71"/>
  <c r="ET371" i="71"/>
  <c r="EU371" i="71"/>
  <c r="EK372" i="71"/>
  <c r="EP372" i="71"/>
  <c r="ER372" i="71"/>
  <c r="ES372" i="71"/>
  <c r="ET372" i="71"/>
  <c r="EU372" i="71"/>
  <c r="EK373" i="71"/>
  <c r="EP373" i="71"/>
  <c r="ER373" i="71"/>
  <c r="ES373" i="71"/>
  <c r="ET373" i="71"/>
  <c r="EU373" i="71"/>
  <c r="EK374" i="71"/>
  <c r="EP374" i="71"/>
  <c r="ER374" i="71"/>
  <c r="ES374" i="71"/>
  <c r="ET374" i="71"/>
  <c r="EU374" i="71"/>
  <c r="EK375" i="71"/>
  <c r="EP375" i="71"/>
  <c r="ER375" i="71"/>
  <c r="ES375" i="71"/>
  <c r="ET375" i="71"/>
  <c r="EU375" i="71"/>
  <c r="EU340" i="71"/>
  <c r="ET340" i="71"/>
  <c r="ES340" i="71"/>
  <c r="ER340" i="71"/>
  <c r="EP340" i="71"/>
  <c r="EK340" i="71"/>
  <c r="EU339" i="71"/>
  <c r="ET339" i="71"/>
  <c r="ES339" i="71"/>
  <c r="ER339" i="71"/>
  <c r="EP339" i="71"/>
  <c r="EK339" i="71"/>
  <c r="EU338" i="71"/>
  <c r="ET338" i="71"/>
  <c r="ES338" i="71"/>
  <c r="ER338" i="71"/>
  <c r="EP338" i="71"/>
  <c r="EK338" i="71"/>
  <c r="EU337" i="71"/>
  <c r="ET337" i="71"/>
  <c r="ES337" i="71"/>
  <c r="ER337" i="71"/>
  <c r="EP337" i="71"/>
  <c r="EK337" i="71"/>
  <c r="EU336" i="71"/>
  <c r="ET336" i="71"/>
  <c r="ES336" i="71"/>
  <c r="ER336" i="71"/>
  <c r="EP336" i="71"/>
  <c r="EK336" i="71"/>
  <c r="DU338" i="71"/>
  <c r="DU339" i="71"/>
  <c r="DU340" i="71"/>
  <c r="DU341" i="71"/>
  <c r="DU342" i="71"/>
  <c r="DU343" i="71"/>
  <c r="DU344" i="71"/>
  <c r="DU345" i="71"/>
  <c r="DU346" i="71"/>
  <c r="DU347" i="71"/>
  <c r="DU348" i="71"/>
  <c r="DU349" i="71"/>
  <c r="DU350" i="71"/>
  <c r="DU351" i="71"/>
  <c r="DU352" i="71"/>
  <c r="DU353" i="71"/>
  <c r="DU354" i="71"/>
  <c r="DU355" i="71"/>
  <c r="DU356" i="71"/>
  <c r="DU357" i="71"/>
  <c r="DU358" i="71"/>
  <c r="DU359" i="71"/>
  <c r="DU360" i="71"/>
  <c r="DU361" i="71"/>
  <c r="DU362" i="71"/>
  <c r="DU363" i="71"/>
  <c r="DU364" i="71"/>
  <c r="DU365" i="71"/>
  <c r="DU366" i="71"/>
  <c r="DU367" i="71"/>
  <c r="DU368" i="71"/>
  <c r="DU369" i="71"/>
  <c r="DU370" i="71"/>
  <c r="DU371" i="71"/>
  <c r="DU372" i="71"/>
  <c r="DU373" i="71"/>
  <c r="DU374" i="71"/>
  <c r="DU375" i="71"/>
  <c r="DU337" i="71"/>
  <c r="DU336" i="71"/>
  <c r="FN335" i="71"/>
  <c r="FJ335" i="71"/>
  <c r="FF335" i="71"/>
  <c r="FB335" i="71"/>
  <c r="AV25" i="72" l="1"/>
  <c r="AV23" i="72"/>
  <c r="AV21" i="72"/>
  <c r="AY21" i="72" s="1"/>
  <c r="BV35" i="72"/>
  <c r="AW35" i="72"/>
  <c r="BV31" i="72"/>
  <c r="AW31" i="72"/>
  <c r="BV27" i="72"/>
  <c r="AV34" i="72"/>
  <c r="AV28" i="72"/>
  <c r="BV28" i="72"/>
  <c r="AW27" i="72"/>
  <c r="AW30" i="72"/>
  <c r="AW26" i="72"/>
  <c r="AW22" i="72"/>
  <c r="BV18" i="72"/>
  <c r="AW18" i="72"/>
  <c r="AW34" i="72"/>
  <c r="AW32" i="72"/>
  <c r="BO28" i="72"/>
  <c r="AW24" i="72"/>
  <c r="AW17" i="72"/>
  <c r="B19" i="72"/>
  <c r="AB18" i="72"/>
  <c r="BP17" i="72"/>
  <c r="BV33" i="72"/>
  <c r="AW33" i="72"/>
  <c r="AZ33" i="72" s="1"/>
  <c r="BV29" i="72"/>
  <c r="BV25" i="72"/>
  <c r="AW25" i="72"/>
  <c r="AZ25" i="72" s="1"/>
  <c r="BV23" i="72"/>
  <c r="AW23" i="72"/>
  <c r="BV21" i="72"/>
  <c r="AW21" i="72"/>
  <c r="AZ21" i="72" s="1"/>
  <c r="AV32" i="72"/>
  <c r="BV32" i="72"/>
  <c r="AV30" i="72"/>
  <c r="BV30" i="72"/>
  <c r="AW29" i="72"/>
  <c r="AV26" i="72"/>
  <c r="AY26" i="72" s="1"/>
  <c r="BV26" i="72"/>
  <c r="AV24" i="72"/>
  <c r="AY24" i="72" s="1"/>
  <c r="AV22" i="72"/>
  <c r="AY22" i="72" s="1"/>
  <c r="BV22" i="72"/>
  <c r="BO30" i="72"/>
  <c r="BO26" i="72"/>
  <c r="BO22" i="72"/>
  <c r="BV16" i="72"/>
  <c r="AV16" i="72"/>
  <c r="BO34" i="72"/>
  <c r="BO32" i="72"/>
  <c r="AW28" i="72"/>
  <c r="BO24" i="72"/>
  <c r="AW19" i="72"/>
  <c r="AZ20" i="72" s="1"/>
  <c r="AV17" i="72"/>
  <c r="BO19" i="72"/>
  <c r="AW16" i="72"/>
  <c r="AY17" i="72" l="1"/>
  <c r="BV24" i="72"/>
  <c r="AZ23" i="72"/>
  <c r="AZ18" i="72"/>
  <c r="AZ31" i="72"/>
  <c r="AZ27" i="72"/>
  <c r="AZ35" i="72"/>
  <c r="BV19" i="72"/>
  <c r="BV20" i="72"/>
  <c r="AV19" i="72"/>
  <c r="AZ28" i="72"/>
  <c r="AV29" i="72"/>
  <c r="AY29" i="72" s="1"/>
  <c r="AV33" i="72"/>
  <c r="AY33" i="72" s="1"/>
  <c r="AZ17" i="72"/>
  <c r="AZ26" i="72"/>
  <c r="BA21" i="72"/>
  <c r="BD21" i="72" s="1"/>
  <c r="AY23" i="72"/>
  <c r="AY25" i="72"/>
  <c r="AZ19" i="72"/>
  <c r="AV15" i="72"/>
  <c r="AY16" i="72" s="1"/>
  <c r="AW15" i="72"/>
  <c r="AZ16" i="72" s="1"/>
  <c r="AZ29" i="72"/>
  <c r="B20" i="72"/>
  <c r="AB19" i="72"/>
  <c r="AZ24" i="72"/>
  <c r="AZ32" i="72"/>
  <c r="AZ34" i="72"/>
  <c r="AV18" i="72"/>
  <c r="AY18" i="72" s="1"/>
  <c r="AZ22" i="72"/>
  <c r="AZ30" i="72"/>
  <c r="AV27" i="72"/>
  <c r="AY27" i="72" s="1"/>
  <c r="BV34" i="72"/>
  <c r="AV31" i="72"/>
  <c r="AY31" i="72" s="1"/>
  <c r="AV35" i="72"/>
  <c r="AY35" i="72" s="1"/>
  <c r="BP375" i="71"/>
  <c r="AS375" i="71"/>
  <c r="S375" i="71"/>
  <c r="BP374" i="71"/>
  <c r="AS374" i="71"/>
  <c r="S374" i="71"/>
  <c r="BP373" i="71"/>
  <c r="AS373" i="71"/>
  <c r="S373" i="71"/>
  <c r="BP372" i="71"/>
  <c r="AS372" i="71"/>
  <c r="S372" i="71"/>
  <c r="BP371" i="71"/>
  <c r="AS371" i="71"/>
  <c r="S371" i="71"/>
  <c r="BP370" i="71"/>
  <c r="AS370" i="71"/>
  <c r="S370" i="71"/>
  <c r="BP369" i="71"/>
  <c r="AS369" i="71"/>
  <c r="S369" i="71"/>
  <c r="BP368" i="71"/>
  <c r="AS368" i="71"/>
  <c r="S368" i="71"/>
  <c r="BP367" i="71"/>
  <c r="AS367" i="71"/>
  <c r="S367" i="71"/>
  <c r="BP366" i="71"/>
  <c r="AS366" i="71"/>
  <c r="S366" i="71"/>
  <c r="AS365" i="71"/>
  <c r="S365" i="71"/>
  <c r="AS364" i="71"/>
  <c r="S364" i="71"/>
  <c r="AS363" i="71"/>
  <c r="S363" i="71"/>
  <c r="AS362" i="71"/>
  <c r="S362" i="71"/>
  <c r="AS361" i="71"/>
  <c r="S361" i="71"/>
  <c r="AS360" i="71"/>
  <c r="S360" i="71"/>
  <c r="AS359" i="71"/>
  <c r="S359" i="71"/>
  <c r="AS358" i="71"/>
  <c r="S358" i="71"/>
  <c r="AS357" i="71"/>
  <c r="S357" i="71"/>
  <c r="AS356" i="71"/>
  <c r="S356" i="71"/>
  <c r="AS355" i="71"/>
  <c r="S355" i="71"/>
  <c r="AS354" i="71"/>
  <c r="S354" i="71"/>
  <c r="AS353" i="71"/>
  <c r="S353" i="71"/>
  <c r="AS352" i="71"/>
  <c r="S352" i="71"/>
  <c r="AS351" i="71"/>
  <c r="S351" i="71"/>
  <c r="AS350" i="71"/>
  <c r="S350" i="71"/>
  <c r="AS349" i="71"/>
  <c r="S349" i="71"/>
  <c r="AS348" i="71"/>
  <c r="S348" i="71"/>
  <c r="AS347" i="71"/>
  <c r="S347" i="71"/>
  <c r="AS346" i="71"/>
  <c r="S346" i="71"/>
  <c r="AS345" i="71"/>
  <c r="S345" i="71"/>
  <c r="AS344" i="71"/>
  <c r="S344" i="71"/>
  <c r="AS343" i="71"/>
  <c r="S343" i="71"/>
  <c r="AS342" i="71"/>
  <c r="S342" i="71"/>
  <c r="AS341" i="71"/>
  <c r="S341" i="71"/>
  <c r="AS340" i="71"/>
  <c r="S340" i="71"/>
  <c r="AS339" i="71"/>
  <c r="S339" i="71"/>
  <c r="AS338" i="71"/>
  <c r="S338" i="71"/>
  <c r="AS337" i="71"/>
  <c r="S337" i="71"/>
  <c r="AS336" i="71"/>
  <c r="S336" i="71"/>
  <c r="AS335" i="71"/>
  <c r="S335" i="71"/>
  <c r="DZ334" i="71"/>
  <c r="DY334" i="71"/>
  <c r="DX334" i="71"/>
  <c r="DW334" i="71"/>
  <c r="EX324" i="71"/>
  <c r="FN324" i="71"/>
  <c r="FJ324" i="71"/>
  <c r="FF324" i="71"/>
  <c r="FB324" i="71"/>
  <c r="EX323" i="71"/>
  <c r="FN323" i="71"/>
  <c r="FJ323" i="71"/>
  <c r="FF323" i="71"/>
  <c r="GB322" i="71"/>
  <c r="GB323" i="71" s="1"/>
  <c r="GB324" i="71" s="1"/>
  <c r="GB325" i="71" s="1"/>
  <c r="GB326" i="71" s="1"/>
  <c r="GB327" i="71" s="1"/>
  <c r="GB328" i="71" s="1"/>
  <c r="GB329" i="71" s="1"/>
  <c r="GB330" i="71" s="1"/>
  <c r="GB331" i="71" s="1"/>
  <c r="GB332" i="71" s="1"/>
  <c r="GB333" i="71" s="1"/>
  <c r="GB334" i="71" s="1"/>
  <c r="GB335" i="71" s="1"/>
  <c r="GB336" i="71" s="1"/>
  <c r="GB337" i="71" s="1"/>
  <c r="GB338" i="71" s="1"/>
  <c r="GB339" i="71" s="1"/>
  <c r="GB340" i="71" s="1"/>
  <c r="GB341" i="71" s="1"/>
  <c r="GB342" i="71" s="1"/>
  <c r="GB343" i="71" s="1"/>
  <c r="GB344" i="71" s="1"/>
  <c r="GB345" i="71" s="1"/>
  <c r="GB346" i="71" s="1"/>
  <c r="GB347" i="71" s="1"/>
  <c r="GB348" i="71" s="1"/>
  <c r="GB349" i="71" s="1"/>
  <c r="GB350" i="71" s="1"/>
  <c r="FJ322" i="71"/>
  <c r="EX322" i="71"/>
  <c r="FN322" i="71"/>
  <c r="FF322" i="71"/>
  <c r="EX321" i="71"/>
  <c r="FN321" i="71"/>
  <c r="FJ321" i="71"/>
  <c r="FF321" i="71"/>
  <c r="EX320" i="71"/>
  <c r="FN320" i="71"/>
  <c r="FJ320" i="71"/>
  <c r="FF320" i="71"/>
  <c r="EX319" i="71"/>
  <c r="FN319" i="71"/>
  <c r="FJ319" i="71"/>
  <c r="FF319" i="71"/>
  <c r="EX318" i="71"/>
  <c r="FN318" i="71"/>
  <c r="FJ318" i="71"/>
  <c r="FF318" i="71"/>
  <c r="EX317" i="71"/>
  <c r="FN317" i="71"/>
  <c r="FJ317" i="71"/>
  <c r="FF317" i="71"/>
  <c r="EX316" i="71"/>
  <c r="FN316" i="71"/>
  <c r="FJ316" i="71"/>
  <c r="FF316" i="71"/>
  <c r="EX315" i="71"/>
  <c r="EY315" i="71" s="1"/>
  <c r="FN315" i="71"/>
  <c r="FO315" i="71" s="1"/>
  <c r="FJ315" i="71"/>
  <c r="FK315" i="71" s="1"/>
  <c r="FF315" i="71"/>
  <c r="FG315" i="71" s="1"/>
  <c r="FC315" i="71"/>
  <c r="B315" i="71"/>
  <c r="B316" i="71" s="1"/>
  <c r="B317" i="71" s="1"/>
  <c r="B318" i="71" s="1"/>
  <c r="B319" i="71" s="1"/>
  <c r="B320" i="71" s="1"/>
  <c r="B321" i="71" s="1"/>
  <c r="B322" i="71" s="1"/>
  <c r="B323" i="71" s="1"/>
  <c r="B324" i="71" s="1"/>
  <c r="B325" i="71" s="1"/>
  <c r="B326" i="71" s="1"/>
  <c r="B327" i="71" s="1"/>
  <c r="B328" i="71" s="1"/>
  <c r="B329" i="71" s="1"/>
  <c r="B330" i="71" s="1"/>
  <c r="B331" i="71" s="1"/>
  <c r="B332" i="71" s="1"/>
  <c r="B333" i="71" s="1"/>
  <c r="B334" i="71" s="1"/>
  <c r="B335" i="71" s="1"/>
  <c r="B336" i="71" s="1"/>
  <c r="B337" i="71" s="1"/>
  <c r="B338" i="71" s="1"/>
  <c r="B339" i="71" s="1"/>
  <c r="B340" i="71" s="1"/>
  <c r="B341" i="71" s="1"/>
  <c r="B342" i="71" s="1"/>
  <c r="B343" i="71" s="1"/>
  <c r="B344" i="71" s="1"/>
  <c r="B345" i="71" s="1"/>
  <c r="B346" i="71" s="1"/>
  <c r="B347" i="71" s="1"/>
  <c r="B348" i="71" s="1"/>
  <c r="B349" i="71" s="1"/>
  <c r="B350" i="71" s="1"/>
  <c r="B351" i="71" s="1"/>
  <c r="B352" i="71" s="1"/>
  <c r="B353" i="71" s="1"/>
  <c r="B354" i="71" s="1"/>
  <c r="B355" i="71" s="1"/>
  <c r="B356" i="71" s="1"/>
  <c r="B357" i="71" s="1"/>
  <c r="B358" i="71" s="1"/>
  <c r="B359" i="71" s="1"/>
  <c r="B360" i="71" s="1"/>
  <c r="B361" i="71" s="1"/>
  <c r="B362" i="71" s="1"/>
  <c r="B363" i="71" s="1"/>
  <c r="B364" i="71" s="1"/>
  <c r="B365" i="71" s="1"/>
  <c r="B366" i="71" s="1"/>
  <c r="B367" i="71" s="1"/>
  <c r="B368" i="71" s="1"/>
  <c r="B369" i="71" s="1"/>
  <c r="B370" i="71" s="1"/>
  <c r="B371" i="71" s="1"/>
  <c r="B372" i="71" s="1"/>
  <c r="B373" i="71" s="1"/>
  <c r="B374" i="71" s="1"/>
  <c r="B375" i="71" s="1"/>
  <c r="B376" i="71" s="1"/>
  <c r="GB314" i="71"/>
  <c r="GB315" i="71" s="1"/>
  <c r="GB316" i="71" s="1"/>
  <c r="GB317" i="71" s="1"/>
  <c r="GB318" i="71" s="1"/>
  <c r="GB319" i="71" s="1"/>
  <c r="GB320" i="71" s="1"/>
  <c r="GI313" i="71"/>
  <c r="GI314" i="71" s="1"/>
  <c r="GI315" i="71" s="1"/>
  <c r="GI316" i="71" s="1"/>
  <c r="GI317" i="71" s="1"/>
  <c r="GI318" i="71" s="1"/>
  <c r="GI319" i="71" s="1"/>
  <c r="GI320" i="71" s="1"/>
  <c r="GI321" i="71" s="1"/>
  <c r="GI322" i="71" s="1"/>
  <c r="GI323" i="71" s="1"/>
  <c r="GI324" i="71" s="1"/>
  <c r="GI325" i="71" s="1"/>
  <c r="GI326" i="71" s="1"/>
  <c r="GI327" i="71" s="1"/>
  <c r="GI328" i="71" s="1"/>
  <c r="GI329" i="71" s="1"/>
  <c r="GI330" i="71" s="1"/>
  <c r="GI331" i="71" s="1"/>
  <c r="GI332" i="71" s="1"/>
  <c r="GI333" i="71" s="1"/>
  <c r="GI334" i="71" s="1"/>
  <c r="GI335" i="71" s="1"/>
  <c r="GI336" i="71" s="1"/>
  <c r="GI337" i="71" s="1"/>
  <c r="GI338" i="71" s="1"/>
  <c r="GI339" i="71" s="1"/>
  <c r="GI340" i="71" s="1"/>
  <c r="GI341" i="71" s="1"/>
  <c r="GI342" i="71" s="1"/>
  <c r="EP311" i="71"/>
  <c r="EO311" i="71"/>
  <c r="EN311" i="71"/>
  <c r="EM311" i="71"/>
  <c r="EF311" i="71"/>
  <c r="EE311" i="71"/>
  <c r="ED311" i="71"/>
  <c r="EC311" i="71"/>
  <c r="DZ311" i="71"/>
  <c r="DY311" i="71"/>
  <c r="DX311" i="71"/>
  <c r="DW311" i="71"/>
  <c r="DU311" i="71"/>
  <c r="DT311" i="71"/>
  <c r="DS311" i="71"/>
  <c r="DR311" i="71"/>
  <c r="DO311" i="71"/>
  <c r="DN311" i="71"/>
  <c r="DM311" i="71"/>
  <c r="DL311" i="71"/>
  <c r="FB311" i="71" s="1"/>
  <c r="DI311" i="71"/>
  <c r="DH311" i="71"/>
  <c r="DG311" i="71"/>
  <c r="DF311" i="71"/>
  <c r="DD311" i="71"/>
  <c r="DC311" i="71"/>
  <c r="DB311" i="71"/>
  <c r="BF311" i="71"/>
  <c r="BE311" i="71"/>
  <c r="BD311" i="71"/>
  <c r="BC311" i="71"/>
  <c r="Z311" i="71"/>
  <c r="Y311" i="71"/>
  <c r="X311" i="71"/>
  <c r="W311" i="71"/>
  <c r="DA311" i="71" s="1"/>
  <c r="M311" i="71"/>
  <c r="AG311" i="71" s="1"/>
  <c r="L311" i="71"/>
  <c r="AF311" i="71" s="1"/>
  <c r="K311" i="71"/>
  <c r="AE311" i="71" s="1"/>
  <c r="J311" i="71"/>
  <c r="AD311" i="71" s="1"/>
  <c r="BF300" i="71"/>
  <c r="AG304" i="71"/>
  <c r="BK298" i="71"/>
  <c r="BP299" i="71"/>
  <c r="BP297" i="71"/>
  <c r="BP296" i="71"/>
  <c r="BP295" i="71"/>
  <c r="BK295" i="71"/>
  <c r="E145" i="71"/>
  <c r="BK294" i="71"/>
  <c r="BP293" i="71"/>
  <c r="BK293" i="71"/>
  <c r="BP292" i="71"/>
  <c r="BK292" i="71"/>
  <c r="BF292" i="71"/>
  <c r="BP291" i="71"/>
  <c r="BK291" i="71"/>
  <c r="BF291" i="71"/>
  <c r="BF290" i="71"/>
  <c r="BF289" i="71"/>
  <c r="BF288" i="71"/>
  <c r="BF287" i="71"/>
  <c r="BF286" i="71"/>
  <c r="BF285" i="71"/>
  <c r="BF284" i="71"/>
  <c r="BF283" i="71"/>
  <c r="BF282" i="71"/>
  <c r="BF281" i="71"/>
  <c r="BF280" i="71"/>
  <c r="BF279" i="71"/>
  <c r="BF278" i="71"/>
  <c r="BF277" i="71"/>
  <c r="BF276" i="71"/>
  <c r="BF275" i="71"/>
  <c r="BF274" i="71"/>
  <c r="BF273" i="71"/>
  <c r="BF272" i="71"/>
  <c r="BF271" i="71"/>
  <c r="BF270" i="71"/>
  <c r="BF269" i="71"/>
  <c r="BF268" i="71"/>
  <c r="BF267" i="71"/>
  <c r="BF266" i="71"/>
  <c r="BF265" i="71"/>
  <c r="BF264" i="71"/>
  <c r="BF263" i="71"/>
  <c r="BF262" i="71"/>
  <c r="BF261" i="71"/>
  <c r="FY260" i="71"/>
  <c r="BF260" i="71"/>
  <c r="FY259" i="71"/>
  <c r="FY258" i="71"/>
  <c r="FY257" i="71"/>
  <c r="FY256" i="71"/>
  <c r="FY255" i="71"/>
  <c r="FY254" i="71"/>
  <c r="FY253" i="71"/>
  <c r="FY252" i="71"/>
  <c r="FY251" i="71"/>
  <c r="FY250" i="71"/>
  <c r="FY249" i="71"/>
  <c r="FY248" i="71"/>
  <c r="FY247" i="71"/>
  <c r="FY246" i="71"/>
  <c r="FY245" i="71"/>
  <c r="FY244" i="71"/>
  <c r="FY243" i="71"/>
  <c r="FY242" i="71"/>
  <c r="FY241" i="71"/>
  <c r="FY240" i="71"/>
  <c r="B240" i="71"/>
  <c r="B241" i="71" s="1"/>
  <c r="B242" i="71" s="1"/>
  <c r="B243" i="71" s="1"/>
  <c r="B244" i="71" s="1"/>
  <c r="B245" i="71" s="1"/>
  <c r="B246" i="71" s="1"/>
  <c r="B247" i="71" s="1"/>
  <c r="B248" i="71" s="1"/>
  <c r="B249" i="71" s="1"/>
  <c r="B250" i="71" s="1"/>
  <c r="B251" i="71" s="1"/>
  <c r="B252" i="71" s="1"/>
  <c r="B253" i="71" s="1"/>
  <c r="B254" i="71" s="1"/>
  <c r="B255" i="71" s="1"/>
  <c r="B256" i="71" s="1"/>
  <c r="B257" i="71" s="1"/>
  <c r="B258" i="71" s="1"/>
  <c r="B259" i="71" s="1"/>
  <c r="B260" i="71" s="1"/>
  <c r="B261" i="71" s="1"/>
  <c r="B262" i="71" s="1"/>
  <c r="B263" i="71" s="1"/>
  <c r="B264" i="71" s="1"/>
  <c r="B265" i="71" s="1"/>
  <c r="B266" i="71" s="1"/>
  <c r="B267" i="71" s="1"/>
  <c r="B268" i="71" s="1"/>
  <c r="B269" i="71" s="1"/>
  <c r="FY239" i="71"/>
  <c r="FT239" i="71"/>
  <c r="FT240" i="71" s="1"/>
  <c r="FT241" i="71" s="1"/>
  <c r="FT242" i="71" s="1"/>
  <c r="FT243" i="71" s="1"/>
  <c r="FT244" i="71" s="1"/>
  <c r="FT245" i="71" s="1"/>
  <c r="FT246" i="71" s="1"/>
  <c r="FT247" i="71" s="1"/>
  <c r="FT248" i="71" s="1"/>
  <c r="FT249" i="71" s="1"/>
  <c r="FT250" i="71" s="1"/>
  <c r="FT251" i="71" s="1"/>
  <c r="FT252" i="71" s="1"/>
  <c r="FT253" i="71" s="1"/>
  <c r="FT254" i="71" s="1"/>
  <c r="FT255" i="71" s="1"/>
  <c r="FT256" i="71" s="1"/>
  <c r="FT257" i="71" s="1"/>
  <c r="FT258" i="71" s="1"/>
  <c r="FT259" i="71" s="1"/>
  <c r="FT260" i="71" s="1"/>
  <c r="FY238" i="71"/>
  <c r="FT238" i="71"/>
  <c r="FY237" i="71"/>
  <c r="CJ236" i="71"/>
  <c r="CI236" i="71"/>
  <c r="CH236" i="71"/>
  <c r="CG236" i="71"/>
  <c r="CE236" i="71"/>
  <c r="CD236" i="71"/>
  <c r="CC236" i="71"/>
  <c r="CB236" i="71"/>
  <c r="BZ236" i="71"/>
  <c r="BY236" i="71"/>
  <c r="BX236" i="71"/>
  <c r="BW236" i="71"/>
  <c r="BU236" i="71"/>
  <c r="BT236" i="71"/>
  <c r="BS236" i="71"/>
  <c r="BF236" i="71"/>
  <c r="BE236" i="71"/>
  <c r="BD236" i="71"/>
  <c r="BC236" i="71"/>
  <c r="AT236" i="71"/>
  <c r="AN236" i="71"/>
  <c r="AG236" i="71"/>
  <c r="AS236" i="71" s="1"/>
  <c r="AF236" i="71"/>
  <c r="AL236" i="71" s="1"/>
  <c r="AE236" i="71"/>
  <c r="AQ236" i="71" s="1"/>
  <c r="AD236" i="71"/>
  <c r="AJ236" i="71" s="1"/>
  <c r="Z236" i="71"/>
  <c r="Y236" i="71"/>
  <c r="X236" i="71"/>
  <c r="W236" i="71"/>
  <c r="S236" i="71"/>
  <c r="R236" i="71"/>
  <c r="Q236" i="71"/>
  <c r="P236" i="71"/>
  <c r="V234" i="71"/>
  <c r="AG228" i="71"/>
  <c r="EK224" i="71"/>
  <c r="DU224" i="71"/>
  <c r="BK224" i="71"/>
  <c r="BF224" i="71"/>
  <c r="F150" i="71"/>
  <c r="D150" i="71"/>
  <c r="EK223" i="71"/>
  <c r="DU223" i="71"/>
  <c r="BK223" i="71"/>
  <c r="BF223" i="71"/>
  <c r="EK222" i="71"/>
  <c r="DU222" i="71"/>
  <c r="BK222" i="71"/>
  <c r="BF222" i="71"/>
  <c r="EK221" i="71"/>
  <c r="DU221" i="71"/>
  <c r="BK221" i="71"/>
  <c r="BF221" i="71"/>
  <c r="EK220" i="71"/>
  <c r="DU220" i="71"/>
  <c r="BK220" i="71"/>
  <c r="BF220" i="71"/>
  <c r="EK219" i="71"/>
  <c r="DU219" i="71"/>
  <c r="BK219" i="71"/>
  <c r="BF219" i="71"/>
  <c r="EK218" i="71"/>
  <c r="DU218" i="71"/>
  <c r="BK218" i="71"/>
  <c r="BF218" i="71"/>
  <c r="EK217" i="71"/>
  <c r="DU217" i="71"/>
  <c r="BK217" i="71"/>
  <c r="BF217" i="71"/>
  <c r="EK216" i="71"/>
  <c r="DU216" i="71"/>
  <c r="BK216" i="71"/>
  <c r="BF216" i="71"/>
  <c r="EK215" i="71"/>
  <c r="DU215" i="71"/>
  <c r="BK215" i="71"/>
  <c r="BF215" i="71"/>
  <c r="EK214" i="71"/>
  <c r="DU214" i="71"/>
  <c r="BF214" i="71"/>
  <c r="EK213" i="71"/>
  <c r="DU213" i="71"/>
  <c r="BF213" i="71"/>
  <c r="EK212" i="71"/>
  <c r="DU212" i="71"/>
  <c r="BF212" i="71"/>
  <c r="EK211" i="71"/>
  <c r="DU211" i="71"/>
  <c r="BF211" i="71"/>
  <c r="F137" i="71"/>
  <c r="D137" i="71"/>
  <c r="EK210" i="71"/>
  <c r="DU210" i="71"/>
  <c r="BF210" i="71"/>
  <c r="F136" i="71"/>
  <c r="D136" i="71"/>
  <c r="EK209" i="71"/>
  <c r="DU209" i="71"/>
  <c r="BF209" i="71"/>
  <c r="F135" i="71"/>
  <c r="D135" i="71"/>
  <c r="EK208" i="71"/>
  <c r="DU208" i="71"/>
  <c r="BF208" i="71"/>
  <c r="F134" i="71"/>
  <c r="D134" i="71"/>
  <c r="EK207" i="71"/>
  <c r="DU207" i="71"/>
  <c r="BF207" i="71"/>
  <c r="EK206" i="71"/>
  <c r="DU206" i="71"/>
  <c r="BF206" i="71"/>
  <c r="EK205" i="71"/>
  <c r="DU205" i="71"/>
  <c r="BF205" i="71"/>
  <c r="EK204" i="71"/>
  <c r="DU204" i="71"/>
  <c r="BF204" i="71"/>
  <c r="F130" i="71"/>
  <c r="D130" i="71"/>
  <c r="EK203" i="71"/>
  <c r="DU203" i="71"/>
  <c r="BF203" i="71"/>
  <c r="F129" i="71"/>
  <c r="D129" i="71"/>
  <c r="EK202" i="71"/>
  <c r="DU202" i="71"/>
  <c r="BF202" i="71"/>
  <c r="F128" i="71"/>
  <c r="D128" i="71"/>
  <c r="EK201" i="71"/>
  <c r="DU201" i="71"/>
  <c r="BF201" i="71"/>
  <c r="F127" i="71"/>
  <c r="D127" i="71"/>
  <c r="EK200" i="71"/>
  <c r="DU200" i="71"/>
  <c r="BF200" i="71"/>
  <c r="EK199" i="71"/>
  <c r="DU199" i="71"/>
  <c r="BF199" i="71"/>
  <c r="F125" i="71"/>
  <c r="D125" i="71"/>
  <c r="EK198" i="71"/>
  <c r="DU198" i="71"/>
  <c r="BF198" i="71"/>
  <c r="EK197" i="71"/>
  <c r="DU197" i="71"/>
  <c r="BF197" i="71"/>
  <c r="F123" i="71"/>
  <c r="D123" i="71"/>
  <c r="EK196" i="71"/>
  <c r="DU196" i="71"/>
  <c r="BF196" i="71"/>
  <c r="EK195" i="71"/>
  <c r="DU195" i="71"/>
  <c r="BF195" i="71"/>
  <c r="F121" i="71"/>
  <c r="D121" i="71"/>
  <c r="EK194" i="71"/>
  <c r="DU194" i="71"/>
  <c r="BF194" i="71"/>
  <c r="EK193" i="71"/>
  <c r="DU193" i="71"/>
  <c r="BF193" i="71"/>
  <c r="F119" i="71"/>
  <c r="D119" i="71"/>
  <c r="EK192" i="71"/>
  <c r="DU192" i="71"/>
  <c r="BF192" i="71"/>
  <c r="FY191" i="71"/>
  <c r="EK191" i="71"/>
  <c r="DU191" i="71"/>
  <c r="BF191" i="71"/>
  <c r="F117" i="71"/>
  <c r="D117" i="71"/>
  <c r="FY190" i="71"/>
  <c r="EK190" i="71"/>
  <c r="DU190" i="71"/>
  <c r="BF190" i="71"/>
  <c r="FY189" i="71"/>
  <c r="EK189" i="71"/>
  <c r="DU189" i="71"/>
  <c r="BF189" i="71"/>
  <c r="F115" i="71"/>
  <c r="D115" i="71"/>
  <c r="FY188" i="71"/>
  <c r="EK188" i="71"/>
  <c r="DU188" i="71"/>
  <c r="ES189" i="71"/>
  <c r="BF188" i="71"/>
  <c r="FY187" i="71"/>
  <c r="EK187" i="71"/>
  <c r="DU187" i="71"/>
  <c r="ES188" i="71"/>
  <c r="BF187" i="71"/>
  <c r="F113" i="71"/>
  <c r="D113" i="71"/>
  <c r="FY186" i="71"/>
  <c r="EK186" i="71"/>
  <c r="DU186" i="71"/>
  <c r="ES187" i="71"/>
  <c r="BF186" i="71"/>
  <c r="FY185" i="71"/>
  <c r="EK185" i="71"/>
  <c r="DU185" i="71"/>
  <c r="ES186" i="71"/>
  <c r="BF185" i="71"/>
  <c r="F111" i="71"/>
  <c r="D111" i="71"/>
  <c r="FY184" i="71"/>
  <c r="EU185" i="71"/>
  <c r="ES185" i="71"/>
  <c r="BF184" i="71"/>
  <c r="E110" i="71"/>
  <c r="FY183" i="71"/>
  <c r="FJ183" i="71"/>
  <c r="EX183" i="71"/>
  <c r="DD183" i="71"/>
  <c r="DC183" i="71"/>
  <c r="DB183" i="71"/>
  <c r="DA183" i="71"/>
  <c r="FY182" i="71"/>
  <c r="FJ182" i="71"/>
  <c r="EX182" i="71"/>
  <c r="FY181" i="71"/>
  <c r="FJ181" i="71"/>
  <c r="EX181" i="71"/>
  <c r="FY180" i="71"/>
  <c r="FJ180" i="71"/>
  <c r="EX180" i="71"/>
  <c r="FY179" i="71"/>
  <c r="FJ179" i="71"/>
  <c r="EX179" i="71"/>
  <c r="FY178" i="71"/>
  <c r="FJ178" i="71"/>
  <c r="EX178" i="71"/>
  <c r="FY177" i="71"/>
  <c r="FJ177" i="71"/>
  <c r="EX177" i="71"/>
  <c r="FY176" i="71"/>
  <c r="FJ176" i="71"/>
  <c r="EX176" i="71"/>
  <c r="FY175" i="71"/>
  <c r="FJ175" i="71"/>
  <c r="EX175" i="71"/>
  <c r="FY174" i="71"/>
  <c r="FJ174" i="71"/>
  <c r="EX174" i="71"/>
  <c r="FY173" i="71"/>
  <c r="FJ173" i="71"/>
  <c r="EX173" i="71"/>
  <c r="FY172" i="71"/>
  <c r="FJ172" i="71"/>
  <c r="EX172" i="71"/>
  <c r="FY171" i="71"/>
  <c r="FJ171" i="71"/>
  <c r="EX171" i="71"/>
  <c r="FY170" i="71"/>
  <c r="FJ170" i="71"/>
  <c r="EX170" i="71"/>
  <c r="FY169" i="71"/>
  <c r="FJ169" i="71"/>
  <c r="EX169" i="71"/>
  <c r="FY168" i="71"/>
  <c r="FJ168" i="71"/>
  <c r="EX168" i="71"/>
  <c r="FY167" i="71"/>
  <c r="FJ167" i="71"/>
  <c r="EX167" i="71"/>
  <c r="FY166" i="71"/>
  <c r="FJ166" i="71"/>
  <c r="EX166" i="71"/>
  <c r="FY165" i="71"/>
  <c r="FJ165" i="71"/>
  <c r="EX165" i="71"/>
  <c r="FY164" i="71"/>
  <c r="FO164" i="71"/>
  <c r="FJ164" i="71"/>
  <c r="FK164" i="71" s="1"/>
  <c r="FG164" i="71"/>
  <c r="FC164" i="71"/>
  <c r="EX164" i="71"/>
  <c r="EY164" i="71" s="1"/>
  <c r="B164" i="71"/>
  <c r="B165" i="71" s="1"/>
  <c r="B166" i="71" s="1"/>
  <c r="B167" i="71" s="1"/>
  <c r="B168" i="71" s="1"/>
  <c r="B169" i="71" s="1"/>
  <c r="B170" i="71" s="1"/>
  <c r="B171" i="71" s="1"/>
  <c r="B172" i="71" s="1"/>
  <c r="B173" i="71" s="1"/>
  <c r="B174" i="71" s="1"/>
  <c r="B175" i="71" s="1"/>
  <c r="B176" i="71" s="1"/>
  <c r="B177" i="71" s="1"/>
  <c r="B178" i="71" s="1"/>
  <c r="B179" i="71" s="1"/>
  <c r="B180" i="71" s="1"/>
  <c r="B181" i="71" s="1"/>
  <c r="B182" i="71" s="1"/>
  <c r="B183" i="71" s="1"/>
  <c r="B184" i="71" s="1"/>
  <c r="B185" i="71" s="1"/>
  <c r="B186" i="71" s="1"/>
  <c r="B187" i="71" s="1"/>
  <c r="B188" i="71" s="1"/>
  <c r="B189" i="71" s="1"/>
  <c r="B190" i="71" s="1"/>
  <c r="B191" i="71" s="1"/>
  <c r="B192" i="71" s="1"/>
  <c r="B193" i="71" s="1"/>
  <c r="B194" i="71" s="1"/>
  <c r="B195" i="71" s="1"/>
  <c r="B196" i="71" s="1"/>
  <c r="B197" i="71" s="1"/>
  <c r="B198" i="71" s="1"/>
  <c r="B199" i="71" s="1"/>
  <c r="B200" i="71" s="1"/>
  <c r="B201" i="71" s="1"/>
  <c r="B202" i="71" s="1"/>
  <c r="B203" i="71" s="1"/>
  <c r="B204" i="71" s="1"/>
  <c r="B205" i="71" s="1"/>
  <c r="B206" i="71" s="1"/>
  <c r="B207" i="71" s="1"/>
  <c r="B208" i="71" s="1"/>
  <c r="B209" i="71" s="1"/>
  <c r="B210" i="71" s="1"/>
  <c r="B211" i="71" s="1"/>
  <c r="B212" i="71" s="1"/>
  <c r="B213" i="71" s="1"/>
  <c r="B214" i="71" s="1"/>
  <c r="B215" i="71" s="1"/>
  <c r="B216" i="71" s="1"/>
  <c r="B217" i="71" s="1"/>
  <c r="B218" i="71" s="1"/>
  <c r="B219" i="71" s="1"/>
  <c r="B220" i="71" s="1"/>
  <c r="B221" i="71" s="1"/>
  <c r="B222" i="71" s="1"/>
  <c r="B223" i="71" s="1"/>
  <c r="B224" i="71" s="1"/>
  <c r="FY163" i="71"/>
  <c r="FY162" i="71"/>
  <c r="FT162" i="71"/>
  <c r="FT163" i="71" s="1"/>
  <c r="FT164" i="71" s="1"/>
  <c r="FT165" i="71" s="1"/>
  <c r="FT166" i="71" s="1"/>
  <c r="FT167" i="71" s="1"/>
  <c r="FT168" i="71" s="1"/>
  <c r="FT169" i="71" s="1"/>
  <c r="FT170" i="71" s="1"/>
  <c r="FT171" i="71" s="1"/>
  <c r="FT172" i="71" s="1"/>
  <c r="FT173" i="71" s="1"/>
  <c r="FT174" i="71" s="1"/>
  <c r="FT175" i="71" s="1"/>
  <c r="FT176" i="71" s="1"/>
  <c r="FT177" i="71" s="1"/>
  <c r="FT178" i="71" s="1"/>
  <c r="FT179" i="71" s="1"/>
  <c r="FT180" i="71" s="1"/>
  <c r="FT181" i="71" s="1"/>
  <c r="FT182" i="71" s="1"/>
  <c r="FT183" i="71" s="1"/>
  <c r="FT184" i="71" s="1"/>
  <c r="FT185" i="71" s="1"/>
  <c r="FT186" i="71" s="1"/>
  <c r="FT187" i="71" s="1"/>
  <c r="FT188" i="71" s="1"/>
  <c r="FT189" i="71" s="1"/>
  <c r="FT190" i="71" s="1"/>
  <c r="FT191" i="71" s="1"/>
  <c r="FY161" i="71"/>
  <c r="BF160" i="71"/>
  <c r="BE160" i="71"/>
  <c r="BD160" i="71"/>
  <c r="BC160" i="71"/>
  <c r="AG160" i="71"/>
  <c r="AF160" i="71"/>
  <c r="AX160" i="71" s="1"/>
  <c r="AE160" i="71"/>
  <c r="AD160" i="71"/>
  <c r="AV160" i="71" s="1"/>
  <c r="Z160" i="71"/>
  <c r="Y160" i="71"/>
  <c r="X160" i="71"/>
  <c r="W160" i="71"/>
  <c r="S160" i="71"/>
  <c r="R160" i="71"/>
  <c r="Q160" i="71"/>
  <c r="P160" i="71"/>
  <c r="J158" i="71"/>
  <c r="BF149" i="71"/>
  <c r="BP150" i="71"/>
  <c r="BK150" i="71"/>
  <c r="BF150" i="71"/>
  <c r="G150" i="71"/>
  <c r="E150" i="71"/>
  <c r="BP149" i="71"/>
  <c r="BK149" i="71"/>
  <c r="G149" i="71"/>
  <c r="F149" i="71"/>
  <c r="E149" i="71"/>
  <c r="D149" i="71"/>
  <c r="BP148" i="71"/>
  <c r="BK148" i="71"/>
  <c r="BF148" i="71"/>
  <c r="G148" i="71"/>
  <c r="F148" i="71"/>
  <c r="E148" i="71"/>
  <c r="D148" i="71"/>
  <c r="BP147" i="71"/>
  <c r="BK147" i="71"/>
  <c r="BF147" i="71"/>
  <c r="G147" i="71"/>
  <c r="F147" i="71"/>
  <c r="E147" i="71"/>
  <c r="D147" i="71"/>
  <c r="BP146" i="71"/>
  <c r="BK146" i="71"/>
  <c r="BF146" i="71"/>
  <c r="G146" i="71"/>
  <c r="F146" i="71"/>
  <c r="E146" i="71"/>
  <c r="D146" i="71"/>
  <c r="BP145" i="71"/>
  <c r="BK145" i="71"/>
  <c r="BF145" i="71"/>
  <c r="G145" i="71"/>
  <c r="F145" i="71"/>
  <c r="D145" i="71"/>
  <c r="BP144" i="71"/>
  <c r="BK144" i="71"/>
  <c r="BF144" i="71"/>
  <c r="G144" i="71"/>
  <c r="F144" i="71"/>
  <c r="E144" i="71"/>
  <c r="D144" i="71"/>
  <c r="BP143" i="71"/>
  <c r="BK143" i="71"/>
  <c r="BF143" i="71"/>
  <c r="G143" i="71"/>
  <c r="F143" i="71"/>
  <c r="E143" i="71"/>
  <c r="D143" i="71"/>
  <c r="BP142" i="71"/>
  <c r="BK142" i="71"/>
  <c r="BF142" i="71"/>
  <c r="G142" i="71"/>
  <c r="F142" i="71"/>
  <c r="E142" i="71"/>
  <c r="D142" i="71"/>
  <c r="BP141" i="71"/>
  <c r="BK141" i="71"/>
  <c r="BF141" i="71"/>
  <c r="G141" i="71"/>
  <c r="F141" i="71"/>
  <c r="E141" i="71"/>
  <c r="D141" i="71"/>
  <c r="BF140" i="71"/>
  <c r="G140" i="71"/>
  <c r="F140" i="71"/>
  <c r="E140" i="71"/>
  <c r="D140" i="71"/>
  <c r="BF139" i="71"/>
  <c r="G139" i="71"/>
  <c r="F139" i="71"/>
  <c r="E139" i="71"/>
  <c r="D139" i="71"/>
  <c r="BF138" i="71"/>
  <c r="G138" i="71"/>
  <c r="F138" i="71"/>
  <c r="E138" i="71"/>
  <c r="D138" i="71"/>
  <c r="BF137" i="71"/>
  <c r="G137" i="71"/>
  <c r="E137" i="71"/>
  <c r="BF136" i="71"/>
  <c r="G136" i="71"/>
  <c r="E136" i="71"/>
  <c r="BF135" i="71"/>
  <c r="G135" i="71"/>
  <c r="E135" i="71"/>
  <c r="BF134" i="71"/>
  <c r="G134" i="71"/>
  <c r="E134" i="71"/>
  <c r="BF133" i="71"/>
  <c r="G133" i="71"/>
  <c r="F133" i="71"/>
  <c r="E133" i="71"/>
  <c r="D133" i="71"/>
  <c r="BF132" i="71"/>
  <c r="G132" i="71"/>
  <c r="F132" i="71"/>
  <c r="E132" i="71"/>
  <c r="D132" i="71"/>
  <c r="BF131" i="71"/>
  <c r="G131" i="71"/>
  <c r="F131" i="71"/>
  <c r="E131" i="71"/>
  <c r="D131" i="71"/>
  <c r="BF130" i="71"/>
  <c r="G130" i="71"/>
  <c r="E130" i="71"/>
  <c r="BF129" i="71"/>
  <c r="G129" i="71"/>
  <c r="E129" i="71"/>
  <c r="BF128" i="71"/>
  <c r="G128" i="71"/>
  <c r="E128" i="71"/>
  <c r="BF127" i="71"/>
  <c r="G127" i="71"/>
  <c r="E127" i="71"/>
  <c r="BF126" i="71"/>
  <c r="G126" i="71"/>
  <c r="F126" i="71"/>
  <c r="E126" i="71"/>
  <c r="D126" i="71"/>
  <c r="FY125" i="71"/>
  <c r="BF125" i="71"/>
  <c r="G125" i="71"/>
  <c r="E125" i="71"/>
  <c r="FY124" i="71"/>
  <c r="BF124" i="71"/>
  <c r="G124" i="71"/>
  <c r="F124" i="71"/>
  <c r="E124" i="71"/>
  <c r="D124" i="71"/>
  <c r="FY123" i="71"/>
  <c r="BF123" i="71"/>
  <c r="G123" i="71"/>
  <c r="E123" i="71"/>
  <c r="FY122" i="71"/>
  <c r="BF122" i="71"/>
  <c r="G122" i="71"/>
  <c r="F122" i="71"/>
  <c r="E122" i="71"/>
  <c r="D122" i="71"/>
  <c r="FY121" i="71"/>
  <c r="BF121" i="71"/>
  <c r="G121" i="71"/>
  <c r="E121" i="71"/>
  <c r="FY120" i="71"/>
  <c r="BF120" i="71"/>
  <c r="G120" i="71"/>
  <c r="F120" i="71"/>
  <c r="E120" i="71"/>
  <c r="D120" i="71"/>
  <c r="FY119" i="71"/>
  <c r="BF119" i="71"/>
  <c r="G119" i="71"/>
  <c r="E119" i="71"/>
  <c r="FY118" i="71"/>
  <c r="BF118" i="71"/>
  <c r="G118" i="71"/>
  <c r="F118" i="71"/>
  <c r="E118" i="71"/>
  <c r="D118" i="71"/>
  <c r="FY117" i="71"/>
  <c r="BF117" i="71"/>
  <c r="G117" i="71"/>
  <c r="E117" i="71"/>
  <c r="FY116" i="71"/>
  <c r="BF116" i="71"/>
  <c r="G116" i="71"/>
  <c r="F116" i="71"/>
  <c r="E116" i="71"/>
  <c r="D116" i="71"/>
  <c r="FY115" i="71"/>
  <c r="BF115" i="71"/>
  <c r="G115" i="71"/>
  <c r="E115" i="71"/>
  <c r="FY114" i="71"/>
  <c r="BF114" i="71"/>
  <c r="G114" i="71"/>
  <c r="F114" i="71"/>
  <c r="E114" i="71"/>
  <c r="D114" i="71"/>
  <c r="FY113" i="71"/>
  <c r="BF113" i="71"/>
  <c r="G113" i="71"/>
  <c r="E113" i="71"/>
  <c r="FY112" i="71"/>
  <c r="BF112" i="71"/>
  <c r="G112" i="71"/>
  <c r="F112" i="71"/>
  <c r="E112" i="71"/>
  <c r="D112" i="71"/>
  <c r="FY111" i="71"/>
  <c r="BF111" i="71"/>
  <c r="G111" i="71"/>
  <c r="E111" i="71"/>
  <c r="FY110" i="71"/>
  <c r="BF110" i="71"/>
  <c r="G110" i="71"/>
  <c r="F110" i="71"/>
  <c r="D110" i="71"/>
  <c r="FY109" i="71"/>
  <c r="FY108" i="71"/>
  <c r="FN108" i="71"/>
  <c r="FJ108" i="71"/>
  <c r="FF108" i="71"/>
  <c r="FB108" i="71"/>
  <c r="EX108" i="71"/>
  <c r="FY107" i="71"/>
  <c r="FN107" i="71"/>
  <c r="FJ107" i="71"/>
  <c r="FF107" i="71"/>
  <c r="FB107" i="71"/>
  <c r="EX107" i="71"/>
  <c r="FY106" i="71"/>
  <c r="FN106" i="71"/>
  <c r="FJ106" i="71"/>
  <c r="FF106" i="71"/>
  <c r="FB106" i="71"/>
  <c r="EX106" i="71"/>
  <c r="FY105" i="71"/>
  <c r="FN105" i="71"/>
  <c r="FJ105" i="71"/>
  <c r="FF105" i="71"/>
  <c r="FB105" i="71"/>
  <c r="EX105" i="71"/>
  <c r="FY104" i="71"/>
  <c r="FN104" i="71"/>
  <c r="FJ104" i="71"/>
  <c r="FF104" i="71"/>
  <c r="FB104" i="71"/>
  <c r="EX104" i="71"/>
  <c r="FY103" i="71"/>
  <c r="FN103" i="71"/>
  <c r="FJ103" i="71"/>
  <c r="FF103" i="71"/>
  <c r="FB103" i="71"/>
  <c r="EX103" i="71"/>
  <c r="FY102" i="71"/>
  <c r="FN102" i="71"/>
  <c r="FJ102" i="71"/>
  <c r="FF102" i="71"/>
  <c r="FB102" i="71"/>
  <c r="EX102" i="71"/>
  <c r="FY101" i="71"/>
  <c r="FN101" i="71"/>
  <c r="FJ101" i="71"/>
  <c r="FF101" i="71"/>
  <c r="FB101" i="71"/>
  <c r="EX101" i="71"/>
  <c r="FY100" i="71"/>
  <c r="FN100" i="71"/>
  <c r="FJ100" i="71"/>
  <c r="FF100" i="71"/>
  <c r="FB100" i="71"/>
  <c r="EX100" i="71"/>
  <c r="FY99" i="71"/>
  <c r="FN99" i="71"/>
  <c r="FJ99" i="71"/>
  <c r="FF99" i="71"/>
  <c r="FB99" i="71"/>
  <c r="EX99" i="71"/>
  <c r="FY98" i="71"/>
  <c r="FN98" i="71"/>
  <c r="FJ98" i="71"/>
  <c r="FF98" i="71"/>
  <c r="FB98" i="71"/>
  <c r="EX98" i="71"/>
  <c r="FY97" i="71"/>
  <c r="FT97" i="71"/>
  <c r="FT98" i="71" s="1"/>
  <c r="FT99" i="71" s="1"/>
  <c r="FT100" i="71" s="1"/>
  <c r="FT101" i="71" s="1"/>
  <c r="FT102" i="71" s="1"/>
  <c r="FT103" i="71" s="1"/>
  <c r="FT104" i="71" s="1"/>
  <c r="FT105" i="71" s="1"/>
  <c r="FT106" i="71" s="1"/>
  <c r="FT107" i="71" s="1"/>
  <c r="FT108" i="71" s="1"/>
  <c r="FT109" i="71" s="1"/>
  <c r="FT110" i="71" s="1"/>
  <c r="FT111" i="71" s="1"/>
  <c r="FT112" i="71" s="1"/>
  <c r="FT113" i="71" s="1"/>
  <c r="FT114" i="71" s="1"/>
  <c r="FT115" i="71" s="1"/>
  <c r="FT116" i="71" s="1"/>
  <c r="FT117" i="71" s="1"/>
  <c r="FT118" i="71" s="1"/>
  <c r="FT119" i="71" s="1"/>
  <c r="FT120" i="71" s="1"/>
  <c r="FT121" i="71" s="1"/>
  <c r="FT122" i="71" s="1"/>
  <c r="FT123" i="71" s="1"/>
  <c r="FT124" i="71" s="1"/>
  <c r="FN97" i="71"/>
  <c r="FJ97" i="71"/>
  <c r="FF97" i="71"/>
  <c r="FB97" i="71"/>
  <c r="EX97" i="71"/>
  <c r="GI96" i="71"/>
  <c r="GI97" i="71" s="1"/>
  <c r="GI98" i="71" s="1"/>
  <c r="GI99" i="71" s="1"/>
  <c r="GI100" i="71" s="1"/>
  <c r="GI101" i="71" s="1"/>
  <c r="GI102" i="71" s="1"/>
  <c r="GI103" i="71" s="1"/>
  <c r="GI104" i="71" s="1"/>
  <c r="GI105" i="71" s="1"/>
  <c r="GI106" i="71" s="1"/>
  <c r="GI107" i="71" s="1"/>
  <c r="GI108" i="71" s="1"/>
  <c r="GI109" i="71" s="1"/>
  <c r="GI110" i="71" s="1"/>
  <c r="GI111" i="71" s="1"/>
  <c r="GI112" i="71" s="1"/>
  <c r="GI113" i="71" s="1"/>
  <c r="GI114" i="71" s="1"/>
  <c r="GI115" i="71" s="1"/>
  <c r="GI116" i="71" s="1"/>
  <c r="GB96" i="71"/>
  <c r="GB97" i="71" s="1"/>
  <c r="GB98" i="71" s="1"/>
  <c r="GB99" i="71" s="1"/>
  <c r="GB100" i="71" s="1"/>
  <c r="GB101" i="71" s="1"/>
  <c r="GB102" i="71" s="1"/>
  <c r="GB103" i="71" s="1"/>
  <c r="GB104" i="71" s="1"/>
  <c r="GB105" i="71" s="1"/>
  <c r="GB106" i="71" s="1"/>
  <c r="GB107" i="71" s="1"/>
  <c r="GB108" i="71" s="1"/>
  <c r="GB109" i="71" s="1"/>
  <c r="GB110" i="71" s="1"/>
  <c r="GB111" i="71" s="1"/>
  <c r="GB112" i="71" s="1"/>
  <c r="GB113" i="71" s="1"/>
  <c r="GB114" i="71" s="1"/>
  <c r="GB115" i="71" s="1"/>
  <c r="GB116" i="71" s="1"/>
  <c r="GB117" i="71" s="1"/>
  <c r="GB118" i="71" s="1"/>
  <c r="GB119" i="71" s="1"/>
  <c r="GB120" i="71" s="1"/>
  <c r="GB121" i="71" s="1"/>
  <c r="GB122" i="71" s="1"/>
  <c r="GB123" i="71" s="1"/>
  <c r="GB124" i="71" s="1"/>
  <c r="FY96" i="71"/>
  <c r="FT96" i="71"/>
  <c r="FN96" i="71"/>
  <c r="FJ96" i="71"/>
  <c r="FF96" i="71"/>
  <c r="FB96" i="71"/>
  <c r="EX96" i="71"/>
  <c r="GB95" i="71"/>
  <c r="FY95" i="71"/>
  <c r="FN95" i="71"/>
  <c r="FJ95" i="71"/>
  <c r="FF95" i="71"/>
  <c r="FB95" i="71"/>
  <c r="EX95" i="71"/>
  <c r="FY94" i="71"/>
  <c r="FN94" i="71"/>
  <c r="FJ94" i="71"/>
  <c r="FF94" i="71"/>
  <c r="FB94" i="71"/>
  <c r="EX94" i="71"/>
  <c r="FY93" i="71"/>
  <c r="FN93" i="71"/>
  <c r="FJ93" i="71"/>
  <c r="FF93" i="71"/>
  <c r="FB93" i="71"/>
  <c r="EX93" i="71"/>
  <c r="FY92" i="71"/>
  <c r="FN92" i="71"/>
  <c r="FJ92" i="71"/>
  <c r="FF92" i="71"/>
  <c r="FB92" i="71"/>
  <c r="EX92" i="71"/>
  <c r="FY91" i="71"/>
  <c r="FN91" i="71"/>
  <c r="FJ91" i="71"/>
  <c r="FF91" i="71"/>
  <c r="FB91" i="71"/>
  <c r="EX91" i="71"/>
  <c r="FY90" i="71"/>
  <c r="FN90" i="71"/>
  <c r="FO90" i="71" s="1"/>
  <c r="FJ90" i="71"/>
  <c r="FK90" i="71" s="1"/>
  <c r="FF90" i="71"/>
  <c r="FG90" i="71" s="1"/>
  <c r="FB90" i="71"/>
  <c r="FC90" i="71" s="1"/>
  <c r="EX90" i="71"/>
  <c r="EY90" i="71" s="1"/>
  <c r="B90" i="71"/>
  <c r="B91" i="71" s="1"/>
  <c r="B92" i="71" s="1"/>
  <c r="B93" i="71" s="1"/>
  <c r="B94" i="71" s="1"/>
  <c r="B95" i="71" s="1"/>
  <c r="B96" i="71" s="1"/>
  <c r="B97" i="71" s="1"/>
  <c r="B98" i="71" s="1"/>
  <c r="B99" i="71" s="1"/>
  <c r="B100" i="71" s="1"/>
  <c r="B101" i="71" s="1"/>
  <c r="B102" i="71" s="1"/>
  <c r="B103" i="71" s="1"/>
  <c r="B104" i="71" s="1"/>
  <c r="B105" i="71" s="1"/>
  <c r="B106" i="71" s="1"/>
  <c r="B107" i="71" s="1"/>
  <c r="B108" i="71" s="1"/>
  <c r="B109" i="71" s="1"/>
  <c r="B110" i="71" s="1"/>
  <c r="B111" i="71" s="1"/>
  <c r="B112" i="71" s="1"/>
  <c r="B113" i="71" s="1"/>
  <c r="B114" i="71" s="1"/>
  <c r="B115" i="71" s="1"/>
  <c r="B116" i="71" s="1"/>
  <c r="B117" i="71" s="1"/>
  <c r="B118" i="71" s="1"/>
  <c r="B119" i="71" s="1"/>
  <c r="B120" i="71" s="1"/>
  <c r="B121" i="71" s="1"/>
  <c r="B122" i="71" s="1"/>
  <c r="B123" i="71" s="1"/>
  <c r="B124" i="71" s="1"/>
  <c r="B125" i="71" s="1"/>
  <c r="B126" i="71" s="1"/>
  <c r="B127" i="71" s="1"/>
  <c r="B128" i="71" s="1"/>
  <c r="B129" i="71" s="1"/>
  <c r="B130" i="71" s="1"/>
  <c r="B131" i="71" s="1"/>
  <c r="B132" i="71" s="1"/>
  <c r="B133" i="71" s="1"/>
  <c r="B134" i="71" s="1"/>
  <c r="B135" i="71" s="1"/>
  <c r="B136" i="71" s="1"/>
  <c r="B137" i="71" s="1"/>
  <c r="B138" i="71" s="1"/>
  <c r="B139" i="71" s="1"/>
  <c r="B140" i="71" s="1"/>
  <c r="B141" i="71" s="1"/>
  <c r="B142" i="71" s="1"/>
  <c r="B143" i="71" s="1"/>
  <c r="B144" i="71" s="1"/>
  <c r="B145" i="71" s="1"/>
  <c r="B146" i="71" s="1"/>
  <c r="B147" i="71" s="1"/>
  <c r="B148" i="71" s="1"/>
  <c r="B149" i="71" s="1"/>
  <c r="B150" i="71" s="1"/>
  <c r="FY89" i="71"/>
  <c r="FT89" i="71"/>
  <c r="GB89" i="71" s="1"/>
  <c r="GB88" i="71"/>
  <c r="FY88" i="71"/>
  <c r="FT88" i="71"/>
  <c r="GB87" i="71"/>
  <c r="FY87" i="71"/>
  <c r="BF86" i="71"/>
  <c r="BE86" i="71"/>
  <c r="BD86" i="71"/>
  <c r="BC86" i="71"/>
  <c r="AG86" i="71"/>
  <c r="AF86" i="71"/>
  <c r="AE86" i="71"/>
  <c r="AD86" i="71"/>
  <c r="Z86" i="71"/>
  <c r="Y86" i="71"/>
  <c r="X86" i="71"/>
  <c r="W86" i="71"/>
  <c r="BP76" i="71"/>
  <c r="BK76" i="71"/>
  <c r="BF76" i="71"/>
  <c r="BK75" i="71"/>
  <c r="BF75" i="71"/>
  <c r="BP74" i="71"/>
  <c r="BK74" i="71"/>
  <c r="BF74" i="71"/>
  <c r="BP73" i="71"/>
  <c r="BK73" i="71"/>
  <c r="BF73" i="71"/>
  <c r="BP72" i="71"/>
  <c r="BK72" i="71"/>
  <c r="BF72" i="71"/>
  <c r="BP71" i="71"/>
  <c r="BK71" i="71"/>
  <c r="BF71" i="71"/>
  <c r="BP70" i="71"/>
  <c r="BK70" i="71"/>
  <c r="BF70" i="71"/>
  <c r="BP69" i="71"/>
  <c r="BK69" i="71"/>
  <c r="BF69" i="71"/>
  <c r="BP68" i="71"/>
  <c r="BK68" i="71"/>
  <c r="BF68" i="71"/>
  <c r="BP67" i="71"/>
  <c r="BK67" i="71"/>
  <c r="BF67" i="71"/>
  <c r="BF66" i="71"/>
  <c r="BF65" i="71"/>
  <c r="BF64" i="71"/>
  <c r="BF63" i="71"/>
  <c r="BF62" i="71"/>
  <c r="BF61" i="71"/>
  <c r="BF60" i="71"/>
  <c r="BF59" i="71"/>
  <c r="BF58" i="71"/>
  <c r="BF57" i="71"/>
  <c r="BF56" i="71"/>
  <c r="BF55" i="71"/>
  <c r="BF54" i="71"/>
  <c r="BF53" i="71"/>
  <c r="R127" i="71"/>
  <c r="L127" i="71"/>
  <c r="BF52" i="71"/>
  <c r="BF51" i="71"/>
  <c r="R125" i="71"/>
  <c r="L125" i="71"/>
  <c r="BF50" i="71"/>
  <c r="BF49" i="71"/>
  <c r="R123" i="71"/>
  <c r="P123" i="71"/>
  <c r="L123" i="71"/>
  <c r="J123" i="71"/>
  <c r="BF48" i="71"/>
  <c r="BF47" i="71"/>
  <c r="BF46" i="71"/>
  <c r="BF45" i="71"/>
  <c r="Q119" i="71"/>
  <c r="K119" i="71"/>
  <c r="AQ119" i="71" s="1"/>
  <c r="BF44" i="71"/>
  <c r="BF43" i="71"/>
  <c r="AQ43" i="71"/>
  <c r="BF42" i="71"/>
  <c r="AR42" i="71"/>
  <c r="AQ42" i="71"/>
  <c r="AP42" i="71"/>
  <c r="BF41" i="71"/>
  <c r="AR41" i="71"/>
  <c r="AQ41" i="71"/>
  <c r="AP41" i="71"/>
  <c r="BF40" i="71"/>
  <c r="AR40" i="71"/>
  <c r="AQ40" i="71"/>
  <c r="AP40" i="71"/>
  <c r="BF39" i="71"/>
  <c r="AR39" i="71"/>
  <c r="AQ39" i="71"/>
  <c r="AP39" i="71"/>
  <c r="BF38" i="71"/>
  <c r="AR38" i="71"/>
  <c r="AQ38" i="71"/>
  <c r="AP38" i="71"/>
  <c r="BF37" i="71"/>
  <c r="AR37" i="71"/>
  <c r="AQ37" i="71"/>
  <c r="AP37" i="71"/>
  <c r="BF36" i="71"/>
  <c r="AR36" i="71"/>
  <c r="DY36" i="71" s="1"/>
  <c r="AQ36" i="71"/>
  <c r="DX36" i="71" s="1"/>
  <c r="AP36" i="71"/>
  <c r="DW36" i="71" s="1"/>
  <c r="FN34" i="71"/>
  <c r="FJ34" i="71"/>
  <c r="FF34" i="71"/>
  <c r="FB34" i="71"/>
  <c r="EX34" i="71"/>
  <c r="FN33" i="71"/>
  <c r="FJ33" i="71"/>
  <c r="FF33" i="71"/>
  <c r="FB33" i="71"/>
  <c r="EX33" i="71"/>
  <c r="FN32" i="71"/>
  <c r="FJ32" i="71"/>
  <c r="FF32" i="71"/>
  <c r="FB32" i="71"/>
  <c r="EX32" i="71"/>
  <c r="FN31" i="71"/>
  <c r="FJ31" i="71"/>
  <c r="FF31" i="71"/>
  <c r="FB31" i="71"/>
  <c r="EX31" i="71"/>
  <c r="FN30" i="71"/>
  <c r="FJ30" i="71"/>
  <c r="FF30" i="71"/>
  <c r="FB30" i="71"/>
  <c r="EX30" i="71"/>
  <c r="FN29" i="71"/>
  <c r="FJ29" i="71"/>
  <c r="FF29" i="71"/>
  <c r="FB29" i="71"/>
  <c r="EX29" i="71"/>
  <c r="FN28" i="71"/>
  <c r="FJ28" i="71"/>
  <c r="FF28" i="71"/>
  <c r="FB28" i="71"/>
  <c r="EX28" i="71"/>
  <c r="FN27" i="71"/>
  <c r="FJ27" i="71"/>
  <c r="FF27" i="71"/>
  <c r="FB27" i="71"/>
  <c r="EX27" i="71"/>
  <c r="FN26" i="71"/>
  <c r="FJ26" i="71"/>
  <c r="FF26" i="71"/>
  <c r="FB26" i="71"/>
  <c r="EX26" i="71"/>
  <c r="FN25" i="71"/>
  <c r="FJ25" i="71"/>
  <c r="FF25" i="71"/>
  <c r="FB25" i="71"/>
  <c r="EX25" i="71"/>
  <c r="GB24" i="71"/>
  <c r="GB25" i="71" s="1"/>
  <c r="GB26" i="71" s="1"/>
  <c r="GB27" i="71" s="1"/>
  <c r="GB28" i="71" s="1"/>
  <c r="GB29" i="71" s="1"/>
  <c r="GB30" i="71" s="1"/>
  <c r="GB31" i="71" s="1"/>
  <c r="GB32" i="71" s="1"/>
  <c r="GB33" i="71" s="1"/>
  <c r="GB34" i="71" s="1"/>
  <c r="GB35" i="71" s="1"/>
  <c r="GB36" i="71" s="1"/>
  <c r="GB37" i="71" s="1"/>
  <c r="GB38" i="71" s="1"/>
  <c r="GB39" i="71" s="1"/>
  <c r="GB40" i="71" s="1"/>
  <c r="GB41" i="71" s="1"/>
  <c r="GB42" i="71" s="1"/>
  <c r="GB43" i="71" s="1"/>
  <c r="GB44" i="71" s="1"/>
  <c r="GB45" i="71" s="1"/>
  <c r="GB46" i="71" s="1"/>
  <c r="GB47" i="71" s="1"/>
  <c r="GB48" i="71" s="1"/>
  <c r="GB49" i="71" s="1"/>
  <c r="GB50" i="71" s="1"/>
  <c r="GB51" i="71" s="1"/>
  <c r="GB52" i="71" s="1"/>
  <c r="FN24" i="71"/>
  <c r="FJ24" i="71"/>
  <c r="FF24" i="71"/>
  <c r="FB24" i="71"/>
  <c r="EX24" i="71"/>
  <c r="FN23" i="71"/>
  <c r="FJ23" i="71"/>
  <c r="FF23" i="71"/>
  <c r="FB23" i="71"/>
  <c r="EX23" i="71"/>
  <c r="FN22" i="71"/>
  <c r="FJ22" i="71"/>
  <c r="FF22" i="71"/>
  <c r="FB22" i="71"/>
  <c r="EX22" i="71"/>
  <c r="FN21" i="71"/>
  <c r="FJ21" i="71"/>
  <c r="FF21" i="71"/>
  <c r="FB21" i="71"/>
  <c r="EX21" i="71"/>
  <c r="FN20" i="71"/>
  <c r="FJ20" i="71"/>
  <c r="FF20" i="71"/>
  <c r="FB20" i="71"/>
  <c r="EX20" i="71"/>
  <c r="FN19" i="71"/>
  <c r="FJ19" i="71"/>
  <c r="FF19" i="71"/>
  <c r="FB19" i="71"/>
  <c r="EX19" i="71"/>
  <c r="FN18" i="71"/>
  <c r="FJ18" i="71"/>
  <c r="FF18" i="71"/>
  <c r="FB18" i="71"/>
  <c r="EX18" i="71"/>
  <c r="FN17" i="71"/>
  <c r="FJ17" i="71"/>
  <c r="FF17" i="71"/>
  <c r="FB17" i="71"/>
  <c r="EX17" i="71"/>
  <c r="FN16" i="71"/>
  <c r="FO16" i="71" s="1"/>
  <c r="FJ16" i="71"/>
  <c r="FK16" i="71" s="1"/>
  <c r="FF16" i="71"/>
  <c r="FG16" i="71" s="1"/>
  <c r="FB16" i="71"/>
  <c r="FC16" i="71" s="1"/>
  <c r="EX16" i="71"/>
  <c r="EY16" i="71" s="1"/>
  <c r="B16" i="71"/>
  <c r="B17" i="71" s="1"/>
  <c r="B18" i="71" s="1"/>
  <c r="B19" i="71" s="1"/>
  <c r="B20" i="71" s="1"/>
  <c r="B21" i="71" s="1"/>
  <c r="B22" i="71" s="1"/>
  <c r="B23" i="71" s="1"/>
  <c r="B24" i="71" s="1"/>
  <c r="B25" i="71" s="1"/>
  <c r="B26" i="71" s="1"/>
  <c r="B27" i="71" s="1"/>
  <c r="B28" i="71" s="1"/>
  <c r="B29" i="71" s="1"/>
  <c r="B30" i="71" s="1"/>
  <c r="B31" i="71" s="1"/>
  <c r="B32" i="71" s="1"/>
  <c r="B33" i="71" s="1"/>
  <c r="B34" i="71" s="1"/>
  <c r="B35" i="71" s="1"/>
  <c r="B36" i="71" s="1"/>
  <c r="B37" i="71" s="1"/>
  <c r="B38" i="71" s="1"/>
  <c r="B39" i="71" s="1"/>
  <c r="B40" i="71" s="1"/>
  <c r="B41" i="71" s="1"/>
  <c r="B42" i="71" s="1"/>
  <c r="B43" i="71" s="1"/>
  <c r="B44" i="71" s="1"/>
  <c r="B45" i="71" s="1"/>
  <c r="B46" i="71" s="1"/>
  <c r="B47" i="71" s="1"/>
  <c r="B48" i="71" s="1"/>
  <c r="B49" i="71" s="1"/>
  <c r="B50" i="71" s="1"/>
  <c r="B51" i="71" s="1"/>
  <c r="B52" i="71" s="1"/>
  <c r="B53" i="71" s="1"/>
  <c r="B54" i="71" s="1"/>
  <c r="B55" i="71" s="1"/>
  <c r="B56" i="71" s="1"/>
  <c r="B57" i="71" s="1"/>
  <c r="B58" i="71" s="1"/>
  <c r="B59" i="71" s="1"/>
  <c r="B60" i="71" s="1"/>
  <c r="B61" i="71" s="1"/>
  <c r="B62" i="71" s="1"/>
  <c r="B63" i="71" s="1"/>
  <c r="B64" i="71" s="1"/>
  <c r="B65" i="71" s="1"/>
  <c r="B66" i="71" s="1"/>
  <c r="B67" i="71" s="1"/>
  <c r="B68" i="71" s="1"/>
  <c r="B69" i="71" s="1"/>
  <c r="B70" i="71" s="1"/>
  <c r="B71" i="71" s="1"/>
  <c r="B72" i="71" s="1"/>
  <c r="B73" i="71" s="1"/>
  <c r="B74" i="71" s="1"/>
  <c r="B75" i="71" s="1"/>
  <c r="B76" i="71" s="1"/>
  <c r="B77" i="71" s="1"/>
  <c r="GI15" i="71"/>
  <c r="GI16" i="71" s="1"/>
  <c r="GI17" i="71" s="1"/>
  <c r="GI18" i="71" s="1"/>
  <c r="GI19" i="71" s="1"/>
  <c r="GI20" i="71" s="1"/>
  <c r="GI21" i="71" s="1"/>
  <c r="GI22" i="71" s="1"/>
  <c r="GI23" i="71" s="1"/>
  <c r="GI24" i="71" s="1"/>
  <c r="GI25" i="71" s="1"/>
  <c r="GI26" i="71" s="1"/>
  <c r="GI27" i="71" s="1"/>
  <c r="GI28" i="71" s="1"/>
  <c r="GI29" i="71" s="1"/>
  <c r="GI30" i="71" s="1"/>
  <c r="GI31" i="71" s="1"/>
  <c r="GI32" i="71" s="1"/>
  <c r="GI33" i="71" s="1"/>
  <c r="GI34" i="71" s="1"/>
  <c r="GI35" i="71" s="1"/>
  <c r="GI36" i="71" s="1"/>
  <c r="GI37" i="71" s="1"/>
  <c r="GI38" i="71" s="1"/>
  <c r="GI39" i="71" s="1"/>
  <c r="GI40" i="71" s="1"/>
  <c r="GI41" i="71" s="1"/>
  <c r="GI42" i="71" s="1"/>
  <c r="GI43" i="71" s="1"/>
  <c r="GI44" i="71" s="1"/>
  <c r="GU14" i="71"/>
  <c r="GU15" i="71" s="1"/>
  <c r="GU16" i="71" s="1"/>
  <c r="GU17" i="71" s="1"/>
  <c r="GU18" i="71" s="1"/>
  <c r="GU19" i="71" s="1"/>
  <c r="GU20" i="71" s="1"/>
  <c r="GU21" i="71" s="1"/>
  <c r="GU22" i="71" s="1"/>
  <c r="GU23" i="71" s="1"/>
  <c r="GU24" i="71" s="1"/>
  <c r="GU25" i="71" s="1"/>
  <c r="GU26" i="71" s="1"/>
  <c r="GU27" i="71" s="1"/>
  <c r="GU28" i="71" s="1"/>
  <c r="GU29" i="71" s="1"/>
  <c r="GU30" i="71" s="1"/>
  <c r="GU31" i="71" s="1"/>
  <c r="GU32" i="71" s="1"/>
  <c r="GU33" i="71" s="1"/>
  <c r="GU34" i="71" s="1"/>
  <c r="GU35" i="71" s="1"/>
  <c r="GU36" i="71" s="1"/>
  <c r="EP12" i="71"/>
  <c r="EO12" i="71"/>
  <c r="EN12" i="71"/>
  <c r="EF12" i="71"/>
  <c r="EE12" i="71"/>
  <c r="ED12" i="71"/>
  <c r="DZ12" i="71"/>
  <c r="DY12" i="71"/>
  <c r="DX12" i="71"/>
  <c r="DU12" i="71"/>
  <c r="DT12" i="71"/>
  <c r="DS12" i="71"/>
  <c r="DO12" i="71"/>
  <c r="DN12" i="71"/>
  <c r="DM12" i="71"/>
  <c r="DI12" i="71"/>
  <c r="DH12" i="71"/>
  <c r="DG12" i="71"/>
  <c r="DD12" i="71"/>
  <c r="DC12" i="71"/>
  <c r="DB12" i="71"/>
  <c r="BF12" i="71"/>
  <c r="BE12" i="71"/>
  <c r="BD12" i="71"/>
  <c r="Z12" i="71"/>
  <c r="Y12" i="71"/>
  <c r="X12" i="71"/>
  <c r="M12" i="71"/>
  <c r="S12" i="71" s="1"/>
  <c r="L12" i="71"/>
  <c r="AF12" i="71" s="1"/>
  <c r="K12" i="71"/>
  <c r="AE12" i="71" s="1"/>
  <c r="J10" i="71"/>
  <c r="BF7" i="71"/>
  <c r="BE7" i="71"/>
  <c r="BD7" i="71"/>
  <c r="BC7" i="71"/>
  <c r="H7" i="71"/>
  <c r="G7" i="71"/>
  <c r="F7" i="71"/>
  <c r="E7" i="71"/>
  <c r="D7" i="71"/>
  <c r="EP5" i="71"/>
  <c r="EO5" i="71"/>
  <c r="EN5" i="71"/>
  <c r="EM5" i="71"/>
  <c r="EK5" i="71"/>
  <c r="EJ5" i="71"/>
  <c r="EI5" i="71"/>
  <c r="EH5" i="71"/>
  <c r="EF5" i="71"/>
  <c r="EE5" i="71"/>
  <c r="ED5" i="71"/>
  <c r="EC5" i="71"/>
  <c r="DZ5" i="71"/>
  <c r="DY5" i="71"/>
  <c r="DX5" i="71"/>
  <c r="DW5" i="71"/>
  <c r="DU5" i="71"/>
  <c r="DT5" i="71"/>
  <c r="DS5" i="71"/>
  <c r="DR5" i="71"/>
  <c r="DO5" i="71"/>
  <c r="DN5" i="71"/>
  <c r="DM5" i="71"/>
  <c r="DL5" i="71"/>
  <c r="DI5" i="71"/>
  <c r="DH5" i="71"/>
  <c r="DG5" i="71"/>
  <c r="DF5" i="71"/>
  <c r="DD5" i="71"/>
  <c r="DC5" i="71"/>
  <c r="DB5" i="71"/>
  <c r="DA5" i="71"/>
  <c r="CJ5" i="71"/>
  <c r="CI5" i="71"/>
  <c r="CH5" i="71"/>
  <c r="CG5" i="71"/>
  <c r="CE5" i="71"/>
  <c r="CD5" i="71"/>
  <c r="CC5" i="71"/>
  <c r="CB5" i="71"/>
  <c r="BZ5" i="71"/>
  <c r="BY5" i="71"/>
  <c r="BX5" i="71"/>
  <c r="BW5" i="71"/>
  <c r="BT5" i="71"/>
  <c r="BS5" i="71"/>
  <c r="BR5" i="71"/>
  <c r="BF5" i="71"/>
  <c r="BE5" i="71"/>
  <c r="BD5" i="71"/>
  <c r="AZ5" i="71"/>
  <c r="AT5" i="71"/>
  <c r="AH5" i="71"/>
  <c r="AA5" i="71"/>
  <c r="Y5" i="71"/>
  <c r="X5" i="71"/>
  <c r="W5" i="71"/>
  <c r="R5" i="71"/>
  <c r="Q5" i="71"/>
  <c r="P5" i="71"/>
  <c r="N5" i="71"/>
  <c r="M5" i="71"/>
  <c r="L5" i="71"/>
  <c r="K5" i="71"/>
  <c r="J5" i="71"/>
  <c r="H112" i="71" l="1"/>
  <c r="H114" i="71"/>
  <c r="FK165" i="71"/>
  <c r="FC17" i="71"/>
  <c r="FK17" i="71"/>
  <c r="FK91" i="71"/>
  <c r="H116" i="71"/>
  <c r="DX37" i="71"/>
  <c r="DX38" i="71"/>
  <c r="DX39" i="71"/>
  <c r="DX40" i="71"/>
  <c r="DX41" i="71"/>
  <c r="DX42" i="71"/>
  <c r="FN36" i="71"/>
  <c r="FB36" i="71"/>
  <c r="DW37" i="71"/>
  <c r="DY37" i="71"/>
  <c r="DW38" i="71"/>
  <c r="DY38" i="71"/>
  <c r="DW39" i="71"/>
  <c r="DY39" i="71"/>
  <c r="DW40" i="71"/>
  <c r="DY40" i="71"/>
  <c r="DW41" i="71"/>
  <c r="DY41" i="71"/>
  <c r="DW42" i="71"/>
  <c r="DY42" i="71"/>
  <c r="DX43" i="71"/>
  <c r="FC165" i="71"/>
  <c r="BF293" i="71"/>
  <c r="BF294" i="71"/>
  <c r="BF295" i="71"/>
  <c r="BF297" i="71"/>
  <c r="BK296" i="71"/>
  <c r="BF298" i="71"/>
  <c r="BK299" i="71"/>
  <c r="H121" i="71"/>
  <c r="H123" i="71"/>
  <c r="H128" i="71"/>
  <c r="DB128" i="71" s="1"/>
  <c r="H129" i="71"/>
  <c r="H134" i="71"/>
  <c r="CX151" i="71" s="1"/>
  <c r="H135" i="71"/>
  <c r="H136" i="71"/>
  <c r="AY34" i="72"/>
  <c r="AP43" i="71"/>
  <c r="DW43" i="71" s="1"/>
  <c r="AR43" i="71"/>
  <c r="DY43" i="71" s="1"/>
  <c r="AF123" i="71"/>
  <c r="AF125" i="71"/>
  <c r="T52" i="71"/>
  <c r="I47" i="45" s="1"/>
  <c r="I358" i="45" s="1"/>
  <c r="H260" i="71"/>
  <c r="AY30" i="72"/>
  <c r="N52" i="71"/>
  <c r="DZ52" i="71" s="1"/>
  <c r="DB121" i="71"/>
  <c r="BC21" i="72"/>
  <c r="BA16" i="72"/>
  <c r="BD16" i="72" s="1"/>
  <c r="BA31" i="72"/>
  <c r="BD31" i="72" s="1"/>
  <c r="BA18" i="72"/>
  <c r="BD18" i="72" s="1"/>
  <c r="B21" i="72"/>
  <c r="AB20" i="72"/>
  <c r="BA24" i="72"/>
  <c r="BC24" i="72" s="1"/>
  <c r="BA23" i="72"/>
  <c r="BD23" i="72" s="1"/>
  <c r="BA34" i="72"/>
  <c r="BD34" i="72" s="1"/>
  <c r="BA33" i="72"/>
  <c r="BD33" i="72" s="1"/>
  <c r="BA29" i="72"/>
  <c r="BD29" i="72" s="1"/>
  <c r="BA26" i="72"/>
  <c r="BC26" i="72" s="1"/>
  <c r="BA22" i="72"/>
  <c r="BC22" i="72" s="1"/>
  <c r="AY19" i="72"/>
  <c r="AY20" i="72"/>
  <c r="BA17" i="72"/>
  <c r="BC17" i="72" s="1"/>
  <c r="BA35" i="72"/>
  <c r="BD35" i="72" s="1"/>
  <c r="BA27" i="72"/>
  <c r="BD27" i="72" s="1"/>
  <c r="BA30" i="72"/>
  <c r="BD30" i="72" s="1"/>
  <c r="BA25" i="72"/>
  <c r="BD25" i="72" s="1"/>
  <c r="CN21" i="72"/>
  <c r="CH21" i="72"/>
  <c r="BZ21" i="72"/>
  <c r="CR21" i="72"/>
  <c r="CD21" i="72"/>
  <c r="AY28" i="72"/>
  <c r="AY32" i="72"/>
  <c r="DD121" i="71"/>
  <c r="DD128" i="71"/>
  <c r="DD129" i="71"/>
  <c r="EU186" i="71"/>
  <c r="EU187" i="71"/>
  <c r="EU188" i="71"/>
  <c r="EU189" i="71"/>
  <c r="ES190" i="71"/>
  <c r="EU190" i="71"/>
  <c r="ES191" i="71"/>
  <c r="EU191" i="71"/>
  <c r="ES192" i="71"/>
  <c r="EU192" i="71"/>
  <c r="BK300" i="71"/>
  <c r="ES193" i="71"/>
  <c r="EU193" i="71"/>
  <c r="ES195" i="71"/>
  <c r="EU195" i="71"/>
  <c r="ES197" i="71"/>
  <c r="EU197" i="71"/>
  <c r="ES199" i="71"/>
  <c r="EU199" i="71"/>
  <c r="ES201" i="71"/>
  <c r="EU201" i="71"/>
  <c r="ES203" i="71"/>
  <c r="EU203" i="71"/>
  <c r="ES205" i="71"/>
  <c r="EU205" i="71"/>
  <c r="ES207" i="71"/>
  <c r="EU207" i="71"/>
  <c r="ES210" i="71"/>
  <c r="EU210" i="71"/>
  <c r="ES211" i="71"/>
  <c r="EU211" i="71"/>
  <c r="ES212" i="71"/>
  <c r="EU212" i="71"/>
  <c r="ES213" i="71"/>
  <c r="EU213" i="71"/>
  <c r="ES214" i="71"/>
  <c r="EU214" i="71"/>
  <c r="ES215" i="71"/>
  <c r="EU215" i="71"/>
  <c r="ES216" i="71"/>
  <c r="EU216" i="71"/>
  <c r="ES217" i="71"/>
  <c r="EU217" i="71"/>
  <c r="ES218" i="71"/>
  <c r="EU218" i="71"/>
  <c r="ES219" i="71"/>
  <c r="EU219" i="71"/>
  <c r="ES220" i="71"/>
  <c r="EU220" i="71"/>
  <c r="ES221" i="71"/>
  <c r="EU221" i="71"/>
  <c r="ES222" i="71"/>
  <c r="EU222" i="71"/>
  <c r="ES223" i="71"/>
  <c r="EU223" i="71"/>
  <c r="ES224" i="71"/>
  <c r="EU224" i="71"/>
  <c r="BP75" i="71"/>
  <c r="ER185" i="71"/>
  <c r="ET185" i="71"/>
  <c r="ER186" i="71"/>
  <c r="ET186" i="71"/>
  <c r="ER187" i="71"/>
  <c r="ET187" i="71"/>
  <c r="ER188" i="71"/>
  <c r="ET188" i="71"/>
  <c r="ER189" i="71"/>
  <c r="ET189" i="71"/>
  <c r="ER190" i="71"/>
  <c r="ET190" i="71"/>
  <c r="ER191" i="71"/>
  <c r="ET191" i="71"/>
  <c r="ER192" i="71"/>
  <c r="ET192" i="71"/>
  <c r="ER194" i="71"/>
  <c r="ET194" i="71"/>
  <c r="ER196" i="71"/>
  <c r="ET196" i="71"/>
  <c r="ER198" i="71"/>
  <c r="ET198" i="71"/>
  <c r="ER200" i="71"/>
  <c r="ET200" i="71"/>
  <c r="ER202" i="71"/>
  <c r="ET202" i="71"/>
  <c r="ER204" i="71"/>
  <c r="ET204" i="71"/>
  <c r="ER206" i="71"/>
  <c r="ET206" i="71"/>
  <c r="ER208" i="71"/>
  <c r="ET208" i="71"/>
  <c r="ER210" i="71"/>
  <c r="ET210" i="71"/>
  <c r="ER211" i="71"/>
  <c r="ET211" i="71"/>
  <c r="ER212" i="71"/>
  <c r="ET212" i="71"/>
  <c r="ER213" i="71"/>
  <c r="ET213" i="71"/>
  <c r="ER214" i="71"/>
  <c r="ET214" i="71"/>
  <c r="ER215" i="71"/>
  <c r="ET215" i="71"/>
  <c r="ER216" i="71"/>
  <c r="ET216" i="71"/>
  <c r="ER217" i="71"/>
  <c r="ET217" i="71"/>
  <c r="ER218" i="71"/>
  <c r="ET218" i="71"/>
  <c r="ER219" i="71"/>
  <c r="ET219" i="71"/>
  <c r="ER220" i="71"/>
  <c r="ET220" i="71"/>
  <c r="ER221" i="71"/>
  <c r="ET221" i="71"/>
  <c r="ER222" i="71"/>
  <c r="ET222" i="71"/>
  <c r="ER223" i="71"/>
  <c r="ET223" i="71"/>
  <c r="ER224" i="71"/>
  <c r="ET224" i="71"/>
  <c r="BP294" i="71"/>
  <c r="BF296" i="71"/>
  <c r="BK297" i="71"/>
  <c r="BP298" i="71"/>
  <c r="BF299" i="71"/>
  <c r="BP300" i="71"/>
  <c r="EY17" i="71"/>
  <c r="FO17" i="71"/>
  <c r="FC18" i="71"/>
  <c r="FK18" i="71"/>
  <c r="EY18" i="71"/>
  <c r="FO18" i="71"/>
  <c r="FC19" i="71"/>
  <c r="FK19" i="71"/>
  <c r="FG17" i="71"/>
  <c r="K335" i="71"/>
  <c r="K260" i="71"/>
  <c r="K184" i="71"/>
  <c r="X184" i="71" s="1"/>
  <c r="K110" i="71"/>
  <c r="N36" i="71"/>
  <c r="DZ36" i="71" s="1"/>
  <c r="J336" i="71"/>
  <c r="J261" i="71"/>
  <c r="J185" i="71"/>
  <c r="J111" i="71"/>
  <c r="L336" i="71"/>
  <c r="L261" i="71"/>
  <c r="Y261" i="71" s="1"/>
  <c r="L185" i="71"/>
  <c r="L111" i="71"/>
  <c r="Y111" i="71" s="1"/>
  <c r="J337" i="71"/>
  <c r="J262" i="71"/>
  <c r="J186" i="71"/>
  <c r="J112" i="71"/>
  <c r="W112" i="71" s="1"/>
  <c r="L337" i="71"/>
  <c r="L262" i="71"/>
  <c r="Y262" i="71" s="1"/>
  <c r="L186" i="71"/>
  <c r="L112" i="71"/>
  <c r="J338" i="71"/>
  <c r="J263" i="71"/>
  <c r="J187" i="71"/>
  <c r="J113" i="71"/>
  <c r="W113" i="71" s="1"/>
  <c r="L338" i="71"/>
  <c r="L263" i="71"/>
  <c r="Y263" i="71" s="1"/>
  <c r="L187" i="71"/>
  <c r="L113" i="71"/>
  <c r="J339" i="71"/>
  <c r="J264" i="71"/>
  <c r="J188" i="71"/>
  <c r="J114" i="71"/>
  <c r="W114" i="71" s="1"/>
  <c r="L339" i="71"/>
  <c r="L264" i="71"/>
  <c r="Y264" i="71" s="1"/>
  <c r="L188" i="71"/>
  <c r="L114" i="71"/>
  <c r="Y114" i="71" s="1"/>
  <c r="J340" i="71"/>
  <c r="J265" i="71"/>
  <c r="J189" i="71"/>
  <c r="J115" i="71"/>
  <c r="L340" i="71"/>
  <c r="L265" i="71"/>
  <c r="Y265" i="71" s="1"/>
  <c r="L189" i="71"/>
  <c r="L115" i="71"/>
  <c r="Y115" i="71" s="1"/>
  <c r="J341" i="71"/>
  <c r="J266" i="71"/>
  <c r="J190" i="71"/>
  <c r="J116" i="71"/>
  <c r="W116" i="71" s="1"/>
  <c r="L341" i="71"/>
  <c r="L266" i="71"/>
  <c r="Y266" i="71" s="1"/>
  <c r="L190" i="71"/>
  <c r="L116" i="71"/>
  <c r="Y116" i="71" s="1"/>
  <c r="J342" i="71"/>
  <c r="J267" i="71"/>
  <c r="J191" i="71"/>
  <c r="J117" i="71"/>
  <c r="W117" i="71" s="1"/>
  <c r="L342" i="71"/>
  <c r="L267" i="71"/>
  <c r="Y267" i="71" s="1"/>
  <c r="L191" i="71"/>
  <c r="L117" i="71"/>
  <c r="P342" i="71"/>
  <c r="P267" i="71"/>
  <c r="AD267" i="71" s="1"/>
  <c r="P191" i="71"/>
  <c r="P117" i="71"/>
  <c r="AD117" i="71" s="1"/>
  <c r="R342" i="71"/>
  <c r="R267" i="71"/>
  <c r="R191" i="71"/>
  <c r="R117" i="71"/>
  <c r="AF117" i="71" s="1"/>
  <c r="J343" i="71"/>
  <c r="J268" i="71"/>
  <c r="J192" i="71"/>
  <c r="J118" i="71"/>
  <c r="W118" i="71" s="1"/>
  <c r="L343" i="71"/>
  <c r="L268" i="71"/>
  <c r="Y268" i="71" s="1"/>
  <c r="L192" i="71"/>
  <c r="L118" i="71"/>
  <c r="P343" i="71"/>
  <c r="P268" i="71"/>
  <c r="AD268" i="71" s="1"/>
  <c r="P192" i="71"/>
  <c r="P118" i="71"/>
  <c r="AD118" i="71" s="1"/>
  <c r="R343" i="71"/>
  <c r="R268" i="71"/>
  <c r="AF268" i="71" s="1"/>
  <c r="R192" i="71"/>
  <c r="R118" i="71"/>
  <c r="AF118" i="71" s="1"/>
  <c r="AP44" i="71"/>
  <c r="DW44" i="71" s="1"/>
  <c r="AR44" i="71"/>
  <c r="DY44" i="71" s="1"/>
  <c r="P344" i="71"/>
  <c r="P269" i="71"/>
  <c r="P193" i="71"/>
  <c r="AD193" i="71" s="1"/>
  <c r="P119" i="71"/>
  <c r="T45" i="71"/>
  <c r="R344" i="71"/>
  <c r="R269" i="71"/>
  <c r="AF269" i="71" s="1"/>
  <c r="R193" i="71"/>
  <c r="R119" i="71"/>
  <c r="AD123" i="71"/>
  <c r="FC91" i="71"/>
  <c r="FC92" i="71" s="1"/>
  <c r="FC93" i="71" s="1"/>
  <c r="FC94" i="71" s="1"/>
  <c r="FC95" i="71" s="1"/>
  <c r="FK92" i="71"/>
  <c r="FK93" i="71"/>
  <c r="FK94" i="71" s="1"/>
  <c r="FK95" i="71" s="1"/>
  <c r="DC112" i="71"/>
  <c r="DC114" i="71"/>
  <c r="DC116" i="71"/>
  <c r="Q12" i="71"/>
  <c r="R12" i="71"/>
  <c r="J335" i="71"/>
  <c r="J260" i="71"/>
  <c r="W260" i="71" s="1"/>
  <c r="J184" i="71"/>
  <c r="J110" i="71"/>
  <c r="L335" i="71"/>
  <c r="L260" i="71"/>
  <c r="L184" i="71"/>
  <c r="L110" i="71"/>
  <c r="Y110" i="71" s="1"/>
  <c r="K336" i="71"/>
  <c r="K261" i="71"/>
  <c r="X261" i="71" s="1"/>
  <c r="K185" i="71"/>
  <c r="K111" i="71"/>
  <c r="N37" i="71"/>
  <c r="DZ37" i="71" s="1"/>
  <c r="K337" i="71"/>
  <c r="K262" i="71"/>
  <c r="K186" i="71"/>
  <c r="X186" i="71" s="1"/>
  <c r="K112" i="71"/>
  <c r="N38" i="71"/>
  <c r="DZ38" i="71" s="1"/>
  <c r="K338" i="71"/>
  <c r="K263" i="71"/>
  <c r="K187" i="71"/>
  <c r="K113" i="71"/>
  <c r="X113" i="71" s="1"/>
  <c r="N39" i="71"/>
  <c r="DZ39" i="71" s="1"/>
  <c r="K339" i="71"/>
  <c r="K264" i="71"/>
  <c r="K188" i="71"/>
  <c r="K114" i="71"/>
  <c r="N40" i="71"/>
  <c r="DZ40" i="71" s="1"/>
  <c r="K340" i="71"/>
  <c r="K265" i="71"/>
  <c r="K189" i="71"/>
  <c r="K115" i="71"/>
  <c r="N41" i="71"/>
  <c r="DZ41" i="71" s="1"/>
  <c r="K341" i="71"/>
  <c r="K266" i="71"/>
  <c r="K190" i="71"/>
  <c r="X190" i="71" s="1"/>
  <c r="K116" i="71"/>
  <c r="N42" i="71"/>
  <c r="DZ42" i="71" s="1"/>
  <c r="K342" i="71"/>
  <c r="K267" i="71"/>
  <c r="K191" i="71"/>
  <c r="K117" i="71"/>
  <c r="N43" i="71"/>
  <c r="DZ43" i="71" s="1"/>
  <c r="Q342" i="71"/>
  <c r="Q267" i="71"/>
  <c r="Q191" i="71"/>
  <c r="AE191" i="71" s="1"/>
  <c r="Q117" i="71"/>
  <c r="AE117" i="71" s="1"/>
  <c r="T43" i="71"/>
  <c r="K343" i="71"/>
  <c r="K268" i="71"/>
  <c r="X268" i="71" s="1"/>
  <c r="K192" i="71"/>
  <c r="K118" i="71"/>
  <c r="N44" i="71"/>
  <c r="DZ44" i="71" s="1"/>
  <c r="Q343" i="71"/>
  <c r="Q268" i="71"/>
  <c r="Q192" i="71"/>
  <c r="Q118" i="71"/>
  <c r="T44" i="71"/>
  <c r="I39" i="45" s="1"/>
  <c r="AQ44" i="71"/>
  <c r="DX44" i="71" s="1"/>
  <c r="AW44" i="71"/>
  <c r="J344" i="71"/>
  <c r="J269" i="71"/>
  <c r="J193" i="71"/>
  <c r="J119" i="71"/>
  <c r="W119" i="71" s="1"/>
  <c r="N45" i="71"/>
  <c r="DZ45" i="71" s="1"/>
  <c r="AP45" i="71"/>
  <c r="DW45" i="71" s="1"/>
  <c r="L344" i="71"/>
  <c r="L269" i="71"/>
  <c r="L193" i="71"/>
  <c r="AR193" i="71" s="1"/>
  <c r="L119" i="71"/>
  <c r="AR45" i="71"/>
  <c r="DY45" i="71" s="1"/>
  <c r="AP123" i="71"/>
  <c r="W123" i="71"/>
  <c r="AR123" i="71"/>
  <c r="Y123" i="71"/>
  <c r="AR125" i="71"/>
  <c r="Y125" i="71"/>
  <c r="T351" i="71"/>
  <c r="AZ351" i="71" s="1"/>
  <c r="AZ52" i="71"/>
  <c r="AR127" i="71"/>
  <c r="Y127" i="71"/>
  <c r="DB112" i="71"/>
  <c r="DD112" i="71"/>
  <c r="DB114" i="71"/>
  <c r="DD114" i="71"/>
  <c r="DB116" i="71"/>
  <c r="DD116" i="71"/>
  <c r="DC121" i="71"/>
  <c r="K345" i="71"/>
  <c r="K270" i="71"/>
  <c r="K194" i="71"/>
  <c r="N46" i="71"/>
  <c r="DZ46" i="71" s="1"/>
  <c r="Q345" i="71"/>
  <c r="Q270" i="71"/>
  <c r="Q194" i="71"/>
  <c r="T46" i="71"/>
  <c r="AQ46" i="71"/>
  <c r="AW46" i="71"/>
  <c r="J346" i="71"/>
  <c r="J271" i="71"/>
  <c r="J195" i="71"/>
  <c r="L346" i="71"/>
  <c r="L271" i="71"/>
  <c r="L195" i="71"/>
  <c r="Y195" i="71" s="1"/>
  <c r="P346" i="71"/>
  <c r="P271" i="71"/>
  <c r="P195" i="71"/>
  <c r="R346" i="71"/>
  <c r="R271" i="71"/>
  <c r="R195" i="71"/>
  <c r="AF195" i="71" s="1"/>
  <c r="AP47" i="71"/>
  <c r="AR47" i="71"/>
  <c r="K347" i="71"/>
  <c r="K272" i="71"/>
  <c r="K196" i="71"/>
  <c r="N48" i="71"/>
  <c r="DZ48" i="71" s="1"/>
  <c r="Q347" i="71"/>
  <c r="Q272" i="71"/>
  <c r="Q196" i="71"/>
  <c r="T48" i="71"/>
  <c r="AQ48" i="71"/>
  <c r="K348" i="71"/>
  <c r="K273" i="71"/>
  <c r="K197" i="71"/>
  <c r="X197" i="71" s="1"/>
  <c r="N49" i="71"/>
  <c r="DZ49" i="71" s="1"/>
  <c r="Q348" i="71"/>
  <c r="Q273" i="71"/>
  <c r="Q197" i="71"/>
  <c r="T49" i="71"/>
  <c r="I44" i="45" s="1"/>
  <c r="AQ49" i="71"/>
  <c r="K349" i="71"/>
  <c r="K274" i="71"/>
  <c r="K198" i="71"/>
  <c r="N50" i="71"/>
  <c r="DZ50" i="71" s="1"/>
  <c r="Q349" i="71"/>
  <c r="Q274" i="71"/>
  <c r="Q198" i="71"/>
  <c r="T50" i="71"/>
  <c r="AQ50" i="71"/>
  <c r="K350" i="71"/>
  <c r="K275" i="71"/>
  <c r="K125" i="71"/>
  <c r="X125" i="71" s="1"/>
  <c r="K199" i="71"/>
  <c r="N51" i="71"/>
  <c r="DZ51" i="71" s="1"/>
  <c r="Q350" i="71"/>
  <c r="Q275" i="71"/>
  <c r="Q199" i="71"/>
  <c r="Q125" i="71"/>
  <c r="T51" i="71"/>
  <c r="AQ51" i="71"/>
  <c r="K351" i="71"/>
  <c r="K276" i="71"/>
  <c r="K200" i="71"/>
  <c r="Q351" i="71"/>
  <c r="AW351" i="71" s="1"/>
  <c r="Q276" i="71"/>
  <c r="Q200" i="71"/>
  <c r="AE200" i="71" s="1"/>
  <c r="AQ52" i="71"/>
  <c r="AW52" i="71"/>
  <c r="K352" i="71"/>
  <c r="K277" i="71"/>
  <c r="K127" i="71"/>
  <c r="K201" i="71"/>
  <c r="X201" i="71" s="1"/>
  <c r="N53" i="71"/>
  <c r="DZ53" i="71" s="1"/>
  <c r="Q352" i="71"/>
  <c r="Q277" i="71"/>
  <c r="Q201" i="71"/>
  <c r="Q127" i="71"/>
  <c r="T53" i="71"/>
  <c r="AQ53" i="71"/>
  <c r="DX53" i="71" s="1"/>
  <c r="J353" i="71"/>
  <c r="J278" i="71"/>
  <c r="J202" i="71"/>
  <c r="W202" i="71" s="1"/>
  <c r="J128" i="71"/>
  <c r="L353" i="71"/>
  <c r="L278" i="71"/>
  <c r="L202" i="71"/>
  <c r="L128" i="71"/>
  <c r="P353" i="71"/>
  <c r="P278" i="71"/>
  <c r="P202" i="71"/>
  <c r="AD202" i="71" s="1"/>
  <c r="P128" i="71"/>
  <c r="R353" i="71"/>
  <c r="R278" i="71"/>
  <c r="R202" i="71"/>
  <c r="R128" i="71"/>
  <c r="AF128" i="71" s="1"/>
  <c r="AP54" i="71"/>
  <c r="AR54" i="71"/>
  <c r="K354" i="71"/>
  <c r="K279" i="71"/>
  <c r="K129" i="71"/>
  <c r="K203" i="71"/>
  <c r="N55" i="71"/>
  <c r="DZ55" i="71" s="1"/>
  <c r="Q354" i="71"/>
  <c r="Q279" i="71"/>
  <c r="Q203" i="71"/>
  <c r="Q129" i="71"/>
  <c r="AE129" i="71" s="1"/>
  <c r="T55" i="71"/>
  <c r="I50" i="45" s="1"/>
  <c r="AQ55" i="71"/>
  <c r="AW55" i="71"/>
  <c r="J355" i="71"/>
  <c r="J280" i="71"/>
  <c r="J204" i="71"/>
  <c r="W204" i="71" s="1"/>
  <c r="J130" i="71"/>
  <c r="L355" i="71"/>
  <c r="L280" i="71"/>
  <c r="L204" i="71"/>
  <c r="L130" i="71"/>
  <c r="P355" i="71"/>
  <c r="P280" i="71"/>
  <c r="P204" i="71"/>
  <c r="AD204" i="71" s="1"/>
  <c r="P130" i="71"/>
  <c r="R355" i="71"/>
  <c r="R280" i="71"/>
  <c r="R204" i="71"/>
  <c r="R130" i="71"/>
  <c r="AP56" i="71"/>
  <c r="AR56" i="71"/>
  <c r="J356" i="71"/>
  <c r="J281" i="71"/>
  <c r="J205" i="71"/>
  <c r="W205" i="71" s="1"/>
  <c r="J131" i="71"/>
  <c r="L356" i="71"/>
  <c r="L281" i="71"/>
  <c r="L205" i="71"/>
  <c r="L131" i="71"/>
  <c r="P356" i="71"/>
  <c r="P281" i="71"/>
  <c r="P131" i="71"/>
  <c r="AD131" i="71" s="1"/>
  <c r="P205" i="71"/>
  <c r="R356" i="71"/>
  <c r="R281" i="71"/>
  <c r="R131" i="71"/>
  <c r="R205" i="71"/>
  <c r="AP57" i="71"/>
  <c r="DW57" i="71" s="1"/>
  <c r="AR57" i="71"/>
  <c r="DY57" i="71" s="1"/>
  <c r="J357" i="71"/>
  <c r="J282" i="71"/>
  <c r="J132" i="71"/>
  <c r="W132" i="71" s="1"/>
  <c r="J206" i="71"/>
  <c r="L357" i="71"/>
  <c r="L282" i="71"/>
  <c r="L132" i="71"/>
  <c r="L206" i="71"/>
  <c r="P357" i="71"/>
  <c r="P282" i="71"/>
  <c r="P206" i="71"/>
  <c r="AD206" i="71" s="1"/>
  <c r="P132" i="71"/>
  <c r="R357" i="71"/>
  <c r="R282" i="71"/>
  <c r="R206" i="71"/>
  <c r="R132" i="71"/>
  <c r="AP58" i="71"/>
  <c r="DW58" i="71" s="1"/>
  <c r="AR58" i="71"/>
  <c r="DY58" i="71" s="1"/>
  <c r="J358" i="71"/>
  <c r="J283" i="71"/>
  <c r="J207" i="71"/>
  <c r="W207" i="71" s="1"/>
  <c r="J133" i="71"/>
  <c r="L358" i="71"/>
  <c r="L283" i="71"/>
  <c r="L207" i="71"/>
  <c r="L133" i="71"/>
  <c r="P358" i="71"/>
  <c r="P283" i="71"/>
  <c r="P133" i="71"/>
  <c r="AD133" i="71" s="1"/>
  <c r="P207" i="71"/>
  <c r="R358" i="71"/>
  <c r="R283" i="71"/>
  <c r="R133" i="71"/>
  <c r="R207" i="71"/>
  <c r="AP59" i="71"/>
  <c r="DW59" i="71" s="1"/>
  <c r="AR59" i="71"/>
  <c r="DY59" i="71" s="1"/>
  <c r="J359" i="71"/>
  <c r="J284" i="71"/>
  <c r="J208" i="71"/>
  <c r="W208" i="71" s="1"/>
  <c r="J134" i="71"/>
  <c r="L359" i="71"/>
  <c r="L284" i="71"/>
  <c r="L208" i="71"/>
  <c r="L134" i="71"/>
  <c r="P359" i="71"/>
  <c r="P284" i="71"/>
  <c r="P208" i="71"/>
  <c r="AD208" i="71" s="1"/>
  <c r="P134" i="71"/>
  <c r="R359" i="71"/>
  <c r="R284" i="71"/>
  <c r="R208" i="71"/>
  <c r="R134" i="71"/>
  <c r="AF134" i="71" s="1"/>
  <c r="AP60" i="71"/>
  <c r="DW60" i="71" s="1"/>
  <c r="AR60" i="71"/>
  <c r="DY60" i="71" s="1"/>
  <c r="J360" i="71"/>
  <c r="J285" i="71"/>
  <c r="J209" i="71"/>
  <c r="J135" i="71"/>
  <c r="L360" i="71"/>
  <c r="L285" i="71"/>
  <c r="L209" i="71"/>
  <c r="Y209" i="71" s="1"/>
  <c r="L135" i="71"/>
  <c r="P360" i="71"/>
  <c r="P285" i="71"/>
  <c r="P209" i="71"/>
  <c r="AD209" i="71" s="1"/>
  <c r="P135" i="71"/>
  <c r="R360" i="71"/>
  <c r="R285" i="71"/>
  <c r="R209" i="71"/>
  <c r="R135" i="71"/>
  <c r="AF135" i="71" s="1"/>
  <c r="AP61" i="71"/>
  <c r="DW61" i="71" s="1"/>
  <c r="AR61" i="71"/>
  <c r="DY61" i="71" s="1"/>
  <c r="J361" i="71"/>
  <c r="J286" i="71"/>
  <c r="J210" i="71"/>
  <c r="W210" i="71" s="1"/>
  <c r="J136" i="71"/>
  <c r="L361" i="71"/>
  <c r="L286" i="71"/>
  <c r="L210" i="71"/>
  <c r="L136" i="71"/>
  <c r="P361" i="71"/>
  <c r="P286" i="71"/>
  <c r="P210" i="71"/>
  <c r="AD210" i="71" s="1"/>
  <c r="P136" i="71"/>
  <c r="R361" i="71"/>
  <c r="R286" i="71"/>
  <c r="R210" i="71"/>
  <c r="R136" i="71"/>
  <c r="AF136" i="71" s="1"/>
  <c r="AP62" i="71"/>
  <c r="DW62" i="71" s="1"/>
  <c r="AR62" i="71"/>
  <c r="DY62" i="71" s="1"/>
  <c r="J362" i="71"/>
  <c r="J287" i="71"/>
  <c r="J211" i="71"/>
  <c r="J137" i="71"/>
  <c r="L362" i="71"/>
  <c r="L287" i="71"/>
  <c r="L211" i="71"/>
  <c r="Y211" i="71" s="1"/>
  <c r="L137" i="71"/>
  <c r="P362" i="71"/>
  <c r="P287" i="71"/>
  <c r="P211" i="71"/>
  <c r="P137" i="71"/>
  <c r="R362" i="71"/>
  <c r="R287" i="71"/>
  <c r="R211" i="71"/>
  <c r="AF211" i="71" s="1"/>
  <c r="R137" i="71"/>
  <c r="AP63" i="71"/>
  <c r="DW63" i="71" s="1"/>
  <c r="AR63" i="71"/>
  <c r="DY63" i="71" s="1"/>
  <c r="J363" i="71"/>
  <c r="J288" i="71"/>
  <c r="J212" i="71"/>
  <c r="J138" i="71"/>
  <c r="L363" i="71"/>
  <c r="L288" i="71"/>
  <c r="L212" i="71"/>
  <c r="Y212" i="71" s="1"/>
  <c r="L138" i="71"/>
  <c r="P363" i="71"/>
  <c r="P288" i="71"/>
  <c r="P212" i="71"/>
  <c r="P138" i="71"/>
  <c r="R363" i="71"/>
  <c r="R288" i="71"/>
  <c r="R212" i="71"/>
  <c r="AF212" i="71" s="1"/>
  <c r="R138" i="71"/>
  <c r="AP64" i="71"/>
  <c r="DW64" i="71" s="1"/>
  <c r="AR64" i="71"/>
  <c r="DY64" i="71" s="1"/>
  <c r="J364" i="71"/>
  <c r="J289" i="71"/>
  <c r="J213" i="71"/>
  <c r="W213" i="71" s="1"/>
  <c r="J139" i="71"/>
  <c r="L364" i="71"/>
  <c r="L289" i="71"/>
  <c r="L213" i="71"/>
  <c r="L139" i="71"/>
  <c r="P364" i="71"/>
  <c r="P289" i="71"/>
  <c r="P213" i="71"/>
  <c r="P139" i="71"/>
  <c r="R364" i="71"/>
  <c r="R289" i="71"/>
  <c r="R213" i="71"/>
  <c r="R139" i="71"/>
  <c r="AP65" i="71"/>
  <c r="DW65" i="71" s="1"/>
  <c r="AR65" i="71"/>
  <c r="DY65" i="71" s="1"/>
  <c r="J365" i="71"/>
  <c r="J290" i="71"/>
  <c r="J214" i="71"/>
  <c r="W214" i="71" s="1"/>
  <c r="J140" i="71"/>
  <c r="L365" i="71"/>
  <c r="L290" i="71"/>
  <c r="L214" i="71"/>
  <c r="L140" i="71"/>
  <c r="P365" i="71"/>
  <c r="P290" i="71"/>
  <c r="P214" i="71"/>
  <c r="AD214" i="71" s="1"/>
  <c r="P140" i="71"/>
  <c r="R365" i="71"/>
  <c r="R290" i="71"/>
  <c r="R214" i="71"/>
  <c r="R140" i="71"/>
  <c r="AP66" i="71"/>
  <c r="DW66" i="71" s="1"/>
  <c r="AR66" i="71"/>
  <c r="DY66" i="71" s="1"/>
  <c r="J366" i="71"/>
  <c r="J291" i="71"/>
  <c r="J215" i="71"/>
  <c r="J141" i="71"/>
  <c r="L366" i="71"/>
  <c r="L291" i="71"/>
  <c r="L215" i="71"/>
  <c r="L141" i="71"/>
  <c r="P366" i="71"/>
  <c r="P291" i="71"/>
  <c r="P215" i="71"/>
  <c r="P141" i="71"/>
  <c r="R366" i="71"/>
  <c r="R291" i="71"/>
  <c r="R215" i="71"/>
  <c r="R141" i="71"/>
  <c r="AP67" i="71"/>
  <c r="DW67" i="71" s="1"/>
  <c r="AR67" i="71"/>
  <c r="DY67" i="71" s="1"/>
  <c r="J367" i="71"/>
  <c r="J292" i="71"/>
  <c r="J216" i="71"/>
  <c r="J142" i="71"/>
  <c r="L367" i="71"/>
  <c r="L292" i="71"/>
  <c r="L216" i="71"/>
  <c r="Y216" i="71" s="1"/>
  <c r="L142" i="71"/>
  <c r="P367" i="71"/>
  <c r="P292" i="71"/>
  <c r="P216" i="71"/>
  <c r="P142" i="71"/>
  <c r="R367" i="71"/>
  <c r="R292" i="71"/>
  <c r="R216" i="71"/>
  <c r="AF216" i="71" s="1"/>
  <c r="R142" i="71"/>
  <c r="AP68" i="71"/>
  <c r="DW68" i="71" s="1"/>
  <c r="AR68" i="71"/>
  <c r="DY68" i="71" s="1"/>
  <c r="J368" i="71"/>
  <c r="J293" i="71"/>
  <c r="J217" i="71"/>
  <c r="J143" i="71"/>
  <c r="L368" i="71"/>
  <c r="L293" i="71"/>
  <c r="L217" i="71"/>
  <c r="L143" i="71"/>
  <c r="P368" i="71"/>
  <c r="P293" i="71"/>
  <c r="P217" i="71"/>
  <c r="P143" i="71"/>
  <c r="R368" i="71"/>
  <c r="R293" i="71"/>
  <c r="R217" i="71"/>
  <c r="R143" i="71"/>
  <c r="AF143" i="71" s="1"/>
  <c r="AP69" i="71"/>
  <c r="DW69" i="71" s="1"/>
  <c r="AR69" i="71"/>
  <c r="DY69" i="71" s="1"/>
  <c r="J369" i="71"/>
  <c r="J294" i="71"/>
  <c r="J218" i="71"/>
  <c r="W218" i="71" s="1"/>
  <c r="J144" i="71"/>
  <c r="L369" i="71"/>
  <c r="L294" i="71"/>
  <c r="L218" i="71"/>
  <c r="L144" i="71"/>
  <c r="P369" i="71"/>
  <c r="P294" i="71"/>
  <c r="P218" i="71"/>
  <c r="AD218" i="71" s="1"/>
  <c r="P144" i="71"/>
  <c r="R369" i="71"/>
  <c r="R294" i="71"/>
  <c r="R218" i="71"/>
  <c r="R144" i="71"/>
  <c r="AP70" i="71"/>
  <c r="DW70" i="71" s="1"/>
  <c r="AR70" i="71"/>
  <c r="DY70" i="71" s="1"/>
  <c r="J370" i="71"/>
  <c r="J295" i="71"/>
  <c r="J219" i="71"/>
  <c r="J145" i="71"/>
  <c r="L370" i="71"/>
  <c r="L295" i="71"/>
  <c r="L219" i="71"/>
  <c r="L145" i="71"/>
  <c r="P370" i="71"/>
  <c r="P295" i="71"/>
  <c r="P219" i="71"/>
  <c r="P145" i="71"/>
  <c r="R370" i="71"/>
  <c r="R295" i="71"/>
  <c r="R219" i="71"/>
  <c r="R145" i="71"/>
  <c r="AF145" i="71" s="1"/>
  <c r="AP71" i="71"/>
  <c r="DW71" i="71" s="1"/>
  <c r="AR71" i="71"/>
  <c r="DY71" i="71" s="1"/>
  <c r="J371" i="71"/>
  <c r="J296" i="71"/>
  <c r="J220" i="71"/>
  <c r="J146" i="71"/>
  <c r="L371" i="71"/>
  <c r="L296" i="71"/>
  <c r="L220" i="71"/>
  <c r="Y220" i="71" s="1"/>
  <c r="L146" i="71"/>
  <c r="P371" i="71"/>
  <c r="P296" i="71"/>
  <c r="P220" i="71"/>
  <c r="P146" i="71"/>
  <c r="R371" i="71"/>
  <c r="R296" i="71"/>
  <c r="R220" i="71"/>
  <c r="AF220" i="71" s="1"/>
  <c r="R146" i="71"/>
  <c r="AP72" i="71"/>
  <c r="DW72" i="71" s="1"/>
  <c r="AR72" i="71"/>
  <c r="DY72" i="71" s="1"/>
  <c r="J372" i="71"/>
  <c r="J297" i="71"/>
  <c r="J221" i="71"/>
  <c r="J147" i="71"/>
  <c r="L372" i="71"/>
  <c r="L297" i="71"/>
  <c r="L221" i="71"/>
  <c r="L147" i="71"/>
  <c r="P372" i="71"/>
  <c r="P297" i="71"/>
  <c r="P221" i="71"/>
  <c r="P147" i="71"/>
  <c r="R372" i="71"/>
  <c r="R297" i="71"/>
  <c r="R221" i="71"/>
  <c r="R147" i="71"/>
  <c r="AF147" i="71" s="1"/>
  <c r="AP73" i="71"/>
  <c r="DW73" i="71" s="1"/>
  <c r="AR73" i="71"/>
  <c r="DY73" i="71" s="1"/>
  <c r="J373" i="71"/>
  <c r="J298" i="71"/>
  <c r="J222" i="71"/>
  <c r="W222" i="71" s="1"/>
  <c r="J148" i="71"/>
  <c r="L373" i="71"/>
  <c r="L298" i="71"/>
  <c r="L222" i="71"/>
  <c r="L148" i="71"/>
  <c r="P373" i="71"/>
  <c r="P298" i="71"/>
  <c r="P222" i="71"/>
  <c r="AD222" i="71" s="1"/>
  <c r="P148" i="71"/>
  <c r="R373" i="71"/>
  <c r="R298" i="71"/>
  <c r="R222" i="71"/>
  <c r="R148" i="71"/>
  <c r="AP74" i="71"/>
  <c r="DW74" i="71" s="1"/>
  <c r="AR74" i="71"/>
  <c r="DY74" i="71" s="1"/>
  <c r="K374" i="71"/>
  <c r="K299" i="71"/>
  <c r="K223" i="71"/>
  <c r="K149" i="71"/>
  <c r="N75" i="71"/>
  <c r="DZ75" i="71" s="1"/>
  <c r="Q374" i="71"/>
  <c r="Q299" i="71"/>
  <c r="Q223" i="71"/>
  <c r="Q149" i="71"/>
  <c r="T75" i="71"/>
  <c r="I70" i="45" s="1"/>
  <c r="AQ75" i="71"/>
  <c r="AW75" i="71"/>
  <c r="J375" i="71"/>
  <c r="J300" i="71"/>
  <c r="J224" i="71"/>
  <c r="J150" i="71"/>
  <c r="L375" i="71"/>
  <c r="L300" i="71"/>
  <c r="L224" i="71"/>
  <c r="L150" i="71"/>
  <c r="P375" i="71"/>
  <c r="P300" i="71"/>
  <c r="P224" i="71"/>
  <c r="P150" i="71"/>
  <c r="R375" i="71"/>
  <c r="R300" i="71"/>
  <c r="R224" i="71"/>
  <c r="R150" i="71"/>
  <c r="AP76" i="71"/>
  <c r="DW77" i="71" s="1"/>
  <c r="AR76" i="71"/>
  <c r="DY77" i="71" s="1"/>
  <c r="FT90" i="71"/>
  <c r="EY91" i="71"/>
  <c r="FG91" i="71"/>
  <c r="FO91" i="71"/>
  <c r="H110" i="71"/>
  <c r="X110" i="71"/>
  <c r="H111" i="71"/>
  <c r="X111" i="71"/>
  <c r="Y112" i="71"/>
  <c r="DA112" i="71"/>
  <c r="H113" i="71"/>
  <c r="DA114" i="71"/>
  <c r="H115" i="71"/>
  <c r="X115" i="71"/>
  <c r="DA116" i="71"/>
  <c r="H117" i="71"/>
  <c r="H118" i="71"/>
  <c r="AE118" i="71"/>
  <c r="H119" i="71"/>
  <c r="X119" i="71"/>
  <c r="AE119" i="71"/>
  <c r="H120" i="71"/>
  <c r="K120" i="71"/>
  <c r="Q120" i="71"/>
  <c r="X120" i="71"/>
  <c r="AE120" i="71"/>
  <c r="J121" i="71"/>
  <c r="L121" i="71"/>
  <c r="P121" i="71"/>
  <c r="R121" i="71"/>
  <c r="W121" i="71"/>
  <c r="Y121" i="71"/>
  <c r="AD121" i="71"/>
  <c r="AF121" i="71"/>
  <c r="DA121" i="71"/>
  <c r="H122" i="71"/>
  <c r="K122" i="71"/>
  <c r="Q122" i="71"/>
  <c r="AE122" i="71" s="1"/>
  <c r="H124" i="71"/>
  <c r="K124" i="71"/>
  <c r="Q124" i="71"/>
  <c r="AE124" i="71" s="1"/>
  <c r="AE125" i="71"/>
  <c r="H126" i="71"/>
  <c r="X127" i="71"/>
  <c r="AE127" i="71"/>
  <c r="W133" i="71"/>
  <c r="Y133" i="71"/>
  <c r="DB134" i="71"/>
  <c r="DD134" i="71"/>
  <c r="DD135" i="71"/>
  <c r="DB136" i="71"/>
  <c r="DD136" i="71"/>
  <c r="AD142" i="71"/>
  <c r="AF142" i="71"/>
  <c r="AD144" i="71"/>
  <c r="AF144" i="71"/>
  <c r="AD146" i="71"/>
  <c r="AF146" i="71"/>
  <c r="AF148" i="71"/>
  <c r="EY165" i="71"/>
  <c r="FO165" i="71"/>
  <c r="K344" i="71"/>
  <c r="K269" i="71"/>
  <c r="K193" i="71"/>
  <c r="X193" i="71" s="1"/>
  <c r="Q344" i="71"/>
  <c r="Q269" i="71"/>
  <c r="AE269" i="71" s="1"/>
  <c r="Q193" i="71"/>
  <c r="AQ45" i="71"/>
  <c r="DX45" i="71" s="1"/>
  <c r="J345" i="71"/>
  <c r="J270" i="71"/>
  <c r="J194" i="71"/>
  <c r="W194" i="71" s="1"/>
  <c r="L345" i="71"/>
  <c r="L270" i="71"/>
  <c r="L194" i="71"/>
  <c r="P345" i="71"/>
  <c r="P270" i="71"/>
  <c r="P194" i="71"/>
  <c r="AD194" i="71" s="1"/>
  <c r="R345" i="71"/>
  <c r="R270" i="71"/>
  <c r="AF270" i="71" s="1"/>
  <c r="R194" i="71"/>
  <c r="AP46" i="71"/>
  <c r="DW46" i="71" s="1"/>
  <c r="AR46" i="71"/>
  <c r="DY46" i="71" s="1"/>
  <c r="AV46" i="71"/>
  <c r="K346" i="71"/>
  <c r="K271" i="71"/>
  <c r="K195" i="71"/>
  <c r="X195" i="71" s="1"/>
  <c r="N47" i="71"/>
  <c r="DZ47" i="71" s="1"/>
  <c r="Q346" i="71"/>
  <c r="Q271" i="71"/>
  <c r="Q195" i="71"/>
  <c r="T47" i="71"/>
  <c r="AQ47" i="71"/>
  <c r="DX47" i="71" s="1"/>
  <c r="AW47" i="71"/>
  <c r="ED47" i="71" s="1"/>
  <c r="J347" i="71"/>
  <c r="J272" i="71"/>
  <c r="J196" i="71"/>
  <c r="W196" i="71" s="1"/>
  <c r="L347" i="71"/>
  <c r="L272" i="71"/>
  <c r="Y272" i="71" s="1"/>
  <c r="L196" i="71"/>
  <c r="P347" i="71"/>
  <c r="P272" i="71"/>
  <c r="P196" i="71"/>
  <c r="AD196" i="71" s="1"/>
  <c r="R347" i="71"/>
  <c r="R272" i="71"/>
  <c r="AF272" i="71" s="1"/>
  <c r="R196" i="71"/>
  <c r="AP48" i="71"/>
  <c r="DW48" i="71" s="1"/>
  <c r="AR48" i="71"/>
  <c r="DY48" i="71" s="1"/>
  <c r="AV48" i="71"/>
  <c r="J348" i="71"/>
  <c r="J273" i="71"/>
  <c r="J197" i="71"/>
  <c r="W197" i="71" s="1"/>
  <c r="L348" i="71"/>
  <c r="L273" i="71"/>
  <c r="L197" i="71"/>
  <c r="P348" i="71"/>
  <c r="P273" i="71"/>
  <c r="P197" i="71"/>
  <c r="AD197" i="71" s="1"/>
  <c r="R348" i="71"/>
  <c r="R273" i="71"/>
  <c r="AF273" i="71" s="1"/>
  <c r="R197" i="71"/>
  <c r="AP49" i="71"/>
  <c r="AR49" i="71"/>
  <c r="AV49" i="71"/>
  <c r="AX49" i="71"/>
  <c r="J349" i="71"/>
  <c r="J274" i="71"/>
  <c r="J198" i="71"/>
  <c r="W198" i="71" s="1"/>
  <c r="L349" i="71"/>
  <c r="L274" i="71"/>
  <c r="L198" i="71"/>
  <c r="P349" i="71"/>
  <c r="P274" i="71"/>
  <c r="P198" i="71"/>
  <c r="AD198" i="71" s="1"/>
  <c r="R349" i="71"/>
  <c r="R274" i="71"/>
  <c r="AF274" i="71" s="1"/>
  <c r="R198" i="71"/>
  <c r="AP50" i="71"/>
  <c r="DW50" i="71" s="1"/>
  <c r="AR50" i="71"/>
  <c r="DY50" i="71" s="1"/>
  <c r="AV50" i="71"/>
  <c r="EC50" i="71" s="1"/>
  <c r="J350" i="71"/>
  <c r="J275" i="71"/>
  <c r="J199" i="71"/>
  <c r="W199" i="71" s="1"/>
  <c r="L350" i="71"/>
  <c r="L275" i="71"/>
  <c r="Y275" i="71" s="1"/>
  <c r="L199" i="71"/>
  <c r="P350" i="71"/>
  <c r="P275" i="71"/>
  <c r="P199" i="71"/>
  <c r="AD199" i="71" s="1"/>
  <c r="AD228" i="71" s="1"/>
  <c r="R350" i="71"/>
  <c r="R275" i="71"/>
  <c r="AF275" i="71" s="1"/>
  <c r="AF304" i="71" s="1"/>
  <c r="R199" i="71"/>
  <c r="AP51" i="71"/>
  <c r="AR51" i="71"/>
  <c r="DY51" i="71" s="1"/>
  <c r="AV51" i="71"/>
  <c r="AX51" i="71"/>
  <c r="J351" i="71"/>
  <c r="J276" i="71"/>
  <c r="J126" i="71"/>
  <c r="W126" i="71" s="1"/>
  <c r="J200" i="71"/>
  <c r="L351" i="71"/>
  <c r="L276" i="71"/>
  <c r="L126" i="71"/>
  <c r="L200" i="71"/>
  <c r="P351" i="71"/>
  <c r="AV351" i="71" s="1"/>
  <c r="P276" i="71"/>
  <c r="P200" i="71"/>
  <c r="AD200" i="71" s="1"/>
  <c r="P126" i="71"/>
  <c r="R351" i="71"/>
  <c r="AX351" i="71" s="1"/>
  <c r="R276" i="71"/>
  <c r="R200" i="71"/>
  <c r="R126" i="71"/>
  <c r="AF126" i="71" s="1"/>
  <c r="AP52" i="71"/>
  <c r="DW52" i="71" s="1"/>
  <c r="AR52" i="71"/>
  <c r="DY52" i="71" s="1"/>
  <c r="AV52" i="71"/>
  <c r="EC52" i="71" s="1"/>
  <c r="AX52" i="71"/>
  <c r="EE52" i="71" s="1"/>
  <c r="J352" i="71"/>
  <c r="J277" i="71"/>
  <c r="J201" i="71"/>
  <c r="L352" i="71"/>
  <c r="L277" i="71"/>
  <c r="Y277" i="71" s="1"/>
  <c r="L201" i="71"/>
  <c r="P352" i="71"/>
  <c r="P277" i="71"/>
  <c r="P201" i="71"/>
  <c r="R352" i="71"/>
  <c r="R277" i="71"/>
  <c r="AF277" i="71" s="1"/>
  <c r="R201" i="71"/>
  <c r="AP53" i="71"/>
  <c r="DW53" i="71" s="1"/>
  <c r="AR53" i="71"/>
  <c r="DY53" i="71" s="1"/>
  <c r="AV53" i="71"/>
  <c r="EC53" i="71" s="1"/>
  <c r="K353" i="71"/>
  <c r="K278" i="71"/>
  <c r="K202" i="71"/>
  <c r="K128" i="71"/>
  <c r="N54" i="71"/>
  <c r="DZ54" i="71" s="1"/>
  <c r="Q353" i="71"/>
  <c r="Q278" i="71"/>
  <c r="Q128" i="71"/>
  <c r="Q202" i="71"/>
  <c r="AE202" i="71" s="1"/>
  <c r="T54" i="71"/>
  <c r="I49" i="45" s="1"/>
  <c r="AQ54" i="71"/>
  <c r="DX54" i="71" s="1"/>
  <c r="J354" i="71"/>
  <c r="J279" i="71"/>
  <c r="J203" i="71"/>
  <c r="J129" i="71"/>
  <c r="L354" i="71"/>
  <c r="L279" i="71"/>
  <c r="L203" i="71"/>
  <c r="L129" i="71"/>
  <c r="P354" i="71"/>
  <c r="P279" i="71"/>
  <c r="P203" i="71"/>
  <c r="P129" i="71"/>
  <c r="R354" i="71"/>
  <c r="R279" i="71"/>
  <c r="AF279" i="71" s="1"/>
  <c r="R203" i="71"/>
  <c r="R129" i="71"/>
  <c r="AF129" i="71" s="1"/>
  <c r="AP55" i="71"/>
  <c r="DW55" i="71" s="1"/>
  <c r="AR55" i="71"/>
  <c r="DY55" i="71" s="1"/>
  <c r="AV55" i="71"/>
  <c r="AX55" i="71"/>
  <c r="K355" i="71"/>
  <c r="K280" i="71"/>
  <c r="K204" i="71"/>
  <c r="K130" i="71"/>
  <c r="N56" i="71"/>
  <c r="DZ56" i="71" s="1"/>
  <c r="Q355" i="71"/>
  <c r="Q280" i="71"/>
  <c r="Q130" i="71"/>
  <c r="AE130" i="71" s="1"/>
  <c r="Q204" i="71"/>
  <c r="T56" i="71"/>
  <c r="I51" i="45" s="1"/>
  <c r="AQ56" i="71"/>
  <c r="DX56" i="71" s="1"/>
  <c r="AW56" i="71"/>
  <c r="ED56" i="71" s="1"/>
  <c r="K356" i="71"/>
  <c r="K281" i="71"/>
  <c r="K205" i="71"/>
  <c r="K131" i="71"/>
  <c r="N57" i="71"/>
  <c r="DZ57" i="71" s="1"/>
  <c r="Q356" i="71"/>
  <c r="Q281" i="71"/>
  <c r="Q205" i="71"/>
  <c r="Q131" i="71"/>
  <c r="AE131" i="71" s="1"/>
  <c r="T57" i="71"/>
  <c r="I52" i="45" s="1"/>
  <c r="AQ57" i="71"/>
  <c r="DX57" i="71" s="1"/>
  <c r="K357" i="71"/>
  <c r="K282" i="71"/>
  <c r="K206" i="71"/>
  <c r="X206" i="71" s="1"/>
  <c r="K132" i="71"/>
  <c r="N58" i="71"/>
  <c r="DZ58" i="71" s="1"/>
  <c r="Q357" i="71"/>
  <c r="Q282" i="71"/>
  <c r="Q206" i="71"/>
  <c r="Q132" i="71"/>
  <c r="AE132" i="71" s="1"/>
  <c r="T58" i="71"/>
  <c r="I53" i="45" s="1"/>
  <c r="AQ58" i="71"/>
  <c r="AW58" i="71"/>
  <c r="K358" i="71"/>
  <c r="K283" i="71"/>
  <c r="K207" i="71"/>
  <c r="X207" i="71" s="1"/>
  <c r="K133" i="71"/>
  <c r="N59" i="71"/>
  <c r="DZ59" i="71" s="1"/>
  <c r="Q358" i="71"/>
  <c r="Q283" i="71"/>
  <c r="Q207" i="71"/>
  <c r="Q133" i="71"/>
  <c r="AE133" i="71" s="1"/>
  <c r="T59" i="71"/>
  <c r="I54" i="45" s="1"/>
  <c r="AQ59" i="71"/>
  <c r="DX59" i="71" s="1"/>
  <c r="K359" i="71"/>
  <c r="K284" i="71"/>
  <c r="K208" i="71"/>
  <c r="K134" i="71"/>
  <c r="N60" i="71"/>
  <c r="DZ60" i="71" s="1"/>
  <c r="Q359" i="71"/>
  <c r="Q284" i="71"/>
  <c r="Q134" i="71"/>
  <c r="AE134" i="71" s="1"/>
  <c r="Q208" i="71"/>
  <c r="T60" i="71"/>
  <c r="I55" i="45" s="1"/>
  <c r="AQ60" i="71"/>
  <c r="AW60" i="71"/>
  <c r="K360" i="71"/>
  <c r="K285" i="71"/>
  <c r="K135" i="71"/>
  <c r="K209" i="71"/>
  <c r="N61" i="71"/>
  <c r="DZ61" i="71" s="1"/>
  <c r="Q360" i="71"/>
  <c r="Q285" i="71"/>
  <c r="Q209" i="71"/>
  <c r="AE209" i="71" s="1"/>
  <c r="Q135" i="71"/>
  <c r="T61" i="71"/>
  <c r="I56" i="45" s="1"/>
  <c r="AQ61" i="71"/>
  <c r="DX61" i="71" s="1"/>
  <c r="K361" i="71"/>
  <c r="K286" i="71"/>
  <c r="K210" i="71"/>
  <c r="K136" i="71"/>
  <c r="N62" i="71"/>
  <c r="DZ62" i="71" s="1"/>
  <c r="Q361" i="71"/>
  <c r="Q286" i="71"/>
  <c r="Q210" i="71"/>
  <c r="Q136" i="71"/>
  <c r="AE136" i="71" s="1"/>
  <c r="T62" i="71"/>
  <c r="I57" i="45" s="1"/>
  <c r="AQ62" i="71"/>
  <c r="AW62" i="71"/>
  <c r="K362" i="71"/>
  <c r="K287" i="71"/>
  <c r="K211" i="71"/>
  <c r="K137" i="71"/>
  <c r="N63" i="71"/>
  <c r="DZ63" i="71" s="1"/>
  <c r="Q362" i="71"/>
  <c r="Q287" i="71"/>
  <c r="Q211" i="71"/>
  <c r="Q137" i="71"/>
  <c r="T63" i="71"/>
  <c r="I58" i="45" s="1"/>
  <c r="AQ63" i="71"/>
  <c r="DX63" i="71" s="1"/>
  <c r="K363" i="71"/>
  <c r="K288" i="71"/>
  <c r="K212" i="71"/>
  <c r="K138" i="71"/>
  <c r="N64" i="71"/>
  <c r="DZ64" i="71" s="1"/>
  <c r="Q363" i="71"/>
  <c r="Q288" i="71"/>
  <c r="Q212" i="71"/>
  <c r="Q138" i="71"/>
  <c r="AE138" i="71" s="1"/>
  <c r="T64" i="71"/>
  <c r="I59" i="45" s="1"/>
  <c r="AQ64" i="71"/>
  <c r="AW64" i="71"/>
  <c r="K364" i="71"/>
  <c r="K289" i="71"/>
  <c r="K213" i="71"/>
  <c r="K139" i="71"/>
  <c r="N65" i="71"/>
  <c r="DZ65" i="71" s="1"/>
  <c r="Q364" i="71"/>
  <c r="Q289" i="71"/>
  <c r="Q213" i="71"/>
  <c r="Q139" i="71"/>
  <c r="AE139" i="71" s="1"/>
  <c r="T65" i="71"/>
  <c r="I60" i="45" s="1"/>
  <c r="AQ65" i="71"/>
  <c r="DX65" i="71" s="1"/>
  <c r="K365" i="71"/>
  <c r="K290" i="71"/>
  <c r="K214" i="71"/>
  <c r="K140" i="71"/>
  <c r="N66" i="71"/>
  <c r="DZ66" i="71" s="1"/>
  <c r="Q365" i="71"/>
  <c r="Q290" i="71"/>
  <c r="Q214" i="71"/>
  <c r="Q140" i="71"/>
  <c r="AE140" i="71" s="1"/>
  <c r="T66" i="71"/>
  <c r="I61" i="45" s="1"/>
  <c r="AQ66" i="71"/>
  <c r="AW66" i="71"/>
  <c r="K366" i="71"/>
  <c r="K291" i="71"/>
  <c r="K215" i="71"/>
  <c r="K141" i="71"/>
  <c r="N67" i="71"/>
  <c r="DZ67" i="71" s="1"/>
  <c r="Q366" i="71"/>
  <c r="Q291" i="71"/>
  <c r="Q215" i="71"/>
  <c r="Q141" i="71"/>
  <c r="AE141" i="71" s="1"/>
  <c r="T67" i="71"/>
  <c r="I62" i="45" s="1"/>
  <c r="AQ67" i="71"/>
  <c r="DX67" i="71" s="1"/>
  <c r="K367" i="71"/>
  <c r="K292" i="71"/>
  <c r="K216" i="71"/>
  <c r="K142" i="71"/>
  <c r="N68" i="71"/>
  <c r="DZ68" i="71" s="1"/>
  <c r="Q367" i="71"/>
  <c r="Q292" i="71"/>
  <c r="Q216" i="71"/>
  <c r="Q142" i="71"/>
  <c r="AE142" i="71" s="1"/>
  <c r="T68" i="71"/>
  <c r="I63" i="45" s="1"/>
  <c r="AQ68" i="71"/>
  <c r="AW68" i="71"/>
  <c r="K368" i="71"/>
  <c r="K293" i="71"/>
  <c r="K217" i="71"/>
  <c r="K143" i="71"/>
  <c r="N69" i="71"/>
  <c r="DZ69" i="71" s="1"/>
  <c r="Q368" i="71"/>
  <c r="Q293" i="71"/>
  <c r="Q217" i="71"/>
  <c r="Q143" i="71"/>
  <c r="T69" i="71"/>
  <c r="I64" i="45" s="1"/>
  <c r="AQ69" i="71"/>
  <c r="DX69" i="71" s="1"/>
  <c r="K369" i="71"/>
  <c r="K294" i="71"/>
  <c r="K218" i="71"/>
  <c r="K144" i="71"/>
  <c r="N70" i="71"/>
  <c r="DZ70" i="71" s="1"/>
  <c r="Q369" i="71"/>
  <c r="Q294" i="71"/>
  <c r="Q218" i="71"/>
  <c r="Q144" i="71"/>
  <c r="AE144" i="71" s="1"/>
  <c r="T70" i="71"/>
  <c r="I65" i="45" s="1"/>
  <c r="AQ70" i="71"/>
  <c r="AW70" i="71"/>
  <c r="K370" i="71"/>
  <c r="K295" i="71"/>
  <c r="K219" i="71"/>
  <c r="K145" i="71"/>
  <c r="N71" i="71"/>
  <c r="DZ71" i="71" s="1"/>
  <c r="Q370" i="71"/>
  <c r="Q295" i="71"/>
  <c r="Q219" i="71"/>
  <c r="Q145" i="71"/>
  <c r="T71" i="71"/>
  <c r="I66" i="45" s="1"/>
  <c r="AQ71" i="71"/>
  <c r="DX71" i="71" s="1"/>
  <c r="K371" i="71"/>
  <c r="K296" i="71"/>
  <c r="K220" i="71"/>
  <c r="K146" i="71"/>
  <c r="N72" i="71"/>
  <c r="DZ72" i="71" s="1"/>
  <c r="Q371" i="71"/>
  <c r="Q296" i="71"/>
  <c r="Q220" i="71"/>
  <c r="Q146" i="71"/>
  <c r="AE146" i="71" s="1"/>
  <c r="T72" i="71"/>
  <c r="I67" i="45" s="1"/>
  <c r="AQ72" i="71"/>
  <c r="AW72" i="71"/>
  <c r="K372" i="71"/>
  <c r="K297" i="71"/>
  <c r="K221" i="71"/>
  <c r="K147" i="71"/>
  <c r="N73" i="71"/>
  <c r="DZ73" i="71" s="1"/>
  <c r="Q372" i="71"/>
  <c r="Q297" i="71"/>
  <c r="Q221" i="71"/>
  <c r="Q147" i="71"/>
  <c r="T73" i="71"/>
  <c r="I68" i="45" s="1"/>
  <c r="AQ73" i="71"/>
  <c r="DX73" i="71" s="1"/>
  <c r="K373" i="71"/>
  <c r="K298" i="71"/>
  <c r="K222" i="71"/>
  <c r="K148" i="71"/>
  <c r="N74" i="71"/>
  <c r="DZ74" i="71" s="1"/>
  <c r="Q373" i="71"/>
  <c r="Q298" i="71"/>
  <c r="Q222" i="71"/>
  <c r="Q148" i="71"/>
  <c r="AE148" i="71" s="1"/>
  <c r="T74" i="71"/>
  <c r="I69" i="45" s="1"/>
  <c r="AQ74" i="71"/>
  <c r="AW74" i="71"/>
  <c r="J374" i="71"/>
  <c r="J299" i="71"/>
  <c r="J223" i="71"/>
  <c r="J149" i="71"/>
  <c r="L374" i="71"/>
  <c r="L299" i="71"/>
  <c r="L223" i="71"/>
  <c r="L149" i="71"/>
  <c r="P374" i="71"/>
  <c r="P299" i="71"/>
  <c r="P223" i="71"/>
  <c r="P149" i="71"/>
  <c r="R374" i="71"/>
  <c r="R299" i="71"/>
  <c r="R223" i="71"/>
  <c r="R149" i="71"/>
  <c r="AF149" i="71" s="1"/>
  <c r="AP75" i="71"/>
  <c r="DW75" i="71" s="1"/>
  <c r="AR75" i="71"/>
  <c r="DY75" i="71" s="1"/>
  <c r="AV75" i="71"/>
  <c r="AX75" i="71"/>
  <c r="K375" i="71"/>
  <c r="K300" i="71"/>
  <c r="K224" i="71"/>
  <c r="X224" i="71" s="1"/>
  <c r="K150" i="71"/>
  <c r="N76" i="71"/>
  <c r="DZ76" i="71" s="1"/>
  <c r="Q375" i="71"/>
  <c r="Q300" i="71"/>
  <c r="Q224" i="71"/>
  <c r="Q150" i="71"/>
  <c r="AE150" i="71" s="1"/>
  <c r="T76" i="71"/>
  <c r="AQ76" i="71"/>
  <c r="DX77" i="71" s="1"/>
  <c r="AW76" i="71"/>
  <c r="ED77" i="71" s="1"/>
  <c r="W110" i="71"/>
  <c r="W111" i="71"/>
  <c r="X112" i="71"/>
  <c r="Y113" i="71"/>
  <c r="X114" i="71"/>
  <c r="W115" i="71"/>
  <c r="X116" i="71"/>
  <c r="Y117" i="71"/>
  <c r="Y118" i="71"/>
  <c r="Y119" i="71"/>
  <c r="AD119" i="71"/>
  <c r="AF119" i="71"/>
  <c r="J120" i="71"/>
  <c r="L120" i="71"/>
  <c r="P120" i="71"/>
  <c r="R120" i="71"/>
  <c r="W120" i="71"/>
  <c r="Y120" i="71"/>
  <c r="AD120" i="71"/>
  <c r="AF120" i="71"/>
  <c r="K121" i="71"/>
  <c r="Q121" i="71"/>
  <c r="X121" i="71"/>
  <c r="AE121" i="71"/>
  <c r="J122" i="71"/>
  <c r="L122" i="71"/>
  <c r="P122" i="71"/>
  <c r="R122" i="71"/>
  <c r="W122" i="71"/>
  <c r="Y122" i="71"/>
  <c r="AD122" i="71"/>
  <c r="AF122" i="71"/>
  <c r="K123" i="71"/>
  <c r="Q123" i="71"/>
  <c r="T123" i="71" s="1"/>
  <c r="X123" i="71"/>
  <c r="AE123" i="71"/>
  <c r="J124" i="71"/>
  <c r="L124" i="71"/>
  <c r="P124" i="71"/>
  <c r="R124" i="71"/>
  <c r="W124" i="71"/>
  <c r="Y124" i="71"/>
  <c r="AD124" i="71"/>
  <c r="AF124" i="71"/>
  <c r="H125" i="71"/>
  <c r="J125" i="71"/>
  <c r="P125" i="71"/>
  <c r="K126" i="71"/>
  <c r="Q126" i="71"/>
  <c r="AE126" i="71" s="1"/>
  <c r="J127" i="71"/>
  <c r="P127" i="71"/>
  <c r="T127" i="71" s="1"/>
  <c r="DC128" i="71"/>
  <c r="DA128" i="71"/>
  <c r="DC134" i="71"/>
  <c r="DA134" i="71"/>
  <c r="DA135" i="71"/>
  <c r="DC136" i="71"/>
  <c r="DA136" i="71"/>
  <c r="DF136" i="71" s="1"/>
  <c r="AE143" i="71"/>
  <c r="AE145" i="71"/>
  <c r="AE147" i="71"/>
  <c r="AE149" i="71"/>
  <c r="FG165" i="71"/>
  <c r="FC166" i="71"/>
  <c r="FK166" i="71"/>
  <c r="EY166" i="71"/>
  <c r="FG166" i="71"/>
  <c r="FO166" i="71"/>
  <c r="FK167" i="71"/>
  <c r="H131" i="71"/>
  <c r="H132" i="71"/>
  <c r="H133" i="71"/>
  <c r="DC133" i="71" s="1"/>
  <c r="AF133" i="71"/>
  <c r="AE137" i="71"/>
  <c r="H138" i="71"/>
  <c r="H139" i="71"/>
  <c r="H140" i="71"/>
  <c r="H141" i="71"/>
  <c r="H142" i="71"/>
  <c r="H144" i="71"/>
  <c r="H146" i="71"/>
  <c r="H148" i="71"/>
  <c r="H150" i="71"/>
  <c r="AW160" i="71"/>
  <c r="AY160" i="71"/>
  <c r="W184" i="71"/>
  <c r="Y184" i="71"/>
  <c r="W185" i="71"/>
  <c r="Y185" i="71"/>
  <c r="W186" i="71"/>
  <c r="Y186" i="71"/>
  <c r="W187" i="71"/>
  <c r="Y187" i="71"/>
  <c r="W188" i="71"/>
  <c r="Y188" i="71"/>
  <c r="W189" i="71"/>
  <c r="Y189" i="71"/>
  <c r="W190" i="71"/>
  <c r="Y190" i="71"/>
  <c r="W191" i="71"/>
  <c r="Y191" i="71"/>
  <c r="AD191" i="71"/>
  <c r="AF191" i="71"/>
  <c r="W192" i="71"/>
  <c r="Y192" i="71"/>
  <c r="AD192" i="71"/>
  <c r="AF192" i="71"/>
  <c r="H193" i="71"/>
  <c r="AE193" i="71"/>
  <c r="ER193" i="71"/>
  <c r="ET193" i="71"/>
  <c r="Y194" i="71"/>
  <c r="AF194" i="71"/>
  <c r="ES194" i="71"/>
  <c r="EU194" i="71"/>
  <c r="H195" i="71"/>
  <c r="AE195" i="71"/>
  <c r="ER195" i="71"/>
  <c r="ET195" i="71"/>
  <c r="Y196" i="71"/>
  <c r="AF196" i="71"/>
  <c r="ES196" i="71"/>
  <c r="EU196" i="71"/>
  <c r="H197" i="71"/>
  <c r="AE197" i="71"/>
  <c r="ER197" i="71"/>
  <c r="ET197" i="71"/>
  <c r="Y198" i="71"/>
  <c r="AF198" i="71"/>
  <c r="ES198" i="71"/>
  <c r="EU198" i="71"/>
  <c r="H199" i="71"/>
  <c r="X199" i="71"/>
  <c r="BO199" i="71" s="1"/>
  <c r="AE199" i="71"/>
  <c r="ER199" i="71"/>
  <c r="ET199" i="71"/>
  <c r="W200" i="71"/>
  <c r="Y200" i="71"/>
  <c r="AF200" i="71"/>
  <c r="ES200" i="71"/>
  <c r="EU200" i="71"/>
  <c r="H201" i="71"/>
  <c r="E204" i="45" s="1"/>
  <c r="AE201" i="71"/>
  <c r="ER201" i="71"/>
  <c r="ET201" i="71"/>
  <c r="Y202" i="71"/>
  <c r="AF202" i="71"/>
  <c r="ES202" i="71"/>
  <c r="EU202" i="71"/>
  <c r="H203" i="71"/>
  <c r="X203" i="71"/>
  <c r="AE203" i="71"/>
  <c r="ER203" i="71"/>
  <c r="ET203" i="71"/>
  <c r="Y204" i="71"/>
  <c r="AF204" i="71"/>
  <c r="ES204" i="71"/>
  <c r="EU204" i="71"/>
  <c r="H205" i="71"/>
  <c r="X205" i="71"/>
  <c r="AE205" i="71"/>
  <c r="ER205" i="71"/>
  <c r="ET205" i="71"/>
  <c r="W206" i="71"/>
  <c r="Y206" i="71"/>
  <c r="AF206" i="71"/>
  <c r="ES206" i="71"/>
  <c r="EU206" i="71"/>
  <c r="H207" i="71"/>
  <c r="AE207" i="71"/>
  <c r="ER207" i="71"/>
  <c r="ET207" i="71"/>
  <c r="Y208" i="71"/>
  <c r="AF208" i="71"/>
  <c r="ES208" i="71"/>
  <c r="EU208" i="71"/>
  <c r="H209" i="71"/>
  <c r="ER209" i="71"/>
  <c r="ET209" i="71"/>
  <c r="C228" i="71"/>
  <c r="C229" i="71"/>
  <c r="B270" i="71"/>
  <c r="B271" i="71" s="1"/>
  <c r="B272" i="71" s="1"/>
  <c r="B273" i="71" s="1"/>
  <c r="B274" i="71" s="1"/>
  <c r="B275" i="71" s="1"/>
  <c r="B276" i="71" s="1"/>
  <c r="B277" i="71" s="1"/>
  <c r="B278" i="71" s="1"/>
  <c r="B279" i="71" s="1"/>
  <c r="B280" i="71" s="1"/>
  <c r="B281" i="71" s="1"/>
  <c r="B282" i="71" s="1"/>
  <c r="B283" i="71" s="1"/>
  <c r="B284" i="71" s="1"/>
  <c r="B285" i="71" s="1"/>
  <c r="B286" i="71" s="1"/>
  <c r="B287" i="71" s="1"/>
  <c r="B288" i="71" s="1"/>
  <c r="B289" i="71" s="1"/>
  <c r="B290" i="71" s="1"/>
  <c r="B291" i="71" s="1"/>
  <c r="B292" i="71" s="1"/>
  <c r="B293" i="71" s="1"/>
  <c r="B294" i="71" s="1"/>
  <c r="B295" i="71" s="1"/>
  <c r="B296" i="71" s="1"/>
  <c r="B297" i="71" s="1"/>
  <c r="B298" i="71" s="1"/>
  <c r="B299" i="71" s="1"/>
  <c r="B300" i="71" s="1"/>
  <c r="AF267" i="71"/>
  <c r="AD269" i="71"/>
  <c r="H127" i="71"/>
  <c r="AF127" i="71"/>
  <c r="X128" i="71"/>
  <c r="AE128" i="71"/>
  <c r="X129" i="71"/>
  <c r="H130" i="71"/>
  <c r="AD130" i="71"/>
  <c r="AF130" i="71"/>
  <c r="W131" i="71"/>
  <c r="Y131" i="71"/>
  <c r="AF131" i="71"/>
  <c r="Y132" i="71"/>
  <c r="AD132" i="71"/>
  <c r="AF132" i="71"/>
  <c r="X134" i="71"/>
  <c r="X135" i="71"/>
  <c r="AE135" i="71"/>
  <c r="X136" i="71"/>
  <c r="H137" i="71"/>
  <c r="AD137" i="71"/>
  <c r="AF137" i="71"/>
  <c r="W138" i="71"/>
  <c r="Y138" i="71"/>
  <c r="AD138" i="71"/>
  <c r="AF138" i="71"/>
  <c r="W139" i="71"/>
  <c r="Y139" i="71"/>
  <c r="AD139" i="71"/>
  <c r="AF139" i="71"/>
  <c r="W140" i="71"/>
  <c r="Y140" i="71"/>
  <c r="AD140" i="71"/>
  <c r="AF140" i="71"/>
  <c r="W141" i="71"/>
  <c r="Y141" i="71"/>
  <c r="AD141" i="71"/>
  <c r="AF141" i="71"/>
  <c r="W142" i="71"/>
  <c r="Y142" i="71"/>
  <c r="H143" i="71"/>
  <c r="X143" i="71"/>
  <c r="W144" i="71"/>
  <c r="Y144" i="71"/>
  <c r="H145" i="71"/>
  <c r="X145" i="71"/>
  <c r="W146" i="71"/>
  <c r="Y146" i="71"/>
  <c r="H147" i="71"/>
  <c r="X147" i="71"/>
  <c r="W148" i="71"/>
  <c r="Y148" i="71"/>
  <c r="H149" i="71"/>
  <c r="X149" i="71"/>
  <c r="W150" i="71"/>
  <c r="Y150" i="71"/>
  <c r="AD150" i="71"/>
  <c r="AF150" i="71"/>
  <c r="H184" i="71"/>
  <c r="DC184" i="71" s="1"/>
  <c r="DH184" i="71" s="1"/>
  <c r="H185" i="71"/>
  <c r="E188" i="45" s="1"/>
  <c r="X185" i="71"/>
  <c r="H186" i="71"/>
  <c r="DB186" i="71" s="1"/>
  <c r="H187" i="71"/>
  <c r="E190" i="45" s="1"/>
  <c r="X187" i="71"/>
  <c r="H188" i="71"/>
  <c r="X188" i="71"/>
  <c r="DB188" i="71"/>
  <c r="H189" i="71"/>
  <c r="E192" i="45" s="1"/>
  <c r="X189" i="71"/>
  <c r="BO189" i="71" s="1"/>
  <c r="H190" i="71"/>
  <c r="DB190" i="71" s="1"/>
  <c r="H191" i="71"/>
  <c r="E194" i="45" s="1"/>
  <c r="X191" i="71"/>
  <c r="H192" i="71"/>
  <c r="DB192" i="71" s="1"/>
  <c r="X192" i="71"/>
  <c r="AE192" i="71"/>
  <c r="BP192" i="71" s="1"/>
  <c r="W193" i="71"/>
  <c r="Y193" i="71"/>
  <c r="AF193" i="71"/>
  <c r="DC193" i="71"/>
  <c r="H194" i="71"/>
  <c r="E197" i="45" s="1"/>
  <c r="X194" i="71"/>
  <c r="BO194" i="71" s="1"/>
  <c r="AE194" i="71"/>
  <c r="BP194" i="71" s="1"/>
  <c r="W195" i="71"/>
  <c r="AD195" i="71"/>
  <c r="DA195" i="71"/>
  <c r="H196" i="71"/>
  <c r="E199" i="45" s="1"/>
  <c r="X196" i="71"/>
  <c r="BO196" i="71" s="1"/>
  <c r="AE196" i="71"/>
  <c r="BP196" i="71" s="1"/>
  <c r="Y197" i="71"/>
  <c r="AF197" i="71"/>
  <c r="H198" i="71"/>
  <c r="E201" i="45" s="1"/>
  <c r="X198" i="71"/>
  <c r="BO198" i="71" s="1"/>
  <c r="AE198" i="71"/>
  <c r="BP198" i="71" s="1"/>
  <c r="Y199" i="71"/>
  <c r="AF199" i="71"/>
  <c r="AF228" i="71" s="1"/>
  <c r="DC199" i="71"/>
  <c r="H200" i="71"/>
  <c r="E203" i="45" s="1"/>
  <c r="X200" i="71"/>
  <c r="BO200" i="71" s="1"/>
  <c r="W201" i="71"/>
  <c r="Y201" i="71"/>
  <c r="AD201" i="71"/>
  <c r="AF201" i="71"/>
  <c r="DC201" i="71"/>
  <c r="H202" i="71"/>
  <c r="E205" i="45" s="1"/>
  <c r="X202" i="71"/>
  <c r="W203" i="71"/>
  <c r="Y203" i="71"/>
  <c r="AD203" i="71"/>
  <c r="AF203" i="71"/>
  <c r="DA203" i="71"/>
  <c r="H204" i="71"/>
  <c r="E207" i="45" s="1"/>
  <c r="X204" i="71"/>
  <c r="AE204" i="71"/>
  <c r="Y205" i="71"/>
  <c r="AD205" i="71"/>
  <c r="AF205" i="71"/>
  <c r="H206" i="71"/>
  <c r="E209" i="45" s="1"/>
  <c r="AE206" i="71"/>
  <c r="Y207" i="71"/>
  <c r="AD207" i="71"/>
  <c r="AF207" i="71"/>
  <c r="H208" i="71"/>
  <c r="E211" i="45" s="1"/>
  <c r="X208" i="71"/>
  <c r="AE208" i="71"/>
  <c r="DA209" i="71"/>
  <c r="W209" i="71"/>
  <c r="AF209" i="71"/>
  <c r="X209" i="71"/>
  <c r="ES209" i="71"/>
  <c r="EU209" i="71"/>
  <c r="DC260" i="71"/>
  <c r="DH260" i="71" s="1"/>
  <c r="Y210" i="71"/>
  <c r="AF210" i="71"/>
  <c r="H211" i="71"/>
  <c r="E214" i="45" s="1"/>
  <c r="X211" i="71"/>
  <c r="AE211" i="71"/>
  <c r="W212" i="71"/>
  <c r="AD212" i="71"/>
  <c r="H213" i="71"/>
  <c r="E216" i="45" s="1"/>
  <c r="X213" i="71"/>
  <c r="AE213" i="71"/>
  <c r="Y214" i="71"/>
  <c r="AF214" i="71"/>
  <c r="H215" i="71"/>
  <c r="E218" i="45" s="1"/>
  <c r="X215" i="71"/>
  <c r="AE215" i="71"/>
  <c r="W216" i="71"/>
  <c r="AD216" i="71"/>
  <c r="H217" i="71"/>
  <c r="E220" i="45" s="1"/>
  <c r="X217" i="71"/>
  <c r="AE217" i="71"/>
  <c r="Y218" i="71"/>
  <c r="AF218" i="71"/>
  <c r="H219" i="71"/>
  <c r="E222" i="45" s="1"/>
  <c r="X219" i="71"/>
  <c r="AE219" i="71"/>
  <c r="W220" i="71"/>
  <c r="AD220" i="71"/>
  <c r="H221" i="71"/>
  <c r="E224" i="45" s="1"/>
  <c r="X221" i="71"/>
  <c r="AE221" i="71"/>
  <c r="Y222" i="71"/>
  <c r="AF222" i="71"/>
  <c r="H223" i="71"/>
  <c r="E226" i="45" s="1"/>
  <c r="X223" i="71"/>
  <c r="AE223" i="71"/>
  <c r="H224" i="71"/>
  <c r="DA224" i="71" s="1"/>
  <c r="DF225" i="71" s="1"/>
  <c r="AE224" i="71"/>
  <c r="AK236" i="71"/>
  <c r="AM236" i="71"/>
  <c r="AP236" i="71"/>
  <c r="AR236" i="71"/>
  <c r="Y260" i="71"/>
  <c r="H261" i="71"/>
  <c r="E266" i="45" s="1"/>
  <c r="DA261" i="71"/>
  <c r="H262" i="71"/>
  <c r="E267" i="45" s="1"/>
  <c r="X262" i="71"/>
  <c r="DC262" i="71"/>
  <c r="H263" i="71"/>
  <c r="E268" i="45" s="1"/>
  <c r="X263" i="71"/>
  <c r="DC263" i="71"/>
  <c r="DH263" i="71" s="1"/>
  <c r="H264" i="71"/>
  <c r="E269" i="45" s="1"/>
  <c r="X264" i="71"/>
  <c r="DA264" i="71"/>
  <c r="H265" i="71"/>
  <c r="E270" i="45" s="1"/>
  <c r="X265" i="71"/>
  <c r="H266" i="71"/>
  <c r="E271" i="45" s="1"/>
  <c r="X266" i="71"/>
  <c r="H267" i="71"/>
  <c r="E272" i="45" s="1"/>
  <c r="X267" i="71"/>
  <c r="AE267" i="71"/>
  <c r="H268" i="71"/>
  <c r="E273" i="45" s="1"/>
  <c r="AE268" i="71"/>
  <c r="H269" i="71"/>
  <c r="E274" i="45" s="1"/>
  <c r="X269" i="71"/>
  <c r="AD270" i="71"/>
  <c r="AD271" i="71"/>
  <c r="AF271" i="71"/>
  <c r="AD272" i="71"/>
  <c r="AD273" i="71"/>
  <c r="AD274" i="71"/>
  <c r="AD275" i="71"/>
  <c r="AD304" i="71" s="1"/>
  <c r="AD276" i="71"/>
  <c r="AF276" i="71"/>
  <c r="AD277" i="71"/>
  <c r="AD278" i="71"/>
  <c r="AF278" i="71"/>
  <c r="AD279" i="71"/>
  <c r="AD280" i="71"/>
  <c r="AF280" i="71"/>
  <c r="AD281" i="71"/>
  <c r="AF281" i="71"/>
  <c r="AD282" i="71"/>
  <c r="AF282" i="71"/>
  <c r="AD283" i="71"/>
  <c r="AF283" i="71"/>
  <c r="AD284" i="71"/>
  <c r="AF284" i="71"/>
  <c r="AD285" i="71"/>
  <c r="AF285" i="71"/>
  <c r="AD286" i="71"/>
  <c r="AF286" i="71"/>
  <c r="AD287" i="71"/>
  <c r="AF287" i="71"/>
  <c r="AD288" i="71"/>
  <c r="AF288" i="71"/>
  <c r="AD289" i="71"/>
  <c r="AF289" i="71"/>
  <c r="AD290" i="71"/>
  <c r="AF290" i="71"/>
  <c r="AD291" i="71"/>
  <c r="AF291" i="71"/>
  <c r="AD293" i="71"/>
  <c r="AF293" i="71"/>
  <c r="AE296" i="71"/>
  <c r="H210" i="71"/>
  <c r="E213" i="45" s="1"/>
  <c r="X210" i="71"/>
  <c r="AE210" i="71"/>
  <c r="W211" i="71"/>
  <c r="AD211" i="71"/>
  <c r="DA211" i="71"/>
  <c r="DC211" i="71"/>
  <c r="H212" i="71"/>
  <c r="E215" i="45" s="1"/>
  <c r="X212" i="71"/>
  <c r="AE212" i="71"/>
  <c r="Y213" i="71"/>
  <c r="AD213" i="71"/>
  <c r="AF213" i="71"/>
  <c r="H214" i="71"/>
  <c r="E217" i="45" s="1"/>
  <c r="X214" i="71"/>
  <c r="AE214" i="71"/>
  <c r="W215" i="71"/>
  <c r="Y215" i="71"/>
  <c r="AD215" i="71"/>
  <c r="AF215" i="71"/>
  <c r="DA215" i="71"/>
  <c r="DC215" i="71"/>
  <c r="H216" i="71"/>
  <c r="E219" i="45" s="1"/>
  <c r="X216" i="71"/>
  <c r="AE216" i="71"/>
  <c r="W217" i="71"/>
  <c r="Y217" i="71"/>
  <c r="AD217" i="71"/>
  <c r="AF217" i="71"/>
  <c r="DC217" i="71"/>
  <c r="H218" i="71"/>
  <c r="E221" i="45" s="1"/>
  <c r="X218" i="71"/>
  <c r="AE218" i="71"/>
  <c r="W219" i="71"/>
  <c r="Y219" i="71"/>
  <c r="AD219" i="71"/>
  <c r="AF219" i="71"/>
  <c r="DA219" i="71"/>
  <c r="DC219" i="71"/>
  <c r="H220" i="71"/>
  <c r="E223" i="45" s="1"/>
  <c r="X220" i="71"/>
  <c r="AE220" i="71"/>
  <c r="W221" i="71"/>
  <c r="Y221" i="71"/>
  <c r="AD221" i="71"/>
  <c r="AF221" i="71"/>
  <c r="H222" i="71"/>
  <c r="E225" i="45" s="1"/>
  <c r="X222" i="71"/>
  <c r="AE222" i="71"/>
  <c r="W223" i="71"/>
  <c r="Y223" i="71"/>
  <c r="AD223" i="71"/>
  <c r="AF223" i="71"/>
  <c r="DB223" i="71"/>
  <c r="W224" i="71"/>
  <c r="Y224" i="71"/>
  <c r="AD224" i="71"/>
  <c r="AF224" i="71"/>
  <c r="X260" i="71"/>
  <c r="W261" i="71"/>
  <c r="W262" i="71"/>
  <c r="W263" i="71"/>
  <c r="W264" i="71"/>
  <c r="W265" i="71"/>
  <c r="W266" i="71"/>
  <c r="W267" i="71"/>
  <c r="W268" i="71"/>
  <c r="W269" i="71"/>
  <c r="Y269" i="71"/>
  <c r="AE292" i="71"/>
  <c r="AE294" i="71"/>
  <c r="AD295" i="71"/>
  <c r="AF295" i="71"/>
  <c r="H270" i="71"/>
  <c r="E275" i="45" s="1"/>
  <c r="X270" i="71"/>
  <c r="AE270" i="71"/>
  <c r="H271" i="71"/>
  <c r="E276" i="45" s="1"/>
  <c r="X271" i="71"/>
  <c r="AE271" i="71"/>
  <c r="H272" i="71"/>
  <c r="E277" i="45" s="1"/>
  <c r="X272" i="71"/>
  <c r="AE272" i="71"/>
  <c r="H273" i="71"/>
  <c r="E278" i="45" s="1"/>
  <c r="X273" i="71"/>
  <c r="AE273" i="71"/>
  <c r="H274" i="71"/>
  <c r="E279" i="45" s="1"/>
  <c r="X274" i="71"/>
  <c r="AE274" i="71"/>
  <c r="H275" i="71"/>
  <c r="X275" i="71"/>
  <c r="AE275" i="71"/>
  <c r="AE304" i="71" s="1"/>
  <c r="H276" i="71"/>
  <c r="E281" i="45" s="1"/>
  <c r="X276" i="71"/>
  <c r="AE276" i="71"/>
  <c r="H277" i="71"/>
  <c r="E282" i="45" s="1"/>
  <c r="X277" i="71"/>
  <c r="AE277" i="71"/>
  <c r="H278" i="71"/>
  <c r="E283" i="45" s="1"/>
  <c r="X278" i="71"/>
  <c r="AE278" i="71"/>
  <c r="H279" i="71"/>
  <c r="E284" i="45" s="1"/>
  <c r="X279" i="71"/>
  <c r="AE279" i="71"/>
  <c r="H280" i="71"/>
  <c r="E285" i="45" s="1"/>
  <c r="X280" i="71"/>
  <c r="AE280" i="71"/>
  <c r="H281" i="71"/>
  <c r="E286" i="45" s="1"/>
  <c r="X281" i="71"/>
  <c r="AE281" i="71"/>
  <c r="H282" i="71"/>
  <c r="E287" i="45" s="1"/>
  <c r="X282" i="71"/>
  <c r="AE282" i="71"/>
  <c r="H283" i="71"/>
  <c r="E288" i="45" s="1"/>
  <c r="X283" i="71"/>
  <c r="AE283" i="71"/>
  <c r="H284" i="71"/>
  <c r="E289" i="45" s="1"/>
  <c r="X284" i="71"/>
  <c r="AE284" i="71"/>
  <c r="H285" i="71"/>
  <c r="E290" i="45" s="1"/>
  <c r="X285" i="71"/>
  <c r="AE285" i="71"/>
  <c r="H286" i="71"/>
  <c r="E291" i="45" s="1"/>
  <c r="X286" i="71"/>
  <c r="AE286" i="71"/>
  <c r="H287" i="71"/>
  <c r="E292" i="45" s="1"/>
  <c r="X287" i="71"/>
  <c r="AE287" i="71"/>
  <c r="H288" i="71"/>
  <c r="E293" i="45" s="1"/>
  <c r="X288" i="71"/>
  <c r="AE288" i="71"/>
  <c r="H289" i="71"/>
  <c r="E294" i="45" s="1"/>
  <c r="X289" i="71"/>
  <c r="AE289" i="71"/>
  <c r="H290" i="71"/>
  <c r="E295" i="45" s="1"/>
  <c r="X290" i="71"/>
  <c r="AE290" i="71"/>
  <c r="H291" i="71"/>
  <c r="E296" i="45" s="1"/>
  <c r="X291" i="71"/>
  <c r="AE291" i="71"/>
  <c r="W292" i="71"/>
  <c r="Y292" i="71"/>
  <c r="AD292" i="71"/>
  <c r="AF292" i="71"/>
  <c r="H293" i="71"/>
  <c r="E298" i="45" s="1"/>
  <c r="X293" i="71"/>
  <c r="AE293" i="71"/>
  <c r="W294" i="71"/>
  <c r="Y294" i="71"/>
  <c r="AD294" i="71"/>
  <c r="AF294" i="71"/>
  <c r="H295" i="71"/>
  <c r="E300" i="45" s="1"/>
  <c r="X295" i="71"/>
  <c r="AE295" i="71"/>
  <c r="W296" i="71"/>
  <c r="Y296" i="71"/>
  <c r="AD296" i="71"/>
  <c r="AF296" i="71"/>
  <c r="H297" i="71"/>
  <c r="E302" i="45" s="1"/>
  <c r="Y297" i="71"/>
  <c r="AF297" i="71"/>
  <c r="AD298" i="71"/>
  <c r="AF298" i="71"/>
  <c r="AE299" i="71"/>
  <c r="DB334" i="71"/>
  <c r="DG334" i="71" s="1"/>
  <c r="DD334" i="71"/>
  <c r="DI334" i="71" s="1"/>
  <c r="W270" i="71"/>
  <c r="Y270" i="71"/>
  <c r="W271" i="71"/>
  <c r="Y271" i="71"/>
  <c r="W272" i="71"/>
  <c r="W273" i="71"/>
  <c r="Y273" i="71"/>
  <c r="W274" i="71"/>
  <c r="Y274" i="71"/>
  <c r="W275" i="71"/>
  <c r="W276" i="71"/>
  <c r="Y276" i="71"/>
  <c r="W277" i="71"/>
  <c r="W278" i="71"/>
  <c r="Y278" i="71"/>
  <c r="W279" i="71"/>
  <c r="Y279" i="71"/>
  <c r="W280" i="71"/>
  <c r="Y280" i="71"/>
  <c r="W281" i="71"/>
  <c r="Y281" i="71"/>
  <c r="W282" i="71"/>
  <c r="Y282" i="71"/>
  <c r="W283" i="71"/>
  <c r="Y283" i="71"/>
  <c r="W284" i="71"/>
  <c r="Y284" i="71"/>
  <c r="W285" i="71"/>
  <c r="Y285" i="71"/>
  <c r="W286" i="71"/>
  <c r="Y286" i="71"/>
  <c r="W287" i="71"/>
  <c r="Y287" i="71"/>
  <c r="W288" i="71"/>
  <c r="Y288" i="71"/>
  <c r="W289" i="71"/>
  <c r="Y289" i="71"/>
  <c r="W290" i="71"/>
  <c r="Y290" i="71"/>
  <c r="W291" i="71"/>
  <c r="Y291" i="71"/>
  <c r="H292" i="71"/>
  <c r="E297" i="45" s="1"/>
  <c r="X292" i="71"/>
  <c r="W293" i="71"/>
  <c r="Y293" i="71"/>
  <c r="H294" i="71"/>
  <c r="E299" i="45" s="1"/>
  <c r="X294" i="71"/>
  <c r="W295" i="71"/>
  <c r="Y295" i="71"/>
  <c r="H296" i="71"/>
  <c r="E301" i="45" s="1"/>
  <c r="X296" i="71"/>
  <c r="AE297" i="71"/>
  <c r="W300" i="71"/>
  <c r="Y300" i="71"/>
  <c r="FC316" i="71"/>
  <c r="FC317" i="71" s="1"/>
  <c r="FC318" i="71" s="1"/>
  <c r="FG316" i="71"/>
  <c r="FK316" i="71"/>
  <c r="FK317" i="71" s="1"/>
  <c r="FK318" i="71" s="1"/>
  <c r="FO316" i="71"/>
  <c r="EY316" i="71"/>
  <c r="EY317" i="71" s="1"/>
  <c r="EY318" i="71" s="1"/>
  <c r="DC334" i="71"/>
  <c r="DH334" i="71" s="1"/>
  <c r="DA334" i="71"/>
  <c r="DF334" i="71" s="1"/>
  <c r="H298" i="71"/>
  <c r="E303" i="45" s="1"/>
  <c r="X298" i="71"/>
  <c r="AE298" i="71"/>
  <c r="W299" i="71"/>
  <c r="Y299" i="71"/>
  <c r="AD299" i="71"/>
  <c r="AF299" i="71"/>
  <c r="H300" i="71"/>
  <c r="DA300" i="71" s="1"/>
  <c r="DF301" i="71" s="1"/>
  <c r="X300" i="71"/>
  <c r="Q311" i="71"/>
  <c r="S311" i="71"/>
  <c r="BF335" i="71"/>
  <c r="X297" i="71"/>
  <c r="W298" i="71"/>
  <c r="Y298" i="71"/>
  <c r="H299" i="71"/>
  <c r="E304" i="45" s="1"/>
  <c r="X299" i="71"/>
  <c r="AE300" i="71"/>
  <c r="P311" i="71"/>
  <c r="R311" i="71"/>
  <c r="BF336" i="71"/>
  <c r="BF338" i="71"/>
  <c r="BF340" i="71"/>
  <c r="BF342" i="71"/>
  <c r="BF347" i="71"/>
  <c r="BF349" i="71"/>
  <c r="BF337" i="71"/>
  <c r="BF339" i="71"/>
  <c r="BF341" i="71"/>
  <c r="BF343" i="71"/>
  <c r="BF344" i="71"/>
  <c r="BF345" i="71"/>
  <c r="BF346" i="71"/>
  <c r="BF348" i="71"/>
  <c r="BF355" i="71"/>
  <c r="BF357" i="71"/>
  <c r="BF351" i="71"/>
  <c r="BF352" i="71"/>
  <c r="BF353" i="71"/>
  <c r="BF354" i="71"/>
  <c r="BF356" i="71"/>
  <c r="BF358" i="71"/>
  <c r="BK366" i="71"/>
  <c r="BF359" i="71"/>
  <c r="BF361" i="71"/>
  <c r="BF363" i="71"/>
  <c r="BF365" i="71"/>
  <c r="BF360" i="71"/>
  <c r="BF362" i="71"/>
  <c r="BF364" i="71"/>
  <c r="BF366" i="71"/>
  <c r="BK367" i="71"/>
  <c r="BF367" i="71"/>
  <c r="BK368" i="71"/>
  <c r="BF368" i="71"/>
  <c r="BK369" i="71"/>
  <c r="BF372" i="71"/>
  <c r="BF369" i="71"/>
  <c r="BK370" i="71"/>
  <c r="BF371" i="71"/>
  <c r="BK372" i="71"/>
  <c r="BF370" i="71"/>
  <c r="BK371" i="71"/>
  <c r="BK373" i="71"/>
  <c r="BF374" i="71"/>
  <c r="BF373" i="71"/>
  <c r="BK374" i="71"/>
  <c r="BK375" i="71"/>
  <c r="BF375" i="71"/>
  <c r="DX74" i="71" l="1"/>
  <c r="DX70" i="71"/>
  <c r="DX62" i="71"/>
  <c r="DX51" i="71"/>
  <c r="DX49" i="71"/>
  <c r="AT52" i="71"/>
  <c r="DX66" i="71"/>
  <c r="DX58" i="71"/>
  <c r="DW49" i="71"/>
  <c r="EC49" i="71"/>
  <c r="BP201" i="71"/>
  <c r="ED76" i="71"/>
  <c r="BP197" i="71"/>
  <c r="DX76" i="71"/>
  <c r="BP195" i="71"/>
  <c r="BP193" i="71"/>
  <c r="C304" i="71"/>
  <c r="BO192" i="71"/>
  <c r="BO191" i="71"/>
  <c r="I125" i="45"/>
  <c r="I281" i="45"/>
  <c r="DB297" i="71"/>
  <c r="DC290" i="71"/>
  <c r="BO260" i="71"/>
  <c r="BN260" i="71" s="1"/>
  <c r="BO188" i="71"/>
  <c r="BO187" i="71"/>
  <c r="BO185" i="71"/>
  <c r="AE228" i="71"/>
  <c r="BP199" i="71"/>
  <c r="DX72" i="71"/>
  <c r="DX68" i="71"/>
  <c r="DX64" i="71"/>
  <c r="DX60" i="71"/>
  <c r="EC51" i="71"/>
  <c r="DW51" i="71"/>
  <c r="DY49" i="71"/>
  <c r="BO195" i="71"/>
  <c r="BO193" i="71"/>
  <c r="DY76" i="71"/>
  <c r="ED75" i="71"/>
  <c r="DY56" i="71"/>
  <c r="DY54" i="71"/>
  <c r="DX52" i="71"/>
  <c r="DX50" i="71"/>
  <c r="DX48" i="71"/>
  <c r="DW47" i="71"/>
  <c r="DX46" i="71"/>
  <c r="DW76" i="71"/>
  <c r="DX75" i="71"/>
  <c r="DW56" i="71"/>
  <c r="DX55" i="71"/>
  <c r="DW54" i="71"/>
  <c r="BO201" i="71"/>
  <c r="BP200" i="71"/>
  <c r="BO197" i="71"/>
  <c r="DY47" i="71"/>
  <c r="BP191" i="71"/>
  <c r="BO190" i="71"/>
  <c r="BO186" i="71"/>
  <c r="BO184" i="71"/>
  <c r="BN184" i="71" s="1"/>
  <c r="I203" i="45"/>
  <c r="DB224" i="71"/>
  <c r="DG225" i="71" s="1"/>
  <c r="E210" i="45"/>
  <c r="DA207" i="71"/>
  <c r="E200" i="45"/>
  <c r="DC197" i="71"/>
  <c r="E196" i="45"/>
  <c r="DA193" i="71"/>
  <c r="I40" i="45"/>
  <c r="AX45" i="71"/>
  <c r="AW45" i="71"/>
  <c r="ED45" i="71" s="1"/>
  <c r="E265" i="45"/>
  <c r="DD260" i="71"/>
  <c r="DA260" i="71"/>
  <c r="DF260" i="71" s="1"/>
  <c r="DB135" i="71"/>
  <c r="DG135" i="71" s="1"/>
  <c r="DC135" i="71"/>
  <c r="DH135" i="71" s="1"/>
  <c r="DB129" i="71"/>
  <c r="DG129" i="71" s="1"/>
  <c r="DC129" i="71"/>
  <c r="DH129" i="71" s="1"/>
  <c r="DD123" i="71"/>
  <c r="DA123" i="71"/>
  <c r="DC221" i="71"/>
  <c r="DC213" i="71"/>
  <c r="DC207" i="71"/>
  <c r="AD127" i="71"/>
  <c r="E212" i="45"/>
  <c r="DC209" i="71"/>
  <c r="E208" i="45"/>
  <c r="DC205" i="71"/>
  <c r="E206" i="45"/>
  <c r="DC203" i="71"/>
  <c r="DB199" i="71"/>
  <c r="DA199" i="71"/>
  <c r="E198" i="45"/>
  <c r="DC195" i="71"/>
  <c r="DA129" i="71"/>
  <c r="I48" i="45"/>
  <c r="I282" i="45" s="1"/>
  <c r="AX53" i="71"/>
  <c r="EE53" i="71" s="1"/>
  <c r="I45" i="45"/>
  <c r="I279" i="45" s="1"/>
  <c r="AX50" i="71"/>
  <c r="EE50" i="71" s="1"/>
  <c r="I43" i="45"/>
  <c r="I277" i="45" s="1"/>
  <c r="AX48" i="71"/>
  <c r="I41" i="45"/>
  <c r="I275" i="45" s="1"/>
  <c r="AX46" i="71"/>
  <c r="DC123" i="71"/>
  <c r="AR119" i="71"/>
  <c r="AR269" i="71"/>
  <c r="DB260" i="71"/>
  <c r="DG260" i="71" s="1"/>
  <c r="DB123" i="71"/>
  <c r="DG136" i="71"/>
  <c r="DA291" i="71"/>
  <c r="DA295" i="71"/>
  <c r="DA293" i="71"/>
  <c r="DC274" i="71"/>
  <c r="DB220" i="71"/>
  <c r="DB216" i="71"/>
  <c r="DB212" i="71"/>
  <c r="DC282" i="71"/>
  <c r="DC224" i="71"/>
  <c r="DH225" i="71" s="1"/>
  <c r="DB207" i="71"/>
  <c r="DC148" i="71"/>
  <c r="DC144" i="71"/>
  <c r="DC141" i="71"/>
  <c r="DC139" i="71"/>
  <c r="DB133" i="71"/>
  <c r="DC131" i="71"/>
  <c r="DC149" i="71"/>
  <c r="DC147" i="71"/>
  <c r="DC145" i="71"/>
  <c r="DC143" i="71"/>
  <c r="AH127" i="71"/>
  <c r="AA127" i="71"/>
  <c r="DC146" i="71"/>
  <c r="DC142" i="71"/>
  <c r="DA133" i="71"/>
  <c r="AQ220" i="71"/>
  <c r="AQ145" i="71"/>
  <c r="AQ295" i="71"/>
  <c r="AQ216" i="71"/>
  <c r="AQ291" i="71"/>
  <c r="AQ212" i="71"/>
  <c r="AQ137" i="71"/>
  <c r="AQ287" i="71"/>
  <c r="AQ283" i="71"/>
  <c r="DB119" i="71"/>
  <c r="DA118" i="71"/>
  <c r="AA123" i="71"/>
  <c r="AQ278" i="71"/>
  <c r="F33" i="70"/>
  <c r="BC34" i="72"/>
  <c r="DH149" i="71"/>
  <c r="DH147" i="71"/>
  <c r="DH145" i="71"/>
  <c r="DH143" i="71"/>
  <c r="DC286" i="71"/>
  <c r="DC278" i="71"/>
  <c r="DC270" i="71"/>
  <c r="DC261" i="71"/>
  <c r="DH261" i="71" s="1"/>
  <c r="DC223" i="71"/>
  <c r="DB203" i="71"/>
  <c r="DB195" i="71"/>
  <c r="AR207" i="71"/>
  <c r="AR205" i="71"/>
  <c r="AQ277" i="71"/>
  <c r="AQ276" i="71"/>
  <c r="AQ267" i="71"/>
  <c r="DC298" i="71"/>
  <c r="DC295" i="71"/>
  <c r="DA290" i="71"/>
  <c r="DF291" i="71" s="1"/>
  <c r="DC289" i="71"/>
  <c r="DC288" i="71"/>
  <c r="DA286" i="71"/>
  <c r="DC285" i="71"/>
  <c r="DC284" i="71"/>
  <c r="DA282" i="71"/>
  <c r="DC281" i="71"/>
  <c r="DC280" i="71"/>
  <c r="DA278" i="71"/>
  <c r="DC277" i="71"/>
  <c r="DC276" i="71"/>
  <c r="DA274" i="71"/>
  <c r="DC273" i="71"/>
  <c r="DC272" i="71"/>
  <c r="DA270" i="71"/>
  <c r="DC264" i="71"/>
  <c r="DH262" i="71"/>
  <c r="DF261" i="71"/>
  <c r="DH224" i="71"/>
  <c r="E227" i="45"/>
  <c r="DA223" i="71"/>
  <c r="DB219" i="71"/>
  <c r="DB215" i="71"/>
  <c r="DB211" i="71"/>
  <c r="DB208" i="71"/>
  <c r="DG208" i="71" s="1"/>
  <c r="DB204" i="71"/>
  <c r="DG204" i="71" s="1"/>
  <c r="DB200" i="71"/>
  <c r="DG200" i="71" s="1"/>
  <c r="DB196" i="71"/>
  <c r="DG196" i="71" s="1"/>
  <c r="DC192" i="71"/>
  <c r="E195" i="45"/>
  <c r="DC190" i="71"/>
  <c r="E193" i="45"/>
  <c r="DC186" i="71"/>
  <c r="E189" i="45"/>
  <c r="DC208" i="71"/>
  <c r="DH208" i="71" s="1"/>
  <c r="DC204" i="71"/>
  <c r="DH204" i="71" s="1"/>
  <c r="DC200" i="71"/>
  <c r="DH200" i="71" s="1"/>
  <c r="H32" i="70"/>
  <c r="E202" i="45"/>
  <c r="DC196" i="71"/>
  <c r="DH196" i="71" s="1"/>
  <c r="AQ224" i="71"/>
  <c r="DX225" i="71" s="1"/>
  <c r="AQ222" i="71"/>
  <c r="I302" i="45"/>
  <c r="I379" i="45"/>
  <c r="I224" i="45"/>
  <c r="I146" i="45"/>
  <c r="AQ147" i="71"/>
  <c r="AQ297" i="71"/>
  <c r="I378" i="45"/>
  <c r="I301" i="45"/>
  <c r="I223" i="45"/>
  <c r="I145" i="45"/>
  <c r="AQ218" i="71"/>
  <c r="I298" i="45"/>
  <c r="I375" i="45"/>
  <c r="I220" i="45"/>
  <c r="I142" i="45"/>
  <c r="AQ143" i="71"/>
  <c r="AQ293" i="71"/>
  <c r="I374" i="45"/>
  <c r="I297" i="45"/>
  <c r="I219" i="45"/>
  <c r="I141" i="45"/>
  <c r="AQ214" i="71"/>
  <c r="I294" i="45"/>
  <c r="I371" i="45"/>
  <c r="I216" i="45"/>
  <c r="I138" i="45"/>
  <c r="AQ289" i="71"/>
  <c r="I370" i="45"/>
  <c r="I293" i="45"/>
  <c r="I215" i="45"/>
  <c r="I137" i="45"/>
  <c r="AQ210" i="71"/>
  <c r="I290" i="45"/>
  <c r="I367" i="45"/>
  <c r="I212" i="45"/>
  <c r="I134" i="45"/>
  <c r="AQ285" i="71"/>
  <c r="I366" i="45"/>
  <c r="I289" i="45"/>
  <c r="I211" i="45"/>
  <c r="I133" i="45"/>
  <c r="AQ206" i="71"/>
  <c r="I286" i="45"/>
  <c r="I363" i="45"/>
  <c r="I208" i="45"/>
  <c r="I130" i="45"/>
  <c r="AQ281" i="71"/>
  <c r="I362" i="45"/>
  <c r="I285" i="45"/>
  <c r="I207" i="45"/>
  <c r="I129" i="45"/>
  <c r="CD351" i="71"/>
  <c r="CB351" i="71"/>
  <c r="T194" i="71"/>
  <c r="AA194" i="71" s="1"/>
  <c r="AQ193" i="71"/>
  <c r="AQ223" i="71"/>
  <c r="DX224" i="71" s="1"/>
  <c r="I359" i="45"/>
  <c r="I126" i="45"/>
  <c r="CC351" i="71"/>
  <c r="I356" i="45"/>
  <c r="I201" i="45"/>
  <c r="I354" i="45"/>
  <c r="I199" i="45"/>
  <c r="I352" i="45"/>
  <c r="I197" i="45"/>
  <c r="I350" i="45"/>
  <c r="I273" i="45"/>
  <c r="I195" i="45"/>
  <c r="I117" i="45"/>
  <c r="AX43" i="71"/>
  <c r="AX191" i="71" s="1"/>
  <c r="CD191" i="71" s="1"/>
  <c r="I38" i="45"/>
  <c r="I274" i="45"/>
  <c r="I351" i="45"/>
  <c r="I196" i="45"/>
  <c r="I118" i="45"/>
  <c r="DG220" i="71"/>
  <c r="DG216" i="71"/>
  <c r="DG212" i="71"/>
  <c r="DF224" i="71"/>
  <c r="DC220" i="71"/>
  <c r="DH220" i="71" s="1"/>
  <c r="DC216" i="71"/>
  <c r="DH216" i="71" s="1"/>
  <c r="DC212" i="71"/>
  <c r="DH212" i="71" s="1"/>
  <c r="DH205" i="71"/>
  <c r="DH201" i="71"/>
  <c r="DH197" i="71"/>
  <c r="DC188" i="71"/>
  <c r="E191" i="45"/>
  <c r="E187" i="45"/>
  <c r="F32" i="70"/>
  <c r="DB209" i="71"/>
  <c r="AV76" i="71"/>
  <c r="EC77" i="71" s="1"/>
  <c r="I71" i="45"/>
  <c r="I383" i="45" s="1"/>
  <c r="I380" i="45"/>
  <c r="I303" i="45"/>
  <c r="I225" i="45"/>
  <c r="I147" i="45"/>
  <c r="I300" i="45"/>
  <c r="I377" i="45"/>
  <c r="I222" i="45"/>
  <c r="I144" i="45"/>
  <c r="I376" i="45"/>
  <c r="I299" i="45"/>
  <c r="I221" i="45"/>
  <c r="I143" i="45"/>
  <c r="I296" i="45"/>
  <c r="I373" i="45"/>
  <c r="I218" i="45"/>
  <c r="I140" i="45"/>
  <c r="I372" i="45"/>
  <c r="I295" i="45"/>
  <c r="I217" i="45"/>
  <c r="I139" i="45"/>
  <c r="I292" i="45"/>
  <c r="I369" i="45"/>
  <c r="I214" i="45"/>
  <c r="I136" i="45"/>
  <c r="I368" i="45"/>
  <c r="I291" i="45"/>
  <c r="I213" i="45"/>
  <c r="I135" i="45"/>
  <c r="I288" i="45"/>
  <c r="I365" i="45"/>
  <c r="I210" i="45"/>
  <c r="I132" i="45"/>
  <c r="I364" i="45"/>
  <c r="I287" i="45"/>
  <c r="I209" i="45"/>
  <c r="I131" i="45"/>
  <c r="I360" i="45"/>
  <c r="I283" i="45"/>
  <c r="I205" i="45"/>
  <c r="I127" i="45"/>
  <c r="T277" i="71"/>
  <c r="AZ277" i="71" s="1"/>
  <c r="AR200" i="71"/>
  <c r="T275" i="71"/>
  <c r="AZ275" i="71" s="1"/>
  <c r="T274" i="71"/>
  <c r="AZ274" i="71" s="1"/>
  <c r="T273" i="71"/>
  <c r="AZ273" i="71" s="1"/>
  <c r="T272" i="71"/>
  <c r="AZ272" i="71" s="1"/>
  <c r="AX47" i="71"/>
  <c r="EE47" i="71" s="1"/>
  <c r="I42" i="45"/>
  <c r="AF300" i="71"/>
  <c r="I304" i="45"/>
  <c r="I381" i="45"/>
  <c r="I226" i="45"/>
  <c r="I148" i="45"/>
  <c r="AR206" i="71"/>
  <c r="I284" i="45"/>
  <c r="I361" i="45"/>
  <c r="I206" i="45"/>
  <c r="I128" i="45"/>
  <c r="AW277" i="71"/>
  <c r="H39" i="70"/>
  <c r="I46" i="45"/>
  <c r="AQ275" i="71"/>
  <c r="I278" i="45"/>
  <c r="I355" i="45"/>
  <c r="I200" i="45"/>
  <c r="I122" i="45"/>
  <c r="AW273" i="71"/>
  <c r="AQ192" i="71"/>
  <c r="AV45" i="71"/>
  <c r="AV119" i="71" s="1"/>
  <c r="BC29" i="72"/>
  <c r="BC23" i="72"/>
  <c r="BC16" i="72"/>
  <c r="BC25" i="72"/>
  <c r="BC30" i="72"/>
  <c r="BA32" i="72"/>
  <c r="BD32" i="72" s="1"/>
  <c r="BA28" i="72"/>
  <c r="BD28" i="72" s="1"/>
  <c r="CN25" i="72"/>
  <c r="CH25" i="72"/>
  <c r="BZ25" i="72"/>
  <c r="CR25" i="72"/>
  <c r="CD25" i="72"/>
  <c r="CR30" i="72"/>
  <c r="CD30" i="72"/>
  <c r="CN30" i="72"/>
  <c r="CH30" i="72"/>
  <c r="BZ30" i="72"/>
  <c r="BA20" i="72"/>
  <c r="BD20" i="72" s="1"/>
  <c r="CN29" i="72"/>
  <c r="CH29" i="72"/>
  <c r="BZ29" i="72"/>
  <c r="CR29" i="72"/>
  <c r="CD29" i="72"/>
  <c r="BD17" i="72"/>
  <c r="BD26" i="72"/>
  <c r="CR34" i="72"/>
  <c r="CD34" i="72"/>
  <c r="CN34" i="72"/>
  <c r="CH34" i="72"/>
  <c r="BZ34" i="72"/>
  <c r="CN23" i="72"/>
  <c r="CH23" i="72"/>
  <c r="BZ23" i="72"/>
  <c r="CR23" i="72"/>
  <c r="CD23" i="72"/>
  <c r="B22" i="72"/>
  <c r="AB21" i="72"/>
  <c r="BC27" i="72"/>
  <c r="BC35" i="72"/>
  <c r="CR17" i="72"/>
  <c r="CD17" i="72"/>
  <c r="CN17" i="72"/>
  <c r="CH17" i="72"/>
  <c r="BZ17" i="72"/>
  <c r="BA19" i="72"/>
  <c r="BD19" i="72" s="1"/>
  <c r="CR26" i="72"/>
  <c r="CD26" i="72"/>
  <c r="CN26" i="72"/>
  <c r="CH26" i="72"/>
  <c r="BZ26" i="72"/>
  <c r="BC33" i="72"/>
  <c r="BD24" i="72"/>
  <c r="CD24" i="72" s="1"/>
  <c r="BC18" i="72"/>
  <c r="BD22" i="72"/>
  <c r="CR22" i="72" s="1"/>
  <c r="BC31" i="72"/>
  <c r="CN16" i="72"/>
  <c r="CO16" i="72" s="1"/>
  <c r="CD16" i="72"/>
  <c r="CE16" i="72" s="1"/>
  <c r="CR16" i="72"/>
  <c r="CS16" i="72" s="1"/>
  <c r="CH16" i="72"/>
  <c r="CI16" i="72" s="1"/>
  <c r="BZ16" i="72"/>
  <c r="CA16" i="72" s="1"/>
  <c r="E305" i="45"/>
  <c r="DB294" i="71"/>
  <c r="E280" i="45"/>
  <c r="H33" i="70"/>
  <c r="DC296" i="71"/>
  <c r="DB288" i="71"/>
  <c r="DB284" i="71"/>
  <c r="DB280" i="71"/>
  <c r="DB276" i="71"/>
  <c r="DB272" i="71"/>
  <c r="DC294" i="71"/>
  <c r="DH295" i="71" s="1"/>
  <c r="DB268" i="71"/>
  <c r="DB264" i="71"/>
  <c r="DA110" i="71"/>
  <c r="DF110" i="71" s="1"/>
  <c r="F31" i="70"/>
  <c r="DB300" i="71"/>
  <c r="DG301" i="71" s="1"/>
  <c r="DC297" i="71"/>
  <c r="DH297" i="71" s="1"/>
  <c r="DA297" i="71"/>
  <c r="DB292" i="71"/>
  <c r="DA288" i="71"/>
  <c r="DC287" i="71"/>
  <c r="DH287" i="71" s="1"/>
  <c r="DA284" i="71"/>
  <c r="DC283" i="71"/>
  <c r="DH283" i="71" s="1"/>
  <c r="DA280" i="71"/>
  <c r="DC279" i="71"/>
  <c r="DH279" i="71" s="1"/>
  <c r="DA276" i="71"/>
  <c r="DC275" i="71"/>
  <c r="DH275" i="71" s="1"/>
  <c r="DA272" i="71"/>
  <c r="DC271" i="71"/>
  <c r="DH271" i="71" s="1"/>
  <c r="DB290" i="71"/>
  <c r="DB286" i="71"/>
  <c r="DB282" i="71"/>
  <c r="DB278" i="71"/>
  <c r="DB274" i="71"/>
  <c r="DB270" i="71"/>
  <c r="DC292" i="71"/>
  <c r="DB266" i="71"/>
  <c r="DB261" i="71"/>
  <c r="DG261" i="71" s="1"/>
  <c r="DD125" i="71"/>
  <c r="H31" i="70"/>
  <c r="AH123" i="71"/>
  <c r="AV224" i="71"/>
  <c r="AV150" i="71"/>
  <c r="EC151" i="71" s="1"/>
  <c r="CB76" i="71"/>
  <c r="AX121" i="71"/>
  <c r="DJ110" i="71"/>
  <c r="DO110" i="71" s="1"/>
  <c r="AX117" i="71"/>
  <c r="DD299" i="71"/>
  <c r="DD298" i="71"/>
  <c r="DJ334" i="71"/>
  <c r="DL334" i="71" s="1"/>
  <c r="DC299" i="71"/>
  <c r="DH299" i="71" s="1"/>
  <c r="BJ295" i="71"/>
  <c r="DD293" i="71"/>
  <c r="DD291" i="71"/>
  <c r="DD289" i="71"/>
  <c r="DD287" i="71"/>
  <c r="DD285" i="71"/>
  <c r="DD283" i="71"/>
  <c r="DD281" i="71"/>
  <c r="DD279" i="71"/>
  <c r="DD277" i="71"/>
  <c r="AH277" i="71"/>
  <c r="AA277" i="71"/>
  <c r="DD275" i="71"/>
  <c r="AH275" i="71"/>
  <c r="AH304" i="71" s="1"/>
  <c r="AA275" i="71"/>
  <c r="DD273" i="71"/>
  <c r="AH273" i="71"/>
  <c r="DD271" i="71"/>
  <c r="DH296" i="71"/>
  <c r="DD222" i="71"/>
  <c r="H154" i="71"/>
  <c r="DD218" i="71"/>
  <c r="DD214" i="71"/>
  <c r="DD210" i="71"/>
  <c r="DD269" i="71"/>
  <c r="DC269" i="71"/>
  <c r="DA269" i="71"/>
  <c r="DD267" i="71"/>
  <c r="DC267" i="71"/>
  <c r="DA267" i="71"/>
  <c r="DD265" i="71"/>
  <c r="DC265" i="71"/>
  <c r="DH265" i="71" s="1"/>
  <c r="DA265" i="71"/>
  <c r="DF265" i="71" s="1"/>
  <c r="DD263" i="71"/>
  <c r="DD262" i="71"/>
  <c r="DJ261" i="71"/>
  <c r="DO261" i="71" s="1"/>
  <c r="DJ260" i="71"/>
  <c r="DL260" i="71" s="1"/>
  <c r="FF260" i="71" s="1"/>
  <c r="DA222" i="71"/>
  <c r="DD221" i="71"/>
  <c r="DA218" i="71"/>
  <c r="DD217" i="71"/>
  <c r="DA214" i="71"/>
  <c r="DD213" i="71"/>
  <c r="DA210" i="71"/>
  <c r="DF210" i="71" s="1"/>
  <c r="DB262" i="71"/>
  <c r="DG262" i="71" s="1"/>
  <c r="DM261" i="71"/>
  <c r="DD206" i="71"/>
  <c r="DD202" i="71"/>
  <c r="AJ223" i="71"/>
  <c r="BR223" i="71" s="1"/>
  <c r="DD198" i="71"/>
  <c r="DD194" i="71"/>
  <c r="AH194" i="71"/>
  <c r="DH193" i="71"/>
  <c r="DD191" i="71"/>
  <c r="DD189" i="71"/>
  <c r="DD187" i="71"/>
  <c r="DD185" i="71"/>
  <c r="DD184" i="71"/>
  <c r="DB184" i="71"/>
  <c r="DG184" i="71" s="1"/>
  <c r="DG209" i="71"/>
  <c r="DA206" i="71"/>
  <c r="DF207" i="71" s="1"/>
  <c r="DD205" i="71"/>
  <c r="DA202" i="71"/>
  <c r="DD201" i="71"/>
  <c r="AK220" i="71"/>
  <c r="DA198" i="71"/>
  <c r="AJ198" i="71"/>
  <c r="BR198" i="71" s="1"/>
  <c r="DD197" i="71"/>
  <c r="DA194" i="71"/>
  <c r="DF194" i="71" s="1"/>
  <c r="AJ194" i="71"/>
  <c r="BR194" i="71" s="1"/>
  <c r="DD193" i="71"/>
  <c r="DC191" i="71"/>
  <c r="DH191" i="71" s="1"/>
  <c r="DC189" i="71"/>
  <c r="DH189" i="71" s="1"/>
  <c r="DC187" i="71"/>
  <c r="DH187" i="71" s="1"/>
  <c r="DC185" i="71"/>
  <c r="DH185" i="71" s="1"/>
  <c r="DD150" i="71"/>
  <c r="DB150" i="71"/>
  <c r="CX150" i="71"/>
  <c r="DH148" i="71"/>
  <c r="CX148" i="71"/>
  <c r="DH146" i="71"/>
  <c r="CX146" i="71"/>
  <c r="DH144" i="71"/>
  <c r="CX144" i="71"/>
  <c r="DH142" i="71"/>
  <c r="CX142" i="71"/>
  <c r="DD140" i="71"/>
  <c r="DB140" i="71"/>
  <c r="DD138" i="71"/>
  <c r="DB138" i="71"/>
  <c r="DD132" i="71"/>
  <c r="DB132" i="71"/>
  <c r="DB130" i="71"/>
  <c r="FK168" i="71"/>
  <c r="FO167" i="71"/>
  <c r="EY167" i="71"/>
  <c r="DC150" i="71"/>
  <c r="DH151" i="71" s="1"/>
  <c r="DD149" i="71"/>
  <c r="DD148" i="71"/>
  <c r="DD147" i="71"/>
  <c r="DD146" i="71"/>
  <c r="DD145" i="71"/>
  <c r="DD144" i="71"/>
  <c r="DD143" i="71"/>
  <c r="DD142" i="71"/>
  <c r="DC137" i="71"/>
  <c r="DH137" i="71" s="1"/>
  <c r="DF134" i="71"/>
  <c r="DG133" i="71"/>
  <c r="DA130" i="71"/>
  <c r="AP127" i="71"/>
  <c r="N127" i="71"/>
  <c r="DZ127" i="71" s="1"/>
  <c r="W127" i="71"/>
  <c r="DA127" i="71"/>
  <c r="N125" i="71"/>
  <c r="DZ125" i="71" s="1"/>
  <c r="AP125" i="71"/>
  <c r="W125" i="71"/>
  <c r="AR124" i="71"/>
  <c r="DY124" i="71" s="1"/>
  <c r="AR122" i="71"/>
  <c r="AR120" i="71"/>
  <c r="DY120" i="71" s="1"/>
  <c r="AW224" i="71"/>
  <c r="AW150" i="71"/>
  <c r="ED151" i="71" s="1"/>
  <c r="CC76" i="71"/>
  <c r="AT76" i="71"/>
  <c r="AV223" i="71"/>
  <c r="CB223" i="71" s="1"/>
  <c r="AV149" i="71"/>
  <c r="CB75" i="71"/>
  <c r="AP374" i="71"/>
  <c r="T223" i="71"/>
  <c r="AH223" i="71" s="1"/>
  <c r="AR223" i="71"/>
  <c r="AP223" i="71"/>
  <c r="N223" i="71"/>
  <c r="N374" i="71"/>
  <c r="DZ374" i="71" s="1"/>
  <c r="AW222" i="71"/>
  <c r="CC222" i="71" s="1"/>
  <c r="BN222" i="71" s="1"/>
  <c r="AW148" i="71"/>
  <c r="CC74" i="71"/>
  <c r="AT74" i="71"/>
  <c r="AQ372" i="71"/>
  <c r="T372" i="71"/>
  <c r="AZ372" i="71" s="1"/>
  <c r="AZ73" i="71"/>
  <c r="AW220" i="71"/>
  <c r="CC220" i="71" s="1"/>
  <c r="BN220" i="71" s="1"/>
  <c r="AW146" i="71"/>
  <c r="CC72" i="71"/>
  <c r="AT72" i="71"/>
  <c r="AQ370" i="71"/>
  <c r="T370" i="71"/>
  <c r="AZ370" i="71" s="1"/>
  <c r="AZ71" i="71"/>
  <c r="AW218" i="71"/>
  <c r="CC218" i="71" s="1"/>
  <c r="BN218" i="71" s="1"/>
  <c r="AW144" i="71"/>
  <c r="CC70" i="71"/>
  <c r="AT70" i="71"/>
  <c r="AQ368" i="71"/>
  <c r="T368" i="71"/>
  <c r="AZ368" i="71" s="1"/>
  <c r="AZ69" i="71"/>
  <c r="AW216" i="71"/>
  <c r="CC216" i="71" s="1"/>
  <c r="BN216" i="71" s="1"/>
  <c r="AW142" i="71"/>
  <c r="CC68" i="71"/>
  <c r="AT68" i="71"/>
  <c r="AQ366" i="71"/>
  <c r="T366" i="71"/>
  <c r="AZ366" i="71" s="1"/>
  <c r="AZ67" i="71"/>
  <c r="AQ141" i="71"/>
  <c r="X141" i="71"/>
  <c r="AW214" i="71"/>
  <c r="CC214" i="71" s="1"/>
  <c r="AW140" i="71"/>
  <c r="CC66" i="71"/>
  <c r="AT66" i="71"/>
  <c r="AQ364" i="71"/>
  <c r="T364" i="71"/>
  <c r="AZ364" i="71" s="1"/>
  <c r="AZ65" i="71"/>
  <c r="AQ139" i="71"/>
  <c r="X139" i="71"/>
  <c r="AW212" i="71"/>
  <c r="CC212" i="71" s="1"/>
  <c r="AW138" i="71"/>
  <c r="CC64" i="71"/>
  <c r="AT64" i="71"/>
  <c r="AQ362" i="71"/>
  <c r="T362" i="71"/>
  <c r="AZ362" i="71" s="1"/>
  <c r="AZ63" i="71"/>
  <c r="AW210" i="71"/>
  <c r="CC210" i="71" s="1"/>
  <c r="AW136" i="71"/>
  <c r="CC62" i="71"/>
  <c r="AT62" i="71"/>
  <c r="AQ360" i="71"/>
  <c r="T360" i="71"/>
  <c r="AZ360" i="71" s="1"/>
  <c r="AZ61" i="71"/>
  <c r="AQ209" i="71"/>
  <c r="AW208" i="71"/>
  <c r="CC208" i="71" s="1"/>
  <c r="AW134" i="71"/>
  <c r="CC60" i="71"/>
  <c r="AT60" i="71"/>
  <c r="AQ208" i="71"/>
  <c r="AQ358" i="71"/>
  <c r="T358" i="71"/>
  <c r="AZ358" i="71" s="1"/>
  <c r="AZ59" i="71"/>
  <c r="AQ133" i="71"/>
  <c r="X133" i="71"/>
  <c r="AW206" i="71"/>
  <c r="CC206" i="71" s="1"/>
  <c r="AW132" i="71"/>
  <c r="CC58" i="71"/>
  <c r="AT58" i="71"/>
  <c r="AQ356" i="71"/>
  <c r="T356" i="71"/>
  <c r="AZ356" i="71" s="1"/>
  <c r="AZ57" i="71"/>
  <c r="AQ131" i="71"/>
  <c r="X131" i="71"/>
  <c r="AW204" i="71"/>
  <c r="CC204" i="71" s="1"/>
  <c r="AW130" i="71"/>
  <c r="CC56" i="71"/>
  <c r="AT56" i="71"/>
  <c r="AQ204" i="71"/>
  <c r="AV203" i="71"/>
  <c r="CB203" i="71" s="1"/>
  <c r="AV129" i="71"/>
  <c r="CB55" i="71"/>
  <c r="AP354" i="71"/>
  <c r="T203" i="71"/>
  <c r="AR203" i="71"/>
  <c r="AP203" i="71"/>
  <c r="N203" i="71"/>
  <c r="N354" i="71"/>
  <c r="DZ354" i="71" s="1"/>
  <c r="AQ353" i="71"/>
  <c r="T353" i="71"/>
  <c r="AZ353" i="71" s="1"/>
  <c r="AZ54" i="71"/>
  <c r="AQ128" i="71"/>
  <c r="AX201" i="71"/>
  <c r="CD201" i="71" s="1"/>
  <c r="AX127" i="71"/>
  <c r="CD53" i="71"/>
  <c r="AR352" i="71"/>
  <c r="AR201" i="71"/>
  <c r="AP277" i="71"/>
  <c r="N277" i="71"/>
  <c r="DZ277" i="71" s="1"/>
  <c r="AX126" i="71"/>
  <c r="AX200" i="71"/>
  <c r="CD200" i="71" s="1"/>
  <c r="CD52" i="71"/>
  <c r="AR351" i="71"/>
  <c r="T126" i="71"/>
  <c r="AA126" i="71" s="1"/>
  <c r="T276" i="71"/>
  <c r="AZ276" i="71" s="1"/>
  <c r="AR276" i="71"/>
  <c r="AP200" i="71"/>
  <c r="N200" i="71"/>
  <c r="AP276" i="71"/>
  <c r="N276" i="71"/>
  <c r="DZ276" i="71" s="1"/>
  <c r="AX199" i="71"/>
  <c r="CD199" i="71" s="1"/>
  <c r="CD51" i="71"/>
  <c r="AX125" i="71"/>
  <c r="AR350" i="71"/>
  <c r="AR199" i="71"/>
  <c r="DY200" i="71" s="1"/>
  <c r="AP275" i="71"/>
  <c r="N275" i="71"/>
  <c r="DZ275" i="71" s="1"/>
  <c r="AX198" i="71"/>
  <c r="CD198" i="71" s="1"/>
  <c r="AX124" i="71"/>
  <c r="CD50" i="71"/>
  <c r="AR349" i="71"/>
  <c r="AR198" i="71"/>
  <c r="AP274" i="71"/>
  <c r="N274" i="71"/>
  <c r="DZ274" i="71" s="1"/>
  <c r="AX197" i="71"/>
  <c r="CD197" i="71" s="1"/>
  <c r="CD49" i="71"/>
  <c r="AX123" i="71"/>
  <c r="AR348" i="71"/>
  <c r="AR197" i="71"/>
  <c r="AP273" i="71"/>
  <c r="N273" i="71"/>
  <c r="DZ273" i="71" s="1"/>
  <c r="AX196" i="71"/>
  <c r="AX122" i="71"/>
  <c r="EE122" i="71" s="1"/>
  <c r="CD48" i="71"/>
  <c r="AR347" i="71"/>
  <c r="AR196" i="71"/>
  <c r="AP272" i="71"/>
  <c r="N272" i="71"/>
  <c r="DZ272" i="71" s="1"/>
  <c r="AW195" i="71"/>
  <c r="CC195" i="71" s="1"/>
  <c r="AW121" i="71"/>
  <c r="CC47" i="71"/>
  <c r="AQ195" i="71"/>
  <c r="AV194" i="71"/>
  <c r="CB194" i="71" s="1"/>
  <c r="AV120" i="71"/>
  <c r="CB46" i="71"/>
  <c r="AP345" i="71"/>
  <c r="AR270" i="71"/>
  <c r="DY270" i="71" s="1"/>
  <c r="AP194" i="71"/>
  <c r="N194" i="71"/>
  <c r="AZ194" i="71" s="1"/>
  <c r="N345" i="71"/>
  <c r="DZ345" i="71" s="1"/>
  <c r="AQ344" i="71"/>
  <c r="DX193" i="71"/>
  <c r="DC140" i="71"/>
  <c r="DH140" i="71" s="1"/>
  <c r="DC138" i="71"/>
  <c r="DH138" i="71" s="1"/>
  <c r="DD137" i="71"/>
  <c r="DC132" i="71"/>
  <c r="DH132" i="71" s="1"/>
  <c r="DD130" i="71"/>
  <c r="DB127" i="71"/>
  <c r="DD126" i="71"/>
  <c r="DB126" i="71"/>
  <c r="AH126" i="71"/>
  <c r="DA126" i="71"/>
  <c r="DA124" i="71"/>
  <c r="DF124" i="71" s="1"/>
  <c r="AR121" i="71"/>
  <c r="FO92" i="71"/>
  <c r="EY92" i="71"/>
  <c r="AP375" i="71"/>
  <c r="DW376" i="71" s="1"/>
  <c r="T224" i="71"/>
  <c r="AH224" i="71" s="1"/>
  <c r="AR224" i="71"/>
  <c r="DY225" i="71" s="1"/>
  <c r="AP224" i="71"/>
  <c r="DW225" i="71" s="1"/>
  <c r="N224" i="71"/>
  <c r="N375" i="71"/>
  <c r="DZ375" i="71" s="1"/>
  <c r="AW223" i="71"/>
  <c r="AW149" i="71"/>
  <c r="CC75" i="71"/>
  <c r="AT75" i="71"/>
  <c r="DX223" i="71"/>
  <c r="EI223" i="71"/>
  <c r="AX74" i="71"/>
  <c r="AR373" i="71"/>
  <c r="T148" i="71"/>
  <c r="AA148" i="71" s="1"/>
  <c r="T298" i="71"/>
  <c r="AZ298" i="71" s="1"/>
  <c r="AR148" i="71"/>
  <c r="AR298" i="71"/>
  <c r="AP148" i="71"/>
  <c r="N148" i="71"/>
  <c r="DZ148" i="71" s="1"/>
  <c r="AP298" i="71"/>
  <c r="N298" i="71"/>
  <c r="DZ298" i="71" s="1"/>
  <c r="AV73" i="71"/>
  <c r="AP372" i="71"/>
  <c r="T221" i="71"/>
  <c r="AA221" i="71" s="1"/>
  <c r="AR221" i="71"/>
  <c r="AP221" i="71"/>
  <c r="N221" i="71"/>
  <c r="N372" i="71"/>
  <c r="DZ372" i="71" s="1"/>
  <c r="AX72" i="71"/>
  <c r="AR371" i="71"/>
  <c r="T146" i="71"/>
  <c r="AA146" i="71" s="1"/>
  <c r="T296" i="71"/>
  <c r="AZ296" i="71" s="1"/>
  <c r="AR146" i="71"/>
  <c r="AR296" i="71"/>
  <c r="AP146" i="71"/>
  <c r="N146" i="71"/>
  <c r="DZ146" i="71" s="1"/>
  <c r="N296" i="71"/>
  <c r="DZ296" i="71" s="1"/>
  <c r="AP296" i="71"/>
  <c r="AV71" i="71"/>
  <c r="AP370" i="71"/>
  <c r="T219" i="71"/>
  <c r="AH219" i="71" s="1"/>
  <c r="AR219" i="71"/>
  <c r="AP219" i="71"/>
  <c r="N219" i="71"/>
  <c r="N370" i="71"/>
  <c r="DZ370" i="71" s="1"/>
  <c r="AX70" i="71"/>
  <c r="AR369" i="71"/>
  <c r="T144" i="71"/>
  <c r="AA144" i="71" s="1"/>
  <c r="T294" i="71"/>
  <c r="AZ294" i="71" s="1"/>
  <c r="AR144" i="71"/>
  <c r="AR294" i="71"/>
  <c r="AP144" i="71"/>
  <c r="N144" i="71"/>
  <c r="DZ144" i="71" s="1"/>
  <c r="N294" i="71"/>
  <c r="DZ294" i="71" s="1"/>
  <c r="AP294" i="71"/>
  <c r="AV69" i="71"/>
  <c r="AP368" i="71"/>
  <c r="T217" i="71"/>
  <c r="AA217" i="71" s="1"/>
  <c r="AR217" i="71"/>
  <c r="AP217" i="71"/>
  <c r="N217" i="71"/>
  <c r="N368" i="71"/>
  <c r="DZ368" i="71" s="1"/>
  <c r="AX68" i="71"/>
  <c r="AR367" i="71"/>
  <c r="T142" i="71"/>
  <c r="AA142" i="71" s="1"/>
  <c r="T292" i="71"/>
  <c r="AZ292" i="71" s="1"/>
  <c r="AR142" i="71"/>
  <c r="AR292" i="71"/>
  <c r="AP142" i="71"/>
  <c r="N142" i="71"/>
  <c r="DZ142" i="71" s="1"/>
  <c r="N292" i="71"/>
  <c r="DZ292" i="71" s="1"/>
  <c r="AP292" i="71"/>
  <c r="AV67" i="71"/>
  <c r="AP366" i="71"/>
  <c r="T215" i="71"/>
  <c r="AH215" i="71" s="1"/>
  <c r="AR215" i="71"/>
  <c r="AP215" i="71"/>
  <c r="N215" i="71"/>
  <c r="N366" i="71"/>
  <c r="DZ366" i="71" s="1"/>
  <c r="AX66" i="71"/>
  <c r="AR365" i="71"/>
  <c r="T140" i="71"/>
  <c r="AA140" i="71" s="1"/>
  <c r="T290" i="71"/>
  <c r="AZ290" i="71" s="1"/>
  <c r="AR140" i="71"/>
  <c r="AR290" i="71"/>
  <c r="AP140" i="71"/>
  <c r="N140" i="71"/>
  <c r="DZ140" i="71" s="1"/>
  <c r="AP290" i="71"/>
  <c r="N290" i="71"/>
  <c r="DZ290" i="71" s="1"/>
  <c r="AV65" i="71"/>
  <c r="AP364" i="71"/>
  <c r="T213" i="71"/>
  <c r="AH213" i="71" s="1"/>
  <c r="AR213" i="71"/>
  <c r="AP213" i="71"/>
  <c r="N213" i="71"/>
  <c r="N364" i="71"/>
  <c r="DZ364" i="71" s="1"/>
  <c r="AX64" i="71"/>
  <c r="AR363" i="71"/>
  <c r="T138" i="71"/>
  <c r="AA138" i="71" s="1"/>
  <c r="T288" i="71"/>
  <c r="AZ288" i="71" s="1"/>
  <c r="AR138" i="71"/>
  <c r="AR288" i="71"/>
  <c r="AP138" i="71"/>
  <c r="N138" i="71"/>
  <c r="DZ138" i="71" s="1"/>
  <c r="AP288" i="71"/>
  <c r="N288" i="71"/>
  <c r="DZ288" i="71" s="1"/>
  <c r="AV63" i="71"/>
  <c r="AP362" i="71"/>
  <c r="T211" i="71"/>
  <c r="AH211" i="71" s="1"/>
  <c r="AR211" i="71"/>
  <c r="AP211" i="71"/>
  <c r="N211" i="71"/>
  <c r="N362" i="71"/>
  <c r="DZ362" i="71" s="1"/>
  <c r="AX62" i="71"/>
  <c r="AR361" i="71"/>
  <c r="T136" i="71"/>
  <c r="AA136" i="71" s="1"/>
  <c r="AD136" i="71"/>
  <c r="T286" i="71"/>
  <c r="AZ286" i="71" s="1"/>
  <c r="AR136" i="71"/>
  <c r="Y136" i="71"/>
  <c r="AR286" i="71"/>
  <c r="N136" i="71"/>
  <c r="DZ136" i="71" s="1"/>
  <c r="AP136" i="71"/>
  <c r="W136" i="71"/>
  <c r="AP286" i="71"/>
  <c r="N286" i="71"/>
  <c r="DZ286" i="71" s="1"/>
  <c r="AV61" i="71"/>
  <c r="AP360" i="71"/>
  <c r="T209" i="71"/>
  <c r="AA209" i="71" s="1"/>
  <c r="AR209" i="71"/>
  <c r="AP209" i="71"/>
  <c r="N209" i="71"/>
  <c r="N360" i="71"/>
  <c r="DZ360" i="71" s="1"/>
  <c r="AX60" i="71"/>
  <c r="AR359" i="71"/>
  <c r="T134" i="71"/>
  <c r="AA134" i="71" s="1"/>
  <c r="AD134" i="71"/>
  <c r="T284" i="71"/>
  <c r="AZ284" i="71" s="1"/>
  <c r="AR134" i="71"/>
  <c r="Y134" i="71"/>
  <c r="AR284" i="71"/>
  <c r="N134" i="71"/>
  <c r="DZ134" i="71" s="1"/>
  <c r="AP134" i="71"/>
  <c r="W134" i="71"/>
  <c r="AP284" i="71"/>
  <c r="N284" i="71"/>
  <c r="DZ284" i="71" s="1"/>
  <c r="AV59" i="71"/>
  <c r="AP358" i="71"/>
  <c r="T133" i="71"/>
  <c r="AA133" i="71" s="1"/>
  <c r="DY207" i="71"/>
  <c r="AP207" i="71"/>
  <c r="N207" i="71"/>
  <c r="N358" i="71"/>
  <c r="DZ358" i="71" s="1"/>
  <c r="AX58" i="71"/>
  <c r="AR357" i="71"/>
  <c r="T132" i="71"/>
  <c r="AA132" i="71" s="1"/>
  <c r="T282" i="71"/>
  <c r="AZ282" i="71" s="1"/>
  <c r="DY206" i="71"/>
  <c r="AR282" i="71"/>
  <c r="AP206" i="71"/>
  <c r="N206" i="71"/>
  <c r="AP282" i="71"/>
  <c r="N282" i="71"/>
  <c r="DZ282" i="71" s="1"/>
  <c r="AV57" i="71"/>
  <c r="AP356" i="71"/>
  <c r="T131" i="71"/>
  <c r="AA131" i="71" s="1"/>
  <c r="AP205" i="71"/>
  <c r="N205" i="71"/>
  <c r="N356" i="71"/>
  <c r="DZ356" i="71" s="1"/>
  <c r="AX56" i="71"/>
  <c r="EE56" i="71" s="1"/>
  <c r="AR355" i="71"/>
  <c r="T130" i="71"/>
  <c r="AH130" i="71" s="1"/>
  <c r="T280" i="71"/>
  <c r="AZ280" i="71" s="1"/>
  <c r="AR130" i="71"/>
  <c r="Y130" i="71"/>
  <c r="AR280" i="71"/>
  <c r="AP130" i="71"/>
  <c r="N130" i="71"/>
  <c r="DZ130" i="71" s="1"/>
  <c r="W130" i="71"/>
  <c r="AP280" i="71"/>
  <c r="N280" i="71"/>
  <c r="DZ280" i="71" s="1"/>
  <c r="AW129" i="71"/>
  <c r="AW203" i="71"/>
  <c r="CC203" i="71" s="1"/>
  <c r="CC55" i="71"/>
  <c r="AT55" i="71"/>
  <c r="AQ129" i="71"/>
  <c r="DX129" i="71" s="1"/>
  <c r="AV54" i="71"/>
  <c r="EC54" i="71" s="1"/>
  <c r="AP353" i="71"/>
  <c r="T202" i="71"/>
  <c r="AR202" i="71"/>
  <c r="AP202" i="71"/>
  <c r="N202" i="71"/>
  <c r="N353" i="71"/>
  <c r="DZ353" i="71" s="1"/>
  <c r="AQ352" i="71"/>
  <c r="T352" i="71"/>
  <c r="AZ352" i="71" s="1"/>
  <c r="AZ53" i="71"/>
  <c r="AQ201" i="71"/>
  <c r="AQ351" i="71"/>
  <c r="AQ350" i="71"/>
  <c r="T350" i="71"/>
  <c r="AZ350" i="71" s="1"/>
  <c r="AZ51" i="71"/>
  <c r="AQ199" i="71"/>
  <c r="AQ349" i="71"/>
  <c r="T349" i="71"/>
  <c r="AZ349" i="71" s="1"/>
  <c r="AZ50" i="71"/>
  <c r="AT50" i="71"/>
  <c r="AQ274" i="71"/>
  <c r="AQ348" i="71"/>
  <c r="T348" i="71"/>
  <c r="AZ348" i="71" s="1"/>
  <c r="AZ49" i="71"/>
  <c r="AT49" i="71"/>
  <c r="AQ273" i="71"/>
  <c r="AQ347" i="71"/>
  <c r="T347" i="71"/>
  <c r="AZ347" i="71" s="1"/>
  <c r="AZ48" i="71"/>
  <c r="AT48" i="71"/>
  <c r="AQ272" i="71"/>
  <c r="AR346" i="71"/>
  <c r="T271" i="71"/>
  <c r="AW271" i="71" s="1"/>
  <c r="AR195" i="71"/>
  <c r="AP271" i="71"/>
  <c r="N271" i="71"/>
  <c r="DZ271" i="71" s="1"/>
  <c r="AW194" i="71"/>
  <c r="CC194" i="71" s="1"/>
  <c r="AW120" i="71"/>
  <c r="CC46" i="71"/>
  <c r="AQ194" i="71"/>
  <c r="DB124" i="71"/>
  <c r="DG124" i="71" s="1"/>
  <c r="DB122" i="71"/>
  <c r="DB120" i="71"/>
  <c r="DA119" i="71"/>
  <c r="DF119" i="71" s="1"/>
  <c r="DB118" i="71"/>
  <c r="DA117" i="71"/>
  <c r="DF117" i="71" s="1"/>
  <c r="DA115" i="71"/>
  <c r="DF115" i="71" s="1"/>
  <c r="DA113" i="71"/>
  <c r="DF113" i="71" s="1"/>
  <c r="DC111" i="71"/>
  <c r="DD110" i="71"/>
  <c r="AR344" i="71"/>
  <c r="AT45" i="71"/>
  <c r="AP193" i="71"/>
  <c r="N193" i="71"/>
  <c r="N344" i="71"/>
  <c r="DZ344" i="71" s="1"/>
  <c r="AQ343" i="71"/>
  <c r="T343" i="71"/>
  <c r="AZ343" i="71" s="1"/>
  <c r="AZ44" i="71"/>
  <c r="AQ118" i="71"/>
  <c r="X118" i="71"/>
  <c r="AQ268" i="71"/>
  <c r="DX268" i="71" s="1"/>
  <c r="AW43" i="71"/>
  <c r="AT43" i="71"/>
  <c r="AQ191" i="71"/>
  <c r="DX192" i="71" s="1"/>
  <c r="N184" i="71"/>
  <c r="DZ184" i="71" s="1"/>
  <c r="N335" i="71"/>
  <c r="DC122" i="71"/>
  <c r="DH122" i="71" s="1"/>
  <c r="DA120" i="71"/>
  <c r="DF120" i="71" s="1"/>
  <c r="DB117" i="71"/>
  <c r="DG117" i="71" s="1"/>
  <c r="DB115" i="71"/>
  <c r="DG115" i="71" s="1"/>
  <c r="DB113" i="71"/>
  <c r="DG113" i="71" s="1"/>
  <c r="DB111" i="71"/>
  <c r="FC96" i="71"/>
  <c r="AV193" i="71"/>
  <c r="CB193" i="71" s="1"/>
  <c r="CB45" i="71"/>
  <c r="T119" i="71"/>
  <c r="AA119" i="71" s="1"/>
  <c r="T269" i="71"/>
  <c r="AX44" i="71"/>
  <c r="AR343" i="71"/>
  <c r="T118" i="71"/>
  <c r="AA118" i="71" s="1"/>
  <c r="T268" i="71"/>
  <c r="AZ268" i="71" s="1"/>
  <c r="AR118" i="71"/>
  <c r="AR268" i="71"/>
  <c r="AP118" i="71"/>
  <c r="N118" i="71"/>
  <c r="DZ118" i="71" s="1"/>
  <c r="AP268" i="71"/>
  <c r="N268" i="71"/>
  <c r="DZ268" i="71" s="1"/>
  <c r="AR342" i="71"/>
  <c r="T117" i="71"/>
  <c r="AA117" i="71" s="1"/>
  <c r="T267" i="71"/>
  <c r="AR117" i="71"/>
  <c r="AR267" i="71"/>
  <c r="AP117" i="71"/>
  <c r="N117" i="71"/>
  <c r="DZ117" i="71" s="1"/>
  <c r="AP267" i="71"/>
  <c r="N267" i="71"/>
  <c r="DZ267" i="71" s="1"/>
  <c r="N116" i="71"/>
  <c r="DZ116" i="71" s="1"/>
  <c r="N266" i="71"/>
  <c r="DZ266" i="71" s="1"/>
  <c r="N115" i="71"/>
  <c r="DZ115" i="71" s="1"/>
  <c r="N265" i="71"/>
  <c r="DZ265" i="71" s="1"/>
  <c r="N114" i="71"/>
  <c r="DZ114" i="71" s="1"/>
  <c r="N264" i="71"/>
  <c r="DZ264" i="71" s="1"/>
  <c r="N113" i="71"/>
  <c r="DZ113" i="71" s="1"/>
  <c r="N263" i="71"/>
  <c r="DZ263" i="71" s="1"/>
  <c r="N112" i="71"/>
  <c r="DZ112" i="71" s="1"/>
  <c r="N262" i="71"/>
  <c r="DZ262" i="71" s="1"/>
  <c r="N111" i="71"/>
  <c r="DZ111" i="71" s="1"/>
  <c r="N261" i="71"/>
  <c r="DZ261" i="71" s="1"/>
  <c r="FK20" i="71"/>
  <c r="FO19" i="71"/>
  <c r="EY19" i="71"/>
  <c r="BJ299" i="71"/>
  <c r="AL299" i="71"/>
  <c r="BJ300" i="71"/>
  <c r="AL300" i="71"/>
  <c r="DB298" i="71"/>
  <c r="DG298" i="71" s="1"/>
  <c r="AL289" i="71"/>
  <c r="BJ298" i="71"/>
  <c r="AL298" i="71"/>
  <c r="DD300" i="71"/>
  <c r="DC300" i="71"/>
  <c r="DB299" i="71"/>
  <c r="DG299" i="71" s="1"/>
  <c r="DA298" i="71"/>
  <c r="DF298" i="71" s="1"/>
  <c r="DN334" i="71"/>
  <c r="DA299" i="71"/>
  <c r="DF299" i="71" s="1"/>
  <c r="AA296" i="71"/>
  <c r="DD296" i="71"/>
  <c r="AA294" i="71"/>
  <c r="DD294" i="71"/>
  <c r="AA292" i="71"/>
  <c r="DD292" i="71"/>
  <c r="AJ294" i="71"/>
  <c r="DM334" i="71"/>
  <c r="EY319" i="71"/>
  <c r="FK319" i="71"/>
  <c r="FC319" i="71"/>
  <c r="FO317" i="71"/>
  <c r="FG317" i="71"/>
  <c r="BJ297" i="71"/>
  <c r="AL297" i="71"/>
  <c r="DD297" i="71"/>
  <c r="DB296" i="71"/>
  <c r="DG297" i="71" s="1"/>
  <c r="DD295" i="71"/>
  <c r="BJ294" i="71"/>
  <c r="AL294" i="71"/>
  <c r="DC293" i="71"/>
  <c r="DH293" i="71" s="1"/>
  <c r="BJ292" i="71"/>
  <c r="AL292" i="71"/>
  <c r="DC291" i="71"/>
  <c r="DH291" i="71" s="1"/>
  <c r="DH290" i="71"/>
  <c r="DD290" i="71"/>
  <c r="AH290" i="71"/>
  <c r="DA289" i="71"/>
  <c r="DF289" i="71" s="1"/>
  <c r="DH288" i="71"/>
  <c r="DD288" i="71"/>
  <c r="AA288" i="71"/>
  <c r="DA287" i="71"/>
  <c r="DF287" i="71" s="1"/>
  <c r="DH286" i="71"/>
  <c r="DD286" i="71"/>
  <c r="AH286" i="71"/>
  <c r="DA285" i="71"/>
  <c r="DF285" i="71" s="1"/>
  <c r="DH284" i="71"/>
  <c r="DD284" i="71"/>
  <c r="AA284" i="71"/>
  <c r="DA283" i="71"/>
  <c r="DF283" i="71" s="1"/>
  <c r="DH282" i="71"/>
  <c r="DD282" i="71"/>
  <c r="AA282" i="71"/>
  <c r="DA281" i="71"/>
  <c r="DF281" i="71" s="1"/>
  <c r="DH280" i="71"/>
  <c r="DD280" i="71"/>
  <c r="AH280" i="71"/>
  <c r="DA279" i="71"/>
  <c r="DF279" i="71" s="1"/>
  <c r="DH278" i="71"/>
  <c r="DD278" i="71"/>
  <c r="DA277" i="71"/>
  <c r="DF277" i="71" s="1"/>
  <c r="DH276" i="71"/>
  <c r="DD276" i="71"/>
  <c r="AA276" i="71"/>
  <c r="DA275" i="71"/>
  <c r="DF275" i="71" s="1"/>
  <c r="BI300" i="71"/>
  <c r="DH274" i="71"/>
  <c r="DD274" i="71"/>
  <c r="AA274" i="71"/>
  <c r="DA273" i="71"/>
  <c r="DF273" i="71" s="1"/>
  <c r="DH272" i="71"/>
  <c r="DD272" i="71"/>
  <c r="AH272" i="71"/>
  <c r="AA272" i="71"/>
  <c r="DA271" i="71"/>
  <c r="DF271" i="71" s="1"/>
  <c r="DH270" i="71"/>
  <c r="DD270" i="71"/>
  <c r="DA296" i="71"/>
  <c r="DF296" i="71" s="1"/>
  <c r="DB293" i="71"/>
  <c r="DG293" i="71" s="1"/>
  <c r="DB291" i="71"/>
  <c r="DG291" i="71" s="1"/>
  <c r="DB289" i="71"/>
  <c r="DG289" i="71" s="1"/>
  <c r="DB287" i="71"/>
  <c r="DG287" i="71" s="1"/>
  <c r="DB285" i="71"/>
  <c r="DG285" i="71" s="1"/>
  <c r="DB283" i="71"/>
  <c r="DG283" i="71" s="1"/>
  <c r="DB281" i="71"/>
  <c r="DG281" i="71" s="1"/>
  <c r="DB279" i="71"/>
  <c r="DG279" i="71" s="1"/>
  <c r="DB277" i="71"/>
  <c r="DG277" i="71" s="1"/>
  <c r="DB275" i="71"/>
  <c r="DG275" i="71" s="1"/>
  <c r="DB273" i="71"/>
  <c r="DG273" i="71" s="1"/>
  <c r="DB271" i="71"/>
  <c r="DG271" i="71" s="1"/>
  <c r="AL269" i="71"/>
  <c r="AL268" i="71"/>
  <c r="AL267" i="71"/>
  <c r="AL266" i="71"/>
  <c r="AL265" i="71"/>
  <c r="AL264" i="71"/>
  <c r="AL263" i="71"/>
  <c r="AL262" i="71"/>
  <c r="AL261" i="71"/>
  <c r="DG224" i="71"/>
  <c r="BH224" i="71"/>
  <c r="AJ224" i="71"/>
  <c r="DR225" i="71" s="1"/>
  <c r="DB222" i="71"/>
  <c r="DG223" i="71" s="1"/>
  <c r="BI222" i="71"/>
  <c r="AK222" i="71"/>
  <c r="DA221" i="71"/>
  <c r="BH221" i="71"/>
  <c r="AJ221" i="71"/>
  <c r="BR221" i="71" s="1"/>
  <c r="DD220" i="71"/>
  <c r="DB218" i="71"/>
  <c r="BI218" i="71"/>
  <c r="AK218" i="71"/>
  <c r="DA217" i="71"/>
  <c r="BH217" i="71"/>
  <c r="AJ217" i="71"/>
  <c r="BR217" i="71" s="1"/>
  <c r="DD216" i="71"/>
  <c r="DB214" i="71"/>
  <c r="AK214" i="71"/>
  <c r="DA213" i="71"/>
  <c r="AJ213" i="71"/>
  <c r="BR213" i="71" s="1"/>
  <c r="DD212" i="71"/>
  <c r="DB210" i="71"/>
  <c r="DG210" i="71" s="1"/>
  <c r="AK210" i="71"/>
  <c r="DB295" i="71"/>
  <c r="DG295" i="71" s="1"/>
  <c r="DA294" i="71"/>
  <c r="DF294" i="71" s="1"/>
  <c r="DA292" i="71"/>
  <c r="DF292" i="71" s="1"/>
  <c r="AK269" i="71"/>
  <c r="DD268" i="71"/>
  <c r="DC268" i="71"/>
  <c r="DH268" i="71" s="1"/>
  <c r="DA268" i="71"/>
  <c r="DF268" i="71" s="1"/>
  <c r="AK267" i="71"/>
  <c r="DD266" i="71"/>
  <c r="DC266" i="71"/>
  <c r="DH266" i="71" s="1"/>
  <c r="DA266" i="71"/>
  <c r="DF266" i="71" s="1"/>
  <c r="AK265" i="71"/>
  <c r="DH264" i="71"/>
  <c r="DD264" i="71"/>
  <c r="DA263" i="71"/>
  <c r="AK263" i="71"/>
  <c r="DA262" i="71"/>
  <c r="DF262" i="71" s="1"/>
  <c r="AK262" i="71"/>
  <c r="DN261" i="71"/>
  <c r="DD261" i="71"/>
  <c r="AL260" i="71"/>
  <c r="DD224" i="71"/>
  <c r="AA224" i="71"/>
  <c r="DD223" i="71"/>
  <c r="AA223" i="71"/>
  <c r="DC222" i="71"/>
  <c r="DH222" i="71" s="1"/>
  <c r="DB221" i="71"/>
  <c r="DG221" i="71" s="1"/>
  <c r="BI221" i="71"/>
  <c r="AK221" i="71"/>
  <c r="DA220" i="71"/>
  <c r="DF220" i="71" s="1"/>
  <c r="BH220" i="71"/>
  <c r="AJ220" i="71"/>
  <c r="BR220" i="71" s="1"/>
  <c r="DD219" i="71"/>
  <c r="AA219" i="71"/>
  <c r="DC218" i="71"/>
  <c r="DH218" i="71" s="1"/>
  <c r="DB217" i="71"/>
  <c r="DG217" i="71" s="1"/>
  <c r="BI217" i="71"/>
  <c r="AK217" i="71"/>
  <c r="DA216" i="71"/>
  <c r="DF216" i="71" s="1"/>
  <c r="BH216" i="71"/>
  <c r="AJ216" i="71"/>
  <c r="BR216" i="71" s="1"/>
  <c r="DD215" i="71"/>
  <c r="AA215" i="71"/>
  <c r="DC214" i="71"/>
  <c r="DH214" i="71" s="1"/>
  <c r="DB213" i="71"/>
  <c r="DG213" i="71" s="1"/>
  <c r="AK213" i="71"/>
  <c r="DA212" i="71"/>
  <c r="DF212" i="71" s="1"/>
  <c r="AJ212" i="71"/>
  <c r="BR212" i="71" s="1"/>
  <c r="DD211" i="71"/>
  <c r="AA211" i="71"/>
  <c r="DC210" i="71"/>
  <c r="DH210" i="71" s="1"/>
  <c r="DB269" i="71"/>
  <c r="DG269" i="71" s="1"/>
  <c r="DB267" i="71"/>
  <c r="DG267" i="71" s="1"/>
  <c r="DB265" i="71"/>
  <c r="DG265" i="71" s="1"/>
  <c r="DB263" i="71"/>
  <c r="DG263" i="71" s="1"/>
  <c r="DN260" i="71"/>
  <c r="AK209" i="71"/>
  <c r="DD208" i="71"/>
  <c r="DB206" i="71"/>
  <c r="AK206" i="71"/>
  <c r="DA205" i="71"/>
  <c r="AJ205" i="71"/>
  <c r="BR205" i="71" s="1"/>
  <c r="DD204" i="71"/>
  <c r="DB202" i="71"/>
  <c r="AK202" i="71"/>
  <c r="DA201" i="71"/>
  <c r="AJ201" i="71"/>
  <c r="DD200" i="71"/>
  <c r="BJ224" i="71"/>
  <c r="DB198" i="71"/>
  <c r="AK198" i="71"/>
  <c r="DA197" i="71"/>
  <c r="AJ197" i="71"/>
  <c r="BR197" i="71" s="1"/>
  <c r="DD196" i="71"/>
  <c r="DB194" i="71"/>
  <c r="DG195" i="71" s="1"/>
  <c r="AK194" i="71"/>
  <c r="AJ193" i="71"/>
  <c r="DD192" i="71"/>
  <c r="DB191" i="71"/>
  <c r="DG191" i="71" s="1"/>
  <c r="AK191" i="71"/>
  <c r="DD190" i="71"/>
  <c r="DB189" i="71"/>
  <c r="DG189" i="71" s="1"/>
  <c r="AK189" i="71"/>
  <c r="DD188" i="71"/>
  <c r="DB187" i="71"/>
  <c r="DG187" i="71" s="1"/>
  <c r="AK187" i="71"/>
  <c r="DD186" i="71"/>
  <c r="DB185" i="71"/>
  <c r="DG185" i="71" s="1"/>
  <c r="AK185" i="71"/>
  <c r="DA184" i="71"/>
  <c r="DF184" i="71" s="1"/>
  <c r="AK184" i="71"/>
  <c r="CX149" i="71"/>
  <c r="CX147" i="71"/>
  <c r="CX145" i="71"/>
  <c r="CX143" i="71"/>
  <c r="C305" i="71"/>
  <c r="DD209" i="71"/>
  <c r="AH209" i="71"/>
  <c r="DA208" i="71"/>
  <c r="DF208" i="71" s="1"/>
  <c r="AJ208" i="71"/>
  <c r="BR208" i="71" s="1"/>
  <c r="DD207" i="71"/>
  <c r="DC206" i="71"/>
  <c r="DH206" i="71" s="1"/>
  <c r="DB205" i="71"/>
  <c r="DG205" i="71" s="1"/>
  <c r="AK205" i="71"/>
  <c r="DA204" i="71"/>
  <c r="DF204" i="71" s="1"/>
  <c r="AJ204" i="71"/>
  <c r="BR204" i="71" s="1"/>
  <c r="DD203" i="71"/>
  <c r="AH203" i="71"/>
  <c r="AA203" i="71"/>
  <c r="DC202" i="71"/>
  <c r="DH202" i="71" s="1"/>
  <c r="AL202" i="71"/>
  <c r="DB201" i="71"/>
  <c r="DG201" i="71" s="1"/>
  <c r="AK201" i="71"/>
  <c r="DA200" i="71"/>
  <c r="DF200" i="71" s="1"/>
  <c r="AJ200" i="71"/>
  <c r="BR200" i="71" s="1"/>
  <c r="DD199" i="71"/>
  <c r="DC198" i="71"/>
  <c r="DH198" i="71" s="1"/>
  <c r="AL198" i="71"/>
  <c r="DB197" i="71"/>
  <c r="DG197" i="71" s="1"/>
  <c r="AK197" i="71"/>
  <c r="DA196" i="71"/>
  <c r="DF196" i="71" s="1"/>
  <c r="AJ196" i="71"/>
  <c r="BR196" i="71" s="1"/>
  <c r="DD195" i="71"/>
  <c r="DC194" i="71"/>
  <c r="DH194" i="71" s="1"/>
  <c r="AL194" i="71"/>
  <c r="DB193" i="71"/>
  <c r="DG193" i="71" s="1"/>
  <c r="AK193" i="71"/>
  <c r="DA192" i="71"/>
  <c r="AJ192" i="71"/>
  <c r="BR192" i="71" s="1"/>
  <c r="DA191" i="71"/>
  <c r="AJ191" i="71"/>
  <c r="BR191" i="71" s="1"/>
  <c r="DA190" i="71"/>
  <c r="AJ190" i="71"/>
  <c r="BR190" i="71" s="1"/>
  <c r="DA189" i="71"/>
  <c r="AJ189" i="71"/>
  <c r="BR189" i="71" s="1"/>
  <c r="DA188" i="71"/>
  <c r="AJ188" i="71"/>
  <c r="BR188" i="71" s="1"/>
  <c r="DA187" i="71"/>
  <c r="AJ187" i="71"/>
  <c r="BR187" i="71" s="1"/>
  <c r="DA186" i="71"/>
  <c r="AJ186" i="71"/>
  <c r="BR186" i="71" s="1"/>
  <c r="DA185" i="71"/>
  <c r="DF185" i="71" s="1"/>
  <c r="AJ185" i="71"/>
  <c r="BR185" i="71" s="1"/>
  <c r="AJ184" i="71"/>
  <c r="BR184" i="71" s="1"/>
  <c r="DB149" i="71"/>
  <c r="DA148" i="71"/>
  <c r="DB147" i="71"/>
  <c r="DA146" i="71"/>
  <c r="DB145" i="71"/>
  <c r="DA144" i="71"/>
  <c r="DB143" i="71"/>
  <c r="DA142" i="71"/>
  <c r="DD141" i="71"/>
  <c r="DB141" i="71"/>
  <c r="DG141" i="71" s="1"/>
  <c r="DD139" i="71"/>
  <c r="DB139" i="71"/>
  <c r="DG139" i="71" s="1"/>
  <c r="DB137" i="71"/>
  <c r="DG137" i="71" s="1"/>
  <c r="DH133" i="71"/>
  <c r="AH133" i="71"/>
  <c r="DD131" i="71"/>
  <c r="DB131" i="71"/>
  <c r="DG131" i="71" s="1"/>
  <c r="FC167" i="71"/>
  <c r="FG167" i="71"/>
  <c r="DA150" i="71"/>
  <c r="DB148" i="71"/>
  <c r="DB146" i="71"/>
  <c r="DG146" i="71" s="1"/>
  <c r="DB144" i="71"/>
  <c r="DB142" i="71"/>
  <c r="DA137" i="71"/>
  <c r="DF137" i="71" s="1"/>
  <c r="DH136" i="71"/>
  <c r="DF135" i="71"/>
  <c r="DH134" i="71"/>
  <c r="DD133" i="71"/>
  <c r="DC130" i="71"/>
  <c r="DF129" i="71"/>
  <c r="AZ127" i="71"/>
  <c r="DC127" i="71"/>
  <c r="AQ126" i="71"/>
  <c r="X126" i="71"/>
  <c r="T125" i="71"/>
  <c r="AZ125" i="71" s="1"/>
  <c r="AD125" i="71"/>
  <c r="AH125" i="71"/>
  <c r="DA125" i="71"/>
  <c r="DF125" i="71" s="1"/>
  <c r="DC125" i="71"/>
  <c r="T124" i="71"/>
  <c r="AA124" i="71" s="1"/>
  <c r="AP124" i="71"/>
  <c r="DW124" i="71" s="1"/>
  <c r="N124" i="71"/>
  <c r="DZ124" i="71" s="1"/>
  <c r="AQ123" i="71"/>
  <c r="T122" i="71"/>
  <c r="AA122" i="71" s="1"/>
  <c r="AP122" i="71"/>
  <c r="DW123" i="71" s="1"/>
  <c r="N122" i="71"/>
  <c r="DZ122" i="71" s="1"/>
  <c r="AQ121" i="71"/>
  <c r="T120" i="71"/>
  <c r="AH120" i="71" s="1"/>
  <c r="AP120" i="71"/>
  <c r="N120" i="71"/>
  <c r="DZ120" i="71" s="1"/>
  <c r="AQ375" i="71"/>
  <c r="DX376" i="71" s="1"/>
  <c r="T375" i="71"/>
  <c r="AZ375" i="71" s="1"/>
  <c r="AZ76" i="71"/>
  <c r="AQ150" i="71"/>
  <c r="DX151" i="71" s="1"/>
  <c r="X150" i="71"/>
  <c r="AQ300" i="71"/>
  <c r="DX301" i="71" s="1"/>
  <c r="AX223" i="71"/>
  <c r="CD223" i="71" s="1"/>
  <c r="AX149" i="71"/>
  <c r="CD75" i="71"/>
  <c r="AR374" i="71"/>
  <c r="T149" i="71"/>
  <c r="AA149" i="71" s="1"/>
  <c r="AD149" i="71"/>
  <c r="T299" i="71"/>
  <c r="AX299" i="71" s="1"/>
  <c r="AR149" i="71"/>
  <c r="Y149" i="71"/>
  <c r="AR299" i="71"/>
  <c r="DY299" i="71" s="1"/>
  <c r="N149" i="71"/>
  <c r="DZ149" i="71" s="1"/>
  <c r="AP149" i="71"/>
  <c r="W149" i="71"/>
  <c r="N299" i="71"/>
  <c r="DZ299" i="71" s="1"/>
  <c r="AP299" i="71"/>
  <c r="DW299" i="71" s="1"/>
  <c r="AQ373" i="71"/>
  <c r="T373" i="71"/>
  <c r="AZ373" i="71" s="1"/>
  <c r="AZ74" i="71"/>
  <c r="AQ148" i="71"/>
  <c r="DX148" i="71" s="1"/>
  <c r="X148" i="71"/>
  <c r="AQ298" i="71"/>
  <c r="DX298" i="71" s="1"/>
  <c r="AW73" i="71"/>
  <c r="ED73" i="71" s="1"/>
  <c r="AT73" i="71"/>
  <c r="AQ221" i="71"/>
  <c r="AQ371" i="71"/>
  <c r="T371" i="71"/>
  <c r="AZ371" i="71" s="1"/>
  <c r="AZ72" i="71"/>
  <c r="AQ146" i="71"/>
  <c r="X146" i="71"/>
  <c r="AQ296" i="71"/>
  <c r="DX296" i="71" s="1"/>
  <c r="AW71" i="71"/>
  <c r="ED71" i="71" s="1"/>
  <c r="AT71" i="71"/>
  <c r="AQ219" i="71"/>
  <c r="AQ369" i="71"/>
  <c r="T369" i="71"/>
  <c r="AZ369" i="71" s="1"/>
  <c r="AZ70" i="71"/>
  <c r="AQ144" i="71"/>
  <c r="DX144" i="71" s="1"/>
  <c r="X144" i="71"/>
  <c r="AQ294" i="71"/>
  <c r="DX294" i="71" s="1"/>
  <c r="AW69" i="71"/>
  <c r="ED69" i="71" s="1"/>
  <c r="AT69" i="71"/>
  <c r="AQ217" i="71"/>
  <c r="DX218" i="71" s="1"/>
  <c r="AQ367" i="71"/>
  <c r="T367" i="71"/>
  <c r="AZ367" i="71" s="1"/>
  <c r="AZ68" i="71"/>
  <c r="AQ142" i="71"/>
  <c r="DX142" i="71" s="1"/>
  <c r="X142" i="71"/>
  <c r="AQ292" i="71"/>
  <c r="DX292" i="71" s="1"/>
  <c r="AW67" i="71"/>
  <c r="ED67" i="71" s="1"/>
  <c r="AT67" i="71"/>
  <c r="AQ215" i="71"/>
  <c r="AQ365" i="71"/>
  <c r="T365" i="71"/>
  <c r="AZ365" i="71" s="1"/>
  <c r="AZ66" i="71"/>
  <c r="AQ140" i="71"/>
  <c r="DX140" i="71" s="1"/>
  <c r="X140" i="71"/>
  <c r="AQ290" i="71"/>
  <c r="DX290" i="71" s="1"/>
  <c r="AW65" i="71"/>
  <c r="ED65" i="71" s="1"/>
  <c r="AT65" i="71"/>
  <c r="AQ213" i="71"/>
  <c r="AQ363" i="71"/>
  <c r="T363" i="71"/>
  <c r="AZ363" i="71" s="1"/>
  <c r="AZ64" i="71"/>
  <c r="AQ138" i="71"/>
  <c r="DX138" i="71" s="1"/>
  <c r="X138" i="71"/>
  <c r="AQ288" i="71"/>
  <c r="AW63" i="71"/>
  <c r="ED63" i="71" s="1"/>
  <c r="AT63" i="71"/>
  <c r="AQ211" i="71"/>
  <c r="AQ361" i="71"/>
  <c r="T361" i="71"/>
  <c r="AZ361" i="71" s="1"/>
  <c r="AZ62" i="71"/>
  <c r="AQ136" i="71"/>
  <c r="AQ286" i="71"/>
  <c r="DX286" i="71" s="1"/>
  <c r="AW61" i="71"/>
  <c r="ED61" i="71" s="1"/>
  <c r="AT61" i="71"/>
  <c r="AQ135" i="71"/>
  <c r="AQ359" i="71"/>
  <c r="T359" i="71"/>
  <c r="AZ359" i="71" s="1"/>
  <c r="AZ60" i="71"/>
  <c r="AQ134" i="71"/>
  <c r="DX134" i="71" s="1"/>
  <c r="AQ284" i="71"/>
  <c r="DX284" i="71" s="1"/>
  <c r="AW59" i="71"/>
  <c r="ED59" i="71" s="1"/>
  <c r="AT59" i="71"/>
  <c r="AQ207" i="71"/>
  <c r="AQ357" i="71"/>
  <c r="T357" i="71"/>
  <c r="AZ357" i="71" s="1"/>
  <c r="AZ58" i="71"/>
  <c r="AQ132" i="71"/>
  <c r="DX132" i="71" s="1"/>
  <c r="X132" i="71"/>
  <c r="AQ282" i="71"/>
  <c r="DX282" i="71" s="1"/>
  <c r="AW57" i="71"/>
  <c r="ED57" i="71" s="1"/>
  <c r="AT57" i="71"/>
  <c r="AQ205" i="71"/>
  <c r="AQ355" i="71"/>
  <c r="T355" i="71"/>
  <c r="AZ355" i="71" s="1"/>
  <c r="AZ56" i="71"/>
  <c r="AQ130" i="71"/>
  <c r="AQ280" i="71"/>
  <c r="AX203" i="71"/>
  <c r="CD203" i="71" s="1"/>
  <c r="AX129" i="71"/>
  <c r="CD55" i="71"/>
  <c r="AR354" i="71"/>
  <c r="T129" i="71"/>
  <c r="AA129" i="71" s="1"/>
  <c r="AD129" i="71"/>
  <c r="T279" i="71"/>
  <c r="AX279" i="71" s="1"/>
  <c r="AR129" i="71"/>
  <c r="Y129" i="71"/>
  <c r="AR279" i="71"/>
  <c r="N129" i="71"/>
  <c r="DZ129" i="71" s="1"/>
  <c r="AP129" i="71"/>
  <c r="W129" i="71"/>
  <c r="AP279" i="71"/>
  <c r="N279" i="71"/>
  <c r="DZ279" i="71" s="1"/>
  <c r="AW54" i="71"/>
  <c r="ED55" i="71" s="1"/>
  <c r="AT54" i="71"/>
  <c r="AQ202" i="71"/>
  <c r="AV201" i="71"/>
  <c r="CB201" i="71" s="1"/>
  <c r="AV127" i="71"/>
  <c r="CB53" i="71"/>
  <c r="AP352" i="71"/>
  <c r="T201" i="71"/>
  <c r="AR277" i="71"/>
  <c r="DY277" i="71" s="1"/>
  <c r="AP201" i="71"/>
  <c r="N201" i="71"/>
  <c r="N352" i="71"/>
  <c r="DZ352" i="71" s="1"/>
  <c r="AV126" i="71"/>
  <c r="AV200" i="71"/>
  <c r="CB200" i="71" s="1"/>
  <c r="CB52" i="71"/>
  <c r="AP351" i="71"/>
  <c r="T200" i="71"/>
  <c r="AZ200" i="71" s="1"/>
  <c r="AR126" i="71"/>
  <c r="DY126" i="71" s="1"/>
  <c r="AP126" i="71"/>
  <c r="DW126" i="71" s="1"/>
  <c r="N126" i="71"/>
  <c r="DZ126" i="71" s="1"/>
  <c r="N351" i="71"/>
  <c r="DZ351" i="71" s="1"/>
  <c r="AV199" i="71"/>
  <c r="CB199" i="71" s="1"/>
  <c r="AV125" i="71"/>
  <c r="CB51" i="71"/>
  <c r="AP350" i="71"/>
  <c r="T199" i="71"/>
  <c r="AA199" i="71" s="1"/>
  <c r="AR275" i="71"/>
  <c r="AP199" i="71"/>
  <c r="N199" i="71"/>
  <c r="N350" i="71"/>
  <c r="DZ350" i="71" s="1"/>
  <c r="AV198" i="71"/>
  <c r="CB198" i="71" s="1"/>
  <c r="AV124" i="71"/>
  <c r="CB50" i="71"/>
  <c r="AP349" i="71"/>
  <c r="T198" i="71"/>
  <c r="AH198" i="71" s="1"/>
  <c r="AR274" i="71"/>
  <c r="AP198" i="71"/>
  <c r="N198" i="71"/>
  <c r="N349" i="71"/>
  <c r="DZ349" i="71" s="1"/>
  <c r="AV197" i="71"/>
  <c r="CB197" i="71" s="1"/>
  <c r="CB49" i="71"/>
  <c r="AV123" i="71"/>
  <c r="AP348" i="71"/>
  <c r="T197" i="71"/>
  <c r="AH197" i="71" s="1"/>
  <c r="AR273" i="71"/>
  <c r="AP197" i="71"/>
  <c r="N197" i="71"/>
  <c r="N348" i="71"/>
  <c r="DZ348" i="71" s="1"/>
  <c r="AV196" i="71"/>
  <c r="CB196" i="71" s="1"/>
  <c r="AV122" i="71"/>
  <c r="CB48" i="71"/>
  <c r="AP347" i="71"/>
  <c r="T196" i="71"/>
  <c r="AA196" i="71" s="1"/>
  <c r="AR272" i="71"/>
  <c r="AP196" i="71"/>
  <c r="N196" i="71"/>
  <c r="N347" i="71"/>
  <c r="DZ347" i="71" s="1"/>
  <c r="AQ346" i="71"/>
  <c r="T346" i="71"/>
  <c r="AZ346" i="71" s="1"/>
  <c r="AZ47" i="71"/>
  <c r="AT47" i="71"/>
  <c r="AQ271" i="71"/>
  <c r="AX194" i="71"/>
  <c r="CD194" i="71" s="1"/>
  <c r="AX120" i="71"/>
  <c r="CD46" i="71"/>
  <c r="AR345" i="71"/>
  <c r="T270" i="71"/>
  <c r="AZ270" i="71" s="1"/>
  <c r="AR194" i="71"/>
  <c r="AP270" i="71"/>
  <c r="N270" i="71"/>
  <c r="DZ270" i="71" s="1"/>
  <c r="AW193" i="71"/>
  <c r="CC193" i="71" s="1"/>
  <c r="CC45" i="71"/>
  <c r="AW119" i="71"/>
  <c r="AQ269" i="71"/>
  <c r="DX269" i="71" s="1"/>
  <c r="DA149" i="71"/>
  <c r="AD148" i="71"/>
  <c r="DA147" i="71"/>
  <c r="DA145" i="71"/>
  <c r="DF145" i="71" s="1"/>
  <c r="DA143" i="71"/>
  <c r="DA141" i="71"/>
  <c r="DA140" i="71"/>
  <c r="DA139" i="71"/>
  <c r="DA138" i="71"/>
  <c r="X137" i="71"/>
  <c r="DG134" i="71"/>
  <c r="DA132" i="71"/>
  <c r="DA131" i="71"/>
  <c r="DF131" i="71" s="1"/>
  <c r="X130" i="71"/>
  <c r="DD127" i="71"/>
  <c r="Y126" i="71"/>
  <c r="DC126" i="71"/>
  <c r="DH126" i="71" s="1"/>
  <c r="AD126" i="71"/>
  <c r="BI149" i="71"/>
  <c r="DB125" i="71"/>
  <c r="DG125" i="71" s="1"/>
  <c r="AQ124" i="71"/>
  <c r="DX124" i="71" s="1"/>
  <c r="X124" i="71"/>
  <c r="DC124" i="71"/>
  <c r="DH124" i="71" s="1"/>
  <c r="AQ122" i="71"/>
  <c r="X122" i="71"/>
  <c r="DF121" i="71"/>
  <c r="T121" i="71"/>
  <c r="AA121" i="71" s="1"/>
  <c r="N121" i="71"/>
  <c r="DZ121" i="71" s="1"/>
  <c r="AP121" i="71"/>
  <c r="DW121" i="71" s="1"/>
  <c r="AQ120" i="71"/>
  <c r="DX120" i="71" s="1"/>
  <c r="AH119" i="71"/>
  <c r="AH118" i="71"/>
  <c r="DF116" i="71"/>
  <c r="DF114" i="71"/>
  <c r="FG92" i="71"/>
  <c r="GB90" i="71"/>
  <c r="FT91" i="71"/>
  <c r="AX76" i="71"/>
  <c r="EE77" i="71" s="1"/>
  <c r="AR375" i="71"/>
  <c r="DY376" i="71" s="1"/>
  <c r="T150" i="71"/>
  <c r="AA150" i="71" s="1"/>
  <c r="AD300" i="71"/>
  <c r="T300" i="71"/>
  <c r="AZ300" i="71" s="1"/>
  <c r="AR150" i="71"/>
  <c r="DY151" i="71" s="1"/>
  <c r="AR300" i="71"/>
  <c r="AP150" i="71"/>
  <c r="DW151" i="71" s="1"/>
  <c r="N150" i="71"/>
  <c r="DZ150" i="71" s="1"/>
  <c r="AP300" i="71"/>
  <c r="N300" i="71"/>
  <c r="DZ300" i="71" s="1"/>
  <c r="AQ374" i="71"/>
  <c r="T374" i="71"/>
  <c r="AZ374" i="71" s="1"/>
  <c r="AZ75" i="71"/>
  <c r="AQ149" i="71"/>
  <c r="AQ299" i="71"/>
  <c r="DX299" i="71" s="1"/>
  <c r="AV74" i="71"/>
  <c r="AP373" i="71"/>
  <c r="T222" i="71"/>
  <c r="AR222" i="71"/>
  <c r="AP222" i="71"/>
  <c r="N222" i="71"/>
  <c r="N373" i="71"/>
  <c r="DZ373" i="71" s="1"/>
  <c r="AX73" i="71"/>
  <c r="AR372" i="71"/>
  <c r="T147" i="71"/>
  <c r="AA147" i="71" s="1"/>
  <c r="AD147" i="71"/>
  <c r="T297" i="71"/>
  <c r="AD297" i="71"/>
  <c r="AR147" i="71"/>
  <c r="Y147" i="71"/>
  <c r="AR297" i="71"/>
  <c r="DY297" i="71" s="1"/>
  <c r="N147" i="71"/>
  <c r="DZ147" i="71" s="1"/>
  <c r="AP147" i="71"/>
  <c r="W147" i="71"/>
  <c r="N297" i="71"/>
  <c r="DZ297" i="71" s="1"/>
  <c r="AP297" i="71"/>
  <c r="W297" i="71"/>
  <c r="AV72" i="71"/>
  <c r="EC72" i="71" s="1"/>
  <c r="AP371" i="71"/>
  <c r="T220" i="71"/>
  <c r="AA220" i="71" s="1"/>
  <c r="AR220" i="71"/>
  <c r="AP220" i="71"/>
  <c r="N220" i="71"/>
  <c r="N371" i="71"/>
  <c r="DZ371" i="71" s="1"/>
  <c r="AX71" i="71"/>
  <c r="EE71" i="71" s="1"/>
  <c r="AR370" i="71"/>
  <c r="T145" i="71"/>
  <c r="AA145" i="71" s="1"/>
  <c r="AD145" i="71"/>
  <c r="T295" i="71"/>
  <c r="AZ295" i="71" s="1"/>
  <c r="AR145" i="71"/>
  <c r="Y145" i="71"/>
  <c r="AR295" i="71"/>
  <c r="DY295" i="71" s="1"/>
  <c r="N145" i="71"/>
  <c r="DZ145" i="71" s="1"/>
  <c r="AP145" i="71"/>
  <c r="W145" i="71"/>
  <c r="AP295" i="71"/>
  <c r="DW295" i="71" s="1"/>
  <c r="N295" i="71"/>
  <c r="DZ295" i="71" s="1"/>
  <c r="AV70" i="71"/>
  <c r="AP369" i="71"/>
  <c r="T218" i="71"/>
  <c r="AR218" i="71"/>
  <c r="AP218" i="71"/>
  <c r="N218" i="71"/>
  <c r="N369" i="71"/>
  <c r="DZ369" i="71" s="1"/>
  <c r="AX69" i="71"/>
  <c r="AR368" i="71"/>
  <c r="T143" i="71"/>
  <c r="AA143" i="71" s="1"/>
  <c r="AD143" i="71"/>
  <c r="T293" i="71"/>
  <c r="AR143" i="71"/>
  <c r="DY143" i="71" s="1"/>
  <c r="Y143" i="71"/>
  <c r="AR293" i="71"/>
  <c r="N143" i="71"/>
  <c r="DZ143" i="71" s="1"/>
  <c r="AP143" i="71"/>
  <c r="DW143" i="71" s="1"/>
  <c r="W143" i="71"/>
  <c r="AP293" i="71"/>
  <c r="N293" i="71"/>
  <c r="DZ293" i="71" s="1"/>
  <c r="AV68" i="71"/>
  <c r="EC68" i="71" s="1"/>
  <c r="AP367" i="71"/>
  <c r="T216" i="71"/>
  <c r="AA216" i="71" s="1"/>
  <c r="AR216" i="71"/>
  <c r="AP216" i="71"/>
  <c r="N216" i="71"/>
  <c r="N367" i="71"/>
  <c r="DZ367" i="71" s="1"/>
  <c r="AX67" i="71"/>
  <c r="EE67" i="71" s="1"/>
  <c r="AR366" i="71"/>
  <c r="T141" i="71"/>
  <c r="T291" i="71"/>
  <c r="AW291" i="71" s="1"/>
  <c r="AR141" i="71"/>
  <c r="DY141" i="71" s="1"/>
  <c r="AR291" i="71"/>
  <c r="DY291" i="71" s="1"/>
  <c r="AP141" i="71"/>
  <c r="DW141" i="71" s="1"/>
  <c r="N141" i="71"/>
  <c r="DZ141" i="71" s="1"/>
  <c r="AP291" i="71"/>
  <c r="DW291" i="71" s="1"/>
  <c r="N291" i="71"/>
  <c r="DZ291" i="71" s="1"/>
  <c r="AV66" i="71"/>
  <c r="EC66" i="71" s="1"/>
  <c r="AP365" i="71"/>
  <c r="T214" i="71"/>
  <c r="AH214" i="71" s="1"/>
  <c r="AR214" i="71"/>
  <c r="AP214" i="71"/>
  <c r="N214" i="71"/>
  <c r="N365" i="71"/>
  <c r="DZ365" i="71" s="1"/>
  <c r="AX65" i="71"/>
  <c r="EE65" i="71" s="1"/>
  <c r="AR364" i="71"/>
  <c r="T139" i="71"/>
  <c r="AA139" i="71" s="1"/>
  <c r="T289" i="71"/>
  <c r="AR139" i="71"/>
  <c r="DY139" i="71" s="1"/>
  <c r="AR289" i="71"/>
  <c r="DY289" i="71" s="1"/>
  <c r="AP139" i="71"/>
  <c r="DW139" i="71" s="1"/>
  <c r="N139" i="71"/>
  <c r="DZ139" i="71" s="1"/>
  <c r="AP289" i="71"/>
  <c r="DW289" i="71" s="1"/>
  <c r="N289" i="71"/>
  <c r="DZ289" i="71" s="1"/>
  <c r="AV64" i="71"/>
  <c r="EC64" i="71" s="1"/>
  <c r="AP363" i="71"/>
  <c r="T212" i="71"/>
  <c r="AA212" i="71" s="1"/>
  <c r="AR212" i="71"/>
  <c r="AP212" i="71"/>
  <c r="N212" i="71"/>
  <c r="N363" i="71"/>
  <c r="DZ363" i="71" s="1"/>
  <c r="AX63" i="71"/>
  <c r="EE63" i="71" s="1"/>
  <c r="AR362" i="71"/>
  <c r="T137" i="71"/>
  <c r="AA137" i="71" s="1"/>
  <c r="T287" i="71"/>
  <c r="AW287" i="71" s="1"/>
  <c r="AR137" i="71"/>
  <c r="Y137" i="71"/>
  <c r="AR287" i="71"/>
  <c r="AP137" i="71"/>
  <c r="DW137" i="71" s="1"/>
  <c r="N137" i="71"/>
  <c r="DZ137" i="71" s="1"/>
  <c r="W137" i="71"/>
  <c r="AP287" i="71"/>
  <c r="N287" i="71"/>
  <c r="DZ287" i="71" s="1"/>
  <c r="AV62" i="71"/>
  <c r="AP361" i="71"/>
  <c r="T210" i="71"/>
  <c r="AA210" i="71" s="1"/>
  <c r="AR210" i="71"/>
  <c r="AP210" i="71"/>
  <c r="N210" i="71"/>
  <c r="N361" i="71"/>
  <c r="DZ361" i="71" s="1"/>
  <c r="AX61" i="71"/>
  <c r="AR360" i="71"/>
  <c r="T135" i="71"/>
  <c r="AA135" i="71" s="1"/>
  <c r="AD135" i="71"/>
  <c r="T285" i="71"/>
  <c r="AZ285" i="71" s="1"/>
  <c r="AR135" i="71"/>
  <c r="Y135" i="71"/>
  <c r="AR285" i="71"/>
  <c r="N135" i="71"/>
  <c r="DZ135" i="71" s="1"/>
  <c r="AP135" i="71"/>
  <c r="W135" i="71"/>
  <c r="AP285" i="71"/>
  <c r="N285" i="71"/>
  <c r="DZ285" i="71" s="1"/>
  <c r="AV60" i="71"/>
  <c r="AP359" i="71"/>
  <c r="T208" i="71"/>
  <c r="AR208" i="71"/>
  <c r="AP208" i="71"/>
  <c r="N208" i="71"/>
  <c r="N359" i="71"/>
  <c r="DZ359" i="71" s="1"/>
  <c r="AX59" i="71"/>
  <c r="AR358" i="71"/>
  <c r="T207" i="71"/>
  <c r="AZ207" i="71" s="1"/>
  <c r="T283" i="71"/>
  <c r="AZ283" i="71" s="1"/>
  <c r="AR133" i="71"/>
  <c r="AR283" i="71"/>
  <c r="AP133" i="71"/>
  <c r="N133" i="71"/>
  <c r="DZ133" i="71" s="1"/>
  <c r="AP283" i="71"/>
  <c r="N283" i="71"/>
  <c r="DZ283" i="71" s="1"/>
  <c r="AV58" i="71"/>
  <c r="AP357" i="71"/>
  <c r="T206" i="71"/>
  <c r="AZ206" i="71" s="1"/>
  <c r="AR132" i="71"/>
  <c r="AP132" i="71"/>
  <c r="N132" i="71"/>
  <c r="DZ132" i="71" s="1"/>
  <c r="N357" i="71"/>
  <c r="DZ357" i="71" s="1"/>
  <c r="AX57" i="71"/>
  <c r="EE57" i="71" s="1"/>
  <c r="AR356" i="71"/>
  <c r="T205" i="71"/>
  <c r="AZ205" i="71" s="1"/>
  <c r="T281" i="71"/>
  <c r="AZ281" i="71" s="1"/>
  <c r="AR131" i="71"/>
  <c r="DY131" i="71" s="1"/>
  <c r="AR281" i="71"/>
  <c r="AP131" i="71"/>
  <c r="N131" i="71"/>
  <c r="DZ131" i="71" s="1"/>
  <c r="AP281" i="71"/>
  <c r="DW281" i="71" s="1"/>
  <c r="N281" i="71"/>
  <c r="DZ281" i="71" s="1"/>
  <c r="AV56" i="71"/>
  <c r="EC56" i="71" s="1"/>
  <c r="AP355" i="71"/>
  <c r="T204" i="71"/>
  <c r="AR204" i="71"/>
  <c r="AP204" i="71"/>
  <c r="N204" i="71"/>
  <c r="N355" i="71"/>
  <c r="DZ355" i="71" s="1"/>
  <c r="AQ354" i="71"/>
  <c r="T354" i="71"/>
  <c r="AZ354" i="71" s="1"/>
  <c r="AZ55" i="71"/>
  <c r="AQ203" i="71"/>
  <c r="AQ279" i="71"/>
  <c r="DX279" i="71" s="1"/>
  <c r="AX54" i="71"/>
  <c r="EE54" i="71" s="1"/>
  <c r="AR353" i="71"/>
  <c r="T128" i="71"/>
  <c r="AA128" i="71" s="1"/>
  <c r="AD128" i="71"/>
  <c r="T278" i="71"/>
  <c r="AZ278" i="71" s="1"/>
  <c r="AR128" i="71"/>
  <c r="DY128" i="71" s="1"/>
  <c r="Y128" i="71"/>
  <c r="AR278" i="71"/>
  <c r="N128" i="71"/>
  <c r="DZ128" i="71" s="1"/>
  <c r="AP128" i="71"/>
  <c r="DW128" i="71" s="1"/>
  <c r="W128" i="71"/>
  <c r="AP278" i="71"/>
  <c r="DW278" i="71" s="1"/>
  <c r="N278" i="71"/>
  <c r="DZ278" i="71" s="1"/>
  <c r="AW53" i="71"/>
  <c r="ED53" i="71" s="1"/>
  <c r="AT53" i="71"/>
  <c r="AQ127" i="71"/>
  <c r="AW200" i="71"/>
  <c r="CC200" i="71" s="1"/>
  <c r="AW126" i="71"/>
  <c r="CC52" i="71"/>
  <c r="AQ200" i="71"/>
  <c r="AW51" i="71"/>
  <c r="ED52" i="71" s="1"/>
  <c r="CL52" i="71"/>
  <c r="AT51" i="71"/>
  <c r="AQ125" i="71"/>
  <c r="AW50" i="71"/>
  <c r="AQ198" i="71"/>
  <c r="AW49" i="71"/>
  <c r="AQ197" i="71"/>
  <c r="AW48" i="71"/>
  <c r="ED48" i="71" s="1"/>
  <c r="AQ196" i="71"/>
  <c r="AV47" i="71"/>
  <c r="EC47" i="71" s="1"/>
  <c r="AP346" i="71"/>
  <c r="T195" i="71"/>
  <c r="AH195" i="71" s="1"/>
  <c r="AR271" i="71"/>
  <c r="AP195" i="71"/>
  <c r="N195" i="71"/>
  <c r="N346" i="71"/>
  <c r="DZ346" i="71" s="1"/>
  <c r="AQ345" i="71"/>
  <c r="T345" i="71"/>
  <c r="AZ345" i="71" s="1"/>
  <c r="AZ46" i="71"/>
  <c r="CL46" i="71"/>
  <c r="AT46" i="71"/>
  <c r="AQ270" i="71"/>
  <c r="DD124" i="71"/>
  <c r="DH123" i="71"/>
  <c r="DD122" i="71"/>
  <c r="DD120" i="71"/>
  <c r="DC119" i="71"/>
  <c r="DD118" i="71"/>
  <c r="DC117" i="71"/>
  <c r="DH117" i="71" s="1"/>
  <c r="DC115" i="71"/>
  <c r="DH115" i="71" s="1"/>
  <c r="DC113" i="71"/>
  <c r="DH113" i="71" s="1"/>
  <c r="DA111" i="71"/>
  <c r="DF111" i="71" s="1"/>
  <c r="DB110" i="71"/>
  <c r="DG110" i="71" s="1"/>
  <c r="DM110" i="71" s="1"/>
  <c r="BJ150" i="71"/>
  <c r="N123" i="71"/>
  <c r="AP344" i="71"/>
  <c r="AP119" i="71"/>
  <c r="DW119" i="71" s="1"/>
  <c r="N119" i="71"/>
  <c r="DZ119" i="71" s="1"/>
  <c r="AP269" i="71"/>
  <c r="DW269" i="71" s="1"/>
  <c r="N269" i="71"/>
  <c r="DZ269" i="71" s="1"/>
  <c r="AW192" i="71"/>
  <c r="CC192" i="71" s="1"/>
  <c r="AW118" i="71"/>
  <c r="CC44" i="71"/>
  <c r="AT44" i="71"/>
  <c r="AQ342" i="71"/>
  <c r="T342" i="71"/>
  <c r="AZ342" i="71" s="1"/>
  <c r="AZ43" i="71"/>
  <c r="AQ117" i="71"/>
  <c r="X117" i="71"/>
  <c r="AK117" i="71" s="1"/>
  <c r="N110" i="71"/>
  <c r="DZ110" i="71" s="1"/>
  <c r="N260" i="71"/>
  <c r="DZ260" i="71" s="1"/>
  <c r="DA122" i="71"/>
  <c r="DF122" i="71" s="1"/>
  <c r="DC120" i="71"/>
  <c r="DD119" i="71"/>
  <c r="DC118" i="71"/>
  <c r="DD117" i="71"/>
  <c r="DH116" i="71"/>
  <c r="DD115" i="71"/>
  <c r="DD113" i="71"/>
  <c r="DH112" i="71"/>
  <c r="DD111" i="71"/>
  <c r="DC110" i="71"/>
  <c r="DH110" i="71" s="1"/>
  <c r="DN110" i="71" s="1"/>
  <c r="FK96" i="71"/>
  <c r="AX193" i="71"/>
  <c r="CD193" i="71" s="1"/>
  <c r="AX119" i="71"/>
  <c r="CD45" i="71"/>
  <c r="T344" i="71"/>
  <c r="AZ344" i="71" s="1"/>
  <c r="AZ45" i="71"/>
  <c r="T193" i="71"/>
  <c r="AV44" i="71"/>
  <c r="AP343" i="71"/>
  <c r="T192" i="71"/>
  <c r="AR192" i="71"/>
  <c r="DY193" i="71" s="1"/>
  <c r="AP192" i="71"/>
  <c r="N192" i="71"/>
  <c r="N343" i="71"/>
  <c r="DZ343" i="71" s="1"/>
  <c r="AV43" i="71"/>
  <c r="AP342" i="71"/>
  <c r="T191" i="71"/>
  <c r="AR191" i="71"/>
  <c r="AP191" i="71"/>
  <c r="N191" i="71"/>
  <c r="N342" i="71"/>
  <c r="DZ342" i="71" s="1"/>
  <c r="N190" i="71"/>
  <c r="N341" i="71"/>
  <c r="DZ341" i="71" s="1"/>
  <c r="N189" i="71"/>
  <c r="N340" i="71"/>
  <c r="DZ340" i="71" s="1"/>
  <c r="N188" i="71"/>
  <c r="N339" i="71"/>
  <c r="DZ339" i="71" s="1"/>
  <c r="N187" i="71"/>
  <c r="N338" i="71"/>
  <c r="DZ338" i="71" s="1"/>
  <c r="N186" i="71"/>
  <c r="N337" i="71"/>
  <c r="DZ337" i="71" s="1"/>
  <c r="N185" i="71"/>
  <c r="N336" i="71"/>
  <c r="DZ336" i="71" s="1"/>
  <c r="FC20" i="71"/>
  <c r="FG18" i="71"/>
  <c r="DW131" i="71" l="1"/>
  <c r="DY283" i="71"/>
  <c r="EC60" i="71"/>
  <c r="DW285" i="71"/>
  <c r="DW135" i="71"/>
  <c r="DY285" i="71"/>
  <c r="DY135" i="71"/>
  <c r="EC62" i="71"/>
  <c r="DW287" i="71"/>
  <c r="DY287" i="71"/>
  <c r="DY137" i="71"/>
  <c r="EE69" i="71"/>
  <c r="DW147" i="71"/>
  <c r="DY147" i="71"/>
  <c r="EE73" i="71"/>
  <c r="AH268" i="71"/>
  <c r="AA280" i="71"/>
  <c r="AN280" i="71" s="1"/>
  <c r="AH282" i="71"/>
  <c r="AA290" i="71"/>
  <c r="CM290" i="71" s="1"/>
  <c r="FU259" i="71" s="1"/>
  <c r="AH294" i="71"/>
  <c r="DY271" i="71"/>
  <c r="DX125" i="71"/>
  <c r="DX127" i="71"/>
  <c r="DY278" i="71"/>
  <c r="DY205" i="71"/>
  <c r="DY281" i="71"/>
  <c r="EC58" i="71"/>
  <c r="DW283" i="71"/>
  <c r="EE59" i="71"/>
  <c r="EE61" i="71"/>
  <c r="DW293" i="71"/>
  <c r="DY293" i="71"/>
  <c r="EC70" i="71"/>
  <c r="DW145" i="71"/>
  <c r="DY145" i="71"/>
  <c r="DW297" i="71"/>
  <c r="EC74" i="71"/>
  <c r="DX149" i="71"/>
  <c r="DX122" i="71"/>
  <c r="DX130" i="71"/>
  <c r="DX206" i="71"/>
  <c r="DX288" i="71"/>
  <c r="DX146" i="71"/>
  <c r="DX222" i="71"/>
  <c r="DW149" i="71"/>
  <c r="DY149" i="71"/>
  <c r="AH131" i="71"/>
  <c r="AH274" i="71"/>
  <c r="AH276" i="71"/>
  <c r="AH284" i="71"/>
  <c r="AA286" i="71"/>
  <c r="CM286" i="71" s="1"/>
  <c r="FU255" i="71" s="1"/>
  <c r="AH288" i="71"/>
  <c r="AH292" i="71"/>
  <c r="AH296" i="71"/>
  <c r="EE44" i="71"/>
  <c r="ED149" i="71"/>
  <c r="DY121" i="71"/>
  <c r="AA273" i="71"/>
  <c r="CD43" i="71"/>
  <c r="CD47" i="71"/>
  <c r="AX195" i="71"/>
  <c r="CD195" i="71" s="1"/>
  <c r="AV274" i="71"/>
  <c r="I119" i="45"/>
  <c r="I121" i="45"/>
  <c r="I123" i="45"/>
  <c r="I204" i="45"/>
  <c r="EE46" i="71"/>
  <c r="DO334" i="71"/>
  <c r="DJ225" i="71"/>
  <c r="DL225" i="71" s="1"/>
  <c r="DY300" i="71"/>
  <c r="DY301" i="71"/>
  <c r="CC224" i="71"/>
  <c r="BN224" i="71" s="1"/>
  <c r="ED225" i="71"/>
  <c r="CB224" i="71"/>
  <c r="EC225" i="71"/>
  <c r="DW300" i="71"/>
  <c r="DW301" i="71"/>
  <c r="V32" i="77"/>
  <c r="DF151" i="71"/>
  <c r="DH300" i="71"/>
  <c r="DH301" i="71"/>
  <c r="DT300" i="71"/>
  <c r="DT301" i="71"/>
  <c r="V33" i="77"/>
  <c r="DG151" i="71"/>
  <c r="DM225" i="71"/>
  <c r="DJ301" i="71"/>
  <c r="EE76" i="71"/>
  <c r="EC76" i="71"/>
  <c r="DH130" i="71"/>
  <c r="T34" i="77"/>
  <c r="DF130" i="71"/>
  <c r="T32" i="77"/>
  <c r="DH150" i="71"/>
  <c r="V34" i="77"/>
  <c r="DG130" i="71"/>
  <c r="T33" i="77"/>
  <c r="E383" i="45"/>
  <c r="E72" i="45"/>
  <c r="E150" i="45"/>
  <c r="F228" i="45"/>
  <c r="F306" i="45"/>
  <c r="AJ306" i="45" s="1"/>
  <c r="I306" i="45"/>
  <c r="I150" i="45"/>
  <c r="I228" i="45"/>
  <c r="M228" i="45" s="1"/>
  <c r="AZ193" i="71"/>
  <c r="DX270" i="71"/>
  <c r="DW150" i="71"/>
  <c r="DY150" i="71"/>
  <c r="DF138" i="71"/>
  <c r="DF143" i="71"/>
  <c r="DF147" i="71"/>
  <c r="DF149" i="71"/>
  <c r="AA268" i="71"/>
  <c r="CM268" i="71" s="1"/>
  <c r="FU237" i="71" s="1"/>
  <c r="EC44" i="71"/>
  <c r="DW132" i="71"/>
  <c r="DY274" i="71"/>
  <c r="DT263" i="71"/>
  <c r="DT265" i="71"/>
  <c r="DT267" i="71"/>
  <c r="DT269" i="71"/>
  <c r="DX273" i="71"/>
  <c r="DW274" i="71"/>
  <c r="DX277" i="71"/>
  <c r="AZ123" i="71"/>
  <c r="DZ123" i="71"/>
  <c r="CC126" i="71"/>
  <c r="DW133" i="71"/>
  <c r="DY133" i="71"/>
  <c r="CC287" i="71"/>
  <c r="CC291" i="71"/>
  <c r="BN291" i="71" s="1"/>
  <c r="CD120" i="71"/>
  <c r="EE120" i="71"/>
  <c r="DX271" i="71"/>
  <c r="DY272" i="71"/>
  <c r="CB122" i="71"/>
  <c r="CB123" i="71"/>
  <c r="EC123" i="71"/>
  <c r="CB124" i="71"/>
  <c r="EC124" i="71"/>
  <c r="CD279" i="71"/>
  <c r="CD149" i="71"/>
  <c r="DX300" i="71"/>
  <c r="DX150" i="71"/>
  <c r="DR193" i="71"/>
  <c r="BR193" i="71"/>
  <c r="DR201" i="71"/>
  <c r="BR201" i="71"/>
  <c r="DT261" i="71"/>
  <c r="DT298" i="71"/>
  <c r="DT299" i="71"/>
  <c r="DY268" i="71"/>
  <c r="CC120" i="71"/>
  <c r="ED120" i="71"/>
  <c r="CC129" i="71"/>
  <c r="DW280" i="71"/>
  <c r="DY280" i="71"/>
  <c r="DY130" i="71"/>
  <c r="EC57" i="71"/>
  <c r="DW282" i="71"/>
  <c r="EE58" i="71"/>
  <c r="EE60" i="71"/>
  <c r="EE62" i="71"/>
  <c r="DY288" i="71"/>
  <c r="EC65" i="71"/>
  <c r="DW290" i="71"/>
  <c r="DW140" i="71"/>
  <c r="DY140" i="71"/>
  <c r="EE66" i="71"/>
  <c r="DW292" i="71"/>
  <c r="DY292" i="71"/>
  <c r="EC69" i="71"/>
  <c r="DW144" i="71"/>
  <c r="DY144" i="71"/>
  <c r="EE70" i="71"/>
  <c r="DW296" i="71"/>
  <c r="DY296" i="71"/>
  <c r="EC73" i="71"/>
  <c r="DW298" i="71"/>
  <c r="DW148" i="71"/>
  <c r="DY148" i="71"/>
  <c r="EE74" i="71"/>
  <c r="DW272" i="71"/>
  <c r="CD123" i="71"/>
  <c r="EE123" i="71"/>
  <c r="EE124" i="71"/>
  <c r="CD125" i="71"/>
  <c r="EE125" i="71"/>
  <c r="DW276" i="71"/>
  <c r="CB129" i="71"/>
  <c r="DX131" i="71"/>
  <c r="CC132" i="71"/>
  <c r="CC134" i="71"/>
  <c r="CC136" i="71"/>
  <c r="DX139" i="71"/>
  <c r="CC140" i="71"/>
  <c r="CC144" i="71"/>
  <c r="CC148" i="71"/>
  <c r="CC150" i="71"/>
  <c r="ED150" i="71"/>
  <c r="DW125" i="71"/>
  <c r="CB150" i="71"/>
  <c r="EC150" i="71"/>
  <c r="EC45" i="71"/>
  <c r="CC273" i="71"/>
  <c r="CC277" i="71"/>
  <c r="DX281" i="71"/>
  <c r="DX285" i="71"/>
  <c r="DX289" i="71"/>
  <c r="DX293" i="71"/>
  <c r="DX147" i="71"/>
  <c r="DX276" i="71"/>
  <c r="DX283" i="71"/>
  <c r="DX137" i="71"/>
  <c r="DX291" i="71"/>
  <c r="DX295" i="71"/>
  <c r="DY119" i="71"/>
  <c r="EE48" i="71"/>
  <c r="ED44" i="71"/>
  <c r="DY125" i="71"/>
  <c r="ED46" i="71"/>
  <c r="EE51" i="71"/>
  <c r="EE55" i="71"/>
  <c r="ED60" i="71"/>
  <c r="ED64" i="71"/>
  <c r="ED72" i="71"/>
  <c r="EC75" i="71"/>
  <c r="ED62" i="71"/>
  <c r="EE75" i="71"/>
  <c r="CD119" i="71"/>
  <c r="CC118" i="71"/>
  <c r="ED49" i="71"/>
  <c r="ED50" i="71"/>
  <c r="ED51" i="71"/>
  <c r="DY132" i="71"/>
  <c r="CC119" i="71"/>
  <c r="ED119" i="71"/>
  <c r="DW270" i="71"/>
  <c r="DY273" i="71"/>
  <c r="DY275" i="71"/>
  <c r="CB125" i="71"/>
  <c r="EC125" i="71"/>
  <c r="CB126" i="71"/>
  <c r="EC126" i="71"/>
  <c r="EC127" i="71"/>
  <c r="ED54" i="71"/>
  <c r="DW279" i="71"/>
  <c r="DW129" i="71"/>
  <c r="DY279" i="71"/>
  <c r="DY129" i="71"/>
  <c r="CD129" i="71"/>
  <c r="DX280" i="71"/>
  <c r="DX135" i="71"/>
  <c r="DX136" i="71"/>
  <c r="CD299" i="71"/>
  <c r="DW120" i="71"/>
  <c r="DX121" i="71"/>
  <c r="DW122" i="71"/>
  <c r="DX123" i="71"/>
  <c r="DX126" i="71"/>
  <c r="DR224" i="71"/>
  <c r="BR224" i="71"/>
  <c r="DT262" i="71"/>
  <c r="DT264" i="71"/>
  <c r="DT266" i="71"/>
  <c r="DT268" i="71"/>
  <c r="DW268" i="71"/>
  <c r="DW118" i="71"/>
  <c r="DY118" i="71"/>
  <c r="CB119" i="71"/>
  <c r="DX118" i="71"/>
  <c r="DX119" i="71"/>
  <c r="DW271" i="71"/>
  <c r="CC271" i="71"/>
  <c r="DX272" i="71"/>
  <c r="DX274" i="71"/>
  <c r="DW130" i="71"/>
  <c r="DY282" i="71"/>
  <c r="EC59" i="71"/>
  <c r="DW284" i="71"/>
  <c r="DW134" i="71"/>
  <c r="DY284" i="71"/>
  <c r="DY134" i="71"/>
  <c r="EC61" i="71"/>
  <c r="DW286" i="71"/>
  <c r="DW136" i="71"/>
  <c r="DY286" i="71"/>
  <c r="DY136" i="71"/>
  <c r="EC63" i="71"/>
  <c r="DW288" i="71"/>
  <c r="DW138" i="71"/>
  <c r="DY138" i="71"/>
  <c r="EE64" i="71"/>
  <c r="DY290" i="71"/>
  <c r="EC67" i="71"/>
  <c r="DW142" i="71"/>
  <c r="DY142" i="71"/>
  <c r="EE68" i="71"/>
  <c r="DW294" i="71"/>
  <c r="DY294" i="71"/>
  <c r="EC71" i="71"/>
  <c r="DW146" i="71"/>
  <c r="DY146" i="71"/>
  <c r="EE72" i="71"/>
  <c r="DY298" i="71"/>
  <c r="CB120" i="71"/>
  <c r="EC120" i="71"/>
  <c r="CC121" i="71"/>
  <c r="ED121" i="71"/>
  <c r="DW273" i="71"/>
  <c r="DW275" i="71"/>
  <c r="DY276" i="71"/>
  <c r="CD126" i="71"/>
  <c r="EE126" i="71"/>
  <c r="DW277" i="71"/>
  <c r="CD127" i="71"/>
  <c r="EE127" i="71"/>
  <c r="DX128" i="71"/>
  <c r="CC130" i="71"/>
  <c r="ED130" i="71"/>
  <c r="DX133" i="71"/>
  <c r="CC138" i="71"/>
  <c r="DX141" i="71"/>
  <c r="CC142" i="71"/>
  <c r="CC146" i="71"/>
  <c r="CB149" i="71"/>
  <c r="DY122" i="71"/>
  <c r="DW127" i="71"/>
  <c r="CD117" i="71"/>
  <c r="CD121" i="71"/>
  <c r="EE121" i="71"/>
  <c r="DX275" i="71"/>
  <c r="CB274" i="71"/>
  <c r="DX143" i="71"/>
  <c r="DX297" i="71"/>
  <c r="DX278" i="71"/>
  <c r="DX287" i="71"/>
  <c r="DX145" i="71"/>
  <c r="DY269" i="71"/>
  <c r="EE45" i="71"/>
  <c r="DY123" i="71"/>
  <c r="DY127" i="71"/>
  <c r="EC46" i="71"/>
  <c r="ED68" i="71"/>
  <c r="EC48" i="71"/>
  <c r="EE49" i="71"/>
  <c r="EC55" i="71"/>
  <c r="ED58" i="71"/>
  <c r="ED66" i="71"/>
  <c r="ED70" i="71"/>
  <c r="ED74" i="71"/>
  <c r="DR185" i="71"/>
  <c r="DR186" i="71"/>
  <c r="DR187" i="71"/>
  <c r="DR188" i="71"/>
  <c r="DR189" i="71"/>
  <c r="DR190" i="71"/>
  <c r="DR191" i="71"/>
  <c r="DR192" i="71"/>
  <c r="DR205" i="71"/>
  <c r="DR213" i="71"/>
  <c r="DR221" i="71"/>
  <c r="DR198" i="71"/>
  <c r="DR197" i="71"/>
  <c r="DR217" i="71"/>
  <c r="DR194" i="71"/>
  <c r="AZ141" i="71"/>
  <c r="DH273" i="71"/>
  <c r="AV272" i="71"/>
  <c r="EE196" i="71"/>
  <c r="CD196" i="71"/>
  <c r="AA125" i="71"/>
  <c r="AA120" i="71"/>
  <c r="AA141" i="71"/>
  <c r="AA130" i="71"/>
  <c r="ED223" i="71"/>
  <c r="CC223" i="71"/>
  <c r="BN223" i="71" s="1"/>
  <c r="DH281" i="71"/>
  <c r="DJ281" i="71" s="1"/>
  <c r="DL281" i="71" s="1"/>
  <c r="AJ202" i="71"/>
  <c r="AJ206" i="71"/>
  <c r="AL296" i="71"/>
  <c r="DT297" i="71" s="1"/>
  <c r="AL271" i="71"/>
  <c r="BT271" i="71" s="1"/>
  <c r="AL273" i="71"/>
  <c r="BH296" i="71"/>
  <c r="EE199" i="71"/>
  <c r="BJ296" i="71"/>
  <c r="AL270" i="71"/>
  <c r="DT270" i="71" s="1"/>
  <c r="AL272" i="71"/>
  <c r="DT272" i="71" s="1"/>
  <c r="AL274" i="71"/>
  <c r="DT274" i="71" s="1"/>
  <c r="DH289" i="71"/>
  <c r="DJ289" i="71" s="1"/>
  <c r="DL289" i="71" s="1"/>
  <c r="CL38" i="71"/>
  <c r="GD17" i="71" s="1"/>
  <c r="CL40" i="71"/>
  <c r="GD19" i="71" s="1"/>
  <c r="CL42" i="71"/>
  <c r="CL44" i="71"/>
  <c r="GD23" i="71" s="1"/>
  <c r="AJ296" i="71"/>
  <c r="BR296" i="71" s="1"/>
  <c r="AJ272" i="71"/>
  <c r="BX342" i="71"/>
  <c r="BW344" i="71"/>
  <c r="DW344" i="71"/>
  <c r="BW357" i="71"/>
  <c r="DW357" i="71"/>
  <c r="BY358" i="71"/>
  <c r="DY358" i="71"/>
  <c r="BY360" i="71"/>
  <c r="DY360" i="71"/>
  <c r="BW363" i="71"/>
  <c r="DW363" i="71"/>
  <c r="AH289" i="71"/>
  <c r="AZ289" i="71"/>
  <c r="BY364" i="71"/>
  <c r="DY364" i="71"/>
  <c r="BW367" i="71"/>
  <c r="DW367" i="71"/>
  <c r="AH293" i="71"/>
  <c r="AZ293" i="71"/>
  <c r="BW369" i="71"/>
  <c r="DW369" i="71"/>
  <c r="BW371" i="71"/>
  <c r="DW371" i="71"/>
  <c r="AH297" i="71"/>
  <c r="AZ297" i="71"/>
  <c r="BW373" i="71"/>
  <c r="DW373" i="71"/>
  <c r="BX374" i="71"/>
  <c r="DX374" i="71"/>
  <c r="BY375" i="71"/>
  <c r="EJ376" i="71" s="1"/>
  <c r="DY375" i="71"/>
  <c r="BY345" i="71"/>
  <c r="DY345" i="71"/>
  <c r="BX346" i="71"/>
  <c r="DX346" i="71"/>
  <c r="BW347" i="71"/>
  <c r="DW347" i="71"/>
  <c r="BW352" i="71"/>
  <c r="DW352" i="71"/>
  <c r="BY354" i="71"/>
  <c r="DY354" i="71"/>
  <c r="BX355" i="71"/>
  <c r="DX355" i="71"/>
  <c r="BX357" i="71"/>
  <c r="DX357" i="71"/>
  <c r="BX361" i="71"/>
  <c r="DX361" i="71"/>
  <c r="BX363" i="71"/>
  <c r="DX363" i="71"/>
  <c r="BX365" i="71"/>
  <c r="DX365" i="71"/>
  <c r="BX367" i="71"/>
  <c r="DX367" i="71"/>
  <c r="BX369" i="71"/>
  <c r="DX369" i="71"/>
  <c r="BX371" i="71"/>
  <c r="DX371" i="71"/>
  <c r="BX373" i="71"/>
  <c r="DX373" i="71"/>
  <c r="BY374" i="71"/>
  <c r="DY374" i="71"/>
  <c r="BX375" i="71"/>
  <c r="EI376" i="71" s="1"/>
  <c r="DX375" i="71"/>
  <c r="AA267" i="71"/>
  <c r="AZ267" i="71"/>
  <c r="BY342" i="71"/>
  <c r="BY344" i="71"/>
  <c r="DY344" i="71"/>
  <c r="BY346" i="71"/>
  <c r="DY346" i="71"/>
  <c r="BX347" i="71"/>
  <c r="DX347" i="71"/>
  <c r="BX348" i="71"/>
  <c r="EI348" i="71" s="1"/>
  <c r="DX348" i="71"/>
  <c r="BX349" i="71"/>
  <c r="EI349" i="71" s="1"/>
  <c r="DX349" i="71"/>
  <c r="BX350" i="71"/>
  <c r="EI350" i="71" s="1"/>
  <c r="DX350" i="71"/>
  <c r="BW356" i="71"/>
  <c r="DW356" i="71"/>
  <c r="BY359" i="71"/>
  <c r="DY359" i="71"/>
  <c r="BY361" i="71"/>
  <c r="DY361" i="71"/>
  <c r="BW364" i="71"/>
  <c r="DW364" i="71"/>
  <c r="BY365" i="71"/>
  <c r="DY365" i="71"/>
  <c r="BW368" i="71"/>
  <c r="DW368" i="71"/>
  <c r="BY369" i="71"/>
  <c r="DY369" i="71"/>
  <c r="BW372" i="71"/>
  <c r="DW372" i="71"/>
  <c r="BY373" i="71"/>
  <c r="DY373" i="71"/>
  <c r="CC149" i="71"/>
  <c r="BW375" i="71"/>
  <c r="EH376" i="71" s="1"/>
  <c r="DW375" i="71"/>
  <c r="BY347" i="71"/>
  <c r="DY347" i="71"/>
  <c r="CD124" i="71"/>
  <c r="BY350" i="71"/>
  <c r="DY350" i="71"/>
  <c r="BX356" i="71"/>
  <c r="DX356" i="71"/>
  <c r="BX364" i="71"/>
  <c r="DX364" i="71"/>
  <c r="AX342" i="71"/>
  <c r="AX343" i="71"/>
  <c r="AW267" i="71"/>
  <c r="AW268" i="71"/>
  <c r="AV346" i="71"/>
  <c r="AW347" i="71"/>
  <c r="AW349" i="71"/>
  <c r="AW350" i="71"/>
  <c r="AX278" i="71"/>
  <c r="EE279" i="71" s="1"/>
  <c r="AV280" i="71"/>
  <c r="AV281" i="71"/>
  <c r="AX282" i="71"/>
  <c r="AX283" i="71"/>
  <c r="AX284" i="71"/>
  <c r="AX285" i="71"/>
  <c r="AX286" i="71"/>
  <c r="AX287" i="71"/>
  <c r="AX288" i="71"/>
  <c r="AX289" i="71"/>
  <c r="AX290" i="71"/>
  <c r="AX291" i="71"/>
  <c r="AX292" i="71"/>
  <c r="AX293" i="71"/>
  <c r="AX294" i="71"/>
  <c r="AX295" i="71"/>
  <c r="AX296" i="71"/>
  <c r="AX297" i="71"/>
  <c r="AX298" i="71"/>
  <c r="AV300" i="71"/>
  <c r="EC301" i="71" s="1"/>
  <c r="AV270" i="71"/>
  <c r="AV273" i="71"/>
  <c r="EC274" i="71" s="1"/>
  <c r="AX348" i="71"/>
  <c r="AV275" i="71"/>
  <c r="AX350" i="71"/>
  <c r="AV276" i="71"/>
  <c r="EC276" i="71" s="1"/>
  <c r="AV277" i="71"/>
  <c r="AX352" i="71"/>
  <c r="AV354" i="71"/>
  <c r="AW280" i="71"/>
  <c r="AW357" i="71"/>
  <c r="AW284" i="71"/>
  <c r="AW361" i="71"/>
  <c r="AW288" i="71"/>
  <c r="AW365" i="71"/>
  <c r="AW292" i="71"/>
  <c r="AW369" i="71"/>
  <c r="AW296" i="71"/>
  <c r="AW373" i="71"/>
  <c r="AV267" i="71"/>
  <c r="AV268" i="71"/>
  <c r="AV344" i="71"/>
  <c r="AW342" i="71"/>
  <c r="AW270" i="71"/>
  <c r="ED271" i="71" s="1"/>
  <c r="AX346" i="71"/>
  <c r="AW348" i="71"/>
  <c r="AW275" i="71"/>
  <c r="AW352" i="71"/>
  <c r="AX353" i="71"/>
  <c r="AV355" i="71"/>
  <c r="AV356" i="71"/>
  <c r="AV357" i="71"/>
  <c r="AV358" i="71"/>
  <c r="AV359" i="71"/>
  <c r="AV360" i="71"/>
  <c r="AV361" i="71"/>
  <c r="AV362" i="71"/>
  <c r="AV363" i="71"/>
  <c r="AV364" i="71"/>
  <c r="AV365" i="71"/>
  <c r="AV366" i="71"/>
  <c r="AV367" i="71"/>
  <c r="AV368" i="71"/>
  <c r="AV369" i="71"/>
  <c r="AV370" i="71"/>
  <c r="AV371" i="71"/>
  <c r="AV372" i="71"/>
  <c r="AV373" i="71"/>
  <c r="AV375" i="71"/>
  <c r="EC376" i="71" s="1"/>
  <c r="AV345" i="71"/>
  <c r="AX270" i="71"/>
  <c r="AV347" i="71"/>
  <c r="AV348" i="71"/>
  <c r="AV349" i="71"/>
  <c r="AV350" i="71"/>
  <c r="AV352" i="71"/>
  <c r="AW278" i="71"/>
  <c r="AW283" i="71"/>
  <c r="AW368" i="71"/>
  <c r="AW294" i="71"/>
  <c r="AW371" i="71"/>
  <c r="AV374" i="71"/>
  <c r="DH213" i="71"/>
  <c r="DH221" i="71"/>
  <c r="DH277" i="71"/>
  <c r="DH285" i="71"/>
  <c r="BW342" i="71"/>
  <c r="BW343" i="71"/>
  <c r="DW343" i="71"/>
  <c r="DH114" i="71"/>
  <c r="DH118" i="71"/>
  <c r="DH120" i="71"/>
  <c r="BX345" i="71"/>
  <c r="DX345" i="71"/>
  <c r="BW346" i="71"/>
  <c r="DW346" i="71"/>
  <c r="BY353" i="71"/>
  <c r="DY353" i="71"/>
  <c r="BX354" i="71"/>
  <c r="DX354" i="71"/>
  <c r="BW355" i="71"/>
  <c r="DW355" i="71"/>
  <c r="BY356" i="71"/>
  <c r="DY356" i="71"/>
  <c r="BW359" i="71"/>
  <c r="DW359" i="71"/>
  <c r="BW361" i="71"/>
  <c r="DW361" i="71"/>
  <c r="AH287" i="71"/>
  <c r="AZ287" i="71"/>
  <c r="BY362" i="71"/>
  <c r="DY362" i="71"/>
  <c r="AZ139" i="71"/>
  <c r="BW365" i="71"/>
  <c r="EH365" i="71" s="1"/>
  <c r="DW365" i="71"/>
  <c r="AH291" i="71"/>
  <c r="AZ291" i="71"/>
  <c r="BY366" i="71"/>
  <c r="EJ366" i="71" s="1"/>
  <c r="DY366" i="71"/>
  <c r="BY368" i="71"/>
  <c r="DY368" i="71"/>
  <c r="BY370" i="71"/>
  <c r="EJ370" i="71" s="1"/>
  <c r="DY370" i="71"/>
  <c r="BY372" i="71"/>
  <c r="DY372" i="71"/>
  <c r="AK111" i="71"/>
  <c r="AK120" i="71"/>
  <c r="AK124" i="71"/>
  <c r="BD124" i="71" s="1"/>
  <c r="BW348" i="71"/>
  <c r="EH348" i="71" s="1"/>
  <c r="DW348" i="71"/>
  <c r="BW349" i="71"/>
  <c r="DW349" i="71"/>
  <c r="BW350" i="71"/>
  <c r="EH350" i="71" s="1"/>
  <c r="DW350" i="71"/>
  <c r="BW351" i="71"/>
  <c r="EH351" i="71" s="1"/>
  <c r="DW351" i="71"/>
  <c r="CB127" i="71"/>
  <c r="AH279" i="71"/>
  <c r="AZ279" i="71"/>
  <c r="BX359" i="71"/>
  <c r="DX359" i="71"/>
  <c r="AH299" i="71"/>
  <c r="AZ299" i="71"/>
  <c r="DF186" i="71"/>
  <c r="DF190" i="71"/>
  <c r="DF192" i="71"/>
  <c r="BY343" i="71"/>
  <c r="EJ343" i="71" s="1"/>
  <c r="DY343" i="71"/>
  <c r="AA269" i="71"/>
  <c r="AZ269" i="71"/>
  <c r="BX343" i="71"/>
  <c r="DX343" i="71"/>
  <c r="AA271" i="71"/>
  <c r="AZ271" i="71"/>
  <c r="BX351" i="71"/>
  <c r="DX351" i="71"/>
  <c r="BX352" i="71"/>
  <c r="EI352" i="71" s="1"/>
  <c r="DX352" i="71"/>
  <c r="BW353" i="71"/>
  <c r="EH353" i="71" s="1"/>
  <c r="DW353" i="71"/>
  <c r="BY355" i="71"/>
  <c r="EJ355" i="71" s="1"/>
  <c r="DY355" i="71"/>
  <c r="BY357" i="71"/>
  <c r="EJ357" i="71" s="1"/>
  <c r="DY357" i="71"/>
  <c r="BW358" i="71"/>
  <c r="EH358" i="71" s="1"/>
  <c r="DW358" i="71"/>
  <c r="BW360" i="71"/>
  <c r="EH360" i="71" s="1"/>
  <c r="DW360" i="71"/>
  <c r="BW362" i="71"/>
  <c r="EH362" i="71" s="1"/>
  <c r="DW362" i="71"/>
  <c r="BY363" i="71"/>
  <c r="EJ363" i="71" s="1"/>
  <c r="DY363" i="71"/>
  <c r="AZ140" i="71"/>
  <c r="BW366" i="71"/>
  <c r="EH366" i="71" s="1"/>
  <c r="DW366" i="71"/>
  <c r="BY367" i="71"/>
  <c r="EJ367" i="71" s="1"/>
  <c r="DY367" i="71"/>
  <c r="AZ144" i="71"/>
  <c r="BW370" i="71"/>
  <c r="EH370" i="71" s="1"/>
  <c r="DW370" i="71"/>
  <c r="BY371" i="71"/>
  <c r="DY371" i="71"/>
  <c r="AZ148" i="71"/>
  <c r="BX344" i="71"/>
  <c r="DX344" i="71"/>
  <c r="BW345" i="71"/>
  <c r="DW345" i="71"/>
  <c r="CD122" i="71"/>
  <c r="BY348" i="71"/>
  <c r="DY348" i="71"/>
  <c r="EE197" i="71"/>
  <c r="BY349" i="71"/>
  <c r="DY349" i="71"/>
  <c r="BY351" i="71"/>
  <c r="DY351" i="71"/>
  <c r="BY352" i="71"/>
  <c r="EJ352" i="71" s="1"/>
  <c r="DY352" i="71"/>
  <c r="BX353" i="71"/>
  <c r="DX353" i="71"/>
  <c r="BW354" i="71"/>
  <c r="DW354" i="71"/>
  <c r="BX358" i="71"/>
  <c r="DX358" i="71"/>
  <c r="BX360" i="71"/>
  <c r="EI360" i="71" s="1"/>
  <c r="DX360" i="71"/>
  <c r="BX362" i="71"/>
  <c r="DX362" i="71"/>
  <c r="BX366" i="71"/>
  <c r="DX366" i="71"/>
  <c r="BX368" i="71"/>
  <c r="DX368" i="71"/>
  <c r="BX370" i="71"/>
  <c r="DX370" i="71"/>
  <c r="BX372" i="71"/>
  <c r="DX372" i="71"/>
  <c r="BW374" i="71"/>
  <c r="DW374" i="71"/>
  <c r="AV342" i="71"/>
  <c r="AV343" i="71"/>
  <c r="AV269" i="71"/>
  <c r="AX269" i="71"/>
  <c r="AW345" i="71"/>
  <c r="AX271" i="71"/>
  <c r="I280" i="45"/>
  <c r="I357" i="45"/>
  <c r="I202" i="45"/>
  <c r="I124" i="45"/>
  <c r="AW276" i="71"/>
  <c r="AV278" i="71"/>
  <c r="AW354" i="71"/>
  <c r="AX280" i="71"/>
  <c r="AX281" i="71"/>
  <c r="AV282" i="71"/>
  <c r="AV283" i="71"/>
  <c r="AV284" i="71"/>
  <c r="AV285" i="71"/>
  <c r="AV286" i="71"/>
  <c r="AV287" i="71"/>
  <c r="AV288" i="71"/>
  <c r="AV289" i="71"/>
  <c r="AV290" i="71"/>
  <c r="AV291" i="71"/>
  <c r="AV292" i="71"/>
  <c r="AV293" i="71"/>
  <c r="AV294" i="71"/>
  <c r="AV295" i="71"/>
  <c r="AV296" i="71"/>
  <c r="AV297" i="71"/>
  <c r="AV298" i="71"/>
  <c r="AW374" i="71"/>
  <c r="AX300" i="71"/>
  <c r="EE301" i="71" s="1"/>
  <c r="AW344" i="71"/>
  <c r="AX345" i="71"/>
  <c r="I276" i="45"/>
  <c r="I353" i="45"/>
  <c r="I198" i="45"/>
  <c r="I120" i="45"/>
  <c r="AX347" i="71"/>
  <c r="AX349" i="71"/>
  <c r="AX276" i="71"/>
  <c r="AW353" i="71"/>
  <c r="AX354" i="71"/>
  <c r="AW281" i="71"/>
  <c r="AW358" i="71"/>
  <c r="AW285" i="71"/>
  <c r="AW362" i="71"/>
  <c r="AW289" i="71"/>
  <c r="AW366" i="71"/>
  <c r="AW293" i="71"/>
  <c r="AW370" i="71"/>
  <c r="AW297" i="71"/>
  <c r="AV299" i="71"/>
  <c r="AW375" i="71"/>
  <c r="ED376" i="71" s="1"/>
  <c r="I382" i="45"/>
  <c r="I305" i="45"/>
  <c r="I227" i="45"/>
  <c r="I149" i="45"/>
  <c r="AX267" i="71"/>
  <c r="AX268" i="71"/>
  <c r="AX344" i="71"/>
  <c r="I272" i="45"/>
  <c r="I349" i="45"/>
  <c r="I194" i="45"/>
  <c r="I116" i="45"/>
  <c r="AW343" i="71"/>
  <c r="AV271" i="71"/>
  <c r="AW272" i="71"/>
  <c r="AW274" i="71"/>
  <c r="AV353" i="71"/>
  <c r="AW279" i="71"/>
  <c r="AX355" i="71"/>
  <c r="AX356" i="71"/>
  <c r="AX357" i="71"/>
  <c r="AX358" i="71"/>
  <c r="AX359" i="71"/>
  <c r="AX360" i="71"/>
  <c r="AX361" i="71"/>
  <c r="AX362" i="71"/>
  <c r="AX363" i="71"/>
  <c r="AX364" i="71"/>
  <c r="AX365" i="71"/>
  <c r="AX366" i="71"/>
  <c r="AX367" i="71"/>
  <c r="AX368" i="71"/>
  <c r="AX369" i="71"/>
  <c r="AX370" i="71"/>
  <c r="AX371" i="71"/>
  <c r="AX372" i="71"/>
  <c r="AX373" i="71"/>
  <c r="AW299" i="71"/>
  <c r="AX375" i="71"/>
  <c r="EE376" i="71" s="1"/>
  <c r="AW269" i="71"/>
  <c r="AW346" i="71"/>
  <c r="AX272" i="71"/>
  <c r="AX273" i="71"/>
  <c r="AX274" i="71"/>
  <c r="AX275" i="71"/>
  <c r="AX277" i="71"/>
  <c r="AV279" i="71"/>
  <c r="AW355" i="71"/>
  <c r="AW356" i="71"/>
  <c r="AW282" i="71"/>
  <c r="AW359" i="71"/>
  <c r="AW360" i="71"/>
  <c r="AW286" i="71"/>
  <c r="AW363" i="71"/>
  <c r="AW364" i="71"/>
  <c r="AW290" i="71"/>
  <c r="ED291" i="71" s="1"/>
  <c r="AW367" i="71"/>
  <c r="AW295" i="71"/>
  <c r="AW372" i="71"/>
  <c r="AW298" i="71"/>
  <c r="AX374" i="71"/>
  <c r="AW300" i="71"/>
  <c r="ED301" i="71" s="1"/>
  <c r="DH209" i="71"/>
  <c r="DH217" i="71"/>
  <c r="AJ270" i="71"/>
  <c r="BR270" i="71" s="1"/>
  <c r="AJ274" i="71"/>
  <c r="BC28" i="72"/>
  <c r="AL123" i="71"/>
  <c r="AK195" i="71"/>
  <c r="CN18" i="72"/>
  <c r="CH18" i="72"/>
  <c r="BZ18" i="72"/>
  <c r="CR18" i="72"/>
  <c r="CD18" i="72"/>
  <c r="BZ24" i="72"/>
  <c r="CN24" i="72"/>
  <c r="CR24" i="72"/>
  <c r="BC19" i="72"/>
  <c r="CI17" i="72"/>
  <c r="CE17" i="72"/>
  <c r="CH22" i="72"/>
  <c r="CD22" i="72"/>
  <c r="BC20" i="72"/>
  <c r="CN31" i="72"/>
  <c r="CH31" i="72"/>
  <c r="BZ31" i="72"/>
  <c r="CR31" i="72"/>
  <c r="CD31" i="72"/>
  <c r="CH24" i="72"/>
  <c r="CN33" i="72"/>
  <c r="CH33" i="72"/>
  <c r="BZ33" i="72"/>
  <c r="CR33" i="72"/>
  <c r="CD33" i="72"/>
  <c r="CA17" i="72"/>
  <c r="CO17" i="72"/>
  <c r="CS17" i="72"/>
  <c r="CN35" i="72"/>
  <c r="CH35" i="72"/>
  <c r="BZ35" i="72"/>
  <c r="CR35" i="72"/>
  <c r="CN27" i="72"/>
  <c r="CH27" i="72"/>
  <c r="BZ27" i="72"/>
  <c r="CR27" i="72"/>
  <c r="CD27" i="72"/>
  <c r="B23" i="72"/>
  <c r="AB22" i="72"/>
  <c r="BZ22" i="72"/>
  <c r="CN22" i="72"/>
  <c r="CR28" i="72"/>
  <c r="CD28" i="72"/>
  <c r="CN28" i="72"/>
  <c r="CH28" i="72"/>
  <c r="BZ28" i="72"/>
  <c r="BC32" i="72"/>
  <c r="AZ201" i="71"/>
  <c r="AJ271" i="71"/>
  <c r="BR271" i="71" s="1"/>
  <c r="AJ273" i="71"/>
  <c r="DR273" i="71" s="1"/>
  <c r="AJ275" i="71"/>
  <c r="DR275" i="71" s="1"/>
  <c r="AJ276" i="71"/>
  <c r="AJ284" i="71"/>
  <c r="BR284" i="71" s="1"/>
  <c r="BH291" i="71"/>
  <c r="AJ293" i="71"/>
  <c r="BR293" i="71" s="1"/>
  <c r="BH295" i="71"/>
  <c r="AL125" i="71"/>
  <c r="AL127" i="71"/>
  <c r="AK113" i="71"/>
  <c r="BD113" i="71" s="1"/>
  <c r="AK115" i="71"/>
  <c r="BD115" i="71" s="1"/>
  <c r="AK122" i="71"/>
  <c r="BD122" i="71" s="1"/>
  <c r="AK125" i="71"/>
  <c r="AK137" i="71"/>
  <c r="DF139" i="71"/>
  <c r="DF141" i="71"/>
  <c r="DG142" i="71"/>
  <c r="DG145" i="71"/>
  <c r="DJ145" i="71" s="1"/>
  <c r="DG149" i="71"/>
  <c r="AJ280" i="71"/>
  <c r="AJ288" i="71"/>
  <c r="DH298" i="71"/>
  <c r="DJ298" i="71" s="1"/>
  <c r="AL206" i="71"/>
  <c r="AJ278" i="71"/>
  <c r="BR278" i="71" s="1"/>
  <c r="AJ282" i="71"/>
  <c r="BR282" i="71" s="1"/>
  <c r="AJ286" i="71"/>
  <c r="AJ290" i="71"/>
  <c r="BR290" i="71" s="1"/>
  <c r="BH300" i="71"/>
  <c r="AJ195" i="71"/>
  <c r="AJ199" i="71"/>
  <c r="BC199" i="71" s="1"/>
  <c r="AL278" i="71"/>
  <c r="AJ299" i="71"/>
  <c r="AK199" i="71"/>
  <c r="AL275" i="71"/>
  <c r="DT275" i="71" s="1"/>
  <c r="AL276" i="71"/>
  <c r="BT276" i="71" s="1"/>
  <c r="AL280" i="71"/>
  <c r="BR294" i="71"/>
  <c r="CM212" i="71"/>
  <c r="FU181" i="71" s="1"/>
  <c r="FN334" i="71"/>
  <c r="FF334" i="71"/>
  <c r="FJ334" i="71"/>
  <c r="FB334" i="71"/>
  <c r="FG19" i="71"/>
  <c r="FC21" i="71"/>
  <c r="CL336" i="71"/>
  <c r="DZ185" i="71"/>
  <c r="CL337" i="71"/>
  <c r="DZ186" i="71"/>
  <c r="CL338" i="71"/>
  <c r="DZ187" i="71"/>
  <c r="CL339" i="71"/>
  <c r="DZ188" i="71"/>
  <c r="CL340" i="71"/>
  <c r="DZ189" i="71"/>
  <c r="CL341" i="71"/>
  <c r="DZ190" i="71"/>
  <c r="CL342" i="71"/>
  <c r="AT191" i="71"/>
  <c r="DZ191" i="71"/>
  <c r="AZ191" i="71"/>
  <c r="AP337" i="71"/>
  <c r="AP339" i="71"/>
  <c r="AP341" i="71"/>
  <c r="AP335" i="71"/>
  <c r="BW335" i="71" s="1"/>
  <c r="CL343" i="71"/>
  <c r="AT192" i="71"/>
  <c r="DZ192" i="71"/>
  <c r="AZ192" i="71"/>
  <c r="AV192" i="71"/>
  <c r="CB192" i="71" s="1"/>
  <c r="AV118" i="71"/>
  <c r="CB44" i="71"/>
  <c r="AQ337" i="71"/>
  <c r="AQ339" i="71"/>
  <c r="AQ341" i="71"/>
  <c r="DX342" i="71" s="1"/>
  <c r="GK16" i="71"/>
  <c r="BE125" i="71"/>
  <c r="BE127" i="71"/>
  <c r="DH119" i="71"/>
  <c r="DH121" i="71"/>
  <c r="GD25" i="71"/>
  <c r="GK18" i="71"/>
  <c r="CL346" i="71"/>
  <c r="AT195" i="71"/>
  <c r="DZ195" i="71"/>
  <c r="DX196" i="71"/>
  <c r="AW197" i="71"/>
  <c r="CC197" i="71" s="1"/>
  <c r="AW123" i="71"/>
  <c r="CC49" i="71"/>
  <c r="DX198" i="71"/>
  <c r="GD31" i="71"/>
  <c r="GK24" i="71"/>
  <c r="GW14" i="71"/>
  <c r="AW125" i="71"/>
  <c r="AW199" i="71"/>
  <c r="CC199" i="71" s="1"/>
  <c r="CC51" i="71"/>
  <c r="DX200" i="71"/>
  <c r="CL53" i="71"/>
  <c r="AT278" i="71"/>
  <c r="AT128" i="71"/>
  <c r="AL128" i="71"/>
  <c r="AZ128" i="71"/>
  <c r="AH128" i="71"/>
  <c r="AX202" i="71"/>
  <c r="EE203" i="71" s="1"/>
  <c r="AX128" i="71"/>
  <c r="EE128" i="71" s="1"/>
  <c r="CD54" i="71"/>
  <c r="CL355" i="71"/>
  <c r="AT204" i="71"/>
  <c r="DZ204" i="71"/>
  <c r="AZ204" i="71"/>
  <c r="AV130" i="71"/>
  <c r="EC130" i="71" s="1"/>
  <c r="AV204" i="71"/>
  <c r="CB56" i="71"/>
  <c r="AT281" i="71"/>
  <c r="AT131" i="71"/>
  <c r="CL357" i="71"/>
  <c r="AT132" i="71"/>
  <c r="AV132" i="71"/>
  <c r="AV206" i="71"/>
  <c r="CB206" i="71" s="1"/>
  <c r="CB58" i="71"/>
  <c r="AT283" i="71"/>
  <c r="AT133" i="71"/>
  <c r="CL359" i="71"/>
  <c r="AT208" i="71"/>
  <c r="DZ208" i="71"/>
  <c r="AZ208" i="71"/>
  <c r="AV208" i="71"/>
  <c r="CB208" i="71" s="1"/>
  <c r="AV134" i="71"/>
  <c r="CB60" i="71"/>
  <c r="AT285" i="71"/>
  <c r="AT135" i="71"/>
  <c r="AL135" i="71"/>
  <c r="AZ135" i="71"/>
  <c r="AH135" i="71"/>
  <c r="AX209" i="71"/>
  <c r="CD209" i="71" s="1"/>
  <c r="AX135" i="71"/>
  <c r="CD61" i="71"/>
  <c r="DW210" i="71"/>
  <c r="DY210" i="71"/>
  <c r="AT137" i="71"/>
  <c r="AZ137" i="71"/>
  <c r="AX211" i="71"/>
  <c r="CD211" i="71" s="1"/>
  <c r="AX137" i="71"/>
  <c r="CD63" i="71"/>
  <c r="DW212" i="71"/>
  <c r="DY212" i="71"/>
  <c r="AX213" i="71"/>
  <c r="CD213" i="71" s="1"/>
  <c r="AX139" i="71"/>
  <c r="CD65" i="71"/>
  <c r="DW214" i="71"/>
  <c r="DY214" i="71"/>
  <c r="AX215" i="71"/>
  <c r="CD215" i="71" s="1"/>
  <c r="AX141" i="71"/>
  <c r="CD67" i="71"/>
  <c r="DW216" i="71"/>
  <c r="DY216" i="71"/>
  <c r="CL369" i="71"/>
  <c r="AT218" i="71"/>
  <c r="DZ218" i="71"/>
  <c r="AZ218" i="71"/>
  <c r="AV218" i="71"/>
  <c r="CB218" i="71" s="1"/>
  <c r="AV144" i="71"/>
  <c r="CB70" i="71"/>
  <c r="AT295" i="71"/>
  <c r="AT145" i="71"/>
  <c r="BJ145" i="71"/>
  <c r="AL145" i="71"/>
  <c r="AZ145" i="71"/>
  <c r="AX219" i="71"/>
  <c r="CD219" i="71" s="1"/>
  <c r="AX145" i="71"/>
  <c r="CD71" i="71"/>
  <c r="DW220" i="71"/>
  <c r="DY220" i="71"/>
  <c r="AT147" i="71"/>
  <c r="BJ147" i="71"/>
  <c r="AL147" i="71"/>
  <c r="CL373" i="71"/>
  <c r="AT222" i="71"/>
  <c r="DZ222" i="71"/>
  <c r="AZ222" i="71"/>
  <c r="AV222" i="71"/>
  <c r="CB222" i="71" s="1"/>
  <c r="AV148" i="71"/>
  <c r="CB74" i="71"/>
  <c r="AT300" i="71"/>
  <c r="AT150" i="71"/>
  <c r="AZ150" i="71"/>
  <c r="AX224" i="71"/>
  <c r="EE225" i="71" s="1"/>
  <c r="AX150" i="71"/>
  <c r="CD76" i="71"/>
  <c r="AZ121" i="71"/>
  <c r="AH121" i="71"/>
  <c r="AL126" i="71"/>
  <c r="ED193" i="71"/>
  <c r="AT270" i="71"/>
  <c r="CL47" i="71"/>
  <c r="CL347" i="71"/>
  <c r="AT196" i="71"/>
  <c r="DZ196" i="71"/>
  <c r="CL348" i="71"/>
  <c r="AT197" i="71"/>
  <c r="DZ197" i="71"/>
  <c r="EC197" i="71"/>
  <c r="CL349" i="71"/>
  <c r="AT198" i="71"/>
  <c r="DZ198" i="71"/>
  <c r="EC198" i="71"/>
  <c r="CL350" i="71"/>
  <c r="CL185" i="71"/>
  <c r="AT199" i="71"/>
  <c r="DZ199" i="71"/>
  <c r="EC199" i="71"/>
  <c r="CL351" i="71"/>
  <c r="AT126" i="71"/>
  <c r="EC200" i="71"/>
  <c r="DW201" i="71"/>
  <c r="DX202" i="71"/>
  <c r="AW202" i="71"/>
  <c r="CC202" i="71" s="1"/>
  <c r="AW128" i="71"/>
  <c r="CC54" i="71"/>
  <c r="CL57" i="71"/>
  <c r="EI207" i="71"/>
  <c r="DX207" i="71"/>
  <c r="AW133" i="71"/>
  <c r="ED133" i="71" s="1"/>
  <c r="AW207" i="71"/>
  <c r="ED208" i="71" s="1"/>
  <c r="CC59" i="71"/>
  <c r="AW209" i="71"/>
  <c r="AW135" i="71"/>
  <c r="ED135" i="71" s="1"/>
  <c r="CC61" i="71"/>
  <c r="EI211" i="71"/>
  <c r="DX211" i="71"/>
  <c r="AW211" i="71"/>
  <c r="AW137" i="71"/>
  <c r="ED137" i="71" s="1"/>
  <c r="CC63" i="71"/>
  <c r="AK138" i="71"/>
  <c r="CL65" i="71"/>
  <c r="EI215" i="71"/>
  <c r="DX215" i="71"/>
  <c r="AW215" i="71"/>
  <c r="ED216" i="71" s="1"/>
  <c r="AW141" i="71"/>
  <c r="ED141" i="71" s="1"/>
  <c r="CC67" i="71"/>
  <c r="BI142" i="71"/>
  <c r="AK142" i="71"/>
  <c r="CL69" i="71"/>
  <c r="EI219" i="71"/>
  <c r="DX219" i="71"/>
  <c r="AW219" i="71"/>
  <c r="ED220" i="71" s="1"/>
  <c r="AW145" i="71"/>
  <c r="ED145" i="71" s="1"/>
  <c r="CC71" i="71"/>
  <c r="BI146" i="71"/>
  <c r="AK146" i="71"/>
  <c r="CL73" i="71"/>
  <c r="AT299" i="71"/>
  <c r="AK121" i="71"/>
  <c r="AK123" i="71"/>
  <c r="AK126" i="71"/>
  <c r="DH127" i="71"/>
  <c r="DH128" i="71"/>
  <c r="DF150" i="71"/>
  <c r="FC168" i="71"/>
  <c r="AH141" i="71"/>
  <c r="DG143" i="71"/>
  <c r="DG147" i="71"/>
  <c r="DJ147" i="71" s="1"/>
  <c r="DL147" i="71" s="1"/>
  <c r="DF187" i="71"/>
  <c r="BT194" i="71"/>
  <c r="DJ196" i="71"/>
  <c r="DL196" i="71" s="1"/>
  <c r="BT198" i="71"/>
  <c r="DJ200" i="71"/>
  <c r="DL200" i="71" s="1"/>
  <c r="BT202" i="71"/>
  <c r="DJ204" i="71"/>
  <c r="DL204" i="71" s="1"/>
  <c r="BT206" i="71"/>
  <c r="AH207" i="71"/>
  <c r="DJ208" i="71"/>
  <c r="DL208" i="71" s="1"/>
  <c r="CM209" i="71"/>
  <c r="FU178" i="71" s="1"/>
  <c r="AN209" i="71"/>
  <c r="AA192" i="71"/>
  <c r="DH195" i="71"/>
  <c r="AH200" i="71"/>
  <c r="DF201" i="71"/>
  <c r="DG202" i="71"/>
  <c r="AL203" i="71"/>
  <c r="DT203" i="71" s="1"/>
  <c r="AH204" i="71"/>
  <c r="DF205" i="71"/>
  <c r="DG206" i="71"/>
  <c r="DH207" i="71"/>
  <c r="AA208" i="71"/>
  <c r="CM211" i="71"/>
  <c r="FU180" i="71" s="1"/>
  <c r="AN211" i="71"/>
  <c r="AL214" i="71"/>
  <c r="DJ216" i="71"/>
  <c r="DL216" i="71" s="1"/>
  <c r="BJ218" i="71"/>
  <c r="DJ220" i="71"/>
  <c r="DL220" i="71" s="1"/>
  <c r="AL222" i="71"/>
  <c r="CM223" i="71"/>
  <c r="AN223" i="71"/>
  <c r="DH211" i="71"/>
  <c r="DG214" i="71"/>
  <c r="AL215" i="71"/>
  <c r="DH215" i="71"/>
  <c r="DF217" i="71"/>
  <c r="DG218" i="71"/>
  <c r="AL219" i="71"/>
  <c r="DH219" i="71"/>
  <c r="BJ223" i="71"/>
  <c r="BT261" i="71"/>
  <c r="BT263" i="71"/>
  <c r="BT265" i="71"/>
  <c r="BT267" i="71"/>
  <c r="BT269" i="71"/>
  <c r="AA270" i="71"/>
  <c r="AK271" i="71"/>
  <c r="AK273" i="71"/>
  <c r="AK275" i="71"/>
  <c r="DJ275" i="71"/>
  <c r="DL275" i="71" s="1"/>
  <c r="DJ277" i="71"/>
  <c r="DL277" i="71" s="1"/>
  <c r="AH278" i="71"/>
  <c r="DJ279" i="71"/>
  <c r="DL279" i="71" s="1"/>
  <c r="DJ283" i="71"/>
  <c r="DL283" i="71" s="1"/>
  <c r="DJ285" i="71"/>
  <c r="DM285" i="71" s="1"/>
  <c r="DJ287" i="71"/>
  <c r="DL287" i="71" s="1"/>
  <c r="BI291" i="71"/>
  <c r="BT292" i="71"/>
  <c r="AK293" i="71"/>
  <c r="AH295" i="71"/>
  <c r="DF295" i="71"/>
  <c r="FO318" i="71"/>
  <c r="FK320" i="71"/>
  <c r="BR272" i="71"/>
  <c r="BR274" i="71"/>
  <c r="AJ277" i="71"/>
  <c r="DR277" i="71" s="1"/>
  <c r="AJ279" i="71"/>
  <c r="DR279" i="71" s="1"/>
  <c r="AJ281" i="71"/>
  <c r="AJ283" i="71"/>
  <c r="AJ285" i="71"/>
  <c r="AJ287" i="71"/>
  <c r="DR287" i="71" s="1"/>
  <c r="AJ289" i="71"/>
  <c r="DR289" i="71" s="1"/>
  <c r="AJ291" i="71"/>
  <c r="BH293" i="71"/>
  <c r="AJ295" i="71"/>
  <c r="DR295" i="71" s="1"/>
  <c r="AJ300" i="71"/>
  <c r="AK298" i="71"/>
  <c r="BH299" i="71"/>
  <c r="AA300" i="71"/>
  <c r="AH300" i="71"/>
  <c r="DF300" i="71"/>
  <c r="AK297" i="71"/>
  <c r="BT298" i="71"/>
  <c r="AK299" i="71"/>
  <c r="BT289" i="71"/>
  <c r="BT300" i="71"/>
  <c r="BH298" i="71"/>
  <c r="AZ117" i="71"/>
  <c r="AR337" i="71"/>
  <c r="AR339" i="71"/>
  <c r="AR341" i="71"/>
  <c r="AR335" i="71"/>
  <c r="BY335" i="71" s="1"/>
  <c r="AZ118" i="71"/>
  <c r="AX192" i="71"/>
  <c r="AX118" i="71"/>
  <c r="EE118" i="71" s="1"/>
  <c r="CD44" i="71"/>
  <c r="AZ119" i="71"/>
  <c r="FC97" i="71"/>
  <c r="CL37" i="71"/>
  <c r="CL41" i="71"/>
  <c r="AW191" i="71"/>
  <c r="CC191" i="71" s="1"/>
  <c r="AW117" i="71"/>
  <c r="ED118" i="71" s="1"/>
  <c r="CC43" i="71"/>
  <c r="AK118" i="71"/>
  <c r="DW193" i="71"/>
  <c r="DH111" i="71"/>
  <c r="DJ113" i="71"/>
  <c r="DO113" i="71" s="1"/>
  <c r="DJ115" i="71"/>
  <c r="DO115" i="71" s="1"/>
  <c r="DJ117" i="71"/>
  <c r="DO117" i="71" s="1"/>
  <c r="DG122" i="71"/>
  <c r="DG123" i="71"/>
  <c r="DY195" i="71"/>
  <c r="DX201" i="71"/>
  <c r="CL353" i="71"/>
  <c r="AT202" i="71"/>
  <c r="CL202" i="71"/>
  <c r="DZ202" i="71"/>
  <c r="AZ202" i="71"/>
  <c r="AV202" i="71"/>
  <c r="EC203" i="71" s="1"/>
  <c r="AV128" i="71"/>
  <c r="EC128" i="71" s="1"/>
  <c r="CB54" i="71"/>
  <c r="CL55" i="71"/>
  <c r="AT280" i="71"/>
  <c r="AL130" i="71"/>
  <c r="CL356" i="71"/>
  <c r="CL205" i="71"/>
  <c r="AT205" i="71"/>
  <c r="DZ205" i="71"/>
  <c r="AT282" i="71"/>
  <c r="AT206" i="71"/>
  <c r="CL206" i="71"/>
  <c r="DZ206" i="71"/>
  <c r="EJ206" i="71"/>
  <c r="AZ132" i="71"/>
  <c r="AX132" i="71"/>
  <c r="AX206" i="71"/>
  <c r="CD206" i="71" s="1"/>
  <c r="CD58" i="71"/>
  <c r="DW207" i="71"/>
  <c r="EJ207" i="71"/>
  <c r="AZ133" i="71"/>
  <c r="AV207" i="71"/>
  <c r="AV133" i="71"/>
  <c r="CB59" i="71"/>
  <c r="CL360" i="71"/>
  <c r="CL209" i="71"/>
  <c r="AT209" i="71"/>
  <c r="DZ209" i="71"/>
  <c r="AZ209" i="71"/>
  <c r="AV209" i="71"/>
  <c r="AV135" i="71"/>
  <c r="CB61" i="71"/>
  <c r="CL362" i="71"/>
  <c r="CL211" i="71"/>
  <c r="AT211" i="71"/>
  <c r="DZ211" i="71"/>
  <c r="AZ211" i="71"/>
  <c r="AV211" i="71"/>
  <c r="CB211" i="71" s="1"/>
  <c r="AV137" i="71"/>
  <c r="CB63" i="71"/>
  <c r="AZ138" i="71"/>
  <c r="AX212" i="71"/>
  <c r="AX138" i="71"/>
  <c r="CD64" i="71"/>
  <c r="DW213" i="71"/>
  <c r="EH213" i="71"/>
  <c r="DY213" i="71"/>
  <c r="EJ213" i="71"/>
  <c r="AT290" i="71"/>
  <c r="AT140" i="71"/>
  <c r="CL366" i="71"/>
  <c r="CL215" i="71"/>
  <c r="AT215" i="71"/>
  <c r="DZ215" i="71"/>
  <c r="AZ215" i="71"/>
  <c r="AV215" i="71"/>
  <c r="CB215" i="71" s="1"/>
  <c r="AV141" i="71"/>
  <c r="CB67" i="71"/>
  <c r="AT292" i="71"/>
  <c r="AZ142" i="71"/>
  <c r="AX216" i="71"/>
  <c r="AX142" i="71"/>
  <c r="EE142" i="71" s="1"/>
  <c r="CD68" i="71"/>
  <c r="DW217" i="71"/>
  <c r="EH217" i="71"/>
  <c r="DY217" i="71"/>
  <c r="EJ217" i="71"/>
  <c r="AT144" i="71"/>
  <c r="CL370" i="71"/>
  <c r="CL219" i="71"/>
  <c r="AT219" i="71"/>
  <c r="DZ219" i="71"/>
  <c r="AZ219" i="71"/>
  <c r="AV219" i="71"/>
  <c r="AV145" i="71"/>
  <c r="CB71" i="71"/>
  <c r="AT296" i="71"/>
  <c r="AZ146" i="71"/>
  <c r="AX220" i="71"/>
  <c r="AX146" i="71"/>
  <c r="CD72" i="71"/>
  <c r="DW221" i="71"/>
  <c r="EH221" i="71"/>
  <c r="DY221" i="71"/>
  <c r="EJ221" i="71"/>
  <c r="AT298" i="71"/>
  <c r="AT148" i="71"/>
  <c r="DW224" i="71"/>
  <c r="DY224" i="71"/>
  <c r="AH117" i="71"/>
  <c r="AL121" i="71"/>
  <c r="DJ124" i="71"/>
  <c r="DO124" i="71" s="1"/>
  <c r="DF126" i="71"/>
  <c r="EI193" i="71"/>
  <c r="CL345" i="71"/>
  <c r="AT194" i="71"/>
  <c r="CL194" i="71"/>
  <c r="DZ194" i="71"/>
  <c r="EC194" i="71"/>
  <c r="DY196" i="71"/>
  <c r="AT273" i="71"/>
  <c r="DY198" i="71"/>
  <c r="EE198" i="71"/>
  <c r="CL296" i="71"/>
  <c r="CL275" i="71"/>
  <c r="AT275" i="71"/>
  <c r="DW200" i="71"/>
  <c r="AT277" i="71"/>
  <c r="DW203" i="71"/>
  <c r="DY203" i="71"/>
  <c r="CL56" i="71"/>
  <c r="ED204" i="71"/>
  <c r="AK133" i="71"/>
  <c r="DX208" i="71"/>
  <c r="EI208" i="71"/>
  <c r="EI209" i="71"/>
  <c r="DX209" i="71"/>
  <c r="DX210" i="71"/>
  <c r="DX212" i="71"/>
  <c r="AK139" i="71"/>
  <c r="CL66" i="71"/>
  <c r="DX216" i="71"/>
  <c r="DX220" i="71"/>
  <c r="DW223" i="71"/>
  <c r="DY223" i="71"/>
  <c r="AL111" i="71"/>
  <c r="AL115" i="71"/>
  <c r="AL118" i="71"/>
  <c r="AJ125" i="71"/>
  <c r="CL110" i="71"/>
  <c r="AT125" i="71"/>
  <c r="AJ127" i="71"/>
  <c r="DJ136" i="71"/>
  <c r="EY168" i="71"/>
  <c r="FO168" i="71"/>
  <c r="FK169" i="71"/>
  <c r="AH132" i="71"/>
  <c r="AH138" i="71"/>
  <c r="DG140" i="71"/>
  <c r="AH142" i="71"/>
  <c r="AH146" i="71"/>
  <c r="AH150" i="71"/>
  <c r="DG150" i="71"/>
  <c r="AL186" i="71"/>
  <c r="AL188" i="71"/>
  <c r="AL190" i="71"/>
  <c r="AL191" i="71"/>
  <c r="AH193" i="71"/>
  <c r="AL196" i="71"/>
  <c r="DF198" i="71"/>
  <c r="AA201" i="71"/>
  <c r="AK203" i="71"/>
  <c r="AA205" i="71"/>
  <c r="AK207" i="71"/>
  <c r="AK128" i="71"/>
  <c r="AL132" i="71"/>
  <c r="AK135" i="71"/>
  <c r="AH137" i="71"/>
  <c r="AL139" i="71"/>
  <c r="AL141" i="71"/>
  <c r="AL142" i="71"/>
  <c r="AK143" i="71"/>
  <c r="AL144" i="71"/>
  <c r="AK145" i="71"/>
  <c r="AL146" i="71"/>
  <c r="AK147" i="71"/>
  <c r="AL148" i="71"/>
  <c r="AK149" i="71"/>
  <c r="AL150" i="71"/>
  <c r="DT151" i="71" s="1"/>
  <c r="DG186" i="71"/>
  <c r="DG188" i="71"/>
  <c r="DG190" i="71"/>
  <c r="AA191" i="71"/>
  <c r="DG192" i="71"/>
  <c r="AL193" i="71"/>
  <c r="DF195" i="71"/>
  <c r="AL197" i="71"/>
  <c r="DT197" i="71" s="1"/>
  <c r="AK200" i="71"/>
  <c r="AA202" i="71"/>
  <c r="AJ203" i="71"/>
  <c r="AK204" i="71"/>
  <c r="AA206" i="71"/>
  <c r="AL209" i="71"/>
  <c r="DG266" i="71"/>
  <c r="DJ210" i="71"/>
  <c r="DO210" i="71" s="1"/>
  <c r="DG211" i="71"/>
  <c r="AL212" i="71"/>
  <c r="AJ214" i="71"/>
  <c r="BI215" i="71"/>
  <c r="AL216" i="71"/>
  <c r="DT216" i="71" s="1"/>
  <c r="BH218" i="71"/>
  <c r="BI219" i="71"/>
  <c r="AL220" i="71"/>
  <c r="DT220" i="71" s="1"/>
  <c r="AJ222" i="71"/>
  <c r="DF222" i="71"/>
  <c r="AK223" i="71"/>
  <c r="DF223" i="71"/>
  <c r="AK224" i="71"/>
  <c r="AJ260" i="71"/>
  <c r="BR260" i="71" s="1"/>
  <c r="DO260" i="71"/>
  <c r="DM260" i="71"/>
  <c r="DL261" i="71"/>
  <c r="AK264" i="71"/>
  <c r="DJ265" i="71"/>
  <c r="DO265" i="71" s="1"/>
  <c r="DF267" i="71"/>
  <c r="DF269" i="71"/>
  <c r="DH294" i="71"/>
  <c r="AJ211" i="71"/>
  <c r="BR211" i="71" s="1"/>
  <c r="AK212" i="71"/>
  <c r="BH215" i="71"/>
  <c r="BI216" i="71"/>
  <c r="BJ217" i="71"/>
  <c r="AH218" i="71"/>
  <c r="BH219" i="71"/>
  <c r="BI220" i="71"/>
  <c r="AL221" i="71"/>
  <c r="AH222" i="71"/>
  <c r="BH223" i="71"/>
  <c r="AL224" i="71"/>
  <c r="DT225" i="71" s="1"/>
  <c r="AK260" i="71"/>
  <c r="AJ262" i="71"/>
  <c r="AJ264" i="71"/>
  <c r="AJ266" i="71"/>
  <c r="AJ268" i="71"/>
  <c r="DG270" i="71"/>
  <c r="DG274" i="71"/>
  <c r="DG278" i="71"/>
  <c r="DG282" i="71"/>
  <c r="DG286" i="71"/>
  <c r="DG290" i="71"/>
  <c r="AK270" i="71"/>
  <c r="AK272" i="71"/>
  <c r="AK274" i="71"/>
  <c r="AN273" i="71"/>
  <c r="DF276" i="71"/>
  <c r="DF278" i="71"/>
  <c r="DF280" i="71"/>
  <c r="AH281" i="71"/>
  <c r="DF282" i="71"/>
  <c r="AH283" i="71"/>
  <c r="DF284" i="71"/>
  <c r="AH285" i="71"/>
  <c r="DF286" i="71"/>
  <c r="DF288" i="71"/>
  <c r="DF290" i="71"/>
  <c r="AJ292" i="71"/>
  <c r="DG292" i="71"/>
  <c r="DF293" i="71"/>
  <c r="BH294" i="71"/>
  <c r="AK295" i="71"/>
  <c r="BT273" i="71"/>
  <c r="BE292" i="71"/>
  <c r="BT275" i="71"/>
  <c r="BT278" i="71"/>
  <c r="BT280" i="71"/>
  <c r="AL282" i="71"/>
  <c r="AL284" i="71"/>
  <c r="AL286" i="71"/>
  <c r="AL288" i="71"/>
  <c r="AL291" i="71"/>
  <c r="AK292" i="71"/>
  <c r="AL293" i="71"/>
  <c r="DT293" i="71" s="1"/>
  <c r="AK294" i="71"/>
  <c r="AL295" i="71"/>
  <c r="DT295" i="71" s="1"/>
  <c r="AK296" i="71"/>
  <c r="AA298" i="71"/>
  <c r="AK300" i="71"/>
  <c r="DH131" i="71"/>
  <c r="DJ131" i="71" s="1"/>
  <c r="DF118" i="71"/>
  <c r="DH141" i="71"/>
  <c r="DH190" i="71"/>
  <c r="AP336" i="71"/>
  <c r="AP338" i="71"/>
  <c r="AP340" i="71"/>
  <c r="AV191" i="71"/>
  <c r="CB191" i="71" s="1"/>
  <c r="AV117" i="71"/>
  <c r="CB43" i="71"/>
  <c r="EH192" i="71"/>
  <c r="DW192" i="71"/>
  <c r="DY192" i="71"/>
  <c r="FK97" i="71"/>
  <c r="DJ122" i="71"/>
  <c r="DO122" i="71" s="1"/>
  <c r="CL260" i="71"/>
  <c r="GD21" i="71"/>
  <c r="BD117" i="71"/>
  <c r="AQ335" i="71"/>
  <c r="BX335" i="71" s="1"/>
  <c r="AQ336" i="71"/>
  <c r="AQ338" i="71"/>
  <c r="AQ340" i="71"/>
  <c r="CL269" i="71"/>
  <c r="AT269" i="71"/>
  <c r="CL119" i="71"/>
  <c r="AT119" i="71"/>
  <c r="AT123" i="71"/>
  <c r="CL123" i="71"/>
  <c r="BE123" i="71"/>
  <c r="DN115" i="71"/>
  <c r="DW195" i="71"/>
  <c r="AZ195" i="71"/>
  <c r="AV195" i="71"/>
  <c r="AV121" i="71"/>
  <c r="EC121" i="71" s="1"/>
  <c r="CB47" i="71"/>
  <c r="AW196" i="71"/>
  <c r="AW122" i="71"/>
  <c r="ED122" i="71" s="1"/>
  <c r="CC48" i="71"/>
  <c r="EI197" i="71"/>
  <c r="DX197" i="71"/>
  <c r="AW198" i="71"/>
  <c r="AW124" i="71"/>
  <c r="CC50" i="71"/>
  <c r="CL51" i="71"/>
  <c r="AW201" i="71"/>
  <c r="AW127" i="71"/>
  <c r="ED127" i="71" s="1"/>
  <c r="CC53" i="71"/>
  <c r="EI203" i="71"/>
  <c r="DX203" i="71"/>
  <c r="EH204" i="71"/>
  <c r="DW204" i="71"/>
  <c r="EJ204" i="71"/>
  <c r="DY204" i="71"/>
  <c r="AX205" i="71"/>
  <c r="CD205" i="71" s="1"/>
  <c r="AX131" i="71"/>
  <c r="CD57" i="71"/>
  <c r="AX207" i="71"/>
  <c r="AX133" i="71"/>
  <c r="CD59" i="71"/>
  <c r="EH208" i="71"/>
  <c r="DW208" i="71"/>
  <c r="EJ208" i="71"/>
  <c r="DY208" i="71"/>
  <c r="CL361" i="71"/>
  <c r="AT210" i="71"/>
  <c r="CL210" i="71"/>
  <c r="DZ210" i="71"/>
  <c r="AZ210" i="71"/>
  <c r="AV210" i="71"/>
  <c r="AV136" i="71"/>
  <c r="EC136" i="71" s="1"/>
  <c r="CB62" i="71"/>
  <c r="CL287" i="71"/>
  <c r="AT287" i="71"/>
  <c r="AJ137" i="71"/>
  <c r="AL137" i="71"/>
  <c r="CL363" i="71"/>
  <c r="AT212" i="71"/>
  <c r="CL212" i="71"/>
  <c r="DZ212" i="71"/>
  <c r="AZ212" i="71"/>
  <c r="AV212" i="71"/>
  <c r="AV138" i="71"/>
  <c r="EC138" i="71" s="1"/>
  <c r="CB64" i="71"/>
  <c r="CL289" i="71"/>
  <c r="AT289" i="71"/>
  <c r="CL139" i="71"/>
  <c r="AT139" i="71"/>
  <c r="CL365" i="71"/>
  <c r="AT214" i="71"/>
  <c r="CL214" i="71"/>
  <c r="DZ214" i="71"/>
  <c r="AZ214" i="71"/>
  <c r="AV214" i="71"/>
  <c r="CB214" i="71" s="1"/>
  <c r="AV140" i="71"/>
  <c r="CB66" i="71"/>
  <c r="CL291" i="71"/>
  <c r="AT291" i="71"/>
  <c r="CL141" i="71"/>
  <c r="AT141" i="71"/>
  <c r="CL367" i="71"/>
  <c r="AT216" i="71"/>
  <c r="CL216" i="71"/>
  <c r="DZ216" i="71"/>
  <c r="AZ216" i="71"/>
  <c r="AV216" i="71"/>
  <c r="AV142" i="71"/>
  <c r="EC142" i="71" s="1"/>
  <c r="CB68" i="71"/>
  <c r="CL293" i="71"/>
  <c r="AT293" i="71"/>
  <c r="BH143" i="71"/>
  <c r="AJ143" i="71"/>
  <c r="AT143" i="71"/>
  <c r="CL143" i="71"/>
  <c r="BJ143" i="71"/>
  <c r="AL143" i="71"/>
  <c r="AZ143" i="71"/>
  <c r="AX217" i="71"/>
  <c r="AX143" i="71"/>
  <c r="CD69" i="71"/>
  <c r="EH218" i="71"/>
  <c r="DW218" i="71"/>
  <c r="EJ218" i="71"/>
  <c r="DY218" i="71"/>
  <c r="CL371" i="71"/>
  <c r="AT220" i="71"/>
  <c r="CL220" i="71"/>
  <c r="DZ220" i="71"/>
  <c r="AZ220" i="71"/>
  <c r="AV220" i="71"/>
  <c r="AV146" i="71"/>
  <c r="EC146" i="71" s="1"/>
  <c r="CB72" i="71"/>
  <c r="BH297" i="71"/>
  <c r="AJ297" i="71"/>
  <c r="DR297" i="71" s="1"/>
  <c r="AT297" i="71"/>
  <c r="CL297" i="71"/>
  <c r="AZ147" i="71"/>
  <c r="AX221" i="71"/>
  <c r="AX147" i="71"/>
  <c r="CD73" i="71"/>
  <c r="EH222" i="71"/>
  <c r="DW222" i="71"/>
  <c r="EJ222" i="71"/>
  <c r="DY222" i="71"/>
  <c r="GB91" i="71"/>
  <c r="FT92" i="71"/>
  <c r="FG93" i="71"/>
  <c r="BD111" i="71"/>
  <c r="DF112" i="71"/>
  <c r="BD120" i="71"/>
  <c r="AT121" i="71"/>
  <c r="CL121" i="71"/>
  <c r="DF123" i="71"/>
  <c r="AK127" i="71"/>
  <c r="AK130" i="71"/>
  <c r="DF132" i="71"/>
  <c r="DF140" i="71"/>
  <c r="DJ143" i="71"/>
  <c r="DL143" i="71" s="1"/>
  <c r="EJ194" i="71"/>
  <c r="DY194" i="71"/>
  <c r="EE194" i="71"/>
  <c r="EH196" i="71"/>
  <c r="DW196" i="71"/>
  <c r="AZ196" i="71"/>
  <c r="DW197" i="71"/>
  <c r="AZ197" i="71"/>
  <c r="DW198" i="71"/>
  <c r="AZ198" i="71"/>
  <c r="DW199" i="71"/>
  <c r="AZ199" i="71"/>
  <c r="CL352" i="71"/>
  <c r="CL201" i="71"/>
  <c r="AT201" i="71"/>
  <c r="DZ201" i="71"/>
  <c r="EC201" i="71"/>
  <c r="CL54" i="71"/>
  <c r="CL279" i="71"/>
  <c r="AT279" i="71"/>
  <c r="AJ129" i="71"/>
  <c r="AT129" i="71"/>
  <c r="CL129" i="71"/>
  <c r="AL129" i="71"/>
  <c r="AZ129" i="71"/>
  <c r="AH129" i="71"/>
  <c r="EI206" i="71"/>
  <c r="DX205" i="71"/>
  <c r="AW205" i="71"/>
  <c r="AW131" i="71"/>
  <c r="ED131" i="71" s="1"/>
  <c r="CC57" i="71"/>
  <c r="AK132" i="71"/>
  <c r="CL59" i="71"/>
  <c r="CL61" i="71"/>
  <c r="CL63" i="71"/>
  <c r="EI213" i="71"/>
  <c r="DX213" i="71"/>
  <c r="AW213" i="71"/>
  <c r="AW139" i="71"/>
  <c r="ED139" i="71" s="1"/>
  <c r="CC65" i="71"/>
  <c r="AK140" i="71"/>
  <c r="CL67" i="71"/>
  <c r="EI217" i="71"/>
  <c r="DX217" i="71"/>
  <c r="AW217" i="71"/>
  <c r="AW143" i="71"/>
  <c r="ED143" i="71" s="1"/>
  <c r="CC69" i="71"/>
  <c r="BI144" i="71"/>
  <c r="AK144" i="71"/>
  <c r="CL71" i="71"/>
  <c r="EI221" i="71"/>
  <c r="DX221" i="71"/>
  <c r="AW221" i="71"/>
  <c r="AW147" i="71"/>
  <c r="ED147" i="71" s="1"/>
  <c r="CC73" i="71"/>
  <c r="BI148" i="71"/>
  <c r="AK148" i="71"/>
  <c r="BH149" i="71"/>
  <c r="AJ149" i="71"/>
  <c r="AT149" i="71"/>
  <c r="CL149" i="71"/>
  <c r="BJ149" i="71"/>
  <c r="AL149" i="71"/>
  <c r="AZ149" i="71"/>
  <c r="BI150" i="71"/>
  <c r="AK150" i="71"/>
  <c r="AK112" i="71"/>
  <c r="AK114" i="71"/>
  <c r="AK116" i="71"/>
  <c r="CL120" i="71"/>
  <c r="AT120" i="71"/>
  <c r="AZ120" i="71"/>
  <c r="CL122" i="71"/>
  <c r="AT122" i="71"/>
  <c r="AZ122" i="71"/>
  <c r="CL124" i="71"/>
  <c r="AT124" i="71"/>
  <c r="AZ124" i="71"/>
  <c r="DH125" i="71"/>
  <c r="DJ125" i="71" s="1"/>
  <c r="CM127" i="71"/>
  <c r="DJ129" i="71"/>
  <c r="DL129" i="71" s="1"/>
  <c r="DJ135" i="71"/>
  <c r="DL135" i="71" s="1"/>
  <c r="DJ137" i="71"/>
  <c r="DO137" i="71" s="1"/>
  <c r="DG144" i="71"/>
  <c r="DG148" i="71"/>
  <c r="FG168" i="71"/>
  <c r="AH139" i="71"/>
  <c r="DF142" i="71"/>
  <c r="DF144" i="71"/>
  <c r="DF146" i="71"/>
  <c r="DF148" i="71"/>
  <c r="DJ185" i="71"/>
  <c r="DO185" i="71" s="1"/>
  <c r="DF188" i="71"/>
  <c r="DF189" i="71"/>
  <c r="DF191" i="71"/>
  <c r="AA195" i="71"/>
  <c r="AH199" i="71"/>
  <c r="AH228" i="71" s="1"/>
  <c r="CM203" i="71"/>
  <c r="FU172" i="71" s="1"/>
  <c r="AN203" i="71"/>
  <c r="AA207" i="71"/>
  <c r="AH143" i="71"/>
  <c r="AH145" i="71"/>
  <c r="AH147" i="71"/>
  <c r="AH149" i="71"/>
  <c r="CM149" i="71" s="1"/>
  <c r="GL119" i="71" s="1"/>
  <c r="DJ184" i="71"/>
  <c r="DM184" i="71" s="1"/>
  <c r="AH192" i="71"/>
  <c r="DF193" i="71"/>
  <c r="DG194" i="71"/>
  <c r="AL195" i="71"/>
  <c r="DT195" i="71" s="1"/>
  <c r="AH196" i="71"/>
  <c r="DF197" i="71"/>
  <c r="DG198" i="71"/>
  <c r="AL199" i="71"/>
  <c r="DT199" i="71" s="1"/>
  <c r="DH199" i="71"/>
  <c r="AA200" i="71"/>
  <c r="DH203" i="71"/>
  <c r="AA204" i="71"/>
  <c r="AL207" i="71"/>
  <c r="DT207" i="71" s="1"/>
  <c r="AH208" i="71"/>
  <c r="DM265" i="71"/>
  <c r="AL210" i="71"/>
  <c r="DT210" i="71" s="1"/>
  <c r="DJ212" i="71"/>
  <c r="DL212" i="71" s="1"/>
  <c r="CM215" i="71"/>
  <c r="FU184" i="71" s="1"/>
  <c r="AN215" i="71"/>
  <c r="AL218" i="71"/>
  <c r="CM219" i="71"/>
  <c r="FU188" i="71" s="1"/>
  <c r="AN219" i="71"/>
  <c r="BJ222" i="71"/>
  <c r="DH223" i="71"/>
  <c r="CM224" i="71"/>
  <c r="AN224" i="71"/>
  <c r="BT260" i="71"/>
  <c r="BE260" i="71"/>
  <c r="DJ262" i="71"/>
  <c r="DL262" i="71" s="1"/>
  <c r="DF263" i="71"/>
  <c r="DJ266" i="71"/>
  <c r="DO266" i="71" s="1"/>
  <c r="AN268" i="71"/>
  <c r="DM210" i="71"/>
  <c r="AL211" i="71"/>
  <c r="AH212" i="71"/>
  <c r="DF213" i="71"/>
  <c r="BJ215" i="71"/>
  <c r="AH216" i="71"/>
  <c r="BJ219" i="71"/>
  <c r="AH220" i="71"/>
  <c r="DF221" i="71"/>
  <c r="DG222" i="71"/>
  <c r="AL223" i="71"/>
  <c r="BE262" i="71"/>
  <c r="BT262" i="71"/>
  <c r="BE264" i="71"/>
  <c r="BT264" i="71"/>
  <c r="BE266" i="71"/>
  <c r="BT266" i="71"/>
  <c r="BE268" i="71"/>
  <c r="BT268" i="71"/>
  <c r="DM275" i="71"/>
  <c r="DM283" i="71"/>
  <c r="AH270" i="71"/>
  <c r="DJ271" i="71"/>
  <c r="DL271" i="71" s="1"/>
  <c r="DJ273" i="71"/>
  <c r="DL273" i="71" s="1"/>
  <c r="CM276" i="71"/>
  <c r="FU245" i="71" s="1"/>
  <c r="AN276" i="71"/>
  <c r="AK277" i="71"/>
  <c r="AA278" i="71"/>
  <c r="AK279" i="71"/>
  <c r="CM280" i="71"/>
  <c r="FU249" i="71" s="1"/>
  <c r="AK281" i="71"/>
  <c r="CM282" i="71"/>
  <c r="FU251" i="71" s="1"/>
  <c r="AN282" i="71"/>
  <c r="AK283" i="71"/>
  <c r="CM284" i="71"/>
  <c r="FU253" i="71" s="1"/>
  <c r="AN284" i="71"/>
  <c r="AK285" i="71"/>
  <c r="AN286" i="71"/>
  <c r="AK287" i="71"/>
  <c r="CM288" i="71"/>
  <c r="FU257" i="71" s="1"/>
  <c r="AN288" i="71"/>
  <c r="AK289" i="71"/>
  <c r="AN290" i="71"/>
  <c r="AK291" i="71"/>
  <c r="BI293" i="71"/>
  <c r="BT294" i="71"/>
  <c r="BE294" i="71"/>
  <c r="AA295" i="71"/>
  <c r="DG296" i="71"/>
  <c r="AA297" i="71"/>
  <c r="BT297" i="71"/>
  <c r="BE297" i="71"/>
  <c r="FG318" i="71"/>
  <c r="FC320" i="71"/>
  <c r="EY320" i="71"/>
  <c r="BC294" i="71"/>
  <c r="BR276" i="71"/>
  <c r="BR280" i="71"/>
  <c r="BR286" i="71"/>
  <c r="BR288" i="71"/>
  <c r="CM292" i="71"/>
  <c r="AN292" i="71"/>
  <c r="BC293" i="71"/>
  <c r="CM296" i="71"/>
  <c r="AN296" i="71"/>
  <c r="DJ299" i="71"/>
  <c r="DO299" i="71" s="1"/>
  <c r="BI298" i="71"/>
  <c r="BR299" i="71"/>
  <c r="BI297" i="71"/>
  <c r="BI299" i="71"/>
  <c r="BT299" i="71"/>
  <c r="BE299" i="71"/>
  <c r="AJ298" i="71"/>
  <c r="EY20" i="71"/>
  <c r="FO20" i="71"/>
  <c r="FK21" i="71"/>
  <c r="CL36" i="71"/>
  <c r="CL261" i="71"/>
  <c r="CL111" i="71"/>
  <c r="CL262" i="71"/>
  <c r="CL263" i="71"/>
  <c r="CL113" i="71"/>
  <c r="CL264" i="71"/>
  <c r="CL265" i="71"/>
  <c r="CL115" i="71"/>
  <c r="CL266" i="71"/>
  <c r="CL267" i="71"/>
  <c r="AT267" i="71"/>
  <c r="CL117" i="71"/>
  <c r="AT117" i="71"/>
  <c r="AR336" i="71"/>
  <c r="AR338" i="71"/>
  <c r="AR340" i="71"/>
  <c r="CL268" i="71"/>
  <c r="AT268" i="71"/>
  <c r="CL118" i="71"/>
  <c r="AT118" i="71"/>
  <c r="DG111" i="71"/>
  <c r="CL335" i="71"/>
  <c r="CL184" i="71"/>
  <c r="CL39" i="71"/>
  <c r="CL43" i="71"/>
  <c r="CL344" i="71"/>
  <c r="CL193" i="71"/>
  <c r="AT193" i="71"/>
  <c r="DZ193" i="71"/>
  <c r="CL45" i="71"/>
  <c r="EJ193" i="71"/>
  <c r="DG112" i="71"/>
  <c r="DG114" i="71"/>
  <c r="DG116" i="71"/>
  <c r="DG118" i="71"/>
  <c r="DG120" i="71"/>
  <c r="DG121" i="71"/>
  <c r="DX194" i="71"/>
  <c r="EI194" i="71"/>
  <c r="ED194" i="71"/>
  <c r="CL271" i="71"/>
  <c r="AT271" i="71"/>
  <c r="CL48" i="71"/>
  <c r="CL49" i="71"/>
  <c r="CL50" i="71"/>
  <c r="EI199" i="71"/>
  <c r="DX199" i="71"/>
  <c r="EH202" i="71"/>
  <c r="DW202" i="71"/>
  <c r="DY202" i="71"/>
  <c r="ED203" i="71"/>
  <c r="CL130" i="71"/>
  <c r="AT130" i="71"/>
  <c r="AZ130" i="71"/>
  <c r="AX130" i="71"/>
  <c r="EE130" i="71" s="1"/>
  <c r="AX204" i="71"/>
  <c r="CD56" i="71"/>
  <c r="DW205" i="71"/>
  <c r="EH205" i="71"/>
  <c r="EJ205" i="71"/>
  <c r="AZ131" i="71"/>
  <c r="AV205" i="71"/>
  <c r="AV131" i="71"/>
  <c r="CB57" i="71"/>
  <c r="DW206" i="71"/>
  <c r="CL358" i="71"/>
  <c r="CL207" i="71"/>
  <c r="AT207" i="71"/>
  <c r="DZ207" i="71"/>
  <c r="CL284" i="71"/>
  <c r="AT284" i="71"/>
  <c r="AJ134" i="71"/>
  <c r="AT134" i="71"/>
  <c r="CL134" i="71"/>
  <c r="AL134" i="71"/>
  <c r="AZ134" i="71"/>
  <c r="AH134" i="71"/>
  <c r="CM134" i="71" s="1"/>
  <c r="AX208" i="71"/>
  <c r="AX134" i="71"/>
  <c r="EE134" i="71" s="1"/>
  <c r="CD60" i="71"/>
  <c r="DW209" i="71"/>
  <c r="EH209" i="71"/>
  <c r="DY209" i="71"/>
  <c r="EJ209" i="71"/>
  <c r="CL286" i="71"/>
  <c r="AT286" i="71"/>
  <c r="AJ136" i="71"/>
  <c r="AT136" i="71"/>
  <c r="CL136" i="71"/>
  <c r="AL136" i="71"/>
  <c r="AZ136" i="71"/>
  <c r="AH136" i="71"/>
  <c r="CM136" i="71" s="1"/>
  <c r="AX210" i="71"/>
  <c r="AX136" i="71"/>
  <c r="CD62" i="71"/>
  <c r="DW211" i="71"/>
  <c r="EH211" i="71"/>
  <c r="DY211" i="71"/>
  <c r="EJ211" i="71"/>
  <c r="CL288" i="71"/>
  <c r="AT288" i="71"/>
  <c r="CL138" i="71"/>
  <c r="AT138" i="71"/>
  <c r="CL364" i="71"/>
  <c r="CL213" i="71"/>
  <c r="AT213" i="71"/>
  <c r="DZ213" i="71"/>
  <c r="AZ213" i="71"/>
  <c r="AV213" i="71"/>
  <c r="AV139" i="71"/>
  <c r="CB65" i="71"/>
  <c r="AX214" i="71"/>
  <c r="AX140" i="71"/>
  <c r="CD66" i="71"/>
  <c r="DW215" i="71"/>
  <c r="EH215" i="71"/>
  <c r="DY215" i="71"/>
  <c r="EJ215" i="71"/>
  <c r="CL142" i="71"/>
  <c r="AT142" i="71"/>
  <c r="CL368" i="71"/>
  <c r="CL217" i="71"/>
  <c r="AT217" i="71"/>
  <c r="DZ217" i="71"/>
  <c r="AZ217" i="71"/>
  <c r="AV217" i="71"/>
  <c r="AV143" i="71"/>
  <c r="EC143" i="71" s="1"/>
  <c r="CB69" i="71"/>
  <c r="AT294" i="71"/>
  <c r="CL294" i="71"/>
  <c r="AX218" i="71"/>
  <c r="AX144" i="71"/>
  <c r="CD70" i="71"/>
  <c r="DW219" i="71"/>
  <c r="EH219" i="71"/>
  <c r="DY219" i="71"/>
  <c r="EJ219" i="71"/>
  <c r="CL146" i="71"/>
  <c r="AT146" i="71"/>
  <c r="CL372" i="71"/>
  <c r="CL221" i="71"/>
  <c r="AT221" i="71"/>
  <c r="DZ221" i="71"/>
  <c r="AZ221" i="71"/>
  <c r="AV221" i="71"/>
  <c r="AV147" i="71"/>
  <c r="CB73" i="71"/>
  <c r="AX222" i="71"/>
  <c r="AX148" i="71"/>
  <c r="EE148" i="71" s="1"/>
  <c r="CD74" i="71"/>
  <c r="CL75" i="71"/>
  <c r="CL375" i="71"/>
  <c r="CL224" i="71"/>
  <c r="AT224" i="71"/>
  <c r="DZ224" i="71"/>
  <c r="AZ224" i="71"/>
  <c r="EY93" i="71"/>
  <c r="FO93" i="71"/>
  <c r="AK110" i="71"/>
  <c r="AL112" i="71"/>
  <c r="AL114" i="71"/>
  <c r="AL116" i="71"/>
  <c r="AK119" i="71"/>
  <c r="AH122" i="71"/>
  <c r="CM122" i="71" s="1"/>
  <c r="AH124" i="71"/>
  <c r="CM124" i="71" s="1"/>
  <c r="DG126" i="71"/>
  <c r="DG127" i="71"/>
  <c r="DG128" i="71"/>
  <c r="AL133" i="71"/>
  <c r="EH194" i="71"/>
  <c r="DW194" i="71"/>
  <c r="DX195" i="71"/>
  <c r="ED195" i="71"/>
  <c r="CL272" i="71"/>
  <c r="AT272" i="71"/>
  <c r="DY197" i="71"/>
  <c r="EJ197" i="71"/>
  <c r="CL274" i="71"/>
  <c r="AT274" i="71"/>
  <c r="DY199" i="71"/>
  <c r="EJ199" i="71"/>
  <c r="CL276" i="71"/>
  <c r="AT276" i="71"/>
  <c r="AT200" i="71"/>
  <c r="CL200" i="71"/>
  <c r="DZ200" i="71"/>
  <c r="EJ200" i="71"/>
  <c r="AZ126" i="71"/>
  <c r="EE200" i="71"/>
  <c r="DY201" i="71"/>
  <c r="EJ201" i="71"/>
  <c r="EE201" i="71"/>
  <c r="CL354" i="71"/>
  <c r="CL203" i="71"/>
  <c r="AT203" i="71"/>
  <c r="DZ203" i="71"/>
  <c r="AZ203" i="71"/>
  <c r="DX204" i="71"/>
  <c r="EI204" i="71"/>
  <c r="AK131" i="71"/>
  <c r="CL58" i="71"/>
  <c r="ED206" i="71"/>
  <c r="CL60" i="71"/>
  <c r="EI210" i="71"/>
  <c r="CL62" i="71"/>
  <c r="ED210" i="71"/>
  <c r="EI212" i="71"/>
  <c r="CL64" i="71"/>
  <c r="ED212" i="71"/>
  <c r="DX214" i="71"/>
  <c r="BI141" i="71"/>
  <c r="AK141" i="71"/>
  <c r="EI216" i="71"/>
  <c r="CL68" i="71"/>
  <c r="CL70" i="71"/>
  <c r="ED218" i="71"/>
  <c r="EI220" i="71"/>
  <c r="CL72" i="71"/>
  <c r="EI222" i="71"/>
  <c r="CL74" i="71"/>
  <c r="ED222" i="71"/>
  <c r="CL374" i="71"/>
  <c r="CL223" i="71"/>
  <c r="AT223" i="71"/>
  <c r="O223" i="71"/>
  <c r="DZ223" i="71"/>
  <c r="AZ223" i="71"/>
  <c r="V223" i="71"/>
  <c r="EI224" i="71"/>
  <c r="CL76" i="71"/>
  <c r="ED224" i="71"/>
  <c r="AL110" i="71"/>
  <c r="BT110" i="71" s="1"/>
  <c r="AL113" i="71"/>
  <c r="AL117" i="71"/>
  <c r="AL119" i="71"/>
  <c r="AL120" i="71"/>
  <c r="AL122" i="71"/>
  <c r="AL124" i="71"/>
  <c r="DF127" i="71"/>
  <c r="CL127" i="71"/>
  <c r="AT127" i="71"/>
  <c r="DF128" i="71"/>
  <c r="DJ130" i="71"/>
  <c r="DO130" i="71" s="1"/>
  <c r="DJ134" i="71"/>
  <c r="DO134" i="71" s="1"/>
  <c r="DG132" i="71"/>
  <c r="DF133" i="71"/>
  <c r="DG138" i="71"/>
  <c r="AH140" i="71"/>
  <c r="CM140" i="71" s="1"/>
  <c r="AH144" i="71"/>
  <c r="CM144" i="71" s="1"/>
  <c r="AH148" i="71"/>
  <c r="CM148" i="71" s="1"/>
  <c r="AL184" i="71"/>
  <c r="AL185" i="71"/>
  <c r="AL187" i="71"/>
  <c r="AL189" i="71"/>
  <c r="AL192" i="71"/>
  <c r="DT192" i="71" s="1"/>
  <c r="AA193" i="71"/>
  <c r="AA197" i="71"/>
  <c r="BD185" i="71"/>
  <c r="BD199" i="71"/>
  <c r="DG199" i="71"/>
  <c r="AL200" i="71"/>
  <c r="DT200" i="71" s="1"/>
  <c r="AH201" i="71"/>
  <c r="DF202" i="71"/>
  <c r="DG203" i="71"/>
  <c r="AL204" i="71"/>
  <c r="AH205" i="71"/>
  <c r="DF206" i="71"/>
  <c r="DG207" i="71"/>
  <c r="AL208" i="71"/>
  <c r="AK129" i="71"/>
  <c r="AL131" i="71"/>
  <c r="AK134" i="71"/>
  <c r="AK136" i="71"/>
  <c r="AL138" i="71"/>
  <c r="AL140" i="71"/>
  <c r="BJ141" i="71"/>
  <c r="BJ142" i="71"/>
  <c r="BI143" i="71"/>
  <c r="BJ144" i="71"/>
  <c r="BI145" i="71"/>
  <c r="BJ146" i="71"/>
  <c r="BI147" i="71"/>
  <c r="BJ148" i="71"/>
  <c r="AK186" i="71"/>
  <c r="AK188" i="71"/>
  <c r="AK190" i="71"/>
  <c r="AH191" i="71"/>
  <c r="AK192" i="71"/>
  <c r="CM194" i="71"/>
  <c r="FU163" i="71" s="1"/>
  <c r="AN194" i="71"/>
  <c r="AK196" i="71"/>
  <c r="AA198" i="71"/>
  <c r="BC184" i="71"/>
  <c r="DF199" i="71"/>
  <c r="AL201" i="71"/>
  <c r="AH202" i="71"/>
  <c r="DF203" i="71"/>
  <c r="AL205" i="71"/>
  <c r="AH206" i="71"/>
  <c r="AJ207" i="71"/>
  <c r="AK208" i="71"/>
  <c r="DF209" i="71"/>
  <c r="AJ209" i="71"/>
  <c r="DG264" i="71"/>
  <c r="DG268" i="71"/>
  <c r="DJ268" i="71" s="1"/>
  <c r="AJ210" i="71"/>
  <c r="AK211" i="71"/>
  <c r="AA213" i="71"/>
  <c r="DF214" i="71"/>
  <c r="AK215" i="71"/>
  <c r="DG215" i="71"/>
  <c r="BJ216" i="71"/>
  <c r="AH217" i="71"/>
  <c r="AJ218" i="71"/>
  <c r="DF218" i="71"/>
  <c r="AK219" i="71"/>
  <c r="DG219" i="71"/>
  <c r="BJ220" i="71"/>
  <c r="AH221" i="71"/>
  <c r="BH222" i="71"/>
  <c r="BI223" i="71"/>
  <c r="BI224" i="71"/>
  <c r="DJ224" i="71"/>
  <c r="DM224" i="71" s="1"/>
  <c r="AK261" i="71"/>
  <c r="DF264" i="71"/>
  <c r="AK266" i="71"/>
  <c r="AH267" i="71"/>
  <c r="DH267" i="71"/>
  <c r="AK268" i="71"/>
  <c r="AH269" i="71"/>
  <c r="DH269" i="71"/>
  <c r="DH292" i="71"/>
  <c r="AH210" i="71"/>
  <c r="DF211" i="71"/>
  <c r="AL213" i="71"/>
  <c r="AA214" i="71"/>
  <c r="AJ215" i="71"/>
  <c r="DF215" i="71"/>
  <c r="AK216" i="71"/>
  <c r="AL217" i="71"/>
  <c r="DT217" i="71" s="1"/>
  <c r="AA218" i="71"/>
  <c r="AJ219" i="71"/>
  <c r="DF219" i="71"/>
  <c r="BJ221" i="71"/>
  <c r="AA222" i="71"/>
  <c r="AJ261" i="71"/>
  <c r="DR261" i="71" s="1"/>
  <c r="AJ263" i="71"/>
  <c r="AJ265" i="71"/>
  <c r="DR265" i="71" s="1"/>
  <c r="AJ267" i="71"/>
  <c r="AJ269" i="71"/>
  <c r="DR269" i="71" s="1"/>
  <c r="DG272" i="71"/>
  <c r="DG276" i="71"/>
  <c r="DG280" i="71"/>
  <c r="DG284" i="71"/>
  <c r="DG288" i="71"/>
  <c r="DF270" i="71"/>
  <c r="AH271" i="71"/>
  <c r="DF272" i="71"/>
  <c r="DF274" i="71"/>
  <c r="AK276" i="71"/>
  <c r="CM277" i="71"/>
  <c r="FU246" i="71" s="1"/>
  <c r="AN277" i="71"/>
  <c r="AK278" i="71"/>
  <c r="AA279" i="71"/>
  <c r="AK280" i="71"/>
  <c r="AA281" i="71"/>
  <c r="AK282" i="71"/>
  <c r="AA283" i="71"/>
  <c r="AK284" i="71"/>
  <c r="AA285" i="71"/>
  <c r="AK286" i="71"/>
  <c r="AA287" i="71"/>
  <c r="AK288" i="71"/>
  <c r="AA289" i="71"/>
  <c r="AK290" i="71"/>
  <c r="AA291" i="71"/>
  <c r="DJ291" i="71"/>
  <c r="BH292" i="71"/>
  <c r="AA293" i="71"/>
  <c r="DG294" i="71"/>
  <c r="BI295" i="71"/>
  <c r="BT296" i="71"/>
  <c r="DF297" i="71"/>
  <c r="DG300" i="71"/>
  <c r="BE270" i="71"/>
  <c r="BE272" i="71"/>
  <c r="BT272" i="71"/>
  <c r="BE274" i="71"/>
  <c r="AL277" i="71"/>
  <c r="DT277" i="71" s="1"/>
  <c r="AL279" i="71"/>
  <c r="DT279" i="71" s="1"/>
  <c r="AL281" i="71"/>
  <c r="DT281" i="71" s="1"/>
  <c r="AL283" i="71"/>
  <c r="AL285" i="71"/>
  <c r="DT285" i="71" s="1"/>
  <c r="AL287" i="71"/>
  <c r="AL290" i="71"/>
  <c r="DT290" i="71" s="1"/>
  <c r="BJ291" i="71"/>
  <c r="BI292" i="71"/>
  <c r="BJ293" i="71"/>
  <c r="BI294" i="71"/>
  <c r="BI296" i="71"/>
  <c r="AH298" i="71"/>
  <c r="AA299" i="71"/>
  <c r="BF350" i="71"/>
  <c r="DH188" i="71"/>
  <c r="DL110" i="71"/>
  <c r="DG119" i="71"/>
  <c r="EC224" i="71"/>
  <c r="CM123" i="71"/>
  <c r="DH139" i="71"/>
  <c r="DH186" i="71"/>
  <c r="DH192" i="71"/>
  <c r="DN225" i="71" l="1"/>
  <c r="EE195" i="71"/>
  <c r="EE140" i="71"/>
  <c r="ED124" i="71"/>
  <c r="EC145" i="71"/>
  <c r="EC135" i="71"/>
  <c r="EC133" i="71"/>
  <c r="DJ149" i="71"/>
  <c r="DL149" i="71" s="1"/>
  <c r="DT205" i="71"/>
  <c r="DJ119" i="71"/>
  <c r="BT274" i="71"/>
  <c r="BT270" i="71"/>
  <c r="BE296" i="71"/>
  <c r="DR267" i="71"/>
  <c r="DR263" i="71"/>
  <c r="DT213" i="71"/>
  <c r="DT189" i="71"/>
  <c r="EC131" i="71"/>
  <c r="DM124" i="71"/>
  <c r="DJ120" i="71"/>
  <c r="DO120" i="71" s="1"/>
  <c r="DR298" i="71"/>
  <c r="BR275" i="71"/>
  <c r="EE147" i="71"/>
  <c r="EE143" i="71"/>
  <c r="EE133" i="71"/>
  <c r="DJ141" i="71"/>
  <c r="DR292" i="71"/>
  <c r="EE138" i="71"/>
  <c r="DR285" i="71"/>
  <c r="DR281" i="71"/>
  <c r="EJ371" i="71"/>
  <c r="EI351" i="71"/>
  <c r="EI343" i="71"/>
  <c r="EJ362" i="71"/>
  <c r="EJ347" i="71"/>
  <c r="DO225" i="71"/>
  <c r="FB225" i="71"/>
  <c r="DR300" i="71"/>
  <c r="DR301" i="71"/>
  <c r="EE150" i="71"/>
  <c r="EE151" i="71"/>
  <c r="DL301" i="71"/>
  <c r="DO301" i="71"/>
  <c r="DN301" i="71"/>
  <c r="DJ151" i="71"/>
  <c r="DM301" i="71"/>
  <c r="FN225" i="71"/>
  <c r="FF225" i="71"/>
  <c r="EX225" i="71"/>
  <c r="FJ225" i="71"/>
  <c r="M383" i="45"/>
  <c r="F383" i="45"/>
  <c r="AJ383" i="45" s="1"/>
  <c r="M306" i="45"/>
  <c r="F150" i="45"/>
  <c r="E77" i="72"/>
  <c r="AI228" i="45"/>
  <c r="D77" i="72"/>
  <c r="AI306" i="45"/>
  <c r="AJ228" i="45"/>
  <c r="DT287" i="71"/>
  <c r="DT283" i="71"/>
  <c r="DN265" i="71"/>
  <c r="DT208" i="71"/>
  <c r="DT204" i="71"/>
  <c r="DT187" i="71"/>
  <c r="BA223" i="71"/>
  <c r="EC147" i="71"/>
  <c r="EE144" i="71"/>
  <c r="EC139" i="71"/>
  <c r="EE136" i="71"/>
  <c r="DJ121" i="71"/>
  <c r="DM115" i="71"/>
  <c r="BR273" i="71"/>
  <c r="DM287" i="71"/>
  <c r="DM279" i="71"/>
  <c r="DT223" i="71"/>
  <c r="EE146" i="71"/>
  <c r="DR291" i="71"/>
  <c r="DR283" i="71"/>
  <c r="DT215" i="71"/>
  <c r="DR271" i="71"/>
  <c r="EE274" i="71"/>
  <c r="EE272" i="71"/>
  <c r="EI372" i="71"/>
  <c r="EI370" i="71"/>
  <c r="EI368" i="71"/>
  <c r="EI366" i="71"/>
  <c r="EI362" i="71"/>
  <c r="EI358" i="71"/>
  <c r="EI364" i="71"/>
  <c r="EI356" i="71"/>
  <c r="EI347" i="71"/>
  <c r="EJ346" i="71"/>
  <c r="DT211" i="71"/>
  <c r="DT221" i="71"/>
  <c r="DT201" i="71"/>
  <c r="DT271" i="71"/>
  <c r="DR276" i="71"/>
  <c r="DR215" i="71"/>
  <c r="BR215" i="71"/>
  <c r="DR218" i="71"/>
  <c r="BR218" i="71"/>
  <c r="DR210" i="71"/>
  <c r="BR210" i="71"/>
  <c r="DR207" i="71"/>
  <c r="BR207" i="71"/>
  <c r="BT140" i="71"/>
  <c r="DT140" i="71"/>
  <c r="BT131" i="71"/>
  <c r="DT131" i="71"/>
  <c r="BT122" i="71"/>
  <c r="DT122" i="71"/>
  <c r="BT119" i="71"/>
  <c r="DT119" i="71"/>
  <c r="BT113" i="71"/>
  <c r="DT113" i="71"/>
  <c r="BT116" i="71"/>
  <c r="DT116" i="71"/>
  <c r="BT112" i="71"/>
  <c r="DT112" i="71"/>
  <c r="BT136" i="71"/>
  <c r="DT136" i="71"/>
  <c r="BR134" i="71"/>
  <c r="BT149" i="71"/>
  <c r="DT149" i="71"/>
  <c r="BR149" i="71"/>
  <c r="BR129" i="71"/>
  <c r="BT143" i="71"/>
  <c r="DT143" i="71"/>
  <c r="BR143" i="71"/>
  <c r="BT137" i="71"/>
  <c r="DT137" i="71"/>
  <c r="CD131" i="71"/>
  <c r="EE131" i="71"/>
  <c r="DT288" i="71"/>
  <c r="DT284" i="71"/>
  <c r="DR266" i="71"/>
  <c r="DR262" i="71"/>
  <c r="BT150" i="71"/>
  <c r="DT150" i="71"/>
  <c r="BT148" i="71"/>
  <c r="DT148" i="71"/>
  <c r="BT146" i="71"/>
  <c r="DT146" i="71"/>
  <c r="BT144" i="71"/>
  <c r="DT144" i="71"/>
  <c r="BT142" i="71"/>
  <c r="DT142" i="71"/>
  <c r="BT139" i="71"/>
  <c r="DT139" i="71"/>
  <c r="DT191" i="71"/>
  <c r="BR125" i="71"/>
  <c r="BT115" i="71"/>
  <c r="DT115" i="71"/>
  <c r="CD132" i="71"/>
  <c r="EE132" i="71"/>
  <c r="CC128" i="71"/>
  <c r="ED128" i="71"/>
  <c r="BT126" i="71"/>
  <c r="DT126" i="71"/>
  <c r="BT145" i="71"/>
  <c r="DT145" i="71"/>
  <c r="CD141" i="71"/>
  <c r="EE141" i="71"/>
  <c r="CD137" i="71"/>
  <c r="EE137" i="71"/>
  <c r="BT128" i="71"/>
  <c r="DT128" i="71"/>
  <c r="ED200" i="71"/>
  <c r="CC125" i="71"/>
  <c r="ED125" i="71"/>
  <c r="CC123" i="71"/>
  <c r="ED123" i="71"/>
  <c r="DT276" i="71"/>
  <c r="DT278" i="71"/>
  <c r="DR195" i="71"/>
  <c r="BR195" i="71"/>
  <c r="DR290" i="71"/>
  <c r="DR282" i="71"/>
  <c r="DR288" i="71"/>
  <c r="BT127" i="71"/>
  <c r="DT127" i="71"/>
  <c r="DR270" i="71"/>
  <c r="CC286" i="71"/>
  <c r="ED286" i="71"/>
  <c r="CB279" i="71"/>
  <c r="EC279" i="71"/>
  <c r="CD275" i="71"/>
  <c r="EE275" i="71"/>
  <c r="CD273" i="71"/>
  <c r="EE273" i="71"/>
  <c r="CC272" i="71"/>
  <c r="ED272" i="71"/>
  <c r="CD268" i="71"/>
  <c r="EE268" i="71"/>
  <c r="CC297" i="71"/>
  <c r="BN297" i="71" s="1"/>
  <c r="ED297" i="71"/>
  <c r="CC293" i="71"/>
  <c r="BN293" i="71" s="1"/>
  <c r="ED293" i="71"/>
  <c r="CC289" i="71"/>
  <c r="ED289" i="71"/>
  <c r="CC285" i="71"/>
  <c r="ED285" i="71"/>
  <c r="CC281" i="71"/>
  <c r="ED281" i="71"/>
  <c r="CD300" i="71"/>
  <c r="BO300" i="71" s="1"/>
  <c r="EE300" i="71"/>
  <c r="CB298" i="71"/>
  <c r="EC298" i="71"/>
  <c r="CB296" i="71"/>
  <c r="BM296" i="71" s="1"/>
  <c r="EC296" i="71"/>
  <c r="CB294" i="71"/>
  <c r="EC294" i="71"/>
  <c r="CB292" i="71"/>
  <c r="EC292" i="71"/>
  <c r="CB290" i="71"/>
  <c r="EC290" i="71"/>
  <c r="CB288" i="71"/>
  <c r="EC288" i="71"/>
  <c r="CB286" i="71"/>
  <c r="EC286" i="71"/>
  <c r="CB284" i="71"/>
  <c r="EC284" i="71"/>
  <c r="CB282" i="71"/>
  <c r="EC282" i="71"/>
  <c r="CD280" i="71"/>
  <c r="EE280" i="71"/>
  <c r="CB278" i="71"/>
  <c r="EC278" i="71"/>
  <c r="CD271" i="71"/>
  <c r="EE271" i="71"/>
  <c r="CD269" i="71"/>
  <c r="EE269" i="71"/>
  <c r="CC278" i="71"/>
  <c r="ED278" i="71"/>
  <c r="CD270" i="71"/>
  <c r="EE270" i="71"/>
  <c r="CC275" i="71"/>
  <c r="ED275" i="71"/>
  <c r="CB268" i="71"/>
  <c r="EC268" i="71"/>
  <c r="CB277" i="71"/>
  <c r="EC277" i="71"/>
  <c r="CB270" i="71"/>
  <c r="EC270" i="71"/>
  <c r="CD298" i="71"/>
  <c r="BO298" i="71" s="1"/>
  <c r="EE298" i="71"/>
  <c r="CD296" i="71"/>
  <c r="BO296" i="71" s="1"/>
  <c r="EE296" i="71"/>
  <c r="CD294" i="71"/>
  <c r="EE294" i="71"/>
  <c r="CD292" i="71"/>
  <c r="BO292" i="71" s="1"/>
  <c r="EE292" i="71"/>
  <c r="CD290" i="71"/>
  <c r="EE290" i="71"/>
  <c r="CD288" i="71"/>
  <c r="EE288" i="71"/>
  <c r="CD286" i="71"/>
  <c r="EE286" i="71"/>
  <c r="CD284" i="71"/>
  <c r="EE284" i="71"/>
  <c r="CD282" i="71"/>
  <c r="EE282" i="71"/>
  <c r="CB280" i="71"/>
  <c r="EC280" i="71"/>
  <c r="CC268" i="71"/>
  <c r="ED268" i="71"/>
  <c r="DR272" i="71"/>
  <c r="DR206" i="71"/>
  <c r="BR206" i="71"/>
  <c r="ED138" i="71"/>
  <c r="EE299" i="71"/>
  <c r="EE119" i="71"/>
  <c r="ED136" i="71"/>
  <c r="ED134" i="71"/>
  <c r="ED132" i="71"/>
  <c r="EC122" i="71"/>
  <c r="FN110" i="71"/>
  <c r="FF110" i="71"/>
  <c r="EX110" i="71"/>
  <c r="FJ110" i="71"/>
  <c r="FB110" i="71"/>
  <c r="DR219" i="71"/>
  <c r="BR219" i="71"/>
  <c r="DR209" i="71"/>
  <c r="BR209" i="71"/>
  <c r="BT138" i="71"/>
  <c r="DT138" i="71"/>
  <c r="DT185" i="71"/>
  <c r="BT124" i="71"/>
  <c r="DT124" i="71"/>
  <c r="BT120" i="71"/>
  <c r="DT120" i="71"/>
  <c r="BT117" i="71"/>
  <c r="DT117" i="71"/>
  <c r="BT133" i="71"/>
  <c r="DT133" i="71"/>
  <c r="BT114" i="71"/>
  <c r="DT114" i="71"/>
  <c r="BR136" i="71"/>
  <c r="BT134" i="71"/>
  <c r="DT134" i="71"/>
  <c r="BT129" i="71"/>
  <c r="DT129" i="71"/>
  <c r="CB140" i="71"/>
  <c r="EC140" i="71"/>
  <c r="BR137" i="71"/>
  <c r="DR137" i="71"/>
  <c r="CB117" i="71"/>
  <c r="DT291" i="71"/>
  <c r="DT286" i="71"/>
  <c r="DT282" i="71"/>
  <c r="DR268" i="71"/>
  <c r="DR264" i="71"/>
  <c r="EX261" i="71"/>
  <c r="EY261" i="71" s="1"/>
  <c r="FJ261" i="71"/>
  <c r="FK261" i="71" s="1"/>
  <c r="DR222" i="71"/>
  <c r="BR222" i="71"/>
  <c r="DR214" i="71"/>
  <c r="BR214" i="71"/>
  <c r="DR203" i="71"/>
  <c r="BR203" i="71"/>
  <c r="BT141" i="71"/>
  <c r="DT141" i="71"/>
  <c r="BT132" i="71"/>
  <c r="DT132" i="71"/>
  <c r="BR127" i="71"/>
  <c r="BT118" i="71"/>
  <c r="DT118" i="71"/>
  <c r="BT111" i="71"/>
  <c r="DT111" i="71"/>
  <c r="BT121" i="71"/>
  <c r="DT121" i="71"/>
  <c r="CB141" i="71"/>
  <c r="EC141" i="71"/>
  <c r="CB137" i="71"/>
  <c r="EC137" i="71"/>
  <c r="BT130" i="71"/>
  <c r="DT130" i="71"/>
  <c r="CC117" i="71"/>
  <c r="CB148" i="71"/>
  <c r="EC148" i="71"/>
  <c r="BT147" i="71"/>
  <c r="DT147" i="71"/>
  <c r="CD145" i="71"/>
  <c r="EE145" i="71"/>
  <c r="CB144" i="71"/>
  <c r="EC144" i="71"/>
  <c r="CD139" i="71"/>
  <c r="EE139" i="71"/>
  <c r="CD135" i="71"/>
  <c r="EE135" i="71"/>
  <c r="BT135" i="71"/>
  <c r="DT135" i="71"/>
  <c r="CB134" i="71"/>
  <c r="EC134" i="71"/>
  <c r="CB132" i="71"/>
  <c r="EC132" i="71"/>
  <c r="CB118" i="71"/>
  <c r="EC118" i="71"/>
  <c r="DT280" i="71"/>
  <c r="DR299" i="71"/>
  <c r="DR199" i="71"/>
  <c r="BR199" i="71"/>
  <c r="DR286" i="71"/>
  <c r="DR278" i="71"/>
  <c r="DR280" i="71"/>
  <c r="BT125" i="71"/>
  <c r="DT125" i="71"/>
  <c r="DR293" i="71"/>
  <c r="DR284" i="71"/>
  <c r="BT123" i="71"/>
  <c r="DT123" i="71"/>
  <c r="DR274" i="71"/>
  <c r="CC300" i="71"/>
  <c r="BN300" i="71" s="1"/>
  <c r="ED300" i="71"/>
  <c r="CC298" i="71"/>
  <c r="BN298" i="71" s="1"/>
  <c r="ED298" i="71"/>
  <c r="CC295" i="71"/>
  <c r="BN295" i="71" s="1"/>
  <c r="ED295" i="71"/>
  <c r="CC290" i="71"/>
  <c r="ED290" i="71"/>
  <c r="CC282" i="71"/>
  <c r="ED282" i="71"/>
  <c r="CD277" i="71"/>
  <c r="EE277" i="71"/>
  <c r="CC269" i="71"/>
  <c r="ED269" i="71"/>
  <c r="CC299" i="71"/>
  <c r="BN299" i="71" s="1"/>
  <c r="ED299" i="71"/>
  <c r="CC279" i="71"/>
  <c r="ED279" i="71"/>
  <c r="CC274" i="71"/>
  <c r="ED274" i="71"/>
  <c r="CB271" i="71"/>
  <c r="EC271" i="71"/>
  <c r="CD267" i="71"/>
  <c r="CB299" i="71"/>
  <c r="BM299" i="71" s="1"/>
  <c r="EC299" i="71"/>
  <c r="CD276" i="71"/>
  <c r="EE276" i="71"/>
  <c r="CB297" i="71"/>
  <c r="EC297" i="71"/>
  <c r="CB295" i="71"/>
  <c r="EC295" i="71"/>
  <c r="CB293" i="71"/>
  <c r="EC293" i="71"/>
  <c r="CB291" i="71"/>
  <c r="EC291" i="71"/>
  <c r="CB289" i="71"/>
  <c r="EC289" i="71"/>
  <c r="CB287" i="71"/>
  <c r="EC287" i="71"/>
  <c r="CB285" i="71"/>
  <c r="EC285" i="71"/>
  <c r="CB283" i="71"/>
  <c r="EC283" i="71"/>
  <c r="CD281" i="71"/>
  <c r="EE281" i="71"/>
  <c r="CC276" i="71"/>
  <c r="ED276" i="71"/>
  <c r="CB269" i="71"/>
  <c r="EC269" i="71"/>
  <c r="CC294" i="71"/>
  <c r="BN294" i="71" s="1"/>
  <c r="ED294" i="71"/>
  <c r="CC283" i="71"/>
  <c r="ED283" i="71"/>
  <c r="CC270" i="71"/>
  <c r="ED270" i="71"/>
  <c r="CB267" i="71"/>
  <c r="CC296" i="71"/>
  <c r="BN296" i="71" s="1"/>
  <c r="ED296" i="71"/>
  <c r="CC292" i="71"/>
  <c r="BN292" i="71" s="1"/>
  <c r="ED292" i="71"/>
  <c r="CC288" i="71"/>
  <c r="ED288" i="71"/>
  <c r="CC284" i="71"/>
  <c r="ED284" i="71"/>
  <c r="CC280" i="71"/>
  <c r="ED280" i="71"/>
  <c r="CB275" i="71"/>
  <c r="EC275" i="71"/>
  <c r="CB273" i="71"/>
  <c r="EC273" i="71"/>
  <c r="CB300" i="71"/>
  <c r="EC300" i="71"/>
  <c r="CD297" i="71"/>
  <c r="EE297" i="71"/>
  <c r="CD295" i="71"/>
  <c r="EE295" i="71"/>
  <c r="CD293" i="71"/>
  <c r="EE293" i="71"/>
  <c r="CD291" i="71"/>
  <c r="EE291" i="71"/>
  <c r="CD289" i="71"/>
  <c r="EE289" i="71"/>
  <c r="CD287" i="71"/>
  <c r="EE287" i="71"/>
  <c r="CD285" i="71"/>
  <c r="EE285" i="71"/>
  <c r="CD283" i="71"/>
  <c r="EE283" i="71"/>
  <c r="CB281" i="71"/>
  <c r="EC281" i="71"/>
  <c r="CD278" i="71"/>
  <c r="EE278" i="71"/>
  <c r="CC267" i="71"/>
  <c r="DR296" i="71"/>
  <c r="DT273" i="71"/>
  <c r="DT296" i="71"/>
  <c r="DR202" i="71"/>
  <c r="BR202" i="71"/>
  <c r="CB272" i="71"/>
  <c r="EC272" i="71"/>
  <c r="EC149" i="71"/>
  <c r="ED146" i="71"/>
  <c r="ED142" i="71"/>
  <c r="EC119" i="71"/>
  <c r="DT294" i="71"/>
  <c r="EE129" i="71"/>
  <c r="ED277" i="71"/>
  <c r="ED273" i="71"/>
  <c r="ED148" i="71"/>
  <c r="ED144" i="71"/>
  <c r="ED140" i="71"/>
  <c r="EC129" i="71"/>
  <c r="ED129" i="71"/>
  <c r="DT289" i="71"/>
  <c r="DR294" i="71"/>
  <c r="DT292" i="71"/>
  <c r="EE149" i="71"/>
  <c r="ED287" i="71"/>
  <c r="ED126" i="71"/>
  <c r="DT224" i="71"/>
  <c r="DT212" i="71"/>
  <c r="DT209" i="71"/>
  <c r="DT193" i="71"/>
  <c r="DT196" i="71"/>
  <c r="DT188" i="71"/>
  <c r="DT219" i="71"/>
  <c r="DT206" i="71"/>
  <c r="DR223" i="71"/>
  <c r="DR216" i="71"/>
  <c r="DR204" i="71"/>
  <c r="DR196" i="71"/>
  <c r="DR200" i="71"/>
  <c r="DT218" i="71"/>
  <c r="DR211" i="71"/>
  <c r="DT190" i="71"/>
  <c r="DT186" i="71"/>
  <c r="DT222" i="71"/>
  <c r="DT214" i="71"/>
  <c r="DR220" i="71"/>
  <c r="DR212" i="71"/>
  <c r="DR208" i="71"/>
  <c r="DT198" i="71"/>
  <c r="DT202" i="71"/>
  <c r="DT194" i="71"/>
  <c r="DL298" i="71"/>
  <c r="DM298" i="71"/>
  <c r="DL145" i="71"/>
  <c r="DM145" i="71"/>
  <c r="DN137" i="71"/>
  <c r="EI218" i="71"/>
  <c r="EI195" i="71"/>
  <c r="EC223" i="71"/>
  <c r="EJ196" i="71"/>
  <c r="EI201" i="71"/>
  <c r="EC193" i="71"/>
  <c r="EH374" i="71"/>
  <c r="EH354" i="71"/>
  <c r="EI353" i="71"/>
  <c r="EJ351" i="71"/>
  <c r="EJ348" i="71"/>
  <c r="EH345" i="71"/>
  <c r="EH372" i="71"/>
  <c r="EH368" i="71"/>
  <c r="EJ365" i="71"/>
  <c r="EH364" i="71"/>
  <c r="EJ361" i="71"/>
  <c r="EJ359" i="71"/>
  <c r="CM145" i="71"/>
  <c r="GL115" i="71" s="1"/>
  <c r="EC217" i="71"/>
  <c r="CB217" i="71"/>
  <c r="EE214" i="71"/>
  <c r="CD214" i="71"/>
  <c r="EC213" i="71"/>
  <c r="CB213" i="71"/>
  <c r="EE204" i="71"/>
  <c r="CD204" i="71"/>
  <c r="ED217" i="71"/>
  <c r="CC217" i="71"/>
  <c r="BN217" i="71" s="1"/>
  <c r="ED213" i="71"/>
  <c r="CC213" i="71"/>
  <c r="ED205" i="71"/>
  <c r="CC205" i="71"/>
  <c r="EC220" i="71"/>
  <c r="CB220" i="71"/>
  <c r="EE217" i="71"/>
  <c r="CD217" i="71"/>
  <c r="EC216" i="71"/>
  <c r="CB216" i="71"/>
  <c r="ED201" i="71"/>
  <c r="CC201" i="71"/>
  <c r="ED196" i="71"/>
  <c r="CC196" i="71"/>
  <c r="EE220" i="71"/>
  <c r="CD220" i="71"/>
  <c r="EE216" i="71"/>
  <c r="CD216" i="71"/>
  <c r="EC209" i="71"/>
  <c r="CB209" i="71"/>
  <c r="EC202" i="71"/>
  <c r="CB202" i="71"/>
  <c r="EE192" i="71"/>
  <c r="CD192" i="71"/>
  <c r="ED215" i="71"/>
  <c r="CC215" i="71"/>
  <c r="BN215" i="71" s="1"/>
  <c r="ED211" i="71"/>
  <c r="CC211" i="71"/>
  <c r="ED209" i="71"/>
  <c r="CC209" i="71"/>
  <c r="ED207" i="71"/>
  <c r="CC207" i="71"/>
  <c r="CB276" i="71"/>
  <c r="EE222" i="71"/>
  <c r="CD222" i="71"/>
  <c r="EC221" i="71"/>
  <c r="CB221" i="71"/>
  <c r="EE218" i="71"/>
  <c r="CD218" i="71"/>
  <c r="EE210" i="71"/>
  <c r="CD210" i="71"/>
  <c r="EE208" i="71"/>
  <c r="CD208" i="71"/>
  <c r="EC205" i="71"/>
  <c r="CB205" i="71"/>
  <c r="DM185" i="71"/>
  <c r="DL185" i="71"/>
  <c r="ED221" i="71"/>
  <c r="CC221" i="71"/>
  <c r="BN221" i="71" s="1"/>
  <c r="EE221" i="71"/>
  <c r="CD221" i="71"/>
  <c r="EC212" i="71"/>
  <c r="CB212" i="71"/>
  <c r="EC210" i="71"/>
  <c r="CB210" i="71"/>
  <c r="EE207" i="71"/>
  <c r="CD207" i="71"/>
  <c r="ED198" i="71"/>
  <c r="CC198" i="71"/>
  <c r="EC195" i="71"/>
  <c r="CB195" i="71"/>
  <c r="EC219" i="71"/>
  <c r="CB219" i="71"/>
  <c r="EE212" i="71"/>
  <c r="CD212" i="71"/>
  <c r="EC207" i="71"/>
  <c r="CB207" i="71"/>
  <c r="ED219" i="71"/>
  <c r="CC219" i="71"/>
  <c r="BN219" i="71" s="1"/>
  <c r="EE224" i="71"/>
  <c r="CD224" i="71"/>
  <c r="EC204" i="71"/>
  <c r="CB204" i="71"/>
  <c r="EE202" i="71"/>
  <c r="CD202" i="71"/>
  <c r="CM217" i="71"/>
  <c r="FU186" i="71" s="1"/>
  <c r="CD274" i="71"/>
  <c r="CD272" i="71"/>
  <c r="EJ349" i="71"/>
  <c r="EH349" i="71"/>
  <c r="AN221" i="71"/>
  <c r="DL117" i="71"/>
  <c r="DL115" i="71"/>
  <c r="DL113" i="71"/>
  <c r="DM299" i="71"/>
  <c r="EH199" i="71"/>
  <c r="EI344" i="71"/>
  <c r="EI375" i="71"/>
  <c r="CD148" i="71"/>
  <c r="CB147" i="71"/>
  <c r="CD144" i="71"/>
  <c r="CD136" i="71"/>
  <c r="CD134" i="71"/>
  <c r="CB131" i="71"/>
  <c r="BY340" i="71"/>
  <c r="DY340" i="71"/>
  <c r="BY336" i="71"/>
  <c r="EJ336" i="71" s="1"/>
  <c r="DY336" i="71"/>
  <c r="CC147" i="71"/>
  <c r="CB146" i="71"/>
  <c r="CD143" i="71"/>
  <c r="CB142" i="71"/>
  <c r="CC127" i="71"/>
  <c r="CC122" i="71"/>
  <c r="BX338" i="71"/>
  <c r="DX338" i="71"/>
  <c r="BW338" i="71"/>
  <c r="DW338" i="71"/>
  <c r="DJ192" i="71"/>
  <c r="DL192" i="71" s="1"/>
  <c r="CD146" i="71"/>
  <c r="CD142" i="71"/>
  <c r="CB135" i="71"/>
  <c r="CB128" i="71"/>
  <c r="BY341" i="71"/>
  <c r="DY341" i="71"/>
  <c r="BY337" i="71"/>
  <c r="DY337" i="71"/>
  <c r="CC141" i="71"/>
  <c r="CC137" i="71"/>
  <c r="CC135" i="71"/>
  <c r="CC133" i="71"/>
  <c r="BX339" i="71"/>
  <c r="DX339" i="71"/>
  <c r="BW341" i="71"/>
  <c r="EH342" i="71" s="1"/>
  <c r="DW341" i="71"/>
  <c r="BW337" i="71"/>
  <c r="DW337" i="71"/>
  <c r="CC346" i="71"/>
  <c r="ED346" i="71"/>
  <c r="CD375" i="71"/>
  <c r="EO376" i="71" s="1"/>
  <c r="EE375" i="71"/>
  <c r="CD373" i="71"/>
  <c r="EE373" i="71"/>
  <c r="CD371" i="71"/>
  <c r="EE371" i="71"/>
  <c r="CD369" i="71"/>
  <c r="EE369" i="71"/>
  <c r="CD367" i="71"/>
  <c r="EE367" i="71"/>
  <c r="CD365" i="71"/>
  <c r="EE365" i="71"/>
  <c r="CD363" i="71"/>
  <c r="EE363" i="71"/>
  <c r="CD361" i="71"/>
  <c r="EE361" i="71"/>
  <c r="CD359" i="71"/>
  <c r="EE359" i="71"/>
  <c r="CD357" i="71"/>
  <c r="EE357" i="71"/>
  <c r="CD355" i="71"/>
  <c r="EE355" i="71"/>
  <c r="CB353" i="71"/>
  <c r="EC353" i="71"/>
  <c r="CC370" i="71"/>
  <c r="ED370" i="71"/>
  <c r="CC366" i="71"/>
  <c r="ED366" i="71"/>
  <c r="CC362" i="71"/>
  <c r="ED362" i="71"/>
  <c r="CC358" i="71"/>
  <c r="ED358" i="71"/>
  <c r="CD354" i="71"/>
  <c r="EE354" i="71"/>
  <c r="CC353" i="71"/>
  <c r="ED353" i="71"/>
  <c r="CD349" i="71"/>
  <c r="EE349" i="71"/>
  <c r="CD345" i="71"/>
  <c r="EE345" i="71"/>
  <c r="CB343" i="71"/>
  <c r="EC343" i="71"/>
  <c r="EI359" i="71"/>
  <c r="EJ372" i="71"/>
  <c r="EJ368" i="71"/>
  <c r="EH343" i="71"/>
  <c r="DW342" i="71"/>
  <c r="CC371" i="71"/>
  <c r="ED371" i="71"/>
  <c r="CC368" i="71"/>
  <c r="ED368" i="71"/>
  <c r="CB352" i="71"/>
  <c r="EM352" i="71" s="1"/>
  <c r="EC352" i="71"/>
  <c r="CB349" i="71"/>
  <c r="EC349" i="71"/>
  <c r="CB347" i="71"/>
  <c r="EC347" i="71"/>
  <c r="CB345" i="71"/>
  <c r="EC345" i="71"/>
  <c r="CB373" i="71"/>
  <c r="EC373" i="71"/>
  <c r="CB371" i="71"/>
  <c r="EC371" i="71"/>
  <c r="CB369" i="71"/>
  <c r="EC369" i="71"/>
  <c r="CB367" i="71"/>
  <c r="EC367" i="71"/>
  <c r="CB365" i="71"/>
  <c r="EC365" i="71"/>
  <c r="CB363" i="71"/>
  <c r="EC363" i="71"/>
  <c r="CB361" i="71"/>
  <c r="EC361" i="71"/>
  <c r="CB359" i="71"/>
  <c r="EC359" i="71"/>
  <c r="CB357" i="71"/>
  <c r="EC357" i="71"/>
  <c r="CB355" i="71"/>
  <c r="EC355" i="71"/>
  <c r="CC352" i="71"/>
  <c r="EN352" i="71" s="1"/>
  <c r="ED352" i="71"/>
  <c r="CC348" i="71"/>
  <c r="ED348" i="71"/>
  <c r="CC342" i="71"/>
  <c r="CD352" i="71"/>
  <c r="EO352" i="71" s="1"/>
  <c r="EE352" i="71"/>
  <c r="ED349" i="71"/>
  <c r="CC349" i="71"/>
  <c r="ED347" i="71"/>
  <c r="CC347" i="71"/>
  <c r="CD343" i="71"/>
  <c r="EE343" i="71"/>
  <c r="EJ374" i="71"/>
  <c r="EI373" i="71"/>
  <c r="EI371" i="71"/>
  <c r="EI369" i="71"/>
  <c r="EI367" i="71"/>
  <c r="EI365" i="71"/>
  <c r="EI363" i="71"/>
  <c r="EI361" i="71"/>
  <c r="EI357" i="71"/>
  <c r="EI355" i="71"/>
  <c r="EH347" i="71"/>
  <c r="EI346" i="71"/>
  <c r="EJ345" i="71"/>
  <c r="EH344" i="71"/>
  <c r="CB143" i="71"/>
  <c r="CD140" i="71"/>
  <c r="CB139" i="71"/>
  <c r="CD130" i="71"/>
  <c r="BY338" i="71"/>
  <c r="DY338" i="71"/>
  <c r="BC299" i="71"/>
  <c r="DL137" i="71"/>
  <c r="CC143" i="71"/>
  <c r="CC139" i="71"/>
  <c r="CC131" i="71"/>
  <c r="EH197" i="71"/>
  <c r="CD147" i="71"/>
  <c r="CB138" i="71"/>
  <c r="CB136" i="71"/>
  <c r="CD133" i="71"/>
  <c r="CC124" i="71"/>
  <c r="CB121" i="71"/>
  <c r="BX340" i="71"/>
  <c r="EI340" i="71" s="1"/>
  <c r="DX340" i="71"/>
  <c r="BX336" i="71"/>
  <c r="EI336" i="71" s="1"/>
  <c r="DX336" i="71"/>
  <c r="EJ192" i="71"/>
  <c r="BW340" i="71"/>
  <c r="DW340" i="71"/>
  <c r="BW336" i="71"/>
  <c r="EH336" i="71" s="1"/>
  <c r="DW336" i="71"/>
  <c r="CB145" i="71"/>
  <c r="CD138" i="71"/>
  <c r="CB133" i="71"/>
  <c r="CD118" i="71"/>
  <c r="BY339" i="71"/>
  <c r="DY339" i="71"/>
  <c r="DL285" i="71"/>
  <c r="CC145" i="71"/>
  <c r="CD150" i="71"/>
  <c r="CB130" i="71"/>
  <c r="CD128" i="71"/>
  <c r="BX341" i="71"/>
  <c r="EI342" i="71" s="1"/>
  <c r="DX341" i="71"/>
  <c r="BX337" i="71"/>
  <c r="EI337" i="71" s="1"/>
  <c r="DX337" i="71"/>
  <c r="BW339" i="71"/>
  <c r="DW339" i="71"/>
  <c r="CD374" i="71"/>
  <c r="EO374" i="71" s="1"/>
  <c r="EE374" i="71"/>
  <c r="CC372" i="71"/>
  <c r="ED372" i="71"/>
  <c r="CC367" i="71"/>
  <c r="EN367" i="71" s="1"/>
  <c r="ED367" i="71"/>
  <c r="CC364" i="71"/>
  <c r="ED364" i="71"/>
  <c r="CC363" i="71"/>
  <c r="EN363" i="71" s="1"/>
  <c r="ED363" i="71"/>
  <c r="CC360" i="71"/>
  <c r="ED360" i="71"/>
  <c r="CC359" i="71"/>
  <c r="EN359" i="71" s="1"/>
  <c r="ED359" i="71"/>
  <c r="CC356" i="71"/>
  <c r="ED356" i="71"/>
  <c r="CC355" i="71"/>
  <c r="ED355" i="71"/>
  <c r="CD372" i="71"/>
  <c r="EO372" i="71" s="1"/>
  <c r="EE372" i="71"/>
  <c r="CD370" i="71"/>
  <c r="EO370" i="71" s="1"/>
  <c r="EE370" i="71"/>
  <c r="CD368" i="71"/>
  <c r="EO368" i="71" s="1"/>
  <c r="EE368" i="71"/>
  <c r="CD366" i="71"/>
  <c r="EO366" i="71" s="1"/>
  <c r="EE366" i="71"/>
  <c r="CD364" i="71"/>
  <c r="EO364" i="71" s="1"/>
  <c r="EE364" i="71"/>
  <c r="CD362" i="71"/>
  <c r="EO362" i="71" s="1"/>
  <c r="EE362" i="71"/>
  <c r="CD360" i="71"/>
  <c r="EO360" i="71" s="1"/>
  <c r="EE360" i="71"/>
  <c r="CD358" i="71"/>
  <c r="EO358" i="71" s="1"/>
  <c r="EE358" i="71"/>
  <c r="CD356" i="71"/>
  <c r="EO356" i="71" s="1"/>
  <c r="EE356" i="71"/>
  <c r="ED343" i="71"/>
  <c r="CC343" i="71"/>
  <c r="CD344" i="71"/>
  <c r="EO344" i="71" s="1"/>
  <c r="EE344" i="71"/>
  <c r="CC375" i="71"/>
  <c r="EN376" i="71" s="1"/>
  <c r="ED375" i="71"/>
  <c r="CD347" i="71"/>
  <c r="EE347" i="71"/>
  <c r="CC344" i="71"/>
  <c r="ED344" i="71"/>
  <c r="CC374" i="71"/>
  <c r="ED374" i="71"/>
  <c r="CC354" i="71"/>
  <c r="EN354" i="71" s="1"/>
  <c r="ED354" i="71"/>
  <c r="ED345" i="71"/>
  <c r="CC345" i="71"/>
  <c r="CB342" i="71"/>
  <c r="EH361" i="71"/>
  <c r="EH359" i="71"/>
  <c r="EJ356" i="71"/>
  <c r="EH355" i="71"/>
  <c r="EI354" i="71"/>
  <c r="EJ353" i="71"/>
  <c r="EH346" i="71"/>
  <c r="EI345" i="71"/>
  <c r="CB374" i="71"/>
  <c r="EC374" i="71"/>
  <c r="CB350" i="71"/>
  <c r="EC350" i="71"/>
  <c r="EC351" i="71"/>
  <c r="CB348" i="71"/>
  <c r="EM348" i="71" s="1"/>
  <c r="EC348" i="71"/>
  <c r="CB375" i="71"/>
  <c r="EM376" i="71" s="1"/>
  <c r="EC375" i="71"/>
  <c r="CB372" i="71"/>
  <c r="EM372" i="71" s="1"/>
  <c r="EC372" i="71"/>
  <c r="CB370" i="71"/>
  <c r="EM370" i="71" s="1"/>
  <c r="EC370" i="71"/>
  <c r="CB368" i="71"/>
  <c r="EM368" i="71" s="1"/>
  <c r="EC368" i="71"/>
  <c r="CB366" i="71"/>
  <c r="EM366" i="71" s="1"/>
  <c r="EC366" i="71"/>
  <c r="CB364" i="71"/>
  <c r="EM364" i="71" s="1"/>
  <c r="EC364" i="71"/>
  <c r="CB362" i="71"/>
  <c r="EM362" i="71" s="1"/>
  <c r="EC362" i="71"/>
  <c r="CB360" i="71"/>
  <c r="EM360" i="71" s="1"/>
  <c r="EC360" i="71"/>
  <c r="CB358" i="71"/>
  <c r="EM358" i="71" s="1"/>
  <c r="EC358" i="71"/>
  <c r="CB356" i="71"/>
  <c r="EM356" i="71" s="1"/>
  <c r="EC356" i="71"/>
  <c r="CD353" i="71"/>
  <c r="EE353" i="71"/>
  <c r="CD346" i="71"/>
  <c r="EE346" i="71"/>
  <c r="CB344" i="71"/>
  <c r="EC344" i="71"/>
  <c r="CC373" i="71"/>
  <c r="ED373" i="71"/>
  <c r="CC369" i="71"/>
  <c r="EN369" i="71" s="1"/>
  <c r="ED369" i="71"/>
  <c r="CC365" i="71"/>
  <c r="ED365" i="71"/>
  <c r="CC361" i="71"/>
  <c r="ED361" i="71"/>
  <c r="CC357" i="71"/>
  <c r="ED357" i="71"/>
  <c r="CB354" i="71"/>
  <c r="EC354" i="71"/>
  <c r="CD350" i="71"/>
  <c r="EE350" i="71"/>
  <c r="EE351" i="71"/>
  <c r="CD348" i="71"/>
  <c r="EE348" i="71"/>
  <c r="CC350" i="71"/>
  <c r="ED350" i="71"/>
  <c r="ED351" i="71"/>
  <c r="CB346" i="71"/>
  <c r="EM346" i="71" s="1"/>
  <c r="EC346" i="71"/>
  <c r="CD342" i="71"/>
  <c r="EJ350" i="71"/>
  <c r="EH375" i="71"/>
  <c r="EJ373" i="71"/>
  <c r="EJ369" i="71"/>
  <c r="EH356" i="71"/>
  <c r="EJ344" i="71"/>
  <c r="DY342" i="71"/>
  <c r="EJ354" i="71"/>
  <c r="EH352" i="71"/>
  <c r="EJ375" i="71"/>
  <c r="EI374" i="71"/>
  <c r="EH373" i="71"/>
  <c r="EH371" i="71"/>
  <c r="EH369" i="71"/>
  <c r="EH367" i="71"/>
  <c r="EJ364" i="71"/>
  <c r="EH363" i="71"/>
  <c r="EJ360" i="71"/>
  <c r="EJ358" i="71"/>
  <c r="EH357" i="71"/>
  <c r="CL277" i="71"/>
  <c r="CM221" i="71"/>
  <c r="FU190" i="71" s="1"/>
  <c r="B24" i="72"/>
  <c r="AB23" i="72"/>
  <c r="CR19" i="72"/>
  <c r="CD19" i="72"/>
  <c r="CN19" i="72"/>
  <c r="CH19" i="72"/>
  <c r="BZ19" i="72"/>
  <c r="CS18" i="72"/>
  <c r="CI18" i="72"/>
  <c r="CR32" i="72"/>
  <c r="CD32" i="72"/>
  <c r="CN32" i="72"/>
  <c r="CH32" i="72"/>
  <c r="BZ32" i="72"/>
  <c r="CR20" i="72"/>
  <c r="CD20" i="72"/>
  <c r="CN20" i="72"/>
  <c r="CH20" i="72"/>
  <c r="BZ20" i="72"/>
  <c r="CE18" i="72"/>
  <c r="CA18" i="72"/>
  <c r="CO18" i="72"/>
  <c r="DM130" i="71"/>
  <c r="DL130" i="71"/>
  <c r="DL299" i="71"/>
  <c r="BC290" i="71"/>
  <c r="BC288" i="71"/>
  <c r="BC286" i="71"/>
  <c r="BC284" i="71"/>
  <c r="BC282" i="71"/>
  <c r="BC280" i="71"/>
  <c r="BC278" i="71"/>
  <c r="BC276" i="71"/>
  <c r="BC275" i="71"/>
  <c r="AN275" i="71"/>
  <c r="DL124" i="71"/>
  <c r="DM117" i="71"/>
  <c r="BC195" i="71"/>
  <c r="BC194" i="71"/>
  <c r="BC296" i="71"/>
  <c r="CM139" i="71"/>
  <c r="FU116" i="71" s="1"/>
  <c r="BE280" i="71"/>
  <c r="BE278" i="71"/>
  <c r="BE276" i="71"/>
  <c r="BE275" i="71"/>
  <c r="CL125" i="71"/>
  <c r="GK95" i="71" s="1"/>
  <c r="AN199" i="71"/>
  <c r="CM131" i="71"/>
  <c r="FU108" i="71" s="1"/>
  <c r="CM275" i="71"/>
  <c r="FU244" i="71" s="1"/>
  <c r="AN217" i="71"/>
  <c r="CM199" i="71"/>
  <c r="FU168" i="71" s="1"/>
  <c r="DO119" i="71"/>
  <c r="DL119" i="71"/>
  <c r="DO268" i="71"/>
  <c r="DL268" i="71"/>
  <c r="DN268" i="71"/>
  <c r="DO125" i="71"/>
  <c r="DL125" i="71"/>
  <c r="DM125" i="71"/>
  <c r="DO192" i="71"/>
  <c r="GD87" i="71"/>
  <c r="DO121" i="71"/>
  <c r="DL121" i="71"/>
  <c r="DO141" i="71"/>
  <c r="DL141" i="71"/>
  <c r="DM141" i="71"/>
  <c r="DO131" i="71"/>
  <c r="DL131" i="71"/>
  <c r="DM131" i="71"/>
  <c r="BE285" i="71"/>
  <c r="BT285" i="71"/>
  <c r="BE277" i="71"/>
  <c r="BT277" i="71"/>
  <c r="CM291" i="71"/>
  <c r="FU260" i="71" s="1"/>
  <c r="AN291" i="71"/>
  <c r="CM287" i="71"/>
  <c r="FU256" i="71" s="1"/>
  <c r="AN287" i="71"/>
  <c r="CM283" i="71"/>
  <c r="FU252" i="71" s="1"/>
  <c r="AN283" i="71"/>
  <c r="CM281" i="71"/>
  <c r="FU250" i="71" s="1"/>
  <c r="AN281" i="71"/>
  <c r="CM279" i="71"/>
  <c r="FU248" i="71" s="1"/>
  <c r="AN279" i="71"/>
  <c r="DJ274" i="71"/>
  <c r="DL274" i="71" s="1"/>
  <c r="DJ215" i="71"/>
  <c r="DO215" i="71" s="1"/>
  <c r="GL93" i="71"/>
  <c r="FU100" i="71"/>
  <c r="CM299" i="71"/>
  <c r="AN299" i="71"/>
  <c r="BE287" i="71"/>
  <c r="BT287" i="71"/>
  <c r="BE283" i="71"/>
  <c r="BT283" i="71"/>
  <c r="BE279" i="71"/>
  <c r="BT279" i="71"/>
  <c r="CM293" i="71"/>
  <c r="CT293" i="71" s="1"/>
  <c r="AN293" i="71"/>
  <c r="DO291" i="71"/>
  <c r="DL291" i="71"/>
  <c r="DJ272" i="71"/>
  <c r="DL272" i="71" s="1"/>
  <c r="DJ270" i="71"/>
  <c r="DL270" i="71" s="1"/>
  <c r="DM272" i="71"/>
  <c r="BC267" i="71"/>
  <c r="BR267" i="71"/>
  <c r="BC263" i="71"/>
  <c r="BR263" i="71"/>
  <c r="BC219" i="71"/>
  <c r="BT217" i="71"/>
  <c r="BD216" i="71"/>
  <c r="BC215" i="71"/>
  <c r="CM214" i="71"/>
  <c r="FU183" i="71" s="1"/>
  <c r="AN214" i="71"/>
  <c r="DJ218" i="71"/>
  <c r="DL218" i="71" s="1"/>
  <c r="BD215" i="71"/>
  <c r="CM213" i="71"/>
  <c r="FU182" i="71" s="1"/>
  <c r="AN213" i="71"/>
  <c r="BC209" i="71"/>
  <c r="BD208" i="71"/>
  <c r="BT205" i="71"/>
  <c r="DJ203" i="71"/>
  <c r="DO203" i="71" s="1"/>
  <c r="BD196" i="71"/>
  <c r="BD192" i="71"/>
  <c r="BD190" i="71"/>
  <c r="BD186" i="71"/>
  <c r="BE138" i="71"/>
  <c r="BD134" i="71"/>
  <c r="BD129" i="71"/>
  <c r="BT208" i="71"/>
  <c r="DJ206" i="71"/>
  <c r="DM206" i="71" s="1"/>
  <c r="BT200" i="71"/>
  <c r="BC198" i="71"/>
  <c r="BD195" i="71"/>
  <c r="CM193" i="71"/>
  <c r="FU162" i="71" s="1"/>
  <c r="AN193" i="71"/>
  <c r="BT189" i="71"/>
  <c r="BT187" i="71"/>
  <c r="BT185" i="71"/>
  <c r="FU117" i="71"/>
  <c r="GL110" i="71"/>
  <c r="DJ133" i="71"/>
  <c r="DL133" i="71" s="1"/>
  <c r="DL134" i="71"/>
  <c r="DJ128" i="71"/>
  <c r="DO128" i="71" s="1"/>
  <c r="DJ127" i="71"/>
  <c r="DO127" i="71" s="1"/>
  <c r="BE124" i="71"/>
  <c r="BE120" i="71"/>
  <c r="BE117" i="71"/>
  <c r="BE110" i="71"/>
  <c r="GD55" i="71"/>
  <c r="GD53" i="71"/>
  <c r="GK46" i="71"/>
  <c r="GW36" i="71"/>
  <c r="GD49" i="71"/>
  <c r="GW32" i="71"/>
  <c r="GK42" i="71"/>
  <c r="BD141" i="71"/>
  <c r="GW26" i="71"/>
  <c r="GD43" i="71"/>
  <c r="GK36" i="71"/>
  <c r="GK30" i="71"/>
  <c r="GD37" i="71"/>
  <c r="GW20" i="71"/>
  <c r="CT203" i="71"/>
  <c r="GD332" i="71"/>
  <c r="GK325" i="71"/>
  <c r="BQ274" i="71"/>
  <c r="BQ272" i="71"/>
  <c r="FU99" i="71"/>
  <c r="GL92" i="71"/>
  <c r="BD119" i="71"/>
  <c r="BE114" i="71"/>
  <c r="BD110" i="71"/>
  <c r="GD54" i="71"/>
  <c r="GK47" i="71"/>
  <c r="BQ294" i="71"/>
  <c r="GD342" i="71"/>
  <c r="GK335" i="71"/>
  <c r="GD115" i="71"/>
  <c r="GK108" i="71"/>
  <c r="CT288" i="71"/>
  <c r="BQ288" i="71"/>
  <c r="BE136" i="71"/>
  <c r="CT286" i="71"/>
  <c r="BQ286" i="71"/>
  <c r="GL104" i="71"/>
  <c r="FU111" i="71"/>
  <c r="CT134" i="71"/>
  <c r="GJ104" i="71" s="1"/>
  <c r="GD111" i="71"/>
  <c r="GK104" i="71"/>
  <c r="GD336" i="71"/>
  <c r="GK329" i="71"/>
  <c r="EH206" i="71"/>
  <c r="GD107" i="71"/>
  <c r="GK100" i="71"/>
  <c r="EJ202" i="71"/>
  <c r="GD29" i="71"/>
  <c r="GK22" i="71"/>
  <c r="GD28" i="71"/>
  <c r="GK21" i="71"/>
  <c r="GD27" i="71"/>
  <c r="GK20" i="71"/>
  <c r="BQ271" i="71"/>
  <c r="DM120" i="71"/>
  <c r="GD24" i="71"/>
  <c r="GK17" i="71"/>
  <c r="GK15" i="71"/>
  <c r="GD22" i="71"/>
  <c r="GD18" i="71"/>
  <c r="GD313" i="71"/>
  <c r="GK313" i="71" s="1"/>
  <c r="DL120" i="71"/>
  <c r="GK88" i="71"/>
  <c r="GD95" i="71"/>
  <c r="CT268" i="71"/>
  <c r="BQ268" i="71"/>
  <c r="GD94" i="71"/>
  <c r="GK87" i="71"/>
  <c r="BQ267" i="71"/>
  <c r="BQ264" i="71"/>
  <c r="GD90" i="71"/>
  <c r="BQ263" i="71"/>
  <c r="FK22" i="71"/>
  <c r="FO21" i="71"/>
  <c r="EY21" i="71"/>
  <c r="BC273" i="71"/>
  <c r="BC271" i="71"/>
  <c r="BO297" i="71"/>
  <c r="DO273" i="71"/>
  <c r="DN273" i="71"/>
  <c r="DJ296" i="71"/>
  <c r="DM291" i="71"/>
  <c r="BM224" i="71"/>
  <c r="BD222" i="71"/>
  <c r="DJ221" i="71"/>
  <c r="BM221" i="71"/>
  <c r="DL266" i="71"/>
  <c r="DO212" i="71"/>
  <c r="DM212" i="71"/>
  <c r="DN212" i="71"/>
  <c r="BT210" i="71"/>
  <c r="BT207" i="71"/>
  <c r="BD206" i="71"/>
  <c r="BC205" i="71"/>
  <c r="CM204" i="71"/>
  <c r="FU173" i="71" s="1"/>
  <c r="AN204" i="71"/>
  <c r="BD202" i="71"/>
  <c r="CM200" i="71"/>
  <c r="FU169" i="71" s="1"/>
  <c r="AN200" i="71"/>
  <c r="BT199" i="71"/>
  <c r="BE199" i="71"/>
  <c r="DL184" i="71"/>
  <c r="CM147" i="71"/>
  <c r="CM143" i="71"/>
  <c r="CT143" i="71" s="1"/>
  <c r="GJ113" i="71" s="1"/>
  <c r="BC208" i="71"/>
  <c r="CM207" i="71"/>
  <c r="FU176" i="71" s="1"/>
  <c r="AN207" i="71"/>
  <c r="BD205" i="71"/>
  <c r="BC200" i="71"/>
  <c r="BD197" i="71"/>
  <c r="BC192" i="71"/>
  <c r="DJ191" i="71"/>
  <c r="BC190" i="71"/>
  <c r="DJ188" i="71"/>
  <c r="DO188" i="71" s="1"/>
  <c r="BC187" i="71"/>
  <c r="DJ148" i="71"/>
  <c r="DM148" i="71" s="1"/>
  <c r="DJ144" i="71"/>
  <c r="DM144" i="71" s="1"/>
  <c r="FG169" i="71"/>
  <c r="CM125" i="71"/>
  <c r="CT125" i="71" s="1"/>
  <c r="GJ95" i="71" s="1"/>
  <c r="CT122" i="71"/>
  <c r="GJ92" i="71" s="1"/>
  <c r="GD99" i="71"/>
  <c r="GK92" i="71"/>
  <c r="BD116" i="71"/>
  <c r="BD112" i="71"/>
  <c r="BE149" i="71"/>
  <c r="CT149" i="71"/>
  <c r="GJ119" i="71" s="1"/>
  <c r="GD126" i="71"/>
  <c r="GK119" i="71"/>
  <c r="BD148" i="71"/>
  <c r="GD50" i="71"/>
  <c r="GW33" i="71"/>
  <c r="GK43" i="71"/>
  <c r="BD140" i="71"/>
  <c r="GK33" i="71"/>
  <c r="GW23" i="71"/>
  <c r="GD40" i="71"/>
  <c r="BD132" i="71"/>
  <c r="BE129" i="71"/>
  <c r="BQ279" i="71"/>
  <c r="GD33" i="71"/>
  <c r="GK26" i="71"/>
  <c r="GW16" i="71"/>
  <c r="GD330" i="71"/>
  <c r="GK323" i="71"/>
  <c r="EH198" i="71"/>
  <c r="DO149" i="71"/>
  <c r="DN149" i="71"/>
  <c r="DO147" i="71"/>
  <c r="DN147" i="71"/>
  <c r="DO143" i="71"/>
  <c r="DN143" i="71"/>
  <c r="DJ140" i="71"/>
  <c r="DL140" i="71" s="1"/>
  <c r="DJ132" i="71"/>
  <c r="DL132" i="71" s="1"/>
  <c r="BD127" i="71"/>
  <c r="GD98" i="71"/>
  <c r="GK91" i="71"/>
  <c r="DJ112" i="71"/>
  <c r="BR297" i="71"/>
  <c r="BC297" i="71"/>
  <c r="BE143" i="71"/>
  <c r="GD120" i="71"/>
  <c r="GK113" i="71"/>
  <c r="BQ293" i="71"/>
  <c r="EC214" i="71"/>
  <c r="GK336" i="71"/>
  <c r="GD343" i="71"/>
  <c r="CT139" i="71"/>
  <c r="GJ109" i="71" s="1"/>
  <c r="GD116" i="71"/>
  <c r="GK109" i="71"/>
  <c r="BQ289" i="71"/>
  <c r="CT212" i="71"/>
  <c r="GD339" i="71"/>
  <c r="GK332" i="71"/>
  <c r="CT123" i="71"/>
  <c r="GJ93" i="71" s="1"/>
  <c r="GD100" i="71"/>
  <c r="GK93" i="71"/>
  <c r="Q340" i="71"/>
  <c r="Q265" i="71"/>
  <c r="Q189" i="71"/>
  <c r="Q115" i="71"/>
  <c r="Q338" i="71"/>
  <c r="Q263" i="71"/>
  <c r="Q187" i="71"/>
  <c r="Q113" i="71"/>
  <c r="Q336" i="71"/>
  <c r="Q261" i="71"/>
  <c r="Q185" i="71"/>
  <c r="Q111" i="71"/>
  <c r="Q335" i="71"/>
  <c r="Q260" i="71"/>
  <c r="Q184" i="71"/>
  <c r="Q110" i="71"/>
  <c r="DL122" i="71"/>
  <c r="DJ118" i="71"/>
  <c r="CM298" i="71"/>
  <c r="AN298" i="71"/>
  <c r="BE288" i="71"/>
  <c r="BT288" i="71"/>
  <c r="BE284" i="71"/>
  <c r="BT284" i="71"/>
  <c r="BE273" i="71"/>
  <c r="BE271" i="71"/>
  <c r="DJ290" i="71"/>
  <c r="DL290" i="71" s="1"/>
  <c r="DJ286" i="71"/>
  <c r="DL286" i="71" s="1"/>
  <c r="DJ284" i="71"/>
  <c r="DL284" i="71" s="1"/>
  <c r="DJ282" i="71"/>
  <c r="DL282" i="71" s="1"/>
  <c r="DJ280" i="71"/>
  <c r="DM280" i="71" s="1"/>
  <c r="DJ276" i="71"/>
  <c r="DL276" i="71" s="1"/>
  <c r="CM273" i="71"/>
  <c r="FU242" i="71" s="1"/>
  <c r="DM286" i="71"/>
  <c r="DM270" i="71"/>
  <c r="BC266" i="71"/>
  <c r="BR266" i="71"/>
  <c r="BC262" i="71"/>
  <c r="BR262" i="71"/>
  <c r="BT224" i="71"/>
  <c r="BO224" i="71" s="1"/>
  <c r="BE224" i="71"/>
  <c r="BT221" i="71"/>
  <c r="BO221" i="71" s="1"/>
  <c r="BE221" i="71"/>
  <c r="BD212" i="71"/>
  <c r="DJ269" i="71"/>
  <c r="DL265" i="71"/>
  <c r="BC260" i="71"/>
  <c r="DJ223" i="71"/>
  <c r="DJ222" i="71"/>
  <c r="DM222" i="71" s="1"/>
  <c r="BC214" i="71"/>
  <c r="BT212" i="71"/>
  <c r="BE212" i="71"/>
  <c r="DL210" i="71"/>
  <c r="DM266" i="71"/>
  <c r="BT209" i="71"/>
  <c r="BE209" i="71"/>
  <c r="CM206" i="71"/>
  <c r="FU175" i="71" s="1"/>
  <c r="AN206" i="71"/>
  <c r="BC203" i="71"/>
  <c r="CM202" i="71"/>
  <c r="FU171" i="71" s="1"/>
  <c r="AN202" i="71"/>
  <c r="BT197" i="71"/>
  <c r="BE197" i="71"/>
  <c r="DJ195" i="71"/>
  <c r="BT193" i="71"/>
  <c r="BE193" i="71"/>
  <c r="DM188" i="71"/>
  <c r="BE150" i="71"/>
  <c r="BE148" i="71"/>
  <c r="BE146" i="71"/>
  <c r="BE144" i="71"/>
  <c r="BE142" i="71"/>
  <c r="BE139" i="71"/>
  <c r="BD135" i="71"/>
  <c r="BD128" i="71"/>
  <c r="CM205" i="71"/>
  <c r="FU174" i="71" s="1"/>
  <c r="AN205" i="71"/>
  <c r="DJ198" i="71"/>
  <c r="DL198" i="71" s="1"/>
  <c r="BT191" i="71"/>
  <c r="BE191" i="71"/>
  <c r="BT188" i="71"/>
  <c r="BE188" i="71"/>
  <c r="DN185" i="71"/>
  <c r="CM150" i="71"/>
  <c r="CM146" i="71"/>
  <c r="CT146" i="71" s="1"/>
  <c r="GJ116" i="71" s="1"/>
  <c r="CM142" i="71"/>
  <c r="CM138" i="71"/>
  <c r="FK170" i="71"/>
  <c r="FO169" i="71"/>
  <c r="EY169" i="71"/>
  <c r="AJ126" i="71"/>
  <c r="BH150" i="71"/>
  <c r="BH148" i="71"/>
  <c r="BH146" i="71"/>
  <c r="BH144" i="71"/>
  <c r="BH142" i="71"/>
  <c r="BH141" i="71"/>
  <c r="AJ140" i="71"/>
  <c r="AJ138" i="71"/>
  <c r="AJ131" i="71"/>
  <c r="AJ118" i="71"/>
  <c r="AJ110" i="71"/>
  <c r="BR110" i="71" s="1"/>
  <c r="AJ121" i="71"/>
  <c r="AJ114" i="71"/>
  <c r="AJ150" i="71"/>
  <c r="DR151" i="71" s="1"/>
  <c r="AJ148" i="71"/>
  <c r="AJ146" i="71"/>
  <c r="AJ144" i="71"/>
  <c r="AJ142" i="71"/>
  <c r="AJ141" i="71"/>
  <c r="AJ139" i="71"/>
  <c r="AJ132" i="71"/>
  <c r="AJ124" i="71"/>
  <c r="AJ122" i="71"/>
  <c r="AJ120" i="71"/>
  <c r="AJ119" i="71"/>
  <c r="AJ117" i="71"/>
  <c r="AJ115" i="71"/>
  <c r="AJ113" i="71"/>
  <c r="AJ111" i="71"/>
  <c r="AJ133" i="71"/>
  <c r="AJ116" i="71"/>
  <c r="AJ112" i="71"/>
  <c r="AJ123" i="71"/>
  <c r="BE118" i="71"/>
  <c r="BE111" i="71"/>
  <c r="ED214" i="71"/>
  <c r="EI214" i="71"/>
  <c r="BD139" i="71"/>
  <c r="GD35" i="71"/>
  <c r="GK28" i="71"/>
  <c r="GW18" i="71"/>
  <c r="EJ203" i="71"/>
  <c r="EH203" i="71"/>
  <c r="CT277" i="71"/>
  <c r="BQ277" i="71"/>
  <c r="EH200" i="71"/>
  <c r="BQ275" i="71"/>
  <c r="EJ198" i="71"/>
  <c r="CL273" i="71"/>
  <c r="GK316" i="71"/>
  <c r="GD323" i="71"/>
  <c r="CM126" i="71"/>
  <c r="BE121" i="71"/>
  <c r="CL298" i="71"/>
  <c r="CT219" i="71"/>
  <c r="GD348" i="71"/>
  <c r="GK341" i="71"/>
  <c r="CL292" i="71"/>
  <c r="EC215" i="71"/>
  <c r="CT211" i="71"/>
  <c r="GD340" i="71"/>
  <c r="GK333" i="71"/>
  <c r="EH207" i="71"/>
  <c r="EE206" i="71"/>
  <c r="CL282" i="71"/>
  <c r="CT202" i="71"/>
  <c r="EJ195" i="71"/>
  <c r="EH193" i="71"/>
  <c r="BD118" i="71"/>
  <c r="GD20" i="71"/>
  <c r="GD16" i="71"/>
  <c r="DN122" i="71"/>
  <c r="DM113" i="71"/>
  <c r="R335" i="71"/>
  <c r="R260" i="71"/>
  <c r="R184" i="71"/>
  <c r="R110" i="71"/>
  <c r="CL116" i="71"/>
  <c r="CL112" i="71"/>
  <c r="BE300" i="71"/>
  <c r="BE298" i="71"/>
  <c r="DJ300" i="71"/>
  <c r="DL300" i="71" s="1"/>
  <c r="AN300" i="71"/>
  <c r="AB300" i="71"/>
  <c r="CM300" i="71"/>
  <c r="BC295" i="71"/>
  <c r="BR295" i="71"/>
  <c r="AN294" i="71"/>
  <c r="BC289" i="71"/>
  <c r="BR289" i="71"/>
  <c r="BC285" i="71"/>
  <c r="BR285" i="71"/>
  <c r="BC281" i="71"/>
  <c r="BR281" i="71"/>
  <c r="BC277" i="71"/>
  <c r="BR277" i="71"/>
  <c r="BC274" i="71"/>
  <c r="BC272" i="71"/>
  <c r="BC270" i="71"/>
  <c r="DO289" i="71"/>
  <c r="DN289" i="71"/>
  <c r="DO285" i="71"/>
  <c r="DN285" i="71"/>
  <c r="DO281" i="71"/>
  <c r="DN281" i="71"/>
  <c r="DO275" i="71"/>
  <c r="DN275" i="71"/>
  <c r="CM274" i="71"/>
  <c r="FU243" i="71" s="1"/>
  <c r="CM272" i="71"/>
  <c r="FU241" i="71" s="1"/>
  <c r="CM270" i="71"/>
  <c r="FU239" i="71" s="1"/>
  <c r="AN270" i="71"/>
  <c r="DM289" i="71"/>
  <c r="DM281" i="71"/>
  <c r="DM273" i="71"/>
  <c r="FB273" i="71" s="1"/>
  <c r="BE269" i="71"/>
  <c r="BE267" i="71"/>
  <c r="BE265" i="71"/>
  <c r="BE263" i="71"/>
  <c r="BE261" i="71"/>
  <c r="BD218" i="71"/>
  <c r="DJ217" i="71"/>
  <c r="DL217" i="71" s="1"/>
  <c r="BM217" i="71"/>
  <c r="BT215" i="71"/>
  <c r="BO215" i="71" s="1"/>
  <c r="BE215" i="71"/>
  <c r="BC213" i="71"/>
  <c r="DN266" i="71"/>
  <c r="BT222" i="71"/>
  <c r="BO222" i="71" s="1"/>
  <c r="BE222" i="71"/>
  <c r="BD221" i="71"/>
  <c r="BC220" i="71"/>
  <c r="BD217" i="71"/>
  <c r="BC216" i="71"/>
  <c r="BC212" i="71"/>
  <c r="BD209" i="71"/>
  <c r="CM208" i="71"/>
  <c r="FU177" i="71" s="1"/>
  <c r="AN208" i="71"/>
  <c r="DJ205" i="71"/>
  <c r="DL205" i="71" s="1"/>
  <c r="BT203" i="71"/>
  <c r="BE203" i="71"/>
  <c r="BD198" i="71"/>
  <c r="BD194" i="71"/>
  <c r="CM192" i="71"/>
  <c r="FU161" i="71" s="1"/>
  <c r="AN192" i="71"/>
  <c r="BD184" i="71"/>
  <c r="DO196" i="71"/>
  <c r="DN196" i="71"/>
  <c r="DM196" i="71"/>
  <c r="DJ190" i="71"/>
  <c r="BC189" i="71"/>
  <c r="BC188" i="71"/>
  <c r="BC185" i="71"/>
  <c r="DM147" i="71"/>
  <c r="DM143" i="71"/>
  <c r="CM133" i="71"/>
  <c r="DJ150" i="71"/>
  <c r="DN134" i="71"/>
  <c r="BD126" i="71"/>
  <c r="BD123" i="71"/>
  <c r="BD121" i="71"/>
  <c r="CL299" i="71"/>
  <c r="BD146" i="71"/>
  <c r="GD48" i="71"/>
  <c r="GW31" i="71"/>
  <c r="GK41" i="71"/>
  <c r="BD138" i="71"/>
  <c r="GK29" i="71"/>
  <c r="GW19" i="71"/>
  <c r="GD36" i="71"/>
  <c r="ED202" i="71"/>
  <c r="EI202" i="71"/>
  <c r="EH201" i="71"/>
  <c r="CL199" i="71"/>
  <c r="CL198" i="71"/>
  <c r="CL197" i="71"/>
  <c r="GK319" i="71"/>
  <c r="GD326" i="71"/>
  <c r="CL196" i="71"/>
  <c r="CL270" i="71"/>
  <c r="DO145" i="71"/>
  <c r="DN145" i="71"/>
  <c r="DJ139" i="71"/>
  <c r="BD137" i="71"/>
  <c r="BE126" i="71"/>
  <c r="BD125" i="71"/>
  <c r="CL150" i="71"/>
  <c r="EC222" i="71"/>
  <c r="GD351" i="71"/>
  <c r="GK344" i="71"/>
  <c r="AJ147" i="71"/>
  <c r="AJ145" i="71"/>
  <c r="EC218" i="71"/>
  <c r="GD347" i="71"/>
  <c r="GK340" i="71"/>
  <c r="EJ216" i="71"/>
  <c r="EH216" i="71"/>
  <c r="EE215" i="71"/>
  <c r="EE213" i="71"/>
  <c r="BE135" i="71"/>
  <c r="AJ135" i="71"/>
  <c r="CL285" i="71"/>
  <c r="CL208" i="71"/>
  <c r="GD333" i="71"/>
  <c r="GK326" i="71"/>
  <c r="CM128" i="71"/>
  <c r="CL128" i="71"/>
  <c r="EI200" i="71"/>
  <c r="ED199" i="71"/>
  <c r="EI198" i="71"/>
  <c r="CL195" i="71"/>
  <c r="GK317" i="71"/>
  <c r="GD324" i="71"/>
  <c r="DN119" i="71"/>
  <c r="DN113" i="71"/>
  <c r="EI192" i="71"/>
  <c r="DN120" i="71"/>
  <c r="EE193" i="71"/>
  <c r="EC192" i="71"/>
  <c r="GK314" i="71"/>
  <c r="GD321" i="71"/>
  <c r="P341" i="71"/>
  <c r="P266" i="71"/>
  <c r="P190" i="71"/>
  <c r="P116" i="71"/>
  <c r="T42" i="71"/>
  <c r="I37" i="45" s="1"/>
  <c r="P339" i="71"/>
  <c r="P264" i="71"/>
  <c r="P188" i="71"/>
  <c r="P114" i="71"/>
  <c r="T40" i="71"/>
  <c r="I35" i="45" s="1"/>
  <c r="P337" i="71"/>
  <c r="P262" i="71"/>
  <c r="P186" i="71"/>
  <c r="P112" i="71"/>
  <c r="T38" i="71"/>
  <c r="I33" i="45" s="1"/>
  <c r="GD320" i="71"/>
  <c r="GD319" i="71"/>
  <c r="GD318" i="71"/>
  <c r="GD317" i="71"/>
  <c r="GD316" i="71"/>
  <c r="GD315" i="71"/>
  <c r="GD314" i="71"/>
  <c r="FG20" i="71"/>
  <c r="BC223" i="71"/>
  <c r="DJ207" i="71"/>
  <c r="AN271" i="71"/>
  <c r="AN196" i="71"/>
  <c r="AN220" i="71"/>
  <c r="AN210" i="71"/>
  <c r="BD220" i="71"/>
  <c r="CM269" i="71"/>
  <c r="FU238" i="71" s="1"/>
  <c r="CM267" i="71"/>
  <c r="CT267" i="71" s="1"/>
  <c r="BM294" i="71"/>
  <c r="CM216" i="71"/>
  <c r="FU185" i="71" s="1"/>
  <c r="AN212" i="71"/>
  <c r="DM119" i="71"/>
  <c r="BE290" i="71"/>
  <c r="BT290" i="71"/>
  <c r="BE281" i="71"/>
  <c r="BT281" i="71"/>
  <c r="DJ297" i="71"/>
  <c r="DL297" i="71" s="1"/>
  <c r="CM289" i="71"/>
  <c r="FU258" i="71" s="1"/>
  <c r="AN289" i="71"/>
  <c r="CM285" i="71"/>
  <c r="FU254" i="71" s="1"/>
  <c r="AN285" i="71"/>
  <c r="DM276" i="71"/>
  <c r="BC269" i="71"/>
  <c r="BR269" i="71"/>
  <c r="BC265" i="71"/>
  <c r="BR265" i="71"/>
  <c r="BC261" i="71"/>
  <c r="BR261" i="71"/>
  <c r="CM222" i="71"/>
  <c r="FU191" i="71" s="1"/>
  <c r="AN222" i="71"/>
  <c r="DJ219" i="71"/>
  <c r="DO219" i="71" s="1"/>
  <c r="CM218" i="71"/>
  <c r="FU187" i="71" s="1"/>
  <c r="AN218" i="71"/>
  <c r="BT213" i="71"/>
  <c r="BE213" i="71"/>
  <c r="DJ211" i="71"/>
  <c r="DO211" i="71" s="1"/>
  <c r="DJ264" i="71"/>
  <c r="DO224" i="71"/>
  <c r="DL224" i="71"/>
  <c r="DN224" i="71"/>
  <c r="BD219" i="71"/>
  <c r="BC218" i="71"/>
  <c r="DJ214" i="71"/>
  <c r="DL214" i="71" s="1"/>
  <c r="BD211" i="71"/>
  <c r="BC210" i="71"/>
  <c r="DM268" i="71"/>
  <c r="DJ209" i="71"/>
  <c r="DL209" i="71" s="1"/>
  <c r="BC207" i="71"/>
  <c r="BT201" i="71"/>
  <c r="BE201" i="71"/>
  <c r="DJ199" i="71"/>
  <c r="DO199" i="71" s="1"/>
  <c r="CM198" i="71"/>
  <c r="FU167" i="71" s="1"/>
  <c r="AN198" i="71"/>
  <c r="BD188" i="71"/>
  <c r="BE140" i="71"/>
  <c r="BD136" i="71"/>
  <c r="BE131" i="71"/>
  <c r="BT204" i="71"/>
  <c r="BE204" i="71"/>
  <c r="DJ202" i="71"/>
  <c r="DL202" i="71" s="1"/>
  <c r="CM197" i="71"/>
  <c r="FU166" i="71" s="1"/>
  <c r="AN197" i="71"/>
  <c r="BT192" i="71"/>
  <c r="BE192" i="71"/>
  <c r="BT184" i="71"/>
  <c r="BE184" i="71"/>
  <c r="FU125" i="71"/>
  <c r="GL118" i="71"/>
  <c r="FU121" i="71"/>
  <c r="GL114" i="71"/>
  <c r="CT127" i="71"/>
  <c r="GJ97" i="71" s="1"/>
  <c r="GK97" i="71"/>
  <c r="GD104" i="71"/>
  <c r="BE122" i="71"/>
  <c r="BE119" i="71"/>
  <c r="BE113" i="71"/>
  <c r="CT223" i="71"/>
  <c r="GD352" i="71"/>
  <c r="GK345" i="71"/>
  <c r="GD51" i="71"/>
  <c r="GW34" i="71"/>
  <c r="GK44" i="71"/>
  <c r="GD47" i="71"/>
  <c r="GW30" i="71"/>
  <c r="GK40" i="71"/>
  <c r="GK34" i="71"/>
  <c r="GW24" i="71"/>
  <c r="GD41" i="71"/>
  <c r="GK32" i="71"/>
  <c r="GD39" i="71"/>
  <c r="GW22" i="71"/>
  <c r="BD131" i="71"/>
  <c r="CT276" i="71"/>
  <c r="BQ276" i="71"/>
  <c r="BE133" i="71"/>
  <c r="FU101" i="71"/>
  <c r="GL94" i="71"/>
  <c r="BE116" i="71"/>
  <c r="BE112" i="71"/>
  <c r="FO94" i="71"/>
  <c r="EY94" i="71"/>
  <c r="CK224" i="71"/>
  <c r="CT224" i="71"/>
  <c r="GD353" i="71"/>
  <c r="GK343" i="71"/>
  <c r="GD350" i="71"/>
  <c r="GD123" i="71"/>
  <c r="GK116" i="71"/>
  <c r="GD346" i="71"/>
  <c r="GK339" i="71"/>
  <c r="CT142" i="71"/>
  <c r="GJ112" i="71" s="1"/>
  <c r="GK112" i="71"/>
  <c r="GD119" i="71"/>
  <c r="GL106" i="71"/>
  <c r="FU113" i="71"/>
  <c r="CT136" i="71"/>
  <c r="GJ106" i="71" s="1"/>
  <c r="GD113" i="71"/>
  <c r="GK106" i="71"/>
  <c r="BE134" i="71"/>
  <c r="CT284" i="71"/>
  <c r="BQ284" i="71"/>
  <c r="DM121" i="71"/>
  <c r="DM118" i="71"/>
  <c r="GK315" i="71"/>
  <c r="GD322" i="71"/>
  <c r="R340" i="71"/>
  <c r="R265" i="71"/>
  <c r="R189" i="71"/>
  <c r="R115" i="71"/>
  <c r="R338" i="71"/>
  <c r="R263" i="71"/>
  <c r="R187" i="71"/>
  <c r="R113" i="71"/>
  <c r="R336" i="71"/>
  <c r="R261" i="71"/>
  <c r="R185" i="71"/>
  <c r="R111" i="71"/>
  <c r="BQ266" i="71"/>
  <c r="GD92" i="71"/>
  <c r="BQ265" i="71"/>
  <c r="BQ262" i="71"/>
  <c r="GD88" i="71"/>
  <c r="BQ261" i="71"/>
  <c r="GD15" i="71"/>
  <c r="BC298" i="71"/>
  <c r="BR298" i="71"/>
  <c r="BO299" i="71"/>
  <c r="BM293" i="71"/>
  <c r="EY321" i="71"/>
  <c r="FC321" i="71"/>
  <c r="FG319" i="71"/>
  <c r="CM297" i="71"/>
  <c r="CT297" i="71" s="1"/>
  <c r="AN297" i="71"/>
  <c r="CM295" i="71"/>
  <c r="AN295" i="71"/>
  <c r="BO294" i="71"/>
  <c r="DN291" i="71"/>
  <c r="CM278" i="71"/>
  <c r="FU247" i="71" s="1"/>
  <c r="AN278" i="71"/>
  <c r="DO271" i="71"/>
  <c r="DN271" i="71"/>
  <c r="DM271" i="71"/>
  <c r="BC224" i="71"/>
  <c r="BT223" i="71"/>
  <c r="BO223" i="71" s="1"/>
  <c r="BE223" i="71"/>
  <c r="BC221" i="71"/>
  <c r="BD214" i="71"/>
  <c r="DJ213" i="71"/>
  <c r="BT211" i="71"/>
  <c r="BE211" i="71"/>
  <c r="DJ292" i="71"/>
  <c r="DM292" i="71" s="1"/>
  <c r="DJ263" i="71"/>
  <c r="DL263" i="71" s="1"/>
  <c r="DO262" i="71"/>
  <c r="DN262" i="71"/>
  <c r="DN223" i="71"/>
  <c r="BT218" i="71"/>
  <c r="BO218" i="71" s="1"/>
  <c r="BE218" i="71"/>
  <c r="DN203" i="71"/>
  <c r="BC201" i="71"/>
  <c r="DM198" i="71"/>
  <c r="DJ197" i="71"/>
  <c r="BT195" i="71"/>
  <c r="BE195" i="71"/>
  <c r="DJ193" i="71"/>
  <c r="BD191" i="71"/>
  <c r="DO184" i="71"/>
  <c r="DN184" i="71"/>
  <c r="FU122" i="71"/>
  <c r="BC204" i="71"/>
  <c r="BD201" i="71"/>
  <c r="BC196" i="71"/>
  <c r="CM195" i="71"/>
  <c r="FU164" i="71" s="1"/>
  <c r="AN195" i="71"/>
  <c r="BD193" i="71"/>
  <c r="DJ189" i="71"/>
  <c r="BC186" i="71"/>
  <c r="DJ146" i="71"/>
  <c r="DL146" i="71" s="1"/>
  <c r="DJ142" i="71"/>
  <c r="DL142" i="71" s="1"/>
  <c r="GL109" i="71"/>
  <c r="GL101" i="71"/>
  <c r="DO135" i="71"/>
  <c r="DN135" i="71"/>
  <c r="DM135" i="71"/>
  <c r="DO129" i="71"/>
  <c r="DN129" i="71"/>
  <c r="DM129" i="71"/>
  <c r="FU104" i="71"/>
  <c r="GL97" i="71"/>
  <c r="DN125" i="71"/>
  <c r="CT124" i="71"/>
  <c r="GJ94" i="71" s="1"/>
  <c r="GD101" i="71"/>
  <c r="GK94" i="71"/>
  <c r="GD97" i="71"/>
  <c r="GK90" i="71"/>
  <c r="BD114" i="71"/>
  <c r="BD150" i="71"/>
  <c r="BD144" i="71"/>
  <c r="GD46" i="71"/>
  <c r="GW29" i="71"/>
  <c r="GK39" i="71"/>
  <c r="GK35" i="71"/>
  <c r="GW25" i="71"/>
  <c r="GD42" i="71"/>
  <c r="GK31" i="71"/>
  <c r="GW21" i="71"/>
  <c r="GD38" i="71"/>
  <c r="EI205" i="71"/>
  <c r="CM129" i="71"/>
  <c r="CT129" i="71" s="1"/>
  <c r="GJ99" i="71" s="1"/>
  <c r="GK99" i="71"/>
  <c r="GD106" i="71"/>
  <c r="DJ138" i="71"/>
  <c r="DM134" i="71"/>
  <c r="BD130" i="71"/>
  <c r="DJ123" i="71"/>
  <c r="DM123" i="71" s="1"/>
  <c r="CM119" i="71"/>
  <c r="DJ116" i="71"/>
  <c r="FG94" i="71"/>
  <c r="GB92" i="71"/>
  <c r="FT93" i="71"/>
  <c r="BQ297" i="71"/>
  <c r="GD349" i="71"/>
  <c r="GK342" i="71"/>
  <c r="GK338" i="71"/>
  <c r="GD345" i="71"/>
  <c r="GD118" i="71"/>
  <c r="GK111" i="71"/>
  <c r="CT291" i="71"/>
  <c r="BQ291" i="71"/>
  <c r="CT214" i="71"/>
  <c r="GD341" i="71"/>
  <c r="GK334" i="71"/>
  <c r="BE137" i="71"/>
  <c r="CT287" i="71"/>
  <c r="BQ287" i="71"/>
  <c r="EE205" i="71"/>
  <c r="GD30" i="71"/>
  <c r="GK23" i="71"/>
  <c r="GW13" i="71"/>
  <c r="EH195" i="71"/>
  <c r="DJ111" i="71"/>
  <c r="CT119" i="71"/>
  <c r="GJ89" i="71" s="1"/>
  <c r="GD96" i="71"/>
  <c r="GK89" i="71"/>
  <c r="BQ269" i="71"/>
  <c r="FK98" i="71"/>
  <c r="P340" i="71"/>
  <c r="P265" i="71"/>
  <c r="P189" i="71"/>
  <c r="P115" i="71"/>
  <c r="T41" i="71"/>
  <c r="I36" i="45" s="1"/>
  <c r="P338" i="71"/>
  <c r="P263" i="71"/>
  <c r="P187" i="71"/>
  <c r="P113" i="71"/>
  <c r="T39" i="71"/>
  <c r="P336" i="71"/>
  <c r="P261" i="71"/>
  <c r="P185" i="71"/>
  <c r="P111" i="71"/>
  <c r="T37" i="71"/>
  <c r="I32" i="45" s="1"/>
  <c r="DN141" i="71"/>
  <c r="DN131" i="71"/>
  <c r="DN299" i="71"/>
  <c r="BE295" i="71"/>
  <c r="BT295" i="71"/>
  <c r="BE293" i="71"/>
  <c r="BT293" i="71"/>
  <c r="BE291" i="71"/>
  <c r="BT291" i="71"/>
  <c r="BE286" i="71"/>
  <c r="BT286" i="71"/>
  <c r="BE282" i="71"/>
  <c r="BT282" i="71"/>
  <c r="DJ293" i="71"/>
  <c r="BR292" i="71"/>
  <c r="BC292" i="71"/>
  <c r="DJ288" i="71"/>
  <c r="DJ278" i="71"/>
  <c r="DM282" i="71"/>
  <c r="DM274" i="71"/>
  <c r="BC268" i="71"/>
  <c r="BR268" i="71"/>
  <c r="BC264" i="71"/>
  <c r="BR264" i="71"/>
  <c r="BC211" i="71"/>
  <c r="DJ267" i="71"/>
  <c r="DN267" i="71" s="1"/>
  <c r="BD224" i="71"/>
  <c r="BD223" i="71"/>
  <c r="BC222" i="71"/>
  <c r="BT220" i="71"/>
  <c r="BO220" i="71" s="1"/>
  <c r="BE220" i="71"/>
  <c r="BT216" i="71"/>
  <c r="BO216" i="71" s="1"/>
  <c r="BE216" i="71"/>
  <c r="DM262" i="71"/>
  <c r="EX262" i="71" s="1"/>
  <c r="EY262" i="71" s="1"/>
  <c r="BD204" i="71"/>
  <c r="BD200" i="71"/>
  <c r="CM191" i="71"/>
  <c r="AN191" i="71"/>
  <c r="BD149" i="71"/>
  <c r="BD147" i="71"/>
  <c r="BD145" i="71"/>
  <c r="BD143" i="71"/>
  <c r="BE141" i="71"/>
  <c r="CM137" i="71"/>
  <c r="BE132" i="71"/>
  <c r="BD207" i="71"/>
  <c r="BC206" i="71"/>
  <c r="BD203" i="71"/>
  <c r="BC202" i="71"/>
  <c r="CM201" i="71"/>
  <c r="FU170" i="71" s="1"/>
  <c r="AN201" i="71"/>
  <c r="BT196" i="71"/>
  <c r="BE196" i="71"/>
  <c r="DJ194" i="71"/>
  <c r="DM194" i="71" s="1"/>
  <c r="BT190" i="71"/>
  <c r="BE190" i="71"/>
  <c r="BT186" i="71"/>
  <c r="BE186" i="71"/>
  <c r="DM150" i="71"/>
  <c r="DM140" i="71"/>
  <c r="CM132" i="71"/>
  <c r="DO136" i="71"/>
  <c r="DL136" i="71"/>
  <c r="DM136" i="71"/>
  <c r="BC134" i="71"/>
  <c r="BE115" i="71"/>
  <c r="EJ223" i="71"/>
  <c r="EH223" i="71"/>
  <c r="GD45" i="71"/>
  <c r="GW28" i="71"/>
  <c r="GK38" i="71"/>
  <c r="BD133" i="71"/>
  <c r="CT194" i="71"/>
  <c r="DJ126" i="71"/>
  <c r="CM117" i="71"/>
  <c r="EJ224" i="71"/>
  <c r="EH224" i="71"/>
  <c r="CL148" i="71"/>
  <c r="CT296" i="71"/>
  <c r="BQ296" i="71"/>
  <c r="CL144" i="71"/>
  <c r="CT215" i="71"/>
  <c r="GD344" i="71"/>
  <c r="GK337" i="71"/>
  <c r="CL140" i="71"/>
  <c r="CL290" i="71"/>
  <c r="EC211" i="71"/>
  <c r="CT209" i="71"/>
  <c r="GD338" i="71"/>
  <c r="GK331" i="71"/>
  <c r="CT206" i="71"/>
  <c r="CT205" i="71"/>
  <c r="GD334" i="71"/>
  <c r="GK327" i="71"/>
  <c r="BE130" i="71"/>
  <c r="AJ130" i="71"/>
  <c r="CL280" i="71"/>
  <c r="GD34" i="71"/>
  <c r="GK27" i="71"/>
  <c r="GW17" i="71"/>
  <c r="GD331" i="71"/>
  <c r="GK324" i="71"/>
  <c r="DM122" i="71"/>
  <c r="FC98" i="71"/>
  <c r="R341" i="71"/>
  <c r="R266" i="71"/>
  <c r="R190" i="71"/>
  <c r="R116" i="71"/>
  <c r="R339" i="71"/>
  <c r="R264" i="71"/>
  <c r="R188" i="71"/>
  <c r="R114" i="71"/>
  <c r="R337" i="71"/>
  <c r="R262" i="71"/>
  <c r="R186" i="71"/>
  <c r="R112" i="71"/>
  <c r="CL114" i="71"/>
  <c r="BE289" i="71"/>
  <c r="DO298" i="71"/>
  <c r="DN298" i="71"/>
  <c r="BR300" i="71"/>
  <c r="BC300" i="71"/>
  <c r="CM294" i="71"/>
  <c r="CT294" i="71" s="1"/>
  <c r="BC291" i="71"/>
  <c r="BR291" i="71"/>
  <c r="BC287" i="71"/>
  <c r="BR287" i="71"/>
  <c r="BC283" i="71"/>
  <c r="BR283" i="71"/>
  <c r="BC279" i="71"/>
  <c r="BR279" i="71"/>
  <c r="FK321" i="71"/>
  <c r="FO319" i="71"/>
  <c r="DJ295" i="71"/>
  <c r="DL295" i="71" s="1"/>
  <c r="DO287" i="71"/>
  <c r="DN287" i="71"/>
  <c r="DO283" i="71"/>
  <c r="DN283" i="71"/>
  <c r="DO279" i="71"/>
  <c r="DN279" i="71"/>
  <c r="DO277" i="71"/>
  <c r="DN277" i="71"/>
  <c r="BD288" i="71"/>
  <c r="AN274" i="71"/>
  <c r="AN272" i="71"/>
  <c r="DM277" i="71"/>
  <c r="BT219" i="71"/>
  <c r="BO219" i="71" s="1"/>
  <c r="BE219" i="71"/>
  <c r="BC217" i="71"/>
  <c r="BD210" i="71"/>
  <c r="DJ294" i="71"/>
  <c r="DN294" i="71" s="1"/>
  <c r="DO220" i="71"/>
  <c r="DM220" i="71"/>
  <c r="DN220" i="71"/>
  <c r="BM220" i="71"/>
  <c r="DO216" i="71"/>
  <c r="DM216" i="71"/>
  <c r="DN216" i="71"/>
  <c r="BM216" i="71"/>
  <c r="BT214" i="71"/>
  <c r="BE214" i="71"/>
  <c r="BD213" i="71"/>
  <c r="DN210" i="71"/>
  <c r="DN207" i="71"/>
  <c r="DJ201" i="71"/>
  <c r="DL201" i="71" s="1"/>
  <c r="BC197" i="71"/>
  <c r="DN195" i="71"/>
  <c r="BC193" i="71"/>
  <c r="BD189" i="71"/>
  <c r="BD187" i="71"/>
  <c r="DO208" i="71"/>
  <c r="DM208" i="71"/>
  <c r="DN208" i="71"/>
  <c r="DO204" i="71"/>
  <c r="DM204" i="71"/>
  <c r="DN204" i="71"/>
  <c r="DO200" i="71"/>
  <c r="DM200" i="71"/>
  <c r="DN200" i="71"/>
  <c r="BC191" i="71"/>
  <c r="DJ187" i="71"/>
  <c r="DJ186" i="71"/>
  <c r="DM149" i="71"/>
  <c r="CM141" i="71"/>
  <c r="DM137" i="71"/>
  <c r="FC169" i="71"/>
  <c r="DN136" i="71"/>
  <c r="DN130" i="71"/>
  <c r="DN127" i="71"/>
  <c r="EE223" i="71"/>
  <c r="GD52" i="71"/>
  <c r="GK45" i="71"/>
  <c r="GW35" i="71"/>
  <c r="BD142" i="71"/>
  <c r="GW27" i="71"/>
  <c r="GD44" i="71"/>
  <c r="GK37" i="71"/>
  <c r="CL126" i="71"/>
  <c r="GD329" i="71"/>
  <c r="GK322" i="71"/>
  <c r="GD328" i="71"/>
  <c r="GK321" i="71"/>
  <c r="GK320" i="71"/>
  <c r="GD327" i="71"/>
  <c r="EC196" i="71"/>
  <c r="GK318" i="71"/>
  <c r="GD325" i="71"/>
  <c r="GD26" i="71"/>
  <c r="GK19" i="71"/>
  <c r="DN124" i="71"/>
  <c r="CM121" i="71"/>
  <c r="CT121" i="71" s="1"/>
  <c r="GJ91" i="71" s="1"/>
  <c r="CM118" i="71"/>
  <c r="CT118" i="71" s="1"/>
  <c r="GJ88" i="71" s="1"/>
  <c r="DJ114" i="71"/>
  <c r="CL300" i="71"/>
  <c r="CL222" i="71"/>
  <c r="BE147" i="71"/>
  <c r="CL147" i="71"/>
  <c r="BH147" i="71"/>
  <c r="EJ220" i="71"/>
  <c r="EH220" i="71"/>
  <c r="EE219" i="71"/>
  <c r="BE145" i="71"/>
  <c r="CL145" i="71"/>
  <c r="BH145" i="71"/>
  <c r="CL295" i="71"/>
  <c r="CL218" i="71"/>
  <c r="EJ214" i="71"/>
  <c r="EH214" i="71"/>
  <c r="EJ212" i="71"/>
  <c r="EH212" i="71"/>
  <c r="EE211" i="71"/>
  <c r="CL137" i="71"/>
  <c r="EJ210" i="71"/>
  <c r="EH210" i="71"/>
  <c r="EE209" i="71"/>
  <c r="CM135" i="71"/>
  <c r="CL135" i="71"/>
  <c r="EC208" i="71"/>
  <c r="GD337" i="71"/>
  <c r="GK330" i="71"/>
  <c r="CL133" i="71"/>
  <c r="CL283" i="71"/>
  <c r="EC206" i="71"/>
  <c r="CL132" i="71"/>
  <c r="GD335" i="71"/>
  <c r="GK328" i="71"/>
  <c r="CL131" i="71"/>
  <c r="CL281" i="71"/>
  <c r="CL204" i="71"/>
  <c r="BE128" i="71"/>
  <c r="AJ128" i="71"/>
  <c r="CL278" i="71"/>
  <c r="GD32" i="71"/>
  <c r="GK25" i="71"/>
  <c r="GW15" i="71"/>
  <c r="ED197" i="71"/>
  <c r="EI196" i="71"/>
  <c r="DN121" i="71"/>
  <c r="DN117" i="71"/>
  <c r="ED192" i="71"/>
  <c r="Q341" i="71"/>
  <c r="Q266" i="71"/>
  <c r="Q190" i="71"/>
  <c r="Q116" i="71"/>
  <c r="AW42" i="71"/>
  <c r="Q339" i="71"/>
  <c r="Q264" i="71"/>
  <c r="Q188" i="71"/>
  <c r="Q114" i="71"/>
  <c r="Q337" i="71"/>
  <c r="Q262" i="71"/>
  <c r="Q186" i="71"/>
  <c r="Q112" i="71"/>
  <c r="CL192" i="71"/>
  <c r="P335" i="71"/>
  <c r="P260" i="71"/>
  <c r="P184" i="71"/>
  <c r="P110" i="71"/>
  <c r="T36" i="71"/>
  <c r="I31" i="45" s="1"/>
  <c r="CL191" i="71"/>
  <c r="CL190" i="71"/>
  <c r="CL189" i="71"/>
  <c r="CL188" i="71"/>
  <c r="CL187" i="71"/>
  <c r="CL186" i="71"/>
  <c r="FC22" i="71"/>
  <c r="BM223" i="71"/>
  <c r="CM271" i="71"/>
  <c r="FU240" i="71" s="1"/>
  <c r="CM196" i="71"/>
  <c r="FU165" i="71" s="1"/>
  <c r="CM220" i="71"/>
  <c r="FU189" i="71" s="1"/>
  <c r="CM210" i="71"/>
  <c r="FU179" i="71" s="1"/>
  <c r="CM130" i="71"/>
  <c r="AN269" i="71"/>
  <c r="AN267" i="71"/>
  <c r="CM120" i="71"/>
  <c r="AN216" i="71"/>
  <c r="AW38" i="71" l="1"/>
  <c r="AW112" i="71" s="1"/>
  <c r="CT269" i="71"/>
  <c r="CT275" i="71"/>
  <c r="BO217" i="71"/>
  <c r="DL151" i="71"/>
  <c r="DO151" i="71"/>
  <c r="DN151" i="71"/>
  <c r="FJ301" i="71"/>
  <c r="EX301" i="71"/>
  <c r="FF301" i="71"/>
  <c r="FN301" i="71"/>
  <c r="FB301" i="71"/>
  <c r="DM151" i="71"/>
  <c r="AI383" i="45"/>
  <c r="ED43" i="71"/>
  <c r="BL77" i="72"/>
  <c r="F77" i="72"/>
  <c r="BM77" i="72"/>
  <c r="AI150" i="45"/>
  <c r="FB200" i="71"/>
  <c r="DM202" i="71"/>
  <c r="FB216" i="71"/>
  <c r="FF220" i="71"/>
  <c r="DM214" i="71"/>
  <c r="FN277" i="71"/>
  <c r="FB279" i="71"/>
  <c r="FN283" i="71"/>
  <c r="FN287" i="71"/>
  <c r="FJ129" i="71"/>
  <c r="DN199" i="71"/>
  <c r="FN271" i="71"/>
  <c r="DM132" i="71"/>
  <c r="DM203" i="71"/>
  <c r="DN128" i="71"/>
  <c r="FB143" i="71"/>
  <c r="FB281" i="71"/>
  <c r="FN275" i="71"/>
  <c r="CT279" i="71"/>
  <c r="FF212" i="71"/>
  <c r="EM354" i="71"/>
  <c r="EN357" i="71"/>
  <c r="EN361" i="71"/>
  <c r="EN365" i="71"/>
  <c r="EN373" i="71"/>
  <c r="EM344" i="71"/>
  <c r="EO346" i="71"/>
  <c r="EO353" i="71"/>
  <c r="EM375" i="71"/>
  <c r="EJ339" i="71"/>
  <c r="EN347" i="71"/>
  <c r="EN371" i="71"/>
  <c r="FB136" i="71"/>
  <c r="FF196" i="71"/>
  <c r="FF120" i="71"/>
  <c r="FB121" i="71"/>
  <c r="FB119" i="71"/>
  <c r="FF208" i="71"/>
  <c r="FF204" i="71"/>
  <c r="EX289" i="71"/>
  <c r="BR128" i="71"/>
  <c r="DR128" i="71"/>
  <c r="BR135" i="71"/>
  <c r="DR135" i="71"/>
  <c r="EX135" i="71" s="1"/>
  <c r="BR147" i="71"/>
  <c r="DR147" i="71"/>
  <c r="EX147" i="71" s="1"/>
  <c r="EX196" i="71"/>
  <c r="BR112" i="71"/>
  <c r="DR112" i="71"/>
  <c r="BR133" i="71"/>
  <c r="DR133" i="71"/>
  <c r="BR113" i="71"/>
  <c r="DR113" i="71"/>
  <c r="EX113" i="71" s="1"/>
  <c r="BR117" i="71"/>
  <c r="DR117" i="71"/>
  <c r="EX117" i="71" s="1"/>
  <c r="BR120" i="71"/>
  <c r="DR120" i="71"/>
  <c r="EX120" i="71" s="1"/>
  <c r="BR124" i="71"/>
  <c r="DR124" i="71"/>
  <c r="EX124" i="71" s="1"/>
  <c r="BR139" i="71"/>
  <c r="DR139" i="71"/>
  <c r="BR142" i="71"/>
  <c r="DR142" i="71"/>
  <c r="BR146" i="71"/>
  <c r="DR146" i="71"/>
  <c r="BR150" i="71"/>
  <c r="DR150" i="71"/>
  <c r="BR121" i="71"/>
  <c r="DR121" i="71"/>
  <c r="EX121" i="71" s="1"/>
  <c r="BR118" i="71"/>
  <c r="DR118" i="71"/>
  <c r="BR138" i="71"/>
  <c r="DR138" i="71"/>
  <c r="BR126" i="71"/>
  <c r="DR126" i="71"/>
  <c r="FF210" i="71"/>
  <c r="FB210" i="71"/>
  <c r="FN210" i="71"/>
  <c r="FJ122" i="71"/>
  <c r="FN122" i="71"/>
  <c r="FF184" i="71"/>
  <c r="FB184" i="71"/>
  <c r="FN184" i="71"/>
  <c r="FJ131" i="71"/>
  <c r="FF131" i="71"/>
  <c r="FN131" i="71"/>
  <c r="FJ125" i="71"/>
  <c r="FB125" i="71"/>
  <c r="FN124" i="71"/>
  <c r="FJ124" i="71"/>
  <c r="FB124" i="71"/>
  <c r="FF130" i="71"/>
  <c r="FJ130" i="71"/>
  <c r="FN130" i="71"/>
  <c r="EN344" i="71"/>
  <c r="EI339" i="71"/>
  <c r="EJ337" i="71"/>
  <c r="EJ341" i="71"/>
  <c r="FJ113" i="71"/>
  <c r="FJ117" i="71"/>
  <c r="FB149" i="71"/>
  <c r="FB147" i="71"/>
  <c r="FB120" i="71"/>
  <c r="FB208" i="71"/>
  <c r="FJ277" i="71"/>
  <c r="EX277" i="71"/>
  <c r="FB277" i="71"/>
  <c r="FF279" i="71"/>
  <c r="FN279" i="71"/>
  <c r="FJ283" i="71"/>
  <c r="EX283" i="71"/>
  <c r="FB283" i="71"/>
  <c r="FJ287" i="71"/>
  <c r="EX287" i="71"/>
  <c r="FF135" i="71"/>
  <c r="DR127" i="71"/>
  <c r="FF121" i="71"/>
  <c r="FN149" i="71"/>
  <c r="FJ149" i="71"/>
  <c r="FJ135" i="71"/>
  <c r="FB212" i="71"/>
  <c r="FJ262" i="71"/>
  <c r="FK262" i="71" s="1"/>
  <c r="FF273" i="71"/>
  <c r="FN273" i="71"/>
  <c r="DR136" i="71"/>
  <c r="FF143" i="71"/>
  <c r="FB196" i="71"/>
  <c r="FN200" i="71"/>
  <c r="FF200" i="71"/>
  <c r="FB204" i="71"/>
  <c r="FN216" i="71"/>
  <c r="FF216" i="71"/>
  <c r="FB220" i="71"/>
  <c r="FJ275" i="71"/>
  <c r="EX275" i="71"/>
  <c r="FB275" i="71"/>
  <c r="FF281" i="71"/>
  <c r="FN281" i="71"/>
  <c r="FJ289" i="71"/>
  <c r="FF289" i="71"/>
  <c r="FN289" i="71"/>
  <c r="DR143" i="71"/>
  <c r="EX143" i="71" s="1"/>
  <c r="FN147" i="71"/>
  <c r="FJ147" i="71"/>
  <c r="FF129" i="71"/>
  <c r="FJ271" i="71"/>
  <c r="EX271" i="71"/>
  <c r="FB271" i="71"/>
  <c r="FF147" i="71"/>
  <c r="BR130" i="71"/>
  <c r="DR130" i="71"/>
  <c r="EX130" i="71" s="1"/>
  <c r="FJ136" i="71"/>
  <c r="EX136" i="71"/>
  <c r="FN136" i="71"/>
  <c r="BR145" i="71"/>
  <c r="DR145" i="71"/>
  <c r="BR123" i="71"/>
  <c r="DR123" i="71"/>
  <c r="BR116" i="71"/>
  <c r="DR116" i="71"/>
  <c r="BR111" i="71"/>
  <c r="DR111" i="71"/>
  <c r="BR115" i="71"/>
  <c r="DR115" i="71"/>
  <c r="EX115" i="71" s="1"/>
  <c r="BR119" i="71"/>
  <c r="DR119" i="71"/>
  <c r="EX119" i="71" s="1"/>
  <c r="BR122" i="71"/>
  <c r="DR122" i="71"/>
  <c r="EX122" i="71" s="1"/>
  <c r="BR132" i="71"/>
  <c r="DR132" i="71"/>
  <c r="BR141" i="71"/>
  <c r="DR141" i="71"/>
  <c r="BR144" i="71"/>
  <c r="DR144" i="71"/>
  <c r="BR148" i="71"/>
  <c r="DR148" i="71"/>
  <c r="BR114" i="71"/>
  <c r="DR114" i="71"/>
  <c r="BR131" i="71"/>
  <c r="DR131" i="71"/>
  <c r="EX131" i="71" s="1"/>
  <c r="BR140" i="71"/>
  <c r="DR140" i="71"/>
  <c r="EX265" i="71"/>
  <c r="FJ265" i="71"/>
  <c r="EX266" i="71"/>
  <c r="FJ266" i="71"/>
  <c r="FN120" i="71"/>
  <c r="FJ120" i="71"/>
  <c r="FJ134" i="71"/>
  <c r="FN134" i="71"/>
  <c r="FN291" i="71"/>
  <c r="EX291" i="71"/>
  <c r="FF291" i="71"/>
  <c r="FB291" i="71"/>
  <c r="FJ291" i="71"/>
  <c r="FJ141" i="71"/>
  <c r="EX141" i="71"/>
  <c r="FN141" i="71"/>
  <c r="FB141" i="71"/>
  <c r="FJ121" i="71"/>
  <c r="FN121" i="71"/>
  <c r="FN268" i="71"/>
  <c r="EX268" i="71"/>
  <c r="FF268" i="71"/>
  <c r="FB268" i="71"/>
  <c r="FJ268" i="71"/>
  <c r="FJ119" i="71"/>
  <c r="FN119" i="71"/>
  <c r="FN299" i="71"/>
  <c r="EX299" i="71"/>
  <c r="FF299" i="71"/>
  <c r="FB299" i="71"/>
  <c r="FJ299" i="71"/>
  <c r="FB285" i="71"/>
  <c r="FN285" i="71"/>
  <c r="EX285" i="71"/>
  <c r="FF285" i="71"/>
  <c r="FJ285" i="71"/>
  <c r="FJ137" i="71"/>
  <c r="EX137" i="71"/>
  <c r="FN137" i="71"/>
  <c r="FJ115" i="71"/>
  <c r="FJ145" i="71"/>
  <c r="EX145" i="71"/>
  <c r="FN145" i="71"/>
  <c r="FB145" i="71"/>
  <c r="FB298" i="71"/>
  <c r="FN298" i="71"/>
  <c r="EX298" i="71"/>
  <c r="FF298" i="71"/>
  <c r="FJ298" i="71"/>
  <c r="FB129" i="71"/>
  <c r="FN135" i="71"/>
  <c r="FB135" i="71"/>
  <c r="FB122" i="71"/>
  <c r="FF119" i="71"/>
  <c r="FF149" i="71"/>
  <c r="FF134" i="71"/>
  <c r="FN208" i="71"/>
  <c r="FF277" i="71"/>
  <c r="FJ279" i="71"/>
  <c r="EX279" i="71"/>
  <c r="FF283" i="71"/>
  <c r="FF287" i="71"/>
  <c r="FB287" i="71"/>
  <c r="FF137" i="71"/>
  <c r="FF141" i="71"/>
  <c r="FF145" i="71"/>
  <c r="FF136" i="71"/>
  <c r="FN143" i="71"/>
  <c r="FJ143" i="71"/>
  <c r="FN212" i="71"/>
  <c r="FJ273" i="71"/>
  <c r="EX273" i="71"/>
  <c r="FF122" i="71"/>
  <c r="FF124" i="71"/>
  <c r="FB131" i="71"/>
  <c r="FN125" i="71"/>
  <c r="FB137" i="71"/>
  <c r="FF125" i="71"/>
  <c r="FB130" i="71"/>
  <c r="FB134" i="71"/>
  <c r="FN196" i="71"/>
  <c r="FN204" i="71"/>
  <c r="FN220" i="71"/>
  <c r="FF275" i="71"/>
  <c r="FJ281" i="71"/>
  <c r="EX281" i="71"/>
  <c r="FB289" i="71"/>
  <c r="DR125" i="71"/>
  <c r="EX125" i="71" s="1"/>
  <c r="DR129" i="71"/>
  <c r="EX129" i="71" s="1"/>
  <c r="DR149" i="71"/>
  <c r="EX149" i="71" s="1"/>
  <c r="FN129" i="71"/>
  <c r="FF271" i="71"/>
  <c r="DR134" i="71"/>
  <c r="EX134" i="71" s="1"/>
  <c r="FF224" i="71"/>
  <c r="FN224" i="71"/>
  <c r="FB224" i="71"/>
  <c r="I342" i="45"/>
  <c r="AW319" i="45" s="1"/>
  <c r="I265" i="45"/>
  <c r="AW242" i="45" s="1"/>
  <c r="I109" i="45"/>
  <c r="I187" i="45"/>
  <c r="I343" i="45"/>
  <c r="I266" i="45"/>
  <c r="I110" i="45"/>
  <c r="I188" i="45"/>
  <c r="I347" i="45"/>
  <c r="I270" i="45"/>
  <c r="I114" i="45"/>
  <c r="I192" i="45"/>
  <c r="I267" i="45"/>
  <c r="I344" i="45"/>
  <c r="I189" i="45"/>
  <c r="I111" i="45"/>
  <c r="I269" i="45"/>
  <c r="I346" i="45"/>
  <c r="I191" i="45"/>
  <c r="I113" i="45"/>
  <c r="I271" i="45"/>
  <c r="I348" i="45"/>
  <c r="I193" i="45"/>
  <c r="I115" i="45"/>
  <c r="AV36" i="71"/>
  <c r="AW40" i="71"/>
  <c r="AW114" i="71" s="1"/>
  <c r="ED114" i="71" s="1"/>
  <c r="DN215" i="71"/>
  <c r="DM218" i="71"/>
  <c r="AX38" i="71"/>
  <c r="AX40" i="71"/>
  <c r="AX188" i="71" s="1"/>
  <c r="CD188" i="71" s="1"/>
  <c r="AX42" i="71"/>
  <c r="GD102" i="71"/>
  <c r="DM192" i="71"/>
  <c r="DM290" i="71"/>
  <c r="AW39" i="71"/>
  <c r="I34" i="45"/>
  <c r="CT193" i="71"/>
  <c r="CT217" i="71"/>
  <c r="CT221" i="71"/>
  <c r="DM127" i="71"/>
  <c r="DM215" i="71"/>
  <c r="DM284" i="71"/>
  <c r="DN192" i="71"/>
  <c r="EO348" i="71"/>
  <c r="EM374" i="71"/>
  <c r="EN343" i="71"/>
  <c r="EN372" i="71"/>
  <c r="EH339" i="71"/>
  <c r="EI341" i="71"/>
  <c r="EJ338" i="71"/>
  <c r="EJ342" i="71"/>
  <c r="DM199" i="71"/>
  <c r="FJ212" i="71"/>
  <c r="DL219" i="71"/>
  <c r="FJ196" i="71"/>
  <c r="CT213" i="71"/>
  <c r="DL123" i="71"/>
  <c r="EN349" i="71"/>
  <c r="EN350" i="71"/>
  <c r="EN351" i="71"/>
  <c r="EM350" i="71"/>
  <c r="EM351" i="71"/>
  <c r="EN345" i="71"/>
  <c r="EH340" i="71"/>
  <c r="EO343" i="71"/>
  <c r="EN348" i="71"/>
  <c r="EM355" i="71"/>
  <c r="EM357" i="71"/>
  <c r="EM359" i="71"/>
  <c r="EM361" i="71"/>
  <c r="EM363" i="71"/>
  <c r="EM365" i="71"/>
  <c r="EM367" i="71"/>
  <c r="EM369" i="71"/>
  <c r="EM371" i="71"/>
  <c r="EM373" i="71"/>
  <c r="EM345" i="71"/>
  <c r="EM347" i="71"/>
  <c r="EM349" i="71"/>
  <c r="EN368" i="71"/>
  <c r="EO345" i="71"/>
  <c r="EM353" i="71"/>
  <c r="EO355" i="71"/>
  <c r="EO357" i="71"/>
  <c r="EO359" i="71"/>
  <c r="EO361" i="71"/>
  <c r="EO363" i="71"/>
  <c r="EO365" i="71"/>
  <c r="EO367" i="71"/>
  <c r="EO369" i="71"/>
  <c r="EO371" i="71"/>
  <c r="EO373" i="71"/>
  <c r="EO375" i="71"/>
  <c r="EN346" i="71"/>
  <c r="EH337" i="71"/>
  <c r="EH341" i="71"/>
  <c r="DL267" i="71"/>
  <c r="DL211" i="71"/>
  <c r="EO350" i="71"/>
  <c r="EO351" i="71"/>
  <c r="EN374" i="71"/>
  <c r="EO347" i="71"/>
  <c r="EN375" i="71"/>
  <c r="EN355" i="71"/>
  <c r="EN356" i="71"/>
  <c r="EN360" i="71"/>
  <c r="EN364" i="71"/>
  <c r="EM343" i="71"/>
  <c r="EO349" i="71"/>
  <c r="EN353" i="71"/>
  <c r="EO354" i="71"/>
  <c r="EN358" i="71"/>
  <c r="EN362" i="71"/>
  <c r="EN366" i="71"/>
  <c r="EN370" i="71"/>
  <c r="EH338" i="71"/>
  <c r="EI338" i="71"/>
  <c r="EJ340" i="71"/>
  <c r="CA19" i="72"/>
  <c r="CA20" i="72" s="1"/>
  <c r="CO19" i="72"/>
  <c r="CO20" i="72" s="1"/>
  <c r="CS19" i="72"/>
  <c r="CS20" i="72" s="1"/>
  <c r="BD271" i="71"/>
  <c r="BD273" i="71"/>
  <c r="BD275" i="71"/>
  <c r="CI19" i="72"/>
  <c r="CE19" i="72"/>
  <c r="B25" i="72"/>
  <c r="AB24" i="72"/>
  <c r="DL280" i="71"/>
  <c r="DL127" i="71"/>
  <c r="BC143" i="71"/>
  <c r="BC125" i="71"/>
  <c r="AV39" i="71"/>
  <c r="AW36" i="71"/>
  <c r="AW184" i="71" s="1"/>
  <c r="CC184" i="71" s="1"/>
  <c r="F39" i="70"/>
  <c r="AW187" i="71"/>
  <c r="CC187" i="71" s="1"/>
  <c r="AW113" i="71"/>
  <c r="CC39" i="71"/>
  <c r="FU97" i="71"/>
  <c r="GL90" i="71"/>
  <c r="FU107" i="71"/>
  <c r="GL100" i="71"/>
  <c r="AV184" i="71"/>
  <c r="CB184" i="71" s="1"/>
  <c r="AV110" i="71"/>
  <c r="CB110" i="71" s="1"/>
  <c r="CB36" i="71"/>
  <c r="AE262" i="71"/>
  <c r="AQ262" i="71"/>
  <c r="AE114" i="71"/>
  <c r="AQ114" i="71"/>
  <c r="AE266" i="71"/>
  <c r="AQ266" i="71"/>
  <c r="CT133" i="71"/>
  <c r="GJ103" i="71" s="1"/>
  <c r="GD110" i="71"/>
  <c r="GK103" i="71"/>
  <c r="CT218" i="71"/>
  <c r="CT222" i="71"/>
  <c r="DO114" i="71"/>
  <c r="DN114" i="71"/>
  <c r="DL114" i="71"/>
  <c r="GL111" i="71"/>
  <c r="FU118" i="71"/>
  <c r="DO187" i="71"/>
  <c r="DN187" i="71"/>
  <c r="DM187" i="71"/>
  <c r="FO320" i="71"/>
  <c r="FK322" i="71"/>
  <c r="BM300" i="71"/>
  <c r="AX112" i="71"/>
  <c r="AF186" i="71"/>
  <c r="AR186" i="71"/>
  <c r="AF114" i="71"/>
  <c r="AR114" i="71"/>
  <c r="AF264" i="71"/>
  <c r="AR264" i="71"/>
  <c r="AX190" i="71"/>
  <c r="CD190" i="71" s="1"/>
  <c r="CD42" i="71"/>
  <c r="AF190" i="71"/>
  <c r="AR190" i="71"/>
  <c r="BC130" i="71"/>
  <c r="CT140" i="71"/>
  <c r="GJ110" i="71" s="1"/>
  <c r="GK110" i="71"/>
  <c r="GD117" i="71"/>
  <c r="CT148" i="71"/>
  <c r="GJ118" i="71" s="1"/>
  <c r="GD125" i="71"/>
  <c r="GK118" i="71"/>
  <c r="FU94" i="71"/>
  <c r="GL87" i="71"/>
  <c r="DO126" i="71"/>
  <c r="DN126" i="71"/>
  <c r="FU109" i="71"/>
  <c r="GL102" i="71"/>
  <c r="FU114" i="71"/>
  <c r="GL107" i="71"/>
  <c r="BO141" i="71"/>
  <c r="BN143" i="71"/>
  <c r="BN145" i="71"/>
  <c r="BN147" i="71"/>
  <c r="BN149" i="71"/>
  <c r="BM222" i="71"/>
  <c r="BD260" i="71"/>
  <c r="BD272" i="71"/>
  <c r="DO278" i="71"/>
  <c r="DN278" i="71"/>
  <c r="DO288" i="71"/>
  <c r="DN288" i="71"/>
  <c r="BM292" i="71"/>
  <c r="DO293" i="71"/>
  <c r="DM293" i="71"/>
  <c r="DN293" i="71"/>
  <c r="BO291" i="71"/>
  <c r="BO293" i="71"/>
  <c r="BO295" i="71"/>
  <c r="T336" i="71"/>
  <c r="AZ37" i="71"/>
  <c r="AT37" i="71"/>
  <c r="T185" i="71"/>
  <c r="AD185" i="71"/>
  <c r="AP185" i="71"/>
  <c r="AV187" i="71"/>
  <c r="CB187" i="71" s="1"/>
  <c r="AV113" i="71"/>
  <c r="CB39" i="71"/>
  <c r="T113" i="71"/>
  <c r="AA113" i="71" s="1"/>
  <c r="AD113" i="71"/>
  <c r="AP113" i="71"/>
  <c r="T263" i="71"/>
  <c r="AZ263" i="71" s="1"/>
  <c r="AD263" i="71"/>
  <c r="AP263" i="71"/>
  <c r="T340" i="71"/>
  <c r="AZ41" i="71"/>
  <c r="AT41" i="71"/>
  <c r="T189" i="71"/>
  <c r="AD189" i="71"/>
  <c r="AP189" i="71"/>
  <c r="DO111" i="71"/>
  <c r="DL111" i="71"/>
  <c r="CT210" i="71"/>
  <c r="GB93" i="71"/>
  <c r="FT94" i="71"/>
  <c r="GB94" i="71" s="1"/>
  <c r="FG95" i="71"/>
  <c r="GL89" i="71"/>
  <c r="FU96" i="71"/>
  <c r="FU106" i="71"/>
  <c r="GL99" i="71"/>
  <c r="BM149" i="71"/>
  <c r="BN150" i="71"/>
  <c r="CT120" i="71"/>
  <c r="GJ90" i="71" s="1"/>
  <c r="DO189" i="71"/>
  <c r="DM189" i="71"/>
  <c r="DN189" i="71"/>
  <c r="DO193" i="71"/>
  <c r="DM193" i="71"/>
  <c r="DN193" i="71"/>
  <c r="DO197" i="71"/>
  <c r="DN197" i="71"/>
  <c r="DM197" i="71"/>
  <c r="DO213" i="71"/>
  <c r="DN213" i="71"/>
  <c r="DM213" i="71"/>
  <c r="AF111" i="71"/>
  <c r="AR111" i="71"/>
  <c r="AF261" i="71"/>
  <c r="AR261" i="71"/>
  <c r="AF113" i="71"/>
  <c r="AR113" i="71"/>
  <c r="AF263" i="71"/>
  <c r="AR263" i="71"/>
  <c r="AF115" i="71"/>
  <c r="AR115" i="71"/>
  <c r="DY115" i="71" s="1"/>
  <c r="AF265" i="71"/>
  <c r="AR265" i="71"/>
  <c r="DY265" i="71" s="1"/>
  <c r="BM218" i="71"/>
  <c r="DO264" i="71"/>
  <c r="DN264" i="71"/>
  <c r="DO207" i="71"/>
  <c r="DL207" i="71"/>
  <c r="T337" i="71"/>
  <c r="AZ38" i="71"/>
  <c r="AT38" i="71"/>
  <c r="T186" i="71"/>
  <c r="AD186" i="71"/>
  <c r="AP186" i="71"/>
  <c r="T339" i="71"/>
  <c r="AZ40" i="71"/>
  <c r="AT40" i="71"/>
  <c r="T188" i="71"/>
  <c r="AD188" i="71"/>
  <c r="AP188" i="71"/>
  <c r="T341" i="71"/>
  <c r="AZ42" i="71"/>
  <c r="AT42" i="71"/>
  <c r="T190" i="71"/>
  <c r="AD190" i="71"/>
  <c r="AP190" i="71"/>
  <c r="CT195" i="71"/>
  <c r="FU105" i="71"/>
  <c r="GL98" i="71"/>
  <c r="CT285" i="71"/>
  <c r="BQ285" i="71"/>
  <c r="BC147" i="71"/>
  <c r="CK150" i="71"/>
  <c r="CT150" i="71"/>
  <c r="GD127" i="71"/>
  <c r="CT270" i="71"/>
  <c r="BQ270" i="71"/>
  <c r="CT196" i="71"/>
  <c r="BN146" i="71"/>
  <c r="DO150" i="71"/>
  <c r="DN150" i="71"/>
  <c r="FU110" i="71"/>
  <c r="GL103" i="71"/>
  <c r="DO190" i="71"/>
  <c r="DL190" i="71"/>
  <c r="DN211" i="71"/>
  <c r="DN219" i="71"/>
  <c r="BM295" i="71"/>
  <c r="BD298" i="71"/>
  <c r="GD93" i="71"/>
  <c r="AF110" i="71"/>
  <c r="AR110" i="71"/>
  <c r="DY110" i="71" s="1"/>
  <c r="AF260" i="71"/>
  <c r="AR260" i="71"/>
  <c r="DY260" i="71" s="1"/>
  <c r="CT282" i="71"/>
  <c r="BQ282" i="71"/>
  <c r="CT273" i="71"/>
  <c r="BQ273" i="71"/>
  <c r="BC123" i="71"/>
  <c r="BC116" i="71"/>
  <c r="BC111" i="71"/>
  <c r="BC115" i="71"/>
  <c r="BC119" i="71"/>
  <c r="BC122" i="71"/>
  <c r="BC132" i="71"/>
  <c r="BC141" i="71"/>
  <c r="BC144" i="71"/>
  <c r="BC148" i="71"/>
  <c r="BC114" i="71"/>
  <c r="BC110" i="71"/>
  <c r="BC131" i="71"/>
  <c r="BC140" i="71"/>
  <c r="BC127" i="71"/>
  <c r="GL108" i="71"/>
  <c r="FU115" i="71"/>
  <c r="FU123" i="71"/>
  <c r="GL116" i="71"/>
  <c r="BO142" i="71"/>
  <c r="BO144" i="71"/>
  <c r="BO146" i="71"/>
  <c r="BO148" i="71"/>
  <c r="BO150" i="71"/>
  <c r="DO195" i="71"/>
  <c r="DM195" i="71"/>
  <c r="DM211" i="71"/>
  <c r="DO222" i="71"/>
  <c r="DN222" i="71"/>
  <c r="DO223" i="71"/>
  <c r="DM223" i="71"/>
  <c r="DO269" i="71"/>
  <c r="DM269" i="71"/>
  <c r="BD292" i="71"/>
  <c r="BD296" i="71"/>
  <c r="DO118" i="71"/>
  <c r="DN118" i="71"/>
  <c r="DN190" i="71"/>
  <c r="AE184" i="71"/>
  <c r="BP184" i="71" s="1"/>
  <c r="AQ184" i="71"/>
  <c r="DX184" i="71" s="1"/>
  <c r="AW37" i="71"/>
  <c r="ED37" i="71" s="1"/>
  <c r="AE185" i="71"/>
  <c r="BP185" i="71" s="1"/>
  <c r="AQ185" i="71"/>
  <c r="AE187" i="71"/>
  <c r="BP187" i="71" s="1"/>
  <c r="AQ187" i="71"/>
  <c r="AW41" i="71"/>
  <c r="AE189" i="71"/>
  <c r="BP189" i="71" s="1"/>
  <c r="AQ189" i="71"/>
  <c r="CT220" i="71"/>
  <c r="DO112" i="71"/>
  <c r="DN112" i="71"/>
  <c r="BC129" i="71"/>
  <c r="FG170" i="71"/>
  <c r="DO144" i="71"/>
  <c r="DN144" i="71"/>
  <c r="DO148" i="71"/>
  <c r="DN148" i="71"/>
  <c r="DO191" i="71"/>
  <c r="DM191" i="71"/>
  <c r="DN191" i="71"/>
  <c r="FU124" i="71"/>
  <c r="GL117" i="71"/>
  <c r="BE194" i="71"/>
  <c r="BE206" i="71"/>
  <c r="BE198" i="71"/>
  <c r="BE202" i="71"/>
  <c r="BE207" i="71"/>
  <c r="BE210" i="71"/>
  <c r="DO221" i="71"/>
  <c r="DN221" i="71"/>
  <c r="DM221" i="71"/>
  <c r="DO296" i="71"/>
  <c r="DL296" i="71"/>
  <c r="DN296" i="71"/>
  <c r="BD279" i="71"/>
  <c r="BD283" i="71"/>
  <c r="BD287" i="71"/>
  <c r="BD291" i="71"/>
  <c r="EY22" i="71"/>
  <c r="FO22" i="71"/>
  <c r="FK23" i="71"/>
  <c r="DM111" i="71"/>
  <c r="DM112" i="71"/>
  <c r="CT207" i="71"/>
  <c r="BC136" i="71"/>
  <c r="CT138" i="71"/>
  <c r="GJ108" i="71" s="1"/>
  <c r="DM126" i="71"/>
  <c r="CT272" i="71"/>
  <c r="CT200" i="71"/>
  <c r="BE185" i="71"/>
  <c r="BE187" i="71"/>
  <c r="BE189" i="71"/>
  <c r="DO206" i="71"/>
  <c r="DN206" i="71"/>
  <c r="BE208" i="71"/>
  <c r="BE205" i="71"/>
  <c r="DM219" i="71"/>
  <c r="BD268" i="71"/>
  <c r="BE217" i="71"/>
  <c r="BD276" i="71"/>
  <c r="BD280" i="71"/>
  <c r="BD284" i="71"/>
  <c r="DN188" i="71"/>
  <c r="EX220" i="71"/>
  <c r="FJ200" i="71"/>
  <c r="FJ204" i="71"/>
  <c r="T184" i="71"/>
  <c r="AD184" i="71"/>
  <c r="AP184" i="71"/>
  <c r="DW184" i="71" s="1"/>
  <c r="AE112" i="71"/>
  <c r="AQ112" i="71"/>
  <c r="AE264" i="71"/>
  <c r="AQ264" i="71"/>
  <c r="AE116" i="71"/>
  <c r="AQ116" i="71"/>
  <c r="CT278" i="71"/>
  <c r="BQ278" i="71"/>
  <c r="CT131" i="71"/>
  <c r="GJ101" i="71" s="1"/>
  <c r="GK101" i="71"/>
  <c r="GD108" i="71"/>
  <c r="CT135" i="71"/>
  <c r="GJ105" i="71" s="1"/>
  <c r="GD112" i="71"/>
  <c r="GK105" i="71"/>
  <c r="CT147" i="71"/>
  <c r="GJ117" i="71" s="1"/>
  <c r="GD124" i="71"/>
  <c r="GK117" i="71"/>
  <c r="BO147" i="71"/>
  <c r="GL91" i="71"/>
  <c r="FU98" i="71"/>
  <c r="BN142" i="71"/>
  <c r="FC23" i="71"/>
  <c r="CT191" i="71"/>
  <c r="T335" i="71"/>
  <c r="AZ36" i="71"/>
  <c r="AT36" i="71"/>
  <c r="T110" i="71"/>
  <c r="AD110" i="71"/>
  <c r="AP110" i="71"/>
  <c r="DW110" i="71" s="1"/>
  <c r="T260" i="71"/>
  <c r="AZ260" i="71" s="1"/>
  <c r="AD260" i="71"/>
  <c r="AP260" i="71"/>
  <c r="DW260" i="71" s="1"/>
  <c r="CT192" i="71"/>
  <c r="AW186" i="71"/>
  <c r="CC186" i="71" s="1"/>
  <c r="CC38" i="71"/>
  <c r="AE186" i="71"/>
  <c r="BP186" i="71" s="1"/>
  <c r="AQ186" i="71"/>
  <c r="CC40" i="71"/>
  <c r="AE188" i="71"/>
  <c r="BP188" i="71" s="1"/>
  <c r="AQ188" i="71"/>
  <c r="AW190" i="71"/>
  <c r="CC190" i="71" s="1"/>
  <c r="AW116" i="71"/>
  <c r="CC42" i="71"/>
  <c r="AE190" i="71"/>
  <c r="BP190" i="71" s="1"/>
  <c r="AQ190" i="71"/>
  <c r="BC128" i="71"/>
  <c r="CT204" i="71"/>
  <c r="CT281" i="71"/>
  <c r="BQ281" i="71"/>
  <c r="CT132" i="71"/>
  <c r="GJ102" i="71" s="1"/>
  <c r="GD109" i="71"/>
  <c r="GK102" i="71"/>
  <c r="CT283" i="71"/>
  <c r="BQ283" i="71"/>
  <c r="FU112" i="71"/>
  <c r="GL105" i="71"/>
  <c r="CT137" i="71"/>
  <c r="GJ107" i="71" s="1"/>
  <c r="GD114" i="71"/>
  <c r="GK107" i="71"/>
  <c r="CT295" i="71"/>
  <c r="BQ295" i="71"/>
  <c r="CT145" i="71"/>
  <c r="GJ115" i="71" s="1"/>
  <c r="GD122" i="71"/>
  <c r="GK115" i="71"/>
  <c r="BO145" i="71"/>
  <c r="CT300" i="71"/>
  <c r="BQ300" i="71"/>
  <c r="FU95" i="71"/>
  <c r="GL88" i="71"/>
  <c r="CT126" i="71"/>
  <c r="GJ96" i="71" s="1"/>
  <c r="GD103" i="71"/>
  <c r="GK96" i="71"/>
  <c r="FC170" i="71"/>
  <c r="DO186" i="71"/>
  <c r="DL186" i="71"/>
  <c r="DL187" i="71"/>
  <c r="DO201" i="71"/>
  <c r="DN201" i="71"/>
  <c r="DM201" i="71"/>
  <c r="DO294" i="71"/>
  <c r="DL294" i="71"/>
  <c r="BD262" i="71"/>
  <c r="BD265" i="71"/>
  <c r="BD267" i="71"/>
  <c r="BD269" i="71"/>
  <c r="BD263" i="71"/>
  <c r="DO295" i="71"/>
  <c r="DN295" i="71"/>
  <c r="DM295" i="71"/>
  <c r="BM291" i="71"/>
  <c r="BD297" i="71"/>
  <c r="GD91" i="71"/>
  <c r="AF112" i="71"/>
  <c r="AR112" i="71"/>
  <c r="DY112" i="71" s="1"/>
  <c r="AF262" i="71"/>
  <c r="AR262" i="71"/>
  <c r="DY262" i="71" s="1"/>
  <c r="AX114" i="71"/>
  <c r="AF188" i="71"/>
  <c r="AR188" i="71"/>
  <c r="AF116" i="71"/>
  <c r="AR116" i="71"/>
  <c r="AF266" i="71"/>
  <c r="AR266" i="71"/>
  <c r="FC99" i="71"/>
  <c r="CT280" i="71"/>
  <c r="BQ280" i="71"/>
  <c r="CT290" i="71"/>
  <c r="BQ290" i="71"/>
  <c r="CT144" i="71"/>
  <c r="GJ114" i="71" s="1"/>
  <c r="GD121" i="71"/>
  <c r="GK114" i="71"/>
  <c r="DL126" i="71"/>
  <c r="DO194" i="71"/>
  <c r="DL194" i="71"/>
  <c r="DN194" i="71"/>
  <c r="DO267" i="71"/>
  <c r="DM267" i="71"/>
  <c r="BD274" i="71"/>
  <c r="DL278" i="71"/>
  <c r="DL288" i="71"/>
  <c r="DL293" i="71"/>
  <c r="BD295" i="71"/>
  <c r="BD300" i="71"/>
  <c r="AV37" i="71"/>
  <c r="EC37" i="71" s="1"/>
  <c r="T111" i="71"/>
  <c r="AA111" i="71" s="1"/>
  <c r="AD111" i="71"/>
  <c r="AP111" i="71"/>
  <c r="T261" i="71"/>
  <c r="AZ261" i="71" s="1"/>
  <c r="AD261" i="71"/>
  <c r="AP261" i="71"/>
  <c r="T338" i="71"/>
  <c r="AZ39" i="71"/>
  <c r="AT39" i="71"/>
  <c r="T187" i="71"/>
  <c r="AD187" i="71"/>
  <c r="AP187" i="71"/>
  <c r="AV41" i="71"/>
  <c r="T115" i="71"/>
  <c r="AA115" i="71" s="1"/>
  <c r="AD115" i="71"/>
  <c r="AP115" i="71"/>
  <c r="T265" i="71"/>
  <c r="AZ265" i="71" s="1"/>
  <c r="AD265" i="71"/>
  <c r="AP265" i="71"/>
  <c r="FK99" i="71"/>
  <c r="BC137" i="71"/>
  <c r="CT141" i="71"/>
  <c r="GJ111" i="71" s="1"/>
  <c r="BM143" i="71"/>
  <c r="DO116" i="71"/>
  <c r="DN116" i="71"/>
  <c r="DL116" i="71"/>
  <c r="DO123" i="71"/>
  <c r="DN123" i="71"/>
  <c r="DO138" i="71"/>
  <c r="DL138" i="71"/>
  <c r="DN138" i="71"/>
  <c r="BN144" i="71"/>
  <c r="BC149" i="71"/>
  <c r="DO142" i="71"/>
  <c r="DN142" i="71"/>
  <c r="DM142" i="71"/>
  <c r="DO146" i="71"/>
  <c r="DM146" i="71"/>
  <c r="DN146" i="71"/>
  <c r="DL189" i="71"/>
  <c r="DL193" i="71"/>
  <c r="DL197" i="71"/>
  <c r="DO263" i="71"/>
  <c r="DN263" i="71"/>
  <c r="DM263" i="71"/>
  <c r="DO292" i="71"/>
  <c r="DL292" i="71"/>
  <c r="DL213" i="71"/>
  <c r="FG320" i="71"/>
  <c r="FC322" i="71"/>
  <c r="EY322" i="71"/>
  <c r="BM298" i="71"/>
  <c r="AX37" i="71"/>
  <c r="AF185" i="71"/>
  <c r="AR185" i="71"/>
  <c r="AX39" i="71"/>
  <c r="EE39" i="71" s="1"/>
  <c r="AF187" i="71"/>
  <c r="AR187" i="71"/>
  <c r="AX41" i="71"/>
  <c r="AF189" i="71"/>
  <c r="AR189" i="71"/>
  <c r="DM114" i="71"/>
  <c r="EY95" i="71"/>
  <c r="FO95" i="71"/>
  <c r="DM138" i="71"/>
  <c r="DO202" i="71"/>
  <c r="DN202" i="71"/>
  <c r="DL199" i="71"/>
  <c r="DO209" i="71"/>
  <c r="DN209" i="71"/>
  <c r="DM209" i="71"/>
  <c r="DO214" i="71"/>
  <c r="DN214" i="71"/>
  <c r="FJ224" i="71"/>
  <c r="DL264" i="71"/>
  <c r="BD266" i="71"/>
  <c r="DN292" i="71"/>
  <c r="DO297" i="71"/>
  <c r="DN297" i="71"/>
  <c r="DM297" i="71"/>
  <c r="FG21" i="71"/>
  <c r="AV38" i="71"/>
  <c r="EC38" i="71" s="1"/>
  <c r="T112" i="71"/>
  <c r="AA112" i="71" s="1"/>
  <c r="AD112" i="71"/>
  <c r="AP112" i="71"/>
  <c r="DW112" i="71" s="1"/>
  <c r="T262" i="71"/>
  <c r="AZ262" i="71" s="1"/>
  <c r="AD262" i="71"/>
  <c r="AP262" i="71"/>
  <c r="DW262" i="71" s="1"/>
  <c r="AV40" i="71"/>
  <c r="EC40" i="71" s="1"/>
  <c r="T114" i="71"/>
  <c r="AA114" i="71" s="1"/>
  <c r="AD114" i="71"/>
  <c r="AP114" i="71"/>
  <c r="DW114" i="71" s="1"/>
  <c r="T264" i="71"/>
  <c r="AZ264" i="71" s="1"/>
  <c r="AD264" i="71"/>
  <c r="AP264" i="71"/>
  <c r="DW264" i="71" s="1"/>
  <c r="AV42" i="71"/>
  <c r="T116" i="71"/>
  <c r="AA116" i="71" s="1"/>
  <c r="AD116" i="71"/>
  <c r="AP116" i="71"/>
  <c r="T266" i="71"/>
  <c r="AZ266" i="71" s="1"/>
  <c r="AD266" i="71"/>
  <c r="AP266" i="71"/>
  <c r="CT128" i="71"/>
  <c r="GJ98" i="71" s="1"/>
  <c r="GD105" i="71"/>
  <c r="GK98" i="71"/>
  <c r="CT208" i="71"/>
  <c r="BC135" i="71"/>
  <c r="BC145" i="71"/>
  <c r="DO139" i="71"/>
  <c r="DL139" i="71"/>
  <c r="DM139" i="71"/>
  <c r="CT197" i="71"/>
  <c r="CT198" i="71"/>
  <c r="CT199" i="71"/>
  <c r="CT299" i="71"/>
  <c r="BQ299" i="71"/>
  <c r="DL150" i="71"/>
  <c r="DO205" i="71"/>
  <c r="DN205" i="71"/>
  <c r="DM205" i="71"/>
  <c r="DO217" i="71"/>
  <c r="DN217" i="71"/>
  <c r="DM217" i="71"/>
  <c r="BD293" i="71"/>
  <c r="DO300" i="71"/>
  <c r="DN300" i="71"/>
  <c r="BD299" i="71"/>
  <c r="GD89" i="71"/>
  <c r="AX36" i="71"/>
  <c r="AF184" i="71"/>
  <c r="AR184" i="71"/>
  <c r="DY184" i="71" s="1"/>
  <c r="DN111" i="71"/>
  <c r="CT292" i="71"/>
  <c r="BQ292" i="71"/>
  <c r="CT298" i="71"/>
  <c r="BQ298" i="71"/>
  <c r="FU103" i="71"/>
  <c r="GL96" i="71"/>
  <c r="BC112" i="71"/>
  <c r="BC133" i="71"/>
  <c r="BC113" i="71"/>
  <c r="BC117" i="71"/>
  <c r="BC120" i="71"/>
  <c r="BC124" i="71"/>
  <c r="BC139" i="71"/>
  <c r="BC142" i="71"/>
  <c r="BC146" i="71"/>
  <c r="BC150" i="71"/>
  <c r="BC121" i="71"/>
  <c r="BC118" i="71"/>
  <c r="BC138" i="71"/>
  <c r="BC126" i="71"/>
  <c r="EY170" i="71"/>
  <c r="FO170" i="71"/>
  <c r="FK171" i="71"/>
  <c r="FU119" i="71"/>
  <c r="GL112" i="71"/>
  <c r="DO198" i="71"/>
  <c r="DN198" i="71"/>
  <c r="DM186" i="71"/>
  <c r="DM190" i="71"/>
  <c r="DL195" i="71"/>
  <c r="FJ210" i="71"/>
  <c r="DL222" i="71"/>
  <c r="DL223" i="71"/>
  <c r="BD264" i="71"/>
  <c r="DL269" i="71"/>
  <c r="EX212" i="71"/>
  <c r="DM278" i="71"/>
  <c r="BD270" i="71"/>
  <c r="DO276" i="71"/>
  <c r="DN276" i="71"/>
  <c r="DO280" i="71"/>
  <c r="DN280" i="71"/>
  <c r="DO282" i="71"/>
  <c r="DN282" i="71"/>
  <c r="DO284" i="71"/>
  <c r="DN284" i="71"/>
  <c r="DO286" i="71"/>
  <c r="DN286" i="71"/>
  <c r="DO290" i="71"/>
  <c r="DN290" i="71"/>
  <c r="BD294" i="71"/>
  <c r="DL118" i="71"/>
  <c r="AE110" i="71"/>
  <c r="AQ110" i="71"/>
  <c r="DX110" i="71" s="1"/>
  <c r="AE260" i="71"/>
  <c r="BP260" i="71" s="1"/>
  <c r="AQ260" i="71"/>
  <c r="DX260" i="71" s="1"/>
  <c r="AE111" i="71"/>
  <c r="AQ111" i="71"/>
  <c r="DX111" i="71" s="1"/>
  <c r="AE261" i="71"/>
  <c r="AQ261" i="71"/>
  <c r="DX261" i="71" s="1"/>
  <c r="AE113" i="71"/>
  <c r="AQ113" i="71"/>
  <c r="AE263" i="71"/>
  <c r="AQ263" i="71"/>
  <c r="AE115" i="71"/>
  <c r="AQ115" i="71"/>
  <c r="AE265" i="71"/>
  <c r="AQ265" i="71"/>
  <c r="CT289" i="71"/>
  <c r="CT216" i="71"/>
  <c r="BO143" i="71"/>
  <c r="BM297" i="71"/>
  <c r="DL112" i="71"/>
  <c r="DO132" i="71"/>
  <c r="DN132" i="71"/>
  <c r="DO140" i="71"/>
  <c r="DN140" i="71"/>
  <c r="CT201" i="71"/>
  <c r="BN148" i="71"/>
  <c r="BO149" i="71"/>
  <c r="FU102" i="71"/>
  <c r="GL95" i="71"/>
  <c r="DL144" i="71"/>
  <c r="DL148" i="71"/>
  <c r="DL188" i="71"/>
  <c r="DL191" i="71"/>
  <c r="EX204" i="71"/>
  <c r="GL113" i="71"/>
  <c r="FU120" i="71"/>
  <c r="EX184" i="71"/>
  <c r="FJ184" i="71"/>
  <c r="EX210" i="71"/>
  <c r="DL221" i="71"/>
  <c r="BD277" i="71"/>
  <c r="BD281" i="71"/>
  <c r="BD285" i="71"/>
  <c r="BD289" i="71"/>
  <c r="DM296" i="71"/>
  <c r="CT117" i="71"/>
  <c r="GJ87" i="71" s="1"/>
  <c r="DM116" i="71"/>
  <c r="CT271" i="71"/>
  <c r="CT130" i="71"/>
  <c r="GJ100" i="71" s="1"/>
  <c r="DM128" i="71"/>
  <c r="CT274" i="71"/>
  <c r="BN141" i="71"/>
  <c r="DL128" i="71"/>
  <c r="DO133" i="71"/>
  <c r="DM133" i="71"/>
  <c r="DN133" i="71"/>
  <c r="EX185" i="71"/>
  <c r="BE200" i="71"/>
  <c r="DL206" i="71"/>
  <c r="DM207" i="71"/>
  <c r="DL203" i="71"/>
  <c r="DM264" i="71"/>
  <c r="DO218" i="71"/>
  <c r="DN218" i="71"/>
  <c r="BD261" i="71"/>
  <c r="DN269" i="71"/>
  <c r="BM215" i="71"/>
  <c r="BM219" i="71"/>
  <c r="DM288" i="71"/>
  <c r="DO270" i="71"/>
  <c r="DN270" i="71"/>
  <c r="DO272" i="71"/>
  <c r="DN272" i="71"/>
  <c r="BD278" i="71"/>
  <c r="BD282" i="71"/>
  <c r="BD286" i="71"/>
  <c r="BD290" i="71"/>
  <c r="DM300" i="71"/>
  <c r="DN186" i="71"/>
  <c r="DL215" i="71"/>
  <c r="DO274" i="71"/>
  <c r="DN274" i="71"/>
  <c r="DM294" i="71"/>
  <c r="DN139" i="71"/>
  <c r="FJ220" i="71"/>
  <c r="EX200" i="71"/>
  <c r="FJ216" i="71"/>
  <c r="EE41" i="71" l="1"/>
  <c r="CD40" i="71"/>
  <c r="ED41" i="71"/>
  <c r="ED39" i="71"/>
  <c r="EX151" i="71"/>
  <c r="FB151" i="71"/>
  <c r="FJ151" i="71"/>
  <c r="FF151" i="71"/>
  <c r="FN151" i="71"/>
  <c r="EC42" i="71"/>
  <c r="EC43" i="71"/>
  <c r="CD114" i="71"/>
  <c r="CC112" i="71"/>
  <c r="EC39" i="71"/>
  <c r="AX116" i="71"/>
  <c r="EE42" i="71"/>
  <c r="EE43" i="71"/>
  <c r="AX186" i="71"/>
  <c r="CD186" i="71" s="1"/>
  <c r="EE38" i="71"/>
  <c r="AW263" i="71"/>
  <c r="AW260" i="71"/>
  <c r="CC260" i="71" s="1"/>
  <c r="AV262" i="71"/>
  <c r="AV261" i="71"/>
  <c r="AX264" i="71"/>
  <c r="AW266" i="71"/>
  <c r="AV264" i="71"/>
  <c r="AX263" i="71"/>
  <c r="AV263" i="71"/>
  <c r="ED42" i="71"/>
  <c r="AW262" i="71"/>
  <c r="EE37" i="71"/>
  <c r="EC41" i="71"/>
  <c r="CC116" i="71"/>
  <c r="ED117" i="71"/>
  <c r="CB113" i="71"/>
  <c r="CD112" i="71"/>
  <c r="CC113" i="71"/>
  <c r="ED113" i="71"/>
  <c r="EE40" i="71"/>
  <c r="AW188" i="71"/>
  <c r="ED188" i="71" s="1"/>
  <c r="ED40" i="71"/>
  <c r="AW265" i="71"/>
  <c r="AW261" i="71"/>
  <c r="AV266" i="71"/>
  <c r="AV265" i="71"/>
  <c r="AX266" i="71"/>
  <c r="AX262" i="71"/>
  <c r="ED38" i="71"/>
  <c r="AX260" i="71"/>
  <c r="CD260" i="71" s="1"/>
  <c r="AX265" i="71"/>
  <c r="AX261" i="71"/>
  <c r="AW264" i="71"/>
  <c r="AV260" i="71"/>
  <c r="CB260" i="71" s="1"/>
  <c r="FB300" i="71"/>
  <c r="G77" i="72"/>
  <c r="H77" i="72"/>
  <c r="FJ192" i="71"/>
  <c r="EX272" i="71"/>
  <c r="FN270" i="71"/>
  <c r="EX133" i="71"/>
  <c r="DX265" i="71"/>
  <c r="DX115" i="71"/>
  <c r="DX263" i="71"/>
  <c r="DX113" i="71"/>
  <c r="EX286" i="71"/>
  <c r="FN282" i="71"/>
  <c r="EX276" i="71"/>
  <c r="FF205" i="71"/>
  <c r="EX297" i="71"/>
  <c r="FF146" i="71"/>
  <c r="FJ142" i="71"/>
  <c r="DW261" i="71"/>
  <c r="EX192" i="71"/>
  <c r="DY111" i="71"/>
  <c r="DY261" i="71"/>
  <c r="FN261" i="71" s="1"/>
  <c r="FO261" i="71" s="1"/>
  <c r="FN274" i="71"/>
  <c r="FJ140" i="71"/>
  <c r="EX132" i="71"/>
  <c r="FB198" i="71"/>
  <c r="FB217" i="71"/>
  <c r="FB214" i="71"/>
  <c r="FF209" i="71"/>
  <c r="FB202" i="71"/>
  <c r="EX295" i="71"/>
  <c r="FB201" i="71"/>
  <c r="FF192" i="71"/>
  <c r="FN284" i="71"/>
  <c r="FN290" i="71"/>
  <c r="FB218" i="71"/>
  <c r="FF203" i="71"/>
  <c r="FB203" i="71"/>
  <c r="FN203" i="71"/>
  <c r="FF206" i="71"/>
  <c r="FB206" i="71"/>
  <c r="FN206" i="71"/>
  <c r="FJ118" i="71"/>
  <c r="FN118" i="71"/>
  <c r="FB118" i="71"/>
  <c r="FF215" i="71"/>
  <c r="FB215" i="71"/>
  <c r="FN215" i="71"/>
  <c r="FF221" i="71"/>
  <c r="FB221" i="71"/>
  <c r="FN221" i="71"/>
  <c r="FJ144" i="71"/>
  <c r="EX144" i="71"/>
  <c r="FB144" i="71"/>
  <c r="FN144" i="71"/>
  <c r="FJ112" i="71"/>
  <c r="FB269" i="71"/>
  <c r="FN269" i="71"/>
  <c r="EX269" i="71"/>
  <c r="FF269" i="71"/>
  <c r="FJ269" i="71"/>
  <c r="FF223" i="71"/>
  <c r="FB223" i="71"/>
  <c r="FN223" i="71"/>
  <c r="FJ150" i="71"/>
  <c r="EX150" i="71"/>
  <c r="FB150" i="71"/>
  <c r="FN150" i="71"/>
  <c r="FF150" i="71"/>
  <c r="DW116" i="71"/>
  <c r="DW117" i="71"/>
  <c r="EX264" i="71"/>
  <c r="FJ264" i="71"/>
  <c r="FB292" i="71"/>
  <c r="FN292" i="71"/>
  <c r="EX292" i="71"/>
  <c r="FF292" i="71"/>
  <c r="FJ292" i="71"/>
  <c r="FF193" i="71"/>
  <c r="FB193" i="71"/>
  <c r="FN193" i="71"/>
  <c r="DW265" i="71"/>
  <c r="DW111" i="71"/>
  <c r="FN111" i="71" s="1"/>
  <c r="FN293" i="71"/>
  <c r="EX293" i="71"/>
  <c r="FF293" i="71"/>
  <c r="FB293" i="71"/>
  <c r="FJ293" i="71"/>
  <c r="FN278" i="71"/>
  <c r="EX278" i="71"/>
  <c r="FF278" i="71"/>
  <c r="FB278" i="71"/>
  <c r="FJ278" i="71"/>
  <c r="DY266" i="71"/>
  <c r="DY267" i="71"/>
  <c r="DY116" i="71"/>
  <c r="DY117" i="71"/>
  <c r="FB294" i="71"/>
  <c r="FN294" i="71"/>
  <c r="EX294" i="71"/>
  <c r="FF294" i="71"/>
  <c r="FJ294" i="71"/>
  <c r="DX116" i="71"/>
  <c r="DX117" i="71"/>
  <c r="DX264" i="71"/>
  <c r="DX112" i="71"/>
  <c r="FN112" i="71" s="1"/>
  <c r="FF207" i="71"/>
  <c r="FB207" i="71"/>
  <c r="FN207" i="71"/>
  <c r="FJ111" i="71"/>
  <c r="DW263" i="71"/>
  <c r="FJ114" i="71"/>
  <c r="DX266" i="71"/>
  <c r="DX267" i="71"/>
  <c r="DX114" i="71"/>
  <c r="DX262" i="71"/>
  <c r="FN262" i="71" s="1"/>
  <c r="FN280" i="71"/>
  <c r="EX280" i="71"/>
  <c r="FF280" i="71"/>
  <c r="FB280" i="71"/>
  <c r="FJ280" i="71"/>
  <c r="FF211" i="71"/>
  <c r="FB211" i="71"/>
  <c r="FN211" i="71"/>
  <c r="FF219" i="71"/>
  <c r="FB219" i="71"/>
  <c r="FN219" i="71"/>
  <c r="FB262" i="71"/>
  <c r="FF142" i="71"/>
  <c r="FF144" i="71"/>
  <c r="FF132" i="71"/>
  <c r="FB192" i="71"/>
  <c r="FB270" i="71"/>
  <c r="EX270" i="71"/>
  <c r="FN218" i="71"/>
  <c r="FF218" i="71"/>
  <c r="EX140" i="71"/>
  <c r="FJ286" i="71"/>
  <c r="FF286" i="71"/>
  <c r="FN286" i="71"/>
  <c r="FB282" i="71"/>
  <c r="EX282" i="71"/>
  <c r="FJ276" i="71"/>
  <c r="FF276" i="71"/>
  <c r="FN276" i="71"/>
  <c r="FN198" i="71"/>
  <c r="FF198" i="71"/>
  <c r="FF300" i="71"/>
  <c r="FN300" i="71"/>
  <c r="FN217" i="71"/>
  <c r="FF217" i="71"/>
  <c r="FB205" i="71"/>
  <c r="FJ297" i="71"/>
  <c r="FF297" i="71"/>
  <c r="FN297" i="71"/>
  <c r="FB146" i="71"/>
  <c r="FJ146" i="71"/>
  <c r="FJ295" i="71"/>
  <c r="FF295" i="71"/>
  <c r="FN295" i="71"/>
  <c r="EX127" i="71"/>
  <c r="FB274" i="71"/>
  <c r="EX274" i="71"/>
  <c r="FJ272" i="71"/>
  <c r="FF272" i="71"/>
  <c r="FN272" i="71"/>
  <c r="FJ133" i="71"/>
  <c r="FJ132" i="71"/>
  <c r="FN132" i="71"/>
  <c r="FJ290" i="71"/>
  <c r="EX290" i="71"/>
  <c r="FB290" i="71"/>
  <c r="FB284" i="71"/>
  <c r="EX284" i="71"/>
  <c r="FN214" i="71"/>
  <c r="FF214" i="71"/>
  <c r="FB209" i="71"/>
  <c r="FN202" i="71"/>
  <c r="FF202" i="71"/>
  <c r="EX142" i="71"/>
  <c r="FN201" i="71"/>
  <c r="FF201" i="71"/>
  <c r="FN140" i="71"/>
  <c r="FN128" i="71"/>
  <c r="FJ128" i="71"/>
  <c r="FB128" i="71"/>
  <c r="FF128" i="71"/>
  <c r="FJ148" i="71"/>
  <c r="EX148" i="71"/>
  <c r="FB148" i="71"/>
  <c r="FN148" i="71"/>
  <c r="FF222" i="71"/>
  <c r="FB222" i="71"/>
  <c r="FN222" i="71"/>
  <c r="FF195" i="71"/>
  <c r="FB195" i="71"/>
  <c r="FN195" i="71"/>
  <c r="FJ139" i="71"/>
  <c r="EX139" i="71"/>
  <c r="FN139" i="71"/>
  <c r="FF139" i="71"/>
  <c r="FB139" i="71"/>
  <c r="DW266" i="71"/>
  <c r="DW267" i="71"/>
  <c r="FN267" i="71" s="1"/>
  <c r="FF199" i="71"/>
  <c r="FB199" i="71"/>
  <c r="FN199" i="71"/>
  <c r="FF213" i="71"/>
  <c r="FB213" i="71"/>
  <c r="FN213" i="71"/>
  <c r="FF197" i="71"/>
  <c r="FB197" i="71"/>
  <c r="FN197" i="71"/>
  <c r="FJ138" i="71"/>
  <c r="EX138" i="71"/>
  <c r="FN138" i="71"/>
  <c r="FB138" i="71"/>
  <c r="FF138" i="71"/>
  <c r="FJ116" i="71"/>
  <c r="DW115" i="71"/>
  <c r="FB288" i="71"/>
  <c r="FN288" i="71"/>
  <c r="EX288" i="71"/>
  <c r="FF288" i="71"/>
  <c r="FJ288" i="71"/>
  <c r="FF194" i="71"/>
  <c r="FB194" i="71"/>
  <c r="FN194" i="71"/>
  <c r="FJ126" i="71"/>
  <c r="FN126" i="71"/>
  <c r="FB126" i="71"/>
  <c r="FF126" i="71"/>
  <c r="FB296" i="71"/>
  <c r="FN296" i="71"/>
  <c r="EX296" i="71"/>
  <c r="FF296" i="71"/>
  <c r="FJ296" i="71"/>
  <c r="DY263" i="71"/>
  <c r="DY113" i="71"/>
  <c r="DW113" i="71"/>
  <c r="DY264" i="71"/>
  <c r="DY114" i="71"/>
  <c r="FJ127" i="71"/>
  <c r="FB127" i="71"/>
  <c r="FF127" i="71"/>
  <c r="FN127" i="71"/>
  <c r="FB267" i="71"/>
  <c r="EX267" i="71"/>
  <c r="FJ267" i="71"/>
  <c r="FJ123" i="71"/>
  <c r="FN123" i="71"/>
  <c r="FB123" i="71"/>
  <c r="FF123" i="71"/>
  <c r="FB133" i="71"/>
  <c r="FF140" i="71"/>
  <c r="FF133" i="71"/>
  <c r="FF148" i="71"/>
  <c r="FF118" i="71"/>
  <c r="FN142" i="71"/>
  <c r="FN192" i="71"/>
  <c r="FJ270" i="71"/>
  <c r="FF270" i="71"/>
  <c r="FB140" i="71"/>
  <c r="FB286" i="71"/>
  <c r="FJ282" i="71"/>
  <c r="FF282" i="71"/>
  <c r="FB276" i="71"/>
  <c r="EX114" i="71"/>
  <c r="EX111" i="71"/>
  <c r="EX116" i="71"/>
  <c r="EX123" i="71"/>
  <c r="FJ300" i="71"/>
  <c r="EX300" i="71"/>
  <c r="FN205" i="71"/>
  <c r="FB297" i="71"/>
  <c r="FJ263" i="71"/>
  <c r="EX263" i="71"/>
  <c r="EY263" i="71" s="1"/>
  <c r="EX146" i="71"/>
  <c r="FB295" i="71"/>
  <c r="FK263" i="71"/>
  <c r="FN146" i="71"/>
  <c r="FN133" i="71"/>
  <c r="FJ274" i="71"/>
  <c r="FF274" i="71"/>
  <c r="FB272" i="71"/>
  <c r="FB132" i="71"/>
  <c r="FF290" i="71"/>
  <c r="FJ284" i="71"/>
  <c r="FF284" i="71"/>
  <c r="EX126" i="71"/>
  <c r="EX118" i="71"/>
  <c r="EX112" i="71"/>
  <c r="FN209" i="71"/>
  <c r="FB142" i="71"/>
  <c r="EX128" i="71"/>
  <c r="CC188" i="71"/>
  <c r="CC114" i="71"/>
  <c r="AZ335" i="71"/>
  <c r="AW335" i="71"/>
  <c r="CC335" i="71" s="1"/>
  <c r="AV335" i="71"/>
  <c r="CB335" i="71" s="1"/>
  <c r="AX335" i="71"/>
  <c r="CD335" i="71" s="1"/>
  <c r="EX216" i="71"/>
  <c r="AZ341" i="71"/>
  <c r="AW341" i="71"/>
  <c r="AV341" i="71"/>
  <c r="AX341" i="71"/>
  <c r="AZ339" i="71"/>
  <c r="AW339" i="71"/>
  <c r="AV339" i="71"/>
  <c r="AX339" i="71"/>
  <c r="AZ337" i="71"/>
  <c r="AW337" i="71"/>
  <c r="AV337" i="71"/>
  <c r="AX337" i="71"/>
  <c r="AZ336" i="71"/>
  <c r="AW336" i="71"/>
  <c r="AV336" i="71"/>
  <c r="AX336" i="71"/>
  <c r="CD38" i="71"/>
  <c r="AW110" i="71"/>
  <c r="CC110" i="71" s="1"/>
  <c r="FJ208" i="71"/>
  <c r="AZ338" i="71"/>
  <c r="AW338" i="71"/>
  <c r="AV338" i="71"/>
  <c r="AX338" i="71"/>
  <c r="AZ340" i="71"/>
  <c r="AW340" i="71"/>
  <c r="AV340" i="71"/>
  <c r="AX340" i="71"/>
  <c r="I345" i="45"/>
  <c r="I268" i="45"/>
  <c r="I112" i="45"/>
  <c r="I190" i="45"/>
  <c r="EX224" i="71"/>
  <c r="EX208" i="71"/>
  <c r="FJ217" i="71"/>
  <c r="FJ205" i="71"/>
  <c r="B26" i="72"/>
  <c r="AB25" i="72"/>
  <c r="CS21" i="72"/>
  <c r="CA21" i="72"/>
  <c r="CI20" i="72"/>
  <c r="CO21" i="72"/>
  <c r="CE20" i="72"/>
  <c r="CC36" i="71"/>
  <c r="FJ215" i="71"/>
  <c r="EX215" i="71"/>
  <c r="FJ221" i="71"/>
  <c r="EX221" i="71"/>
  <c r="EX188" i="71"/>
  <c r="EX222" i="71"/>
  <c r="FJ222" i="71"/>
  <c r="FJ195" i="71"/>
  <c r="EX195" i="71"/>
  <c r="FK172" i="71"/>
  <c r="FO171" i="71"/>
  <c r="EY171" i="71"/>
  <c r="BM150" i="71"/>
  <c r="BM146" i="71"/>
  <c r="BM142" i="71"/>
  <c r="BM145" i="71"/>
  <c r="AA266" i="71"/>
  <c r="AH266" i="71"/>
  <c r="AT266" i="71"/>
  <c r="AV190" i="71"/>
  <c r="CB190" i="71" s="1"/>
  <c r="AV116" i="71"/>
  <c r="CB42" i="71"/>
  <c r="AZ114" i="71"/>
  <c r="AH114" i="71"/>
  <c r="CM114" i="71" s="1"/>
  <c r="AT114" i="71"/>
  <c r="AZ112" i="71"/>
  <c r="AH112" i="71"/>
  <c r="CM112" i="71" s="1"/>
  <c r="AT112" i="71"/>
  <c r="FG22" i="71"/>
  <c r="DY189" i="71"/>
  <c r="AX189" i="71"/>
  <c r="AX115" i="71"/>
  <c r="EE115" i="71" s="1"/>
  <c r="CD41" i="71"/>
  <c r="EJ185" i="71"/>
  <c r="DY185" i="71"/>
  <c r="AX185" i="71"/>
  <c r="CD185" i="71" s="1"/>
  <c r="AX111" i="71"/>
  <c r="CD37" i="71"/>
  <c r="EY323" i="71"/>
  <c r="FJ213" i="71"/>
  <c r="EX213" i="71"/>
  <c r="FJ197" i="71"/>
  <c r="EX197" i="71"/>
  <c r="FJ193" i="71"/>
  <c r="EX193" i="71"/>
  <c r="AZ115" i="71"/>
  <c r="AH115" i="71"/>
  <c r="CM115" i="71" s="1"/>
  <c r="AT115" i="71"/>
  <c r="DW187" i="71"/>
  <c r="AZ187" i="71"/>
  <c r="AH187" i="71"/>
  <c r="AA187" i="71"/>
  <c r="AT187" i="71"/>
  <c r="AZ111" i="71"/>
  <c r="AH111" i="71"/>
  <c r="CM111" i="71" s="1"/>
  <c r="AT111" i="71"/>
  <c r="EX186" i="71"/>
  <c r="FC171" i="71"/>
  <c r="DX186" i="71"/>
  <c r="AZ110" i="71"/>
  <c r="AA110" i="71"/>
  <c r="AH110" i="71"/>
  <c r="CM110" i="71" s="1"/>
  <c r="AT110" i="71"/>
  <c r="FC24" i="71"/>
  <c r="FJ218" i="71"/>
  <c r="FK24" i="71"/>
  <c r="FO23" i="71"/>
  <c r="EY23" i="71"/>
  <c r="FG171" i="71"/>
  <c r="DX187" i="71"/>
  <c r="EI187" i="71"/>
  <c r="DX185" i="71"/>
  <c r="EI185" i="71"/>
  <c r="AW185" i="71"/>
  <c r="ED186" i="71" s="1"/>
  <c r="AW111" i="71"/>
  <c r="ED111" i="71" s="1"/>
  <c r="CC37" i="71"/>
  <c r="FJ198" i="71"/>
  <c r="EX190" i="71"/>
  <c r="EH188" i="71"/>
  <c r="DW188" i="71"/>
  <c r="AZ188" i="71"/>
  <c r="AH188" i="71"/>
  <c r="AA188" i="71"/>
  <c r="AT188" i="71"/>
  <c r="EX219" i="71"/>
  <c r="FJ219" i="71"/>
  <c r="EX211" i="71"/>
  <c r="FJ211" i="71"/>
  <c r="EX214" i="71"/>
  <c r="EX209" i="71"/>
  <c r="FJ209" i="71"/>
  <c r="EX202" i="71"/>
  <c r="AH263" i="71"/>
  <c r="AA263" i="71"/>
  <c r="AT263" i="71"/>
  <c r="EX201" i="71"/>
  <c r="FJ201" i="71"/>
  <c r="FJ203" i="71"/>
  <c r="EX203" i="71"/>
  <c r="EX206" i="71"/>
  <c r="FJ206" i="71"/>
  <c r="EX191" i="71"/>
  <c r="EX223" i="71"/>
  <c r="FJ223" i="71"/>
  <c r="AX184" i="71"/>
  <c r="CD184" i="71" s="1"/>
  <c r="AX110" i="71"/>
  <c r="CD110" i="71" s="1"/>
  <c r="CD36" i="71"/>
  <c r="AZ116" i="71"/>
  <c r="AH116" i="71"/>
  <c r="CM116" i="71" s="1"/>
  <c r="AT116" i="71"/>
  <c r="AH264" i="71"/>
  <c r="AA264" i="71"/>
  <c r="AT264" i="71"/>
  <c r="AV188" i="71"/>
  <c r="AV114" i="71"/>
  <c r="EC114" i="71" s="1"/>
  <c r="CB40" i="71"/>
  <c r="AH262" i="71"/>
  <c r="AA262" i="71"/>
  <c r="AT262" i="71"/>
  <c r="AV186" i="71"/>
  <c r="CB186" i="71" s="1"/>
  <c r="AV112" i="71"/>
  <c r="CB38" i="71"/>
  <c r="FJ199" i="71"/>
  <c r="EX199" i="71"/>
  <c r="FO96" i="71"/>
  <c r="EY96" i="71"/>
  <c r="DY187" i="71"/>
  <c r="AX187" i="71"/>
  <c r="AX113" i="71"/>
  <c r="EE113" i="71" s="1"/>
  <c r="CD39" i="71"/>
  <c r="FC323" i="71"/>
  <c r="FG321" i="71"/>
  <c r="EX189" i="71"/>
  <c r="FK100" i="71"/>
  <c r="AH265" i="71"/>
  <c r="AA265" i="71"/>
  <c r="AT265" i="71"/>
  <c r="AV189" i="71"/>
  <c r="AV115" i="71"/>
  <c r="EC115" i="71" s="1"/>
  <c r="CB41" i="71"/>
  <c r="AH261" i="71"/>
  <c r="AA261" i="71"/>
  <c r="AT261" i="71"/>
  <c r="AV185" i="71"/>
  <c r="AV111" i="71"/>
  <c r="EC111" i="71" s="1"/>
  <c r="CB37" i="71"/>
  <c r="EX194" i="71"/>
  <c r="FJ194" i="71"/>
  <c r="FC100" i="71"/>
  <c r="EJ188" i="71"/>
  <c r="DY188" i="71"/>
  <c r="EX187" i="71"/>
  <c r="DX190" i="71"/>
  <c r="DX191" i="71"/>
  <c r="ED191" i="71"/>
  <c r="DX188" i="71"/>
  <c r="EI188" i="71"/>
  <c r="AH260" i="71"/>
  <c r="AA260" i="71"/>
  <c r="AT260" i="71"/>
  <c r="AZ184" i="71"/>
  <c r="AH184" i="71"/>
  <c r="AG184" i="71" s="1"/>
  <c r="AA184" i="71"/>
  <c r="AT184" i="71"/>
  <c r="EX218" i="71"/>
  <c r="DX189" i="71"/>
  <c r="EI189" i="71"/>
  <c r="AW189" i="71"/>
  <c r="AW115" i="71"/>
  <c r="ED115" i="71" s="1"/>
  <c r="CC41" i="71"/>
  <c r="EX198" i="71"/>
  <c r="BM148" i="71"/>
  <c r="BM144" i="71"/>
  <c r="BM141" i="71"/>
  <c r="EX217" i="71"/>
  <c r="EX205" i="71"/>
  <c r="BM147" i="71"/>
  <c r="DW190" i="71"/>
  <c r="DW191" i="71"/>
  <c r="AZ190" i="71"/>
  <c r="AH190" i="71"/>
  <c r="AA190" i="71"/>
  <c r="AT190" i="71"/>
  <c r="DW186" i="71"/>
  <c r="AZ186" i="71"/>
  <c r="AH186" i="71"/>
  <c r="AA186" i="71"/>
  <c r="AT186" i="71"/>
  <c r="FJ207" i="71"/>
  <c r="EX207" i="71"/>
  <c r="FJ214" i="71"/>
  <c r="FJ202" i="71"/>
  <c r="FG96" i="71"/>
  <c r="EH189" i="71"/>
  <c r="DW189" i="71"/>
  <c r="AZ189" i="71"/>
  <c r="AH189" i="71"/>
  <c r="AA189" i="71"/>
  <c r="AT189" i="71"/>
  <c r="AZ113" i="71"/>
  <c r="AH113" i="71"/>
  <c r="CM113" i="71" s="1"/>
  <c r="AT113" i="71"/>
  <c r="EC187" i="71"/>
  <c r="EH185" i="71"/>
  <c r="DW185" i="71"/>
  <c r="AZ185" i="71"/>
  <c r="AH185" i="71"/>
  <c r="AA185" i="71"/>
  <c r="AT185" i="71"/>
  <c r="DY190" i="71"/>
  <c r="DY191" i="71"/>
  <c r="EE190" i="71"/>
  <c r="EE191" i="71"/>
  <c r="DY186" i="71"/>
  <c r="FK323" i="71"/>
  <c r="FO321" i="71"/>
  <c r="ED187" i="71"/>
  <c r="FN116" i="71" l="1"/>
  <c r="FB261" i="71"/>
  <c r="FC261" i="71" s="1"/>
  <c r="FC262" i="71" s="1"/>
  <c r="EE186" i="71"/>
  <c r="FB114" i="71"/>
  <c r="FN263" i="71"/>
  <c r="FN115" i="71"/>
  <c r="FB111" i="71"/>
  <c r="FB117" i="71"/>
  <c r="FF115" i="71"/>
  <c r="CB112" i="71"/>
  <c r="EC112" i="71"/>
  <c r="CD111" i="71"/>
  <c r="EE111" i="71"/>
  <c r="FF111" i="71" s="1"/>
  <c r="CB116" i="71"/>
  <c r="EC116" i="71"/>
  <c r="EC117" i="71"/>
  <c r="ED264" i="71"/>
  <c r="CC264" i="71"/>
  <c r="EE265" i="71"/>
  <c r="CD265" i="71"/>
  <c r="EE266" i="71"/>
  <c r="CD266" i="71"/>
  <c r="EE267" i="71"/>
  <c r="EC266" i="71"/>
  <c r="CB266" i="71"/>
  <c r="EC267" i="71"/>
  <c r="ED265" i="71"/>
  <c r="CC265" i="71"/>
  <c r="EE112" i="71"/>
  <c r="EC113" i="71"/>
  <c r="FF113" i="71" s="1"/>
  <c r="EE263" i="71"/>
  <c r="CD263" i="71"/>
  <c r="ED266" i="71"/>
  <c r="CC266" i="71"/>
  <c r="ED267" i="71"/>
  <c r="EC261" i="71"/>
  <c r="CB261" i="71"/>
  <c r="CD116" i="71"/>
  <c r="EE116" i="71"/>
  <c r="EE117" i="71"/>
  <c r="ED112" i="71"/>
  <c r="EE114" i="71"/>
  <c r="FF114" i="71" s="1"/>
  <c r="EE261" i="71"/>
  <c r="CD261" i="71"/>
  <c r="EE262" i="71"/>
  <c r="CD262" i="71"/>
  <c r="EC265" i="71"/>
  <c r="FF265" i="71" s="1"/>
  <c r="CB265" i="71"/>
  <c r="ED261" i="71"/>
  <c r="CC261" i="71"/>
  <c r="ED116" i="71"/>
  <c r="ED262" i="71"/>
  <c r="CC262" i="71"/>
  <c r="EC263" i="71"/>
  <c r="CB263" i="71"/>
  <c r="EC264" i="71"/>
  <c r="CB264" i="71"/>
  <c r="EE264" i="71"/>
  <c r="CD264" i="71"/>
  <c r="EC262" i="71"/>
  <c r="CB262" i="71"/>
  <c r="ED263" i="71"/>
  <c r="CC263" i="71"/>
  <c r="FB189" i="71"/>
  <c r="FB113" i="71"/>
  <c r="AV77" i="72"/>
  <c r="AW77" i="72"/>
  <c r="FB186" i="71"/>
  <c r="FB190" i="71"/>
  <c r="FB187" i="71"/>
  <c r="FO262" i="71"/>
  <c r="FB263" i="71"/>
  <c r="FN191" i="71"/>
  <c r="FB188" i="71"/>
  <c r="FO263" i="71"/>
  <c r="FN114" i="71"/>
  <c r="FB264" i="71"/>
  <c r="FB185" i="71"/>
  <c r="FN185" i="71"/>
  <c r="FN190" i="71"/>
  <c r="FN187" i="71"/>
  <c r="FN189" i="71"/>
  <c r="FB266" i="71"/>
  <c r="FN266" i="71"/>
  <c r="FN186" i="71"/>
  <c r="FK264" i="71"/>
  <c r="FK265" i="71" s="1"/>
  <c r="FK266" i="71" s="1"/>
  <c r="FK267" i="71" s="1"/>
  <c r="FK268" i="71" s="1"/>
  <c r="FK269" i="71" s="1"/>
  <c r="FK270" i="71" s="1"/>
  <c r="FK271" i="71" s="1"/>
  <c r="FK272" i="71" s="1"/>
  <c r="FK273" i="71" s="1"/>
  <c r="FK274" i="71" s="1"/>
  <c r="FK275" i="71" s="1"/>
  <c r="FK276" i="71" s="1"/>
  <c r="FK277" i="71" s="1"/>
  <c r="FK278" i="71" s="1"/>
  <c r="FK279" i="71" s="1"/>
  <c r="FK280" i="71" s="1"/>
  <c r="FK281" i="71" s="1"/>
  <c r="FK282" i="71" s="1"/>
  <c r="FK283" i="71" s="1"/>
  <c r="FK284" i="71" s="1"/>
  <c r="FK285" i="71" s="1"/>
  <c r="FK286" i="71" s="1"/>
  <c r="FK287" i="71" s="1"/>
  <c r="FK288" i="71" s="1"/>
  <c r="FK289" i="71" s="1"/>
  <c r="FK290" i="71" s="1"/>
  <c r="FK291" i="71" s="1"/>
  <c r="FK292" i="71" s="1"/>
  <c r="FK293" i="71" s="1"/>
  <c r="FK294" i="71" s="1"/>
  <c r="FK295" i="71" s="1"/>
  <c r="FK296" i="71" s="1"/>
  <c r="FK297" i="71" s="1"/>
  <c r="FK298" i="71" s="1"/>
  <c r="FK299" i="71" s="1"/>
  <c r="FK300" i="71" s="1"/>
  <c r="FK301" i="71" s="1"/>
  <c r="FL301" i="71" s="1"/>
  <c r="CP301" i="71" s="1"/>
  <c r="FN264" i="71"/>
  <c r="FN117" i="71"/>
  <c r="FN188" i="71"/>
  <c r="FB191" i="71"/>
  <c r="FN113" i="71"/>
  <c r="FB115" i="71"/>
  <c r="FB265" i="71"/>
  <c r="FN265" i="71"/>
  <c r="EY264" i="71"/>
  <c r="FB112" i="71"/>
  <c r="FB116" i="71"/>
  <c r="CC115" i="71"/>
  <c r="EC185" i="71"/>
  <c r="CB185" i="71"/>
  <c r="EC189" i="71"/>
  <c r="CB189" i="71"/>
  <c r="EE187" i="71"/>
  <c r="FF187" i="71" s="1"/>
  <c r="CD187" i="71"/>
  <c r="EC188" i="71"/>
  <c r="CB188" i="71"/>
  <c r="ED185" i="71"/>
  <c r="CC185" i="71"/>
  <c r="EE189" i="71"/>
  <c r="CD189" i="71"/>
  <c r="CB340" i="71"/>
  <c r="EC340" i="71"/>
  <c r="CD338" i="71"/>
  <c r="EE338" i="71"/>
  <c r="ED338" i="71"/>
  <c r="CC338" i="71"/>
  <c r="CB336" i="71"/>
  <c r="EM336" i="71" s="1"/>
  <c r="EC336" i="71"/>
  <c r="CD337" i="71"/>
  <c r="EE337" i="71"/>
  <c r="CC337" i="71"/>
  <c r="ED337" i="71"/>
  <c r="CD339" i="71"/>
  <c r="EO339" i="71" s="1"/>
  <c r="EE339" i="71"/>
  <c r="CC339" i="71"/>
  <c r="ED339" i="71"/>
  <c r="EE341" i="71"/>
  <c r="CD341" i="71"/>
  <c r="EE342" i="71"/>
  <c r="CC341" i="71"/>
  <c r="ED341" i="71"/>
  <c r="ED342" i="71"/>
  <c r="ED189" i="71"/>
  <c r="CC189" i="71"/>
  <c r="CB111" i="71"/>
  <c r="CB115" i="71"/>
  <c r="CD113" i="71"/>
  <c r="CB114" i="71"/>
  <c r="CC111" i="71"/>
  <c r="CD115" i="71"/>
  <c r="FJ191" i="71"/>
  <c r="CD340" i="71"/>
  <c r="EE340" i="71"/>
  <c r="ED340" i="71"/>
  <c r="CC340" i="71"/>
  <c r="EN340" i="71" s="1"/>
  <c r="CB338" i="71"/>
  <c r="EC338" i="71"/>
  <c r="CD336" i="71"/>
  <c r="EO336" i="71" s="1"/>
  <c r="EE336" i="71"/>
  <c r="ED336" i="71"/>
  <c r="CC336" i="71"/>
  <c r="EN336" i="71" s="1"/>
  <c r="CB337" i="71"/>
  <c r="EC337" i="71"/>
  <c r="CB339" i="71"/>
  <c r="EM339" i="71" s="1"/>
  <c r="EC339" i="71"/>
  <c r="EC341" i="71"/>
  <c r="CB341" i="71"/>
  <c r="EC342" i="71"/>
  <c r="EJ186" i="71"/>
  <c r="CO22" i="72"/>
  <c r="CE21" i="72"/>
  <c r="CI21" i="72"/>
  <c r="CA22" i="72"/>
  <c r="CS22" i="72"/>
  <c r="B27" i="72"/>
  <c r="AB26" i="72"/>
  <c r="FO322" i="71"/>
  <c r="FK324" i="71"/>
  <c r="EJ190" i="71"/>
  <c r="EJ191" i="71"/>
  <c r="CM185" i="71"/>
  <c r="CT185" i="71" s="1"/>
  <c r="AN185" i="71"/>
  <c r="CM189" i="71"/>
  <c r="CT189" i="71" s="1"/>
  <c r="AN189" i="71"/>
  <c r="CM186" i="71"/>
  <c r="CT186" i="71" s="1"/>
  <c r="AN186" i="71"/>
  <c r="EH186" i="71"/>
  <c r="CM190" i="71"/>
  <c r="CT190" i="71" s="1"/>
  <c r="AN190" i="71"/>
  <c r="ED190" i="71"/>
  <c r="EI190" i="71"/>
  <c r="EI191" i="71"/>
  <c r="CM261" i="71"/>
  <c r="CT261" i="71" s="1"/>
  <c r="AN261" i="71"/>
  <c r="CM262" i="71"/>
  <c r="CT262" i="71" s="1"/>
  <c r="AN262" i="71"/>
  <c r="EY24" i="71"/>
  <c r="FO24" i="71"/>
  <c r="FK25" i="71"/>
  <c r="FC25" i="71"/>
  <c r="FU87" i="71"/>
  <c r="CT110" i="71"/>
  <c r="EI186" i="71"/>
  <c r="FC172" i="71"/>
  <c r="CM187" i="71"/>
  <c r="CT187" i="71" s="1"/>
  <c r="AN187" i="71"/>
  <c r="EH187" i="71"/>
  <c r="FU92" i="71"/>
  <c r="CT115" i="71"/>
  <c r="FG23" i="71"/>
  <c r="FU91" i="71"/>
  <c r="CT114" i="71"/>
  <c r="EY172" i="71"/>
  <c r="FO172" i="71"/>
  <c r="FK173" i="71"/>
  <c r="FU90" i="71"/>
  <c r="CT113" i="71"/>
  <c r="FG97" i="71"/>
  <c r="EH190" i="71"/>
  <c r="EH191" i="71"/>
  <c r="CM184" i="71"/>
  <c r="CT184" i="71" s="1"/>
  <c r="AN184" i="71"/>
  <c r="AN260" i="71"/>
  <c r="CM260" i="71"/>
  <c r="CT260" i="71" s="1"/>
  <c r="FC101" i="71"/>
  <c r="CM265" i="71"/>
  <c r="CT265" i="71" s="1"/>
  <c r="AN265" i="71"/>
  <c r="FK101" i="71"/>
  <c r="FG322" i="71"/>
  <c r="FC324" i="71"/>
  <c r="EJ187" i="71"/>
  <c r="EY97" i="71"/>
  <c r="FO97" i="71"/>
  <c r="EC186" i="71"/>
  <c r="FF186" i="71" s="1"/>
  <c r="CM264" i="71"/>
  <c r="CT264" i="71" s="1"/>
  <c r="AN264" i="71"/>
  <c r="FU93" i="71"/>
  <c r="CT116" i="71"/>
  <c r="CM263" i="71"/>
  <c r="CT263" i="71" s="1"/>
  <c r="AN263" i="71"/>
  <c r="CM188" i="71"/>
  <c r="CT188" i="71" s="1"/>
  <c r="AN188" i="71"/>
  <c r="FG172" i="71"/>
  <c r="EE188" i="71"/>
  <c r="FU88" i="71"/>
  <c r="CT111" i="71"/>
  <c r="EY324" i="71"/>
  <c r="EE185" i="71"/>
  <c r="EJ189" i="71"/>
  <c r="FU89" i="71"/>
  <c r="CT112" i="71"/>
  <c r="EC190" i="71"/>
  <c r="FF190" i="71" s="1"/>
  <c r="EC191" i="71"/>
  <c r="FF191" i="71" s="1"/>
  <c r="CM266" i="71"/>
  <c r="CT266" i="71" s="1"/>
  <c r="AN266" i="71"/>
  <c r="FO264" i="71" l="1"/>
  <c r="FO265" i="71" s="1"/>
  <c r="FO266" i="71" s="1"/>
  <c r="FF267" i="71"/>
  <c r="FF266" i="71"/>
  <c r="EN339" i="71"/>
  <c r="FF188" i="71"/>
  <c r="FF189" i="71"/>
  <c r="FF185" i="71"/>
  <c r="FF262" i="71"/>
  <c r="FF264" i="71"/>
  <c r="FF263" i="71"/>
  <c r="FF117" i="71"/>
  <c r="EM337" i="71"/>
  <c r="EO340" i="71"/>
  <c r="FF261" i="71"/>
  <c r="FG261" i="71" s="1"/>
  <c r="FF116" i="71"/>
  <c r="FF112" i="71"/>
  <c r="EY265" i="71"/>
  <c r="FC263" i="71"/>
  <c r="EM341" i="71"/>
  <c r="EM342" i="71"/>
  <c r="EM338" i="71"/>
  <c r="FJ190" i="71"/>
  <c r="EN341" i="71"/>
  <c r="EN342" i="71"/>
  <c r="EO341" i="71"/>
  <c r="EO342" i="71"/>
  <c r="EO338" i="71"/>
  <c r="EM340" i="71"/>
  <c r="FJ186" i="71"/>
  <c r="FJ185" i="71"/>
  <c r="FJ187" i="71"/>
  <c r="FJ189" i="71"/>
  <c r="EN337" i="71"/>
  <c r="EO337" i="71"/>
  <c r="EN338" i="71"/>
  <c r="FJ188" i="71"/>
  <c r="CS23" i="72"/>
  <c r="CA23" i="72"/>
  <c r="CI22" i="72"/>
  <c r="CE22" i="72"/>
  <c r="CO23" i="72"/>
  <c r="B28" i="72"/>
  <c r="AB27" i="72"/>
  <c r="FO98" i="71"/>
  <c r="EY98" i="71"/>
  <c r="FG323" i="71"/>
  <c r="FC102" i="71"/>
  <c r="FG98" i="71"/>
  <c r="FG24" i="71"/>
  <c r="FC26" i="71"/>
  <c r="FK26" i="71"/>
  <c r="FO25" i="71"/>
  <c r="EY25" i="71"/>
  <c r="FG173" i="71"/>
  <c r="FK102" i="71"/>
  <c r="FK174" i="71"/>
  <c r="FO173" i="71"/>
  <c r="EY173" i="71"/>
  <c r="FC173" i="71"/>
  <c r="FO323" i="71"/>
  <c r="FG262" i="71" l="1"/>
  <c r="FG263" i="71" s="1"/>
  <c r="FG264" i="71" s="1"/>
  <c r="FG265" i="71" s="1"/>
  <c r="FG266" i="71" s="1"/>
  <c r="FO267" i="71"/>
  <c r="FC264" i="71"/>
  <c r="EY266" i="71"/>
  <c r="CO24" i="72"/>
  <c r="CE23" i="72"/>
  <c r="CI23" i="72"/>
  <c r="CA24" i="72"/>
  <c r="CS24" i="72"/>
  <c r="B29" i="72"/>
  <c r="AB28" i="72"/>
  <c r="FC174" i="71"/>
  <c r="EY174" i="71"/>
  <c r="FO174" i="71"/>
  <c r="FK175" i="71"/>
  <c r="FK103" i="71"/>
  <c r="FG99" i="71"/>
  <c r="FC103" i="71"/>
  <c r="FG324" i="71"/>
  <c r="EY99" i="71"/>
  <c r="FO99" i="71"/>
  <c r="FO324" i="71"/>
  <c r="FG174" i="71"/>
  <c r="EY26" i="71"/>
  <c r="FO26" i="71"/>
  <c r="FK27" i="71"/>
  <c r="FC27" i="71"/>
  <c r="FG25" i="71"/>
  <c r="EY267" i="71" l="1"/>
  <c r="FC265" i="71"/>
  <c r="FO268" i="71"/>
  <c r="FG267" i="71"/>
  <c r="CS25" i="72"/>
  <c r="CA25" i="72"/>
  <c r="CI24" i="72"/>
  <c r="CE24" i="72"/>
  <c r="CO25" i="72"/>
  <c r="B30" i="72"/>
  <c r="AB29" i="72"/>
  <c r="FC104" i="71"/>
  <c r="FK104" i="71"/>
  <c r="FK176" i="71"/>
  <c r="FO175" i="71"/>
  <c r="EY175" i="71"/>
  <c r="FC175" i="71"/>
  <c r="FG26" i="71"/>
  <c r="FC28" i="71"/>
  <c r="FK28" i="71"/>
  <c r="FO27" i="71"/>
  <c r="EY27" i="71"/>
  <c r="FG175" i="71"/>
  <c r="FO100" i="71"/>
  <c r="EY100" i="71"/>
  <c r="FG100" i="71"/>
  <c r="FG268" i="71" l="1"/>
  <c r="FO269" i="71"/>
  <c r="FC266" i="71"/>
  <c r="EY268" i="71"/>
  <c r="CO26" i="72"/>
  <c r="CE25" i="72"/>
  <c r="CI25" i="72"/>
  <c r="CA26" i="72"/>
  <c r="CS26" i="72"/>
  <c r="B31" i="72"/>
  <c r="AB30" i="72"/>
  <c r="FG101" i="71"/>
  <c r="EY101" i="71"/>
  <c r="FO101" i="71"/>
  <c r="EY28" i="71"/>
  <c r="FO28" i="71"/>
  <c r="FK29" i="71"/>
  <c r="FC29" i="71"/>
  <c r="FG27" i="71"/>
  <c r="FC176" i="71"/>
  <c r="FG176" i="71"/>
  <c r="EY176" i="71"/>
  <c r="FO176" i="71"/>
  <c r="FK177" i="71"/>
  <c r="FK105" i="71"/>
  <c r="FC105" i="71"/>
  <c r="EY269" i="71" l="1"/>
  <c r="FC267" i="71"/>
  <c r="FO270" i="71"/>
  <c r="FG269" i="71"/>
  <c r="CS27" i="72"/>
  <c r="CA27" i="72"/>
  <c r="CI26" i="72"/>
  <c r="CE26" i="72"/>
  <c r="CO27" i="72"/>
  <c r="B32" i="72"/>
  <c r="AB31" i="72"/>
  <c r="FC106" i="71"/>
  <c r="FK178" i="71"/>
  <c r="FO177" i="71"/>
  <c r="EY177" i="71"/>
  <c r="FG177" i="71"/>
  <c r="FG28" i="71"/>
  <c r="FC30" i="71"/>
  <c r="FK30" i="71"/>
  <c r="FO29" i="71"/>
  <c r="EY29" i="71"/>
  <c r="FK106" i="71"/>
  <c r="FC177" i="71"/>
  <c r="FO102" i="71"/>
  <c r="EY102" i="71"/>
  <c r="FG102" i="71"/>
  <c r="FG270" i="71" l="1"/>
  <c r="FO271" i="71"/>
  <c r="FC268" i="71"/>
  <c r="EY270" i="71"/>
  <c r="CO28" i="72"/>
  <c r="CE27" i="72"/>
  <c r="CI27" i="72"/>
  <c r="CA28" i="72"/>
  <c r="CS28" i="72"/>
  <c r="B33" i="72"/>
  <c r="AB32" i="72"/>
  <c r="FG103" i="71"/>
  <c r="EY103" i="71"/>
  <c r="FO103" i="71"/>
  <c r="FC178" i="71"/>
  <c r="EY30" i="71"/>
  <c r="FO30" i="71"/>
  <c r="FK31" i="71"/>
  <c r="FC31" i="71"/>
  <c r="FG29" i="71"/>
  <c r="FK107" i="71"/>
  <c r="FG178" i="71"/>
  <c r="EY178" i="71"/>
  <c r="FO178" i="71"/>
  <c r="FK179" i="71"/>
  <c r="FC107" i="71"/>
  <c r="EY271" i="71" l="1"/>
  <c r="FC269" i="71"/>
  <c r="FO272" i="71"/>
  <c r="FG271" i="71"/>
  <c r="CS29" i="72"/>
  <c r="CA29" i="72"/>
  <c r="CI28" i="72"/>
  <c r="CE28" i="72"/>
  <c r="CO29" i="72"/>
  <c r="B34" i="72"/>
  <c r="AB33" i="72"/>
  <c r="FK180" i="71"/>
  <c r="EY179" i="71"/>
  <c r="FG179" i="71"/>
  <c r="FK108" i="71"/>
  <c r="FK109" i="71" s="1"/>
  <c r="FK110" i="71" s="1"/>
  <c r="FK111" i="71" s="1"/>
  <c r="FK112" i="71" s="1"/>
  <c r="FK113" i="71" s="1"/>
  <c r="FK114" i="71" s="1"/>
  <c r="FK115" i="71" s="1"/>
  <c r="FK116" i="71" s="1"/>
  <c r="FK117" i="71" s="1"/>
  <c r="FK118" i="71" s="1"/>
  <c r="FK119" i="71" s="1"/>
  <c r="FG30" i="71"/>
  <c r="FC32" i="71"/>
  <c r="FK32" i="71"/>
  <c r="FO31" i="71"/>
  <c r="EY31" i="71"/>
  <c r="FC108" i="71"/>
  <c r="FC109" i="71" s="1"/>
  <c r="FC110" i="71" s="1"/>
  <c r="FC111" i="71" s="1"/>
  <c r="FC112" i="71" s="1"/>
  <c r="FC113" i="71" s="1"/>
  <c r="FC114" i="71" s="1"/>
  <c r="FC115" i="71" s="1"/>
  <c r="FC116" i="71" s="1"/>
  <c r="FC117" i="71" s="1"/>
  <c r="FC118" i="71" s="1"/>
  <c r="FC119" i="71" s="1"/>
  <c r="FO179" i="71"/>
  <c r="FC179" i="71"/>
  <c r="FO104" i="71"/>
  <c r="EY104" i="71"/>
  <c r="FG104" i="71"/>
  <c r="FG272" i="71" l="1"/>
  <c r="FO273" i="71"/>
  <c r="FC120" i="71"/>
  <c r="FK120" i="71"/>
  <c r="FC270" i="71"/>
  <c r="EY272" i="71"/>
  <c r="CO30" i="72"/>
  <c r="CE29" i="72"/>
  <c r="CI29" i="72"/>
  <c r="CA30" i="72"/>
  <c r="CS30" i="72"/>
  <c r="B35" i="72"/>
  <c r="AB34" i="72"/>
  <c r="FG105" i="71"/>
  <c r="EY105" i="71"/>
  <c r="FO105" i="71"/>
  <c r="FC180" i="71"/>
  <c r="EY32" i="71"/>
  <c r="FO32" i="71"/>
  <c r="FK33" i="71"/>
  <c r="FC33" i="71"/>
  <c r="FG31" i="71"/>
  <c r="FO180" i="71"/>
  <c r="FG180" i="71"/>
  <c r="EY180" i="71"/>
  <c r="FK181" i="71"/>
  <c r="EY273" i="71" l="1"/>
  <c r="FC271" i="71"/>
  <c r="FK121" i="71"/>
  <c r="FC121" i="71"/>
  <c r="FO274" i="71"/>
  <c r="FG273" i="71"/>
  <c r="CS31" i="72"/>
  <c r="CA31" i="72"/>
  <c r="CI30" i="72"/>
  <c r="CE30" i="72"/>
  <c r="CO31" i="72"/>
  <c r="B36" i="72"/>
  <c r="AB35" i="72"/>
  <c r="FK182" i="71"/>
  <c r="FG181" i="71"/>
  <c r="FO181" i="71"/>
  <c r="FG32" i="71"/>
  <c r="FC34" i="71"/>
  <c r="FC35" i="71" s="1"/>
  <c r="FC36" i="71" s="1"/>
  <c r="FK34" i="71"/>
  <c r="FK35" i="71" s="1"/>
  <c r="FK36" i="71" s="1"/>
  <c r="FO33" i="71"/>
  <c r="EY33" i="71"/>
  <c r="EY181" i="71"/>
  <c r="FC181" i="71"/>
  <c r="FO106" i="71"/>
  <c r="EY106" i="71"/>
  <c r="FG106" i="71"/>
  <c r="FG274" i="71" l="1"/>
  <c r="FO275" i="71"/>
  <c r="FC122" i="71"/>
  <c r="FK122" i="71"/>
  <c r="FC272" i="71"/>
  <c r="EY274" i="71"/>
  <c r="CO32" i="72"/>
  <c r="CE31" i="72"/>
  <c r="CI31" i="72"/>
  <c r="CA32" i="72"/>
  <c r="CS32" i="72"/>
  <c r="B37" i="72"/>
  <c r="AB36" i="72"/>
  <c r="FG107" i="71"/>
  <c r="EY107" i="71"/>
  <c r="FO107" i="71"/>
  <c r="FC182" i="71"/>
  <c r="EY34" i="71"/>
  <c r="EY35" i="71" s="1"/>
  <c r="EY36" i="71" s="1"/>
  <c r="FO34" i="71"/>
  <c r="FO35" i="71" s="1"/>
  <c r="FO36" i="71" s="1"/>
  <c r="FG33" i="71"/>
  <c r="FC334" i="71"/>
  <c r="FK334" i="71"/>
  <c r="EY182" i="71"/>
  <c r="FO182" i="71"/>
  <c r="FG182" i="71"/>
  <c r="FK183" i="71"/>
  <c r="EY275" i="71" l="1"/>
  <c r="FC273" i="71"/>
  <c r="FK123" i="71"/>
  <c r="FC123" i="71"/>
  <c r="FP260" i="71"/>
  <c r="FO276" i="71"/>
  <c r="FG275" i="71"/>
  <c r="CS33" i="72"/>
  <c r="CA33" i="72"/>
  <c r="CI32" i="72"/>
  <c r="CE32" i="72"/>
  <c r="CO33" i="72"/>
  <c r="B38" i="72"/>
  <c r="AB37" i="72"/>
  <c r="FK184" i="71"/>
  <c r="EY183" i="71"/>
  <c r="FG34" i="71"/>
  <c r="FG35" i="71" s="1"/>
  <c r="FG36" i="71" s="1"/>
  <c r="FG183" i="71"/>
  <c r="FO183" i="71"/>
  <c r="FC183" i="71"/>
  <c r="FO108" i="71"/>
  <c r="FO109" i="71" s="1"/>
  <c r="FO110" i="71" s="1"/>
  <c r="FO111" i="71" s="1"/>
  <c r="FO112" i="71" s="1"/>
  <c r="FO113" i="71" s="1"/>
  <c r="FO114" i="71" s="1"/>
  <c r="FO115" i="71" s="1"/>
  <c r="FO116" i="71" s="1"/>
  <c r="FO117" i="71" s="1"/>
  <c r="FO118" i="71" s="1"/>
  <c r="FO119" i="71" s="1"/>
  <c r="FO120" i="71" s="1"/>
  <c r="FO121" i="71" s="1"/>
  <c r="FO122" i="71" s="1"/>
  <c r="FO123" i="71" s="1"/>
  <c r="FO124" i="71" s="1"/>
  <c r="EY108" i="71"/>
  <c r="EY109" i="71" s="1"/>
  <c r="EY110" i="71" s="1"/>
  <c r="EY111" i="71" s="1"/>
  <c r="EY112" i="71" s="1"/>
  <c r="EY113" i="71" s="1"/>
  <c r="EY114" i="71" s="1"/>
  <c r="EY115" i="71" s="1"/>
  <c r="EY116" i="71" s="1"/>
  <c r="EY117" i="71" s="1"/>
  <c r="EY118" i="71" s="1"/>
  <c r="EY119" i="71" s="1"/>
  <c r="EY120" i="71" s="1"/>
  <c r="EY121" i="71" s="1"/>
  <c r="EY122" i="71" s="1"/>
  <c r="EY123" i="71" s="1"/>
  <c r="EY124" i="71" s="1"/>
  <c r="EY125" i="71" s="1"/>
  <c r="FG108" i="71"/>
  <c r="FG109" i="71" s="1"/>
  <c r="FG110" i="71" s="1"/>
  <c r="FG111" i="71" s="1"/>
  <c r="FG112" i="71" s="1"/>
  <c r="FG113" i="71" s="1"/>
  <c r="FG114" i="71" s="1"/>
  <c r="FG115" i="71" s="1"/>
  <c r="FG116" i="71" s="1"/>
  <c r="FG117" i="71" s="1"/>
  <c r="FG118" i="71" s="1"/>
  <c r="FG119" i="71" s="1"/>
  <c r="FG120" i="71" s="1"/>
  <c r="FG121" i="71" s="1"/>
  <c r="FG122" i="71" s="1"/>
  <c r="FG123" i="71" s="1"/>
  <c r="FP262" i="71" l="1"/>
  <c r="FP261" i="71"/>
  <c r="FP263" i="71"/>
  <c r="FP265" i="71"/>
  <c r="FP264" i="71"/>
  <c r="FP266" i="71"/>
  <c r="FP267" i="71"/>
  <c r="FP268" i="71"/>
  <c r="FP269" i="71"/>
  <c r="FP270" i="71"/>
  <c r="FP271" i="71"/>
  <c r="FP272" i="71"/>
  <c r="FP273" i="71"/>
  <c r="FP274" i="71"/>
  <c r="FC124" i="71"/>
  <c r="FK124" i="71"/>
  <c r="FC274" i="71"/>
  <c r="FG124" i="71"/>
  <c r="EY126" i="71"/>
  <c r="EY276" i="71"/>
  <c r="FO125" i="71"/>
  <c r="FG276" i="71"/>
  <c r="FP276" i="71"/>
  <c r="FO277" i="71"/>
  <c r="FP275" i="71"/>
  <c r="CO34" i="72"/>
  <c r="CE33" i="72"/>
  <c r="CI33" i="72"/>
  <c r="CA34" i="72"/>
  <c r="CS34" i="72"/>
  <c r="B39" i="72"/>
  <c r="AB38" i="72"/>
  <c r="FC184" i="71"/>
  <c r="FG334" i="71"/>
  <c r="FK185" i="71"/>
  <c r="FO334" i="71"/>
  <c r="EZ260" i="71"/>
  <c r="CR260" i="71" s="1"/>
  <c r="FO184" i="71"/>
  <c r="FG184" i="71"/>
  <c r="EY184" i="71"/>
  <c r="FP277" i="71" l="1"/>
  <c r="FO278" i="71"/>
  <c r="FG277" i="71"/>
  <c r="FO126" i="71"/>
  <c r="EZ261" i="71"/>
  <c r="CR261" i="71" s="1"/>
  <c r="T346" i="51" s="1"/>
  <c r="EZ262" i="71"/>
  <c r="CR262" i="71" s="1"/>
  <c r="EZ263" i="71"/>
  <c r="CR263" i="71" s="1"/>
  <c r="Q268" i="45" s="1"/>
  <c r="EZ264" i="71"/>
  <c r="CR264" i="71" s="1"/>
  <c r="EZ265" i="71"/>
  <c r="CR265" i="71" s="1"/>
  <c r="T350" i="51" s="1"/>
  <c r="EZ266" i="71"/>
  <c r="CR266" i="71" s="1"/>
  <c r="EZ267" i="71"/>
  <c r="CR267" i="71" s="1"/>
  <c r="T352" i="51" s="1"/>
  <c r="EZ268" i="71"/>
  <c r="EZ269" i="71"/>
  <c r="CR269" i="71" s="1"/>
  <c r="EZ270" i="71"/>
  <c r="EZ271" i="71"/>
  <c r="CR271" i="71" s="1"/>
  <c r="FZ240" i="71" s="1"/>
  <c r="EZ272" i="71"/>
  <c r="EZ273" i="71"/>
  <c r="EZ274" i="71"/>
  <c r="EZ275" i="71"/>
  <c r="CR275" i="71" s="1"/>
  <c r="Q280" i="45" s="1"/>
  <c r="EZ108" i="71"/>
  <c r="EZ109" i="71"/>
  <c r="EZ110" i="71"/>
  <c r="EZ111" i="71"/>
  <c r="EZ112" i="71"/>
  <c r="EZ113" i="71"/>
  <c r="EZ114" i="71"/>
  <c r="EZ115" i="71"/>
  <c r="EZ116" i="71"/>
  <c r="EZ117" i="71"/>
  <c r="EZ118" i="71"/>
  <c r="EZ119" i="71"/>
  <c r="EZ120" i="71"/>
  <c r="EZ121" i="71"/>
  <c r="EZ122" i="71"/>
  <c r="EZ123" i="71"/>
  <c r="EZ124" i="71"/>
  <c r="FG125" i="71"/>
  <c r="FC275" i="71"/>
  <c r="FK125" i="71"/>
  <c r="FC125" i="71"/>
  <c r="EZ276" i="71"/>
  <c r="EY277" i="71"/>
  <c r="EZ126" i="71"/>
  <c r="EY127" i="71"/>
  <c r="EZ125" i="71"/>
  <c r="FL261" i="71"/>
  <c r="CP261" i="71" s="1"/>
  <c r="FL263" i="71"/>
  <c r="CP263" i="71" s="1"/>
  <c r="FL262" i="71"/>
  <c r="CP262" i="71" s="1"/>
  <c r="FL264" i="71"/>
  <c r="CP264" i="71" s="1"/>
  <c r="FL265" i="71"/>
  <c r="CP265" i="71" s="1"/>
  <c r="FL266" i="71"/>
  <c r="CP266" i="71" s="1"/>
  <c r="FL267" i="71"/>
  <c r="CP267" i="71" s="1"/>
  <c r="FL268" i="71"/>
  <c r="CP268" i="71" s="1"/>
  <c r="FX237" i="71" s="1"/>
  <c r="FL269" i="71"/>
  <c r="CP269" i="71" s="1"/>
  <c r="FX238" i="71" s="1"/>
  <c r="FL270" i="71"/>
  <c r="CP270" i="71" s="1"/>
  <c r="FX239" i="71" s="1"/>
  <c r="FL271" i="71"/>
  <c r="CP271" i="71" s="1"/>
  <c r="FX240" i="71" s="1"/>
  <c r="FL272" i="71"/>
  <c r="CP272" i="71" s="1"/>
  <c r="FX241" i="71" s="1"/>
  <c r="FL273" i="71"/>
  <c r="CP273" i="71" s="1"/>
  <c r="FX242" i="71" s="1"/>
  <c r="FL274" i="71"/>
  <c r="CP274" i="71" s="1"/>
  <c r="FX243" i="71" s="1"/>
  <c r="FL275" i="71"/>
  <c r="CP275" i="71" s="1"/>
  <c r="FX244" i="71" s="1"/>
  <c r="FL276" i="71"/>
  <c r="CP276" i="71" s="1"/>
  <c r="FX245" i="71" s="1"/>
  <c r="FL277" i="71"/>
  <c r="CP277" i="71" s="1"/>
  <c r="FX246" i="71" s="1"/>
  <c r="FL278" i="71"/>
  <c r="CP278" i="71" s="1"/>
  <c r="FX247" i="71" s="1"/>
  <c r="FL279" i="71"/>
  <c r="CP279" i="71" s="1"/>
  <c r="FX248" i="71" s="1"/>
  <c r="FL280" i="71"/>
  <c r="CP280" i="71" s="1"/>
  <c r="FX249" i="71" s="1"/>
  <c r="FL281" i="71"/>
  <c r="CP281" i="71" s="1"/>
  <c r="FX250" i="71" s="1"/>
  <c r="FL282" i="71"/>
  <c r="CP282" i="71" s="1"/>
  <c r="FX251" i="71" s="1"/>
  <c r="FL283" i="71"/>
  <c r="CP283" i="71" s="1"/>
  <c r="FX252" i="71" s="1"/>
  <c r="FL284" i="71"/>
  <c r="CP284" i="71" s="1"/>
  <c r="FX253" i="71" s="1"/>
  <c r="FL285" i="71"/>
  <c r="CP285" i="71" s="1"/>
  <c r="FX254" i="71" s="1"/>
  <c r="FL286" i="71"/>
  <c r="CP286" i="71" s="1"/>
  <c r="FX255" i="71" s="1"/>
  <c r="FL287" i="71"/>
  <c r="CP287" i="71" s="1"/>
  <c r="FX256" i="71" s="1"/>
  <c r="FL288" i="71"/>
  <c r="CP288" i="71" s="1"/>
  <c r="FX257" i="71" s="1"/>
  <c r="FL289" i="71"/>
  <c r="CP289" i="71" s="1"/>
  <c r="FX258" i="71" s="1"/>
  <c r="FL290" i="71"/>
  <c r="CP290" i="71" s="1"/>
  <c r="FX259" i="71" s="1"/>
  <c r="FL291" i="71"/>
  <c r="CP291" i="71" s="1"/>
  <c r="FX260" i="71" s="1"/>
  <c r="FL292" i="71"/>
  <c r="CP292" i="71" s="1"/>
  <c r="FL293" i="71"/>
  <c r="CP293" i="71" s="1"/>
  <c r="FL294" i="71"/>
  <c r="CP294" i="71" s="1"/>
  <c r="FL295" i="71"/>
  <c r="CP295" i="71" s="1"/>
  <c r="FL296" i="71"/>
  <c r="CP296" i="71" s="1"/>
  <c r="FL297" i="71"/>
  <c r="CP297" i="71" s="1"/>
  <c r="FL298" i="71"/>
  <c r="CP298" i="71" s="1"/>
  <c r="FL299" i="71"/>
  <c r="CP299" i="71" s="1"/>
  <c r="FL300" i="71"/>
  <c r="CP300" i="71" s="1"/>
  <c r="Q271" i="45"/>
  <c r="T351" i="51"/>
  <c r="T348" i="51"/>
  <c r="Q267" i="45"/>
  <c r="T347" i="51"/>
  <c r="Q265" i="45"/>
  <c r="T345" i="51"/>
  <c r="T360" i="51"/>
  <c r="CS35" i="72"/>
  <c r="CA35" i="72"/>
  <c r="CI34" i="72"/>
  <c r="CE34" i="72"/>
  <c r="CO35" i="72"/>
  <c r="Q272" i="45"/>
  <c r="Q270" i="45"/>
  <c r="Q269" i="45"/>
  <c r="T349" i="51"/>
  <c r="Q266" i="45"/>
  <c r="FZ244" i="71"/>
  <c r="B40" i="72"/>
  <c r="AB39" i="72"/>
  <c r="CR273" i="71"/>
  <c r="CR274" i="71"/>
  <c r="CR272" i="71"/>
  <c r="CR270" i="71"/>
  <c r="CR268" i="71"/>
  <c r="CR276" i="71"/>
  <c r="FK186" i="71"/>
  <c r="FD274" i="71"/>
  <c r="FC185" i="71"/>
  <c r="EY185" i="71"/>
  <c r="FG185" i="71"/>
  <c r="FO185" i="71"/>
  <c r="FH261" i="71" l="1"/>
  <c r="FH262" i="71"/>
  <c r="FH263" i="71"/>
  <c r="FH264" i="71"/>
  <c r="FH265" i="71"/>
  <c r="FH266" i="71"/>
  <c r="FH267" i="71"/>
  <c r="FH268" i="71"/>
  <c r="FH269" i="71"/>
  <c r="FH270" i="71"/>
  <c r="FH271" i="71"/>
  <c r="FH272" i="71"/>
  <c r="FH273" i="71"/>
  <c r="FH274" i="71"/>
  <c r="FH275" i="71"/>
  <c r="CO275" i="71" s="1"/>
  <c r="FW244" i="71" s="1"/>
  <c r="FP109" i="71"/>
  <c r="FP110" i="71"/>
  <c r="FP112" i="71"/>
  <c r="FP111" i="71"/>
  <c r="FP113" i="71"/>
  <c r="FP114" i="71"/>
  <c r="FP115" i="71"/>
  <c r="FP116" i="71"/>
  <c r="FP117" i="71"/>
  <c r="FP118" i="71"/>
  <c r="FP119" i="71"/>
  <c r="FP120" i="71"/>
  <c r="FP121" i="71"/>
  <c r="FP122" i="71"/>
  <c r="FP123" i="71"/>
  <c r="FP124" i="71"/>
  <c r="FH277" i="71"/>
  <c r="FG278" i="71"/>
  <c r="FP278" i="71"/>
  <c r="FO279" i="71"/>
  <c r="FD261" i="71"/>
  <c r="FD262" i="71"/>
  <c r="FD263" i="71"/>
  <c r="FD264" i="71"/>
  <c r="FD265" i="71"/>
  <c r="FD266" i="71"/>
  <c r="FD267" i="71"/>
  <c r="FD268" i="71"/>
  <c r="FD269" i="71"/>
  <c r="FD270" i="71"/>
  <c r="FD271" i="71"/>
  <c r="FD272" i="71"/>
  <c r="FD273" i="71"/>
  <c r="EZ127" i="71"/>
  <c r="EY128" i="71"/>
  <c r="EZ277" i="71"/>
  <c r="CR277" i="71" s="1"/>
  <c r="EY278" i="71"/>
  <c r="FC126" i="71"/>
  <c r="FK126" i="71"/>
  <c r="FD275" i="71"/>
  <c r="FC276" i="71"/>
  <c r="FG126" i="71"/>
  <c r="FP126" i="71"/>
  <c r="FO127" i="71"/>
  <c r="FP125" i="71"/>
  <c r="FH276" i="71"/>
  <c r="Q281" i="45"/>
  <c r="T361" i="51"/>
  <c r="Q275" i="45"/>
  <c r="T355" i="51"/>
  <c r="Q279" i="45"/>
  <c r="T359" i="51"/>
  <c r="Q278" i="45"/>
  <c r="T358" i="51"/>
  <c r="B41" i="72"/>
  <c r="AB40" i="72"/>
  <c r="CI35" i="72"/>
  <c r="Q273" i="45"/>
  <c r="T353" i="51"/>
  <c r="Q277" i="45"/>
  <c r="T357" i="51"/>
  <c r="Q274" i="45"/>
  <c r="T354" i="51"/>
  <c r="Q276" i="45"/>
  <c r="T356" i="51"/>
  <c r="FZ238" i="71"/>
  <c r="FZ245" i="71"/>
  <c r="FZ237" i="71"/>
  <c r="FZ239" i="71"/>
  <c r="FZ241" i="71"/>
  <c r="FZ243" i="71"/>
  <c r="FZ242" i="71"/>
  <c r="FG186" i="71"/>
  <c r="FK187" i="71"/>
  <c r="FO186" i="71"/>
  <c r="EY186" i="71"/>
  <c r="FC186" i="71"/>
  <c r="CN275" i="71"/>
  <c r="CV275" i="71" s="1"/>
  <c r="FL260" i="71"/>
  <c r="CP260" i="71" s="1"/>
  <c r="FH109" i="71" l="1"/>
  <c r="FH110" i="71"/>
  <c r="FH111" i="71"/>
  <c r="FH112" i="71"/>
  <c r="FH113" i="71"/>
  <c r="FH114" i="71"/>
  <c r="FH115" i="71"/>
  <c r="FH116" i="71"/>
  <c r="FH117" i="71"/>
  <c r="FH118" i="71"/>
  <c r="FH119" i="71"/>
  <c r="FH120" i="71"/>
  <c r="FH121" i="71"/>
  <c r="FH122" i="71"/>
  <c r="FH123" i="71"/>
  <c r="FH124" i="71"/>
  <c r="FD276" i="71"/>
  <c r="CN276" i="71" s="1"/>
  <c r="FC277" i="71"/>
  <c r="FL126" i="71"/>
  <c r="CP126" i="71" s="1"/>
  <c r="FK127" i="71"/>
  <c r="FL109" i="71"/>
  <c r="CP109" i="71" s="1"/>
  <c r="FL110" i="71"/>
  <c r="CP110" i="71" s="1"/>
  <c r="FL111" i="71"/>
  <c r="CP111" i="71" s="1"/>
  <c r="FL112" i="71"/>
  <c r="CP112" i="71" s="1"/>
  <c r="FL113" i="71"/>
  <c r="CP113" i="71" s="1"/>
  <c r="FL114" i="71"/>
  <c r="CP114" i="71" s="1"/>
  <c r="FL115" i="71"/>
  <c r="CP115" i="71" s="1"/>
  <c r="FL116" i="71"/>
  <c r="CP116" i="71" s="1"/>
  <c r="FL117" i="71"/>
  <c r="CP117" i="71" s="1"/>
  <c r="FL118" i="71"/>
  <c r="CP118" i="71" s="1"/>
  <c r="FL119" i="71"/>
  <c r="CP119" i="71" s="1"/>
  <c r="FL120" i="71"/>
  <c r="CP120" i="71" s="1"/>
  <c r="FL121" i="71"/>
  <c r="CP121" i="71" s="1"/>
  <c r="FL122" i="71"/>
  <c r="CP122" i="71" s="1"/>
  <c r="FL123" i="71"/>
  <c r="CP123" i="71" s="1"/>
  <c r="FL124" i="71"/>
  <c r="CP124" i="71" s="1"/>
  <c r="FD109" i="71"/>
  <c r="FD110" i="71"/>
  <c r="FD111" i="71"/>
  <c r="FD112" i="71"/>
  <c r="FD113" i="71"/>
  <c r="FD114" i="71"/>
  <c r="FD115" i="71"/>
  <c r="FD116" i="71"/>
  <c r="FD117" i="71"/>
  <c r="FD118" i="71"/>
  <c r="FD119" i="71"/>
  <c r="FD120" i="71"/>
  <c r="FD121" i="71"/>
  <c r="FD122" i="71"/>
  <c r="FD123" i="71"/>
  <c r="FD124" i="71"/>
  <c r="EZ278" i="71"/>
  <c r="EY279" i="71"/>
  <c r="EZ128" i="71"/>
  <c r="EY129" i="71"/>
  <c r="FP127" i="71"/>
  <c r="FO128" i="71"/>
  <c r="FH126" i="71"/>
  <c r="FG127" i="71"/>
  <c r="FH125" i="71"/>
  <c r="FL125" i="71"/>
  <c r="CP125" i="71" s="1"/>
  <c r="FD126" i="71"/>
  <c r="FC127" i="71"/>
  <c r="FD125" i="71"/>
  <c r="FP279" i="71"/>
  <c r="FO280" i="71"/>
  <c r="FH278" i="71"/>
  <c r="FG279" i="71"/>
  <c r="Q282" i="45"/>
  <c r="T362" i="51"/>
  <c r="B42" i="72"/>
  <c r="AB41" i="72"/>
  <c r="FZ246" i="71"/>
  <c r="CR278" i="71"/>
  <c r="FD260" i="71"/>
  <c r="CN260" i="71" s="1"/>
  <c r="CN261" i="71"/>
  <c r="CN262" i="71"/>
  <c r="CN263" i="71"/>
  <c r="CN264" i="71"/>
  <c r="CN265" i="71"/>
  <c r="CN266" i="71"/>
  <c r="CN267" i="71"/>
  <c r="CN268" i="71"/>
  <c r="CN269" i="71"/>
  <c r="CN270" i="71"/>
  <c r="CN271" i="71"/>
  <c r="CN272" i="71"/>
  <c r="CN273" i="71"/>
  <c r="CN274" i="71"/>
  <c r="FG187" i="71"/>
  <c r="T280" i="45"/>
  <c r="FV244" i="71"/>
  <c r="CS275" i="71"/>
  <c r="CW275" i="71" s="1"/>
  <c r="FC187" i="71"/>
  <c r="EY187" i="71"/>
  <c r="FO187" i="71"/>
  <c r="FK188" i="71"/>
  <c r="CO276" i="71"/>
  <c r="FW245" i="71" s="1"/>
  <c r="FH260" i="71"/>
  <c r="CO260" i="71" s="1"/>
  <c r="CO261" i="71"/>
  <c r="CO263" i="71"/>
  <c r="CO262" i="71"/>
  <c r="CO264" i="71"/>
  <c r="CO265" i="71"/>
  <c r="CO266" i="71"/>
  <c r="CO267" i="71"/>
  <c r="CO268" i="71"/>
  <c r="FW237" i="71" s="1"/>
  <c r="CO269" i="71"/>
  <c r="FW238" i="71" s="1"/>
  <c r="CO270" i="71"/>
  <c r="FW239" i="71" s="1"/>
  <c r="CO271" i="71"/>
  <c r="FW240" i="71" s="1"/>
  <c r="CO272" i="71"/>
  <c r="FW241" i="71" s="1"/>
  <c r="CO273" i="71"/>
  <c r="FW242" i="71" s="1"/>
  <c r="CO274" i="71"/>
  <c r="FW243" i="71" s="1"/>
  <c r="CV260" i="71" l="1"/>
  <c r="CV274" i="71"/>
  <c r="CV272" i="71"/>
  <c r="T277" i="45" s="1"/>
  <c r="CV270" i="71"/>
  <c r="CV268" i="71"/>
  <c r="T273" i="45" s="1"/>
  <c r="CV266" i="71"/>
  <c r="CV264" i="71"/>
  <c r="CV262" i="71"/>
  <c r="CV273" i="71"/>
  <c r="T278" i="45" s="1"/>
  <c r="CV271" i="71"/>
  <c r="CV269" i="71"/>
  <c r="CV267" i="71"/>
  <c r="CV265" i="71"/>
  <c r="CV263" i="71"/>
  <c r="CV261" i="71"/>
  <c r="CV276" i="71"/>
  <c r="FD127" i="71"/>
  <c r="FC128" i="71"/>
  <c r="GE102" i="71"/>
  <c r="FX102" i="71"/>
  <c r="FH127" i="71"/>
  <c r="FG128" i="71"/>
  <c r="FP128" i="71"/>
  <c r="FO129" i="71"/>
  <c r="EZ129" i="71"/>
  <c r="EY130" i="71"/>
  <c r="EZ279" i="71"/>
  <c r="CR279" i="71" s="1"/>
  <c r="EY280" i="71"/>
  <c r="GE101" i="71"/>
  <c r="FX101" i="71"/>
  <c r="GE99" i="71"/>
  <c r="FX99" i="71"/>
  <c r="GE97" i="71"/>
  <c r="FX97" i="71"/>
  <c r="FX95" i="71"/>
  <c r="GE95" i="71"/>
  <c r="GE93" i="71"/>
  <c r="FX93" i="71"/>
  <c r="GE91" i="71"/>
  <c r="FX91" i="71"/>
  <c r="GE89" i="71"/>
  <c r="FX89" i="71"/>
  <c r="FX87" i="71"/>
  <c r="GE87" i="71"/>
  <c r="FL127" i="71"/>
  <c r="CP127" i="71" s="1"/>
  <c r="FK128" i="71"/>
  <c r="FD277" i="71"/>
  <c r="FC278" i="71"/>
  <c r="FH279" i="71"/>
  <c r="FG280" i="71"/>
  <c r="FP280" i="71"/>
  <c r="FO281" i="71"/>
  <c r="GE100" i="71"/>
  <c r="FX100" i="71"/>
  <c r="GE98" i="71"/>
  <c r="FX98" i="71"/>
  <c r="FX96" i="71"/>
  <c r="GE96" i="71"/>
  <c r="GE94" i="71"/>
  <c r="FX94" i="71"/>
  <c r="GE92" i="71"/>
  <c r="FX92" i="71"/>
  <c r="GE90" i="71"/>
  <c r="FX90" i="71"/>
  <c r="GE88" i="71"/>
  <c r="FX88" i="71"/>
  <c r="GE103" i="71"/>
  <c r="FX103" i="71"/>
  <c r="Q283" i="45"/>
  <c r="T363" i="51"/>
  <c r="B43" i="72"/>
  <c r="AB42" i="72"/>
  <c r="FZ247" i="71"/>
  <c r="CO277" i="71"/>
  <c r="FW246" i="71" s="1"/>
  <c r="FK189" i="71"/>
  <c r="FO188" i="71"/>
  <c r="EY188" i="71"/>
  <c r="FC188" i="71"/>
  <c r="FV242" i="71"/>
  <c r="CS273" i="71"/>
  <c r="CW273" i="71" s="1"/>
  <c r="T276" i="45"/>
  <c r="FV240" i="71"/>
  <c r="CS271" i="71"/>
  <c r="CW271" i="71" s="1"/>
  <c r="FV238" i="71"/>
  <c r="T274" i="45"/>
  <c r="CS269" i="71"/>
  <c r="CW269" i="71" s="1"/>
  <c r="T272" i="45"/>
  <c r="CS267" i="71"/>
  <c r="CW267" i="71" s="1"/>
  <c r="T270" i="45"/>
  <c r="CS265" i="71"/>
  <c r="CW265" i="71" s="1"/>
  <c r="T268" i="45"/>
  <c r="CS263" i="71"/>
  <c r="CW263" i="71" s="1"/>
  <c r="T266" i="45"/>
  <c r="CS261" i="71"/>
  <c r="CW261" i="71" s="1"/>
  <c r="CN277" i="71"/>
  <c r="CV277" i="71" s="1"/>
  <c r="FG188" i="71"/>
  <c r="T279" i="45"/>
  <c r="FV243" i="71"/>
  <c r="CS274" i="71"/>
  <c r="CW274" i="71" s="1"/>
  <c r="FV241" i="71"/>
  <c r="CS272" i="71"/>
  <c r="CW272" i="71" s="1"/>
  <c r="T275" i="45"/>
  <c r="FV239" i="71"/>
  <c r="CS270" i="71"/>
  <c r="CW270" i="71" s="1"/>
  <c r="FV237" i="71"/>
  <c r="CS268" i="71"/>
  <c r="CW268" i="71" s="1"/>
  <c r="T271" i="45"/>
  <c r="CS266" i="71"/>
  <c r="CW266" i="71" s="1"/>
  <c r="T269" i="45"/>
  <c r="CS264" i="71"/>
  <c r="CW264" i="71" s="1"/>
  <c r="T267" i="45"/>
  <c r="CS262" i="71"/>
  <c r="CW262" i="71" s="1"/>
  <c r="T265" i="45"/>
  <c r="CS260" i="71"/>
  <c r="CW260" i="71" s="1"/>
  <c r="T281" i="45"/>
  <c r="FV245" i="71"/>
  <c r="CS276" i="71"/>
  <c r="CW276" i="71" s="1"/>
  <c r="FP281" i="71" l="1"/>
  <c r="FO282" i="71"/>
  <c r="FH280" i="71"/>
  <c r="FG281" i="71"/>
  <c r="FD278" i="71"/>
  <c r="FC279" i="71"/>
  <c r="FL128" i="71"/>
  <c r="CP128" i="71" s="1"/>
  <c r="FK129" i="71"/>
  <c r="EZ280" i="71"/>
  <c r="CR280" i="71" s="1"/>
  <c r="EY281" i="71"/>
  <c r="EZ130" i="71"/>
  <c r="EY131" i="71"/>
  <c r="FP129" i="71"/>
  <c r="FO130" i="71"/>
  <c r="FH128" i="71"/>
  <c r="FG129" i="71"/>
  <c r="FD128" i="71"/>
  <c r="FC129" i="71"/>
  <c r="GE104" i="71"/>
  <c r="FX104" i="71"/>
  <c r="Q284" i="45"/>
  <c r="T364" i="51"/>
  <c r="B44" i="72"/>
  <c r="AB43" i="72"/>
  <c r="FZ248" i="71"/>
  <c r="T282" i="45"/>
  <c r="FV246" i="71"/>
  <c r="CS277" i="71"/>
  <c r="CW277" i="71" s="1"/>
  <c r="FC189" i="71"/>
  <c r="EY189" i="71"/>
  <c r="FO189" i="71"/>
  <c r="FK190" i="71"/>
  <c r="CO278" i="71"/>
  <c r="FW247" i="71" s="1"/>
  <c r="FG189" i="71"/>
  <c r="CN278" i="71"/>
  <c r="CV278" i="71" s="1"/>
  <c r="FD129" i="71" l="1"/>
  <c r="FC130" i="71"/>
  <c r="FH129" i="71"/>
  <c r="FG130" i="71"/>
  <c r="FP130" i="71"/>
  <c r="FO131" i="71"/>
  <c r="EZ131" i="71"/>
  <c r="EY132" i="71"/>
  <c r="EZ281" i="71"/>
  <c r="CR281" i="71" s="1"/>
  <c r="EY282" i="71"/>
  <c r="FL129" i="71"/>
  <c r="CP129" i="71" s="1"/>
  <c r="FK130" i="71"/>
  <c r="FD279" i="71"/>
  <c r="CN279" i="71" s="1"/>
  <c r="FC280" i="71"/>
  <c r="FH281" i="71"/>
  <c r="FG282" i="71"/>
  <c r="FP282" i="71"/>
  <c r="FO283" i="71"/>
  <c r="GE105" i="71"/>
  <c r="FX105" i="71"/>
  <c r="Q285" i="45"/>
  <c r="T365" i="51"/>
  <c r="AB44" i="72"/>
  <c r="B45" i="72"/>
  <c r="FZ249" i="71"/>
  <c r="T283" i="45"/>
  <c r="FV247" i="71"/>
  <c r="CS278" i="71"/>
  <c r="CW278" i="71" s="1"/>
  <c r="FG190" i="71"/>
  <c r="CO279" i="71"/>
  <c r="FW248" i="71" s="1"/>
  <c r="FK191" i="71"/>
  <c r="FO190" i="71"/>
  <c r="EY190" i="71"/>
  <c r="FC190" i="71"/>
  <c r="CV279" i="71" l="1"/>
  <c r="FP283" i="71"/>
  <c r="FO284" i="71"/>
  <c r="FH282" i="71"/>
  <c r="FG283" i="71"/>
  <c r="FD280" i="71"/>
  <c r="FC281" i="71"/>
  <c r="FL130" i="71"/>
  <c r="CP130" i="71" s="1"/>
  <c r="FK131" i="71"/>
  <c r="EZ282" i="71"/>
  <c r="CR282" i="71" s="1"/>
  <c r="EY283" i="71"/>
  <c r="EZ132" i="71"/>
  <c r="EY133" i="71"/>
  <c r="FP131" i="71"/>
  <c r="FO132" i="71"/>
  <c r="FH130" i="71"/>
  <c r="FG131" i="71"/>
  <c r="FD130" i="71"/>
  <c r="FC131" i="71"/>
  <c r="GE106" i="71"/>
  <c r="FX106" i="71"/>
  <c r="Q286" i="45"/>
  <c r="T366" i="51"/>
  <c r="AB45" i="72"/>
  <c r="B46" i="72"/>
  <c r="FZ250" i="71"/>
  <c r="FC191" i="71"/>
  <c r="FO191" i="71"/>
  <c r="T284" i="45"/>
  <c r="FV248" i="71"/>
  <c r="CS279" i="71"/>
  <c r="CW279" i="71" s="1"/>
  <c r="EY191" i="71"/>
  <c r="FK192" i="71"/>
  <c r="CO280" i="71"/>
  <c r="FW249" i="71" s="1"/>
  <c r="FG191" i="71"/>
  <c r="CN280" i="71"/>
  <c r="CV280" i="71" s="1"/>
  <c r="FD131" i="71" l="1"/>
  <c r="FC132" i="71"/>
  <c r="FH131" i="71"/>
  <c r="FG132" i="71"/>
  <c r="FP132" i="71"/>
  <c r="FO133" i="71"/>
  <c r="EZ133" i="71"/>
  <c r="EY134" i="71"/>
  <c r="EZ283" i="71"/>
  <c r="CR283" i="71" s="1"/>
  <c r="EY284" i="71"/>
  <c r="FL131" i="71"/>
  <c r="CP131" i="71" s="1"/>
  <c r="FK132" i="71"/>
  <c r="FD281" i="71"/>
  <c r="CN281" i="71" s="1"/>
  <c r="FC282" i="71"/>
  <c r="FH283" i="71"/>
  <c r="FG284" i="71"/>
  <c r="FP284" i="71"/>
  <c r="FO285" i="71"/>
  <c r="GE107" i="71"/>
  <c r="FX107" i="71"/>
  <c r="Q287" i="45"/>
  <c r="T367" i="51"/>
  <c r="AB46" i="72"/>
  <c r="B47" i="72"/>
  <c r="FZ251" i="71"/>
  <c r="FG192" i="71"/>
  <c r="T285" i="45"/>
  <c r="FV249" i="71"/>
  <c r="CS280" i="71"/>
  <c r="CW280" i="71" s="1"/>
  <c r="FO192" i="71"/>
  <c r="FC192" i="71"/>
  <c r="CO281" i="71"/>
  <c r="FW250" i="71" s="1"/>
  <c r="FK193" i="71"/>
  <c r="EY192" i="71"/>
  <c r="CV281" i="71" l="1"/>
  <c r="FP285" i="71"/>
  <c r="FO286" i="71"/>
  <c r="FH284" i="71"/>
  <c r="FG285" i="71"/>
  <c r="FD282" i="71"/>
  <c r="FC283" i="71"/>
  <c r="FL132" i="71"/>
  <c r="CP132" i="71" s="1"/>
  <c r="FK133" i="71"/>
  <c r="EZ284" i="71"/>
  <c r="CR284" i="71" s="1"/>
  <c r="EY285" i="71"/>
  <c r="EZ134" i="71"/>
  <c r="EY135" i="71"/>
  <c r="FP133" i="71"/>
  <c r="FO134" i="71"/>
  <c r="FH132" i="71"/>
  <c r="FG133" i="71"/>
  <c r="FD132" i="71"/>
  <c r="FC133" i="71"/>
  <c r="GE108" i="71"/>
  <c r="FX108" i="71"/>
  <c r="Q288" i="45"/>
  <c r="T368" i="51"/>
  <c r="AB47" i="72"/>
  <c r="B48" i="72"/>
  <c r="FZ252" i="71"/>
  <c r="T286" i="45"/>
  <c r="FV250" i="71"/>
  <c r="CS281" i="71"/>
  <c r="CW281" i="71" s="1"/>
  <c r="FG193" i="71"/>
  <c r="EY193" i="71"/>
  <c r="FK194" i="71"/>
  <c r="CO282" i="71"/>
  <c r="FW251" i="71" s="1"/>
  <c r="CN282" i="71"/>
  <c r="FC193" i="71"/>
  <c r="FO193" i="71"/>
  <c r="CV282" i="71" l="1"/>
  <c r="FD133" i="71"/>
  <c r="FC134" i="71"/>
  <c r="FH133" i="71"/>
  <c r="FG134" i="71"/>
  <c r="FP134" i="71"/>
  <c r="FO135" i="71"/>
  <c r="EZ135" i="71"/>
  <c r="EY136" i="71"/>
  <c r="EZ285" i="71"/>
  <c r="CR285" i="71" s="1"/>
  <c r="EY286" i="71"/>
  <c r="FL133" i="71"/>
  <c r="CP133" i="71" s="1"/>
  <c r="FK134" i="71"/>
  <c r="FD283" i="71"/>
  <c r="CN283" i="71" s="1"/>
  <c r="FC284" i="71"/>
  <c r="FH285" i="71"/>
  <c r="FG286" i="71"/>
  <c r="FP286" i="71"/>
  <c r="FO287" i="71"/>
  <c r="GE109" i="71"/>
  <c r="FX109" i="71"/>
  <c r="Q289" i="45"/>
  <c r="T369" i="51"/>
  <c r="AB48" i="72"/>
  <c r="B49" i="72"/>
  <c r="FZ253" i="71"/>
  <c r="FO194" i="71"/>
  <c r="FC194" i="71"/>
  <c r="T287" i="45"/>
  <c r="FV251" i="71"/>
  <c r="CS282" i="71"/>
  <c r="CW282" i="71" s="1"/>
  <c r="CO283" i="71"/>
  <c r="FW252" i="71" s="1"/>
  <c r="FK195" i="71"/>
  <c r="EY194" i="71"/>
  <c r="FG194" i="71"/>
  <c r="CV283" i="71" l="1"/>
  <c r="T288" i="45" s="1"/>
  <c r="FP287" i="71"/>
  <c r="FO288" i="71"/>
  <c r="FH286" i="71"/>
  <c r="FG287" i="71"/>
  <c r="FD284" i="71"/>
  <c r="FC285" i="71"/>
  <c r="FL134" i="71"/>
  <c r="CP134" i="71" s="1"/>
  <c r="FK135" i="71"/>
  <c r="EZ286" i="71"/>
  <c r="CR286" i="71" s="1"/>
  <c r="EY287" i="71"/>
  <c r="EZ136" i="71"/>
  <c r="EY137" i="71"/>
  <c r="FP135" i="71"/>
  <c r="FO136" i="71"/>
  <c r="FH134" i="71"/>
  <c r="FG135" i="71"/>
  <c r="FD134" i="71"/>
  <c r="FC135" i="71"/>
  <c r="GE110" i="71"/>
  <c r="FX110" i="71"/>
  <c r="Q290" i="45"/>
  <c r="T370" i="51"/>
  <c r="AB49" i="72"/>
  <c r="B50" i="72"/>
  <c r="FZ254" i="71"/>
  <c r="FG195" i="71"/>
  <c r="FK196" i="71"/>
  <c r="CN284" i="71"/>
  <c r="FC195" i="71"/>
  <c r="FO195" i="71"/>
  <c r="EY195" i="71"/>
  <c r="CO284" i="71"/>
  <c r="FW253" i="71" s="1"/>
  <c r="FV252" i="71"/>
  <c r="CS283" i="71"/>
  <c r="CW283" i="71" s="1"/>
  <c r="CV284" i="71" l="1"/>
  <c r="FD135" i="71"/>
  <c r="FC136" i="71"/>
  <c r="FH135" i="71"/>
  <c r="FG136" i="71"/>
  <c r="FP136" i="71"/>
  <c r="FO137" i="71"/>
  <c r="EZ137" i="71"/>
  <c r="EY138" i="71"/>
  <c r="EZ287" i="71"/>
  <c r="CR287" i="71" s="1"/>
  <c r="EY288" i="71"/>
  <c r="FL135" i="71"/>
  <c r="CP135" i="71" s="1"/>
  <c r="FK136" i="71"/>
  <c r="FD285" i="71"/>
  <c r="CN285" i="71" s="1"/>
  <c r="FC286" i="71"/>
  <c r="FH287" i="71"/>
  <c r="FG288" i="71"/>
  <c r="FP288" i="71"/>
  <c r="FO289" i="71"/>
  <c r="GE111" i="71"/>
  <c r="FX111" i="71"/>
  <c r="Q291" i="45"/>
  <c r="T371" i="51"/>
  <c r="AB50" i="72"/>
  <c r="B51" i="72"/>
  <c r="FZ255" i="71"/>
  <c r="CO285" i="71"/>
  <c r="FW254" i="71" s="1"/>
  <c r="EY196" i="71"/>
  <c r="FO196" i="71"/>
  <c r="FC196" i="71"/>
  <c r="FK197" i="71"/>
  <c r="FG196" i="71"/>
  <c r="T289" i="45"/>
  <c r="FV253" i="71"/>
  <c r="CS284" i="71"/>
  <c r="CW284" i="71" s="1"/>
  <c r="CV285" i="71" l="1"/>
  <c r="T290" i="45" s="1"/>
  <c r="FP289" i="71"/>
  <c r="FO290" i="71"/>
  <c r="FH288" i="71"/>
  <c r="FG289" i="71"/>
  <c r="FD286" i="71"/>
  <c r="FC287" i="71"/>
  <c r="FL136" i="71"/>
  <c r="CP136" i="71" s="1"/>
  <c r="FK137" i="71"/>
  <c r="EZ288" i="71"/>
  <c r="EY289" i="71"/>
  <c r="EZ138" i="71"/>
  <c r="EY139" i="71"/>
  <c r="FP137" i="71"/>
  <c r="FO138" i="71"/>
  <c r="FH136" i="71"/>
  <c r="FG137" i="71"/>
  <c r="FD136" i="71"/>
  <c r="FC137" i="71"/>
  <c r="GE112" i="71"/>
  <c r="FX112" i="71"/>
  <c r="Q292" i="45"/>
  <c r="T372" i="51"/>
  <c r="AB51" i="72"/>
  <c r="B52" i="72"/>
  <c r="CR288" i="71"/>
  <c r="FZ257" i="71" s="1"/>
  <c r="FZ256" i="71"/>
  <c r="FG197" i="71"/>
  <c r="CN125" i="71"/>
  <c r="FK198" i="71"/>
  <c r="CN286" i="71"/>
  <c r="FC197" i="71"/>
  <c r="FO197" i="71"/>
  <c r="EY197" i="71"/>
  <c r="CO286" i="71"/>
  <c r="FW255" i="71" s="1"/>
  <c r="FV254" i="71"/>
  <c r="CS285" i="71"/>
  <c r="CW285" i="71" s="1"/>
  <c r="CV286" i="71" l="1"/>
  <c r="FD137" i="71"/>
  <c r="FC138" i="71"/>
  <c r="FH137" i="71"/>
  <c r="FG138" i="71"/>
  <c r="FP138" i="71"/>
  <c r="FO139" i="71"/>
  <c r="EZ139" i="71"/>
  <c r="EY140" i="71"/>
  <c r="EZ289" i="71"/>
  <c r="EY290" i="71"/>
  <c r="FL137" i="71"/>
  <c r="CP137" i="71" s="1"/>
  <c r="FK138" i="71"/>
  <c r="FD287" i="71"/>
  <c r="CN287" i="71" s="1"/>
  <c r="FC288" i="71"/>
  <c r="FH289" i="71"/>
  <c r="FG290" i="71"/>
  <c r="FP290" i="71"/>
  <c r="FO291" i="71"/>
  <c r="GE113" i="71"/>
  <c r="FX113" i="71"/>
  <c r="B53" i="72"/>
  <c r="AB52" i="72"/>
  <c r="Q293" i="45"/>
  <c r="T373" i="51"/>
  <c r="CR289" i="71"/>
  <c r="FV102" i="71"/>
  <c r="GF102" i="71"/>
  <c r="FL89" i="71"/>
  <c r="FL91" i="71"/>
  <c r="FL90" i="71"/>
  <c r="FL94" i="71"/>
  <c r="FL92" i="71"/>
  <c r="FL95" i="71"/>
  <c r="FL93" i="71"/>
  <c r="FL96" i="71"/>
  <c r="FL97" i="71"/>
  <c r="FL98" i="71"/>
  <c r="FL99" i="71"/>
  <c r="FL100" i="71"/>
  <c r="FL101" i="71"/>
  <c r="FL102" i="71"/>
  <c r="FL103" i="71"/>
  <c r="FL104" i="71"/>
  <c r="FL105" i="71"/>
  <c r="FL106" i="71"/>
  <c r="FL107" i="71"/>
  <c r="FL108" i="71"/>
  <c r="T291" i="45"/>
  <c r="FV255" i="71"/>
  <c r="CS286" i="71"/>
  <c r="CW286" i="71" s="1"/>
  <c r="FG198" i="71"/>
  <c r="CO287" i="71"/>
  <c r="FW256" i="71" s="1"/>
  <c r="EY198" i="71"/>
  <c r="FO198" i="71"/>
  <c r="FC198" i="71"/>
  <c r="FK199" i="71"/>
  <c r="CN126" i="71"/>
  <c r="FD89" i="71"/>
  <c r="FD90" i="71"/>
  <c r="FD95" i="71"/>
  <c r="FD93" i="71"/>
  <c r="FD91" i="71"/>
  <c r="FD94" i="71"/>
  <c r="FD92" i="71"/>
  <c r="FD96" i="71"/>
  <c r="FD97" i="71"/>
  <c r="FD98" i="71"/>
  <c r="FD99" i="71"/>
  <c r="FD100" i="71"/>
  <c r="FD101" i="71"/>
  <c r="FD102" i="71"/>
  <c r="FD103" i="71"/>
  <c r="FD104" i="71"/>
  <c r="FD105" i="71"/>
  <c r="FD106" i="71"/>
  <c r="FD107" i="71"/>
  <c r="FD108" i="71"/>
  <c r="CN110" i="71"/>
  <c r="CN111" i="71"/>
  <c r="CN112" i="71"/>
  <c r="CN113" i="71"/>
  <c r="CN114" i="71"/>
  <c r="CN115" i="71"/>
  <c r="CN116" i="71"/>
  <c r="CN117" i="71"/>
  <c r="CN118" i="71"/>
  <c r="CN119" i="71"/>
  <c r="CN120" i="71"/>
  <c r="CN121" i="71"/>
  <c r="CN122" i="71"/>
  <c r="CN123" i="71"/>
  <c r="CN124" i="71"/>
  <c r="CV287" i="71" l="1"/>
  <c r="FP291" i="71"/>
  <c r="FO292" i="71"/>
  <c r="FH290" i="71"/>
  <c r="FG291" i="71"/>
  <c r="FD288" i="71"/>
  <c r="CN288" i="71" s="1"/>
  <c r="FC289" i="71"/>
  <c r="FL138" i="71"/>
  <c r="CP138" i="71" s="1"/>
  <c r="FK139" i="71"/>
  <c r="EZ290" i="71"/>
  <c r="CR290" i="71" s="1"/>
  <c r="FZ259" i="71" s="1"/>
  <c r="EY291" i="71"/>
  <c r="EZ140" i="71"/>
  <c r="EY141" i="71"/>
  <c r="FP139" i="71"/>
  <c r="FO140" i="71"/>
  <c r="FH138" i="71"/>
  <c r="FG139" i="71"/>
  <c r="FD138" i="71"/>
  <c r="FC139" i="71"/>
  <c r="GE114" i="71"/>
  <c r="FX114" i="71"/>
  <c r="Q294" i="45"/>
  <c r="T374" i="51"/>
  <c r="FZ258" i="71"/>
  <c r="AB53" i="72"/>
  <c r="B54" i="72"/>
  <c r="FV100" i="71"/>
  <c r="GF100" i="71"/>
  <c r="FV98" i="71"/>
  <c r="GF98" i="71"/>
  <c r="FV96" i="71"/>
  <c r="GF96" i="71"/>
  <c r="GF94" i="71"/>
  <c r="FV94" i="71"/>
  <c r="GF92" i="71"/>
  <c r="FV92" i="71"/>
  <c r="GF90" i="71"/>
  <c r="FV90" i="71"/>
  <c r="FV88" i="71"/>
  <c r="GF88" i="71"/>
  <c r="GF103" i="71"/>
  <c r="FV103" i="71"/>
  <c r="T292" i="45"/>
  <c r="FV256" i="71"/>
  <c r="CS287" i="71"/>
  <c r="CW287" i="71" s="1"/>
  <c r="GF101" i="71"/>
  <c r="FV101" i="71"/>
  <c r="GF99" i="71"/>
  <c r="FV99" i="71"/>
  <c r="GF97" i="71"/>
  <c r="FV97" i="71"/>
  <c r="FV95" i="71"/>
  <c r="GF95" i="71"/>
  <c r="GF93" i="71"/>
  <c r="FV93" i="71"/>
  <c r="GF91" i="71"/>
  <c r="FV91" i="71"/>
  <c r="GF89" i="71"/>
  <c r="FV89" i="71"/>
  <c r="FV87" i="71"/>
  <c r="GF87" i="71"/>
  <c r="CN127" i="71"/>
  <c r="FL199" i="71"/>
  <c r="CP199" i="71" s="1"/>
  <c r="FX168" i="71" s="1"/>
  <c r="FK200" i="71"/>
  <c r="FC199" i="71"/>
  <c r="FO199" i="71"/>
  <c r="FO228" i="71" s="1"/>
  <c r="EY199" i="71"/>
  <c r="CO288" i="71"/>
  <c r="FW257" i="71" s="1"/>
  <c r="FG199" i="71"/>
  <c r="CV288" i="71" l="1"/>
  <c r="FD139" i="71"/>
  <c r="FC140" i="71"/>
  <c r="FH139" i="71"/>
  <c r="FG140" i="71"/>
  <c r="FP140" i="71"/>
  <c r="FO141" i="71"/>
  <c r="EZ141" i="71"/>
  <c r="EY142" i="71"/>
  <c r="EZ291" i="71"/>
  <c r="EY292" i="71"/>
  <c r="FL139" i="71"/>
  <c r="CP139" i="71" s="1"/>
  <c r="FK140" i="71"/>
  <c r="FD289" i="71"/>
  <c r="FC290" i="71"/>
  <c r="FH291" i="71"/>
  <c r="FG292" i="71"/>
  <c r="FP292" i="71"/>
  <c r="FO293" i="71"/>
  <c r="GE115" i="71"/>
  <c r="FX115" i="71"/>
  <c r="Q295" i="45"/>
  <c r="T375" i="51"/>
  <c r="AB54" i="72"/>
  <c r="B55" i="72"/>
  <c r="CR291" i="71"/>
  <c r="FH199" i="71"/>
  <c r="CO199" i="71" s="1"/>
  <c r="FW168" i="71" s="1"/>
  <c r="FG200" i="71"/>
  <c r="EZ199" i="71"/>
  <c r="CR199" i="71" s="1"/>
  <c r="S360" i="51" s="1"/>
  <c r="EY200" i="71"/>
  <c r="T293" i="45"/>
  <c r="FV257" i="71"/>
  <c r="CS288" i="71"/>
  <c r="CW288" i="71" s="1"/>
  <c r="CN128" i="71"/>
  <c r="CO289" i="71"/>
  <c r="FW258" i="71" s="1"/>
  <c r="FP199" i="71"/>
  <c r="FO200" i="71"/>
  <c r="FD199" i="71"/>
  <c r="CN199" i="71" s="1"/>
  <c r="FC200" i="71"/>
  <c r="CN289" i="71"/>
  <c r="FL200" i="71"/>
  <c r="CP200" i="71" s="1"/>
  <c r="FX169" i="71" s="1"/>
  <c r="FK201" i="71"/>
  <c r="FL163" i="71"/>
  <c r="FL164" i="71"/>
  <c r="FL165" i="71"/>
  <c r="FL167" i="71"/>
  <c r="FL166" i="71"/>
  <c r="FL168" i="71"/>
  <c r="FL169" i="71"/>
  <c r="FL170" i="71"/>
  <c r="FL171" i="71"/>
  <c r="FL172" i="71"/>
  <c r="FL173" i="71"/>
  <c r="FL174" i="71"/>
  <c r="FL175" i="71"/>
  <c r="FL176" i="71"/>
  <c r="FL177" i="71"/>
  <c r="FL178" i="71"/>
  <c r="FL179" i="71"/>
  <c r="FL180" i="71"/>
  <c r="FL181" i="71"/>
  <c r="FL182" i="71"/>
  <c r="FL183" i="71"/>
  <c r="CP183" i="71" s="1"/>
  <c r="FL184" i="71"/>
  <c r="CP184" i="71" s="1"/>
  <c r="FL185" i="71"/>
  <c r="CP185" i="71" s="1"/>
  <c r="FL186" i="71"/>
  <c r="CP186" i="71" s="1"/>
  <c r="FL187" i="71"/>
  <c r="CP187" i="71" s="1"/>
  <c r="FL188" i="71"/>
  <c r="CP188" i="71" s="1"/>
  <c r="FL189" i="71"/>
  <c r="CP189" i="71" s="1"/>
  <c r="FL190" i="71"/>
  <c r="CP190" i="71" s="1"/>
  <c r="FL191" i="71"/>
  <c r="CP191" i="71" s="1"/>
  <c r="FL192" i="71"/>
  <c r="CP192" i="71" s="1"/>
  <c r="FX161" i="71" s="1"/>
  <c r="FL193" i="71"/>
  <c r="CP193" i="71" s="1"/>
  <c r="FX162" i="71" s="1"/>
  <c r="FL194" i="71"/>
  <c r="CP194" i="71" s="1"/>
  <c r="FX163" i="71" s="1"/>
  <c r="FL195" i="71"/>
  <c r="CP195" i="71" s="1"/>
  <c r="FX164" i="71" s="1"/>
  <c r="FL196" i="71"/>
  <c r="CP196" i="71" s="1"/>
  <c r="FX165" i="71" s="1"/>
  <c r="FL197" i="71"/>
  <c r="CP197" i="71" s="1"/>
  <c r="FX166" i="71" s="1"/>
  <c r="FL198" i="71"/>
  <c r="CP198" i="71" s="1"/>
  <c r="FX167" i="71" s="1"/>
  <c r="FV104" i="71"/>
  <c r="GF104" i="71"/>
  <c r="CV289" i="71" l="1"/>
  <c r="T294" i="45" s="1"/>
  <c r="CV199" i="71"/>
  <c r="FP293" i="71"/>
  <c r="FO294" i="71"/>
  <c r="FH292" i="71"/>
  <c r="FG293" i="71"/>
  <c r="FD290" i="71"/>
  <c r="CN290" i="71" s="1"/>
  <c r="FC291" i="71"/>
  <c r="FL140" i="71"/>
  <c r="CP140" i="71" s="1"/>
  <c r="FK141" i="71"/>
  <c r="EZ292" i="71"/>
  <c r="CR292" i="71" s="1"/>
  <c r="T377" i="51" s="1"/>
  <c r="EY293" i="71"/>
  <c r="EZ142" i="71"/>
  <c r="EY143" i="71"/>
  <c r="FP141" i="71"/>
  <c r="FO142" i="71"/>
  <c r="FH140" i="71"/>
  <c r="FG141" i="71"/>
  <c r="FD140" i="71"/>
  <c r="FC141" i="71"/>
  <c r="GE116" i="71"/>
  <c r="FX116" i="71"/>
  <c r="Q297" i="45"/>
  <c r="Q296" i="45"/>
  <c r="T376" i="51"/>
  <c r="AB55" i="72"/>
  <c r="B56" i="72"/>
  <c r="FZ260" i="71"/>
  <c r="FZ168" i="71"/>
  <c r="Q202" i="45"/>
  <c r="FV168" i="71"/>
  <c r="T202" i="45"/>
  <c r="CS199" i="71"/>
  <c r="CO125" i="71"/>
  <c r="CV125" i="71" s="1"/>
  <c r="FV258" i="71"/>
  <c r="CS289" i="71"/>
  <c r="CW289" i="71" s="1"/>
  <c r="FP200" i="71"/>
  <c r="FO201" i="71"/>
  <c r="FP163" i="71"/>
  <c r="FP164" i="71"/>
  <c r="FP166" i="71"/>
  <c r="FP165" i="71"/>
  <c r="FP167" i="71"/>
  <c r="FP168" i="71"/>
  <c r="FP169" i="71"/>
  <c r="FP170" i="71"/>
  <c r="FP171" i="71"/>
  <c r="FP172" i="71"/>
  <c r="FP173" i="71"/>
  <c r="FP174" i="71"/>
  <c r="FP175" i="71"/>
  <c r="FP176" i="71"/>
  <c r="FP177" i="71"/>
  <c r="FP178" i="71"/>
  <c r="FP179" i="71"/>
  <c r="FP180" i="71"/>
  <c r="FP181" i="71"/>
  <c r="FP182" i="71"/>
  <c r="FP183" i="71"/>
  <c r="FP184" i="71"/>
  <c r="FP185" i="71"/>
  <c r="FP186" i="71"/>
  <c r="FP187" i="71"/>
  <c r="FP188" i="71"/>
  <c r="FP189" i="71"/>
  <c r="FP190" i="71"/>
  <c r="FP191" i="71"/>
  <c r="FP192" i="71"/>
  <c r="FP193" i="71"/>
  <c r="FP194" i="71"/>
  <c r="FP195" i="71"/>
  <c r="FP196" i="71"/>
  <c r="FP197" i="71"/>
  <c r="FP198" i="71"/>
  <c r="CO290" i="71"/>
  <c r="FW259" i="71" s="1"/>
  <c r="CR125" i="71"/>
  <c r="Q124" i="45" s="1"/>
  <c r="CN129" i="71"/>
  <c r="EZ200" i="71"/>
  <c r="CR200" i="71" s="1"/>
  <c r="S361" i="51" s="1"/>
  <c r="EY201" i="71"/>
  <c r="EZ163" i="71"/>
  <c r="EZ164" i="71"/>
  <c r="EZ166" i="71"/>
  <c r="EZ165" i="71"/>
  <c r="EZ167" i="71"/>
  <c r="EZ168" i="71"/>
  <c r="EZ169" i="71"/>
  <c r="EZ170" i="71"/>
  <c r="EZ171" i="71"/>
  <c r="EZ172" i="71"/>
  <c r="EZ173" i="71"/>
  <c r="EZ174" i="71"/>
  <c r="EZ175" i="71"/>
  <c r="EZ176" i="71"/>
  <c r="EZ177" i="71"/>
  <c r="EZ178" i="71"/>
  <c r="EZ179" i="71"/>
  <c r="EZ180" i="71"/>
  <c r="EZ181" i="71"/>
  <c r="EZ182" i="71"/>
  <c r="EZ183" i="71"/>
  <c r="EZ184" i="71"/>
  <c r="CR184" i="71" s="1"/>
  <c r="EZ185" i="71"/>
  <c r="CR185" i="71" s="1"/>
  <c r="EZ186" i="71"/>
  <c r="CR186" i="71" s="1"/>
  <c r="EZ187" i="71"/>
  <c r="CR187" i="71" s="1"/>
  <c r="EZ188" i="71"/>
  <c r="CR188" i="71" s="1"/>
  <c r="EZ189" i="71"/>
  <c r="CR189" i="71" s="1"/>
  <c r="EZ190" i="71"/>
  <c r="CR190" i="71" s="1"/>
  <c r="EZ191" i="71"/>
  <c r="CR191" i="71" s="1"/>
  <c r="EZ192" i="71"/>
  <c r="CR192" i="71" s="1"/>
  <c r="S353" i="51" s="1"/>
  <c r="EZ193" i="71"/>
  <c r="CR193" i="71" s="1"/>
  <c r="S354" i="51" s="1"/>
  <c r="EZ194" i="71"/>
  <c r="CR194" i="71" s="1"/>
  <c r="S355" i="51" s="1"/>
  <c r="EZ195" i="71"/>
  <c r="CR195" i="71" s="1"/>
  <c r="S356" i="51" s="1"/>
  <c r="EZ196" i="71"/>
  <c r="CR196" i="71" s="1"/>
  <c r="S357" i="51" s="1"/>
  <c r="EZ197" i="71"/>
  <c r="CR197" i="71" s="1"/>
  <c r="S358" i="51" s="1"/>
  <c r="EZ198" i="71"/>
  <c r="CR198" i="71" s="1"/>
  <c r="S359" i="51" s="1"/>
  <c r="FL201" i="71"/>
  <c r="CP201" i="71" s="1"/>
  <c r="FX170" i="71" s="1"/>
  <c r="FK202" i="71"/>
  <c r="FD200" i="71"/>
  <c r="CN200" i="71" s="1"/>
  <c r="FC201" i="71"/>
  <c r="FD163" i="71"/>
  <c r="FD164" i="71"/>
  <c r="FD165" i="71"/>
  <c r="FD166" i="71"/>
  <c r="FD167" i="71"/>
  <c r="FD168" i="71"/>
  <c r="FD169" i="71"/>
  <c r="FD170" i="71"/>
  <c r="FD171" i="71"/>
  <c r="FD172" i="71"/>
  <c r="FD173" i="71"/>
  <c r="FD174" i="71"/>
  <c r="FD175" i="71"/>
  <c r="FD176" i="71"/>
  <c r="FD177" i="71"/>
  <c r="FD178" i="71"/>
  <c r="FD179" i="71"/>
  <c r="FD180" i="71"/>
  <c r="FD181" i="71"/>
  <c r="FD182" i="71"/>
  <c r="FD183" i="71"/>
  <c r="FD184" i="71"/>
  <c r="CN184" i="71" s="1"/>
  <c r="FD185" i="71"/>
  <c r="CN185" i="71" s="1"/>
  <c r="FD186" i="71"/>
  <c r="CN186" i="71" s="1"/>
  <c r="FD187" i="71"/>
  <c r="CN187" i="71" s="1"/>
  <c r="FD188" i="71"/>
  <c r="CN188" i="71" s="1"/>
  <c r="FD189" i="71"/>
  <c r="CN189" i="71" s="1"/>
  <c r="FD190" i="71"/>
  <c r="CN190" i="71" s="1"/>
  <c r="FD191" i="71"/>
  <c r="CN191" i="71" s="1"/>
  <c r="FD192" i="71"/>
  <c r="CN192" i="71" s="1"/>
  <c r="FD193" i="71"/>
  <c r="CN193" i="71" s="1"/>
  <c r="FD194" i="71"/>
  <c r="CN194" i="71" s="1"/>
  <c r="FD195" i="71"/>
  <c r="CN195" i="71" s="1"/>
  <c r="FD196" i="71"/>
  <c r="CN196" i="71" s="1"/>
  <c r="FD197" i="71"/>
  <c r="CN197" i="71" s="1"/>
  <c r="FD198" i="71"/>
  <c r="CN198" i="71" s="1"/>
  <c r="GF105" i="71"/>
  <c r="FV105" i="71"/>
  <c r="FH200" i="71"/>
  <c r="CO200" i="71" s="1"/>
  <c r="FW169" i="71" s="1"/>
  <c r="FG201" i="71"/>
  <c r="FH163" i="71"/>
  <c r="FH164" i="71"/>
  <c r="FH165" i="71"/>
  <c r="FH166" i="71"/>
  <c r="FH167" i="71"/>
  <c r="FH168" i="71"/>
  <c r="FH169" i="71"/>
  <c r="FH170" i="71"/>
  <c r="FH171" i="71"/>
  <c r="FH172" i="71"/>
  <c r="FH173" i="71"/>
  <c r="FH174" i="71"/>
  <c r="FH175" i="71"/>
  <c r="FH176" i="71"/>
  <c r="FH177" i="71"/>
  <c r="FH178" i="71"/>
  <c r="FH179" i="71"/>
  <c r="FH180" i="71"/>
  <c r="FH181" i="71"/>
  <c r="FH182" i="71"/>
  <c r="FH183" i="71"/>
  <c r="FH184" i="71"/>
  <c r="CO184" i="71" s="1"/>
  <c r="FH185" i="71"/>
  <c r="CO185" i="71" s="1"/>
  <c r="FH186" i="71"/>
  <c r="CO186" i="71" s="1"/>
  <c r="FH187" i="71"/>
  <c r="CO187" i="71" s="1"/>
  <c r="FH188" i="71"/>
  <c r="CO188" i="71" s="1"/>
  <c r="FH189" i="71"/>
  <c r="CO189" i="71" s="1"/>
  <c r="FH190" i="71"/>
  <c r="CO190" i="71" s="1"/>
  <c r="FH191" i="71"/>
  <c r="CO191" i="71" s="1"/>
  <c r="FH192" i="71"/>
  <c r="CO192" i="71" s="1"/>
  <c r="FW161" i="71" s="1"/>
  <c r="FH193" i="71"/>
  <c r="CO193" i="71" s="1"/>
  <c r="FW162" i="71" s="1"/>
  <c r="FH194" i="71"/>
  <c r="CO194" i="71" s="1"/>
  <c r="FW163" i="71" s="1"/>
  <c r="FH195" i="71"/>
  <c r="CO195" i="71" s="1"/>
  <c r="FW164" i="71" s="1"/>
  <c r="FH196" i="71"/>
  <c r="CO196" i="71" s="1"/>
  <c r="FW165" i="71" s="1"/>
  <c r="FH197" i="71"/>
  <c r="CO197" i="71" s="1"/>
  <c r="FW166" i="71" s="1"/>
  <c r="FH198" i="71"/>
  <c r="CO198" i="71" s="1"/>
  <c r="FW167" i="71" s="1"/>
  <c r="CV198" i="71" l="1"/>
  <c r="CV196" i="71"/>
  <c r="CV194" i="71"/>
  <c r="CV192" i="71"/>
  <c r="CV190" i="71"/>
  <c r="CV188" i="71"/>
  <c r="CV186" i="71"/>
  <c r="CV184" i="71"/>
  <c r="CV197" i="71"/>
  <c r="T200" i="45" s="1"/>
  <c r="CV195" i="71"/>
  <c r="CV193" i="71"/>
  <c r="CV191" i="71"/>
  <c r="CV189" i="71"/>
  <c r="T192" i="45" s="1"/>
  <c r="CV187" i="71"/>
  <c r="CV185" i="71"/>
  <c r="T188" i="45" s="1"/>
  <c r="CV200" i="71"/>
  <c r="CV290" i="71"/>
  <c r="T295" i="45" s="1"/>
  <c r="FD141" i="71"/>
  <c r="FC142" i="71"/>
  <c r="FH141" i="71"/>
  <c r="FG142" i="71"/>
  <c r="FP142" i="71"/>
  <c r="FO143" i="71"/>
  <c r="EZ143" i="71"/>
  <c r="EY144" i="71"/>
  <c r="EZ293" i="71"/>
  <c r="CR293" i="71" s="1"/>
  <c r="EY294" i="71"/>
  <c r="FL141" i="71"/>
  <c r="CP141" i="71" s="1"/>
  <c r="FK142" i="71"/>
  <c r="FD291" i="71"/>
  <c r="FC292" i="71"/>
  <c r="FH293" i="71"/>
  <c r="FG294" i="71"/>
  <c r="FP294" i="71"/>
  <c r="FO295" i="71"/>
  <c r="GE117" i="71"/>
  <c r="FX117" i="71"/>
  <c r="Q194" i="45"/>
  <c r="S352" i="51"/>
  <c r="Q192" i="45"/>
  <c r="S350" i="51"/>
  <c r="Q190" i="45"/>
  <c r="S348" i="51"/>
  <c r="Q188" i="45"/>
  <c r="S346" i="51"/>
  <c r="AB56" i="72"/>
  <c r="B57" i="72"/>
  <c r="Q193" i="45"/>
  <c r="S351" i="51"/>
  <c r="Q191" i="45"/>
  <c r="S349" i="51"/>
  <c r="Q189" i="45"/>
  <c r="S347" i="51"/>
  <c r="Q187" i="45"/>
  <c r="S345" i="51"/>
  <c r="Q298" i="45"/>
  <c r="T378" i="51"/>
  <c r="FZ167" i="71"/>
  <c r="Q201" i="45"/>
  <c r="FZ165" i="71"/>
  <c r="Q199" i="45"/>
  <c r="FZ163" i="71"/>
  <c r="Q197" i="45"/>
  <c r="FZ161" i="71"/>
  <c r="Q195" i="45"/>
  <c r="FZ166" i="71"/>
  <c r="Q200" i="45"/>
  <c r="FZ164" i="71"/>
  <c r="Q198" i="45"/>
  <c r="FZ162" i="71"/>
  <c r="Q196" i="45"/>
  <c r="FZ169" i="71"/>
  <c r="Q203" i="45"/>
  <c r="GG102" i="71"/>
  <c r="FZ102" i="71"/>
  <c r="FW102" i="71"/>
  <c r="T124" i="45"/>
  <c r="CS125" i="71"/>
  <c r="GC102" i="71" s="1"/>
  <c r="FH201" i="71"/>
  <c r="CO201" i="71" s="1"/>
  <c r="FW170" i="71" s="1"/>
  <c r="FG202" i="71"/>
  <c r="T201" i="45"/>
  <c r="FV167" i="71"/>
  <c r="CS198" i="71"/>
  <c r="T199" i="45"/>
  <c r="FV165" i="71"/>
  <c r="CS196" i="71"/>
  <c r="T197" i="45"/>
  <c r="FV163" i="71"/>
  <c r="CS194" i="71"/>
  <c r="T195" i="45"/>
  <c r="FV161" i="71"/>
  <c r="CS192" i="71"/>
  <c r="T193" i="45"/>
  <c r="CS190" i="71"/>
  <c r="T191" i="45"/>
  <c r="CS188" i="71"/>
  <c r="T189" i="45"/>
  <c r="CS186" i="71"/>
  <c r="T187" i="45"/>
  <c r="CS184" i="71"/>
  <c r="FD201" i="71"/>
  <c r="CN201" i="71" s="1"/>
  <c r="CV201" i="71" s="1"/>
  <c r="FC202" i="71"/>
  <c r="FL202" i="71"/>
  <c r="CP202" i="71" s="1"/>
  <c r="FX171" i="71" s="1"/>
  <c r="FK203" i="71"/>
  <c r="EZ201" i="71"/>
  <c r="CR201" i="71" s="1"/>
  <c r="S362" i="51" s="1"/>
  <c r="EY202" i="71"/>
  <c r="CN130" i="71"/>
  <c r="CR126" i="71"/>
  <c r="Q125" i="45" s="1"/>
  <c r="FP201" i="71"/>
  <c r="FO202" i="71"/>
  <c r="FP89" i="71"/>
  <c r="FP90" i="71"/>
  <c r="FP91" i="71"/>
  <c r="FP92" i="71"/>
  <c r="FP93" i="71"/>
  <c r="FP94" i="71"/>
  <c r="FP95" i="71"/>
  <c r="FP96" i="71"/>
  <c r="FP97" i="71"/>
  <c r="FP98" i="71"/>
  <c r="FP99" i="71"/>
  <c r="FP100" i="71"/>
  <c r="FP101" i="71"/>
  <c r="FP102" i="71"/>
  <c r="FP103" i="71"/>
  <c r="FP104" i="71"/>
  <c r="FP105" i="71"/>
  <c r="FP106" i="71"/>
  <c r="FP107" i="71"/>
  <c r="FP108" i="71"/>
  <c r="CO126" i="71"/>
  <c r="CV126" i="71" s="1"/>
  <c r="FV259" i="71"/>
  <c r="CS290" i="71"/>
  <c r="CW290" i="71" s="1"/>
  <c r="FV166" i="71"/>
  <c r="CS197" i="71"/>
  <c r="FV164" i="71"/>
  <c r="T198" i="45"/>
  <c r="CS195" i="71"/>
  <c r="T196" i="45"/>
  <c r="FV162" i="71"/>
  <c r="CS193" i="71"/>
  <c r="T194" i="45"/>
  <c r="CS191" i="71"/>
  <c r="CS189" i="71"/>
  <c r="T190" i="45"/>
  <c r="CS187" i="71"/>
  <c r="CS185" i="71"/>
  <c r="T203" i="45"/>
  <c r="FV169" i="71"/>
  <c r="CS200" i="71"/>
  <c r="FV106" i="71"/>
  <c r="GF106" i="71"/>
  <c r="EZ89" i="71"/>
  <c r="EZ90" i="71"/>
  <c r="EZ91" i="71"/>
  <c r="EZ92" i="71"/>
  <c r="EZ93" i="71"/>
  <c r="EZ94" i="71"/>
  <c r="EZ95" i="71"/>
  <c r="EZ96" i="71"/>
  <c r="EZ97" i="71"/>
  <c r="EZ98" i="71"/>
  <c r="EZ99" i="71"/>
  <c r="EZ100" i="71"/>
  <c r="EZ101" i="71"/>
  <c r="EZ102" i="71"/>
  <c r="EZ103" i="71"/>
  <c r="EZ104" i="71"/>
  <c r="EZ105" i="71"/>
  <c r="EZ106" i="71"/>
  <c r="EZ107" i="71"/>
  <c r="CR110" i="71"/>
  <c r="Q109" i="45" s="1"/>
  <c r="CR111" i="71"/>
  <c r="Q110" i="45" s="1"/>
  <c r="CR112" i="71"/>
  <c r="Q111" i="45" s="1"/>
  <c r="CR113" i="71"/>
  <c r="Q112" i="45" s="1"/>
  <c r="CR114" i="71"/>
  <c r="Q113" i="45" s="1"/>
  <c r="CR115" i="71"/>
  <c r="Q114" i="45" s="1"/>
  <c r="CR116" i="71"/>
  <c r="Q115" i="45" s="1"/>
  <c r="CR117" i="71"/>
  <c r="Q116" i="45" s="1"/>
  <c r="CR118" i="71"/>
  <c r="Q117" i="45" s="1"/>
  <c r="CR119" i="71"/>
  <c r="Q118" i="45" s="1"/>
  <c r="CR120" i="71"/>
  <c r="Q119" i="45" s="1"/>
  <c r="CR121" i="71"/>
  <c r="Q120" i="45" s="1"/>
  <c r="CR122" i="71"/>
  <c r="Q121" i="45" s="1"/>
  <c r="CR123" i="71"/>
  <c r="Q122" i="45" s="1"/>
  <c r="CR124" i="71"/>
  <c r="Q123" i="45" s="1"/>
  <c r="CO291" i="71"/>
  <c r="FW260" i="71" s="1"/>
  <c r="FH89" i="71"/>
  <c r="FH90" i="71"/>
  <c r="FH91" i="71"/>
  <c r="FH92" i="71"/>
  <c r="FH93" i="71"/>
  <c r="FH94" i="71"/>
  <c r="FH95" i="71"/>
  <c r="FH96" i="71"/>
  <c r="FH97" i="71"/>
  <c r="FH98" i="71"/>
  <c r="FH99" i="71"/>
  <c r="FH100" i="71"/>
  <c r="FH101" i="71"/>
  <c r="FH102" i="71"/>
  <c r="FH103" i="71"/>
  <c r="FH104" i="71"/>
  <c r="FH105" i="71"/>
  <c r="FH106" i="71"/>
  <c r="FH107" i="71"/>
  <c r="FH108" i="71"/>
  <c r="CO110" i="71"/>
  <c r="CV110" i="71" s="1"/>
  <c r="CO111" i="71"/>
  <c r="CV111" i="71" s="1"/>
  <c r="CO112" i="71"/>
  <c r="CV112" i="71" s="1"/>
  <c r="CO113" i="71"/>
  <c r="CV113" i="71" s="1"/>
  <c r="CO114" i="71"/>
  <c r="CV114" i="71" s="1"/>
  <c r="CO115" i="71"/>
  <c r="CV115" i="71" s="1"/>
  <c r="CO116" i="71"/>
  <c r="CV116" i="71" s="1"/>
  <c r="CO117" i="71"/>
  <c r="CV117" i="71" s="1"/>
  <c r="CO118" i="71"/>
  <c r="CV118" i="71" s="1"/>
  <c r="CO119" i="71"/>
  <c r="CV119" i="71" s="1"/>
  <c r="CO120" i="71"/>
  <c r="CV120" i="71" s="1"/>
  <c r="CO121" i="71"/>
  <c r="CV121" i="71" s="1"/>
  <c r="CO122" i="71"/>
  <c r="CV122" i="71" s="1"/>
  <c r="CO123" i="71"/>
  <c r="CV123" i="71" s="1"/>
  <c r="CO124" i="71"/>
  <c r="CV124" i="71" s="1"/>
  <c r="CN291" i="71"/>
  <c r="CV291" i="71" s="1"/>
  <c r="FP295" i="71" l="1"/>
  <c r="FO296" i="71"/>
  <c r="FH294" i="71"/>
  <c r="FG295" i="71"/>
  <c r="FD292" i="71"/>
  <c r="FC293" i="71"/>
  <c r="FL142" i="71"/>
  <c r="CP142" i="71" s="1"/>
  <c r="FK143" i="71"/>
  <c r="EZ294" i="71"/>
  <c r="CR294" i="71" s="1"/>
  <c r="T379" i="51" s="1"/>
  <c r="EY295" i="71"/>
  <c r="EZ144" i="71"/>
  <c r="EY145" i="71"/>
  <c r="FP143" i="71"/>
  <c r="FO144" i="71"/>
  <c r="FH142" i="71"/>
  <c r="FG143" i="71"/>
  <c r="FD142" i="71"/>
  <c r="FC143" i="71"/>
  <c r="GE118" i="71"/>
  <c r="FX118" i="71"/>
  <c r="Q299" i="45"/>
  <c r="AB57" i="72"/>
  <c r="B58" i="72"/>
  <c r="FZ170" i="71"/>
  <c r="Q204" i="45"/>
  <c r="FW99" i="71"/>
  <c r="T121" i="45"/>
  <c r="CS122" i="71"/>
  <c r="GC99" i="71" s="1"/>
  <c r="FW97" i="71"/>
  <c r="T119" i="45"/>
  <c r="CS120" i="71"/>
  <c r="GC97" i="71" s="1"/>
  <c r="FW93" i="71"/>
  <c r="T115" i="45"/>
  <c r="CS116" i="71"/>
  <c r="GC93" i="71" s="1"/>
  <c r="FW89" i="71"/>
  <c r="T111" i="45"/>
  <c r="CS112" i="71"/>
  <c r="GC89" i="71" s="1"/>
  <c r="T296" i="45"/>
  <c r="FV260" i="71"/>
  <c r="CS291" i="71"/>
  <c r="CW291" i="71" s="1"/>
  <c r="FW100" i="71"/>
  <c r="T122" i="45"/>
  <c r="CS123" i="71"/>
  <c r="GC100" i="71" s="1"/>
  <c r="FW98" i="71"/>
  <c r="T120" i="45"/>
  <c r="CS121" i="71"/>
  <c r="GC98" i="71" s="1"/>
  <c r="FW96" i="71"/>
  <c r="T118" i="45"/>
  <c r="CS119" i="71"/>
  <c r="GC96" i="71" s="1"/>
  <c r="FW94" i="71"/>
  <c r="T116" i="45"/>
  <c r="CS117" i="71"/>
  <c r="GC94" i="71" s="1"/>
  <c r="FW92" i="71"/>
  <c r="T114" i="45"/>
  <c r="CS115" i="71"/>
  <c r="GC92" i="71" s="1"/>
  <c r="FW90" i="71"/>
  <c r="T112" i="45"/>
  <c r="CS113" i="71"/>
  <c r="GC90" i="71" s="1"/>
  <c r="FW88" i="71"/>
  <c r="T110" i="45"/>
  <c r="CS111" i="71"/>
  <c r="GC88" i="71" s="1"/>
  <c r="CO292" i="71"/>
  <c r="GG101" i="71"/>
  <c r="FZ101" i="71"/>
  <c r="GG99" i="71"/>
  <c r="FZ99" i="71"/>
  <c r="GG97" i="71"/>
  <c r="FZ97" i="71"/>
  <c r="GG95" i="71"/>
  <c r="FZ95" i="71"/>
  <c r="GG93" i="71"/>
  <c r="FZ93" i="71"/>
  <c r="GG91" i="71"/>
  <c r="FZ91" i="71"/>
  <c r="GG89" i="71"/>
  <c r="FZ89" i="71"/>
  <c r="GG87" i="71"/>
  <c r="FZ87" i="71"/>
  <c r="FW103" i="71"/>
  <c r="T125" i="45"/>
  <c r="CS126" i="71"/>
  <c r="GC103" i="71" s="1"/>
  <c r="GG103" i="71"/>
  <c r="FZ103" i="71"/>
  <c r="GF107" i="71"/>
  <c r="FV107" i="71"/>
  <c r="FV170" i="71"/>
  <c r="T204" i="45"/>
  <c r="CS201" i="71"/>
  <c r="CN292" i="71"/>
  <c r="FW101" i="71"/>
  <c r="T123" i="45"/>
  <c r="CS124" i="71"/>
  <c r="GC101" i="71" s="1"/>
  <c r="FW95" i="71"/>
  <c r="T117" i="45"/>
  <c r="CS118" i="71"/>
  <c r="GC95" i="71" s="1"/>
  <c r="FW91" i="71"/>
  <c r="T113" i="45"/>
  <c r="CS114" i="71"/>
  <c r="GC91" i="71" s="1"/>
  <c r="FW87" i="71"/>
  <c r="T109" i="45"/>
  <c r="CS110" i="71"/>
  <c r="GC87" i="71" s="1"/>
  <c r="GG100" i="71"/>
  <c r="FZ100" i="71"/>
  <c r="GG98" i="71"/>
  <c r="FZ98" i="71"/>
  <c r="GG96" i="71"/>
  <c r="FZ96" i="71"/>
  <c r="GG94" i="71"/>
  <c r="FZ94" i="71"/>
  <c r="GG92" i="71"/>
  <c r="FZ92" i="71"/>
  <c r="GG90" i="71"/>
  <c r="FZ90" i="71"/>
  <c r="GG88" i="71"/>
  <c r="FZ88" i="71"/>
  <c r="CO127" i="71"/>
  <c r="CV127" i="71" s="1"/>
  <c r="FP202" i="71"/>
  <c r="FO203" i="71"/>
  <c r="CR127" i="71"/>
  <c r="Q126" i="45" s="1"/>
  <c r="CN131" i="71"/>
  <c r="EZ202" i="71"/>
  <c r="CR202" i="71" s="1"/>
  <c r="S363" i="51" s="1"/>
  <c r="EY203" i="71"/>
  <c r="FL203" i="71"/>
  <c r="CP203" i="71" s="1"/>
  <c r="FX172" i="71" s="1"/>
  <c r="FK204" i="71"/>
  <c r="FD202" i="71"/>
  <c r="CN202" i="71" s="1"/>
  <c r="FC203" i="71"/>
  <c r="FH202" i="71"/>
  <c r="CO202" i="71" s="1"/>
  <c r="FW171" i="71" s="1"/>
  <c r="FG203" i="71"/>
  <c r="CV202" i="71" l="1"/>
  <c r="T205" i="45" s="1"/>
  <c r="CV292" i="71"/>
  <c r="FD143" i="71"/>
  <c r="FC144" i="71"/>
  <c r="FH143" i="71"/>
  <c r="FG144" i="71"/>
  <c r="FP144" i="71"/>
  <c r="FO145" i="71"/>
  <c r="EZ145" i="71"/>
  <c r="EY146" i="71"/>
  <c r="EZ295" i="71"/>
  <c r="CR295" i="71" s="1"/>
  <c r="T380" i="51" s="1"/>
  <c r="EY296" i="71"/>
  <c r="FL143" i="71"/>
  <c r="CP143" i="71" s="1"/>
  <c r="FK144" i="71"/>
  <c r="FD293" i="71"/>
  <c r="CN293" i="71" s="1"/>
  <c r="FC294" i="71"/>
  <c r="FH295" i="71"/>
  <c r="FG296" i="71"/>
  <c r="FP296" i="71"/>
  <c r="FO297" i="71"/>
  <c r="GE119" i="71"/>
  <c r="FX119" i="71"/>
  <c r="Q300" i="45"/>
  <c r="AB58" i="72"/>
  <c r="B59" i="72"/>
  <c r="FZ171" i="71"/>
  <c r="Q205" i="45"/>
  <c r="FH203" i="71"/>
  <c r="CO203" i="71" s="1"/>
  <c r="FW172" i="71" s="1"/>
  <c r="FG204" i="71"/>
  <c r="FD203" i="71"/>
  <c r="CN203" i="71" s="1"/>
  <c r="CV203" i="71" s="1"/>
  <c r="FC204" i="71"/>
  <c r="FL204" i="71"/>
  <c r="CP204" i="71" s="1"/>
  <c r="FX173" i="71" s="1"/>
  <c r="FK205" i="71"/>
  <c r="EZ203" i="71"/>
  <c r="CR203" i="71" s="1"/>
  <c r="S364" i="51" s="1"/>
  <c r="EY204" i="71"/>
  <c r="CN132" i="71"/>
  <c r="CR128" i="71"/>
  <c r="Q127" i="45" s="1"/>
  <c r="FP203" i="71"/>
  <c r="FO204" i="71"/>
  <c r="CO128" i="71"/>
  <c r="CV128" i="71" s="1"/>
  <c r="T297" i="45"/>
  <c r="CS292" i="71"/>
  <c r="CW292" i="71" s="1"/>
  <c r="CO293" i="71"/>
  <c r="FV171" i="71"/>
  <c r="CS202" i="71"/>
  <c r="FV108" i="71"/>
  <c r="GF108" i="71"/>
  <c r="GG104" i="71"/>
  <c r="FZ104" i="71"/>
  <c r="FW104" i="71"/>
  <c r="T126" i="45"/>
  <c r="CS127" i="71"/>
  <c r="GC104" i="71" s="1"/>
  <c r="CV293" i="71" l="1"/>
  <c r="FP297" i="71"/>
  <c r="FO298" i="71"/>
  <c r="FH296" i="71"/>
  <c r="FG297" i="71"/>
  <c r="FD294" i="71"/>
  <c r="FC295" i="71"/>
  <c r="FL144" i="71"/>
  <c r="CP144" i="71" s="1"/>
  <c r="FK145" i="71"/>
  <c r="EZ296" i="71"/>
  <c r="CR296" i="71" s="1"/>
  <c r="T381" i="51" s="1"/>
  <c r="EY297" i="71"/>
  <c r="EZ146" i="71"/>
  <c r="EY147" i="71"/>
  <c r="FP145" i="71"/>
  <c r="FO146" i="71"/>
  <c r="FH144" i="71"/>
  <c r="FG145" i="71"/>
  <c r="FD144" i="71"/>
  <c r="FC145" i="71"/>
  <c r="GE120" i="71"/>
  <c r="FX120" i="71"/>
  <c r="Q301" i="45"/>
  <c r="B60" i="72"/>
  <c r="AB59" i="72"/>
  <c r="FZ172" i="71"/>
  <c r="Q206" i="45"/>
  <c r="T298" i="45"/>
  <c r="CS293" i="71"/>
  <c r="CW293" i="71" s="1"/>
  <c r="CO294" i="71"/>
  <c r="CO129" i="71"/>
  <c r="CV129" i="71" s="1"/>
  <c r="FP204" i="71"/>
  <c r="FO205" i="71"/>
  <c r="CR129" i="71"/>
  <c r="Q128" i="45" s="1"/>
  <c r="CN133" i="71"/>
  <c r="EZ204" i="71"/>
  <c r="CR204" i="71" s="1"/>
  <c r="S365" i="51" s="1"/>
  <c r="EY205" i="71"/>
  <c r="FL205" i="71"/>
  <c r="CP205" i="71" s="1"/>
  <c r="FX174" i="71" s="1"/>
  <c r="FK206" i="71"/>
  <c r="FD204" i="71"/>
  <c r="CN204" i="71" s="1"/>
  <c r="FC205" i="71"/>
  <c r="FH204" i="71"/>
  <c r="CO204" i="71" s="1"/>
  <c r="FW173" i="71" s="1"/>
  <c r="FG205" i="71"/>
  <c r="CN294" i="71"/>
  <c r="CV294" i="71" s="1"/>
  <c r="FW105" i="71"/>
  <c r="T127" i="45"/>
  <c r="CS128" i="71"/>
  <c r="GC105" i="71" s="1"/>
  <c r="GG105" i="71"/>
  <c r="FZ105" i="71"/>
  <c r="GF109" i="71"/>
  <c r="FV109" i="71"/>
  <c r="FV172" i="71"/>
  <c r="T206" i="45"/>
  <c r="CS203" i="71"/>
  <c r="CV204" i="71" l="1"/>
  <c r="FD145" i="71"/>
  <c r="FC146" i="71"/>
  <c r="FH145" i="71"/>
  <c r="FG146" i="71"/>
  <c r="FP146" i="71"/>
  <c r="FO147" i="71"/>
  <c r="EZ147" i="71"/>
  <c r="EY148" i="71"/>
  <c r="EZ297" i="71"/>
  <c r="CR297" i="71" s="1"/>
  <c r="T382" i="51" s="1"/>
  <c r="EY298" i="71"/>
  <c r="FL145" i="71"/>
  <c r="CP145" i="71" s="1"/>
  <c r="FK146" i="71"/>
  <c r="FD295" i="71"/>
  <c r="CN295" i="71" s="1"/>
  <c r="FC296" i="71"/>
  <c r="FH297" i="71"/>
  <c r="FG298" i="71"/>
  <c r="FP298" i="71"/>
  <c r="FO299" i="71"/>
  <c r="GE121" i="71"/>
  <c r="FX121" i="71"/>
  <c r="Q302" i="45"/>
  <c r="AB60" i="72"/>
  <c r="B61" i="72"/>
  <c r="FZ173" i="71"/>
  <c r="Q207" i="45"/>
  <c r="FH205" i="71"/>
  <c r="CO205" i="71" s="1"/>
  <c r="FW174" i="71" s="1"/>
  <c r="FG206" i="71"/>
  <c r="FD205" i="71"/>
  <c r="CN205" i="71" s="1"/>
  <c r="CV205" i="71" s="1"/>
  <c r="FC206" i="71"/>
  <c r="FL206" i="71"/>
  <c r="CP206" i="71" s="1"/>
  <c r="FX175" i="71" s="1"/>
  <c r="FK207" i="71"/>
  <c r="EZ205" i="71"/>
  <c r="CR205" i="71" s="1"/>
  <c r="S366" i="51" s="1"/>
  <c r="EY206" i="71"/>
  <c r="CN134" i="71"/>
  <c r="CR130" i="71"/>
  <c r="Q129" i="45" s="1"/>
  <c r="FP205" i="71"/>
  <c r="FO206" i="71"/>
  <c r="CO130" i="71"/>
  <c r="CV130" i="71" s="1"/>
  <c r="CO295" i="71"/>
  <c r="T299" i="45"/>
  <c r="CS294" i="71"/>
  <c r="CW294" i="71" s="1"/>
  <c r="T207" i="45"/>
  <c r="FV173" i="71"/>
  <c r="CS204" i="71"/>
  <c r="GF110" i="71"/>
  <c r="FV110" i="71"/>
  <c r="GG106" i="71"/>
  <c r="FZ106" i="71"/>
  <c r="FW106" i="71"/>
  <c r="T128" i="45"/>
  <c r="CS129" i="71"/>
  <c r="GC106" i="71" s="1"/>
  <c r="CV295" i="71" l="1"/>
  <c r="FP299" i="71"/>
  <c r="FO300" i="71"/>
  <c r="FH298" i="71"/>
  <c r="FG299" i="71"/>
  <c r="FD296" i="71"/>
  <c r="CN296" i="71" s="1"/>
  <c r="FC297" i="71"/>
  <c r="FL146" i="71"/>
  <c r="CP146" i="71" s="1"/>
  <c r="FK147" i="71"/>
  <c r="EZ298" i="71"/>
  <c r="CR298" i="71" s="1"/>
  <c r="T383" i="51" s="1"/>
  <c r="EY299" i="71"/>
  <c r="EZ148" i="71"/>
  <c r="EY149" i="71"/>
  <c r="FP147" i="71"/>
  <c r="FO148" i="71"/>
  <c r="FH146" i="71"/>
  <c r="FG147" i="71"/>
  <c r="FD146" i="71"/>
  <c r="FC147" i="71"/>
  <c r="GE122" i="71"/>
  <c r="FX122" i="71"/>
  <c r="Q303" i="45"/>
  <c r="AB61" i="72"/>
  <c r="B62" i="72"/>
  <c r="FZ174" i="71"/>
  <c r="Q208" i="45"/>
  <c r="CO296" i="71"/>
  <c r="CO131" i="71"/>
  <c r="CV131" i="71" s="1"/>
  <c r="FP206" i="71"/>
  <c r="FO207" i="71"/>
  <c r="CR131" i="71"/>
  <c r="Q130" i="45" s="1"/>
  <c r="CN135" i="71"/>
  <c r="EZ206" i="71"/>
  <c r="CR206" i="71" s="1"/>
  <c r="S367" i="51" s="1"/>
  <c r="EY207" i="71"/>
  <c r="FL207" i="71"/>
  <c r="CP207" i="71" s="1"/>
  <c r="FX176" i="71" s="1"/>
  <c r="FK208" i="71"/>
  <c r="FD206" i="71"/>
  <c r="CN206" i="71" s="1"/>
  <c r="FC207" i="71"/>
  <c r="FH206" i="71"/>
  <c r="CO206" i="71" s="1"/>
  <c r="FW175" i="71" s="1"/>
  <c r="FG207" i="71"/>
  <c r="FW107" i="71"/>
  <c r="T129" i="45"/>
  <c r="CS130" i="71"/>
  <c r="GC107" i="71" s="1"/>
  <c r="GG107" i="71"/>
  <c r="FZ107" i="71"/>
  <c r="FV111" i="71"/>
  <c r="GF111" i="71"/>
  <c r="FV174" i="71"/>
  <c r="T208" i="45"/>
  <c r="CS205" i="71"/>
  <c r="T300" i="45"/>
  <c r="CS295" i="71"/>
  <c r="CW295" i="71" s="1"/>
  <c r="FP300" i="71" l="1"/>
  <c r="FO301" i="71"/>
  <c r="FP301" i="71" s="1"/>
  <c r="CV296" i="71"/>
  <c r="T301" i="45" s="1"/>
  <c r="CV206" i="71"/>
  <c r="FD147" i="71"/>
  <c r="FC148" i="71"/>
  <c r="FH147" i="71"/>
  <c r="FG148" i="71"/>
  <c r="FP148" i="71"/>
  <c r="FO149" i="71"/>
  <c r="EZ149" i="71"/>
  <c r="EY150" i="71"/>
  <c r="EZ299" i="71"/>
  <c r="CR299" i="71" s="1"/>
  <c r="T384" i="51" s="1"/>
  <c r="EY300" i="71"/>
  <c r="FL147" i="71"/>
  <c r="CP147" i="71" s="1"/>
  <c r="FK148" i="71"/>
  <c r="FD297" i="71"/>
  <c r="CN297" i="71" s="1"/>
  <c r="FC298" i="71"/>
  <c r="FH299" i="71"/>
  <c r="FG300" i="71"/>
  <c r="GE123" i="71"/>
  <c r="FX123" i="71"/>
  <c r="Q304" i="45"/>
  <c r="AB62" i="72"/>
  <c r="B63" i="72"/>
  <c r="FZ175" i="71"/>
  <c r="Q209" i="45"/>
  <c r="FH207" i="71"/>
  <c r="CO207" i="71" s="1"/>
  <c r="FW176" i="71" s="1"/>
  <c r="FG208" i="71"/>
  <c r="FD207" i="71"/>
  <c r="CN207" i="71" s="1"/>
  <c r="CV207" i="71" s="1"/>
  <c r="FC208" i="71"/>
  <c r="FL208" i="71"/>
  <c r="CP208" i="71" s="1"/>
  <c r="FX177" i="71" s="1"/>
  <c r="FK209" i="71"/>
  <c r="EZ207" i="71"/>
  <c r="CR207" i="71" s="1"/>
  <c r="S368" i="51" s="1"/>
  <c r="EY208" i="71"/>
  <c r="CN136" i="71"/>
  <c r="CR132" i="71"/>
  <c r="Q131" i="45" s="1"/>
  <c r="FP207" i="71"/>
  <c r="FO208" i="71"/>
  <c r="CO132" i="71"/>
  <c r="CV132" i="71" s="1"/>
  <c r="CO297" i="71"/>
  <c r="CS296" i="71"/>
  <c r="CW296" i="71" s="1"/>
  <c r="T209" i="45"/>
  <c r="FV175" i="71"/>
  <c r="CS206" i="71"/>
  <c r="GF112" i="71"/>
  <c r="FV112" i="71"/>
  <c r="GG108" i="71"/>
  <c r="FZ108" i="71"/>
  <c r="FW108" i="71"/>
  <c r="CS131" i="71"/>
  <c r="GC108" i="71" s="1"/>
  <c r="T130" i="45"/>
  <c r="FH300" i="71" l="1"/>
  <c r="FG301" i="71"/>
  <c r="FH301" i="71" s="1"/>
  <c r="CO301" i="71" s="1"/>
  <c r="EZ300" i="71"/>
  <c r="CR300" i="71" s="1"/>
  <c r="EY301" i="71"/>
  <c r="EZ301" i="71" s="1"/>
  <c r="CR301" i="71" s="1"/>
  <c r="EZ150" i="71"/>
  <c r="EY151" i="71"/>
  <c r="EZ151" i="71" s="1"/>
  <c r="CR151" i="71" s="1"/>
  <c r="Q150" i="45" s="1"/>
  <c r="CV297" i="71"/>
  <c r="FD298" i="71"/>
  <c r="FC299" i="71"/>
  <c r="FL148" i="71"/>
  <c r="CP148" i="71" s="1"/>
  <c r="FK149" i="71"/>
  <c r="FP149" i="71"/>
  <c r="FO150" i="71"/>
  <c r="FH148" i="71"/>
  <c r="FG149" i="71"/>
  <c r="FD148" i="71"/>
  <c r="FC149" i="71"/>
  <c r="GE124" i="71"/>
  <c r="FX124" i="71"/>
  <c r="AB63" i="72"/>
  <c r="B64" i="72"/>
  <c r="FZ176" i="71"/>
  <c r="Q210" i="45"/>
  <c r="CO298" i="71"/>
  <c r="CO133" i="71"/>
  <c r="CV133" i="71" s="1"/>
  <c r="FP208" i="71"/>
  <c r="FO209" i="71"/>
  <c r="CR133" i="71"/>
  <c r="Q132" i="45" s="1"/>
  <c r="CN137" i="71"/>
  <c r="EZ208" i="71"/>
  <c r="CR208" i="71" s="1"/>
  <c r="S369" i="51" s="1"/>
  <c r="EY209" i="71"/>
  <c r="FL209" i="71"/>
  <c r="CP209" i="71" s="1"/>
  <c r="FX178" i="71" s="1"/>
  <c r="FK210" i="71"/>
  <c r="FD208" i="71"/>
  <c r="CN208" i="71" s="1"/>
  <c r="FC209" i="71"/>
  <c r="FH208" i="71"/>
  <c r="CO208" i="71" s="1"/>
  <c r="FW177" i="71" s="1"/>
  <c r="FG209" i="71"/>
  <c r="CN298" i="71"/>
  <c r="CV298" i="71" s="1"/>
  <c r="FW109" i="71"/>
  <c r="T131" i="45"/>
  <c r="CS132" i="71"/>
  <c r="GC109" i="71" s="1"/>
  <c r="GG109" i="71"/>
  <c r="FZ109" i="71"/>
  <c r="FV113" i="71"/>
  <c r="GF113" i="71"/>
  <c r="FV176" i="71"/>
  <c r="T210" i="45"/>
  <c r="CS207" i="71"/>
  <c r="T302" i="45"/>
  <c r="CS297" i="71"/>
  <c r="CW297" i="71" s="1"/>
  <c r="Q306" i="45" l="1"/>
  <c r="T386" i="51"/>
  <c r="FP150" i="71"/>
  <c r="FO151" i="71"/>
  <c r="FP151" i="71" s="1"/>
  <c r="T385" i="51"/>
  <c r="Q305" i="45"/>
  <c r="AU306" i="45" s="1"/>
  <c r="CV208" i="71"/>
  <c r="T211" i="45" s="1"/>
  <c r="FD149" i="71"/>
  <c r="FC150" i="71"/>
  <c r="FH149" i="71"/>
  <c r="FG150" i="71"/>
  <c r="FL149" i="71"/>
  <c r="CP149" i="71" s="1"/>
  <c r="GE126" i="71" s="1"/>
  <c r="FK150" i="71"/>
  <c r="FD299" i="71"/>
  <c r="FC300" i="71"/>
  <c r="GE125" i="71"/>
  <c r="FX125" i="71"/>
  <c r="AB64" i="72"/>
  <c r="B65" i="72"/>
  <c r="FZ177" i="71"/>
  <c r="Q211" i="45"/>
  <c r="CN299" i="71"/>
  <c r="FH209" i="71"/>
  <c r="CO209" i="71" s="1"/>
  <c r="FW178" i="71" s="1"/>
  <c r="FG210" i="71"/>
  <c r="FD209" i="71"/>
  <c r="CN209" i="71" s="1"/>
  <c r="CV209" i="71" s="1"/>
  <c r="FC210" i="71"/>
  <c r="FL210" i="71"/>
  <c r="CP210" i="71" s="1"/>
  <c r="FX179" i="71" s="1"/>
  <c r="FK211" i="71"/>
  <c r="EZ209" i="71"/>
  <c r="CR209" i="71" s="1"/>
  <c r="S370" i="51" s="1"/>
  <c r="EY210" i="71"/>
  <c r="CN138" i="71"/>
  <c r="CR134" i="71"/>
  <c r="Q133" i="45" s="1"/>
  <c r="FP209" i="71"/>
  <c r="FO210" i="71"/>
  <c r="CO134" i="71"/>
  <c r="CV134" i="71" s="1"/>
  <c r="CO299" i="71"/>
  <c r="CO300" i="71"/>
  <c r="T303" i="45"/>
  <c r="CS298" i="71"/>
  <c r="CW298" i="71" s="1"/>
  <c r="FV177" i="71"/>
  <c r="CS208" i="71"/>
  <c r="GF114" i="71"/>
  <c r="FV114" i="71"/>
  <c r="GG110" i="71"/>
  <c r="FZ110" i="71"/>
  <c r="FW110" i="71"/>
  <c r="T132" i="45"/>
  <c r="CS133" i="71"/>
  <c r="GC110" i="71" s="1"/>
  <c r="FD300" i="71" l="1"/>
  <c r="CN300" i="71" s="1"/>
  <c r="CV300" i="71" s="1"/>
  <c r="T305" i="45" s="1"/>
  <c r="FC301" i="71"/>
  <c r="FD301" i="71" s="1"/>
  <c r="CN301" i="71" s="1"/>
  <c r="FL150" i="71"/>
  <c r="CP150" i="71" s="1"/>
  <c r="GE127" i="71" s="1"/>
  <c r="FK151" i="71"/>
  <c r="FL151" i="71" s="1"/>
  <c r="CP151" i="71" s="1"/>
  <c r="FH150" i="71"/>
  <c r="FG151" i="71"/>
  <c r="FH151" i="71" s="1"/>
  <c r="CO151" i="71" s="1"/>
  <c r="FD150" i="71"/>
  <c r="FC151" i="71"/>
  <c r="FD151" i="71" s="1"/>
  <c r="CN151" i="71" s="1"/>
  <c r="CV299" i="71"/>
  <c r="T304" i="45" s="1"/>
  <c r="AB65" i="72"/>
  <c r="B66" i="72"/>
  <c r="FZ178" i="71"/>
  <c r="Q212" i="45"/>
  <c r="CO135" i="71"/>
  <c r="CV135" i="71" s="1"/>
  <c r="FP210" i="71"/>
  <c r="FO211" i="71"/>
  <c r="CR135" i="71"/>
  <c r="Q134" i="45" s="1"/>
  <c r="CN139" i="71"/>
  <c r="EZ210" i="71"/>
  <c r="CR210" i="71" s="1"/>
  <c r="S371" i="51" s="1"/>
  <c r="EY211" i="71"/>
  <c r="FL211" i="71"/>
  <c r="CP211" i="71" s="1"/>
  <c r="FX180" i="71" s="1"/>
  <c r="FK212" i="71"/>
  <c r="FD210" i="71"/>
  <c r="CN210" i="71" s="1"/>
  <c r="FC211" i="71"/>
  <c r="FH210" i="71"/>
  <c r="CO210" i="71" s="1"/>
  <c r="FW179" i="71" s="1"/>
  <c r="FG211" i="71"/>
  <c r="CS300" i="71"/>
  <c r="CW300" i="71" s="1"/>
  <c r="FW111" i="71"/>
  <c r="CS134" i="71"/>
  <c r="GC111" i="71" s="1"/>
  <c r="T133" i="45"/>
  <c r="GG111" i="71"/>
  <c r="FZ111" i="71"/>
  <c r="FV115" i="71"/>
  <c r="GF115" i="71"/>
  <c r="T212" i="45"/>
  <c r="FV178" i="71"/>
  <c r="CS209" i="71"/>
  <c r="CS299" i="71"/>
  <c r="CW299" i="71" s="1"/>
  <c r="CV151" i="71" l="1"/>
  <c r="T150" i="45" s="1"/>
  <c r="CS151" i="71"/>
  <c r="CV301" i="71"/>
  <c r="T306" i="45" s="1"/>
  <c r="CS301" i="71"/>
  <c r="CW301" i="71" s="1"/>
  <c r="BE306" i="45"/>
  <c r="CV210" i="71"/>
  <c r="AB66" i="72"/>
  <c r="B67" i="72"/>
  <c r="FZ179" i="71"/>
  <c r="Q213" i="45"/>
  <c r="FH211" i="71"/>
  <c r="CO211" i="71" s="1"/>
  <c r="FW180" i="71" s="1"/>
  <c r="FG212" i="71"/>
  <c r="FD211" i="71"/>
  <c r="CN211" i="71" s="1"/>
  <c r="CV211" i="71" s="1"/>
  <c r="FC212" i="71"/>
  <c r="FL212" i="71"/>
  <c r="CP212" i="71" s="1"/>
  <c r="FX181" i="71" s="1"/>
  <c r="FK213" i="71"/>
  <c r="EZ211" i="71"/>
  <c r="CR211" i="71" s="1"/>
  <c r="S372" i="51" s="1"/>
  <c r="EY212" i="71"/>
  <c r="CN140" i="71"/>
  <c r="CR136" i="71"/>
  <c r="Q135" i="45" s="1"/>
  <c r="FP211" i="71"/>
  <c r="FO212" i="71"/>
  <c r="CO136" i="71"/>
  <c r="CV136" i="71" s="1"/>
  <c r="T213" i="45"/>
  <c r="FV179" i="71"/>
  <c r="CS210" i="71"/>
  <c r="GF116" i="71"/>
  <c r="FV116" i="71"/>
  <c r="GG112" i="71"/>
  <c r="FZ112" i="71"/>
  <c r="FW112" i="71"/>
  <c r="CS135" i="71"/>
  <c r="GC112" i="71" s="1"/>
  <c r="T134" i="45"/>
  <c r="B68" i="72" l="1"/>
  <c r="AB67" i="72"/>
  <c r="FZ180" i="71"/>
  <c r="Q214" i="45"/>
  <c r="CO137" i="71"/>
  <c r="CV137" i="71" s="1"/>
  <c r="FP212" i="71"/>
  <c r="FO213" i="71"/>
  <c r="CR137" i="71"/>
  <c r="Q136" i="45" s="1"/>
  <c r="CN141" i="71"/>
  <c r="EZ212" i="71"/>
  <c r="CR212" i="71" s="1"/>
  <c r="S373" i="51" s="1"/>
  <c r="EY213" i="71"/>
  <c r="FL213" i="71"/>
  <c r="CP213" i="71" s="1"/>
  <c r="FX182" i="71" s="1"/>
  <c r="FK214" i="71"/>
  <c r="FD212" i="71"/>
  <c r="CN212" i="71" s="1"/>
  <c r="FC213" i="71"/>
  <c r="FH212" i="71"/>
  <c r="CO212" i="71" s="1"/>
  <c r="FW181" i="71" s="1"/>
  <c r="FG213" i="71"/>
  <c r="FW113" i="71"/>
  <c r="T135" i="45"/>
  <c r="CS136" i="71"/>
  <c r="GC113" i="71" s="1"/>
  <c r="GG113" i="71"/>
  <c r="FZ113" i="71"/>
  <c r="FV117" i="71"/>
  <c r="GF117" i="71"/>
  <c r="T214" i="45"/>
  <c r="FV180" i="71"/>
  <c r="CS211" i="71"/>
  <c r="CV212" i="71" l="1"/>
  <c r="T215" i="45" s="1"/>
  <c r="B69" i="72"/>
  <c r="AB68" i="72"/>
  <c r="FZ181" i="71"/>
  <c r="Q215" i="45"/>
  <c r="FH213" i="71"/>
  <c r="CO213" i="71" s="1"/>
  <c r="FW182" i="71" s="1"/>
  <c r="FG214" i="71"/>
  <c r="FD213" i="71"/>
  <c r="CN213" i="71" s="1"/>
  <c r="FC214" i="71"/>
  <c r="FL214" i="71"/>
  <c r="CP214" i="71" s="1"/>
  <c r="FX183" i="71" s="1"/>
  <c r="FK215" i="71"/>
  <c r="EZ213" i="71"/>
  <c r="CR213" i="71" s="1"/>
  <c r="S374" i="51" s="1"/>
  <c r="EY214" i="71"/>
  <c r="CN142" i="71"/>
  <c r="CR138" i="71"/>
  <c r="Q137" i="45" s="1"/>
  <c r="FP213" i="71"/>
  <c r="FO214" i="71"/>
  <c r="CO138" i="71"/>
  <c r="CV138" i="71" s="1"/>
  <c r="FV181" i="71"/>
  <c r="CS212" i="71"/>
  <c r="FV118" i="71"/>
  <c r="GF118" i="71"/>
  <c r="GG114" i="71"/>
  <c r="FZ114" i="71"/>
  <c r="FW114" i="71"/>
  <c r="CS137" i="71"/>
  <c r="GC114" i="71" s="1"/>
  <c r="T136" i="45"/>
  <c r="CV213" i="71" l="1"/>
  <c r="T216" i="45" s="1"/>
  <c r="B70" i="72"/>
  <c r="AB69" i="72"/>
  <c r="FZ182" i="71"/>
  <c r="Q216" i="45"/>
  <c r="CO139" i="71"/>
  <c r="CV139" i="71" s="1"/>
  <c r="FP214" i="71"/>
  <c r="FO215" i="71"/>
  <c r="CR139" i="71"/>
  <c r="Q138" i="45" s="1"/>
  <c r="CN143" i="71"/>
  <c r="EZ214" i="71"/>
  <c r="CR214" i="71" s="1"/>
  <c r="S375" i="51" s="1"/>
  <c r="EY215" i="71"/>
  <c r="FL215" i="71"/>
  <c r="CP215" i="71" s="1"/>
  <c r="FX184" i="71" s="1"/>
  <c r="FK216" i="71"/>
  <c r="FD214" i="71"/>
  <c r="CN214" i="71" s="1"/>
  <c r="FC215" i="71"/>
  <c r="FH214" i="71"/>
  <c r="CO214" i="71" s="1"/>
  <c r="FW183" i="71" s="1"/>
  <c r="FG215" i="71"/>
  <c r="FW115" i="71"/>
  <c r="T137" i="45"/>
  <c r="CS138" i="71"/>
  <c r="GC115" i="71" s="1"/>
  <c r="GG115" i="71"/>
  <c r="FZ115" i="71"/>
  <c r="FV119" i="71"/>
  <c r="GF119" i="71"/>
  <c r="FV182" i="71"/>
  <c r="CS213" i="71"/>
  <c r="CV214" i="71" l="1"/>
  <c r="T217" i="45" s="1"/>
  <c r="B71" i="72"/>
  <c r="AB70" i="72"/>
  <c r="FZ183" i="71"/>
  <c r="Q217" i="45"/>
  <c r="FH215" i="71"/>
  <c r="CO215" i="71" s="1"/>
  <c r="FW184" i="71" s="1"/>
  <c r="FG216" i="71"/>
  <c r="FD215" i="71"/>
  <c r="CN215" i="71" s="1"/>
  <c r="CV215" i="71" s="1"/>
  <c r="FC216" i="71"/>
  <c r="FL216" i="71"/>
  <c r="CP216" i="71" s="1"/>
  <c r="FX185" i="71" s="1"/>
  <c r="FK217" i="71"/>
  <c r="EZ215" i="71"/>
  <c r="CR215" i="71" s="1"/>
  <c r="S376" i="51" s="1"/>
  <c r="EY216" i="71"/>
  <c r="CN144" i="71"/>
  <c r="CR140" i="71"/>
  <c r="Q139" i="45" s="1"/>
  <c r="FP215" i="71"/>
  <c r="FO216" i="71"/>
  <c r="CO140" i="71"/>
  <c r="CV140" i="71" s="1"/>
  <c r="FV183" i="71"/>
  <c r="CS214" i="71"/>
  <c r="FV120" i="71"/>
  <c r="GF120" i="71"/>
  <c r="GG116" i="71"/>
  <c r="FZ116" i="71"/>
  <c r="FW116" i="71"/>
  <c r="CS139" i="71"/>
  <c r="GC116" i="71" s="1"/>
  <c r="T138" i="45"/>
  <c r="B72" i="72" l="1"/>
  <c r="AB71" i="72"/>
  <c r="FZ184" i="71"/>
  <c r="Q218" i="45"/>
  <c r="CO141" i="71"/>
  <c r="CV141" i="71" s="1"/>
  <c r="FP216" i="71"/>
  <c r="FO217" i="71"/>
  <c r="CR141" i="71"/>
  <c r="Q140" i="45" s="1"/>
  <c r="CN145" i="71"/>
  <c r="EZ216" i="71"/>
  <c r="CR216" i="71" s="1"/>
  <c r="S377" i="51" s="1"/>
  <c r="EY217" i="71"/>
  <c r="FL217" i="71"/>
  <c r="CP217" i="71" s="1"/>
  <c r="FX186" i="71" s="1"/>
  <c r="FK218" i="71"/>
  <c r="FD216" i="71"/>
  <c r="CN216" i="71" s="1"/>
  <c r="FC217" i="71"/>
  <c r="FH216" i="71"/>
  <c r="CO216" i="71" s="1"/>
  <c r="FW185" i="71" s="1"/>
  <c r="FG217" i="71"/>
  <c r="FW117" i="71"/>
  <c r="T139" i="45"/>
  <c r="CS140" i="71"/>
  <c r="GC117" i="71" s="1"/>
  <c r="GG117" i="71"/>
  <c r="FZ117" i="71"/>
  <c r="GF121" i="71"/>
  <c r="FV121" i="71"/>
  <c r="T218" i="45"/>
  <c r="FV184" i="71"/>
  <c r="CS215" i="71"/>
  <c r="CV216" i="71" l="1"/>
  <c r="T219" i="45" s="1"/>
  <c r="B73" i="72"/>
  <c r="AB72" i="72"/>
  <c r="FZ185" i="71"/>
  <c r="Q219" i="45"/>
  <c r="FH217" i="71"/>
  <c r="CO217" i="71" s="1"/>
  <c r="FW186" i="71" s="1"/>
  <c r="FG218" i="71"/>
  <c r="FD217" i="71"/>
  <c r="CN217" i="71" s="1"/>
  <c r="CV217" i="71" s="1"/>
  <c r="FC218" i="71"/>
  <c r="FL218" i="71"/>
  <c r="CP218" i="71" s="1"/>
  <c r="FX187" i="71" s="1"/>
  <c r="FK219" i="71"/>
  <c r="EZ217" i="71"/>
  <c r="CR217" i="71" s="1"/>
  <c r="S378" i="51" s="1"/>
  <c r="EY218" i="71"/>
  <c r="CN146" i="71"/>
  <c r="CR142" i="71"/>
  <c r="Q141" i="45" s="1"/>
  <c r="FP217" i="71"/>
  <c r="FO218" i="71"/>
  <c r="CO142" i="71"/>
  <c r="CV142" i="71" s="1"/>
  <c r="FV185" i="71"/>
  <c r="CS216" i="71"/>
  <c r="FV122" i="71"/>
  <c r="GF122" i="71"/>
  <c r="GG118" i="71"/>
  <c r="FZ118" i="71"/>
  <c r="FW118" i="71"/>
  <c r="CS141" i="71"/>
  <c r="GC118" i="71" s="1"/>
  <c r="T140" i="45"/>
  <c r="B74" i="72" l="1"/>
  <c r="AB73" i="72"/>
  <c r="FZ186" i="71"/>
  <c r="Q220" i="45"/>
  <c r="CO143" i="71"/>
  <c r="CV143" i="71" s="1"/>
  <c r="FP218" i="71"/>
  <c r="FO219" i="71"/>
  <c r="CR143" i="71"/>
  <c r="Q142" i="45" s="1"/>
  <c r="CN147" i="71"/>
  <c r="EZ218" i="71"/>
  <c r="CR218" i="71" s="1"/>
  <c r="S379" i="51" s="1"/>
  <c r="EY219" i="71"/>
  <c r="FL219" i="71"/>
  <c r="CP219" i="71" s="1"/>
  <c r="FX188" i="71" s="1"/>
  <c r="FK220" i="71"/>
  <c r="FD218" i="71"/>
  <c r="CN218" i="71" s="1"/>
  <c r="FC219" i="71"/>
  <c r="FH218" i="71"/>
  <c r="CO218" i="71" s="1"/>
  <c r="FW187" i="71" s="1"/>
  <c r="FG219" i="71"/>
  <c r="FW119" i="71"/>
  <c r="T141" i="45"/>
  <c r="CS142" i="71"/>
  <c r="GC119" i="71" s="1"/>
  <c r="GG119" i="71"/>
  <c r="FZ119" i="71"/>
  <c r="GF123" i="71"/>
  <c r="FV123" i="71"/>
  <c r="T220" i="45"/>
  <c r="FV186" i="71"/>
  <c r="CS217" i="71"/>
  <c r="CV218" i="71" l="1"/>
  <c r="T221" i="45" s="1"/>
  <c r="B75" i="72"/>
  <c r="AB74" i="72"/>
  <c r="FZ187" i="71"/>
  <c r="Q221" i="45"/>
  <c r="FH219" i="71"/>
  <c r="CO219" i="71" s="1"/>
  <c r="FW188" i="71" s="1"/>
  <c r="FG220" i="71"/>
  <c r="FD219" i="71"/>
  <c r="CN219" i="71" s="1"/>
  <c r="CV219" i="71" s="1"/>
  <c r="FC220" i="71"/>
  <c r="FL220" i="71"/>
  <c r="CP220" i="71" s="1"/>
  <c r="FX189" i="71" s="1"/>
  <c r="FK221" i="71"/>
  <c r="EZ219" i="71"/>
  <c r="CR219" i="71" s="1"/>
  <c r="S380" i="51" s="1"/>
  <c r="EY220" i="71"/>
  <c r="CN148" i="71"/>
  <c r="CR144" i="71"/>
  <c r="Q143" i="45" s="1"/>
  <c r="FP219" i="71"/>
  <c r="FO220" i="71"/>
  <c r="CO144" i="71"/>
  <c r="CV144" i="71" s="1"/>
  <c r="FV187" i="71"/>
  <c r="CS218" i="71"/>
  <c r="FV124" i="71"/>
  <c r="GF124" i="71"/>
  <c r="GG120" i="71"/>
  <c r="FZ120" i="71"/>
  <c r="FW120" i="71"/>
  <c r="CS143" i="71"/>
  <c r="GC120" i="71" s="1"/>
  <c r="T142" i="45"/>
  <c r="B76" i="72" l="1"/>
  <c r="AB75" i="72"/>
  <c r="FZ188" i="71"/>
  <c r="Q222" i="45"/>
  <c r="CO145" i="71"/>
  <c r="CV145" i="71" s="1"/>
  <c r="FP220" i="71"/>
  <c r="FO221" i="71"/>
  <c r="CR145" i="71"/>
  <c r="Q144" i="45" s="1"/>
  <c r="CN149" i="71"/>
  <c r="CN150" i="71"/>
  <c r="EZ220" i="71"/>
  <c r="CR220" i="71" s="1"/>
  <c r="S381" i="51" s="1"/>
  <c r="EY221" i="71"/>
  <c r="FL221" i="71"/>
  <c r="CP221" i="71" s="1"/>
  <c r="FX190" i="71" s="1"/>
  <c r="FK222" i="71"/>
  <c r="FD220" i="71"/>
  <c r="CN220" i="71" s="1"/>
  <c r="FC221" i="71"/>
  <c r="FH220" i="71"/>
  <c r="CO220" i="71" s="1"/>
  <c r="FW189" i="71" s="1"/>
  <c r="FG221" i="71"/>
  <c r="FW121" i="71"/>
  <c r="T143" i="45"/>
  <c r="CS144" i="71"/>
  <c r="GC121" i="71" s="1"/>
  <c r="GG121" i="71"/>
  <c r="FZ121" i="71"/>
  <c r="GF125" i="71"/>
  <c r="FV125" i="71"/>
  <c r="T222" i="45"/>
  <c r="FV188" i="71"/>
  <c r="CS219" i="71"/>
  <c r="AB76" i="72" l="1"/>
  <c r="B77" i="72"/>
  <c r="AB77" i="72" s="1"/>
  <c r="CV220" i="71"/>
  <c r="FZ189" i="71"/>
  <c r="Q223" i="45"/>
  <c r="FH221" i="71"/>
  <c r="CO221" i="71" s="1"/>
  <c r="FW190" i="71" s="1"/>
  <c r="FG222" i="71"/>
  <c r="FD221" i="71"/>
  <c r="CN221" i="71" s="1"/>
  <c r="CV221" i="71" s="1"/>
  <c r="FC222" i="71"/>
  <c r="FL222" i="71"/>
  <c r="CP222" i="71" s="1"/>
  <c r="FX191" i="71" s="1"/>
  <c r="FK223" i="71"/>
  <c r="EZ221" i="71"/>
  <c r="CR221" i="71" s="1"/>
  <c r="S382" i="51" s="1"/>
  <c r="EY222" i="71"/>
  <c r="GF127" i="71"/>
  <c r="CR146" i="71"/>
  <c r="Q145" i="45" s="1"/>
  <c r="FP221" i="71"/>
  <c r="FO222" i="71"/>
  <c r="CO146" i="71"/>
  <c r="CV146" i="71" s="1"/>
  <c r="T223" i="45"/>
  <c r="FV189" i="71"/>
  <c r="CS220" i="71"/>
  <c r="GF126" i="71"/>
  <c r="GG122" i="71"/>
  <c r="FZ122" i="71"/>
  <c r="FW122" i="71"/>
  <c r="CS145" i="71"/>
  <c r="GC122" i="71" s="1"/>
  <c r="T144" i="45"/>
  <c r="FZ190" i="71" l="1"/>
  <c r="Q224" i="45"/>
  <c r="FW123" i="71"/>
  <c r="T145" i="45"/>
  <c r="CS146" i="71"/>
  <c r="GC123" i="71" s="1"/>
  <c r="GG123" i="71"/>
  <c r="FZ123" i="71"/>
  <c r="EZ222" i="71"/>
  <c r="CR222" i="71" s="1"/>
  <c r="S383" i="51" s="1"/>
  <c r="EY223" i="71"/>
  <c r="FL223" i="71"/>
  <c r="CP223" i="71" s="1"/>
  <c r="FK224" i="71"/>
  <c r="FD222" i="71"/>
  <c r="CN222" i="71" s="1"/>
  <c r="FC223" i="71"/>
  <c r="FH222" i="71"/>
  <c r="CO222" i="71" s="1"/>
  <c r="FW191" i="71" s="1"/>
  <c r="FG223" i="71"/>
  <c r="CO147" i="71"/>
  <c r="CV147" i="71" s="1"/>
  <c r="FP222" i="71"/>
  <c r="FO223" i="71"/>
  <c r="CR147" i="71"/>
  <c r="Q146" i="45" s="1"/>
  <c r="T224" i="45"/>
  <c r="FV190" i="71"/>
  <c r="CS221" i="71"/>
  <c r="FL224" i="71" l="1"/>
  <c r="CP224" i="71" s="1"/>
  <c r="FK225" i="71"/>
  <c r="FL225" i="71" s="1"/>
  <c r="CP225" i="71" s="1"/>
  <c r="CV222" i="71"/>
  <c r="FZ191" i="71"/>
  <c r="Q225" i="45"/>
  <c r="CR148" i="71"/>
  <c r="Q147" i="45" s="1"/>
  <c r="FP223" i="71"/>
  <c r="FO224" i="71"/>
  <c r="CO148" i="71"/>
  <c r="CV148" i="71" s="1"/>
  <c r="FH223" i="71"/>
  <c r="CO223" i="71" s="1"/>
  <c r="FG224" i="71"/>
  <c r="FD223" i="71"/>
  <c r="CN223" i="71" s="1"/>
  <c r="CV223" i="71" s="1"/>
  <c r="FC224" i="71"/>
  <c r="EZ223" i="71"/>
  <c r="CR223" i="71" s="1"/>
  <c r="EY224" i="71"/>
  <c r="GG124" i="71"/>
  <c r="FZ124" i="71"/>
  <c r="FW124" i="71"/>
  <c r="CS147" i="71"/>
  <c r="GC124" i="71" s="1"/>
  <c r="T146" i="45"/>
  <c r="T225" i="45"/>
  <c r="FV191" i="71"/>
  <c r="CS222" i="71"/>
  <c r="FP224" i="71" l="1"/>
  <c r="FO225" i="71"/>
  <c r="FP225" i="71" s="1"/>
  <c r="EZ224" i="71"/>
  <c r="CR224" i="71" s="1"/>
  <c r="S385" i="51" s="1"/>
  <c r="EY225" i="71"/>
  <c r="EZ225" i="71" s="1"/>
  <c r="CR225" i="71" s="1"/>
  <c r="FD224" i="71"/>
  <c r="CN224" i="71" s="1"/>
  <c r="FC225" i="71"/>
  <c r="FD225" i="71" s="1"/>
  <c r="CN225" i="71" s="1"/>
  <c r="FH224" i="71"/>
  <c r="CO224" i="71" s="1"/>
  <c r="FG225" i="71"/>
  <c r="FH225" i="71" s="1"/>
  <c r="CO225" i="71" s="1"/>
  <c r="Q226" i="45"/>
  <c r="S384" i="51"/>
  <c r="Q227" i="45"/>
  <c r="FW125" i="71"/>
  <c r="T147" i="45"/>
  <c r="CS148" i="71"/>
  <c r="GC125" i="71" s="1"/>
  <c r="CR149" i="71"/>
  <c r="CR150" i="71"/>
  <c r="T226" i="45"/>
  <c r="CS223" i="71"/>
  <c r="CO149" i="71"/>
  <c r="CV149" i="71" s="1"/>
  <c r="CO150" i="71"/>
  <c r="CV150" i="71" s="1"/>
  <c r="FZ125" i="71"/>
  <c r="GG125" i="71"/>
  <c r="CS224" i="71" l="1"/>
  <c r="CS225" i="71"/>
  <c r="Q228" i="45"/>
  <c r="S386" i="51"/>
  <c r="AU228" i="45"/>
  <c r="CV225" i="71"/>
  <c r="T228" i="45" s="1"/>
  <c r="CV224" i="71"/>
  <c r="T227" i="45" s="1"/>
  <c r="GG126" i="71"/>
  <c r="Q148" i="45"/>
  <c r="GG127" i="71"/>
  <c r="Q149" i="45"/>
  <c r="AU150" i="45" s="1"/>
  <c r="T149" i="45"/>
  <c r="BE150" i="45" s="1"/>
  <c r="CS150" i="71"/>
  <c r="GC127" i="71" s="1"/>
  <c r="T148" i="45"/>
  <c r="CS149" i="71"/>
  <c r="GC126" i="71" s="1"/>
  <c r="BE228" i="45" l="1"/>
  <c r="J21" i="70"/>
  <c r="H21" i="70"/>
  <c r="F21" i="70"/>
  <c r="GM389" i="1" l="1"/>
  <c r="GM390" i="1"/>
  <c r="GM391" i="1"/>
  <c r="GM392" i="1"/>
  <c r="GM393" i="1"/>
  <c r="GM394" i="1"/>
  <c r="GM395" i="1"/>
  <c r="GM396" i="1"/>
  <c r="GM397" i="1"/>
  <c r="GM398" i="1"/>
  <c r="GM399" i="1"/>
  <c r="GM400" i="1"/>
  <c r="GM401" i="1"/>
  <c r="GM402" i="1"/>
  <c r="GM388" i="1"/>
  <c r="BA2" i="53"/>
  <c r="AW48" i="53" s="1"/>
  <c r="M309" i="51"/>
  <c r="M310" i="51" s="1"/>
  <c r="M311" i="51" s="1"/>
  <c r="M312" i="51" s="1"/>
  <c r="M313" i="51" s="1"/>
  <c r="M314" i="51" s="1"/>
  <c r="M315" i="51" s="1"/>
  <c r="M316" i="51" s="1"/>
  <c r="M317" i="51" s="1"/>
  <c r="M318" i="51" s="1"/>
  <c r="M319" i="51" s="1"/>
  <c r="M320" i="51" s="1"/>
  <c r="M321" i="51" s="1"/>
  <c r="M322" i="51" s="1"/>
  <c r="M323" i="51" s="1"/>
  <c r="M324" i="51" s="1"/>
  <c r="M325" i="51" s="1"/>
  <c r="M326" i="51" s="1"/>
  <c r="M327" i="51" s="1"/>
  <c r="M328" i="51" s="1"/>
  <c r="M329" i="51" s="1"/>
  <c r="M330" i="51" s="1"/>
  <c r="M331" i="51" s="1"/>
  <c r="M332" i="51" s="1"/>
  <c r="M333" i="51" s="1"/>
  <c r="M334" i="51" s="1"/>
  <c r="M346" i="51"/>
  <c r="R346" i="51" s="1"/>
  <c r="M347" i="51"/>
  <c r="R347" i="51" s="1"/>
  <c r="M348" i="51"/>
  <c r="R348" i="51" s="1"/>
  <c r="M349" i="51"/>
  <c r="R349" i="51" s="1"/>
  <c r="M350" i="51"/>
  <c r="R350" i="51" s="1"/>
  <c r="M351" i="51"/>
  <c r="R351" i="51" s="1"/>
  <c r="M352" i="51"/>
  <c r="R352" i="51" s="1"/>
  <c r="M353" i="51"/>
  <c r="R353" i="51" s="1"/>
  <c r="M354" i="51"/>
  <c r="R354" i="51" s="1"/>
  <c r="M355" i="51"/>
  <c r="R355" i="51" s="1"/>
  <c r="M356" i="51"/>
  <c r="R356" i="51" s="1"/>
  <c r="M357" i="51"/>
  <c r="R357" i="51" s="1"/>
  <c r="M358" i="51"/>
  <c r="R358" i="51" s="1"/>
  <c r="M359" i="51"/>
  <c r="R359" i="51" s="1"/>
  <c r="M360" i="51"/>
  <c r="R360" i="51" s="1"/>
  <c r="M345" i="51"/>
  <c r="R345" i="51" s="1"/>
  <c r="J23" i="70"/>
  <c r="CE385" i="1"/>
  <c r="CD385" i="1"/>
  <c r="CB385" i="1"/>
  <c r="CA385" i="1"/>
  <c r="BZ385" i="1"/>
  <c r="BY385" i="1"/>
  <c r="BX385" i="1"/>
  <c r="BW385" i="1"/>
  <c r="BV385" i="1"/>
  <c r="GI427" i="1"/>
  <c r="CH427" i="1"/>
  <c r="GI426" i="1"/>
  <c r="CH426" i="1"/>
  <c r="GI425" i="1"/>
  <c r="CH425" i="1"/>
  <c r="GI424" i="1"/>
  <c r="CH424" i="1"/>
  <c r="GI423" i="1"/>
  <c r="CH423" i="1"/>
  <c r="GI422" i="1"/>
  <c r="CH422" i="1"/>
  <c r="GI421" i="1"/>
  <c r="CH421" i="1"/>
  <c r="GI420" i="1"/>
  <c r="CH420" i="1"/>
  <c r="GI419" i="1"/>
  <c r="CH419" i="1"/>
  <c r="GI418" i="1"/>
  <c r="CH418" i="1"/>
  <c r="GI417" i="1"/>
  <c r="CH417" i="1"/>
  <c r="GI416" i="1"/>
  <c r="CH416" i="1"/>
  <c r="GI415" i="1"/>
  <c r="CH415" i="1"/>
  <c r="GI414" i="1"/>
  <c r="CH414" i="1"/>
  <c r="GI413" i="1"/>
  <c r="CH413" i="1"/>
  <c r="GI412" i="1"/>
  <c r="CH412" i="1"/>
  <c r="GI411" i="1"/>
  <c r="CH411" i="1"/>
  <c r="GI410" i="1"/>
  <c r="CH410" i="1"/>
  <c r="GI409" i="1"/>
  <c r="CH409" i="1"/>
  <c r="GI408" i="1"/>
  <c r="CH408" i="1"/>
  <c r="GI407" i="1"/>
  <c r="CH407" i="1"/>
  <c r="GI406" i="1"/>
  <c r="CH406" i="1"/>
  <c r="GI405" i="1"/>
  <c r="CH405" i="1"/>
  <c r="GI404" i="1"/>
  <c r="CH404" i="1"/>
  <c r="GI403" i="1"/>
  <c r="CH403" i="1"/>
  <c r="GI402" i="1"/>
  <c r="CH402" i="1"/>
  <c r="GI401" i="1"/>
  <c r="CH401" i="1"/>
  <c r="GI400" i="1"/>
  <c r="CH400" i="1"/>
  <c r="GI399" i="1"/>
  <c r="CH399" i="1"/>
  <c r="GI398" i="1"/>
  <c r="CH398" i="1"/>
  <c r="GI397" i="1"/>
  <c r="CH397" i="1"/>
  <c r="GI396" i="1"/>
  <c r="CH396" i="1"/>
  <c r="GI395" i="1"/>
  <c r="CH395" i="1"/>
  <c r="GI394" i="1"/>
  <c r="CH394" i="1"/>
  <c r="GI393" i="1"/>
  <c r="CH393" i="1"/>
  <c r="GI392" i="1"/>
  <c r="CH392" i="1"/>
  <c r="GI391" i="1"/>
  <c r="CH391" i="1"/>
  <c r="GI390" i="1"/>
  <c r="CH390" i="1"/>
  <c r="GI389" i="1"/>
  <c r="CH389" i="1"/>
  <c r="GI388" i="1"/>
  <c r="CH388" i="1"/>
  <c r="GI387" i="1"/>
  <c r="CH387" i="1"/>
  <c r="GI386" i="1"/>
  <c r="DC386" i="1"/>
  <c r="DB386" i="1"/>
  <c r="DA386" i="1"/>
  <c r="CZ386" i="1"/>
  <c r="CY386" i="1"/>
  <c r="CX386" i="1"/>
  <c r="CW386" i="1"/>
  <c r="CV386" i="1"/>
  <c r="CU386" i="1"/>
  <c r="CT386" i="1"/>
  <c r="CS386" i="1"/>
  <c r="CR386" i="1"/>
  <c r="CQ386" i="1"/>
  <c r="CP386" i="1"/>
  <c r="CO386" i="1"/>
  <c r="CN386" i="1"/>
  <c r="CM386" i="1"/>
  <c r="CL386" i="1"/>
  <c r="CK386" i="1"/>
  <c r="CJ386" i="1"/>
  <c r="CI386" i="1"/>
  <c r="CH386" i="1"/>
  <c r="GG384" i="1"/>
  <c r="GC384" i="1"/>
  <c r="FY384" i="1"/>
  <c r="EZ383" i="1"/>
  <c r="EC383" i="1"/>
  <c r="GN383" i="1" s="1"/>
  <c r="DF383" i="1"/>
  <c r="CI383" i="1"/>
  <c r="BS385" i="1"/>
  <c r="BR385" i="1"/>
  <c r="BQ385" i="1"/>
  <c r="BP385" i="1"/>
  <c r="BO385" i="1"/>
  <c r="BN385" i="1"/>
  <c r="BM385" i="1"/>
  <c r="BL385" i="1"/>
  <c r="BK385" i="1"/>
  <c r="BJ385" i="1"/>
  <c r="BI385" i="1"/>
  <c r="BH385" i="1"/>
  <c r="BG385" i="1"/>
  <c r="BF385" i="1"/>
  <c r="BE385" i="1"/>
  <c r="BD385" i="1"/>
  <c r="BC385" i="1"/>
  <c r="BB385" i="1"/>
  <c r="BA385" i="1"/>
  <c r="AZ385" i="1"/>
  <c r="AY385" i="1"/>
  <c r="AX385" i="1"/>
  <c r="AX383" i="1"/>
  <c r="Z383" i="1"/>
  <c r="D383" i="1"/>
  <c r="FA383" i="1" s="1"/>
  <c r="E383" i="1"/>
  <c r="EE383" i="1" s="1"/>
  <c r="GP383" i="1" s="1"/>
  <c r="F383" i="1"/>
  <c r="FC383" i="1" s="1"/>
  <c r="G383" i="1"/>
  <c r="EG383" i="1" s="1"/>
  <c r="GR383" i="1" s="1"/>
  <c r="H383" i="1"/>
  <c r="FE383" i="1" s="1"/>
  <c r="I383" i="1"/>
  <c r="EI383" i="1" s="1"/>
  <c r="GT383" i="1" s="1"/>
  <c r="J383" i="1"/>
  <c r="FG383" i="1" s="1"/>
  <c r="K383" i="1"/>
  <c r="EK383" i="1" s="1"/>
  <c r="GV383" i="1" s="1"/>
  <c r="L383" i="1"/>
  <c r="FI383" i="1" s="1"/>
  <c r="M383" i="1"/>
  <c r="EM383" i="1" s="1"/>
  <c r="GX383" i="1" s="1"/>
  <c r="N383" i="1"/>
  <c r="FK383" i="1" s="1"/>
  <c r="O383" i="1"/>
  <c r="EO383" i="1" s="1"/>
  <c r="GZ383" i="1" s="1"/>
  <c r="P383" i="1"/>
  <c r="FM383" i="1" s="1"/>
  <c r="Q383" i="1"/>
  <c r="EQ383" i="1" s="1"/>
  <c r="HB383" i="1" s="1"/>
  <c r="R383" i="1"/>
  <c r="FO383" i="1" s="1"/>
  <c r="S383" i="1"/>
  <c r="ES383" i="1" s="1"/>
  <c r="HD383" i="1" s="1"/>
  <c r="T383" i="1"/>
  <c r="FQ383" i="1" s="1"/>
  <c r="U383" i="1"/>
  <c r="EU383" i="1" s="1"/>
  <c r="HF383" i="1" s="1"/>
  <c r="V383" i="1"/>
  <c r="FS383" i="1" s="1"/>
  <c r="W383" i="1"/>
  <c r="EW383" i="1" s="1"/>
  <c r="HH383" i="1" s="1"/>
  <c r="X383" i="1"/>
  <c r="FU383" i="1" s="1"/>
  <c r="C383" i="1"/>
  <c r="B432" i="1"/>
  <c r="B431" i="1"/>
  <c r="CD67" i="1" l="1"/>
  <c r="L48" i="40"/>
  <c r="CV67" i="1" s="1"/>
  <c r="B48" i="40"/>
  <c r="M48" i="40"/>
  <c r="CW67" i="1" s="1"/>
  <c r="F48" i="40"/>
  <c r="CP67" i="1" s="1"/>
  <c r="E48" i="40"/>
  <c r="CO67" i="1" s="1"/>
  <c r="R48" i="40"/>
  <c r="DB67" i="1" s="1"/>
  <c r="K48" i="40"/>
  <c r="CU67" i="1" s="1"/>
  <c r="C48" i="40"/>
  <c r="CJ67" i="1" s="1"/>
  <c r="G48" i="40"/>
  <c r="CQ67" i="1" s="1"/>
  <c r="Q48" i="40"/>
  <c r="DA67" i="1" s="1"/>
  <c r="P48" i="40"/>
  <c r="CZ67" i="1" s="1"/>
  <c r="I48" i="40"/>
  <c r="CS67" i="1" s="1"/>
  <c r="S48" i="40"/>
  <c r="DC67" i="1" s="1"/>
  <c r="J48" i="40"/>
  <c r="CT67" i="1" s="1"/>
  <c r="N48" i="40"/>
  <c r="CX67" i="1" s="1"/>
  <c r="D48" i="40"/>
  <c r="CK67" i="1" s="1"/>
  <c r="O48" i="40"/>
  <c r="CY67" i="1" s="1"/>
  <c r="H48" i="40"/>
  <c r="CR67" i="1" s="1"/>
  <c r="AA383" i="1"/>
  <c r="AC383" i="1"/>
  <c r="AE383" i="1"/>
  <c r="AG383" i="1"/>
  <c r="AI383" i="1"/>
  <c r="AK383" i="1"/>
  <c r="AM383" i="1"/>
  <c r="AO383" i="1"/>
  <c r="AQ383" i="1"/>
  <c r="AS383" i="1"/>
  <c r="AZ383" i="1"/>
  <c r="BB383" i="1"/>
  <c r="BD383" i="1"/>
  <c r="BF383" i="1"/>
  <c r="BH383" i="1"/>
  <c r="BJ383" i="1"/>
  <c r="BL383" i="1"/>
  <c r="BN383" i="1"/>
  <c r="BP383" i="1"/>
  <c r="BR383" i="1"/>
  <c r="CJ383" i="1"/>
  <c r="CL383" i="1"/>
  <c r="CN383" i="1"/>
  <c r="CP383" i="1"/>
  <c r="CR383" i="1"/>
  <c r="CT383" i="1"/>
  <c r="CV383" i="1"/>
  <c r="CX383" i="1"/>
  <c r="CZ383" i="1"/>
  <c r="DB383" i="1"/>
  <c r="DH383" i="1"/>
  <c r="DJ383" i="1"/>
  <c r="DL383" i="1"/>
  <c r="DN383" i="1"/>
  <c r="DP383" i="1"/>
  <c r="DR383" i="1"/>
  <c r="DT383" i="1"/>
  <c r="DV383" i="1"/>
  <c r="DX383" i="1"/>
  <c r="DZ383" i="1"/>
  <c r="ED383" i="1"/>
  <c r="GO383" i="1" s="1"/>
  <c r="EF383" i="1"/>
  <c r="GQ383" i="1" s="1"/>
  <c r="EH383" i="1"/>
  <c r="GS383" i="1" s="1"/>
  <c r="EJ383" i="1"/>
  <c r="GU383" i="1" s="1"/>
  <c r="EL383" i="1"/>
  <c r="GW383" i="1" s="1"/>
  <c r="EN383" i="1"/>
  <c r="GY383" i="1" s="1"/>
  <c r="EP383" i="1"/>
  <c r="HA383" i="1" s="1"/>
  <c r="ER383" i="1"/>
  <c r="HC383" i="1" s="1"/>
  <c r="ET383" i="1"/>
  <c r="HE383" i="1" s="1"/>
  <c r="EV383" i="1"/>
  <c r="HG383" i="1" s="1"/>
  <c r="FB383" i="1"/>
  <c r="FD383" i="1"/>
  <c r="FF383" i="1"/>
  <c r="FH383" i="1"/>
  <c r="FJ383" i="1"/>
  <c r="FL383" i="1"/>
  <c r="FN383" i="1"/>
  <c r="FP383" i="1"/>
  <c r="FR383" i="1"/>
  <c r="FT383" i="1"/>
  <c r="AB383" i="1"/>
  <c r="AD383" i="1"/>
  <c r="AF383" i="1"/>
  <c r="AH383" i="1"/>
  <c r="AJ383" i="1"/>
  <c r="AL383" i="1"/>
  <c r="AN383" i="1"/>
  <c r="AP383" i="1"/>
  <c r="AR383" i="1"/>
  <c r="AT383" i="1"/>
  <c r="AY383" i="1"/>
  <c r="BA383" i="1"/>
  <c r="BC383" i="1"/>
  <c r="BE383" i="1"/>
  <c r="BG383" i="1"/>
  <c r="BI383" i="1"/>
  <c r="BK383" i="1"/>
  <c r="BM383" i="1"/>
  <c r="BO383" i="1"/>
  <c r="BQ383" i="1"/>
  <c r="CK383" i="1"/>
  <c r="CM383" i="1"/>
  <c r="CO383" i="1"/>
  <c r="CQ383" i="1"/>
  <c r="CS383" i="1"/>
  <c r="CU383" i="1"/>
  <c r="CW383" i="1"/>
  <c r="CY383" i="1"/>
  <c r="DA383" i="1"/>
  <c r="DC383" i="1"/>
  <c r="DG383" i="1"/>
  <c r="DI383" i="1"/>
  <c r="DK383" i="1"/>
  <c r="DM383" i="1"/>
  <c r="DO383" i="1"/>
  <c r="DQ383" i="1"/>
  <c r="DS383" i="1"/>
  <c r="DU383" i="1"/>
  <c r="DW383" i="1"/>
  <c r="DY383" i="1"/>
  <c r="CI67" i="1" l="1"/>
  <c r="T48" i="40"/>
  <c r="CE67" i="1"/>
  <c r="CG67" i="1"/>
  <c r="CB67" i="1"/>
  <c r="H40" i="70"/>
  <c r="J40" i="70"/>
  <c r="J18" i="70" l="1"/>
  <c r="H383" i="45"/>
  <c r="AU292" i="1"/>
  <c r="H72" i="45"/>
  <c r="AU367" i="1"/>
  <c r="AU428" i="1"/>
  <c r="AU218" i="1"/>
  <c r="AU144" i="1"/>
  <c r="I32" i="70"/>
  <c r="H228" i="45" l="1"/>
  <c r="H150" i="45"/>
  <c r="L150" i="45" s="1"/>
  <c r="H306" i="45"/>
  <c r="L306" i="45" s="1"/>
  <c r="L72" i="45"/>
  <c r="J72" i="45"/>
  <c r="L383" i="45"/>
  <c r="G33" i="70"/>
  <c r="I33" i="70"/>
  <c r="AX72" i="45" l="1"/>
  <c r="J150" i="45"/>
  <c r="J383" i="45"/>
  <c r="K77" i="72"/>
  <c r="J306" i="45"/>
  <c r="AW72" i="45"/>
  <c r="L228" i="45"/>
  <c r="J228" i="45"/>
  <c r="G32" i="70"/>
  <c r="AW228" i="45" l="1"/>
  <c r="AX228" i="45"/>
  <c r="N228" i="45"/>
  <c r="AC77" i="72"/>
  <c r="Q77" i="72"/>
  <c r="AD77" i="72" s="1"/>
  <c r="AW150" i="45"/>
  <c r="AX150" i="45"/>
  <c r="N150" i="45"/>
  <c r="O77" i="72" s="1"/>
  <c r="AW306" i="45"/>
  <c r="AX306" i="45"/>
  <c r="N306" i="45"/>
  <c r="N383" i="45"/>
  <c r="AX383" i="45"/>
  <c r="AW383" i="45"/>
  <c r="K33" i="70"/>
  <c r="K32" i="70"/>
  <c r="AI77" i="72" l="1"/>
  <c r="F40" i="70"/>
  <c r="CB1" i="1" l="1"/>
  <c r="CD2" i="1" s="1"/>
  <c r="M240" i="51"/>
  <c r="M241" i="51"/>
  <c r="M242" i="51"/>
  <c r="M243" i="51"/>
  <c r="M244" i="51"/>
  <c r="M245" i="51"/>
  <c r="M246" i="51"/>
  <c r="M247" i="51"/>
  <c r="M248" i="51"/>
  <c r="M249" i="51"/>
  <c r="M250" i="51"/>
  <c r="M251" i="51"/>
  <c r="M252" i="51"/>
  <c r="M253" i="51"/>
  <c r="M254" i="51"/>
  <c r="M239" i="51"/>
  <c r="F178" i="1" l="1"/>
  <c r="G178" i="1"/>
  <c r="H178" i="1"/>
  <c r="F179" i="1"/>
  <c r="G179" i="1"/>
  <c r="H179" i="1"/>
  <c r="F180" i="1"/>
  <c r="G180" i="1"/>
  <c r="H180" i="1"/>
  <c r="F181" i="1"/>
  <c r="G181" i="1"/>
  <c r="H181" i="1"/>
  <c r="F182" i="1"/>
  <c r="G182" i="1"/>
  <c r="H182" i="1"/>
  <c r="F183" i="1"/>
  <c r="G183" i="1"/>
  <c r="H183" i="1"/>
  <c r="F184" i="1"/>
  <c r="G184" i="1"/>
  <c r="H184" i="1"/>
  <c r="F185" i="1"/>
  <c r="G185" i="1"/>
  <c r="H185" i="1"/>
  <c r="F186" i="1"/>
  <c r="G186" i="1"/>
  <c r="H186" i="1"/>
  <c r="F187" i="1"/>
  <c r="G187" i="1"/>
  <c r="H187" i="1"/>
  <c r="F188" i="1"/>
  <c r="G188" i="1"/>
  <c r="H188" i="1"/>
  <c r="F189" i="1"/>
  <c r="G189" i="1"/>
  <c r="H189" i="1"/>
  <c r="F190" i="1"/>
  <c r="G190" i="1"/>
  <c r="H190" i="1"/>
  <c r="F191" i="1"/>
  <c r="G191" i="1"/>
  <c r="H191" i="1"/>
  <c r="H177" i="1"/>
  <c r="G177" i="1"/>
  <c r="F177" i="1"/>
  <c r="AY23" i="53" l="1"/>
  <c r="AY24" i="53"/>
  <c r="AY25" i="53"/>
  <c r="AY26" i="53"/>
  <c r="AY27" i="53"/>
  <c r="AY28" i="53"/>
  <c r="AY29" i="53"/>
  <c r="AY30" i="53"/>
  <c r="AY31" i="53"/>
  <c r="AY32" i="53"/>
  <c r="AY33" i="53"/>
  <c r="AY34" i="53"/>
  <c r="AY35" i="53"/>
  <c r="AY36" i="53"/>
  <c r="AY37" i="53"/>
  <c r="AY38" i="53"/>
  <c r="AY39" i="53"/>
  <c r="AY40" i="53"/>
  <c r="AY41" i="53"/>
  <c r="AY42" i="53"/>
  <c r="AY43" i="53"/>
  <c r="AY44" i="53"/>
  <c r="AY45" i="53"/>
  <c r="AY46" i="53"/>
  <c r="AY47" i="53"/>
  <c r="AY22" i="53"/>
  <c r="M207" i="51" l="1"/>
  <c r="M208" i="51" l="1"/>
  <c r="M209" i="51" s="1"/>
  <c r="M361" i="51"/>
  <c r="R361" i="51" s="1"/>
  <c r="M255" i="51"/>
  <c r="F11" i="7"/>
  <c r="G11" i="7" s="1"/>
  <c r="C12" i="7"/>
  <c r="F12" i="7"/>
  <c r="G12" i="7" s="1"/>
  <c r="C13" i="7"/>
  <c r="F13" i="7"/>
  <c r="G13" i="7" s="1"/>
  <c r="C14" i="7"/>
  <c r="F14" i="7"/>
  <c r="G14" i="7" s="1"/>
  <c r="C15" i="7"/>
  <c r="F15" i="7"/>
  <c r="G15" i="7" s="1"/>
  <c r="C16" i="7"/>
  <c r="F16" i="7"/>
  <c r="G16" i="7" s="1"/>
  <c r="C17" i="7"/>
  <c r="F17" i="7"/>
  <c r="G17" i="7" s="1"/>
  <c r="C18" i="7"/>
  <c r="F18" i="7"/>
  <c r="G18" i="7" s="1"/>
  <c r="C19" i="7"/>
  <c r="F19" i="7"/>
  <c r="G19" i="7" s="1"/>
  <c r="C20" i="7"/>
  <c r="F20" i="7"/>
  <c r="G20" i="7" s="1"/>
  <c r="C21" i="7"/>
  <c r="F21" i="7"/>
  <c r="G21" i="7" s="1"/>
  <c r="C22" i="7"/>
  <c r="F22" i="7"/>
  <c r="G22" i="7" s="1"/>
  <c r="C23" i="7"/>
  <c r="F23" i="7"/>
  <c r="G23" i="7" s="1"/>
  <c r="C24" i="7"/>
  <c r="F24" i="7"/>
  <c r="G24" i="7" s="1"/>
  <c r="C25" i="7"/>
  <c r="F25" i="7"/>
  <c r="G25" i="7" s="1"/>
  <c r="C26" i="7"/>
  <c r="F26" i="7"/>
  <c r="G26" i="7" s="1"/>
  <c r="C27" i="7"/>
  <c r="F27" i="7"/>
  <c r="G27" i="7" s="1"/>
  <c r="C28" i="7"/>
  <c r="F28" i="7"/>
  <c r="G28" i="7" s="1"/>
  <c r="C29" i="7"/>
  <c r="F29" i="7"/>
  <c r="G29" i="7" s="1"/>
  <c r="C30" i="7"/>
  <c r="F30" i="7"/>
  <c r="G30" i="7" s="1"/>
  <c r="C31" i="7"/>
  <c r="F31" i="7"/>
  <c r="G31" i="7" s="1"/>
  <c r="C32" i="7"/>
  <c r="F32" i="7"/>
  <c r="G32" i="7" s="1"/>
  <c r="C33" i="7"/>
  <c r="F33" i="7"/>
  <c r="G33" i="7" s="1"/>
  <c r="C34" i="7"/>
  <c r="F34" i="7"/>
  <c r="G34" i="7" s="1"/>
  <c r="C35" i="7"/>
  <c r="F35" i="7"/>
  <c r="G35" i="7" s="1"/>
  <c r="C36" i="7"/>
  <c r="F36" i="7"/>
  <c r="G36" i="7" s="1"/>
  <c r="C37" i="7"/>
  <c r="F37" i="7"/>
  <c r="G37" i="7" s="1"/>
  <c r="C38" i="7"/>
  <c r="F38" i="7"/>
  <c r="G38" i="7" s="1"/>
  <c r="C39" i="7"/>
  <c r="F39" i="7"/>
  <c r="G39" i="7" s="1"/>
  <c r="C40" i="7"/>
  <c r="F40" i="7"/>
  <c r="G40" i="7" s="1"/>
  <c r="C41" i="7"/>
  <c r="F41" i="7"/>
  <c r="G41" i="7" s="1"/>
  <c r="C42" i="7"/>
  <c r="C43" i="7" s="1"/>
  <c r="C44" i="7" s="1"/>
  <c r="C45" i="7" s="1"/>
  <c r="C46" i="7" s="1"/>
  <c r="C47" i="7" s="1"/>
  <c r="C48" i="7" s="1"/>
  <c r="C49" i="7" s="1"/>
  <c r="C50" i="7" s="1"/>
  <c r="C51" i="7" s="1"/>
  <c r="C52" i="7" s="1"/>
  <c r="C53" i="7" s="1"/>
  <c r="C54" i="7" s="1"/>
  <c r="C55" i="7" s="1"/>
  <c r="C56" i="7" s="1"/>
  <c r="C57" i="7" s="1"/>
  <c r="C58" i="7" s="1"/>
  <c r="C59" i="7" s="1"/>
  <c r="C60" i="7" s="1"/>
  <c r="C61" i="7" s="1"/>
  <c r="C62" i="7" s="1"/>
  <c r="C63" i="7" s="1"/>
  <c r="C64" i="7" s="1"/>
  <c r="C65" i="7" s="1"/>
  <c r="C66" i="7" s="1"/>
  <c r="C67" i="7" s="1"/>
  <c r="C68" i="7" s="1"/>
  <c r="C69" i="7" s="1"/>
  <c r="C70" i="7" s="1"/>
  <c r="C71" i="7" s="1"/>
  <c r="C72" i="7" s="1"/>
  <c r="C73" i="7" s="1"/>
  <c r="F42" i="7"/>
  <c r="G42" i="7"/>
  <c r="F43" i="7"/>
  <c r="G43" i="7" s="1"/>
  <c r="F44" i="7"/>
  <c r="G44" i="7" s="1"/>
  <c r="F45" i="7"/>
  <c r="G45" i="7" s="1"/>
  <c r="F46" i="7"/>
  <c r="G46" i="7" s="1"/>
  <c r="F47" i="7"/>
  <c r="F48" i="7"/>
  <c r="G48" i="7" s="1"/>
  <c r="F49" i="7"/>
  <c r="G49" i="7" s="1"/>
  <c r="F50" i="7"/>
  <c r="G50" i="7" s="1"/>
  <c r="F51" i="7"/>
  <c r="G51" i="7" s="1"/>
  <c r="F52" i="7"/>
  <c r="G52" i="7" s="1"/>
  <c r="I52" i="7"/>
  <c r="K52" i="7" s="1"/>
  <c r="F53" i="7"/>
  <c r="G53" i="7" s="1"/>
  <c r="F54" i="7"/>
  <c r="G54" i="7" s="1"/>
  <c r="F55" i="7"/>
  <c r="G55" i="7" s="1"/>
  <c r="F56" i="7"/>
  <c r="G56" i="7" s="1"/>
  <c r="F57" i="7"/>
  <c r="G57" i="7" s="1"/>
  <c r="I57" i="7"/>
  <c r="K57" i="7" s="1"/>
  <c r="F58" i="7"/>
  <c r="G58" i="7" s="1"/>
  <c r="F59" i="7"/>
  <c r="G59" i="7" s="1"/>
  <c r="F60" i="7"/>
  <c r="G60" i="7" s="1"/>
  <c r="F61" i="7"/>
  <c r="G61" i="7" s="1"/>
  <c r="I61" i="7"/>
  <c r="K61" i="7" s="1"/>
  <c r="F62" i="7"/>
  <c r="G62" i="7" s="1"/>
  <c r="F63" i="7"/>
  <c r="G63" i="7" s="1"/>
  <c r="F64" i="7"/>
  <c r="G64" i="7" s="1"/>
  <c r="F65" i="7"/>
  <c r="G65" i="7" s="1"/>
  <c r="I65" i="7"/>
  <c r="K65" i="7" s="1"/>
  <c r="F66" i="7"/>
  <c r="G66" i="7" s="1"/>
  <c r="F67" i="7"/>
  <c r="G67" i="7" s="1"/>
  <c r="F68" i="7"/>
  <c r="G68" i="7" s="1"/>
  <c r="F69" i="7"/>
  <c r="G69" i="7" s="1"/>
  <c r="I69" i="7"/>
  <c r="K69" i="7" s="1"/>
  <c r="F70" i="7"/>
  <c r="G70" i="7" s="1"/>
  <c r="F71" i="7"/>
  <c r="G71" i="7" s="1"/>
  <c r="F72" i="7"/>
  <c r="G72" i="7" s="1"/>
  <c r="Z2" i="1"/>
  <c r="AA2" i="1"/>
  <c r="AB2" i="1"/>
  <c r="AZ2" i="1" s="1"/>
  <c r="AC2" i="1"/>
  <c r="AD2" i="1"/>
  <c r="AE2" i="1"/>
  <c r="AF2" i="1"/>
  <c r="AG2" i="1"/>
  <c r="AH2" i="1"/>
  <c r="AI2" i="1"/>
  <c r="AJ2" i="1"/>
  <c r="AK2" i="1"/>
  <c r="AL2" i="1"/>
  <c r="AM2" i="1"/>
  <c r="AN2" i="1"/>
  <c r="AO2" i="1"/>
  <c r="AP2" i="1"/>
  <c r="AQ2" i="1"/>
  <c r="AR2" i="1"/>
  <c r="AS2" i="1"/>
  <c r="AT2" i="1"/>
  <c r="AX2" i="1"/>
  <c r="AY2" i="1"/>
  <c r="BD2" i="1"/>
  <c r="BE2" i="1"/>
  <c r="BF2" i="1"/>
  <c r="BG2" i="1"/>
  <c r="BH2" i="1"/>
  <c r="BI2" i="1"/>
  <c r="BJ2" i="1"/>
  <c r="BK2" i="1"/>
  <c r="BL2" i="1"/>
  <c r="BM2" i="1"/>
  <c r="BN2" i="1"/>
  <c r="BO2" i="1"/>
  <c r="BP2" i="1"/>
  <c r="BQ2" i="1"/>
  <c r="BR2" i="1"/>
  <c r="CI2" i="1"/>
  <c r="CJ2" i="1"/>
  <c r="CL2" i="1"/>
  <c r="CM2" i="1"/>
  <c r="CN2" i="1"/>
  <c r="CO2" i="1"/>
  <c r="CP2" i="1"/>
  <c r="CQ2" i="1"/>
  <c r="CR2" i="1"/>
  <c r="CS2" i="1"/>
  <c r="CT2" i="1"/>
  <c r="CU2" i="1"/>
  <c r="CV2" i="1"/>
  <c r="CW2" i="1"/>
  <c r="CX2" i="1"/>
  <c r="CY2" i="1"/>
  <c r="CZ2" i="1"/>
  <c r="DA2" i="1"/>
  <c r="DB2" i="1"/>
  <c r="DC2" i="1"/>
  <c r="DF2" i="1"/>
  <c r="DH2" i="1"/>
  <c r="DJ2" i="1"/>
  <c r="DL2" i="1"/>
  <c r="DN2" i="1"/>
  <c r="DP2" i="1"/>
  <c r="DR2" i="1"/>
  <c r="DT2" i="1"/>
  <c r="DV2" i="1"/>
  <c r="DX2" i="1"/>
  <c r="DZ2" i="1"/>
  <c r="EC2" i="1"/>
  <c r="ED2" i="1"/>
  <c r="EE2" i="1"/>
  <c r="EF2" i="1"/>
  <c r="EG2" i="1"/>
  <c r="EH2" i="1"/>
  <c r="EI2" i="1"/>
  <c r="EJ2" i="1"/>
  <c r="EK2" i="1"/>
  <c r="EL2" i="1"/>
  <c r="EM2" i="1"/>
  <c r="EN2" i="1"/>
  <c r="EO2" i="1"/>
  <c r="EP2" i="1"/>
  <c r="EQ2" i="1"/>
  <c r="ER2" i="1"/>
  <c r="ES2" i="1"/>
  <c r="ET2" i="1"/>
  <c r="EU2" i="1"/>
  <c r="EV2" i="1"/>
  <c r="EW2" i="1"/>
  <c r="Z4" i="1"/>
  <c r="AA4" i="1"/>
  <c r="AB4" i="1"/>
  <c r="AC4" i="1"/>
  <c r="AD4" i="1"/>
  <c r="AE4" i="1"/>
  <c r="AF4" i="1"/>
  <c r="AG4" i="1"/>
  <c r="AH4" i="1"/>
  <c r="AI4" i="1"/>
  <c r="AJ4" i="1"/>
  <c r="AK4" i="1"/>
  <c r="AL4" i="1"/>
  <c r="AM4" i="1"/>
  <c r="AN4" i="1"/>
  <c r="AO4" i="1"/>
  <c r="AP4" i="1"/>
  <c r="AQ4" i="1"/>
  <c r="AR4" i="1"/>
  <c r="AS4" i="1"/>
  <c r="AT4" i="1"/>
  <c r="CF4" i="1"/>
  <c r="B6" i="1"/>
  <c r="DF6" i="1"/>
  <c r="DG6" i="1"/>
  <c r="DH6" i="1"/>
  <c r="DI6" i="1"/>
  <c r="DJ6" i="1"/>
  <c r="DK6" i="1"/>
  <c r="DL6" i="1"/>
  <c r="DM6" i="1"/>
  <c r="DN6" i="1"/>
  <c r="DO6" i="1"/>
  <c r="DP6" i="1"/>
  <c r="DQ6" i="1"/>
  <c r="DR6" i="1"/>
  <c r="DS6" i="1"/>
  <c r="DT6" i="1"/>
  <c r="DU6" i="1"/>
  <c r="DV6" i="1"/>
  <c r="DW6" i="1"/>
  <c r="DX6" i="1"/>
  <c r="DY6" i="1"/>
  <c r="DZ6" i="1"/>
  <c r="EC6" i="1"/>
  <c r="ED6" i="1"/>
  <c r="EE6" i="1"/>
  <c r="EF6" i="1"/>
  <c r="EG6" i="1"/>
  <c r="EH6" i="1"/>
  <c r="EI6" i="1"/>
  <c r="EJ6" i="1"/>
  <c r="EK6" i="1"/>
  <c r="EL6" i="1"/>
  <c r="EM6" i="1"/>
  <c r="EN6" i="1"/>
  <c r="EO6" i="1"/>
  <c r="EP6" i="1"/>
  <c r="EQ6" i="1"/>
  <c r="ER6" i="1"/>
  <c r="ES6" i="1"/>
  <c r="ET6" i="1"/>
  <c r="EU6" i="1"/>
  <c r="EV6" i="1"/>
  <c r="EW6" i="1"/>
  <c r="B7" i="1"/>
  <c r="DF7" i="1"/>
  <c r="DG7" i="1"/>
  <c r="DH7" i="1"/>
  <c r="DI7" i="1"/>
  <c r="DJ7" i="1"/>
  <c r="DK7" i="1"/>
  <c r="DL7" i="1"/>
  <c r="DM7" i="1"/>
  <c r="DN7" i="1"/>
  <c r="DO7" i="1"/>
  <c r="DP7" i="1"/>
  <c r="DQ7" i="1"/>
  <c r="DR7" i="1"/>
  <c r="DS7" i="1"/>
  <c r="DT7" i="1"/>
  <c r="DU7" i="1"/>
  <c r="DV7" i="1"/>
  <c r="DW7" i="1"/>
  <c r="DX7" i="1"/>
  <c r="DY7" i="1"/>
  <c r="DZ7" i="1"/>
  <c r="EC7" i="1"/>
  <c r="ED7" i="1"/>
  <c r="EE7" i="1"/>
  <c r="EF7" i="1"/>
  <c r="EG7" i="1"/>
  <c r="EH7" i="1"/>
  <c r="EI7" i="1"/>
  <c r="EJ7" i="1"/>
  <c r="EK7" i="1"/>
  <c r="EL7" i="1"/>
  <c r="EM7" i="1"/>
  <c r="EN7" i="1"/>
  <c r="EO7" i="1"/>
  <c r="EP7" i="1"/>
  <c r="EQ7" i="1"/>
  <c r="ER7" i="1"/>
  <c r="ES7" i="1"/>
  <c r="ET7" i="1"/>
  <c r="EU7" i="1"/>
  <c r="EV7" i="1"/>
  <c r="EW7" i="1"/>
  <c r="DF8" i="1"/>
  <c r="DG8" i="1"/>
  <c r="DH8" i="1"/>
  <c r="DI8" i="1"/>
  <c r="DJ8" i="1"/>
  <c r="DK8" i="1"/>
  <c r="DL8" i="1"/>
  <c r="DM8" i="1"/>
  <c r="DN8" i="1"/>
  <c r="DO8" i="1"/>
  <c r="DP8" i="1"/>
  <c r="DQ8" i="1"/>
  <c r="DR8" i="1"/>
  <c r="DS8" i="1"/>
  <c r="DT8" i="1"/>
  <c r="DU8" i="1"/>
  <c r="DV8" i="1"/>
  <c r="DW8" i="1"/>
  <c r="DX8" i="1"/>
  <c r="DY8" i="1"/>
  <c r="DZ8" i="1"/>
  <c r="EC8" i="1"/>
  <c r="ED8" i="1"/>
  <c r="EE8" i="1"/>
  <c r="EF8" i="1"/>
  <c r="EG8" i="1"/>
  <c r="EH8" i="1"/>
  <c r="EI8" i="1"/>
  <c r="EJ8" i="1"/>
  <c r="EK8" i="1"/>
  <c r="EL8" i="1"/>
  <c r="EM8" i="1"/>
  <c r="EN8" i="1"/>
  <c r="EO8" i="1"/>
  <c r="EP8" i="1"/>
  <c r="EQ8" i="1"/>
  <c r="ER8" i="1"/>
  <c r="ES8" i="1"/>
  <c r="ET8" i="1"/>
  <c r="EU8" i="1"/>
  <c r="EV8" i="1"/>
  <c r="EW8" i="1"/>
  <c r="DF9" i="1"/>
  <c r="DG9" i="1"/>
  <c r="DH9" i="1"/>
  <c r="DI9" i="1"/>
  <c r="DJ9" i="1"/>
  <c r="DK9" i="1"/>
  <c r="DL9" i="1"/>
  <c r="DM9" i="1"/>
  <c r="DN9" i="1"/>
  <c r="DO9" i="1"/>
  <c r="DP9" i="1"/>
  <c r="DQ9" i="1"/>
  <c r="DR9" i="1"/>
  <c r="DS9" i="1"/>
  <c r="DT9" i="1"/>
  <c r="DU9" i="1"/>
  <c r="DV9" i="1"/>
  <c r="DW9" i="1"/>
  <c r="DX9" i="1"/>
  <c r="DY9" i="1"/>
  <c r="DZ9" i="1"/>
  <c r="EC9" i="1"/>
  <c r="ED9" i="1"/>
  <c r="EE9" i="1"/>
  <c r="EF9" i="1"/>
  <c r="EG9" i="1"/>
  <c r="EH9" i="1"/>
  <c r="EI9" i="1"/>
  <c r="EJ9" i="1"/>
  <c r="EK9" i="1"/>
  <c r="EL9" i="1"/>
  <c r="EM9" i="1"/>
  <c r="EN9" i="1"/>
  <c r="EO9" i="1"/>
  <c r="EP9" i="1"/>
  <c r="EQ9" i="1"/>
  <c r="ER9" i="1"/>
  <c r="ES9" i="1"/>
  <c r="ET9" i="1"/>
  <c r="EU9" i="1"/>
  <c r="EV9" i="1"/>
  <c r="EW9" i="1"/>
  <c r="DF10" i="1"/>
  <c r="DG10" i="1"/>
  <c r="DH10" i="1"/>
  <c r="DI10" i="1"/>
  <c r="DJ10" i="1"/>
  <c r="DK10" i="1"/>
  <c r="DL10" i="1"/>
  <c r="DM10" i="1"/>
  <c r="DN10" i="1"/>
  <c r="DO10" i="1"/>
  <c r="DP10" i="1"/>
  <c r="DQ10" i="1"/>
  <c r="DR10" i="1"/>
  <c r="DS10" i="1"/>
  <c r="DT10" i="1"/>
  <c r="DU10" i="1"/>
  <c r="DV10" i="1"/>
  <c r="DW10" i="1"/>
  <c r="DX10" i="1"/>
  <c r="DY10" i="1"/>
  <c r="DZ10" i="1"/>
  <c r="EC10" i="1"/>
  <c r="ED10" i="1"/>
  <c r="EE10" i="1"/>
  <c r="EF10" i="1"/>
  <c r="EG10" i="1"/>
  <c r="EH10" i="1"/>
  <c r="EI10" i="1"/>
  <c r="EJ10" i="1"/>
  <c r="EK10" i="1"/>
  <c r="EL10" i="1"/>
  <c r="EM10" i="1"/>
  <c r="EN10" i="1"/>
  <c r="EO10" i="1"/>
  <c r="EP10" i="1"/>
  <c r="EQ10" i="1"/>
  <c r="ER10" i="1"/>
  <c r="ES10" i="1"/>
  <c r="ET10" i="1"/>
  <c r="EU10" i="1"/>
  <c r="EV10" i="1"/>
  <c r="EW10" i="1"/>
  <c r="DF11" i="1"/>
  <c r="DG11" i="1"/>
  <c r="DH11" i="1"/>
  <c r="DI11" i="1"/>
  <c r="DJ11" i="1"/>
  <c r="DK11" i="1"/>
  <c r="DL11" i="1"/>
  <c r="DM11" i="1"/>
  <c r="DN11" i="1"/>
  <c r="DO11" i="1"/>
  <c r="DP11" i="1"/>
  <c r="DQ11" i="1"/>
  <c r="DR11" i="1"/>
  <c r="DS11" i="1"/>
  <c r="DT11" i="1"/>
  <c r="DU11" i="1"/>
  <c r="DV11" i="1"/>
  <c r="DW11" i="1"/>
  <c r="DX11" i="1"/>
  <c r="DY11" i="1"/>
  <c r="DZ11" i="1"/>
  <c r="EC11" i="1"/>
  <c r="ED11" i="1"/>
  <c r="EE11" i="1"/>
  <c r="EF11" i="1"/>
  <c r="EG11" i="1"/>
  <c r="EH11" i="1"/>
  <c r="EI11" i="1"/>
  <c r="EJ11" i="1"/>
  <c r="EK11" i="1"/>
  <c r="EL11" i="1"/>
  <c r="EM11" i="1"/>
  <c r="EN11" i="1"/>
  <c r="EO11" i="1"/>
  <c r="EP11" i="1"/>
  <c r="EQ11" i="1"/>
  <c r="ER11" i="1"/>
  <c r="ES11" i="1"/>
  <c r="ET11" i="1"/>
  <c r="EU11" i="1"/>
  <c r="EV11" i="1"/>
  <c r="EW11" i="1"/>
  <c r="DF12" i="1"/>
  <c r="DG12" i="1"/>
  <c r="DH12" i="1"/>
  <c r="DI12" i="1"/>
  <c r="DJ12" i="1"/>
  <c r="DK12" i="1"/>
  <c r="DL12" i="1"/>
  <c r="DM12" i="1"/>
  <c r="DN12" i="1"/>
  <c r="DO12" i="1"/>
  <c r="DP12" i="1"/>
  <c r="DQ12" i="1"/>
  <c r="DR12" i="1"/>
  <c r="DS12" i="1"/>
  <c r="DT12" i="1"/>
  <c r="DU12" i="1"/>
  <c r="DV12" i="1"/>
  <c r="DW12" i="1"/>
  <c r="DX12" i="1"/>
  <c r="DY12" i="1"/>
  <c r="DZ12" i="1"/>
  <c r="EC12" i="1"/>
  <c r="ED12" i="1"/>
  <c r="EE12" i="1"/>
  <c r="EF12" i="1"/>
  <c r="EG12" i="1"/>
  <c r="EH12" i="1"/>
  <c r="EI12" i="1"/>
  <c r="EJ12" i="1"/>
  <c r="EK12" i="1"/>
  <c r="EL12" i="1"/>
  <c r="EM12" i="1"/>
  <c r="EN12" i="1"/>
  <c r="EO12" i="1"/>
  <c r="EP12" i="1"/>
  <c r="EQ12" i="1"/>
  <c r="ER12" i="1"/>
  <c r="ES12" i="1"/>
  <c r="ET12" i="1"/>
  <c r="EU12" i="1"/>
  <c r="EV12" i="1"/>
  <c r="EW12" i="1"/>
  <c r="DF13" i="1"/>
  <c r="DG13" i="1"/>
  <c r="DH13" i="1"/>
  <c r="DI13" i="1"/>
  <c r="DJ13" i="1"/>
  <c r="DK13" i="1"/>
  <c r="DL13" i="1"/>
  <c r="DM13" i="1"/>
  <c r="DN13" i="1"/>
  <c r="DO13" i="1"/>
  <c r="DP13" i="1"/>
  <c r="DQ13" i="1"/>
  <c r="DR13" i="1"/>
  <c r="DS13" i="1"/>
  <c r="DT13" i="1"/>
  <c r="DU13" i="1"/>
  <c r="DV13" i="1"/>
  <c r="DW13" i="1"/>
  <c r="DX13" i="1"/>
  <c r="DY13" i="1"/>
  <c r="DZ13" i="1"/>
  <c r="EC13" i="1"/>
  <c r="ED13" i="1"/>
  <c r="EE13" i="1"/>
  <c r="EF13" i="1"/>
  <c r="EG13" i="1"/>
  <c r="EH13" i="1"/>
  <c r="EI13" i="1"/>
  <c r="EJ13" i="1"/>
  <c r="EK13" i="1"/>
  <c r="EL13" i="1"/>
  <c r="EM13" i="1"/>
  <c r="EN13" i="1"/>
  <c r="EO13" i="1"/>
  <c r="EP13" i="1"/>
  <c r="EQ13" i="1"/>
  <c r="ER13" i="1"/>
  <c r="ES13" i="1"/>
  <c r="ET13" i="1"/>
  <c r="EU13" i="1"/>
  <c r="EV13" i="1"/>
  <c r="EW13" i="1"/>
  <c r="DF14" i="1"/>
  <c r="DG14" i="1"/>
  <c r="DH14" i="1"/>
  <c r="DI14" i="1"/>
  <c r="DJ14" i="1"/>
  <c r="DK14" i="1"/>
  <c r="DL14" i="1"/>
  <c r="DM14" i="1"/>
  <c r="DN14" i="1"/>
  <c r="DO14" i="1"/>
  <c r="DP14" i="1"/>
  <c r="DQ14" i="1"/>
  <c r="DR14" i="1"/>
  <c r="DS14" i="1"/>
  <c r="DT14" i="1"/>
  <c r="DU14" i="1"/>
  <c r="DV14" i="1"/>
  <c r="DW14" i="1"/>
  <c r="DX14" i="1"/>
  <c r="DY14" i="1"/>
  <c r="DZ14" i="1"/>
  <c r="EC14" i="1"/>
  <c r="ED14" i="1"/>
  <c r="EE14" i="1"/>
  <c r="EF14" i="1"/>
  <c r="EG14" i="1"/>
  <c r="EH14" i="1"/>
  <c r="EI14" i="1"/>
  <c r="EJ14" i="1"/>
  <c r="EK14" i="1"/>
  <c r="EL14" i="1"/>
  <c r="EM14" i="1"/>
  <c r="EN14" i="1"/>
  <c r="EO14" i="1"/>
  <c r="EP14" i="1"/>
  <c r="EQ14" i="1"/>
  <c r="ER14" i="1"/>
  <c r="ES14" i="1"/>
  <c r="ET14" i="1"/>
  <c r="EU14" i="1"/>
  <c r="EV14" i="1"/>
  <c r="EW14" i="1"/>
  <c r="DF15" i="1"/>
  <c r="DG15" i="1"/>
  <c r="DH15" i="1"/>
  <c r="DI15" i="1"/>
  <c r="DJ15" i="1"/>
  <c r="DK15" i="1"/>
  <c r="DL15" i="1"/>
  <c r="DM15" i="1"/>
  <c r="DN15" i="1"/>
  <c r="DO15" i="1"/>
  <c r="DP15" i="1"/>
  <c r="DQ15" i="1"/>
  <c r="DR15" i="1"/>
  <c r="DS15" i="1"/>
  <c r="DT15" i="1"/>
  <c r="DU15" i="1"/>
  <c r="DV15" i="1"/>
  <c r="DW15" i="1"/>
  <c r="DX15" i="1"/>
  <c r="DY15" i="1"/>
  <c r="DZ15" i="1"/>
  <c r="EC15" i="1"/>
  <c r="ED15" i="1"/>
  <c r="EE15" i="1"/>
  <c r="EF15" i="1"/>
  <c r="EG15" i="1"/>
  <c r="EH15" i="1"/>
  <c r="EI15" i="1"/>
  <c r="EJ15" i="1"/>
  <c r="EK15" i="1"/>
  <c r="EL15" i="1"/>
  <c r="EM15" i="1"/>
  <c r="EN15" i="1"/>
  <c r="EO15" i="1"/>
  <c r="EP15" i="1"/>
  <c r="EQ15" i="1"/>
  <c r="ER15" i="1"/>
  <c r="ES15" i="1"/>
  <c r="ET15" i="1"/>
  <c r="EU15" i="1"/>
  <c r="EV15" i="1"/>
  <c r="EW15" i="1"/>
  <c r="DF16" i="1"/>
  <c r="DG16" i="1"/>
  <c r="DH16" i="1"/>
  <c r="DI16" i="1"/>
  <c r="DJ16" i="1"/>
  <c r="DK16" i="1"/>
  <c r="DL16" i="1"/>
  <c r="DM16" i="1"/>
  <c r="DN16" i="1"/>
  <c r="DO16" i="1"/>
  <c r="DP16" i="1"/>
  <c r="DQ16" i="1"/>
  <c r="DR16" i="1"/>
  <c r="DS16" i="1"/>
  <c r="DT16" i="1"/>
  <c r="DU16" i="1"/>
  <c r="DV16" i="1"/>
  <c r="DW16" i="1"/>
  <c r="DX16" i="1"/>
  <c r="DY16" i="1"/>
  <c r="DZ16" i="1"/>
  <c r="EC16" i="1"/>
  <c r="ED16" i="1"/>
  <c r="EE16" i="1"/>
  <c r="EF16" i="1"/>
  <c r="EG16" i="1"/>
  <c r="EH16" i="1"/>
  <c r="EI16" i="1"/>
  <c r="EJ16" i="1"/>
  <c r="EK16" i="1"/>
  <c r="EL16" i="1"/>
  <c r="EM16" i="1"/>
  <c r="EN16" i="1"/>
  <c r="EO16" i="1"/>
  <c r="EP16" i="1"/>
  <c r="EQ16" i="1"/>
  <c r="ER16" i="1"/>
  <c r="ES16" i="1"/>
  <c r="ET16" i="1"/>
  <c r="EU16" i="1"/>
  <c r="EV16" i="1"/>
  <c r="EW16" i="1"/>
  <c r="DF17" i="1"/>
  <c r="DG17" i="1"/>
  <c r="DH17" i="1"/>
  <c r="DI17" i="1"/>
  <c r="DJ17" i="1"/>
  <c r="DK17" i="1"/>
  <c r="DL17" i="1"/>
  <c r="DM17" i="1"/>
  <c r="DN17" i="1"/>
  <c r="DO17" i="1"/>
  <c r="DP17" i="1"/>
  <c r="DQ17" i="1"/>
  <c r="DR17" i="1"/>
  <c r="DS17" i="1"/>
  <c r="DT17" i="1"/>
  <c r="DU17" i="1"/>
  <c r="DV17" i="1"/>
  <c r="DW17" i="1"/>
  <c r="DX17" i="1"/>
  <c r="DY17" i="1"/>
  <c r="DZ17" i="1"/>
  <c r="EC17" i="1"/>
  <c r="ED17" i="1"/>
  <c r="EE17" i="1"/>
  <c r="EF17" i="1"/>
  <c r="EG17" i="1"/>
  <c r="EH17" i="1"/>
  <c r="EI17" i="1"/>
  <c r="EJ17" i="1"/>
  <c r="EK17" i="1"/>
  <c r="EL17" i="1"/>
  <c r="EM17" i="1"/>
  <c r="EN17" i="1"/>
  <c r="EO17" i="1"/>
  <c r="EP17" i="1"/>
  <c r="EQ17" i="1"/>
  <c r="ER17" i="1"/>
  <c r="ES17" i="1"/>
  <c r="ET17" i="1"/>
  <c r="EU17" i="1"/>
  <c r="EV17" i="1"/>
  <c r="EW17" i="1"/>
  <c r="DF18" i="1"/>
  <c r="DG18" i="1"/>
  <c r="DH18" i="1"/>
  <c r="DI18" i="1"/>
  <c r="DJ18" i="1"/>
  <c r="DK18" i="1"/>
  <c r="DL18" i="1"/>
  <c r="DM18" i="1"/>
  <c r="DN18" i="1"/>
  <c r="DO18" i="1"/>
  <c r="DP18" i="1"/>
  <c r="DQ18" i="1"/>
  <c r="DR18" i="1"/>
  <c r="DS18" i="1"/>
  <c r="DT18" i="1"/>
  <c r="DU18" i="1"/>
  <c r="DV18" i="1"/>
  <c r="DW18" i="1"/>
  <c r="DX18" i="1"/>
  <c r="DY18" i="1"/>
  <c r="DZ18" i="1"/>
  <c r="EC18" i="1"/>
  <c r="ED18" i="1"/>
  <c r="EE18" i="1"/>
  <c r="EF18" i="1"/>
  <c r="EG18" i="1"/>
  <c r="EH18" i="1"/>
  <c r="EI18" i="1"/>
  <c r="EJ18" i="1"/>
  <c r="EK18" i="1"/>
  <c r="EL18" i="1"/>
  <c r="EM18" i="1"/>
  <c r="EN18" i="1"/>
  <c r="EO18" i="1"/>
  <c r="EP18" i="1"/>
  <c r="EQ18" i="1"/>
  <c r="ER18" i="1"/>
  <c r="ES18" i="1"/>
  <c r="ET18" i="1"/>
  <c r="EU18" i="1"/>
  <c r="EV18" i="1"/>
  <c r="EW18" i="1"/>
  <c r="DF19" i="1"/>
  <c r="DG19" i="1"/>
  <c r="DH19" i="1"/>
  <c r="DI19" i="1"/>
  <c r="DJ19" i="1"/>
  <c r="DK19" i="1"/>
  <c r="DL19" i="1"/>
  <c r="DM19" i="1"/>
  <c r="DN19" i="1"/>
  <c r="DO19" i="1"/>
  <c r="DP19" i="1"/>
  <c r="DQ19" i="1"/>
  <c r="DR19" i="1"/>
  <c r="DS19" i="1"/>
  <c r="DT19" i="1"/>
  <c r="DU19" i="1"/>
  <c r="DV19" i="1"/>
  <c r="DW19" i="1"/>
  <c r="DX19" i="1"/>
  <c r="DY19" i="1"/>
  <c r="DZ19" i="1"/>
  <c r="EC19" i="1"/>
  <c r="ED19" i="1"/>
  <c r="EE19" i="1"/>
  <c r="EF19" i="1"/>
  <c r="EG19" i="1"/>
  <c r="EH19" i="1"/>
  <c r="EI19" i="1"/>
  <c r="EJ19" i="1"/>
  <c r="EK19" i="1"/>
  <c r="EL19" i="1"/>
  <c r="EM19" i="1"/>
  <c r="EN19" i="1"/>
  <c r="EO19" i="1"/>
  <c r="EP19" i="1"/>
  <c r="EQ19" i="1"/>
  <c r="ER19" i="1"/>
  <c r="ES19" i="1"/>
  <c r="ET19" i="1"/>
  <c r="EU19" i="1"/>
  <c r="EV19" i="1"/>
  <c r="EW19" i="1"/>
  <c r="DF20" i="1"/>
  <c r="DG20" i="1"/>
  <c r="DH20" i="1"/>
  <c r="DI20" i="1"/>
  <c r="DJ20" i="1"/>
  <c r="DK20" i="1"/>
  <c r="DL20" i="1"/>
  <c r="DM20" i="1"/>
  <c r="DN20" i="1"/>
  <c r="DO20" i="1"/>
  <c r="DP20" i="1"/>
  <c r="DQ20" i="1"/>
  <c r="DR20" i="1"/>
  <c r="DS20" i="1"/>
  <c r="DT20" i="1"/>
  <c r="DU20" i="1"/>
  <c r="DV20" i="1"/>
  <c r="DW20" i="1"/>
  <c r="DX20" i="1"/>
  <c r="DY20" i="1"/>
  <c r="DZ20" i="1"/>
  <c r="EC20" i="1"/>
  <c r="ED20" i="1"/>
  <c r="EE20" i="1"/>
  <c r="EF20" i="1"/>
  <c r="EG20" i="1"/>
  <c r="EH20" i="1"/>
  <c r="EI20" i="1"/>
  <c r="EJ20" i="1"/>
  <c r="EK20" i="1"/>
  <c r="EL20" i="1"/>
  <c r="EM20" i="1"/>
  <c r="EN20" i="1"/>
  <c r="EO20" i="1"/>
  <c r="EP20" i="1"/>
  <c r="EQ20" i="1"/>
  <c r="ER20" i="1"/>
  <c r="ES20" i="1"/>
  <c r="ET20" i="1"/>
  <c r="EU20" i="1"/>
  <c r="EV20" i="1"/>
  <c r="EW20" i="1"/>
  <c r="DF21" i="1"/>
  <c r="DG21" i="1"/>
  <c r="DH21" i="1"/>
  <c r="DI21" i="1"/>
  <c r="DJ21" i="1"/>
  <c r="DK21" i="1"/>
  <c r="DL21" i="1"/>
  <c r="DM21" i="1"/>
  <c r="DN21" i="1"/>
  <c r="DO21" i="1"/>
  <c r="DP21" i="1"/>
  <c r="DQ21" i="1"/>
  <c r="DR21" i="1"/>
  <c r="DS21" i="1"/>
  <c r="DT21" i="1"/>
  <c r="DU21" i="1"/>
  <c r="DV21" i="1"/>
  <c r="DW21" i="1"/>
  <c r="DX21" i="1"/>
  <c r="DY21" i="1"/>
  <c r="DZ21" i="1"/>
  <c r="EC21" i="1"/>
  <c r="ED21" i="1"/>
  <c r="EE21" i="1"/>
  <c r="EF21" i="1"/>
  <c r="EG21" i="1"/>
  <c r="EH21" i="1"/>
  <c r="EI21" i="1"/>
  <c r="EJ21" i="1"/>
  <c r="EK21" i="1"/>
  <c r="EL21" i="1"/>
  <c r="EM21" i="1"/>
  <c r="EN21" i="1"/>
  <c r="EO21" i="1"/>
  <c r="EP21" i="1"/>
  <c r="EQ21" i="1"/>
  <c r="ER21" i="1"/>
  <c r="ES21" i="1"/>
  <c r="ET21" i="1"/>
  <c r="EU21" i="1"/>
  <c r="EV21" i="1"/>
  <c r="EW21" i="1"/>
  <c r="DF22" i="1"/>
  <c r="DG22" i="1"/>
  <c r="DH22" i="1"/>
  <c r="DI22" i="1"/>
  <c r="DJ22" i="1"/>
  <c r="DK22" i="1"/>
  <c r="DL22" i="1"/>
  <c r="DM22" i="1"/>
  <c r="DN22" i="1"/>
  <c r="DO22" i="1"/>
  <c r="DP22" i="1"/>
  <c r="DQ22" i="1"/>
  <c r="DR22" i="1"/>
  <c r="DS22" i="1"/>
  <c r="DT22" i="1"/>
  <c r="DU22" i="1"/>
  <c r="DV22" i="1"/>
  <c r="DW22" i="1"/>
  <c r="DX22" i="1"/>
  <c r="DY22" i="1"/>
  <c r="DZ22" i="1"/>
  <c r="EC22" i="1"/>
  <c r="ED22" i="1"/>
  <c r="EE22" i="1"/>
  <c r="EF22" i="1"/>
  <c r="EG22" i="1"/>
  <c r="EH22" i="1"/>
  <c r="EI22" i="1"/>
  <c r="EJ22" i="1"/>
  <c r="EK22" i="1"/>
  <c r="EL22" i="1"/>
  <c r="EM22" i="1"/>
  <c r="EN22" i="1"/>
  <c r="EO22" i="1"/>
  <c r="EP22" i="1"/>
  <c r="EQ22" i="1"/>
  <c r="ER22" i="1"/>
  <c r="ES22" i="1"/>
  <c r="ET22" i="1"/>
  <c r="EU22" i="1"/>
  <c r="EV22" i="1"/>
  <c r="EW22" i="1"/>
  <c r="DF23" i="1"/>
  <c r="DG23" i="1"/>
  <c r="DH23" i="1"/>
  <c r="DI23" i="1"/>
  <c r="DJ23" i="1"/>
  <c r="DK23" i="1"/>
  <c r="DL23" i="1"/>
  <c r="DM23" i="1"/>
  <c r="DN23" i="1"/>
  <c r="DO23" i="1"/>
  <c r="DP23" i="1"/>
  <c r="DQ23" i="1"/>
  <c r="DR23" i="1"/>
  <c r="DS23" i="1"/>
  <c r="DT23" i="1"/>
  <c r="DU23" i="1"/>
  <c r="DV23" i="1"/>
  <c r="DW23" i="1"/>
  <c r="DX23" i="1"/>
  <c r="DY23" i="1"/>
  <c r="DZ23" i="1"/>
  <c r="EC23" i="1"/>
  <c r="ED23" i="1"/>
  <c r="EE23" i="1"/>
  <c r="EF23" i="1"/>
  <c r="EG23" i="1"/>
  <c r="EH23" i="1"/>
  <c r="EI23" i="1"/>
  <c r="EJ23" i="1"/>
  <c r="EK23" i="1"/>
  <c r="EL23" i="1"/>
  <c r="EM23" i="1"/>
  <c r="EN23" i="1"/>
  <c r="EO23" i="1"/>
  <c r="EP23" i="1"/>
  <c r="EQ23" i="1"/>
  <c r="ER23" i="1"/>
  <c r="ES23" i="1"/>
  <c r="ET23" i="1"/>
  <c r="EU23" i="1"/>
  <c r="EV23" i="1"/>
  <c r="EW23" i="1"/>
  <c r="DF24" i="1"/>
  <c r="DG24" i="1"/>
  <c r="DH24" i="1"/>
  <c r="DI24" i="1"/>
  <c r="DJ24" i="1"/>
  <c r="DK24" i="1"/>
  <c r="DL24" i="1"/>
  <c r="DM24" i="1"/>
  <c r="DN24" i="1"/>
  <c r="DO24" i="1"/>
  <c r="DP24" i="1"/>
  <c r="DQ24" i="1"/>
  <c r="DR24" i="1"/>
  <c r="DS24" i="1"/>
  <c r="DT24" i="1"/>
  <c r="DU24" i="1"/>
  <c r="DV24" i="1"/>
  <c r="DW24" i="1"/>
  <c r="DX24" i="1"/>
  <c r="DY24" i="1"/>
  <c r="DZ24" i="1"/>
  <c r="EC24" i="1"/>
  <c r="ED24" i="1"/>
  <c r="EE24" i="1"/>
  <c r="EF24" i="1"/>
  <c r="EG24" i="1"/>
  <c r="EH24" i="1"/>
  <c r="EI24" i="1"/>
  <c r="EJ24" i="1"/>
  <c r="EK24" i="1"/>
  <c r="EL24" i="1"/>
  <c r="EM24" i="1"/>
  <c r="EN24" i="1"/>
  <c r="EO24" i="1"/>
  <c r="EP24" i="1"/>
  <c r="EQ24" i="1"/>
  <c r="ER24" i="1"/>
  <c r="ES24" i="1"/>
  <c r="ET24" i="1"/>
  <c r="EU24" i="1"/>
  <c r="EV24" i="1"/>
  <c r="EW24" i="1"/>
  <c r="DF25" i="1"/>
  <c r="DG25" i="1"/>
  <c r="DH25" i="1"/>
  <c r="DI25" i="1"/>
  <c r="DJ25" i="1"/>
  <c r="DK25" i="1"/>
  <c r="DL25" i="1"/>
  <c r="DM25" i="1"/>
  <c r="DN25" i="1"/>
  <c r="DO25" i="1"/>
  <c r="DP25" i="1"/>
  <c r="DQ25" i="1"/>
  <c r="DR25" i="1"/>
  <c r="DS25" i="1"/>
  <c r="DT25" i="1"/>
  <c r="DU25" i="1"/>
  <c r="DV25" i="1"/>
  <c r="DW25" i="1"/>
  <c r="DX25" i="1"/>
  <c r="DY25" i="1"/>
  <c r="DZ25" i="1"/>
  <c r="EC25" i="1"/>
  <c r="ED25" i="1"/>
  <c r="EE25" i="1"/>
  <c r="EF25" i="1"/>
  <c r="EG25" i="1"/>
  <c r="EH25" i="1"/>
  <c r="EI25" i="1"/>
  <c r="EJ25" i="1"/>
  <c r="EK25" i="1"/>
  <c r="EL25" i="1"/>
  <c r="EM25" i="1"/>
  <c r="EN25" i="1"/>
  <c r="EO25" i="1"/>
  <c r="EP25" i="1"/>
  <c r="EQ25" i="1"/>
  <c r="ER25" i="1"/>
  <c r="ES25" i="1"/>
  <c r="ET25" i="1"/>
  <c r="EU25" i="1"/>
  <c r="EV25" i="1"/>
  <c r="EW25" i="1"/>
  <c r="B69" i="1"/>
  <c r="B70" i="1"/>
  <c r="B74" i="1"/>
  <c r="C74" i="1" s="1"/>
  <c r="B75" i="1"/>
  <c r="C75" i="1" s="1"/>
  <c r="GP77" i="1"/>
  <c r="HZ77" i="1"/>
  <c r="GP78" i="1"/>
  <c r="HZ78" i="1"/>
  <c r="C79" i="1"/>
  <c r="D79" i="1"/>
  <c r="E79" i="1"/>
  <c r="AB79" i="1" s="1"/>
  <c r="Z79" i="1"/>
  <c r="AA79" i="1"/>
  <c r="AC79" i="1"/>
  <c r="AD79" i="1"/>
  <c r="AE79" i="1"/>
  <c r="AX79" i="1"/>
  <c r="AY79" i="1"/>
  <c r="AZ79" i="1"/>
  <c r="BA79" i="1"/>
  <c r="BB79" i="1"/>
  <c r="BC79" i="1"/>
  <c r="CI79" i="1"/>
  <c r="CJ79" i="1"/>
  <c r="CL79" i="1"/>
  <c r="CM79" i="1"/>
  <c r="CN79" i="1"/>
  <c r="DF79" i="1"/>
  <c r="DG79" i="1"/>
  <c r="DH79" i="1"/>
  <c r="DI79" i="1"/>
  <c r="DJ79" i="1"/>
  <c r="DK79" i="1"/>
  <c r="EC79" i="1"/>
  <c r="ED79" i="1"/>
  <c r="EF79" i="1"/>
  <c r="EG79" i="1"/>
  <c r="EH79" i="1"/>
  <c r="EZ79" i="1"/>
  <c r="FA79" i="1"/>
  <c r="FB79" i="1"/>
  <c r="FC79" i="1"/>
  <c r="FD79" i="1"/>
  <c r="FE79" i="1"/>
  <c r="GP79" i="1"/>
  <c r="HZ79" i="1"/>
  <c r="FY80" i="1"/>
  <c r="GC80" i="1"/>
  <c r="GG80" i="1"/>
  <c r="AX81" i="1"/>
  <c r="AY81" i="1"/>
  <c r="AZ81" i="1"/>
  <c r="BA81" i="1"/>
  <c r="BB81" i="1"/>
  <c r="BC81" i="1"/>
  <c r="BD81" i="1"/>
  <c r="BE81" i="1"/>
  <c r="BF81" i="1"/>
  <c r="BG81" i="1"/>
  <c r="BH81" i="1"/>
  <c r="BI81" i="1"/>
  <c r="BJ81" i="1"/>
  <c r="BK81" i="1"/>
  <c r="BL81" i="1"/>
  <c r="BM81" i="1"/>
  <c r="BN81" i="1"/>
  <c r="BO81" i="1"/>
  <c r="BP81" i="1"/>
  <c r="BQ81" i="1"/>
  <c r="BR81" i="1"/>
  <c r="BS81" i="1"/>
  <c r="BV81" i="1"/>
  <c r="BW81" i="1"/>
  <c r="BX81" i="1"/>
  <c r="BY81" i="1"/>
  <c r="BZ81" i="1"/>
  <c r="CA81" i="1"/>
  <c r="CB81" i="1"/>
  <c r="CD81" i="1"/>
  <c r="CE81" i="1"/>
  <c r="CH82" i="1"/>
  <c r="GI82" i="1"/>
  <c r="GP82" i="1"/>
  <c r="HL82" i="1"/>
  <c r="HZ82" i="1"/>
  <c r="B83" i="1"/>
  <c r="CH83" i="1"/>
  <c r="GI83" i="1"/>
  <c r="GO83" i="1"/>
  <c r="GP83" i="1" s="1"/>
  <c r="HL83" i="1"/>
  <c r="HY83" i="1"/>
  <c r="HZ83" i="1"/>
  <c r="B84" i="1"/>
  <c r="CH84" i="1" s="1"/>
  <c r="GI84" i="1"/>
  <c r="GO84" i="1"/>
  <c r="HY84" i="1"/>
  <c r="GI85" i="1"/>
  <c r="GI86" i="1"/>
  <c r="GI87" i="1"/>
  <c r="GI88" i="1"/>
  <c r="GI89" i="1"/>
  <c r="GI90" i="1"/>
  <c r="GI91" i="1"/>
  <c r="GI92" i="1"/>
  <c r="GI93" i="1"/>
  <c r="GI94" i="1"/>
  <c r="GI95" i="1"/>
  <c r="GI96" i="1"/>
  <c r="GI97" i="1"/>
  <c r="GI98" i="1"/>
  <c r="GI99" i="1"/>
  <c r="GI100" i="1"/>
  <c r="GI101" i="1"/>
  <c r="GI102" i="1"/>
  <c r="GR103" i="1"/>
  <c r="GR104" i="1"/>
  <c r="IJ109" i="1"/>
  <c r="IF109" i="1" s="1"/>
  <c r="IJ110" i="1"/>
  <c r="IF110" i="1" s="1"/>
  <c r="IJ111" i="1"/>
  <c r="IF111" i="1" s="1"/>
  <c r="IJ112" i="1"/>
  <c r="IF112" i="1" s="1"/>
  <c r="GW113" i="1"/>
  <c r="HF113" i="1"/>
  <c r="HG113" i="1"/>
  <c r="HH113" i="1"/>
  <c r="IG113" i="1"/>
  <c r="IJ113" i="1"/>
  <c r="IF113" i="1" s="1"/>
  <c r="IK113" i="1"/>
  <c r="IL113" i="1"/>
  <c r="IM113" i="1"/>
  <c r="IH113" i="1" s="1"/>
  <c r="IN113" i="1"/>
  <c r="II113" i="1" s="1"/>
  <c r="IQ113" i="1"/>
  <c r="IR113" i="1"/>
  <c r="GW114" i="1"/>
  <c r="HF114" i="1"/>
  <c r="HG114" i="1"/>
  <c r="HH114" i="1"/>
  <c r="IG114" i="1"/>
  <c r="IJ114" i="1"/>
  <c r="IK114" i="1"/>
  <c r="IL114" i="1"/>
  <c r="IM114" i="1"/>
  <c r="IH114" i="1" s="1"/>
  <c r="IN114" i="1"/>
  <c r="II114" i="1" s="1"/>
  <c r="IQ114" i="1"/>
  <c r="IR114" i="1"/>
  <c r="GW115" i="1"/>
  <c r="HF115" i="1"/>
  <c r="HG115" i="1"/>
  <c r="HH115" i="1"/>
  <c r="IG115" i="1"/>
  <c r="IJ115" i="1"/>
  <c r="IF115" i="1" s="1"/>
  <c r="IK115" i="1"/>
  <c r="IL115" i="1"/>
  <c r="IM115" i="1"/>
  <c r="IH115" i="1" s="1"/>
  <c r="IN115" i="1"/>
  <c r="II115" i="1" s="1"/>
  <c r="IQ115" i="1"/>
  <c r="IR115" i="1"/>
  <c r="GW116" i="1"/>
  <c r="HF116" i="1"/>
  <c r="HG116" i="1"/>
  <c r="HH116" i="1"/>
  <c r="IG116" i="1"/>
  <c r="IJ116" i="1"/>
  <c r="IF116" i="1" s="1"/>
  <c r="IK116" i="1"/>
  <c r="IL116" i="1"/>
  <c r="IM116" i="1"/>
  <c r="IH116" i="1" s="1"/>
  <c r="IN116" i="1"/>
  <c r="II116" i="1" s="1"/>
  <c r="IQ116" i="1"/>
  <c r="IR116" i="1"/>
  <c r="GW117" i="1"/>
  <c r="HF117" i="1"/>
  <c r="HG117" i="1"/>
  <c r="HH117" i="1"/>
  <c r="IG117" i="1"/>
  <c r="IJ117" i="1"/>
  <c r="IF117" i="1" s="1"/>
  <c r="IK117" i="1"/>
  <c r="IL117" i="1"/>
  <c r="IM117" i="1"/>
  <c r="IH117" i="1" s="1"/>
  <c r="IN117" i="1"/>
  <c r="II117" i="1" s="1"/>
  <c r="IQ117" i="1"/>
  <c r="IR117" i="1"/>
  <c r="GW118" i="1"/>
  <c r="HF118" i="1"/>
  <c r="HG118" i="1"/>
  <c r="HH118" i="1"/>
  <c r="IG118" i="1"/>
  <c r="IJ118" i="1"/>
  <c r="IF118" i="1" s="1"/>
  <c r="IK118" i="1"/>
  <c r="IL118" i="1"/>
  <c r="IM118" i="1"/>
  <c r="IH118" i="1" s="1"/>
  <c r="IN118" i="1"/>
  <c r="II118" i="1" s="1"/>
  <c r="IQ118" i="1"/>
  <c r="IR118" i="1"/>
  <c r="GW119" i="1"/>
  <c r="HF119" i="1"/>
  <c r="HG119" i="1"/>
  <c r="HH119" i="1"/>
  <c r="IG119" i="1"/>
  <c r="IJ119" i="1"/>
  <c r="IK119" i="1"/>
  <c r="IL119" i="1"/>
  <c r="IM119" i="1"/>
  <c r="IH119" i="1" s="1"/>
  <c r="IN119" i="1"/>
  <c r="II119" i="1" s="1"/>
  <c r="IQ119" i="1"/>
  <c r="IR119" i="1"/>
  <c r="GW120" i="1"/>
  <c r="HF120" i="1"/>
  <c r="HG120" i="1"/>
  <c r="HH120" i="1"/>
  <c r="IG120" i="1"/>
  <c r="IJ120" i="1"/>
  <c r="IF120" i="1" s="1"/>
  <c r="IK120" i="1"/>
  <c r="IL120" i="1"/>
  <c r="IM120" i="1"/>
  <c r="IH120" i="1" s="1"/>
  <c r="IN120" i="1"/>
  <c r="II120" i="1" s="1"/>
  <c r="IQ120" i="1"/>
  <c r="IR120" i="1"/>
  <c r="GW121" i="1"/>
  <c r="HF121" i="1"/>
  <c r="HG121" i="1"/>
  <c r="HH121" i="1"/>
  <c r="IG121" i="1"/>
  <c r="IJ121" i="1"/>
  <c r="IF121" i="1" s="1"/>
  <c r="IK121" i="1"/>
  <c r="IL121" i="1"/>
  <c r="IM121" i="1"/>
  <c r="IH121" i="1" s="1"/>
  <c r="IN121" i="1"/>
  <c r="II121" i="1" s="1"/>
  <c r="IO121" i="1"/>
  <c r="IQ121" i="1"/>
  <c r="IR121" i="1"/>
  <c r="GW122" i="1"/>
  <c r="IJ122" i="1"/>
  <c r="IJ123" i="1"/>
  <c r="IF123" i="1" s="1"/>
  <c r="IO123" i="1"/>
  <c r="IJ124" i="1"/>
  <c r="IJ125" i="1"/>
  <c r="IF125" i="1" s="1"/>
  <c r="IO125" i="1"/>
  <c r="IJ126" i="1"/>
  <c r="IJ127" i="1"/>
  <c r="IF127" i="1" s="1"/>
  <c r="IO127" i="1"/>
  <c r="IJ128" i="1"/>
  <c r="IJ129" i="1"/>
  <c r="IF129" i="1" s="1"/>
  <c r="IO129" i="1"/>
  <c r="IJ130" i="1"/>
  <c r="IJ131" i="1"/>
  <c r="IF131" i="1" s="1"/>
  <c r="IO131" i="1"/>
  <c r="IJ132" i="1"/>
  <c r="IJ133" i="1"/>
  <c r="IF133" i="1" s="1"/>
  <c r="IO133" i="1"/>
  <c r="IJ134" i="1"/>
  <c r="IJ135" i="1"/>
  <c r="IF135" i="1" s="1"/>
  <c r="IJ136" i="1"/>
  <c r="IJ137" i="1"/>
  <c r="IF137" i="1" s="1"/>
  <c r="IJ138" i="1"/>
  <c r="IF138" i="1" s="1"/>
  <c r="IJ139" i="1"/>
  <c r="IJ140" i="1"/>
  <c r="IF140" i="1" s="1"/>
  <c r="IO140" i="1"/>
  <c r="GW141" i="1"/>
  <c r="HF141" i="1"/>
  <c r="HG141" i="1"/>
  <c r="HH141" i="1"/>
  <c r="IG141" i="1"/>
  <c r="IJ141" i="1"/>
  <c r="IK141" i="1"/>
  <c r="IL141" i="1"/>
  <c r="IM141" i="1"/>
  <c r="IH141" i="1" s="1"/>
  <c r="IN141" i="1"/>
  <c r="II141" i="1" s="1"/>
  <c r="IQ141" i="1"/>
  <c r="IR141" i="1"/>
  <c r="GW142" i="1"/>
  <c r="HF142" i="1"/>
  <c r="HG142" i="1"/>
  <c r="HH142" i="1"/>
  <c r="IG142" i="1"/>
  <c r="IJ142" i="1"/>
  <c r="IF142" i="1" s="1"/>
  <c r="IK142" i="1"/>
  <c r="IL142" i="1"/>
  <c r="IM142" i="1"/>
  <c r="IH142" i="1" s="1"/>
  <c r="IN142" i="1"/>
  <c r="II142" i="1" s="1"/>
  <c r="IO142" i="1"/>
  <c r="IQ142" i="1"/>
  <c r="IR142" i="1"/>
  <c r="GW143" i="1"/>
  <c r="HF143" i="1"/>
  <c r="HG143" i="1"/>
  <c r="HH143" i="1"/>
  <c r="IG143" i="1"/>
  <c r="IJ143" i="1"/>
  <c r="IK143" i="1"/>
  <c r="IL143" i="1"/>
  <c r="IM143" i="1"/>
  <c r="IH143" i="1" s="1"/>
  <c r="IN143" i="1"/>
  <c r="II143" i="1" s="1"/>
  <c r="IQ143" i="1"/>
  <c r="IR143" i="1"/>
  <c r="B146" i="1"/>
  <c r="B147" i="1"/>
  <c r="EG149" i="1"/>
  <c r="EH149" i="1" s="1"/>
  <c r="EO149" i="1" s="1"/>
  <c r="ET150" i="1"/>
  <c r="EU150" i="1"/>
  <c r="EV150" i="1"/>
  <c r="EW150" i="1"/>
  <c r="GP151" i="1"/>
  <c r="HZ151" i="1"/>
  <c r="GP152" i="1"/>
  <c r="HZ152" i="1"/>
  <c r="C153" i="1"/>
  <c r="D153" i="1"/>
  <c r="E153" i="1"/>
  <c r="I153" i="1"/>
  <c r="I79" i="1" s="1"/>
  <c r="J153" i="1"/>
  <c r="J79" i="1" s="1"/>
  <c r="K153" i="1"/>
  <c r="K79" i="1" s="1"/>
  <c r="L153" i="1"/>
  <c r="L79" i="1" s="1"/>
  <c r="M153" i="1"/>
  <c r="M79" i="1" s="1"/>
  <c r="N153" i="1"/>
  <c r="N79" i="1" s="1"/>
  <c r="O153" i="1"/>
  <c r="O79" i="1" s="1"/>
  <c r="P153" i="1"/>
  <c r="P79" i="1" s="1"/>
  <c r="Q153" i="1"/>
  <c r="Q79" i="1" s="1"/>
  <c r="R153" i="1"/>
  <c r="R79" i="1" s="1"/>
  <c r="S153" i="1"/>
  <c r="S79" i="1" s="1"/>
  <c r="T153" i="1"/>
  <c r="T79" i="1" s="1"/>
  <c r="U153" i="1"/>
  <c r="U79" i="1" s="1"/>
  <c r="V153" i="1"/>
  <c r="V79" i="1" s="1"/>
  <c r="W153" i="1"/>
  <c r="W79" i="1" s="1"/>
  <c r="X153" i="1"/>
  <c r="X79" i="1" s="1"/>
  <c r="FU79" i="1" s="1"/>
  <c r="Z153" i="1"/>
  <c r="AA153" i="1"/>
  <c r="AB153" i="1"/>
  <c r="AC153" i="1"/>
  <c r="AD153" i="1"/>
  <c r="AE153" i="1"/>
  <c r="AF153" i="1"/>
  <c r="AG153" i="1"/>
  <c r="AH153" i="1"/>
  <c r="AI153" i="1"/>
  <c r="AJ153" i="1"/>
  <c r="AK153" i="1"/>
  <c r="AL153" i="1"/>
  <c r="AM153" i="1"/>
  <c r="AN153" i="1"/>
  <c r="AO153" i="1"/>
  <c r="AP153" i="1"/>
  <c r="AQ153" i="1"/>
  <c r="AR153" i="1"/>
  <c r="AS153" i="1"/>
  <c r="AT153" i="1"/>
  <c r="AX153" i="1"/>
  <c r="AY153" i="1"/>
  <c r="AZ153" i="1"/>
  <c r="BA153" i="1"/>
  <c r="BB153" i="1"/>
  <c r="BC153" i="1"/>
  <c r="BD153" i="1"/>
  <c r="BF153" i="1"/>
  <c r="BH153" i="1"/>
  <c r="BJ153" i="1"/>
  <c r="BL153" i="1"/>
  <c r="BN153" i="1"/>
  <c r="BP153" i="1"/>
  <c r="BR153" i="1"/>
  <c r="CI153" i="1"/>
  <c r="CJ153" i="1"/>
  <c r="CK153" i="1"/>
  <c r="CL153" i="1"/>
  <c r="CM153" i="1"/>
  <c r="CN153" i="1"/>
  <c r="CO153" i="1"/>
  <c r="CP153" i="1"/>
  <c r="CQ153" i="1"/>
  <c r="CR153" i="1"/>
  <c r="CS153" i="1"/>
  <c r="CT153" i="1"/>
  <c r="CU153" i="1"/>
  <c r="CV153" i="1"/>
  <c r="CW153" i="1"/>
  <c r="CX153" i="1"/>
  <c r="CY153" i="1"/>
  <c r="CZ153" i="1"/>
  <c r="DA153" i="1"/>
  <c r="DB153" i="1"/>
  <c r="DC153" i="1"/>
  <c r="DF153" i="1"/>
  <c r="DG153" i="1"/>
  <c r="DH153" i="1"/>
  <c r="DI153" i="1"/>
  <c r="DJ153" i="1"/>
  <c r="DK153" i="1"/>
  <c r="DL153" i="1"/>
  <c r="DN153" i="1"/>
  <c r="DP153" i="1"/>
  <c r="DR153" i="1"/>
  <c r="DT153" i="1"/>
  <c r="DV153" i="1"/>
  <c r="DX153" i="1"/>
  <c r="DZ153" i="1"/>
  <c r="EC153" i="1"/>
  <c r="ED153" i="1"/>
  <c r="EE153" i="1"/>
  <c r="EF153" i="1"/>
  <c r="EG153" i="1"/>
  <c r="EH153" i="1"/>
  <c r="EI153" i="1"/>
  <c r="EJ153" i="1"/>
  <c r="EK153" i="1"/>
  <c r="EL153" i="1"/>
  <c r="EM153" i="1"/>
  <c r="EN153" i="1"/>
  <c r="EO153" i="1"/>
  <c r="EP153" i="1"/>
  <c r="EQ153" i="1"/>
  <c r="ER153" i="1"/>
  <c r="ES153" i="1"/>
  <c r="ET153" i="1"/>
  <c r="EU153" i="1"/>
  <c r="EV153" i="1"/>
  <c r="EW153" i="1"/>
  <c r="EZ153" i="1"/>
  <c r="FA153" i="1"/>
  <c r="FB153" i="1"/>
  <c r="FC153" i="1"/>
  <c r="FD153" i="1"/>
  <c r="FE153" i="1"/>
  <c r="FF153" i="1"/>
  <c r="FH153" i="1"/>
  <c r="FJ153" i="1"/>
  <c r="FL153" i="1"/>
  <c r="FN153" i="1"/>
  <c r="FP153" i="1"/>
  <c r="FR153" i="1"/>
  <c r="FT153" i="1"/>
  <c r="GP153" i="1"/>
  <c r="HZ153" i="1"/>
  <c r="FY154" i="1"/>
  <c r="GC154" i="1"/>
  <c r="GG154" i="1"/>
  <c r="Z155" i="1"/>
  <c r="AA155" i="1"/>
  <c r="AA229" i="1" s="1"/>
  <c r="AA304" i="1" s="1"/>
  <c r="AB155" i="1"/>
  <c r="AC155" i="1"/>
  <c r="AC229" i="1" s="1"/>
  <c r="AC304" i="1" s="1"/>
  <c r="AD155" i="1"/>
  <c r="AE155" i="1"/>
  <c r="AE229" i="1" s="1"/>
  <c r="AE304" i="1" s="1"/>
  <c r="AF155" i="1"/>
  <c r="AG155" i="1"/>
  <c r="AG229" i="1" s="1"/>
  <c r="AG304" i="1" s="1"/>
  <c r="AH155" i="1"/>
  <c r="AI155" i="1"/>
  <c r="AI229" i="1" s="1"/>
  <c r="AI304" i="1" s="1"/>
  <c r="AJ155" i="1"/>
  <c r="AK155" i="1"/>
  <c r="AK229" i="1" s="1"/>
  <c r="AK304" i="1" s="1"/>
  <c r="AL155" i="1"/>
  <c r="AM155" i="1"/>
  <c r="AM229" i="1" s="1"/>
  <c r="AM304" i="1" s="1"/>
  <c r="AN155" i="1"/>
  <c r="AO155" i="1"/>
  <c r="AO229" i="1" s="1"/>
  <c r="AO304" i="1" s="1"/>
  <c r="AP155" i="1"/>
  <c r="AQ155" i="1"/>
  <c r="AQ229" i="1" s="1"/>
  <c r="AQ304" i="1" s="1"/>
  <c r="AR155" i="1"/>
  <c r="AS155" i="1"/>
  <c r="AS229" i="1" s="1"/>
  <c r="AS304" i="1" s="1"/>
  <c r="AT155" i="1"/>
  <c r="AU155" i="1"/>
  <c r="AU229" i="1" s="1"/>
  <c r="AU304" i="1" s="1"/>
  <c r="AX155" i="1"/>
  <c r="AY155" i="1"/>
  <c r="AZ155" i="1"/>
  <c r="BA155" i="1"/>
  <c r="BB155" i="1"/>
  <c r="BC155" i="1"/>
  <c r="BD155" i="1"/>
  <c r="BE155" i="1"/>
  <c r="BF155" i="1"/>
  <c r="BG155" i="1"/>
  <c r="BH155" i="1"/>
  <c r="BI155" i="1"/>
  <c r="BJ155" i="1"/>
  <c r="BK155" i="1"/>
  <c r="BL155" i="1"/>
  <c r="BM155" i="1"/>
  <c r="BN155" i="1"/>
  <c r="BO155" i="1"/>
  <c r="BP155" i="1"/>
  <c r="BQ155" i="1"/>
  <c r="BR155" i="1"/>
  <c r="BS155" i="1"/>
  <c r="BV155" i="1"/>
  <c r="BW155" i="1"/>
  <c r="BX155" i="1"/>
  <c r="BY155" i="1"/>
  <c r="BZ155" i="1"/>
  <c r="CA155" i="1"/>
  <c r="CB155" i="1"/>
  <c r="CD155" i="1"/>
  <c r="CE155" i="1"/>
  <c r="C156" i="1"/>
  <c r="D156" i="1"/>
  <c r="E156" i="1"/>
  <c r="F156" i="1"/>
  <c r="G156" i="1"/>
  <c r="H156" i="1"/>
  <c r="I156" i="1"/>
  <c r="J156" i="1"/>
  <c r="K156" i="1"/>
  <c r="L156" i="1"/>
  <c r="M156" i="1"/>
  <c r="N156" i="1"/>
  <c r="O156" i="1"/>
  <c r="P156" i="1"/>
  <c r="Q156" i="1"/>
  <c r="R156" i="1"/>
  <c r="S156" i="1"/>
  <c r="T156" i="1"/>
  <c r="U156" i="1"/>
  <c r="V156" i="1"/>
  <c r="W156" i="1"/>
  <c r="CH156" i="1"/>
  <c r="GI156" i="1"/>
  <c r="GP156" i="1"/>
  <c r="GR156" i="1"/>
  <c r="GR82" i="1" s="1"/>
  <c r="IB82" i="1" s="1"/>
  <c r="HL156" i="1"/>
  <c r="HZ156" i="1"/>
  <c r="B157" i="1"/>
  <c r="C157" i="1"/>
  <c r="D157" i="1"/>
  <c r="E157" i="1"/>
  <c r="F157" i="1"/>
  <c r="G157" i="1"/>
  <c r="H157" i="1"/>
  <c r="I157" i="1"/>
  <c r="J157" i="1"/>
  <c r="K157" i="1"/>
  <c r="L157" i="1"/>
  <c r="M157" i="1"/>
  <c r="N157" i="1"/>
  <c r="O157" i="1"/>
  <c r="P157" i="1"/>
  <c r="Q157" i="1"/>
  <c r="R157" i="1"/>
  <c r="S157" i="1"/>
  <c r="T157" i="1"/>
  <c r="U157" i="1"/>
  <c r="V157" i="1"/>
  <c r="W157" i="1"/>
  <c r="CH157" i="1"/>
  <c r="GI157" i="1"/>
  <c r="GO157" i="1"/>
  <c r="GP157" i="1"/>
  <c r="GR157" i="1"/>
  <c r="GR83" i="1" s="1"/>
  <c r="IB83" i="1" s="1"/>
  <c r="HL157" i="1"/>
  <c r="HY157" i="1"/>
  <c r="HZ157" i="1"/>
  <c r="IB157" i="1"/>
  <c r="B158" i="1"/>
  <c r="C158" i="1"/>
  <c r="D158" i="1"/>
  <c r="E158" i="1"/>
  <c r="F158" i="1"/>
  <c r="G158" i="1"/>
  <c r="H158" i="1"/>
  <c r="I158" i="1"/>
  <c r="J158" i="1"/>
  <c r="K158" i="1"/>
  <c r="L158" i="1"/>
  <c r="M158" i="1"/>
  <c r="N158" i="1"/>
  <c r="O158" i="1"/>
  <c r="P158" i="1"/>
  <c r="Q158" i="1"/>
  <c r="R158" i="1"/>
  <c r="S158" i="1"/>
  <c r="T158" i="1"/>
  <c r="U158" i="1"/>
  <c r="V158" i="1"/>
  <c r="W158" i="1"/>
  <c r="GI158" i="1"/>
  <c r="GO158" i="1"/>
  <c r="GP158" i="1" s="1"/>
  <c r="GR158" i="1"/>
  <c r="HY158" i="1"/>
  <c r="B159" i="1"/>
  <c r="C159" i="1"/>
  <c r="D159" i="1"/>
  <c r="E159" i="1"/>
  <c r="F159" i="1"/>
  <c r="G159" i="1"/>
  <c r="H159" i="1"/>
  <c r="I159" i="1"/>
  <c r="J159" i="1"/>
  <c r="K159" i="1"/>
  <c r="L159" i="1"/>
  <c r="M159" i="1"/>
  <c r="N159" i="1"/>
  <c r="O159" i="1"/>
  <c r="P159" i="1"/>
  <c r="Q159" i="1"/>
  <c r="R159" i="1"/>
  <c r="S159" i="1"/>
  <c r="T159" i="1"/>
  <c r="U159" i="1"/>
  <c r="V159" i="1"/>
  <c r="W159" i="1"/>
  <c r="CH159" i="1"/>
  <c r="GI159" i="1"/>
  <c r="GO159" i="1"/>
  <c r="GP159" i="1" s="1"/>
  <c r="GR159" i="1"/>
  <c r="GR85" i="1" s="1"/>
  <c r="IB85" i="1" s="1"/>
  <c r="HL159" i="1"/>
  <c r="B160" i="1"/>
  <c r="B161" i="1" s="1"/>
  <c r="HL161" i="1" s="1"/>
  <c r="C160" i="1"/>
  <c r="D160" i="1"/>
  <c r="E160" i="1"/>
  <c r="F160" i="1"/>
  <c r="G160" i="1"/>
  <c r="H160" i="1"/>
  <c r="I160" i="1"/>
  <c r="J160" i="1"/>
  <c r="K160" i="1"/>
  <c r="L160" i="1"/>
  <c r="M160" i="1"/>
  <c r="N160" i="1"/>
  <c r="O160" i="1"/>
  <c r="P160" i="1"/>
  <c r="Q160" i="1"/>
  <c r="R160" i="1"/>
  <c r="S160" i="1"/>
  <c r="T160" i="1"/>
  <c r="U160" i="1"/>
  <c r="V160" i="1"/>
  <c r="W160" i="1"/>
  <c r="CH160" i="1"/>
  <c r="GI160" i="1"/>
  <c r="GO160" i="1"/>
  <c r="GR160" i="1"/>
  <c r="GR86" i="1" s="1"/>
  <c r="IB86" i="1" s="1"/>
  <c r="HL160" i="1"/>
  <c r="C161" i="1"/>
  <c r="D161" i="1"/>
  <c r="E161" i="1"/>
  <c r="F161" i="1"/>
  <c r="G161" i="1"/>
  <c r="H161" i="1"/>
  <c r="I161" i="1"/>
  <c r="J161" i="1"/>
  <c r="K161" i="1"/>
  <c r="L161" i="1"/>
  <c r="M161" i="1"/>
  <c r="N161" i="1"/>
  <c r="O161" i="1"/>
  <c r="P161" i="1"/>
  <c r="Q161" i="1"/>
  <c r="R161" i="1"/>
  <c r="S161" i="1"/>
  <c r="T161" i="1"/>
  <c r="U161" i="1"/>
  <c r="V161" i="1"/>
  <c r="W161" i="1"/>
  <c r="GI161" i="1"/>
  <c r="GR161" i="1"/>
  <c r="GR87" i="1" s="1"/>
  <c r="IB87" i="1" s="1"/>
  <c r="C162" i="1"/>
  <c r="D162" i="1"/>
  <c r="E162" i="1"/>
  <c r="F162" i="1"/>
  <c r="G162" i="1"/>
  <c r="H162" i="1"/>
  <c r="I162" i="1"/>
  <c r="J162" i="1"/>
  <c r="K162" i="1"/>
  <c r="L162" i="1"/>
  <c r="M162" i="1"/>
  <c r="N162" i="1"/>
  <c r="O162" i="1"/>
  <c r="P162" i="1"/>
  <c r="Q162" i="1"/>
  <c r="R162" i="1"/>
  <c r="S162" i="1"/>
  <c r="T162" i="1"/>
  <c r="U162" i="1"/>
  <c r="V162" i="1"/>
  <c r="W162" i="1"/>
  <c r="GI162" i="1"/>
  <c r="GR162" i="1"/>
  <c r="GR88" i="1" s="1"/>
  <c r="IB88" i="1" s="1"/>
  <c r="C163" i="1"/>
  <c r="D163" i="1"/>
  <c r="E163" i="1"/>
  <c r="F163" i="1"/>
  <c r="G163" i="1"/>
  <c r="H163" i="1"/>
  <c r="I163" i="1"/>
  <c r="J163" i="1"/>
  <c r="K163" i="1"/>
  <c r="L163" i="1"/>
  <c r="M163" i="1"/>
  <c r="N163" i="1"/>
  <c r="O163" i="1"/>
  <c r="P163" i="1"/>
  <c r="Q163" i="1"/>
  <c r="R163" i="1"/>
  <c r="S163" i="1"/>
  <c r="T163" i="1"/>
  <c r="U163" i="1"/>
  <c r="V163" i="1"/>
  <c r="W163" i="1"/>
  <c r="GI163" i="1"/>
  <c r="GR163" i="1"/>
  <c r="GR89" i="1" s="1"/>
  <c r="IB89" i="1" s="1"/>
  <c r="C164" i="1"/>
  <c r="D164" i="1"/>
  <c r="E164" i="1"/>
  <c r="F164" i="1"/>
  <c r="G164" i="1"/>
  <c r="H164" i="1"/>
  <c r="I164" i="1"/>
  <c r="J164" i="1"/>
  <c r="K164" i="1"/>
  <c r="L164" i="1"/>
  <c r="M164" i="1"/>
  <c r="N164" i="1"/>
  <c r="O164" i="1"/>
  <c r="P164" i="1"/>
  <c r="Q164" i="1"/>
  <c r="R164" i="1"/>
  <c r="S164" i="1"/>
  <c r="T164" i="1"/>
  <c r="U164" i="1"/>
  <c r="V164" i="1"/>
  <c r="W164" i="1"/>
  <c r="GI164" i="1"/>
  <c r="GR164" i="1"/>
  <c r="GR90" i="1" s="1"/>
  <c r="IB90" i="1" s="1"/>
  <c r="C165" i="1"/>
  <c r="D165" i="1"/>
  <c r="E165" i="1"/>
  <c r="F165" i="1"/>
  <c r="G165" i="1"/>
  <c r="H165" i="1"/>
  <c r="I165" i="1"/>
  <c r="J165" i="1"/>
  <c r="K165" i="1"/>
  <c r="L165" i="1"/>
  <c r="M165" i="1"/>
  <c r="N165" i="1"/>
  <c r="O165" i="1"/>
  <c r="P165" i="1"/>
  <c r="Q165" i="1"/>
  <c r="R165" i="1"/>
  <c r="S165" i="1"/>
  <c r="T165" i="1"/>
  <c r="U165" i="1"/>
  <c r="V165" i="1"/>
  <c r="W165" i="1"/>
  <c r="GI165" i="1"/>
  <c r="GR165" i="1"/>
  <c r="GR91" i="1" s="1"/>
  <c r="IB91" i="1" s="1"/>
  <c r="C166" i="1"/>
  <c r="D166" i="1"/>
  <c r="E166" i="1"/>
  <c r="F166" i="1"/>
  <c r="G166" i="1"/>
  <c r="H166" i="1"/>
  <c r="I166" i="1"/>
  <c r="J166" i="1"/>
  <c r="K166" i="1"/>
  <c r="L166" i="1"/>
  <c r="M166" i="1"/>
  <c r="N166" i="1"/>
  <c r="O166" i="1"/>
  <c r="P166" i="1"/>
  <c r="Q166" i="1"/>
  <c r="R166" i="1"/>
  <c r="S166" i="1"/>
  <c r="T166" i="1"/>
  <c r="U166" i="1"/>
  <c r="V166" i="1"/>
  <c r="W166" i="1"/>
  <c r="GI166" i="1"/>
  <c r="GR166" i="1"/>
  <c r="C167" i="1"/>
  <c r="D167" i="1"/>
  <c r="E167" i="1"/>
  <c r="F167" i="1"/>
  <c r="G167" i="1"/>
  <c r="H167" i="1"/>
  <c r="I167" i="1"/>
  <c r="J167" i="1"/>
  <c r="K167" i="1"/>
  <c r="L167" i="1"/>
  <c r="M167" i="1"/>
  <c r="N167" i="1"/>
  <c r="O167" i="1"/>
  <c r="P167" i="1"/>
  <c r="Q167" i="1"/>
  <c r="R167" i="1"/>
  <c r="S167" i="1"/>
  <c r="T167" i="1"/>
  <c r="U167" i="1"/>
  <c r="V167" i="1"/>
  <c r="W167" i="1"/>
  <c r="GI167" i="1"/>
  <c r="GR167" i="1"/>
  <c r="GR93" i="1" s="1"/>
  <c r="IB93" i="1" s="1"/>
  <c r="C168" i="1"/>
  <c r="D168" i="1"/>
  <c r="E168" i="1"/>
  <c r="F168" i="1"/>
  <c r="G168" i="1"/>
  <c r="H168" i="1"/>
  <c r="I168" i="1"/>
  <c r="J168" i="1"/>
  <c r="K168" i="1"/>
  <c r="L168" i="1"/>
  <c r="M168" i="1"/>
  <c r="N168" i="1"/>
  <c r="O168" i="1"/>
  <c r="P168" i="1"/>
  <c r="Q168" i="1"/>
  <c r="R168" i="1"/>
  <c r="S168" i="1"/>
  <c r="T168" i="1"/>
  <c r="U168" i="1"/>
  <c r="V168" i="1"/>
  <c r="W168" i="1"/>
  <c r="GI168" i="1"/>
  <c r="GR168" i="1"/>
  <c r="GR94" i="1" s="1"/>
  <c r="IB94" i="1" s="1"/>
  <c r="C169" i="1"/>
  <c r="D169" i="1"/>
  <c r="E169" i="1"/>
  <c r="F169" i="1"/>
  <c r="G169" i="1"/>
  <c r="H169" i="1"/>
  <c r="I169" i="1"/>
  <c r="J169" i="1"/>
  <c r="K169" i="1"/>
  <c r="L169" i="1"/>
  <c r="M169" i="1"/>
  <c r="N169" i="1"/>
  <c r="O169" i="1"/>
  <c r="P169" i="1"/>
  <c r="Q169" i="1"/>
  <c r="R169" i="1"/>
  <c r="S169" i="1"/>
  <c r="T169" i="1"/>
  <c r="U169" i="1"/>
  <c r="V169" i="1"/>
  <c r="W169" i="1"/>
  <c r="GI169" i="1"/>
  <c r="GR169" i="1"/>
  <c r="GR95" i="1" s="1"/>
  <c r="IB95" i="1" s="1"/>
  <c r="C170" i="1"/>
  <c r="D170" i="1"/>
  <c r="E170" i="1"/>
  <c r="F170" i="1"/>
  <c r="G170" i="1"/>
  <c r="H170" i="1"/>
  <c r="I170" i="1"/>
  <c r="J170" i="1"/>
  <c r="K170" i="1"/>
  <c r="L170" i="1"/>
  <c r="M170" i="1"/>
  <c r="N170" i="1"/>
  <c r="O170" i="1"/>
  <c r="P170" i="1"/>
  <c r="Q170" i="1"/>
  <c r="R170" i="1"/>
  <c r="S170" i="1"/>
  <c r="T170" i="1"/>
  <c r="U170" i="1"/>
  <c r="V170" i="1"/>
  <c r="W170" i="1"/>
  <c r="GI170" i="1"/>
  <c r="GR170" i="1"/>
  <c r="GR96" i="1" s="1"/>
  <c r="IB96" i="1" s="1"/>
  <c r="C171" i="1"/>
  <c r="D171" i="1"/>
  <c r="E171" i="1"/>
  <c r="F171" i="1"/>
  <c r="G171" i="1"/>
  <c r="H171" i="1"/>
  <c r="I171" i="1"/>
  <c r="J171" i="1"/>
  <c r="K171" i="1"/>
  <c r="L171" i="1"/>
  <c r="M171" i="1"/>
  <c r="N171" i="1"/>
  <c r="O171" i="1"/>
  <c r="P171" i="1"/>
  <c r="Q171" i="1"/>
  <c r="R171" i="1"/>
  <c r="S171" i="1"/>
  <c r="T171" i="1"/>
  <c r="U171" i="1"/>
  <c r="V171" i="1"/>
  <c r="W171" i="1"/>
  <c r="GI171" i="1"/>
  <c r="GR171" i="1"/>
  <c r="GR97" i="1" s="1"/>
  <c r="IB97" i="1" s="1"/>
  <c r="C172" i="1"/>
  <c r="D172" i="1"/>
  <c r="E172" i="1"/>
  <c r="F172" i="1"/>
  <c r="G172" i="1"/>
  <c r="H172" i="1"/>
  <c r="I172" i="1"/>
  <c r="J172" i="1"/>
  <c r="K172" i="1"/>
  <c r="L172" i="1"/>
  <c r="M172" i="1"/>
  <c r="N172" i="1"/>
  <c r="O172" i="1"/>
  <c r="P172" i="1"/>
  <c r="Q172" i="1"/>
  <c r="R172" i="1"/>
  <c r="S172" i="1"/>
  <c r="T172" i="1"/>
  <c r="U172" i="1"/>
  <c r="V172" i="1"/>
  <c r="W172" i="1"/>
  <c r="GI172" i="1"/>
  <c r="GR172" i="1"/>
  <c r="GR98" i="1" s="1"/>
  <c r="IB98" i="1" s="1"/>
  <c r="C173" i="1"/>
  <c r="D173" i="1"/>
  <c r="E173" i="1"/>
  <c r="F173" i="1"/>
  <c r="G173" i="1"/>
  <c r="H173" i="1"/>
  <c r="I173" i="1"/>
  <c r="J173" i="1"/>
  <c r="K173" i="1"/>
  <c r="L173" i="1"/>
  <c r="M173" i="1"/>
  <c r="N173" i="1"/>
  <c r="O173" i="1"/>
  <c r="P173" i="1"/>
  <c r="Q173" i="1"/>
  <c r="R173" i="1"/>
  <c r="S173" i="1"/>
  <c r="T173" i="1"/>
  <c r="U173" i="1"/>
  <c r="V173" i="1"/>
  <c r="W173" i="1"/>
  <c r="GI173" i="1"/>
  <c r="GR173" i="1"/>
  <c r="GR99" i="1" s="1"/>
  <c r="IB99" i="1" s="1"/>
  <c r="C174" i="1"/>
  <c r="D174" i="1"/>
  <c r="E174" i="1"/>
  <c r="F174" i="1"/>
  <c r="G174" i="1"/>
  <c r="H174" i="1"/>
  <c r="I174" i="1"/>
  <c r="J174" i="1"/>
  <c r="K174" i="1"/>
  <c r="L174" i="1"/>
  <c r="M174" i="1"/>
  <c r="N174" i="1"/>
  <c r="O174" i="1"/>
  <c r="P174" i="1"/>
  <c r="Q174" i="1"/>
  <c r="R174" i="1"/>
  <c r="S174" i="1"/>
  <c r="T174" i="1"/>
  <c r="U174" i="1"/>
  <c r="V174" i="1"/>
  <c r="W174" i="1"/>
  <c r="GI174" i="1"/>
  <c r="GR174" i="1"/>
  <c r="GR100" i="1" s="1"/>
  <c r="IB100" i="1" s="1"/>
  <c r="C175" i="1"/>
  <c r="D175" i="1"/>
  <c r="E175" i="1"/>
  <c r="F175" i="1"/>
  <c r="G175" i="1"/>
  <c r="H175" i="1"/>
  <c r="I175" i="1"/>
  <c r="J175" i="1"/>
  <c r="K175" i="1"/>
  <c r="L175" i="1"/>
  <c r="M175" i="1"/>
  <c r="N175" i="1"/>
  <c r="O175" i="1"/>
  <c r="P175" i="1"/>
  <c r="Q175" i="1"/>
  <c r="R175" i="1"/>
  <c r="S175" i="1"/>
  <c r="T175" i="1"/>
  <c r="U175" i="1"/>
  <c r="V175" i="1"/>
  <c r="W175" i="1"/>
  <c r="GI175" i="1"/>
  <c r="GR175" i="1"/>
  <c r="GR101" i="1" s="1"/>
  <c r="IB101" i="1" s="1"/>
  <c r="C176" i="1"/>
  <c r="D176" i="1"/>
  <c r="E176" i="1"/>
  <c r="F176" i="1"/>
  <c r="G176" i="1"/>
  <c r="H176" i="1"/>
  <c r="I176" i="1"/>
  <c r="J176" i="1"/>
  <c r="K176" i="1"/>
  <c r="L176" i="1"/>
  <c r="M176" i="1"/>
  <c r="N176" i="1"/>
  <c r="O176" i="1"/>
  <c r="P176" i="1"/>
  <c r="Q176" i="1"/>
  <c r="R176" i="1"/>
  <c r="S176" i="1"/>
  <c r="T176" i="1"/>
  <c r="U176" i="1"/>
  <c r="V176" i="1"/>
  <c r="W176" i="1"/>
  <c r="GI176" i="1"/>
  <c r="GR176" i="1"/>
  <c r="GR102" i="1" s="1"/>
  <c r="IB102" i="1" s="1"/>
  <c r="GW187" i="1"/>
  <c r="GZ187" i="1"/>
  <c r="HE187" i="1" s="1"/>
  <c r="HA187" i="1"/>
  <c r="HB187" i="1"/>
  <c r="HC187" i="1"/>
  <c r="GX187" i="1" s="1"/>
  <c r="HD187" i="1"/>
  <c r="GY187" i="1" s="1"/>
  <c r="HF187" i="1"/>
  <c r="HG187" i="1"/>
  <c r="HH187" i="1"/>
  <c r="IF187" i="1"/>
  <c r="IG187" i="1"/>
  <c r="IK187" i="1"/>
  <c r="IL187" i="1"/>
  <c r="IM187" i="1"/>
  <c r="IH187" i="1" s="1"/>
  <c r="IN187" i="1"/>
  <c r="II187" i="1" s="1"/>
  <c r="IO187" i="1"/>
  <c r="IQ187" i="1"/>
  <c r="IR187" i="1"/>
  <c r="GW188" i="1"/>
  <c r="GZ188" i="1"/>
  <c r="HE188" i="1" s="1"/>
  <c r="HA188" i="1"/>
  <c r="HB188" i="1"/>
  <c r="HC188" i="1"/>
  <c r="GX188" i="1" s="1"/>
  <c r="HD188" i="1"/>
  <c r="GY188" i="1" s="1"/>
  <c r="HF188" i="1"/>
  <c r="HG188" i="1"/>
  <c r="HH188" i="1"/>
  <c r="IF188" i="1"/>
  <c r="IG188" i="1"/>
  <c r="IK188" i="1"/>
  <c r="IL188" i="1"/>
  <c r="IM188" i="1"/>
  <c r="IH188" i="1" s="1"/>
  <c r="IN188" i="1"/>
  <c r="II188" i="1" s="1"/>
  <c r="IO188" i="1"/>
  <c r="IQ188" i="1"/>
  <c r="IR188" i="1"/>
  <c r="GW189" i="1"/>
  <c r="GZ189" i="1"/>
  <c r="HE189" i="1" s="1"/>
  <c r="HA189" i="1"/>
  <c r="HB189" i="1"/>
  <c r="HC189" i="1"/>
  <c r="GX189" i="1" s="1"/>
  <c r="HD189" i="1"/>
  <c r="GY189" i="1" s="1"/>
  <c r="HF189" i="1"/>
  <c r="HG189" i="1"/>
  <c r="HH189" i="1"/>
  <c r="IF189" i="1"/>
  <c r="IG189" i="1"/>
  <c r="IK189" i="1"/>
  <c r="IL189" i="1"/>
  <c r="IM189" i="1"/>
  <c r="IH189" i="1" s="1"/>
  <c r="IN189" i="1"/>
  <c r="II189" i="1" s="1"/>
  <c r="IO189" i="1"/>
  <c r="IQ189" i="1"/>
  <c r="IR189" i="1"/>
  <c r="GW190" i="1"/>
  <c r="GZ190" i="1"/>
  <c r="HE190" i="1" s="1"/>
  <c r="HA190" i="1"/>
  <c r="HB190" i="1"/>
  <c r="HC190" i="1"/>
  <c r="GX190" i="1" s="1"/>
  <c r="HD190" i="1"/>
  <c r="GY190" i="1" s="1"/>
  <c r="HF190" i="1"/>
  <c r="HG190" i="1"/>
  <c r="HH190" i="1"/>
  <c r="IF190" i="1"/>
  <c r="IG190" i="1"/>
  <c r="IK190" i="1"/>
  <c r="IL190" i="1"/>
  <c r="IM190" i="1"/>
  <c r="IH190" i="1" s="1"/>
  <c r="IN190" i="1"/>
  <c r="II190" i="1" s="1"/>
  <c r="IO190" i="1"/>
  <c r="IQ190" i="1"/>
  <c r="IR190" i="1"/>
  <c r="GW191" i="1"/>
  <c r="GZ191" i="1"/>
  <c r="HE191" i="1" s="1"/>
  <c r="HA191" i="1"/>
  <c r="HB191" i="1"/>
  <c r="HC191" i="1"/>
  <c r="GX191" i="1" s="1"/>
  <c r="HD191" i="1"/>
  <c r="GY191" i="1" s="1"/>
  <c r="HF191" i="1"/>
  <c r="HG191" i="1"/>
  <c r="HH191" i="1"/>
  <c r="IF191" i="1"/>
  <c r="IG191" i="1"/>
  <c r="IK191" i="1"/>
  <c r="IL191" i="1"/>
  <c r="IM191" i="1"/>
  <c r="IP191" i="1" s="1"/>
  <c r="IN191" i="1"/>
  <c r="II191" i="1" s="1"/>
  <c r="IO191" i="1"/>
  <c r="IQ191" i="1"/>
  <c r="IR191" i="1"/>
  <c r="F192" i="1"/>
  <c r="G192" i="1"/>
  <c r="H192" i="1"/>
  <c r="GW192" i="1"/>
  <c r="GZ192" i="1"/>
  <c r="HE192" i="1" s="1"/>
  <c r="HA192" i="1"/>
  <c r="HB192" i="1"/>
  <c r="HC192" i="1"/>
  <c r="GX192" i="1" s="1"/>
  <c r="HD192" i="1"/>
  <c r="GY192" i="1" s="1"/>
  <c r="HF192" i="1"/>
  <c r="HG192" i="1"/>
  <c r="HH192" i="1"/>
  <c r="IF192" i="1"/>
  <c r="IG192" i="1"/>
  <c r="IK192" i="1"/>
  <c r="IL192" i="1"/>
  <c r="IM192" i="1"/>
  <c r="IP192" i="1" s="1"/>
  <c r="IN192" i="1"/>
  <c r="II192" i="1" s="1"/>
  <c r="IO192" i="1"/>
  <c r="IQ192" i="1"/>
  <c r="IR192" i="1"/>
  <c r="F193" i="1"/>
  <c r="G193" i="1"/>
  <c r="H193" i="1"/>
  <c r="GW193" i="1"/>
  <c r="GZ193" i="1"/>
  <c r="HE193" i="1" s="1"/>
  <c r="HA193" i="1"/>
  <c r="HB193" i="1"/>
  <c r="HC193" i="1"/>
  <c r="GX193" i="1" s="1"/>
  <c r="HD193" i="1"/>
  <c r="GY193" i="1" s="1"/>
  <c r="HF193" i="1"/>
  <c r="HG193" i="1"/>
  <c r="HH193" i="1"/>
  <c r="IF193" i="1"/>
  <c r="IG193" i="1"/>
  <c r="IK193" i="1"/>
  <c r="IL193" i="1"/>
  <c r="IM193" i="1"/>
  <c r="IH193" i="1" s="1"/>
  <c r="IN193" i="1"/>
  <c r="II193" i="1" s="1"/>
  <c r="IO193" i="1"/>
  <c r="IQ193" i="1"/>
  <c r="IR193" i="1"/>
  <c r="F194" i="1"/>
  <c r="G194" i="1"/>
  <c r="H194" i="1"/>
  <c r="GW194" i="1"/>
  <c r="GZ194" i="1"/>
  <c r="HE194" i="1" s="1"/>
  <c r="HA194" i="1"/>
  <c r="HB194" i="1"/>
  <c r="HC194" i="1"/>
  <c r="GX194" i="1" s="1"/>
  <c r="HD194" i="1"/>
  <c r="GY194" i="1" s="1"/>
  <c r="HF194" i="1"/>
  <c r="HG194" i="1"/>
  <c r="HH194" i="1"/>
  <c r="IF194" i="1"/>
  <c r="IG194" i="1"/>
  <c r="IK194" i="1"/>
  <c r="IL194" i="1"/>
  <c r="IM194" i="1"/>
  <c r="IH194" i="1" s="1"/>
  <c r="IN194" i="1"/>
  <c r="II194" i="1" s="1"/>
  <c r="IO194" i="1"/>
  <c r="IQ194" i="1"/>
  <c r="IR194" i="1"/>
  <c r="F195" i="1"/>
  <c r="G195" i="1"/>
  <c r="H195" i="1"/>
  <c r="GW195" i="1"/>
  <c r="GZ195" i="1"/>
  <c r="HE195" i="1" s="1"/>
  <c r="HA195" i="1"/>
  <c r="HB195" i="1"/>
  <c r="HC195" i="1"/>
  <c r="GX195" i="1" s="1"/>
  <c r="HD195" i="1"/>
  <c r="GY195" i="1" s="1"/>
  <c r="HF195" i="1"/>
  <c r="HG195" i="1"/>
  <c r="HH195" i="1"/>
  <c r="IF195" i="1"/>
  <c r="IG195" i="1"/>
  <c r="IK195" i="1"/>
  <c r="IL195" i="1"/>
  <c r="IM195" i="1"/>
  <c r="IH195" i="1" s="1"/>
  <c r="IN195" i="1"/>
  <c r="II195" i="1" s="1"/>
  <c r="IO195" i="1"/>
  <c r="IQ195" i="1"/>
  <c r="IR195" i="1"/>
  <c r="F196" i="1"/>
  <c r="G196" i="1"/>
  <c r="H196" i="1"/>
  <c r="IF196" i="1"/>
  <c r="IO196" i="1"/>
  <c r="F197" i="1"/>
  <c r="G197" i="1"/>
  <c r="H197" i="1"/>
  <c r="IF197" i="1"/>
  <c r="IO197" i="1"/>
  <c r="F198" i="1"/>
  <c r="G198" i="1"/>
  <c r="H198" i="1"/>
  <c r="IF198" i="1"/>
  <c r="IO198" i="1"/>
  <c r="F199" i="1"/>
  <c r="G199" i="1"/>
  <c r="H199" i="1"/>
  <c r="IF199" i="1"/>
  <c r="IO199" i="1"/>
  <c r="F200" i="1"/>
  <c r="G200" i="1"/>
  <c r="H200" i="1"/>
  <c r="IF200" i="1"/>
  <c r="IO200" i="1"/>
  <c r="F201" i="1"/>
  <c r="G201" i="1"/>
  <c r="H201" i="1"/>
  <c r="IF201" i="1"/>
  <c r="IO201" i="1"/>
  <c r="F202" i="1"/>
  <c r="G202" i="1"/>
  <c r="H202" i="1"/>
  <c r="IF202" i="1"/>
  <c r="IO202" i="1"/>
  <c r="F203" i="1"/>
  <c r="G203" i="1"/>
  <c r="H203" i="1"/>
  <c r="IF203" i="1"/>
  <c r="IO203" i="1"/>
  <c r="F204" i="1"/>
  <c r="G204" i="1"/>
  <c r="H204" i="1"/>
  <c r="IF204" i="1"/>
  <c r="IO204" i="1"/>
  <c r="F205" i="1"/>
  <c r="G205" i="1"/>
  <c r="H205" i="1"/>
  <c r="IF205" i="1"/>
  <c r="IO205" i="1"/>
  <c r="F206" i="1"/>
  <c r="G206" i="1"/>
  <c r="H206" i="1"/>
  <c r="IF206" i="1"/>
  <c r="IO206" i="1"/>
  <c r="F207" i="1"/>
  <c r="G207" i="1"/>
  <c r="H207" i="1"/>
  <c r="IF207" i="1"/>
  <c r="IO207" i="1"/>
  <c r="F208" i="1"/>
  <c r="G208" i="1"/>
  <c r="H208" i="1"/>
  <c r="IF208" i="1"/>
  <c r="IO208" i="1"/>
  <c r="F209" i="1"/>
  <c r="G209" i="1"/>
  <c r="H209" i="1"/>
  <c r="IF209" i="1"/>
  <c r="IO209" i="1"/>
  <c r="F210" i="1"/>
  <c r="G210" i="1"/>
  <c r="H210" i="1"/>
  <c r="IF210" i="1"/>
  <c r="IO210" i="1"/>
  <c r="F211" i="1"/>
  <c r="G211" i="1"/>
  <c r="H211" i="1"/>
  <c r="IF211" i="1"/>
  <c r="IO211" i="1"/>
  <c r="F212" i="1"/>
  <c r="G212" i="1"/>
  <c r="H212" i="1"/>
  <c r="IF212" i="1"/>
  <c r="IO212" i="1"/>
  <c r="F213" i="1"/>
  <c r="G213" i="1"/>
  <c r="H213" i="1"/>
  <c r="IF213" i="1"/>
  <c r="IO213" i="1"/>
  <c r="F214" i="1"/>
  <c r="G214" i="1"/>
  <c r="H214" i="1"/>
  <c r="IF214" i="1"/>
  <c r="IO214" i="1"/>
  <c r="F215" i="1"/>
  <c r="G215" i="1"/>
  <c r="H215" i="1"/>
  <c r="GW215" i="1"/>
  <c r="GZ215" i="1"/>
  <c r="HE215" i="1" s="1"/>
  <c r="HA215" i="1"/>
  <c r="HB215" i="1"/>
  <c r="HC215" i="1"/>
  <c r="GX215" i="1" s="1"/>
  <c r="HD215" i="1"/>
  <c r="GY215" i="1" s="1"/>
  <c r="HF215" i="1"/>
  <c r="HG215" i="1"/>
  <c r="HH215" i="1"/>
  <c r="IF215" i="1"/>
  <c r="IG215" i="1"/>
  <c r="IK215" i="1"/>
  <c r="IL215" i="1"/>
  <c r="IM215" i="1"/>
  <c r="IH215" i="1" s="1"/>
  <c r="IN215" i="1"/>
  <c r="II215" i="1" s="1"/>
  <c r="IO215" i="1"/>
  <c r="IQ215" i="1"/>
  <c r="IR215" i="1"/>
  <c r="F216" i="1"/>
  <c r="G216" i="1"/>
  <c r="H216" i="1"/>
  <c r="GW216" i="1"/>
  <c r="GZ216" i="1"/>
  <c r="HE216" i="1" s="1"/>
  <c r="HA216" i="1"/>
  <c r="HB216" i="1"/>
  <c r="HC216" i="1"/>
  <c r="GX216" i="1" s="1"/>
  <c r="HD216" i="1"/>
  <c r="GY216" i="1" s="1"/>
  <c r="HF216" i="1"/>
  <c r="HG216" i="1"/>
  <c r="HH216" i="1"/>
  <c r="IF216" i="1"/>
  <c r="IG216" i="1"/>
  <c r="IK216" i="1"/>
  <c r="IL216" i="1"/>
  <c r="IM216" i="1"/>
  <c r="IH216" i="1" s="1"/>
  <c r="IN216" i="1"/>
  <c r="II216" i="1" s="1"/>
  <c r="IO216" i="1"/>
  <c r="IQ216" i="1"/>
  <c r="IR216" i="1"/>
  <c r="F217" i="1"/>
  <c r="G217" i="1"/>
  <c r="H217" i="1"/>
  <c r="GW217" i="1"/>
  <c r="GZ217" i="1"/>
  <c r="HE217" i="1" s="1"/>
  <c r="HA217" i="1"/>
  <c r="HB217" i="1"/>
  <c r="HC217" i="1"/>
  <c r="GX217" i="1" s="1"/>
  <c r="HD217" i="1"/>
  <c r="GY217" i="1" s="1"/>
  <c r="HF217" i="1"/>
  <c r="HG217" i="1"/>
  <c r="HH217" i="1"/>
  <c r="IF217" i="1"/>
  <c r="IG217" i="1"/>
  <c r="IK217" i="1"/>
  <c r="IL217" i="1"/>
  <c r="IM217" i="1"/>
  <c r="IN217" i="1"/>
  <c r="II217" i="1" s="1"/>
  <c r="IO217" i="1"/>
  <c r="IQ217" i="1"/>
  <c r="IR217" i="1"/>
  <c r="B220" i="1"/>
  <c r="B221" i="1"/>
  <c r="EX224" i="1"/>
  <c r="EY224" i="1"/>
  <c r="EZ224" i="1"/>
  <c r="FA224" i="1"/>
  <c r="FB224" i="1"/>
  <c r="FC224" i="1"/>
  <c r="FD224" i="1"/>
  <c r="FE224" i="1"/>
  <c r="FF224" i="1"/>
  <c r="FG224" i="1"/>
  <c r="FH224" i="1"/>
  <c r="FI224" i="1"/>
  <c r="FJ224" i="1"/>
  <c r="FK224" i="1"/>
  <c r="FL224" i="1"/>
  <c r="FM224" i="1"/>
  <c r="FN224" i="1"/>
  <c r="FO224" i="1"/>
  <c r="FP224" i="1"/>
  <c r="FQ224" i="1"/>
  <c r="FR224" i="1"/>
  <c r="FS224" i="1"/>
  <c r="FT224" i="1"/>
  <c r="FU224" i="1"/>
  <c r="FV224" i="1"/>
  <c r="FW224" i="1"/>
  <c r="FX224" i="1"/>
  <c r="FY224" i="1"/>
  <c r="FZ224" i="1"/>
  <c r="GA224" i="1"/>
  <c r="GB224" i="1"/>
  <c r="GC224" i="1"/>
  <c r="GD224" i="1"/>
  <c r="GE224" i="1"/>
  <c r="GF224" i="1"/>
  <c r="GG224" i="1"/>
  <c r="GH224" i="1"/>
  <c r="GI224" i="1"/>
  <c r="GJ224" i="1"/>
  <c r="GK224" i="1"/>
  <c r="GL224" i="1"/>
  <c r="GP225" i="1"/>
  <c r="GZ196" i="1" s="1"/>
  <c r="HE196" i="1" s="1"/>
  <c r="HZ225" i="1"/>
  <c r="GP226" i="1"/>
  <c r="HZ226" i="1"/>
  <c r="C227" i="1"/>
  <c r="D227" i="1"/>
  <c r="E227" i="1"/>
  <c r="Z227" i="1"/>
  <c r="AA227" i="1"/>
  <c r="AB227" i="1"/>
  <c r="AC227" i="1"/>
  <c r="AD227" i="1"/>
  <c r="AE227" i="1"/>
  <c r="AF227" i="1"/>
  <c r="AG227" i="1"/>
  <c r="AH227" i="1"/>
  <c r="AI227" i="1"/>
  <c r="AJ227" i="1"/>
  <c r="AK227" i="1"/>
  <c r="AL227" i="1"/>
  <c r="AM227" i="1"/>
  <c r="AN227" i="1"/>
  <c r="AO227" i="1"/>
  <c r="AP227" i="1"/>
  <c r="AQ227" i="1"/>
  <c r="AR227" i="1"/>
  <c r="AS227" i="1"/>
  <c r="AT227" i="1"/>
  <c r="AX227" i="1"/>
  <c r="AY227" i="1"/>
  <c r="BA227" i="1"/>
  <c r="BC227" i="1"/>
  <c r="BE227" i="1"/>
  <c r="BG227" i="1"/>
  <c r="BI227" i="1"/>
  <c r="BK227" i="1"/>
  <c r="BM227" i="1"/>
  <c r="BO227" i="1"/>
  <c r="BQ227" i="1"/>
  <c r="CI227" i="1"/>
  <c r="CJ227" i="1"/>
  <c r="CK227" i="1"/>
  <c r="CL227" i="1"/>
  <c r="CM227" i="1"/>
  <c r="CN227" i="1"/>
  <c r="CO227" i="1"/>
  <c r="CP227" i="1"/>
  <c r="CQ227" i="1"/>
  <c r="CR227" i="1"/>
  <c r="CS227" i="1"/>
  <c r="CT227" i="1"/>
  <c r="CU227" i="1"/>
  <c r="CV227" i="1"/>
  <c r="CW227" i="1"/>
  <c r="CX227" i="1"/>
  <c r="CY227" i="1"/>
  <c r="CZ227" i="1"/>
  <c r="DA227" i="1"/>
  <c r="DB227" i="1"/>
  <c r="DC227" i="1"/>
  <c r="DF227" i="1"/>
  <c r="DG227" i="1"/>
  <c r="DG2" i="1" s="1"/>
  <c r="DH227" i="1"/>
  <c r="DI227" i="1"/>
  <c r="DI2" i="1" s="1"/>
  <c r="DJ227" i="1"/>
  <c r="DK227" i="1"/>
  <c r="DK2" i="1" s="1"/>
  <c r="DL227" i="1"/>
  <c r="DM227" i="1"/>
  <c r="DM2" i="1" s="1"/>
  <c r="DN227" i="1"/>
  <c r="DO227" i="1"/>
  <c r="DO2" i="1" s="1"/>
  <c r="DP227" i="1"/>
  <c r="DQ227" i="1"/>
  <c r="DQ2" i="1" s="1"/>
  <c r="DR227" i="1"/>
  <c r="DS227" i="1"/>
  <c r="DS2" i="1" s="1"/>
  <c r="DT227" i="1"/>
  <c r="DU227" i="1"/>
  <c r="DU2" i="1" s="1"/>
  <c r="DV227" i="1"/>
  <c r="DW227" i="1"/>
  <c r="DW2" i="1" s="1"/>
  <c r="DX227" i="1"/>
  <c r="DY227" i="1"/>
  <c r="DY2" i="1" s="1"/>
  <c r="DZ227" i="1"/>
  <c r="EC227" i="1"/>
  <c r="ED227" i="1"/>
  <c r="EE227" i="1"/>
  <c r="EF227" i="1"/>
  <c r="EG227" i="1"/>
  <c r="EH227" i="1"/>
  <c r="EI227" i="1"/>
  <c r="EJ227" i="1"/>
  <c r="EK227" i="1"/>
  <c r="EL227" i="1"/>
  <c r="EM227" i="1"/>
  <c r="EN227" i="1"/>
  <c r="EO227" i="1"/>
  <c r="EP227" i="1"/>
  <c r="EQ227" i="1"/>
  <c r="ER227" i="1"/>
  <c r="ES227" i="1"/>
  <c r="ET227" i="1"/>
  <c r="EU227" i="1"/>
  <c r="EV227" i="1"/>
  <c r="EW227" i="1"/>
  <c r="EZ227" i="1"/>
  <c r="FA227" i="1"/>
  <c r="FB227" i="1"/>
  <c r="FC227" i="1"/>
  <c r="FD227" i="1"/>
  <c r="FE227" i="1"/>
  <c r="FF227" i="1"/>
  <c r="FG227" i="1"/>
  <c r="FH227" i="1"/>
  <c r="FI227" i="1"/>
  <c r="FJ227" i="1"/>
  <c r="FK227" i="1"/>
  <c r="FL227" i="1"/>
  <c r="FM227" i="1"/>
  <c r="FN227" i="1"/>
  <c r="FO227" i="1"/>
  <c r="FP227" i="1"/>
  <c r="FQ227" i="1"/>
  <c r="FR227" i="1"/>
  <c r="FS227" i="1"/>
  <c r="FT227" i="1"/>
  <c r="FU227" i="1"/>
  <c r="GP227" i="1"/>
  <c r="HZ227" i="1"/>
  <c r="FY228" i="1"/>
  <c r="GC228" i="1"/>
  <c r="GG228" i="1"/>
  <c r="Z229" i="1"/>
  <c r="AB229" i="1"/>
  <c r="AB304" i="1" s="1"/>
  <c r="AD229" i="1"/>
  <c r="AD304" i="1" s="1"/>
  <c r="AF229" i="1"/>
  <c r="AF304" i="1" s="1"/>
  <c r="AH229" i="1"/>
  <c r="AH304" i="1" s="1"/>
  <c r="AJ229" i="1"/>
  <c r="AJ304" i="1" s="1"/>
  <c r="AL229" i="1"/>
  <c r="AL304" i="1" s="1"/>
  <c r="AN229" i="1"/>
  <c r="AN304" i="1" s="1"/>
  <c r="AP229" i="1"/>
  <c r="AP304" i="1" s="1"/>
  <c r="AR229" i="1"/>
  <c r="AR304" i="1" s="1"/>
  <c r="AT229" i="1"/>
  <c r="AT304" i="1" s="1"/>
  <c r="AX229" i="1"/>
  <c r="AY229" i="1"/>
  <c r="AZ229" i="1"/>
  <c r="BA229" i="1"/>
  <c r="BB229" i="1"/>
  <c r="BC229" i="1"/>
  <c r="BD229" i="1"/>
  <c r="BE229" i="1"/>
  <c r="BF229" i="1"/>
  <c r="BG229" i="1"/>
  <c r="BH229" i="1"/>
  <c r="BI229" i="1"/>
  <c r="BJ229" i="1"/>
  <c r="BK229" i="1"/>
  <c r="BL229" i="1"/>
  <c r="BM229" i="1"/>
  <c r="BN229" i="1"/>
  <c r="BO229" i="1"/>
  <c r="BP229" i="1"/>
  <c r="BQ229" i="1"/>
  <c r="BR229" i="1"/>
  <c r="BS229" i="1"/>
  <c r="BV229" i="1"/>
  <c r="BW229" i="1"/>
  <c r="BX229" i="1"/>
  <c r="BY229" i="1"/>
  <c r="BZ229" i="1"/>
  <c r="CA229" i="1"/>
  <c r="CB229" i="1"/>
  <c r="CD229" i="1"/>
  <c r="CE229" i="1"/>
  <c r="CH230" i="1"/>
  <c r="CI230" i="1"/>
  <c r="CJ230" i="1"/>
  <c r="CK230" i="1"/>
  <c r="CL230" i="1"/>
  <c r="CM230" i="1"/>
  <c r="CN230" i="1"/>
  <c r="CO230" i="1"/>
  <c r="CP230" i="1"/>
  <c r="CQ230" i="1"/>
  <c r="CR230" i="1"/>
  <c r="CS230" i="1"/>
  <c r="CT230" i="1"/>
  <c r="CU230" i="1"/>
  <c r="CV230" i="1"/>
  <c r="CW230" i="1"/>
  <c r="CX230" i="1"/>
  <c r="CY230" i="1"/>
  <c r="CZ230" i="1"/>
  <c r="DA230" i="1"/>
  <c r="DB230" i="1"/>
  <c r="DC230" i="1"/>
  <c r="DD230" i="1"/>
  <c r="GP230" i="1"/>
  <c r="GR230" i="1"/>
  <c r="GR230" i="1" a="1"/>
  <c r="HL230" i="1"/>
  <c r="HZ230" i="1"/>
  <c r="IB230" i="1"/>
  <c r="B231" i="1"/>
  <c r="X231" i="1"/>
  <c r="CL231" i="1" s="1"/>
  <c r="DI231" i="1" s="1"/>
  <c r="CH231" i="1"/>
  <c r="CI231" i="1"/>
  <c r="DF231" i="1" s="1"/>
  <c r="EA231" i="1" s="1"/>
  <c r="CN231" i="1"/>
  <c r="DK231" i="1" s="1"/>
  <c r="CR231" i="1"/>
  <c r="DO231" i="1" s="1"/>
  <c r="CV231" i="1"/>
  <c r="DS231" i="1" s="1"/>
  <c r="CZ231" i="1"/>
  <c r="DW231" i="1" s="1"/>
  <c r="DD231" i="1"/>
  <c r="GO231" i="1"/>
  <c r="GP231" i="1"/>
  <c r="GR231" i="1"/>
  <c r="HL231" i="1"/>
  <c r="HY231" i="1"/>
  <c r="HZ231" i="1"/>
  <c r="IB231" i="1"/>
  <c r="B232" i="1"/>
  <c r="HL232" i="1" s="1"/>
  <c r="X232" i="1"/>
  <c r="CJ232" i="1" s="1"/>
  <c r="CH232" i="1"/>
  <c r="CI232" i="1"/>
  <c r="DF232" i="1" s="1"/>
  <c r="EA232" i="1" s="1"/>
  <c r="EC232" i="1" s="1"/>
  <c r="CL232" i="1"/>
  <c r="CN232" i="1"/>
  <c r="CP232" i="1"/>
  <c r="CR232" i="1"/>
  <c r="DO232" i="1" s="1"/>
  <c r="CT232" i="1"/>
  <c r="CV232" i="1"/>
  <c r="CX232" i="1"/>
  <c r="CZ232" i="1"/>
  <c r="DW232" i="1" s="1"/>
  <c r="DB232" i="1"/>
  <c r="DD232" i="1"/>
  <c r="GO232" i="1"/>
  <c r="GP232" i="1" s="1"/>
  <c r="GR232" i="1"/>
  <c r="HY232" i="1"/>
  <c r="HZ232" i="1" s="1"/>
  <c r="IB232" i="1"/>
  <c r="B233" i="1"/>
  <c r="X233" i="1"/>
  <c r="CM233" i="1" s="1"/>
  <c r="CH233" i="1"/>
  <c r="CI233" i="1"/>
  <c r="DD233" i="1" s="1"/>
  <c r="GR233" i="1"/>
  <c r="HL233" i="1"/>
  <c r="IB233" i="1"/>
  <c r="B234" i="1"/>
  <c r="HL234" i="1" s="1"/>
  <c r="X234" i="1"/>
  <c r="CM234" i="1" s="1"/>
  <c r="CH234" i="1"/>
  <c r="CI234" i="1"/>
  <c r="CY234" i="1"/>
  <c r="GR234" i="1"/>
  <c r="IB234" i="1"/>
  <c r="X235" i="1"/>
  <c r="CI235" i="1" s="1"/>
  <c r="DD235" i="1" s="1"/>
  <c r="CQ235" i="1"/>
  <c r="CY235" i="1"/>
  <c r="GR235" i="1"/>
  <c r="IB235" i="1"/>
  <c r="X236" i="1"/>
  <c r="CI236" i="1" s="1"/>
  <c r="GR236" i="1"/>
  <c r="IB236" i="1"/>
  <c r="X237" i="1"/>
  <c r="CJ237" i="1" s="1"/>
  <c r="CV237" i="1"/>
  <c r="GR237" i="1"/>
  <c r="IB237" i="1"/>
  <c r="X238" i="1"/>
  <c r="CL238" i="1" s="1"/>
  <c r="GR238" i="1"/>
  <c r="IB238" i="1"/>
  <c r="X239" i="1"/>
  <c r="CJ239" i="1" s="1"/>
  <c r="GR239" i="1"/>
  <c r="IB239" i="1"/>
  <c r="X240" i="1"/>
  <c r="CI240" i="1" s="1"/>
  <c r="DD240" i="1" s="1"/>
  <c r="DB240" i="1"/>
  <c r="GR240" i="1"/>
  <c r="IB240" i="1"/>
  <c r="X241" i="1"/>
  <c r="CI241" i="1" s="1"/>
  <c r="DD241" i="1" s="1"/>
  <c r="CP241" i="1"/>
  <c r="CX241" i="1"/>
  <c r="GR241" i="1"/>
  <c r="IB241" i="1"/>
  <c r="X242" i="1"/>
  <c r="CJ242" i="1" s="1"/>
  <c r="GR242" i="1"/>
  <c r="IB242" i="1"/>
  <c r="X243" i="1"/>
  <c r="CJ243" i="1" s="1"/>
  <c r="CX243" i="1"/>
  <c r="GR243" i="1"/>
  <c r="IB243" i="1"/>
  <c r="X244" i="1"/>
  <c r="CJ244" i="1" s="1"/>
  <c r="GR244" i="1"/>
  <c r="IB244" i="1"/>
  <c r="X245" i="1"/>
  <c r="CI245" i="1" s="1"/>
  <c r="CJ245" i="1"/>
  <c r="CL245" i="1"/>
  <c r="CN245" i="1"/>
  <c r="CP245" i="1"/>
  <c r="CR245" i="1"/>
  <c r="CT245" i="1"/>
  <c r="CV245" i="1"/>
  <c r="CX245" i="1"/>
  <c r="CZ245" i="1"/>
  <c r="DB245" i="1"/>
  <c r="GR245" i="1"/>
  <c r="IB245" i="1"/>
  <c r="X246" i="1"/>
  <c r="CJ246" i="1" s="1"/>
  <c r="DG246" i="1" s="1"/>
  <c r="GR246" i="1"/>
  <c r="IB246" i="1"/>
  <c r="X247" i="1"/>
  <c r="CJ247" i="1" s="1"/>
  <c r="DG247" i="1" s="1"/>
  <c r="GR247" i="1"/>
  <c r="IB247" i="1"/>
  <c r="X248" i="1"/>
  <c r="CJ248" i="1" s="1"/>
  <c r="GR248" i="1"/>
  <c r="IB248" i="1"/>
  <c r="X249" i="1"/>
  <c r="CI249" i="1" s="1"/>
  <c r="DD249" i="1" s="1"/>
  <c r="CP249" i="1"/>
  <c r="CX249" i="1"/>
  <c r="GR249" i="1"/>
  <c r="IB249" i="1"/>
  <c r="X250" i="1"/>
  <c r="CJ250" i="1" s="1"/>
  <c r="GR250" i="1"/>
  <c r="IB250" i="1"/>
  <c r="B295" i="1"/>
  <c r="B296" i="1"/>
  <c r="GP300" i="1"/>
  <c r="HZ300" i="1"/>
  <c r="GP301" i="1"/>
  <c r="HZ301" i="1"/>
  <c r="C302" i="1"/>
  <c r="D302" i="1"/>
  <c r="E302" i="1"/>
  <c r="Z302" i="1"/>
  <c r="AA302" i="1"/>
  <c r="AB302" i="1"/>
  <c r="AZ227" i="1" s="1"/>
  <c r="AC302" i="1"/>
  <c r="AD302" i="1"/>
  <c r="BB227" i="1" s="1"/>
  <c r="AE302" i="1"/>
  <c r="AF302" i="1"/>
  <c r="BD227" i="1" s="1"/>
  <c r="AG302" i="1"/>
  <c r="AH302" i="1"/>
  <c r="BF227" i="1" s="1"/>
  <c r="AI302" i="1"/>
  <c r="AJ302" i="1"/>
  <c r="BH227" i="1" s="1"/>
  <c r="AK302" i="1"/>
  <c r="AL302" i="1"/>
  <c r="BJ227" i="1" s="1"/>
  <c r="AM302" i="1"/>
  <c r="AN302" i="1"/>
  <c r="BL227" i="1" s="1"/>
  <c r="AO302" i="1"/>
  <c r="AP302" i="1"/>
  <c r="BN227" i="1" s="1"/>
  <c r="AQ302" i="1"/>
  <c r="AR302" i="1"/>
  <c r="BP227" i="1" s="1"/>
  <c r="AS302" i="1"/>
  <c r="AT302" i="1"/>
  <c r="BR227" i="1" s="1"/>
  <c r="AU302" i="1"/>
  <c r="AX302" i="1"/>
  <c r="AY302" i="1"/>
  <c r="AZ302" i="1"/>
  <c r="BA302" i="1"/>
  <c r="BB302" i="1"/>
  <c r="BC302" i="1"/>
  <c r="BD302" i="1"/>
  <c r="BE302" i="1"/>
  <c r="BF302" i="1"/>
  <c r="BG302" i="1"/>
  <c r="BH302" i="1"/>
  <c r="BI302" i="1"/>
  <c r="BJ302" i="1"/>
  <c r="BK302" i="1"/>
  <c r="BL302" i="1"/>
  <c r="BM302" i="1"/>
  <c r="BN302" i="1"/>
  <c r="BO302" i="1"/>
  <c r="BP302" i="1"/>
  <c r="BQ302" i="1"/>
  <c r="BR302" i="1"/>
  <c r="CI302" i="1"/>
  <c r="CJ302" i="1"/>
  <c r="CK302" i="1"/>
  <c r="CL302" i="1"/>
  <c r="CM302" i="1"/>
  <c r="CN302" i="1"/>
  <c r="CO302" i="1"/>
  <c r="CP302" i="1"/>
  <c r="CQ302" i="1"/>
  <c r="CR302" i="1"/>
  <c r="CS302" i="1"/>
  <c r="CT302" i="1"/>
  <c r="CU302" i="1"/>
  <c r="CV302" i="1"/>
  <c r="CW302" i="1"/>
  <c r="CX302" i="1"/>
  <c r="CY302" i="1"/>
  <c r="CZ302" i="1"/>
  <c r="DA302" i="1"/>
  <c r="DB302" i="1"/>
  <c r="DC302" i="1"/>
  <c r="DF302" i="1"/>
  <c r="DG302" i="1"/>
  <c r="DH302" i="1"/>
  <c r="DI302" i="1"/>
  <c r="DJ302" i="1"/>
  <c r="DK302" i="1"/>
  <c r="DL302" i="1"/>
  <c r="DM302" i="1"/>
  <c r="DN302" i="1"/>
  <c r="DO302" i="1"/>
  <c r="DP302" i="1"/>
  <c r="DQ302" i="1"/>
  <c r="DR302" i="1"/>
  <c r="DS302" i="1"/>
  <c r="DT302" i="1"/>
  <c r="DU302" i="1"/>
  <c r="DV302" i="1"/>
  <c r="DW302" i="1"/>
  <c r="DX302" i="1"/>
  <c r="DY302" i="1"/>
  <c r="DZ302" i="1"/>
  <c r="EC302" i="1"/>
  <c r="ED302" i="1"/>
  <c r="EE302" i="1"/>
  <c r="EF302" i="1"/>
  <c r="EG302" i="1"/>
  <c r="EH302" i="1"/>
  <c r="EI302" i="1"/>
  <c r="EJ302" i="1"/>
  <c r="EK302" i="1"/>
  <c r="EL302" i="1"/>
  <c r="EM302" i="1"/>
  <c r="EN302" i="1"/>
  <c r="EO302" i="1"/>
  <c r="EP302" i="1"/>
  <c r="EQ302" i="1"/>
  <c r="ER302" i="1"/>
  <c r="ES302" i="1"/>
  <c r="ET302" i="1"/>
  <c r="EU302" i="1"/>
  <c r="EV302" i="1"/>
  <c r="EW302" i="1"/>
  <c r="EZ302" i="1"/>
  <c r="FA302" i="1"/>
  <c r="FB302" i="1"/>
  <c r="FC302" i="1"/>
  <c r="FD302" i="1"/>
  <c r="FE302" i="1"/>
  <c r="FF302" i="1"/>
  <c r="FG302" i="1"/>
  <c r="FH302" i="1"/>
  <c r="FI302" i="1"/>
  <c r="FJ302" i="1"/>
  <c r="FK302" i="1"/>
  <c r="FL302" i="1"/>
  <c r="FM302" i="1"/>
  <c r="FN302" i="1"/>
  <c r="FO302" i="1"/>
  <c r="FP302" i="1"/>
  <c r="FQ302" i="1"/>
  <c r="FR302" i="1"/>
  <c r="FS302" i="1"/>
  <c r="FT302" i="1"/>
  <c r="GP302" i="1"/>
  <c r="HZ302" i="1"/>
  <c r="Z304" i="1"/>
  <c r="AX304" i="1"/>
  <c r="AY304" i="1"/>
  <c r="AZ304" i="1"/>
  <c r="BA304" i="1"/>
  <c r="BB304" i="1"/>
  <c r="BC304" i="1"/>
  <c r="BD304" i="1"/>
  <c r="BE304" i="1"/>
  <c r="BF304" i="1"/>
  <c r="BG304" i="1"/>
  <c r="BH304" i="1"/>
  <c r="BI304" i="1"/>
  <c r="BJ304" i="1"/>
  <c r="BK304" i="1"/>
  <c r="BL304" i="1"/>
  <c r="BM304" i="1"/>
  <c r="BN304" i="1"/>
  <c r="BO304" i="1"/>
  <c r="BP304" i="1"/>
  <c r="BQ304" i="1"/>
  <c r="BR304" i="1"/>
  <c r="BS304" i="1"/>
  <c r="BV304" i="1"/>
  <c r="BW304" i="1"/>
  <c r="BX304" i="1"/>
  <c r="BY304" i="1"/>
  <c r="BZ304" i="1"/>
  <c r="CA304" i="1"/>
  <c r="CB304" i="1"/>
  <c r="CD304" i="1"/>
  <c r="CE304" i="1"/>
  <c r="X305" i="1"/>
  <c r="CM305" i="1" s="1"/>
  <c r="CH305" i="1"/>
  <c r="CI305" i="1"/>
  <c r="CQ305" i="1"/>
  <c r="CU305" i="1"/>
  <c r="CW305" i="1"/>
  <c r="CY305" i="1"/>
  <c r="DA305" i="1"/>
  <c r="DC305" i="1"/>
  <c r="GI305" i="1"/>
  <c r="GP305" i="1"/>
  <c r="GR305" i="1"/>
  <c r="GR305" i="1" a="1"/>
  <c r="HL305" i="1"/>
  <c r="HZ305" i="1"/>
  <c r="IB305" i="1"/>
  <c r="B306" i="1"/>
  <c r="X306" i="1"/>
  <c r="CK306" i="1" s="1"/>
  <c r="CH306" i="1"/>
  <c r="CI306" i="1"/>
  <c r="DF306" i="1" s="1"/>
  <c r="EA306" i="1" s="1"/>
  <c r="CO306" i="1"/>
  <c r="CS306" i="1"/>
  <c r="CW306" i="1"/>
  <c r="DA306" i="1"/>
  <c r="GI306" i="1"/>
  <c r="GO306" i="1"/>
  <c r="GP306" i="1" s="1"/>
  <c r="GR306" i="1"/>
  <c r="HL306" i="1"/>
  <c r="HY306" i="1"/>
  <c r="HZ306" i="1" s="1"/>
  <c r="IB306" i="1"/>
  <c r="B307" i="1"/>
  <c r="HL307" i="1" s="1"/>
  <c r="X307" i="1"/>
  <c r="CY307" i="1" s="1"/>
  <c r="CH307" i="1"/>
  <c r="CI307" i="1"/>
  <c r="GI307" i="1"/>
  <c r="GO307" i="1"/>
  <c r="GR307" i="1"/>
  <c r="HY307" i="1"/>
  <c r="HZ307" i="1" s="1"/>
  <c r="IB307" i="1"/>
  <c r="B308" i="1"/>
  <c r="B309" i="1" s="1"/>
  <c r="X308" i="1"/>
  <c r="CH308" i="1"/>
  <c r="CI308" i="1"/>
  <c r="DF308" i="1" s="1"/>
  <c r="EA308" i="1" s="1"/>
  <c r="CQ308" i="1"/>
  <c r="CY308" i="1"/>
  <c r="GI308" i="1"/>
  <c r="GR308" i="1"/>
  <c r="HY308" i="1"/>
  <c r="HZ308" i="1" s="1"/>
  <c r="IB308" i="1"/>
  <c r="X309" i="1"/>
  <c r="CJ309" i="1" s="1"/>
  <c r="GI309" i="1"/>
  <c r="GR309" i="1"/>
  <c r="IB309" i="1"/>
  <c r="X310" i="1"/>
  <c r="CJ310" i="1" s="1"/>
  <c r="GI310" i="1"/>
  <c r="GR310" i="1"/>
  <c r="IB310" i="1"/>
  <c r="X311" i="1"/>
  <c r="CW311" i="1"/>
  <c r="GI311" i="1"/>
  <c r="GR311" i="1"/>
  <c r="IB311" i="1"/>
  <c r="X312" i="1"/>
  <c r="CP312" i="1" s="1"/>
  <c r="GI312" i="1"/>
  <c r="GR312" i="1"/>
  <c r="IB312" i="1"/>
  <c r="X313" i="1"/>
  <c r="CL313" i="1" s="1"/>
  <c r="GI313" i="1"/>
  <c r="GR313" i="1"/>
  <c r="IB313" i="1"/>
  <c r="X314" i="1"/>
  <c r="CU314" i="1" s="1"/>
  <c r="GI314" i="1"/>
  <c r="GR314" i="1"/>
  <c r="IB314" i="1"/>
  <c r="X315" i="1"/>
  <c r="CL315" i="1" s="1"/>
  <c r="GI315" i="1"/>
  <c r="GR315" i="1"/>
  <c r="IB315" i="1"/>
  <c r="X316" i="1"/>
  <c r="CJ316" i="1" s="1"/>
  <c r="GI316" i="1"/>
  <c r="GR316" i="1"/>
  <c r="IB316" i="1"/>
  <c r="X317" i="1"/>
  <c r="CP317" i="1" s="1"/>
  <c r="GI317" i="1"/>
  <c r="GR317" i="1"/>
  <c r="IB317" i="1"/>
  <c r="X318" i="1"/>
  <c r="CJ318" i="1" s="1"/>
  <c r="GI318" i="1"/>
  <c r="GR318" i="1"/>
  <c r="IB318" i="1"/>
  <c r="X319" i="1"/>
  <c r="GI319" i="1"/>
  <c r="GR319" i="1"/>
  <c r="IB319" i="1"/>
  <c r="X320" i="1"/>
  <c r="CW320" i="1" s="1"/>
  <c r="GI320" i="1"/>
  <c r="GR320" i="1"/>
  <c r="IB320" i="1"/>
  <c r="X321" i="1"/>
  <c r="CL321" i="1" s="1"/>
  <c r="CP321" i="1"/>
  <c r="CX321" i="1"/>
  <c r="GI321" i="1"/>
  <c r="GR321" i="1"/>
  <c r="IB321" i="1"/>
  <c r="X322" i="1"/>
  <c r="CI322" i="1" s="1"/>
  <c r="GI322" i="1"/>
  <c r="GR322" i="1"/>
  <c r="IB322" i="1"/>
  <c r="X323" i="1"/>
  <c r="CP323" i="1" s="1"/>
  <c r="GI323" i="1"/>
  <c r="GR323" i="1"/>
  <c r="IB323" i="1"/>
  <c r="X324" i="1"/>
  <c r="CJ324" i="1" s="1"/>
  <c r="GI324" i="1"/>
  <c r="GR324" i="1"/>
  <c r="IB324" i="1"/>
  <c r="X325" i="1"/>
  <c r="CX325" i="1" s="1"/>
  <c r="GI325" i="1"/>
  <c r="GR325" i="1"/>
  <c r="IB325" i="1"/>
  <c r="IJ369" i="1"/>
  <c r="B370" i="1"/>
  <c r="IJ370" i="1"/>
  <c r="B371" i="1"/>
  <c r="IJ371" i="1"/>
  <c r="D438" i="1"/>
  <c r="D439" i="1"/>
  <c r="D440" i="1"/>
  <c r="E444" i="1"/>
  <c r="E514" i="1" s="1"/>
  <c r="D445" i="1"/>
  <c r="E445" i="1"/>
  <c r="E515" i="1" s="1"/>
  <c r="D446" i="1"/>
  <c r="E446" i="1"/>
  <c r="E516" i="1" s="1"/>
  <c r="D447" i="1"/>
  <c r="E447" i="1"/>
  <c r="E517" i="1" s="1"/>
  <c r="D448" i="1"/>
  <c r="E448" i="1"/>
  <c r="E518" i="1" s="1"/>
  <c r="D449" i="1"/>
  <c r="E449" i="1"/>
  <c r="E519" i="1" s="1"/>
  <c r="D450" i="1"/>
  <c r="E450" i="1"/>
  <c r="E520" i="1" s="1"/>
  <c r="D451" i="1"/>
  <c r="E451" i="1"/>
  <c r="E521" i="1" s="1"/>
  <c r="D452" i="1"/>
  <c r="E452" i="1"/>
  <c r="E522" i="1" s="1"/>
  <c r="D453" i="1"/>
  <c r="E453" i="1"/>
  <c r="E523" i="1" s="1"/>
  <c r="D454" i="1"/>
  <c r="E454" i="1"/>
  <c r="E524" i="1" s="1"/>
  <c r="D455" i="1"/>
  <c r="E455" i="1"/>
  <c r="E525" i="1" s="1"/>
  <c r="D456" i="1"/>
  <c r="E456" i="1"/>
  <c r="E526" i="1" s="1"/>
  <c r="D457" i="1"/>
  <c r="E457" i="1"/>
  <c r="E527" i="1" s="1"/>
  <c r="D458" i="1"/>
  <c r="E458" i="1"/>
  <c r="E528" i="1" s="1"/>
  <c r="D459" i="1"/>
  <c r="E459" i="1"/>
  <c r="E529" i="1" s="1"/>
  <c r="D460" i="1"/>
  <c r="E460" i="1"/>
  <c r="E530" i="1" s="1"/>
  <c r="D461" i="1"/>
  <c r="E461" i="1"/>
  <c r="E531" i="1" s="1"/>
  <c r="D462" i="1"/>
  <c r="E462" i="1"/>
  <c r="E532" i="1" s="1"/>
  <c r="D463" i="1"/>
  <c r="E463" i="1"/>
  <c r="E533" i="1" s="1"/>
  <c r="D464" i="1"/>
  <c r="E464" i="1"/>
  <c r="E534" i="1" s="1"/>
  <c r="D465" i="1"/>
  <c r="E465" i="1"/>
  <c r="E535" i="1" s="1"/>
  <c r="D466" i="1"/>
  <c r="E466" i="1"/>
  <c r="E536" i="1" s="1"/>
  <c r="D467" i="1"/>
  <c r="E467" i="1"/>
  <c r="E537" i="1" s="1"/>
  <c r="D468" i="1"/>
  <c r="E468" i="1"/>
  <c r="E538" i="1" s="1"/>
  <c r="D469" i="1"/>
  <c r="E469" i="1"/>
  <c r="AK469" i="1" s="1"/>
  <c r="D470" i="1"/>
  <c r="E470" i="1"/>
  <c r="D471" i="1"/>
  <c r="E471" i="1"/>
  <c r="H471" i="1" s="1"/>
  <c r="CS471" i="1"/>
  <c r="D472" i="1"/>
  <c r="E472" i="1"/>
  <c r="AM472" i="1"/>
  <c r="BJ472" i="1"/>
  <c r="CI472" i="1"/>
  <c r="DE472" i="1"/>
  <c r="EA472" i="1"/>
  <c r="EY472" i="1"/>
  <c r="D473" i="1"/>
  <c r="E473" i="1"/>
  <c r="AZ473" i="1"/>
  <c r="BV473" i="1"/>
  <c r="CS473" i="1"/>
  <c r="DO473" i="1"/>
  <c r="EN473" i="1"/>
  <c r="D474" i="1"/>
  <c r="E474" i="1"/>
  <c r="H474" i="1" s="1"/>
  <c r="AN474" i="1"/>
  <c r="BM474" i="1"/>
  <c r="CJ474" i="1"/>
  <c r="DF474" i="1"/>
  <c r="EB474" i="1"/>
  <c r="EZ474" i="1"/>
  <c r="D475" i="1"/>
  <c r="E475" i="1"/>
  <c r="H475" i="1" s="1"/>
  <c r="D476" i="1"/>
  <c r="E476" i="1"/>
  <c r="D477" i="1"/>
  <c r="E477" i="1"/>
  <c r="Q477" i="1" s="1"/>
  <c r="CS477" i="1"/>
  <c r="D478" i="1"/>
  <c r="E478" i="1"/>
  <c r="AC478" i="1" s="1"/>
  <c r="CS478" i="1"/>
  <c r="D479" i="1"/>
  <c r="E479" i="1"/>
  <c r="H479" i="1" s="1"/>
  <c r="AZ479" i="1"/>
  <c r="CS479" i="1"/>
  <c r="EN479" i="1"/>
  <c r="D480" i="1"/>
  <c r="E480" i="1"/>
  <c r="AZ480" i="1" s="1"/>
  <c r="CS480" i="1"/>
  <c r="EY480" i="1"/>
  <c r="D481" i="1"/>
  <c r="E481" i="1"/>
  <c r="I481" i="1" s="1"/>
  <c r="CS481" i="1"/>
  <c r="D482" i="1"/>
  <c r="E482" i="1"/>
  <c r="AC482" i="1" s="1"/>
  <c r="AZ482" i="1"/>
  <c r="CS482" i="1"/>
  <c r="EN482" i="1"/>
  <c r="D483" i="1"/>
  <c r="E483" i="1"/>
  <c r="I483" i="1" s="1"/>
  <c r="D484" i="1"/>
  <c r="E484" i="1"/>
  <c r="CS484" i="1" s="1"/>
  <c r="D485" i="1"/>
  <c r="E485" i="1"/>
  <c r="Q485" i="1" s="1"/>
  <c r="CS485" i="1"/>
  <c r="D486" i="1"/>
  <c r="E486" i="1"/>
  <c r="AZ486" i="1" s="1"/>
  <c r="D487" i="1"/>
  <c r="E487" i="1"/>
  <c r="CS487" i="1" s="1"/>
  <c r="D488" i="1"/>
  <c r="E488" i="1"/>
  <c r="AC488" i="1" s="1"/>
  <c r="AZ488" i="1"/>
  <c r="CS488" i="1"/>
  <c r="EJ488" i="1"/>
  <c r="D489" i="1"/>
  <c r="E489" i="1"/>
  <c r="AL489" i="1" s="1"/>
  <c r="DD489" i="1"/>
  <c r="D490" i="1"/>
  <c r="E490" i="1"/>
  <c r="AC490" i="1" s="1"/>
  <c r="AZ490" i="1"/>
  <c r="CS490" i="1"/>
  <c r="EN490" i="1"/>
  <c r="D491" i="1"/>
  <c r="E491" i="1"/>
  <c r="H491" i="1" s="1"/>
  <c r="D492" i="1"/>
  <c r="E492" i="1"/>
  <c r="AZ492" i="1" s="1"/>
  <c r="CS492" i="1"/>
  <c r="D493" i="1"/>
  <c r="E493" i="1"/>
  <c r="AC493" i="1" s="1"/>
  <c r="CS493" i="1"/>
  <c r="D494" i="1"/>
  <c r="E494" i="1"/>
  <c r="H494" i="1" s="1"/>
  <c r="EN494" i="1"/>
  <c r="D495" i="1"/>
  <c r="E495" i="1"/>
  <c r="H495" i="1" s="1"/>
  <c r="CS495" i="1"/>
  <c r="EN495" i="1"/>
  <c r="D496" i="1"/>
  <c r="E496" i="1"/>
  <c r="AZ496" i="1" s="1"/>
  <c r="D497" i="1"/>
  <c r="E497" i="1"/>
  <c r="AC497" i="1" s="1"/>
  <c r="AZ497" i="1"/>
  <c r="CS497" i="1"/>
  <c r="EN497" i="1"/>
  <c r="D498" i="1"/>
  <c r="E498" i="1"/>
  <c r="H498" i="1" s="1"/>
  <c r="D499" i="1"/>
  <c r="E499" i="1"/>
  <c r="AC499" i="1" s="1"/>
  <c r="AZ499" i="1"/>
  <c r="CS499" i="1"/>
  <c r="EN499" i="1"/>
  <c r="D500" i="1"/>
  <c r="E500" i="1"/>
  <c r="H500" i="1" s="1"/>
  <c r="AZ500" i="1"/>
  <c r="CS500" i="1"/>
  <c r="EN500" i="1"/>
  <c r="D501" i="1"/>
  <c r="E501" i="1"/>
  <c r="Q501" i="1" s="1"/>
  <c r="AC501" i="1"/>
  <c r="AZ501" i="1"/>
  <c r="BV501" i="1"/>
  <c r="CS501" i="1"/>
  <c r="DO501" i="1"/>
  <c r="EN501" i="1"/>
  <c r="D502" i="1"/>
  <c r="E502" i="1"/>
  <c r="D503" i="1"/>
  <c r="E503" i="1"/>
  <c r="H503" i="1" s="1"/>
  <c r="AC503" i="1"/>
  <c r="AZ503" i="1"/>
  <c r="BV503" i="1"/>
  <c r="CS503" i="1"/>
  <c r="DO503" i="1"/>
  <c r="EN503" i="1"/>
  <c r="D504" i="1"/>
  <c r="E504" i="1"/>
  <c r="AC504" i="1" s="1"/>
  <c r="AZ504" i="1"/>
  <c r="CS504" i="1"/>
  <c r="EN504" i="1"/>
  <c r="D505" i="1"/>
  <c r="E505" i="1"/>
  <c r="H505" i="1" s="1"/>
  <c r="AC505" i="1"/>
  <c r="AZ505" i="1"/>
  <c r="BV505" i="1"/>
  <c r="CS505" i="1"/>
  <c r="DO505" i="1"/>
  <c r="EN505" i="1"/>
  <c r="E507"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E541" i="1"/>
  <c r="H541" i="1" s="1"/>
  <c r="D542" i="1"/>
  <c r="E542" i="1"/>
  <c r="H542" i="1" s="1"/>
  <c r="D543" i="1"/>
  <c r="E543" i="1"/>
  <c r="O543" i="1" s="1"/>
  <c r="D544" i="1"/>
  <c r="E544" i="1"/>
  <c r="H544" i="1" s="1"/>
  <c r="D545" i="1"/>
  <c r="E545" i="1"/>
  <c r="H545" i="1" s="1"/>
  <c r="D546" i="1"/>
  <c r="D547" i="1"/>
  <c r="E547" i="1"/>
  <c r="H547" i="1" s="1"/>
  <c r="D548" i="1"/>
  <c r="E548" i="1"/>
  <c r="H548" i="1" s="1"/>
  <c r="D549" i="1"/>
  <c r="E549" i="1"/>
  <c r="D550" i="1"/>
  <c r="E550" i="1"/>
  <c r="G550" i="1" s="1"/>
  <c r="D551" i="1"/>
  <c r="E551" i="1"/>
  <c r="O551" i="1" s="1"/>
  <c r="D552" i="1"/>
  <c r="D553" i="1"/>
  <c r="E553" i="1"/>
  <c r="D554" i="1"/>
  <c r="D555" i="1"/>
  <c r="E555" i="1"/>
  <c r="O555" i="1"/>
  <c r="D556" i="1"/>
  <c r="D557" i="1"/>
  <c r="E557" i="1"/>
  <c r="O557" i="1" s="1"/>
  <c r="D558" i="1"/>
  <c r="D559" i="1"/>
  <c r="E559" i="1"/>
  <c r="O559" i="1" s="1"/>
  <c r="D560" i="1"/>
  <c r="D561" i="1"/>
  <c r="E561" i="1"/>
  <c r="O561" i="1" s="1"/>
  <c r="D562" i="1"/>
  <c r="D563" i="1"/>
  <c r="E563" i="1"/>
  <c r="G563" i="1" s="1"/>
  <c r="O563" i="1"/>
  <c r="D564" i="1"/>
  <c r="E564" i="1"/>
  <c r="G564" i="1" s="1"/>
  <c r="D565" i="1"/>
  <c r="E565" i="1"/>
  <c r="G565" i="1" s="1"/>
  <c r="O565" i="1"/>
  <c r="D566" i="1"/>
  <c r="E566" i="1"/>
  <c r="G566" i="1" s="1"/>
  <c r="D567" i="1"/>
  <c r="E567" i="1"/>
  <c r="G567" i="1" s="1"/>
  <c r="O567" i="1"/>
  <c r="D568" i="1"/>
  <c r="E568" i="1"/>
  <c r="G568" i="1" s="1"/>
  <c r="D569" i="1"/>
  <c r="D570" i="1"/>
  <c r="E570" i="1"/>
  <c r="G570" i="1" s="1"/>
  <c r="D571" i="1"/>
  <c r="E571" i="1"/>
  <c r="G571" i="1" s="1"/>
  <c r="O571" i="1"/>
  <c r="D572" i="1"/>
  <c r="E572" i="1"/>
  <c r="G572" i="1" s="1"/>
  <c r="D573" i="1"/>
  <c r="D574" i="1"/>
  <c r="D575" i="1"/>
  <c r="X5" i="45"/>
  <c r="CH5" i="45"/>
  <c r="H7" i="45"/>
  <c r="I7" i="45"/>
  <c r="L7" i="45"/>
  <c r="M7" i="45"/>
  <c r="N7" i="45"/>
  <c r="P7" i="45"/>
  <c r="Q7" i="45"/>
  <c r="S7" i="45"/>
  <c r="T7" i="45"/>
  <c r="AI7" i="45"/>
  <c r="AJ7" i="45"/>
  <c r="AL7" i="45"/>
  <c r="AM7" i="45"/>
  <c r="AN7" i="45"/>
  <c r="AP7" i="45"/>
  <c r="AQ7" i="45"/>
  <c r="AT7" i="45"/>
  <c r="AU7" i="45"/>
  <c r="AW7" i="45"/>
  <c r="AX7" i="45"/>
  <c r="AZ7" i="45"/>
  <c r="BA7" i="45"/>
  <c r="BD7" i="45"/>
  <c r="BE7" i="45"/>
  <c r="D8" i="45"/>
  <c r="E8" i="45"/>
  <c r="F8" i="45"/>
  <c r="L8" i="45"/>
  <c r="M8" i="45"/>
  <c r="N8" i="45"/>
  <c r="P9" i="45"/>
  <c r="Q9" i="45"/>
  <c r="S9" i="45"/>
  <c r="T9" i="45"/>
  <c r="A10" i="45"/>
  <c r="Q10" i="45"/>
  <c r="AI10" i="45"/>
  <c r="AJ10" i="45"/>
  <c r="AW10" i="45"/>
  <c r="AX10" i="45"/>
  <c r="A11" i="45"/>
  <c r="B11" i="45"/>
  <c r="AX11" i="45"/>
  <c r="Q11" i="45"/>
  <c r="AU11" i="45" s="1"/>
  <c r="AI11" i="45"/>
  <c r="AJ11" i="45"/>
  <c r="AL11" i="45"/>
  <c r="AM11" i="45"/>
  <c r="AN11" i="45" s="1"/>
  <c r="AQ11" i="45" s="1"/>
  <c r="AW11" i="45"/>
  <c r="BE11" i="45"/>
  <c r="A12" i="45"/>
  <c r="B12" i="45"/>
  <c r="AX12" i="45"/>
  <c r="BA12" i="45" s="1"/>
  <c r="Q12" i="45"/>
  <c r="AU12" i="45" s="1"/>
  <c r="AI12" i="45"/>
  <c r="AJ12" i="45"/>
  <c r="AL12" i="45"/>
  <c r="AM12" i="45"/>
  <c r="AN12" i="45" s="1"/>
  <c r="AP12" i="45" s="1"/>
  <c r="AW12" i="45"/>
  <c r="BE12" i="45"/>
  <c r="A13" i="45"/>
  <c r="B13" i="45"/>
  <c r="AX13" i="45"/>
  <c r="Q13" i="45"/>
  <c r="AI13" i="45"/>
  <c r="AJ13" i="45"/>
  <c r="AL13" i="45"/>
  <c r="AM13" i="45"/>
  <c r="AN13" i="45" s="1"/>
  <c r="AW13" i="45"/>
  <c r="BE13" i="45"/>
  <c r="A14" i="45"/>
  <c r="B14" i="45"/>
  <c r="AX14" i="45"/>
  <c r="BA14" i="45" s="1"/>
  <c r="Q14" i="45"/>
  <c r="AU14" i="45" s="1"/>
  <c r="AI14" i="45"/>
  <c r="AJ14" i="45"/>
  <c r="AL14" i="45"/>
  <c r="AM14" i="45"/>
  <c r="AN14" i="45" s="1"/>
  <c r="AW14" i="45"/>
  <c r="BE14" i="45"/>
  <c r="A15" i="45"/>
  <c r="B15" i="45"/>
  <c r="AX15" i="45"/>
  <c r="Q15" i="45"/>
  <c r="AI15" i="45"/>
  <c r="AJ15" i="45"/>
  <c r="AL15" i="45"/>
  <c r="AM15" i="45"/>
  <c r="AN15" i="45" s="1"/>
  <c r="AQ15" i="45" s="1"/>
  <c r="AW15" i="45"/>
  <c r="BE15" i="45"/>
  <c r="A16" i="45"/>
  <c r="B16" i="45"/>
  <c r="AX16" i="45"/>
  <c r="BA16" i="45" s="1"/>
  <c r="Q16" i="45"/>
  <c r="AI16" i="45"/>
  <c r="AJ16" i="45"/>
  <c r="AL16" i="45"/>
  <c r="AM16" i="45"/>
  <c r="AW16" i="45"/>
  <c r="BE16" i="45"/>
  <c r="A17" i="45"/>
  <c r="B17" i="45"/>
  <c r="AX17" i="45"/>
  <c r="Q17" i="45"/>
  <c r="AI17" i="45"/>
  <c r="AJ17" i="45"/>
  <c r="AL17" i="45"/>
  <c r="AM17" i="45"/>
  <c r="AW17" i="45"/>
  <c r="AZ17" i="45" s="1"/>
  <c r="BE17" i="45"/>
  <c r="A18" i="45"/>
  <c r="B18" i="45"/>
  <c r="AW18" i="45"/>
  <c r="Q18" i="45"/>
  <c r="AI18" i="45"/>
  <c r="AJ18" i="45"/>
  <c r="AL18" i="45"/>
  <c r="AM18" i="45"/>
  <c r="BE18" i="45"/>
  <c r="A19" i="45"/>
  <c r="B19" i="45"/>
  <c r="AX19" i="45"/>
  <c r="Q19" i="45"/>
  <c r="AI19" i="45"/>
  <c r="AJ19" i="45"/>
  <c r="AL19" i="45"/>
  <c r="AM19" i="45"/>
  <c r="BE19" i="45"/>
  <c r="A20" i="45"/>
  <c r="B20" i="45"/>
  <c r="AX20" i="45"/>
  <c r="BA20" i="45" s="1"/>
  <c r="Q20" i="45"/>
  <c r="AI20" i="45"/>
  <c r="AJ20" i="45"/>
  <c r="AL20" i="45"/>
  <c r="AM20" i="45"/>
  <c r="AW20" i="45"/>
  <c r="BE20" i="45"/>
  <c r="A21" i="45"/>
  <c r="B21" i="45"/>
  <c r="AX21" i="45"/>
  <c r="Q21" i="45"/>
  <c r="AI21" i="45"/>
  <c r="AJ21" i="45"/>
  <c r="AL21" i="45"/>
  <c r="AM21" i="45"/>
  <c r="AW21" i="45"/>
  <c r="BE21" i="45"/>
  <c r="A22" i="45"/>
  <c r="B22" i="45"/>
  <c r="B23" i="45" s="1"/>
  <c r="B24" i="45" s="1"/>
  <c r="B25" i="45" s="1"/>
  <c r="B26" i="45" s="1"/>
  <c r="B27" i="45" s="1"/>
  <c r="B28" i="45" s="1"/>
  <c r="B29" i="45" s="1"/>
  <c r="B30" i="45" s="1"/>
  <c r="B31" i="45" s="1"/>
  <c r="B32" i="45" s="1"/>
  <c r="B33" i="45" s="1"/>
  <c r="B34" i="45" s="1"/>
  <c r="B35" i="45" s="1"/>
  <c r="B36" i="45" s="1"/>
  <c r="B37" i="45" s="1"/>
  <c r="B38" i="45" s="1"/>
  <c r="B39" i="45" s="1"/>
  <c r="B40" i="45" s="1"/>
  <c r="B41" i="45" s="1"/>
  <c r="B42" i="45" s="1"/>
  <c r="B43" i="45" s="1"/>
  <c r="B44" i="45" s="1"/>
  <c r="B45" i="45" s="1"/>
  <c r="B46" i="45" s="1"/>
  <c r="Q22" i="45"/>
  <c r="AI22" i="45"/>
  <c r="AJ22" i="45"/>
  <c r="AL22" i="45"/>
  <c r="AM22" i="45"/>
  <c r="AW22" i="45"/>
  <c r="AX22" i="45"/>
  <c r="BA22" i="45" s="1"/>
  <c r="BE22" i="45"/>
  <c r="A23" i="45"/>
  <c r="AX23" i="45"/>
  <c r="BA23" i="45" s="1"/>
  <c r="Q23" i="45"/>
  <c r="AI23" i="45"/>
  <c r="AL24" i="45" s="1"/>
  <c r="AJ23" i="45"/>
  <c r="AL23" i="45"/>
  <c r="BE23" i="45"/>
  <c r="A24" i="45"/>
  <c r="AX24" i="45"/>
  <c r="Q24" i="45"/>
  <c r="AI24" i="45"/>
  <c r="AJ24" i="45"/>
  <c r="AW24" i="45"/>
  <c r="BE24" i="45"/>
  <c r="A25" i="45"/>
  <c r="AX25" i="45"/>
  <c r="Q25" i="45"/>
  <c r="AI25" i="45"/>
  <c r="AJ25" i="45"/>
  <c r="AL25" i="45"/>
  <c r="AW25" i="45"/>
  <c r="AZ25" i="45" s="1"/>
  <c r="BE25" i="45"/>
  <c r="A26" i="45"/>
  <c r="AX26" i="45"/>
  <c r="Q26" i="45"/>
  <c r="AU26" i="45" s="1"/>
  <c r="AI26" i="45"/>
  <c r="AL27" i="45" s="1"/>
  <c r="AJ26" i="45"/>
  <c r="AW26" i="45"/>
  <c r="BE26" i="45"/>
  <c r="A27" i="45"/>
  <c r="AX27" i="45"/>
  <c r="Q27" i="45"/>
  <c r="AI27" i="45"/>
  <c r="AJ27" i="45"/>
  <c r="AW27" i="45"/>
  <c r="BE27" i="45"/>
  <c r="A28" i="45"/>
  <c r="AX28" i="45"/>
  <c r="Q28" i="45"/>
  <c r="AI28" i="45"/>
  <c r="AL29" i="45" s="1"/>
  <c r="AJ28" i="45"/>
  <c r="AW28" i="45"/>
  <c r="BE28" i="45"/>
  <c r="A29" i="45"/>
  <c r="AX29" i="45"/>
  <c r="Q29" i="45"/>
  <c r="AI29" i="45"/>
  <c r="AJ29" i="45"/>
  <c r="AW29" i="45"/>
  <c r="BE29" i="45"/>
  <c r="A30" i="45"/>
  <c r="AX30" i="45"/>
  <c r="Q30" i="45"/>
  <c r="AI30" i="45"/>
  <c r="AJ30" i="45"/>
  <c r="AW30" i="45"/>
  <c r="BE30" i="45"/>
  <c r="A31" i="45"/>
  <c r="A32" i="45"/>
  <c r="A33" i="45"/>
  <c r="BW33" i="45"/>
  <c r="A34" i="45"/>
  <c r="BW34" i="45"/>
  <c r="A35" i="45"/>
  <c r="BW35" i="45"/>
  <c r="A36" i="45"/>
  <c r="BW36" i="45"/>
  <c r="A37" i="45"/>
  <c r="BW37" i="45"/>
  <c r="A38" i="45"/>
  <c r="BW38" i="45"/>
  <c r="A39" i="45"/>
  <c r="BW39" i="45"/>
  <c r="A40" i="45"/>
  <c r="BW40" i="45"/>
  <c r="BW41" i="45" s="1"/>
  <c r="BW42" i="45" s="1"/>
  <c r="BW43" i="45" s="1"/>
  <c r="BW44" i="45" s="1"/>
  <c r="BW45" i="45" s="1"/>
  <c r="BW46" i="45" s="1"/>
  <c r="BW47" i="45" s="1"/>
  <c r="A41" i="45"/>
  <c r="A42" i="45"/>
  <c r="A43" i="45"/>
  <c r="A44" i="45"/>
  <c r="A45" i="45"/>
  <c r="A46" i="45"/>
  <c r="A47" i="45"/>
  <c r="A48" i="45"/>
  <c r="A49" i="45"/>
  <c r="A50" i="45"/>
  <c r="A51" i="45"/>
  <c r="A52" i="45"/>
  <c r="A53" i="45"/>
  <c r="A54" i="45"/>
  <c r="A55" i="45"/>
  <c r="A56" i="45"/>
  <c r="A57" i="45"/>
  <c r="A58" i="45"/>
  <c r="A59" i="45"/>
  <c r="A60" i="45"/>
  <c r="A61" i="45"/>
  <c r="A62" i="45"/>
  <c r="A63" i="45"/>
  <c r="A64" i="45"/>
  <c r="A65" i="45"/>
  <c r="A66" i="45"/>
  <c r="A67" i="45"/>
  <c r="A68" i="45"/>
  <c r="A69" i="45"/>
  <c r="A70" i="45"/>
  <c r="A71" i="45"/>
  <c r="B74" i="45"/>
  <c r="B75" i="45"/>
  <c r="U75" i="45"/>
  <c r="AC75" i="45"/>
  <c r="CM75" i="45"/>
  <c r="X83" i="45"/>
  <c r="CH83" i="45"/>
  <c r="H85" i="45"/>
  <c r="I85" i="45"/>
  <c r="L85" i="45"/>
  <c r="M85" i="45"/>
  <c r="N85" i="45"/>
  <c r="P85" i="45"/>
  <c r="Q85" i="45"/>
  <c r="S85" i="45"/>
  <c r="T85" i="45"/>
  <c r="AI85" i="45"/>
  <c r="AJ85" i="45"/>
  <c r="AL85" i="45"/>
  <c r="AM85" i="45"/>
  <c r="AN85" i="45"/>
  <c r="AP85" i="45"/>
  <c r="AQ85" i="45"/>
  <c r="AT85" i="45"/>
  <c r="AU85" i="45"/>
  <c r="AW85" i="45"/>
  <c r="AX85" i="45"/>
  <c r="AZ85" i="45"/>
  <c r="BA85" i="45"/>
  <c r="BD85" i="45"/>
  <c r="BE85" i="45"/>
  <c r="D86" i="45"/>
  <c r="E86" i="45"/>
  <c r="F86" i="45"/>
  <c r="L86" i="45"/>
  <c r="M86" i="45"/>
  <c r="N86" i="45"/>
  <c r="P87" i="45"/>
  <c r="Q87" i="45"/>
  <c r="S87" i="45"/>
  <c r="T87" i="45"/>
  <c r="A88" i="45"/>
  <c r="Q88" i="45"/>
  <c r="AI88" i="45"/>
  <c r="AJ88" i="45"/>
  <c r="AW88" i="45"/>
  <c r="AX88" i="45"/>
  <c r="A89" i="45"/>
  <c r="B89" i="45"/>
  <c r="B90" i="45" s="1"/>
  <c r="B91" i="45" s="1"/>
  <c r="B92" i="45" s="1"/>
  <c r="B93" i="45" s="1"/>
  <c r="B94" i="45" s="1"/>
  <c r="B95" i="45" s="1"/>
  <c r="B96" i="45" s="1"/>
  <c r="B97" i="45" s="1"/>
  <c r="B98" i="45" s="1"/>
  <c r="B99" i="45" s="1"/>
  <c r="B100" i="45" s="1"/>
  <c r="B101" i="45" s="1"/>
  <c r="B102" i="45" s="1"/>
  <c r="B103" i="45" s="1"/>
  <c r="B104" i="45" s="1"/>
  <c r="B105" i="45" s="1"/>
  <c r="B106" i="45" s="1"/>
  <c r="B107" i="45" s="1"/>
  <c r="B108" i="45" s="1"/>
  <c r="B109" i="45" s="1"/>
  <c r="B110" i="45" s="1"/>
  <c r="B111" i="45" s="1"/>
  <c r="B112" i="45" s="1"/>
  <c r="B113" i="45" s="1"/>
  <c r="B114" i="45" s="1"/>
  <c r="B115" i="45" s="1"/>
  <c r="B116" i="45" s="1"/>
  <c r="B117" i="45" s="1"/>
  <c r="B118" i="45" s="1"/>
  <c r="B119" i="45" s="1"/>
  <c r="B120" i="45" s="1"/>
  <c r="B121" i="45" s="1"/>
  <c r="B122" i="45" s="1"/>
  <c r="B123" i="45" s="1"/>
  <c r="B124" i="45" s="1"/>
  <c r="B125" i="45" s="1"/>
  <c r="B126" i="45" s="1"/>
  <c r="B127" i="45" s="1"/>
  <c r="B128" i="45" s="1"/>
  <c r="B129" i="45" s="1"/>
  <c r="B130" i="45" s="1"/>
  <c r="B131" i="45" s="1"/>
  <c r="B132" i="45" s="1"/>
  <c r="B133" i="45" s="1"/>
  <c r="B134" i="45" s="1"/>
  <c r="B135" i="45" s="1"/>
  <c r="B136" i="45" s="1"/>
  <c r="B137" i="45" s="1"/>
  <c r="B138" i="45" s="1"/>
  <c r="B139" i="45" s="1"/>
  <c r="B140" i="45" s="1"/>
  <c r="B141" i="45" s="1"/>
  <c r="B142" i="45" s="1"/>
  <c r="B143" i="45" s="1"/>
  <c r="B144" i="45" s="1"/>
  <c r="B145" i="45" s="1"/>
  <c r="B146" i="45" s="1"/>
  <c r="B147" i="45" s="1"/>
  <c r="B148" i="45" s="1"/>
  <c r="B149" i="45" s="1"/>
  <c r="B150" i="45" s="1"/>
  <c r="Q89" i="45"/>
  <c r="AI89" i="45"/>
  <c r="AJ89" i="45"/>
  <c r="AL89" i="45"/>
  <c r="AW89" i="45"/>
  <c r="AX89" i="45"/>
  <c r="AZ89" i="45"/>
  <c r="BA89" i="45"/>
  <c r="BE89" i="45"/>
  <c r="A90" i="45"/>
  <c r="Q90" i="45"/>
  <c r="AI90" i="45"/>
  <c r="AL91" i="45" s="1"/>
  <c r="AJ90" i="45"/>
  <c r="AM90" i="45"/>
  <c r="AW90" i="45"/>
  <c r="AX90" i="45"/>
  <c r="AZ90" i="45"/>
  <c r="BE90" i="45"/>
  <c r="A91" i="45"/>
  <c r="Q91" i="45"/>
  <c r="AU92" i="45" s="1"/>
  <c r="AI91" i="45"/>
  <c r="AJ91" i="45"/>
  <c r="AW91" i="45"/>
  <c r="AX91" i="45"/>
  <c r="BA91" i="45" s="1"/>
  <c r="BE91" i="45"/>
  <c r="A92" i="45"/>
  <c r="Q92" i="45"/>
  <c r="AI92" i="45"/>
  <c r="AJ92" i="45"/>
  <c r="AW92" i="45"/>
  <c r="AX92" i="45"/>
  <c r="BE92" i="45"/>
  <c r="A93" i="45"/>
  <c r="Q93" i="45"/>
  <c r="AI93" i="45"/>
  <c r="AJ93" i="45"/>
  <c r="AU93" i="45"/>
  <c r="AW93" i="45"/>
  <c r="AX93" i="45"/>
  <c r="BE93" i="45"/>
  <c r="A94" i="45"/>
  <c r="Q94" i="45"/>
  <c r="AI94" i="45"/>
  <c r="AJ94" i="45"/>
  <c r="AU94" i="45"/>
  <c r="AW94" i="45"/>
  <c r="AX94" i="45"/>
  <c r="AZ94" i="45"/>
  <c r="BE94" i="45"/>
  <c r="A95" i="45"/>
  <c r="Q95" i="45"/>
  <c r="AI95" i="45"/>
  <c r="AJ95" i="45"/>
  <c r="AL95" i="45"/>
  <c r="AU95" i="45"/>
  <c r="AW95" i="45"/>
  <c r="AX95" i="45"/>
  <c r="BE95" i="45"/>
  <c r="A96" i="45"/>
  <c r="Q96" i="45"/>
  <c r="AI96" i="45"/>
  <c r="AJ96" i="45"/>
  <c r="AU96" i="45"/>
  <c r="AW96" i="45"/>
  <c r="AX96" i="45"/>
  <c r="AZ96" i="45"/>
  <c r="BE96" i="45"/>
  <c r="A97" i="45"/>
  <c r="Q97" i="45"/>
  <c r="AI97" i="45"/>
  <c r="AJ97" i="45"/>
  <c r="AL97" i="45"/>
  <c r="AU97" i="45"/>
  <c r="AW97" i="45"/>
  <c r="AZ98" i="45" s="1"/>
  <c r="AX97" i="45"/>
  <c r="BE97" i="45"/>
  <c r="A98" i="45"/>
  <c r="Q98" i="45"/>
  <c r="AI98" i="45"/>
  <c r="AJ98" i="45"/>
  <c r="AW98" i="45"/>
  <c r="AX98" i="45"/>
  <c r="BE98" i="45"/>
  <c r="A99" i="45"/>
  <c r="Q99" i="45"/>
  <c r="AI99" i="45"/>
  <c r="AJ99" i="45"/>
  <c r="AL99" i="45"/>
  <c r="AW99" i="45"/>
  <c r="AX99" i="45"/>
  <c r="BA99" i="45" s="1"/>
  <c r="BE99" i="45"/>
  <c r="A100" i="45"/>
  <c r="Q100" i="45"/>
  <c r="AI100" i="45"/>
  <c r="AJ100" i="45"/>
  <c r="AM100" i="45" s="1"/>
  <c r="AW100" i="45"/>
  <c r="AX100" i="45"/>
  <c r="BE100" i="45"/>
  <c r="A101" i="45"/>
  <c r="Q101" i="45"/>
  <c r="AI101" i="45"/>
  <c r="AJ101" i="45"/>
  <c r="AW101" i="45"/>
  <c r="AX101" i="45"/>
  <c r="BE101" i="45"/>
  <c r="A102" i="45"/>
  <c r="Q102" i="45"/>
  <c r="AI102" i="45"/>
  <c r="AL103" i="45" s="1"/>
  <c r="AJ102" i="45"/>
  <c r="AW102" i="45"/>
  <c r="AX102" i="45"/>
  <c r="BE102" i="45"/>
  <c r="A103" i="45"/>
  <c r="Q103" i="45"/>
  <c r="AI103" i="45"/>
  <c r="AJ103" i="45"/>
  <c r="AW103" i="45"/>
  <c r="AX103" i="45"/>
  <c r="BA103" i="45" s="1"/>
  <c r="BE103" i="45"/>
  <c r="A104" i="45"/>
  <c r="Q104" i="45"/>
  <c r="AI104" i="45"/>
  <c r="AJ104" i="45"/>
  <c r="AM104" i="45" s="1"/>
  <c r="AW104" i="45"/>
  <c r="AX104" i="45"/>
  <c r="BE104" i="45"/>
  <c r="A105" i="45"/>
  <c r="Q105" i="45"/>
  <c r="AI105" i="45"/>
  <c r="AJ105" i="45"/>
  <c r="AW105" i="45"/>
  <c r="AX105" i="45"/>
  <c r="BE105" i="45"/>
  <c r="A106" i="45"/>
  <c r="Q106" i="45"/>
  <c r="AI106" i="45"/>
  <c r="AJ106" i="45"/>
  <c r="AW106" i="45"/>
  <c r="AX106" i="45"/>
  <c r="BE106" i="45"/>
  <c r="A107" i="45"/>
  <c r="Q107" i="45"/>
  <c r="AU107" i="45" s="1"/>
  <c r="AI107" i="45"/>
  <c r="AJ107" i="45"/>
  <c r="AW107" i="45"/>
  <c r="AX107" i="45"/>
  <c r="BA107" i="45" s="1"/>
  <c r="BE107" i="45"/>
  <c r="A108" i="45"/>
  <c r="Q108" i="45"/>
  <c r="AI108" i="45"/>
  <c r="AJ108" i="45"/>
  <c r="AL108" i="45"/>
  <c r="AW108" i="45"/>
  <c r="AX108" i="45"/>
  <c r="BE108" i="45"/>
  <c r="A109" i="45"/>
  <c r="A110" i="45"/>
  <c r="BE110" i="45"/>
  <c r="A111" i="45"/>
  <c r="BE111" i="45"/>
  <c r="BW111" i="45"/>
  <c r="BW112" i="45" s="1"/>
  <c r="BW113" i="45" s="1"/>
  <c r="BW114" i="45" s="1"/>
  <c r="BW115" i="45" s="1"/>
  <c r="BW116" i="45" s="1"/>
  <c r="BW117" i="45" s="1"/>
  <c r="BW118" i="45" s="1"/>
  <c r="BW119" i="45" s="1"/>
  <c r="BW120" i="45" s="1"/>
  <c r="BW121" i="45" s="1"/>
  <c r="BW122" i="45" s="1"/>
  <c r="BW123" i="45" s="1"/>
  <c r="BW124" i="45" s="1"/>
  <c r="BW125" i="45" s="1"/>
  <c r="A112" i="45"/>
  <c r="BE112" i="45"/>
  <c r="A113" i="45"/>
  <c r="BE113" i="45"/>
  <c r="A114" i="45"/>
  <c r="BE114" i="45"/>
  <c r="A115" i="45"/>
  <c r="BE115" i="45"/>
  <c r="A116" i="45"/>
  <c r="BE116" i="45"/>
  <c r="A117" i="45"/>
  <c r="BE117" i="45"/>
  <c r="A118" i="45"/>
  <c r="BE118" i="45"/>
  <c r="A119" i="45"/>
  <c r="BE119" i="45"/>
  <c r="A120" i="45"/>
  <c r="BE120" i="45"/>
  <c r="A121" i="45"/>
  <c r="BE121" i="45"/>
  <c r="A122" i="45"/>
  <c r="BE122" i="45"/>
  <c r="A123" i="45"/>
  <c r="BE123" i="45"/>
  <c r="A124" i="45"/>
  <c r="BE124" i="45"/>
  <c r="A125" i="45"/>
  <c r="BE125" i="45"/>
  <c r="A126" i="45"/>
  <c r="BE126" i="45"/>
  <c r="A127" i="45"/>
  <c r="BE127" i="45"/>
  <c r="A128" i="45"/>
  <c r="BE128" i="45"/>
  <c r="A129" i="45"/>
  <c r="BE129" i="45"/>
  <c r="A130" i="45"/>
  <c r="BE130" i="45"/>
  <c r="A131" i="45"/>
  <c r="BE131" i="45"/>
  <c r="A132" i="45"/>
  <c r="BE132" i="45"/>
  <c r="A133" i="45"/>
  <c r="BE133" i="45"/>
  <c r="A134" i="45"/>
  <c r="BE134" i="45"/>
  <c r="A135" i="45"/>
  <c r="BE135" i="45"/>
  <c r="A136" i="45"/>
  <c r="BE136" i="45"/>
  <c r="A137" i="45"/>
  <c r="BE137" i="45"/>
  <c r="A138" i="45"/>
  <c r="BE138" i="45"/>
  <c r="A139" i="45"/>
  <c r="BE139" i="45"/>
  <c r="A140" i="45"/>
  <c r="BE140" i="45"/>
  <c r="A141" i="45"/>
  <c r="BE141" i="45"/>
  <c r="A142" i="45"/>
  <c r="BE142" i="45"/>
  <c r="A143" i="45"/>
  <c r="BE143" i="45"/>
  <c r="A144" i="45"/>
  <c r="BE144" i="45"/>
  <c r="A145" i="45"/>
  <c r="BE145" i="45"/>
  <c r="A146" i="45"/>
  <c r="BE146" i="45"/>
  <c r="A147" i="45"/>
  <c r="BE147" i="45"/>
  <c r="A148" i="45"/>
  <c r="BE148" i="45"/>
  <c r="A149" i="45"/>
  <c r="BE149" i="45"/>
  <c r="B152" i="45"/>
  <c r="B153" i="45"/>
  <c r="U153" i="45"/>
  <c r="AC153" i="45"/>
  <c r="CM153" i="45"/>
  <c r="X161" i="45"/>
  <c r="CH161" i="45"/>
  <c r="H163" i="45"/>
  <c r="I163" i="45"/>
  <c r="L163" i="45"/>
  <c r="M163" i="45"/>
  <c r="N163" i="45"/>
  <c r="P163" i="45"/>
  <c r="Q163" i="45"/>
  <c r="S163" i="45"/>
  <c r="T163" i="45"/>
  <c r="AI163" i="45"/>
  <c r="AJ163" i="45"/>
  <c r="AL163" i="45"/>
  <c r="AM163" i="45"/>
  <c r="AN163" i="45"/>
  <c r="AP163" i="45"/>
  <c r="AQ163" i="45"/>
  <c r="AT163" i="45"/>
  <c r="AU163" i="45"/>
  <c r="AW163" i="45"/>
  <c r="AX163" i="45"/>
  <c r="AZ163" i="45"/>
  <c r="BA163" i="45"/>
  <c r="BD163" i="45"/>
  <c r="BE163" i="45"/>
  <c r="D164" i="45"/>
  <c r="E164" i="45"/>
  <c r="F164" i="45"/>
  <c r="L164" i="45"/>
  <c r="M164" i="45"/>
  <c r="N164" i="45"/>
  <c r="P165" i="45"/>
  <c r="Q165" i="45"/>
  <c r="S165" i="45"/>
  <c r="T165" i="45"/>
  <c r="A166" i="45"/>
  <c r="D166" i="45"/>
  <c r="E166" i="45"/>
  <c r="Q166" i="45"/>
  <c r="V166" i="45"/>
  <c r="AI166" i="45"/>
  <c r="AJ166" i="45"/>
  <c r="AW166" i="45"/>
  <c r="AX166" i="45"/>
  <c r="A167" i="45"/>
  <c r="B167" i="45"/>
  <c r="B168" i="45" s="1"/>
  <c r="B169" i="45" s="1"/>
  <c r="B170" i="45" s="1"/>
  <c r="B171" i="45" s="1"/>
  <c r="B172" i="45" s="1"/>
  <c r="B173" i="45" s="1"/>
  <c r="B174" i="45" s="1"/>
  <c r="B175" i="45" s="1"/>
  <c r="B176" i="45" s="1"/>
  <c r="B177" i="45" s="1"/>
  <c r="B178" i="45" s="1"/>
  <c r="B179" i="45" s="1"/>
  <c r="B180" i="45" s="1"/>
  <c r="B181" i="45" s="1"/>
  <c r="B182" i="45" s="1"/>
  <c r="B183" i="45" s="1"/>
  <c r="B184" i="45" s="1"/>
  <c r="B185" i="45" s="1"/>
  <c r="B186" i="45" s="1"/>
  <c r="B187" i="45" s="1"/>
  <c r="B188" i="45" s="1"/>
  <c r="B189" i="45" s="1"/>
  <c r="B190" i="45" s="1"/>
  <c r="B191" i="45" s="1"/>
  <c r="B192" i="45" s="1"/>
  <c r="B193" i="45" s="1"/>
  <c r="B194" i="45" s="1"/>
  <c r="B195" i="45" s="1"/>
  <c r="B196" i="45" s="1"/>
  <c r="B197" i="45" s="1"/>
  <c r="B198" i="45" s="1"/>
  <c r="B199" i="45" s="1"/>
  <c r="B200" i="45" s="1"/>
  <c r="B201" i="45" s="1"/>
  <c r="B202" i="45" s="1"/>
  <c r="B203" i="45" s="1"/>
  <c r="B204" i="45" s="1"/>
  <c r="B205" i="45" s="1"/>
  <c r="B206" i="45" s="1"/>
  <c r="B207" i="45" s="1"/>
  <c r="B208" i="45" s="1"/>
  <c r="B209" i="45" s="1"/>
  <c r="B210" i="45" s="1"/>
  <c r="B211" i="45" s="1"/>
  <c r="B212" i="45" s="1"/>
  <c r="B213" i="45" s="1"/>
  <c r="B214" i="45" s="1"/>
  <c r="B215" i="45" s="1"/>
  <c r="B216" i="45" s="1"/>
  <c r="B217" i="45" s="1"/>
  <c r="B218" i="45" s="1"/>
  <c r="B219" i="45" s="1"/>
  <c r="B220" i="45" s="1"/>
  <c r="B221" i="45" s="1"/>
  <c r="B222" i="45" s="1"/>
  <c r="B223" i="45" s="1"/>
  <c r="B224" i="45" s="1"/>
  <c r="B225" i="45" s="1"/>
  <c r="B226" i="45" s="1"/>
  <c r="B227" i="45" s="1"/>
  <c r="B228" i="45" s="1"/>
  <c r="D167" i="45"/>
  <c r="E167" i="45"/>
  <c r="Q167" i="45"/>
  <c r="AU167" i="45" s="1"/>
  <c r="V167" i="45"/>
  <c r="AI167" i="45"/>
  <c r="AL167" i="45" s="1"/>
  <c r="AJ167" i="45"/>
  <c r="AM167" i="45" s="1"/>
  <c r="AW167" i="45"/>
  <c r="AX167" i="45"/>
  <c r="AZ167" i="45"/>
  <c r="BA167" i="45"/>
  <c r="BE167" i="45"/>
  <c r="A168" i="45"/>
  <c r="D168" i="45"/>
  <c r="E168" i="45"/>
  <c r="Q168" i="45"/>
  <c r="V168" i="45"/>
  <c r="AI168" i="45"/>
  <c r="AJ168" i="45"/>
  <c r="AM168" i="45" s="1"/>
  <c r="AU168" i="45"/>
  <c r="AW168" i="45"/>
  <c r="AX168" i="45"/>
  <c r="AZ168" i="45"/>
  <c r="BE168" i="45"/>
  <c r="A169" i="45"/>
  <c r="D169" i="45"/>
  <c r="E169" i="45"/>
  <c r="Q169" i="45"/>
  <c r="AU169" i="45" s="1"/>
  <c r="V169" i="45"/>
  <c r="AI169" i="45"/>
  <c r="AJ169" i="45"/>
  <c r="AW169" i="45"/>
  <c r="AX169" i="45"/>
  <c r="BA169" i="45" s="1"/>
  <c r="BE169" i="45"/>
  <c r="A170" i="45"/>
  <c r="D170" i="45"/>
  <c r="E170" i="45"/>
  <c r="Q170" i="45"/>
  <c r="V170" i="45"/>
  <c r="AI170" i="45"/>
  <c r="AJ170" i="45"/>
  <c r="AW170" i="45"/>
  <c r="AX170" i="45"/>
  <c r="AZ170" i="45"/>
  <c r="BE170" i="45"/>
  <c r="A171" i="45"/>
  <c r="D171" i="45"/>
  <c r="E171" i="45"/>
  <c r="Q171" i="45"/>
  <c r="V171" i="45"/>
  <c r="AI171" i="45"/>
  <c r="AJ171" i="45"/>
  <c r="AW171" i="45"/>
  <c r="AZ172" i="45" s="1"/>
  <c r="AX171" i="45"/>
  <c r="AZ171" i="45"/>
  <c r="BE171" i="45"/>
  <c r="A172" i="45"/>
  <c r="D172" i="45"/>
  <c r="E172" i="45"/>
  <c r="Q172" i="45"/>
  <c r="V172" i="45"/>
  <c r="AI172" i="45"/>
  <c r="AJ172" i="45"/>
  <c r="AW172" i="45"/>
  <c r="AX172" i="45"/>
  <c r="BE172" i="45"/>
  <c r="A173" i="45"/>
  <c r="D173" i="45"/>
  <c r="E173" i="45"/>
  <c r="Q173" i="45"/>
  <c r="V173" i="45"/>
  <c r="AI173" i="45"/>
  <c r="AJ173" i="45"/>
  <c r="AW173" i="45"/>
  <c r="AX173" i="45"/>
  <c r="AZ173" i="45"/>
  <c r="BE173" i="45"/>
  <c r="A174" i="45"/>
  <c r="D174" i="45"/>
  <c r="E174" i="45"/>
  <c r="Q174" i="45"/>
  <c r="V174" i="45"/>
  <c r="AI174" i="45"/>
  <c r="AJ174" i="45"/>
  <c r="AU174" i="45"/>
  <c r="AW174" i="45"/>
  <c r="AX174" i="45"/>
  <c r="BA174" i="45" s="1"/>
  <c r="BE174" i="45"/>
  <c r="A175" i="45"/>
  <c r="D175" i="45"/>
  <c r="E175" i="45"/>
  <c r="Q175" i="45"/>
  <c r="V175" i="45"/>
  <c r="AI175" i="45"/>
  <c r="AJ175" i="45"/>
  <c r="AL175" i="45"/>
  <c r="AM175" i="45"/>
  <c r="AU175" i="45"/>
  <c r="AW175" i="45"/>
  <c r="AX175" i="45"/>
  <c r="AZ175" i="45"/>
  <c r="BE175" i="45"/>
  <c r="A176" i="45"/>
  <c r="D176" i="45"/>
  <c r="E176" i="45"/>
  <c r="Q176" i="45"/>
  <c r="V176" i="45"/>
  <c r="AI176" i="45"/>
  <c r="AL177" i="45" s="1"/>
  <c r="AJ176" i="45"/>
  <c r="AL176" i="45"/>
  <c r="AU176" i="45"/>
  <c r="AW176" i="45"/>
  <c r="AZ177" i="45" s="1"/>
  <c r="AX176" i="45"/>
  <c r="BA176" i="45"/>
  <c r="BE176" i="45"/>
  <c r="A177" i="45"/>
  <c r="D177" i="45"/>
  <c r="E177" i="45"/>
  <c r="Q177" i="45"/>
  <c r="AU177" i="45" s="1"/>
  <c r="V177" i="45"/>
  <c r="AI177" i="45"/>
  <c r="AJ177" i="45"/>
  <c r="AM178" i="45" s="1"/>
  <c r="AW177" i="45"/>
  <c r="AX177" i="45"/>
  <c r="BE177" i="45"/>
  <c r="A178" i="45"/>
  <c r="D178" i="45"/>
  <c r="E178" i="45"/>
  <c r="Q178" i="45"/>
  <c r="AU178" i="45" s="1"/>
  <c r="V178" i="45"/>
  <c r="AI178" i="45"/>
  <c r="AJ178" i="45"/>
  <c r="AL178" i="45"/>
  <c r="AW178" i="45"/>
  <c r="AX178" i="45"/>
  <c r="BA178" i="45" s="1"/>
  <c r="BE178" i="45"/>
  <c r="A179" i="45"/>
  <c r="D179" i="45"/>
  <c r="E179" i="45"/>
  <c r="Q179" i="45"/>
  <c r="V179" i="45"/>
  <c r="AI179" i="45"/>
  <c r="AJ179" i="45"/>
  <c r="AW179" i="45"/>
  <c r="AX179" i="45"/>
  <c r="BE179" i="45"/>
  <c r="A180" i="45"/>
  <c r="D180" i="45"/>
  <c r="E180" i="45"/>
  <c r="Q180" i="45"/>
  <c r="V180" i="45"/>
  <c r="AI180" i="45"/>
  <c r="AL181" i="45" s="1"/>
  <c r="AJ180" i="45"/>
  <c r="AW180" i="45"/>
  <c r="AZ181" i="45" s="1"/>
  <c r="AX180" i="45"/>
  <c r="AZ180" i="45"/>
  <c r="BE180" i="45"/>
  <c r="A181" i="45"/>
  <c r="D181" i="45"/>
  <c r="E181" i="45"/>
  <c r="Q181" i="45"/>
  <c r="AU181" i="45" s="1"/>
  <c r="V181" i="45"/>
  <c r="AI181" i="45"/>
  <c r="AJ181" i="45"/>
  <c r="AW181" i="45"/>
  <c r="AX181" i="45"/>
  <c r="BA182" i="45" s="1"/>
  <c r="BE181" i="45"/>
  <c r="A182" i="45"/>
  <c r="D182" i="45"/>
  <c r="E182" i="45"/>
  <c r="Q182" i="45"/>
  <c r="V182" i="45"/>
  <c r="AI182" i="45"/>
  <c r="AL183" i="45" s="1"/>
  <c r="AJ182" i="45"/>
  <c r="AM182" i="45"/>
  <c r="AU182" i="45"/>
  <c r="AW182" i="45"/>
  <c r="AZ183" i="45" s="1"/>
  <c r="AX182" i="45"/>
  <c r="AZ182" i="45"/>
  <c r="BE182" i="45"/>
  <c r="A183" i="45"/>
  <c r="D183" i="45"/>
  <c r="E183" i="45"/>
  <c r="Q183" i="45"/>
  <c r="AU183" i="45" s="1"/>
  <c r="V183" i="45"/>
  <c r="AI183" i="45"/>
  <c r="AJ183" i="45"/>
  <c r="AW183" i="45"/>
  <c r="AX183" i="45"/>
  <c r="BA184" i="45" s="1"/>
  <c r="BE183" i="45"/>
  <c r="A184" i="45"/>
  <c r="D184" i="45"/>
  <c r="E184" i="45"/>
  <c r="Q184" i="45"/>
  <c r="V184" i="45"/>
  <c r="AI184" i="45"/>
  <c r="AJ184" i="45"/>
  <c r="AM184" i="45"/>
  <c r="AU184" i="45"/>
  <c r="AW184" i="45"/>
  <c r="AZ185" i="45" s="1"/>
  <c r="AX184" i="45"/>
  <c r="AZ184" i="45"/>
  <c r="BE184" i="45"/>
  <c r="A185" i="45"/>
  <c r="D185" i="45"/>
  <c r="E185" i="45"/>
  <c r="Q185" i="45"/>
  <c r="V185" i="45"/>
  <c r="AI185" i="45"/>
  <c r="AJ185" i="45"/>
  <c r="AW185" i="45"/>
  <c r="AX185" i="45"/>
  <c r="BA185" i="45" s="1"/>
  <c r="BE185" i="45"/>
  <c r="A186" i="45"/>
  <c r="D186" i="45"/>
  <c r="E186" i="45"/>
  <c r="Q186" i="45"/>
  <c r="V186" i="45"/>
  <c r="AI186" i="45"/>
  <c r="AJ186" i="45"/>
  <c r="AW186" i="45"/>
  <c r="AX186" i="45"/>
  <c r="AZ186" i="45"/>
  <c r="BE186" i="45"/>
  <c r="A187" i="45"/>
  <c r="A188" i="45"/>
  <c r="BE188" i="45"/>
  <c r="A189" i="45"/>
  <c r="BE189" i="45"/>
  <c r="BW189" i="45"/>
  <c r="BW190" i="45" s="1"/>
  <c r="BW191" i="45" s="1"/>
  <c r="BW192" i="45" s="1"/>
  <c r="BW193" i="45" s="1"/>
  <c r="BW194" i="45" s="1"/>
  <c r="BW195" i="45" s="1"/>
  <c r="BW196" i="45" s="1"/>
  <c r="BW197" i="45" s="1"/>
  <c r="BW198" i="45" s="1"/>
  <c r="BW199" i="45" s="1"/>
  <c r="BW200" i="45" s="1"/>
  <c r="BW201" i="45" s="1"/>
  <c r="BW202" i="45" s="1"/>
  <c r="BW203" i="45" s="1"/>
  <c r="A190" i="45"/>
  <c r="BE190" i="45"/>
  <c r="A191" i="45"/>
  <c r="BE191" i="45"/>
  <c r="A192" i="45"/>
  <c r="BE192" i="45"/>
  <c r="A193" i="45"/>
  <c r="BE193" i="45"/>
  <c r="A194" i="45"/>
  <c r="BE194" i="45"/>
  <c r="A195" i="45"/>
  <c r="BE195" i="45"/>
  <c r="A196" i="45"/>
  <c r="BE196" i="45"/>
  <c r="A197" i="45"/>
  <c r="BE197" i="45"/>
  <c r="A198" i="45"/>
  <c r="BE198" i="45"/>
  <c r="A199" i="45"/>
  <c r="BE199" i="45"/>
  <c r="A200" i="45"/>
  <c r="BE200" i="45"/>
  <c r="A201" i="45"/>
  <c r="BE201" i="45"/>
  <c r="A202" i="45"/>
  <c r="BE202" i="45"/>
  <c r="A203" i="45"/>
  <c r="BE203" i="45"/>
  <c r="A204" i="45"/>
  <c r="BE204" i="45"/>
  <c r="A205" i="45"/>
  <c r="BE205" i="45"/>
  <c r="A206" i="45"/>
  <c r="BE206" i="45"/>
  <c r="A207" i="45"/>
  <c r="BE207" i="45"/>
  <c r="A208" i="45"/>
  <c r="BE208" i="45"/>
  <c r="A209" i="45"/>
  <c r="BE209" i="45"/>
  <c r="A210" i="45"/>
  <c r="BE210" i="45"/>
  <c r="A211" i="45"/>
  <c r="BE211" i="45"/>
  <c r="A212" i="45"/>
  <c r="BE212" i="45"/>
  <c r="A213" i="45"/>
  <c r="BE213" i="45"/>
  <c r="A214" i="45"/>
  <c r="BE214" i="45"/>
  <c r="A215" i="45"/>
  <c r="BE215" i="45"/>
  <c r="A216" i="45"/>
  <c r="BE216" i="45"/>
  <c r="A217" i="45"/>
  <c r="BE217" i="45"/>
  <c r="A218" i="45"/>
  <c r="BE218" i="45"/>
  <c r="A219" i="45"/>
  <c r="BE219" i="45"/>
  <c r="A220" i="45"/>
  <c r="BE220" i="45"/>
  <c r="A221" i="45"/>
  <c r="BE221" i="45"/>
  <c r="A222" i="45"/>
  <c r="BE222" i="45"/>
  <c r="A223" i="45"/>
  <c r="BE223" i="45"/>
  <c r="A224" i="45"/>
  <c r="BE224" i="45"/>
  <c r="A225" i="45"/>
  <c r="BE225" i="45"/>
  <c r="A226" i="45"/>
  <c r="BE226" i="45"/>
  <c r="A227" i="45"/>
  <c r="BE227" i="45"/>
  <c r="B230" i="45"/>
  <c r="B231" i="45"/>
  <c r="U231" i="45"/>
  <c r="AC231" i="45"/>
  <c r="CM231" i="45"/>
  <c r="X239" i="45"/>
  <c r="CH239" i="45"/>
  <c r="H241" i="45"/>
  <c r="I241" i="45"/>
  <c r="L241" i="45"/>
  <c r="M241" i="45"/>
  <c r="N241" i="45"/>
  <c r="P241" i="45"/>
  <c r="Q241" i="45"/>
  <c r="S241" i="45"/>
  <c r="T241" i="45"/>
  <c r="AI241" i="45"/>
  <c r="AJ241" i="45"/>
  <c r="AL241" i="45"/>
  <c r="AM241" i="45"/>
  <c r="AN241" i="45"/>
  <c r="AP241" i="45"/>
  <c r="AQ241" i="45"/>
  <c r="AT241" i="45"/>
  <c r="AU241" i="45"/>
  <c r="AW241" i="45"/>
  <c r="AX241" i="45"/>
  <c r="AZ241" i="45"/>
  <c r="BA241" i="45"/>
  <c r="BD241" i="45"/>
  <c r="BE241" i="45"/>
  <c r="D242" i="45"/>
  <c r="E242" i="45"/>
  <c r="F242" i="45"/>
  <c r="L242" i="45"/>
  <c r="M242" i="45"/>
  <c r="N242" i="45"/>
  <c r="P243" i="45"/>
  <c r="Q243" i="45"/>
  <c r="S243" i="45"/>
  <c r="T243" i="45"/>
  <c r="A244" i="45"/>
  <c r="D244" i="45"/>
  <c r="AI244" i="45" s="1"/>
  <c r="E244" i="45"/>
  <c r="Q244" i="45"/>
  <c r="AJ244" i="45"/>
  <c r="AW244" i="45"/>
  <c r="AZ245" i="45" s="1"/>
  <c r="AX244" i="45"/>
  <c r="A245" i="45"/>
  <c r="B245" i="45"/>
  <c r="D245" i="45"/>
  <c r="AI245" i="45" s="1"/>
  <c r="E245" i="45"/>
  <c r="AJ245" i="45" s="1"/>
  <c r="Q245" i="45"/>
  <c r="AU245" i="45" s="1"/>
  <c r="AW245" i="45"/>
  <c r="AX245" i="45"/>
  <c r="BA246" i="45" s="1"/>
  <c r="BA245" i="45"/>
  <c r="BE245" i="45"/>
  <c r="A246" i="45"/>
  <c r="B246" i="45"/>
  <c r="D246" i="45"/>
  <c r="AI246" i="45" s="1"/>
  <c r="E246" i="45"/>
  <c r="Q246" i="45"/>
  <c r="AU246" i="45" s="1"/>
  <c r="AJ246" i="45"/>
  <c r="AW246" i="45"/>
  <c r="AX246" i="45"/>
  <c r="AZ246" i="45"/>
  <c r="BE246" i="45"/>
  <c r="A247" i="45"/>
  <c r="B247" i="45"/>
  <c r="D247" i="45"/>
  <c r="AI247" i="45" s="1"/>
  <c r="E247" i="45"/>
  <c r="Q247" i="45"/>
  <c r="AJ247" i="45"/>
  <c r="AM247" i="45" s="1"/>
  <c r="AW247" i="45"/>
  <c r="AX247" i="45"/>
  <c r="AZ247" i="45"/>
  <c r="BA247" i="45"/>
  <c r="BE247" i="45"/>
  <c r="A248" i="45"/>
  <c r="B248" i="45"/>
  <c r="D248" i="45"/>
  <c r="AI248" i="45" s="1"/>
  <c r="AL248" i="45" s="1"/>
  <c r="E248" i="45"/>
  <c r="AJ248" i="45" s="1"/>
  <c r="Q248" i="45"/>
  <c r="AU248" i="45" s="1"/>
  <c r="AW248" i="45"/>
  <c r="AZ249" i="45" s="1"/>
  <c r="AX248" i="45"/>
  <c r="AZ248" i="45"/>
  <c r="BA248" i="45"/>
  <c r="BE248" i="45"/>
  <c r="A249" i="45"/>
  <c r="B249" i="45"/>
  <c r="B250" i="45" s="1"/>
  <c r="B251" i="45" s="1"/>
  <c r="B252" i="45" s="1"/>
  <c r="B253" i="45" s="1"/>
  <c r="B254" i="45" s="1"/>
  <c r="B255" i="45" s="1"/>
  <c r="B256" i="45" s="1"/>
  <c r="B257" i="45" s="1"/>
  <c r="B258" i="45" s="1"/>
  <c r="B259" i="45" s="1"/>
  <c r="B260" i="45" s="1"/>
  <c r="B261" i="45" s="1"/>
  <c r="B262" i="45" s="1"/>
  <c r="B263" i="45" s="1"/>
  <c r="B264" i="45" s="1"/>
  <c r="B265" i="45" s="1"/>
  <c r="B266" i="45" s="1"/>
  <c r="B267" i="45" s="1"/>
  <c r="B268" i="45" s="1"/>
  <c r="B269" i="45" s="1"/>
  <c r="B270" i="45" s="1"/>
  <c r="B271" i="45" s="1"/>
  <c r="B272" i="45" s="1"/>
  <c r="B273" i="45" s="1"/>
  <c r="B274" i="45" s="1"/>
  <c r="B275" i="45" s="1"/>
  <c r="B276" i="45" s="1"/>
  <c r="B277" i="45" s="1"/>
  <c r="B278" i="45" s="1"/>
  <c r="B279" i="45" s="1"/>
  <c r="B280" i="45" s="1"/>
  <c r="B281" i="45" s="1"/>
  <c r="B282" i="45" s="1"/>
  <c r="B283" i="45" s="1"/>
  <c r="B284" i="45" s="1"/>
  <c r="B285" i="45" s="1"/>
  <c r="B286" i="45" s="1"/>
  <c r="B287" i="45" s="1"/>
  <c r="B288" i="45" s="1"/>
  <c r="B289" i="45" s="1"/>
  <c r="B290" i="45" s="1"/>
  <c r="B291" i="45" s="1"/>
  <c r="B292" i="45" s="1"/>
  <c r="B293" i="45" s="1"/>
  <c r="B294" i="45" s="1"/>
  <c r="B295" i="45" s="1"/>
  <c r="B296" i="45" s="1"/>
  <c r="B297" i="45" s="1"/>
  <c r="B298" i="45" s="1"/>
  <c r="B299" i="45" s="1"/>
  <c r="B300" i="45" s="1"/>
  <c r="B301" i="45" s="1"/>
  <c r="B302" i="45" s="1"/>
  <c r="B303" i="45" s="1"/>
  <c r="B304" i="45" s="1"/>
  <c r="B305" i="45" s="1"/>
  <c r="B306" i="45" s="1"/>
  <c r="D249" i="45"/>
  <c r="AI249" i="45" s="1"/>
  <c r="E249" i="45"/>
  <c r="Q249" i="45"/>
  <c r="AU249" i="45" s="1"/>
  <c r="AJ249" i="45"/>
  <c r="AW249" i="45"/>
  <c r="AX249" i="45"/>
  <c r="BA249" i="45"/>
  <c r="BE249" i="45"/>
  <c r="A250" i="45"/>
  <c r="D250" i="45"/>
  <c r="AI250" i="45" s="1"/>
  <c r="E250" i="45"/>
  <c r="AJ250" i="45" s="1"/>
  <c r="Q250" i="45"/>
  <c r="AW250" i="45"/>
  <c r="AX250" i="45"/>
  <c r="BA251" i="45" s="1"/>
  <c r="AZ250" i="45"/>
  <c r="BA250" i="45"/>
  <c r="BE250" i="45"/>
  <c r="A251" i="45"/>
  <c r="D251" i="45"/>
  <c r="AI251" i="45" s="1"/>
  <c r="E251" i="45"/>
  <c r="Q251" i="45"/>
  <c r="AJ251" i="45"/>
  <c r="AW251" i="45"/>
  <c r="AX251" i="45"/>
  <c r="AZ251" i="45"/>
  <c r="BE251" i="45"/>
  <c r="A252" i="45"/>
  <c r="D252" i="45"/>
  <c r="AI252" i="45" s="1"/>
  <c r="E252" i="45"/>
  <c r="AJ252" i="45" s="1"/>
  <c r="Q252" i="45"/>
  <c r="AW252" i="45"/>
  <c r="AZ253" i="45" s="1"/>
  <c r="AX252" i="45"/>
  <c r="AZ252" i="45"/>
  <c r="BA252" i="45"/>
  <c r="BE252" i="45"/>
  <c r="A253" i="45"/>
  <c r="D253" i="45"/>
  <c r="AI253" i="45" s="1"/>
  <c r="E253" i="45"/>
  <c r="Q253" i="45"/>
  <c r="AJ253" i="45"/>
  <c r="AW253" i="45"/>
  <c r="AX253" i="45"/>
  <c r="BA253" i="45"/>
  <c r="BE253" i="45"/>
  <c r="A254" i="45"/>
  <c r="D254" i="45"/>
  <c r="AI254" i="45" s="1"/>
  <c r="E254" i="45"/>
  <c r="AJ254" i="45" s="1"/>
  <c r="Q254" i="45"/>
  <c r="AW254" i="45"/>
  <c r="AX254" i="45"/>
  <c r="BA255" i="45" s="1"/>
  <c r="AZ254" i="45"/>
  <c r="BA254" i="45"/>
  <c r="BE254" i="45"/>
  <c r="A255" i="45"/>
  <c r="D255" i="45"/>
  <c r="AI255" i="45" s="1"/>
  <c r="E255" i="45"/>
  <c r="Q255" i="45"/>
  <c r="AU255" i="45" s="1"/>
  <c r="AJ255" i="45"/>
  <c r="AW255" i="45"/>
  <c r="AX255" i="45"/>
  <c r="AZ255" i="45"/>
  <c r="BE255" i="45"/>
  <c r="A256" i="45"/>
  <c r="D256" i="45"/>
  <c r="AI256" i="45" s="1"/>
  <c r="E256" i="45"/>
  <c r="AJ256" i="45" s="1"/>
  <c r="Q256" i="45"/>
  <c r="AW256" i="45"/>
  <c r="AZ257" i="45" s="1"/>
  <c r="AX256" i="45"/>
  <c r="AZ256" i="45"/>
  <c r="BA256" i="45"/>
  <c r="BE256" i="45"/>
  <c r="A257" i="45"/>
  <c r="D257" i="45"/>
  <c r="AI257" i="45" s="1"/>
  <c r="E257" i="45"/>
  <c r="Q257" i="45"/>
  <c r="AU257" i="45" s="1"/>
  <c r="AJ257" i="45"/>
  <c r="AW257" i="45"/>
  <c r="AX257" i="45"/>
  <c r="BA258" i="45" s="1"/>
  <c r="BA257" i="45"/>
  <c r="BE257" i="45"/>
  <c r="A258" i="45"/>
  <c r="D258" i="45"/>
  <c r="AI258" i="45" s="1"/>
  <c r="E258" i="45"/>
  <c r="Q258" i="45"/>
  <c r="AJ258" i="45"/>
  <c r="AW258" i="45"/>
  <c r="AX258" i="45"/>
  <c r="AZ258" i="45"/>
  <c r="BE258" i="45"/>
  <c r="A259" i="45"/>
  <c r="D259" i="45"/>
  <c r="AI259" i="45" s="1"/>
  <c r="E259" i="45"/>
  <c r="AJ259" i="45" s="1"/>
  <c r="Q259" i="45"/>
  <c r="AW259" i="45"/>
  <c r="AZ260" i="45" s="1"/>
  <c r="AX259" i="45"/>
  <c r="AZ259" i="45"/>
  <c r="BA259" i="45"/>
  <c r="BE259" i="45"/>
  <c r="A260" i="45"/>
  <c r="D260" i="45"/>
  <c r="AI260" i="45" s="1"/>
  <c r="E260" i="45"/>
  <c r="Q260" i="45"/>
  <c r="AJ260" i="45"/>
  <c r="AW260" i="45"/>
  <c r="AX260" i="45"/>
  <c r="BA260" i="45"/>
  <c r="BE260" i="45"/>
  <c r="A261" i="45"/>
  <c r="D261" i="45"/>
  <c r="AI261" i="45" s="1"/>
  <c r="E261" i="45"/>
  <c r="AJ261" i="45" s="1"/>
  <c r="Q261" i="45"/>
  <c r="AW261" i="45"/>
  <c r="AX261" i="45"/>
  <c r="AZ261" i="45"/>
  <c r="BA261" i="45"/>
  <c r="BE261" i="45"/>
  <c r="A262" i="45"/>
  <c r="D262" i="45"/>
  <c r="AI262" i="45" s="1"/>
  <c r="E262" i="45"/>
  <c r="Q262" i="45"/>
  <c r="AJ262" i="45"/>
  <c r="AW262" i="45"/>
  <c r="AX262" i="45"/>
  <c r="AZ262" i="45"/>
  <c r="BA262" i="45"/>
  <c r="BE262" i="45"/>
  <c r="A263" i="45"/>
  <c r="D263" i="45"/>
  <c r="AI263" i="45" s="1"/>
  <c r="E263" i="45"/>
  <c r="AJ263" i="45" s="1"/>
  <c r="Q263" i="45"/>
  <c r="AW263" i="45"/>
  <c r="AX263" i="45"/>
  <c r="AZ263" i="45"/>
  <c r="BA263" i="45"/>
  <c r="BE263" i="45"/>
  <c r="A264" i="45"/>
  <c r="D264" i="45"/>
  <c r="AI264" i="45" s="1"/>
  <c r="E264" i="45"/>
  <c r="Q264" i="45"/>
  <c r="AJ264" i="45"/>
  <c r="AU264" i="45"/>
  <c r="AW264" i="45"/>
  <c r="AX264" i="45"/>
  <c r="AZ264" i="45"/>
  <c r="BA264" i="45"/>
  <c r="BE264" i="45"/>
  <c r="A265" i="45"/>
  <c r="A266" i="45"/>
  <c r="BE266" i="45"/>
  <c r="A267" i="45"/>
  <c r="BE267" i="45"/>
  <c r="BW267" i="45"/>
  <c r="BW268" i="45" s="1"/>
  <c r="BW269" i="45" s="1"/>
  <c r="BW270" i="45" s="1"/>
  <c r="BW271" i="45" s="1"/>
  <c r="BW272" i="45" s="1"/>
  <c r="BW273" i="45" s="1"/>
  <c r="BW274" i="45" s="1"/>
  <c r="BW275" i="45" s="1"/>
  <c r="BW276" i="45" s="1"/>
  <c r="BW277" i="45" s="1"/>
  <c r="BW278" i="45" s="1"/>
  <c r="BW279" i="45" s="1"/>
  <c r="BW280" i="45" s="1"/>
  <c r="BW281" i="45" s="1"/>
  <c r="A268" i="45"/>
  <c r="BE268" i="45"/>
  <c r="A269" i="45"/>
  <c r="BE269" i="45"/>
  <c r="A270" i="45"/>
  <c r="BE270" i="45"/>
  <c r="A271" i="45"/>
  <c r="BE271" i="45"/>
  <c r="A272" i="45"/>
  <c r="BE272" i="45"/>
  <c r="A273" i="45"/>
  <c r="BE273" i="45"/>
  <c r="A274" i="45"/>
  <c r="BE274" i="45"/>
  <c r="A275" i="45"/>
  <c r="BE275" i="45"/>
  <c r="A276" i="45"/>
  <c r="BE276" i="45"/>
  <c r="A277" i="45"/>
  <c r="BE277" i="45"/>
  <c r="A278" i="45"/>
  <c r="BE278" i="45"/>
  <c r="A279" i="45"/>
  <c r="BE279" i="45"/>
  <c r="A280" i="45"/>
  <c r="BE280" i="45"/>
  <c r="A281" i="45"/>
  <c r="BE281" i="45"/>
  <c r="A282" i="45"/>
  <c r="BE282" i="45"/>
  <c r="A283" i="45"/>
  <c r="BE283" i="45"/>
  <c r="A284" i="45"/>
  <c r="BE284" i="45"/>
  <c r="A285" i="45"/>
  <c r="BE285" i="45"/>
  <c r="A286" i="45"/>
  <c r="BE286" i="45"/>
  <c r="A287" i="45"/>
  <c r="BE287" i="45"/>
  <c r="A288" i="45"/>
  <c r="BE288" i="45"/>
  <c r="A289" i="45"/>
  <c r="BE289" i="45"/>
  <c r="A290" i="45"/>
  <c r="BE290" i="45"/>
  <c r="A291" i="45"/>
  <c r="BE291" i="45"/>
  <c r="A292" i="45"/>
  <c r="BE292" i="45"/>
  <c r="A293" i="45"/>
  <c r="BE293" i="45"/>
  <c r="A294" i="45"/>
  <c r="BE294" i="45"/>
  <c r="A295" i="45"/>
  <c r="BE295" i="45"/>
  <c r="A296" i="45"/>
  <c r="BE296" i="45"/>
  <c r="A297" i="45"/>
  <c r="BE297" i="45"/>
  <c r="A298" i="45"/>
  <c r="BE298" i="45"/>
  <c r="A299" i="45"/>
  <c r="BE299" i="45"/>
  <c r="A300" i="45"/>
  <c r="BE300" i="45"/>
  <c r="A301" i="45"/>
  <c r="BE301" i="45"/>
  <c r="A302" i="45"/>
  <c r="BE302" i="45"/>
  <c r="A303" i="45"/>
  <c r="BE303" i="45"/>
  <c r="A304" i="45"/>
  <c r="BE304" i="45"/>
  <c r="A305" i="45"/>
  <c r="BE305" i="45"/>
  <c r="B308" i="45"/>
  <c r="B309" i="45"/>
  <c r="U309" i="45"/>
  <c r="AC309" i="45"/>
  <c r="CM309" i="45"/>
  <c r="X316" i="45"/>
  <c r="H318" i="45"/>
  <c r="I318" i="45"/>
  <c r="L318" i="45"/>
  <c r="M318" i="45"/>
  <c r="N318" i="45"/>
  <c r="P318" i="45"/>
  <c r="Q318" i="45"/>
  <c r="S318" i="45"/>
  <c r="T318" i="45"/>
  <c r="AI318" i="45"/>
  <c r="AJ318" i="45"/>
  <c r="AL318" i="45"/>
  <c r="AM318" i="45"/>
  <c r="AN318" i="45"/>
  <c r="AP318" i="45"/>
  <c r="AQ318" i="45"/>
  <c r="AT318" i="45"/>
  <c r="AU318" i="45"/>
  <c r="AW318" i="45"/>
  <c r="AX318" i="45"/>
  <c r="AZ318" i="45"/>
  <c r="BA318" i="45"/>
  <c r="BD318" i="45"/>
  <c r="BE318" i="45"/>
  <c r="D319" i="45"/>
  <c r="E319" i="45"/>
  <c r="F319" i="45"/>
  <c r="L319" i="45"/>
  <c r="M319" i="45"/>
  <c r="N319" i="45"/>
  <c r="P320" i="45"/>
  <c r="Q320" i="45"/>
  <c r="S320" i="45"/>
  <c r="T320" i="45"/>
  <c r="Q321" i="45"/>
  <c r="AI321" i="45"/>
  <c r="AL322" i="45" s="1"/>
  <c r="AN322" i="45" s="1"/>
  <c r="AP322" i="45" s="1"/>
  <c r="AJ321" i="45"/>
  <c r="AW321" i="45"/>
  <c r="AX321" i="45"/>
  <c r="B322" i="45"/>
  <c r="J322" i="45"/>
  <c r="AX322" i="45" s="1"/>
  <c r="BA322" i="45" s="1"/>
  <c r="Q322" i="45"/>
  <c r="AI322" i="45"/>
  <c r="AJ322" i="45"/>
  <c r="AM322" i="45"/>
  <c r="AW322" i="45"/>
  <c r="AZ322" i="45" s="1"/>
  <c r="BE322" i="45"/>
  <c r="B323" i="45"/>
  <c r="B324" i="45" s="1"/>
  <c r="B325" i="45" s="1"/>
  <c r="B326" i="45" s="1"/>
  <c r="B327" i="45" s="1"/>
  <c r="B328" i="45" s="1"/>
  <c r="B329" i="45" s="1"/>
  <c r="B330" i="45" s="1"/>
  <c r="B331" i="45" s="1"/>
  <c r="B332" i="45" s="1"/>
  <c r="B333" i="45" s="1"/>
  <c r="B334" i="45" s="1"/>
  <c r="B335" i="45" s="1"/>
  <c r="B336" i="45" s="1"/>
  <c r="B337" i="45" s="1"/>
  <c r="B338" i="45" s="1"/>
  <c r="B339" i="45" s="1"/>
  <c r="B340" i="45" s="1"/>
  <c r="B341" i="45" s="1"/>
  <c r="B342" i="45" s="1"/>
  <c r="B343" i="45" s="1"/>
  <c r="B344" i="45" s="1"/>
  <c r="B345" i="45" s="1"/>
  <c r="B346" i="45" s="1"/>
  <c r="B347" i="45" s="1"/>
  <c r="B348" i="45" s="1"/>
  <c r="B349" i="45" s="1"/>
  <c r="B350" i="45" s="1"/>
  <c r="B351" i="45" s="1"/>
  <c r="B352" i="45" s="1"/>
  <c r="B353" i="45" s="1"/>
  <c r="B354" i="45" s="1"/>
  <c r="B355" i="45" s="1"/>
  <c r="B356" i="45" s="1"/>
  <c r="B357" i="45" s="1"/>
  <c r="B358" i="45" s="1"/>
  <c r="B359" i="45" s="1"/>
  <c r="B360" i="45" s="1"/>
  <c r="B361" i="45" s="1"/>
  <c r="B362" i="45" s="1"/>
  <c r="B363" i="45" s="1"/>
  <c r="B364" i="45" s="1"/>
  <c r="B365" i="45" s="1"/>
  <c r="B366" i="45" s="1"/>
  <c r="B367" i="45" s="1"/>
  <c r="B368" i="45" s="1"/>
  <c r="B369" i="45" s="1"/>
  <c r="B370" i="45" s="1"/>
  <c r="B371" i="45" s="1"/>
  <c r="B372" i="45" s="1"/>
  <c r="B373" i="45" s="1"/>
  <c r="B374" i="45" s="1"/>
  <c r="B375" i="45" s="1"/>
  <c r="B376" i="45" s="1"/>
  <c r="B377" i="45" s="1"/>
  <c r="B378" i="45" s="1"/>
  <c r="B379" i="45" s="1"/>
  <c r="B380" i="45" s="1"/>
  <c r="B381" i="45" s="1"/>
  <c r="B382" i="45" s="1"/>
  <c r="J323" i="45"/>
  <c r="AX323" i="45" s="1"/>
  <c r="Q323" i="45"/>
  <c r="AU323" i="45" s="1"/>
  <c r="AI323" i="45"/>
  <c r="AJ323" i="45"/>
  <c r="AM324" i="45" s="1"/>
  <c r="AN324" i="45" s="1"/>
  <c r="AP324" i="45" s="1"/>
  <c r="AL323" i="45"/>
  <c r="AM323" i="45"/>
  <c r="AW323" i="45"/>
  <c r="BE323" i="45"/>
  <c r="J324" i="45"/>
  <c r="AX324" i="45" s="1"/>
  <c r="BA324" i="45" s="1"/>
  <c r="Q324" i="45"/>
  <c r="AU324" i="45" s="1"/>
  <c r="AI324" i="45"/>
  <c r="AJ324" i="45"/>
  <c r="AL324" i="45"/>
  <c r="AW324" i="45"/>
  <c r="AZ324" i="45" s="1"/>
  <c r="BE324" i="45"/>
  <c r="J325" i="45"/>
  <c r="AX325" i="45" s="1"/>
  <c r="Q325" i="45"/>
  <c r="AI325" i="45"/>
  <c r="AJ325" i="45"/>
  <c r="AL325" i="45"/>
  <c r="BE325" i="45"/>
  <c r="J326" i="45"/>
  <c r="AX326" i="45" s="1"/>
  <c r="Q326" i="45"/>
  <c r="AI326" i="45"/>
  <c r="AJ326" i="45"/>
  <c r="AM326" i="45"/>
  <c r="BE326" i="45"/>
  <c r="J327" i="45"/>
  <c r="AX327" i="45" s="1"/>
  <c r="Q327" i="45"/>
  <c r="AI327" i="45"/>
  <c r="AJ327" i="45"/>
  <c r="AL327" i="45"/>
  <c r="BE327" i="45"/>
  <c r="J328" i="45"/>
  <c r="AX328" i="45" s="1"/>
  <c r="Q328" i="45"/>
  <c r="AI328" i="45"/>
  <c r="AJ328" i="45"/>
  <c r="AM328" i="45"/>
  <c r="BE328" i="45"/>
  <c r="J329" i="45"/>
  <c r="AX329" i="45" s="1"/>
  <c r="Q329" i="45"/>
  <c r="AI329" i="45"/>
  <c r="AJ329" i="45"/>
  <c r="AL329" i="45"/>
  <c r="AU329" i="45"/>
  <c r="AW329" i="45"/>
  <c r="BE329" i="45"/>
  <c r="J330" i="45"/>
  <c r="AX330" i="45" s="1"/>
  <c r="Q330" i="45"/>
  <c r="AI330" i="45"/>
  <c r="AJ330" i="45"/>
  <c r="AM330" i="45"/>
  <c r="AU330" i="45"/>
  <c r="AW330" i="45"/>
  <c r="BE330" i="45"/>
  <c r="J331" i="45"/>
  <c r="AX331" i="45" s="1"/>
  <c r="Q331" i="45"/>
  <c r="AI331" i="45"/>
  <c r="AJ331" i="45"/>
  <c r="AL331" i="45"/>
  <c r="AU331" i="45"/>
  <c r="AW331" i="45"/>
  <c r="BE331" i="45"/>
  <c r="J332" i="45"/>
  <c r="AX332" i="45" s="1"/>
  <c r="Q332" i="45"/>
  <c r="AI332" i="45"/>
  <c r="AJ332" i="45"/>
  <c r="AM332" i="45"/>
  <c r="AU332" i="45"/>
  <c r="AW332" i="45"/>
  <c r="BE332" i="45"/>
  <c r="J333" i="45"/>
  <c r="AX333" i="45" s="1"/>
  <c r="Q333" i="45"/>
  <c r="AI333" i="45"/>
  <c r="AJ333" i="45"/>
  <c r="AL333" i="45"/>
  <c r="AU333" i="45"/>
  <c r="AW333" i="45"/>
  <c r="BE333" i="45"/>
  <c r="J334" i="45"/>
  <c r="AX334" i="45" s="1"/>
  <c r="Q334" i="45"/>
  <c r="AI334" i="45"/>
  <c r="AJ334" i="45"/>
  <c r="AM334" i="45"/>
  <c r="AU334" i="45"/>
  <c r="AW334" i="45"/>
  <c r="BE334" i="45"/>
  <c r="J335" i="45"/>
  <c r="AX335" i="45" s="1"/>
  <c r="Q335" i="45"/>
  <c r="AI335" i="45"/>
  <c r="AL336" i="45" s="1"/>
  <c r="AJ335" i="45"/>
  <c r="AL335" i="45"/>
  <c r="AU335" i="45"/>
  <c r="AW335" i="45"/>
  <c r="BE335" i="45"/>
  <c r="J336" i="45"/>
  <c r="AX336" i="45" s="1"/>
  <c r="Q336" i="45"/>
  <c r="AI336" i="45"/>
  <c r="AJ336" i="45"/>
  <c r="AW336" i="45"/>
  <c r="BE336" i="45"/>
  <c r="J337" i="45"/>
  <c r="AX337" i="45" s="1"/>
  <c r="Q337" i="45"/>
  <c r="AI337" i="45"/>
  <c r="AJ337" i="45"/>
  <c r="AL337" i="45"/>
  <c r="BE337" i="45"/>
  <c r="J338" i="45"/>
  <c r="AX338" i="45" s="1"/>
  <c r="Q338" i="45"/>
  <c r="AU338" i="45" s="1"/>
  <c r="AI338" i="45"/>
  <c r="AJ338" i="45"/>
  <c r="AW338" i="45"/>
  <c r="BE338" i="45"/>
  <c r="J339" i="45"/>
  <c r="AX339" i="45" s="1"/>
  <c r="Q339" i="45"/>
  <c r="AI339" i="45"/>
  <c r="AJ339" i="45"/>
  <c r="AL339" i="45"/>
  <c r="BE339" i="45"/>
  <c r="J340" i="45"/>
  <c r="AX340" i="45" s="1"/>
  <c r="Q340" i="45"/>
  <c r="AI340" i="45"/>
  <c r="AJ340" i="45"/>
  <c r="AW340" i="45"/>
  <c r="BE340" i="45"/>
  <c r="J341" i="45"/>
  <c r="AX341" i="45" s="1"/>
  <c r="Q341" i="45"/>
  <c r="AI341" i="45"/>
  <c r="AJ341" i="45"/>
  <c r="AL341" i="45"/>
  <c r="BE341" i="45"/>
  <c r="B385" i="45"/>
  <c r="B386" i="45"/>
  <c r="U386" i="45"/>
  <c r="AK388" i="45"/>
  <c r="BO388" i="45"/>
  <c r="L6" i="4"/>
  <c r="O6" i="4"/>
  <c r="L7" i="4"/>
  <c r="O7" i="4"/>
  <c r="C91" i="49"/>
  <c r="D91" i="49"/>
  <c r="E91" i="49"/>
  <c r="F91" i="49"/>
  <c r="G91" i="49"/>
  <c r="H91" i="49"/>
  <c r="I91" i="49"/>
  <c r="K91" i="49"/>
  <c r="M362" i="51" l="1"/>
  <c r="R362" i="51" s="1"/>
  <c r="S571" i="1"/>
  <c r="J571" i="1"/>
  <c r="S567" i="1"/>
  <c r="J567" i="1"/>
  <c r="S563" i="1"/>
  <c r="J563" i="1"/>
  <c r="O550" i="1"/>
  <c r="EY505" i="1"/>
  <c r="EA505" i="1"/>
  <c r="DE505" i="1"/>
  <c r="CI505" i="1"/>
  <c r="BJ505" i="1"/>
  <c r="AM505" i="1"/>
  <c r="Q505" i="1"/>
  <c r="EY501" i="1"/>
  <c r="EA501" i="1"/>
  <c r="DE501" i="1"/>
  <c r="CI501" i="1"/>
  <c r="BJ501" i="1"/>
  <c r="AM501" i="1"/>
  <c r="DO500" i="1"/>
  <c r="BV500" i="1"/>
  <c r="AC500" i="1"/>
  <c r="CS498" i="1"/>
  <c r="CS496" i="1"/>
  <c r="DO495" i="1"/>
  <c r="AZ495" i="1"/>
  <c r="EN493" i="1"/>
  <c r="AZ493" i="1"/>
  <c r="CS491" i="1"/>
  <c r="EX489" i="1"/>
  <c r="BI489" i="1"/>
  <c r="EY486" i="1"/>
  <c r="CS483" i="1"/>
  <c r="EN481" i="1"/>
  <c r="AZ481" i="1"/>
  <c r="EA480" i="1"/>
  <c r="DO479" i="1"/>
  <c r="BV479" i="1"/>
  <c r="AC479" i="1"/>
  <c r="EN477" i="1"/>
  <c r="AZ477" i="1"/>
  <c r="EO474" i="1"/>
  <c r="DR474" i="1"/>
  <c r="CT474" i="1"/>
  <c r="BW474" i="1"/>
  <c r="BA474" i="1"/>
  <c r="AC474" i="1"/>
  <c r="EC471" i="1"/>
  <c r="AZ471" i="1"/>
  <c r="M256" i="51"/>
  <c r="S565" i="1"/>
  <c r="J565" i="1"/>
  <c r="O547" i="1"/>
  <c r="ER505" i="1"/>
  <c r="EH505" i="1"/>
  <c r="DU505" i="1"/>
  <c r="DK505" i="1"/>
  <c r="CY505" i="1"/>
  <c r="CM505" i="1"/>
  <c r="CB505" i="1"/>
  <c r="BP505" i="1"/>
  <c r="BF505" i="1"/>
  <c r="AS505" i="1"/>
  <c r="AG505" i="1"/>
  <c r="W505" i="1"/>
  <c r="K505" i="1"/>
  <c r="EY503" i="1"/>
  <c r="EA503" i="1"/>
  <c r="DE503" i="1"/>
  <c r="CI503" i="1"/>
  <c r="BJ503" i="1"/>
  <c r="AM503" i="1"/>
  <c r="Q503" i="1"/>
  <c r="EY500" i="1"/>
  <c r="EA500" i="1"/>
  <c r="DE500" i="1"/>
  <c r="CI500" i="1"/>
  <c r="BJ500" i="1"/>
  <c r="AM500" i="1"/>
  <c r="Q500" i="1"/>
  <c r="EN498" i="1"/>
  <c r="AZ498" i="1"/>
  <c r="DO497" i="1"/>
  <c r="BV497" i="1"/>
  <c r="EY495" i="1"/>
  <c r="EA495" i="1"/>
  <c r="DE495" i="1"/>
  <c r="BV495" i="1"/>
  <c r="AC495" i="1"/>
  <c r="CS494" i="1"/>
  <c r="DO493" i="1"/>
  <c r="BV493" i="1"/>
  <c r="EN491" i="1"/>
  <c r="AZ491" i="1"/>
  <c r="DO490" i="1"/>
  <c r="BV490" i="1"/>
  <c r="DZ489" i="1"/>
  <c r="CE489" i="1"/>
  <c r="EN487" i="1"/>
  <c r="CS486" i="1"/>
  <c r="EN483" i="1"/>
  <c r="AZ483" i="1"/>
  <c r="DO482" i="1"/>
  <c r="BV482" i="1"/>
  <c r="EN478" i="1"/>
  <c r="AZ478" i="1"/>
  <c r="CS475" i="1"/>
  <c r="EV474" i="1"/>
  <c r="EI474" i="1"/>
  <c r="DV474" i="1"/>
  <c r="DL474" i="1"/>
  <c r="CZ474" i="1"/>
  <c r="CP474" i="1"/>
  <c r="CC474" i="1"/>
  <c r="BQ474" i="1"/>
  <c r="BG474" i="1"/>
  <c r="AT474" i="1"/>
  <c r="AJ474" i="1"/>
  <c r="Q474" i="1"/>
  <c r="EP471" i="1"/>
  <c r="DO471" i="1"/>
  <c r="BV471" i="1"/>
  <c r="AC471" i="1"/>
  <c r="M210" i="51"/>
  <c r="M363" i="51"/>
  <c r="R363" i="51" s="1"/>
  <c r="M257" i="51"/>
  <c r="AN19" i="45"/>
  <c r="AQ19" i="45" s="1"/>
  <c r="AM337" i="45"/>
  <c r="AM258" i="45"/>
  <c r="BA186" i="45"/>
  <c r="AM186" i="45"/>
  <c r="BA183" i="45"/>
  <c r="BA181" i="45"/>
  <c r="BA180" i="45"/>
  <c r="AZ179" i="45"/>
  <c r="BA177" i="45"/>
  <c r="AZ176" i="45"/>
  <c r="AM176" i="45"/>
  <c r="AM174" i="45"/>
  <c r="AZ174" i="45"/>
  <c r="BA170" i="45"/>
  <c r="AM170" i="45"/>
  <c r="BA108" i="45"/>
  <c r="AM106" i="45"/>
  <c r="AZ104" i="45"/>
  <c r="AL338" i="45"/>
  <c r="AM325" i="45"/>
  <c r="BA175" i="45"/>
  <c r="BA173" i="45"/>
  <c r="AM30" i="45"/>
  <c r="AZ29" i="45"/>
  <c r="AL185" i="45"/>
  <c r="AL184" i="45"/>
  <c r="AZ102" i="45"/>
  <c r="AZ100" i="45"/>
  <c r="AM92" i="45"/>
  <c r="AL182" i="45"/>
  <c r="AL174" i="45"/>
  <c r="AZ178" i="45"/>
  <c r="BA168" i="45"/>
  <c r="AZ107" i="45"/>
  <c r="BA105" i="45"/>
  <c r="BA102" i="45"/>
  <c r="BA98" i="45"/>
  <c r="AL93" i="45"/>
  <c r="AZ92" i="45"/>
  <c r="AM29" i="45"/>
  <c r="AM27" i="45"/>
  <c r="AM25" i="45"/>
  <c r="AM180" i="45"/>
  <c r="BA179" i="45"/>
  <c r="BA172" i="45"/>
  <c r="BA171" i="45"/>
  <c r="AM169" i="45"/>
  <c r="AZ169" i="45"/>
  <c r="AL105" i="45"/>
  <c r="AM89" i="45"/>
  <c r="AL30" i="45"/>
  <c r="AM28" i="45"/>
  <c r="AL28" i="45"/>
  <c r="AM26" i="45"/>
  <c r="AL26" i="45"/>
  <c r="AM24" i="45"/>
  <c r="AL104" i="45"/>
  <c r="AZ103" i="45"/>
  <c r="AL100" i="45"/>
  <c r="AZ99" i="45"/>
  <c r="AM97" i="45"/>
  <c r="BA96" i="45"/>
  <c r="AM95" i="45"/>
  <c r="BA94" i="45"/>
  <c r="BA90" i="45"/>
  <c r="AL90" i="45"/>
  <c r="AN21" i="45"/>
  <c r="AN20" i="45"/>
  <c r="AP20" i="45" s="1"/>
  <c r="AN18" i="45"/>
  <c r="AP18" i="45" s="1"/>
  <c r="AN16" i="45"/>
  <c r="AP16" i="45" s="1"/>
  <c r="AM173" i="45"/>
  <c r="AL169" i="45"/>
  <c r="BA106" i="45"/>
  <c r="AL106" i="45"/>
  <c r="AZ105" i="45"/>
  <c r="AM105" i="45"/>
  <c r="BA104" i="45"/>
  <c r="AM103" i="45"/>
  <c r="AN103" i="45" s="1"/>
  <c r="AL102" i="45"/>
  <c r="AZ101" i="45"/>
  <c r="AM101" i="45"/>
  <c r="BA100" i="45"/>
  <c r="AM99" i="45"/>
  <c r="AN99" i="45" s="1"/>
  <c r="AL98" i="45"/>
  <c r="AZ97" i="45"/>
  <c r="AM96" i="45"/>
  <c r="BA95" i="45"/>
  <c r="AL96" i="45"/>
  <c r="AZ95" i="45"/>
  <c r="AM94" i="45"/>
  <c r="BA93" i="45"/>
  <c r="AL94" i="45"/>
  <c r="AZ93" i="45"/>
  <c r="AM93" i="45"/>
  <c r="BA92" i="45"/>
  <c r="AL92" i="45"/>
  <c r="AZ91" i="45"/>
  <c r="AM91" i="45"/>
  <c r="BA30" i="45"/>
  <c r="BA28" i="45"/>
  <c r="BA26" i="45"/>
  <c r="BA24" i="45"/>
  <c r="AN22" i="45"/>
  <c r="AM23" i="45"/>
  <c r="AN23" i="45" s="1"/>
  <c r="AQ23" i="45" s="1"/>
  <c r="AL170" i="45"/>
  <c r="AU170" i="45"/>
  <c r="AL168" i="45"/>
  <c r="I71" i="7"/>
  <c r="K71" i="7" s="1"/>
  <c r="I67" i="7"/>
  <c r="K67" i="7" s="1"/>
  <c r="I63" i="7"/>
  <c r="K63" i="7" s="1"/>
  <c r="I59" i="7"/>
  <c r="K59" i="7" s="1"/>
  <c r="I55" i="7"/>
  <c r="K55" i="7" s="1"/>
  <c r="I72" i="7"/>
  <c r="K72" i="7" s="1"/>
  <c r="I70" i="7"/>
  <c r="K70" i="7" s="1"/>
  <c r="I68" i="7"/>
  <c r="K68" i="7" s="1"/>
  <c r="I66" i="7"/>
  <c r="K66" i="7" s="1"/>
  <c r="I64" i="7"/>
  <c r="K64" i="7" s="1"/>
  <c r="I62" i="7"/>
  <c r="K62" i="7" s="1"/>
  <c r="I60" i="7"/>
  <c r="K60" i="7" s="1"/>
  <c r="I58" i="7"/>
  <c r="K58" i="7" s="1"/>
  <c r="I56" i="7"/>
  <c r="K56" i="7" s="1"/>
  <c r="I54" i="7"/>
  <c r="K54" i="7" s="1"/>
  <c r="I32" i="7"/>
  <c r="K32" i="7" s="1"/>
  <c r="I73" i="7"/>
  <c r="K73" i="7" s="1"/>
  <c r="G553" i="1"/>
  <c r="J553" i="1"/>
  <c r="S553" i="1"/>
  <c r="H502" i="1"/>
  <c r="AZ502" i="1"/>
  <c r="EN502" i="1"/>
  <c r="O572" i="1"/>
  <c r="O570" i="1"/>
  <c r="E569" i="1"/>
  <c r="O568" i="1"/>
  <c r="O566" i="1"/>
  <c r="O564" i="1"/>
  <c r="G559" i="1"/>
  <c r="J559" i="1"/>
  <c r="S559" i="1"/>
  <c r="G555" i="1"/>
  <c r="J555" i="1"/>
  <c r="S555" i="1"/>
  <c r="O553" i="1"/>
  <c r="G551" i="1"/>
  <c r="J551" i="1"/>
  <c r="S551" i="1"/>
  <c r="H543" i="1"/>
  <c r="J543" i="1"/>
  <c r="S543" i="1"/>
  <c r="E540" i="1"/>
  <c r="E539" i="1"/>
  <c r="DO504" i="1"/>
  <c r="BV504" i="1"/>
  <c r="CS502" i="1"/>
  <c r="H501" i="1"/>
  <c r="K501" i="1"/>
  <c r="W501" i="1"/>
  <c r="AG501" i="1"/>
  <c r="AS501" i="1"/>
  <c r="BF501" i="1"/>
  <c r="BP501" i="1"/>
  <c r="CB501" i="1"/>
  <c r="CM501" i="1"/>
  <c r="CY501" i="1"/>
  <c r="DK501" i="1"/>
  <c r="DU501" i="1"/>
  <c r="EH501" i="1"/>
  <c r="ER501" i="1"/>
  <c r="DO499" i="1"/>
  <c r="BV499" i="1"/>
  <c r="H497" i="1"/>
  <c r="Q497" i="1"/>
  <c r="AM497" i="1"/>
  <c r="BJ497" i="1"/>
  <c r="CI497" i="1"/>
  <c r="DE497" i="1"/>
  <c r="EA497" i="1"/>
  <c r="EY497" i="1"/>
  <c r="EN496" i="1"/>
  <c r="H493" i="1"/>
  <c r="Q493" i="1"/>
  <c r="AM493" i="1"/>
  <c r="BJ493" i="1"/>
  <c r="CI493" i="1"/>
  <c r="DE493" i="1"/>
  <c r="EA493" i="1"/>
  <c r="EY493" i="1"/>
  <c r="EN492" i="1"/>
  <c r="H490" i="1"/>
  <c r="Q490" i="1"/>
  <c r="AM490" i="1"/>
  <c r="BJ490" i="1"/>
  <c r="CI490" i="1"/>
  <c r="DE490" i="1"/>
  <c r="EA490" i="1"/>
  <c r="EY490" i="1"/>
  <c r="E560" i="1"/>
  <c r="I489" i="1"/>
  <c r="Z489" i="1"/>
  <c r="AY489" i="1"/>
  <c r="BU489" i="1"/>
  <c r="CR489" i="1"/>
  <c r="DN489" i="1"/>
  <c r="EK489" i="1"/>
  <c r="EW488" i="1"/>
  <c r="DO488" i="1"/>
  <c r="BV488" i="1"/>
  <c r="EA486" i="1"/>
  <c r="H482" i="1"/>
  <c r="Q482" i="1"/>
  <c r="AM482" i="1"/>
  <c r="BJ482" i="1"/>
  <c r="CI482" i="1"/>
  <c r="DE482" i="1"/>
  <c r="EA482" i="1"/>
  <c r="EY482" i="1"/>
  <c r="E552" i="1"/>
  <c r="DO478" i="1"/>
  <c r="BV478" i="1"/>
  <c r="CS476" i="1"/>
  <c r="E546" i="1"/>
  <c r="H546" i="1" s="1"/>
  <c r="H473" i="1"/>
  <c r="AC473" i="1"/>
  <c r="BJ473" i="1"/>
  <c r="CI473" i="1"/>
  <c r="DE473" i="1"/>
  <c r="EA473" i="1"/>
  <c r="EY473" i="1"/>
  <c r="H472" i="1"/>
  <c r="AC472" i="1"/>
  <c r="AZ472" i="1"/>
  <c r="BV472" i="1"/>
  <c r="CS472" i="1"/>
  <c r="DO472" i="1"/>
  <c r="EN472" i="1"/>
  <c r="G561" i="1"/>
  <c r="J561" i="1"/>
  <c r="S561" i="1"/>
  <c r="G557" i="1"/>
  <c r="J557" i="1"/>
  <c r="S557" i="1"/>
  <c r="H549" i="1"/>
  <c r="R549" i="1"/>
  <c r="H504" i="1"/>
  <c r="Q504" i="1"/>
  <c r="AM504" i="1"/>
  <c r="BJ504" i="1"/>
  <c r="CI504" i="1"/>
  <c r="DE504" i="1"/>
  <c r="EA504" i="1"/>
  <c r="EY504" i="1"/>
  <c r="H499" i="1"/>
  <c r="Q499" i="1"/>
  <c r="AM499" i="1"/>
  <c r="BJ499" i="1"/>
  <c r="CI499" i="1"/>
  <c r="DE499" i="1"/>
  <c r="EA499" i="1"/>
  <c r="EY499" i="1"/>
  <c r="H496" i="1"/>
  <c r="AC496" i="1"/>
  <c r="BV496" i="1"/>
  <c r="DO496" i="1"/>
  <c r="H492" i="1"/>
  <c r="AC492" i="1"/>
  <c r="BV492" i="1"/>
  <c r="DO492" i="1"/>
  <c r="E562" i="1"/>
  <c r="H488" i="1"/>
  <c r="Q488" i="1"/>
  <c r="AM488" i="1"/>
  <c r="BJ488" i="1"/>
  <c r="CI488" i="1"/>
  <c r="DE488" i="1"/>
  <c r="EA488" i="1"/>
  <c r="EP488" i="1"/>
  <c r="E558" i="1"/>
  <c r="I487" i="1"/>
  <c r="AZ487" i="1"/>
  <c r="DO487" i="1"/>
  <c r="I486" i="1"/>
  <c r="AC486" i="1"/>
  <c r="BV486" i="1"/>
  <c r="DO486" i="1"/>
  <c r="EN486" i="1"/>
  <c r="E556" i="1"/>
  <c r="H484" i="1"/>
  <c r="AZ484" i="1"/>
  <c r="EN484" i="1"/>
  <c r="E554" i="1"/>
  <c r="H478" i="1"/>
  <c r="Q478" i="1"/>
  <c r="AM478" i="1"/>
  <c r="BJ478" i="1"/>
  <c r="CI478" i="1"/>
  <c r="DE478" i="1"/>
  <c r="EA478" i="1"/>
  <c r="EY478" i="1"/>
  <c r="AL470" i="1"/>
  <c r="E575" i="1"/>
  <c r="S572" i="1"/>
  <c r="J572" i="1"/>
  <c r="S570" i="1"/>
  <c r="J570" i="1"/>
  <c r="S568" i="1"/>
  <c r="J568" i="1"/>
  <c r="S566" i="1"/>
  <c r="J566" i="1"/>
  <c r="S564" i="1"/>
  <c r="J564" i="1"/>
  <c r="S562" i="1"/>
  <c r="J562" i="1"/>
  <c r="S560" i="1"/>
  <c r="J560" i="1"/>
  <c r="S558" i="1"/>
  <c r="J558" i="1"/>
  <c r="S556" i="1"/>
  <c r="J556" i="1"/>
  <c r="S554" i="1"/>
  <c r="J554" i="1"/>
  <c r="S552" i="1"/>
  <c r="J552" i="1"/>
  <c r="S550" i="1"/>
  <c r="J550" i="1"/>
  <c r="S547" i="1"/>
  <c r="J547" i="1"/>
  <c r="EW505" i="1"/>
  <c r="EP505" i="1"/>
  <c r="EJ505" i="1"/>
  <c r="EC505" i="1"/>
  <c r="DY505" i="1"/>
  <c r="DS505" i="1"/>
  <c r="DM505" i="1"/>
  <c r="DG505" i="1"/>
  <c r="DA505" i="1"/>
  <c r="CW505" i="1"/>
  <c r="CQ505" i="1"/>
  <c r="CK505" i="1"/>
  <c r="CD505" i="1"/>
  <c r="BX505" i="1"/>
  <c r="BT505" i="1"/>
  <c r="BN505" i="1"/>
  <c r="BH505" i="1"/>
  <c r="BB505" i="1"/>
  <c r="AU505" i="1"/>
  <c r="AQ505" i="1"/>
  <c r="AK505" i="1"/>
  <c r="AE505" i="1"/>
  <c r="Y505" i="1"/>
  <c r="S505" i="1"/>
  <c r="O505" i="1"/>
  <c r="I505" i="1"/>
  <c r="ER504" i="1"/>
  <c r="EH504" i="1"/>
  <c r="DU504" i="1"/>
  <c r="DK504" i="1"/>
  <c r="CY504" i="1"/>
  <c r="CM504" i="1"/>
  <c r="CB504" i="1"/>
  <c r="BP504" i="1"/>
  <c r="BF504" i="1"/>
  <c r="AS504" i="1"/>
  <c r="AG504" i="1"/>
  <c r="W504" i="1"/>
  <c r="K504" i="1"/>
  <c r="ER503" i="1"/>
  <c r="EH503" i="1"/>
  <c r="DU503" i="1"/>
  <c r="DK503" i="1"/>
  <c r="CY503" i="1"/>
  <c r="CM503" i="1"/>
  <c r="CB503" i="1"/>
  <c r="BP503" i="1"/>
  <c r="BF503" i="1"/>
  <c r="AS503" i="1"/>
  <c r="AG503" i="1"/>
  <c r="W503" i="1"/>
  <c r="K503" i="1"/>
  <c r="DO502" i="1"/>
  <c r="BV502" i="1"/>
  <c r="AC502" i="1"/>
  <c r="EW501" i="1"/>
  <c r="EP501" i="1"/>
  <c r="EJ501" i="1"/>
  <c r="EC501" i="1"/>
  <c r="DY501" i="1"/>
  <c r="DS501" i="1"/>
  <c r="DM501" i="1"/>
  <c r="DG501" i="1"/>
  <c r="DA501" i="1"/>
  <c r="CW501" i="1"/>
  <c r="CQ501" i="1"/>
  <c r="CK501" i="1"/>
  <c r="CD501" i="1"/>
  <c r="BX501" i="1"/>
  <c r="BT501" i="1"/>
  <c r="BN501" i="1"/>
  <c r="BH501" i="1"/>
  <c r="BB501" i="1"/>
  <c r="AU501" i="1"/>
  <c r="AQ501" i="1"/>
  <c r="AK501" i="1"/>
  <c r="AE501" i="1"/>
  <c r="Y501" i="1"/>
  <c r="S501" i="1"/>
  <c r="O501" i="1"/>
  <c r="I501" i="1"/>
  <c r="ER500" i="1"/>
  <c r="EH500" i="1"/>
  <c r="DU500" i="1"/>
  <c r="DK500" i="1"/>
  <c r="CY500" i="1"/>
  <c r="CM500" i="1"/>
  <c r="CB500" i="1"/>
  <c r="BP500" i="1"/>
  <c r="BF500" i="1"/>
  <c r="AS500" i="1"/>
  <c r="AG500" i="1"/>
  <c r="W500" i="1"/>
  <c r="K500" i="1"/>
  <c r="ER499" i="1"/>
  <c r="EH499" i="1"/>
  <c r="DU499" i="1"/>
  <c r="DK499" i="1"/>
  <c r="CY499" i="1"/>
  <c r="CM499" i="1"/>
  <c r="CB499" i="1"/>
  <c r="BP499" i="1"/>
  <c r="BF499" i="1"/>
  <c r="AS499" i="1"/>
  <c r="AG499" i="1"/>
  <c r="W499" i="1"/>
  <c r="K499" i="1"/>
  <c r="DO498" i="1"/>
  <c r="BV498" i="1"/>
  <c r="AC498" i="1"/>
  <c r="EY496" i="1"/>
  <c r="EA496" i="1"/>
  <c r="DE496" i="1"/>
  <c r="CI496" i="1"/>
  <c r="BJ496" i="1"/>
  <c r="AM496" i="1"/>
  <c r="Q496" i="1"/>
  <c r="ER495" i="1"/>
  <c r="EH495" i="1"/>
  <c r="DU495" i="1"/>
  <c r="DK495" i="1"/>
  <c r="CY495" i="1"/>
  <c r="CI495" i="1"/>
  <c r="BJ495" i="1"/>
  <c r="AM495" i="1"/>
  <c r="Q495" i="1"/>
  <c r="DO494" i="1"/>
  <c r="AZ494" i="1"/>
  <c r="EY492" i="1"/>
  <c r="EA492" i="1"/>
  <c r="DE492" i="1"/>
  <c r="CI492" i="1"/>
  <c r="BJ492" i="1"/>
  <c r="AM492" i="1"/>
  <c r="Q492" i="1"/>
  <c r="DO491" i="1"/>
  <c r="BV491" i="1"/>
  <c r="AC491" i="1"/>
  <c r="EN485" i="1"/>
  <c r="AZ485" i="1"/>
  <c r="DO484" i="1"/>
  <c r="BV484" i="1"/>
  <c r="AC484" i="1"/>
  <c r="DO483" i="1"/>
  <c r="BV483" i="1"/>
  <c r="AC483" i="1"/>
  <c r="ER482" i="1"/>
  <c r="EH482" i="1"/>
  <c r="DU482" i="1"/>
  <c r="DK482" i="1"/>
  <c r="CY482" i="1"/>
  <c r="CM482" i="1"/>
  <c r="CB482" i="1"/>
  <c r="BP482" i="1"/>
  <c r="BF482" i="1"/>
  <c r="AS482" i="1"/>
  <c r="AG482" i="1"/>
  <c r="W482" i="1"/>
  <c r="K482" i="1"/>
  <c r="EY479" i="1"/>
  <c r="EA479" i="1"/>
  <c r="DE479" i="1"/>
  <c r="CI479" i="1"/>
  <c r="BJ479" i="1"/>
  <c r="AM479" i="1"/>
  <c r="Q479" i="1"/>
  <c r="ER478" i="1"/>
  <c r="EH478" i="1"/>
  <c r="DU478" i="1"/>
  <c r="DK478" i="1"/>
  <c r="CY478" i="1"/>
  <c r="CM478" i="1"/>
  <c r="CB478" i="1"/>
  <c r="BP478" i="1"/>
  <c r="BF478" i="1"/>
  <c r="AS478" i="1"/>
  <c r="AG478" i="1"/>
  <c r="W478" i="1"/>
  <c r="K478" i="1"/>
  <c r="DO477" i="1"/>
  <c r="BV477" i="1"/>
  <c r="AC477" i="1"/>
  <c r="EN475" i="1"/>
  <c r="AZ475" i="1"/>
  <c r="EX474" i="1"/>
  <c r="EQ474" i="1"/>
  <c r="EK474" i="1"/>
  <c r="EG474" i="1"/>
  <c r="DZ474" i="1"/>
  <c r="DT474" i="1"/>
  <c r="DN474" i="1"/>
  <c r="DH474" i="1"/>
  <c r="DD474" i="1"/>
  <c r="CX474" i="1"/>
  <c r="CR474" i="1"/>
  <c r="CL474" i="1"/>
  <c r="CE474" i="1"/>
  <c r="CA474" i="1"/>
  <c r="BU474" i="1"/>
  <c r="BO474" i="1"/>
  <c r="BI474" i="1"/>
  <c r="BC474" i="1"/>
  <c r="AY474" i="1"/>
  <c r="AR474" i="1"/>
  <c r="AL474" i="1"/>
  <c r="AF474" i="1"/>
  <c r="W474" i="1"/>
  <c r="K474" i="1"/>
  <c r="ER473" i="1"/>
  <c r="EH473" i="1"/>
  <c r="DU473" i="1"/>
  <c r="DK473" i="1"/>
  <c r="CY473" i="1"/>
  <c r="CM473" i="1"/>
  <c r="CB473" i="1"/>
  <c r="BP473" i="1"/>
  <c r="BF473" i="1"/>
  <c r="AM473" i="1"/>
  <c r="Q473" i="1"/>
  <c r="ER472" i="1"/>
  <c r="EH472" i="1"/>
  <c r="DU472" i="1"/>
  <c r="DK472" i="1"/>
  <c r="CY472" i="1"/>
  <c r="CM472" i="1"/>
  <c r="CB472" i="1"/>
  <c r="BP472" i="1"/>
  <c r="BF472" i="1"/>
  <c r="AS472" i="1"/>
  <c r="AG472" i="1"/>
  <c r="Q472" i="1"/>
  <c r="AN470" i="1"/>
  <c r="AJ470" i="1"/>
  <c r="I49" i="7"/>
  <c r="K49" i="7" s="1"/>
  <c r="I47" i="7"/>
  <c r="K47" i="7" s="1"/>
  <c r="AU328" i="45"/>
  <c r="AU91" i="45"/>
  <c r="AW339" i="45"/>
  <c r="AN28" i="45"/>
  <c r="AP28" i="45" s="1"/>
  <c r="AN27" i="45"/>
  <c r="AQ27" i="45" s="1"/>
  <c r="AN26" i="45"/>
  <c r="AP26" i="45" s="1"/>
  <c r="AN25" i="45"/>
  <c r="AP25" i="45" s="1"/>
  <c r="AN24" i="45"/>
  <c r="AP24" i="45" s="1"/>
  <c r="BA11" i="45"/>
  <c r="AW337" i="45"/>
  <c r="AW328" i="45"/>
  <c r="AX18" i="45"/>
  <c r="BA19" i="45" s="1"/>
  <c r="AW326" i="45"/>
  <c r="AZ323" i="45"/>
  <c r="BA17" i="45"/>
  <c r="AW19" i="45"/>
  <c r="AZ13" i="45"/>
  <c r="BA13" i="45"/>
  <c r="O72" i="7"/>
  <c r="A72" i="7"/>
  <c r="O70" i="7"/>
  <c r="A70" i="7"/>
  <c r="O68" i="7"/>
  <c r="A68" i="7"/>
  <c r="O66" i="7"/>
  <c r="A66" i="7"/>
  <c r="O64" i="7"/>
  <c r="A64" i="7"/>
  <c r="O62" i="7"/>
  <c r="A62" i="7"/>
  <c r="O60" i="7"/>
  <c r="A60" i="7"/>
  <c r="O58" i="7"/>
  <c r="A58" i="7"/>
  <c r="O56" i="7"/>
  <c r="A56" i="7"/>
  <c r="O54" i="7"/>
  <c r="A54" i="7"/>
  <c r="O52" i="7"/>
  <c r="A52" i="7"/>
  <c r="O45" i="7"/>
  <c r="A45" i="7"/>
  <c r="O41" i="7"/>
  <c r="A41" i="7"/>
  <c r="E40" i="45" s="1"/>
  <c r="O37" i="7"/>
  <c r="A37" i="7"/>
  <c r="O33" i="7"/>
  <c r="A33" i="7"/>
  <c r="O49" i="7"/>
  <c r="A49" i="7"/>
  <c r="O43" i="7"/>
  <c r="A43" i="7"/>
  <c r="E42" i="45" s="1"/>
  <c r="O39" i="7"/>
  <c r="A39" i="7"/>
  <c r="O35" i="7"/>
  <c r="A35" i="7"/>
  <c r="O31" i="7"/>
  <c r="A31" i="7"/>
  <c r="X102" i="1" s="1"/>
  <c r="O30" i="7"/>
  <c r="A30" i="7"/>
  <c r="X101" i="1" s="1"/>
  <c r="O29" i="7"/>
  <c r="A29" i="7"/>
  <c r="X100" i="1" s="1"/>
  <c r="O28" i="7"/>
  <c r="A28" i="7"/>
  <c r="X99" i="1" s="1"/>
  <c r="O27" i="7"/>
  <c r="A27" i="7"/>
  <c r="X98" i="1" s="1"/>
  <c r="O26" i="7"/>
  <c r="A26" i="7"/>
  <c r="X97" i="1" s="1"/>
  <c r="O25" i="7"/>
  <c r="A25" i="7"/>
  <c r="X96" i="1" s="1"/>
  <c r="O24" i="7"/>
  <c r="A24" i="7"/>
  <c r="X95" i="1" s="1"/>
  <c r="O23" i="7"/>
  <c r="A23" i="7"/>
  <c r="X94" i="1" s="1"/>
  <c r="O22" i="7"/>
  <c r="A22" i="7"/>
  <c r="X93" i="1" s="1"/>
  <c r="O21" i="7"/>
  <c r="A21" i="7"/>
  <c r="O20" i="7"/>
  <c r="A20" i="7"/>
  <c r="X91" i="1" s="1"/>
  <c r="O19" i="7"/>
  <c r="A19" i="7"/>
  <c r="O18" i="7"/>
  <c r="A18" i="7"/>
  <c r="X89" i="1" s="1"/>
  <c r="O17" i="7"/>
  <c r="A17" i="7"/>
  <c r="X88" i="1" s="1"/>
  <c r="O16" i="7"/>
  <c r="A16" i="7"/>
  <c r="X87" i="1" s="1"/>
  <c r="O15" i="7"/>
  <c r="A15" i="7"/>
  <c r="O14" i="7"/>
  <c r="A14" i="7"/>
  <c r="X85" i="1" s="1"/>
  <c r="O13" i="7"/>
  <c r="A13" i="7"/>
  <c r="X84" i="1" s="1"/>
  <c r="O12" i="7"/>
  <c r="A12" i="7"/>
  <c r="X83" i="1" s="1"/>
  <c r="O71" i="7"/>
  <c r="A71" i="7"/>
  <c r="O69" i="7"/>
  <c r="A69" i="7"/>
  <c r="O67" i="7"/>
  <c r="A67" i="7"/>
  <c r="O65" i="7"/>
  <c r="A65" i="7"/>
  <c r="O63" i="7"/>
  <c r="A63" i="7"/>
  <c r="O61" i="7"/>
  <c r="A61" i="7"/>
  <c r="O59" i="7"/>
  <c r="A59" i="7"/>
  <c r="O57" i="7"/>
  <c r="A57" i="7"/>
  <c r="O55" i="7"/>
  <c r="A55" i="7"/>
  <c r="O53" i="7"/>
  <c r="A53" i="7"/>
  <c r="O51" i="7"/>
  <c r="A51" i="7"/>
  <c r="O50" i="7"/>
  <c r="A50" i="7"/>
  <c r="O48" i="7"/>
  <c r="A48" i="7"/>
  <c r="O46" i="7"/>
  <c r="A46" i="7"/>
  <c r="I45" i="7"/>
  <c r="K45" i="7" s="1"/>
  <c r="O44" i="7"/>
  <c r="A44" i="7"/>
  <c r="I43" i="7"/>
  <c r="K43" i="7" s="1"/>
  <c r="O42" i="7"/>
  <c r="A42" i="7"/>
  <c r="I41" i="7"/>
  <c r="K41" i="7" s="1"/>
  <c r="O40" i="7"/>
  <c r="A40" i="7"/>
  <c r="I39" i="7"/>
  <c r="K39" i="7" s="1"/>
  <c r="O38" i="7"/>
  <c r="A38" i="7"/>
  <c r="I37" i="7"/>
  <c r="K37" i="7" s="1"/>
  <c r="O36" i="7"/>
  <c r="A36" i="7"/>
  <c r="I35" i="7"/>
  <c r="K35" i="7" s="1"/>
  <c r="O34" i="7"/>
  <c r="A34" i="7"/>
  <c r="I33" i="7"/>
  <c r="K33" i="7" s="1"/>
  <c r="O32" i="7"/>
  <c r="A32" i="7"/>
  <c r="I31" i="7"/>
  <c r="K31" i="7" s="1"/>
  <c r="I30" i="7"/>
  <c r="K30" i="7" s="1"/>
  <c r="I29" i="7"/>
  <c r="K29" i="7" s="1"/>
  <c r="I28" i="7"/>
  <c r="K28" i="7" s="1"/>
  <c r="I27" i="7"/>
  <c r="K27" i="7" s="1"/>
  <c r="I26" i="7"/>
  <c r="K26" i="7" s="1"/>
  <c r="I25" i="7"/>
  <c r="K25" i="7" s="1"/>
  <c r="I24" i="7"/>
  <c r="K24" i="7" s="1"/>
  <c r="I23" i="7"/>
  <c r="K23" i="7" s="1"/>
  <c r="I22" i="7"/>
  <c r="K22" i="7" s="1"/>
  <c r="I21" i="7"/>
  <c r="K21" i="7" s="1"/>
  <c r="I20" i="7"/>
  <c r="K20" i="7" s="1"/>
  <c r="I19" i="7"/>
  <c r="K19" i="7" s="1"/>
  <c r="I18" i="7"/>
  <c r="K18" i="7" s="1"/>
  <c r="I17" i="7"/>
  <c r="K17" i="7" s="1"/>
  <c r="I16" i="7"/>
  <c r="K16" i="7" s="1"/>
  <c r="I15" i="7"/>
  <c r="K15" i="7" s="1"/>
  <c r="I14" i="7"/>
  <c r="K14" i="7" s="1"/>
  <c r="I13" i="7"/>
  <c r="K13" i="7" s="1"/>
  <c r="I12" i="7"/>
  <c r="K12" i="7" s="1"/>
  <c r="I53" i="7"/>
  <c r="K53" i="7" s="1"/>
  <c r="I51" i="7"/>
  <c r="K51" i="7" s="1"/>
  <c r="I50" i="7"/>
  <c r="K50" i="7" s="1"/>
  <c r="I48" i="7"/>
  <c r="K48" i="7" s="1"/>
  <c r="G47" i="7"/>
  <c r="I46" i="7"/>
  <c r="K46" i="7" s="1"/>
  <c r="I44" i="7"/>
  <c r="K44" i="7" s="1"/>
  <c r="I42" i="7"/>
  <c r="K42" i="7" s="1"/>
  <c r="I40" i="7"/>
  <c r="K40" i="7" s="1"/>
  <c r="I38" i="7"/>
  <c r="K38" i="7" s="1"/>
  <c r="I36" i="7"/>
  <c r="K36" i="7" s="1"/>
  <c r="I34" i="7"/>
  <c r="K34" i="7" s="1"/>
  <c r="I11" i="7"/>
  <c r="K11" i="7" s="1"/>
  <c r="O11" i="7"/>
  <c r="A11" i="7"/>
  <c r="H480" i="1"/>
  <c r="Q480" i="1"/>
  <c r="AM480" i="1"/>
  <c r="BJ480" i="1"/>
  <c r="CI480" i="1"/>
  <c r="DE480" i="1"/>
  <c r="Q476" i="1"/>
  <c r="AC476" i="1"/>
  <c r="BV476" i="1"/>
  <c r="DO476" i="1"/>
  <c r="EY476" i="1"/>
  <c r="S575" i="1"/>
  <c r="J575" i="1"/>
  <c r="Q572" i="1"/>
  <c r="L572" i="1"/>
  <c r="H572" i="1"/>
  <c r="Q571" i="1"/>
  <c r="L571" i="1"/>
  <c r="H571" i="1"/>
  <c r="Q570" i="1"/>
  <c r="L570" i="1"/>
  <c r="H570" i="1"/>
  <c r="Q569" i="1"/>
  <c r="L569" i="1"/>
  <c r="H569" i="1"/>
  <c r="Q568" i="1"/>
  <c r="L568" i="1"/>
  <c r="H568" i="1"/>
  <c r="Q567" i="1"/>
  <c r="L567" i="1"/>
  <c r="H567" i="1"/>
  <c r="Q566" i="1"/>
  <c r="L566" i="1"/>
  <c r="H566" i="1"/>
  <c r="Q565" i="1"/>
  <c r="L565" i="1"/>
  <c r="H565" i="1"/>
  <c r="Q564" i="1"/>
  <c r="L564" i="1"/>
  <c r="H564" i="1"/>
  <c r="Q563" i="1"/>
  <c r="L563" i="1"/>
  <c r="H563" i="1"/>
  <c r="Q562" i="1"/>
  <c r="L562" i="1"/>
  <c r="H562" i="1"/>
  <c r="Q561" i="1"/>
  <c r="L561" i="1"/>
  <c r="H561" i="1"/>
  <c r="Q560" i="1"/>
  <c r="L560" i="1"/>
  <c r="H560" i="1"/>
  <c r="Q559" i="1"/>
  <c r="L559" i="1"/>
  <c r="H559" i="1"/>
  <c r="Q558" i="1"/>
  <c r="L558" i="1"/>
  <c r="H558" i="1"/>
  <c r="Q557" i="1"/>
  <c r="L557" i="1"/>
  <c r="H557" i="1"/>
  <c r="Q556" i="1"/>
  <c r="L556" i="1"/>
  <c r="H556" i="1"/>
  <c r="Q555" i="1"/>
  <c r="L555" i="1"/>
  <c r="H555" i="1"/>
  <c r="Q554" i="1"/>
  <c r="L554" i="1"/>
  <c r="H554" i="1"/>
  <c r="Q553" i="1"/>
  <c r="L553" i="1"/>
  <c r="H553" i="1"/>
  <c r="Q552" i="1"/>
  <c r="L552" i="1"/>
  <c r="H552" i="1"/>
  <c r="Q551" i="1"/>
  <c r="L551" i="1"/>
  <c r="H551" i="1"/>
  <c r="Q550" i="1"/>
  <c r="L550" i="1"/>
  <c r="H550" i="1"/>
  <c r="N549" i="1"/>
  <c r="O545" i="1"/>
  <c r="O541" i="1"/>
  <c r="EY498" i="1"/>
  <c r="EA498" i="1"/>
  <c r="DE498" i="1"/>
  <c r="CI498" i="1"/>
  <c r="BJ498" i="1"/>
  <c r="AM498" i="1"/>
  <c r="Q498" i="1"/>
  <c r="ER497" i="1"/>
  <c r="EH497" i="1"/>
  <c r="DU497" i="1"/>
  <c r="DK497" i="1"/>
  <c r="CY497" i="1"/>
  <c r="CM497" i="1"/>
  <c r="CB497" i="1"/>
  <c r="BP497" i="1"/>
  <c r="BF497" i="1"/>
  <c r="AS497" i="1"/>
  <c r="AG497" i="1"/>
  <c r="W497" i="1"/>
  <c r="K497" i="1"/>
  <c r="EY494" i="1"/>
  <c r="EA494" i="1"/>
  <c r="DE494" i="1"/>
  <c r="BV494" i="1"/>
  <c r="AC494" i="1"/>
  <c r="ER493" i="1"/>
  <c r="EH493" i="1"/>
  <c r="DU493" i="1"/>
  <c r="DK493" i="1"/>
  <c r="CY493" i="1"/>
  <c r="CM493" i="1"/>
  <c r="CB493" i="1"/>
  <c r="BP493" i="1"/>
  <c r="BF493" i="1"/>
  <c r="AS493" i="1"/>
  <c r="AG493" i="1"/>
  <c r="W493" i="1"/>
  <c r="K493" i="1"/>
  <c r="EY491" i="1"/>
  <c r="EA491" i="1"/>
  <c r="DE491" i="1"/>
  <c r="CI491" i="1"/>
  <c r="BJ491" i="1"/>
  <c r="AM491" i="1"/>
  <c r="Q491" i="1"/>
  <c r="EY487" i="1"/>
  <c r="EA487" i="1"/>
  <c r="DE487" i="1"/>
  <c r="BV487" i="1"/>
  <c r="AC487" i="1"/>
  <c r="ER486" i="1"/>
  <c r="EH486" i="1"/>
  <c r="DU486" i="1"/>
  <c r="DE486" i="1"/>
  <c r="CI486" i="1"/>
  <c r="BJ486" i="1"/>
  <c r="AM486" i="1"/>
  <c r="Q486" i="1"/>
  <c r="EY483" i="1"/>
  <c r="EA483" i="1"/>
  <c r="DE483" i="1"/>
  <c r="CI483" i="1"/>
  <c r="BJ483" i="1"/>
  <c r="AM483" i="1"/>
  <c r="Q483" i="1"/>
  <c r="EW482" i="1"/>
  <c r="EP482" i="1"/>
  <c r="EJ482" i="1"/>
  <c r="EC482" i="1"/>
  <c r="DY482" i="1"/>
  <c r="DS482" i="1"/>
  <c r="DM482" i="1"/>
  <c r="DG482" i="1"/>
  <c r="DA482" i="1"/>
  <c r="CW482" i="1"/>
  <c r="CQ482" i="1"/>
  <c r="CK482" i="1"/>
  <c r="CD482" i="1"/>
  <c r="BX482" i="1"/>
  <c r="BT482" i="1"/>
  <c r="BN482" i="1"/>
  <c r="BH482" i="1"/>
  <c r="BB482" i="1"/>
  <c r="AU482" i="1"/>
  <c r="AQ482" i="1"/>
  <c r="AK482" i="1"/>
  <c r="AE482" i="1"/>
  <c r="Y482" i="1"/>
  <c r="S482" i="1"/>
  <c r="O482" i="1"/>
  <c r="I482" i="1"/>
  <c r="DO481" i="1"/>
  <c r="BV481" i="1"/>
  <c r="AC481" i="1"/>
  <c r="EN480" i="1"/>
  <c r="DO480" i="1"/>
  <c r="BV480" i="1"/>
  <c r="AC480" i="1"/>
  <c r="EN476" i="1"/>
  <c r="AZ476" i="1"/>
  <c r="EW471" i="1"/>
  <c r="EJ471" i="1"/>
  <c r="DY471" i="1"/>
  <c r="DE471" i="1"/>
  <c r="CI471" i="1"/>
  <c r="BJ471" i="1"/>
  <c r="AM471" i="1"/>
  <c r="Q471" i="1"/>
  <c r="AM470" i="1"/>
  <c r="AK470" i="1"/>
  <c r="Q575" i="1"/>
  <c r="L575" i="1"/>
  <c r="H575" i="1"/>
  <c r="R572" i="1"/>
  <c r="P572" i="1"/>
  <c r="N572" i="1"/>
  <c r="K572" i="1"/>
  <c r="I572" i="1"/>
  <c r="R571" i="1"/>
  <c r="P571" i="1"/>
  <c r="N571" i="1"/>
  <c r="K571" i="1"/>
  <c r="I571" i="1"/>
  <c r="R570" i="1"/>
  <c r="P570" i="1"/>
  <c r="N570" i="1"/>
  <c r="K570" i="1"/>
  <c r="I570" i="1"/>
  <c r="R569" i="1"/>
  <c r="P569" i="1"/>
  <c r="N569" i="1"/>
  <c r="K569" i="1"/>
  <c r="I569" i="1"/>
  <c r="R568" i="1"/>
  <c r="P568" i="1"/>
  <c r="N568" i="1"/>
  <c r="K568" i="1"/>
  <c r="I568" i="1"/>
  <c r="R567" i="1"/>
  <c r="P567" i="1"/>
  <c r="N567" i="1"/>
  <c r="K567" i="1"/>
  <c r="I567" i="1"/>
  <c r="R566" i="1"/>
  <c r="P566" i="1"/>
  <c r="N566" i="1"/>
  <c r="K566" i="1"/>
  <c r="I566" i="1"/>
  <c r="R565" i="1"/>
  <c r="P565" i="1"/>
  <c r="N565" i="1"/>
  <c r="K565" i="1"/>
  <c r="I565" i="1"/>
  <c r="R564" i="1"/>
  <c r="P564" i="1"/>
  <c r="N564" i="1"/>
  <c r="K564" i="1"/>
  <c r="I564" i="1"/>
  <c r="R563" i="1"/>
  <c r="P563" i="1"/>
  <c r="N563" i="1"/>
  <c r="K563" i="1"/>
  <c r="I563" i="1"/>
  <c r="R562" i="1"/>
  <c r="P562" i="1"/>
  <c r="N562" i="1"/>
  <c r="K562" i="1"/>
  <c r="I562" i="1"/>
  <c r="R561" i="1"/>
  <c r="P561" i="1"/>
  <c r="N561" i="1"/>
  <c r="K561" i="1"/>
  <c r="I561" i="1"/>
  <c r="R560" i="1"/>
  <c r="P560" i="1"/>
  <c r="N560" i="1"/>
  <c r="K560" i="1"/>
  <c r="I560" i="1"/>
  <c r="R559" i="1"/>
  <c r="P559" i="1"/>
  <c r="N559" i="1"/>
  <c r="K559" i="1"/>
  <c r="I559" i="1"/>
  <c r="R558" i="1"/>
  <c r="P558" i="1"/>
  <c r="N558" i="1"/>
  <c r="K558" i="1"/>
  <c r="I558" i="1"/>
  <c r="R557" i="1"/>
  <c r="P557" i="1"/>
  <c r="N557" i="1"/>
  <c r="K557" i="1"/>
  <c r="I557" i="1"/>
  <c r="R556" i="1"/>
  <c r="P556" i="1"/>
  <c r="N556" i="1"/>
  <c r="K556" i="1"/>
  <c r="I556" i="1"/>
  <c r="R555" i="1"/>
  <c r="P555" i="1"/>
  <c r="N555" i="1"/>
  <c r="K555" i="1"/>
  <c r="I555" i="1"/>
  <c r="R554" i="1"/>
  <c r="P554" i="1"/>
  <c r="N554" i="1"/>
  <c r="K554" i="1"/>
  <c r="I554" i="1"/>
  <c r="R553" i="1"/>
  <c r="P553" i="1"/>
  <c r="N553" i="1"/>
  <c r="K553" i="1"/>
  <c r="I553" i="1"/>
  <c r="R552" i="1"/>
  <c r="P552" i="1"/>
  <c r="N552" i="1"/>
  <c r="K552" i="1"/>
  <c r="I552" i="1"/>
  <c r="R551" i="1"/>
  <c r="P551" i="1"/>
  <c r="N551" i="1"/>
  <c r="K551" i="1"/>
  <c r="I551" i="1"/>
  <c r="R550" i="1"/>
  <c r="P550" i="1"/>
  <c r="N550" i="1"/>
  <c r="K550" i="1"/>
  <c r="I550" i="1"/>
  <c r="P549" i="1"/>
  <c r="J549" i="1"/>
  <c r="S545" i="1"/>
  <c r="J545" i="1"/>
  <c r="S541" i="1"/>
  <c r="J541" i="1"/>
  <c r="EZ501" i="1"/>
  <c r="EX501" i="1"/>
  <c r="EV501" i="1"/>
  <c r="EQ501" i="1"/>
  <c r="EO501" i="1"/>
  <c r="EK501" i="1"/>
  <c r="EI501" i="1"/>
  <c r="EG501" i="1"/>
  <c r="EB501" i="1"/>
  <c r="DZ501" i="1"/>
  <c r="DV501" i="1"/>
  <c r="DT501" i="1"/>
  <c r="DR501" i="1"/>
  <c r="DN501" i="1"/>
  <c r="DL501" i="1"/>
  <c r="DH501" i="1"/>
  <c r="DF501" i="1"/>
  <c r="DD501" i="1"/>
  <c r="CZ501" i="1"/>
  <c r="CX501" i="1"/>
  <c r="CT501" i="1"/>
  <c r="CR501" i="1"/>
  <c r="CP501" i="1"/>
  <c r="CL501" i="1"/>
  <c r="CJ501" i="1"/>
  <c r="CE501" i="1"/>
  <c r="CC501" i="1"/>
  <c r="CA501" i="1"/>
  <c r="BW501" i="1"/>
  <c r="BU501" i="1"/>
  <c r="BQ501" i="1"/>
  <c r="BO501" i="1"/>
  <c r="BM501" i="1"/>
  <c r="BI501" i="1"/>
  <c r="BG501" i="1"/>
  <c r="BC501" i="1"/>
  <c r="BA501" i="1"/>
  <c r="AY501" i="1"/>
  <c r="AT501" i="1"/>
  <c r="AR501" i="1"/>
  <c r="AN501" i="1"/>
  <c r="AL501" i="1"/>
  <c r="AJ501" i="1"/>
  <c r="AF501" i="1"/>
  <c r="AD501" i="1"/>
  <c r="Z501" i="1"/>
  <c r="X501" i="1"/>
  <c r="V501" i="1"/>
  <c r="R501" i="1"/>
  <c r="P501" i="1"/>
  <c r="L501" i="1"/>
  <c r="J501" i="1"/>
  <c r="EW500" i="1"/>
  <c r="EP500" i="1"/>
  <c r="EJ500" i="1"/>
  <c r="EC500" i="1"/>
  <c r="DY500" i="1"/>
  <c r="DS500" i="1"/>
  <c r="DM500" i="1"/>
  <c r="DG500" i="1"/>
  <c r="DA500" i="1"/>
  <c r="CW500" i="1"/>
  <c r="CQ500" i="1"/>
  <c r="CK500" i="1"/>
  <c r="CD500" i="1"/>
  <c r="BX500" i="1"/>
  <c r="BT500" i="1"/>
  <c r="BN500" i="1"/>
  <c r="BH500" i="1"/>
  <c r="BB500" i="1"/>
  <c r="AU500" i="1"/>
  <c r="AQ500" i="1"/>
  <c r="AK500" i="1"/>
  <c r="AE500" i="1"/>
  <c r="Y500" i="1"/>
  <c r="S500" i="1"/>
  <c r="O500" i="1"/>
  <c r="I500" i="1"/>
  <c r="EW499" i="1"/>
  <c r="EP499" i="1"/>
  <c r="EJ499" i="1"/>
  <c r="EC499" i="1"/>
  <c r="DY499" i="1"/>
  <c r="DS499" i="1"/>
  <c r="DM499" i="1"/>
  <c r="DG499" i="1"/>
  <c r="DA499" i="1"/>
  <c r="CW499" i="1"/>
  <c r="CQ499" i="1"/>
  <c r="CK499" i="1"/>
  <c r="CD499" i="1"/>
  <c r="BX499" i="1"/>
  <c r="BT499" i="1"/>
  <c r="BN499" i="1"/>
  <c r="BH499" i="1"/>
  <c r="BB499" i="1"/>
  <c r="AU499" i="1"/>
  <c r="AQ499" i="1"/>
  <c r="AK499" i="1"/>
  <c r="AE499" i="1"/>
  <c r="Y499" i="1"/>
  <c r="S499" i="1"/>
  <c r="O499" i="1"/>
  <c r="I499" i="1"/>
  <c r="ER498" i="1"/>
  <c r="EH498" i="1"/>
  <c r="DU498" i="1"/>
  <c r="DK498" i="1"/>
  <c r="CY498" i="1"/>
  <c r="CM498" i="1"/>
  <c r="CB498" i="1"/>
  <c r="BP498" i="1"/>
  <c r="BF498" i="1"/>
  <c r="AS498" i="1"/>
  <c r="AG498" i="1"/>
  <c r="W498" i="1"/>
  <c r="K498" i="1"/>
  <c r="EW497" i="1"/>
  <c r="EP497" i="1"/>
  <c r="EJ497" i="1"/>
  <c r="EC497" i="1"/>
  <c r="DY497" i="1"/>
  <c r="DS497" i="1"/>
  <c r="DM497" i="1"/>
  <c r="DG497" i="1"/>
  <c r="DA497" i="1"/>
  <c r="CW497" i="1"/>
  <c r="CQ497" i="1"/>
  <c r="CK497" i="1"/>
  <c r="CD497" i="1"/>
  <c r="BX497" i="1"/>
  <c r="BT497" i="1"/>
  <c r="BN497" i="1"/>
  <c r="BH497" i="1"/>
  <c r="BB497" i="1"/>
  <c r="AU497" i="1"/>
  <c r="AQ497" i="1"/>
  <c r="AK497" i="1"/>
  <c r="AE497" i="1"/>
  <c r="Y497" i="1"/>
  <c r="S497" i="1"/>
  <c r="O497" i="1"/>
  <c r="I497" i="1"/>
  <c r="ER496" i="1"/>
  <c r="EH496" i="1"/>
  <c r="DU496" i="1"/>
  <c r="DK496" i="1"/>
  <c r="CY496" i="1"/>
  <c r="CM496" i="1"/>
  <c r="CB496" i="1"/>
  <c r="BP496" i="1"/>
  <c r="BF496" i="1"/>
  <c r="AS496" i="1"/>
  <c r="AG496" i="1"/>
  <c r="W496" i="1"/>
  <c r="K496" i="1"/>
  <c r="EW495" i="1"/>
  <c r="EP495" i="1"/>
  <c r="EJ495" i="1"/>
  <c r="EC495" i="1"/>
  <c r="DY495" i="1"/>
  <c r="DS495" i="1"/>
  <c r="DM495" i="1"/>
  <c r="DG495" i="1"/>
  <c r="DA495" i="1"/>
  <c r="CW495" i="1"/>
  <c r="CM495" i="1"/>
  <c r="CB495" i="1"/>
  <c r="BP495" i="1"/>
  <c r="BF495" i="1"/>
  <c r="AS495" i="1"/>
  <c r="AG495" i="1"/>
  <c r="W495" i="1"/>
  <c r="K495" i="1"/>
  <c r="ER494" i="1"/>
  <c r="EH494" i="1"/>
  <c r="DU494" i="1"/>
  <c r="DK494" i="1"/>
  <c r="CY494" i="1"/>
  <c r="CI494" i="1"/>
  <c r="BJ494" i="1"/>
  <c r="AM494" i="1"/>
  <c r="Q494" i="1"/>
  <c r="EW493" i="1"/>
  <c r="EP493" i="1"/>
  <c r="EJ493" i="1"/>
  <c r="EC493" i="1"/>
  <c r="DY493" i="1"/>
  <c r="DS493" i="1"/>
  <c r="DM493" i="1"/>
  <c r="DG493" i="1"/>
  <c r="DA493" i="1"/>
  <c r="CW493" i="1"/>
  <c r="CQ493" i="1"/>
  <c r="CK493" i="1"/>
  <c r="CD493" i="1"/>
  <c r="BX493" i="1"/>
  <c r="BT493" i="1"/>
  <c r="BN493" i="1"/>
  <c r="BH493" i="1"/>
  <c r="BB493" i="1"/>
  <c r="AU493" i="1"/>
  <c r="AQ493" i="1"/>
  <c r="AK493" i="1"/>
  <c r="AE493" i="1"/>
  <c r="Y493" i="1"/>
  <c r="S493" i="1"/>
  <c r="O493" i="1"/>
  <c r="I493" i="1"/>
  <c r="ER492" i="1"/>
  <c r="EH492" i="1"/>
  <c r="DU492" i="1"/>
  <c r="DK492" i="1"/>
  <c r="CY492" i="1"/>
  <c r="CM492" i="1"/>
  <c r="CB492" i="1"/>
  <c r="BP492" i="1"/>
  <c r="BF492" i="1"/>
  <c r="AS492" i="1"/>
  <c r="AG492" i="1"/>
  <c r="W492" i="1"/>
  <c r="K492" i="1"/>
  <c r="ER491" i="1"/>
  <c r="EH491" i="1"/>
  <c r="DU491" i="1"/>
  <c r="DK491" i="1"/>
  <c r="CY491" i="1"/>
  <c r="CM491" i="1"/>
  <c r="CB491" i="1"/>
  <c r="BP491" i="1"/>
  <c r="BF491" i="1"/>
  <c r="AS491" i="1"/>
  <c r="AG491" i="1"/>
  <c r="W491" i="1"/>
  <c r="K491" i="1"/>
  <c r="EY488" i="1"/>
  <c r="ER488" i="1"/>
  <c r="EN488" i="1"/>
  <c r="EH488" i="1"/>
  <c r="DU488" i="1"/>
  <c r="DK488" i="1"/>
  <c r="CY488" i="1"/>
  <c r="CM488" i="1"/>
  <c r="CB488" i="1"/>
  <c r="BP488" i="1"/>
  <c r="BF488" i="1"/>
  <c r="AS488" i="1"/>
  <c r="AG488" i="1"/>
  <c r="W488" i="1"/>
  <c r="K488" i="1"/>
  <c r="ER487" i="1"/>
  <c r="EH487" i="1"/>
  <c r="DU487" i="1"/>
  <c r="DK487" i="1"/>
  <c r="CY487" i="1"/>
  <c r="CI487" i="1"/>
  <c r="BJ487" i="1"/>
  <c r="AM487" i="1"/>
  <c r="Q487" i="1"/>
  <c r="EW486" i="1"/>
  <c r="EP486" i="1"/>
  <c r="EJ486" i="1"/>
  <c r="EC486" i="1"/>
  <c r="DY486" i="1"/>
  <c r="DS486" i="1"/>
  <c r="DK486" i="1"/>
  <c r="CY486" i="1"/>
  <c r="CM486" i="1"/>
  <c r="CB486" i="1"/>
  <c r="BP486" i="1"/>
  <c r="BF486" i="1"/>
  <c r="AS486" i="1"/>
  <c r="AG486" i="1"/>
  <c r="W486" i="1"/>
  <c r="K486" i="1"/>
  <c r="EY484" i="1"/>
  <c r="EA484" i="1"/>
  <c r="DE484" i="1"/>
  <c r="CI484" i="1"/>
  <c r="BJ484" i="1"/>
  <c r="AM484" i="1"/>
  <c r="Q484" i="1"/>
  <c r="EY481" i="1"/>
  <c r="EA481" i="1"/>
  <c r="DE481" i="1"/>
  <c r="CI481" i="1"/>
  <c r="BJ481" i="1"/>
  <c r="AM481" i="1"/>
  <c r="Q481" i="1"/>
  <c r="ER480" i="1"/>
  <c r="EH480" i="1"/>
  <c r="DU480" i="1"/>
  <c r="DK480" i="1"/>
  <c r="CY480" i="1"/>
  <c r="CM480" i="1"/>
  <c r="CB480" i="1"/>
  <c r="BP480" i="1"/>
  <c r="BF480" i="1"/>
  <c r="AS480" i="1"/>
  <c r="AG480" i="1"/>
  <c r="W480" i="1"/>
  <c r="K480" i="1"/>
  <c r="EY477" i="1"/>
  <c r="EA477" i="1"/>
  <c r="DE477" i="1"/>
  <c r="CI477" i="1"/>
  <c r="BJ477" i="1"/>
  <c r="AM477" i="1"/>
  <c r="ER476" i="1"/>
  <c r="EA476" i="1"/>
  <c r="DE476" i="1"/>
  <c r="CI476" i="1"/>
  <c r="BJ476" i="1"/>
  <c r="AM476" i="1"/>
  <c r="DO475" i="1"/>
  <c r="BV475" i="1"/>
  <c r="AC475" i="1"/>
  <c r="EY474" i="1"/>
  <c r="EW474" i="1"/>
  <c r="ER474" i="1"/>
  <c r="EP474" i="1"/>
  <c r="EN474" i="1"/>
  <c r="EJ474" i="1"/>
  <c r="EH474" i="1"/>
  <c r="EC474" i="1"/>
  <c r="EA474" i="1"/>
  <c r="DY474" i="1"/>
  <c r="DU474" i="1"/>
  <c r="DS474" i="1"/>
  <c r="DO474" i="1"/>
  <c r="DM474" i="1"/>
  <c r="DK474" i="1"/>
  <c r="DG474" i="1"/>
  <c r="DE474" i="1"/>
  <c r="DA474" i="1"/>
  <c r="CY474" i="1"/>
  <c r="CW474" i="1"/>
  <c r="CS474" i="1"/>
  <c r="CQ474" i="1"/>
  <c r="CM474" i="1"/>
  <c r="CK474" i="1"/>
  <c r="CI474" i="1"/>
  <c r="CD474" i="1"/>
  <c r="CB474" i="1"/>
  <c r="BX474" i="1"/>
  <c r="BV474" i="1"/>
  <c r="BT474" i="1"/>
  <c r="BP474" i="1"/>
  <c r="BN474" i="1"/>
  <c r="BJ474" i="1"/>
  <c r="BH474" i="1"/>
  <c r="BF474" i="1"/>
  <c r="BB474" i="1"/>
  <c r="AZ474" i="1"/>
  <c r="AU474" i="1"/>
  <c r="AS474" i="1"/>
  <c r="AQ474" i="1"/>
  <c r="AM474" i="1"/>
  <c r="AK474" i="1"/>
  <c r="AG474" i="1"/>
  <c r="AE474" i="1"/>
  <c r="Y474" i="1"/>
  <c r="S474" i="1"/>
  <c r="O474" i="1"/>
  <c r="I474" i="1"/>
  <c r="EW473" i="1"/>
  <c r="EP473" i="1"/>
  <c r="EJ473" i="1"/>
  <c r="EC473" i="1"/>
  <c r="DY473" i="1"/>
  <c r="DS473" i="1"/>
  <c r="DM473" i="1"/>
  <c r="DG473" i="1"/>
  <c r="DA473" i="1"/>
  <c r="CW473" i="1"/>
  <c r="CQ473" i="1"/>
  <c r="CK473" i="1"/>
  <c r="CD473" i="1"/>
  <c r="BX473" i="1"/>
  <c r="BT473" i="1"/>
  <c r="BN473" i="1"/>
  <c r="BH473" i="1"/>
  <c r="BB473" i="1"/>
  <c r="AS473" i="1"/>
  <c r="AG473" i="1"/>
  <c r="W473" i="1"/>
  <c r="K473" i="1"/>
  <c r="EW472" i="1"/>
  <c r="EP472" i="1"/>
  <c r="EJ472" i="1"/>
  <c r="EC472" i="1"/>
  <c r="DY472" i="1"/>
  <c r="DS472" i="1"/>
  <c r="DM472" i="1"/>
  <c r="DG472" i="1"/>
  <c r="DA472" i="1"/>
  <c r="CW472" i="1"/>
  <c r="CQ472" i="1"/>
  <c r="CK472" i="1"/>
  <c r="CD472" i="1"/>
  <c r="S341" i="45" s="1"/>
  <c r="BX472" i="1"/>
  <c r="BT472" i="1"/>
  <c r="BN472" i="1"/>
  <c r="BH472" i="1"/>
  <c r="BB472" i="1"/>
  <c r="AU472" i="1"/>
  <c r="AQ472" i="1"/>
  <c r="AK472" i="1"/>
  <c r="AE472" i="1"/>
  <c r="W472" i="1"/>
  <c r="K472" i="1"/>
  <c r="AD474" i="1"/>
  <c r="Z474" i="1"/>
  <c r="X474" i="1"/>
  <c r="V474" i="1"/>
  <c r="R474" i="1"/>
  <c r="P474" i="1"/>
  <c r="L474" i="1"/>
  <c r="J474" i="1"/>
  <c r="AU473" i="1"/>
  <c r="AQ473" i="1"/>
  <c r="AK473" i="1"/>
  <c r="AE473" i="1"/>
  <c r="Y473" i="1"/>
  <c r="S473" i="1"/>
  <c r="O473" i="1"/>
  <c r="I473" i="1"/>
  <c r="Y472" i="1"/>
  <c r="S472" i="1"/>
  <c r="O472" i="1"/>
  <c r="I472" i="1"/>
  <c r="O548" i="1"/>
  <c r="O546" i="1"/>
  <c r="O544" i="1"/>
  <c r="O542" i="1"/>
  <c r="EY502" i="1"/>
  <c r="EA502" i="1"/>
  <c r="DE502" i="1"/>
  <c r="CI502" i="1"/>
  <c r="BJ502" i="1"/>
  <c r="AM502" i="1"/>
  <c r="Q502" i="1"/>
  <c r="EZ493" i="1"/>
  <c r="EX493" i="1"/>
  <c r="EV493" i="1"/>
  <c r="EQ493" i="1"/>
  <c r="EO493" i="1"/>
  <c r="EK493" i="1"/>
  <c r="EI493" i="1"/>
  <c r="EG493" i="1"/>
  <c r="EB493" i="1"/>
  <c r="DZ493" i="1"/>
  <c r="DV493" i="1"/>
  <c r="DT493" i="1"/>
  <c r="DR493" i="1"/>
  <c r="DN493" i="1"/>
  <c r="DL493" i="1"/>
  <c r="DH493" i="1"/>
  <c r="DF493" i="1"/>
  <c r="DD493" i="1"/>
  <c r="CZ493" i="1"/>
  <c r="CX493" i="1"/>
  <c r="CT493" i="1"/>
  <c r="CR493" i="1"/>
  <c r="CP493" i="1"/>
  <c r="CL493" i="1"/>
  <c r="CJ493" i="1"/>
  <c r="CE493" i="1"/>
  <c r="CC493" i="1"/>
  <c r="CA493" i="1"/>
  <c r="BW493" i="1"/>
  <c r="BU493" i="1"/>
  <c r="BQ493" i="1"/>
  <c r="BO493" i="1"/>
  <c r="BM493" i="1"/>
  <c r="BI493" i="1"/>
  <c r="BG493" i="1"/>
  <c r="BC493" i="1"/>
  <c r="BA493" i="1"/>
  <c r="AY493" i="1"/>
  <c r="AT493" i="1"/>
  <c r="AR493" i="1"/>
  <c r="AN493" i="1"/>
  <c r="AL493" i="1"/>
  <c r="AJ493" i="1"/>
  <c r="AF493" i="1"/>
  <c r="AD493" i="1"/>
  <c r="Z493" i="1"/>
  <c r="X493" i="1"/>
  <c r="V493" i="1"/>
  <c r="R493" i="1"/>
  <c r="P493" i="1"/>
  <c r="L493" i="1"/>
  <c r="J493" i="1"/>
  <c r="EW492" i="1"/>
  <c r="EP492" i="1"/>
  <c r="EJ492" i="1"/>
  <c r="EC492" i="1"/>
  <c r="DY492" i="1"/>
  <c r="DS492" i="1"/>
  <c r="DM492" i="1"/>
  <c r="DG492" i="1"/>
  <c r="DA492" i="1"/>
  <c r="CW492" i="1"/>
  <c r="CQ492" i="1"/>
  <c r="CK492" i="1"/>
  <c r="CD492" i="1"/>
  <c r="BX492" i="1"/>
  <c r="BT492" i="1"/>
  <c r="BN492" i="1"/>
  <c r="BH492" i="1"/>
  <c r="BB492" i="1"/>
  <c r="AU492" i="1"/>
  <c r="AQ492" i="1"/>
  <c r="AK492" i="1"/>
  <c r="AE492" i="1"/>
  <c r="Y492" i="1"/>
  <c r="S492" i="1"/>
  <c r="O492" i="1"/>
  <c r="I492" i="1"/>
  <c r="EW491" i="1"/>
  <c r="EP491" i="1"/>
  <c r="EJ491" i="1"/>
  <c r="EC491" i="1"/>
  <c r="DY491" i="1"/>
  <c r="DS491" i="1"/>
  <c r="DM491" i="1"/>
  <c r="DG491" i="1"/>
  <c r="DA491" i="1"/>
  <c r="CW491" i="1"/>
  <c r="CQ491" i="1"/>
  <c r="CK491" i="1"/>
  <c r="CD491" i="1"/>
  <c r="BX491" i="1"/>
  <c r="BT491" i="1"/>
  <c r="BN491" i="1"/>
  <c r="BH491" i="1"/>
  <c r="BB491" i="1"/>
  <c r="AU491" i="1"/>
  <c r="AQ491" i="1"/>
  <c r="AK491" i="1"/>
  <c r="AE491" i="1"/>
  <c r="Y491" i="1"/>
  <c r="S491" i="1"/>
  <c r="O491" i="1"/>
  <c r="I491" i="1"/>
  <c r="ER490" i="1"/>
  <c r="EH490" i="1"/>
  <c r="DU490" i="1"/>
  <c r="DK490" i="1"/>
  <c r="CY490" i="1"/>
  <c r="CM490" i="1"/>
  <c r="CB490" i="1"/>
  <c r="BP490" i="1"/>
  <c r="BF490" i="1"/>
  <c r="AS490" i="1"/>
  <c r="AG490" i="1"/>
  <c r="W490" i="1"/>
  <c r="K490" i="1"/>
  <c r="EQ489" i="1"/>
  <c r="EG489" i="1"/>
  <c r="DT489" i="1"/>
  <c r="DH489" i="1"/>
  <c r="CX489" i="1"/>
  <c r="CL489" i="1"/>
  <c r="CA489" i="1"/>
  <c r="BO489" i="1"/>
  <c r="BC489" i="1"/>
  <c r="AR489" i="1"/>
  <c r="AF489" i="1"/>
  <c r="Q489" i="1"/>
  <c r="EZ486" i="1"/>
  <c r="EX486" i="1"/>
  <c r="EV486" i="1"/>
  <c r="EQ486" i="1"/>
  <c r="EO486" i="1"/>
  <c r="EK486" i="1"/>
  <c r="EI486" i="1"/>
  <c r="EG486" i="1"/>
  <c r="EB486" i="1"/>
  <c r="DZ486" i="1"/>
  <c r="DV486" i="1"/>
  <c r="DT486" i="1"/>
  <c r="DR486" i="1"/>
  <c r="DM486" i="1"/>
  <c r="DG486" i="1"/>
  <c r="DA486" i="1"/>
  <c r="CW486" i="1"/>
  <c r="CQ486" i="1"/>
  <c r="CK486" i="1"/>
  <c r="CD486" i="1"/>
  <c r="BX486" i="1"/>
  <c r="BT486" i="1"/>
  <c r="BN486" i="1"/>
  <c r="BH486" i="1"/>
  <c r="BB486" i="1"/>
  <c r="AU486" i="1"/>
  <c r="AQ486" i="1"/>
  <c r="AK486" i="1"/>
  <c r="AE486" i="1"/>
  <c r="Y486" i="1"/>
  <c r="S486" i="1"/>
  <c r="O486" i="1"/>
  <c r="DO485" i="1"/>
  <c r="BV485" i="1"/>
  <c r="AC485" i="1"/>
  <c r="ER484" i="1"/>
  <c r="EH484" i="1"/>
  <c r="DU484" i="1"/>
  <c r="DK484" i="1"/>
  <c r="CY484" i="1"/>
  <c r="CM484" i="1"/>
  <c r="CB484" i="1"/>
  <c r="BP484" i="1"/>
  <c r="BF484" i="1"/>
  <c r="AS484" i="1"/>
  <c r="AG484" i="1"/>
  <c r="W484" i="1"/>
  <c r="K484" i="1"/>
  <c r="EZ482" i="1"/>
  <c r="EX482" i="1"/>
  <c r="EV482" i="1"/>
  <c r="EQ482" i="1"/>
  <c r="EO482" i="1"/>
  <c r="EK482" i="1"/>
  <c r="EI482" i="1"/>
  <c r="EG482" i="1"/>
  <c r="EB482" i="1"/>
  <c r="DZ482" i="1"/>
  <c r="DV482" i="1"/>
  <c r="DT482" i="1"/>
  <c r="DR482" i="1"/>
  <c r="DN482" i="1"/>
  <c r="DL482" i="1"/>
  <c r="DH482" i="1"/>
  <c r="DF482" i="1"/>
  <c r="DD482" i="1"/>
  <c r="CZ482" i="1"/>
  <c r="CX482" i="1"/>
  <c r="CT482" i="1"/>
  <c r="CR482" i="1"/>
  <c r="CP482" i="1"/>
  <c r="CL482" i="1"/>
  <c r="CJ482" i="1"/>
  <c r="CE482" i="1"/>
  <c r="CC482" i="1"/>
  <c r="CA482" i="1"/>
  <c r="BW482" i="1"/>
  <c r="BU482" i="1"/>
  <c r="BQ482" i="1"/>
  <c r="BO482" i="1"/>
  <c r="BM482" i="1"/>
  <c r="BI482" i="1"/>
  <c r="BG482" i="1"/>
  <c r="BC482" i="1"/>
  <c r="BA482" i="1"/>
  <c r="AY482" i="1"/>
  <c r="AT482" i="1"/>
  <c r="AR482" i="1"/>
  <c r="AN482" i="1"/>
  <c r="AL482" i="1"/>
  <c r="AJ482" i="1"/>
  <c r="AF482" i="1"/>
  <c r="AD482" i="1"/>
  <c r="Z482" i="1"/>
  <c r="X482" i="1"/>
  <c r="V482" i="1"/>
  <c r="R482" i="1"/>
  <c r="P482" i="1"/>
  <c r="L482" i="1"/>
  <c r="J482" i="1"/>
  <c r="ER481" i="1"/>
  <c r="EH481" i="1"/>
  <c r="DU481" i="1"/>
  <c r="DK481" i="1"/>
  <c r="CY481" i="1"/>
  <c r="CM481" i="1"/>
  <c r="CB481" i="1"/>
  <c r="BP481" i="1"/>
  <c r="BF481" i="1"/>
  <c r="AS481" i="1"/>
  <c r="AG481" i="1"/>
  <c r="W481" i="1"/>
  <c r="K481" i="1"/>
  <c r="EW480" i="1"/>
  <c r="EP480" i="1"/>
  <c r="EJ480" i="1"/>
  <c r="EC480" i="1"/>
  <c r="DY480" i="1"/>
  <c r="DS480" i="1"/>
  <c r="DM480" i="1"/>
  <c r="DG480" i="1"/>
  <c r="DA480" i="1"/>
  <c r="CW480" i="1"/>
  <c r="CQ480" i="1"/>
  <c r="CK480" i="1"/>
  <c r="CD480" i="1"/>
  <c r="BX480" i="1"/>
  <c r="BT480" i="1"/>
  <c r="BN480" i="1"/>
  <c r="BH480" i="1"/>
  <c r="BB480" i="1"/>
  <c r="AU480" i="1"/>
  <c r="AQ480" i="1"/>
  <c r="AK480" i="1"/>
  <c r="AE480" i="1"/>
  <c r="Y480" i="1"/>
  <c r="S480" i="1"/>
  <c r="O480" i="1"/>
  <c r="I480" i="1"/>
  <c r="ER479" i="1"/>
  <c r="EH479" i="1"/>
  <c r="DU479" i="1"/>
  <c r="DK479" i="1"/>
  <c r="CY479" i="1"/>
  <c r="CM479" i="1"/>
  <c r="CB479" i="1"/>
  <c r="BP479" i="1"/>
  <c r="BF479" i="1"/>
  <c r="AS479" i="1"/>
  <c r="AG479" i="1"/>
  <c r="W479" i="1"/>
  <c r="K479" i="1"/>
  <c r="EW478" i="1"/>
  <c r="EP478" i="1"/>
  <c r="EJ478" i="1"/>
  <c r="EC478" i="1"/>
  <c r="DY478" i="1"/>
  <c r="DS478" i="1"/>
  <c r="DM478" i="1"/>
  <c r="DG478" i="1"/>
  <c r="DA478" i="1"/>
  <c r="CW478" i="1"/>
  <c r="CQ478" i="1"/>
  <c r="CK478" i="1"/>
  <c r="CD478" i="1"/>
  <c r="BX478" i="1"/>
  <c r="BT478" i="1"/>
  <c r="BN478" i="1"/>
  <c r="BH478" i="1"/>
  <c r="BB478" i="1"/>
  <c r="AU478" i="1"/>
  <c r="AQ478" i="1"/>
  <c r="AK478" i="1"/>
  <c r="AE478" i="1"/>
  <c r="Y478" i="1"/>
  <c r="S478" i="1"/>
  <c r="O478" i="1"/>
  <c r="I478" i="1"/>
  <c r="EY475" i="1"/>
  <c r="EA475" i="1"/>
  <c r="DE475" i="1"/>
  <c r="CI475" i="1"/>
  <c r="BJ475" i="1"/>
  <c r="AM475" i="1"/>
  <c r="Q475" i="1"/>
  <c r="BA27" i="45"/>
  <c r="AW23" i="45"/>
  <c r="AZ21" i="45"/>
  <c r="BA21" i="45"/>
  <c r="BA18" i="45"/>
  <c r="BA15" i="45"/>
  <c r="AW341" i="45"/>
  <c r="AW327" i="45"/>
  <c r="AZ327" i="45" s="1"/>
  <c r="AW325" i="45"/>
  <c r="AZ325" i="45" s="1"/>
  <c r="AS79" i="1"/>
  <c r="DB79" i="1"/>
  <c r="EV79" i="1"/>
  <c r="BQ79" i="1"/>
  <c r="DY79" i="1"/>
  <c r="FS79" i="1"/>
  <c r="AQ79" i="1"/>
  <c r="CZ79" i="1"/>
  <c r="ET79" i="1"/>
  <c r="BO79" i="1"/>
  <c r="DW79" i="1"/>
  <c r="FQ79" i="1"/>
  <c r="AO79" i="1"/>
  <c r="CX79" i="1"/>
  <c r="ER79" i="1"/>
  <c r="BM79" i="1"/>
  <c r="DU79" i="1"/>
  <c r="FO79" i="1"/>
  <c r="AM79" i="1"/>
  <c r="CV79" i="1"/>
  <c r="EP79" i="1"/>
  <c r="BK79" i="1"/>
  <c r="DS79" i="1"/>
  <c r="FM79" i="1"/>
  <c r="AK79" i="1"/>
  <c r="CT79" i="1"/>
  <c r="EN79" i="1"/>
  <c r="BI79" i="1"/>
  <c r="DQ79" i="1"/>
  <c r="FK79" i="1"/>
  <c r="AI79" i="1"/>
  <c r="CR79" i="1"/>
  <c r="EL79" i="1"/>
  <c r="BG79" i="1"/>
  <c r="DO79" i="1"/>
  <c r="FI79" i="1"/>
  <c r="AG79" i="1"/>
  <c r="CP79" i="1"/>
  <c r="EJ79" i="1"/>
  <c r="BE79" i="1"/>
  <c r="DM79" i="1"/>
  <c r="FG79" i="1"/>
  <c r="BR79" i="1"/>
  <c r="DZ79" i="1"/>
  <c r="FT79" i="1"/>
  <c r="AT79" i="1"/>
  <c r="DC79" i="1"/>
  <c r="EW79" i="1"/>
  <c r="BP79" i="1"/>
  <c r="DX79" i="1"/>
  <c r="FR79" i="1"/>
  <c r="AR79" i="1"/>
  <c r="DA79" i="1"/>
  <c r="EU79" i="1"/>
  <c r="BN79" i="1"/>
  <c r="DV79" i="1"/>
  <c r="FP79" i="1"/>
  <c r="AP79" i="1"/>
  <c r="CY79" i="1"/>
  <c r="ES79" i="1"/>
  <c r="BL79" i="1"/>
  <c r="DT79" i="1"/>
  <c r="FN79" i="1"/>
  <c r="AN79" i="1"/>
  <c r="CW79" i="1"/>
  <c r="EQ79" i="1"/>
  <c r="BJ79" i="1"/>
  <c r="DR79" i="1"/>
  <c r="FL79" i="1"/>
  <c r="AL79" i="1"/>
  <c r="CU79" i="1"/>
  <c r="EO79" i="1"/>
  <c r="BH79" i="1"/>
  <c r="DP79" i="1"/>
  <c r="FJ79" i="1"/>
  <c r="AJ79" i="1"/>
  <c r="CS79" i="1"/>
  <c r="EM79" i="1"/>
  <c r="BF79" i="1"/>
  <c r="DN79" i="1"/>
  <c r="FH79" i="1"/>
  <c r="AH79" i="1"/>
  <c r="CQ79" i="1"/>
  <c r="EK79" i="1"/>
  <c r="BD79" i="1"/>
  <c r="DL79" i="1"/>
  <c r="FF79" i="1"/>
  <c r="AF79" i="1"/>
  <c r="CO79" i="1"/>
  <c r="EI79" i="1"/>
  <c r="AU322" i="45"/>
  <c r="AU259" i="45"/>
  <c r="AU101" i="45"/>
  <c r="AU24" i="45"/>
  <c r="S548" i="1"/>
  <c r="J548" i="1"/>
  <c r="S546" i="1"/>
  <c r="J546" i="1"/>
  <c r="S544" i="1"/>
  <c r="J544" i="1"/>
  <c r="S542" i="1"/>
  <c r="J542" i="1"/>
  <c r="AM469" i="1"/>
  <c r="DS232" i="1"/>
  <c r="DK232" i="1"/>
  <c r="FU153" i="1"/>
  <c r="FS153" i="1"/>
  <c r="FQ153" i="1"/>
  <c r="FO153" i="1"/>
  <c r="FM153" i="1"/>
  <c r="FK153" i="1"/>
  <c r="FI153" i="1"/>
  <c r="FG153" i="1"/>
  <c r="DY153" i="1"/>
  <c r="DW153" i="1"/>
  <c r="DU153" i="1"/>
  <c r="DS153" i="1"/>
  <c r="DQ153" i="1"/>
  <c r="DO153" i="1"/>
  <c r="DM153" i="1"/>
  <c r="BQ153" i="1"/>
  <c r="BO153" i="1"/>
  <c r="BM153" i="1"/>
  <c r="BK153" i="1"/>
  <c r="BI153" i="1"/>
  <c r="BG153" i="1"/>
  <c r="BE153" i="1"/>
  <c r="EE79" i="1"/>
  <c r="CK79" i="1"/>
  <c r="CK2" i="1"/>
  <c r="AU340" i="45"/>
  <c r="AU341" i="45"/>
  <c r="AU261" i="45"/>
  <c r="AL173" i="45"/>
  <c r="AN173" i="45" s="1"/>
  <c r="AP173" i="45" s="1"/>
  <c r="IO135" i="1"/>
  <c r="CX240" i="1"/>
  <c r="CX244" i="1"/>
  <c r="DU244" i="1" s="1"/>
  <c r="DB313" i="1"/>
  <c r="CX313" i="1"/>
  <c r="CX315" i="1"/>
  <c r="CW310" i="1"/>
  <c r="CW318" i="1"/>
  <c r="DC314" i="1"/>
  <c r="CP315" i="1"/>
  <c r="CO318" i="1"/>
  <c r="CX317" i="1"/>
  <c r="CT313" i="1"/>
  <c r="CT240" i="1"/>
  <c r="CX323" i="1"/>
  <c r="CP313" i="1"/>
  <c r="CW316" i="1"/>
  <c r="CP240" i="1"/>
  <c r="DM241" i="1" s="1"/>
  <c r="CX239" i="1"/>
  <c r="IO137" i="1"/>
  <c r="AU336" i="45"/>
  <c r="AL180" i="45"/>
  <c r="AU180" i="45"/>
  <c r="AU98" i="45"/>
  <c r="AU90" i="45"/>
  <c r="AU18" i="45"/>
  <c r="AU327" i="45"/>
  <c r="AU173" i="45"/>
  <c r="AL172" i="45"/>
  <c r="AU23" i="45"/>
  <c r="CO310" i="1"/>
  <c r="CL240" i="1"/>
  <c r="AU105" i="45"/>
  <c r="AU106" i="45"/>
  <c r="AU89" i="45"/>
  <c r="AU337" i="45"/>
  <c r="AU326" i="45"/>
  <c r="AU262" i="45"/>
  <c r="AU260" i="45"/>
  <c r="AU254" i="45"/>
  <c r="AU251" i="45"/>
  <c r="AU108" i="45"/>
  <c r="AU102" i="45"/>
  <c r="AU27" i="45"/>
  <c r="AU15" i="45"/>
  <c r="AU247" i="45"/>
  <c r="AL247" i="45"/>
  <c r="AL179" i="45"/>
  <c r="AU172" i="45"/>
  <c r="AL171" i="45"/>
  <c r="AU103" i="45"/>
  <c r="AU99" i="45"/>
  <c r="AU30" i="45"/>
  <c r="AU28" i="45"/>
  <c r="AU20" i="45"/>
  <c r="AU19" i="45"/>
  <c r="AU16" i="45"/>
  <c r="CW324" i="1"/>
  <c r="DB321" i="1"/>
  <c r="CT321" i="1"/>
  <c r="DA318" i="1"/>
  <c r="CS318" i="1"/>
  <c r="CK318" i="1"/>
  <c r="DB315" i="1"/>
  <c r="CT315" i="1"/>
  <c r="CX312" i="1"/>
  <c r="DA310" i="1"/>
  <c r="CS310" i="1"/>
  <c r="CK310" i="1"/>
  <c r="DF307" i="1"/>
  <c r="EA307" i="1" s="1"/>
  <c r="DC306" i="1"/>
  <c r="DZ306" i="1" s="1"/>
  <c r="EW306" i="1" s="1"/>
  <c r="CY306" i="1"/>
  <c r="DV306" i="1" s="1"/>
  <c r="ES306" i="1" s="1"/>
  <c r="CU306" i="1"/>
  <c r="DR306" i="1" s="1"/>
  <c r="EO306" i="1" s="1"/>
  <c r="CQ306" i="1"/>
  <c r="DN306" i="1" s="1"/>
  <c r="EK306" i="1" s="1"/>
  <c r="CM306" i="1"/>
  <c r="DJ306" i="1" s="1"/>
  <c r="CX250" i="1"/>
  <c r="DB249" i="1"/>
  <c r="CT249" i="1"/>
  <c r="CL249" i="1"/>
  <c r="CV248" i="1"/>
  <c r="CX247" i="1"/>
  <c r="CX246" i="1"/>
  <c r="DU246" i="1" s="1"/>
  <c r="CP239" i="1"/>
  <c r="DC232" i="1"/>
  <c r="DA232" i="1"/>
  <c r="CY232" i="1"/>
  <c r="CW232" i="1"/>
  <c r="CU232" i="1"/>
  <c r="CS232" i="1"/>
  <c r="CQ232" i="1"/>
  <c r="CO232" i="1"/>
  <c r="CM232" i="1"/>
  <c r="CK232" i="1"/>
  <c r="DB231" i="1"/>
  <c r="DY231" i="1" s="1"/>
  <c r="CX231" i="1"/>
  <c r="DU231" i="1" s="1"/>
  <c r="CT231" i="1"/>
  <c r="DQ231" i="1" s="1"/>
  <c r="CP231" i="1"/>
  <c r="DM231" i="1" s="1"/>
  <c r="GR92" i="1"/>
  <c r="IB92" i="1" s="1"/>
  <c r="IB166" i="1"/>
  <c r="IB162" i="1"/>
  <c r="GR84" i="1"/>
  <c r="IB84" i="1" s="1"/>
  <c r="IB158" i="1"/>
  <c r="CH158" i="1"/>
  <c r="HL158" i="1"/>
  <c r="IF141" i="1"/>
  <c r="IO141" i="1"/>
  <c r="IF136" i="1"/>
  <c r="IO136" i="1"/>
  <c r="IF132" i="1"/>
  <c r="IO132" i="1"/>
  <c r="IF128" i="1"/>
  <c r="IO128" i="1"/>
  <c r="IF124" i="1"/>
  <c r="IO124" i="1"/>
  <c r="IF119" i="1"/>
  <c r="IO119" i="1"/>
  <c r="HZ84" i="1"/>
  <c r="HY85" i="1"/>
  <c r="DJ233" i="1"/>
  <c r="DY232" i="1"/>
  <c r="DU232" i="1"/>
  <c r="DQ232" i="1"/>
  <c r="DM232" i="1"/>
  <c r="DI232" i="1"/>
  <c r="CK231" i="1"/>
  <c r="DH231" i="1" s="1"/>
  <c r="CM231" i="1"/>
  <c r="DJ231" i="1" s="1"/>
  <c r="CO231" i="1"/>
  <c r="DL231" i="1" s="1"/>
  <c r="CQ231" i="1"/>
  <c r="DN231" i="1" s="1"/>
  <c r="CS231" i="1"/>
  <c r="DP231" i="1" s="1"/>
  <c r="CU231" i="1"/>
  <c r="DR231" i="1" s="1"/>
  <c r="CW231" i="1"/>
  <c r="DT231" i="1" s="1"/>
  <c r="CY231" i="1"/>
  <c r="DV231" i="1" s="1"/>
  <c r="DA231" i="1"/>
  <c r="DX231" i="1" s="1"/>
  <c r="DC231" i="1"/>
  <c r="DZ231" i="1" s="1"/>
  <c r="GP160" i="1"/>
  <c r="GO161" i="1"/>
  <c r="HZ158" i="1"/>
  <c r="HY159" i="1"/>
  <c r="IF143" i="1"/>
  <c r="IO143" i="1"/>
  <c r="IF139" i="1"/>
  <c r="IO139" i="1"/>
  <c r="IF134" i="1"/>
  <c r="IO134" i="1"/>
  <c r="IF130" i="1"/>
  <c r="IO130" i="1"/>
  <c r="IF126" i="1"/>
  <c r="IO126" i="1"/>
  <c r="IF122" i="1"/>
  <c r="IO122" i="1"/>
  <c r="IF114" i="1"/>
  <c r="IO114" i="1"/>
  <c r="GP84" i="1"/>
  <c r="GO85" i="1"/>
  <c r="HL84" i="1"/>
  <c r="B85" i="1"/>
  <c r="CW322" i="1"/>
  <c r="CZ249" i="1"/>
  <c r="CV249" i="1"/>
  <c r="DS249" i="1" s="1"/>
  <c r="CR249" i="1"/>
  <c r="CN249" i="1"/>
  <c r="CJ249" i="1"/>
  <c r="CZ248" i="1"/>
  <c r="CP248" i="1"/>
  <c r="CP247" i="1"/>
  <c r="DM247" i="1" s="1"/>
  <c r="CP246" i="1"/>
  <c r="DM246" i="1" s="1"/>
  <c r="DU241" i="1"/>
  <c r="CZ240" i="1"/>
  <c r="CV240" i="1"/>
  <c r="CR240" i="1"/>
  <c r="CN240" i="1"/>
  <c r="CJ240" i="1"/>
  <c r="DB239" i="1"/>
  <c r="CT239" i="1"/>
  <c r="CL239" i="1"/>
  <c r="CX238" i="1"/>
  <c r="CZ237" i="1"/>
  <c r="CP237" i="1"/>
  <c r="CX236" i="1"/>
  <c r="CI325" i="1"/>
  <c r="CL325" i="1"/>
  <c r="CT325" i="1"/>
  <c r="DB325" i="1"/>
  <c r="CI321" i="1"/>
  <c r="CK321" i="1"/>
  <c r="CM321" i="1"/>
  <c r="CO321" i="1"/>
  <c r="CQ321" i="1"/>
  <c r="CS321" i="1"/>
  <c r="CU321" i="1"/>
  <c r="CW321" i="1"/>
  <c r="DT321" i="1" s="1"/>
  <c r="CY321" i="1"/>
  <c r="DA321" i="1"/>
  <c r="DC321" i="1"/>
  <c r="CI319" i="1"/>
  <c r="CP319" i="1"/>
  <c r="CI315" i="1"/>
  <c r="CK315" i="1"/>
  <c r="CM315" i="1"/>
  <c r="CO315" i="1"/>
  <c r="CQ315" i="1"/>
  <c r="CS315" i="1"/>
  <c r="CU315" i="1"/>
  <c r="DR315" i="1" s="1"/>
  <c r="CW315" i="1"/>
  <c r="CY315" i="1"/>
  <c r="DA315" i="1"/>
  <c r="DC315" i="1"/>
  <c r="DZ315" i="1" s="1"/>
  <c r="CK314" i="1"/>
  <c r="CS314" i="1"/>
  <c r="CW314" i="1"/>
  <c r="DA314" i="1"/>
  <c r="CI312" i="1"/>
  <c r="CJ312" i="1"/>
  <c r="CN312" i="1"/>
  <c r="CR312" i="1"/>
  <c r="CV312" i="1"/>
  <c r="CZ312" i="1"/>
  <c r="CK308" i="1"/>
  <c r="CO308" i="1"/>
  <c r="CS308" i="1"/>
  <c r="CW308" i="1"/>
  <c r="DA308" i="1"/>
  <c r="GP307" i="1"/>
  <c r="GO308" i="1"/>
  <c r="GP308" i="1" s="1"/>
  <c r="CP325" i="1"/>
  <c r="CI323" i="1"/>
  <c r="CL323" i="1"/>
  <c r="CT323" i="1"/>
  <c r="DB323" i="1"/>
  <c r="CZ321" i="1"/>
  <c r="CV321" i="1"/>
  <c r="CR321" i="1"/>
  <c r="CN321" i="1"/>
  <c r="CJ321" i="1"/>
  <c r="CJ320" i="1"/>
  <c r="CO320" i="1"/>
  <c r="CX319" i="1"/>
  <c r="CI317" i="1"/>
  <c r="CL317" i="1"/>
  <c r="CT317" i="1"/>
  <c r="DB317" i="1"/>
  <c r="DT316" i="1"/>
  <c r="CZ315" i="1"/>
  <c r="CV315" i="1"/>
  <c r="CR315" i="1"/>
  <c r="CN315" i="1"/>
  <c r="CJ315" i="1"/>
  <c r="CY314" i="1"/>
  <c r="CO314" i="1"/>
  <c r="CJ313" i="1"/>
  <c r="DG313" i="1" s="1"/>
  <c r="CN313" i="1"/>
  <c r="DK313" i="1" s="1"/>
  <c r="CR313" i="1"/>
  <c r="DO313" i="1" s="1"/>
  <c r="CV313" i="1"/>
  <c r="DS313" i="1" s="1"/>
  <c r="CZ313" i="1"/>
  <c r="DW313" i="1" s="1"/>
  <c r="DB312" i="1"/>
  <c r="CT312" i="1"/>
  <c r="CL312" i="1"/>
  <c r="CJ311" i="1"/>
  <c r="CO311" i="1"/>
  <c r="DC308" i="1"/>
  <c r="CU308" i="1"/>
  <c r="CM308" i="1"/>
  <c r="CJ306" i="1"/>
  <c r="CL306" i="1"/>
  <c r="CN306" i="1"/>
  <c r="CP306" i="1"/>
  <c r="CR306" i="1"/>
  <c r="CT306" i="1"/>
  <c r="CV306" i="1"/>
  <c r="CX306" i="1"/>
  <c r="CZ306" i="1"/>
  <c r="DB306" i="1"/>
  <c r="DX306" i="1"/>
  <c r="DT306" i="1"/>
  <c r="DG316" i="1"/>
  <c r="CS305" i="1"/>
  <c r="DP306" i="1" s="1"/>
  <c r="CP250" i="1"/>
  <c r="DB248" i="1"/>
  <c r="CX248" i="1"/>
  <c r="CT248" i="1"/>
  <c r="CL248" i="1"/>
  <c r="DB247" i="1"/>
  <c r="DY247" i="1" s="1"/>
  <c r="CT247" i="1"/>
  <c r="CL247" i="1"/>
  <c r="DB246" i="1"/>
  <c r="DY246" i="1" s="1"/>
  <c r="CT246" i="1"/>
  <c r="DQ246" i="1" s="1"/>
  <c r="CL246" i="1"/>
  <c r="DI246" i="1" s="1"/>
  <c r="CP243" i="1"/>
  <c r="CX242" i="1"/>
  <c r="DU242" i="1" s="1"/>
  <c r="DB241" i="1"/>
  <c r="DY241" i="1" s="1"/>
  <c r="CT241" i="1"/>
  <c r="DQ241" i="1" s="1"/>
  <c r="CL241" i="1"/>
  <c r="DI241" i="1" s="1"/>
  <c r="CP236" i="1"/>
  <c r="DV307" i="1"/>
  <c r="DV308" i="1"/>
  <c r="CZ325" i="1"/>
  <c r="CV325" i="1"/>
  <c r="CR325" i="1"/>
  <c r="CN325" i="1"/>
  <c r="CJ325" i="1"/>
  <c r="DG325" i="1" s="1"/>
  <c r="CO324" i="1"/>
  <c r="CZ323" i="1"/>
  <c r="CV323" i="1"/>
  <c r="CR323" i="1"/>
  <c r="CN323" i="1"/>
  <c r="CJ323" i="1"/>
  <c r="DC318" i="1"/>
  <c r="CY318" i="1"/>
  <c r="CU318" i="1"/>
  <c r="CQ318" i="1"/>
  <c r="CM318" i="1"/>
  <c r="CI318" i="1"/>
  <c r="DF319" i="1" s="1"/>
  <c r="CZ317" i="1"/>
  <c r="CV317" i="1"/>
  <c r="CR317" i="1"/>
  <c r="CN317" i="1"/>
  <c r="CJ317" i="1"/>
  <c r="DA311" i="1"/>
  <c r="CS311" i="1"/>
  <c r="CK311" i="1"/>
  <c r="CU309" i="1"/>
  <c r="DR309" i="1" s="1"/>
  <c r="CJ308" i="1"/>
  <c r="CL308" i="1"/>
  <c r="CN308" i="1"/>
  <c r="CP308" i="1"/>
  <c r="CR308" i="1"/>
  <c r="CT308" i="1"/>
  <c r="CV308" i="1"/>
  <c r="CX308" i="1"/>
  <c r="CZ308" i="1"/>
  <c r="DB308" i="1"/>
  <c r="X82" i="1"/>
  <c r="CK305" i="1"/>
  <c r="DH306" i="1" s="1"/>
  <c r="CO305" i="1"/>
  <c r="DL306" i="1" s="1"/>
  <c r="CR305" i="1"/>
  <c r="DO306" i="1" s="1"/>
  <c r="EL306" i="1" s="1"/>
  <c r="CT305" i="1"/>
  <c r="DQ306" i="1" s="1"/>
  <c r="EN306" i="1" s="1"/>
  <c r="CV305" i="1"/>
  <c r="DS306" i="1" s="1"/>
  <c r="EP306" i="1" s="1"/>
  <c r="CX305" i="1"/>
  <c r="DU306" i="1" s="1"/>
  <c r="ER306" i="1" s="1"/>
  <c r="CZ305" i="1"/>
  <c r="DW306" i="1" s="1"/>
  <c r="ET306" i="1" s="1"/>
  <c r="DB305" i="1"/>
  <c r="DY306" i="1" s="1"/>
  <c r="EV306" i="1" s="1"/>
  <c r="DG324" i="1"/>
  <c r="DG309" i="1"/>
  <c r="CK307" i="1"/>
  <c r="CQ307" i="1"/>
  <c r="DB250" i="1"/>
  <c r="DY250" i="1" s="1"/>
  <c r="CT250" i="1"/>
  <c r="DQ250" i="1" s="1"/>
  <c r="CL250" i="1"/>
  <c r="DI250" i="1" s="1"/>
  <c r="DM249" i="1"/>
  <c r="DC248" i="1"/>
  <c r="DA248" i="1"/>
  <c r="CY248" i="1"/>
  <c r="CW248" i="1"/>
  <c r="CU248" i="1"/>
  <c r="CR248" i="1"/>
  <c r="CN248" i="1"/>
  <c r="CZ247" i="1"/>
  <c r="CV247" i="1"/>
  <c r="CR247" i="1"/>
  <c r="CN247" i="1"/>
  <c r="CZ246" i="1"/>
  <c r="DW246" i="1" s="1"/>
  <c r="CV246" i="1"/>
  <c r="DS246" i="1" s="1"/>
  <c r="CR246" i="1"/>
  <c r="DO246" i="1" s="1"/>
  <c r="CN246" i="1"/>
  <c r="DK246" i="1" s="1"/>
  <c r="CP244" i="1"/>
  <c r="DM244" i="1" s="1"/>
  <c r="DU243" i="1"/>
  <c r="DG243" i="1"/>
  <c r="CP242" i="1"/>
  <c r="DM242" i="1" s="1"/>
  <c r="CZ241" i="1"/>
  <c r="DW241" i="1" s="1"/>
  <c r="CV241" i="1"/>
  <c r="DS241" i="1" s="1"/>
  <c r="CR241" i="1"/>
  <c r="DO241" i="1" s="1"/>
  <c r="CN241" i="1"/>
  <c r="DK241" i="1" s="1"/>
  <c r="CJ241" i="1"/>
  <c r="DG241" i="1" s="1"/>
  <c r="DG240" i="1"/>
  <c r="CP238" i="1"/>
  <c r="DM238" i="1" s="1"/>
  <c r="DB237" i="1"/>
  <c r="CX237" i="1"/>
  <c r="DU237" i="1" s="1"/>
  <c r="CT237" i="1"/>
  <c r="CL237" i="1"/>
  <c r="DB236" i="1"/>
  <c r="CT236" i="1"/>
  <c r="CL236" i="1"/>
  <c r="DV235" i="1"/>
  <c r="CQ234" i="1"/>
  <c r="CY233" i="1"/>
  <c r="DV233" i="1" s="1"/>
  <c r="DM243" i="1"/>
  <c r="DG242" i="1"/>
  <c r="DN235" i="1"/>
  <c r="IB161" i="1"/>
  <c r="IB160" i="1"/>
  <c r="IO138" i="1"/>
  <c r="IO120" i="1"/>
  <c r="DA324" i="1"/>
  <c r="CS324" i="1"/>
  <c r="CK324" i="1"/>
  <c r="DC323" i="1"/>
  <c r="DA323" i="1"/>
  <c r="CY323" i="1"/>
  <c r="CW323" i="1"/>
  <c r="DT323" i="1" s="1"/>
  <c r="CU323" i="1"/>
  <c r="CS323" i="1"/>
  <c r="CQ323" i="1"/>
  <c r="CO323" i="1"/>
  <c r="CM323" i="1"/>
  <c r="CK323" i="1"/>
  <c r="CO322" i="1"/>
  <c r="DL322" i="1" s="1"/>
  <c r="DB319" i="1"/>
  <c r="CT319" i="1"/>
  <c r="CL319" i="1"/>
  <c r="DG318" i="1"/>
  <c r="DC317" i="1"/>
  <c r="DA317" i="1"/>
  <c r="CY317" i="1"/>
  <c r="CW317" i="1"/>
  <c r="DT317" i="1" s="1"/>
  <c r="CU317" i="1"/>
  <c r="CS317" i="1"/>
  <c r="CQ317" i="1"/>
  <c r="CO317" i="1"/>
  <c r="CM317" i="1"/>
  <c r="CK317" i="1"/>
  <c r="CO316" i="1"/>
  <c r="DL316" i="1" s="1"/>
  <c r="DC311" i="1"/>
  <c r="CY311" i="1"/>
  <c r="CU311" i="1"/>
  <c r="CQ311" i="1"/>
  <c r="CM311" i="1"/>
  <c r="CI311" i="1"/>
  <c r="DC309" i="1"/>
  <c r="DZ309" i="1" s="1"/>
  <c r="CM309" i="1"/>
  <c r="DJ309" i="1" s="1"/>
  <c r="DZ318" i="1"/>
  <c r="DV318" i="1"/>
  <c r="DR318" i="1"/>
  <c r="DN318" i="1"/>
  <c r="DJ318" i="1"/>
  <c r="DF318" i="1"/>
  <c r="DU250" i="1"/>
  <c r="DM250" i="1"/>
  <c r="DG250" i="1"/>
  <c r="DC249" i="1"/>
  <c r="DZ249" i="1" s="1"/>
  <c r="DA249" i="1"/>
  <c r="DX249" i="1" s="1"/>
  <c r="CY249" i="1"/>
  <c r="DV249" i="1" s="1"/>
  <c r="CW249" i="1"/>
  <c r="DT249" i="1" s="1"/>
  <c r="CU249" i="1"/>
  <c r="DR249" i="1" s="1"/>
  <c r="CS249" i="1"/>
  <c r="CQ249" i="1"/>
  <c r="CO249" i="1"/>
  <c r="CM249" i="1"/>
  <c r="CK249" i="1"/>
  <c r="DY240" i="1"/>
  <c r="DU240" i="1"/>
  <c r="DQ240" i="1"/>
  <c r="DM240" i="1"/>
  <c r="DI240" i="1"/>
  <c r="CZ239" i="1"/>
  <c r="DW240" i="1" s="1"/>
  <c r="CV239" i="1"/>
  <c r="DS240" i="1" s="1"/>
  <c r="CR239" i="1"/>
  <c r="DO240" i="1" s="1"/>
  <c r="CN239" i="1"/>
  <c r="DK240" i="1" s="1"/>
  <c r="DU238" i="1"/>
  <c r="DI238" i="1"/>
  <c r="DM237" i="1"/>
  <c r="CZ236" i="1"/>
  <c r="DW237" i="1" s="1"/>
  <c r="CV236" i="1"/>
  <c r="DS237" i="1" s="1"/>
  <c r="CR236" i="1"/>
  <c r="CN236" i="1"/>
  <c r="CJ236" i="1"/>
  <c r="DG237" i="1" s="1"/>
  <c r="DC235" i="1"/>
  <c r="CU235" i="1"/>
  <c r="CM235" i="1"/>
  <c r="DJ234" i="1"/>
  <c r="CQ233" i="1"/>
  <c r="DN233" i="1" s="1"/>
  <c r="IB167" i="1"/>
  <c r="IO117" i="1"/>
  <c r="IO116" i="1"/>
  <c r="IO109" i="1"/>
  <c r="CZ250" i="1"/>
  <c r="DW250" i="1" s="1"/>
  <c r="CV250" i="1"/>
  <c r="DS250" i="1" s="1"/>
  <c r="CR250" i="1"/>
  <c r="DO250" i="1" s="1"/>
  <c r="CN250" i="1"/>
  <c r="DK250" i="1" s="1"/>
  <c r="DO248" i="1"/>
  <c r="DO249" i="1"/>
  <c r="DK248" i="1"/>
  <c r="DK249" i="1"/>
  <c r="DG248" i="1"/>
  <c r="DG249" i="1"/>
  <c r="AU263" i="45"/>
  <c r="AU256" i="45"/>
  <c r="AU252" i="45"/>
  <c r="DC324" i="1"/>
  <c r="DZ324" i="1" s="1"/>
  <c r="CY324" i="1"/>
  <c r="DV324" i="1" s="1"/>
  <c r="CU324" i="1"/>
  <c r="DR324" i="1" s="1"/>
  <c r="CQ324" i="1"/>
  <c r="DN324" i="1" s="1"/>
  <c r="CM324" i="1"/>
  <c r="DJ324" i="1" s="1"/>
  <c r="CI324" i="1"/>
  <c r="DF324" i="1" s="1"/>
  <c r="DT322" i="1"/>
  <c r="DA320" i="1"/>
  <c r="DX321" i="1" s="1"/>
  <c r="CS320" i="1"/>
  <c r="DP321" i="1" s="1"/>
  <c r="CK320" i="1"/>
  <c r="DH321" i="1" s="1"/>
  <c r="CZ319" i="1"/>
  <c r="CV319" i="1"/>
  <c r="CR319" i="1"/>
  <c r="CN319" i="1"/>
  <c r="CJ319" i="1"/>
  <c r="DG319" i="1" s="1"/>
  <c r="DA316" i="1"/>
  <c r="DX316" i="1" s="1"/>
  <c r="CS316" i="1"/>
  <c r="DP316" i="1" s="1"/>
  <c r="CK316" i="1"/>
  <c r="DH316" i="1" s="1"/>
  <c r="DF312" i="1"/>
  <c r="EA312" i="1" s="1"/>
  <c r="DC310" i="1"/>
  <c r="DZ310" i="1" s="1"/>
  <c r="CY310" i="1"/>
  <c r="CU310" i="1"/>
  <c r="DR310" i="1" s="1"/>
  <c r="CQ310" i="1"/>
  <c r="CM310" i="1"/>
  <c r="DJ310" i="1" s="1"/>
  <c r="CI310" i="1"/>
  <c r="CY309" i="1"/>
  <c r="DV309" i="1" s="1"/>
  <c r="CQ309" i="1"/>
  <c r="DN309" i="1" s="1"/>
  <c r="CI309" i="1"/>
  <c r="DF309" i="1" s="1"/>
  <c r="HL308" i="1"/>
  <c r="DC307" i="1"/>
  <c r="CU307" i="1"/>
  <c r="CM307" i="1"/>
  <c r="CI250" i="1"/>
  <c r="CK250" i="1"/>
  <c r="DH250" i="1" s="1"/>
  <c r="CM250" i="1"/>
  <c r="DJ250" i="1" s="1"/>
  <c r="CO250" i="1"/>
  <c r="DL250" i="1" s="1"/>
  <c r="CQ250" i="1"/>
  <c r="DN250" i="1" s="1"/>
  <c r="CS250" i="1"/>
  <c r="DP250" i="1" s="1"/>
  <c r="CU250" i="1"/>
  <c r="DR250" i="1" s="1"/>
  <c r="CW250" i="1"/>
  <c r="DT250" i="1" s="1"/>
  <c r="CY250" i="1"/>
  <c r="DV250" i="1" s="1"/>
  <c r="DA250" i="1"/>
  <c r="DX250" i="1" s="1"/>
  <c r="DC250" i="1"/>
  <c r="DZ250" i="1" s="1"/>
  <c r="DW248" i="1"/>
  <c r="DU245" i="1"/>
  <c r="DM245" i="1"/>
  <c r="DB244" i="1"/>
  <c r="CT244" i="1"/>
  <c r="CL244" i="1"/>
  <c r="DB243" i="1"/>
  <c r="CT243" i="1"/>
  <c r="CL243" i="1"/>
  <c r="DB242" i="1"/>
  <c r="DY242" i="1" s="1"/>
  <c r="CT242" i="1"/>
  <c r="DQ242" i="1" s="1"/>
  <c r="CL242" i="1"/>
  <c r="DI242" i="1" s="1"/>
  <c r="DC241" i="1"/>
  <c r="DA241" i="1"/>
  <c r="CY241" i="1"/>
  <c r="CW241" i="1"/>
  <c r="CU241" i="1"/>
  <c r="CS241" i="1"/>
  <c r="CQ241" i="1"/>
  <c r="CO241" i="1"/>
  <c r="CM241" i="1"/>
  <c r="CK241" i="1"/>
  <c r="DC240" i="1"/>
  <c r="DA240" i="1"/>
  <c r="CY240" i="1"/>
  <c r="CW240" i="1"/>
  <c r="CU240" i="1"/>
  <c r="CS240" i="1"/>
  <c r="CQ240" i="1"/>
  <c r="CO240" i="1"/>
  <c r="CM240" i="1"/>
  <c r="CK240" i="1"/>
  <c r="DU239" i="1"/>
  <c r="DM239" i="1"/>
  <c r="DI239" i="1"/>
  <c r="CI239" i="1"/>
  <c r="DD239" i="1" s="1"/>
  <c r="CK239" i="1"/>
  <c r="CM239" i="1"/>
  <c r="CO239" i="1"/>
  <c r="CQ239" i="1"/>
  <c r="CS239" i="1"/>
  <c r="CU239" i="1"/>
  <c r="CW239" i="1"/>
  <c r="CY239" i="1"/>
  <c r="DA239" i="1"/>
  <c r="DC239" i="1"/>
  <c r="DB238" i="1"/>
  <c r="CT238" i="1"/>
  <c r="CR237" i="1"/>
  <c r="DO237" i="1" s="1"/>
  <c r="CN237" i="1"/>
  <c r="DK237" i="1" s="1"/>
  <c r="CJ238" i="1"/>
  <c r="CN238" i="1"/>
  <c r="DK238" i="1" s="1"/>
  <c r="CR238" i="1"/>
  <c r="CV238" i="1"/>
  <c r="CZ238" i="1"/>
  <c r="CI237" i="1"/>
  <c r="CK237" i="1"/>
  <c r="CM237" i="1"/>
  <c r="CO237" i="1"/>
  <c r="CQ237" i="1"/>
  <c r="CS237" i="1"/>
  <c r="CU237" i="1"/>
  <c r="CW237" i="1"/>
  <c r="CY237" i="1"/>
  <c r="DA237" i="1"/>
  <c r="DC237" i="1"/>
  <c r="DJ235" i="1"/>
  <c r="DA235" i="1"/>
  <c r="CW235" i="1"/>
  <c r="CS235" i="1"/>
  <c r="CO235" i="1"/>
  <c r="CK235" i="1"/>
  <c r="DC234" i="1"/>
  <c r="CU234" i="1"/>
  <c r="DC233" i="1"/>
  <c r="DZ233" i="1" s="1"/>
  <c r="CU233" i="1"/>
  <c r="DR233" i="1" s="1"/>
  <c r="IO115" i="1"/>
  <c r="IO113" i="1"/>
  <c r="DG310" i="1"/>
  <c r="DG311" i="1"/>
  <c r="CH309" i="1"/>
  <c r="HL309" i="1"/>
  <c r="B310" i="1"/>
  <c r="DH307" i="1"/>
  <c r="DH308" i="1"/>
  <c r="AU258" i="45"/>
  <c r="AL258" i="45"/>
  <c r="AU253" i="45"/>
  <c r="AU250" i="45"/>
  <c r="AJ469" i="1"/>
  <c r="AJ468" i="1"/>
  <c r="DC325" i="1"/>
  <c r="DZ325" i="1" s="1"/>
  <c r="DA325" i="1"/>
  <c r="DX325" i="1" s="1"/>
  <c r="CY325" i="1"/>
  <c r="DV325" i="1" s="1"/>
  <c r="CW325" i="1"/>
  <c r="DT325" i="1" s="1"/>
  <c r="CU325" i="1"/>
  <c r="DR325" i="1" s="1"/>
  <c r="CS325" i="1"/>
  <c r="DP325" i="1" s="1"/>
  <c r="CQ325" i="1"/>
  <c r="DN325" i="1" s="1"/>
  <c r="CO325" i="1"/>
  <c r="DL325" i="1" s="1"/>
  <c r="CM325" i="1"/>
  <c r="DJ325" i="1" s="1"/>
  <c r="CK325" i="1"/>
  <c r="DH325" i="1" s="1"/>
  <c r="DX324" i="1"/>
  <c r="DT324" i="1"/>
  <c r="DP324" i="1"/>
  <c r="DL324" i="1"/>
  <c r="DH324" i="1"/>
  <c r="DA322" i="1"/>
  <c r="DX322" i="1" s="1"/>
  <c r="CS322" i="1"/>
  <c r="DP322" i="1" s="1"/>
  <c r="CK322" i="1"/>
  <c r="DH322" i="1" s="1"/>
  <c r="DG321" i="1"/>
  <c r="DC320" i="1"/>
  <c r="CY320" i="1"/>
  <c r="CU320" i="1"/>
  <c r="CQ320" i="1"/>
  <c r="CM320" i="1"/>
  <c r="CI320" i="1"/>
  <c r="DF320" i="1" s="1"/>
  <c r="DC319" i="1"/>
  <c r="DZ319" i="1" s="1"/>
  <c r="DA319" i="1"/>
  <c r="DX319" i="1" s="1"/>
  <c r="CY319" i="1"/>
  <c r="DV319" i="1" s="1"/>
  <c r="CW319" i="1"/>
  <c r="DT319" i="1" s="1"/>
  <c r="CU319" i="1"/>
  <c r="DR319" i="1" s="1"/>
  <c r="CS319" i="1"/>
  <c r="DP319" i="1" s="1"/>
  <c r="CQ319" i="1"/>
  <c r="DN319" i="1" s="1"/>
  <c r="CO319" i="1"/>
  <c r="DL319" i="1" s="1"/>
  <c r="CM319" i="1"/>
  <c r="DJ319" i="1" s="1"/>
  <c r="CK319" i="1"/>
  <c r="DH319" i="1" s="1"/>
  <c r="DX318" i="1"/>
  <c r="DT318" i="1"/>
  <c r="DP318" i="1"/>
  <c r="DL318" i="1"/>
  <c r="DH318" i="1"/>
  <c r="DG317" i="1"/>
  <c r="DC316" i="1"/>
  <c r="DZ316" i="1" s="1"/>
  <c r="CY316" i="1"/>
  <c r="DV316" i="1" s="1"/>
  <c r="CU316" i="1"/>
  <c r="DR316" i="1" s="1"/>
  <c r="CQ316" i="1"/>
  <c r="DN316" i="1" s="1"/>
  <c r="CM316" i="1"/>
  <c r="DJ316" i="1" s="1"/>
  <c r="CI316" i="1"/>
  <c r="DF316" i="1" s="1"/>
  <c r="DY313" i="1"/>
  <c r="DU313" i="1"/>
  <c r="DQ313" i="1"/>
  <c r="DM313" i="1"/>
  <c r="DI313" i="1"/>
  <c r="DC312" i="1"/>
  <c r="DZ312" i="1" s="1"/>
  <c r="EW312" i="1" s="1"/>
  <c r="DA312" i="1"/>
  <c r="DX312" i="1" s="1"/>
  <c r="EU312" i="1" s="1"/>
  <c r="CY312" i="1"/>
  <c r="DV312" i="1" s="1"/>
  <c r="ES312" i="1" s="1"/>
  <c r="CW312" i="1"/>
  <c r="DT312" i="1" s="1"/>
  <c r="EQ312" i="1" s="1"/>
  <c r="CU312" i="1"/>
  <c r="DR312" i="1" s="1"/>
  <c r="EO312" i="1" s="1"/>
  <c r="CS312" i="1"/>
  <c r="DP312" i="1" s="1"/>
  <c r="EM312" i="1" s="1"/>
  <c r="CQ312" i="1"/>
  <c r="DN312" i="1" s="1"/>
  <c r="EK312" i="1" s="1"/>
  <c r="CO312" i="1"/>
  <c r="DL312" i="1" s="1"/>
  <c r="EI312" i="1" s="1"/>
  <c r="CM312" i="1"/>
  <c r="DJ312" i="1" s="1"/>
  <c r="EG312" i="1" s="1"/>
  <c r="CK312" i="1"/>
  <c r="DH312" i="1" s="1"/>
  <c r="EE312" i="1" s="1"/>
  <c r="DX311" i="1"/>
  <c r="DT311" i="1"/>
  <c r="DP311" i="1"/>
  <c r="DL311" i="1"/>
  <c r="DH311" i="1"/>
  <c r="DB310" i="1"/>
  <c r="CZ310" i="1"/>
  <c r="CX310" i="1"/>
  <c r="CV310" i="1"/>
  <c r="CT310" i="1"/>
  <c r="CR310" i="1"/>
  <c r="CP310" i="1"/>
  <c r="CN310" i="1"/>
  <c r="CL310" i="1"/>
  <c r="DA309" i="1"/>
  <c r="CW309" i="1"/>
  <c r="CS309" i="1"/>
  <c r="CO309" i="1"/>
  <c r="CK309" i="1"/>
  <c r="DA307" i="1"/>
  <c r="CW307" i="1"/>
  <c r="CS307" i="1"/>
  <c r="CO307" i="1"/>
  <c r="DG244" i="1"/>
  <c r="DG245" i="1"/>
  <c r="AL186" i="45"/>
  <c r="AN186" i="45" s="1"/>
  <c r="AU171" i="45"/>
  <c r="DX320" i="1"/>
  <c r="DT320" i="1"/>
  <c r="DP320" i="1"/>
  <c r="DL320" i="1"/>
  <c r="DH320" i="1"/>
  <c r="DS248" i="1"/>
  <c r="CI248" i="1"/>
  <c r="CK248" i="1"/>
  <c r="CM248" i="1"/>
  <c r="CO248" i="1"/>
  <c r="CQ248" i="1"/>
  <c r="CS248" i="1"/>
  <c r="CI247" i="1"/>
  <c r="CK247" i="1"/>
  <c r="CM247" i="1"/>
  <c r="CO247" i="1"/>
  <c r="CQ247" i="1"/>
  <c r="CS247" i="1"/>
  <c r="CU247" i="1"/>
  <c r="CW247" i="1"/>
  <c r="CY247" i="1"/>
  <c r="DA247" i="1"/>
  <c r="DC247" i="1"/>
  <c r="CI246" i="1"/>
  <c r="CK246" i="1"/>
  <c r="CM246" i="1"/>
  <c r="CO246" i="1"/>
  <c r="CQ246" i="1"/>
  <c r="CS246" i="1"/>
  <c r="CU246" i="1"/>
  <c r="CW246" i="1"/>
  <c r="CY246" i="1"/>
  <c r="DA246" i="1"/>
  <c r="DC246" i="1"/>
  <c r="DD245" i="1"/>
  <c r="DC245" i="1"/>
  <c r="DA245" i="1"/>
  <c r="CY245" i="1"/>
  <c r="CW245" i="1"/>
  <c r="CU245" i="1"/>
  <c r="CS245" i="1"/>
  <c r="CQ245" i="1"/>
  <c r="CO245" i="1"/>
  <c r="CM245" i="1"/>
  <c r="CK245" i="1"/>
  <c r="CZ244" i="1"/>
  <c r="CV244" i="1"/>
  <c r="CR244" i="1"/>
  <c r="CN244" i="1"/>
  <c r="CZ243" i="1"/>
  <c r="CV243" i="1"/>
  <c r="CR243" i="1"/>
  <c r="CN243" i="1"/>
  <c r="CZ242" i="1"/>
  <c r="DW242" i="1" s="1"/>
  <c r="CV242" i="1"/>
  <c r="DS242" i="1" s="1"/>
  <c r="CR242" i="1"/>
  <c r="DO242" i="1" s="1"/>
  <c r="CN242" i="1"/>
  <c r="DK242" i="1" s="1"/>
  <c r="CI244" i="1"/>
  <c r="CK244" i="1"/>
  <c r="CM244" i="1"/>
  <c r="CO244" i="1"/>
  <c r="CQ244" i="1"/>
  <c r="CS244" i="1"/>
  <c r="CU244" i="1"/>
  <c r="CW244" i="1"/>
  <c r="CY244" i="1"/>
  <c r="DA244" i="1"/>
  <c r="DC244" i="1"/>
  <c r="CI243" i="1"/>
  <c r="CK243" i="1"/>
  <c r="CM243" i="1"/>
  <c r="CO243" i="1"/>
  <c r="CQ243" i="1"/>
  <c r="CS243" i="1"/>
  <c r="CU243" i="1"/>
  <c r="CW243" i="1"/>
  <c r="CY243" i="1"/>
  <c r="DA243" i="1"/>
  <c r="DC243" i="1"/>
  <c r="CI242" i="1"/>
  <c r="CK242" i="1"/>
  <c r="DH242" i="1" s="1"/>
  <c r="CM242" i="1"/>
  <c r="DJ242" i="1" s="1"/>
  <c r="CO242" i="1"/>
  <c r="DL242" i="1" s="1"/>
  <c r="CQ242" i="1"/>
  <c r="DN242" i="1" s="1"/>
  <c r="CS242" i="1"/>
  <c r="DP242" i="1" s="1"/>
  <c r="CU242" i="1"/>
  <c r="DR242" i="1" s="1"/>
  <c r="CW242" i="1"/>
  <c r="DT242" i="1" s="1"/>
  <c r="CY242" i="1"/>
  <c r="DV242" i="1" s="1"/>
  <c r="DA242" i="1"/>
  <c r="DX242" i="1" s="1"/>
  <c r="DC242" i="1"/>
  <c r="DZ242" i="1" s="1"/>
  <c r="CI238" i="1"/>
  <c r="CK238" i="1"/>
  <c r="CM238" i="1"/>
  <c r="CO238" i="1"/>
  <c r="CQ238" i="1"/>
  <c r="CS238" i="1"/>
  <c r="CU238" i="1"/>
  <c r="CW238" i="1"/>
  <c r="CY238" i="1"/>
  <c r="DA238" i="1"/>
  <c r="DC238" i="1"/>
  <c r="DF241" i="1"/>
  <c r="DF240" i="1"/>
  <c r="DD237" i="1"/>
  <c r="DF237" i="1"/>
  <c r="EA237" i="1" s="1"/>
  <c r="DD236" i="1"/>
  <c r="DF236" i="1"/>
  <c r="EA236" i="1" s="1"/>
  <c r="CJ233" i="1"/>
  <c r="DG233" i="1" s="1"/>
  <c r="CL233" i="1"/>
  <c r="DI233" i="1" s="1"/>
  <c r="CN233" i="1"/>
  <c r="DK233" i="1" s="1"/>
  <c r="CP233" i="1"/>
  <c r="DM233" i="1" s="1"/>
  <c r="CR233" i="1"/>
  <c r="DO233" i="1" s="1"/>
  <c r="CT233" i="1"/>
  <c r="DQ233" i="1" s="1"/>
  <c r="CV233" i="1"/>
  <c r="DS233" i="1" s="1"/>
  <c r="CX233" i="1"/>
  <c r="DU233" i="1" s="1"/>
  <c r="CZ233" i="1"/>
  <c r="DW233" i="1" s="1"/>
  <c r="DB233" i="1"/>
  <c r="DY233" i="1" s="1"/>
  <c r="DC236" i="1"/>
  <c r="DZ236" i="1" s="1"/>
  <c r="DA236" i="1"/>
  <c r="DX236" i="1" s="1"/>
  <c r="CY236" i="1"/>
  <c r="DV236" i="1" s="1"/>
  <c r="CW236" i="1"/>
  <c r="DT236" i="1" s="1"/>
  <c r="CU236" i="1"/>
  <c r="DR236" i="1" s="1"/>
  <c r="CS236" i="1"/>
  <c r="DP236" i="1" s="1"/>
  <c r="CQ236" i="1"/>
  <c r="DN236" i="1" s="1"/>
  <c r="CO236" i="1"/>
  <c r="DL236" i="1" s="1"/>
  <c r="CM236" i="1"/>
  <c r="DJ236" i="1" s="1"/>
  <c r="CK236" i="1"/>
  <c r="DH236" i="1" s="1"/>
  <c r="DF235" i="1"/>
  <c r="EA235" i="1" s="1"/>
  <c r="DB235" i="1"/>
  <c r="DY236" i="1" s="1"/>
  <c r="EV236" i="1" s="1"/>
  <c r="CZ235" i="1"/>
  <c r="DW236" i="1" s="1"/>
  <c r="ET236" i="1" s="1"/>
  <c r="CX235" i="1"/>
  <c r="DU236" i="1" s="1"/>
  <c r="ER236" i="1" s="1"/>
  <c r="CV235" i="1"/>
  <c r="DS236" i="1" s="1"/>
  <c r="EP236" i="1" s="1"/>
  <c r="CT235" i="1"/>
  <c r="DQ236" i="1" s="1"/>
  <c r="EN236" i="1" s="1"/>
  <c r="CR235" i="1"/>
  <c r="DO236" i="1" s="1"/>
  <c r="EL236" i="1" s="1"/>
  <c r="CP235" i="1"/>
  <c r="DM236" i="1" s="1"/>
  <c r="EJ236" i="1" s="1"/>
  <c r="CN235" i="1"/>
  <c r="DK236" i="1" s="1"/>
  <c r="EH236" i="1" s="1"/>
  <c r="CL235" i="1"/>
  <c r="DI236" i="1" s="1"/>
  <c r="EF236" i="1" s="1"/>
  <c r="CJ235" i="1"/>
  <c r="DG236" i="1" s="1"/>
  <c r="ED236" i="1" s="1"/>
  <c r="DV234" i="1"/>
  <c r="DN234" i="1"/>
  <c r="DD234" i="1"/>
  <c r="DF234" i="1"/>
  <c r="EA234" i="1" s="1"/>
  <c r="CK234" i="1"/>
  <c r="CO234" i="1"/>
  <c r="CS234" i="1"/>
  <c r="CW234" i="1"/>
  <c r="DA234" i="1"/>
  <c r="DF233" i="1"/>
  <c r="EA233" i="1" s="1"/>
  <c r="EC233" i="1" s="1"/>
  <c r="DA233" i="1"/>
  <c r="DX233" i="1" s="1"/>
  <c r="CW233" i="1"/>
  <c r="DT233" i="1" s="1"/>
  <c r="CS233" i="1"/>
  <c r="DP233" i="1" s="1"/>
  <c r="CO233" i="1"/>
  <c r="DL233" i="1" s="1"/>
  <c r="CK233" i="1"/>
  <c r="DH233" i="1" s="1"/>
  <c r="EV231" i="1"/>
  <c r="ER231" i="1"/>
  <c r="EN231" i="1"/>
  <c r="EJ231" i="1"/>
  <c r="EF231" i="1"/>
  <c r="IB169" i="1"/>
  <c r="IB168" i="1"/>
  <c r="EW149" i="1"/>
  <c r="IO118" i="1"/>
  <c r="IO112" i="1"/>
  <c r="IO111" i="1"/>
  <c r="IO110" i="1"/>
  <c r="EV232" i="1"/>
  <c r="ET232" i="1"/>
  <c r="ER232" i="1"/>
  <c r="EP232" i="1"/>
  <c r="EN232" i="1"/>
  <c r="EL232" i="1"/>
  <c r="EJ232" i="1"/>
  <c r="EH232" i="1"/>
  <c r="EF232" i="1"/>
  <c r="ET231" i="1"/>
  <c r="EP231" i="1"/>
  <c r="EL231" i="1"/>
  <c r="EH231" i="1"/>
  <c r="EC231" i="1"/>
  <c r="EW231" i="1"/>
  <c r="EU231" i="1"/>
  <c r="ES231" i="1"/>
  <c r="EQ231" i="1"/>
  <c r="EO231" i="1"/>
  <c r="EM231" i="1"/>
  <c r="EK231" i="1"/>
  <c r="EI231" i="1"/>
  <c r="EG231" i="1"/>
  <c r="EE231" i="1"/>
  <c r="IB165" i="1"/>
  <c r="S549" i="1"/>
  <c r="Q549" i="1"/>
  <c r="O549" i="1"/>
  <c r="L549" i="1"/>
  <c r="Q548" i="1"/>
  <c r="L548" i="1"/>
  <c r="Q547" i="1"/>
  <c r="L547" i="1"/>
  <c r="Q546" i="1"/>
  <c r="L546" i="1"/>
  <c r="Q545" i="1"/>
  <c r="L545" i="1"/>
  <c r="Q544" i="1"/>
  <c r="L544" i="1"/>
  <c r="Q543" i="1"/>
  <c r="L543" i="1"/>
  <c r="Q542" i="1"/>
  <c r="L542" i="1"/>
  <c r="Q541" i="1"/>
  <c r="L541" i="1"/>
  <c r="G549" i="1"/>
  <c r="I549" i="1"/>
  <c r="K549" i="1"/>
  <c r="G548" i="1"/>
  <c r="I548" i="1"/>
  <c r="K548" i="1"/>
  <c r="N548" i="1"/>
  <c r="P548" i="1"/>
  <c r="R548" i="1"/>
  <c r="G547" i="1"/>
  <c r="I547" i="1"/>
  <c r="K547" i="1"/>
  <c r="N547" i="1"/>
  <c r="P547" i="1"/>
  <c r="R547" i="1"/>
  <c r="G546" i="1"/>
  <c r="I546" i="1"/>
  <c r="K546" i="1"/>
  <c r="N546" i="1"/>
  <c r="P546" i="1"/>
  <c r="R546" i="1"/>
  <c r="G545" i="1"/>
  <c r="I545" i="1"/>
  <c r="K545" i="1"/>
  <c r="N545" i="1"/>
  <c r="P545" i="1"/>
  <c r="R545" i="1"/>
  <c r="G544" i="1"/>
  <c r="I544" i="1"/>
  <c r="K544" i="1"/>
  <c r="N544" i="1"/>
  <c r="P544" i="1"/>
  <c r="R544" i="1"/>
  <c r="G543" i="1"/>
  <c r="I543" i="1"/>
  <c r="K543" i="1"/>
  <c r="N543" i="1"/>
  <c r="P543" i="1"/>
  <c r="R543" i="1"/>
  <c r="G542" i="1"/>
  <c r="I542" i="1"/>
  <c r="K542" i="1"/>
  <c r="N542" i="1"/>
  <c r="P542" i="1"/>
  <c r="R542" i="1"/>
  <c r="G541" i="1"/>
  <c r="I541" i="1"/>
  <c r="K541" i="1"/>
  <c r="N541" i="1"/>
  <c r="P541" i="1"/>
  <c r="R541" i="1"/>
  <c r="EZ505" i="1"/>
  <c r="EX505" i="1"/>
  <c r="EV505" i="1"/>
  <c r="EQ505" i="1"/>
  <c r="EO505" i="1"/>
  <c r="EK505" i="1"/>
  <c r="EI505" i="1"/>
  <c r="EG505" i="1"/>
  <c r="EB505" i="1"/>
  <c r="DZ505" i="1"/>
  <c r="DV505" i="1"/>
  <c r="DT505" i="1"/>
  <c r="DR505" i="1"/>
  <c r="DN505" i="1"/>
  <c r="DL505" i="1"/>
  <c r="DH505" i="1"/>
  <c r="DF505" i="1"/>
  <c r="DD505" i="1"/>
  <c r="CZ505" i="1"/>
  <c r="CX505" i="1"/>
  <c r="CT505" i="1"/>
  <c r="CR505" i="1"/>
  <c r="CP505" i="1"/>
  <c r="CL505" i="1"/>
  <c r="CJ505" i="1"/>
  <c r="CE505" i="1"/>
  <c r="CC505" i="1"/>
  <c r="CA505" i="1"/>
  <c r="BW505" i="1"/>
  <c r="BU505" i="1"/>
  <c r="BQ505" i="1"/>
  <c r="BO505" i="1"/>
  <c r="BM505" i="1"/>
  <c r="BI505" i="1"/>
  <c r="BG505" i="1"/>
  <c r="BC505" i="1"/>
  <c r="BA505" i="1"/>
  <c r="AY505" i="1"/>
  <c r="AT505" i="1"/>
  <c r="AR505" i="1"/>
  <c r="AN505" i="1"/>
  <c r="AL505" i="1"/>
  <c r="AJ505" i="1"/>
  <c r="AF505" i="1"/>
  <c r="AD505" i="1"/>
  <c r="Z505" i="1"/>
  <c r="X505" i="1"/>
  <c r="V505" i="1"/>
  <c r="R505" i="1"/>
  <c r="P505" i="1"/>
  <c r="L505" i="1"/>
  <c r="J505" i="1"/>
  <c r="EW504" i="1"/>
  <c r="EP504" i="1"/>
  <c r="EJ504" i="1"/>
  <c r="EC504" i="1"/>
  <c r="DY504" i="1"/>
  <c r="DS504" i="1"/>
  <c r="DM504" i="1"/>
  <c r="DG504" i="1"/>
  <c r="DA504" i="1"/>
  <c r="CW504" i="1"/>
  <c r="CQ504" i="1"/>
  <c r="CK504" i="1"/>
  <c r="CD504" i="1"/>
  <c r="BX504" i="1"/>
  <c r="BT504" i="1"/>
  <c r="BN504" i="1"/>
  <c r="BH504" i="1"/>
  <c r="BB504" i="1"/>
  <c r="AU504" i="1"/>
  <c r="AQ504" i="1"/>
  <c r="AK504" i="1"/>
  <c r="AE504" i="1"/>
  <c r="Y504" i="1"/>
  <c r="S504" i="1"/>
  <c r="O504" i="1"/>
  <c r="I504" i="1"/>
  <c r="EW503" i="1"/>
  <c r="EP503" i="1"/>
  <c r="EJ503" i="1"/>
  <c r="EC503" i="1"/>
  <c r="DY503" i="1"/>
  <c r="DS503" i="1"/>
  <c r="DM503" i="1"/>
  <c r="DG503" i="1"/>
  <c r="DA503" i="1"/>
  <c r="CW503" i="1"/>
  <c r="CQ503" i="1"/>
  <c r="CK503" i="1"/>
  <c r="CD503" i="1"/>
  <c r="BX503" i="1"/>
  <c r="BT503" i="1"/>
  <c r="BN503" i="1"/>
  <c r="BH503" i="1"/>
  <c r="BB503" i="1"/>
  <c r="AU503" i="1"/>
  <c r="AQ503" i="1"/>
  <c r="AK503" i="1"/>
  <c r="AE503" i="1"/>
  <c r="Y503" i="1"/>
  <c r="S503" i="1"/>
  <c r="O503" i="1"/>
  <c r="I503" i="1"/>
  <c r="ER502" i="1"/>
  <c r="EH502" i="1"/>
  <c r="DU502" i="1"/>
  <c r="DK502" i="1"/>
  <c r="CY502" i="1"/>
  <c r="CM502" i="1"/>
  <c r="CB502" i="1"/>
  <c r="BP502" i="1"/>
  <c r="BF502" i="1"/>
  <c r="AS502" i="1"/>
  <c r="AG502" i="1"/>
  <c r="W502" i="1"/>
  <c r="K502" i="1"/>
  <c r="EZ497" i="1"/>
  <c r="EX497" i="1"/>
  <c r="EV497" i="1"/>
  <c r="EQ497" i="1"/>
  <c r="EO497" i="1"/>
  <c r="EK497" i="1"/>
  <c r="EI497" i="1"/>
  <c r="EG497" i="1"/>
  <c r="EB497" i="1"/>
  <c r="DZ497" i="1"/>
  <c r="DV497" i="1"/>
  <c r="DT497" i="1"/>
  <c r="DR497" i="1"/>
  <c r="DN497" i="1"/>
  <c r="DL497" i="1"/>
  <c r="DH497" i="1"/>
  <c r="DF497" i="1"/>
  <c r="DD497" i="1"/>
  <c r="CZ497" i="1"/>
  <c r="CX497" i="1"/>
  <c r="CT497" i="1"/>
  <c r="CR497" i="1"/>
  <c r="CP497" i="1"/>
  <c r="CL497" i="1"/>
  <c r="CJ497" i="1"/>
  <c r="CE497" i="1"/>
  <c r="CC497" i="1"/>
  <c r="CA497" i="1"/>
  <c r="BW497" i="1"/>
  <c r="BU497" i="1"/>
  <c r="BQ497" i="1"/>
  <c r="BO497" i="1"/>
  <c r="BM497" i="1"/>
  <c r="BI497" i="1"/>
  <c r="BG497" i="1"/>
  <c r="BC497" i="1"/>
  <c r="BA497" i="1"/>
  <c r="AY497" i="1"/>
  <c r="AT497" i="1"/>
  <c r="AR497" i="1"/>
  <c r="AN497" i="1"/>
  <c r="AL497" i="1"/>
  <c r="AJ497" i="1"/>
  <c r="AF497" i="1"/>
  <c r="AD497" i="1"/>
  <c r="Z497" i="1"/>
  <c r="X497" i="1"/>
  <c r="V497" i="1"/>
  <c r="R497" i="1"/>
  <c r="P497" i="1"/>
  <c r="L497" i="1"/>
  <c r="J497" i="1"/>
  <c r="EW496" i="1"/>
  <c r="EP496" i="1"/>
  <c r="EJ496" i="1"/>
  <c r="EC496" i="1"/>
  <c r="DY496" i="1"/>
  <c r="DS496" i="1"/>
  <c r="DM496" i="1"/>
  <c r="DG496" i="1"/>
  <c r="DA496" i="1"/>
  <c r="CW496" i="1"/>
  <c r="CQ496" i="1"/>
  <c r="CK496" i="1"/>
  <c r="CD496" i="1"/>
  <c r="BX496" i="1"/>
  <c r="BT496" i="1"/>
  <c r="BN496" i="1"/>
  <c r="BH496" i="1"/>
  <c r="BB496" i="1"/>
  <c r="AU496" i="1"/>
  <c r="AQ496" i="1"/>
  <c r="AK496" i="1"/>
  <c r="AE496" i="1"/>
  <c r="Y496" i="1"/>
  <c r="S496" i="1"/>
  <c r="O496" i="1"/>
  <c r="I496" i="1"/>
  <c r="CQ495" i="1"/>
  <c r="CK495" i="1"/>
  <c r="CD495" i="1"/>
  <c r="BX495" i="1"/>
  <c r="BT495" i="1"/>
  <c r="BN495" i="1"/>
  <c r="BH495" i="1"/>
  <c r="BB495" i="1"/>
  <c r="AU495" i="1"/>
  <c r="AQ495" i="1"/>
  <c r="AK495" i="1"/>
  <c r="AE495" i="1"/>
  <c r="Y495" i="1"/>
  <c r="S495" i="1"/>
  <c r="O495" i="1"/>
  <c r="I495" i="1"/>
  <c r="CM494" i="1"/>
  <c r="CB494" i="1"/>
  <c r="BP494" i="1"/>
  <c r="BF494" i="1"/>
  <c r="AS494" i="1"/>
  <c r="AG494" i="1"/>
  <c r="W494" i="1"/>
  <c r="K494" i="1"/>
  <c r="EZ489" i="1"/>
  <c r="EV489" i="1"/>
  <c r="EO489" i="1"/>
  <c r="EI489" i="1"/>
  <c r="EB489" i="1"/>
  <c r="DV489" i="1"/>
  <c r="DR489" i="1"/>
  <c r="DL489" i="1"/>
  <c r="DF489" i="1"/>
  <c r="CZ489" i="1"/>
  <c r="CT489" i="1"/>
  <c r="CP489" i="1"/>
  <c r="CJ489" i="1"/>
  <c r="CC489" i="1"/>
  <c r="BW489" i="1"/>
  <c r="BQ489" i="1"/>
  <c r="BM489" i="1"/>
  <c r="BG489" i="1"/>
  <c r="BA489" i="1"/>
  <c r="AT489" i="1"/>
  <c r="AN489" i="1"/>
  <c r="AJ489" i="1"/>
  <c r="AD489" i="1"/>
  <c r="W489" i="1"/>
  <c r="K489" i="1"/>
  <c r="EC488" i="1"/>
  <c r="DY488" i="1"/>
  <c r="DS488" i="1"/>
  <c r="DM488" i="1"/>
  <c r="DG488" i="1"/>
  <c r="DA488" i="1"/>
  <c r="CW488" i="1"/>
  <c r="CQ488" i="1"/>
  <c r="CK488" i="1"/>
  <c r="CD488" i="1"/>
  <c r="BX488" i="1"/>
  <c r="BT488" i="1"/>
  <c r="BN488" i="1"/>
  <c r="BH488" i="1"/>
  <c r="BB488" i="1"/>
  <c r="AU488" i="1"/>
  <c r="AQ488" i="1"/>
  <c r="AK488" i="1"/>
  <c r="AE488" i="1"/>
  <c r="Y488" i="1"/>
  <c r="S488" i="1"/>
  <c r="O488" i="1"/>
  <c r="I488" i="1"/>
  <c r="CM487" i="1"/>
  <c r="CB487" i="1"/>
  <c r="BP487" i="1"/>
  <c r="BF487" i="1"/>
  <c r="AS487" i="1"/>
  <c r="AG487" i="1"/>
  <c r="W487" i="1"/>
  <c r="K487" i="1"/>
  <c r="H486" i="1"/>
  <c r="J486" i="1"/>
  <c r="L486" i="1"/>
  <c r="P486" i="1"/>
  <c r="R486" i="1"/>
  <c r="V486" i="1"/>
  <c r="X486" i="1"/>
  <c r="Z486" i="1"/>
  <c r="AD486" i="1"/>
  <c r="AF486" i="1"/>
  <c r="AJ486" i="1"/>
  <c r="AL486" i="1"/>
  <c r="AN486" i="1"/>
  <c r="AR486" i="1"/>
  <c r="AT486" i="1"/>
  <c r="AY486" i="1"/>
  <c r="BA486" i="1"/>
  <c r="BC486" i="1"/>
  <c r="BG486" i="1"/>
  <c r="BI486" i="1"/>
  <c r="BM486" i="1"/>
  <c r="BO486" i="1"/>
  <c r="BQ486" i="1"/>
  <c r="BU486" i="1"/>
  <c r="BW486" i="1"/>
  <c r="CA486" i="1"/>
  <c r="CC486" i="1"/>
  <c r="CE486" i="1"/>
  <c r="CJ486" i="1"/>
  <c r="CL486" i="1"/>
  <c r="CP486" i="1"/>
  <c r="CR486" i="1"/>
  <c r="CT486" i="1"/>
  <c r="CX486" i="1"/>
  <c r="CZ486" i="1"/>
  <c r="DD486" i="1"/>
  <c r="DF486" i="1"/>
  <c r="DH486" i="1"/>
  <c r="DL486" i="1"/>
  <c r="DN486" i="1"/>
  <c r="EY485" i="1"/>
  <c r="EA485" i="1"/>
  <c r="DE485" i="1"/>
  <c r="CI485" i="1"/>
  <c r="BJ485" i="1"/>
  <c r="AM485" i="1"/>
  <c r="I485" i="1"/>
  <c r="K485" i="1"/>
  <c r="W485" i="1"/>
  <c r="AG485" i="1"/>
  <c r="AS485" i="1"/>
  <c r="BF485" i="1"/>
  <c r="BP485" i="1"/>
  <c r="CB485" i="1"/>
  <c r="CM485" i="1"/>
  <c r="CY485" i="1"/>
  <c r="DK485" i="1"/>
  <c r="DU485" i="1"/>
  <c r="EH485" i="1"/>
  <c r="ER485" i="1"/>
  <c r="H477" i="1"/>
  <c r="I477" i="1"/>
  <c r="O477" i="1"/>
  <c r="S477" i="1"/>
  <c r="Y477" i="1"/>
  <c r="AE477" i="1"/>
  <c r="AK477" i="1"/>
  <c r="AQ477" i="1"/>
  <c r="AU477" i="1"/>
  <c r="BB477" i="1"/>
  <c r="BH477" i="1"/>
  <c r="BN477" i="1"/>
  <c r="BT477" i="1"/>
  <c r="BX477" i="1"/>
  <c r="CD477" i="1"/>
  <c r="CK477" i="1"/>
  <c r="CQ477" i="1"/>
  <c r="CW477" i="1"/>
  <c r="DA477" i="1"/>
  <c r="DG477" i="1"/>
  <c r="DM477" i="1"/>
  <c r="DS477" i="1"/>
  <c r="DY477" i="1"/>
  <c r="EC477" i="1"/>
  <c r="EJ477" i="1"/>
  <c r="EP477" i="1"/>
  <c r="EW477" i="1"/>
  <c r="H476" i="1"/>
  <c r="I476" i="1"/>
  <c r="O476" i="1"/>
  <c r="S476" i="1"/>
  <c r="Y476" i="1"/>
  <c r="AE476" i="1"/>
  <c r="AK476" i="1"/>
  <c r="AQ476" i="1"/>
  <c r="AU476" i="1"/>
  <c r="BB476" i="1"/>
  <c r="BH476" i="1"/>
  <c r="BN476" i="1"/>
  <c r="BT476" i="1"/>
  <c r="BX476" i="1"/>
  <c r="CD476" i="1"/>
  <c r="CK476" i="1"/>
  <c r="CQ476" i="1"/>
  <c r="CW476" i="1"/>
  <c r="DA476" i="1"/>
  <c r="DG476" i="1"/>
  <c r="DM476" i="1"/>
  <c r="DS476" i="1"/>
  <c r="DY476" i="1"/>
  <c r="EC476" i="1"/>
  <c r="EJ476" i="1"/>
  <c r="EP476" i="1"/>
  <c r="EW476" i="1"/>
  <c r="EW484" i="1"/>
  <c r="EP484" i="1"/>
  <c r="EJ484" i="1"/>
  <c r="EC484" i="1"/>
  <c r="DY484" i="1"/>
  <c r="DS484" i="1"/>
  <c r="DM484" i="1"/>
  <c r="DG484" i="1"/>
  <c r="DA484" i="1"/>
  <c r="CW484" i="1"/>
  <c r="CQ484" i="1"/>
  <c r="CK484" i="1"/>
  <c r="CD484" i="1"/>
  <c r="BX484" i="1"/>
  <c r="BT484" i="1"/>
  <c r="BN484" i="1"/>
  <c r="BH484" i="1"/>
  <c r="BB484" i="1"/>
  <c r="AU484" i="1"/>
  <c r="AQ484" i="1"/>
  <c r="AK484" i="1"/>
  <c r="AE484" i="1"/>
  <c r="Y484" i="1"/>
  <c r="S484" i="1"/>
  <c r="O484" i="1"/>
  <c r="I484" i="1"/>
  <c r="ER483" i="1"/>
  <c r="EH483" i="1"/>
  <c r="DU483" i="1"/>
  <c r="DK483" i="1"/>
  <c r="CY483" i="1"/>
  <c r="CM483" i="1"/>
  <c r="CB483" i="1"/>
  <c r="BP483" i="1"/>
  <c r="BF483" i="1"/>
  <c r="AS483" i="1"/>
  <c r="AG483" i="1"/>
  <c r="W483" i="1"/>
  <c r="K483" i="1"/>
  <c r="EZ478" i="1"/>
  <c r="EX478" i="1"/>
  <c r="EV478" i="1"/>
  <c r="EQ478" i="1"/>
  <c r="EO478" i="1"/>
  <c r="EK478" i="1"/>
  <c r="EI478" i="1"/>
  <c r="EG478" i="1"/>
  <c r="EB478" i="1"/>
  <c r="DZ478" i="1"/>
  <c r="DV478" i="1"/>
  <c r="DT478" i="1"/>
  <c r="DR478" i="1"/>
  <c r="DN478" i="1"/>
  <c r="DL478" i="1"/>
  <c r="DH478" i="1"/>
  <c r="DF478" i="1"/>
  <c r="DD478" i="1"/>
  <c r="CZ478" i="1"/>
  <c r="CX478" i="1"/>
  <c r="CT478" i="1"/>
  <c r="CR478" i="1"/>
  <c r="CP478" i="1"/>
  <c r="CL478" i="1"/>
  <c r="CJ478" i="1"/>
  <c r="CE478" i="1"/>
  <c r="CC478" i="1"/>
  <c r="CA478" i="1"/>
  <c r="BW478" i="1"/>
  <c r="BU478" i="1"/>
  <c r="BQ478" i="1"/>
  <c r="BO478" i="1"/>
  <c r="BM478" i="1"/>
  <c r="BI478" i="1"/>
  <c r="BG478" i="1"/>
  <c r="BC478" i="1"/>
  <c r="BA478" i="1"/>
  <c r="AY478" i="1"/>
  <c r="AT478" i="1"/>
  <c r="AR478" i="1"/>
  <c r="AN478" i="1"/>
  <c r="AL478" i="1"/>
  <c r="AJ478" i="1"/>
  <c r="AF478" i="1"/>
  <c r="AD478" i="1"/>
  <c r="Z478" i="1"/>
  <c r="X478" i="1"/>
  <c r="V478" i="1"/>
  <c r="R478" i="1"/>
  <c r="P478" i="1"/>
  <c r="L478" i="1"/>
  <c r="J478" i="1"/>
  <c r="ER477" i="1"/>
  <c r="EH477" i="1"/>
  <c r="DU477" i="1"/>
  <c r="DK477" i="1"/>
  <c r="CY477" i="1"/>
  <c r="CM477" i="1"/>
  <c r="CB477" i="1"/>
  <c r="BP477" i="1"/>
  <c r="BF477" i="1"/>
  <c r="AS477" i="1"/>
  <c r="AG477" i="1"/>
  <c r="W477" i="1"/>
  <c r="K477" i="1"/>
  <c r="EH476" i="1"/>
  <c r="DU476" i="1"/>
  <c r="DK476" i="1"/>
  <c r="CY476" i="1"/>
  <c r="CM476" i="1"/>
  <c r="CB476" i="1"/>
  <c r="BP476" i="1"/>
  <c r="BF476" i="1"/>
  <c r="AS476" i="1"/>
  <c r="AG476" i="1"/>
  <c r="W476" i="1"/>
  <c r="K476" i="1"/>
  <c r="ER149" i="1"/>
  <c r="ER475" i="1"/>
  <c r="EH475" i="1"/>
  <c r="DU475" i="1"/>
  <c r="DK475" i="1"/>
  <c r="CY475" i="1"/>
  <c r="CM475" i="1"/>
  <c r="CB475" i="1"/>
  <c r="BP475" i="1"/>
  <c r="BF475" i="1"/>
  <c r="AS475" i="1"/>
  <c r="AG475" i="1"/>
  <c r="W475" i="1"/>
  <c r="K475" i="1"/>
  <c r="EY471" i="1"/>
  <c r="ER471" i="1"/>
  <c r="EN471" i="1"/>
  <c r="EH471" i="1"/>
  <c r="EA471" i="1"/>
  <c r="DU471" i="1"/>
  <c r="DK471" i="1"/>
  <c r="CY471" i="1"/>
  <c r="CM471" i="1"/>
  <c r="CB471" i="1"/>
  <c r="BP471" i="1"/>
  <c r="BF471" i="1"/>
  <c r="AS471" i="1"/>
  <c r="AG471" i="1"/>
  <c r="W471" i="1"/>
  <c r="K471" i="1"/>
  <c r="AL468" i="1"/>
  <c r="R575" i="1"/>
  <c r="P575" i="1"/>
  <c r="N575" i="1"/>
  <c r="K575" i="1"/>
  <c r="I575" i="1"/>
  <c r="E573" i="1"/>
  <c r="EZ503" i="1"/>
  <c r="EX503" i="1"/>
  <c r="EV503" i="1"/>
  <c r="EQ503" i="1"/>
  <c r="EO503" i="1"/>
  <c r="EK503" i="1"/>
  <c r="EI503" i="1"/>
  <c r="EG503" i="1"/>
  <c r="EB503" i="1"/>
  <c r="DZ503" i="1"/>
  <c r="DV503" i="1"/>
  <c r="DT503" i="1"/>
  <c r="DR503" i="1"/>
  <c r="DN503" i="1"/>
  <c r="DL503" i="1"/>
  <c r="DH503" i="1"/>
  <c r="DF503" i="1"/>
  <c r="DD503" i="1"/>
  <c r="CZ503" i="1"/>
  <c r="CX503" i="1"/>
  <c r="CT503" i="1"/>
  <c r="CR503" i="1"/>
  <c r="CP503" i="1"/>
  <c r="CL503" i="1"/>
  <c r="CJ503" i="1"/>
  <c r="CE503" i="1"/>
  <c r="CC503" i="1"/>
  <c r="CA503" i="1"/>
  <c r="BW503" i="1"/>
  <c r="BU503" i="1"/>
  <c r="BQ503" i="1"/>
  <c r="BO503" i="1"/>
  <c r="BM503" i="1"/>
  <c r="BI503" i="1"/>
  <c r="BG503" i="1"/>
  <c r="BC503" i="1"/>
  <c r="BA503" i="1"/>
  <c r="AY503" i="1"/>
  <c r="AT503" i="1"/>
  <c r="AR503" i="1"/>
  <c r="AN503" i="1"/>
  <c r="AL503" i="1"/>
  <c r="AJ503" i="1"/>
  <c r="AF503" i="1"/>
  <c r="AD503" i="1"/>
  <c r="Z503" i="1"/>
  <c r="X503" i="1"/>
  <c r="V503" i="1"/>
  <c r="R503" i="1"/>
  <c r="P503" i="1"/>
  <c r="L503" i="1"/>
  <c r="J503" i="1"/>
  <c r="EW502" i="1"/>
  <c r="EP502" i="1"/>
  <c r="EJ502" i="1"/>
  <c r="EC502" i="1"/>
  <c r="DY502" i="1"/>
  <c r="DS502" i="1"/>
  <c r="DM502" i="1"/>
  <c r="DG502" i="1"/>
  <c r="DA502" i="1"/>
  <c r="CW502" i="1"/>
  <c r="CQ502" i="1"/>
  <c r="CK502" i="1"/>
  <c r="CD502" i="1"/>
  <c r="BX502" i="1"/>
  <c r="BT502" i="1"/>
  <c r="BN502" i="1"/>
  <c r="BH502" i="1"/>
  <c r="BB502" i="1"/>
  <c r="AU502" i="1"/>
  <c r="AQ502" i="1"/>
  <c r="AK502" i="1"/>
  <c r="AE502" i="1"/>
  <c r="Y502" i="1"/>
  <c r="S502" i="1"/>
  <c r="O502" i="1"/>
  <c r="I502" i="1"/>
  <c r="EZ499" i="1"/>
  <c r="EX499" i="1"/>
  <c r="EV499" i="1"/>
  <c r="EQ499" i="1"/>
  <c r="EO499" i="1"/>
  <c r="EK499" i="1"/>
  <c r="EI499" i="1"/>
  <c r="EG499" i="1"/>
  <c r="EB499" i="1"/>
  <c r="DZ499" i="1"/>
  <c r="DV499" i="1"/>
  <c r="DT499" i="1"/>
  <c r="DR499" i="1"/>
  <c r="DN499" i="1"/>
  <c r="DL499" i="1"/>
  <c r="DH499" i="1"/>
  <c r="DF499" i="1"/>
  <c r="DD499" i="1"/>
  <c r="CZ499" i="1"/>
  <c r="CX499" i="1"/>
  <c r="CT499" i="1"/>
  <c r="CR499" i="1"/>
  <c r="CP499" i="1"/>
  <c r="CL499" i="1"/>
  <c r="CJ499" i="1"/>
  <c r="CE499" i="1"/>
  <c r="CC499" i="1"/>
  <c r="CA499" i="1"/>
  <c r="BW499" i="1"/>
  <c r="BU499" i="1"/>
  <c r="BQ499" i="1"/>
  <c r="BO499" i="1"/>
  <c r="BM499" i="1"/>
  <c r="BI499" i="1"/>
  <c r="BG499" i="1"/>
  <c r="BC499" i="1"/>
  <c r="BA499" i="1"/>
  <c r="AY499" i="1"/>
  <c r="AT499" i="1"/>
  <c r="AR499" i="1"/>
  <c r="AN499" i="1"/>
  <c r="AL499" i="1"/>
  <c r="AJ499" i="1"/>
  <c r="AF499" i="1"/>
  <c r="AD499" i="1"/>
  <c r="Z499" i="1"/>
  <c r="X499" i="1"/>
  <c r="V499" i="1"/>
  <c r="R499" i="1"/>
  <c r="P499" i="1"/>
  <c r="L499" i="1"/>
  <c r="J499" i="1"/>
  <c r="EW498" i="1"/>
  <c r="EP498" i="1"/>
  <c r="EJ498" i="1"/>
  <c r="EC498" i="1"/>
  <c r="DY498" i="1"/>
  <c r="DS498" i="1"/>
  <c r="DM498" i="1"/>
  <c r="DG498" i="1"/>
  <c r="DA498" i="1"/>
  <c r="CW498" i="1"/>
  <c r="CQ498" i="1"/>
  <c r="CK498" i="1"/>
  <c r="CD498" i="1"/>
  <c r="BX498" i="1"/>
  <c r="BT498" i="1"/>
  <c r="BN498" i="1"/>
  <c r="BH498" i="1"/>
  <c r="BB498" i="1"/>
  <c r="AU498" i="1"/>
  <c r="AQ498" i="1"/>
  <c r="AK498" i="1"/>
  <c r="AE498" i="1"/>
  <c r="Y498" i="1"/>
  <c r="S498" i="1"/>
  <c r="O498" i="1"/>
  <c r="I498" i="1"/>
  <c r="EZ495" i="1"/>
  <c r="EX495" i="1"/>
  <c r="EV495" i="1"/>
  <c r="EQ495" i="1"/>
  <c r="EO495" i="1"/>
  <c r="EK495" i="1"/>
  <c r="EI495" i="1"/>
  <c r="EG495" i="1"/>
  <c r="EB495" i="1"/>
  <c r="DZ495" i="1"/>
  <c r="DV495" i="1"/>
  <c r="DT495" i="1"/>
  <c r="DR495" i="1"/>
  <c r="DN495" i="1"/>
  <c r="DL495" i="1"/>
  <c r="DH495" i="1"/>
  <c r="DF495" i="1"/>
  <c r="DD495" i="1"/>
  <c r="CZ495" i="1"/>
  <c r="CX495" i="1"/>
  <c r="CT495" i="1"/>
  <c r="CR495" i="1"/>
  <c r="CP495" i="1"/>
  <c r="CL495" i="1"/>
  <c r="CJ495" i="1"/>
  <c r="CE495" i="1"/>
  <c r="CC495" i="1"/>
  <c r="CA495" i="1"/>
  <c r="BW495" i="1"/>
  <c r="BU495" i="1"/>
  <c r="BQ495" i="1"/>
  <c r="BO495" i="1"/>
  <c r="BM495" i="1"/>
  <c r="BI495" i="1"/>
  <c r="BG495" i="1"/>
  <c r="BC495" i="1"/>
  <c r="BA495" i="1"/>
  <c r="AY495" i="1"/>
  <c r="AT495" i="1"/>
  <c r="AR495" i="1"/>
  <c r="AN495" i="1"/>
  <c r="AL495" i="1"/>
  <c r="AJ495" i="1"/>
  <c r="AF495" i="1"/>
  <c r="AD495" i="1"/>
  <c r="Z495" i="1"/>
  <c r="X495" i="1"/>
  <c r="V495" i="1"/>
  <c r="R495" i="1"/>
  <c r="P495" i="1"/>
  <c r="L495" i="1"/>
  <c r="J495" i="1"/>
  <c r="EW494" i="1"/>
  <c r="EP494" i="1"/>
  <c r="EJ494" i="1"/>
  <c r="EC494" i="1"/>
  <c r="DY494" i="1"/>
  <c r="DS494" i="1"/>
  <c r="DM494" i="1"/>
  <c r="DG494" i="1"/>
  <c r="DA494" i="1"/>
  <c r="CW494" i="1"/>
  <c r="CQ494" i="1"/>
  <c r="CK494" i="1"/>
  <c r="CD494" i="1"/>
  <c r="BX494" i="1"/>
  <c r="BT494" i="1"/>
  <c r="BN494" i="1"/>
  <c r="BH494" i="1"/>
  <c r="BB494" i="1"/>
  <c r="AU494" i="1"/>
  <c r="AQ494" i="1"/>
  <c r="AK494" i="1"/>
  <c r="AE494" i="1"/>
  <c r="Y494" i="1"/>
  <c r="S494" i="1"/>
  <c r="O494" i="1"/>
  <c r="I494" i="1"/>
  <c r="EZ491" i="1"/>
  <c r="EX491" i="1"/>
  <c r="EV491" i="1"/>
  <c r="EQ491" i="1"/>
  <c r="EO491" i="1"/>
  <c r="EK491" i="1"/>
  <c r="EI491" i="1"/>
  <c r="EG491" i="1"/>
  <c r="EB491" i="1"/>
  <c r="DZ491" i="1"/>
  <c r="DV491" i="1"/>
  <c r="DT491" i="1"/>
  <c r="DR491" i="1"/>
  <c r="DN491" i="1"/>
  <c r="DL491" i="1"/>
  <c r="DH491" i="1"/>
  <c r="DF491" i="1"/>
  <c r="DD491" i="1"/>
  <c r="CZ491" i="1"/>
  <c r="CX491" i="1"/>
  <c r="CT491" i="1"/>
  <c r="CR491" i="1"/>
  <c r="CP491" i="1"/>
  <c r="CL491" i="1"/>
  <c r="CJ491" i="1"/>
  <c r="CE491" i="1"/>
  <c r="CC491" i="1"/>
  <c r="CA491" i="1"/>
  <c r="BW491" i="1"/>
  <c r="BU491" i="1"/>
  <c r="BQ491" i="1"/>
  <c r="BO491" i="1"/>
  <c r="BM491" i="1"/>
  <c r="BI491" i="1"/>
  <c r="BG491" i="1"/>
  <c r="BC491" i="1"/>
  <c r="BA491" i="1"/>
  <c r="AY491" i="1"/>
  <c r="AT491" i="1"/>
  <c r="AR491" i="1"/>
  <c r="AN491" i="1"/>
  <c r="AL491" i="1"/>
  <c r="AJ491" i="1"/>
  <c r="AF491" i="1"/>
  <c r="AD491" i="1"/>
  <c r="Z491" i="1"/>
  <c r="X491" i="1"/>
  <c r="V491" i="1"/>
  <c r="R491" i="1"/>
  <c r="P491" i="1"/>
  <c r="L491" i="1"/>
  <c r="J491" i="1"/>
  <c r="EW490" i="1"/>
  <c r="EP490" i="1"/>
  <c r="EJ490" i="1"/>
  <c r="EC490" i="1"/>
  <c r="DY490" i="1"/>
  <c r="DS490" i="1"/>
  <c r="DM490" i="1"/>
  <c r="DG490" i="1"/>
  <c r="DA490" i="1"/>
  <c r="CW490" i="1"/>
  <c r="CQ490" i="1"/>
  <c r="CK490" i="1"/>
  <c r="CD490" i="1"/>
  <c r="BX490" i="1"/>
  <c r="BT490" i="1"/>
  <c r="BN490" i="1"/>
  <c r="BH490" i="1"/>
  <c r="BB490" i="1"/>
  <c r="AU490" i="1"/>
  <c r="AQ490" i="1"/>
  <c r="AK490" i="1"/>
  <c r="AE490" i="1"/>
  <c r="Y490" i="1"/>
  <c r="S490" i="1"/>
  <c r="O490" i="1"/>
  <c r="I490" i="1"/>
  <c r="EZ488" i="1"/>
  <c r="EX488" i="1"/>
  <c r="EV488" i="1"/>
  <c r="EQ488" i="1"/>
  <c r="EO488" i="1"/>
  <c r="EK488" i="1"/>
  <c r="EI488" i="1"/>
  <c r="EG488" i="1"/>
  <c r="EB488" i="1"/>
  <c r="DZ488" i="1"/>
  <c r="DV488" i="1"/>
  <c r="DT488" i="1"/>
  <c r="DR488" i="1"/>
  <c r="DN488" i="1"/>
  <c r="DL488" i="1"/>
  <c r="DH488" i="1"/>
  <c r="DF488" i="1"/>
  <c r="DD488" i="1"/>
  <c r="CZ488" i="1"/>
  <c r="CX488" i="1"/>
  <c r="CT488" i="1"/>
  <c r="CR488" i="1"/>
  <c r="CP488" i="1"/>
  <c r="CL488" i="1"/>
  <c r="CJ488" i="1"/>
  <c r="CE488" i="1"/>
  <c r="CC488" i="1"/>
  <c r="CA488" i="1"/>
  <c r="BW488" i="1"/>
  <c r="BU488" i="1"/>
  <c r="BQ488" i="1"/>
  <c r="BO488" i="1"/>
  <c r="BM488" i="1"/>
  <c r="BI488" i="1"/>
  <c r="BG488" i="1"/>
  <c r="BC488" i="1"/>
  <c r="BA488" i="1"/>
  <c r="AY488" i="1"/>
  <c r="AT488" i="1"/>
  <c r="AR488" i="1"/>
  <c r="AN488" i="1"/>
  <c r="AL488" i="1"/>
  <c r="AJ488" i="1"/>
  <c r="AF488" i="1"/>
  <c r="AD488" i="1"/>
  <c r="Z488" i="1"/>
  <c r="X488" i="1"/>
  <c r="V488" i="1"/>
  <c r="R488" i="1"/>
  <c r="P488" i="1"/>
  <c r="L488" i="1"/>
  <c r="J488" i="1"/>
  <c r="EW487" i="1"/>
  <c r="EP487" i="1"/>
  <c r="EJ487" i="1"/>
  <c r="EC487" i="1"/>
  <c r="DY487" i="1"/>
  <c r="DS487" i="1"/>
  <c r="DM487" i="1"/>
  <c r="DG487" i="1"/>
  <c r="DA487" i="1"/>
  <c r="CW487" i="1"/>
  <c r="CQ487" i="1"/>
  <c r="CK487" i="1"/>
  <c r="CD487" i="1"/>
  <c r="BX487" i="1"/>
  <c r="BT487" i="1"/>
  <c r="BN487" i="1"/>
  <c r="BH487" i="1"/>
  <c r="BB487" i="1"/>
  <c r="AU487" i="1"/>
  <c r="AQ487" i="1"/>
  <c r="AK487" i="1"/>
  <c r="AE487" i="1"/>
  <c r="Y487" i="1"/>
  <c r="S487" i="1"/>
  <c r="O487" i="1"/>
  <c r="EZ484" i="1"/>
  <c r="EX484" i="1"/>
  <c r="EV484" i="1"/>
  <c r="EQ484" i="1"/>
  <c r="EO484" i="1"/>
  <c r="EK484" i="1"/>
  <c r="EI484" i="1"/>
  <c r="EG484" i="1"/>
  <c r="EB484" i="1"/>
  <c r="DZ484" i="1"/>
  <c r="DV484" i="1"/>
  <c r="DT484" i="1"/>
  <c r="DR484" i="1"/>
  <c r="DN484" i="1"/>
  <c r="DL484" i="1"/>
  <c r="DH484" i="1"/>
  <c r="DF484" i="1"/>
  <c r="DD484" i="1"/>
  <c r="CZ484" i="1"/>
  <c r="CX484" i="1"/>
  <c r="CT484" i="1"/>
  <c r="CR484" i="1"/>
  <c r="CP484" i="1"/>
  <c r="CL484" i="1"/>
  <c r="CJ484" i="1"/>
  <c r="CE484" i="1"/>
  <c r="CC484" i="1"/>
  <c r="CA484" i="1"/>
  <c r="BW484" i="1"/>
  <c r="BU484" i="1"/>
  <c r="BQ484" i="1"/>
  <c r="BO484" i="1"/>
  <c r="BM484" i="1"/>
  <c r="BI484" i="1"/>
  <c r="BG484" i="1"/>
  <c r="BC484" i="1"/>
  <c r="BA484" i="1"/>
  <c r="AY484" i="1"/>
  <c r="AT484" i="1"/>
  <c r="AR484" i="1"/>
  <c r="AN484" i="1"/>
  <c r="AL484" i="1"/>
  <c r="AJ484" i="1"/>
  <c r="AF484" i="1"/>
  <c r="AD484" i="1"/>
  <c r="Z484" i="1"/>
  <c r="X484" i="1"/>
  <c r="V484" i="1"/>
  <c r="R484" i="1"/>
  <c r="P484" i="1"/>
  <c r="L484" i="1"/>
  <c r="J484" i="1"/>
  <c r="EW483" i="1"/>
  <c r="EP483" i="1"/>
  <c r="EJ483" i="1"/>
  <c r="EC483" i="1"/>
  <c r="DY483" i="1"/>
  <c r="DS483" i="1"/>
  <c r="DM483" i="1"/>
  <c r="DG483" i="1"/>
  <c r="DA483" i="1"/>
  <c r="CW483" i="1"/>
  <c r="CQ483" i="1"/>
  <c r="CK483" i="1"/>
  <c r="CD483" i="1"/>
  <c r="BX483" i="1"/>
  <c r="BT483" i="1"/>
  <c r="BN483" i="1"/>
  <c r="BH483" i="1"/>
  <c r="BB483" i="1"/>
  <c r="AU483" i="1"/>
  <c r="AQ483" i="1"/>
  <c r="AK483" i="1"/>
  <c r="AE483" i="1"/>
  <c r="Y483" i="1"/>
  <c r="S483" i="1"/>
  <c r="O483" i="1"/>
  <c r="EZ480" i="1"/>
  <c r="EX480" i="1"/>
  <c r="EV480" i="1"/>
  <c r="EQ480" i="1"/>
  <c r="EO480" i="1"/>
  <c r="EK480" i="1"/>
  <c r="EI480" i="1"/>
  <c r="EG480" i="1"/>
  <c r="EB480" i="1"/>
  <c r="DZ480" i="1"/>
  <c r="DV480" i="1"/>
  <c r="DT480" i="1"/>
  <c r="DR480" i="1"/>
  <c r="DN480" i="1"/>
  <c r="DL480" i="1"/>
  <c r="DH480" i="1"/>
  <c r="DF480" i="1"/>
  <c r="DD480" i="1"/>
  <c r="CZ480" i="1"/>
  <c r="CX480" i="1"/>
  <c r="CT480" i="1"/>
  <c r="CR480" i="1"/>
  <c r="CP480" i="1"/>
  <c r="CL480" i="1"/>
  <c r="CJ480" i="1"/>
  <c r="CE480" i="1"/>
  <c r="CC480" i="1"/>
  <c r="CA480" i="1"/>
  <c r="BW480" i="1"/>
  <c r="BU480" i="1"/>
  <c r="BQ480" i="1"/>
  <c r="BO480" i="1"/>
  <c r="BM480" i="1"/>
  <c r="BI480" i="1"/>
  <c r="BG480" i="1"/>
  <c r="BC480" i="1"/>
  <c r="BA480" i="1"/>
  <c r="AY480" i="1"/>
  <c r="AT480" i="1"/>
  <c r="AR480" i="1"/>
  <c r="AN480" i="1"/>
  <c r="AL480" i="1"/>
  <c r="AJ480" i="1"/>
  <c r="AF480" i="1"/>
  <c r="AD480" i="1"/>
  <c r="Z480" i="1"/>
  <c r="X480" i="1"/>
  <c r="V480" i="1"/>
  <c r="R480" i="1"/>
  <c r="P480" i="1"/>
  <c r="L480" i="1"/>
  <c r="J480" i="1"/>
  <c r="EW479" i="1"/>
  <c r="EP479" i="1"/>
  <c r="EJ479" i="1"/>
  <c r="EC479" i="1"/>
  <c r="DY479" i="1"/>
  <c r="DS479" i="1"/>
  <c r="DM479" i="1"/>
  <c r="DG479" i="1"/>
  <c r="DA479" i="1"/>
  <c r="CW479" i="1"/>
  <c r="CQ479" i="1"/>
  <c r="CK479" i="1"/>
  <c r="CD479" i="1"/>
  <c r="BX479" i="1"/>
  <c r="BT479" i="1"/>
  <c r="BN479" i="1"/>
  <c r="BH479" i="1"/>
  <c r="BB479" i="1"/>
  <c r="AU479" i="1"/>
  <c r="AQ479" i="1"/>
  <c r="AK479" i="1"/>
  <c r="AE479" i="1"/>
  <c r="Y479" i="1"/>
  <c r="S479" i="1"/>
  <c r="O479" i="1"/>
  <c r="I479" i="1"/>
  <c r="EZ476" i="1"/>
  <c r="EX476" i="1"/>
  <c r="EV476" i="1"/>
  <c r="EQ476" i="1"/>
  <c r="EO476" i="1"/>
  <c r="EK476" i="1"/>
  <c r="EI476" i="1"/>
  <c r="EG476" i="1"/>
  <c r="EB476" i="1"/>
  <c r="DZ476" i="1"/>
  <c r="DV476" i="1"/>
  <c r="DT476" i="1"/>
  <c r="DR476" i="1"/>
  <c r="DN476" i="1"/>
  <c r="DL476" i="1"/>
  <c r="DH476" i="1"/>
  <c r="DF476" i="1"/>
  <c r="DD476" i="1"/>
  <c r="CZ476" i="1"/>
  <c r="CX476" i="1"/>
  <c r="CT476" i="1"/>
  <c r="CR476" i="1"/>
  <c r="CP476" i="1"/>
  <c r="CL476" i="1"/>
  <c r="CJ476" i="1"/>
  <c r="CE476" i="1"/>
  <c r="CC476" i="1"/>
  <c r="CA476" i="1"/>
  <c r="BW476" i="1"/>
  <c r="BU476" i="1"/>
  <c r="BQ476" i="1"/>
  <c r="BO476" i="1"/>
  <c r="BM476" i="1"/>
  <c r="BI476" i="1"/>
  <c r="BG476" i="1"/>
  <c r="BC476" i="1"/>
  <c r="BA476" i="1"/>
  <c r="AY476" i="1"/>
  <c r="AT476" i="1"/>
  <c r="AR476" i="1"/>
  <c r="AN476" i="1"/>
  <c r="AL476" i="1"/>
  <c r="AJ476" i="1"/>
  <c r="AF476" i="1"/>
  <c r="AD476" i="1"/>
  <c r="Z476" i="1"/>
  <c r="X476" i="1"/>
  <c r="V476" i="1"/>
  <c r="R476" i="1"/>
  <c r="P476" i="1"/>
  <c r="L476" i="1"/>
  <c r="J476" i="1"/>
  <c r="EW475" i="1"/>
  <c r="EP475" i="1"/>
  <c r="EJ475" i="1"/>
  <c r="EC475" i="1"/>
  <c r="DY475" i="1"/>
  <c r="DS475" i="1"/>
  <c r="DM475" i="1"/>
  <c r="DG475" i="1"/>
  <c r="DA475" i="1"/>
  <c r="CW475" i="1"/>
  <c r="CQ475" i="1"/>
  <c r="CK475" i="1"/>
  <c r="CD475" i="1"/>
  <c r="BX475" i="1"/>
  <c r="BT475" i="1"/>
  <c r="BN475" i="1"/>
  <c r="BH475" i="1"/>
  <c r="BB475" i="1"/>
  <c r="AU475" i="1"/>
  <c r="AQ475" i="1"/>
  <c r="AK475" i="1"/>
  <c r="AE475" i="1"/>
  <c r="Y475" i="1"/>
  <c r="S475" i="1"/>
  <c r="O475" i="1"/>
  <c r="I475" i="1"/>
  <c r="EZ472" i="1"/>
  <c r="EX472" i="1"/>
  <c r="EV472" i="1"/>
  <c r="EQ472" i="1"/>
  <c r="EO472" i="1"/>
  <c r="EK472" i="1"/>
  <c r="EI472" i="1"/>
  <c r="EG472" i="1"/>
  <c r="EB472" i="1"/>
  <c r="DZ472" i="1"/>
  <c r="DV472" i="1"/>
  <c r="DT472" i="1"/>
  <c r="DR472" i="1"/>
  <c r="DN472" i="1"/>
  <c r="DL472" i="1"/>
  <c r="DH472" i="1"/>
  <c r="DF472" i="1"/>
  <c r="DD472" i="1"/>
  <c r="CZ472" i="1"/>
  <c r="CX472" i="1"/>
  <c r="CT472" i="1"/>
  <c r="CR472" i="1"/>
  <c r="CP472" i="1"/>
  <c r="CL472" i="1"/>
  <c r="CJ472" i="1"/>
  <c r="CE472" i="1"/>
  <c r="CC472" i="1"/>
  <c r="CA472" i="1"/>
  <c r="BW472" i="1"/>
  <c r="BU472" i="1"/>
  <c r="BQ472" i="1"/>
  <c r="BO472" i="1"/>
  <c r="BM472" i="1"/>
  <c r="BI472" i="1"/>
  <c r="BG472" i="1"/>
  <c r="BC472" i="1"/>
  <c r="BA472" i="1"/>
  <c r="AY472" i="1"/>
  <c r="AT472" i="1"/>
  <c r="AR472" i="1"/>
  <c r="AN472" i="1"/>
  <c r="AL472" i="1"/>
  <c r="AJ472" i="1"/>
  <c r="AF472" i="1"/>
  <c r="AD472" i="1"/>
  <c r="Z472" i="1"/>
  <c r="X472" i="1"/>
  <c r="V472" i="1"/>
  <c r="R472" i="1"/>
  <c r="P472" i="1"/>
  <c r="L472" i="1"/>
  <c r="J472" i="1"/>
  <c r="DS471" i="1"/>
  <c r="DM471" i="1"/>
  <c r="DG471" i="1"/>
  <c r="DA471" i="1"/>
  <c r="CW471" i="1"/>
  <c r="CQ471" i="1"/>
  <c r="CK471" i="1"/>
  <c r="CD471" i="1"/>
  <c r="S340" i="45" s="1"/>
  <c r="BX471" i="1"/>
  <c r="BT471" i="1"/>
  <c r="BN471" i="1"/>
  <c r="BH471" i="1"/>
  <c r="BB471" i="1"/>
  <c r="AU471" i="1"/>
  <c r="AQ471" i="1"/>
  <c r="AK471" i="1"/>
  <c r="AE471" i="1"/>
  <c r="Y471" i="1"/>
  <c r="S471" i="1"/>
  <c r="O471" i="1"/>
  <c r="I471" i="1"/>
  <c r="AN468" i="1"/>
  <c r="AK468" i="1"/>
  <c r="EU149" i="1"/>
  <c r="EP149" i="1"/>
  <c r="E574" i="1"/>
  <c r="EZ504" i="1"/>
  <c r="EX504" i="1"/>
  <c r="EV504" i="1"/>
  <c r="EQ504" i="1"/>
  <c r="EO504" i="1"/>
  <c r="EK504" i="1"/>
  <c r="EI504" i="1"/>
  <c r="EG504" i="1"/>
  <c r="EB504" i="1"/>
  <c r="DZ504" i="1"/>
  <c r="DV504" i="1"/>
  <c r="DT504" i="1"/>
  <c r="DR504" i="1"/>
  <c r="DN504" i="1"/>
  <c r="DL504" i="1"/>
  <c r="DH504" i="1"/>
  <c r="DF504" i="1"/>
  <c r="DD504" i="1"/>
  <c r="CZ504" i="1"/>
  <c r="CX504" i="1"/>
  <c r="CT504" i="1"/>
  <c r="CR504" i="1"/>
  <c r="CP504" i="1"/>
  <c r="CL504" i="1"/>
  <c r="CJ504" i="1"/>
  <c r="CE504" i="1"/>
  <c r="CC504" i="1"/>
  <c r="CA504" i="1"/>
  <c r="BW504" i="1"/>
  <c r="BU504" i="1"/>
  <c r="BQ504" i="1"/>
  <c r="BO504" i="1"/>
  <c r="BM504" i="1"/>
  <c r="BI504" i="1"/>
  <c r="BG504" i="1"/>
  <c r="BC504" i="1"/>
  <c r="BA504" i="1"/>
  <c r="AY504" i="1"/>
  <c r="AT504" i="1"/>
  <c r="AR504" i="1"/>
  <c r="AN504" i="1"/>
  <c r="AL504" i="1"/>
  <c r="AJ504" i="1"/>
  <c r="AF504" i="1"/>
  <c r="AD504" i="1"/>
  <c r="Z504" i="1"/>
  <c r="X504" i="1"/>
  <c r="V504" i="1"/>
  <c r="R504" i="1"/>
  <c r="P504" i="1"/>
  <c r="L504" i="1"/>
  <c r="J504" i="1"/>
  <c r="EZ502" i="1"/>
  <c r="EX502" i="1"/>
  <c r="EV502" i="1"/>
  <c r="EQ502" i="1"/>
  <c r="EO502" i="1"/>
  <c r="EK502" i="1"/>
  <c r="EI502" i="1"/>
  <c r="EG502" i="1"/>
  <c r="EB502" i="1"/>
  <c r="DZ502" i="1"/>
  <c r="DV502" i="1"/>
  <c r="DT502" i="1"/>
  <c r="DR502" i="1"/>
  <c r="DN502" i="1"/>
  <c r="DL502" i="1"/>
  <c r="DH502" i="1"/>
  <c r="DF502" i="1"/>
  <c r="DD502" i="1"/>
  <c r="CZ502" i="1"/>
  <c r="CX502" i="1"/>
  <c r="CT502" i="1"/>
  <c r="CR502" i="1"/>
  <c r="CP502" i="1"/>
  <c r="CL502" i="1"/>
  <c r="CJ502" i="1"/>
  <c r="CE502" i="1"/>
  <c r="CC502" i="1"/>
  <c r="CA502" i="1"/>
  <c r="BW502" i="1"/>
  <c r="BU502" i="1"/>
  <c r="BQ502" i="1"/>
  <c r="BO502" i="1"/>
  <c r="BM502" i="1"/>
  <c r="BI502" i="1"/>
  <c r="BG502" i="1"/>
  <c r="BC502" i="1"/>
  <c r="BA502" i="1"/>
  <c r="AY502" i="1"/>
  <c r="AT502" i="1"/>
  <c r="AR502" i="1"/>
  <c r="AN502" i="1"/>
  <c r="AL502" i="1"/>
  <c r="AJ502" i="1"/>
  <c r="AF502" i="1"/>
  <c r="AD502" i="1"/>
  <c r="Z502" i="1"/>
  <c r="X502" i="1"/>
  <c r="V502" i="1"/>
  <c r="R502" i="1"/>
  <c r="P502" i="1"/>
  <c r="L502" i="1"/>
  <c r="J502" i="1"/>
  <c r="EZ500" i="1"/>
  <c r="EX500" i="1"/>
  <c r="EV500" i="1"/>
  <c r="EQ500" i="1"/>
  <c r="EO500" i="1"/>
  <c r="EK500" i="1"/>
  <c r="EI500" i="1"/>
  <c r="EG500" i="1"/>
  <c r="EB500" i="1"/>
  <c r="DZ500" i="1"/>
  <c r="DV500" i="1"/>
  <c r="DT500" i="1"/>
  <c r="DR500" i="1"/>
  <c r="DN500" i="1"/>
  <c r="DL500" i="1"/>
  <c r="DH500" i="1"/>
  <c r="DF500" i="1"/>
  <c r="DD500" i="1"/>
  <c r="CZ500" i="1"/>
  <c r="CX500" i="1"/>
  <c r="CT500" i="1"/>
  <c r="CR500" i="1"/>
  <c r="CP500" i="1"/>
  <c r="CL500" i="1"/>
  <c r="CJ500" i="1"/>
  <c r="CE500" i="1"/>
  <c r="CC500" i="1"/>
  <c r="CA500" i="1"/>
  <c r="BW500" i="1"/>
  <c r="BU500" i="1"/>
  <c r="BQ500" i="1"/>
  <c r="BO500" i="1"/>
  <c r="BM500" i="1"/>
  <c r="BI500" i="1"/>
  <c r="BG500" i="1"/>
  <c r="BC500" i="1"/>
  <c r="BA500" i="1"/>
  <c r="AY500" i="1"/>
  <c r="AT500" i="1"/>
  <c r="AR500" i="1"/>
  <c r="AN500" i="1"/>
  <c r="AL500" i="1"/>
  <c r="AJ500" i="1"/>
  <c r="AF500" i="1"/>
  <c r="AD500" i="1"/>
  <c r="Z500" i="1"/>
  <c r="X500" i="1"/>
  <c r="V500" i="1"/>
  <c r="R500" i="1"/>
  <c r="P500" i="1"/>
  <c r="L500" i="1"/>
  <c r="J500" i="1"/>
  <c r="EZ498" i="1"/>
  <c r="EX498" i="1"/>
  <c r="EV498" i="1"/>
  <c r="EQ498" i="1"/>
  <c r="EO498" i="1"/>
  <c r="EK498" i="1"/>
  <c r="EI498" i="1"/>
  <c r="EG498" i="1"/>
  <c r="EB498" i="1"/>
  <c r="DZ498" i="1"/>
  <c r="DV498" i="1"/>
  <c r="DT498" i="1"/>
  <c r="DR498" i="1"/>
  <c r="DN498" i="1"/>
  <c r="DL498" i="1"/>
  <c r="DH498" i="1"/>
  <c r="DF498" i="1"/>
  <c r="DD498" i="1"/>
  <c r="CZ498" i="1"/>
  <c r="CX498" i="1"/>
  <c r="CT498" i="1"/>
  <c r="CR498" i="1"/>
  <c r="CP498" i="1"/>
  <c r="CL498" i="1"/>
  <c r="CJ498" i="1"/>
  <c r="CE498" i="1"/>
  <c r="CC498" i="1"/>
  <c r="CA498" i="1"/>
  <c r="BW498" i="1"/>
  <c r="BU498" i="1"/>
  <c r="BQ498" i="1"/>
  <c r="BO498" i="1"/>
  <c r="BM498" i="1"/>
  <c r="BI498" i="1"/>
  <c r="BG498" i="1"/>
  <c r="BC498" i="1"/>
  <c r="BA498" i="1"/>
  <c r="AY498" i="1"/>
  <c r="AT498" i="1"/>
  <c r="AR498" i="1"/>
  <c r="AN498" i="1"/>
  <c r="AL498" i="1"/>
  <c r="AJ498" i="1"/>
  <c r="AF498" i="1"/>
  <c r="AD498" i="1"/>
  <c r="Z498" i="1"/>
  <c r="X498" i="1"/>
  <c r="V498" i="1"/>
  <c r="R498" i="1"/>
  <c r="P498" i="1"/>
  <c r="L498" i="1"/>
  <c r="J498" i="1"/>
  <c r="EZ496" i="1"/>
  <c r="EX496" i="1"/>
  <c r="EV496" i="1"/>
  <c r="EQ496" i="1"/>
  <c r="EO496" i="1"/>
  <c r="EK496" i="1"/>
  <c r="EI496" i="1"/>
  <c r="EG496" i="1"/>
  <c r="EB496" i="1"/>
  <c r="DZ496" i="1"/>
  <c r="DV496" i="1"/>
  <c r="DT496" i="1"/>
  <c r="DR496" i="1"/>
  <c r="DN496" i="1"/>
  <c r="DL496" i="1"/>
  <c r="DH496" i="1"/>
  <c r="DF496" i="1"/>
  <c r="DD496" i="1"/>
  <c r="CZ496" i="1"/>
  <c r="CX496" i="1"/>
  <c r="CT496" i="1"/>
  <c r="CR496" i="1"/>
  <c r="CP496" i="1"/>
  <c r="CL496" i="1"/>
  <c r="CJ496" i="1"/>
  <c r="CE496" i="1"/>
  <c r="CC496" i="1"/>
  <c r="CA496" i="1"/>
  <c r="BW496" i="1"/>
  <c r="BU496" i="1"/>
  <c r="BQ496" i="1"/>
  <c r="BO496" i="1"/>
  <c r="BM496" i="1"/>
  <c r="BI496" i="1"/>
  <c r="BG496" i="1"/>
  <c r="BC496" i="1"/>
  <c r="BA496" i="1"/>
  <c r="AY496" i="1"/>
  <c r="AT496" i="1"/>
  <c r="AR496" i="1"/>
  <c r="AN496" i="1"/>
  <c r="AL496" i="1"/>
  <c r="AJ496" i="1"/>
  <c r="AF496" i="1"/>
  <c r="AD496" i="1"/>
  <c r="Z496" i="1"/>
  <c r="X496" i="1"/>
  <c r="V496" i="1"/>
  <c r="R496" i="1"/>
  <c r="P496" i="1"/>
  <c r="L496" i="1"/>
  <c r="J496" i="1"/>
  <c r="EZ494" i="1"/>
  <c r="EX494" i="1"/>
  <c r="EV494" i="1"/>
  <c r="EQ494" i="1"/>
  <c r="EO494" i="1"/>
  <c r="EK494" i="1"/>
  <c r="EI494" i="1"/>
  <c r="EG494" i="1"/>
  <c r="EB494" i="1"/>
  <c r="DZ494" i="1"/>
  <c r="DV494" i="1"/>
  <c r="DT494" i="1"/>
  <c r="DR494" i="1"/>
  <c r="DN494" i="1"/>
  <c r="DL494" i="1"/>
  <c r="DH494" i="1"/>
  <c r="DF494" i="1"/>
  <c r="DD494" i="1"/>
  <c r="CZ494" i="1"/>
  <c r="CX494" i="1"/>
  <c r="CT494" i="1"/>
  <c r="CR494" i="1"/>
  <c r="CP494" i="1"/>
  <c r="CL494" i="1"/>
  <c r="CJ494" i="1"/>
  <c r="CE494" i="1"/>
  <c r="CC494" i="1"/>
  <c r="CA494" i="1"/>
  <c r="BW494" i="1"/>
  <c r="BU494" i="1"/>
  <c r="BQ494" i="1"/>
  <c r="BO494" i="1"/>
  <c r="BM494" i="1"/>
  <c r="BI494" i="1"/>
  <c r="BG494" i="1"/>
  <c r="BC494" i="1"/>
  <c r="BA494" i="1"/>
  <c r="AY494" i="1"/>
  <c r="AT494" i="1"/>
  <c r="AR494" i="1"/>
  <c r="AN494" i="1"/>
  <c r="AL494" i="1"/>
  <c r="AJ494" i="1"/>
  <c r="AF494" i="1"/>
  <c r="AD494" i="1"/>
  <c r="Z494" i="1"/>
  <c r="X494" i="1"/>
  <c r="V494" i="1"/>
  <c r="R494" i="1"/>
  <c r="P494" i="1"/>
  <c r="L494" i="1"/>
  <c r="J494" i="1"/>
  <c r="EZ492" i="1"/>
  <c r="EX492" i="1"/>
  <c r="EV492" i="1"/>
  <c r="EQ492" i="1"/>
  <c r="EO492" i="1"/>
  <c r="EK492" i="1"/>
  <c r="EI492" i="1"/>
  <c r="EG492" i="1"/>
  <c r="EB492" i="1"/>
  <c r="DZ492" i="1"/>
  <c r="DV492" i="1"/>
  <c r="DT492" i="1"/>
  <c r="DR492" i="1"/>
  <c r="DN492" i="1"/>
  <c r="DL492" i="1"/>
  <c r="DH492" i="1"/>
  <c r="DF492" i="1"/>
  <c r="DD492" i="1"/>
  <c r="CZ492" i="1"/>
  <c r="CX492" i="1"/>
  <c r="CT492" i="1"/>
  <c r="CR492" i="1"/>
  <c r="CP492" i="1"/>
  <c r="CL492" i="1"/>
  <c r="CJ492" i="1"/>
  <c r="CE492" i="1"/>
  <c r="CC492" i="1"/>
  <c r="CA492" i="1"/>
  <c r="BW492" i="1"/>
  <c r="BU492" i="1"/>
  <c r="BQ492" i="1"/>
  <c r="BO492" i="1"/>
  <c r="BM492" i="1"/>
  <c r="BI492" i="1"/>
  <c r="BG492" i="1"/>
  <c r="BC492" i="1"/>
  <c r="BA492" i="1"/>
  <c r="AY492" i="1"/>
  <c r="AT492" i="1"/>
  <c r="AR492" i="1"/>
  <c r="AN492" i="1"/>
  <c r="AL492" i="1"/>
  <c r="AJ492" i="1"/>
  <c r="AF492" i="1"/>
  <c r="AD492" i="1"/>
  <c r="Z492" i="1"/>
  <c r="X492" i="1"/>
  <c r="V492" i="1"/>
  <c r="R492" i="1"/>
  <c r="P492" i="1"/>
  <c r="L492" i="1"/>
  <c r="J492" i="1"/>
  <c r="EZ490" i="1"/>
  <c r="EX490" i="1"/>
  <c r="EV490" i="1"/>
  <c r="EQ490" i="1"/>
  <c r="EO490" i="1"/>
  <c r="EK490" i="1"/>
  <c r="EI490" i="1"/>
  <c r="EG490" i="1"/>
  <c r="EB490" i="1"/>
  <c r="DZ490" i="1"/>
  <c r="DV490" i="1"/>
  <c r="DT490" i="1"/>
  <c r="DR490" i="1"/>
  <c r="DN490" i="1"/>
  <c r="DL490" i="1"/>
  <c r="DH490" i="1"/>
  <c r="DF490" i="1"/>
  <c r="DD490" i="1"/>
  <c r="CZ490" i="1"/>
  <c r="CX490" i="1"/>
  <c r="CT490" i="1"/>
  <c r="CR490" i="1"/>
  <c r="CP490" i="1"/>
  <c r="CL490" i="1"/>
  <c r="CJ490" i="1"/>
  <c r="CE490" i="1"/>
  <c r="CC490" i="1"/>
  <c r="CA490" i="1"/>
  <c r="BW490" i="1"/>
  <c r="BU490" i="1"/>
  <c r="BQ490" i="1"/>
  <c r="BO490" i="1"/>
  <c r="BM490" i="1"/>
  <c r="BI490" i="1"/>
  <c r="BG490" i="1"/>
  <c r="BC490" i="1"/>
  <c r="BA490" i="1"/>
  <c r="AY490" i="1"/>
  <c r="AT490" i="1"/>
  <c r="AR490" i="1"/>
  <c r="AN490" i="1"/>
  <c r="AL490" i="1"/>
  <c r="AJ490" i="1"/>
  <c r="AF490" i="1"/>
  <c r="AD490" i="1"/>
  <c r="Z490" i="1"/>
  <c r="X490" i="1"/>
  <c r="V490" i="1"/>
  <c r="R490" i="1"/>
  <c r="P490" i="1"/>
  <c r="L490" i="1"/>
  <c r="J490" i="1"/>
  <c r="EY489" i="1"/>
  <c r="EW489" i="1"/>
  <c r="ER489" i="1"/>
  <c r="EP489" i="1"/>
  <c r="EN489" i="1"/>
  <c r="EJ489" i="1"/>
  <c r="EH489" i="1"/>
  <c r="EC489" i="1"/>
  <c r="EA489" i="1"/>
  <c r="DY489" i="1"/>
  <c r="DU489" i="1"/>
  <c r="DS489" i="1"/>
  <c r="DO489" i="1"/>
  <c r="DM489" i="1"/>
  <c r="DK489" i="1"/>
  <c r="DG489" i="1"/>
  <c r="DE489" i="1"/>
  <c r="DA489" i="1"/>
  <c r="CY489" i="1"/>
  <c r="CW489" i="1"/>
  <c r="CS489" i="1"/>
  <c r="CQ489" i="1"/>
  <c r="CM489" i="1"/>
  <c r="CK489" i="1"/>
  <c r="CI489" i="1"/>
  <c r="CD489" i="1"/>
  <c r="CB489" i="1"/>
  <c r="BX489" i="1"/>
  <c r="BV489" i="1"/>
  <c r="BT489" i="1"/>
  <c r="BP489" i="1"/>
  <c r="BN489" i="1"/>
  <c r="BJ489" i="1"/>
  <c r="BH489" i="1"/>
  <c r="BF489" i="1"/>
  <c r="BB489" i="1"/>
  <c r="AZ489" i="1"/>
  <c r="AU489" i="1"/>
  <c r="AS489" i="1"/>
  <c r="AQ489" i="1"/>
  <c r="AM489" i="1"/>
  <c r="AK489" i="1"/>
  <c r="AG489" i="1"/>
  <c r="AE489" i="1"/>
  <c r="AC489" i="1"/>
  <c r="Y489" i="1"/>
  <c r="S489" i="1"/>
  <c r="O489" i="1"/>
  <c r="H487" i="1"/>
  <c r="J487" i="1"/>
  <c r="L487" i="1"/>
  <c r="P487" i="1"/>
  <c r="R487" i="1"/>
  <c r="V487" i="1"/>
  <c r="X487" i="1"/>
  <c r="Z487" i="1"/>
  <c r="AD487" i="1"/>
  <c r="AF487" i="1"/>
  <c r="AJ487" i="1"/>
  <c r="AL487" i="1"/>
  <c r="AN487" i="1"/>
  <c r="AR487" i="1"/>
  <c r="AT487" i="1"/>
  <c r="AY487" i="1"/>
  <c r="BA487" i="1"/>
  <c r="BC487" i="1"/>
  <c r="BG487" i="1"/>
  <c r="BI487" i="1"/>
  <c r="BM487" i="1"/>
  <c r="BO487" i="1"/>
  <c r="BQ487" i="1"/>
  <c r="BU487" i="1"/>
  <c r="BW487" i="1"/>
  <c r="CA487" i="1"/>
  <c r="CC487" i="1"/>
  <c r="CE487" i="1"/>
  <c r="CJ487" i="1"/>
  <c r="CL487" i="1"/>
  <c r="CP487" i="1"/>
  <c r="CR487" i="1"/>
  <c r="CT487" i="1"/>
  <c r="CX487" i="1"/>
  <c r="CZ487" i="1"/>
  <c r="DD487" i="1"/>
  <c r="DF487" i="1"/>
  <c r="DH487" i="1"/>
  <c r="DL487" i="1"/>
  <c r="DN487" i="1"/>
  <c r="DR487" i="1"/>
  <c r="DT487" i="1"/>
  <c r="DV487" i="1"/>
  <c r="DZ487" i="1"/>
  <c r="EB487" i="1"/>
  <c r="EG487" i="1"/>
  <c r="EI487" i="1"/>
  <c r="EK487" i="1"/>
  <c r="EO487" i="1"/>
  <c r="EQ487" i="1"/>
  <c r="EV487" i="1"/>
  <c r="EX487" i="1"/>
  <c r="EZ487" i="1"/>
  <c r="EW485" i="1"/>
  <c r="EP485" i="1"/>
  <c r="EJ485" i="1"/>
  <c r="EC485" i="1"/>
  <c r="DY485" i="1"/>
  <c r="DS485" i="1"/>
  <c r="DM485" i="1"/>
  <c r="DG485" i="1"/>
  <c r="DA485" i="1"/>
  <c r="CW485" i="1"/>
  <c r="CQ485" i="1"/>
  <c r="CK485" i="1"/>
  <c r="CD485" i="1"/>
  <c r="BX485" i="1"/>
  <c r="BT485" i="1"/>
  <c r="BN485" i="1"/>
  <c r="BH485" i="1"/>
  <c r="BB485" i="1"/>
  <c r="AU485" i="1"/>
  <c r="AQ485" i="1"/>
  <c r="AK485" i="1"/>
  <c r="AE485" i="1"/>
  <c r="Y485" i="1"/>
  <c r="S485" i="1"/>
  <c r="O485" i="1"/>
  <c r="H483" i="1"/>
  <c r="J483" i="1"/>
  <c r="L483" i="1"/>
  <c r="P483" i="1"/>
  <c r="R483" i="1"/>
  <c r="V483" i="1"/>
  <c r="X483" i="1"/>
  <c r="Z483" i="1"/>
  <c r="AD483" i="1"/>
  <c r="AF483" i="1"/>
  <c r="AJ483" i="1"/>
  <c r="AL483" i="1"/>
  <c r="AN483" i="1"/>
  <c r="AR483" i="1"/>
  <c r="AT483" i="1"/>
  <c r="AY483" i="1"/>
  <c r="BA483" i="1"/>
  <c r="BC483" i="1"/>
  <c r="BG483" i="1"/>
  <c r="BI483" i="1"/>
  <c r="BM483" i="1"/>
  <c r="BO483" i="1"/>
  <c r="BQ483" i="1"/>
  <c r="BU483" i="1"/>
  <c r="BW483" i="1"/>
  <c r="CA483" i="1"/>
  <c r="CC483" i="1"/>
  <c r="CE483" i="1"/>
  <c r="CJ483" i="1"/>
  <c r="CL483" i="1"/>
  <c r="CP483" i="1"/>
  <c r="CR483" i="1"/>
  <c r="CT483" i="1"/>
  <c r="CX483" i="1"/>
  <c r="CZ483" i="1"/>
  <c r="DD483" i="1"/>
  <c r="DF483" i="1"/>
  <c r="DH483" i="1"/>
  <c r="DL483" i="1"/>
  <c r="DN483" i="1"/>
  <c r="DR483" i="1"/>
  <c r="DT483" i="1"/>
  <c r="DV483" i="1"/>
  <c r="DZ483" i="1"/>
  <c r="EB483" i="1"/>
  <c r="EG483" i="1"/>
  <c r="EI483" i="1"/>
  <c r="EK483" i="1"/>
  <c r="EO483" i="1"/>
  <c r="EQ483" i="1"/>
  <c r="EV483" i="1"/>
  <c r="EX483" i="1"/>
  <c r="EZ483" i="1"/>
  <c r="EW481" i="1"/>
  <c r="EP481" i="1"/>
  <c r="EJ481" i="1"/>
  <c r="EC481" i="1"/>
  <c r="DY481" i="1"/>
  <c r="DS481" i="1"/>
  <c r="DM481" i="1"/>
  <c r="DG481" i="1"/>
  <c r="DA481" i="1"/>
  <c r="CW481" i="1"/>
  <c r="CQ481" i="1"/>
  <c r="CK481" i="1"/>
  <c r="CD481" i="1"/>
  <c r="BX481" i="1"/>
  <c r="BT481" i="1"/>
  <c r="BN481" i="1"/>
  <c r="BH481" i="1"/>
  <c r="BB481" i="1"/>
  <c r="AU481" i="1"/>
  <c r="AQ481" i="1"/>
  <c r="AK481" i="1"/>
  <c r="AE481" i="1"/>
  <c r="Y481" i="1"/>
  <c r="S481" i="1"/>
  <c r="O481" i="1"/>
  <c r="H489" i="1"/>
  <c r="J489" i="1"/>
  <c r="L489" i="1"/>
  <c r="P489" i="1"/>
  <c r="R489" i="1"/>
  <c r="V489" i="1"/>
  <c r="X489" i="1"/>
  <c r="H485" i="1"/>
  <c r="J485" i="1"/>
  <c r="L485" i="1"/>
  <c r="P485" i="1"/>
  <c r="R485" i="1"/>
  <c r="V485" i="1"/>
  <c r="X485" i="1"/>
  <c r="Z485" i="1"/>
  <c r="AD485" i="1"/>
  <c r="AF485" i="1"/>
  <c r="AJ485" i="1"/>
  <c r="AL485" i="1"/>
  <c r="AN485" i="1"/>
  <c r="AR485" i="1"/>
  <c r="AT485" i="1"/>
  <c r="AY485" i="1"/>
  <c r="BA485" i="1"/>
  <c r="BC485" i="1"/>
  <c r="BG485" i="1"/>
  <c r="BI485" i="1"/>
  <c r="BM485" i="1"/>
  <c r="BO485" i="1"/>
  <c r="BQ485" i="1"/>
  <c r="BU485" i="1"/>
  <c r="BW485" i="1"/>
  <c r="CA485" i="1"/>
  <c r="CC485" i="1"/>
  <c r="CE485" i="1"/>
  <c r="CJ485" i="1"/>
  <c r="CL485" i="1"/>
  <c r="CP485" i="1"/>
  <c r="CR485" i="1"/>
  <c r="CT485" i="1"/>
  <c r="CX485" i="1"/>
  <c r="CZ485" i="1"/>
  <c r="DD485" i="1"/>
  <c r="DF485" i="1"/>
  <c r="DH485" i="1"/>
  <c r="DL485" i="1"/>
  <c r="DN485" i="1"/>
  <c r="DR485" i="1"/>
  <c r="DT485" i="1"/>
  <c r="DV485" i="1"/>
  <c r="DZ485" i="1"/>
  <c r="EB485" i="1"/>
  <c r="EG485" i="1"/>
  <c r="EI485" i="1"/>
  <c r="EK485" i="1"/>
  <c r="EO485" i="1"/>
  <c r="EQ485" i="1"/>
  <c r="EV485" i="1"/>
  <c r="EX485" i="1"/>
  <c r="EZ485" i="1"/>
  <c r="H481" i="1"/>
  <c r="J481" i="1"/>
  <c r="L481" i="1"/>
  <c r="P481" i="1"/>
  <c r="R481" i="1"/>
  <c r="V481" i="1"/>
  <c r="X481" i="1"/>
  <c r="Z481" i="1"/>
  <c r="AD481" i="1"/>
  <c r="AF481" i="1"/>
  <c r="AJ481" i="1"/>
  <c r="AL481" i="1"/>
  <c r="AN481" i="1"/>
  <c r="AR481" i="1"/>
  <c r="AT481" i="1"/>
  <c r="AY481" i="1"/>
  <c r="BA481" i="1"/>
  <c r="BC481" i="1"/>
  <c r="BG481" i="1"/>
  <c r="BI481" i="1"/>
  <c r="BM481" i="1"/>
  <c r="BO481" i="1"/>
  <c r="BQ481" i="1"/>
  <c r="BU481" i="1"/>
  <c r="BW481" i="1"/>
  <c r="CA481" i="1"/>
  <c r="CC481" i="1"/>
  <c r="CE481" i="1"/>
  <c r="CJ481" i="1"/>
  <c r="CL481" i="1"/>
  <c r="CP481" i="1"/>
  <c r="CR481" i="1"/>
  <c r="CT481" i="1"/>
  <c r="CX481" i="1"/>
  <c r="CZ481" i="1"/>
  <c r="DD481" i="1"/>
  <c r="DF481" i="1"/>
  <c r="DH481" i="1"/>
  <c r="DL481" i="1"/>
  <c r="DN481" i="1"/>
  <c r="DR481" i="1"/>
  <c r="DT481" i="1"/>
  <c r="DV481" i="1"/>
  <c r="DZ481" i="1"/>
  <c r="EB481" i="1"/>
  <c r="EG481" i="1"/>
  <c r="EI481" i="1"/>
  <c r="EK481" i="1"/>
  <c r="EO481" i="1"/>
  <c r="EQ481" i="1"/>
  <c r="EV481" i="1"/>
  <c r="EX481" i="1"/>
  <c r="EZ481" i="1"/>
  <c r="EZ479" i="1"/>
  <c r="EX479" i="1"/>
  <c r="EV479" i="1"/>
  <c r="EQ479" i="1"/>
  <c r="EO479" i="1"/>
  <c r="EK479" i="1"/>
  <c r="EI479" i="1"/>
  <c r="EG479" i="1"/>
  <c r="EB479" i="1"/>
  <c r="DZ479" i="1"/>
  <c r="DV479" i="1"/>
  <c r="DT479" i="1"/>
  <c r="DR479" i="1"/>
  <c r="DN479" i="1"/>
  <c r="DL479" i="1"/>
  <c r="DH479" i="1"/>
  <c r="DF479" i="1"/>
  <c r="DD479" i="1"/>
  <c r="CZ479" i="1"/>
  <c r="CX479" i="1"/>
  <c r="CT479" i="1"/>
  <c r="CR479" i="1"/>
  <c r="CP479" i="1"/>
  <c r="CL479" i="1"/>
  <c r="CJ479" i="1"/>
  <c r="CE479" i="1"/>
  <c r="CC479" i="1"/>
  <c r="CA479" i="1"/>
  <c r="BW479" i="1"/>
  <c r="BU479" i="1"/>
  <c r="BQ479" i="1"/>
  <c r="BO479" i="1"/>
  <c r="BM479" i="1"/>
  <c r="BI479" i="1"/>
  <c r="BG479" i="1"/>
  <c r="BC479" i="1"/>
  <c r="BA479" i="1"/>
  <c r="AY479" i="1"/>
  <c r="AT479" i="1"/>
  <c r="AR479" i="1"/>
  <c r="AN479" i="1"/>
  <c r="AL479" i="1"/>
  <c r="AJ479" i="1"/>
  <c r="AF479" i="1"/>
  <c r="AD479" i="1"/>
  <c r="Z479" i="1"/>
  <c r="X479" i="1"/>
  <c r="V479" i="1"/>
  <c r="R479" i="1"/>
  <c r="P479" i="1"/>
  <c r="L479" i="1"/>
  <c r="J479" i="1"/>
  <c r="EZ477" i="1"/>
  <c r="EX477" i="1"/>
  <c r="EV477" i="1"/>
  <c r="EQ477" i="1"/>
  <c r="EO477" i="1"/>
  <c r="EK477" i="1"/>
  <c r="EI477" i="1"/>
  <c r="EG477" i="1"/>
  <c r="EB477" i="1"/>
  <c r="DZ477" i="1"/>
  <c r="DV477" i="1"/>
  <c r="DT477" i="1"/>
  <c r="DR477" i="1"/>
  <c r="DN477" i="1"/>
  <c r="DL477" i="1"/>
  <c r="DH477" i="1"/>
  <c r="DF477" i="1"/>
  <c r="DD477" i="1"/>
  <c r="CZ477" i="1"/>
  <c r="CX477" i="1"/>
  <c r="CT477" i="1"/>
  <c r="CR477" i="1"/>
  <c r="CP477" i="1"/>
  <c r="CL477" i="1"/>
  <c r="CJ477" i="1"/>
  <c r="CE477" i="1"/>
  <c r="CC477" i="1"/>
  <c r="CA477" i="1"/>
  <c r="BW477" i="1"/>
  <c r="BU477" i="1"/>
  <c r="BQ477" i="1"/>
  <c r="BO477" i="1"/>
  <c r="BM477" i="1"/>
  <c r="BI477" i="1"/>
  <c r="BG477" i="1"/>
  <c r="BC477" i="1"/>
  <c r="BA477" i="1"/>
  <c r="AY477" i="1"/>
  <c r="AT477" i="1"/>
  <c r="AR477" i="1"/>
  <c r="AN477" i="1"/>
  <c r="AL477" i="1"/>
  <c r="AJ477" i="1"/>
  <c r="AF477" i="1"/>
  <c r="AD477" i="1"/>
  <c r="Z477" i="1"/>
  <c r="X477" i="1"/>
  <c r="V477" i="1"/>
  <c r="R477" i="1"/>
  <c r="P477" i="1"/>
  <c r="L477" i="1"/>
  <c r="J477" i="1"/>
  <c r="EZ475" i="1"/>
  <c r="EX475" i="1"/>
  <c r="EV475" i="1"/>
  <c r="EQ475" i="1"/>
  <c r="EO475" i="1"/>
  <c r="EK475" i="1"/>
  <c r="EI475" i="1"/>
  <c r="EG475" i="1"/>
  <c r="EB475" i="1"/>
  <c r="DZ475" i="1"/>
  <c r="DV475" i="1"/>
  <c r="DT475" i="1"/>
  <c r="DR475" i="1"/>
  <c r="DN475" i="1"/>
  <c r="DL475" i="1"/>
  <c r="DH475" i="1"/>
  <c r="DF475" i="1"/>
  <c r="DD475" i="1"/>
  <c r="CZ475" i="1"/>
  <c r="CX475" i="1"/>
  <c r="CT475" i="1"/>
  <c r="CR475" i="1"/>
  <c r="CP475" i="1"/>
  <c r="CL475" i="1"/>
  <c r="CJ475" i="1"/>
  <c r="CE475" i="1"/>
  <c r="CC475" i="1"/>
  <c r="CA475" i="1"/>
  <c r="BW475" i="1"/>
  <c r="BU475" i="1"/>
  <c r="BQ475" i="1"/>
  <c r="BO475" i="1"/>
  <c r="BM475" i="1"/>
  <c r="BI475" i="1"/>
  <c r="BG475" i="1"/>
  <c r="BC475" i="1"/>
  <c r="BA475" i="1"/>
  <c r="AY475" i="1"/>
  <c r="AT475" i="1"/>
  <c r="AR475" i="1"/>
  <c r="AN475" i="1"/>
  <c r="AL475" i="1"/>
  <c r="AJ475" i="1"/>
  <c r="AF475" i="1"/>
  <c r="AD475" i="1"/>
  <c r="Z475" i="1"/>
  <c r="X475" i="1"/>
  <c r="V475" i="1"/>
  <c r="R475" i="1"/>
  <c r="P475" i="1"/>
  <c r="L475" i="1"/>
  <c r="J475" i="1"/>
  <c r="EZ473" i="1"/>
  <c r="EX473" i="1"/>
  <c r="EV473" i="1"/>
  <c r="EQ473" i="1"/>
  <c r="EO473" i="1"/>
  <c r="EK473" i="1"/>
  <c r="EI473" i="1"/>
  <c r="EG473" i="1"/>
  <c r="EB473" i="1"/>
  <c r="DZ473" i="1"/>
  <c r="DV473" i="1"/>
  <c r="DT473" i="1"/>
  <c r="DR473" i="1"/>
  <c r="DN473" i="1"/>
  <c r="DL473" i="1"/>
  <c r="DH473" i="1"/>
  <c r="DF473" i="1"/>
  <c r="DD473" i="1"/>
  <c r="CZ473" i="1"/>
  <c r="CX473" i="1"/>
  <c r="CT473" i="1"/>
  <c r="CR473" i="1"/>
  <c r="CP473" i="1"/>
  <c r="CL473" i="1"/>
  <c r="CJ473" i="1"/>
  <c r="CE473" i="1"/>
  <c r="CC473" i="1"/>
  <c r="CA473" i="1"/>
  <c r="BW473" i="1"/>
  <c r="BU473" i="1"/>
  <c r="BQ473" i="1"/>
  <c r="BO473" i="1"/>
  <c r="BM473" i="1"/>
  <c r="BI473" i="1"/>
  <c r="BG473" i="1"/>
  <c r="BC473" i="1"/>
  <c r="BA473" i="1"/>
  <c r="AY473" i="1"/>
  <c r="AT473" i="1"/>
  <c r="AR473" i="1"/>
  <c r="AN473" i="1"/>
  <c r="AL473" i="1"/>
  <c r="AJ473" i="1"/>
  <c r="AF473" i="1"/>
  <c r="AD473" i="1"/>
  <c r="Z473" i="1"/>
  <c r="X473" i="1"/>
  <c r="V473" i="1"/>
  <c r="R473" i="1"/>
  <c r="P473" i="1"/>
  <c r="L473" i="1"/>
  <c r="J473" i="1"/>
  <c r="EZ471" i="1"/>
  <c r="EX471" i="1"/>
  <c r="EV471" i="1"/>
  <c r="EQ471" i="1"/>
  <c r="EO471" i="1"/>
  <c r="EK471" i="1"/>
  <c r="EI471" i="1"/>
  <c r="EG471" i="1"/>
  <c r="EB471" i="1"/>
  <c r="DZ471" i="1"/>
  <c r="DV471" i="1"/>
  <c r="DT471" i="1"/>
  <c r="DR471" i="1"/>
  <c r="DN471" i="1"/>
  <c r="DL471" i="1"/>
  <c r="DH471" i="1"/>
  <c r="DF471" i="1"/>
  <c r="DD471" i="1"/>
  <c r="CZ471" i="1"/>
  <c r="CX471" i="1"/>
  <c r="CT471" i="1"/>
  <c r="CR471" i="1"/>
  <c r="CP471" i="1"/>
  <c r="CL471" i="1"/>
  <c r="CJ471" i="1"/>
  <c r="CE471" i="1"/>
  <c r="CC471" i="1"/>
  <c r="CA471" i="1"/>
  <c r="BW471" i="1"/>
  <c r="BU471" i="1"/>
  <c r="BQ471" i="1"/>
  <c r="BO471" i="1"/>
  <c r="BM471" i="1"/>
  <c r="BI471" i="1"/>
  <c r="BG471" i="1"/>
  <c r="BC471" i="1"/>
  <c r="BA471" i="1"/>
  <c r="AY471" i="1"/>
  <c r="AT471" i="1"/>
  <c r="AR471" i="1"/>
  <c r="AN471" i="1"/>
  <c r="AL471" i="1"/>
  <c r="AJ471" i="1"/>
  <c r="AF471" i="1"/>
  <c r="AD471" i="1"/>
  <c r="Z471" i="1"/>
  <c r="X471" i="1"/>
  <c r="V471" i="1"/>
  <c r="R471" i="1"/>
  <c r="P471" i="1"/>
  <c r="L471" i="1"/>
  <c r="J471" i="1"/>
  <c r="AN469" i="1"/>
  <c r="AL469" i="1"/>
  <c r="AM468" i="1"/>
  <c r="EV149" i="1"/>
  <c r="ET149" i="1"/>
  <c r="EQ149" i="1"/>
  <c r="E122" i="45"/>
  <c r="E44" i="45"/>
  <c r="E43" i="45"/>
  <c r="E121" i="45"/>
  <c r="E39" i="45"/>
  <c r="E117" i="45"/>
  <c r="E116" i="45"/>
  <c r="E115" i="45"/>
  <c r="E113" i="45"/>
  <c r="E112" i="45"/>
  <c r="E111" i="45"/>
  <c r="E110" i="45"/>
  <c r="E109" i="45"/>
  <c r="E45" i="45"/>
  <c r="E123" i="45"/>
  <c r="E120" i="45"/>
  <c r="E41" i="45"/>
  <c r="E119" i="45"/>
  <c r="E118" i="45"/>
  <c r="E114" i="45"/>
  <c r="AL261" i="45"/>
  <c r="AL262" i="45"/>
  <c r="AL253" i="45"/>
  <c r="EA324" i="1"/>
  <c r="EW324" i="1" s="1"/>
  <c r="DF322" i="1"/>
  <c r="DF323" i="1"/>
  <c r="EU324" i="1"/>
  <c r="EM324" i="1"/>
  <c r="EI324" i="1"/>
  <c r="EE324" i="1"/>
  <c r="ED324" i="1"/>
  <c r="DB324" i="1"/>
  <c r="DY324" i="1" s="1"/>
  <c r="EV324" i="1" s="1"/>
  <c r="CZ324" i="1"/>
  <c r="DW324" i="1" s="1"/>
  <c r="ET324" i="1" s="1"/>
  <c r="CX324" i="1"/>
  <c r="DU324" i="1" s="1"/>
  <c r="ER324" i="1" s="1"/>
  <c r="CV324" i="1"/>
  <c r="DS324" i="1" s="1"/>
  <c r="EP324" i="1" s="1"/>
  <c r="CT324" i="1"/>
  <c r="DQ324" i="1" s="1"/>
  <c r="EN324" i="1" s="1"/>
  <c r="CR324" i="1"/>
  <c r="DO324" i="1" s="1"/>
  <c r="EL324" i="1" s="1"/>
  <c r="CP324" i="1"/>
  <c r="DM324" i="1" s="1"/>
  <c r="EJ324" i="1" s="1"/>
  <c r="CN324" i="1"/>
  <c r="DK324" i="1" s="1"/>
  <c r="EH324" i="1" s="1"/>
  <c r="CL324" i="1"/>
  <c r="DI324" i="1" s="1"/>
  <c r="EF324" i="1" s="1"/>
  <c r="DC322" i="1"/>
  <c r="CY322" i="1"/>
  <c r="CU322" i="1"/>
  <c r="CQ322" i="1"/>
  <c r="CM322" i="1"/>
  <c r="EA318" i="1"/>
  <c r="ES318" i="1" s="1"/>
  <c r="CJ322" i="1"/>
  <c r="DG322" i="1" s="1"/>
  <c r="CL322" i="1"/>
  <c r="DI322" i="1" s="1"/>
  <c r="CN322" i="1"/>
  <c r="DK322" i="1" s="1"/>
  <c r="CP322" i="1"/>
  <c r="DM322" i="1" s="1"/>
  <c r="CR322" i="1"/>
  <c r="DO322" i="1" s="1"/>
  <c r="CT322" i="1"/>
  <c r="DQ322" i="1" s="1"/>
  <c r="CV322" i="1"/>
  <c r="DS322" i="1" s="1"/>
  <c r="CX322" i="1"/>
  <c r="DU322" i="1" s="1"/>
  <c r="CZ322" i="1"/>
  <c r="DW322" i="1" s="1"/>
  <c r="DB322" i="1"/>
  <c r="DY322" i="1" s="1"/>
  <c r="EA320" i="1"/>
  <c r="EU320" i="1" s="1"/>
  <c r="EU318" i="1"/>
  <c r="EQ318" i="1"/>
  <c r="EM318" i="1"/>
  <c r="EI318" i="1"/>
  <c r="EE318" i="1"/>
  <c r="ED318" i="1"/>
  <c r="EA316" i="1"/>
  <c r="EU316" i="1" s="1"/>
  <c r="CJ314" i="1"/>
  <c r="CL314" i="1"/>
  <c r="CN314" i="1"/>
  <c r="CP314" i="1"/>
  <c r="CR314" i="1"/>
  <c r="DB320" i="1"/>
  <c r="DY320" i="1" s="1"/>
  <c r="CZ320" i="1"/>
  <c r="DW320" i="1" s="1"/>
  <c r="ET320" i="1" s="1"/>
  <c r="CX320" i="1"/>
  <c r="DU320" i="1" s="1"/>
  <c r="CV320" i="1"/>
  <c r="DS320" i="1" s="1"/>
  <c r="EP320" i="1" s="1"/>
  <c r="CT320" i="1"/>
  <c r="DQ320" i="1" s="1"/>
  <c r="CR320" i="1"/>
  <c r="DO320" i="1" s="1"/>
  <c r="EL320" i="1" s="1"/>
  <c r="CP320" i="1"/>
  <c r="DM320" i="1" s="1"/>
  <c r="CN320" i="1"/>
  <c r="DK320" i="1" s="1"/>
  <c r="EH320" i="1" s="1"/>
  <c r="CL320" i="1"/>
  <c r="DI320" i="1" s="1"/>
  <c r="EF320" i="1" s="1"/>
  <c r="DB318" i="1"/>
  <c r="DY318" i="1" s="1"/>
  <c r="EV318" i="1" s="1"/>
  <c r="CZ318" i="1"/>
  <c r="DW318" i="1" s="1"/>
  <c r="ET318" i="1" s="1"/>
  <c r="CX318" i="1"/>
  <c r="DU318" i="1" s="1"/>
  <c r="ER318" i="1" s="1"/>
  <c r="CV318" i="1"/>
  <c r="DS318" i="1" s="1"/>
  <c r="EP318" i="1" s="1"/>
  <c r="CT318" i="1"/>
  <c r="DQ318" i="1" s="1"/>
  <c r="EN318" i="1" s="1"/>
  <c r="CR318" i="1"/>
  <c r="DO318" i="1" s="1"/>
  <c r="EL318" i="1" s="1"/>
  <c r="CP318" i="1"/>
  <c r="DM318" i="1" s="1"/>
  <c r="EJ318" i="1" s="1"/>
  <c r="CN318" i="1"/>
  <c r="DK318" i="1" s="1"/>
  <c r="EH318" i="1" s="1"/>
  <c r="CL318" i="1"/>
  <c r="DI318" i="1" s="1"/>
  <c r="EF318" i="1" s="1"/>
  <c r="DB316" i="1"/>
  <c r="DY316" i="1" s="1"/>
  <c r="EV316" i="1" s="1"/>
  <c r="CZ316" i="1"/>
  <c r="DW316" i="1" s="1"/>
  <c r="ET316" i="1" s="1"/>
  <c r="CX316" i="1"/>
  <c r="DU316" i="1" s="1"/>
  <c r="ER316" i="1" s="1"/>
  <c r="CV316" i="1"/>
  <c r="DS316" i="1" s="1"/>
  <c r="EP316" i="1" s="1"/>
  <c r="CT316" i="1"/>
  <c r="DQ316" i="1" s="1"/>
  <c r="EN316" i="1" s="1"/>
  <c r="CR316" i="1"/>
  <c r="DO316" i="1" s="1"/>
  <c r="EL316" i="1" s="1"/>
  <c r="CP316" i="1"/>
  <c r="DM316" i="1" s="1"/>
  <c r="EJ316" i="1" s="1"/>
  <c r="CN316" i="1"/>
  <c r="DK316" i="1" s="1"/>
  <c r="EH316" i="1" s="1"/>
  <c r="CL316" i="1"/>
  <c r="DI316" i="1" s="1"/>
  <c r="EF316" i="1" s="1"/>
  <c r="DB314" i="1"/>
  <c r="CZ314" i="1"/>
  <c r="CX314" i="1"/>
  <c r="CV314" i="1"/>
  <c r="CT314" i="1"/>
  <c r="CQ314" i="1"/>
  <c r="CM314" i="1"/>
  <c r="CI314" i="1"/>
  <c r="CI313" i="1"/>
  <c r="DF313" i="1" s="1"/>
  <c r="CK313" i="1"/>
  <c r="DH313" i="1" s="1"/>
  <c r="CM313" i="1"/>
  <c r="DJ313" i="1" s="1"/>
  <c r="CO313" i="1"/>
  <c r="DL313" i="1" s="1"/>
  <c r="CQ313" i="1"/>
  <c r="DN313" i="1" s="1"/>
  <c r="CS313" i="1"/>
  <c r="DP313" i="1" s="1"/>
  <c r="CU313" i="1"/>
  <c r="DR313" i="1" s="1"/>
  <c r="CW313" i="1"/>
  <c r="DT313" i="1" s="1"/>
  <c r="CY313" i="1"/>
  <c r="DV313" i="1" s="1"/>
  <c r="DA313" i="1"/>
  <c r="DX313" i="1" s="1"/>
  <c r="DC313" i="1"/>
  <c r="DZ313" i="1" s="1"/>
  <c r="EC312" i="1"/>
  <c r="EA309" i="1"/>
  <c r="EW309" i="1" s="1"/>
  <c r="EC308" i="1"/>
  <c r="EE308" i="1"/>
  <c r="ES308" i="1"/>
  <c r="EE307" i="1"/>
  <c r="EC306" i="1"/>
  <c r="EE306" i="1"/>
  <c r="EG306" i="1"/>
  <c r="DB311" i="1"/>
  <c r="DY311" i="1" s="1"/>
  <c r="CZ311" i="1"/>
  <c r="DW311" i="1" s="1"/>
  <c r="CX311" i="1"/>
  <c r="DU311" i="1" s="1"/>
  <c r="CV311" i="1"/>
  <c r="DS311" i="1" s="1"/>
  <c r="CT311" i="1"/>
  <c r="DQ311" i="1" s="1"/>
  <c r="CR311" i="1"/>
  <c r="DO311" i="1" s="1"/>
  <c r="CP311" i="1"/>
  <c r="DM311" i="1" s="1"/>
  <c r="CN311" i="1"/>
  <c r="DK311" i="1" s="1"/>
  <c r="CL311" i="1"/>
  <c r="DI311" i="1" s="1"/>
  <c r="B311" i="1"/>
  <c r="HY309" i="1"/>
  <c r="GO309" i="1"/>
  <c r="DB309" i="1"/>
  <c r="DY309" i="1" s="1"/>
  <c r="EV309" i="1" s="1"/>
  <c r="CZ309" i="1"/>
  <c r="DW309" i="1" s="1"/>
  <c r="ET309" i="1" s="1"/>
  <c r="CX309" i="1"/>
  <c r="DU309" i="1" s="1"/>
  <c r="ER309" i="1" s="1"/>
  <c r="CV309" i="1"/>
  <c r="DS309" i="1" s="1"/>
  <c r="EP309" i="1" s="1"/>
  <c r="CT309" i="1"/>
  <c r="DQ309" i="1" s="1"/>
  <c r="EN309" i="1" s="1"/>
  <c r="CR309" i="1"/>
  <c r="DO309" i="1" s="1"/>
  <c r="EL309" i="1" s="1"/>
  <c r="CP309" i="1"/>
  <c r="DM309" i="1" s="1"/>
  <c r="EJ309" i="1" s="1"/>
  <c r="CN309" i="1"/>
  <c r="DK309" i="1" s="1"/>
  <c r="EH309" i="1" s="1"/>
  <c r="CL309" i="1"/>
  <c r="DI309" i="1" s="1"/>
  <c r="EF309" i="1" s="1"/>
  <c r="ES307" i="1"/>
  <c r="EC307" i="1"/>
  <c r="CJ307" i="1"/>
  <c r="DG307" i="1" s="1"/>
  <c r="ED307" i="1" s="1"/>
  <c r="CL307" i="1"/>
  <c r="DI307" i="1" s="1"/>
  <c r="EF307" i="1" s="1"/>
  <c r="CN307" i="1"/>
  <c r="DK307" i="1" s="1"/>
  <c r="EH307" i="1" s="1"/>
  <c r="CP307" i="1"/>
  <c r="DM307" i="1" s="1"/>
  <c r="EJ307" i="1" s="1"/>
  <c r="CR307" i="1"/>
  <c r="DO307" i="1" s="1"/>
  <c r="EL307" i="1" s="1"/>
  <c r="CT307" i="1"/>
  <c r="DQ307" i="1" s="1"/>
  <c r="EN307" i="1" s="1"/>
  <c r="CV307" i="1"/>
  <c r="DS307" i="1" s="1"/>
  <c r="EP307" i="1" s="1"/>
  <c r="CX307" i="1"/>
  <c r="DU307" i="1" s="1"/>
  <c r="ER307" i="1" s="1"/>
  <c r="CZ307" i="1"/>
  <c r="DW307" i="1" s="1"/>
  <c r="ET307" i="1" s="1"/>
  <c r="DB307" i="1"/>
  <c r="DY307" i="1" s="1"/>
  <c r="EV307" i="1" s="1"/>
  <c r="EU306" i="1"/>
  <c r="EQ306" i="1"/>
  <c r="EM306" i="1"/>
  <c r="EI306" i="1"/>
  <c r="X90" i="1"/>
  <c r="X156" i="1"/>
  <c r="CP305" i="1"/>
  <c r="DM306" i="1" s="1"/>
  <c r="EJ306" i="1" s="1"/>
  <c r="CN305" i="1"/>
  <c r="DK306" i="1" s="1"/>
  <c r="EH306" i="1" s="1"/>
  <c r="CL305" i="1"/>
  <c r="DI306" i="1" s="1"/>
  <c r="EF306" i="1" s="1"/>
  <c r="CJ305" i="1"/>
  <c r="DG306" i="1" s="1"/>
  <c r="ED306" i="1" s="1"/>
  <c r="X92" i="1"/>
  <c r="AL263" i="45"/>
  <c r="AL264" i="45"/>
  <c r="AL249" i="45"/>
  <c r="AL250" i="45"/>
  <c r="AL259" i="45"/>
  <c r="AL260" i="45"/>
  <c r="AL256" i="45"/>
  <c r="AL257" i="45"/>
  <c r="AL254" i="45"/>
  <c r="AL255" i="45"/>
  <c r="AL251" i="45"/>
  <c r="AL252" i="45"/>
  <c r="AL245" i="45"/>
  <c r="AL246" i="45"/>
  <c r="AN258" i="45"/>
  <c r="AQ258" i="45" s="1"/>
  <c r="AU185" i="45"/>
  <c r="AU186" i="45"/>
  <c r="AU179" i="45"/>
  <c r="AU339" i="45"/>
  <c r="AU325" i="45"/>
  <c r="AN247" i="45"/>
  <c r="AQ247" i="45" s="1"/>
  <c r="AU104" i="45"/>
  <c r="AU100" i="45"/>
  <c r="AN180" i="45"/>
  <c r="AP180" i="45" s="1"/>
  <c r="BH180" i="45" s="1"/>
  <c r="AN170" i="45"/>
  <c r="AN169" i="45"/>
  <c r="AP169" i="45" s="1"/>
  <c r="AN168" i="45"/>
  <c r="AP168" i="45" s="1"/>
  <c r="AU21" i="45"/>
  <c r="AN95" i="45"/>
  <c r="AQ95" i="45" s="1"/>
  <c r="AN91" i="45"/>
  <c r="AQ91" i="45" s="1"/>
  <c r="AN90" i="45"/>
  <c r="AQ90" i="45" s="1"/>
  <c r="AN89" i="45"/>
  <c r="AP89" i="45" s="1"/>
  <c r="AN106" i="45"/>
  <c r="AQ106" i="45" s="1"/>
  <c r="AP104" i="45"/>
  <c r="AN104" i="45"/>
  <c r="AQ104" i="45" s="1"/>
  <c r="AM102" i="45"/>
  <c r="BA101" i="45"/>
  <c r="AN100" i="45"/>
  <c r="AQ100" i="45" s="1"/>
  <c r="AM98" i="45"/>
  <c r="BA97" i="45"/>
  <c r="AN96" i="45"/>
  <c r="AQ96" i="45" s="1"/>
  <c r="AN94" i="45"/>
  <c r="AQ94" i="45" s="1"/>
  <c r="AN92" i="45"/>
  <c r="AQ92" i="45" s="1"/>
  <c r="AM107" i="45"/>
  <c r="AM108" i="45"/>
  <c r="AN108" i="45" s="1"/>
  <c r="AQ108" i="45" s="1"/>
  <c r="AL101" i="45"/>
  <c r="AN97" i="45"/>
  <c r="AQ97" i="45" s="1"/>
  <c r="AN93" i="45"/>
  <c r="AQ93" i="45" s="1"/>
  <c r="AP95" i="45"/>
  <c r="BL95" i="45" s="1"/>
  <c r="AZ108" i="45"/>
  <c r="AL107" i="45"/>
  <c r="AZ106" i="45"/>
  <c r="AP106" i="45"/>
  <c r="BP95" i="45"/>
  <c r="BH95" i="45"/>
  <c r="BL89" i="45"/>
  <c r="BM89" i="45" s="1"/>
  <c r="BP89" i="45"/>
  <c r="BQ89" i="45" s="1"/>
  <c r="BH89" i="45"/>
  <c r="BI89" i="45" s="1"/>
  <c r="AM341" i="45"/>
  <c r="AM339" i="45"/>
  <c r="AL334" i="45"/>
  <c r="AL332" i="45"/>
  <c r="AL330" i="45"/>
  <c r="AL328" i="45"/>
  <c r="AL326" i="45"/>
  <c r="AM340" i="45"/>
  <c r="AL340" i="45"/>
  <c r="AM338" i="45"/>
  <c r="AM335" i="45"/>
  <c r="AM333" i="45"/>
  <c r="AM331" i="45"/>
  <c r="AM329" i="45"/>
  <c r="AM327" i="45"/>
  <c r="AN323" i="45"/>
  <c r="AP323" i="45" s="1"/>
  <c r="AQ322" i="45"/>
  <c r="AN341" i="45"/>
  <c r="AQ341" i="45" s="1"/>
  <c r="AN339" i="45"/>
  <c r="AQ339" i="45" s="1"/>
  <c r="AN338" i="45"/>
  <c r="AP338" i="45" s="1"/>
  <c r="AP339" i="45"/>
  <c r="AN340" i="45"/>
  <c r="AQ340" i="45" s="1"/>
  <c r="AQ338" i="45"/>
  <c r="AN334" i="45"/>
  <c r="AQ334" i="45" s="1"/>
  <c r="AN332" i="45"/>
  <c r="AQ332" i="45" s="1"/>
  <c r="AN330" i="45"/>
  <c r="AQ330" i="45" s="1"/>
  <c r="AN328" i="45"/>
  <c r="AQ328" i="45" s="1"/>
  <c r="AN326" i="45"/>
  <c r="AQ326" i="45" s="1"/>
  <c r="BH324" i="45"/>
  <c r="BP324" i="45"/>
  <c r="AN325" i="45"/>
  <c r="AP325" i="45" s="1"/>
  <c r="BH322" i="45"/>
  <c r="BI322" i="45" s="1"/>
  <c r="BP322" i="45"/>
  <c r="BQ322" i="45" s="1"/>
  <c r="AZ340" i="45"/>
  <c r="BA340" i="45"/>
  <c r="AZ338" i="45"/>
  <c r="BA338" i="45"/>
  <c r="AN337" i="45"/>
  <c r="AQ337" i="45" s="1"/>
  <c r="AM336" i="45"/>
  <c r="AN336" i="45" s="1"/>
  <c r="AP336" i="45" s="1"/>
  <c r="AN335" i="45"/>
  <c r="AQ335" i="45" s="1"/>
  <c r="AN333" i="45"/>
  <c r="AP333" i="45" s="1"/>
  <c r="AN331" i="45"/>
  <c r="AP331" i="45" s="1"/>
  <c r="AN329" i="45"/>
  <c r="AP329" i="45" s="1"/>
  <c r="AN327" i="45"/>
  <c r="AP327" i="45" s="1"/>
  <c r="BH323" i="45"/>
  <c r="BP323" i="45"/>
  <c r="BQ323" i="45" s="1"/>
  <c r="BL323" i="45"/>
  <c r="BL322" i="45"/>
  <c r="BM322" i="45" s="1"/>
  <c r="AZ336" i="45"/>
  <c r="BA336" i="45"/>
  <c r="AZ334" i="45"/>
  <c r="BA334" i="45"/>
  <c r="AZ332" i="45"/>
  <c r="BA332" i="45"/>
  <c r="AZ330" i="45"/>
  <c r="BA330" i="45"/>
  <c r="AZ328" i="45"/>
  <c r="BA328" i="45"/>
  <c r="BL324" i="45"/>
  <c r="AQ324" i="45"/>
  <c r="AQ323" i="45"/>
  <c r="AN178" i="45"/>
  <c r="AM179" i="45"/>
  <c r="AN179" i="45" s="1"/>
  <c r="AP179" i="45" s="1"/>
  <c r="BL179" i="45" s="1"/>
  <c r="AN176" i="45"/>
  <c r="AP176" i="45" s="1"/>
  <c r="AN175" i="45"/>
  <c r="AP175" i="45" s="1"/>
  <c r="BL175" i="45" s="1"/>
  <c r="AN174" i="45"/>
  <c r="AP174" i="45" s="1"/>
  <c r="AM171" i="45"/>
  <c r="AN171" i="45" s="1"/>
  <c r="AP171" i="45" s="1"/>
  <c r="BH171" i="45" s="1"/>
  <c r="AN167" i="45"/>
  <c r="AQ167" i="45" s="1"/>
  <c r="AM263" i="45"/>
  <c r="AM264" i="45"/>
  <c r="AN264" i="45" s="1"/>
  <c r="AQ264" i="45" s="1"/>
  <c r="AM261" i="45"/>
  <c r="AN261" i="45" s="1"/>
  <c r="AQ261" i="45" s="1"/>
  <c r="AM262" i="45"/>
  <c r="AN262" i="45" s="1"/>
  <c r="AQ262" i="45" s="1"/>
  <c r="AM259" i="45"/>
  <c r="AM260" i="45"/>
  <c r="AN260" i="45" s="1"/>
  <c r="AQ260" i="45" s="1"/>
  <c r="AM257" i="45"/>
  <c r="AN257" i="45" s="1"/>
  <c r="AQ257" i="45" s="1"/>
  <c r="AM256" i="45"/>
  <c r="AN256" i="45" s="1"/>
  <c r="AQ256" i="45" s="1"/>
  <c r="AM255" i="45"/>
  <c r="AN255" i="45" s="1"/>
  <c r="AQ255" i="45" s="1"/>
  <c r="AM254" i="45"/>
  <c r="AN254" i="45" s="1"/>
  <c r="AQ254" i="45" s="1"/>
  <c r="AM253" i="45"/>
  <c r="AN253" i="45" s="1"/>
  <c r="AQ253" i="45" s="1"/>
  <c r="AM252" i="45"/>
  <c r="AN252" i="45" s="1"/>
  <c r="AQ252" i="45" s="1"/>
  <c r="AM251" i="45"/>
  <c r="AM250" i="45"/>
  <c r="AN250" i="45" s="1"/>
  <c r="AQ250" i="45" s="1"/>
  <c r="AM249" i="45"/>
  <c r="AM248" i="45"/>
  <c r="AN248" i="45" s="1"/>
  <c r="AQ248" i="45" s="1"/>
  <c r="AM245" i="45"/>
  <c r="AM246" i="45"/>
  <c r="AN246" i="45" s="1"/>
  <c r="AQ246" i="45" s="1"/>
  <c r="AP178" i="45"/>
  <c r="BL178" i="45" s="1"/>
  <c r="AQ178" i="45"/>
  <c r="AP170" i="45"/>
  <c r="BP170" i="45" s="1"/>
  <c r="AQ170" i="45"/>
  <c r="AM185" i="45"/>
  <c r="AM181" i="45"/>
  <c r="AQ173" i="45"/>
  <c r="AM172" i="45"/>
  <c r="AM183" i="45"/>
  <c r="AN183" i="45" s="1"/>
  <c r="AP183" i="45" s="1"/>
  <c r="BP183" i="45" s="1"/>
  <c r="AM177" i="45"/>
  <c r="AN184" i="45"/>
  <c r="AP184" i="45" s="1"/>
  <c r="BL180" i="45"/>
  <c r="BP180" i="45"/>
  <c r="AN172" i="45"/>
  <c r="AP172" i="45" s="1"/>
  <c r="BL183" i="45"/>
  <c r="AN182" i="45"/>
  <c r="AP182" i="45" s="1"/>
  <c r="BL176" i="45"/>
  <c r="BH176" i="45"/>
  <c r="BP176" i="45"/>
  <c r="AN177" i="45"/>
  <c r="AP177" i="45" s="1"/>
  <c r="BP175" i="45"/>
  <c r="BL174" i="45"/>
  <c r="BP174" i="45"/>
  <c r="BL173" i="45"/>
  <c r="BP173" i="45"/>
  <c r="BH173" i="45"/>
  <c r="BL169" i="45"/>
  <c r="BH169" i="45"/>
  <c r="BP169" i="45"/>
  <c r="BL168" i="45"/>
  <c r="BH168" i="45"/>
  <c r="AQ180" i="45"/>
  <c r="AQ179" i="45"/>
  <c r="AQ176" i="45"/>
  <c r="AQ175" i="45"/>
  <c r="AQ174" i="45"/>
  <c r="AQ171" i="45"/>
  <c r="AQ169" i="45"/>
  <c r="AQ168" i="45"/>
  <c r="AU29" i="45"/>
  <c r="AU25" i="45"/>
  <c r="AU22" i="45"/>
  <c r="AU17" i="45"/>
  <c r="AU13" i="45"/>
  <c r="AP261" i="45"/>
  <c r="BL261" i="45" s="1"/>
  <c r="AP257" i="45"/>
  <c r="BL257" i="45" s="1"/>
  <c r="AP255" i="45"/>
  <c r="BH255" i="45" s="1"/>
  <c r="AP253" i="45"/>
  <c r="BL253" i="45" s="1"/>
  <c r="AP247" i="45"/>
  <c r="BL247" i="45" s="1"/>
  <c r="AP264" i="45"/>
  <c r="BH264" i="45" s="1"/>
  <c r="AP260" i="45"/>
  <c r="BH260" i="45" s="1"/>
  <c r="AP258" i="45"/>
  <c r="BL258" i="45" s="1"/>
  <c r="AP256" i="45"/>
  <c r="BH256" i="45" s="1"/>
  <c r="AP252" i="45"/>
  <c r="BH252" i="45" s="1"/>
  <c r="AP248" i="45"/>
  <c r="BH248" i="45" s="1"/>
  <c r="BH257" i="45"/>
  <c r="BL255" i="45"/>
  <c r="BP253" i="45"/>
  <c r="BP247" i="45"/>
  <c r="BL264" i="45"/>
  <c r="BL260" i="45"/>
  <c r="BH258" i="45"/>
  <c r="BP258" i="45"/>
  <c r="BL252" i="45"/>
  <c r="AP14" i="45"/>
  <c r="AQ14" i="45"/>
  <c r="AZ341" i="45"/>
  <c r="AZ339" i="45"/>
  <c r="BL339" i="45" s="1"/>
  <c r="BA339" i="45"/>
  <c r="AZ337" i="45"/>
  <c r="BA337" i="45"/>
  <c r="AZ335" i="45"/>
  <c r="BA335" i="45"/>
  <c r="AZ333" i="45"/>
  <c r="BA333" i="45"/>
  <c r="AZ331" i="45"/>
  <c r="BA331" i="45"/>
  <c r="AZ329" i="45"/>
  <c r="AZ326" i="45"/>
  <c r="BA326" i="45"/>
  <c r="AN30" i="45"/>
  <c r="AP30" i="45" s="1"/>
  <c r="BP30" i="45" s="1"/>
  <c r="AN29" i="45"/>
  <c r="AP29" i="45" s="1"/>
  <c r="BH29" i="45" s="1"/>
  <c r="AP27" i="45"/>
  <c r="BL27" i="45" s="1"/>
  <c r="AP19" i="45"/>
  <c r="BP19" i="45" s="1"/>
  <c r="AP11" i="45"/>
  <c r="AP23" i="45"/>
  <c r="AQ18" i="45"/>
  <c r="AN17" i="45"/>
  <c r="AP15" i="45"/>
  <c r="M82" i="51"/>
  <c r="M6" i="51" s="1"/>
  <c r="B47" i="45"/>
  <c r="BH30" i="45"/>
  <c r="BH28" i="45"/>
  <c r="BP28" i="45"/>
  <c r="BH27" i="45"/>
  <c r="AQ22" i="45"/>
  <c r="AP22" i="45"/>
  <c r="AQ21" i="45"/>
  <c r="AP21" i="45"/>
  <c r="BH20" i="45"/>
  <c r="BP20" i="45"/>
  <c r="BH19" i="45"/>
  <c r="BP18" i="45"/>
  <c r="BH18" i="45"/>
  <c r="AQ13" i="45"/>
  <c r="AP13" i="45"/>
  <c r="BH12" i="45"/>
  <c r="BP12" i="45"/>
  <c r="BL11" i="45"/>
  <c r="BM11" i="45" s="1"/>
  <c r="BH11" i="45"/>
  <c r="BI11" i="45" s="1"/>
  <c r="BP11" i="45"/>
  <c r="BQ11" i="45" s="1"/>
  <c r="BP26" i="45"/>
  <c r="BH26" i="45"/>
  <c r="BL25" i="45"/>
  <c r="BH25" i="45"/>
  <c r="BP25" i="45"/>
  <c r="BH24" i="45"/>
  <c r="BP24" i="45"/>
  <c r="BL23" i="45"/>
  <c r="BH23" i="45"/>
  <c r="BP23" i="45"/>
  <c r="AQ17" i="45"/>
  <c r="AP17" i="45"/>
  <c r="BH16" i="45"/>
  <c r="BP16" i="45"/>
  <c r="BL15" i="45"/>
  <c r="BH15" i="45"/>
  <c r="BP15" i="45"/>
  <c r="BP14" i="45"/>
  <c r="BH14" i="45"/>
  <c r="AZ28" i="45"/>
  <c r="BL28" i="45" s="1"/>
  <c r="AZ24" i="45"/>
  <c r="BL24" i="45" s="1"/>
  <c r="AZ20" i="45"/>
  <c r="BL20" i="45" s="1"/>
  <c r="AZ16" i="45"/>
  <c r="BL16" i="45" s="1"/>
  <c r="AZ12" i="45"/>
  <c r="BL12" i="45" s="1"/>
  <c r="AQ30" i="45"/>
  <c r="AZ30" i="45"/>
  <c r="BL30" i="45" s="1"/>
  <c r="AQ29" i="45"/>
  <c r="BA29" i="45"/>
  <c r="AQ28" i="45"/>
  <c r="AQ26" i="45"/>
  <c r="AZ26" i="45"/>
  <c r="BL26" i="45" s="1"/>
  <c r="AQ25" i="45"/>
  <c r="BA25" i="45"/>
  <c r="AQ24" i="45"/>
  <c r="AZ22" i="45"/>
  <c r="BL22" i="45" s="1"/>
  <c r="AQ20" i="45"/>
  <c r="AZ18" i="45"/>
  <c r="BL18" i="45" s="1"/>
  <c r="AQ16" i="45"/>
  <c r="AZ14" i="45"/>
  <c r="BL14" i="45" s="1"/>
  <c r="AQ12" i="45"/>
  <c r="BH177" i="45"/>
  <c r="BH174" i="45"/>
  <c r="X176" i="1"/>
  <c r="X175" i="1"/>
  <c r="X174" i="1"/>
  <c r="X173" i="1"/>
  <c r="X172" i="1"/>
  <c r="X171" i="1"/>
  <c r="X170" i="1"/>
  <c r="X169" i="1"/>
  <c r="X168" i="1"/>
  <c r="X167" i="1"/>
  <c r="EC236" i="1"/>
  <c r="EE236" i="1"/>
  <c r="EG236" i="1"/>
  <c r="EI236" i="1"/>
  <c r="EK236" i="1"/>
  <c r="EM236" i="1"/>
  <c r="EO236" i="1"/>
  <c r="EQ236" i="1"/>
  <c r="ES236" i="1"/>
  <c r="EU236" i="1"/>
  <c r="EW236" i="1"/>
  <c r="EC234" i="1"/>
  <c r="EG234" i="1"/>
  <c r="EK234" i="1"/>
  <c r="ES234" i="1"/>
  <c r="GE233" i="1"/>
  <c r="GA233" i="1"/>
  <c r="BH175" i="45"/>
  <c r="BH172" i="45"/>
  <c r="AP167" i="45"/>
  <c r="BP167" i="45" s="1"/>
  <c r="BQ167" i="45" s="1"/>
  <c r="EH237" i="1"/>
  <c r="EJ237" i="1"/>
  <c r="EL237" i="1"/>
  <c r="EP237" i="1"/>
  <c r="ER237" i="1"/>
  <c r="ET237" i="1"/>
  <c r="EC237" i="1"/>
  <c r="EC235" i="1"/>
  <c r="EG235" i="1"/>
  <c r="EK235" i="1"/>
  <c r="ES235" i="1"/>
  <c r="GA231" i="1"/>
  <c r="GB231" i="1" s="1"/>
  <c r="GE231" i="1"/>
  <c r="GF231" i="1" s="1"/>
  <c r="X86" i="1"/>
  <c r="X160" i="1"/>
  <c r="IB176" i="1"/>
  <c r="IB174" i="1"/>
  <c r="IB173" i="1"/>
  <c r="IB171" i="1"/>
  <c r="X166" i="1"/>
  <c r="X164" i="1"/>
  <c r="IB163" i="1"/>
  <c r="X163" i="1"/>
  <c r="X162" i="1"/>
  <c r="X161" i="1"/>
  <c r="DB234" i="1"/>
  <c r="CZ234" i="1"/>
  <c r="CX234" i="1"/>
  <c r="CV234" i="1"/>
  <c r="CT234" i="1"/>
  <c r="CR234" i="1"/>
  <c r="CP234" i="1"/>
  <c r="CN234" i="1"/>
  <c r="CL234" i="1"/>
  <c r="CJ234" i="1"/>
  <c r="EW233" i="1"/>
  <c r="EU233" i="1"/>
  <c r="ES233" i="1"/>
  <c r="EQ233" i="1"/>
  <c r="EO233" i="1"/>
  <c r="EM233" i="1"/>
  <c r="EK233" i="1"/>
  <c r="EI233" i="1"/>
  <c r="EG233" i="1"/>
  <c r="EE233" i="1"/>
  <c r="X159" i="1"/>
  <c r="X158" i="1"/>
  <c r="IB175" i="1"/>
  <c r="IB172" i="1"/>
  <c r="IB170" i="1"/>
  <c r="X165" i="1"/>
  <c r="IB164" i="1"/>
  <c r="IB156" i="1"/>
  <c r="IB159" i="1"/>
  <c r="BL167" i="45"/>
  <c r="BM167" i="45" s="1"/>
  <c r="BM168" i="45" s="1"/>
  <c r="BM169" i="45" s="1"/>
  <c r="BP168" i="45"/>
  <c r="GE232" i="1"/>
  <c r="GA232" i="1"/>
  <c r="GF232" i="1"/>
  <c r="X157" i="1"/>
  <c r="B235" i="1"/>
  <c r="HY233" i="1"/>
  <c r="GO233" i="1"/>
  <c r="CJ231" i="1"/>
  <c r="M124" i="51"/>
  <c r="M159" i="51" s="1"/>
  <c r="CH161" i="1"/>
  <c r="B162" i="1"/>
  <c r="GF233" i="1"/>
  <c r="IH217" i="1"/>
  <c r="IP217" i="1"/>
  <c r="B8" i="1"/>
  <c r="B9" i="1" s="1"/>
  <c r="B10" i="1" s="1"/>
  <c r="B11" i="1" s="1"/>
  <c r="B12" i="1" s="1"/>
  <c r="B13" i="1" s="1"/>
  <c r="B14" i="1" s="1"/>
  <c r="B15" i="1" s="1"/>
  <c r="B16" i="1" s="1"/>
  <c r="B17" i="1" s="1"/>
  <c r="B18" i="1" s="1"/>
  <c r="B19" i="1" s="1"/>
  <c r="B20" i="1" s="1"/>
  <c r="B21" i="1" s="1"/>
  <c r="B22" i="1" s="1"/>
  <c r="B23" i="1" s="1"/>
  <c r="B24" i="1" s="1"/>
  <c r="B25" i="1" s="1"/>
  <c r="B26" i="1" s="1"/>
  <c r="B27" i="1" s="1"/>
  <c r="B28" i="1" s="1"/>
  <c r="B29" i="1" s="1"/>
  <c r="B30" i="1" s="1"/>
  <c r="B31" i="1" s="1"/>
  <c r="B32" i="1" s="1"/>
  <c r="B33" i="1" s="1"/>
  <c r="B34" i="1" s="1"/>
  <c r="B35" i="1" s="1"/>
  <c r="B36" i="1" s="1"/>
  <c r="B37" i="1" s="1"/>
  <c r="B38" i="1" s="1"/>
  <c r="B39" i="1" s="1"/>
  <c r="B40" i="1" s="1"/>
  <c r="B41" i="1" s="1"/>
  <c r="B42" i="1" s="1"/>
  <c r="B43" i="1" s="1"/>
  <c r="B44" i="1" s="1"/>
  <c r="B45" i="1" s="1"/>
  <c r="B46" i="1" s="1"/>
  <c r="B47" i="1" s="1"/>
  <c r="B48" i="1" s="1"/>
  <c r="B49" i="1" s="1"/>
  <c r="B50" i="1" s="1"/>
  <c r="B51" i="1" s="1"/>
  <c r="B52" i="1" s="1"/>
  <c r="B53" i="1" s="1"/>
  <c r="B54" i="1" s="1"/>
  <c r="B55" i="1" s="1"/>
  <c r="B56" i="1" s="1"/>
  <c r="B57" i="1" s="1"/>
  <c r="B58" i="1" s="1"/>
  <c r="B59" i="1" s="1"/>
  <c r="B60" i="1" s="1"/>
  <c r="B61" i="1" s="1"/>
  <c r="B62" i="1" s="1"/>
  <c r="B63" i="1" s="1"/>
  <c r="B64" i="1" s="1"/>
  <c r="B65" i="1" s="1"/>
  <c r="GB232" i="1"/>
  <c r="GB233" i="1" s="1"/>
  <c r="IP114" i="1"/>
  <c r="IP216" i="1"/>
  <c r="IP121" i="1"/>
  <c r="IP117" i="1"/>
  <c r="IP115" i="1"/>
  <c r="IP141" i="1"/>
  <c r="IP118" i="1"/>
  <c r="IP142" i="1"/>
  <c r="IP195" i="1"/>
  <c r="IP187" i="1"/>
  <c r="IP116" i="1"/>
  <c r="IP113" i="1"/>
  <c r="IP119" i="1"/>
  <c r="IP143" i="1"/>
  <c r="IP120" i="1"/>
  <c r="BA341" i="45"/>
  <c r="BA329" i="45"/>
  <c r="BA327" i="45"/>
  <c r="BA325" i="45"/>
  <c r="BA323" i="45"/>
  <c r="AZ27" i="45"/>
  <c r="AZ23" i="45"/>
  <c r="AZ19" i="45"/>
  <c r="BL19" i="45" s="1"/>
  <c r="AZ15" i="45"/>
  <c r="AZ11" i="45"/>
  <c r="IP189" i="1"/>
  <c r="IP190" i="1"/>
  <c r="IP194" i="1"/>
  <c r="IP193" i="1"/>
  <c r="IP215" i="1"/>
  <c r="IP188" i="1"/>
  <c r="IH192" i="1"/>
  <c r="IH191" i="1"/>
  <c r="M211" i="51" l="1"/>
  <c r="M364" i="51"/>
  <c r="R364" i="51" s="1"/>
  <c r="M258" i="51"/>
  <c r="BP29" i="45"/>
  <c r="BL256" i="45"/>
  <c r="AP341" i="45"/>
  <c r="BL341" i="45" s="1"/>
  <c r="BL29" i="45"/>
  <c r="BL248" i="45"/>
  <c r="AN107" i="45"/>
  <c r="AQ107" i="45" s="1"/>
  <c r="AN105" i="45"/>
  <c r="AP93" i="45"/>
  <c r="AP97" i="45"/>
  <c r="BP27" i="45"/>
  <c r="BH253" i="45"/>
  <c r="BP257" i="45"/>
  <c r="AQ103" i="45"/>
  <c r="AP103" i="45"/>
  <c r="AQ105" i="45"/>
  <c r="AP105" i="45"/>
  <c r="AQ99" i="45"/>
  <c r="AP99" i="45"/>
  <c r="BH247" i="45"/>
  <c r="BP261" i="45"/>
  <c r="BL170" i="45"/>
  <c r="BM170" i="45" s="1"/>
  <c r="BP171" i="45"/>
  <c r="AP108" i="45"/>
  <c r="AP107" i="45"/>
  <c r="AP91" i="45"/>
  <c r="AP96" i="45"/>
  <c r="AP100" i="45"/>
  <c r="BI323" i="45"/>
  <c r="F36" i="75"/>
  <c r="E36" i="75"/>
  <c r="D36" i="75"/>
  <c r="E333" i="75"/>
  <c r="D333" i="75"/>
  <c r="F333" i="75"/>
  <c r="D40" i="75"/>
  <c r="F40" i="75"/>
  <c r="E40" i="75"/>
  <c r="E337" i="75"/>
  <c r="D337" i="75"/>
  <c r="F337" i="75"/>
  <c r="D44" i="75"/>
  <c r="F44" i="75"/>
  <c r="E44" i="75"/>
  <c r="E341" i="75"/>
  <c r="D341" i="75"/>
  <c r="F341" i="75"/>
  <c r="D48" i="75"/>
  <c r="F48" i="75"/>
  <c r="E48" i="75"/>
  <c r="E345" i="75"/>
  <c r="D345" i="75"/>
  <c r="F345" i="75"/>
  <c r="E347" i="75"/>
  <c r="F347" i="75"/>
  <c r="D347" i="75"/>
  <c r="E349" i="75"/>
  <c r="D349" i="75"/>
  <c r="F349" i="75"/>
  <c r="D350" i="75"/>
  <c r="F350" i="75"/>
  <c r="E350" i="75"/>
  <c r="D352" i="75"/>
  <c r="F352" i="75"/>
  <c r="E352" i="75"/>
  <c r="D354" i="75"/>
  <c r="F354" i="75"/>
  <c r="E354" i="75"/>
  <c r="D356" i="75"/>
  <c r="F356" i="75"/>
  <c r="E356" i="75"/>
  <c r="D358" i="75"/>
  <c r="F358" i="75"/>
  <c r="E358" i="75"/>
  <c r="D360" i="75"/>
  <c r="F360" i="75"/>
  <c r="E360" i="75"/>
  <c r="D362" i="75"/>
  <c r="F362" i="75"/>
  <c r="E362" i="75"/>
  <c r="D364" i="75"/>
  <c r="F364" i="75"/>
  <c r="E364" i="75"/>
  <c r="D366" i="75"/>
  <c r="F366" i="75"/>
  <c r="E366" i="75"/>
  <c r="D368" i="75"/>
  <c r="F368" i="75"/>
  <c r="E368" i="75"/>
  <c r="D370" i="75"/>
  <c r="F370" i="75"/>
  <c r="E370" i="75"/>
  <c r="D334" i="75"/>
  <c r="F334" i="75"/>
  <c r="E334" i="75"/>
  <c r="D338" i="75"/>
  <c r="F338" i="75"/>
  <c r="E338" i="75"/>
  <c r="D342" i="75"/>
  <c r="F342" i="75"/>
  <c r="E342" i="75"/>
  <c r="D348" i="75"/>
  <c r="F348" i="75"/>
  <c r="E348" i="75"/>
  <c r="D332" i="75"/>
  <c r="F332" i="75"/>
  <c r="E332" i="75"/>
  <c r="D336" i="75"/>
  <c r="F336" i="75"/>
  <c r="E336" i="75"/>
  <c r="D340" i="75"/>
  <c r="F340" i="75"/>
  <c r="E340" i="75"/>
  <c r="D344" i="75"/>
  <c r="F344" i="75"/>
  <c r="E344" i="75"/>
  <c r="E351" i="75"/>
  <c r="F351" i="75"/>
  <c r="D351" i="75"/>
  <c r="E353" i="75"/>
  <c r="D353" i="75"/>
  <c r="F353" i="75"/>
  <c r="E355" i="75"/>
  <c r="F355" i="75"/>
  <c r="D355" i="75"/>
  <c r="E357" i="75"/>
  <c r="D357" i="75"/>
  <c r="F357" i="75"/>
  <c r="E359" i="75"/>
  <c r="F359" i="75"/>
  <c r="D359" i="75"/>
  <c r="E361" i="75"/>
  <c r="D361" i="75"/>
  <c r="F361" i="75"/>
  <c r="E363" i="75"/>
  <c r="F363" i="75"/>
  <c r="D363" i="75"/>
  <c r="E365" i="75"/>
  <c r="D365" i="75"/>
  <c r="F365" i="75"/>
  <c r="E367" i="75"/>
  <c r="F367" i="75"/>
  <c r="D367" i="75"/>
  <c r="E369" i="75"/>
  <c r="D369" i="75"/>
  <c r="F369" i="75"/>
  <c r="E371" i="75"/>
  <c r="F371" i="75"/>
  <c r="D371" i="75"/>
  <c r="M11" i="7"/>
  <c r="M73" i="7"/>
  <c r="E331" i="75"/>
  <c r="D331" i="75"/>
  <c r="F331" i="75"/>
  <c r="D38" i="75"/>
  <c r="F38" i="75"/>
  <c r="E38" i="75"/>
  <c r="E335" i="75"/>
  <c r="F335" i="75"/>
  <c r="D335" i="75"/>
  <c r="D42" i="75"/>
  <c r="F42" i="75"/>
  <c r="E42" i="75"/>
  <c r="E339" i="75"/>
  <c r="F339" i="75"/>
  <c r="D339" i="75"/>
  <c r="D46" i="75"/>
  <c r="F46" i="75"/>
  <c r="E46" i="75"/>
  <c r="E343" i="75"/>
  <c r="F343" i="75"/>
  <c r="D343" i="75"/>
  <c r="D50" i="75"/>
  <c r="F50" i="75"/>
  <c r="E50" i="75"/>
  <c r="D52" i="75"/>
  <c r="F52" i="75"/>
  <c r="E52" i="75"/>
  <c r="D54" i="75"/>
  <c r="F54" i="75"/>
  <c r="E54" i="75"/>
  <c r="E55" i="75"/>
  <c r="F55" i="75"/>
  <c r="D55" i="75"/>
  <c r="E57" i="75"/>
  <c r="D57" i="75"/>
  <c r="F57" i="75"/>
  <c r="E59" i="75"/>
  <c r="F59" i="75"/>
  <c r="D59" i="75"/>
  <c r="E61" i="75"/>
  <c r="D61" i="75"/>
  <c r="F61" i="75"/>
  <c r="E63" i="75"/>
  <c r="F63" i="75"/>
  <c r="D63" i="75"/>
  <c r="E65" i="75"/>
  <c r="D65" i="75"/>
  <c r="F65" i="75"/>
  <c r="E67" i="75"/>
  <c r="F67" i="75"/>
  <c r="D67" i="75"/>
  <c r="E69" i="75"/>
  <c r="D69" i="75"/>
  <c r="F69" i="75"/>
  <c r="E71" i="75"/>
  <c r="F71" i="75"/>
  <c r="D71" i="75"/>
  <c r="E73" i="75"/>
  <c r="D73" i="75"/>
  <c r="F73" i="75"/>
  <c r="E75" i="75"/>
  <c r="F75" i="75"/>
  <c r="D75" i="75"/>
  <c r="E39" i="75"/>
  <c r="F39" i="75"/>
  <c r="D39" i="75"/>
  <c r="E43" i="75"/>
  <c r="F43" i="75"/>
  <c r="D43" i="75"/>
  <c r="E47" i="75"/>
  <c r="F47" i="75"/>
  <c r="D47" i="75"/>
  <c r="E53" i="75"/>
  <c r="D53" i="75"/>
  <c r="F53" i="75"/>
  <c r="E37" i="71"/>
  <c r="X37" i="71" s="1"/>
  <c r="E37" i="75"/>
  <c r="D37" i="75"/>
  <c r="F37" i="75"/>
  <c r="E41" i="75"/>
  <c r="D41" i="75"/>
  <c r="F41" i="75"/>
  <c r="E45" i="75"/>
  <c r="D45" i="75"/>
  <c r="F45" i="75"/>
  <c r="E49" i="75"/>
  <c r="D49" i="75"/>
  <c r="F49" i="75"/>
  <c r="D56" i="75"/>
  <c r="F56" i="75"/>
  <c r="E56" i="75"/>
  <c r="D58" i="75"/>
  <c r="F58" i="75"/>
  <c r="E58" i="75"/>
  <c r="D60" i="75"/>
  <c r="F60" i="75"/>
  <c r="E60" i="75"/>
  <c r="D62" i="75"/>
  <c r="F62" i="75"/>
  <c r="E62" i="75"/>
  <c r="D64" i="75"/>
  <c r="F64" i="75"/>
  <c r="E64" i="75"/>
  <c r="D66" i="75"/>
  <c r="F66" i="75"/>
  <c r="E66" i="75"/>
  <c r="D68" i="75"/>
  <c r="F68" i="75"/>
  <c r="E68" i="75"/>
  <c r="D70" i="75"/>
  <c r="F70" i="75"/>
  <c r="E70" i="75"/>
  <c r="D72" i="75"/>
  <c r="F72" i="75"/>
  <c r="E72" i="75"/>
  <c r="D74" i="75"/>
  <c r="F74" i="75"/>
  <c r="E74" i="75"/>
  <c r="D76" i="75"/>
  <c r="F76" i="75"/>
  <c r="E76" i="75"/>
  <c r="G558" i="1"/>
  <c r="O558" i="1"/>
  <c r="G554" i="1"/>
  <c r="O554" i="1"/>
  <c r="G556" i="1"/>
  <c r="O556" i="1"/>
  <c r="G562" i="1"/>
  <c r="O562" i="1"/>
  <c r="G552" i="1"/>
  <c r="O552" i="1"/>
  <c r="G560" i="1"/>
  <c r="O560" i="1"/>
  <c r="G569" i="1"/>
  <c r="O569" i="1"/>
  <c r="J569" i="1"/>
  <c r="S569" i="1"/>
  <c r="BH167" i="45"/>
  <c r="BI167" i="45" s="1"/>
  <c r="BP255" i="45"/>
  <c r="BH261" i="45"/>
  <c r="BH170" i="45"/>
  <c r="BP178" i="45"/>
  <c r="G575" i="1"/>
  <c r="O575" i="1"/>
  <c r="D36" i="71"/>
  <c r="F36" i="71"/>
  <c r="E36" i="71"/>
  <c r="BM323" i="45"/>
  <c r="BM324" i="45" s="1"/>
  <c r="BD341" i="45"/>
  <c r="O47" i="7"/>
  <c r="M12" i="7"/>
  <c r="M14" i="7"/>
  <c r="M16" i="7"/>
  <c r="M18" i="7"/>
  <c r="M20" i="7"/>
  <c r="M22" i="7"/>
  <c r="M24" i="7"/>
  <c r="M26" i="7"/>
  <c r="M28" i="7"/>
  <c r="M30" i="7"/>
  <c r="M32" i="7"/>
  <c r="M34" i="7"/>
  <c r="M36" i="7"/>
  <c r="M38" i="7"/>
  <c r="M40" i="7"/>
  <c r="M42" i="7"/>
  <c r="M44" i="7"/>
  <c r="M46" i="7"/>
  <c r="M48" i="7"/>
  <c r="M50" i="7"/>
  <c r="M52" i="7"/>
  <c r="M54" i="7"/>
  <c r="M56" i="7"/>
  <c r="M58" i="7"/>
  <c r="M60" i="7"/>
  <c r="M62" i="7"/>
  <c r="M64" i="7"/>
  <c r="M66" i="7"/>
  <c r="M68" i="7"/>
  <c r="M13" i="7"/>
  <c r="M15" i="7"/>
  <c r="M17" i="7"/>
  <c r="M19" i="7"/>
  <c r="M21" i="7"/>
  <c r="M23" i="7"/>
  <c r="M25" i="7"/>
  <c r="M27" i="7"/>
  <c r="M29" i="7"/>
  <c r="M31" i="7"/>
  <c r="M33" i="7"/>
  <c r="M35" i="7"/>
  <c r="M37" i="7"/>
  <c r="M39" i="7"/>
  <c r="M41" i="7"/>
  <c r="M43" i="7"/>
  <c r="M45" i="7"/>
  <c r="M47" i="7"/>
  <c r="M49" i="7"/>
  <c r="M51" i="7"/>
  <c r="M53" i="7"/>
  <c r="M55" i="7"/>
  <c r="M57" i="7"/>
  <c r="M59" i="7"/>
  <c r="M61" i="7"/>
  <c r="M63" i="7"/>
  <c r="M65" i="7"/>
  <c r="M67" i="7"/>
  <c r="M69" i="7"/>
  <c r="M70" i="7"/>
  <c r="M72" i="7"/>
  <c r="M71" i="7"/>
  <c r="A47" i="7"/>
  <c r="F38" i="71"/>
  <c r="Y38" i="71" s="1"/>
  <c r="D38" i="71"/>
  <c r="W38" i="71" s="1"/>
  <c r="E33" i="45"/>
  <c r="M33" i="45" s="1"/>
  <c r="F105" i="1"/>
  <c r="H105" i="1"/>
  <c r="E38" i="71"/>
  <c r="X38" i="71" s="1"/>
  <c r="G105" i="1"/>
  <c r="F42" i="71"/>
  <c r="Y42" i="71" s="1"/>
  <c r="D42" i="71"/>
  <c r="W42" i="71" s="1"/>
  <c r="E37" i="45"/>
  <c r="M37" i="45" s="1"/>
  <c r="F109" i="1"/>
  <c r="H109" i="1"/>
  <c r="E42" i="71"/>
  <c r="X42" i="71" s="1"/>
  <c r="G109" i="1"/>
  <c r="F46" i="71"/>
  <c r="Y46" i="71" s="1"/>
  <c r="D46" i="71"/>
  <c r="W46" i="71" s="1"/>
  <c r="F113" i="1"/>
  <c r="H113" i="1"/>
  <c r="E46" i="71"/>
  <c r="X46" i="71" s="1"/>
  <c r="G113" i="1"/>
  <c r="F50" i="71"/>
  <c r="Y50" i="71" s="1"/>
  <c r="D50" i="71"/>
  <c r="W50" i="71" s="1"/>
  <c r="F117" i="1"/>
  <c r="H117" i="1"/>
  <c r="E50" i="71"/>
  <c r="X50" i="71" s="1"/>
  <c r="G117" i="1"/>
  <c r="E52" i="71"/>
  <c r="X52" i="71" s="1"/>
  <c r="F52" i="71"/>
  <c r="Y52" i="71" s="1"/>
  <c r="D52" i="71"/>
  <c r="W52" i="71" s="1"/>
  <c r="G119" i="1"/>
  <c r="F119" i="1"/>
  <c r="H119" i="1"/>
  <c r="F54" i="71"/>
  <c r="D54" i="71"/>
  <c r="W54" i="71" s="1"/>
  <c r="E54" i="71"/>
  <c r="X54" i="71" s="1"/>
  <c r="G121" i="1"/>
  <c r="F121" i="1"/>
  <c r="H121" i="1"/>
  <c r="F55" i="71"/>
  <c r="Y55" i="71" s="1"/>
  <c r="D55" i="71"/>
  <c r="W55" i="71" s="1"/>
  <c r="E55" i="71"/>
  <c r="X55" i="71" s="1"/>
  <c r="B51" i="7"/>
  <c r="G122" i="1"/>
  <c r="F122" i="1"/>
  <c r="H122" i="1"/>
  <c r="E57" i="71"/>
  <c r="X57" i="71" s="1"/>
  <c r="F57" i="71"/>
  <c r="D57" i="71"/>
  <c r="W57" i="71" s="1"/>
  <c r="F124" i="1"/>
  <c r="H124" i="1"/>
  <c r="G124" i="1"/>
  <c r="F59" i="71"/>
  <c r="D59" i="71"/>
  <c r="W59" i="71" s="1"/>
  <c r="E59" i="71"/>
  <c r="X59" i="71" s="1"/>
  <c r="G126" i="1"/>
  <c r="F126" i="1"/>
  <c r="H126" i="1"/>
  <c r="F61" i="71"/>
  <c r="Y61" i="71" s="1"/>
  <c r="E61" i="71"/>
  <c r="D61" i="71"/>
  <c r="W61" i="71" s="1"/>
  <c r="F128" i="1"/>
  <c r="H128" i="1"/>
  <c r="G128" i="1"/>
  <c r="E63" i="71"/>
  <c r="X63" i="71" s="1"/>
  <c r="D63" i="71"/>
  <c r="W63" i="71" s="1"/>
  <c r="F63" i="71"/>
  <c r="G130" i="1"/>
  <c r="F130" i="1"/>
  <c r="H130" i="1"/>
  <c r="F65" i="71"/>
  <c r="Y65" i="71" s="1"/>
  <c r="E65" i="71"/>
  <c r="D65" i="71"/>
  <c r="W65" i="71" s="1"/>
  <c r="F132" i="1"/>
  <c r="H132" i="1"/>
  <c r="G132" i="1"/>
  <c r="E67" i="71"/>
  <c r="D67" i="71"/>
  <c r="W67" i="71" s="1"/>
  <c r="F67" i="71"/>
  <c r="Y67" i="71" s="1"/>
  <c r="G134" i="1"/>
  <c r="F134" i="1"/>
  <c r="H134" i="1"/>
  <c r="E69" i="71"/>
  <c r="X69" i="71" s="1"/>
  <c r="F69" i="71"/>
  <c r="D69" i="71"/>
  <c r="W69" i="71" s="1"/>
  <c r="G136" i="1"/>
  <c r="F136" i="1"/>
  <c r="H136" i="1"/>
  <c r="F71" i="71"/>
  <c r="Y71" i="71" s="1"/>
  <c r="D71" i="71"/>
  <c r="W71" i="71" s="1"/>
  <c r="E71" i="71"/>
  <c r="G138" i="1"/>
  <c r="F138" i="1"/>
  <c r="H138" i="1"/>
  <c r="E73" i="71"/>
  <c r="X73" i="71" s="1"/>
  <c r="F73" i="71"/>
  <c r="D73" i="71"/>
  <c r="W73" i="71" s="1"/>
  <c r="G140" i="1"/>
  <c r="F140" i="1"/>
  <c r="H140" i="1"/>
  <c r="F75" i="71"/>
  <c r="D75" i="71"/>
  <c r="W75" i="71" s="1"/>
  <c r="E75" i="71"/>
  <c r="X75" i="71" s="1"/>
  <c r="F142" i="1"/>
  <c r="H142" i="1"/>
  <c r="G142" i="1"/>
  <c r="C83" i="1"/>
  <c r="E83" i="1"/>
  <c r="G83" i="1"/>
  <c r="I83" i="1"/>
  <c r="K83" i="1"/>
  <c r="M83" i="1"/>
  <c r="O83" i="1"/>
  <c r="Q83" i="1"/>
  <c r="S83" i="1"/>
  <c r="U83" i="1"/>
  <c r="W83" i="1"/>
  <c r="D83" i="1"/>
  <c r="F83" i="1"/>
  <c r="H83" i="1"/>
  <c r="J83" i="1"/>
  <c r="L83" i="1"/>
  <c r="N83" i="1"/>
  <c r="P83" i="1"/>
  <c r="R83" i="1"/>
  <c r="T83" i="1"/>
  <c r="V83" i="1"/>
  <c r="C84" i="1"/>
  <c r="E84" i="1"/>
  <c r="G84" i="1"/>
  <c r="I84" i="1"/>
  <c r="K84" i="1"/>
  <c r="M84" i="1"/>
  <c r="O84" i="1"/>
  <c r="Q84" i="1"/>
  <c r="S84" i="1"/>
  <c r="U84" i="1"/>
  <c r="D84" i="1"/>
  <c r="F84" i="1"/>
  <c r="H84" i="1"/>
  <c r="J84" i="1"/>
  <c r="L84" i="1"/>
  <c r="N84" i="1"/>
  <c r="P84" i="1"/>
  <c r="R84" i="1"/>
  <c r="T84" i="1"/>
  <c r="W84" i="1"/>
  <c r="V84" i="1"/>
  <c r="D85" i="1"/>
  <c r="F85" i="1"/>
  <c r="H85" i="1"/>
  <c r="J85" i="1"/>
  <c r="L85" i="1"/>
  <c r="N85" i="1"/>
  <c r="P85" i="1"/>
  <c r="R85" i="1"/>
  <c r="T85" i="1"/>
  <c r="V85" i="1"/>
  <c r="C85" i="1"/>
  <c r="E85" i="1"/>
  <c r="G85" i="1"/>
  <c r="I85" i="1"/>
  <c r="K85" i="1"/>
  <c r="M85" i="1"/>
  <c r="O85" i="1"/>
  <c r="Q85" i="1"/>
  <c r="S85" i="1"/>
  <c r="U85" i="1"/>
  <c r="W85" i="1"/>
  <c r="D86" i="1"/>
  <c r="F86" i="1"/>
  <c r="H86" i="1"/>
  <c r="J86" i="1"/>
  <c r="L86" i="1"/>
  <c r="N86" i="1"/>
  <c r="P86" i="1"/>
  <c r="R86" i="1"/>
  <c r="T86" i="1"/>
  <c r="V86" i="1"/>
  <c r="C86" i="1"/>
  <c r="E86" i="1"/>
  <c r="G86" i="1"/>
  <c r="I86" i="1"/>
  <c r="K86" i="1"/>
  <c r="M86" i="1"/>
  <c r="O86" i="1"/>
  <c r="Q86" i="1"/>
  <c r="S86" i="1"/>
  <c r="U86" i="1"/>
  <c r="W86" i="1"/>
  <c r="D87" i="1"/>
  <c r="F87" i="1"/>
  <c r="H87" i="1"/>
  <c r="J87" i="1"/>
  <c r="L87" i="1"/>
  <c r="N87" i="1"/>
  <c r="P87" i="1"/>
  <c r="R87" i="1"/>
  <c r="T87" i="1"/>
  <c r="V87" i="1"/>
  <c r="C87" i="1"/>
  <c r="E87" i="1"/>
  <c r="G87" i="1"/>
  <c r="I87" i="1"/>
  <c r="K87" i="1"/>
  <c r="M87" i="1"/>
  <c r="O87" i="1"/>
  <c r="Q87" i="1"/>
  <c r="S87" i="1"/>
  <c r="U87" i="1"/>
  <c r="W87" i="1"/>
  <c r="D88" i="1"/>
  <c r="F88" i="1"/>
  <c r="H88" i="1"/>
  <c r="J88" i="1"/>
  <c r="L88" i="1"/>
  <c r="N88" i="1"/>
  <c r="P88" i="1"/>
  <c r="R88" i="1"/>
  <c r="T88" i="1"/>
  <c r="V88" i="1"/>
  <c r="C88" i="1"/>
  <c r="E88" i="1"/>
  <c r="G88" i="1"/>
  <c r="I88" i="1"/>
  <c r="K88" i="1"/>
  <c r="M88" i="1"/>
  <c r="O88" i="1"/>
  <c r="Q88" i="1"/>
  <c r="S88" i="1"/>
  <c r="U88" i="1"/>
  <c r="W88" i="1"/>
  <c r="D89" i="1"/>
  <c r="F89" i="1"/>
  <c r="H89" i="1"/>
  <c r="J89" i="1"/>
  <c r="L89" i="1"/>
  <c r="N89" i="1"/>
  <c r="P89" i="1"/>
  <c r="R89" i="1"/>
  <c r="T89" i="1"/>
  <c r="V89" i="1"/>
  <c r="C89" i="1"/>
  <c r="E89" i="1"/>
  <c r="G89" i="1"/>
  <c r="I89" i="1"/>
  <c r="K89" i="1"/>
  <c r="M89" i="1"/>
  <c r="O89" i="1"/>
  <c r="Q89" i="1"/>
  <c r="S89" i="1"/>
  <c r="U89" i="1"/>
  <c r="W89" i="1"/>
  <c r="D90" i="1"/>
  <c r="CJ90" i="1" s="1"/>
  <c r="F90" i="1"/>
  <c r="CL90" i="1" s="1"/>
  <c r="H90" i="1"/>
  <c r="CN90" i="1" s="1"/>
  <c r="J90" i="1"/>
  <c r="CP90" i="1" s="1"/>
  <c r="L90" i="1"/>
  <c r="CR90" i="1" s="1"/>
  <c r="N90" i="1"/>
  <c r="CT90" i="1" s="1"/>
  <c r="P90" i="1"/>
  <c r="CV90" i="1" s="1"/>
  <c r="R90" i="1"/>
  <c r="CX90" i="1" s="1"/>
  <c r="T90" i="1"/>
  <c r="CZ90" i="1" s="1"/>
  <c r="V90" i="1"/>
  <c r="DB90" i="1" s="1"/>
  <c r="C90" i="1"/>
  <c r="CI90" i="1" s="1"/>
  <c r="E90" i="1"/>
  <c r="CK90" i="1" s="1"/>
  <c r="G90" i="1"/>
  <c r="CM90" i="1" s="1"/>
  <c r="I90" i="1"/>
  <c r="CO90" i="1" s="1"/>
  <c r="K90" i="1"/>
  <c r="CQ90" i="1" s="1"/>
  <c r="M90" i="1"/>
  <c r="CS90" i="1" s="1"/>
  <c r="O90" i="1"/>
  <c r="CU90" i="1" s="1"/>
  <c r="Q90" i="1"/>
  <c r="CW90" i="1" s="1"/>
  <c r="S90" i="1"/>
  <c r="CY90" i="1" s="1"/>
  <c r="U90" i="1"/>
  <c r="DA90" i="1" s="1"/>
  <c r="W90" i="1"/>
  <c r="DC90" i="1" s="1"/>
  <c r="D91" i="1"/>
  <c r="CJ91" i="1" s="1"/>
  <c r="F91" i="1"/>
  <c r="CL91" i="1" s="1"/>
  <c r="H91" i="1"/>
  <c r="CN91" i="1" s="1"/>
  <c r="J91" i="1"/>
  <c r="CP91" i="1" s="1"/>
  <c r="L91" i="1"/>
  <c r="CR91" i="1" s="1"/>
  <c r="N91" i="1"/>
  <c r="CT91" i="1" s="1"/>
  <c r="P91" i="1"/>
  <c r="CV91" i="1" s="1"/>
  <c r="R91" i="1"/>
  <c r="CX91" i="1" s="1"/>
  <c r="T91" i="1"/>
  <c r="CZ91" i="1" s="1"/>
  <c r="V91" i="1"/>
  <c r="DB91" i="1" s="1"/>
  <c r="C91" i="1"/>
  <c r="CI91" i="1" s="1"/>
  <c r="E91" i="1"/>
  <c r="CK91" i="1" s="1"/>
  <c r="G91" i="1"/>
  <c r="CM91" i="1" s="1"/>
  <c r="I91" i="1"/>
  <c r="CO91" i="1" s="1"/>
  <c r="K91" i="1"/>
  <c r="CQ91" i="1" s="1"/>
  <c r="M91" i="1"/>
  <c r="CS91" i="1" s="1"/>
  <c r="O91" i="1"/>
  <c r="CU91" i="1" s="1"/>
  <c r="Q91" i="1"/>
  <c r="CW91" i="1" s="1"/>
  <c r="S91" i="1"/>
  <c r="CY91" i="1" s="1"/>
  <c r="U91" i="1"/>
  <c r="DA91" i="1" s="1"/>
  <c r="W91" i="1"/>
  <c r="DC91" i="1" s="1"/>
  <c r="D92" i="1"/>
  <c r="CJ92" i="1" s="1"/>
  <c r="F92" i="1"/>
  <c r="CL92" i="1" s="1"/>
  <c r="H92" i="1"/>
  <c r="CN92" i="1" s="1"/>
  <c r="J92" i="1"/>
  <c r="CP92" i="1" s="1"/>
  <c r="L92" i="1"/>
  <c r="CR92" i="1" s="1"/>
  <c r="N92" i="1"/>
  <c r="CT92" i="1" s="1"/>
  <c r="P92" i="1"/>
  <c r="CV92" i="1" s="1"/>
  <c r="R92" i="1"/>
  <c r="CX92" i="1" s="1"/>
  <c r="T92" i="1"/>
  <c r="CZ92" i="1" s="1"/>
  <c r="V92" i="1"/>
  <c r="DB92" i="1" s="1"/>
  <c r="C92" i="1"/>
  <c r="CI92" i="1" s="1"/>
  <c r="E92" i="1"/>
  <c r="CK92" i="1" s="1"/>
  <c r="G92" i="1"/>
  <c r="CM92" i="1" s="1"/>
  <c r="I92" i="1"/>
  <c r="CO92" i="1" s="1"/>
  <c r="K92" i="1"/>
  <c r="CQ92" i="1" s="1"/>
  <c r="M92" i="1"/>
  <c r="CS92" i="1" s="1"/>
  <c r="O92" i="1"/>
  <c r="CU92" i="1" s="1"/>
  <c r="Q92" i="1"/>
  <c r="CW92" i="1" s="1"/>
  <c r="S92" i="1"/>
  <c r="CY92" i="1" s="1"/>
  <c r="U92" i="1"/>
  <c r="DA92" i="1" s="1"/>
  <c r="W92" i="1"/>
  <c r="DC92" i="1" s="1"/>
  <c r="D93" i="1"/>
  <c r="F93" i="1"/>
  <c r="H93" i="1"/>
  <c r="J93" i="1"/>
  <c r="L93" i="1"/>
  <c r="N93" i="1"/>
  <c r="P93" i="1"/>
  <c r="R93" i="1"/>
  <c r="T93" i="1"/>
  <c r="V93" i="1"/>
  <c r="C93" i="1"/>
  <c r="E93" i="1"/>
  <c r="G93" i="1"/>
  <c r="I93" i="1"/>
  <c r="K93" i="1"/>
  <c r="M93" i="1"/>
  <c r="O93" i="1"/>
  <c r="Q93" i="1"/>
  <c r="S93" i="1"/>
  <c r="U93" i="1"/>
  <c r="W93" i="1"/>
  <c r="D94" i="1"/>
  <c r="F94" i="1"/>
  <c r="H94" i="1"/>
  <c r="J94" i="1"/>
  <c r="L94" i="1"/>
  <c r="N94" i="1"/>
  <c r="P94" i="1"/>
  <c r="R94" i="1"/>
  <c r="T94" i="1"/>
  <c r="V94" i="1"/>
  <c r="C94" i="1"/>
  <c r="E94" i="1"/>
  <c r="G94" i="1"/>
  <c r="I94" i="1"/>
  <c r="K94" i="1"/>
  <c r="M94" i="1"/>
  <c r="O94" i="1"/>
  <c r="Q94" i="1"/>
  <c r="S94" i="1"/>
  <c r="U94" i="1"/>
  <c r="W94" i="1"/>
  <c r="D95" i="1"/>
  <c r="F95" i="1"/>
  <c r="H95" i="1"/>
  <c r="J95" i="1"/>
  <c r="L95" i="1"/>
  <c r="N95" i="1"/>
  <c r="P95" i="1"/>
  <c r="R95" i="1"/>
  <c r="T95" i="1"/>
  <c r="V95" i="1"/>
  <c r="C95" i="1"/>
  <c r="E95" i="1"/>
  <c r="G95" i="1"/>
  <c r="I95" i="1"/>
  <c r="K95" i="1"/>
  <c r="M95" i="1"/>
  <c r="O95" i="1"/>
  <c r="Q95" i="1"/>
  <c r="S95" i="1"/>
  <c r="U95" i="1"/>
  <c r="W95" i="1"/>
  <c r="D96" i="1"/>
  <c r="F96" i="1"/>
  <c r="H96" i="1"/>
  <c r="J96" i="1"/>
  <c r="L96" i="1"/>
  <c r="N96" i="1"/>
  <c r="P96" i="1"/>
  <c r="R96" i="1"/>
  <c r="T96" i="1"/>
  <c r="V96" i="1"/>
  <c r="C96" i="1"/>
  <c r="E96" i="1"/>
  <c r="G96" i="1"/>
  <c r="I96" i="1"/>
  <c r="K96" i="1"/>
  <c r="M96" i="1"/>
  <c r="O96" i="1"/>
  <c r="Q96" i="1"/>
  <c r="S96" i="1"/>
  <c r="U96" i="1"/>
  <c r="W96" i="1"/>
  <c r="D97" i="1"/>
  <c r="F97" i="1"/>
  <c r="H97" i="1"/>
  <c r="J97" i="1"/>
  <c r="L97" i="1"/>
  <c r="N97" i="1"/>
  <c r="P97" i="1"/>
  <c r="R97" i="1"/>
  <c r="T97" i="1"/>
  <c r="V97" i="1"/>
  <c r="C97" i="1"/>
  <c r="E97" i="1"/>
  <c r="G97" i="1"/>
  <c r="I97" i="1"/>
  <c r="K97" i="1"/>
  <c r="M97" i="1"/>
  <c r="O97" i="1"/>
  <c r="Q97" i="1"/>
  <c r="S97" i="1"/>
  <c r="U97" i="1"/>
  <c r="W97" i="1"/>
  <c r="D98" i="1"/>
  <c r="F98" i="1"/>
  <c r="H98" i="1"/>
  <c r="J98" i="1"/>
  <c r="L98" i="1"/>
  <c r="N98" i="1"/>
  <c r="P98" i="1"/>
  <c r="R98" i="1"/>
  <c r="T98" i="1"/>
  <c r="V98" i="1"/>
  <c r="C98" i="1"/>
  <c r="E98" i="1"/>
  <c r="G98" i="1"/>
  <c r="I98" i="1"/>
  <c r="K98" i="1"/>
  <c r="M98" i="1"/>
  <c r="O98" i="1"/>
  <c r="Q98" i="1"/>
  <c r="S98" i="1"/>
  <c r="U98" i="1"/>
  <c r="W98" i="1"/>
  <c r="D99" i="1"/>
  <c r="F99" i="1"/>
  <c r="H99" i="1"/>
  <c r="J99" i="1"/>
  <c r="L99" i="1"/>
  <c r="N99" i="1"/>
  <c r="P99" i="1"/>
  <c r="R99" i="1"/>
  <c r="T99" i="1"/>
  <c r="V99" i="1"/>
  <c r="C99" i="1"/>
  <c r="E99" i="1"/>
  <c r="G99" i="1"/>
  <c r="I99" i="1"/>
  <c r="K99" i="1"/>
  <c r="M99" i="1"/>
  <c r="O99" i="1"/>
  <c r="Q99" i="1"/>
  <c r="S99" i="1"/>
  <c r="U99" i="1"/>
  <c r="W99" i="1"/>
  <c r="D100" i="1"/>
  <c r="F100" i="1"/>
  <c r="H100" i="1"/>
  <c r="J100" i="1"/>
  <c r="L100" i="1"/>
  <c r="N100" i="1"/>
  <c r="P100" i="1"/>
  <c r="R100" i="1"/>
  <c r="T100" i="1"/>
  <c r="V100" i="1"/>
  <c r="C100" i="1"/>
  <c r="E100" i="1"/>
  <c r="G100" i="1"/>
  <c r="I100" i="1"/>
  <c r="K100" i="1"/>
  <c r="M100" i="1"/>
  <c r="O100" i="1"/>
  <c r="Q100" i="1"/>
  <c r="S100" i="1"/>
  <c r="U100" i="1"/>
  <c r="W100" i="1"/>
  <c r="D101" i="1"/>
  <c r="F101" i="1"/>
  <c r="H101" i="1"/>
  <c r="J101" i="1"/>
  <c r="L101" i="1"/>
  <c r="N101" i="1"/>
  <c r="P101" i="1"/>
  <c r="R101" i="1"/>
  <c r="T101" i="1"/>
  <c r="V101" i="1"/>
  <c r="C101" i="1"/>
  <c r="E101" i="1"/>
  <c r="G101" i="1"/>
  <c r="I101" i="1"/>
  <c r="K101" i="1"/>
  <c r="M101" i="1"/>
  <c r="O101" i="1"/>
  <c r="Q101" i="1"/>
  <c r="S101" i="1"/>
  <c r="U101" i="1"/>
  <c r="W101" i="1"/>
  <c r="D102" i="1"/>
  <c r="F102" i="1"/>
  <c r="H102" i="1"/>
  <c r="J102" i="1"/>
  <c r="L102" i="1"/>
  <c r="N102" i="1"/>
  <c r="P102" i="1"/>
  <c r="R102" i="1"/>
  <c r="T102" i="1"/>
  <c r="V102" i="1"/>
  <c r="C102" i="1"/>
  <c r="E102" i="1"/>
  <c r="G102" i="1"/>
  <c r="I102" i="1"/>
  <c r="K102" i="1"/>
  <c r="M102" i="1"/>
  <c r="O102" i="1"/>
  <c r="Q102" i="1"/>
  <c r="S102" i="1"/>
  <c r="U102" i="1"/>
  <c r="W102" i="1"/>
  <c r="E39" i="71"/>
  <c r="G106" i="1"/>
  <c r="F39" i="71"/>
  <c r="Y39" i="71" s="1"/>
  <c r="D39" i="71"/>
  <c r="W39" i="71" s="1"/>
  <c r="E34" i="45"/>
  <c r="M34" i="45" s="1"/>
  <c r="F106" i="1"/>
  <c r="H106" i="1"/>
  <c r="E43" i="71"/>
  <c r="X43" i="71" s="1"/>
  <c r="G110" i="1"/>
  <c r="F43" i="71"/>
  <c r="Y43" i="71" s="1"/>
  <c r="D43" i="71"/>
  <c r="W43" i="71" s="1"/>
  <c r="E38" i="45"/>
  <c r="M38" i="45" s="1"/>
  <c r="F110" i="1"/>
  <c r="H110" i="1"/>
  <c r="E47" i="71"/>
  <c r="G114" i="1"/>
  <c r="F47" i="71"/>
  <c r="Y47" i="71" s="1"/>
  <c r="D47" i="71"/>
  <c r="W47" i="71" s="1"/>
  <c r="F114" i="1"/>
  <c r="H114" i="1"/>
  <c r="E53" i="71"/>
  <c r="X53" i="71" s="1"/>
  <c r="F53" i="71"/>
  <c r="Y53" i="71" s="1"/>
  <c r="D53" i="71"/>
  <c r="W53" i="71" s="1"/>
  <c r="F120" i="1"/>
  <c r="H120" i="1"/>
  <c r="G120" i="1"/>
  <c r="F37" i="71"/>
  <c r="Y37" i="71" s="1"/>
  <c r="D37" i="71"/>
  <c r="W37" i="71" s="1"/>
  <c r="E32" i="45"/>
  <c r="M32" i="45" s="1"/>
  <c r="G104" i="1"/>
  <c r="F104" i="1"/>
  <c r="H104" i="1"/>
  <c r="F41" i="71"/>
  <c r="Y41" i="71" s="1"/>
  <c r="D41" i="71"/>
  <c r="W41" i="71" s="1"/>
  <c r="E36" i="45"/>
  <c r="M36" i="45" s="1"/>
  <c r="G108" i="1"/>
  <c r="E41" i="71"/>
  <c r="X41" i="71" s="1"/>
  <c r="F108" i="1"/>
  <c r="H108" i="1"/>
  <c r="F45" i="71"/>
  <c r="Y45" i="71" s="1"/>
  <c r="D45" i="71"/>
  <c r="W45" i="71" s="1"/>
  <c r="G112" i="1"/>
  <c r="E45" i="71"/>
  <c r="X45" i="71" s="1"/>
  <c r="F112" i="1"/>
  <c r="H112" i="1"/>
  <c r="E49" i="71"/>
  <c r="X49" i="71" s="1"/>
  <c r="F49" i="71"/>
  <c r="Y49" i="71" s="1"/>
  <c r="D49" i="71"/>
  <c r="W49" i="71" s="1"/>
  <c r="G116" i="1"/>
  <c r="F116" i="1"/>
  <c r="H116" i="1"/>
  <c r="E56" i="71"/>
  <c r="F56" i="71"/>
  <c r="Y56" i="71" s="1"/>
  <c r="D56" i="71"/>
  <c r="W56" i="71" s="1"/>
  <c r="F123" i="1"/>
  <c r="H123" i="1"/>
  <c r="G123" i="1"/>
  <c r="F58" i="71"/>
  <c r="Y58" i="71" s="1"/>
  <c r="D58" i="71"/>
  <c r="W58" i="71" s="1"/>
  <c r="E58" i="71"/>
  <c r="X58" i="71" s="1"/>
  <c r="G125" i="1"/>
  <c r="F125" i="1"/>
  <c r="H125" i="1"/>
  <c r="E60" i="71"/>
  <c r="X60" i="71" s="1"/>
  <c r="F60" i="71"/>
  <c r="Y60" i="71" s="1"/>
  <c r="D60" i="71"/>
  <c r="W60" i="71" s="1"/>
  <c r="F127" i="1"/>
  <c r="H127" i="1"/>
  <c r="G127" i="1"/>
  <c r="E62" i="71"/>
  <c r="X62" i="71" s="1"/>
  <c r="F62" i="71"/>
  <c r="D62" i="71"/>
  <c r="W62" i="71" s="1"/>
  <c r="G129" i="1"/>
  <c r="F129" i="1"/>
  <c r="H129" i="1"/>
  <c r="D64" i="71"/>
  <c r="W64" i="71" s="1"/>
  <c r="E64" i="71"/>
  <c r="X64" i="71" s="1"/>
  <c r="F64" i="71"/>
  <c r="Y64" i="71" s="1"/>
  <c r="F131" i="1"/>
  <c r="H131" i="1"/>
  <c r="G131" i="1"/>
  <c r="E66" i="71"/>
  <c r="X66" i="71" s="1"/>
  <c r="F66" i="71"/>
  <c r="Y66" i="71" s="1"/>
  <c r="D66" i="71"/>
  <c r="W66" i="71" s="1"/>
  <c r="G133" i="1"/>
  <c r="F133" i="1"/>
  <c r="H133" i="1"/>
  <c r="D68" i="71"/>
  <c r="W68" i="71" s="1"/>
  <c r="F68" i="71"/>
  <c r="Y68" i="71" s="1"/>
  <c r="E68" i="71"/>
  <c r="X68" i="71" s="1"/>
  <c r="F135" i="1"/>
  <c r="H135" i="1"/>
  <c r="G135" i="1"/>
  <c r="F70" i="71"/>
  <c r="Y70" i="71" s="1"/>
  <c r="E70" i="71"/>
  <c r="X70" i="71" s="1"/>
  <c r="D70" i="71"/>
  <c r="W70" i="71" s="1"/>
  <c r="F137" i="1"/>
  <c r="H137" i="1"/>
  <c r="G137" i="1"/>
  <c r="D72" i="71"/>
  <c r="W72" i="71" s="1"/>
  <c r="F72" i="71"/>
  <c r="Y72" i="71" s="1"/>
  <c r="E72" i="71"/>
  <c r="X72" i="71" s="1"/>
  <c r="F139" i="1"/>
  <c r="H139" i="1"/>
  <c r="G139" i="1"/>
  <c r="F74" i="71"/>
  <c r="Y74" i="71" s="1"/>
  <c r="E74" i="71"/>
  <c r="X74" i="71" s="1"/>
  <c r="D74" i="71"/>
  <c r="W74" i="71" s="1"/>
  <c r="G141" i="1"/>
  <c r="F141" i="1"/>
  <c r="H141" i="1"/>
  <c r="D76" i="71"/>
  <c r="W76" i="71" s="1"/>
  <c r="F76" i="71"/>
  <c r="Y76" i="71" s="1"/>
  <c r="E76" i="71"/>
  <c r="X76" i="71" s="1"/>
  <c r="F143" i="1"/>
  <c r="H143" i="1"/>
  <c r="G143" i="1"/>
  <c r="G103" i="1"/>
  <c r="E31" i="45"/>
  <c r="M31" i="45" s="1"/>
  <c r="H103" i="1"/>
  <c r="F103" i="1"/>
  <c r="E40" i="71"/>
  <c r="F107" i="1"/>
  <c r="H107" i="1"/>
  <c r="F40" i="71"/>
  <c r="Y40" i="71" s="1"/>
  <c r="D40" i="71"/>
  <c r="W40" i="71" s="1"/>
  <c r="E35" i="45"/>
  <c r="M35" i="45" s="1"/>
  <c r="G107" i="1"/>
  <c r="E44" i="71"/>
  <c r="X44" i="71" s="1"/>
  <c r="F111" i="1"/>
  <c r="H111" i="1"/>
  <c r="F44" i="71"/>
  <c r="D44" i="71"/>
  <c r="W44" i="71" s="1"/>
  <c r="G111" i="1"/>
  <c r="E48" i="71"/>
  <c r="X48" i="71" s="1"/>
  <c r="F115" i="1"/>
  <c r="H115" i="1"/>
  <c r="F48" i="71"/>
  <c r="Y48" i="71" s="1"/>
  <c r="D48" i="71"/>
  <c r="W48" i="71" s="1"/>
  <c r="G115" i="1"/>
  <c r="D82" i="1"/>
  <c r="CJ82" i="1" s="1"/>
  <c r="F82" i="1"/>
  <c r="CL82" i="1" s="1"/>
  <c r="H82" i="1"/>
  <c r="CN82" i="1" s="1"/>
  <c r="J82" i="1"/>
  <c r="CP82" i="1" s="1"/>
  <c r="L82" i="1"/>
  <c r="CR82" i="1" s="1"/>
  <c r="N82" i="1"/>
  <c r="CT82" i="1" s="1"/>
  <c r="P82" i="1"/>
  <c r="CV82" i="1" s="1"/>
  <c r="R82" i="1"/>
  <c r="CX82" i="1" s="1"/>
  <c r="T82" i="1"/>
  <c r="CZ82" i="1" s="1"/>
  <c r="V82" i="1"/>
  <c r="DB82" i="1" s="1"/>
  <c r="C82" i="1"/>
  <c r="CI82" i="1" s="1"/>
  <c r="E82" i="1"/>
  <c r="CK82" i="1" s="1"/>
  <c r="G82" i="1"/>
  <c r="CM82" i="1" s="1"/>
  <c r="I82" i="1"/>
  <c r="CO82" i="1" s="1"/>
  <c r="K82" i="1"/>
  <c r="CQ82" i="1" s="1"/>
  <c r="M82" i="1"/>
  <c r="CS82" i="1" s="1"/>
  <c r="O82" i="1"/>
  <c r="CU82" i="1" s="1"/>
  <c r="Q82" i="1"/>
  <c r="CW82" i="1" s="1"/>
  <c r="S82" i="1"/>
  <c r="CY82" i="1" s="1"/>
  <c r="U82" i="1"/>
  <c r="DA82" i="1" s="1"/>
  <c r="W82" i="1"/>
  <c r="DC82" i="1" s="1"/>
  <c r="BM12" i="45"/>
  <c r="BP248" i="45"/>
  <c r="BP252" i="45"/>
  <c r="BP256" i="45"/>
  <c r="BP260" i="45"/>
  <c r="BP264" i="45"/>
  <c r="AP246" i="45"/>
  <c r="AP250" i="45"/>
  <c r="AP254" i="45"/>
  <c r="AP262" i="45"/>
  <c r="BL171" i="45"/>
  <c r="BP179" i="45"/>
  <c r="AN245" i="45"/>
  <c r="AN249" i="45"/>
  <c r="AN251" i="45"/>
  <c r="AN259" i="45"/>
  <c r="AN263" i="45"/>
  <c r="EJ320" i="1"/>
  <c r="DL323" i="1"/>
  <c r="DI237" i="1"/>
  <c r="EF237" i="1" s="1"/>
  <c r="DH232" i="1"/>
  <c r="EE232" i="1" s="1"/>
  <c r="DL232" i="1"/>
  <c r="EI232" i="1" s="1"/>
  <c r="DP232" i="1"/>
  <c r="EM232" i="1" s="1"/>
  <c r="DT232" i="1"/>
  <c r="EQ232" i="1" s="1"/>
  <c r="DX232" i="1"/>
  <c r="EU232" i="1" s="1"/>
  <c r="DU247" i="1"/>
  <c r="CH85" i="1"/>
  <c r="HL85" i="1"/>
  <c r="B86" i="1"/>
  <c r="GP85" i="1"/>
  <c r="GO86" i="1"/>
  <c r="HZ159" i="1"/>
  <c r="HY160" i="1"/>
  <c r="GP161" i="1"/>
  <c r="GO162" i="1"/>
  <c r="HZ85" i="1"/>
  <c r="HY86" i="1"/>
  <c r="DJ232" i="1"/>
  <c r="EG232" i="1" s="1"/>
  <c r="DN232" i="1"/>
  <c r="EK232" i="1" s="1"/>
  <c r="DR232" i="1"/>
  <c r="EO232" i="1" s="1"/>
  <c r="DV232" i="1"/>
  <c r="ES232" i="1" s="1"/>
  <c r="DZ232" i="1"/>
  <c r="EW232" i="1" s="1"/>
  <c r="DM248" i="1"/>
  <c r="DW249" i="1"/>
  <c r="DL317" i="1"/>
  <c r="DI247" i="1"/>
  <c r="DQ248" i="1"/>
  <c r="DQ249" i="1"/>
  <c r="DY249" i="1"/>
  <c r="DY248" i="1"/>
  <c r="DG312" i="1"/>
  <c r="ED312" i="1" s="1"/>
  <c r="DV315" i="1"/>
  <c r="DL321" i="1"/>
  <c r="DQ247" i="1"/>
  <c r="DI248" i="1"/>
  <c r="DI249" i="1"/>
  <c r="DU248" i="1"/>
  <c r="DU249" i="1"/>
  <c r="DX315" i="1"/>
  <c r="DT315" i="1"/>
  <c r="DP315" i="1"/>
  <c r="DL315" i="1"/>
  <c r="DH315" i="1"/>
  <c r="EA319" i="1"/>
  <c r="EC319" i="1" s="1"/>
  <c r="DQ237" i="1"/>
  <c r="EN237" i="1" s="1"/>
  <c r="DY237" i="1"/>
  <c r="EV237" i="1" s="1"/>
  <c r="DK247" i="1"/>
  <c r="DS247" i="1"/>
  <c r="DN307" i="1"/>
  <c r="EK307" i="1" s="1"/>
  <c r="DN308" i="1"/>
  <c r="EK308" i="1" s="1"/>
  <c r="ED237" i="1"/>
  <c r="DO247" i="1"/>
  <c r="DW247" i="1"/>
  <c r="DX243" i="1"/>
  <c r="DT243" i="1"/>
  <c r="DP243" i="1"/>
  <c r="DL243" i="1"/>
  <c r="DH243" i="1"/>
  <c r="EN320" i="1"/>
  <c r="ER320" i="1"/>
  <c r="EV320" i="1"/>
  <c r="DZ234" i="1"/>
  <c r="EW234" i="1" s="1"/>
  <c r="DZ235" i="1"/>
  <c r="EW235" i="1" s="1"/>
  <c r="DW238" i="1"/>
  <c r="DW239" i="1"/>
  <c r="DO238" i="1"/>
  <c r="DO239" i="1"/>
  <c r="DG238" i="1"/>
  <c r="DG239" i="1"/>
  <c r="DY238" i="1"/>
  <c r="DY239" i="1"/>
  <c r="DJ240" i="1"/>
  <c r="DN240" i="1"/>
  <c r="DR240" i="1"/>
  <c r="DV240" i="1"/>
  <c r="DZ240" i="1"/>
  <c r="DJ241" i="1"/>
  <c r="DN241" i="1"/>
  <c r="DR241" i="1"/>
  <c r="DV241" i="1"/>
  <c r="DZ241" i="1"/>
  <c r="DI243" i="1"/>
  <c r="DY243" i="1"/>
  <c r="DQ244" i="1"/>
  <c r="DQ245" i="1"/>
  <c r="DD250" i="1"/>
  <c r="DF250" i="1"/>
  <c r="DR307" i="1"/>
  <c r="EO307" i="1" s="1"/>
  <c r="DR308" i="1"/>
  <c r="EO308" i="1" s="1"/>
  <c r="DF310" i="1"/>
  <c r="DN310" i="1"/>
  <c r="DV310" i="1"/>
  <c r="DF311" i="1"/>
  <c r="DN311" i="1"/>
  <c r="DV311" i="1"/>
  <c r="DG320" i="1"/>
  <c r="DH317" i="1"/>
  <c r="DX317" i="1"/>
  <c r="EC320" i="1"/>
  <c r="DZ244" i="1"/>
  <c r="DV244" i="1"/>
  <c r="DR244" i="1"/>
  <c r="DN244" i="1"/>
  <c r="DJ244" i="1"/>
  <c r="DP247" i="1"/>
  <c r="DL247" i="1"/>
  <c r="DH247" i="1"/>
  <c r="DR234" i="1"/>
  <c r="EO234" i="1" s="1"/>
  <c r="DR235" i="1"/>
  <c r="EO235" i="1" s="1"/>
  <c r="DS238" i="1"/>
  <c r="DS239" i="1"/>
  <c r="DQ238" i="1"/>
  <c r="DQ239" i="1"/>
  <c r="DH240" i="1"/>
  <c r="DL240" i="1"/>
  <c r="DP240" i="1"/>
  <c r="DT240" i="1"/>
  <c r="DX240" i="1"/>
  <c r="DH241" i="1"/>
  <c r="DL241" i="1"/>
  <c r="DP241" i="1"/>
  <c r="DT241" i="1"/>
  <c r="DX241" i="1"/>
  <c r="DQ243" i="1"/>
  <c r="DI244" i="1"/>
  <c r="DI245" i="1"/>
  <c r="DY244" i="1"/>
  <c r="DY245" i="1"/>
  <c r="DK239" i="1"/>
  <c r="DJ307" i="1"/>
  <c r="EG307" i="1" s="1"/>
  <c r="DJ308" i="1"/>
  <c r="EG308" i="1" s="1"/>
  <c r="DZ307" i="1"/>
  <c r="EW307" i="1" s="1"/>
  <c r="DZ308" i="1"/>
  <c r="EW308" i="1" s="1"/>
  <c r="DF325" i="1"/>
  <c r="DJ311" i="1"/>
  <c r="DR311" i="1"/>
  <c r="DZ311" i="1"/>
  <c r="DP317" i="1"/>
  <c r="AP186" i="45"/>
  <c r="AQ186" i="45"/>
  <c r="EK316" i="1"/>
  <c r="DX234" i="1"/>
  <c r="EU234" i="1" s="1"/>
  <c r="DX235" i="1"/>
  <c r="EU235" i="1" s="1"/>
  <c r="DP234" i="1"/>
  <c r="EM234" i="1" s="1"/>
  <c r="DP235" i="1"/>
  <c r="EM235" i="1" s="1"/>
  <c r="DH234" i="1"/>
  <c r="EE234" i="1" s="1"/>
  <c r="DH235" i="1"/>
  <c r="EE235" i="1" s="1"/>
  <c r="EV233" i="1"/>
  <c r="ER233" i="1"/>
  <c r="EN233" i="1"/>
  <c r="EJ233" i="1"/>
  <c r="EF233" i="1"/>
  <c r="DJ237" i="1"/>
  <c r="EG237" i="1" s="1"/>
  <c r="DN237" i="1"/>
  <c r="EK237" i="1" s="1"/>
  <c r="DR237" i="1"/>
  <c r="EO237" i="1" s="1"/>
  <c r="DV237" i="1"/>
  <c r="ES237" i="1" s="1"/>
  <c r="DZ237" i="1"/>
  <c r="EW237" i="1" s="1"/>
  <c r="EA241" i="1"/>
  <c r="EC241" i="1" s="1"/>
  <c r="DZ239" i="1"/>
  <c r="DZ238" i="1"/>
  <c r="DV239" i="1"/>
  <c r="DV238" i="1"/>
  <c r="DR238" i="1"/>
  <c r="DR239" i="1"/>
  <c r="DN238" i="1"/>
  <c r="DN239" i="1"/>
  <c r="DJ238" i="1"/>
  <c r="DJ239" i="1"/>
  <c r="DD238" i="1"/>
  <c r="DF238" i="1"/>
  <c r="DF239" i="1"/>
  <c r="DZ243" i="1"/>
  <c r="DV243" i="1"/>
  <c r="DR243" i="1"/>
  <c r="DN243" i="1"/>
  <c r="DJ243" i="1"/>
  <c r="DF243" i="1"/>
  <c r="DD243" i="1"/>
  <c r="DX244" i="1"/>
  <c r="DT244" i="1"/>
  <c r="DP244" i="1"/>
  <c r="DL244" i="1"/>
  <c r="DH244" i="1"/>
  <c r="DK243" i="1"/>
  <c r="DS243" i="1"/>
  <c r="DK244" i="1"/>
  <c r="DK245" i="1"/>
  <c r="DS244" i="1"/>
  <c r="DS245" i="1"/>
  <c r="DH245" i="1"/>
  <c r="DL245" i="1"/>
  <c r="DP245" i="1"/>
  <c r="DT245" i="1"/>
  <c r="DX245" i="1"/>
  <c r="DX246" i="1"/>
  <c r="DT246" i="1"/>
  <c r="DP246" i="1"/>
  <c r="DL246" i="1"/>
  <c r="DH246" i="1"/>
  <c r="DZ247" i="1"/>
  <c r="DZ248" i="1"/>
  <c r="DV247" i="1"/>
  <c r="DV248" i="1"/>
  <c r="DR247" i="1"/>
  <c r="DR248" i="1"/>
  <c r="DN247" i="1"/>
  <c r="DJ247" i="1"/>
  <c r="DF247" i="1"/>
  <c r="DD247" i="1"/>
  <c r="DN248" i="1"/>
  <c r="DN249" i="1"/>
  <c r="DJ248" i="1"/>
  <c r="DJ249" i="1"/>
  <c r="DD248" i="1"/>
  <c r="DF248" i="1"/>
  <c r="DF249" i="1"/>
  <c r="DP307" i="1"/>
  <c r="EM307" i="1" s="1"/>
  <c r="DP308" i="1"/>
  <c r="EM308" i="1" s="1"/>
  <c r="DX307" i="1"/>
  <c r="EU307" i="1" s="1"/>
  <c r="DX308" i="1"/>
  <c r="EU308" i="1" s="1"/>
  <c r="DL309" i="1"/>
  <c r="EI309" i="1" s="1"/>
  <c r="DL310" i="1"/>
  <c r="DT309" i="1"/>
  <c r="EQ309" i="1" s="1"/>
  <c r="DT310" i="1"/>
  <c r="DJ320" i="1"/>
  <c r="DR320" i="1"/>
  <c r="DZ320" i="1"/>
  <c r="HL310" i="1"/>
  <c r="CH310" i="1"/>
  <c r="DJ317" i="1"/>
  <c r="DR317" i="1"/>
  <c r="DZ317" i="1"/>
  <c r="DJ321" i="1"/>
  <c r="DR321" i="1"/>
  <c r="DZ321" i="1"/>
  <c r="DP323" i="1"/>
  <c r="EC316" i="1"/>
  <c r="ES316" i="1"/>
  <c r="DT234" i="1"/>
  <c r="EQ234" i="1" s="1"/>
  <c r="DT235" i="1"/>
  <c r="EQ235" i="1" s="1"/>
  <c r="DL234" i="1"/>
  <c r="EI234" i="1" s="1"/>
  <c r="DL235" i="1"/>
  <c r="EI235" i="1" s="1"/>
  <c r="ET233" i="1"/>
  <c r="EP233" i="1"/>
  <c r="EL233" i="1"/>
  <c r="EH233" i="1"/>
  <c r="ED233" i="1"/>
  <c r="DH237" i="1"/>
  <c r="EE237" i="1" s="1"/>
  <c r="DL237" i="1"/>
  <c r="EI237" i="1" s="1"/>
  <c r="DP237" i="1"/>
  <c r="EM237" i="1" s="1"/>
  <c r="DT237" i="1"/>
  <c r="EQ237" i="1" s="1"/>
  <c r="DX237" i="1"/>
  <c r="EU237" i="1" s="1"/>
  <c r="EA240" i="1"/>
  <c r="EC240" i="1" s="1"/>
  <c r="DX239" i="1"/>
  <c r="DX238" i="1"/>
  <c r="DT239" i="1"/>
  <c r="DT238" i="1"/>
  <c r="DP239" i="1"/>
  <c r="DP238" i="1"/>
  <c r="DL239" i="1"/>
  <c r="DL238" i="1"/>
  <c r="DH239" i="1"/>
  <c r="DH238" i="1"/>
  <c r="DF242" i="1"/>
  <c r="DD242" i="1"/>
  <c r="DF244" i="1"/>
  <c r="DD244" i="1"/>
  <c r="DO243" i="1"/>
  <c r="DW243" i="1"/>
  <c r="DO244" i="1"/>
  <c r="DO245" i="1"/>
  <c r="DW244" i="1"/>
  <c r="DW245" i="1"/>
  <c r="DJ245" i="1"/>
  <c r="DN245" i="1"/>
  <c r="DR245" i="1"/>
  <c r="DV245" i="1"/>
  <c r="DZ245" i="1"/>
  <c r="DF245" i="1"/>
  <c r="DZ246" i="1"/>
  <c r="DV246" i="1"/>
  <c r="DR246" i="1"/>
  <c r="DN246" i="1"/>
  <c r="DJ246" i="1"/>
  <c r="DF246" i="1"/>
  <c r="DD246" i="1"/>
  <c r="DX247" i="1"/>
  <c r="DX248" i="1"/>
  <c r="DT247" i="1"/>
  <c r="DT248" i="1"/>
  <c r="DP248" i="1"/>
  <c r="DP249" i="1"/>
  <c r="DL248" i="1"/>
  <c r="DL249" i="1"/>
  <c r="DH248" i="1"/>
  <c r="DH249" i="1"/>
  <c r="DL307" i="1"/>
  <c r="EI307" i="1" s="1"/>
  <c r="DL308" i="1"/>
  <c r="EI308" i="1" s="1"/>
  <c r="DT307" i="1"/>
  <c r="EQ307" i="1" s="1"/>
  <c r="DT308" i="1"/>
  <c r="EQ308" i="1" s="1"/>
  <c r="DH309" i="1"/>
  <c r="EE309" i="1" s="1"/>
  <c r="DH310" i="1"/>
  <c r="DP309" i="1"/>
  <c r="EM309" i="1" s="1"/>
  <c r="DP310" i="1"/>
  <c r="DX309" i="1"/>
  <c r="EU309" i="1" s="1"/>
  <c r="DX310" i="1"/>
  <c r="DN320" i="1"/>
  <c r="DV320" i="1"/>
  <c r="DF317" i="1"/>
  <c r="DN317" i="1"/>
  <c r="DV317" i="1"/>
  <c r="DF321" i="1"/>
  <c r="DN321" i="1"/>
  <c r="DV321" i="1"/>
  <c r="DH323" i="1"/>
  <c r="DX323" i="1"/>
  <c r="G573" i="1"/>
  <c r="I573" i="1"/>
  <c r="K573" i="1"/>
  <c r="N573" i="1"/>
  <c r="P573" i="1"/>
  <c r="R573" i="1"/>
  <c r="H573" i="1"/>
  <c r="J573" i="1"/>
  <c r="L573" i="1"/>
  <c r="O573" i="1"/>
  <c r="Q573" i="1"/>
  <c r="S573" i="1"/>
  <c r="G574" i="1"/>
  <c r="I574" i="1"/>
  <c r="K574" i="1"/>
  <c r="N574" i="1"/>
  <c r="P574" i="1"/>
  <c r="R574" i="1"/>
  <c r="H574" i="1"/>
  <c r="J574" i="1"/>
  <c r="L574" i="1"/>
  <c r="O574" i="1"/>
  <c r="Q574" i="1"/>
  <c r="S574" i="1"/>
  <c r="BI168" i="45"/>
  <c r="BI169" i="45" s="1"/>
  <c r="BQ12" i="45"/>
  <c r="BI12" i="45"/>
  <c r="CJ156" i="1"/>
  <c r="CL156" i="1"/>
  <c r="CN156" i="1"/>
  <c r="CP156" i="1"/>
  <c r="CR156" i="1"/>
  <c r="CT156" i="1"/>
  <c r="CV156" i="1"/>
  <c r="CX156" i="1"/>
  <c r="CZ156" i="1"/>
  <c r="DB156" i="1"/>
  <c r="CI156" i="1"/>
  <c r="CK156" i="1"/>
  <c r="CM156" i="1"/>
  <c r="CO156" i="1"/>
  <c r="CQ156" i="1"/>
  <c r="CS156" i="1"/>
  <c r="CU156" i="1"/>
  <c r="CW156" i="1"/>
  <c r="CY156" i="1"/>
  <c r="DA156" i="1"/>
  <c r="DC156" i="1"/>
  <c r="GE307" i="1"/>
  <c r="GA307" i="1"/>
  <c r="HZ309" i="1"/>
  <c r="HY310" i="1"/>
  <c r="GA306" i="1"/>
  <c r="GB306" i="1" s="1"/>
  <c r="GE306" i="1"/>
  <c r="GF306" i="1" s="1"/>
  <c r="DI310" i="1"/>
  <c r="DM310" i="1"/>
  <c r="DQ310" i="1"/>
  <c r="DU310" i="1"/>
  <c r="DY310" i="1"/>
  <c r="DI312" i="1"/>
  <c r="EF312" i="1" s="1"/>
  <c r="DM312" i="1"/>
  <c r="EJ312" i="1" s="1"/>
  <c r="DQ312" i="1"/>
  <c r="EN312" i="1" s="1"/>
  <c r="DU312" i="1"/>
  <c r="ER312" i="1" s="1"/>
  <c r="DY312" i="1"/>
  <c r="EV312" i="1" s="1"/>
  <c r="DI308" i="1"/>
  <c r="EF308" i="1" s="1"/>
  <c r="DM308" i="1"/>
  <c r="EJ308" i="1" s="1"/>
  <c r="DQ308" i="1"/>
  <c r="EN308" i="1" s="1"/>
  <c r="DU308" i="1"/>
  <c r="ER308" i="1" s="1"/>
  <c r="DY308" i="1"/>
  <c r="EV308" i="1" s="1"/>
  <c r="ED309" i="1"/>
  <c r="EC309" i="1"/>
  <c r="EK309" i="1"/>
  <c r="ES309" i="1"/>
  <c r="GA312" i="1"/>
  <c r="GE312" i="1"/>
  <c r="DJ314" i="1"/>
  <c r="DJ315" i="1"/>
  <c r="DQ315" i="1"/>
  <c r="DQ314" i="1"/>
  <c r="DU315" i="1"/>
  <c r="DU314" i="1"/>
  <c r="DY315" i="1"/>
  <c r="DY314" i="1"/>
  <c r="DM315" i="1"/>
  <c r="DM314" i="1"/>
  <c r="DI315" i="1"/>
  <c r="DI314" i="1"/>
  <c r="DL314" i="1"/>
  <c r="DV314" i="1"/>
  <c r="EG316" i="1"/>
  <c r="EO316" i="1"/>
  <c r="EW316" i="1"/>
  <c r="DI317" i="1"/>
  <c r="DM317" i="1"/>
  <c r="DQ317" i="1"/>
  <c r="DU317" i="1"/>
  <c r="DY317" i="1"/>
  <c r="EG320" i="1"/>
  <c r="EO320" i="1"/>
  <c r="EW320" i="1"/>
  <c r="DI321" i="1"/>
  <c r="DM321" i="1"/>
  <c r="DQ321" i="1"/>
  <c r="DU321" i="1"/>
  <c r="DY321" i="1"/>
  <c r="DH314" i="1"/>
  <c r="DT314" i="1"/>
  <c r="ED316" i="1"/>
  <c r="EI316" i="1"/>
  <c r="EQ316" i="1"/>
  <c r="EG318" i="1"/>
  <c r="EO318" i="1"/>
  <c r="EW318" i="1"/>
  <c r="DI319" i="1"/>
  <c r="EF319" i="1" s="1"/>
  <c r="DM319" i="1"/>
  <c r="EJ319" i="1" s="1"/>
  <c r="DQ319" i="1"/>
  <c r="EN319" i="1" s="1"/>
  <c r="DU319" i="1"/>
  <c r="ER319" i="1" s="1"/>
  <c r="DY319" i="1"/>
  <c r="EV319" i="1" s="1"/>
  <c r="ED320" i="1"/>
  <c r="EI320" i="1"/>
  <c r="EQ320" i="1"/>
  <c r="DN322" i="1"/>
  <c r="DN323" i="1"/>
  <c r="DV322" i="1"/>
  <c r="DV323" i="1"/>
  <c r="DI323" i="1"/>
  <c r="DM323" i="1"/>
  <c r="DQ323" i="1"/>
  <c r="DU323" i="1"/>
  <c r="DY323" i="1"/>
  <c r="EA322" i="1"/>
  <c r="ET322" i="1" s="1"/>
  <c r="EK324" i="1"/>
  <c r="ES324" i="1"/>
  <c r="DK325" i="1"/>
  <c r="DO325" i="1"/>
  <c r="DS325" i="1"/>
  <c r="DW325" i="1"/>
  <c r="GP309" i="1"/>
  <c r="GO310" i="1"/>
  <c r="CH311" i="1"/>
  <c r="B312" i="1"/>
  <c r="HL311" i="1"/>
  <c r="DK310" i="1"/>
  <c r="DO310" i="1"/>
  <c r="DS310" i="1"/>
  <c r="DW310" i="1"/>
  <c r="DK312" i="1"/>
  <c r="EH312" i="1" s="1"/>
  <c r="DO312" i="1"/>
  <c r="EL312" i="1" s="1"/>
  <c r="DS312" i="1"/>
  <c r="EP312" i="1" s="1"/>
  <c r="DW312" i="1"/>
  <c r="ET312" i="1" s="1"/>
  <c r="DG308" i="1"/>
  <c r="ED308" i="1" s="1"/>
  <c r="DK308" i="1"/>
  <c r="EH308" i="1" s="1"/>
  <c r="DO308" i="1"/>
  <c r="EL308" i="1" s="1"/>
  <c r="DS308" i="1"/>
  <c r="EP308" i="1" s="1"/>
  <c r="DW308" i="1"/>
  <c r="ET308" i="1" s="1"/>
  <c r="GA308" i="1"/>
  <c r="GE308" i="1"/>
  <c r="EG309" i="1"/>
  <c r="EO309" i="1"/>
  <c r="EA313" i="1"/>
  <c r="EQ313" i="1" s="1"/>
  <c r="DF314" i="1"/>
  <c r="DF315" i="1"/>
  <c r="DN314" i="1"/>
  <c r="DN315" i="1"/>
  <c r="DS315" i="1"/>
  <c r="DS314" i="1"/>
  <c r="DW315" i="1"/>
  <c r="DW314" i="1"/>
  <c r="DO315" i="1"/>
  <c r="DO314" i="1"/>
  <c r="DK315" i="1"/>
  <c r="DK314" i="1"/>
  <c r="DG315" i="1"/>
  <c r="DG314" i="1"/>
  <c r="DR314" i="1"/>
  <c r="DZ314" i="1"/>
  <c r="GE316" i="1"/>
  <c r="GA316" i="1"/>
  <c r="DK317" i="1"/>
  <c r="DO317" i="1"/>
  <c r="DS317" i="1"/>
  <c r="DW317" i="1"/>
  <c r="GE320" i="1"/>
  <c r="GA320" i="1"/>
  <c r="EK320" i="1"/>
  <c r="ES320" i="1"/>
  <c r="DK321" i="1"/>
  <c r="DO321" i="1"/>
  <c r="DS321" i="1"/>
  <c r="DW321" i="1"/>
  <c r="EV322" i="1"/>
  <c r="ER322" i="1"/>
  <c r="EN322" i="1"/>
  <c r="EJ322" i="1"/>
  <c r="EF322" i="1"/>
  <c r="DP314" i="1"/>
  <c r="DX314" i="1"/>
  <c r="EE316" i="1"/>
  <c r="EM316" i="1"/>
  <c r="EC318" i="1"/>
  <c r="EK318" i="1"/>
  <c r="DK319" i="1"/>
  <c r="EH319" i="1" s="1"/>
  <c r="DO319" i="1"/>
  <c r="EL319" i="1" s="1"/>
  <c r="DS319" i="1"/>
  <c r="EP319" i="1" s="1"/>
  <c r="DW319" i="1"/>
  <c r="ET319" i="1" s="1"/>
  <c r="EE320" i="1"/>
  <c r="EM320" i="1"/>
  <c r="DJ322" i="1"/>
  <c r="EG322" i="1" s="1"/>
  <c r="DJ323" i="1"/>
  <c r="DR322" i="1"/>
  <c r="EO322" i="1" s="1"/>
  <c r="DR323" i="1"/>
  <c r="DZ322" i="1"/>
  <c r="EW322" i="1" s="1"/>
  <c r="DZ323" i="1"/>
  <c r="DG323" i="1"/>
  <c r="DK323" i="1"/>
  <c r="DO323" i="1"/>
  <c r="DS323" i="1"/>
  <c r="DW323" i="1"/>
  <c r="ET323" i="1" s="1"/>
  <c r="EQ324" i="1"/>
  <c r="EC323" i="1"/>
  <c r="EA323" i="1"/>
  <c r="EC324" i="1"/>
  <c r="EG324" i="1"/>
  <c r="EO324" i="1"/>
  <c r="DI325" i="1"/>
  <c r="DM325" i="1"/>
  <c r="DQ325" i="1"/>
  <c r="DU325" i="1"/>
  <c r="DY325" i="1"/>
  <c r="BQ168" i="45"/>
  <c r="BQ169" i="45" s="1"/>
  <c r="BQ170" i="45" s="1"/>
  <c r="AN101" i="45"/>
  <c r="AQ101" i="45" s="1"/>
  <c r="AP92" i="45"/>
  <c r="AP94" i="45"/>
  <c r="BH104" i="45"/>
  <c r="BL104" i="45"/>
  <c r="BP104" i="45"/>
  <c r="AN98" i="45"/>
  <c r="AP98" i="45" s="1"/>
  <c r="AQ89" i="45"/>
  <c r="AP90" i="45"/>
  <c r="AN102" i="45"/>
  <c r="AP102" i="45" s="1"/>
  <c r="BH108" i="45"/>
  <c r="BP108" i="45"/>
  <c r="BL108" i="45"/>
  <c r="BH107" i="45"/>
  <c r="BL107" i="45"/>
  <c r="BP107" i="45"/>
  <c r="BH105" i="45"/>
  <c r="BL105" i="45"/>
  <c r="BP105" i="45"/>
  <c r="BH106" i="45"/>
  <c r="BP106" i="45"/>
  <c r="BL106" i="45"/>
  <c r="AQ327" i="45"/>
  <c r="AQ329" i="45"/>
  <c r="AQ331" i="45"/>
  <c r="AQ333" i="45"/>
  <c r="AQ325" i="45"/>
  <c r="AP326" i="45"/>
  <c r="BL326" i="45" s="1"/>
  <c r="AP328" i="45"/>
  <c r="AP330" i="45"/>
  <c r="AP332" i="45"/>
  <c r="AP334" i="45"/>
  <c r="BL328" i="45"/>
  <c r="BL330" i="45"/>
  <c r="BL332" i="45"/>
  <c r="BL334" i="45"/>
  <c r="BH327" i="45"/>
  <c r="BP327" i="45"/>
  <c r="BL327" i="45"/>
  <c r="BH329" i="45"/>
  <c r="BP329" i="45"/>
  <c r="BH331" i="45"/>
  <c r="BP331" i="45"/>
  <c r="BH333" i="45"/>
  <c r="BP333" i="45"/>
  <c r="BH336" i="45"/>
  <c r="BP336" i="45"/>
  <c r="BH325" i="45"/>
  <c r="BP325" i="45"/>
  <c r="BL325" i="45"/>
  <c r="BM325" i="45" s="1"/>
  <c r="BM326" i="45" s="1"/>
  <c r="BH338" i="45"/>
  <c r="BP338" i="45"/>
  <c r="BL329" i="45"/>
  <c r="BL331" i="45"/>
  <c r="BL333" i="45"/>
  <c r="BL338" i="45"/>
  <c r="BQ324" i="45"/>
  <c r="BH326" i="45"/>
  <c r="BP326" i="45"/>
  <c r="BH328" i="45"/>
  <c r="BP328" i="45"/>
  <c r="BH330" i="45"/>
  <c r="BP330" i="45"/>
  <c r="BH332" i="45"/>
  <c r="BP332" i="45"/>
  <c r="BH334" i="45"/>
  <c r="BP334" i="45"/>
  <c r="AP337" i="45"/>
  <c r="BL337" i="45" s="1"/>
  <c r="AP340" i="45"/>
  <c r="BH339" i="45"/>
  <c r="BP339" i="45"/>
  <c r="BH341" i="45"/>
  <c r="BP341" i="45"/>
  <c r="BL336" i="45"/>
  <c r="AQ336" i="45"/>
  <c r="BI324" i="45"/>
  <c r="AP335" i="45"/>
  <c r="BH179" i="45"/>
  <c r="BH183" i="45"/>
  <c r="BH178" i="45"/>
  <c r="AQ183" i="45"/>
  <c r="AN181" i="45"/>
  <c r="AP181" i="45" s="1"/>
  <c r="AN185" i="45"/>
  <c r="AP185" i="45" s="1"/>
  <c r="AQ177" i="45"/>
  <c r="AQ182" i="45"/>
  <c r="AQ172" i="45"/>
  <c r="AQ184" i="45"/>
  <c r="BL177" i="45"/>
  <c r="BP177" i="45"/>
  <c r="BL182" i="45"/>
  <c r="BP182" i="45"/>
  <c r="BH182" i="45"/>
  <c r="BL172" i="45"/>
  <c r="BP172" i="45"/>
  <c r="BL184" i="45"/>
  <c r="BP184" i="45"/>
  <c r="BH184" i="45"/>
  <c r="BL13" i="45"/>
  <c r="BM13" i="45" s="1"/>
  <c r="BM14" i="45" s="1"/>
  <c r="BM15" i="45" s="1"/>
  <c r="BM16" i="45" s="1"/>
  <c r="BH13" i="45"/>
  <c r="BP13" i="45"/>
  <c r="M83" i="51"/>
  <c r="B48" i="45"/>
  <c r="BL17" i="45"/>
  <c r="BH17" i="45"/>
  <c r="BP17" i="45"/>
  <c r="BL21" i="45"/>
  <c r="BH21" i="45"/>
  <c r="BP21" i="45"/>
  <c r="BP22" i="45"/>
  <c r="BH22" i="45"/>
  <c r="CL84" i="1"/>
  <c r="CN84" i="1"/>
  <c r="CP84" i="1"/>
  <c r="CR84" i="1"/>
  <c r="CT84" i="1"/>
  <c r="CV84" i="1"/>
  <c r="CX84" i="1"/>
  <c r="CZ84" i="1"/>
  <c r="DB84" i="1"/>
  <c r="CI84" i="1"/>
  <c r="CJ84" i="1"/>
  <c r="CM84" i="1"/>
  <c r="CO84" i="1"/>
  <c r="CQ84" i="1"/>
  <c r="CS84" i="1"/>
  <c r="CU84" i="1"/>
  <c r="CW84" i="1"/>
  <c r="CY84" i="1"/>
  <c r="DA84" i="1"/>
  <c r="DC84" i="1"/>
  <c r="CK84" i="1"/>
  <c r="CI85" i="1"/>
  <c r="DF85" i="1" s="1"/>
  <c r="CK85" i="1"/>
  <c r="DH85" i="1" s="1"/>
  <c r="CM85" i="1"/>
  <c r="DJ85" i="1" s="1"/>
  <c r="CO85" i="1"/>
  <c r="DL85" i="1" s="1"/>
  <c r="CQ85" i="1"/>
  <c r="DN85" i="1" s="1"/>
  <c r="CS85" i="1"/>
  <c r="DP85" i="1" s="1"/>
  <c r="CU85" i="1"/>
  <c r="DR85" i="1" s="1"/>
  <c r="CW85" i="1"/>
  <c r="DT85" i="1" s="1"/>
  <c r="CY85" i="1"/>
  <c r="DV85" i="1" s="1"/>
  <c r="DA85" i="1"/>
  <c r="DX85" i="1" s="1"/>
  <c r="DC85" i="1"/>
  <c r="DZ85" i="1" s="1"/>
  <c r="CJ85" i="1"/>
  <c r="DG85" i="1" s="1"/>
  <c r="CL85" i="1"/>
  <c r="DI85" i="1" s="1"/>
  <c r="CN85" i="1"/>
  <c r="CP85" i="1"/>
  <c r="DM85" i="1" s="1"/>
  <c r="CR85" i="1"/>
  <c r="CT85" i="1"/>
  <c r="DQ85" i="1" s="1"/>
  <c r="CV85" i="1"/>
  <c r="CX85" i="1"/>
  <c r="DU85" i="1" s="1"/>
  <c r="CZ85" i="1"/>
  <c r="DB85" i="1"/>
  <c r="DY85" i="1" s="1"/>
  <c r="DI234" i="1"/>
  <c r="EF234" i="1" s="1"/>
  <c r="DI235" i="1"/>
  <c r="EF235" i="1" s="1"/>
  <c r="DM234" i="1"/>
  <c r="EJ234" i="1" s="1"/>
  <c r="DM235" i="1"/>
  <c r="EJ235" i="1" s="1"/>
  <c r="DQ234" i="1"/>
  <c r="EN234" i="1" s="1"/>
  <c r="DQ235" i="1"/>
  <c r="EN235" i="1" s="1"/>
  <c r="DU234" i="1"/>
  <c r="ER234" i="1" s="1"/>
  <c r="DU235" i="1"/>
  <c r="ER235" i="1" s="1"/>
  <c r="DY234" i="1"/>
  <c r="EV234" i="1" s="1"/>
  <c r="DY235" i="1"/>
  <c r="EV235" i="1" s="1"/>
  <c r="CI87" i="1"/>
  <c r="CK87" i="1"/>
  <c r="CM87" i="1"/>
  <c r="CO87" i="1"/>
  <c r="CQ87" i="1"/>
  <c r="CS87" i="1"/>
  <c r="CU87" i="1"/>
  <c r="CW87" i="1"/>
  <c r="CY87" i="1"/>
  <c r="DA87" i="1"/>
  <c r="DC87" i="1"/>
  <c r="CJ87" i="1"/>
  <c r="CL87" i="1"/>
  <c r="CN87" i="1"/>
  <c r="CP87" i="1"/>
  <c r="CR87" i="1"/>
  <c r="CT87" i="1"/>
  <c r="CV87" i="1"/>
  <c r="CX87" i="1"/>
  <c r="CZ87" i="1"/>
  <c r="DB87" i="1"/>
  <c r="CI88" i="1"/>
  <c r="DF88" i="1" s="1"/>
  <c r="CJ88" i="1"/>
  <c r="CL88" i="1"/>
  <c r="DI88" i="1" s="1"/>
  <c r="CN88" i="1"/>
  <c r="CP88" i="1"/>
  <c r="DM88" i="1" s="1"/>
  <c r="CR88" i="1"/>
  <c r="CT88" i="1"/>
  <c r="DQ88" i="1" s="1"/>
  <c r="CV88" i="1"/>
  <c r="CX88" i="1"/>
  <c r="DU88" i="1" s="1"/>
  <c r="CZ88" i="1"/>
  <c r="DB88" i="1"/>
  <c r="DY88" i="1" s="1"/>
  <c r="CK88" i="1"/>
  <c r="CM88" i="1"/>
  <c r="DJ88" i="1" s="1"/>
  <c r="CO88" i="1"/>
  <c r="CQ88" i="1"/>
  <c r="DN88" i="1" s="1"/>
  <c r="CS88" i="1"/>
  <c r="CU88" i="1"/>
  <c r="DR88" i="1" s="1"/>
  <c r="CW88" i="1"/>
  <c r="CY88" i="1"/>
  <c r="DV88" i="1" s="1"/>
  <c r="DA88" i="1"/>
  <c r="DC88" i="1"/>
  <c r="DZ88" i="1" s="1"/>
  <c r="CJ89" i="1"/>
  <c r="DG89" i="1" s="1"/>
  <c r="CL89" i="1"/>
  <c r="DI89" i="1" s="1"/>
  <c r="CN89" i="1"/>
  <c r="DK89" i="1" s="1"/>
  <c r="CP89" i="1"/>
  <c r="DM89" i="1" s="1"/>
  <c r="CR89" i="1"/>
  <c r="DO89" i="1" s="1"/>
  <c r="CT89" i="1"/>
  <c r="DQ89" i="1" s="1"/>
  <c r="CV89" i="1"/>
  <c r="DS89" i="1" s="1"/>
  <c r="CX89" i="1"/>
  <c r="DU89" i="1" s="1"/>
  <c r="CZ89" i="1"/>
  <c r="DW89" i="1" s="1"/>
  <c r="DB89" i="1"/>
  <c r="DY89" i="1" s="1"/>
  <c r="CI89" i="1"/>
  <c r="CK89" i="1"/>
  <c r="DH89" i="1" s="1"/>
  <c r="CM89" i="1"/>
  <c r="CO89" i="1"/>
  <c r="DL89" i="1" s="1"/>
  <c r="CQ89" i="1"/>
  <c r="CS89" i="1"/>
  <c r="DP89" i="1" s="1"/>
  <c r="CU89" i="1"/>
  <c r="CW89" i="1"/>
  <c r="DT89" i="1" s="1"/>
  <c r="CY89" i="1"/>
  <c r="DA89" i="1"/>
  <c r="DX89" i="1" s="1"/>
  <c r="DC89" i="1"/>
  <c r="DW90" i="1"/>
  <c r="DS90" i="1"/>
  <c r="DO90" i="1"/>
  <c r="DK90" i="1"/>
  <c r="DG90" i="1"/>
  <c r="DZ91" i="1"/>
  <c r="DV91" i="1"/>
  <c r="DR91" i="1"/>
  <c r="DN91" i="1"/>
  <c r="DJ91" i="1"/>
  <c r="DF91" i="1"/>
  <c r="DW91" i="1"/>
  <c r="DS91" i="1"/>
  <c r="DO91" i="1"/>
  <c r="DK91" i="1"/>
  <c r="DG91" i="1"/>
  <c r="DX92" i="1"/>
  <c r="DT92" i="1"/>
  <c r="DP92" i="1"/>
  <c r="DL92" i="1"/>
  <c r="DH92" i="1"/>
  <c r="DY92" i="1"/>
  <c r="DU92" i="1"/>
  <c r="DQ92" i="1"/>
  <c r="DM92" i="1"/>
  <c r="DI92" i="1"/>
  <c r="CI166" i="1"/>
  <c r="CK166" i="1"/>
  <c r="CM166" i="1"/>
  <c r="CO166" i="1"/>
  <c r="CQ166" i="1"/>
  <c r="CS166" i="1"/>
  <c r="CU166" i="1"/>
  <c r="CW166" i="1"/>
  <c r="CY166" i="1"/>
  <c r="DA166" i="1"/>
  <c r="DC166" i="1"/>
  <c r="CJ166" i="1"/>
  <c r="CL166" i="1"/>
  <c r="CN166" i="1"/>
  <c r="CP166" i="1"/>
  <c r="CR166" i="1"/>
  <c r="CT166" i="1"/>
  <c r="CV166" i="1"/>
  <c r="CX166" i="1"/>
  <c r="CZ166" i="1"/>
  <c r="DB166" i="1"/>
  <c r="CI86" i="1"/>
  <c r="DF86" i="1" s="1"/>
  <c r="CK86" i="1"/>
  <c r="DH86" i="1" s="1"/>
  <c r="CM86" i="1"/>
  <c r="DJ86" i="1" s="1"/>
  <c r="CO86" i="1"/>
  <c r="DL86" i="1" s="1"/>
  <c r="CQ86" i="1"/>
  <c r="DN86" i="1" s="1"/>
  <c r="CS86" i="1"/>
  <c r="DP86" i="1" s="1"/>
  <c r="CU86" i="1"/>
  <c r="DR86" i="1" s="1"/>
  <c r="CW86" i="1"/>
  <c r="DT86" i="1" s="1"/>
  <c r="CY86" i="1"/>
  <c r="DV86" i="1" s="1"/>
  <c r="DA86" i="1"/>
  <c r="DX86" i="1" s="1"/>
  <c r="DC86" i="1"/>
  <c r="DZ86" i="1" s="1"/>
  <c r="CJ86" i="1"/>
  <c r="DG86" i="1" s="1"/>
  <c r="CL86" i="1"/>
  <c r="DI86" i="1" s="1"/>
  <c r="CN86" i="1"/>
  <c r="DK86" i="1" s="1"/>
  <c r="CP86" i="1"/>
  <c r="DM86" i="1" s="1"/>
  <c r="CR86" i="1"/>
  <c r="DO86" i="1" s="1"/>
  <c r="CT86" i="1"/>
  <c r="DQ86" i="1" s="1"/>
  <c r="CV86" i="1"/>
  <c r="DS86" i="1" s="1"/>
  <c r="CX86" i="1"/>
  <c r="DU86" i="1" s="1"/>
  <c r="CZ86" i="1"/>
  <c r="DW86" i="1" s="1"/>
  <c r="DB86" i="1"/>
  <c r="DY86" i="1" s="1"/>
  <c r="GA237" i="1"/>
  <c r="GE237" i="1"/>
  <c r="GA234" i="1"/>
  <c r="GE234" i="1"/>
  <c r="CI167" i="1"/>
  <c r="CK167" i="1"/>
  <c r="DH167" i="1" s="1"/>
  <c r="CM167" i="1"/>
  <c r="DJ167" i="1" s="1"/>
  <c r="CO167" i="1"/>
  <c r="DL167" i="1" s="1"/>
  <c r="CQ167" i="1"/>
  <c r="DN167" i="1" s="1"/>
  <c r="CS167" i="1"/>
  <c r="DP167" i="1" s="1"/>
  <c r="CU167" i="1"/>
  <c r="DR167" i="1" s="1"/>
  <c r="CW167" i="1"/>
  <c r="DT167" i="1" s="1"/>
  <c r="CY167" i="1"/>
  <c r="DV167" i="1" s="1"/>
  <c r="DA167" i="1"/>
  <c r="DX167" i="1" s="1"/>
  <c r="DC167" i="1"/>
  <c r="DZ167" i="1" s="1"/>
  <c r="CJ167" i="1"/>
  <c r="CL167" i="1"/>
  <c r="DI167" i="1" s="1"/>
  <c r="CN167" i="1"/>
  <c r="DK167" i="1" s="1"/>
  <c r="CP167" i="1"/>
  <c r="DM167" i="1" s="1"/>
  <c r="CR167" i="1"/>
  <c r="CT167" i="1"/>
  <c r="DQ167" i="1" s="1"/>
  <c r="CV167" i="1"/>
  <c r="DS167" i="1" s="1"/>
  <c r="CX167" i="1"/>
  <c r="DU167" i="1" s="1"/>
  <c r="CZ167" i="1"/>
  <c r="DB167" i="1"/>
  <c r="DY167" i="1" s="1"/>
  <c r="CI168" i="1"/>
  <c r="CK168" i="1"/>
  <c r="CM168" i="1"/>
  <c r="CO168" i="1"/>
  <c r="CQ168" i="1"/>
  <c r="CS168" i="1"/>
  <c r="CU168" i="1"/>
  <c r="CW168" i="1"/>
  <c r="CY168" i="1"/>
  <c r="DA168" i="1"/>
  <c r="DC168" i="1"/>
  <c r="CJ168" i="1"/>
  <c r="CL168" i="1"/>
  <c r="CN168" i="1"/>
  <c r="CP168" i="1"/>
  <c r="CR168" i="1"/>
  <c r="CT168" i="1"/>
  <c r="CV168" i="1"/>
  <c r="CX168" i="1"/>
  <c r="CZ168" i="1"/>
  <c r="DB168" i="1"/>
  <c r="CJ169" i="1"/>
  <c r="DG169" i="1" s="1"/>
  <c r="CL169" i="1"/>
  <c r="DI169" i="1" s="1"/>
  <c r="CN169" i="1"/>
  <c r="DK169" i="1" s="1"/>
  <c r="CP169" i="1"/>
  <c r="DM169" i="1" s="1"/>
  <c r="CR169" i="1"/>
  <c r="DO169" i="1" s="1"/>
  <c r="CT169" i="1"/>
  <c r="DQ169" i="1" s="1"/>
  <c r="CV169" i="1"/>
  <c r="DS169" i="1" s="1"/>
  <c r="CX169" i="1"/>
  <c r="DU169" i="1" s="1"/>
  <c r="CZ169" i="1"/>
  <c r="DW169" i="1" s="1"/>
  <c r="DB169" i="1"/>
  <c r="DY169" i="1" s="1"/>
  <c r="CI169" i="1"/>
  <c r="CK169" i="1"/>
  <c r="CM169" i="1"/>
  <c r="CO169" i="1"/>
  <c r="CQ169" i="1"/>
  <c r="CS169" i="1"/>
  <c r="CU169" i="1"/>
  <c r="CW169" i="1"/>
  <c r="CY169" i="1"/>
  <c r="DA169" i="1"/>
  <c r="DC169" i="1"/>
  <c r="CI170" i="1"/>
  <c r="CK170" i="1"/>
  <c r="CM170" i="1"/>
  <c r="CO170" i="1"/>
  <c r="CQ170" i="1"/>
  <c r="CS170" i="1"/>
  <c r="CU170" i="1"/>
  <c r="CW170" i="1"/>
  <c r="CY170" i="1"/>
  <c r="DA170" i="1"/>
  <c r="DC170" i="1"/>
  <c r="CJ170" i="1"/>
  <c r="DG170" i="1" s="1"/>
  <c r="CL170" i="1"/>
  <c r="DI170" i="1" s="1"/>
  <c r="CN170" i="1"/>
  <c r="DK170" i="1" s="1"/>
  <c r="CP170" i="1"/>
  <c r="DM170" i="1" s="1"/>
  <c r="CR170" i="1"/>
  <c r="DO170" i="1" s="1"/>
  <c r="CT170" i="1"/>
  <c r="DQ170" i="1" s="1"/>
  <c r="CV170" i="1"/>
  <c r="DS170" i="1" s="1"/>
  <c r="CX170" i="1"/>
  <c r="DU170" i="1" s="1"/>
  <c r="CZ170" i="1"/>
  <c r="DW170" i="1" s="1"/>
  <c r="DB170" i="1"/>
  <c r="DY170" i="1" s="1"/>
  <c r="CJ171" i="1"/>
  <c r="DG171" i="1" s="1"/>
  <c r="CL171" i="1"/>
  <c r="DI171" i="1" s="1"/>
  <c r="CN171" i="1"/>
  <c r="DK171" i="1" s="1"/>
  <c r="CP171" i="1"/>
  <c r="DM171" i="1" s="1"/>
  <c r="CR171" i="1"/>
  <c r="DO171" i="1" s="1"/>
  <c r="CT171" i="1"/>
  <c r="DQ171" i="1" s="1"/>
  <c r="CV171" i="1"/>
  <c r="DS171" i="1" s="1"/>
  <c r="CX171" i="1"/>
  <c r="DU171" i="1" s="1"/>
  <c r="CZ171" i="1"/>
  <c r="DW171" i="1" s="1"/>
  <c r="DB171" i="1"/>
  <c r="DY171" i="1" s="1"/>
  <c r="CI171" i="1"/>
  <c r="CK171" i="1"/>
  <c r="CM171" i="1"/>
  <c r="CO171" i="1"/>
  <c r="CQ171" i="1"/>
  <c r="CS171" i="1"/>
  <c r="CU171" i="1"/>
  <c r="CW171" i="1"/>
  <c r="CY171" i="1"/>
  <c r="DA171" i="1"/>
  <c r="DC171" i="1"/>
  <c r="CI172" i="1"/>
  <c r="CK172" i="1"/>
  <c r="CM172" i="1"/>
  <c r="CO172" i="1"/>
  <c r="CQ172" i="1"/>
  <c r="CS172" i="1"/>
  <c r="CU172" i="1"/>
  <c r="CW172" i="1"/>
  <c r="CY172" i="1"/>
  <c r="DA172" i="1"/>
  <c r="DC172" i="1"/>
  <c r="CJ172" i="1"/>
  <c r="DG172" i="1" s="1"/>
  <c r="CL172" i="1"/>
  <c r="DI172" i="1" s="1"/>
  <c r="CN172" i="1"/>
  <c r="DK172" i="1" s="1"/>
  <c r="CP172" i="1"/>
  <c r="DM172" i="1" s="1"/>
  <c r="CR172" i="1"/>
  <c r="DO172" i="1" s="1"/>
  <c r="CT172" i="1"/>
  <c r="DQ172" i="1" s="1"/>
  <c r="CV172" i="1"/>
  <c r="DS172" i="1" s="1"/>
  <c r="CX172" i="1"/>
  <c r="DU172" i="1" s="1"/>
  <c r="CZ172" i="1"/>
  <c r="DW172" i="1" s="1"/>
  <c r="DB172" i="1"/>
  <c r="DY172" i="1" s="1"/>
  <c r="CJ173" i="1"/>
  <c r="DG173" i="1" s="1"/>
  <c r="CL173" i="1"/>
  <c r="DI173" i="1" s="1"/>
  <c r="CN173" i="1"/>
  <c r="DK173" i="1" s="1"/>
  <c r="CP173" i="1"/>
  <c r="DM173" i="1" s="1"/>
  <c r="CR173" i="1"/>
  <c r="DO173" i="1" s="1"/>
  <c r="CT173" i="1"/>
  <c r="DQ173" i="1" s="1"/>
  <c r="CV173" i="1"/>
  <c r="DS173" i="1" s="1"/>
  <c r="CX173" i="1"/>
  <c r="DU173" i="1" s="1"/>
  <c r="CZ173" i="1"/>
  <c r="DW173" i="1" s="1"/>
  <c r="DB173" i="1"/>
  <c r="DY173" i="1" s="1"/>
  <c r="CI173" i="1"/>
  <c r="CK173" i="1"/>
  <c r="CM173" i="1"/>
  <c r="CO173" i="1"/>
  <c r="CQ173" i="1"/>
  <c r="CS173" i="1"/>
  <c r="CU173" i="1"/>
  <c r="CW173" i="1"/>
  <c r="CY173" i="1"/>
  <c r="DA173" i="1"/>
  <c r="DC173" i="1"/>
  <c r="CI174" i="1"/>
  <c r="CK174" i="1"/>
  <c r="CM174" i="1"/>
  <c r="CO174" i="1"/>
  <c r="CQ174" i="1"/>
  <c r="CS174" i="1"/>
  <c r="CU174" i="1"/>
  <c r="CW174" i="1"/>
  <c r="CY174" i="1"/>
  <c r="DA174" i="1"/>
  <c r="DC174" i="1"/>
  <c r="CJ174" i="1"/>
  <c r="DG174" i="1" s="1"/>
  <c r="CL174" i="1"/>
  <c r="DI174" i="1" s="1"/>
  <c r="CN174" i="1"/>
  <c r="DK174" i="1" s="1"/>
  <c r="CP174" i="1"/>
  <c r="DM174" i="1" s="1"/>
  <c r="CR174" i="1"/>
  <c r="DO174" i="1" s="1"/>
  <c r="CT174" i="1"/>
  <c r="DQ174" i="1" s="1"/>
  <c r="CV174" i="1"/>
  <c r="DS174" i="1" s="1"/>
  <c r="CX174" i="1"/>
  <c r="DU174" i="1" s="1"/>
  <c r="CZ174" i="1"/>
  <c r="DW174" i="1" s="1"/>
  <c r="DB174" i="1"/>
  <c r="DY174" i="1" s="1"/>
  <c r="CI175" i="1"/>
  <c r="CK175" i="1"/>
  <c r="CM175" i="1"/>
  <c r="CO175" i="1"/>
  <c r="CQ175" i="1"/>
  <c r="CS175" i="1"/>
  <c r="CU175" i="1"/>
  <c r="CW175" i="1"/>
  <c r="CY175" i="1"/>
  <c r="DA175" i="1"/>
  <c r="DC175" i="1"/>
  <c r="CJ175" i="1"/>
  <c r="CL175" i="1"/>
  <c r="CN175" i="1"/>
  <c r="CP175" i="1"/>
  <c r="CR175" i="1"/>
  <c r="CT175" i="1"/>
  <c r="CV175" i="1"/>
  <c r="CX175" i="1"/>
  <c r="CZ175" i="1"/>
  <c r="DB175" i="1"/>
  <c r="CJ176" i="1"/>
  <c r="DG176" i="1" s="1"/>
  <c r="CL176" i="1"/>
  <c r="DI176" i="1" s="1"/>
  <c r="CN176" i="1"/>
  <c r="DK176" i="1" s="1"/>
  <c r="CP176" i="1"/>
  <c r="DM176" i="1" s="1"/>
  <c r="CR176" i="1"/>
  <c r="DO176" i="1" s="1"/>
  <c r="CT176" i="1"/>
  <c r="DQ176" i="1" s="1"/>
  <c r="CV176" i="1"/>
  <c r="DS176" i="1" s="1"/>
  <c r="CX176" i="1"/>
  <c r="DU176" i="1" s="1"/>
  <c r="CZ176" i="1"/>
  <c r="DW176" i="1" s="1"/>
  <c r="DB176" i="1"/>
  <c r="DY176" i="1" s="1"/>
  <c r="CI176" i="1"/>
  <c r="CK176" i="1"/>
  <c r="CM176" i="1"/>
  <c r="CO176" i="1"/>
  <c r="CQ176" i="1"/>
  <c r="CS176" i="1"/>
  <c r="CU176" i="1"/>
  <c r="CW176" i="1"/>
  <c r="CY176" i="1"/>
  <c r="DA176" i="1"/>
  <c r="DC176" i="1"/>
  <c r="GB234" i="1"/>
  <c r="GF234" i="1"/>
  <c r="CJ165" i="1"/>
  <c r="CL165" i="1"/>
  <c r="CN165" i="1"/>
  <c r="CP165" i="1"/>
  <c r="CR165" i="1"/>
  <c r="CT165" i="1"/>
  <c r="CV165" i="1"/>
  <c r="CX165" i="1"/>
  <c r="CZ165" i="1"/>
  <c r="DB165" i="1"/>
  <c r="CI165" i="1"/>
  <c r="CK165" i="1"/>
  <c r="CM165" i="1"/>
  <c r="CO165" i="1"/>
  <c r="CQ165" i="1"/>
  <c r="CS165" i="1"/>
  <c r="CU165" i="1"/>
  <c r="CW165" i="1"/>
  <c r="CY165" i="1"/>
  <c r="DA165" i="1"/>
  <c r="DC165" i="1"/>
  <c r="CI158" i="1"/>
  <c r="CK158" i="1"/>
  <c r="CM158" i="1"/>
  <c r="CO158" i="1"/>
  <c r="CQ158" i="1"/>
  <c r="CS158" i="1"/>
  <c r="CU158" i="1"/>
  <c r="CW158" i="1"/>
  <c r="CY158" i="1"/>
  <c r="DA158" i="1"/>
  <c r="DC158" i="1"/>
  <c r="CJ158" i="1"/>
  <c r="CL158" i="1"/>
  <c r="CN158" i="1"/>
  <c r="CP158" i="1"/>
  <c r="CR158" i="1"/>
  <c r="CT158" i="1"/>
  <c r="CV158" i="1"/>
  <c r="CX158" i="1"/>
  <c r="CZ158" i="1"/>
  <c r="DB158" i="1"/>
  <c r="CJ159" i="1"/>
  <c r="DG159" i="1" s="1"/>
  <c r="CL159" i="1"/>
  <c r="DI159" i="1" s="1"/>
  <c r="CN159" i="1"/>
  <c r="DK159" i="1" s="1"/>
  <c r="CP159" i="1"/>
  <c r="DM159" i="1" s="1"/>
  <c r="CR159" i="1"/>
  <c r="DO159" i="1" s="1"/>
  <c r="CT159" i="1"/>
  <c r="DQ159" i="1" s="1"/>
  <c r="CV159" i="1"/>
  <c r="DS159" i="1" s="1"/>
  <c r="CX159" i="1"/>
  <c r="DU159" i="1" s="1"/>
  <c r="CZ159" i="1"/>
  <c r="DW159" i="1" s="1"/>
  <c r="DB159" i="1"/>
  <c r="DY159" i="1" s="1"/>
  <c r="CI159" i="1"/>
  <c r="CK159" i="1"/>
  <c r="CM159" i="1"/>
  <c r="CO159" i="1"/>
  <c r="CQ159" i="1"/>
  <c r="CS159" i="1"/>
  <c r="CU159" i="1"/>
  <c r="CW159" i="1"/>
  <c r="CY159" i="1"/>
  <c r="DA159" i="1"/>
  <c r="DC159" i="1"/>
  <c r="DG234" i="1"/>
  <c r="ED234" i="1" s="1"/>
  <c r="DG235" i="1"/>
  <c r="ED235" i="1" s="1"/>
  <c r="DK234" i="1"/>
  <c r="EH234" i="1" s="1"/>
  <c r="DK235" i="1"/>
  <c r="EH235" i="1" s="1"/>
  <c r="DO234" i="1"/>
  <c r="EL234" i="1" s="1"/>
  <c r="DO235" i="1"/>
  <c r="EL235" i="1" s="1"/>
  <c r="DS234" i="1"/>
  <c r="EP234" i="1" s="1"/>
  <c r="DS235" i="1"/>
  <c r="EP235" i="1" s="1"/>
  <c r="DW234" i="1"/>
  <c r="ET234" i="1" s="1"/>
  <c r="DW235" i="1"/>
  <c r="ET235" i="1" s="1"/>
  <c r="CI161" i="1"/>
  <c r="CK161" i="1"/>
  <c r="CM161" i="1"/>
  <c r="CO161" i="1"/>
  <c r="CQ161" i="1"/>
  <c r="CS161" i="1"/>
  <c r="CU161" i="1"/>
  <c r="CW161" i="1"/>
  <c r="CY161" i="1"/>
  <c r="DA161" i="1"/>
  <c r="DC161" i="1"/>
  <c r="CJ161" i="1"/>
  <c r="CL161" i="1"/>
  <c r="CN161" i="1"/>
  <c r="CP161" i="1"/>
  <c r="CR161" i="1"/>
  <c r="CT161" i="1"/>
  <c r="CV161" i="1"/>
  <c r="CX161" i="1"/>
  <c r="CZ161" i="1"/>
  <c r="DB161" i="1"/>
  <c r="CJ162" i="1"/>
  <c r="DG162" i="1" s="1"/>
  <c r="CL162" i="1"/>
  <c r="DI162" i="1" s="1"/>
  <c r="CN162" i="1"/>
  <c r="DK162" i="1" s="1"/>
  <c r="CP162" i="1"/>
  <c r="DM162" i="1" s="1"/>
  <c r="CR162" i="1"/>
  <c r="DO162" i="1" s="1"/>
  <c r="CT162" i="1"/>
  <c r="DQ162" i="1" s="1"/>
  <c r="CV162" i="1"/>
  <c r="DS162" i="1" s="1"/>
  <c r="CX162" i="1"/>
  <c r="DU162" i="1" s="1"/>
  <c r="CZ162" i="1"/>
  <c r="DW162" i="1" s="1"/>
  <c r="DB162" i="1"/>
  <c r="DY162" i="1" s="1"/>
  <c r="CI162" i="1"/>
  <c r="CK162" i="1"/>
  <c r="DH162" i="1" s="1"/>
  <c r="CM162" i="1"/>
  <c r="CO162" i="1"/>
  <c r="DL162" i="1" s="1"/>
  <c r="CQ162" i="1"/>
  <c r="CS162" i="1"/>
  <c r="DP162" i="1" s="1"/>
  <c r="CU162" i="1"/>
  <c r="CW162" i="1"/>
  <c r="DT162" i="1" s="1"/>
  <c r="CY162" i="1"/>
  <c r="DA162" i="1"/>
  <c r="DX162" i="1" s="1"/>
  <c r="DC162" i="1"/>
  <c r="CI163" i="1"/>
  <c r="CK163" i="1"/>
  <c r="CM163" i="1"/>
  <c r="DJ163" i="1" s="1"/>
  <c r="CO163" i="1"/>
  <c r="CQ163" i="1"/>
  <c r="DN163" i="1" s="1"/>
  <c r="CS163" i="1"/>
  <c r="CU163" i="1"/>
  <c r="DR163" i="1" s="1"/>
  <c r="CW163" i="1"/>
  <c r="CY163" i="1"/>
  <c r="DV163" i="1" s="1"/>
  <c r="DA163" i="1"/>
  <c r="DC163" i="1"/>
  <c r="DZ163" i="1" s="1"/>
  <c r="CJ163" i="1"/>
  <c r="DG163" i="1" s="1"/>
  <c r="CL163" i="1"/>
  <c r="DI163" i="1" s="1"/>
  <c r="CN163" i="1"/>
  <c r="DK163" i="1" s="1"/>
  <c r="CP163" i="1"/>
  <c r="DM163" i="1" s="1"/>
  <c r="CR163" i="1"/>
  <c r="DO163" i="1" s="1"/>
  <c r="CT163" i="1"/>
  <c r="DQ163" i="1" s="1"/>
  <c r="CV163" i="1"/>
  <c r="DS163" i="1" s="1"/>
  <c r="CX163" i="1"/>
  <c r="DU163" i="1" s="1"/>
  <c r="CZ163" i="1"/>
  <c r="DW163" i="1" s="1"/>
  <c r="DB163" i="1"/>
  <c r="DY163" i="1" s="1"/>
  <c r="DY90" i="1"/>
  <c r="DU90" i="1"/>
  <c r="DQ90" i="1"/>
  <c r="DM90" i="1"/>
  <c r="DI90" i="1"/>
  <c r="DZ90" i="1"/>
  <c r="DV90" i="1"/>
  <c r="DR90" i="1"/>
  <c r="DN90" i="1"/>
  <c r="DJ90" i="1"/>
  <c r="DF90" i="1"/>
  <c r="EA90" i="1" s="1"/>
  <c r="EC90" i="1" s="1"/>
  <c r="DX91" i="1"/>
  <c r="DT91" i="1"/>
  <c r="DP91" i="1"/>
  <c r="DL91" i="1"/>
  <c r="DH91" i="1"/>
  <c r="DY91" i="1"/>
  <c r="DU91" i="1"/>
  <c r="DQ91" i="1"/>
  <c r="DM91" i="1"/>
  <c r="DI91" i="1"/>
  <c r="DZ92" i="1"/>
  <c r="DV92" i="1"/>
  <c r="DR92" i="1"/>
  <c r="DN92" i="1"/>
  <c r="DJ92" i="1"/>
  <c r="DF92" i="1"/>
  <c r="EA92" i="1" s="1"/>
  <c r="EC92" i="1" s="1"/>
  <c r="DW92" i="1"/>
  <c r="DS92" i="1"/>
  <c r="EP92" i="1" s="1"/>
  <c r="DO92" i="1"/>
  <c r="DK92" i="1"/>
  <c r="EH92" i="1" s="1"/>
  <c r="DG92" i="1"/>
  <c r="CI164" i="1"/>
  <c r="CK164" i="1"/>
  <c r="DH164" i="1" s="1"/>
  <c r="CM164" i="1"/>
  <c r="CO164" i="1"/>
  <c r="DL164" i="1" s="1"/>
  <c r="CQ164" i="1"/>
  <c r="CS164" i="1"/>
  <c r="DP164" i="1" s="1"/>
  <c r="CU164" i="1"/>
  <c r="CW164" i="1"/>
  <c r="DT164" i="1" s="1"/>
  <c r="CY164" i="1"/>
  <c r="DA164" i="1"/>
  <c r="DX164" i="1" s="1"/>
  <c r="DC164" i="1"/>
  <c r="CJ164" i="1"/>
  <c r="DG164" i="1" s="1"/>
  <c r="CL164" i="1"/>
  <c r="CN164" i="1"/>
  <c r="DK164" i="1" s="1"/>
  <c r="CP164" i="1"/>
  <c r="CR164" i="1"/>
  <c r="DO164" i="1" s="1"/>
  <c r="CT164" i="1"/>
  <c r="CV164" i="1"/>
  <c r="DS164" i="1" s="1"/>
  <c r="CX164" i="1"/>
  <c r="CZ164" i="1"/>
  <c r="DW164" i="1" s="1"/>
  <c r="DB164" i="1"/>
  <c r="CJ160" i="1"/>
  <c r="DG160" i="1" s="1"/>
  <c r="CL160" i="1"/>
  <c r="CN160" i="1"/>
  <c r="DK160" i="1" s="1"/>
  <c r="CP160" i="1"/>
  <c r="CR160" i="1"/>
  <c r="DO160" i="1" s="1"/>
  <c r="CT160" i="1"/>
  <c r="CV160" i="1"/>
  <c r="DS160" i="1" s="1"/>
  <c r="CX160" i="1"/>
  <c r="CZ160" i="1"/>
  <c r="DW160" i="1" s="1"/>
  <c r="DB160" i="1"/>
  <c r="CI160" i="1"/>
  <c r="DF160" i="1" s="1"/>
  <c r="EA160" i="1" s="1"/>
  <c r="EC160" i="1" s="1"/>
  <c r="CK160" i="1"/>
  <c r="CM160" i="1"/>
  <c r="DJ160" i="1" s="1"/>
  <c r="EG160" i="1" s="1"/>
  <c r="CO160" i="1"/>
  <c r="CQ160" i="1"/>
  <c r="DN160" i="1" s="1"/>
  <c r="EK160" i="1" s="1"/>
  <c r="CS160" i="1"/>
  <c r="CU160" i="1"/>
  <c r="DR160" i="1" s="1"/>
  <c r="EO160" i="1" s="1"/>
  <c r="CW160" i="1"/>
  <c r="CY160" i="1"/>
  <c r="DV160" i="1" s="1"/>
  <c r="ES160" i="1" s="1"/>
  <c r="DA160" i="1"/>
  <c r="DC160" i="1"/>
  <c r="DZ160" i="1" s="1"/>
  <c r="EW160" i="1" s="1"/>
  <c r="GA235" i="1"/>
  <c r="GE235" i="1"/>
  <c r="GA236" i="1"/>
  <c r="GE236" i="1"/>
  <c r="CI93" i="1"/>
  <c r="DF93" i="1" s="1"/>
  <c r="CK93" i="1"/>
  <c r="DH93" i="1" s="1"/>
  <c r="CM93" i="1"/>
  <c r="DJ93" i="1" s="1"/>
  <c r="CO93" i="1"/>
  <c r="DL93" i="1" s="1"/>
  <c r="CQ93" i="1"/>
  <c r="DN93" i="1" s="1"/>
  <c r="CS93" i="1"/>
  <c r="DP93" i="1" s="1"/>
  <c r="CU93" i="1"/>
  <c r="DR93" i="1" s="1"/>
  <c r="CW93" i="1"/>
  <c r="DT93" i="1" s="1"/>
  <c r="CY93" i="1"/>
  <c r="DV93" i="1" s="1"/>
  <c r="DA93" i="1"/>
  <c r="DX93" i="1" s="1"/>
  <c r="DC93" i="1"/>
  <c r="DZ93" i="1" s="1"/>
  <c r="CJ93" i="1"/>
  <c r="DG93" i="1" s="1"/>
  <c r="CL93" i="1"/>
  <c r="DI93" i="1" s="1"/>
  <c r="CN93" i="1"/>
  <c r="DK93" i="1" s="1"/>
  <c r="CP93" i="1"/>
  <c r="DM93" i="1" s="1"/>
  <c r="CR93" i="1"/>
  <c r="DO93" i="1" s="1"/>
  <c r="CT93" i="1"/>
  <c r="DQ93" i="1" s="1"/>
  <c r="CV93" i="1"/>
  <c r="DS93" i="1" s="1"/>
  <c r="CX93" i="1"/>
  <c r="DU93" i="1" s="1"/>
  <c r="CZ93" i="1"/>
  <c r="DW93" i="1" s="1"/>
  <c r="DB93" i="1"/>
  <c r="DY93" i="1" s="1"/>
  <c r="CJ94" i="1"/>
  <c r="DG94" i="1" s="1"/>
  <c r="CL94" i="1"/>
  <c r="DI94" i="1" s="1"/>
  <c r="CN94" i="1"/>
  <c r="DK94" i="1" s="1"/>
  <c r="CP94" i="1"/>
  <c r="DM94" i="1" s="1"/>
  <c r="CR94" i="1"/>
  <c r="DO94" i="1" s="1"/>
  <c r="CT94" i="1"/>
  <c r="DQ94" i="1" s="1"/>
  <c r="CV94" i="1"/>
  <c r="DS94" i="1" s="1"/>
  <c r="CX94" i="1"/>
  <c r="DU94" i="1" s="1"/>
  <c r="CZ94" i="1"/>
  <c r="DW94" i="1" s="1"/>
  <c r="DB94" i="1"/>
  <c r="DY94" i="1" s="1"/>
  <c r="CI94" i="1"/>
  <c r="DF94" i="1" s="1"/>
  <c r="CK94" i="1"/>
  <c r="CM94" i="1"/>
  <c r="DJ94" i="1" s="1"/>
  <c r="CO94" i="1"/>
  <c r="CQ94" i="1"/>
  <c r="DN94" i="1" s="1"/>
  <c r="CS94" i="1"/>
  <c r="CU94" i="1"/>
  <c r="DR94" i="1" s="1"/>
  <c r="CW94" i="1"/>
  <c r="CY94" i="1"/>
  <c r="DV94" i="1" s="1"/>
  <c r="DA94" i="1"/>
  <c r="DC94" i="1"/>
  <c r="DZ94" i="1" s="1"/>
  <c r="CI95" i="1"/>
  <c r="CK95" i="1"/>
  <c r="CM95" i="1"/>
  <c r="CO95" i="1"/>
  <c r="CQ95" i="1"/>
  <c r="CS95" i="1"/>
  <c r="CU95" i="1"/>
  <c r="CW95" i="1"/>
  <c r="CY95" i="1"/>
  <c r="DA95" i="1"/>
  <c r="DC95" i="1"/>
  <c r="CJ95" i="1"/>
  <c r="DG95" i="1" s="1"/>
  <c r="CL95" i="1"/>
  <c r="DI95" i="1" s="1"/>
  <c r="CN95" i="1"/>
  <c r="DK95" i="1" s="1"/>
  <c r="CP95" i="1"/>
  <c r="DM95" i="1" s="1"/>
  <c r="CR95" i="1"/>
  <c r="DO95" i="1" s="1"/>
  <c r="CT95" i="1"/>
  <c r="DQ95" i="1" s="1"/>
  <c r="CV95" i="1"/>
  <c r="DS95" i="1" s="1"/>
  <c r="CX95" i="1"/>
  <c r="DU95" i="1" s="1"/>
  <c r="CZ95" i="1"/>
  <c r="DW95" i="1" s="1"/>
  <c r="DB95" i="1"/>
  <c r="DY95" i="1" s="1"/>
  <c r="CI96" i="1"/>
  <c r="DF96" i="1" s="1"/>
  <c r="CK96" i="1"/>
  <c r="CM96" i="1"/>
  <c r="DJ96" i="1" s="1"/>
  <c r="CO96" i="1"/>
  <c r="CQ96" i="1"/>
  <c r="DN96" i="1" s="1"/>
  <c r="CS96" i="1"/>
  <c r="CU96" i="1"/>
  <c r="DR96" i="1" s="1"/>
  <c r="CW96" i="1"/>
  <c r="CY96" i="1"/>
  <c r="DV96" i="1" s="1"/>
  <c r="DA96" i="1"/>
  <c r="DC96" i="1"/>
  <c r="DZ96" i="1" s="1"/>
  <c r="CJ96" i="1"/>
  <c r="CL96" i="1"/>
  <c r="DI96" i="1" s="1"/>
  <c r="CN96" i="1"/>
  <c r="CP96" i="1"/>
  <c r="DM96" i="1" s="1"/>
  <c r="CR96" i="1"/>
  <c r="CT96" i="1"/>
  <c r="DQ96" i="1" s="1"/>
  <c r="CV96" i="1"/>
  <c r="CX96" i="1"/>
  <c r="DU96" i="1" s="1"/>
  <c r="CZ96" i="1"/>
  <c r="DB96" i="1"/>
  <c r="DY96" i="1" s="1"/>
  <c r="CJ97" i="1"/>
  <c r="DG97" i="1" s="1"/>
  <c r="CL97" i="1"/>
  <c r="DI97" i="1" s="1"/>
  <c r="CN97" i="1"/>
  <c r="DK97" i="1" s="1"/>
  <c r="CP97" i="1"/>
  <c r="DM97" i="1" s="1"/>
  <c r="CR97" i="1"/>
  <c r="DO97" i="1" s="1"/>
  <c r="CT97" i="1"/>
  <c r="DQ97" i="1" s="1"/>
  <c r="CV97" i="1"/>
  <c r="DS97" i="1" s="1"/>
  <c r="CX97" i="1"/>
  <c r="DU97" i="1" s="1"/>
  <c r="CZ97" i="1"/>
  <c r="DW97" i="1" s="1"/>
  <c r="DB97" i="1"/>
  <c r="DY97" i="1" s="1"/>
  <c r="CI97" i="1"/>
  <c r="CK97" i="1"/>
  <c r="DH97" i="1" s="1"/>
  <c r="CM97" i="1"/>
  <c r="CO97" i="1"/>
  <c r="DL97" i="1" s="1"/>
  <c r="CQ97" i="1"/>
  <c r="CS97" i="1"/>
  <c r="DP97" i="1" s="1"/>
  <c r="CU97" i="1"/>
  <c r="CW97" i="1"/>
  <c r="DT97" i="1" s="1"/>
  <c r="CY97" i="1"/>
  <c r="DA97" i="1"/>
  <c r="DX97" i="1" s="1"/>
  <c r="DC97" i="1"/>
  <c r="CI98" i="1"/>
  <c r="DF98" i="1" s="1"/>
  <c r="CK98" i="1"/>
  <c r="CM98" i="1"/>
  <c r="DJ98" i="1" s="1"/>
  <c r="CO98" i="1"/>
  <c r="CQ98" i="1"/>
  <c r="DN98" i="1" s="1"/>
  <c r="CS98" i="1"/>
  <c r="CU98" i="1"/>
  <c r="DR98" i="1" s="1"/>
  <c r="CW98" i="1"/>
  <c r="CY98" i="1"/>
  <c r="DV98" i="1" s="1"/>
  <c r="DA98" i="1"/>
  <c r="DC98" i="1"/>
  <c r="DZ98" i="1" s="1"/>
  <c r="CJ98" i="1"/>
  <c r="DG98" i="1" s="1"/>
  <c r="CL98" i="1"/>
  <c r="DI98" i="1" s="1"/>
  <c r="CN98" i="1"/>
  <c r="DK98" i="1" s="1"/>
  <c r="CP98" i="1"/>
  <c r="DM98" i="1" s="1"/>
  <c r="CR98" i="1"/>
  <c r="DO98" i="1" s="1"/>
  <c r="CT98" i="1"/>
  <c r="DQ98" i="1" s="1"/>
  <c r="CV98" i="1"/>
  <c r="DS98" i="1" s="1"/>
  <c r="CX98" i="1"/>
  <c r="DU98" i="1" s="1"/>
  <c r="CZ98" i="1"/>
  <c r="DW98" i="1" s="1"/>
  <c r="DB98" i="1"/>
  <c r="DY98" i="1" s="1"/>
  <c r="CJ99" i="1"/>
  <c r="DG99" i="1" s="1"/>
  <c r="CL99" i="1"/>
  <c r="DI99" i="1" s="1"/>
  <c r="CN99" i="1"/>
  <c r="DK99" i="1" s="1"/>
  <c r="CP99" i="1"/>
  <c r="DM99" i="1" s="1"/>
  <c r="CR99" i="1"/>
  <c r="DO99" i="1" s="1"/>
  <c r="CT99" i="1"/>
  <c r="DQ99" i="1" s="1"/>
  <c r="CV99" i="1"/>
  <c r="DS99" i="1" s="1"/>
  <c r="CX99" i="1"/>
  <c r="DU99" i="1" s="1"/>
  <c r="CZ99" i="1"/>
  <c r="DW99" i="1" s="1"/>
  <c r="DB99" i="1"/>
  <c r="DY99" i="1" s="1"/>
  <c r="CI99" i="1"/>
  <c r="CK99" i="1"/>
  <c r="DH99" i="1" s="1"/>
  <c r="CM99" i="1"/>
  <c r="CO99" i="1"/>
  <c r="DL99" i="1" s="1"/>
  <c r="CQ99" i="1"/>
  <c r="CS99" i="1"/>
  <c r="DP99" i="1" s="1"/>
  <c r="CU99" i="1"/>
  <c r="CW99" i="1"/>
  <c r="DT99" i="1" s="1"/>
  <c r="CY99" i="1"/>
  <c r="DA99" i="1"/>
  <c r="DX99" i="1" s="1"/>
  <c r="DC99" i="1"/>
  <c r="CI100" i="1"/>
  <c r="DF100" i="1" s="1"/>
  <c r="CK100" i="1"/>
  <c r="CM100" i="1"/>
  <c r="DJ100" i="1" s="1"/>
  <c r="CO100" i="1"/>
  <c r="CQ100" i="1"/>
  <c r="DN100" i="1" s="1"/>
  <c r="CS100" i="1"/>
  <c r="CU100" i="1"/>
  <c r="DR100" i="1" s="1"/>
  <c r="CW100" i="1"/>
  <c r="CY100" i="1"/>
  <c r="DV100" i="1" s="1"/>
  <c r="DA100" i="1"/>
  <c r="DC100" i="1"/>
  <c r="DZ100" i="1" s="1"/>
  <c r="CJ100" i="1"/>
  <c r="DG100" i="1" s="1"/>
  <c r="CL100" i="1"/>
  <c r="DI100" i="1" s="1"/>
  <c r="CN100" i="1"/>
  <c r="DK100" i="1" s="1"/>
  <c r="CP100" i="1"/>
  <c r="DM100" i="1" s="1"/>
  <c r="CR100" i="1"/>
  <c r="DO100" i="1" s="1"/>
  <c r="CT100" i="1"/>
  <c r="DQ100" i="1" s="1"/>
  <c r="CV100" i="1"/>
  <c r="DS100" i="1" s="1"/>
  <c r="CX100" i="1"/>
  <c r="DU100" i="1" s="1"/>
  <c r="CZ100" i="1"/>
  <c r="DW100" i="1" s="1"/>
  <c r="DB100" i="1"/>
  <c r="DY100" i="1" s="1"/>
  <c r="CJ101" i="1"/>
  <c r="DG101" i="1" s="1"/>
  <c r="CL101" i="1"/>
  <c r="DI101" i="1" s="1"/>
  <c r="CN101" i="1"/>
  <c r="DK101" i="1" s="1"/>
  <c r="CP101" i="1"/>
  <c r="DM101" i="1" s="1"/>
  <c r="CR101" i="1"/>
  <c r="DO101" i="1" s="1"/>
  <c r="CT101" i="1"/>
  <c r="DQ101" i="1" s="1"/>
  <c r="CV101" i="1"/>
  <c r="DS101" i="1" s="1"/>
  <c r="CX101" i="1"/>
  <c r="DU101" i="1" s="1"/>
  <c r="CZ101" i="1"/>
  <c r="DW101" i="1" s="1"/>
  <c r="DB101" i="1"/>
  <c r="DY101" i="1" s="1"/>
  <c r="CI101" i="1"/>
  <c r="CK101" i="1"/>
  <c r="DH101" i="1" s="1"/>
  <c r="CM101" i="1"/>
  <c r="CO101" i="1"/>
  <c r="DL101" i="1" s="1"/>
  <c r="CQ101" i="1"/>
  <c r="CS101" i="1"/>
  <c r="DP101" i="1" s="1"/>
  <c r="CU101" i="1"/>
  <c r="CW101" i="1"/>
  <c r="DT101" i="1" s="1"/>
  <c r="CY101" i="1"/>
  <c r="DA101" i="1"/>
  <c r="DX101" i="1" s="1"/>
  <c r="DC101" i="1"/>
  <c r="CJ102" i="1"/>
  <c r="DG102" i="1" s="1"/>
  <c r="CL102" i="1"/>
  <c r="CN102" i="1"/>
  <c r="DK102" i="1" s="1"/>
  <c r="CP102" i="1"/>
  <c r="CR102" i="1"/>
  <c r="DO102" i="1" s="1"/>
  <c r="CT102" i="1"/>
  <c r="CV102" i="1"/>
  <c r="DS102" i="1" s="1"/>
  <c r="CX102" i="1"/>
  <c r="CZ102" i="1"/>
  <c r="DW102" i="1" s="1"/>
  <c r="DB102" i="1"/>
  <c r="CI102" i="1"/>
  <c r="DF102" i="1" s="1"/>
  <c r="CK102" i="1"/>
  <c r="CM102" i="1"/>
  <c r="DJ102" i="1" s="1"/>
  <c r="CO102" i="1"/>
  <c r="CQ102" i="1"/>
  <c r="DN102" i="1" s="1"/>
  <c r="CS102" i="1"/>
  <c r="CU102" i="1"/>
  <c r="DR102" i="1" s="1"/>
  <c r="CW102" i="1"/>
  <c r="CY102" i="1"/>
  <c r="DV102" i="1" s="1"/>
  <c r="DA102" i="1"/>
  <c r="DC102" i="1"/>
  <c r="DZ102" i="1" s="1"/>
  <c r="DG231" i="1"/>
  <c r="ED231" i="1" s="1"/>
  <c r="DG232" i="1"/>
  <c r="ED232" i="1" s="1"/>
  <c r="HZ233" i="1"/>
  <c r="HY234" i="1"/>
  <c r="CJ157" i="1"/>
  <c r="CL157" i="1"/>
  <c r="CN157" i="1"/>
  <c r="CP157" i="1"/>
  <c r="CR157" i="1"/>
  <c r="CT157" i="1"/>
  <c r="CV157" i="1"/>
  <c r="CX157" i="1"/>
  <c r="CZ157" i="1"/>
  <c r="DB157" i="1"/>
  <c r="CI157" i="1"/>
  <c r="CK157" i="1"/>
  <c r="CM157" i="1"/>
  <c r="CO157" i="1"/>
  <c r="CQ157" i="1"/>
  <c r="CS157" i="1"/>
  <c r="CU157" i="1"/>
  <c r="CW157" i="1"/>
  <c r="CY157" i="1"/>
  <c r="DA157" i="1"/>
  <c r="DC157" i="1"/>
  <c r="GP233" i="1"/>
  <c r="GO234" i="1"/>
  <c r="CH235" i="1"/>
  <c r="HL235" i="1"/>
  <c r="B236" i="1"/>
  <c r="CI83" i="1"/>
  <c r="CJ83" i="1"/>
  <c r="CL83" i="1"/>
  <c r="CO83" i="1"/>
  <c r="CQ83" i="1"/>
  <c r="CR83" i="1"/>
  <c r="CT83" i="1"/>
  <c r="CV83" i="1"/>
  <c r="CX83" i="1"/>
  <c r="CZ83" i="1"/>
  <c r="DB83" i="1"/>
  <c r="CK83" i="1"/>
  <c r="CM83" i="1"/>
  <c r="CN83" i="1"/>
  <c r="CP83" i="1"/>
  <c r="CS83" i="1"/>
  <c r="CU83" i="1"/>
  <c r="CW83" i="1"/>
  <c r="CY83" i="1"/>
  <c r="DA83" i="1"/>
  <c r="DC83" i="1"/>
  <c r="CH162" i="1"/>
  <c r="HL162" i="1"/>
  <c r="B163" i="1"/>
  <c r="B71" i="1"/>
  <c r="B72" i="1"/>
  <c r="BQ171" i="45" l="1"/>
  <c r="M212" i="51"/>
  <c r="M365" i="51"/>
  <c r="R365" i="51" s="1"/>
  <c r="M259" i="51"/>
  <c r="BQ13" i="45"/>
  <c r="BQ14" i="45" s="1"/>
  <c r="BQ15" i="45" s="1"/>
  <c r="BQ16" i="45" s="1"/>
  <c r="BI170" i="45"/>
  <c r="BI171" i="45" s="1"/>
  <c r="BI172" i="45" s="1"/>
  <c r="BI173" i="45" s="1"/>
  <c r="BI174" i="45" s="1"/>
  <c r="BI175" i="45" s="1"/>
  <c r="BI176" i="45" s="1"/>
  <c r="BI177" i="45" s="1"/>
  <c r="BM171" i="45"/>
  <c r="BP97" i="45"/>
  <c r="BH97" i="45"/>
  <c r="BL97" i="45"/>
  <c r="BP93" i="45"/>
  <c r="BL93" i="45"/>
  <c r="BH93" i="45"/>
  <c r="BL96" i="45"/>
  <c r="BH96" i="45"/>
  <c r="BP96" i="45"/>
  <c r="BP99" i="45"/>
  <c r="BL99" i="45"/>
  <c r="BH99" i="45"/>
  <c r="BL103" i="45"/>
  <c r="BH103" i="45"/>
  <c r="BP103" i="45"/>
  <c r="AP101" i="45"/>
  <c r="BP100" i="45"/>
  <c r="BL100" i="45"/>
  <c r="BH100" i="45"/>
  <c r="BP91" i="45"/>
  <c r="BL91" i="45"/>
  <c r="BH91" i="45"/>
  <c r="E51" i="75"/>
  <c r="F51" i="75"/>
  <c r="D51" i="75"/>
  <c r="D346" i="75"/>
  <c r="F346" i="75"/>
  <c r="E346" i="75"/>
  <c r="Y76" i="75"/>
  <c r="AF76" i="75"/>
  <c r="X76" i="75"/>
  <c r="H76" i="75"/>
  <c r="AE76" i="75"/>
  <c r="CI76" i="75"/>
  <c r="CN77" i="75" s="1"/>
  <c r="Z74" i="75"/>
  <c r="AG74" i="75"/>
  <c r="Y72" i="75"/>
  <c r="AF72" i="75"/>
  <c r="X72" i="75"/>
  <c r="H72" i="75"/>
  <c r="AE72" i="75"/>
  <c r="Z70" i="75"/>
  <c r="AG70" i="75"/>
  <c r="Y68" i="75"/>
  <c r="AF68" i="75"/>
  <c r="X68" i="75"/>
  <c r="H68" i="75"/>
  <c r="AE68" i="75"/>
  <c r="CI68" i="75"/>
  <c r="Z66" i="75"/>
  <c r="AG66" i="75"/>
  <c r="Y64" i="75"/>
  <c r="AF64" i="75"/>
  <c r="X64" i="75"/>
  <c r="H64" i="75"/>
  <c r="CK64" i="75" s="1"/>
  <c r="AE64" i="75"/>
  <c r="CI64" i="75"/>
  <c r="Z62" i="75"/>
  <c r="AG62" i="75"/>
  <c r="Y60" i="75"/>
  <c r="AF60" i="75"/>
  <c r="X60" i="75"/>
  <c r="H60" i="75"/>
  <c r="CK60" i="75" s="1"/>
  <c r="AE60" i="75"/>
  <c r="CI60" i="75"/>
  <c r="Z58" i="75"/>
  <c r="AG58" i="75"/>
  <c r="Y56" i="75"/>
  <c r="AF56" i="75"/>
  <c r="X56" i="75"/>
  <c r="H56" i="75"/>
  <c r="CK56" i="75" s="1"/>
  <c r="AE56" i="75"/>
  <c r="CI56" i="75"/>
  <c r="X49" i="75"/>
  <c r="H49" i="75"/>
  <c r="CJ49" i="75" s="1"/>
  <c r="AE49" i="75"/>
  <c r="CI49" i="75"/>
  <c r="Z45" i="75"/>
  <c r="AG45" i="75"/>
  <c r="Y45" i="75"/>
  <c r="AF45" i="75"/>
  <c r="X41" i="75"/>
  <c r="H41" i="75"/>
  <c r="CJ41" i="75" s="1"/>
  <c r="AE41" i="75"/>
  <c r="Z37" i="75"/>
  <c r="AG37" i="75"/>
  <c r="Y37" i="75"/>
  <c r="AF37" i="75"/>
  <c r="Z53" i="75"/>
  <c r="AG53" i="75"/>
  <c r="Y53" i="75"/>
  <c r="AF53" i="75"/>
  <c r="Z47" i="75"/>
  <c r="AG47" i="75"/>
  <c r="X43" i="75"/>
  <c r="H43" i="75"/>
  <c r="AE43" i="75"/>
  <c r="CI43" i="75"/>
  <c r="Y43" i="75"/>
  <c r="AF43" i="75"/>
  <c r="Z39" i="75"/>
  <c r="AG39" i="75"/>
  <c r="X75" i="75"/>
  <c r="H75" i="75"/>
  <c r="AE75" i="75"/>
  <c r="CI75" i="75"/>
  <c r="Y75" i="75"/>
  <c r="AF75" i="75"/>
  <c r="X73" i="75"/>
  <c r="H73" i="75"/>
  <c r="AE73" i="75"/>
  <c r="CI73" i="75"/>
  <c r="X71" i="75"/>
  <c r="H71" i="75"/>
  <c r="CJ71" i="75" s="1"/>
  <c r="AE71" i="75"/>
  <c r="CI71" i="75"/>
  <c r="Y71" i="75"/>
  <c r="AF71" i="75"/>
  <c r="X69" i="75"/>
  <c r="H69" i="75"/>
  <c r="AE69" i="75"/>
  <c r="CI69" i="75"/>
  <c r="X67" i="75"/>
  <c r="H67" i="75"/>
  <c r="AE67" i="75"/>
  <c r="CI67" i="75"/>
  <c r="Y67" i="75"/>
  <c r="AF67" i="75"/>
  <c r="X65" i="75"/>
  <c r="H65" i="75"/>
  <c r="AE65" i="75"/>
  <c r="X63" i="75"/>
  <c r="H63" i="75"/>
  <c r="AE63" i="75"/>
  <c r="Y63" i="75"/>
  <c r="AF63" i="75"/>
  <c r="X61" i="75"/>
  <c r="H61" i="75"/>
  <c r="AE61" i="75"/>
  <c r="CI61" i="75"/>
  <c r="X59" i="75"/>
  <c r="H59" i="75"/>
  <c r="AE59" i="75"/>
  <c r="CI59" i="75"/>
  <c r="Y59" i="75"/>
  <c r="CJ59" i="75"/>
  <c r="AF59" i="75"/>
  <c r="X57" i="75"/>
  <c r="H57" i="75"/>
  <c r="AE57" i="75"/>
  <c r="CI57" i="75"/>
  <c r="CN57" i="75" s="1"/>
  <c r="X55" i="75"/>
  <c r="H55" i="75"/>
  <c r="CJ55" i="75" s="1"/>
  <c r="AE55" i="75"/>
  <c r="CI55" i="75"/>
  <c r="Y55" i="75"/>
  <c r="AF55" i="75"/>
  <c r="Z54" i="75"/>
  <c r="AG54" i="75"/>
  <c r="Y52" i="75"/>
  <c r="AF52" i="75"/>
  <c r="X52" i="75"/>
  <c r="H52" i="75"/>
  <c r="CK52" i="75" s="1"/>
  <c r="AE52" i="75"/>
  <c r="Z50" i="75"/>
  <c r="AG50" i="75"/>
  <c r="H343" i="75"/>
  <c r="CI343" i="75" s="1"/>
  <c r="X343" i="75"/>
  <c r="AE343" i="75"/>
  <c r="AK343" i="75" s="1"/>
  <c r="AO343" i="75"/>
  <c r="Y343" i="75"/>
  <c r="AF343" i="75"/>
  <c r="AL343" i="75" s="1"/>
  <c r="Z46" i="75"/>
  <c r="AG46" i="75"/>
  <c r="AE339" i="75"/>
  <c r="AK339" i="75" s="1"/>
  <c r="X339" i="75"/>
  <c r="H339" i="75"/>
  <c r="CJ339" i="75" s="1"/>
  <c r="AO339" i="75"/>
  <c r="Y339" i="75"/>
  <c r="AF339" i="75"/>
  <c r="AL339" i="75" s="1"/>
  <c r="Z42" i="75"/>
  <c r="AG42" i="75"/>
  <c r="H335" i="75"/>
  <c r="CI335" i="75" s="1"/>
  <c r="X335" i="75"/>
  <c r="AE335" i="75"/>
  <c r="AK335" i="75" s="1"/>
  <c r="AO335" i="75"/>
  <c r="Y335" i="75"/>
  <c r="AF335" i="75"/>
  <c r="AL335" i="75" s="1"/>
  <c r="Z38" i="75"/>
  <c r="AG38" i="75"/>
  <c r="Z331" i="75"/>
  <c r="AG331" i="75"/>
  <c r="AM331" i="75" s="1"/>
  <c r="AF331" i="75"/>
  <c r="AL331" i="75" s="1"/>
  <c r="Y331" i="75"/>
  <c r="Z371" i="75"/>
  <c r="AG371" i="75"/>
  <c r="AM371" i="75" s="1"/>
  <c r="Z369" i="75"/>
  <c r="AG369" i="75"/>
  <c r="AM369" i="75" s="1"/>
  <c r="AF369" i="75"/>
  <c r="AL369" i="75" s="1"/>
  <c r="Y369" i="75"/>
  <c r="Z367" i="75"/>
  <c r="AG367" i="75"/>
  <c r="AM367" i="75" s="1"/>
  <c r="Z365" i="75"/>
  <c r="AG365" i="75"/>
  <c r="AM365" i="75" s="1"/>
  <c r="Y365" i="75"/>
  <c r="AF365" i="75"/>
  <c r="AL365" i="75" s="1"/>
  <c r="Z363" i="75"/>
  <c r="AG363" i="75"/>
  <c r="AM363" i="75" s="1"/>
  <c r="Z361" i="75"/>
  <c r="AG361" i="75"/>
  <c r="AM361" i="75" s="1"/>
  <c r="Y361" i="75"/>
  <c r="AF361" i="75"/>
  <c r="AL361" i="75" s="1"/>
  <c r="Z359" i="75"/>
  <c r="AG359" i="75"/>
  <c r="AM359" i="75" s="1"/>
  <c r="Z357" i="75"/>
  <c r="AG357" i="75"/>
  <c r="AM357" i="75" s="1"/>
  <c r="Y357" i="75"/>
  <c r="AF357" i="75"/>
  <c r="AL357" i="75" s="1"/>
  <c r="Z355" i="75"/>
  <c r="AG355" i="75"/>
  <c r="AM355" i="75" s="1"/>
  <c r="Z353" i="75"/>
  <c r="AG353" i="75"/>
  <c r="AM353" i="75" s="1"/>
  <c r="AF353" i="75"/>
  <c r="AL353" i="75" s="1"/>
  <c r="Y353" i="75"/>
  <c r="Z351" i="75"/>
  <c r="AG351" i="75"/>
  <c r="AM351" i="75" s="1"/>
  <c r="Y344" i="75"/>
  <c r="AF344" i="75"/>
  <c r="AL344" i="75" s="1"/>
  <c r="X344" i="75"/>
  <c r="H344" i="75"/>
  <c r="CI344" i="75" s="1"/>
  <c r="AE344" i="75"/>
  <c r="AK344" i="75" s="1"/>
  <c r="AO344" i="75"/>
  <c r="Z340" i="75"/>
  <c r="AG340" i="75"/>
  <c r="AM340" i="75" s="1"/>
  <c r="AF336" i="75"/>
  <c r="AL336" i="75" s="1"/>
  <c r="Y336" i="75"/>
  <c r="H336" i="75"/>
  <c r="CJ336" i="75" s="1"/>
  <c r="X336" i="75"/>
  <c r="CI336" i="75"/>
  <c r="AE336" i="75"/>
  <c r="AK336" i="75" s="1"/>
  <c r="AO336" i="75"/>
  <c r="Z332" i="75"/>
  <c r="AG332" i="75"/>
  <c r="AM332" i="75" s="1"/>
  <c r="AF348" i="75"/>
  <c r="AL348" i="75" s="1"/>
  <c r="Y348" i="75"/>
  <c r="H348" i="75"/>
  <c r="X348" i="75"/>
  <c r="CI348" i="75"/>
  <c r="AE348" i="75"/>
  <c r="AK348" i="75" s="1"/>
  <c r="AO348" i="75"/>
  <c r="Z342" i="75"/>
  <c r="AG342" i="75"/>
  <c r="AM342" i="75" s="1"/>
  <c r="Y338" i="75"/>
  <c r="AF338" i="75"/>
  <c r="AL338" i="75" s="1"/>
  <c r="H338" i="75"/>
  <c r="CJ338" i="75" s="1"/>
  <c r="X338" i="75"/>
  <c r="CI338" i="75"/>
  <c r="AE338" i="75"/>
  <c r="AK338" i="75" s="1"/>
  <c r="AO338" i="75"/>
  <c r="Z334" i="75"/>
  <c r="AG334" i="75"/>
  <c r="AM334" i="75" s="1"/>
  <c r="Y370" i="75"/>
  <c r="AF370" i="75"/>
  <c r="AL370" i="75" s="1"/>
  <c r="X370" i="75"/>
  <c r="H370" i="75"/>
  <c r="CI370" i="75" s="1"/>
  <c r="AO370" i="75"/>
  <c r="AE370" i="75"/>
  <c r="AK370" i="75" s="1"/>
  <c r="Z368" i="75"/>
  <c r="AG368" i="75"/>
  <c r="AM368" i="75" s="1"/>
  <c r="Y366" i="75"/>
  <c r="AF366" i="75"/>
  <c r="AL366" i="75" s="1"/>
  <c r="X366" i="75"/>
  <c r="H366" i="75"/>
  <c r="CK366" i="75" s="1"/>
  <c r="AE366" i="75"/>
  <c r="AK366" i="75" s="1"/>
  <c r="CI366" i="75"/>
  <c r="AO366" i="75"/>
  <c r="AG364" i="75"/>
  <c r="AM364" i="75" s="1"/>
  <c r="Z364" i="75"/>
  <c r="Y362" i="75"/>
  <c r="AF362" i="75"/>
  <c r="AL362" i="75" s="1"/>
  <c r="H362" i="75"/>
  <c r="X362" i="75"/>
  <c r="AE362" i="75"/>
  <c r="AK362" i="75" s="1"/>
  <c r="AO362" i="75"/>
  <c r="Z360" i="75"/>
  <c r="AG360" i="75"/>
  <c r="AM360" i="75" s="1"/>
  <c r="Y358" i="75"/>
  <c r="AF358" i="75"/>
  <c r="AL358" i="75" s="1"/>
  <c r="H358" i="75"/>
  <c r="CK358" i="75" s="1"/>
  <c r="X358" i="75"/>
  <c r="AE358" i="75"/>
  <c r="AK358" i="75" s="1"/>
  <c r="AO358" i="75"/>
  <c r="Z356" i="75"/>
  <c r="AG356" i="75"/>
  <c r="AM356" i="75" s="1"/>
  <c r="Y354" i="75"/>
  <c r="AF354" i="75"/>
  <c r="AL354" i="75" s="1"/>
  <c r="H354" i="75"/>
  <c r="X354" i="75"/>
  <c r="AE354" i="75"/>
  <c r="AK354" i="75" s="1"/>
  <c r="AO354" i="75"/>
  <c r="Z352" i="75"/>
  <c r="AG352" i="75"/>
  <c r="AM352" i="75" s="1"/>
  <c r="Y350" i="75"/>
  <c r="AF350" i="75"/>
  <c r="AL350" i="75" s="1"/>
  <c r="H350" i="75"/>
  <c r="CJ350" i="75" s="1"/>
  <c r="X350" i="75"/>
  <c r="AE350" i="75"/>
  <c r="AK350" i="75" s="1"/>
  <c r="AO350" i="75"/>
  <c r="H349" i="75"/>
  <c r="CK349" i="75" s="1"/>
  <c r="X349" i="75"/>
  <c r="CI349" i="75"/>
  <c r="CN349" i="75" s="1"/>
  <c r="AE349" i="75"/>
  <c r="AK349" i="75" s="1"/>
  <c r="AO349" i="75"/>
  <c r="H347" i="75"/>
  <c r="X347" i="75"/>
  <c r="AE347" i="75"/>
  <c r="AK347" i="75" s="1"/>
  <c r="AO347" i="75"/>
  <c r="CJ347" i="75"/>
  <c r="Y347" i="75"/>
  <c r="AF347" i="75"/>
  <c r="AL347" i="75" s="1"/>
  <c r="H345" i="75"/>
  <c r="CI345" i="75" s="1"/>
  <c r="CN345" i="75" s="1"/>
  <c r="X345" i="75"/>
  <c r="AE345" i="75"/>
  <c r="AK345" i="75" s="1"/>
  <c r="AO345" i="75"/>
  <c r="Y48" i="75"/>
  <c r="AF48" i="75"/>
  <c r="X48" i="75"/>
  <c r="AE48" i="75"/>
  <c r="H48" i="75"/>
  <c r="CJ48" i="75" s="1"/>
  <c r="H341" i="75"/>
  <c r="X341" i="75"/>
  <c r="CI341" i="75"/>
  <c r="AE341" i="75"/>
  <c r="AK341" i="75" s="1"/>
  <c r="AO341" i="75"/>
  <c r="Y44" i="75"/>
  <c r="AF44" i="75"/>
  <c r="X44" i="75"/>
  <c r="H44" i="75"/>
  <c r="AE44" i="75"/>
  <c r="CI44" i="75"/>
  <c r="CN44" i="75" s="1"/>
  <c r="AE337" i="75"/>
  <c r="AK337" i="75" s="1"/>
  <c r="H337" i="75"/>
  <c r="X337" i="75"/>
  <c r="CI337" i="75"/>
  <c r="AO337" i="75"/>
  <c r="Y40" i="75"/>
  <c r="AF40" i="75"/>
  <c r="X40" i="75"/>
  <c r="H40" i="75"/>
  <c r="CK40" i="75" s="1"/>
  <c r="AE40" i="75"/>
  <c r="CI40" i="75"/>
  <c r="H333" i="75"/>
  <c r="CI333" i="75" s="1"/>
  <c r="X333" i="75"/>
  <c r="AE333" i="75"/>
  <c r="AK333" i="75" s="1"/>
  <c r="AO333" i="75"/>
  <c r="AE36" i="75"/>
  <c r="H36" i="75"/>
  <c r="CK36" i="75" s="1"/>
  <c r="X36" i="75"/>
  <c r="CI36" i="75"/>
  <c r="Z36" i="75"/>
  <c r="AG36" i="75"/>
  <c r="DX95" i="1"/>
  <c r="DT95" i="1"/>
  <c r="DP95" i="1"/>
  <c r="DL95" i="1"/>
  <c r="DH95" i="1"/>
  <c r="Z76" i="75"/>
  <c r="CK76" i="75"/>
  <c r="CP77" i="75" s="1"/>
  <c r="AG76" i="75"/>
  <c r="Y74" i="75"/>
  <c r="AF74" i="75"/>
  <c r="X74" i="75"/>
  <c r="H74" i="75"/>
  <c r="CK74" i="75" s="1"/>
  <c r="AE74" i="75"/>
  <c r="CI74" i="75"/>
  <c r="CN74" i="75" s="1"/>
  <c r="Z72" i="75"/>
  <c r="AG72" i="75"/>
  <c r="CK72" i="75"/>
  <c r="Y70" i="75"/>
  <c r="AF70" i="75"/>
  <c r="X70" i="75"/>
  <c r="H70" i="75"/>
  <c r="AE70" i="75"/>
  <c r="CI70" i="75"/>
  <c r="CN70" i="75" s="1"/>
  <c r="Z68" i="75"/>
  <c r="AG68" i="75"/>
  <c r="CK68" i="75"/>
  <c r="Y66" i="75"/>
  <c r="AF66" i="75"/>
  <c r="X66" i="75"/>
  <c r="H66" i="75"/>
  <c r="AE66" i="75"/>
  <c r="CI66" i="75"/>
  <c r="Z64" i="75"/>
  <c r="AG64" i="75"/>
  <c r="Y62" i="75"/>
  <c r="AF62" i="75"/>
  <c r="X62" i="75"/>
  <c r="H62" i="75"/>
  <c r="CJ62" i="75" s="1"/>
  <c r="AE62" i="75"/>
  <c r="CI62" i="75"/>
  <c r="CN62" i="75" s="1"/>
  <c r="Z60" i="75"/>
  <c r="AG60" i="75"/>
  <c r="Y58" i="75"/>
  <c r="AF58" i="75"/>
  <c r="X58" i="75"/>
  <c r="H58" i="75"/>
  <c r="AE58" i="75"/>
  <c r="CI58" i="75"/>
  <c r="Z56" i="75"/>
  <c r="AG56" i="75"/>
  <c r="Z49" i="75"/>
  <c r="AG49" i="75"/>
  <c r="CK49" i="75"/>
  <c r="Y49" i="75"/>
  <c r="AF49" i="75"/>
  <c r="X45" i="75"/>
  <c r="H45" i="75"/>
  <c r="AE45" i="75"/>
  <c r="CI45" i="75"/>
  <c r="CN45" i="75" s="1"/>
  <c r="Z41" i="75"/>
  <c r="AG41" i="75"/>
  <c r="Y41" i="75"/>
  <c r="AF41" i="75"/>
  <c r="X37" i="75"/>
  <c r="H37" i="75"/>
  <c r="AE37" i="75"/>
  <c r="X53" i="75"/>
  <c r="H53" i="75"/>
  <c r="CK53" i="75" s="1"/>
  <c r="AE53" i="75"/>
  <c r="CI53" i="75"/>
  <c r="X47" i="75"/>
  <c r="H47" i="75"/>
  <c r="CK47" i="75" s="1"/>
  <c r="AE47" i="75"/>
  <c r="CI47" i="75"/>
  <c r="Y47" i="75"/>
  <c r="AF47" i="75"/>
  <c r="Z43" i="75"/>
  <c r="AG43" i="75"/>
  <c r="CK43" i="75"/>
  <c r="X39" i="75"/>
  <c r="H39" i="75"/>
  <c r="CK39" i="75" s="1"/>
  <c r="AE39" i="75"/>
  <c r="CI39" i="75"/>
  <c r="Y39" i="75"/>
  <c r="AF39" i="75"/>
  <c r="Z75" i="75"/>
  <c r="CK75" i="75"/>
  <c r="AG75" i="75"/>
  <c r="Z73" i="75"/>
  <c r="AG73" i="75"/>
  <c r="CK73" i="75"/>
  <c r="CP73" i="75" s="1"/>
  <c r="Y73" i="75"/>
  <c r="AF73" i="75"/>
  <c r="CJ73" i="75"/>
  <c r="Z71" i="75"/>
  <c r="AG71" i="75"/>
  <c r="Z69" i="75"/>
  <c r="AG69" i="75"/>
  <c r="CK69" i="75"/>
  <c r="Y69" i="75"/>
  <c r="CJ69" i="75"/>
  <c r="AF69" i="75"/>
  <c r="Z67" i="75"/>
  <c r="AG67" i="75"/>
  <c r="CK67" i="75"/>
  <c r="Z65" i="75"/>
  <c r="AG65" i="75"/>
  <c r="CK65" i="75"/>
  <c r="Y65" i="75"/>
  <c r="CJ65" i="75"/>
  <c r="AF65" i="75"/>
  <c r="Z63" i="75"/>
  <c r="AG63" i="75"/>
  <c r="CK63" i="75"/>
  <c r="Z61" i="75"/>
  <c r="AG61" i="75"/>
  <c r="CK61" i="75"/>
  <c r="Y61" i="75"/>
  <c r="AF61" i="75"/>
  <c r="CJ61" i="75"/>
  <c r="Z59" i="75"/>
  <c r="AG59" i="75"/>
  <c r="Z57" i="75"/>
  <c r="AG57" i="75"/>
  <c r="Y57" i="75"/>
  <c r="CJ57" i="75"/>
  <c r="AF57" i="75"/>
  <c r="Z55" i="75"/>
  <c r="AG55" i="75"/>
  <c r="CK55" i="75"/>
  <c r="Y54" i="75"/>
  <c r="AF54" i="75"/>
  <c r="X54" i="75"/>
  <c r="H54" i="75"/>
  <c r="AE54" i="75"/>
  <c r="CI54" i="75"/>
  <c r="CN54" i="75" s="1"/>
  <c r="Z52" i="75"/>
  <c r="AG52" i="75"/>
  <c r="Y50" i="75"/>
  <c r="AF50" i="75"/>
  <c r="X50" i="75"/>
  <c r="H50" i="75"/>
  <c r="AE50" i="75"/>
  <c r="Z343" i="75"/>
  <c r="AG343" i="75"/>
  <c r="AM343" i="75" s="1"/>
  <c r="Y46" i="75"/>
  <c r="AF46" i="75"/>
  <c r="X46" i="75"/>
  <c r="H46" i="75"/>
  <c r="AE46" i="75"/>
  <c r="CI46" i="75"/>
  <c r="AG339" i="75"/>
  <c r="AM339" i="75" s="1"/>
  <c r="Z339" i="75"/>
  <c r="Y42" i="75"/>
  <c r="AF42" i="75"/>
  <c r="X42" i="75"/>
  <c r="H42" i="75"/>
  <c r="AE42" i="75"/>
  <c r="CI42" i="75"/>
  <c r="Z335" i="75"/>
  <c r="AG335" i="75"/>
  <c r="AM335" i="75" s="1"/>
  <c r="Y38" i="75"/>
  <c r="AF38" i="75"/>
  <c r="X38" i="75"/>
  <c r="H38" i="75"/>
  <c r="AE38" i="75"/>
  <c r="CI38" i="75"/>
  <c r="H331" i="75"/>
  <c r="CJ331" i="75" s="1"/>
  <c r="CO331" i="75" s="1"/>
  <c r="X331" i="75"/>
  <c r="CI331" i="75"/>
  <c r="CN331" i="75" s="1"/>
  <c r="AE331" i="75"/>
  <c r="AK331" i="75" s="1"/>
  <c r="AO331" i="75"/>
  <c r="H371" i="75"/>
  <c r="CI371" i="75" s="1"/>
  <c r="X371" i="75"/>
  <c r="AE371" i="75"/>
  <c r="AK371" i="75" s="1"/>
  <c r="AO371" i="75"/>
  <c r="AF371" i="75"/>
  <c r="AL371" i="75" s="1"/>
  <c r="Y371" i="75"/>
  <c r="CJ371" i="75"/>
  <c r="X369" i="75"/>
  <c r="H369" i="75"/>
  <c r="AE369" i="75"/>
  <c r="AK369" i="75" s="1"/>
  <c r="AO369" i="75"/>
  <c r="X367" i="75"/>
  <c r="H367" i="75"/>
  <c r="CK367" i="75" s="1"/>
  <c r="AE367" i="75"/>
  <c r="AK367" i="75" s="1"/>
  <c r="AO367" i="75"/>
  <c r="AF367" i="75"/>
  <c r="AL367" i="75" s="1"/>
  <c r="Y367" i="75"/>
  <c r="X365" i="75"/>
  <c r="H365" i="75"/>
  <c r="AE365" i="75"/>
  <c r="AK365" i="75" s="1"/>
  <c r="AO365" i="75"/>
  <c r="X363" i="75"/>
  <c r="H363" i="75"/>
  <c r="CJ363" i="75" s="1"/>
  <c r="AE363" i="75"/>
  <c r="AK363" i="75" s="1"/>
  <c r="AO363" i="75"/>
  <c r="AF363" i="75"/>
  <c r="AL363" i="75" s="1"/>
  <c r="Y363" i="75"/>
  <c r="X361" i="75"/>
  <c r="H361" i="75"/>
  <c r="AE361" i="75"/>
  <c r="AK361" i="75" s="1"/>
  <c r="AO361" i="75"/>
  <c r="H359" i="75"/>
  <c r="X359" i="75"/>
  <c r="CI359" i="75"/>
  <c r="AE359" i="75"/>
  <c r="AK359" i="75" s="1"/>
  <c r="AO359" i="75"/>
  <c r="AF359" i="75"/>
  <c r="AL359" i="75" s="1"/>
  <c r="Y359" i="75"/>
  <c r="H357" i="75"/>
  <c r="CI357" i="75" s="1"/>
  <c r="X357" i="75"/>
  <c r="AE357" i="75"/>
  <c r="AK357" i="75" s="1"/>
  <c r="AO357" i="75"/>
  <c r="H355" i="75"/>
  <c r="CJ355" i="75" s="1"/>
  <c r="X355" i="75"/>
  <c r="CI355" i="75"/>
  <c r="AE355" i="75"/>
  <c r="AK355" i="75" s="1"/>
  <c r="AO355" i="75"/>
  <c r="AF355" i="75"/>
  <c r="AL355" i="75" s="1"/>
  <c r="Y355" i="75"/>
  <c r="X353" i="75"/>
  <c r="H353" i="75"/>
  <c r="AE353" i="75"/>
  <c r="AK353" i="75" s="1"/>
  <c r="AO353" i="75"/>
  <c r="H351" i="75"/>
  <c r="X351" i="75"/>
  <c r="CI351" i="75"/>
  <c r="AE351" i="75"/>
  <c r="AK351" i="75" s="1"/>
  <c r="AO351" i="75"/>
  <c r="Y351" i="75"/>
  <c r="CJ351" i="75"/>
  <c r="AF351" i="75"/>
  <c r="AL351" i="75" s="1"/>
  <c r="CK344" i="75"/>
  <c r="Z344" i="75"/>
  <c r="AG344" i="75"/>
  <c r="AM344" i="75" s="1"/>
  <c r="Y340" i="75"/>
  <c r="AF340" i="75"/>
  <c r="AL340" i="75" s="1"/>
  <c r="H340" i="75"/>
  <c r="CI340" i="75" s="1"/>
  <c r="X340" i="75"/>
  <c r="AO340" i="75"/>
  <c r="AE340" i="75"/>
  <c r="AK340" i="75" s="1"/>
  <c r="Z336" i="75"/>
  <c r="CK336" i="75"/>
  <c r="AG336" i="75"/>
  <c r="AM336" i="75" s="1"/>
  <c r="Y332" i="75"/>
  <c r="AF332" i="75"/>
  <c r="AL332" i="75" s="1"/>
  <c r="X332" i="75"/>
  <c r="H332" i="75"/>
  <c r="CI332" i="75" s="1"/>
  <c r="AE332" i="75"/>
  <c r="AK332" i="75" s="1"/>
  <c r="AO332" i="75"/>
  <c r="Z348" i="75"/>
  <c r="AG348" i="75"/>
  <c r="AM348" i="75" s="1"/>
  <c r="Y342" i="75"/>
  <c r="AF342" i="75"/>
  <c r="AL342" i="75" s="1"/>
  <c r="H342" i="75"/>
  <c r="CI342" i="75" s="1"/>
  <c r="CN342" i="75" s="1"/>
  <c r="X342" i="75"/>
  <c r="AE342" i="75"/>
  <c r="AK342" i="75" s="1"/>
  <c r="AO342" i="75"/>
  <c r="Z338" i="75"/>
  <c r="AG338" i="75"/>
  <c r="AM338" i="75" s="1"/>
  <c r="AF334" i="75"/>
  <c r="AL334" i="75" s="1"/>
  <c r="Y334" i="75"/>
  <c r="H334" i="75"/>
  <c r="X334" i="75"/>
  <c r="CI334" i="75"/>
  <c r="AE334" i="75"/>
  <c r="AK334" i="75" s="1"/>
  <c r="AO334" i="75"/>
  <c r="Z370" i="75"/>
  <c r="AG370" i="75"/>
  <c r="AM370" i="75" s="1"/>
  <c r="Y368" i="75"/>
  <c r="AF368" i="75"/>
  <c r="AL368" i="75" s="1"/>
  <c r="X368" i="75"/>
  <c r="H368" i="75"/>
  <c r="CK368" i="75" s="1"/>
  <c r="AE368" i="75"/>
  <c r="AK368" i="75" s="1"/>
  <c r="AO368" i="75"/>
  <c r="Z366" i="75"/>
  <c r="AG366" i="75"/>
  <c r="AM366" i="75" s="1"/>
  <c r="Y364" i="75"/>
  <c r="AF364" i="75"/>
  <c r="AL364" i="75" s="1"/>
  <c r="X364" i="75"/>
  <c r="H364" i="75"/>
  <c r="AE364" i="75"/>
  <c r="AK364" i="75" s="1"/>
  <c r="AO364" i="75"/>
  <c r="Z362" i="75"/>
  <c r="AG362" i="75"/>
  <c r="AM362" i="75" s="1"/>
  <c r="Y360" i="75"/>
  <c r="AF360" i="75"/>
  <c r="AL360" i="75" s="1"/>
  <c r="X360" i="75"/>
  <c r="H360" i="75"/>
  <c r="CI360" i="75" s="1"/>
  <c r="AE360" i="75"/>
  <c r="AK360" i="75" s="1"/>
  <c r="AO360" i="75"/>
  <c r="Z358" i="75"/>
  <c r="AG358" i="75"/>
  <c r="AM358" i="75" s="1"/>
  <c r="Y356" i="75"/>
  <c r="AF356" i="75"/>
  <c r="AL356" i="75" s="1"/>
  <c r="H356" i="75"/>
  <c r="CI356" i="75" s="1"/>
  <c r="AE356" i="75"/>
  <c r="AK356" i="75" s="1"/>
  <c r="X356" i="75"/>
  <c r="AO356" i="75"/>
  <c r="Z354" i="75"/>
  <c r="CK354" i="75"/>
  <c r="AG354" i="75"/>
  <c r="AM354" i="75" s="1"/>
  <c r="Y352" i="75"/>
  <c r="AF352" i="75"/>
  <c r="AL352" i="75" s="1"/>
  <c r="X352" i="75"/>
  <c r="H352" i="75"/>
  <c r="CK352" i="75" s="1"/>
  <c r="AE352" i="75"/>
  <c r="AK352" i="75" s="1"/>
  <c r="AO352" i="75"/>
  <c r="CK350" i="75"/>
  <c r="Z350" i="75"/>
  <c r="AG350" i="75"/>
  <c r="AM350" i="75" s="1"/>
  <c r="Z349" i="75"/>
  <c r="AG349" i="75"/>
  <c r="AM349" i="75" s="1"/>
  <c r="AF349" i="75"/>
  <c r="AL349" i="75" s="1"/>
  <c r="Y349" i="75"/>
  <c r="CK347" i="75"/>
  <c r="Z347" i="75"/>
  <c r="AG347" i="75"/>
  <c r="AM347" i="75" s="1"/>
  <c r="Z345" i="75"/>
  <c r="AG345" i="75"/>
  <c r="AM345" i="75" s="1"/>
  <c r="Y345" i="75"/>
  <c r="AF345" i="75"/>
  <c r="AL345" i="75" s="1"/>
  <c r="Z48" i="75"/>
  <c r="AG48" i="75"/>
  <c r="CK341" i="75"/>
  <c r="Z341" i="75"/>
  <c r="AG341" i="75"/>
  <c r="AM341" i="75" s="1"/>
  <c r="AF341" i="75"/>
  <c r="AL341" i="75" s="1"/>
  <c r="Y341" i="75"/>
  <c r="Z44" i="75"/>
  <c r="AG44" i="75"/>
  <c r="CK44" i="75"/>
  <c r="CP44" i="75" s="1"/>
  <c r="Z337" i="75"/>
  <c r="AG337" i="75"/>
  <c r="AM337" i="75" s="1"/>
  <c r="CK337" i="75"/>
  <c r="Y337" i="75"/>
  <c r="CJ337" i="75"/>
  <c r="AF337" i="75"/>
  <c r="AL337" i="75" s="1"/>
  <c r="Z40" i="75"/>
  <c r="AG40" i="75"/>
  <c r="Z333" i="75"/>
  <c r="AG333" i="75"/>
  <c r="AM333" i="75" s="1"/>
  <c r="CK333" i="75"/>
  <c r="Y333" i="75"/>
  <c r="CJ333" i="75"/>
  <c r="AF333" i="75"/>
  <c r="AL333" i="75" s="1"/>
  <c r="Y36" i="75"/>
  <c r="AF36" i="75"/>
  <c r="CJ36" i="75"/>
  <c r="Y36" i="71"/>
  <c r="AF36" i="71"/>
  <c r="X36" i="71"/>
  <c r="AE36" i="71"/>
  <c r="AE40" i="71"/>
  <c r="X40" i="71"/>
  <c r="AF62" i="71"/>
  <c r="Y62" i="71"/>
  <c r="AF75" i="71"/>
  <c r="Y75" i="71"/>
  <c r="AE71" i="71"/>
  <c r="X71" i="71"/>
  <c r="AE67" i="71"/>
  <c r="X67" i="71"/>
  <c r="AF63" i="71"/>
  <c r="Y63" i="71"/>
  <c r="AF59" i="71"/>
  <c r="Y59" i="71"/>
  <c r="AF44" i="71"/>
  <c r="Y44" i="71"/>
  <c r="AE56" i="71"/>
  <c r="X56" i="71"/>
  <c r="AE47" i="71"/>
  <c r="X47" i="71"/>
  <c r="AE39" i="71"/>
  <c r="X39" i="71"/>
  <c r="AF73" i="71"/>
  <c r="Y73" i="71"/>
  <c r="AF69" i="71"/>
  <c r="Y69" i="71"/>
  <c r="AE65" i="71"/>
  <c r="X65" i="71"/>
  <c r="AE61" i="71"/>
  <c r="X61" i="71"/>
  <c r="AF57" i="71"/>
  <c r="Y57" i="71"/>
  <c r="AF54" i="71"/>
  <c r="Y54" i="71"/>
  <c r="H48" i="71"/>
  <c r="AD48" i="71"/>
  <c r="AE48" i="71"/>
  <c r="H44" i="71"/>
  <c r="AA44" i="71" s="1"/>
  <c r="AD44" i="71"/>
  <c r="AE44" i="71"/>
  <c r="H40" i="71"/>
  <c r="AA40" i="71" s="1"/>
  <c r="AD40" i="71"/>
  <c r="DA40" i="71"/>
  <c r="H36" i="71"/>
  <c r="W36" i="71"/>
  <c r="AD36" i="71"/>
  <c r="AF76" i="71"/>
  <c r="AD74" i="71"/>
  <c r="H74" i="71"/>
  <c r="AA74" i="71" s="1"/>
  <c r="AF74" i="71"/>
  <c r="AF72" i="71"/>
  <c r="H70" i="71"/>
  <c r="AA70" i="71" s="1"/>
  <c r="AD70" i="71"/>
  <c r="AF70" i="71"/>
  <c r="AF68" i="71"/>
  <c r="AD66" i="71"/>
  <c r="H66" i="71"/>
  <c r="AA66" i="71" s="1"/>
  <c r="AE66" i="71"/>
  <c r="AE64" i="71"/>
  <c r="H62" i="71"/>
  <c r="DB62" i="71" s="1"/>
  <c r="AD62" i="71"/>
  <c r="AE62" i="71"/>
  <c r="AF60" i="71"/>
  <c r="AE58" i="71"/>
  <c r="AF58" i="71"/>
  <c r="AF56" i="71"/>
  <c r="AF49" i="71"/>
  <c r="AD45" i="71"/>
  <c r="H45" i="71"/>
  <c r="AA45" i="71" s="1"/>
  <c r="AF41" i="71"/>
  <c r="AE37" i="71"/>
  <c r="H37" i="71"/>
  <c r="AA37" i="71" s="1"/>
  <c r="AD37" i="71"/>
  <c r="AD53" i="71"/>
  <c r="H53" i="71"/>
  <c r="AE53" i="71"/>
  <c r="AF47" i="71"/>
  <c r="AD43" i="71"/>
  <c r="H43" i="71"/>
  <c r="AA43" i="71" s="1"/>
  <c r="AE43" i="71"/>
  <c r="AF39" i="71"/>
  <c r="AE75" i="71"/>
  <c r="AF71" i="71"/>
  <c r="AF67" i="71"/>
  <c r="AE63" i="71"/>
  <c r="AE59" i="71"/>
  <c r="AD55" i="71"/>
  <c r="H55" i="71"/>
  <c r="AA55" i="71" s="1"/>
  <c r="AE54" i="71"/>
  <c r="AF52" i="71"/>
  <c r="AE50" i="71"/>
  <c r="AF50" i="71"/>
  <c r="AE46" i="71"/>
  <c r="AF46" i="71"/>
  <c r="AE42" i="71"/>
  <c r="AD42" i="71"/>
  <c r="H42" i="71"/>
  <c r="AF38" i="71"/>
  <c r="F374" i="71"/>
  <c r="D374" i="71"/>
  <c r="E374" i="71"/>
  <c r="F426" i="1"/>
  <c r="G426" i="1"/>
  <c r="H426" i="1"/>
  <c r="E373" i="71"/>
  <c r="F373" i="71"/>
  <c r="D373" i="71"/>
  <c r="H425" i="1"/>
  <c r="F425" i="1"/>
  <c r="G425" i="1"/>
  <c r="F370" i="71"/>
  <c r="D370" i="71"/>
  <c r="E370" i="71"/>
  <c r="F422" i="1"/>
  <c r="G422" i="1"/>
  <c r="H422" i="1"/>
  <c r="F366" i="71"/>
  <c r="D366" i="71"/>
  <c r="E366" i="71"/>
  <c r="F418" i="1"/>
  <c r="G418" i="1"/>
  <c r="H418" i="1"/>
  <c r="F362" i="71"/>
  <c r="D362" i="71"/>
  <c r="E362" i="71"/>
  <c r="F414" i="1"/>
  <c r="G414" i="1"/>
  <c r="H414" i="1"/>
  <c r="F358" i="71"/>
  <c r="D358" i="71"/>
  <c r="E358" i="71"/>
  <c r="F410" i="1"/>
  <c r="G410" i="1"/>
  <c r="H410" i="1"/>
  <c r="F354" i="71"/>
  <c r="D354" i="71"/>
  <c r="E354" i="71"/>
  <c r="F406" i="1"/>
  <c r="G406" i="1"/>
  <c r="H406" i="1"/>
  <c r="F350" i="71"/>
  <c r="D350" i="71"/>
  <c r="E350" i="71"/>
  <c r="F402" i="1"/>
  <c r="G402" i="1"/>
  <c r="H402" i="1"/>
  <c r="F346" i="71"/>
  <c r="D346" i="71"/>
  <c r="E346" i="71"/>
  <c r="F398" i="1"/>
  <c r="G398" i="1"/>
  <c r="H398" i="1"/>
  <c r="E353" i="45"/>
  <c r="F342" i="71"/>
  <c r="D342" i="71"/>
  <c r="E342" i="71"/>
  <c r="F394" i="1"/>
  <c r="G394" i="1"/>
  <c r="H394" i="1"/>
  <c r="E349" i="45"/>
  <c r="F338" i="71"/>
  <c r="D338" i="71"/>
  <c r="E338" i="71"/>
  <c r="G390" i="1"/>
  <c r="H390" i="1"/>
  <c r="F390" i="1"/>
  <c r="E345" i="45"/>
  <c r="D371" i="71"/>
  <c r="E371" i="71"/>
  <c r="F371" i="71"/>
  <c r="F423" i="1"/>
  <c r="G423" i="1"/>
  <c r="H423" i="1"/>
  <c r="D367" i="71"/>
  <c r="E367" i="71"/>
  <c r="F367" i="71"/>
  <c r="F419" i="1"/>
  <c r="G419" i="1"/>
  <c r="H419" i="1"/>
  <c r="D363" i="71"/>
  <c r="E363" i="71"/>
  <c r="F363" i="71"/>
  <c r="F415" i="1"/>
  <c r="G415" i="1"/>
  <c r="H415" i="1"/>
  <c r="D359" i="71"/>
  <c r="E359" i="71"/>
  <c r="F359" i="71"/>
  <c r="F411" i="1"/>
  <c r="G411" i="1"/>
  <c r="H411" i="1"/>
  <c r="D355" i="71"/>
  <c r="E355" i="71"/>
  <c r="F355" i="71"/>
  <c r="F407" i="1"/>
  <c r="G407" i="1"/>
  <c r="H407" i="1"/>
  <c r="D351" i="71"/>
  <c r="E351" i="71"/>
  <c r="F351" i="71"/>
  <c r="F403" i="1"/>
  <c r="G403" i="1"/>
  <c r="H403" i="1"/>
  <c r="D347" i="71"/>
  <c r="E347" i="71"/>
  <c r="F347" i="71"/>
  <c r="F399" i="1"/>
  <c r="G399" i="1"/>
  <c r="H399" i="1"/>
  <c r="E354" i="45"/>
  <c r="D343" i="71"/>
  <c r="E343" i="71"/>
  <c r="F343" i="71"/>
  <c r="F395" i="1"/>
  <c r="G395" i="1"/>
  <c r="H395" i="1"/>
  <c r="E350" i="45"/>
  <c r="D339" i="71"/>
  <c r="E339" i="71"/>
  <c r="F339" i="71"/>
  <c r="F391" i="1"/>
  <c r="G391" i="1"/>
  <c r="H391" i="1"/>
  <c r="E346" i="45"/>
  <c r="D335" i="71"/>
  <c r="F335" i="71"/>
  <c r="E335" i="71"/>
  <c r="G387" i="1"/>
  <c r="H387" i="1"/>
  <c r="F387" i="1"/>
  <c r="E342" i="45"/>
  <c r="DC48" i="71"/>
  <c r="AF48" i="71"/>
  <c r="AF40" i="71"/>
  <c r="DC40" i="71"/>
  <c r="AE76" i="71"/>
  <c r="AD76" i="71"/>
  <c r="H76" i="71"/>
  <c r="AA76" i="71" s="1"/>
  <c r="AE74" i="71"/>
  <c r="DB74" i="71"/>
  <c r="AE72" i="71"/>
  <c r="H72" i="71"/>
  <c r="AD72" i="71"/>
  <c r="AE70" i="71"/>
  <c r="AE68" i="71"/>
  <c r="AD68" i="71"/>
  <c r="H68" i="71"/>
  <c r="AA68" i="71" s="1"/>
  <c r="AF66" i="71"/>
  <c r="DC66" i="71"/>
  <c r="AF64" i="71"/>
  <c r="H64" i="71"/>
  <c r="AD64" i="71"/>
  <c r="AD60" i="71"/>
  <c r="H60" i="71"/>
  <c r="AA60" i="71" s="1"/>
  <c r="AE60" i="71"/>
  <c r="H58" i="71"/>
  <c r="AA58" i="71" s="1"/>
  <c r="AD58" i="71"/>
  <c r="H56" i="71"/>
  <c r="AA56" i="71" s="1"/>
  <c r="AD56" i="71"/>
  <c r="AD49" i="71"/>
  <c r="H49" i="71"/>
  <c r="AA49" i="71" s="1"/>
  <c r="AE49" i="71"/>
  <c r="AE45" i="71"/>
  <c r="DB45" i="71"/>
  <c r="AF45" i="71"/>
  <c r="DC45" i="71"/>
  <c r="AE41" i="71"/>
  <c r="H41" i="71"/>
  <c r="AD41" i="71"/>
  <c r="AF37" i="71"/>
  <c r="DC37" i="71"/>
  <c r="AF53" i="71"/>
  <c r="DC53" i="71"/>
  <c r="H47" i="71"/>
  <c r="AA47" i="71" s="1"/>
  <c r="AD47" i="71"/>
  <c r="DC43" i="71"/>
  <c r="AF43" i="71"/>
  <c r="H39" i="71"/>
  <c r="AD39" i="71"/>
  <c r="DA39" i="71"/>
  <c r="H75" i="71"/>
  <c r="AA75" i="71" s="1"/>
  <c r="AD75" i="71"/>
  <c r="H73" i="71"/>
  <c r="AA73" i="71" s="1"/>
  <c r="AD73" i="71"/>
  <c r="AE73" i="71"/>
  <c r="H71" i="71"/>
  <c r="AD71" i="71"/>
  <c r="AD69" i="71"/>
  <c r="H69" i="71"/>
  <c r="AA69" i="71" s="1"/>
  <c r="AE69" i="71"/>
  <c r="H67" i="71"/>
  <c r="AA67" i="71" s="1"/>
  <c r="AD67" i="71"/>
  <c r="H65" i="71"/>
  <c r="AA65" i="71" s="1"/>
  <c r="AD65" i="71"/>
  <c r="AF65" i="71"/>
  <c r="H63" i="71"/>
  <c r="AD63" i="71"/>
  <c r="AD61" i="71"/>
  <c r="H61" i="71"/>
  <c r="AF61" i="71"/>
  <c r="H59" i="71"/>
  <c r="AA59" i="71" s="1"/>
  <c r="AD59" i="71"/>
  <c r="H57" i="71"/>
  <c r="AA57" i="71" s="1"/>
  <c r="AD57" i="71"/>
  <c r="AE57" i="71"/>
  <c r="AE55" i="71"/>
  <c r="AF55" i="71"/>
  <c r="AD54" i="71"/>
  <c r="H54" i="71"/>
  <c r="AA54" i="71" s="1"/>
  <c r="AD52" i="71"/>
  <c r="H52" i="71"/>
  <c r="AA52" i="71" s="1"/>
  <c r="AE52" i="71"/>
  <c r="AD50" i="71"/>
  <c r="H50" i="71"/>
  <c r="DA50" i="71" s="1"/>
  <c r="AD46" i="71"/>
  <c r="H46" i="71"/>
  <c r="AA46" i="71" s="1"/>
  <c r="AF42" i="71"/>
  <c r="DC42" i="71"/>
  <c r="AE38" i="71"/>
  <c r="AD38" i="71"/>
  <c r="H38" i="71"/>
  <c r="F51" i="71"/>
  <c r="Y51" i="71" s="1"/>
  <c r="D51" i="71"/>
  <c r="W51" i="71" s="1"/>
  <c r="E51" i="71"/>
  <c r="X51" i="71" s="1"/>
  <c r="F118" i="1"/>
  <c r="H118" i="1"/>
  <c r="G118" i="1"/>
  <c r="D375" i="71"/>
  <c r="E375" i="71"/>
  <c r="F375" i="71"/>
  <c r="F427" i="1"/>
  <c r="G427" i="1"/>
  <c r="H427" i="1"/>
  <c r="D372" i="71"/>
  <c r="E372" i="71"/>
  <c r="F372" i="71"/>
  <c r="H424" i="1"/>
  <c r="F424" i="1"/>
  <c r="G424" i="1"/>
  <c r="D368" i="71"/>
  <c r="E368" i="71"/>
  <c r="F368" i="71"/>
  <c r="H420" i="1"/>
  <c r="F420" i="1"/>
  <c r="G420" i="1"/>
  <c r="D364" i="71"/>
  <c r="E364" i="71"/>
  <c r="F364" i="71"/>
  <c r="H416" i="1"/>
  <c r="F416" i="1"/>
  <c r="G416" i="1"/>
  <c r="D360" i="71"/>
  <c r="E360" i="71"/>
  <c r="F360" i="71"/>
  <c r="H412" i="1"/>
  <c r="F412" i="1"/>
  <c r="G412" i="1"/>
  <c r="D356" i="71"/>
  <c r="E356" i="71"/>
  <c r="F356" i="71"/>
  <c r="H408" i="1"/>
  <c r="F408" i="1"/>
  <c r="G408" i="1"/>
  <c r="D352" i="71"/>
  <c r="E352" i="71"/>
  <c r="F352" i="71"/>
  <c r="H404" i="1"/>
  <c r="F404" i="1"/>
  <c r="G404" i="1"/>
  <c r="D348" i="71"/>
  <c r="E348" i="71"/>
  <c r="F348" i="71"/>
  <c r="H400" i="1"/>
  <c r="F400" i="1"/>
  <c r="G400" i="1"/>
  <c r="E355" i="45"/>
  <c r="D344" i="71"/>
  <c r="E344" i="71"/>
  <c r="F344" i="71"/>
  <c r="H396" i="1"/>
  <c r="F396" i="1"/>
  <c r="G396" i="1"/>
  <c r="E351" i="45"/>
  <c r="D340" i="71"/>
  <c r="E340" i="71"/>
  <c r="F340" i="71"/>
  <c r="H392" i="1"/>
  <c r="F392" i="1"/>
  <c r="G392" i="1"/>
  <c r="E347" i="45"/>
  <c r="D336" i="71"/>
  <c r="E336" i="71"/>
  <c r="F336" i="71"/>
  <c r="F388" i="1"/>
  <c r="G388" i="1"/>
  <c r="H388" i="1"/>
  <c r="E343" i="45"/>
  <c r="E369" i="71"/>
  <c r="F369" i="71"/>
  <c r="D369" i="71"/>
  <c r="H421" i="1"/>
  <c r="F421" i="1"/>
  <c r="G421" i="1"/>
  <c r="E365" i="71"/>
  <c r="F365" i="71"/>
  <c r="D365" i="71"/>
  <c r="H417" i="1"/>
  <c r="F417" i="1"/>
  <c r="G417" i="1"/>
  <c r="E361" i="71"/>
  <c r="F361" i="71"/>
  <c r="D361" i="71"/>
  <c r="H413" i="1"/>
  <c r="F413" i="1"/>
  <c r="G413" i="1"/>
  <c r="E357" i="71"/>
  <c r="F357" i="71"/>
  <c r="D357" i="71"/>
  <c r="H409" i="1"/>
  <c r="F409" i="1"/>
  <c r="G409" i="1"/>
  <c r="E353" i="71"/>
  <c r="F353" i="71"/>
  <c r="D353" i="71"/>
  <c r="H405" i="1"/>
  <c r="F405" i="1"/>
  <c r="G405" i="1"/>
  <c r="E349" i="71"/>
  <c r="F349" i="71"/>
  <c r="D349" i="71"/>
  <c r="H401" i="1"/>
  <c r="F401" i="1"/>
  <c r="G401" i="1"/>
  <c r="E356" i="45"/>
  <c r="E345" i="71"/>
  <c r="F345" i="71"/>
  <c r="D345" i="71"/>
  <c r="H397" i="1"/>
  <c r="F397" i="1"/>
  <c r="G397" i="1"/>
  <c r="E352" i="45"/>
  <c r="E341" i="71"/>
  <c r="F341" i="71"/>
  <c r="D341" i="71"/>
  <c r="H393" i="1"/>
  <c r="F393" i="1"/>
  <c r="G393" i="1"/>
  <c r="E348" i="45"/>
  <c r="E337" i="71"/>
  <c r="F337" i="71"/>
  <c r="D337" i="71"/>
  <c r="F389" i="1"/>
  <c r="G389" i="1"/>
  <c r="H389" i="1"/>
  <c r="E344" i="45"/>
  <c r="BI13" i="45"/>
  <c r="BI14" i="45" s="1"/>
  <c r="BI15" i="45" s="1"/>
  <c r="BI16" i="45" s="1"/>
  <c r="BM327" i="45"/>
  <c r="BM328" i="45" s="1"/>
  <c r="BM329" i="45" s="1"/>
  <c r="BM330" i="45" s="1"/>
  <c r="ED92" i="1"/>
  <c r="AQ259" i="45"/>
  <c r="AP259" i="45"/>
  <c r="AQ249" i="45"/>
  <c r="AP249" i="45"/>
  <c r="BL262" i="45"/>
  <c r="BH262" i="45"/>
  <c r="BP262" i="45"/>
  <c r="BL250" i="45"/>
  <c r="BH250" i="45"/>
  <c r="BP250" i="45"/>
  <c r="BM172" i="45"/>
  <c r="BM173" i="45" s="1"/>
  <c r="BM174" i="45" s="1"/>
  <c r="BM175" i="45" s="1"/>
  <c r="BM176" i="45" s="1"/>
  <c r="BM177" i="45" s="1"/>
  <c r="BM178" i="45" s="1"/>
  <c r="BM179" i="45" s="1"/>
  <c r="BM180" i="45" s="1"/>
  <c r="AQ263" i="45"/>
  <c r="AP263" i="45"/>
  <c r="AQ251" i="45"/>
  <c r="AP251" i="45"/>
  <c r="AP245" i="45"/>
  <c r="AQ245" i="45"/>
  <c r="BL254" i="45"/>
  <c r="BH254" i="45"/>
  <c r="BP254" i="45"/>
  <c r="BL246" i="45"/>
  <c r="BH246" i="45"/>
  <c r="BP246" i="45"/>
  <c r="DF163" i="1"/>
  <c r="EA163" i="1" s="1"/>
  <c r="EC163" i="1" s="1"/>
  <c r="DX159" i="1"/>
  <c r="DT159" i="1"/>
  <c r="DP159" i="1"/>
  <c r="DL159" i="1"/>
  <c r="DH159" i="1"/>
  <c r="DZ176" i="1"/>
  <c r="HZ86" i="1"/>
  <c r="HY87" i="1"/>
  <c r="GP162" i="1"/>
  <c r="GO163" i="1"/>
  <c r="HZ160" i="1"/>
  <c r="HY161" i="1"/>
  <c r="GP86" i="1"/>
  <c r="GO87" i="1"/>
  <c r="HL86" i="1"/>
  <c r="CH86" i="1"/>
  <c r="B87" i="1"/>
  <c r="DV176" i="1"/>
  <c r="DR176" i="1"/>
  <c r="DN176" i="1"/>
  <c r="DJ176" i="1"/>
  <c r="DF176" i="1"/>
  <c r="DX160" i="1"/>
  <c r="DT160" i="1"/>
  <c r="DP160" i="1"/>
  <c r="DL160" i="1"/>
  <c r="DH160" i="1"/>
  <c r="DY160" i="1"/>
  <c r="DU160" i="1"/>
  <c r="DQ160" i="1"/>
  <c r="DM160" i="1"/>
  <c r="DI160" i="1"/>
  <c r="GA319" i="1"/>
  <c r="GE319" i="1"/>
  <c r="DW175" i="1"/>
  <c r="DS175" i="1"/>
  <c r="DO175" i="1"/>
  <c r="DK175" i="1"/>
  <c r="DG175" i="1"/>
  <c r="DX175" i="1"/>
  <c r="DT175" i="1"/>
  <c r="DP175" i="1"/>
  <c r="DL175" i="1"/>
  <c r="DH175" i="1"/>
  <c r="DZ174" i="1"/>
  <c r="DV174" i="1"/>
  <c r="DR174" i="1"/>
  <c r="DN174" i="1"/>
  <c r="DJ174" i="1"/>
  <c r="DF174" i="1"/>
  <c r="DX171" i="1"/>
  <c r="DT171" i="1"/>
  <c r="DP171" i="1"/>
  <c r="DL171" i="1"/>
  <c r="DH171" i="1"/>
  <c r="EE319" i="1"/>
  <c r="EI319" i="1"/>
  <c r="EM319" i="1"/>
  <c r="EQ319" i="1"/>
  <c r="EU319" i="1"/>
  <c r="ED319" i="1"/>
  <c r="EG319" i="1"/>
  <c r="EK319" i="1"/>
  <c r="EO319" i="1"/>
  <c r="ES319" i="1"/>
  <c r="EW319" i="1"/>
  <c r="DL90" i="1"/>
  <c r="EA325" i="1"/>
  <c r="EV325" i="1" s="1"/>
  <c r="EA311" i="1"/>
  <c r="ES311" i="1" s="1"/>
  <c r="EA250" i="1"/>
  <c r="EC250" i="1" s="1"/>
  <c r="DZ172" i="1"/>
  <c r="DV172" i="1"/>
  <c r="DR172" i="1"/>
  <c r="DN172" i="1"/>
  <c r="DJ172" i="1"/>
  <c r="DF172" i="1"/>
  <c r="DZ170" i="1"/>
  <c r="DV170" i="1"/>
  <c r="DR170" i="1"/>
  <c r="DN170" i="1"/>
  <c r="DJ170" i="1"/>
  <c r="DF170" i="1"/>
  <c r="DX169" i="1"/>
  <c r="DT169" i="1"/>
  <c r="DP169" i="1"/>
  <c r="DL169" i="1"/>
  <c r="DH169" i="1"/>
  <c r="DY168" i="1"/>
  <c r="DU168" i="1"/>
  <c r="DQ168" i="1"/>
  <c r="DM168" i="1"/>
  <c r="DI168" i="1"/>
  <c r="DZ168" i="1"/>
  <c r="DV168" i="1"/>
  <c r="DR168" i="1"/>
  <c r="DN168" i="1"/>
  <c r="DJ168" i="1"/>
  <c r="DT90" i="1"/>
  <c r="ER325" i="1"/>
  <c r="EJ325" i="1"/>
  <c r="EP325" i="1"/>
  <c r="EH325" i="1"/>
  <c r="EW311" i="1"/>
  <c r="EG311" i="1"/>
  <c r="EK311" i="1"/>
  <c r="EA310" i="1"/>
  <c r="EH310" i="1" s="1"/>
  <c r="GE241" i="1"/>
  <c r="GA241" i="1"/>
  <c r="GA240" i="1"/>
  <c r="GE240" i="1"/>
  <c r="DX102" i="1"/>
  <c r="DT102" i="1"/>
  <c r="DP102" i="1"/>
  <c r="DL102" i="1"/>
  <c r="DH102" i="1"/>
  <c r="DY102" i="1"/>
  <c r="DU102" i="1"/>
  <c r="DQ102" i="1"/>
  <c r="DM102" i="1"/>
  <c r="DI102" i="1"/>
  <c r="DZ101" i="1"/>
  <c r="DV101" i="1"/>
  <c r="DR101" i="1"/>
  <c r="DN101" i="1"/>
  <c r="DJ101" i="1"/>
  <c r="DF101" i="1"/>
  <c r="DX100" i="1"/>
  <c r="DT100" i="1"/>
  <c r="DP100" i="1"/>
  <c r="DL100" i="1"/>
  <c r="DH100" i="1"/>
  <c r="DZ99" i="1"/>
  <c r="DV99" i="1"/>
  <c r="DR99" i="1"/>
  <c r="DN99" i="1"/>
  <c r="DJ99" i="1"/>
  <c r="DF99" i="1"/>
  <c r="EA99" i="1" s="1"/>
  <c r="EC99" i="1" s="1"/>
  <c r="DX98" i="1"/>
  <c r="DT98" i="1"/>
  <c r="DP98" i="1"/>
  <c r="DL98" i="1"/>
  <c r="DH98" i="1"/>
  <c r="DZ97" i="1"/>
  <c r="DV97" i="1"/>
  <c r="DR97" i="1"/>
  <c r="DN97" i="1"/>
  <c r="DJ97" i="1"/>
  <c r="DF97" i="1"/>
  <c r="EA97" i="1" s="1"/>
  <c r="EC97" i="1" s="1"/>
  <c r="DW96" i="1"/>
  <c r="DS96" i="1"/>
  <c r="DO96" i="1"/>
  <c r="DK96" i="1"/>
  <c r="DG96" i="1"/>
  <c r="DX96" i="1"/>
  <c r="DT96" i="1"/>
  <c r="DP96" i="1"/>
  <c r="DL96" i="1"/>
  <c r="DH96" i="1"/>
  <c r="DZ95" i="1"/>
  <c r="DV95" i="1"/>
  <c r="DR95" i="1"/>
  <c r="DN95" i="1"/>
  <c r="DJ95" i="1"/>
  <c r="DF95" i="1"/>
  <c r="DX94" i="1"/>
  <c r="DT94" i="1"/>
  <c r="DP94" i="1"/>
  <c r="DL94" i="1"/>
  <c r="DH94" i="1"/>
  <c r="EU160" i="1"/>
  <c r="EQ160" i="1"/>
  <c r="EM160" i="1"/>
  <c r="EI160" i="1"/>
  <c r="EE160" i="1"/>
  <c r="EV160" i="1"/>
  <c r="DY164" i="1"/>
  <c r="DU164" i="1"/>
  <c r="DQ164" i="1"/>
  <c r="DM164" i="1"/>
  <c r="DI164" i="1"/>
  <c r="DZ164" i="1"/>
  <c r="DV164" i="1"/>
  <c r="DR164" i="1"/>
  <c r="DN164" i="1"/>
  <c r="DJ164" i="1"/>
  <c r="DF164" i="1"/>
  <c r="ET163" i="1"/>
  <c r="EP163" i="1"/>
  <c r="EL163" i="1"/>
  <c r="EH163" i="1"/>
  <c r="ED163" i="1"/>
  <c r="DX163" i="1"/>
  <c r="EU163" i="1" s="1"/>
  <c r="DT163" i="1"/>
  <c r="EQ163" i="1" s="1"/>
  <c r="DP163" i="1"/>
  <c r="EM163" i="1" s="1"/>
  <c r="DL163" i="1"/>
  <c r="EI163" i="1" s="1"/>
  <c r="DH163" i="1"/>
  <c r="EE163" i="1" s="1"/>
  <c r="DZ162" i="1"/>
  <c r="DV162" i="1"/>
  <c r="DR162" i="1"/>
  <c r="DN162" i="1"/>
  <c r="DJ162" i="1"/>
  <c r="DF162" i="1"/>
  <c r="EA162" i="1" s="1"/>
  <c r="EC162" i="1" s="1"/>
  <c r="DZ159" i="1"/>
  <c r="DV159" i="1"/>
  <c r="DR159" i="1"/>
  <c r="DN159" i="1"/>
  <c r="DJ159" i="1"/>
  <c r="DF159" i="1"/>
  <c r="DX176" i="1"/>
  <c r="DT176" i="1"/>
  <c r="DP176" i="1"/>
  <c r="DL176" i="1"/>
  <c r="DH176" i="1"/>
  <c r="DY175" i="1"/>
  <c r="DU175" i="1"/>
  <c r="DQ175" i="1"/>
  <c r="DM175" i="1"/>
  <c r="DI175" i="1"/>
  <c r="DZ175" i="1"/>
  <c r="DV175" i="1"/>
  <c r="DR175" i="1"/>
  <c r="DN175" i="1"/>
  <c r="DJ175" i="1"/>
  <c r="DF175" i="1"/>
  <c r="DZ173" i="1"/>
  <c r="DV173" i="1"/>
  <c r="DR173" i="1"/>
  <c r="DN173" i="1"/>
  <c r="DJ173" i="1"/>
  <c r="DF173" i="1"/>
  <c r="DX172" i="1"/>
  <c r="DT172" i="1"/>
  <c r="DP172" i="1"/>
  <c r="DL172" i="1"/>
  <c r="DH172" i="1"/>
  <c r="DZ171" i="1"/>
  <c r="DV171" i="1"/>
  <c r="DR171" i="1"/>
  <c r="DN171" i="1"/>
  <c r="DJ171" i="1"/>
  <c r="DF171" i="1"/>
  <c r="DX170" i="1"/>
  <c r="DT170" i="1"/>
  <c r="DP170" i="1"/>
  <c r="DL170" i="1"/>
  <c r="DH170" i="1"/>
  <c r="DZ169" i="1"/>
  <c r="DV169" i="1"/>
  <c r="DR169" i="1"/>
  <c r="DN169" i="1"/>
  <c r="DJ169" i="1"/>
  <c r="DF169" i="1"/>
  <c r="DW168" i="1"/>
  <c r="DS168" i="1"/>
  <c r="DO168" i="1"/>
  <c r="DK168" i="1"/>
  <c r="DG168" i="1"/>
  <c r="DX168" i="1"/>
  <c r="DT168" i="1"/>
  <c r="DP168" i="1"/>
  <c r="DL168" i="1"/>
  <c r="DH168" i="1"/>
  <c r="DH90" i="1"/>
  <c r="DP90" i="1"/>
  <c r="DX90" i="1"/>
  <c r="DZ89" i="1"/>
  <c r="DV89" i="1"/>
  <c r="DR89" i="1"/>
  <c r="DN89" i="1"/>
  <c r="DJ89" i="1"/>
  <c r="DF89" i="1"/>
  <c r="DX88" i="1"/>
  <c r="DT88" i="1"/>
  <c r="DP88" i="1"/>
  <c r="DL88" i="1"/>
  <c r="DH88" i="1"/>
  <c r="DW88" i="1"/>
  <c r="DS88" i="1"/>
  <c r="DO88" i="1"/>
  <c r="DK88" i="1"/>
  <c r="DG88" i="1"/>
  <c r="DW85" i="1"/>
  <c r="DS85" i="1"/>
  <c r="DO85" i="1"/>
  <c r="DK85" i="1"/>
  <c r="EC322" i="1"/>
  <c r="EA317" i="1"/>
  <c r="EF317" i="1" s="1"/>
  <c r="EA246" i="1"/>
  <c r="EC246" i="1" s="1"/>
  <c r="ES246" i="1"/>
  <c r="EA245" i="1"/>
  <c r="EC245" i="1" s="1"/>
  <c r="EW317" i="1"/>
  <c r="EA249" i="1"/>
  <c r="EI249" i="1" s="1"/>
  <c r="EA247" i="1"/>
  <c r="EU247" i="1" s="1"/>
  <c r="EI246" i="1"/>
  <c r="EQ246" i="1"/>
  <c r="EA239" i="1"/>
  <c r="EE239" i="1" s="1"/>
  <c r="EU99" i="1"/>
  <c r="EQ99" i="1"/>
  <c r="EM99" i="1"/>
  <c r="EI99" i="1"/>
  <c r="EE99" i="1"/>
  <c r="EU97" i="1"/>
  <c r="EQ97" i="1"/>
  <c r="EM97" i="1"/>
  <c r="EI97" i="1"/>
  <c r="EU162" i="1"/>
  <c r="EQ162" i="1"/>
  <c r="EM162" i="1"/>
  <c r="EI162" i="1"/>
  <c r="EP317" i="1"/>
  <c r="EH317" i="1"/>
  <c r="ER317" i="1"/>
  <c r="EJ317" i="1"/>
  <c r="EA321" i="1"/>
  <c r="ER321" i="1" s="1"/>
  <c r="EK317" i="1"/>
  <c r="EG246" i="1"/>
  <c r="EO246" i="1"/>
  <c r="EW246" i="1"/>
  <c r="EW245" i="1"/>
  <c r="EO245" i="1"/>
  <c r="EG245" i="1"/>
  <c r="EA244" i="1"/>
  <c r="EH244" i="1" s="1"/>
  <c r="EA242" i="1"/>
  <c r="EC242" i="1" s="1"/>
  <c r="ED240" i="1"/>
  <c r="EF240" i="1"/>
  <c r="EH240" i="1"/>
  <c r="EJ240" i="1"/>
  <c r="EL240" i="1"/>
  <c r="EN240" i="1"/>
  <c r="EP240" i="1"/>
  <c r="ER240" i="1"/>
  <c r="ET240" i="1"/>
  <c r="EV240" i="1"/>
  <c r="EU240" i="1"/>
  <c r="EQ240" i="1"/>
  <c r="EM240" i="1"/>
  <c r="EI240" i="1"/>
  <c r="EE240" i="1"/>
  <c r="EW240" i="1"/>
  <c r="ES240" i="1"/>
  <c r="EO240" i="1"/>
  <c r="EK240" i="1"/>
  <c r="EG240" i="1"/>
  <c r="EW321" i="1"/>
  <c r="EG321" i="1"/>
  <c r="EO317" i="1"/>
  <c r="EA248" i="1"/>
  <c r="EG248" i="1" s="1"/>
  <c r="EG249" i="1"/>
  <c r="EK249" i="1"/>
  <c r="EG247" i="1"/>
  <c r="ES248" i="1"/>
  <c r="EE246" i="1"/>
  <c r="EM246" i="1"/>
  <c r="EU246" i="1"/>
  <c r="EQ245" i="1"/>
  <c r="EI245" i="1"/>
  <c r="EP245" i="1"/>
  <c r="EH245" i="1"/>
  <c r="EE244" i="1"/>
  <c r="EM244" i="1"/>
  <c r="EU244" i="1"/>
  <c r="EA243" i="1"/>
  <c r="EG243" i="1" s="1"/>
  <c r="EA238" i="1"/>
  <c r="EC238" i="1" s="1"/>
  <c r="EG239" i="1"/>
  <c r="EK239" i="1"/>
  <c r="EO239" i="1"/>
  <c r="EW238" i="1"/>
  <c r="ED241" i="1"/>
  <c r="EF241" i="1"/>
  <c r="EH241" i="1"/>
  <c r="EJ241" i="1"/>
  <c r="EL241" i="1"/>
  <c r="EN241" i="1"/>
  <c r="EP241" i="1"/>
  <c r="ER241" i="1"/>
  <c r="EV241" i="1"/>
  <c r="ET241" i="1"/>
  <c r="EU241" i="1"/>
  <c r="EQ241" i="1"/>
  <c r="EM241" i="1"/>
  <c r="EI241" i="1"/>
  <c r="EE241" i="1"/>
  <c r="EW241" i="1"/>
  <c r="ES241" i="1"/>
  <c r="EO241" i="1"/>
  <c r="EK241" i="1"/>
  <c r="EG241" i="1"/>
  <c r="BL186" i="45"/>
  <c r="BP186" i="45"/>
  <c r="BH186" i="45"/>
  <c r="BQ172" i="45"/>
  <c r="BQ173" i="45" s="1"/>
  <c r="BQ174" i="45" s="1"/>
  <c r="BQ175" i="45" s="1"/>
  <c r="BQ176" i="45" s="1"/>
  <c r="BQ177" i="45" s="1"/>
  <c r="BQ178" i="45" s="1"/>
  <c r="BQ179" i="45" s="1"/>
  <c r="BQ180" i="45" s="1"/>
  <c r="GA324" i="1"/>
  <c r="GE324" i="1"/>
  <c r="GE323" i="1"/>
  <c r="GA323" i="1"/>
  <c r="EL323" i="1"/>
  <c r="ED323" i="1"/>
  <c r="GE318" i="1"/>
  <c r="GA318" i="1"/>
  <c r="EA315" i="1"/>
  <c r="EC313" i="1"/>
  <c r="EG313" i="1"/>
  <c r="EO313" i="1"/>
  <c r="EW313" i="1"/>
  <c r="GE322" i="1"/>
  <c r="GA322" i="1"/>
  <c r="ER323" i="1"/>
  <c r="EJ323" i="1"/>
  <c r="ES323" i="1"/>
  <c r="EK323" i="1"/>
  <c r="ED322" i="1"/>
  <c r="EL322" i="1"/>
  <c r="EF315" i="1"/>
  <c r="EJ315" i="1"/>
  <c r="EV315" i="1"/>
  <c r="ER315" i="1"/>
  <c r="EN315" i="1"/>
  <c r="EI313" i="1"/>
  <c r="GE309" i="1"/>
  <c r="GA309" i="1"/>
  <c r="GF307" i="1"/>
  <c r="EE323" i="1"/>
  <c r="EI323" i="1"/>
  <c r="EM323" i="1"/>
  <c r="EQ323" i="1"/>
  <c r="EU323" i="1"/>
  <c r="EP323" i="1"/>
  <c r="EH323" i="1"/>
  <c r="EW323" i="1"/>
  <c r="EO323" i="1"/>
  <c r="EG323" i="1"/>
  <c r="ED315" i="1"/>
  <c r="EH315" i="1"/>
  <c r="EL315" i="1"/>
  <c r="ET315" i="1"/>
  <c r="EP315" i="1"/>
  <c r="EA314" i="1"/>
  <c r="EW314" i="1" s="1"/>
  <c r="EP313" i="1"/>
  <c r="EH313" i="1"/>
  <c r="ER313" i="1"/>
  <c r="EJ313" i="1"/>
  <c r="ET313" i="1"/>
  <c r="EL313" i="1"/>
  <c r="ED313" i="1"/>
  <c r="EV313" i="1"/>
  <c r="EN313" i="1"/>
  <c r="EF313" i="1"/>
  <c r="EK313" i="1"/>
  <c r="ES313" i="1"/>
  <c r="GF308" i="1"/>
  <c r="GF309" i="1" s="1"/>
  <c r="HL312" i="1"/>
  <c r="B313" i="1"/>
  <c r="CH312" i="1"/>
  <c r="GP310" i="1"/>
  <c r="GO311" i="1"/>
  <c r="EU322" i="1"/>
  <c r="EM322" i="1"/>
  <c r="EE322" i="1"/>
  <c r="EQ322" i="1"/>
  <c r="EI322" i="1"/>
  <c r="EV323" i="1"/>
  <c r="EN323" i="1"/>
  <c r="EF323" i="1"/>
  <c r="ES322" i="1"/>
  <c r="EK322" i="1"/>
  <c r="EE314" i="1"/>
  <c r="EH322" i="1"/>
  <c r="EP322" i="1"/>
  <c r="ES314" i="1"/>
  <c r="EF314" i="1"/>
  <c r="EJ314" i="1"/>
  <c r="EV314" i="1"/>
  <c r="ER314" i="1"/>
  <c r="EN314" i="1"/>
  <c r="EG315" i="1"/>
  <c r="EE313" i="1"/>
  <c r="EM313" i="1"/>
  <c r="EU313" i="1"/>
  <c r="HZ310" i="1"/>
  <c r="HY311" i="1"/>
  <c r="GB307" i="1"/>
  <c r="GB308" i="1" s="1"/>
  <c r="GB309" i="1" s="1"/>
  <c r="BI178" i="45"/>
  <c r="BI179" i="45" s="1"/>
  <c r="BI180" i="45" s="1"/>
  <c r="BL90" i="45"/>
  <c r="BM90" i="45" s="1"/>
  <c r="BM91" i="45" s="1"/>
  <c r="BH90" i="45"/>
  <c r="BI90" i="45" s="1"/>
  <c r="BP90" i="45"/>
  <c r="BQ90" i="45" s="1"/>
  <c r="BQ91" i="45" s="1"/>
  <c r="BL98" i="45"/>
  <c r="BH98" i="45"/>
  <c r="BP98" i="45"/>
  <c r="AQ102" i="45"/>
  <c r="BL94" i="45"/>
  <c r="BH94" i="45"/>
  <c r="BP94" i="45"/>
  <c r="BL102" i="45"/>
  <c r="BH102" i="45"/>
  <c r="BP102" i="45"/>
  <c r="AQ98" i="45"/>
  <c r="BP92" i="45"/>
  <c r="BL92" i="45"/>
  <c r="BH92" i="45"/>
  <c r="BL101" i="45"/>
  <c r="BH101" i="45"/>
  <c r="BP101" i="45"/>
  <c r="BH340" i="45"/>
  <c r="BP340" i="45"/>
  <c r="BI325" i="45"/>
  <c r="BI326" i="45" s="1"/>
  <c r="BI327" i="45" s="1"/>
  <c r="BI328" i="45" s="1"/>
  <c r="BI329" i="45" s="1"/>
  <c r="BI330" i="45" s="1"/>
  <c r="BI331" i="45" s="1"/>
  <c r="BI332" i="45" s="1"/>
  <c r="BI333" i="45" s="1"/>
  <c r="BI334" i="45" s="1"/>
  <c r="BP335" i="45"/>
  <c r="BH335" i="45"/>
  <c r="BH337" i="45"/>
  <c r="BP337" i="45"/>
  <c r="BL340" i="45"/>
  <c r="BL335" i="45"/>
  <c r="BM331" i="45"/>
  <c r="BM332" i="45" s="1"/>
  <c r="BM333" i="45" s="1"/>
  <c r="BM334" i="45" s="1"/>
  <c r="BQ325" i="45"/>
  <c r="BQ326" i="45" s="1"/>
  <c r="BQ327" i="45" s="1"/>
  <c r="BQ328" i="45" s="1"/>
  <c r="BQ329" i="45" s="1"/>
  <c r="BQ330" i="45" s="1"/>
  <c r="BQ331" i="45" s="1"/>
  <c r="BQ332" i="45" s="1"/>
  <c r="BQ333" i="45" s="1"/>
  <c r="BQ334" i="45" s="1"/>
  <c r="AQ185" i="45"/>
  <c r="BH181" i="45"/>
  <c r="BP181" i="45"/>
  <c r="BL181" i="45"/>
  <c r="BM181" i="45" s="1"/>
  <c r="BM182" i="45" s="1"/>
  <c r="BM183" i="45" s="1"/>
  <c r="BM184" i="45" s="1"/>
  <c r="BH185" i="45"/>
  <c r="BL185" i="45"/>
  <c r="BP185" i="45"/>
  <c r="AQ181" i="45"/>
  <c r="BI17" i="45"/>
  <c r="BI18" i="45" s="1"/>
  <c r="BI19" i="45" s="1"/>
  <c r="BI20" i="45" s="1"/>
  <c r="BI21" i="45" s="1"/>
  <c r="BI22" i="45" s="1"/>
  <c r="BI23" i="45" s="1"/>
  <c r="BI24" i="45" s="1"/>
  <c r="BI25" i="45" s="1"/>
  <c r="BI26" i="45" s="1"/>
  <c r="BI27" i="45" s="1"/>
  <c r="BI28" i="45" s="1"/>
  <c r="BI29" i="45" s="1"/>
  <c r="BI30" i="45" s="1"/>
  <c r="BQ17" i="45"/>
  <c r="BQ18" i="45" s="1"/>
  <c r="BQ19" i="45" s="1"/>
  <c r="BQ20" i="45" s="1"/>
  <c r="BQ21" i="45" s="1"/>
  <c r="BQ22" i="45" s="1"/>
  <c r="BQ23" i="45" s="1"/>
  <c r="BQ24" i="45" s="1"/>
  <c r="BQ25" i="45" s="1"/>
  <c r="BQ26" i="45" s="1"/>
  <c r="BQ27" i="45" s="1"/>
  <c r="BQ28" i="45" s="1"/>
  <c r="BQ29" i="45" s="1"/>
  <c r="BQ30" i="45" s="1"/>
  <c r="M84" i="51"/>
  <c r="B49" i="45"/>
  <c r="BM17" i="45"/>
  <c r="BM18" i="45" s="1"/>
  <c r="BM19" i="45" s="1"/>
  <c r="BM20" i="45" s="1"/>
  <c r="BM21" i="45" s="1"/>
  <c r="BM22" i="45" s="1"/>
  <c r="BM23" i="45" s="1"/>
  <c r="BM24" i="45" s="1"/>
  <c r="BM25" i="45" s="1"/>
  <c r="BM26" i="45" s="1"/>
  <c r="BM27" i="45" s="1"/>
  <c r="BM28" i="45" s="1"/>
  <c r="BM29" i="45" s="1"/>
  <c r="BM30" i="45" s="1"/>
  <c r="M7" i="51"/>
  <c r="M125" i="51"/>
  <c r="M160" i="51" s="1"/>
  <c r="EA102" i="1"/>
  <c r="EW102" i="1" s="1"/>
  <c r="EA100" i="1"/>
  <c r="EV100" i="1" s="1"/>
  <c r="EV99" i="1"/>
  <c r="ER99" i="1"/>
  <c r="EN99" i="1"/>
  <c r="EJ99" i="1"/>
  <c r="EF99" i="1"/>
  <c r="EA98" i="1"/>
  <c r="EV98" i="1" s="1"/>
  <c r="EE97" i="1"/>
  <c r="EV97" i="1"/>
  <c r="ER97" i="1"/>
  <c r="EN97" i="1"/>
  <c r="EJ97" i="1"/>
  <c r="EF97" i="1"/>
  <c r="EA96" i="1"/>
  <c r="EV96" i="1" s="1"/>
  <c r="EA94" i="1"/>
  <c r="EW94" i="1" s="1"/>
  <c r="GE160" i="1"/>
  <c r="GA160" i="1"/>
  <c r="ET160" i="1"/>
  <c r="EP160" i="1"/>
  <c r="EL160" i="1"/>
  <c r="EH160" i="1"/>
  <c r="ED160" i="1"/>
  <c r="EL92" i="1"/>
  <c r="ET92" i="1"/>
  <c r="EG92" i="1"/>
  <c r="EO92" i="1"/>
  <c r="EW92" i="1"/>
  <c r="EG90" i="1"/>
  <c r="EO90" i="1"/>
  <c r="EW90" i="1"/>
  <c r="EJ90" i="1"/>
  <c r="ER90" i="1"/>
  <c r="GE163" i="1"/>
  <c r="GA163" i="1"/>
  <c r="EE162" i="1"/>
  <c r="EV162" i="1"/>
  <c r="ER162" i="1"/>
  <c r="EN162" i="1"/>
  <c r="EJ162" i="1"/>
  <c r="EF162" i="1"/>
  <c r="DY161" i="1"/>
  <c r="DU161" i="1"/>
  <c r="DQ161" i="1"/>
  <c r="DM161" i="1"/>
  <c r="DI161" i="1"/>
  <c r="DZ161" i="1"/>
  <c r="DV161" i="1"/>
  <c r="DR161" i="1"/>
  <c r="DN161" i="1"/>
  <c r="DJ161" i="1"/>
  <c r="DF161" i="1"/>
  <c r="EA161" i="1" s="1"/>
  <c r="EC161" i="1" s="1"/>
  <c r="DX165" i="1"/>
  <c r="DT165" i="1"/>
  <c r="DP165" i="1"/>
  <c r="DL165" i="1"/>
  <c r="DH165" i="1"/>
  <c r="DY165" i="1"/>
  <c r="DU165" i="1"/>
  <c r="DQ165" i="1"/>
  <c r="DM165" i="1"/>
  <c r="DI165" i="1"/>
  <c r="GF235" i="1"/>
  <c r="GF236" i="1" s="1"/>
  <c r="GF237" i="1" s="1"/>
  <c r="EA173" i="1"/>
  <c r="ES173" i="1" s="1"/>
  <c r="EA171" i="1"/>
  <c r="ES171" i="1" s="1"/>
  <c r="EA169" i="1"/>
  <c r="ES169" i="1" s="1"/>
  <c r="DF167" i="1"/>
  <c r="EA167" i="1" s="1"/>
  <c r="EJ167" i="1" s="1"/>
  <c r="GS103" i="1" a="1"/>
  <c r="GS103" i="1" s="1"/>
  <c r="DY166" i="1"/>
  <c r="DU166" i="1"/>
  <c r="DQ166" i="1"/>
  <c r="DM166" i="1"/>
  <c r="DI166" i="1"/>
  <c r="DZ166" i="1"/>
  <c r="DV166" i="1"/>
  <c r="DR166" i="1"/>
  <c r="DN166" i="1"/>
  <c r="DJ166" i="1"/>
  <c r="DF166" i="1"/>
  <c r="EJ92" i="1"/>
  <c r="ER92" i="1"/>
  <c r="EE92" i="1"/>
  <c r="EM92" i="1"/>
  <c r="EU92" i="1"/>
  <c r="EA91" i="1"/>
  <c r="ER91" i="1" s="1"/>
  <c r="EE90" i="1"/>
  <c r="EM90" i="1"/>
  <c r="EU90" i="1"/>
  <c r="EH90" i="1"/>
  <c r="EP90" i="1"/>
  <c r="EA89" i="1"/>
  <c r="EW89" i="1" s="1"/>
  <c r="DY87" i="1"/>
  <c r="DU87" i="1"/>
  <c r="DQ87" i="1"/>
  <c r="DM87" i="1"/>
  <c r="DI87" i="1"/>
  <c r="DZ87" i="1"/>
  <c r="DV87" i="1"/>
  <c r="DR87" i="1"/>
  <c r="DN87" i="1"/>
  <c r="DJ87" i="1"/>
  <c r="DF87" i="1"/>
  <c r="EA87" i="1" s="1"/>
  <c r="EC87" i="1" s="1"/>
  <c r="EU102" i="1"/>
  <c r="EQ102" i="1"/>
  <c r="EM102" i="1"/>
  <c r="EI102" i="1"/>
  <c r="EE102" i="1"/>
  <c r="EV102" i="1"/>
  <c r="ER102" i="1"/>
  <c r="EN102" i="1"/>
  <c r="EJ102" i="1"/>
  <c r="EF102" i="1"/>
  <c r="EA101" i="1"/>
  <c r="EU101" i="1" s="1"/>
  <c r="EH101" i="1"/>
  <c r="ET100" i="1"/>
  <c r="EP100" i="1"/>
  <c r="EL100" i="1"/>
  <c r="EH100" i="1"/>
  <c r="ED100" i="1"/>
  <c r="EU100" i="1"/>
  <c r="EQ100" i="1"/>
  <c r="EM100" i="1"/>
  <c r="EI100" i="1"/>
  <c r="EE100" i="1"/>
  <c r="GA99" i="1"/>
  <c r="GE99" i="1"/>
  <c r="ET99" i="1"/>
  <c r="EP99" i="1"/>
  <c r="EL99" i="1"/>
  <c r="EH99" i="1"/>
  <c r="ED99" i="1"/>
  <c r="ET98" i="1"/>
  <c r="EP98" i="1"/>
  <c r="EL98" i="1"/>
  <c r="EH98" i="1"/>
  <c r="ED98" i="1"/>
  <c r="EU98" i="1"/>
  <c r="EQ98" i="1"/>
  <c r="EM98" i="1"/>
  <c r="EI98" i="1"/>
  <c r="EE98" i="1"/>
  <c r="GA97" i="1"/>
  <c r="GE97" i="1"/>
  <c r="ET97" i="1"/>
  <c r="EP97" i="1"/>
  <c r="EL97" i="1"/>
  <c r="EH97" i="1"/>
  <c r="ED97" i="1"/>
  <c r="ET96" i="1"/>
  <c r="EP96" i="1"/>
  <c r="EL96" i="1"/>
  <c r="EH96" i="1"/>
  <c r="ED96" i="1"/>
  <c r="EU96" i="1"/>
  <c r="EQ96" i="1"/>
  <c r="EM96" i="1"/>
  <c r="EI96" i="1"/>
  <c r="EE96" i="1"/>
  <c r="EA95" i="1"/>
  <c r="EP95" i="1" s="1"/>
  <c r="EU94" i="1"/>
  <c r="EQ94" i="1"/>
  <c r="EM94" i="1"/>
  <c r="EI94" i="1"/>
  <c r="EE94" i="1"/>
  <c r="EV94" i="1"/>
  <c r="ER94" i="1"/>
  <c r="EN94" i="1"/>
  <c r="EJ94" i="1"/>
  <c r="EF94" i="1"/>
  <c r="EA93" i="1"/>
  <c r="EP93" i="1" s="1"/>
  <c r="ER160" i="1"/>
  <c r="EN160" i="1"/>
  <c r="EJ160" i="1"/>
  <c r="EF160" i="1"/>
  <c r="GA92" i="1"/>
  <c r="GE92" i="1"/>
  <c r="EK92" i="1"/>
  <c r="ES92" i="1"/>
  <c r="EF91" i="1"/>
  <c r="EN91" i="1"/>
  <c r="EV91" i="1"/>
  <c r="EI91" i="1"/>
  <c r="EQ91" i="1"/>
  <c r="GE90" i="1"/>
  <c r="GA90" i="1"/>
  <c r="EK90" i="1"/>
  <c r="ES90" i="1"/>
  <c r="EF90" i="1"/>
  <c r="EN90" i="1"/>
  <c r="EV90" i="1"/>
  <c r="GE162" i="1"/>
  <c r="GA162" i="1"/>
  <c r="ET162" i="1"/>
  <c r="EP162" i="1"/>
  <c r="EL162" i="1"/>
  <c r="EH162" i="1"/>
  <c r="ED162" i="1"/>
  <c r="DW161" i="1"/>
  <c r="ET161" i="1" s="1"/>
  <c r="DS161" i="1"/>
  <c r="EP161" i="1" s="1"/>
  <c r="DO161" i="1"/>
  <c r="EL161" i="1" s="1"/>
  <c r="DK161" i="1"/>
  <c r="EH161" i="1" s="1"/>
  <c r="DG161" i="1"/>
  <c r="ED161" i="1" s="1"/>
  <c r="DX161" i="1"/>
  <c r="EU161" i="1" s="1"/>
  <c r="DT161" i="1"/>
  <c r="EQ161" i="1" s="1"/>
  <c r="DP161" i="1"/>
  <c r="EM161" i="1" s="1"/>
  <c r="DL161" i="1"/>
  <c r="EI161" i="1" s="1"/>
  <c r="DH161" i="1"/>
  <c r="EE161" i="1" s="1"/>
  <c r="EA159" i="1"/>
  <c r="EU159" i="1" s="1"/>
  <c r="ET159" i="1"/>
  <c r="EL159" i="1"/>
  <c r="ED159" i="1"/>
  <c r="DZ165" i="1"/>
  <c r="DV165" i="1"/>
  <c r="DR165" i="1"/>
  <c r="DN165" i="1"/>
  <c r="DJ165" i="1"/>
  <c r="DF165" i="1"/>
  <c r="DW165" i="1"/>
  <c r="DS165" i="1"/>
  <c r="DO165" i="1"/>
  <c r="DK165" i="1"/>
  <c r="DG165" i="1"/>
  <c r="GB235" i="1"/>
  <c r="GB236" i="1" s="1"/>
  <c r="GB237" i="1" s="1"/>
  <c r="EA174" i="1"/>
  <c r="ET174" i="1" s="1"/>
  <c r="DX174" i="1"/>
  <c r="DX173" i="1"/>
  <c r="EU173" i="1" s="1"/>
  <c r="DT174" i="1"/>
  <c r="DT173" i="1"/>
  <c r="EQ173" i="1" s="1"/>
  <c r="DP174" i="1"/>
  <c r="DP173" i="1"/>
  <c r="EM173" i="1" s="1"/>
  <c r="DL174" i="1"/>
  <c r="DL173" i="1"/>
  <c r="EI173" i="1" s="1"/>
  <c r="DH174" i="1"/>
  <c r="DH173" i="1"/>
  <c r="EE173" i="1" s="1"/>
  <c r="EV173" i="1"/>
  <c r="ER173" i="1"/>
  <c r="EN173" i="1"/>
  <c r="EJ173" i="1"/>
  <c r="EF173" i="1"/>
  <c r="EA172" i="1"/>
  <c r="EP172" i="1" s="1"/>
  <c r="EU171" i="1"/>
  <c r="EQ171" i="1"/>
  <c r="EM171" i="1"/>
  <c r="EI171" i="1"/>
  <c r="EE171" i="1"/>
  <c r="EV171" i="1"/>
  <c r="ER171" i="1"/>
  <c r="EN171" i="1"/>
  <c r="EJ171" i="1"/>
  <c r="EF171" i="1"/>
  <c r="EA170" i="1"/>
  <c r="EP170" i="1" s="1"/>
  <c r="EU169" i="1"/>
  <c r="EQ169" i="1"/>
  <c r="EM169" i="1"/>
  <c r="EI169" i="1"/>
  <c r="EE169" i="1"/>
  <c r="EV169" i="1"/>
  <c r="ER169" i="1"/>
  <c r="EN169" i="1"/>
  <c r="EJ169" i="1"/>
  <c r="EF169" i="1"/>
  <c r="GS104" i="1" a="1"/>
  <c r="GS104" i="1" s="1"/>
  <c r="DF168" i="1"/>
  <c r="EA168" i="1" s="1"/>
  <c r="EU167" i="1"/>
  <c r="EQ167" i="1"/>
  <c r="EM167" i="1"/>
  <c r="EI167" i="1"/>
  <c r="EE167" i="1"/>
  <c r="EA86" i="1"/>
  <c r="EP86" i="1" s="1"/>
  <c r="DW167" i="1"/>
  <c r="ET167" i="1" s="1"/>
  <c r="DW166" i="1"/>
  <c r="DS166" i="1"/>
  <c r="DO167" i="1"/>
  <c r="EL167" i="1" s="1"/>
  <c r="DO166" i="1"/>
  <c r="DK166" i="1"/>
  <c r="DG167" i="1"/>
  <c r="ED167" i="1" s="1"/>
  <c r="DG166" i="1"/>
  <c r="DX166" i="1"/>
  <c r="DT166" i="1"/>
  <c r="DP166" i="1"/>
  <c r="DL166" i="1"/>
  <c r="DH166" i="1"/>
  <c r="EF92" i="1"/>
  <c r="EN92" i="1"/>
  <c r="EV92" i="1"/>
  <c r="EI92" i="1"/>
  <c r="EQ92" i="1"/>
  <c r="ED91" i="1"/>
  <c r="EL91" i="1"/>
  <c r="ET91" i="1"/>
  <c r="EG91" i="1"/>
  <c r="EO91" i="1"/>
  <c r="EW91" i="1"/>
  <c r="EI90" i="1"/>
  <c r="EQ90" i="1"/>
  <c r="ED90" i="1"/>
  <c r="EL90" i="1"/>
  <c r="ET90" i="1"/>
  <c r="EU89" i="1"/>
  <c r="EQ89" i="1"/>
  <c r="EM89" i="1"/>
  <c r="EI89" i="1"/>
  <c r="EE89" i="1"/>
  <c r="EV89" i="1"/>
  <c r="ER89" i="1"/>
  <c r="EN89" i="1"/>
  <c r="EJ89" i="1"/>
  <c r="EF89" i="1"/>
  <c r="EA88" i="1"/>
  <c r="EU88" i="1" s="1"/>
  <c r="DW87" i="1"/>
  <c r="ET87" i="1" s="1"/>
  <c r="DS87" i="1"/>
  <c r="EP87" i="1" s="1"/>
  <c r="DO87" i="1"/>
  <c r="EL87" i="1" s="1"/>
  <c r="DK87" i="1"/>
  <c r="EH87" i="1" s="1"/>
  <c r="DG87" i="1"/>
  <c r="ED87" i="1" s="1"/>
  <c r="DX87" i="1"/>
  <c r="EU87" i="1" s="1"/>
  <c r="DT87" i="1"/>
  <c r="EQ87" i="1" s="1"/>
  <c r="DP87" i="1"/>
  <c r="EM87" i="1" s="1"/>
  <c r="DL87" i="1"/>
  <c r="EI87" i="1" s="1"/>
  <c r="DH87" i="1"/>
  <c r="EE87" i="1" s="1"/>
  <c r="EA85" i="1"/>
  <c r="EP85" i="1" s="1"/>
  <c r="DZ84" i="1"/>
  <c r="DZ83" i="1"/>
  <c r="DV84" i="1"/>
  <c r="DV83" i="1"/>
  <c r="DR84" i="1"/>
  <c r="DR83" i="1"/>
  <c r="DM83" i="1"/>
  <c r="DM84" i="1"/>
  <c r="DJ83" i="1"/>
  <c r="DJ84" i="1"/>
  <c r="DY83" i="1"/>
  <c r="DY84" i="1"/>
  <c r="DU83" i="1"/>
  <c r="DU84" i="1"/>
  <c r="DQ83" i="1"/>
  <c r="DQ84" i="1"/>
  <c r="DN84" i="1"/>
  <c r="DN83" i="1"/>
  <c r="DI83" i="1"/>
  <c r="DI84" i="1"/>
  <c r="DF83" i="1"/>
  <c r="EA83" i="1" s="1"/>
  <c r="EC83" i="1" s="1"/>
  <c r="DF84" i="1"/>
  <c r="GP234" i="1"/>
  <c r="GO235" i="1"/>
  <c r="DX157" i="1"/>
  <c r="DX158" i="1"/>
  <c r="DT157" i="1"/>
  <c r="DT158" i="1"/>
  <c r="DP157" i="1"/>
  <c r="DP158" i="1"/>
  <c r="DL157" i="1"/>
  <c r="DL158" i="1"/>
  <c r="DH157" i="1"/>
  <c r="DH158" i="1"/>
  <c r="DY157" i="1"/>
  <c r="DY158" i="1"/>
  <c r="DU157" i="1"/>
  <c r="DU158" i="1"/>
  <c r="DQ157" i="1"/>
  <c r="DQ158" i="1"/>
  <c r="DM157" i="1"/>
  <c r="DM158" i="1"/>
  <c r="DI157" i="1"/>
  <c r="DI158" i="1"/>
  <c r="HZ234" i="1"/>
  <c r="HY235" i="1"/>
  <c r="DX84" i="1"/>
  <c r="DX83" i="1"/>
  <c r="DT84" i="1"/>
  <c r="DT83" i="1"/>
  <c r="DP84" i="1"/>
  <c r="DP83" i="1"/>
  <c r="DK83" i="1"/>
  <c r="EH83" i="1" s="1"/>
  <c r="DK84" i="1"/>
  <c r="DH83" i="1"/>
  <c r="EE83" i="1" s="1"/>
  <c r="DH84" i="1"/>
  <c r="DW83" i="1"/>
  <c r="ET83" i="1" s="1"/>
  <c r="DW84" i="1"/>
  <c r="DS83" i="1"/>
  <c r="EP83" i="1" s="1"/>
  <c r="DS84" i="1"/>
  <c r="DO83" i="1"/>
  <c r="EL83" i="1" s="1"/>
  <c r="DO84" i="1"/>
  <c r="DL83" i="1"/>
  <c r="EI83" i="1" s="1"/>
  <c r="DL84" i="1"/>
  <c r="DG83" i="1"/>
  <c r="ED83" i="1" s="1"/>
  <c r="DG84" i="1"/>
  <c r="HL236" i="1"/>
  <c r="B237" i="1"/>
  <c r="CH236" i="1"/>
  <c r="DZ157" i="1"/>
  <c r="DZ158" i="1"/>
  <c r="DV157" i="1"/>
  <c r="DV158" i="1"/>
  <c r="DR157" i="1"/>
  <c r="DR158" i="1"/>
  <c r="DN157" i="1"/>
  <c r="DN158" i="1"/>
  <c r="DJ157" i="1"/>
  <c r="DJ158" i="1"/>
  <c r="DF157" i="1"/>
  <c r="EA157" i="1" s="1"/>
  <c r="EC157" i="1" s="1"/>
  <c r="DF158" i="1"/>
  <c r="DW157" i="1"/>
  <c r="ET157" i="1" s="1"/>
  <c r="DW158" i="1"/>
  <c r="DS157" i="1"/>
  <c r="EP157" i="1" s="1"/>
  <c r="DS158" i="1"/>
  <c r="DO157" i="1"/>
  <c r="EL157" i="1" s="1"/>
  <c r="DO158" i="1"/>
  <c r="DK157" i="1"/>
  <c r="EH157" i="1" s="1"/>
  <c r="DK158" i="1"/>
  <c r="DG157" i="1"/>
  <c r="ED157" i="1" s="1"/>
  <c r="DG158" i="1"/>
  <c r="CH163" i="1"/>
  <c r="HL163" i="1"/>
  <c r="B164" i="1"/>
  <c r="EF168" i="1"/>
  <c r="EJ168" i="1"/>
  <c r="EN168" i="1"/>
  <c r="ER168" i="1"/>
  <c r="EU168" i="1"/>
  <c r="EW168" i="1"/>
  <c r="EV168" i="1"/>
  <c r="EP168" i="1"/>
  <c r="EH168" i="1"/>
  <c r="EQ168" i="1"/>
  <c r="EM168" i="1"/>
  <c r="EI168" i="1"/>
  <c r="EE168" i="1"/>
  <c r="ET168" i="1"/>
  <c r="EL168" i="1"/>
  <c r="ED168" i="1"/>
  <c r="ES168" i="1"/>
  <c r="EO168" i="1"/>
  <c r="EK168" i="1"/>
  <c r="EG168" i="1"/>
  <c r="EC168" i="1"/>
  <c r="EP101" i="1" l="1"/>
  <c r="CK48" i="75"/>
  <c r="CJ349" i="75"/>
  <c r="CN360" i="75"/>
  <c r="CN332" i="75"/>
  <c r="CK335" i="75"/>
  <c r="CP336" i="75" s="1"/>
  <c r="CK339" i="75"/>
  <c r="CN46" i="75"/>
  <c r="CK41" i="75"/>
  <c r="CN58" i="75"/>
  <c r="BI91" i="45"/>
  <c r="CN336" i="75"/>
  <c r="M213" i="51"/>
  <c r="M366" i="51"/>
  <c r="R366" i="51" s="1"/>
  <c r="M260" i="51"/>
  <c r="CN356" i="75"/>
  <c r="CP65" i="75"/>
  <c r="CP337" i="75"/>
  <c r="CJ345" i="75"/>
  <c r="CK345" i="75"/>
  <c r="CP345" i="75" s="1"/>
  <c r="CP61" i="75"/>
  <c r="CP69" i="75"/>
  <c r="CJ39" i="75"/>
  <c r="CJ47" i="75"/>
  <c r="CN337" i="75"/>
  <c r="CN344" i="75"/>
  <c r="CJ343" i="75"/>
  <c r="CN61" i="75"/>
  <c r="CN69" i="75"/>
  <c r="BM335" i="45"/>
  <c r="BM336" i="45" s="1"/>
  <c r="BM337" i="45" s="1"/>
  <c r="BM338" i="45" s="1"/>
  <c r="BM339" i="45" s="1"/>
  <c r="BM340" i="45" s="1"/>
  <c r="BM341" i="45" s="1"/>
  <c r="BI181" i="45"/>
  <c r="BI182" i="45" s="1"/>
  <c r="BI183" i="45" s="1"/>
  <c r="BI184" i="45" s="1"/>
  <c r="BI185" i="45" s="1"/>
  <c r="BI186" i="45" s="1"/>
  <c r="CO337" i="75"/>
  <c r="CI352" i="75"/>
  <c r="CN352" i="75" s="1"/>
  <c r="CI368" i="75"/>
  <c r="CJ368" i="75"/>
  <c r="CN334" i="75"/>
  <c r="CP367" i="75"/>
  <c r="CN371" i="75"/>
  <c r="CO49" i="75"/>
  <c r="CP74" i="75"/>
  <c r="CO351" i="75"/>
  <c r="CI367" i="75"/>
  <c r="CN367" i="75" s="1"/>
  <c r="CP53" i="75"/>
  <c r="CI48" i="75"/>
  <c r="CN48" i="75" s="1"/>
  <c r="CP368" i="75"/>
  <c r="CP40" i="75"/>
  <c r="CI364" i="75"/>
  <c r="CL364" i="75"/>
  <c r="AB364" i="75"/>
  <c r="BU364" i="75" s="1"/>
  <c r="CB364" i="75" s="1"/>
  <c r="FH335" i="75" s="1"/>
  <c r="AI364" i="75"/>
  <c r="AU364" i="75" s="1"/>
  <c r="CJ364" i="75"/>
  <c r="CO364" i="75" s="1"/>
  <c r="CL334" i="75"/>
  <c r="AB334" i="75"/>
  <c r="BU334" i="75" s="1"/>
  <c r="CB334" i="75" s="1"/>
  <c r="AI334" i="75"/>
  <c r="AU334" i="75" s="1"/>
  <c r="CL342" i="75"/>
  <c r="AB342" i="75"/>
  <c r="BU342" i="75" s="1"/>
  <c r="CB342" i="75" s="1"/>
  <c r="FH313" i="75" s="1"/>
  <c r="AI342" i="75"/>
  <c r="AU342" i="75" s="1"/>
  <c r="CL340" i="75"/>
  <c r="AB340" i="75"/>
  <c r="BU340" i="75" s="1"/>
  <c r="CB340" i="75" s="1"/>
  <c r="FH311" i="75" s="1"/>
  <c r="AI340" i="75"/>
  <c r="AU340" i="75" s="1"/>
  <c r="CL351" i="75"/>
  <c r="AB351" i="75"/>
  <c r="BU351" i="75" s="1"/>
  <c r="CB351" i="75" s="1"/>
  <c r="FH322" i="75" s="1"/>
  <c r="AI351" i="75"/>
  <c r="AU351" i="75" s="1"/>
  <c r="CK353" i="75"/>
  <c r="CP353" i="75" s="1"/>
  <c r="CL353" i="75"/>
  <c r="AB353" i="75"/>
  <c r="BU353" i="75" s="1"/>
  <c r="CB353" i="75" s="1"/>
  <c r="FH324" i="75" s="1"/>
  <c r="AI353" i="75"/>
  <c r="AU353" i="75" s="1"/>
  <c r="CN357" i="75"/>
  <c r="CL357" i="75"/>
  <c r="AB357" i="75"/>
  <c r="BU357" i="75" s="1"/>
  <c r="CB357" i="75" s="1"/>
  <c r="FH328" i="75" s="1"/>
  <c r="AI357" i="75"/>
  <c r="AU357" i="75" s="1"/>
  <c r="CL359" i="75"/>
  <c r="AB359" i="75"/>
  <c r="BU359" i="75" s="1"/>
  <c r="CB359" i="75" s="1"/>
  <c r="FH330" i="75" s="1"/>
  <c r="AI359" i="75"/>
  <c r="AU359" i="75" s="1"/>
  <c r="CJ361" i="75"/>
  <c r="CL361" i="75"/>
  <c r="AB361" i="75"/>
  <c r="BU361" i="75" s="1"/>
  <c r="CB361" i="75" s="1"/>
  <c r="FH332" i="75" s="1"/>
  <c r="AI361" i="75"/>
  <c r="AU361" i="75" s="1"/>
  <c r="CL363" i="75"/>
  <c r="AB363" i="75"/>
  <c r="BU363" i="75" s="1"/>
  <c r="CB363" i="75" s="1"/>
  <c r="FH334" i="75" s="1"/>
  <c r="AI363" i="75"/>
  <c r="AU363" i="75" s="1"/>
  <c r="CI365" i="75"/>
  <c r="CN365" i="75" s="1"/>
  <c r="AB365" i="75"/>
  <c r="BU365" i="75" s="1"/>
  <c r="CB365" i="75" s="1"/>
  <c r="FH336" i="75" s="1"/>
  <c r="CL365" i="75"/>
  <c r="CQ365" i="75" s="1"/>
  <c r="AI365" i="75"/>
  <c r="AU365" i="75" s="1"/>
  <c r="AB369" i="75"/>
  <c r="BU369" i="75" s="1"/>
  <c r="CB369" i="75" s="1"/>
  <c r="FH340" i="75" s="1"/>
  <c r="CL369" i="75"/>
  <c r="AI369" i="75"/>
  <c r="AU369" i="75" s="1"/>
  <c r="AI38" i="75"/>
  <c r="CL38" i="75"/>
  <c r="AB38" i="75"/>
  <c r="CJ38" i="75"/>
  <c r="AB42" i="75"/>
  <c r="AI42" i="75"/>
  <c r="CL42" i="75"/>
  <c r="CJ42" i="75"/>
  <c r="CO42" i="75" s="1"/>
  <c r="CL46" i="75"/>
  <c r="AI46" i="75"/>
  <c r="AB46" i="75"/>
  <c r="CJ46" i="75"/>
  <c r="CI50" i="75"/>
  <c r="CN50" i="75" s="1"/>
  <c r="CL50" i="75"/>
  <c r="AI50" i="75"/>
  <c r="AB50" i="75"/>
  <c r="CJ50" i="75"/>
  <c r="CO50" i="75" s="1"/>
  <c r="CL54" i="75"/>
  <c r="AI54" i="75"/>
  <c r="AB54" i="75"/>
  <c r="CJ54" i="75"/>
  <c r="CP75" i="75"/>
  <c r="CO39" i="75"/>
  <c r="CO47" i="75"/>
  <c r="CI37" i="75"/>
  <c r="CN38" i="75" s="1"/>
  <c r="CL37" i="75"/>
  <c r="AI37" i="75"/>
  <c r="AB37" i="75"/>
  <c r="CL45" i="75"/>
  <c r="AB45" i="75"/>
  <c r="AI45" i="75"/>
  <c r="CP56" i="75"/>
  <c r="CO62" i="75"/>
  <c r="CP64" i="75"/>
  <c r="CP68" i="75"/>
  <c r="CN333" i="75"/>
  <c r="CN40" i="75"/>
  <c r="AB40" i="75"/>
  <c r="CL40" i="75"/>
  <c r="AI40" i="75"/>
  <c r="CJ40" i="75"/>
  <c r="CO40" i="75" s="1"/>
  <c r="AI337" i="75"/>
  <c r="AU337" i="75" s="1"/>
  <c r="CL337" i="75"/>
  <c r="AB337" i="75"/>
  <c r="BU337" i="75" s="1"/>
  <c r="CB337" i="75" s="1"/>
  <c r="CL44" i="75"/>
  <c r="AI44" i="75"/>
  <c r="AB44" i="75"/>
  <c r="CJ44" i="75"/>
  <c r="CO48" i="75"/>
  <c r="CI347" i="75"/>
  <c r="CL347" i="75"/>
  <c r="AB347" i="75"/>
  <c r="BU347" i="75" s="1"/>
  <c r="CB347" i="75" s="1"/>
  <c r="FH318" i="75" s="1"/>
  <c r="AI347" i="75"/>
  <c r="AU347" i="75" s="1"/>
  <c r="CO350" i="75"/>
  <c r="CL354" i="75"/>
  <c r="CQ354" i="75" s="1"/>
  <c r="AB354" i="75"/>
  <c r="BU354" i="75" s="1"/>
  <c r="CB354" i="75" s="1"/>
  <c r="FH325" i="75" s="1"/>
  <c r="AI354" i="75"/>
  <c r="AU354" i="75" s="1"/>
  <c r="CJ358" i="75"/>
  <c r="CL358" i="75"/>
  <c r="CQ358" i="75" s="1"/>
  <c r="AB358" i="75"/>
  <c r="BU358" i="75" s="1"/>
  <c r="CB358" i="75" s="1"/>
  <c r="FH329" i="75" s="1"/>
  <c r="AI358" i="75"/>
  <c r="AU358" i="75" s="1"/>
  <c r="CK362" i="75"/>
  <c r="CL362" i="75"/>
  <c r="CQ362" i="75" s="1"/>
  <c r="AB362" i="75"/>
  <c r="BU362" i="75" s="1"/>
  <c r="CB362" i="75" s="1"/>
  <c r="FH333" i="75" s="1"/>
  <c r="AI362" i="75"/>
  <c r="AU362" i="75" s="1"/>
  <c r="CJ362" i="75"/>
  <c r="CO362" i="75" s="1"/>
  <c r="CK364" i="75"/>
  <c r="CL366" i="75"/>
  <c r="CQ366" i="75" s="1"/>
  <c r="AB366" i="75"/>
  <c r="BU366" i="75" s="1"/>
  <c r="CB366" i="75" s="1"/>
  <c r="FH337" i="75" s="1"/>
  <c r="AI366" i="75"/>
  <c r="AU366" i="75" s="1"/>
  <c r="CJ366" i="75"/>
  <c r="CO338" i="75"/>
  <c r="CK342" i="75"/>
  <c r="CP342" i="75" s="1"/>
  <c r="CN348" i="75"/>
  <c r="CK348" i="75"/>
  <c r="CP348" i="75" s="1"/>
  <c r="CL348" i="75"/>
  <c r="CQ348" i="75" s="1"/>
  <c r="AB348" i="75"/>
  <c r="BU348" i="75" s="1"/>
  <c r="CB348" i="75" s="1"/>
  <c r="FH319" i="75" s="1"/>
  <c r="AI348" i="75"/>
  <c r="AU348" i="75" s="1"/>
  <c r="CK359" i="75"/>
  <c r="CP359" i="75" s="1"/>
  <c r="CK361" i="75"/>
  <c r="CK365" i="75"/>
  <c r="CJ369" i="75"/>
  <c r="CO369" i="75" s="1"/>
  <c r="CN335" i="75"/>
  <c r="CK42" i="75"/>
  <c r="CP42" i="75" s="1"/>
  <c r="CO339" i="75"/>
  <c r="CL339" i="75"/>
  <c r="AB339" i="75"/>
  <c r="BU339" i="75" s="1"/>
  <c r="CB339" i="75" s="1"/>
  <c r="FH310" i="75" s="1"/>
  <c r="AI339" i="75"/>
  <c r="AU339" i="75" s="1"/>
  <c r="CN343" i="75"/>
  <c r="CK50" i="75"/>
  <c r="CP50" i="75" s="1"/>
  <c r="CI52" i="75"/>
  <c r="CL52" i="75"/>
  <c r="AI52" i="75"/>
  <c r="AB52" i="75"/>
  <c r="CJ52" i="75"/>
  <c r="CO55" i="75"/>
  <c r="CN59" i="75"/>
  <c r="CK59" i="75"/>
  <c r="CL59" i="75"/>
  <c r="AI59" i="75"/>
  <c r="AB59" i="75"/>
  <c r="CL61" i="75"/>
  <c r="AB61" i="75"/>
  <c r="AI61" i="75"/>
  <c r="CI63" i="75"/>
  <c r="CN63" i="75" s="1"/>
  <c r="CL63" i="75"/>
  <c r="AB63" i="75"/>
  <c r="AI63" i="75"/>
  <c r="CN67" i="75"/>
  <c r="CL67" i="75"/>
  <c r="AB67" i="75"/>
  <c r="AI67" i="75"/>
  <c r="CL69" i="75"/>
  <c r="AI69" i="75"/>
  <c r="AB69" i="75"/>
  <c r="CN75" i="75"/>
  <c r="CL75" i="75"/>
  <c r="I75" i="75"/>
  <c r="AB75" i="75"/>
  <c r="AI75" i="75"/>
  <c r="CN43" i="75"/>
  <c r="CL43" i="75"/>
  <c r="AB43" i="75"/>
  <c r="AI43" i="75"/>
  <c r="CK37" i="75"/>
  <c r="CP37" i="75" s="1"/>
  <c r="CI41" i="75"/>
  <c r="CN41" i="75" s="1"/>
  <c r="AI41" i="75"/>
  <c r="CL41" i="75"/>
  <c r="AB41" i="75"/>
  <c r="CJ45" i="75"/>
  <c r="CN49" i="75"/>
  <c r="CL49" i="75"/>
  <c r="AB49" i="75"/>
  <c r="AI49" i="75"/>
  <c r="CN56" i="75"/>
  <c r="CL56" i="75"/>
  <c r="AB56" i="75"/>
  <c r="AI56" i="75"/>
  <c r="CJ56" i="75"/>
  <c r="CN60" i="75"/>
  <c r="CL60" i="75"/>
  <c r="AB60" i="75"/>
  <c r="AI60" i="75"/>
  <c r="CJ60" i="75"/>
  <c r="CO60" i="75" s="1"/>
  <c r="CN64" i="75"/>
  <c r="CL64" i="75"/>
  <c r="AB64" i="75"/>
  <c r="AI64" i="75"/>
  <c r="CJ64" i="75"/>
  <c r="CO65" i="75" s="1"/>
  <c r="CN68" i="75"/>
  <c r="CL68" i="75"/>
  <c r="AI68" i="75"/>
  <c r="AB68" i="75"/>
  <c r="CJ68" i="75"/>
  <c r="Z346" i="75"/>
  <c r="AG346" i="75"/>
  <c r="AM346" i="75" s="1"/>
  <c r="X51" i="75"/>
  <c r="H51" i="75"/>
  <c r="AE51" i="75"/>
  <c r="AE79" i="75" s="1"/>
  <c r="CI51" i="75"/>
  <c r="Y51" i="75"/>
  <c r="CJ51" i="75"/>
  <c r="AF51" i="75"/>
  <c r="AF79" i="75" s="1"/>
  <c r="CP48" i="75"/>
  <c r="CP350" i="75"/>
  <c r="CL352" i="75"/>
  <c r="CQ352" i="75" s="1"/>
  <c r="AB352" i="75"/>
  <c r="BU352" i="75" s="1"/>
  <c r="CB352" i="75" s="1"/>
  <c r="FH323" i="75" s="1"/>
  <c r="AI352" i="75"/>
  <c r="AU352" i="75" s="1"/>
  <c r="CJ352" i="75"/>
  <c r="CO352" i="75" s="1"/>
  <c r="CP354" i="75"/>
  <c r="CK356" i="75"/>
  <c r="CL356" i="75"/>
  <c r="AB356" i="75"/>
  <c r="BU356" i="75" s="1"/>
  <c r="CB356" i="75" s="1"/>
  <c r="FH327" i="75" s="1"/>
  <c r="AI356" i="75"/>
  <c r="AU356" i="75" s="1"/>
  <c r="CJ356" i="75"/>
  <c r="CO356" i="75" s="1"/>
  <c r="CL360" i="75"/>
  <c r="CQ360" i="75" s="1"/>
  <c r="AB360" i="75"/>
  <c r="BU360" i="75" s="1"/>
  <c r="CB360" i="75" s="1"/>
  <c r="FH331" i="75" s="1"/>
  <c r="AI360" i="75"/>
  <c r="AU360" i="75" s="1"/>
  <c r="CJ360" i="75"/>
  <c r="CL368" i="75"/>
  <c r="AB368" i="75"/>
  <c r="BU368" i="75" s="1"/>
  <c r="CB368" i="75" s="1"/>
  <c r="FH339" i="75" s="1"/>
  <c r="AI368" i="75"/>
  <c r="AU368" i="75" s="1"/>
  <c r="CJ334" i="75"/>
  <c r="CO334" i="75" s="1"/>
  <c r="CJ342" i="75"/>
  <c r="CO343" i="75" s="1"/>
  <c r="CJ332" i="75"/>
  <c r="CO332" i="75" s="1"/>
  <c r="CL332" i="75"/>
  <c r="AB332" i="75"/>
  <c r="BU332" i="75" s="1"/>
  <c r="CB332" i="75" s="1"/>
  <c r="AI332" i="75"/>
  <c r="AU332" i="75" s="1"/>
  <c r="CJ340" i="75"/>
  <c r="CO340" i="75" s="1"/>
  <c r="CI353" i="75"/>
  <c r="CN353" i="75" s="1"/>
  <c r="CK355" i="75"/>
  <c r="CP355" i="75" s="1"/>
  <c r="CL355" i="75"/>
  <c r="CQ355" i="75" s="1"/>
  <c r="AB355" i="75"/>
  <c r="BU355" i="75" s="1"/>
  <c r="CB355" i="75" s="1"/>
  <c r="FH326" i="75" s="1"/>
  <c r="AI355" i="75"/>
  <c r="AU355" i="75" s="1"/>
  <c r="CJ359" i="75"/>
  <c r="CO359" i="75" s="1"/>
  <c r="CI361" i="75"/>
  <c r="CN361" i="75" s="1"/>
  <c r="CI363" i="75"/>
  <c r="CJ367" i="75"/>
  <c r="CO367" i="75" s="1"/>
  <c r="CL367" i="75"/>
  <c r="AB367" i="75"/>
  <c r="BU367" i="75" s="1"/>
  <c r="CB367" i="75" s="1"/>
  <c r="FH338" i="75" s="1"/>
  <c r="AI367" i="75"/>
  <c r="AU367" i="75" s="1"/>
  <c r="CI369" i="75"/>
  <c r="CN369" i="75" s="1"/>
  <c r="CK371" i="75"/>
  <c r="CL371" i="75"/>
  <c r="AB371" i="75"/>
  <c r="BU371" i="75" s="1"/>
  <c r="CB371" i="75" s="1"/>
  <c r="AI371" i="75"/>
  <c r="AU371" i="75" s="1"/>
  <c r="CR331" i="75"/>
  <c r="CU331" i="75" s="1"/>
  <c r="CL331" i="75"/>
  <c r="CQ331" i="75" s="1"/>
  <c r="AB331" i="75"/>
  <c r="BU331" i="75" s="1"/>
  <c r="CB331" i="75" s="1"/>
  <c r="AI331" i="75"/>
  <c r="AU331" i="75" s="1"/>
  <c r="CO61" i="75"/>
  <c r="CN39" i="75"/>
  <c r="CL39" i="75"/>
  <c r="AI39" i="75"/>
  <c r="AB39" i="75"/>
  <c r="CP43" i="75"/>
  <c r="CN47" i="75"/>
  <c r="CL47" i="75"/>
  <c r="AI47" i="75"/>
  <c r="AB47" i="75"/>
  <c r="CN53" i="75"/>
  <c r="CL53" i="75"/>
  <c r="AB53" i="75"/>
  <c r="AI53" i="75"/>
  <c r="CP41" i="75"/>
  <c r="CP49" i="75"/>
  <c r="CL58" i="75"/>
  <c r="AI58" i="75"/>
  <c r="AB58" i="75"/>
  <c r="CJ58" i="75"/>
  <c r="CO58" i="75" s="1"/>
  <c r="CL62" i="75"/>
  <c r="AB62" i="75"/>
  <c r="AI62" i="75"/>
  <c r="AI66" i="75"/>
  <c r="CL66" i="75"/>
  <c r="AB66" i="75"/>
  <c r="CJ66" i="75"/>
  <c r="CO66" i="75" s="1"/>
  <c r="CL70" i="75"/>
  <c r="AB70" i="75"/>
  <c r="AI70" i="75"/>
  <c r="CJ70" i="75"/>
  <c r="CO70" i="75" s="1"/>
  <c r="CL74" i="75"/>
  <c r="AB74" i="75"/>
  <c r="AI74" i="75"/>
  <c r="CJ74" i="75"/>
  <c r="CP76" i="75"/>
  <c r="CL36" i="75"/>
  <c r="AB36" i="75"/>
  <c r="AI36" i="75"/>
  <c r="CL333" i="75"/>
  <c r="AI333" i="75"/>
  <c r="AU333" i="75" s="1"/>
  <c r="AB333" i="75"/>
  <c r="BU333" i="75" s="1"/>
  <c r="CB333" i="75" s="1"/>
  <c r="CN341" i="75"/>
  <c r="CJ341" i="75"/>
  <c r="CO341" i="75" s="1"/>
  <c r="CL341" i="75"/>
  <c r="CQ341" i="75" s="1"/>
  <c r="AB341" i="75"/>
  <c r="BU341" i="75" s="1"/>
  <c r="CB341" i="75" s="1"/>
  <c r="FH312" i="75" s="1"/>
  <c r="AI341" i="75"/>
  <c r="AU341" i="75" s="1"/>
  <c r="CL48" i="75"/>
  <c r="AB48" i="75"/>
  <c r="AI48" i="75"/>
  <c r="CL345" i="75"/>
  <c r="AB345" i="75"/>
  <c r="BU345" i="75" s="1"/>
  <c r="CB345" i="75" s="1"/>
  <c r="FH316" i="75" s="1"/>
  <c r="AI345" i="75"/>
  <c r="AU345" i="75" s="1"/>
  <c r="CL349" i="75"/>
  <c r="AB349" i="75"/>
  <c r="BU349" i="75" s="1"/>
  <c r="CB349" i="75" s="1"/>
  <c r="FH320" i="75" s="1"/>
  <c r="AI349" i="75"/>
  <c r="AU349" i="75" s="1"/>
  <c r="CI350" i="75"/>
  <c r="CN350" i="75" s="1"/>
  <c r="AB350" i="75"/>
  <c r="BU350" i="75" s="1"/>
  <c r="CB350" i="75" s="1"/>
  <c r="FH321" i="75" s="1"/>
  <c r="CL350" i="75"/>
  <c r="AI350" i="75"/>
  <c r="AU350" i="75" s="1"/>
  <c r="CI354" i="75"/>
  <c r="CN354" i="75" s="1"/>
  <c r="CJ354" i="75"/>
  <c r="CI358" i="75"/>
  <c r="CN358" i="75" s="1"/>
  <c r="CK360" i="75"/>
  <c r="CP360" i="75" s="1"/>
  <c r="CI362" i="75"/>
  <c r="CN362" i="75" s="1"/>
  <c r="CK370" i="75"/>
  <c r="CL370" i="75"/>
  <c r="CQ370" i="75" s="1"/>
  <c r="AB370" i="75"/>
  <c r="BU370" i="75" s="1"/>
  <c r="CB370" i="75" s="1"/>
  <c r="FH341" i="75" s="1"/>
  <c r="AI370" i="75"/>
  <c r="AU370" i="75" s="1"/>
  <c r="CJ370" i="75"/>
  <c r="CK334" i="75"/>
  <c r="CP334" i="75" s="1"/>
  <c r="CN338" i="75"/>
  <c r="CK338" i="75"/>
  <c r="CP338" i="75" s="1"/>
  <c r="CL338" i="75"/>
  <c r="CQ338" i="75" s="1"/>
  <c r="AB338" i="75"/>
  <c r="BU338" i="75" s="1"/>
  <c r="CB338" i="75" s="1"/>
  <c r="AI338" i="75"/>
  <c r="AU338" i="75" s="1"/>
  <c r="CJ348" i="75"/>
  <c r="CO348" i="75" s="1"/>
  <c r="CK332" i="75"/>
  <c r="CP333" i="75" s="1"/>
  <c r="CL336" i="75"/>
  <c r="AB336" i="75"/>
  <c r="BU336" i="75" s="1"/>
  <c r="CB336" i="75" s="1"/>
  <c r="AI336" i="75"/>
  <c r="AU336" i="75" s="1"/>
  <c r="CK340" i="75"/>
  <c r="CP340" i="75" s="1"/>
  <c r="CL344" i="75"/>
  <c r="AB344" i="75"/>
  <c r="BU344" i="75" s="1"/>
  <c r="CB344" i="75" s="1"/>
  <c r="FH315" i="75" s="1"/>
  <c r="AI344" i="75"/>
  <c r="AU344" i="75" s="1"/>
  <c r="CJ344" i="75"/>
  <c r="CO344" i="75" s="1"/>
  <c r="CK351" i="75"/>
  <c r="CP351" i="75" s="1"/>
  <c r="CJ353" i="75"/>
  <c r="CO353" i="75" s="1"/>
  <c r="CJ357" i="75"/>
  <c r="CO357" i="75" s="1"/>
  <c r="CK357" i="75"/>
  <c r="CP357" i="75" s="1"/>
  <c r="CK363" i="75"/>
  <c r="CP363" i="75" s="1"/>
  <c r="CJ365" i="75"/>
  <c r="CO365" i="75" s="1"/>
  <c r="CK369" i="75"/>
  <c r="CP369" i="75" s="1"/>
  <c r="CK331" i="75"/>
  <c r="CP331" i="75" s="1"/>
  <c r="CK38" i="75"/>
  <c r="CP38" i="75" s="1"/>
  <c r="CJ335" i="75"/>
  <c r="CO335" i="75" s="1"/>
  <c r="CL335" i="75"/>
  <c r="CQ335" i="75" s="1"/>
  <c r="AB335" i="75"/>
  <c r="BU335" i="75" s="1"/>
  <c r="CB335" i="75" s="1"/>
  <c r="AI335" i="75"/>
  <c r="AU335" i="75" s="1"/>
  <c r="CI339" i="75"/>
  <c r="CN339" i="75" s="1"/>
  <c r="CK46" i="75"/>
  <c r="CP47" i="75" s="1"/>
  <c r="CK343" i="75"/>
  <c r="CP343" i="75" s="1"/>
  <c r="CL343" i="75"/>
  <c r="CQ343" i="75" s="1"/>
  <c r="AB343" i="75"/>
  <c r="BU343" i="75" s="1"/>
  <c r="CB343" i="75" s="1"/>
  <c r="FH314" i="75" s="1"/>
  <c r="AI343" i="75"/>
  <c r="AU343" i="75" s="1"/>
  <c r="CK54" i="75"/>
  <c r="CP54" i="75" s="1"/>
  <c r="CN55" i="75"/>
  <c r="CL55" i="75"/>
  <c r="AB55" i="75"/>
  <c r="AI55" i="75"/>
  <c r="CK57" i="75"/>
  <c r="CP57" i="75" s="1"/>
  <c r="AI57" i="75"/>
  <c r="CL57" i="75"/>
  <c r="AB57" i="75"/>
  <c r="CJ63" i="75"/>
  <c r="CO63" i="75" s="1"/>
  <c r="CI65" i="75"/>
  <c r="CN65" i="75" s="1"/>
  <c r="CL65" i="75"/>
  <c r="AI65" i="75"/>
  <c r="AB65" i="75"/>
  <c r="CJ67" i="75"/>
  <c r="CO67" i="75" s="1"/>
  <c r="CN71" i="75"/>
  <c r="CK71" i="75"/>
  <c r="CP72" i="75" s="1"/>
  <c r="CL71" i="75"/>
  <c r="AB71" i="75"/>
  <c r="AI71" i="75"/>
  <c r="CL73" i="75"/>
  <c r="AI73" i="75"/>
  <c r="AB73" i="75"/>
  <c r="CJ75" i="75"/>
  <c r="CJ43" i="75"/>
  <c r="CO43" i="75" s="1"/>
  <c r="CJ53" i="75"/>
  <c r="CO53" i="75" s="1"/>
  <c r="CJ37" i="75"/>
  <c r="CO37" i="75" s="1"/>
  <c r="CK45" i="75"/>
  <c r="CP45" i="75" s="1"/>
  <c r="CK58" i="75"/>
  <c r="CP58" i="75" s="1"/>
  <c r="CR58" i="75" s="1"/>
  <c r="CK62" i="75"/>
  <c r="CP62" i="75" s="1"/>
  <c r="CK66" i="75"/>
  <c r="CP66" i="75" s="1"/>
  <c r="CK70" i="75"/>
  <c r="CI72" i="75"/>
  <c r="CN72" i="75" s="1"/>
  <c r="CL72" i="75"/>
  <c r="AB72" i="75"/>
  <c r="AI72" i="75"/>
  <c r="CJ72" i="75"/>
  <c r="CO72" i="75" s="1"/>
  <c r="CN76" i="75"/>
  <c r="CL76" i="75"/>
  <c r="I76" i="75"/>
  <c r="AB76" i="75"/>
  <c r="AI76" i="75"/>
  <c r="CJ76" i="75"/>
  <c r="CO77" i="75" s="1"/>
  <c r="CR77" i="75" s="1"/>
  <c r="Y346" i="75"/>
  <c r="AF346" i="75"/>
  <c r="AL346" i="75" s="1"/>
  <c r="H346" i="75"/>
  <c r="X346" i="75"/>
  <c r="AO346" i="75"/>
  <c r="AE346" i="75"/>
  <c r="AK346" i="75" s="1"/>
  <c r="Z51" i="75"/>
  <c r="AG51" i="75"/>
  <c r="AG79" i="75" s="1"/>
  <c r="CK51" i="75"/>
  <c r="CP51" i="75" s="1"/>
  <c r="DB44" i="71"/>
  <c r="DG45" i="71" s="1"/>
  <c r="DA44" i="71"/>
  <c r="DA75" i="71"/>
  <c r="DC55" i="71"/>
  <c r="DB55" i="71"/>
  <c r="DB70" i="71"/>
  <c r="DC70" i="71"/>
  <c r="DA70" i="71"/>
  <c r="DB69" i="71"/>
  <c r="AJ51" i="71"/>
  <c r="DB38" i="71"/>
  <c r="AA38" i="71"/>
  <c r="DC61" i="71"/>
  <c r="AA61" i="71"/>
  <c r="DC71" i="71"/>
  <c r="DH71" i="71" s="1"/>
  <c r="AA71" i="71"/>
  <c r="DB42" i="71"/>
  <c r="AA42" i="71"/>
  <c r="DA62" i="71"/>
  <c r="AA62" i="71"/>
  <c r="DA48" i="71"/>
  <c r="AA48" i="71"/>
  <c r="AK47" i="71"/>
  <c r="AL51" i="71"/>
  <c r="DB50" i="71"/>
  <c r="AA50" i="71"/>
  <c r="DB63" i="71"/>
  <c r="DG63" i="71" s="1"/>
  <c r="AA63" i="71"/>
  <c r="DC39" i="71"/>
  <c r="DH40" i="71" s="1"/>
  <c r="AA39" i="71"/>
  <c r="DB41" i="71"/>
  <c r="AA41" i="71"/>
  <c r="DA64" i="71"/>
  <c r="AA64" i="71"/>
  <c r="DB72" i="71"/>
  <c r="AA72" i="71"/>
  <c r="DA53" i="71"/>
  <c r="AA53" i="71"/>
  <c r="AJ36" i="71"/>
  <c r="BR36" i="71" s="1"/>
  <c r="AL57" i="71"/>
  <c r="AK65" i="71"/>
  <c r="BJ69" i="71"/>
  <c r="AL69" i="71"/>
  <c r="AL73" i="71"/>
  <c r="BJ73" i="71"/>
  <c r="AK39" i="71"/>
  <c r="AK56" i="71"/>
  <c r="AL44" i="71"/>
  <c r="AL59" i="71"/>
  <c r="AL63" i="71"/>
  <c r="BI67" i="71"/>
  <c r="AK67" i="71"/>
  <c r="BI71" i="71"/>
  <c r="AK71" i="71"/>
  <c r="BJ75" i="71"/>
  <c r="AL75" i="71"/>
  <c r="DB53" i="71"/>
  <c r="DA72" i="71"/>
  <c r="DA63" i="71"/>
  <c r="DF63" i="71" s="1"/>
  <c r="DA71" i="71"/>
  <c r="DF71" i="71" s="1"/>
  <c r="DB48" i="71"/>
  <c r="AF337" i="71"/>
  <c r="Y337" i="71"/>
  <c r="AL337" i="71" s="1"/>
  <c r="Y341" i="71"/>
  <c r="AL341" i="71" s="1"/>
  <c r="AF341" i="71"/>
  <c r="AD345" i="71"/>
  <c r="W345" i="71"/>
  <c r="AJ345" i="71" s="1"/>
  <c r="H345" i="71"/>
  <c r="DA345" i="71" s="1"/>
  <c r="AE345" i="71"/>
  <c r="X345" i="71"/>
  <c r="AK345" i="71" s="1"/>
  <c r="Y349" i="71"/>
  <c r="AL349" i="71" s="1"/>
  <c r="AF349" i="71"/>
  <c r="AF353" i="71"/>
  <c r="Y353" i="71"/>
  <c r="AL353" i="71" s="1"/>
  <c r="Y357" i="71"/>
  <c r="AL357" i="71" s="1"/>
  <c r="AF357" i="71"/>
  <c r="AF361" i="71"/>
  <c r="Y361" i="71"/>
  <c r="AL361" i="71" s="1"/>
  <c r="Y365" i="71"/>
  <c r="AL365" i="71" s="1"/>
  <c r="AF365" i="71"/>
  <c r="AF369" i="71"/>
  <c r="Y369" i="71"/>
  <c r="AE336" i="71"/>
  <c r="X336" i="71"/>
  <c r="AK336" i="71" s="1"/>
  <c r="X340" i="71"/>
  <c r="AK340" i="71" s="1"/>
  <c r="AE340" i="71"/>
  <c r="AF344" i="71"/>
  <c r="Y344" i="71"/>
  <c r="AL344" i="71" s="1"/>
  <c r="AD344" i="71"/>
  <c r="W344" i="71"/>
  <c r="AJ344" i="71" s="1"/>
  <c r="H344" i="71"/>
  <c r="X348" i="71"/>
  <c r="AK348" i="71" s="1"/>
  <c r="AE348" i="71"/>
  <c r="AE352" i="71"/>
  <c r="X352" i="71"/>
  <c r="AK352" i="71" s="1"/>
  <c r="X356" i="71"/>
  <c r="AK356" i="71" s="1"/>
  <c r="AE356" i="71"/>
  <c r="AE360" i="71"/>
  <c r="X360" i="71"/>
  <c r="AK360" i="71" s="1"/>
  <c r="X364" i="71"/>
  <c r="AK364" i="71" s="1"/>
  <c r="AE364" i="71"/>
  <c r="AE368" i="71"/>
  <c r="X368" i="71"/>
  <c r="X372" i="71"/>
  <c r="AE372" i="71"/>
  <c r="AE375" i="71"/>
  <c r="X375" i="71"/>
  <c r="H51" i="71"/>
  <c r="DB51" i="71" s="1"/>
  <c r="DG51" i="71" s="1"/>
  <c r="AD51" i="71"/>
  <c r="DH43" i="71"/>
  <c r="DD46" i="71"/>
  <c r="AH46" i="71"/>
  <c r="DD52" i="71"/>
  <c r="AH52" i="71"/>
  <c r="DC54" i="71"/>
  <c r="DH54" i="71" s="1"/>
  <c r="DD54" i="71"/>
  <c r="AH54" i="71"/>
  <c r="DC57" i="71"/>
  <c r="AH57" i="71"/>
  <c r="DD57" i="71"/>
  <c r="DC59" i="71"/>
  <c r="DD59" i="71"/>
  <c r="AH59" i="71"/>
  <c r="DB61" i="71"/>
  <c r="DG62" i="71" s="1"/>
  <c r="AH61" i="71"/>
  <c r="DD61" i="71"/>
  <c r="DB65" i="71"/>
  <c r="DD65" i="71"/>
  <c r="AH65" i="71"/>
  <c r="DB67" i="71"/>
  <c r="AH67" i="71"/>
  <c r="DD67" i="71"/>
  <c r="DC69" i="71"/>
  <c r="DD69" i="71"/>
  <c r="AH69" i="71"/>
  <c r="DC73" i="71"/>
  <c r="DD73" i="71"/>
  <c r="AH73" i="71"/>
  <c r="DC75" i="71"/>
  <c r="AH75" i="71"/>
  <c r="DD75" i="71"/>
  <c r="DB47" i="71"/>
  <c r="AH47" i="71"/>
  <c r="DD47" i="71"/>
  <c r="AH49" i="71"/>
  <c r="DD49" i="71"/>
  <c r="DB56" i="71"/>
  <c r="AH56" i="71"/>
  <c r="DD56" i="71"/>
  <c r="AH58" i="71"/>
  <c r="DD58" i="71"/>
  <c r="DD60" i="71"/>
  <c r="AH60" i="71"/>
  <c r="DD68" i="71"/>
  <c r="AH68" i="71"/>
  <c r="DF72" i="71"/>
  <c r="DD76" i="71"/>
  <c r="AH76" i="71"/>
  <c r="DB76" i="71"/>
  <c r="DG77" i="71" s="1"/>
  <c r="AF335" i="71"/>
  <c r="Y335" i="71"/>
  <c r="AL335" i="71" s="1"/>
  <c r="AE339" i="71"/>
  <c r="X339" i="71"/>
  <c r="AK339" i="71" s="1"/>
  <c r="AF343" i="71"/>
  <c r="Y343" i="71"/>
  <c r="AL343" i="71" s="1"/>
  <c r="W343" i="71"/>
  <c r="AJ343" i="71" s="1"/>
  <c r="H343" i="71"/>
  <c r="DB343" i="71" s="1"/>
  <c r="AD343" i="71"/>
  <c r="X347" i="71"/>
  <c r="AK347" i="71" s="1"/>
  <c r="AE347" i="71"/>
  <c r="AE351" i="71"/>
  <c r="X351" i="71"/>
  <c r="AK351" i="71" s="1"/>
  <c r="X355" i="71"/>
  <c r="AK355" i="71" s="1"/>
  <c r="AE355" i="71"/>
  <c r="AE359" i="71"/>
  <c r="X359" i="71"/>
  <c r="AK359" i="71" s="1"/>
  <c r="X363" i="71"/>
  <c r="AK363" i="71" s="1"/>
  <c r="AE363" i="71"/>
  <c r="AE367" i="71"/>
  <c r="X367" i="71"/>
  <c r="X371" i="71"/>
  <c r="AE371" i="71"/>
  <c r="W338" i="71"/>
  <c r="AJ338" i="71" s="1"/>
  <c r="H338" i="71"/>
  <c r="DA338" i="71" s="1"/>
  <c r="AD338" i="71"/>
  <c r="X342" i="71"/>
  <c r="AK342" i="71" s="1"/>
  <c r="AE342" i="71"/>
  <c r="AF342" i="71"/>
  <c r="Y342" i="71"/>
  <c r="AL342" i="71" s="1"/>
  <c r="AD346" i="71"/>
  <c r="H346" i="71"/>
  <c r="DB346" i="71" s="1"/>
  <c r="W346" i="71"/>
  <c r="AJ346" i="71" s="1"/>
  <c r="DA346" i="71"/>
  <c r="AD350" i="71"/>
  <c r="H350" i="71"/>
  <c r="DA350" i="71" s="1"/>
  <c r="W350" i="71"/>
  <c r="AD354" i="71"/>
  <c r="H354" i="71"/>
  <c r="DB354" i="71" s="1"/>
  <c r="W354" i="71"/>
  <c r="AJ354" i="71" s="1"/>
  <c r="DA354" i="71"/>
  <c r="AD358" i="71"/>
  <c r="H358" i="71"/>
  <c r="W358" i="71"/>
  <c r="AJ358" i="71" s="1"/>
  <c r="DA358" i="71"/>
  <c r="AD362" i="71"/>
  <c r="H362" i="71"/>
  <c r="DB362" i="71" s="1"/>
  <c r="W362" i="71"/>
  <c r="AJ362" i="71" s="1"/>
  <c r="AD366" i="71"/>
  <c r="H366" i="71"/>
  <c r="DA366" i="71" s="1"/>
  <c r="W366" i="71"/>
  <c r="AD370" i="71"/>
  <c r="H370" i="71"/>
  <c r="DB370" i="71" s="1"/>
  <c r="W370" i="71"/>
  <c r="DA370" i="71"/>
  <c r="Y373" i="71"/>
  <c r="AF373" i="71"/>
  <c r="AD374" i="71"/>
  <c r="H374" i="71"/>
  <c r="W374" i="71"/>
  <c r="DA374" i="71"/>
  <c r="DC46" i="71"/>
  <c r="DH46" i="71" s="1"/>
  <c r="DB46" i="71"/>
  <c r="DG46" i="71" s="1"/>
  <c r="DC52" i="71"/>
  <c r="DH53" i="71" s="1"/>
  <c r="AH55" i="71"/>
  <c r="DD55" i="71"/>
  <c r="AH43" i="71"/>
  <c r="DD43" i="71"/>
  <c r="DC47" i="71"/>
  <c r="AH45" i="71"/>
  <c r="DD45" i="71"/>
  <c r="DB58" i="71"/>
  <c r="AH66" i="71"/>
  <c r="DD66" i="71"/>
  <c r="DC68" i="71"/>
  <c r="AH74" i="71"/>
  <c r="DD74" i="71"/>
  <c r="AD337" i="71"/>
  <c r="W337" i="71"/>
  <c r="AJ337" i="71" s="1"/>
  <c r="H337" i="71"/>
  <c r="DA337" i="71" s="1"/>
  <c r="AE337" i="71"/>
  <c r="X337" i="71"/>
  <c r="AK337" i="71" s="1"/>
  <c r="W341" i="71"/>
  <c r="AJ341" i="71" s="1"/>
  <c r="H341" i="71"/>
  <c r="DA341" i="71" s="1"/>
  <c r="AD341" i="71"/>
  <c r="X341" i="71"/>
  <c r="AK341" i="71" s="1"/>
  <c r="AE341" i="71"/>
  <c r="AF345" i="71"/>
  <c r="Y345" i="71"/>
  <c r="AL345" i="71" s="1"/>
  <c r="W349" i="71"/>
  <c r="AJ349" i="71" s="1"/>
  <c r="H349" i="71"/>
  <c r="DC349" i="71" s="1"/>
  <c r="AD349" i="71"/>
  <c r="DA349" i="71"/>
  <c r="AE349" i="71"/>
  <c r="X349" i="71"/>
  <c r="AK349" i="71" s="1"/>
  <c r="AD353" i="71"/>
  <c r="W353" i="71"/>
  <c r="AJ353" i="71" s="1"/>
  <c r="H353" i="71"/>
  <c r="DA353" i="71" s="1"/>
  <c r="X353" i="71"/>
  <c r="AK353" i="71" s="1"/>
  <c r="AE353" i="71"/>
  <c r="W357" i="71"/>
  <c r="AJ357" i="71" s="1"/>
  <c r="H357" i="71"/>
  <c r="DC357" i="71" s="1"/>
  <c r="AD357" i="71"/>
  <c r="AE357" i="71"/>
  <c r="X357" i="71"/>
  <c r="AK357" i="71" s="1"/>
  <c r="AD361" i="71"/>
  <c r="W361" i="71"/>
  <c r="AJ361" i="71" s="1"/>
  <c r="H361" i="71"/>
  <c r="DA361" i="71" s="1"/>
  <c r="X361" i="71"/>
  <c r="AK361" i="71" s="1"/>
  <c r="AE361" i="71"/>
  <c r="W365" i="71"/>
  <c r="AJ365" i="71" s="1"/>
  <c r="H365" i="71"/>
  <c r="DC365" i="71" s="1"/>
  <c r="AD365" i="71"/>
  <c r="DA365" i="71"/>
  <c r="AE365" i="71"/>
  <c r="X365" i="71"/>
  <c r="AK365" i="71" s="1"/>
  <c r="AD369" i="71"/>
  <c r="W369" i="71"/>
  <c r="H369" i="71"/>
  <c r="DA369" i="71" s="1"/>
  <c r="X369" i="71"/>
  <c r="AE369" i="71"/>
  <c r="AF336" i="71"/>
  <c r="Y336" i="71"/>
  <c r="AL336" i="71" s="1"/>
  <c r="AD336" i="71"/>
  <c r="W336" i="71"/>
  <c r="AJ336" i="71" s="1"/>
  <c r="H336" i="71"/>
  <c r="DC336" i="71" s="1"/>
  <c r="AF340" i="71"/>
  <c r="Y340" i="71"/>
  <c r="AL340" i="71" s="1"/>
  <c r="W340" i="71"/>
  <c r="AJ340" i="71" s="1"/>
  <c r="H340" i="71"/>
  <c r="AD340" i="71"/>
  <c r="DA340" i="71"/>
  <c r="AE344" i="71"/>
  <c r="X344" i="71"/>
  <c r="AK344" i="71" s="1"/>
  <c r="Y348" i="71"/>
  <c r="AL348" i="71" s="1"/>
  <c r="AF348" i="71"/>
  <c r="AD348" i="71"/>
  <c r="H348" i="71"/>
  <c r="DA348" i="71" s="1"/>
  <c r="W348" i="71"/>
  <c r="AJ348" i="71" s="1"/>
  <c r="Y352" i="71"/>
  <c r="AL352" i="71" s="1"/>
  <c r="AF352" i="71"/>
  <c r="W352" i="71"/>
  <c r="AJ352" i="71" s="1"/>
  <c r="AD352" i="71"/>
  <c r="H352" i="71"/>
  <c r="DC352" i="71" s="1"/>
  <c r="Y356" i="71"/>
  <c r="AL356" i="71" s="1"/>
  <c r="AF356" i="71"/>
  <c r="AD356" i="71"/>
  <c r="H356" i="71"/>
  <c r="W356" i="71"/>
  <c r="AJ356" i="71" s="1"/>
  <c r="DA356" i="71"/>
  <c r="Y360" i="71"/>
  <c r="AL360" i="71" s="1"/>
  <c r="AF360" i="71"/>
  <c r="W360" i="71"/>
  <c r="AJ360" i="71" s="1"/>
  <c r="AD360" i="71"/>
  <c r="H360" i="71"/>
  <c r="DC360" i="71" s="1"/>
  <c r="Y364" i="71"/>
  <c r="AL364" i="71" s="1"/>
  <c r="AF364" i="71"/>
  <c r="AD364" i="71"/>
  <c r="H364" i="71"/>
  <c r="W364" i="71"/>
  <c r="AJ364" i="71" s="1"/>
  <c r="DA364" i="71"/>
  <c r="Y368" i="71"/>
  <c r="AF368" i="71"/>
  <c r="W368" i="71"/>
  <c r="AD368" i="71"/>
  <c r="H368" i="71"/>
  <c r="DC368" i="71" s="1"/>
  <c r="Y372" i="71"/>
  <c r="AF372" i="71"/>
  <c r="AD372" i="71"/>
  <c r="H372" i="71"/>
  <c r="W372" i="71"/>
  <c r="DA372" i="71"/>
  <c r="AF375" i="71"/>
  <c r="Y375" i="71"/>
  <c r="W375" i="71"/>
  <c r="H375" i="71"/>
  <c r="AD375" i="71"/>
  <c r="AE51" i="71"/>
  <c r="DC51" i="71"/>
  <c r="AF51" i="71"/>
  <c r="DA38" i="71"/>
  <c r="DF39" i="71" s="1"/>
  <c r="DD38" i="71"/>
  <c r="AH38" i="71"/>
  <c r="DA46" i="71"/>
  <c r="AH50" i="71"/>
  <c r="DD50" i="71"/>
  <c r="DB52" i="71"/>
  <c r="DA52" i="71"/>
  <c r="DA54" i="71"/>
  <c r="DF54" i="71" s="1"/>
  <c r="DB57" i="71"/>
  <c r="DA57" i="71"/>
  <c r="DA59" i="71"/>
  <c r="DA61" i="71"/>
  <c r="DC63" i="71"/>
  <c r="AH63" i="71"/>
  <c r="DD63" i="71"/>
  <c r="DC65" i="71"/>
  <c r="DH66" i="71" s="1"/>
  <c r="DA65" i="71"/>
  <c r="DA67" i="71"/>
  <c r="DA69" i="71"/>
  <c r="DB71" i="71"/>
  <c r="DG71" i="71" s="1"/>
  <c r="DJ71" i="71" s="1"/>
  <c r="DD71" i="71"/>
  <c r="AH71" i="71"/>
  <c r="DB73" i="71"/>
  <c r="DA73" i="71"/>
  <c r="DF73" i="71" s="1"/>
  <c r="DB39" i="71"/>
  <c r="AH39" i="71"/>
  <c r="DD39" i="71"/>
  <c r="DA47" i="71"/>
  <c r="DA41" i="71"/>
  <c r="DF41" i="71" s="1"/>
  <c r="AH41" i="71"/>
  <c r="DD41" i="71"/>
  <c r="DB49" i="71"/>
  <c r="DA49" i="71"/>
  <c r="DA56" i="71"/>
  <c r="J32" i="77" s="1"/>
  <c r="DA58" i="71"/>
  <c r="DB60" i="71"/>
  <c r="DA60" i="71"/>
  <c r="AH64" i="71"/>
  <c r="DD64" i="71"/>
  <c r="DC64" i="71"/>
  <c r="DA68" i="71"/>
  <c r="DB68" i="71"/>
  <c r="AH72" i="71"/>
  <c r="DD72" i="71"/>
  <c r="DA76" i="71"/>
  <c r="DF77" i="71" s="1"/>
  <c r="AE335" i="71"/>
  <c r="X335" i="71"/>
  <c r="AK335" i="71" s="1"/>
  <c r="AD335" i="71"/>
  <c r="H335" i="71"/>
  <c r="W335" i="71"/>
  <c r="AJ335" i="71" s="1"/>
  <c r="Y339" i="71"/>
  <c r="AL339" i="71" s="1"/>
  <c r="AF339" i="71"/>
  <c r="AD339" i="71"/>
  <c r="W339" i="71"/>
  <c r="AJ339" i="71" s="1"/>
  <c r="H339" i="71"/>
  <c r="DB339" i="71" s="1"/>
  <c r="X343" i="71"/>
  <c r="AK343" i="71" s="1"/>
  <c r="AE343" i="71"/>
  <c r="Y347" i="71"/>
  <c r="AL347" i="71" s="1"/>
  <c r="AF347" i="71"/>
  <c r="AD347" i="71"/>
  <c r="W347" i="71"/>
  <c r="AJ347" i="71" s="1"/>
  <c r="H347" i="71"/>
  <c r="AF351" i="71"/>
  <c r="Y351" i="71"/>
  <c r="AL351" i="71" s="1"/>
  <c r="W351" i="71"/>
  <c r="AJ351" i="71" s="1"/>
  <c r="H351" i="71"/>
  <c r="AD351" i="71"/>
  <c r="Y355" i="71"/>
  <c r="AL355" i="71" s="1"/>
  <c r="AF355" i="71"/>
  <c r="AD355" i="71"/>
  <c r="W355" i="71"/>
  <c r="AJ355" i="71" s="1"/>
  <c r="H355" i="71"/>
  <c r="AF359" i="71"/>
  <c r="Y359" i="71"/>
  <c r="AL359" i="71" s="1"/>
  <c r="W359" i="71"/>
  <c r="AJ359" i="71" s="1"/>
  <c r="H359" i="71"/>
  <c r="AD359" i="71"/>
  <c r="Y363" i="71"/>
  <c r="AL363" i="71" s="1"/>
  <c r="AF363" i="71"/>
  <c r="AD363" i="71"/>
  <c r="W363" i="71"/>
  <c r="AJ363" i="71" s="1"/>
  <c r="H363" i="71"/>
  <c r="AF367" i="71"/>
  <c r="Y367" i="71"/>
  <c r="W367" i="71"/>
  <c r="H367" i="71"/>
  <c r="AD367" i="71"/>
  <c r="Y371" i="71"/>
  <c r="AF371" i="71"/>
  <c r="AD371" i="71"/>
  <c r="W371" i="71"/>
  <c r="H371" i="71"/>
  <c r="X338" i="71"/>
  <c r="AK338" i="71" s="1"/>
  <c r="AE338" i="71"/>
  <c r="DB338" i="71"/>
  <c r="Y338" i="71"/>
  <c r="AL338" i="71" s="1"/>
  <c r="AF338" i="71"/>
  <c r="W342" i="71"/>
  <c r="AJ342" i="71" s="1"/>
  <c r="H342" i="71"/>
  <c r="AD342" i="71"/>
  <c r="DA342" i="71"/>
  <c r="X346" i="71"/>
  <c r="AK346" i="71" s="1"/>
  <c r="AE346" i="71"/>
  <c r="AF346" i="71"/>
  <c r="Y346" i="71"/>
  <c r="AL346" i="71" s="1"/>
  <c r="X350" i="71"/>
  <c r="AE350" i="71"/>
  <c r="Y350" i="71"/>
  <c r="AF350" i="71"/>
  <c r="X354" i="71"/>
  <c r="AK354" i="71" s="1"/>
  <c r="AE354" i="71"/>
  <c r="AF354" i="71"/>
  <c r="Y354" i="71"/>
  <c r="AL354" i="71" s="1"/>
  <c r="X358" i="71"/>
  <c r="AK358" i="71" s="1"/>
  <c r="AE358" i="71"/>
  <c r="DB358" i="71"/>
  <c r="Y358" i="71"/>
  <c r="AL358" i="71" s="1"/>
  <c r="AF358" i="71"/>
  <c r="X362" i="71"/>
  <c r="AK362" i="71" s="1"/>
  <c r="AE362" i="71"/>
  <c r="AF362" i="71"/>
  <c r="Y362" i="71"/>
  <c r="AL362" i="71" s="1"/>
  <c r="X366" i="71"/>
  <c r="AE366" i="71"/>
  <c r="Y366" i="71"/>
  <c r="AF366" i="71"/>
  <c r="X370" i="71"/>
  <c r="AE370" i="71"/>
  <c r="AF370" i="71"/>
  <c r="Y370" i="71"/>
  <c r="W373" i="71"/>
  <c r="H373" i="71"/>
  <c r="DC373" i="71" s="1"/>
  <c r="AD373" i="71"/>
  <c r="DA373" i="71"/>
  <c r="AE373" i="71"/>
  <c r="X373" i="71"/>
  <c r="X374" i="71"/>
  <c r="AE374" i="71"/>
  <c r="DB374" i="71"/>
  <c r="Y374" i="71"/>
  <c r="AF374" i="71"/>
  <c r="DC38" i="71"/>
  <c r="DH38" i="71" s="1"/>
  <c r="DA42" i="71"/>
  <c r="DD42" i="71"/>
  <c r="AH42" i="71"/>
  <c r="DC50" i="71"/>
  <c r="DB54" i="71"/>
  <c r="DA55" i="71"/>
  <c r="DB59" i="71"/>
  <c r="DC67" i="71"/>
  <c r="DH67" i="71" s="1"/>
  <c r="DB75" i="71"/>
  <c r="DB43" i="71"/>
  <c r="DG44" i="71" s="1"/>
  <c r="DA43" i="71"/>
  <c r="DF43" i="71" s="1"/>
  <c r="DD53" i="71"/>
  <c r="AH53" i="71"/>
  <c r="DA37" i="71"/>
  <c r="DD37" i="71"/>
  <c r="AH37" i="71"/>
  <c r="DB37" i="71"/>
  <c r="DC41" i="71"/>
  <c r="DH41" i="71" s="1"/>
  <c r="DA45" i="71"/>
  <c r="DF45" i="71" s="1"/>
  <c r="DC49" i="71"/>
  <c r="DH49" i="71" s="1"/>
  <c r="DC56" i="71"/>
  <c r="DC58" i="71"/>
  <c r="DC60" i="71"/>
  <c r="DH60" i="71" s="1"/>
  <c r="DC62" i="71"/>
  <c r="AH62" i="71"/>
  <c r="DD62" i="71"/>
  <c r="DB64" i="71"/>
  <c r="DB66" i="71"/>
  <c r="DA66" i="71"/>
  <c r="DF66" i="71" s="1"/>
  <c r="AH70" i="71"/>
  <c r="DD70" i="71"/>
  <c r="DC72" i="71"/>
  <c r="DH72" i="71" s="1"/>
  <c r="DC74" i="71"/>
  <c r="DA74" i="71"/>
  <c r="DC76" i="71"/>
  <c r="DH77" i="71" s="1"/>
  <c r="DA36" i="71"/>
  <c r="F34" i="70"/>
  <c r="DC36" i="71"/>
  <c r="DH37" i="71" s="1"/>
  <c r="AA36" i="71"/>
  <c r="DB36" i="71"/>
  <c r="DD36" i="71"/>
  <c r="AH36" i="71"/>
  <c r="DF40" i="71"/>
  <c r="DB40" i="71"/>
  <c r="DG40" i="71" s="1"/>
  <c r="DD40" i="71"/>
  <c r="AH40" i="71"/>
  <c r="DF44" i="71"/>
  <c r="DC44" i="71"/>
  <c r="DH44" i="71" s="1"/>
  <c r="AH44" i="71"/>
  <c r="DD44" i="71"/>
  <c r="AH48" i="71"/>
  <c r="DD48" i="71"/>
  <c r="BQ181" i="45"/>
  <c r="BQ182" i="45" s="1"/>
  <c r="BQ183" i="45" s="1"/>
  <c r="BQ184" i="45" s="1"/>
  <c r="BQ185" i="45" s="1"/>
  <c r="BQ186" i="45" s="1"/>
  <c r="EM83" i="1"/>
  <c r="EH94" i="1"/>
  <c r="EH102" i="1"/>
  <c r="EQ83" i="1"/>
  <c r="EW247" i="1"/>
  <c r="EK246" i="1"/>
  <c r="BL245" i="45"/>
  <c r="BM245" i="45" s="1"/>
  <c r="BH245" i="45"/>
  <c r="BI245" i="45" s="1"/>
  <c r="BI246" i="45" s="1"/>
  <c r="BI247" i="45" s="1"/>
  <c r="BI248" i="45" s="1"/>
  <c r="BP245" i="45"/>
  <c r="BQ245" i="45" s="1"/>
  <c r="BQ246" i="45" s="1"/>
  <c r="BQ247" i="45" s="1"/>
  <c r="BQ248" i="45" s="1"/>
  <c r="BL249" i="45"/>
  <c r="BH249" i="45"/>
  <c r="BP249" i="45"/>
  <c r="BH259" i="45"/>
  <c r="BP259" i="45"/>
  <c r="BL259" i="45"/>
  <c r="BM246" i="45"/>
  <c r="BM247" i="45" s="1"/>
  <c r="BM248" i="45" s="1"/>
  <c r="BH251" i="45"/>
  <c r="BP251" i="45"/>
  <c r="BL251" i="45"/>
  <c r="BH263" i="45"/>
  <c r="BP263" i="45"/>
  <c r="BL263" i="45"/>
  <c r="EG163" i="1"/>
  <c r="EO163" i="1"/>
  <c r="EW163" i="1"/>
  <c r="EJ163" i="1"/>
  <c r="ER163" i="1"/>
  <c r="EK163" i="1"/>
  <c r="ES163" i="1"/>
  <c r="EF163" i="1"/>
  <c r="EN163" i="1"/>
  <c r="EV163" i="1"/>
  <c r="CH87" i="1"/>
  <c r="HL87" i="1"/>
  <c r="B88" i="1"/>
  <c r="GP87" i="1"/>
  <c r="GO88" i="1"/>
  <c r="HZ161" i="1"/>
  <c r="HY162" i="1"/>
  <c r="GP163" i="1"/>
  <c r="GO164" i="1"/>
  <c r="HZ87" i="1"/>
  <c r="HY88" i="1"/>
  <c r="EA176" i="1"/>
  <c r="EC176" i="1" s="1"/>
  <c r="EK176" i="1"/>
  <c r="EC321" i="1"/>
  <c r="ES321" i="1"/>
  <c r="EC311" i="1"/>
  <c r="ES238" i="1"/>
  <c r="ES243" i="1"/>
  <c r="EP321" i="1"/>
  <c r="EW239" i="1"/>
  <c r="EM245" i="1"/>
  <c r="EO247" i="1"/>
  <c r="EC249" i="1"/>
  <c r="EG317" i="1"/>
  <c r="ET245" i="1"/>
  <c r="EC317" i="1"/>
  <c r="ES317" i="1"/>
  <c r="ED101" i="1"/>
  <c r="EL101" i="1"/>
  <c r="ET101" i="1"/>
  <c r="EC101" i="1"/>
  <c r="ES91" i="1"/>
  <c r="EG167" i="1"/>
  <c r="EV317" i="1"/>
  <c r="ET317" i="1"/>
  <c r="EC93" i="1"/>
  <c r="EG93" i="1"/>
  <c r="ER167" i="1"/>
  <c r="EG161" i="1"/>
  <c r="EP94" i="1"/>
  <c r="EC96" i="1"/>
  <c r="EG96" i="1"/>
  <c r="ES245" i="1"/>
  <c r="EC310" i="1"/>
  <c r="ES310" i="1"/>
  <c r="EM310" i="1"/>
  <c r="EJ310" i="1"/>
  <c r="EL310" i="1"/>
  <c r="EV250" i="1"/>
  <c r="EF250" i="1"/>
  <c r="ER250" i="1"/>
  <c r="ED250" i="1"/>
  <c r="EN250" i="1"/>
  <c r="EJ250" i="1"/>
  <c r="ES250" i="1"/>
  <c r="EK250" i="1"/>
  <c r="EP250" i="1"/>
  <c r="EU250" i="1"/>
  <c r="EM250" i="1"/>
  <c r="EE250" i="1"/>
  <c r="EL250" i="1"/>
  <c r="EW250" i="1"/>
  <c r="EO250" i="1"/>
  <c r="EG250" i="1"/>
  <c r="EH250" i="1"/>
  <c r="EQ250" i="1"/>
  <c r="EI250" i="1"/>
  <c r="ET250" i="1"/>
  <c r="EK310" i="1"/>
  <c r="EU311" i="1"/>
  <c r="EM311" i="1"/>
  <c r="EE311" i="1"/>
  <c r="ED311" i="1"/>
  <c r="EQ311" i="1"/>
  <c r="EI311" i="1"/>
  <c r="EF311" i="1"/>
  <c r="EN311" i="1"/>
  <c r="EV311" i="1"/>
  <c r="EL311" i="1"/>
  <c r="ET311" i="1"/>
  <c r="EJ311" i="1"/>
  <c r="ER311" i="1"/>
  <c r="EH311" i="1"/>
  <c r="EP311" i="1"/>
  <c r="EC325" i="1"/>
  <c r="EO311" i="1"/>
  <c r="EQ310" i="1"/>
  <c r="EN310" i="1"/>
  <c r="EL325" i="1"/>
  <c r="EF325" i="1"/>
  <c r="ER93" i="1"/>
  <c r="ER96" i="1"/>
  <c r="EG310" i="1"/>
  <c r="EO310" i="1"/>
  <c r="EW310" i="1"/>
  <c r="ED310" i="1"/>
  <c r="EE310" i="1"/>
  <c r="EU310" i="1"/>
  <c r="ER310" i="1"/>
  <c r="ET310" i="1"/>
  <c r="GE250" i="1"/>
  <c r="GA250" i="1"/>
  <c r="GE311" i="1"/>
  <c r="GA311" i="1"/>
  <c r="EE325" i="1"/>
  <c r="EI325" i="1"/>
  <c r="EM325" i="1"/>
  <c r="EQ325" i="1"/>
  <c r="EU325" i="1"/>
  <c r="ED325" i="1"/>
  <c r="EG325" i="1"/>
  <c r="EK325" i="1"/>
  <c r="EO325" i="1"/>
  <c r="ES325" i="1"/>
  <c r="EW325" i="1"/>
  <c r="EI310" i="1"/>
  <c r="EF310" i="1"/>
  <c r="EV310" i="1"/>
  <c r="ET325" i="1"/>
  <c r="EP310" i="1"/>
  <c r="EN325" i="1"/>
  <c r="GE245" i="1"/>
  <c r="GA245" i="1"/>
  <c r="EE174" i="1"/>
  <c r="EI174" i="1"/>
  <c r="EM174" i="1"/>
  <c r="EQ174" i="1"/>
  <c r="EU174" i="1"/>
  <c r="EH159" i="1"/>
  <c r="EP159" i="1"/>
  <c r="EC159" i="1"/>
  <c r="EG159" i="1"/>
  <c r="EW93" i="1"/>
  <c r="ES101" i="1"/>
  <c r="EH89" i="1"/>
  <c r="EW167" i="1"/>
  <c r="EL169" i="1"/>
  <c r="EL171" i="1"/>
  <c r="EL173" i="1"/>
  <c r="EW96" i="1"/>
  <c r="EF238" i="1"/>
  <c r="EJ238" i="1"/>
  <c r="EN238" i="1"/>
  <c r="ER238" i="1"/>
  <c r="EV238" i="1"/>
  <c r="ED238" i="1"/>
  <c r="EH238" i="1"/>
  <c r="EL238" i="1"/>
  <c r="EP238" i="1"/>
  <c r="ET238" i="1"/>
  <c r="EK243" i="1"/>
  <c r="EC243" i="1"/>
  <c r="EP243" i="1"/>
  <c r="EW248" i="1"/>
  <c r="EO248" i="1"/>
  <c r="EC248" i="1"/>
  <c r="EQ238" i="1"/>
  <c r="EI238" i="1"/>
  <c r="EJ242" i="1"/>
  <c r="EN242" i="1"/>
  <c r="ER242" i="1"/>
  <c r="ED242" i="1"/>
  <c r="EV242" i="1"/>
  <c r="EF242" i="1"/>
  <c r="EU242" i="1"/>
  <c r="EM242" i="1"/>
  <c r="EE242" i="1"/>
  <c r="EP242" i="1"/>
  <c r="ES242" i="1"/>
  <c r="EK242" i="1"/>
  <c r="EL242" i="1"/>
  <c r="EQ242" i="1"/>
  <c r="EI242" i="1"/>
  <c r="EH242" i="1"/>
  <c r="EW242" i="1"/>
  <c r="EO242" i="1"/>
  <c r="EG242" i="1"/>
  <c r="ET242" i="1"/>
  <c r="EC244" i="1"/>
  <c r="EL243" i="1"/>
  <c r="ET244" i="1"/>
  <c r="EQ248" i="1"/>
  <c r="EI248" i="1"/>
  <c r="EE321" i="1"/>
  <c r="EM321" i="1"/>
  <c r="EU321" i="1"/>
  <c r="EI321" i="1"/>
  <c r="EQ321" i="1"/>
  <c r="ED321" i="1"/>
  <c r="EJ321" i="1"/>
  <c r="EH321" i="1"/>
  <c r="ES239" i="1"/>
  <c r="EK238" i="1"/>
  <c r="EC239" i="1"/>
  <c r="EW243" i="1"/>
  <c r="EI244" i="1"/>
  <c r="EE245" i="1"/>
  <c r="EU245" i="1"/>
  <c r="ES247" i="1"/>
  <c r="EK247" i="1"/>
  <c r="EC247" i="1"/>
  <c r="ED249" i="1"/>
  <c r="EF249" i="1"/>
  <c r="EH249" i="1"/>
  <c r="EJ249" i="1"/>
  <c r="EL249" i="1"/>
  <c r="EN249" i="1"/>
  <c r="EP249" i="1"/>
  <c r="ER249" i="1"/>
  <c r="ET249" i="1"/>
  <c r="EV249" i="1"/>
  <c r="EO249" i="1"/>
  <c r="EQ249" i="1"/>
  <c r="ES249" i="1"/>
  <c r="EU249" i="1"/>
  <c r="EW249" i="1"/>
  <c r="EU239" i="1"/>
  <c r="EM239" i="1"/>
  <c r="EL245" i="1"/>
  <c r="EK245" i="1"/>
  <c r="EV246" i="1"/>
  <c r="EF246" i="1"/>
  <c r="EP246" i="1"/>
  <c r="EH246" i="1"/>
  <c r="ER246" i="1"/>
  <c r="EN246" i="1"/>
  <c r="ET246" i="1"/>
  <c r="EL246" i="1"/>
  <c r="ED246" i="1"/>
  <c r="EJ246" i="1"/>
  <c r="EM249" i="1"/>
  <c r="EE249" i="1"/>
  <c r="EE317" i="1"/>
  <c r="EI317" i="1"/>
  <c r="EM317" i="1"/>
  <c r="EQ317" i="1"/>
  <c r="EU317" i="1"/>
  <c r="ED317" i="1"/>
  <c r="EK321" i="1"/>
  <c r="EN317" i="1"/>
  <c r="EF321" i="1"/>
  <c r="EV321" i="1"/>
  <c r="EL317" i="1"/>
  <c r="EL321" i="1"/>
  <c r="EG162" i="1"/>
  <c r="EO162" i="1"/>
  <c r="EW162" i="1"/>
  <c r="EG97" i="1"/>
  <c r="EO97" i="1"/>
  <c r="EW97" i="1"/>
  <c r="EK99" i="1"/>
  <c r="ES99" i="1"/>
  <c r="EW159" i="1"/>
  <c r="GA238" i="1"/>
  <c r="GB238" i="1" s="1"/>
  <c r="GE238" i="1"/>
  <c r="GF238" i="1" s="1"/>
  <c r="ER243" i="1"/>
  <c r="ED243" i="1"/>
  <c r="EV243" i="1"/>
  <c r="EF243" i="1"/>
  <c r="EJ243" i="1"/>
  <c r="EN243" i="1"/>
  <c r="EU243" i="1"/>
  <c r="EM243" i="1"/>
  <c r="EE243" i="1"/>
  <c r="EQ243" i="1"/>
  <c r="EI243" i="1"/>
  <c r="EF248" i="1"/>
  <c r="EJ248" i="1"/>
  <c r="EN248" i="1"/>
  <c r="ER248" i="1"/>
  <c r="ET248" i="1"/>
  <c r="EV248" i="1"/>
  <c r="EH248" i="1"/>
  <c r="EL248" i="1"/>
  <c r="ED248" i="1"/>
  <c r="EP248" i="1"/>
  <c r="EU238" i="1"/>
  <c r="EM238" i="1"/>
  <c r="EE238" i="1"/>
  <c r="GE242" i="1"/>
  <c r="GA242" i="1"/>
  <c r="EN244" i="1"/>
  <c r="ER244" i="1"/>
  <c r="EV244" i="1"/>
  <c r="EJ244" i="1"/>
  <c r="EF244" i="1"/>
  <c r="ES244" i="1"/>
  <c r="EK244" i="1"/>
  <c r="ED244" i="1"/>
  <c r="EW244" i="1"/>
  <c r="EO244" i="1"/>
  <c r="EG244" i="1"/>
  <c r="EL244" i="1"/>
  <c r="EU248" i="1"/>
  <c r="EM248" i="1"/>
  <c r="EE248" i="1"/>
  <c r="GA321" i="1"/>
  <c r="GE321" i="1"/>
  <c r="EO238" i="1"/>
  <c r="EG238" i="1"/>
  <c r="EF239" i="1"/>
  <c r="EJ239" i="1"/>
  <c r="EN239" i="1"/>
  <c r="ER239" i="1"/>
  <c r="EV239" i="1"/>
  <c r="ED239" i="1"/>
  <c r="EH239" i="1"/>
  <c r="EL239" i="1"/>
  <c r="EP239" i="1"/>
  <c r="ET239" i="1"/>
  <c r="EO243" i="1"/>
  <c r="EQ244" i="1"/>
  <c r="EH243" i="1"/>
  <c r="EP244" i="1"/>
  <c r="EV247" i="1"/>
  <c r="EF247" i="1"/>
  <c r="EP247" i="1"/>
  <c r="EH247" i="1"/>
  <c r="ER247" i="1"/>
  <c r="EN247" i="1"/>
  <c r="ET247" i="1"/>
  <c r="EL247" i="1"/>
  <c r="ED247" i="1"/>
  <c r="EJ247" i="1"/>
  <c r="EI247" i="1"/>
  <c r="EM247" i="1"/>
  <c r="EE247" i="1"/>
  <c r="EK248" i="1"/>
  <c r="GA249" i="1"/>
  <c r="GE249" i="1"/>
  <c r="EO321" i="1"/>
  <c r="EQ239" i="1"/>
  <c r="EI239" i="1"/>
  <c r="ET243" i="1"/>
  <c r="EF245" i="1"/>
  <c r="EJ245" i="1"/>
  <c r="EN245" i="1"/>
  <c r="ER245" i="1"/>
  <c r="EV245" i="1"/>
  <c r="ED245" i="1"/>
  <c r="GE246" i="1"/>
  <c r="GA246" i="1"/>
  <c r="EQ247" i="1"/>
  <c r="GA317" i="1"/>
  <c r="GE317" i="1"/>
  <c r="EN321" i="1"/>
  <c r="ET321" i="1"/>
  <c r="EA175" i="1"/>
  <c r="EC175" i="1" s="1"/>
  <c r="EK162" i="1"/>
  <c r="ES162" i="1"/>
  <c r="EA164" i="1"/>
  <c r="EO164" i="1" s="1"/>
  <c r="EK97" i="1"/>
  <c r="ES97" i="1"/>
  <c r="EG99" i="1"/>
  <c r="EO99" i="1"/>
  <c r="EW99" i="1"/>
  <c r="EC86" i="1"/>
  <c r="EG86" i="1"/>
  <c r="EW86" i="1"/>
  <c r="ER86" i="1"/>
  <c r="EO174" i="1"/>
  <c r="EJ174" i="1"/>
  <c r="EO95" i="1"/>
  <c r="EJ95" i="1"/>
  <c r="EK94" i="1"/>
  <c r="EO98" i="1"/>
  <c r="EJ98" i="1"/>
  <c r="HZ311" i="1"/>
  <c r="HY312" i="1"/>
  <c r="CH313" i="1"/>
  <c r="HL313" i="1"/>
  <c r="B314" i="1"/>
  <c r="EC314" i="1"/>
  <c r="EU314" i="1"/>
  <c r="EQ314" i="1"/>
  <c r="GA313" i="1"/>
  <c r="GE313" i="1"/>
  <c r="EE315" i="1"/>
  <c r="EI315" i="1"/>
  <c r="EM315" i="1"/>
  <c r="EO315" i="1"/>
  <c r="EQ315" i="1"/>
  <c r="ES315" i="1"/>
  <c r="EU315" i="1"/>
  <c r="EW315" i="1"/>
  <c r="EP314" i="1"/>
  <c r="EL314" i="1"/>
  <c r="ED314" i="1"/>
  <c r="EM314" i="1"/>
  <c r="EO86" i="1"/>
  <c r="EJ86" i="1"/>
  <c r="EC174" i="1"/>
  <c r="EG174" i="1"/>
  <c r="EW174" i="1"/>
  <c r="ER174" i="1"/>
  <c r="EO159" i="1"/>
  <c r="EO93" i="1"/>
  <c r="EJ93" i="1"/>
  <c r="EC95" i="1"/>
  <c r="EG95" i="1"/>
  <c r="EW95" i="1"/>
  <c r="ER95" i="1"/>
  <c r="EK101" i="1"/>
  <c r="EP89" i="1"/>
  <c r="EO167" i="1"/>
  <c r="ED169" i="1"/>
  <c r="ET169" i="1"/>
  <c r="ED171" i="1"/>
  <c r="ET171" i="1"/>
  <c r="ED173" i="1"/>
  <c r="ET173" i="1"/>
  <c r="ED94" i="1"/>
  <c r="EL94" i="1"/>
  <c r="ET94" i="1"/>
  <c r="EC94" i="1"/>
  <c r="ES94" i="1"/>
  <c r="EO96" i="1"/>
  <c r="EJ96" i="1"/>
  <c r="EC98" i="1"/>
  <c r="EG98" i="1"/>
  <c r="EW98" i="1"/>
  <c r="ER98" i="1"/>
  <c r="EP102" i="1"/>
  <c r="GP311" i="1"/>
  <c r="GO312" i="1"/>
  <c r="EK314" i="1"/>
  <c r="EO314" i="1"/>
  <c r="EG314" i="1"/>
  <c r="EI314" i="1"/>
  <c r="EC315" i="1"/>
  <c r="EK315" i="1"/>
  <c r="ET314" i="1"/>
  <c r="EH314" i="1"/>
  <c r="BQ92" i="45"/>
  <c r="BQ93" i="45" s="1"/>
  <c r="BQ94" i="45" s="1"/>
  <c r="BQ95" i="45" s="1"/>
  <c r="BQ96" i="45" s="1"/>
  <c r="BQ97" i="45" s="1"/>
  <c r="BQ98" i="45" s="1"/>
  <c r="BQ99" i="45" s="1"/>
  <c r="BQ100" i="45" s="1"/>
  <c r="BQ101" i="45" s="1"/>
  <c r="BQ102" i="45" s="1"/>
  <c r="BQ103" i="45" s="1"/>
  <c r="BQ104" i="45" s="1"/>
  <c r="BQ105" i="45" s="1"/>
  <c r="BQ106" i="45" s="1"/>
  <c r="BQ107" i="45" s="1"/>
  <c r="BQ108" i="45" s="1"/>
  <c r="BM92" i="45"/>
  <c r="BM93" i="45" s="1"/>
  <c r="BM94" i="45" s="1"/>
  <c r="BM95" i="45" s="1"/>
  <c r="BM96" i="45" s="1"/>
  <c r="BM97" i="45" s="1"/>
  <c r="BM98" i="45" s="1"/>
  <c r="BM99" i="45" s="1"/>
  <c r="BM100" i="45" s="1"/>
  <c r="BM101" i="45" s="1"/>
  <c r="BM102" i="45" s="1"/>
  <c r="BM103" i="45" s="1"/>
  <c r="BM104" i="45" s="1"/>
  <c r="BM105" i="45" s="1"/>
  <c r="BM106" i="45" s="1"/>
  <c r="BM107" i="45" s="1"/>
  <c r="BM108" i="45" s="1"/>
  <c r="BI92" i="45"/>
  <c r="BI93" i="45" s="1"/>
  <c r="BI94" i="45" s="1"/>
  <c r="BI95" i="45" s="1"/>
  <c r="BI96" i="45" s="1"/>
  <c r="BI97" i="45" s="1"/>
  <c r="BI98" i="45" s="1"/>
  <c r="BI99" i="45" s="1"/>
  <c r="BI100" i="45" s="1"/>
  <c r="BI101" i="45" s="1"/>
  <c r="BI102" i="45" s="1"/>
  <c r="BI103" i="45" s="1"/>
  <c r="BI104" i="45" s="1"/>
  <c r="BI105" i="45" s="1"/>
  <c r="BI106" i="45" s="1"/>
  <c r="BI107" i="45" s="1"/>
  <c r="BI108" i="45" s="1"/>
  <c r="BI335" i="45"/>
  <c r="BI336" i="45" s="1"/>
  <c r="BI337" i="45" s="1"/>
  <c r="BI338" i="45" s="1"/>
  <c r="BI339" i="45" s="1"/>
  <c r="BI340" i="45" s="1"/>
  <c r="BI341" i="45" s="1"/>
  <c r="BQ335" i="45"/>
  <c r="BQ336" i="45" s="1"/>
  <c r="BQ337" i="45" s="1"/>
  <c r="BQ338" i="45" s="1"/>
  <c r="BQ339" i="45" s="1"/>
  <c r="BQ340" i="45" s="1"/>
  <c r="BQ341" i="45" s="1"/>
  <c r="BM185" i="45"/>
  <c r="BM186" i="45" s="1"/>
  <c r="M85" i="51"/>
  <c r="B50" i="45"/>
  <c r="M8" i="51"/>
  <c r="M126" i="51"/>
  <c r="M161" i="51" s="1"/>
  <c r="EU83" i="1"/>
  <c r="EC85" i="1"/>
  <c r="EG85" i="1"/>
  <c r="EO85" i="1"/>
  <c r="EW85" i="1"/>
  <c r="EJ85" i="1"/>
  <c r="ER85" i="1"/>
  <c r="EC88" i="1"/>
  <c r="EF88" i="1"/>
  <c r="EN88" i="1"/>
  <c r="EV88" i="1"/>
  <c r="EK88" i="1"/>
  <c r="ES88" i="1"/>
  <c r="EK86" i="1"/>
  <c r="ES86" i="1"/>
  <c r="EF86" i="1"/>
  <c r="EN86" i="1"/>
  <c r="EV86" i="1"/>
  <c r="EC170" i="1"/>
  <c r="EG170" i="1"/>
  <c r="EO170" i="1"/>
  <c r="EW170" i="1"/>
  <c r="EJ170" i="1"/>
  <c r="ER170" i="1"/>
  <c r="EC172" i="1"/>
  <c r="EG172" i="1"/>
  <c r="EO172" i="1"/>
  <c r="EW172" i="1"/>
  <c r="EJ172" i="1"/>
  <c r="ER172" i="1"/>
  <c r="EK174" i="1"/>
  <c r="ES174" i="1"/>
  <c r="EF174" i="1"/>
  <c r="EN174" i="1"/>
  <c r="EV174" i="1"/>
  <c r="EA165" i="1"/>
  <c r="EH165" i="1" s="1"/>
  <c r="EK159" i="1"/>
  <c r="ES159" i="1"/>
  <c r="EK93" i="1"/>
  <c r="ES93" i="1"/>
  <c r="EF93" i="1"/>
  <c r="EN93" i="1"/>
  <c r="EV93" i="1"/>
  <c r="EK95" i="1"/>
  <c r="ES95" i="1"/>
  <c r="EF95" i="1"/>
  <c r="EN95" i="1"/>
  <c r="EV95" i="1"/>
  <c r="EG101" i="1"/>
  <c r="EO101" i="1"/>
  <c r="EW101" i="1"/>
  <c r="EI85" i="1"/>
  <c r="EQ85" i="1"/>
  <c r="ED85" i="1"/>
  <c r="EL85" i="1"/>
  <c r="ET85" i="1"/>
  <c r="EG87" i="1"/>
  <c r="EO87" i="1"/>
  <c r="EW87" i="1"/>
  <c r="EJ87" i="1"/>
  <c r="ER87" i="1"/>
  <c r="ED88" i="1"/>
  <c r="EL88" i="1"/>
  <c r="ET88" i="1"/>
  <c r="EI88" i="1"/>
  <c r="EQ88" i="1"/>
  <c r="ED89" i="1"/>
  <c r="EL89" i="1"/>
  <c r="ET89" i="1"/>
  <c r="EC89" i="1"/>
  <c r="EK89" i="1"/>
  <c r="ES89" i="1"/>
  <c r="EK91" i="1"/>
  <c r="EC91" i="1"/>
  <c r="EH91" i="1"/>
  <c r="EA166" i="1"/>
  <c r="ER166" i="1" s="1"/>
  <c r="EI86" i="1"/>
  <c r="EQ86" i="1"/>
  <c r="ED86" i="1"/>
  <c r="EL86" i="1"/>
  <c r="ET86" i="1"/>
  <c r="EC167" i="1"/>
  <c r="EH167" i="1"/>
  <c r="EP167" i="1"/>
  <c r="EK167" i="1"/>
  <c r="ES167" i="1"/>
  <c r="EF167" i="1"/>
  <c r="EN167" i="1"/>
  <c r="EV167" i="1"/>
  <c r="EH169" i="1"/>
  <c r="EP169" i="1"/>
  <c r="EC169" i="1"/>
  <c r="EG169" i="1"/>
  <c r="EO169" i="1"/>
  <c r="EW169" i="1"/>
  <c r="EI170" i="1"/>
  <c r="EQ170" i="1"/>
  <c r="ED170" i="1"/>
  <c r="EL170" i="1"/>
  <c r="ET170" i="1"/>
  <c r="EH171" i="1"/>
  <c r="EP171" i="1"/>
  <c r="EC171" i="1"/>
  <c r="EG171" i="1"/>
  <c r="EO171" i="1"/>
  <c r="EW171" i="1"/>
  <c r="EI172" i="1"/>
  <c r="EQ172" i="1"/>
  <c r="ED172" i="1"/>
  <c r="EL172" i="1"/>
  <c r="ET172" i="1"/>
  <c r="EH173" i="1"/>
  <c r="EP173" i="1"/>
  <c r="EC173" i="1"/>
  <c r="EG173" i="1"/>
  <c r="EO173" i="1"/>
  <c r="EW173" i="1"/>
  <c r="EH174" i="1"/>
  <c r="EP174" i="1"/>
  <c r="EF165" i="1"/>
  <c r="EN165" i="1"/>
  <c r="EV165" i="1"/>
  <c r="EI165" i="1"/>
  <c r="EQ165" i="1"/>
  <c r="EF159" i="1"/>
  <c r="EN159" i="1"/>
  <c r="EV159" i="1"/>
  <c r="EI159" i="1"/>
  <c r="EQ159" i="1"/>
  <c r="GE161" i="1"/>
  <c r="GA161" i="1"/>
  <c r="EK161" i="1"/>
  <c r="ES161" i="1"/>
  <c r="EF161" i="1"/>
  <c r="EN161" i="1"/>
  <c r="EV161" i="1"/>
  <c r="EU91" i="1"/>
  <c r="EE91" i="1"/>
  <c r="EJ91" i="1"/>
  <c r="EI93" i="1"/>
  <c r="EQ93" i="1"/>
  <c r="ED93" i="1"/>
  <c r="EL93" i="1"/>
  <c r="ET93" i="1"/>
  <c r="EG94" i="1"/>
  <c r="EO94" i="1"/>
  <c r="EI95" i="1"/>
  <c r="EQ95" i="1"/>
  <c r="ED95" i="1"/>
  <c r="EL95" i="1"/>
  <c r="ET95" i="1"/>
  <c r="EK96" i="1"/>
  <c r="ES96" i="1"/>
  <c r="EF96" i="1"/>
  <c r="EN96" i="1"/>
  <c r="EK98" i="1"/>
  <c r="ES98" i="1"/>
  <c r="EF98" i="1"/>
  <c r="EN98" i="1"/>
  <c r="EC100" i="1"/>
  <c r="EG100" i="1"/>
  <c r="EO100" i="1"/>
  <c r="EW100" i="1"/>
  <c r="EJ100" i="1"/>
  <c r="ER100" i="1"/>
  <c r="EF101" i="1"/>
  <c r="EN101" i="1"/>
  <c r="EV101" i="1"/>
  <c r="EI101" i="1"/>
  <c r="EQ101" i="1"/>
  <c r="ED102" i="1"/>
  <c r="EL102" i="1"/>
  <c r="ET102" i="1"/>
  <c r="EC102" i="1"/>
  <c r="EK102" i="1"/>
  <c r="ES102" i="1"/>
  <c r="EK85" i="1"/>
  <c r="ES85" i="1"/>
  <c r="EF85" i="1"/>
  <c r="EN85" i="1"/>
  <c r="EV85" i="1"/>
  <c r="EJ88" i="1"/>
  <c r="ER88" i="1"/>
  <c r="EG88" i="1"/>
  <c r="EO88" i="1"/>
  <c r="EW88" i="1"/>
  <c r="EI166" i="1"/>
  <c r="EQ166" i="1"/>
  <c r="ED166" i="1"/>
  <c r="EH166" i="1"/>
  <c r="ET166" i="1"/>
  <c r="GE86" i="1"/>
  <c r="GA86" i="1"/>
  <c r="EK170" i="1"/>
  <c r="ES170" i="1"/>
  <c r="EF170" i="1"/>
  <c r="EN170" i="1"/>
  <c r="EV170" i="1"/>
  <c r="EK172" i="1"/>
  <c r="ES172" i="1"/>
  <c r="EF172" i="1"/>
  <c r="EN172" i="1"/>
  <c r="EV172" i="1"/>
  <c r="GE174" i="1"/>
  <c r="GA174" i="1"/>
  <c r="ED165" i="1"/>
  <c r="EL165" i="1"/>
  <c r="ET165" i="1"/>
  <c r="EG165" i="1"/>
  <c r="EO165" i="1"/>
  <c r="EW165" i="1"/>
  <c r="GA159" i="1"/>
  <c r="GE159" i="1"/>
  <c r="GE93" i="1"/>
  <c r="GA93" i="1"/>
  <c r="GA95" i="1"/>
  <c r="GE95" i="1"/>
  <c r="GE101" i="1"/>
  <c r="GA101" i="1"/>
  <c r="EE85" i="1"/>
  <c r="EM85" i="1"/>
  <c r="EU85" i="1"/>
  <c r="EH85" i="1"/>
  <c r="GE87" i="1"/>
  <c r="GA87" i="1"/>
  <c r="EK87" i="1"/>
  <c r="ES87" i="1"/>
  <c r="EF87" i="1"/>
  <c r="EN87" i="1"/>
  <c r="EV87" i="1"/>
  <c r="EH88" i="1"/>
  <c r="EP88" i="1"/>
  <c r="EE88" i="1"/>
  <c r="EM88" i="1"/>
  <c r="EG89" i="1"/>
  <c r="EO89" i="1"/>
  <c r="EP91" i="1"/>
  <c r="EG166" i="1"/>
  <c r="EO166" i="1"/>
  <c r="EW166" i="1"/>
  <c r="EJ166" i="1"/>
  <c r="EE86" i="1"/>
  <c r="EM86" i="1"/>
  <c r="EU86" i="1"/>
  <c r="EH86" i="1"/>
  <c r="EK169" i="1"/>
  <c r="EE170" i="1"/>
  <c r="EM170" i="1"/>
  <c r="EU170" i="1"/>
  <c r="EH170" i="1"/>
  <c r="EK171" i="1"/>
  <c r="EE172" i="1"/>
  <c r="EM172" i="1"/>
  <c r="EU172" i="1"/>
  <c r="EH172" i="1"/>
  <c r="EK173" i="1"/>
  <c r="ED174" i="1"/>
  <c r="EL174" i="1"/>
  <c r="EJ165" i="1"/>
  <c r="ER165" i="1"/>
  <c r="EE165" i="1"/>
  <c r="EM165" i="1"/>
  <c r="EU165" i="1"/>
  <c r="EJ159" i="1"/>
  <c r="ER159" i="1"/>
  <c r="EE159" i="1"/>
  <c r="EM159" i="1"/>
  <c r="EO161" i="1"/>
  <c r="EW161" i="1"/>
  <c r="EJ161" i="1"/>
  <c r="ER161" i="1"/>
  <c r="EM91" i="1"/>
  <c r="EE93" i="1"/>
  <c r="EM93" i="1"/>
  <c r="EU93" i="1"/>
  <c r="EH93" i="1"/>
  <c r="GE94" i="1"/>
  <c r="GA94" i="1"/>
  <c r="EE95" i="1"/>
  <c r="EM95" i="1"/>
  <c r="EU95" i="1"/>
  <c r="EH95" i="1"/>
  <c r="GA96" i="1"/>
  <c r="GE96" i="1"/>
  <c r="GE98" i="1"/>
  <c r="GA98" i="1"/>
  <c r="EK100" i="1"/>
  <c r="ES100" i="1"/>
  <c r="EF100" i="1"/>
  <c r="EN100" i="1"/>
  <c r="EJ101" i="1"/>
  <c r="ER101" i="1"/>
  <c r="EE101" i="1"/>
  <c r="EM101" i="1"/>
  <c r="EG102" i="1"/>
  <c r="EO102" i="1"/>
  <c r="EA158" i="1"/>
  <c r="ED158" i="1" s="1"/>
  <c r="EF157" i="1"/>
  <c r="EJ157" i="1"/>
  <c r="EN157" i="1"/>
  <c r="ER157" i="1"/>
  <c r="EV157" i="1"/>
  <c r="EE157" i="1"/>
  <c r="EI157" i="1"/>
  <c r="EM157" i="1"/>
  <c r="EQ157" i="1"/>
  <c r="EU157" i="1"/>
  <c r="GE83" i="1"/>
  <c r="GF83" i="1" s="1"/>
  <c r="GA83" i="1"/>
  <c r="GB83" i="1" s="1"/>
  <c r="EF83" i="1"/>
  <c r="EN83" i="1"/>
  <c r="ER83" i="1"/>
  <c r="EV83" i="1"/>
  <c r="EG83" i="1"/>
  <c r="EJ83" i="1"/>
  <c r="GA157" i="1"/>
  <c r="GB157" i="1" s="1"/>
  <c r="GE157" i="1"/>
  <c r="GF157" i="1" s="1"/>
  <c r="EG157" i="1"/>
  <c r="EK157" i="1"/>
  <c r="EO157" i="1"/>
  <c r="ES157" i="1"/>
  <c r="EW157" i="1"/>
  <c r="CH237" i="1"/>
  <c r="HL237" i="1"/>
  <c r="B238" i="1"/>
  <c r="HZ235" i="1"/>
  <c r="HY236" i="1"/>
  <c r="EF158" i="1"/>
  <c r="EN158" i="1"/>
  <c r="EV158" i="1"/>
  <c r="EI158" i="1"/>
  <c r="EQ158" i="1"/>
  <c r="GP235" i="1"/>
  <c r="GO236" i="1"/>
  <c r="EA84" i="1"/>
  <c r="EM84" i="1" s="1"/>
  <c r="EK83" i="1"/>
  <c r="ER84" i="1"/>
  <c r="EO83" i="1"/>
  <c r="ES83" i="1"/>
  <c r="EW83" i="1"/>
  <c r="CH164" i="1"/>
  <c r="HL164" i="1"/>
  <c r="B165" i="1"/>
  <c r="GE168" i="1"/>
  <c r="GA168" i="1"/>
  <c r="Z79" i="75" l="1"/>
  <c r="AM51" i="75" s="1"/>
  <c r="BF51" i="75" s="1"/>
  <c r="Y79" i="75"/>
  <c r="AL51" i="75" s="1"/>
  <c r="BE51" i="75" s="1"/>
  <c r="X79" i="75"/>
  <c r="AK51" i="75" s="1"/>
  <c r="BD51" i="75" s="1"/>
  <c r="M214" i="51"/>
  <c r="M367" i="51"/>
  <c r="R367" i="51" s="1"/>
  <c r="M261" i="51"/>
  <c r="CT77" i="75"/>
  <c r="CW77" i="75"/>
  <c r="CV77" i="75"/>
  <c r="CU77" i="75"/>
  <c r="DJ77" i="71"/>
  <c r="L32" i="77"/>
  <c r="L33" i="77"/>
  <c r="DH76" i="71"/>
  <c r="L34" i="77"/>
  <c r="DH56" i="71"/>
  <c r="J34" i="77"/>
  <c r="DG56" i="71"/>
  <c r="J33" i="77"/>
  <c r="DG48" i="71"/>
  <c r="DG59" i="71"/>
  <c r="DG54" i="71"/>
  <c r="DJ54" i="71" s="1"/>
  <c r="DO54" i="71" s="1"/>
  <c r="DF76" i="71"/>
  <c r="DG70" i="71"/>
  <c r="CV331" i="75"/>
  <c r="CO370" i="75"/>
  <c r="CQ349" i="75"/>
  <c r="CQ333" i="75"/>
  <c r="CN37" i="75"/>
  <c r="CQ367" i="75"/>
  <c r="CO51" i="75"/>
  <c r="CN51" i="75"/>
  <c r="CO45" i="75"/>
  <c r="CN366" i="75"/>
  <c r="DA357" i="71"/>
  <c r="DF357" i="71" s="1"/>
  <c r="DA362" i="71"/>
  <c r="DF74" i="71"/>
  <c r="DG66" i="71"/>
  <c r="DB366" i="71"/>
  <c r="DB350" i="71"/>
  <c r="DF42" i="71"/>
  <c r="EV175" i="1"/>
  <c r="ES176" i="1"/>
  <c r="CN73" i="75"/>
  <c r="CQ350" i="75"/>
  <c r="CW331" i="75"/>
  <c r="CO360" i="75"/>
  <c r="CN368" i="75"/>
  <c r="CW58" i="75"/>
  <c r="CT58" i="75"/>
  <c r="CL346" i="75"/>
  <c r="CQ346" i="75" s="1"/>
  <c r="AB346" i="75"/>
  <c r="BU346" i="75" s="1"/>
  <c r="CB346" i="75" s="1"/>
  <c r="FH317" i="75" s="1"/>
  <c r="AI346" i="75"/>
  <c r="AU346" i="75" s="1"/>
  <c r="CJ346" i="75"/>
  <c r="CP71" i="75"/>
  <c r="CP70" i="75"/>
  <c r="CR65" i="75"/>
  <c r="CT65" i="75" s="1"/>
  <c r="CR350" i="75"/>
  <c r="CW350" i="75" s="1"/>
  <c r="CN66" i="75"/>
  <c r="CR62" i="75"/>
  <c r="CR47" i="75"/>
  <c r="CT47" i="75" s="1"/>
  <c r="CO73" i="75"/>
  <c r="CR73" i="75" s="1"/>
  <c r="CP52" i="75"/>
  <c r="CQ371" i="75"/>
  <c r="CN355" i="75"/>
  <c r="CP356" i="75"/>
  <c r="CV350" i="75"/>
  <c r="CK346" i="75"/>
  <c r="CO68" i="75"/>
  <c r="CR68" i="75" s="1"/>
  <c r="CV68" i="75" s="1"/>
  <c r="CO71" i="75"/>
  <c r="CQ339" i="75"/>
  <c r="CP361" i="75"/>
  <c r="CR348" i="75"/>
  <c r="CU348" i="75" s="1"/>
  <c r="CO366" i="75"/>
  <c r="CP362" i="75"/>
  <c r="CO358" i="75"/>
  <c r="CU350" i="75"/>
  <c r="CO44" i="75"/>
  <c r="CR44" i="75" s="1"/>
  <c r="CU62" i="75"/>
  <c r="CR45" i="75"/>
  <c r="CU47" i="75"/>
  <c r="CP67" i="75"/>
  <c r="CO54" i="75"/>
  <c r="CR50" i="75"/>
  <c r="CV50" i="75" s="1"/>
  <c r="CP339" i="75"/>
  <c r="CR367" i="75"/>
  <c r="CO363" i="75"/>
  <c r="CO361" i="75"/>
  <c r="CN359" i="75"/>
  <c r="CQ353" i="75"/>
  <c r="CQ351" i="75"/>
  <c r="CQ340" i="75"/>
  <c r="CQ342" i="75"/>
  <c r="CQ364" i="75"/>
  <c r="CP358" i="75"/>
  <c r="CO345" i="75"/>
  <c r="DH64" i="71"/>
  <c r="DF47" i="71"/>
  <c r="CI346" i="75"/>
  <c r="CN346" i="75" s="1"/>
  <c r="CO76" i="75"/>
  <c r="CR76" i="75" s="1"/>
  <c r="CR72" i="75"/>
  <c r="CW72" i="75" s="1"/>
  <c r="CV58" i="75"/>
  <c r="CR37" i="75"/>
  <c r="CW37" i="75" s="1"/>
  <c r="CR71" i="75"/>
  <c r="CP46" i="75"/>
  <c r="CQ344" i="75"/>
  <c r="CQ336" i="75"/>
  <c r="CP332" i="75"/>
  <c r="CR338" i="75"/>
  <c r="CW338" i="75" s="1"/>
  <c r="CP370" i="75"/>
  <c r="CO354" i="75"/>
  <c r="CR354" i="75" s="1"/>
  <c r="CQ345" i="75"/>
  <c r="CT37" i="75"/>
  <c r="CO75" i="75"/>
  <c r="CO74" i="75"/>
  <c r="CR70" i="75"/>
  <c r="CU58" i="75"/>
  <c r="CP63" i="75"/>
  <c r="CP55" i="75"/>
  <c r="CP335" i="75"/>
  <c r="CT331" i="75"/>
  <c r="CP371" i="75"/>
  <c r="CW367" i="75"/>
  <c r="CN363" i="75"/>
  <c r="CR353" i="75"/>
  <c r="CT353" i="75" s="1"/>
  <c r="CQ332" i="75"/>
  <c r="CO342" i="75"/>
  <c r="CQ368" i="75"/>
  <c r="CQ356" i="75"/>
  <c r="CO349" i="75"/>
  <c r="CO333" i="75"/>
  <c r="CR51" i="75"/>
  <c r="CW51" i="75" s="1"/>
  <c r="CL51" i="75"/>
  <c r="AB51" i="75"/>
  <c r="AI51" i="75"/>
  <c r="CO64" i="75"/>
  <c r="CR64" i="75" s="1"/>
  <c r="CO57" i="75"/>
  <c r="CO56" i="75"/>
  <c r="CR56" i="75" s="1"/>
  <c r="CR49" i="75"/>
  <c r="CT49" i="75" s="1"/>
  <c r="CV37" i="75"/>
  <c r="CR43" i="75"/>
  <c r="CW43" i="75" s="1"/>
  <c r="CR75" i="75"/>
  <c r="CW75" i="75" s="1"/>
  <c r="CR61" i="75"/>
  <c r="CP59" i="75"/>
  <c r="CO59" i="75"/>
  <c r="CO52" i="75"/>
  <c r="CN52" i="75"/>
  <c r="CR343" i="75"/>
  <c r="CT343" i="75" s="1"/>
  <c r="CP366" i="75"/>
  <c r="CR366" i="75" s="1"/>
  <c r="CT366" i="75" s="1"/>
  <c r="CP365" i="75"/>
  <c r="CR365" i="75" s="1"/>
  <c r="CO336" i="75"/>
  <c r="CV348" i="75"/>
  <c r="CN370" i="75"/>
  <c r="CR370" i="75" s="1"/>
  <c r="CT370" i="75" s="1"/>
  <c r="CP364" i="75"/>
  <c r="CQ347" i="75"/>
  <c r="CR48" i="75"/>
  <c r="CW48" i="75" s="1"/>
  <c r="CQ337" i="75"/>
  <c r="CR40" i="75"/>
  <c r="CW40" i="75" s="1"/>
  <c r="CP60" i="75"/>
  <c r="CO41" i="75"/>
  <c r="CO69" i="75"/>
  <c r="CO46" i="75"/>
  <c r="CN42" i="75"/>
  <c r="CO38" i="75"/>
  <c r="CO371" i="75"/>
  <c r="CQ369" i="75"/>
  <c r="CQ363" i="75"/>
  <c r="CQ361" i="75"/>
  <c r="CQ359" i="75"/>
  <c r="CQ357" i="75"/>
  <c r="CR357" i="75" s="1"/>
  <c r="CO355" i="75"/>
  <c r="CV353" i="75"/>
  <c r="CN351" i="75"/>
  <c r="CP344" i="75"/>
  <c r="CN340" i="75"/>
  <c r="CR332" i="75"/>
  <c r="CT332" i="75" s="1"/>
  <c r="CQ334" i="75"/>
  <c r="CO368" i="75"/>
  <c r="CN364" i="75"/>
  <c r="CR360" i="75"/>
  <c r="CT360" i="75" s="1"/>
  <c r="CP349" i="75"/>
  <c r="CP341" i="75"/>
  <c r="CV40" i="75"/>
  <c r="CR53" i="75"/>
  <c r="CP39" i="75"/>
  <c r="CP352" i="75"/>
  <c r="DG64" i="71"/>
  <c r="DH58" i="71"/>
  <c r="DG68" i="71"/>
  <c r="DF58" i="71"/>
  <c r="DF49" i="71"/>
  <c r="DG39" i="71"/>
  <c r="DG53" i="71"/>
  <c r="DF64" i="71"/>
  <c r="DG42" i="71"/>
  <c r="DH70" i="71"/>
  <c r="BT75" i="71"/>
  <c r="BT63" i="71"/>
  <c r="BT59" i="71"/>
  <c r="BT44" i="71"/>
  <c r="BT73" i="71"/>
  <c r="BT69" i="71"/>
  <c r="BT57" i="71"/>
  <c r="BT51" i="71"/>
  <c r="BR51" i="71"/>
  <c r="DH74" i="71"/>
  <c r="DH62" i="71"/>
  <c r="DG38" i="71"/>
  <c r="DG43" i="71"/>
  <c r="DF55" i="71"/>
  <c r="DF373" i="71"/>
  <c r="DF68" i="71"/>
  <c r="DG49" i="71"/>
  <c r="DG73" i="71"/>
  <c r="DF65" i="71"/>
  <c r="DG57" i="71"/>
  <c r="DC345" i="71"/>
  <c r="DH47" i="71"/>
  <c r="DG74" i="71"/>
  <c r="DF60" i="71"/>
  <c r="DG52" i="71"/>
  <c r="AK51" i="71"/>
  <c r="BD51" i="71" s="1"/>
  <c r="AK40" i="71"/>
  <c r="AL47" i="71"/>
  <c r="AL36" i="71"/>
  <c r="BT36" i="71" s="1"/>
  <c r="AL48" i="71"/>
  <c r="AL76" i="71"/>
  <c r="DT77" i="71" s="1"/>
  <c r="BJ72" i="71"/>
  <c r="BJ68" i="71"/>
  <c r="AL66" i="71"/>
  <c r="AL60" i="71"/>
  <c r="AL56" i="71"/>
  <c r="DT57" i="71" s="1"/>
  <c r="AL39" i="71"/>
  <c r="AL71" i="71"/>
  <c r="AL67" i="71"/>
  <c r="AL65" i="71"/>
  <c r="AL46" i="71"/>
  <c r="BJ74" i="71"/>
  <c r="BJ70" i="71"/>
  <c r="AL64" i="71"/>
  <c r="AL45" i="71"/>
  <c r="AL37" i="71"/>
  <c r="AL43" i="71"/>
  <c r="DT44" i="71" s="1"/>
  <c r="AL55" i="71"/>
  <c r="AL40" i="71"/>
  <c r="BJ76" i="71"/>
  <c r="AL72" i="71"/>
  <c r="DT73" i="71" s="1"/>
  <c r="AL68" i="71"/>
  <c r="DT69" i="71" s="1"/>
  <c r="BJ71" i="71"/>
  <c r="BJ67" i="71"/>
  <c r="AL61" i="71"/>
  <c r="AL52" i="71"/>
  <c r="AL42" i="71"/>
  <c r="AL74" i="71"/>
  <c r="DT75" i="71" s="1"/>
  <c r="AL70" i="71"/>
  <c r="AL58" i="71"/>
  <c r="DT59" i="71" s="1"/>
  <c r="AL49" i="71"/>
  <c r="AL41" i="71"/>
  <c r="AL53" i="71"/>
  <c r="AL50" i="71"/>
  <c r="DT51" i="71" s="1"/>
  <c r="AL38" i="71"/>
  <c r="AK45" i="71"/>
  <c r="AK37" i="71"/>
  <c r="AK36" i="71"/>
  <c r="AK44" i="71"/>
  <c r="AK74" i="71"/>
  <c r="BI70" i="71"/>
  <c r="AK49" i="71"/>
  <c r="AK41" i="71"/>
  <c r="BI75" i="71"/>
  <c r="AK73" i="71"/>
  <c r="BI69" i="71"/>
  <c r="AK59" i="71"/>
  <c r="AK57" i="71"/>
  <c r="AK38" i="71"/>
  <c r="AK48" i="71"/>
  <c r="BI76" i="71"/>
  <c r="AK72" i="71"/>
  <c r="BI68" i="71"/>
  <c r="AK58" i="71"/>
  <c r="AK50" i="71"/>
  <c r="BI74" i="71"/>
  <c r="AK70" i="71"/>
  <c r="AK64" i="71"/>
  <c r="AK53" i="71"/>
  <c r="AK75" i="71"/>
  <c r="BI73" i="71"/>
  <c r="AK69" i="71"/>
  <c r="AK63" i="71"/>
  <c r="AK46" i="71"/>
  <c r="AK76" i="71"/>
  <c r="BI72" i="71"/>
  <c r="AK68" i="71"/>
  <c r="AK66" i="71"/>
  <c r="AK62" i="71"/>
  <c r="AK60" i="71"/>
  <c r="AK43" i="71"/>
  <c r="AK55" i="71"/>
  <c r="AK54" i="71"/>
  <c r="AK52" i="71"/>
  <c r="AK42" i="71"/>
  <c r="AL62" i="71"/>
  <c r="DT63" i="71" s="1"/>
  <c r="AK61" i="71"/>
  <c r="DA51" i="71"/>
  <c r="DF51" i="71" s="1"/>
  <c r="AA51" i="71"/>
  <c r="BD71" i="71"/>
  <c r="BD47" i="71"/>
  <c r="AL54" i="71"/>
  <c r="AJ37" i="71"/>
  <c r="AJ53" i="71"/>
  <c r="AJ47" i="71"/>
  <c r="AJ73" i="71"/>
  <c r="AJ69" i="71"/>
  <c r="AJ61" i="71"/>
  <c r="AJ54" i="71"/>
  <c r="AJ50" i="71"/>
  <c r="DR51" i="71" s="1"/>
  <c r="AJ76" i="71"/>
  <c r="DR77" i="71" s="1"/>
  <c r="BH74" i="71"/>
  <c r="BH72" i="71"/>
  <c r="BH70" i="71"/>
  <c r="AJ68" i="71"/>
  <c r="AJ66" i="71"/>
  <c r="AJ62" i="71"/>
  <c r="AJ60" i="71"/>
  <c r="AJ56" i="71"/>
  <c r="AJ39" i="71"/>
  <c r="BH75" i="71"/>
  <c r="AJ71" i="71"/>
  <c r="BH67" i="71"/>
  <c r="AJ59" i="71"/>
  <c r="AJ52" i="71"/>
  <c r="AJ46" i="71"/>
  <c r="AJ42" i="71"/>
  <c r="AJ44" i="71"/>
  <c r="AJ58" i="71"/>
  <c r="AJ49" i="71"/>
  <c r="AJ45" i="71"/>
  <c r="AJ41" i="71"/>
  <c r="AJ43" i="71"/>
  <c r="BH73" i="71"/>
  <c r="BH69" i="71"/>
  <c r="AJ65" i="71"/>
  <c r="AJ57" i="71"/>
  <c r="AJ55" i="71"/>
  <c r="AJ38" i="71"/>
  <c r="AJ48" i="71"/>
  <c r="AJ40" i="71"/>
  <c r="BH76" i="71"/>
  <c r="AJ74" i="71"/>
  <c r="AJ72" i="71"/>
  <c r="AJ70" i="71"/>
  <c r="BH68" i="71"/>
  <c r="AJ64" i="71"/>
  <c r="AJ75" i="71"/>
  <c r="BH71" i="71"/>
  <c r="AJ67" i="71"/>
  <c r="AJ63" i="71"/>
  <c r="DG37" i="71"/>
  <c r="DA360" i="71"/>
  <c r="DH55" i="71"/>
  <c r="DG339" i="71"/>
  <c r="DA368" i="71"/>
  <c r="DA352" i="71"/>
  <c r="DA336" i="71"/>
  <c r="DF337" i="71" s="1"/>
  <c r="DF346" i="71"/>
  <c r="DM71" i="71"/>
  <c r="DO71" i="71"/>
  <c r="DN71" i="71"/>
  <c r="DL71" i="71"/>
  <c r="DJ40" i="71"/>
  <c r="DO40" i="71" s="1"/>
  <c r="DF37" i="71"/>
  <c r="BI374" i="71"/>
  <c r="AK374" i="71"/>
  <c r="BH373" i="71"/>
  <c r="AJ373" i="71"/>
  <c r="BI366" i="71"/>
  <c r="AK366" i="71"/>
  <c r="BD358" i="71"/>
  <c r="BS358" i="71"/>
  <c r="AK350" i="71"/>
  <c r="DF342" i="71"/>
  <c r="DC342" i="71"/>
  <c r="DD342" i="71"/>
  <c r="AH342" i="71"/>
  <c r="AA342" i="71"/>
  <c r="BD338" i="71"/>
  <c r="BS338" i="71"/>
  <c r="DA371" i="71"/>
  <c r="DF372" i="71" s="1"/>
  <c r="AA371" i="71"/>
  <c r="AH371" i="71"/>
  <c r="DD371" i="71"/>
  <c r="DC371" i="71"/>
  <c r="BH367" i="71"/>
  <c r="AJ367" i="71"/>
  <c r="AL367" i="71"/>
  <c r="BJ367" i="71"/>
  <c r="DA363" i="71"/>
  <c r="DF363" i="71" s="1"/>
  <c r="AA363" i="71"/>
  <c r="AH363" i="71"/>
  <c r="DD363" i="71"/>
  <c r="DC363" i="71"/>
  <c r="BC359" i="71"/>
  <c r="BR359" i="71"/>
  <c r="BT359" i="71"/>
  <c r="BE359" i="71"/>
  <c r="DA355" i="71"/>
  <c r="DF356" i="71" s="1"/>
  <c r="AA355" i="71"/>
  <c r="AH355" i="71"/>
  <c r="DD355" i="71"/>
  <c r="DC355" i="71"/>
  <c r="BC351" i="71"/>
  <c r="BR351" i="71"/>
  <c r="BT351" i="71"/>
  <c r="BE351" i="71"/>
  <c r="DA347" i="71"/>
  <c r="DF347" i="71" s="1"/>
  <c r="AA347" i="71"/>
  <c r="AH347" i="71"/>
  <c r="DD347" i="71"/>
  <c r="DC347" i="71"/>
  <c r="BS343" i="71"/>
  <c r="BD343" i="71"/>
  <c r="BC339" i="71"/>
  <c r="BR339" i="71"/>
  <c r="BT339" i="71"/>
  <c r="BE339" i="71"/>
  <c r="DA335" i="71"/>
  <c r="F35" i="70"/>
  <c r="DD335" i="71"/>
  <c r="AH335" i="71"/>
  <c r="AA335" i="71"/>
  <c r="DB335" i="71"/>
  <c r="DN40" i="71"/>
  <c r="DG60" i="71"/>
  <c r="DF69" i="71"/>
  <c r="DH65" i="71"/>
  <c r="DF61" i="71"/>
  <c r="DF46" i="71"/>
  <c r="DJ46" i="71" s="1"/>
  <c r="BH375" i="71"/>
  <c r="AJ375" i="71"/>
  <c r="AL375" i="71"/>
  <c r="BJ375" i="71"/>
  <c r="AA372" i="71"/>
  <c r="AH372" i="71"/>
  <c r="DD372" i="71"/>
  <c r="DC372" i="71"/>
  <c r="BJ372" i="71"/>
  <c r="AL372" i="71"/>
  <c r="DD368" i="71"/>
  <c r="AA368" i="71"/>
  <c r="AH368" i="71"/>
  <c r="AJ368" i="71"/>
  <c r="BH368" i="71"/>
  <c r="DF364" i="71"/>
  <c r="AA364" i="71"/>
  <c r="AH364" i="71"/>
  <c r="DD364" i="71"/>
  <c r="DC364" i="71"/>
  <c r="DH364" i="71" s="1"/>
  <c r="BE364" i="71"/>
  <c r="BT364" i="71"/>
  <c r="DD360" i="71"/>
  <c r="AH360" i="71"/>
  <c r="AA360" i="71"/>
  <c r="BR360" i="71"/>
  <c r="DR360" i="71" s="1"/>
  <c r="BC360" i="71"/>
  <c r="AH356" i="71"/>
  <c r="AA356" i="71"/>
  <c r="DD356" i="71"/>
  <c r="DC356" i="71"/>
  <c r="BE356" i="71"/>
  <c r="BT356" i="71"/>
  <c r="DD352" i="71"/>
  <c r="AH352" i="71"/>
  <c r="AA352" i="71"/>
  <c r="BR352" i="71"/>
  <c r="BC352" i="71"/>
  <c r="DF348" i="71"/>
  <c r="DB348" i="71"/>
  <c r="AH348" i="71"/>
  <c r="AA348" i="71"/>
  <c r="DD348" i="71"/>
  <c r="DC348" i="71"/>
  <c r="DH348" i="71" s="1"/>
  <c r="BE348" i="71"/>
  <c r="BT348" i="71"/>
  <c r="BC340" i="71"/>
  <c r="BR340" i="71"/>
  <c r="DR340" i="71" s="1"/>
  <c r="BT340" i="71"/>
  <c r="BE340" i="71"/>
  <c r="DB336" i="71"/>
  <c r="AH336" i="71"/>
  <c r="DD336" i="71"/>
  <c r="AA336" i="71"/>
  <c r="BE336" i="71"/>
  <c r="BT336" i="71"/>
  <c r="BI369" i="71"/>
  <c r="AK369" i="71"/>
  <c r="DB369" i="71"/>
  <c r="DG370" i="71" s="1"/>
  <c r="AA369" i="71"/>
  <c r="AH369" i="71"/>
  <c r="DD369" i="71"/>
  <c r="BC365" i="71"/>
  <c r="BR365" i="71"/>
  <c r="BD361" i="71"/>
  <c r="BS361" i="71"/>
  <c r="DB361" i="71"/>
  <c r="DG362" i="71" s="1"/>
  <c r="AA361" i="71"/>
  <c r="AH361" i="71"/>
  <c r="DD361" i="71"/>
  <c r="BC357" i="71"/>
  <c r="BR357" i="71"/>
  <c r="BD353" i="71"/>
  <c r="BS353" i="71"/>
  <c r="DB353" i="71"/>
  <c r="DG354" i="71" s="1"/>
  <c r="AA353" i="71"/>
  <c r="AH353" i="71"/>
  <c r="DD353" i="71"/>
  <c r="BC349" i="71"/>
  <c r="BR349" i="71"/>
  <c r="BT345" i="71"/>
  <c r="BE345" i="71"/>
  <c r="DF341" i="71"/>
  <c r="DB341" i="71"/>
  <c r="AA341" i="71"/>
  <c r="AH341" i="71"/>
  <c r="DD341" i="71"/>
  <c r="BS337" i="71"/>
  <c r="BD337" i="71"/>
  <c r="BC337" i="71"/>
  <c r="BR337" i="71"/>
  <c r="DH68" i="71"/>
  <c r="DF62" i="71"/>
  <c r="DG58" i="71"/>
  <c r="DF53" i="71"/>
  <c r="DM46" i="71"/>
  <c r="DF374" i="71"/>
  <c r="DC374" i="71"/>
  <c r="DH374" i="71" s="1"/>
  <c r="AA374" i="71"/>
  <c r="AH374" i="71"/>
  <c r="DD374" i="71"/>
  <c r="AL373" i="71"/>
  <c r="BJ373" i="71"/>
  <c r="AJ370" i="71"/>
  <c r="BH370" i="71"/>
  <c r="BH366" i="71"/>
  <c r="AJ366" i="71"/>
  <c r="BR362" i="71"/>
  <c r="BC362" i="71"/>
  <c r="BR358" i="71"/>
  <c r="BC358" i="71"/>
  <c r="BR354" i="71"/>
  <c r="BC354" i="71"/>
  <c r="AJ350" i="71"/>
  <c r="BR346" i="71"/>
  <c r="BC346" i="71"/>
  <c r="DF338" i="71"/>
  <c r="DC338" i="71"/>
  <c r="AH338" i="71"/>
  <c r="AA338" i="71"/>
  <c r="DD338" i="71"/>
  <c r="BI367" i="71"/>
  <c r="AK367" i="71"/>
  <c r="BD359" i="71"/>
  <c r="BS359" i="71"/>
  <c r="BD351" i="71"/>
  <c r="BS351" i="71"/>
  <c r="BC343" i="71"/>
  <c r="BR343" i="71"/>
  <c r="BT343" i="71"/>
  <c r="BE343" i="71"/>
  <c r="DC335" i="71"/>
  <c r="DH336" i="71" s="1"/>
  <c r="DG41" i="71"/>
  <c r="DF75" i="71"/>
  <c r="DH69" i="71"/>
  <c r="DG67" i="71"/>
  <c r="DG61" i="71"/>
  <c r="DH59" i="71"/>
  <c r="DG55" i="71"/>
  <c r="DH42" i="71"/>
  <c r="BI375" i="71"/>
  <c r="AK375" i="71"/>
  <c r="DB368" i="71"/>
  <c r="DB360" i="71"/>
  <c r="DB352" i="71"/>
  <c r="BS348" i="71"/>
  <c r="BD348" i="71"/>
  <c r="DB344" i="71"/>
  <c r="DG344" i="71" s="1"/>
  <c r="DD344" i="71"/>
  <c r="AH344" i="71"/>
  <c r="AA344" i="71"/>
  <c r="BE344" i="71"/>
  <c r="BT344" i="71"/>
  <c r="BD336" i="71"/>
  <c r="BS336" i="71"/>
  <c r="AL369" i="71"/>
  <c r="BJ369" i="71"/>
  <c r="BT365" i="71"/>
  <c r="BE365" i="71"/>
  <c r="BT361" i="71"/>
  <c r="BE361" i="71"/>
  <c r="BT357" i="71"/>
  <c r="BE357" i="71"/>
  <c r="BT353" i="71"/>
  <c r="BE353" i="71"/>
  <c r="BT349" i="71"/>
  <c r="DT349" i="71" s="1"/>
  <c r="BE349" i="71"/>
  <c r="DB345" i="71"/>
  <c r="DG345" i="71" s="1"/>
  <c r="AA345" i="71"/>
  <c r="AH345" i="71"/>
  <c r="DD345" i="71"/>
  <c r="BT337" i="71"/>
  <c r="DT337" i="71" s="1"/>
  <c r="BE337" i="71"/>
  <c r="DF48" i="71"/>
  <c r="DH39" i="71"/>
  <c r="DJ39" i="71" s="1"/>
  <c r="DO39" i="71" s="1"/>
  <c r="DJ44" i="71"/>
  <c r="DL44" i="71" s="1"/>
  <c r="DJ74" i="71"/>
  <c r="DL74" i="71" s="1"/>
  <c r="DJ66" i="71"/>
  <c r="DO66" i="71" s="1"/>
  <c r="DJ62" i="71"/>
  <c r="DO62" i="71" s="1"/>
  <c r="DJ43" i="71"/>
  <c r="DL43" i="71" s="1"/>
  <c r="DG76" i="71"/>
  <c r="DG75" i="71"/>
  <c r="DH50" i="71"/>
  <c r="BJ374" i="71"/>
  <c r="AL374" i="71"/>
  <c r="BI373" i="71"/>
  <c r="AK373" i="71"/>
  <c r="DB373" i="71"/>
  <c r="DG374" i="71" s="1"/>
  <c r="AA373" i="71"/>
  <c r="AH373" i="71"/>
  <c r="DD373" i="71"/>
  <c r="BJ370" i="71"/>
  <c r="AL370" i="71"/>
  <c r="BI370" i="71"/>
  <c r="AK370" i="71"/>
  <c r="BJ366" i="71"/>
  <c r="AL366" i="71"/>
  <c r="BE362" i="71"/>
  <c r="BT362" i="71"/>
  <c r="BD362" i="71"/>
  <c r="BS362" i="71"/>
  <c r="BE358" i="71"/>
  <c r="BT358" i="71"/>
  <c r="BE354" i="71"/>
  <c r="BT354" i="71"/>
  <c r="BD354" i="71"/>
  <c r="BS354" i="71"/>
  <c r="AL350" i="71"/>
  <c r="BT346" i="71"/>
  <c r="BE346" i="71"/>
  <c r="BD346" i="71"/>
  <c r="BS346" i="71"/>
  <c r="BR342" i="71"/>
  <c r="BC342" i="71"/>
  <c r="BE338" i="71"/>
  <c r="BT338" i="71"/>
  <c r="BH371" i="71"/>
  <c r="AJ371" i="71"/>
  <c r="AL371" i="71"/>
  <c r="BJ371" i="71"/>
  <c r="DA367" i="71"/>
  <c r="DF367" i="71" s="1"/>
  <c r="AA367" i="71"/>
  <c r="AH367" i="71"/>
  <c r="DD367" i="71"/>
  <c r="DC367" i="71"/>
  <c r="DH368" i="71" s="1"/>
  <c r="BC363" i="71"/>
  <c r="BR363" i="71"/>
  <c r="DR363" i="71" s="1"/>
  <c r="BT363" i="71"/>
  <c r="BE363" i="71"/>
  <c r="DA359" i="71"/>
  <c r="DF359" i="71" s="1"/>
  <c r="AA359" i="71"/>
  <c r="AH359" i="71"/>
  <c r="DD359" i="71"/>
  <c r="DC359" i="71"/>
  <c r="DH360" i="71" s="1"/>
  <c r="BC355" i="71"/>
  <c r="BR355" i="71"/>
  <c r="BT355" i="71"/>
  <c r="BE355" i="71"/>
  <c r="DA351" i="71"/>
  <c r="DF351" i="71" s="1"/>
  <c r="AA351" i="71"/>
  <c r="AH351" i="71"/>
  <c r="DD351" i="71"/>
  <c r="DC351" i="71"/>
  <c r="DH352" i="71" s="1"/>
  <c r="BC347" i="71"/>
  <c r="BR347" i="71"/>
  <c r="BT347" i="71"/>
  <c r="BE347" i="71"/>
  <c r="DA339" i="71"/>
  <c r="DF339" i="71" s="1"/>
  <c r="AA339" i="71"/>
  <c r="AH339" i="71"/>
  <c r="DD339" i="71"/>
  <c r="DC339" i="71"/>
  <c r="BR335" i="71"/>
  <c r="BC335" i="71"/>
  <c r="BD335" i="71"/>
  <c r="BS335" i="71"/>
  <c r="DN66" i="71"/>
  <c r="DF56" i="71"/>
  <c r="DJ56" i="71" s="1"/>
  <c r="DO56" i="71" s="1"/>
  <c r="DJ49" i="71"/>
  <c r="DO49" i="71" s="1"/>
  <c r="DH45" i="71"/>
  <c r="DJ45" i="71" s="1"/>
  <c r="DF67" i="71"/>
  <c r="DH63" i="71"/>
  <c r="DF59" i="71"/>
  <c r="DF57" i="71"/>
  <c r="DF38" i="71"/>
  <c r="DH51" i="71"/>
  <c r="DA375" i="71"/>
  <c r="AA375" i="71"/>
  <c r="AH375" i="71"/>
  <c r="DD375" i="71"/>
  <c r="DC375" i="71"/>
  <c r="AJ372" i="71"/>
  <c r="BH372" i="71"/>
  <c r="BJ368" i="71"/>
  <c r="AL368" i="71"/>
  <c r="BR364" i="71"/>
  <c r="BC364" i="71"/>
  <c r="DF360" i="71"/>
  <c r="BE360" i="71"/>
  <c r="BT360" i="71"/>
  <c r="BR356" i="71"/>
  <c r="BC356" i="71"/>
  <c r="BE352" i="71"/>
  <c r="BT352" i="71"/>
  <c r="DT352" i="71" s="1"/>
  <c r="BC348" i="71"/>
  <c r="BR348" i="71"/>
  <c r="BS344" i="71"/>
  <c r="BD344" i="71"/>
  <c r="DB340" i="71"/>
  <c r="DG340" i="71" s="1"/>
  <c r="AH340" i="71"/>
  <c r="AA340" i="71"/>
  <c r="DD340" i="71"/>
  <c r="DC340" i="71"/>
  <c r="BR336" i="71"/>
  <c r="BC336" i="71"/>
  <c r="DF369" i="71"/>
  <c r="BH369" i="71"/>
  <c r="AJ369" i="71"/>
  <c r="BD365" i="71"/>
  <c r="BS365" i="71"/>
  <c r="DF365" i="71"/>
  <c r="DB365" i="71"/>
  <c r="AA365" i="71"/>
  <c r="AH365" i="71"/>
  <c r="DD365" i="71"/>
  <c r="DF361" i="71"/>
  <c r="BC361" i="71"/>
  <c r="BR361" i="71"/>
  <c r="BD357" i="71"/>
  <c r="BS357" i="71"/>
  <c r="DB357" i="71"/>
  <c r="DG358" i="71" s="1"/>
  <c r="AA357" i="71"/>
  <c r="AH357" i="71"/>
  <c r="DD357" i="71"/>
  <c r="DF353" i="71"/>
  <c r="BC353" i="71"/>
  <c r="BR353" i="71"/>
  <c r="BD349" i="71"/>
  <c r="BS349" i="71"/>
  <c r="DF349" i="71"/>
  <c r="DB349" i="71"/>
  <c r="DG349" i="71" s="1"/>
  <c r="AA349" i="71"/>
  <c r="AH349" i="71"/>
  <c r="DD349" i="71"/>
  <c r="BS341" i="71"/>
  <c r="BD341" i="71"/>
  <c r="BC341" i="71"/>
  <c r="BR341" i="71"/>
  <c r="DR341" i="71" s="1"/>
  <c r="DB337" i="71"/>
  <c r="DG337" i="71" s="1"/>
  <c r="DD337" i="71"/>
  <c r="AH337" i="71"/>
  <c r="AA337" i="71"/>
  <c r="DF70" i="71"/>
  <c r="DH52" i="71"/>
  <c r="DN46" i="71"/>
  <c r="BH374" i="71"/>
  <c r="AJ374" i="71"/>
  <c r="DF370" i="71"/>
  <c r="DC370" i="71"/>
  <c r="DD370" i="71"/>
  <c r="AA370" i="71"/>
  <c r="AH370" i="71"/>
  <c r="DF366" i="71"/>
  <c r="DC366" i="71"/>
  <c r="DH366" i="71" s="1"/>
  <c r="AA366" i="71"/>
  <c r="AH366" i="71"/>
  <c r="DD366" i="71"/>
  <c r="DF362" i="71"/>
  <c r="DC362" i="71"/>
  <c r="DD362" i="71"/>
  <c r="AA362" i="71"/>
  <c r="AH362" i="71"/>
  <c r="DF358" i="71"/>
  <c r="DC358" i="71"/>
  <c r="DH358" i="71" s="1"/>
  <c r="AH358" i="71"/>
  <c r="AA358" i="71"/>
  <c r="DD358" i="71"/>
  <c r="DF354" i="71"/>
  <c r="DC354" i="71"/>
  <c r="DD354" i="71"/>
  <c r="AH354" i="71"/>
  <c r="AA354" i="71"/>
  <c r="DF350" i="71"/>
  <c r="DC350" i="71"/>
  <c r="DH350" i="71" s="1"/>
  <c r="H35" i="70"/>
  <c r="DD350" i="71"/>
  <c r="AH350" i="71"/>
  <c r="AA350" i="71"/>
  <c r="DC346" i="71"/>
  <c r="DH346" i="71" s="1"/>
  <c r="AH346" i="71"/>
  <c r="AA346" i="71"/>
  <c r="DD346" i="71"/>
  <c r="BT342" i="71"/>
  <c r="BE342" i="71"/>
  <c r="DB342" i="71"/>
  <c r="DG342" i="71" s="1"/>
  <c r="BD342" i="71"/>
  <c r="BS342" i="71"/>
  <c r="BC338" i="71"/>
  <c r="BR338" i="71"/>
  <c r="DB371" i="71"/>
  <c r="DG371" i="71" s="1"/>
  <c r="BI371" i="71"/>
  <c r="AK371" i="71"/>
  <c r="DB367" i="71"/>
  <c r="DG367" i="71" s="1"/>
  <c r="DB363" i="71"/>
  <c r="DG363" i="71" s="1"/>
  <c r="BD363" i="71"/>
  <c r="BS363" i="71"/>
  <c r="DS363" i="71" s="1"/>
  <c r="DB359" i="71"/>
  <c r="DG359" i="71" s="1"/>
  <c r="DB355" i="71"/>
  <c r="DG355" i="71" s="1"/>
  <c r="BD355" i="71"/>
  <c r="BS355" i="71"/>
  <c r="DS355" i="71" s="1"/>
  <c r="DB351" i="71"/>
  <c r="DG351" i="71" s="1"/>
  <c r="DB347" i="71"/>
  <c r="DG347" i="71" s="1"/>
  <c r="BD347" i="71"/>
  <c r="BS347" i="71"/>
  <c r="DA343" i="71"/>
  <c r="DF343" i="71" s="1"/>
  <c r="AA343" i="71"/>
  <c r="AH343" i="71"/>
  <c r="DD343" i="71"/>
  <c r="DC343" i="71"/>
  <c r="BS339" i="71"/>
  <c r="DS339" i="71" s="1"/>
  <c r="BD339" i="71"/>
  <c r="BE335" i="71"/>
  <c r="BT335" i="71"/>
  <c r="DT336" i="71" s="1"/>
  <c r="DH48" i="71"/>
  <c r="DG72" i="71"/>
  <c r="DG47" i="71"/>
  <c r="DH75" i="71"/>
  <c r="DH73" i="71"/>
  <c r="DG69" i="71"/>
  <c r="DG65" i="71"/>
  <c r="DJ65" i="71" s="1"/>
  <c r="DH61" i="71"/>
  <c r="DH57" i="71"/>
  <c r="DF50" i="71"/>
  <c r="DN43" i="71"/>
  <c r="AH51" i="71"/>
  <c r="H34" i="70"/>
  <c r="DD51" i="71"/>
  <c r="DB375" i="71"/>
  <c r="DB372" i="71"/>
  <c r="BI372" i="71"/>
  <c r="AK372" i="71"/>
  <c r="BI368" i="71"/>
  <c r="AK368" i="71"/>
  <c r="DB364" i="71"/>
  <c r="BD364" i="71"/>
  <c r="BS364" i="71"/>
  <c r="BD360" i="71"/>
  <c r="BS360" i="71"/>
  <c r="DB356" i="71"/>
  <c r="BD356" i="71"/>
  <c r="BS356" i="71"/>
  <c r="BD352" i="71"/>
  <c r="BS352" i="71"/>
  <c r="DA344" i="71"/>
  <c r="DF344" i="71" s="1"/>
  <c r="BR344" i="71"/>
  <c r="BC344" i="71"/>
  <c r="DC344" i="71"/>
  <c r="BS340" i="71"/>
  <c r="BD340" i="71"/>
  <c r="DC369" i="71"/>
  <c r="DH369" i="71" s="1"/>
  <c r="DC361" i="71"/>
  <c r="DH361" i="71" s="1"/>
  <c r="DC353" i="71"/>
  <c r="DH353" i="71" s="1"/>
  <c r="BS345" i="71"/>
  <c r="DS345" i="71" s="1"/>
  <c r="BD345" i="71"/>
  <c r="BC345" i="71"/>
  <c r="BR345" i="71"/>
  <c r="DC341" i="71"/>
  <c r="DH341" i="71" s="1"/>
  <c r="BT341" i="71"/>
  <c r="BE341" i="71"/>
  <c r="DC337" i="71"/>
  <c r="DH337" i="71" s="1"/>
  <c r="DG50" i="71"/>
  <c r="BQ249" i="45"/>
  <c r="BQ250" i="45" s="1"/>
  <c r="BI249" i="45"/>
  <c r="BI250" i="45" s="1"/>
  <c r="BI251" i="45" s="1"/>
  <c r="BI252" i="45" s="1"/>
  <c r="BI253" i="45" s="1"/>
  <c r="BI254" i="45" s="1"/>
  <c r="BI255" i="45" s="1"/>
  <c r="BI256" i="45" s="1"/>
  <c r="BI257" i="45" s="1"/>
  <c r="BI258" i="45" s="1"/>
  <c r="BI259" i="45" s="1"/>
  <c r="BI260" i="45" s="1"/>
  <c r="BI261" i="45" s="1"/>
  <c r="BI262" i="45" s="1"/>
  <c r="BI263" i="45" s="1"/>
  <c r="BI264" i="45" s="1"/>
  <c r="BQ251" i="45"/>
  <c r="BQ252" i="45" s="1"/>
  <c r="BQ253" i="45" s="1"/>
  <c r="BQ254" i="45" s="1"/>
  <c r="BQ255" i="45" s="1"/>
  <c r="BQ256" i="45" s="1"/>
  <c r="BQ257" i="45" s="1"/>
  <c r="BQ258" i="45" s="1"/>
  <c r="BQ259" i="45" s="1"/>
  <c r="BQ260" i="45" s="1"/>
  <c r="BQ261" i="45" s="1"/>
  <c r="BQ262" i="45" s="1"/>
  <c r="BQ263" i="45" s="1"/>
  <c r="BQ264" i="45" s="1"/>
  <c r="BM249" i="45"/>
  <c r="BM250" i="45" s="1"/>
  <c r="BM251" i="45" s="1"/>
  <c r="BM252" i="45" s="1"/>
  <c r="BM253" i="45" s="1"/>
  <c r="BM254" i="45" s="1"/>
  <c r="BM255" i="45" s="1"/>
  <c r="BM256" i="45" s="1"/>
  <c r="BM257" i="45" s="1"/>
  <c r="BM258" i="45" s="1"/>
  <c r="BM259" i="45" s="1"/>
  <c r="BM260" i="45" s="1"/>
  <c r="BM261" i="45" s="1"/>
  <c r="BM262" i="45" s="1"/>
  <c r="BM263" i="45" s="1"/>
  <c r="BM264" i="45" s="1"/>
  <c r="EV164" i="1"/>
  <c r="HZ88" i="1"/>
  <c r="HY89" i="1"/>
  <c r="GO165" i="1"/>
  <c r="GP164" i="1"/>
  <c r="HZ162" i="1"/>
  <c r="HY163" i="1"/>
  <c r="GP88" i="1"/>
  <c r="GO89" i="1"/>
  <c r="HL88" i="1"/>
  <c r="CH88" i="1"/>
  <c r="B89" i="1"/>
  <c r="EF176" i="1"/>
  <c r="EJ176" i="1"/>
  <c r="EN176" i="1"/>
  <c r="ER176" i="1"/>
  <c r="EV176" i="1"/>
  <c r="ED176" i="1"/>
  <c r="EH176" i="1"/>
  <c r="EL176" i="1"/>
  <c r="EP176" i="1"/>
  <c r="ET176" i="1"/>
  <c r="EW176" i="1"/>
  <c r="EU176" i="1"/>
  <c r="EI176" i="1"/>
  <c r="EO176" i="1"/>
  <c r="EM176" i="1"/>
  <c r="GE176" i="1"/>
  <c r="GA176" i="1"/>
  <c r="EQ176" i="1"/>
  <c r="EG176" i="1"/>
  <c r="EE176" i="1"/>
  <c r="EF175" i="1"/>
  <c r="EF164" i="1"/>
  <c r="EW158" i="1"/>
  <c r="EF166" i="1"/>
  <c r="EK164" i="1"/>
  <c r="EK175" i="1"/>
  <c r="EG84" i="1"/>
  <c r="EO158" i="1"/>
  <c r="EV166" i="1"/>
  <c r="EK166" i="1"/>
  <c r="EN175" i="1"/>
  <c r="ES175" i="1"/>
  <c r="GE325" i="1"/>
  <c r="GA325" i="1"/>
  <c r="GE310" i="1"/>
  <c r="GF310" i="1" s="1"/>
  <c r="GF311" i="1" s="1"/>
  <c r="GF312" i="1" s="1"/>
  <c r="GF313" i="1" s="1"/>
  <c r="GA310" i="1"/>
  <c r="GB310" i="1" s="1"/>
  <c r="GB311" i="1" s="1"/>
  <c r="GB312" i="1" s="1"/>
  <c r="GB313" i="1" s="1"/>
  <c r="EN164" i="1"/>
  <c r="ES164" i="1"/>
  <c r="EC164" i="1"/>
  <c r="EE175" i="1"/>
  <c r="EM175" i="1"/>
  <c r="EI175" i="1"/>
  <c r="EQ175" i="1"/>
  <c r="ED175" i="1"/>
  <c r="EH175" i="1"/>
  <c r="EL175" i="1"/>
  <c r="EP175" i="1"/>
  <c r="ET175" i="1"/>
  <c r="EU175" i="1"/>
  <c r="EJ164" i="1"/>
  <c r="EJ175" i="1"/>
  <c r="EO175" i="1"/>
  <c r="GA239" i="1"/>
  <c r="GB239" i="1" s="1"/>
  <c r="GB240" i="1" s="1"/>
  <c r="GB241" i="1" s="1"/>
  <c r="GB242" i="1" s="1"/>
  <c r="GE239" i="1"/>
  <c r="GF239" i="1" s="1"/>
  <c r="GF240" i="1" s="1"/>
  <c r="GF241" i="1" s="1"/>
  <c r="GF242" i="1" s="1"/>
  <c r="GA248" i="1"/>
  <c r="GE248" i="1"/>
  <c r="GE243" i="1"/>
  <c r="GA243" i="1"/>
  <c r="EJ84" i="1"/>
  <c r="EV84" i="1"/>
  <c r="EN84" i="1"/>
  <c r="EF84" i="1"/>
  <c r="EC84" i="1"/>
  <c r="GA84" i="1" s="1"/>
  <c r="GB84" i="1" s="1"/>
  <c r="EN166" i="1"/>
  <c r="ES166" i="1"/>
  <c r="EC166" i="1"/>
  <c r="ED164" i="1"/>
  <c r="EH164" i="1"/>
  <c r="EL164" i="1"/>
  <c r="EP164" i="1"/>
  <c r="ET164" i="1"/>
  <c r="EE164" i="1"/>
  <c r="EM164" i="1"/>
  <c r="EU164" i="1"/>
  <c r="EI164" i="1"/>
  <c r="EQ164" i="1"/>
  <c r="GA175" i="1"/>
  <c r="GE175" i="1"/>
  <c r="ER164" i="1"/>
  <c r="EW164" i="1"/>
  <c r="EG164" i="1"/>
  <c r="ER175" i="1"/>
  <c r="EW175" i="1"/>
  <c r="EG175" i="1"/>
  <c r="GE247" i="1"/>
  <c r="GA247" i="1"/>
  <c r="GA244" i="1"/>
  <c r="GE244" i="1"/>
  <c r="GA315" i="1"/>
  <c r="GE315" i="1"/>
  <c r="GE314" i="1"/>
  <c r="GA314" i="1"/>
  <c r="GB314" i="1" s="1"/>
  <c r="CH314" i="1"/>
  <c r="HL314" i="1"/>
  <c r="B315" i="1"/>
  <c r="EK165" i="1"/>
  <c r="GP312" i="1"/>
  <c r="GO313" i="1"/>
  <c r="HZ312" i="1"/>
  <c r="HY313" i="1"/>
  <c r="M86" i="51"/>
  <c r="B51" i="45"/>
  <c r="M9" i="51"/>
  <c r="M127" i="51"/>
  <c r="M162" i="51" s="1"/>
  <c r="EP84" i="1"/>
  <c r="ES84" i="1"/>
  <c r="EG158" i="1"/>
  <c r="GE102" i="1"/>
  <c r="GA102" i="1"/>
  <c r="GA100" i="1"/>
  <c r="GE100" i="1"/>
  <c r="GA173" i="1"/>
  <c r="GE173" i="1"/>
  <c r="GA169" i="1"/>
  <c r="GE169" i="1"/>
  <c r="GE167" i="1"/>
  <c r="GA167" i="1"/>
  <c r="GE91" i="1"/>
  <c r="GA91" i="1"/>
  <c r="GE89" i="1"/>
  <c r="GA89" i="1"/>
  <c r="ES165" i="1"/>
  <c r="EC165" i="1"/>
  <c r="EP165" i="1"/>
  <c r="GA172" i="1"/>
  <c r="GE172" i="1"/>
  <c r="GE170" i="1"/>
  <c r="GA170" i="1"/>
  <c r="EP166" i="1"/>
  <c r="EU166" i="1"/>
  <c r="EE166" i="1"/>
  <c r="GE88" i="1"/>
  <c r="GA88" i="1"/>
  <c r="GE85" i="1"/>
  <c r="GA85" i="1"/>
  <c r="EE84" i="1"/>
  <c r="EI84" i="1"/>
  <c r="EQ84" i="1"/>
  <c r="GA171" i="1"/>
  <c r="GE171" i="1"/>
  <c r="GA166" i="1"/>
  <c r="GE166" i="1"/>
  <c r="EL166" i="1"/>
  <c r="EM166" i="1"/>
  <c r="GE84" i="1"/>
  <c r="GF84" i="1" s="1"/>
  <c r="HL238" i="1"/>
  <c r="B239" i="1"/>
  <c r="CH238" i="1"/>
  <c r="EP158" i="1"/>
  <c r="EH158" i="1"/>
  <c r="GP236" i="1"/>
  <c r="GO237" i="1"/>
  <c r="EU158" i="1"/>
  <c r="EM158" i="1"/>
  <c r="EE158" i="1"/>
  <c r="ER158" i="1"/>
  <c r="EJ158" i="1"/>
  <c r="HZ236" i="1"/>
  <c r="HY237" i="1"/>
  <c r="EH84" i="1"/>
  <c r="ET84" i="1"/>
  <c r="EL84" i="1"/>
  <c r="ED84" i="1"/>
  <c r="EW84" i="1"/>
  <c r="EO84" i="1"/>
  <c r="EK84" i="1"/>
  <c r="EU84" i="1"/>
  <c r="ES158" i="1"/>
  <c r="EK158" i="1"/>
  <c r="EC158" i="1"/>
  <c r="ET158" i="1"/>
  <c r="EL158" i="1"/>
  <c r="CH165" i="1"/>
  <c r="HL165" i="1"/>
  <c r="B166" i="1"/>
  <c r="BU51" i="75" l="1"/>
  <c r="AI79" i="75"/>
  <c r="AM77" i="75"/>
  <c r="BF77" i="75" s="1"/>
  <c r="AM48" i="75"/>
  <c r="BF48" i="75" s="1"/>
  <c r="AM65" i="75"/>
  <c r="BF65" i="75" s="1"/>
  <c r="AM38" i="75"/>
  <c r="BF38" i="75" s="1"/>
  <c r="AM46" i="75"/>
  <c r="BF46" i="75" s="1"/>
  <c r="AM47" i="75"/>
  <c r="BF47" i="75" s="1"/>
  <c r="AM53" i="75"/>
  <c r="BF53" i="75" s="1"/>
  <c r="AM37" i="75"/>
  <c r="BF37" i="75" s="1"/>
  <c r="AM52" i="75"/>
  <c r="BF52" i="75" s="1"/>
  <c r="DB52" i="75" s="1"/>
  <c r="AM57" i="75"/>
  <c r="BF57" i="75" s="1"/>
  <c r="AM61" i="75"/>
  <c r="BF61" i="75" s="1"/>
  <c r="DB61" i="75" s="1"/>
  <c r="AM43" i="75"/>
  <c r="BF43" i="75" s="1"/>
  <c r="AM49" i="75"/>
  <c r="BF49" i="75" s="1"/>
  <c r="DB49" i="75" s="1"/>
  <c r="AM60" i="75"/>
  <c r="BF60" i="75" s="1"/>
  <c r="AM36" i="75"/>
  <c r="BF36" i="75" s="1"/>
  <c r="AM54" i="75"/>
  <c r="BF54" i="75" s="1"/>
  <c r="DB54" i="75" s="1"/>
  <c r="AM62" i="75"/>
  <c r="BF62" i="75" s="1"/>
  <c r="DB62" i="75" s="1"/>
  <c r="AM69" i="75"/>
  <c r="BF69" i="75" s="1"/>
  <c r="AM73" i="75"/>
  <c r="BF73" i="75" s="1"/>
  <c r="AM40" i="75"/>
  <c r="BF40" i="75" s="1"/>
  <c r="AM55" i="75"/>
  <c r="BF55" i="75" s="1"/>
  <c r="DB55" i="75" s="1"/>
  <c r="AM63" i="75"/>
  <c r="BF63" i="75" s="1"/>
  <c r="AM41" i="75"/>
  <c r="BF41" i="75" s="1"/>
  <c r="DB41" i="75" s="1"/>
  <c r="AM42" i="75"/>
  <c r="BF42" i="75" s="1"/>
  <c r="AM50" i="75"/>
  <c r="BF50" i="75" s="1"/>
  <c r="DB50" i="75" s="1"/>
  <c r="AM39" i="75"/>
  <c r="BF39" i="75" s="1"/>
  <c r="DB39" i="75" s="1"/>
  <c r="AM44" i="75"/>
  <c r="BF44" i="75" s="1"/>
  <c r="DB44" i="75" s="1"/>
  <c r="AM59" i="75"/>
  <c r="BF59" i="75" s="1"/>
  <c r="AM56" i="75"/>
  <c r="BF56" i="75" s="1"/>
  <c r="DB56" i="75" s="1"/>
  <c r="AM64" i="75"/>
  <c r="BF64" i="75" s="1"/>
  <c r="DB64" i="75" s="1"/>
  <c r="AM45" i="75"/>
  <c r="BF45" i="75" s="1"/>
  <c r="DB45" i="75" s="1"/>
  <c r="AM58" i="75"/>
  <c r="BF58" i="75" s="1"/>
  <c r="DB58" i="75" s="1"/>
  <c r="AM66" i="75"/>
  <c r="BF66" i="75" s="1"/>
  <c r="DB66" i="75" s="1"/>
  <c r="AM67" i="75"/>
  <c r="BF67" i="75" s="1"/>
  <c r="AM71" i="75"/>
  <c r="BF71" i="75" s="1"/>
  <c r="AM68" i="75"/>
  <c r="BF68" i="75" s="1"/>
  <c r="AM72" i="75"/>
  <c r="BF72" i="75" s="1"/>
  <c r="AM76" i="75"/>
  <c r="BF76" i="75" s="1"/>
  <c r="DB77" i="75" s="1"/>
  <c r="AM75" i="75"/>
  <c r="BF75" i="75" s="1"/>
  <c r="AM74" i="75"/>
  <c r="BF74" i="75" s="1"/>
  <c r="AM70" i="75"/>
  <c r="BF70" i="75" s="1"/>
  <c r="AB79" i="75"/>
  <c r="AO51" i="75" s="1"/>
  <c r="DB51" i="75"/>
  <c r="AK77" i="75"/>
  <c r="BD77" i="75" s="1"/>
  <c r="AK39" i="75"/>
  <c r="BD39" i="75" s="1"/>
  <c r="AK45" i="75"/>
  <c r="BD45" i="75" s="1"/>
  <c r="AK44" i="75"/>
  <c r="BD44" i="75" s="1"/>
  <c r="AK48" i="75"/>
  <c r="BD48" i="75" s="1"/>
  <c r="AK61" i="75"/>
  <c r="BD61" i="75" s="1"/>
  <c r="AK65" i="75"/>
  <c r="BD65" i="75" s="1"/>
  <c r="AK50" i="75"/>
  <c r="BD50" i="75" s="1"/>
  <c r="AK47" i="75"/>
  <c r="BD47" i="75" s="1"/>
  <c r="AK58" i="75"/>
  <c r="BD58" i="75" s="1"/>
  <c r="AK66" i="75"/>
  <c r="BD66" i="75" s="1"/>
  <c r="CZ66" i="75" s="1"/>
  <c r="AK40" i="75"/>
  <c r="BD40" i="75" s="1"/>
  <c r="CZ40" i="75" s="1"/>
  <c r="AK52" i="75"/>
  <c r="BD52" i="75" s="1"/>
  <c r="CZ52" i="75" s="1"/>
  <c r="AK55" i="75"/>
  <c r="BD55" i="75" s="1"/>
  <c r="AK63" i="75"/>
  <c r="BD63" i="75" s="1"/>
  <c r="AK49" i="75"/>
  <c r="BD49" i="75" s="1"/>
  <c r="CZ49" i="75" s="1"/>
  <c r="AK60" i="75"/>
  <c r="BD60" i="75" s="1"/>
  <c r="AK70" i="75"/>
  <c r="BD70" i="75" s="1"/>
  <c r="AK74" i="75"/>
  <c r="BD74" i="75" s="1"/>
  <c r="AK38" i="75"/>
  <c r="BD38" i="75" s="1"/>
  <c r="AK42" i="75"/>
  <c r="BD42" i="75" s="1"/>
  <c r="AK46" i="75"/>
  <c r="BD46" i="75" s="1"/>
  <c r="CZ46" i="75" s="1"/>
  <c r="AK37" i="75"/>
  <c r="BD37" i="75" s="1"/>
  <c r="AK59" i="75"/>
  <c r="BD59" i="75" s="1"/>
  <c r="CZ59" i="75" s="1"/>
  <c r="AK43" i="75"/>
  <c r="BD43" i="75" s="1"/>
  <c r="CZ43" i="75" s="1"/>
  <c r="AK54" i="75"/>
  <c r="BD54" i="75" s="1"/>
  <c r="AK53" i="75"/>
  <c r="BD53" i="75" s="1"/>
  <c r="CZ53" i="75" s="1"/>
  <c r="AK62" i="75"/>
  <c r="BD62" i="75" s="1"/>
  <c r="CZ62" i="75" s="1"/>
  <c r="AK36" i="75"/>
  <c r="BD36" i="75" s="1"/>
  <c r="AK57" i="75"/>
  <c r="BD57" i="75" s="1"/>
  <c r="AK41" i="75"/>
  <c r="BD41" i="75" s="1"/>
  <c r="CZ41" i="75" s="1"/>
  <c r="AK56" i="75"/>
  <c r="BD56" i="75" s="1"/>
  <c r="CZ56" i="75" s="1"/>
  <c r="AK64" i="75"/>
  <c r="BD64" i="75" s="1"/>
  <c r="CZ64" i="75" s="1"/>
  <c r="AK73" i="75"/>
  <c r="BD73" i="75" s="1"/>
  <c r="AK72" i="75"/>
  <c r="BD72" i="75" s="1"/>
  <c r="AK76" i="75"/>
  <c r="BD76" i="75" s="1"/>
  <c r="CZ77" i="75" s="1"/>
  <c r="AK67" i="75"/>
  <c r="BD67" i="75" s="1"/>
  <c r="AK75" i="75"/>
  <c r="BD75" i="75" s="1"/>
  <c r="AK71" i="75"/>
  <c r="BD71" i="75" s="1"/>
  <c r="AK69" i="75"/>
  <c r="BD69" i="75" s="1"/>
  <c r="AK68" i="75"/>
  <c r="BD68" i="75" s="1"/>
  <c r="AL77" i="75"/>
  <c r="BE77" i="75" s="1"/>
  <c r="AL36" i="75"/>
  <c r="BE36" i="75" s="1"/>
  <c r="AL38" i="75"/>
  <c r="BE38" i="75" s="1"/>
  <c r="AL42" i="75"/>
  <c r="BE42" i="75" s="1"/>
  <c r="AL46" i="75"/>
  <c r="BE46" i="75" s="1"/>
  <c r="AL61" i="75"/>
  <c r="BE61" i="75" s="1"/>
  <c r="AL41" i="75"/>
  <c r="BE41" i="75" s="1"/>
  <c r="AL59" i="75"/>
  <c r="BE59" i="75" s="1"/>
  <c r="AL43" i="75"/>
  <c r="BE43" i="75" s="1"/>
  <c r="DA43" i="75" s="1"/>
  <c r="AL54" i="75"/>
  <c r="BE54" i="75" s="1"/>
  <c r="AL62" i="75"/>
  <c r="BE62" i="75" s="1"/>
  <c r="DA62" i="75" s="1"/>
  <c r="AL45" i="75"/>
  <c r="BE45" i="75" s="1"/>
  <c r="AL56" i="75"/>
  <c r="BE56" i="75" s="1"/>
  <c r="AL64" i="75"/>
  <c r="BE64" i="75" s="1"/>
  <c r="AL39" i="75"/>
  <c r="BE39" i="75" s="1"/>
  <c r="DA39" i="75" s="1"/>
  <c r="AL49" i="75"/>
  <c r="BE49" i="75" s="1"/>
  <c r="AL44" i="75"/>
  <c r="BE44" i="75" s="1"/>
  <c r="DA44" i="75" s="1"/>
  <c r="AL48" i="75"/>
  <c r="BE48" i="75" s="1"/>
  <c r="AL63" i="75"/>
  <c r="BE63" i="75" s="1"/>
  <c r="DA63" i="75" s="1"/>
  <c r="AL53" i="75"/>
  <c r="BE53" i="75" s="1"/>
  <c r="AL37" i="75"/>
  <c r="BE37" i="75" s="1"/>
  <c r="DA37" i="75" s="1"/>
  <c r="AL50" i="75"/>
  <c r="BE50" i="75" s="1"/>
  <c r="DA50" i="75" s="1"/>
  <c r="AL57" i="75"/>
  <c r="BE57" i="75" s="1"/>
  <c r="DA57" i="75" s="1"/>
  <c r="AL65" i="75"/>
  <c r="BE65" i="75" s="1"/>
  <c r="DA65" i="75" s="1"/>
  <c r="AL47" i="75"/>
  <c r="BE47" i="75" s="1"/>
  <c r="DA47" i="75" s="1"/>
  <c r="AL58" i="75"/>
  <c r="BE58" i="75" s="1"/>
  <c r="AL66" i="75"/>
  <c r="BE66" i="75" s="1"/>
  <c r="DA66" i="75" s="1"/>
  <c r="AL40" i="75"/>
  <c r="BE40" i="75" s="1"/>
  <c r="AL52" i="75"/>
  <c r="BE52" i="75" s="1"/>
  <c r="AL55" i="75"/>
  <c r="BE55" i="75" s="1"/>
  <c r="DA55" i="75" s="1"/>
  <c r="AL60" i="75"/>
  <c r="BE60" i="75" s="1"/>
  <c r="DA60" i="75" s="1"/>
  <c r="AL71" i="75"/>
  <c r="BE71" i="75" s="1"/>
  <c r="AL69" i="75"/>
  <c r="BE69" i="75" s="1"/>
  <c r="AL70" i="75"/>
  <c r="BE70" i="75" s="1"/>
  <c r="AL76" i="75"/>
  <c r="BE76" i="75" s="1"/>
  <c r="DA77" i="75" s="1"/>
  <c r="EB77" i="75" s="1"/>
  <c r="AL68" i="75"/>
  <c r="BE68" i="75" s="1"/>
  <c r="AL73" i="75"/>
  <c r="BE73" i="75" s="1"/>
  <c r="AL74" i="75"/>
  <c r="BE74" i="75" s="1"/>
  <c r="AL67" i="75"/>
  <c r="BE67" i="75" s="1"/>
  <c r="AL75" i="75"/>
  <c r="BE75" i="75" s="1"/>
  <c r="AL72" i="75"/>
  <c r="BE72" i="75" s="1"/>
  <c r="DT354" i="71"/>
  <c r="DT358" i="71"/>
  <c r="DG375" i="71"/>
  <c r="DG376" i="71"/>
  <c r="DH375" i="71"/>
  <c r="DH376" i="71"/>
  <c r="DF375" i="71"/>
  <c r="DF376" i="71"/>
  <c r="DJ376" i="71" s="1"/>
  <c r="DJ64" i="71"/>
  <c r="DO64" i="71" s="1"/>
  <c r="M215" i="51"/>
  <c r="M368" i="51"/>
  <c r="R368" i="51" s="1"/>
  <c r="M262" i="51"/>
  <c r="EF77" i="75"/>
  <c r="EJ77" i="75"/>
  <c r="DL77" i="71"/>
  <c r="DO77" i="71"/>
  <c r="DM77" i="71"/>
  <c r="DN77" i="71"/>
  <c r="DR344" i="71"/>
  <c r="DS352" i="71"/>
  <c r="DJ58" i="71"/>
  <c r="DL58" i="71" s="1"/>
  <c r="GB315" i="1"/>
  <c r="GB316" i="1" s="1"/>
  <c r="GB317" i="1" s="1"/>
  <c r="GB318" i="1" s="1"/>
  <c r="GB319" i="1" s="1"/>
  <c r="GB320" i="1" s="1"/>
  <c r="GB321" i="1" s="1"/>
  <c r="GB322" i="1" s="1"/>
  <c r="GB323" i="1" s="1"/>
  <c r="GB324" i="1" s="1"/>
  <c r="GB325" i="1" s="1"/>
  <c r="GB85" i="1"/>
  <c r="GB86" i="1" s="1"/>
  <c r="GB87" i="1" s="1"/>
  <c r="GB88" i="1" s="1"/>
  <c r="GB89" i="1" s="1"/>
  <c r="GB90" i="1" s="1"/>
  <c r="GB91" i="1" s="1"/>
  <c r="GB92" i="1" s="1"/>
  <c r="GB93" i="1" s="1"/>
  <c r="GB94" i="1" s="1"/>
  <c r="GB95" i="1" s="1"/>
  <c r="GB96" i="1" s="1"/>
  <c r="GB97" i="1" s="1"/>
  <c r="GB98" i="1" s="1"/>
  <c r="GB99" i="1" s="1"/>
  <c r="GB100" i="1" s="1"/>
  <c r="GB101" i="1" s="1"/>
  <c r="GB102" i="1" s="1"/>
  <c r="CW64" i="75"/>
  <c r="CV64" i="75"/>
  <c r="CU37" i="75"/>
  <c r="CT51" i="75"/>
  <c r="DH344" i="71"/>
  <c r="DS347" i="71"/>
  <c r="DH340" i="71"/>
  <c r="DR356" i="71"/>
  <c r="CR356" i="75"/>
  <c r="CW356" i="75" s="1"/>
  <c r="CT40" i="75"/>
  <c r="CU40" i="75"/>
  <c r="CT48" i="75"/>
  <c r="CR52" i="75"/>
  <c r="CU52" i="75" s="1"/>
  <c r="CT75" i="75"/>
  <c r="CT43" i="75"/>
  <c r="CT338" i="75"/>
  <c r="CR339" i="75"/>
  <c r="CV339" i="75" s="1"/>
  <c r="CR358" i="75"/>
  <c r="CU358" i="75" s="1"/>
  <c r="DA52" i="75"/>
  <c r="CU65" i="75"/>
  <c r="CT357" i="75"/>
  <c r="CV357" i="75"/>
  <c r="CU357" i="75"/>
  <c r="EB366" i="75"/>
  <c r="EF366" i="75"/>
  <c r="EJ366" i="75"/>
  <c r="CT365" i="75"/>
  <c r="CW365" i="75"/>
  <c r="CU365" i="75"/>
  <c r="CW56" i="75"/>
  <c r="CT56" i="75"/>
  <c r="CV56" i="75"/>
  <c r="CT354" i="75"/>
  <c r="CV354" i="75"/>
  <c r="CW354" i="75"/>
  <c r="CT339" i="75"/>
  <c r="CU76" i="75"/>
  <c r="CW76" i="75"/>
  <c r="CT76" i="75"/>
  <c r="CV76" i="75"/>
  <c r="CT356" i="75"/>
  <c r="CW73" i="75"/>
  <c r="CV73" i="75"/>
  <c r="CT73" i="75"/>
  <c r="GF85" i="1"/>
  <c r="GF86" i="1" s="1"/>
  <c r="GF87" i="1" s="1"/>
  <c r="GF88" i="1" s="1"/>
  <c r="GF89" i="1" s="1"/>
  <c r="GF90" i="1" s="1"/>
  <c r="GF91" i="1" s="1"/>
  <c r="GF92" i="1" s="1"/>
  <c r="GF93" i="1" s="1"/>
  <c r="GF94" i="1" s="1"/>
  <c r="GF95" i="1" s="1"/>
  <c r="GF96" i="1" s="1"/>
  <c r="GF97" i="1" s="1"/>
  <c r="GF98" i="1" s="1"/>
  <c r="GF99" i="1" s="1"/>
  <c r="GF100" i="1" s="1"/>
  <c r="GF101" i="1" s="1"/>
  <c r="GF102" i="1" s="1"/>
  <c r="DR348" i="71"/>
  <c r="DT347" i="71"/>
  <c r="CW53" i="75"/>
  <c r="CV53" i="75"/>
  <c r="EB360" i="75"/>
  <c r="EF360" i="75"/>
  <c r="EJ360" i="75"/>
  <c r="CR340" i="75"/>
  <c r="CT340" i="75" s="1"/>
  <c r="CR371" i="75"/>
  <c r="CT371" i="75" s="1"/>
  <c r="DB67" i="75"/>
  <c r="DB68" i="75"/>
  <c r="DB72" i="75"/>
  <c r="DB76" i="75"/>
  <c r="CR337" i="75"/>
  <c r="CW337" i="75" s="1"/>
  <c r="CW366" i="75"/>
  <c r="EB370" i="75"/>
  <c r="EF370" i="75"/>
  <c r="EJ370" i="75"/>
  <c r="CV366" i="75"/>
  <c r="CW61" i="75"/>
  <c r="CV61" i="75"/>
  <c r="CT61" i="75"/>
  <c r="DA71" i="75"/>
  <c r="CW49" i="75"/>
  <c r="CU49" i="75"/>
  <c r="CR57" i="75"/>
  <c r="CT64" i="75"/>
  <c r="CU64" i="75"/>
  <c r="FV13" i="75"/>
  <c r="CB51" i="75"/>
  <c r="FT13" i="75" s="1"/>
  <c r="CU51" i="75"/>
  <c r="CW332" i="75"/>
  <c r="CV43" i="75"/>
  <c r="CV49" i="75"/>
  <c r="CW70" i="75"/>
  <c r="CT70" i="75"/>
  <c r="CU75" i="75"/>
  <c r="CV360" i="75"/>
  <c r="CU370" i="75"/>
  <c r="CU43" i="75"/>
  <c r="DB70" i="75"/>
  <c r="CT72" i="75"/>
  <c r="CU72" i="75"/>
  <c r="DA76" i="75"/>
  <c r="CR352" i="75"/>
  <c r="CR351" i="75"/>
  <c r="CV367" i="75"/>
  <c r="CT367" i="75"/>
  <c r="CU50" i="75"/>
  <c r="CR54" i="75"/>
  <c r="CU54" i="75" s="1"/>
  <c r="CW45" i="75"/>
  <c r="CT45" i="75"/>
  <c r="CZ74" i="75"/>
  <c r="CU44" i="75"/>
  <c r="CW44" i="75"/>
  <c r="CV44" i="75"/>
  <c r="CT44" i="75"/>
  <c r="CN347" i="75"/>
  <c r="CU366" i="75"/>
  <c r="CT348" i="75"/>
  <c r="CW348" i="75"/>
  <c r="CR335" i="75"/>
  <c r="CR59" i="75"/>
  <c r="CR67" i="75"/>
  <c r="CZ71" i="75"/>
  <c r="CR41" i="75"/>
  <c r="CU41" i="75" s="1"/>
  <c r="CU68" i="75"/>
  <c r="CZ76" i="75"/>
  <c r="CP346" i="75"/>
  <c r="CP347" i="75"/>
  <c r="CR355" i="75"/>
  <c r="CU367" i="75"/>
  <c r="CW371" i="75"/>
  <c r="CU61" i="75"/>
  <c r="CT53" i="75"/>
  <c r="CT62" i="75"/>
  <c r="CW62" i="75"/>
  <c r="CT350" i="75"/>
  <c r="CW370" i="75"/>
  <c r="CV338" i="75"/>
  <c r="CU353" i="75"/>
  <c r="CU343" i="75"/>
  <c r="CZ69" i="75"/>
  <c r="CV45" i="75"/>
  <c r="CV70" i="75"/>
  <c r="CO346" i="75"/>
  <c r="CO347" i="75"/>
  <c r="CR38" i="75"/>
  <c r="CR364" i="75"/>
  <c r="CU364" i="75" s="1"/>
  <c r="CR368" i="75"/>
  <c r="CU368" i="75" s="1"/>
  <c r="EF332" i="75"/>
  <c r="EB332" i="75"/>
  <c r="EJ332" i="75"/>
  <c r="CW357" i="75"/>
  <c r="CR42" i="75"/>
  <c r="CT42" i="75" s="1"/>
  <c r="CR46" i="75"/>
  <c r="CR69" i="75"/>
  <c r="CU69" i="75" s="1"/>
  <c r="DB69" i="75"/>
  <c r="DB71" i="75"/>
  <c r="DB73" i="75"/>
  <c r="EF40" i="75"/>
  <c r="EJ40" i="75"/>
  <c r="CV364" i="75"/>
  <c r="CR336" i="75"/>
  <c r="CV365" i="75"/>
  <c r="EB343" i="75"/>
  <c r="EF343" i="75"/>
  <c r="EJ343" i="75"/>
  <c r="CT52" i="75"/>
  <c r="CW52" i="75"/>
  <c r="CV59" i="75"/>
  <c r="EJ43" i="75"/>
  <c r="EJ49" i="75"/>
  <c r="EF49" i="75"/>
  <c r="CU56" i="75"/>
  <c r="CZ72" i="75"/>
  <c r="DB74" i="75"/>
  <c r="CR349" i="75"/>
  <c r="CW360" i="75"/>
  <c r="CR342" i="75"/>
  <c r="CU342" i="75" s="1"/>
  <c r="EB353" i="75"/>
  <c r="EF353" i="75"/>
  <c r="EJ353" i="75"/>
  <c r="CR363" i="75"/>
  <c r="CW363" i="75" s="1"/>
  <c r="CV371" i="75"/>
  <c r="EJ331" i="75"/>
  <c r="EK331" i="75" s="1"/>
  <c r="EL331" i="75" s="1"/>
  <c r="BW331" i="75" s="1"/>
  <c r="BX331" i="75"/>
  <c r="FC309" i="75" s="1"/>
  <c r="BY331" i="75"/>
  <c r="EB331" i="75"/>
  <c r="EC331" i="75" s="1"/>
  <c r="ED331" i="75" s="1"/>
  <c r="BZ331" i="75" s="1"/>
  <c r="FE309" i="75" s="1"/>
  <c r="EF331" i="75"/>
  <c r="EG331" i="75" s="1"/>
  <c r="EH331" i="75" s="1"/>
  <c r="BV331" i="75" s="1"/>
  <c r="CR39" i="75"/>
  <c r="CR74" i="75"/>
  <c r="CU74" i="75" s="1"/>
  <c r="DA74" i="75"/>
  <c r="EF37" i="75"/>
  <c r="EG37" i="75" s="1"/>
  <c r="EH37" i="75" s="1"/>
  <c r="BV37" i="75" s="1"/>
  <c r="EJ37" i="75"/>
  <c r="EK37" i="75" s="1"/>
  <c r="EL37" i="75" s="1"/>
  <c r="BW37" i="75" s="1"/>
  <c r="BX37" i="71" s="1"/>
  <c r="CR341" i="75"/>
  <c r="CU354" i="75"/>
  <c r="CV370" i="75"/>
  <c r="EB338" i="75"/>
  <c r="EF338" i="75"/>
  <c r="EJ338" i="75"/>
  <c r="CV332" i="75"/>
  <c r="CV343" i="75"/>
  <c r="CZ67" i="75"/>
  <c r="CT71" i="75"/>
  <c r="CW71" i="75"/>
  <c r="CV51" i="75"/>
  <c r="CR345" i="75"/>
  <c r="CV358" i="75"/>
  <c r="CR334" i="75"/>
  <c r="CW340" i="75"/>
  <c r="CW353" i="75"/>
  <c r="CR359" i="75"/>
  <c r="CT359" i="75" s="1"/>
  <c r="CU363" i="75"/>
  <c r="CT50" i="75"/>
  <c r="CW50" i="75"/>
  <c r="CV75" i="75"/>
  <c r="CZ70" i="75"/>
  <c r="CR333" i="75"/>
  <c r="CU333" i="75" s="1"/>
  <c r="CU48" i="75"/>
  <c r="CU338" i="75"/>
  <c r="CR344" i="75"/>
  <c r="CW344" i="75" s="1"/>
  <c r="CW339" i="75"/>
  <c r="CR63" i="75"/>
  <c r="CU71" i="75"/>
  <c r="CZ73" i="75"/>
  <c r="CU45" i="75"/>
  <c r="CR60" i="75"/>
  <c r="CT68" i="75"/>
  <c r="CW68" i="75"/>
  <c r="DA69" i="75"/>
  <c r="DA68" i="75"/>
  <c r="CV48" i="75"/>
  <c r="CV356" i="75"/>
  <c r="CU360" i="75"/>
  <c r="CU332" i="75"/>
  <c r="CR361" i="75"/>
  <c r="CT361" i="75" s="1"/>
  <c r="CR369" i="75"/>
  <c r="CW369" i="75" s="1"/>
  <c r="CV52" i="75"/>
  <c r="CU73" i="75"/>
  <c r="DA73" i="75"/>
  <c r="DB75" i="75"/>
  <c r="CV47" i="75"/>
  <c r="CW47" i="75"/>
  <c r="CR66" i="75"/>
  <c r="CU70" i="75"/>
  <c r="DA70" i="75"/>
  <c r="CR362" i="75"/>
  <c r="CW343" i="75"/>
  <c r="CR55" i="75"/>
  <c r="CV55" i="75" s="1"/>
  <c r="CW65" i="75"/>
  <c r="CV65" i="75"/>
  <c r="DA67" i="75"/>
  <c r="DA75" i="75"/>
  <c r="CZ75" i="75"/>
  <c r="CU53" i="75"/>
  <c r="CV62" i="75"/>
  <c r="CZ68" i="75"/>
  <c r="CV71" i="75"/>
  <c r="DA72" i="75"/>
  <c r="EJ58" i="75"/>
  <c r="EF58" i="75"/>
  <c r="CV72" i="75"/>
  <c r="DJ60" i="71"/>
  <c r="DO60" i="71" s="1"/>
  <c r="FN71" i="71"/>
  <c r="FB71" i="71"/>
  <c r="FF71" i="71"/>
  <c r="BR63" i="71"/>
  <c r="DR63" i="71"/>
  <c r="BR67" i="71"/>
  <c r="DR67" i="71"/>
  <c r="BR75" i="71"/>
  <c r="DR75" i="71"/>
  <c r="BR64" i="71"/>
  <c r="DR64" i="71"/>
  <c r="BR70" i="71"/>
  <c r="DR70" i="71"/>
  <c r="BR72" i="71"/>
  <c r="DR72" i="71"/>
  <c r="BR74" i="71"/>
  <c r="DR74" i="71"/>
  <c r="BR40" i="71"/>
  <c r="DR40" i="71"/>
  <c r="BR48" i="71"/>
  <c r="DR48" i="71"/>
  <c r="BR38" i="71"/>
  <c r="DR38" i="71"/>
  <c r="BR55" i="71"/>
  <c r="DR55" i="71"/>
  <c r="BR57" i="71"/>
  <c r="DR57" i="71"/>
  <c r="BR65" i="71"/>
  <c r="DR65" i="71"/>
  <c r="BR43" i="71"/>
  <c r="DR43" i="71"/>
  <c r="BR41" i="71"/>
  <c r="DR41" i="71"/>
  <c r="BR45" i="71"/>
  <c r="DR45" i="71"/>
  <c r="BR49" i="71"/>
  <c r="DR49" i="71"/>
  <c r="BR58" i="71"/>
  <c r="DR58" i="71"/>
  <c r="BR44" i="71"/>
  <c r="DR44" i="71"/>
  <c r="BR42" i="71"/>
  <c r="DR42" i="71"/>
  <c r="BR46" i="71"/>
  <c r="DR46" i="71"/>
  <c r="BR52" i="71"/>
  <c r="DR52" i="71"/>
  <c r="BR59" i="71"/>
  <c r="DR59" i="71"/>
  <c r="BR71" i="71"/>
  <c r="DR71" i="71"/>
  <c r="BR39" i="71"/>
  <c r="DR39" i="71"/>
  <c r="BR56" i="71"/>
  <c r="DR56" i="71"/>
  <c r="BR60" i="71"/>
  <c r="DR60" i="71"/>
  <c r="BR62" i="71"/>
  <c r="DR62" i="71"/>
  <c r="BR66" i="71"/>
  <c r="DR66" i="71"/>
  <c r="BR68" i="71"/>
  <c r="DR68" i="71"/>
  <c r="BR76" i="71"/>
  <c r="DR76" i="71"/>
  <c r="BR50" i="71"/>
  <c r="DR50" i="71"/>
  <c r="BR54" i="71"/>
  <c r="DR54" i="71"/>
  <c r="BR61" i="71"/>
  <c r="DR61" i="71"/>
  <c r="BR69" i="71"/>
  <c r="DR69" i="71"/>
  <c r="BR73" i="71"/>
  <c r="DR73" i="71"/>
  <c r="BR47" i="71"/>
  <c r="DR47" i="71"/>
  <c r="BR53" i="71"/>
  <c r="DR53" i="71"/>
  <c r="BR37" i="71"/>
  <c r="DR37" i="71"/>
  <c r="BT54" i="71"/>
  <c r="DT54" i="71"/>
  <c r="BT62" i="71"/>
  <c r="DT62" i="71"/>
  <c r="BT38" i="71"/>
  <c r="DT38" i="71"/>
  <c r="BT50" i="71"/>
  <c r="DT50" i="71"/>
  <c r="BT53" i="71"/>
  <c r="DT53" i="71"/>
  <c r="BT41" i="71"/>
  <c r="DT41" i="71"/>
  <c r="BT49" i="71"/>
  <c r="DT49" i="71"/>
  <c r="BT58" i="71"/>
  <c r="DT58" i="71"/>
  <c r="BT70" i="71"/>
  <c r="DT70" i="71"/>
  <c r="BT74" i="71"/>
  <c r="DT74" i="71"/>
  <c r="BT42" i="71"/>
  <c r="DT42" i="71"/>
  <c r="BT52" i="71"/>
  <c r="DT52" i="71"/>
  <c r="BT61" i="71"/>
  <c r="DT61" i="71"/>
  <c r="BT68" i="71"/>
  <c r="DT68" i="71"/>
  <c r="BT72" i="71"/>
  <c r="DT72" i="71"/>
  <c r="BT40" i="71"/>
  <c r="DT40" i="71"/>
  <c r="BT55" i="71"/>
  <c r="DT55" i="71"/>
  <c r="BT43" i="71"/>
  <c r="DT43" i="71"/>
  <c r="BT37" i="71"/>
  <c r="DT37" i="71"/>
  <c r="BT45" i="71"/>
  <c r="DT45" i="71"/>
  <c r="BT64" i="71"/>
  <c r="DT64" i="71"/>
  <c r="BT46" i="71"/>
  <c r="DT46" i="71"/>
  <c r="BT65" i="71"/>
  <c r="DT65" i="71"/>
  <c r="BT67" i="71"/>
  <c r="DT67" i="71"/>
  <c r="BT71" i="71"/>
  <c r="DT71" i="71"/>
  <c r="BT39" i="71"/>
  <c r="DT39" i="71"/>
  <c r="BT56" i="71"/>
  <c r="DT56" i="71"/>
  <c r="BT60" i="71"/>
  <c r="DT60" i="71"/>
  <c r="BT66" i="71"/>
  <c r="DT66" i="71"/>
  <c r="BT76" i="71"/>
  <c r="DT76" i="71"/>
  <c r="BT48" i="71"/>
  <c r="DT48" i="71"/>
  <c r="BT47" i="71"/>
  <c r="DT47" i="71"/>
  <c r="DS360" i="71"/>
  <c r="DG364" i="71"/>
  <c r="DH343" i="71"/>
  <c r="DF355" i="71"/>
  <c r="DF371" i="71"/>
  <c r="DF336" i="71"/>
  <c r="DF340" i="71"/>
  <c r="DJ340" i="71" s="1"/>
  <c r="DO340" i="71" s="1"/>
  <c r="DT360" i="71"/>
  <c r="DM74" i="71"/>
  <c r="DR347" i="71"/>
  <c r="DT355" i="71"/>
  <c r="DT346" i="71"/>
  <c r="DF345" i="71"/>
  <c r="DS356" i="71"/>
  <c r="DG356" i="71"/>
  <c r="DG372" i="71"/>
  <c r="DS342" i="71"/>
  <c r="DF352" i="71"/>
  <c r="DF368" i="71"/>
  <c r="DH339" i="71"/>
  <c r="DJ339" i="71" s="1"/>
  <c r="DL339" i="71" s="1"/>
  <c r="DR355" i="71"/>
  <c r="DG346" i="71"/>
  <c r="DJ346" i="71" s="1"/>
  <c r="DS354" i="71"/>
  <c r="DT362" i="71"/>
  <c r="DM40" i="71"/>
  <c r="DT340" i="71"/>
  <c r="DR352" i="71"/>
  <c r="DH356" i="71"/>
  <c r="DH372" i="71"/>
  <c r="DF52" i="71"/>
  <c r="BC63" i="71"/>
  <c r="BC64" i="71"/>
  <c r="BC70" i="71"/>
  <c r="BC74" i="71"/>
  <c r="BC57" i="71"/>
  <c r="BC45" i="71"/>
  <c r="BC58" i="71"/>
  <c r="BC52" i="71"/>
  <c r="BC56" i="71"/>
  <c r="BC62" i="71"/>
  <c r="BC68" i="71"/>
  <c r="BC76" i="71"/>
  <c r="BC54" i="71"/>
  <c r="BC69" i="71"/>
  <c r="BC47" i="71"/>
  <c r="BE54" i="71"/>
  <c r="BE51" i="71"/>
  <c r="BE42" i="71"/>
  <c r="BE38" i="71"/>
  <c r="BE43" i="71"/>
  <c r="BE41" i="71"/>
  <c r="BE39" i="71"/>
  <c r="BE37" i="71"/>
  <c r="BE36" i="71"/>
  <c r="BE40" i="71"/>
  <c r="BE57" i="71"/>
  <c r="BE73" i="71"/>
  <c r="BD67" i="71"/>
  <c r="BO75" i="71"/>
  <c r="BE62" i="71"/>
  <c r="BD52" i="71"/>
  <c r="BD55" i="71"/>
  <c r="BD60" i="71"/>
  <c r="BD66" i="71"/>
  <c r="BD46" i="71"/>
  <c r="BD69" i="71"/>
  <c r="BD75" i="71"/>
  <c r="BD64" i="71"/>
  <c r="BD58" i="71"/>
  <c r="BD72" i="71"/>
  <c r="BD48" i="71"/>
  <c r="BD57" i="71"/>
  <c r="BD49" i="71"/>
  <c r="BD74" i="71"/>
  <c r="BD45" i="71"/>
  <c r="BE50" i="71"/>
  <c r="BE58" i="71"/>
  <c r="BE74" i="71"/>
  <c r="BE52" i="71"/>
  <c r="BE68" i="71"/>
  <c r="BE55" i="71"/>
  <c r="BE64" i="71"/>
  <c r="BE65" i="71"/>
  <c r="BE71" i="71"/>
  <c r="BE56" i="71"/>
  <c r="BE66" i="71"/>
  <c r="BE48" i="71"/>
  <c r="BE47" i="71"/>
  <c r="BO69" i="71"/>
  <c r="BC48" i="71"/>
  <c r="BC43" i="71"/>
  <c r="BC41" i="71"/>
  <c r="BC39" i="71"/>
  <c r="BC37" i="71"/>
  <c r="BC36" i="71"/>
  <c r="BC42" i="71"/>
  <c r="BC40" i="71"/>
  <c r="BC38" i="71"/>
  <c r="BC67" i="71"/>
  <c r="BC75" i="71"/>
  <c r="BC72" i="71"/>
  <c r="BC55" i="71"/>
  <c r="BC65" i="71"/>
  <c r="BC49" i="71"/>
  <c r="BC44" i="71"/>
  <c r="BC46" i="71"/>
  <c r="BC59" i="71"/>
  <c r="BC71" i="71"/>
  <c r="BC60" i="71"/>
  <c r="BC66" i="71"/>
  <c r="BC50" i="71"/>
  <c r="BC61" i="71"/>
  <c r="BC73" i="71"/>
  <c r="BC53" i="71"/>
  <c r="BD43" i="71"/>
  <c r="BD41" i="71"/>
  <c r="BD39" i="71"/>
  <c r="BD37" i="71"/>
  <c r="BD42" i="71"/>
  <c r="BD40" i="71"/>
  <c r="BD38" i="71"/>
  <c r="BD36" i="71"/>
  <c r="BO73" i="71"/>
  <c r="BE44" i="71"/>
  <c r="BE63" i="71"/>
  <c r="BE75" i="71"/>
  <c r="AN51" i="71"/>
  <c r="BD61" i="71"/>
  <c r="BD54" i="71"/>
  <c r="BD62" i="71"/>
  <c r="BD68" i="71"/>
  <c r="BD76" i="71"/>
  <c r="BD63" i="71"/>
  <c r="BD53" i="71"/>
  <c r="BD70" i="71"/>
  <c r="BD50" i="71"/>
  <c r="BD59" i="71"/>
  <c r="BD73" i="71"/>
  <c r="BD44" i="71"/>
  <c r="BE53" i="71"/>
  <c r="BE49" i="71"/>
  <c r="BE70" i="71"/>
  <c r="BE61" i="71"/>
  <c r="BE72" i="71"/>
  <c r="BE45" i="71"/>
  <c r="BE46" i="71"/>
  <c r="BE67" i="71"/>
  <c r="BE60" i="71"/>
  <c r="BE76" i="71"/>
  <c r="BD65" i="71"/>
  <c r="BE69" i="71"/>
  <c r="BD56" i="71"/>
  <c r="BE59" i="71"/>
  <c r="BC51" i="71"/>
  <c r="DT341" i="71"/>
  <c r="DR345" i="71"/>
  <c r="DS340" i="71"/>
  <c r="DS364" i="71"/>
  <c r="DR338" i="71"/>
  <c r="DS349" i="71"/>
  <c r="DR353" i="71"/>
  <c r="DR361" i="71"/>
  <c r="DS344" i="71"/>
  <c r="DR364" i="71"/>
  <c r="DT363" i="71"/>
  <c r="DT338" i="71"/>
  <c r="DS362" i="71"/>
  <c r="DT357" i="71"/>
  <c r="DT365" i="71"/>
  <c r="DT344" i="71"/>
  <c r="DS359" i="71"/>
  <c r="DR358" i="71"/>
  <c r="DG336" i="71"/>
  <c r="DL66" i="71"/>
  <c r="DM49" i="71"/>
  <c r="DN45" i="71"/>
  <c r="DO45" i="71"/>
  <c r="DM45" i="71"/>
  <c r="DL45" i="71"/>
  <c r="DO65" i="71"/>
  <c r="DL65" i="71"/>
  <c r="DJ375" i="71"/>
  <c r="DO375" i="71" s="1"/>
  <c r="BS368" i="71"/>
  <c r="BD368" i="71"/>
  <c r="BD372" i="71"/>
  <c r="BS372" i="71"/>
  <c r="CM51" i="71"/>
  <c r="DJ50" i="71"/>
  <c r="DO50" i="71" s="1"/>
  <c r="DM56" i="71"/>
  <c r="DL64" i="71"/>
  <c r="AN343" i="71"/>
  <c r="AT343" i="71" s="1"/>
  <c r="BD371" i="71"/>
  <c r="BS371" i="71"/>
  <c r="DH354" i="71"/>
  <c r="DJ354" i="71" s="1"/>
  <c r="DM354" i="71" s="1"/>
  <c r="AN358" i="71"/>
  <c r="AT358" i="71" s="1"/>
  <c r="AN362" i="71"/>
  <c r="AT362" i="71" s="1"/>
  <c r="DH362" i="71"/>
  <c r="DJ362" i="71" s="1"/>
  <c r="DO362" i="71" s="1"/>
  <c r="AN366" i="71"/>
  <c r="AT366" i="71" s="1"/>
  <c r="AN370" i="71"/>
  <c r="AT370" i="71" s="1"/>
  <c r="DH370" i="71"/>
  <c r="DJ370" i="71" s="1"/>
  <c r="DJ70" i="71"/>
  <c r="AN337" i="71"/>
  <c r="AT337" i="71" s="1"/>
  <c r="DS341" i="71"/>
  <c r="AN349" i="71"/>
  <c r="AT349" i="71" s="1"/>
  <c r="AN357" i="71"/>
  <c r="AT357" i="71" s="1"/>
  <c r="AN365" i="71"/>
  <c r="AT365" i="71" s="1"/>
  <c r="AN340" i="71"/>
  <c r="AT340" i="71" s="1"/>
  <c r="BE368" i="71"/>
  <c r="BT368" i="71"/>
  <c r="AN375" i="71"/>
  <c r="AT375" i="71" s="1"/>
  <c r="DL54" i="71"/>
  <c r="DJ63" i="71"/>
  <c r="DN63" i="71" s="1"/>
  <c r="DJ67" i="71"/>
  <c r="DM67" i="71" s="1"/>
  <c r="DL39" i="71"/>
  <c r="DH351" i="71"/>
  <c r="AN359" i="71"/>
  <c r="AT359" i="71" s="1"/>
  <c r="DH367" i="71"/>
  <c r="DJ367" i="71" s="1"/>
  <c r="BE371" i="71"/>
  <c r="BT371" i="71"/>
  <c r="DS346" i="71"/>
  <c r="BT350" i="71"/>
  <c r="DT350" i="71" s="1"/>
  <c r="BE350" i="71"/>
  <c r="BE370" i="71"/>
  <c r="BT370" i="71"/>
  <c r="AN373" i="71"/>
  <c r="AT373" i="71" s="1"/>
  <c r="DM62" i="71"/>
  <c r="DM64" i="71"/>
  <c r="DN74" i="71"/>
  <c r="DO74" i="71"/>
  <c r="DN39" i="71"/>
  <c r="DT353" i="71"/>
  <c r="DT361" i="71"/>
  <c r="BT369" i="71"/>
  <c r="BE369" i="71"/>
  <c r="DS336" i="71"/>
  <c r="AN344" i="71"/>
  <c r="AT344" i="71" s="1"/>
  <c r="DG352" i="71"/>
  <c r="DG368" i="71"/>
  <c r="DN54" i="71"/>
  <c r="DJ61" i="71"/>
  <c r="DM61" i="71" s="1"/>
  <c r="DJ75" i="71"/>
  <c r="DO75" i="71" s="1"/>
  <c r="DJ72" i="71"/>
  <c r="DT343" i="71"/>
  <c r="AN338" i="71"/>
  <c r="AT338" i="71" s="1"/>
  <c r="DH338" i="71"/>
  <c r="DR346" i="71"/>
  <c r="DR354" i="71"/>
  <c r="DR362" i="71"/>
  <c r="BR370" i="71"/>
  <c r="BC370" i="71"/>
  <c r="BT373" i="71"/>
  <c r="BE373" i="71"/>
  <c r="DL62" i="71"/>
  <c r="DS337" i="71"/>
  <c r="AN341" i="71"/>
  <c r="AT341" i="71" s="1"/>
  <c r="DT345" i="71"/>
  <c r="DG353" i="71"/>
  <c r="DJ353" i="71" s="1"/>
  <c r="DO353" i="71" s="1"/>
  <c r="DG361" i="71"/>
  <c r="DJ361" i="71" s="1"/>
  <c r="DO361" i="71" s="1"/>
  <c r="DG369" i="71"/>
  <c r="DT348" i="71"/>
  <c r="AN348" i="71"/>
  <c r="AT348" i="71" s="1"/>
  <c r="DG348" i="71"/>
  <c r="AN352" i="71"/>
  <c r="AT352" i="71" s="1"/>
  <c r="AN360" i="71"/>
  <c r="AT360" i="71" s="1"/>
  <c r="AN364" i="71"/>
  <c r="AT364" i="71" s="1"/>
  <c r="AN372" i="71"/>
  <c r="AT372" i="71" s="1"/>
  <c r="BR375" i="71"/>
  <c r="DR376" i="71" s="1"/>
  <c r="BC375" i="71"/>
  <c r="DJ52" i="71"/>
  <c r="DN52" i="71" s="1"/>
  <c r="DJ69" i="71"/>
  <c r="DO69" i="71" s="1"/>
  <c r="DM39" i="71"/>
  <c r="DJ47" i="71"/>
  <c r="DJ41" i="71"/>
  <c r="AN335" i="71"/>
  <c r="AT335" i="71" s="1"/>
  <c r="DR339" i="71"/>
  <c r="DH347" i="71"/>
  <c r="AN355" i="71"/>
  <c r="AT355" i="71" s="1"/>
  <c r="DR359" i="71"/>
  <c r="DH363" i="71"/>
  <c r="BE367" i="71"/>
  <c r="BT367" i="71"/>
  <c r="AN371" i="71"/>
  <c r="AT371" i="71" s="1"/>
  <c r="DS338" i="71"/>
  <c r="DG338" i="71"/>
  <c r="DH342" i="71"/>
  <c r="DS358" i="71"/>
  <c r="BC373" i="71"/>
  <c r="BR373" i="71"/>
  <c r="BS374" i="71"/>
  <c r="BD374" i="71"/>
  <c r="DJ42" i="71"/>
  <c r="DM54" i="71"/>
  <c r="DJ53" i="71"/>
  <c r="DN49" i="71"/>
  <c r="DN60" i="71"/>
  <c r="DM66" i="71"/>
  <c r="DL40" i="71"/>
  <c r="DH373" i="71"/>
  <c r="DH349" i="71"/>
  <c r="DJ349" i="71" s="1"/>
  <c r="DH365" i="71"/>
  <c r="DJ344" i="71"/>
  <c r="DO344" i="71" s="1"/>
  <c r="DM65" i="71"/>
  <c r="DN75" i="71"/>
  <c r="DT342" i="71"/>
  <c r="AN346" i="71"/>
  <c r="AT346" i="71" s="1"/>
  <c r="AN350" i="71"/>
  <c r="CM374" i="71"/>
  <c r="CT374" i="71" s="1"/>
  <c r="GJ345" i="71" s="1"/>
  <c r="AN354" i="71"/>
  <c r="AT354" i="71" s="1"/>
  <c r="DJ358" i="71"/>
  <c r="DM358" i="71" s="1"/>
  <c r="BR374" i="71"/>
  <c r="BC374" i="71"/>
  <c r="DH345" i="71"/>
  <c r="DG357" i="71"/>
  <c r="DS357" i="71"/>
  <c r="DG365" i="71"/>
  <c r="DS365" i="71"/>
  <c r="BR369" i="71"/>
  <c r="BC369" i="71"/>
  <c r="DJ369" i="71"/>
  <c r="DO369" i="71" s="1"/>
  <c r="DJ352" i="71"/>
  <c r="DO352" i="71" s="1"/>
  <c r="BC372" i="71"/>
  <c r="BR372" i="71"/>
  <c r="DJ38" i="71"/>
  <c r="DJ57" i="71"/>
  <c r="DJ59" i="71"/>
  <c r="DJ73" i="71"/>
  <c r="DL56" i="71"/>
  <c r="DM58" i="71"/>
  <c r="DO58" i="71"/>
  <c r="DR336" i="71"/>
  <c r="AN339" i="71"/>
  <c r="AT339" i="71" s="1"/>
  <c r="DG343" i="71"/>
  <c r="DJ343" i="71" s="1"/>
  <c r="AN351" i="71"/>
  <c r="AT351" i="71" s="1"/>
  <c r="CM351" i="71"/>
  <c r="CT351" i="71" s="1"/>
  <c r="GJ322" i="71" s="1"/>
  <c r="DH359" i="71"/>
  <c r="AN367" i="71"/>
  <c r="AT367" i="71" s="1"/>
  <c r="CM367" i="71"/>
  <c r="CT367" i="71" s="1"/>
  <c r="GJ338" i="71" s="1"/>
  <c r="BR371" i="71"/>
  <c r="BC371" i="71"/>
  <c r="DR342" i="71"/>
  <c r="BT366" i="71"/>
  <c r="BE366" i="71"/>
  <c r="BD370" i="71"/>
  <c r="BS370" i="71"/>
  <c r="DG373" i="71"/>
  <c r="BS373" i="71"/>
  <c r="BD373" i="71"/>
  <c r="BT374" i="71"/>
  <c r="BE374" i="71"/>
  <c r="DN50" i="71"/>
  <c r="DM43" i="71"/>
  <c r="DO43" i="71"/>
  <c r="DN56" i="71"/>
  <c r="DN44" i="71"/>
  <c r="DO44" i="71"/>
  <c r="DJ48" i="71"/>
  <c r="AN345" i="71"/>
  <c r="AT345" i="71" s="1"/>
  <c r="CM345" i="71"/>
  <c r="CT345" i="71" s="1"/>
  <c r="GJ316" i="71" s="1"/>
  <c r="DS348" i="71"/>
  <c r="DG360" i="71"/>
  <c r="DJ360" i="71" s="1"/>
  <c r="BS375" i="71"/>
  <c r="DS376" i="71" s="1"/>
  <c r="BD375" i="71"/>
  <c r="DR343" i="71"/>
  <c r="BS367" i="71"/>
  <c r="BD367" i="71"/>
  <c r="DJ338" i="71"/>
  <c r="DO338" i="71" s="1"/>
  <c r="BR350" i="71"/>
  <c r="DR350" i="71" s="1"/>
  <c r="BC350" i="71"/>
  <c r="BR366" i="71"/>
  <c r="BC366" i="71"/>
  <c r="AN374" i="71"/>
  <c r="AT374" i="71" s="1"/>
  <c r="DJ374" i="71"/>
  <c r="DO374" i="71" s="1"/>
  <c r="DR337" i="71"/>
  <c r="DG341" i="71"/>
  <c r="DR349" i="71"/>
  <c r="AN353" i="71"/>
  <c r="AT353" i="71" s="1"/>
  <c r="CM353" i="71"/>
  <c r="CT353" i="71" s="1"/>
  <c r="GJ324" i="71" s="1"/>
  <c r="DS353" i="71"/>
  <c r="DR357" i="71"/>
  <c r="AN361" i="71"/>
  <c r="AT361" i="71" s="1"/>
  <c r="CM361" i="71"/>
  <c r="CT361" i="71" s="1"/>
  <c r="GJ332" i="71" s="1"/>
  <c r="DS361" i="71"/>
  <c r="DR365" i="71"/>
  <c r="AN369" i="71"/>
  <c r="AT369" i="71" s="1"/>
  <c r="CM369" i="71"/>
  <c r="CT369" i="71" s="1"/>
  <c r="GJ340" i="71" s="1"/>
  <c r="BS369" i="71"/>
  <c r="BD369" i="71"/>
  <c r="AN336" i="71"/>
  <c r="AT336" i="71" s="1"/>
  <c r="CM336" i="71"/>
  <c r="CT336" i="71" s="1"/>
  <c r="DJ348" i="71"/>
  <c r="DO348" i="71" s="1"/>
  <c r="DT356" i="71"/>
  <c r="AN356" i="71"/>
  <c r="AT356" i="71" s="1"/>
  <c r="CM356" i="71"/>
  <c r="CT356" i="71" s="1"/>
  <c r="GJ327" i="71" s="1"/>
  <c r="DT364" i="71"/>
  <c r="DJ364" i="71"/>
  <c r="DO364" i="71" s="1"/>
  <c r="BC368" i="71"/>
  <c r="BR368" i="71"/>
  <c r="CM368" i="71"/>
  <c r="CT368" i="71" s="1"/>
  <c r="GJ339" i="71" s="1"/>
  <c r="AN368" i="71"/>
  <c r="AT368" i="71" s="1"/>
  <c r="BT372" i="71"/>
  <c r="BE372" i="71"/>
  <c r="DJ372" i="71"/>
  <c r="DO372" i="71" s="1"/>
  <c r="BE375" i="71"/>
  <c r="BT375" i="71"/>
  <c r="DT376" i="71" s="1"/>
  <c r="DJ51" i="71"/>
  <c r="DL46" i="71"/>
  <c r="DO46" i="71"/>
  <c r="DN65" i="71"/>
  <c r="DL49" i="71"/>
  <c r="DN64" i="71"/>
  <c r="DJ68" i="71"/>
  <c r="DJ76" i="71"/>
  <c r="DM76" i="71" s="1"/>
  <c r="DT339" i="71"/>
  <c r="DS343" i="71"/>
  <c r="AN347" i="71"/>
  <c r="AT347" i="71" s="1"/>
  <c r="CM347" i="71"/>
  <c r="CT347" i="71" s="1"/>
  <c r="GJ318" i="71" s="1"/>
  <c r="DH355" i="71"/>
  <c r="DT359" i="71"/>
  <c r="AN363" i="71"/>
  <c r="AT363" i="71" s="1"/>
  <c r="CM363" i="71"/>
  <c r="CT363" i="71" s="1"/>
  <c r="GJ334" i="71" s="1"/>
  <c r="BR367" i="71"/>
  <c r="BC367" i="71"/>
  <c r="DH371" i="71"/>
  <c r="AN342" i="71"/>
  <c r="AT342" i="71" s="1"/>
  <c r="CM342" i="71"/>
  <c r="CT342" i="71" s="1"/>
  <c r="DJ342" i="71"/>
  <c r="DM342" i="71" s="1"/>
  <c r="BS350" i="71"/>
  <c r="DS350" i="71" s="1"/>
  <c r="BD350" i="71"/>
  <c r="DG350" i="71"/>
  <c r="BS366" i="71"/>
  <c r="BD366" i="71"/>
  <c r="DG366" i="71"/>
  <c r="DJ366" i="71" s="1"/>
  <c r="DJ55" i="71"/>
  <c r="DJ37" i="71"/>
  <c r="DL37" i="71" s="1"/>
  <c r="DN58" i="71"/>
  <c r="DN62" i="71"/>
  <c r="DM44" i="71"/>
  <c r="DJ337" i="71"/>
  <c r="DH357" i="71"/>
  <c r="GP89" i="1"/>
  <c r="GO90" i="1"/>
  <c r="HY164" i="1"/>
  <c r="HZ163" i="1"/>
  <c r="HZ89" i="1"/>
  <c r="HY90" i="1"/>
  <c r="HL89" i="1"/>
  <c r="B90" i="1"/>
  <c r="CH89" i="1"/>
  <c r="GO166" i="1"/>
  <c r="GP165" i="1"/>
  <c r="GF314" i="1"/>
  <c r="GF315" i="1" s="1"/>
  <c r="GF316" i="1" s="1"/>
  <c r="GF317" i="1" s="1"/>
  <c r="GF318" i="1" s="1"/>
  <c r="GF319" i="1" s="1"/>
  <c r="GF320" i="1" s="1"/>
  <c r="GF321" i="1" s="1"/>
  <c r="GF322" i="1" s="1"/>
  <c r="GF323" i="1" s="1"/>
  <c r="GF324" i="1" s="1"/>
  <c r="GF325" i="1" s="1"/>
  <c r="GF243" i="1"/>
  <c r="GF244" i="1" s="1"/>
  <c r="GF245" i="1" s="1"/>
  <c r="GF246" i="1" s="1"/>
  <c r="GF247" i="1" s="1"/>
  <c r="GF248" i="1" s="1"/>
  <c r="GF249" i="1" s="1"/>
  <c r="GF250" i="1" s="1"/>
  <c r="GB243" i="1"/>
  <c r="GB244" i="1" s="1"/>
  <c r="GB245" i="1" s="1"/>
  <c r="GB246" i="1" s="1"/>
  <c r="GB247" i="1" s="1"/>
  <c r="GB248" i="1" s="1"/>
  <c r="GB249" i="1" s="1"/>
  <c r="GB250" i="1" s="1"/>
  <c r="GA164" i="1"/>
  <c r="GE164" i="1"/>
  <c r="GP313" i="1"/>
  <c r="GO314" i="1"/>
  <c r="HL315" i="1"/>
  <c r="B316" i="1"/>
  <c r="CH315" i="1"/>
  <c r="HZ313" i="1"/>
  <c r="HY314" i="1"/>
  <c r="M87" i="51"/>
  <c r="B52" i="45"/>
  <c r="M10" i="51"/>
  <c r="M128" i="51"/>
  <c r="M163" i="51" s="1"/>
  <c r="GA165" i="1"/>
  <c r="GE165" i="1"/>
  <c r="GE158" i="1"/>
  <c r="GF158" i="1" s="1"/>
  <c r="GF159" i="1" s="1"/>
  <c r="GF160" i="1" s="1"/>
  <c r="GF161" i="1" s="1"/>
  <c r="GF162" i="1" s="1"/>
  <c r="GF163" i="1" s="1"/>
  <c r="GF164" i="1" s="1"/>
  <c r="GF165" i="1" s="1"/>
  <c r="GF166" i="1" s="1"/>
  <c r="GF167" i="1" s="1"/>
  <c r="GF168" i="1" s="1"/>
  <c r="GF169" i="1" s="1"/>
  <c r="GF170" i="1" s="1"/>
  <c r="GF171" i="1" s="1"/>
  <c r="GF172" i="1" s="1"/>
  <c r="GF173" i="1" s="1"/>
  <c r="GF174" i="1" s="1"/>
  <c r="GF175" i="1" s="1"/>
  <c r="GF176" i="1" s="1"/>
  <c r="GA158" i="1"/>
  <c r="GB158" i="1" s="1"/>
  <c r="GB159" i="1" s="1"/>
  <c r="GB160" i="1" s="1"/>
  <c r="GB161" i="1" s="1"/>
  <c r="GB162" i="1" s="1"/>
  <c r="GB163" i="1" s="1"/>
  <c r="GB164" i="1" s="1"/>
  <c r="GB165" i="1" s="1"/>
  <c r="GB166" i="1" s="1"/>
  <c r="GB167" i="1" s="1"/>
  <c r="GB168" i="1" s="1"/>
  <c r="GB169" i="1" s="1"/>
  <c r="GB170" i="1" s="1"/>
  <c r="GB171" i="1" s="1"/>
  <c r="GB172" i="1" s="1"/>
  <c r="GB173" i="1" s="1"/>
  <c r="GB174" i="1" s="1"/>
  <c r="GB175" i="1" s="1"/>
  <c r="GB176" i="1" s="1"/>
  <c r="GP237" i="1"/>
  <c r="GO238" i="1"/>
  <c r="CH239" i="1"/>
  <c r="HL239" i="1"/>
  <c r="B240" i="1"/>
  <c r="HZ237" i="1"/>
  <c r="HY238" i="1"/>
  <c r="CH166" i="1"/>
  <c r="HL166" i="1"/>
  <c r="B167" i="1"/>
  <c r="CW358" i="75" l="1"/>
  <c r="DA40" i="75"/>
  <c r="DA58" i="75"/>
  <c r="CZ45" i="75"/>
  <c r="DB63" i="75"/>
  <c r="DA56" i="75"/>
  <c r="DA41" i="75"/>
  <c r="DA46" i="75"/>
  <c r="DA38" i="75"/>
  <c r="CZ57" i="75"/>
  <c r="CZ54" i="75"/>
  <c r="CZ38" i="75"/>
  <c r="CZ55" i="75"/>
  <c r="CZ58" i="75"/>
  <c r="EB58" i="75" s="1"/>
  <c r="CZ50" i="75"/>
  <c r="CZ61" i="75"/>
  <c r="CZ44" i="75"/>
  <c r="CZ39" i="75"/>
  <c r="DB59" i="75"/>
  <c r="DB42" i="75"/>
  <c r="DB40" i="75"/>
  <c r="EB40" i="75" s="1"/>
  <c r="DB60" i="75"/>
  <c r="DB43" i="75"/>
  <c r="DB57" i="75"/>
  <c r="DB37" i="75"/>
  <c r="DB47" i="75"/>
  <c r="DB38" i="75"/>
  <c r="DB48" i="75"/>
  <c r="BU77" i="75"/>
  <c r="CB77" i="75" s="1"/>
  <c r="BU74" i="75"/>
  <c r="BU62" i="75"/>
  <c r="BU53" i="75"/>
  <c r="BU39" i="75"/>
  <c r="CB39" i="75" s="1"/>
  <c r="BU64" i="75"/>
  <c r="BU56" i="75"/>
  <c r="BU71" i="75"/>
  <c r="BU55" i="75"/>
  <c r="BU70" i="75"/>
  <c r="BU47" i="75"/>
  <c r="CB47" i="75" s="1"/>
  <c r="BU68" i="75"/>
  <c r="BU63" i="75"/>
  <c r="BU37" i="75"/>
  <c r="CB37" i="75" s="1"/>
  <c r="BU50" i="75"/>
  <c r="CB50" i="75" s="1"/>
  <c r="BU42" i="75"/>
  <c r="CB42" i="75" s="1"/>
  <c r="BU67" i="75"/>
  <c r="BU61" i="75"/>
  <c r="BU54" i="75"/>
  <c r="BU72" i="75"/>
  <c r="BU36" i="75"/>
  <c r="CB36" i="75" s="1"/>
  <c r="BU66" i="75"/>
  <c r="BU58" i="75"/>
  <c r="BU60" i="75"/>
  <c r="BU49" i="75"/>
  <c r="CB49" i="75" s="1"/>
  <c r="BU41" i="75"/>
  <c r="CB41" i="75" s="1"/>
  <c r="BU75" i="75"/>
  <c r="CB75" i="75" s="1"/>
  <c r="BU76" i="75"/>
  <c r="CB76" i="75" s="1"/>
  <c r="BU73" i="75"/>
  <c r="BU65" i="75"/>
  <c r="BU57" i="75"/>
  <c r="BU48" i="75"/>
  <c r="CB48" i="75" s="1"/>
  <c r="BU43" i="75"/>
  <c r="CB43" i="75" s="1"/>
  <c r="BU52" i="75"/>
  <c r="BU40" i="75"/>
  <c r="CB40" i="75" s="1"/>
  <c r="BU45" i="75"/>
  <c r="CB45" i="75" s="1"/>
  <c r="BU46" i="75"/>
  <c r="CB46" i="75" s="1"/>
  <c r="BU69" i="75"/>
  <c r="BU59" i="75"/>
  <c r="BU44" i="75"/>
  <c r="CB44" i="75" s="1"/>
  <c r="BU38" i="75"/>
  <c r="CB38" i="75" s="1"/>
  <c r="DA51" i="75"/>
  <c r="DA53" i="75"/>
  <c r="DA48" i="75"/>
  <c r="DA49" i="75"/>
  <c r="EB49" i="75" s="1"/>
  <c r="DA64" i="75"/>
  <c r="DA45" i="75"/>
  <c r="DA54" i="75"/>
  <c r="DA59" i="75"/>
  <c r="DA61" i="75"/>
  <c r="DA42" i="75"/>
  <c r="CZ37" i="75"/>
  <c r="EB37" i="75" s="1"/>
  <c r="EC37" i="75" s="1"/>
  <c r="ED37" i="75" s="1"/>
  <c r="BZ37" i="75" s="1"/>
  <c r="CZ42" i="75"/>
  <c r="CZ60" i="75"/>
  <c r="CZ63" i="75"/>
  <c r="CZ47" i="75"/>
  <c r="CZ65" i="75"/>
  <c r="CZ48" i="75"/>
  <c r="AO77" i="75"/>
  <c r="AO76" i="75"/>
  <c r="AO73" i="75"/>
  <c r="AO65" i="75"/>
  <c r="AO48" i="75"/>
  <c r="AO66" i="75"/>
  <c r="AO41" i="75"/>
  <c r="AO43" i="75"/>
  <c r="AO69" i="75"/>
  <c r="AO72" i="75"/>
  <c r="AO57" i="75"/>
  <c r="AO36" i="75"/>
  <c r="AO58" i="75"/>
  <c r="AO60" i="75"/>
  <c r="AO49" i="75"/>
  <c r="AO75" i="75"/>
  <c r="AO59" i="75"/>
  <c r="AO44" i="75"/>
  <c r="AO40" i="75"/>
  <c r="AO52" i="75"/>
  <c r="AO45" i="75"/>
  <c r="AO46" i="75"/>
  <c r="AO38" i="75"/>
  <c r="AO71" i="75"/>
  <c r="AO55" i="75"/>
  <c r="AO70" i="75"/>
  <c r="AO47" i="75"/>
  <c r="AO68" i="75"/>
  <c r="AO74" i="75"/>
  <c r="AO62" i="75"/>
  <c r="AO53" i="75"/>
  <c r="AO39" i="75"/>
  <c r="AO64" i="75"/>
  <c r="AO56" i="75"/>
  <c r="AO67" i="75"/>
  <c r="AO61" i="75"/>
  <c r="AO54" i="75"/>
  <c r="AO63" i="75"/>
  <c r="AO37" i="75"/>
  <c r="AO50" i="75"/>
  <c r="AO42" i="75"/>
  <c r="DB53" i="75"/>
  <c r="DB46" i="75"/>
  <c r="DB65" i="75"/>
  <c r="CZ51" i="75"/>
  <c r="EB51" i="75" s="1"/>
  <c r="CT358" i="75"/>
  <c r="DL376" i="71"/>
  <c r="DO376" i="71"/>
  <c r="DN376" i="71"/>
  <c r="DM376" i="71"/>
  <c r="M216" i="51"/>
  <c r="M369" i="51"/>
  <c r="R369" i="51" s="1"/>
  <c r="M263" i="51"/>
  <c r="FB77" i="71"/>
  <c r="FF77" i="71"/>
  <c r="FN77" i="71"/>
  <c r="DJ336" i="71"/>
  <c r="DT351" i="71"/>
  <c r="DM60" i="71"/>
  <c r="DJ368" i="71"/>
  <c r="DO368" i="71" s="1"/>
  <c r="DL60" i="71"/>
  <c r="FN60" i="71" s="1"/>
  <c r="DN375" i="71"/>
  <c r="EF43" i="75"/>
  <c r="EF65" i="75"/>
  <c r="EB43" i="75"/>
  <c r="CU356" i="75"/>
  <c r="CU339" i="75"/>
  <c r="EB52" i="75"/>
  <c r="DO370" i="71"/>
  <c r="DM370" i="71"/>
  <c r="CW66" i="75"/>
  <c r="CV66" i="75"/>
  <c r="CU66" i="75"/>
  <c r="EB75" i="75"/>
  <c r="EB361" i="75"/>
  <c r="EF361" i="75"/>
  <c r="EJ361" i="75"/>
  <c r="EB68" i="75"/>
  <c r="CW60" i="75"/>
  <c r="CU60" i="75"/>
  <c r="CT60" i="75"/>
  <c r="EF71" i="75"/>
  <c r="EF50" i="75"/>
  <c r="EB50" i="75"/>
  <c r="EJ50" i="75"/>
  <c r="EB359" i="75"/>
  <c r="EF359" i="75"/>
  <c r="EJ359" i="75"/>
  <c r="CT334" i="75"/>
  <c r="CV334" i="75"/>
  <c r="CU334" i="75"/>
  <c r="CV345" i="75"/>
  <c r="CT345" i="75"/>
  <c r="EJ71" i="75"/>
  <c r="CU341" i="75"/>
  <c r="CW341" i="75"/>
  <c r="CT341" i="75"/>
  <c r="FD16" i="75"/>
  <c r="CA37" i="75"/>
  <c r="FA16" i="75" s="1"/>
  <c r="CD37" i="75"/>
  <c r="CW39" i="75"/>
  <c r="CT39" i="75"/>
  <c r="CU39" i="75"/>
  <c r="CT349" i="75"/>
  <c r="CW349" i="75"/>
  <c r="EF51" i="75"/>
  <c r="EB72" i="75"/>
  <c r="EJ75" i="75"/>
  <c r="CT336" i="75"/>
  <c r="CV336" i="75"/>
  <c r="EJ48" i="75"/>
  <c r="EB48" i="75"/>
  <c r="CV60" i="75"/>
  <c r="CT46" i="75"/>
  <c r="CW46" i="75"/>
  <c r="EK332" i="75"/>
  <c r="EL332" i="75" s="1"/>
  <c r="BW332" i="75" s="1"/>
  <c r="BX332" i="75"/>
  <c r="FC310" i="75" s="1"/>
  <c r="EG332" i="75"/>
  <c r="EH332" i="75" s="1"/>
  <c r="BV332" i="75" s="1"/>
  <c r="CV39" i="75"/>
  <c r="EB350" i="75"/>
  <c r="EF350" i="75"/>
  <c r="EJ350" i="75"/>
  <c r="EJ62" i="75"/>
  <c r="EF62" i="75"/>
  <c r="EB62" i="75"/>
  <c r="CW355" i="75"/>
  <c r="CV355" i="75"/>
  <c r="CW67" i="75"/>
  <c r="CT67" i="75"/>
  <c r="CU67" i="75"/>
  <c r="CT335" i="75"/>
  <c r="CU335" i="75"/>
  <c r="CW335" i="75"/>
  <c r="EF44" i="75"/>
  <c r="EJ44" i="75"/>
  <c r="EB44" i="75"/>
  <c r="EB45" i="75"/>
  <c r="EF45" i="75"/>
  <c r="EJ45" i="75"/>
  <c r="CV67" i="75"/>
  <c r="EF367" i="75"/>
  <c r="EJ367" i="75"/>
  <c r="EB367" i="75"/>
  <c r="CU361" i="75"/>
  <c r="CU351" i="75"/>
  <c r="CV351" i="75"/>
  <c r="CW364" i="75"/>
  <c r="CW336" i="75"/>
  <c r="EB70" i="75"/>
  <c r="EF70" i="75"/>
  <c r="EJ70" i="75"/>
  <c r="CT57" i="75"/>
  <c r="CW57" i="75"/>
  <c r="CV57" i="75"/>
  <c r="EF61" i="75"/>
  <c r="EJ61" i="75"/>
  <c r="EB371" i="75"/>
  <c r="EF371" i="75"/>
  <c r="EJ371" i="75"/>
  <c r="CU355" i="75"/>
  <c r="EB340" i="75"/>
  <c r="EF340" i="75"/>
  <c r="EJ340" i="75"/>
  <c r="CW334" i="75"/>
  <c r="CV341" i="75"/>
  <c r="EJ65" i="75"/>
  <c r="EF73" i="75"/>
  <c r="EJ73" i="75"/>
  <c r="EB356" i="75"/>
  <c r="EF356" i="75"/>
  <c r="EJ356" i="75"/>
  <c r="EJ47" i="75"/>
  <c r="EB47" i="75"/>
  <c r="EF358" i="75"/>
  <c r="EJ358" i="75"/>
  <c r="EB358" i="75"/>
  <c r="CW55" i="75"/>
  <c r="CT55" i="75"/>
  <c r="CU55" i="75"/>
  <c r="CT362" i="75"/>
  <c r="CU362" i="75"/>
  <c r="CW362" i="75"/>
  <c r="CT66" i="75"/>
  <c r="EB73" i="75"/>
  <c r="CT369" i="75"/>
  <c r="CU369" i="75"/>
  <c r="CV369" i="75"/>
  <c r="EF68" i="75"/>
  <c r="EJ68" i="75"/>
  <c r="CW63" i="75"/>
  <c r="CT63" i="75"/>
  <c r="CU63" i="75"/>
  <c r="CT344" i="75"/>
  <c r="CU344" i="75"/>
  <c r="CV362" i="75"/>
  <c r="CV333" i="75"/>
  <c r="CW333" i="75"/>
  <c r="CT333" i="75"/>
  <c r="CU359" i="75"/>
  <c r="CV359" i="75"/>
  <c r="CU345" i="75"/>
  <c r="CW345" i="75"/>
  <c r="EN37" i="71"/>
  <c r="EI37" i="71"/>
  <c r="BS37" i="71"/>
  <c r="DS37" i="71" s="1"/>
  <c r="FE16" i="75"/>
  <c r="CW74" i="75"/>
  <c r="CT74" i="75"/>
  <c r="CV74" i="75"/>
  <c r="CV63" i="75"/>
  <c r="CD331" i="75"/>
  <c r="CA331" i="75"/>
  <c r="FD309" i="75"/>
  <c r="CT363" i="75"/>
  <c r="CV363" i="75"/>
  <c r="CT342" i="75"/>
  <c r="CV342" i="75"/>
  <c r="CU349" i="75"/>
  <c r="EJ51" i="75"/>
  <c r="EF75" i="75"/>
  <c r="EF52" i="75"/>
  <c r="EJ52" i="75"/>
  <c r="CU336" i="75"/>
  <c r="EF48" i="75"/>
  <c r="CT69" i="75"/>
  <c r="CW69" i="75"/>
  <c r="CV69" i="75"/>
  <c r="CU46" i="75"/>
  <c r="CW42" i="75"/>
  <c r="CV42" i="75"/>
  <c r="CU42" i="75"/>
  <c r="CW361" i="75"/>
  <c r="CV344" i="75"/>
  <c r="BY332" i="75"/>
  <c r="EC332" i="75"/>
  <c r="ED332" i="75" s="1"/>
  <c r="BZ332" i="75" s="1"/>
  <c r="FE310" i="75" s="1"/>
  <c r="CT368" i="75"/>
  <c r="CV368" i="75"/>
  <c r="CT364" i="75"/>
  <c r="CV349" i="75"/>
  <c r="CW38" i="75"/>
  <c r="CT38" i="75"/>
  <c r="CV38" i="75"/>
  <c r="EJ53" i="75"/>
  <c r="EB53" i="75"/>
  <c r="EF53" i="75"/>
  <c r="CT355" i="75"/>
  <c r="CW41" i="75"/>
  <c r="CV41" i="75"/>
  <c r="CT41" i="75"/>
  <c r="CW59" i="75"/>
  <c r="CT59" i="75"/>
  <c r="CV361" i="75"/>
  <c r="EJ348" i="75"/>
  <c r="EB348" i="75"/>
  <c r="EF348" i="75"/>
  <c r="CR347" i="75"/>
  <c r="CW347" i="75" s="1"/>
  <c r="CW54" i="75"/>
  <c r="CT54" i="75"/>
  <c r="CV54" i="75"/>
  <c r="CW351" i="75"/>
  <c r="CW342" i="75"/>
  <c r="CT352" i="75"/>
  <c r="CU352" i="75"/>
  <c r="CW352" i="75"/>
  <c r="CR346" i="75"/>
  <c r="CU346" i="75" s="1"/>
  <c r="EB76" i="75"/>
  <c r="EJ72" i="75"/>
  <c r="EF72" i="75"/>
  <c r="CV46" i="75"/>
  <c r="CV335" i="75"/>
  <c r="CW368" i="75"/>
  <c r="EJ64" i="75"/>
  <c r="EF64" i="75"/>
  <c r="EB64" i="75"/>
  <c r="CU57" i="75"/>
  <c r="EB71" i="75"/>
  <c r="CU59" i="75"/>
  <c r="CU337" i="75"/>
  <c r="CT337" i="75"/>
  <c r="CV337" i="75"/>
  <c r="CU38" i="75"/>
  <c r="CU371" i="75"/>
  <c r="CW359" i="75"/>
  <c r="CT351" i="75"/>
  <c r="CU340" i="75"/>
  <c r="CV340" i="75"/>
  <c r="CV352" i="75"/>
  <c r="EB65" i="75"/>
  <c r="EF76" i="75"/>
  <c r="EJ76" i="75"/>
  <c r="EF47" i="75"/>
  <c r="EB339" i="75"/>
  <c r="EF339" i="75"/>
  <c r="EJ339" i="75"/>
  <c r="EB354" i="75"/>
  <c r="EF354" i="75"/>
  <c r="EJ354" i="75"/>
  <c r="EB56" i="75"/>
  <c r="EF56" i="75"/>
  <c r="EJ56" i="75"/>
  <c r="EF365" i="75"/>
  <c r="EJ365" i="75"/>
  <c r="EB365" i="75"/>
  <c r="EJ357" i="75"/>
  <c r="EB357" i="75"/>
  <c r="EF357" i="75"/>
  <c r="DO336" i="71"/>
  <c r="DM336" i="71"/>
  <c r="DJ356" i="71"/>
  <c r="DO356" i="71" s="1"/>
  <c r="DM344" i="71"/>
  <c r="FF58" i="71"/>
  <c r="FN58" i="71"/>
  <c r="FN44" i="71"/>
  <c r="FF74" i="71"/>
  <c r="FB74" i="71"/>
  <c r="FB43" i="71"/>
  <c r="FB58" i="71"/>
  <c r="FF44" i="71"/>
  <c r="FB44" i="71"/>
  <c r="FN74" i="71"/>
  <c r="FF43" i="71"/>
  <c r="FN43" i="71"/>
  <c r="FN49" i="71"/>
  <c r="FF49" i="71"/>
  <c r="FB49" i="71"/>
  <c r="FN46" i="71"/>
  <c r="FB46" i="71"/>
  <c r="FF46" i="71"/>
  <c r="FF56" i="71"/>
  <c r="FN56" i="71"/>
  <c r="FB56" i="71"/>
  <c r="FF40" i="71"/>
  <c r="FN40" i="71"/>
  <c r="FB40" i="71"/>
  <c r="FN62" i="71"/>
  <c r="FB62" i="71"/>
  <c r="FF62" i="71"/>
  <c r="FB60" i="71"/>
  <c r="FF39" i="71"/>
  <c r="FN39" i="71"/>
  <c r="FB39" i="71"/>
  <c r="FB54" i="71"/>
  <c r="FF54" i="71"/>
  <c r="FN54" i="71"/>
  <c r="FN64" i="71"/>
  <c r="FB64" i="71"/>
  <c r="FF64" i="71"/>
  <c r="FN65" i="71"/>
  <c r="FB65" i="71"/>
  <c r="FF65" i="71"/>
  <c r="FN45" i="71"/>
  <c r="FB45" i="71"/>
  <c r="FF45" i="71"/>
  <c r="FB66" i="71"/>
  <c r="FN66" i="71"/>
  <c r="FF66" i="71"/>
  <c r="DN336" i="71"/>
  <c r="DM375" i="71"/>
  <c r="DO346" i="71"/>
  <c r="DM346" i="71"/>
  <c r="DN346" i="71"/>
  <c r="DL346" i="71"/>
  <c r="DL348" i="71"/>
  <c r="DN339" i="71"/>
  <c r="BO76" i="71"/>
  <c r="BO72" i="71"/>
  <c r="BO70" i="71"/>
  <c r="AN46" i="71"/>
  <c r="AN54" i="71"/>
  <c r="AN59" i="71"/>
  <c r="AN67" i="71"/>
  <c r="AN56" i="71"/>
  <c r="AN60" i="71"/>
  <c r="AN70" i="71"/>
  <c r="AN73" i="71"/>
  <c r="AN49" i="71"/>
  <c r="AN76" i="71"/>
  <c r="AN43" i="71"/>
  <c r="AN66" i="71"/>
  <c r="AN52" i="71"/>
  <c r="AN57" i="71"/>
  <c r="AN65" i="71"/>
  <c r="AN75" i="71"/>
  <c r="AN58" i="71"/>
  <c r="AN45" i="71"/>
  <c r="AN40" i="71"/>
  <c r="AN69" i="71"/>
  <c r="AN47" i="71"/>
  <c r="AN68" i="71"/>
  <c r="AN55" i="71"/>
  <c r="AN37" i="71"/>
  <c r="AN74" i="71"/>
  <c r="AN44" i="71"/>
  <c r="AN41" i="71"/>
  <c r="AN62" i="71"/>
  <c r="AN36" i="71"/>
  <c r="AN64" i="71"/>
  <c r="AN63" i="71"/>
  <c r="AN42" i="71"/>
  <c r="AN61" i="71"/>
  <c r="AN72" i="71"/>
  <c r="AN48" i="71"/>
  <c r="AN38" i="71"/>
  <c r="AN53" i="71"/>
  <c r="AN39" i="71"/>
  <c r="AN50" i="71"/>
  <c r="AN71" i="71"/>
  <c r="BM73" i="71"/>
  <c r="BO67" i="71"/>
  <c r="BM71" i="71"/>
  <c r="BM72" i="71"/>
  <c r="BM75" i="71"/>
  <c r="BM67" i="71"/>
  <c r="BO71" i="71"/>
  <c r="BO68" i="71"/>
  <c r="BO74" i="71"/>
  <c r="BM69" i="71"/>
  <c r="BM76" i="71"/>
  <c r="BM68" i="71"/>
  <c r="BM74" i="71"/>
  <c r="BM70" i="71"/>
  <c r="DR351" i="71"/>
  <c r="CM339" i="71"/>
  <c r="CT339" i="71" s="1"/>
  <c r="DO367" i="71"/>
  <c r="DM367" i="71"/>
  <c r="DL342" i="71"/>
  <c r="DL344" i="71"/>
  <c r="DL340" i="71"/>
  <c r="DL362" i="71"/>
  <c r="DO343" i="71"/>
  <c r="DL343" i="71"/>
  <c r="DN343" i="71"/>
  <c r="DN366" i="71"/>
  <c r="DO366" i="71"/>
  <c r="DL366" i="71"/>
  <c r="DO360" i="71"/>
  <c r="DN360" i="71"/>
  <c r="DL360" i="71"/>
  <c r="DO349" i="71"/>
  <c r="DL349" i="71"/>
  <c r="DM349" i="71"/>
  <c r="CT51" i="71"/>
  <c r="GV13" i="71" s="1"/>
  <c r="GX13" i="71"/>
  <c r="DO55" i="71"/>
  <c r="DL55" i="71"/>
  <c r="DN55" i="71"/>
  <c r="DO68" i="71"/>
  <c r="DL68" i="71"/>
  <c r="DM68" i="71"/>
  <c r="DO51" i="71"/>
  <c r="DL51" i="71"/>
  <c r="DM51" i="71"/>
  <c r="DN356" i="71"/>
  <c r="DS351" i="71"/>
  <c r="BN375" i="71"/>
  <c r="DS375" i="71"/>
  <c r="DO48" i="71"/>
  <c r="DM48" i="71"/>
  <c r="DJ373" i="71"/>
  <c r="DM373" i="71" s="1"/>
  <c r="DS370" i="71"/>
  <c r="BN370" i="71"/>
  <c r="DO73" i="71"/>
  <c r="DM73" i="71"/>
  <c r="DL73" i="71"/>
  <c r="DO59" i="71"/>
  <c r="DM59" i="71"/>
  <c r="DO57" i="71"/>
  <c r="DM57" i="71"/>
  <c r="DO38" i="71"/>
  <c r="DN38" i="71"/>
  <c r="DM38" i="71"/>
  <c r="DR374" i="71"/>
  <c r="BM374" i="71"/>
  <c r="DL354" i="71"/>
  <c r="DO354" i="71"/>
  <c r="CM346" i="71"/>
  <c r="CT346" i="71" s="1"/>
  <c r="GJ317" i="71" s="1"/>
  <c r="DN48" i="71"/>
  <c r="DN361" i="71"/>
  <c r="DR373" i="71"/>
  <c r="BM373" i="71"/>
  <c r="DM338" i="71"/>
  <c r="CM371" i="71"/>
  <c r="CT371" i="71" s="1"/>
  <c r="GJ342" i="71" s="1"/>
  <c r="CM355" i="71"/>
  <c r="CT355" i="71" s="1"/>
  <c r="GJ326" i="71" s="1"/>
  <c r="DN47" i="71"/>
  <c r="DO47" i="71"/>
  <c r="DL47" i="71"/>
  <c r="DO52" i="71"/>
  <c r="DM52" i="71"/>
  <c r="DR375" i="71"/>
  <c r="BM375" i="71"/>
  <c r="CM364" i="71"/>
  <c r="CT364" i="71" s="1"/>
  <c r="GJ335" i="71" s="1"/>
  <c r="CM352" i="71"/>
  <c r="CT352" i="71" s="1"/>
  <c r="GJ323" i="71" s="1"/>
  <c r="CM348" i="71"/>
  <c r="CT348" i="71" s="1"/>
  <c r="GJ319" i="71" s="1"/>
  <c r="DM361" i="71"/>
  <c r="DN374" i="71"/>
  <c r="DT373" i="71"/>
  <c r="BO373" i="71"/>
  <c r="DR370" i="71"/>
  <c r="BM370" i="71"/>
  <c r="DN338" i="71"/>
  <c r="DO72" i="71"/>
  <c r="DL72" i="71"/>
  <c r="DN72" i="71"/>
  <c r="DN59" i="71"/>
  <c r="DM368" i="71"/>
  <c r="CM344" i="71"/>
  <c r="CT344" i="71" s="1"/>
  <c r="GJ315" i="71" s="1"/>
  <c r="BO369" i="71"/>
  <c r="DT369" i="71"/>
  <c r="DM75" i="71"/>
  <c r="BO370" i="71"/>
  <c r="DT370" i="71"/>
  <c r="DM362" i="71"/>
  <c r="DT371" i="71"/>
  <c r="BO371" i="71"/>
  <c r="DN367" i="71"/>
  <c r="DO67" i="71"/>
  <c r="DN67" i="71"/>
  <c r="DN51" i="71"/>
  <c r="DN368" i="71"/>
  <c r="DN352" i="71"/>
  <c r="CM340" i="71"/>
  <c r="CT340" i="71" s="1"/>
  <c r="CM365" i="71"/>
  <c r="CT365" i="71" s="1"/>
  <c r="GJ336" i="71" s="1"/>
  <c r="CM357" i="71"/>
  <c r="CT357" i="71" s="1"/>
  <c r="GJ328" i="71" s="1"/>
  <c r="AN139" i="71"/>
  <c r="CM337" i="71"/>
  <c r="CT337" i="71" s="1"/>
  <c r="DM70" i="71"/>
  <c r="DO70" i="71"/>
  <c r="DN70" i="71"/>
  <c r="DN370" i="71"/>
  <c r="CM366" i="71"/>
  <c r="CT366" i="71" s="1"/>
  <c r="GJ337" i="71" s="1"/>
  <c r="CM362" i="71"/>
  <c r="CT362" i="71" s="1"/>
  <c r="GJ333" i="71" s="1"/>
  <c r="CM358" i="71"/>
  <c r="CT358" i="71" s="1"/>
  <c r="GJ329" i="71" s="1"/>
  <c r="DJ350" i="71"/>
  <c r="CM343" i="71"/>
  <c r="CT343" i="71" s="1"/>
  <c r="GJ314" i="71" s="1"/>
  <c r="DM72" i="71"/>
  <c r="DM69" i="71"/>
  <c r="DL50" i="71"/>
  <c r="DM372" i="71"/>
  <c r="BN368" i="71"/>
  <c r="DS368" i="71"/>
  <c r="DN344" i="71"/>
  <c r="DN353" i="71"/>
  <c r="DM50" i="71"/>
  <c r="DL375" i="71"/>
  <c r="EX346" i="71"/>
  <c r="DO337" i="71"/>
  <c r="DL337" i="71"/>
  <c r="DO37" i="71"/>
  <c r="DN37" i="71"/>
  <c r="DM37" i="71"/>
  <c r="DM366" i="71"/>
  <c r="BN366" i="71"/>
  <c r="DS366" i="71"/>
  <c r="DN342" i="71"/>
  <c r="DO342" i="71"/>
  <c r="DR367" i="71"/>
  <c r="BM367" i="71"/>
  <c r="DO76" i="71"/>
  <c r="DN76" i="71"/>
  <c r="DL76" i="71"/>
  <c r="BO375" i="71"/>
  <c r="DT375" i="71"/>
  <c r="DL372" i="71"/>
  <c r="DN372" i="71"/>
  <c r="BO372" i="71"/>
  <c r="DT372" i="71"/>
  <c r="DR368" i="71"/>
  <c r="BM368" i="71"/>
  <c r="DL364" i="71"/>
  <c r="DN364" i="71"/>
  <c r="AN132" i="71"/>
  <c r="DS369" i="71"/>
  <c r="BN369" i="71"/>
  <c r="DN68" i="71"/>
  <c r="DL374" i="71"/>
  <c r="AN150" i="71"/>
  <c r="DR366" i="71"/>
  <c r="BM366" i="71"/>
  <c r="DL338" i="71"/>
  <c r="DS367" i="71"/>
  <c r="BN367" i="71"/>
  <c r="DM360" i="71"/>
  <c r="DL48" i="71"/>
  <c r="BO374" i="71"/>
  <c r="DT374" i="71"/>
  <c r="DS373" i="71"/>
  <c r="BN373" i="71"/>
  <c r="BO366" i="71"/>
  <c r="DT366" i="71"/>
  <c r="DR371" i="71"/>
  <c r="BM371" i="71"/>
  <c r="DM343" i="71"/>
  <c r="DL59" i="71"/>
  <c r="DL57" i="71"/>
  <c r="DL38" i="71"/>
  <c r="DR372" i="71"/>
  <c r="BM372" i="71"/>
  <c r="DL368" i="71"/>
  <c r="DL352" i="71"/>
  <c r="DL369" i="71"/>
  <c r="DR369" i="71"/>
  <c r="BM369" i="71"/>
  <c r="DL361" i="71"/>
  <c r="DL353" i="71"/>
  <c r="DM337" i="71"/>
  <c r="DL370" i="71"/>
  <c r="DL358" i="71"/>
  <c r="DO358" i="71"/>
  <c r="CM354" i="71"/>
  <c r="CT354" i="71" s="1"/>
  <c r="GJ325" i="71" s="1"/>
  <c r="CM350" i="71"/>
  <c r="CT350" i="71" s="1"/>
  <c r="GJ321" i="71" s="1"/>
  <c r="DN57" i="71"/>
  <c r="DM364" i="71"/>
  <c r="DJ345" i="71"/>
  <c r="DN349" i="71"/>
  <c r="DO53" i="71"/>
  <c r="DN53" i="71"/>
  <c r="DM53" i="71"/>
  <c r="DO42" i="71"/>
  <c r="DL42" i="71"/>
  <c r="DM42" i="71"/>
  <c r="BN374" i="71"/>
  <c r="DS374" i="71"/>
  <c r="BO367" i="71"/>
  <c r="DT367" i="71"/>
  <c r="DJ363" i="71"/>
  <c r="DJ347" i="71"/>
  <c r="CM335" i="71"/>
  <c r="AN111" i="71"/>
  <c r="DO41" i="71"/>
  <c r="DN41" i="71"/>
  <c r="DL41" i="71"/>
  <c r="DL69" i="71"/>
  <c r="DL52" i="71"/>
  <c r="CM372" i="71"/>
  <c r="CT372" i="71" s="1"/>
  <c r="GJ343" i="71" s="1"/>
  <c r="CM360" i="71"/>
  <c r="CT360" i="71" s="1"/>
  <c r="GJ331" i="71" s="1"/>
  <c r="DM348" i="71"/>
  <c r="DN348" i="71"/>
  <c r="DM369" i="71"/>
  <c r="DM353" i="71"/>
  <c r="DJ341" i="71"/>
  <c r="DM341" i="71" s="1"/>
  <c r="CM341" i="71"/>
  <c r="CT341" i="71" s="1"/>
  <c r="DL53" i="71"/>
  <c r="CM338" i="71"/>
  <c r="CT338" i="71" s="1"/>
  <c r="DM41" i="71"/>
  <c r="DL75" i="71"/>
  <c r="DN69" i="71"/>
  <c r="DL61" i="71"/>
  <c r="DO61" i="71"/>
  <c r="DM55" i="71"/>
  <c r="DN42" i="71"/>
  <c r="DM352" i="71"/>
  <c r="AN120" i="71"/>
  <c r="CM373" i="71"/>
  <c r="CT373" i="71" s="1"/>
  <c r="GJ344" i="71" s="1"/>
  <c r="DL367" i="71"/>
  <c r="CM359" i="71"/>
  <c r="CT359" i="71" s="1"/>
  <c r="GJ330" i="71" s="1"/>
  <c r="AN135" i="71"/>
  <c r="DJ351" i="71"/>
  <c r="DL67" i="71"/>
  <c r="DM63" i="71"/>
  <c r="DO63" i="71"/>
  <c r="DL63" i="71"/>
  <c r="CM375" i="71"/>
  <c r="CT375" i="71" s="1"/>
  <c r="DT368" i="71"/>
  <c r="BO368" i="71"/>
  <c r="DM340" i="71"/>
  <c r="DN340" i="71"/>
  <c r="DL336" i="71"/>
  <c r="DJ365" i="71"/>
  <c r="AN141" i="71"/>
  <c r="DJ357" i="71"/>
  <c r="AN133" i="71"/>
  <c r="CM349" i="71"/>
  <c r="CT349" i="71" s="1"/>
  <c r="GJ320" i="71" s="1"/>
  <c r="DL70" i="71"/>
  <c r="DJ371" i="71"/>
  <c r="CM370" i="71"/>
  <c r="CT370" i="71" s="1"/>
  <c r="GJ341" i="71" s="1"/>
  <c r="AN146" i="71"/>
  <c r="DN362" i="71"/>
  <c r="DJ359" i="71"/>
  <c r="DN359" i="71" s="1"/>
  <c r="DN358" i="71"/>
  <c r="DJ355" i="71"/>
  <c r="DN354" i="71"/>
  <c r="AT350" i="71"/>
  <c r="DS371" i="71"/>
  <c r="BN371" i="71"/>
  <c r="DM47" i="71"/>
  <c r="DN73" i="71"/>
  <c r="DN61" i="71"/>
  <c r="CM61" i="71"/>
  <c r="CM48" i="71"/>
  <c r="CT48" i="71" s="1"/>
  <c r="CM53" i="71"/>
  <c r="CM42" i="71"/>
  <c r="CT42" i="71" s="1"/>
  <c r="CM74" i="71"/>
  <c r="CM66" i="71"/>
  <c r="CM58" i="71"/>
  <c r="CM56" i="71"/>
  <c r="CM47" i="71"/>
  <c r="CT47" i="71" s="1"/>
  <c r="CM75" i="71"/>
  <c r="CT75" i="71" s="1"/>
  <c r="CM69" i="71"/>
  <c r="CM59" i="71"/>
  <c r="CM57" i="71"/>
  <c r="CM54" i="71"/>
  <c r="CM46" i="71"/>
  <c r="CT46" i="71" s="1"/>
  <c r="CM72" i="71"/>
  <c r="CM41" i="71"/>
  <c r="CT41" i="71" s="1"/>
  <c r="CM71" i="71"/>
  <c r="CM45" i="71"/>
  <c r="CT45" i="71" s="1"/>
  <c r="CM43" i="71"/>
  <c r="CT43" i="71" s="1"/>
  <c r="CM55" i="71"/>
  <c r="CM76" i="71"/>
  <c r="CT76" i="71" s="1"/>
  <c r="CM68" i="71"/>
  <c r="CM60" i="71"/>
  <c r="CM49" i="71"/>
  <c r="CT49" i="71" s="1"/>
  <c r="CM73" i="71"/>
  <c r="CM67" i="71"/>
  <c r="CM52" i="71"/>
  <c r="CM37" i="71"/>
  <c r="CT37" i="71" s="1"/>
  <c r="CM64" i="71"/>
  <c r="CM63" i="71"/>
  <c r="CM44" i="71"/>
  <c r="CT44" i="71" s="1"/>
  <c r="CM40" i="71"/>
  <c r="CT40" i="71" s="1"/>
  <c r="CM36" i="71"/>
  <c r="CT36" i="71" s="1"/>
  <c r="CM70" i="71"/>
  <c r="CM62" i="71"/>
  <c r="CM39" i="71"/>
  <c r="CT39" i="71" s="1"/>
  <c r="CM50" i="71"/>
  <c r="CT50" i="71" s="1"/>
  <c r="CM38" i="71"/>
  <c r="CT38" i="71" s="1"/>
  <c r="CM65" i="71"/>
  <c r="BN372" i="71"/>
  <c r="DS372" i="71"/>
  <c r="DM356" i="71"/>
  <c r="DN369" i="71"/>
  <c r="DN337" i="71"/>
  <c r="DM374" i="71"/>
  <c r="DO339" i="71"/>
  <c r="DM339" i="71"/>
  <c r="GO167" i="1"/>
  <c r="GP166" i="1"/>
  <c r="CH90" i="1"/>
  <c r="B91" i="1"/>
  <c r="HL90" i="1"/>
  <c r="HZ90" i="1"/>
  <c r="HY91" i="1"/>
  <c r="GP90" i="1"/>
  <c r="GO91" i="1"/>
  <c r="HZ164" i="1"/>
  <c r="HY165" i="1"/>
  <c r="HZ314" i="1"/>
  <c r="HY315" i="1"/>
  <c r="CH316" i="1"/>
  <c r="HL316" i="1"/>
  <c r="B317" i="1"/>
  <c r="GP314" i="1"/>
  <c r="GO315" i="1"/>
  <c r="M88" i="51"/>
  <c r="B53" i="45"/>
  <c r="M11" i="51"/>
  <c r="M129" i="51"/>
  <c r="M164" i="51" s="1"/>
  <c r="GP238" i="1"/>
  <c r="GO239" i="1"/>
  <c r="HZ238" i="1"/>
  <c r="HY239" i="1"/>
  <c r="HL240" i="1"/>
  <c r="B241" i="1"/>
  <c r="CH240" i="1"/>
  <c r="CH167" i="1"/>
  <c r="B168" i="1"/>
  <c r="HL167" i="1"/>
  <c r="CB59" i="75" l="1"/>
  <c r="FT21" i="75" s="1"/>
  <c r="FV21" i="75"/>
  <c r="CB57" i="75"/>
  <c r="FT19" i="75" s="1"/>
  <c r="FV19" i="75"/>
  <c r="CB73" i="75"/>
  <c r="FT35" i="75" s="1"/>
  <c r="FV35" i="75"/>
  <c r="FV20" i="75"/>
  <c r="CB58" i="75"/>
  <c r="FT20" i="75" s="1"/>
  <c r="CB54" i="75"/>
  <c r="FT16" i="75" s="1"/>
  <c r="FV16" i="75"/>
  <c r="FV29" i="75"/>
  <c r="CB67" i="75"/>
  <c r="FT29" i="75" s="1"/>
  <c r="CB63" i="75"/>
  <c r="FT25" i="75" s="1"/>
  <c r="FV25" i="75"/>
  <c r="FV17" i="75"/>
  <c r="CB55" i="75"/>
  <c r="FT17" i="75" s="1"/>
  <c r="FV18" i="75"/>
  <c r="CB56" i="75"/>
  <c r="FT18" i="75" s="1"/>
  <c r="FV24" i="75"/>
  <c r="CB62" i="75"/>
  <c r="FT24" i="75" s="1"/>
  <c r="FV31" i="75"/>
  <c r="CB69" i="75"/>
  <c r="FT31" i="75" s="1"/>
  <c r="CB52" i="75"/>
  <c r="FT14" i="75" s="1"/>
  <c r="FV14" i="75"/>
  <c r="FV27" i="75"/>
  <c r="CB65" i="75"/>
  <c r="FT27" i="75" s="1"/>
  <c r="CB60" i="75"/>
  <c r="FT22" i="75" s="1"/>
  <c r="FV22" i="75"/>
  <c r="FV28" i="75"/>
  <c r="CB66" i="75"/>
  <c r="FT28" i="75" s="1"/>
  <c r="CB72" i="75"/>
  <c r="FT34" i="75" s="1"/>
  <c r="FV34" i="75"/>
  <c r="FV23" i="75"/>
  <c r="CB61" i="75"/>
  <c r="FT23" i="75" s="1"/>
  <c r="CB68" i="75"/>
  <c r="FT30" i="75" s="1"/>
  <c r="FV30" i="75"/>
  <c r="CB70" i="75"/>
  <c r="FT32" i="75" s="1"/>
  <c r="FV32" i="75"/>
  <c r="FV33" i="75"/>
  <c r="CB71" i="75"/>
  <c r="FT33" i="75" s="1"/>
  <c r="CB64" i="75"/>
  <c r="FT26" i="75" s="1"/>
  <c r="FV26" i="75"/>
  <c r="FV15" i="75"/>
  <c r="CB53" i="75"/>
  <c r="FT15" i="75" s="1"/>
  <c r="CB74" i="75"/>
  <c r="FT36" i="75" s="1"/>
  <c r="FV36" i="75"/>
  <c r="EB61" i="75"/>
  <c r="EX376" i="71"/>
  <c r="FB376" i="71"/>
  <c r="FJ376" i="71"/>
  <c r="FF376" i="71"/>
  <c r="FN376" i="71"/>
  <c r="M217" i="51"/>
  <c r="M370" i="51"/>
  <c r="R370" i="51" s="1"/>
  <c r="M264" i="51"/>
  <c r="FF60" i="71"/>
  <c r="FJ346" i="71"/>
  <c r="DL356" i="71"/>
  <c r="EB42" i="75"/>
  <c r="EF337" i="75"/>
  <c r="EJ337" i="75"/>
  <c r="EB337" i="75"/>
  <c r="EB352" i="75"/>
  <c r="EF352" i="75"/>
  <c r="EJ352" i="75"/>
  <c r="EF54" i="75"/>
  <c r="EJ54" i="75"/>
  <c r="EB54" i="75"/>
  <c r="CT347" i="75"/>
  <c r="EF59" i="75"/>
  <c r="EJ59" i="75"/>
  <c r="EB59" i="75"/>
  <c r="EB41" i="75"/>
  <c r="EF41" i="75"/>
  <c r="EJ41" i="75"/>
  <c r="EJ355" i="75"/>
  <c r="EB355" i="75"/>
  <c r="EF355" i="75"/>
  <c r="EF38" i="75"/>
  <c r="EG38" i="75" s="1"/>
  <c r="EH38" i="75" s="1"/>
  <c r="BV38" i="75" s="1"/>
  <c r="EJ38" i="75"/>
  <c r="EK38" i="75" s="1"/>
  <c r="EL38" i="75" s="1"/>
  <c r="BW38" i="75" s="1"/>
  <c r="BX38" i="71" s="1"/>
  <c r="EB38" i="75"/>
  <c r="EC38" i="75" s="1"/>
  <c r="ED38" i="75" s="1"/>
  <c r="BZ38" i="75" s="1"/>
  <c r="EJ69" i="75"/>
  <c r="EB69" i="75"/>
  <c r="EF69" i="75"/>
  <c r="EB342" i="75"/>
  <c r="EF342" i="75"/>
  <c r="EJ342" i="75"/>
  <c r="EJ363" i="75"/>
  <c r="EB363" i="75"/>
  <c r="EF363" i="75"/>
  <c r="FH309" i="75"/>
  <c r="FA309" i="75"/>
  <c r="EJ74" i="75"/>
  <c r="EF74" i="75"/>
  <c r="BY333" i="75"/>
  <c r="EB333" i="75"/>
  <c r="EC333" i="75" s="1"/>
  <c r="ED333" i="75" s="1"/>
  <c r="BZ333" i="75" s="1"/>
  <c r="FE311" i="75" s="1"/>
  <c r="EF333" i="75"/>
  <c r="EG333" i="75" s="1"/>
  <c r="EH333" i="75" s="1"/>
  <c r="BV333" i="75" s="1"/>
  <c r="EJ333" i="75"/>
  <c r="EK333" i="75" s="1"/>
  <c r="EL333" i="75" s="1"/>
  <c r="BW333" i="75" s="1"/>
  <c r="BX333" i="75"/>
  <c r="FC311" i="75" s="1"/>
  <c r="EF362" i="75"/>
  <c r="EJ362" i="75"/>
  <c r="EB362" i="75"/>
  <c r="EJ55" i="75"/>
  <c r="EF55" i="75"/>
  <c r="EB55" i="75"/>
  <c r="EJ335" i="75"/>
  <c r="EF335" i="75"/>
  <c r="EB335" i="75"/>
  <c r="EF67" i="75"/>
  <c r="EJ67" i="75"/>
  <c r="CV347" i="75"/>
  <c r="EJ42" i="75"/>
  <c r="EJ46" i="75"/>
  <c r="EF46" i="75"/>
  <c r="EB46" i="75"/>
  <c r="EF336" i="75"/>
  <c r="EB336" i="75"/>
  <c r="EJ336" i="75"/>
  <c r="EF39" i="75"/>
  <c r="EG39" i="75" s="1"/>
  <c r="EJ39" i="75"/>
  <c r="EK39" i="75" s="1"/>
  <c r="EB39" i="75"/>
  <c r="EC39" i="75" s="1"/>
  <c r="EB74" i="75"/>
  <c r="EF341" i="75"/>
  <c r="EJ341" i="75"/>
  <c r="EB341" i="75"/>
  <c r="EB67" i="75"/>
  <c r="EB345" i="75"/>
  <c r="EF345" i="75"/>
  <c r="EJ345" i="75"/>
  <c r="BX334" i="75"/>
  <c r="FC312" i="75" s="1"/>
  <c r="EJ334" i="75"/>
  <c r="EK334" i="75" s="1"/>
  <c r="EL334" i="75" s="1"/>
  <c r="BW334" i="75" s="1"/>
  <c r="EB334" i="75"/>
  <c r="EC334" i="75" s="1"/>
  <c r="ED334" i="75" s="1"/>
  <c r="BZ334" i="75" s="1"/>
  <c r="FE312" i="75" s="1"/>
  <c r="EF334" i="75"/>
  <c r="EG334" i="75" s="1"/>
  <c r="EH334" i="75" s="1"/>
  <c r="BV334" i="75" s="1"/>
  <c r="BY334" i="75"/>
  <c r="EJ60" i="75"/>
  <c r="EB60" i="75"/>
  <c r="EF60" i="75"/>
  <c r="FF346" i="71"/>
  <c r="EF351" i="75"/>
  <c r="EJ351" i="75"/>
  <c r="EB351" i="75"/>
  <c r="CW346" i="75"/>
  <c r="CT346" i="75"/>
  <c r="CV346" i="75"/>
  <c r="EJ364" i="75"/>
  <c r="EF364" i="75"/>
  <c r="EB364" i="75"/>
  <c r="EJ368" i="75"/>
  <c r="EB368" i="75"/>
  <c r="EF368" i="75"/>
  <c r="EB344" i="75"/>
  <c r="EF344" i="75"/>
  <c r="EJ344" i="75"/>
  <c r="EB63" i="75"/>
  <c r="EF63" i="75"/>
  <c r="EJ63" i="75"/>
  <c r="EF369" i="75"/>
  <c r="EJ369" i="75"/>
  <c r="EB369" i="75"/>
  <c r="EJ66" i="75"/>
  <c r="EB66" i="75"/>
  <c r="EF66" i="75"/>
  <c r="EF57" i="75"/>
  <c r="EB57" i="75"/>
  <c r="EJ57" i="75"/>
  <c r="CU347" i="75"/>
  <c r="FD310" i="75"/>
  <c r="CD332" i="75"/>
  <c r="CA332" i="75"/>
  <c r="FA310" i="75" s="1"/>
  <c r="EF42" i="75"/>
  <c r="EJ349" i="75"/>
  <c r="EB349" i="75"/>
  <c r="EF349" i="75"/>
  <c r="FB346" i="71"/>
  <c r="EX37" i="71"/>
  <c r="EY37" i="71" s="1"/>
  <c r="FN37" i="71"/>
  <c r="FO37" i="71" s="1"/>
  <c r="FJ37" i="71"/>
  <c r="FK37" i="71" s="1"/>
  <c r="FB37" i="71"/>
  <c r="FC37" i="71" s="1"/>
  <c r="FF37" i="71"/>
  <c r="FG37" i="71" s="1"/>
  <c r="FB70" i="71"/>
  <c r="FN70" i="71"/>
  <c r="FF70" i="71"/>
  <c r="FB63" i="71"/>
  <c r="FN63" i="71"/>
  <c r="FF63" i="71"/>
  <c r="FN67" i="71"/>
  <c r="FB67" i="71"/>
  <c r="FF67" i="71"/>
  <c r="FB61" i="71"/>
  <c r="FN61" i="71"/>
  <c r="FF61" i="71"/>
  <c r="FN75" i="71"/>
  <c r="FB75" i="71"/>
  <c r="FF75" i="71"/>
  <c r="FN53" i="71"/>
  <c r="FF53" i="71"/>
  <c r="FB53" i="71"/>
  <c r="FF52" i="71"/>
  <c r="FN52" i="71"/>
  <c r="FB52" i="71"/>
  <c r="FN69" i="71"/>
  <c r="FB69" i="71"/>
  <c r="FF69" i="71"/>
  <c r="FN41" i="71"/>
  <c r="FF41" i="71"/>
  <c r="FB41" i="71"/>
  <c r="FF42" i="71"/>
  <c r="FB42" i="71"/>
  <c r="FN42" i="71"/>
  <c r="FF38" i="71"/>
  <c r="FB38" i="71"/>
  <c r="FC38" i="71" s="1"/>
  <c r="FN38" i="71"/>
  <c r="FN57" i="71"/>
  <c r="FF57" i="71"/>
  <c r="FB57" i="71"/>
  <c r="FB59" i="71"/>
  <c r="FN59" i="71"/>
  <c r="FF59" i="71"/>
  <c r="FN48" i="71"/>
  <c r="FB48" i="71"/>
  <c r="FF48" i="71"/>
  <c r="FB76" i="71"/>
  <c r="FN76" i="71"/>
  <c r="FF76" i="71"/>
  <c r="FF50" i="71"/>
  <c r="FN50" i="71"/>
  <c r="FB50" i="71"/>
  <c r="FB72" i="71"/>
  <c r="FN72" i="71"/>
  <c r="FF72" i="71"/>
  <c r="FN47" i="71"/>
  <c r="FF47" i="71"/>
  <c r="FB47" i="71"/>
  <c r="FN73" i="71"/>
  <c r="FB73" i="71"/>
  <c r="FF73" i="71"/>
  <c r="FN51" i="71"/>
  <c r="FB51" i="71"/>
  <c r="FF51" i="71"/>
  <c r="FB68" i="71"/>
  <c r="FN68" i="71"/>
  <c r="FF68" i="71"/>
  <c r="FB55" i="71"/>
  <c r="FN55" i="71"/>
  <c r="FF55" i="71"/>
  <c r="FN346" i="71"/>
  <c r="FN344" i="71"/>
  <c r="EX342" i="71"/>
  <c r="AN130" i="71"/>
  <c r="AN137" i="71"/>
  <c r="AN119" i="71"/>
  <c r="FN337" i="71"/>
  <c r="EX354" i="71"/>
  <c r="EX358" i="71"/>
  <c r="EX352" i="71"/>
  <c r="AN114" i="71"/>
  <c r="FN348" i="71"/>
  <c r="AN148" i="71"/>
  <c r="AN115" i="71"/>
  <c r="AN145" i="71"/>
  <c r="FF366" i="71"/>
  <c r="AN113" i="71"/>
  <c r="DN373" i="71"/>
  <c r="FN339" i="71"/>
  <c r="FB340" i="71"/>
  <c r="FN362" i="71"/>
  <c r="GX27" i="71"/>
  <c r="CT65" i="71"/>
  <c r="GV27" i="71" s="1"/>
  <c r="CT62" i="71"/>
  <c r="GV24" i="71" s="1"/>
  <c r="GX24" i="71"/>
  <c r="GX26" i="71"/>
  <c r="CT64" i="71"/>
  <c r="GV26" i="71" s="1"/>
  <c r="GX14" i="71"/>
  <c r="CT52" i="71"/>
  <c r="GV14" i="71" s="1"/>
  <c r="GX35" i="71"/>
  <c r="CT73" i="71"/>
  <c r="GV35" i="71" s="1"/>
  <c r="CT60" i="71"/>
  <c r="GV22" i="71" s="1"/>
  <c r="GX22" i="71"/>
  <c r="GX33" i="71"/>
  <c r="CT71" i="71"/>
  <c r="GV33" i="71" s="1"/>
  <c r="GX34" i="71"/>
  <c r="CT72" i="71"/>
  <c r="GV34" i="71" s="1"/>
  <c r="GX16" i="71"/>
  <c r="CT54" i="71"/>
  <c r="GV16" i="71" s="1"/>
  <c r="CT59" i="71"/>
  <c r="GV21" i="71" s="1"/>
  <c r="GX21" i="71"/>
  <c r="GX18" i="71"/>
  <c r="CT56" i="71"/>
  <c r="GV18" i="71" s="1"/>
  <c r="CT66" i="71"/>
  <c r="GV28" i="71" s="1"/>
  <c r="GX28" i="71"/>
  <c r="DL357" i="71"/>
  <c r="DO357" i="71"/>
  <c r="DL365" i="71"/>
  <c r="DO365" i="71"/>
  <c r="DO351" i="71"/>
  <c r="DL351" i="71"/>
  <c r="DM351" i="71"/>
  <c r="CK335" i="71"/>
  <c r="CT335" i="71"/>
  <c r="DO347" i="71"/>
  <c r="DM347" i="71"/>
  <c r="DL347" i="71"/>
  <c r="FN370" i="71"/>
  <c r="EX370" i="71"/>
  <c r="FB370" i="71"/>
  <c r="FF370" i="71"/>
  <c r="FJ370" i="71"/>
  <c r="FJ353" i="71"/>
  <c r="FN353" i="71"/>
  <c r="EX353" i="71"/>
  <c r="FF353" i="71"/>
  <c r="FB353" i="71"/>
  <c r="EX361" i="71"/>
  <c r="FB361" i="71"/>
  <c r="FN361" i="71"/>
  <c r="FJ361" i="71"/>
  <c r="FF361" i="71"/>
  <c r="FB369" i="71"/>
  <c r="FF369" i="71"/>
  <c r="FN369" i="71"/>
  <c r="EX369" i="71"/>
  <c r="FF368" i="71"/>
  <c r="FJ368" i="71"/>
  <c r="FN368" i="71"/>
  <c r="EX368" i="71"/>
  <c r="FB368" i="71"/>
  <c r="DN357" i="71"/>
  <c r="FJ375" i="71"/>
  <c r="EX375" i="71"/>
  <c r="FF375" i="71"/>
  <c r="FB375" i="71"/>
  <c r="FN375" i="71"/>
  <c r="AN134" i="71"/>
  <c r="AN138" i="71"/>
  <c r="AN142" i="71"/>
  <c r="AN125" i="71"/>
  <c r="AN116" i="71"/>
  <c r="DN351" i="71"/>
  <c r="DN347" i="71"/>
  <c r="AN147" i="71"/>
  <c r="FF344" i="71"/>
  <c r="FJ344" i="71"/>
  <c r="AN122" i="71"/>
  <c r="AN126" i="71"/>
  <c r="FB354" i="71"/>
  <c r="FF354" i="71"/>
  <c r="FN354" i="71"/>
  <c r="FJ354" i="71"/>
  <c r="EX362" i="71"/>
  <c r="FB362" i="71"/>
  <c r="FN340" i="71"/>
  <c r="FF340" i="71"/>
  <c r="AN143" i="71"/>
  <c r="DL373" i="71"/>
  <c r="DO373" i="71"/>
  <c r="AN121" i="71"/>
  <c r="AN112" i="71"/>
  <c r="FF348" i="71"/>
  <c r="FJ348" i="71"/>
  <c r="AN123" i="71"/>
  <c r="FN342" i="71"/>
  <c r="FF342" i="71"/>
  <c r="FJ342" i="71"/>
  <c r="FJ366" i="71"/>
  <c r="FN366" i="71"/>
  <c r="EX366" i="71"/>
  <c r="FB366" i="71"/>
  <c r="EX339" i="71"/>
  <c r="FB339" i="71"/>
  <c r="FB343" i="71"/>
  <c r="FF343" i="71"/>
  <c r="EX343" i="71"/>
  <c r="FJ343" i="71"/>
  <c r="FN343" i="71"/>
  <c r="CT70" i="71"/>
  <c r="GV32" i="71" s="1"/>
  <c r="GX32" i="71"/>
  <c r="GX25" i="71"/>
  <c r="CT63" i="71"/>
  <c r="GV25" i="71" s="1"/>
  <c r="CT67" i="71"/>
  <c r="GV29" i="71" s="1"/>
  <c r="GX29" i="71"/>
  <c r="GX30" i="71"/>
  <c r="CT68" i="71"/>
  <c r="GV30" i="71" s="1"/>
  <c r="GX17" i="71"/>
  <c r="CT55" i="71"/>
  <c r="GV17" i="71" s="1"/>
  <c r="CT57" i="71"/>
  <c r="GV19" i="71" s="1"/>
  <c r="GX19" i="71"/>
  <c r="GX31" i="71"/>
  <c r="CT69" i="71"/>
  <c r="GV31" i="71" s="1"/>
  <c r="CT58" i="71"/>
  <c r="GV20" i="71" s="1"/>
  <c r="GX20" i="71"/>
  <c r="GX36" i="71"/>
  <c r="CT74" i="71"/>
  <c r="GV36" i="71" s="1"/>
  <c r="GX15" i="71"/>
  <c r="CT53" i="71"/>
  <c r="GV15" i="71" s="1"/>
  <c r="GX23" i="71"/>
  <c r="CT61" i="71"/>
  <c r="GV23" i="71" s="1"/>
  <c r="DO355" i="71"/>
  <c r="DM355" i="71"/>
  <c r="DL355" i="71"/>
  <c r="DO359" i="71"/>
  <c r="DM359" i="71"/>
  <c r="DL359" i="71"/>
  <c r="DO371" i="71"/>
  <c r="DM371" i="71"/>
  <c r="DL371" i="71"/>
  <c r="FJ336" i="71"/>
  <c r="FK336" i="71" s="1"/>
  <c r="FN336" i="71"/>
  <c r="FO336" i="71" s="1"/>
  <c r="FF336" i="71"/>
  <c r="FG336" i="71" s="1"/>
  <c r="EX336" i="71"/>
  <c r="EY336" i="71" s="1"/>
  <c r="FN367" i="71"/>
  <c r="FF367" i="71"/>
  <c r="FB367" i="71"/>
  <c r="FJ367" i="71"/>
  <c r="EX367" i="71"/>
  <c r="DN341" i="71"/>
  <c r="DO341" i="71"/>
  <c r="DL341" i="71"/>
  <c r="FJ369" i="71"/>
  <c r="DL363" i="71"/>
  <c r="DO363" i="71"/>
  <c r="DM363" i="71"/>
  <c r="DO345" i="71"/>
  <c r="DM345" i="71"/>
  <c r="DL345" i="71"/>
  <c r="FF358" i="71"/>
  <c r="FJ358" i="71"/>
  <c r="FB358" i="71"/>
  <c r="FN358" i="71"/>
  <c r="DN345" i="71"/>
  <c r="DM357" i="71"/>
  <c r="FN357" i="71" s="1"/>
  <c r="DM365" i="71"/>
  <c r="FF352" i="71"/>
  <c r="FN352" i="71"/>
  <c r="FJ352" i="71"/>
  <c r="FB352" i="71"/>
  <c r="FF338" i="71"/>
  <c r="FB338" i="71"/>
  <c r="EX338" i="71"/>
  <c r="FN338" i="71"/>
  <c r="FJ338" i="71"/>
  <c r="FN374" i="71"/>
  <c r="EX374" i="71"/>
  <c r="FB374" i="71"/>
  <c r="FF374" i="71"/>
  <c r="FJ374" i="71"/>
  <c r="EX356" i="71"/>
  <c r="FJ356" i="71"/>
  <c r="FN356" i="71"/>
  <c r="FB356" i="71"/>
  <c r="FF356" i="71"/>
  <c r="FB364" i="71"/>
  <c r="FF364" i="71"/>
  <c r="EX364" i="71"/>
  <c r="FJ364" i="71"/>
  <c r="FN364" i="71"/>
  <c r="EX372" i="71"/>
  <c r="FB372" i="71"/>
  <c r="FF372" i="71"/>
  <c r="FJ372" i="71"/>
  <c r="FN372" i="71"/>
  <c r="DN371" i="71"/>
  <c r="FF337" i="71"/>
  <c r="FG337" i="71" s="1"/>
  <c r="EX337" i="71"/>
  <c r="EY337" i="71" s="1"/>
  <c r="FJ337" i="71"/>
  <c r="FK337" i="71" s="1"/>
  <c r="FK338" i="71" s="1"/>
  <c r="FB337" i="71"/>
  <c r="DL350" i="71"/>
  <c r="DO350" i="71"/>
  <c r="DN350" i="71"/>
  <c r="AN136" i="71"/>
  <c r="AN110" i="71"/>
  <c r="AN149" i="71"/>
  <c r="AN117" i="71"/>
  <c r="FB336" i="71"/>
  <c r="FC336" i="71" s="1"/>
  <c r="AN124" i="71"/>
  <c r="AN128" i="71"/>
  <c r="AN140" i="71"/>
  <c r="AN131" i="71"/>
  <c r="DN363" i="71"/>
  <c r="DN365" i="71"/>
  <c r="FB344" i="71"/>
  <c r="EX344" i="71"/>
  <c r="FJ362" i="71"/>
  <c r="FF362" i="71"/>
  <c r="EX340" i="71"/>
  <c r="FJ340" i="71"/>
  <c r="AN127" i="71"/>
  <c r="AN129" i="71"/>
  <c r="FB348" i="71"/>
  <c r="EX348" i="71"/>
  <c r="AN144" i="71"/>
  <c r="DN355" i="71"/>
  <c r="AN118" i="71"/>
  <c r="FB342" i="71"/>
  <c r="DM350" i="71"/>
  <c r="FJ349" i="71"/>
  <c r="FN349" i="71"/>
  <c r="FF349" i="71"/>
  <c r="EX349" i="71"/>
  <c r="FB349" i="71"/>
  <c r="EX360" i="71"/>
  <c r="FJ360" i="71"/>
  <c r="FN360" i="71"/>
  <c r="FB360" i="71"/>
  <c r="FF360" i="71"/>
  <c r="FJ339" i="71"/>
  <c r="FF339" i="71"/>
  <c r="CH91" i="1"/>
  <c r="B92" i="1"/>
  <c r="HL91" i="1"/>
  <c r="HY166" i="1"/>
  <c r="HZ165" i="1"/>
  <c r="GP91" i="1"/>
  <c r="GO92" i="1"/>
  <c r="HZ91" i="1"/>
  <c r="HY92" i="1"/>
  <c r="GO168" i="1"/>
  <c r="GP167" i="1"/>
  <c r="HZ315" i="1"/>
  <c r="HY316" i="1"/>
  <c r="GP315" i="1"/>
  <c r="GO316" i="1"/>
  <c r="HL317" i="1"/>
  <c r="B318" i="1"/>
  <c r="CH317" i="1"/>
  <c r="M89" i="51"/>
  <c r="B54" i="45"/>
  <c r="M12" i="51"/>
  <c r="M130" i="51"/>
  <c r="M165" i="51" s="1"/>
  <c r="CH241" i="1"/>
  <c r="HL241" i="1"/>
  <c r="B242" i="1"/>
  <c r="HZ239" i="1"/>
  <c r="HY240" i="1"/>
  <c r="GP239" i="1"/>
  <c r="GO240" i="1"/>
  <c r="CH168" i="1"/>
  <c r="B169" i="1"/>
  <c r="HL168" i="1"/>
  <c r="FG38" i="71" l="1"/>
  <c r="M218" i="51"/>
  <c r="M371" i="51"/>
  <c r="R371" i="51" s="1"/>
  <c r="M265" i="51"/>
  <c r="ED39" i="75"/>
  <c r="BZ39" i="75" s="1"/>
  <c r="EC40" i="75"/>
  <c r="ED40" i="75" s="1"/>
  <c r="BZ40" i="75" s="1"/>
  <c r="EH39" i="75"/>
  <c r="BV39" i="75" s="1"/>
  <c r="EG40" i="75"/>
  <c r="EH40" i="75" s="1"/>
  <c r="BV40" i="75" s="1"/>
  <c r="BX335" i="75"/>
  <c r="FC313" i="75" s="1"/>
  <c r="BY335" i="75"/>
  <c r="EK335" i="75"/>
  <c r="EL335" i="75" s="1"/>
  <c r="BW335" i="75" s="1"/>
  <c r="CD38" i="75"/>
  <c r="CA38" i="75"/>
  <c r="FA17" i="75" s="1"/>
  <c r="FD17" i="75"/>
  <c r="EJ347" i="75"/>
  <c r="EB347" i="75"/>
  <c r="EF347" i="75"/>
  <c r="EF346" i="75"/>
  <c r="EJ346" i="75"/>
  <c r="EB346" i="75"/>
  <c r="CD334" i="75"/>
  <c r="FD312" i="75"/>
  <c r="CA334" i="75"/>
  <c r="FA312" i="75" s="1"/>
  <c r="EL39" i="75"/>
  <c r="BW39" i="75" s="1"/>
  <c r="BX39" i="71" s="1"/>
  <c r="EK40" i="75"/>
  <c r="EL40" i="75" s="1"/>
  <c r="BW40" i="75" s="1"/>
  <c r="BX40" i="71" s="1"/>
  <c r="EK336" i="75"/>
  <c r="EL336" i="75" s="1"/>
  <c r="BW336" i="75" s="1"/>
  <c r="BX336" i="75"/>
  <c r="FC314" i="75" s="1"/>
  <c r="EC335" i="75"/>
  <c r="ED335" i="75" s="1"/>
  <c r="BZ335" i="75" s="1"/>
  <c r="FE313" i="75" s="1"/>
  <c r="EG335" i="75"/>
  <c r="EH335" i="75" s="1"/>
  <c r="BV335" i="75" s="1"/>
  <c r="FD311" i="75"/>
  <c r="CD333" i="75"/>
  <c r="CA333" i="75"/>
  <c r="FA311" i="75" s="1"/>
  <c r="BS38" i="71"/>
  <c r="DS38" i="71" s="1"/>
  <c r="EX38" i="71" s="1"/>
  <c r="EY38" i="71" s="1"/>
  <c r="FE17" i="75"/>
  <c r="EI38" i="71"/>
  <c r="EN38" i="71"/>
  <c r="FJ38" i="71" s="1"/>
  <c r="FK38" i="71" s="1"/>
  <c r="EK41" i="75"/>
  <c r="EL41" i="75" s="1"/>
  <c r="BW41" i="75" s="1"/>
  <c r="BX41" i="71" s="1"/>
  <c r="EC41" i="75"/>
  <c r="FO337" i="71"/>
  <c r="FO338" i="71" s="1"/>
  <c r="FO339" i="71" s="1"/>
  <c r="FO340" i="71" s="1"/>
  <c r="FF347" i="71"/>
  <c r="FO38" i="71"/>
  <c r="FO39" i="71" s="1"/>
  <c r="FO40" i="71" s="1"/>
  <c r="FO41" i="71" s="1"/>
  <c r="FO42" i="71" s="1"/>
  <c r="FC39" i="71"/>
  <c r="FG39" i="71"/>
  <c r="FJ373" i="71"/>
  <c r="FB350" i="71"/>
  <c r="FN350" i="71"/>
  <c r="FJ350" i="71"/>
  <c r="EX350" i="71"/>
  <c r="FF350" i="71"/>
  <c r="FC337" i="71"/>
  <c r="FC338" i="71" s="1"/>
  <c r="FC339" i="71" s="1"/>
  <c r="FF345" i="71"/>
  <c r="FJ345" i="71"/>
  <c r="EX345" i="71"/>
  <c r="FB345" i="71"/>
  <c r="FN345" i="71"/>
  <c r="FN341" i="71"/>
  <c r="EX341" i="71"/>
  <c r="FB341" i="71"/>
  <c r="FJ341" i="71"/>
  <c r="FF341" i="71"/>
  <c r="FF371" i="71"/>
  <c r="FB371" i="71"/>
  <c r="FJ371" i="71"/>
  <c r="FN371" i="71"/>
  <c r="EX371" i="71"/>
  <c r="FJ355" i="71"/>
  <c r="EX355" i="71"/>
  <c r="FF355" i="71"/>
  <c r="FB355" i="71"/>
  <c r="FN355" i="71"/>
  <c r="FN347" i="71"/>
  <c r="EX347" i="71"/>
  <c r="FB347" i="71"/>
  <c r="FJ347" i="71"/>
  <c r="FJ351" i="71"/>
  <c r="FF351" i="71"/>
  <c r="EX351" i="71"/>
  <c r="FN351" i="71"/>
  <c r="FB351" i="71"/>
  <c r="EX365" i="71"/>
  <c r="FN365" i="71"/>
  <c r="FB365" i="71"/>
  <c r="FF365" i="71"/>
  <c r="FJ365" i="71"/>
  <c r="FJ357" i="71"/>
  <c r="EX357" i="71"/>
  <c r="FF357" i="71"/>
  <c r="FB357" i="71"/>
  <c r="FK339" i="71"/>
  <c r="FK340" i="71" s="1"/>
  <c r="FK341" i="71" s="1"/>
  <c r="FK342" i="71" s="1"/>
  <c r="FK343" i="71" s="1"/>
  <c r="FK344" i="71" s="1"/>
  <c r="EY338" i="71"/>
  <c r="EY339" i="71" s="1"/>
  <c r="EY340" i="71" s="1"/>
  <c r="FG338" i="71"/>
  <c r="FN363" i="71"/>
  <c r="FB363" i="71"/>
  <c r="EX363" i="71"/>
  <c r="FF363" i="71"/>
  <c r="FJ363" i="71"/>
  <c r="FN359" i="71"/>
  <c r="FJ359" i="71"/>
  <c r="EX359" i="71"/>
  <c r="FF359" i="71"/>
  <c r="FB359" i="71"/>
  <c r="FB373" i="71"/>
  <c r="FF373" i="71"/>
  <c r="FN373" i="71"/>
  <c r="EX373" i="71"/>
  <c r="GO169" i="1"/>
  <c r="GP168" i="1"/>
  <c r="HY167" i="1"/>
  <c r="HZ166" i="1"/>
  <c r="HL92" i="1"/>
  <c r="CH92" i="1"/>
  <c r="B93" i="1"/>
  <c r="HZ92" i="1"/>
  <c r="HY93" i="1"/>
  <c r="GP92" i="1"/>
  <c r="GO93" i="1"/>
  <c r="CH318" i="1"/>
  <c r="HL318" i="1"/>
  <c r="B319" i="1"/>
  <c r="GP316" i="1"/>
  <c r="GO317" i="1"/>
  <c r="HZ316" i="1"/>
  <c r="HY317" i="1"/>
  <c r="M90" i="51"/>
  <c r="B55" i="45"/>
  <c r="M13" i="51"/>
  <c r="M131" i="51"/>
  <c r="M166" i="51" s="1"/>
  <c r="GP240" i="1"/>
  <c r="GO241" i="1"/>
  <c r="HZ240" i="1"/>
  <c r="HY241" i="1"/>
  <c r="HL242" i="1"/>
  <c r="B243" i="1"/>
  <c r="CH242" i="1"/>
  <c r="CH169" i="1"/>
  <c r="HL169" i="1"/>
  <c r="B170" i="1"/>
  <c r="M219" i="51" l="1"/>
  <c r="M372" i="51"/>
  <c r="R372" i="51" s="1"/>
  <c r="M266" i="51"/>
  <c r="FK345" i="71"/>
  <c r="FK346" i="71" s="1"/>
  <c r="FK347" i="71" s="1"/>
  <c r="FK348" i="71" s="1"/>
  <c r="FK349" i="71" s="1"/>
  <c r="FK350" i="71" s="1"/>
  <c r="FK351" i="71" s="1"/>
  <c r="FK352" i="71" s="1"/>
  <c r="FK353" i="71" s="1"/>
  <c r="FK354" i="71" s="1"/>
  <c r="FK355" i="71" s="1"/>
  <c r="FK356" i="71" s="1"/>
  <c r="FK357" i="71" s="1"/>
  <c r="FK358" i="71" s="1"/>
  <c r="FK359" i="71" s="1"/>
  <c r="FK360" i="71" s="1"/>
  <c r="FK361" i="71" s="1"/>
  <c r="FK362" i="71" s="1"/>
  <c r="FK363" i="71" s="1"/>
  <c r="FK364" i="71" s="1"/>
  <c r="FK365" i="71" s="1"/>
  <c r="FK366" i="71" s="1"/>
  <c r="FK367" i="71" s="1"/>
  <c r="FK368" i="71" s="1"/>
  <c r="FK369" i="71" s="1"/>
  <c r="FK370" i="71" s="1"/>
  <c r="FK371" i="71" s="1"/>
  <c r="FK372" i="71" s="1"/>
  <c r="FK373" i="71" s="1"/>
  <c r="FK374" i="71" s="1"/>
  <c r="FK375" i="71" s="1"/>
  <c r="FK376" i="71" s="1"/>
  <c r="FL376" i="71" s="1"/>
  <c r="EG41" i="75"/>
  <c r="BX337" i="75"/>
  <c r="FC315" i="75" s="1"/>
  <c r="ED41" i="75"/>
  <c r="BZ41" i="75" s="1"/>
  <c r="EC42" i="75"/>
  <c r="EI40" i="71"/>
  <c r="EN40" i="71"/>
  <c r="FJ40" i="71" s="1"/>
  <c r="EK337" i="75"/>
  <c r="CD39" i="75"/>
  <c r="FD18" i="75"/>
  <c r="CA39" i="75"/>
  <c r="FA18" i="75" s="1"/>
  <c r="BS39" i="71"/>
  <c r="DS39" i="71" s="1"/>
  <c r="EX39" i="71" s="1"/>
  <c r="FE18" i="75"/>
  <c r="EY39" i="71"/>
  <c r="EN41" i="71"/>
  <c r="FJ41" i="71" s="1"/>
  <c r="EI41" i="71"/>
  <c r="CD335" i="75"/>
  <c r="CA335" i="75"/>
  <c r="FA313" i="75" s="1"/>
  <c r="FD313" i="75"/>
  <c r="EG336" i="75"/>
  <c r="EN39" i="71"/>
  <c r="FJ39" i="71" s="1"/>
  <c r="FK39" i="71" s="1"/>
  <c r="EI39" i="71"/>
  <c r="EK42" i="75"/>
  <c r="EC336" i="75"/>
  <c r="FD19" i="75"/>
  <c r="CD40" i="75"/>
  <c r="CA40" i="75"/>
  <c r="FA19" i="75" s="1"/>
  <c r="BS40" i="71"/>
  <c r="DS40" i="71" s="1"/>
  <c r="EX40" i="71" s="1"/>
  <c r="FE19" i="75"/>
  <c r="FG40" i="71"/>
  <c r="FC40" i="71"/>
  <c r="FO43" i="71"/>
  <c r="FO341" i="71"/>
  <c r="FO342" i="71" s="1"/>
  <c r="FO343" i="71" s="1"/>
  <c r="FO344" i="71" s="1"/>
  <c r="FO345" i="71" s="1"/>
  <c r="FO346" i="71" s="1"/>
  <c r="FO347" i="71" s="1"/>
  <c r="FO348" i="71" s="1"/>
  <c r="FO349" i="71" s="1"/>
  <c r="FO350" i="71" s="1"/>
  <c r="FC340" i="71"/>
  <c r="FG339" i="71"/>
  <c r="EY341" i="71"/>
  <c r="EY342" i="71" s="1"/>
  <c r="EY343" i="71" s="1"/>
  <c r="EY344" i="71" s="1"/>
  <c r="EY345" i="71" s="1"/>
  <c r="GP93" i="1"/>
  <c r="GO94" i="1"/>
  <c r="HZ93" i="1"/>
  <c r="HY94" i="1"/>
  <c r="CH93" i="1"/>
  <c r="B94" i="1"/>
  <c r="HL93" i="1"/>
  <c r="HY168" i="1"/>
  <c r="HZ167" i="1"/>
  <c r="GP169" i="1"/>
  <c r="GO170" i="1"/>
  <c r="HZ317" i="1"/>
  <c r="HY318" i="1"/>
  <c r="GP317" i="1"/>
  <c r="GO318" i="1"/>
  <c r="HL319" i="1"/>
  <c r="B320" i="1"/>
  <c r="CH319" i="1"/>
  <c r="M91" i="51"/>
  <c r="B56" i="45"/>
  <c r="M14" i="51"/>
  <c r="M132" i="51"/>
  <c r="M167" i="51" s="1"/>
  <c r="CH243" i="1"/>
  <c r="HL243" i="1"/>
  <c r="B244" i="1"/>
  <c r="HZ241" i="1"/>
  <c r="HY242" i="1"/>
  <c r="GP241" i="1"/>
  <c r="GO242" i="1"/>
  <c r="CH170" i="1"/>
  <c r="HL170" i="1"/>
  <c r="B171" i="1"/>
  <c r="M220" i="51" l="1"/>
  <c r="M373" i="51"/>
  <c r="R373" i="51" s="1"/>
  <c r="M267" i="51"/>
  <c r="EH41" i="75"/>
  <c r="BV41" i="75" s="1"/>
  <c r="EG42" i="75"/>
  <c r="CA41" i="75"/>
  <c r="FA20" i="75" s="1"/>
  <c r="ED336" i="75"/>
  <c r="BZ336" i="75" s="1"/>
  <c r="FE314" i="75" s="1"/>
  <c r="EC337" i="75"/>
  <c r="EY40" i="71"/>
  <c r="BY336" i="75"/>
  <c r="EL337" i="75"/>
  <c r="BW337" i="75" s="1"/>
  <c r="EK338" i="75"/>
  <c r="ED42" i="75"/>
  <c r="BZ42" i="75" s="1"/>
  <c r="EC43" i="75"/>
  <c r="BX338" i="75"/>
  <c r="FC316" i="75" s="1"/>
  <c r="EL42" i="75"/>
  <c r="BW42" i="75" s="1"/>
  <c r="BX42" i="71" s="1"/>
  <c r="EK43" i="75"/>
  <c r="EH336" i="75"/>
  <c r="BV336" i="75" s="1"/>
  <c r="EG337" i="75"/>
  <c r="FK40" i="71"/>
  <c r="FK41" i="71" s="1"/>
  <c r="BS41" i="71"/>
  <c r="DS41" i="71" s="1"/>
  <c r="EX41" i="71" s="1"/>
  <c r="EY41" i="71" s="1"/>
  <c r="FE20" i="75"/>
  <c r="FO44" i="71"/>
  <c r="FC41" i="71"/>
  <c r="FG41" i="71"/>
  <c r="FP334" i="71"/>
  <c r="FO351" i="71"/>
  <c r="FO352" i="71" s="1"/>
  <c r="FO353" i="71" s="1"/>
  <c r="FO354" i="71" s="1"/>
  <c r="FO355" i="71" s="1"/>
  <c r="FO356" i="71" s="1"/>
  <c r="FO357" i="71" s="1"/>
  <c r="FO358" i="71" s="1"/>
  <c r="FO359" i="71" s="1"/>
  <c r="FO360" i="71" s="1"/>
  <c r="FO361" i="71" s="1"/>
  <c r="FO362" i="71" s="1"/>
  <c r="FO363" i="71" s="1"/>
  <c r="FO364" i="71" s="1"/>
  <c r="FO365" i="71" s="1"/>
  <c r="FO366" i="71" s="1"/>
  <c r="FO367" i="71" s="1"/>
  <c r="FO368" i="71" s="1"/>
  <c r="FO369" i="71" s="1"/>
  <c r="FO370" i="71" s="1"/>
  <c r="FO371" i="71" s="1"/>
  <c r="FO372" i="71" s="1"/>
  <c r="FO373" i="71" s="1"/>
  <c r="FO374" i="71" s="1"/>
  <c r="FO375" i="71" s="1"/>
  <c r="FO376" i="71" s="1"/>
  <c r="FP376" i="71" s="1"/>
  <c r="FP320" i="71"/>
  <c r="FG340" i="71"/>
  <c r="FC341" i="71"/>
  <c r="EY346" i="71"/>
  <c r="HZ168" i="1"/>
  <c r="HY169" i="1"/>
  <c r="CH94" i="1"/>
  <c r="B95" i="1"/>
  <c r="HL94" i="1"/>
  <c r="HZ94" i="1"/>
  <c r="HY95" i="1"/>
  <c r="GP94" i="1"/>
  <c r="GO95" i="1"/>
  <c r="GP170" i="1"/>
  <c r="GO171" i="1"/>
  <c r="CH320" i="1"/>
  <c r="HL320" i="1"/>
  <c r="B321" i="1"/>
  <c r="GP318" i="1"/>
  <c r="GO319" i="1"/>
  <c r="HZ318" i="1"/>
  <c r="HY319" i="1"/>
  <c r="M92" i="51"/>
  <c r="B57" i="45"/>
  <c r="M15" i="51"/>
  <c r="M133" i="51"/>
  <c r="M168" i="51" s="1"/>
  <c r="GP242" i="1"/>
  <c r="GO243" i="1"/>
  <c r="HZ242" i="1"/>
  <c r="HY243" i="1"/>
  <c r="HL244" i="1"/>
  <c r="B245" i="1"/>
  <c r="CH244" i="1"/>
  <c r="CH171" i="1"/>
  <c r="HL171" i="1"/>
  <c r="B172" i="1"/>
  <c r="M221" i="51" l="1"/>
  <c r="M374" i="51"/>
  <c r="R374" i="51" s="1"/>
  <c r="M268" i="51"/>
  <c r="EG43" i="75"/>
  <c r="EH42" i="75"/>
  <c r="BV42" i="75" s="1"/>
  <c r="CA42" i="75" s="1"/>
  <c r="FA21" i="75" s="1"/>
  <c r="CD41" i="75"/>
  <c r="FD20" i="75"/>
  <c r="EH337" i="75"/>
  <c r="BV337" i="75" s="1"/>
  <c r="EG338" i="75"/>
  <c r="EI42" i="71"/>
  <c r="EN42" i="71"/>
  <c r="FJ42" i="71" s="1"/>
  <c r="FK42" i="71" s="1"/>
  <c r="BS42" i="71"/>
  <c r="DS42" i="71" s="1"/>
  <c r="EX42" i="71" s="1"/>
  <c r="FE21" i="75"/>
  <c r="ED337" i="75"/>
  <c r="BZ337" i="75" s="1"/>
  <c r="FE315" i="75" s="1"/>
  <c r="EC338" i="75"/>
  <c r="EY42" i="71"/>
  <c r="CD336" i="75"/>
  <c r="CA336" i="75"/>
  <c r="FA314" i="75" s="1"/>
  <c r="FD314" i="75"/>
  <c r="EL43" i="75"/>
  <c r="BW43" i="75" s="1"/>
  <c r="BX43" i="71" s="1"/>
  <c r="EK44" i="75"/>
  <c r="BX339" i="75"/>
  <c r="FC317" i="75" s="1"/>
  <c r="ED43" i="75"/>
  <c r="BZ43" i="75" s="1"/>
  <c r="EC44" i="75"/>
  <c r="EL338" i="75"/>
  <c r="BW338" i="75" s="1"/>
  <c r="EK339" i="75"/>
  <c r="BY337" i="75"/>
  <c r="FG42" i="71"/>
  <c r="FC42" i="71"/>
  <c r="FO45" i="71"/>
  <c r="FP317" i="71"/>
  <c r="FP321" i="71"/>
  <c r="FP324" i="71"/>
  <c r="FP319" i="71"/>
  <c r="FP314" i="71"/>
  <c r="FP322" i="71"/>
  <c r="FP316" i="71"/>
  <c r="FP315" i="71"/>
  <c r="FP323" i="71"/>
  <c r="FP318" i="71"/>
  <c r="FC342" i="71"/>
  <c r="FG341" i="71"/>
  <c r="EY347" i="71"/>
  <c r="CH95" i="1"/>
  <c r="B96" i="1"/>
  <c r="HL95" i="1"/>
  <c r="HZ169" i="1"/>
  <c r="HY170" i="1"/>
  <c r="GP171" i="1"/>
  <c r="GO172" i="1"/>
  <c r="GP95" i="1"/>
  <c r="GO96" i="1"/>
  <c r="HZ95" i="1"/>
  <c r="HY96" i="1"/>
  <c r="HZ319" i="1"/>
  <c r="HY320" i="1"/>
  <c r="GP319" i="1"/>
  <c r="GO320" i="1"/>
  <c r="HL321" i="1"/>
  <c r="B322" i="1"/>
  <c r="CH321" i="1"/>
  <c r="M93" i="51"/>
  <c r="B58" i="45"/>
  <c r="M16" i="51"/>
  <c r="M134" i="51"/>
  <c r="M169" i="51" s="1"/>
  <c r="CH245" i="1"/>
  <c r="HL245" i="1"/>
  <c r="B246" i="1"/>
  <c r="HZ243" i="1"/>
  <c r="HY244" i="1"/>
  <c r="GP243" i="1"/>
  <c r="GO244" i="1"/>
  <c r="CH172" i="1"/>
  <c r="B173" i="1"/>
  <c r="HL172" i="1"/>
  <c r="M222" i="51" l="1"/>
  <c r="M375" i="51"/>
  <c r="R375" i="51" s="1"/>
  <c r="M269" i="51"/>
  <c r="CD42" i="75"/>
  <c r="FD21" i="75"/>
  <c r="EG44" i="75"/>
  <c r="EH43" i="75"/>
  <c r="BV43" i="75" s="1"/>
  <c r="BY338" i="75"/>
  <c r="EL339" i="75"/>
  <c r="BW339" i="75" s="1"/>
  <c r="EK340" i="75"/>
  <c r="ED44" i="75"/>
  <c r="BZ44" i="75" s="1"/>
  <c r="EC45" i="75"/>
  <c r="BX340" i="75"/>
  <c r="FC318" i="75" s="1"/>
  <c r="EL44" i="75"/>
  <c r="BW44" i="75" s="1"/>
  <c r="BX44" i="71" s="1"/>
  <c r="EK45" i="75"/>
  <c r="FD315" i="75"/>
  <c r="CD337" i="75"/>
  <c r="CA337" i="75"/>
  <c r="FA315" i="75" s="1"/>
  <c r="BS43" i="71"/>
  <c r="DS43" i="71" s="1"/>
  <c r="EX43" i="71" s="1"/>
  <c r="EY43" i="71" s="1"/>
  <c r="FL15" i="75"/>
  <c r="FE22" i="75"/>
  <c r="EN43" i="71"/>
  <c r="FJ43" i="71" s="1"/>
  <c r="FK43" i="71" s="1"/>
  <c r="EI43" i="71"/>
  <c r="ED338" i="75"/>
  <c r="BZ338" i="75" s="1"/>
  <c r="EC339" i="75"/>
  <c r="EH338" i="75"/>
  <c r="BV338" i="75" s="1"/>
  <c r="EG339" i="75"/>
  <c r="FO46" i="71"/>
  <c r="FC43" i="71"/>
  <c r="FG43" i="71"/>
  <c r="FC343" i="71"/>
  <c r="FG342" i="71"/>
  <c r="EY348" i="71"/>
  <c r="CH96" i="1"/>
  <c r="B97" i="1"/>
  <c r="HL96" i="1"/>
  <c r="HZ96" i="1"/>
  <c r="HY97" i="1"/>
  <c r="GP96" i="1"/>
  <c r="GO97" i="1"/>
  <c r="GP172" i="1"/>
  <c r="GO173" i="1"/>
  <c r="HZ170" i="1"/>
  <c r="HY171" i="1"/>
  <c r="CH322" i="1"/>
  <c r="B323" i="1"/>
  <c r="HL322" i="1"/>
  <c r="GP320" i="1"/>
  <c r="GO321" i="1"/>
  <c r="HZ320" i="1"/>
  <c r="HY321" i="1"/>
  <c r="M94" i="51"/>
  <c r="B59" i="45"/>
  <c r="M17" i="51"/>
  <c r="M135" i="51"/>
  <c r="M170" i="51" s="1"/>
  <c r="GP244" i="1"/>
  <c r="GO245" i="1"/>
  <c r="HZ244" i="1"/>
  <c r="HY245" i="1"/>
  <c r="HL246" i="1"/>
  <c r="B247" i="1"/>
  <c r="CH246" i="1"/>
  <c r="CH173" i="1"/>
  <c r="B174" i="1"/>
  <c r="HL173" i="1"/>
  <c r="M223" i="51" l="1"/>
  <c r="M376" i="51"/>
  <c r="R376" i="51" s="1"/>
  <c r="M270" i="51"/>
  <c r="FK15" i="75"/>
  <c r="CA43" i="75"/>
  <c r="FD22" i="75"/>
  <c r="CD43" i="75"/>
  <c r="EH44" i="75"/>
  <c r="BV44" i="75" s="1"/>
  <c r="CD44" i="75" s="1"/>
  <c r="EG45" i="75"/>
  <c r="FK16" i="75"/>
  <c r="EH339" i="75"/>
  <c r="BV339" i="75" s="1"/>
  <c r="EG340" i="75"/>
  <c r="ED339" i="75"/>
  <c r="BZ339" i="75" s="1"/>
  <c r="EC340" i="75"/>
  <c r="EL45" i="75"/>
  <c r="BW45" i="75" s="1"/>
  <c r="BX45" i="71" s="1"/>
  <c r="EK46" i="75"/>
  <c r="BX341" i="75"/>
  <c r="FC319" i="75" s="1"/>
  <c r="ED45" i="75"/>
  <c r="BZ45" i="75" s="1"/>
  <c r="EC46" i="75"/>
  <c r="EL340" i="75"/>
  <c r="BW340" i="75" s="1"/>
  <c r="EK341" i="75"/>
  <c r="BY339" i="75"/>
  <c r="CD338" i="75"/>
  <c r="CA338" i="75"/>
  <c r="FA316" i="75" s="1"/>
  <c r="FD316" i="75"/>
  <c r="FE316" i="75"/>
  <c r="FJ309" i="75"/>
  <c r="EI44" i="71"/>
  <c r="EN44" i="71"/>
  <c r="FJ44" i="71" s="1"/>
  <c r="FK44" i="71" s="1"/>
  <c r="BS44" i="71"/>
  <c r="DS44" i="71" s="1"/>
  <c r="EX44" i="71" s="1"/>
  <c r="EY44" i="71" s="1"/>
  <c r="FE23" i="75"/>
  <c r="FL16" i="75"/>
  <c r="FG44" i="71"/>
  <c r="FC44" i="71"/>
  <c r="FO47" i="71"/>
  <c r="FG343" i="71"/>
  <c r="FC344" i="71"/>
  <c r="EY349" i="71"/>
  <c r="CH97" i="1"/>
  <c r="B98" i="1"/>
  <c r="HL97" i="1"/>
  <c r="HZ171" i="1"/>
  <c r="HY172" i="1"/>
  <c r="GP173" i="1"/>
  <c r="GO174" i="1"/>
  <c r="GP97" i="1"/>
  <c r="GO98" i="1"/>
  <c r="HZ97" i="1"/>
  <c r="HY98" i="1"/>
  <c r="CH323" i="1"/>
  <c r="HL323" i="1"/>
  <c r="B324" i="1"/>
  <c r="HZ321" i="1"/>
  <c r="HY322" i="1"/>
  <c r="GP321" i="1"/>
  <c r="GO322" i="1"/>
  <c r="M95" i="51"/>
  <c r="B60" i="45"/>
  <c r="M18" i="51"/>
  <c r="M136" i="51"/>
  <c r="M171" i="51" s="1"/>
  <c r="CH247" i="1"/>
  <c r="HL247" i="1"/>
  <c r="B248" i="1"/>
  <c r="HZ245" i="1"/>
  <c r="HY246" i="1"/>
  <c r="GP245" i="1"/>
  <c r="GO246" i="1"/>
  <c r="CH174" i="1"/>
  <c r="HL174" i="1"/>
  <c r="B175" i="1"/>
  <c r="M224" i="51" l="1"/>
  <c r="M377" i="51"/>
  <c r="R377" i="51" s="1"/>
  <c r="M271" i="51"/>
  <c r="FD23" i="75"/>
  <c r="CA44" i="75"/>
  <c r="EG46" i="75"/>
  <c r="EH45" i="75"/>
  <c r="BV45" i="75" s="1"/>
  <c r="FD24" i="75" s="1"/>
  <c r="FA22" i="75"/>
  <c r="FH15" i="75"/>
  <c r="BY340" i="75"/>
  <c r="EL341" i="75"/>
  <c r="BW341" i="75" s="1"/>
  <c r="EK342" i="75"/>
  <c r="ED46" i="75"/>
  <c r="BZ46" i="75" s="1"/>
  <c r="EC47" i="75"/>
  <c r="BX342" i="75"/>
  <c r="FC320" i="75" s="1"/>
  <c r="EL46" i="75"/>
  <c r="BW46" i="75" s="1"/>
  <c r="BX46" i="71" s="1"/>
  <c r="EK47" i="75"/>
  <c r="ED340" i="75"/>
  <c r="BZ340" i="75" s="1"/>
  <c r="EC341" i="75"/>
  <c r="EH340" i="75"/>
  <c r="BV340" i="75" s="1"/>
  <c r="EG341" i="75"/>
  <c r="BS45" i="71"/>
  <c r="DS45" i="71" s="1"/>
  <c r="EX45" i="71" s="1"/>
  <c r="EY45" i="71" s="1"/>
  <c r="FE24" i="75"/>
  <c r="FL17" i="75"/>
  <c r="EN45" i="71"/>
  <c r="FJ45" i="71" s="1"/>
  <c r="FK45" i="71" s="1"/>
  <c r="EI45" i="71"/>
  <c r="FE317" i="75"/>
  <c r="FJ310" i="75"/>
  <c r="CD339" i="75"/>
  <c r="CA339" i="75"/>
  <c r="FA317" i="75" s="1"/>
  <c r="FD317" i="75"/>
  <c r="FO48" i="71"/>
  <c r="FC45" i="71"/>
  <c r="FG45" i="71"/>
  <c r="FC345" i="71"/>
  <c r="FG344" i="71"/>
  <c r="EY350" i="71"/>
  <c r="CH98" i="1"/>
  <c r="B99" i="1"/>
  <c r="HL98" i="1"/>
  <c r="HZ98" i="1"/>
  <c r="HY99" i="1"/>
  <c r="GP98" i="1"/>
  <c r="GO99" i="1"/>
  <c r="GP174" i="1"/>
  <c r="GO175" i="1"/>
  <c r="HY173" i="1"/>
  <c r="HZ172" i="1"/>
  <c r="GO323" i="1"/>
  <c r="GP322" i="1"/>
  <c r="HZ322" i="1"/>
  <c r="HY323" i="1"/>
  <c r="HL324" i="1"/>
  <c r="B325" i="1"/>
  <c r="CH324" i="1"/>
  <c r="M96" i="51"/>
  <c r="B61" i="45"/>
  <c r="M19" i="51"/>
  <c r="M137" i="51"/>
  <c r="M172" i="51" s="1"/>
  <c r="GP246" i="1"/>
  <c r="GO247" i="1"/>
  <c r="HZ246" i="1"/>
  <c r="HY247" i="1"/>
  <c r="HL248" i="1"/>
  <c r="B249" i="1"/>
  <c r="CH248" i="1"/>
  <c r="CH175" i="1"/>
  <c r="HL175" i="1"/>
  <c r="B176" i="1"/>
  <c r="M225" i="51" l="1"/>
  <c r="M378" i="51"/>
  <c r="R378" i="51" s="1"/>
  <c r="M272" i="51"/>
  <c r="CD45" i="75"/>
  <c r="FA23" i="75"/>
  <c r="FH16" i="75"/>
  <c r="CA45" i="75"/>
  <c r="FK17" i="75"/>
  <c r="EG47" i="75"/>
  <c r="EH46" i="75"/>
  <c r="BV46" i="75" s="1"/>
  <c r="EH341" i="75"/>
  <c r="BV341" i="75" s="1"/>
  <c r="EG342" i="75"/>
  <c r="ED341" i="75"/>
  <c r="BZ341" i="75" s="1"/>
  <c r="EC342" i="75"/>
  <c r="EL47" i="75"/>
  <c r="BW47" i="75" s="1"/>
  <c r="BX47" i="71" s="1"/>
  <c r="EK48" i="75"/>
  <c r="BX343" i="75"/>
  <c r="FC321" i="75" s="1"/>
  <c r="ED47" i="75"/>
  <c r="BZ47" i="75" s="1"/>
  <c r="EC48" i="75"/>
  <c r="EL342" i="75"/>
  <c r="BW342" i="75" s="1"/>
  <c r="EK343" i="75"/>
  <c r="BY341" i="75"/>
  <c r="FD318" i="75"/>
  <c r="CD340" i="75"/>
  <c r="CA340" i="75"/>
  <c r="FA318" i="75" s="1"/>
  <c r="FE318" i="75"/>
  <c r="FJ311" i="75"/>
  <c r="EI46" i="71"/>
  <c r="EN46" i="71"/>
  <c r="FJ46" i="71" s="1"/>
  <c r="FK46" i="71" s="1"/>
  <c r="BS46" i="71"/>
  <c r="DS46" i="71" s="1"/>
  <c r="EX46" i="71" s="1"/>
  <c r="EY46" i="71" s="1"/>
  <c r="FE25" i="75"/>
  <c r="FL18" i="75"/>
  <c r="FG46" i="71"/>
  <c r="FC46" i="71"/>
  <c r="FO49" i="71"/>
  <c r="FG345" i="71"/>
  <c r="FC346" i="71"/>
  <c r="EY351" i="71"/>
  <c r="HZ173" i="1"/>
  <c r="HY174" i="1"/>
  <c r="CH99" i="1"/>
  <c r="B100" i="1"/>
  <c r="HL99" i="1"/>
  <c r="GO176" i="1"/>
  <c r="GP175" i="1"/>
  <c r="GP99" i="1"/>
  <c r="GO100" i="1"/>
  <c r="HZ99" i="1"/>
  <c r="HY100" i="1"/>
  <c r="CH325" i="1"/>
  <c r="HL325" i="1"/>
  <c r="B326" i="1"/>
  <c r="B387" i="1" s="1"/>
  <c r="HZ323" i="1"/>
  <c r="HY324" i="1"/>
  <c r="GP323" i="1"/>
  <c r="GO324" i="1"/>
  <c r="M97" i="51"/>
  <c r="B62" i="45"/>
  <c r="M20" i="51"/>
  <c r="M138" i="51"/>
  <c r="M173" i="51" s="1"/>
  <c r="CH249" i="1"/>
  <c r="HL249" i="1"/>
  <c r="B250" i="1"/>
  <c r="HZ247" i="1"/>
  <c r="HY248" i="1"/>
  <c r="GP247" i="1"/>
  <c r="GO248" i="1"/>
  <c r="CH176" i="1"/>
  <c r="HL176" i="1"/>
  <c r="B177" i="1"/>
  <c r="M226" i="51" l="1"/>
  <c r="M379" i="51"/>
  <c r="R379" i="51" s="1"/>
  <c r="M273" i="51"/>
  <c r="CD46" i="75"/>
  <c r="FD25" i="75"/>
  <c r="CA46" i="75"/>
  <c r="FK18" i="75"/>
  <c r="EH47" i="75"/>
  <c r="BV47" i="75" s="1"/>
  <c r="EG48" i="75"/>
  <c r="FH17" i="75"/>
  <c r="FA24" i="75"/>
  <c r="BY342" i="75"/>
  <c r="EL343" i="75"/>
  <c r="BW343" i="75" s="1"/>
  <c r="EK344" i="75"/>
  <c r="ED48" i="75"/>
  <c r="BZ48" i="75" s="1"/>
  <c r="EC49" i="75"/>
  <c r="BX344" i="75"/>
  <c r="FC322" i="75" s="1"/>
  <c r="EL48" i="75"/>
  <c r="BW48" i="75" s="1"/>
  <c r="BX48" i="71" s="1"/>
  <c r="EK49" i="75"/>
  <c r="ED342" i="75"/>
  <c r="BZ342" i="75" s="1"/>
  <c r="EC343" i="75"/>
  <c r="EH342" i="75"/>
  <c r="BV342" i="75" s="1"/>
  <c r="EG343" i="75"/>
  <c r="BS47" i="71"/>
  <c r="DS47" i="71" s="1"/>
  <c r="EX47" i="71" s="1"/>
  <c r="EY47" i="71" s="1"/>
  <c r="FE26" i="75"/>
  <c r="FL19" i="75"/>
  <c r="EN47" i="71"/>
  <c r="FJ47" i="71" s="1"/>
  <c r="FK47" i="71" s="1"/>
  <c r="EI47" i="71"/>
  <c r="FE319" i="75"/>
  <c r="FJ312" i="75"/>
  <c r="FD319" i="75"/>
  <c r="CD341" i="75"/>
  <c r="CA341" i="75"/>
  <c r="FA319" i="75" s="1"/>
  <c r="FO50" i="71"/>
  <c r="FC47" i="71"/>
  <c r="FG47" i="71"/>
  <c r="FC347" i="71"/>
  <c r="FG346" i="71"/>
  <c r="EY352" i="71"/>
  <c r="EZ351" i="71"/>
  <c r="EZ334" i="71"/>
  <c r="EZ335" i="71"/>
  <c r="EZ336" i="71"/>
  <c r="CR336" i="71" s="1"/>
  <c r="EZ337" i="71"/>
  <c r="EZ338" i="71"/>
  <c r="CR338" i="71" s="1"/>
  <c r="EZ314" i="71"/>
  <c r="EZ316" i="71"/>
  <c r="EZ322" i="71"/>
  <c r="EZ315" i="71"/>
  <c r="EZ319" i="71"/>
  <c r="EZ323" i="71"/>
  <c r="EZ339" i="71"/>
  <c r="CR339" i="71" s="1"/>
  <c r="EZ318" i="71"/>
  <c r="EZ320" i="71"/>
  <c r="EZ324" i="71"/>
  <c r="EZ317" i="71"/>
  <c r="EZ321" i="71"/>
  <c r="EZ340" i="71"/>
  <c r="CR340" i="71" s="1"/>
  <c r="EZ341" i="71"/>
  <c r="CR341" i="71" s="1"/>
  <c r="EZ342" i="71"/>
  <c r="CR342" i="71" s="1"/>
  <c r="EZ343" i="71"/>
  <c r="CR343" i="71" s="1"/>
  <c r="EZ344" i="71"/>
  <c r="CR344" i="71" s="1"/>
  <c r="EZ345" i="71"/>
  <c r="CR345" i="71" s="1"/>
  <c r="EZ346" i="71"/>
  <c r="CR346" i="71" s="1"/>
  <c r="EZ347" i="71"/>
  <c r="CR347" i="71" s="1"/>
  <c r="EZ348" i="71"/>
  <c r="CR348" i="71" s="1"/>
  <c r="EZ349" i="71"/>
  <c r="CR349" i="71" s="1"/>
  <c r="EZ350" i="71"/>
  <c r="CR350" i="71" s="1"/>
  <c r="CR335" i="71"/>
  <c r="CR337" i="71"/>
  <c r="CR351" i="71"/>
  <c r="GP176" i="1"/>
  <c r="GO177" i="1"/>
  <c r="CH100" i="1"/>
  <c r="B101" i="1"/>
  <c r="HL100" i="1"/>
  <c r="HY175" i="1"/>
  <c r="HZ174" i="1"/>
  <c r="HZ100" i="1"/>
  <c r="HY101" i="1"/>
  <c r="GP100" i="1"/>
  <c r="GO101" i="1"/>
  <c r="GP324" i="1"/>
  <c r="GO325" i="1"/>
  <c r="HZ324" i="1"/>
  <c r="HY325" i="1"/>
  <c r="HL326" i="1"/>
  <c r="CH326" i="1"/>
  <c r="B327" i="1"/>
  <c r="B388" i="1" s="1"/>
  <c r="M98" i="51"/>
  <c r="B63" i="45"/>
  <c r="M21" i="51"/>
  <c r="M139" i="51"/>
  <c r="M174" i="51" s="1"/>
  <c r="GP248" i="1"/>
  <c r="GO249" i="1"/>
  <c r="HZ248" i="1"/>
  <c r="HY249" i="1"/>
  <c r="HL250" i="1"/>
  <c r="B251" i="1"/>
  <c r="CH250" i="1"/>
  <c r="B178" i="1"/>
  <c r="CH177" i="1"/>
  <c r="HL177" i="1"/>
  <c r="M227" i="51" l="1"/>
  <c r="M380" i="51"/>
  <c r="R380" i="51" s="1"/>
  <c r="M274" i="51"/>
  <c r="EG49" i="75"/>
  <c r="EH48" i="75"/>
  <c r="BV48" i="75" s="1"/>
  <c r="FK20" i="75" s="1"/>
  <c r="CD47" i="75"/>
  <c r="FD26" i="75"/>
  <c r="FK19" i="75"/>
  <c r="CA47" i="75"/>
  <c r="FA25" i="75"/>
  <c r="FH18" i="75"/>
  <c r="EH343" i="75"/>
  <c r="BV343" i="75" s="1"/>
  <c r="EG344" i="75"/>
  <c r="ED343" i="75"/>
  <c r="BZ343" i="75" s="1"/>
  <c r="EC344" i="75"/>
  <c r="EL49" i="75"/>
  <c r="BW49" i="75" s="1"/>
  <c r="BX49" i="71" s="1"/>
  <c r="EK50" i="75"/>
  <c r="BX345" i="75"/>
  <c r="FC323" i="75" s="1"/>
  <c r="ED49" i="75"/>
  <c r="BZ49" i="75" s="1"/>
  <c r="EC50" i="75"/>
  <c r="EL344" i="75"/>
  <c r="BW344" i="75" s="1"/>
  <c r="EK345" i="75"/>
  <c r="BY343" i="75"/>
  <c r="CD342" i="75"/>
  <c r="CA342" i="75"/>
  <c r="FA320" i="75" s="1"/>
  <c r="FD320" i="75"/>
  <c r="FJ313" i="75"/>
  <c r="FE320" i="75"/>
  <c r="EI48" i="71"/>
  <c r="EN48" i="71"/>
  <c r="FJ48" i="71" s="1"/>
  <c r="FK48" i="71" s="1"/>
  <c r="BS48" i="71"/>
  <c r="DS48" i="71" s="1"/>
  <c r="EX48" i="71" s="1"/>
  <c r="EY48" i="71" s="1"/>
  <c r="FE27" i="75"/>
  <c r="FL20" i="75"/>
  <c r="FG48" i="71"/>
  <c r="FC48" i="71"/>
  <c r="FO51" i="71"/>
  <c r="FG347" i="71"/>
  <c r="FC348" i="71"/>
  <c r="EY353" i="71"/>
  <c r="EZ352" i="71"/>
  <c r="CR352" i="71" s="1"/>
  <c r="U360" i="51"/>
  <c r="GL321" i="71"/>
  <c r="GG328" i="71"/>
  <c r="U358" i="51"/>
  <c r="GL319" i="71"/>
  <c r="GG326" i="71"/>
  <c r="U356" i="51"/>
  <c r="GL317" i="71"/>
  <c r="GG324" i="71"/>
  <c r="U354" i="51"/>
  <c r="GL315" i="71"/>
  <c r="GG322" i="71"/>
  <c r="U352" i="51"/>
  <c r="GG320" i="71"/>
  <c r="GL313" i="71"/>
  <c r="GG318" i="71"/>
  <c r="U350" i="51"/>
  <c r="GG316" i="71"/>
  <c r="U348" i="51"/>
  <c r="GG314" i="71"/>
  <c r="U346" i="51"/>
  <c r="U361" i="51"/>
  <c r="GL322" i="71"/>
  <c r="GG329" i="71"/>
  <c r="U359" i="51"/>
  <c r="GG327" i="71"/>
  <c r="GL320" i="71"/>
  <c r="U357" i="51"/>
  <c r="GG325" i="71"/>
  <c r="GL318" i="71"/>
  <c r="U355" i="51"/>
  <c r="GG323" i="71"/>
  <c r="GL316" i="71"/>
  <c r="U353" i="51"/>
  <c r="GG321" i="71"/>
  <c r="GL314" i="71"/>
  <c r="GG319" i="71"/>
  <c r="U351" i="51"/>
  <c r="GG317" i="71"/>
  <c r="U349" i="51"/>
  <c r="GG315" i="71"/>
  <c r="U347" i="51"/>
  <c r="GG313" i="71"/>
  <c r="U345" i="51"/>
  <c r="HY176" i="1"/>
  <c r="HZ175" i="1"/>
  <c r="CH101" i="1"/>
  <c r="B102" i="1"/>
  <c r="HL101" i="1"/>
  <c r="GP177" i="1"/>
  <c r="GO178" i="1"/>
  <c r="GP101" i="1"/>
  <c r="GO102" i="1"/>
  <c r="HZ101" i="1"/>
  <c r="HY102" i="1"/>
  <c r="AW7" i="53"/>
  <c r="AW9" i="53"/>
  <c r="CD28" i="1" s="1"/>
  <c r="AW11" i="53"/>
  <c r="CD30" i="1" s="1"/>
  <c r="AW13" i="53"/>
  <c r="CD32" i="1" s="1"/>
  <c r="AW8" i="53"/>
  <c r="CD27" i="1" s="1"/>
  <c r="AW10" i="53"/>
  <c r="CD29" i="1" s="1"/>
  <c r="AW12" i="53"/>
  <c r="CD31" i="1" s="1"/>
  <c r="HZ325" i="1"/>
  <c r="HY326" i="1"/>
  <c r="GO326" i="1"/>
  <c r="GP325" i="1"/>
  <c r="HL327" i="1"/>
  <c r="CH327" i="1"/>
  <c r="B328" i="1"/>
  <c r="B389" i="1" s="1"/>
  <c r="M99" i="51"/>
  <c r="B64" i="45"/>
  <c r="M22" i="51"/>
  <c r="M140" i="51"/>
  <c r="M175" i="51" s="1"/>
  <c r="CH251" i="1"/>
  <c r="HL251" i="1"/>
  <c r="B252" i="1"/>
  <c r="HZ249" i="1"/>
  <c r="HY250" i="1"/>
  <c r="GP249" i="1"/>
  <c r="GO250" i="1"/>
  <c r="B179" i="1"/>
  <c r="HL178" i="1"/>
  <c r="CH178" i="1"/>
  <c r="CD48" i="75" l="1"/>
  <c r="M228" i="51"/>
  <c r="M381" i="51"/>
  <c r="R381" i="51" s="1"/>
  <c r="M275" i="51"/>
  <c r="FH19" i="75"/>
  <c r="FA26" i="75"/>
  <c r="CA48" i="75"/>
  <c r="FD27" i="75"/>
  <c r="EH49" i="75"/>
  <c r="BV49" i="75" s="1"/>
  <c r="CD49" i="75" s="1"/>
  <c r="EG50" i="75"/>
  <c r="FD28" i="75"/>
  <c r="BY344" i="75"/>
  <c r="EL345" i="75"/>
  <c r="BW345" i="75" s="1"/>
  <c r="EK346" i="75"/>
  <c r="ED50" i="75"/>
  <c r="BZ50" i="75" s="1"/>
  <c r="EC51" i="75"/>
  <c r="BX346" i="75"/>
  <c r="FC324" i="75" s="1"/>
  <c r="EL50" i="75"/>
  <c r="BW50" i="75" s="1"/>
  <c r="BX50" i="71" s="1"/>
  <c r="EK51" i="75"/>
  <c r="ED344" i="75"/>
  <c r="BZ344" i="75" s="1"/>
  <c r="EC345" i="75"/>
  <c r="EH344" i="75"/>
  <c r="BV344" i="75" s="1"/>
  <c r="EG345" i="75"/>
  <c r="BS49" i="71"/>
  <c r="DS49" i="71" s="1"/>
  <c r="EX49" i="71" s="1"/>
  <c r="EY49" i="71" s="1"/>
  <c r="FE28" i="75"/>
  <c r="FL21" i="75"/>
  <c r="EN49" i="71"/>
  <c r="FJ49" i="71" s="1"/>
  <c r="FK49" i="71" s="1"/>
  <c r="EI49" i="71"/>
  <c r="FE321" i="75"/>
  <c r="FJ314" i="75"/>
  <c r="CD343" i="75"/>
  <c r="CA343" i="75"/>
  <c r="FA321" i="75" s="1"/>
  <c r="FD321" i="75"/>
  <c r="GL323" i="71"/>
  <c r="GG330" i="71"/>
  <c r="U362" i="51"/>
  <c r="FO52" i="71"/>
  <c r="FC49" i="71"/>
  <c r="FG49" i="71"/>
  <c r="FC349" i="71"/>
  <c r="FG348" i="71"/>
  <c r="EY354" i="71"/>
  <c r="EZ353" i="71"/>
  <c r="CR353" i="71" s="1"/>
  <c r="AU349" i="45"/>
  <c r="AU353" i="45"/>
  <c r="AU343" i="45"/>
  <c r="AU344" i="45"/>
  <c r="AU345" i="45"/>
  <c r="AU347" i="45"/>
  <c r="AU351" i="45"/>
  <c r="AU355" i="45"/>
  <c r="CE31" i="1"/>
  <c r="H36" i="45" s="1"/>
  <c r="CE27" i="1"/>
  <c r="H343" i="45" s="1"/>
  <c r="CE30" i="1"/>
  <c r="H35" i="45" s="1"/>
  <c r="CE29" i="1"/>
  <c r="H34" i="45" s="1"/>
  <c r="CE32" i="1"/>
  <c r="H348" i="45" s="1"/>
  <c r="CE28" i="1"/>
  <c r="H344" i="45" s="1"/>
  <c r="CD26" i="1"/>
  <c r="CH102" i="1"/>
  <c r="B103" i="1"/>
  <c r="HL102" i="1"/>
  <c r="HZ102" i="1"/>
  <c r="HY103" i="1"/>
  <c r="GP102" i="1"/>
  <c r="GO103" i="1"/>
  <c r="GO179" i="1"/>
  <c r="GP178" i="1"/>
  <c r="HZ176" i="1"/>
  <c r="HY177" i="1"/>
  <c r="M342" i="45"/>
  <c r="M344" i="45"/>
  <c r="M348" i="45"/>
  <c r="H345" i="45"/>
  <c r="H32" i="45"/>
  <c r="M343" i="45"/>
  <c r="M347" i="45"/>
  <c r="H37" i="45"/>
  <c r="H33" i="45"/>
  <c r="M346" i="45"/>
  <c r="M345" i="45"/>
  <c r="HZ326" i="1"/>
  <c r="HY327" i="1"/>
  <c r="HL328" i="1"/>
  <c r="CH328" i="1"/>
  <c r="B329" i="1"/>
  <c r="B390" i="1" s="1"/>
  <c r="GO327" i="1"/>
  <c r="GP326" i="1"/>
  <c r="M100" i="51"/>
  <c r="B65" i="45"/>
  <c r="M23" i="51"/>
  <c r="M141" i="51"/>
  <c r="M176" i="51" s="1"/>
  <c r="GP250" i="1"/>
  <c r="GO251" i="1"/>
  <c r="HZ250" i="1"/>
  <c r="HY251" i="1"/>
  <c r="B253" i="1"/>
  <c r="CH252" i="1"/>
  <c r="HL252" i="1"/>
  <c r="HL179" i="1"/>
  <c r="CH179" i="1"/>
  <c r="B180" i="1"/>
  <c r="H346" i="45" l="1"/>
  <c r="H347" i="45"/>
  <c r="M229" i="51"/>
  <c r="M382" i="51"/>
  <c r="R382" i="51" s="1"/>
  <c r="M276" i="51"/>
  <c r="EH50" i="75"/>
  <c r="BV50" i="75" s="1"/>
  <c r="EG51" i="75"/>
  <c r="CA49" i="75"/>
  <c r="FK21" i="75"/>
  <c r="FH20" i="75"/>
  <c r="FA27" i="75"/>
  <c r="CD50" i="75"/>
  <c r="EH345" i="75"/>
  <c r="BV345" i="75" s="1"/>
  <c r="EG346" i="75"/>
  <c r="ED345" i="75"/>
  <c r="BZ345" i="75" s="1"/>
  <c r="EC346" i="75"/>
  <c r="EL51" i="75"/>
  <c r="BW51" i="75" s="1"/>
  <c r="BX51" i="71" s="1"/>
  <c r="EK52" i="75"/>
  <c r="BX347" i="75"/>
  <c r="FC325" i="75" s="1"/>
  <c r="ED51" i="75"/>
  <c r="BZ51" i="75" s="1"/>
  <c r="EC52" i="75"/>
  <c r="EL346" i="75"/>
  <c r="BW346" i="75" s="1"/>
  <c r="EK347" i="75"/>
  <c r="BY345" i="75"/>
  <c r="FD322" i="75"/>
  <c r="CD344" i="75"/>
  <c r="CA344" i="75"/>
  <c r="FA322" i="75" s="1"/>
  <c r="FJ315" i="75"/>
  <c r="FE322" i="75"/>
  <c r="EI50" i="71"/>
  <c r="EN50" i="71"/>
  <c r="FJ50" i="71" s="1"/>
  <c r="FK50" i="71" s="1"/>
  <c r="BS50" i="71"/>
  <c r="DS50" i="71" s="1"/>
  <c r="EX50" i="71" s="1"/>
  <c r="EY50" i="71" s="1"/>
  <c r="FE29" i="75"/>
  <c r="FL22" i="75"/>
  <c r="EZ36" i="71"/>
  <c r="CR36" i="71" s="1"/>
  <c r="EZ35" i="71"/>
  <c r="EZ38" i="71"/>
  <c r="CR38" i="71" s="1"/>
  <c r="EZ37" i="71"/>
  <c r="CR37" i="71" s="1"/>
  <c r="EZ40" i="71"/>
  <c r="CR40" i="71" s="1"/>
  <c r="EZ39" i="71"/>
  <c r="CR39" i="71" s="1"/>
  <c r="EZ42" i="71"/>
  <c r="CR42" i="71" s="1"/>
  <c r="EZ41" i="71"/>
  <c r="CR41" i="71" s="1"/>
  <c r="EZ43" i="71"/>
  <c r="CR43" i="71" s="1"/>
  <c r="EZ44" i="71"/>
  <c r="CR44" i="71" s="1"/>
  <c r="EZ45" i="71"/>
  <c r="CR45" i="71" s="1"/>
  <c r="EZ46" i="71"/>
  <c r="CR46" i="71" s="1"/>
  <c r="EZ47" i="71"/>
  <c r="CR47" i="71" s="1"/>
  <c r="EZ48" i="71"/>
  <c r="CR48" i="71" s="1"/>
  <c r="EZ49" i="71"/>
  <c r="CR49" i="71" s="1"/>
  <c r="EZ18" i="71"/>
  <c r="EZ22" i="71"/>
  <c r="EZ26" i="71"/>
  <c r="EZ30" i="71"/>
  <c r="EZ16" i="71"/>
  <c r="EZ20" i="71"/>
  <c r="EZ24" i="71"/>
  <c r="EZ32" i="71"/>
  <c r="EZ17" i="71"/>
  <c r="EZ21" i="71"/>
  <c r="EZ25" i="71"/>
  <c r="EZ29" i="71"/>
  <c r="EZ33" i="71"/>
  <c r="EZ28" i="71"/>
  <c r="EZ34" i="71"/>
  <c r="EZ15" i="71"/>
  <c r="EZ19" i="71"/>
  <c r="EZ23" i="71"/>
  <c r="EZ27" i="71"/>
  <c r="EZ31" i="71"/>
  <c r="EZ50" i="71"/>
  <c r="CR50" i="71" s="1"/>
  <c r="FP38" i="71"/>
  <c r="FP37" i="71"/>
  <c r="FP39" i="71"/>
  <c r="FP42" i="71"/>
  <c r="FP41" i="71"/>
  <c r="FP40" i="71"/>
  <c r="FP33" i="71"/>
  <c r="FP32" i="71"/>
  <c r="FP36" i="71"/>
  <c r="FP31" i="71"/>
  <c r="FP35" i="71"/>
  <c r="FP34" i="71"/>
  <c r="FP43" i="71"/>
  <c r="FP44" i="71"/>
  <c r="FP45" i="71"/>
  <c r="FP46" i="71"/>
  <c r="FP47" i="71"/>
  <c r="FP48" i="71"/>
  <c r="FP49" i="71"/>
  <c r="FP335" i="71"/>
  <c r="FP337" i="71"/>
  <c r="FP339" i="71"/>
  <c r="FP341" i="71"/>
  <c r="FP343" i="71"/>
  <c r="FP345" i="71"/>
  <c r="FP347" i="71"/>
  <c r="FP349" i="71"/>
  <c r="FP351" i="71"/>
  <c r="FP18" i="71"/>
  <c r="FP22" i="71"/>
  <c r="FP26" i="71"/>
  <c r="FP30" i="71"/>
  <c r="FP17" i="71"/>
  <c r="FP21" i="71"/>
  <c r="FP25" i="71"/>
  <c r="FP29" i="71"/>
  <c r="FP353" i="71"/>
  <c r="FP355" i="71"/>
  <c r="FP357" i="71"/>
  <c r="FP359" i="71"/>
  <c r="FP361" i="71"/>
  <c r="FP363" i="71"/>
  <c r="FP365" i="71"/>
  <c r="FP367" i="71"/>
  <c r="FP369" i="71"/>
  <c r="FP371" i="71"/>
  <c r="FP373" i="71"/>
  <c r="FP375" i="71"/>
  <c r="FP336" i="71"/>
  <c r="FP338" i="71"/>
  <c r="FP340" i="71"/>
  <c r="FP342" i="71"/>
  <c r="FP344" i="71"/>
  <c r="FP346" i="71"/>
  <c r="FP348" i="71"/>
  <c r="FP350" i="71"/>
  <c r="FP16" i="71"/>
  <c r="FP20" i="71"/>
  <c r="FP24" i="71"/>
  <c r="FP28" i="71"/>
  <c r="FP15" i="71"/>
  <c r="FP19" i="71"/>
  <c r="FP23" i="71"/>
  <c r="FP27" i="71"/>
  <c r="FP352" i="71"/>
  <c r="FP354" i="71"/>
  <c r="FP356" i="71"/>
  <c r="FP358" i="71"/>
  <c r="FP360" i="71"/>
  <c r="FP362" i="71"/>
  <c r="FP364" i="71"/>
  <c r="FP366" i="71"/>
  <c r="FP368" i="71"/>
  <c r="FP370" i="71"/>
  <c r="FP372" i="71"/>
  <c r="FP374" i="71"/>
  <c r="FP50" i="71"/>
  <c r="FL37" i="71"/>
  <c r="CP37" i="71" s="1"/>
  <c r="GE16" i="71" s="1"/>
  <c r="FL33" i="71"/>
  <c r="FL36" i="71"/>
  <c r="CP36" i="71" s="1"/>
  <c r="GE15" i="71" s="1"/>
  <c r="FL35" i="71"/>
  <c r="CP35" i="71" s="1"/>
  <c r="FL39" i="71"/>
  <c r="CP39" i="71" s="1"/>
  <c r="GE18" i="71" s="1"/>
  <c r="FL38" i="71"/>
  <c r="CP38" i="71" s="1"/>
  <c r="GE17" i="71" s="1"/>
  <c r="FL32" i="71"/>
  <c r="FL31" i="71"/>
  <c r="FL34" i="71"/>
  <c r="FL41" i="71"/>
  <c r="CP41" i="71" s="1"/>
  <c r="GE20" i="71" s="1"/>
  <c r="FL42" i="71"/>
  <c r="CP42" i="71" s="1"/>
  <c r="GE21" i="71" s="1"/>
  <c r="FL40" i="71"/>
  <c r="CP40" i="71" s="1"/>
  <c r="GE19" i="71" s="1"/>
  <c r="FL43" i="71"/>
  <c r="CP43" i="71" s="1"/>
  <c r="FL44" i="71"/>
  <c r="CP44" i="71" s="1"/>
  <c r="FL45" i="71"/>
  <c r="CP45" i="71" s="1"/>
  <c r="FL46" i="71"/>
  <c r="CP46" i="71" s="1"/>
  <c r="FL47" i="71"/>
  <c r="CP47" i="71" s="1"/>
  <c r="FL48" i="71"/>
  <c r="CP48" i="71" s="1"/>
  <c r="FL49" i="71"/>
  <c r="CP49" i="71" s="1"/>
  <c r="FL336" i="71"/>
  <c r="GE314" i="71" s="1"/>
  <c r="FL338" i="71"/>
  <c r="GE316" i="71" s="1"/>
  <c r="FL340" i="71"/>
  <c r="GE318" i="71" s="1"/>
  <c r="FL342" i="71"/>
  <c r="GE320" i="71" s="1"/>
  <c r="FL344" i="71"/>
  <c r="GE322" i="71" s="1"/>
  <c r="FL346" i="71"/>
  <c r="GE324" i="71" s="1"/>
  <c r="FL348" i="71"/>
  <c r="GE326" i="71" s="1"/>
  <c r="FL350" i="71"/>
  <c r="GE328" i="71" s="1"/>
  <c r="FL314" i="71"/>
  <c r="FL16" i="71"/>
  <c r="FL19" i="71"/>
  <c r="FL21" i="71"/>
  <c r="FL23" i="71"/>
  <c r="FL25" i="71"/>
  <c r="FL28" i="71"/>
  <c r="FL334" i="71"/>
  <c r="FL15" i="71"/>
  <c r="FL317" i="71"/>
  <c r="FL318" i="71"/>
  <c r="FL320" i="71"/>
  <c r="FL322" i="71"/>
  <c r="FL324" i="71"/>
  <c r="FL29" i="71"/>
  <c r="FL354" i="71"/>
  <c r="GE332" i="71" s="1"/>
  <c r="FL356" i="71"/>
  <c r="GE334" i="71" s="1"/>
  <c r="FL358" i="71"/>
  <c r="GE336" i="71" s="1"/>
  <c r="FL360" i="71"/>
  <c r="GE338" i="71" s="1"/>
  <c r="FL362" i="71"/>
  <c r="GE340" i="71" s="1"/>
  <c r="FL364" i="71"/>
  <c r="GE342" i="71" s="1"/>
  <c r="FL366" i="71"/>
  <c r="GE344" i="71" s="1"/>
  <c r="FL368" i="71"/>
  <c r="GE346" i="71" s="1"/>
  <c r="FL370" i="71"/>
  <c r="GE348" i="71" s="1"/>
  <c r="FL372" i="71"/>
  <c r="GE350" i="71" s="1"/>
  <c r="FL374" i="71"/>
  <c r="GE352" i="71" s="1"/>
  <c r="FL335" i="71"/>
  <c r="GE313" i="71" s="1"/>
  <c r="FL337" i="71"/>
  <c r="GE315" i="71" s="1"/>
  <c r="FL339" i="71"/>
  <c r="GE317" i="71" s="1"/>
  <c r="FL341" i="71"/>
  <c r="GE319" i="71" s="1"/>
  <c r="FL343" i="71"/>
  <c r="GE321" i="71" s="1"/>
  <c r="FL345" i="71"/>
  <c r="GE323" i="71" s="1"/>
  <c r="FL347" i="71"/>
  <c r="GE325" i="71" s="1"/>
  <c r="FL349" i="71"/>
  <c r="GE327" i="71" s="1"/>
  <c r="FL351" i="71"/>
  <c r="GE329" i="71" s="1"/>
  <c r="FL17" i="71"/>
  <c r="FL18" i="71"/>
  <c r="FL20" i="71"/>
  <c r="FL22" i="71"/>
  <c r="FL24" i="71"/>
  <c r="FL26" i="71"/>
  <c r="FL30" i="71"/>
  <c r="FL352" i="71"/>
  <c r="GE330" i="71" s="1"/>
  <c r="FL315" i="71"/>
  <c r="FL316" i="71"/>
  <c r="FL319" i="71"/>
  <c r="FL321" i="71"/>
  <c r="FL323" i="71"/>
  <c r="FL27" i="71"/>
  <c r="FL353" i="71"/>
  <c r="GE331" i="71" s="1"/>
  <c r="FL355" i="71"/>
  <c r="GE333" i="71" s="1"/>
  <c r="FL357" i="71"/>
  <c r="GE335" i="71" s="1"/>
  <c r="FL359" i="71"/>
  <c r="GE337" i="71" s="1"/>
  <c r="FL361" i="71"/>
  <c r="GE339" i="71" s="1"/>
  <c r="FL363" i="71"/>
  <c r="GE341" i="71" s="1"/>
  <c r="FL365" i="71"/>
  <c r="GE343" i="71" s="1"/>
  <c r="FL367" i="71"/>
  <c r="GE345" i="71" s="1"/>
  <c r="FL369" i="71"/>
  <c r="GE347" i="71" s="1"/>
  <c r="FL371" i="71"/>
  <c r="GE349" i="71" s="1"/>
  <c r="FL373" i="71"/>
  <c r="GE351" i="71" s="1"/>
  <c r="FL375" i="71"/>
  <c r="GE353" i="71" s="1"/>
  <c r="FL50" i="71"/>
  <c r="CP50" i="71" s="1"/>
  <c r="FG50" i="71"/>
  <c r="FC50" i="71"/>
  <c r="FP51" i="71"/>
  <c r="FP52" i="71"/>
  <c r="FO53" i="71"/>
  <c r="H271" i="45"/>
  <c r="H193" i="45"/>
  <c r="H115" i="45"/>
  <c r="J37" i="45"/>
  <c r="H188" i="45"/>
  <c r="H110" i="45"/>
  <c r="H266" i="45"/>
  <c r="J32" i="45"/>
  <c r="H190" i="45"/>
  <c r="H112" i="45"/>
  <c r="H268" i="45"/>
  <c r="J34" i="45"/>
  <c r="H267" i="45"/>
  <c r="H189" i="45"/>
  <c r="H111" i="45"/>
  <c r="J33" i="45"/>
  <c r="H269" i="45"/>
  <c r="H191" i="45"/>
  <c r="H113" i="45"/>
  <c r="J35" i="45"/>
  <c r="H192" i="45"/>
  <c r="H114" i="45"/>
  <c r="H270" i="45"/>
  <c r="J36" i="45"/>
  <c r="FG349" i="71"/>
  <c r="FC350" i="71"/>
  <c r="GL324" i="71"/>
  <c r="U363" i="51"/>
  <c r="GG331" i="71"/>
  <c r="EY355" i="71"/>
  <c r="EZ354" i="71"/>
  <c r="CR354" i="71" s="1"/>
  <c r="CE26" i="1"/>
  <c r="GO180" i="1"/>
  <c r="GP179" i="1"/>
  <c r="CH103" i="1"/>
  <c r="HL103" i="1"/>
  <c r="B104" i="1"/>
  <c r="HY178" i="1"/>
  <c r="HZ177" i="1"/>
  <c r="GP103" i="1"/>
  <c r="GO104" i="1"/>
  <c r="HY104" i="1"/>
  <c r="HZ103" i="1"/>
  <c r="M112" i="45"/>
  <c r="M191" i="45"/>
  <c r="M269" i="45"/>
  <c r="M192" i="45"/>
  <c r="M114" i="45"/>
  <c r="M110" i="45"/>
  <c r="M115" i="45"/>
  <c r="M189" i="45"/>
  <c r="M187" i="45"/>
  <c r="M41" i="39"/>
  <c r="J46" i="39"/>
  <c r="S44" i="39"/>
  <c r="G43" i="39"/>
  <c r="C42" i="39"/>
  <c r="CC56" i="1"/>
  <c r="P27" i="39"/>
  <c r="B32" i="39"/>
  <c r="CC49" i="1"/>
  <c r="L21" i="39"/>
  <c r="CC43" i="1"/>
  <c r="L22" i="39"/>
  <c r="R40" i="39"/>
  <c r="S39" i="39"/>
  <c r="G36" i="39"/>
  <c r="C35" i="39"/>
  <c r="D47" i="39"/>
  <c r="O46" i="39"/>
  <c r="CC64" i="1"/>
  <c r="L45" i="39"/>
  <c r="C44" i="39"/>
  <c r="CC65" i="1"/>
  <c r="I29" i="39"/>
  <c r="N29" i="39"/>
  <c r="S28" i="39"/>
  <c r="S31" i="39"/>
  <c r="C29" i="39"/>
  <c r="G25" i="39"/>
  <c r="D20" i="39"/>
  <c r="B15" i="39"/>
  <c r="B24" i="39"/>
  <c r="O18" i="39"/>
  <c r="G39" i="39"/>
  <c r="P39" i="39"/>
  <c r="H38" i="39"/>
  <c r="M32" i="39"/>
  <c r="I27" i="39"/>
  <c r="R27" i="39"/>
  <c r="R34" i="39"/>
  <c r="F33" i="39"/>
  <c r="H27" i="39"/>
  <c r="M22" i="39"/>
  <c r="I30" i="39"/>
  <c r="R30" i="39"/>
  <c r="I26" i="39"/>
  <c r="S26" i="39"/>
  <c r="CC42" i="1"/>
  <c r="B23" i="39"/>
  <c r="L23" i="39"/>
  <c r="C22" i="39"/>
  <c r="I21" i="39"/>
  <c r="R21" i="39"/>
  <c r="D17" i="39"/>
  <c r="P24" i="39"/>
  <c r="S15" i="39"/>
  <c r="H14" i="39"/>
  <c r="L15" i="39"/>
  <c r="C14" i="39"/>
  <c r="R26" i="39"/>
  <c r="I22" i="39"/>
  <c r="R22" i="39"/>
  <c r="J21" i="39"/>
  <c r="S21" i="39"/>
  <c r="M20" i="39"/>
  <c r="M18" i="39"/>
  <c r="I16" i="39"/>
  <c r="R16" i="39"/>
  <c r="C15" i="39"/>
  <c r="R44" i="39"/>
  <c r="L40" i="39"/>
  <c r="I45" i="39"/>
  <c r="O47" i="39"/>
  <c r="F47" i="39"/>
  <c r="M43" i="39"/>
  <c r="CC61" i="1"/>
  <c r="C41" i="39"/>
  <c r="G37" i="39"/>
  <c r="L37" i="39"/>
  <c r="C36" i="39"/>
  <c r="M30" i="39"/>
  <c r="N34" i="39"/>
  <c r="O22" i="39"/>
  <c r="J20" i="39"/>
  <c r="M33" i="39"/>
  <c r="CC51" i="1"/>
  <c r="M31" i="39"/>
  <c r="B30" i="39"/>
  <c r="L28" i="39"/>
  <c r="L20" i="39"/>
  <c r="N20" i="39"/>
  <c r="L26" i="39"/>
  <c r="L24" i="39"/>
  <c r="F18" i="39"/>
  <c r="O41" i="39"/>
  <c r="D40" i="39"/>
  <c r="F39" i="39"/>
  <c r="B36" i="39"/>
  <c r="H35" i="39"/>
  <c r="N47" i="39"/>
  <c r="G45" i="39"/>
  <c r="J47" i="39"/>
  <c r="B46" i="39"/>
  <c r="M39" i="39"/>
  <c r="B47" i="39"/>
  <c r="D29" i="39"/>
  <c r="D41" i="39"/>
  <c r="F27" i="39"/>
  <c r="P25" i="39"/>
  <c r="P32" i="39"/>
  <c r="P28" i="39"/>
  <c r="O21" i="39"/>
  <c r="B26" i="39"/>
  <c r="M23" i="39"/>
  <c r="N36" i="39"/>
  <c r="F35" i="39"/>
  <c r="G42" i="39"/>
  <c r="I38" i="39"/>
  <c r="S37" i="39"/>
  <c r="R46" i="39"/>
  <c r="C45" i="39"/>
  <c r="N44" i="39"/>
  <c r="F43" i="39"/>
  <c r="G40" i="39"/>
  <c r="I36" i="39"/>
  <c r="S35" i="39"/>
  <c r="I47" i="39"/>
  <c r="N45" i="39"/>
  <c r="F44" i="39"/>
  <c r="N38" i="39"/>
  <c r="F37" i="39"/>
  <c r="G47" i="39"/>
  <c r="M44" i="39"/>
  <c r="B43" i="39"/>
  <c r="S40" i="39"/>
  <c r="O34" i="39"/>
  <c r="D33" i="39"/>
  <c r="N33" i="39"/>
  <c r="F32" i="39"/>
  <c r="G29" i="39"/>
  <c r="P29" i="39"/>
  <c r="H28" i="39"/>
  <c r="P34" i="39"/>
  <c r="R41" i="39"/>
  <c r="R39" i="39"/>
  <c r="J38" i="39"/>
  <c r="M36" i="39"/>
  <c r="B35" i="39"/>
  <c r="H29" i="39"/>
  <c r="J27" i="39"/>
  <c r="M26" i="39"/>
  <c r="B25" i="39"/>
  <c r="O24" i="39"/>
  <c r="D23" i="39"/>
  <c r="O14" i="39"/>
  <c r="S17" i="39"/>
  <c r="F14" i="39"/>
  <c r="M47" i="39"/>
  <c r="D46" i="39"/>
  <c r="F45" i="39"/>
  <c r="O45" i="39"/>
  <c r="G44" i="39"/>
  <c r="P44" i="39"/>
  <c r="H43" i="39"/>
  <c r="M37" i="39"/>
  <c r="I42" i="39"/>
  <c r="R42" i="39"/>
  <c r="J41" i="39"/>
  <c r="S41" i="39"/>
  <c r="CC57" i="1"/>
  <c r="B38" i="39"/>
  <c r="L38" i="39"/>
  <c r="C37" i="39"/>
  <c r="O44" i="39"/>
  <c r="D43" i="39"/>
  <c r="N43" i="39"/>
  <c r="J42" i="39"/>
  <c r="S42" i="39"/>
  <c r="I37" i="39"/>
  <c r="R37" i="39"/>
  <c r="J36" i="39"/>
  <c r="S36" i="39"/>
  <c r="CC52" i="1"/>
  <c r="B33" i="39"/>
  <c r="L33" i="39"/>
  <c r="C32" i="39"/>
  <c r="CC53" i="1"/>
  <c r="L34" i="39"/>
  <c r="N39" i="39"/>
  <c r="F38" i="39"/>
  <c r="G35" i="39"/>
  <c r="I31" i="39"/>
  <c r="S30" i="39"/>
  <c r="CC46" i="1"/>
  <c r="L27" i="39"/>
  <c r="J26" i="39"/>
  <c r="P30" i="39"/>
  <c r="I23" i="39"/>
  <c r="S22" i="39"/>
  <c r="P21" i="39"/>
  <c r="M19" i="39"/>
  <c r="J25" i="39"/>
  <c r="P17" i="39"/>
  <c r="CC60" i="1"/>
  <c r="B41" i="39"/>
  <c r="L41" i="39"/>
  <c r="M40" i="39"/>
  <c r="I35" i="39"/>
  <c r="R35" i="39"/>
  <c r="J34" i="39"/>
  <c r="S34" i="39"/>
  <c r="CC50" i="1"/>
  <c r="B31" i="39"/>
  <c r="L31" i="39"/>
  <c r="C30" i="39"/>
  <c r="H31" i="39"/>
  <c r="J29" i="39"/>
  <c r="S29" i="39"/>
  <c r="I25" i="39"/>
  <c r="R25" i="39"/>
  <c r="J24" i="39"/>
  <c r="S24" i="39"/>
  <c r="H20" i="39"/>
  <c r="Q20" i="39"/>
  <c r="D18" i="39"/>
  <c r="I32" i="39"/>
  <c r="R32" i="39"/>
  <c r="I28" i="39"/>
  <c r="R28" i="39"/>
  <c r="M24" i="39"/>
  <c r="Q19" i="39"/>
  <c r="H23" i="39"/>
  <c r="R20" i="39"/>
  <c r="P26" i="39"/>
  <c r="P22" i="39"/>
  <c r="H21" i="39"/>
  <c r="R19" i="39"/>
  <c r="J18" i="39"/>
  <c r="Q16" i="39"/>
  <c r="F17" i="39"/>
  <c r="M17" i="39"/>
  <c r="B16" i="39"/>
  <c r="M15" i="39"/>
  <c r="B14" i="39"/>
  <c r="H25" i="39"/>
  <c r="J23" i="39"/>
  <c r="S23" i="39"/>
  <c r="CC39" i="1"/>
  <c r="B20" i="39"/>
  <c r="S19" i="39"/>
  <c r="O25" i="39"/>
  <c r="D24" i="39"/>
  <c r="N24" i="39"/>
  <c r="G18" i="39"/>
  <c r="N17" i="39"/>
  <c r="G15" i="39"/>
  <c r="G19" i="39"/>
  <c r="P19" i="39"/>
  <c r="H18" i="39"/>
  <c r="Q18" i="39"/>
  <c r="B17" i="39"/>
  <c r="M16" i="39"/>
  <c r="C17" i="39"/>
  <c r="R15" i="39"/>
  <c r="J14" i="39"/>
  <c r="I14" i="39"/>
  <c r="R14" i="39"/>
  <c r="M268" i="45"/>
  <c r="M190" i="45"/>
  <c r="M113" i="45"/>
  <c r="M270" i="45"/>
  <c r="M266" i="45"/>
  <c r="M188" i="45"/>
  <c r="M193" i="45"/>
  <c r="M271" i="45"/>
  <c r="M267" i="45"/>
  <c r="M111" i="45"/>
  <c r="M265" i="45"/>
  <c r="M109" i="45"/>
  <c r="I46" i="39"/>
  <c r="I44" i="39"/>
  <c r="J43" i="39"/>
  <c r="R47" i="39"/>
  <c r="P46" i="39"/>
  <c r="B42" i="39"/>
  <c r="B37" i="39"/>
  <c r="H36" i="39"/>
  <c r="D31" i="39"/>
  <c r="F30" i="39"/>
  <c r="S20" i="39"/>
  <c r="L30" i="39"/>
  <c r="B28" i="39"/>
  <c r="C26" i="39"/>
  <c r="CC40" i="1"/>
  <c r="C23" i="39"/>
  <c r="F19" i="39"/>
  <c r="C21" i="39"/>
  <c r="I40" i="39"/>
  <c r="J39" i="39"/>
  <c r="P36" i="39"/>
  <c r="B45" i="39"/>
  <c r="L47" i="39"/>
  <c r="C46" i="39"/>
  <c r="C40" i="39"/>
  <c r="O30" i="39"/>
  <c r="R29" i="39"/>
  <c r="J28" i="39"/>
  <c r="O42" i="39"/>
  <c r="O33" i="39"/>
  <c r="H24" i="39"/>
  <c r="G32" i="39"/>
  <c r="M25" i="39"/>
  <c r="D19" i="39"/>
  <c r="G16" i="39"/>
  <c r="Q15" i="39"/>
  <c r="G14" i="39"/>
  <c r="M42" i="39"/>
  <c r="CC58" i="1"/>
  <c r="B39" i="39"/>
  <c r="L39" i="39"/>
  <c r="C38" i="39"/>
  <c r="O28" i="39"/>
  <c r="D27" i="39"/>
  <c r="N27" i="39"/>
  <c r="I34" i="39"/>
  <c r="J33" i="39"/>
  <c r="S33" i="39"/>
  <c r="C27" i="39"/>
  <c r="O31" i="39"/>
  <c r="D30" i="39"/>
  <c r="N30" i="39"/>
  <c r="O27" i="39"/>
  <c r="F26" i="39"/>
  <c r="G23" i="39"/>
  <c r="P23" i="39"/>
  <c r="H22" i="39"/>
  <c r="D21" i="39"/>
  <c r="N21" i="39"/>
  <c r="R17" i="39"/>
  <c r="J16" i="39"/>
  <c r="F25" i="39"/>
  <c r="CC37" i="1"/>
  <c r="G24" i="39"/>
  <c r="D15" i="39"/>
  <c r="M21" i="39"/>
  <c r="P15" i="39"/>
  <c r="CC34" i="1"/>
  <c r="D26" i="39"/>
  <c r="N26" i="39"/>
  <c r="O23" i="39"/>
  <c r="D22" i="39"/>
  <c r="N22" i="39"/>
  <c r="F21" i="39"/>
  <c r="O16" i="39"/>
  <c r="O17" i="39"/>
  <c r="D16" i="39"/>
  <c r="N16" i="39"/>
  <c r="H45" i="39"/>
  <c r="S43" i="39"/>
  <c r="B40" i="39"/>
  <c r="R45" i="39"/>
  <c r="J44" i="39"/>
  <c r="G46" i="39"/>
  <c r="P43" i="39"/>
  <c r="F40" i="39"/>
  <c r="L42" i="39"/>
  <c r="P37" i="39"/>
  <c r="O32" i="39"/>
  <c r="N31" i="39"/>
  <c r="G27" i="39"/>
  <c r="C33" i="39"/>
  <c r="F31" i="39"/>
  <c r="I18" i="39"/>
  <c r="L32" i="39"/>
  <c r="M29" i="39"/>
  <c r="CC47" i="1"/>
  <c r="M27" i="39"/>
  <c r="CC45" i="1"/>
  <c r="B21" i="39"/>
  <c r="C19" i="39"/>
  <c r="S16" i="39"/>
  <c r="S25" i="39"/>
  <c r="L18" i="39"/>
  <c r="CC41" i="1"/>
  <c r="P18" i="39"/>
  <c r="N19" i="39"/>
  <c r="P16" i="39"/>
  <c r="N40" i="39"/>
  <c r="CC55" i="1"/>
  <c r="L36" i="39"/>
  <c r="F46" i="39"/>
  <c r="P45" i="39"/>
  <c r="H44" i="39"/>
  <c r="S47" i="39"/>
  <c r="L46" i="39"/>
  <c r="O35" i="39"/>
  <c r="CC66" i="1"/>
  <c r="M46" i="39"/>
  <c r="H40" i="39"/>
  <c r="M34" i="39"/>
  <c r="F28" i="39"/>
  <c r="N41" i="39"/>
  <c r="H33" i="39"/>
  <c r="J31" i="39"/>
  <c r="F20" i="39"/>
  <c r="G28" i="39"/>
  <c r="B22" i="39"/>
  <c r="O37" i="39"/>
  <c r="D36" i="39"/>
  <c r="P42" i="39"/>
  <c r="H41" i="39"/>
  <c r="R38" i="39"/>
  <c r="J37" i="39"/>
  <c r="M35" i="39"/>
  <c r="P47" i="39"/>
  <c r="H46" i="39"/>
  <c r="H47" i="39"/>
  <c r="M45" i="39"/>
  <c r="D44" i="39"/>
  <c r="P40" i="39"/>
  <c r="H39" i="39"/>
  <c r="R36" i="39"/>
  <c r="J35" i="39"/>
  <c r="S46" i="39"/>
  <c r="D45" i="39"/>
  <c r="O39" i="39"/>
  <c r="D38" i="39"/>
  <c r="CC62" i="1"/>
  <c r="L43" i="39"/>
  <c r="H42" i="39"/>
  <c r="J40" i="39"/>
  <c r="M38" i="39"/>
  <c r="I33" i="39"/>
  <c r="R33" i="39"/>
  <c r="J32" i="39"/>
  <c r="S32" i="39"/>
  <c r="CC48" i="1"/>
  <c r="B29" i="39"/>
  <c r="L29" i="39"/>
  <c r="C28" i="39"/>
  <c r="G34" i="39"/>
  <c r="I41" i="39"/>
  <c r="I39" i="39"/>
  <c r="S38" i="39"/>
  <c r="CC54" i="1"/>
  <c r="L35" i="39"/>
  <c r="C34" i="39"/>
  <c r="S27" i="39"/>
  <c r="CC44" i="1"/>
  <c r="L25" i="39"/>
  <c r="C24" i="39"/>
  <c r="N23" i="39"/>
  <c r="F22" i="39"/>
  <c r="J15" i="39"/>
  <c r="N15" i="39"/>
  <c r="P14" i="39"/>
  <c r="C47" i="39"/>
  <c r="N46" i="39"/>
  <c r="J45" i="39"/>
  <c r="S45" i="39"/>
  <c r="CC63" i="1"/>
  <c r="B44" i="39"/>
  <c r="L44" i="39"/>
  <c r="C43" i="39"/>
  <c r="O43" i="39"/>
  <c r="D42" i="39"/>
  <c r="N42" i="39"/>
  <c r="F41" i="39"/>
  <c r="G38" i="39"/>
  <c r="P38" i="39"/>
  <c r="H37" i="39"/>
  <c r="I43" i="39"/>
  <c r="R43" i="39"/>
  <c r="F42" i="39"/>
  <c r="O38" i="39"/>
  <c r="D37" i="39"/>
  <c r="N37" i="39"/>
  <c r="F36" i="39"/>
  <c r="G33" i="39"/>
  <c r="P33" i="39"/>
  <c r="H32" i="39"/>
  <c r="H26" i="39"/>
  <c r="B34" i="39"/>
  <c r="O40" i="39"/>
  <c r="D39" i="39"/>
  <c r="P35" i="39"/>
  <c r="H34" i="39"/>
  <c r="R31" i="39"/>
  <c r="J30" i="39"/>
  <c r="M28" i="39"/>
  <c r="B27" i="39"/>
  <c r="D34" i="39"/>
  <c r="R18" i="39"/>
  <c r="G30" i="39"/>
  <c r="G26" i="39"/>
  <c r="R23" i="39"/>
  <c r="J22" i="39"/>
  <c r="G21" i="39"/>
  <c r="I17" i="39"/>
  <c r="O19" i="39"/>
  <c r="H16" i="39"/>
  <c r="J17" i="39"/>
  <c r="G41" i="39"/>
  <c r="P41" i="39"/>
  <c r="O36" i="39"/>
  <c r="D35" i="39"/>
  <c r="N35" i="39"/>
  <c r="F34" i="39"/>
  <c r="G31" i="39"/>
  <c r="P31" i="39"/>
  <c r="H30" i="39"/>
  <c r="C31" i="39"/>
  <c r="F29" i="39"/>
  <c r="O26" i="39"/>
  <c r="D25" i="39"/>
  <c r="N25" i="39"/>
  <c r="F24" i="39"/>
  <c r="C20" i="39"/>
  <c r="N18" i="39"/>
  <c r="D32" i="39"/>
  <c r="N32" i="39"/>
  <c r="O29" i="39"/>
  <c r="D28" i="39"/>
  <c r="N28" i="39"/>
  <c r="O20" i="39"/>
  <c r="H19" i="39"/>
  <c r="I20" i="39"/>
  <c r="M14" i="39"/>
  <c r="G22" i="39"/>
  <c r="Q21" i="39"/>
  <c r="Q14" i="39"/>
  <c r="I19" i="39"/>
  <c r="S18" i="39"/>
  <c r="G17" i="39"/>
  <c r="CC35" i="1"/>
  <c r="L16" i="39"/>
  <c r="H15" i="39"/>
  <c r="CC33" i="1"/>
  <c r="L14" i="39"/>
  <c r="C25" i="39"/>
  <c r="F23" i="39"/>
  <c r="G20" i="39"/>
  <c r="P20" i="39"/>
  <c r="J19" i="39"/>
  <c r="B18" i="39"/>
  <c r="I24" i="39"/>
  <c r="R24" i="39"/>
  <c r="F16" i="39"/>
  <c r="CC38" i="1"/>
  <c r="B19" i="39"/>
  <c r="L19" i="39"/>
  <c r="C18" i="39"/>
  <c r="CC36" i="1"/>
  <c r="L17" i="39"/>
  <c r="C16" i="39"/>
  <c r="H17" i="39"/>
  <c r="Q17" i="39"/>
  <c r="F15" i="39"/>
  <c r="I15" i="39"/>
  <c r="S14" i="39"/>
  <c r="O15" i="39"/>
  <c r="D14" i="39"/>
  <c r="N14" i="39"/>
  <c r="GO328" i="1"/>
  <c r="GP327" i="1"/>
  <c r="HZ327" i="1"/>
  <c r="HY328" i="1"/>
  <c r="CH329" i="1"/>
  <c r="B330" i="1"/>
  <c r="B391" i="1" s="1"/>
  <c r="HL329" i="1"/>
  <c r="M101" i="51"/>
  <c r="B66" i="45"/>
  <c r="M24" i="51"/>
  <c r="M142" i="51"/>
  <c r="M177" i="51" s="1"/>
  <c r="HZ251" i="1"/>
  <c r="HY252" i="1"/>
  <c r="GP251" i="1"/>
  <c r="GO252" i="1"/>
  <c r="CH253" i="1"/>
  <c r="B254" i="1"/>
  <c r="HL253" i="1"/>
  <c r="CH180" i="1"/>
  <c r="B181" i="1"/>
  <c r="HL180" i="1"/>
  <c r="M230" i="51" l="1"/>
  <c r="M383" i="51"/>
  <c r="R383" i="51" s="1"/>
  <c r="M277" i="51"/>
  <c r="EH51" i="75"/>
  <c r="BV51" i="75" s="1"/>
  <c r="FD30" i="75" s="1"/>
  <c r="EG52" i="75"/>
  <c r="FH21" i="75"/>
  <c r="FA28" i="75"/>
  <c r="FK22" i="75"/>
  <c r="FD29" i="75"/>
  <c r="CA50" i="75"/>
  <c r="BY346" i="75"/>
  <c r="EL347" i="75"/>
  <c r="BW347" i="75" s="1"/>
  <c r="EK348" i="75"/>
  <c r="ED52" i="75"/>
  <c r="BZ52" i="75" s="1"/>
  <c r="EC53" i="75"/>
  <c r="BX348" i="75"/>
  <c r="FC326" i="75" s="1"/>
  <c r="EL52" i="75"/>
  <c r="BW52" i="75" s="1"/>
  <c r="BX52" i="71" s="1"/>
  <c r="EK53" i="75"/>
  <c r="ED346" i="75"/>
  <c r="BZ346" i="75" s="1"/>
  <c r="EC347" i="75"/>
  <c r="EH346" i="75"/>
  <c r="BV346" i="75" s="1"/>
  <c r="EG347" i="75"/>
  <c r="BS51" i="71"/>
  <c r="DS51" i="71" s="1"/>
  <c r="EX51" i="71" s="1"/>
  <c r="EY51" i="71" s="1"/>
  <c r="EZ51" i="71" s="1"/>
  <c r="CR51" i="71" s="1"/>
  <c r="GG30" i="71" s="1"/>
  <c r="FE30" i="75"/>
  <c r="FL23" i="75"/>
  <c r="EN51" i="71"/>
  <c r="FJ51" i="71" s="1"/>
  <c r="FK51" i="71" s="1"/>
  <c r="FL51" i="71" s="1"/>
  <c r="CP51" i="71" s="1"/>
  <c r="EI51" i="71"/>
  <c r="FE323" i="75"/>
  <c r="FJ316" i="75"/>
  <c r="FD323" i="75"/>
  <c r="CD345" i="75"/>
  <c r="CA345" i="75"/>
  <c r="FA323" i="75" s="1"/>
  <c r="FP53" i="71"/>
  <c r="FO54" i="71"/>
  <c r="GL22" i="71"/>
  <c r="GE29" i="71"/>
  <c r="GE28" i="71"/>
  <c r="GL21" i="71"/>
  <c r="GE26" i="71"/>
  <c r="GL19" i="71"/>
  <c r="GE24" i="71"/>
  <c r="GL17" i="71"/>
  <c r="GL15" i="71"/>
  <c r="GE22" i="71"/>
  <c r="GN22" i="71"/>
  <c r="Q45" i="45"/>
  <c r="GG29" i="71"/>
  <c r="Q43" i="45"/>
  <c r="GG27" i="71"/>
  <c r="GN20" i="71"/>
  <c r="GN18" i="71"/>
  <c r="Q41" i="45"/>
  <c r="GG25" i="71"/>
  <c r="Q39" i="45"/>
  <c r="GG23" i="71"/>
  <c r="GN16" i="71"/>
  <c r="Q36" i="45"/>
  <c r="GG20" i="71"/>
  <c r="Q34" i="45"/>
  <c r="GG18" i="71"/>
  <c r="GG16" i="71"/>
  <c r="Q32" i="45"/>
  <c r="FC51" i="71"/>
  <c r="FG51" i="71"/>
  <c r="Q46" i="45"/>
  <c r="GL20" i="71"/>
  <c r="GE27" i="71"/>
  <c r="GL18" i="71"/>
  <c r="GE25" i="71"/>
  <c r="GE23" i="71"/>
  <c r="GL16" i="71"/>
  <c r="Q44" i="45"/>
  <c r="GN21" i="71"/>
  <c r="GG28" i="71"/>
  <c r="GG26" i="71"/>
  <c r="Q42" i="45"/>
  <c r="GN19" i="71"/>
  <c r="Q40" i="45"/>
  <c r="GN17" i="71"/>
  <c r="GG24" i="71"/>
  <c r="GG22" i="71"/>
  <c r="Q38" i="45"/>
  <c r="GN15" i="71"/>
  <c r="GG21" i="71"/>
  <c r="Q37" i="45"/>
  <c r="GG19" i="71"/>
  <c r="Q35" i="45"/>
  <c r="Q33" i="45"/>
  <c r="AU33" i="45" s="1"/>
  <c r="GG17" i="71"/>
  <c r="GG15" i="71"/>
  <c r="Q31" i="45"/>
  <c r="AU31" i="45" s="1"/>
  <c r="AU360" i="45"/>
  <c r="K41" i="72"/>
  <c r="AX36" i="45"/>
  <c r="J347" i="45"/>
  <c r="J270" i="45"/>
  <c r="AW270" i="45" s="1"/>
  <c r="J114" i="45"/>
  <c r="AW36" i="45"/>
  <c r="K40" i="72"/>
  <c r="AX35" i="45"/>
  <c r="J346" i="45"/>
  <c r="J269" i="45"/>
  <c r="J113" i="45"/>
  <c r="AW113" i="45" s="1"/>
  <c r="AW35" i="45"/>
  <c r="K38" i="72"/>
  <c r="AX33" i="45"/>
  <c r="J344" i="45"/>
  <c r="J267" i="45"/>
  <c r="AW267" i="45" s="1"/>
  <c r="J111" i="45"/>
  <c r="AW111" i="45" s="1"/>
  <c r="AW33" i="45"/>
  <c r="K39" i="72"/>
  <c r="AX34" i="45"/>
  <c r="J345" i="45"/>
  <c r="J268" i="45"/>
  <c r="AW268" i="45" s="1"/>
  <c r="J112" i="45"/>
  <c r="AW112" i="45" s="1"/>
  <c r="AZ112" i="45" s="1"/>
  <c r="AW34" i="45"/>
  <c r="AZ34" i="45" s="1"/>
  <c r="K37" i="72"/>
  <c r="AX32" i="45"/>
  <c r="J343" i="45"/>
  <c r="J266" i="45"/>
  <c r="AW266" i="45" s="1"/>
  <c r="J110" i="45"/>
  <c r="AW110" i="45" s="1"/>
  <c r="AW32" i="45"/>
  <c r="K42" i="72"/>
  <c r="AX37" i="45"/>
  <c r="J348" i="45"/>
  <c r="J271" i="45"/>
  <c r="AW271" i="45" s="1"/>
  <c r="J115" i="45"/>
  <c r="AW115" i="45" s="1"/>
  <c r="AW37" i="45"/>
  <c r="AZ37" i="45" s="1"/>
  <c r="FD350" i="71"/>
  <c r="CN350" i="71" s="1"/>
  <c r="FC351" i="71"/>
  <c r="FG350" i="71"/>
  <c r="U364" i="51"/>
  <c r="GL325" i="71"/>
  <c r="GG332" i="71"/>
  <c r="EY356" i="71"/>
  <c r="EZ355" i="71"/>
  <c r="CR355" i="71" s="1"/>
  <c r="E15" i="39"/>
  <c r="Y15" i="53"/>
  <c r="K19" i="39"/>
  <c r="AS19" i="53"/>
  <c r="K25" i="39"/>
  <c r="AS25" i="53"/>
  <c r="K32" i="39"/>
  <c r="AS32" i="53"/>
  <c r="K44" i="39"/>
  <c r="AS44" i="53"/>
  <c r="E39" i="39"/>
  <c r="E41" i="39"/>
  <c r="Y41" i="53"/>
  <c r="E33" i="39"/>
  <c r="Y33" i="53"/>
  <c r="E47" i="39"/>
  <c r="Y47" i="53"/>
  <c r="E44" i="39"/>
  <c r="Y44" i="53"/>
  <c r="E46" i="39"/>
  <c r="Y46" i="53"/>
  <c r="E34" i="39"/>
  <c r="Y34" i="53"/>
  <c r="K15" i="39"/>
  <c r="AS15" i="53"/>
  <c r="E28" i="39"/>
  <c r="Y28" i="53"/>
  <c r="E32" i="39"/>
  <c r="Y32" i="53"/>
  <c r="K26" i="39"/>
  <c r="AS26" i="53"/>
  <c r="E35" i="39"/>
  <c r="Y35" i="53"/>
  <c r="E31" i="39"/>
  <c r="Y31" i="53"/>
  <c r="E37" i="39"/>
  <c r="Y37" i="53"/>
  <c r="K43" i="39"/>
  <c r="AS43" i="53"/>
  <c r="K40" i="39"/>
  <c r="K42" i="39"/>
  <c r="AS42" i="53"/>
  <c r="E36" i="39"/>
  <c r="Y36" i="53"/>
  <c r="E38" i="39"/>
  <c r="Y38" i="53"/>
  <c r="E40" i="39"/>
  <c r="Y40" i="53"/>
  <c r="K46" i="39"/>
  <c r="AS46" i="53"/>
  <c r="K17" i="39"/>
  <c r="AS17" i="53"/>
  <c r="K23" i="39"/>
  <c r="AS23" i="53"/>
  <c r="E21" i="39"/>
  <c r="Y21" i="53"/>
  <c r="E30" i="39"/>
  <c r="Y30" i="53"/>
  <c r="K28" i="39"/>
  <c r="AS28" i="53"/>
  <c r="K35" i="39"/>
  <c r="AS35" i="53"/>
  <c r="K41" i="39"/>
  <c r="AS41" i="53"/>
  <c r="E17" i="39"/>
  <c r="Y17" i="53"/>
  <c r="K14" i="39"/>
  <c r="AS14" i="53"/>
  <c r="E24" i="39"/>
  <c r="Y24" i="53"/>
  <c r="E19" i="39"/>
  <c r="Y19" i="53"/>
  <c r="K24" i="39"/>
  <c r="AS24" i="53"/>
  <c r="K45" i="39"/>
  <c r="AS45" i="53"/>
  <c r="K34" i="39"/>
  <c r="AS34" i="53"/>
  <c r="K37" i="39"/>
  <c r="AS37" i="53"/>
  <c r="K39" i="39"/>
  <c r="AS39" i="53"/>
  <c r="E29" i="39"/>
  <c r="Y29" i="53"/>
  <c r="E43" i="39"/>
  <c r="Y43" i="53"/>
  <c r="K18" i="39"/>
  <c r="AS18" i="53"/>
  <c r="K47" i="39"/>
  <c r="AS47" i="53"/>
  <c r="E14" i="39"/>
  <c r="Y14" i="53"/>
  <c r="E18" i="39"/>
  <c r="Y18" i="53"/>
  <c r="E20" i="39"/>
  <c r="Y20" i="53"/>
  <c r="K20" i="39"/>
  <c r="AS20" i="53"/>
  <c r="K21" i="39"/>
  <c r="AS21" i="53"/>
  <c r="K29" i="39"/>
  <c r="AS29" i="53"/>
  <c r="K33" i="39"/>
  <c r="AS33" i="53"/>
  <c r="E25" i="39"/>
  <c r="Y25" i="53"/>
  <c r="K36" i="39"/>
  <c r="AS36" i="53"/>
  <c r="E23" i="39"/>
  <c r="Y23" i="53"/>
  <c r="K38" i="39"/>
  <c r="AS38" i="53"/>
  <c r="E42" i="39"/>
  <c r="Y42" i="53"/>
  <c r="K30" i="39"/>
  <c r="AS30" i="53"/>
  <c r="E16" i="39"/>
  <c r="Y16" i="53"/>
  <c r="E22" i="39"/>
  <c r="Y22" i="53"/>
  <c r="E26" i="39"/>
  <c r="Y26" i="53"/>
  <c r="K16" i="39"/>
  <c r="AS16" i="53"/>
  <c r="K27" i="39"/>
  <c r="AS27" i="53"/>
  <c r="K31" i="39"/>
  <c r="AS31" i="53"/>
  <c r="E27" i="39"/>
  <c r="Y27" i="53"/>
  <c r="K22" i="39"/>
  <c r="AS22" i="53"/>
  <c r="F18" i="70"/>
  <c r="F19" i="70" s="1"/>
  <c r="H342" i="45"/>
  <c r="H31" i="45"/>
  <c r="HZ104" i="1"/>
  <c r="HY105" i="1"/>
  <c r="HY179" i="1"/>
  <c r="HZ178" i="1"/>
  <c r="GO105" i="1"/>
  <c r="GP104" i="1"/>
  <c r="CH104" i="1"/>
  <c r="HL104" i="1"/>
  <c r="B105" i="1"/>
  <c r="GP180" i="1"/>
  <c r="GO181" i="1"/>
  <c r="C39" i="39"/>
  <c r="CC59" i="1"/>
  <c r="AW25" i="53"/>
  <c r="CD44" i="1" s="1"/>
  <c r="CG44" i="1" s="1"/>
  <c r="AT25" i="53"/>
  <c r="BA30" i="53"/>
  <c r="Q30" i="39"/>
  <c r="AW19" i="53"/>
  <c r="CD38" i="1" s="1"/>
  <c r="CG38" i="1" s="1"/>
  <c r="AT19" i="53"/>
  <c r="BA32" i="53"/>
  <c r="Q32" i="39"/>
  <c r="BA37" i="53"/>
  <c r="Q37" i="39"/>
  <c r="AW31" i="53"/>
  <c r="CD50" i="1" s="1"/>
  <c r="CG50" i="1" s="1"/>
  <c r="AT31" i="53"/>
  <c r="AW40" i="53"/>
  <c r="CD59" i="1" s="1"/>
  <c r="AT40" i="53"/>
  <c r="Q35" i="39"/>
  <c r="BA35" i="53"/>
  <c r="AW15" i="53"/>
  <c r="CD34" i="1" s="1"/>
  <c r="CG34" i="1" s="1"/>
  <c r="AT15" i="53"/>
  <c r="F25" i="40"/>
  <c r="D31" i="40"/>
  <c r="BA45" i="53"/>
  <c r="Q45" i="39"/>
  <c r="AW269" i="45"/>
  <c r="H31" i="40"/>
  <c r="BA26" i="53"/>
  <c r="Q26" i="39"/>
  <c r="AW27" i="53"/>
  <c r="CD46" i="1" s="1"/>
  <c r="CG46" i="1" s="1"/>
  <c r="AT27" i="53"/>
  <c r="BA34" i="53"/>
  <c r="Q34" i="39"/>
  <c r="BA43" i="53"/>
  <c r="Q43" i="39"/>
  <c r="AW47" i="53"/>
  <c r="B47" i="40" s="1"/>
  <c r="AT47" i="53"/>
  <c r="BA24" i="53"/>
  <c r="Q24" i="39"/>
  <c r="AW38" i="53"/>
  <c r="CD57" i="1" s="1"/>
  <c r="CG57" i="1" s="1"/>
  <c r="AT38" i="53"/>
  <c r="Q44" i="39"/>
  <c r="BA44" i="53"/>
  <c r="AW45" i="53"/>
  <c r="CD64" i="1" s="1"/>
  <c r="CG64" i="1" s="1"/>
  <c r="AT45" i="53"/>
  <c r="AW14" i="53"/>
  <c r="CD33" i="1" s="1"/>
  <c r="CG33" i="1" s="1"/>
  <c r="AT14" i="53"/>
  <c r="BA33" i="53"/>
  <c r="Q33" i="39"/>
  <c r="AW36" i="53"/>
  <c r="CD55" i="1" s="1"/>
  <c r="CG55" i="1" s="1"/>
  <c r="AT36" i="53"/>
  <c r="AW42" i="53"/>
  <c r="CD61" i="1" s="1"/>
  <c r="CG61" i="1" s="1"/>
  <c r="AT42" i="53"/>
  <c r="P27" i="40"/>
  <c r="BA36" i="53"/>
  <c r="Q36" i="39"/>
  <c r="AW43" i="53"/>
  <c r="CD62" i="1" s="1"/>
  <c r="CG62" i="1" s="1"/>
  <c r="AT43" i="53"/>
  <c r="BA47" i="53"/>
  <c r="Q47" i="39"/>
  <c r="Q47" i="40" s="1"/>
  <c r="AW114" i="45"/>
  <c r="K14" i="40"/>
  <c r="AW20" i="53"/>
  <c r="CD39" i="1" s="1"/>
  <c r="CG39" i="1" s="1"/>
  <c r="AT20" i="53"/>
  <c r="Q23" i="39"/>
  <c r="BA23" i="53"/>
  <c r="AW26" i="53"/>
  <c r="CD45" i="1" s="1"/>
  <c r="CG45" i="1" s="1"/>
  <c r="AT26" i="53"/>
  <c r="P31" i="40"/>
  <c r="O36" i="40"/>
  <c r="F36" i="40"/>
  <c r="O38" i="40"/>
  <c r="CY57" i="1" s="1"/>
  <c r="R43" i="40"/>
  <c r="DB62" i="1" s="1"/>
  <c r="O43" i="40"/>
  <c r="CY62" i="1" s="1"/>
  <c r="AW39" i="53"/>
  <c r="CD58" i="1" s="1"/>
  <c r="CG58" i="1" s="1"/>
  <c r="AT39" i="53"/>
  <c r="C43" i="40"/>
  <c r="J45" i="40"/>
  <c r="CT64" i="1" s="1"/>
  <c r="BA29" i="53"/>
  <c r="Q29" i="39"/>
  <c r="S38" i="40"/>
  <c r="DC57" i="1" s="1"/>
  <c r="L43" i="40"/>
  <c r="CV62" i="1" s="1"/>
  <c r="BA46" i="53"/>
  <c r="Q46" i="39"/>
  <c r="H47" i="40"/>
  <c r="CR66" i="1" s="1"/>
  <c r="EL67" i="1" s="1"/>
  <c r="D36" i="40"/>
  <c r="L36" i="40"/>
  <c r="S25" i="40"/>
  <c r="AW32" i="53"/>
  <c r="CD51" i="1" s="1"/>
  <c r="CG51" i="1" s="1"/>
  <c r="AT32" i="53"/>
  <c r="AW37" i="53"/>
  <c r="CD56" i="1" s="1"/>
  <c r="CG56" i="1" s="1"/>
  <c r="AT37" i="53"/>
  <c r="P43" i="40"/>
  <c r="CZ62" i="1" s="1"/>
  <c r="AW35" i="53"/>
  <c r="CD54" i="1" s="1"/>
  <c r="CG54" i="1" s="1"/>
  <c r="AT35" i="53"/>
  <c r="B40" i="40"/>
  <c r="P15" i="40"/>
  <c r="AW18" i="53"/>
  <c r="CD37" i="1" s="1"/>
  <c r="CG37" i="1" s="1"/>
  <c r="AT18" i="53"/>
  <c r="BA22" i="53"/>
  <c r="Q22" i="39"/>
  <c r="AW24" i="53"/>
  <c r="CD43" i="1" s="1"/>
  <c r="CG43" i="1" s="1"/>
  <c r="AT24" i="53"/>
  <c r="C27" i="40"/>
  <c r="AW34" i="53"/>
  <c r="CD53" i="1" s="1"/>
  <c r="CG53" i="1" s="1"/>
  <c r="AT34" i="53"/>
  <c r="Q15" i="40"/>
  <c r="AW41" i="53"/>
  <c r="CD60" i="1" s="1"/>
  <c r="CG60" i="1" s="1"/>
  <c r="AT41" i="53"/>
  <c r="F19" i="40"/>
  <c r="H36" i="40"/>
  <c r="R14" i="40"/>
  <c r="AW16" i="53"/>
  <c r="CD35" i="1" s="1"/>
  <c r="CG35" i="1" s="1"/>
  <c r="AT16" i="53"/>
  <c r="G19" i="40"/>
  <c r="AW21" i="53"/>
  <c r="CD40" i="1" s="1"/>
  <c r="CG40" i="1" s="1"/>
  <c r="AT21" i="53"/>
  <c r="S19" i="40"/>
  <c r="BA25" i="53"/>
  <c r="Q25" i="39"/>
  <c r="Q25" i="40" s="1"/>
  <c r="Q20" i="40"/>
  <c r="I25" i="40"/>
  <c r="Q31" i="39"/>
  <c r="BA31" i="53"/>
  <c r="AW33" i="53"/>
  <c r="CD52" i="1" s="1"/>
  <c r="CG52" i="1" s="1"/>
  <c r="AT33" i="53"/>
  <c r="B31" i="40"/>
  <c r="E35" i="40"/>
  <c r="I35" i="40"/>
  <c r="B41" i="40"/>
  <c r="I31" i="40"/>
  <c r="L34" i="40"/>
  <c r="AW28" i="53"/>
  <c r="CD47" i="1" s="1"/>
  <c r="CG47" i="1" s="1"/>
  <c r="AT28" i="53"/>
  <c r="C32" i="40"/>
  <c r="S36" i="40"/>
  <c r="E37" i="40"/>
  <c r="N43" i="40"/>
  <c r="CX62" i="1" s="1"/>
  <c r="B38" i="40"/>
  <c r="M37" i="40"/>
  <c r="H43" i="40"/>
  <c r="CR62" i="1" s="1"/>
  <c r="O24" i="40"/>
  <c r="AW30" i="53"/>
  <c r="CD49" i="1" s="1"/>
  <c r="CG49" i="1" s="1"/>
  <c r="AT30" i="53"/>
  <c r="B35" i="40"/>
  <c r="BA28" i="53"/>
  <c r="Q28" i="39"/>
  <c r="Q28" i="40" s="1"/>
  <c r="BA42" i="53"/>
  <c r="Q42" i="39"/>
  <c r="BA39" i="53"/>
  <c r="Q39" i="39"/>
  <c r="AW46" i="53"/>
  <c r="CD65" i="1" s="1"/>
  <c r="CG65" i="1" s="1"/>
  <c r="AT46" i="53"/>
  <c r="BA41" i="53"/>
  <c r="Q41" i="39"/>
  <c r="N36" i="40"/>
  <c r="P32" i="40"/>
  <c r="Q40" i="39"/>
  <c r="Q40" i="40" s="1"/>
  <c r="BA40" i="53"/>
  <c r="M39" i="40"/>
  <c r="CW58" i="1" s="1"/>
  <c r="B36" i="40"/>
  <c r="L26" i="40"/>
  <c r="AW22" i="53"/>
  <c r="R22" i="40" s="1"/>
  <c r="AT22" i="53"/>
  <c r="AU48" i="53" s="1"/>
  <c r="L28" i="40"/>
  <c r="M43" i="40"/>
  <c r="CW62" i="1" s="1"/>
  <c r="AW44" i="53"/>
  <c r="CD63" i="1" s="1"/>
  <c r="CG63" i="1" s="1"/>
  <c r="AT44" i="53"/>
  <c r="R44" i="40"/>
  <c r="DB63" i="1" s="1"/>
  <c r="C15" i="40"/>
  <c r="M20" i="40"/>
  <c r="R26" i="40"/>
  <c r="AW23" i="53"/>
  <c r="CD42" i="1" s="1"/>
  <c r="CG42" i="1" s="1"/>
  <c r="AT23" i="53"/>
  <c r="AW17" i="53"/>
  <c r="CD36" i="1" s="1"/>
  <c r="CG36" i="1" s="1"/>
  <c r="AT17" i="53"/>
  <c r="P24" i="40"/>
  <c r="R21" i="40"/>
  <c r="R30" i="40"/>
  <c r="Q27" i="39"/>
  <c r="BA27" i="53"/>
  <c r="AW29" i="53"/>
  <c r="CD48" i="1" s="1"/>
  <c r="CG48" i="1" s="1"/>
  <c r="AT29" i="53"/>
  <c r="K28" i="40"/>
  <c r="BA38" i="53"/>
  <c r="Q38" i="39"/>
  <c r="B15" i="40"/>
  <c r="S28" i="40"/>
  <c r="O46" i="40"/>
  <c r="CY65" i="1" s="1"/>
  <c r="C35" i="40"/>
  <c r="G36" i="40"/>
  <c r="L21" i="40"/>
  <c r="G43" i="40"/>
  <c r="CQ62" i="1" s="1"/>
  <c r="M41" i="40"/>
  <c r="CW60" i="1" s="1"/>
  <c r="B331" i="1"/>
  <c r="B392" i="1" s="1"/>
  <c r="CH330" i="1"/>
  <c r="HL330" i="1"/>
  <c r="HZ328" i="1"/>
  <c r="HY329" i="1"/>
  <c r="GP328" i="1"/>
  <c r="GO329" i="1"/>
  <c r="M102" i="51"/>
  <c r="B67" i="45"/>
  <c r="M25" i="51"/>
  <c r="M143" i="51"/>
  <c r="M178" i="51" s="1"/>
  <c r="HL254" i="1"/>
  <c r="CH254" i="1"/>
  <c r="B255" i="1"/>
  <c r="GP252" i="1"/>
  <c r="GO253" i="1"/>
  <c r="HY253" i="1"/>
  <c r="HZ252" i="1"/>
  <c r="HL181" i="1"/>
  <c r="CH181" i="1"/>
  <c r="B182" i="1"/>
  <c r="E19" i="40" l="1"/>
  <c r="K46" i="40"/>
  <c r="CU65" i="1" s="1"/>
  <c r="E36" i="40"/>
  <c r="I29" i="40"/>
  <c r="S31" i="40"/>
  <c r="R34" i="40"/>
  <c r="J21" i="40"/>
  <c r="Q39" i="40"/>
  <c r="J38" i="40"/>
  <c r="CT57" i="1" s="1"/>
  <c r="F45" i="40"/>
  <c r="CP64" i="1" s="1"/>
  <c r="S34" i="40"/>
  <c r="S24" i="40"/>
  <c r="M24" i="40"/>
  <c r="N24" i="40"/>
  <c r="B39" i="40"/>
  <c r="O31" i="40"/>
  <c r="N25" i="40"/>
  <c r="N14" i="40"/>
  <c r="J25" i="40"/>
  <c r="GN23" i="71"/>
  <c r="CG59" i="1"/>
  <c r="M231" i="51"/>
  <c r="M384" i="51"/>
  <c r="R384" i="51" s="1"/>
  <c r="M278" i="51"/>
  <c r="CD51" i="75"/>
  <c r="N31" i="40"/>
  <c r="C39" i="40"/>
  <c r="E31" i="40"/>
  <c r="G25" i="40"/>
  <c r="G39" i="40"/>
  <c r="CQ58" i="1" s="1"/>
  <c r="Q38" i="40"/>
  <c r="Q27" i="40"/>
  <c r="S26" i="40"/>
  <c r="DC45" i="1" s="1"/>
  <c r="R16" i="40"/>
  <c r="L37" i="40"/>
  <c r="M31" i="40"/>
  <c r="F18" i="40"/>
  <c r="O41" i="40"/>
  <c r="CY60" i="1" s="1"/>
  <c r="G45" i="40"/>
  <c r="CQ64" i="1" s="1"/>
  <c r="P25" i="40"/>
  <c r="B26" i="40"/>
  <c r="Q41" i="40"/>
  <c r="E38" i="40"/>
  <c r="CO57" i="1" s="1"/>
  <c r="F37" i="40"/>
  <c r="K42" i="40"/>
  <c r="CU61" i="1" s="1"/>
  <c r="B25" i="40"/>
  <c r="O14" i="40"/>
  <c r="E42" i="40"/>
  <c r="CO61" i="1" s="1"/>
  <c r="C37" i="40"/>
  <c r="I37" i="40"/>
  <c r="Q31" i="40"/>
  <c r="DA50" i="1" s="1"/>
  <c r="E25" i="40"/>
  <c r="P26" i="40"/>
  <c r="CZ45" i="1" s="1"/>
  <c r="R19" i="40"/>
  <c r="B14" i="40"/>
  <c r="CI33" i="1" s="1"/>
  <c r="O25" i="40"/>
  <c r="J14" i="40"/>
  <c r="CT33" i="1" s="1"/>
  <c r="B42" i="40"/>
  <c r="J39" i="40"/>
  <c r="CT58" i="1" s="1"/>
  <c r="EN58" i="1" s="1"/>
  <c r="B45" i="40"/>
  <c r="M25" i="40"/>
  <c r="CW44" i="1" s="1"/>
  <c r="D26" i="40"/>
  <c r="L42" i="40"/>
  <c r="CV61" i="1" s="1"/>
  <c r="EP62" i="1" s="1"/>
  <c r="F31" i="40"/>
  <c r="N40" i="40"/>
  <c r="CX59" i="1" s="1"/>
  <c r="P45" i="40"/>
  <c r="CZ64" i="1" s="1"/>
  <c r="K39" i="40"/>
  <c r="CU58" i="1" s="1"/>
  <c r="O39" i="40"/>
  <c r="CY58" i="1" s="1"/>
  <c r="ES58" i="1" s="1"/>
  <c r="C31" i="40"/>
  <c r="J19" i="40"/>
  <c r="S14" i="40"/>
  <c r="DC33" i="1" s="1"/>
  <c r="L31" i="40"/>
  <c r="R25" i="40"/>
  <c r="H25" i="40"/>
  <c r="P19" i="40"/>
  <c r="CZ38" i="1" s="1"/>
  <c r="J31" i="40"/>
  <c r="L25" i="40"/>
  <c r="D25" i="40"/>
  <c r="EG53" i="75"/>
  <c r="EH52" i="75"/>
  <c r="BV52" i="75" s="1"/>
  <c r="FA29" i="75"/>
  <c r="FH22" i="75"/>
  <c r="FK23" i="75"/>
  <c r="CA51" i="75"/>
  <c r="GE30" i="71"/>
  <c r="GL23" i="71"/>
  <c r="EH347" i="75"/>
  <c r="BV347" i="75" s="1"/>
  <c r="EG348" i="75"/>
  <c r="ED347" i="75"/>
  <c r="BZ347" i="75" s="1"/>
  <c r="EC348" i="75"/>
  <c r="EL53" i="75"/>
  <c r="BW53" i="75" s="1"/>
  <c r="BX53" i="71" s="1"/>
  <c r="EK54" i="75"/>
  <c r="BX349" i="75"/>
  <c r="FC327" i="75" s="1"/>
  <c r="ED53" i="75"/>
  <c r="BZ53" i="75" s="1"/>
  <c r="EC54" i="75"/>
  <c r="EL348" i="75"/>
  <c r="BW348" i="75" s="1"/>
  <c r="EK349" i="75"/>
  <c r="BY347" i="75"/>
  <c r="FD324" i="75"/>
  <c r="CD346" i="75"/>
  <c r="CA346" i="75"/>
  <c r="FA324" i="75" s="1"/>
  <c r="FE324" i="75"/>
  <c r="FJ317" i="75"/>
  <c r="EN52" i="71"/>
  <c r="FJ52" i="71" s="1"/>
  <c r="FK52" i="71" s="1"/>
  <c r="FL52" i="71" s="1"/>
  <c r="CP52" i="71" s="1"/>
  <c r="EI52" i="71"/>
  <c r="BS52" i="71"/>
  <c r="DS52" i="71" s="1"/>
  <c r="EX52" i="71" s="1"/>
  <c r="EY52" i="71" s="1"/>
  <c r="EZ52" i="71" s="1"/>
  <c r="CR52" i="71" s="1"/>
  <c r="FE31" i="75"/>
  <c r="FL24" i="75"/>
  <c r="H24" i="40"/>
  <c r="CR43" i="1" s="1"/>
  <c r="Q36" i="40"/>
  <c r="O47" i="40"/>
  <c r="CY66" i="1" s="1"/>
  <c r="AU38" i="45"/>
  <c r="FG52" i="71"/>
  <c r="FH51" i="71"/>
  <c r="CO51" i="71" s="1"/>
  <c r="FC52" i="71"/>
  <c r="FD51" i="71"/>
  <c r="CN51" i="71" s="1"/>
  <c r="CV51" i="71" s="1"/>
  <c r="AU32" i="45"/>
  <c r="AU350" i="45"/>
  <c r="AU352" i="45"/>
  <c r="AU354" i="45"/>
  <c r="AU356" i="45"/>
  <c r="FP54" i="71"/>
  <c r="FO55" i="71"/>
  <c r="AU346" i="45"/>
  <c r="AU35" i="45"/>
  <c r="AU348" i="45"/>
  <c r="AU37" i="45"/>
  <c r="AU357" i="45"/>
  <c r="AU34" i="45"/>
  <c r="AU36" i="45"/>
  <c r="AZ267" i="45"/>
  <c r="C42" i="40"/>
  <c r="B16" i="40"/>
  <c r="CI35" i="1" s="1"/>
  <c r="I27" i="40"/>
  <c r="M16" i="40"/>
  <c r="CW35" i="1" s="1"/>
  <c r="O26" i="40"/>
  <c r="O22" i="40"/>
  <c r="CY41" i="1" s="1"/>
  <c r="K31" i="40"/>
  <c r="K27" i="40"/>
  <c r="CU46" i="1" s="1"/>
  <c r="K16" i="40"/>
  <c r="T33" i="39"/>
  <c r="K47" i="40"/>
  <c r="CU66" i="1" s="1"/>
  <c r="EO67" i="1" s="1"/>
  <c r="E43" i="40"/>
  <c r="CO62" i="1" s="1"/>
  <c r="K45" i="40"/>
  <c r="CU64" i="1" s="1"/>
  <c r="E40" i="40"/>
  <c r="CO59" i="1" s="1"/>
  <c r="AZ270" i="45"/>
  <c r="EO65" i="1"/>
  <c r="AZ271" i="45"/>
  <c r="B32" i="40"/>
  <c r="R40" i="40"/>
  <c r="DB59" i="1" s="1"/>
  <c r="L45" i="40"/>
  <c r="CV64" i="1" s="1"/>
  <c r="R27" i="40"/>
  <c r="F33" i="40"/>
  <c r="C22" i="40"/>
  <c r="L15" i="40"/>
  <c r="C41" i="40"/>
  <c r="M30" i="40"/>
  <c r="N34" i="40"/>
  <c r="M33" i="40"/>
  <c r="CW52" i="1" s="1"/>
  <c r="N47" i="40"/>
  <c r="CX66" i="1" s="1"/>
  <c r="ER67" i="1" s="1"/>
  <c r="J47" i="40"/>
  <c r="CT66" i="1" s="1"/>
  <c r="EN67" i="1" s="1"/>
  <c r="G42" i="40"/>
  <c r="CQ61" i="1" s="1"/>
  <c r="EK62" i="1" s="1"/>
  <c r="G40" i="40"/>
  <c r="CQ59" i="1" s="1"/>
  <c r="I47" i="40"/>
  <c r="CS66" i="1" s="1"/>
  <c r="EM67" i="1" s="1"/>
  <c r="Q42" i="40"/>
  <c r="DA61" i="1" s="1"/>
  <c r="D33" i="40"/>
  <c r="K40" i="40"/>
  <c r="CU59" i="1" s="1"/>
  <c r="EO59" i="1" s="1"/>
  <c r="J27" i="40"/>
  <c r="F14" i="40"/>
  <c r="I42" i="40"/>
  <c r="CS61" i="1" s="1"/>
  <c r="S41" i="40"/>
  <c r="DC60" i="1" s="1"/>
  <c r="EW61" i="1" s="1"/>
  <c r="S42" i="40"/>
  <c r="DC61" i="1" s="1"/>
  <c r="F38" i="40"/>
  <c r="CP57" i="1" s="1"/>
  <c r="L27" i="40"/>
  <c r="M19" i="40"/>
  <c r="M40" i="40"/>
  <c r="CW59" i="1" s="1"/>
  <c r="EQ60" i="1" s="1"/>
  <c r="R32" i="40"/>
  <c r="Q19" i="40"/>
  <c r="B20" i="40"/>
  <c r="Q18" i="40"/>
  <c r="K15" i="40"/>
  <c r="R47" i="40"/>
  <c r="DB66" i="1" s="1"/>
  <c r="EV67" i="1" s="1"/>
  <c r="S20" i="40"/>
  <c r="I40" i="40"/>
  <c r="CS59" i="1" s="1"/>
  <c r="O42" i="40"/>
  <c r="CY61" i="1" s="1"/>
  <c r="ES62" i="1" s="1"/>
  <c r="M42" i="40"/>
  <c r="CW61" i="1" s="1"/>
  <c r="EQ62" i="1" s="1"/>
  <c r="C38" i="40"/>
  <c r="N27" i="40"/>
  <c r="O27" i="40"/>
  <c r="D15" i="40"/>
  <c r="F40" i="40"/>
  <c r="CP59" i="1" s="1"/>
  <c r="G27" i="40"/>
  <c r="C19" i="40"/>
  <c r="CJ38" i="1" s="1"/>
  <c r="N19" i="40"/>
  <c r="P42" i="40"/>
  <c r="CZ61" i="1" s="1"/>
  <c r="P47" i="40"/>
  <c r="CZ66" i="1" s="1"/>
  <c r="ET67" i="1" s="1"/>
  <c r="P40" i="40"/>
  <c r="CZ59" i="1" s="1"/>
  <c r="J40" i="40"/>
  <c r="CT59" i="1" s="1"/>
  <c r="N15" i="40"/>
  <c r="CX34" i="1" s="1"/>
  <c r="C47" i="40"/>
  <c r="N42" i="40"/>
  <c r="CX61" i="1" s="1"/>
  <c r="ER62" i="1" s="1"/>
  <c r="P38" i="40"/>
  <c r="CZ57" i="1" s="1"/>
  <c r="F42" i="40"/>
  <c r="CP61" i="1" s="1"/>
  <c r="B27" i="40"/>
  <c r="Q14" i="40"/>
  <c r="H15" i="40"/>
  <c r="B19" i="40"/>
  <c r="I15" i="40"/>
  <c r="O15" i="40"/>
  <c r="CY34" i="1" s="1"/>
  <c r="D47" i="40"/>
  <c r="H27" i="40"/>
  <c r="S15" i="40"/>
  <c r="L40" i="40"/>
  <c r="CV59" i="1" s="1"/>
  <c r="D40" i="40"/>
  <c r="S40" i="40"/>
  <c r="DC59" i="1" s="1"/>
  <c r="D19" i="40"/>
  <c r="AU361" i="45"/>
  <c r="BA37" i="45"/>
  <c r="BA34" i="45"/>
  <c r="H265" i="45"/>
  <c r="H187" i="45"/>
  <c r="H109" i="45"/>
  <c r="J31" i="45"/>
  <c r="AX115" i="45"/>
  <c r="J193" i="45"/>
  <c r="AX348" i="45"/>
  <c r="AW348" i="45"/>
  <c r="AX266" i="45"/>
  <c r="AX112" i="45"/>
  <c r="J190" i="45"/>
  <c r="AX345" i="45"/>
  <c r="AW345" i="45"/>
  <c r="AX267" i="45"/>
  <c r="BA267" i="45" s="1"/>
  <c r="BA33" i="45"/>
  <c r="AZ35" i="45"/>
  <c r="AX113" i="45"/>
  <c r="J191" i="45"/>
  <c r="AX346" i="45"/>
  <c r="AW346" i="45"/>
  <c r="AZ346" i="45" s="1"/>
  <c r="AX270" i="45"/>
  <c r="BA36" i="45"/>
  <c r="B23" i="40"/>
  <c r="B33" i="40"/>
  <c r="CI52" i="1" s="1"/>
  <c r="F47" i="40"/>
  <c r="CP66" i="1" s="1"/>
  <c r="EJ67" i="1" s="1"/>
  <c r="H40" i="40"/>
  <c r="CR59" i="1" s="1"/>
  <c r="AX271" i="45"/>
  <c r="AX110" i="45"/>
  <c r="J188" i="45"/>
  <c r="AX343" i="45"/>
  <c r="AW343" i="45"/>
  <c r="AX268" i="45"/>
  <c r="AZ33" i="45"/>
  <c r="AX111" i="45"/>
  <c r="J189" i="45"/>
  <c r="AX344" i="45"/>
  <c r="AW344" i="45"/>
  <c r="AX269" i="45"/>
  <c r="BA35" i="45"/>
  <c r="AZ36" i="45"/>
  <c r="AX114" i="45"/>
  <c r="BA114" i="45" s="1"/>
  <c r="J192" i="45"/>
  <c r="AX347" i="45"/>
  <c r="BA347" i="45" s="1"/>
  <c r="AW347" i="45"/>
  <c r="GF328" i="71"/>
  <c r="FG351" i="71"/>
  <c r="FC352" i="71"/>
  <c r="FD351" i="71"/>
  <c r="CN351" i="71" s="1"/>
  <c r="FD335" i="71"/>
  <c r="CN335" i="71" s="1"/>
  <c r="FD318" i="71"/>
  <c r="FD320" i="71"/>
  <c r="FD324" i="71"/>
  <c r="FD317" i="71"/>
  <c r="FD321" i="71"/>
  <c r="FD334" i="71"/>
  <c r="FD314" i="71"/>
  <c r="FD316" i="71"/>
  <c r="FD322" i="71"/>
  <c r="FD315" i="71"/>
  <c r="FD319" i="71"/>
  <c r="FD323" i="71"/>
  <c r="FD336" i="71"/>
  <c r="CN336" i="71" s="1"/>
  <c r="FD337" i="71"/>
  <c r="CN337" i="71" s="1"/>
  <c r="FD339" i="71"/>
  <c r="CN339" i="71" s="1"/>
  <c r="FD338" i="71"/>
  <c r="CN338" i="71" s="1"/>
  <c r="FD340" i="71"/>
  <c r="CN340" i="71" s="1"/>
  <c r="FD341" i="71"/>
  <c r="CN341" i="71" s="1"/>
  <c r="FD342" i="71"/>
  <c r="CN342" i="71" s="1"/>
  <c r="FD343" i="71"/>
  <c r="CN343" i="71" s="1"/>
  <c r="FD344" i="71"/>
  <c r="CN344" i="71" s="1"/>
  <c r="FD345" i="71"/>
  <c r="CN345" i="71" s="1"/>
  <c r="FD346" i="71"/>
  <c r="CN346" i="71" s="1"/>
  <c r="FD347" i="71"/>
  <c r="CN347" i="71" s="1"/>
  <c r="FD348" i="71"/>
  <c r="CN348" i="71" s="1"/>
  <c r="FD349" i="71"/>
  <c r="CN349" i="71" s="1"/>
  <c r="EY357" i="71"/>
  <c r="EZ356" i="71"/>
  <c r="CR356" i="71" s="1"/>
  <c r="U365" i="51"/>
  <c r="GL326" i="71"/>
  <c r="GG333" i="71"/>
  <c r="AS40" i="53"/>
  <c r="Y39" i="53"/>
  <c r="I39" i="40"/>
  <c r="CS58" i="1" s="1"/>
  <c r="EM59" i="1" s="1"/>
  <c r="L14" i="40"/>
  <c r="H38" i="40"/>
  <c r="CR57" i="1" s="1"/>
  <c r="E27" i="40"/>
  <c r="F27" i="40"/>
  <c r="CP46" i="1" s="1"/>
  <c r="M15" i="40"/>
  <c r="G15" i="40"/>
  <c r="CQ34" i="1" s="1"/>
  <c r="R15" i="40"/>
  <c r="C40" i="40"/>
  <c r="CJ59" i="1" s="1"/>
  <c r="E45" i="39"/>
  <c r="E45" i="40" s="1"/>
  <c r="CO64" i="1" s="1"/>
  <c r="Y45" i="53"/>
  <c r="CB42" i="1"/>
  <c r="CE42" i="1"/>
  <c r="CB63" i="1"/>
  <c r="CE63" i="1"/>
  <c r="H68" i="45" s="1"/>
  <c r="CB60" i="1"/>
  <c r="CE60" i="1"/>
  <c r="H376" i="45" s="1"/>
  <c r="CB53" i="1"/>
  <c r="CE53" i="1"/>
  <c r="H58" i="45" s="1"/>
  <c r="CB37" i="1"/>
  <c r="CE37" i="1"/>
  <c r="H353" i="45" s="1"/>
  <c r="CB51" i="1"/>
  <c r="CE51" i="1"/>
  <c r="H56" i="45" s="1"/>
  <c r="CB58" i="1"/>
  <c r="CE58" i="1"/>
  <c r="H374" i="45" s="1"/>
  <c r="H26" i="40"/>
  <c r="CB39" i="1"/>
  <c r="CE39" i="1"/>
  <c r="CB62" i="1"/>
  <c r="CE62" i="1"/>
  <c r="CB55" i="1"/>
  <c r="CE55" i="1"/>
  <c r="CB50" i="1"/>
  <c r="CE50" i="1"/>
  <c r="CB38" i="1"/>
  <c r="CE38" i="1"/>
  <c r="CB44" i="1"/>
  <c r="CE44" i="1"/>
  <c r="CB48" i="1"/>
  <c r="CE48" i="1"/>
  <c r="CB36" i="1"/>
  <c r="CE36" i="1"/>
  <c r="CB65" i="1"/>
  <c r="CE65" i="1"/>
  <c r="CB49" i="1"/>
  <c r="CE49" i="1"/>
  <c r="CB47" i="1"/>
  <c r="CE47" i="1"/>
  <c r="CB52" i="1"/>
  <c r="CE52" i="1"/>
  <c r="CB40" i="1"/>
  <c r="CE40" i="1"/>
  <c r="CB35" i="1"/>
  <c r="CE35" i="1"/>
  <c r="CB43" i="1"/>
  <c r="CE43" i="1"/>
  <c r="CB54" i="1"/>
  <c r="CE54" i="1"/>
  <c r="CB56" i="1"/>
  <c r="CE56" i="1"/>
  <c r="CB45" i="1"/>
  <c r="CE45" i="1"/>
  <c r="CB61" i="1"/>
  <c r="CE61" i="1"/>
  <c r="CB33" i="1"/>
  <c r="CE33" i="1"/>
  <c r="CB64" i="1"/>
  <c r="CE64" i="1"/>
  <c r="CB57" i="1"/>
  <c r="CE57" i="1"/>
  <c r="CB46" i="1"/>
  <c r="CE46" i="1"/>
  <c r="CB34" i="1"/>
  <c r="CE34" i="1"/>
  <c r="CB59" i="1"/>
  <c r="CE59" i="1"/>
  <c r="CD41" i="1"/>
  <c r="CG41" i="1" s="1"/>
  <c r="CH63" i="1" s="1"/>
  <c r="CD66" i="1"/>
  <c r="CG66" i="1" s="1"/>
  <c r="CH66" i="1" s="1"/>
  <c r="HY106" i="1"/>
  <c r="HZ105" i="1"/>
  <c r="GP181" i="1"/>
  <c r="GO182" i="1"/>
  <c r="HL105" i="1"/>
  <c r="CH105" i="1"/>
  <c r="B106" i="1"/>
  <c r="GO106" i="1"/>
  <c r="GP105" i="1"/>
  <c r="HY180" i="1"/>
  <c r="HZ179" i="1"/>
  <c r="K23" i="40"/>
  <c r="CJ58" i="1"/>
  <c r="I36" i="35"/>
  <c r="CI51" i="1"/>
  <c r="CV40" i="1"/>
  <c r="P39" i="35"/>
  <c r="CJ54" i="1"/>
  <c r="D44" i="35"/>
  <c r="CS48" i="1"/>
  <c r="DC47" i="1"/>
  <c r="K41" i="35"/>
  <c r="CQ44" i="1"/>
  <c r="DA57" i="1"/>
  <c r="CU47" i="1"/>
  <c r="O27" i="35"/>
  <c r="CP52" i="1"/>
  <c r="CU50" i="1"/>
  <c r="O30" i="35"/>
  <c r="O26" i="35"/>
  <c r="CJ41" i="1"/>
  <c r="CU35" i="1"/>
  <c r="H41" i="45"/>
  <c r="H352" i="45"/>
  <c r="CV34" i="1"/>
  <c r="CU42" i="1"/>
  <c r="CT40" i="1"/>
  <c r="K17" i="40"/>
  <c r="CJ34" i="1"/>
  <c r="P43" i="35"/>
  <c r="B40" i="35"/>
  <c r="CJ60" i="1"/>
  <c r="D36" i="35"/>
  <c r="CW49" i="1"/>
  <c r="CX53" i="1"/>
  <c r="CV47" i="1"/>
  <c r="H26" i="35"/>
  <c r="CV45" i="1"/>
  <c r="B39" i="35"/>
  <c r="H46" i="35"/>
  <c r="J34" i="35"/>
  <c r="H47" i="35"/>
  <c r="D29" i="40"/>
  <c r="G28" i="35"/>
  <c r="C28" i="35"/>
  <c r="CX55" i="1"/>
  <c r="DA60" i="1"/>
  <c r="F38" i="35"/>
  <c r="H70" i="45"/>
  <c r="H381" i="45"/>
  <c r="D47" i="35"/>
  <c r="R45" i="35"/>
  <c r="N44" i="40"/>
  <c r="CX63" i="1" s="1"/>
  <c r="ER63" i="1" s="1"/>
  <c r="DA58" i="1"/>
  <c r="F36" i="35"/>
  <c r="CO55" i="1"/>
  <c r="P46" i="35"/>
  <c r="J45" i="35"/>
  <c r="J38" i="35"/>
  <c r="K38" i="35"/>
  <c r="C34" i="35"/>
  <c r="P40" i="35"/>
  <c r="CK52" i="1"/>
  <c r="L32" i="35"/>
  <c r="D28" i="35"/>
  <c r="DA47" i="1"/>
  <c r="R26" i="35"/>
  <c r="O41" i="35"/>
  <c r="H54" i="45"/>
  <c r="H365" i="45"/>
  <c r="CI44" i="1"/>
  <c r="I24" i="35"/>
  <c r="CY33" i="1"/>
  <c r="I47" i="35"/>
  <c r="D46" i="40"/>
  <c r="P44" i="40"/>
  <c r="CZ63" i="1" s="1"/>
  <c r="ET63" i="1" s="1"/>
  <c r="CW56" i="1"/>
  <c r="CJ56" i="1"/>
  <c r="J43" i="35"/>
  <c r="S43" i="35"/>
  <c r="D42" i="35"/>
  <c r="CS56" i="1"/>
  <c r="P36" i="35"/>
  <c r="DC55" i="1"/>
  <c r="CJ51" i="1"/>
  <c r="J39" i="35"/>
  <c r="C35" i="35"/>
  <c r="N34" i="35"/>
  <c r="S30" i="40"/>
  <c r="CV46" i="1"/>
  <c r="I23" i="40"/>
  <c r="CW38" i="1"/>
  <c r="H41" i="35"/>
  <c r="EQ59" i="1"/>
  <c r="CO54" i="1"/>
  <c r="G34" i="35"/>
  <c r="H31" i="35"/>
  <c r="C30" i="40"/>
  <c r="G29" i="35"/>
  <c r="P29" i="35"/>
  <c r="S29" i="40"/>
  <c r="CO44" i="1"/>
  <c r="G24" i="35"/>
  <c r="DA39" i="1"/>
  <c r="F32" i="35"/>
  <c r="DB51" i="1"/>
  <c r="F28" i="35"/>
  <c r="R28" i="40"/>
  <c r="DA38" i="1"/>
  <c r="DB38" i="1"/>
  <c r="DA44" i="1"/>
  <c r="S23" i="40"/>
  <c r="CI39" i="1"/>
  <c r="CY44" i="1"/>
  <c r="J24" i="35"/>
  <c r="H45" i="45"/>
  <c r="H356" i="45"/>
  <c r="CQ38" i="1"/>
  <c r="DB33" i="1"/>
  <c r="AZ113" i="45"/>
  <c r="I44" i="40"/>
  <c r="CS63" i="1" s="1"/>
  <c r="P44" i="35"/>
  <c r="L42" i="35"/>
  <c r="C43" i="35"/>
  <c r="I42" i="35"/>
  <c r="CI61" i="1"/>
  <c r="J31" i="35"/>
  <c r="F30" i="40"/>
  <c r="M27" i="35"/>
  <c r="DC39" i="1"/>
  <c r="B25" i="35"/>
  <c r="M36" i="35"/>
  <c r="CI64" i="1"/>
  <c r="H65" i="45"/>
  <c r="D40" i="35"/>
  <c r="R29" i="40"/>
  <c r="J28" i="40"/>
  <c r="O33" i="40"/>
  <c r="L27" i="35"/>
  <c r="DA34" i="1"/>
  <c r="H39" i="35"/>
  <c r="CJ57" i="1"/>
  <c r="ED57" i="1" s="1"/>
  <c r="O28" i="40"/>
  <c r="K27" i="35"/>
  <c r="J33" i="40"/>
  <c r="H48" i="45"/>
  <c r="H359" i="45"/>
  <c r="J30" i="35"/>
  <c r="S30" i="35"/>
  <c r="K30" i="35"/>
  <c r="N30" i="40"/>
  <c r="S26" i="35"/>
  <c r="K26" i="35"/>
  <c r="G23" i="40"/>
  <c r="H42" i="45"/>
  <c r="D25" i="35"/>
  <c r="C24" i="35"/>
  <c r="CZ34" i="1"/>
  <c r="CK45" i="1"/>
  <c r="D16" i="40"/>
  <c r="E44" i="40"/>
  <c r="CO63" i="1" s="1"/>
  <c r="EI63" i="1" s="1"/>
  <c r="H59" i="45"/>
  <c r="H370" i="45"/>
  <c r="G46" i="35"/>
  <c r="ET62" i="1"/>
  <c r="H367" i="45"/>
  <c r="CQ46" i="1"/>
  <c r="L32" i="40"/>
  <c r="H30" i="35"/>
  <c r="DC44" i="1"/>
  <c r="L39" i="35"/>
  <c r="H36" i="35"/>
  <c r="CV55" i="1"/>
  <c r="N35" i="35"/>
  <c r="ET64" i="1"/>
  <c r="G47" i="35"/>
  <c r="L46" i="40"/>
  <c r="CV65" i="1" s="1"/>
  <c r="EP65" i="1" s="1"/>
  <c r="F34" i="35"/>
  <c r="R40" i="35"/>
  <c r="M34" i="40"/>
  <c r="K29" i="35"/>
  <c r="S41" i="35"/>
  <c r="H33" i="40"/>
  <c r="G28" i="40"/>
  <c r="D41" i="35"/>
  <c r="O38" i="35"/>
  <c r="I45" i="35"/>
  <c r="D44" i="40"/>
  <c r="K37" i="40"/>
  <c r="O36" i="35"/>
  <c r="F47" i="35"/>
  <c r="S46" i="40"/>
  <c r="DC65" i="1" s="1"/>
  <c r="S45" i="35"/>
  <c r="S38" i="35"/>
  <c r="C47" i="35"/>
  <c r="K34" i="40"/>
  <c r="O33" i="35"/>
  <c r="J32" i="40"/>
  <c r="R28" i="35"/>
  <c r="G34" i="40"/>
  <c r="H35" i="35"/>
  <c r="R34" i="35"/>
  <c r="Q29" i="40"/>
  <c r="P27" i="35"/>
  <c r="C24" i="40"/>
  <c r="J46" i="35"/>
  <c r="K46" i="35"/>
  <c r="CJ62" i="1"/>
  <c r="C38" i="35"/>
  <c r="M38" i="35"/>
  <c r="H37" i="40"/>
  <c r="F43" i="35"/>
  <c r="EV63" i="1"/>
  <c r="K37" i="35"/>
  <c r="CP55" i="1"/>
  <c r="P33" i="40"/>
  <c r="CR45" i="1"/>
  <c r="K32" i="40"/>
  <c r="O31" i="35"/>
  <c r="CI46" i="1"/>
  <c r="G26" i="35"/>
  <c r="C30" i="35"/>
  <c r="K24" i="40"/>
  <c r="H16" i="40"/>
  <c r="G41" i="40"/>
  <c r="CQ60" i="1" s="1"/>
  <c r="J35" i="35"/>
  <c r="S35" i="35"/>
  <c r="N35" i="40"/>
  <c r="C31" i="35"/>
  <c r="M31" i="35"/>
  <c r="H30" i="40"/>
  <c r="F29" i="40"/>
  <c r="J25" i="35"/>
  <c r="S25" i="35"/>
  <c r="CX44" i="1"/>
  <c r="N18" i="40"/>
  <c r="O29" i="40"/>
  <c r="J28" i="35"/>
  <c r="H50" i="45"/>
  <c r="H361" i="45"/>
  <c r="H44" i="45"/>
  <c r="H355" i="45"/>
  <c r="CO38" i="1"/>
  <c r="G20" i="40"/>
  <c r="I24" i="40"/>
  <c r="F16" i="40"/>
  <c r="CI38" i="1"/>
  <c r="CU33" i="1"/>
  <c r="CS34" i="1"/>
  <c r="AZ268" i="45"/>
  <c r="AZ114" i="45"/>
  <c r="DA66" i="1"/>
  <c r="EU67" i="1" s="1"/>
  <c r="F44" i="35"/>
  <c r="G43" i="35"/>
  <c r="R39" i="35"/>
  <c r="J46" i="40"/>
  <c r="CT65" i="1" s="1"/>
  <c r="EN65" i="1" s="1"/>
  <c r="C46" i="35"/>
  <c r="H67" i="45"/>
  <c r="H378" i="45"/>
  <c r="M46" i="35"/>
  <c r="H42" i="35"/>
  <c r="K31" i="35"/>
  <c r="R33" i="35"/>
  <c r="E17" i="40"/>
  <c r="L25" i="35"/>
  <c r="L22" i="40"/>
  <c r="S39" i="40"/>
  <c r="DC58" i="1" s="1"/>
  <c r="EW58" i="1" s="1"/>
  <c r="R35" i="35"/>
  <c r="CK66" i="1"/>
  <c r="EE67" i="1" s="1"/>
  <c r="P47" i="35"/>
  <c r="R46" i="35"/>
  <c r="H66" i="45"/>
  <c r="H377" i="45"/>
  <c r="N40" i="35"/>
  <c r="J29" i="35"/>
  <c r="N29" i="40"/>
  <c r="Q33" i="40"/>
  <c r="C29" i="40"/>
  <c r="D20" i="40"/>
  <c r="H38" i="45"/>
  <c r="H349" i="45"/>
  <c r="C39" i="35"/>
  <c r="M39" i="35"/>
  <c r="CS46" i="1"/>
  <c r="B26" i="35"/>
  <c r="O34" i="35"/>
  <c r="CR46" i="1"/>
  <c r="EL46" i="1" s="1"/>
  <c r="I30" i="40"/>
  <c r="I26" i="40"/>
  <c r="I21" i="40"/>
  <c r="D17" i="40"/>
  <c r="M24" i="35"/>
  <c r="C14" i="40"/>
  <c r="I22" i="40"/>
  <c r="S21" i="40"/>
  <c r="I16" i="40"/>
  <c r="H69" i="45"/>
  <c r="H380" i="45"/>
  <c r="I45" i="40"/>
  <c r="CS64" i="1" s="1"/>
  <c r="G44" i="35"/>
  <c r="I41" i="35"/>
  <c r="G37" i="40"/>
  <c r="J20" i="40"/>
  <c r="L20" i="40"/>
  <c r="N20" i="40"/>
  <c r="CK59" i="1"/>
  <c r="F39" i="40"/>
  <c r="CP58" i="1" s="1"/>
  <c r="B46" i="40"/>
  <c r="K30" i="40"/>
  <c r="O29" i="35"/>
  <c r="H62" i="45"/>
  <c r="H373" i="45"/>
  <c r="N33" i="35"/>
  <c r="O21" i="40"/>
  <c r="J36" i="35"/>
  <c r="K36" i="35"/>
  <c r="C42" i="35"/>
  <c r="N41" i="35"/>
  <c r="S37" i="40"/>
  <c r="H34" i="35"/>
  <c r="M47" i="35"/>
  <c r="D46" i="35"/>
  <c r="J44" i="35"/>
  <c r="K44" i="35"/>
  <c r="C40" i="35"/>
  <c r="N39" i="35"/>
  <c r="S35" i="40"/>
  <c r="B44" i="35"/>
  <c r="B37" i="35"/>
  <c r="G47" i="40"/>
  <c r="CQ66" i="1" s="1"/>
  <c r="EK67" i="1" s="1"/>
  <c r="N46" i="35"/>
  <c r="R42" i="35"/>
  <c r="EW59" i="1"/>
  <c r="J33" i="35"/>
  <c r="S33" i="35"/>
  <c r="N33" i="40"/>
  <c r="C29" i="35"/>
  <c r="M29" i="35"/>
  <c r="H28" i="40"/>
  <c r="R41" i="40"/>
  <c r="DB60" i="1" s="1"/>
  <c r="M36" i="40"/>
  <c r="G27" i="35"/>
  <c r="M26" i="40"/>
  <c r="M47" i="40"/>
  <c r="CW66" i="1" s="1"/>
  <c r="EQ67" i="1" s="1"/>
  <c r="O45" i="40"/>
  <c r="CY64" i="1" s="1"/>
  <c r="G44" i="40"/>
  <c r="CQ63" i="1" s="1"/>
  <c r="EK63" i="1" s="1"/>
  <c r="D43" i="35"/>
  <c r="N43" i="35"/>
  <c r="F42" i="35"/>
  <c r="R42" i="40"/>
  <c r="DB61" i="1" s="1"/>
  <c r="EV62" i="1" s="1"/>
  <c r="L38" i="40"/>
  <c r="CV57" i="1" s="1"/>
  <c r="J42" i="40"/>
  <c r="CT61" i="1" s="1"/>
  <c r="F37" i="35"/>
  <c r="R37" i="40"/>
  <c r="L33" i="40"/>
  <c r="I32" i="35"/>
  <c r="B38" i="35"/>
  <c r="G35" i="40"/>
  <c r="P30" i="35"/>
  <c r="J26" i="40"/>
  <c r="Q26" i="40"/>
  <c r="E23" i="40"/>
  <c r="CT44" i="1"/>
  <c r="K36" i="40"/>
  <c r="O35" i="35"/>
  <c r="J34" i="40"/>
  <c r="R30" i="35"/>
  <c r="CR50" i="1"/>
  <c r="K26" i="40"/>
  <c r="O25" i="35"/>
  <c r="J24" i="40"/>
  <c r="D18" i="40"/>
  <c r="E32" i="40"/>
  <c r="E28" i="40"/>
  <c r="R20" i="40"/>
  <c r="K20" i="40"/>
  <c r="Q16" i="40"/>
  <c r="CW34" i="1"/>
  <c r="J23" i="40"/>
  <c r="D24" i="40"/>
  <c r="H18" i="40"/>
  <c r="C17" i="40"/>
  <c r="DB34" i="1"/>
  <c r="EV34" i="1" s="1"/>
  <c r="I14" i="40"/>
  <c r="AZ269" i="45"/>
  <c r="AZ115" i="45"/>
  <c r="Q45" i="40"/>
  <c r="J43" i="40"/>
  <c r="CT62" i="1" s="1"/>
  <c r="B37" i="40"/>
  <c r="L30" i="40"/>
  <c r="C23" i="40"/>
  <c r="J40" i="35"/>
  <c r="P36" i="40"/>
  <c r="H45" i="35"/>
  <c r="P42" i="35"/>
  <c r="L47" i="40"/>
  <c r="CV66" i="1" s="1"/>
  <c r="O30" i="40"/>
  <c r="G32" i="40"/>
  <c r="M28" i="35"/>
  <c r="G16" i="40"/>
  <c r="L39" i="40"/>
  <c r="CV58" i="1" s="1"/>
  <c r="I38" i="35"/>
  <c r="L26" i="35"/>
  <c r="E34" i="40"/>
  <c r="I27" i="35"/>
  <c r="R27" i="35"/>
  <c r="D30" i="40"/>
  <c r="P23" i="40"/>
  <c r="D21" i="40"/>
  <c r="CP44" i="1"/>
  <c r="K18" i="40"/>
  <c r="N26" i="40"/>
  <c r="N22" i="40"/>
  <c r="F21" i="40"/>
  <c r="H350" i="45"/>
  <c r="H39" i="45"/>
  <c r="N16" i="40"/>
  <c r="N47" i="35"/>
  <c r="S43" i="40"/>
  <c r="DC62" i="1" s="1"/>
  <c r="EW62" i="1" s="1"/>
  <c r="G46" i="40"/>
  <c r="CQ65" i="1" s="1"/>
  <c r="P37" i="40"/>
  <c r="L30" i="35"/>
  <c r="C33" i="40"/>
  <c r="M29" i="40"/>
  <c r="M27" i="40"/>
  <c r="B21" i="40"/>
  <c r="L18" i="40"/>
  <c r="H24" i="35"/>
  <c r="P18" i="40"/>
  <c r="F40" i="35"/>
  <c r="K40" i="35"/>
  <c r="F46" i="40"/>
  <c r="CP65" i="1" s="1"/>
  <c r="EJ65" i="1" s="1"/>
  <c r="H44" i="40"/>
  <c r="CR63" i="1" s="1"/>
  <c r="EL63" i="1" s="1"/>
  <c r="P28" i="35"/>
  <c r="N41" i="40"/>
  <c r="CX60" i="1" s="1"/>
  <c r="B27" i="35"/>
  <c r="M25" i="35"/>
  <c r="N24" i="35"/>
  <c r="F20" i="40"/>
  <c r="M32" i="35"/>
  <c r="S36" i="35"/>
  <c r="H41" i="40"/>
  <c r="CR60" i="1" s="1"/>
  <c r="EL60" i="1" s="1"/>
  <c r="G37" i="35"/>
  <c r="M35" i="40"/>
  <c r="AU40" i="53"/>
  <c r="H64" i="45"/>
  <c r="H375" i="45"/>
  <c r="S44" i="35"/>
  <c r="H39" i="40"/>
  <c r="CR58" i="1" s="1"/>
  <c r="G35" i="35"/>
  <c r="E47" i="40"/>
  <c r="CO66" i="1" s="1"/>
  <c r="EI67" i="1" s="1"/>
  <c r="D38" i="40"/>
  <c r="H42" i="40"/>
  <c r="CR61" i="1" s="1"/>
  <c r="EL61" i="1" s="1"/>
  <c r="G40" i="35"/>
  <c r="I33" i="40"/>
  <c r="P32" i="35"/>
  <c r="S32" i="40"/>
  <c r="B29" i="40"/>
  <c r="F41" i="35"/>
  <c r="E41" i="40"/>
  <c r="CO60" i="1" s="1"/>
  <c r="EI60" i="1" s="1"/>
  <c r="P38" i="35"/>
  <c r="C34" i="40"/>
  <c r="S27" i="40"/>
  <c r="CV44" i="1"/>
  <c r="J15" i="40"/>
  <c r="R47" i="35"/>
  <c r="N46" i="40"/>
  <c r="CX65" i="1" s="1"/>
  <c r="ER66" i="1" s="1"/>
  <c r="L44" i="40"/>
  <c r="CV63" i="1" s="1"/>
  <c r="EP63" i="1" s="1"/>
  <c r="B41" i="35"/>
  <c r="L41" i="35"/>
  <c r="G38" i="40"/>
  <c r="CQ57" i="1" s="1"/>
  <c r="N37" i="35"/>
  <c r="D37" i="40"/>
  <c r="L36" i="35"/>
  <c r="D32" i="35"/>
  <c r="Q32" i="40"/>
  <c r="B34" i="40"/>
  <c r="S39" i="35"/>
  <c r="L38" i="35"/>
  <c r="H34" i="40"/>
  <c r="M28" i="40"/>
  <c r="H43" i="45"/>
  <c r="H354" i="45"/>
  <c r="G30" i="40"/>
  <c r="G26" i="40"/>
  <c r="G21" i="40"/>
  <c r="P25" i="35"/>
  <c r="O19" i="40"/>
  <c r="C41" i="35"/>
  <c r="M41" i="35"/>
  <c r="D35" i="40"/>
  <c r="L34" i="35"/>
  <c r="Q30" i="40"/>
  <c r="I31" i="35"/>
  <c r="R31" i="35"/>
  <c r="B29" i="35"/>
  <c r="L29" i="35"/>
  <c r="B24" i="35"/>
  <c r="D32" i="40"/>
  <c r="H19" i="40"/>
  <c r="I20" i="40"/>
  <c r="M14" i="40"/>
  <c r="Q21" i="40"/>
  <c r="S18" i="40"/>
  <c r="L16" i="40"/>
  <c r="P20" i="40"/>
  <c r="F24" i="35"/>
  <c r="R24" i="40"/>
  <c r="L19" i="40"/>
  <c r="H17" i="40"/>
  <c r="E15" i="40"/>
  <c r="EI64" i="1"/>
  <c r="C27" i="35"/>
  <c r="CQ55" i="1"/>
  <c r="ES65" i="1"/>
  <c r="EP64" i="1"/>
  <c r="DC50" i="1"/>
  <c r="D24" i="35"/>
  <c r="CI34" i="1"/>
  <c r="EK58" i="1"/>
  <c r="D38" i="35"/>
  <c r="N38" i="35"/>
  <c r="F27" i="35"/>
  <c r="DB46" i="1"/>
  <c r="DB53" i="1"/>
  <c r="H53" i="45"/>
  <c r="H364" i="45"/>
  <c r="D27" i="35"/>
  <c r="N27" i="35"/>
  <c r="DA46" i="1"/>
  <c r="F30" i="35"/>
  <c r="DB49" i="1"/>
  <c r="F26" i="35"/>
  <c r="CI42" i="1"/>
  <c r="DB40" i="1"/>
  <c r="I25" i="35"/>
  <c r="R25" i="35"/>
  <c r="CZ43" i="1"/>
  <c r="H47" i="45"/>
  <c r="DB45" i="1"/>
  <c r="DB41" i="1"/>
  <c r="EV41" i="1" s="1"/>
  <c r="CW39" i="1"/>
  <c r="DB35" i="1"/>
  <c r="F46" i="35"/>
  <c r="D45" i="35"/>
  <c r="H40" i="35"/>
  <c r="M43" i="35"/>
  <c r="H379" i="45"/>
  <c r="H37" i="35"/>
  <c r="CV56" i="1"/>
  <c r="EP56" i="1" s="1"/>
  <c r="S31" i="35"/>
  <c r="B30" i="35"/>
  <c r="B31" i="35"/>
  <c r="CW50" i="1"/>
  <c r="AU17" i="53"/>
  <c r="AU21" i="53"/>
  <c r="AU25" i="53"/>
  <c r="AU29" i="53"/>
  <c r="AU33" i="53"/>
  <c r="AU37" i="53"/>
  <c r="AU41" i="53"/>
  <c r="AU45" i="53"/>
  <c r="AU36" i="53"/>
  <c r="AU32" i="53"/>
  <c r="AU28" i="53"/>
  <c r="AU24" i="53"/>
  <c r="AU20" i="53"/>
  <c r="AU16" i="53"/>
  <c r="AU15" i="53"/>
  <c r="AU19" i="53"/>
  <c r="AU23" i="53"/>
  <c r="AU27" i="53"/>
  <c r="AU31" i="53"/>
  <c r="AU35" i="53"/>
  <c r="AU39" i="53"/>
  <c r="AU43" i="53"/>
  <c r="AU47" i="53"/>
  <c r="AU34" i="53"/>
  <c r="AU30" i="53"/>
  <c r="AU26" i="53"/>
  <c r="AU22" i="53"/>
  <c r="AU18" i="53"/>
  <c r="AU14" i="53"/>
  <c r="AU44" i="53"/>
  <c r="AU38" i="53"/>
  <c r="AU46" i="53"/>
  <c r="AU42" i="53"/>
  <c r="CP37" i="1"/>
  <c r="S40" i="35"/>
  <c r="CI55" i="1"/>
  <c r="D35" i="35"/>
  <c r="I44" i="35"/>
  <c r="N44" i="35"/>
  <c r="DA59" i="1"/>
  <c r="EU59" i="1" s="1"/>
  <c r="L28" i="35"/>
  <c r="J41" i="35"/>
  <c r="CZ44" i="1"/>
  <c r="CZ51" i="1"/>
  <c r="CI45" i="1"/>
  <c r="B35" i="35"/>
  <c r="EK61" i="1"/>
  <c r="P37" i="35"/>
  <c r="R46" i="40"/>
  <c r="DB65" i="1" s="1"/>
  <c r="EV66" i="1" s="1"/>
  <c r="B43" i="35"/>
  <c r="EK59" i="1"/>
  <c r="P35" i="35"/>
  <c r="K45" i="35"/>
  <c r="F44" i="40"/>
  <c r="CP63" i="1" s="1"/>
  <c r="CP56" i="1"/>
  <c r="M44" i="40"/>
  <c r="CW63" i="1" s="1"/>
  <c r="EQ63" i="1" s="1"/>
  <c r="B32" i="35"/>
  <c r="G29" i="40"/>
  <c r="N28" i="35"/>
  <c r="M34" i="35"/>
  <c r="O39" i="35"/>
  <c r="CI54" i="1"/>
  <c r="I34" i="35"/>
  <c r="D29" i="35"/>
  <c r="CT46" i="1"/>
  <c r="CY43" i="1"/>
  <c r="CP33" i="1"/>
  <c r="C44" i="35"/>
  <c r="M44" i="35"/>
  <c r="G41" i="35"/>
  <c r="P41" i="35"/>
  <c r="H38" i="35"/>
  <c r="CI57" i="1"/>
  <c r="O44" i="40"/>
  <c r="CY63" i="1" s="1"/>
  <c r="ES63" i="1" s="1"/>
  <c r="K43" i="35"/>
  <c r="CO56" i="1"/>
  <c r="EI56" i="1" s="1"/>
  <c r="G36" i="35"/>
  <c r="H33" i="35"/>
  <c r="H52" i="45"/>
  <c r="H363" i="45"/>
  <c r="N26" i="35"/>
  <c r="CV53" i="1"/>
  <c r="K39" i="35"/>
  <c r="CS50" i="1"/>
  <c r="H27" i="35"/>
  <c r="P30" i="40"/>
  <c r="M26" i="35"/>
  <c r="S22" i="40"/>
  <c r="G25" i="35"/>
  <c r="P17" i="40"/>
  <c r="CI60" i="1"/>
  <c r="CS54" i="1"/>
  <c r="P34" i="35"/>
  <c r="DC53" i="1"/>
  <c r="CI50" i="1"/>
  <c r="H57" i="45"/>
  <c r="H368" i="45"/>
  <c r="D31" i="35"/>
  <c r="N31" i="35"/>
  <c r="CS44" i="1"/>
  <c r="P24" i="35"/>
  <c r="DC43" i="1"/>
  <c r="K33" i="40"/>
  <c r="O32" i="35"/>
  <c r="K29" i="40"/>
  <c r="O28" i="35"/>
  <c r="CW43" i="1"/>
  <c r="K21" i="40"/>
  <c r="H21" i="40"/>
  <c r="F17" i="40"/>
  <c r="DC38" i="1"/>
  <c r="S24" i="35"/>
  <c r="K24" i="35"/>
  <c r="CX43" i="1"/>
  <c r="N17" i="40"/>
  <c r="DA37" i="1"/>
  <c r="H40" i="45"/>
  <c r="H351" i="45"/>
  <c r="CU34" i="1"/>
  <c r="EO34" i="1" s="1"/>
  <c r="I46" i="40"/>
  <c r="CS65" i="1" s="1"/>
  <c r="EM65" i="1" s="1"/>
  <c r="O45" i="35"/>
  <c r="L40" i="35"/>
  <c r="B47" i="35"/>
  <c r="CR55" i="1"/>
  <c r="P26" i="35"/>
  <c r="B28" i="40"/>
  <c r="CP38" i="1"/>
  <c r="EO66" i="1"/>
  <c r="S34" i="35"/>
  <c r="C46" i="40"/>
  <c r="P31" i="35"/>
  <c r="I29" i="35"/>
  <c r="C25" i="35"/>
  <c r="EQ61" i="1"/>
  <c r="CI58" i="1"/>
  <c r="H369" i="45"/>
  <c r="J27" i="35"/>
  <c r="S27" i="35"/>
  <c r="CX46" i="1"/>
  <c r="I34" i="40"/>
  <c r="CJ46" i="1"/>
  <c r="CY50" i="1"/>
  <c r="CY46" i="1"/>
  <c r="J26" i="35"/>
  <c r="Q22" i="40"/>
  <c r="N21" i="40"/>
  <c r="J16" i="40"/>
  <c r="N25" i="35"/>
  <c r="CK34" i="1"/>
  <c r="D22" i="40"/>
  <c r="E46" i="40"/>
  <c r="CO65" i="1" s="1"/>
  <c r="EI65" i="1" s="1"/>
  <c r="CI59" i="1"/>
  <c r="F45" i="35"/>
  <c r="J44" i="40"/>
  <c r="CT63" i="1" s="1"/>
  <c r="EN63" i="1" s="1"/>
  <c r="B42" i="35"/>
  <c r="H61" i="45"/>
  <c r="H372" i="45"/>
  <c r="M37" i="35"/>
  <c r="N36" i="35"/>
  <c r="O32" i="40"/>
  <c r="K34" i="35"/>
  <c r="I33" i="35"/>
  <c r="CP50" i="1"/>
  <c r="CX38" i="1"/>
  <c r="G39" i="35"/>
  <c r="R44" i="35"/>
  <c r="EI62" i="1"/>
  <c r="O35" i="40"/>
  <c r="M46" i="40"/>
  <c r="CW65" i="1" s="1"/>
  <c r="F29" i="35"/>
  <c r="F28" i="40"/>
  <c r="B22" i="40"/>
  <c r="CK55" i="1"/>
  <c r="J37" i="40"/>
  <c r="O46" i="35"/>
  <c r="D39" i="35"/>
  <c r="J35" i="40"/>
  <c r="L37" i="35"/>
  <c r="Q46" i="40"/>
  <c r="H43" i="35"/>
  <c r="F33" i="35"/>
  <c r="R33" i="40"/>
  <c r="L29" i="40"/>
  <c r="I28" i="35"/>
  <c r="I41" i="40"/>
  <c r="CS60" i="1" s="1"/>
  <c r="EM60" i="1" s="1"/>
  <c r="L35" i="40"/>
  <c r="F22" i="40"/>
  <c r="CJ66" i="1"/>
  <c r="ED67" i="1" s="1"/>
  <c r="H44" i="35"/>
  <c r="B44" i="40"/>
  <c r="H63" i="45"/>
  <c r="J42" i="35"/>
  <c r="S42" i="35"/>
  <c r="K42" i="35"/>
  <c r="F41" i="40"/>
  <c r="CP60" i="1" s="1"/>
  <c r="K44" i="40"/>
  <c r="CU63" i="1" s="1"/>
  <c r="EO64" i="1" s="1"/>
  <c r="O43" i="35"/>
  <c r="J37" i="35"/>
  <c r="S37" i="35"/>
  <c r="N37" i="40"/>
  <c r="C33" i="35"/>
  <c r="M33" i="35"/>
  <c r="H32" i="40"/>
  <c r="D39" i="40"/>
  <c r="P35" i="40"/>
  <c r="D34" i="35"/>
  <c r="J30" i="40"/>
  <c r="R18" i="40"/>
  <c r="C26" i="35"/>
  <c r="J22" i="40"/>
  <c r="CY55" i="1"/>
  <c r="K35" i="35"/>
  <c r="F34" i="40"/>
  <c r="CZ50" i="1"/>
  <c r="CJ50" i="1"/>
  <c r="CY45" i="1"/>
  <c r="ES45" i="1" s="1"/>
  <c r="K25" i="35"/>
  <c r="F24" i="40"/>
  <c r="J32" i="35"/>
  <c r="S32" i="35"/>
  <c r="K32" i="35"/>
  <c r="N32" i="40"/>
  <c r="S28" i="35"/>
  <c r="K28" i="35"/>
  <c r="N28" i="40"/>
  <c r="O20" i="40"/>
  <c r="Q23" i="40"/>
  <c r="DA33" i="1"/>
  <c r="G17" i="40"/>
  <c r="CR34" i="1"/>
  <c r="CV33" i="1"/>
  <c r="CT38" i="1"/>
  <c r="E24" i="40"/>
  <c r="C18" i="40"/>
  <c r="L17" i="40"/>
  <c r="Q17" i="40"/>
  <c r="CX33" i="1"/>
  <c r="AZ111" i="45"/>
  <c r="N45" i="35"/>
  <c r="S44" i="40"/>
  <c r="DC63" i="1" s="1"/>
  <c r="CJ61" i="1"/>
  <c r="ED61" i="1" s="1"/>
  <c r="R41" i="35"/>
  <c r="C37" i="35"/>
  <c r="DA55" i="1"/>
  <c r="CZ46" i="1"/>
  <c r="L31" i="35"/>
  <c r="H28" i="35"/>
  <c r="K41" i="40"/>
  <c r="CU60" i="1" s="1"/>
  <c r="EO60" i="1" s="1"/>
  <c r="O40" i="35"/>
  <c r="C36" i="35"/>
  <c r="C44" i="40"/>
  <c r="K35" i="40"/>
  <c r="H60" i="45"/>
  <c r="H371" i="45"/>
  <c r="B28" i="35"/>
  <c r="K22" i="40"/>
  <c r="B24" i="40"/>
  <c r="O18" i="40"/>
  <c r="P39" i="40"/>
  <c r="CZ58" i="1" s="1"/>
  <c r="M32" i="40"/>
  <c r="CO46" i="1"/>
  <c r="B33" i="35"/>
  <c r="L33" i="35"/>
  <c r="M22" i="40"/>
  <c r="E30" i="40"/>
  <c r="L23" i="40"/>
  <c r="E21" i="40"/>
  <c r="DC34" i="1"/>
  <c r="H14" i="40"/>
  <c r="E26" i="40"/>
  <c r="E22" i="40"/>
  <c r="M18" i="40"/>
  <c r="E16" i="40"/>
  <c r="O47" i="35"/>
  <c r="EJ66" i="1"/>
  <c r="C36" i="40"/>
  <c r="B30" i="40"/>
  <c r="L24" i="40"/>
  <c r="H35" i="40"/>
  <c r="S47" i="35"/>
  <c r="Q44" i="40"/>
  <c r="G42" i="35"/>
  <c r="CI66" i="1"/>
  <c r="EC67" i="1" s="1"/>
  <c r="I40" i="35"/>
  <c r="D41" i="40"/>
  <c r="G31" i="35"/>
  <c r="R29" i="35"/>
  <c r="Q24" i="40"/>
  <c r="C32" i="35"/>
  <c r="P28" i="40"/>
  <c r="M23" i="40"/>
  <c r="F35" i="40"/>
  <c r="I38" i="40"/>
  <c r="CS57" i="1" s="1"/>
  <c r="EM57" i="1" s="1"/>
  <c r="C45" i="40"/>
  <c r="F43" i="40"/>
  <c r="CP62" i="1" s="1"/>
  <c r="EJ62" i="1" s="1"/>
  <c r="I36" i="40"/>
  <c r="N45" i="40"/>
  <c r="CX64" i="1" s="1"/>
  <c r="N38" i="40"/>
  <c r="CX57" i="1" s="1"/>
  <c r="B43" i="40"/>
  <c r="O34" i="40"/>
  <c r="K33" i="35"/>
  <c r="F32" i="40"/>
  <c r="P29" i="40"/>
  <c r="P34" i="40"/>
  <c r="R39" i="40"/>
  <c r="DB58" i="1" s="1"/>
  <c r="G38" i="35"/>
  <c r="H29" i="40"/>
  <c r="D23" i="40"/>
  <c r="S17" i="40"/>
  <c r="S46" i="35"/>
  <c r="B45" i="35"/>
  <c r="Q43" i="40"/>
  <c r="K43" i="40"/>
  <c r="CU62" i="1" s="1"/>
  <c r="O42" i="35"/>
  <c r="J41" i="40"/>
  <c r="CT60" i="1" s="1"/>
  <c r="EN60" i="1" s="1"/>
  <c r="I37" i="35"/>
  <c r="R37" i="35"/>
  <c r="D43" i="40"/>
  <c r="K38" i="40"/>
  <c r="CU57" i="1" s="1"/>
  <c r="O37" i="35"/>
  <c r="J36" i="40"/>
  <c r="R32" i="35"/>
  <c r="N39" i="40"/>
  <c r="CX58" i="1" s="1"/>
  <c r="Q34" i="40"/>
  <c r="F31" i="35"/>
  <c r="CO50" i="1"/>
  <c r="H51" i="45"/>
  <c r="H362" i="45"/>
  <c r="M30" i="35"/>
  <c r="P21" i="40"/>
  <c r="L41" i="40"/>
  <c r="CV60" i="1" s="1"/>
  <c r="F35" i="35"/>
  <c r="R35" i="40"/>
  <c r="CV50" i="1"/>
  <c r="I30" i="35"/>
  <c r="J29" i="40"/>
  <c r="F25" i="35"/>
  <c r="DB44" i="1"/>
  <c r="H20" i="40"/>
  <c r="I32" i="40"/>
  <c r="I28" i="40"/>
  <c r="H23" i="40"/>
  <c r="P22" i="40"/>
  <c r="J18" i="40"/>
  <c r="M17" i="40"/>
  <c r="CR44" i="1"/>
  <c r="E20" i="40"/>
  <c r="G18" i="40"/>
  <c r="B17" i="40"/>
  <c r="E18" i="40"/>
  <c r="E14" i="40"/>
  <c r="I39" i="35"/>
  <c r="P46" i="40"/>
  <c r="CZ65" i="1" s="1"/>
  <c r="ET66" i="1" s="1"/>
  <c r="R36" i="35"/>
  <c r="CK50" i="1"/>
  <c r="C26" i="40"/>
  <c r="C21" i="40"/>
  <c r="I35" i="35"/>
  <c r="J47" i="35"/>
  <c r="B46" i="35"/>
  <c r="S29" i="35"/>
  <c r="CK38" i="1"/>
  <c r="G14" i="40"/>
  <c r="R38" i="35"/>
  <c r="D27" i="40"/>
  <c r="G33" i="35"/>
  <c r="P33" i="35"/>
  <c r="S33" i="40"/>
  <c r="F26" i="40"/>
  <c r="H22" i="40"/>
  <c r="R17" i="40"/>
  <c r="G24" i="40"/>
  <c r="M21" i="40"/>
  <c r="O23" i="40"/>
  <c r="O16" i="40"/>
  <c r="O17" i="40"/>
  <c r="H45" i="40"/>
  <c r="CR64" i="1" s="1"/>
  <c r="O44" i="35"/>
  <c r="R45" i="40"/>
  <c r="DB64" i="1" s="1"/>
  <c r="CX50" i="1"/>
  <c r="I18" i="40"/>
  <c r="H32" i="35"/>
  <c r="S16" i="40"/>
  <c r="P16" i="40"/>
  <c r="Q35" i="40"/>
  <c r="K47" i="35"/>
  <c r="C45" i="35"/>
  <c r="M45" i="35"/>
  <c r="S47" i="40"/>
  <c r="DC66" i="1" s="1"/>
  <c r="EW67" i="1" s="1"/>
  <c r="I46" i="35"/>
  <c r="E29" i="40"/>
  <c r="D33" i="35"/>
  <c r="CT50" i="1"/>
  <c r="O37" i="40"/>
  <c r="L35" i="35"/>
  <c r="M42" i="35"/>
  <c r="R38" i="40"/>
  <c r="DB57" i="1" s="1"/>
  <c r="H46" i="40"/>
  <c r="CR65" i="1" s="1"/>
  <c r="M45" i="40"/>
  <c r="CW64" i="1" s="1"/>
  <c r="M40" i="35"/>
  <c r="R36" i="40"/>
  <c r="D45" i="40"/>
  <c r="M38" i="40"/>
  <c r="CW57" i="1" s="1"/>
  <c r="E33" i="40"/>
  <c r="G32" i="35"/>
  <c r="H29" i="35"/>
  <c r="C28" i="40"/>
  <c r="I26" i="35"/>
  <c r="F39" i="35"/>
  <c r="E39" i="40"/>
  <c r="CO58" i="1" s="1"/>
  <c r="EI58" i="1" s="1"/>
  <c r="H55" i="45"/>
  <c r="H366" i="45"/>
  <c r="N29" i="35"/>
  <c r="H25" i="35"/>
  <c r="R24" i="35"/>
  <c r="N23" i="40"/>
  <c r="P14" i="40"/>
  <c r="G45" i="35"/>
  <c r="P45" i="35"/>
  <c r="S45" i="40"/>
  <c r="DC64" i="1" s="1"/>
  <c r="EW64" i="1" s="1"/>
  <c r="I43" i="35"/>
  <c r="R43" i="35"/>
  <c r="D42" i="40"/>
  <c r="D37" i="35"/>
  <c r="Q37" i="40"/>
  <c r="I43" i="40"/>
  <c r="CS62" i="1" s="1"/>
  <c r="EM62" i="1" s="1"/>
  <c r="N42" i="35"/>
  <c r="B36" i="35"/>
  <c r="G33" i="40"/>
  <c r="N32" i="35"/>
  <c r="D26" i="35"/>
  <c r="O40" i="40"/>
  <c r="CY59" i="1" s="1"/>
  <c r="ES59" i="1" s="1"/>
  <c r="M35" i="35"/>
  <c r="R31" i="40"/>
  <c r="G30" i="35"/>
  <c r="D34" i="40"/>
  <c r="R23" i="40"/>
  <c r="I17" i="40"/>
  <c r="J17" i="40"/>
  <c r="P41" i="40"/>
  <c r="CZ60" i="1" s="1"/>
  <c r="B34" i="35"/>
  <c r="G31" i="40"/>
  <c r="D30" i="35"/>
  <c r="N30" i="35"/>
  <c r="CK44" i="1"/>
  <c r="L24" i="35"/>
  <c r="C20" i="40"/>
  <c r="D28" i="40"/>
  <c r="H49" i="45"/>
  <c r="H360" i="45"/>
  <c r="G22" i="40"/>
  <c r="I19" i="40"/>
  <c r="C25" i="40"/>
  <c r="F23" i="40"/>
  <c r="B18" i="40"/>
  <c r="K25" i="40"/>
  <c r="O24" i="35"/>
  <c r="K19" i="40"/>
  <c r="C16" i="40"/>
  <c r="F15" i="40"/>
  <c r="D14" i="40"/>
  <c r="GP329" i="1"/>
  <c r="GO330" i="1"/>
  <c r="HY330" i="1"/>
  <c r="HZ329" i="1"/>
  <c r="CH331" i="1"/>
  <c r="HL331" i="1"/>
  <c r="B332" i="1"/>
  <c r="B393" i="1" s="1"/>
  <c r="M103" i="51"/>
  <c r="B68" i="45"/>
  <c r="M26" i="51"/>
  <c r="M144" i="51"/>
  <c r="M179" i="51" s="1"/>
  <c r="HZ253" i="1"/>
  <c r="HY254" i="1"/>
  <c r="GP253" i="1"/>
  <c r="GO254" i="1"/>
  <c r="CH255" i="1"/>
  <c r="B256" i="1"/>
  <c r="HL255" i="1"/>
  <c r="HL182" i="1"/>
  <c r="B183" i="1"/>
  <c r="CH182" i="1"/>
  <c r="CH59" i="1" l="1"/>
  <c r="CH34" i="1"/>
  <c r="CH55" i="1"/>
  <c r="CH45" i="1"/>
  <c r="CH56" i="1"/>
  <c r="CH37" i="1"/>
  <c r="CH52" i="1"/>
  <c r="CH49" i="1"/>
  <c r="CH48" i="1"/>
  <c r="CH50" i="1"/>
  <c r="CH64" i="1"/>
  <c r="CH61" i="1"/>
  <c r="CH58" i="1"/>
  <c r="CH53" i="1"/>
  <c r="CH40" i="1"/>
  <c r="CH41" i="1"/>
  <c r="CH5" i="1"/>
  <c r="CH7" i="1"/>
  <c r="CH9" i="1"/>
  <c r="CH11" i="1"/>
  <c r="CH13" i="1"/>
  <c r="CH15" i="1"/>
  <c r="CH17" i="1"/>
  <c r="CH19" i="1"/>
  <c r="CH21" i="1"/>
  <c r="CH23" i="1"/>
  <c r="CH25" i="1"/>
  <c r="CH6" i="1"/>
  <c r="CH8" i="1"/>
  <c r="CH10" i="1"/>
  <c r="CH12" i="1"/>
  <c r="CH14" i="1"/>
  <c r="CH16" i="1"/>
  <c r="CH18" i="1"/>
  <c r="CH20" i="1"/>
  <c r="CH22" i="1"/>
  <c r="CH24" i="1"/>
  <c r="CH67" i="1"/>
  <c r="CH38" i="1"/>
  <c r="CH46" i="1"/>
  <c r="CH62" i="1"/>
  <c r="CH51" i="1"/>
  <c r="CH54" i="1"/>
  <c r="CH35" i="1"/>
  <c r="CH47" i="1"/>
  <c r="CH36" i="1"/>
  <c r="CH44" i="1"/>
  <c r="CH57" i="1"/>
  <c r="CH33" i="1"/>
  <c r="CH39" i="1"/>
  <c r="CH43" i="1"/>
  <c r="CH60" i="1"/>
  <c r="CH65" i="1"/>
  <c r="CH42" i="1"/>
  <c r="M232" i="51"/>
  <c r="M386" i="51" s="1"/>
  <c r="R386" i="51" s="1"/>
  <c r="M385" i="51"/>
  <c r="R385" i="51" s="1"/>
  <c r="M279" i="51"/>
  <c r="EP66" i="1"/>
  <c r="EP67" i="1"/>
  <c r="ES66" i="1"/>
  <c r="ES67" i="1"/>
  <c r="ED59" i="1"/>
  <c r="ES34" i="1"/>
  <c r="EU61" i="1"/>
  <c r="EQ44" i="1"/>
  <c r="EK64" i="1"/>
  <c r="EW45" i="1"/>
  <c r="EL44" i="1"/>
  <c r="EO62" i="1"/>
  <c r="ET46" i="1"/>
  <c r="EJ60" i="1"/>
  <c r="EN59" i="1"/>
  <c r="ES61" i="1"/>
  <c r="EL62" i="1"/>
  <c r="ET44" i="1"/>
  <c r="EQ50" i="1"/>
  <c r="H358" i="45"/>
  <c r="EK65" i="1"/>
  <c r="EN62" i="1"/>
  <c r="EJ58" i="1"/>
  <c r="EM64" i="1"/>
  <c r="EK60" i="1"/>
  <c r="FH23" i="75"/>
  <c r="FA30" i="75"/>
  <c r="FD31" i="75"/>
  <c r="CD52" i="75"/>
  <c r="CA52" i="75"/>
  <c r="FK24" i="75"/>
  <c r="EG54" i="75"/>
  <c r="EH53" i="75"/>
  <c r="BV53" i="75" s="1"/>
  <c r="FD32" i="75" s="1"/>
  <c r="Q47" i="45"/>
  <c r="AU358" i="45" s="1"/>
  <c r="GG31" i="71"/>
  <c r="GN24" i="71"/>
  <c r="GE31" i="71"/>
  <c r="GL24" i="71"/>
  <c r="FK25" i="75"/>
  <c r="CA53" i="75"/>
  <c r="BY348" i="75"/>
  <c r="EL349" i="75"/>
  <c r="BW349" i="75" s="1"/>
  <c r="EK350" i="75"/>
  <c r="ED54" i="75"/>
  <c r="BZ54" i="75" s="1"/>
  <c r="EC55" i="75"/>
  <c r="BX350" i="75"/>
  <c r="FC328" i="75" s="1"/>
  <c r="EL54" i="75"/>
  <c r="BW54" i="75" s="1"/>
  <c r="BX54" i="71" s="1"/>
  <c r="EK55" i="75"/>
  <c r="ED348" i="75"/>
  <c r="BZ348" i="75" s="1"/>
  <c r="EC349" i="75"/>
  <c r="EH348" i="75"/>
  <c r="BV348" i="75" s="1"/>
  <c r="EG349" i="75"/>
  <c r="BS53" i="71"/>
  <c r="DS53" i="71" s="1"/>
  <c r="EX53" i="71" s="1"/>
  <c r="EY53" i="71" s="1"/>
  <c r="EZ53" i="71" s="1"/>
  <c r="CR53" i="71" s="1"/>
  <c r="FE32" i="75"/>
  <c r="FL25" i="75"/>
  <c r="EI53" i="71"/>
  <c r="EN53" i="71"/>
  <c r="FJ53" i="71" s="1"/>
  <c r="FK53" i="71" s="1"/>
  <c r="FL53" i="71" s="1"/>
  <c r="CP53" i="71" s="1"/>
  <c r="FJ318" i="75"/>
  <c r="FE325" i="75"/>
  <c r="CA347" i="75"/>
  <c r="FA325" i="75" s="1"/>
  <c r="FD325" i="75"/>
  <c r="CD347" i="75"/>
  <c r="GM23" i="71"/>
  <c r="T46" i="45"/>
  <c r="CS51" i="71"/>
  <c r="GF30" i="71"/>
  <c r="FD52" i="71"/>
  <c r="CN52" i="71" s="1"/>
  <c r="FC53" i="71"/>
  <c r="FH52" i="71"/>
  <c r="CO52" i="71" s="1"/>
  <c r="FG53" i="71"/>
  <c r="FP55" i="71"/>
  <c r="FO56" i="71"/>
  <c r="FD38" i="71"/>
  <c r="CN38" i="71" s="1"/>
  <c r="FD37" i="71"/>
  <c r="CN37" i="71" s="1"/>
  <c r="FD39" i="71"/>
  <c r="CN39" i="71" s="1"/>
  <c r="FD34" i="71"/>
  <c r="FD33" i="71"/>
  <c r="FD36" i="71"/>
  <c r="CN36" i="71" s="1"/>
  <c r="FD32" i="71"/>
  <c r="FD31" i="71"/>
  <c r="FD35" i="71"/>
  <c r="FD40" i="71"/>
  <c r="CN40" i="71" s="1"/>
  <c r="FD41" i="71"/>
  <c r="CN41" i="71" s="1"/>
  <c r="FD42" i="71"/>
  <c r="CN42" i="71" s="1"/>
  <c r="FD43" i="71"/>
  <c r="CN43" i="71" s="1"/>
  <c r="FD44" i="71"/>
  <c r="CN44" i="71" s="1"/>
  <c r="FD45" i="71"/>
  <c r="CN45" i="71" s="1"/>
  <c r="FD46" i="71"/>
  <c r="CN46" i="71" s="1"/>
  <c r="FD47" i="71"/>
  <c r="CN47" i="71" s="1"/>
  <c r="FD19" i="71"/>
  <c r="FD22" i="71"/>
  <c r="FD26" i="71"/>
  <c r="FD30" i="71"/>
  <c r="FD15" i="71"/>
  <c r="FD18" i="71"/>
  <c r="FD23" i="71"/>
  <c r="FD27" i="71"/>
  <c r="FD16" i="71"/>
  <c r="FD20" i="71"/>
  <c r="FD24" i="71"/>
  <c r="FD28" i="71"/>
  <c r="FD17" i="71"/>
  <c r="FD21" i="71"/>
  <c r="FD25" i="71"/>
  <c r="FD29" i="71"/>
  <c r="FD48" i="71"/>
  <c r="CN48" i="71" s="1"/>
  <c r="FD49" i="71"/>
  <c r="CN49" i="71" s="1"/>
  <c r="FD50" i="71"/>
  <c r="CN50" i="71" s="1"/>
  <c r="FH38" i="71"/>
  <c r="CO38" i="71" s="1"/>
  <c r="FH37" i="71"/>
  <c r="CO37" i="71" s="1"/>
  <c r="FH39" i="71"/>
  <c r="CO39" i="71" s="1"/>
  <c r="FH33" i="71"/>
  <c r="FH32" i="71"/>
  <c r="FH36" i="71"/>
  <c r="CO36" i="71" s="1"/>
  <c r="FH31" i="71"/>
  <c r="FH35" i="71"/>
  <c r="FH34" i="71"/>
  <c r="FH40" i="71"/>
  <c r="CO40" i="71" s="1"/>
  <c r="FH41" i="71"/>
  <c r="CO41" i="71" s="1"/>
  <c r="FH42" i="71"/>
  <c r="CO42" i="71" s="1"/>
  <c r="FH43" i="71"/>
  <c r="CO43" i="71" s="1"/>
  <c r="FH44" i="71"/>
  <c r="CO44" i="71" s="1"/>
  <c r="FH45" i="71"/>
  <c r="CO45" i="71" s="1"/>
  <c r="FH46" i="71"/>
  <c r="CO46" i="71" s="1"/>
  <c r="FH17" i="71"/>
  <c r="FH21" i="71"/>
  <c r="FH25" i="71"/>
  <c r="FH29" i="71"/>
  <c r="FH18" i="71"/>
  <c r="FH22" i="71"/>
  <c r="FH26" i="71"/>
  <c r="FH30" i="71"/>
  <c r="FH15" i="71"/>
  <c r="FH19" i="71"/>
  <c r="FH23" i="71"/>
  <c r="FH27" i="71"/>
  <c r="FH16" i="71"/>
  <c r="FH20" i="71"/>
  <c r="FH24" i="71"/>
  <c r="FH28" i="71"/>
  <c r="FH47" i="71"/>
  <c r="CO47" i="71" s="1"/>
  <c r="FH48" i="71"/>
  <c r="CO48" i="71" s="1"/>
  <c r="FH49" i="71"/>
  <c r="CO49" i="71" s="1"/>
  <c r="FH50" i="71"/>
  <c r="CO50" i="71" s="1"/>
  <c r="AU362" i="45"/>
  <c r="BA346" i="45"/>
  <c r="BA113" i="45"/>
  <c r="AZ347" i="45"/>
  <c r="BA268" i="45"/>
  <c r="EW60" i="1"/>
  <c r="H285" i="45"/>
  <c r="H207" i="45"/>
  <c r="H129" i="45"/>
  <c r="J51" i="45"/>
  <c r="H295" i="45"/>
  <c r="H217" i="45"/>
  <c r="H139" i="45"/>
  <c r="J61" i="45"/>
  <c r="H214" i="45"/>
  <c r="H136" i="45"/>
  <c r="H292" i="45"/>
  <c r="J58" i="45"/>
  <c r="H208" i="45"/>
  <c r="H130" i="45"/>
  <c r="H286" i="45"/>
  <c r="J52" i="45"/>
  <c r="H281" i="45"/>
  <c r="H203" i="45"/>
  <c r="H125" i="45"/>
  <c r="J47" i="45"/>
  <c r="H277" i="45"/>
  <c r="H199" i="45"/>
  <c r="H121" i="45"/>
  <c r="J43" i="45"/>
  <c r="H273" i="45"/>
  <c r="H195" i="45"/>
  <c r="H117" i="45"/>
  <c r="J39" i="45"/>
  <c r="H218" i="45"/>
  <c r="H140" i="45"/>
  <c r="H296" i="45"/>
  <c r="J62" i="45"/>
  <c r="H303" i="45"/>
  <c r="H225" i="45"/>
  <c r="H147" i="45"/>
  <c r="J69" i="45"/>
  <c r="K74" i="72" s="1"/>
  <c r="H301" i="45"/>
  <c r="H223" i="45"/>
  <c r="H145" i="45"/>
  <c r="J67" i="45"/>
  <c r="K72" i="72" s="1"/>
  <c r="H293" i="45"/>
  <c r="H215" i="45"/>
  <c r="H137" i="45"/>
  <c r="J59" i="45"/>
  <c r="H198" i="45"/>
  <c r="H120" i="45"/>
  <c r="H276" i="45"/>
  <c r="J42" i="45"/>
  <c r="H204" i="45"/>
  <c r="H126" i="45"/>
  <c r="H282" i="45"/>
  <c r="J48" i="45"/>
  <c r="H279" i="45"/>
  <c r="H201" i="45"/>
  <c r="H123" i="45"/>
  <c r="J45" i="45"/>
  <c r="H210" i="45"/>
  <c r="H132" i="45"/>
  <c r="H288" i="45"/>
  <c r="J54" i="45"/>
  <c r="H275" i="45"/>
  <c r="H197" i="45"/>
  <c r="H119" i="45"/>
  <c r="J41" i="45"/>
  <c r="BA269" i="45"/>
  <c r="AZ344" i="45"/>
  <c r="BA344" i="45"/>
  <c r="BA111" i="45"/>
  <c r="AX188" i="45"/>
  <c r="AW188" i="45"/>
  <c r="BA271" i="45"/>
  <c r="AX191" i="45"/>
  <c r="AW191" i="45"/>
  <c r="AX190" i="45"/>
  <c r="AW190" i="45"/>
  <c r="AZ348" i="45"/>
  <c r="BA348" i="45"/>
  <c r="BA115" i="45"/>
  <c r="H283" i="45"/>
  <c r="H205" i="45"/>
  <c r="H127" i="45"/>
  <c r="J49" i="45"/>
  <c r="AW49" i="45" s="1"/>
  <c r="H289" i="45"/>
  <c r="H211" i="45"/>
  <c r="H133" i="45"/>
  <c r="J55" i="45"/>
  <c r="H216" i="45"/>
  <c r="H138" i="45"/>
  <c r="H294" i="45"/>
  <c r="J60" i="45"/>
  <c r="H297" i="45"/>
  <c r="H219" i="45"/>
  <c r="H141" i="45"/>
  <c r="J63" i="45"/>
  <c r="H196" i="45"/>
  <c r="H118" i="45"/>
  <c r="H274" i="45"/>
  <c r="J40" i="45"/>
  <c r="H291" i="45"/>
  <c r="H213" i="45"/>
  <c r="H135" i="45"/>
  <c r="J57" i="45"/>
  <c r="H224" i="45"/>
  <c r="H146" i="45"/>
  <c r="H302" i="45"/>
  <c r="J68" i="45"/>
  <c r="K73" i="72" s="1"/>
  <c r="H287" i="45"/>
  <c r="H209" i="45"/>
  <c r="H131" i="45"/>
  <c r="J53" i="45"/>
  <c r="H220" i="45"/>
  <c r="H142" i="45"/>
  <c r="H298" i="45"/>
  <c r="J64" i="45"/>
  <c r="H194" i="45"/>
  <c r="H116" i="45"/>
  <c r="H272" i="45"/>
  <c r="J38" i="45"/>
  <c r="H222" i="45"/>
  <c r="H144" i="45"/>
  <c r="H300" i="45"/>
  <c r="J66" i="45"/>
  <c r="K71" i="72" s="1"/>
  <c r="H200" i="45"/>
  <c r="H122" i="45"/>
  <c r="H278" i="45"/>
  <c r="J44" i="45"/>
  <c r="AW44" i="45" s="1"/>
  <c r="H206" i="45"/>
  <c r="H128" i="45"/>
  <c r="H284" i="45"/>
  <c r="J50" i="45"/>
  <c r="H212" i="45"/>
  <c r="H134" i="45"/>
  <c r="H290" i="45"/>
  <c r="J56" i="45"/>
  <c r="H299" i="45"/>
  <c r="H221" i="45"/>
  <c r="H143" i="45"/>
  <c r="J65" i="45"/>
  <c r="K70" i="72" s="1"/>
  <c r="H226" i="45"/>
  <c r="J226" i="45" s="1"/>
  <c r="AX226" i="45" s="1"/>
  <c r="H148" i="45"/>
  <c r="H304" i="45"/>
  <c r="J70" i="45"/>
  <c r="AX192" i="45"/>
  <c r="BA192" i="45" s="1"/>
  <c r="AW192" i="45"/>
  <c r="AX189" i="45"/>
  <c r="BA189" i="45" s="1"/>
  <c r="AW189" i="45"/>
  <c r="BA270" i="45"/>
  <c r="AZ345" i="45"/>
  <c r="BA345" i="45"/>
  <c r="BA112" i="45"/>
  <c r="AX193" i="45"/>
  <c r="BA193" i="45" s="1"/>
  <c r="AW193" i="45"/>
  <c r="AZ193" i="45" s="1"/>
  <c r="K36" i="72"/>
  <c r="AX31" i="45"/>
  <c r="J342" i="45"/>
  <c r="J109" i="45"/>
  <c r="J265" i="45"/>
  <c r="AW265" i="45" s="1"/>
  <c r="AW31" i="45"/>
  <c r="GF326" i="71"/>
  <c r="GF324" i="71"/>
  <c r="GF322" i="71"/>
  <c r="GF320" i="71"/>
  <c r="GF318" i="71"/>
  <c r="GF317" i="71"/>
  <c r="GF314" i="71"/>
  <c r="GF329" i="71"/>
  <c r="FG352" i="71"/>
  <c r="FH351" i="71"/>
  <c r="CO351" i="71" s="1"/>
  <c r="CV351" i="71" s="1"/>
  <c r="FH317" i="71"/>
  <c r="FH321" i="71"/>
  <c r="FH334" i="71"/>
  <c r="FH316" i="71"/>
  <c r="FH320" i="71"/>
  <c r="FH324" i="71"/>
  <c r="FH335" i="71"/>
  <c r="CO335" i="71" s="1"/>
  <c r="CV335" i="71" s="1"/>
  <c r="FH315" i="71"/>
  <c r="FH319" i="71"/>
  <c r="FH323" i="71"/>
  <c r="FH314" i="71"/>
  <c r="FH318" i="71"/>
  <c r="FH322" i="71"/>
  <c r="FH337" i="71"/>
  <c r="CO337" i="71" s="1"/>
  <c r="FH336" i="71"/>
  <c r="CO336" i="71" s="1"/>
  <c r="CS336" i="71" s="1"/>
  <c r="GC314" i="71" s="1"/>
  <c r="FH338" i="71"/>
  <c r="CO338" i="71" s="1"/>
  <c r="CV338" i="71" s="1"/>
  <c r="FH339" i="71"/>
  <c r="CO339" i="71" s="1"/>
  <c r="CS339" i="71" s="1"/>
  <c r="GC317" i="71" s="1"/>
  <c r="FH340" i="71"/>
  <c r="CO340" i="71" s="1"/>
  <c r="CS340" i="71" s="1"/>
  <c r="GC318" i="71" s="1"/>
  <c r="FH341" i="71"/>
  <c r="CO341" i="71" s="1"/>
  <c r="CV341" i="71" s="1"/>
  <c r="FH342" i="71"/>
  <c r="CO342" i="71" s="1"/>
  <c r="CS342" i="71" s="1"/>
  <c r="GC320" i="71" s="1"/>
  <c r="FH343" i="71"/>
  <c r="CO343" i="71" s="1"/>
  <c r="CV343" i="71" s="1"/>
  <c r="FH344" i="71"/>
  <c r="CO344" i="71" s="1"/>
  <c r="CS344" i="71" s="1"/>
  <c r="GC322" i="71" s="1"/>
  <c r="FH345" i="71"/>
  <c r="CO345" i="71" s="1"/>
  <c r="CV345" i="71" s="1"/>
  <c r="FH346" i="71"/>
  <c r="CO346" i="71" s="1"/>
  <c r="CV346" i="71" s="1"/>
  <c r="FH347" i="71"/>
  <c r="CO347" i="71" s="1"/>
  <c r="CS347" i="71" s="1"/>
  <c r="GC325" i="71" s="1"/>
  <c r="FH348" i="71"/>
  <c r="CO348" i="71" s="1"/>
  <c r="CS348" i="71" s="1"/>
  <c r="GC326" i="71" s="1"/>
  <c r="FH349" i="71"/>
  <c r="CO349" i="71" s="1"/>
  <c r="CV349" i="71" s="1"/>
  <c r="GF327" i="71"/>
  <c r="CS349" i="71"/>
  <c r="GC327" i="71" s="1"/>
  <c r="GF325" i="71"/>
  <c r="GF323" i="71"/>
  <c r="GF321" i="71"/>
  <c r="GF319" i="71"/>
  <c r="CS338" i="71"/>
  <c r="GC316" i="71" s="1"/>
  <c r="GF316" i="71"/>
  <c r="GF315" i="71"/>
  <c r="CS337" i="71"/>
  <c r="GC315" i="71" s="1"/>
  <c r="CV337" i="71"/>
  <c r="CS335" i="71"/>
  <c r="GF313" i="71"/>
  <c r="FC353" i="71"/>
  <c r="FD352" i="71"/>
  <c r="CN352" i="71" s="1"/>
  <c r="FH350" i="71"/>
  <c r="CO350" i="71" s="1"/>
  <c r="GG334" i="71"/>
  <c r="U366" i="51"/>
  <c r="GL327" i="71"/>
  <c r="EY358" i="71"/>
  <c r="EZ357" i="71"/>
  <c r="CR357" i="71" s="1"/>
  <c r="EC58" i="1"/>
  <c r="EC52" i="1"/>
  <c r="EC45" i="1"/>
  <c r="CB66" i="1"/>
  <c r="CE66" i="1"/>
  <c r="CB41" i="1"/>
  <c r="CE41" i="1"/>
  <c r="AW109" i="45"/>
  <c r="T15" i="40"/>
  <c r="EQ57" i="1"/>
  <c r="EQ64" i="1"/>
  <c r="EL64" i="1"/>
  <c r="EW34" i="1"/>
  <c r="EW63" i="1"/>
  <c r="EV35" i="1"/>
  <c r="EQ39" i="1"/>
  <c r="EP46" i="1"/>
  <c r="EU58" i="1"/>
  <c r="CA41" i="1"/>
  <c r="HZ180" i="1"/>
  <c r="HY181" i="1"/>
  <c r="GP106" i="1"/>
  <c r="GO107" i="1"/>
  <c r="GO183" i="1"/>
  <c r="GP182" i="1"/>
  <c r="B107" i="1"/>
  <c r="HL106" i="1"/>
  <c r="CH106" i="1"/>
  <c r="HZ106" i="1"/>
  <c r="HY107" i="1"/>
  <c r="EL65" i="1"/>
  <c r="T20" i="40"/>
  <c r="EJ61" i="1"/>
  <c r="EC59" i="1"/>
  <c r="EJ38" i="1"/>
  <c r="T39" i="40"/>
  <c r="T19" i="40"/>
  <c r="T33" i="40"/>
  <c r="T26" i="40"/>
  <c r="T35" i="40"/>
  <c r="T41" i="40"/>
  <c r="T36" i="40"/>
  <c r="CK33" i="1"/>
  <c r="EE34" i="1" s="1"/>
  <c r="CJ35" i="1"/>
  <c r="ED35" i="1" s="1"/>
  <c r="S43" i="1"/>
  <c r="O24" i="36"/>
  <c r="BN43" i="1" s="1"/>
  <c r="T18" i="40"/>
  <c r="CI37" i="1"/>
  <c r="CJ44" i="1"/>
  <c r="CS38" i="1"/>
  <c r="CK47" i="1"/>
  <c r="P43" i="1"/>
  <c r="L24" i="36"/>
  <c r="BK43" i="1" s="1"/>
  <c r="E31" i="35"/>
  <c r="BM31" i="53"/>
  <c r="R49" i="1"/>
  <c r="N30" i="36"/>
  <c r="BM49" i="1" s="1"/>
  <c r="E49" i="1"/>
  <c r="H49" i="1"/>
  <c r="AE410" i="1" s="1"/>
  <c r="D30" i="36"/>
  <c r="AX55" i="45"/>
  <c r="CT36" i="1"/>
  <c r="CS36" i="1"/>
  <c r="CK53" i="1"/>
  <c r="EE53" i="1" s="1"/>
  <c r="E45" i="1"/>
  <c r="H45" i="1"/>
  <c r="AE406" i="1" s="1"/>
  <c r="D26" i="36"/>
  <c r="C55" i="1"/>
  <c r="F55" i="1"/>
  <c r="B36" i="36"/>
  <c r="DA56" i="1"/>
  <c r="EU56" i="1" s="1"/>
  <c r="E56" i="1"/>
  <c r="H56" i="1"/>
  <c r="AE417" i="1" s="1"/>
  <c r="D37" i="36"/>
  <c r="T64" i="1"/>
  <c r="P45" i="36"/>
  <c r="BO64" i="1" s="1"/>
  <c r="K64" i="1"/>
  <c r="G45" i="36"/>
  <c r="BF64" i="1" s="1"/>
  <c r="CX42" i="1"/>
  <c r="V43" i="1"/>
  <c r="R24" i="36"/>
  <c r="BQ43" i="1" s="1"/>
  <c r="L44" i="1"/>
  <c r="H25" i="36"/>
  <c r="BG44" i="1" s="1"/>
  <c r="R48" i="1"/>
  <c r="N29" i="36"/>
  <c r="BM48" i="1" s="1"/>
  <c r="AX58" i="45"/>
  <c r="CJ47" i="1"/>
  <c r="ED47" i="1" s="1"/>
  <c r="K51" i="1"/>
  <c r="G32" i="36"/>
  <c r="BF51" i="1" s="1"/>
  <c r="DB55" i="1"/>
  <c r="Q61" i="1"/>
  <c r="M42" i="36"/>
  <c r="BL61" i="1" s="1"/>
  <c r="P54" i="1"/>
  <c r="L35" i="36"/>
  <c r="BK54" i="1" s="1"/>
  <c r="CO48" i="1"/>
  <c r="Q64" i="1"/>
  <c r="M45" i="36"/>
  <c r="BL64" i="1" s="1"/>
  <c r="D64" i="1"/>
  <c r="G64" i="1"/>
  <c r="AD425" i="1" s="1"/>
  <c r="C45" i="36"/>
  <c r="O66" i="1"/>
  <c r="K47" i="36"/>
  <c r="BJ66" i="1" s="1"/>
  <c r="DR67" i="1" s="1"/>
  <c r="DC35" i="1"/>
  <c r="EW35" i="1" s="1"/>
  <c r="CS37" i="1"/>
  <c r="EV65" i="1"/>
  <c r="EV64" i="1"/>
  <c r="S63" i="1"/>
  <c r="O44" i="36"/>
  <c r="BN63" i="1" s="1"/>
  <c r="CY36" i="1"/>
  <c r="CY42" i="1"/>
  <c r="ES42" i="1" s="1"/>
  <c r="CQ43" i="1"/>
  <c r="EK44" i="1" s="1"/>
  <c r="DB36" i="1"/>
  <c r="EV36" i="1" s="1"/>
  <c r="CP45" i="1"/>
  <c r="EJ45" i="1" s="1"/>
  <c r="E27" i="35"/>
  <c r="BM27" i="53"/>
  <c r="DC52" i="1"/>
  <c r="EW53" i="1" s="1"/>
  <c r="T52" i="1"/>
  <c r="P33" i="36"/>
  <c r="BO52" i="1" s="1"/>
  <c r="K52" i="1"/>
  <c r="G33" i="36"/>
  <c r="BF52" i="1" s="1"/>
  <c r="W48" i="1"/>
  <c r="S29" i="36"/>
  <c r="BR48" i="1" s="1"/>
  <c r="E44" i="35"/>
  <c r="BM44" i="53"/>
  <c r="F65" i="1"/>
  <c r="C65" i="1"/>
  <c r="B46" i="36"/>
  <c r="CJ40" i="1"/>
  <c r="V55" i="1"/>
  <c r="R36" i="36"/>
  <c r="BQ55" i="1" s="1"/>
  <c r="CO37" i="1"/>
  <c r="CO39" i="1"/>
  <c r="EI39" i="1" s="1"/>
  <c r="CT37" i="1"/>
  <c r="EN37" i="1" s="1"/>
  <c r="CR42" i="1"/>
  <c r="M44" i="45"/>
  <c r="AX44" i="45"/>
  <c r="CS47" i="1"/>
  <c r="EM47" i="1" s="1"/>
  <c r="CS51" i="1"/>
  <c r="EM51" i="1" s="1"/>
  <c r="CR39" i="1"/>
  <c r="E30" i="35"/>
  <c r="BM30" i="53"/>
  <c r="DB54" i="1"/>
  <c r="EV54" i="1" s="1"/>
  <c r="J54" i="1"/>
  <c r="F35" i="36"/>
  <c r="BE54" i="1" s="1"/>
  <c r="EP61" i="1"/>
  <c r="EP60" i="1"/>
  <c r="CT55" i="1"/>
  <c r="CK62" i="1"/>
  <c r="V56" i="1"/>
  <c r="R37" i="36"/>
  <c r="BQ56" i="1" s="1"/>
  <c r="M56" i="1"/>
  <c r="I37" i="36"/>
  <c r="BH56" i="1" s="1"/>
  <c r="L45" i="35"/>
  <c r="CK42" i="1"/>
  <c r="CZ48" i="1"/>
  <c r="O52" i="1"/>
  <c r="K33" i="36"/>
  <c r="BJ52" i="1" s="1"/>
  <c r="CS55" i="1"/>
  <c r="EM55" i="1" s="1"/>
  <c r="CZ47" i="1"/>
  <c r="ET47" i="1" s="1"/>
  <c r="DA43" i="1"/>
  <c r="E46" i="35"/>
  <c r="BM46" i="53"/>
  <c r="AZ45" i="53"/>
  <c r="Q45" i="35"/>
  <c r="W66" i="1"/>
  <c r="S47" i="36"/>
  <c r="BR66" i="1" s="1"/>
  <c r="DZ67" i="1" s="1"/>
  <c r="CV43" i="1"/>
  <c r="T30" i="40"/>
  <c r="CI49" i="1"/>
  <c r="CW37" i="1"/>
  <c r="CO45" i="1"/>
  <c r="EI45" i="1" s="1"/>
  <c r="CV42" i="1"/>
  <c r="CO49" i="1"/>
  <c r="EI49" i="1" s="1"/>
  <c r="CW41" i="1"/>
  <c r="P52" i="1"/>
  <c r="L33" i="36"/>
  <c r="BK52" i="1" s="1"/>
  <c r="CW51" i="1"/>
  <c r="EQ51" i="1" s="1"/>
  <c r="CY37" i="1"/>
  <c r="CU41" i="1"/>
  <c r="C47" i="1"/>
  <c r="F47" i="1"/>
  <c r="B28" i="36"/>
  <c r="AZ47" i="53"/>
  <c r="Q47" i="35"/>
  <c r="CU54" i="1"/>
  <c r="AZ26" i="53"/>
  <c r="Q26" i="35"/>
  <c r="P50" i="1"/>
  <c r="L31" i="36"/>
  <c r="BK50" i="1" s="1"/>
  <c r="V60" i="1"/>
  <c r="R41" i="36"/>
  <c r="BQ60" i="1" s="1"/>
  <c r="R64" i="1"/>
  <c r="N45" i="36"/>
  <c r="BM64" i="1" s="1"/>
  <c r="DA36" i="1"/>
  <c r="CJ37" i="1"/>
  <c r="DA42" i="1"/>
  <c r="CX47" i="1"/>
  <c r="ER47" i="1" s="1"/>
  <c r="W47" i="1"/>
  <c r="S28" i="36"/>
  <c r="BR47" i="1" s="1"/>
  <c r="O51" i="1"/>
  <c r="K32" i="36"/>
  <c r="BJ51" i="1" s="1"/>
  <c r="N51" i="1"/>
  <c r="J32" i="36"/>
  <c r="BI51" i="1" s="1"/>
  <c r="G45" i="1"/>
  <c r="AD406" i="1" s="1"/>
  <c r="D45" i="1"/>
  <c r="C26" i="36"/>
  <c r="CT49" i="1"/>
  <c r="EN50" i="1" s="1"/>
  <c r="CR51" i="1"/>
  <c r="EL51" i="1" s="1"/>
  <c r="Q52" i="1"/>
  <c r="M33" i="36"/>
  <c r="BL52" i="1" s="1"/>
  <c r="N56" i="1"/>
  <c r="J37" i="36"/>
  <c r="BI56" i="1" s="1"/>
  <c r="AW63" i="45"/>
  <c r="CP41" i="1"/>
  <c r="DB52" i="1"/>
  <c r="EV52" i="1" s="1"/>
  <c r="J52" i="1"/>
  <c r="F33" i="36"/>
  <c r="BE52" i="1" s="1"/>
  <c r="L62" i="1"/>
  <c r="H43" i="36"/>
  <c r="BG62" i="1" s="1"/>
  <c r="L44" i="35"/>
  <c r="CT54" i="1"/>
  <c r="H58" i="1"/>
  <c r="AE419" i="1" s="1"/>
  <c r="E58" i="1"/>
  <c r="D39" i="36"/>
  <c r="CT56" i="1"/>
  <c r="T22" i="40"/>
  <c r="CI41" i="1"/>
  <c r="CP47" i="1"/>
  <c r="EJ47" i="1" s="1"/>
  <c r="J48" i="1"/>
  <c r="F29" i="36"/>
  <c r="BE48" i="1" s="1"/>
  <c r="EQ65" i="1"/>
  <c r="CY54" i="1"/>
  <c r="M52" i="1"/>
  <c r="I33" i="36"/>
  <c r="BH52" i="1" s="1"/>
  <c r="O53" i="1"/>
  <c r="K34" i="36"/>
  <c r="BJ53" i="1" s="1"/>
  <c r="CY51" i="1"/>
  <c r="ES51" i="1" s="1"/>
  <c r="R55" i="1"/>
  <c r="N36" i="36"/>
  <c r="BM55" i="1" s="1"/>
  <c r="Q56" i="1"/>
  <c r="M37" i="36"/>
  <c r="BL56" i="1" s="1"/>
  <c r="C61" i="1"/>
  <c r="F61" i="1"/>
  <c r="B42" i="36"/>
  <c r="L47" i="35"/>
  <c r="J64" i="1"/>
  <c r="F45" i="36"/>
  <c r="BE64" i="1" s="1"/>
  <c r="CT35" i="1"/>
  <c r="DA41" i="1"/>
  <c r="CS53" i="1"/>
  <c r="EM54" i="1" s="1"/>
  <c r="N46" i="1"/>
  <c r="J27" i="36"/>
  <c r="BI46" i="1" s="1"/>
  <c r="AZ39" i="53"/>
  <c r="Q39" i="35"/>
  <c r="CJ65" i="1"/>
  <c r="ED66" i="1" s="1"/>
  <c r="C66" i="1"/>
  <c r="F66" i="1"/>
  <c r="B47" i="36"/>
  <c r="P59" i="1"/>
  <c r="L40" i="36"/>
  <c r="BK59" i="1" s="1"/>
  <c r="ER43" i="1"/>
  <c r="O43" i="1"/>
  <c r="K24" i="36"/>
  <c r="BJ43" i="1" s="1"/>
  <c r="W43" i="1"/>
  <c r="S24" i="36"/>
  <c r="BR43" i="1" s="1"/>
  <c r="T14" i="40"/>
  <c r="CP36" i="1"/>
  <c r="EJ37" i="1" s="1"/>
  <c r="AX41" i="45"/>
  <c r="M41" i="45"/>
  <c r="CR40" i="1"/>
  <c r="CU40" i="1"/>
  <c r="CU48" i="1"/>
  <c r="EO48" i="1" s="1"/>
  <c r="CU52" i="1"/>
  <c r="T43" i="1"/>
  <c r="P24" i="36"/>
  <c r="BO43" i="1" s="1"/>
  <c r="R50" i="1"/>
  <c r="N31" i="36"/>
  <c r="BM50" i="1" s="1"/>
  <c r="DU50" i="1" s="1"/>
  <c r="H386" i="45"/>
  <c r="AZ31" i="53"/>
  <c r="Q31" i="35"/>
  <c r="EC60" i="1"/>
  <c r="CZ36" i="1"/>
  <c r="DC41" i="1"/>
  <c r="Q45" i="1"/>
  <c r="M26" i="36"/>
  <c r="BL45" i="1" s="1"/>
  <c r="CZ49" i="1"/>
  <c r="K55" i="1"/>
  <c r="G36" i="36"/>
  <c r="BF55" i="1" s="1"/>
  <c r="O62" i="1"/>
  <c r="K43" i="36"/>
  <c r="BJ62" i="1" s="1"/>
  <c r="AZ38" i="53"/>
  <c r="Q38" i="35"/>
  <c r="L57" i="1"/>
  <c r="H38" i="36"/>
  <c r="BG57" i="1" s="1"/>
  <c r="T60" i="1"/>
  <c r="P41" i="36"/>
  <c r="BO60" i="1" s="1"/>
  <c r="K60" i="1"/>
  <c r="G41" i="36"/>
  <c r="BF60" i="1" s="1"/>
  <c r="E47" i="35"/>
  <c r="BM47" i="53"/>
  <c r="M53" i="1"/>
  <c r="I34" i="36"/>
  <c r="BH53" i="1" s="1"/>
  <c r="Q53" i="1"/>
  <c r="M34" i="36"/>
  <c r="BL53" i="1" s="1"/>
  <c r="C51" i="1"/>
  <c r="F51" i="1"/>
  <c r="B32" i="36"/>
  <c r="AZ43" i="53"/>
  <c r="Q43" i="35"/>
  <c r="EJ57" i="1"/>
  <c r="EJ56" i="1"/>
  <c r="EJ63" i="1"/>
  <c r="O64" i="1"/>
  <c r="K45" i="36"/>
  <c r="BJ64" i="1" s="1"/>
  <c r="EM66" i="1"/>
  <c r="C54" i="1"/>
  <c r="F54" i="1"/>
  <c r="B35" i="36"/>
  <c r="ET51" i="1"/>
  <c r="EQ58" i="1"/>
  <c r="R63" i="1"/>
  <c r="N44" i="36"/>
  <c r="BM63" i="1" s="1"/>
  <c r="EC55" i="1"/>
  <c r="EI59" i="1"/>
  <c r="W59" i="1"/>
  <c r="S40" i="36"/>
  <c r="BR59" i="1" s="1"/>
  <c r="EQ52" i="1"/>
  <c r="L56" i="1"/>
  <c r="H37" i="36"/>
  <c r="BG56" i="1" s="1"/>
  <c r="E42" i="35"/>
  <c r="BM42" i="53"/>
  <c r="Q62" i="1"/>
  <c r="M43" i="36"/>
  <c r="BL62" i="1" s="1"/>
  <c r="EV45" i="1"/>
  <c r="AW47" i="45"/>
  <c r="V44" i="1"/>
  <c r="R25" i="36"/>
  <c r="BQ44" i="1" s="1"/>
  <c r="DY44" i="1" s="1"/>
  <c r="J49" i="1"/>
  <c r="F30" i="36"/>
  <c r="BE49" i="1" s="1"/>
  <c r="E46" i="1"/>
  <c r="H46" i="1"/>
  <c r="AE407" i="1" s="1"/>
  <c r="D27" i="36"/>
  <c r="AW53" i="45"/>
  <c r="R57" i="1"/>
  <c r="N38" i="36"/>
  <c r="BM57" i="1" s="1"/>
  <c r="E57" i="1"/>
  <c r="H57" i="1"/>
  <c r="AE418" i="1" s="1"/>
  <c r="D38" i="36"/>
  <c r="EC34" i="1"/>
  <c r="G46" i="1"/>
  <c r="AD407" i="1" s="1"/>
  <c r="D46" i="1"/>
  <c r="C27" i="36"/>
  <c r="CR36" i="1"/>
  <c r="DB43" i="1"/>
  <c r="J43" i="1"/>
  <c r="F24" i="36"/>
  <c r="BE43" i="1" s="1"/>
  <c r="CZ39" i="1"/>
  <c r="ET39" i="1" s="1"/>
  <c r="CV35" i="1"/>
  <c r="EP35" i="1" s="1"/>
  <c r="DA40" i="1"/>
  <c r="EU40" i="1" s="1"/>
  <c r="CS39" i="1"/>
  <c r="CK51" i="1"/>
  <c r="EE51" i="1" s="1"/>
  <c r="P48" i="1"/>
  <c r="L29" i="36"/>
  <c r="BK48" i="1" s="1"/>
  <c r="C48" i="1"/>
  <c r="F48" i="1"/>
  <c r="B29" i="36"/>
  <c r="DA49" i="1"/>
  <c r="CK54" i="1"/>
  <c r="EE54" i="1" s="1"/>
  <c r="Q60" i="1"/>
  <c r="M41" i="36"/>
  <c r="BL60" i="1" s="1"/>
  <c r="CY38" i="1"/>
  <c r="ES38" i="1" s="1"/>
  <c r="T44" i="1"/>
  <c r="P25" i="36"/>
  <c r="BO44" i="1" s="1"/>
  <c r="DW44" i="1" s="1"/>
  <c r="CQ40" i="1"/>
  <c r="CQ49" i="1"/>
  <c r="AZ27" i="53"/>
  <c r="Q27" i="35"/>
  <c r="CW47" i="1"/>
  <c r="P57" i="1"/>
  <c r="L38" i="36"/>
  <c r="BK57" i="1" s="1"/>
  <c r="W58" i="1"/>
  <c r="S39" i="36"/>
  <c r="BR58" i="1" s="1"/>
  <c r="T34" i="40"/>
  <c r="CI53" i="1"/>
  <c r="I75" i="45"/>
  <c r="AX57" i="45"/>
  <c r="CK56" i="1"/>
  <c r="EE56" i="1" s="1"/>
  <c r="R56" i="1"/>
  <c r="N37" i="36"/>
  <c r="BM56" i="1" s="1"/>
  <c r="DU56" i="1" s="1"/>
  <c r="C60" i="1"/>
  <c r="F60" i="1"/>
  <c r="B41" i="36"/>
  <c r="E43" i="35"/>
  <c r="BM43" i="53"/>
  <c r="DC46" i="1"/>
  <c r="EW46" i="1" s="1"/>
  <c r="T29" i="40"/>
  <c r="CI48" i="1"/>
  <c r="DC51" i="1"/>
  <c r="EW51" i="1" s="1"/>
  <c r="CS52" i="1"/>
  <c r="K59" i="1"/>
  <c r="G40" i="36"/>
  <c r="BF59" i="1" s="1"/>
  <c r="CK57" i="1"/>
  <c r="W63" i="1"/>
  <c r="S44" i="36"/>
  <c r="BR63" i="1" s="1"/>
  <c r="CW54" i="1"/>
  <c r="C46" i="1"/>
  <c r="F46" i="1"/>
  <c r="B27" i="36"/>
  <c r="T47" i="1"/>
  <c r="P28" i="36"/>
  <c r="BO47" i="1" s="1"/>
  <c r="O59" i="1"/>
  <c r="K40" i="36"/>
  <c r="BJ59" i="1" s="1"/>
  <c r="J59" i="1"/>
  <c r="F40" i="36"/>
  <c r="BE59" i="1" s="1"/>
  <c r="CZ37" i="1"/>
  <c r="ET38" i="1" s="1"/>
  <c r="CV37" i="1"/>
  <c r="CW46" i="1"/>
  <c r="CP40" i="1"/>
  <c r="CX45" i="1"/>
  <c r="ER45" i="1" s="1"/>
  <c r="CK40" i="1"/>
  <c r="M46" i="1"/>
  <c r="I27" i="36"/>
  <c r="BH46" i="1" s="1"/>
  <c r="CO53" i="1"/>
  <c r="EI54" i="1" s="1"/>
  <c r="EP59" i="1"/>
  <c r="EP58" i="1"/>
  <c r="CQ35" i="1"/>
  <c r="EK35" i="1" s="1"/>
  <c r="CQ51" i="1"/>
  <c r="E35" i="35"/>
  <c r="BM35" i="53"/>
  <c r="CZ55" i="1"/>
  <c r="N59" i="1"/>
  <c r="J40" i="36"/>
  <c r="BI59" i="1" s="1"/>
  <c r="T37" i="40"/>
  <c r="CI56" i="1"/>
  <c r="AZ40" i="53"/>
  <c r="Q40" i="35"/>
  <c r="CS33" i="1"/>
  <c r="CR37" i="1"/>
  <c r="DA35" i="1"/>
  <c r="EU35" i="1" s="1"/>
  <c r="DB39" i="1"/>
  <c r="EV39" i="1" s="1"/>
  <c r="CT43" i="1"/>
  <c r="V49" i="1"/>
  <c r="R30" i="36"/>
  <c r="BQ49" i="1" s="1"/>
  <c r="CT53" i="1"/>
  <c r="EN44" i="1"/>
  <c r="DA45" i="1"/>
  <c r="EU45" i="1" s="1"/>
  <c r="C57" i="1"/>
  <c r="F57" i="1"/>
  <c r="B38" i="36"/>
  <c r="DB56" i="1"/>
  <c r="EV56" i="1" s="1"/>
  <c r="J56" i="1"/>
  <c r="F37" i="36"/>
  <c r="BE56" i="1" s="1"/>
  <c r="EN61" i="1"/>
  <c r="E37" i="35"/>
  <c r="BM37" i="53"/>
  <c r="J61" i="1"/>
  <c r="F42" i="36"/>
  <c r="BE61" i="1" s="1"/>
  <c r="E62" i="1"/>
  <c r="H62" i="1"/>
  <c r="AE423" i="1" s="1"/>
  <c r="D43" i="36"/>
  <c r="EQ66" i="1"/>
  <c r="AZ25" i="53"/>
  <c r="Q25" i="35"/>
  <c r="AZ35" i="53"/>
  <c r="Q35" i="35"/>
  <c r="EV61" i="1"/>
  <c r="EV60" i="1"/>
  <c r="G48" i="1"/>
  <c r="AD409" i="1" s="1"/>
  <c r="D48" i="1"/>
  <c r="C29" i="36"/>
  <c r="CX52" i="1"/>
  <c r="ER53" i="1" s="1"/>
  <c r="N52" i="1"/>
  <c r="J33" i="36"/>
  <c r="BI52" i="1" s="1"/>
  <c r="DQ52" i="1" s="1"/>
  <c r="V61" i="1"/>
  <c r="R42" i="36"/>
  <c r="BQ61" i="1" s="1"/>
  <c r="DY61" i="1" s="1"/>
  <c r="EK66" i="1"/>
  <c r="F63" i="1"/>
  <c r="C63" i="1"/>
  <c r="B44" i="36"/>
  <c r="R58" i="1"/>
  <c r="N39" i="36"/>
  <c r="BM58" i="1" s="1"/>
  <c r="AX64" i="45"/>
  <c r="O63" i="1"/>
  <c r="K44" i="36"/>
  <c r="BJ63" i="1" s="1"/>
  <c r="Q66" i="1"/>
  <c r="M47" i="36"/>
  <c r="BL66" i="1" s="1"/>
  <c r="DT67" i="1" s="1"/>
  <c r="L53" i="1"/>
  <c r="H34" i="36"/>
  <c r="BG53" i="1" s="1"/>
  <c r="O55" i="1"/>
  <c r="K36" i="36"/>
  <c r="BJ55" i="1" s="1"/>
  <c r="CY40" i="1"/>
  <c r="ES41" i="1" s="1"/>
  <c r="R52" i="1"/>
  <c r="N33" i="36"/>
  <c r="BM52" i="1" s="1"/>
  <c r="CI65" i="1"/>
  <c r="AZ36" i="53"/>
  <c r="Q36" i="35"/>
  <c r="CV39" i="1"/>
  <c r="EP40" i="1" s="1"/>
  <c r="CT39" i="1"/>
  <c r="EN39" i="1" s="1"/>
  <c r="AX51" i="45"/>
  <c r="K63" i="1"/>
  <c r="G44" i="36"/>
  <c r="BF63" i="1" s="1"/>
  <c r="AW69" i="45"/>
  <c r="CS35" i="1"/>
  <c r="EM35" i="1" s="1"/>
  <c r="CS41" i="1"/>
  <c r="CS45" i="1"/>
  <c r="EM45" i="1" s="1"/>
  <c r="CS49" i="1"/>
  <c r="EM49" i="1" s="1"/>
  <c r="S53" i="1"/>
  <c r="O34" i="36"/>
  <c r="BN53" i="1" s="1"/>
  <c r="D58" i="1"/>
  <c r="G58" i="1"/>
  <c r="AD419" i="1" s="1"/>
  <c r="C39" i="36"/>
  <c r="M349" i="45"/>
  <c r="DA52" i="1"/>
  <c r="CX48" i="1"/>
  <c r="V65" i="1"/>
  <c r="R46" i="36"/>
  <c r="BQ65" i="1" s="1"/>
  <c r="V54" i="1"/>
  <c r="R35" i="36"/>
  <c r="BQ54" i="1" s="1"/>
  <c r="V52" i="1"/>
  <c r="R33" i="36"/>
  <c r="BQ52" i="1" s="1"/>
  <c r="L61" i="1"/>
  <c r="H42" i="36"/>
  <c r="BG61" i="1" s="1"/>
  <c r="D65" i="1"/>
  <c r="G65" i="1"/>
  <c r="AD426" i="1" s="1"/>
  <c r="C46" i="36"/>
  <c r="V58" i="1"/>
  <c r="R39" i="36"/>
  <c r="BQ58" i="1" s="1"/>
  <c r="J63" i="1"/>
  <c r="F44" i="36"/>
  <c r="BE63" i="1" s="1"/>
  <c r="EC38" i="1"/>
  <c r="CS43" i="1"/>
  <c r="CQ39" i="1"/>
  <c r="EK39" i="1" s="1"/>
  <c r="AX50" i="45"/>
  <c r="AW50" i="45"/>
  <c r="N47" i="1"/>
  <c r="J28" i="36"/>
  <c r="BI47" i="1" s="1"/>
  <c r="DQ47" i="1" s="1"/>
  <c r="CX37" i="1"/>
  <c r="ER38" i="1" s="1"/>
  <c r="ER44" i="1"/>
  <c r="W44" i="1"/>
  <c r="S25" i="36"/>
  <c r="BR44" i="1" s="1"/>
  <c r="N44" i="1"/>
  <c r="J25" i="36"/>
  <c r="BI44" i="1" s="1"/>
  <c r="CR49" i="1"/>
  <c r="EL50" i="1" s="1"/>
  <c r="G50" i="1"/>
  <c r="AD411" i="1" s="1"/>
  <c r="D50" i="1"/>
  <c r="C31" i="36"/>
  <c r="CX54" i="1"/>
  <c r="ER54" i="1" s="1"/>
  <c r="W54" i="1"/>
  <c r="S35" i="36"/>
  <c r="BR54" i="1" s="1"/>
  <c r="CR35" i="1"/>
  <c r="EL35" i="1" s="1"/>
  <c r="M356" i="45"/>
  <c r="CU43" i="1"/>
  <c r="EO43" i="1" s="1"/>
  <c r="AX54" i="45"/>
  <c r="G49" i="1"/>
  <c r="AD410" i="1" s="1"/>
  <c r="D49" i="1"/>
  <c r="C30" i="36"/>
  <c r="K45" i="1"/>
  <c r="G26" i="36"/>
  <c r="BF45" i="1" s="1"/>
  <c r="S50" i="1"/>
  <c r="O31" i="36"/>
  <c r="BN50" i="1" s="1"/>
  <c r="CU51" i="1"/>
  <c r="EO51" i="1" s="1"/>
  <c r="EL45" i="1"/>
  <c r="Q57" i="1"/>
  <c r="M38" i="36"/>
  <c r="BL57" i="1" s="1"/>
  <c r="G57" i="1"/>
  <c r="AD418" i="1" s="1"/>
  <c r="D57" i="1"/>
  <c r="C38" i="36"/>
  <c r="ED62" i="1"/>
  <c r="EN64" i="1"/>
  <c r="O65" i="1"/>
  <c r="K46" i="36"/>
  <c r="BJ65" i="1" s="1"/>
  <c r="ER34" i="1"/>
  <c r="CJ43" i="1"/>
  <c r="DA48" i="1"/>
  <c r="EU48" i="1" s="1"/>
  <c r="V53" i="1"/>
  <c r="R34" i="36"/>
  <c r="BQ53" i="1" s="1"/>
  <c r="CT51" i="1"/>
  <c r="EN51" i="1" s="1"/>
  <c r="G66" i="1"/>
  <c r="AD427" i="1" s="1"/>
  <c r="D66" i="1"/>
  <c r="C47" i="36"/>
  <c r="W64" i="1"/>
  <c r="S45" i="36"/>
  <c r="BR64" i="1" s="1"/>
  <c r="EW66" i="1"/>
  <c r="EW65" i="1"/>
  <c r="J66" i="1"/>
  <c r="F47" i="36"/>
  <c r="BE66" i="1" s="1"/>
  <c r="DM67" i="1" s="1"/>
  <c r="CU56" i="1"/>
  <c r="EO57" i="1" s="1"/>
  <c r="S57" i="1"/>
  <c r="O38" i="36"/>
  <c r="BN57" i="1" s="1"/>
  <c r="CQ47" i="1"/>
  <c r="EK47" i="1" s="1"/>
  <c r="O48" i="1"/>
  <c r="K29" i="36"/>
  <c r="BJ48" i="1" s="1"/>
  <c r="ET65" i="1"/>
  <c r="R54" i="1"/>
  <c r="N35" i="36"/>
  <c r="BM54" i="1" s="1"/>
  <c r="L55" i="1"/>
  <c r="H36" i="36"/>
  <c r="BG55" i="1" s="1"/>
  <c r="L49" i="1"/>
  <c r="H30" i="36"/>
  <c r="BG49" i="1" s="1"/>
  <c r="E41" i="35"/>
  <c r="BM41" i="53"/>
  <c r="EJ59" i="1"/>
  <c r="K65" i="1"/>
  <c r="G46" i="36"/>
  <c r="BF65" i="1" s="1"/>
  <c r="DN65" i="1" s="1"/>
  <c r="AW59" i="45"/>
  <c r="CK35" i="1"/>
  <c r="EE35" i="1" s="1"/>
  <c r="AW42" i="45"/>
  <c r="CQ42" i="1"/>
  <c r="O49" i="1"/>
  <c r="K30" i="36"/>
  <c r="BJ49" i="1" s="1"/>
  <c r="N49" i="1"/>
  <c r="J30" i="36"/>
  <c r="BI49" i="1" s="1"/>
  <c r="CY47" i="1"/>
  <c r="ES47" i="1" s="1"/>
  <c r="M353" i="45"/>
  <c r="EL43" i="1"/>
  <c r="CY52" i="1"/>
  <c r="DB48" i="1"/>
  <c r="EV49" i="1" s="1"/>
  <c r="E59" i="1"/>
  <c r="H59" i="1"/>
  <c r="AE420" i="1" s="1"/>
  <c r="D40" i="36"/>
  <c r="AW65" i="45"/>
  <c r="AZ30" i="53"/>
  <c r="Q30" i="35"/>
  <c r="EW39" i="1"/>
  <c r="Q46" i="1"/>
  <c r="M27" i="36"/>
  <c r="BL46" i="1" s="1"/>
  <c r="CP49" i="1"/>
  <c r="M61" i="1"/>
  <c r="I42" i="36"/>
  <c r="BH61" i="1" s="1"/>
  <c r="P61" i="1"/>
  <c r="L42" i="36"/>
  <c r="BK61" i="1" s="1"/>
  <c r="EQ35" i="1"/>
  <c r="M354" i="45"/>
  <c r="AW45" i="45"/>
  <c r="N43" i="1"/>
  <c r="J24" i="36"/>
  <c r="BI43" i="1" s="1"/>
  <c r="ES44" i="1"/>
  <c r="EC39" i="1"/>
  <c r="EC35" i="1"/>
  <c r="ET45" i="1"/>
  <c r="DB47" i="1"/>
  <c r="EV47" i="1" s="1"/>
  <c r="EU39" i="1"/>
  <c r="K43" i="1"/>
  <c r="G24" i="36"/>
  <c r="BF43" i="1" s="1"/>
  <c r="CJ49" i="1"/>
  <c r="K53" i="1"/>
  <c r="G34" i="36"/>
  <c r="BF53" i="1" s="1"/>
  <c r="DN53" i="1" s="1"/>
  <c r="CS42" i="1"/>
  <c r="EM42" i="1" s="1"/>
  <c r="DC49" i="1"/>
  <c r="R53" i="1"/>
  <c r="N34" i="36"/>
  <c r="BM53" i="1" s="1"/>
  <c r="DU53" i="1" s="1"/>
  <c r="G54" i="1"/>
  <c r="AD415" i="1" s="1"/>
  <c r="D54" i="1"/>
  <c r="C35" i="36"/>
  <c r="AZ33" i="53"/>
  <c r="Q33" i="35"/>
  <c r="E61" i="1"/>
  <c r="H61" i="1"/>
  <c r="AE422" i="1" s="1"/>
  <c r="D42" i="36"/>
  <c r="N62" i="1"/>
  <c r="J43" i="36"/>
  <c r="BI62" i="1" s="1"/>
  <c r="EI61" i="1"/>
  <c r="CK65" i="1"/>
  <c r="AW54" i="45"/>
  <c r="S60" i="1"/>
  <c r="O41" i="36"/>
  <c r="BN60" i="1" s="1"/>
  <c r="EO61" i="1"/>
  <c r="G53" i="1"/>
  <c r="AD414" i="1" s="1"/>
  <c r="D53" i="1"/>
  <c r="C34" i="36"/>
  <c r="N57" i="1"/>
  <c r="J38" i="36"/>
  <c r="BI57" i="1" s="1"/>
  <c r="DQ57" i="1" s="1"/>
  <c r="N64" i="1"/>
  <c r="J45" i="36"/>
  <c r="BI64" i="1" s="1"/>
  <c r="T65" i="1"/>
  <c r="P46" i="36"/>
  <c r="BO65" i="1" s="1"/>
  <c r="DW65" i="1" s="1"/>
  <c r="J55" i="1"/>
  <c r="F36" i="36"/>
  <c r="BE55" i="1" s="1"/>
  <c r="V64" i="1"/>
  <c r="R45" i="36"/>
  <c r="BQ64" i="1" s="1"/>
  <c r="E66" i="1"/>
  <c r="H66" i="1"/>
  <c r="AE427" i="1" s="1"/>
  <c r="D47" i="36"/>
  <c r="AW70" i="45"/>
  <c r="G47" i="1"/>
  <c r="AD408" i="1" s="1"/>
  <c r="D47" i="1"/>
  <c r="C28" i="36"/>
  <c r="CK48" i="1"/>
  <c r="N53" i="1"/>
  <c r="J34" i="36"/>
  <c r="BI53" i="1" s="1"/>
  <c r="L65" i="1"/>
  <c r="H46" i="36"/>
  <c r="BG65" i="1" s="1"/>
  <c r="EN66" i="1"/>
  <c r="F58" i="1"/>
  <c r="C58" i="1"/>
  <c r="B39" i="36"/>
  <c r="T62" i="1"/>
  <c r="P43" i="36"/>
  <c r="BO62" i="1" s="1"/>
  <c r="CU36" i="1"/>
  <c r="EO36" i="1" s="1"/>
  <c r="EN40" i="1"/>
  <c r="EO42" i="1"/>
  <c r="EP34" i="1"/>
  <c r="AW41" i="45"/>
  <c r="E25" i="35"/>
  <c r="BM25" i="53"/>
  <c r="EO35" i="1"/>
  <c r="S45" i="1"/>
  <c r="O26" i="36"/>
  <c r="BN45" i="1" s="1"/>
  <c r="AX63" i="45"/>
  <c r="AX40" i="45"/>
  <c r="M40" i="45"/>
  <c r="O60" i="1"/>
  <c r="K41" i="36"/>
  <c r="BJ60" i="1" s="1"/>
  <c r="EM48" i="1"/>
  <c r="AX39" i="45"/>
  <c r="M39" i="45"/>
  <c r="EC51" i="1"/>
  <c r="T32" i="40"/>
  <c r="E36" i="35"/>
  <c r="BM36" i="53"/>
  <c r="M55" i="1"/>
  <c r="I36" i="36"/>
  <c r="BH55" i="1" s="1"/>
  <c r="ED58" i="1"/>
  <c r="CP34" i="1"/>
  <c r="EJ34" i="1" s="1"/>
  <c r="CU38" i="1"/>
  <c r="CU44" i="1"/>
  <c r="EO44" i="1" s="1"/>
  <c r="CP42" i="1"/>
  <c r="CQ41" i="1"/>
  <c r="EK41" i="1" s="1"/>
  <c r="CJ39" i="1"/>
  <c r="ED39" i="1" s="1"/>
  <c r="CQ50" i="1"/>
  <c r="C53" i="1"/>
  <c r="F53" i="1"/>
  <c r="B34" i="36"/>
  <c r="ET61" i="1"/>
  <c r="ET60" i="1"/>
  <c r="DB42" i="1"/>
  <c r="EV42" i="1" s="1"/>
  <c r="K49" i="1"/>
  <c r="G30" i="36"/>
  <c r="BF49" i="1" s="1"/>
  <c r="DB50" i="1"/>
  <c r="EV50" i="1" s="1"/>
  <c r="Q54" i="1"/>
  <c r="M35" i="36"/>
  <c r="BL54" i="1" s="1"/>
  <c r="R51" i="1"/>
  <c r="N32" i="36"/>
  <c r="BM51" i="1" s="1"/>
  <c r="CQ52" i="1"/>
  <c r="R61" i="1"/>
  <c r="N42" i="36"/>
  <c r="BM61" i="1" s="1"/>
  <c r="CK61" i="1"/>
  <c r="V62" i="1"/>
  <c r="R43" i="36"/>
  <c r="BQ62" i="1" s="1"/>
  <c r="M62" i="1"/>
  <c r="I43" i="36"/>
  <c r="BH62" i="1" s="1"/>
  <c r="CZ33" i="1"/>
  <c r="AW55" i="45"/>
  <c r="J58" i="1"/>
  <c r="F39" i="36"/>
  <c r="BE58" i="1" s="1"/>
  <c r="E26" i="35"/>
  <c r="BM26" i="53"/>
  <c r="M45" i="1"/>
  <c r="I26" i="36"/>
  <c r="BH45" i="1" s="1"/>
  <c r="L48" i="1"/>
  <c r="H29" i="36"/>
  <c r="BG48" i="1" s="1"/>
  <c r="CO52" i="1"/>
  <c r="CK64" i="1"/>
  <c r="Q59" i="1"/>
  <c r="M40" i="36"/>
  <c r="BL59" i="1" s="1"/>
  <c r="L43" i="35"/>
  <c r="CY56" i="1"/>
  <c r="E29" i="35"/>
  <c r="BM29" i="53"/>
  <c r="E52" i="1"/>
  <c r="H52" i="1"/>
  <c r="AE413" i="1" s="1"/>
  <c r="D33" i="36"/>
  <c r="M65" i="1"/>
  <c r="I46" i="36"/>
  <c r="BH65" i="1" s="1"/>
  <c r="AZ46" i="53"/>
  <c r="Q46" i="35"/>
  <c r="DA54" i="1"/>
  <c r="CZ35" i="1"/>
  <c r="ET35" i="1" s="1"/>
  <c r="L51" i="1"/>
  <c r="H32" i="36"/>
  <c r="BG51" i="1" s="1"/>
  <c r="AZ42" i="53"/>
  <c r="Q42" i="35"/>
  <c r="CY35" i="1"/>
  <c r="ES35" i="1" s="1"/>
  <c r="CW40" i="1"/>
  <c r="EQ40" i="1" s="1"/>
  <c r="CR41" i="1"/>
  <c r="EL41" i="1" s="1"/>
  <c r="CK46" i="1"/>
  <c r="EE46" i="1" s="1"/>
  <c r="V57" i="1"/>
  <c r="R38" i="36"/>
  <c r="BQ57" i="1" s="1"/>
  <c r="DY57" i="1" s="1"/>
  <c r="CQ33" i="1"/>
  <c r="N66" i="1"/>
  <c r="J47" i="36"/>
  <c r="BI66" i="1" s="1"/>
  <c r="DQ67" i="1" s="1"/>
  <c r="M54" i="1"/>
  <c r="I35" i="36"/>
  <c r="BH54" i="1" s="1"/>
  <c r="CJ45" i="1"/>
  <c r="ED45" i="1" s="1"/>
  <c r="M58" i="1"/>
  <c r="I39" i="36"/>
  <c r="BH58" i="1" s="1"/>
  <c r="CO33" i="1"/>
  <c r="T17" i="40"/>
  <c r="CI36" i="1"/>
  <c r="CQ37" i="1"/>
  <c r="EK38" i="1" s="1"/>
  <c r="CW36" i="1"/>
  <c r="EQ36" i="1" s="1"/>
  <c r="CZ41" i="1"/>
  <c r="M355" i="45"/>
  <c r="EV44" i="1"/>
  <c r="J44" i="1"/>
  <c r="F25" i="36"/>
  <c r="BE44" i="1" s="1"/>
  <c r="DM44" i="1" s="1"/>
  <c r="CT48" i="1"/>
  <c r="M49" i="1"/>
  <c r="I30" i="36"/>
  <c r="BH49" i="1" s="1"/>
  <c r="CZ40" i="1"/>
  <c r="Q49" i="1"/>
  <c r="M30" i="36"/>
  <c r="BL49" i="1" s="1"/>
  <c r="AW51" i="45"/>
  <c r="AZ51" i="45" s="1"/>
  <c r="J50" i="1"/>
  <c r="F31" i="36"/>
  <c r="BE50" i="1" s="1"/>
  <c r="DA53" i="1"/>
  <c r="ER59" i="1"/>
  <c r="ER58" i="1"/>
  <c r="V51" i="1"/>
  <c r="R32" i="36"/>
  <c r="BQ51" i="1" s="1"/>
  <c r="S56" i="1"/>
  <c r="O37" i="36"/>
  <c r="BN56" i="1" s="1"/>
  <c r="S61" i="1"/>
  <c r="O42" i="36"/>
  <c r="BN61" i="1" s="1"/>
  <c r="T43" i="40"/>
  <c r="DA62" i="1"/>
  <c r="EU62" i="1" s="1"/>
  <c r="F64" i="1"/>
  <c r="C64" i="1"/>
  <c r="B45" i="36"/>
  <c r="W65" i="1"/>
  <c r="S46" i="36"/>
  <c r="BR65" i="1" s="1"/>
  <c r="DC36" i="1"/>
  <c r="CR48" i="1"/>
  <c r="K57" i="1"/>
  <c r="G38" i="36"/>
  <c r="BF57" i="1" s="1"/>
  <c r="EV59" i="1"/>
  <c r="EV58" i="1"/>
  <c r="CZ53" i="1"/>
  <c r="CP51" i="1"/>
  <c r="EJ51" i="1" s="1"/>
  <c r="CY53" i="1"/>
  <c r="CI62" i="1"/>
  <c r="ER65" i="1"/>
  <c r="ER64" i="1"/>
  <c r="CJ64" i="1"/>
  <c r="CP54" i="1"/>
  <c r="EJ55" i="1" s="1"/>
  <c r="CW42" i="1"/>
  <c r="G51" i="1"/>
  <c r="AD412" i="1" s="1"/>
  <c r="D51" i="1"/>
  <c r="C32" i="36"/>
  <c r="V48" i="1"/>
  <c r="R29" i="36"/>
  <c r="BQ48" i="1" s="1"/>
  <c r="K50" i="1"/>
  <c r="G31" i="36"/>
  <c r="BF50" i="1" s="1"/>
  <c r="CK60" i="1"/>
  <c r="EE60" i="1" s="1"/>
  <c r="E40" i="35"/>
  <c r="BM40" i="53"/>
  <c r="M59" i="1"/>
  <c r="I40" i="36"/>
  <c r="BH59" i="1" s="1"/>
  <c r="K61" i="1"/>
  <c r="G42" i="36"/>
  <c r="BF61" i="1" s="1"/>
  <c r="DN61" i="1" s="1"/>
  <c r="T44" i="40"/>
  <c r="DA63" i="1"/>
  <c r="CR54" i="1"/>
  <c r="AZ28" i="53"/>
  <c r="Q28" i="35"/>
  <c r="CJ55" i="1"/>
  <c r="ED55" i="1" s="1"/>
  <c r="S66" i="1"/>
  <c r="O47" i="36"/>
  <c r="BN66" i="1" s="1"/>
  <c r="DV67" i="1" s="1"/>
  <c r="CO35" i="1"/>
  <c r="CO41" i="1"/>
  <c r="CR33" i="1"/>
  <c r="CO40" i="1"/>
  <c r="EI40" i="1" s="1"/>
  <c r="C52" i="1"/>
  <c r="F52" i="1"/>
  <c r="B33" i="36"/>
  <c r="EI46" i="1"/>
  <c r="ET59" i="1"/>
  <c r="ET58" i="1"/>
  <c r="T24" i="40"/>
  <c r="CI43" i="1"/>
  <c r="EC44" i="1" s="1"/>
  <c r="AW60" i="45"/>
  <c r="CJ63" i="1"/>
  <c r="ED63" i="1" s="1"/>
  <c r="AX60" i="45"/>
  <c r="G55" i="1"/>
  <c r="AD416" i="1" s="1"/>
  <c r="D55" i="1"/>
  <c r="C36" i="36"/>
  <c r="S59" i="1"/>
  <c r="O40" i="36"/>
  <c r="BN59" i="1" s="1"/>
  <c r="L47" i="1"/>
  <c r="H28" i="36"/>
  <c r="BG47" i="1" s="1"/>
  <c r="G56" i="1"/>
  <c r="AD417" i="1" s="1"/>
  <c r="D56" i="1"/>
  <c r="C37" i="36"/>
  <c r="CV36" i="1"/>
  <c r="CO43" i="1"/>
  <c r="CQ36" i="1"/>
  <c r="I385" i="45"/>
  <c r="I74" i="45"/>
  <c r="CY39" i="1"/>
  <c r="O47" i="1"/>
  <c r="K28" i="36"/>
  <c r="BJ47" i="1" s="1"/>
  <c r="CX51" i="1"/>
  <c r="ER51" i="1" s="1"/>
  <c r="W51" i="1"/>
  <c r="S32" i="36"/>
  <c r="BR51" i="1" s="1"/>
  <c r="CP43" i="1"/>
  <c r="EJ43" i="1" s="1"/>
  <c r="O44" i="1"/>
  <c r="K25" i="36"/>
  <c r="BJ44" i="1" s="1"/>
  <c r="CP53" i="1"/>
  <c r="EJ53" i="1" s="1"/>
  <c r="O54" i="1"/>
  <c r="K35" i="36"/>
  <c r="BJ54" i="1" s="1"/>
  <c r="DR54" i="1" s="1"/>
  <c r="AX65" i="45"/>
  <c r="BA65" i="45" s="1"/>
  <c r="CT41" i="1"/>
  <c r="EN41" i="1" s="1"/>
  <c r="DB37" i="1"/>
  <c r="E53" i="1"/>
  <c r="H53" i="1"/>
  <c r="AE414" i="1" s="1"/>
  <c r="D34" i="36"/>
  <c r="CZ54" i="1"/>
  <c r="CK58" i="1"/>
  <c r="G52" i="1"/>
  <c r="AD413" i="1" s="1"/>
  <c r="D52" i="1"/>
  <c r="C33" i="36"/>
  <c r="CX56" i="1"/>
  <c r="ER56" i="1" s="1"/>
  <c r="W56" i="1"/>
  <c r="S37" i="36"/>
  <c r="BR56" i="1" s="1"/>
  <c r="S62" i="1"/>
  <c r="O43" i="36"/>
  <c r="BN62" i="1" s="1"/>
  <c r="DV62" i="1" s="1"/>
  <c r="EO63" i="1"/>
  <c r="O61" i="1"/>
  <c r="K42" i="36"/>
  <c r="BJ61" i="1" s="1"/>
  <c r="DR61" i="1" s="1"/>
  <c r="W61" i="1"/>
  <c r="S42" i="36"/>
  <c r="BR61" i="1" s="1"/>
  <c r="N61" i="1"/>
  <c r="J42" i="36"/>
  <c r="BI61" i="1" s="1"/>
  <c r="CI63" i="1"/>
  <c r="AZ44" i="53"/>
  <c r="Q44" i="35"/>
  <c r="L63" i="1"/>
  <c r="H44" i="36"/>
  <c r="BG63" i="1" s="1"/>
  <c r="DO63" i="1" s="1"/>
  <c r="CV54" i="1"/>
  <c r="EP54" i="1" s="1"/>
  <c r="E28" i="35"/>
  <c r="BM28" i="53"/>
  <c r="M47" i="1"/>
  <c r="I28" i="36"/>
  <c r="BH47" i="1" s="1"/>
  <c r="CV48" i="1"/>
  <c r="EP48" i="1" s="1"/>
  <c r="T46" i="40"/>
  <c r="DA65" i="1"/>
  <c r="P56" i="1"/>
  <c r="L37" i="36"/>
  <c r="BK56" i="1" s="1"/>
  <c r="E45" i="35"/>
  <c r="BM45" i="53"/>
  <c r="S65" i="1"/>
  <c r="O46" i="36"/>
  <c r="BN65" i="1" s="1"/>
  <c r="EL66" i="1"/>
  <c r="V63" i="1"/>
  <c r="R44" i="36"/>
  <c r="BQ63" i="1" s="1"/>
  <c r="K58" i="1"/>
  <c r="G39" i="36"/>
  <c r="BF58" i="1" s="1"/>
  <c r="AW61" i="45"/>
  <c r="CK41" i="1"/>
  <c r="R44" i="1"/>
  <c r="N25" i="36"/>
  <c r="BM44" i="1" s="1"/>
  <c r="CX40" i="1"/>
  <c r="N45" i="1"/>
  <c r="J26" i="36"/>
  <c r="BI45" i="1" s="1"/>
  <c r="DQ45" i="1" s="1"/>
  <c r="ES46" i="1"/>
  <c r="ED46" i="1"/>
  <c r="W46" i="1"/>
  <c r="S27" i="36"/>
  <c r="BR46" i="1" s="1"/>
  <c r="AW58" i="45"/>
  <c r="G44" i="1"/>
  <c r="AD405" i="1" s="1"/>
  <c r="D44" i="1"/>
  <c r="C25" i="36"/>
  <c r="M48" i="1"/>
  <c r="I29" i="36"/>
  <c r="BH48" i="1" s="1"/>
  <c r="T50" i="1"/>
  <c r="P31" i="36"/>
  <c r="BO50" i="1" s="1"/>
  <c r="W53" i="1"/>
  <c r="S34" i="36"/>
  <c r="BR53" i="1" s="1"/>
  <c r="T28" i="40"/>
  <c r="CI47" i="1"/>
  <c r="T45" i="1"/>
  <c r="P26" i="36"/>
  <c r="BO45" i="1" s="1"/>
  <c r="S64" i="1"/>
  <c r="O45" i="36"/>
  <c r="BN64" i="1" s="1"/>
  <c r="DV64" i="1" s="1"/>
  <c r="AW40" i="45"/>
  <c r="CX36" i="1"/>
  <c r="M352" i="45"/>
  <c r="S47" i="1"/>
  <c r="O28" i="36"/>
  <c r="BN47" i="1" s="1"/>
  <c r="S51" i="1"/>
  <c r="O32" i="36"/>
  <c r="BN51" i="1" s="1"/>
  <c r="EU50" i="1"/>
  <c r="E50" i="1"/>
  <c r="H50" i="1"/>
  <c r="AE411" i="1" s="1"/>
  <c r="D31" i="36"/>
  <c r="H75" i="45"/>
  <c r="AW57" i="45"/>
  <c r="EC50" i="1"/>
  <c r="T31" i="40"/>
  <c r="T53" i="1"/>
  <c r="P34" i="36"/>
  <c r="BO53" i="1" s="1"/>
  <c r="DW53" i="1" s="1"/>
  <c r="AZ41" i="53"/>
  <c r="Q41" i="35"/>
  <c r="K44" i="1"/>
  <c r="G25" i="36"/>
  <c r="BF44" i="1" s="1"/>
  <c r="L46" i="1"/>
  <c r="H27" i="36"/>
  <c r="BG46" i="1" s="1"/>
  <c r="EM50" i="1"/>
  <c r="O58" i="1"/>
  <c r="K39" i="36"/>
  <c r="BJ58" i="1" s="1"/>
  <c r="R45" i="1"/>
  <c r="N26" i="36"/>
  <c r="BM45" i="1" s="1"/>
  <c r="L52" i="1"/>
  <c r="H33" i="36"/>
  <c r="BG52" i="1" s="1"/>
  <c r="DO52" i="1" s="1"/>
  <c r="EM61" i="1"/>
  <c r="Q63" i="1"/>
  <c r="M44" i="36"/>
  <c r="BL63" i="1" s="1"/>
  <c r="D63" i="1"/>
  <c r="G63" i="1"/>
  <c r="AD424" i="1" s="1"/>
  <c r="C44" i="36"/>
  <c r="E48" i="1"/>
  <c r="H48" i="1"/>
  <c r="AE409" i="1" s="1"/>
  <c r="D29" i="36"/>
  <c r="E34" i="35"/>
  <c r="BM34" i="53"/>
  <c r="EC54" i="1"/>
  <c r="S58" i="1"/>
  <c r="O39" i="36"/>
  <c r="BN58" i="1" s="1"/>
  <c r="R47" i="1"/>
  <c r="N28" i="36"/>
  <c r="BM47" i="1" s="1"/>
  <c r="CQ48" i="1"/>
  <c r="T54" i="1"/>
  <c r="P35" i="36"/>
  <c r="BO54" i="1" s="1"/>
  <c r="C62" i="1"/>
  <c r="F62" i="1"/>
  <c r="B43" i="36"/>
  <c r="T56" i="1"/>
  <c r="P37" i="36"/>
  <c r="BO56" i="1" s="1"/>
  <c r="N60" i="1"/>
  <c r="J41" i="36"/>
  <c r="BI60" i="1" s="1"/>
  <c r="DQ60" i="1" s="1"/>
  <c r="P47" i="1"/>
  <c r="L28" i="36"/>
  <c r="BK47" i="1" s="1"/>
  <c r="T40" i="40"/>
  <c r="M63" i="1"/>
  <c r="I44" i="36"/>
  <c r="BH63" i="1" s="1"/>
  <c r="L46" i="35"/>
  <c r="E54" i="1"/>
  <c r="H54" i="1"/>
  <c r="AE415" i="1" s="1"/>
  <c r="D35" i="36"/>
  <c r="C50" i="1"/>
  <c r="F50" i="1"/>
  <c r="B31" i="36"/>
  <c r="C49" i="1"/>
  <c r="F49" i="1"/>
  <c r="B30" i="36"/>
  <c r="W50" i="1"/>
  <c r="S31" i="36"/>
  <c r="BR50" i="1" s="1"/>
  <c r="AX68" i="45"/>
  <c r="J381" i="45"/>
  <c r="AX381" i="45" s="1"/>
  <c r="J304" i="45"/>
  <c r="AX304" i="45" s="1"/>
  <c r="J148" i="45"/>
  <c r="AX148" i="45" s="1"/>
  <c r="L59" i="1"/>
  <c r="H40" i="36"/>
  <c r="BG59" i="1" s="1"/>
  <c r="H64" i="1"/>
  <c r="AE425" i="1" s="1"/>
  <c r="E64" i="1"/>
  <c r="D45" i="36"/>
  <c r="J65" i="1"/>
  <c r="F46" i="36"/>
  <c r="BE65" i="1" s="1"/>
  <c r="DM65" i="1" s="1"/>
  <c r="M44" i="1"/>
  <c r="I25" i="36"/>
  <c r="BH44" i="1" s="1"/>
  <c r="T23" i="40"/>
  <c r="J45" i="1"/>
  <c r="F26" i="36"/>
  <c r="BE45" i="1" s="1"/>
  <c r="R46" i="1"/>
  <c r="N27" i="36"/>
  <c r="BM46" i="1" s="1"/>
  <c r="EV46" i="1"/>
  <c r="J46" i="1"/>
  <c r="F27" i="36"/>
  <c r="BE46" i="1" s="1"/>
  <c r="E43" i="1"/>
  <c r="H43" i="1"/>
  <c r="AE404" i="1" s="1"/>
  <c r="D24" i="36"/>
  <c r="EW50" i="1"/>
  <c r="CO34" i="1"/>
  <c r="CV38" i="1"/>
  <c r="EP38" i="1" s="1"/>
  <c r="DC37" i="1"/>
  <c r="CW33" i="1"/>
  <c r="EQ34" i="1" s="1"/>
  <c r="CR38" i="1"/>
  <c r="C43" i="1"/>
  <c r="F43" i="1"/>
  <c r="B24" i="36"/>
  <c r="V50" i="1"/>
  <c r="R31" i="36"/>
  <c r="BQ50" i="1" s="1"/>
  <c r="M50" i="1"/>
  <c r="I31" i="36"/>
  <c r="BH50" i="1" s="1"/>
  <c r="P53" i="1"/>
  <c r="L34" i="36"/>
  <c r="BK53" i="1" s="1"/>
  <c r="DS53" i="1" s="1"/>
  <c r="G60" i="1"/>
  <c r="AD421" i="1" s="1"/>
  <c r="D60" i="1"/>
  <c r="C41" i="36"/>
  <c r="CQ45" i="1"/>
  <c r="EK45" i="1" s="1"/>
  <c r="AW43" i="45"/>
  <c r="CR53" i="1"/>
  <c r="DA51" i="1"/>
  <c r="EU51" i="1" s="1"/>
  <c r="E51" i="1"/>
  <c r="H51" i="1"/>
  <c r="AE412" i="1" s="1"/>
  <c r="D32" i="36"/>
  <c r="I386" i="45"/>
  <c r="P55" i="1"/>
  <c r="L36" i="36"/>
  <c r="BK55" i="1" s="1"/>
  <c r="DS55" i="1" s="1"/>
  <c r="AX62" i="45"/>
  <c r="P60" i="1"/>
  <c r="L41" i="36"/>
  <c r="BK60" i="1" s="1"/>
  <c r="DS60" i="1" s="1"/>
  <c r="V66" i="1"/>
  <c r="R47" i="36"/>
  <c r="BQ66" i="1" s="1"/>
  <c r="DY67" i="1" s="1"/>
  <c r="CT34" i="1"/>
  <c r="EN34" i="1" s="1"/>
  <c r="EP44" i="1"/>
  <c r="CJ53" i="1"/>
  <c r="T57" i="1"/>
  <c r="P38" i="36"/>
  <c r="BO57" i="1" s="1"/>
  <c r="J60" i="1"/>
  <c r="F41" i="36"/>
  <c r="BE60" i="1" s="1"/>
  <c r="DM60" i="1" s="1"/>
  <c r="AZ29" i="53"/>
  <c r="Q29" i="35"/>
  <c r="T51" i="1"/>
  <c r="P32" i="36"/>
  <c r="BO51" i="1" s="1"/>
  <c r="EI66" i="1"/>
  <c r="K54" i="1"/>
  <c r="G35" i="36"/>
  <c r="BF54" i="1" s="1"/>
  <c r="EL59" i="1"/>
  <c r="EL58" i="1"/>
  <c r="AW64" i="45"/>
  <c r="AZ34" i="53"/>
  <c r="Q34" i="35"/>
  <c r="K56" i="1"/>
  <c r="G37" i="36"/>
  <c r="BF56" i="1" s="1"/>
  <c r="DN56" i="1" s="1"/>
  <c r="W55" i="1"/>
  <c r="S36" i="36"/>
  <c r="BR55" i="1" s="1"/>
  <c r="AZ24" i="53"/>
  <c r="Q24" i="35"/>
  <c r="AX52" i="45"/>
  <c r="Q51" i="1"/>
  <c r="M32" i="36"/>
  <c r="BL51" i="1" s="1"/>
  <c r="CP39" i="1"/>
  <c r="EJ39" i="1" s="1"/>
  <c r="R43" i="1"/>
  <c r="N24" i="36"/>
  <c r="BM43" i="1" s="1"/>
  <c r="Q44" i="1"/>
  <c r="M25" i="36"/>
  <c r="BL44" i="1" s="1"/>
  <c r="ER61" i="1"/>
  <c r="ER60" i="1"/>
  <c r="L43" i="1"/>
  <c r="H24" i="36"/>
  <c r="BG43" i="1" s="1"/>
  <c r="T21" i="40"/>
  <c r="CI40" i="1"/>
  <c r="CW48" i="1"/>
  <c r="EQ48" i="1" s="1"/>
  <c r="CJ52" i="1"/>
  <c r="ED52" i="1" s="1"/>
  <c r="P49" i="1"/>
  <c r="L30" i="36"/>
  <c r="BK49" i="1" s="1"/>
  <c r="CZ56" i="1"/>
  <c r="R66" i="1"/>
  <c r="N47" i="36"/>
  <c r="BM66" i="1" s="1"/>
  <c r="DU67" i="1" s="1"/>
  <c r="CX35" i="1"/>
  <c r="ER35" i="1" s="1"/>
  <c r="AW39" i="45"/>
  <c r="CX41" i="1"/>
  <c r="CU37" i="1"/>
  <c r="CZ42" i="1"/>
  <c r="CK49" i="1"/>
  <c r="EE49" i="1" s="1"/>
  <c r="V46" i="1"/>
  <c r="R27" i="36"/>
  <c r="BQ46" i="1" s="1"/>
  <c r="P45" i="1"/>
  <c r="L26" i="36"/>
  <c r="BK45" i="1" s="1"/>
  <c r="E38" i="35"/>
  <c r="BM38" i="53"/>
  <c r="M57" i="1"/>
  <c r="I38" i="36"/>
  <c r="BH57" i="1" s="1"/>
  <c r="DP57" i="1" s="1"/>
  <c r="Q47" i="1"/>
  <c r="M28" i="36"/>
  <c r="BL47" i="1" s="1"/>
  <c r="AX49" i="45"/>
  <c r="CY49" i="1"/>
  <c r="T61" i="1"/>
  <c r="P42" i="36"/>
  <c r="BO61" i="1" s="1"/>
  <c r="DW61" i="1" s="1"/>
  <c r="AX69" i="45"/>
  <c r="L64" i="1"/>
  <c r="H45" i="36"/>
  <c r="BG64" i="1" s="1"/>
  <c r="CJ42" i="1"/>
  <c r="ED42" i="1" s="1"/>
  <c r="CV49" i="1"/>
  <c r="E39" i="35"/>
  <c r="BM39" i="53"/>
  <c r="T45" i="40"/>
  <c r="DA64" i="1"/>
  <c r="CJ36" i="1"/>
  <c r="CK43" i="1"/>
  <c r="CT42" i="1"/>
  <c r="EN42" i="1" s="1"/>
  <c r="CU39" i="1"/>
  <c r="CO47" i="1"/>
  <c r="EI47" i="1" s="1"/>
  <c r="CO51" i="1"/>
  <c r="EI51" i="1" s="1"/>
  <c r="CK37" i="1"/>
  <c r="EE38" i="1" s="1"/>
  <c r="S44" i="1"/>
  <c r="O25" i="36"/>
  <c r="BN44" i="1" s="1"/>
  <c r="DV44" i="1" s="1"/>
  <c r="CU45" i="1"/>
  <c r="EO45" i="1" s="1"/>
  <c r="S54" i="1"/>
  <c r="O35" i="36"/>
  <c r="BN54" i="1" s="1"/>
  <c r="CU55" i="1"/>
  <c r="EO55" i="1" s="1"/>
  <c r="CO42" i="1"/>
  <c r="CT45" i="1"/>
  <c r="EN45" i="1" s="1"/>
  <c r="T49" i="1"/>
  <c r="P30" i="36"/>
  <c r="BO49" i="1" s="1"/>
  <c r="CQ54" i="1"/>
  <c r="E32" i="35"/>
  <c r="BM32" i="53"/>
  <c r="M51" i="1"/>
  <c r="I32" i="36"/>
  <c r="BH51" i="1" s="1"/>
  <c r="CV52" i="1"/>
  <c r="EP57" i="1"/>
  <c r="R62" i="1"/>
  <c r="N43" i="36"/>
  <c r="BM62" i="1" s="1"/>
  <c r="ES64" i="1"/>
  <c r="CW45" i="1"/>
  <c r="EQ45" i="1" s="1"/>
  <c r="K46" i="1"/>
  <c r="G27" i="36"/>
  <c r="BF46" i="1" s="1"/>
  <c r="CW55" i="1"/>
  <c r="EQ55" i="1" s="1"/>
  <c r="CR47" i="1"/>
  <c r="EL47" i="1" s="1"/>
  <c r="Q48" i="1"/>
  <c r="M29" i="36"/>
  <c r="BL48" i="1" s="1"/>
  <c r="W52" i="1"/>
  <c r="S33" i="36"/>
  <c r="BR52" i="1" s="1"/>
  <c r="R65" i="1"/>
  <c r="N46" i="36"/>
  <c r="BM65" i="1" s="1"/>
  <c r="C56" i="1"/>
  <c r="F56" i="1"/>
  <c r="B37" i="36"/>
  <c r="DC54" i="1"/>
  <c r="EW54" i="1" s="1"/>
  <c r="G59" i="1"/>
  <c r="AD420" i="1" s="1"/>
  <c r="D59" i="1"/>
  <c r="C40" i="36"/>
  <c r="N63" i="1"/>
  <c r="J44" i="36"/>
  <c r="BI63" i="1" s="1"/>
  <c r="DQ63" i="1" s="1"/>
  <c r="H65" i="1"/>
  <c r="AE426" i="1" s="1"/>
  <c r="E65" i="1"/>
  <c r="D46" i="36"/>
  <c r="DC56" i="1"/>
  <c r="R60" i="1"/>
  <c r="N41" i="36"/>
  <c r="BM60" i="1" s="1"/>
  <c r="G61" i="1"/>
  <c r="AD422" i="1" s="1"/>
  <c r="D61" i="1"/>
  <c r="C42" i="36"/>
  <c r="N55" i="1"/>
  <c r="J36" i="36"/>
  <c r="BI55" i="1" s="1"/>
  <c r="EJ46" i="1"/>
  <c r="AW62" i="45"/>
  <c r="S48" i="1"/>
  <c r="O29" i="36"/>
  <c r="BN48" i="1" s="1"/>
  <c r="CU49" i="1"/>
  <c r="EO49" i="1" s="1"/>
  <c r="CX39" i="1"/>
  <c r="ER39" i="1" s="1"/>
  <c r="CQ56" i="1"/>
  <c r="EK56" i="1" s="1"/>
  <c r="M60" i="1"/>
  <c r="I41" i="36"/>
  <c r="BH60" i="1" s="1"/>
  <c r="DC40" i="1"/>
  <c r="EW40" i="1" s="1"/>
  <c r="CJ33" i="1"/>
  <c r="Q43" i="1"/>
  <c r="M24" i="36"/>
  <c r="BL43" i="1" s="1"/>
  <c r="CK36" i="1"/>
  <c r="EE36" i="1" s="1"/>
  <c r="CS40" i="1"/>
  <c r="EM40" i="1" s="1"/>
  <c r="C45" i="1"/>
  <c r="F45" i="1"/>
  <c r="B26" i="36"/>
  <c r="Q58" i="1"/>
  <c r="M39" i="36"/>
  <c r="BL58" i="1" s="1"/>
  <c r="CK39" i="1"/>
  <c r="EE39" i="1" s="1"/>
  <c r="CJ48" i="1"/>
  <c r="N48" i="1"/>
  <c r="J29" i="36"/>
  <c r="BI48" i="1" s="1"/>
  <c r="DQ48" i="1" s="1"/>
  <c r="R59" i="1"/>
  <c r="N40" i="36"/>
  <c r="BM59" i="1" s="1"/>
  <c r="AX66" i="45"/>
  <c r="T66" i="1"/>
  <c r="P47" i="36"/>
  <c r="BO66" i="1" s="1"/>
  <c r="CV41" i="1"/>
  <c r="EP41" i="1" s="1"/>
  <c r="P44" i="1"/>
  <c r="L25" i="36"/>
  <c r="BK44" i="1" s="1"/>
  <c r="CO36" i="1"/>
  <c r="EI36" i="1" s="1"/>
  <c r="O50" i="1"/>
  <c r="K31" i="36"/>
  <c r="BJ50" i="1" s="1"/>
  <c r="DR50" i="1" s="1"/>
  <c r="Q65" i="1"/>
  <c r="M46" i="36"/>
  <c r="BL65" i="1" s="1"/>
  <c r="DT65" i="1" s="1"/>
  <c r="AW67" i="45"/>
  <c r="K62" i="1"/>
  <c r="G43" i="36"/>
  <c r="BF62" i="1" s="1"/>
  <c r="T47" i="40"/>
  <c r="CP35" i="1"/>
  <c r="EI38" i="1"/>
  <c r="CY48" i="1"/>
  <c r="CP48" i="1"/>
  <c r="EJ48" i="1" s="1"/>
  <c r="Q50" i="1"/>
  <c r="M31" i="36"/>
  <c r="BL50" i="1" s="1"/>
  <c r="DT50" i="1" s="1"/>
  <c r="N54" i="1"/>
  <c r="J35" i="36"/>
  <c r="BI54" i="1" s="1"/>
  <c r="DQ54" i="1" s="1"/>
  <c r="AX45" i="45"/>
  <c r="M45" i="45"/>
  <c r="EC46" i="1"/>
  <c r="T27" i="40"/>
  <c r="CZ52" i="1"/>
  <c r="ET52" i="1" s="1"/>
  <c r="O56" i="1"/>
  <c r="K37" i="36"/>
  <c r="BJ56" i="1" s="1"/>
  <c r="DR56" i="1" s="1"/>
  <c r="J62" i="1"/>
  <c r="F43" i="36"/>
  <c r="BE62" i="1" s="1"/>
  <c r="CR56" i="1"/>
  <c r="N65" i="1"/>
  <c r="J46" i="36"/>
  <c r="BI65" i="1" s="1"/>
  <c r="DQ65" i="1" s="1"/>
  <c r="T46" i="1"/>
  <c r="P27" i="36"/>
  <c r="BO46" i="1" s="1"/>
  <c r="L54" i="1"/>
  <c r="H35" i="36"/>
  <c r="BG54" i="1" s="1"/>
  <c r="DO54" i="1" s="1"/>
  <c r="EM58" i="1"/>
  <c r="CQ53" i="1"/>
  <c r="EK53" i="1" s="1"/>
  <c r="V47" i="1"/>
  <c r="R28" i="36"/>
  <c r="BQ47" i="1" s="1"/>
  <c r="S52" i="1"/>
  <c r="O33" i="36"/>
  <c r="BN52" i="1" s="1"/>
  <c r="DV52" i="1" s="1"/>
  <c r="CU53" i="1"/>
  <c r="W57" i="1"/>
  <c r="S38" i="36"/>
  <c r="BR57" i="1" s="1"/>
  <c r="S55" i="1"/>
  <c r="O36" i="36"/>
  <c r="BN55" i="1" s="1"/>
  <c r="DV55" i="1" s="1"/>
  <c r="CK63" i="1"/>
  <c r="EE63" i="1" s="1"/>
  <c r="M64" i="1"/>
  <c r="I45" i="36"/>
  <c r="BH64" i="1" s="1"/>
  <c r="DP64" i="1" s="1"/>
  <c r="EO58" i="1"/>
  <c r="E60" i="1"/>
  <c r="H60" i="1"/>
  <c r="AE421" i="1" s="1"/>
  <c r="D41" i="36"/>
  <c r="CR52" i="1"/>
  <c r="EL52" i="1" s="1"/>
  <c r="W60" i="1"/>
  <c r="S41" i="36"/>
  <c r="BR60" i="1" s="1"/>
  <c r="DZ60" i="1" s="1"/>
  <c r="CW53" i="1"/>
  <c r="EQ53" i="1" s="1"/>
  <c r="V59" i="1"/>
  <c r="R40" i="36"/>
  <c r="BQ59" i="1" s="1"/>
  <c r="DY59" i="1" s="1"/>
  <c r="J53" i="1"/>
  <c r="F34" i="36"/>
  <c r="BE53" i="1" s="1"/>
  <c r="DM53" i="1" s="1"/>
  <c r="K66" i="1"/>
  <c r="G47" i="36"/>
  <c r="BF66" i="1" s="1"/>
  <c r="P58" i="1"/>
  <c r="L39" i="36"/>
  <c r="BK58" i="1" s="1"/>
  <c r="EW44" i="1"/>
  <c r="CV51" i="1"/>
  <c r="EP51" i="1" s="1"/>
  <c r="AW56" i="45"/>
  <c r="AX61" i="45"/>
  <c r="EE45" i="1"/>
  <c r="ET34" i="1"/>
  <c r="AX48" i="45"/>
  <c r="G43" i="1"/>
  <c r="AD404" i="1" s="1"/>
  <c r="D43" i="1"/>
  <c r="C24" i="36"/>
  <c r="E44" i="1"/>
  <c r="H44" i="1"/>
  <c r="AE405" i="1" s="1"/>
  <c r="D25" i="36"/>
  <c r="AX47" i="45"/>
  <c r="O45" i="1"/>
  <c r="K26" i="36"/>
  <c r="BJ45" i="1" s="1"/>
  <c r="W45" i="1"/>
  <c r="S26" i="36"/>
  <c r="BR45" i="1" s="1"/>
  <c r="CX49" i="1"/>
  <c r="ER49" i="1" s="1"/>
  <c r="W49" i="1"/>
  <c r="S30" i="36"/>
  <c r="BR49" i="1" s="1"/>
  <c r="DZ49" i="1" s="1"/>
  <c r="AW48" i="45"/>
  <c r="CT52" i="1"/>
  <c r="O46" i="1"/>
  <c r="K27" i="36"/>
  <c r="BJ46" i="1" s="1"/>
  <c r="L58" i="1"/>
  <c r="H39" i="36"/>
  <c r="BG58" i="1" s="1"/>
  <c r="DO58" i="1" s="1"/>
  <c r="EU34" i="1"/>
  <c r="M42" i="45"/>
  <c r="AX42" i="45"/>
  <c r="P46" i="1"/>
  <c r="L27" i="36"/>
  <c r="BK46" i="1" s="1"/>
  <c r="CT47" i="1"/>
  <c r="EN47" i="1" s="1"/>
  <c r="G376" i="45"/>
  <c r="Q55" i="1"/>
  <c r="M36" i="36"/>
  <c r="BL55" i="1" s="1"/>
  <c r="DT55" i="1" s="1"/>
  <c r="C44" i="1"/>
  <c r="F44" i="1"/>
  <c r="B25" i="36"/>
  <c r="AZ32" i="53"/>
  <c r="Q32" i="35"/>
  <c r="N50" i="1"/>
  <c r="J31" i="36"/>
  <c r="BI50" i="1" s="1"/>
  <c r="DQ50" i="1" s="1"/>
  <c r="AZ37" i="53"/>
  <c r="Q37" i="35"/>
  <c r="EC61" i="1"/>
  <c r="G62" i="1"/>
  <c r="AD423" i="1" s="1"/>
  <c r="D62" i="1"/>
  <c r="C43" i="36"/>
  <c r="T63" i="1"/>
  <c r="P44" i="36"/>
  <c r="BO63" i="1" s="1"/>
  <c r="EM63" i="1"/>
  <c r="AX43" i="45"/>
  <c r="M43" i="45"/>
  <c r="DC42" i="1"/>
  <c r="EU44" i="1"/>
  <c r="T16" i="40"/>
  <c r="EU38" i="1"/>
  <c r="J47" i="1"/>
  <c r="F28" i="36"/>
  <c r="BE47" i="1" s="1"/>
  <c r="J51" i="1"/>
  <c r="F32" i="36"/>
  <c r="BE51" i="1" s="1"/>
  <c r="EI44" i="1"/>
  <c r="DC48" i="1"/>
  <c r="EW48" i="1" s="1"/>
  <c r="T48" i="1"/>
  <c r="P29" i="36"/>
  <c r="BO48" i="1" s="1"/>
  <c r="DW48" i="1" s="1"/>
  <c r="K48" i="1"/>
  <c r="G29" i="36"/>
  <c r="BF48" i="1" s="1"/>
  <c r="L50" i="1"/>
  <c r="H31" i="36"/>
  <c r="BG50" i="1" s="1"/>
  <c r="L60" i="1"/>
  <c r="H41" i="36"/>
  <c r="BG60" i="1" s="1"/>
  <c r="EQ38" i="1"/>
  <c r="AX59" i="45"/>
  <c r="N58" i="1"/>
  <c r="J39" i="36"/>
  <c r="BI58" i="1" s="1"/>
  <c r="ED51" i="1"/>
  <c r="T55" i="1"/>
  <c r="P36" i="36"/>
  <c r="BO55" i="1" s="1"/>
  <c r="W62" i="1"/>
  <c r="S43" i="36"/>
  <c r="BR62" i="1" s="1"/>
  <c r="DZ62" i="1" s="1"/>
  <c r="EJ64" i="1"/>
  <c r="M66" i="1"/>
  <c r="I47" i="36"/>
  <c r="BH66" i="1" s="1"/>
  <c r="E24" i="35"/>
  <c r="BM24" i="53"/>
  <c r="M43" i="1"/>
  <c r="I24" i="36"/>
  <c r="BH43" i="1" s="1"/>
  <c r="T25" i="40"/>
  <c r="V45" i="1"/>
  <c r="R26" i="36"/>
  <c r="BQ45" i="1" s="1"/>
  <c r="EU47" i="1"/>
  <c r="E47" i="1"/>
  <c r="H47" i="1"/>
  <c r="AE408" i="1" s="1"/>
  <c r="D28" i="36"/>
  <c r="AX53" i="45"/>
  <c r="P51" i="1"/>
  <c r="L32" i="36"/>
  <c r="BK51" i="1" s="1"/>
  <c r="DS51" i="1" s="1"/>
  <c r="T59" i="1"/>
  <c r="P40" i="36"/>
  <c r="BO59" i="1" s="1"/>
  <c r="T42" i="40"/>
  <c r="O57" i="1"/>
  <c r="K38" i="36"/>
  <c r="BJ57" i="1" s="1"/>
  <c r="EI55" i="1"/>
  <c r="EI57" i="1"/>
  <c r="J57" i="1"/>
  <c r="F38" i="36"/>
  <c r="BE57" i="1" s="1"/>
  <c r="DM57" i="1" s="1"/>
  <c r="EU60" i="1"/>
  <c r="K47" i="1"/>
  <c r="G28" i="36"/>
  <c r="BF47" i="1" s="1"/>
  <c r="L66" i="1"/>
  <c r="H47" i="36"/>
  <c r="BG66" i="1" s="1"/>
  <c r="DO67" i="1" s="1"/>
  <c r="ES60" i="1"/>
  <c r="EP45" i="1"/>
  <c r="L45" i="1"/>
  <c r="H26" i="36"/>
  <c r="BG45" i="1" s="1"/>
  <c r="EP47" i="1"/>
  <c r="E33" i="35"/>
  <c r="BM33" i="53"/>
  <c r="AW52" i="45"/>
  <c r="E55" i="1"/>
  <c r="H55" i="1"/>
  <c r="AE416" i="1" s="1"/>
  <c r="D36" i="36"/>
  <c r="ED60" i="1"/>
  <c r="C59" i="1"/>
  <c r="F59" i="1"/>
  <c r="B40" i="36"/>
  <c r="ED41" i="1"/>
  <c r="S49" i="1"/>
  <c r="O30" i="36"/>
  <c r="BN49" i="1" s="1"/>
  <c r="DV49" i="1" s="1"/>
  <c r="EJ52" i="1"/>
  <c r="S46" i="1"/>
  <c r="O27" i="36"/>
  <c r="BN46" i="1" s="1"/>
  <c r="DV46" i="1" s="1"/>
  <c r="EO47" i="1"/>
  <c r="T38" i="40"/>
  <c r="M351" i="45"/>
  <c r="AX56" i="45"/>
  <c r="H63" i="1"/>
  <c r="AE424" i="1" s="1"/>
  <c r="E63" i="1"/>
  <c r="D44" i="36"/>
  <c r="T58" i="1"/>
  <c r="P39" i="36"/>
  <c r="BO58" i="1" s="1"/>
  <c r="M350" i="45"/>
  <c r="GP330" i="1"/>
  <c r="GO331" i="1"/>
  <c r="CH332" i="1"/>
  <c r="HL332" i="1"/>
  <c r="B333" i="1"/>
  <c r="B394" i="1" s="1"/>
  <c r="HY331" i="1"/>
  <c r="HZ330" i="1"/>
  <c r="M104" i="51"/>
  <c r="B69" i="45"/>
  <c r="M27" i="51"/>
  <c r="M145" i="51"/>
  <c r="M180" i="51" s="1"/>
  <c r="CH256" i="1"/>
  <c r="HL256" i="1"/>
  <c r="B257" i="1"/>
  <c r="GP254" i="1"/>
  <c r="GO255" i="1"/>
  <c r="HZ254" i="1"/>
  <c r="HY255" i="1"/>
  <c r="B184" i="1"/>
  <c r="HL183" i="1"/>
  <c r="CH183" i="1"/>
  <c r="AZ48" i="45" l="1"/>
  <c r="BA52" i="45"/>
  <c r="AZ52" i="45"/>
  <c r="EV51" i="1"/>
  <c r="AZ62" i="45"/>
  <c r="EO39" i="1"/>
  <c r="EI34" i="1"/>
  <c r="DP63" i="1"/>
  <c r="EU53" i="1"/>
  <c r="ET40" i="1"/>
  <c r="EK52" i="1"/>
  <c r="EK50" i="1"/>
  <c r="EW47" i="1"/>
  <c r="EO50" i="1"/>
  <c r="DO45" i="1"/>
  <c r="EE52" i="1"/>
  <c r="DY45" i="1"/>
  <c r="ED56" i="1"/>
  <c r="DO50" i="1"/>
  <c r="EW42" i="1"/>
  <c r="EN52" i="1"/>
  <c r="EO53" i="1"/>
  <c r="DM62" i="1"/>
  <c r="DS44" i="1"/>
  <c r="DU65" i="1"/>
  <c r="DP51" i="1"/>
  <c r="EI42" i="1"/>
  <c r="ET42" i="1"/>
  <c r="ER41" i="1"/>
  <c r="DS49" i="1"/>
  <c r="DZ55" i="1"/>
  <c r="AZ64" i="45"/>
  <c r="AZ43" i="45"/>
  <c r="DT63" i="1"/>
  <c r="ES39" i="1"/>
  <c r="DM50" i="1"/>
  <c r="DU51" i="1"/>
  <c r="DQ53" i="1"/>
  <c r="EE48" i="1"/>
  <c r="DT46" i="1"/>
  <c r="ES52" i="1"/>
  <c r="EL40" i="1"/>
  <c r="DP48" i="1"/>
  <c r="CD53" i="75"/>
  <c r="CV36" i="71"/>
  <c r="T31" i="45" s="1"/>
  <c r="DP66" i="1"/>
  <c r="DP67" i="1"/>
  <c r="DN66" i="1"/>
  <c r="DN67" i="1"/>
  <c r="CA63" i="1"/>
  <c r="CA67" i="1"/>
  <c r="DW66" i="1"/>
  <c r="DW67" i="1"/>
  <c r="DM46" i="1"/>
  <c r="BA56" i="45"/>
  <c r="DO66" i="1"/>
  <c r="AW381" i="45"/>
  <c r="DR57" i="1"/>
  <c r="EQ56" i="1"/>
  <c r="DW55" i="1"/>
  <c r="DQ58" i="1"/>
  <c r="BA59" i="45"/>
  <c r="DO60" i="1"/>
  <c r="DM51" i="1"/>
  <c r="DW63" i="1"/>
  <c r="BA42" i="45"/>
  <c r="DZ45" i="1"/>
  <c r="DR45" i="1"/>
  <c r="BA61" i="45"/>
  <c r="DZ57" i="1"/>
  <c r="BA45" i="45"/>
  <c r="ES48" i="1"/>
  <c r="DN62" i="1"/>
  <c r="DU59" i="1"/>
  <c r="ED48" i="1"/>
  <c r="DT58" i="1"/>
  <c r="EM46" i="1"/>
  <c r="DP60" i="1"/>
  <c r="DZ52" i="1"/>
  <c r="DN46" i="1"/>
  <c r="DV54" i="1"/>
  <c r="EE43" i="1"/>
  <c r="ED36" i="1"/>
  <c r="EU64" i="1"/>
  <c r="DO64" i="1"/>
  <c r="DT47" i="1"/>
  <c r="DY50" i="1"/>
  <c r="EV53" i="1"/>
  <c r="EK48" i="1"/>
  <c r="ES43" i="1"/>
  <c r="DW45" i="1"/>
  <c r="AZ61" i="45"/>
  <c r="DY63" i="1"/>
  <c r="EE58" i="1"/>
  <c r="EV37" i="1"/>
  <c r="EK36" i="1"/>
  <c r="EP36" i="1"/>
  <c r="EQ42" i="1"/>
  <c r="ES53" i="1"/>
  <c r="EW36" i="1"/>
  <c r="DP54" i="1"/>
  <c r="DT54" i="1"/>
  <c r="EJ42" i="1"/>
  <c r="DM55" i="1"/>
  <c r="AZ54" i="45"/>
  <c r="DZ64" i="1"/>
  <c r="DR65" i="1"/>
  <c r="DR63" i="1"/>
  <c r="EL37" i="1"/>
  <c r="EM52" i="1"/>
  <c r="EM39" i="1"/>
  <c r="DM49" i="1"/>
  <c r="DT62" i="1"/>
  <c r="EH54" i="75"/>
  <c r="BV54" i="75" s="1"/>
  <c r="CD54" i="75" s="1"/>
  <c r="EG55" i="75"/>
  <c r="FH24" i="75"/>
  <c r="FA31" i="75"/>
  <c r="FD33" i="75"/>
  <c r="GE32" i="71"/>
  <c r="GL25" i="71"/>
  <c r="GN25" i="71"/>
  <c r="GG32" i="71"/>
  <c r="Q48" i="45"/>
  <c r="AU359" i="45" s="1"/>
  <c r="CD348" i="75"/>
  <c r="CA348" i="75"/>
  <c r="FA326" i="75" s="1"/>
  <c r="FD326" i="75"/>
  <c r="FE326" i="75"/>
  <c r="FJ319" i="75"/>
  <c r="EN54" i="71"/>
  <c r="FJ54" i="71" s="1"/>
  <c r="FK54" i="71" s="1"/>
  <c r="FL54" i="71" s="1"/>
  <c r="CP54" i="71" s="1"/>
  <c r="EI54" i="71"/>
  <c r="BS54" i="71"/>
  <c r="DS54" i="71" s="1"/>
  <c r="EX54" i="71" s="1"/>
  <c r="EY54" i="71" s="1"/>
  <c r="EZ54" i="71" s="1"/>
  <c r="CR54" i="71" s="1"/>
  <c r="FL26" i="75"/>
  <c r="FE33" i="75"/>
  <c r="EH349" i="75"/>
  <c r="BV349" i="75" s="1"/>
  <c r="EG350" i="75"/>
  <c r="ED349" i="75"/>
  <c r="BZ349" i="75" s="1"/>
  <c r="EC350" i="75"/>
  <c r="EL55" i="75"/>
  <c r="BW55" i="75" s="1"/>
  <c r="BX55" i="71" s="1"/>
  <c r="EK56" i="75"/>
  <c r="BX351" i="75"/>
  <c r="FC329" i="75" s="1"/>
  <c r="ED55" i="75"/>
  <c r="BZ55" i="75" s="1"/>
  <c r="EC56" i="75"/>
  <c r="EL350" i="75"/>
  <c r="BW350" i="75" s="1"/>
  <c r="EK351" i="75"/>
  <c r="BY349" i="75"/>
  <c r="FA32" i="75"/>
  <c r="FH25" i="75"/>
  <c r="CV49" i="71"/>
  <c r="T44" i="45" s="1"/>
  <c r="CV47" i="71"/>
  <c r="T42" i="45" s="1"/>
  <c r="CV45" i="71"/>
  <c r="T40" i="45" s="1"/>
  <c r="CV43" i="71"/>
  <c r="T38" i="45" s="1"/>
  <c r="CV41" i="71"/>
  <c r="T36" i="45" s="1"/>
  <c r="CV39" i="71"/>
  <c r="T34" i="45" s="1"/>
  <c r="CV38" i="71"/>
  <c r="CV50" i="71"/>
  <c r="T45" i="45" s="1"/>
  <c r="BE46" i="45" s="1"/>
  <c r="CV48" i="71"/>
  <c r="T43" i="45" s="1"/>
  <c r="CV46" i="71"/>
  <c r="T41" i="45" s="1"/>
  <c r="CV44" i="71"/>
  <c r="T39" i="45" s="1"/>
  <c r="CV42" i="71"/>
  <c r="T37" i="45" s="1"/>
  <c r="CV40" i="71"/>
  <c r="T35" i="45" s="1"/>
  <c r="CV37" i="71"/>
  <c r="T32" i="45" s="1"/>
  <c r="CV52" i="71"/>
  <c r="T47" i="45" s="1"/>
  <c r="BE47" i="45" s="1"/>
  <c r="GM21" i="71"/>
  <c r="GF28" i="71"/>
  <c r="CS49" i="71"/>
  <c r="GM19" i="71"/>
  <c r="GF26" i="71"/>
  <c r="CS47" i="71"/>
  <c r="GM17" i="71"/>
  <c r="GF24" i="71"/>
  <c r="CS45" i="71"/>
  <c r="GF22" i="71"/>
  <c r="GM15" i="71"/>
  <c r="CS43" i="71"/>
  <c r="CS41" i="71"/>
  <c r="GC20" i="71" s="1"/>
  <c r="GF20" i="71"/>
  <c r="CS39" i="71"/>
  <c r="GC18" i="71" s="1"/>
  <c r="GF18" i="71"/>
  <c r="T33" i="45"/>
  <c r="CS38" i="71"/>
  <c r="GC17" i="71" s="1"/>
  <c r="GF17" i="71"/>
  <c r="FP56" i="71"/>
  <c r="FO57" i="71"/>
  <c r="FH53" i="71"/>
  <c r="CO53" i="71" s="1"/>
  <c r="FG54" i="71"/>
  <c r="FD53" i="71"/>
  <c r="CN53" i="71" s="1"/>
  <c r="CV53" i="71" s="1"/>
  <c r="FC54" i="71"/>
  <c r="R46" i="45"/>
  <c r="CS50" i="71"/>
  <c r="GF29" i="71"/>
  <c r="GM22" i="71"/>
  <c r="CS48" i="71"/>
  <c r="GF27" i="71"/>
  <c r="GM20" i="71"/>
  <c r="CS46" i="71"/>
  <c r="GF25" i="71"/>
  <c r="GM18" i="71"/>
  <c r="CS44" i="71"/>
  <c r="GF23" i="71"/>
  <c r="GM16" i="71"/>
  <c r="CS42" i="71"/>
  <c r="GC21" i="71" s="1"/>
  <c r="GF21" i="71"/>
  <c r="GF19" i="71"/>
  <c r="CS40" i="71"/>
  <c r="GC19" i="71" s="1"/>
  <c r="GF15" i="71"/>
  <c r="CS36" i="71"/>
  <c r="GC15" i="71" s="1"/>
  <c r="CS37" i="71"/>
  <c r="GC16" i="71" s="1"/>
  <c r="GF16" i="71"/>
  <c r="CS52" i="71"/>
  <c r="GF31" i="71"/>
  <c r="GM24" i="71"/>
  <c r="GC30" i="71"/>
  <c r="GJ23" i="71"/>
  <c r="DU45" i="1"/>
  <c r="CS343" i="71"/>
  <c r="GC321" i="71" s="1"/>
  <c r="AZ45" i="45"/>
  <c r="AZ50" i="45"/>
  <c r="EQ49" i="1"/>
  <c r="DN47" i="1"/>
  <c r="BA53" i="45"/>
  <c r="DM47" i="1"/>
  <c r="AZ56" i="45"/>
  <c r="DW46" i="1"/>
  <c r="EJ35" i="1"/>
  <c r="BA66" i="45"/>
  <c r="DU62" i="1"/>
  <c r="EO37" i="1"/>
  <c r="DN54" i="1"/>
  <c r="DY66" i="1"/>
  <c r="EL38" i="1"/>
  <c r="EW37" i="1"/>
  <c r="EV40" i="1"/>
  <c r="DW54" i="1"/>
  <c r="DV58" i="1"/>
  <c r="DN44" i="1"/>
  <c r="DV51" i="1"/>
  <c r="ER46" i="1"/>
  <c r="EE41" i="1"/>
  <c r="EE55" i="1"/>
  <c r="DP47" i="1"/>
  <c r="DR44" i="1"/>
  <c r="DZ65" i="1"/>
  <c r="DY62" i="1"/>
  <c r="DR60" i="1"/>
  <c r="EU57" i="1"/>
  <c r="ER55" i="1"/>
  <c r="EM56" i="1"/>
  <c r="DR49" i="1"/>
  <c r="DY53" i="1"/>
  <c r="DT57" i="1"/>
  <c r="DZ44" i="1"/>
  <c r="ER48" i="1"/>
  <c r="DP53" i="1"/>
  <c r="DY56" i="1"/>
  <c r="DN52" i="1"/>
  <c r="AU363" i="45"/>
  <c r="CS341" i="71"/>
  <c r="GC319" i="71" s="1"/>
  <c r="CS345" i="71"/>
  <c r="GC323" i="71" s="1"/>
  <c r="CV347" i="71"/>
  <c r="BE354" i="45" s="1"/>
  <c r="AZ189" i="45"/>
  <c r="AZ192" i="45"/>
  <c r="BA191" i="45"/>
  <c r="AX109" i="45"/>
  <c r="BA31" i="45"/>
  <c r="BA32" i="45"/>
  <c r="K75" i="72"/>
  <c r="AX70" i="45"/>
  <c r="BA70" i="45" s="1"/>
  <c r="K61" i="72"/>
  <c r="J134" i="45"/>
  <c r="J290" i="45"/>
  <c r="J212" i="45"/>
  <c r="J367" i="45"/>
  <c r="K55" i="72"/>
  <c r="J284" i="45"/>
  <c r="J128" i="45"/>
  <c r="J206" i="45"/>
  <c r="J361" i="45"/>
  <c r="K49" i="72"/>
  <c r="J278" i="45"/>
  <c r="J355" i="45"/>
  <c r="J122" i="45"/>
  <c r="AW122" i="45" s="1"/>
  <c r="J200" i="45"/>
  <c r="AW200" i="45" s="1"/>
  <c r="K43" i="72"/>
  <c r="AX38" i="45"/>
  <c r="BA38" i="45" s="1"/>
  <c r="J349" i="45"/>
  <c r="J272" i="45"/>
  <c r="AW272" i="45" s="1"/>
  <c r="AZ272" i="45" s="1"/>
  <c r="J116" i="45"/>
  <c r="AW116" i="45" s="1"/>
  <c r="AZ116" i="45" s="1"/>
  <c r="AW38" i="45"/>
  <c r="AZ38" i="45" s="1"/>
  <c r="K69" i="72"/>
  <c r="J142" i="45"/>
  <c r="J298" i="45"/>
  <c r="J220" i="45"/>
  <c r="J375" i="45"/>
  <c r="K58" i="72"/>
  <c r="J131" i="45"/>
  <c r="J364" i="45"/>
  <c r="J287" i="45"/>
  <c r="J209" i="45"/>
  <c r="K65" i="72"/>
  <c r="J294" i="45"/>
  <c r="J138" i="45"/>
  <c r="J371" i="45"/>
  <c r="J216" i="45"/>
  <c r="AZ190" i="45"/>
  <c r="K46" i="72"/>
  <c r="J275" i="45"/>
  <c r="AW275" i="45" s="1"/>
  <c r="J352" i="45"/>
  <c r="J119" i="45"/>
  <c r="AW119" i="45" s="1"/>
  <c r="J197" i="45"/>
  <c r="AW197" i="45" s="1"/>
  <c r="K59" i="72"/>
  <c r="J365" i="45"/>
  <c r="J132" i="45"/>
  <c r="J288" i="45"/>
  <c r="J210" i="45"/>
  <c r="K50" i="72"/>
  <c r="J356" i="45"/>
  <c r="J123" i="45"/>
  <c r="AW123" i="45" s="1"/>
  <c r="J279" i="45"/>
  <c r="AW279" i="45" s="1"/>
  <c r="J201" i="45"/>
  <c r="AW201" i="45" s="1"/>
  <c r="K53" i="72"/>
  <c r="J359" i="45"/>
  <c r="J204" i="45"/>
  <c r="J282" i="45"/>
  <c r="J126" i="45"/>
  <c r="K47" i="72"/>
  <c r="J198" i="45"/>
  <c r="AW198" i="45" s="1"/>
  <c r="J353" i="45"/>
  <c r="J276" i="45"/>
  <c r="J120" i="45"/>
  <c r="AW120" i="45" s="1"/>
  <c r="K64" i="72"/>
  <c r="J137" i="45"/>
  <c r="J370" i="45"/>
  <c r="J293" i="45"/>
  <c r="J215" i="45"/>
  <c r="K67" i="72"/>
  <c r="J140" i="45"/>
  <c r="J296" i="45"/>
  <c r="J218" i="45"/>
  <c r="J373" i="45"/>
  <c r="K48" i="72"/>
  <c r="J199" i="45"/>
  <c r="AW199" i="45" s="1"/>
  <c r="J121" i="45"/>
  <c r="AW121" i="45" s="1"/>
  <c r="J277" i="45"/>
  <c r="AW277" i="45" s="1"/>
  <c r="J354" i="45"/>
  <c r="K52" i="72"/>
  <c r="J203" i="45"/>
  <c r="J281" i="45"/>
  <c r="J125" i="45"/>
  <c r="J358" i="45"/>
  <c r="K57" i="72"/>
  <c r="J286" i="45"/>
  <c r="J363" i="45"/>
  <c r="J130" i="45"/>
  <c r="J208" i="45"/>
  <c r="BE353" i="45"/>
  <c r="AZ31" i="45"/>
  <c r="AZ32" i="45"/>
  <c r="AX265" i="45"/>
  <c r="J187" i="45"/>
  <c r="AX242" i="45"/>
  <c r="AX319" i="45"/>
  <c r="AX342" i="45"/>
  <c r="AW342" i="45"/>
  <c r="K62" i="72"/>
  <c r="J368" i="45"/>
  <c r="J135" i="45"/>
  <c r="J153" i="45" s="1"/>
  <c r="J291" i="45"/>
  <c r="J309" i="45" s="1"/>
  <c r="J75" i="45"/>
  <c r="J213" i="45"/>
  <c r="J231" i="45" s="1"/>
  <c r="K45" i="72"/>
  <c r="J118" i="45"/>
  <c r="AW118" i="45" s="1"/>
  <c r="J274" i="45"/>
  <c r="AW274" i="45" s="1"/>
  <c r="J351" i="45"/>
  <c r="J196" i="45"/>
  <c r="AW196" i="45" s="1"/>
  <c r="K68" i="72"/>
  <c r="J219" i="45"/>
  <c r="J297" i="45"/>
  <c r="J374" i="45"/>
  <c r="J141" i="45"/>
  <c r="K60" i="72"/>
  <c r="J211" i="45"/>
  <c r="J366" i="45"/>
  <c r="J289" i="45"/>
  <c r="J133" i="45"/>
  <c r="K54" i="72"/>
  <c r="J127" i="45"/>
  <c r="J360" i="45"/>
  <c r="J283" i="45"/>
  <c r="J205" i="45"/>
  <c r="BA190" i="45"/>
  <c r="AZ191" i="45"/>
  <c r="K44" i="72"/>
  <c r="J350" i="45"/>
  <c r="J273" i="45"/>
  <c r="AX273" i="45" s="1"/>
  <c r="J117" i="45"/>
  <c r="AW117" i="45" s="1"/>
  <c r="J195" i="45"/>
  <c r="AW195" i="45" s="1"/>
  <c r="AZ196" i="45" s="1"/>
  <c r="K63" i="72"/>
  <c r="J136" i="45"/>
  <c r="J214" i="45"/>
  <c r="J369" i="45"/>
  <c r="J292" i="45"/>
  <c r="K66" i="72"/>
  <c r="J372" i="45"/>
  <c r="J139" i="45"/>
  <c r="J295" i="45"/>
  <c r="J217" i="45"/>
  <c r="K56" i="72"/>
  <c r="J129" i="45"/>
  <c r="J207" i="45"/>
  <c r="J285" i="45"/>
  <c r="J362" i="45"/>
  <c r="CV350" i="71"/>
  <c r="BE357" i="45" s="1"/>
  <c r="CS350" i="71"/>
  <c r="GC328" i="71" s="1"/>
  <c r="FC354" i="71"/>
  <c r="FD353" i="71"/>
  <c r="CN353" i="71" s="1"/>
  <c r="BE345" i="45"/>
  <c r="CS351" i="71"/>
  <c r="GC329" i="71" s="1"/>
  <c r="CV336" i="71"/>
  <c r="BE344" i="45" s="1"/>
  <c r="CV339" i="71"/>
  <c r="BE346" i="45" s="1"/>
  <c r="CV342" i="71"/>
  <c r="BE349" i="45" s="1"/>
  <c r="CV344" i="71"/>
  <c r="BE351" i="45" s="1"/>
  <c r="CS346" i="71"/>
  <c r="GC324" i="71" s="1"/>
  <c r="GF330" i="71"/>
  <c r="GC313" i="71"/>
  <c r="GJ313" i="71"/>
  <c r="FG353" i="71"/>
  <c r="FH352" i="71"/>
  <c r="CO352" i="71" s="1"/>
  <c r="CS352" i="71" s="1"/>
  <c r="GC330" i="71" s="1"/>
  <c r="CV340" i="71"/>
  <c r="CV348" i="71"/>
  <c r="GL328" i="71"/>
  <c r="U367" i="51"/>
  <c r="GG335" i="71"/>
  <c r="EY359" i="71"/>
  <c r="EZ358" i="71"/>
  <c r="CR358" i="71" s="1"/>
  <c r="EU63" i="1"/>
  <c r="EC40" i="1"/>
  <c r="EC65" i="1"/>
  <c r="EC42" i="1"/>
  <c r="EC47" i="1"/>
  <c r="EC43" i="1"/>
  <c r="EC62" i="1"/>
  <c r="EC36" i="1"/>
  <c r="EC56" i="1"/>
  <c r="EC53" i="1"/>
  <c r="AC417" i="1"/>
  <c r="AC410" i="1"/>
  <c r="AC413" i="1"/>
  <c r="AC425" i="1"/>
  <c r="AC414" i="1"/>
  <c r="AC424" i="1"/>
  <c r="AC407" i="1"/>
  <c r="AC421" i="1"/>
  <c r="AC409" i="1"/>
  <c r="AC415" i="1"/>
  <c r="AC427" i="1"/>
  <c r="AC408" i="1"/>
  <c r="AC426" i="1"/>
  <c r="AC416" i="1"/>
  <c r="AC420" i="1"/>
  <c r="AC405" i="1"/>
  <c r="AC406" i="1"/>
  <c r="AC404" i="1"/>
  <c r="AC411" i="1"/>
  <c r="AC423" i="1"/>
  <c r="AC419" i="1"/>
  <c r="AC418" i="1"/>
  <c r="AC412" i="1"/>
  <c r="AC422" i="1"/>
  <c r="ET37" i="1"/>
  <c r="AZ265" i="45"/>
  <c r="AZ266" i="45"/>
  <c r="AZ109" i="45"/>
  <c r="AZ110" i="45"/>
  <c r="H18" i="70"/>
  <c r="H19" i="70" s="1"/>
  <c r="H46" i="45"/>
  <c r="CE69" i="1"/>
  <c r="CF67" i="1" s="1"/>
  <c r="BV428" i="1" s="1"/>
  <c r="N334" i="51" s="1"/>
  <c r="H357" i="45"/>
  <c r="J19" i="70"/>
  <c r="H71" i="45"/>
  <c r="H382" i="45"/>
  <c r="CA42" i="1"/>
  <c r="CA60" i="1"/>
  <c r="CA37" i="1"/>
  <c r="CA58" i="1"/>
  <c r="CA62" i="1"/>
  <c r="CA50" i="1"/>
  <c r="CA44" i="1"/>
  <c r="CA36" i="1"/>
  <c r="CA49" i="1"/>
  <c r="CA52" i="1"/>
  <c r="CA35" i="1"/>
  <c r="CA54" i="1"/>
  <c r="CA45" i="1"/>
  <c r="CA33" i="1"/>
  <c r="CA57" i="1"/>
  <c r="CA34" i="1"/>
  <c r="CA53" i="1"/>
  <c r="CA51" i="1"/>
  <c r="CA39" i="1"/>
  <c r="CA55" i="1"/>
  <c r="CA38" i="1"/>
  <c r="CA48" i="1"/>
  <c r="CA65" i="1"/>
  <c r="CA47" i="1"/>
  <c r="CA40" i="1"/>
  <c r="CA43" i="1"/>
  <c r="CA56" i="1"/>
  <c r="CA61" i="1"/>
  <c r="CA64" i="1"/>
  <c r="CA46" i="1"/>
  <c r="CA59" i="1"/>
  <c r="CA66" i="1"/>
  <c r="IR182" i="1"/>
  <c r="IN182" i="1"/>
  <c r="II182" i="1" s="1"/>
  <c r="IQ182" i="1"/>
  <c r="IK182" i="1"/>
  <c r="IM182" i="1"/>
  <c r="IL182" i="1"/>
  <c r="GO108" i="1"/>
  <c r="GP107" i="1"/>
  <c r="HY182" i="1"/>
  <c r="HZ181" i="1"/>
  <c r="HY108" i="1"/>
  <c r="HZ107" i="1"/>
  <c r="CH107" i="1"/>
  <c r="B108" i="1"/>
  <c r="HL107" i="1"/>
  <c r="GP183" i="1"/>
  <c r="GO184" i="1"/>
  <c r="AW68" i="45"/>
  <c r="AZ68" i="45" s="1"/>
  <c r="DS46" i="1"/>
  <c r="DY47" i="1"/>
  <c r="DV48" i="1"/>
  <c r="EP49" i="1"/>
  <c r="DW51" i="1"/>
  <c r="DP50" i="1"/>
  <c r="DM45" i="1"/>
  <c r="AZ60" i="45"/>
  <c r="DN50" i="1"/>
  <c r="BA39" i="45"/>
  <c r="DT53" i="1"/>
  <c r="ET49" i="1"/>
  <c r="DR46" i="1"/>
  <c r="DT48" i="1"/>
  <c r="DU46" i="1"/>
  <c r="EC63" i="1"/>
  <c r="ET54" i="1"/>
  <c r="DP59" i="1"/>
  <c r="ET41" i="1"/>
  <c r="AZ55" i="45"/>
  <c r="EE61" i="1"/>
  <c r="AZ70" i="45"/>
  <c r="DU54" i="1"/>
  <c r="EU42" i="1"/>
  <c r="EM37" i="1"/>
  <c r="DU60" i="1"/>
  <c r="EE65" i="1"/>
  <c r="AZ42" i="45"/>
  <c r="ET50" i="1"/>
  <c r="AC210" i="1"/>
  <c r="AC284" i="1"/>
  <c r="AC359" i="1"/>
  <c r="AC136" i="1"/>
  <c r="AZ55" i="1"/>
  <c r="BC55" i="1"/>
  <c r="DW59" i="1"/>
  <c r="AZ47" i="1"/>
  <c r="BC47" i="1"/>
  <c r="DN48" i="1"/>
  <c r="M121" i="45"/>
  <c r="M277" i="45"/>
  <c r="AX277" i="45"/>
  <c r="AY62" i="1"/>
  <c r="BB62" i="1"/>
  <c r="AD362" i="1"/>
  <c r="AD213" i="1"/>
  <c r="AD287" i="1"/>
  <c r="AD139" i="1"/>
  <c r="U56" i="1"/>
  <c r="Q37" i="36"/>
  <c r="BP56" i="1" s="1"/>
  <c r="U51" i="1"/>
  <c r="Q32" i="36"/>
  <c r="BP51" i="1" s="1"/>
  <c r="AX44" i="1"/>
  <c r="BA44" i="1"/>
  <c r="AX120" i="45"/>
  <c r="M120" i="45"/>
  <c r="AE195" i="1"/>
  <c r="AE269" i="1"/>
  <c r="AE344" i="1"/>
  <c r="AE121" i="1"/>
  <c r="AY43" i="1"/>
  <c r="BB43" i="1"/>
  <c r="AD120" i="1"/>
  <c r="AD194" i="1"/>
  <c r="AD268" i="1"/>
  <c r="AD343" i="1"/>
  <c r="BA48" i="45"/>
  <c r="AE211" i="1"/>
  <c r="AE285" i="1"/>
  <c r="AE137" i="1"/>
  <c r="AE360" i="1"/>
  <c r="EL57" i="1"/>
  <c r="EL56" i="1"/>
  <c r="AX123" i="45"/>
  <c r="M123" i="45"/>
  <c r="M279" i="45"/>
  <c r="J301" i="45"/>
  <c r="AW301" i="45" s="1"/>
  <c r="J378" i="45"/>
  <c r="J145" i="45"/>
  <c r="AX145" i="45" s="1"/>
  <c r="J223" i="45"/>
  <c r="AW223" i="45" s="1"/>
  <c r="AW145" i="45"/>
  <c r="AW66" i="45"/>
  <c r="AZ66" i="45" s="1"/>
  <c r="BA45" i="1"/>
  <c r="DI45" i="1" s="1"/>
  <c r="AX45" i="1"/>
  <c r="EW56" i="1"/>
  <c r="EW57" i="1"/>
  <c r="BB59" i="1"/>
  <c r="AY59" i="1"/>
  <c r="AD210" i="1"/>
  <c r="AD284" i="1"/>
  <c r="AD359" i="1"/>
  <c r="AD136" i="1"/>
  <c r="BA56" i="1"/>
  <c r="AX56" i="1"/>
  <c r="W70" i="1"/>
  <c r="EP52" i="1"/>
  <c r="I51" i="1"/>
  <c r="X51" i="1" s="1"/>
  <c r="E32" i="36"/>
  <c r="EK54" i="1"/>
  <c r="I58" i="1"/>
  <c r="E39" i="36"/>
  <c r="BD58" i="1" s="1"/>
  <c r="BA69" i="45"/>
  <c r="BA388" i="45" s="1"/>
  <c r="AX388" i="45"/>
  <c r="ES49" i="1"/>
  <c r="DS45" i="1"/>
  <c r="DY46" i="1"/>
  <c r="ET56" i="1"/>
  <c r="ET57" i="1"/>
  <c r="DT44" i="1"/>
  <c r="DT51" i="1"/>
  <c r="AE128" i="1"/>
  <c r="AE202" i="1"/>
  <c r="AE276" i="1"/>
  <c r="AE351" i="1"/>
  <c r="EL53" i="1"/>
  <c r="AX43" i="1"/>
  <c r="BA43" i="1"/>
  <c r="AE194" i="1"/>
  <c r="AE268" i="1"/>
  <c r="AE343" i="1"/>
  <c r="AE120" i="1"/>
  <c r="DO59" i="1"/>
  <c r="AC200" i="1"/>
  <c r="AC274" i="1"/>
  <c r="AC349" i="1"/>
  <c r="AC126" i="1"/>
  <c r="AX50" i="1"/>
  <c r="BA50" i="1"/>
  <c r="AE205" i="1"/>
  <c r="AE279" i="1"/>
  <c r="AE354" i="1"/>
  <c r="AE131" i="1"/>
  <c r="AC213" i="1"/>
  <c r="AC287" i="1"/>
  <c r="AC139" i="1"/>
  <c r="AC362" i="1"/>
  <c r="DU47" i="1"/>
  <c r="AE199" i="1"/>
  <c r="AE273" i="1"/>
  <c r="AE348" i="1"/>
  <c r="AE125" i="1"/>
  <c r="EN46" i="1"/>
  <c r="AD214" i="1"/>
  <c r="AD288" i="1"/>
  <c r="AD363" i="1"/>
  <c r="AD140" i="1"/>
  <c r="EP53" i="1"/>
  <c r="DO46" i="1"/>
  <c r="U60" i="1"/>
  <c r="Q41" i="36"/>
  <c r="BP60" i="1" s="1"/>
  <c r="AZ57" i="45"/>
  <c r="H309" i="45"/>
  <c r="AW291" i="45"/>
  <c r="AE127" i="1"/>
  <c r="AE201" i="1"/>
  <c r="AE275" i="1"/>
  <c r="AE350" i="1"/>
  <c r="EW38" i="1"/>
  <c r="ER36" i="1"/>
  <c r="DZ53" i="1"/>
  <c r="DW50" i="1"/>
  <c r="AY44" i="1"/>
  <c r="BB44" i="1"/>
  <c r="AD121" i="1"/>
  <c r="AD344" i="1"/>
  <c r="AD195" i="1"/>
  <c r="AD269" i="1"/>
  <c r="AZ58" i="45"/>
  <c r="DZ46" i="1"/>
  <c r="ES50" i="1"/>
  <c r="DU44" i="1"/>
  <c r="DV65" i="1"/>
  <c r="DS56" i="1"/>
  <c r="EU65" i="1"/>
  <c r="DZ56" i="1"/>
  <c r="AY52" i="1"/>
  <c r="BB52" i="1"/>
  <c r="G70" i="1"/>
  <c r="AD129" i="1"/>
  <c r="AD352" i="1"/>
  <c r="AD203" i="1"/>
  <c r="AD277" i="1"/>
  <c r="AZ53" i="1"/>
  <c r="BC53" i="1"/>
  <c r="DZ51" i="1"/>
  <c r="DR47" i="1"/>
  <c r="I230" i="45"/>
  <c r="I152" i="45"/>
  <c r="EI43" i="1"/>
  <c r="AY56" i="1"/>
  <c r="BB56" i="1"/>
  <c r="AD133" i="1"/>
  <c r="AD356" i="1"/>
  <c r="AD207" i="1"/>
  <c r="AD281" i="1"/>
  <c r="BA60" i="45"/>
  <c r="BA52" i="1"/>
  <c r="AX52" i="1"/>
  <c r="C70" i="1"/>
  <c r="EI41" i="1"/>
  <c r="EI35" i="1"/>
  <c r="U47" i="1"/>
  <c r="Q28" i="36"/>
  <c r="BP47" i="1" s="1"/>
  <c r="I59" i="1"/>
  <c r="E40" i="36"/>
  <c r="BD59" i="1" s="1"/>
  <c r="ET53" i="1"/>
  <c r="DN57" i="1"/>
  <c r="BA64" i="1"/>
  <c r="AX64" i="1"/>
  <c r="AC215" i="1"/>
  <c r="AC289" i="1"/>
  <c r="AC364" i="1"/>
  <c r="AC141" i="1"/>
  <c r="DV56" i="1"/>
  <c r="DY51" i="1"/>
  <c r="DT49" i="1"/>
  <c r="EP50" i="1"/>
  <c r="EN48" i="1"/>
  <c r="DQ66" i="1"/>
  <c r="U61" i="1"/>
  <c r="Q42" i="36"/>
  <c r="BP61" i="1" s="1"/>
  <c r="DX61" i="1" s="1"/>
  <c r="ER50" i="1"/>
  <c r="AZ52" i="1"/>
  <c r="BC52" i="1"/>
  <c r="E70" i="1"/>
  <c r="DT59" i="1"/>
  <c r="EI52" i="1"/>
  <c r="I45" i="1"/>
  <c r="E26" i="36"/>
  <c r="DM58" i="1"/>
  <c r="AC130" i="1"/>
  <c r="AC204" i="1"/>
  <c r="AC278" i="1"/>
  <c r="AC353" i="1"/>
  <c r="EO38" i="1"/>
  <c r="DP55" i="1"/>
  <c r="M273" i="45"/>
  <c r="AX274" i="45"/>
  <c r="M274" i="45"/>
  <c r="BA40" i="45"/>
  <c r="DV45" i="1"/>
  <c r="AZ197" i="45"/>
  <c r="ED34" i="1"/>
  <c r="BA58" i="1"/>
  <c r="AX58" i="1"/>
  <c r="AC209" i="1"/>
  <c r="AC283" i="1"/>
  <c r="AC358" i="1"/>
  <c r="AC135" i="1"/>
  <c r="DO65" i="1"/>
  <c r="AW226" i="45"/>
  <c r="AW148" i="45"/>
  <c r="BC66" i="1"/>
  <c r="DK67" i="1" s="1"/>
  <c r="AZ66" i="1"/>
  <c r="DH67" i="1" s="1"/>
  <c r="DQ64" i="1"/>
  <c r="AY53" i="1"/>
  <c r="DG53" i="1" s="1"/>
  <c r="BB53" i="1"/>
  <c r="DJ53" i="1" s="1"/>
  <c r="AD204" i="1"/>
  <c r="AD278" i="1"/>
  <c r="AD353" i="1"/>
  <c r="AD130" i="1"/>
  <c r="DV60" i="1"/>
  <c r="AE212" i="1"/>
  <c r="AE286" i="1"/>
  <c r="AE361" i="1"/>
  <c r="AE138" i="1"/>
  <c r="U52" i="1"/>
  <c r="Q33" i="36"/>
  <c r="BP52" i="1" s="1"/>
  <c r="EW49" i="1"/>
  <c r="EV38" i="1"/>
  <c r="DS61" i="1"/>
  <c r="DP61" i="1"/>
  <c r="EJ49" i="1"/>
  <c r="U49" i="1"/>
  <c r="Q30" i="36"/>
  <c r="BP49" i="1" s="1"/>
  <c r="EC64" i="1"/>
  <c r="AZ65" i="45"/>
  <c r="AE210" i="1"/>
  <c r="AE284" i="1"/>
  <c r="AE359" i="1"/>
  <c r="AE136" i="1"/>
  <c r="DQ49" i="1"/>
  <c r="AW276" i="45"/>
  <c r="I60" i="1"/>
  <c r="E41" i="36"/>
  <c r="BD60" i="1" s="1"/>
  <c r="DL60" i="1" s="1"/>
  <c r="EK46" i="1"/>
  <c r="EO56" i="1"/>
  <c r="ED43" i="1"/>
  <c r="DZ54" i="1"/>
  <c r="AY50" i="1"/>
  <c r="BB50" i="1"/>
  <c r="AD350" i="1"/>
  <c r="AD201" i="1"/>
  <c r="AD275" i="1"/>
  <c r="AD127" i="1"/>
  <c r="EL49" i="1"/>
  <c r="ER37" i="1"/>
  <c r="EM43" i="1"/>
  <c r="DM63" i="1"/>
  <c r="DY58" i="1"/>
  <c r="BB65" i="1"/>
  <c r="AY65" i="1"/>
  <c r="V70" i="1"/>
  <c r="DY65" i="1"/>
  <c r="EU52" i="1"/>
  <c r="AD358" i="1"/>
  <c r="AD135" i="1"/>
  <c r="AD209" i="1"/>
  <c r="AD283" i="1"/>
  <c r="DV53" i="1"/>
  <c r="AW388" i="45"/>
  <c r="EP39" i="1"/>
  <c r="EE59" i="1"/>
  <c r="DU52" i="1"/>
  <c r="DR55" i="1"/>
  <c r="BA64" i="45"/>
  <c r="N70" i="1"/>
  <c r="ER52" i="1"/>
  <c r="AY48" i="1"/>
  <c r="BB48" i="1"/>
  <c r="AD125" i="1"/>
  <c r="AD348" i="1"/>
  <c r="AD199" i="1"/>
  <c r="AD273" i="1"/>
  <c r="AE139" i="1"/>
  <c r="AE213" i="1"/>
  <c r="AE287" i="1"/>
  <c r="AE362" i="1"/>
  <c r="DM61" i="1"/>
  <c r="AC134" i="1"/>
  <c r="AC208" i="1"/>
  <c r="AC282" i="1"/>
  <c r="AC357" i="1"/>
  <c r="DY49" i="1"/>
  <c r="EK34" i="1"/>
  <c r="I54" i="1"/>
  <c r="E35" i="36"/>
  <c r="EK51" i="1"/>
  <c r="EI53" i="1"/>
  <c r="EJ44" i="1"/>
  <c r="EJ40" i="1"/>
  <c r="EQ46" i="1"/>
  <c r="AC123" i="1"/>
  <c r="AC197" i="1"/>
  <c r="AC271" i="1"/>
  <c r="AC346" i="1"/>
  <c r="DZ63" i="1"/>
  <c r="DN59" i="1"/>
  <c r="EC48" i="1"/>
  <c r="BA60" i="1"/>
  <c r="AX60" i="1"/>
  <c r="BA57" i="45"/>
  <c r="I231" i="45"/>
  <c r="DZ58" i="1"/>
  <c r="DS58" i="1"/>
  <c r="DS57" i="1"/>
  <c r="U46" i="1"/>
  <c r="Q27" i="36"/>
  <c r="BP46" i="1" s="1"/>
  <c r="EK49" i="1"/>
  <c r="EK40" i="1"/>
  <c r="AX48" i="1"/>
  <c r="BA48" i="1"/>
  <c r="EV43" i="1"/>
  <c r="AY46" i="1"/>
  <c r="BB46" i="1"/>
  <c r="AD346" i="1"/>
  <c r="AD197" i="1"/>
  <c r="AD271" i="1"/>
  <c r="AD123" i="1"/>
  <c r="AE134" i="1"/>
  <c r="AE208" i="1"/>
  <c r="AE282" i="1"/>
  <c r="AE357" i="1"/>
  <c r="DU58" i="1"/>
  <c r="DU57" i="1"/>
  <c r="AZ53" i="45"/>
  <c r="AZ46" i="1"/>
  <c r="BC46" i="1"/>
  <c r="DO56" i="1"/>
  <c r="AC205" i="1"/>
  <c r="AC279" i="1"/>
  <c r="AC354" i="1"/>
  <c r="AC131" i="1"/>
  <c r="U62" i="1"/>
  <c r="Q43" i="36"/>
  <c r="BP62" i="1" s="1"/>
  <c r="DX62" i="1" s="1"/>
  <c r="BA51" i="1"/>
  <c r="DI51" i="1" s="1"/>
  <c r="AX51" i="1"/>
  <c r="DN60" i="1"/>
  <c r="DW60" i="1"/>
  <c r="DO57" i="1"/>
  <c r="U57" i="1"/>
  <c r="Q38" i="36"/>
  <c r="BP57" i="1" s="1"/>
  <c r="DX57" i="1" s="1"/>
  <c r="EC57" i="1"/>
  <c r="EW41" i="1"/>
  <c r="ET36" i="1"/>
  <c r="EM44" i="1"/>
  <c r="EQ43" i="1"/>
  <c r="EO40" i="1"/>
  <c r="M197" i="45"/>
  <c r="BA41" i="45"/>
  <c r="DS59" i="1"/>
  <c r="BA66" i="1"/>
  <c r="DI67" i="1" s="1"/>
  <c r="AX66" i="1"/>
  <c r="DF67" i="1" s="1"/>
  <c r="DQ46" i="1"/>
  <c r="DM64" i="1"/>
  <c r="AX61" i="1"/>
  <c r="BA61" i="1"/>
  <c r="DI61" i="1" s="1"/>
  <c r="M70" i="1"/>
  <c r="EC41" i="1"/>
  <c r="BC58" i="1"/>
  <c r="AZ58" i="1"/>
  <c r="AE209" i="1"/>
  <c r="AE283" i="1"/>
  <c r="AE358" i="1"/>
  <c r="AE135" i="1"/>
  <c r="EN54" i="1"/>
  <c r="P63" i="1"/>
  <c r="L44" i="36"/>
  <c r="BK63" i="1" s="1"/>
  <c r="J70" i="1"/>
  <c r="EJ41" i="1"/>
  <c r="Q70" i="1"/>
  <c r="EN49" i="1"/>
  <c r="DQ51" i="1"/>
  <c r="DR51" i="1"/>
  <c r="DZ47" i="1"/>
  <c r="ED37" i="1"/>
  <c r="EU36" i="1"/>
  <c r="DS50" i="1"/>
  <c r="U45" i="1"/>
  <c r="Q26" i="36"/>
  <c r="BP45" i="1" s="1"/>
  <c r="EO54" i="1"/>
  <c r="AX47" i="1"/>
  <c r="BA47" i="1"/>
  <c r="P70" i="1"/>
  <c r="EQ41" i="1"/>
  <c r="EP42" i="1"/>
  <c r="EP43" i="1"/>
  <c r="DZ66" i="1"/>
  <c r="U64" i="1"/>
  <c r="Q45" i="36"/>
  <c r="BP64" i="1" s="1"/>
  <c r="EC66" i="1"/>
  <c r="I65" i="1"/>
  <c r="E46" i="36"/>
  <c r="BD65" i="1" s="1"/>
  <c r="EU43" i="1"/>
  <c r="DR52" i="1"/>
  <c r="EE42" i="1"/>
  <c r="P64" i="1"/>
  <c r="L45" i="36"/>
  <c r="BK64" i="1" s="1"/>
  <c r="DS64" i="1" s="1"/>
  <c r="EE62" i="1"/>
  <c r="EN55" i="1"/>
  <c r="DM54" i="1"/>
  <c r="BA44" i="45"/>
  <c r="M122" i="45"/>
  <c r="EL42" i="1"/>
  <c r="DZ48" i="1"/>
  <c r="DW52" i="1"/>
  <c r="ES36" i="1"/>
  <c r="AD141" i="1"/>
  <c r="AD364" i="1"/>
  <c r="AD215" i="1"/>
  <c r="AD289" i="1"/>
  <c r="DT64" i="1"/>
  <c r="DU48" i="1"/>
  <c r="DO44" i="1"/>
  <c r="ER42" i="1"/>
  <c r="DN64" i="1"/>
  <c r="DW64" i="1"/>
  <c r="AE207" i="1"/>
  <c r="AE281" i="1"/>
  <c r="AE356" i="1"/>
  <c r="AE133" i="1"/>
  <c r="AX55" i="1"/>
  <c r="BA55" i="1"/>
  <c r="AZ45" i="1"/>
  <c r="BC45" i="1"/>
  <c r="EM36" i="1"/>
  <c r="BA55" i="45"/>
  <c r="AE200" i="1"/>
  <c r="AE274" i="1"/>
  <c r="AE349" i="1"/>
  <c r="AE126" i="1"/>
  <c r="DU49" i="1"/>
  <c r="EE47" i="1"/>
  <c r="AZ49" i="45"/>
  <c r="EM38" i="1"/>
  <c r="ED44" i="1"/>
  <c r="AZ63" i="1"/>
  <c r="BC63" i="1"/>
  <c r="AE140" i="1"/>
  <c r="AE214" i="1"/>
  <c r="AE288" i="1"/>
  <c r="AE363" i="1"/>
  <c r="AX59" i="1"/>
  <c r="BA59" i="1"/>
  <c r="DI59" i="1" s="1"/>
  <c r="AE132" i="1"/>
  <c r="AE206" i="1"/>
  <c r="AE280" i="1"/>
  <c r="AE355" i="1"/>
  <c r="I52" i="1"/>
  <c r="E33" i="36"/>
  <c r="AE124" i="1"/>
  <c r="AE198" i="1"/>
  <c r="AE272" i="1"/>
  <c r="AE347" i="1"/>
  <c r="I43" i="1"/>
  <c r="E24" i="36"/>
  <c r="BA43" i="45"/>
  <c r="M199" i="45"/>
  <c r="AX199" i="45"/>
  <c r="AC195" i="1"/>
  <c r="AC269" i="1"/>
  <c r="AC344" i="1"/>
  <c r="AC121" i="1"/>
  <c r="AX198" i="45"/>
  <c r="M198" i="45"/>
  <c r="M276" i="45"/>
  <c r="AZ44" i="1"/>
  <c r="BC44" i="1"/>
  <c r="BC60" i="1"/>
  <c r="AZ60" i="1"/>
  <c r="S70" i="1"/>
  <c r="AX201" i="45"/>
  <c r="M201" i="45"/>
  <c r="J144" i="45"/>
  <c r="AW144" i="45" s="1"/>
  <c r="J222" i="45"/>
  <c r="AW222" i="45" s="1"/>
  <c r="J300" i="45"/>
  <c r="AX300" i="45" s="1"/>
  <c r="J377" i="45"/>
  <c r="AW300" i="45"/>
  <c r="AC196" i="1"/>
  <c r="AC270" i="1"/>
  <c r="AC345" i="1"/>
  <c r="AC122" i="1"/>
  <c r="DQ55" i="1"/>
  <c r="BB61" i="1"/>
  <c r="AY61" i="1"/>
  <c r="AD138" i="1"/>
  <c r="AD212" i="1"/>
  <c r="AD286" i="1"/>
  <c r="AD361" i="1"/>
  <c r="AZ65" i="1"/>
  <c r="BC65" i="1"/>
  <c r="AE216" i="1"/>
  <c r="AE290" i="1"/>
  <c r="AE365" i="1"/>
  <c r="AE142" i="1"/>
  <c r="AC207" i="1"/>
  <c r="AC281" i="1"/>
  <c r="AC356" i="1"/>
  <c r="AC133" i="1"/>
  <c r="DW49" i="1"/>
  <c r="EE37" i="1"/>
  <c r="BA49" i="45"/>
  <c r="I57" i="1"/>
  <c r="X57" i="1" s="1"/>
  <c r="E38" i="36"/>
  <c r="BD57" i="1" s="1"/>
  <c r="DU66" i="1"/>
  <c r="U43" i="1"/>
  <c r="Q24" i="36"/>
  <c r="BP43" i="1" s="1"/>
  <c r="U53" i="1"/>
  <c r="Q34" i="36"/>
  <c r="BP53" i="1" s="1"/>
  <c r="DX53" i="1" s="1"/>
  <c r="U48" i="1"/>
  <c r="Q29" i="36"/>
  <c r="BP48" i="1" s="1"/>
  <c r="DX48" i="1" s="1"/>
  <c r="DW58" i="1"/>
  <c r="DW57" i="1"/>
  <c r="ED53" i="1"/>
  <c r="BA62" i="45"/>
  <c r="AZ51" i="1"/>
  <c r="BC51" i="1"/>
  <c r="BB60" i="1"/>
  <c r="DJ60" i="1" s="1"/>
  <c r="AY60" i="1"/>
  <c r="DG60" i="1" s="1"/>
  <c r="AD360" i="1"/>
  <c r="AD211" i="1"/>
  <c r="AD285" i="1"/>
  <c r="AD137" i="1"/>
  <c r="AC194" i="1"/>
  <c r="AC268" i="1"/>
  <c r="AC343" i="1"/>
  <c r="AC120" i="1"/>
  <c r="AZ43" i="1"/>
  <c r="BC43" i="1"/>
  <c r="DP44" i="1"/>
  <c r="BC64" i="1"/>
  <c r="AZ64" i="1"/>
  <c r="AE215" i="1"/>
  <c r="AE289" i="1"/>
  <c r="AE364" i="1"/>
  <c r="AE141" i="1"/>
  <c r="J302" i="45"/>
  <c r="AX302" i="45" s="1"/>
  <c r="J224" i="45"/>
  <c r="AW224" i="45" s="1"/>
  <c r="J146" i="45"/>
  <c r="AW146" i="45" s="1"/>
  <c r="AZ146" i="45" s="1"/>
  <c r="J379" i="45"/>
  <c r="AW302" i="45"/>
  <c r="DZ50" i="1"/>
  <c r="AX49" i="1"/>
  <c r="BA49" i="1"/>
  <c r="DI49" i="1" s="1"/>
  <c r="AC127" i="1"/>
  <c r="AC201" i="1"/>
  <c r="AC275" i="1"/>
  <c r="AC350" i="1"/>
  <c r="AZ54" i="1"/>
  <c r="DH54" i="1" s="1"/>
  <c r="BC54" i="1"/>
  <c r="P65" i="1"/>
  <c r="L46" i="36"/>
  <c r="BK65" i="1" s="1"/>
  <c r="DS47" i="1"/>
  <c r="DW56" i="1"/>
  <c r="BA62" i="1"/>
  <c r="DI62" i="1" s="1"/>
  <c r="AX62" i="1"/>
  <c r="I53" i="1"/>
  <c r="X53" i="1" s="1"/>
  <c r="E34" i="36"/>
  <c r="AZ48" i="1"/>
  <c r="BC48" i="1"/>
  <c r="DK48" i="1" s="1"/>
  <c r="BB63" i="1"/>
  <c r="DJ63" i="1" s="1"/>
  <c r="AY63" i="1"/>
  <c r="DG63" i="1" s="1"/>
  <c r="L70" i="1"/>
  <c r="DR58" i="1"/>
  <c r="H231" i="45"/>
  <c r="H153" i="45"/>
  <c r="AW135" i="45"/>
  <c r="AZ50" i="1"/>
  <c r="BC50" i="1"/>
  <c r="DV47" i="1"/>
  <c r="AZ40" i="45"/>
  <c r="ER40" i="1"/>
  <c r="DN58" i="1"/>
  <c r="I64" i="1"/>
  <c r="X64" i="1" s="1"/>
  <c r="E45" i="36"/>
  <c r="BD64" i="1" s="1"/>
  <c r="I47" i="1"/>
  <c r="X47" i="1" s="1"/>
  <c r="E28" i="36"/>
  <c r="U63" i="1"/>
  <c r="Q44" i="36"/>
  <c r="BP63" i="1" s="1"/>
  <c r="DX63" i="1" s="1"/>
  <c r="DQ61" i="1"/>
  <c r="DZ61" i="1"/>
  <c r="D70" i="1"/>
  <c r="AE130" i="1"/>
  <c r="AE204" i="1"/>
  <c r="AE278" i="1"/>
  <c r="AE353" i="1"/>
  <c r="I308" i="45"/>
  <c r="DO47" i="1"/>
  <c r="DV59" i="1"/>
  <c r="AY55" i="1"/>
  <c r="BB55" i="1"/>
  <c r="AD206" i="1"/>
  <c r="AD280" i="1"/>
  <c r="AD355" i="1"/>
  <c r="AD132" i="1"/>
  <c r="F70" i="1"/>
  <c r="AC203" i="1"/>
  <c r="AC277" i="1"/>
  <c r="AC352" i="1"/>
  <c r="AC129" i="1"/>
  <c r="DV66" i="1"/>
  <c r="EL54" i="1"/>
  <c r="DY48" i="1"/>
  <c r="AY51" i="1"/>
  <c r="BB51" i="1"/>
  <c r="AD202" i="1"/>
  <c r="AD276" i="1"/>
  <c r="AD351" i="1"/>
  <c r="AD128" i="1"/>
  <c r="EJ54" i="1"/>
  <c r="ED64" i="1"/>
  <c r="EL48" i="1"/>
  <c r="DV61" i="1"/>
  <c r="DP49" i="1"/>
  <c r="EK37" i="1"/>
  <c r="DP58" i="1"/>
  <c r="DO51" i="1"/>
  <c r="EU54" i="1"/>
  <c r="U65" i="1"/>
  <c r="Q46" i="36"/>
  <c r="BP65" i="1" s="1"/>
  <c r="DP65" i="1"/>
  <c r="H70" i="1"/>
  <c r="AE203" i="1"/>
  <c r="AE277" i="1"/>
  <c r="AE352" i="1"/>
  <c r="AE129" i="1"/>
  <c r="I48" i="1"/>
  <c r="E29" i="36"/>
  <c r="ES56" i="1"/>
  <c r="ES57" i="1"/>
  <c r="P62" i="1"/>
  <c r="L43" i="36"/>
  <c r="BK62" i="1" s="1"/>
  <c r="DS62" i="1" s="1"/>
  <c r="EE64" i="1"/>
  <c r="DO48" i="1"/>
  <c r="DP45" i="1"/>
  <c r="DP62" i="1"/>
  <c r="DU61" i="1"/>
  <c r="DN49" i="1"/>
  <c r="BA53" i="1"/>
  <c r="DI53" i="1" s="1"/>
  <c r="AX53" i="1"/>
  <c r="EE44" i="1"/>
  <c r="I55" i="1"/>
  <c r="E36" i="36"/>
  <c r="M117" i="45"/>
  <c r="AX117" i="45"/>
  <c r="M195" i="45"/>
  <c r="ED54" i="1"/>
  <c r="M118" i="45"/>
  <c r="M196" i="45"/>
  <c r="AX196" i="45"/>
  <c r="BA63" i="45"/>
  <c r="EO46" i="1"/>
  <c r="I44" i="1"/>
  <c r="E25" i="36"/>
  <c r="AZ41" i="45"/>
  <c r="DW62" i="1"/>
  <c r="AY47" i="1"/>
  <c r="DG47" i="1" s="1"/>
  <c r="BB47" i="1"/>
  <c r="DJ47" i="1" s="1"/>
  <c r="AD198" i="1"/>
  <c r="AD272" i="1"/>
  <c r="AD347" i="1"/>
  <c r="AD124" i="1"/>
  <c r="AW304" i="45"/>
  <c r="AE143" i="1"/>
  <c r="AE217" i="1"/>
  <c r="AE291" i="1"/>
  <c r="AE366" i="1"/>
  <c r="DY64" i="1"/>
  <c r="DQ62" i="1"/>
  <c r="AZ61" i="1"/>
  <c r="DH61" i="1" s="1"/>
  <c r="BC61" i="1"/>
  <c r="DK61" i="1" s="1"/>
  <c r="EW55" i="1"/>
  <c r="AY54" i="1"/>
  <c r="BB54" i="1"/>
  <c r="AD354" i="1"/>
  <c r="AD131" i="1"/>
  <c r="AD205" i="1"/>
  <c r="AD279" i="1"/>
  <c r="ED49" i="1"/>
  <c r="AZ123" i="45"/>
  <c r="J299" i="45"/>
  <c r="AX299" i="45" s="1"/>
  <c r="J143" i="45"/>
  <c r="AW143" i="45" s="1"/>
  <c r="J221" i="45"/>
  <c r="AW221" i="45" s="1"/>
  <c r="J376" i="45"/>
  <c r="AZ59" i="1"/>
  <c r="DH59" i="1" s="1"/>
  <c r="BC59" i="1"/>
  <c r="DK59" i="1" s="1"/>
  <c r="EV48" i="1"/>
  <c r="EK42" i="1"/>
  <c r="AZ59" i="45"/>
  <c r="DO49" i="1"/>
  <c r="DO55" i="1"/>
  <c r="EP55" i="1"/>
  <c r="DR48" i="1"/>
  <c r="DV57" i="1"/>
  <c r="DM66" i="1"/>
  <c r="AY66" i="1"/>
  <c r="DG67" i="1" s="1"/>
  <c r="BB66" i="1"/>
  <c r="AD366" i="1"/>
  <c r="AD217" i="1"/>
  <c r="AD291" i="1"/>
  <c r="AD143" i="1"/>
  <c r="BB57" i="1"/>
  <c r="AY57" i="1"/>
  <c r="DG57" i="1" s="1"/>
  <c r="AD208" i="1"/>
  <c r="AD282" i="1"/>
  <c r="AD357" i="1"/>
  <c r="AD134" i="1"/>
  <c r="DV50" i="1"/>
  <c r="DN45" i="1"/>
  <c r="AY49" i="1"/>
  <c r="BB49" i="1"/>
  <c r="AD126" i="1"/>
  <c r="AD200" i="1"/>
  <c r="AD274" i="1"/>
  <c r="AD349" i="1"/>
  <c r="BA54" i="45"/>
  <c r="DQ44" i="1"/>
  <c r="AZ44" i="45"/>
  <c r="BA50" i="45"/>
  <c r="EM34" i="1"/>
  <c r="EU66" i="1"/>
  <c r="AD142" i="1"/>
  <c r="AD216" i="1"/>
  <c r="AD290" i="1"/>
  <c r="AD365" i="1"/>
  <c r="DO61" i="1"/>
  <c r="DY52" i="1"/>
  <c r="DY54" i="1"/>
  <c r="EE66" i="1"/>
  <c r="M272" i="45"/>
  <c r="M194" i="45"/>
  <c r="M116" i="45"/>
  <c r="BB58" i="1"/>
  <c r="DJ58" i="1" s="1"/>
  <c r="AY58" i="1"/>
  <c r="EM41" i="1"/>
  <c r="J303" i="45"/>
  <c r="AW303" i="45" s="1"/>
  <c r="J225" i="45"/>
  <c r="AW225" i="45" s="1"/>
  <c r="AZ225" i="45" s="1"/>
  <c r="J147" i="45"/>
  <c r="J380" i="45"/>
  <c r="DN63" i="1"/>
  <c r="BA51" i="45"/>
  <c r="U55" i="1"/>
  <c r="Q36" i="36"/>
  <c r="BP55" i="1" s="1"/>
  <c r="R70" i="1"/>
  <c r="ES40" i="1"/>
  <c r="DO53" i="1"/>
  <c r="DT66" i="1"/>
  <c r="AX63" i="1"/>
  <c r="BA63" i="1"/>
  <c r="DI63" i="1" s="1"/>
  <c r="AC140" i="1"/>
  <c r="AC214" i="1"/>
  <c r="AC288" i="1"/>
  <c r="AC363" i="1"/>
  <c r="U54" i="1"/>
  <c r="Q35" i="36"/>
  <c r="BP54" i="1" s="1"/>
  <c r="DX54" i="1" s="1"/>
  <c r="U44" i="1"/>
  <c r="Q25" i="36"/>
  <c r="BP44" i="1" s="1"/>
  <c r="DX44" i="1" s="1"/>
  <c r="BC62" i="1"/>
  <c r="AZ62" i="1"/>
  <c r="DH62" i="1" s="1"/>
  <c r="I56" i="1"/>
  <c r="X56" i="1" s="1"/>
  <c r="E37" i="36"/>
  <c r="DM56" i="1"/>
  <c r="AX57" i="1"/>
  <c r="BA57" i="1"/>
  <c r="EN53" i="1"/>
  <c r="EN43" i="1"/>
  <c r="U59" i="1"/>
  <c r="Q40" i="36"/>
  <c r="BP59" i="1" s="1"/>
  <c r="DQ59" i="1"/>
  <c r="ET55" i="1"/>
  <c r="DP46" i="1"/>
  <c r="EE40" i="1"/>
  <c r="EP37" i="1"/>
  <c r="DM59" i="1"/>
  <c r="DR59" i="1"/>
  <c r="DW47" i="1"/>
  <c r="BA46" i="1"/>
  <c r="DI46" i="1" s="1"/>
  <c r="AX46" i="1"/>
  <c r="EQ54" i="1"/>
  <c r="EE57" i="1"/>
  <c r="I62" i="1"/>
  <c r="E43" i="36"/>
  <c r="BD62" i="1" s="1"/>
  <c r="AC137" i="1"/>
  <c r="AC211" i="1"/>
  <c r="AC285" i="1"/>
  <c r="AC360" i="1"/>
  <c r="EK57" i="1"/>
  <c r="AX67" i="45"/>
  <c r="BA67" i="45" s="1"/>
  <c r="AX135" i="45"/>
  <c r="I153" i="45"/>
  <c r="I309" i="45"/>
  <c r="EQ47" i="1"/>
  <c r="DT60" i="1"/>
  <c r="EU49" i="1"/>
  <c r="AC199" i="1"/>
  <c r="AC273" i="1"/>
  <c r="AC348" i="1"/>
  <c r="AC125" i="1"/>
  <c r="DS48" i="1"/>
  <c r="EL36" i="1"/>
  <c r="EK55" i="1"/>
  <c r="AZ57" i="1"/>
  <c r="BC57" i="1"/>
  <c r="AE123" i="1"/>
  <c r="AE197" i="1"/>
  <c r="AE271" i="1"/>
  <c r="AE346" i="1"/>
  <c r="EU46" i="1"/>
  <c r="ET43" i="1"/>
  <c r="I61" i="1"/>
  <c r="X61" i="1" s="1"/>
  <c r="E42" i="36"/>
  <c r="BD61" i="1" s="1"/>
  <c r="BU54" i="1" s="1"/>
  <c r="DZ59" i="1"/>
  <c r="DU63" i="1"/>
  <c r="AX54" i="1"/>
  <c r="BA54" i="1"/>
  <c r="DR64" i="1"/>
  <c r="AC202" i="1"/>
  <c r="AC276" i="1"/>
  <c r="AC351" i="1"/>
  <c r="AC128" i="1"/>
  <c r="I66" i="1"/>
  <c r="E47" i="36"/>
  <c r="BD66" i="1" s="1"/>
  <c r="DR62" i="1"/>
  <c r="DN55" i="1"/>
  <c r="DT45" i="1"/>
  <c r="U50" i="1"/>
  <c r="Q31" i="36"/>
  <c r="BP50" i="1" s="1"/>
  <c r="DX50" i="1" s="1"/>
  <c r="EW43" i="1"/>
  <c r="EO52" i="1"/>
  <c r="AX119" i="45"/>
  <c r="M119" i="45"/>
  <c r="M275" i="45"/>
  <c r="EJ36" i="1"/>
  <c r="EU37" i="1"/>
  <c r="AC217" i="1"/>
  <c r="AC291" i="1"/>
  <c r="AC143" i="1"/>
  <c r="AC366" i="1"/>
  <c r="EL55" i="1"/>
  <c r="ED65" i="1"/>
  <c r="U58" i="1"/>
  <c r="Q39" i="36"/>
  <c r="BP58" i="1" s="1"/>
  <c r="EM53" i="1"/>
  <c r="EU41" i="1"/>
  <c r="EN35" i="1"/>
  <c r="P66" i="1"/>
  <c r="L47" i="36"/>
  <c r="BK66" i="1" s="1"/>
  <c r="AC212" i="1"/>
  <c r="AC286" i="1"/>
  <c r="AC361" i="1"/>
  <c r="AC138" i="1"/>
  <c r="DT56" i="1"/>
  <c r="DU55" i="1"/>
  <c r="DR53" i="1"/>
  <c r="DP52" i="1"/>
  <c r="EJ50" i="1"/>
  <c r="ED38" i="1"/>
  <c r="ES54" i="1"/>
  <c r="DM48" i="1"/>
  <c r="EN57" i="1"/>
  <c r="EN56" i="1"/>
  <c r="DO62" i="1"/>
  <c r="DM52" i="1"/>
  <c r="AZ63" i="45"/>
  <c r="DQ56" i="1"/>
  <c r="DT52" i="1"/>
  <c r="BB45" i="1"/>
  <c r="DJ45" i="1" s="1"/>
  <c r="AY45" i="1"/>
  <c r="DG45" i="1" s="1"/>
  <c r="AD122" i="1"/>
  <c r="AD196" i="1"/>
  <c r="AD270" i="1"/>
  <c r="AD345" i="1"/>
  <c r="ES55" i="1"/>
  <c r="ED50" i="1"/>
  <c r="EL34" i="1"/>
  <c r="EN38" i="1"/>
  <c r="DU64" i="1"/>
  <c r="DY60" i="1"/>
  <c r="EU55" i="1"/>
  <c r="U66" i="1"/>
  <c r="Q47" i="36"/>
  <c r="BP66" i="1" s="1"/>
  <c r="AC198" i="1"/>
  <c r="AC272" i="1"/>
  <c r="AC347" i="1"/>
  <c r="AC124" i="1"/>
  <c r="EO41" i="1"/>
  <c r="ES37" i="1"/>
  <c r="DS52" i="1"/>
  <c r="EQ37" i="1"/>
  <c r="EC49" i="1"/>
  <c r="ER57" i="1"/>
  <c r="O70" i="1"/>
  <c r="ET48" i="1"/>
  <c r="DP56" i="1"/>
  <c r="EI50" i="1"/>
  <c r="I49" i="1"/>
  <c r="E30" i="36"/>
  <c r="EL39" i="1"/>
  <c r="AX200" i="45"/>
  <c r="M200" i="45"/>
  <c r="M278" i="45"/>
  <c r="AX278" i="45"/>
  <c r="EI37" i="1"/>
  <c r="DY55" i="1"/>
  <c r="EE50" i="1"/>
  <c r="ED40" i="1"/>
  <c r="AX65" i="1"/>
  <c r="BA65" i="1"/>
  <c r="DI65" i="1" s="1"/>
  <c r="AC216" i="1"/>
  <c r="AC290" i="1"/>
  <c r="AC365" i="1"/>
  <c r="AC142" i="1"/>
  <c r="I63" i="1"/>
  <c r="E44" i="36"/>
  <c r="BD63" i="1" s="1"/>
  <c r="DL63" i="1" s="1"/>
  <c r="K70" i="1"/>
  <c r="T70" i="1"/>
  <c r="EW52" i="1"/>
  <c r="I46" i="1"/>
  <c r="X46" i="1" s="1"/>
  <c r="E27" i="36"/>
  <c r="EK43" i="1"/>
  <c r="DV63" i="1"/>
  <c r="DR66" i="1"/>
  <c r="AY64" i="1"/>
  <c r="DG64" i="1" s="1"/>
  <c r="BB64" i="1"/>
  <c r="EI48" i="1"/>
  <c r="DS54" i="1"/>
  <c r="DT61" i="1"/>
  <c r="EV57" i="1"/>
  <c r="EV55" i="1"/>
  <c r="DN51" i="1"/>
  <c r="BA58" i="45"/>
  <c r="AZ56" i="1"/>
  <c r="BC56" i="1"/>
  <c r="DK56" i="1" s="1"/>
  <c r="AC132" i="1"/>
  <c r="AC206" i="1"/>
  <c r="AC280" i="1"/>
  <c r="AC355" i="1"/>
  <c r="AE196" i="1"/>
  <c r="AE270" i="1"/>
  <c r="AE345" i="1"/>
  <c r="AE122" i="1"/>
  <c r="EN36" i="1"/>
  <c r="AZ49" i="1"/>
  <c r="DH49" i="1" s="1"/>
  <c r="BC49" i="1"/>
  <c r="DK49" i="1" s="1"/>
  <c r="I50" i="1"/>
  <c r="X50" i="1" s="1"/>
  <c r="E31" i="36"/>
  <c r="EC37" i="1"/>
  <c r="HY332" i="1"/>
  <c r="HZ331" i="1"/>
  <c r="GP331" i="1"/>
  <c r="GO332" i="1"/>
  <c r="CH333" i="1"/>
  <c r="HL333" i="1"/>
  <c r="B334" i="1"/>
  <c r="B395" i="1" s="1"/>
  <c r="M105" i="51"/>
  <c r="B70" i="45"/>
  <c r="M28" i="51"/>
  <c r="M146" i="51"/>
  <c r="M181" i="51" s="1"/>
  <c r="HZ255" i="1"/>
  <c r="HY256" i="1"/>
  <c r="GP255" i="1"/>
  <c r="GO256" i="1"/>
  <c r="HL257" i="1"/>
  <c r="B258" i="1"/>
  <c r="CH257" i="1"/>
  <c r="B185" i="1"/>
  <c r="HL184" i="1"/>
  <c r="CH184" i="1"/>
  <c r="IG182" i="1" l="1"/>
  <c r="AX144" i="45"/>
  <c r="AZ69" i="45"/>
  <c r="AZ388" i="45" s="1"/>
  <c r="AZ120" i="45"/>
  <c r="AZ200" i="45"/>
  <c r="AZ275" i="45"/>
  <c r="BA278" i="45"/>
  <c r="AX146" i="45"/>
  <c r="AX272" i="45"/>
  <c r="BA272" i="45" s="1"/>
  <c r="AZ224" i="45"/>
  <c r="AZ67" i="45"/>
  <c r="AZ201" i="45"/>
  <c r="DL66" i="1"/>
  <c r="DL67" i="1"/>
  <c r="DJ66" i="1"/>
  <c r="DJ67" i="1"/>
  <c r="BU67" i="1"/>
  <c r="BV144" i="1"/>
  <c r="N232" i="51" s="1"/>
  <c r="GI144" i="1"/>
  <c r="GI218" i="1"/>
  <c r="BV218" i="1"/>
  <c r="GI292" i="1"/>
  <c r="BV292" i="1"/>
  <c r="GI367" i="1"/>
  <c r="BV367" i="1"/>
  <c r="DX66" i="1"/>
  <c r="DX67" i="1"/>
  <c r="DS66" i="1"/>
  <c r="DS67" i="1"/>
  <c r="BE347" i="45"/>
  <c r="EH55" i="75"/>
  <c r="BV55" i="75" s="1"/>
  <c r="CD55" i="75" s="1"/>
  <c r="EG56" i="75"/>
  <c r="CA54" i="75"/>
  <c r="FK26" i="75"/>
  <c r="FD34" i="75"/>
  <c r="BS55" i="71"/>
  <c r="DS55" i="71" s="1"/>
  <c r="EX55" i="71" s="1"/>
  <c r="EY55" i="71" s="1"/>
  <c r="EZ55" i="71" s="1"/>
  <c r="CR55" i="71" s="1"/>
  <c r="FE34" i="75"/>
  <c r="FL27" i="75"/>
  <c r="EN55" i="71"/>
  <c r="FJ55" i="71" s="1"/>
  <c r="FK55" i="71" s="1"/>
  <c r="FL55" i="71" s="1"/>
  <c r="CP55" i="71" s="1"/>
  <c r="EI55" i="71"/>
  <c r="FE327" i="75"/>
  <c r="FJ320" i="75"/>
  <c r="FD327" i="75"/>
  <c r="CD349" i="75"/>
  <c r="CA349" i="75"/>
  <c r="FA327" i="75" s="1"/>
  <c r="CA55" i="75"/>
  <c r="BY350" i="75"/>
  <c r="EL351" i="75"/>
  <c r="BW351" i="75" s="1"/>
  <c r="EK352" i="75"/>
  <c r="ED56" i="75"/>
  <c r="BZ56" i="75" s="1"/>
  <c r="EC57" i="75"/>
  <c r="BX352" i="75"/>
  <c r="FC330" i="75" s="1"/>
  <c r="EL56" i="75"/>
  <c r="BW56" i="75" s="1"/>
  <c r="BX56" i="71" s="1"/>
  <c r="EK57" i="75"/>
  <c r="ED350" i="75"/>
  <c r="BZ350" i="75" s="1"/>
  <c r="EC351" i="75"/>
  <c r="EH350" i="75"/>
  <c r="BV350" i="75" s="1"/>
  <c r="EG351" i="75"/>
  <c r="Q49" i="45"/>
  <c r="GG33" i="71"/>
  <c r="GN26" i="71"/>
  <c r="GE33" i="71"/>
  <c r="GL26" i="71"/>
  <c r="BA200" i="45"/>
  <c r="AX222" i="45"/>
  <c r="AX122" i="45"/>
  <c r="AX197" i="45"/>
  <c r="BA198" i="45" s="1"/>
  <c r="AX213" i="45"/>
  <c r="BE355" i="45"/>
  <c r="GJ24" i="71"/>
  <c r="GC31" i="71"/>
  <c r="R31" i="45"/>
  <c r="BE31" i="45"/>
  <c r="BE35" i="45"/>
  <c r="R35" i="45"/>
  <c r="BE37" i="45"/>
  <c r="R37" i="45"/>
  <c r="GJ16" i="71"/>
  <c r="GC23" i="71"/>
  <c r="GJ18" i="71"/>
  <c r="GC25" i="71"/>
  <c r="GJ20" i="71"/>
  <c r="GC27" i="71"/>
  <c r="GJ22" i="71"/>
  <c r="GC29" i="71"/>
  <c r="CS53" i="71"/>
  <c r="T48" i="45"/>
  <c r="BE48" i="45" s="1"/>
  <c r="GF32" i="71"/>
  <c r="GM25" i="71"/>
  <c r="R34" i="45"/>
  <c r="BE34" i="45"/>
  <c r="GC22" i="71"/>
  <c r="GJ15" i="71"/>
  <c r="GC24" i="71"/>
  <c r="GJ17" i="71"/>
  <c r="GC26" i="71"/>
  <c r="GJ19" i="71"/>
  <c r="GJ21" i="71"/>
  <c r="GC28" i="71"/>
  <c r="R32" i="45"/>
  <c r="BE32" i="45"/>
  <c r="BE39" i="45"/>
  <c r="R39" i="45"/>
  <c r="BE41" i="45"/>
  <c r="R41" i="45"/>
  <c r="BE43" i="45"/>
  <c r="R43" i="45"/>
  <c r="BE45" i="45"/>
  <c r="R45" i="45"/>
  <c r="FD54" i="71"/>
  <c r="CN54" i="71" s="1"/>
  <c r="FC55" i="71"/>
  <c r="FH54" i="71"/>
  <c r="CO54" i="71" s="1"/>
  <c r="FG55" i="71"/>
  <c r="FP57" i="71"/>
  <c r="FO58" i="71"/>
  <c r="R33" i="45"/>
  <c r="BE33" i="45"/>
  <c r="R36" i="45"/>
  <c r="BE36" i="45"/>
  <c r="R38" i="45"/>
  <c r="BE38" i="45"/>
  <c r="BE40" i="45"/>
  <c r="R40" i="45"/>
  <c r="BE42" i="45"/>
  <c r="R42" i="45"/>
  <c r="BE44" i="45"/>
  <c r="R44" i="45"/>
  <c r="AZ118" i="45"/>
  <c r="AX224" i="45"/>
  <c r="AX223" i="45"/>
  <c r="AU364" i="45"/>
  <c r="AZ121" i="45"/>
  <c r="AZ198" i="45"/>
  <c r="AZ119" i="45"/>
  <c r="AZ122" i="45"/>
  <c r="AZ302" i="45"/>
  <c r="DH56" i="1"/>
  <c r="DJ64" i="1"/>
  <c r="X63" i="1"/>
  <c r="X49" i="1"/>
  <c r="DX58" i="1"/>
  <c r="AX275" i="45"/>
  <c r="BA275" i="45" s="1"/>
  <c r="DI54" i="1"/>
  <c r="DL61" i="1"/>
  <c r="AX291" i="45"/>
  <c r="AX301" i="45"/>
  <c r="X62" i="1"/>
  <c r="AZ303" i="45"/>
  <c r="DG58" i="1"/>
  <c r="AX116" i="45"/>
  <c r="BA116" i="45" s="1"/>
  <c r="DJ49" i="1"/>
  <c r="DG49" i="1"/>
  <c r="DJ57" i="1"/>
  <c r="DG66" i="1"/>
  <c r="DJ54" i="1"/>
  <c r="DG54" i="1"/>
  <c r="AX118" i="45"/>
  <c r="BA118" i="45" s="1"/>
  <c r="AX195" i="45"/>
  <c r="BA196" i="45" s="1"/>
  <c r="X48" i="1"/>
  <c r="DX65" i="1"/>
  <c r="DJ51" i="1"/>
  <c r="DG51" i="1"/>
  <c r="AW213" i="45"/>
  <c r="DH48" i="1"/>
  <c r="DK54" i="1"/>
  <c r="DK64" i="1"/>
  <c r="AW273" i="45"/>
  <c r="AZ273" i="45" s="1"/>
  <c r="AX276" i="45"/>
  <c r="BA277" i="45" s="1"/>
  <c r="X52" i="1"/>
  <c r="AW278" i="45"/>
  <c r="AZ278" i="45" s="1"/>
  <c r="X60" i="1"/>
  <c r="DX52" i="1"/>
  <c r="DJ44" i="1"/>
  <c r="DG44" i="1"/>
  <c r="AX279" i="45"/>
  <c r="BA279" i="45" s="1"/>
  <c r="AX121" i="45"/>
  <c r="BA122" i="45" s="1"/>
  <c r="AZ117" i="45"/>
  <c r="AX379" i="45"/>
  <c r="H305" i="45"/>
  <c r="H227" i="45"/>
  <c r="J227" i="45" s="1"/>
  <c r="H149" i="45"/>
  <c r="J71" i="45"/>
  <c r="K76" i="72" s="1"/>
  <c r="H202" i="45"/>
  <c r="H124" i="45"/>
  <c r="H280" i="45"/>
  <c r="J46" i="45"/>
  <c r="AX362" i="45"/>
  <c r="AW362" i="45"/>
  <c r="AX207" i="45"/>
  <c r="AW207" i="45"/>
  <c r="AW295" i="45"/>
  <c r="AX295" i="45"/>
  <c r="AX372" i="45"/>
  <c r="AW372" i="45"/>
  <c r="AX292" i="45"/>
  <c r="AW292" i="45"/>
  <c r="AZ292" i="45" s="1"/>
  <c r="AX214" i="45"/>
  <c r="BA214" i="45" s="1"/>
  <c r="AW214" i="45"/>
  <c r="AX350" i="45"/>
  <c r="AW350" i="45"/>
  <c r="AW205" i="45"/>
  <c r="AX205" i="45"/>
  <c r="AX127" i="45"/>
  <c r="AW127" i="45"/>
  <c r="AW133" i="45"/>
  <c r="AX133" i="45"/>
  <c r="AX366" i="45"/>
  <c r="AW366" i="45"/>
  <c r="AX374" i="45"/>
  <c r="AW374" i="45"/>
  <c r="AW219" i="45"/>
  <c r="AX219" i="45"/>
  <c r="J386" i="45"/>
  <c r="AX368" i="45"/>
  <c r="AW368" i="45"/>
  <c r="AZ343" i="45"/>
  <c r="AZ342" i="45"/>
  <c r="BA342" i="45"/>
  <c r="BA343" i="45"/>
  <c r="BA265" i="45"/>
  <c r="BA266" i="45"/>
  <c r="AW208" i="45"/>
  <c r="AZ208" i="45" s="1"/>
  <c r="AX208" i="45"/>
  <c r="AX363" i="45"/>
  <c r="AW363" i="45"/>
  <c r="AW125" i="45"/>
  <c r="AX125" i="45"/>
  <c r="AW281" i="45"/>
  <c r="AX281" i="45"/>
  <c r="AZ199" i="45"/>
  <c r="AX373" i="45"/>
  <c r="AW373" i="45"/>
  <c r="AZ373" i="45" s="1"/>
  <c r="AX296" i="45"/>
  <c r="AW296" i="45"/>
  <c r="AW293" i="45"/>
  <c r="AX293" i="45"/>
  <c r="AW137" i="45"/>
  <c r="AX137" i="45"/>
  <c r="AX353" i="45"/>
  <c r="AW353" i="45"/>
  <c r="AX282" i="45"/>
  <c r="BA282" i="45" s="1"/>
  <c r="AW282" i="45"/>
  <c r="AZ282" i="45" s="1"/>
  <c r="AX356" i="45"/>
  <c r="AW356" i="45"/>
  <c r="AW288" i="45"/>
  <c r="AX288" i="45"/>
  <c r="AX365" i="45"/>
  <c r="AW365" i="45"/>
  <c r="AX352" i="45"/>
  <c r="AW352" i="45"/>
  <c r="AX216" i="45"/>
  <c r="AW216" i="45"/>
  <c r="AW138" i="45"/>
  <c r="AZ138" i="45" s="1"/>
  <c r="AX138" i="45"/>
  <c r="BA138" i="45" s="1"/>
  <c r="AW209" i="45"/>
  <c r="AX209" i="45"/>
  <c r="AX364" i="45"/>
  <c r="AW364" i="45"/>
  <c r="AX220" i="45"/>
  <c r="AW220" i="45"/>
  <c r="AX298" i="45"/>
  <c r="AW298" i="45"/>
  <c r="AX349" i="45"/>
  <c r="BA349" i="45" s="1"/>
  <c r="AW349" i="45"/>
  <c r="AZ349" i="45" s="1"/>
  <c r="J194" i="45"/>
  <c r="AX355" i="45"/>
  <c r="AW355" i="45"/>
  <c r="AX206" i="45"/>
  <c r="BA206" i="45" s="1"/>
  <c r="AW206" i="45"/>
  <c r="AW284" i="45"/>
  <c r="AX284" i="45"/>
  <c r="AX367" i="45"/>
  <c r="AW367" i="45"/>
  <c r="AX290" i="45"/>
  <c r="AW290" i="45"/>
  <c r="AZ291" i="45" s="1"/>
  <c r="AZ39" i="45"/>
  <c r="AX380" i="45"/>
  <c r="AX376" i="45"/>
  <c r="AX377" i="45"/>
  <c r="AX378" i="45"/>
  <c r="AW285" i="45"/>
  <c r="AX285" i="45"/>
  <c r="AX129" i="45"/>
  <c r="AW129" i="45"/>
  <c r="AW217" i="45"/>
  <c r="AX217" i="45"/>
  <c r="AX139" i="45"/>
  <c r="AW139" i="45"/>
  <c r="AX369" i="45"/>
  <c r="AW369" i="45"/>
  <c r="AW136" i="45"/>
  <c r="AZ136" i="45" s="1"/>
  <c r="AX136" i="45"/>
  <c r="BA136" i="45" s="1"/>
  <c r="AW283" i="45"/>
  <c r="AX283" i="45"/>
  <c r="AX360" i="45"/>
  <c r="AW360" i="45"/>
  <c r="AX289" i="45"/>
  <c r="AW289" i="45"/>
  <c r="AX211" i="45"/>
  <c r="AW211" i="45"/>
  <c r="AX141" i="45"/>
  <c r="AW141" i="45"/>
  <c r="AW297" i="45"/>
  <c r="AX297" i="45"/>
  <c r="AX351" i="45"/>
  <c r="AW351" i="45"/>
  <c r="AZ351" i="45" s="1"/>
  <c r="AX187" i="45"/>
  <c r="AW187" i="45"/>
  <c r="AW130" i="45"/>
  <c r="AX130" i="45"/>
  <c r="AW286" i="45"/>
  <c r="AX286" i="45"/>
  <c r="AX358" i="45"/>
  <c r="AW358" i="45"/>
  <c r="AX203" i="45"/>
  <c r="AW203" i="45"/>
  <c r="AX354" i="45"/>
  <c r="BA354" i="45" s="1"/>
  <c r="AW354" i="45"/>
  <c r="AX218" i="45"/>
  <c r="AW218" i="45"/>
  <c r="AX140" i="45"/>
  <c r="AW140" i="45"/>
  <c r="AX215" i="45"/>
  <c r="AW215" i="45"/>
  <c r="AZ215" i="45" s="1"/>
  <c r="AX370" i="45"/>
  <c r="AW370" i="45"/>
  <c r="AW126" i="45"/>
  <c r="AX126" i="45"/>
  <c r="AX204" i="45"/>
  <c r="BA204" i="45" s="1"/>
  <c r="AW204" i="45"/>
  <c r="AZ204" i="45" s="1"/>
  <c r="AX359" i="45"/>
  <c r="BA359" i="45" s="1"/>
  <c r="AW359" i="45"/>
  <c r="AX210" i="45"/>
  <c r="AW210" i="45"/>
  <c r="AX132" i="45"/>
  <c r="AW132" i="45"/>
  <c r="AX371" i="45"/>
  <c r="AW371" i="45"/>
  <c r="AW294" i="45"/>
  <c r="AZ294" i="45" s="1"/>
  <c r="AX294" i="45"/>
  <c r="AW287" i="45"/>
  <c r="AX287" i="45"/>
  <c r="AX131" i="45"/>
  <c r="AW131" i="45"/>
  <c r="AX375" i="45"/>
  <c r="AW375" i="45"/>
  <c r="AZ375" i="45" s="1"/>
  <c r="AX142" i="45"/>
  <c r="BA142" i="45" s="1"/>
  <c r="AW142" i="45"/>
  <c r="AZ142" i="45" s="1"/>
  <c r="AX361" i="45"/>
  <c r="BA361" i="45" s="1"/>
  <c r="AW361" i="45"/>
  <c r="AZ361" i="45" s="1"/>
  <c r="AX128" i="45"/>
  <c r="AW128" i="45"/>
  <c r="AZ128" i="45" s="1"/>
  <c r="AX212" i="45"/>
  <c r="BA212" i="45" s="1"/>
  <c r="AW212" i="45"/>
  <c r="AZ212" i="45" s="1"/>
  <c r="AW134" i="45"/>
  <c r="AX134" i="45"/>
  <c r="BA134" i="45" s="1"/>
  <c r="BA109" i="45"/>
  <c r="BA110" i="45"/>
  <c r="FG354" i="71"/>
  <c r="FH353" i="71"/>
  <c r="CO353" i="71" s="1"/>
  <c r="CV353" i="71" s="1"/>
  <c r="CV352" i="71"/>
  <c r="BE359" i="45" s="1"/>
  <c r="BE352" i="45"/>
  <c r="BE348" i="45"/>
  <c r="FC355" i="71"/>
  <c r="FD354" i="71"/>
  <c r="CN354" i="71" s="1"/>
  <c r="O343" i="45"/>
  <c r="BE343" i="45"/>
  <c r="BE356" i="45"/>
  <c r="BE350" i="45"/>
  <c r="GF331" i="71"/>
  <c r="BE358" i="45"/>
  <c r="EY360" i="71"/>
  <c r="EZ359" i="71"/>
  <c r="CR359" i="71" s="1"/>
  <c r="U368" i="51"/>
  <c r="GL329" i="71"/>
  <c r="GG336" i="71"/>
  <c r="X44" i="1"/>
  <c r="X55" i="1"/>
  <c r="X65" i="1"/>
  <c r="X54" i="1"/>
  <c r="X45" i="1"/>
  <c r="X58" i="1"/>
  <c r="X66" i="1"/>
  <c r="X43" i="1"/>
  <c r="X59" i="1"/>
  <c r="CF36" i="1"/>
  <c r="CF53" i="1"/>
  <c r="CF56" i="1"/>
  <c r="CF58" i="1"/>
  <c r="CF55" i="1"/>
  <c r="CF50" i="1"/>
  <c r="CF44" i="1"/>
  <c r="CF52" i="1"/>
  <c r="CF35" i="1"/>
  <c r="CF46" i="1"/>
  <c r="CF47" i="1"/>
  <c r="CF63" i="1"/>
  <c r="CF42" i="1"/>
  <c r="CF48" i="1"/>
  <c r="CF62" i="1"/>
  <c r="CF45" i="1"/>
  <c r="CF54" i="1"/>
  <c r="CF60" i="1"/>
  <c r="CF65" i="1"/>
  <c r="CF23" i="1"/>
  <c r="CF19" i="1"/>
  <c r="CF15" i="1"/>
  <c r="CF11" i="1"/>
  <c r="CF7" i="1"/>
  <c r="CF24" i="1"/>
  <c r="CF20" i="1"/>
  <c r="CF16" i="1"/>
  <c r="CF12" i="1"/>
  <c r="CF8" i="1"/>
  <c r="CF32" i="1"/>
  <c r="CF41" i="1"/>
  <c r="CF34" i="1"/>
  <c r="CF39" i="1"/>
  <c r="CF40" i="1"/>
  <c r="CF49" i="1"/>
  <c r="CF25" i="1"/>
  <c r="CF21" i="1"/>
  <c r="CF17" i="1"/>
  <c r="CF13" i="1"/>
  <c r="CF9" i="1"/>
  <c r="CF5" i="1"/>
  <c r="CF22" i="1"/>
  <c r="CF18" i="1"/>
  <c r="CF14" i="1"/>
  <c r="CF10" i="1"/>
  <c r="CF6" i="1"/>
  <c r="CF30" i="1"/>
  <c r="CF28" i="1"/>
  <c r="CF29" i="1"/>
  <c r="CF26" i="1"/>
  <c r="CF33" i="1"/>
  <c r="CF43" i="1"/>
  <c r="CF31" i="1"/>
  <c r="CF27" i="1"/>
  <c r="CF38" i="1"/>
  <c r="CF59" i="1"/>
  <c r="CF66" i="1"/>
  <c r="CF57" i="1"/>
  <c r="CF64" i="1"/>
  <c r="CF61" i="1"/>
  <c r="CF51" i="1"/>
  <c r="CF37" i="1"/>
  <c r="H385" i="45"/>
  <c r="H74" i="45"/>
  <c r="AW46" i="45"/>
  <c r="HB183" i="1"/>
  <c r="IM183" i="1"/>
  <c r="HC183" i="1"/>
  <c r="GX183" i="1" s="1"/>
  <c r="IL183" i="1"/>
  <c r="GZ183" i="1"/>
  <c r="IK183" i="1"/>
  <c r="HA183" i="1"/>
  <c r="IG183" i="1"/>
  <c r="HG183" i="1"/>
  <c r="GW183" i="1"/>
  <c r="HH183" i="1"/>
  <c r="IR183" i="1"/>
  <c r="HD183" i="1"/>
  <c r="GY183" i="1" s="1"/>
  <c r="IQ183" i="1"/>
  <c r="HF183" i="1"/>
  <c r="IN183" i="1"/>
  <c r="II183" i="1" s="1"/>
  <c r="CH108" i="1"/>
  <c r="HL108" i="1"/>
  <c r="B109" i="1"/>
  <c r="IH182" i="1"/>
  <c r="IP182" i="1"/>
  <c r="GO185" i="1"/>
  <c r="GP184" i="1"/>
  <c r="HZ108" i="1"/>
  <c r="HY109" i="1"/>
  <c r="HY183" i="1"/>
  <c r="HZ182" i="1"/>
  <c r="GO109" i="1"/>
  <c r="GP108" i="1"/>
  <c r="GZ108" i="1" s="1"/>
  <c r="BA146" i="45"/>
  <c r="DK62" i="1"/>
  <c r="DS65" i="1"/>
  <c r="DH64" i="1"/>
  <c r="BA274" i="45"/>
  <c r="DL59" i="1"/>
  <c r="AZ144" i="45"/>
  <c r="BU51" i="1"/>
  <c r="BA302" i="45"/>
  <c r="BA300" i="45"/>
  <c r="BD50" i="1"/>
  <c r="DH57" i="1"/>
  <c r="BA301" i="45"/>
  <c r="DL62" i="1"/>
  <c r="DF46" i="1"/>
  <c r="DX60" i="1"/>
  <c r="DX59" i="1"/>
  <c r="AW380" i="45"/>
  <c r="BA376" i="45"/>
  <c r="AW376" i="45"/>
  <c r="BU58" i="1"/>
  <c r="BD44" i="1"/>
  <c r="BS44" i="1" s="1"/>
  <c r="DF53" i="1"/>
  <c r="AE371" i="1"/>
  <c r="AE221" i="1"/>
  <c r="AC147" i="1"/>
  <c r="AC296" i="1"/>
  <c r="DJ55" i="1"/>
  <c r="DG55" i="1"/>
  <c r="BD47" i="1"/>
  <c r="DF62" i="1"/>
  <c r="BS62" i="1"/>
  <c r="BU49" i="1"/>
  <c r="AW379" i="45"/>
  <c r="DH51" i="1"/>
  <c r="AX147" i="45"/>
  <c r="DK65" i="1"/>
  <c r="DJ61" i="1"/>
  <c r="AW377" i="45"/>
  <c r="AZ222" i="45"/>
  <c r="AZ301" i="45"/>
  <c r="DK60" i="1"/>
  <c r="DK44" i="1"/>
  <c r="DH44" i="1"/>
  <c r="BA199" i="45"/>
  <c r="BD52" i="1"/>
  <c r="I70" i="1"/>
  <c r="DH63" i="1"/>
  <c r="DK45" i="1"/>
  <c r="DI55" i="1"/>
  <c r="DF55" i="1"/>
  <c r="DL65" i="1"/>
  <c r="DI47" i="1"/>
  <c r="BS47" i="1"/>
  <c r="DF47" i="1"/>
  <c r="DS63" i="1"/>
  <c r="DH58" i="1"/>
  <c r="DF66" i="1"/>
  <c r="BS66" i="1"/>
  <c r="DK46" i="1"/>
  <c r="DH46" i="1"/>
  <c r="DJ46" i="1"/>
  <c r="DG46" i="1"/>
  <c r="BU48" i="1"/>
  <c r="DF48" i="1"/>
  <c r="BS60" i="1"/>
  <c r="DF60" i="1"/>
  <c r="DJ48" i="1"/>
  <c r="DG48" i="1"/>
  <c r="AW147" i="45"/>
  <c r="AZ147" i="45" s="1"/>
  <c r="DJ65" i="1"/>
  <c r="DJ50" i="1"/>
  <c r="DG50" i="1"/>
  <c r="AZ276" i="45"/>
  <c r="AW299" i="45"/>
  <c r="AZ300" i="45" s="1"/>
  <c r="U70" i="1"/>
  <c r="DK66" i="1"/>
  <c r="AZ226" i="45"/>
  <c r="DF58" i="1"/>
  <c r="BS58" i="1"/>
  <c r="BA273" i="45"/>
  <c r="BD45" i="1"/>
  <c r="DI64" i="1"/>
  <c r="DX47" i="1"/>
  <c r="BU52" i="1"/>
  <c r="DF52" i="1"/>
  <c r="BS52" i="1"/>
  <c r="DH53" i="1"/>
  <c r="AD221" i="1"/>
  <c r="AD147" i="1"/>
  <c r="DJ52" i="1"/>
  <c r="DG52" i="1"/>
  <c r="AZ274" i="45"/>
  <c r="BU50" i="1"/>
  <c r="AX303" i="45"/>
  <c r="DF56" i="1"/>
  <c r="DG59" i="1"/>
  <c r="BU45" i="1"/>
  <c r="AZ145" i="45"/>
  <c r="BA120" i="45"/>
  <c r="BU44" i="1"/>
  <c r="DF44" i="1"/>
  <c r="DX51" i="1"/>
  <c r="DX56" i="1"/>
  <c r="DG62" i="1"/>
  <c r="DH47" i="1"/>
  <c r="DK55" i="1"/>
  <c r="BA68" i="45"/>
  <c r="BD46" i="1"/>
  <c r="DL46" i="1" s="1"/>
  <c r="BS65" i="1"/>
  <c r="DF65" i="1"/>
  <c r="BD49" i="1"/>
  <c r="BS49" i="1" s="1"/>
  <c r="DF54" i="1"/>
  <c r="DK57" i="1"/>
  <c r="BU46" i="1"/>
  <c r="BU57" i="1"/>
  <c r="BS57" i="1"/>
  <c r="DF57" i="1"/>
  <c r="BD56" i="1"/>
  <c r="AC298" i="1"/>
  <c r="BS63" i="1"/>
  <c r="DF63" i="1"/>
  <c r="DX55" i="1"/>
  <c r="AZ304" i="45"/>
  <c r="BA117" i="45"/>
  <c r="BD55" i="1"/>
  <c r="BU53" i="1"/>
  <c r="BD48" i="1"/>
  <c r="AE147" i="1"/>
  <c r="AE296" i="1"/>
  <c r="BU64" i="1"/>
  <c r="AC371" i="1"/>
  <c r="AC221" i="1"/>
  <c r="AX143" i="45"/>
  <c r="DL64" i="1"/>
  <c r="DK50" i="1"/>
  <c r="DH50" i="1"/>
  <c r="BD53" i="1"/>
  <c r="DL53" i="1" s="1"/>
  <c r="BU62" i="1"/>
  <c r="DF49" i="1"/>
  <c r="DK51" i="1"/>
  <c r="AX225" i="45"/>
  <c r="DH65" i="1"/>
  <c r="DG61" i="1"/>
  <c r="BA201" i="45"/>
  <c r="DH60" i="1"/>
  <c r="BA276" i="45"/>
  <c r="BD43" i="1"/>
  <c r="BS43" i="1" s="1"/>
  <c r="BU59" i="1"/>
  <c r="BS59" i="1"/>
  <c r="DF59" i="1"/>
  <c r="DK63" i="1"/>
  <c r="DH45" i="1"/>
  <c r="BU55" i="1"/>
  <c r="BA292" i="45"/>
  <c r="BU65" i="1"/>
  <c r="DX64" i="1"/>
  <c r="BU47" i="1"/>
  <c r="DX45" i="1"/>
  <c r="DK58" i="1"/>
  <c r="BU61" i="1"/>
  <c r="BV61" i="1" s="1"/>
  <c r="BS61" i="1"/>
  <c r="DF61" i="1"/>
  <c r="BU66" i="1"/>
  <c r="DI66" i="1"/>
  <c r="DF51" i="1"/>
  <c r="DI48" i="1"/>
  <c r="DX46" i="1"/>
  <c r="BA145" i="45"/>
  <c r="BU60" i="1"/>
  <c r="DI60" i="1"/>
  <c r="BD54" i="1"/>
  <c r="BU63" i="1"/>
  <c r="BV63" i="1" s="1"/>
  <c r="DG65" i="1"/>
  <c r="DX49" i="1"/>
  <c r="DH66" i="1"/>
  <c r="DI58" i="1"/>
  <c r="DK52" i="1"/>
  <c r="DH52" i="1"/>
  <c r="AC299" i="1"/>
  <c r="BS64" i="1"/>
  <c r="DF64" i="1"/>
  <c r="DI52" i="1"/>
  <c r="DJ56" i="1"/>
  <c r="DG56" i="1"/>
  <c r="AX221" i="45"/>
  <c r="DK53" i="1"/>
  <c r="AD296" i="1"/>
  <c r="AD371" i="1"/>
  <c r="DI50" i="1"/>
  <c r="BS50" i="1"/>
  <c r="DF50" i="1"/>
  <c r="BU43" i="1"/>
  <c r="BV43" i="1" s="1"/>
  <c r="AZ277" i="45"/>
  <c r="DL58" i="1"/>
  <c r="BD51" i="1"/>
  <c r="BU56" i="1"/>
  <c r="DI57" i="1"/>
  <c r="DI56" i="1"/>
  <c r="DJ59" i="1"/>
  <c r="DF45" i="1"/>
  <c r="BS45" i="1"/>
  <c r="AZ223" i="45"/>
  <c r="AW378" i="45"/>
  <c r="BA123" i="45"/>
  <c r="DI44" i="1"/>
  <c r="DJ62" i="1"/>
  <c r="DK47" i="1"/>
  <c r="DH55" i="1"/>
  <c r="GP332" i="1"/>
  <c r="GO333" i="1"/>
  <c r="CH334" i="1"/>
  <c r="HL334" i="1"/>
  <c r="B335" i="1"/>
  <c r="B396" i="1" s="1"/>
  <c r="HA331" i="1"/>
  <c r="IL331" i="1"/>
  <c r="IN331" i="1"/>
  <c r="II331" i="1" s="1"/>
  <c r="IR331" i="1"/>
  <c r="IK331" i="1"/>
  <c r="IM331" i="1"/>
  <c r="IQ331" i="1"/>
  <c r="HY333" i="1"/>
  <c r="HZ332" i="1"/>
  <c r="M106" i="51"/>
  <c r="B71" i="45"/>
  <c r="M29" i="51"/>
  <c r="M147" i="51"/>
  <c r="M182" i="51" s="1"/>
  <c r="CH258" i="1"/>
  <c r="HL258" i="1"/>
  <c r="B259" i="1"/>
  <c r="GP256" i="1"/>
  <c r="GO257" i="1"/>
  <c r="HZ256" i="1"/>
  <c r="HY257" i="1"/>
  <c r="CH185" i="1"/>
  <c r="HL185" i="1"/>
  <c r="B186" i="1"/>
  <c r="AZ377" i="45" l="1"/>
  <c r="BA197" i="45"/>
  <c r="BA223" i="45"/>
  <c r="HE108" i="1"/>
  <c r="GZ182" i="1"/>
  <c r="GV108" i="1"/>
  <c r="GZ331" i="1"/>
  <c r="GV331" i="1" s="1"/>
  <c r="IJ108" i="1"/>
  <c r="HA108" i="1"/>
  <c r="HA182" i="1"/>
  <c r="IG331" i="1"/>
  <c r="FK27" i="75"/>
  <c r="AZ378" i="45"/>
  <c r="M107" i="51"/>
  <c r="B72" i="45"/>
  <c r="BV67" i="1"/>
  <c r="FH26" i="75"/>
  <c r="FA33" i="75"/>
  <c r="EG57" i="75"/>
  <c r="EH56" i="75"/>
  <c r="BV56" i="75" s="1"/>
  <c r="CA56" i="75" s="1"/>
  <c r="EH351" i="75"/>
  <c r="BV351" i="75" s="1"/>
  <c r="EG352" i="75"/>
  <c r="ED351" i="75"/>
  <c r="BZ351" i="75" s="1"/>
  <c r="EC352" i="75"/>
  <c r="EL57" i="75"/>
  <c r="BW57" i="75" s="1"/>
  <c r="BX57" i="71" s="1"/>
  <c r="EK58" i="75"/>
  <c r="BX353" i="75"/>
  <c r="FC331" i="75" s="1"/>
  <c r="ED57" i="75"/>
  <c r="BZ57" i="75" s="1"/>
  <c r="EC58" i="75"/>
  <c r="EL352" i="75"/>
  <c r="BW352" i="75" s="1"/>
  <c r="EK353" i="75"/>
  <c r="BY351" i="75"/>
  <c r="FH27" i="75"/>
  <c r="FA34" i="75"/>
  <c r="CD56" i="75"/>
  <c r="GE34" i="71"/>
  <c r="GL27" i="71"/>
  <c r="CA350" i="75"/>
  <c r="FA328" i="75" s="1"/>
  <c r="FD328" i="75"/>
  <c r="CD350" i="75"/>
  <c r="FJ321" i="75"/>
  <c r="FE328" i="75"/>
  <c r="EN56" i="71"/>
  <c r="FJ56" i="71" s="1"/>
  <c r="FK56" i="71" s="1"/>
  <c r="FL56" i="71" s="1"/>
  <c r="CP56" i="71" s="1"/>
  <c r="EI56" i="71"/>
  <c r="BS56" i="71"/>
  <c r="DS56" i="71" s="1"/>
  <c r="EX56" i="71" s="1"/>
  <c r="EY56" i="71" s="1"/>
  <c r="EZ56" i="71" s="1"/>
  <c r="CR56" i="71" s="1"/>
  <c r="FL28" i="75"/>
  <c r="FE35" i="75"/>
  <c r="FD35" i="75"/>
  <c r="GN27" i="71"/>
  <c r="Q50" i="45"/>
  <c r="GG34" i="71"/>
  <c r="CV54" i="71"/>
  <c r="GM26" i="71"/>
  <c r="T49" i="45"/>
  <c r="BE49" i="45" s="1"/>
  <c r="CS54" i="71"/>
  <c r="GF33" i="71"/>
  <c r="GC32" i="71"/>
  <c r="GJ25" i="71"/>
  <c r="FP58" i="71"/>
  <c r="FO59" i="71"/>
  <c r="FH55" i="71"/>
  <c r="CO55" i="71" s="1"/>
  <c r="FG56" i="71"/>
  <c r="FD55" i="71"/>
  <c r="CN55" i="71" s="1"/>
  <c r="CV55" i="71" s="1"/>
  <c r="FC56" i="71"/>
  <c r="BA221" i="45"/>
  <c r="AZ148" i="45"/>
  <c r="BA143" i="45"/>
  <c r="AZ131" i="45"/>
  <c r="AZ210" i="45"/>
  <c r="BA126" i="45"/>
  <c r="AZ218" i="45"/>
  <c r="BA130" i="45"/>
  <c r="BA297" i="45"/>
  <c r="AZ289" i="45"/>
  <c r="BA283" i="45"/>
  <c r="AZ139" i="45"/>
  <c r="BA217" i="45"/>
  <c r="BA285" i="45"/>
  <c r="BA291" i="45"/>
  <c r="BA367" i="45"/>
  <c r="AZ220" i="45"/>
  <c r="AZ364" i="45"/>
  <c r="BA209" i="45"/>
  <c r="BA293" i="45"/>
  <c r="AZ296" i="45"/>
  <c r="BA363" i="45"/>
  <c r="AZ214" i="45"/>
  <c r="AX227" i="45"/>
  <c r="AW227" i="45"/>
  <c r="AZ376" i="45"/>
  <c r="BA131" i="45"/>
  <c r="BA218" i="45"/>
  <c r="BA369" i="45"/>
  <c r="AZ367" i="45"/>
  <c r="BA220" i="45"/>
  <c r="AZ293" i="45"/>
  <c r="BA296" i="45"/>
  <c r="AZ363" i="45"/>
  <c r="BA224" i="45"/>
  <c r="BA119" i="45"/>
  <c r="AZ279" i="45"/>
  <c r="DL48" i="1"/>
  <c r="BA121" i="45"/>
  <c r="DL45" i="1"/>
  <c r="BA287" i="45"/>
  <c r="BA294" i="45"/>
  <c r="AZ371" i="45"/>
  <c r="BA210" i="45"/>
  <c r="AZ126" i="45"/>
  <c r="BA370" i="45"/>
  <c r="BA215" i="45"/>
  <c r="BA140" i="45"/>
  <c r="AZ286" i="45"/>
  <c r="AZ369" i="45"/>
  <c r="BA377" i="45"/>
  <c r="BE360" i="45"/>
  <c r="CS353" i="71"/>
  <c r="GC331" i="71" s="1"/>
  <c r="BA378" i="45"/>
  <c r="BV56" i="1"/>
  <c r="DL51" i="1"/>
  <c r="DL54" i="1"/>
  <c r="BV60" i="1"/>
  <c r="BV66" i="1"/>
  <c r="AZ299" i="45"/>
  <c r="AU365" i="45"/>
  <c r="AZ134" i="45"/>
  <c r="BA128" i="45"/>
  <c r="BA375" i="45"/>
  <c r="AZ287" i="45"/>
  <c r="BA371" i="45"/>
  <c r="AZ370" i="45"/>
  <c r="AZ140" i="45"/>
  <c r="AZ354" i="45"/>
  <c r="BA286" i="45"/>
  <c r="BA351" i="45"/>
  <c r="AZ297" i="45"/>
  <c r="BA289" i="45"/>
  <c r="AZ283" i="45"/>
  <c r="BA139" i="45"/>
  <c r="AZ217" i="45"/>
  <c r="AZ285" i="45"/>
  <c r="AZ206" i="45"/>
  <c r="BA364" i="45"/>
  <c r="AZ209" i="45"/>
  <c r="BA373" i="45"/>
  <c r="BA208" i="45"/>
  <c r="BA132" i="45"/>
  <c r="AZ359" i="45"/>
  <c r="AZ188" i="45"/>
  <c r="AZ187" i="45"/>
  <c r="AZ141" i="45"/>
  <c r="AZ211" i="45"/>
  <c r="AZ130" i="45"/>
  <c r="AZ129" i="45"/>
  <c r="BA213" i="45"/>
  <c r="BA290" i="45"/>
  <c r="BA284" i="45"/>
  <c r="AZ298" i="45"/>
  <c r="BA216" i="45"/>
  <c r="AZ352" i="45"/>
  <c r="BA352" i="45"/>
  <c r="BA288" i="45"/>
  <c r="AZ356" i="45"/>
  <c r="BA356" i="45"/>
  <c r="BA137" i="45"/>
  <c r="BA219" i="45"/>
  <c r="BA374" i="45"/>
  <c r="BA366" i="45"/>
  <c r="AZ133" i="45"/>
  <c r="BA127" i="45"/>
  <c r="AZ205" i="45"/>
  <c r="BA295" i="45"/>
  <c r="BA207" i="45"/>
  <c r="AZ362" i="45"/>
  <c r="K51" i="72"/>
  <c r="J74" i="45"/>
  <c r="V383" i="45" s="1"/>
  <c r="U47" i="51" s="1"/>
  <c r="J357" i="45"/>
  <c r="V46" i="45"/>
  <c r="J280" i="45"/>
  <c r="AW280" i="45" s="1"/>
  <c r="J202" i="45"/>
  <c r="AW202" i="45" s="1"/>
  <c r="J124" i="45"/>
  <c r="AX46" i="45"/>
  <c r="AZ135" i="45"/>
  <c r="AZ221" i="45"/>
  <c r="BA135" i="45"/>
  <c r="AZ132" i="45"/>
  <c r="BA187" i="45"/>
  <c r="BA188" i="45"/>
  <c r="BA141" i="45"/>
  <c r="BA211" i="45"/>
  <c r="AZ360" i="45"/>
  <c r="BA360" i="45"/>
  <c r="BA129" i="45"/>
  <c r="AZ143" i="45"/>
  <c r="AZ290" i="45"/>
  <c r="AZ284" i="45"/>
  <c r="AZ355" i="45"/>
  <c r="BA355" i="45"/>
  <c r="AW194" i="45"/>
  <c r="AX194" i="45"/>
  <c r="BA298" i="45"/>
  <c r="AZ216" i="45"/>
  <c r="AZ365" i="45"/>
  <c r="BA365" i="45"/>
  <c r="AZ288" i="45"/>
  <c r="AZ353" i="45"/>
  <c r="BA353" i="45"/>
  <c r="AZ137" i="45"/>
  <c r="AZ368" i="45"/>
  <c r="BA368" i="45"/>
  <c r="AZ219" i="45"/>
  <c r="AZ374" i="45"/>
  <c r="AZ366" i="45"/>
  <c r="BA133" i="45"/>
  <c r="AZ127" i="45"/>
  <c r="BA205" i="45"/>
  <c r="AZ350" i="45"/>
  <c r="BA350" i="45"/>
  <c r="AZ372" i="45"/>
  <c r="BA372" i="45"/>
  <c r="AZ295" i="45"/>
  <c r="AZ207" i="45"/>
  <c r="BA362" i="45"/>
  <c r="AZ213" i="45"/>
  <c r="BA299" i="45"/>
  <c r="FC356" i="71"/>
  <c r="FD355" i="71"/>
  <c r="CN355" i="71" s="1"/>
  <c r="GF332" i="71"/>
  <c r="FG355" i="71"/>
  <c r="FH354" i="71"/>
  <c r="CO354" i="71" s="1"/>
  <c r="CV354" i="71" s="1"/>
  <c r="BE361" i="45" s="1"/>
  <c r="U369" i="51"/>
  <c r="GL330" i="71"/>
  <c r="GG337" i="71"/>
  <c r="EY361" i="71"/>
  <c r="EZ360" i="71"/>
  <c r="CR360" i="71" s="1"/>
  <c r="AZ47" i="45"/>
  <c r="AZ46" i="45"/>
  <c r="H230" i="45"/>
  <c r="AW71" i="45"/>
  <c r="AZ72" i="45" s="1"/>
  <c r="AX71" i="45"/>
  <c r="BA72" i="45" s="1"/>
  <c r="J305" i="45"/>
  <c r="J149" i="45"/>
  <c r="J382" i="45"/>
  <c r="GI188" i="1"/>
  <c r="GI337" i="1"/>
  <c r="GI114" i="1"/>
  <c r="BV398" i="1"/>
  <c r="N304" i="51" s="1"/>
  <c r="BV188" i="1"/>
  <c r="GI262" i="1"/>
  <c r="BV114" i="1"/>
  <c r="BV337" i="1"/>
  <c r="BV262" i="1"/>
  <c r="GI212" i="1"/>
  <c r="GI361" i="1"/>
  <c r="GI138" i="1"/>
  <c r="BV422" i="1"/>
  <c r="N328" i="51" s="1"/>
  <c r="BV138" i="1"/>
  <c r="GI286" i="1"/>
  <c r="BV361" i="1"/>
  <c r="BV286" i="1"/>
  <c r="BV212" i="1"/>
  <c r="GI208" i="1"/>
  <c r="GI357" i="1"/>
  <c r="GI134" i="1"/>
  <c r="BV418" i="1"/>
  <c r="N324" i="51" s="1"/>
  <c r="BV134" i="1"/>
  <c r="BV357" i="1"/>
  <c r="BV282" i="1"/>
  <c r="GI282" i="1"/>
  <c r="BV208" i="1"/>
  <c r="GI210" i="1"/>
  <c r="GI359" i="1"/>
  <c r="GI136" i="1"/>
  <c r="BV420" i="1"/>
  <c r="N326" i="51" s="1"/>
  <c r="BV210" i="1"/>
  <c r="BV136" i="1"/>
  <c r="BV359" i="1"/>
  <c r="BV284" i="1"/>
  <c r="GI284" i="1"/>
  <c r="GI178" i="1"/>
  <c r="GI327" i="1"/>
  <c r="BV178" i="1"/>
  <c r="BV104" i="1"/>
  <c r="BV327" i="1"/>
  <c r="GI104" i="1"/>
  <c r="BV388" i="1"/>
  <c r="N294" i="51" s="1"/>
  <c r="BV252" i="1"/>
  <c r="GI252" i="1"/>
  <c r="GI194" i="1"/>
  <c r="GI343" i="1"/>
  <c r="BV120" i="1"/>
  <c r="GI268" i="1"/>
  <c r="BV343" i="1"/>
  <c r="GI120" i="1"/>
  <c r="BV404" i="1"/>
  <c r="N310" i="51" s="1"/>
  <c r="BV268" i="1"/>
  <c r="BV194" i="1"/>
  <c r="GI177" i="1"/>
  <c r="GI326" i="1"/>
  <c r="GI103" i="1"/>
  <c r="BV387" i="1"/>
  <c r="N293" i="51" s="1"/>
  <c r="GI251" i="1"/>
  <c r="BV251" i="1"/>
  <c r="BV177" i="1"/>
  <c r="BV103" i="1"/>
  <c r="BV326" i="1"/>
  <c r="GI105" i="1"/>
  <c r="GI179" i="1"/>
  <c r="GI328" i="1"/>
  <c r="BV389" i="1"/>
  <c r="N295" i="51" s="1"/>
  <c r="BV253" i="1"/>
  <c r="BV179" i="1"/>
  <c r="BV105" i="1"/>
  <c r="BV328" i="1"/>
  <c r="GI253" i="1"/>
  <c r="BV157" i="1"/>
  <c r="GI231" i="1"/>
  <c r="BV83" i="1"/>
  <c r="BV231" i="1"/>
  <c r="BV306" i="1"/>
  <c r="GI239" i="1"/>
  <c r="BV239" i="1"/>
  <c r="BV91" i="1"/>
  <c r="BV165" i="1"/>
  <c r="BV314" i="1"/>
  <c r="BV247" i="1"/>
  <c r="GI247" i="1"/>
  <c r="BV173" i="1"/>
  <c r="BV99" i="1"/>
  <c r="BV322" i="1"/>
  <c r="BV234" i="1"/>
  <c r="BV86" i="1"/>
  <c r="BV160" i="1"/>
  <c r="BV309" i="1"/>
  <c r="GI234" i="1"/>
  <c r="BV242" i="1"/>
  <c r="BV168" i="1"/>
  <c r="BV94" i="1"/>
  <c r="BV317" i="1"/>
  <c r="GI242" i="1"/>
  <c r="BV250" i="1"/>
  <c r="BV102" i="1"/>
  <c r="BV176" i="1"/>
  <c r="BV325" i="1"/>
  <c r="GI250" i="1"/>
  <c r="GI117" i="1"/>
  <c r="GI191" i="1"/>
  <c r="GI340" i="1"/>
  <c r="BV401" i="1"/>
  <c r="N307" i="51" s="1"/>
  <c r="BV191" i="1"/>
  <c r="BV117" i="1"/>
  <c r="BV340" i="1"/>
  <c r="GI265" i="1"/>
  <c r="BV265" i="1"/>
  <c r="GI111" i="1"/>
  <c r="GI185" i="1"/>
  <c r="GI334" i="1"/>
  <c r="BV395" i="1"/>
  <c r="N301" i="51" s="1"/>
  <c r="BV111" i="1"/>
  <c r="BV334" i="1"/>
  <c r="BV259" i="1"/>
  <c r="BV185" i="1"/>
  <c r="GI259" i="1"/>
  <c r="GI109" i="1"/>
  <c r="GI183" i="1"/>
  <c r="GI332" i="1"/>
  <c r="BV393" i="1"/>
  <c r="N299" i="51" s="1"/>
  <c r="BV109" i="1"/>
  <c r="BV332" i="1"/>
  <c r="GI257" i="1"/>
  <c r="BV183" i="1"/>
  <c r="BV257" i="1"/>
  <c r="BV89" i="1"/>
  <c r="BV312" i="1"/>
  <c r="GI237" i="1"/>
  <c r="BV237" i="1"/>
  <c r="BV163" i="1"/>
  <c r="BV97" i="1"/>
  <c r="BV320" i="1"/>
  <c r="GI245" i="1"/>
  <c r="BV245" i="1"/>
  <c r="BV171" i="1"/>
  <c r="BV84" i="1"/>
  <c r="BV158" i="1"/>
  <c r="BV307" i="1"/>
  <c r="GI232" i="1"/>
  <c r="BV232" i="1"/>
  <c r="BV166" i="1"/>
  <c r="BV92" i="1"/>
  <c r="BV315" i="1"/>
  <c r="BV240" i="1"/>
  <c r="GI240" i="1"/>
  <c r="BV100" i="1"/>
  <c r="BV174" i="1"/>
  <c r="BV323" i="1"/>
  <c r="BV248" i="1"/>
  <c r="GI248" i="1"/>
  <c r="GI137" i="1"/>
  <c r="BV421" i="1"/>
  <c r="N327" i="51" s="1"/>
  <c r="GI211" i="1"/>
  <c r="GI360" i="1"/>
  <c r="GI285" i="1"/>
  <c r="BV285" i="1"/>
  <c r="BV137" i="1"/>
  <c r="BV360" i="1"/>
  <c r="BV211" i="1"/>
  <c r="GI196" i="1"/>
  <c r="GI345" i="1"/>
  <c r="GI122" i="1"/>
  <c r="BV406" i="1"/>
  <c r="N312" i="51" s="1"/>
  <c r="BV345" i="1"/>
  <c r="GI270" i="1"/>
  <c r="BV196" i="1"/>
  <c r="BV122" i="1"/>
  <c r="BV270" i="1"/>
  <c r="GI125" i="1"/>
  <c r="BV409" i="1"/>
  <c r="N315" i="51" s="1"/>
  <c r="GI199" i="1"/>
  <c r="GI348" i="1"/>
  <c r="BV125" i="1"/>
  <c r="BV348" i="1"/>
  <c r="GI273" i="1"/>
  <c r="BV273" i="1"/>
  <c r="BV199" i="1"/>
  <c r="GI214" i="1"/>
  <c r="GI363" i="1"/>
  <c r="GI140" i="1"/>
  <c r="BV424" i="1"/>
  <c r="N330" i="51" s="1"/>
  <c r="BV140" i="1"/>
  <c r="BV214" i="1"/>
  <c r="BV363" i="1"/>
  <c r="GI288" i="1"/>
  <c r="BV288" i="1"/>
  <c r="GI346" i="1"/>
  <c r="BV407" i="1"/>
  <c r="N313" i="51" s="1"/>
  <c r="BV346" i="1"/>
  <c r="BV271" i="1"/>
  <c r="GI123" i="1"/>
  <c r="GI197" i="1"/>
  <c r="BV197" i="1"/>
  <c r="BV123" i="1"/>
  <c r="GI271" i="1"/>
  <c r="GI203" i="1"/>
  <c r="GI352" i="1"/>
  <c r="BV203" i="1"/>
  <c r="BV129" i="1"/>
  <c r="GI277" i="1"/>
  <c r="GI129" i="1"/>
  <c r="BV413" i="1"/>
  <c r="BV352" i="1"/>
  <c r="BV277" i="1"/>
  <c r="GI201" i="1"/>
  <c r="GI350" i="1"/>
  <c r="BV201" i="1"/>
  <c r="BV127" i="1"/>
  <c r="N215" i="51" s="1"/>
  <c r="GI275" i="1"/>
  <c r="GI127" i="1"/>
  <c r="BV411" i="1"/>
  <c r="N317" i="51" s="1"/>
  <c r="BV350" i="1"/>
  <c r="HA314" i="1" s="1"/>
  <c r="BV275" i="1"/>
  <c r="BV419" i="1"/>
  <c r="N325" i="51" s="1"/>
  <c r="GI358" i="1"/>
  <c r="BV135" i="1"/>
  <c r="GI283" i="1"/>
  <c r="BV283" i="1"/>
  <c r="GI135" i="1"/>
  <c r="GI209" i="1"/>
  <c r="BV358" i="1"/>
  <c r="BV209" i="1"/>
  <c r="GI130" i="1"/>
  <c r="BV414" i="1"/>
  <c r="N320" i="51" s="1"/>
  <c r="BV278" i="1"/>
  <c r="GI278" i="1"/>
  <c r="GI204" i="1"/>
  <c r="GI353" i="1"/>
  <c r="BV204" i="1"/>
  <c r="BV130" i="1"/>
  <c r="BV353" i="1"/>
  <c r="H152" i="45"/>
  <c r="AW124" i="45"/>
  <c r="H308" i="45"/>
  <c r="GI202" i="1"/>
  <c r="GI351" i="1"/>
  <c r="GI128" i="1"/>
  <c r="BV412" i="1"/>
  <c r="N318" i="51" s="1"/>
  <c r="GI276" i="1"/>
  <c r="BV202" i="1"/>
  <c r="BV128" i="1"/>
  <c r="BV351" i="1"/>
  <c r="BV276" i="1"/>
  <c r="GI141" i="1"/>
  <c r="BV425" i="1"/>
  <c r="N331" i="51" s="1"/>
  <c r="BV289" i="1"/>
  <c r="BV364" i="1"/>
  <c r="GI215" i="1"/>
  <c r="GI364" i="1"/>
  <c r="BV215" i="1"/>
  <c r="BV141" i="1"/>
  <c r="GI289" i="1"/>
  <c r="GI143" i="1"/>
  <c r="GI217" i="1"/>
  <c r="BV427" i="1"/>
  <c r="N333" i="51" s="1"/>
  <c r="GI366" i="1"/>
  <c r="BV291" i="1"/>
  <c r="BV217" i="1"/>
  <c r="BV143" i="1"/>
  <c r="BV366" i="1"/>
  <c r="GI291" i="1"/>
  <c r="GI115" i="1"/>
  <c r="GI189" i="1"/>
  <c r="BV115" i="1"/>
  <c r="GI263" i="1"/>
  <c r="BV338" i="1"/>
  <c r="GI338" i="1"/>
  <c r="BV399" i="1"/>
  <c r="N305" i="51" s="1"/>
  <c r="BV189" i="1"/>
  <c r="BV263" i="1"/>
  <c r="GI182" i="1"/>
  <c r="GI331" i="1"/>
  <c r="GI256" i="1"/>
  <c r="BV256" i="1"/>
  <c r="GI108" i="1"/>
  <c r="BV392" i="1"/>
  <c r="N298" i="51" s="1"/>
  <c r="BV182" i="1"/>
  <c r="BV108" i="1"/>
  <c r="BV331" i="1"/>
  <c r="GI184" i="1"/>
  <c r="GI333" i="1"/>
  <c r="GI258" i="1"/>
  <c r="BV184" i="1"/>
  <c r="GI110" i="1"/>
  <c r="BV394" i="1"/>
  <c r="N300" i="51" s="1"/>
  <c r="BV110" i="1"/>
  <c r="BV333" i="1"/>
  <c r="BV258" i="1"/>
  <c r="GI180" i="1"/>
  <c r="GI329" i="1"/>
  <c r="GI106" i="1"/>
  <c r="BV390" i="1"/>
  <c r="N296" i="51" s="1"/>
  <c r="BV106" i="1"/>
  <c r="BV329" i="1"/>
  <c r="GI254" i="1"/>
  <c r="BV254" i="1"/>
  <c r="BV180" i="1"/>
  <c r="GI107" i="1"/>
  <c r="GI181" i="1"/>
  <c r="GI330" i="1"/>
  <c r="BV391" i="1"/>
  <c r="N297" i="51" s="1"/>
  <c r="BV255" i="1"/>
  <c r="BV107" i="1"/>
  <c r="BV330" i="1"/>
  <c r="GI255" i="1"/>
  <c r="BV181" i="1"/>
  <c r="BV87" i="1"/>
  <c r="BV161" i="1"/>
  <c r="BV310" i="1"/>
  <c r="GI235" i="1"/>
  <c r="BV235" i="1"/>
  <c r="BV169" i="1"/>
  <c r="BV95" i="1"/>
  <c r="BV318" i="1"/>
  <c r="GI243" i="1"/>
  <c r="BV243" i="1"/>
  <c r="BV82" i="1"/>
  <c r="BV305" i="1"/>
  <c r="BV230" i="1"/>
  <c r="GI230" i="1"/>
  <c r="BV156" i="1"/>
  <c r="BV90" i="1"/>
  <c r="BV313" i="1"/>
  <c r="BV238" i="1"/>
  <c r="GI238" i="1"/>
  <c r="BV164" i="1"/>
  <c r="BV172" i="1"/>
  <c r="BV321" i="1"/>
  <c r="BV246" i="1"/>
  <c r="GI246" i="1"/>
  <c r="BV98" i="1"/>
  <c r="GI200" i="1"/>
  <c r="GI349" i="1"/>
  <c r="GI126" i="1"/>
  <c r="BV410" i="1"/>
  <c r="N316" i="51" s="1"/>
  <c r="BV349" i="1"/>
  <c r="GI274" i="1"/>
  <c r="BV200" i="1"/>
  <c r="BV126" i="1"/>
  <c r="BV274" i="1"/>
  <c r="GI190" i="1"/>
  <c r="GI339" i="1"/>
  <c r="GI116" i="1"/>
  <c r="BV400" i="1"/>
  <c r="N306" i="51" s="1"/>
  <c r="BV264" i="1"/>
  <c r="GI264" i="1"/>
  <c r="BV190" i="1"/>
  <c r="BV116" i="1"/>
  <c r="BV339" i="1"/>
  <c r="BV192" i="1"/>
  <c r="BV118" i="1"/>
  <c r="BV341" i="1"/>
  <c r="GI266" i="1"/>
  <c r="BV266" i="1"/>
  <c r="HA196" i="1" s="1"/>
  <c r="GI192" i="1"/>
  <c r="GI341" i="1"/>
  <c r="GI118" i="1"/>
  <c r="BV402" i="1"/>
  <c r="N308" i="51" s="1"/>
  <c r="BV233" i="1"/>
  <c r="BV159" i="1"/>
  <c r="BV85" i="1"/>
  <c r="BV308" i="1"/>
  <c r="GI233" i="1"/>
  <c r="BV241" i="1"/>
  <c r="BV167" i="1"/>
  <c r="BV93" i="1"/>
  <c r="BV316" i="1"/>
  <c r="GI241" i="1"/>
  <c r="GI249" i="1"/>
  <c r="BV175" i="1"/>
  <c r="BV101" i="1"/>
  <c r="BV324" i="1"/>
  <c r="BV249" i="1"/>
  <c r="BV236" i="1"/>
  <c r="GI236" i="1"/>
  <c r="BV88" i="1"/>
  <c r="BV162" i="1"/>
  <c r="BV311" i="1"/>
  <c r="BV244" i="1"/>
  <c r="GI244" i="1"/>
  <c r="BV170" i="1"/>
  <c r="BV96" i="1"/>
  <c r="BV319" i="1"/>
  <c r="GI216" i="1"/>
  <c r="GI365" i="1"/>
  <c r="GI142" i="1"/>
  <c r="BV426" i="1"/>
  <c r="N332" i="51" s="1"/>
  <c r="BV365" i="1"/>
  <c r="BV216" i="1"/>
  <c r="GI290" i="1"/>
  <c r="BV290" i="1"/>
  <c r="BV142" i="1"/>
  <c r="GI131" i="1"/>
  <c r="GI205" i="1"/>
  <c r="BV415" i="1"/>
  <c r="N321" i="51" s="1"/>
  <c r="GI354" i="1"/>
  <c r="BV205" i="1"/>
  <c r="BV131" i="1"/>
  <c r="GI279" i="1"/>
  <c r="BV354" i="1"/>
  <c r="BV279" i="1"/>
  <c r="GI139" i="1"/>
  <c r="GI213" i="1"/>
  <c r="BV423" i="1"/>
  <c r="N329" i="51" s="1"/>
  <c r="GI362" i="1"/>
  <c r="BV139" i="1"/>
  <c r="BV362" i="1"/>
  <c r="GI287" i="1"/>
  <c r="BV287" i="1"/>
  <c r="BV213" i="1"/>
  <c r="GI119" i="1"/>
  <c r="GI193" i="1"/>
  <c r="GI342" i="1"/>
  <c r="BV403" i="1"/>
  <c r="N309" i="51" s="1"/>
  <c r="BV193" i="1"/>
  <c r="BV119" i="1"/>
  <c r="BV342" i="1"/>
  <c r="BV267" i="1"/>
  <c r="GI267" i="1"/>
  <c r="GI124" i="1"/>
  <c r="BV408" i="1"/>
  <c r="N314" i="51" s="1"/>
  <c r="BV124" i="1"/>
  <c r="BV347" i="1"/>
  <c r="BV272" i="1"/>
  <c r="GI198" i="1"/>
  <c r="GI347" i="1"/>
  <c r="GI272" i="1"/>
  <c r="BV198" i="1"/>
  <c r="GI112" i="1"/>
  <c r="BV396" i="1"/>
  <c r="N302" i="51" s="1"/>
  <c r="BV186" i="1"/>
  <c r="BV112" i="1"/>
  <c r="BV335" i="1"/>
  <c r="GI186" i="1"/>
  <c r="GI335" i="1"/>
  <c r="BV260" i="1"/>
  <c r="GI260" i="1"/>
  <c r="GI344" i="1"/>
  <c r="BV405" i="1"/>
  <c r="N311" i="51" s="1"/>
  <c r="BV121" i="1"/>
  <c r="GI269" i="1"/>
  <c r="BV344" i="1"/>
  <c r="GI121" i="1"/>
  <c r="GI195" i="1"/>
  <c r="BV269" i="1"/>
  <c r="BV195" i="1"/>
  <c r="GI132" i="1"/>
  <c r="BV416" i="1"/>
  <c r="N322" i="51" s="1"/>
  <c r="BV132" i="1"/>
  <c r="BV355" i="1"/>
  <c r="GI280" i="1"/>
  <c r="GI206" i="1"/>
  <c r="GI355" i="1"/>
  <c r="BV280" i="1"/>
  <c r="BV206" i="1"/>
  <c r="GI207" i="1"/>
  <c r="GI356" i="1"/>
  <c r="GI281" i="1"/>
  <c r="BV207" i="1"/>
  <c r="GI133" i="1"/>
  <c r="BV417" i="1"/>
  <c r="N323" i="51" s="1"/>
  <c r="BV133" i="1"/>
  <c r="BV281" i="1"/>
  <c r="BV356" i="1"/>
  <c r="GI336" i="1"/>
  <c r="BV397" i="1"/>
  <c r="N303" i="51" s="1"/>
  <c r="GI261" i="1"/>
  <c r="BV113" i="1"/>
  <c r="BV336" i="1"/>
  <c r="GI113" i="1"/>
  <c r="GI187" i="1"/>
  <c r="BV261" i="1"/>
  <c r="BV187" i="1"/>
  <c r="GO110" i="1"/>
  <c r="GP109" i="1"/>
  <c r="HZ183" i="1"/>
  <c r="HY184" i="1"/>
  <c r="GP185" i="1"/>
  <c r="GO186" i="1"/>
  <c r="GP186" i="1" s="1"/>
  <c r="IP183" i="1"/>
  <c r="IH183" i="1"/>
  <c r="IR108" i="1"/>
  <c r="IQ108" i="1"/>
  <c r="IK108" i="1"/>
  <c r="IL108" i="1"/>
  <c r="IN108" i="1"/>
  <c r="II108" i="1" s="1"/>
  <c r="IM108" i="1"/>
  <c r="HY110" i="1"/>
  <c r="HZ109" i="1"/>
  <c r="GZ184" i="1"/>
  <c r="IK184" i="1"/>
  <c r="HA184" i="1"/>
  <c r="IG184" i="1"/>
  <c r="HB184" i="1"/>
  <c r="IM184" i="1"/>
  <c r="HC184" i="1"/>
  <c r="GX184" i="1" s="1"/>
  <c r="IL184" i="1"/>
  <c r="HD184" i="1"/>
  <c r="GY184" i="1" s="1"/>
  <c r="IQ184" i="1"/>
  <c r="HF184" i="1"/>
  <c r="IN184" i="1"/>
  <c r="II184" i="1" s="1"/>
  <c r="HG184" i="1"/>
  <c r="GW184" i="1"/>
  <c r="HH184" i="1"/>
  <c r="IR184" i="1"/>
  <c r="HL109" i="1"/>
  <c r="B110" i="1"/>
  <c r="CH109" i="1"/>
  <c r="IJ183" i="1"/>
  <c r="HE183" i="1"/>
  <c r="GV183" i="1"/>
  <c r="N11" i="35"/>
  <c r="BV65" i="1"/>
  <c r="BV55" i="1"/>
  <c r="G19" i="35"/>
  <c r="G22" i="35"/>
  <c r="BA225" i="45"/>
  <c r="BA226" i="45"/>
  <c r="BV64" i="1"/>
  <c r="BV53" i="1"/>
  <c r="BA144" i="45"/>
  <c r="DL56" i="1"/>
  <c r="BV46" i="1"/>
  <c r="BS54" i="1"/>
  <c r="BV45" i="1"/>
  <c r="BV50" i="1"/>
  <c r="BV52" i="1"/>
  <c r="BS48" i="1"/>
  <c r="BV48" i="1"/>
  <c r="D23" i="35"/>
  <c r="O11" i="35"/>
  <c r="DL52" i="1"/>
  <c r="BA147" i="45"/>
  <c r="BA148" i="45"/>
  <c r="AZ379" i="45"/>
  <c r="BV49" i="1"/>
  <c r="DL47" i="1"/>
  <c r="BV58" i="1"/>
  <c r="BA380" i="45"/>
  <c r="BA381" i="45"/>
  <c r="BA222" i="45"/>
  <c r="BS46" i="1"/>
  <c r="BV54" i="1"/>
  <c r="N23" i="35"/>
  <c r="N18" i="35"/>
  <c r="N20" i="35"/>
  <c r="N22" i="35"/>
  <c r="Q12" i="35"/>
  <c r="BS51" i="1"/>
  <c r="BV47" i="1"/>
  <c r="BW47" i="1" s="1"/>
  <c r="L16" i="35"/>
  <c r="L19" i="35"/>
  <c r="L15" i="35"/>
  <c r="L21" i="35"/>
  <c r="L17" i="35"/>
  <c r="L23" i="35"/>
  <c r="BV59" i="1"/>
  <c r="I20" i="35"/>
  <c r="I14" i="35"/>
  <c r="I22" i="35"/>
  <c r="I16" i="35"/>
  <c r="I19" i="35"/>
  <c r="G14" i="35"/>
  <c r="G21" i="35"/>
  <c r="J11" i="35"/>
  <c r="B16" i="35"/>
  <c r="B19" i="35"/>
  <c r="B17" i="35"/>
  <c r="B20" i="35"/>
  <c r="B23" i="35"/>
  <c r="B18" i="35"/>
  <c r="B21" i="35"/>
  <c r="BV62" i="1"/>
  <c r="BW62" i="1" s="1"/>
  <c r="P14" i="35"/>
  <c r="DL55" i="1"/>
  <c r="BV57" i="1"/>
  <c r="BW57" i="1" s="1"/>
  <c r="DL49" i="1"/>
  <c r="BV44" i="1"/>
  <c r="BW44" i="1" s="1"/>
  <c r="C18" i="35"/>
  <c r="C20" i="35"/>
  <c r="C21" i="35"/>
  <c r="BS56" i="1"/>
  <c r="BA303" i="45"/>
  <c r="BA304" i="45"/>
  <c r="D15" i="35"/>
  <c r="D14" i="35"/>
  <c r="D17" i="35"/>
  <c r="D16" i="35"/>
  <c r="D19" i="35"/>
  <c r="D18" i="35"/>
  <c r="D21" i="35"/>
  <c r="D20" i="35"/>
  <c r="BS55" i="1"/>
  <c r="O17" i="35"/>
  <c r="O16" i="35"/>
  <c r="O19" i="35"/>
  <c r="O18" i="35"/>
  <c r="O22" i="35"/>
  <c r="O20" i="35"/>
  <c r="DL57" i="1"/>
  <c r="H11" i="35"/>
  <c r="BA379" i="45"/>
  <c r="R11" i="35"/>
  <c r="BS53" i="1"/>
  <c r="DL44" i="1"/>
  <c r="AZ380" i="45"/>
  <c r="AZ381" i="45"/>
  <c r="K15" i="35"/>
  <c r="K22" i="35"/>
  <c r="K17" i="35"/>
  <c r="K19" i="35"/>
  <c r="K13" i="35"/>
  <c r="K21" i="35"/>
  <c r="DL50" i="1"/>
  <c r="BV51" i="1"/>
  <c r="BW51" i="1" s="1"/>
  <c r="HE331" i="1"/>
  <c r="GP333" i="1"/>
  <c r="GO334" i="1"/>
  <c r="HZ333" i="1"/>
  <c r="HY334" i="1"/>
  <c r="IH331" i="1"/>
  <c r="IP331" i="1"/>
  <c r="HL335" i="1"/>
  <c r="B336" i="1"/>
  <c r="B397" i="1" s="1"/>
  <c r="CH335" i="1"/>
  <c r="HA332" i="1"/>
  <c r="HC332" i="1"/>
  <c r="HF332" i="1"/>
  <c r="HH332" i="1"/>
  <c r="IG332" i="1"/>
  <c r="IL332" i="1"/>
  <c r="IN332" i="1"/>
  <c r="II332" i="1" s="1"/>
  <c r="IR332" i="1"/>
  <c r="GZ332" i="1"/>
  <c r="HB332" i="1"/>
  <c r="HD332" i="1"/>
  <c r="HG332" i="1"/>
  <c r="IK332" i="1"/>
  <c r="IM332" i="1"/>
  <c r="IQ332" i="1"/>
  <c r="M31" i="51"/>
  <c r="M149" i="51"/>
  <c r="M184" i="51" s="1"/>
  <c r="M30" i="51"/>
  <c r="M148" i="51"/>
  <c r="M183" i="51" s="1"/>
  <c r="GZ256" i="1"/>
  <c r="HA256" i="1"/>
  <c r="IK256" i="1"/>
  <c r="IM256" i="1"/>
  <c r="IQ256" i="1"/>
  <c r="IL256" i="1"/>
  <c r="IN256" i="1"/>
  <c r="II256" i="1" s="1"/>
  <c r="IR256" i="1"/>
  <c r="HZ257" i="1"/>
  <c r="HY258" i="1"/>
  <c r="GP257" i="1"/>
  <c r="GO258" i="1"/>
  <c r="CH259" i="1"/>
  <c r="HL259" i="1"/>
  <c r="B260" i="1"/>
  <c r="HL186" i="1"/>
  <c r="CH186" i="1"/>
  <c r="B187" i="1"/>
  <c r="IJ331" i="1" l="1"/>
  <c r="IO331" i="1" s="1"/>
  <c r="G470" i="1"/>
  <c r="G540" i="1" s="1"/>
  <c r="GV182" i="1"/>
  <c r="IJ182" i="1"/>
  <c r="HE182" i="1"/>
  <c r="IF108" i="1"/>
  <c r="IO108" i="1"/>
  <c r="FK28" i="75"/>
  <c r="IG256" i="1"/>
  <c r="IG108" i="1"/>
  <c r="BA71" i="45"/>
  <c r="BA227" i="45"/>
  <c r="BA228" i="45"/>
  <c r="BW67" i="1"/>
  <c r="AZ71" i="45"/>
  <c r="V71" i="45"/>
  <c r="N149" i="51" s="1"/>
  <c r="V72" i="45"/>
  <c r="AZ227" i="45"/>
  <c r="AZ228" i="45"/>
  <c r="EG58" i="75"/>
  <c r="EH57" i="75"/>
  <c r="BV57" i="75" s="1"/>
  <c r="FK29" i="75" s="1"/>
  <c r="GG35" i="71"/>
  <c r="Q51" i="45"/>
  <c r="GN28" i="71"/>
  <c r="GE35" i="71"/>
  <c r="GL28" i="71"/>
  <c r="FD36" i="75"/>
  <c r="BY352" i="75"/>
  <c r="EL353" i="75"/>
  <c r="BW353" i="75" s="1"/>
  <c r="EK354" i="75"/>
  <c r="ED58" i="75"/>
  <c r="BZ58" i="75" s="1"/>
  <c r="EC59" i="75"/>
  <c r="BX354" i="75"/>
  <c r="FC332" i="75" s="1"/>
  <c r="EL58" i="75"/>
  <c r="BW58" i="75" s="1"/>
  <c r="BX58" i="71" s="1"/>
  <c r="EK59" i="75"/>
  <c r="ED352" i="75"/>
  <c r="BZ352" i="75" s="1"/>
  <c r="EC353" i="75"/>
  <c r="EH352" i="75"/>
  <c r="BV352" i="75" s="1"/>
  <c r="EG353" i="75"/>
  <c r="FH28" i="75"/>
  <c r="FA35" i="75"/>
  <c r="BS57" i="71"/>
  <c r="DS57" i="71" s="1"/>
  <c r="EX57" i="71" s="1"/>
  <c r="EY57" i="71" s="1"/>
  <c r="EZ57" i="71" s="1"/>
  <c r="CR57" i="71" s="1"/>
  <c r="FL29" i="75"/>
  <c r="FE36" i="75"/>
  <c r="EN57" i="71"/>
  <c r="FJ57" i="71" s="1"/>
  <c r="FK57" i="71" s="1"/>
  <c r="FL57" i="71" s="1"/>
  <c r="CP57" i="71" s="1"/>
  <c r="EI57" i="71"/>
  <c r="FE329" i="75"/>
  <c r="FJ322" i="75"/>
  <c r="FD329" i="75"/>
  <c r="CD351" i="75"/>
  <c r="CA351" i="75"/>
  <c r="FA329" i="75" s="1"/>
  <c r="T50" i="45"/>
  <c r="BE50" i="45" s="1"/>
  <c r="CS55" i="71"/>
  <c r="GM27" i="71"/>
  <c r="GF34" i="71"/>
  <c r="FD56" i="71"/>
  <c r="CN56" i="71" s="1"/>
  <c r="FC57" i="71"/>
  <c r="FH56" i="71"/>
  <c r="CO56" i="71" s="1"/>
  <c r="FG57" i="71"/>
  <c r="FP59" i="71"/>
  <c r="FO60" i="71"/>
  <c r="GJ26" i="71"/>
  <c r="GC33" i="71"/>
  <c r="AU366" i="45"/>
  <c r="AZ194" i="45"/>
  <c r="AZ195" i="45"/>
  <c r="J152" i="45"/>
  <c r="AX124" i="45"/>
  <c r="J308" i="45"/>
  <c r="V296" i="45" s="1"/>
  <c r="AX280" i="45"/>
  <c r="J385" i="45"/>
  <c r="AX357" i="45"/>
  <c r="V357" i="45"/>
  <c r="U21" i="51" s="1"/>
  <c r="AW357" i="45"/>
  <c r="AX382" i="45"/>
  <c r="BA383" i="45" s="1"/>
  <c r="V382" i="45"/>
  <c r="U46" i="51" s="1"/>
  <c r="BA194" i="45"/>
  <c r="BA195" i="45"/>
  <c r="BA47" i="45"/>
  <c r="BA46" i="45"/>
  <c r="J230" i="45"/>
  <c r="AX202" i="45"/>
  <c r="V124" i="45"/>
  <c r="N124" i="51"/>
  <c r="V280" i="45"/>
  <c r="N6" i="51"/>
  <c r="BX32" i="45"/>
  <c r="V202" i="45"/>
  <c r="V344" i="45"/>
  <c r="U8" i="51" s="1"/>
  <c r="V348" i="45"/>
  <c r="U12" i="51" s="1"/>
  <c r="V343" i="45"/>
  <c r="U7" i="51" s="1"/>
  <c r="V347" i="45"/>
  <c r="U11" i="51" s="1"/>
  <c r="V342" i="45"/>
  <c r="U6" i="51" s="1"/>
  <c r="V38" i="45"/>
  <c r="V35" i="45"/>
  <c r="V39" i="45"/>
  <c r="V36" i="45"/>
  <c r="V42" i="45"/>
  <c r="V62" i="45"/>
  <c r="V45" i="45"/>
  <c r="V70" i="45"/>
  <c r="V56" i="45"/>
  <c r="V63" i="45"/>
  <c r="V59" i="45"/>
  <c r="V51" i="45"/>
  <c r="V55" i="45"/>
  <c r="V346" i="45"/>
  <c r="U10" i="51" s="1"/>
  <c r="V345" i="45"/>
  <c r="U9" i="51" s="1"/>
  <c r="V34" i="45"/>
  <c r="V33" i="45"/>
  <c r="V37" i="45"/>
  <c r="V32" i="45"/>
  <c r="V31" i="45"/>
  <c r="V53" i="45"/>
  <c r="V44" i="45"/>
  <c r="V50" i="45"/>
  <c r="V58" i="45"/>
  <c r="V61" i="45"/>
  <c r="V43" i="45"/>
  <c r="V60" i="45"/>
  <c r="V41" i="45"/>
  <c r="V52" i="45"/>
  <c r="V40" i="45"/>
  <c r="V381" i="45"/>
  <c r="U45" i="51" s="1"/>
  <c r="V64" i="45"/>
  <c r="V47" i="45"/>
  <c r="V67" i="45"/>
  <c r="V66" i="45"/>
  <c r="V65" i="45"/>
  <c r="V69" i="45"/>
  <c r="V54" i="45"/>
  <c r="V48" i="45"/>
  <c r="V57" i="45"/>
  <c r="V49" i="45"/>
  <c r="V68" i="45"/>
  <c r="V379" i="45"/>
  <c r="U43" i="51" s="1"/>
  <c r="V362" i="45"/>
  <c r="U26" i="51" s="1"/>
  <c r="V363" i="45"/>
  <c r="U27" i="51" s="1"/>
  <c r="V373" i="45"/>
  <c r="U37" i="51" s="1"/>
  <c r="V356" i="45"/>
  <c r="U20" i="51" s="1"/>
  <c r="V352" i="45"/>
  <c r="U16" i="51" s="1"/>
  <c r="V349" i="45"/>
  <c r="U13" i="51" s="1"/>
  <c r="V377" i="45"/>
  <c r="U41" i="51" s="1"/>
  <c r="V351" i="45"/>
  <c r="U15" i="51" s="1"/>
  <c r="V358" i="45"/>
  <c r="U22" i="51" s="1"/>
  <c r="V359" i="45"/>
  <c r="U23" i="51" s="1"/>
  <c r="V371" i="45"/>
  <c r="U35" i="51" s="1"/>
  <c r="V375" i="45"/>
  <c r="U39" i="51" s="1"/>
  <c r="V361" i="45"/>
  <c r="U25" i="51" s="1"/>
  <c r="V372" i="45"/>
  <c r="U36" i="51" s="1"/>
  <c r="V350" i="45"/>
  <c r="U14" i="51" s="1"/>
  <c r="V366" i="45"/>
  <c r="U30" i="51" s="1"/>
  <c r="V374" i="45"/>
  <c r="U38" i="51" s="1"/>
  <c r="V368" i="45"/>
  <c r="U32" i="51" s="1"/>
  <c r="V353" i="45"/>
  <c r="U17" i="51" s="1"/>
  <c r="V365" i="45"/>
  <c r="U29" i="51" s="1"/>
  <c r="V364" i="45"/>
  <c r="U28" i="51" s="1"/>
  <c r="V355" i="45"/>
  <c r="U19" i="51" s="1"/>
  <c r="V367" i="45"/>
  <c r="U31" i="51" s="1"/>
  <c r="V380" i="45"/>
  <c r="U44" i="51" s="1"/>
  <c r="V376" i="45"/>
  <c r="U40" i="51" s="1"/>
  <c r="V378" i="45"/>
  <c r="U42" i="51" s="1"/>
  <c r="V369" i="45"/>
  <c r="U33" i="51" s="1"/>
  <c r="V360" i="45"/>
  <c r="U24" i="51" s="1"/>
  <c r="V354" i="45"/>
  <c r="U18" i="51" s="1"/>
  <c r="V370" i="45"/>
  <c r="U34" i="51" s="1"/>
  <c r="FG356" i="71"/>
  <c r="FH355" i="71"/>
  <c r="CO355" i="71" s="1"/>
  <c r="CV355" i="71" s="1"/>
  <c r="BE362" i="45" s="1"/>
  <c r="GF333" i="71"/>
  <c r="CS355" i="71"/>
  <c r="GC333" i="71" s="1"/>
  <c r="CS354" i="71"/>
  <c r="GC332" i="71" s="1"/>
  <c r="FC357" i="71"/>
  <c r="FD356" i="71"/>
  <c r="CN356" i="71" s="1"/>
  <c r="EY362" i="71"/>
  <c r="EZ361" i="71"/>
  <c r="CR361" i="71" s="1"/>
  <c r="GL331" i="71"/>
  <c r="U370" i="51"/>
  <c r="GG338" i="71"/>
  <c r="N249" i="51"/>
  <c r="HA245" i="1"/>
  <c r="HA97" i="1"/>
  <c r="HA171" i="1"/>
  <c r="N269" i="51"/>
  <c r="N268" i="51"/>
  <c r="N220" i="51"/>
  <c r="HA233" i="1"/>
  <c r="HA159" i="1"/>
  <c r="HA85" i="1"/>
  <c r="N248" i="51"/>
  <c r="HA311" i="1"/>
  <c r="HA306" i="1"/>
  <c r="N255" i="51"/>
  <c r="HA103" i="1"/>
  <c r="HA177" i="1"/>
  <c r="HA251" i="1"/>
  <c r="HA326" i="1"/>
  <c r="HA95" i="1"/>
  <c r="HA169" i="1"/>
  <c r="HA243" i="1"/>
  <c r="N267" i="51"/>
  <c r="HA254" i="1"/>
  <c r="HA106" i="1"/>
  <c r="HA180" i="1"/>
  <c r="N278" i="51"/>
  <c r="N206" i="51"/>
  <c r="N252" i="51"/>
  <c r="N214" i="51"/>
  <c r="N195" i="51"/>
  <c r="N242" i="51"/>
  <c r="N194" i="51"/>
  <c r="N246" i="51"/>
  <c r="N244" i="51"/>
  <c r="N251" i="51"/>
  <c r="N231" i="51"/>
  <c r="HA107" i="1"/>
  <c r="HA181" i="1"/>
  <c r="HA255" i="1"/>
  <c r="N229" i="51"/>
  <c r="HA328" i="1"/>
  <c r="HA240" i="1"/>
  <c r="HA92" i="1"/>
  <c r="HA166" i="1"/>
  <c r="N216" i="51"/>
  <c r="AZ280" i="45"/>
  <c r="AZ281" i="45"/>
  <c r="N218" i="51"/>
  <c r="N271" i="51"/>
  <c r="HA247" i="1"/>
  <c r="HA99" i="1"/>
  <c r="HA173" i="1"/>
  <c r="N223" i="51"/>
  <c r="BV296" i="1"/>
  <c r="HM275" i="1" s="1"/>
  <c r="HA241" i="1"/>
  <c r="HA93" i="1"/>
  <c r="HA167" i="1"/>
  <c r="N319" i="51"/>
  <c r="BV430" i="1"/>
  <c r="BV221" i="1"/>
  <c r="HM174" i="1" s="1"/>
  <c r="N265" i="51"/>
  <c r="HM203" i="1"/>
  <c r="N211" i="51"/>
  <c r="HA87" i="1"/>
  <c r="HA235" i="1"/>
  <c r="HA161" i="1"/>
  <c r="HM271" i="1"/>
  <c r="HA104" i="1"/>
  <c r="HA178" i="1"/>
  <c r="HM288" i="1"/>
  <c r="HA252" i="1"/>
  <c r="HA327" i="1"/>
  <c r="N228" i="51"/>
  <c r="HA89" i="1"/>
  <c r="HA237" i="1"/>
  <c r="HA163" i="1"/>
  <c r="HM273" i="1"/>
  <c r="HA312" i="1"/>
  <c r="HA160" i="1"/>
  <c r="HM270" i="1"/>
  <c r="HA86" i="1"/>
  <c r="HA234" i="1"/>
  <c r="HM196" i="1"/>
  <c r="N258" i="51"/>
  <c r="HA309" i="1"/>
  <c r="HA324" i="1"/>
  <c r="HA101" i="1"/>
  <c r="HA175" i="1"/>
  <c r="HM285" i="1"/>
  <c r="HA249" i="1"/>
  <c r="HM240" i="1"/>
  <c r="HM232" i="1"/>
  <c r="HM245" i="1"/>
  <c r="HM163" i="1"/>
  <c r="HM183" i="1"/>
  <c r="N245" i="51"/>
  <c r="HM259" i="1"/>
  <c r="N199" i="51"/>
  <c r="N205" i="51"/>
  <c r="HM176" i="1"/>
  <c r="HM250" i="1"/>
  <c r="HM168" i="1"/>
  <c r="HM160" i="1"/>
  <c r="HM234" i="1"/>
  <c r="HM231" i="1"/>
  <c r="N193" i="51"/>
  <c r="HM253" i="1"/>
  <c r="N191" i="51"/>
  <c r="HM251" i="1"/>
  <c r="N256" i="51"/>
  <c r="HM194" i="1"/>
  <c r="HA307" i="1"/>
  <c r="N208" i="51"/>
  <c r="HM252" i="1"/>
  <c r="N192" i="51"/>
  <c r="HA323" i="1"/>
  <c r="HM210" i="1"/>
  <c r="N272" i="51"/>
  <c r="HA321" i="1"/>
  <c r="HM212" i="1"/>
  <c r="N274" i="51"/>
  <c r="HA325" i="1"/>
  <c r="N226" i="51"/>
  <c r="AW382" i="45"/>
  <c r="AX149" i="45"/>
  <c r="AW149" i="45"/>
  <c r="HM261" i="1"/>
  <c r="N201" i="51"/>
  <c r="HA320" i="1"/>
  <c r="N221" i="51"/>
  <c r="HA96" i="1"/>
  <c r="HA170" i="1"/>
  <c r="HM280" i="1"/>
  <c r="HA244" i="1"/>
  <c r="HA319" i="1"/>
  <c r="HM195" i="1"/>
  <c r="N257" i="51"/>
  <c r="HA308" i="1"/>
  <c r="N209" i="51"/>
  <c r="HM260" i="1"/>
  <c r="N200" i="51"/>
  <c r="HM198" i="1"/>
  <c r="N260" i="51"/>
  <c r="HA88" i="1"/>
  <c r="HM272" i="1"/>
  <c r="HA162" i="1"/>
  <c r="HA236" i="1"/>
  <c r="N212" i="51"/>
  <c r="HA157" i="1"/>
  <c r="HA231" i="1"/>
  <c r="HA83" i="1"/>
  <c r="HM267" i="1"/>
  <c r="N207" i="51"/>
  <c r="N275" i="51"/>
  <c r="HM213" i="1"/>
  <c r="N227" i="51"/>
  <c r="HA318" i="1"/>
  <c r="N219" i="51"/>
  <c r="N230" i="51"/>
  <c r="HA329" i="1"/>
  <c r="HM236" i="1"/>
  <c r="HM175" i="1"/>
  <c r="HM241" i="1"/>
  <c r="HM159" i="1"/>
  <c r="HA230" i="1"/>
  <c r="HM266" i="1"/>
  <c r="HA82" i="1"/>
  <c r="HA156" i="1"/>
  <c r="HA305" i="1"/>
  <c r="N254" i="51"/>
  <c r="HM192" i="1"/>
  <c r="N204" i="51"/>
  <c r="HA164" i="1"/>
  <c r="HA238" i="1"/>
  <c r="HA90" i="1"/>
  <c r="HM274" i="1"/>
  <c r="HM200" i="1"/>
  <c r="N262" i="51"/>
  <c r="HA313" i="1"/>
  <c r="HM164" i="1"/>
  <c r="HM238" i="1"/>
  <c r="HM243" i="1"/>
  <c r="HM169" i="1"/>
  <c r="HM161" i="1"/>
  <c r="N243" i="51"/>
  <c r="HM181" i="1"/>
  <c r="HM255" i="1"/>
  <c r="HM254" i="1"/>
  <c r="HM258" i="1"/>
  <c r="N198" i="51"/>
  <c r="N196" i="51"/>
  <c r="HM256" i="1"/>
  <c r="HM263" i="1"/>
  <c r="N203" i="51"/>
  <c r="HA330" i="1"/>
  <c r="N279" i="51"/>
  <c r="HM217" i="1"/>
  <c r="N277" i="51"/>
  <c r="HM215" i="1"/>
  <c r="HA105" i="1"/>
  <c r="HA179" i="1"/>
  <c r="HM289" i="1"/>
  <c r="HA253" i="1"/>
  <c r="HA315" i="1"/>
  <c r="HM202" i="1"/>
  <c r="N264" i="51"/>
  <c r="AZ124" i="45"/>
  <c r="AZ125" i="45"/>
  <c r="HA317" i="1"/>
  <c r="HM204" i="1"/>
  <c r="N266" i="51"/>
  <c r="HA94" i="1"/>
  <c r="HA168" i="1"/>
  <c r="HM278" i="1"/>
  <c r="HA242" i="1"/>
  <c r="HA322" i="1"/>
  <c r="HA91" i="1"/>
  <c r="HA239" i="1"/>
  <c r="HA165" i="1"/>
  <c r="N263" i="51"/>
  <c r="HM201" i="1"/>
  <c r="HA316" i="1"/>
  <c r="BV371" i="1"/>
  <c r="HM350" i="1" s="1"/>
  <c r="BV147" i="1"/>
  <c r="HM127" i="1" s="1"/>
  <c r="N217" i="51"/>
  <c r="HM197" i="1"/>
  <c r="N259" i="51"/>
  <c r="HA310" i="1"/>
  <c r="HM214" i="1"/>
  <c r="N276" i="51"/>
  <c r="HM199" i="1"/>
  <c r="N261" i="51"/>
  <c r="N213" i="51"/>
  <c r="HM125" i="1"/>
  <c r="N210" i="51"/>
  <c r="N273" i="51"/>
  <c r="HM211" i="1"/>
  <c r="N225" i="51"/>
  <c r="HM248" i="1"/>
  <c r="HM166" i="1"/>
  <c r="HM158" i="1"/>
  <c r="HM171" i="1"/>
  <c r="HM97" i="1"/>
  <c r="HM237" i="1"/>
  <c r="HM257" i="1"/>
  <c r="N197" i="51"/>
  <c r="HM109" i="1"/>
  <c r="N247" i="51"/>
  <c r="HM185" i="1"/>
  <c r="HM265" i="1"/>
  <c r="N253" i="51"/>
  <c r="HM191" i="1"/>
  <c r="HM325" i="1"/>
  <c r="HM102" i="1"/>
  <c r="HM94" i="1"/>
  <c r="HM242" i="1"/>
  <c r="HM309" i="1"/>
  <c r="HM86" i="1"/>
  <c r="HM322" i="1"/>
  <c r="HM173" i="1"/>
  <c r="HM247" i="1"/>
  <c r="HM165" i="1"/>
  <c r="HM239" i="1"/>
  <c r="HM83" i="1"/>
  <c r="HM157" i="1"/>
  <c r="HM328" i="1"/>
  <c r="N241" i="51"/>
  <c r="HM179" i="1"/>
  <c r="HM177" i="1"/>
  <c r="N239" i="51"/>
  <c r="HA84" i="1"/>
  <c r="HA158" i="1"/>
  <c r="HA232" i="1"/>
  <c r="HM268" i="1"/>
  <c r="HM327" i="1"/>
  <c r="N240" i="51"/>
  <c r="HM178" i="1"/>
  <c r="HA100" i="1"/>
  <c r="HA174" i="1"/>
  <c r="HM284" i="1"/>
  <c r="HA248" i="1"/>
  <c r="N224" i="51"/>
  <c r="HM136" i="1"/>
  <c r="N270" i="51"/>
  <c r="HM208" i="1"/>
  <c r="HM282" i="1"/>
  <c r="HA246" i="1"/>
  <c r="HA98" i="1"/>
  <c r="HA172" i="1"/>
  <c r="HM134" i="1"/>
  <c r="N222" i="51"/>
  <c r="HM286" i="1"/>
  <c r="HA250" i="1"/>
  <c r="HA102" i="1"/>
  <c r="HA176" i="1"/>
  <c r="HM262" i="1"/>
  <c r="N202" i="51"/>
  <c r="HM114" i="1"/>
  <c r="HM188" i="1"/>
  <c r="N250" i="51"/>
  <c r="N31" i="51"/>
  <c r="AX305" i="45"/>
  <c r="AW305" i="45"/>
  <c r="AZ202" i="45"/>
  <c r="AZ203" i="45"/>
  <c r="GV184" i="1"/>
  <c r="HE184" i="1"/>
  <c r="IJ184" i="1"/>
  <c r="HZ110" i="1"/>
  <c r="HY111" i="1"/>
  <c r="IH108" i="1"/>
  <c r="IP108" i="1"/>
  <c r="HA186" i="1"/>
  <c r="IG186" i="1"/>
  <c r="GZ186" i="1"/>
  <c r="IK186" i="1"/>
  <c r="GW186" i="1"/>
  <c r="HH186" i="1"/>
  <c r="IR186" i="1"/>
  <c r="HG186" i="1"/>
  <c r="HF186" i="1"/>
  <c r="IN186" i="1"/>
  <c r="II186" i="1" s="1"/>
  <c r="HD186" i="1"/>
  <c r="GY186" i="1" s="1"/>
  <c r="IQ186" i="1"/>
  <c r="HC186" i="1"/>
  <c r="GX186" i="1" s="1"/>
  <c r="IL186" i="1"/>
  <c r="HB186" i="1"/>
  <c r="IM186" i="1"/>
  <c r="HY185" i="1"/>
  <c r="HZ184" i="1"/>
  <c r="IG109" i="1"/>
  <c r="IQ109" i="1"/>
  <c r="HH109" i="1"/>
  <c r="IM109" i="1"/>
  <c r="HG109" i="1"/>
  <c r="IN109" i="1"/>
  <c r="II109" i="1" s="1"/>
  <c r="HF109" i="1"/>
  <c r="IK109" i="1"/>
  <c r="GW109" i="1"/>
  <c r="IL109" i="1"/>
  <c r="IR109" i="1"/>
  <c r="IF183" i="1"/>
  <c r="IO183" i="1"/>
  <c r="HL110" i="1"/>
  <c r="CH110" i="1"/>
  <c r="B111" i="1"/>
  <c r="IP184" i="1"/>
  <c r="IH184" i="1"/>
  <c r="GZ185" i="1"/>
  <c r="IK185" i="1"/>
  <c r="HA185" i="1"/>
  <c r="IG185" i="1"/>
  <c r="HB185" i="1"/>
  <c r="IM185" i="1"/>
  <c r="HC185" i="1"/>
  <c r="GX185" i="1" s="1"/>
  <c r="IL185" i="1"/>
  <c r="HD185" i="1"/>
  <c r="GY185" i="1" s="1"/>
  <c r="IR185" i="1"/>
  <c r="HF185" i="1"/>
  <c r="IN185" i="1"/>
  <c r="II185" i="1" s="1"/>
  <c r="HG185" i="1"/>
  <c r="GW185" i="1"/>
  <c r="HH185" i="1"/>
  <c r="IQ185" i="1"/>
  <c r="GP110" i="1"/>
  <c r="GO111" i="1"/>
  <c r="BW59" i="1"/>
  <c r="L22" i="35"/>
  <c r="P41" i="1" s="1"/>
  <c r="L20" i="35"/>
  <c r="H20" i="35"/>
  <c r="L39" i="1" s="1"/>
  <c r="C22" i="35"/>
  <c r="L18" i="35"/>
  <c r="P37" i="1" s="1"/>
  <c r="C19" i="35"/>
  <c r="M20" i="35"/>
  <c r="M20" i="36" s="1"/>
  <c r="BL39" i="1" s="1"/>
  <c r="F20" i="35"/>
  <c r="F22" i="35"/>
  <c r="F22" i="36" s="1"/>
  <c r="BE41" i="1" s="1"/>
  <c r="F19" i="35"/>
  <c r="Q16" i="35"/>
  <c r="Q16" i="36" s="1"/>
  <c r="BP35" i="1" s="1"/>
  <c r="B15" i="35"/>
  <c r="G20" i="35"/>
  <c r="G20" i="36" s="1"/>
  <c r="BF39" i="1" s="1"/>
  <c r="G18" i="35"/>
  <c r="S20" i="35"/>
  <c r="S20" i="36" s="1"/>
  <c r="BR39" i="1" s="1"/>
  <c r="Q17" i="35"/>
  <c r="M22" i="35"/>
  <c r="M22" i="36" s="1"/>
  <c r="BL41" i="1" s="1"/>
  <c r="C16" i="35"/>
  <c r="C14" i="35"/>
  <c r="G33" i="1" s="1"/>
  <c r="AD394" i="1" s="1"/>
  <c r="H18" i="35"/>
  <c r="C15" i="35"/>
  <c r="D34" i="1" s="1"/>
  <c r="G15" i="35"/>
  <c r="F17" i="35"/>
  <c r="F17" i="36" s="1"/>
  <c r="BE36" i="1" s="1"/>
  <c r="D22" i="35"/>
  <c r="H23" i="35"/>
  <c r="H23" i="36" s="1"/>
  <c r="BG42" i="1" s="1"/>
  <c r="S18" i="35"/>
  <c r="Q21" i="35"/>
  <c r="Q21" i="36" s="1"/>
  <c r="BP40" i="1" s="1"/>
  <c r="M18" i="35"/>
  <c r="M16" i="35"/>
  <c r="M16" i="36" s="1"/>
  <c r="BL35" i="1" s="1"/>
  <c r="G23" i="35"/>
  <c r="I18" i="35"/>
  <c r="I18" i="36" s="1"/>
  <c r="BH37" i="1" s="1"/>
  <c r="L14" i="35"/>
  <c r="E42" i="1"/>
  <c r="H42" i="1"/>
  <c r="AE403" i="1" s="1"/>
  <c r="D23" i="36"/>
  <c r="O32" i="1"/>
  <c r="O36" i="1"/>
  <c r="K17" i="36"/>
  <c r="BJ36" i="1" s="1"/>
  <c r="O41" i="1"/>
  <c r="K22" i="36"/>
  <c r="BJ41" i="1" s="1"/>
  <c r="R12" i="35"/>
  <c r="V30" i="1"/>
  <c r="R18" i="35"/>
  <c r="R16" i="35"/>
  <c r="J41" i="1"/>
  <c r="J38" i="1"/>
  <c r="F19" i="36"/>
  <c r="BE38" i="1" s="1"/>
  <c r="H13" i="35"/>
  <c r="H12" i="35"/>
  <c r="S39" i="1"/>
  <c r="O20" i="36"/>
  <c r="BN39" i="1" s="1"/>
  <c r="S37" i="1"/>
  <c r="O18" i="36"/>
  <c r="BN37" i="1" s="1"/>
  <c r="S35" i="1"/>
  <c r="O16" i="36"/>
  <c r="BN35" i="1" s="1"/>
  <c r="E40" i="1"/>
  <c r="H40" i="1"/>
  <c r="AE401" i="1" s="1"/>
  <c r="D21" i="36"/>
  <c r="E38" i="1"/>
  <c r="H38" i="1"/>
  <c r="AE399" i="1" s="1"/>
  <c r="D19" i="36"/>
  <c r="E36" i="1"/>
  <c r="H36" i="1"/>
  <c r="AE397" i="1" s="1"/>
  <c r="D17" i="36"/>
  <c r="E34" i="1"/>
  <c r="H34" i="1"/>
  <c r="AE395" i="1" s="1"/>
  <c r="D15" i="36"/>
  <c r="W39" i="1"/>
  <c r="W37" i="1"/>
  <c r="S18" i="36"/>
  <c r="BR37" i="1" s="1"/>
  <c r="S12" i="35"/>
  <c r="S16" i="35"/>
  <c r="G40" i="1"/>
  <c r="AD401" i="1" s="1"/>
  <c r="D40" i="1"/>
  <c r="C21" i="36"/>
  <c r="G37" i="1"/>
  <c r="AD398" i="1" s="1"/>
  <c r="D37" i="1"/>
  <c r="C18" i="36"/>
  <c r="T33" i="1"/>
  <c r="P14" i="36"/>
  <c r="BO33" i="1" s="1"/>
  <c r="P12" i="39"/>
  <c r="P12" i="40" s="1"/>
  <c r="CZ31" i="1" s="1"/>
  <c r="P12" i="35"/>
  <c r="P15" i="35"/>
  <c r="C37" i="1"/>
  <c r="F37" i="1"/>
  <c r="B18" i="36"/>
  <c r="C42" i="1"/>
  <c r="F42" i="1"/>
  <c r="B23" i="36"/>
  <c r="C36" i="1"/>
  <c r="F36" i="1"/>
  <c r="B17" i="36"/>
  <c r="C38" i="1"/>
  <c r="F38" i="1"/>
  <c r="B19" i="36"/>
  <c r="N30" i="1"/>
  <c r="J17" i="35"/>
  <c r="J15" i="35"/>
  <c r="K40" i="1"/>
  <c r="G21" i="36"/>
  <c r="BF40" i="1" s="1"/>
  <c r="G13" i="39"/>
  <c r="G13" i="40" s="1"/>
  <c r="CQ32" i="1" s="1"/>
  <c r="G13" i="35"/>
  <c r="G12" i="39"/>
  <c r="G12" i="40" s="1"/>
  <c r="CQ31" i="1" s="1"/>
  <c r="G12" i="35"/>
  <c r="M35" i="1"/>
  <c r="I16" i="36"/>
  <c r="BH35" i="1" s="1"/>
  <c r="M41" i="1"/>
  <c r="I22" i="36"/>
  <c r="BH41" i="1" s="1"/>
  <c r="M39" i="1"/>
  <c r="I20" i="36"/>
  <c r="BH39" i="1" s="1"/>
  <c r="P36" i="1"/>
  <c r="L17" i="36"/>
  <c r="BK36" i="1" s="1"/>
  <c r="P34" i="1"/>
  <c r="L15" i="36"/>
  <c r="BK34" i="1" s="1"/>
  <c r="P35" i="1"/>
  <c r="L16" i="36"/>
  <c r="BK35" i="1" s="1"/>
  <c r="DS35" i="1" s="1"/>
  <c r="BW66" i="1"/>
  <c r="BW60" i="1"/>
  <c r="U35" i="1"/>
  <c r="Q12" i="39"/>
  <c r="Q12" i="40" s="1"/>
  <c r="DA31" i="1" s="1"/>
  <c r="Q14" i="35"/>
  <c r="U36" i="1"/>
  <c r="Q17" i="36"/>
  <c r="BP36" i="1" s="1"/>
  <c r="U40" i="1"/>
  <c r="N13" i="35"/>
  <c r="R41" i="1"/>
  <c r="N22" i="36"/>
  <c r="BM41" i="1" s="1"/>
  <c r="R39" i="1"/>
  <c r="N20" i="36"/>
  <c r="BM39" i="1" s="1"/>
  <c r="R37" i="1"/>
  <c r="N18" i="36"/>
  <c r="BM37" i="1" s="1"/>
  <c r="BW63" i="1"/>
  <c r="Q37" i="1"/>
  <c r="M18" i="36"/>
  <c r="BL37" i="1" s="1"/>
  <c r="Q35" i="1"/>
  <c r="M14" i="35"/>
  <c r="E22" i="35"/>
  <c r="E20" i="35"/>
  <c r="E18" i="35"/>
  <c r="E16" i="35"/>
  <c r="K11" i="35"/>
  <c r="K12" i="35"/>
  <c r="K23" i="35"/>
  <c r="BW54" i="1"/>
  <c r="BW58" i="1"/>
  <c r="R21" i="35"/>
  <c r="F16" i="35"/>
  <c r="F21" i="35"/>
  <c r="H15" i="35"/>
  <c r="H16" i="35"/>
  <c r="H22" i="35"/>
  <c r="S30" i="1"/>
  <c r="O15" i="35"/>
  <c r="D13" i="39"/>
  <c r="D13" i="40" s="1"/>
  <c r="D13" i="35"/>
  <c r="D11" i="39"/>
  <c r="D11" i="40" s="1"/>
  <c r="D11" i="35"/>
  <c r="E41" i="1"/>
  <c r="H41" i="1"/>
  <c r="AE402" i="1" s="1"/>
  <c r="D22" i="36"/>
  <c r="BW48" i="1"/>
  <c r="BW52" i="1"/>
  <c r="S17" i="35"/>
  <c r="S22" i="35"/>
  <c r="BW50" i="1"/>
  <c r="G35" i="1"/>
  <c r="AD396" i="1" s="1"/>
  <c r="D35" i="1"/>
  <c r="C16" i="36"/>
  <c r="D33" i="1"/>
  <c r="C13" i="39"/>
  <c r="C13" i="40" s="1"/>
  <c r="C13" i="35"/>
  <c r="G34" i="1"/>
  <c r="AD395" i="1" s="1"/>
  <c r="C15" i="36"/>
  <c r="BW64" i="1"/>
  <c r="P18" i="35"/>
  <c r="P16" i="35"/>
  <c r="C34" i="1"/>
  <c r="F34" i="1"/>
  <c r="B15" i="36"/>
  <c r="B10" i="39"/>
  <c r="B10" i="40" s="1"/>
  <c r="B10" i="35"/>
  <c r="B22" i="35"/>
  <c r="K39" i="1"/>
  <c r="K37" i="1"/>
  <c r="G18" i="36"/>
  <c r="BF37" i="1" s="1"/>
  <c r="K42" i="1"/>
  <c r="G23" i="36"/>
  <c r="BF42" i="1" s="1"/>
  <c r="K34" i="1"/>
  <c r="G15" i="36"/>
  <c r="BF34" i="1" s="1"/>
  <c r="M37" i="1"/>
  <c r="I17" i="35"/>
  <c r="I15" i="35"/>
  <c r="P33" i="1"/>
  <c r="L14" i="36"/>
  <c r="BK33" i="1" s="1"/>
  <c r="L13" i="39"/>
  <c r="L13" i="40" s="1"/>
  <c r="CV32" i="1" s="1"/>
  <c r="L13" i="35"/>
  <c r="L12" i="39"/>
  <c r="L12" i="40" s="1"/>
  <c r="CV31" i="1" s="1"/>
  <c r="L12" i="35"/>
  <c r="BW55" i="1"/>
  <c r="Q18" i="35"/>
  <c r="R30" i="1"/>
  <c r="N21" i="35"/>
  <c r="N16" i="35"/>
  <c r="M17" i="35"/>
  <c r="M21" i="35"/>
  <c r="O40" i="1"/>
  <c r="K21" i="36"/>
  <c r="BJ40" i="1" s="1"/>
  <c r="O38" i="1"/>
  <c r="K19" i="36"/>
  <c r="BJ38" i="1" s="1"/>
  <c r="K10" i="35"/>
  <c r="O34" i="1"/>
  <c r="K15" i="36"/>
  <c r="BJ34" i="1" s="1"/>
  <c r="R22" i="35"/>
  <c r="R19" i="35"/>
  <c r="R23" i="35"/>
  <c r="R15" i="35"/>
  <c r="F10" i="35"/>
  <c r="J39" i="1"/>
  <c r="F20" i="36"/>
  <c r="BE39" i="1" s="1"/>
  <c r="DM39" i="1" s="1"/>
  <c r="F11" i="35"/>
  <c r="F18" i="35"/>
  <c r="H20" i="36"/>
  <c r="BG39" i="1" s="1"/>
  <c r="L37" i="1"/>
  <c r="H18" i="36"/>
  <c r="BG37" i="1" s="1"/>
  <c r="L30" i="1"/>
  <c r="H17" i="35"/>
  <c r="S41" i="1"/>
  <c r="O22" i="36"/>
  <c r="BN41" i="1" s="1"/>
  <c r="S38" i="1"/>
  <c r="O19" i="36"/>
  <c r="BN38" i="1" s="1"/>
  <c r="DV38" i="1" s="1"/>
  <c r="S36" i="1"/>
  <c r="O17" i="36"/>
  <c r="BN36" i="1" s="1"/>
  <c r="DV36" i="1" s="1"/>
  <c r="E39" i="1"/>
  <c r="H39" i="1"/>
  <c r="AE400" i="1" s="1"/>
  <c r="D20" i="36"/>
  <c r="E37" i="1"/>
  <c r="H37" i="1"/>
  <c r="AE398" i="1" s="1"/>
  <c r="D18" i="36"/>
  <c r="E35" i="1"/>
  <c r="H35" i="1"/>
  <c r="AE396" i="1" s="1"/>
  <c r="D16" i="36"/>
  <c r="E33" i="1"/>
  <c r="H33" i="1"/>
  <c r="AE394" i="1" s="1"/>
  <c r="D14" i="36"/>
  <c r="S11" i="35"/>
  <c r="S23" i="35"/>
  <c r="C11" i="39"/>
  <c r="C11" i="40" s="1"/>
  <c r="C11" i="35"/>
  <c r="G39" i="1"/>
  <c r="AD400" i="1" s="1"/>
  <c r="D39" i="1"/>
  <c r="C20" i="36"/>
  <c r="P19" i="35"/>
  <c r="P17" i="35"/>
  <c r="P23" i="35"/>
  <c r="P21" i="35"/>
  <c r="C40" i="1"/>
  <c r="F40" i="1"/>
  <c r="B21" i="36"/>
  <c r="C39" i="1"/>
  <c r="F39" i="1"/>
  <c r="B20" i="36"/>
  <c r="B14" i="35"/>
  <c r="C35" i="1"/>
  <c r="F35" i="1"/>
  <c r="B16" i="36"/>
  <c r="J23" i="35"/>
  <c r="J21" i="35"/>
  <c r="J19" i="35"/>
  <c r="K33" i="1"/>
  <c r="G14" i="36"/>
  <c r="BF33" i="1" s="1"/>
  <c r="G10" i="39"/>
  <c r="G10" i="40" s="1"/>
  <c r="CQ29" i="1" s="1"/>
  <c r="G10" i="35"/>
  <c r="M38" i="1"/>
  <c r="I19" i="36"/>
  <c r="BH38" i="1" s="1"/>
  <c r="I10" i="39"/>
  <c r="I10" i="40" s="1"/>
  <c r="CS29" i="1" s="1"/>
  <c r="I10" i="35"/>
  <c r="M33" i="1"/>
  <c r="I14" i="36"/>
  <c r="BH33" i="1" s="1"/>
  <c r="I13" i="39"/>
  <c r="I13" i="40" s="1"/>
  <c r="CS32" i="1" s="1"/>
  <c r="I13" i="35"/>
  <c r="P42" i="1"/>
  <c r="L23" i="36"/>
  <c r="BK42" i="1" s="1"/>
  <c r="P40" i="1"/>
  <c r="L21" i="36"/>
  <c r="BK40" i="1" s="1"/>
  <c r="P38" i="1"/>
  <c r="L19" i="36"/>
  <c r="BK38" i="1" s="1"/>
  <c r="BW61" i="1"/>
  <c r="AZ22" i="53"/>
  <c r="Q22" i="35"/>
  <c r="U31" i="1"/>
  <c r="Q19" i="35"/>
  <c r="Q15" i="35"/>
  <c r="N12" i="39"/>
  <c r="N12" i="40" s="1"/>
  <c r="CX31" i="1" s="1"/>
  <c r="N12" i="35"/>
  <c r="N10" i="39"/>
  <c r="N10" i="40" s="1"/>
  <c r="CX29" i="1" s="1"/>
  <c r="N10" i="35"/>
  <c r="R42" i="1"/>
  <c r="N23" i="36"/>
  <c r="BM42" i="1" s="1"/>
  <c r="Q39" i="1"/>
  <c r="Q41" i="1"/>
  <c r="M12" i="39"/>
  <c r="M12" i="40" s="1"/>
  <c r="CW31" i="1" s="1"/>
  <c r="M12" i="35"/>
  <c r="M19" i="35"/>
  <c r="E15" i="35"/>
  <c r="E11" i="35"/>
  <c r="E12" i="35"/>
  <c r="BW43" i="1"/>
  <c r="K20" i="35"/>
  <c r="K18" i="35"/>
  <c r="K16" i="35"/>
  <c r="R17" i="35"/>
  <c r="R20" i="35"/>
  <c r="BW49" i="1"/>
  <c r="F23" i="35"/>
  <c r="F15" i="35"/>
  <c r="F14" i="35"/>
  <c r="H21" i="35"/>
  <c r="H19" i="35"/>
  <c r="O23" i="35"/>
  <c r="O21" i="35"/>
  <c r="D12" i="39"/>
  <c r="D12" i="40" s="1"/>
  <c r="D12" i="35"/>
  <c r="S21" i="35"/>
  <c r="S19" i="35"/>
  <c r="S15" i="35"/>
  <c r="BW45" i="1"/>
  <c r="G41" i="1"/>
  <c r="AD402" i="1" s="1"/>
  <c r="D41" i="1"/>
  <c r="C22" i="36"/>
  <c r="G38" i="1"/>
  <c r="AD399" i="1" s="1"/>
  <c r="D38" i="1"/>
  <c r="C19" i="36"/>
  <c r="C10" i="39"/>
  <c r="C10" i="40" s="1"/>
  <c r="C10" i="35"/>
  <c r="C17" i="35"/>
  <c r="C23" i="35"/>
  <c r="BW46" i="1"/>
  <c r="BW53" i="1"/>
  <c r="P20" i="35"/>
  <c r="P22" i="35"/>
  <c r="B13" i="35"/>
  <c r="J16" i="35"/>
  <c r="J22" i="35"/>
  <c r="J20" i="35"/>
  <c r="J18" i="35"/>
  <c r="K41" i="1"/>
  <c r="G22" i="36"/>
  <c r="BF41" i="1" s="1"/>
  <c r="DN41" i="1" s="1"/>
  <c r="K38" i="1"/>
  <c r="G19" i="36"/>
  <c r="BF38" i="1" s="1"/>
  <c r="DN38" i="1" s="1"/>
  <c r="G11" i="39"/>
  <c r="G11" i="40" s="1"/>
  <c r="CQ30" i="1" s="1"/>
  <c r="EK30" i="1" s="1"/>
  <c r="G11" i="35"/>
  <c r="G17" i="35"/>
  <c r="G16" i="35"/>
  <c r="I23" i="35"/>
  <c r="I21" i="35"/>
  <c r="L22" i="36"/>
  <c r="BK41" i="1" s="1"/>
  <c r="DS41" i="1" s="1"/>
  <c r="P39" i="1"/>
  <c r="L20" i="36"/>
  <c r="BK39" i="1" s="1"/>
  <c r="DS39" i="1" s="1"/>
  <c r="L18" i="36"/>
  <c r="BK37" i="1" s="1"/>
  <c r="DS37" i="1" s="1"/>
  <c r="L11" i="39"/>
  <c r="L11" i="40" s="1"/>
  <c r="CV30" i="1" s="1"/>
  <c r="L11" i="35"/>
  <c r="BW65" i="1"/>
  <c r="Q20" i="35"/>
  <c r="N19" i="35"/>
  <c r="N17" i="35"/>
  <c r="N15" i="35"/>
  <c r="M23" i="35"/>
  <c r="M13" i="35"/>
  <c r="M15" i="35"/>
  <c r="BW56" i="1"/>
  <c r="IH332" i="1"/>
  <c r="IP332" i="1"/>
  <c r="HA333" i="1"/>
  <c r="HC333" i="1"/>
  <c r="HF333" i="1"/>
  <c r="HH333" i="1"/>
  <c r="IG333" i="1"/>
  <c r="IL333" i="1"/>
  <c r="IN333" i="1"/>
  <c r="II333" i="1" s="1"/>
  <c r="IR333" i="1"/>
  <c r="GZ333" i="1"/>
  <c r="HB333" i="1"/>
  <c r="HD333" i="1"/>
  <c r="HG333" i="1"/>
  <c r="IK333" i="1"/>
  <c r="IM333" i="1"/>
  <c r="IQ333" i="1"/>
  <c r="IJ332" i="1"/>
  <c r="G471" i="1"/>
  <c r="HE332" i="1"/>
  <c r="HL336" i="1"/>
  <c r="B337" i="1"/>
  <c r="B398" i="1" s="1"/>
  <c r="CH336" i="1"/>
  <c r="HZ334" i="1"/>
  <c r="HY335" i="1"/>
  <c r="GO335" i="1"/>
  <c r="GP334" i="1"/>
  <c r="IF331" i="1"/>
  <c r="U470" i="1"/>
  <c r="BZ470" i="1"/>
  <c r="P339" i="45" s="1"/>
  <c r="AB470" i="1"/>
  <c r="CH470" i="1"/>
  <c r="EM470" i="1"/>
  <c r="GP258" i="1"/>
  <c r="GO259" i="1"/>
  <c r="HZ258" i="1"/>
  <c r="HY259" i="1"/>
  <c r="IH256" i="1"/>
  <c r="IP256" i="1"/>
  <c r="CH260" i="1"/>
  <c r="HL260" i="1"/>
  <c r="B261" i="1"/>
  <c r="GZ257" i="1"/>
  <c r="HB257" i="1"/>
  <c r="HD257" i="1"/>
  <c r="GY257" i="1" s="1"/>
  <c r="HG257" i="1"/>
  <c r="IK257" i="1"/>
  <c r="IM257" i="1"/>
  <c r="IQ257" i="1"/>
  <c r="GW257" i="1"/>
  <c r="HA257" i="1"/>
  <c r="HC257" i="1"/>
  <c r="GX257" i="1" s="1"/>
  <c r="HF257" i="1"/>
  <c r="HH257" i="1"/>
  <c r="IG257" i="1"/>
  <c r="IL257" i="1"/>
  <c r="IN257" i="1"/>
  <c r="II257" i="1" s="1"/>
  <c r="IR257" i="1"/>
  <c r="HE256" i="1"/>
  <c r="GV256" i="1"/>
  <c r="IJ256" i="1"/>
  <c r="HL187" i="1"/>
  <c r="CH187" i="1"/>
  <c r="B188" i="1"/>
  <c r="EF470" i="1" l="1"/>
  <c r="DJ470" i="1"/>
  <c r="BE470" i="1"/>
  <c r="DC470" i="1"/>
  <c r="AX470" i="1"/>
  <c r="EU470" i="1"/>
  <c r="DQ470" i="1"/>
  <c r="DX470" i="1"/>
  <c r="CV470" i="1"/>
  <c r="BS470" i="1"/>
  <c r="AP470" i="1"/>
  <c r="N470" i="1"/>
  <c r="N540" i="1" s="1"/>
  <c r="CO470" i="1"/>
  <c r="BL470" i="1"/>
  <c r="AI470" i="1"/>
  <c r="IO182" i="1"/>
  <c r="IF182" i="1"/>
  <c r="N150" i="51"/>
  <c r="N32" i="51"/>
  <c r="L42" i="1"/>
  <c r="J36" i="1"/>
  <c r="DP38" i="1"/>
  <c r="Q12" i="36"/>
  <c r="BP31" i="1" s="1"/>
  <c r="C14" i="36"/>
  <c r="DX36" i="1"/>
  <c r="V227" i="45"/>
  <c r="HM326" i="1"/>
  <c r="HM306" i="1"/>
  <c r="HM340" i="1"/>
  <c r="HM334" i="1"/>
  <c r="HM312" i="1"/>
  <c r="HM315" i="1"/>
  <c r="IK196" i="1"/>
  <c r="IK122" i="1"/>
  <c r="V149" i="45"/>
  <c r="V305" i="45"/>
  <c r="BA382" i="45"/>
  <c r="AZ382" i="45"/>
  <c r="AZ383" i="45"/>
  <c r="CD57" i="75"/>
  <c r="CA57" i="75"/>
  <c r="AZ305" i="45"/>
  <c r="AZ306" i="45"/>
  <c r="AZ149" i="45"/>
  <c r="AZ150" i="45"/>
  <c r="BA305" i="45"/>
  <c r="BA306" i="45"/>
  <c r="BA149" i="45"/>
  <c r="BA150" i="45"/>
  <c r="V306" i="45"/>
  <c r="V228" i="45"/>
  <c r="V150" i="45"/>
  <c r="EH58" i="75"/>
  <c r="BV58" i="75" s="1"/>
  <c r="EG59" i="75"/>
  <c r="GG36" i="71"/>
  <c r="GN29" i="71"/>
  <c r="Q52" i="45"/>
  <c r="CA352" i="75"/>
  <c r="FA330" i="75" s="1"/>
  <c r="FD330" i="75"/>
  <c r="CD352" i="75"/>
  <c r="FE330" i="75"/>
  <c r="FJ323" i="75"/>
  <c r="EN58" i="71"/>
  <c r="FJ58" i="71" s="1"/>
  <c r="FK58" i="71" s="1"/>
  <c r="FL58" i="71" s="1"/>
  <c r="CP58" i="71" s="1"/>
  <c r="EI58" i="71"/>
  <c r="BS58" i="71"/>
  <c r="DS58" i="71" s="1"/>
  <c r="EX58" i="71" s="1"/>
  <c r="EY58" i="71" s="1"/>
  <c r="EZ58" i="71" s="1"/>
  <c r="CR58" i="71" s="1"/>
  <c r="FE37" i="75"/>
  <c r="FL30" i="75"/>
  <c r="GE36" i="71"/>
  <c r="GL29" i="71"/>
  <c r="EH353" i="75"/>
  <c r="BV353" i="75" s="1"/>
  <c r="EG354" i="75"/>
  <c r="ED353" i="75"/>
  <c r="BZ353" i="75" s="1"/>
  <c r="EC354" i="75"/>
  <c r="EL59" i="75"/>
  <c r="BW59" i="75" s="1"/>
  <c r="BX59" i="71" s="1"/>
  <c r="EK60" i="75"/>
  <c r="BX355" i="75"/>
  <c r="FC333" i="75" s="1"/>
  <c r="ED59" i="75"/>
  <c r="BZ59" i="75" s="1"/>
  <c r="EC60" i="75"/>
  <c r="EL354" i="75"/>
  <c r="BW354" i="75" s="1"/>
  <c r="EK355" i="75"/>
  <c r="BY353" i="75"/>
  <c r="CV56" i="71"/>
  <c r="CS56" i="71"/>
  <c r="GF35" i="71"/>
  <c r="GM28" i="71"/>
  <c r="T51" i="45"/>
  <c r="BE51" i="45" s="1"/>
  <c r="FP60" i="71"/>
  <c r="FO61" i="71"/>
  <c r="FH57" i="71"/>
  <c r="CO57" i="71" s="1"/>
  <c r="FG58" i="71"/>
  <c r="FD57" i="71"/>
  <c r="CN57" i="71" s="1"/>
  <c r="CV57" i="71" s="1"/>
  <c r="FC58" i="71"/>
  <c r="GJ27" i="71"/>
  <c r="GC34" i="71"/>
  <c r="AU367" i="45"/>
  <c r="N28" i="51"/>
  <c r="V302" i="45"/>
  <c r="V224" i="45"/>
  <c r="V146" i="45"/>
  <c r="N146" i="51"/>
  <c r="V75" i="45"/>
  <c r="CF54" i="45" s="1"/>
  <c r="V291" i="45"/>
  <c r="V135" i="45"/>
  <c r="N17" i="51"/>
  <c r="BX43" i="45"/>
  <c r="N135" i="51"/>
  <c r="V213" i="45"/>
  <c r="V132" i="45"/>
  <c r="N132" i="51"/>
  <c r="V288" i="45"/>
  <c r="N14" i="51"/>
  <c r="V210" i="45"/>
  <c r="BX40" i="45"/>
  <c r="N25" i="51"/>
  <c r="V299" i="45"/>
  <c r="V221" i="45"/>
  <c r="V143" i="45"/>
  <c r="N143" i="51"/>
  <c r="CF65" i="45"/>
  <c r="V223" i="45"/>
  <c r="V145" i="45"/>
  <c r="N145" i="51"/>
  <c r="N27" i="51"/>
  <c r="V301" i="45"/>
  <c r="V142" i="45"/>
  <c r="N142" i="51"/>
  <c r="N24" i="51"/>
  <c r="V298" i="45"/>
  <c r="V220" i="45"/>
  <c r="CF220" i="45" s="1"/>
  <c r="V118" i="45"/>
  <c r="CF40" i="45"/>
  <c r="V196" i="45"/>
  <c r="V274" i="45"/>
  <c r="V197" i="45"/>
  <c r="V275" i="45"/>
  <c r="V119" i="45"/>
  <c r="CF41" i="45"/>
  <c r="V121" i="45"/>
  <c r="CF43" i="45"/>
  <c r="V199" i="45"/>
  <c r="V277" i="45"/>
  <c r="V136" i="45"/>
  <c r="N136" i="51"/>
  <c r="V292" i="45"/>
  <c r="N18" i="51"/>
  <c r="V214" i="45"/>
  <c r="BX44" i="45"/>
  <c r="V278" i="45"/>
  <c r="V122" i="45"/>
  <c r="V200" i="45"/>
  <c r="V265" i="45"/>
  <c r="V109" i="45"/>
  <c r="V187" i="45"/>
  <c r="V115" i="45"/>
  <c r="V271" i="45"/>
  <c r="V193" i="45"/>
  <c r="V112" i="45"/>
  <c r="V268" i="45"/>
  <c r="V190" i="45"/>
  <c r="CF190" i="45" s="1"/>
  <c r="V285" i="45"/>
  <c r="V129" i="45"/>
  <c r="N129" i="51"/>
  <c r="N11" i="51"/>
  <c r="BX37" i="45"/>
  <c r="V207" i="45"/>
  <c r="N141" i="51"/>
  <c r="N23" i="51"/>
  <c r="V297" i="45"/>
  <c r="V219" i="45"/>
  <c r="CF219" i="45" s="1"/>
  <c r="V141" i="45"/>
  <c r="CF63" i="45"/>
  <c r="V148" i="45"/>
  <c r="N148" i="51"/>
  <c r="N30" i="51"/>
  <c r="V304" i="45"/>
  <c r="V226" i="45"/>
  <c r="CF226" i="45" s="1"/>
  <c r="N22" i="51"/>
  <c r="N140" i="51"/>
  <c r="V140" i="45"/>
  <c r="V218" i="45"/>
  <c r="V114" i="45"/>
  <c r="V270" i="45"/>
  <c r="V192" i="45"/>
  <c r="V113" i="45"/>
  <c r="V269" i="45"/>
  <c r="V191" i="45"/>
  <c r="BX188" i="45"/>
  <c r="BA202" i="45"/>
  <c r="BA203" i="45"/>
  <c r="AC17" i="72"/>
  <c r="AC16" i="72"/>
  <c r="AC20" i="72"/>
  <c r="AC24" i="72"/>
  <c r="AC28" i="72"/>
  <c r="AC30" i="72"/>
  <c r="AC32" i="72"/>
  <c r="AC15" i="72"/>
  <c r="AC23" i="72"/>
  <c r="AC27" i="72"/>
  <c r="AC35" i="72"/>
  <c r="AC18" i="72"/>
  <c r="AC19" i="72"/>
  <c r="AC21" i="72"/>
  <c r="AC25" i="72"/>
  <c r="AC29" i="72"/>
  <c r="AC31" i="72"/>
  <c r="AC33" i="72"/>
  <c r="AC22" i="72"/>
  <c r="AC26" i="72"/>
  <c r="AC34" i="72"/>
  <c r="AC42" i="72"/>
  <c r="AC38" i="72"/>
  <c r="AC41" i="72"/>
  <c r="AC39" i="72"/>
  <c r="AC40" i="72"/>
  <c r="AC37" i="72"/>
  <c r="AC70" i="72"/>
  <c r="AC71" i="72"/>
  <c r="AC73" i="72"/>
  <c r="AC74" i="72"/>
  <c r="AC36" i="72"/>
  <c r="AC72" i="72"/>
  <c r="AC60" i="72"/>
  <c r="AC45" i="72"/>
  <c r="AC57" i="72"/>
  <c r="AC53" i="72"/>
  <c r="AC46" i="72"/>
  <c r="AC69" i="72"/>
  <c r="AC66" i="72"/>
  <c r="AC44" i="72"/>
  <c r="AC68" i="72"/>
  <c r="AC62" i="72"/>
  <c r="AC48" i="72"/>
  <c r="AC64" i="72"/>
  <c r="AC50" i="72"/>
  <c r="AC55" i="72"/>
  <c r="AC56" i="72"/>
  <c r="AC63" i="72"/>
  <c r="AC52" i="72"/>
  <c r="AC67" i="72"/>
  <c r="AC47" i="72"/>
  <c r="AC65" i="72"/>
  <c r="AC58" i="72"/>
  <c r="AC43" i="72"/>
  <c r="AC49" i="72"/>
  <c r="AC61" i="72"/>
  <c r="AC54" i="72"/>
  <c r="AC59" i="72"/>
  <c r="AC75" i="72"/>
  <c r="AC76" i="72"/>
  <c r="BA124" i="45"/>
  <c r="BA125" i="45"/>
  <c r="V127" i="45"/>
  <c r="N127" i="51"/>
  <c r="V283" i="45"/>
  <c r="N9" i="51"/>
  <c r="BX35" i="45"/>
  <c r="V205" i="45"/>
  <c r="CF49" i="45"/>
  <c r="N8" i="51"/>
  <c r="BX34" i="45"/>
  <c r="V204" i="45"/>
  <c r="CF48" i="45"/>
  <c r="V126" i="45"/>
  <c r="N126" i="51"/>
  <c r="V282" i="45"/>
  <c r="N29" i="51"/>
  <c r="N147" i="51"/>
  <c r="V386" i="45"/>
  <c r="V225" i="45"/>
  <c r="CF225" i="45" s="1"/>
  <c r="V147" i="45"/>
  <c r="V303" i="45"/>
  <c r="V222" i="45"/>
  <c r="V144" i="45"/>
  <c r="N144" i="51"/>
  <c r="N26" i="51"/>
  <c r="V300" i="45"/>
  <c r="N7" i="51"/>
  <c r="BX33" i="45"/>
  <c r="V203" i="45"/>
  <c r="CF47" i="45"/>
  <c r="V125" i="45"/>
  <c r="N125" i="51"/>
  <c r="V281" i="45"/>
  <c r="V130" i="45"/>
  <c r="N130" i="51"/>
  <c r="V286" i="45"/>
  <c r="N12" i="51"/>
  <c r="V208" i="45"/>
  <c r="BX38" i="45"/>
  <c r="CF52" i="45"/>
  <c r="BX46" i="45"/>
  <c r="N138" i="51"/>
  <c r="V294" i="45"/>
  <c r="N20" i="51"/>
  <c r="V216" i="45"/>
  <c r="V138" i="45"/>
  <c r="BX47" i="45"/>
  <c r="N21" i="51"/>
  <c r="V217" i="45"/>
  <c r="N139" i="51"/>
  <c r="V295" i="45"/>
  <c r="V139" i="45"/>
  <c r="CF61" i="45"/>
  <c r="N10" i="51"/>
  <c r="BX36" i="45"/>
  <c r="V206" i="45"/>
  <c r="V128" i="45"/>
  <c r="N128" i="51"/>
  <c r="V284" i="45"/>
  <c r="V131" i="45"/>
  <c r="N131" i="51"/>
  <c r="V287" i="45"/>
  <c r="N13" i="51"/>
  <c r="BX39" i="45"/>
  <c r="V209" i="45"/>
  <c r="CF53" i="45"/>
  <c r="V110" i="45"/>
  <c r="V266" i="45"/>
  <c r="V188" i="45"/>
  <c r="CF32" i="45"/>
  <c r="V111" i="45"/>
  <c r="V267" i="45"/>
  <c r="V189" i="45"/>
  <c r="CF33" i="45"/>
  <c r="V133" i="45"/>
  <c r="BX119" i="45" s="1"/>
  <c r="N133" i="51"/>
  <c r="V289" i="45"/>
  <c r="N15" i="51"/>
  <c r="BX41" i="45"/>
  <c r="V211" i="45"/>
  <c r="N137" i="51"/>
  <c r="V293" i="45"/>
  <c r="V137" i="45"/>
  <c r="V215" i="45"/>
  <c r="N19" i="51"/>
  <c r="BX45" i="45"/>
  <c r="V134" i="45"/>
  <c r="N134" i="51"/>
  <c r="V290" i="45"/>
  <c r="N16" i="51"/>
  <c r="BX42" i="45"/>
  <c r="V212" i="45"/>
  <c r="V201" i="45"/>
  <c r="CF201" i="45" s="1"/>
  <c r="V279" i="45"/>
  <c r="V123" i="45"/>
  <c r="V276" i="45"/>
  <c r="V120" i="45"/>
  <c r="V198" i="45"/>
  <c r="CF198" i="45" s="1"/>
  <c r="V117" i="45"/>
  <c r="V273" i="45"/>
  <c r="V195" i="45"/>
  <c r="CF39" i="45"/>
  <c r="V116" i="45"/>
  <c r="V194" i="45"/>
  <c r="CF194" i="45" s="1"/>
  <c r="V272" i="45"/>
  <c r="CF38" i="45"/>
  <c r="BX266" i="45"/>
  <c r="BX110" i="45"/>
  <c r="AC51" i="72"/>
  <c r="AZ357" i="45"/>
  <c r="AZ358" i="45"/>
  <c r="BA357" i="45"/>
  <c r="BA358" i="45"/>
  <c r="BA280" i="45"/>
  <c r="BA281" i="45"/>
  <c r="GF334" i="71"/>
  <c r="FC358" i="71"/>
  <c r="FD357" i="71"/>
  <c r="CN357" i="71" s="1"/>
  <c r="FG357" i="71"/>
  <c r="FH356" i="71"/>
  <c r="CO356" i="71" s="1"/>
  <c r="CV356" i="71" s="1"/>
  <c r="BE363" i="45" s="1"/>
  <c r="GL332" i="71"/>
  <c r="U371" i="51"/>
  <c r="GG339" i="71"/>
  <c r="EY363" i="71"/>
  <c r="EZ362" i="71"/>
  <c r="CR362" i="71" s="1"/>
  <c r="K11" i="39"/>
  <c r="K11" i="40" s="1"/>
  <c r="CU30" i="1" s="1"/>
  <c r="AD431" i="1"/>
  <c r="AC396" i="1"/>
  <c r="AC400" i="1"/>
  <c r="AC395" i="1"/>
  <c r="BB394" i="1"/>
  <c r="AC397" i="1"/>
  <c r="AC398" i="1"/>
  <c r="BB401" i="1"/>
  <c r="BB399" i="1"/>
  <c r="AC401" i="1"/>
  <c r="BB395" i="1"/>
  <c r="FD395" i="1" s="1"/>
  <c r="BB396" i="1"/>
  <c r="AE431" i="1"/>
  <c r="AC399" i="1"/>
  <c r="AC403" i="1"/>
  <c r="IK250" i="1"/>
  <c r="IK325" i="1"/>
  <c r="IK321" i="1"/>
  <c r="IK246" i="1"/>
  <c r="IK248" i="1"/>
  <c r="IK323" i="1"/>
  <c r="IK307" i="1"/>
  <c r="IK232" i="1"/>
  <c r="IK175" i="1"/>
  <c r="IK101" i="1"/>
  <c r="IK165" i="1"/>
  <c r="IK91" i="1"/>
  <c r="HM358" i="1"/>
  <c r="IK317" i="1"/>
  <c r="IK242" i="1"/>
  <c r="IK168" i="1"/>
  <c r="IK94" i="1"/>
  <c r="IK92" i="1"/>
  <c r="IK166" i="1"/>
  <c r="IK328" i="1"/>
  <c r="IK253" i="1"/>
  <c r="HM366" i="1"/>
  <c r="HM115" i="1"/>
  <c r="HM330" i="1"/>
  <c r="HM90" i="1"/>
  <c r="HM349" i="1"/>
  <c r="IK238" i="1"/>
  <c r="IK313" i="1"/>
  <c r="HM116" i="1"/>
  <c r="IK82" i="1"/>
  <c r="IK156" i="1"/>
  <c r="IK230" i="1"/>
  <c r="IK305" i="1"/>
  <c r="HM311" i="1"/>
  <c r="HM365" i="1"/>
  <c r="HM142" i="1"/>
  <c r="HM131" i="1"/>
  <c r="IK177" i="1"/>
  <c r="IK103" i="1"/>
  <c r="IK306" i="1"/>
  <c r="IK231" i="1"/>
  <c r="HM124" i="1"/>
  <c r="IK236" i="1"/>
  <c r="IK311" i="1"/>
  <c r="HM344" i="1"/>
  <c r="IK85" i="1"/>
  <c r="IK159" i="1"/>
  <c r="IK319" i="1"/>
  <c r="IK244" i="1"/>
  <c r="HM113" i="1"/>
  <c r="HM337" i="1"/>
  <c r="HM138" i="1"/>
  <c r="IK176" i="1"/>
  <c r="IK102" i="1"/>
  <c r="IK100" i="1"/>
  <c r="IK174" i="1"/>
  <c r="HM120" i="1"/>
  <c r="IK84" i="1"/>
  <c r="IK158" i="1"/>
  <c r="HM103" i="1"/>
  <c r="HM314" i="1"/>
  <c r="HM117" i="1"/>
  <c r="HM89" i="1"/>
  <c r="HM320" i="1"/>
  <c r="HM84" i="1"/>
  <c r="HM323" i="1"/>
  <c r="IK324" i="1"/>
  <c r="IK249" i="1"/>
  <c r="HM360" i="1"/>
  <c r="IK160" i="1"/>
  <c r="IK86" i="1"/>
  <c r="HM348" i="1"/>
  <c r="HM140" i="1"/>
  <c r="IK252" i="1"/>
  <c r="IK327" i="1"/>
  <c r="HM123" i="1"/>
  <c r="IK239" i="1"/>
  <c r="IK314" i="1"/>
  <c r="HM283" i="1"/>
  <c r="HM130" i="1"/>
  <c r="HM128" i="1"/>
  <c r="HM276" i="1"/>
  <c r="HM364" i="1"/>
  <c r="HM291" i="1"/>
  <c r="HM189" i="1"/>
  <c r="HM182" i="1"/>
  <c r="HM333" i="1"/>
  <c r="HM180" i="1"/>
  <c r="HM107" i="1"/>
  <c r="HM310" i="1"/>
  <c r="HM95" i="1"/>
  <c r="HM230" i="1"/>
  <c r="HM313" i="1"/>
  <c r="HM246" i="1"/>
  <c r="HM264" i="1"/>
  <c r="HM118" i="1"/>
  <c r="HM233" i="1"/>
  <c r="HM167" i="1"/>
  <c r="HM101" i="1"/>
  <c r="HM162" i="1"/>
  <c r="HM170" i="1"/>
  <c r="HM290" i="1"/>
  <c r="HM205" i="1"/>
  <c r="HM362" i="1"/>
  <c r="HM347" i="1"/>
  <c r="HM335" i="1"/>
  <c r="HM281" i="1"/>
  <c r="HM187" i="1"/>
  <c r="IK172" i="1"/>
  <c r="IK98" i="1"/>
  <c r="HM137" i="1"/>
  <c r="HM122" i="1"/>
  <c r="IK163" i="1"/>
  <c r="IK89" i="1"/>
  <c r="IK178" i="1"/>
  <c r="IK104" i="1"/>
  <c r="HM346" i="1"/>
  <c r="IK161" i="1"/>
  <c r="IK87" i="1"/>
  <c r="HM129" i="1"/>
  <c r="HM352" i="1"/>
  <c r="HM353" i="1"/>
  <c r="HM351" i="1"/>
  <c r="IK179" i="1"/>
  <c r="IK105" i="1"/>
  <c r="IK181" i="1"/>
  <c r="IK107" i="1"/>
  <c r="HM338" i="1"/>
  <c r="HM108" i="1"/>
  <c r="HM110" i="1"/>
  <c r="HM329" i="1"/>
  <c r="HM318" i="1"/>
  <c r="HM305" i="1"/>
  <c r="HM321" i="1"/>
  <c r="IK164" i="1"/>
  <c r="IK90" i="1"/>
  <c r="HM341" i="1"/>
  <c r="HM308" i="1"/>
  <c r="HM93" i="1"/>
  <c r="HM324" i="1"/>
  <c r="HM88" i="1"/>
  <c r="HM96" i="1"/>
  <c r="HM354" i="1"/>
  <c r="HM139" i="1"/>
  <c r="HM119" i="1"/>
  <c r="IK88" i="1"/>
  <c r="IK162" i="1"/>
  <c r="HM112" i="1"/>
  <c r="HM121" i="1"/>
  <c r="HM355" i="1"/>
  <c r="HM133" i="1"/>
  <c r="HM356" i="1"/>
  <c r="HM361" i="1"/>
  <c r="HM357" i="1"/>
  <c r="HM359" i="1"/>
  <c r="HM104" i="1"/>
  <c r="HM343" i="1"/>
  <c r="HM105" i="1"/>
  <c r="HM91" i="1"/>
  <c r="HM99" i="1"/>
  <c r="HM317" i="1"/>
  <c r="HM111" i="1"/>
  <c r="HM332" i="1"/>
  <c r="HM307" i="1"/>
  <c r="HM92" i="1"/>
  <c r="HM100" i="1"/>
  <c r="HM345" i="1"/>
  <c r="IK234" i="1"/>
  <c r="IK309" i="1"/>
  <c r="IK237" i="1"/>
  <c r="IK312" i="1"/>
  <c r="HM363" i="1"/>
  <c r="IK310" i="1"/>
  <c r="IK235" i="1"/>
  <c r="IK93" i="1"/>
  <c r="IK167" i="1"/>
  <c r="HM277" i="1"/>
  <c r="HM135" i="1"/>
  <c r="HM209" i="1"/>
  <c r="HM141" i="1"/>
  <c r="HM143" i="1"/>
  <c r="HM331" i="1"/>
  <c r="HM184" i="1"/>
  <c r="HM106" i="1"/>
  <c r="HM87" i="1"/>
  <c r="HM235" i="1"/>
  <c r="HM82" i="1"/>
  <c r="HM156" i="1"/>
  <c r="HM172" i="1"/>
  <c r="HM98" i="1"/>
  <c r="HM126" i="1"/>
  <c r="HM190" i="1"/>
  <c r="HM339" i="1"/>
  <c r="HM85" i="1"/>
  <c r="HM316" i="1"/>
  <c r="HM249" i="1"/>
  <c r="HM244" i="1"/>
  <c r="HM319" i="1"/>
  <c r="HM216" i="1"/>
  <c r="HM279" i="1"/>
  <c r="HM287" i="1"/>
  <c r="HM193" i="1"/>
  <c r="HM342" i="1"/>
  <c r="HM186" i="1"/>
  <c r="HM269" i="1"/>
  <c r="HM132" i="1"/>
  <c r="HM206" i="1"/>
  <c r="HM207" i="1"/>
  <c r="HM336" i="1"/>
  <c r="IR110" i="1"/>
  <c r="IL110" i="1"/>
  <c r="IG110" i="1"/>
  <c r="IK110" i="1"/>
  <c r="HH110" i="1"/>
  <c r="GW110" i="1"/>
  <c r="HG110" i="1"/>
  <c r="HF110" i="1"/>
  <c r="IQ110" i="1"/>
  <c r="IN110" i="1"/>
  <c r="II110" i="1" s="1"/>
  <c r="IM110" i="1"/>
  <c r="IJ185" i="1"/>
  <c r="HE185" i="1"/>
  <c r="GV185" i="1"/>
  <c r="HY186" i="1"/>
  <c r="HZ185" i="1"/>
  <c r="IJ186" i="1"/>
  <c r="GV186" i="1"/>
  <c r="HE186" i="1"/>
  <c r="GP111" i="1"/>
  <c r="GO112" i="1"/>
  <c r="GP112" i="1" s="1"/>
  <c r="IH185" i="1"/>
  <c r="IP185" i="1"/>
  <c r="CH111" i="1"/>
  <c r="B112" i="1"/>
  <c r="HL111" i="1"/>
  <c r="IP109" i="1"/>
  <c r="IH109" i="1"/>
  <c r="IP186" i="1"/>
  <c r="IH186" i="1"/>
  <c r="HZ111" i="1"/>
  <c r="HY112" i="1"/>
  <c r="IO184" i="1"/>
  <c r="IF184" i="1"/>
  <c r="E13" i="35"/>
  <c r="M10" i="39"/>
  <c r="M10" i="40" s="1"/>
  <c r="CW29" i="1" s="1"/>
  <c r="M10" i="35"/>
  <c r="Q32" i="1"/>
  <c r="R34" i="1"/>
  <c r="N15" i="36"/>
  <c r="BM34" i="1" s="1"/>
  <c r="R38" i="1"/>
  <c r="N19" i="36"/>
  <c r="BM38" i="1" s="1"/>
  <c r="DU38" i="1" s="1"/>
  <c r="Q10" i="39"/>
  <c r="Q10" i="40" s="1"/>
  <c r="DA29" i="1" s="1"/>
  <c r="Q10" i="35"/>
  <c r="P30" i="1"/>
  <c r="L11" i="36"/>
  <c r="BK30" i="1" s="1"/>
  <c r="M40" i="1"/>
  <c r="I21" i="36"/>
  <c r="BH40" i="1" s="1"/>
  <c r="DP40" i="1" s="1"/>
  <c r="I12" i="39"/>
  <c r="I12" i="40" s="1"/>
  <c r="CS31" i="1" s="1"/>
  <c r="I12" i="35"/>
  <c r="K36" i="1"/>
  <c r="G17" i="36"/>
  <c r="BF36" i="1" s="1"/>
  <c r="DN37" i="1" s="1"/>
  <c r="K69" i="1"/>
  <c r="N39" i="1"/>
  <c r="J20" i="36"/>
  <c r="BI39" i="1" s="1"/>
  <c r="N35" i="1"/>
  <c r="J16" i="36"/>
  <c r="BI35" i="1" s="1"/>
  <c r="C32" i="1"/>
  <c r="F32" i="1"/>
  <c r="T41" i="1"/>
  <c r="P22" i="36"/>
  <c r="BO41" i="1" s="1"/>
  <c r="G42" i="1"/>
  <c r="AD403" i="1" s="1"/>
  <c r="BB403" i="1" s="1"/>
  <c r="D42" i="1"/>
  <c r="C23" i="36"/>
  <c r="D29" i="1"/>
  <c r="G29" i="1"/>
  <c r="AD390" i="1" s="1"/>
  <c r="BB390" i="1" s="1"/>
  <c r="C10" i="36"/>
  <c r="AY38" i="1"/>
  <c r="BB38" i="1"/>
  <c r="AD115" i="1"/>
  <c r="AD189" i="1"/>
  <c r="AD263" i="1"/>
  <c r="AD338" i="1"/>
  <c r="D69" i="1"/>
  <c r="S10" i="39"/>
  <c r="S10" i="40" s="1"/>
  <c r="DC29" i="1" s="1"/>
  <c r="S10" i="35"/>
  <c r="W40" i="1"/>
  <c r="S21" i="36"/>
  <c r="BR40" i="1" s="1"/>
  <c r="DZ40" i="1" s="1"/>
  <c r="D8" i="39"/>
  <c r="D8" i="40" s="1"/>
  <c r="D8" i="35"/>
  <c r="D7" i="39"/>
  <c r="D7" i="40" s="1"/>
  <c r="D7" i="35"/>
  <c r="CK31" i="1"/>
  <c r="S42" i="1"/>
  <c r="O23" i="36"/>
  <c r="BN42" i="1" s="1"/>
  <c r="L40" i="1"/>
  <c r="H21" i="36"/>
  <c r="BG40" i="1" s="1"/>
  <c r="DO40" i="1" s="1"/>
  <c r="J33" i="1"/>
  <c r="F14" i="36"/>
  <c r="BE33" i="1" s="1"/>
  <c r="J42" i="1"/>
  <c r="F23" i="36"/>
  <c r="BE42" i="1" s="1"/>
  <c r="O35" i="1"/>
  <c r="K16" i="36"/>
  <c r="BJ35" i="1" s="1"/>
  <c r="DR35" i="1" s="1"/>
  <c r="O39" i="1"/>
  <c r="K20" i="36"/>
  <c r="BJ39" i="1" s="1"/>
  <c r="DR39" i="1" s="1"/>
  <c r="E7" i="35"/>
  <c r="I30" i="1"/>
  <c r="BM15" i="53"/>
  <c r="Q31" i="1"/>
  <c r="M12" i="36"/>
  <c r="BL31" i="1" s="1"/>
  <c r="DU42" i="1"/>
  <c r="DU43" i="1"/>
  <c r="R29" i="1"/>
  <c r="N10" i="36"/>
  <c r="BM29" i="1" s="1"/>
  <c r="R31" i="1"/>
  <c r="N12" i="36"/>
  <c r="BM31" i="1" s="1"/>
  <c r="N7" i="39"/>
  <c r="N7" i="40" s="1"/>
  <c r="CX26" i="1" s="1"/>
  <c r="ER26" i="1" s="1"/>
  <c r="N7" i="35"/>
  <c r="N8" i="39"/>
  <c r="N8" i="40" s="1"/>
  <c r="CX27" i="1" s="1"/>
  <c r="ER27" i="1" s="1"/>
  <c r="N8" i="35"/>
  <c r="Q13" i="39"/>
  <c r="Q13" i="40" s="1"/>
  <c r="DA32" i="1" s="1"/>
  <c r="Q13" i="35"/>
  <c r="U38" i="1"/>
  <c r="Q19" i="36"/>
  <c r="BP38" i="1" s="1"/>
  <c r="L7" i="39"/>
  <c r="L7" i="40" s="1"/>
  <c r="CV26" i="1" s="1"/>
  <c r="EP26" i="1" s="1"/>
  <c r="L7" i="35"/>
  <c r="L8" i="39"/>
  <c r="L8" i="40" s="1"/>
  <c r="CV27" i="1" s="1"/>
  <c r="EP27" i="1" s="1"/>
  <c r="L8" i="35"/>
  <c r="EM32" i="1"/>
  <c r="EM33" i="1"/>
  <c r="G9" i="39"/>
  <c r="G9" i="40" s="1"/>
  <c r="CQ28" i="1" s="1"/>
  <c r="EK29" i="1" s="1"/>
  <c r="G9" i="35"/>
  <c r="N38" i="1"/>
  <c r="J19" i="36"/>
  <c r="BI38" i="1" s="1"/>
  <c r="N42" i="1"/>
  <c r="J23" i="36"/>
  <c r="BI42" i="1" s="1"/>
  <c r="AC112" i="1"/>
  <c r="AC335" i="1"/>
  <c r="AC186" i="1"/>
  <c r="AC260" i="1"/>
  <c r="C33" i="1"/>
  <c r="F33" i="1"/>
  <c r="B14" i="36"/>
  <c r="BA39" i="1"/>
  <c r="AX39" i="1"/>
  <c r="B9" i="39"/>
  <c r="B9" i="40" s="1"/>
  <c r="B9" i="35"/>
  <c r="AX40" i="1"/>
  <c r="BA40" i="1"/>
  <c r="T40" i="1"/>
  <c r="P21" i="36"/>
  <c r="BO40" i="1" s="1"/>
  <c r="T36" i="1"/>
  <c r="P17" i="36"/>
  <c r="BO36" i="1" s="1"/>
  <c r="AY39" i="1"/>
  <c r="BB39" i="1"/>
  <c r="AD116" i="1"/>
  <c r="AD190" i="1"/>
  <c r="AD264" i="1"/>
  <c r="AD339" i="1"/>
  <c r="CJ30" i="1"/>
  <c r="AE110" i="1"/>
  <c r="AE184" i="1"/>
  <c r="AE258" i="1"/>
  <c r="AE333" i="1"/>
  <c r="AE112" i="1"/>
  <c r="AE335" i="1"/>
  <c r="AE186" i="1"/>
  <c r="AE260" i="1"/>
  <c r="AE114" i="1"/>
  <c r="AE337" i="1"/>
  <c r="AE188" i="1"/>
  <c r="AE262" i="1"/>
  <c r="AE116" i="1"/>
  <c r="AE339" i="1"/>
  <c r="AE190" i="1"/>
  <c r="AE264" i="1"/>
  <c r="S69" i="1"/>
  <c r="L36" i="1"/>
  <c r="H17" i="36"/>
  <c r="BG36" i="1" s="1"/>
  <c r="DO37" i="1" s="1"/>
  <c r="J37" i="1"/>
  <c r="F18" i="36"/>
  <c r="BE37" i="1" s="1"/>
  <c r="DM37" i="1" s="1"/>
  <c r="F11" i="39"/>
  <c r="F11" i="40" s="1"/>
  <c r="CP30" i="1" s="1"/>
  <c r="F10" i="39"/>
  <c r="F10" i="40" s="1"/>
  <c r="CP29" i="1" s="1"/>
  <c r="V42" i="1"/>
  <c r="R23" i="36"/>
  <c r="BQ42" i="1" s="1"/>
  <c r="V41" i="1"/>
  <c r="R22" i="36"/>
  <c r="BQ41" i="1" s="1"/>
  <c r="O29" i="1"/>
  <c r="E10" i="35"/>
  <c r="E21" i="35"/>
  <c r="BM21" i="53"/>
  <c r="Q40" i="1"/>
  <c r="M21" i="36"/>
  <c r="BL40" i="1" s="1"/>
  <c r="DT40" i="1" s="1"/>
  <c r="N11" i="39"/>
  <c r="N14" i="35"/>
  <c r="R40" i="1"/>
  <c r="N21" i="36"/>
  <c r="BM40" i="1" s="1"/>
  <c r="DU40" i="1" s="1"/>
  <c r="P31" i="1"/>
  <c r="L12" i="36"/>
  <c r="BK31" i="1" s="1"/>
  <c r="P32" i="1"/>
  <c r="L13" i="36"/>
  <c r="BK32" i="1" s="1"/>
  <c r="DS32" i="1" s="1"/>
  <c r="I11" i="39"/>
  <c r="I11" i="40" s="1"/>
  <c r="CS30" i="1" s="1"/>
  <c r="EM30" i="1" s="1"/>
  <c r="I11" i="35"/>
  <c r="M36" i="1"/>
  <c r="I17" i="36"/>
  <c r="BH36" i="1" s="1"/>
  <c r="DP36" i="1" s="1"/>
  <c r="I7" i="39"/>
  <c r="I7" i="40" s="1"/>
  <c r="CS26" i="1" s="1"/>
  <c r="EM26" i="1" s="1"/>
  <c r="I7" i="35"/>
  <c r="DN34" i="1"/>
  <c r="DN42" i="1"/>
  <c r="DN43" i="1"/>
  <c r="DN39" i="1"/>
  <c r="J12" i="39"/>
  <c r="J12" i="40" s="1"/>
  <c r="CT31" i="1" s="1"/>
  <c r="J12" i="35"/>
  <c r="J11" i="39"/>
  <c r="J14" i="35"/>
  <c r="C41" i="1"/>
  <c r="F41" i="1"/>
  <c r="B22" i="36"/>
  <c r="CI29" i="1"/>
  <c r="AC111" i="1"/>
  <c r="AC259" i="1"/>
  <c r="AC185" i="1"/>
  <c r="AC334" i="1"/>
  <c r="T35" i="1"/>
  <c r="P16" i="36"/>
  <c r="BO35" i="1" s="1"/>
  <c r="AA34" i="1"/>
  <c r="G32" i="1"/>
  <c r="AD393" i="1" s="1"/>
  <c r="BB393" i="1" s="1"/>
  <c r="D32" i="1"/>
  <c r="C13" i="36"/>
  <c r="BB33" i="1"/>
  <c r="AY33" i="1"/>
  <c r="AD110" i="1"/>
  <c r="AD184" i="1"/>
  <c r="AD258" i="1"/>
  <c r="AD333" i="1"/>
  <c r="AA35" i="1"/>
  <c r="W36" i="1"/>
  <c r="S17" i="36"/>
  <c r="BR36" i="1" s="1"/>
  <c r="H69" i="1"/>
  <c r="AE192" i="1"/>
  <c r="AE266" i="1"/>
  <c r="AE341" i="1"/>
  <c r="AE118" i="1"/>
  <c r="H30" i="1"/>
  <c r="AE391" i="1" s="1"/>
  <c r="BC391" i="1" s="1"/>
  <c r="D11" i="36"/>
  <c r="E30" i="1"/>
  <c r="E32" i="1"/>
  <c r="D13" i="36"/>
  <c r="H32" i="1"/>
  <c r="AE393" i="1" s="1"/>
  <c r="BC393" i="1" s="1"/>
  <c r="O12" i="39"/>
  <c r="O12" i="40" s="1"/>
  <c r="CY31" i="1" s="1"/>
  <c r="O12" i="35"/>
  <c r="S34" i="1"/>
  <c r="O15" i="36"/>
  <c r="BN34" i="1" s="1"/>
  <c r="DV35" i="1" s="1"/>
  <c r="L41" i="1"/>
  <c r="H22" i="36"/>
  <c r="BG41" i="1" s="1"/>
  <c r="DO41" i="1" s="1"/>
  <c r="L34" i="1"/>
  <c r="H15" i="36"/>
  <c r="BG34" i="1" s="1"/>
  <c r="F13" i="39"/>
  <c r="F13" i="40" s="1"/>
  <c r="CP32" i="1" s="1"/>
  <c r="F13" i="35"/>
  <c r="J35" i="1"/>
  <c r="F16" i="36"/>
  <c r="BE35" i="1" s="1"/>
  <c r="R11" i="39"/>
  <c r="R14" i="35"/>
  <c r="V40" i="1"/>
  <c r="R21" i="36"/>
  <c r="BQ40" i="1" s="1"/>
  <c r="O31" i="1"/>
  <c r="K9" i="35"/>
  <c r="K7" i="35"/>
  <c r="I35" i="1"/>
  <c r="E16" i="36"/>
  <c r="I37" i="1"/>
  <c r="E18" i="36"/>
  <c r="I39" i="1"/>
  <c r="E20" i="36"/>
  <c r="I41" i="1"/>
  <c r="E22" i="36"/>
  <c r="M13" i="39"/>
  <c r="M13" i="40" s="1"/>
  <c r="CW32" i="1" s="1"/>
  <c r="R32" i="1"/>
  <c r="U33" i="1"/>
  <c r="Q14" i="36"/>
  <c r="BP33" i="1" s="1"/>
  <c r="DS34" i="1"/>
  <c r="DS36" i="1"/>
  <c r="DP39" i="1"/>
  <c r="K31" i="1"/>
  <c r="G12" i="36"/>
  <c r="BF31" i="1" s="1"/>
  <c r="K32" i="1"/>
  <c r="G13" i="36"/>
  <c r="BF32" i="1" s="1"/>
  <c r="DN32" i="1" s="1"/>
  <c r="DN40" i="1"/>
  <c r="N34" i="1"/>
  <c r="J15" i="36"/>
  <c r="BI34" i="1" s="1"/>
  <c r="J10" i="39"/>
  <c r="J10" i="40" s="1"/>
  <c r="CT29" i="1" s="1"/>
  <c r="J10" i="35"/>
  <c r="AC115" i="1"/>
  <c r="AC263" i="1"/>
  <c r="AC338" i="1"/>
  <c r="AC189" i="1"/>
  <c r="BA36" i="1"/>
  <c r="AX36" i="1"/>
  <c r="AC193" i="1"/>
  <c r="AC267" i="1"/>
  <c r="AC342" i="1"/>
  <c r="AC119" i="1"/>
  <c r="AX37" i="1"/>
  <c r="BA37" i="1"/>
  <c r="T34" i="1"/>
  <c r="P15" i="36"/>
  <c r="BO34" i="1" s="1"/>
  <c r="DW34" i="1" s="1"/>
  <c r="T31" i="1"/>
  <c r="P12" i="36"/>
  <c r="BO31" i="1" s="1"/>
  <c r="AA37" i="1"/>
  <c r="C8" i="39"/>
  <c r="C8" i="40" s="1"/>
  <c r="C8" i="35"/>
  <c r="C9" i="39"/>
  <c r="C9" i="40" s="1"/>
  <c r="C9" i="35"/>
  <c r="AA40" i="1"/>
  <c r="S11" i="39"/>
  <c r="S11" i="40" s="1"/>
  <c r="DC30" i="1" s="1"/>
  <c r="EW30" i="1" s="1"/>
  <c r="S14" i="35"/>
  <c r="W31" i="1"/>
  <c r="DZ37" i="1"/>
  <c r="AE111" i="1"/>
  <c r="AE259" i="1"/>
  <c r="AE185" i="1"/>
  <c r="AE334" i="1"/>
  <c r="AE34" i="1"/>
  <c r="AE113" i="1"/>
  <c r="AE261" i="1"/>
  <c r="AE336" i="1"/>
  <c r="AE187" i="1"/>
  <c r="AE36" i="1"/>
  <c r="AE115" i="1"/>
  <c r="AE263" i="1"/>
  <c r="AE338" i="1"/>
  <c r="AE189" i="1"/>
  <c r="AE38" i="1"/>
  <c r="AE117" i="1"/>
  <c r="AE265" i="1"/>
  <c r="AE340" i="1"/>
  <c r="AE191" i="1"/>
  <c r="AE40" i="1"/>
  <c r="DV37" i="1"/>
  <c r="DV39" i="1"/>
  <c r="DO42" i="1"/>
  <c r="DO43" i="1"/>
  <c r="L31" i="1"/>
  <c r="L32" i="1"/>
  <c r="DM36" i="1"/>
  <c r="V35" i="1"/>
  <c r="R16" i="36"/>
  <c r="BQ35" i="1" s="1"/>
  <c r="V31" i="1"/>
  <c r="DR41" i="1"/>
  <c r="DR36" i="1"/>
  <c r="AE193" i="1"/>
  <c r="AE267" i="1"/>
  <c r="AE342" i="1"/>
  <c r="AE119" i="1"/>
  <c r="AE42" i="1"/>
  <c r="AQ445" i="1" s="1"/>
  <c r="E17" i="35"/>
  <c r="BM17" i="53"/>
  <c r="Q34" i="1"/>
  <c r="M15" i="36"/>
  <c r="BL34" i="1" s="1"/>
  <c r="Q42" i="1"/>
  <c r="M23" i="36"/>
  <c r="BL42" i="1" s="1"/>
  <c r="R36" i="1"/>
  <c r="N17" i="36"/>
  <c r="BM36" i="1" s="1"/>
  <c r="DU37" i="1" s="1"/>
  <c r="U39" i="1"/>
  <c r="Q20" i="36"/>
  <c r="BP39" i="1" s="1"/>
  <c r="L10" i="39"/>
  <c r="L10" i="40" s="1"/>
  <c r="CV29" i="1" s="1"/>
  <c r="EP30" i="1" s="1"/>
  <c r="L10" i="35"/>
  <c r="P69" i="1"/>
  <c r="M42" i="1"/>
  <c r="I23" i="36"/>
  <c r="BH42" i="1" s="1"/>
  <c r="K35" i="1"/>
  <c r="G16" i="36"/>
  <c r="BF35" i="1" s="1"/>
  <c r="DN35" i="1" s="1"/>
  <c r="K30" i="1"/>
  <c r="G11" i="36"/>
  <c r="BF30" i="1" s="1"/>
  <c r="N37" i="1"/>
  <c r="J18" i="36"/>
  <c r="BI37" i="1" s="1"/>
  <c r="N41" i="1"/>
  <c r="J22" i="36"/>
  <c r="BI41" i="1" s="1"/>
  <c r="B11" i="39"/>
  <c r="B11" i="40" s="1"/>
  <c r="B11" i="35"/>
  <c r="B12" i="39"/>
  <c r="B12" i="40" s="1"/>
  <c r="B12" i="35"/>
  <c r="T39" i="1"/>
  <c r="P20" i="36"/>
  <c r="BO39" i="1" s="1"/>
  <c r="C12" i="39"/>
  <c r="C12" i="40" s="1"/>
  <c r="C12" i="35"/>
  <c r="G36" i="1"/>
  <c r="AD397" i="1" s="1"/>
  <c r="BB397" i="1" s="1"/>
  <c r="FD397" i="1" s="1"/>
  <c r="D36" i="1"/>
  <c r="C17" i="36"/>
  <c r="CJ29" i="1"/>
  <c r="AA38" i="1"/>
  <c r="AY41" i="1"/>
  <c r="BB41" i="1"/>
  <c r="G69" i="1"/>
  <c r="AD118" i="1"/>
  <c r="AD192" i="1"/>
  <c r="AD266" i="1"/>
  <c r="AD341" i="1"/>
  <c r="W34" i="1"/>
  <c r="S15" i="36"/>
  <c r="BR34" i="1" s="1"/>
  <c r="W38" i="1"/>
  <c r="S19" i="36"/>
  <c r="BR38" i="1" s="1"/>
  <c r="DZ38" i="1" s="1"/>
  <c r="D10" i="39"/>
  <c r="D10" i="40" s="1"/>
  <c r="D10" i="35"/>
  <c r="D9" i="39"/>
  <c r="D9" i="40" s="1"/>
  <c r="D9" i="35"/>
  <c r="E31" i="1"/>
  <c r="H31" i="1"/>
  <c r="AE392" i="1" s="1"/>
  <c r="BC392" i="1" s="1"/>
  <c r="FE392" i="1" s="1"/>
  <c r="D12" i="36"/>
  <c r="S40" i="1"/>
  <c r="O21" i="36"/>
  <c r="BN40" i="1" s="1"/>
  <c r="DV40" i="1" s="1"/>
  <c r="O11" i="39"/>
  <c r="O14" i="35"/>
  <c r="H11" i="39"/>
  <c r="H14" i="35"/>
  <c r="L38" i="1"/>
  <c r="H19" i="36"/>
  <c r="BG38" i="1" s="1"/>
  <c r="DO38" i="1" s="1"/>
  <c r="J34" i="1"/>
  <c r="F15" i="36"/>
  <c r="BE34" i="1" s="1"/>
  <c r="V39" i="1"/>
  <c r="R20" i="36"/>
  <c r="BQ39" i="1" s="1"/>
  <c r="V36" i="1"/>
  <c r="R17" i="36"/>
  <c r="BQ36" i="1" s="1"/>
  <c r="DY36" i="1" s="1"/>
  <c r="K14" i="35"/>
  <c r="O37" i="1"/>
  <c r="K18" i="36"/>
  <c r="BJ37" i="1" s="1"/>
  <c r="DR37" i="1" s="1"/>
  <c r="I31" i="1"/>
  <c r="E9" i="35"/>
  <c r="E8" i="35"/>
  <c r="I34" i="1"/>
  <c r="E15" i="36"/>
  <c r="Q38" i="1"/>
  <c r="M19" i="36"/>
  <c r="BL38" i="1" s="1"/>
  <c r="DT38" i="1" s="1"/>
  <c r="Q69" i="1"/>
  <c r="N9" i="39"/>
  <c r="N9" i="40" s="1"/>
  <c r="CX28" i="1" s="1"/>
  <c r="ER28" i="1" s="1"/>
  <c r="N9" i="35"/>
  <c r="U34" i="1"/>
  <c r="Q15" i="36"/>
  <c r="BP34" i="1" s="1"/>
  <c r="DX34" i="1" s="1"/>
  <c r="AZ23" i="53"/>
  <c r="Q23" i="35"/>
  <c r="U41" i="1"/>
  <c r="Q22" i="36"/>
  <c r="BP41" i="1" s="1"/>
  <c r="DX41" i="1" s="1"/>
  <c r="L9" i="39"/>
  <c r="L9" i="40" s="1"/>
  <c r="CV28" i="1" s="1"/>
  <c r="EP28" i="1" s="1"/>
  <c r="L9" i="35"/>
  <c r="DS38" i="1"/>
  <c r="DS40" i="1"/>
  <c r="DS42" i="1"/>
  <c r="DS43" i="1"/>
  <c r="M32" i="1"/>
  <c r="I13" i="36"/>
  <c r="BH32" i="1" s="1"/>
  <c r="DP33" i="1" s="1"/>
  <c r="M29" i="1"/>
  <c r="I10" i="36"/>
  <c r="BH29" i="1" s="1"/>
  <c r="K29" i="1"/>
  <c r="G10" i="36"/>
  <c r="BF29" i="1" s="1"/>
  <c r="G7" i="39"/>
  <c r="G7" i="40" s="1"/>
  <c r="CQ26" i="1" s="1"/>
  <c r="EK26" i="1" s="1"/>
  <c r="G7" i="35"/>
  <c r="G8" i="39"/>
  <c r="G8" i="40" s="1"/>
  <c r="CQ27" i="1" s="1"/>
  <c r="EK27" i="1" s="1"/>
  <c r="G8" i="35"/>
  <c r="N40" i="1"/>
  <c r="J21" i="36"/>
  <c r="BI40" i="1" s="1"/>
  <c r="BA35" i="1"/>
  <c r="AX35" i="1"/>
  <c r="B13" i="39"/>
  <c r="B13" i="40" s="1"/>
  <c r="AC116" i="1"/>
  <c r="AC339" i="1"/>
  <c r="AC190" i="1"/>
  <c r="AC264" i="1"/>
  <c r="B7" i="39"/>
  <c r="B7" i="40" s="1"/>
  <c r="B7" i="35"/>
  <c r="B8" i="39"/>
  <c r="B8" i="40" s="1"/>
  <c r="B8" i="35"/>
  <c r="AC117" i="1"/>
  <c r="AC265" i="1"/>
  <c r="AC340" i="1"/>
  <c r="AC191" i="1"/>
  <c r="P10" i="39"/>
  <c r="P10" i="40" s="1"/>
  <c r="CZ29" i="1" s="1"/>
  <c r="P10" i="35"/>
  <c r="T42" i="1"/>
  <c r="P23" i="36"/>
  <c r="BO42" i="1" s="1"/>
  <c r="T38" i="1"/>
  <c r="P19" i="36"/>
  <c r="BO38" i="1" s="1"/>
  <c r="AA39" i="1"/>
  <c r="D30" i="1"/>
  <c r="G30" i="1"/>
  <c r="AD391" i="1" s="1"/>
  <c r="BB391" i="1" s="1"/>
  <c r="FD391" i="1" s="1"/>
  <c r="C11" i="36"/>
  <c r="W42" i="1"/>
  <c r="S23" i="36"/>
  <c r="BR42" i="1" s="1"/>
  <c r="W30" i="1"/>
  <c r="S11" i="36"/>
  <c r="BR30" i="1" s="1"/>
  <c r="AZ33" i="1"/>
  <c r="BC33" i="1"/>
  <c r="AZ35" i="1"/>
  <c r="BC35" i="1"/>
  <c r="AZ37" i="1"/>
  <c r="BC37" i="1"/>
  <c r="AZ39" i="1"/>
  <c r="BC39" i="1"/>
  <c r="DV41" i="1"/>
  <c r="H10" i="39"/>
  <c r="H10" i="40" s="1"/>
  <c r="CR29" i="1" s="1"/>
  <c r="H10" i="35"/>
  <c r="J30" i="1"/>
  <c r="F11" i="36"/>
  <c r="BE30" i="1" s="1"/>
  <c r="J29" i="1"/>
  <c r="F10" i="36"/>
  <c r="BE29" i="1" s="1"/>
  <c r="V34" i="1"/>
  <c r="R15" i="36"/>
  <c r="BQ34" i="1" s="1"/>
  <c r="V38" i="1"/>
  <c r="R19" i="36"/>
  <c r="BQ38" i="1" s="1"/>
  <c r="E19" i="35"/>
  <c r="BM19" i="53"/>
  <c r="E23" i="35"/>
  <c r="BM23" i="53"/>
  <c r="M11" i="39"/>
  <c r="M11" i="40" s="1"/>
  <c r="CW30" i="1" s="1"/>
  <c r="EQ30" i="1" s="1"/>
  <c r="M11" i="35"/>
  <c r="Q36" i="1"/>
  <c r="M17" i="36"/>
  <c r="BL36" i="1" s="1"/>
  <c r="DT36" i="1" s="1"/>
  <c r="R35" i="1"/>
  <c r="N16" i="36"/>
  <c r="BM35" i="1" s="1"/>
  <c r="U37" i="1"/>
  <c r="Q18" i="36"/>
  <c r="BP37" i="1" s="1"/>
  <c r="DX37" i="1" s="1"/>
  <c r="Q11" i="39"/>
  <c r="Q11" i="40" s="1"/>
  <c r="DA30" i="1" s="1"/>
  <c r="EU30" i="1" s="1"/>
  <c r="Q11" i="35"/>
  <c r="EP31" i="1"/>
  <c r="EP32" i="1"/>
  <c r="EP33" i="1"/>
  <c r="AM33" i="1"/>
  <c r="M34" i="1"/>
  <c r="BU34" i="1" s="1"/>
  <c r="BV34" i="1" s="1"/>
  <c r="BW34" i="1" s="1"/>
  <c r="I15" i="36"/>
  <c r="BH34" i="1" s="1"/>
  <c r="DP34" i="1" s="1"/>
  <c r="I8" i="39"/>
  <c r="I8" i="40" s="1"/>
  <c r="CS27" i="1" s="1"/>
  <c r="I8" i="35"/>
  <c r="I9" i="39"/>
  <c r="I9" i="40" s="1"/>
  <c r="CS28" i="1" s="1"/>
  <c r="EM28" i="1" s="1"/>
  <c r="I9" i="35"/>
  <c r="AH42" i="1"/>
  <c r="BM445" i="1" s="1"/>
  <c r="AH37" i="1"/>
  <c r="AH39" i="1"/>
  <c r="J13" i="39"/>
  <c r="J13" i="40" s="1"/>
  <c r="CT32" i="1" s="1"/>
  <c r="J13" i="35"/>
  <c r="F29" i="1"/>
  <c r="C29" i="1"/>
  <c r="B10" i="36"/>
  <c r="BA34" i="1"/>
  <c r="AX34" i="1"/>
  <c r="T37" i="1"/>
  <c r="P18" i="36"/>
  <c r="BO37" i="1" s="1"/>
  <c r="DW37" i="1" s="1"/>
  <c r="AY34" i="1"/>
  <c r="BB34" i="1"/>
  <c r="DJ34" i="1" s="1"/>
  <c r="AD111" i="1"/>
  <c r="AD185" i="1"/>
  <c r="AD334" i="1"/>
  <c r="AD259" i="1"/>
  <c r="AD34" i="1"/>
  <c r="CJ32" i="1"/>
  <c r="AA33" i="1"/>
  <c r="AY35" i="1"/>
  <c r="BB35" i="1"/>
  <c r="AD112" i="1"/>
  <c r="AD186" i="1"/>
  <c r="AD260" i="1"/>
  <c r="AD335" i="1"/>
  <c r="AD35" i="1"/>
  <c r="W41" i="1"/>
  <c r="S22" i="36"/>
  <c r="BR41" i="1" s="1"/>
  <c r="DZ41" i="1" s="1"/>
  <c r="S13" i="39"/>
  <c r="S13" i="40" s="1"/>
  <c r="DC32" i="1" s="1"/>
  <c r="S13" i="35"/>
  <c r="AZ41" i="1"/>
  <c r="BC41" i="1"/>
  <c r="E69" i="1"/>
  <c r="CK30" i="1"/>
  <c r="CK32" i="1"/>
  <c r="O10" i="39"/>
  <c r="O10" i="40" s="1"/>
  <c r="CY29" i="1" s="1"/>
  <c r="O10" i="35"/>
  <c r="O13" i="39"/>
  <c r="O13" i="40" s="1"/>
  <c r="CY32" i="1" s="1"/>
  <c r="O13" i="35"/>
  <c r="L35" i="1"/>
  <c r="H16" i="36"/>
  <c r="BG35" i="1" s="1"/>
  <c r="F12" i="39"/>
  <c r="F12" i="40" s="1"/>
  <c r="CP31" i="1" s="1"/>
  <c r="EJ31" i="1" s="1"/>
  <c r="F12" i="35"/>
  <c r="J40" i="1"/>
  <c r="F21" i="36"/>
  <c r="BE40" i="1" s="1"/>
  <c r="DM40" i="1" s="1"/>
  <c r="R10" i="39"/>
  <c r="R10" i="40" s="1"/>
  <c r="DB29" i="1" s="1"/>
  <c r="R10" i="35"/>
  <c r="R13" i="39"/>
  <c r="R13" i="40" s="1"/>
  <c r="DB32" i="1" s="1"/>
  <c r="R13" i="35"/>
  <c r="O42" i="1"/>
  <c r="K23" i="36"/>
  <c r="BJ42" i="1" s="1"/>
  <c r="K8" i="35"/>
  <c r="O30" i="1"/>
  <c r="K11" i="36"/>
  <c r="BJ30" i="1" s="1"/>
  <c r="BM16" i="53"/>
  <c r="BM18" i="53"/>
  <c r="BM20" i="53"/>
  <c r="BM22" i="53"/>
  <c r="Q33" i="1"/>
  <c r="M14" i="36"/>
  <c r="BL33" i="1" s="1"/>
  <c r="DT35" i="1"/>
  <c r="DT37" i="1"/>
  <c r="R69" i="1"/>
  <c r="AO67" i="1" s="1"/>
  <c r="N13" i="39"/>
  <c r="N13" i="40" s="1"/>
  <c r="CX32" i="1" s="1"/>
  <c r="AM35" i="1"/>
  <c r="AM34" i="1"/>
  <c r="AM36" i="1"/>
  <c r="M69" i="1"/>
  <c r="AJ67" i="1" s="1"/>
  <c r="CA470" i="1" s="1"/>
  <c r="EK31" i="1"/>
  <c r="EK32" i="1"/>
  <c r="EK33" i="1"/>
  <c r="AH40" i="1"/>
  <c r="N36" i="1"/>
  <c r="J17" i="36"/>
  <c r="BI36" i="1" s="1"/>
  <c r="DQ36" i="1" s="1"/>
  <c r="BA38" i="1"/>
  <c r="DI38" i="1" s="1"/>
  <c r="AX38" i="1"/>
  <c r="AC113" i="1"/>
  <c r="AC261" i="1"/>
  <c r="AC336" i="1"/>
  <c r="AC187" i="1"/>
  <c r="AX42" i="1"/>
  <c r="BA42" i="1"/>
  <c r="AC114" i="1"/>
  <c r="AC337" i="1"/>
  <c r="AC188" i="1"/>
  <c r="AC262" i="1"/>
  <c r="P11" i="39"/>
  <c r="P11" i="40" s="1"/>
  <c r="CZ30" i="1" s="1"/>
  <c r="ET30" i="1" s="1"/>
  <c r="P11" i="35"/>
  <c r="P13" i="39"/>
  <c r="P13" i="40" s="1"/>
  <c r="CZ32" i="1" s="1"/>
  <c r="P13" i="35"/>
  <c r="ET31" i="1"/>
  <c r="AY37" i="1"/>
  <c r="BB37" i="1"/>
  <c r="AD114" i="1"/>
  <c r="AD188" i="1"/>
  <c r="AD262" i="1"/>
  <c r="AD337" i="1"/>
  <c r="C7" i="39"/>
  <c r="C7" i="40" s="1"/>
  <c r="C7" i="35"/>
  <c r="AY40" i="1"/>
  <c r="DG40" i="1" s="1"/>
  <c r="BB40" i="1"/>
  <c r="DJ40" i="1" s="1"/>
  <c r="AD117" i="1"/>
  <c r="AD191" i="1"/>
  <c r="AD265" i="1"/>
  <c r="AD340" i="1"/>
  <c r="W35" i="1"/>
  <c r="S16" i="36"/>
  <c r="BR35" i="1" s="1"/>
  <c r="S12" i="39"/>
  <c r="S12" i="40" s="1"/>
  <c r="DC31" i="1" s="1"/>
  <c r="EW31" i="1" s="1"/>
  <c r="BC34" i="1"/>
  <c r="DK34" i="1" s="1"/>
  <c r="AZ34" i="1"/>
  <c r="BC36" i="1"/>
  <c r="DK36" i="1" s="1"/>
  <c r="AZ36" i="1"/>
  <c r="DH36" i="1" s="1"/>
  <c r="AB36" i="1"/>
  <c r="BC38" i="1"/>
  <c r="DK38" i="1" s="1"/>
  <c r="AZ38" i="1"/>
  <c r="BC40" i="1"/>
  <c r="DK40" i="1" s="1"/>
  <c r="AZ40" i="1"/>
  <c r="DH40" i="1" s="1"/>
  <c r="AB40" i="1"/>
  <c r="AP35" i="1"/>
  <c r="AP37" i="1"/>
  <c r="AP39" i="1"/>
  <c r="H12" i="39"/>
  <c r="H12" i="40" s="1"/>
  <c r="CR31" i="1" s="1"/>
  <c r="H13" i="39"/>
  <c r="H13" i="40" s="1"/>
  <c r="CR32" i="1" s="1"/>
  <c r="J69" i="1"/>
  <c r="V37" i="1"/>
  <c r="R18" i="36"/>
  <c r="BQ37" i="1" s="1"/>
  <c r="DY37" i="1" s="1"/>
  <c r="R12" i="39"/>
  <c r="R12" i="40" s="1"/>
  <c r="DB31" i="1" s="1"/>
  <c r="O69" i="1"/>
  <c r="AZ42" i="1"/>
  <c r="BC42" i="1"/>
  <c r="AB42" i="1"/>
  <c r="V445" i="1" s="1"/>
  <c r="GO336" i="1"/>
  <c r="GP335" i="1"/>
  <c r="HL337" i="1"/>
  <c r="B338" i="1"/>
  <c r="B399" i="1" s="1"/>
  <c r="CH337" i="1"/>
  <c r="IF332" i="1"/>
  <c r="IO332" i="1"/>
  <c r="IH333" i="1"/>
  <c r="IP333" i="1"/>
  <c r="GZ334" i="1"/>
  <c r="HB334" i="1"/>
  <c r="HD334" i="1"/>
  <c r="HG334" i="1"/>
  <c r="IK334" i="1"/>
  <c r="IM334" i="1"/>
  <c r="IQ334" i="1"/>
  <c r="HA334" i="1"/>
  <c r="HC334" i="1"/>
  <c r="HF334" i="1"/>
  <c r="HH334" i="1"/>
  <c r="IG334" i="1"/>
  <c r="IL334" i="1"/>
  <c r="IN334" i="1"/>
  <c r="II334" i="1" s="1"/>
  <c r="IR334" i="1"/>
  <c r="HZ335" i="1"/>
  <c r="HY336" i="1"/>
  <c r="N471" i="1"/>
  <c r="AB471" i="1"/>
  <c r="AP471" i="1"/>
  <c r="BE471" i="1"/>
  <c r="BS471" i="1"/>
  <c r="CH471" i="1"/>
  <c r="CV471" i="1"/>
  <c r="DJ471" i="1"/>
  <c r="DX471" i="1"/>
  <c r="EM471" i="1"/>
  <c r="U471" i="1"/>
  <c r="AI471" i="1"/>
  <c r="AX471" i="1"/>
  <c r="BL471" i="1"/>
  <c r="BZ471" i="1"/>
  <c r="P340" i="45" s="1"/>
  <c r="AT340" i="45" s="1"/>
  <c r="CO471" i="1"/>
  <c r="DC471" i="1"/>
  <c r="DQ471" i="1"/>
  <c r="EF471" i="1"/>
  <c r="EU471" i="1"/>
  <c r="IJ333" i="1"/>
  <c r="G472" i="1"/>
  <c r="HE333" i="1"/>
  <c r="IF256" i="1"/>
  <c r="IO256" i="1"/>
  <c r="IJ257" i="1"/>
  <c r="HE257" i="1"/>
  <c r="GV257" i="1"/>
  <c r="HZ259" i="1"/>
  <c r="HY260" i="1"/>
  <c r="GP259" i="1"/>
  <c r="GO260" i="1"/>
  <c r="IH257" i="1"/>
  <c r="IP257" i="1"/>
  <c r="CH261" i="1"/>
  <c r="HL261" i="1"/>
  <c r="B262" i="1"/>
  <c r="GZ258" i="1"/>
  <c r="HB258" i="1"/>
  <c r="HD258" i="1"/>
  <c r="GY258" i="1" s="1"/>
  <c r="HG258" i="1"/>
  <c r="IK258" i="1"/>
  <c r="IM258" i="1"/>
  <c r="IQ258" i="1"/>
  <c r="GW258" i="1"/>
  <c r="HA258" i="1"/>
  <c r="HC258" i="1"/>
  <c r="GX258" i="1" s="1"/>
  <c r="HF258" i="1"/>
  <c r="HH258" i="1"/>
  <c r="IG258" i="1"/>
  <c r="IL258" i="1"/>
  <c r="IN258" i="1"/>
  <c r="II258" i="1" s="1"/>
  <c r="IR258" i="1"/>
  <c r="HL188" i="1"/>
  <c r="CH188" i="1"/>
  <c r="B189" i="1"/>
  <c r="DK470" i="1" l="1"/>
  <c r="AC470" i="1"/>
  <c r="BC396" i="1"/>
  <c r="BC428" i="1"/>
  <c r="BB402" i="1"/>
  <c r="BB428" i="1"/>
  <c r="FH29" i="75"/>
  <c r="FA36" i="75"/>
  <c r="AB34" i="1"/>
  <c r="AB67" i="1"/>
  <c r="V470" i="1" s="1"/>
  <c r="AN41" i="1"/>
  <c r="DD444" i="1" s="1"/>
  <c r="AN67" i="1"/>
  <c r="DD470" i="1" s="1"/>
  <c r="AM42" i="1"/>
  <c r="CW445" i="1" s="1"/>
  <c r="AM67" i="1"/>
  <c r="CW470" i="1" s="1"/>
  <c r="AL38" i="1"/>
  <c r="AL67" i="1"/>
  <c r="CP470" i="1" s="1"/>
  <c r="AG36" i="1"/>
  <c r="AG67" i="1"/>
  <c r="BF470" i="1" s="1"/>
  <c r="AD33" i="1"/>
  <c r="AD67" i="1"/>
  <c r="AE33" i="1"/>
  <c r="AE67" i="1"/>
  <c r="AQ470" i="1" s="1"/>
  <c r="AP36" i="1"/>
  <c r="AP67" i="1"/>
  <c r="DR470" i="1" s="1"/>
  <c r="AA41" i="1"/>
  <c r="O444" i="1" s="1"/>
  <c r="AA67" i="1"/>
  <c r="O470" i="1" s="1"/>
  <c r="AH38" i="1"/>
  <c r="AH67" i="1"/>
  <c r="BM470" i="1" s="1"/>
  <c r="EH59" i="75"/>
  <c r="BV59" i="75" s="1"/>
  <c r="CD59" i="75" s="1"/>
  <c r="EG60" i="75"/>
  <c r="FD37" i="75"/>
  <c r="CD58" i="75"/>
  <c r="FK30" i="75"/>
  <c r="CA58" i="75"/>
  <c r="FD38" i="75"/>
  <c r="BS59" i="71"/>
  <c r="DS59" i="71" s="1"/>
  <c r="EX59" i="71" s="1"/>
  <c r="EY59" i="71" s="1"/>
  <c r="EZ59" i="71" s="1"/>
  <c r="CR59" i="71" s="1"/>
  <c r="FL31" i="75"/>
  <c r="FE38" i="75"/>
  <c r="EN59" i="71"/>
  <c r="FJ59" i="71" s="1"/>
  <c r="FK59" i="71" s="1"/>
  <c r="FL59" i="71" s="1"/>
  <c r="CP59" i="71" s="1"/>
  <c r="EI59" i="71"/>
  <c r="FE331" i="75"/>
  <c r="FJ324" i="75"/>
  <c r="FD331" i="75"/>
  <c r="CD353" i="75"/>
  <c r="CA353" i="75"/>
  <c r="FA331" i="75" s="1"/>
  <c r="BC403" i="1"/>
  <c r="BY354" i="75"/>
  <c r="EL355" i="75"/>
  <c r="BW355" i="75" s="1"/>
  <c r="EK356" i="75"/>
  <c r="ED60" i="75"/>
  <c r="BZ60" i="75" s="1"/>
  <c r="EC61" i="75"/>
  <c r="BX356" i="75"/>
  <c r="FC334" i="75" s="1"/>
  <c r="EL60" i="75"/>
  <c r="BW60" i="75" s="1"/>
  <c r="BX60" i="71" s="1"/>
  <c r="EK61" i="75"/>
  <c r="ED354" i="75"/>
  <c r="BZ354" i="75" s="1"/>
  <c r="EC355" i="75"/>
  <c r="EH354" i="75"/>
  <c r="BV354" i="75" s="1"/>
  <c r="EG355" i="75"/>
  <c r="GN30" i="71"/>
  <c r="GG37" i="71"/>
  <c r="Q53" i="45"/>
  <c r="GL30" i="71"/>
  <c r="GE37" i="71"/>
  <c r="CF200" i="45"/>
  <c r="BC401" i="1"/>
  <c r="BC399" i="1"/>
  <c r="CS57" i="71"/>
  <c r="T52" i="45"/>
  <c r="BE52" i="45" s="1"/>
  <c r="GM29" i="71"/>
  <c r="GF36" i="71"/>
  <c r="FD58" i="71"/>
  <c r="CN58" i="71" s="1"/>
  <c r="FC59" i="71"/>
  <c r="FH58" i="71"/>
  <c r="CO58" i="71" s="1"/>
  <c r="FG59" i="71"/>
  <c r="FP61" i="71"/>
  <c r="FO62" i="71"/>
  <c r="GC35" i="71"/>
  <c r="GJ28" i="71"/>
  <c r="BC397" i="1"/>
  <c r="BC395" i="1"/>
  <c r="FE396" i="1" s="1"/>
  <c r="AL32" i="1"/>
  <c r="BC402" i="1"/>
  <c r="FE403" i="1" s="1"/>
  <c r="FD396" i="1"/>
  <c r="CF195" i="45"/>
  <c r="CF45" i="45"/>
  <c r="CF56" i="45"/>
  <c r="CF59" i="45"/>
  <c r="CF55" i="45"/>
  <c r="CF189" i="45"/>
  <c r="CF188" i="45"/>
  <c r="CF50" i="45"/>
  <c r="CF60" i="45"/>
  <c r="CF66" i="45"/>
  <c r="CF222" i="45"/>
  <c r="CF69" i="45"/>
  <c r="CF202" i="45"/>
  <c r="CF191" i="45"/>
  <c r="CF35" i="45"/>
  <c r="CF192" i="45"/>
  <c r="CF36" i="45"/>
  <c r="CF218" i="45"/>
  <c r="CF62" i="45"/>
  <c r="CF70" i="45"/>
  <c r="CF51" i="45"/>
  <c r="CF34" i="45"/>
  <c r="CF193" i="45"/>
  <c r="CF37" i="45"/>
  <c r="CF187" i="45"/>
  <c r="CF31" i="45"/>
  <c r="CF44" i="45"/>
  <c r="CF58" i="45"/>
  <c r="CF199" i="45"/>
  <c r="CF197" i="45"/>
  <c r="CF196" i="45"/>
  <c r="CF64" i="45"/>
  <c r="CF67" i="45"/>
  <c r="CF223" i="45"/>
  <c r="CF221" i="45"/>
  <c r="CF212" i="45"/>
  <c r="BX198" i="45"/>
  <c r="BX201" i="45"/>
  <c r="CF215" i="45"/>
  <c r="BX123" i="45"/>
  <c r="CF211" i="45"/>
  <c r="BX197" i="45"/>
  <c r="BX273" i="45"/>
  <c r="BX117" i="45"/>
  <c r="BX270" i="45"/>
  <c r="BX114" i="45"/>
  <c r="BX281" i="45"/>
  <c r="CF217" i="45"/>
  <c r="BX203" i="45"/>
  <c r="BX124" i="45"/>
  <c r="CF208" i="45"/>
  <c r="BX194" i="45"/>
  <c r="BX272" i="45"/>
  <c r="BX116" i="45"/>
  <c r="BX269" i="45"/>
  <c r="BX113" i="45"/>
  <c r="BX193" i="45"/>
  <c r="CF207" i="45"/>
  <c r="BX271" i="45"/>
  <c r="CF210" i="45"/>
  <c r="BX196" i="45"/>
  <c r="BX274" i="45"/>
  <c r="BX118" i="45"/>
  <c r="V153" i="45"/>
  <c r="CF137" i="45" s="1"/>
  <c r="BX121" i="45"/>
  <c r="CF42" i="45"/>
  <c r="CF167" i="45"/>
  <c r="CF171" i="45"/>
  <c r="CF175" i="45"/>
  <c r="CF179" i="45"/>
  <c r="CF183" i="45"/>
  <c r="CF11" i="45"/>
  <c r="CF15" i="45"/>
  <c r="CF19" i="45"/>
  <c r="CF23" i="45"/>
  <c r="CF27" i="45"/>
  <c r="CF166" i="45"/>
  <c r="CF170" i="45"/>
  <c r="CF174" i="45"/>
  <c r="CF178" i="45"/>
  <c r="CF182" i="45"/>
  <c r="CF186" i="45"/>
  <c r="CF12" i="45"/>
  <c r="CF16" i="45"/>
  <c r="CF20" i="45"/>
  <c r="CF24" i="45"/>
  <c r="CF28" i="45"/>
  <c r="CF169" i="45"/>
  <c r="CF173" i="45"/>
  <c r="CF177" i="45"/>
  <c r="CF181" i="45"/>
  <c r="CF185" i="45"/>
  <c r="CF13" i="45"/>
  <c r="CF17" i="45"/>
  <c r="CF21" i="45"/>
  <c r="CF25" i="45"/>
  <c r="CF29" i="45"/>
  <c r="CF168" i="45"/>
  <c r="CF172" i="45"/>
  <c r="CF176" i="45"/>
  <c r="CF180" i="45"/>
  <c r="CF184" i="45"/>
  <c r="CF10" i="45"/>
  <c r="CF14" i="45"/>
  <c r="CF18" i="45"/>
  <c r="CF22" i="45"/>
  <c r="CF26" i="45"/>
  <c r="CF30" i="45"/>
  <c r="CF46" i="45"/>
  <c r="CF71" i="45"/>
  <c r="CF224" i="45"/>
  <c r="DU41" i="1"/>
  <c r="DJ39" i="1"/>
  <c r="DG39" i="1"/>
  <c r="BX276" i="45"/>
  <c r="BX120" i="45"/>
  <c r="BX279" i="45"/>
  <c r="BX275" i="45"/>
  <c r="CF111" i="45"/>
  <c r="CF209" i="45"/>
  <c r="BX195" i="45"/>
  <c r="CF206" i="45"/>
  <c r="BX192" i="45"/>
  <c r="BX125" i="45"/>
  <c r="CF216" i="45"/>
  <c r="BX202" i="45"/>
  <c r="BX280" i="45"/>
  <c r="BX267" i="45"/>
  <c r="BX111" i="45"/>
  <c r="CF203" i="45"/>
  <c r="BX189" i="45"/>
  <c r="BX268" i="45"/>
  <c r="BX112" i="45"/>
  <c r="CF204" i="45"/>
  <c r="BX190" i="45"/>
  <c r="CF205" i="45"/>
  <c r="BX191" i="45"/>
  <c r="BX115" i="45"/>
  <c r="BX200" i="45"/>
  <c r="CF214" i="45"/>
  <c r="BX278" i="45"/>
  <c r="BX122" i="45"/>
  <c r="CF119" i="45"/>
  <c r="V231" i="45"/>
  <c r="BX199" i="45"/>
  <c r="CF213" i="45"/>
  <c r="CF231" i="45" s="1"/>
  <c r="CF57" i="45"/>
  <c r="CF75" i="45" s="1"/>
  <c r="V309" i="45"/>
  <c r="CF276" i="45" s="1"/>
  <c r="BX277" i="45"/>
  <c r="CF68" i="45"/>
  <c r="CF227" i="45"/>
  <c r="FG358" i="71"/>
  <c r="FH357" i="71"/>
  <c r="CO357" i="71" s="1"/>
  <c r="CS357" i="71" s="1"/>
  <c r="GC335" i="71" s="1"/>
  <c r="FC359" i="71"/>
  <c r="FD358" i="71"/>
  <c r="CN358" i="71" s="1"/>
  <c r="GF335" i="71"/>
  <c r="CV357" i="71"/>
  <c r="BE364" i="45" s="1"/>
  <c r="CS356" i="71"/>
  <c r="GC334" i="71" s="1"/>
  <c r="EY364" i="71"/>
  <c r="EZ363" i="71"/>
  <c r="CR363" i="71" s="1"/>
  <c r="U372" i="51"/>
  <c r="GL333" i="71"/>
  <c r="GG340" i="71"/>
  <c r="K8" i="39"/>
  <c r="K8" i="40" s="1"/>
  <c r="CU27" i="1" s="1"/>
  <c r="K13" i="39"/>
  <c r="X37" i="1"/>
  <c r="E12" i="39"/>
  <c r="E12" i="40" s="1"/>
  <c r="CO31" i="1" s="1"/>
  <c r="Y12" i="53"/>
  <c r="BB400" i="1"/>
  <c r="K12" i="39"/>
  <c r="K12" i="40" s="1"/>
  <c r="CU31" i="1" s="1"/>
  <c r="EO31" i="1" s="1"/>
  <c r="DJ35" i="1"/>
  <c r="DG35" i="1"/>
  <c r="K10" i="39"/>
  <c r="K10" i="40" s="1"/>
  <c r="CU29" i="1" s="1"/>
  <c r="X34" i="1"/>
  <c r="X39" i="1"/>
  <c r="X35" i="1"/>
  <c r="K7" i="39"/>
  <c r="K7" i="40" s="1"/>
  <c r="CU26" i="1" s="1"/>
  <c r="EO26" i="1" s="1"/>
  <c r="K9" i="39"/>
  <c r="K9" i="40" s="1"/>
  <c r="CU28" i="1" s="1"/>
  <c r="FD401" i="1"/>
  <c r="FD402" i="1"/>
  <c r="FE393" i="1"/>
  <c r="X41" i="1"/>
  <c r="AC402" i="1"/>
  <c r="FD403" i="1"/>
  <c r="FE402" i="1"/>
  <c r="BC400" i="1"/>
  <c r="FD400" i="1"/>
  <c r="AC390" i="1"/>
  <c r="AC394" i="1"/>
  <c r="AC393" i="1"/>
  <c r="FE397" i="1"/>
  <c r="BC420" i="1"/>
  <c r="BC424" i="1"/>
  <c r="BC408" i="1"/>
  <c r="BC412" i="1"/>
  <c r="BC415" i="1"/>
  <c r="BC422" i="1"/>
  <c r="BC418" i="1"/>
  <c r="BC419" i="1"/>
  <c r="BC406" i="1"/>
  <c r="BC426" i="1"/>
  <c r="BC425" i="1"/>
  <c r="BC427" i="1"/>
  <c r="BC423" i="1"/>
  <c r="BC416" i="1"/>
  <c r="BC404" i="1"/>
  <c r="BC411" i="1"/>
  <c r="BC414" i="1"/>
  <c r="BC407" i="1"/>
  <c r="BC410" i="1"/>
  <c r="BC405" i="1"/>
  <c r="BC421" i="1"/>
  <c r="FE421" i="1" s="1"/>
  <c r="BC409" i="1"/>
  <c r="FE409" i="1" s="1"/>
  <c r="BC413" i="1"/>
  <c r="BC417" i="1"/>
  <c r="FE417" i="1" s="1"/>
  <c r="BC398" i="1"/>
  <c r="FE398" i="1" s="1"/>
  <c r="BC394" i="1"/>
  <c r="FE394" i="1" s="1"/>
  <c r="FD394" i="1"/>
  <c r="BB398" i="1"/>
  <c r="FD398" i="1" s="1"/>
  <c r="BB422" i="1"/>
  <c r="BB405" i="1"/>
  <c r="BB417" i="1"/>
  <c r="BB408" i="1"/>
  <c r="BB411" i="1"/>
  <c r="BB404" i="1"/>
  <c r="FD404" i="1" s="1"/>
  <c r="BB424" i="1"/>
  <c r="BB416" i="1"/>
  <c r="BB418" i="1"/>
  <c r="FD418" i="1" s="1"/>
  <c r="BB426" i="1"/>
  <c r="BB406" i="1"/>
  <c r="BB423" i="1"/>
  <c r="BB420" i="1"/>
  <c r="BB412" i="1"/>
  <c r="BB414" i="1"/>
  <c r="BB415" i="1"/>
  <c r="BB409" i="1"/>
  <c r="BB425" i="1"/>
  <c r="FD425" i="1" s="1"/>
  <c r="BB421" i="1"/>
  <c r="FD421" i="1" s="1"/>
  <c r="BB413" i="1"/>
  <c r="BB427" i="1"/>
  <c r="BB410" i="1"/>
  <c r="BB419" i="1"/>
  <c r="FD419" i="1" s="1"/>
  <c r="BB407" i="1"/>
  <c r="FD407" i="1" s="1"/>
  <c r="IK171" i="1"/>
  <c r="IK97" i="1"/>
  <c r="IK157" i="1"/>
  <c r="IK83" i="1"/>
  <c r="IK243" i="1"/>
  <c r="IK318" i="1"/>
  <c r="IK254" i="1"/>
  <c r="IK329" i="1"/>
  <c r="IK330" i="1"/>
  <c r="IK255" i="1"/>
  <c r="IK240" i="1"/>
  <c r="IK315" i="1"/>
  <c r="IK96" i="1"/>
  <c r="IK170" i="1"/>
  <c r="IK233" i="1"/>
  <c r="IK308" i="1"/>
  <c r="IK251" i="1"/>
  <c r="IK326" i="1"/>
  <c r="IK180" i="1"/>
  <c r="IK106" i="1"/>
  <c r="IK99" i="1"/>
  <c r="IK173" i="1"/>
  <c r="IK241" i="1"/>
  <c r="IK316" i="1"/>
  <c r="IK320" i="1"/>
  <c r="IK245" i="1"/>
  <c r="IK95" i="1"/>
  <c r="IK169" i="1"/>
  <c r="IK247" i="1"/>
  <c r="IK322" i="1"/>
  <c r="HY113" i="1"/>
  <c r="HZ112" i="1"/>
  <c r="HG111" i="1"/>
  <c r="IN111" i="1"/>
  <c r="II111" i="1" s="1"/>
  <c r="HF111" i="1"/>
  <c r="IK111" i="1"/>
  <c r="GW111" i="1"/>
  <c r="IL111" i="1"/>
  <c r="IR111" i="1"/>
  <c r="IG111" i="1"/>
  <c r="IQ111" i="1"/>
  <c r="HH111" i="1"/>
  <c r="IM111" i="1"/>
  <c r="IF185" i="1"/>
  <c r="IO185" i="1"/>
  <c r="HL112" i="1"/>
  <c r="CH112" i="1"/>
  <c r="B113" i="1"/>
  <c r="IN112" i="1"/>
  <c r="II112" i="1" s="1"/>
  <c r="HF112" i="1"/>
  <c r="IK112" i="1"/>
  <c r="HH112" i="1"/>
  <c r="IQ112" i="1"/>
  <c r="HG112" i="1"/>
  <c r="IM112" i="1"/>
  <c r="IL112" i="1"/>
  <c r="GW112" i="1"/>
  <c r="IG112" i="1"/>
  <c r="IR112" i="1"/>
  <c r="IF186" i="1"/>
  <c r="IO186" i="1"/>
  <c r="HY187" i="1"/>
  <c r="HZ186" i="1"/>
  <c r="IH110" i="1"/>
  <c r="IP110" i="1"/>
  <c r="AE41" i="1"/>
  <c r="AQ444" i="1" s="1"/>
  <c r="AG41" i="1"/>
  <c r="BF444" i="1" s="1"/>
  <c r="AB38" i="1"/>
  <c r="DH38" i="1"/>
  <c r="DH34" i="1"/>
  <c r="DZ35" i="1"/>
  <c r="AD40" i="1"/>
  <c r="AD37" i="1"/>
  <c r="EU31" i="1"/>
  <c r="DO35" i="1"/>
  <c r="DG34" i="1"/>
  <c r="AH34" i="1"/>
  <c r="EM27" i="1"/>
  <c r="DU35" i="1"/>
  <c r="DQ40" i="1"/>
  <c r="AH33" i="1"/>
  <c r="AN39" i="1"/>
  <c r="E12" i="36"/>
  <c r="BD31" i="1" s="1"/>
  <c r="DM34" i="1"/>
  <c r="DX39" i="1"/>
  <c r="DM38" i="1"/>
  <c r="DI37" i="1"/>
  <c r="DP41" i="1"/>
  <c r="DU39" i="1"/>
  <c r="AP30" i="1"/>
  <c r="DS31" i="1"/>
  <c r="DR40" i="1"/>
  <c r="AG38" i="1"/>
  <c r="DS33" i="1"/>
  <c r="AL36" i="1"/>
  <c r="AL41" i="1"/>
  <c r="CP444" i="1" s="1"/>
  <c r="EJ30" i="1"/>
  <c r="DI40" i="1"/>
  <c r="DK42" i="1"/>
  <c r="DK43" i="1"/>
  <c r="DH42" i="1"/>
  <c r="DH43" i="1"/>
  <c r="EL32" i="1"/>
  <c r="EL33" i="1"/>
  <c r="G26" i="1"/>
  <c r="AD387" i="1" s="1"/>
  <c r="BB387" i="1" s="1"/>
  <c r="C7" i="36"/>
  <c r="D26" i="1"/>
  <c r="ET32" i="1"/>
  <c r="ET33" i="1"/>
  <c r="AJ5" i="1"/>
  <c r="AJ24" i="1"/>
  <c r="AJ22" i="1"/>
  <c r="AJ20" i="1"/>
  <c r="AJ18" i="1"/>
  <c r="AJ16" i="1"/>
  <c r="AJ14" i="1"/>
  <c r="AJ12" i="1"/>
  <c r="AJ10" i="1"/>
  <c r="AJ8" i="1"/>
  <c r="AJ6" i="1"/>
  <c r="AJ25" i="1"/>
  <c r="AJ23" i="1"/>
  <c r="AJ21" i="1"/>
  <c r="AJ19" i="1"/>
  <c r="AJ17" i="1"/>
  <c r="AJ15" i="1"/>
  <c r="AJ13" i="1"/>
  <c r="AJ11" i="1"/>
  <c r="AJ9" i="1"/>
  <c r="AJ7" i="1"/>
  <c r="AJ66" i="1"/>
  <c r="CA469" i="1" s="1"/>
  <c r="AJ44" i="1"/>
  <c r="CA447" i="1" s="1"/>
  <c r="AJ59" i="1"/>
  <c r="AJ58" i="1"/>
  <c r="AJ45" i="1"/>
  <c r="CA448" i="1" s="1"/>
  <c r="AJ62" i="1"/>
  <c r="AJ46" i="1"/>
  <c r="CA449" i="1" s="1"/>
  <c r="AJ56" i="1"/>
  <c r="AJ47" i="1"/>
  <c r="CA450" i="1" s="1"/>
  <c r="AJ61" i="1"/>
  <c r="AJ64" i="1"/>
  <c r="AJ60" i="1"/>
  <c r="AJ51" i="1"/>
  <c r="AJ49" i="1"/>
  <c r="AJ65" i="1"/>
  <c r="CA468" i="1" s="1"/>
  <c r="AJ52" i="1"/>
  <c r="AJ43" i="1"/>
  <c r="CA446" i="1" s="1"/>
  <c r="AJ57" i="1"/>
  <c r="AJ50" i="1"/>
  <c r="AJ63" i="1"/>
  <c r="AJ48" i="1"/>
  <c r="AJ54" i="1"/>
  <c r="AJ55" i="1"/>
  <c r="AJ53" i="1"/>
  <c r="ER32" i="1"/>
  <c r="ER33" i="1"/>
  <c r="AO6" i="1"/>
  <c r="AO25" i="1"/>
  <c r="AO23" i="1"/>
  <c r="AO21" i="1"/>
  <c r="AO19" i="1"/>
  <c r="AO17" i="1"/>
  <c r="AO15" i="1"/>
  <c r="AO13" i="1"/>
  <c r="AO11" i="1"/>
  <c r="AO9" i="1"/>
  <c r="AO7" i="1"/>
  <c r="AO5" i="1"/>
  <c r="AO24" i="1"/>
  <c r="AO22" i="1"/>
  <c r="AO20" i="1"/>
  <c r="AO18" i="1"/>
  <c r="AO16" i="1"/>
  <c r="AO14" i="1"/>
  <c r="AO12" i="1"/>
  <c r="AO10" i="1"/>
  <c r="AO8" i="1"/>
  <c r="AO61" i="1"/>
  <c r="DK464" i="1" s="1"/>
  <c r="AO53" i="1"/>
  <c r="DK456" i="1" s="1"/>
  <c r="AO56" i="1"/>
  <c r="DK459" i="1" s="1"/>
  <c r="AO55" i="1"/>
  <c r="DK458" i="1" s="1"/>
  <c r="AO64" i="1"/>
  <c r="DK467" i="1" s="1"/>
  <c r="AO59" i="1"/>
  <c r="DK462" i="1" s="1"/>
  <c r="AO46" i="1"/>
  <c r="DK449" i="1" s="1"/>
  <c r="AO47" i="1"/>
  <c r="DK450" i="1" s="1"/>
  <c r="AO44" i="1"/>
  <c r="DK447" i="1" s="1"/>
  <c r="AO52" i="1"/>
  <c r="AO57" i="1"/>
  <c r="DK460" i="1" s="1"/>
  <c r="AO49" i="1"/>
  <c r="DK452" i="1" s="1"/>
  <c r="AO60" i="1"/>
  <c r="DK463" i="1" s="1"/>
  <c r="AO65" i="1"/>
  <c r="AO66" i="1"/>
  <c r="AO51" i="1"/>
  <c r="DK454" i="1" s="1"/>
  <c r="AO58" i="1"/>
  <c r="DK461" i="1" s="1"/>
  <c r="AO63" i="1"/>
  <c r="DK466" i="1" s="1"/>
  <c r="AO62" i="1"/>
  <c r="DK465" i="1" s="1"/>
  <c r="AO43" i="1"/>
  <c r="DK446" i="1" s="1"/>
  <c r="AO45" i="1"/>
  <c r="DK448" i="1" s="1"/>
  <c r="AO54" i="1"/>
  <c r="DK457" i="1" s="1"/>
  <c r="AO50" i="1"/>
  <c r="DK453" i="1" s="1"/>
  <c r="AO48" i="1"/>
  <c r="DK451" i="1" s="1"/>
  <c r="AN33" i="1"/>
  <c r="AL30" i="1"/>
  <c r="DR42" i="1"/>
  <c r="DR43" i="1"/>
  <c r="EV32" i="1"/>
  <c r="EV33" i="1"/>
  <c r="J31" i="1"/>
  <c r="F12" i="36"/>
  <c r="BE31" i="1" s="1"/>
  <c r="DM31" i="1" s="1"/>
  <c r="ES32" i="1"/>
  <c r="ES33" i="1"/>
  <c r="AB5" i="1"/>
  <c r="AB24" i="1"/>
  <c r="AB22" i="1"/>
  <c r="AB20" i="1"/>
  <c r="AB18" i="1"/>
  <c r="AB16" i="1"/>
  <c r="AB14" i="1"/>
  <c r="AB12" i="1"/>
  <c r="AB10" i="1"/>
  <c r="AB8" i="1"/>
  <c r="AB6" i="1"/>
  <c r="AB25" i="1"/>
  <c r="AB23" i="1"/>
  <c r="AB21" i="1"/>
  <c r="AB19" i="1"/>
  <c r="AB17" i="1"/>
  <c r="AB15" i="1"/>
  <c r="AB13" i="1"/>
  <c r="AB11" i="1"/>
  <c r="AB9" i="1"/>
  <c r="AB7" i="1"/>
  <c r="AB63" i="1"/>
  <c r="V466" i="1" s="1"/>
  <c r="AB55" i="1"/>
  <c r="V458" i="1" s="1"/>
  <c r="AB65" i="1"/>
  <c r="V468" i="1" s="1"/>
  <c r="AB52" i="1"/>
  <c r="AB46" i="1"/>
  <c r="V449" i="1" s="1"/>
  <c r="AB45" i="1"/>
  <c r="V448" i="1" s="1"/>
  <c r="AB44" i="1"/>
  <c r="V447" i="1" s="1"/>
  <c r="AB43" i="1"/>
  <c r="V446" i="1" s="1"/>
  <c r="AB54" i="1"/>
  <c r="V457" i="1" s="1"/>
  <c r="AB48" i="1"/>
  <c r="V451" i="1" s="1"/>
  <c r="AB62" i="1"/>
  <c r="V465" i="1" s="1"/>
  <c r="AB58" i="1"/>
  <c r="V461" i="1" s="1"/>
  <c r="AB47" i="1"/>
  <c r="V450" i="1" s="1"/>
  <c r="AB64" i="1"/>
  <c r="V467" i="1" s="1"/>
  <c r="AB53" i="1"/>
  <c r="V456" i="1" s="1"/>
  <c r="AB66" i="1"/>
  <c r="V469" i="1" s="1"/>
  <c r="AB60" i="1"/>
  <c r="V463" i="1" s="1"/>
  <c r="AB51" i="1"/>
  <c r="V454" i="1" s="1"/>
  <c r="AB50" i="1"/>
  <c r="V453" i="1" s="1"/>
  <c r="AB61" i="1"/>
  <c r="V464" i="1" s="1"/>
  <c r="AB59" i="1"/>
  <c r="V462" i="1" s="1"/>
  <c r="AB57" i="1"/>
  <c r="V460" i="1" s="1"/>
  <c r="AB56" i="1"/>
  <c r="V459" i="1" s="1"/>
  <c r="AB49" i="1"/>
  <c r="V452" i="1" s="1"/>
  <c r="DH41" i="1"/>
  <c r="W32" i="1"/>
  <c r="S13" i="36"/>
  <c r="BR32" i="1" s="1"/>
  <c r="J9" i="39"/>
  <c r="J9" i="40" s="1"/>
  <c r="CT28" i="1" s="1"/>
  <c r="J9" i="35"/>
  <c r="N32" i="1"/>
  <c r="J13" i="36"/>
  <c r="BI32" i="1" s="1"/>
  <c r="AJ34" i="1"/>
  <c r="U30" i="1"/>
  <c r="Q11" i="36"/>
  <c r="BP30" i="1" s="1"/>
  <c r="Q30" i="1"/>
  <c r="M11" i="36"/>
  <c r="BL30" i="1" s="1"/>
  <c r="AL40" i="1"/>
  <c r="DM30" i="1"/>
  <c r="AB39" i="1"/>
  <c r="DK39" i="1"/>
  <c r="DH37" i="1"/>
  <c r="AB35" i="1"/>
  <c r="DK35" i="1"/>
  <c r="AD181" i="1"/>
  <c r="AD255" i="1"/>
  <c r="AD330" i="1"/>
  <c r="AD107" i="1"/>
  <c r="AD30" i="1"/>
  <c r="DW38" i="1"/>
  <c r="DW42" i="1"/>
  <c r="DW43" i="1"/>
  <c r="T29" i="1"/>
  <c r="P10" i="36"/>
  <c r="BO29" i="1" s="1"/>
  <c r="CI27" i="1"/>
  <c r="CI26" i="1"/>
  <c r="CI32" i="1"/>
  <c r="DI35" i="1"/>
  <c r="K27" i="1"/>
  <c r="G8" i="36"/>
  <c r="BF27" i="1" s="1"/>
  <c r="K26" i="1"/>
  <c r="G7" i="36"/>
  <c r="BF26" i="1" s="1"/>
  <c r="DN26" i="1" s="1"/>
  <c r="AJ32" i="1"/>
  <c r="U69" i="1"/>
  <c r="U42" i="1"/>
  <c r="Q23" i="36"/>
  <c r="BP42" i="1" s="1"/>
  <c r="R28" i="1"/>
  <c r="N9" i="36"/>
  <c r="BM28" i="1" s="1"/>
  <c r="AO42" i="1"/>
  <c r="DK445" i="1" s="1"/>
  <c r="AN5" i="1"/>
  <c r="AN24" i="1"/>
  <c r="AN22" i="1"/>
  <c r="AN20" i="1"/>
  <c r="AN18" i="1"/>
  <c r="AN16" i="1"/>
  <c r="AN14" i="1"/>
  <c r="AN12" i="1"/>
  <c r="AN10" i="1"/>
  <c r="AN8" i="1"/>
  <c r="AN6" i="1"/>
  <c r="AN25" i="1"/>
  <c r="AN23" i="1"/>
  <c r="AN21" i="1"/>
  <c r="AN19" i="1"/>
  <c r="AN17" i="1"/>
  <c r="AN15" i="1"/>
  <c r="AN13" i="1"/>
  <c r="AN11" i="1"/>
  <c r="AN9" i="1"/>
  <c r="AN7" i="1"/>
  <c r="AN55" i="1"/>
  <c r="DD458" i="1" s="1"/>
  <c r="AN65" i="1"/>
  <c r="DD468" i="1" s="1"/>
  <c r="AN54" i="1"/>
  <c r="DD457" i="1" s="1"/>
  <c r="AN46" i="1"/>
  <c r="DD449" i="1" s="1"/>
  <c r="AN66" i="1"/>
  <c r="DD469" i="1" s="1"/>
  <c r="AN53" i="1"/>
  <c r="DD456" i="1" s="1"/>
  <c r="AN61" i="1"/>
  <c r="DD464" i="1" s="1"/>
  <c r="AN43" i="1"/>
  <c r="DD446" i="1" s="1"/>
  <c r="AN47" i="1"/>
  <c r="DD450" i="1" s="1"/>
  <c r="AN44" i="1"/>
  <c r="DD447" i="1" s="1"/>
  <c r="AN51" i="1"/>
  <c r="DD454" i="1" s="1"/>
  <c r="AN63" i="1"/>
  <c r="DD466" i="1" s="1"/>
  <c r="AN57" i="1"/>
  <c r="DD460" i="1" s="1"/>
  <c r="AN50" i="1"/>
  <c r="DD453" i="1" s="1"/>
  <c r="AN58" i="1"/>
  <c r="DD461" i="1" s="1"/>
  <c r="AN60" i="1"/>
  <c r="DD463" i="1" s="1"/>
  <c r="AN45" i="1"/>
  <c r="DD448" i="1" s="1"/>
  <c r="AN56" i="1"/>
  <c r="DD459" i="1" s="1"/>
  <c r="AN52" i="1"/>
  <c r="AN48" i="1"/>
  <c r="DD451" i="1" s="1"/>
  <c r="AN49" i="1"/>
  <c r="DD452" i="1" s="1"/>
  <c r="AN59" i="1"/>
  <c r="DD462" i="1" s="1"/>
  <c r="AN62" i="1"/>
  <c r="DD465" i="1" s="1"/>
  <c r="AN64" i="1"/>
  <c r="DD467" i="1" s="1"/>
  <c r="BD34" i="1"/>
  <c r="I27" i="1"/>
  <c r="I28" i="1"/>
  <c r="O33" i="1"/>
  <c r="K14" i="36"/>
  <c r="BJ33" i="1" s="1"/>
  <c r="DY39" i="1"/>
  <c r="AG34" i="1"/>
  <c r="F9" i="39"/>
  <c r="F9" i="40" s="1"/>
  <c r="CP28" i="1" s="1"/>
  <c r="EJ29" i="1" s="1"/>
  <c r="F9" i="35"/>
  <c r="L33" i="1"/>
  <c r="H14" i="36"/>
  <c r="BG33" i="1" s="1"/>
  <c r="O11" i="40"/>
  <c r="CY30" i="1" s="1"/>
  <c r="ES30" i="1" s="1"/>
  <c r="O11" i="36"/>
  <c r="BN30" i="1" s="1"/>
  <c r="AP40" i="1"/>
  <c r="AE182" i="1"/>
  <c r="AE256" i="1"/>
  <c r="AE331" i="1"/>
  <c r="AE108" i="1"/>
  <c r="AE31" i="1"/>
  <c r="H28" i="1"/>
  <c r="AE389" i="1" s="1"/>
  <c r="BC389" i="1" s="1"/>
  <c r="E28" i="1"/>
  <c r="D9" i="36"/>
  <c r="H29" i="1"/>
  <c r="AE390" i="1" s="1"/>
  <c r="BC390" i="1" s="1"/>
  <c r="D10" i="36"/>
  <c r="E29" i="1"/>
  <c r="AD41" i="1"/>
  <c r="AJ444" i="1" s="1"/>
  <c r="AD295" i="1"/>
  <c r="AD146" i="1"/>
  <c r="DJ41" i="1"/>
  <c r="DG41" i="1"/>
  <c r="AA36" i="1"/>
  <c r="G31" i="1"/>
  <c r="AD392" i="1" s="1"/>
  <c r="BB392" i="1" s="1"/>
  <c r="FD392" i="1" s="1"/>
  <c r="C12" i="36"/>
  <c r="D31" i="1"/>
  <c r="DW39" i="1"/>
  <c r="C31" i="1"/>
  <c r="B12" i="36"/>
  <c r="F31" i="1"/>
  <c r="F30" i="1"/>
  <c r="C30" i="1"/>
  <c r="B11" i="36"/>
  <c r="DQ41" i="1"/>
  <c r="DQ37" i="1"/>
  <c r="DN30" i="1"/>
  <c r="DP42" i="1"/>
  <c r="DP43" i="1"/>
  <c r="AM41" i="1"/>
  <c r="CW444" i="1" s="1"/>
  <c r="AM39" i="1"/>
  <c r="AM37" i="1"/>
  <c r="EP29" i="1"/>
  <c r="AR39" i="1"/>
  <c r="AO36" i="1"/>
  <c r="AN42" i="1"/>
  <c r="DD445" i="1" s="1"/>
  <c r="AN34" i="1"/>
  <c r="I36" i="1"/>
  <c r="X36" i="1" s="1"/>
  <c r="E17" i="36"/>
  <c r="R12" i="36"/>
  <c r="BQ31" i="1" s="1"/>
  <c r="DY35" i="1"/>
  <c r="DM41" i="1"/>
  <c r="DZ39" i="1"/>
  <c r="S12" i="36"/>
  <c r="BR31" i="1" s="1"/>
  <c r="DZ31" i="1" s="1"/>
  <c r="W33" i="1"/>
  <c r="S14" i="36"/>
  <c r="BR33" i="1" s="1"/>
  <c r="D28" i="1"/>
  <c r="G28" i="1"/>
  <c r="AD389" i="1" s="1"/>
  <c r="BB389" i="1" s="1"/>
  <c r="C9" i="36"/>
  <c r="D27" i="1"/>
  <c r="C8" i="36"/>
  <c r="G27" i="1"/>
  <c r="AD388" i="1" s="1"/>
  <c r="BB388" i="1" s="1"/>
  <c r="FD388" i="1" s="1"/>
  <c r="DI36" i="1"/>
  <c r="N29" i="1"/>
  <c r="J10" i="36"/>
  <c r="BI29" i="1" s="1"/>
  <c r="AH32" i="1"/>
  <c r="AH31" i="1"/>
  <c r="DX35" i="1"/>
  <c r="AR33" i="1"/>
  <c r="N13" i="36"/>
  <c r="BM32" i="1" s="1"/>
  <c r="DU32" i="1" s="1"/>
  <c r="BD41" i="1"/>
  <c r="I69" i="1"/>
  <c r="BD37" i="1"/>
  <c r="O26" i="1"/>
  <c r="K7" i="36"/>
  <c r="BJ26" i="1" s="1"/>
  <c r="DR26" i="1" s="1"/>
  <c r="O28" i="1"/>
  <c r="K9" i="36"/>
  <c r="BJ28" i="1" s="1"/>
  <c r="K12" i="36"/>
  <c r="BJ31" i="1" s="1"/>
  <c r="DR31" i="1" s="1"/>
  <c r="DY40" i="1"/>
  <c r="V33" i="1"/>
  <c r="R14" i="36"/>
  <c r="BQ33" i="1" s="1"/>
  <c r="DM35" i="1"/>
  <c r="J32" i="1"/>
  <c r="F13" i="36"/>
  <c r="BE32" i="1" s="1"/>
  <c r="DM32" i="1" s="1"/>
  <c r="DO34" i="1"/>
  <c r="S31" i="1"/>
  <c r="O12" i="36"/>
  <c r="BN31" i="1" s="1"/>
  <c r="DV31" i="1" s="1"/>
  <c r="AE183" i="1"/>
  <c r="AE332" i="1"/>
  <c r="AE109" i="1"/>
  <c r="AE257" i="1"/>
  <c r="AE32" i="1"/>
  <c r="AB32" i="1"/>
  <c r="BC30" i="1"/>
  <c r="AZ30" i="1"/>
  <c r="AE370" i="1"/>
  <c r="AE220" i="1"/>
  <c r="DZ36" i="1"/>
  <c r="AY32" i="1"/>
  <c r="BB32" i="1"/>
  <c r="AD183" i="1"/>
  <c r="AD257" i="1"/>
  <c r="BB257" i="1" s="1"/>
  <c r="AD332" i="1"/>
  <c r="AD109" i="1"/>
  <c r="AD32" i="1"/>
  <c r="P8" i="39"/>
  <c r="P8" i="40" s="1"/>
  <c r="CZ27" i="1" s="1"/>
  <c r="P8" i="35"/>
  <c r="DW35" i="1"/>
  <c r="BA41" i="1"/>
  <c r="DI41" i="1" s="1"/>
  <c r="AX41" i="1"/>
  <c r="C69" i="1"/>
  <c r="BU41" i="1"/>
  <c r="BV41" i="1" s="1"/>
  <c r="BW41" i="1" s="1"/>
  <c r="J11" i="40"/>
  <c r="CT30" i="1" s="1"/>
  <c r="EN30" i="1" s="1"/>
  <c r="J11" i="36"/>
  <c r="BI30" i="1" s="1"/>
  <c r="DQ30" i="1" s="1"/>
  <c r="EN31" i="1"/>
  <c r="DP37" i="1"/>
  <c r="AJ36" i="1"/>
  <c r="Q9" i="39"/>
  <c r="Q9" i="40" s="1"/>
  <c r="DA28" i="1" s="1"/>
  <c r="Q9" i="35"/>
  <c r="Q7" i="39"/>
  <c r="Q7" i="40" s="1"/>
  <c r="DA26" i="1" s="1"/>
  <c r="EU26" i="1" s="1"/>
  <c r="Q7" i="35"/>
  <c r="R33" i="1"/>
  <c r="N14" i="36"/>
  <c r="BM33" i="1" s="1"/>
  <c r="DU33" i="1" s="1"/>
  <c r="M8" i="39"/>
  <c r="M8" i="40" s="1"/>
  <c r="CW27" i="1" s="1"/>
  <c r="M8" i="35"/>
  <c r="M7" i="39"/>
  <c r="M7" i="40" s="1"/>
  <c r="CW26" i="1" s="1"/>
  <c r="EQ26" i="1" s="1"/>
  <c r="M7" i="35"/>
  <c r="I40" i="1"/>
  <c r="X40" i="1" s="1"/>
  <c r="E21" i="36"/>
  <c r="DR38" i="1"/>
  <c r="AL29" i="1"/>
  <c r="V69" i="1"/>
  <c r="DO39" i="1"/>
  <c r="DO36" i="1"/>
  <c r="AP41" i="1"/>
  <c r="DR444" i="1" s="1"/>
  <c r="AP38" i="1"/>
  <c r="AE39" i="1"/>
  <c r="BC190" i="1"/>
  <c r="AE37" i="1"/>
  <c r="BC188" i="1"/>
  <c r="AE35" i="1"/>
  <c r="BC186" i="1"/>
  <c r="S9" i="39"/>
  <c r="S9" i="40" s="1"/>
  <c r="DC28" i="1" s="1"/>
  <c r="S9" i="35"/>
  <c r="S8" i="39"/>
  <c r="S8" i="40" s="1"/>
  <c r="DC27" i="1" s="1"/>
  <c r="S8" i="35"/>
  <c r="DF40" i="1"/>
  <c r="F28" i="1"/>
  <c r="B9" i="36"/>
  <c r="C28" i="1"/>
  <c r="BU39" i="1"/>
  <c r="BV39" i="1" s="1"/>
  <c r="BW39" i="1" s="1"/>
  <c r="DF39" i="1"/>
  <c r="AC110" i="1"/>
  <c r="AC184" i="1"/>
  <c r="AC258" i="1"/>
  <c r="AC333" i="1"/>
  <c r="K28" i="1"/>
  <c r="G9" i="36"/>
  <c r="BF28" i="1" s="1"/>
  <c r="DN28" i="1" s="1"/>
  <c r="AJ33" i="1"/>
  <c r="DX38" i="1"/>
  <c r="U32" i="1"/>
  <c r="Q13" i="36"/>
  <c r="BP32" i="1" s="1"/>
  <c r="DX32" i="1" s="1"/>
  <c r="R27" i="1"/>
  <c r="N8" i="36"/>
  <c r="BM27" i="1" s="1"/>
  <c r="R26" i="1"/>
  <c r="N7" i="36"/>
  <c r="BM26" i="1" s="1"/>
  <c r="DU26" i="1" s="1"/>
  <c r="DU29" i="1"/>
  <c r="DT39" i="1"/>
  <c r="DT31" i="1"/>
  <c r="AL39" i="1"/>
  <c r="AL35" i="1"/>
  <c r="R8" i="39"/>
  <c r="R8" i="40" s="1"/>
  <c r="DB27" i="1" s="1"/>
  <c r="R8" i="35"/>
  <c r="AG42" i="1"/>
  <c r="BF445" i="1" s="1"/>
  <c r="AG33" i="1"/>
  <c r="H8" i="39"/>
  <c r="H8" i="40" s="1"/>
  <c r="CR27" i="1" s="1"/>
  <c r="H8" i="35"/>
  <c r="DV42" i="1"/>
  <c r="DV43" i="1"/>
  <c r="O8" i="39"/>
  <c r="O8" i="40" s="1"/>
  <c r="CY27" i="1" s="1"/>
  <c r="O8" i="35"/>
  <c r="O9" i="39"/>
  <c r="O9" i="40" s="1"/>
  <c r="CY28" i="1" s="1"/>
  <c r="ES28" i="1" s="1"/>
  <c r="O9" i="35"/>
  <c r="CK26" i="1"/>
  <c r="EE26" i="1" s="1"/>
  <c r="CK27" i="1"/>
  <c r="EW29" i="1"/>
  <c r="AA25" i="1"/>
  <c r="AA23" i="1"/>
  <c r="AA21" i="1"/>
  <c r="AA19" i="1"/>
  <c r="AA17" i="1"/>
  <c r="AA15" i="1"/>
  <c r="AA13" i="1"/>
  <c r="AA11" i="1"/>
  <c r="AA9" i="1"/>
  <c r="AA7" i="1"/>
  <c r="AA5" i="1"/>
  <c r="AA24" i="1"/>
  <c r="AA22" i="1"/>
  <c r="AA20" i="1"/>
  <c r="AA18" i="1"/>
  <c r="AA16" i="1"/>
  <c r="AA14" i="1"/>
  <c r="AA12" i="1"/>
  <c r="AA10" i="1"/>
  <c r="AA8" i="1"/>
  <c r="AA6" i="1"/>
  <c r="AA61" i="1"/>
  <c r="O464" i="1" s="1"/>
  <c r="AA60" i="1"/>
  <c r="O463" i="1" s="1"/>
  <c r="AA55" i="1"/>
  <c r="O458" i="1" s="1"/>
  <c r="AA47" i="1"/>
  <c r="O450" i="1" s="1"/>
  <c r="AA66" i="1"/>
  <c r="O469" i="1" s="1"/>
  <c r="AA57" i="1"/>
  <c r="O460" i="1" s="1"/>
  <c r="AA59" i="1"/>
  <c r="O462" i="1" s="1"/>
  <c r="AA44" i="1"/>
  <c r="O447" i="1" s="1"/>
  <c r="AA56" i="1"/>
  <c r="O459" i="1" s="1"/>
  <c r="AA58" i="1"/>
  <c r="O461" i="1" s="1"/>
  <c r="AA64" i="1"/>
  <c r="O467" i="1" s="1"/>
  <c r="AA51" i="1"/>
  <c r="O454" i="1" s="1"/>
  <c r="AA54" i="1"/>
  <c r="O457" i="1" s="1"/>
  <c r="AA49" i="1"/>
  <c r="O452" i="1" s="1"/>
  <c r="AA65" i="1"/>
  <c r="O468" i="1" s="1"/>
  <c r="AA45" i="1"/>
  <c r="O448" i="1" s="1"/>
  <c r="AA62" i="1"/>
  <c r="O465" i="1" s="1"/>
  <c r="AA43" i="1"/>
  <c r="O446" i="1" s="1"/>
  <c r="AA63" i="1"/>
  <c r="O466" i="1" s="1"/>
  <c r="AA52" i="1"/>
  <c r="AA53" i="1"/>
  <c r="O456" i="1" s="1"/>
  <c r="AA50" i="1"/>
  <c r="O453" i="1" s="1"/>
  <c r="AA48" i="1"/>
  <c r="O451" i="1" s="1"/>
  <c r="AA46" i="1"/>
  <c r="O449" i="1" s="1"/>
  <c r="DJ38" i="1"/>
  <c r="DG38" i="1"/>
  <c r="AD180" i="1"/>
  <c r="AD329" i="1"/>
  <c r="AD106" i="1"/>
  <c r="BB106" i="1" s="1"/>
  <c r="AD254" i="1"/>
  <c r="BB254" i="1" s="1"/>
  <c r="AD29" i="1"/>
  <c r="AY42" i="1"/>
  <c r="BB42" i="1"/>
  <c r="AD119" i="1"/>
  <c r="BB119" i="1" s="1"/>
  <c r="AD342" i="1"/>
  <c r="AD193" i="1"/>
  <c r="AD267" i="1"/>
  <c r="BB267" i="1" s="1"/>
  <c r="AD42" i="1"/>
  <c r="T69" i="1"/>
  <c r="AC183" i="1"/>
  <c r="AC332" i="1"/>
  <c r="AC109" i="1"/>
  <c r="AC257" i="1"/>
  <c r="DQ35" i="1"/>
  <c r="DQ39" i="1"/>
  <c r="AH41" i="1"/>
  <c r="BM444" i="1" s="1"/>
  <c r="DN36" i="1"/>
  <c r="M31" i="1"/>
  <c r="I12" i="36"/>
  <c r="BH31" i="1" s="1"/>
  <c r="U29" i="1"/>
  <c r="Q10" i="36"/>
  <c r="BP29" i="1" s="1"/>
  <c r="DU34" i="1"/>
  <c r="M13" i="36"/>
  <c r="BL32" i="1" s="1"/>
  <c r="DT32" i="1" s="1"/>
  <c r="Q29" i="1"/>
  <c r="M10" i="36"/>
  <c r="BL29" i="1" s="1"/>
  <c r="I32" i="1"/>
  <c r="AL5" i="1"/>
  <c r="AL24" i="1"/>
  <c r="AL22" i="1"/>
  <c r="AL20" i="1"/>
  <c r="AL18" i="1"/>
  <c r="AL16" i="1"/>
  <c r="AL14" i="1"/>
  <c r="AL12" i="1"/>
  <c r="AL10" i="1"/>
  <c r="AL8" i="1"/>
  <c r="AL6" i="1"/>
  <c r="AL25" i="1"/>
  <c r="AL23" i="1"/>
  <c r="AL21" i="1"/>
  <c r="AL19" i="1"/>
  <c r="AL17" i="1"/>
  <c r="AL15" i="1"/>
  <c r="AL13" i="1"/>
  <c r="AL11" i="1"/>
  <c r="AL9" i="1"/>
  <c r="AL7" i="1"/>
  <c r="AL57" i="1"/>
  <c r="CP460" i="1" s="1"/>
  <c r="AL45" i="1"/>
  <c r="CP448" i="1" s="1"/>
  <c r="AL60" i="1"/>
  <c r="CP463" i="1" s="1"/>
  <c r="AL66" i="1"/>
  <c r="CP469" i="1" s="1"/>
  <c r="AL46" i="1"/>
  <c r="CP449" i="1" s="1"/>
  <c r="AL44" i="1"/>
  <c r="CP447" i="1" s="1"/>
  <c r="AL47" i="1"/>
  <c r="CP450" i="1" s="1"/>
  <c r="AL49" i="1"/>
  <c r="CP452" i="1" s="1"/>
  <c r="AL65" i="1"/>
  <c r="CP468" i="1" s="1"/>
  <c r="AL55" i="1"/>
  <c r="CP458" i="1" s="1"/>
  <c r="AL51" i="1"/>
  <c r="CP454" i="1" s="1"/>
  <c r="AL52" i="1"/>
  <c r="AL56" i="1"/>
  <c r="CP459" i="1" s="1"/>
  <c r="AL50" i="1"/>
  <c r="CP453" i="1" s="1"/>
  <c r="AL58" i="1"/>
  <c r="CP461" i="1" s="1"/>
  <c r="AL61" i="1"/>
  <c r="CP464" i="1" s="1"/>
  <c r="AL48" i="1"/>
  <c r="CP451" i="1" s="1"/>
  <c r="AL59" i="1"/>
  <c r="CP462" i="1" s="1"/>
  <c r="AL64" i="1"/>
  <c r="CP467" i="1" s="1"/>
  <c r="AL62" i="1"/>
  <c r="CP465" i="1" s="1"/>
  <c r="AL53" i="1"/>
  <c r="CP456" i="1" s="1"/>
  <c r="AL54" i="1"/>
  <c r="CP457" i="1" s="1"/>
  <c r="AL63" i="1"/>
  <c r="CP466" i="1" s="1"/>
  <c r="AL43" i="1"/>
  <c r="CP446" i="1" s="1"/>
  <c r="AG6" i="1"/>
  <c r="AG25" i="1"/>
  <c r="AG23" i="1"/>
  <c r="AG21" i="1"/>
  <c r="AG19" i="1"/>
  <c r="AG17" i="1"/>
  <c r="AG15" i="1"/>
  <c r="AG13" i="1"/>
  <c r="AG11" i="1"/>
  <c r="AG9" i="1"/>
  <c r="AG7" i="1"/>
  <c r="AG5" i="1"/>
  <c r="AG24" i="1"/>
  <c r="AG22" i="1"/>
  <c r="AG20" i="1"/>
  <c r="AG18" i="1"/>
  <c r="AG16" i="1"/>
  <c r="AG14" i="1"/>
  <c r="AG12" i="1"/>
  <c r="AG10" i="1"/>
  <c r="AG8" i="1"/>
  <c r="AG62" i="1"/>
  <c r="BF465" i="1" s="1"/>
  <c r="AG60" i="1"/>
  <c r="BF463" i="1" s="1"/>
  <c r="AG65" i="1"/>
  <c r="BF468" i="1" s="1"/>
  <c r="AG66" i="1"/>
  <c r="BF469" i="1" s="1"/>
  <c r="AG56" i="1"/>
  <c r="BF459" i="1" s="1"/>
  <c r="AG59" i="1"/>
  <c r="BF462" i="1" s="1"/>
  <c r="AG48" i="1"/>
  <c r="BF451" i="1" s="1"/>
  <c r="AG52" i="1"/>
  <c r="AG57" i="1"/>
  <c r="BF460" i="1" s="1"/>
  <c r="AG47" i="1"/>
  <c r="BF450" i="1" s="1"/>
  <c r="AG50" i="1"/>
  <c r="BF453" i="1" s="1"/>
  <c r="AG49" i="1"/>
  <c r="BF452" i="1" s="1"/>
  <c r="AG64" i="1"/>
  <c r="BF467" i="1" s="1"/>
  <c r="AG51" i="1"/>
  <c r="BF454" i="1" s="1"/>
  <c r="AG53" i="1"/>
  <c r="BF456" i="1" s="1"/>
  <c r="AG44" i="1"/>
  <c r="BF447" i="1" s="1"/>
  <c r="AG55" i="1"/>
  <c r="BF458" i="1" s="1"/>
  <c r="AG46" i="1"/>
  <c r="BF449" i="1" s="1"/>
  <c r="AG45" i="1"/>
  <c r="BF448" i="1" s="1"/>
  <c r="AG58" i="1"/>
  <c r="BF461" i="1" s="1"/>
  <c r="AG63" i="1"/>
  <c r="BF466" i="1" s="1"/>
  <c r="AG61" i="1"/>
  <c r="BF464" i="1" s="1"/>
  <c r="AG43" i="1"/>
  <c r="BF446" i="1" s="1"/>
  <c r="AG54" i="1"/>
  <c r="BF457" i="1" s="1"/>
  <c r="CJ26" i="1"/>
  <c r="ED26" i="1" s="1"/>
  <c r="T32" i="1"/>
  <c r="P13" i="36"/>
  <c r="BO32" i="1" s="1"/>
  <c r="T30" i="1"/>
  <c r="P11" i="36"/>
  <c r="BO30" i="1" s="1"/>
  <c r="DW30" i="1" s="1"/>
  <c r="DI42" i="1"/>
  <c r="DI43" i="1"/>
  <c r="DF42" i="1"/>
  <c r="DF43" i="1"/>
  <c r="DF38" i="1"/>
  <c r="AJ35" i="1"/>
  <c r="AJ41" i="1"/>
  <c r="CA444" i="1" s="1"/>
  <c r="AJ39" i="1"/>
  <c r="AO41" i="1"/>
  <c r="DK444" i="1" s="1"/>
  <c r="AO39" i="1"/>
  <c r="AO37" i="1"/>
  <c r="DT33" i="1"/>
  <c r="O27" i="1"/>
  <c r="K8" i="36"/>
  <c r="BJ27" i="1" s="1"/>
  <c r="DR27" i="1" s="1"/>
  <c r="AL42" i="1"/>
  <c r="CP445" i="1" s="1"/>
  <c r="V32" i="1"/>
  <c r="R13" i="36"/>
  <c r="BQ32" i="1" s="1"/>
  <c r="DY32" i="1" s="1"/>
  <c r="V29" i="1"/>
  <c r="R10" i="36"/>
  <c r="BQ29" i="1" s="1"/>
  <c r="AG40" i="1"/>
  <c r="S32" i="1"/>
  <c r="O13" i="36"/>
  <c r="BN32" i="1" s="1"/>
  <c r="DV32" i="1" s="1"/>
  <c r="S29" i="1"/>
  <c r="O10" i="36"/>
  <c r="BN29" i="1" s="1"/>
  <c r="EE32" i="1"/>
  <c r="EE33" i="1"/>
  <c r="AB41" i="1"/>
  <c r="V444" i="1" s="1"/>
  <c r="DK41" i="1"/>
  <c r="EW32" i="1"/>
  <c r="EW33" i="1"/>
  <c r="W69" i="1"/>
  <c r="ED33" i="1"/>
  <c r="BB259" i="1"/>
  <c r="AQ37" i="1"/>
  <c r="AX29" i="1"/>
  <c r="BA29" i="1"/>
  <c r="AC180" i="1"/>
  <c r="AC329" i="1"/>
  <c r="AC106" i="1"/>
  <c r="AC254" i="1"/>
  <c r="J7" i="39"/>
  <c r="J7" i="40" s="1"/>
  <c r="CT26" i="1" s="1"/>
  <c r="EN26" i="1" s="1"/>
  <c r="J7" i="35"/>
  <c r="J8" i="39"/>
  <c r="J8" i="40" s="1"/>
  <c r="CT27" i="1" s="1"/>
  <c r="EN27" i="1" s="1"/>
  <c r="J8" i="35"/>
  <c r="EN32" i="1"/>
  <c r="EN33" i="1"/>
  <c r="AJ37" i="1"/>
  <c r="M28" i="1"/>
  <c r="I9" i="36"/>
  <c r="BH28" i="1" s="1"/>
  <c r="M27" i="1"/>
  <c r="I8" i="36"/>
  <c r="BH27" i="1" s="1"/>
  <c r="AR37" i="1"/>
  <c r="AO35" i="1"/>
  <c r="AN36" i="1"/>
  <c r="I42" i="1"/>
  <c r="X42" i="1" s="1"/>
  <c r="E23" i="36"/>
  <c r="I38" i="1"/>
  <c r="X38" i="1" s="1"/>
  <c r="E19" i="36"/>
  <c r="AL34" i="1"/>
  <c r="DY38" i="1"/>
  <c r="DY34" i="1"/>
  <c r="AG29" i="1"/>
  <c r="AG30" i="1"/>
  <c r="L29" i="1"/>
  <c r="H10" i="36"/>
  <c r="BG29" i="1" s="1"/>
  <c r="DH39" i="1"/>
  <c r="AB37" i="1"/>
  <c r="DK37" i="1"/>
  <c r="DH35" i="1"/>
  <c r="AB33" i="1"/>
  <c r="DZ42" i="1"/>
  <c r="DZ43" i="1"/>
  <c r="AY30" i="1"/>
  <c r="BB30" i="1"/>
  <c r="AA30" i="1"/>
  <c r="AQ42" i="1"/>
  <c r="DY445" i="1" s="1"/>
  <c r="F27" i="1"/>
  <c r="C27" i="1"/>
  <c r="B8" i="36"/>
  <c r="C26" i="1"/>
  <c r="B7" i="36"/>
  <c r="F26" i="1"/>
  <c r="BU35" i="1"/>
  <c r="BV35" i="1" s="1"/>
  <c r="BW35" i="1" s="1"/>
  <c r="DF35" i="1"/>
  <c r="AH29" i="1"/>
  <c r="AJ29" i="1"/>
  <c r="DP32" i="1"/>
  <c r="P28" i="1"/>
  <c r="L9" i="36"/>
  <c r="BK28" i="1" s="1"/>
  <c r="AR34" i="1"/>
  <c r="ER29" i="1"/>
  <c r="EQ31" i="1"/>
  <c r="AN38" i="1"/>
  <c r="AF31" i="1"/>
  <c r="AL37" i="1"/>
  <c r="K13" i="40"/>
  <c r="CU32" i="1" s="1"/>
  <c r="K13" i="36"/>
  <c r="BJ32" i="1" s="1"/>
  <c r="DR32" i="1" s="1"/>
  <c r="AS36" i="1"/>
  <c r="AS39" i="1"/>
  <c r="F8" i="39"/>
  <c r="F8" i="40" s="1"/>
  <c r="CP27" i="1" s="1"/>
  <c r="F8" i="35"/>
  <c r="F7" i="39"/>
  <c r="F7" i="40" s="1"/>
  <c r="CP26" i="1" s="1"/>
  <c r="EJ26" i="1" s="1"/>
  <c r="F7" i="35"/>
  <c r="H11" i="40"/>
  <c r="CR30" i="1" s="1"/>
  <c r="EL30" i="1" s="1"/>
  <c r="H11" i="36"/>
  <c r="BG30" i="1" s="1"/>
  <c r="DO30" i="1" s="1"/>
  <c r="S33" i="1"/>
  <c r="O14" i="36"/>
  <c r="BN33" i="1" s="1"/>
  <c r="DV33" i="1" s="1"/>
  <c r="AZ31" i="1"/>
  <c r="DH31" i="1" s="1"/>
  <c r="BC31" i="1"/>
  <c r="DK31" i="1" s="1"/>
  <c r="AB31" i="1"/>
  <c r="CK28" i="1"/>
  <c r="EE28" i="1" s="1"/>
  <c r="CK29" i="1"/>
  <c r="EE30" i="1" s="1"/>
  <c r="AD370" i="1"/>
  <c r="AD220" i="1"/>
  <c r="AD5" i="1"/>
  <c r="AD24" i="1"/>
  <c r="AD22" i="1"/>
  <c r="AD20" i="1"/>
  <c r="AD18" i="1"/>
  <c r="AD16" i="1"/>
  <c r="AD14" i="1"/>
  <c r="AD12" i="1"/>
  <c r="AD10" i="1"/>
  <c r="AD8" i="1"/>
  <c r="AD6" i="1"/>
  <c r="AD25" i="1"/>
  <c r="AD23" i="1"/>
  <c r="AD21" i="1"/>
  <c r="AD19" i="1"/>
  <c r="AD17" i="1"/>
  <c r="AD15" i="1"/>
  <c r="AD13" i="1"/>
  <c r="AD11" i="1"/>
  <c r="AD9" i="1"/>
  <c r="AD7" i="1"/>
  <c r="AD59" i="1"/>
  <c r="AD63" i="1"/>
  <c r="AD53" i="1"/>
  <c r="AD50" i="1"/>
  <c r="AD58" i="1"/>
  <c r="AD48" i="1"/>
  <c r="AD46" i="1"/>
  <c r="AD60" i="1"/>
  <c r="AD55" i="1"/>
  <c r="AD51" i="1"/>
  <c r="AD47" i="1"/>
  <c r="AD54" i="1"/>
  <c r="AD49" i="1"/>
  <c r="AD45" i="1"/>
  <c r="AD62" i="1"/>
  <c r="AD43" i="1"/>
  <c r="AD44" i="1"/>
  <c r="AD52" i="1"/>
  <c r="AD70" i="1" s="1"/>
  <c r="AJ507" i="1" s="1"/>
  <c r="AD56" i="1"/>
  <c r="AD64" i="1"/>
  <c r="AD61" i="1"/>
  <c r="AD66" i="1"/>
  <c r="AD57" i="1"/>
  <c r="AD65" i="1"/>
  <c r="AY36" i="1"/>
  <c r="DG36" i="1" s="1"/>
  <c r="BB36" i="1"/>
  <c r="DJ36" i="1" s="1"/>
  <c r="AD113" i="1"/>
  <c r="AD187" i="1"/>
  <c r="AD261" i="1"/>
  <c r="BB261" i="1" s="1"/>
  <c r="AD336" i="1"/>
  <c r="BB336" i="1" s="1"/>
  <c r="AD36" i="1"/>
  <c r="CJ31" i="1"/>
  <c r="ED31" i="1" s="1"/>
  <c r="T12" i="40"/>
  <c r="CI31" i="1"/>
  <c r="CI30" i="1"/>
  <c r="N69" i="1"/>
  <c r="AK67" i="1" s="1"/>
  <c r="CI470" i="1" s="1"/>
  <c r="AH30" i="1"/>
  <c r="AH35" i="1"/>
  <c r="AJ42" i="1"/>
  <c r="CA445" i="1" s="1"/>
  <c r="AM25" i="1"/>
  <c r="AM23" i="1"/>
  <c r="AM21" i="1"/>
  <c r="AM19" i="1"/>
  <c r="AM17" i="1"/>
  <c r="AM15" i="1"/>
  <c r="AM13" i="1"/>
  <c r="AM11" i="1"/>
  <c r="AM9" i="1"/>
  <c r="AM7" i="1"/>
  <c r="AM5" i="1"/>
  <c r="AM24" i="1"/>
  <c r="AM22" i="1"/>
  <c r="AM20" i="1"/>
  <c r="AM18" i="1"/>
  <c r="AM16" i="1"/>
  <c r="AM14" i="1"/>
  <c r="AM12" i="1"/>
  <c r="AM10" i="1"/>
  <c r="AM8" i="1"/>
  <c r="AM6" i="1"/>
  <c r="AM44" i="1"/>
  <c r="CW447" i="1" s="1"/>
  <c r="AM49" i="1"/>
  <c r="CW452" i="1" s="1"/>
  <c r="AM60" i="1"/>
  <c r="CW463" i="1" s="1"/>
  <c r="AM47" i="1"/>
  <c r="CW450" i="1" s="1"/>
  <c r="AM48" i="1"/>
  <c r="CW451" i="1" s="1"/>
  <c r="AM52" i="1"/>
  <c r="AM46" i="1"/>
  <c r="CW449" i="1" s="1"/>
  <c r="AM45" i="1"/>
  <c r="CW448" i="1" s="1"/>
  <c r="AM53" i="1"/>
  <c r="CW456" i="1" s="1"/>
  <c r="AM59" i="1"/>
  <c r="CW462" i="1" s="1"/>
  <c r="AM50" i="1"/>
  <c r="CW453" i="1" s="1"/>
  <c r="AM58" i="1"/>
  <c r="CW461" i="1" s="1"/>
  <c r="AM55" i="1"/>
  <c r="CW458" i="1" s="1"/>
  <c r="AM54" i="1"/>
  <c r="CW457" i="1" s="1"/>
  <c r="AM43" i="1"/>
  <c r="CW446" i="1" s="1"/>
  <c r="AM51" i="1"/>
  <c r="CW454" i="1" s="1"/>
  <c r="AM56" i="1"/>
  <c r="CW459" i="1" s="1"/>
  <c r="AM61" i="1"/>
  <c r="CW464" i="1" s="1"/>
  <c r="AM57" i="1"/>
  <c r="CW460" i="1" s="1"/>
  <c r="AM66" i="1"/>
  <c r="CW469" i="1" s="1"/>
  <c r="AM62" i="1"/>
  <c r="CW465" i="1" s="1"/>
  <c r="AM63" i="1"/>
  <c r="CW466" i="1" s="1"/>
  <c r="AM65" i="1"/>
  <c r="CW468" i="1" s="1"/>
  <c r="AM64" i="1"/>
  <c r="CW467" i="1" s="1"/>
  <c r="P29" i="1"/>
  <c r="L10" i="36"/>
  <c r="BK29" i="1" s="1"/>
  <c r="DU36" i="1"/>
  <c r="DT42" i="1"/>
  <c r="DT43" i="1"/>
  <c r="DT34" i="1"/>
  <c r="E14" i="35"/>
  <c r="BM14" i="53"/>
  <c r="BC342" i="1"/>
  <c r="BC193" i="1"/>
  <c r="AS31" i="1"/>
  <c r="AS35" i="1"/>
  <c r="H13" i="36"/>
  <c r="BG32" i="1" s="1"/>
  <c r="H12" i="36"/>
  <c r="BG31" i="1" s="1"/>
  <c r="DO31" i="1" s="1"/>
  <c r="BC191" i="1"/>
  <c r="FE191" i="1" s="1"/>
  <c r="BC189" i="1"/>
  <c r="FE189" i="1" s="1"/>
  <c r="BC187" i="1"/>
  <c r="FE187" i="1" s="1"/>
  <c r="BC334" i="1"/>
  <c r="CJ28" i="1"/>
  <c r="ED29" i="1" s="1"/>
  <c r="CJ27" i="1"/>
  <c r="ED27" i="1" s="1"/>
  <c r="DW31" i="1"/>
  <c r="BU37" i="1"/>
  <c r="BV37" i="1" s="1"/>
  <c r="BW37" i="1" s="1"/>
  <c r="BS37" i="1"/>
  <c r="DF37" i="1"/>
  <c r="BU36" i="1"/>
  <c r="BV36" i="1" s="1"/>
  <c r="BW36" i="1" s="1"/>
  <c r="DF36" i="1"/>
  <c r="EN29" i="1"/>
  <c r="AK34" i="1"/>
  <c r="DN31" i="1"/>
  <c r="DP35" i="1"/>
  <c r="DX33" i="1"/>
  <c r="DX40" i="1"/>
  <c r="AO32" i="1"/>
  <c r="AN37" i="1"/>
  <c r="AN35" i="1"/>
  <c r="EQ32" i="1"/>
  <c r="EQ33" i="1"/>
  <c r="BD39" i="1"/>
  <c r="BS39" i="1" s="1"/>
  <c r="AF39" i="1"/>
  <c r="BD35" i="1"/>
  <c r="DL35" i="1" s="1"/>
  <c r="AF35" i="1"/>
  <c r="EO28" i="1"/>
  <c r="AL31" i="1"/>
  <c r="AS40" i="1"/>
  <c r="R11" i="40"/>
  <c r="DB30" i="1" s="1"/>
  <c r="EV30" i="1" s="1"/>
  <c r="R11" i="36"/>
  <c r="BQ30" i="1" s="1"/>
  <c r="DY30" i="1" s="1"/>
  <c r="AG35" i="1"/>
  <c r="EJ32" i="1"/>
  <c r="EJ33" i="1"/>
  <c r="L69" i="1"/>
  <c r="AI67" i="1" s="1"/>
  <c r="BT470" i="1" s="1"/>
  <c r="AP34" i="1"/>
  <c r="ES31" i="1"/>
  <c r="BC32" i="1"/>
  <c r="AZ32" i="1"/>
  <c r="DH32" i="1" s="1"/>
  <c r="AB30" i="1"/>
  <c r="AE181" i="1"/>
  <c r="BC181" i="1" s="1"/>
  <c r="AE330" i="1"/>
  <c r="BC330" i="1" s="1"/>
  <c r="AE107" i="1"/>
  <c r="AE255" i="1"/>
  <c r="AE30" i="1"/>
  <c r="AE146" i="1"/>
  <c r="BC144" i="1" s="1"/>
  <c r="AR470" i="1" s="1"/>
  <c r="AE295" i="1"/>
  <c r="AE25" i="1"/>
  <c r="AE23" i="1"/>
  <c r="AE21" i="1"/>
  <c r="AE19" i="1"/>
  <c r="AE17" i="1"/>
  <c r="AE15" i="1"/>
  <c r="AE13" i="1"/>
  <c r="AE11" i="1"/>
  <c r="AE9" i="1"/>
  <c r="AE7" i="1"/>
  <c r="AE5" i="1"/>
  <c r="AE24" i="1"/>
  <c r="AE22" i="1"/>
  <c r="AE20" i="1"/>
  <c r="AE18" i="1"/>
  <c r="AE16" i="1"/>
  <c r="AE14" i="1"/>
  <c r="AE12" i="1"/>
  <c r="AE10" i="1"/>
  <c r="AE8" i="1"/>
  <c r="AE6" i="1"/>
  <c r="AE60" i="1"/>
  <c r="AQ463" i="1" s="1"/>
  <c r="AE43" i="1"/>
  <c r="AQ446" i="1" s="1"/>
  <c r="AE54" i="1"/>
  <c r="AQ457" i="1" s="1"/>
  <c r="AE61" i="1"/>
  <c r="AQ464" i="1" s="1"/>
  <c r="AE62" i="1"/>
  <c r="AQ465" i="1" s="1"/>
  <c r="AE58" i="1"/>
  <c r="AQ461" i="1" s="1"/>
  <c r="AE56" i="1"/>
  <c r="AQ459" i="1" s="1"/>
  <c r="AE49" i="1"/>
  <c r="AQ452" i="1" s="1"/>
  <c r="AE55" i="1"/>
  <c r="AQ458" i="1" s="1"/>
  <c r="AE65" i="1"/>
  <c r="AQ468" i="1" s="1"/>
  <c r="AE66" i="1"/>
  <c r="AQ469" i="1" s="1"/>
  <c r="AE46" i="1"/>
  <c r="AQ449" i="1" s="1"/>
  <c r="AE45" i="1"/>
  <c r="AQ448" i="1" s="1"/>
  <c r="AE44" i="1"/>
  <c r="AQ447" i="1" s="1"/>
  <c r="AE51" i="1"/>
  <c r="AQ454" i="1" s="1"/>
  <c r="AE48" i="1"/>
  <c r="AQ451" i="1" s="1"/>
  <c r="AE50" i="1"/>
  <c r="AQ453" i="1" s="1"/>
  <c r="AE59" i="1"/>
  <c r="AQ462" i="1" s="1"/>
  <c r="AE57" i="1"/>
  <c r="AQ460" i="1" s="1"/>
  <c r="AE63" i="1"/>
  <c r="AQ466" i="1" s="1"/>
  <c r="AE47" i="1"/>
  <c r="AQ450" i="1" s="1"/>
  <c r="AE64" i="1"/>
  <c r="AQ467" i="1" s="1"/>
  <c r="AE53" i="1"/>
  <c r="AQ456" i="1" s="1"/>
  <c r="AE52" i="1"/>
  <c r="AT36" i="1"/>
  <c r="BB333" i="1"/>
  <c r="BB184" i="1"/>
  <c r="DG33" i="1"/>
  <c r="AA32" i="1"/>
  <c r="P9" i="39"/>
  <c r="P9" i="40" s="1"/>
  <c r="CZ28" i="1" s="1"/>
  <c r="ET28" i="1" s="1"/>
  <c r="P9" i="35"/>
  <c r="P7" i="39"/>
  <c r="P7" i="40" s="1"/>
  <c r="CZ26" i="1" s="1"/>
  <c r="ET26" i="1" s="1"/>
  <c r="P7" i="35"/>
  <c r="AQ35" i="1"/>
  <c r="F69" i="1"/>
  <c r="AC192" i="1"/>
  <c r="AC266" i="1"/>
  <c r="AC341" i="1"/>
  <c r="AC118" i="1"/>
  <c r="N33" i="1"/>
  <c r="J14" i="36"/>
  <c r="BI33" i="1" s="1"/>
  <c r="DQ33" i="1" s="1"/>
  <c r="N31" i="1"/>
  <c r="J12" i="36"/>
  <c r="BI31" i="1" s="1"/>
  <c r="DQ31" i="1" s="1"/>
  <c r="M26" i="1"/>
  <c r="I7" i="36"/>
  <c r="BH26" i="1" s="1"/>
  <c r="DP26" i="1" s="1"/>
  <c r="M30" i="1"/>
  <c r="I11" i="36"/>
  <c r="BH30" i="1" s="1"/>
  <c r="DP30" i="1" s="1"/>
  <c r="AM32" i="1"/>
  <c r="AM31" i="1"/>
  <c r="Q8" i="39"/>
  <c r="Q8" i="40" s="1"/>
  <c r="DA27" i="1" s="1"/>
  <c r="EU27" i="1" s="1"/>
  <c r="Q8" i="35"/>
  <c r="AO30" i="1"/>
  <c r="AO40" i="1"/>
  <c r="N11" i="40"/>
  <c r="CX30" i="1" s="1"/>
  <c r="N11" i="36"/>
  <c r="BM30" i="1" s="1"/>
  <c r="DU30" i="1" s="1"/>
  <c r="AN40" i="1"/>
  <c r="M9" i="39"/>
  <c r="M9" i="40" s="1"/>
  <c r="CW28" i="1" s="1"/>
  <c r="EQ28" i="1" s="1"/>
  <c r="M9" i="35"/>
  <c r="I29" i="1"/>
  <c r="K10" i="36"/>
  <c r="BJ29" i="1" s="1"/>
  <c r="DR29" i="1" s="1"/>
  <c r="DY41" i="1"/>
  <c r="DY42" i="1"/>
  <c r="DY43" i="1"/>
  <c r="AG39" i="1"/>
  <c r="AG37" i="1"/>
  <c r="AI36" i="1"/>
  <c r="AP5" i="1"/>
  <c r="AP24" i="1"/>
  <c r="AP22" i="1"/>
  <c r="AP20" i="1"/>
  <c r="AP18" i="1"/>
  <c r="AP16" i="1"/>
  <c r="AP14" i="1"/>
  <c r="AP12" i="1"/>
  <c r="AP10" i="1"/>
  <c r="AP8" i="1"/>
  <c r="AP6" i="1"/>
  <c r="AP25" i="1"/>
  <c r="AP23" i="1"/>
  <c r="AP21" i="1"/>
  <c r="AP19" i="1"/>
  <c r="AP17" i="1"/>
  <c r="AP15" i="1"/>
  <c r="AP13" i="1"/>
  <c r="AP11" i="1"/>
  <c r="AP9" i="1"/>
  <c r="AP7" i="1"/>
  <c r="AP46" i="1"/>
  <c r="DR449" i="1" s="1"/>
  <c r="AP55" i="1"/>
  <c r="DR458" i="1" s="1"/>
  <c r="AP48" i="1"/>
  <c r="DR451" i="1" s="1"/>
  <c r="AP51" i="1"/>
  <c r="DR454" i="1" s="1"/>
  <c r="AP61" i="1"/>
  <c r="DR464" i="1" s="1"/>
  <c r="AP57" i="1"/>
  <c r="DR460" i="1" s="1"/>
  <c r="AP52" i="1"/>
  <c r="AP54" i="1"/>
  <c r="DR457" i="1" s="1"/>
  <c r="AP65" i="1"/>
  <c r="DR468" i="1" s="1"/>
  <c r="AP62" i="1"/>
  <c r="DR465" i="1" s="1"/>
  <c r="AP56" i="1"/>
  <c r="DR459" i="1" s="1"/>
  <c r="AP45" i="1"/>
  <c r="DR448" i="1" s="1"/>
  <c r="AP60" i="1"/>
  <c r="DR463" i="1" s="1"/>
  <c r="AP43" i="1"/>
  <c r="DR446" i="1" s="1"/>
  <c r="AP49" i="1"/>
  <c r="DR452" i="1" s="1"/>
  <c r="AP44" i="1"/>
  <c r="DR447" i="1" s="1"/>
  <c r="AP47" i="1"/>
  <c r="DR450" i="1" s="1"/>
  <c r="AP59" i="1"/>
  <c r="DR462" i="1" s="1"/>
  <c r="AP66" i="1"/>
  <c r="DR469" i="1" s="1"/>
  <c r="AP50" i="1"/>
  <c r="DR453" i="1" s="1"/>
  <c r="AP63" i="1"/>
  <c r="DR466" i="1" s="1"/>
  <c r="AP58" i="1"/>
  <c r="DR461" i="1" s="1"/>
  <c r="AP64" i="1"/>
  <c r="DR467" i="1" s="1"/>
  <c r="AP53" i="1"/>
  <c r="DR456" i="1" s="1"/>
  <c r="BC264" i="1"/>
  <c r="BC339" i="1"/>
  <c r="BC262" i="1"/>
  <c r="BC337" i="1"/>
  <c r="BC335" i="1"/>
  <c r="FE335" i="1" s="1"/>
  <c r="BC333" i="1"/>
  <c r="BC184" i="1"/>
  <c r="S7" i="39"/>
  <c r="S7" i="40" s="1"/>
  <c r="DC26" i="1" s="1"/>
  <c r="EW26" i="1" s="1"/>
  <c r="S7" i="35"/>
  <c r="ED30" i="1"/>
  <c r="AD39" i="1"/>
  <c r="BB116" i="1"/>
  <c r="DW36" i="1"/>
  <c r="DW40" i="1"/>
  <c r="CI28" i="1"/>
  <c r="DI39" i="1"/>
  <c r="BA33" i="1"/>
  <c r="AX33" i="1"/>
  <c r="Z33" i="1"/>
  <c r="DQ42" i="1"/>
  <c r="DQ43" i="1"/>
  <c r="DQ38" i="1"/>
  <c r="DN33" i="1"/>
  <c r="EK28" i="1"/>
  <c r="AJ38" i="1"/>
  <c r="EM29" i="1"/>
  <c r="AM40" i="1"/>
  <c r="AM38" i="1"/>
  <c r="P27" i="1"/>
  <c r="L8" i="36"/>
  <c r="BK27" i="1" s="1"/>
  <c r="P26" i="1"/>
  <c r="L7" i="36"/>
  <c r="BK26" i="1" s="1"/>
  <c r="DS26" i="1" s="1"/>
  <c r="AR38" i="1"/>
  <c r="EU32" i="1"/>
  <c r="EU33" i="1"/>
  <c r="AO31" i="1"/>
  <c r="AO29" i="1"/>
  <c r="DT41" i="1"/>
  <c r="AN31" i="1"/>
  <c r="I26" i="1"/>
  <c r="R9" i="39"/>
  <c r="R9" i="40" s="1"/>
  <c r="DB28" i="1" s="1"/>
  <c r="EV28" i="1" s="1"/>
  <c r="R9" i="35"/>
  <c r="R7" i="39"/>
  <c r="R7" i="40" s="1"/>
  <c r="DB26" i="1" s="1"/>
  <c r="EV26" i="1" s="1"/>
  <c r="R7" i="35"/>
  <c r="DM42" i="1"/>
  <c r="DM43" i="1"/>
  <c r="DM33" i="1"/>
  <c r="H9" i="39"/>
  <c r="H9" i="40" s="1"/>
  <c r="CR28" i="1" s="1"/>
  <c r="EL28" i="1" s="1"/>
  <c r="H9" i="35"/>
  <c r="H7" i="39"/>
  <c r="H7" i="40" s="1"/>
  <c r="CR26" i="1" s="1"/>
  <c r="EL26" i="1" s="1"/>
  <c r="H7" i="35"/>
  <c r="AP42" i="1"/>
  <c r="DR445" i="1" s="1"/>
  <c r="O7" i="39"/>
  <c r="O7" i="40" s="1"/>
  <c r="CY26" i="1" s="1"/>
  <c r="ES26" i="1" s="1"/>
  <c r="O7" i="35"/>
  <c r="EE31" i="1"/>
  <c r="E26" i="1"/>
  <c r="H26" i="1"/>
  <c r="AE387" i="1" s="1"/>
  <c r="BC387" i="1" s="1"/>
  <c r="D7" i="36"/>
  <c r="H27" i="1"/>
  <c r="AE388" i="1" s="1"/>
  <c r="BC388" i="1" s="1"/>
  <c r="FE388" i="1" s="1"/>
  <c r="D8" i="36"/>
  <c r="E27" i="1"/>
  <c r="W29" i="1"/>
  <c r="S10" i="36"/>
  <c r="BR29" i="1" s="1"/>
  <c r="AD38" i="1"/>
  <c r="BB263" i="1"/>
  <c r="BB29" i="1"/>
  <c r="AY29" i="1"/>
  <c r="AA29" i="1"/>
  <c r="AA42" i="1"/>
  <c r="O445" i="1" s="1"/>
  <c r="DW41" i="1"/>
  <c r="B13" i="36"/>
  <c r="Z32" i="1"/>
  <c r="BU32" i="1"/>
  <c r="BV32" i="1" s="1"/>
  <c r="BW32" i="1" s="1"/>
  <c r="AK35" i="1"/>
  <c r="AK39" i="1"/>
  <c r="AH5" i="1"/>
  <c r="AH24" i="1"/>
  <c r="AH22" i="1"/>
  <c r="AH20" i="1"/>
  <c r="AH18" i="1"/>
  <c r="AH16" i="1"/>
  <c r="AH14" i="1"/>
  <c r="AH12" i="1"/>
  <c r="AH10" i="1"/>
  <c r="AH8" i="1"/>
  <c r="AH6" i="1"/>
  <c r="AH25" i="1"/>
  <c r="AH23" i="1"/>
  <c r="AH21" i="1"/>
  <c r="AH19" i="1"/>
  <c r="AH17" i="1"/>
  <c r="AH15" i="1"/>
  <c r="AH13" i="1"/>
  <c r="AH11" i="1"/>
  <c r="AH9" i="1"/>
  <c r="AH7" i="1"/>
  <c r="AH66" i="1"/>
  <c r="BM469" i="1" s="1"/>
  <c r="AH56" i="1"/>
  <c r="BM459" i="1" s="1"/>
  <c r="AH45" i="1"/>
  <c r="BM448" i="1" s="1"/>
  <c r="AH63" i="1"/>
  <c r="BM466" i="1" s="1"/>
  <c r="AH55" i="1"/>
  <c r="BM458" i="1" s="1"/>
  <c r="AH48" i="1"/>
  <c r="BM451" i="1" s="1"/>
  <c r="AH46" i="1"/>
  <c r="BM449" i="1" s="1"/>
  <c r="AH54" i="1"/>
  <c r="BM457" i="1" s="1"/>
  <c r="AH44" i="1"/>
  <c r="BM447" i="1" s="1"/>
  <c r="AH43" i="1"/>
  <c r="BM446" i="1" s="1"/>
  <c r="AH59" i="1"/>
  <c r="BM462" i="1" s="1"/>
  <c r="AH60" i="1"/>
  <c r="BM463" i="1" s="1"/>
  <c r="AH52" i="1"/>
  <c r="AH64" i="1"/>
  <c r="BM467" i="1" s="1"/>
  <c r="AH47" i="1"/>
  <c r="BM450" i="1" s="1"/>
  <c r="AH58" i="1"/>
  <c r="BM461" i="1" s="1"/>
  <c r="AH50" i="1"/>
  <c r="BM453" i="1" s="1"/>
  <c r="AH49" i="1"/>
  <c r="BM452" i="1" s="1"/>
  <c r="AH51" i="1"/>
  <c r="BM454" i="1" s="1"/>
  <c r="AH62" i="1"/>
  <c r="BM465" i="1" s="1"/>
  <c r="AH61" i="1"/>
  <c r="BM464" i="1" s="1"/>
  <c r="AH57" i="1"/>
  <c r="BM460" i="1" s="1"/>
  <c r="AH53" i="1"/>
  <c r="BM456" i="1" s="1"/>
  <c r="AH65" i="1"/>
  <c r="BM468" i="1" s="1"/>
  <c r="AH36" i="1"/>
  <c r="EM31" i="1"/>
  <c r="AJ40" i="1"/>
  <c r="AM30" i="1"/>
  <c r="EU29" i="1"/>
  <c r="AO38" i="1"/>
  <c r="AO34" i="1"/>
  <c r="AN32" i="1"/>
  <c r="EQ29" i="1"/>
  <c r="EO30" i="1"/>
  <c r="N472" i="1"/>
  <c r="AB472" i="1"/>
  <c r="AP472" i="1"/>
  <c r="BE472" i="1"/>
  <c r="BS472" i="1"/>
  <c r="CH472" i="1"/>
  <c r="CV472" i="1"/>
  <c r="DJ472" i="1"/>
  <c r="DX472" i="1"/>
  <c r="EM472" i="1"/>
  <c r="U472" i="1"/>
  <c r="AI472" i="1"/>
  <c r="AX472" i="1"/>
  <c r="BL472" i="1"/>
  <c r="BZ472" i="1"/>
  <c r="P341" i="45" s="1"/>
  <c r="AT341" i="45" s="1"/>
  <c r="CO472" i="1"/>
  <c r="DC472" i="1"/>
  <c r="DQ472" i="1"/>
  <c r="EF472" i="1"/>
  <c r="EU472" i="1"/>
  <c r="HZ336" i="1"/>
  <c r="HY337" i="1"/>
  <c r="HE334" i="1"/>
  <c r="G473" i="1"/>
  <c r="IJ334" i="1"/>
  <c r="HL338" i="1"/>
  <c r="B339" i="1"/>
  <c r="B400" i="1" s="1"/>
  <c r="CH338" i="1"/>
  <c r="GZ335" i="1"/>
  <c r="HB335" i="1"/>
  <c r="HD335" i="1"/>
  <c r="HG335" i="1"/>
  <c r="IK335" i="1"/>
  <c r="IM335" i="1"/>
  <c r="IQ335" i="1"/>
  <c r="HA335" i="1"/>
  <c r="HC335" i="1"/>
  <c r="HF335" i="1"/>
  <c r="HH335" i="1"/>
  <c r="IG335" i="1"/>
  <c r="IL335" i="1"/>
  <c r="IN335" i="1"/>
  <c r="II335" i="1" s="1"/>
  <c r="IR335" i="1"/>
  <c r="IO333" i="1"/>
  <c r="IF333" i="1"/>
  <c r="IH334" i="1"/>
  <c r="IP334" i="1"/>
  <c r="GO337" i="1"/>
  <c r="GP336" i="1"/>
  <c r="IH258" i="1"/>
  <c r="IP258" i="1"/>
  <c r="HL262" i="1"/>
  <c r="B263" i="1"/>
  <c r="CH262" i="1"/>
  <c r="GZ259" i="1"/>
  <c r="HB259" i="1"/>
  <c r="HD259" i="1"/>
  <c r="GY259" i="1" s="1"/>
  <c r="HG259" i="1"/>
  <c r="IK259" i="1"/>
  <c r="IM259" i="1"/>
  <c r="IQ259" i="1"/>
  <c r="GW259" i="1"/>
  <c r="HA259" i="1"/>
  <c r="HC259" i="1"/>
  <c r="GX259" i="1" s="1"/>
  <c r="HF259" i="1"/>
  <c r="HH259" i="1"/>
  <c r="IG259" i="1"/>
  <c r="IL259" i="1"/>
  <c r="IN259" i="1"/>
  <c r="II259" i="1" s="1"/>
  <c r="IR259" i="1"/>
  <c r="GV258" i="1"/>
  <c r="HE258" i="1"/>
  <c r="IJ258" i="1"/>
  <c r="GP260" i="1"/>
  <c r="GO261" i="1"/>
  <c r="HZ260" i="1"/>
  <c r="HY261" i="1"/>
  <c r="IO257" i="1"/>
  <c r="IF257" i="1"/>
  <c r="CH189" i="1"/>
  <c r="B190" i="1"/>
  <c r="HL189" i="1"/>
  <c r="EO29" i="1" l="1"/>
  <c r="FD428" i="1"/>
  <c r="FE428" i="1"/>
  <c r="EO27" i="1"/>
  <c r="FK31" i="75"/>
  <c r="CF129" i="45"/>
  <c r="CF141" i="45"/>
  <c r="CF116" i="45"/>
  <c r="AC41" i="1"/>
  <c r="AC444" i="1" s="1"/>
  <c r="AC67" i="1"/>
  <c r="BB187" i="1"/>
  <c r="BB339" i="1"/>
  <c r="BB367" i="1"/>
  <c r="AT38" i="1"/>
  <c r="AT67" i="1"/>
  <c r="EV470" i="1" s="1"/>
  <c r="AQ41" i="1"/>
  <c r="DY444" i="1" s="1"/>
  <c r="AQ67" i="1"/>
  <c r="DY470" i="1" s="1"/>
  <c r="BC192" i="1"/>
  <c r="BC218" i="1"/>
  <c r="AS470" i="1" s="1"/>
  <c r="AF34" i="1"/>
  <c r="AF67" i="1"/>
  <c r="AY470" i="1" s="1"/>
  <c r="BB258" i="1"/>
  <c r="BB292" i="1"/>
  <c r="AR41" i="1"/>
  <c r="AR67" i="1"/>
  <c r="EG470" i="1" s="1"/>
  <c r="FD427" i="1"/>
  <c r="FD409" i="1"/>
  <c r="FD406" i="1"/>
  <c r="FE413" i="1"/>
  <c r="FE404" i="1"/>
  <c r="FE423" i="1"/>
  <c r="FE425" i="1"/>
  <c r="FE400" i="1"/>
  <c r="CA59" i="75"/>
  <c r="FH31" i="75" s="1"/>
  <c r="BC265" i="1"/>
  <c r="BC292" i="1"/>
  <c r="AT470" i="1" s="1"/>
  <c r="BB192" i="1"/>
  <c r="BB220" i="1" s="1"/>
  <c r="BB218" i="1"/>
  <c r="AS42" i="1"/>
  <c r="EN445" i="1" s="1"/>
  <c r="AS67" i="1"/>
  <c r="EN470" i="1" s="1"/>
  <c r="Z41" i="1"/>
  <c r="H444" i="1" s="1"/>
  <c r="Z67" i="1"/>
  <c r="H470" i="1" s="1"/>
  <c r="BC341" i="1"/>
  <c r="AU444" i="1" s="1"/>
  <c r="BC367" i="1"/>
  <c r="AU470" i="1" s="1"/>
  <c r="BB110" i="1"/>
  <c r="BB144" i="1"/>
  <c r="FH30" i="75"/>
  <c r="FA37" i="75"/>
  <c r="EG61" i="75"/>
  <c r="EH60" i="75"/>
  <c r="BV60" i="75" s="1"/>
  <c r="FK32" i="75" s="1"/>
  <c r="FD413" i="1"/>
  <c r="BB115" i="1"/>
  <c r="BB113" i="1"/>
  <c r="BB109" i="1"/>
  <c r="CD354" i="75"/>
  <c r="FD332" i="75"/>
  <c r="CA354" i="75"/>
  <c r="FA332" i="75" s="1"/>
  <c r="FE332" i="75"/>
  <c r="FJ325" i="75"/>
  <c r="EN60" i="71"/>
  <c r="FJ60" i="71" s="1"/>
  <c r="FK60" i="71" s="1"/>
  <c r="FL60" i="71" s="1"/>
  <c r="CP60" i="71" s="1"/>
  <c r="EI60" i="71"/>
  <c r="BS60" i="71"/>
  <c r="DS60" i="71" s="1"/>
  <c r="EX60" i="71" s="1"/>
  <c r="EY60" i="71" s="1"/>
  <c r="EZ60" i="71" s="1"/>
  <c r="CR60" i="71" s="1"/>
  <c r="FE39" i="75"/>
  <c r="FL32" i="75"/>
  <c r="GE38" i="71"/>
  <c r="GL31" i="71"/>
  <c r="EH355" i="75"/>
  <c r="BV355" i="75" s="1"/>
  <c r="EG356" i="75"/>
  <c r="ED355" i="75"/>
  <c r="BZ355" i="75" s="1"/>
  <c r="EC356" i="75"/>
  <c r="EL61" i="75"/>
  <c r="BW61" i="75" s="1"/>
  <c r="BX61" i="71" s="1"/>
  <c r="EK62" i="75"/>
  <c r="BX357" i="75"/>
  <c r="FC335" i="75" s="1"/>
  <c r="ED61" i="75"/>
  <c r="BZ61" i="75" s="1"/>
  <c r="EC62" i="75"/>
  <c r="EL356" i="75"/>
  <c r="BW356" i="75" s="1"/>
  <c r="EK357" i="75"/>
  <c r="BY355" i="75"/>
  <c r="Q54" i="45"/>
  <c r="GG38" i="71"/>
  <c r="GN31" i="71"/>
  <c r="CF302" i="45"/>
  <c r="CV58" i="71"/>
  <c r="GF37" i="71"/>
  <c r="T53" i="45"/>
  <c r="BE53" i="45" s="1"/>
  <c r="CS58" i="71"/>
  <c r="GM30" i="71"/>
  <c r="GC36" i="71"/>
  <c r="GJ29" i="71"/>
  <c r="FP62" i="71"/>
  <c r="FO63" i="71"/>
  <c r="FH59" i="71"/>
  <c r="CO59" i="71" s="1"/>
  <c r="FG60" i="71"/>
  <c r="FD59" i="71"/>
  <c r="CN59" i="71" s="1"/>
  <c r="CV59" i="71" s="1"/>
  <c r="FC60" i="71"/>
  <c r="CF146" i="45"/>
  <c r="CF142" i="45"/>
  <c r="CF136" i="45"/>
  <c r="CF147" i="45"/>
  <c r="CF120" i="45"/>
  <c r="EG444" i="1"/>
  <c r="CI444" i="1"/>
  <c r="CF118" i="45"/>
  <c r="CF121" i="45"/>
  <c r="CF122" i="45"/>
  <c r="CF148" i="45"/>
  <c r="CF126" i="45"/>
  <c r="CF125" i="45"/>
  <c r="CF139" i="45"/>
  <c r="CF110" i="45"/>
  <c r="CF134" i="45"/>
  <c r="CF117" i="45"/>
  <c r="FD410" i="1"/>
  <c r="FD415" i="1"/>
  <c r="FD412" i="1"/>
  <c r="FD423" i="1"/>
  <c r="FE405" i="1"/>
  <c r="FE407" i="1"/>
  <c r="FE416" i="1"/>
  <c r="FE419" i="1"/>
  <c r="EE27" i="1"/>
  <c r="CF268" i="45"/>
  <c r="CF304" i="45"/>
  <c r="CF281" i="45"/>
  <c r="CF294" i="45"/>
  <c r="CF289" i="45"/>
  <c r="CF290" i="45"/>
  <c r="CF279" i="45"/>
  <c r="CF272" i="45"/>
  <c r="CF135" i="45"/>
  <c r="CF153" i="45" s="1"/>
  <c r="CF132" i="45"/>
  <c r="CF288" i="45"/>
  <c r="CF299" i="45"/>
  <c r="CF145" i="45"/>
  <c r="CF274" i="45"/>
  <c r="CF277" i="45"/>
  <c r="CF265" i="45"/>
  <c r="CF115" i="45"/>
  <c r="CF112" i="45"/>
  <c r="CF114" i="45"/>
  <c r="CF113" i="45"/>
  <c r="CF127" i="45"/>
  <c r="CF283" i="45"/>
  <c r="CF303" i="45"/>
  <c r="CF300" i="45"/>
  <c r="CF131" i="45"/>
  <c r="CF287" i="45"/>
  <c r="CF267" i="45"/>
  <c r="CF291" i="45"/>
  <c r="CF309" i="45" s="1"/>
  <c r="CF247" i="45"/>
  <c r="CF255" i="45"/>
  <c r="CF248" i="45"/>
  <c r="CF256" i="45"/>
  <c r="CF264" i="45"/>
  <c r="CF245" i="45"/>
  <c r="CF253" i="45"/>
  <c r="CF246" i="45"/>
  <c r="CF254" i="45"/>
  <c r="CF262" i="45"/>
  <c r="CF263" i="45"/>
  <c r="CF251" i="45"/>
  <c r="CF244" i="45"/>
  <c r="CF252" i="45"/>
  <c r="CF260" i="45"/>
  <c r="CF261" i="45"/>
  <c r="CF249" i="45"/>
  <c r="CF257" i="45"/>
  <c r="CF250" i="45"/>
  <c r="CF258" i="45"/>
  <c r="CF259" i="45"/>
  <c r="CF296" i="45"/>
  <c r="CF305" i="45"/>
  <c r="CF280" i="45"/>
  <c r="CF298" i="45"/>
  <c r="CF292" i="45"/>
  <c r="CF297" i="45"/>
  <c r="CF282" i="45"/>
  <c r="CF293" i="45"/>
  <c r="CF133" i="45"/>
  <c r="CF94" i="45"/>
  <c r="CF102" i="45"/>
  <c r="CF91" i="45"/>
  <c r="CF99" i="45"/>
  <c r="CF107" i="45"/>
  <c r="CF92" i="45"/>
  <c r="CF100" i="45"/>
  <c r="CF108" i="45"/>
  <c r="CF93" i="45"/>
  <c r="CF101" i="45"/>
  <c r="CF90" i="45"/>
  <c r="CF98" i="45"/>
  <c r="CF106" i="45"/>
  <c r="CF95" i="45"/>
  <c r="CF103" i="45"/>
  <c r="CF88" i="45"/>
  <c r="CF96" i="45"/>
  <c r="CF104" i="45"/>
  <c r="CF89" i="45"/>
  <c r="CF97" i="45"/>
  <c r="CF105" i="45"/>
  <c r="CF149" i="45"/>
  <c r="CF124" i="45"/>
  <c r="CF143" i="45"/>
  <c r="CF301" i="45"/>
  <c r="CF275" i="45"/>
  <c r="CF278" i="45"/>
  <c r="CF109" i="45"/>
  <c r="CF271" i="45"/>
  <c r="CF285" i="45"/>
  <c r="CF140" i="45"/>
  <c r="CF270" i="45"/>
  <c r="CF269" i="45"/>
  <c r="CF144" i="45"/>
  <c r="CF130" i="45"/>
  <c r="CF286" i="45"/>
  <c r="CF138" i="45"/>
  <c r="CF295" i="45"/>
  <c r="CF128" i="45"/>
  <c r="CF284" i="45"/>
  <c r="CF266" i="45"/>
  <c r="CF123" i="45"/>
  <c r="CF273" i="45"/>
  <c r="GF336" i="71"/>
  <c r="FC360" i="71"/>
  <c r="FD359" i="71"/>
  <c r="CN359" i="71" s="1"/>
  <c r="FG359" i="71"/>
  <c r="FH358" i="71"/>
  <c r="CO358" i="71" s="1"/>
  <c r="CS358" i="71" s="1"/>
  <c r="GC336" i="71" s="1"/>
  <c r="U373" i="51"/>
  <c r="GG341" i="71"/>
  <c r="GL334" i="71"/>
  <c r="EY365" i="71"/>
  <c r="EZ364" i="71"/>
  <c r="CR364" i="71" s="1"/>
  <c r="E8" i="39"/>
  <c r="E8" i="40" s="1"/>
  <c r="CO27" i="1" s="1"/>
  <c r="Y8" i="53"/>
  <c r="AT11" i="53"/>
  <c r="AU11" i="53" s="1"/>
  <c r="CC30" i="1"/>
  <c r="AT12" i="53"/>
  <c r="AU12" i="53" s="1"/>
  <c r="CC31" i="1"/>
  <c r="AT13" i="53"/>
  <c r="AU13" i="53" s="1"/>
  <c r="CC32" i="1"/>
  <c r="AT10" i="53"/>
  <c r="AU10" i="53" s="1"/>
  <c r="CC29" i="1"/>
  <c r="FE401" i="1"/>
  <c r="AS10" i="53"/>
  <c r="AS12" i="53"/>
  <c r="AS11" i="53"/>
  <c r="AS13" i="53"/>
  <c r="E9" i="39"/>
  <c r="E9" i="40" s="1"/>
  <c r="CO28" i="1" s="1"/>
  <c r="Y9" i="53"/>
  <c r="E11" i="39"/>
  <c r="Y11" i="53"/>
  <c r="E13" i="39"/>
  <c r="E13" i="40" s="1"/>
  <c r="CO32" i="1" s="1"/>
  <c r="Y13" i="53"/>
  <c r="E7" i="39"/>
  <c r="Y7" i="53"/>
  <c r="E10" i="39"/>
  <c r="Y10" i="53"/>
  <c r="EC28" i="1"/>
  <c r="EC30" i="1"/>
  <c r="EC26" i="1"/>
  <c r="AC388" i="1"/>
  <c r="AC389" i="1"/>
  <c r="FD389" i="1"/>
  <c r="X30" i="1"/>
  <c r="AC391" i="1"/>
  <c r="FE389" i="1"/>
  <c r="FD426" i="1"/>
  <c r="FD416" i="1"/>
  <c r="FD408" i="1"/>
  <c r="FD405" i="1"/>
  <c r="FE410" i="1"/>
  <c r="FE414" i="1"/>
  <c r="FE406" i="1"/>
  <c r="FE418" i="1"/>
  <c r="FE415" i="1"/>
  <c r="FE408" i="1"/>
  <c r="FE420" i="1"/>
  <c r="FD393" i="1"/>
  <c r="FE395" i="1"/>
  <c r="FD390" i="1"/>
  <c r="AC387" i="1"/>
  <c r="X31" i="1"/>
  <c r="AC392" i="1"/>
  <c r="FE390" i="1"/>
  <c r="FD414" i="1"/>
  <c r="FD420" i="1"/>
  <c r="FD424" i="1"/>
  <c r="FD411" i="1"/>
  <c r="FD417" i="1"/>
  <c r="FD422" i="1"/>
  <c r="FE411" i="1"/>
  <c r="FE427" i="1"/>
  <c r="FE426" i="1"/>
  <c r="FE422" i="1"/>
  <c r="FE412" i="1"/>
  <c r="FE424" i="1"/>
  <c r="X32" i="1"/>
  <c r="FE391" i="1"/>
  <c r="X29" i="1"/>
  <c r="FD399" i="1"/>
  <c r="FE399" i="1"/>
  <c r="AC431" i="1"/>
  <c r="BC119" i="1"/>
  <c r="BC386" i="1"/>
  <c r="FE387" i="1" s="1"/>
  <c r="BB117" i="1"/>
  <c r="FD117" i="1" s="1"/>
  <c r="BB386" i="1"/>
  <c r="FD387" i="1" s="1"/>
  <c r="FD259" i="1"/>
  <c r="BC260" i="1"/>
  <c r="DK32" i="1"/>
  <c r="AT31" i="1"/>
  <c r="DS29" i="1"/>
  <c r="AQ39" i="1"/>
  <c r="AT34" i="1"/>
  <c r="AQ38" i="1"/>
  <c r="AF30" i="1"/>
  <c r="AF37" i="1"/>
  <c r="AF41" i="1"/>
  <c r="AY444" i="1" s="1"/>
  <c r="DZ33" i="1"/>
  <c r="HZ187" i="1"/>
  <c r="HY188" i="1"/>
  <c r="HL113" i="1"/>
  <c r="CH113" i="1"/>
  <c r="B114" i="1"/>
  <c r="IH112" i="1"/>
  <c r="IP112" i="1"/>
  <c r="IH111" i="1"/>
  <c r="IP111" i="1"/>
  <c r="HZ113" i="1"/>
  <c r="HY114" i="1"/>
  <c r="AR42" i="1"/>
  <c r="BC266" i="1"/>
  <c r="AT444" i="1" s="1"/>
  <c r="BC118" i="1"/>
  <c r="AR444" i="1" s="1"/>
  <c r="BC107" i="1"/>
  <c r="BC183" i="1"/>
  <c r="FE184" i="1" s="1"/>
  <c r="BB118" i="1"/>
  <c r="FD119" i="1" s="1"/>
  <c r="FE265" i="1"/>
  <c r="BB341" i="1"/>
  <c r="BU29" i="1"/>
  <c r="BV29" i="1" s="1"/>
  <c r="BW29" i="1" s="1"/>
  <c r="EC27" i="1"/>
  <c r="AR445" i="1"/>
  <c r="AH70" i="1"/>
  <c r="BM507" i="1" s="1"/>
  <c r="BM526" i="1" s="1"/>
  <c r="BM455" i="1"/>
  <c r="BM532" i="1"/>
  <c r="FD116" i="1"/>
  <c r="AB27" i="1"/>
  <c r="AE178" i="1"/>
  <c r="BC178" i="1" s="1"/>
  <c r="AE252" i="1"/>
  <c r="BC252" i="1" s="1"/>
  <c r="AE327" i="1"/>
  <c r="BC327" i="1" s="1"/>
  <c r="AE104" i="1"/>
  <c r="BC104" i="1" s="1"/>
  <c r="AE27" i="1"/>
  <c r="AE177" i="1"/>
  <c r="BC177" i="1" s="1"/>
  <c r="AE326" i="1"/>
  <c r="BC326" i="1" s="1"/>
  <c r="AE103" i="1"/>
  <c r="BC103" i="1" s="1"/>
  <c r="AE251" i="1"/>
  <c r="BC251" i="1" s="1"/>
  <c r="AE26" i="1"/>
  <c r="L26" i="1"/>
  <c r="H7" i="36"/>
  <c r="BG26" i="1" s="1"/>
  <c r="DO26" i="1" s="1"/>
  <c r="L28" i="1"/>
  <c r="H9" i="36"/>
  <c r="BG28" i="1" s="1"/>
  <c r="AF26" i="1"/>
  <c r="AM26" i="1"/>
  <c r="AM27" i="1"/>
  <c r="T9" i="40"/>
  <c r="W26" i="1"/>
  <c r="S7" i="36"/>
  <c r="BR26" i="1" s="1"/>
  <c r="DZ26" i="1" s="1"/>
  <c r="AP70" i="1"/>
  <c r="DR507" i="1" s="1"/>
  <c r="DR531" i="1" s="1"/>
  <c r="DR455" i="1"/>
  <c r="DR534" i="1"/>
  <c r="AF29" i="1"/>
  <c r="ER30" i="1"/>
  <c r="ER31" i="1"/>
  <c r="U27" i="1"/>
  <c r="Q8" i="36"/>
  <c r="BP27" i="1" s="1"/>
  <c r="AC370" i="1"/>
  <c r="AC220" i="1"/>
  <c r="BA184" i="1" s="1"/>
  <c r="EC29" i="1"/>
  <c r="T26" i="1"/>
  <c r="P7" i="36"/>
  <c r="BO26" i="1" s="1"/>
  <c r="DW26" i="1" s="1"/>
  <c r="T28" i="1"/>
  <c r="P9" i="36"/>
  <c r="BO28" i="1" s="1"/>
  <c r="FE266" i="1"/>
  <c r="BC295" i="1"/>
  <c r="BC146" i="1"/>
  <c r="AI25" i="1"/>
  <c r="AI23" i="1"/>
  <c r="AI21" i="1"/>
  <c r="AI19" i="1"/>
  <c r="AI17" i="1"/>
  <c r="AI15" i="1"/>
  <c r="AI13" i="1"/>
  <c r="AI11" i="1"/>
  <c r="AI9" i="1"/>
  <c r="AI7" i="1"/>
  <c r="AI5" i="1"/>
  <c r="AI24" i="1"/>
  <c r="AI22" i="1"/>
  <c r="AI20" i="1"/>
  <c r="AI18" i="1"/>
  <c r="AI16" i="1"/>
  <c r="AI14" i="1"/>
  <c r="AI12" i="1"/>
  <c r="AI10" i="1"/>
  <c r="AI8" i="1"/>
  <c r="AI6" i="1"/>
  <c r="AI66" i="1"/>
  <c r="BT469" i="1" s="1"/>
  <c r="AI54" i="1"/>
  <c r="BT457" i="1" s="1"/>
  <c r="AI63" i="1"/>
  <c r="BT466" i="1" s="1"/>
  <c r="AI47" i="1"/>
  <c r="BT450" i="1" s="1"/>
  <c r="AI51" i="1"/>
  <c r="BT454" i="1" s="1"/>
  <c r="AI55" i="1"/>
  <c r="BT458" i="1" s="1"/>
  <c r="AI62" i="1"/>
  <c r="BT465" i="1" s="1"/>
  <c r="AI59" i="1"/>
  <c r="BT462" i="1" s="1"/>
  <c r="AI52" i="1"/>
  <c r="AI65" i="1"/>
  <c r="BT468" i="1" s="1"/>
  <c r="AI57" i="1"/>
  <c r="BT460" i="1" s="1"/>
  <c r="AI44" i="1"/>
  <c r="BT447" i="1" s="1"/>
  <c r="AI45" i="1"/>
  <c r="BT448" i="1" s="1"/>
  <c r="AI60" i="1"/>
  <c r="BT463" i="1" s="1"/>
  <c r="AI48" i="1"/>
  <c r="BT451" i="1" s="1"/>
  <c r="AI49" i="1"/>
  <c r="BT452" i="1" s="1"/>
  <c r="AI61" i="1"/>
  <c r="BT464" i="1" s="1"/>
  <c r="AI53" i="1"/>
  <c r="BT456" i="1" s="1"/>
  <c r="AI50" i="1"/>
  <c r="BT453" i="1" s="1"/>
  <c r="AI58" i="1"/>
  <c r="BT461" i="1" s="1"/>
  <c r="AI64" i="1"/>
  <c r="BT467" i="1" s="1"/>
  <c r="AI43" i="1"/>
  <c r="BT446" i="1" s="1"/>
  <c r="AI46" i="1"/>
  <c r="BT449" i="1" s="1"/>
  <c r="AI56" i="1"/>
  <c r="BT459" i="1" s="1"/>
  <c r="AI30" i="1"/>
  <c r="AI37" i="1"/>
  <c r="AI39" i="1"/>
  <c r="AI42" i="1"/>
  <c r="BT445" i="1" s="1"/>
  <c r="BC259" i="1"/>
  <c r="FE260" i="1" s="1"/>
  <c r="BC261" i="1"/>
  <c r="FE261" i="1" s="1"/>
  <c r="BC263" i="1"/>
  <c r="FE263" i="1" s="1"/>
  <c r="FE342" i="1"/>
  <c r="AU445" i="1"/>
  <c r="AM70" i="1"/>
  <c r="CW507" i="1" s="1"/>
  <c r="CW536" i="1" s="1"/>
  <c r="CW455" i="1"/>
  <c r="CW520" i="1"/>
  <c r="AK6" i="1"/>
  <c r="AK25" i="1"/>
  <c r="AK23" i="1"/>
  <c r="AK21" i="1"/>
  <c r="AK19" i="1"/>
  <c r="AK17" i="1"/>
  <c r="AK15" i="1"/>
  <c r="AK13" i="1"/>
  <c r="AK11" i="1"/>
  <c r="AK9" i="1"/>
  <c r="AK7" i="1"/>
  <c r="AK5" i="1"/>
  <c r="AK24" i="1"/>
  <c r="AK22" i="1"/>
  <c r="AK20" i="1"/>
  <c r="AK18" i="1"/>
  <c r="AK16" i="1"/>
  <c r="AK14" i="1"/>
  <c r="AK12" i="1"/>
  <c r="AK10" i="1"/>
  <c r="AK8" i="1"/>
  <c r="AK65" i="1"/>
  <c r="CI468" i="1" s="1"/>
  <c r="AK43" i="1"/>
  <c r="AK44" i="1"/>
  <c r="AK56" i="1"/>
  <c r="CI459" i="1" s="1"/>
  <c r="AK50" i="1"/>
  <c r="CI453" i="1" s="1"/>
  <c r="AK54" i="1"/>
  <c r="CI457" i="1" s="1"/>
  <c r="AK45" i="1"/>
  <c r="AK66" i="1"/>
  <c r="CI469" i="1" s="1"/>
  <c r="AK57" i="1"/>
  <c r="CI460" i="1" s="1"/>
  <c r="AK55" i="1"/>
  <c r="CI458" i="1" s="1"/>
  <c r="AK60" i="1"/>
  <c r="CI463" i="1" s="1"/>
  <c r="AK61" i="1"/>
  <c r="CI464" i="1" s="1"/>
  <c r="AK62" i="1"/>
  <c r="CI465" i="1" s="1"/>
  <c r="AK52" i="1"/>
  <c r="AK59" i="1"/>
  <c r="CI462" i="1" s="1"/>
  <c r="AK58" i="1"/>
  <c r="CI461" i="1" s="1"/>
  <c r="AK48" i="1"/>
  <c r="AK63" i="1"/>
  <c r="CI466" i="1" s="1"/>
  <c r="AK53" i="1"/>
  <c r="CI456" i="1" s="1"/>
  <c r="AK64" i="1"/>
  <c r="CI467" i="1" s="1"/>
  <c r="AK49" i="1"/>
  <c r="CI452" i="1" s="1"/>
  <c r="AK47" i="1"/>
  <c r="AK46" i="1"/>
  <c r="AK51" i="1"/>
  <c r="CI454" i="1" s="1"/>
  <c r="AK30" i="1"/>
  <c r="AL444" i="1"/>
  <c r="AN444" i="1"/>
  <c r="BB370" i="1"/>
  <c r="AP33" i="1"/>
  <c r="EJ27" i="1"/>
  <c r="EO32" i="1"/>
  <c r="EO33" i="1"/>
  <c r="E11" i="40"/>
  <c r="E11" i="36"/>
  <c r="BD30" i="1" s="1"/>
  <c r="DS28" i="1"/>
  <c r="AC177" i="1"/>
  <c r="BA177" i="1" s="1"/>
  <c r="AC103" i="1"/>
  <c r="AC326" i="1"/>
  <c r="AC251" i="1"/>
  <c r="AC26" i="1"/>
  <c r="Z26" i="1"/>
  <c r="Z27" i="1"/>
  <c r="ET29" i="1"/>
  <c r="DG30" i="1"/>
  <c r="DK33" i="1"/>
  <c r="AI29" i="1"/>
  <c r="BD38" i="1"/>
  <c r="AF38" i="1"/>
  <c r="BU38" i="1"/>
  <c r="BV38" i="1" s="1"/>
  <c r="BW38" i="1" s="1"/>
  <c r="DP27" i="1"/>
  <c r="DP28" i="1"/>
  <c r="DI34" i="1"/>
  <c r="ED32" i="1"/>
  <c r="BB335" i="1"/>
  <c r="AT5" i="1"/>
  <c r="AT24" i="1"/>
  <c r="AT22" i="1"/>
  <c r="AT20" i="1"/>
  <c r="AT18" i="1"/>
  <c r="AT16" i="1"/>
  <c r="AT14" i="1"/>
  <c r="AT12" i="1"/>
  <c r="AT10" i="1"/>
  <c r="AT8" i="1"/>
  <c r="AT6" i="1"/>
  <c r="AT25" i="1"/>
  <c r="AT23" i="1"/>
  <c r="AT21" i="1"/>
  <c r="AT19" i="1"/>
  <c r="AT17" i="1"/>
  <c r="AT15" i="1"/>
  <c r="AT13" i="1"/>
  <c r="AT11" i="1"/>
  <c r="AT9" i="1"/>
  <c r="AT7" i="1"/>
  <c r="AT49" i="1"/>
  <c r="EV452" i="1" s="1"/>
  <c r="AT50" i="1"/>
  <c r="EV453" i="1" s="1"/>
  <c r="AT61" i="1"/>
  <c r="EV464" i="1" s="1"/>
  <c r="AT59" i="1"/>
  <c r="EV462" i="1" s="1"/>
  <c r="AT54" i="1"/>
  <c r="EV457" i="1" s="1"/>
  <c r="AT63" i="1"/>
  <c r="EV466" i="1" s="1"/>
  <c r="AT58" i="1"/>
  <c r="EV461" i="1" s="1"/>
  <c r="AT43" i="1"/>
  <c r="EV446" i="1" s="1"/>
  <c r="AT45" i="1"/>
  <c r="EV448" i="1" s="1"/>
  <c r="AT60" i="1"/>
  <c r="EV463" i="1" s="1"/>
  <c r="AT57" i="1"/>
  <c r="EV460" i="1" s="1"/>
  <c r="AT52" i="1"/>
  <c r="AT55" i="1"/>
  <c r="EV458" i="1" s="1"/>
  <c r="AT64" i="1"/>
  <c r="EV467" i="1" s="1"/>
  <c r="AT44" i="1"/>
  <c r="EV447" i="1" s="1"/>
  <c r="AT62" i="1"/>
  <c r="EV465" i="1" s="1"/>
  <c r="AT53" i="1"/>
  <c r="EV456" i="1" s="1"/>
  <c r="AT46" i="1"/>
  <c r="EV449" i="1" s="1"/>
  <c r="AT56" i="1"/>
  <c r="EV459" i="1" s="1"/>
  <c r="AT51" i="1"/>
  <c r="EV454" i="1" s="1"/>
  <c r="AT65" i="1"/>
  <c r="EV468" i="1" s="1"/>
  <c r="AT47" i="1"/>
  <c r="EV450" i="1" s="1"/>
  <c r="AT66" i="1"/>
  <c r="EV469" i="1" s="1"/>
  <c r="AT48" i="1"/>
  <c r="EV451" i="1" s="1"/>
  <c r="AT37" i="1"/>
  <c r="AT39" i="1"/>
  <c r="AP29" i="1"/>
  <c r="AP32" i="1"/>
  <c r="AS29" i="1"/>
  <c r="AS32" i="1"/>
  <c r="DR30" i="1"/>
  <c r="AK36" i="1"/>
  <c r="AQ30" i="1"/>
  <c r="AQ32" i="1"/>
  <c r="DJ37" i="1"/>
  <c r="BB337" i="1"/>
  <c r="FD337" i="1" s="1"/>
  <c r="BB340" i="1"/>
  <c r="FD340" i="1" s="1"/>
  <c r="EL31" i="1"/>
  <c r="EV31" i="1"/>
  <c r="EI32" i="1"/>
  <c r="EI33" i="1"/>
  <c r="E13" i="36"/>
  <c r="BD32" i="1" s="1"/>
  <c r="DL32" i="1" s="1"/>
  <c r="DS30" i="1"/>
  <c r="AJ31" i="1"/>
  <c r="BM514" i="1"/>
  <c r="BB193" i="1"/>
  <c r="AK445" i="1"/>
  <c r="BB180" i="1"/>
  <c r="BB338" i="1"/>
  <c r="S28" i="1"/>
  <c r="O9" i="36"/>
  <c r="BN28" i="1" s="1"/>
  <c r="DV29" i="1" s="1"/>
  <c r="S27" i="1"/>
  <c r="O8" i="36"/>
  <c r="BN27" i="1" s="1"/>
  <c r="L27" i="1"/>
  <c r="H8" i="36"/>
  <c r="BG27" i="1" s="1"/>
  <c r="DO27" i="1" s="1"/>
  <c r="AI40" i="1"/>
  <c r="EV27" i="1"/>
  <c r="AS7" i="53"/>
  <c r="DU27" i="1"/>
  <c r="AK38" i="1"/>
  <c r="AK42" i="1"/>
  <c r="Z28" i="1"/>
  <c r="AC179" i="1"/>
  <c r="AC328" i="1"/>
  <c r="AC105" i="1"/>
  <c r="AC253" i="1"/>
  <c r="AC28" i="1"/>
  <c r="W27" i="1"/>
  <c r="S8" i="36"/>
  <c r="BR27" i="1" s="1"/>
  <c r="W28" i="1"/>
  <c r="S9" i="36"/>
  <c r="BR28" i="1" s="1"/>
  <c r="DZ28" i="1" s="1"/>
  <c r="BC110" i="1"/>
  <c r="BC112" i="1"/>
  <c r="FE188" i="1"/>
  <c r="BC116" i="1"/>
  <c r="AS6" i="1"/>
  <c r="AS25" i="1"/>
  <c r="AS23" i="1"/>
  <c r="AS21" i="1"/>
  <c r="AS19" i="1"/>
  <c r="AS17" i="1"/>
  <c r="AS15" i="1"/>
  <c r="AS13" i="1"/>
  <c r="AS11" i="1"/>
  <c r="AS9" i="1"/>
  <c r="AS7" i="1"/>
  <c r="AS5" i="1"/>
  <c r="AS24" i="1"/>
  <c r="AS22" i="1"/>
  <c r="AS20" i="1"/>
  <c r="AS18" i="1"/>
  <c r="AS16" i="1"/>
  <c r="AS14" i="1"/>
  <c r="AS12" i="1"/>
  <c r="AS10" i="1"/>
  <c r="AS8" i="1"/>
  <c r="AS59" i="1"/>
  <c r="EN462" i="1" s="1"/>
  <c r="AS63" i="1"/>
  <c r="EN466" i="1" s="1"/>
  <c r="AS48" i="1"/>
  <c r="EN451" i="1" s="1"/>
  <c r="AS57" i="1"/>
  <c r="EN460" i="1" s="1"/>
  <c r="AS64" i="1"/>
  <c r="EN467" i="1" s="1"/>
  <c r="AS54" i="1"/>
  <c r="EN457" i="1" s="1"/>
  <c r="AS45" i="1"/>
  <c r="EN448" i="1" s="1"/>
  <c r="AS50" i="1"/>
  <c r="EN453" i="1" s="1"/>
  <c r="AS53" i="1"/>
  <c r="EN456" i="1" s="1"/>
  <c r="AS58" i="1"/>
  <c r="EN461" i="1" s="1"/>
  <c r="AS65" i="1"/>
  <c r="EN468" i="1" s="1"/>
  <c r="AS49" i="1"/>
  <c r="EN452" i="1" s="1"/>
  <c r="AS66" i="1"/>
  <c r="EN469" i="1" s="1"/>
  <c r="AS62" i="1"/>
  <c r="EN465" i="1" s="1"/>
  <c r="AS52" i="1"/>
  <c r="AS61" i="1"/>
  <c r="EN464" i="1" s="1"/>
  <c r="AS44" i="1"/>
  <c r="EN447" i="1" s="1"/>
  <c r="AS60" i="1"/>
  <c r="EN463" i="1" s="1"/>
  <c r="AS56" i="1"/>
  <c r="EN459" i="1" s="1"/>
  <c r="AS55" i="1"/>
  <c r="EN458" i="1" s="1"/>
  <c r="AS47" i="1"/>
  <c r="EN450" i="1" s="1"/>
  <c r="AS46" i="1"/>
  <c r="EN449" i="1" s="1"/>
  <c r="AS51" i="1"/>
  <c r="EN454" i="1" s="1"/>
  <c r="AS43" i="1"/>
  <c r="EN446" i="1" s="1"/>
  <c r="AS30" i="1"/>
  <c r="Q26" i="1"/>
  <c r="M7" i="36"/>
  <c r="BL26" i="1" s="1"/>
  <c r="DT26" i="1" s="1"/>
  <c r="Q27" i="1"/>
  <c r="M8" i="36"/>
  <c r="BL27" i="1" s="1"/>
  <c r="DT27" i="1" s="1"/>
  <c r="U26" i="1"/>
  <c r="Q7" i="36"/>
  <c r="BP26" i="1" s="1"/>
  <c r="DX26" i="1" s="1"/>
  <c r="U28" i="1"/>
  <c r="Q9" i="36"/>
  <c r="BP28" i="1" s="1"/>
  <c r="DF41" i="1"/>
  <c r="BS41" i="1"/>
  <c r="ET27" i="1"/>
  <c r="DJ33" i="1"/>
  <c r="FD258" i="1"/>
  <c r="BC220" i="1"/>
  <c r="FE192" i="1"/>
  <c r="AS444" i="1"/>
  <c r="BC370" i="1"/>
  <c r="BC109" i="1"/>
  <c r="AP31" i="1"/>
  <c r="AG32" i="1"/>
  <c r="DY33" i="1"/>
  <c r="DR28" i="1"/>
  <c r="DQ34" i="1"/>
  <c r="AK29" i="1"/>
  <c r="AD178" i="1"/>
  <c r="BB178" i="1" s="1"/>
  <c r="AD327" i="1"/>
  <c r="BB327" i="1" s="1"/>
  <c r="AD104" i="1"/>
  <c r="BB104" i="1" s="1"/>
  <c r="AD252" i="1"/>
  <c r="BB252" i="1" s="1"/>
  <c r="AD27" i="1"/>
  <c r="AA27" i="1"/>
  <c r="AD179" i="1"/>
  <c r="BB179" i="1" s="1"/>
  <c r="FD179" i="1" s="1"/>
  <c r="AD253" i="1"/>
  <c r="BB253" i="1" s="1"/>
  <c r="FD253" i="1" s="1"/>
  <c r="AD328" i="1"/>
  <c r="BB328" i="1" s="1"/>
  <c r="AD105" i="1"/>
  <c r="BB105" i="1" s="1"/>
  <c r="AD28" i="1"/>
  <c r="BC111" i="1"/>
  <c r="BC113" i="1"/>
  <c r="BC115" i="1"/>
  <c r="BC117" i="1"/>
  <c r="AI31" i="1"/>
  <c r="DY31" i="1"/>
  <c r="BA30" i="1"/>
  <c r="DI30" i="1" s="1"/>
  <c r="AX30" i="1"/>
  <c r="AC181" i="1"/>
  <c r="AC330" i="1"/>
  <c r="BA330" i="1" s="1"/>
  <c r="AC107" i="1"/>
  <c r="AC255" i="1"/>
  <c r="AC30" i="1"/>
  <c r="AX31" i="1"/>
  <c r="BA31" i="1"/>
  <c r="DI31" i="1" s="1"/>
  <c r="BB31" i="1"/>
  <c r="DJ31" i="1" s="1"/>
  <c r="AY31" i="1"/>
  <c r="DG31" i="1" s="1"/>
  <c r="BB264" i="1"/>
  <c r="FD264" i="1" s="1"/>
  <c r="BB231" i="1"/>
  <c r="BB233" i="1"/>
  <c r="BB235" i="1"/>
  <c r="BB239" i="1"/>
  <c r="BB242" i="1"/>
  <c r="BB245" i="1"/>
  <c r="BB236" i="1"/>
  <c r="FD236" i="1" s="1"/>
  <c r="BB240" i="1"/>
  <c r="FD240" i="1" s="1"/>
  <c r="BB246" i="1"/>
  <c r="BB248" i="1"/>
  <c r="BB232" i="1"/>
  <c r="FD232" i="1" s="1"/>
  <c r="BB234" i="1"/>
  <c r="FD234" i="1" s="1"/>
  <c r="BB237" i="1"/>
  <c r="FD237" i="1" s="1"/>
  <c r="BB241" i="1"/>
  <c r="FD241" i="1" s="1"/>
  <c r="BB243" i="1"/>
  <c r="FD243" i="1" s="1"/>
  <c r="BB250" i="1"/>
  <c r="BB230" i="1"/>
  <c r="BB238" i="1"/>
  <c r="BB244" i="1"/>
  <c r="FD244" i="1" s="1"/>
  <c r="BB247" i="1"/>
  <c r="BB249" i="1"/>
  <c r="BB290" i="1"/>
  <c r="BB279" i="1"/>
  <c r="BB276" i="1"/>
  <c r="BB280" i="1"/>
  <c r="BB283" i="1"/>
  <c r="BB278" i="1"/>
  <c r="BB288" i="1"/>
  <c r="BB284" i="1"/>
  <c r="BB268" i="1"/>
  <c r="BB287" i="1"/>
  <c r="BB270" i="1"/>
  <c r="BB274" i="1"/>
  <c r="BB275" i="1"/>
  <c r="BB281" i="1"/>
  <c r="BB291" i="1"/>
  <c r="BB285" i="1"/>
  <c r="BB286" i="1"/>
  <c r="BB273" i="1"/>
  <c r="BB282" i="1"/>
  <c r="BB272" i="1"/>
  <c r="BB289" i="1"/>
  <c r="BB271" i="1"/>
  <c r="BB277" i="1"/>
  <c r="BB269" i="1"/>
  <c r="DZ34" i="1"/>
  <c r="AZ29" i="1"/>
  <c r="BC29" i="1"/>
  <c r="BC28" i="1"/>
  <c r="AZ28" i="1"/>
  <c r="AE179" i="1"/>
  <c r="BC179" i="1" s="1"/>
  <c r="AE328" i="1"/>
  <c r="BC328" i="1" s="1"/>
  <c r="FE328" i="1" s="1"/>
  <c r="AE105" i="1"/>
  <c r="BC105" i="1" s="1"/>
  <c r="AE253" i="1"/>
  <c r="BC253" i="1" s="1"/>
  <c r="FE253" i="1" s="1"/>
  <c r="AE28" i="1"/>
  <c r="BC108" i="1"/>
  <c r="BC256" i="1"/>
  <c r="DV30" i="1"/>
  <c r="DO33" i="1"/>
  <c r="J28" i="1"/>
  <c r="F9" i="36"/>
  <c r="BE28" i="1" s="1"/>
  <c r="AL33" i="1"/>
  <c r="E9" i="36"/>
  <c r="BD28" i="1" s="1"/>
  <c r="E8" i="36"/>
  <c r="BD27" i="1" s="1"/>
  <c r="DU28" i="1"/>
  <c r="DX42" i="1"/>
  <c r="DX43" i="1"/>
  <c r="DN29" i="1"/>
  <c r="AH26" i="1"/>
  <c r="AH27" i="1"/>
  <c r="EC32" i="1"/>
  <c r="EC33" i="1"/>
  <c r="AQ29" i="1"/>
  <c r="BB330" i="1"/>
  <c r="AT30" i="1"/>
  <c r="AS34" i="1"/>
  <c r="AS38" i="1"/>
  <c r="AN30" i="1"/>
  <c r="AR30" i="1"/>
  <c r="DQ32" i="1"/>
  <c r="N28" i="1"/>
  <c r="J9" i="36"/>
  <c r="BI28" i="1" s="1"/>
  <c r="DF34" i="1"/>
  <c r="BB111" i="1"/>
  <c r="BB112" i="1"/>
  <c r="DZ32" i="1"/>
  <c r="EV29" i="1"/>
  <c r="AC468" i="1"/>
  <c r="DK468" i="1"/>
  <c r="DK455" i="1"/>
  <c r="AO70" i="1"/>
  <c r="DK507" i="1" s="1"/>
  <c r="DK537" i="1" s="1"/>
  <c r="AJ458" i="1"/>
  <c r="AJ528" i="1" s="1"/>
  <c r="CA458" i="1"/>
  <c r="AJ451" i="1"/>
  <c r="AJ521" i="1" s="1"/>
  <c r="CA451" i="1"/>
  <c r="CA453" i="1"/>
  <c r="AJ453" i="1"/>
  <c r="AJ523" i="1" s="1"/>
  <c r="AJ446" i="1"/>
  <c r="AJ516" i="1" s="1"/>
  <c r="AJ454" i="1"/>
  <c r="AJ524" i="1" s="1"/>
  <c r="CA454" i="1"/>
  <c r="CA467" i="1"/>
  <c r="AJ467" i="1"/>
  <c r="AJ537" i="1" s="1"/>
  <c r="AJ450" i="1"/>
  <c r="AJ520" i="1" s="1"/>
  <c r="AJ449" i="1"/>
  <c r="AJ519" i="1" s="1"/>
  <c r="AJ448" i="1"/>
  <c r="AJ518" i="1" s="1"/>
  <c r="CA462" i="1"/>
  <c r="AJ462" i="1"/>
  <c r="AJ532" i="1" s="1"/>
  <c r="BB262" i="1"/>
  <c r="FD262" i="1" s="1"/>
  <c r="BB26" i="1"/>
  <c r="DJ26" i="1" s="1"/>
  <c r="AY26" i="1"/>
  <c r="DG26" i="1" s="1"/>
  <c r="AS37" i="1"/>
  <c r="BM535" i="1"/>
  <c r="BM531" i="1"/>
  <c r="BM533" i="1"/>
  <c r="BM521" i="1"/>
  <c r="BM529" i="1"/>
  <c r="BA32" i="1"/>
  <c r="AX32" i="1"/>
  <c r="FD263" i="1"/>
  <c r="AT29" i="1"/>
  <c r="AZ27" i="1"/>
  <c r="BC27" i="1"/>
  <c r="AZ26" i="1"/>
  <c r="DH26" i="1" s="1"/>
  <c r="BC26" i="1"/>
  <c r="DK26" i="1" s="1"/>
  <c r="AB26" i="1"/>
  <c r="S26" i="1"/>
  <c r="O7" i="36"/>
  <c r="BN26" i="1" s="1"/>
  <c r="DV26" i="1" s="1"/>
  <c r="V26" i="1"/>
  <c r="R7" i="36"/>
  <c r="BQ26" i="1" s="1"/>
  <c r="DY26" i="1" s="1"/>
  <c r="V28" i="1"/>
  <c r="R9" i="36"/>
  <c r="BQ28" i="1" s="1"/>
  <c r="DS27" i="1"/>
  <c r="DR526" i="1"/>
  <c r="DR523" i="1"/>
  <c r="DR518" i="1"/>
  <c r="DR527" i="1"/>
  <c r="DR524" i="1"/>
  <c r="Q28" i="1"/>
  <c r="M9" i="36"/>
  <c r="BL28" i="1" s="1"/>
  <c r="DT28" i="1" s="1"/>
  <c r="AJ30" i="1"/>
  <c r="AJ26" i="1"/>
  <c r="AK31" i="1"/>
  <c r="AK33" i="1"/>
  <c r="AC146" i="1"/>
  <c r="BA106" i="1" s="1"/>
  <c r="AC295" i="1"/>
  <c r="AC6" i="1"/>
  <c r="AC25" i="1"/>
  <c r="AC23" i="1"/>
  <c r="AC21" i="1"/>
  <c r="AC19" i="1"/>
  <c r="AC17" i="1"/>
  <c r="AC15" i="1"/>
  <c r="AC13" i="1"/>
  <c r="AC11" i="1"/>
  <c r="AC9" i="1"/>
  <c r="AC7" i="1"/>
  <c r="AC5" i="1"/>
  <c r="AC24" i="1"/>
  <c r="AC22" i="1"/>
  <c r="AC20" i="1"/>
  <c r="AC18" i="1"/>
  <c r="AC16" i="1"/>
  <c r="AC14" i="1"/>
  <c r="AC12" i="1"/>
  <c r="AC10" i="1"/>
  <c r="AC8" i="1"/>
  <c r="AC59" i="1"/>
  <c r="AC462" i="1" s="1"/>
  <c r="AC64" i="1"/>
  <c r="AC467" i="1" s="1"/>
  <c r="AC53" i="1"/>
  <c r="AC456" i="1" s="1"/>
  <c r="AC54" i="1"/>
  <c r="AC457" i="1" s="1"/>
  <c r="AC44" i="1"/>
  <c r="AC447" i="1" s="1"/>
  <c r="AC45" i="1"/>
  <c r="AC448" i="1" s="1"/>
  <c r="AC56" i="1"/>
  <c r="AC459" i="1" s="1"/>
  <c r="AC43" i="1"/>
  <c r="AC446" i="1" s="1"/>
  <c r="AC50" i="1"/>
  <c r="AC453" i="1" s="1"/>
  <c r="AC52" i="1"/>
  <c r="AC63" i="1"/>
  <c r="AC466" i="1" s="1"/>
  <c r="AC60" i="1"/>
  <c r="AC463" i="1" s="1"/>
  <c r="AC51" i="1"/>
  <c r="AC454" i="1" s="1"/>
  <c r="AC47" i="1"/>
  <c r="AC450" i="1" s="1"/>
  <c r="AC55" i="1"/>
  <c r="AC458" i="1" s="1"/>
  <c r="AC49" i="1"/>
  <c r="AC452" i="1" s="1"/>
  <c r="AC62" i="1"/>
  <c r="AC465" i="1" s="1"/>
  <c r="AC58" i="1"/>
  <c r="AC461" i="1" s="1"/>
  <c r="AC57" i="1"/>
  <c r="AC460" i="1" s="1"/>
  <c r="AC46" i="1"/>
  <c r="AC449" i="1" s="1"/>
  <c r="AC48" i="1"/>
  <c r="AC451" i="1" s="1"/>
  <c r="AC66" i="1"/>
  <c r="AC61" i="1"/>
  <c r="AC464" i="1" s="1"/>
  <c r="AC65" i="1"/>
  <c r="AC42" i="1"/>
  <c r="AC445" i="1" s="1"/>
  <c r="AC39" i="1"/>
  <c r="AC37" i="1"/>
  <c r="AC35" i="1"/>
  <c r="AC34" i="1"/>
  <c r="AC38" i="1"/>
  <c r="AC40" i="1"/>
  <c r="AC36" i="1"/>
  <c r="AE70" i="1"/>
  <c r="AQ507" i="1" s="1"/>
  <c r="AQ520" i="1" s="1"/>
  <c r="AQ455" i="1"/>
  <c r="AQ536" i="1"/>
  <c r="BC230" i="1"/>
  <c r="BC238" i="1"/>
  <c r="BC244" i="1"/>
  <c r="BC247" i="1"/>
  <c r="BC249" i="1"/>
  <c r="BC232" i="1"/>
  <c r="BC234" i="1"/>
  <c r="BC237" i="1"/>
  <c r="BC241" i="1"/>
  <c r="BC243" i="1"/>
  <c r="BC250" i="1"/>
  <c r="FE250" i="1" s="1"/>
  <c r="BC236" i="1"/>
  <c r="BC240" i="1"/>
  <c r="BC246" i="1"/>
  <c r="BC248" i="1"/>
  <c r="BC231" i="1"/>
  <c r="BC233" i="1"/>
  <c r="BC235" i="1"/>
  <c r="BC239" i="1"/>
  <c r="BC242" i="1"/>
  <c r="BC245" i="1"/>
  <c r="FE245" i="1" s="1"/>
  <c r="BC270" i="1"/>
  <c r="BC288" i="1"/>
  <c r="BC274" i="1"/>
  <c r="BC283" i="1"/>
  <c r="BC286" i="1"/>
  <c r="BC268" i="1"/>
  <c r="BC285" i="1"/>
  <c r="BC277" i="1"/>
  <c r="BC280" i="1"/>
  <c r="BC284" i="1"/>
  <c r="BC278" i="1"/>
  <c r="BC290" i="1"/>
  <c r="BC272" i="1"/>
  <c r="BC281" i="1"/>
  <c r="BC282" i="1"/>
  <c r="BC275" i="1"/>
  <c r="BC273" i="1"/>
  <c r="BC276" i="1"/>
  <c r="BC271" i="1"/>
  <c r="BC291" i="1"/>
  <c r="BC289" i="1"/>
  <c r="BC287" i="1"/>
  <c r="BC279" i="1"/>
  <c r="BC269" i="1"/>
  <c r="BC83" i="1"/>
  <c r="BC84" i="1"/>
  <c r="BC87" i="1"/>
  <c r="BC88" i="1"/>
  <c r="BC92" i="1"/>
  <c r="BC96" i="1"/>
  <c r="BC91" i="1"/>
  <c r="BC95" i="1"/>
  <c r="BC99" i="1"/>
  <c r="BC100" i="1"/>
  <c r="BC82" i="1"/>
  <c r="BC86" i="1"/>
  <c r="BC85" i="1"/>
  <c r="BC89" i="1"/>
  <c r="FE89" i="1" s="1"/>
  <c r="BC90" i="1"/>
  <c r="BC94" i="1"/>
  <c r="BC98" i="1"/>
  <c r="BC93" i="1"/>
  <c r="BC97" i="1"/>
  <c r="BC101" i="1"/>
  <c r="FE101" i="1" s="1"/>
  <c r="BC102" i="1"/>
  <c r="BC130" i="1"/>
  <c r="BC142" i="1"/>
  <c r="BC124" i="1"/>
  <c r="BC133" i="1"/>
  <c r="BC134" i="1"/>
  <c r="BC127" i="1"/>
  <c r="BC131" i="1"/>
  <c r="BC128" i="1"/>
  <c r="BC123" i="1"/>
  <c r="BC143" i="1"/>
  <c r="FE144" i="1" s="1"/>
  <c r="BC129" i="1"/>
  <c r="BC141" i="1"/>
  <c r="BC139" i="1"/>
  <c r="BC125" i="1"/>
  <c r="BC121" i="1"/>
  <c r="BC122" i="1"/>
  <c r="BC140" i="1"/>
  <c r="BC126" i="1"/>
  <c r="BC135" i="1"/>
  <c r="BC138" i="1"/>
  <c r="BC120" i="1"/>
  <c r="BC132" i="1"/>
  <c r="BC136" i="1"/>
  <c r="BC137" i="1"/>
  <c r="BC255" i="1"/>
  <c r="AI41" i="1"/>
  <c r="BT444" i="1" s="1"/>
  <c r="AI34" i="1"/>
  <c r="DL39" i="1"/>
  <c r="ED28" i="1"/>
  <c r="FE334" i="1"/>
  <c r="DO32" i="1"/>
  <c r="FE193" i="1"/>
  <c r="AS445" i="1"/>
  <c r="I33" i="1"/>
  <c r="X33" i="1" s="1"/>
  <c r="E14" i="36"/>
  <c r="AM29" i="1"/>
  <c r="CW535" i="1"/>
  <c r="CW529" i="1"/>
  <c r="CW523" i="1"/>
  <c r="CW521" i="1"/>
  <c r="AJ445" i="1"/>
  <c r="AJ515" i="1" s="1"/>
  <c r="AK37" i="1"/>
  <c r="AK41" i="1"/>
  <c r="EC31" i="1"/>
  <c r="FD113" i="1"/>
  <c r="BB181" i="1"/>
  <c r="FD181" i="1" s="1"/>
  <c r="BB158" i="1"/>
  <c r="BB160" i="1"/>
  <c r="BB162" i="1"/>
  <c r="BB164" i="1"/>
  <c r="BB172" i="1"/>
  <c r="BB176" i="1"/>
  <c r="BB156" i="1"/>
  <c r="BB167" i="1"/>
  <c r="BB169" i="1"/>
  <c r="BB171" i="1"/>
  <c r="BB175" i="1"/>
  <c r="BB157" i="1"/>
  <c r="BB159" i="1"/>
  <c r="FD159" i="1" s="1"/>
  <c r="BB161" i="1"/>
  <c r="FD161" i="1" s="1"/>
  <c r="BB163" i="1"/>
  <c r="FD163" i="1" s="1"/>
  <c r="BB165" i="1"/>
  <c r="FD165" i="1" s="1"/>
  <c r="BB174" i="1"/>
  <c r="BB166" i="1"/>
  <c r="FD166" i="1" s="1"/>
  <c r="BB168" i="1"/>
  <c r="BB170" i="1"/>
  <c r="BB173" i="1"/>
  <c r="FD173" i="1" s="1"/>
  <c r="BB200" i="1"/>
  <c r="BB208" i="1"/>
  <c r="BB198" i="1"/>
  <c r="BB197" i="1"/>
  <c r="BB207" i="1"/>
  <c r="BB203" i="1"/>
  <c r="BB195" i="1"/>
  <c r="BB212" i="1"/>
  <c r="BB210" i="1"/>
  <c r="BB213" i="1"/>
  <c r="BB196" i="1"/>
  <c r="BB215" i="1"/>
  <c r="BB201" i="1"/>
  <c r="BB216" i="1"/>
  <c r="FD216" i="1" s="1"/>
  <c r="BB217" i="1"/>
  <c r="BB205" i="1"/>
  <c r="BB202" i="1"/>
  <c r="BB206" i="1"/>
  <c r="BB211" i="1"/>
  <c r="BB199" i="1"/>
  <c r="BB209" i="1"/>
  <c r="BB204" i="1"/>
  <c r="BB214" i="1"/>
  <c r="BB194" i="1"/>
  <c r="BB305" i="1"/>
  <c r="BB325" i="1"/>
  <c r="BB320" i="1"/>
  <c r="BB311" i="1"/>
  <c r="BB307" i="1"/>
  <c r="BB324" i="1"/>
  <c r="BB322" i="1"/>
  <c r="BB318" i="1"/>
  <c r="BB315" i="1"/>
  <c r="BB313" i="1"/>
  <c r="BB309" i="1"/>
  <c r="BB321" i="1"/>
  <c r="BB317" i="1"/>
  <c r="BB310" i="1"/>
  <c r="BB306" i="1"/>
  <c r="FD306" i="1" s="1"/>
  <c r="BB323" i="1"/>
  <c r="BB319" i="1"/>
  <c r="BB316" i="1"/>
  <c r="BB314" i="1"/>
  <c r="BB312" i="1"/>
  <c r="FD312" i="1" s="1"/>
  <c r="BB308" i="1"/>
  <c r="FD308" i="1" s="1"/>
  <c r="BB345" i="1"/>
  <c r="BB366" i="1"/>
  <c r="BB360" i="1"/>
  <c r="BB348" i="1"/>
  <c r="BB365" i="1"/>
  <c r="BB354" i="1"/>
  <c r="BB351" i="1"/>
  <c r="BB355" i="1"/>
  <c r="BB364" i="1"/>
  <c r="BB346" i="1"/>
  <c r="BB358" i="1"/>
  <c r="BB353" i="1"/>
  <c r="BB344" i="1"/>
  <c r="BB363" i="1"/>
  <c r="BB343" i="1"/>
  <c r="BB349" i="1"/>
  <c r="BB357" i="1"/>
  <c r="BB347" i="1"/>
  <c r="BB362" i="1"/>
  <c r="BB361" i="1"/>
  <c r="BB350" i="1"/>
  <c r="BB356" i="1"/>
  <c r="BB352" i="1"/>
  <c r="BB359" i="1"/>
  <c r="EE29" i="1"/>
  <c r="AI38" i="1"/>
  <c r="J26" i="1"/>
  <c r="F7" i="36"/>
  <c r="BE26" i="1" s="1"/>
  <c r="DM26" i="1" s="1"/>
  <c r="J27" i="1"/>
  <c r="F8" i="36"/>
  <c r="BE27" i="1" s="1"/>
  <c r="DM27" i="1" s="1"/>
  <c r="AM28" i="1"/>
  <c r="AK40" i="1"/>
  <c r="BS35" i="1"/>
  <c r="AX26" i="1"/>
  <c r="BA26" i="1"/>
  <c r="DI26" i="1" s="1"/>
  <c r="AX27" i="1"/>
  <c r="BA27" i="1"/>
  <c r="DI27" i="1" s="1"/>
  <c r="AC178" i="1"/>
  <c r="AC327" i="1"/>
  <c r="BA327" i="1" s="1"/>
  <c r="AC104" i="1"/>
  <c r="AC252" i="1"/>
  <c r="BA252" i="1" s="1"/>
  <c r="AC27" i="1"/>
  <c r="DJ30" i="1"/>
  <c r="DZ30" i="1"/>
  <c r="DO29" i="1"/>
  <c r="BD42" i="1"/>
  <c r="AF42" i="1"/>
  <c r="AY445" i="1" s="1"/>
  <c r="BU42" i="1"/>
  <c r="BV42" i="1" s="1"/>
  <c r="BW42" i="1" s="1"/>
  <c r="AJ27" i="1"/>
  <c r="AJ28" i="1"/>
  <c r="N27" i="1"/>
  <c r="J8" i="36"/>
  <c r="BI27" i="1" s="1"/>
  <c r="N26" i="1"/>
  <c r="J7" i="36"/>
  <c r="BI26" i="1" s="1"/>
  <c r="DQ26" i="1" s="1"/>
  <c r="AC29" i="1"/>
  <c r="BB185" i="1"/>
  <c r="FD185" i="1" s="1"/>
  <c r="BB186" i="1"/>
  <c r="AT41" i="1"/>
  <c r="EV444" i="1" s="1"/>
  <c r="AI35" i="1"/>
  <c r="DY29" i="1"/>
  <c r="AL27" i="1"/>
  <c r="DW32" i="1"/>
  <c r="DW33" i="1"/>
  <c r="DG37" i="1"/>
  <c r="BB188" i="1"/>
  <c r="FD188" i="1" s="1"/>
  <c r="BB191" i="1"/>
  <c r="AT35" i="1"/>
  <c r="BF455" i="1"/>
  <c r="AG70" i="1"/>
  <c r="BF507" i="1" s="1"/>
  <c r="BF516" i="1" s="1"/>
  <c r="AL70" i="1"/>
  <c r="CP507" i="1" s="1"/>
  <c r="CP455" i="1"/>
  <c r="CP528" i="1"/>
  <c r="AF32" i="1"/>
  <c r="AN29" i="1"/>
  <c r="AR29" i="1"/>
  <c r="DP31" i="1"/>
  <c r="AC32" i="1"/>
  <c r="AQ25" i="1"/>
  <c r="AQ23" i="1"/>
  <c r="AQ21" i="1"/>
  <c r="AQ19" i="1"/>
  <c r="AQ17" i="1"/>
  <c r="AQ15" i="1"/>
  <c r="AQ13" i="1"/>
  <c r="AQ11" i="1"/>
  <c r="AQ9" i="1"/>
  <c r="AQ7" i="1"/>
  <c r="AQ5" i="1"/>
  <c r="AQ24" i="1"/>
  <c r="AQ22" i="1"/>
  <c r="AQ20" i="1"/>
  <c r="AQ18" i="1"/>
  <c r="AQ16" i="1"/>
  <c r="AQ14" i="1"/>
  <c r="AQ12" i="1"/>
  <c r="AQ10" i="1"/>
  <c r="AQ8" i="1"/>
  <c r="AQ6" i="1"/>
  <c r="AQ49" i="1"/>
  <c r="DY452" i="1" s="1"/>
  <c r="AQ61" i="1"/>
  <c r="DY464" i="1" s="1"/>
  <c r="AQ56" i="1"/>
  <c r="DY459" i="1" s="1"/>
  <c r="AQ47" i="1"/>
  <c r="DY450" i="1" s="1"/>
  <c r="AQ44" i="1"/>
  <c r="DY447" i="1" s="1"/>
  <c r="AQ43" i="1"/>
  <c r="DY446" i="1" s="1"/>
  <c r="AQ59" i="1"/>
  <c r="DY462" i="1" s="1"/>
  <c r="AQ55" i="1"/>
  <c r="DY458" i="1" s="1"/>
  <c r="AQ63" i="1"/>
  <c r="DY466" i="1" s="1"/>
  <c r="AQ66" i="1"/>
  <c r="DY469" i="1" s="1"/>
  <c r="AQ45" i="1"/>
  <c r="DY448" i="1" s="1"/>
  <c r="AQ50" i="1"/>
  <c r="DY453" i="1" s="1"/>
  <c r="AQ65" i="1"/>
  <c r="DY468" i="1" s="1"/>
  <c r="AQ52" i="1"/>
  <c r="AQ58" i="1"/>
  <c r="DY461" i="1" s="1"/>
  <c r="AQ46" i="1"/>
  <c r="DY449" i="1" s="1"/>
  <c r="AQ51" i="1"/>
  <c r="DY454" i="1" s="1"/>
  <c r="AQ57" i="1"/>
  <c r="DY460" i="1" s="1"/>
  <c r="AQ62" i="1"/>
  <c r="DY465" i="1" s="1"/>
  <c r="AQ48" i="1"/>
  <c r="DY451" i="1" s="1"/>
  <c r="AQ54" i="1"/>
  <c r="DY457" i="1" s="1"/>
  <c r="AQ53" i="1"/>
  <c r="DY456" i="1" s="1"/>
  <c r="AQ60" i="1"/>
  <c r="DY463" i="1" s="1"/>
  <c r="AQ64" i="1"/>
  <c r="DY467" i="1" s="1"/>
  <c r="AQ33" i="1"/>
  <c r="AM445" i="1"/>
  <c r="BB342" i="1"/>
  <c r="DJ42" i="1"/>
  <c r="DJ43" i="1"/>
  <c r="DG42" i="1"/>
  <c r="DG43" i="1"/>
  <c r="FD254" i="1"/>
  <c r="BB329" i="1"/>
  <c r="BB189" i="1"/>
  <c r="FD189" i="1" s="1"/>
  <c r="AA70" i="1"/>
  <c r="O507" i="1" s="1"/>
  <c r="O526" i="1" s="1"/>
  <c r="O455" i="1"/>
  <c r="O516" i="1"/>
  <c r="AT40" i="1"/>
  <c r="ES27" i="1"/>
  <c r="EL27" i="1"/>
  <c r="V27" i="1"/>
  <c r="R8" i="36"/>
  <c r="BQ27" i="1" s="1"/>
  <c r="DY27" i="1" s="1"/>
  <c r="DU31" i="1"/>
  <c r="AO26" i="1"/>
  <c r="AO27" i="1"/>
  <c r="AR32" i="1"/>
  <c r="AH28" i="1"/>
  <c r="AC33" i="1"/>
  <c r="BA28" i="1"/>
  <c r="DI28" i="1" s="1"/>
  <c r="AX28" i="1"/>
  <c r="AQ40" i="1"/>
  <c r="AQ36" i="1"/>
  <c r="BB190" i="1"/>
  <c r="EW27" i="1"/>
  <c r="EW28" i="1"/>
  <c r="BC258" i="1"/>
  <c r="BC114" i="1"/>
  <c r="FE190" i="1"/>
  <c r="AS41" i="1"/>
  <c r="EN444" i="1" s="1"/>
  <c r="BD40" i="1"/>
  <c r="AF40" i="1"/>
  <c r="BU40" i="1"/>
  <c r="BV40" i="1" s="1"/>
  <c r="BW40" i="1" s="1"/>
  <c r="EQ27" i="1"/>
  <c r="AO33" i="1"/>
  <c r="EU28" i="1"/>
  <c r="Z5" i="1"/>
  <c r="Z24" i="1"/>
  <c r="Z22" i="1"/>
  <c r="Z20" i="1"/>
  <c r="Z18" i="1"/>
  <c r="Z16" i="1"/>
  <c r="Z14" i="1"/>
  <c r="Z12" i="1"/>
  <c r="Z10" i="1"/>
  <c r="Z8" i="1"/>
  <c r="Z6" i="1"/>
  <c r="Z25" i="1"/>
  <c r="Z23" i="1"/>
  <c r="Z21" i="1"/>
  <c r="Z19" i="1"/>
  <c r="Z17" i="1"/>
  <c r="Z15" i="1"/>
  <c r="Z13" i="1"/>
  <c r="Z11" i="1"/>
  <c r="Z9" i="1"/>
  <c r="Z7" i="1"/>
  <c r="Z44" i="1"/>
  <c r="H447" i="1" s="1"/>
  <c r="Z50" i="1"/>
  <c r="H453" i="1" s="1"/>
  <c r="Z52" i="1"/>
  <c r="Z60" i="1"/>
  <c r="H463" i="1" s="1"/>
  <c r="Z48" i="1"/>
  <c r="H451" i="1" s="1"/>
  <c r="Z51" i="1"/>
  <c r="H454" i="1" s="1"/>
  <c r="Z47" i="1"/>
  <c r="H450" i="1" s="1"/>
  <c r="Z55" i="1"/>
  <c r="H458" i="1" s="1"/>
  <c r="Z49" i="1"/>
  <c r="H452" i="1" s="1"/>
  <c r="Z53" i="1"/>
  <c r="H456" i="1" s="1"/>
  <c r="Z58" i="1"/>
  <c r="H461" i="1" s="1"/>
  <c r="Z54" i="1"/>
  <c r="H457" i="1" s="1"/>
  <c r="Z45" i="1"/>
  <c r="H448" i="1" s="1"/>
  <c r="Z56" i="1"/>
  <c r="H459" i="1" s="1"/>
  <c r="Z43" i="1"/>
  <c r="H446" i="1" s="1"/>
  <c r="Z63" i="1"/>
  <c r="H466" i="1" s="1"/>
  <c r="Z66" i="1"/>
  <c r="H469" i="1" s="1"/>
  <c r="Z61" i="1"/>
  <c r="H464" i="1" s="1"/>
  <c r="Z65" i="1"/>
  <c r="H468" i="1" s="1"/>
  <c r="Z59" i="1"/>
  <c r="H462" i="1" s="1"/>
  <c r="Z62" i="1"/>
  <c r="H465" i="1" s="1"/>
  <c r="Z64" i="1"/>
  <c r="H467" i="1" s="1"/>
  <c r="Z57" i="1"/>
  <c r="H460" i="1" s="1"/>
  <c r="Z46" i="1"/>
  <c r="H449" i="1" s="1"/>
  <c r="Z39" i="1"/>
  <c r="Z34" i="1"/>
  <c r="Z42" i="1"/>
  <c r="H445" i="1" s="1"/>
  <c r="Z40" i="1"/>
  <c r="Z36" i="1"/>
  <c r="Z37" i="1"/>
  <c r="Z35" i="1"/>
  <c r="Z38" i="1"/>
  <c r="T27" i="1"/>
  <c r="P8" i="36"/>
  <c r="BO27" i="1" s="1"/>
  <c r="DW27" i="1" s="1"/>
  <c r="BB332" i="1"/>
  <c r="FD333" i="1" s="1"/>
  <c r="BB183" i="1"/>
  <c r="DG32" i="1"/>
  <c r="BC156" i="1"/>
  <c r="BC167" i="1"/>
  <c r="BC169" i="1"/>
  <c r="BC171" i="1"/>
  <c r="BC175" i="1"/>
  <c r="BC157" i="1"/>
  <c r="BC159" i="1"/>
  <c r="BC161" i="1"/>
  <c r="BC163" i="1"/>
  <c r="BC165" i="1"/>
  <c r="BC174" i="1"/>
  <c r="BC166" i="1"/>
  <c r="FE166" i="1" s="1"/>
  <c r="BC168" i="1"/>
  <c r="BC170" i="1"/>
  <c r="BC173" i="1"/>
  <c r="BC158" i="1"/>
  <c r="FE158" i="1" s="1"/>
  <c r="BC160" i="1"/>
  <c r="FE160" i="1" s="1"/>
  <c r="BC162" i="1"/>
  <c r="FE162" i="1" s="1"/>
  <c r="BC164" i="1"/>
  <c r="FE164" i="1" s="1"/>
  <c r="BC172" i="1"/>
  <c r="FE172" i="1" s="1"/>
  <c r="BC176" i="1"/>
  <c r="FE176" i="1" s="1"/>
  <c r="BC197" i="1"/>
  <c r="BC206" i="1"/>
  <c r="BC213" i="1"/>
  <c r="BC205" i="1"/>
  <c r="BC200" i="1"/>
  <c r="BC207" i="1"/>
  <c r="BC209" i="1"/>
  <c r="BC208" i="1"/>
  <c r="BC212" i="1"/>
  <c r="BC201" i="1"/>
  <c r="BC199" i="1"/>
  <c r="BC194" i="1"/>
  <c r="BC211" i="1"/>
  <c r="BC217" i="1"/>
  <c r="BC203" i="1"/>
  <c r="BC215" i="1"/>
  <c r="BC210" i="1"/>
  <c r="BC195" i="1"/>
  <c r="BC196" i="1"/>
  <c r="BC204" i="1"/>
  <c r="BC216" i="1"/>
  <c r="BC198" i="1"/>
  <c r="BC214" i="1"/>
  <c r="BC202" i="1"/>
  <c r="BC306" i="1"/>
  <c r="BC316" i="1"/>
  <c r="BC315" i="1"/>
  <c r="BC314" i="1"/>
  <c r="BC313" i="1"/>
  <c r="BC312" i="1"/>
  <c r="BC309" i="1"/>
  <c r="BC308" i="1"/>
  <c r="BC305" i="1"/>
  <c r="FE306" i="1" s="1"/>
  <c r="BC325" i="1"/>
  <c r="BC311" i="1"/>
  <c r="BC310" i="1"/>
  <c r="BC307" i="1"/>
  <c r="FE307" i="1" s="1"/>
  <c r="BC324" i="1"/>
  <c r="BC323" i="1"/>
  <c r="BC322" i="1"/>
  <c r="BC319" i="1"/>
  <c r="BC318" i="1"/>
  <c r="BC321" i="1"/>
  <c r="BC320" i="1"/>
  <c r="BC317" i="1"/>
  <c r="BC366" i="1"/>
  <c r="BC364" i="1"/>
  <c r="BC359" i="1"/>
  <c r="BC344" i="1"/>
  <c r="BC345" i="1"/>
  <c r="BC353" i="1"/>
  <c r="BC365" i="1"/>
  <c r="BC347" i="1"/>
  <c r="BC363" i="1"/>
  <c r="BC351" i="1"/>
  <c r="BC346" i="1"/>
  <c r="BC352" i="1"/>
  <c r="BC355" i="1"/>
  <c r="BC362" i="1"/>
  <c r="BC354" i="1"/>
  <c r="BC360" i="1"/>
  <c r="BC349" i="1"/>
  <c r="BC356" i="1"/>
  <c r="BC358" i="1"/>
  <c r="BC357" i="1"/>
  <c r="BC361" i="1"/>
  <c r="BC350" i="1"/>
  <c r="BC348" i="1"/>
  <c r="BC343" i="1"/>
  <c r="DH30" i="1"/>
  <c r="BC257" i="1"/>
  <c r="FE257" i="1" s="1"/>
  <c r="BC332" i="1"/>
  <c r="DV34" i="1"/>
  <c r="AS33" i="1"/>
  <c r="AL28" i="1"/>
  <c r="AL26" i="1"/>
  <c r="AF5" i="1"/>
  <c r="AF24" i="1"/>
  <c r="AF22" i="1"/>
  <c r="AF20" i="1"/>
  <c r="AF18" i="1"/>
  <c r="AF16" i="1"/>
  <c r="AF14" i="1"/>
  <c r="AF12" i="1"/>
  <c r="AF10" i="1"/>
  <c r="AF8" i="1"/>
  <c r="AF6" i="1"/>
  <c r="AF25" i="1"/>
  <c r="AF23" i="1"/>
  <c r="AF21" i="1"/>
  <c r="AF19" i="1"/>
  <c r="AF17" i="1"/>
  <c r="AF15" i="1"/>
  <c r="AF13" i="1"/>
  <c r="AF11" i="1"/>
  <c r="AF9" i="1"/>
  <c r="AF7" i="1"/>
  <c r="AF50" i="1"/>
  <c r="AY453" i="1" s="1"/>
  <c r="AF63" i="1"/>
  <c r="AY466" i="1" s="1"/>
  <c r="AF44" i="1"/>
  <c r="AY447" i="1" s="1"/>
  <c r="AF64" i="1"/>
  <c r="AY467" i="1" s="1"/>
  <c r="AF52" i="1"/>
  <c r="AF60" i="1"/>
  <c r="AY463" i="1" s="1"/>
  <c r="AF45" i="1"/>
  <c r="AY448" i="1" s="1"/>
  <c r="AF46" i="1"/>
  <c r="AY449" i="1" s="1"/>
  <c r="AF49" i="1"/>
  <c r="AY452" i="1" s="1"/>
  <c r="AF61" i="1"/>
  <c r="AY464" i="1" s="1"/>
  <c r="AF62" i="1"/>
  <c r="AY465" i="1" s="1"/>
  <c r="AF55" i="1"/>
  <c r="AY458" i="1" s="1"/>
  <c r="AF48" i="1"/>
  <c r="AY451" i="1" s="1"/>
  <c r="AF57" i="1"/>
  <c r="AY460" i="1" s="1"/>
  <c r="AF43" i="1"/>
  <c r="AY446" i="1" s="1"/>
  <c r="AF65" i="1"/>
  <c r="AY468" i="1" s="1"/>
  <c r="AF54" i="1"/>
  <c r="AY457" i="1" s="1"/>
  <c r="AF51" i="1"/>
  <c r="AY454" i="1" s="1"/>
  <c r="AF47" i="1"/>
  <c r="AY450" i="1" s="1"/>
  <c r="AF59" i="1"/>
  <c r="AY462" i="1" s="1"/>
  <c r="AF58" i="1"/>
  <c r="AY461" i="1" s="1"/>
  <c r="AF66" i="1"/>
  <c r="AY469" i="1" s="1"/>
  <c r="AF56" i="1"/>
  <c r="AY459" i="1" s="1"/>
  <c r="AF53" i="1"/>
  <c r="AY456" i="1" s="1"/>
  <c r="DL41" i="1"/>
  <c r="DQ29" i="1"/>
  <c r="AQ34" i="1"/>
  <c r="AQ31" i="1"/>
  <c r="BB27" i="1"/>
  <c r="AY27" i="1"/>
  <c r="DG27" i="1" s="1"/>
  <c r="AY28" i="1"/>
  <c r="BB28" i="1"/>
  <c r="DJ29" i="1" s="1"/>
  <c r="AA28" i="1"/>
  <c r="AT33" i="1"/>
  <c r="BC185" i="1"/>
  <c r="FE185" i="1" s="1"/>
  <c r="BC336" i="1"/>
  <c r="FE336" i="1" s="1"/>
  <c r="BC338" i="1"/>
  <c r="FE338" i="1" s="1"/>
  <c r="BC340" i="1"/>
  <c r="FE340" i="1" s="1"/>
  <c r="AI32" i="1"/>
  <c r="BC267" i="1"/>
  <c r="BD36" i="1"/>
  <c r="AF36" i="1"/>
  <c r="Z30" i="1"/>
  <c r="BU30" i="1"/>
  <c r="BV30" i="1" s="1"/>
  <c r="BW30" i="1" s="1"/>
  <c r="AC182" i="1"/>
  <c r="AC331" i="1"/>
  <c r="BA331" i="1" s="1"/>
  <c r="FC331" i="1" s="1"/>
  <c r="AC108" i="1"/>
  <c r="AC256" i="1"/>
  <c r="BA256" i="1" s="1"/>
  <c r="AC31" i="1"/>
  <c r="Z31" i="1"/>
  <c r="BU31" i="1"/>
  <c r="BV31" i="1" s="1"/>
  <c r="BW31" i="1" s="1"/>
  <c r="AA31" i="1"/>
  <c r="AD182" i="1"/>
  <c r="BB182" i="1" s="1"/>
  <c r="FD182" i="1" s="1"/>
  <c r="AD331" i="1"/>
  <c r="BB331" i="1" s="1"/>
  <c r="FD331" i="1" s="1"/>
  <c r="AD108" i="1"/>
  <c r="BB108" i="1" s="1"/>
  <c r="AD256" i="1"/>
  <c r="BB256" i="1" s="1"/>
  <c r="FD257" i="1" s="1"/>
  <c r="AD31" i="1"/>
  <c r="BB82" i="1"/>
  <c r="BB87" i="1"/>
  <c r="BB89" i="1"/>
  <c r="BB97" i="1"/>
  <c r="BB98" i="1"/>
  <c r="BB99" i="1"/>
  <c r="BB84" i="1"/>
  <c r="BB88" i="1"/>
  <c r="FD88" i="1" s="1"/>
  <c r="BB93" i="1"/>
  <c r="BB94" i="1"/>
  <c r="BB102" i="1"/>
  <c r="BB85" i="1"/>
  <c r="BB90" i="1"/>
  <c r="FD90" i="1" s="1"/>
  <c r="BB95" i="1"/>
  <c r="FD95" i="1" s="1"/>
  <c r="BB96" i="1"/>
  <c r="BB83" i="1"/>
  <c r="BB86" i="1"/>
  <c r="BB91" i="1"/>
  <c r="BB92" i="1"/>
  <c r="BB100" i="1"/>
  <c r="FD100" i="1" s="1"/>
  <c r="BB101" i="1"/>
  <c r="BB124" i="1"/>
  <c r="BB137" i="1"/>
  <c r="BB138" i="1"/>
  <c r="BB141" i="1"/>
  <c r="BB127" i="1"/>
  <c r="BB129" i="1"/>
  <c r="BB134" i="1"/>
  <c r="BB143" i="1"/>
  <c r="BB125" i="1"/>
  <c r="BB142" i="1"/>
  <c r="FD142" i="1" s="1"/>
  <c r="BB131" i="1"/>
  <c r="BB128" i="1"/>
  <c r="BB132" i="1"/>
  <c r="BB123" i="1"/>
  <c r="BB135" i="1"/>
  <c r="BB130" i="1"/>
  <c r="BB133" i="1"/>
  <c r="BB121" i="1"/>
  <c r="BB140" i="1"/>
  <c r="BB136" i="1"/>
  <c r="BB120" i="1"/>
  <c r="BB122" i="1"/>
  <c r="BB126" i="1"/>
  <c r="BB139" i="1"/>
  <c r="BB266" i="1"/>
  <c r="AJ514" i="1"/>
  <c r="AB29" i="1"/>
  <c r="AE180" i="1"/>
  <c r="BC180" i="1" s="1"/>
  <c r="FE180" i="1" s="1"/>
  <c r="AE254" i="1"/>
  <c r="BC254" i="1" s="1"/>
  <c r="AE329" i="1"/>
  <c r="BC329" i="1" s="1"/>
  <c r="FE329" i="1" s="1"/>
  <c r="AE106" i="1"/>
  <c r="BC106" i="1" s="1"/>
  <c r="AE29" i="1"/>
  <c r="AB28" i="1"/>
  <c r="BC331" i="1"/>
  <c r="FE331" i="1" s="1"/>
  <c r="BC182" i="1"/>
  <c r="FE182" i="1" s="1"/>
  <c r="AI33" i="1"/>
  <c r="EJ28" i="1"/>
  <c r="DR33" i="1"/>
  <c r="DR34" i="1"/>
  <c r="AF28" i="1"/>
  <c r="AF27" i="1"/>
  <c r="DD455" i="1"/>
  <c r="AN70" i="1"/>
  <c r="DD507" i="1" s="1"/>
  <c r="DD530" i="1" s="1"/>
  <c r="AO28" i="1"/>
  <c r="AR5" i="1"/>
  <c r="AR24" i="1"/>
  <c r="AR22" i="1"/>
  <c r="AR20" i="1"/>
  <c r="AR18" i="1"/>
  <c r="AR16" i="1"/>
  <c r="AR14" i="1"/>
  <c r="AR12" i="1"/>
  <c r="AR10" i="1"/>
  <c r="AR8" i="1"/>
  <c r="AR6" i="1"/>
  <c r="AR25" i="1"/>
  <c r="AR23" i="1"/>
  <c r="AR21" i="1"/>
  <c r="AR19" i="1"/>
  <c r="AR17" i="1"/>
  <c r="AR15" i="1"/>
  <c r="AR13" i="1"/>
  <c r="AR11" i="1"/>
  <c r="AR9" i="1"/>
  <c r="AR7" i="1"/>
  <c r="AR55" i="1"/>
  <c r="EG458" i="1" s="1"/>
  <c r="AR65" i="1"/>
  <c r="EG468" i="1" s="1"/>
  <c r="AR53" i="1"/>
  <c r="EG456" i="1" s="1"/>
  <c r="AR45" i="1"/>
  <c r="AR46" i="1"/>
  <c r="AR52" i="1"/>
  <c r="AR61" i="1"/>
  <c r="EG464" i="1" s="1"/>
  <c r="AR58" i="1"/>
  <c r="EG461" i="1" s="1"/>
  <c r="AR50" i="1"/>
  <c r="EG453" i="1" s="1"/>
  <c r="AR44" i="1"/>
  <c r="AR63" i="1"/>
  <c r="EG466" i="1" s="1"/>
  <c r="AR57" i="1"/>
  <c r="EG460" i="1" s="1"/>
  <c r="AR56" i="1"/>
  <c r="EG459" i="1" s="1"/>
  <c r="AR66" i="1"/>
  <c r="EG469" i="1" s="1"/>
  <c r="AR48" i="1"/>
  <c r="AR43" i="1"/>
  <c r="AR64" i="1"/>
  <c r="EG467" i="1" s="1"/>
  <c r="AR49" i="1"/>
  <c r="EG452" i="1" s="1"/>
  <c r="AR60" i="1"/>
  <c r="EG463" i="1" s="1"/>
  <c r="AR59" i="1"/>
  <c r="EG462" i="1" s="1"/>
  <c r="AR54" i="1"/>
  <c r="EG457" i="1" s="1"/>
  <c r="AR62" i="1"/>
  <c r="EG465" i="1" s="1"/>
  <c r="AR47" i="1"/>
  <c r="AR51" i="1"/>
  <c r="EG454" i="1" s="1"/>
  <c r="AR31" i="1"/>
  <c r="AR35" i="1"/>
  <c r="AR40" i="1"/>
  <c r="AR36" i="1"/>
  <c r="DP29" i="1"/>
  <c r="DN27" i="1"/>
  <c r="T13" i="40"/>
  <c r="DW29" i="1"/>
  <c r="BB107" i="1"/>
  <c r="BB255" i="1"/>
  <c r="FD255" i="1" s="1"/>
  <c r="AT42" i="1"/>
  <c r="EV445" i="1" s="1"/>
  <c r="DH33" i="1"/>
  <c r="EL29" i="1"/>
  <c r="DT30" i="1"/>
  <c r="DX30" i="1"/>
  <c r="DX31" i="1"/>
  <c r="AK32" i="1"/>
  <c r="EN28" i="1"/>
  <c r="Z29" i="1"/>
  <c r="BS34" i="1"/>
  <c r="BB334" i="1"/>
  <c r="FD334" i="1" s="1"/>
  <c r="BB260" i="1"/>
  <c r="FD260" i="1" s="1"/>
  <c r="AT32" i="1"/>
  <c r="AB70" i="1"/>
  <c r="V507" i="1" s="1"/>
  <c r="V532" i="1" s="1"/>
  <c r="V455" i="1"/>
  <c r="V528" i="1"/>
  <c r="ES29" i="1"/>
  <c r="AG31" i="1"/>
  <c r="DK523" i="1"/>
  <c r="DK535" i="1"/>
  <c r="DK469" i="1"/>
  <c r="AC469" i="1"/>
  <c r="DK533" i="1"/>
  <c r="DK519" i="1"/>
  <c r="DK534" i="1"/>
  <c r="CA456" i="1"/>
  <c r="AJ456" i="1"/>
  <c r="AJ526" i="1" s="1"/>
  <c r="CA457" i="1"/>
  <c r="AJ457" i="1"/>
  <c r="AJ527" i="1" s="1"/>
  <c r="CA466" i="1"/>
  <c r="AJ466" i="1"/>
  <c r="AJ536" i="1" s="1"/>
  <c r="AJ460" i="1"/>
  <c r="AJ530" i="1" s="1"/>
  <c r="CA460" i="1"/>
  <c r="AJ70" i="1"/>
  <c r="CA507" i="1" s="1"/>
  <c r="CA514" i="1" s="1"/>
  <c r="CA455" i="1"/>
  <c r="AJ455" i="1"/>
  <c r="AJ525" i="1" s="1"/>
  <c r="CA452" i="1"/>
  <c r="AJ452" i="1"/>
  <c r="AJ522" i="1" s="1"/>
  <c r="CA463" i="1"/>
  <c r="AJ463" i="1"/>
  <c r="AJ533" i="1" s="1"/>
  <c r="AJ464" i="1"/>
  <c r="AJ534" i="1" s="1"/>
  <c r="CA464" i="1"/>
  <c r="CA534" i="1" s="1"/>
  <c r="AJ459" i="1"/>
  <c r="AJ529" i="1" s="1"/>
  <c r="CA459" i="1"/>
  <c r="CA529" i="1" s="1"/>
  <c r="AJ465" i="1"/>
  <c r="AJ535" i="1" s="1"/>
  <c r="CA465" i="1"/>
  <c r="CA535" i="1" s="1"/>
  <c r="AJ461" i="1"/>
  <c r="AJ531" i="1" s="1"/>
  <c r="CA461" i="1"/>
  <c r="CA531" i="1" s="1"/>
  <c r="AJ447" i="1"/>
  <c r="AJ517" i="1" s="1"/>
  <c r="CA517" i="1"/>
  <c r="BB114" i="1"/>
  <c r="FD115" i="1" s="1"/>
  <c r="AA26" i="1"/>
  <c r="AD177" i="1"/>
  <c r="BB177" i="1" s="1"/>
  <c r="FD177" i="1" s="1"/>
  <c r="AD326" i="1"/>
  <c r="BB326" i="1" s="1"/>
  <c r="AD103" i="1"/>
  <c r="BB103" i="1" s="1"/>
  <c r="AD251" i="1"/>
  <c r="BB251" i="1" s="1"/>
  <c r="AD26" i="1"/>
  <c r="BB265" i="1"/>
  <c r="GO338" i="1"/>
  <c r="GP337" i="1"/>
  <c r="IH335" i="1"/>
  <c r="IP335" i="1"/>
  <c r="U473" i="1"/>
  <c r="DX473" i="1"/>
  <c r="BS473" i="1"/>
  <c r="CV473" i="1"/>
  <c r="DJ473" i="1"/>
  <c r="BE473" i="1"/>
  <c r="EF473" i="1"/>
  <c r="DC473" i="1"/>
  <c r="BZ473" i="1"/>
  <c r="AX473" i="1"/>
  <c r="N473" i="1"/>
  <c r="AP473" i="1"/>
  <c r="EM473" i="1"/>
  <c r="CH473" i="1"/>
  <c r="AB473" i="1"/>
  <c r="EU473" i="1"/>
  <c r="DQ473" i="1"/>
  <c r="CO473" i="1"/>
  <c r="BL473" i="1"/>
  <c r="AI473" i="1"/>
  <c r="HZ337" i="1"/>
  <c r="HY338" i="1"/>
  <c r="GZ336" i="1"/>
  <c r="HB336" i="1"/>
  <c r="HD336" i="1"/>
  <c r="HG336" i="1"/>
  <c r="IK336" i="1"/>
  <c r="IM336" i="1"/>
  <c r="IQ336" i="1"/>
  <c r="HA336" i="1"/>
  <c r="HC336" i="1"/>
  <c r="HF336" i="1"/>
  <c r="HH336" i="1"/>
  <c r="IG336" i="1"/>
  <c r="IL336" i="1"/>
  <c r="IN336" i="1"/>
  <c r="II336" i="1" s="1"/>
  <c r="IR336" i="1"/>
  <c r="IJ335" i="1"/>
  <c r="G474" i="1"/>
  <c r="HE335" i="1"/>
  <c r="HL339" i="1"/>
  <c r="B340" i="1"/>
  <c r="B401" i="1" s="1"/>
  <c r="CH339" i="1"/>
  <c r="IO334" i="1"/>
  <c r="IF334" i="1"/>
  <c r="HZ261" i="1"/>
  <c r="HY262" i="1"/>
  <c r="GP261" i="1"/>
  <c r="GO262" i="1"/>
  <c r="IF258" i="1"/>
  <c r="IO258" i="1"/>
  <c r="IJ259" i="1"/>
  <c r="GV259" i="1"/>
  <c r="HE259" i="1"/>
  <c r="CH263" i="1"/>
  <c r="HL263" i="1"/>
  <c r="B264" i="1"/>
  <c r="GZ260" i="1"/>
  <c r="HB260" i="1"/>
  <c r="HD260" i="1"/>
  <c r="GY260" i="1" s="1"/>
  <c r="HG260" i="1"/>
  <c r="IK260" i="1"/>
  <c r="IM260" i="1"/>
  <c r="IQ260" i="1"/>
  <c r="GW260" i="1"/>
  <c r="HA260" i="1"/>
  <c r="HC260" i="1"/>
  <c r="GX260" i="1" s="1"/>
  <c r="HF260" i="1"/>
  <c r="HH260" i="1"/>
  <c r="IG260" i="1"/>
  <c r="IL260" i="1"/>
  <c r="IN260" i="1"/>
  <c r="II260" i="1" s="1"/>
  <c r="IR260" i="1"/>
  <c r="IH259" i="1"/>
  <c r="IP259" i="1"/>
  <c r="HL190" i="1"/>
  <c r="CH190" i="1"/>
  <c r="B191" i="1"/>
  <c r="FA38" i="75" l="1"/>
  <c r="FE317" i="1"/>
  <c r="O540" i="1"/>
  <c r="FD39" i="75"/>
  <c r="CA60" i="75"/>
  <c r="FD110" i="1"/>
  <c r="FE321" i="1"/>
  <c r="FE319" i="1"/>
  <c r="EI28" i="1"/>
  <c r="FD265" i="1"/>
  <c r="FD251" i="1"/>
  <c r="FD326" i="1"/>
  <c r="DK529" i="1"/>
  <c r="DK530" i="1"/>
  <c r="DK531" i="1"/>
  <c r="DK518" i="1"/>
  <c r="FE254" i="1"/>
  <c r="BA182" i="1"/>
  <c r="DJ27" i="1"/>
  <c r="BA110" i="1"/>
  <c r="BA183" i="1"/>
  <c r="BA180" i="1"/>
  <c r="BA178" i="1"/>
  <c r="FC178" i="1" s="1"/>
  <c r="CW533" i="1"/>
  <c r="CW526" i="1"/>
  <c r="CW528" i="1"/>
  <c r="CW530" i="1"/>
  <c r="BM536" i="1"/>
  <c r="BM527" i="1"/>
  <c r="BM537" i="1"/>
  <c r="BM522" i="1"/>
  <c r="BM530" i="1"/>
  <c r="T8" i="40"/>
  <c r="BA181" i="1"/>
  <c r="FE111" i="1"/>
  <c r="DX28" i="1"/>
  <c r="DZ27" i="1"/>
  <c r="BA179" i="1"/>
  <c r="BA394" i="1"/>
  <c r="BA428" i="1"/>
  <c r="CB29" i="1"/>
  <c r="CA29" i="1" s="1"/>
  <c r="CG29" i="1"/>
  <c r="CH29" i="1" s="1"/>
  <c r="CB32" i="1"/>
  <c r="CA32" i="1" s="1"/>
  <c r="CG32" i="1"/>
  <c r="CH32" i="1" s="1"/>
  <c r="CB31" i="1"/>
  <c r="CA31" i="1" s="1"/>
  <c r="CG31" i="1"/>
  <c r="CH31" i="1" s="1"/>
  <c r="CB30" i="1"/>
  <c r="CA30" i="1" s="1"/>
  <c r="CG30" i="1"/>
  <c r="CH30" i="1" s="1"/>
  <c r="FE323" i="1"/>
  <c r="FE311" i="1"/>
  <c r="FE309" i="1"/>
  <c r="FE313" i="1"/>
  <c r="FE315" i="1"/>
  <c r="FE170" i="1"/>
  <c r="FE157" i="1"/>
  <c r="BA104" i="1"/>
  <c r="AK444" i="1"/>
  <c r="FE117" i="1"/>
  <c r="FE113" i="1"/>
  <c r="CD60" i="75"/>
  <c r="BA109" i="1"/>
  <c r="BA144" i="1"/>
  <c r="BA341" i="1"/>
  <c r="BA367" i="1"/>
  <c r="FD292" i="1"/>
  <c r="FE218" i="1"/>
  <c r="FD367" i="1"/>
  <c r="BA254" i="1"/>
  <c r="BA292" i="1"/>
  <c r="BA192" i="1"/>
  <c r="BA218" i="1"/>
  <c r="FD144" i="1"/>
  <c r="FE367" i="1"/>
  <c r="FD218" i="1"/>
  <c r="FE292" i="1"/>
  <c r="EG62" i="75"/>
  <c r="EH61" i="75"/>
  <c r="BV61" i="75" s="1"/>
  <c r="FE106" i="1"/>
  <c r="FD109" i="1"/>
  <c r="BA108" i="1"/>
  <c r="FE108" i="1"/>
  <c r="BB146" i="1"/>
  <c r="BY356" i="75"/>
  <c r="EL357" i="75"/>
  <c r="BW357" i="75" s="1"/>
  <c r="EK358" i="75"/>
  <c r="ED62" i="75"/>
  <c r="BZ62" i="75" s="1"/>
  <c r="EC63" i="75"/>
  <c r="BX358" i="75"/>
  <c r="FC336" i="75" s="1"/>
  <c r="EL62" i="75"/>
  <c r="BW62" i="75" s="1"/>
  <c r="BX62" i="71" s="1"/>
  <c r="EK63" i="75"/>
  <c r="ED356" i="75"/>
  <c r="BZ356" i="75" s="1"/>
  <c r="EC357" i="75"/>
  <c r="EH356" i="75"/>
  <c r="BV356" i="75" s="1"/>
  <c r="EG357" i="75"/>
  <c r="GG39" i="71"/>
  <c r="Q55" i="45"/>
  <c r="GN32" i="71"/>
  <c r="GE39" i="71"/>
  <c r="GL32" i="71"/>
  <c r="CA61" i="75"/>
  <c r="CD61" i="75"/>
  <c r="BS61" i="71"/>
  <c r="DS61" i="71" s="1"/>
  <c r="EX61" i="71" s="1"/>
  <c r="EY61" i="71" s="1"/>
  <c r="EZ61" i="71" s="1"/>
  <c r="CR61" i="71" s="1"/>
  <c r="FE40" i="75"/>
  <c r="FL33" i="75"/>
  <c r="EN61" i="71"/>
  <c r="FJ61" i="71" s="1"/>
  <c r="FK61" i="71" s="1"/>
  <c r="FL61" i="71" s="1"/>
  <c r="CP61" i="71" s="1"/>
  <c r="EI61" i="71"/>
  <c r="FE333" i="75"/>
  <c r="FJ326" i="75"/>
  <c r="CD355" i="75"/>
  <c r="CA355" i="75"/>
  <c r="FA333" i="75" s="1"/>
  <c r="FD333" i="75"/>
  <c r="FK33" i="75"/>
  <c r="FD40" i="75"/>
  <c r="T54" i="45"/>
  <c r="BE54" i="45" s="1"/>
  <c r="GF38" i="71"/>
  <c r="GM31" i="71"/>
  <c r="CS59" i="71"/>
  <c r="FD60" i="71"/>
  <c r="CN60" i="71" s="1"/>
  <c r="FC61" i="71"/>
  <c r="FH60" i="71"/>
  <c r="CO60" i="71" s="1"/>
  <c r="FG61" i="71"/>
  <c r="FP63" i="71"/>
  <c r="FO64" i="71"/>
  <c r="GC37" i="71"/>
  <c r="GJ30" i="71"/>
  <c r="EG446" i="1"/>
  <c r="CI446" i="1"/>
  <c r="EG447" i="1"/>
  <c r="CI447" i="1"/>
  <c r="EG448" i="1"/>
  <c r="CI448" i="1"/>
  <c r="EG445" i="1"/>
  <c r="CI445" i="1"/>
  <c r="EG450" i="1"/>
  <c r="CI450" i="1"/>
  <c r="EG451" i="1"/>
  <c r="CI451" i="1"/>
  <c r="EG449" i="1"/>
  <c r="CI449" i="1"/>
  <c r="FE119" i="1"/>
  <c r="FG360" i="71"/>
  <c r="FH359" i="71"/>
  <c r="CO359" i="71" s="1"/>
  <c r="FC361" i="71"/>
  <c r="FD360" i="71"/>
  <c r="CN360" i="71" s="1"/>
  <c r="CV358" i="71"/>
  <c r="BE365" i="45" s="1"/>
  <c r="CV359" i="71"/>
  <c r="GF337" i="71"/>
  <c r="CS359" i="71"/>
  <c r="GC337" i="71" s="1"/>
  <c r="FE114" i="1"/>
  <c r="BA258" i="1"/>
  <c r="FD329" i="1"/>
  <c r="DR528" i="1"/>
  <c r="DR530" i="1"/>
  <c r="DR535" i="1"/>
  <c r="DR532" i="1"/>
  <c r="FE179" i="1"/>
  <c r="BA328" i="1"/>
  <c r="BA333" i="1"/>
  <c r="BA332" i="1"/>
  <c r="BA329" i="1"/>
  <c r="FC330" i="1" s="1"/>
  <c r="BA326" i="1"/>
  <c r="FD118" i="1"/>
  <c r="AU370" i="45"/>
  <c r="FC327" i="1"/>
  <c r="EY366" i="71"/>
  <c r="EZ365" i="71"/>
  <c r="CR365" i="71" s="1"/>
  <c r="GL335" i="71"/>
  <c r="U374" i="51"/>
  <c r="GG342" i="71"/>
  <c r="FE93" i="1"/>
  <c r="AT8" i="53"/>
  <c r="AU8" i="53" s="1"/>
  <c r="CC27" i="1"/>
  <c r="AS8" i="53"/>
  <c r="AT9" i="53"/>
  <c r="AU9" i="53" s="1"/>
  <c r="CC28" i="1"/>
  <c r="AT7" i="53"/>
  <c r="AU7" i="53" s="1"/>
  <c r="CC26" i="1"/>
  <c r="CW522" i="1"/>
  <c r="CW525" i="1"/>
  <c r="AS9" i="53"/>
  <c r="E10" i="40"/>
  <c r="E10" i="36"/>
  <c r="BD29" i="1" s="1"/>
  <c r="E7" i="40"/>
  <c r="E7" i="36"/>
  <c r="BD26" i="1" s="1"/>
  <c r="DL26" i="1" s="1"/>
  <c r="FD338" i="1"/>
  <c r="BA402" i="1"/>
  <c r="BA392" i="1"/>
  <c r="BA387" i="1"/>
  <c r="BA391" i="1"/>
  <c r="X28" i="1"/>
  <c r="X27" i="1"/>
  <c r="BA422" i="1"/>
  <c r="BA412" i="1"/>
  <c r="BA404" i="1"/>
  <c r="BA416" i="1"/>
  <c r="BA415" i="1"/>
  <c r="BA421" i="1"/>
  <c r="BA414" i="1"/>
  <c r="BA410" i="1"/>
  <c r="BA418" i="1"/>
  <c r="BA411" i="1"/>
  <c r="FC411" i="1" s="1"/>
  <c r="BA420" i="1"/>
  <c r="BA408" i="1"/>
  <c r="BA413" i="1"/>
  <c r="BA419" i="1"/>
  <c r="BA406" i="1"/>
  <c r="BA427" i="1"/>
  <c r="BA409" i="1"/>
  <c r="BA407" i="1"/>
  <c r="BA425" i="1"/>
  <c r="BA417" i="1"/>
  <c r="FC417" i="1" s="1"/>
  <c r="BA423" i="1"/>
  <c r="FC423" i="1" s="1"/>
  <c r="BA405" i="1"/>
  <c r="BA426" i="1"/>
  <c r="FC426" i="1" s="1"/>
  <c r="BA424" i="1"/>
  <c r="BA397" i="1"/>
  <c r="BA399" i="1"/>
  <c r="BA396" i="1"/>
  <c r="BA401" i="1"/>
  <c r="BA398" i="1"/>
  <c r="FC398" i="1" s="1"/>
  <c r="BA395" i="1"/>
  <c r="FC395" i="1" s="1"/>
  <c r="BA403" i="1"/>
  <c r="BA400" i="1"/>
  <c r="FC400" i="1" s="1"/>
  <c r="X26" i="1"/>
  <c r="BA390" i="1"/>
  <c r="BA393" i="1"/>
  <c r="BA389" i="1"/>
  <c r="BA388" i="1"/>
  <c r="FC388" i="1" s="1"/>
  <c r="BA118" i="1"/>
  <c r="BA386" i="1"/>
  <c r="FC387" i="1" s="1"/>
  <c r="HZ188" i="1"/>
  <c r="HY189" i="1"/>
  <c r="HZ114" i="1"/>
  <c r="HY115" i="1"/>
  <c r="HL114" i="1"/>
  <c r="CH114" i="1"/>
  <c r="B115" i="1"/>
  <c r="BM518" i="1"/>
  <c r="FE165" i="1"/>
  <c r="FE161" i="1"/>
  <c r="BM519" i="1"/>
  <c r="DR519" i="1"/>
  <c r="FE86" i="1"/>
  <c r="FE100" i="1"/>
  <c r="FD103" i="1"/>
  <c r="BF533" i="1"/>
  <c r="FD186" i="1"/>
  <c r="FD316" i="1"/>
  <c r="FD323" i="1"/>
  <c r="FD310" i="1"/>
  <c r="FD321" i="1"/>
  <c r="FD168" i="1"/>
  <c r="DI32" i="1"/>
  <c r="DL28" i="1"/>
  <c r="FD247" i="1"/>
  <c r="FD238" i="1"/>
  <c r="FE88" i="1"/>
  <c r="FE84" i="1"/>
  <c r="FE239" i="1"/>
  <c r="AQ531" i="1"/>
  <c r="AQ516" i="1"/>
  <c r="AQ519" i="1"/>
  <c r="AQ521" i="1"/>
  <c r="O533" i="1"/>
  <c r="FE233" i="1"/>
  <c r="FE248" i="1"/>
  <c r="AQ534" i="1"/>
  <c r="AQ522" i="1"/>
  <c r="AQ517" i="1"/>
  <c r="AQ532" i="1"/>
  <c r="O531" i="1"/>
  <c r="DK526" i="1"/>
  <c r="FD328" i="1"/>
  <c r="BF527" i="1"/>
  <c r="O530" i="1"/>
  <c r="O522" i="1"/>
  <c r="BF532" i="1"/>
  <c r="BF525" i="1"/>
  <c r="DK528" i="1"/>
  <c r="DD520" i="1"/>
  <c r="DK532" i="1"/>
  <c r="V525" i="1"/>
  <c r="O520" i="1"/>
  <c r="O517" i="1"/>
  <c r="O524" i="1"/>
  <c r="O518" i="1"/>
  <c r="O525" i="1"/>
  <c r="O523" i="1"/>
  <c r="BF517" i="1"/>
  <c r="V521" i="1"/>
  <c r="V534" i="1"/>
  <c r="FD318" i="1"/>
  <c r="FD172" i="1"/>
  <c r="FD162" i="1"/>
  <c r="FD158" i="1"/>
  <c r="BA266" i="1"/>
  <c r="AF444" i="1" s="1"/>
  <c r="DK524" i="1"/>
  <c r="DK521" i="1"/>
  <c r="CW518" i="1"/>
  <c r="BM528" i="1"/>
  <c r="BM517" i="1"/>
  <c r="V518" i="1"/>
  <c r="V537" i="1"/>
  <c r="V522" i="1"/>
  <c r="DD527" i="1"/>
  <c r="FD91" i="1"/>
  <c r="FD85" i="1"/>
  <c r="FD94" i="1"/>
  <c r="FD99" i="1"/>
  <c r="FD97" i="1"/>
  <c r="FD87" i="1"/>
  <c r="DG28" i="1"/>
  <c r="BF522" i="1"/>
  <c r="BF531" i="1"/>
  <c r="FE244" i="1"/>
  <c r="AQ525" i="1"/>
  <c r="DK520" i="1"/>
  <c r="DK525" i="1"/>
  <c r="DK29" i="1"/>
  <c r="FD250" i="1"/>
  <c r="FD245" i="1"/>
  <c r="FD233" i="1"/>
  <c r="CA536" i="1"/>
  <c r="CA527" i="1"/>
  <c r="CA526" i="1"/>
  <c r="FD108" i="1"/>
  <c r="FD107" i="1"/>
  <c r="DD518" i="1"/>
  <c r="DD514" i="1"/>
  <c r="DD522" i="1"/>
  <c r="FD266" i="1"/>
  <c r="BB295" i="1"/>
  <c r="AM444" i="1"/>
  <c r="AK452" i="1"/>
  <c r="FD126" i="1"/>
  <c r="AK446" i="1"/>
  <c r="FD120" i="1"/>
  <c r="AK466" i="1"/>
  <c r="FD140" i="1"/>
  <c r="AK459" i="1"/>
  <c r="FD133" i="1"/>
  <c r="FD135" i="1"/>
  <c r="AK461" i="1"/>
  <c r="AK458" i="1"/>
  <c r="FD132" i="1"/>
  <c r="FD131" i="1"/>
  <c r="AK457" i="1"/>
  <c r="AK451" i="1"/>
  <c r="FD125" i="1"/>
  <c r="AK460" i="1"/>
  <c r="FD134" i="1"/>
  <c r="FD127" i="1"/>
  <c r="AK453" i="1"/>
  <c r="AK464" i="1"/>
  <c r="FD138" i="1"/>
  <c r="AK450" i="1"/>
  <c r="FD124" i="1"/>
  <c r="FD84" i="1"/>
  <c r="FD83" i="1"/>
  <c r="DL36" i="1"/>
  <c r="BS36" i="1"/>
  <c r="AF70" i="1"/>
  <c r="AY507" i="1" s="1"/>
  <c r="AY531" i="1" s="1"/>
  <c r="AY455" i="1"/>
  <c r="AY517" i="1"/>
  <c r="FE343" i="1"/>
  <c r="AU446" i="1"/>
  <c r="AU453" i="1"/>
  <c r="FE350" i="1"/>
  <c r="AU460" i="1"/>
  <c r="FE357" i="1"/>
  <c r="FE356" i="1"/>
  <c r="AU459" i="1"/>
  <c r="AU463" i="1"/>
  <c r="FE360" i="1"/>
  <c r="AU465" i="1"/>
  <c r="FE362" i="1"/>
  <c r="AU455" i="1"/>
  <c r="BC371" i="1"/>
  <c r="AU507" i="1" s="1"/>
  <c r="FE352" i="1"/>
  <c r="AU454" i="1"/>
  <c r="AU524" i="1" s="1"/>
  <c r="FE351" i="1"/>
  <c r="AU450" i="1"/>
  <c r="AU520" i="1" s="1"/>
  <c r="FE347" i="1"/>
  <c r="AU456" i="1"/>
  <c r="AU526" i="1" s="1"/>
  <c r="FE353" i="1"/>
  <c r="AU447" i="1"/>
  <c r="AU517" i="1" s="1"/>
  <c r="FE344" i="1"/>
  <c r="AU467" i="1"/>
  <c r="AU537" i="1" s="1"/>
  <c r="FE364" i="1"/>
  <c r="AS466" i="1"/>
  <c r="FE214" i="1"/>
  <c r="AS468" i="1"/>
  <c r="FE216" i="1"/>
  <c r="FE196" i="1"/>
  <c r="AS448" i="1"/>
  <c r="AS462" i="1"/>
  <c r="FE210" i="1"/>
  <c r="FE203" i="1"/>
  <c r="AS455" i="1"/>
  <c r="BC221" i="1"/>
  <c r="AS507" i="1" s="1"/>
  <c r="AS463" i="1"/>
  <c r="FE211" i="1"/>
  <c r="FE199" i="1"/>
  <c r="AS451" i="1"/>
  <c r="AS521" i="1" s="1"/>
  <c r="AS464" i="1"/>
  <c r="FE212" i="1"/>
  <c r="AS461" i="1"/>
  <c r="FE209" i="1"/>
  <c r="FE200" i="1"/>
  <c r="AS452" i="1"/>
  <c r="AS522" i="1" s="1"/>
  <c r="AS465" i="1"/>
  <c r="FE213" i="1"/>
  <c r="FE197" i="1"/>
  <c r="AS449" i="1"/>
  <c r="AS519" i="1" s="1"/>
  <c r="FE171" i="1"/>
  <c r="FE167" i="1"/>
  <c r="FD183" i="1"/>
  <c r="Z70" i="1"/>
  <c r="H507" i="1" s="1"/>
  <c r="H530" i="1" s="1"/>
  <c r="H455" i="1"/>
  <c r="H517" i="1"/>
  <c r="DL40" i="1"/>
  <c r="BS40" i="1"/>
  <c r="BS28" i="1"/>
  <c r="DF28" i="1"/>
  <c r="FD267" i="1"/>
  <c r="FC183" i="1"/>
  <c r="CP520" i="1"/>
  <c r="CP534" i="1"/>
  <c r="CP535" i="1"/>
  <c r="DF29" i="1"/>
  <c r="AK26" i="1"/>
  <c r="AK27" i="1"/>
  <c r="AG27" i="1"/>
  <c r="AG26" i="1"/>
  <c r="FD352" i="1"/>
  <c r="BB371" i="1"/>
  <c r="AN507" i="1" s="1"/>
  <c r="AN455" i="1"/>
  <c r="AN453" i="1"/>
  <c r="AN523" i="1" s="1"/>
  <c r="FD350" i="1"/>
  <c r="AN465" i="1"/>
  <c r="AN535" i="1" s="1"/>
  <c r="FD362" i="1"/>
  <c r="AN460" i="1"/>
  <c r="AN530" i="1" s="1"/>
  <c r="FD357" i="1"/>
  <c r="AN446" i="1"/>
  <c r="AN516" i="1" s="1"/>
  <c r="FD343" i="1"/>
  <c r="AN447" i="1"/>
  <c r="AN517" i="1" s="1"/>
  <c r="FD344" i="1"/>
  <c r="AN461" i="1"/>
  <c r="AN531" i="1" s="1"/>
  <c r="FD358" i="1"/>
  <c r="AN467" i="1"/>
  <c r="AN537" i="1" s="1"/>
  <c r="FD364" i="1"/>
  <c r="FD351" i="1"/>
  <c r="AN454" i="1"/>
  <c r="FD365" i="1"/>
  <c r="AN463" i="1"/>
  <c r="AN533" i="1" s="1"/>
  <c r="FD360" i="1"/>
  <c r="AN448" i="1"/>
  <c r="AN518" i="1" s="1"/>
  <c r="FD345" i="1"/>
  <c r="FD313" i="1"/>
  <c r="FD324" i="1"/>
  <c r="FD311" i="1"/>
  <c r="FD325" i="1"/>
  <c r="FD194" i="1"/>
  <c r="AL446" i="1"/>
  <c r="FD204" i="1"/>
  <c r="AL456" i="1"/>
  <c r="FD199" i="1"/>
  <c r="AL451" i="1"/>
  <c r="FD206" i="1"/>
  <c r="AL458" i="1"/>
  <c r="AL457" i="1"/>
  <c r="FD205" i="1"/>
  <c r="AL467" i="1"/>
  <c r="FD215" i="1"/>
  <c r="AL465" i="1"/>
  <c r="FD213" i="1"/>
  <c r="FD212" i="1"/>
  <c r="AL464" i="1"/>
  <c r="FD203" i="1"/>
  <c r="AL455" i="1"/>
  <c r="BB221" i="1"/>
  <c r="AL507" i="1" s="1"/>
  <c r="FD197" i="1"/>
  <c r="AL449" i="1"/>
  <c r="AL519" i="1" s="1"/>
  <c r="FD208" i="1"/>
  <c r="AL460" i="1"/>
  <c r="AL530" i="1" s="1"/>
  <c r="FD174" i="1"/>
  <c r="FD175" i="1"/>
  <c r="FD169" i="1"/>
  <c r="FD114" i="1"/>
  <c r="CA515" i="1"/>
  <c r="AS515" i="1"/>
  <c r="FE255" i="1"/>
  <c r="AR462" i="1"/>
  <c r="FE136" i="1"/>
  <c r="AR446" i="1"/>
  <c r="FE120" i="1"/>
  <c r="AR461" i="1"/>
  <c r="FE135" i="1"/>
  <c r="AR466" i="1"/>
  <c r="FE140" i="1"/>
  <c r="AR447" i="1"/>
  <c r="FE121" i="1"/>
  <c r="AR465" i="1"/>
  <c r="FE139" i="1"/>
  <c r="FE129" i="1"/>
  <c r="AR455" i="1"/>
  <c r="BC147" i="1"/>
  <c r="AR507" i="1" s="1"/>
  <c r="AR515" i="1" s="1"/>
  <c r="AR449" i="1"/>
  <c r="FE123" i="1"/>
  <c r="FE131" i="1"/>
  <c r="AR457" i="1"/>
  <c r="AR527" i="1" s="1"/>
  <c r="AR460" i="1"/>
  <c r="FE134" i="1"/>
  <c r="AR450" i="1"/>
  <c r="FE124" i="1"/>
  <c r="AR456" i="1"/>
  <c r="FE130" i="1"/>
  <c r="FE94" i="1"/>
  <c r="FE95" i="1"/>
  <c r="FE97" i="1"/>
  <c r="FE96" i="1"/>
  <c r="AT447" i="1"/>
  <c r="FE269" i="1"/>
  <c r="FE287" i="1"/>
  <c r="AT465" i="1"/>
  <c r="FE291" i="1"/>
  <c r="AT469" i="1"/>
  <c r="BC297" i="1"/>
  <c r="FE276" i="1"/>
  <c r="AT454" i="1"/>
  <c r="AT453" i="1"/>
  <c r="FE275" i="1"/>
  <c r="AT459" i="1"/>
  <c r="FE281" i="1"/>
  <c r="FE290" i="1"/>
  <c r="AT468" i="1"/>
  <c r="AT462" i="1"/>
  <c r="FE284" i="1"/>
  <c r="BC296" i="1"/>
  <c r="AT507" i="1" s="1"/>
  <c r="FE277" i="1"/>
  <c r="AT455" i="1"/>
  <c r="AT525" i="1" s="1"/>
  <c r="AT446" i="1"/>
  <c r="FE268" i="1"/>
  <c r="FE283" i="1"/>
  <c r="AT461" i="1"/>
  <c r="AT531" i="1" s="1"/>
  <c r="FE288" i="1"/>
  <c r="AT466" i="1"/>
  <c r="AT536" i="1" s="1"/>
  <c r="FE240" i="1"/>
  <c r="FE241" i="1"/>
  <c r="FE234" i="1"/>
  <c r="FE249" i="1"/>
  <c r="BA295" i="1"/>
  <c r="BA146" i="1"/>
  <c r="AD444" i="1"/>
  <c r="AN28" i="1"/>
  <c r="FE337" i="1"/>
  <c r="DY28" i="1"/>
  <c r="AP26" i="1"/>
  <c r="DK27" i="1"/>
  <c r="DG29" i="1"/>
  <c r="BS32" i="1"/>
  <c r="DF32" i="1"/>
  <c r="CA532" i="1"/>
  <c r="CA518" i="1"/>
  <c r="CA519" i="1"/>
  <c r="CA537" i="1"/>
  <c r="CA523" i="1"/>
  <c r="V519" i="1"/>
  <c r="V527" i="1"/>
  <c r="V520" i="1"/>
  <c r="V533" i="1"/>
  <c r="FD112" i="1"/>
  <c r="FD111" i="1"/>
  <c r="DQ28" i="1"/>
  <c r="FD330" i="1"/>
  <c r="DD526" i="1"/>
  <c r="DD517" i="1"/>
  <c r="DD523" i="1"/>
  <c r="DD529" i="1"/>
  <c r="DD532" i="1"/>
  <c r="AG28" i="1"/>
  <c r="DH28" i="1"/>
  <c r="FD277" i="1"/>
  <c r="AM455" i="1"/>
  <c r="BB296" i="1"/>
  <c r="AM507" i="1" s="1"/>
  <c r="AM467" i="1"/>
  <c r="FD289" i="1"/>
  <c r="FD282" i="1"/>
  <c r="AM460" i="1"/>
  <c r="AM530" i="1" s="1"/>
  <c r="FD286" i="1"/>
  <c r="AM464" i="1"/>
  <c r="AM534" i="1" s="1"/>
  <c r="FD291" i="1"/>
  <c r="BB297" i="1"/>
  <c r="FD275" i="1"/>
  <c r="AM453" i="1"/>
  <c r="AM523" i="1" s="1"/>
  <c r="AM448" i="1"/>
  <c r="FD270" i="1"/>
  <c r="FD268" i="1"/>
  <c r="AM446" i="1"/>
  <c r="AM516" i="1" s="1"/>
  <c r="AM466" i="1"/>
  <c r="FD288" i="1"/>
  <c r="AM461" i="1"/>
  <c r="FD283" i="1"/>
  <c r="AM454" i="1"/>
  <c r="FD276" i="1"/>
  <c r="FD290" i="1"/>
  <c r="FD248" i="1"/>
  <c r="FD239" i="1"/>
  <c r="BS31" i="1"/>
  <c r="DF31" i="1"/>
  <c r="BA255" i="1"/>
  <c r="FC255" i="1" s="1"/>
  <c r="BS30" i="1"/>
  <c r="DF30" i="1"/>
  <c r="FE115" i="1"/>
  <c r="FD104" i="1"/>
  <c r="FD178" i="1"/>
  <c r="FE183" i="1"/>
  <c r="DK30" i="1"/>
  <c r="AU514" i="1"/>
  <c r="AS514" i="1"/>
  <c r="AT28" i="1"/>
  <c r="AT27" i="1"/>
  <c r="BA253" i="1"/>
  <c r="FC253" i="1" s="1"/>
  <c r="FC328" i="1"/>
  <c r="BU28" i="1"/>
  <c r="BV28" i="1" s="1"/>
  <c r="BW28" i="1" s="1"/>
  <c r="BF515" i="1"/>
  <c r="DV27" i="1"/>
  <c r="DV28" i="1"/>
  <c r="O534" i="1"/>
  <c r="O539" i="1"/>
  <c r="O529" i="1"/>
  <c r="O527" i="1"/>
  <c r="O535" i="1"/>
  <c r="FD180" i="1"/>
  <c r="FD193" i="1"/>
  <c r="AL445" i="1"/>
  <c r="FC332" i="1"/>
  <c r="DT29" i="1"/>
  <c r="CP530" i="1"/>
  <c r="CP529" i="1"/>
  <c r="CP521" i="1"/>
  <c r="CP526" i="1"/>
  <c r="BF529" i="1"/>
  <c r="BF530" i="1"/>
  <c r="BF526" i="1"/>
  <c r="BF518" i="1"/>
  <c r="AT70" i="1"/>
  <c r="EV507" i="1" s="1"/>
  <c r="EV520" i="1" s="1"/>
  <c r="EV455" i="1"/>
  <c r="EV533" i="1"/>
  <c r="DI29" i="1"/>
  <c r="BU26" i="1"/>
  <c r="BV26" i="1" s="1"/>
  <c r="BW26" i="1" s="1"/>
  <c r="BA251" i="1"/>
  <c r="BA103" i="1"/>
  <c r="FC104" i="1" s="1"/>
  <c r="CO30" i="1"/>
  <c r="T11" i="40"/>
  <c r="FD341" i="1"/>
  <c r="AN514" i="1"/>
  <c r="FD187" i="1"/>
  <c r="CW531" i="1"/>
  <c r="CW524" i="1"/>
  <c r="FE259" i="1"/>
  <c r="FE107" i="1"/>
  <c r="FE118" i="1"/>
  <c r="AQ527" i="1"/>
  <c r="AQ529" i="1"/>
  <c r="AQ518" i="1"/>
  <c r="AQ523" i="1"/>
  <c r="FD184" i="1"/>
  <c r="AQ28" i="1"/>
  <c r="AQ26" i="1"/>
  <c r="BA220" i="1"/>
  <c r="AE444" i="1"/>
  <c r="BA370" i="1"/>
  <c r="AG444" i="1"/>
  <c r="AR27" i="1"/>
  <c r="DR533" i="1"/>
  <c r="DR520" i="1"/>
  <c r="DR537" i="1"/>
  <c r="FE262" i="1"/>
  <c r="AT26" i="1"/>
  <c r="DI33" i="1"/>
  <c r="DO28" i="1"/>
  <c r="FE103" i="1"/>
  <c r="FE177" i="1"/>
  <c r="FE105" i="1"/>
  <c r="FE104" i="1"/>
  <c r="FE252" i="1"/>
  <c r="BM525" i="1"/>
  <c r="BM520" i="1"/>
  <c r="BM524" i="1"/>
  <c r="CA533" i="1"/>
  <c r="CA522" i="1"/>
  <c r="CA525" i="1"/>
  <c r="CA530" i="1"/>
  <c r="V514" i="1"/>
  <c r="V515" i="1"/>
  <c r="V516" i="1"/>
  <c r="V531" i="1"/>
  <c r="V524" i="1"/>
  <c r="V530" i="1"/>
  <c r="EG455" i="1"/>
  <c r="AR70" i="1"/>
  <c r="EG507" i="1" s="1"/>
  <c r="EG524" i="1" s="1"/>
  <c r="DD528" i="1"/>
  <c r="DD534" i="1"/>
  <c r="DD524" i="1"/>
  <c r="DD531" i="1"/>
  <c r="DD525" i="1"/>
  <c r="DD535" i="1"/>
  <c r="FD139" i="1"/>
  <c r="AK465" i="1"/>
  <c r="AK448" i="1"/>
  <c r="FD122" i="1"/>
  <c r="AK462" i="1"/>
  <c r="FD136" i="1"/>
  <c r="AK447" i="1"/>
  <c r="FD121" i="1"/>
  <c r="AK456" i="1"/>
  <c r="FD130" i="1"/>
  <c r="FD123" i="1"/>
  <c r="AK449" i="1"/>
  <c r="AK454" i="1"/>
  <c r="FD128" i="1"/>
  <c r="FD143" i="1"/>
  <c r="FD129" i="1"/>
  <c r="BB147" i="1"/>
  <c r="AK507" i="1" s="1"/>
  <c r="AK515" i="1" s="1"/>
  <c r="AK455" i="1"/>
  <c r="AK467" i="1"/>
  <c r="AK537" i="1" s="1"/>
  <c r="FD141" i="1"/>
  <c r="FD137" i="1"/>
  <c r="AK463" i="1"/>
  <c r="FD101" i="1"/>
  <c r="FD93" i="1"/>
  <c r="FD92" i="1"/>
  <c r="FD86" i="1"/>
  <c r="FD96" i="1"/>
  <c r="FD102" i="1"/>
  <c r="FD98" i="1"/>
  <c r="FD89" i="1"/>
  <c r="FD256" i="1"/>
  <c r="FE267" i="1"/>
  <c r="AT445" i="1"/>
  <c r="DJ28" i="1"/>
  <c r="AY526" i="1"/>
  <c r="AY532" i="1"/>
  <c r="AY524" i="1"/>
  <c r="AY530" i="1"/>
  <c r="AY528" i="1"/>
  <c r="AY534" i="1"/>
  <c r="AY519" i="1"/>
  <c r="AY533" i="1"/>
  <c r="AY537" i="1"/>
  <c r="AY536" i="1"/>
  <c r="FE332" i="1"/>
  <c r="FE348" i="1"/>
  <c r="AU451" i="1"/>
  <c r="AU521" i="1" s="1"/>
  <c r="FE361" i="1"/>
  <c r="AU464" i="1"/>
  <c r="AU534" i="1" s="1"/>
  <c r="AU461" i="1"/>
  <c r="AU531" i="1" s="1"/>
  <c r="FE358" i="1"/>
  <c r="FE349" i="1"/>
  <c r="AU452" i="1"/>
  <c r="AU522" i="1" s="1"/>
  <c r="AU457" i="1"/>
  <c r="AU527" i="1" s="1"/>
  <c r="FE354" i="1"/>
  <c r="AU458" i="1"/>
  <c r="AU528" i="1" s="1"/>
  <c r="FE355" i="1"/>
  <c r="AU449" i="1"/>
  <c r="AU519" i="1" s="1"/>
  <c r="FE346" i="1"/>
  <c r="AU466" i="1"/>
  <c r="AU536" i="1" s="1"/>
  <c r="FE363" i="1"/>
  <c r="AU468" i="1"/>
  <c r="FE365" i="1"/>
  <c r="FE345" i="1"/>
  <c r="AU448" i="1"/>
  <c r="AU518" i="1" s="1"/>
  <c r="AU462" i="1"/>
  <c r="AU532" i="1" s="1"/>
  <c r="FE359" i="1"/>
  <c r="FE366" i="1"/>
  <c r="AU469" i="1"/>
  <c r="FE320" i="1"/>
  <c r="FE318" i="1"/>
  <c r="FE322" i="1"/>
  <c r="FE324" i="1"/>
  <c r="FE310" i="1"/>
  <c r="FE325" i="1"/>
  <c r="FE308" i="1"/>
  <c r="FE312" i="1"/>
  <c r="FE314" i="1"/>
  <c r="FE316" i="1"/>
  <c r="FE202" i="1"/>
  <c r="AS454" i="1"/>
  <c r="AS524" i="1" s="1"/>
  <c r="FE198" i="1"/>
  <c r="AS450" i="1"/>
  <c r="AS520" i="1" s="1"/>
  <c r="AS456" i="1"/>
  <c r="AS526" i="1" s="1"/>
  <c r="FE204" i="1"/>
  <c r="FE195" i="1"/>
  <c r="AS447" i="1"/>
  <c r="AS517" i="1" s="1"/>
  <c r="AS467" i="1"/>
  <c r="AS537" i="1" s="1"/>
  <c r="FE215" i="1"/>
  <c r="BC222" i="1"/>
  <c r="FE217" i="1"/>
  <c r="AS469" i="1"/>
  <c r="BC223" i="1"/>
  <c r="FE194" i="1"/>
  <c r="AS446" i="1"/>
  <c r="AS516" i="1" s="1"/>
  <c r="FE201" i="1"/>
  <c r="AS453" i="1"/>
  <c r="AS523" i="1" s="1"/>
  <c r="AS460" i="1"/>
  <c r="AS530" i="1" s="1"/>
  <c r="FE208" i="1"/>
  <c r="AS459" i="1"/>
  <c r="AS529" i="1" s="1"/>
  <c r="FE207" i="1"/>
  <c r="AS457" i="1"/>
  <c r="AS527" i="1" s="1"/>
  <c r="FE205" i="1"/>
  <c r="AS458" i="1"/>
  <c r="AS528" i="1" s="1"/>
  <c r="FE206" i="1"/>
  <c r="FE173" i="1"/>
  <c r="FE168" i="1"/>
  <c r="FE174" i="1"/>
  <c r="FE163" i="1"/>
  <c r="FE159" i="1"/>
  <c r="FE175" i="1"/>
  <c r="FE169" i="1"/>
  <c r="FD332" i="1"/>
  <c r="AQ27" i="1"/>
  <c r="H537" i="1"/>
  <c r="H534" i="1"/>
  <c r="H529" i="1"/>
  <c r="H526" i="1"/>
  <c r="H524" i="1"/>
  <c r="H523" i="1"/>
  <c r="FE186" i="1"/>
  <c r="FE258" i="1"/>
  <c r="FD190" i="1"/>
  <c r="AS27" i="1"/>
  <c r="O521" i="1"/>
  <c r="O514" i="1"/>
  <c r="O519" i="1"/>
  <c r="FD342" i="1"/>
  <c r="AN445" i="1"/>
  <c r="AN515" i="1" s="1"/>
  <c r="AM515" i="1"/>
  <c r="AQ70" i="1"/>
  <c r="DY507" i="1" s="1"/>
  <c r="DY521" i="1" s="1"/>
  <c r="DY455" i="1"/>
  <c r="DY523" i="1"/>
  <c r="FC109" i="1"/>
  <c r="CP518" i="1"/>
  <c r="CP522" i="1"/>
  <c r="CP525" i="1"/>
  <c r="CP523" i="1"/>
  <c r="CP532" i="1"/>
  <c r="CP527" i="1"/>
  <c r="BF537" i="1"/>
  <c r="BF514" i="1"/>
  <c r="BF520" i="1"/>
  <c r="BF524" i="1"/>
  <c r="BF519" i="1"/>
  <c r="BF534" i="1"/>
  <c r="FD191" i="1"/>
  <c r="DQ27" i="1"/>
  <c r="AY515" i="1"/>
  <c r="DL42" i="1"/>
  <c r="DL43" i="1"/>
  <c r="BS42" i="1"/>
  <c r="BS27" i="1"/>
  <c r="DF27" i="1"/>
  <c r="BS26" i="1"/>
  <c r="DF26" i="1"/>
  <c r="AN462" i="1"/>
  <c r="FD359" i="1"/>
  <c r="AN459" i="1"/>
  <c r="AN529" i="1" s="1"/>
  <c r="FD356" i="1"/>
  <c r="AN464" i="1"/>
  <c r="AN534" i="1" s="1"/>
  <c r="FD361" i="1"/>
  <c r="FD347" i="1"/>
  <c r="AN450" i="1"/>
  <c r="AN520" i="1" s="1"/>
  <c r="AN452" i="1"/>
  <c r="AN522" i="1" s="1"/>
  <c r="FD349" i="1"/>
  <c r="AN466" i="1"/>
  <c r="AN536" i="1" s="1"/>
  <c r="FD363" i="1"/>
  <c r="FD353" i="1"/>
  <c r="AN456" i="1"/>
  <c r="AN526" i="1" s="1"/>
  <c r="AN449" i="1"/>
  <c r="AN519" i="1" s="1"/>
  <c r="FD346" i="1"/>
  <c r="FD355" i="1"/>
  <c r="AN458" i="1"/>
  <c r="AN528" i="1" s="1"/>
  <c r="AN457" i="1"/>
  <c r="AN527" i="1" s="1"/>
  <c r="FD354" i="1"/>
  <c r="FD348" i="1"/>
  <c r="AN451" i="1"/>
  <c r="AN521" i="1" s="1"/>
  <c r="FD366" i="1"/>
  <c r="FD314" i="1"/>
  <c r="FD319" i="1"/>
  <c r="FD317" i="1"/>
  <c r="FD309" i="1"/>
  <c r="FD315" i="1"/>
  <c r="FD322" i="1"/>
  <c r="FD307" i="1"/>
  <c r="FD320" i="1"/>
  <c r="FD214" i="1"/>
  <c r="AL466" i="1"/>
  <c r="AL536" i="1" s="1"/>
  <c r="AL461" i="1"/>
  <c r="FD209" i="1"/>
  <c r="AL463" i="1"/>
  <c r="FD211" i="1"/>
  <c r="FD202" i="1"/>
  <c r="AL454" i="1"/>
  <c r="AL524" i="1" s="1"/>
  <c r="FD217" i="1"/>
  <c r="BB222" i="1"/>
  <c r="FD201" i="1"/>
  <c r="AL453" i="1"/>
  <c r="FD196" i="1"/>
  <c r="AL448" i="1"/>
  <c r="FD210" i="1"/>
  <c r="AL462" i="1"/>
  <c r="FD195" i="1"/>
  <c r="AL447" i="1"/>
  <c r="AL459" i="1"/>
  <c r="AL529" i="1" s="1"/>
  <c r="FD207" i="1"/>
  <c r="FD198" i="1"/>
  <c r="AL450" i="1"/>
  <c r="FD200" i="1"/>
  <c r="AL452" i="1"/>
  <c r="FD170" i="1"/>
  <c r="FD157" i="1"/>
  <c r="FD171" i="1"/>
  <c r="FD167" i="1"/>
  <c r="FD176" i="1"/>
  <c r="FD164" i="1"/>
  <c r="FD160" i="1"/>
  <c r="FD261" i="1"/>
  <c r="BD33" i="1"/>
  <c r="AF33" i="1"/>
  <c r="BU33" i="1"/>
  <c r="BV33" i="1" s="1"/>
  <c r="BW33" i="1" s="1"/>
  <c r="FE330" i="1"/>
  <c r="AR463" i="1"/>
  <c r="FE137" i="1"/>
  <c r="FE132" i="1"/>
  <c r="AR458" i="1"/>
  <c r="AR528" i="1" s="1"/>
  <c r="AR464" i="1"/>
  <c r="FE138" i="1"/>
  <c r="AR452" i="1"/>
  <c r="FE126" i="1"/>
  <c r="AR448" i="1"/>
  <c r="FE122" i="1"/>
  <c r="AR451" i="1"/>
  <c r="FE125" i="1"/>
  <c r="AR467" i="1"/>
  <c r="FE141" i="1"/>
  <c r="FE143" i="1"/>
  <c r="AR469" i="1"/>
  <c r="AR454" i="1"/>
  <c r="FE128" i="1"/>
  <c r="AR453" i="1"/>
  <c r="FE127" i="1"/>
  <c r="AR459" i="1"/>
  <c r="FE133" i="1"/>
  <c r="AR468" i="1"/>
  <c r="FE142" i="1"/>
  <c r="FE102" i="1"/>
  <c r="FE98" i="1"/>
  <c r="FE90" i="1"/>
  <c r="FE85" i="1"/>
  <c r="FE99" i="1"/>
  <c r="FE91" i="1"/>
  <c r="FE92" i="1"/>
  <c r="FE87" i="1"/>
  <c r="FE83" i="1"/>
  <c r="FE279" i="1"/>
  <c r="AT457" i="1"/>
  <c r="FE289" i="1"/>
  <c r="AT467" i="1"/>
  <c r="AT449" i="1"/>
  <c r="AT519" i="1" s="1"/>
  <c r="FE271" i="1"/>
  <c r="AT451" i="1"/>
  <c r="AT521" i="1" s="1"/>
  <c r="FE273" i="1"/>
  <c r="AT460" i="1"/>
  <c r="AT530" i="1" s="1"/>
  <c r="FE282" i="1"/>
  <c r="FE272" i="1"/>
  <c r="AT450" i="1"/>
  <c r="FE278" i="1"/>
  <c r="AT456" i="1"/>
  <c r="FE280" i="1"/>
  <c r="AT458" i="1"/>
  <c r="AT463" i="1"/>
  <c r="AT533" i="1" s="1"/>
  <c r="FE285" i="1"/>
  <c r="FE286" i="1"/>
  <c r="AT464" i="1"/>
  <c r="FE274" i="1"/>
  <c r="AT452" i="1"/>
  <c r="FE270" i="1"/>
  <c r="AT448" i="1"/>
  <c r="FE242" i="1"/>
  <c r="FE235" i="1"/>
  <c r="FE231" i="1"/>
  <c r="FE246" i="1"/>
  <c r="FE236" i="1"/>
  <c r="FE243" i="1"/>
  <c r="FE237" i="1"/>
  <c r="FE232" i="1"/>
  <c r="FE247" i="1"/>
  <c r="FE238" i="1"/>
  <c r="AQ537" i="1"/>
  <c r="AQ515" i="1"/>
  <c r="AQ514" i="1"/>
  <c r="AC455" i="1"/>
  <c r="AC70" i="1"/>
  <c r="AC507" i="1" s="1"/>
  <c r="AC534" i="1" s="1"/>
  <c r="BA230" i="1"/>
  <c r="BA238" i="1"/>
  <c r="BA244" i="1"/>
  <c r="BA247" i="1"/>
  <c r="BA249" i="1"/>
  <c r="BA232" i="1"/>
  <c r="BA234" i="1"/>
  <c r="BA237" i="1"/>
  <c r="BA241" i="1"/>
  <c r="BA243" i="1"/>
  <c r="BA250" i="1"/>
  <c r="FC250" i="1" s="1"/>
  <c r="BA236" i="1"/>
  <c r="BA240" i="1"/>
  <c r="BA246" i="1"/>
  <c r="BA248" i="1"/>
  <c r="BA231" i="1"/>
  <c r="BA233" i="1"/>
  <c r="BA235" i="1"/>
  <c r="BA239" i="1"/>
  <c r="BA242" i="1"/>
  <c r="BA245" i="1"/>
  <c r="FC245" i="1" s="1"/>
  <c r="BA272" i="1"/>
  <c r="BA277" i="1"/>
  <c r="BA281" i="1"/>
  <c r="BA279" i="1"/>
  <c r="BA271" i="1"/>
  <c r="BA280" i="1"/>
  <c r="BA286" i="1"/>
  <c r="BA291" i="1"/>
  <c r="BA276" i="1"/>
  <c r="BA285" i="1"/>
  <c r="BA275" i="1"/>
  <c r="BA268" i="1"/>
  <c r="BA270" i="1"/>
  <c r="BA278" i="1"/>
  <c r="BA289" i="1"/>
  <c r="BA287" i="1"/>
  <c r="BA274" i="1"/>
  <c r="BA290" i="1"/>
  <c r="BA282" i="1"/>
  <c r="BA283" i="1"/>
  <c r="BA284" i="1"/>
  <c r="BA273" i="1"/>
  <c r="BA288" i="1"/>
  <c r="BA269" i="1"/>
  <c r="BA262" i="1"/>
  <c r="BA267" i="1"/>
  <c r="BA260" i="1"/>
  <c r="BA264" i="1"/>
  <c r="BA261" i="1"/>
  <c r="FC261" i="1" s="1"/>
  <c r="BA265" i="1"/>
  <c r="FC265" i="1" s="1"/>
  <c r="BA263" i="1"/>
  <c r="FC263" i="1" s="1"/>
  <c r="BA259" i="1"/>
  <c r="FC259" i="1" s="1"/>
  <c r="BA82" i="1"/>
  <c r="BA86" i="1"/>
  <c r="BA85" i="1"/>
  <c r="BA89" i="1"/>
  <c r="BA90" i="1"/>
  <c r="BA94" i="1"/>
  <c r="BA98" i="1"/>
  <c r="BA93" i="1"/>
  <c r="BA97" i="1"/>
  <c r="BA101" i="1"/>
  <c r="BA102" i="1"/>
  <c r="BA83" i="1"/>
  <c r="BA84" i="1"/>
  <c r="BA87" i="1"/>
  <c r="FC87" i="1" s="1"/>
  <c r="BA88" i="1"/>
  <c r="BA92" i="1"/>
  <c r="BA96" i="1"/>
  <c r="BA91" i="1"/>
  <c r="BA95" i="1"/>
  <c r="BA99" i="1"/>
  <c r="BA100" i="1"/>
  <c r="BA128" i="1"/>
  <c r="BA129" i="1"/>
  <c r="BA122" i="1"/>
  <c r="BA121" i="1"/>
  <c r="BA134" i="1"/>
  <c r="AD460" i="1" s="1"/>
  <c r="BA139" i="1"/>
  <c r="BA136" i="1"/>
  <c r="BA125" i="1"/>
  <c r="BA140" i="1"/>
  <c r="BA135" i="1"/>
  <c r="BA124" i="1"/>
  <c r="BA143" i="1"/>
  <c r="BA120" i="1"/>
  <c r="BA133" i="1"/>
  <c r="BA131" i="1"/>
  <c r="BA123" i="1"/>
  <c r="BA141" i="1"/>
  <c r="BA132" i="1"/>
  <c r="BA142" i="1"/>
  <c r="FC142" i="1" s="1"/>
  <c r="BA138" i="1"/>
  <c r="BA137" i="1"/>
  <c r="BA127" i="1"/>
  <c r="BA130" i="1"/>
  <c r="BA126" i="1"/>
  <c r="BA117" i="1"/>
  <c r="FC118" i="1" s="1"/>
  <c r="BA115" i="1"/>
  <c r="BA112" i="1"/>
  <c r="BA114" i="1"/>
  <c r="BA113" i="1"/>
  <c r="FC113" i="1" s="1"/>
  <c r="BA119" i="1"/>
  <c r="BA111" i="1"/>
  <c r="FC111" i="1" s="1"/>
  <c r="BA116" i="1"/>
  <c r="FC116" i="1" s="1"/>
  <c r="FE339" i="1"/>
  <c r="AS28" i="1"/>
  <c r="AS26" i="1"/>
  <c r="DH27" i="1"/>
  <c r="O515" i="1"/>
  <c r="CA520" i="1"/>
  <c r="CA524" i="1"/>
  <c r="CA516" i="1"/>
  <c r="CA521" i="1"/>
  <c r="CA528" i="1"/>
  <c r="DK522" i="1"/>
  <c r="DK536" i="1"/>
  <c r="DK527" i="1"/>
  <c r="V536" i="1"/>
  <c r="V517" i="1"/>
  <c r="V535" i="1"/>
  <c r="V526" i="1"/>
  <c r="V523" i="1"/>
  <c r="V529" i="1"/>
  <c r="AK28" i="1"/>
  <c r="DD519" i="1"/>
  <c r="DD516" i="1"/>
  <c r="DD536" i="1"/>
  <c r="DD533" i="1"/>
  <c r="DD521" i="1"/>
  <c r="DD537" i="1"/>
  <c r="DM28" i="1"/>
  <c r="DM29" i="1"/>
  <c r="FE256" i="1"/>
  <c r="DK28" i="1"/>
  <c r="DH29" i="1"/>
  <c r="FD269" i="1"/>
  <c r="AM447" i="1"/>
  <c r="AM517" i="1" s="1"/>
  <c r="FD271" i="1"/>
  <c r="AM449" i="1"/>
  <c r="AM519" i="1" s="1"/>
  <c r="AM450" i="1"/>
  <c r="AM520" i="1" s="1"/>
  <c r="FD272" i="1"/>
  <c r="FD273" i="1"/>
  <c r="AM451" i="1"/>
  <c r="AM521" i="1" s="1"/>
  <c r="FD285" i="1"/>
  <c r="AM463" i="1"/>
  <c r="AM533" i="1" s="1"/>
  <c r="FD281" i="1"/>
  <c r="AM459" i="1"/>
  <c r="AM529" i="1" s="1"/>
  <c r="AM452" i="1"/>
  <c r="FD274" i="1"/>
  <c r="AM465" i="1"/>
  <c r="AM535" i="1" s="1"/>
  <c r="FD287" i="1"/>
  <c r="FD284" i="1"/>
  <c r="AM462" i="1"/>
  <c r="AM532" i="1" s="1"/>
  <c r="FD278" i="1"/>
  <c r="AM456" i="1"/>
  <c r="AM526" i="1" s="1"/>
  <c r="FD280" i="1"/>
  <c r="AM458" i="1"/>
  <c r="AM528" i="1" s="1"/>
  <c r="AM457" i="1"/>
  <c r="AM527" i="1" s="1"/>
  <c r="FD279" i="1"/>
  <c r="FD249" i="1"/>
  <c r="FD246" i="1"/>
  <c r="FD242" i="1"/>
  <c r="FD235" i="1"/>
  <c r="FD231" i="1"/>
  <c r="BA107" i="1"/>
  <c r="FC107" i="1" s="1"/>
  <c r="FC181" i="1"/>
  <c r="DD515" i="1"/>
  <c r="FD105" i="1"/>
  <c r="FD252" i="1"/>
  <c r="FD327" i="1"/>
  <c r="DL37" i="1"/>
  <c r="FE109" i="1"/>
  <c r="FE341" i="1"/>
  <c r="DJ32" i="1"/>
  <c r="AR28" i="1"/>
  <c r="AR26" i="1"/>
  <c r="AN27" i="1"/>
  <c r="AN26" i="1"/>
  <c r="EN455" i="1"/>
  <c r="AS70" i="1"/>
  <c r="EN507" i="1" s="1"/>
  <c r="FE116" i="1"/>
  <c r="FE112" i="1"/>
  <c r="FE110" i="1"/>
  <c r="BA105" i="1"/>
  <c r="FC105" i="1" s="1"/>
  <c r="FC179" i="1"/>
  <c r="FC184" i="1"/>
  <c r="AI27" i="1"/>
  <c r="AP27" i="1"/>
  <c r="AP28" i="1"/>
  <c r="O528" i="1"/>
  <c r="O532" i="1"/>
  <c r="O537" i="1"/>
  <c r="O538" i="1"/>
  <c r="O536" i="1"/>
  <c r="FD106" i="1"/>
  <c r="BA257" i="1"/>
  <c r="FC257" i="1" s="1"/>
  <c r="DX29" i="1"/>
  <c r="CP533" i="1"/>
  <c r="CP524" i="1"/>
  <c r="CP531" i="1"/>
  <c r="CP537" i="1"/>
  <c r="CP536" i="1"/>
  <c r="BF535" i="1"/>
  <c r="BF521" i="1"/>
  <c r="BF523" i="1"/>
  <c r="BF528" i="1"/>
  <c r="BF536" i="1"/>
  <c r="EV529" i="1"/>
  <c r="EV526" i="1"/>
  <c r="EV528" i="1"/>
  <c r="EV530" i="1"/>
  <c r="EV518" i="1"/>
  <c r="EV531" i="1"/>
  <c r="EV527" i="1"/>
  <c r="EV534" i="1"/>
  <c r="EV522" i="1"/>
  <c r="FD335" i="1"/>
  <c r="FC329" i="1"/>
  <c r="DL38" i="1"/>
  <c r="BS38" i="1"/>
  <c r="BU27" i="1"/>
  <c r="BV27" i="1" s="1"/>
  <c r="BW27" i="1" s="1"/>
  <c r="DL30" i="1"/>
  <c r="DL31" i="1"/>
  <c r="AL514" i="1"/>
  <c r="FD192" i="1"/>
  <c r="FD336" i="1"/>
  <c r="CI455" i="1"/>
  <c r="AK70" i="1"/>
  <c r="CI507" i="1" s="1"/>
  <c r="CI537" i="1" s="1"/>
  <c r="CW537" i="1"/>
  <c r="CW532" i="1"/>
  <c r="CW527" i="1"/>
  <c r="CW534" i="1"/>
  <c r="AU515" i="1"/>
  <c r="AI70" i="1"/>
  <c r="BT507" i="1" s="1"/>
  <c r="BT537" i="1" s="1"/>
  <c r="BT455" i="1"/>
  <c r="FE181" i="1"/>
  <c r="AR514" i="1"/>
  <c r="AT514" i="1"/>
  <c r="AQ533" i="1"/>
  <c r="AQ535" i="1"/>
  <c r="AQ528" i="1"/>
  <c r="AQ524" i="1"/>
  <c r="AQ530" i="1"/>
  <c r="AQ526" i="1"/>
  <c r="DW28" i="1"/>
  <c r="BA166" i="1"/>
  <c r="BA168" i="1"/>
  <c r="BA170" i="1"/>
  <c r="BA173" i="1"/>
  <c r="BA158" i="1"/>
  <c r="BA160" i="1"/>
  <c r="BA162" i="1"/>
  <c r="BA164" i="1"/>
  <c r="BA172" i="1"/>
  <c r="BA176" i="1"/>
  <c r="FC177" i="1" s="1"/>
  <c r="BA156" i="1"/>
  <c r="BA167" i="1"/>
  <c r="BA169" i="1"/>
  <c r="BA171" i="1"/>
  <c r="BA175" i="1"/>
  <c r="BA157" i="1"/>
  <c r="BA159" i="1"/>
  <c r="FC159" i="1" s="1"/>
  <c r="BA161" i="1"/>
  <c r="FC161" i="1" s="1"/>
  <c r="BA163" i="1"/>
  <c r="FC163" i="1" s="1"/>
  <c r="BA165" i="1"/>
  <c r="FC165" i="1" s="1"/>
  <c r="BA174" i="1"/>
  <c r="BA206" i="1"/>
  <c r="BA217" i="1"/>
  <c r="BA202" i="1"/>
  <c r="BA199" i="1"/>
  <c r="BA214" i="1"/>
  <c r="BA201" i="1"/>
  <c r="BA196" i="1"/>
  <c r="BA195" i="1"/>
  <c r="BA208" i="1"/>
  <c r="BA209" i="1"/>
  <c r="BA210" i="1"/>
  <c r="BA212" i="1"/>
  <c r="BA211" i="1"/>
  <c r="BA194" i="1"/>
  <c r="BA204" i="1"/>
  <c r="BA215" i="1"/>
  <c r="BA213" i="1"/>
  <c r="BA200" i="1"/>
  <c r="BA216" i="1"/>
  <c r="BA198" i="1"/>
  <c r="BA203" i="1"/>
  <c r="BA207" i="1"/>
  <c r="BA205" i="1"/>
  <c r="BA197" i="1"/>
  <c r="BA185" i="1"/>
  <c r="FC185" i="1" s="1"/>
  <c r="BA187" i="1"/>
  <c r="BA191" i="1"/>
  <c r="FC192" i="1" s="1"/>
  <c r="BA190" i="1"/>
  <c r="BA189" i="1"/>
  <c r="BA193" i="1"/>
  <c r="BA186" i="1"/>
  <c r="FC186" i="1" s="1"/>
  <c r="BA188" i="1"/>
  <c r="FC188" i="1" s="1"/>
  <c r="BA306" i="1"/>
  <c r="BA324" i="1"/>
  <c r="BA323" i="1"/>
  <c r="BA322" i="1"/>
  <c r="BA319" i="1"/>
  <c r="BA318" i="1"/>
  <c r="BA321" i="1"/>
  <c r="BA320" i="1"/>
  <c r="BA317" i="1"/>
  <c r="BA316" i="1"/>
  <c r="BA315" i="1"/>
  <c r="BA314" i="1"/>
  <c r="BA313" i="1"/>
  <c r="BA312" i="1"/>
  <c r="BA309" i="1"/>
  <c r="BA308" i="1"/>
  <c r="BA305" i="1"/>
  <c r="FC306" i="1" s="1"/>
  <c r="BA325" i="1"/>
  <c r="FC325" i="1" s="1"/>
  <c r="BA311" i="1"/>
  <c r="BA310" i="1"/>
  <c r="BA307" i="1"/>
  <c r="FC307" i="1" s="1"/>
  <c r="BA361" i="1"/>
  <c r="BA360" i="1"/>
  <c r="BA343" i="1"/>
  <c r="BA353" i="1"/>
  <c r="BA364" i="1"/>
  <c r="BA349" i="1"/>
  <c r="BA365" i="1"/>
  <c r="FC365" i="1" s="1"/>
  <c r="BA347" i="1"/>
  <c r="BA356" i="1"/>
  <c r="BA354" i="1"/>
  <c r="BA346" i="1"/>
  <c r="BA355" i="1"/>
  <c r="BA351" i="1"/>
  <c r="BA348" i="1"/>
  <c r="BA363" i="1"/>
  <c r="BA350" i="1"/>
  <c r="BA345" i="1"/>
  <c r="BA344" i="1"/>
  <c r="BA366" i="1"/>
  <c r="BA352" i="1"/>
  <c r="BA357" i="1"/>
  <c r="BA358" i="1"/>
  <c r="BA362" i="1"/>
  <c r="BA359" i="1"/>
  <c r="BA336" i="1"/>
  <c r="BA339" i="1"/>
  <c r="BA342" i="1"/>
  <c r="BA334" i="1"/>
  <c r="FC334" i="1" s="1"/>
  <c r="BA337" i="1"/>
  <c r="FC337" i="1" s="1"/>
  <c r="BA340" i="1"/>
  <c r="FC340" i="1" s="1"/>
  <c r="BA338" i="1"/>
  <c r="FC338" i="1" s="1"/>
  <c r="BA335" i="1"/>
  <c r="FC335" i="1" s="1"/>
  <c r="DX27" i="1"/>
  <c r="DR521" i="1"/>
  <c r="DR525" i="1"/>
  <c r="DR529" i="1"/>
  <c r="DR522" i="1"/>
  <c r="DR536" i="1"/>
  <c r="FE264" i="1"/>
  <c r="FE333" i="1"/>
  <c r="DF33" i="1"/>
  <c r="AI28" i="1"/>
  <c r="AI26" i="1"/>
  <c r="FE251" i="1"/>
  <c r="FE326" i="1"/>
  <c r="FE327" i="1"/>
  <c r="FE178" i="1"/>
  <c r="DZ29" i="1"/>
  <c r="BM516" i="1"/>
  <c r="BM515" i="1"/>
  <c r="BM523" i="1"/>
  <c r="BM534" i="1"/>
  <c r="FD339" i="1"/>
  <c r="HL340" i="1"/>
  <c r="B341" i="1"/>
  <c r="B402" i="1" s="1"/>
  <c r="CH340" i="1"/>
  <c r="IO335" i="1"/>
  <c r="IF335" i="1"/>
  <c r="IP336" i="1"/>
  <c r="IH336" i="1"/>
  <c r="HZ338" i="1"/>
  <c r="HY339" i="1"/>
  <c r="GZ337" i="1"/>
  <c r="HB337" i="1"/>
  <c r="HD337" i="1"/>
  <c r="HG337" i="1"/>
  <c r="IK337" i="1"/>
  <c r="IM337" i="1"/>
  <c r="IQ337" i="1"/>
  <c r="HA337" i="1"/>
  <c r="HC337" i="1"/>
  <c r="HF337" i="1"/>
  <c r="HH337" i="1"/>
  <c r="IG337" i="1"/>
  <c r="IL337" i="1"/>
  <c r="IN337" i="1"/>
  <c r="II337" i="1" s="1"/>
  <c r="IR337" i="1"/>
  <c r="N474" i="1"/>
  <c r="AB474" i="1"/>
  <c r="AP474" i="1"/>
  <c r="BE474" i="1"/>
  <c r="BS474" i="1"/>
  <c r="CH474" i="1"/>
  <c r="CV474" i="1"/>
  <c r="DJ474" i="1"/>
  <c r="DX474" i="1"/>
  <c r="EM474" i="1"/>
  <c r="U474" i="1"/>
  <c r="AI474" i="1"/>
  <c r="AX474" i="1"/>
  <c r="BL474" i="1"/>
  <c r="BZ474" i="1"/>
  <c r="CO474" i="1"/>
  <c r="DC474" i="1"/>
  <c r="DQ474" i="1"/>
  <c r="EF474" i="1"/>
  <c r="EU474" i="1"/>
  <c r="IJ336" i="1"/>
  <c r="G475" i="1"/>
  <c r="HE336" i="1"/>
  <c r="GO339" i="1"/>
  <c r="GP338" i="1"/>
  <c r="IH260" i="1"/>
  <c r="IP260" i="1"/>
  <c r="HL264" i="1"/>
  <c r="B265" i="1"/>
  <c r="CH264" i="1"/>
  <c r="GP262" i="1"/>
  <c r="GO263" i="1"/>
  <c r="HZ262" i="1"/>
  <c r="HY263" i="1"/>
  <c r="GV260" i="1"/>
  <c r="HE260" i="1"/>
  <c r="IJ260" i="1"/>
  <c r="IF259" i="1"/>
  <c r="IO259" i="1"/>
  <c r="HA261" i="1"/>
  <c r="HC261" i="1"/>
  <c r="HF261" i="1"/>
  <c r="HH261" i="1"/>
  <c r="IG261" i="1"/>
  <c r="IL261" i="1"/>
  <c r="IN261" i="1"/>
  <c r="II261" i="1" s="1"/>
  <c r="IR261" i="1"/>
  <c r="GZ261" i="1"/>
  <c r="HB261" i="1"/>
  <c r="HD261" i="1"/>
  <c r="HG261" i="1"/>
  <c r="IK261" i="1"/>
  <c r="IM261" i="1"/>
  <c r="IQ261" i="1"/>
  <c r="HL191" i="1"/>
  <c r="CH191" i="1"/>
  <c r="B192" i="1"/>
  <c r="AK514" i="1" l="1"/>
  <c r="BT535" i="1"/>
  <c r="H540" i="1"/>
  <c r="FA39" i="75"/>
  <c r="FH32" i="75"/>
  <c r="AN524" i="1"/>
  <c r="FC110" i="1"/>
  <c r="FC180" i="1"/>
  <c r="FC182" i="1"/>
  <c r="FC393" i="1"/>
  <c r="FC409" i="1"/>
  <c r="FC413" i="1"/>
  <c r="CB27" i="1"/>
  <c r="CA27" i="1" s="1"/>
  <c r="CG27" i="1"/>
  <c r="CH27" i="1" s="1"/>
  <c r="FC428" i="1"/>
  <c r="CB26" i="1"/>
  <c r="CA26" i="1" s="1"/>
  <c r="CG26" i="1"/>
  <c r="CH26" i="1" s="1"/>
  <c r="CB28" i="1"/>
  <c r="CA28" i="1" s="1"/>
  <c r="CG28" i="1"/>
  <c r="CH28" i="1" s="1"/>
  <c r="FC367" i="1"/>
  <c r="FC144" i="1"/>
  <c r="FC218" i="1"/>
  <c r="FC292" i="1"/>
  <c r="FC333" i="1"/>
  <c r="EH62" i="75"/>
  <c r="BV62" i="75" s="1"/>
  <c r="EG63" i="75"/>
  <c r="GN33" i="71"/>
  <c r="Q56" i="45"/>
  <c r="GG40" i="71"/>
  <c r="FH33" i="75"/>
  <c r="FA40" i="75"/>
  <c r="EH357" i="75"/>
  <c r="BV357" i="75" s="1"/>
  <c r="EG358" i="75"/>
  <c r="ED357" i="75"/>
  <c r="BZ357" i="75" s="1"/>
  <c r="EC358" i="75"/>
  <c r="EL63" i="75"/>
  <c r="BW63" i="75" s="1"/>
  <c r="BX63" i="71" s="1"/>
  <c r="EK64" i="75"/>
  <c r="BX359" i="75"/>
  <c r="FC337" i="75" s="1"/>
  <c r="ED63" i="75"/>
  <c r="BZ63" i="75" s="1"/>
  <c r="EC64" i="75"/>
  <c r="EL358" i="75"/>
  <c r="BW358" i="75" s="1"/>
  <c r="EK359" i="75"/>
  <c r="BY357" i="75"/>
  <c r="GL33" i="71"/>
  <c r="GE40" i="71"/>
  <c r="CD356" i="75"/>
  <c r="FD334" i="75"/>
  <c r="CA356" i="75"/>
  <c r="FA334" i="75" s="1"/>
  <c r="FJ327" i="75"/>
  <c r="FE334" i="75"/>
  <c r="EN62" i="71"/>
  <c r="FJ62" i="71" s="1"/>
  <c r="FK62" i="71" s="1"/>
  <c r="FL62" i="71" s="1"/>
  <c r="CP62" i="71" s="1"/>
  <c r="EI62" i="71"/>
  <c r="BS62" i="71"/>
  <c r="DS62" i="71" s="1"/>
  <c r="EX62" i="71" s="1"/>
  <c r="EY62" i="71" s="1"/>
  <c r="EZ62" i="71" s="1"/>
  <c r="CR62" i="71" s="1"/>
  <c r="FE41" i="75"/>
  <c r="FL34" i="75"/>
  <c r="CV60" i="71"/>
  <c r="FC174" i="1"/>
  <c r="GF39" i="71"/>
  <c r="GM32" i="71"/>
  <c r="T55" i="45"/>
  <c r="BE55" i="45" s="1"/>
  <c r="CS60" i="71"/>
  <c r="FP64" i="71"/>
  <c r="FO65" i="71"/>
  <c r="FH61" i="71"/>
  <c r="CO61" i="71" s="1"/>
  <c r="FG62" i="71"/>
  <c r="FD61" i="71"/>
  <c r="CN61" i="71" s="1"/>
  <c r="CV61" i="71" s="1"/>
  <c r="FC62" i="71"/>
  <c r="GC38" i="71"/>
  <c r="GJ31" i="71"/>
  <c r="AU371" i="45"/>
  <c r="FC310" i="1"/>
  <c r="FC424" i="1"/>
  <c r="FC405" i="1"/>
  <c r="FC407" i="1"/>
  <c r="FC419" i="1"/>
  <c r="AM524" i="1"/>
  <c r="AM531" i="1"/>
  <c r="AM536" i="1"/>
  <c r="AM518" i="1"/>
  <c r="FC169" i="1"/>
  <c r="BE366" i="45"/>
  <c r="FC362" i="71"/>
  <c r="FD361" i="71"/>
  <c r="CN361" i="71" s="1"/>
  <c r="FG361" i="71"/>
  <c r="FH360" i="71"/>
  <c r="CO360" i="71" s="1"/>
  <c r="CV360" i="71" s="1"/>
  <c r="BE367" i="45" s="1"/>
  <c r="GF338" i="71"/>
  <c r="CS360" i="71"/>
  <c r="GC338" i="71" s="1"/>
  <c r="GL336" i="71"/>
  <c r="U375" i="51"/>
  <c r="GG343" i="71"/>
  <c r="EY367" i="71"/>
  <c r="EZ366" i="71"/>
  <c r="CR366" i="71" s="1"/>
  <c r="CO26" i="1"/>
  <c r="T7" i="40"/>
  <c r="CO29" i="1"/>
  <c r="EI30" i="1" s="1"/>
  <c r="T10" i="40"/>
  <c r="FC396" i="1"/>
  <c r="DL29" i="1"/>
  <c r="BS29" i="1"/>
  <c r="DL27" i="1"/>
  <c r="FC397" i="1"/>
  <c r="FC425" i="1"/>
  <c r="FC406" i="1"/>
  <c r="FC420" i="1"/>
  <c r="FC418" i="1"/>
  <c r="FC414" i="1"/>
  <c r="FC415" i="1"/>
  <c r="FC404" i="1"/>
  <c r="FC422" i="1"/>
  <c r="FC391" i="1"/>
  <c r="FC392" i="1"/>
  <c r="FC389" i="1"/>
  <c r="FC390" i="1"/>
  <c r="FC401" i="1"/>
  <c r="FC399" i="1"/>
  <c r="FC427" i="1"/>
  <c r="FC408" i="1"/>
  <c r="FC410" i="1"/>
  <c r="FC421" i="1"/>
  <c r="FC416" i="1"/>
  <c r="FC412" i="1"/>
  <c r="FC403" i="1"/>
  <c r="FC402" i="1"/>
  <c r="FC394" i="1"/>
  <c r="HY116" i="1"/>
  <c r="HZ115" i="1"/>
  <c r="HY190" i="1"/>
  <c r="HZ189" i="1"/>
  <c r="CH115" i="1"/>
  <c r="B116" i="1"/>
  <c r="HL115" i="1"/>
  <c r="DY534" i="1"/>
  <c r="BB298" i="1"/>
  <c r="EN532" i="1"/>
  <c r="EN518" i="1"/>
  <c r="AT518" i="1"/>
  <c r="AT522" i="1"/>
  <c r="AT528" i="1"/>
  <c r="AT526" i="1"/>
  <c r="AT520" i="1"/>
  <c r="AT537" i="1"/>
  <c r="AT527" i="1"/>
  <c r="AR529" i="1"/>
  <c r="AR523" i="1"/>
  <c r="AR524" i="1"/>
  <c r="AR537" i="1"/>
  <c r="AR521" i="1"/>
  <c r="AR518" i="1"/>
  <c r="AR522" i="1"/>
  <c r="AR534" i="1"/>
  <c r="AR533" i="1"/>
  <c r="AL522" i="1"/>
  <c r="AL520" i="1"/>
  <c r="AL517" i="1"/>
  <c r="AL532" i="1"/>
  <c r="AL518" i="1"/>
  <c r="AL523" i="1"/>
  <c r="BB223" i="1"/>
  <c r="AL533" i="1"/>
  <c r="AL531" i="1"/>
  <c r="H533" i="1"/>
  <c r="H528" i="1"/>
  <c r="H527" i="1"/>
  <c r="H536" i="1"/>
  <c r="H532" i="1"/>
  <c r="H519" i="1"/>
  <c r="AT515" i="1"/>
  <c r="AL515" i="1"/>
  <c r="AY523" i="1"/>
  <c r="BT536" i="1"/>
  <c r="BT524" i="1"/>
  <c r="BT525" i="1"/>
  <c r="AK533" i="1"/>
  <c r="EV523" i="1"/>
  <c r="AT516" i="1"/>
  <c r="AU533" i="1"/>
  <c r="AL534" i="1"/>
  <c r="FC314" i="1"/>
  <c r="FC308" i="1"/>
  <c r="FC316" i="1"/>
  <c r="FC320" i="1"/>
  <c r="FC312" i="1"/>
  <c r="FC318" i="1"/>
  <c r="FC322" i="1"/>
  <c r="FC324" i="1"/>
  <c r="BT530" i="1"/>
  <c r="CI529" i="1"/>
  <c r="EN521" i="1"/>
  <c r="EN526" i="1"/>
  <c r="EN525" i="1"/>
  <c r="H516" i="1"/>
  <c r="FC336" i="1"/>
  <c r="FC190" i="1"/>
  <c r="FC172" i="1"/>
  <c r="EN524" i="1"/>
  <c r="FC100" i="1"/>
  <c r="FC95" i="1"/>
  <c r="FC88" i="1"/>
  <c r="FC84" i="1"/>
  <c r="FC102" i="1"/>
  <c r="FC90" i="1"/>
  <c r="FC242" i="1"/>
  <c r="AC518" i="1"/>
  <c r="DY520" i="1"/>
  <c r="DY528" i="1"/>
  <c r="DY525" i="1"/>
  <c r="DY519" i="1"/>
  <c r="EG518" i="1"/>
  <c r="H525" i="1"/>
  <c r="H521" i="1"/>
  <c r="AY525" i="1"/>
  <c r="FC187" i="1"/>
  <c r="FC162" i="1"/>
  <c r="FC158" i="1"/>
  <c r="FC166" i="1"/>
  <c r="BT523" i="1"/>
  <c r="FC114" i="1"/>
  <c r="FC260" i="1"/>
  <c r="FC235" i="1"/>
  <c r="FC231" i="1"/>
  <c r="FC246" i="1"/>
  <c r="AC527" i="1"/>
  <c r="AC516" i="1"/>
  <c r="AC525" i="1"/>
  <c r="AC531" i="1"/>
  <c r="AK525" i="1"/>
  <c r="EG532" i="1"/>
  <c r="EV536" i="1"/>
  <c r="AT524" i="1"/>
  <c r="BC298" i="1"/>
  <c r="AT535" i="1"/>
  <c r="AN525" i="1"/>
  <c r="H531" i="1"/>
  <c r="H538" i="1"/>
  <c r="AS535" i="1"/>
  <c r="AY518" i="1"/>
  <c r="AY527" i="1"/>
  <c r="BT521" i="1"/>
  <c r="CI528" i="1"/>
  <c r="EN529" i="1"/>
  <c r="AC520" i="1"/>
  <c r="AK519" i="1"/>
  <c r="AK535" i="1"/>
  <c r="EG525" i="1"/>
  <c r="AM537" i="1"/>
  <c r="AM525" i="1"/>
  <c r="AY521" i="1"/>
  <c r="AG445" i="1"/>
  <c r="FC342" i="1"/>
  <c r="AG465" i="1"/>
  <c r="FC362" i="1"/>
  <c r="AG460" i="1"/>
  <c r="FC357" i="1"/>
  <c r="FC366" i="1"/>
  <c r="AG448" i="1"/>
  <c r="FC345" i="1"/>
  <c r="AG466" i="1"/>
  <c r="FC363" i="1"/>
  <c r="FC351" i="1"/>
  <c r="AG454" i="1"/>
  <c r="FC346" i="1"/>
  <c r="AG449" i="1"/>
  <c r="AG459" i="1"/>
  <c r="FC356" i="1"/>
  <c r="FC364" i="1"/>
  <c r="AG467" i="1"/>
  <c r="AG446" i="1"/>
  <c r="FC343" i="1"/>
  <c r="AG464" i="1"/>
  <c r="FC361" i="1"/>
  <c r="FC193" i="1"/>
  <c r="AE445" i="1"/>
  <c r="FC197" i="1"/>
  <c r="AE449" i="1"/>
  <c r="AE459" i="1"/>
  <c r="FC207" i="1"/>
  <c r="FC198" i="1"/>
  <c r="AE450" i="1"/>
  <c r="FC200" i="1"/>
  <c r="AE452" i="1"/>
  <c r="AE467" i="1"/>
  <c r="FC215" i="1"/>
  <c r="FC194" i="1"/>
  <c r="AE446" i="1"/>
  <c r="AE464" i="1"/>
  <c r="FC212" i="1"/>
  <c r="AE461" i="1"/>
  <c r="FC209" i="1"/>
  <c r="FC195" i="1"/>
  <c r="AE447" i="1"/>
  <c r="FC201" i="1"/>
  <c r="AE453" i="1"/>
  <c r="FC199" i="1"/>
  <c r="AE451" i="1"/>
  <c r="FC217" i="1"/>
  <c r="BA222" i="1"/>
  <c r="FC175" i="1"/>
  <c r="FC170" i="1"/>
  <c r="CI531" i="1"/>
  <c r="CI520" i="1"/>
  <c r="FC119" i="1"/>
  <c r="AD445" i="1"/>
  <c r="FC115" i="1"/>
  <c r="AD452" i="1"/>
  <c r="FC126" i="1"/>
  <c r="AD453" i="1"/>
  <c r="FC127" i="1"/>
  <c r="AD464" i="1"/>
  <c r="FC138" i="1"/>
  <c r="FC132" i="1"/>
  <c r="AD458" i="1"/>
  <c r="FC123" i="1"/>
  <c r="AD449" i="1"/>
  <c r="FC134" i="1"/>
  <c r="AD459" i="1"/>
  <c r="FC133" i="1"/>
  <c r="FC143" i="1"/>
  <c r="AD461" i="1"/>
  <c r="FC135" i="1"/>
  <c r="AD451" i="1"/>
  <c r="FC125" i="1"/>
  <c r="FC139" i="1"/>
  <c r="AD465" i="1"/>
  <c r="FC121" i="1"/>
  <c r="AD447" i="1"/>
  <c r="BA147" i="1"/>
  <c r="AD507" i="1" s="1"/>
  <c r="AD455" i="1"/>
  <c r="FC129" i="1"/>
  <c r="FC96" i="1"/>
  <c r="FC97" i="1"/>
  <c r="FC98" i="1"/>
  <c r="FC85" i="1"/>
  <c r="FC262" i="1"/>
  <c r="FC288" i="1"/>
  <c r="AF466" i="1"/>
  <c r="FC284" i="1"/>
  <c r="AF462" i="1"/>
  <c r="FC282" i="1"/>
  <c r="AF460" i="1"/>
  <c r="FC274" i="1"/>
  <c r="AF452" i="1"/>
  <c r="FC289" i="1"/>
  <c r="AF467" i="1"/>
  <c r="FC270" i="1"/>
  <c r="AF448" i="1"/>
  <c r="AF453" i="1"/>
  <c r="FC275" i="1"/>
  <c r="FC276" i="1"/>
  <c r="AF454" i="1"/>
  <c r="FC286" i="1"/>
  <c r="AF464" i="1"/>
  <c r="AF449" i="1"/>
  <c r="FC271" i="1"/>
  <c r="FC281" i="1"/>
  <c r="AF459" i="1"/>
  <c r="FC272" i="1"/>
  <c r="AF450" i="1"/>
  <c r="FC236" i="1"/>
  <c r="FC243" i="1"/>
  <c r="FC237" i="1"/>
  <c r="FC232" i="1"/>
  <c r="FC247" i="1"/>
  <c r="FC238" i="1"/>
  <c r="DY537" i="1"/>
  <c r="DY530" i="1"/>
  <c r="DY526" i="1"/>
  <c r="FC258" i="1"/>
  <c r="AK524" i="1"/>
  <c r="AK526" i="1"/>
  <c r="AK517" i="1"/>
  <c r="AK532" i="1"/>
  <c r="AK518" i="1"/>
  <c r="EG531" i="1"/>
  <c r="EG530" i="1"/>
  <c r="EG522" i="1"/>
  <c r="EG535" i="1"/>
  <c r="BT527" i="1"/>
  <c r="BT528" i="1"/>
  <c r="BT517" i="1"/>
  <c r="BT522" i="1"/>
  <c r="BT531" i="1"/>
  <c r="BT529" i="1"/>
  <c r="CI523" i="1"/>
  <c r="CI530" i="1"/>
  <c r="CI535" i="1"/>
  <c r="CI521" i="1"/>
  <c r="CI522" i="1"/>
  <c r="EI31" i="1"/>
  <c r="FC251" i="1"/>
  <c r="EV532" i="1"/>
  <c r="EV525" i="1"/>
  <c r="EV537" i="1"/>
  <c r="EV519" i="1"/>
  <c r="EV521" i="1"/>
  <c r="EN530" i="1"/>
  <c r="EN523" i="1"/>
  <c r="EN522" i="1"/>
  <c r="EN534" i="1"/>
  <c r="EN528" i="1"/>
  <c r="AM522" i="1"/>
  <c r="FC266" i="1"/>
  <c r="AC526" i="1"/>
  <c r="AC529" i="1"/>
  <c r="AC536" i="1"/>
  <c r="AC528" i="1"/>
  <c r="AC530" i="1"/>
  <c r="AT534" i="1"/>
  <c r="AT532" i="1"/>
  <c r="AT529" i="1"/>
  <c r="AT523" i="1"/>
  <c r="AT517" i="1"/>
  <c r="AR526" i="1"/>
  <c r="AR520" i="1"/>
  <c r="AR530" i="1"/>
  <c r="AR519" i="1"/>
  <c r="AR525" i="1"/>
  <c r="AL525" i="1"/>
  <c r="AL528" i="1"/>
  <c r="AL521" i="1"/>
  <c r="AL526" i="1"/>
  <c r="AL516" i="1"/>
  <c r="AN532" i="1"/>
  <c r="FC252" i="1"/>
  <c r="DY522" i="1"/>
  <c r="DY536" i="1"/>
  <c r="DY531" i="1"/>
  <c r="DY535" i="1"/>
  <c r="DY533" i="1"/>
  <c r="H520" i="1"/>
  <c r="H514" i="1"/>
  <c r="H522" i="1"/>
  <c r="H518" i="1"/>
  <c r="H539" i="1"/>
  <c r="H535" i="1"/>
  <c r="H515" i="1"/>
  <c r="AS532" i="1"/>
  <c r="AS536" i="1"/>
  <c r="AU529" i="1"/>
  <c r="AU516" i="1"/>
  <c r="FC256" i="1"/>
  <c r="AK520" i="1"/>
  <c r="AK534" i="1"/>
  <c r="AK530" i="1"/>
  <c r="AK521" i="1"/>
  <c r="AK528" i="1"/>
  <c r="AK529" i="1"/>
  <c r="AK536" i="1"/>
  <c r="AK516" i="1"/>
  <c r="AK522" i="1"/>
  <c r="EG526" i="1"/>
  <c r="EG534" i="1"/>
  <c r="EG536" i="1"/>
  <c r="EG521" i="1"/>
  <c r="EG533" i="1"/>
  <c r="EG520" i="1"/>
  <c r="FC254" i="1"/>
  <c r="FC339" i="1"/>
  <c r="AG462" i="1"/>
  <c r="FC359" i="1"/>
  <c r="FC358" i="1"/>
  <c r="AG461" i="1"/>
  <c r="BA371" i="1"/>
  <c r="AG507" i="1" s="1"/>
  <c r="FC352" i="1"/>
  <c r="AG455" i="1"/>
  <c r="AG525" i="1" s="1"/>
  <c r="FC344" i="1"/>
  <c r="AG447" i="1"/>
  <c r="AG517" i="1" s="1"/>
  <c r="FC350" i="1"/>
  <c r="AG453" i="1"/>
  <c r="AG523" i="1" s="1"/>
  <c r="AG451" i="1"/>
  <c r="FC348" i="1"/>
  <c r="AG458" i="1"/>
  <c r="FC355" i="1"/>
  <c r="FC354" i="1"/>
  <c r="AG457" i="1"/>
  <c r="AG527" i="1" s="1"/>
  <c r="FC347" i="1"/>
  <c r="AG450" i="1"/>
  <c r="AG520" i="1" s="1"/>
  <c r="AG452" i="1"/>
  <c r="FC349" i="1"/>
  <c r="AG456" i="1"/>
  <c r="FC353" i="1"/>
  <c r="FC360" i="1"/>
  <c r="AG463" i="1"/>
  <c r="AG533" i="1" s="1"/>
  <c r="FC311" i="1"/>
  <c r="FC309" i="1"/>
  <c r="FC313" i="1"/>
  <c r="FC315" i="1"/>
  <c r="FC317" i="1"/>
  <c r="FC321" i="1"/>
  <c r="FC319" i="1"/>
  <c r="FC323" i="1"/>
  <c r="FC189" i="1"/>
  <c r="FC191" i="1"/>
  <c r="AE457" i="1"/>
  <c r="FC205" i="1"/>
  <c r="FC203" i="1"/>
  <c r="AE455" i="1"/>
  <c r="BA221" i="1"/>
  <c r="AE507" i="1" s="1"/>
  <c r="AE514" i="1" s="1"/>
  <c r="FC216" i="1"/>
  <c r="AE465" i="1"/>
  <c r="FC213" i="1"/>
  <c r="AE456" i="1"/>
  <c r="AE526" i="1" s="1"/>
  <c r="FC204" i="1"/>
  <c r="AE463" i="1"/>
  <c r="AE533" i="1" s="1"/>
  <c r="FC211" i="1"/>
  <c r="AE462" i="1"/>
  <c r="AE532" i="1" s="1"/>
  <c r="FC210" i="1"/>
  <c r="AE460" i="1"/>
  <c r="AE530" i="1" s="1"/>
  <c r="FC208" i="1"/>
  <c r="FC196" i="1"/>
  <c r="AE448" i="1"/>
  <c r="AE466" i="1"/>
  <c r="AE536" i="1" s="1"/>
  <c r="FC214" i="1"/>
  <c r="FC202" i="1"/>
  <c r="AE454" i="1"/>
  <c r="AE458" i="1"/>
  <c r="AE528" i="1" s="1"/>
  <c r="FC206" i="1"/>
  <c r="FC157" i="1"/>
  <c r="FC171" i="1"/>
  <c r="FC167" i="1"/>
  <c r="FC176" i="1"/>
  <c r="FC164" i="1"/>
  <c r="FC160" i="1"/>
  <c r="FC173" i="1"/>
  <c r="FC168" i="1"/>
  <c r="BT518" i="1"/>
  <c r="BT534" i="1"/>
  <c r="BT519" i="1"/>
  <c r="CI527" i="1"/>
  <c r="CI534" i="1"/>
  <c r="CI525" i="1"/>
  <c r="CI536" i="1"/>
  <c r="CI524" i="1"/>
  <c r="FC326" i="1"/>
  <c r="EN537" i="1"/>
  <c r="EN520" i="1"/>
  <c r="FC112" i="1"/>
  <c r="FC117" i="1"/>
  <c r="AD456" i="1"/>
  <c r="AD526" i="1" s="1"/>
  <c r="FC130" i="1"/>
  <c r="AD463" i="1"/>
  <c r="AD533" i="1" s="1"/>
  <c r="FC137" i="1"/>
  <c r="AD467" i="1"/>
  <c r="AD537" i="1" s="1"/>
  <c r="FC141" i="1"/>
  <c r="AD457" i="1"/>
  <c r="AD527" i="1" s="1"/>
  <c r="FC131" i="1"/>
  <c r="AD446" i="1"/>
  <c r="AD516" i="1" s="1"/>
  <c r="FC120" i="1"/>
  <c r="FC124" i="1"/>
  <c r="AD450" i="1"/>
  <c r="AD520" i="1" s="1"/>
  <c r="FC140" i="1"/>
  <c r="AD466" i="1"/>
  <c r="AD536" i="1" s="1"/>
  <c r="AD462" i="1"/>
  <c r="AD532" i="1" s="1"/>
  <c r="FC136" i="1"/>
  <c r="AD530" i="1"/>
  <c r="AD448" i="1"/>
  <c r="AD518" i="1" s="1"/>
  <c r="FC122" i="1"/>
  <c r="FC128" i="1"/>
  <c r="AD454" i="1"/>
  <c r="AD524" i="1" s="1"/>
  <c r="FC99" i="1"/>
  <c r="FC91" i="1"/>
  <c r="FC92" i="1"/>
  <c r="FC83" i="1"/>
  <c r="FC101" i="1"/>
  <c r="FC93" i="1"/>
  <c r="FC94" i="1"/>
  <c r="FC89" i="1"/>
  <c r="FC86" i="1"/>
  <c r="FC264" i="1"/>
  <c r="FC267" i="1"/>
  <c r="AF445" i="1"/>
  <c r="AF447" i="1"/>
  <c r="FC269" i="1"/>
  <c r="AF451" i="1"/>
  <c r="FC273" i="1"/>
  <c r="FC283" i="1"/>
  <c r="AF461" i="1"/>
  <c r="FC290" i="1"/>
  <c r="FC287" i="1"/>
  <c r="AF465" i="1"/>
  <c r="AF456" i="1"/>
  <c r="FC278" i="1"/>
  <c r="AF446" i="1"/>
  <c r="FC268" i="1"/>
  <c r="FC285" i="1"/>
  <c r="AF463" i="1"/>
  <c r="BA297" i="1"/>
  <c r="FC291" i="1"/>
  <c r="FC280" i="1"/>
  <c r="AF458" i="1"/>
  <c r="FC279" i="1"/>
  <c r="AF457" i="1"/>
  <c r="BA296" i="1"/>
  <c r="AF507" i="1" s="1"/>
  <c r="FC277" i="1"/>
  <c r="AF455" i="1"/>
  <c r="AF525" i="1" s="1"/>
  <c r="FC239" i="1"/>
  <c r="FC233" i="1"/>
  <c r="FC248" i="1"/>
  <c r="FC240" i="1"/>
  <c r="FC241" i="1"/>
  <c r="FC234" i="1"/>
  <c r="FC249" i="1"/>
  <c r="FC244" i="1"/>
  <c r="AC537" i="1"/>
  <c r="AC514" i="1"/>
  <c r="AC533" i="1"/>
  <c r="AC522" i="1"/>
  <c r="AC519" i="1"/>
  <c r="DL33" i="1"/>
  <c r="BS33" i="1"/>
  <c r="DL34" i="1"/>
  <c r="FC106" i="1"/>
  <c r="FC108" i="1"/>
  <c r="FC341" i="1"/>
  <c r="BT520" i="1"/>
  <c r="BT532" i="1"/>
  <c r="BT533" i="1"/>
  <c r="BT526" i="1"/>
  <c r="BT516" i="1"/>
  <c r="BT515" i="1"/>
  <c r="CI518" i="1"/>
  <c r="CI533" i="1"/>
  <c r="CI532" i="1"/>
  <c r="CI526" i="1"/>
  <c r="FC103" i="1"/>
  <c r="EV535" i="1"/>
  <c r="EV524" i="1"/>
  <c r="EN536" i="1"/>
  <c r="EN527" i="1"/>
  <c r="EN531" i="1"/>
  <c r="EN535" i="1"/>
  <c r="EN533" i="1"/>
  <c r="EN519" i="1"/>
  <c r="AD514" i="1"/>
  <c r="AF514" i="1"/>
  <c r="AC532" i="1"/>
  <c r="AC517" i="1"/>
  <c r="AC523" i="1"/>
  <c r="AC524" i="1"/>
  <c r="AC535" i="1"/>
  <c r="AC521" i="1"/>
  <c r="AC515" i="1"/>
  <c r="AR535" i="1"/>
  <c r="AR517" i="1"/>
  <c r="AR536" i="1"/>
  <c r="AR531" i="1"/>
  <c r="AR516" i="1"/>
  <c r="AR532" i="1"/>
  <c r="BT514" i="1"/>
  <c r="AL535" i="1"/>
  <c r="AL537" i="1"/>
  <c r="AL527" i="1"/>
  <c r="DY529" i="1"/>
  <c r="DY532" i="1"/>
  <c r="DY518" i="1"/>
  <c r="DY524" i="1"/>
  <c r="DY527" i="1"/>
  <c r="AS531" i="1"/>
  <c r="AS534" i="1"/>
  <c r="AS533" i="1"/>
  <c r="AS525" i="1"/>
  <c r="AS518" i="1"/>
  <c r="AU525" i="1"/>
  <c r="AU535" i="1"/>
  <c r="AU530" i="1"/>
  <c r="AU523" i="1"/>
  <c r="AY522" i="1"/>
  <c r="AY514" i="1"/>
  <c r="AY535" i="1"/>
  <c r="AY516" i="1"/>
  <c r="AY520" i="1"/>
  <c r="AY529" i="1"/>
  <c r="AK523" i="1"/>
  <c r="AK527" i="1"/>
  <c r="AK531" i="1"/>
  <c r="AM514" i="1"/>
  <c r="EG528" i="1"/>
  <c r="EG519" i="1"/>
  <c r="EG523" i="1"/>
  <c r="EG529" i="1"/>
  <c r="EG537" i="1"/>
  <c r="EG527" i="1"/>
  <c r="GO340" i="1"/>
  <c r="GP339" i="1"/>
  <c r="N475" i="1"/>
  <c r="AB475" i="1"/>
  <c r="AP475" i="1"/>
  <c r="BE475" i="1"/>
  <c r="BS475" i="1"/>
  <c r="CH475" i="1"/>
  <c r="CV475" i="1"/>
  <c r="DJ475" i="1"/>
  <c r="DX475" i="1"/>
  <c r="EM475" i="1"/>
  <c r="U475" i="1"/>
  <c r="AI475" i="1"/>
  <c r="AX475" i="1"/>
  <c r="BL475" i="1"/>
  <c r="BZ475" i="1"/>
  <c r="CO475" i="1"/>
  <c r="DC475" i="1"/>
  <c r="DQ475" i="1"/>
  <c r="EF475" i="1"/>
  <c r="EU475" i="1"/>
  <c r="HE337" i="1"/>
  <c r="G476" i="1"/>
  <c r="IJ337" i="1"/>
  <c r="CH341" i="1"/>
  <c r="HL341" i="1"/>
  <c r="B342" i="1"/>
  <c r="B403" i="1" s="1"/>
  <c r="GZ338" i="1"/>
  <c r="HB338" i="1"/>
  <c r="HD338" i="1"/>
  <c r="HG338" i="1"/>
  <c r="IK338" i="1"/>
  <c r="IM338" i="1"/>
  <c r="IQ338" i="1"/>
  <c r="HA338" i="1"/>
  <c r="HC338" i="1"/>
  <c r="HF338" i="1"/>
  <c r="HH338" i="1"/>
  <c r="IG338" i="1"/>
  <c r="IL338" i="1"/>
  <c r="IN338" i="1"/>
  <c r="II338" i="1" s="1"/>
  <c r="IR338" i="1"/>
  <c r="IF336" i="1"/>
  <c r="IO336" i="1"/>
  <c r="IH337" i="1"/>
  <c r="IP337" i="1"/>
  <c r="HZ339" i="1"/>
  <c r="HY340" i="1"/>
  <c r="IH261" i="1"/>
  <c r="IP261" i="1"/>
  <c r="IF260" i="1"/>
  <c r="IO260" i="1"/>
  <c r="GZ262" i="1"/>
  <c r="HB262" i="1"/>
  <c r="HD262" i="1"/>
  <c r="HG262" i="1"/>
  <c r="IK262" i="1"/>
  <c r="IM262" i="1"/>
  <c r="IQ262" i="1"/>
  <c r="HA262" i="1"/>
  <c r="HC262" i="1"/>
  <c r="HF262" i="1"/>
  <c r="HH262" i="1"/>
  <c r="IG262" i="1"/>
  <c r="IL262" i="1"/>
  <c r="IN262" i="1"/>
  <c r="II262" i="1" s="1"/>
  <c r="IR262" i="1"/>
  <c r="CH265" i="1"/>
  <c r="HL265" i="1"/>
  <c r="B266" i="1"/>
  <c r="HE261" i="1"/>
  <c r="IJ261" i="1"/>
  <c r="HZ263" i="1"/>
  <c r="HY264" i="1"/>
  <c r="GP263" i="1"/>
  <c r="GO264" i="1"/>
  <c r="B193" i="1"/>
  <c r="HL192" i="1"/>
  <c r="CH192" i="1"/>
  <c r="EH63" i="75" l="1"/>
  <c r="BV63" i="75" s="1"/>
  <c r="EG64" i="75"/>
  <c r="CD62" i="75"/>
  <c r="CA62" i="75"/>
  <c r="FD41" i="75"/>
  <c r="FK34" i="75"/>
  <c r="BS63" i="71"/>
  <c r="DS63" i="71" s="1"/>
  <c r="EX63" i="71" s="1"/>
  <c r="EY63" i="71" s="1"/>
  <c r="EZ63" i="71" s="1"/>
  <c r="CR63" i="71" s="1"/>
  <c r="FL35" i="75"/>
  <c r="FE42" i="75"/>
  <c r="EI63" i="71"/>
  <c r="EN63" i="71"/>
  <c r="FJ63" i="71" s="1"/>
  <c r="FK63" i="71" s="1"/>
  <c r="FL63" i="71" s="1"/>
  <c r="CP63" i="71" s="1"/>
  <c r="FE335" i="75"/>
  <c r="FJ328" i="75"/>
  <c r="CD357" i="75"/>
  <c r="CA357" i="75"/>
  <c r="FA335" i="75" s="1"/>
  <c r="FD335" i="75"/>
  <c r="GN34" i="71"/>
  <c r="Q57" i="45"/>
  <c r="AU368" i="45" s="1"/>
  <c r="GG41" i="71"/>
  <c r="GE41" i="71"/>
  <c r="GL34" i="71"/>
  <c r="BY358" i="75"/>
  <c r="EL359" i="75"/>
  <c r="BW359" i="75" s="1"/>
  <c r="EK360" i="75"/>
  <c r="ED64" i="75"/>
  <c r="BZ64" i="75" s="1"/>
  <c r="EC65" i="75"/>
  <c r="BX360" i="75"/>
  <c r="FC338" i="75" s="1"/>
  <c r="EL64" i="75"/>
  <c r="BW64" i="75" s="1"/>
  <c r="BX64" i="71" s="1"/>
  <c r="EK65" i="75"/>
  <c r="ED358" i="75"/>
  <c r="BZ358" i="75" s="1"/>
  <c r="EC359" i="75"/>
  <c r="EH358" i="75"/>
  <c r="BV358" i="75" s="1"/>
  <c r="EG359" i="75"/>
  <c r="AG526" i="1"/>
  <c r="AG522" i="1"/>
  <c r="AG528" i="1"/>
  <c r="AG521" i="1"/>
  <c r="GM33" i="71"/>
  <c r="CS61" i="71"/>
  <c r="GF40" i="71"/>
  <c r="T56" i="45"/>
  <c r="BE56" i="45" s="1"/>
  <c r="GJ32" i="71"/>
  <c r="GC39" i="71"/>
  <c r="FD62" i="71"/>
  <c r="CN62" i="71" s="1"/>
  <c r="FC63" i="71"/>
  <c r="FH62" i="71"/>
  <c r="CO62" i="71" s="1"/>
  <c r="FG63" i="71"/>
  <c r="FP65" i="71"/>
  <c r="FO66" i="71"/>
  <c r="AE535" i="1"/>
  <c r="AU372" i="45"/>
  <c r="GF339" i="71"/>
  <c r="FG362" i="71"/>
  <c r="FH361" i="71"/>
  <c r="CO361" i="71" s="1"/>
  <c r="CS361" i="71" s="1"/>
  <c r="GC339" i="71" s="1"/>
  <c r="FC363" i="71"/>
  <c r="FD362" i="71"/>
  <c r="CN362" i="71" s="1"/>
  <c r="EY368" i="71"/>
  <c r="EZ367" i="71"/>
  <c r="CR367" i="71" s="1"/>
  <c r="U376" i="51"/>
  <c r="GG344" i="71"/>
  <c r="GL337" i="71"/>
  <c r="AF537" i="1"/>
  <c r="AG518" i="1"/>
  <c r="EI29" i="1"/>
  <c r="EI26" i="1"/>
  <c r="EI27" i="1"/>
  <c r="HL116" i="1"/>
  <c r="CH116" i="1"/>
  <c r="B117" i="1"/>
  <c r="HY191" i="1"/>
  <c r="HZ190" i="1"/>
  <c r="HY117" i="1"/>
  <c r="HZ116" i="1"/>
  <c r="AE537" i="1"/>
  <c r="AD525" i="1"/>
  <c r="AD517" i="1"/>
  <c r="AD535" i="1"/>
  <c r="AD529" i="1"/>
  <c r="AG531" i="1"/>
  <c r="AF527" i="1"/>
  <c r="AF528" i="1"/>
  <c r="BA298" i="1"/>
  <c r="AF516" i="1"/>
  <c r="AF526" i="1"/>
  <c r="AF531" i="1"/>
  <c r="AF515" i="1"/>
  <c r="AE524" i="1"/>
  <c r="AE518" i="1"/>
  <c r="AE525" i="1"/>
  <c r="AG532" i="1"/>
  <c r="AG514" i="1"/>
  <c r="AF519" i="1"/>
  <c r="AF523" i="1"/>
  <c r="AD521" i="1"/>
  <c r="AD531" i="1"/>
  <c r="AD534" i="1"/>
  <c r="AD523" i="1"/>
  <c r="AD522" i="1"/>
  <c r="AD515" i="1"/>
  <c r="BA223" i="1"/>
  <c r="AE531" i="1"/>
  <c r="AE534" i="1"/>
  <c r="AE529" i="1"/>
  <c r="AG534" i="1"/>
  <c r="AG516" i="1"/>
  <c r="AG529" i="1"/>
  <c r="AG536" i="1"/>
  <c r="AF533" i="1"/>
  <c r="AF535" i="1"/>
  <c r="AF521" i="1"/>
  <c r="AF517" i="1"/>
  <c r="AE527" i="1"/>
  <c r="AF520" i="1"/>
  <c r="AF529" i="1"/>
  <c r="AF534" i="1"/>
  <c r="AF524" i="1"/>
  <c r="AF518" i="1"/>
  <c r="AF522" i="1"/>
  <c r="AF530" i="1"/>
  <c r="AF532" i="1"/>
  <c r="AF536" i="1"/>
  <c r="AD519" i="1"/>
  <c r="AD528" i="1"/>
  <c r="AE521" i="1"/>
  <c r="AE523" i="1"/>
  <c r="AE517" i="1"/>
  <c r="AE516" i="1"/>
  <c r="AE522" i="1"/>
  <c r="AE520" i="1"/>
  <c r="AE519" i="1"/>
  <c r="AE515" i="1"/>
  <c r="AG537" i="1"/>
  <c r="AG519" i="1"/>
  <c r="AG524" i="1"/>
  <c r="AG530" i="1"/>
  <c r="AG535" i="1"/>
  <c r="AG515" i="1"/>
  <c r="HZ340" i="1"/>
  <c r="HY341" i="1"/>
  <c r="IP338" i="1"/>
  <c r="IH338" i="1"/>
  <c r="CH342" i="1"/>
  <c r="HL342" i="1"/>
  <c r="B343" i="1"/>
  <c r="B404" i="1" s="1"/>
  <c r="N476" i="1"/>
  <c r="BL476" i="1"/>
  <c r="EU476" i="1"/>
  <c r="AI476" i="1"/>
  <c r="DC476" i="1"/>
  <c r="AX476" i="1"/>
  <c r="DX476" i="1"/>
  <c r="CV476" i="1"/>
  <c r="BS476" i="1"/>
  <c r="AP476" i="1"/>
  <c r="DQ476" i="1"/>
  <c r="CO476" i="1"/>
  <c r="EF476" i="1"/>
  <c r="BZ476" i="1"/>
  <c r="U476" i="1"/>
  <c r="EM476" i="1"/>
  <c r="DJ476" i="1"/>
  <c r="CH476" i="1"/>
  <c r="BE476" i="1"/>
  <c r="AB476" i="1"/>
  <c r="GZ339" i="1"/>
  <c r="HB339" i="1"/>
  <c r="HD339" i="1"/>
  <c r="HG339" i="1"/>
  <c r="IK339" i="1"/>
  <c r="IM339" i="1"/>
  <c r="IQ339" i="1"/>
  <c r="HA339" i="1"/>
  <c r="HC339" i="1"/>
  <c r="HF339" i="1"/>
  <c r="HH339" i="1"/>
  <c r="IG339" i="1"/>
  <c r="IL339" i="1"/>
  <c r="IN339" i="1"/>
  <c r="II339" i="1" s="1"/>
  <c r="IR339" i="1"/>
  <c r="HE338" i="1"/>
  <c r="IJ338" i="1"/>
  <c r="G477" i="1"/>
  <c r="IO337" i="1"/>
  <c r="IF337" i="1"/>
  <c r="GO341" i="1"/>
  <c r="GP340" i="1"/>
  <c r="GP264" i="1"/>
  <c r="GO265" i="1"/>
  <c r="HZ264" i="1"/>
  <c r="HY265" i="1"/>
  <c r="IF261" i="1"/>
  <c r="IO261" i="1"/>
  <c r="HL266" i="1"/>
  <c r="B267" i="1"/>
  <c r="CH266" i="1"/>
  <c r="IH262" i="1"/>
  <c r="IP262" i="1"/>
  <c r="HA263" i="1"/>
  <c r="HC263" i="1"/>
  <c r="HF263" i="1"/>
  <c r="HH263" i="1"/>
  <c r="IG263" i="1"/>
  <c r="IL263" i="1"/>
  <c r="IN263" i="1"/>
  <c r="II263" i="1" s="1"/>
  <c r="IR263" i="1"/>
  <c r="GZ263" i="1"/>
  <c r="HB263" i="1"/>
  <c r="HD263" i="1"/>
  <c r="HG263" i="1"/>
  <c r="IK263" i="1"/>
  <c r="IM263" i="1"/>
  <c r="IQ263" i="1"/>
  <c r="HE262" i="1"/>
  <c r="IJ262" i="1"/>
  <c r="B194" i="1"/>
  <c r="HL193" i="1"/>
  <c r="CH193" i="1"/>
  <c r="FH34" i="75" l="1"/>
  <c r="FA41" i="75"/>
  <c r="EG65" i="75"/>
  <c r="EH64" i="75"/>
  <c r="BV64" i="75" s="1"/>
  <c r="FK36" i="75" s="1"/>
  <c r="CD63" i="75"/>
  <c r="CA63" i="75"/>
  <c r="FD42" i="75"/>
  <c r="FK35" i="75"/>
  <c r="FD43" i="75"/>
  <c r="CD358" i="75"/>
  <c r="FD336" i="75"/>
  <c r="CA358" i="75"/>
  <c r="FA336" i="75" s="1"/>
  <c r="FJ329" i="75"/>
  <c r="FE336" i="75"/>
  <c r="EN64" i="71"/>
  <c r="FJ64" i="71" s="1"/>
  <c r="FK64" i="71" s="1"/>
  <c r="FL64" i="71" s="1"/>
  <c r="CP64" i="71" s="1"/>
  <c r="EI64" i="71"/>
  <c r="BS64" i="71"/>
  <c r="DS64" i="71" s="1"/>
  <c r="EX64" i="71" s="1"/>
  <c r="EY64" i="71" s="1"/>
  <c r="EZ64" i="71" s="1"/>
  <c r="CR64" i="71" s="1"/>
  <c r="FE43" i="75"/>
  <c r="FL36" i="75"/>
  <c r="CA64" i="75"/>
  <c r="CD64" i="75"/>
  <c r="EH359" i="75"/>
  <c r="BV359" i="75" s="1"/>
  <c r="EG360" i="75"/>
  <c r="ED359" i="75"/>
  <c r="BZ359" i="75" s="1"/>
  <c r="EC360" i="75"/>
  <c r="EL65" i="75"/>
  <c r="BW65" i="75" s="1"/>
  <c r="BX65" i="71" s="1"/>
  <c r="EK66" i="75"/>
  <c r="BX361" i="75"/>
  <c r="FC339" i="75" s="1"/>
  <c r="ED65" i="75"/>
  <c r="BZ65" i="75" s="1"/>
  <c r="EC66" i="75"/>
  <c r="EL360" i="75"/>
  <c r="BW360" i="75" s="1"/>
  <c r="EK361" i="75"/>
  <c r="BY359" i="75"/>
  <c r="GL35" i="71"/>
  <c r="GE42" i="71"/>
  <c r="Q58" i="45"/>
  <c r="AU369" i="45" s="1"/>
  <c r="GN35" i="71"/>
  <c r="GG42" i="71"/>
  <c r="CV62" i="71"/>
  <c r="CS62" i="71"/>
  <c r="GM34" i="71"/>
  <c r="GF41" i="71"/>
  <c r="T57" i="45"/>
  <c r="BE57" i="45" s="1"/>
  <c r="FP66" i="71"/>
  <c r="FO67" i="71"/>
  <c r="FH63" i="71"/>
  <c r="CO63" i="71" s="1"/>
  <c r="FG64" i="71"/>
  <c r="FD63" i="71"/>
  <c r="CN63" i="71" s="1"/>
  <c r="CV63" i="71" s="1"/>
  <c r="FC64" i="71"/>
  <c r="GC40" i="71"/>
  <c r="GJ33" i="71"/>
  <c r="FC364" i="71"/>
  <c r="FD363" i="71"/>
  <c r="CN363" i="71" s="1"/>
  <c r="FG363" i="71"/>
  <c r="FH362" i="71"/>
  <c r="CO362" i="71" s="1"/>
  <c r="CV361" i="71"/>
  <c r="BE368" i="45" s="1"/>
  <c r="CV362" i="71"/>
  <c r="GF340" i="71"/>
  <c r="CS362" i="71"/>
  <c r="GC340" i="71" s="1"/>
  <c r="U377" i="51"/>
  <c r="GG345" i="71"/>
  <c r="GL338" i="71"/>
  <c r="EY369" i="71"/>
  <c r="EZ368" i="71"/>
  <c r="CR368" i="71" s="1"/>
  <c r="HY118" i="1"/>
  <c r="HZ117" i="1"/>
  <c r="HY192" i="1"/>
  <c r="HZ191" i="1"/>
  <c r="CH117" i="1"/>
  <c r="B118" i="1"/>
  <c r="HL117" i="1"/>
  <c r="GZ340" i="1"/>
  <c r="HB340" i="1"/>
  <c r="HD340" i="1"/>
  <c r="HG340" i="1"/>
  <c r="IK340" i="1"/>
  <c r="IM340" i="1"/>
  <c r="IQ340" i="1"/>
  <c r="HA340" i="1"/>
  <c r="HC340" i="1"/>
  <c r="HF340" i="1"/>
  <c r="HH340" i="1"/>
  <c r="IG340" i="1"/>
  <c r="IL340" i="1"/>
  <c r="IN340" i="1"/>
  <c r="II340" i="1" s="1"/>
  <c r="IR340" i="1"/>
  <c r="N477" i="1"/>
  <c r="AB477" i="1"/>
  <c r="AP477" i="1"/>
  <c r="BE477" i="1"/>
  <c r="BS477" i="1"/>
  <c r="CH477" i="1"/>
  <c r="CV477" i="1"/>
  <c r="DJ477" i="1"/>
  <c r="DX477" i="1"/>
  <c r="EM477" i="1"/>
  <c r="U477" i="1"/>
  <c r="AI477" i="1"/>
  <c r="AX477" i="1"/>
  <c r="BL477" i="1"/>
  <c r="BZ477" i="1"/>
  <c r="CO477" i="1"/>
  <c r="DC477" i="1"/>
  <c r="DQ477" i="1"/>
  <c r="EF477" i="1"/>
  <c r="EU477" i="1"/>
  <c r="IH339" i="1"/>
  <c r="IP339" i="1"/>
  <c r="CH343" i="1"/>
  <c r="HL343" i="1"/>
  <c r="B344" i="1"/>
  <c r="B405" i="1" s="1"/>
  <c r="HZ341" i="1"/>
  <c r="HY342" i="1"/>
  <c r="GO342" i="1"/>
  <c r="GP341" i="1"/>
  <c r="IF338" i="1"/>
  <c r="IO338" i="1"/>
  <c r="IJ339" i="1"/>
  <c r="G478" i="1"/>
  <c r="HE339" i="1"/>
  <c r="IF262" i="1"/>
  <c r="IO262" i="1"/>
  <c r="IJ263" i="1"/>
  <c r="HE263" i="1"/>
  <c r="CH267" i="1"/>
  <c r="HL267" i="1"/>
  <c r="B268" i="1"/>
  <c r="HZ265" i="1"/>
  <c r="HY266" i="1"/>
  <c r="GP265" i="1"/>
  <c r="GO266" i="1"/>
  <c r="IH263" i="1"/>
  <c r="IP263" i="1"/>
  <c r="GZ264" i="1"/>
  <c r="HB264" i="1"/>
  <c r="HD264" i="1"/>
  <c r="HG264" i="1"/>
  <c r="IK264" i="1"/>
  <c r="IM264" i="1"/>
  <c r="IQ264" i="1"/>
  <c r="HA264" i="1"/>
  <c r="HC264" i="1"/>
  <c r="HF264" i="1"/>
  <c r="HH264" i="1"/>
  <c r="IG264" i="1"/>
  <c r="IL264" i="1"/>
  <c r="IN264" i="1"/>
  <c r="II264" i="1" s="1"/>
  <c r="IR264" i="1"/>
  <c r="B195" i="1"/>
  <c r="HL194" i="1"/>
  <c r="CH194" i="1"/>
  <c r="FA42" i="75" l="1"/>
  <c r="FH35" i="75"/>
  <c r="EG66" i="75"/>
  <c r="EH65" i="75"/>
  <c r="BV65" i="75" s="1"/>
  <c r="BY360" i="75"/>
  <c r="EL361" i="75"/>
  <c r="BW361" i="75" s="1"/>
  <c r="EK362" i="75"/>
  <c r="ED66" i="75"/>
  <c r="BZ66" i="75" s="1"/>
  <c r="EC67" i="75"/>
  <c r="BX362" i="75"/>
  <c r="FC340" i="75" s="1"/>
  <c r="EL66" i="75"/>
  <c r="BW66" i="75" s="1"/>
  <c r="BX66" i="71" s="1"/>
  <c r="EK67" i="75"/>
  <c r="ED360" i="75"/>
  <c r="BZ360" i="75" s="1"/>
  <c r="EC361" i="75"/>
  <c r="EH360" i="75"/>
  <c r="BV360" i="75" s="1"/>
  <c r="EG361" i="75"/>
  <c r="Q59" i="45"/>
  <c r="GG43" i="71"/>
  <c r="GN36" i="71"/>
  <c r="GE43" i="71"/>
  <c r="GL36" i="71"/>
  <c r="CA65" i="75"/>
  <c r="CD65" i="75"/>
  <c r="BS65" i="71"/>
  <c r="DS65" i="71" s="1"/>
  <c r="EX65" i="71" s="1"/>
  <c r="EY65" i="71" s="1"/>
  <c r="EZ65" i="71" s="1"/>
  <c r="CR65" i="71" s="1"/>
  <c r="FE44" i="75"/>
  <c r="FL37" i="75"/>
  <c r="EN65" i="71"/>
  <c r="FJ65" i="71" s="1"/>
  <c r="FK65" i="71" s="1"/>
  <c r="FL65" i="71" s="1"/>
  <c r="CP65" i="71" s="1"/>
  <c r="EI65" i="71"/>
  <c r="FJ330" i="75"/>
  <c r="FE337" i="75"/>
  <c r="CD359" i="75"/>
  <c r="CA359" i="75"/>
  <c r="FA337" i="75" s="1"/>
  <c r="FD337" i="75"/>
  <c r="FA43" i="75"/>
  <c r="FH36" i="75"/>
  <c r="FD44" i="75"/>
  <c r="FK37" i="75"/>
  <c r="GF42" i="71"/>
  <c r="T58" i="45"/>
  <c r="BE58" i="45" s="1"/>
  <c r="GM35" i="71"/>
  <c r="CS63" i="71"/>
  <c r="FD64" i="71"/>
  <c r="CN64" i="71" s="1"/>
  <c r="FC65" i="71"/>
  <c r="FH64" i="71"/>
  <c r="CO64" i="71" s="1"/>
  <c r="FG65" i="71"/>
  <c r="FP67" i="71"/>
  <c r="FO68" i="71"/>
  <c r="GC41" i="71"/>
  <c r="GJ34" i="71"/>
  <c r="BE369" i="45"/>
  <c r="GF341" i="71"/>
  <c r="FG364" i="71"/>
  <c r="FH363" i="71"/>
  <c r="CO363" i="71" s="1"/>
  <c r="CV363" i="71" s="1"/>
  <c r="BE370" i="45" s="1"/>
  <c r="FC365" i="71"/>
  <c r="FD364" i="71"/>
  <c r="CN364" i="71" s="1"/>
  <c r="AU374" i="45"/>
  <c r="EY370" i="71"/>
  <c r="EZ369" i="71"/>
  <c r="CR369" i="71" s="1"/>
  <c r="GG346" i="71"/>
  <c r="U378" i="51"/>
  <c r="GL339" i="71"/>
  <c r="HL118" i="1"/>
  <c r="CH118" i="1"/>
  <c r="B119" i="1"/>
  <c r="GZ82" i="1"/>
  <c r="HY193" i="1"/>
  <c r="HZ192" i="1"/>
  <c r="HZ118" i="1"/>
  <c r="HY119" i="1"/>
  <c r="IO339" i="1"/>
  <c r="IF339" i="1"/>
  <c r="GO343" i="1"/>
  <c r="GP342" i="1"/>
  <c r="G479" i="1"/>
  <c r="IJ340" i="1"/>
  <c r="HE340" i="1"/>
  <c r="N478" i="1"/>
  <c r="AB478" i="1"/>
  <c r="AP478" i="1"/>
  <c r="BE478" i="1"/>
  <c r="BS478" i="1"/>
  <c r="CH478" i="1"/>
  <c r="CV478" i="1"/>
  <c r="DJ478" i="1"/>
  <c r="DX478" i="1"/>
  <c r="EM478" i="1"/>
  <c r="U478" i="1"/>
  <c r="AI478" i="1"/>
  <c r="AX478" i="1"/>
  <c r="BL478" i="1"/>
  <c r="BZ478" i="1"/>
  <c r="CO478" i="1"/>
  <c r="DC478" i="1"/>
  <c r="DQ478" i="1"/>
  <c r="EF478" i="1"/>
  <c r="EU478" i="1"/>
  <c r="GZ341" i="1"/>
  <c r="HB341" i="1"/>
  <c r="HD341" i="1"/>
  <c r="HG341" i="1"/>
  <c r="IK341" i="1"/>
  <c r="IM341" i="1"/>
  <c r="IQ341" i="1"/>
  <c r="HA341" i="1"/>
  <c r="HC341" i="1"/>
  <c r="HF341" i="1"/>
  <c r="HH341" i="1"/>
  <c r="IG341" i="1"/>
  <c r="IL341" i="1"/>
  <c r="IN341" i="1"/>
  <c r="II341" i="1" s="1"/>
  <c r="IR341" i="1"/>
  <c r="HZ342" i="1"/>
  <c r="HY343" i="1"/>
  <c r="CH344" i="1"/>
  <c r="HL344" i="1"/>
  <c r="B345" i="1"/>
  <c r="B406" i="1" s="1"/>
  <c r="IP340" i="1"/>
  <c r="IH340" i="1"/>
  <c r="HE264" i="1"/>
  <c r="IJ264" i="1"/>
  <c r="HA265" i="1"/>
  <c r="HC265" i="1"/>
  <c r="HF265" i="1"/>
  <c r="HH265" i="1"/>
  <c r="IG265" i="1"/>
  <c r="IL265" i="1"/>
  <c r="IN265" i="1"/>
  <c r="II265" i="1" s="1"/>
  <c r="IR265" i="1"/>
  <c r="GZ265" i="1"/>
  <c r="HB265" i="1"/>
  <c r="HD265" i="1"/>
  <c r="HG265" i="1"/>
  <c r="IK265" i="1"/>
  <c r="IM265" i="1"/>
  <c r="IQ265" i="1"/>
  <c r="IH264" i="1"/>
  <c r="IP264" i="1"/>
  <c r="GP266" i="1"/>
  <c r="GO267" i="1"/>
  <c r="HZ266" i="1"/>
  <c r="HY267" i="1"/>
  <c r="HL268" i="1"/>
  <c r="B269" i="1"/>
  <c r="CH268" i="1"/>
  <c r="IF263" i="1"/>
  <c r="IO263" i="1"/>
  <c r="B196" i="1"/>
  <c r="HL195" i="1"/>
  <c r="CH195" i="1"/>
  <c r="EH66" i="75" l="1"/>
  <c r="BV66" i="75" s="1"/>
  <c r="EG67" i="75"/>
  <c r="GG44" i="71"/>
  <c r="GN37" i="71"/>
  <c r="Q60" i="45"/>
  <c r="FH37" i="75"/>
  <c r="FA44" i="75"/>
  <c r="EH361" i="75"/>
  <c r="BV361" i="75" s="1"/>
  <c r="EG362" i="75"/>
  <c r="ED361" i="75"/>
  <c r="BZ361" i="75" s="1"/>
  <c r="EC362" i="75"/>
  <c r="EL67" i="75"/>
  <c r="BW67" i="75" s="1"/>
  <c r="BX67" i="71" s="1"/>
  <c r="EK68" i="75"/>
  <c r="BX363" i="75"/>
  <c r="FC341" i="75" s="1"/>
  <c r="ED67" i="75"/>
  <c r="BZ67" i="75" s="1"/>
  <c r="EC68" i="75"/>
  <c r="EL362" i="75"/>
  <c r="BW362" i="75" s="1"/>
  <c r="EK363" i="75"/>
  <c r="BY361" i="75"/>
  <c r="GE44" i="71"/>
  <c r="GL37" i="71"/>
  <c r="FD338" i="75"/>
  <c r="CD360" i="75"/>
  <c r="CA360" i="75"/>
  <c r="FA338" i="75" s="1"/>
  <c r="FJ331" i="75"/>
  <c r="FE338" i="75"/>
  <c r="EN66" i="71"/>
  <c r="FJ66" i="71" s="1"/>
  <c r="FK66" i="71" s="1"/>
  <c r="FL66" i="71" s="1"/>
  <c r="CP66" i="71" s="1"/>
  <c r="EI66" i="71"/>
  <c r="BS66" i="71"/>
  <c r="DS66" i="71" s="1"/>
  <c r="EX66" i="71" s="1"/>
  <c r="EY66" i="71" s="1"/>
  <c r="EZ66" i="71" s="1"/>
  <c r="CR66" i="71" s="1"/>
  <c r="FL38" i="75"/>
  <c r="FE45" i="75"/>
  <c r="CV64" i="71"/>
  <c r="T59" i="45" s="1"/>
  <c r="BE59" i="45" s="1"/>
  <c r="CS64" i="71"/>
  <c r="GM36" i="71"/>
  <c r="GF43" i="71"/>
  <c r="FP68" i="71"/>
  <c r="FO69" i="71"/>
  <c r="FH65" i="71"/>
  <c r="CO65" i="71" s="1"/>
  <c r="FG66" i="71"/>
  <c r="FD65" i="71"/>
  <c r="CN65" i="71" s="1"/>
  <c r="CV65" i="71" s="1"/>
  <c r="FC66" i="71"/>
  <c r="GC42" i="71"/>
  <c r="GJ35" i="71"/>
  <c r="FC366" i="71"/>
  <c r="FD365" i="71"/>
  <c r="CN365" i="71" s="1"/>
  <c r="FG365" i="71"/>
  <c r="FH364" i="71"/>
  <c r="CO364" i="71" s="1"/>
  <c r="CV364" i="71" s="1"/>
  <c r="BE371" i="45" s="1"/>
  <c r="GF342" i="71"/>
  <c r="CS364" i="71"/>
  <c r="GC342" i="71" s="1"/>
  <c r="CS363" i="71"/>
  <c r="GC341" i="71" s="1"/>
  <c r="GG347" i="71"/>
  <c r="U379" i="51"/>
  <c r="GL340" i="71"/>
  <c r="EY371" i="71"/>
  <c r="EZ370" i="71"/>
  <c r="CR370" i="71" s="1"/>
  <c r="HY120" i="1"/>
  <c r="HZ119" i="1"/>
  <c r="HE82" i="1"/>
  <c r="GZ305" i="1"/>
  <c r="GZ156" i="1"/>
  <c r="GZ230" i="1"/>
  <c r="IJ82" i="1"/>
  <c r="GV82" i="1"/>
  <c r="HZ193" i="1"/>
  <c r="HY194" i="1"/>
  <c r="HL119" i="1"/>
  <c r="CH119" i="1"/>
  <c r="B120" i="1"/>
  <c r="GZ83" i="1"/>
  <c r="CH345" i="1"/>
  <c r="HL345" i="1"/>
  <c r="B346" i="1"/>
  <c r="B407" i="1" s="1"/>
  <c r="IH341" i="1"/>
  <c r="IP341" i="1"/>
  <c r="N479" i="1"/>
  <c r="AB479" i="1"/>
  <c r="AP479" i="1"/>
  <c r="BE479" i="1"/>
  <c r="BS479" i="1"/>
  <c r="CH479" i="1"/>
  <c r="CV479" i="1"/>
  <c r="DJ479" i="1"/>
  <c r="DX479" i="1"/>
  <c r="EM479" i="1"/>
  <c r="U479" i="1"/>
  <c r="AI479" i="1"/>
  <c r="AX479" i="1"/>
  <c r="BL479" i="1"/>
  <c r="BZ479" i="1"/>
  <c r="CO479" i="1"/>
  <c r="DC479" i="1"/>
  <c r="DQ479" i="1"/>
  <c r="EF479" i="1"/>
  <c r="EU479" i="1"/>
  <c r="GO344" i="1"/>
  <c r="GP343" i="1"/>
  <c r="HZ343" i="1"/>
  <c r="HY344" i="1"/>
  <c r="IJ341" i="1"/>
  <c r="G480" i="1"/>
  <c r="HE341" i="1"/>
  <c r="IF340" i="1"/>
  <c r="IO340" i="1"/>
  <c r="GZ342" i="1"/>
  <c r="HB342" i="1"/>
  <c r="HD342" i="1"/>
  <c r="HG342" i="1"/>
  <c r="IK342" i="1"/>
  <c r="IM342" i="1"/>
  <c r="IQ342" i="1"/>
  <c r="HA342" i="1"/>
  <c r="HC342" i="1"/>
  <c r="HF342" i="1"/>
  <c r="HH342" i="1"/>
  <c r="IG342" i="1"/>
  <c r="IL342" i="1"/>
  <c r="IN342" i="1"/>
  <c r="II342" i="1" s="1"/>
  <c r="IR342" i="1"/>
  <c r="GZ266" i="1"/>
  <c r="HB266" i="1"/>
  <c r="HD266" i="1"/>
  <c r="HG266" i="1"/>
  <c r="IK266" i="1"/>
  <c r="IM266" i="1"/>
  <c r="IQ266" i="1"/>
  <c r="HA266" i="1"/>
  <c r="HC266" i="1"/>
  <c r="HF266" i="1"/>
  <c r="HH266" i="1"/>
  <c r="IG266" i="1"/>
  <c r="IL266" i="1"/>
  <c r="IN266" i="1"/>
  <c r="II266" i="1" s="1"/>
  <c r="IR266" i="1"/>
  <c r="IH265" i="1"/>
  <c r="IP265" i="1"/>
  <c r="IF264" i="1"/>
  <c r="IO264" i="1"/>
  <c r="CH269" i="1"/>
  <c r="HL269" i="1"/>
  <c r="B270" i="1"/>
  <c r="HZ267" i="1"/>
  <c r="HY268" i="1"/>
  <c r="GP267" i="1"/>
  <c r="GO268" i="1"/>
  <c r="HE265" i="1"/>
  <c r="IJ265" i="1"/>
  <c r="B197" i="1"/>
  <c r="HL196" i="1"/>
  <c r="CH196" i="1"/>
  <c r="EH67" i="75" l="1"/>
  <c r="BV67" i="75" s="1"/>
  <c r="EG68" i="75"/>
  <c r="FK38" i="75"/>
  <c r="CA66" i="75"/>
  <c r="FD45" i="75"/>
  <c r="CD66" i="75"/>
  <c r="BS67" i="71"/>
  <c r="FL39" i="75"/>
  <c r="FE46" i="75"/>
  <c r="EI67" i="71"/>
  <c r="EN67" i="71"/>
  <c r="FJ67" i="71" s="1"/>
  <c r="FK67" i="71" s="1"/>
  <c r="FL67" i="71" s="1"/>
  <c r="CP67" i="71" s="1"/>
  <c r="FJ332" i="75"/>
  <c r="FE339" i="75"/>
  <c r="CD361" i="75"/>
  <c r="CA361" i="75"/>
  <c r="FA339" i="75" s="1"/>
  <c r="FD339" i="75"/>
  <c r="Q61" i="45"/>
  <c r="GG45" i="71"/>
  <c r="GN38" i="71"/>
  <c r="GE45" i="71"/>
  <c r="GL38" i="71"/>
  <c r="BY362" i="75"/>
  <c r="EL363" i="75"/>
  <c r="BW363" i="75" s="1"/>
  <c r="EK364" i="75"/>
  <c r="ED68" i="75"/>
  <c r="BZ68" i="75" s="1"/>
  <c r="EC69" i="75"/>
  <c r="BX364" i="75"/>
  <c r="FC342" i="75" s="1"/>
  <c r="EL68" i="75"/>
  <c r="BW68" i="75" s="1"/>
  <c r="BX68" i="71" s="1"/>
  <c r="EK69" i="75"/>
  <c r="ED362" i="75"/>
  <c r="BZ362" i="75" s="1"/>
  <c r="EC363" i="75"/>
  <c r="EH362" i="75"/>
  <c r="BV362" i="75" s="1"/>
  <c r="EG363" i="75"/>
  <c r="GM37" i="71"/>
  <c r="T60" i="45"/>
  <c r="BE60" i="45" s="1"/>
  <c r="GF44" i="71"/>
  <c r="CS65" i="71"/>
  <c r="GC43" i="71"/>
  <c r="GJ36" i="71"/>
  <c r="FD66" i="71"/>
  <c r="CN66" i="71" s="1"/>
  <c r="FC67" i="71"/>
  <c r="FH66" i="71"/>
  <c r="CO66" i="71" s="1"/>
  <c r="FG67" i="71"/>
  <c r="FP69" i="71"/>
  <c r="FO70" i="71"/>
  <c r="GF343" i="71"/>
  <c r="FG366" i="71"/>
  <c r="FH365" i="71"/>
  <c r="CO365" i="71" s="1"/>
  <c r="CS365" i="71" s="1"/>
  <c r="GC343" i="71" s="1"/>
  <c r="FC367" i="71"/>
  <c r="FD366" i="71"/>
  <c r="CN366" i="71" s="1"/>
  <c r="EY372" i="71"/>
  <c r="EZ371" i="71"/>
  <c r="CR371" i="71" s="1"/>
  <c r="U380" i="51"/>
  <c r="GL341" i="71"/>
  <c r="GG348" i="71"/>
  <c r="HE83" i="1"/>
  <c r="IJ83" i="1"/>
  <c r="GV83" i="1"/>
  <c r="GZ306" i="1"/>
  <c r="GZ231" i="1"/>
  <c r="GZ157" i="1"/>
  <c r="HY195" i="1"/>
  <c r="HZ194" i="1"/>
  <c r="GV230" i="1"/>
  <c r="HE230" i="1"/>
  <c r="IJ230" i="1"/>
  <c r="GV305" i="1"/>
  <c r="HE305" i="1"/>
  <c r="IJ305" i="1"/>
  <c r="G444" i="1"/>
  <c r="EU444" i="1" s="1"/>
  <c r="GZ84" i="1"/>
  <c r="B121" i="1"/>
  <c r="CH120" i="1"/>
  <c r="HL120" i="1"/>
  <c r="IO82" i="1"/>
  <c r="IF82" i="1"/>
  <c r="GV156" i="1"/>
  <c r="IJ156" i="1"/>
  <c r="HE156" i="1"/>
  <c r="HY121" i="1"/>
  <c r="HZ120" i="1"/>
  <c r="HE342" i="1"/>
  <c r="G481" i="1"/>
  <c r="IJ342" i="1"/>
  <c r="N480" i="1"/>
  <c r="AB480" i="1"/>
  <c r="AP480" i="1"/>
  <c r="BE480" i="1"/>
  <c r="BS480" i="1"/>
  <c r="CH480" i="1"/>
  <c r="CV480" i="1"/>
  <c r="DJ480" i="1"/>
  <c r="DX480" i="1"/>
  <c r="EM480" i="1"/>
  <c r="U480" i="1"/>
  <c r="AI480" i="1"/>
  <c r="AX480" i="1"/>
  <c r="BL480" i="1"/>
  <c r="BZ480" i="1"/>
  <c r="CO480" i="1"/>
  <c r="DC480" i="1"/>
  <c r="DQ480" i="1"/>
  <c r="EF480" i="1"/>
  <c r="EU480" i="1"/>
  <c r="HZ344" i="1"/>
  <c r="HY345" i="1"/>
  <c r="GZ343" i="1"/>
  <c r="HB343" i="1"/>
  <c r="HD343" i="1"/>
  <c r="HG343" i="1"/>
  <c r="IK343" i="1"/>
  <c r="IM343" i="1"/>
  <c r="IQ343" i="1"/>
  <c r="HA343" i="1"/>
  <c r="HC343" i="1"/>
  <c r="HF343" i="1"/>
  <c r="HH343" i="1"/>
  <c r="IG343" i="1"/>
  <c r="IL343" i="1"/>
  <c r="IN343" i="1"/>
  <c r="II343" i="1" s="1"/>
  <c r="IR343" i="1"/>
  <c r="CH346" i="1"/>
  <c r="HL346" i="1"/>
  <c r="B347" i="1"/>
  <c r="B408" i="1" s="1"/>
  <c r="IH342" i="1"/>
  <c r="IP342" i="1"/>
  <c r="IO341" i="1"/>
  <c r="IF341" i="1"/>
  <c r="GO345" i="1"/>
  <c r="GP344" i="1"/>
  <c r="IF265" i="1"/>
  <c r="IO265" i="1"/>
  <c r="GP268" i="1"/>
  <c r="GO269" i="1"/>
  <c r="HZ268" i="1"/>
  <c r="HY269" i="1"/>
  <c r="HL270" i="1"/>
  <c r="B271" i="1"/>
  <c r="CH270" i="1"/>
  <c r="IH266" i="1"/>
  <c r="IP266" i="1"/>
  <c r="HA267" i="1"/>
  <c r="HC267" i="1"/>
  <c r="HF267" i="1"/>
  <c r="HH267" i="1"/>
  <c r="IG267" i="1"/>
  <c r="IL267" i="1"/>
  <c r="IN267" i="1"/>
  <c r="II267" i="1" s="1"/>
  <c r="IR267" i="1"/>
  <c r="GZ267" i="1"/>
  <c r="HB267" i="1"/>
  <c r="HD267" i="1"/>
  <c r="HG267" i="1"/>
  <c r="IK267" i="1"/>
  <c r="IM267" i="1"/>
  <c r="IQ267" i="1"/>
  <c r="IJ266" i="1"/>
  <c r="HE266" i="1"/>
  <c r="B198" i="1"/>
  <c r="HL197" i="1"/>
  <c r="CH197" i="1"/>
  <c r="FH38" i="75" l="1"/>
  <c r="FA45" i="75"/>
  <c r="EG69" i="75"/>
  <c r="EH68" i="75"/>
  <c r="BV68" i="75" s="1"/>
  <c r="CA68" i="75" s="1"/>
  <c r="FD46" i="75"/>
  <c r="CD67" i="75"/>
  <c r="CA67" i="75"/>
  <c r="FK39" i="75"/>
  <c r="FD340" i="75"/>
  <c r="CD362" i="75"/>
  <c r="CA362" i="75"/>
  <c r="FA340" i="75" s="1"/>
  <c r="FJ333" i="75"/>
  <c r="FE340" i="75"/>
  <c r="EI68" i="71"/>
  <c r="EN68" i="71"/>
  <c r="FJ68" i="71" s="1"/>
  <c r="FK68" i="71" s="1"/>
  <c r="FL68" i="71" s="1"/>
  <c r="CP68" i="71" s="1"/>
  <c r="BS68" i="71"/>
  <c r="FL40" i="75"/>
  <c r="FE47" i="75"/>
  <c r="FD47" i="75"/>
  <c r="CD68" i="75"/>
  <c r="EH363" i="75"/>
  <c r="BV363" i="75" s="1"/>
  <c r="EG364" i="75"/>
  <c r="ED363" i="75"/>
  <c r="BZ363" i="75" s="1"/>
  <c r="EC364" i="75"/>
  <c r="EL69" i="75"/>
  <c r="BW69" i="75" s="1"/>
  <c r="BX69" i="71" s="1"/>
  <c r="EK70" i="75"/>
  <c r="BX365" i="75"/>
  <c r="FC343" i="75" s="1"/>
  <c r="ED69" i="75"/>
  <c r="BZ69" i="75" s="1"/>
  <c r="EC70" i="75"/>
  <c r="EL364" i="75"/>
  <c r="BW364" i="75" s="1"/>
  <c r="EK365" i="75"/>
  <c r="BY363" i="75"/>
  <c r="GL39" i="71"/>
  <c r="GE46" i="71"/>
  <c r="DS67" i="71"/>
  <c r="EX67" i="71" s="1"/>
  <c r="EY67" i="71" s="1"/>
  <c r="EZ67" i="71" s="1"/>
  <c r="CR67" i="71" s="1"/>
  <c r="BN67" i="71"/>
  <c r="CV66" i="71"/>
  <c r="GM38" i="71"/>
  <c r="T61" i="45"/>
  <c r="BE61" i="45" s="1"/>
  <c r="CS66" i="71"/>
  <c r="GF45" i="71"/>
  <c r="FP70" i="71"/>
  <c r="FO71" i="71"/>
  <c r="FH67" i="71"/>
  <c r="CO67" i="71" s="1"/>
  <c r="FG68" i="71"/>
  <c r="FD67" i="71"/>
  <c r="CN67" i="71" s="1"/>
  <c r="CV67" i="71" s="1"/>
  <c r="FC68" i="71"/>
  <c r="GJ37" i="71"/>
  <c r="GC44" i="71"/>
  <c r="EF444" i="1"/>
  <c r="EM444" i="1"/>
  <c r="DQ444" i="1"/>
  <c r="DX444" i="1"/>
  <c r="DC444" i="1"/>
  <c r="DJ444" i="1"/>
  <c r="CO444" i="1"/>
  <c r="CV444" i="1"/>
  <c r="BZ444" i="1"/>
  <c r="BZ514" i="1" s="1"/>
  <c r="CH444" i="1"/>
  <c r="CH514" i="1" s="1"/>
  <c r="AU377" i="45"/>
  <c r="FC368" i="71"/>
  <c r="FD367" i="71"/>
  <c r="CN367" i="71" s="1"/>
  <c r="FG367" i="71"/>
  <c r="FH366" i="71"/>
  <c r="CO366" i="71" s="1"/>
  <c r="CV366" i="71" s="1"/>
  <c r="CV365" i="71"/>
  <c r="BE372" i="45" s="1"/>
  <c r="GF344" i="71"/>
  <c r="U381" i="51"/>
  <c r="GG349" i="71"/>
  <c r="GL342" i="71"/>
  <c r="EY373" i="71"/>
  <c r="EZ372" i="71"/>
  <c r="CR372" i="71" s="1"/>
  <c r="GZ307" i="1"/>
  <c r="GZ158" i="1"/>
  <c r="HE84" i="1"/>
  <c r="GV84" i="1"/>
  <c r="IJ84" i="1"/>
  <c r="GZ232" i="1"/>
  <c r="IF305" i="1"/>
  <c r="IO305" i="1"/>
  <c r="IJ157" i="1"/>
  <c r="HE157" i="1"/>
  <c r="GV157" i="1"/>
  <c r="G445" i="1"/>
  <c r="EU445" i="1" s="1"/>
  <c r="IJ306" i="1"/>
  <c r="GV306" i="1"/>
  <c r="HE306" i="1"/>
  <c r="IF83" i="1"/>
  <c r="IO83" i="1"/>
  <c r="HY122" i="1"/>
  <c r="HZ121" i="1"/>
  <c r="IF156" i="1"/>
  <c r="IO156" i="1"/>
  <c r="CH121" i="1"/>
  <c r="HL121" i="1"/>
  <c r="GZ85" i="1"/>
  <c r="B122" i="1"/>
  <c r="G514" i="1"/>
  <c r="BL444" i="1"/>
  <c r="U444" i="1"/>
  <c r="AI444" i="1"/>
  <c r="AI514" i="1" s="1"/>
  <c r="BS444" i="1"/>
  <c r="AX444" i="1"/>
  <c r="N444" i="1"/>
  <c r="AP444" i="1"/>
  <c r="AP514" i="1" s="1"/>
  <c r="AB444" i="1"/>
  <c r="AB514" i="1" s="1"/>
  <c r="BE444" i="1"/>
  <c r="IO230" i="1"/>
  <c r="IF230" i="1"/>
  <c r="HY196" i="1"/>
  <c r="HZ195" i="1"/>
  <c r="HE231" i="1"/>
  <c r="IJ231" i="1"/>
  <c r="GV231" i="1"/>
  <c r="GO346" i="1"/>
  <c r="GP345" i="1"/>
  <c r="HE343" i="1"/>
  <c r="IJ343" i="1"/>
  <c r="G482" i="1"/>
  <c r="N481" i="1"/>
  <c r="AB481" i="1"/>
  <c r="AP481" i="1"/>
  <c r="BE481" i="1"/>
  <c r="BS481" i="1"/>
  <c r="CH481" i="1"/>
  <c r="CV481" i="1"/>
  <c r="DJ481" i="1"/>
  <c r="DX481" i="1"/>
  <c r="EM481" i="1"/>
  <c r="U481" i="1"/>
  <c r="AI481" i="1"/>
  <c r="AX481" i="1"/>
  <c r="BL481" i="1"/>
  <c r="BZ481" i="1"/>
  <c r="CO481" i="1"/>
  <c r="DC481" i="1"/>
  <c r="DQ481" i="1"/>
  <c r="EF481" i="1"/>
  <c r="EU481" i="1"/>
  <c r="GZ344" i="1"/>
  <c r="HB344" i="1"/>
  <c r="HD344" i="1"/>
  <c r="HG344" i="1"/>
  <c r="IK344" i="1"/>
  <c r="IM344" i="1"/>
  <c r="IQ344" i="1"/>
  <c r="HA344" i="1"/>
  <c r="HC344" i="1"/>
  <c r="HF344" i="1"/>
  <c r="HH344" i="1"/>
  <c r="IG344" i="1"/>
  <c r="IL344" i="1"/>
  <c r="IN344" i="1"/>
  <c r="II344" i="1" s="1"/>
  <c r="IR344" i="1"/>
  <c r="CH347" i="1"/>
  <c r="HL347" i="1"/>
  <c r="B348" i="1"/>
  <c r="B409" i="1" s="1"/>
  <c r="IH343" i="1"/>
  <c r="IP343" i="1"/>
  <c r="HZ345" i="1"/>
  <c r="HY346" i="1"/>
  <c r="IF342" i="1"/>
  <c r="IO342" i="1"/>
  <c r="HE267" i="1"/>
  <c r="IJ267" i="1"/>
  <c r="CH271" i="1"/>
  <c r="HL271" i="1"/>
  <c r="B272" i="1"/>
  <c r="HZ269" i="1"/>
  <c r="HY270" i="1"/>
  <c r="GP269" i="1"/>
  <c r="GO270" i="1"/>
  <c r="IF266" i="1"/>
  <c r="IO266" i="1"/>
  <c r="IH267" i="1"/>
  <c r="IP267" i="1"/>
  <c r="GZ268" i="1"/>
  <c r="HB268" i="1"/>
  <c r="HD268" i="1"/>
  <c r="HG268" i="1"/>
  <c r="IK268" i="1"/>
  <c r="IM268" i="1"/>
  <c r="IQ268" i="1"/>
  <c r="HA268" i="1"/>
  <c r="HC268" i="1"/>
  <c r="HF268" i="1"/>
  <c r="HH268" i="1"/>
  <c r="IG268" i="1"/>
  <c r="IL268" i="1"/>
  <c r="IN268" i="1"/>
  <c r="II268" i="1" s="1"/>
  <c r="IR268" i="1"/>
  <c r="B199" i="1"/>
  <c r="HL198" i="1"/>
  <c r="CH198" i="1"/>
  <c r="FK40" i="75" l="1"/>
  <c r="FH40" i="75"/>
  <c r="FA47" i="75"/>
  <c r="FA46" i="75"/>
  <c r="FH39" i="75"/>
  <c r="EG70" i="75"/>
  <c r="EH69" i="75"/>
  <c r="BV69" i="75" s="1"/>
  <c r="FK41" i="75" s="1"/>
  <c r="BY364" i="75"/>
  <c r="EL365" i="75"/>
  <c r="BW365" i="75" s="1"/>
  <c r="EK366" i="75"/>
  <c r="ED70" i="75"/>
  <c r="BZ70" i="75" s="1"/>
  <c r="EC71" i="75"/>
  <c r="BX366" i="75"/>
  <c r="FC344" i="75" s="1"/>
  <c r="EL70" i="75"/>
  <c r="BW70" i="75" s="1"/>
  <c r="BX70" i="71" s="1"/>
  <c r="EK71" i="75"/>
  <c r="ED364" i="75"/>
  <c r="BZ364" i="75" s="1"/>
  <c r="EC365" i="75"/>
  <c r="EH364" i="75"/>
  <c r="BV364" i="75" s="1"/>
  <c r="EG365" i="75"/>
  <c r="DS68" i="71"/>
  <c r="EX68" i="71" s="1"/>
  <c r="EY68" i="71" s="1"/>
  <c r="EZ68" i="71" s="1"/>
  <c r="CR68" i="71" s="1"/>
  <c r="BN68" i="71"/>
  <c r="CD69" i="75"/>
  <c r="GN39" i="71"/>
  <c r="Q62" i="45"/>
  <c r="AU373" i="45" s="1"/>
  <c r="GG46" i="71"/>
  <c r="BS69" i="71"/>
  <c r="FL41" i="75"/>
  <c r="FE48" i="75"/>
  <c r="EN69" i="71"/>
  <c r="FJ69" i="71" s="1"/>
  <c r="FK69" i="71" s="1"/>
  <c r="FL69" i="71" s="1"/>
  <c r="CP69" i="71" s="1"/>
  <c r="EI69" i="71"/>
  <c r="FJ334" i="75"/>
  <c r="FE341" i="75"/>
  <c r="CD363" i="75"/>
  <c r="FD341" i="75"/>
  <c r="CA363" i="75"/>
  <c r="FA341" i="75" s="1"/>
  <c r="GL40" i="71"/>
  <c r="GE47" i="71"/>
  <c r="CA69" i="75"/>
  <c r="BE373" i="45"/>
  <c r="GM39" i="71"/>
  <c r="T62" i="45"/>
  <c r="BE62" i="45" s="1"/>
  <c r="GF46" i="71"/>
  <c r="CS67" i="71"/>
  <c r="FD68" i="71"/>
  <c r="CN68" i="71" s="1"/>
  <c r="FC69" i="71"/>
  <c r="FH68" i="71"/>
  <c r="CO68" i="71" s="1"/>
  <c r="FG69" i="71"/>
  <c r="FP71" i="71"/>
  <c r="FO72" i="71"/>
  <c r="GC45" i="71"/>
  <c r="GJ38" i="71"/>
  <c r="CS366" i="71"/>
  <c r="GC344" i="71" s="1"/>
  <c r="EF445" i="1"/>
  <c r="EM445" i="1"/>
  <c r="DQ445" i="1"/>
  <c r="DX445" i="1"/>
  <c r="DC445" i="1"/>
  <c r="DJ445" i="1"/>
  <c r="CO445" i="1"/>
  <c r="CV445" i="1"/>
  <c r="BZ445" i="1"/>
  <c r="BZ515" i="1" s="1"/>
  <c r="CH445" i="1"/>
  <c r="CH515" i="1" s="1"/>
  <c r="AU378" i="45"/>
  <c r="GF345" i="71"/>
  <c r="FG368" i="71"/>
  <c r="FH367" i="71"/>
  <c r="CO367" i="71" s="1"/>
  <c r="CV367" i="71" s="1"/>
  <c r="BE374" i="45" s="1"/>
  <c r="FC369" i="71"/>
  <c r="FD368" i="71"/>
  <c r="CN368" i="71" s="1"/>
  <c r="EY374" i="71"/>
  <c r="EZ373" i="71"/>
  <c r="CR373" i="71" s="1"/>
  <c r="GG350" i="71"/>
  <c r="U382" i="51"/>
  <c r="GL343" i="71"/>
  <c r="BS514" i="1"/>
  <c r="AX514" i="1"/>
  <c r="BL514" i="1"/>
  <c r="BE514" i="1"/>
  <c r="N514" i="1"/>
  <c r="U514" i="1"/>
  <c r="IO231" i="1"/>
  <c r="IF231" i="1"/>
  <c r="GZ308" i="1"/>
  <c r="GZ233" i="1"/>
  <c r="GV85" i="1"/>
  <c r="IJ85" i="1"/>
  <c r="GZ159" i="1"/>
  <c r="HE85" i="1"/>
  <c r="HY123" i="1"/>
  <c r="HZ122" i="1"/>
  <c r="G515" i="1"/>
  <c r="BL445" i="1"/>
  <c r="N445" i="1"/>
  <c r="BS445" i="1"/>
  <c r="BE445" i="1"/>
  <c r="U445" i="1"/>
  <c r="AI445" i="1"/>
  <c r="AI515" i="1" s="1"/>
  <c r="AB445" i="1"/>
  <c r="AB515" i="1" s="1"/>
  <c r="AP445" i="1"/>
  <c r="AP515" i="1" s="1"/>
  <c r="AX445" i="1"/>
  <c r="GV232" i="1"/>
  <c r="IJ232" i="1"/>
  <c r="HE232" i="1"/>
  <c r="IJ158" i="1"/>
  <c r="HE158" i="1"/>
  <c r="GV158" i="1"/>
  <c r="HZ196" i="1"/>
  <c r="HY197" i="1"/>
  <c r="GZ86" i="1"/>
  <c r="B123" i="1"/>
  <c r="CH122" i="1"/>
  <c r="HL122" i="1"/>
  <c r="IO306" i="1"/>
  <c r="IF306" i="1"/>
  <c r="IF157" i="1"/>
  <c r="IO157" i="1"/>
  <c r="IF84" i="1"/>
  <c r="IO84" i="1"/>
  <c r="HE307" i="1"/>
  <c r="G446" i="1"/>
  <c r="EU446" i="1" s="1"/>
  <c r="IJ307" i="1"/>
  <c r="GV307" i="1"/>
  <c r="IJ344" i="1"/>
  <c r="HE344" i="1"/>
  <c r="G483" i="1"/>
  <c r="IO343" i="1"/>
  <c r="IF343" i="1"/>
  <c r="GZ345" i="1"/>
  <c r="HB345" i="1"/>
  <c r="HD345" i="1"/>
  <c r="HG345" i="1"/>
  <c r="IK345" i="1"/>
  <c r="IM345" i="1"/>
  <c r="IQ345" i="1"/>
  <c r="HA345" i="1"/>
  <c r="HC345" i="1"/>
  <c r="HF345" i="1"/>
  <c r="HH345" i="1"/>
  <c r="IG345" i="1"/>
  <c r="IL345" i="1"/>
  <c r="IN345" i="1"/>
  <c r="II345" i="1" s="1"/>
  <c r="IR345" i="1"/>
  <c r="HZ346" i="1"/>
  <c r="HY347" i="1"/>
  <c r="CH348" i="1"/>
  <c r="HL348" i="1"/>
  <c r="B349" i="1"/>
  <c r="B410" i="1" s="1"/>
  <c r="IH344" i="1"/>
  <c r="IP344" i="1"/>
  <c r="N482" i="1"/>
  <c r="AB482" i="1"/>
  <c r="AP482" i="1"/>
  <c r="BE482" i="1"/>
  <c r="BS482" i="1"/>
  <c r="CH482" i="1"/>
  <c r="CV482" i="1"/>
  <c r="DJ482" i="1"/>
  <c r="DX482" i="1"/>
  <c r="EM482" i="1"/>
  <c r="U482" i="1"/>
  <c r="AI482" i="1"/>
  <c r="AX482" i="1"/>
  <c r="BL482" i="1"/>
  <c r="BZ482" i="1"/>
  <c r="CO482" i="1"/>
  <c r="DC482" i="1"/>
  <c r="DQ482" i="1"/>
  <c r="EF482" i="1"/>
  <c r="EU482" i="1"/>
  <c r="GP346" i="1"/>
  <c r="GO347" i="1"/>
  <c r="HE268" i="1"/>
  <c r="IJ268" i="1"/>
  <c r="HA269" i="1"/>
  <c r="HC269" i="1"/>
  <c r="HF269" i="1"/>
  <c r="HH269" i="1"/>
  <c r="IG269" i="1"/>
  <c r="IL269" i="1"/>
  <c r="IN269" i="1"/>
  <c r="II269" i="1" s="1"/>
  <c r="IR269" i="1"/>
  <c r="GZ269" i="1"/>
  <c r="HB269" i="1"/>
  <c r="HD269" i="1"/>
  <c r="HG269" i="1"/>
  <c r="IK269" i="1"/>
  <c r="IM269" i="1"/>
  <c r="IQ269" i="1"/>
  <c r="IF267" i="1"/>
  <c r="IO267" i="1"/>
  <c r="IH268" i="1"/>
  <c r="IP268" i="1"/>
  <c r="GP270" i="1"/>
  <c r="GO271" i="1"/>
  <c r="HZ270" i="1"/>
  <c r="HY271" i="1"/>
  <c r="HL272" i="1"/>
  <c r="B273" i="1"/>
  <c r="CH272" i="1"/>
  <c r="B200" i="1"/>
  <c r="HL199" i="1"/>
  <c r="CH199" i="1"/>
  <c r="FD48" i="75" l="1"/>
  <c r="EH70" i="75"/>
  <c r="BV70" i="75" s="1"/>
  <c r="CD70" i="75" s="1"/>
  <c r="EG71" i="75"/>
  <c r="FA48" i="75"/>
  <c r="FH41" i="75"/>
  <c r="FD49" i="75"/>
  <c r="DS69" i="71"/>
  <c r="EX69" i="71" s="1"/>
  <c r="EY69" i="71" s="1"/>
  <c r="EZ69" i="71" s="1"/>
  <c r="CR69" i="71" s="1"/>
  <c r="BN69" i="71"/>
  <c r="EH365" i="75"/>
  <c r="BV365" i="75" s="1"/>
  <c r="EG366" i="75"/>
  <c r="ED365" i="75"/>
  <c r="BZ365" i="75" s="1"/>
  <c r="EC366" i="75"/>
  <c r="EL71" i="75"/>
  <c r="BW71" i="75" s="1"/>
  <c r="BX71" i="71" s="1"/>
  <c r="EK72" i="75"/>
  <c r="BX367" i="75"/>
  <c r="FC345" i="75" s="1"/>
  <c r="ED71" i="75"/>
  <c r="BZ71" i="75" s="1"/>
  <c r="EC72" i="75"/>
  <c r="EL366" i="75"/>
  <c r="BW366" i="75" s="1"/>
  <c r="EK367" i="75"/>
  <c r="BY365" i="75"/>
  <c r="GL41" i="71"/>
  <c r="GE48" i="71"/>
  <c r="Q63" i="45"/>
  <c r="GN40" i="71"/>
  <c r="GG47" i="71"/>
  <c r="CD364" i="75"/>
  <c r="CA364" i="75"/>
  <c r="FA342" i="75" s="1"/>
  <c r="FD342" i="75"/>
  <c r="FJ335" i="75"/>
  <c r="FE342" i="75"/>
  <c r="EN70" i="71"/>
  <c r="FJ70" i="71" s="1"/>
  <c r="FK70" i="71" s="1"/>
  <c r="FL70" i="71" s="1"/>
  <c r="CP70" i="71" s="1"/>
  <c r="EI70" i="71"/>
  <c r="BS70" i="71"/>
  <c r="FE49" i="75"/>
  <c r="FL42" i="75"/>
  <c r="CV68" i="71"/>
  <c r="T63" i="45" s="1"/>
  <c r="BE63" i="45" s="1"/>
  <c r="GM40" i="71"/>
  <c r="GF47" i="71"/>
  <c r="CS68" i="71"/>
  <c r="FP72" i="71"/>
  <c r="FO73" i="71"/>
  <c r="FH69" i="71"/>
  <c r="CO69" i="71" s="1"/>
  <c r="FG70" i="71"/>
  <c r="FD69" i="71"/>
  <c r="CN69" i="71" s="1"/>
  <c r="CV69" i="71" s="1"/>
  <c r="FC70" i="71"/>
  <c r="GJ39" i="71"/>
  <c r="GC46" i="71"/>
  <c r="EF446" i="1"/>
  <c r="EM446" i="1"/>
  <c r="DQ446" i="1"/>
  <c r="DX446" i="1"/>
  <c r="DC446" i="1"/>
  <c r="DJ446" i="1"/>
  <c r="CO446" i="1"/>
  <c r="CV446" i="1"/>
  <c r="BZ446" i="1"/>
  <c r="BZ516" i="1" s="1"/>
  <c r="CH446" i="1"/>
  <c r="CH516" i="1" s="1"/>
  <c r="FC370" i="71"/>
  <c r="FD369" i="71"/>
  <c r="CN369" i="71" s="1"/>
  <c r="FG369" i="71"/>
  <c r="FH368" i="71"/>
  <c r="CO368" i="71" s="1"/>
  <c r="CV368" i="71" s="1"/>
  <c r="BE375" i="45" s="1"/>
  <c r="GF346" i="71"/>
  <c r="CS367" i="71"/>
  <c r="GC345" i="71" s="1"/>
  <c r="GL344" i="71"/>
  <c r="U383" i="51"/>
  <c r="GG351" i="71"/>
  <c r="EY375" i="71"/>
  <c r="EZ374" i="71"/>
  <c r="CR374" i="71" s="1"/>
  <c r="BS515" i="1"/>
  <c r="AX515" i="1"/>
  <c r="U515" i="1"/>
  <c r="BE515" i="1"/>
  <c r="N515" i="1"/>
  <c r="BL515" i="1"/>
  <c r="IO307" i="1"/>
  <c r="IF307" i="1"/>
  <c r="GV86" i="1"/>
  <c r="IJ86" i="1"/>
  <c r="HE86" i="1"/>
  <c r="GZ160" i="1"/>
  <c r="GZ309" i="1"/>
  <c r="GZ234" i="1"/>
  <c r="IF85" i="1"/>
  <c r="IO85" i="1"/>
  <c r="IJ233" i="1"/>
  <c r="GV233" i="1"/>
  <c r="HE233" i="1"/>
  <c r="AX446" i="1"/>
  <c r="G516" i="1"/>
  <c r="AI446" i="1"/>
  <c r="AI516" i="1" s="1"/>
  <c r="AP446" i="1"/>
  <c r="AP516" i="1" s="1"/>
  <c r="BL446" i="1"/>
  <c r="BE446" i="1"/>
  <c r="U446" i="1"/>
  <c r="BS446" i="1"/>
  <c r="AB446" i="1"/>
  <c r="AB516" i="1" s="1"/>
  <c r="N446" i="1"/>
  <c r="GZ87" i="1"/>
  <c r="B124" i="1"/>
  <c r="CH123" i="1"/>
  <c r="HL123" i="1"/>
  <c r="HZ197" i="1"/>
  <c r="HY198" i="1"/>
  <c r="IF158" i="1"/>
  <c r="IO158" i="1"/>
  <c r="IF232" i="1"/>
  <c r="IO232" i="1"/>
  <c r="HY124" i="1"/>
  <c r="HZ123" i="1"/>
  <c r="IJ159" i="1"/>
  <c r="GV159" i="1"/>
  <c r="HE159" i="1"/>
  <c r="GV308" i="1"/>
  <c r="IJ308" i="1"/>
  <c r="G447" i="1"/>
  <c r="EU447" i="1" s="1"/>
  <c r="HE308" i="1"/>
  <c r="GZ346" i="1"/>
  <c r="HB346" i="1"/>
  <c r="HD346" i="1"/>
  <c r="HG346" i="1"/>
  <c r="IK346" i="1"/>
  <c r="IM346" i="1"/>
  <c r="IR346" i="1"/>
  <c r="HA346" i="1"/>
  <c r="HC346" i="1"/>
  <c r="HF346" i="1"/>
  <c r="HH346" i="1"/>
  <c r="IG346" i="1"/>
  <c r="IL346" i="1"/>
  <c r="IN346" i="1"/>
  <c r="II346" i="1" s="1"/>
  <c r="IQ346" i="1"/>
  <c r="HY348" i="1"/>
  <c r="HZ347" i="1"/>
  <c r="HE345" i="1"/>
  <c r="G484" i="1"/>
  <c r="IJ345" i="1"/>
  <c r="GP347" i="1"/>
  <c r="GO348" i="1"/>
  <c r="CH349" i="1"/>
  <c r="HL349" i="1"/>
  <c r="B350" i="1"/>
  <c r="B411" i="1" s="1"/>
  <c r="IH345" i="1"/>
  <c r="IP345" i="1"/>
  <c r="N483" i="1"/>
  <c r="AB483" i="1"/>
  <c r="AP483" i="1"/>
  <c r="BE483" i="1"/>
  <c r="BS483" i="1"/>
  <c r="CH483" i="1"/>
  <c r="CV483" i="1"/>
  <c r="DJ483" i="1"/>
  <c r="DX483" i="1"/>
  <c r="EM483" i="1"/>
  <c r="U483" i="1"/>
  <c r="AI483" i="1"/>
  <c r="AX483" i="1"/>
  <c r="BL483" i="1"/>
  <c r="BZ483" i="1"/>
  <c r="CO483" i="1"/>
  <c r="DC483" i="1"/>
  <c r="DQ483" i="1"/>
  <c r="EF483" i="1"/>
  <c r="EU483" i="1"/>
  <c r="IF344" i="1"/>
  <c r="IO344" i="1"/>
  <c r="GZ270" i="1"/>
  <c r="HB270" i="1"/>
  <c r="HD270" i="1"/>
  <c r="HG270" i="1"/>
  <c r="IK270" i="1"/>
  <c r="IM270" i="1"/>
  <c r="IQ270" i="1"/>
  <c r="HA270" i="1"/>
  <c r="HC270" i="1"/>
  <c r="HF270" i="1"/>
  <c r="HH270" i="1"/>
  <c r="IG270" i="1"/>
  <c r="IL270" i="1"/>
  <c r="IN270" i="1"/>
  <c r="II270" i="1" s="1"/>
  <c r="IR270" i="1"/>
  <c r="IH269" i="1"/>
  <c r="IP269" i="1"/>
  <c r="IO268" i="1"/>
  <c r="IF268" i="1"/>
  <c r="CH273" i="1"/>
  <c r="HL273" i="1"/>
  <c r="B274" i="1"/>
  <c r="HZ271" i="1"/>
  <c r="HY272" i="1"/>
  <c r="GP271" i="1"/>
  <c r="GO272" i="1"/>
  <c r="HE269" i="1"/>
  <c r="IJ269" i="1"/>
  <c r="HL200" i="1"/>
  <c r="CH200" i="1"/>
  <c r="B201" i="1"/>
  <c r="EZ375" i="71" l="1"/>
  <c r="CR375" i="71" s="1"/>
  <c r="GG353" i="71" s="1"/>
  <c r="EY376" i="71"/>
  <c r="EZ376" i="71" s="1"/>
  <c r="CR376" i="71" s="1"/>
  <c r="U386" i="51" s="1"/>
  <c r="EH71" i="75"/>
  <c r="BV71" i="75" s="1"/>
  <c r="CA71" i="75" s="1"/>
  <c r="FA50" i="75" s="1"/>
  <c r="EG72" i="75"/>
  <c r="CA70" i="75"/>
  <c r="FK42" i="75"/>
  <c r="FK43" i="75"/>
  <c r="BY366" i="75"/>
  <c r="EL367" i="75"/>
  <c r="BW367" i="75" s="1"/>
  <c r="EK368" i="75"/>
  <c r="ED72" i="75"/>
  <c r="BZ72" i="75" s="1"/>
  <c r="EC73" i="75"/>
  <c r="BX368" i="75"/>
  <c r="FC346" i="75" s="1"/>
  <c r="EL72" i="75"/>
  <c r="BW72" i="75" s="1"/>
  <c r="BX72" i="71" s="1"/>
  <c r="EK73" i="75"/>
  <c r="ED366" i="75"/>
  <c r="BZ366" i="75" s="1"/>
  <c r="EC367" i="75"/>
  <c r="EH366" i="75"/>
  <c r="BV366" i="75" s="1"/>
  <c r="EG367" i="75"/>
  <c r="DS70" i="71"/>
  <c r="EX70" i="71" s="1"/>
  <c r="EY70" i="71" s="1"/>
  <c r="EZ70" i="71" s="1"/>
  <c r="CR70" i="71" s="1"/>
  <c r="BN70" i="71"/>
  <c r="GL42" i="71"/>
  <c r="GE49" i="71"/>
  <c r="BS71" i="71"/>
  <c r="FE50" i="75"/>
  <c r="FL43" i="75"/>
  <c r="EI71" i="71"/>
  <c r="EN71" i="71"/>
  <c r="FJ71" i="71" s="1"/>
  <c r="FK71" i="71" s="1"/>
  <c r="FL71" i="71" s="1"/>
  <c r="CP71" i="71" s="1"/>
  <c r="FE343" i="75"/>
  <c r="FJ336" i="75"/>
  <c r="CA365" i="75"/>
  <c r="FA343" i="75" s="1"/>
  <c r="FD343" i="75"/>
  <c r="CD365" i="75"/>
  <c r="GG48" i="71"/>
  <c r="Q64" i="45"/>
  <c r="AU375" i="45" s="1"/>
  <c r="GN41" i="71"/>
  <c r="GF48" i="71"/>
  <c r="CS69" i="71"/>
  <c r="GM41" i="71"/>
  <c r="T64" i="45"/>
  <c r="BE64" i="45" s="1"/>
  <c r="GJ40" i="71"/>
  <c r="GC47" i="71"/>
  <c r="FD70" i="71"/>
  <c r="CN70" i="71" s="1"/>
  <c r="FC71" i="71"/>
  <c r="FH70" i="71"/>
  <c r="CO70" i="71" s="1"/>
  <c r="FG71" i="71"/>
  <c r="FP73" i="71"/>
  <c r="FO74" i="71"/>
  <c r="AU380" i="45"/>
  <c r="EF447" i="1"/>
  <c r="EM447" i="1"/>
  <c r="DQ447" i="1"/>
  <c r="DX447" i="1"/>
  <c r="DC447" i="1"/>
  <c r="DJ447" i="1"/>
  <c r="CO447" i="1"/>
  <c r="CV447" i="1"/>
  <c r="BZ447" i="1"/>
  <c r="BZ517" i="1" s="1"/>
  <c r="CH447" i="1"/>
  <c r="CH517" i="1" s="1"/>
  <c r="CS368" i="71"/>
  <c r="GC346" i="71" s="1"/>
  <c r="GF347" i="71"/>
  <c r="FG370" i="71"/>
  <c r="FH369" i="71"/>
  <c r="CO369" i="71" s="1"/>
  <c r="CS369" i="71" s="1"/>
  <c r="GC347" i="71" s="1"/>
  <c r="FC371" i="71"/>
  <c r="FD370" i="71"/>
  <c r="CN370" i="71" s="1"/>
  <c r="U385" i="51"/>
  <c r="CW374" i="71"/>
  <c r="GL345" i="71"/>
  <c r="U384" i="51"/>
  <c r="GG352" i="71"/>
  <c r="BS516" i="1"/>
  <c r="N516" i="1"/>
  <c r="U516" i="1"/>
  <c r="BL516" i="1"/>
  <c r="BE516" i="1"/>
  <c r="AX516" i="1"/>
  <c r="G517" i="1"/>
  <c r="AB447" i="1"/>
  <c r="AB517" i="1" s="1"/>
  <c r="AP447" i="1"/>
  <c r="AP517" i="1" s="1"/>
  <c r="N447" i="1"/>
  <c r="BE447" i="1"/>
  <c r="AI447" i="1"/>
  <c r="AI517" i="1" s="1"/>
  <c r="BL447" i="1"/>
  <c r="AX447" i="1"/>
  <c r="BS447" i="1"/>
  <c r="U447" i="1"/>
  <c r="HZ198" i="1"/>
  <c r="HY199" i="1"/>
  <c r="CH124" i="1"/>
  <c r="HL124" i="1"/>
  <c r="GZ88" i="1"/>
  <c r="B125" i="1"/>
  <c r="GV234" i="1"/>
  <c r="IJ234" i="1"/>
  <c r="HE234" i="1"/>
  <c r="IJ160" i="1"/>
  <c r="GV160" i="1"/>
  <c r="HE160" i="1"/>
  <c r="IF86" i="1"/>
  <c r="IO86" i="1"/>
  <c r="IO308" i="1"/>
  <c r="IF308" i="1"/>
  <c r="IO159" i="1"/>
  <c r="IF159" i="1"/>
  <c r="HZ124" i="1"/>
  <c r="HY125" i="1"/>
  <c r="HE87" i="1"/>
  <c r="GV87" i="1"/>
  <c r="GZ310" i="1"/>
  <c r="GZ161" i="1"/>
  <c r="IJ87" i="1"/>
  <c r="GZ235" i="1"/>
  <c r="IO233" i="1"/>
  <c r="IF233" i="1"/>
  <c r="IJ309" i="1"/>
  <c r="HE309" i="1"/>
  <c r="G448" i="1"/>
  <c r="EU448" i="1" s="1"/>
  <c r="GV309" i="1"/>
  <c r="GP348" i="1"/>
  <c r="GO349" i="1"/>
  <c r="IF345" i="1"/>
  <c r="IO345" i="1"/>
  <c r="HY349" i="1"/>
  <c r="HZ348" i="1"/>
  <c r="IH346" i="1"/>
  <c r="IP346" i="1"/>
  <c r="CH350" i="1"/>
  <c r="HL350" i="1"/>
  <c r="B351" i="1"/>
  <c r="B412" i="1" s="1"/>
  <c r="HA347" i="1"/>
  <c r="HC347" i="1"/>
  <c r="HF347" i="1"/>
  <c r="HH347" i="1"/>
  <c r="GZ347" i="1"/>
  <c r="HB347" i="1"/>
  <c r="HD347" i="1"/>
  <c r="HG347" i="1"/>
  <c r="IG347" i="1"/>
  <c r="IL347" i="1"/>
  <c r="IN347" i="1"/>
  <c r="II347" i="1" s="1"/>
  <c r="IR347" i="1"/>
  <c r="IK347" i="1"/>
  <c r="IM347" i="1"/>
  <c r="IQ347" i="1"/>
  <c r="AB484" i="1"/>
  <c r="CH484" i="1"/>
  <c r="DX484" i="1"/>
  <c r="N484" i="1"/>
  <c r="BS484" i="1"/>
  <c r="DJ484" i="1"/>
  <c r="U484" i="1"/>
  <c r="AX484" i="1"/>
  <c r="BZ484" i="1"/>
  <c r="DC484" i="1"/>
  <c r="EF484" i="1"/>
  <c r="AP484" i="1"/>
  <c r="CV484" i="1"/>
  <c r="EM484" i="1"/>
  <c r="BE484" i="1"/>
  <c r="AI484" i="1"/>
  <c r="BL484" i="1"/>
  <c r="CO484" i="1"/>
  <c r="DQ484" i="1"/>
  <c r="EU484" i="1"/>
  <c r="G485" i="1"/>
  <c r="HE346" i="1"/>
  <c r="IJ346" i="1"/>
  <c r="IO269" i="1"/>
  <c r="IF269" i="1"/>
  <c r="GP272" i="1"/>
  <c r="GO273" i="1"/>
  <c r="HZ272" i="1"/>
  <c r="HY273" i="1"/>
  <c r="HL274" i="1"/>
  <c r="B275" i="1"/>
  <c r="CH274" i="1"/>
  <c r="IH270" i="1"/>
  <c r="IP270" i="1"/>
  <c r="HA271" i="1"/>
  <c r="HC271" i="1"/>
  <c r="HF271" i="1"/>
  <c r="GZ271" i="1"/>
  <c r="HB271" i="1"/>
  <c r="HD271" i="1"/>
  <c r="HG271" i="1"/>
  <c r="HH271" i="1"/>
  <c r="IG271" i="1"/>
  <c r="IL271" i="1"/>
  <c r="IN271" i="1"/>
  <c r="II271" i="1" s="1"/>
  <c r="IR271" i="1"/>
  <c r="IK271" i="1"/>
  <c r="IM271" i="1"/>
  <c r="IQ271" i="1"/>
  <c r="IJ270" i="1"/>
  <c r="HE270" i="1"/>
  <c r="HL201" i="1"/>
  <c r="CH201" i="1"/>
  <c r="B202" i="1"/>
  <c r="FH43" i="75" l="1"/>
  <c r="FD50" i="75"/>
  <c r="CD71" i="75"/>
  <c r="EH72" i="75"/>
  <c r="BV72" i="75" s="1"/>
  <c r="CD72" i="75" s="1"/>
  <c r="EG73" i="75"/>
  <c r="FA49" i="75"/>
  <c r="FH42" i="75"/>
  <c r="FD51" i="75"/>
  <c r="EH367" i="75"/>
  <c r="BV367" i="75" s="1"/>
  <c r="EG368" i="75"/>
  <c r="ED367" i="75"/>
  <c r="BZ367" i="75" s="1"/>
  <c r="EC368" i="75"/>
  <c r="EL73" i="75"/>
  <c r="BW73" i="75" s="1"/>
  <c r="BX73" i="71" s="1"/>
  <c r="EK74" i="75"/>
  <c r="BX369" i="75"/>
  <c r="FC347" i="75" s="1"/>
  <c r="ED73" i="75"/>
  <c r="BZ73" i="75" s="1"/>
  <c r="EC74" i="75"/>
  <c r="EL368" i="75"/>
  <c r="BW368" i="75" s="1"/>
  <c r="EK369" i="75"/>
  <c r="BY367" i="75"/>
  <c r="GL43" i="71"/>
  <c r="GE50" i="71"/>
  <c r="DS71" i="71"/>
  <c r="EX71" i="71" s="1"/>
  <c r="EY71" i="71" s="1"/>
  <c r="EZ71" i="71" s="1"/>
  <c r="CR71" i="71" s="1"/>
  <c r="BN71" i="71"/>
  <c r="Q65" i="45"/>
  <c r="AU376" i="45" s="1"/>
  <c r="GN42" i="71"/>
  <c r="GG49" i="71"/>
  <c r="FD344" i="75"/>
  <c r="CD366" i="75"/>
  <c r="CA366" i="75"/>
  <c r="FA344" i="75" s="1"/>
  <c r="FJ337" i="75"/>
  <c r="FE344" i="75"/>
  <c r="EN72" i="71"/>
  <c r="FJ72" i="71" s="1"/>
  <c r="FK72" i="71" s="1"/>
  <c r="FL72" i="71" s="1"/>
  <c r="CP72" i="71" s="1"/>
  <c r="EI72" i="71"/>
  <c r="BS72" i="71"/>
  <c r="FE51" i="75"/>
  <c r="FL44" i="75"/>
  <c r="CV70" i="71"/>
  <c r="T65" i="45" s="1"/>
  <c r="BE65" i="45" s="1"/>
  <c r="CS70" i="71"/>
  <c r="GF49" i="71"/>
  <c r="GM42" i="71"/>
  <c r="FP74" i="71"/>
  <c r="FO75" i="71"/>
  <c r="FH71" i="71"/>
  <c r="CO71" i="71" s="1"/>
  <c r="FG72" i="71"/>
  <c r="FD71" i="71"/>
  <c r="CN71" i="71" s="1"/>
  <c r="CV71" i="71" s="1"/>
  <c r="FC72" i="71"/>
  <c r="GJ41" i="71"/>
  <c r="GC48" i="71"/>
  <c r="EF448" i="1"/>
  <c r="EF518" i="1" s="1"/>
  <c r="EM448" i="1"/>
  <c r="EM518" i="1" s="1"/>
  <c r="DQ448" i="1"/>
  <c r="DQ518" i="1" s="1"/>
  <c r="DX448" i="1"/>
  <c r="DC448" i="1"/>
  <c r="DC518" i="1" s="1"/>
  <c r="DJ448" i="1"/>
  <c r="DJ518" i="1" s="1"/>
  <c r="CO448" i="1"/>
  <c r="CO518" i="1" s="1"/>
  <c r="CV448" i="1"/>
  <c r="BZ448" i="1"/>
  <c r="BZ518" i="1" s="1"/>
  <c r="CH448" i="1"/>
  <c r="FC372" i="71"/>
  <c r="FD371" i="71"/>
  <c r="CN371" i="71" s="1"/>
  <c r="FG371" i="71"/>
  <c r="FH370" i="71"/>
  <c r="CO370" i="71" s="1"/>
  <c r="CV369" i="71"/>
  <c r="BE376" i="45" s="1"/>
  <c r="CV370" i="71"/>
  <c r="GF348" i="71"/>
  <c r="CS370" i="71"/>
  <c r="GC348" i="71" s="1"/>
  <c r="AU382" i="45"/>
  <c r="BS517" i="1"/>
  <c r="U517" i="1"/>
  <c r="BE517" i="1"/>
  <c r="AX517" i="1"/>
  <c r="BL517" i="1"/>
  <c r="N517" i="1"/>
  <c r="CH518" i="1"/>
  <c r="G518" i="1"/>
  <c r="BS448" i="1"/>
  <c r="BS518" i="1" s="1"/>
  <c r="EU518" i="1"/>
  <c r="CV518" i="1"/>
  <c r="AX448" i="1"/>
  <c r="AX518" i="1" s="1"/>
  <c r="AP448" i="1"/>
  <c r="AP518" i="1" s="1"/>
  <c r="AI448" i="1"/>
  <c r="AI518" i="1" s="1"/>
  <c r="BL448" i="1"/>
  <c r="BL518" i="1" s="1"/>
  <c r="N448" i="1"/>
  <c r="N518" i="1" s="1"/>
  <c r="DX518" i="1"/>
  <c r="BE448" i="1"/>
  <c r="BE518" i="1" s="1"/>
  <c r="AB448" i="1"/>
  <c r="AB518" i="1" s="1"/>
  <c r="U448" i="1"/>
  <c r="U518" i="1" s="1"/>
  <c r="IO309" i="1"/>
  <c r="IF309" i="1"/>
  <c r="IO87" i="1"/>
  <c r="IF87" i="1"/>
  <c r="HE310" i="1"/>
  <c r="G449" i="1"/>
  <c r="EU449" i="1" s="1"/>
  <c r="IJ310" i="1"/>
  <c r="GV310" i="1"/>
  <c r="GZ236" i="1"/>
  <c r="GV88" i="1"/>
  <c r="HE88" i="1"/>
  <c r="GZ162" i="1"/>
  <c r="GZ311" i="1"/>
  <c r="IJ88" i="1"/>
  <c r="IJ235" i="1"/>
  <c r="GV235" i="1"/>
  <c r="HE235" i="1"/>
  <c r="HE161" i="1"/>
  <c r="IJ161" i="1"/>
  <c r="GV161" i="1"/>
  <c r="HZ125" i="1"/>
  <c r="HY126" i="1"/>
  <c r="IO160" i="1"/>
  <c r="IF160" i="1"/>
  <c r="IO234" i="1"/>
  <c r="IF234" i="1"/>
  <c r="GZ89" i="1"/>
  <c r="B126" i="1"/>
  <c r="CH125" i="1"/>
  <c r="HL125" i="1"/>
  <c r="HZ199" i="1"/>
  <c r="HY200" i="1"/>
  <c r="IJ347" i="1"/>
  <c r="G486" i="1"/>
  <c r="HE347" i="1"/>
  <c r="GP349" i="1"/>
  <c r="GO350" i="1"/>
  <c r="IO346" i="1"/>
  <c r="IF346" i="1"/>
  <c r="U485" i="1"/>
  <c r="AX485" i="1"/>
  <c r="EF485" i="1"/>
  <c r="N485" i="1"/>
  <c r="AP485" i="1"/>
  <c r="BS485" i="1"/>
  <c r="CV485" i="1"/>
  <c r="DX485" i="1"/>
  <c r="EU485" i="1"/>
  <c r="CO485" i="1"/>
  <c r="AI485" i="1"/>
  <c r="DC485" i="1"/>
  <c r="BZ485" i="1"/>
  <c r="AB485" i="1"/>
  <c r="BE485" i="1"/>
  <c r="CH485" i="1"/>
  <c r="DJ485" i="1"/>
  <c r="EM485" i="1"/>
  <c r="DQ485" i="1"/>
  <c r="BL485" i="1"/>
  <c r="IH347" i="1"/>
  <c r="IP347" i="1"/>
  <c r="CH351" i="1"/>
  <c r="HL351" i="1"/>
  <c r="B352" i="1"/>
  <c r="B413" i="1" s="1"/>
  <c r="HY350" i="1"/>
  <c r="HZ349" i="1"/>
  <c r="HA348" i="1"/>
  <c r="HC348" i="1"/>
  <c r="HF348" i="1"/>
  <c r="HH348" i="1"/>
  <c r="IG348" i="1"/>
  <c r="IL348" i="1"/>
  <c r="IN348" i="1"/>
  <c r="II348" i="1" s="1"/>
  <c r="IR348" i="1"/>
  <c r="GZ348" i="1"/>
  <c r="HB348" i="1"/>
  <c r="HD348" i="1"/>
  <c r="HG348" i="1"/>
  <c r="IK348" i="1"/>
  <c r="IM348" i="1"/>
  <c r="IQ348" i="1"/>
  <c r="CH275" i="1"/>
  <c r="HL275" i="1"/>
  <c r="B276" i="1"/>
  <c r="HZ273" i="1"/>
  <c r="HY274" i="1"/>
  <c r="GP273" i="1"/>
  <c r="GO274" i="1"/>
  <c r="IF270" i="1"/>
  <c r="IO270" i="1"/>
  <c r="IH271" i="1"/>
  <c r="IP271" i="1"/>
  <c r="HE271" i="1"/>
  <c r="IJ271" i="1"/>
  <c r="GZ272" i="1"/>
  <c r="HB272" i="1"/>
  <c r="HD272" i="1"/>
  <c r="HG272" i="1"/>
  <c r="IK272" i="1"/>
  <c r="IM272" i="1"/>
  <c r="IQ272" i="1"/>
  <c r="HA272" i="1"/>
  <c r="HC272" i="1"/>
  <c r="HF272" i="1"/>
  <c r="HH272" i="1"/>
  <c r="IG272" i="1"/>
  <c r="IL272" i="1"/>
  <c r="IN272" i="1"/>
  <c r="II272" i="1" s="1"/>
  <c r="IR272" i="1"/>
  <c r="HL202" i="1"/>
  <c r="CH202" i="1"/>
  <c r="B203" i="1"/>
  <c r="EG74" i="75" l="1"/>
  <c r="EH73" i="75"/>
  <c r="BV73" i="75" s="1"/>
  <c r="FK44" i="75"/>
  <c r="CA72" i="75"/>
  <c r="CA73" i="75"/>
  <c r="FD52" i="75"/>
  <c r="BY368" i="75"/>
  <c r="EL369" i="75"/>
  <c r="BW369" i="75" s="1"/>
  <c r="EK370" i="75"/>
  <c r="ED74" i="75"/>
  <c r="BZ74" i="75" s="1"/>
  <c r="EC75" i="75"/>
  <c r="BX370" i="75"/>
  <c r="FC348" i="75" s="1"/>
  <c r="BX371" i="75"/>
  <c r="FC349" i="75" s="1"/>
  <c r="EL74" i="75"/>
  <c r="BW74" i="75" s="1"/>
  <c r="BX74" i="71" s="1"/>
  <c r="EK75" i="75"/>
  <c r="ED368" i="75"/>
  <c r="BZ368" i="75" s="1"/>
  <c r="EC369" i="75"/>
  <c r="EH368" i="75"/>
  <c r="BV368" i="75" s="1"/>
  <c r="EG369" i="75"/>
  <c r="DS72" i="71"/>
  <c r="EX72" i="71" s="1"/>
  <c r="EY72" i="71" s="1"/>
  <c r="EZ72" i="71" s="1"/>
  <c r="CR72" i="71" s="1"/>
  <c r="BN72" i="71"/>
  <c r="GL44" i="71"/>
  <c r="GE51" i="71"/>
  <c r="GG50" i="71"/>
  <c r="Q66" i="45"/>
  <c r="GN43" i="71"/>
  <c r="BS73" i="71"/>
  <c r="FE52" i="75"/>
  <c r="FL45" i="75"/>
  <c r="EI73" i="71"/>
  <c r="EN73" i="71"/>
  <c r="FJ73" i="71" s="1"/>
  <c r="FK73" i="71" s="1"/>
  <c r="FL73" i="71" s="1"/>
  <c r="CP73" i="71" s="1"/>
  <c r="FJ338" i="75"/>
  <c r="FE345" i="75"/>
  <c r="CD367" i="75"/>
  <c r="FD345" i="75"/>
  <c r="CA367" i="75"/>
  <c r="FA345" i="75" s="1"/>
  <c r="GM43" i="71"/>
  <c r="T66" i="45"/>
  <c r="BE66" i="45" s="1"/>
  <c r="CS71" i="71"/>
  <c r="GF50" i="71"/>
  <c r="FD72" i="71"/>
  <c r="CN72" i="71" s="1"/>
  <c r="FC73" i="71"/>
  <c r="FH72" i="71"/>
  <c r="CO72" i="71" s="1"/>
  <c r="FG73" i="71"/>
  <c r="FP75" i="71"/>
  <c r="FO76" i="71"/>
  <c r="FO77" i="71" s="1"/>
  <c r="FP77" i="71" s="1"/>
  <c r="GC49" i="71"/>
  <c r="GJ42" i="71"/>
  <c r="EF449" i="1"/>
  <c r="EF519" i="1" s="1"/>
  <c r="EM449" i="1"/>
  <c r="EM519" i="1" s="1"/>
  <c r="DQ449" i="1"/>
  <c r="DQ519" i="1" s="1"/>
  <c r="DX449" i="1"/>
  <c r="DX519" i="1" s="1"/>
  <c r="DC449" i="1"/>
  <c r="DJ449" i="1"/>
  <c r="DJ519" i="1" s="1"/>
  <c r="CO449" i="1"/>
  <c r="CV449" i="1"/>
  <c r="BZ449" i="1"/>
  <c r="BZ519" i="1" s="1"/>
  <c r="CH449" i="1"/>
  <c r="CH519" i="1" s="1"/>
  <c r="BE377" i="45"/>
  <c r="GF349" i="71"/>
  <c r="FG372" i="71"/>
  <c r="FH371" i="71"/>
  <c r="CO371" i="71" s="1"/>
  <c r="CV371" i="71" s="1"/>
  <c r="BE378" i="45" s="1"/>
  <c r="FC373" i="71"/>
  <c r="FD372" i="71"/>
  <c r="CN372" i="71" s="1"/>
  <c r="GZ163" i="1"/>
  <c r="GZ312" i="1"/>
  <c r="GZ237" i="1"/>
  <c r="HE89" i="1"/>
  <c r="IJ89" i="1"/>
  <c r="GV89" i="1"/>
  <c r="IO161" i="1"/>
  <c r="IF161" i="1"/>
  <c r="IO235" i="1"/>
  <c r="IF235" i="1"/>
  <c r="G450" i="1"/>
  <c r="EU450" i="1" s="1"/>
  <c r="IJ311" i="1"/>
  <c r="GV311" i="1"/>
  <c r="HE311" i="1"/>
  <c r="HE236" i="1"/>
  <c r="IJ236" i="1"/>
  <c r="GV236" i="1"/>
  <c r="IO310" i="1"/>
  <c r="IF310" i="1"/>
  <c r="HZ200" i="1"/>
  <c r="HY201" i="1"/>
  <c r="CH126" i="1"/>
  <c r="B127" i="1"/>
  <c r="GZ90" i="1"/>
  <c r="HL126" i="1"/>
  <c r="HY127" i="1"/>
  <c r="HZ126" i="1"/>
  <c r="IO88" i="1"/>
  <c r="IF88" i="1"/>
  <c r="GV162" i="1"/>
  <c r="IJ162" i="1"/>
  <c r="HE162" i="1"/>
  <c r="EU519" i="1"/>
  <c r="AI449" i="1"/>
  <c r="AI519" i="1" s="1"/>
  <c r="U449" i="1"/>
  <c r="U519" i="1" s="1"/>
  <c r="BE449" i="1"/>
  <c r="BE519" i="1" s="1"/>
  <c r="AX449" i="1"/>
  <c r="AX519" i="1" s="1"/>
  <c r="BL449" i="1"/>
  <c r="BL519" i="1" s="1"/>
  <c r="G519" i="1"/>
  <c r="BS449" i="1"/>
  <c r="BS519" i="1" s="1"/>
  <c r="AB449" i="1"/>
  <c r="AB519" i="1" s="1"/>
  <c r="N449" i="1"/>
  <c r="N519" i="1" s="1"/>
  <c r="AP449" i="1"/>
  <c r="AP519" i="1" s="1"/>
  <c r="IH348" i="1"/>
  <c r="IP348" i="1"/>
  <c r="B353" i="1"/>
  <c r="B414" i="1" s="1"/>
  <c r="CH352" i="1"/>
  <c r="HL352" i="1"/>
  <c r="HA349" i="1"/>
  <c r="HC349" i="1"/>
  <c r="HF349" i="1"/>
  <c r="HH349" i="1"/>
  <c r="IG349" i="1"/>
  <c r="IL349" i="1"/>
  <c r="IN349" i="1"/>
  <c r="II349" i="1" s="1"/>
  <c r="IR349" i="1"/>
  <c r="GZ349" i="1"/>
  <c r="HB349" i="1"/>
  <c r="HD349" i="1"/>
  <c r="HG349" i="1"/>
  <c r="IK349" i="1"/>
  <c r="IM349" i="1"/>
  <c r="IQ349" i="1"/>
  <c r="N486" i="1"/>
  <c r="AB486" i="1"/>
  <c r="AP486" i="1"/>
  <c r="BE486" i="1"/>
  <c r="BS486" i="1"/>
  <c r="CH486" i="1"/>
  <c r="CV486" i="1"/>
  <c r="DJ486" i="1"/>
  <c r="DX486" i="1"/>
  <c r="EM486" i="1"/>
  <c r="U486" i="1"/>
  <c r="AI486" i="1"/>
  <c r="AX486" i="1"/>
  <c r="BL486" i="1"/>
  <c r="BZ486" i="1"/>
  <c r="CO486" i="1"/>
  <c r="DC486" i="1"/>
  <c r="DQ486" i="1"/>
  <c r="EF486" i="1"/>
  <c r="EU486" i="1"/>
  <c r="HE348" i="1"/>
  <c r="G487" i="1"/>
  <c r="IJ348" i="1"/>
  <c r="HY351" i="1"/>
  <c r="HZ350" i="1"/>
  <c r="GP350" i="1"/>
  <c r="GO351" i="1"/>
  <c r="IO347" i="1"/>
  <c r="IF347" i="1"/>
  <c r="HE272" i="1"/>
  <c r="IJ272" i="1"/>
  <c r="HA273" i="1"/>
  <c r="HC273" i="1"/>
  <c r="HF273" i="1"/>
  <c r="HH273" i="1"/>
  <c r="IG273" i="1"/>
  <c r="IL273" i="1"/>
  <c r="IN273" i="1"/>
  <c r="II273" i="1" s="1"/>
  <c r="IR273" i="1"/>
  <c r="GZ273" i="1"/>
  <c r="HB273" i="1"/>
  <c r="HD273" i="1"/>
  <c r="HG273" i="1"/>
  <c r="IK273" i="1"/>
  <c r="IM273" i="1"/>
  <c r="IQ273" i="1"/>
  <c r="IH272" i="1"/>
  <c r="IP272" i="1"/>
  <c r="IF271" i="1"/>
  <c r="IO271" i="1"/>
  <c r="GP274" i="1"/>
  <c r="GO275" i="1"/>
  <c r="HZ274" i="1"/>
  <c r="HY275" i="1"/>
  <c r="HL276" i="1"/>
  <c r="B277" i="1"/>
  <c r="CH276" i="1"/>
  <c r="B204" i="1"/>
  <c r="HL203" i="1"/>
  <c r="CH203" i="1"/>
  <c r="FP76" i="71" l="1"/>
  <c r="FH44" i="75"/>
  <c r="FA51" i="75"/>
  <c r="CD73" i="75"/>
  <c r="FK45" i="75"/>
  <c r="EH74" i="75"/>
  <c r="BV74" i="75" s="1"/>
  <c r="EG75" i="75"/>
  <c r="GL45" i="71"/>
  <c r="GE52" i="71"/>
  <c r="DS73" i="71"/>
  <c r="EX73" i="71" s="1"/>
  <c r="EY73" i="71" s="1"/>
  <c r="EZ73" i="71" s="1"/>
  <c r="CR73" i="71" s="1"/>
  <c r="BN73" i="71"/>
  <c r="EH369" i="75"/>
  <c r="BV369" i="75" s="1"/>
  <c r="EG370" i="75"/>
  <c r="ED369" i="75"/>
  <c r="BZ369" i="75" s="1"/>
  <c r="EC370" i="75"/>
  <c r="EL75" i="75"/>
  <c r="BW75" i="75" s="1"/>
  <c r="BX75" i="71" s="1"/>
  <c r="EK76" i="75"/>
  <c r="ED75" i="75"/>
  <c r="BZ75" i="75" s="1"/>
  <c r="EC76" i="75"/>
  <c r="EL370" i="75"/>
  <c r="BW370" i="75" s="1"/>
  <c r="EK371" i="75"/>
  <c r="EL371" i="75" s="1"/>
  <c r="BW371" i="75" s="1"/>
  <c r="BY369" i="75"/>
  <c r="GG51" i="71"/>
  <c r="Q67" i="45"/>
  <c r="GN44" i="71"/>
  <c r="CA368" i="75"/>
  <c r="FA346" i="75" s="1"/>
  <c r="FD346" i="75"/>
  <c r="CD368" i="75"/>
  <c r="FJ339" i="75"/>
  <c r="FE346" i="75"/>
  <c r="EI74" i="71"/>
  <c r="EN74" i="71"/>
  <c r="FJ74" i="71" s="1"/>
  <c r="FK74" i="71" s="1"/>
  <c r="FL74" i="71" s="1"/>
  <c r="CP74" i="71" s="1"/>
  <c r="BS74" i="71"/>
  <c r="FE53" i="75"/>
  <c r="FL46" i="75"/>
  <c r="FH45" i="75"/>
  <c r="FA52" i="75"/>
  <c r="CV72" i="71"/>
  <c r="T67" i="45" s="1"/>
  <c r="BE67" i="45" s="1"/>
  <c r="GM44" i="71"/>
  <c r="GF51" i="71"/>
  <c r="CS72" i="71"/>
  <c r="GC50" i="71"/>
  <c r="GJ43" i="71"/>
  <c r="FH73" i="71"/>
  <c r="CO73" i="71" s="1"/>
  <c r="FG74" i="71"/>
  <c r="FD73" i="71"/>
  <c r="CN73" i="71" s="1"/>
  <c r="CV73" i="71" s="1"/>
  <c r="FC74" i="71"/>
  <c r="EF450" i="1"/>
  <c r="EM450" i="1"/>
  <c r="EM520" i="1" s="1"/>
  <c r="DQ450" i="1"/>
  <c r="DQ520" i="1" s="1"/>
  <c r="DX450" i="1"/>
  <c r="DX520" i="1" s="1"/>
  <c r="DC450" i="1"/>
  <c r="DC520" i="1" s="1"/>
  <c r="DJ450" i="1"/>
  <c r="DJ520" i="1" s="1"/>
  <c r="CO450" i="1"/>
  <c r="CO520" i="1" s="1"/>
  <c r="CV450" i="1"/>
  <c r="CV520" i="1" s="1"/>
  <c r="BZ450" i="1"/>
  <c r="CH450" i="1"/>
  <c r="CH520" i="1" s="1"/>
  <c r="FC374" i="71"/>
  <c r="FD373" i="71"/>
  <c r="CN373" i="71" s="1"/>
  <c r="FG373" i="71"/>
  <c r="FH372" i="71"/>
  <c r="CO372" i="71" s="1"/>
  <c r="CV372" i="71" s="1"/>
  <c r="BE379" i="45" s="1"/>
  <c r="GF350" i="71"/>
  <c r="CS371" i="71"/>
  <c r="GC349" i="71" s="1"/>
  <c r="HZ127" i="1"/>
  <c r="HY128" i="1"/>
  <c r="GZ164" i="1"/>
  <c r="IJ90" i="1"/>
  <c r="HE90" i="1"/>
  <c r="GV90" i="1"/>
  <c r="GZ238" i="1"/>
  <c r="GZ313" i="1"/>
  <c r="IF236" i="1"/>
  <c r="IO236" i="1"/>
  <c r="IF311" i="1"/>
  <c r="IO311" i="1"/>
  <c r="G451" i="1"/>
  <c r="CV451" i="1" s="1"/>
  <c r="IJ312" i="1"/>
  <c r="GV312" i="1"/>
  <c r="HE312" i="1"/>
  <c r="IF162" i="1"/>
  <c r="IO162" i="1"/>
  <c r="B128" i="1"/>
  <c r="GZ91" i="1"/>
  <c r="HL127" i="1"/>
  <c r="CH127" i="1"/>
  <c r="HY202" i="1"/>
  <c r="HZ201" i="1"/>
  <c r="G520" i="1"/>
  <c r="AI450" i="1"/>
  <c r="AI520" i="1" s="1"/>
  <c r="AB450" i="1"/>
  <c r="AB520" i="1" s="1"/>
  <c r="AP450" i="1"/>
  <c r="AP520" i="1" s="1"/>
  <c r="BZ520" i="1"/>
  <c r="N450" i="1"/>
  <c r="N520" i="1" s="1"/>
  <c r="AX450" i="1"/>
  <c r="AX520" i="1" s="1"/>
  <c r="BE450" i="1"/>
  <c r="BE520" i="1" s="1"/>
  <c r="EU520" i="1"/>
  <c r="BL450" i="1"/>
  <c r="BL520" i="1" s="1"/>
  <c r="EF520" i="1"/>
  <c r="U450" i="1"/>
  <c r="U520" i="1" s="1"/>
  <c r="BS450" i="1"/>
  <c r="BS520" i="1" s="1"/>
  <c r="IO89" i="1"/>
  <c r="IF89" i="1"/>
  <c r="GV237" i="1"/>
  <c r="HE237" i="1"/>
  <c r="IJ237" i="1"/>
  <c r="IJ163" i="1"/>
  <c r="HE163" i="1"/>
  <c r="GV163" i="1"/>
  <c r="HA350" i="1"/>
  <c r="HC350" i="1"/>
  <c r="HF350" i="1"/>
  <c r="HH350" i="1"/>
  <c r="IG350" i="1"/>
  <c r="IL350" i="1"/>
  <c r="IN350" i="1"/>
  <c r="II350" i="1" s="1"/>
  <c r="IR350" i="1"/>
  <c r="GZ350" i="1"/>
  <c r="HB350" i="1"/>
  <c r="HD350" i="1"/>
  <c r="HG350" i="1"/>
  <c r="IK350" i="1"/>
  <c r="IM350" i="1"/>
  <c r="IQ350" i="1"/>
  <c r="HY352" i="1"/>
  <c r="HZ351" i="1"/>
  <c r="AX487" i="1"/>
  <c r="AI487" i="1"/>
  <c r="CO487" i="1"/>
  <c r="EU487" i="1"/>
  <c r="BZ487" i="1"/>
  <c r="N487" i="1"/>
  <c r="AP487" i="1"/>
  <c r="BS487" i="1"/>
  <c r="CV487" i="1"/>
  <c r="DX487" i="1"/>
  <c r="DC487" i="1"/>
  <c r="BL487" i="1"/>
  <c r="DQ487" i="1"/>
  <c r="EF487" i="1"/>
  <c r="U487" i="1"/>
  <c r="AB487" i="1"/>
  <c r="BE487" i="1"/>
  <c r="CH487" i="1"/>
  <c r="DJ487" i="1"/>
  <c r="EM487" i="1"/>
  <c r="IJ349" i="1"/>
  <c r="HE349" i="1"/>
  <c r="G488" i="1"/>
  <c r="GP351" i="1"/>
  <c r="GO352" i="1"/>
  <c r="IF348" i="1"/>
  <c r="IO348" i="1"/>
  <c r="IH349" i="1"/>
  <c r="IP349" i="1"/>
  <c r="CH353" i="1"/>
  <c r="HL353" i="1"/>
  <c r="B354" i="1"/>
  <c r="B415" i="1" s="1"/>
  <c r="GZ274" i="1"/>
  <c r="HB274" i="1"/>
  <c r="HD274" i="1"/>
  <c r="HG274" i="1"/>
  <c r="IK274" i="1"/>
  <c r="IM274" i="1"/>
  <c r="IQ274" i="1"/>
  <c r="HA274" i="1"/>
  <c r="HC274" i="1"/>
  <c r="HF274" i="1"/>
  <c r="HH274" i="1"/>
  <c r="IG274" i="1"/>
  <c r="IL274" i="1"/>
  <c r="IN274" i="1"/>
  <c r="II274" i="1" s="1"/>
  <c r="IR274" i="1"/>
  <c r="IH273" i="1"/>
  <c r="IP273" i="1"/>
  <c r="IO272" i="1"/>
  <c r="IF272" i="1"/>
  <c r="CH277" i="1"/>
  <c r="HL277" i="1"/>
  <c r="B278" i="1"/>
  <c r="HZ275" i="1"/>
  <c r="HY276" i="1"/>
  <c r="GP275" i="1"/>
  <c r="GO276" i="1"/>
  <c r="HE273" i="1"/>
  <c r="IJ273" i="1"/>
  <c r="B205" i="1"/>
  <c r="HL204" i="1"/>
  <c r="CH204" i="1"/>
  <c r="ED76" i="75" l="1"/>
  <c r="BZ76" i="75" s="1"/>
  <c r="BS76" i="71" s="1"/>
  <c r="EC77" i="75"/>
  <c r="ED77" i="75" s="1"/>
  <c r="BZ77" i="75" s="1"/>
  <c r="BS77" i="71" s="1"/>
  <c r="EL76" i="75"/>
  <c r="BW76" i="75" s="1"/>
  <c r="BX76" i="71" s="1"/>
  <c r="EN76" i="71" s="1"/>
  <c r="FJ76" i="71" s="1"/>
  <c r="EK77" i="75"/>
  <c r="EL77" i="75" s="1"/>
  <c r="BW77" i="75" s="1"/>
  <c r="BX77" i="71" s="1"/>
  <c r="EH75" i="75"/>
  <c r="BV75" i="75" s="1"/>
  <c r="FD54" i="75" s="1"/>
  <c r="EG76" i="75"/>
  <c r="CD74" i="75"/>
  <c r="CA74" i="75"/>
  <c r="FD53" i="75"/>
  <c r="FK46" i="75"/>
  <c r="CD75" i="75"/>
  <c r="GL46" i="71"/>
  <c r="GE53" i="71"/>
  <c r="BY370" i="75"/>
  <c r="BY371" i="75"/>
  <c r="EI76" i="71"/>
  <c r="ED370" i="75"/>
  <c r="BZ370" i="75" s="1"/>
  <c r="EC371" i="75"/>
  <c r="ED371" i="75" s="1"/>
  <c r="BZ371" i="75" s="1"/>
  <c r="FE349" i="75" s="1"/>
  <c r="EH370" i="75"/>
  <c r="BV370" i="75" s="1"/>
  <c r="EG371" i="75"/>
  <c r="EH371" i="75" s="1"/>
  <c r="BV371" i="75" s="1"/>
  <c r="DS74" i="71"/>
  <c r="EX74" i="71" s="1"/>
  <c r="EY74" i="71" s="1"/>
  <c r="EZ74" i="71" s="1"/>
  <c r="CR74" i="71" s="1"/>
  <c r="CR79" i="71" s="1"/>
  <c r="BN74" i="71"/>
  <c r="BS75" i="71"/>
  <c r="FE54" i="75"/>
  <c r="FL47" i="75"/>
  <c r="EI75" i="71"/>
  <c r="EN75" i="71"/>
  <c r="FJ75" i="71" s="1"/>
  <c r="FK75" i="71" s="1"/>
  <c r="FL75" i="71" s="1"/>
  <c r="CP75" i="71" s="1"/>
  <c r="FJ340" i="75"/>
  <c r="FE347" i="75"/>
  <c r="CD369" i="75"/>
  <c r="CA369" i="75"/>
  <c r="FA347" i="75" s="1"/>
  <c r="FD347" i="75"/>
  <c r="GN45" i="71"/>
  <c r="Q68" i="45"/>
  <c r="AU379" i="45" s="1"/>
  <c r="GG52" i="71"/>
  <c r="T68" i="45"/>
  <c r="BE68" i="45" s="1"/>
  <c r="GM45" i="71"/>
  <c r="CS73" i="71"/>
  <c r="GF52" i="71"/>
  <c r="GC51" i="71"/>
  <c r="GJ44" i="71"/>
  <c r="FD74" i="71"/>
  <c r="CN74" i="71" s="1"/>
  <c r="FC75" i="71"/>
  <c r="FH74" i="71"/>
  <c r="CO74" i="71" s="1"/>
  <c r="FG75" i="71"/>
  <c r="CS372" i="71"/>
  <c r="GC350" i="71" s="1"/>
  <c r="GF351" i="71"/>
  <c r="FG374" i="71"/>
  <c r="FH373" i="71"/>
  <c r="CO373" i="71" s="1"/>
  <c r="CS373" i="71" s="1"/>
  <c r="GC351" i="71" s="1"/>
  <c r="FC375" i="71"/>
  <c r="FD374" i="71"/>
  <c r="CN374" i="71" s="1"/>
  <c r="IF237" i="1"/>
  <c r="IO237" i="1"/>
  <c r="GZ239" i="1"/>
  <c r="GZ314" i="1"/>
  <c r="GV91" i="1"/>
  <c r="HE91" i="1"/>
  <c r="IJ91" i="1"/>
  <c r="GZ165" i="1"/>
  <c r="IF312" i="1"/>
  <c r="IO312" i="1"/>
  <c r="HE313" i="1"/>
  <c r="G452" i="1"/>
  <c r="IJ313" i="1"/>
  <c r="GV313" i="1"/>
  <c r="IF90" i="1"/>
  <c r="IO90" i="1"/>
  <c r="HZ128" i="1"/>
  <c r="HY129" i="1"/>
  <c r="IO163" i="1"/>
  <c r="IF163" i="1"/>
  <c r="HZ202" i="1"/>
  <c r="HY203" i="1"/>
  <c r="HL128" i="1"/>
  <c r="GZ92" i="1"/>
  <c r="B129" i="1"/>
  <c r="CH128" i="1"/>
  <c r="U451" i="1"/>
  <c r="U521" i="1" s="1"/>
  <c r="CV521" i="1"/>
  <c r="DQ451" i="1"/>
  <c r="DQ521" i="1" s="1"/>
  <c r="CH451" i="1"/>
  <c r="CH521" i="1" s="1"/>
  <c r="BS451" i="1"/>
  <c r="BS521" i="1" s="1"/>
  <c r="AX451" i="1"/>
  <c r="AX521" i="1" s="1"/>
  <c r="BL451" i="1"/>
  <c r="BL521" i="1" s="1"/>
  <c r="EF451" i="1"/>
  <c r="EF521" i="1" s="1"/>
  <c r="AB451" i="1"/>
  <c r="AB521" i="1" s="1"/>
  <c r="AI451" i="1"/>
  <c r="AI521" i="1" s="1"/>
  <c r="G521" i="1"/>
  <c r="BE451" i="1"/>
  <c r="BE521" i="1" s="1"/>
  <c r="AP451" i="1"/>
  <c r="AP521" i="1" s="1"/>
  <c r="DX451" i="1"/>
  <c r="DX521" i="1" s="1"/>
  <c r="CO451" i="1"/>
  <c r="CO521" i="1" s="1"/>
  <c r="DC451" i="1"/>
  <c r="DC521" i="1" s="1"/>
  <c r="EM451" i="1"/>
  <c r="EM521" i="1" s="1"/>
  <c r="DJ451" i="1"/>
  <c r="DJ521" i="1" s="1"/>
  <c r="EU451" i="1"/>
  <c r="EU521" i="1" s="1"/>
  <c r="BZ451" i="1"/>
  <c r="BZ521" i="1" s="1"/>
  <c r="N451" i="1"/>
  <c r="N521" i="1" s="1"/>
  <c r="IJ238" i="1"/>
  <c r="HE238" i="1"/>
  <c r="GV238" i="1"/>
  <c r="IJ164" i="1"/>
  <c r="HE164" i="1"/>
  <c r="GV164" i="1"/>
  <c r="GP352" i="1"/>
  <c r="GO353" i="1"/>
  <c r="AP488" i="1"/>
  <c r="DX488" i="1"/>
  <c r="U488" i="1"/>
  <c r="AX488" i="1"/>
  <c r="BZ488" i="1"/>
  <c r="DC488" i="1"/>
  <c r="EF488" i="1"/>
  <c r="DJ488" i="1"/>
  <c r="BE488" i="1"/>
  <c r="BS488" i="1"/>
  <c r="N488" i="1"/>
  <c r="CV488" i="1"/>
  <c r="AI488" i="1"/>
  <c r="BL488" i="1"/>
  <c r="CO488" i="1"/>
  <c r="DQ488" i="1"/>
  <c r="EU488" i="1"/>
  <c r="EM488" i="1"/>
  <c r="CH488" i="1"/>
  <c r="AB488" i="1"/>
  <c r="IO349" i="1"/>
  <c r="IF349" i="1"/>
  <c r="HZ352" i="1"/>
  <c r="HY353" i="1"/>
  <c r="IH350" i="1"/>
  <c r="IP350" i="1"/>
  <c r="CH354" i="1"/>
  <c r="HL354" i="1"/>
  <c r="B355" i="1"/>
  <c r="B416" i="1" s="1"/>
  <c r="HA351" i="1"/>
  <c r="HC351" i="1"/>
  <c r="HF351" i="1"/>
  <c r="HH351" i="1"/>
  <c r="IG351" i="1"/>
  <c r="IL351" i="1"/>
  <c r="IN351" i="1"/>
  <c r="II351" i="1" s="1"/>
  <c r="IR351" i="1"/>
  <c r="GZ351" i="1"/>
  <c r="HB351" i="1"/>
  <c r="HD351" i="1"/>
  <c r="HG351" i="1"/>
  <c r="IK351" i="1"/>
  <c r="IM351" i="1"/>
  <c r="IQ351" i="1"/>
  <c r="HE350" i="1"/>
  <c r="G489" i="1"/>
  <c r="IJ350" i="1"/>
  <c r="IF273" i="1"/>
  <c r="IO273" i="1"/>
  <c r="GP276" i="1"/>
  <c r="GO277" i="1"/>
  <c r="HZ276" i="1"/>
  <c r="HY277" i="1"/>
  <c r="HL278" i="1"/>
  <c r="B279" i="1"/>
  <c r="CH278" i="1"/>
  <c r="IH274" i="1"/>
  <c r="IP274" i="1"/>
  <c r="HA275" i="1"/>
  <c r="HC275" i="1"/>
  <c r="HF275" i="1"/>
  <c r="HH275" i="1"/>
  <c r="IG275" i="1"/>
  <c r="IL275" i="1"/>
  <c r="IN275" i="1"/>
  <c r="II275" i="1" s="1"/>
  <c r="IR275" i="1"/>
  <c r="GZ275" i="1"/>
  <c r="HB275" i="1"/>
  <c r="HD275" i="1"/>
  <c r="HG275" i="1"/>
  <c r="IK275" i="1"/>
  <c r="IM275" i="1"/>
  <c r="IQ275" i="1"/>
  <c r="IJ274" i="1"/>
  <c r="HE274" i="1"/>
  <c r="B206" i="1"/>
  <c r="HL205" i="1"/>
  <c r="CH205" i="1"/>
  <c r="FE55" i="75" l="1"/>
  <c r="CA75" i="75"/>
  <c r="DS77" i="71"/>
  <c r="EX77" i="71" s="1"/>
  <c r="FK47" i="75"/>
  <c r="EI77" i="71"/>
  <c r="FD375" i="71"/>
  <c r="CN375" i="71" s="1"/>
  <c r="FC376" i="71"/>
  <c r="FD376" i="71" s="1"/>
  <c r="CN376" i="71" s="1"/>
  <c r="EN77" i="71"/>
  <c r="FJ77" i="71" s="1"/>
  <c r="EH76" i="75"/>
  <c r="BV76" i="75" s="1"/>
  <c r="FD55" i="75" s="1"/>
  <c r="EG77" i="75"/>
  <c r="EH77" i="75" s="1"/>
  <c r="BV77" i="75" s="1"/>
  <c r="BN77" i="71"/>
  <c r="FH46" i="75"/>
  <c r="FA53" i="75"/>
  <c r="FD349" i="75"/>
  <c r="CD371" i="75"/>
  <c r="CA371" i="75"/>
  <c r="FA349" i="75" s="1"/>
  <c r="FA54" i="75"/>
  <c r="FH47" i="75"/>
  <c r="GL47" i="71"/>
  <c r="GE54" i="71"/>
  <c r="DS75" i="71"/>
  <c r="EX75" i="71" s="1"/>
  <c r="EY75" i="71" s="1"/>
  <c r="EZ75" i="71" s="1"/>
  <c r="CR75" i="71" s="1"/>
  <c r="BN75" i="71"/>
  <c r="Q69" i="45"/>
  <c r="GN46" i="71"/>
  <c r="GG53" i="71"/>
  <c r="FD348" i="75"/>
  <c r="CD370" i="75"/>
  <c r="CA370" i="75"/>
  <c r="FA348" i="75" s="1"/>
  <c r="CE370" i="75"/>
  <c r="FJ341" i="75"/>
  <c r="FE348" i="75"/>
  <c r="FK76" i="71"/>
  <c r="FK77" i="71" s="1"/>
  <c r="FL77" i="71" s="1"/>
  <c r="CP77" i="71" s="1"/>
  <c r="DS76" i="71"/>
  <c r="EX76" i="71" s="1"/>
  <c r="EY76" i="71" s="1"/>
  <c r="EY77" i="71" s="1"/>
  <c r="EZ77" i="71" s="1"/>
  <c r="CR77" i="71" s="1"/>
  <c r="Q72" i="45" s="1"/>
  <c r="BN76" i="71"/>
  <c r="CV74" i="71"/>
  <c r="FH75" i="71"/>
  <c r="CO75" i="71" s="1"/>
  <c r="FG76" i="71"/>
  <c r="FG77" i="71" s="1"/>
  <c r="FH77" i="71" s="1"/>
  <c r="CO77" i="71" s="1"/>
  <c r="FD75" i="71"/>
  <c r="CN75" i="71" s="1"/>
  <c r="CV75" i="71" s="1"/>
  <c r="FC76" i="71"/>
  <c r="FC77" i="71" s="1"/>
  <c r="FD77" i="71" s="1"/>
  <c r="CN77" i="71" s="1"/>
  <c r="CS74" i="71"/>
  <c r="GF53" i="71"/>
  <c r="GM46" i="71"/>
  <c r="T69" i="45"/>
  <c r="BE69" i="45" s="1"/>
  <c r="BE388" i="45" s="1"/>
  <c r="GC52" i="71"/>
  <c r="GJ45" i="71"/>
  <c r="GF353" i="71"/>
  <c r="FG375" i="71"/>
  <c r="FH374" i="71"/>
  <c r="CO374" i="71" s="1"/>
  <c r="CV374" i="71" s="1"/>
  <c r="CV373" i="71"/>
  <c r="BE380" i="45" s="1"/>
  <c r="GF352" i="71"/>
  <c r="IO238" i="1"/>
  <c r="IF238" i="1"/>
  <c r="GV92" i="1"/>
  <c r="GZ166" i="1"/>
  <c r="GZ240" i="1"/>
  <c r="IJ92" i="1"/>
  <c r="GZ315" i="1"/>
  <c r="HE92" i="1"/>
  <c r="HZ203" i="1"/>
  <c r="HY204" i="1"/>
  <c r="HY130" i="1"/>
  <c r="HZ129" i="1"/>
  <c r="AX452" i="1"/>
  <c r="AX522" i="1" s="1"/>
  <c r="BE452" i="1"/>
  <c r="BE522" i="1" s="1"/>
  <c r="AP452" i="1"/>
  <c r="AP522" i="1" s="1"/>
  <c r="DQ452" i="1"/>
  <c r="DQ522" i="1" s="1"/>
  <c r="N452" i="1"/>
  <c r="N522" i="1" s="1"/>
  <c r="BZ452" i="1"/>
  <c r="CH452" i="1"/>
  <c r="CH522" i="1" s="1"/>
  <c r="EM452" i="1"/>
  <c r="EM522" i="1" s="1"/>
  <c r="G522" i="1"/>
  <c r="U452" i="1"/>
  <c r="U522" i="1" s="1"/>
  <c r="DC452" i="1"/>
  <c r="DC522" i="1" s="1"/>
  <c r="DJ452" i="1"/>
  <c r="DJ522" i="1" s="1"/>
  <c r="CO452" i="1"/>
  <c r="CO522" i="1" s="1"/>
  <c r="CV452" i="1"/>
  <c r="CV522" i="1" s="1"/>
  <c r="BL452" i="1"/>
  <c r="BL522" i="1" s="1"/>
  <c r="DX452" i="1"/>
  <c r="DX522" i="1" s="1"/>
  <c r="BS452" i="1"/>
  <c r="BS522" i="1" s="1"/>
  <c r="AB452" i="1"/>
  <c r="AB522" i="1" s="1"/>
  <c r="AI452" i="1"/>
  <c r="AI522" i="1" s="1"/>
  <c r="EF452" i="1"/>
  <c r="EF522" i="1" s="1"/>
  <c r="EU452" i="1"/>
  <c r="EU522" i="1" s="1"/>
  <c r="HE165" i="1"/>
  <c r="IJ165" i="1"/>
  <c r="GV165" i="1"/>
  <c r="IJ314" i="1"/>
  <c r="GV314" i="1"/>
  <c r="G453" i="1"/>
  <c r="HE314" i="1"/>
  <c r="IO164" i="1"/>
  <c r="IF164" i="1"/>
  <c r="HL129" i="1"/>
  <c r="GZ93" i="1"/>
  <c r="B130" i="1"/>
  <c r="CH129" i="1"/>
  <c r="IO313" i="1"/>
  <c r="IF313" i="1"/>
  <c r="IF91" i="1"/>
  <c r="IO91" i="1"/>
  <c r="GV239" i="1"/>
  <c r="IJ239" i="1"/>
  <c r="HE239" i="1"/>
  <c r="N489" i="1"/>
  <c r="CV489" i="1"/>
  <c r="AP489" i="1"/>
  <c r="DX489" i="1"/>
  <c r="U489" i="1"/>
  <c r="AX489" i="1"/>
  <c r="BZ489" i="1"/>
  <c r="DC489" i="1"/>
  <c r="EF489" i="1"/>
  <c r="EM489" i="1"/>
  <c r="CH489" i="1"/>
  <c r="AB489" i="1"/>
  <c r="BS489" i="1"/>
  <c r="AI489" i="1"/>
  <c r="BL489" i="1"/>
  <c r="CO489" i="1"/>
  <c r="DQ489" i="1"/>
  <c r="EU489" i="1"/>
  <c r="DJ489" i="1"/>
  <c r="BE489" i="1"/>
  <c r="IJ351" i="1"/>
  <c r="G490" i="1"/>
  <c r="HE351" i="1"/>
  <c r="HZ353" i="1"/>
  <c r="HY354" i="1"/>
  <c r="GO354" i="1"/>
  <c r="GP353" i="1"/>
  <c r="IF350" i="1"/>
  <c r="IO350" i="1"/>
  <c r="IH351" i="1"/>
  <c r="IP351" i="1"/>
  <c r="CH355" i="1"/>
  <c r="HL355" i="1"/>
  <c r="B356" i="1"/>
  <c r="B417" i="1" s="1"/>
  <c r="HA352" i="1"/>
  <c r="HC352" i="1"/>
  <c r="HF352" i="1"/>
  <c r="HH352" i="1"/>
  <c r="IG352" i="1"/>
  <c r="IL352" i="1"/>
  <c r="IN352" i="1"/>
  <c r="II352" i="1" s="1"/>
  <c r="IQ352" i="1"/>
  <c r="GZ352" i="1"/>
  <c r="HB352" i="1"/>
  <c r="HD352" i="1"/>
  <c r="HG352" i="1"/>
  <c r="IK352" i="1"/>
  <c r="IM352" i="1"/>
  <c r="IR352" i="1"/>
  <c r="HE275" i="1"/>
  <c r="IJ275" i="1"/>
  <c r="CH279" i="1"/>
  <c r="B280" i="1"/>
  <c r="HL279" i="1"/>
  <c r="HZ277" i="1"/>
  <c r="HY278" i="1"/>
  <c r="GP277" i="1"/>
  <c r="GO278" i="1"/>
  <c r="IF274" i="1"/>
  <c r="IO274" i="1"/>
  <c r="IH275" i="1"/>
  <c r="IP275" i="1"/>
  <c r="GZ276" i="1"/>
  <c r="HB276" i="1"/>
  <c r="HD276" i="1"/>
  <c r="HG276" i="1"/>
  <c r="IK276" i="1"/>
  <c r="IM276" i="1"/>
  <c r="IQ276" i="1"/>
  <c r="HA276" i="1"/>
  <c r="HC276" i="1"/>
  <c r="HF276" i="1"/>
  <c r="HH276" i="1"/>
  <c r="IG276" i="1"/>
  <c r="IL276" i="1"/>
  <c r="IN276" i="1"/>
  <c r="II276" i="1" s="1"/>
  <c r="IR276" i="1"/>
  <c r="B207" i="1"/>
  <c r="HL206" i="1"/>
  <c r="CH206" i="1"/>
  <c r="CD76" i="75" l="1"/>
  <c r="FH375" i="71"/>
  <c r="CO375" i="71" s="1"/>
  <c r="CV375" i="71" s="1"/>
  <c r="FG376" i="71"/>
  <c r="FH376" i="71" s="1"/>
  <c r="CO376" i="71" s="1"/>
  <c r="CS376" i="71" s="1"/>
  <c r="CD77" i="75"/>
  <c r="CA77" i="75"/>
  <c r="BU83" i="75"/>
  <c r="BU84" i="75" s="1"/>
  <c r="CA76" i="75"/>
  <c r="FA55" i="75" s="1"/>
  <c r="CV77" i="71"/>
  <c r="T72" i="45" s="1"/>
  <c r="CS77" i="71"/>
  <c r="FD76" i="71"/>
  <c r="CN76" i="71" s="1"/>
  <c r="FH76" i="71"/>
  <c r="CO76" i="71" s="1"/>
  <c r="EZ76" i="71"/>
  <c r="CR76" i="71" s="1"/>
  <c r="Q71" i="45" s="1"/>
  <c r="AU72" i="45" s="1"/>
  <c r="FL76" i="71"/>
  <c r="CP76" i="71" s="1"/>
  <c r="GE55" i="71" s="1"/>
  <c r="Q70" i="45"/>
  <c r="AU381" i="45" s="1"/>
  <c r="GN47" i="71"/>
  <c r="GG54" i="71"/>
  <c r="CS374" i="71"/>
  <c r="GC352" i="71" s="1"/>
  <c r="GC53" i="71"/>
  <c r="GJ46" i="71"/>
  <c r="T70" i="45"/>
  <c r="BE70" i="45" s="1"/>
  <c r="GF54" i="71"/>
  <c r="GM47" i="71"/>
  <c r="CS75" i="71"/>
  <c r="BE381" i="45"/>
  <c r="BE382" i="45"/>
  <c r="IO239" i="1"/>
  <c r="IF239" i="1"/>
  <c r="GZ316" i="1"/>
  <c r="IJ93" i="1"/>
  <c r="GZ167" i="1"/>
  <c r="GZ241" i="1"/>
  <c r="GV93" i="1"/>
  <c r="HE93" i="1"/>
  <c r="BZ522" i="1"/>
  <c r="P321" i="45"/>
  <c r="HY205" i="1"/>
  <c r="HZ204" i="1"/>
  <c r="IO92" i="1"/>
  <c r="IF92" i="1"/>
  <c r="HE166" i="1"/>
  <c r="IJ166" i="1"/>
  <c r="GV166" i="1"/>
  <c r="B131" i="1"/>
  <c r="GZ94" i="1"/>
  <c r="HL130" i="1"/>
  <c r="CH130" i="1"/>
  <c r="AX453" i="1"/>
  <c r="AX523" i="1" s="1"/>
  <c r="AB453" i="1"/>
  <c r="AB523" i="1" s="1"/>
  <c r="G523" i="1"/>
  <c r="BE453" i="1"/>
  <c r="BE523" i="1" s="1"/>
  <c r="AP453" i="1"/>
  <c r="AP523" i="1" s="1"/>
  <c r="CO453" i="1"/>
  <c r="CO523" i="1" s="1"/>
  <c r="EM453" i="1"/>
  <c r="EM523" i="1" s="1"/>
  <c r="DX453" i="1"/>
  <c r="DX523" i="1" s="1"/>
  <c r="DC453" i="1"/>
  <c r="DC523" i="1" s="1"/>
  <c r="BZ453" i="1"/>
  <c r="BL453" i="1"/>
  <c r="BL523" i="1" s="1"/>
  <c r="CH453" i="1"/>
  <c r="CH523" i="1" s="1"/>
  <c r="BS453" i="1"/>
  <c r="BS523" i="1" s="1"/>
  <c r="DQ453" i="1"/>
  <c r="DQ523" i="1" s="1"/>
  <c r="AI453" i="1"/>
  <c r="AI523" i="1" s="1"/>
  <c r="U453" i="1"/>
  <c r="U523" i="1" s="1"/>
  <c r="N453" i="1"/>
  <c r="N523" i="1" s="1"/>
  <c r="EF453" i="1"/>
  <c r="EF523" i="1" s="1"/>
  <c r="EU453" i="1"/>
  <c r="EU523" i="1" s="1"/>
  <c r="DJ453" i="1"/>
  <c r="DJ523" i="1" s="1"/>
  <c r="CV453" i="1"/>
  <c r="CV523" i="1" s="1"/>
  <c r="IF314" i="1"/>
  <c r="IO314" i="1"/>
  <c r="IO165" i="1"/>
  <c r="IF165" i="1"/>
  <c r="HY131" i="1"/>
  <c r="HZ130" i="1"/>
  <c r="IJ315" i="1"/>
  <c r="HE315" i="1"/>
  <c r="GV315" i="1"/>
  <c r="G454" i="1"/>
  <c r="HE240" i="1"/>
  <c r="IJ240" i="1"/>
  <c r="GV240" i="1"/>
  <c r="IH352" i="1"/>
  <c r="IP352" i="1"/>
  <c r="B357" i="1"/>
  <c r="B418" i="1" s="1"/>
  <c r="CH356" i="1"/>
  <c r="HL356" i="1"/>
  <c r="GP354" i="1"/>
  <c r="GO355" i="1"/>
  <c r="BZ490" i="1"/>
  <c r="U490" i="1"/>
  <c r="BL490" i="1"/>
  <c r="DQ490" i="1"/>
  <c r="DC490" i="1"/>
  <c r="N490" i="1"/>
  <c r="AP490" i="1"/>
  <c r="BS490" i="1"/>
  <c r="CV490" i="1"/>
  <c r="DX490" i="1"/>
  <c r="EF490" i="1"/>
  <c r="AI490" i="1"/>
  <c r="CO490" i="1"/>
  <c r="EU490" i="1"/>
  <c r="AX490" i="1"/>
  <c r="AB490" i="1"/>
  <c r="BE490" i="1"/>
  <c r="CH490" i="1"/>
  <c r="DJ490" i="1"/>
  <c r="EM490" i="1"/>
  <c r="G491" i="1"/>
  <c r="HE352" i="1"/>
  <c r="IJ352" i="1"/>
  <c r="GZ353" i="1"/>
  <c r="HB353" i="1"/>
  <c r="HD353" i="1"/>
  <c r="HG353" i="1"/>
  <c r="IK353" i="1"/>
  <c r="IM353" i="1"/>
  <c r="IQ353" i="1"/>
  <c r="HA353" i="1"/>
  <c r="HC353" i="1"/>
  <c r="HF353" i="1"/>
  <c r="HH353" i="1"/>
  <c r="IG353" i="1"/>
  <c r="IL353" i="1"/>
  <c r="IN353" i="1"/>
  <c r="II353" i="1" s="1"/>
  <c r="IR353" i="1"/>
  <c r="HZ354" i="1"/>
  <c r="HY355" i="1"/>
  <c r="IF351" i="1"/>
  <c r="IO351" i="1"/>
  <c r="IJ276" i="1"/>
  <c r="HE276" i="1"/>
  <c r="HA277" i="1"/>
  <c r="HC277" i="1"/>
  <c r="HF277" i="1"/>
  <c r="HH277" i="1"/>
  <c r="IG277" i="1"/>
  <c r="IL277" i="1"/>
  <c r="IN277" i="1"/>
  <c r="II277" i="1" s="1"/>
  <c r="IR277" i="1"/>
  <c r="GZ277" i="1"/>
  <c r="HB277" i="1"/>
  <c r="HD277" i="1"/>
  <c r="HG277" i="1"/>
  <c r="IK277" i="1"/>
  <c r="IM277" i="1"/>
  <c r="IQ277" i="1"/>
  <c r="CH280" i="1"/>
  <c r="HL280" i="1"/>
  <c r="B281" i="1"/>
  <c r="IO275" i="1"/>
  <c r="IF275" i="1"/>
  <c r="IH276" i="1"/>
  <c r="IP276" i="1"/>
  <c r="GP278" i="1"/>
  <c r="GO279" i="1"/>
  <c r="HZ278" i="1"/>
  <c r="HY279" i="1"/>
  <c r="B208" i="1"/>
  <c r="HL207" i="1"/>
  <c r="CH207" i="1"/>
  <c r="CS76" i="71" l="1"/>
  <c r="GC55" i="71" s="1"/>
  <c r="GF55" i="71"/>
  <c r="CV76" i="71"/>
  <c r="T71" i="45" s="1"/>
  <c r="BE72" i="45" s="1"/>
  <c r="CS375" i="71"/>
  <c r="GC353" i="71" s="1"/>
  <c r="CV376" i="71"/>
  <c r="GG55" i="71"/>
  <c r="GC54" i="71"/>
  <c r="GJ47" i="71"/>
  <c r="BE71" i="45"/>
  <c r="IO240" i="1"/>
  <c r="IF240" i="1"/>
  <c r="DC454" i="1"/>
  <c r="DC524" i="1" s="1"/>
  <c r="BE454" i="1"/>
  <c r="BE524" i="1" s="1"/>
  <c r="EU454" i="1"/>
  <c r="EU524" i="1" s="1"/>
  <c r="BZ454" i="1"/>
  <c r="AP454" i="1"/>
  <c r="AP524" i="1" s="1"/>
  <c r="AB454" i="1"/>
  <c r="AB524" i="1" s="1"/>
  <c r="CV454" i="1"/>
  <c r="CV524" i="1" s="1"/>
  <c r="AX454" i="1"/>
  <c r="AX524" i="1" s="1"/>
  <c r="DJ454" i="1"/>
  <c r="DJ524" i="1" s="1"/>
  <c r="BL454" i="1"/>
  <c r="BL524" i="1" s="1"/>
  <c r="U454" i="1"/>
  <c r="U524" i="1" s="1"/>
  <c r="EM454" i="1"/>
  <c r="EM524" i="1" s="1"/>
  <c r="CO454" i="1"/>
  <c r="CO524" i="1" s="1"/>
  <c r="EF454" i="1"/>
  <c r="EF524" i="1" s="1"/>
  <c r="DQ454" i="1"/>
  <c r="DQ524" i="1" s="1"/>
  <c r="N454" i="1"/>
  <c r="N524" i="1" s="1"/>
  <c r="BS454" i="1"/>
  <c r="BS524" i="1" s="1"/>
  <c r="DX454" i="1"/>
  <c r="DX524" i="1" s="1"/>
  <c r="G524" i="1"/>
  <c r="CH454" i="1"/>
  <c r="CH524" i="1" s="1"/>
  <c r="AI454" i="1"/>
  <c r="AI524" i="1" s="1"/>
  <c r="B132" i="1"/>
  <c r="CH131" i="1"/>
  <c r="HL131" i="1"/>
  <c r="GZ95" i="1"/>
  <c r="IO166" i="1"/>
  <c r="IF166" i="1"/>
  <c r="IJ241" i="1"/>
  <c r="HE241" i="1"/>
  <c r="GV241" i="1"/>
  <c r="IF93" i="1"/>
  <c r="IO93" i="1"/>
  <c r="IF315" i="1"/>
  <c r="IO315" i="1"/>
  <c r="HZ131" i="1"/>
  <c r="HY132" i="1"/>
  <c r="BZ523" i="1"/>
  <c r="P322" i="45"/>
  <c r="AT322" i="45" s="1"/>
  <c r="IJ94" i="1"/>
  <c r="GZ168" i="1"/>
  <c r="GZ317" i="1"/>
  <c r="HE94" i="1"/>
  <c r="GV94" i="1"/>
  <c r="GZ242" i="1"/>
  <c r="HZ205" i="1"/>
  <c r="HY206" i="1"/>
  <c r="IJ167" i="1"/>
  <c r="GV167" i="1"/>
  <c r="HE167" i="1"/>
  <c r="G455" i="1"/>
  <c r="IJ316" i="1"/>
  <c r="GV316" i="1"/>
  <c r="HE316" i="1"/>
  <c r="IH353" i="1"/>
  <c r="IP353" i="1"/>
  <c r="IF352" i="1"/>
  <c r="IO352" i="1"/>
  <c r="U491" i="1"/>
  <c r="AI491" i="1"/>
  <c r="AX491" i="1"/>
  <c r="BL491" i="1"/>
  <c r="BZ491" i="1"/>
  <c r="CO491" i="1"/>
  <c r="DC491" i="1"/>
  <c r="DQ491" i="1"/>
  <c r="EF491" i="1"/>
  <c r="EU491" i="1"/>
  <c r="N491" i="1"/>
  <c r="AB491" i="1"/>
  <c r="AP491" i="1"/>
  <c r="BE491" i="1"/>
  <c r="BS491" i="1"/>
  <c r="CH491" i="1"/>
  <c r="CV491" i="1"/>
  <c r="DJ491" i="1"/>
  <c r="DX491" i="1"/>
  <c r="EM491" i="1"/>
  <c r="GZ354" i="1"/>
  <c r="HB354" i="1"/>
  <c r="HD354" i="1"/>
  <c r="HG354" i="1"/>
  <c r="IK354" i="1"/>
  <c r="IM354" i="1"/>
  <c r="IR354" i="1"/>
  <c r="HA354" i="1"/>
  <c r="HC354" i="1"/>
  <c r="HF354" i="1"/>
  <c r="HH354" i="1"/>
  <c r="IG354" i="1"/>
  <c r="IL354" i="1"/>
  <c r="IN354" i="1"/>
  <c r="II354" i="1" s="1"/>
  <c r="IQ354" i="1"/>
  <c r="HY356" i="1"/>
  <c r="HZ355" i="1"/>
  <c r="IJ353" i="1"/>
  <c r="G492" i="1"/>
  <c r="HE353" i="1"/>
  <c r="GP355" i="1"/>
  <c r="GO356" i="1"/>
  <c r="CH357" i="1"/>
  <c r="HL357" i="1"/>
  <c r="B358" i="1"/>
  <c r="B419" i="1" s="1"/>
  <c r="HY280" i="1"/>
  <c r="HZ279" i="1"/>
  <c r="GP279" i="1"/>
  <c r="GO280" i="1"/>
  <c r="HL281" i="1"/>
  <c r="B282" i="1"/>
  <c r="CH281" i="1"/>
  <c r="IH277" i="1"/>
  <c r="IP277" i="1"/>
  <c r="GZ278" i="1"/>
  <c r="HB278" i="1"/>
  <c r="HD278" i="1"/>
  <c r="HG278" i="1"/>
  <c r="IK278" i="1"/>
  <c r="IM278" i="1"/>
  <c r="IQ278" i="1"/>
  <c r="HA278" i="1"/>
  <c r="HC278" i="1"/>
  <c r="HF278" i="1"/>
  <c r="HH278" i="1"/>
  <c r="IG278" i="1"/>
  <c r="IL278" i="1"/>
  <c r="IN278" i="1"/>
  <c r="II278" i="1" s="1"/>
  <c r="IR278" i="1"/>
  <c r="IJ277" i="1"/>
  <c r="HE277" i="1"/>
  <c r="IF276" i="1"/>
  <c r="IO276" i="1"/>
  <c r="B209" i="1"/>
  <c r="HL208" i="1"/>
  <c r="CH208" i="1"/>
  <c r="BZ455" i="1" l="1"/>
  <c r="AI455" i="1"/>
  <c r="AI525" i="1" s="1"/>
  <c r="BE455" i="1"/>
  <c r="BE525" i="1" s="1"/>
  <c r="EM455" i="1"/>
  <c r="EM525" i="1" s="1"/>
  <c r="DQ455" i="1"/>
  <c r="DQ525" i="1" s="1"/>
  <c r="AB455" i="1"/>
  <c r="AB525" i="1" s="1"/>
  <c r="EU455" i="1"/>
  <c r="EU525" i="1" s="1"/>
  <c r="EF455" i="1"/>
  <c r="EF525" i="1" s="1"/>
  <c r="BL455" i="1"/>
  <c r="BL525" i="1" s="1"/>
  <c r="DC455" i="1"/>
  <c r="DC525" i="1" s="1"/>
  <c r="G525" i="1"/>
  <c r="DX455" i="1"/>
  <c r="DX525" i="1" s="1"/>
  <c r="CV455" i="1"/>
  <c r="CV525" i="1" s="1"/>
  <c r="AP455" i="1"/>
  <c r="AP525" i="1" s="1"/>
  <c r="BS455" i="1"/>
  <c r="BS525" i="1" s="1"/>
  <c r="U455" i="1"/>
  <c r="U525" i="1" s="1"/>
  <c r="CO455" i="1"/>
  <c r="CO525" i="1" s="1"/>
  <c r="CH455" i="1"/>
  <c r="CH525" i="1" s="1"/>
  <c r="N455" i="1"/>
  <c r="N525" i="1" s="1"/>
  <c r="AX455" i="1"/>
  <c r="AX525" i="1" s="1"/>
  <c r="DJ455" i="1"/>
  <c r="DJ525" i="1" s="1"/>
  <c r="HY207" i="1"/>
  <c r="HZ206" i="1"/>
  <c r="IJ242" i="1"/>
  <c r="HE242" i="1"/>
  <c r="GV242" i="1"/>
  <c r="GV168" i="1"/>
  <c r="HE168" i="1"/>
  <c r="IJ168" i="1"/>
  <c r="HY133" i="1"/>
  <c r="HZ132" i="1"/>
  <c r="IF241" i="1"/>
  <c r="IO241" i="1"/>
  <c r="GZ96" i="1"/>
  <c r="B133" i="1"/>
  <c r="CH132" i="1"/>
  <c r="HL132" i="1"/>
  <c r="P323" i="45"/>
  <c r="AT323" i="45" s="1"/>
  <c r="BZ524" i="1"/>
  <c r="IO316" i="1"/>
  <c r="IF316" i="1"/>
  <c r="IF167" i="1"/>
  <c r="IO167" i="1"/>
  <c r="G456" i="1"/>
  <c r="HE317" i="1"/>
  <c r="GV317" i="1"/>
  <c r="IJ317" i="1"/>
  <c r="IF94" i="1"/>
  <c r="IO94" i="1"/>
  <c r="GZ243" i="1"/>
  <c r="HE95" i="1"/>
  <c r="GZ169" i="1"/>
  <c r="GZ318" i="1"/>
  <c r="IJ95" i="1"/>
  <c r="GV95" i="1"/>
  <c r="GP356" i="1"/>
  <c r="GO357" i="1"/>
  <c r="IF353" i="1"/>
  <c r="IO353" i="1"/>
  <c r="HZ356" i="1"/>
  <c r="HY357" i="1"/>
  <c r="IH354" i="1"/>
  <c r="IP354" i="1"/>
  <c r="CH358" i="1"/>
  <c r="HL358" i="1"/>
  <c r="B359" i="1"/>
  <c r="B420" i="1" s="1"/>
  <c r="HA355" i="1"/>
  <c r="HC355" i="1"/>
  <c r="HF355" i="1"/>
  <c r="HH355" i="1"/>
  <c r="IG355" i="1"/>
  <c r="IL355" i="1"/>
  <c r="IN355" i="1"/>
  <c r="II355" i="1" s="1"/>
  <c r="IR355" i="1"/>
  <c r="GZ355" i="1"/>
  <c r="HB355" i="1"/>
  <c r="HD355" i="1"/>
  <c r="HG355" i="1"/>
  <c r="IK355" i="1"/>
  <c r="IM355" i="1"/>
  <c r="IQ355" i="1"/>
  <c r="N492" i="1"/>
  <c r="AB492" i="1"/>
  <c r="AP492" i="1"/>
  <c r="BE492" i="1"/>
  <c r="BS492" i="1"/>
  <c r="CH492" i="1"/>
  <c r="CV492" i="1"/>
  <c r="DJ492" i="1"/>
  <c r="DX492" i="1"/>
  <c r="EM492" i="1"/>
  <c r="U492" i="1"/>
  <c r="AI492" i="1"/>
  <c r="AX492" i="1"/>
  <c r="BL492" i="1"/>
  <c r="BZ492" i="1"/>
  <c r="CO492" i="1"/>
  <c r="DC492" i="1"/>
  <c r="DQ492" i="1"/>
  <c r="EF492" i="1"/>
  <c r="EU492" i="1"/>
  <c r="G493" i="1"/>
  <c r="IJ354" i="1"/>
  <c r="HE354" i="1"/>
  <c r="IJ278" i="1"/>
  <c r="HE278" i="1"/>
  <c r="CH282" i="1"/>
  <c r="HL282" i="1"/>
  <c r="B283" i="1"/>
  <c r="GP280" i="1"/>
  <c r="GO281" i="1"/>
  <c r="IO277" i="1"/>
  <c r="IF277" i="1"/>
  <c r="IH278" i="1"/>
  <c r="IP278" i="1"/>
  <c r="HA279" i="1"/>
  <c r="HC279" i="1"/>
  <c r="HF279" i="1"/>
  <c r="HH279" i="1"/>
  <c r="IG279" i="1"/>
  <c r="IL279" i="1"/>
  <c r="IN279" i="1"/>
  <c r="II279" i="1" s="1"/>
  <c r="IQ279" i="1"/>
  <c r="GZ279" i="1"/>
  <c r="HB279" i="1"/>
  <c r="HD279" i="1"/>
  <c r="HG279" i="1"/>
  <c r="IK279" i="1"/>
  <c r="IM279" i="1"/>
  <c r="IR279" i="1"/>
  <c r="HZ280" i="1"/>
  <c r="HY281" i="1"/>
  <c r="B210" i="1"/>
  <c r="HL209" i="1"/>
  <c r="CH209" i="1"/>
  <c r="IF95" i="1" l="1"/>
  <c r="IO95" i="1"/>
  <c r="GV169" i="1"/>
  <c r="IJ169" i="1"/>
  <c r="HE169" i="1"/>
  <c r="IJ243" i="1"/>
  <c r="GV243" i="1"/>
  <c r="HE243" i="1"/>
  <c r="AP456" i="1"/>
  <c r="AP526" i="1" s="1"/>
  <c r="AB456" i="1"/>
  <c r="AB526" i="1" s="1"/>
  <c r="CH456" i="1"/>
  <c r="CH526" i="1" s="1"/>
  <c r="CO456" i="1"/>
  <c r="CO526" i="1" s="1"/>
  <c r="DQ456" i="1"/>
  <c r="DQ526" i="1" s="1"/>
  <c r="EF456" i="1"/>
  <c r="EF526" i="1" s="1"/>
  <c r="AX456" i="1"/>
  <c r="AX526" i="1" s="1"/>
  <c r="BE456" i="1"/>
  <c r="BE526" i="1" s="1"/>
  <c r="U456" i="1"/>
  <c r="U526" i="1" s="1"/>
  <c r="EM456" i="1"/>
  <c r="EM526" i="1" s="1"/>
  <c r="N456" i="1"/>
  <c r="N526" i="1" s="1"/>
  <c r="DX456" i="1"/>
  <c r="DX526" i="1" s="1"/>
  <c r="BL456" i="1"/>
  <c r="BL526" i="1" s="1"/>
  <c r="G526" i="1"/>
  <c r="BZ456" i="1"/>
  <c r="DC456" i="1"/>
  <c r="DC526" i="1" s="1"/>
  <c r="EU456" i="1"/>
  <c r="EU526" i="1" s="1"/>
  <c r="AI456" i="1"/>
  <c r="AI526" i="1" s="1"/>
  <c r="DJ456" i="1"/>
  <c r="DJ526" i="1" s="1"/>
  <c r="BS456" i="1"/>
  <c r="BS526" i="1" s="1"/>
  <c r="CV456" i="1"/>
  <c r="CV526" i="1" s="1"/>
  <c r="GV96" i="1"/>
  <c r="GZ170" i="1"/>
  <c r="IJ96" i="1"/>
  <c r="GZ319" i="1"/>
  <c r="GZ244" i="1"/>
  <c r="HE96" i="1"/>
  <c r="HY134" i="1"/>
  <c r="HZ133" i="1"/>
  <c r="IF242" i="1"/>
  <c r="IO242" i="1"/>
  <c r="HY208" i="1"/>
  <c r="HZ207" i="1"/>
  <c r="HE318" i="1"/>
  <c r="IJ318" i="1"/>
  <c r="G457" i="1"/>
  <c r="GV318" i="1"/>
  <c r="IO317" i="1"/>
  <c r="IF317" i="1"/>
  <c r="B134" i="1"/>
  <c r="CH133" i="1"/>
  <c r="HL133" i="1"/>
  <c r="GZ97" i="1"/>
  <c r="IF168" i="1"/>
  <c r="IO168" i="1"/>
  <c r="P324" i="45"/>
  <c r="AT324" i="45" s="1"/>
  <c r="BZ525" i="1"/>
  <c r="IF354" i="1"/>
  <c r="IO354" i="1"/>
  <c r="IJ355" i="1"/>
  <c r="G494" i="1"/>
  <c r="HE355" i="1"/>
  <c r="HZ357" i="1"/>
  <c r="HY358" i="1"/>
  <c r="GO358" i="1"/>
  <c r="GP357" i="1"/>
  <c r="AP493" i="1"/>
  <c r="DX493" i="1"/>
  <c r="CV493" i="1"/>
  <c r="U493" i="1"/>
  <c r="AX493" i="1"/>
  <c r="BZ493" i="1"/>
  <c r="DC493" i="1"/>
  <c r="EF493" i="1"/>
  <c r="DJ493" i="1"/>
  <c r="BE493" i="1"/>
  <c r="N493" i="1"/>
  <c r="BS493" i="1"/>
  <c r="AI493" i="1"/>
  <c r="BL493" i="1"/>
  <c r="CO493" i="1"/>
  <c r="DQ493" i="1"/>
  <c r="EU493" i="1"/>
  <c r="EM493" i="1"/>
  <c r="CH493" i="1"/>
  <c r="AB493" i="1"/>
  <c r="IH355" i="1"/>
  <c r="IP355" i="1"/>
  <c r="CH359" i="1"/>
  <c r="HL359" i="1"/>
  <c r="B360" i="1"/>
  <c r="B421" i="1" s="1"/>
  <c r="HA356" i="1"/>
  <c r="HC356" i="1"/>
  <c r="HF356" i="1"/>
  <c r="HH356" i="1"/>
  <c r="IG356" i="1"/>
  <c r="IL356" i="1"/>
  <c r="IN356" i="1"/>
  <c r="II356" i="1" s="1"/>
  <c r="IQ356" i="1"/>
  <c r="GZ356" i="1"/>
  <c r="HB356" i="1"/>
  <c r="HD356" i="1"/>
  <c r="HG356" i="1"/>
  <c r="IK356" i="1"/>
  <c r="IM356" i="1"/>
  <c r="IR356" i="1"/>
  <c r="HZ281" i="1"/>
  <c r="HY282" i="1"/>
  <c r="HE279" i="1"/>
  <c r="IJ279" i="1"/>
  <c r="HA280" i="1"/>
  <c r="HC280" i="1"/>
  <c r="HF280" i="1"/>
  <c r="HH280" i="1"/>
  <c r="IG280" i="1"/>
  <c r="IL280" i="1"/>
  <c r="IN280" i="1"/>
  <c r="II280" i="1" s="1"/>
  <c r="IR280" i="1"/>
  <c r="GZ280" i="1"/>
  <c r="HB280" i="1"/>
  <c r="HD280" i="1"/>
  <c r="HG280" i="1"/>
  <c r="IK280" i="1"/>
  <c r="IM280" i="1"/>
  <c r="IQ280" i="1"/>
  <c r="IH279" i="1"/>
  <c r="IP279" i="1"/>
  <c r="GP281" i="1"/>
  <c r="GO282" i="1"/>
  <c r="HL283" i="1"/>
  <c r="B284" i="1"/>
  <c r="CH283" i="1"/>
  <c r="IF278" i="1"/>
  <c r="IO278" i="1"/>
  <c r="B211" i="1"/>
  <c r="HL210" i="1"/>
  <c r="CH210" i="1"/>
  <c r="B135" i="1" l="1"/>
  <c r="GZ98" i="1"/>
  <c r="HL134" i="1"/>
  <c r="CH134" i="1"/>
  <c r="DX457" i="1"/>
  <c r="DX527" i="1" s="1"/>
  <c r="AP457" i="1"/>
  <c r="AP527" i="1" s="1"/>
  <c r="U457" i="1"/>
  <c r="U527" i="1" s="1"/>
  <c r="DC457" i="1"/>
  <c r="DC527" i="1" s="1"/>
  <c r="AX457" i="1"/>
  <c r="AX527" i="1" s="1"/>
  <c r="AB457" i="1"/>
  <c r="AB527" i="1" s="1"/>
  <c r="BS457" i="1"/>
  <c r="BS527" i="1" s="1"/>
  <c r="BL457" i="1"/>
  <c r="BL527" i="1" s="1"/>
  <c r="BE457" i="1"/>
  <c r="BE527" i="1" s="1"/>
  <c r="EF457" i="1"/>
  <c r="EF527" i="1" s="1"/>
  <c r="AI457" i="1"/>
  <c r="AI527" i="1" s="1"/>
  <c r="EM457" i="1"/>
  <c r="EM527" i="1" s="1"/>
  <c r="BZ457" i="1"/>
  <c r="N457" i="1"/>
  <c r="N527" i="1" s="1"/>
  <c r="G527" i="1"/>
  <c r="CO457" i="1"/>
  <c r="CO527" i="1" s="1"/>
  <c r="CH457" i="1"/>
  <c r="CH527" i="1" s="1"/>
  <c r="CV457" i="1"/>
  <c r="CV527" i="1" s="1"/>
  <c r="EU457" i="1"/>
  <c r="EU527" i="1" s="1"/>
  <c r="DJ457" i="1"/>
  <c r="DJ527" i="1" s="1"/>
  <c r="DQ457" i="1"/>
  <c r="DQ527" i="1" s="1"/>
  <c r="HY209" i="1"/>
  <c r="HZ208" i="1"/>
  <c r="HZ134" i="1"/>
  <c r="HY135" i="1"/>
  <c r="GV244" i="1"/>
  <c r="IJ244" i="1"/>
  <c r="HE244" i="1"/>
  <c r="IO96" i="1"/>
  <c r="IF96" i="1"/>
  <c r="IO243" i="1"/>
  <c r="IF243" i="1"/>
  <c r="IF169" i="1"/>
  <c r="IO169" i="1"/>
  <c r="IJ97" i="1"/>
  <c r="GZ245" i="1"/>
  <c r="HE97" i="1"/>
  <c r="GZ320" i="1"/>
  <c r="GZ171" i="1"/>
  <c r="GV97" i="1"/>
  <c r="IO318" i="1"/>
  <c r="IF318" i="1"/>
  <c r="IJ319" i="1"/>
  <c r="GV319" i="1"/>
  <c r="HE319" i="1"/>
  <c r="G458" i="1"/>
  <c r="GV170" i="1"/>
  <c r="HE170" i="1"/>
  <c r="IJ170" i="1"/>
  <c r="BZ526" i="1"/>
  <c r="P325" i="45"/>
  <c r="AT325" i="45" s="1"/>
  <c r="IH356" i="1"/>
  <c r="IP356" i="1"/>
  <c r="CH360" i="1"/>
  <c r="HL360" i="1"/>
  <c r="B361" i="1"/>
  <c r="B422" i="1" s="1"/>
  <c r="GO359" i="1"/>
  <c r="GP358" i="1"/>
  <c r="DC494" i="1"/>
  <c r="AX494" i="1"/>
  <c r="AI494" i="1"/>
  <c r="CO494" i="1"/>
  <c r="EU494" i="1"/>
  <c r="EF494" i="1"/>
  <c r="U494" i="1"/>
  <c r="N494" i="1"/>
  <c r="AP494" i="1"/>
  <c r="BS494" i="1"/>
  <c r="CV494" i="1"/>
  <c r="DX494" i="1"/>
  <c r="BL494" i="1"/>
  <c r="DQ494" i="1"/>
  <c r="BZ494" i="1"/>
  <c r="AB494" i="1"/>
  <c r="BE494" i="1"/>
  <c r="CH494" i="1"/>
  <c r="DJ494" i="1"/>
  <c r="EM494" i="1"/>
  <c r="HE356" i="1"/>
  <c r="IJ356" i="1"/>
  <c r="G495" i="1"/>
  <c r="GZ357" i="1"/>
  <c r="HB357" i="1"/>
  <c r="HD357" i="1"/>
  <c r="HG357" i="1"/>
  <c r="IK357" i="1"/>
  <c r="IM357" i="1"/>
  <c r="IQ357" i="1"/>
  <c r="HA357" i="1"/>
  <c r="HC357" i="1"/>
  <c r="HF357" i="1"/>
  <c r="HH357" i="1"/>
  <c r="IG357" i="1"/>
  <c r="IL357" i="1"/>
  <c r="IN357" i="1"/>
  <c r="II357" i="1" s="1"/>
  <c r="IR357" i="1"/>
  <c r="HZ358" i="1"/>
  <c r="HY359" i="1"/>
  <c r="IF355" i="1"/>
  <c r="IO355" i="1"/>
  <c r="GZ281" i="1"/>
  <c r="HB281" i="1"/>
  <c r="HD281" i="1"/>
  <c r="HG281" i="1"/>
  <c r="IK281" i="1"/>
  <c r="IM281" i="1"/>
  <c r="IQ281" i="1"/>
  <c r="HA281" i="1"/>
  <c r="HC281" i="1"/>
  <c r="HF281" i="1"/>
  <c r="HH281" i="1"/>
  <c r="IG281" i="1"/>
  <c r="IL281" i="1"/>
  <c r="IN281" i="1"/>
  <c r="II281" i="1" s="1"/>
  <c r="IR281" i="1"/>
  <c r="IH280" i="1"/>
  <c r="IP280" i="1"/>
  <c r="IF279" i="1"/>
  <c r="IO279" i="1"/>
  <c r="HZ282" i="1"/>
  <c r="HY283" i="1"/>
  <c r="CH284" i="1"/>
  <c r="HL284" i="1"/>
  <c r="B285" i="1"/>
  <c r="GP282" i="1"/>
  <c r="GO283" i="1"/>
  <c r="HE280" i="1"/>
  <c r="IJ280" i="1"/>
  <c r="B212" i="1"/>
  <c r="HL211" i="1"/>
  <c r="CH211" i="1"/>
  <c r="BE458" i="1" l="1"/>
  <c r="BE528" i="1" s="1"/>
  <c r="EM458" i="1"/>
  <c r="EM528" i="1" s="1"/>
  <c r="DC458" i="1"/>
  <c r="DC528" i="1" s="1"/>
  <c r="EU458" i="1"/>
  <c r="EU528" i="1" s="1"/>
  <c r="AB458" i="1"/>
  <c r="AB528" i="1" s="1"/>
  <c r="DX458" i="1"/>
  <c r="DX528" i="1" s="1"/>
  <c r="BL458" i="1"/>
  <c r="BL528" i="1" s="1"/>
  <c r="U458" i="1"/>
  <c r="U528" i="1" s="1"/>
  <c r="DJ458" i="1"/>
  <c r="DJ528" i="1" s="1"/>
  <c r="AX458" i="1"/>
  <c r="AX528" i="1" s="1"/>
  <c r="BS458" i="1"/>
  <c r="BS528" i="1" s="1"/>
  <c r="DQ458" i="1"/>
  <c r="DQ528" i="1" s="1"/>
  <c r="EF458" i="1"/>
  <c r="EF528" i="1" s="1"/>
  <c r="G528" i="1"/>
  <c r="AI458" i="1"/>
  <c r="AI528" i="1" s="1"/>
  <c r="N458" i="1"/>
  <c r="N528" i="1" s="1"/>
  <c r="AP458" i="1"/>
  <c r="AP528" i="1" s="1"/>
  <c r="CH458" i="1"/>
  <c r="CH528" i="1" s="1"/>
  <c r="CV458" i="1"/>
  <c r="CV528" i="1" s="1"/>
  <c r="CO458" i="1"/>
  <c r="CO528" i="1" s="1"/>
  <c r="BZ458" i="1"/>
  <c r="GV320" i="1"/>
  <c r="IJ320" i="1"/>
  <c r="HE320" i="1"/>
  <c r="G459" i="1"/>
  <c r="GV245" i="1"/>
  <c r="IJ245" i="1"/>
  <c r="HE245" i="1"/>
  <c r="HZ209" i="1"/>
  <c r="HY210" i="1"/>
  <c r="HE98" i="1"/>
  <c r="IJ98" i="1"/>
  <c r="GZ172" i="1"/>
  <c r="GZ246" i="1"/>
  <c r="GZ321" i="1"/>
  <c r="GV98" i="1"/>
  <c r="IO170" i="1"/>
  <c r="IF170" i="1"/>
  <c r="IF319" i="1"/>
  <c r="IO319" i="1"/>
  <c r="IJ171" i="1"/>
  <c r="GV171" i="1"/>
  <c r="HE171" i="1"/>
  <c r="IF97" i="1"/>
  <c r="IO97" i="1"/>
  <c r="IO244" i="1"/>
  <c r="IF244" i="1"/>
  <c r="HY136" i="1"/>
  <c r="HZ135" i="1"/>
  <c r="BZ527" i="1"/>
  <c r="P326" i="45"/>
  <c r="AT326" i="45" s="1"/>
  <c r="HL135" i="1"/>
  <c r="GZ99" i="1"/>
  <c r="B136" i="1"/>
  <c r="CH135" i="1"/>
  <c r="IH357" i="1"/>
  <c r="IP357" i="1"/>
  <c r="N495" i="1"/>
  <c r="AP495" i="1"/>
  <c r="CV495" i="1"/>
  <c r="BS495" i="1"/>
  <c r="U495" i="1"/>
  <c r="AX495" i="1"/>
  <c r="BZ495" i="1"/>
  <c r="DC495" i="1"/>
  <c r="EF495" i="1"/>
  <c r="EM495" i="1"/>
  <c r="CH495" i="1"/>
  <c r="AB495" i="1"/>
  <c r="DX495" i="1"/>
  <c r="AI495" i="1"/>
  <c r="BL495" i="1"/>
  <c r="CO495" i="1"/>
  <c r="DQ495" i="1"/>
  <c r="EU495" i="1"/>
  <c r="DJ495" i="1"/>
  <c r="BE495" i="1"/>
  <c r="GO360" i="1"/>
  <c r="GP359" i="1"/>
  <c r="HZ359" i="1"/>
  <c r="HY360" i="1"/>
  <c r="IJ357" i="1"/>
  <c r="G496" i="1"/>
  <c r="HE357" i="1"/>
  <c r="IO356" i="1"/>
  <c r="IF356" i="1"/>
  <c r="GZ358" i="1"/>
  <c r="HB358" i="1"/>
  <c r="HD358" i="1"/>
  <c r="HG358" i="1"/>
  <c r="IK358" i="1"/>
  <c r="IM358" i="1"/>
  <c r="IQ358" i="1"/>
  <c r="HA358" i="1"/>
  <c r="HC358" i="1"/>
  <c r="HF358" i="1"/>
  <c r="HH358" i="1"/>
  <c r="IG358" i="1"/>
  <c r="IL358" i="1"/>
  <c r="IN358" i="1"/>
  <c r="II358" i="1" s="1"/>
  <c r="IR358" i="1"/>
  <c r="CH361" i="1"/>
  <c r="HL361" i="1"/>
  <c r="B362" i="1"/>
  <c r="B423" i="1" s="1"/>
  <c r="IF280" i="1"/>
  <c r="IO280" i="1"/>
  <c r="GP283" i="1"/>
  <c r="GO284" i="1"/>
  <c r="HL285" i="1"/>
  <c r="B286" i="1"/>
  <c r="CH285" i="1"/>
  <c r="IH281" i="1"/>
  <c r="IP281" i="1"/>
  <c r="HA282" i="1"/>
  <c r="HC282" i="1"/>
  <c r="HF282" i="1"/>
  <c r="HH282" i="1"/>
  <c r="IG282" i="1"/>
  <c r="IL282" i="1"/>
  <c r="IN282" i="1"/>
  <c r="II282" i="1" s="1"/>
  <c r="IR282" i="1"/>
  <c r="GZ282" i="1"/>
  <c r="HB282" i="1"/>
  <c r="HD282" i="1"/>
  <c r="HG282" i="1"/>
  <c r="IK282" i="1"/>
  <c r="IM282" i="1"/>
  <c r="IQ282" i="1"/>
  <c r="HZ283" i="1"/>
  <c r="HY284" i="1"/>
  <c r="HE281" i="1"/>
  <c r="IJ281" i="1"/>
  <c r="B213" i="1"/>
  <c r="HL212" i="1"/>
  <c r="CH212" i="1"/>
  <c r="B137" i="1" l="1"/>
  <c r="GZ100" i="1"/>
  <c r="HL136" i="1"/>
  <c r="CH136" i="1"/>
  <c r="HZ136" i="1"/>
  <c r="HY137" i="1"/>
  <c r="IJ246" i="1"/>
  <c r="HE246" i="1"/>
  <c r="GV246" i="1"/>
  <c r="IO98" i="1"/>
  <c r="IF98" i="1"/>
  <c r="HZ210" i="1"/>
  <c r="HY211" i="1"/>
  <c r="GZ173" i="1"/>
  <c r="GV99" i="1"/>
  <c r="GZ322" i="1"/>
  <c r="GZ247" i="1"/>
  <c r="HE99" i="1"/>
  <c r="IJ99" i="1"/>
  <c r="IO171" i="1"/>
  <c r="IF171" i="1"/>
  <c r="HE321" i="1"/>
  <c r="GV321" i="1"/>
  <c r="IJ321" i="1"/>
  <c r="G460" i="1"/>
  <c r="IJ172" i="1"/>
  <c r="HE172" i="1"/>
  <c r="GV172" i="1"/>
  <c r="IF245" i="1"/>
  <c r="IO245" i="1"/>
  <c r="DX459" i="1"/>
  <c r="DX529" i="1" s="1"/>
  <c r="EU459" i="1"/>
  <c r="EU529" i="1" s="1"/>
  <c r="U459" i="1"/>
  <c r="U529" i="1" s="1"/>
  <c r="DQ459" i="1"/>
  <c r="DQ529" i="1" s="1"/>
  <c r="CV459" i="1"/>
  <c r="CV529" i="1" s="1"/>
  <c r="CO459" i="1"/>
  <c r="CO529" i="1" s="1"/>
  <c r="AI459" i="1"/>
  <c r="AI529" i="1" s="1"/>
  <c r="AP459" i="1"/>
  <c r="AP529" i="1" s="1"/>
  <c r="BS459" i="1"/>
  <c r="BS529" i="1" s="1"/>
  <c r="DJ459" i="1"/>
  <c r="DJ529" i="1" s="1"/>
  <c r="G529" i="1"/>
  <c r="BE459" i="1"/>
  <c r="BE529" i="1" s="1"/>
  <c r="N459" i="1"/>
  <c r="N529" i="1" s="1"/>
  <c r="CH459" i="1"/>
  <c r="CH529" i="1" s="1"/>
  <c r="EM459" i="1"/>
  <c r="EM529" i="1" s="1"/>
  <c r="EF459" i="1"/>
  <c r="EF529" i="1" s="1"/>
  <c r="AX459" i="1"/>
  <c r="AX529" i="1" s="1"/>
  <c r="AB459" i="1"/>
  <c r="AB529" i="1" s="1"/>
  <c r="BZ459" i="1"/>
  <c r="DC459" i="1"/>
  <c r="DC529" i="1" s="1"/>
  <c r="BL459" i="1"/>
  <c r="BL529" i="1" s="1"/>
  <c r="IF320" i="1"/>
  <c r="IO320" i="1"/>
  <c r="BZ528" i="1"/>
  <c r="P327" i="45"/>
  <c r="AT327" i="45" s="1"/>
  <c r="IJ358" i="1"/>
  <c r="HE358" i="1"/>
  <c r="G497" i="1"/>
  <c r="U496" i="1"/>
  <c r="BZ496" i="1"/>
  <c r="BL496" i="1"/>
  <c r="DQ496" i="1"/>
  <c r="AX496" i="1"/>
  <c r="N496" i="1"/>
  <c r="AP496" i="1"/>
  <c r="BS496" i="1"/>
  <c r="CV496" i="1"/>
  <c r="DX496" i="1"/>
  <c r="EF496" i="1"/>
  <c r="AI496" i="1"/>
  <c r="CO496" i="1"/>
  <c r="EU496" i="1"/>
  <c r="DC496" i="1"/>
  <c r="AB496" i="1"/>
  <c r="BE496" i="1"/>
  <c r="CH496" i="1"/>
  <c r="DJ496" i="1"/>
  <c r="EM496" i="1"/>
  <c r="HZ360" i="1"/>
  <c r="HY361" i="1"/>
  <c r="GZ359" i="1"/>
  <c r="HB359" i="1"/>
  <c r="HD359" i="1"/>
  <c r="HG359" i="1"/>
  <c r="IK359" i="1"/>
  <c r="IM359" i="1"/>
  <c r="IQ359" i="1"/>
  <c r="HA359" i="1"/>
  <c r="HC359" i="1"/>
  <c r="HF359" i="1"/>
  <c r="HH359" i="1"/>
  <c r="IG359" i="1"/>
  <c r="IL359" i="1"/>
  <c r="IN359" i="1"/>
  <c r="II359" i="1" s="1"/>
  <c r="IR359" i="1"/>
  <c r="CH362" i="1"/>
  <c r="HL362" i="1"/>
  <c r="B363" i="1"/>
  <c r="B424" i="1" s="1"/>
  <c r="IH358" i="1"/>
  <c r="IP358" i="1"/>
  <c r="IF357" i="1"/>
  <c r="IO357" i="1"/>
  <c r="GO361" i="1"/>
  <c r="GP360" i="1"/>
  <c r="IF281" i="1"/>
  <c r="IO281" i="1"/>
  <c r="HZ284" i="1"/>
  <c r="HY285" i="1"/>
  <c r="HE282" i="1"/>
  <c r="IJ282" i="1"/>
  <c r="CH286" i="1"/>
  <c r="B287" i="1"/>
  <c r="HL286" i="1"/>
  <c r="GP284" i="1"/>
  <c r="GO285" i="1"/>
  <c r="IH282" i="1"/>
  <c r="IP282" i="1"/>
  <c r="GZ283" i="1"/>
  <c r="HB283" i="1"/>
  <c r="HD283" i="1"/>
  <c r="HG283" i="1"/>
  <c r="IK283" i="1"/>
  <c r="IM283" i="1"/>
  <c r="IQ283" i="1"/>
  <c r="HA283" i="1"/>
  <c r="HC283" i="1"/>
  <c r="HF283" i="1"/>
  <c r="HH283" i="1"/>
  <c r="IG283" i="1"/>
  <c r="IL283" i="1"/>
  <c r="IN283" i="1"/>
  <c r="II283" i="1" s="1"/>
  <c r="IR283" i="1"/>
  <c r="B214" i="1"/>
  <c r="HL213" i="1"/>
  <c r="CH213" i="1"/>
  <c r="IF172" i="1" l="1"/>
  <c r="IO172" i="1"/>
  <c r="IO321" i="1"/>
  <c r="IF321" i="1"/>
  <c r="GV322" i="1"/>
  <c r="HE322" i="1"/>
  <c r="IJ322" i="1"/>
  <c r="G461" i="1"/>
  <c r="GV173" i="1"/>
  <c r="IJ173" i="1"/>
  <c r="HE173" i="1"/>
  <c r="HZ137" i="1"/>
  <c r="HY138" i="1"/>
  <c r="HE100" i="1"/>
  <c r="IJ100" i="1"/>
  <c r="GZ174" i="1"/>
  <c r="GV100" i="1"/>
  <c r="GZ323" i="1"/>
  <c r="GZ248" i="1"/>
  <c r="BZ529" i="1"/>
  <c r="P328" i="45"/>
  <c r="AT328" i="45" s="1"/>
  <c r="N460" i="1"/>
  <c r="N530" i="1" s="1"/>
  <c r="BS460" i="1"/>
  <c r="BS530" i="1" s="1"/>
  <c r="EF460" i="1"/>
  <c r="EF530" i="1" s="1"/>
  <c r="AP460" i="1"/>
  <c r="AP530" i="1" s="1"/>
  <c r="BE460" i="1"/>
  <c r="BE530" i="1" s="1"/>
  <c r="DJ460" i="1"/>
  <c r="DJ530" i="1" s="1"/>
  <c r="AI460" i="1"/>
  <c r="AI530" i="1" s="1"/>
  <c r="DX460" i="1"/>
  <c r="DX530" i="1" s="1"/>
  <c r="AX460" i="1"/>
  <c r="AX530" i="1" s="1"/>
  <c r="BL460" i="1"/>
  <c r="BL530" i="1" s="1"/>
  <c r="CO460" i="1"/>
  <c r="CO530" i="1" s="1"/>
  <c r="AB460" i="1"/>
  <c r="AB530" i="1" s="1"/>
  <c r="DC460" i="1"/>
  <c r="DC530" i="1" s="1"/>
  <c r="G530" i="1"/>
  <c r="EU460" i="1"/>
  <c r="EU530" i="1" s="1"/>
  <c r="DQ460" i="1"/>
  <c r="DQ530" i="1" s="1"/>
  <c r="CH460" i="1"/>
  <c r="CH530" i="1" s="1"/>
  <c r="U460" i="1"/>
  <c r="U530" i="1" s="1"/>
  <c r="EM460" i="1"/>
  <c r="EM530" i="1" s="1"/>
  <c r="BZ460" i="1"/>
  <c r="CV460" i="1"/>
  <c r="CV530" i="1" s="1"/>
  <c r="IF99" i="1"/>
  <c r="IO99" i="1"/>
  <c r="GV247" i="1"/>
  <c r="HE247" i="1"/>
  <c r="IJ247" i="1"/>
  <c r="HZ211" i="1"/>
  <c r="HY212" i="1"/>
  <c r="IF246" i="1"/>
  <c r="IO246" i="1"/>
  <c r="HL137" i="1"/>
  <c r="GZ101" i="1"/>
  <c r="B138" i="1"/>
  <c r="CH137" i="1"/>
  <c r="GP361" i="1"/>
  <c r="GO362" i="1"/>
  <c r="IJ359" i="1"/>
  <c r="G498" i="1"/>
  <c r="HE359" i="1"/>
  <c r="GZ360" i="1"/>
  <c r="HB360" i="1"/>
  <c r="HD360" i="1"/>
  <c r="HG360" i="1"/>
  <c r="IK360" i="1"/>
  <c r="IM360" i="1"/>
  <c r="IQ360" i="1"/>
  <c r="HA360" i="1"/>
  <c r="HC360" i="1"/>
  <c r="HF360" i="1"/>
  <c r="HH360" i="1"/>
  <c r="IG360" i="1"/>
  <c r="IL360" i="1"/>
  <c r="IN360" i="1"/>
  <c r="II360" i="1" s="1"/>
  <c r="IR360" i="1"/>
  <c r="CH363" i="1"/>
  <c r="HL363" i="1"/>
  <c r="B364" i="1"/>
  <c r="B425" i="1" s="1"/>
  <c r="IH359" i="1"/>
  <c r="IP359" i="1"/>
  <c r="HZ361" i="1"/>
  <c r="HY362" i="1"/>
  <c r="AP497" i="1"/>
  <c r="N497" i="1"/>
  <c r="U497" i="1"/>
  <c r="AX497" i="1"/>
  <c r="BZ497" i="1"/>
  <c r="DC497" i="1"/>
  <c r="EF497" i="1"/>
  <c r="DJ497" i="1"/>
  <c r="BE497" i="1"/>
  <c r="BS497" i="1"/>
  <c r="DX497" i="1"/>
  <c r="CV497" i="1"/>
  <c r="AI497" i="1"/>
  <c r="BL497" i="1"/>
  <c r="CO497" i="1"/>
  <c r="DQ497" i="1"/>
  <c r="EU497" i="1"/>
  <c r="EM497" i="1"/>
  <c r="CH497" i="1"/>
  <c r="AB497" i="1"/>
  <c r="IF358" i="1"/>
  <c r="IO358" i="1"/>
  <c r="IJ283" i="1"/>
  <c r="HE283" i="1"/>
  <c r="HA284" i="1"/>
  <c r="HC284" i="1"/>
  <c r="HF284" i="1"/>
  <c r="HH284" i="1"/>
  <c r="IG284" i="1"/>
  <c r="IL284" i="1"/>
  <c r="IN284" i="1"/>
  <c r="II284" i="1" s="1"/>
  <c r="IR284" i="1"/>
  <c r="GZ284" i="1"/>
  <c r="HB284" i="1"/>
  <c r="HD284" i="1"/>
  <c r="HG284" i="1"/>
  <c r="IK284" i="1"/>
  <c r="IM284" i="1"/>
  <c r="IQ284" i="1"/>
  <c r="HL287" i="1"/>
  <c r="CH287" i="1"/>
  <c r="B288" i="1"/>
  <c r="IF282" i="1"/>
  <c r="IO282" i="1"/>
  <c r="HZ285" i="1"/>
  <c r="HY286" i="1"/>
  <c r="IH283" i="1"/>
  <c r="IP283" i="1"/>
  <c r="GP285" i="1"/>
  <c r="GO286" i="1"/>
  <c r="B215" i="1"/>
  <c r="HL214" i="1"/>
  <c r="CH214" i="1"/>
  <c r="B139" i="1" l="1"/>
  <c r="GZ102" i="1"/>
  <c r="HL138" i="1"/>
  <c r="CH138" i="1"/>
  <c r="GV323" i="1"/>
  <c r="G462" i="1"/>
  <c r="HE323" i="1"/>
  <c r="IJ323" i="1"/>
  <c r="GV174" i="1"/>
  <c r="HE174" i="1"/>
  <c r="IJ174" i="1"/>
  <c r="IF173" i="1"/>
  <c r="IO173" i="1"/>
  <c r="BZ461" i="1"/>
  <c r="CV461" i="1"/>
  <c r="CV531" i="1" s="1"/>
  <c r="CH461" i="1"/>
  <c r="CH531" i="1" s="1"/>
  <c r="AX461" i="1"/>
  <c r="AX531" i="1" s="1"/>
  <c r="U461" i="1"/>
  <c r="U531" i="1" s="1"/>
  <c r="EF461" i="1"/>
  <c r="EF531" i="1" s="1"/>
  <c r="AI461" i="1"/>
  <c r="AI531" i="1" s="1"/>
  <c r="EM461" i="1"/>
  <c r="EM531" i="1" s="1"/>
  <c r="EU461" i="1"/>
  <c r="EU531" i="1" s="1"/>
  <c r="DQ461" i="1"/>
  <c r="DQ531" i="1" s="1"/>
  <c r="DC461" i="1"/>
  <c r="DC531" i="1" s="1"/>
  <c r="CO461" i="1"/>
  <c r="CO531" i="1" s="1"/>
  <c r="BL461" i="1"/>
  <c r="BL531" i="1" s="1"/>
  <c r="N461" i="1"/>
  <c r="N531" i="1" s="1"/>
  <c r="BS461" i="1"/>
  <c r="BS531" i="1" s="1"/>
  <c r="BE461" i="1"/>
  <c r="BE531" i="1" s="1"/>
  <c r="G531" i="1"/>
  <c r="AP461" i="1"/>
  <c r="AP531" i="1" s="1"/>
  <c r="AB461" i="1"/>
  <c r="AB531" i="1" s="1"/>
  <c r="DX461" i="1"/>
  <c r="DX531" i="1" s="1"/>
  <c r="DJ461" i="1"/>
  <c r="DJ531" i="1" s="1"/>
  <c r="GV101" i="1"/>
  <c r="GZ175" i="1"/>
  <c r="GZ249" i="1"/>
  <c r="IJ101" i="1"/>
  <c r="GZ324" i="1"/>
  <c r="HE101" i="1"/>
  <c r="HZ212" i="1"/>
  <c r="HY213" i="1"/>
  <c r="IO247" i="1"/>
  <c r="IF247" i="1"/>
  <c r="BZ530" i="1"/>
  <c r="P329" i="45"/>
  <c r="AT329" i="45" s="1"/>
  <c r="IJ248" i="1"/>
  <c r="GV248" i="1"/>
  <c r="HE248" i="1"/>
  <c r="IF100" i="1"/>
  <c r="IO100" i="1"/>
  <c r="HY139" i="1"/>
  <c r="HZ138" i="1"/>
  <c r="IO322" i="1"/>
  <c r="IF322" i="1"/>
  <c r="IJ360" i="1"/>
  <c r="G499" i="1"/>
  <c r="HE360" i="1"/>
  <c r="N498" i="1"/>
  <c r="AB498" i="1"/>
  <c r="AP498" i="1"/>
  <c r="BE498" i="1"/>
  <c r="BS498" i="1"/>
  <c r="CH498" i="1"/>
  <c r="CV498" i="1"/>
  <c r="DJ498" i="1"/>
  <c r="DX498" i="1"/>
  <c r="EM498" i="1"/>
  <c r="U498" i="1"/>
  <c r="AI498" i="1"/>
  <c r="AX498" i="1"/>
  <c r="BL498" i="1"/>
  <c r="BZ498" i="1"/>
  <c r="CO498" i="1"/>
  <c r="DC498" i="1"/>
  <c r="DQ498" i="1"/>
  <c r="EF498" i="1"/>
  <c r="EU498" i="1"/>
  <c r="GP362" i="1"/>
  <c r="GO363" i="1"/>
  <c r="HY363" i="1"/>
  <c r="HZ362" i="1"/>
  <c r="CH364" i="1"/>
  <c r="HL364" i="1"/>
  <c r="B365" i="1"/>
  <c r="B426" i="1" s="1"/>
  <c r="IH360" i="1"/>
  <c r="IP360" i="1"/>
  <c r="IF359" i="1"/>
  <c r="IO359" i="1"/>
  <c r="GZ361" i="1"/>
  <c r="HB361" i="1"/>
  <c r="HD361" i="1"/>
  <c r="HG361" i="1"/>
  <c r="IK361" i="1"/>
  <c r="IM361" i="1"/>
  <c r="IR361" i="1"/>
  <c r="HA361" i="1"/>
  <c r="HC361" i="1"/>
  <c r="HF361" i="1"/>
  <c r="HH361" i="1"/>
  <c r="IG361" i="1"/>
  <c r="IL361" i="1"/>
  <c r="IN361" i="1"/>
  <c r="II361" i="1" s="1"/>
  <c r="IQ361" i="1"/>
  <c r="GP286" i="1"/>
  <c r="GO287" i="1"/>
  <c r="HZ286" i="1"/>
  <c r="HY287" i="1"/>
  <c r="HL288" i="1"/>
  <c r="CH288" i="1"/>
  <c r="B289" i="1"/>
  <c r="IH284" i="1"/>
  <c r="IP284" i="1"/>
  <c r="GZ285" i="1"/>
  <c r="HB285" i="1"/>
  <c r="HD285" i="1"/>
  <c r="HG285" i="1"/>
  <c r="IK285" i="1"/>
  <c r="IM285" i="1"/>
  <c r="IQ285" i="1"/>
  <c r="HA285" i="1"/>
  <c r="HC285" i="1"/>
  <c r="HF285" i="1"/>
  <c r="HH285" i="1"/>
  <c r="IG285" i="1"/>
  <c r="IL285" i="1"/>
  <c r="IN285" i="1"/>
  <c r="II285" i="1" s="1"/>
  <c r="IR285" i="1"/>
  <c r="IJ284" i="1"/>
  <c r="HE284" i="1"/>
  <c r="IF283" i="1"/>
  <c r="IO283" i="1"/>
  <c r="B216" i="1"/>
  <c r="HL215" i="1"/>
  <c r="CH215" i="1"/>
  <c r="HZ139" i="1" l="1"/>
  <c r="HY140" i="1"/>
  <c r="HZ213" i="1"/>
  <c r="HY214" i="1"/>
  <c r="IF101" i="1"/>
  <c r="IO101" i="1"/>
  <c r="IJ175" i="1"/>
  <c r="GV175" i="1"/>
  <c r="HE175" i="1"/>
  <c r="BZ531" i="1"/>
  <c r="P330" i="45"/>
  <c r="AT330" i="45" s="1"/>
  <c r="IF323" i="1"/>
  <c r="IO323" i="1"/>
  <c r="DX462" i="1"/>
  <c r="DX532" i="1" s="1"/>
  <c r="AX462" i="1"/>
  <c r="AX532" i="1" s="1"/>
  <c r="AB462" i="1"/>
  <c r="AB532" i="1" s="1"/>
  <c r="CH462" i="1"/>
  <c r="CH532" i="1" s="1"/>
  <c r="BS462" i="1"/>
  <c r="BS532" i="1" s="1"/>
  <c r="CO462" i="1"/>
  <c r="CO532" i="1" s="1"/>
  <c r="EF462" i="1"/>
  <c r="EF532" i="1" s="1"/>
  <c r="CV462" i="1"/>
  <c r="CV532" i="1" s="1"/>
  <c r="N462" i="1"/>
  <c r="N532" i="1" s="1"/>
  <c r="U462" i="1"/>
  <c r="U532" i="1" s="1"/>
  <c r="DQ462" i="1"/>
  <c r="DQ532" i="1" s="1"/>
  <c r="AP462" i="1"/>
  <c r="AP532" i="1" s="1"/>
  <c r="DC462" i="1"/>
  <c r="DC532" i="1" s="1"/>
  <c r="EU462" i="1"/>
  <c r="EU532" i="1" s="1"/>
  <c r="BZ462" i="1"/>
  <c r="G532" i="1"/>
  <c r="BL462" i="1"/>
  <c r="BL532" i="1" s="1"/>
  <c r="EM462" i="1"/>
  <c r="EM532" i="1" s="1"/>
  <c r="DJ462" i="1"/>
  <c r="DJ532" i="1" s="1"/>
  <c r="AI462" i="1"/>
  <c r="AI532" i="1" s="1"/>
  <c r="BE462" i="1"/>
  <c r="BE532" i="1" s="1"/>
  <c r="GV102" i="1"/>
  <c r="GZ176" i="1"/>
  <c r="GZ325" i="1"/>
  <c r="HE102" i="1"/>
  <c r="IJ102" i="1"/>
  <c r="GZ250" i="1"/>
  <c r="IO248" i="1"/>
  <c r="IF248" i="1"/>
  <c r="IJ324" i="1"/>
  <c r="HE324" i="1"/>
  <c r="G463" i="1"/>
  <c r="GV324" i="1"/>
  <c r="IJ249" i="1"/>
  <c r="HE249" i="1"/>
  <c r="GV249" i="1"/>
  <c r="IO174" i="1"/>
  <c r="IF174" i="1"/>
  <c r="HL139" i="1"/>
  <c r="CH139" i="1"/>
  <c r="B140" i="1"/>
  <c r="GZ103" i="1"/>
  <c r="IH361" i="1"/>
  <c r="IP361" i="1"/>
  <c r="B366" i="1"/>
  <c r="B427" i="1" s="1"/>
  <c r="CH365" i="1"/>
  <c r="HL365" i="1"/>
  <c r="HY364" i="1"/>
  <c r="HZ363" i="1"/>
  <c r="HA362" i="1"/>
  <c r="HC362" i="1"/>
  <c r="HF362" i="1"/>
  <c r="HH362" i="1"/>
  <c r="IG362" i="1"/>
  <c r="IL362" i="1"/>
  <c r="IN362" i="1"/>
  <c r="II362" i="1" s="1"/>
  <c r="IR362" i="1"/>
  <c r="GZ362" i="1"/>
  <c r="HB362" i="1"/>
  <c r="HD362" i="1"/>
  <c r="HG362" i="1"/>
  <c r="IK362" i="1"/>
  <c r="IM362" i="1"/>
  <c r="IQ362" i="1"/>
  <c r="U499" i="1"/>
  <c r="AI499" i="1"/>
  <c r="AX499" i="1"/>
  <c r="BL499" i="1"/>
  <c r="BZ499" i="1"/>
  <c r="CO499" i="1"/>
  <c r="DC499" i="1"/>
  <c r="DQ499" i="1"/>
  <c r="EF499" i="1"/>
  <c r="EU499" i="1"/>
  <c r="N499" i="1"/>
  <c r="AB499" i="1"/>
  <c r="AP499" i="1"/>
  <c r="BE499" i="1"/>
  <c r="BS499" i="1"/>
  <c r="CH499" i="1"/>
  <c r="CV499" i="1"/>
  <c r="DJ499" i="1"/>
  <c r="DX499" i="1"/>
  <c r="EM499" i="1"/>
  <c r="HE361" i="1"/>
  <c r="G500" i="1"/>
  <c r="IJ361" i="1"/>
  <c r="GP363" i="1"/>
  <c r="GO364" i="1"/>
  <c r="IO360" i="1"/>
  <c r="IF360" i="1"/>
  <c r="HE285" i="1"/>
  <c r="IJ285" i="1"/>
  <c r="HZ287" i="1"/>
  <c r="HY288" i="1"/>
  <c r="GO288" i="1"/>
  <c r="GP287" i="1"/>
  <c r="IF284" i="1"/>
  <c r="IO284" i="1"/>
  <c r="IH285" i="1"/>
  <c r="IP285" i="1"/>
  <c r="HL289" i="1"/>
  <c r="B290" i="1"/>
  <c r="CH289" i="1"/>
  <c r="HA286" i="1"/>
  <c r="HC286" i="1"/>
  <c r="HF286" i="1"/>
  <c r="HH286" i="1"/>
  <c r="IG286" i="1"/>
  <c r="IL286" i="1"/>
  <c r="IN286" i="1"/>
  <c r="II286" i="1" s="1"/>
  <c r="IQ286" i="1"/>
  <c r="GZ286" i="1"/>
  <c r="HB286" i="1"/>
  <c r="HD286" i="1"/>
  <c r="HG286" i="1"/>
  <c r="IK286" i="1"/>
  <c r="IM286" i="1"/>
  <c r="IR286" i="1"/>
  <c r="B217" i="1"/>
  <c r="HL216" i="1"/>
  <c r="CH216" i="1"/>
  <c r="CH140" i="1" l="1"/>
  <c r="B141" i="1"/>
  <c r="GZ104" i="1"/>
  <c r="HL140" i="1"/>
  <c r="HE250" i="1"/>
  <c r="IJ250" i="1"/>
  <c r="GV250" i="1"/>
  <c r="HE176" i="1"/>
  <c r="IJ176" i="1"/>
  <c r="GV176" i="1"/>
  <c r="BZ532" i="1"/>
  <c r="P331" i="45"/>
  <c r="AT331" i="45" s="1"/>
  <c r="HZ214" i="1"/>
  <c r="HY215" i="1"/>
  <c r="HZ140" i="1"/>
  <c r="HY141" i="1"/>
  <c r="HE103" i="1"/>
  <c r="GV103" i="1"/>
  <c r="GZ326" i="1"/>
  <c r="GZ177" i="1"/>
  <c r="IJ103" i="1"/>
  <c r="GZ251" i="1"/>
  <c r="IO249" i="1"/>
  <c r="IF249" i="1"/>
  <c r="U463" i="1"/>
  <c r="U533" i="1" s="1"/>
  <c r="EU463" i="1"/>
  <c r="EU533" i="1" s="1"/>
  <c r="EM463" i="1"/>
  <c r="EM533" i="1" s="1"/>
  <c r="AI463" i="1"/>
  <c r="AI533" i="1" s="1"/>
  <c r="BZ463" i="1"/>
  <c r="CH463" i="1"/>
  <c r="CH533" i="1" s="1"/>
  <c r="N463" i="1"/>
  <c r="N533" i="1" s="1"/>
  <c r="BS463" i="1"/>
  <c r="BS533" i="1" s="1"/>
  <c r="DX463" i="1"/>
  <c r="DX533" i="1" s="1"/>
  <c r="CO463" i="1"/>
  <c r="CO533" i="1" s="1"/>
  <c r="AX463" i="1"/>
  <c r="AX533" i="1" s="1"/>
  <c r="BE463" i="1"/>
  <c r="BE533" i="1" s="1"/>
  <c r="AP463" i="1"/>
  <c r="AP533" i="1" s="1"/>
  <c r="DJ463" i="1"/>
  <c r="DJ533" i="1" s="1"/>
  <c r="EF463" i="1"/>
  <c r="EF533" i="1" s="1"/>
  <c r="CV463" i="1"/>
  <c r="CV533" i="1" s="1"/>
  <c r="AB463" i="1"/>
  <c r="AB533" i="1" s="1"/>
  <c r="BL463" i="1"/>
  <c r="BL533" i="1" s="1"/>
  <c r="DC463" i="1"/>
  <c r="DC533" i="1" s="1"/>
  <c r="DQ463" i="1"/>
  <c r="DQ533" i="1" s="1"/>
  <c r="G533" i="1"/>
  <c r="IF324" i="1"/>
  <c r="IO324" i="1"/>
  <c r="IO102" i="1"/>
  <c r="IF102" i="1"/>
  <c r="IJ325" i="1"/>
  <c r="GV325" i="1"/>
  <c r="G464" i="1"/>
  <c r="HE325" i="1"/>
  <c r="IO175" i="1"/>
  <c r="IF175" i="1"/>
  <c r="HA363" i="1"/>
  <c r="HC363" i="1"/>
  <c r="HF363" i="1"/>
  <c r="HH363" i="1"/>
  <c r="IG363" i="1"/>
  <c r="IL363" i="1"/>
  <c r="IN363" i="1"/>
  <c r="II363" i="1" s="1"/>
  <c r="IR363" i="1"/>
  <c r="GZ363" i="1"/>
  <c r="HB363" i="1"/>
  <c r="HD363" i="1"/>
  <c r="HG363" i="1"/>
  <c r="IK363" i="1"/>
  <c r="IM363" i="1"/>
  <c r="IQ363" i="1"/>
  <c r="U500" i="1"/>
  <c r="AI500" i="1"/>
  <c r="AX500" i="1"/>
  <c r="BL500" i="1"/>
  <c r="BZ500" i="1"/>
  <c r="CO500" i="1"/>
  <c r="DC500" i="1"/>
  <c r="DQ500" i="1"/>
  <c r="EF500" i="1"/>
  <c r="EU500" i="1"/>
  <c r="N500" i="1"/>
  <c r="AB500" i="1"/>
  <c r="AP500" i="1"/>
  <c r="BE500" i="1"/>
  <c r="BS500" i="1"/>
  <c r="CH500" i="1"/>
  <c r="CV500" i="1"/>
  <c r="DJ500" i="1"/>
  <c r="DX500" i="1"/>
  <c r="EM500" i="1"/>
  <c r="IJ362" i="1"/>
  <c r="G501" i="1"/>
  <c r="HE362" i="1"/>
  <c r="HY365" i="1"/>
  <c r="HZ364" i="1"/>
  <c r="GP364" i="1"/>
  <c r="GO365" i="1"/>
  <c r="IO361" i="1"/>
  <c r="IF361" i="1"/>
  <c r="IH362" i="1"/>
  <c r="IP362" i="1"/>
  <c r="CH366" i="1"/>
  <c r="HL366" i="1"/>
  <c r="IJ286" i="1"/>
  <c r="HE286" i="1"/>
  <c r="CH290" i="1"/>
  <c r="HL290" i="1"/>
  <c r="B291" i="1"/>
  <c r="GZ287" i="1"/>
  <c r="HB287" i="1"/>
  <c r="HD287" i="1"/>
  <c r="HG287" i="1"/>
  <c r="IK287" i="1"/>
  <c r="IM287" i="1"/>
  <c r="IR287" i="1"/>
  <c r="HA287" i="1"/>
  <c r="HC287" i="1"/>
  <c r="HF287" i="1"/>
  <c r="HH287" i="1"/>
  <c r="IG287" i="1"/>
  <c r="IL287" i="1"/>
  <c r="IN287" i="1"/>
  <c r="II287" i="1" s="1"/>
  <c r="IQ287" i="1"/>
  <c r="HZ288" i="1"/>
  <c r="HY289" i="1"/>
  <c r="IO285" i="1"/>
  <c r="IF285" i="1"/>
  <c r="IH286" i="1"/>
  <c r="IP286" i="1"/>
  <c r="GO289" i="1"/>
  <c r="GP288" i="1"/>
  <c r="CH217" i="1"/>
  <c r="HL217" i="1"/>
  <c r="EU464" i="1" l="1"/>
  <c r="EU534" i="1" s="1"/>
  <c r="AX464" i="1"/>
  <c r="AX534" i="1" s="1"/>
  <c r="BZ464" i="1"/>
  <c r="G534" i="1"/>
  <c r="EF464" i="1"/>
  <c r="EF534" i="1" s="1"/>
  <c r="DQ464" i="1"/>
  <c r="DQ534" i="1" s="1"/>
  <c r="EM464" i="1"/>
  <c r="EM534" i="1" s="1"/>
  <c r="AI464" i="1"/>
  <c r="AI534" i="1" s="1"/>
  <c r="N464" i="1"/>
  <c r="N534" i="1" s="1"/>
  <c r="CH464" i="1"/>
  <c r="CH534" i="1" s="1"/>
  <c r="BE464" i="1"/>
  <c r="BE534" i="1" s="1"/>
  <c r="CV464" i="1"/>
  <c r="CV534" i="1" s="1"/>
  <c r="CO464" i="1"/>
  <c r="CO534" i="1" s="1"/>
  <c r="BL464" i="1"/>
  <c r="BL534" i="1" s="1"/>
  <c r="AB464" i="1"/>
  <c r="AB534" i="1" s="1"/>
  <c r="U464" i="1"/>
  <c r="U534" i="1" s="1"/>
  <c r="DC464" i="1"/>
  <c r="DC534" i="1" s="1"/>
  <c r="DJ464" i="1"/>
  <c r="DJ534" i="1" s="1"/>
  <c r="BS464" i="1"/>
  <c r="BS534" i="1" s="1"/>
  <c r="AP464" i="1"/>
  <c r="AP534" i="1" s="1"/>
  <c r="DX464" i="1"/>
  <c r="DX534" i="1" s="1"/>
  <c r="IO325" i="1"/>
  <c r="IF325" i="1"/>
  <c r="IJ251" i="1"/>
  <c r="GV251" i="1"/>
  <c r="HE251" i="1"/>
  <c r="GV177" i="1"/>
  <c r="HE177" i="1"/>
  <c r="IJ177" i="1"/>
  <c r="HZ141" i="1"/>
  <c r="HY142" i="1"/>
  <c r="HZ215" i="1"/>
  <c r="HY216" i="1"/>
  <c r="IO250" i="1"/>
  <c r="IF250" i="1"/>
  <c r="B142" i="1"/>
  <c r="CH141" i="1"/>
  <c r="HL141" i="1"/>
  <c r="GZ105" i="1"/>
  <c r="BZ533" i="1"/>
  <c r="P332" i="45"/>
  <c r="AT332" i="45" s="1"/>
  <c r="IO103" i="1"/>
  <c r="IF103" i="1"/>
  <c r="HE326" i="1"/>
  <c r="GV326" i="1"/>
  <c r="G465" i="1"/>
  <c r="IJ326" i="1"/>
  <c r="IF176" i="1"/>
  <c r="IO176" i="1"/>
  <c r="HE104" i="1"/>
  <c r="GZ252" i="1"/>
  <c r="GZ178" i="1"/>
  <c r="GZ327" i="1"/>
  <c r="GV104" i="1"/>
  <c r="IJ104" i="1"/>
  <c r="GP365" i="1"/>
  <c r="GO366" i="1"/>
  <c r="GP366" i="1" s="1"/>
  <c r="IO362" i="1"/>
  <c r="IF362" i="1"/>
  <c r="IH363" i="1"/>
  <c r="IP363" i="1"/>
  <c r="HA364" i="1"/>
  <c r="HC364" i="1"/>
  <c r="HF364" i="1"/>
  <c r="HH364" i="1"/>
  <c r="IG364" i="1"/>
  <c r="IL364" i="1"/>
  <c r="IN364" i="1"/>
  <c r="II364" i="1" s="1"/>
  <c r="IR364" i="1"/>
  <c r="GZ364" i="1"/>
  <c r="HB364" i="1"/>
  <c r="HD364" i="1"/>
  <c r="HG364" i="1"/>
  <c r="IK364" i="1"/>
  <c r="IM364" i="1"/>
  <c r="IQ364" i="1"/>
  <c r="HZ365" i="1"/>
  <c r="HY366" i="1"/>
  <c r="HZ366" i="1" s="1"/>
  <c r="N501" i="1"/>
  <c r="AB501" i="1"/>
  <c r="AP501" i="1"/>
  <c r="BE501" i="1"/>
  <c r="BS501" i="1"/>
  <c r="CH501" i="1"/>
  <c r="CV501" i="1"/>
  <c r="DJ501" i="1"/>
  <c r="DX501" i="1"/>
  <c r="EM501" i="1"/>
  <c r="U501" i="1"/>
  <c r="AI501" i="1"/>
  <c r="AX501" i="1"/>
  <c r="BL501" i="1"/>
  <c r="BZ501" i="1"/>
  <c r="CO501" i="1"/>
  <c r="DC501" i="1"/>
  <c r="DQ501" i="1"/>
  <c r="EF501" i="1"/>
  <c r="EU501" i="1"/>
  <c r="IJ363" i="1"/>
  <c r="G502" i="1"/>
  <c r="HE363" i="1"/>
  <c r="GZ288" i="1"/>
  <c r="HB288" i="1"/>
  <c r="HD288" i="1"/>
  <c r="HG288" i="1"/>
  <c r="IK288" i="1"/>
  <c r="IM288" i="1"/>
  <c r="IR288" i="1"/>
  <c r="HA288" i="1"/>
  <c r="HC288" i="1"/>
  <c r="HF288" i="1"/>
  <c r="HH288" i="1"/>
  <c r="IG288" i="1"/>
  <c r="IL288" i="1"/>
  <c r="IN288" i="1"/>
  <c r="II288" i="1" s="1"/>
  <c r="IQ288" i="1"/>
  <c r="HZ289" i="1"/>
  <c r="HY290" i="1"/>
  <c r="IJ287" i="1"/>
  <c r="HE287" i="1"/>
  <c r="GP289" i="1"/>
  <c r="GO290" i="1"/>
  <c r="IH287" i="1"/>
  <c r="IP287" i="1"/>
  <c r="HL291" i="1"/>
  <c r="CH291" i="1"/>
  <c r="IO286" i="1"/>
  <c r="IF286" i="1"/>
  <c r="IJ178" i="1" l="1"/>
  <c r="HE178" i="1"/>
  <c r="GV178" i="1"/>
  <c r="EM465" i="1"/>
  <c r="EM535" i="1" s="1"/>
  <c r="AP465" i="1"/>
  <c r="AP535" i="1" s="1"/>
  <c r="N465" i="1"/>
  <c r="N535" i="1" s="1"/>
  <c r="BE465" i="1"/>
  <c r="BE535" i="1" s="1"/>
  <c r="DX465" i="1"/>
  <c r="DX535" i="1" s="1"/>
  <c r="AI465" i="1"/>
  <c r="AI535" i="1" s="1"/>
  <c r="AX465" i="1"/>
  <c r="AX535" i="1" s="1"/>
  <c r="BZ465" i="1"/>
  <c r="DJ465" i="1"/>
  <c r="DJ535" i="1" s="1"/>
  <c r="G535" i="1"/>
  <c r="DQ465" i="1"/>
  <c r="DQ535" i="1" s="1"/>
  <c r="AB465" i="1"/>
  <c r="AB535" i="1" s="1"/>
  <c r="BS465" i="1"/>
  <c r="BS535" i="1" s="1"/>
  <c r="U465" i="1"/>
  <c r="U535" i="1" s="1"/>
  <c r="CV465" i="1"/>
  <c r="CV535" i="1" s="1"/>
  <c r="DC465" i="1"/>
  <c r="DC535" i="1" s="1"/>
  <c r="CH465" i="1"/>
  <c r="CH535" i="1" s="1"/>
  <c r="CO465" i="1"/>
  <c r="CO535" i="1" s="1"/>
  <c r="BL465" i="1"/>
  <c r="BL535" i="1" s="1"/>
  <c r="EU465" i="1"/>
  <c r="EU535" i="1" s="1"/>
  <c r="EF465" i="1"/>
  <c r="EF535" i="1" s="1"/>
  <c r="HL142" i="1"/>
  <c r="GZ106" i="1"/>
  <c r="B143" i="1"/>
  <c r="B144" i="1" s="1"/>
  <c r="CH142" i="1"/>
  <c r="IO251" i="1"/>
  <c r="IF251" i="1"/>
  <c r="IF104" i="1"/>
  <c r="IO104" i="1"/>
  <c r="HE327" i="1"/>
  <c r="GV327" i="1"/>
  <c r="G466" i="1"/>
  <c r="IJ327" i="1"/>
  <c r="HE252" i="1"/>
  <c r="IJ252" i="1"/>
  <c r="GV252" i="1"/>
  <c r="IO326" i="1"/>
  <c r="IF326" i="1"/>
  <c r="HE105" i="1"/>
  <c r="GZ328" i="1"/>
  <c r="GV105" i="1"/>
  <c r="GZ179" i="1"/>
  <c r="IJ105" i="1"/>
  <c r="GZ253" i="1"/>
  <c r="HZ216" i="1"/>
  <c r="HY217" i="1"/>
  <c r="HZ217" i="1" s="1"/>
  <c r="HY143" i="1"/>
  <c r="HZ143" i="1" s="1"/>
  <c r="HZ142" i="1"/>
  <c r="IF177" i="1"/>
  <c r="IO177" i="1"/>
  <c r="BZ534" i="1"/>
  <c r="P333" i="45"/>
  <c r="AT333" i="45" s="1"/>
  <c r="IO363" i="1"/>
  <c r="IF363" i="1"/>
  <c r="IH364" i="1"/>
  <c r="IP364" i="1"/>
  <c r="GZ366" i="1"/>
  <c r="HB366" i="1"/>
  <c r="HD366" i="1"/>
  <c r="HG366" i="1"/>
  <c r="IK366" i="1"/>
  <c r="IM366" i="1"/>
  <c r="IQ366" i="1"/>
  <c r="HA366" i="1"/>
  <c r="HC366" i="1"/>
  <c r="HF366" i="1"/>
  <c r="HH366" i="1"/>
  <c r="IG366" i="1"/>
  <c r="IL366" i="1"/>
  <c r="IN366" i="1"/>
  <c r="II366" i="1" s="1"/>
  <c r="IR366" i="1"/>
  <c r="N502" i="1"/>
  <c r="AB502" i="1"/>
  <c r="AP502" i="1"/>
  <c r="BE502" i="1"/>
  <c r="BS502" i="1"/>
  <c r="CH502" i="1"/>
  <c r="CV502" i="1"/>
  <c r="DJ502" i="1"/>
  <c r="DX502" i="1"/>
  <c r="EM502" i="1"/>
  <c r="U502" i="1"/>
  <c r="AI502" i="1"/>
  <c r="AX502" i="1"/>
  <c r="BL502" i="1"/>
  <c r="BZ502" i="1"/>
  <c r="CO502" i="1"/>
  <c r="DC502" i="1"/>
  <c r="DQ502" i="1"/>
  <c r="EF502" i="1"/>
  <c r="EU502" i="1"/>
  <c r="IJ364" i="1"/>
  <c r="G503" i="1"/>
  <c r="HE364" i="1"/>
  <c r="HA365" i="1"/>
  <c r="HC365" i="1"/>
  <c r="HF365" i="1"/>
  <c r="HH365" i="1"/>
  <c r="IG365" i="1"/>
  <c r="IL365" i="1"/>
  <c r="IN365" i="1"/>
  <c r="II365" i="1" s="1"/>
  <c r="IQ365" i="1"/>
  <c r="GZ365" i="1"/>
  <c r="HB365" i="1"/>
  <c r="HD365" i="1"/>
  <c r="HG365" i="1"/>
  <c r="IK365" i="1"/>
  <c r="IM365" i="1"/>
  <c r="IR365" i="1"/>
  <c r="GZ289" i="1"/>
  <c r="HB289" i="1"/>
  <c r="HD289" i="1"/>
  <c r="HG289" i="1"/>
  <c r="IK289" i="1"/>
  <c r="IM289" i="1"/>
  <c r="IQ289" i="1"/>
  <c r="HA289" i="1"/>
  <c r="HC289" i="1"/>
  <c r="HF289" i="1"/>
  <c r="HH289" i="1"/>
  <c r="IG289" i="1"/>
  <c r="IL289" i="1"/>
  <c r="IN289" i="1"/>
  <c r="II289" i="1" s="1"/>
  <c r="IR289" i="1"/>
  <c r="IF287" i="1"/>
  <c r="IO287" i="1"/>
  <c r="IH288" i="1"/>
  <c r="IP288" i="1"/>
  <c r="GP290" i="1"/>
  <c r="GO291" i="1"/>
  <c r="GP291" i="1" s="1"/>
  <c r="HZ290" i="1"/>
  <c r="HY291" i="1"/>
  <c r="HZ291" i="1" s="1"/>
  <c r="HE288" i="1"/>
  <c r="IJ288" i="1"/>
  <c r="IF105" i="1" l="1"/>
  <c r="IO105" i="1"/>
  <c r="IF252" i="1"/>
  <c r="IO252" i="1"/>
  <c r="IO327" i="1"/>
  <c r="IF327" i="1"/>
  <c r="IJ106" i="1"/>
  <c r="HE106" i="1"/>
  <c r="GZ180" i="1"/>
  <c r="GV106" i="1"/>
  <c r="GZ329" i="1"/>
  <c r="GZ254" i="1"/>
  <c r="HE253" i="1"/>
  <c r="GV253" i="1"/>
  <c r="IJ253" i="1"/>
  <c r="IJ179" i="1"/>
  <c r="GV179" i="1"/>
  <c r="HE179" i="1"/>
  <c r="G467" i="1"/>
  <c r="GV328" i="1"/>
  <c r="HE328" i="1"/>
  <c r="IJ328" i="1"/>
  <c r="DQ466" i="1"/>
  <c r="DQ536" i="1" s="1"/>
  <c r="BS466" i="1"/>
  <c r="BS536" i="1" s="1"/>
  <c r="DC466" i="1"/>
  <c r="DC536" i="1" s="1"/>
  <c r="DJ466" i="1"/>
  <c r="DJ536" i="1" s="1"/>
  <c r="EU466" i="1"/>
  <c r="EU536" i="1" s="1"/>
  <c r="AI466" i="1"/>
  <c r="AI536" i="1" s="1"/>
  <c r="BZ466" i="1"/>
  <c r="U466" i="1"/>
  <c r="U536" i="1" s="1"/>
  <c r="BE466" i="1"/>
  <c r="BE536" i="1" s="1"/>
  <c r="AP466" i="1"/>
  <c r="AP536" i="1" s="1"/>
  <c r="AB466" i="1"/>
  <c r="AB536" i="1" s="1"/>
  <c r="BL466" i="1"/>
  <c r="BL536" i="1" s="1"/>
  <c r="CO466" i="1"/>
  <c r="CO536" i="1" s="1"/>
  <c r="EF466" i="1"/>
  <c r="EF536" i="1" s="1"/>
  <c r="DX466" i="1"/>
  <c r="DX536" i="1" s="1"/>
  <c r="N466" i="1"/>
  <c r="N536" i="1" s="1"/>
  <c r="CH466" i="1"/>
  <c r="CH536" i="1" s="1"/>
  <c r="EM466" i="1"/>
  <c r="EM536" i="1" s="1"/>
  <c r="CV466" i="1"/>
  <c r="CV536" i="1" s="1"/>
  <c r="G536" i="1"/>
  <c r="AX466" i="1"/>
  <c r="AX536" i="1" s="1"/>
  <c r="CH143" i="1"/>
  <c r="HL143" i="1"/>
  <c r="GZ107" i="1"/>
  <c r="P334" i="45"/>
  <c r="AT334" i="45" s="1"/>
  <c r="BZ535" i="1"/>
  <c r="IF178" i="1"/>
  <c r="IO178" i="1"/>
  <c r="IH365" i="1"/>
  <c r="IP365" i="1"/>
  <c r="IO364" i="1"/>
  <c r="IF364" i="1"/>
  <c r="IH366" i="1"/>
  <c r="IP366" i="1"/>
  <c r="IJ365" i="1"/>
  <c r="HE365" i="1"/>
  <c r="G504" i="1"/>
  <c r="U503" i="1"/>
  <c r="AI503" i="1"/>
  <c r="AX503" i="1"/>
  <c r="BL503" i="1"/>
  <c r="BZ503" i="1"/>
  <c r="CO503" i="1"/>
  <c r="DC503" i="1"/>
  <c r="DQ503" i="1"/>
  <c r="EF503" i="1"/>
  <c r="EU503" i="1"/>
  <c r="N503" i="1"/>
  <c r="AB503" i="1"/>
  <c r="AP503" i="1"/>
  <c r="BE503" i="1"/>
  <c r="BS503" i="1"/>
  <c r="CH503" i="1"/>
  <c r="CV503" i="1"/>
  <c r="DJ503" i="1"/>
  <c r="DX503" i="1"/>
  <c r="EM503" i="1"/>
  <c r="IJ366" i="1"/>
  <c r="G505" i="1"/>
  <c r="HE366" i="1"/>
  <c r="HA290" i="1"/>
  <c r="HC290" i="1"/>
  <c r="HF290" i="1"/>
  <c r="HH290" i="1"/>
  <c r="IG290" i="1"/>
  <c r="IL290" i="1"/>
  <c r="IN290" i="1"/>
  <c r="II290" i="1" s="1"/>
  <c r="IR290" i="1"/>
  <c r="GZ290" i="1"/>
  <c r="HB290" i="1"/>
  <c r="HD290" i="1"/>
  <c r="HG290" i="1"/>
  <c r="IK290" i="1"/>
  <c r="IM290" i="1"/>
  <c r="IQ290" i="1"/>
  <c r="IH289" i="1"/>
  <c r="IP289" i="1"/>
  <c r="IO288" i="1"/>
  <c r="IF288" i="1"/>
  <c r="GZ291" i="1"/>
  <c r="HB291" i="1"/>
  <c r="HD291" i="1"/>
  <c r="HG291" i="1"/>
  <c r="IK291" i="1"/>
  <c r="IM291" i="1"/>
  <c r="IQ291" i="1"/>
  <c r="HA291" i="1"/>
  <c r="HC291" i="1"/>
  <c r="HF291" i="1"/>
  <c r="HH291" i="1"/>
  <c r="IG291" i="1"/>
  <c r="IL291" i="1"/>
  <c r="IN291" i="1"/>
  <c r="II291" i="1" s="1"/>
  <c r="IR291" i="1"/>
  <c r="HE289" i="1"/>
  <c r="IJ289" i="1"/>
  <c r="GZ255" i="1" l="1"/>
  <c r="HE107" i="1"/>
  <c r="IJ107" i="1"/>
  <c r="GV107" i="1"/>
  <c r="GZ330" i="1"/>
  <c r="GZ181" i="1"/>
  <c r="IO328" i="1"/>
  <c r="IF328" i="1"/>
  <c r="IF179" i="1"/>
  <c r="IO179" i="1"/>
  <c r="HE254" i="1"/>
  <c r="IJ254" i="1"/>
  <c r="GV254" i="1"/>
  <c r="P335" i="45"/>
  <c r="AT335" i="45" s="1"/>
  <c r="BZ536" i="1"/>
  <c r="DJ467" i="1"/>
  <c r="DJ537" i="1" s="1"/>
  <c r="U467" i="1"/>
  <c r="U537" i="1" s="1"/>
  <c r="CO467" i="1"/>
  <c r="CO537" i="1" s="1"/>
  <c r="AB467" i="1"/>
  <c r="AB537" i="1" s="1"/>
  <c r="EU467" i="1"/>
  <c r="EU537" i="1" s="1"/>
  <c r="BS467" i="1"/>
  <c r="BS537" i="1" s="1"/>
  <c r="BZ467" i="1"/>
  <c r="G537" i="1"/>
  <c r="BE467" i="1"/>
  <c r="BE537" i="1" s="1"/>
  <c r="EM467" i="1"/>
  <c r="EM537" i="1" s="1"/>
  <c r="DX467" i="1"/>
  <c r="DX537" i="1" s="1"/>
  <c r="EF467" i="1"/>
  <c r="EF537" i="1" s="1"/>
  <c r="BL467" i="1"/>
  <c r="BL537" i="1" s="1"/>
  <c r="N467" i="1"/>
  <c r="N537" i="1" s="1"/>
  <c r="AX467" i="1"/>
  <c r="AX537" i="1" s="1"/>
  <c r="DQ467" i="1"/>
  <c r="DQ537" i="1" s="1"/>
  <c r="CH467" i="1"/>
  <c r="CH537" i="1" s="1"/>
  <c r="AP467" i="1"/>
  <c r="AP537" i="1" s="1"/>
  <c r="CV467" i="1"/>
  <c r="CV537" i="1" s="1"/>
  <c r="DC467" i="1"/>
  <c r="DC537" i="1" s="1"/>
  <c r="AI467" i="1"/>
  <c r="AI537" i="1" s="1"/>
  <c r="IF253" i="1"/>
  <c r="IO253" i="1"/>
  <c r="IJ329" i="1"/>
  <c r="GV329" i="1"/>
  <c r="G468" i="1"/>
  <c r="HE329" i="1"/>
  <c r="GV180" i="1"/>
  <c r="HE180" i="1"/>
  <c r="IJ180" i="1"/>
  <c r="IO106" i="1"/>
  <c r="IF106" i="1"/>
  <c r="IO366" i="1"/>
  <c r="IF366" i="1"/>
  <c r="N505" i="1"/>
  <c r="AB505" i="1"/>
  <c r="AP505" i="1"/>
  <c r="BE505" i="1"/>
  <c r="BS505" i="1"/>
  <c r="CH505" i="1"/>
  <c r="CV505" i="1"/>
  <c r="DJ505" i="1"/>
  <c r="DX505" i="1"/>
  <c r="EM505" i="1"/>
  <c r="U505" i="1"/>
  <c r="AI505" i="1"/>
  <c r="AX505" i="1"/>
  <c r="BL505" i="1"/>
  <c r="BZ505" i="1"/>
  <c r="CO505" i="1"/>
  <c r="DC505" i="1"/>
  <c r="DQ505" i="1"/>
  <c r="EF505" i="1"/>
  <c r="EU505" i="1"/>
  <c r="N504" i="1"/>
  <c r="AB504" i="1"/>
  <c r="AP504" i="1"/>
  <c r="BE504" i="1"/>
  <c r="BZ504" i="1"/>
  <c r="DC504" i="1"/>
  <c r="DX504" i="1"/>
  <c r="EU504" i="1"/>
  <c r="CH504" i="1"/>
  <c r="DQ504" i="1"/>
  <c r="U504" i="1"/>
  <c r="AI504" i="1"/>
  <c r="AX504" i="1"/>
  <c r="BL504" i="1"/>
  <c r="CO504" i="1"/>
  <c r="DJ504" i="1"/>
  <c r="EF504" i="1"/>
  <c r="BS504" i="1"/>
  <c r="CV504" i="1"/>
  <c r="EM504" i="1"/>
  <c r="IO365" i="1"/>
  <c r="IF365" i="1"/>
  <c r="IF289" i="1"/>
  <c r="IO289" i="1"/>
  <c r="HE291" i="1"/>
  <c r="IJ291" i="1"/>
  <c r="IH290" i="1"/>
  <c r="IP290" i="1"/>
  <c r="IH291" i="1"/>
  <c r="IP291" i="1"/>
  <c r="HE290" i="1"/>
  <c r="IJ290" i="1"/>
  <c r="BZ537" i="1" l="1"/>
  <c r="P336" i="45"/>
  <c r="AT336" i="45" s="1"/>
  <c r="IO254" i="1"/>
  <c r="IF254" i="1"/>
  <c r="HE181" i="1"/>
  <c r="GV181" i="1"/>
  <c r="IJ181" i="1"/>
  <c r="IF180" i="1"/>
  <c r="IO180" i="1"/>
  <c r="BZ468" i="1"/>
  <c r="P337" i="45" s="1"/>
  <c r="AT337" i="45" s="1"/>
  <c r="CO468" i="1"/>
  <c r="EU468" i="1"/>
  <c r="BE468" i="1"/>
  <c r="BS468" i="1"/>
  <c r="BL468" i="1"/>
  <c r="G538" i="1"/>
  <c r="AX468" i="1"/>
  <c r="DJ468" i="1"/>
  <c r="AI468" i="1"/>
  <c r="EM468" i="1"/>
  <c r="DQ468" i="1"/>
  <c r="AP468" i="1"/>
  <c r="CV468" i="1"/>
  <c r="DC468" i="1"/>
  <c r="AB468" i="1"/>
  <c r="N468" i="1"/>
  <c r="N538" i="1" s="1"/>
  <c r="CH468" i="1"/>
  <c r="DX468" i="1"/>
  <c r="U468" i="1"/>
  <c r="EF468" i="1"/>
  <c r="IO329" i="1"/>
  <c r="IF329" i="1"/>
  <c r="G469" i="1"/>
  <c r="IJ330" i="1"/>
  <c r="HE330" i="1"/>
  <c r="GV330" i="1"/>
  <c r="IF107" i="1"/>
  <c r="IO107" i="1"/>
  <c r="GV255" i="1"/>
  <c r="IJ255" i="1"/>
  <c r="HE255" i="1"/>
  <c r="IF290" i="1"/>
  <c r="IO290" i="1"/>
  <c r="IO291" i="1"/>
  <c r="IF291" i="1"/>
  <c r="IF255" i="1" l="1"/>
  <c r="IO255" i="1"/>
  <c r="IO330" i="1"/>
  <c r="IF330" i="1"/>
  <c r="AX469" i="1"/>
  <c r="DQ469" i="1"/>
  <c r="DJ469" i="1"/>
  <c r="EU469" i="1"/>
  <c r="CV469" i="1"/>
  <c r="DC469" i="1"/>
  <c r="CH469" i="1"/>
  <c r="BS469" i="1"/>
  <c r="EM469" i="1"/>
  <c r="BL469" i="1"/>
  <c r="BE469" i="1"/>
  <c r="CO469" i="1"/>
  <c r="DX469" i="1"/>
  <c r="BZ469" i="1"/>
  <c r="P338" i="45" s="1"/>
  <c r="U469" i="1"/>
  <c r="G539" i="1"/>
  <c r="AI469" i="1"/>
  <c r="AP469" i="1"/>
  <c r="EF469" i="1"/>
  <c r="AB469" i="1"/>
  <c r="N469" i="1"/>
  <c r="N539" i="1" s="1"/>
  <c r="IO181" i="1"/>
  <c r="IF181" i="1"/>
  <c r="AT339" i="45" l="1"/>
  <c r="AT338" i="45"/>
  <c r="M303" i="45" l="1"/>
  <c r="E47" i="45"/>
  <c r="M305" i="45"/>
  <c r="M304" i="45"/>
  <c r="M225" i="45"/>
  <c r="E69" i="45"/>
  <c r="E147" i="45"/>
  <c r="E380" i="45"/>
  <c r="M380" i="45" s="1"/>
  <c r="E125" i="45"/>
  <c r="M203" i="45"/>
  <c r="E358" i="45"/>
  <c r="E136" i="45"/>
  <c r="M214" i="45"/>
  <c r="E369" i="45"/>
  <c r="M369" i="45" s="1"/>
  <c r="E58" i="45"/>
  <c r="M58" i="45" s="1"/>
  <c r="E63" i="45"/>
  <c r="E374" i="45"/>
  <c r="M219" i="45"/>
  <c r="E141" i="45"/>
  <c r="M208" i="45"/>
  <c r="E52" i="45"/>
  <c r="E363" i="45"/>
  <c r="E130" i="45"/>
  <c r="E127" i="45"/>
  <c r="M127" i="45" s="1"/>
  <c r="E49" i="45"/>
  <c r="M205" i="45"/>
  <c r="E360" i="45"/>
  <c r="M360" i="45" s="1"/>
  <c r="E68" i="45"/>
  <c r="E146" i="45"/>
  <c r="E379" i="45"/>
  <c r="M379" i="45" s="1"/>
  <c r="M224" i="45"/>
  <c r="E370" i="45"/>
  <c r="E59" i="45"/>
  <c r="M215" i="45"/>
  <c r="E137" i="45"/>
  <c r="M227" i="45"/>
  <c r="E382" i="45"/>
  <c r="E149" i="45"/>
  <c r="E71" i="45"/>
  <c r="E51" i="45"/>
  <c r="M207" i="45"/>
  <c r="E362" i="45"/>
  <c r="E129" i="45"/>
  <c r="M209" i="45"/>
  <c r="E364" i="45"/>
  <c r="M364" i="45" s="1"/>
  <c r="E53" i="45"/>
  <c r="E131" i="45"/>
  <c r="E373" i="45"/>
  <c r="E62" i="45"/>
  <c r="M218" i="45"/>
  <c r="E140" i="45"/>
  <c r="E371" i="45"/>
  <c r="E138" i="45"/>
  <c r="M138" i="45" s="1"/>
  <c r="M216" i="45"/>
  <c r="E60" i="45"/>
  <c r="E366" i="45"/>
  <c r="E133" i="45"/>
  <c r="E55" i="45"/>
  <c r="M211" i="45"/>
  <c r="E132" i="45"/>
  <c r="E54" i="45"/>
  <c r="E365" i="45"/>
  <c r="M210" i="45"/>
  <c r="E48" i="45"/>
  <c r="E126" i="45"/>
  <c r="M204" i="45"/>
  <c r="E359" i="45"/>
  <c r="E230" i="45"/>
  <c r="E124" i="45"/>
  <c r="E357" i="45"/>
  <c r="M202" i="45"/>
  <c r="M230" i="45" s="1"/>
  <c r="E46" i="45"/>
  <c r="E50" i="45"/>
  <c r="M50" i="45" s="1"/>
  <c r="E128" i="45"/>
  <c r="M128" i="45" s="1"/>
  <c r="M206" i="45"/>
  <c r="E361" i="45"/>
  <c r="M361" i="45" s="1"/>
  <c r="E376" i="45"/>
  <c r="M376" i="45" s="1"/>
  <c r="M221" i="45"/>
  <c r="E143" i="45"/>
  <c r="E65" i="45"/>
  <c r="E372" i="45"/>
  <c r="E61" i="45"/>
  <c r="M61" i="45" s="1"/>
  <c r="M217" i="45"/>
  <c r="E139" i="45"/>
  <c r="M212" i="45"/>
  <c r="E367" i="45"/>
  <c r="E134" i="45"/>
  <c r="E56" i="45"/>
  <c r="E368" i="45"/>
  <c r="M213" i="45"/>
  <c r="M231" i="45" s="1"/>
  <c r="E135" i="45"/>
  <c r="E231" i="45"/>
  <c r="E57" i="45"/>
  <c r="M226" i="45"/>
  <c r="E70" i="45"/>
  <c r="E381" i="45"/>
  <c r="E148" i="45"/>
  <c r="E375" i="45"/>
  <c r="E64" i="45"/>
  <c r="M220" i="45"/>
  <c r="E142" i="45"/>
  <c r="M222" i="45"/>
  <c r="E377" i="45"/>
  <c r="E144" i="45"/>
  <c r="E66" i="45"/>
  <c r="E67" i="45"/>
  <c r="E145" i="45"/>
  <c r="E378" i="45"/>
  <c r="M223" i="45"/>
  <c r="M72" i="45" l="1"/>
  <c r="F72" i="45"/>
  <c r="AJ72" i="45" s="1"/>
  <c r="AJ150" i="45"/>
  <c r="M150" i="45"/>
  <c r="M71" i="45"/>
  <c r="CW517" i="1"/>
  <c r="CP515" i="1"/>
  <c r="DQ514" i="1"/>
  <c r="DY514" i="1"/>
  <c r="DR514" i="1"/>
  <c r="CI514" i="1"/>
  <c r="CW515" i="1"/>
  <c r="DC514" i="1"/>
  <c r="CW516" i="1"/>
  <c r="CP516" i="1"/>
  <c r="CP514" i="1"/>
  <c r="DX514" i="1"/>
  <c r="DJ514" i="1"/>
  <c r="DK514" i="1"/>
  <c r="M299" i="45"/>
  <c r="M292" i="45"/>
  <c r="M289" i="45"/>
  <c r="M291" i="45"/>
  <c r="M309" i="45" s="1"/>
  <c r="E309" i="45"/>
  <c r="M288" i="45"/>
  <c r="M298" i="45"/>
  <c r="M286" i="45"/>
  <c r="M281" i="45"/>
  <c r="M287" i="45"/>
  <c r="M300" i="45"/>
  <c r="M283" i="45"/>
  <c r="M301" i="45"/>
  <c r="M297" i="45"/>
  <c r="M290" i="45"/>
  <c r="M293" i="45"/>
  <c r="M285" i="45"/>
  <c r="M302" i="45"/>
  <c r="M295" i="45"/>
  <c r="M294" i="45"/>
  <c r="M282" i="45"/>
  <c r="M296" i="45"/>
  <c r="M280" i="45"/>
  <c r="M308" i="45" s="1"/>
  <c r="E308" i="45"/>
  <c r="M284" i="45"/>
  <c r="M145" i="45"/>
  <c r="M144" i="45"/>
  <c r="M375" i="45"/>
  <c r="M148" i="45"/>
  <c r="M70" i="45"/>
  <c r="M134" i="45"/>
  <c r="M65" i="45"/>
  <c r="E152" i="45"/>
  <c r="M124" i="45"/>
  <c r="M152" i="45" s="1"/>
  <c r="M54" i="45"/>
  <c r="M133" i="45"/>
  <c r="M60" i="45"/>
  <c r="M373" i="45"/>
  <c r="M131" i="45"/>
  <c r="M129" i="45"/>
  <c r="M382" i="45"/>
  <c r="M370" i="45"/>
  <c r="M68" i="45"/>
  <c r="M363" i="45"/>
  <c r="M358" i="45"/>
  <c r="M125" i="45"/>
  <c r="M147" i="45"/>
  <c r="M378" i="45"/>
  <c r="M67" i="45"/>
  <c r="M66" i="45"/>
  <c r="M377" i="45"/>
  <c r="M142" i="45"/>
  <c r="M64" i="45"/>
  <c r="M381" i="45"/>
  <c r="M57" i="45"/>
  <c r="M75" i="45" s="1"/>
  <c r="E75" i="45"/>
  <c r="E153" i="45"/>
  <c r="M135" i="45"/>
  <c r="M153" i="45" s="1"/>
  <c r="M368" i="45"/>
  <c r="M386" i="45" s="1"/>
  <c r="E386" i="45"/>
  <c r="M56" i="45"/>
  <c r="M367" i="45"/>
  <c r="M139" i="45"/>
  <c r="M372" i="45"/>
  <c r="M143" i="45"/>
  <c r="M46" i="45"/>
  <c r="M74" i="45" s="1"/>
  <c r="E74" i="45"/>
  <c r="E385" i="45"/>
  <c r="M357" i="45"/>
  <c r="M385" i="45" s="1"/>
  <c r="M359" i="45"/>
  <c r="M126" i="45"/>
  <c r="M48" i="45"/>
  <c r="M365" i="45"/>
  <c r="M132" i="45"/>
  <c r="M55" i="45"/>
  <c r="M366" i="45"/>
  <c r="M371" i="45"/>
  <c r="M140" i="45"/>
  <c r="M62" i="45"/>
  <c r="M53" i="45"/>
  <c r="M362" i="45"/>
  <c r="M51" i="45"/>
  <c r="AU207" i="45"/>
  <c r="M149" i="45"/>
  <c r="AU223" i="45"/>
  <c r="M137" i="45"/>
  <c r="M59" i="45"/>
  <c r="M146" i="45"/>
  <c r="AU213" i="45"/>
  <c r="M49" i="45"/>
  <c r="M130" i="45"/>
  <c r="M52" i="45"/>
  <c r="M141" i="45"/>
  <c r="M374" i="45"/>
  <c r="M63" i="45"/>
  <c r="M136" i="45"/>
  <c r="M47" i="45"/>
  <c r="M69" i="45"/>
  <c r="AI72" i="45" l="1"/>
  <c r="N72" i="45"/>
  <c r="CO516" i="1"/>
  <c r="CW514" i="1"/>
  <c r="CV516" i="1"/>
  <c r="DQ516" i="1"/>
  <c r="DK516" i="1"/>
  <c r="DY516" i="1"/>
  <c r="DJ515" i="1"/>
  <c r="DR515" i="1"/>
  <c r="CI515" i="1"/>
  <c r="CP517" i="1"/>
  <c r="CV515" i="1"/>
  <c r="DC516" i="1"/>
  <c r="CV517" i="1"/>
  <c r="DX516" i="1"/>
  <c r="DJ516" i="1"/>
  <c r="DR516" i="1"/>
  <c r="CI516" i="1"/>
  <c r="DX515" i="1"/>
  <c r="DK515" i="1"/>
  <c r="DY515" i="1"/>
  <c r="CV514" i="1"/>
  <c r="EF514" i="1"/>
  <c r="DC515" i="1"/>
  <c r="CI517" i="1"/>
  <c r="AU221" i="45"/>
  <c r="AU217" i="45"/>
  <c r="AU199" i="45"/>
  <c r="AU202" i="45"/>
  <c r="AU188" i="45"/>
  <c r="K295" i="45"/>
  <c r="AU288" i="45"/>
  <c r="AU289" i="45"/>
  <c r="AU299" i="45"/>
  <c r="AU218" i="45"/>
  <c r="AU210" i="45"/>
  <c r="AU224" i="45"/>
  <c r="AU205" i="45"/>
  <c r="AU220" i="45"/>
  <c r="AU216" i="45"/>
  <c r="AU227" i="45"/>
  <c r="AU214" i="45"/>
  <c r="AU225" i="45"/>
  <c r="AU203" i="45"/>
  <c r="AU212" i="45"/>
  <c r="AU226" i="45"/>
  <c r="AU208" i="45"/>
  <c r="AU206" i="45"/>
  <c r="AU222" i="45"/>
  <c r="AU209" i="45"/>
  <c r="EG517" i="1" l="1"/>
  <c r="DJ517" i="1"/>
  <c r="EN514" i="1"/>
  <c r="EV514" i="1"/>
  <c r="EM514" i="1"/>
  <c r="EU514" i="1"/>
  <c r="EG514" i="1"/>
  <c r="DC517" i="1"/>
  <c r="DR517" i="1"/>
  <c r="EU517" i="1"/>
  <c r="DX517" i="1"/>
  <c r="EN515" i="1"/>
  <c r="DQ515" i="1"/>
  <c r="EV517" i="1"/>
  <c r="DY517" i="1"/>
  <c r="EN517" i="1"/>
  <c r="DQ517" i="1"/>
  <c r="EF517" i="1"/>
  <c r="DK517" i="1"/>
  <c r="AU54" i="45"/>
  <c r="AU191" i="45"/>
  <c r="AU193" i="45"/>
  <c r="AU195" i="45"/>
  <c r="AU200" i="45"/>
  <c r="AU196" i="45"/>
  <c r="AU190" i="45"/>
  <c r="AU280" i="45"/>
  <c r="AU124" i="45"/>
  <c r="AU198" i="45"/>
  <c r="AU197" i="45"/>
  <c r="AU192" i="45"/>
  <c r="AU189" i="45"/>
  <c r="AU201" i="45"/>
  <c r="AU194" i="45"/>
  <c r="AU276" i="45"/>
  <c r="AU271" i="45"/>
  <c r="AU117" i="45"/>
  <c r="AU113" i="45"/>
  <c r="AU43" i="45"/>
  <c r="AU39" i="45"/>
  <c r="AU219" i="45"/>
  <c r="AU287" i="45"/>
  <c r="AU284" i="45"/>
  <c r="AU304" i="45"/>
  <c r="AU281" i="45"/>
  <c r="AU301" i="45"/>
  <c r="AU285" i="45"/>
  <c r="AU282" i="45"/>
  <c r="AU292" i="45"/>
  <c r="AU300" i="45"/>
  <c r="AU290" i="45"/>
  <c r="AU293" i="45"/>
  <c r="AU305" i="45"/>
  <c r="AU296" i="45"/>
  <c r="AU303" i="45"/>
  <c r="AU51" i="45"/>
  <c r="AU48" i="45"/>
  <c r="AU55" i="45"/>
  <c r="AU52" i="45"/>
  <c r="AU139" i="45"/>
  <c r="AU148" i="45"/>
  <c r="AU49" i="45"/>
  <c r="AU63" i="45"/>
  <c r="AU56" i="45"/>
  <c r="AU215" i="45"/>
  <c r="AU134" i="45"/>
  <c r="AU130" i="45"/>
  <c r="AU69" i="45"/>
  <c r="AU388" i="45" s="1"/>
  <c r="AU50" i="45"/>
  <c r="AU140" i="45"/>
  <c r="AU127" i="45"/>
  <c r="AU71" i="45"/>
  <c r="AU59" i="45"/>
  <c r="AU65" i="45"/>
  <c r="AU204" i="45"/>
  <c r="AU141" i="45"/>
  <c r="AU125" i="45"/>
  <c r="AU47" i="45"/>
  <c r="AU211" i="45"/>
  <c r="AU53" i="45"/>
  <c r="AU129" i="45"/>
  <c r="AU64" i="45"/>
  <c r="AU57" i="45" l="1"/>
  <c r="CO515" i="1"/>
  <c r="EF516" i="1"/>
  <c r="EM517" i="1"/>
  <c r="CO517" i="1"/>
  <c r="EU515" i="1"/>
  <c r="EV515" i="1"/>
  <c r="EG515" i="1"/>
  <c r="EM515" i="1"/>
  <c r="EN516" i="1"/>
  <c r="EV516" i="1"/>
  <c r="EU516" i="1"/>
  <c r="EG516" i="1"/>
  <c r="EM516" i="1"/>
  <c r="EF515" i="1"/>
  <c r="AU149" i="45"/>
  <c r="AU122" i="45"/>
  <c r="AU266" i="45"/>
  <c r="AU286" i="45"/>
  <c r="AU302" i="45"/>
  <c r="AU67" i="45"/>
  <c r="AU294" i="45"/>
  <c r="AU275" i="45"/>
  <c r="AU135" i="45"/>
  <c r="AU283" i="45"/>
  <c r="AU112" i="45"/>
  <c r="AU111" i="45"/>
  <c r="AU118" i="45"/>
  <c r="AU267" i="45"/>
  <c r="AU274" i="45"/>
  <c r="AU273" i="45"/>
  <c r="AU278" i="45"/>
  <c r="AU277" i="45"/>
  <c r="AU121" i="45"/>
  <c r="AU268" i="45"/>
  <c r="AU270" i="45"/>
  <c r="AU269" i="45"/>
  <c r="AU120" i="45"/>
  <c r="AU119" i="45"/>
  <c r="AU114" i="45"/>
  <c r="AU110" i="45"/>
  <c r="AU116" i="45"/>
  <c r="AU115" i="45"/>
  <c r="AU123" i="45"/>
  <c r="AU279" i="45"/>
  <c r="AU272" i="45"/>
  <c r="AU44" i="45"/>
  <c r="AU40" i="45"/>
  <c r="AU41" i="45"/>
  <c r="AU45" i="45"/>
  <c r="AU42" i="45"/>
  <c r="AU46" i="45"/>
  <c r="AU143" i="45"/>
  <c r="AU146" i="45"/>
  <c r="AU132" i="45"/>
  <c r="AU136" i="45"/>
  <c r="AU138" i="45"/>
  <c r="AU297" i="45"/>
  <c r="AU291" i="45"/>
  <c r="O294" i="45"/>
  <c r="AU295" i="45"/>
  <c r="AU298" i="45"/>
  <c r="AU62" i="45"/>
  <c r="AU60" i="45"/>
  <c r="AU126" i="45"/>
  <c r="AU70" i="45"/>
  <c r="AU131" i="45"/>
  <c r="AU66" i="45"/>
  <c r="AU68" i="45"/>
  <c r="AU142" i="45"/>
  <c r="AU147" i="45"/>
  <c r="AU144" i="45"/>
  <c r="AU145" i="45"/>
  <c r="AU61" i="45"/>
  <c r="AU133" i="45"/>
  <c r="AU128" i="45"/>
  <c r="AU137" i="45"/>
  <c r="AU58" i="45"/>
  <c r="CO514" i="1" l="1"/>
  <c r="BR35" i="72" l="1"/>
  <c r="BS35" i="72" l="1"/>
  <c r="CD35" i="72" s="1"/>
  <c r="CE35" i="72" s="1"/>
  <c r="CO519" i="1" l="1"/>
  <c r="CW519" i="1"/>
  <c r="CI519" i="1"/>
  <c r="DC519" i="1"/>
  <c r="CV519" i="1"/>
  <c r="CP519" i="1"/>
  <c r="AD22" i="72" l="1"/>
  <c r="AI22" i="72" s="1"/>
  <c r="AD17" i="72"/>
  <c r="AI17" i="72" s="1"/>
  <c r="AD15" i="72"/>
  <c r="AI15" i="72" s="1"/>
  <c r="AD29" i="72"/>
  <c r="AI29" i="72" s="1"/>
  <c r="AD30" i="72"/>
  <c r="AI30" i="72" s="1"/>
  <c r="AD20" i="72"/>
  <c r="AI20" i="72" s="1"/>
  <c r="AD19" i="72"/>
  <c r="AI19" i="72" s="1"/>
  <c r="AD27" i="72"/>
  <c r="AI27" i="72" s="1"/>
  <c r="AD28" i="72"/>
  <c r="AI28" i="72" s="1"/>
  <c r="AD32" i="72"/>
  <c r="AI32" i="72" s="1"/>
  <c r="AD24" i="72"/>
  <c r="AI24" i="72" s="1"/>
  <c r="AD33" i="72"/>
  <c r="AI33" i="72" s="1"/>
  <c r="AD16" i="72"/>
  <c r="AI16" i="72" s="1"/>
  <c r="AD21" i="72"/>
  <c r="AI21" i="72" s="1"/>
  <c r="AD26" i="72"/>
  <c r="AI26" i="72" s="1"/>
  <c r="AD18" i="72"/>
  <c r="AI18" i="72" s="1"/>
  <c r="AD23" i="72"/>
  <c r="AI23" i="72" s="1"/>
  <c r="AD25" i="72"/>
  <c r="AI25" i="72" s="1"/>
  <c r="AD34" i="72"/>
  <c r="AI34" i="72" s="1"/>
  <c r="AD35" i="72"/>
  <c r="AI35" i="72" s="1"/>
  <c r="AD31" i="72"/>
  <c r="AI31" i="72" s="1"/>
  <c r="K251" i="1" l="1"/>
  <c r="S251" i="1"/>
  <c r="I252" i="1"/>
  <c r="Q252" i="1"/>
  <c r="D253" i="1"/>
  <c r="O253" i="1"/>
  <c r="U251" i="1"/>
  <c r="S252" i="1"/>
  <c r="Q253" i="1"/>
  <c r="D254" i="1"/>
  <c r="O254" i="1"/>
  <c r="W254" i="1"/>
  <c r="M255" i="1"/>
  <c r="U255" i="1"/>
  <c r="K256" i="1"/>
  <c r="S256" i="1"/>
  <c r="I257" i="1"/>
  <c r="Q257" i="1"/>
  <c r="D258" i="1"/>
  <c r="O258" i="1"/>
  <c r="W258" i="1"/>
  <c r="M259" i="1"/>
  <c r="U259" i="1"/>
  <c r="K260" i="1"/>
  <c r="P260" i="1"/>
  <c r="T260" i="1"/>
  <c r="J261" i="1"/>
  <c r="N261" i="1"/>
  <c r="R261" i="1"/>
  <c r="V261" i="1"/>
  <c r="E262" i="1"/>
  <c r="L262" i="1"/>
  <c r="P262" i="1"/>
  <c r="T262" i="1"/>
  <c r="J263" i="1"/>
  <c r="N263" i="1"/>
  <c r="R263" i="1"/>
  <c r="V263" i="1"/>
  <c r="E264" i="1"/>
  <c r="L264" i="1"/>
  <c r="P264" i="1"/>
  <c r="T264" i="1"/>
  <c r="J265" i="1"/>
  <c r="N265" i="1"/>
  <c r="R265" i="1"/>
  <c r="V265" i="1"/>
  <c r="E266" i="1"/>
  <c r="L266" i="1"/>
  <c r="P266" i="1"/>
  <c r="T266" i="1"/>
  <c r="J267" i="1"/>
  <c r="N267" i="1"/>
  <c r="R267" i="1"/>
  <c r="V267" i="1"/>
  <c r="E268" i="1"/>
  <c r="L268" i="1"/>
  <c r="P268" i="1"/>
  <c r="T268" i="1"/>
  <c r="J269" i="1"/>
  <c r="N269" i="1"/>
  <c r="R269" i="1"/>
  <c r="V269" i="1"/>
  <c r="E270" i="1"/>
  <c r="L270" i="1"/>
  <c r="P270" i="1"/>
  <c r="T270" i="1"/>
  <c r="J271" i="1"/>
  <c r="N271" i="1"/>
  <c r="R271" i="1"/>
  <c r="V271" i="1"/>
  <c r="E272" i="1"/>
  <c r="L272" i="1"/>
  <c r="P272" i="1"/>
  <c r="T272" i="1"/>
  <c r="D251" i="1"/>
  <c r="O251" i="1"/>
  <c r="W251" i="1"/>
  <c r="M252" i="1"/>
  <c r="U252" i="1"/>
  <c r="K253" i="1"/>
  <c r="M251" i="1"/>
  <c r="K252" i="1"/>
  <c r="I253" i="1"/>
  <c r="U253" i="1"/>
  <c r="K254" i="1"/>
  <c r="S254" i="1"/>
  <c r="I255" i="1"/>
  <c r="Q255" i="1"/>
  <c r="D256" i="1"/>
  <c r="O256" i="1"/>
  <c r="W256" i="1"/>
  <c r="M257" i="1"/>
  <c r="U257" i="1"/>
  <c r="K258" i="1"/>
  <c r="S258" i="1"/>
  <c r="I259" i="1"/>
  <c r="Q259" i="1"/>
  <c r="D260" i="1"/>
  <c r="N260" i="1"/>
  <c r="R260" i="1"/>
  <c r="V260" i="1"/>
  <c r="E261" i="1"/>
  <c r="L261" i="1"/>
  <c r="P261" i="1"/>
  <c r="T261" i="1"/>
  <c r="J262" i="1"/>
  <c r="N262" i="1"/>
  <c r="R262" i="1"/>
  <c r="V262" i="1"/>
  <c r="E263" i="1"/>
  <c r="L263" i="1"/>
  <c r="P263" i="1"/>
  <c r="T263" i="1"/>
  <c r="J264" i="1"/>
  <c r="N264" i="1"/>
  <c r="R264" i="1"/>
  <c r="V264" i="1"/>
  <c r="E265" i="1"/>
  <c r="L265" i="1"/>
  <c r="P265" i="1"/>
  <c r="T265" i="1"/>
  <c r="J266" i="1"/>
  <c r="N266" i="1"/>
  <c r="R266" i="1"/>
  <c r="V266" i="1"/>
  <c r="E267" i="1"/>
  <c r="L267" i="1"/>
  <c r="P267" i="1"/>
  <c r="T267" i="1"/>
  <c r="J268" i="1"/>
  <c r="N268" i="1"/>
  <c r="R268" i="1"/>
  <c r="V268" i="1"/>
  <c r="E269" i="1"/>
  <c r="L269" i="1"/>
  <c r="P269" i="1"/>
  <c r="T269" i="1"/>
  <c r="J270" i="1"/>
  <c r="N270" i="1"/>
  <c r="R270" i="1"/>
  <c r="V270" i="1"/>
  <c r="E271" i="1"/>
  <c r="L271" i="1"/>
  <c r="P271" i="1"/>
  <c r="T271" i="1"/>
  <c r="J272" i="1"/>
  <c r="N272" i="1"/>
  <c r="R272" i="1"/>
  <c r="V272" i="1"/>
  <c r="E273" i="1"/>
  <c r="L273" i="1"/>
  <c r="P273" i="1"/>
  <c r="T273" i="1"/>
  <c r="J274" i="1"/>
  <c r="N274" i="1"/>
  <c r="R274" i="1"/>
  <c r="V274" i="1"/>
  <c r="E275" i="1"/>
  <c r="I251" i="1"/>
  <c r="D252" i="1"/>
  <c r="W252" i="1"/>
  <c r="S253" i="1"/>
  <c r="I254" i="1"/>
  <c r="Q254" i="1"/>
  <c r="D255" i="1"/>
  <c r="O255" i="1"/>
  <c r="W255" i="1"/>
  <c r="M256" i="1"/>
  <c r="U256" i="1"/>
  <c r="K257" i="1"/>
  <c r="S257" i="1"/>
  <c r="I258" i="1"/>
  <c r="Q258" i="1"/>
  <c r="D259" i="1"/>
  <c r="O259" i="1"/>
  <c r="W259" i="1"/>
  <c r="M260" i="1"/>
  <c r="Q260" i="1"/>
  <c r="U260" i="1"/>
  <c r="D261" i="1"/>
  <c r="K261" i="1"/>
  <c r="O261" i="1"/>
  <c r="S261" i="1"/>
  <c r="W261" i="1"/>
  <c r="I262" i="1"/>
  <c r="M262" i="1"/>
  <c r="Q262" i="1"/>
  <c r="U262" i="1"/>
  <c r="D263" i="1"/>
  <c r="K263" i="1"/>
  <c r="O263" i="1"/>
  <c r="S263" i="1"/>
  <c r="W263" i="1"/>
  <c r="I264" i="1"/>
  <c r="M264" i="1"/>
  <c r="Q264" i="1"/>
  <c r="U264" i="1"/>
  <c r="D265" i="1"/>
  <c r="K265" i="1"/>
  <c r="O265" i="1"/>
  <c r="S265" i="1"/>
  <c r="W265" i="1"/>
  <c r="I266" i="1"/>
  <c r="M266" i="1"/>
  <c r="Q266" i="1"/>
  <c r="U266" i="1"/>
  <c r="D267" i="1"/>
  <c r="K267" i="1"/>
  <c r="O267" i="1"/>
  <c r="S267" i="1"/>
  <c r="W267" i="1"/>
  <c r="I268" i="1"/>
  <c r="M268" i="1"/>
  <c r="Q268" i="1"/>
  <c r="U268" i="1"/>
  <c r="D269" i="1"/>
  <c r="K269" i="1"/>
  <c r="O269" i="1"/>
  <c r="S269" i="1"/>
  <c r="W269" i="1"/>
  <c r="I270" i="1"/>
  <c r="M270" i="1"/>
  <c r="Q270" i="1"/>
  <c r="U270" i="1"/>
  <c r="D271" i="1"/>
  <c r="K271" i="1"/>
  <c r="O271" i="1"/>
  <c r="S271" i="1"/>
  <c r="W271" i="1"/>
  <c r="I272" i="1"/>
  <c r="M272" i="1"/>
  <c r="Q272" i="1"/>
  <c r="U272" i="1"/>
  <c r="D273" i="1"/>
  <c r="K273" i="1"/>
  <c r="O273" i="1"/>
  <c r="S273" i="1"/>
  <c r="W273" i="1"/>
  <c r="I274" i="1"/>
  <c r="M274" i="1"/>
  <c r="Q274" i="1"/>
  <c r="U274" i="1"/>
  <c r="D275" i="1"/>
  <c r="K275" i="1"/>
  <c r="O275" i="1"/>
  <c r="S275" i="1"/>
  <c r="W275" i="1"/>
  <c r="I276" i="1"/>
  <c r="M276" i="1"/>
  <c r="Q276" i="1"/>
  <c r="U276" i="1"/>
  <c r="D277" i="1"/>
  <c r="K277" i="1"/>
  <c r="O277" i="1"/>
  <c r="S277" i="1"/>
  <c r="W277" i="1"/>
  <c r="I278" i="1"/>
  <c r="M278" i="1"/>
  <c r="Q278" i="1"/>
  <c r="U278" i="1"/>
  <c r="D279" i="1"/>
  <c r="K279" i="1"/>
  <c r="O279" i="1"/>
  <c r="S279" i="1"/>
  <c r="W279" i="1"/>
  <c r="I280" i="1"/>
  <c r="M280" i="1"/>
  <c r="Q280" i="1"/>
  <c r="U280" i="1"/>
  <c r="D281" i="1"/>
  <c r="K281" i="1"/>
  <c r="O281" i="1"/>
  <c r="S281" i="1"/>
  <c r="W281" i="1"/>
  <c r="I282" i="1"/>
  <c r="M282" i="1"/>
  <c r="Q282" i="1"/>
  <c r="U282" i="1"/>
  <c r="D283" i="1"/>
  <c r="K283" i="1"/>
  <c r="O283" i="1"/>
  <c r="S283" i="1"/>
  <c r="W283" i="1"/>
  <c r="I284" i="1"/>
  <c r="M284" i="1"/>
  <c r="Q284" i="1"/>
  <c r="U284" i="1"/>
  <c r="D285" i="1"/>
  <c r="K285" i="1"/>
  <c r="O285" i="1"/>
  <c r="S285" i="1"/>
  <c r="W285" i="1"/>
  <c r="I286" i="1"/>
  <c r="M286" i="1"/>
  <c r="Q286" i="1"/>
  <c r="U286" i="1"/>
  <c r="D287" i="1"/>
  <c r="K287" i="1"/>
  <c r="O287" i="1"/>
  <c r="S287" i="1"/>
  <c r="W287" i="1"/>
  <c r="I288" i="1"/>
  <c r="M288" i="1"/>
  <c r="Q288" i="1"/>
  <c r="U288" i="1"/>
  <c r="D289" i="1"/>
  <c r="K289" i="1"/>
  <c r="O289" i="1"/>
  <c r="S289" i="1"/>
  <c r="W289" i="1"/>
  <c r="I290" i="1"/>
  <c r="M290" i="1"/>
  <c r="Q290" i="1"/>
  <c r="U290" i="1"/>
  <c r="D291" i="1"/>
  <c r="K291" i="1"/>
  <c r="O291" i="1"/>
  <c r="S291" i="1"/>
  <c r="J273" i="1"/>
  <c r="N273" i="1"/>
  <c r="R273" i="1"/>
  <c r="V273" i="1"/>
  <c r="E274" i="1"/>
  <c r="L274" i="1"/>
  <c r="P274" i="1"/>
  <c r="T274" i="1"/>
  <c r="J275" i="1"/>
  <c r="Q251" i="1"/>
  <c r="O252" i="1"/>
  <c r="M253" i="1"/>
  <c r="W253" i="1"/>
  <c r="M254" i="1"/>
  <c r="U254" i="1"/>
  <c r="K255" i="1"/>
  <c r="S255" i="1"/>
  <c r="I256" i="1"/>
  <c r="Q256" i="1"/>
  <c r="D257" i="1"/>
  <c r="O257" i="1"/>
  <c r="W257" i="1"/>
  <c r="M258" i="1"/>
  <c r="U258" i="1"/>
  <c r="K259" i="1"/>
  <c r="S259" i="1"/>
  <c r="I260" i="1"/>
  <c r="O260" i="1"/>
  <c r="S260" i="1"/>
  <c r="W260" i="1"/>
  <c r="I261" i="1"/>
  <c r="M261" i="1"/>
  <c r="Q261" i="1"/>
  <c r="U261" i="1"/>
  <c r="D262" i="1"/>
  <c r="K262" i="1"/>
  <c r="O262" i="1"/>
  <c r="S262" i="1"/>
  <c r="W262" i="1"/>
  <c r="I263" i="1"/>
  <c r="M263" i="1"/>
  <c r="Q263" i="1"/>
  <c r="U263" i="1"/>
  <c r="D264" i="1"/>
  <c r="K264" i="1"/>
  <c r="O264" i="1"/>
  <c r="S264" i="1"/>
  <c r="W264" i="1"/>
  <c r="I265" i="1"/>
  <c r="M265" i="1"/>
  <c r="Q265" i="1"/>
  <c r="U265" i="1"/>
  <c r="D266" i="1"/>
  <c r="K266" i="1"/>
  <c r="O266" i="1"/>
  <c r="S266" i="1"/>
  <c r="W266" i="1"/>
  <c r="I267" i="1"/>
  <c r="M267" i="1"/>
  <c r="Q267" i="1"/>
  <c r="U267" i="1"/>
  <c r="D268" i="1"/>
  <c r="K268" i="1"/>
  <c r="O268" i="1"/>
  <c r="S268" i="1"/>
  <c r="W268" i="1"/>
  <c r="I269" i="1"/>
  <c r="M269" i="1"/>
  <c r="Q269" i="1"/>
  <c r="U269" i="1"/>
  <c r="D270" i="1"/>
  <c r="K270" i="1"/>
  <c r="O270" i="1"/>
  <c r="S270" i="1"/>
  <c r="W270" i="1"/>
  <c r="I271" i="1"/>
  <c r="M271" i="1"/>
  <c r="Q271" i="1"/>
  <c r="U271" i="1"/>
  <c r="D272" i="1"/>
  <c r="K272" i="1"/>
  <c r="O272" i="1"/>
  <c r="S272" i="1"/>
  <c r="W272" i="1"/>
  <c r="I273" i="1"/>
  <c r="M273" i="1"/>
  <c r="Q273" i="1"/>
  <c r="U273" i="1"/>
  <c r="D274" i="1"/>
  <c r="K274" i="1"/>
  <c r="O274" i="1"/>
  <c r="S274" i="1"/>
  <c r="W274" i="1"/>
  <c r="I275" i="1"/>
  <c r="M275" i="1"/>
  <c r="Q275" i="1"/>
  <c r="U275" i="1"/>
  <c r="D276" i="1"/>
  <c r="K276" i="1"/>
  <c r="O276" i="1"/>
  <c r="S276" i="1"/>
  <c r="W276" i="1"/>
  <c r="I277" i="1"/>
  <c r="M277" i="1"/>
  <c r="Q277" i="1"/>
  <c r="U277" i="1"/>
  <c r="D278" i="1"/>
  <c r="K278" i="1"/>
  <c r="O278" i="1"/>
  <c r="S278" i="1"/>
  <c r="W278" i="1"/>
  <c r="I279" i="1"/>
  <c r="M279" i="1"/>
  <c r="Q279" i="1"/>
  <c r="U279" i="1"/>
  <c r="D280" i="1"/>
  <c r="K280" i="1"/>
  <c r="O280" i="1"/>
  <c r="S280" i="1"/>
  <c r="W280" i="1"/>
  <c r="I281" i="1"/>
  <c r="M281" i="1"/>
  <c r="Q281" i="1"/>
  <c r="U281" i="1"/>
  <c r="D282" i="1"/>
  <c r="K282" i="1"/>
  <c r="O282" i="1"/>
  <c r="S282" i="1"/>
  <c r="W282" i="1"/>
  <c r="I283" i="1"/>
  <c r="M283" i="1"/>
  <c r="Q283" i="1"/>
  <c r="U283" i="1"/>
  <c r="D284" i="1"/>
  <c r="K284" i="1"/>
  <c r="O284" i="1"/>
  <c r="S284" i="1"/>
  <c r="W284" i="1"/>
  <c r="I285" i="1"/>
  <c r="M285" i="1"/>
  <c r="Q285" i="1"/>
  <c r="U285" i="1"/>
  <c r="D286" i="1"/>
  <c r="K286" i="1"/>
  <c r="O286" i="1"/>
  <c r="S286" i="1"/>
  <c r="W286" i="1"/>
  <c r="I287" i="1"/>
  <c r="M287" i="1"/>
  <c r="Q287" i="1"/>
  <c r="U287" i="1"/>
  <c r="D288" i="1"/>
  <c r="K288" i="1"/>
  <c r="O288" i="1"/>
  <c r="S288" i="1"/>
  <c r="W288" i="1"/>
  <c r="I289" i="1"/>
  <c r="M289" i="1"/>
  <c r="Q289" i="1"/>
  <c r="U289" i="1"/>
  <c r="D290" i="1"/>
  <c r="K290" i="1"/>
  <c r="O290" i="1"/>
  <c r="S290" i="1"/>
  <c r="W290" i="1"/>
  <c r="M291" i="1"/>
  <c r="U291" i="1"/>
  <c r="L275" i="1"/>
  <c r="P275" i="1"/>
  <c r="T275" i="1"/>
  <c r="J276" i="1"/>
  <c r="N276" i="1"/>
  <c r="R276" i="1"/>
  <c r="V276" i="1"/>
  <c r="E277" i="1"/>
  <c r="L277" i="1"/>
  <c r="P277" i="1"/>
  <c r="T277" i="1"/>
  <c r="J278" i="1"/>
  <c r="N278" i="1"/>
  <c r="R278" i="1"/>
  <c r="V278" i="1"/>
  <c r="E279" i="1"/>
  <c r="L279" i="1"/>
  <c r="P279" i="1"/>
  <c r="T279" i="1"/>
  <c r="J280" i="1"/>
  <c r="N280" i="1"/>
  <c r="R280" i="1"/>
  <c r="V280" i="1"/>
  <c r="E281" i="1"/>
  <c r="L281" i="1"/>
  <c r="P281" i="1"/>
  <c r="T281" i="1"/>
  <c r="J282" i="1"/>
  <c r="N282" i="1"/>
  <c r="R282" i="1"/>
  <c r="V282" i="1"/>
  <c r="E283" i="1"/>
  <c r="L283" i="1"/>
  <c r="P283" i="1"/>
  <c r="T283" i="1"/>
  <c r="J284" i="1"/>
  <c r="N284" i="1"/>
  <c r="R284" i="1"/>
  <c r="V284" i="1"/>
  <c r="E285" i="1"/>
  <c r="L285" i="1"/>
  <c r="P285" i="1"/>
  <c r="T285" i="1"/>
  <c r="J286" i="1"/>
  <c r="N286" i="1"/>
  <c r="R286" i="1"/>
  <c r="V286" i="1"/>
  <c r="E287" i="1"/>
  <c r="L287" i="1"/>
  <c r="P287" i="1"/>
  <c r="T287" i="1"/>
  <c r="J288" i="1"/>
  <c r="N288" i="1"/>
  <c r="R288" i="1"/>
  <c r="V288" i="1"/>
  <c r="E289" i="1"/>
  <c r="L289" i="1"/>
  <c r="P289" i="1"/>
  <c r="T289" i="1"/>
  <c r="J290" i="1"/>
  <c r="N290" i="1"/>
  <c r="R290" i="1"/>
  <c r="V290" i="1"/>
  <c r="E291" i="1"/>
  <c r="L291" i="1"/>
  <c r="P291" i="1"/>
  <c r="T291" i="1"/>
  <c r="L260" i="1"/>
  <c r="V259" i="1"/>
  <c r="N259" i="1"/>
  <c r="P258" i="1"/>
  <c r="E258" i="1"/>
  <c r="R257" i="1"/>
  <c r="J257" i="1"/>
  <c r="T256" i="1"/>
  <c r="L256" i="1"/>
  <c r="V255" i="1"/>
  <c r="N255" i="1"/>
  <c r="P254" i="1"/>
  <c r="E254" i="1"/>
  <c r="R253" i="1"/>
  <c r="J253" i="1"/>
  <c r="T252" i="1"/>
  <c r="L252" i="1"/>
  <c r="V251" i="1"/>
  <c r="N251" i="1"/>
  <c r="J260" i="1"/>
  <c r="T259" i="1"/>
  <c r="L259" i="1"/>
  <c r="V258" i="1"/>
  <c r="N258" i="1"/>
  <c r="P257" i="1"/>
  <c r="E257" i="1"/>
  <c r="R256" i="1"/>
  <c r="J256" i="1"/>
  <c r="T255" i="1"/>
  <c r="L255" i="1"/>
  <c r="V254" i="1"/>
  <c r="N254" i="1"/>
  <c r="P253" i="1"/>
  <c r="E253" i="1"/>
  <c r="R252" i="1"/>
  <c r="J252" i="1"/>
  <c r="T251" i="1"/>
  <c r="L251" i="1"/>
  <c r="I291" i="1"/>
  <c r="Q291" i="1"/>
  <c r="W291" i="1"/>
  <c r="N275" i="1"/>
  <c r="R275" i="1"/>
  <c r="V275" i="1"/>
  <c r="E276" i="1"/>
  <c r="L276" i="1"/>
  <c r="P276" i="1"/>
  <c r="T276" i="1"/>
  <c r="J277" i="1"/>
  <c r="N277" i="1"/>
  <c r="R277" i="1"/>
  <c r="V277" i="1"/>
  <c r="E278" i="1"/>
  <c r="L278" i="1"/>
  <c r="P278" i="1"/>
  <c r="T278" i="1"/>
  <c r="J279" i="1"/>
  <c r="N279" i="1"/>
  <c r="R279" i="1"/>
  <c r="V279" i="1"/>
  <c r="E280" i="1"/>
  <c r="L280" i="1"/>
  <c r="P280" i="1"/>
  <c r="T280" i="1"/>
  <c r="J281" i="1"/>
  <c r="N281" i="1"/>
  <c r="R281" i="1"/>
  <c r="V281" i="1"/>
  <c r="E282" i="1"/>
  <c r="L282" i="1"/>
  <c r="P282" i="1"/>
  <c r="T282" i="1"/>
  <c r="J283" i="1"/>
  <c r="N283" i="1"/>
  <c r="R283" i="1"/>
  <c r="V283" i="1"/>
  <c r="E284" i="1"/>
  <c r="L284" i="1"/>
  <c r="P284" i="1"/>
  <c r="T284" i="1"/>
  <c r="J285" i="1"/>
  <c r="N285" i="1"/>
  <c r="R285" i="1"/>
  <c r="V285" i="1"/>
  <c r="E286" i="1"/>
  <c r="L286" i="1"/>
  <c r="P286" i="1"/>
  <c r="T286" i="1"/>
  <c r="J287" i="1"/>
  <c r="N287" i="1"/>
  <c r="R287" i="1"/>
  <c r="V287" i="1"/>
  <c r="E288" i="1"/>
  <c r="L288" i="1"/>
  <c r="P288" i="1"/>
  <c r="T288" i="1"/>
  <c r="J289" i="1"/>
  <c r="N289" i="1"/>
  <c r="R289" i="1"/>
  <c r="V289" i="1"/>
  <c r="E290" i="1"/>
  <c r="L290" i="1"/>
  <c r="P290" i="1"/>
  <c r="T290" i="1"/>
  <c r="J291" i="1"/>
  <c r="N291" i="1"/>
  <c r="R291" i="1"/>
  <c r="V291" i="1"/>
  <c r="E260" i="1"/>
  <c r="R259" i="1"/>
  <c r="J259" i="1"/>
  <c r="T258" i="1"/>
  <c r="L258" i="1"/>
  <c r="V257" i="1"/>
  <c r="N257" i="1"/>
  <c r="P256" i="1"/>
  <c r="E256" i="1"/>
  <c r="R255" i="1"/>
  <c r="J255" i="1"/>
  <c r="T254" i="1"/>
  <c r="L254" i="1"/>
  <c r="V253" i="1"/>
  <c r="N253" i="1"/>
  <c r="P252" i="1"/>
  <c r="E252" i="1"/>
  <c r="R251" i="1"/>
  <c r="J251" i="1"/>
  <c r="P259" i="1"/>
  <c r="E259" i="1"/>
  <c r="R258" i="1"/>
  <c r="J258" i="1"/>
  <c r="T257" i="1"/>
  <c r="L257" i="1"/>
  <c r="V256" i="1"/>
  <c r="N256" i="1"/>
  <c r="P255" i="1"/>
  <c r="E255" i="1"/>
  <c r="R254" i="1"/>
  <c r="J254" i="1"/>
  <c r="T253" i="1"/>
  <c r="L253" i="1"/>
  <c r="V252" i="1"/>
  <c r="N252" i="1"/>
  <c r="P251" i="1"/>
  <c r="E251" i="1"/>
  <c r="AB251" i="1" l="1"/>
  <c r="AS252" i="1"/>
  <c r="AO254" i="1"/>
  <c r="AI257" i="1"/>
  <c r="AB259" i="1"/>
  <c r="AO251" i="1"/>
  <c r="AI254" i="1"/>
  <c r="AB256" i="1"/>
  <c r="C257" i="1"/>
  <c r="U16" i="54"/>
  <c r="AQ258" i="1"/>
  <c r="AO259" i="1"/>
  <c r="AS291" i="1"/>
  <c r="AK291" i="1"/>
  <c r="U50" i="54"/>
  <c r="C291" i="1"/>
  <c r="AM290" i="1"/>
  <c r="AB290" i="1"/>
  <c r="AO289" i="1"/>
  <c r="AG289" i="1"/>
  <c r="AQ288" i="1"/>
  <c r="AI288" i="1"/>
  <c r="AS287" i="1"/>
  <c r="AK287" i="1"/>
  <c r="C287" i="1"/>
  <c r="U46" i="54"/>
  <c r="AM286" i="1"/>
  <c r="AB286" i="1"/>
  <c r="AO285" i="1"/>
  <c r="AG285" i="1"/>
  <c r="AQ284" i="1"/>
  <c r="AI284" i="1"/>
  <c r="AS283" i="1"/>
  <c r="AK283" i="1"/>
  <c r="C283" i="1"/>
  <c r="U42" i="54"/>
  <c r="AM282" i="1"/>
  <c r="AB282" i="1"/>
  <c r="AO281" i="1"/>
  <c r="AG281" i="1"/>
  <c r="AQ280" i="1"/>
  <c r="AI280" i="1"/>
  <c r="AS279" i="1"/>
  <c r="AK279" i="1"/>
  <c r="U38" i="54"/>
  <c r="C279" i="1"/>
  <c r="AM278" i="1"/>
  <c r="AB278" i="1"/>
  <c r="AO277" i="1"/>
  <c r="AG277" i="1"/>
  <c r="AQ276" i="1"/>
  <c r="AI276" i="1"/>
  <c r="AS275" i="1"/>
  <c r="AK275" i="1"/>
  <c r="AN291" i="1"/>
  <c r="AI251" i="1"/>
  <c r="AG252" i="1"/>
  <c r="AB253" i="1"/>
  <c r="C254" i="1"/>
  <c r="U13" i="54"/>
  <c r="AS254" i="1"/>
  <c r="AQ255" i="1"/>
  <c r="AO256" i="1"/>
  <c r="AM257" i="1"/>
  <c r="AK258" i="1"/>
  <c r="AI259" i="1"/>
  <c r="AG260" i="1"/>
  <c r="AS251" i="1"/>
  <c r="AQ252" i="1"/>
  <c r="AO253" i="1"/>
  <c r="AM254" i="1"/>
  <c r="AK255" i="1"/>
  <c r="AI256" i="1"/>
  <c r="AG257" i="1"/>
  <c r="AB258" i="1"/>
  <c r="U18" i="54"/>
  <c r="C259" i="1"/>
  <c r="AS259" i="1"/>
  <c r="AQ291" i="1"/>
  <c r="AI291" i="1"/>
  <c r="AS290" i="1"/>
  <c r="AK290" i="1"/>
  <c r="C290" i="1"/>
  <c r="U49" i="54"/>
  <c r="AM289" i="1"/>
  <c r="AB289" i="1"/>
  <c r="AO288" i="1"/>
  <c r="AG288" i="1"/>
  <c r="AQ287" i="1"/>
  <c r="AI287" i="1"/>
  <c r="AS286" i="1"/>
  <c r="AK286" i="1"/>
  <c r="C286" i="1"/>
  <c r="U45" i="54"/>
  <c r="AM285" i="1"/>
  <c r="AB285" i="1"/>
  <c r="AO284" i="1"/>
  <c r="AG284" i="1"/>
  <c r="AQ283" i="1"/>
  <c r="AI283" i="1"/>
  <c r="AS282" i="1"/>
  <c r="AK282" i="1"/>
  <c r="C282" i="1"/>
  <c r="U41" i="54"/>
  <c r="AM281" i="1"/>
  <c r="AB281" i="1"/>
  <c r="AO280" i="1"/>
  <c r="AG280" i="1"/>
  <c r="AQ279" i="1"/>
  <c r="AI279" i="1"/>
  <c r="AS278" i="1"/>
  <c r="AK278" i="1"/>
  <c r="U37" i="54"/>
  <c r="C278" i="1"/>
  <c r="AM277" i="1"/>
  <c r="AB277" i="1"/>
  <c r="AO276" i="1"/>
  <c r="AG276" i="1"/>
  <c r="AQ275" i="1"/>
  <c r="AI275" i="1"/>
  <c r="AJ291" i="1"/>
  <c r="AP290" i="1"/>
  <c r="AH290" i="1"/>
  <c r="AR289" i="1"/>
  <c r="AJ289" i="1"/>
  <c r="AT288" i="1"/>
  <c r="AL288" i="1"/>
  <c r="AA288" i="1"/>
  <c r="AN287" i="1"/>
  <c r="AF287" i="1"/>
  <c r="AP286" i="1"/>
  <c r="AH286" i="1"/>
  <c r="AR285" i="1"/>
  <c r="AJ285" i="1"/>
  <c r="AT284" i="1"/>
  <c r="AL284" i="1"/>
  <c r="AA284" i="1"/>
  <c r="AN283" i="1"/>
  <c r="AF283" i="1"/>
  <c r="AP282" i="1"/>
  <c r="AH282" i="1"/>
  <c r="AR281" i="1"/>
  <c r="AJ281" i="1"/>
  <c r="AT280" i="1"/>
  <c r="AL280" i="1"/>
  <c r="AA280" i="1"/>
  <c r="AN279" i="1"/>
  <c r="AF279" i="1"/>
  <c r="AP278" i="1"/>
  <c r="AH278" i="1"/>
  <c r="AR277" i="1"/>
  <c r="AJ277" i="1"/>
  <c r="AT276" i="1"/>
  <c r="AL276" i="1"/>
  <c r="AA276" i="1"/>
  <c r="AN275" i="1"/>
  <c r="AF275" i="1"/>
  <c r="AP274" i="1"/>
  <c r="AH274" i="1"/>
  <c r="AR273" i="1"/>
  <c r="AJ273" i="1"/>
  <c r="AT272" i="1"/>
  <c r="AL272" i="1"/>
  <c r="AA272" i="1"/>
  <c r="AN271" i="1"/>
  <c r="AF271" i="1"/>
  <c r="AP270" i="1"/>
  <c r="AH270" i="1"/>
  <c r="AR269" i="1"/>
  <c r="AJ269" i="1"/>
  <c r="AT268" i="1"/>
  <c r="AL268" i="1"/>
  <c r="AA268" i="1"/>
  <c r="AN267" i="1"/>
  <c r="AF267" i="1"/>
  <c r="AP266" i="1"/>
  <c r="AH266" i="1"/>
  <c r="AR265" i="1"/>
  <c r="AJ265" i="1"/>
  <c r="AT264" i="1"/>
  <c r="AL264" i="1"/>
  <c r="AA264" i="1"/>
  <c r="AN263" i="1"/>
  <c r="AF263" i="1"/>
  <c r="AP262" i="1"/>
  <c r="AH262" i="1"/>
  <c r="AR261" i="1"/>
  <c r="AJ261" i="1"/>
  <c r="AT260" i="1"/>
  <c r="AL260" i="1"/>
  <c r="AP259" i="1"/>
  <c r="AR258" i="1"/>
  <c r="AT257" i="1"/>
  <c r="AA257" i="1"/>
  <c r="AF256" i="1"/>
  <c r="AH255" i="1"/>
  <c r="AJ254" i="1"/>
  <c r="AJ253" i="1"/>
  <c r="AN251" i="1"/>
  <c r="U34" i="54"/>
  <c r="C275" i="1"/>
  <c r="AM274" i="1"/>
  <c r="AB274" i="1"/>
  <c r="AO273" i="1"/>
  <c r="AG273" i="1"/>
  <c r="AL291" i="1"/>
  <c r="AA291" i="1"/>
  <c r="AN290" i="1"/>
  <c r="AF290" i="1"/>
  <c r="AP289" i="1"/>
  <c r="AH289" i="1"/>
  <c r="AR288" i="1"/>
  <c r="AJ288" i="1"/>
  <c r="AT287" i="1"/>
  <c r="AL287" i="1"/>
  <c r="AA287" i="1"/>
  <c r="AN286" i="1"/>
  <c r="AF286" i="1"/>
  <c r="AP285" i="1"/>
  <c r="AH285" i="1"/>
  <c r="AR284" i="1"/>
  <c r="AJ284" i="1"/>
  <c r="AT283" i="1"/>
  <c r="AL283" i="1"/>
  <c r="AA283" i="1"/>
  <c r="AN282" i="1"/>
  <c r="AF282" i="1"/>
  <c r="AP281" i="1"/>
  <c r="AH281" i="1"/>
  <c r="AR280" i="1"/>
  <c r="AJ280" i="1"/>
  <c r="AT279" i="1"/>
  <c r="AL279" i="1"/>
  <c r="AA279" i="1"/>
  <c r="AN278" i="1"/>
  <c r="AF278" i="1"/>
  <c r="AP277" i="1"/>
  <c r="AH277" i="1"/>
  <c r="AR276" i="1"/>
  <c r="AJ276" i="1"/>
  <c r="AT275" i="1"/>
  <c r="AL275" i="1"/>
  <c r="AA275" i="1"/>
  <c r="AN274" i="1"/>
  <c r="AF274" i="1"/>
  <c r="AP273" i="1"/>
  <c r="AH273" i="1"/>
  <c r="AR272" i="1"/>
  <c r="AJ272" i="1"/>
  <c r="AT271" i="1"/>
  <c r="AL271" i="1"/>
  <c r="AA271" i="1"/>
  <c r="AN270" i="1"/>
  <c r="AF270" i="1"/>
  <c r="AP269" i="1"/>
  <c r="AH269" i="1"/>
  <c r="AR268" i="1"/>
  <c r="AJ268" i="1"/>
  <c r="AT267" i="1"/>
  <c r="AL267" i="1"/>
  <c r="AA267" i="1"/>
  <c r="AN266" i="1"/>
  <c r="AF266" i="1"/>
  <c r="AP265" i="1"/>
  <c r="AH265" i="1"/>
  <c r="AR264" i="1"/>
  <c r="AJ264" i="1"/>
  <c r="AT263" i="1"/>
  <c r="AL263" i="1"/>
  <c r="AA263" i="1"/>
  <c r="AN262" i="1"/>
  <c r="AF262" i="1"/>
  <c r="AP261" i="1"/>
  <c r="AH261" i="1"/>
  <c r="AR260" i="1"/>
  <c r="AJ260" i="1"/>
  <c r="AL259" i="1"/>
  <c r="AN258" i="1"/>
  <c r="AP257" i="1"/>
  <c r="AR256" i="1"/>
  <c r="AT255" i="1"/>
  <c r="AA255" i="1"/>
  <c r="AF254" i="1"/>
  <c r="AT252" i="1"/>
  <c r="AF251" i="1"/>
  <c r="AS274" i="1"/>
  <c r="AK274" i="1"/>
  <c r="C274" i="1"/>
  <c r="U33" i="54"/>
  <c r="AM273" i="1"/>
  <c r="AB273" i="1"/>
  <c r="AO272" i="1"/>
  <c r="AG272" i="1"/>
  <c r="AQ271" i="1"/>
  <c r="AI271" i="1"/>
  <c r="AS270" i="1"/>
  <c r="AK270" i="1"/>
  <c r="C270" i="1"/>
  <c r="U29" i="54"/>
  <c r="AM269" i="1"/>
  <c r="AB269" i="1"/>
  <c r="AO268" i="1"/>
  <c r="AG268" i="1"/>
  <c r="AQ267" i="1"/>
  <c r="AI267" i="1"/>
  <c r="AS266" i="1"/>
  <c r="AK266" i="1"/>
  <c r="C266" i="1"/>
  <c r="U25" i="54"/>
  <c r="AM265" i="1"/>
  <c r="AB265" i="1"/>
  <c r="AO264" i="1"/>
  <c r="AG264" i="1"/>
  <c r="AQ263" i="1"/>
  <c r="AI263" i="1"/>
  <c r="AS262" i="1"/>
  <c r="AK262" i="1"/>
  <c r="C262" i="1"/>
  <c r="U21" i="54"/>
  <c r="AM261" i="1"/>
  <c r="AB261" i="1"/>
  <c r="AO260" i="1"/>
  <c r="AA260" i="1"/>
  <c r="AF259" i="1"/>
  <c r="AH258" i="1"/>
  <c r="AJ257" i="1"/>
  <c r="AL256" i="1"/>
  <c r="AN255" i="1"/>
  <c r="AP254" i="1"/>
  <c r="AR253" i="1"/>
  <c r="AH252" i="1"/>
  <c r="AH253" i="1"/>
  <c r="AJ252" i="1"/>
  <c r="AL251" i="1"/>
  <c r="C273" i="1"/>
  <c r="U32" i="54"/>
  <c r="AM272" i="1"/>
  <c r="AB272" i="1"/>
  <c r="AO271" i="1"/>
  <c r="AG271" i="1"/>
  <c r="AQ270" i="1"/>
  <c r="AI270" i="1"/>
  <c r="AS269" i="1"/>
  <c r="AK269" i="1"/>
  <c r="C269" i="1"/>
  <c r="U28" i="54"/>
  <c r="AM268" i="1"/>
  <c r="AB268" i="1"/>
  <c r="AO267" i="1"/>
  <c r="AG267" i="1"/>
  <c r="AQ266" i="1"/>
  <c r="AI266" i="1"/>
  <c r="AS265" i="1"/>
  <c r="AK265" i="1"/>
  <c r="C265" i="1"/>
  <c r="U24" i="54"/>
  <c r="AM264" i="1"/>
  <c r="AB264" i="1"/>
  <c r="AO263" i="1"/>
  <c r="AG263" i="1"/>
  <c r="AQ262" i="1"/>
  <c r="AI262" i="1"/>
  <c r="AS261" i="1"/>
  <c r="AK261" i="1"/>
  <c r="U20" i="54"/>
  <c r="C261" i="1"/>
  <c r="AM260" i="1"/>
  <c r="AR259" i="1"/>
  <c r="AT258" i="1"/>
  <c r="AA258" i="1"/>
  <c r="AF257" i="1"/>
  <c r="AH256" i="1"/>
  <c r="AJ255" i="1"/>
  <c r="AL254" i="1"/>
  <c r="AN253" i="1"/>
  <c r="AR251" i="1"/>
  <c r="AA253" i="1"/>
  <c r="AF252" i="1"/>
  <c r="AH251" i="1"/>
  <c r="C252" i="1"/>
  <c r="U11" i="54"/>
  <c r="AQ253" i="1"/>
  <c r="AM255" i="1"/>
  <c r="AK256" i="1"/>
  <c r="AG258" i="1"/>
  <c r="C260" i="1"/>
  <c r="U19" i="54"/>
  <c r="AM252" i="1"/>
  <c r="AK253" i="1"/>
  <c r="AG255" i="1"/>
  <c r="AS257" i="1"/>
  <c r="AM251" i="1"/>
  <c r="AK252" i="1"/>
  <c r="AI253" i="1"/>
  <c r="AG254" i="1"/>
  <c r="AB255" i="1"/>
  <c r="C256" i="1"/>
  <c r="U15" i="54"/>
  <c r="AS256" i="1"/>
  <c r="AQ257" i="1"/>
  <c r="AO258" i="1"/>
  <c r="AM259" i="1"/>
  <c r="AG251" i="1"/>
  <c r="AB252" i="1"/>
  <c r="C253" i="1"/>
  <c r="U12" i="54"/>
  <c r="AS253" i="1"/>
  <c r="AQ254" i="1"/>
  <c r="AO255" i="1"/>
  <c r="AM256" i="1"/>
  <c r="AK257" i="1"/>
  <c r="AI258" i="1"/>
  <c r="AG259" i="1"/>
  <c r="AB260" i="1"/>
  <c r="AO291" i="1"/>
  <c r="AG291" i="1"/>
  <c r="AQ290" i="1"/>
  <c r="AI290" i="1"/>
  <c r="AS289" i="1"/>
  <c r="AK289" i="1"/>
  <c r="C289" i="1"/>
  <c r="U48" i="54"/>
  <c r="AM288" i="1"/>
  <c r="AB288" i="1"/>
  <c r="AO287" i="1"/>
  <c r="AG287" i="1"/>
  <c r="AQ286" i="1"/>
  <c r="AI286" i="1"/>
  <c r="AS285" i="1"/>
  <c r="AK285" i="1"/>
  <c r="C285" i="1"/>
  <c r="U44" i="54"/>
  <c r="AM284" i="1"/>
  <c r="AB284" i="1"/>
  <c r="AO283" i="1"/>
  <c r="AG283" i="1"/>
  <c r="AQ282" i="1"/>
  <c r="AI282" i="1"/>
  <c r="AS281" i="1"/>
  <c r="AK281" i="1"/>
  <c r="U40" i="54"/>
  <c r="C281" i="1"/>
  <c r="AM280" i="1"/>
  <c r="AB280" i="1"/>
  <c r="AO279" i="1"/>
  <c r="AG279" i="1"/>
  <c r="AQ278" i="1"/>
  <c r="AI278" i="1"/>
  <c r="AS277" i="1"/>
  <c r="AK277" i="1"/>
  <c r="U36" i="54"/>
  <c r="C277" i="1"/>
  <c r="AM276" i="1"/>
  <c r="AB276" i="1"/>
  <c r="AO275" i="1"/>
  <c r="AT291" i="1"/>
  <c r="AF291" i="1"/>
  <c r="AQ251" i="1"/>
  <c r="AO252" i="1"/>
  <c r="AM253" i="1"/>
  <c r="AK254" i="1"/>
  <c r="AI255" i="1"/>
  <c r="AG256" i="1"/>
  <c r="AB257" i="1"/>
  <c r="U17" i="54"/>
  <c r="C258" i="1"/>
  <c r="AS258" i="1"/>
  <c r="AQ259" i="1"/>
  <c r="AK251" i="1"/>
  <c r="AI252" i="1"/>
  <c r="AG253" i="1"/>
  <c r="AB254" i="1"/>
  <c r="C255" i="1"/>
  <c r="U14" i="54"/>
  <c r="AS255" i="1"/>
  <c r="AQ256" i="1"/>
  <c r="AO257" i="1"/>
  <c r="AM258" i="1"/>
  <c r="AK259" i="1"/>
  <c r="AI260" i="1"/>
  <c r="AM291" i="1"/>
  <c r="AB291" i="1"/>
  <c r="AO290" i="1"/>
  <c r="AG290" i="1"/>
  <c r="AQ289" i="1"/>
  <c r="AI289" i="1"/>
  <c r="AS288" i="1"/>
  <c r="AK288" i="1"/>
  <c r="C288" i="1"/>
  <c r="U47" i="54"/>
  <c r="AM287" i="1"/>
  <c r="AB287" i="1"/>
  <c r="AO286" i="1"/>
  <c r="AG286" i="1"/>
  <c r="AQ285" i="1"/>
  <c r="AI285" i="1"/>
  <c r="AS284" i="1"/>
  <c r="AK284" i="1"/>
  <c r="C284" i="1"/>
  <c r="U43" i="54"/>
  <c r="AM283" i="1"/>
  <c r="AB283" i="1"/>
  <c r="AO282" i="1"/>
  <c r="AG282" i="1"/>
  <c r="AQ281" i="1"/>
  <c r="AI281" i="1"/>
  <c r="AS280" i="1"/>
  <c r="AK280" i="1"/>
  <c r="U39" i="54"/>
  <c r="C280" i="1"/>
  <c r="AM279" i="1"/>
  <c r="AB279" i="1"/>
  <c r="AO278" i="1"/>
  <c r="AG278" i="1"/>
  <c r="AQ277" i="1"/>
  <c r="AI277" i="1"/>
  <c r="AS276" i="1"/>
  <c r="AK276" i="1"/>
  <c r="C276" i="1"/>
  <c r="U35" i="54"/>
  <c r="AM275" i="1"/>
  <c r="AR291" i="1"/>
  <c r="AT290" i="1"/>
  <c r="AL290" i="1"/>
  <c r="AA290" i="1"/>
  <c r="AN289" i="1"/>
  <c r="AF289" i="1"/>
  <c r="AP288" i="1"/>
  <c r="AH288" i="1"/>
  <c r="AR287" i="1"/>
  <c r="AJ287" i="1"/>
  <c r="AT286" i="1"/>
  <c r="AL286" i="1"/>
  <c r="AA286" i="1"/>
  <c r="AN285" i="1"/>
  <c r="AF285" i="1"/>
  <c r="AP284" i="1"/>
  <c r="AH284" i="1"/>
  <c r="AR283" i="1"/>
  <c r="AJ283" i="1"/>
  <c r="AT282" i="1"/>
  <c r="AL282" i="1"/>
  <c r="AA282" i="1"/>
  <c r="AN281" i="1"/>
  <c r="AF281" i="1"/>
  <c r="AP280" i="1"/>
  <c r="AH280" i="1"/>
  <c r="AR279" i="1"/>
  <c r="AJ279" i="1"/>
  <c r="AT278" i="1"/>
  <c r="AL278" i="1"/>
  <c r="AA278" i="1"/>
  <c r="AN277" i="1"/>
  <c r="AF277" i="1"/>
  <c r="AP276" i="1"/>
  <c r="AH276" i="1"/>
  <c r="AR275" i="1"/>
  <c r="AJ275" i="1"/>
  <c r="AT274" i="1"/>
  <c r="AL274" i="1"/>
  <c r="AA274" i="1"/>
  <c r="AN273" i="1"/>
  <c r="AF273" i="1"/>
  <c r="AP272" i="1"/>
  <c r="AH272" i="1"/>
  <c r="AR271" i="1"/>
  <c r="AJ271" i="1"/>
  <c r="AT270" i="1"/>
  <c r="AL270" i="1"/>
  <c r="AA270" i="1"/>
  <c r="AN269" i="1"/>
  <c r="AF269" i="1"/>
  <c r="AP268" i="1"/>
  <c r="AH268" i="1"/>
  <c r="AR267" i="1"/>
  <c r="AJ267" i="1"/>
  <c r="AT266" i="1"/>
  <c r="AL266" i="1"/>
  <c r="AA266" i="1"/>
  <c r="AN265" i="1"/>
  <c r="AF265" i="1"/>
  <c r="AP264" i="1"/>
  <c r="AH264" i="1"/>
  <c r="AR263" i="1"/>
  <c r="AJ263" i="1"/>
  <c r="AT262" i="1"/>
  <c r="AL262" i="1"/>
  <c r="AA262" i="1"/>
  <c r="AN261" i="1"/>
  <c r="AF261" i="1"/>
  <c r="AP260" i="1"/>
  <c r="AF260" i="1"/>
  <c r="AH259" i="1"/>
  <c r="AJ258" i="1"/>
  <c r="AL257" i="1"/>
  <c r="AN256" i="1"/>
  <c r="AP255" i="1"/>
  <c r="AR254" i="1"/>
  <c r="AT253" i="1"/>
  <c r="AL252" i="1"/>
  <c r="AG275" i="1"/>
  <c r="AQ274" i="1"/>
  <c r="AI274" i="1"/>
  <c r="AS273" i="1"/>
  <c r="AK273" i="1"/>
  <c r="AP291" i="1"/>
  <c r="AH291" i="1"/>
  <c r="AR290" i="1"/>
  <c r="AJ290" i="1"/>
  <c r="AT289" i="1"/>
  <c r="AL289" i="1"/>
  <c r="AA289" i="1"/>
  <c r="AN288" i="1"/>
  <c r="AF288" i="1"/>
  <c r="AP287" i="1"/>
  <c r="AH287" i="1"/>
  <c r="AR286" i="1"/>
  <c r="AJ286" i="1"/>
  <c r="AT285" i="1"/>
  <c r="AL285" i="1"/>
  <c r="AA285" i="1"/>
  <c r="AN284" i="1"/>
  <c r="AF284" i="1"/>
  <c r="AP283" i="1"/>
  <c r="AH283" i="1"/>
  <c r="AR282" i="1"/>
  <c r="AJ282" i="1"/>
  <c r="AT281" i="1"/>
  <c r="AL281" i="1"/>
  <c r="AA281" i="1"/>
  <c r="AN280" i="1"/>
  <c r="AF280" i="1"/>
  <c r="AP279" i="1"/>
  <c r="AH279" i="1"/>
  <c r="AR278" i="1"/>
  <c r="AJ278" i="1"/>
  <c r="AT277" i="1"/>
  <c r="AL277" i="1"/>
  <c r="AA277" i="1"/>
  <c r="AN276" i="1"/>
  <c r="AF276" i="1"/>
  <c r="AP275" i="1"/>
  <c r="AH275" i="1"/>
  <c r="AR274" i="1"/>
  <c r="AJ274" i="1"/>
  <c r="AT273" i="1"/>
  <c r="AL273" i="1"/>
  <c r="AA273" i="1"/>
  <c r="AN272" i="1"/>
  <c r="AF272" i="1"/>
  <c r="AP271" i="1"/>
  <c r="AH271" i="1"/>
  <c r="AR270" i="1"/>
  <c r="AJ270" i="1"/>
  <c r="AT269" i="1"/>
  <c r="AL269" i="1"/>
  <c r="AA269" i="1"/>
  <c r="AN268" i="1"/>
  <c r="AF268" i="1"/>
  <c r="AP267" i="1"/>
  <c r="AH267" i="1"/>
  <c r="AR266" i="1"/>
  <c r="AJ266" i="1"/>
  <c r="AT265" i="1"/>
  <c r="AL265" i="1"/>
  <c r="AA265" i="1"/>
  <c r="AN264" i="1"/>
  <c r="AF264" i="1"/>
  <c r="AP263" i="1"/>
  <c r="AH263" i="1"/>
  <c r="AR262" i="1"/>
  <c r="AJ262" i="1"/>
  <c r="AT261" i="1"/>
  <c r="AL261" i="1"/>
  <c r="AA261" i="1"/>
  <c r="AN260" i="1"/>
  <c r="AT259" i="1"/>
  <c r="AA259" i="1"/>
  <c r="AF258" i="1"/>
  <c r="AH257" i="1"/>
  <c r="AJ256" i="1"/>
  <c r="AL255" i="1"/>
  <c r="AN254" i="1"/>
  <c r="AP253" i="1"/>
  <c r="AA252" i="1"/>
  <c r="AB275" i="1"/>
  <c r="AO274" i="1"/>
  <c r="AG274" i="1"/>
  <c r="AQ273" i="1"/>
  <c r="AI273" i="1"/>
  <c r="AS272" i="1"/>
  <c r="AK272" i="1"/>
  <c r="C272" i="1"/>
  <c r="U31" i="54"/>
  <c r="AM271" i="1"/>
  <c r="AB271" i="1"/>
  <c r="AO270" i="1"/>
  <c r="AG270" i="1"/>
  <c r="AQ269" i="1"/>
  <c r="AI269" i="1"/>
  <c r="AS268" i="1"/>
  <c r="AK268" i="1"/>
  <c r="C268" i="1"/>
  <c r="U27" i="54"/>
  <c r="AM267" i="1"/>
  <c r="AB267" i="1"/>
  <c r="AO266" i="1"/>
  <c r="AG266" i="1"/>
  <c r="AQ265" i="1"/>
  <c r="AI265" i="1"/>
  <c r="AS264" i="1"/>
  <c r="AK264" i="1"/>
  <c r="U23" i="54"/>
  <c r="C264" i="1"/>
  <c r="AM263" i="1"/>
  <c r="AB263" i="1"/>
  <c r="AO262" i="1"/>
  <c r="AG262" i="1"/>
  <c r="AQ261" i="1"/>
  <c r="AI261" i="1"/>
  <c r="AS260" i="1"/>
  <c r="AK260" i="1"/>
  <c r="AN259" i="1"/>
  <c r="AP258" i="1"/>
  <c r="AR257" i="1"/>
  <c r="AT256" i="1"/>
  <c r="AA256" i="1"/>
  <c r="AF255" i="1"/>
  <c r="AH254" i="1"/>
  <c r="AF253" i="1"/>
  <c r="AJ251" i="1"/>
  <c r="AR252" i="1"/>
  <c r="AT251" i="1"/>
  <c r="AA251" i="1"/>
  <c r="AQ272" i="1"/>
  <c r="AI272" i="1"/>
  <c r="AS271" i="1"/>
  <c r="AK271" i="1"/>
  <c r="C271" i="1"/>
  <c r="U30" i="54"/>
  <c r="AM270" i="1"/>
  <c r="AB270" i="1"/>
  <c r="AO269" i="1"/>
  <c r="AG269" i="1"/>
  <c r="AQ268" i="1"/>
  <c r="AI268" i="1"/>
  <c r="AS267" i="1"/>
  <c r="AK267" i="1"/>
  <c r="C267" i="1"/>
  <c r="U26" i="54"/>
  <c r="AM266" i="1"/>
  <c r="AB266" i="1"/>
  <c r="AO265" i="1"/>
  <c r="AG265" i="1"/>
  <c r="AQ264" i="1"/>
  <c r="AI264" i="1"/>
  <c r="AS263" i="1"/>
  <c r="AK263" i="1"/>
  <c r="C263" i="1"/>
  <c r="U22" i="54"/>
  <c r="AM262" i="1"/>
  <c r="AB262" i="1"/>
  <c r="AO261" i="1"/>
  <c r="AG261" i="1"/>
  <c r="AQ260" i="1"/>
  <c r="AH260" i="1"/>
  <c r="AJ259" i="1"/>
  <c r="AL258" i="1"/>
  <c r="AN257" i="1"/>
  <c r="AP256" i="1"/>
  <c r="AR255" i="1"/>
  <c r="AT254" i="1"/>
  <c r="AA254" i="1"/>
  <c r="AP252" i="1"/>
  <c r="AL253" i="1"/>
  <c r="AN252" i="1"/>
  <c r="AP251" i="1"/>
  <c r="C251" i="1"/>
  <c r="U10" i="54"/>
  <c r="Z251" i="1" l="1"/>
  <c r="X251" i="1"/>
  <c r="CI251" i="1" s="1"/>
  <c r="AB295" i="1"/>
  <c r="X264" i="1"/>
  <c r="Z264" i="1"/>
  <c r="AG295" i="1"/>
  <c r="AZ267" i="1"/>
  <c r="BE270" i="1"/>
  <c r="AZ271" i="1"/>
  <c r="BE274" i="1"/>
  <c r="AZ275" i="1"/>
  <c r="AR295" i="1"/>
  <c r="AL296" i="1"/>
  <c r="BP282" i="1"/>
  <c r="AA299" i="1"/>
  <c r="BP290" i="1"/>
  <c r="AL295" i="1"/>
  <c r="BP271" i="1"/>
  <c r="BJ274" i="1"/>
  <c r="AF296" i="1"/>
  <c r="BP279" i="1"/>
  <c r="BP287" i="1"/>
  <c r="BP291" i="1"/>
  <c r="AI296" i="1"/>
  <c r="BE278" i="1"/>
  <c r="Z280" i="1"/>
  <c r="X280" i="1"/>
  <c r="CI280" i="1" s="1"/>
  <c r="BE282" i="1"/>
  <c r="BE286" i="1"/>
  <c r="BE290" i="1"/>
  <c r="AZ254" i="1"/>
  <c r="Z258" i="1"/>
  <c r="X258" i="1"/>
  <c r="Z277" i="1"/>
  <c r="X277" i="1"/>
  <c r="AK296" i="1"/>
  <c r="BE279" i="1"/>
  <c r="X281" i="1"/>
  <c r="Z281" i="1"/>
  <c r="CI281" i="1"/>
  <c r="BE283" i="1"/>
  <c r="AZ284" i="1"/>
  <c r="BE287" i="1"/>
  <c r="AB298" i="1"/>
  <c r="BE291" i="1"/>
  <c r="AZ252" i="1"/>
  <c r="BE255" i="1"/>
  <c r="Z260" i="1"/>
  <c r="X260" i="1"/>
  <c r="CI260" i="1" s="1"/>
  <c r="X252" i="1"/>
  <c r="CI252" i="1" s="1"/>
  <c r="Z252" i="1"/>
  <c r="BP251" i="1"/>
  <c r="BP259" i="1"/>
  <c r="X261" i="1"/>
  <c r="Z261" i="1"/>
  <c r="BE263" i="1"/>
  <c r="AI295" i="1"/>
  <c r="BE267" i="1"/>
  <c r="AZ268" i="1"/>
  <c r="BE271" i="1"/>
  <c r="AZ272" i="1"/>
  <c r="BP253" i="1"/>
  <c r="Z262" i="1"/>
  <c r="X262" i="1"/>
  <c r="CI262" i="1" s="1"/>
  <c r="X266" i="1"/>
  <c r="X295" i="1" s="1"/>
  <c r="GK292" i="1" s="1"/>
  <c r="CB292" i="1" s="1"/>
  <c r="Z266" i="1"/>
  <c r="AS295" i="1"/>
  <c r="Z270" i="1"/>
  <c r="X270" i="1"/>
  <c r="X274" i="1"/>
  <c r="CI274" i="1" s="1"/>
  <c r="Z274" i="1"/>
  <c r="BP256" i="1"/>
  <c r="BP264" i="1"/>
  <c r="AN295" i="1"/>
  <c r="BP272" i="1"/>
  <c r="AH296" i="1"/>
  <c r="BP280" i="1"/>
  <c r="BL282" i="1"/>
  <c r="BP288" i="1"/>
  <c r="BP258" i="1"/>
  <c r="BP265" i="1"/>
  <c r="FR265" i="1" s="1"/>
  <c r="AP295" i="1"/>
  <c r="BJ268" i="1"/>
  <c r="BP273" i="1"/>
  <c r="BN274" i="1"/>
  <c r="AJ296" i="1"/>
  <c r="BP281" i="1"/>
  <c r="BL283" i="1"/>
  <c r="AA298" i="1"/>
  <c r="BP289" i="1"/>
  <c r="BN290" i="1"/>
  <c r="BE276" i="1"/>
  <c r="AB296" i="1"/>
  <c r="AZ277" i="1"/>
  <c r="Z278" i="1"/>
  <c r="X278" i="1"/>
  <c r="BE280" i="1"/>
  <c r="BG283" i="1"/>
  <c r="BE284" i="1"/>
  <c r="AZ285" i="1"/>
  <c r="BE288" i="1"/>
  <c r="AB299" i="1"/>
  <c r="BQ259" i="1"/>
  <c r="BE257" i="1"/>
  <c r="BQ251" i="1"/>
  <c r="BG251" i="1"/>
  <c r="BE277" i="1"/>
  <c r="AG296" i="1"/>
  <c r="Z279" i="1"/>
  <c r="X279" i="1"/>
  <c r="BE281" i="1"/>
  <c r="BE285" i="1"/>
  <c r="BE289" i="1"/>
  <c r="Z291" i="1"/>
  <c r="X291" i="1"/>
  <c r="BQ252" i="1"/>
  <c r="FS252" i="1" s="1"/>
  <c r="BN252" i="1"/>
  <c r="AZ262" i="1"/>
  <c r="BL257" i="1"/>
  <c r="Z263" i="1"/>
  <c r="X263" i="1"/>
  <c r="BQ263" i="1"/>
  <c r="AM295" i="1"/>
  <c r="X267" i="1"/>
  <c r="Z267" i="1"/>
  <c r="BQ267" i="1"/>
  <c r="X271" i="1"/>
  <c r="Z271" i="1"/>
  <c r="BQ271" i="1"/>
  <c r="BP257" i="1"/>
  <c r="FR258" i="1" s="1"/>
  <c r="BL259" i="1"/>
  <c r="BQ260" i="1"/>
  <c r="BK263" i="1"/>
  <c r="BQ264" i="1"/>
  <c r="FS264" i="1" s="1"/>
  <c r="AO295" i="1"/>
  <c r="BK267" i="1"/>
  <c r="Z268" i="1"/>
  <c r="X268" i="1"/>
  <c r="CI268" i="1" s="1"/>
  <c r="BQ268" i="1"/>
  <c r="BM270" i="1"/>
  <c r="Z272" i="1"/>
  <c r="X272" i="1"/>
  <c r="CI272" i="1" s="1"/>
  <c r="BQ272" i="1"/>
  <c r="BL254" i="1"/>
  <c r="BP262" i="1"/>
  <c r="BN263" i="1"/>
  <c r="AJ295" i="1"/>
  <c r="BP270" i="1"/>
  <c r="BL272" i="1"/>
  <c r="AA296" i="1"/>
  <c r="AT296" i="1"/>
  <c r="BP278" i="1"/>
  <c r="BL280" i="1"/>
  <c r="BH282" i="1"/>
  <c r="BP286" i="1"/>
  <c r="BN287" i="1"/>
  <c r="BJ289" i="1"/>
  <c r="BH290" i="1"/>
  <c r="BG274" i="1"/>
  <c r="BE275" i="1"/>
  <c r="BN255" i="1"/>
  <c r="BN260" i="1"/>
  <c r="BJ262" i="1"/>
  <c r="BH263" i="1"/>
  <c r="AA295" i="1"/>
  <c r="AT295" i="1"/>
  <c r="BR266" i="1" s="1"/>
  <c r="BP267" i="1"/>
  <c r="BL269" i="1"/>
  <c r="BH271" i="1"/>
  <c r="BP275" i="1"/>
  <c r="AN296" i="1"/>
  <c r="BH279" i="1"/>
  <c r="BR282" i="1"/>
  <c r="BP283" i="1"/>
  <c r="BL285" i="1"/>
  <c r="BH287" i="1"/>
  <c r="BR290" i="1"/>
  <c r="Z276" i="1"/>
  <c r="X276" i="1"/>
  <c r="BQ276" i="1"/>
  <c r="AQ296" i="1"/>
  <c r="BM278" i="1"/>
  <c r="BQ280" i="1"/>
  <c r="BK283" i="1"/>
  <c r="X284" i="1"/>
  <c r="Z284" i="1"/>
  <c r="BQ284" i="1"/>
  <c r="BM286" i="1"/>
  <c r="Z288" i="1"/>
  <c r="X288" i="1"/>
  <c r="CI288" i="1" s="1"/>
  <c r="BQ288" i="1"/>
  <c r="BK291" i="1"/>
  <c r="BQ255" i="1"/>
  <c r="X255" i="1"/>
  <c r="Z255" i="1"/>
  <c r="BE253" i="1"/>
  <c r="BQ258" i="1"/>
  <c r="BE256" i="1"/>
  <c r="BM252" i="1"/>
  <c r="BK276" i="1"/>
  <c r="BQ277" i="1"/>
  <c r="AS296" i="1"/>
  <c r="BK280" i="1"/>
  <c r="BQ281" i="1"/>
  <c r="BM283" i="1"/>
  <c r="Z285" i="1"/>
  <c r="X285" i="1"/>
  <c r="CI285" i="1" s="1"/>
  <c r="BQ285" i="1"/>
  <c r="BK288" i="1"/>
  <c r="X289" i="1"/>
  <c r="Z289" i="1"/>
  <c r="BQ289" i="1"/>
  <c r="BM291" i="1"/>
  <c r="BE259" i="1"/>
  <c r="BM255" i="1"/>
  <c r="BQ253" i="1"/>
  <c r="Z253" i="1"/>
  <c r="X253" i="1"/>
  <c r="BE251" i="1"/>
  <c r="BQ256" i="1"/>
  <c r="X256" i="1"/>
  <c r="Z256" i="1"/>
  <c r="CI256" i="1"/>
  <c r="BE254" i="1"/>
  <c r="FG254" i="1" s="1"/>
  <c r="BQ257" i="1"/>
  <c r="BE258" i="1"/>
  <c r="FG258" i="1" s="1"/>
  <c r="AY253" i="1"/>
  <c r="BH255" i="1"/>
  <c r="BR258" i="1"/>
  <c r="BK260" i="1"/>
  <c r="BQ261" i="1"/>
  <c r="FS261" i="1" s="1"/>
  <c r="BM263" i="1"/>
  <c r="X265" i="1"/>
  <c r="Z265" i="1"/>
  <c r="CI265" i="1"/>
  <c r="BQ265" i="1"/>
  <c r="FS265" i="1" s="1"/>
  <c r="AQ295" i="1"/>
  <c r="BO292" i="1" s="1"/>
  <c r="EB470" i="1" s="1"/>
  <c r="BK268" i="1"/>
  <c r="Z269" i="1"/>
  <c r="X269" i="1"/>
  <c r="CI269" i="1" s="1"/>
  <c r="BQ269" i="1"/>
  <c r="BM271" i="1"/>
  <c r="Z273" i="1"/>
  <c r="X273" i="1"/>
  <c r="CI273" i="1" s="1"/>
  <c r="BH252" i="1"/>
  <c r="AZ261" i="1"/>
  <c r="BE264" i="1"/>
  <c r="FG264" i="1" s="1"/>
  <c r="AK295" i="1"/>
  <c r="BE268" i="1"/>
  <c r="BG271" i="1"/>
  <c r="BE272" i="1"/>
  <c r="AZ273" i="1"/>
  <c r="BR255" i="1"/>
  <c r="BN257" i="1"/>
  <c r="BP260" i="1"/>
  <c r="FR260" i="1" s="1"/>
  <c r="BL262" i="1"/>
  <c r="BH264" i="1"/>
  <c r="FJ264" i="1" s="1"/>
  <c r="AF295" i="1"/>
  <c r="BR267" i="1"/>
  <c r="BP268" i="1"/>
  <c r="BL270" i="1"/>
  <c r="BH272" i="1"/>
  <c r="BR275" i="1"/>
  <c r="BP276" i="1"/>
  <c r="AP296" i="1"/>
  <c r="BN277" i="1"/>
  <c r="BL278" i="1"/>
  <c r="BH280" i="1"/>
  <c r="BD282" i="1"/>
  <c r="AY283" i="1"/>
  <c r="BR283" i="1"/>
  <c r="BP284" i="1"/>
  <c r="BN285" i="1"/>
  <c r="BL286" i="1"/>
  <c r="BH288" i="1"/>
  <c r="BD290" i="1"/>
  <c r="AY291" i="1"/>
  <c r="BE273" i="1"/>
  <c r="AZ274" i="1"/>
  <c r="X275" i="1"/>
  <c r="CI275" i="1" s="1"/>
  <c r="Z275" i="1"/>
  <c r="BL251" i="1"/>
  <c r="BH254" i="1"/>
  <c r="BD256" i="1"/>
  <c r="BN259" i="1"/>
  <c r="BR260" i="1"/>
  <c r="BP261" i="1"/>
  <c r="FR261" i="1" s="1"/>
  <c r="BN262" i="1"/>
  <c r="BL263" i="1"/>
  <c r="FN263" i="1" s="1"/>
  <c r="BH265" i="1"/>
  <c r="FJ265" i="1" s="1"/>
  <c r="AH295" i="1"/>
  <c r="BD267" i="1"/>
  <c r="BR268" i="1"/>
  <c r="BP269" i="1"/>
  <c r="BN270" i="1"/>
  <c r="BL271" i="1"/>
  <c r="BJ272" i="1"/>
  <c r="BH273" i="1"/>
  <c r="BD275" i="1"/>
  <c r="BR276" i="1"/>
  <c r="BP277" i="1"/>
  <c r="AR296" i="1"/>
  <c r="BN278" i="1"/>
  <c r="BL279" i="1"/>
  <c r="BH281" i="1"/>
  <c r="BD283" i="1"/>
  <c r="AY284" i="1"/>
  <c r="BR284" i="1"/>
  <c r="BP285" i="1"/>
  <c r="BN286" i="1"/>
  <c r="BL287" i="1"/>
  <c r="BH289" i="1"/>
  <c r="BF290" i="1"/>
  <c r="BH291" i="1"/>
  <c r="BM276" i="1"/>
  <c r="BK277" i="1"/>
  <c r="AM296" i="1"/>
  <c r="BQ278" i="1"/>
  <c r="BO279" i="1"/>
  <c r="BM280" i="1"/>
  <c r="BK281" i="1"/>
  <c r="X282" i="1"/>
  <c r="CI282" i="1" s="1"/>
  <c r="Z282" i="1"/>
  <c r="BQ282" i="1"/>
  <c r="BO283" i="1"/>
  <c r="BM284" i="1"/>
  <c r="BK285" i="1"/>
  <c r="CZ463" i="1" s="1"/>
  <c r="Z286" i="1"/>
  <c r="X286" i="1"/>
  <c r="BQ286" i="1"/>
  <c r="BO287" i="1"/>
  <c r="BM288" i="1"/>
  <c r="BK289" i="1"/>
  <c r="Z290" i="1"/>
  <c r="X290" i="1"/>
  <c r="BQ290" i="1"/>
  <c r="BO291" i="1"/>
  <c r="X259" i="1"/>
  <c r="Z259" i="1"/>
  <c r="BG256" i="1"/>
  <c r="BK254" i="1"/>
  <c r="BO252" i="1"/>
  <c r="BE260" i="1"/>
  <c r="FG260" i="1" s="1"/>
  <c r="BI258" i="1"/>
  <c r="BM256" i="1"/>
  <c r="BQ254" i="1"/>
  <c r="FS254" i="1" s="1"/>
  <c r="Z254" i="1"/>
  <c r="X254" i="1"/>
  <c r="BE252" i="1"/>
  <c r="BL291" i="1"/>
  <c r="BQ275" i="1"/>
  <c r="BO276" i="1"/>
  <c r="AO296" i="1"/>
  <c r="BM277" i="1"/>
  <c r="BK278" i="1"/>
  <c r="BQ279" i="1"/>
  <c r="BM281" i="1"/>
  <c r="BK282" i="1"/>
  <c r="Z283" i="1"/>
  <c r="X283" i="1"/>
  <c r="BQ283" i="1"/>
  <c r="BM285" i="1"/>
  <c r="BK286" i="1"/>
  <c r="X287" i="1"/>
  <c r="Z287" i="1"/>
  <c r="BQ287" i="1"/>
  <c r="BM289" i="1"/>
  <c r="BK290" i="1"/>
  <c r="BQ291" i="1"/>
  <c r="X257" i="1"/>
  <c r="CI257" i="1" s="1"/>
  <c r="Z257" i="1"/>
  <c r="BG254" i="1"/>
  <c r="BM254" i="1"/>
  <c r="AY274" i="1" l="1"/>
  <c r="AY290" i="1"/>
  <c r="AY260" i="1"/>
  <c r="BG275" i="1"/>
  <c r="BG279" i="1"/>
  <c r="BG287" i="1"/>
  <c r="BG291" i="1"/>
  <c r="BG259" i="1"/>
  <c r="BG276" i="1"/>
  <c r="BG280" i="1"/>
  <c r="BG288" i="1"/>
  <c r="BG257" i="1"/>
  <c r="BG263" i="1"/>
  <c r="BG267" i="1"/>
  <c r="BJ292" i="1"/>
  <c r="CS470" i="1" s="1"/>
  <c r="BJ282" i="1"/>
  <c r="BJ290" i="1"/>
  <c r="BJ251" i="1"/>
  <c r="BJ267" i="1"/>
  <c r="BJ275" i="1"/>
  <c r="BJ283" i="1"/>
  <c r="BJ284" i="1"/>
  <c r="BJ258" i="1"/>
  <c r="BJ273" i="1"/>
  <c r="BJ281" i="1"/>
  <c r="BJ257" i="1"/>
  <c r="BJ270" i="1"/>
  <c r="BJ286" i="1"/>
  <c r="BJ259" i="1"/>
  <c r="FL259" i="1" s="1"/>
  <c r="BJ263" i="1"/>
  <c r="FL263" i="1" s="1"/>
  <c r="AZ279" i="1"/>
  <c r="AZ283" i="1"/>
  <c r="AZ287" i="1"/>
  <c r="AZ291" i="1"/>
  <c r="AZ257" i="1"/>
  <c r="AZ280" i="1"/>
  <c r="AZ288" i="1"/>
  <c r="AZ260" i="1"/>
  <c r="FB261" i="1" s="1"/>
  <c r="AZ255" i="1"/>
  <c r="AZ264" i="1"/>
  <c r="AZ281" i="1"/>
  <c r="AZ289" i="1"/>
  <c r="AZ282" i="1"/>
  <c r="AZ290" i="1"/>
  <c r="AZ265" i="1"/>
  <c r="FB265" i="1" s="1"/>
  <c r="AZ269" i="1"/>
  <c r="AZ251" i="1"/>
  <c r="AZ259" i="1"/>
  <c r="BO258" i="1"/>
  <c r="BO288" i="1"/>
  <c r="BO284" i="1"/>
  <c r="BO280" i="1"/>
  <c r="FG252" i="1"/>
  <c r="FO256" i="1"/>
  <c r="AZ258" i="1"/>
  <c r="FB258" i="1" s="1"/>
  <c r="BO275" i="1"/>
  <c r="BJ288" i="1"/>
  <c r="BJ280" i="1"/>
  <c r="AY276" i="1"/>
  <c r="AY268" i="1"/>
  <c r="BJ264" i="1"/>
  <c r="FL264" i="1" s="1"/>
  <c r="BJ287" i="1"/>
  <c r="BJ279" i="1"/>
  <c r="CS457" i="1" s="1"/>
  <c r="AY275" i="1"/>
  <c r="BJ271" i="1"/>
  <c r="AY267" i="1"/>
  <c r="BJ256" i="1"/>
  <c r="FS256" i="1"/>
  <c r="AY282" i="1"/>
  <c r="BJ278" i="1"/>
  <c r="BJ265" i="1"/>
  <c r="BM266" i="1"/>
  <c r="BM274" i="1"/>
  <c r="BM282" i="1"/>
  <c r="BM290" i="1"/>
  <c r="BM257" i="1"/>
  <c r="BM275" i="1"/>
  <c r="BM279" i="1"/>
  <c r="BM287" i="1"/>
  <c r="BM258" i="1"/>
  <c r="FO258" i="1" s="1"/>
  <c r="BM267" i="1"/>
  <c r="BK292" i="1"/>
  <c r="CZ470" i="1" s="1"/>
  <c r="BK271" i="1"/>
  <c r="BK275" i="1"/>
  <c r="BK279" i="1"/>
  <c r="BK287" i="1"/>
  <c r="BK284" i="1"/>
  <c r="BK255" i="1"/>
  <c r="BK264" i="1"/>
  <c r="FM264" i="1" s="1"/>
  <c r="BK272" i="1"/>
  <c r="AZ256" i="1"/>
  <c r="AZ286" i="1"/>
  <c r="BG284" i="1"/>
  <c r="AZ278" i="1"/>
  <c r="BJ276" i="1"/>
  <c r="BN292" i="1"/>
  <c r="DU470" i="1" s="1"/>
  <c r="BN282" i="1"/>
  <c r="BN251" i="1"/>
  <c r="BN271" i="1"/>
  <c r="BN279" i="1"/>
  <c r="BN268" i="1"/>
  <c r="BN276" i="1"/>
  <c r="BN284" i="1"/>
  <c r="BN254" i="1"/>
  <c r="BN261" i="1"/>
  <c r="FP261" i="1" s="1"/>
  <c r="BN269" i="1"/>
  <c r="BJ260" i="1"/>
  <c r="BJ291" i="1"/>
  <c r="BL274" i="1"/>
  <c r="BL290" i="1"/>
  <c r="BL267" i="1"/>
  <c r="BL275" i="1"/>
  <c r="BL252" i="1"/>
  <c r="BL264" i="1"/>
  <c r="BL288" i="1"/>
  <c r="BL261" i="1"/>
  <c r="FN262" i="1" s="1"/>
  <c r="BL277" i="1"/>
  <c r="BL253" i="1"/>
  <c r="BJ254" i="1"/>
  <c r="AZ276" i="1"/>
  <c r="FS253" i="1"/>
  <c r="FG256" i="1"/>
  <c r="FS260" i="1"/>
  <c r="HD331" i="1"/>
  <c r="HD256" i="1"/>
  <c r="GY256" i="1" s="1"/>
  <c r="BR274" i="1"/>
  <c r="BI267" i="1"/>
  <c r="BI292" i="1"/>
  <c r="CL470" i="1" s="1"/>
  <c r="FQ292" i="1"/>
  <c r="AY251" i="1"/>
  <c r="AY292" i="1"/>
  <c r="BM260" i="1"/>
  <c r="BM292" i="1"/>
  <c r="FM292" i="1"/>
  <c r="BQ270" i="1"/>
  <c r="BQ292" i="1"/>
  <c r="BP266" i="1"/>
  <c r="BP292" i="1"/>
  <c r="BE261" i="1"/>
  <c r="BE292" i="1"/>
  <c r="BF257" i="1"/>
  <c r="BF292" i="1"/>
  <c r="BP470" i="1" s="1"/>
  <c r="BD274" i="1"/>
  <c r="BD292" i="1"/>
  <c r="BB470" i="1" s="1"/>
  <c r="BR256" i="1"/>
  <c r="BR292" i="1"/>
  <c r="EY470" i="1" s="1"/>
  <c r="BH274" i="1"/>
  <c r="BH292" i="1"/>
  <c r="BL260" i="1"/>
  <c r="BL292" i="1"/>
  <c r="BG270" i="1"/>
  <c r="BG292" i="1"/>
  <c r="FL292" i="1"/>
  <c r="AZ270" i="1"/>
  <c r="AZ292" i="1"/>
  <c r="BP263" i="1"/>
  <c r="FR264" i="1" s="1"/>
  <c r="BP254" i="1"/>
  <c r="BF282" i="1"/>
  <c r="BF266" i="1"/>
  <c r="BL266" i="1"/>
  <c r="BQ274" i="1"/>
  <c r="BP274" i="1"/>
  <c r="FS257" i="1"/>
  <c r="AZ263" i="1"/>
  <c r="FB264" i="1" s="1"/>
  <c r="FP252" i="1"/>
  <c r="FG261" i="1"/>
  <c r="BI274" i="1"/>
  <c r="BI270" i="1"/>
  <c r="BI266" i="1"/>
  <c r="FK267" i="1" s="1"/>
  <c r="FT256" i="1"/>
  <c r="AY266" i="1"/>
  <c r="FN260" i="1"/>
  <c r="DF252" i="1"/>
  <c r="EQ469" i="1"/>
  <c r="BQ297" i="1"/>
  <c r="FS291" i="1"/>
  <c r="FO289" i="1"/>
  <c r="DN467" i="1"/>
  <c r="FM286" i="1"/>
  <c r="CZ464" i="1"/>
  <c r="EB462" i="1"/>
  <c r="FQ284" i="1"/>
  <c r="FO281" i="1"/>
  <c r="DN459" i="1"/>
  <c r="EQ457" i="1"/>
  <c r="FS279" i="1"/>
  <c r="DN455" i="1"/>
  <c r="BM296" i="1"/>
  <c r="DN507" i="1" s="1"/>
  <c r="FO277" i="1"/>
  <c r="EB454" i="1"/>
  <c r="FQ276" i="1"/>
  <c r="BL297" i="1"/>
  <c r="DG469" i="1"/>
  <c r="FN291" i="1"/>
  <c r="EB469" i="1"/>
  <c r="BO297" i="1"/>
  <c r="DN466" i="1"/>
  <c r="FO288" i="1"/>
  <c r="EQ464" i="1"/>
  <c r="FS286" i="1"/>
  <c r="CI286" i="1"/>
  <c r="AU286" i="1"/>
  <c r="CL286" i="1"/>
  <c r="D222" i="45"/>
  <c r="CN286" i="1"/>
  <c r="C41" i="74"/>
  <c r="CM286" i="1"/>
  <c r="CK286" i="1"/>
  <c r="CT286" i="1"/>
  <c r="CQ286" i="1"/>
  <c r="CO286" i="1"/>
  <c r="CR286" i="1"/>
  <c r="CP286" i="1"/>
  <c r="DC286" i="1"/>
  <c r="CJ286" i="1"/>
  <c r="CS286" i="1"/>
  <c r="CV286" i="1"/>
  <c r="DB286" i="1"/>
  <c r="CY286" i="1"/>
  <c r="CW286" i="1"/>
  <c r="CZ286" i="1"/>
  <c r="CX286" i="1"/>
  <c r="CU286" i="1"/>
  <c r="DA286" i="1"/>
  <c r="EB461" i="1"/>
  <c r="DF282" i="1"/>
  <c r="CZ459" i="1"/>
  <c r="FM281" i="1"/>
  <c r="EB457" i="1"/>
  <c r="FO276" i="1"/>
  <c r="DN454" i="1"/>
  <c r="DN524" i="1" s="1"/>
  <c r="BH297" i="1"/>
  <c r="FJ291" i="1"/>
  <c r="CD469" i="1"/>
  <c r="S338" i="45" s="1"/>
  <c r="FJ289" i="1"/>
  <c r="CD467" i="1"/>
  <c r="FN287" i="1"/>
  <c r="DG465" i="1"/>
  <c r="EJ463" i="1"/>
  <c r="FR285" i="1"/>
  <c r="FA284" i="1"/>
  <c r="R462" i="1"/>
  <c r="BP460" i="1"/>
  <c r="FL280" i="1"/>
  <c r="CS458" i="1"/>
  <c r="DU456" i="1"/>
  <c r="FP278" i="1"/>
  <c r="BP296" i="1"/>
  <c r="EJ507" i="1" s="1"/>
  <c r="FR277" i="1"/>
  <c r="EJ455" i="1"/>
  <c r="EJ525" i="1" s="1"/>
  <c r="R454" i="1"/>
  <c r="FA276" i="1"/>
  <c r="CD451" i="1"/>
  <c r="FJ273" i="1"/>
  <c r="FN271" i="1"/>
  <c r="DG449" i="1"/>
  <c r="EJ447" i="1"/>
  <c r="FR269" i="1"/>
  <c r="CL447" i="1"/>
  <c r="R446" i="1"/>
  <c r="FA268" i="1"/>
  <c r="BF295" i="1"/>
  <c r="BP444" i="1"/>
  <c r="DF275" i="1"/>
  <c r="Y452" i="1"/>
  <c r="FB274" i="1"/>
  <c r="AY297" i="1"/>
  <c r="R469" i="1"/>
  <c r="FA291" i="1"/>
  <c r="BF289" i="1"/>
  <c r="CS465" i="1"/>
  <c r="FL287" i="1"/>
  <c r="DU463" i="1"/>
  <c r="FP285" i="1"/>
  <c r="EY461" i="1"/>
  <c r="FT283" i="1"/>
  <c r="BB460" i="1"/>
  <c r="FJ280" i="1"/>
  <c r="CD458" i="1"/>
  <c r="DG456" i="1"/>
  <c r="FN278" i="1"/>
  <c r="EY453" i="1"/>
  <c r="FT275" i="1"/>
  <c r="BB452" i="1"/>
  <c r="FJ272" i="1"/>
  <c r="CD450" i="1"/>
  <c r="DG448" i="1"/>
  <c r="FN270" i="1"/>
  <c r="EJ446" i="1"/>
  <c r="EJ516" i="1" s="1"/>
  <c r="CL446" i="1"/>
  <c r="FR268" i="1"/>
  <c r="FA267" i="1"/>
  <c r="R445" i="1"/>
  <c r="BD237" i="1"/>
  <c r="BD238" i="1"/>
  <c r="BD231" i="1"/>
  <c r="BD242" i="1"/>
  <c r="BD248" i="1"/>
  <c r="BD241" i="1"/>
  <c r="BD230" i="1"/>
  <c r="BD249" i="1"/>
  <c r="BD239" i="1"/>
  <c r="BD236" i="1"/>
  <c r="BD232" i="1"/>
  <c r="FF232" i="1" s="1"/>
  <c r="BD243" i="1"/>
  <c r="FF243" i="1" s="1"/>
  <c r="BD247" i="1"/>
  <c r="BD235" i="1"/>
  <c r="BD240" i="1"/>
  <c r="FF240" i="1" s="1"/>
  <c r="BD234" i="1"/>
  <c r="BD250" i="1"/>
  <c r="BD244" i="1"/>
  <c r="FF244" i="1" s="1"/>
  <c r="BD233" i="1"/>
  <c r="FF233" i="1" s="1"/>
  <c r="BD245" i="1"/>
  <c r="FF245" i="1" s="1"/>
  <c r="BD246" i="1"/>
  <c r="BD254" i="1"/>
  <c r="CL452" i="1"/>
  <c r="FG272" i="1"/>
  <c r="BI450" i="1"/>
  <c r="BI446" i="1"/>
  <c r="FG268" i="1"/>
  <c r="BI295" i="1"/>
  <c r="BF258" i="1"/>
  <c r="FH258" i="1" s="1"/>
  <c r="DF273" i="1"/>
  <c r="DN449" i="1"/>
  <c r="DN519" i="1" s="1"/>
  <c r="FO271" i="1"/>
  <c r="FS269" i="1"/>
  <c r="EQ447" i="1"/>
  <c r="DF269" i="1"/>
  <c r="DN445" i="1"/>
  <c r="DN515" i="1" s="1"/>
  <c r="FO267" i="1"/>
  <c r="BO246" i="1"/>
  <c r="BO239" i="1"/>
  <c r="BO230" i="1"/>
  <c r="BO249" i="1"/>
  <c r="BO241" i="1"/>
  <c r="BO240" i="1"/>
  <c r="FQ240" i="1" s="1"/>
  <c r="BO242" i="1"/>
  <c r="FQ242" i="1" s="1"/>
  <c r="BO237" i="1"/>
  <c r="BO235" i="1"/>
  <c r="BO232" i="1"/>
  <c r="BO236" i="1"/>
  <c r="FQ236" i="1" s="1"/>
  <c r="BO245" i="1"/>
  <c r="BO234" i="1"/>
  <c r="BO231" i="1"/>
  <c r="BO248" i="1"/>
  <c r="BO243" i="1"/>
  <c r="BO233" i="1"/>
  <c r="FQ233" i="1" s="1"/>
  <c r="BO244" i="1"/>
  <c r="FQ244" i="1" s="1"/>
  <c r="BO250" i="1"/>
  <c r="FQ250" i="1" s="1"/>
  <c r="BO247" i="1"/>
  <c r="BO238" i="1"/>
  <c r="FQ238" i="1" s="1"/>
  <c r="BO262" i="1"/>
  <c r="BD257" i="1"/>
  <c r="FF257" i="1" s="1"/>
  <c r="BF251" i="1"/>
  <c r="DF257" i="1"/>
  <c r="CL256" i="1"/>
  <c r="D192" i="45"/>
  <c r="AU256" i="1"/>
  <c r="C11" i="74"/>
  <c r="CM256" i="1"/>
  <c r="CN256" i="1"/>
  <c r="CK256" i="1"/>
  <c r="DA256" i="1"/>
  <c r="CQ256" i="1"/>
  <c r="CT256" i="1"/>
  <c r="CV256" i="1"/>
  <c r="CZ256" i="1"/>
  <c r="CW256" i="1"/>
  <c r="DC256" i="1"/>
  <c r="CY256" i="1"/>
  <c r="CX256" i="1"/>
  <c r="CR256" i="1"/>
  <c r="CO256" i="1"/>
  <c r="CU256" i="1"/>
  <c r="DB256" i="1"/>
  <c r="CP256" i="1"/>
  <c r="CS256" i="1"/>
  <c r="CJ256" i="1"/>
  <c r="C8" i="74"/>
  <c r="CM253" i="1"/>
  <c r="CL253" i="1"/>
  <c r="D189" i="45"/>
  <c r="AU253" i="1"/>
  <c r="CN253" i="1"/>
  <c r="CK253" i="1"/>
  <c r="CX253" i="1"/>
  <c r="CS253" i="1"/>
  <c r="DA253" i="1"/>
  <c r="CQ253" i="1"/>
  <c r="CZ253" i="1"/>
  <c r="CR253" i="1"/>
  <c r="CV253" i="1"/>
  <c r="CY253" i="1"/>
  <c r="CO253" i="1"/>
  <c r="CW253" i="1"/>
  <c r="CJ253" i="1"/>
  <c r="CT253" i="1"/>
  <c r="DB253" i="1"/>
  <c r="CP253" i="1"/>
  <c r="DC253" i="1"/>
  <c r="CU253" i="1"/>
  <c r="BI257" i="1"/>
  <c r="AF469" i="1"/>
  <c r="FO291" i="1"/>
  <c r="DN469" i="1"/>
  <c r="BM297" i="1"/>
  <c r="BM298" i="1"/>
  <c r="FS289" i="1"/>
  <c r="EQ467" i="1"/>
  <c r="Z299" i="1"/>
  <c r="CM289" i="1"/>
  <c r="CL289" i="1"/>
  <c r="AU289" i="1"/>
  <c r="D225" i="45"/>
  <c r="C44" i="74"/>
  <c r="CN289" i="1"/>
  <c r="CP289" i="1"/>
  <c r="CK289" i="1"/>
  <c r="DA289" i="1"/>
  <c r="CY289" i="1"/>
  <c r="CT289" i="1"/>
  <c r="CR289" i="1"/>
  <c r="CW289" i="1"/>
  <c r="DC289" i="1"/>
  <c r="CJ289" i="1"/>
  <c r="CX289" i="1"/>
  <c r="CV289" i="1"/>
  <c r="CS289" i="1"/>
  <c r="CQ289" i="1"/>
  <c r="DB289" i="1"/>
  <c r="CZ289" i="1"/>
  <c r="CO289" i="1"/>
  <c r="CU289" i="1"/>
  <c r="DN465" i="1"/>
  <c r="DN535" i="1" s="1"/>
  <c r="FO287" i="1"/>
  <c r="EQ463" i="1"/>
  <c r="FS285" i="1"/>
  <c r="DN461" i="1"/>
  <c r="DN531" i="1" s="1"/>
  <c r="FO283" i="1"/>
  <c r="EQ459" i="1"/>
  <c r="FS281" i="1"/>
  <c r="FO279" i="1"/>
  <c r="DN457" i="1"/>
  <c r="DN527" i="1" s="1"/>
  <c r="FM276" i="1"/>
  <c r="CZ454" i="1"/>
  <c r="BD291" i="1"/>
  <c r="BI254" i="1"/>
  <c r="FS258" i="1"/>
  <c r="FG253" i="1"/>
  <c r="FS255" i="1"/>
  <c r="BI259" i="1"/>
  <c r="FK259" i="1" s="1"/>
  <c r="DN468" i="1"/>
  <c r="AF468" i="1"/>
  <c r="FO290" i="1"/>
  <c r="EQ466" i="1"/>
  <c r="FS288" i="1"/>
  <c r="Z298" i="1"/>
  <c r="FO286" i="1"/>
  <c r="DN464" i="1"/>
  <c r="DN534" i="1" s="1"/>
  <c r="EQ462" i="1"/>
  <c r="FS284" i="1"/>
  <c r="AU284" i="1"/>
  <c r="CL284" i="1"/>
  <c r="CM284" i="1"/>
  <c r="C39" i="74"/>
  <c r="D220" i="45"/>
  <c r="CN284" i="1"/>
  <c r="CR284" i="1"/>
  <c r="CP284" i="1"/>
  <c r="CU284" i="1"/>
  <c r="CS284" i="1"/>
  <c r="CK284" i="1"/>
  <c r="CT284" i="1"/>
  <c r="CQ284" i="1"/>
  <c r="CW284" i="1"/>
  <c r="CZ284" i="1"/>
  <c r="CX284" i="1"/>
  <c r="DC284" i="1"/>
  <c r="CJ284" i="1"/>
  <c r="DA284" i="1"/>
  <c r="CV284" i="1"/>
  <c r="DB284" i="1"/>
  <c r="CY284" i="1"/>
  <c r="CO284" i="1"/>
  <c r="DN460" i="1"/>
  <c r="DN530" i="1" s="1"/>
  <c r="FO282" i="1"/>
  <c r="FS280" i="1"/>
  <c r="EQ458" i="1"/>
  <c r="FO278" i="1"/>
  <c r="DN456" i="1"/>
  <c r="DN526" i="1" s="1"/>
  <c r="EY468" i="1"/>
  <c r="BD289" i="1"/>
  <c r="CD465" i="1"/>
  <c r="DG463" i="1"/>
  <c r="EJ461" i="1"/>
  <c r="EJ531" i="1" s="1"/>
  <c r="FR283" i="1"/>
  <c r="R460" i="1"/>
  <c r="BF280" i="1"/>
  <c r="FL279" i="1"/>
  <c r="CS456" i="1"/>
  <c r="FR275" i="1"/>
  <c r="EJ453" i="1"/>
  <c r="EJ523" i="1" s="1"/>
  <c r="R452" i="1"/>
  <c r="BF272" i="1"/>
  <c r="CS448" i="1"/>
  <c r="DU446" i="1"/>
  <c r="BR295" i="1"/>
  <c r="EY444" i="1"/>
  <c r="AY295" i="1"/>
  <c r="R444" i="1"/>
  <c r="BD265" i="1"/>
  <c r="FN261" i="1"/>
  <c r="BF259" i="1"/>
  <c r="FH259" i="1" s="1"/>
  <c r="FP255" i="1"/>
  <c r="FG275" i="1"/>
  <c r="BI453" i="1"/>
  <c r="BI273" i="1"/>
  <c r="FJ290" i="1"/>
  <c r="CD468" i="1"/>
  <c r="S337" i="45" s="1"/>
  <c r="DG466" i="1"/>
  <c r="FN288" i="1"/>
  <c r="EJ464" i="1"/>
  <c r="EJ534" i="1" s="1"/>
  <c r="FR286" i="1"/>
  <c r="AY285" i="1"/>
  <c r="BF283" i="1"/>
  <c r="CS459" i="1"/>
  <c r="FL281" i="1"/>
  <c r="DU457" i="1"/>
  <c r="FP279" i="1"/>
  <c r="BR277" i="1"/>
  <c r="AY277" i="1"/>
  <c r="BD276" i="1"/>
  <c r="FJ274" i="1"/>
  <c r="CD452" i="1"/>
  <c r="DG450" i="1"/>
  <c r="FN272" i="1"/>
  <c r="FR270" i="1"/>
  <c r="CL448" i="1"/>
  <c r="EJ448" i="1"/>
  <c r="EJ518" i="1" s="1"/>
  <c r="AY269" i="1"/>
  <c r="BF267" i="1"/>
  <c r="BH241" i="1"/>
  <c r="BH230" i="1"/>
  <c r="BH249" i="1"/>
  <c r="BH239" i="1"/>
  <c r="BH236" i="1"/>
  <c r="BH232" i="1"/>
  <c r="BH243" i="1"/>
  <c r="BH247" i="1"/>
  <c r="BH235" i="1"/>
  <c r="BH240" i="1"/>
  <c r="FJ240" i="1" s="1"/>
  <c r="BH234" i="1"/>
  <c r="BH244" i="1"/>
  <c r="BH245" i="1"/>
  <c r="BH237" i="1"/>
  <c r="BH231" i="1"/>
  <c r="BH248" i="1"/>
  <c r="FJ248" i="1" s="1"/>
  <c r="BH250" i="1"/>
  <c r="FJ250" i="1" s="1"/>
  <c r="BH233" i="1"/>
  <c r="FJ233" i="1" s="1"/>
  <c r="BH246" i="1"/>
  <c r="FJ246" i="1" s="1"/>
  <c r="BH238" i="1"/>
  <c r="FJ238" i="1" s="1"/>
  <c r="BH242" i="1"/>
  <c r="FJ242" i="1" s="1"/>
  <c r="FN264" i="1"/>
  <c r="FR262" i="1"/>
  <c r="AY261" i="1"/>
  <c r="FA261" i="1" s="1"/>
  <c r="BD258" i="1"/>
  <c r="FF258" i="1" s="1"/>
  <c r="FN254" i="1"/>
  <c r="DN452" i="1"/>
  <c r="DN522" i="1" s="1"/>
  <c r="EQ450" i="1"/>
  <c r="FS272" i="1"/>
  <c r="DN448" i="1"/>
  <c r="DN518" i="1" s="1"/>
  <c r="EQ446" i="1"/>
  <c r="FS268" i="1"/>
  <c r="DN444" i="1"/>
  <c r="DN514" i="1" s="1"/>
  <c r="BM295" i="1"/>
  <c r="BO265" i="1"/>
  <c r="BO261" i="1"/>
  <c r="AY256" i="1"/>
  <c r="BH251" i="1"/>
  <c r="FJ251" i="1" s="1"/>
  <c r="BO272" i="1"/>
  <c r="CI271" i="1"/>
  <c r="C26" i="74"/>
  <c r="D207" i="45"/>
  <c r="CM271" i="1"/>
  <c r="CN271" i="1"/>
  <c r="CL271" i="1"/>
  <c r="AU271" i="1"/>
  <c r="CO271" i="1"/>
  <c r="DC271" i="1"/>
  <c r="CJ271" i="1"/>
  <c r="CZ271" i="1"/>
  <c r="CP271" i="1"/>
  <c r="DA271" i="1"/>
  <c r="CQ271" i="1"/>
  <c r="CK271" i="1"/>
  <c r="CT271" i="1"/>
  <c r="CW271" i="1"/>
  <c r="CU271" i="1"/>
  <c r="CR271" i="1"/>
  <c r="CX271" i="1"/>
  <c r="CS271" i="1"/>
  <c r="CY271" i="1"/>
  <c r="CV271" i="1"/>
  <c r="DB271" i="1"/>
  <c r="BM269" i="1"/>
  <c r="EQ445" i="1"/>
  <c r="C22" i="74"/>
  <c r="AU267" i="1"/>
  <c r="CL267" i="1"/>
  <c r="CM267" i="1"/>
  <c r="CN267" i="1"/>
  <c r="D203" i="45"/>
  <c r="CW267" i="1"/>
  <c r="CU267" i="1"/>
  <c r="CZ267" i="1"/>
  <c r="CP267" i="1"/>
  <c r="CS267" i="1"/>
  <c r="CY267" i="1"/>
  <c r="CK267" i="1"/>
  <c r="CT267" i="1"/>
  <c r="CO267" i="1"/>
  <c r="DC267" i="1"/>
  <c r="CJ267" i="1"/>
  <c r="CR267" i="1"/>
  <c r="CX267" i="1"/>
  <c r="DA267" i="1"/>
  <c r="CQ267" i="1"/>
  <c r="CV267" i="1"/>
  <c r="DB267" i="1"/>
  <c r="BK248" i="1"/>
  <c r="BK235" i="1"/>
  <c r="BK238" i="1"/>
  <c r="BK232" i="1"/>
  <c r="BK243" i="1"/>
  <c r="BK246" i="1"/>
  <c r="BK239" i="1"/>
  <c r="FM239" i="1" s="1"/>
  <c r="BK230" i="1"/>
  <c r="BK249" i="1"/>
  <c r="FM249" i="1" s="1"/>
  <c r="BK241" i="1"/>
  <c r="BK240" i="1"/>
  <c r="FM240" i="1" s="1"/>
  <c r="BK231" i="1"/>
  <c r="FM231" i="1" s="1"/>
  <c r="BK242" i="1"/>
  <c r="BK247" i="1"/>
  <c r="FM247" i="1" s="1"/>
  <c r="BK237" i="1"/>
  <c r="BK236" i="1"/>
  <c r="FM236" i="1" s="1"/>
  <c r="BK233" i="1"/>
  <c r="BK245" i="1"/>
  <c r="BK244" i="1"/>
  <c r="FM244" i="1" s="1"/>
  <c r="BK234" i="1"/>
  <c r="FM234" i="1" s="1"/>
  <c r="BK250" i="1"/>
  <c r="FM250" i="1" s="1"/>
  <c r="BO264" i="1"/>
  <c r="BM261" i="1"/>
  <c r="FO261" i="1" s="1"/>
  <c r="BH259" i="1"/>
  <c r="AY254" i="1"/>
  <c r="FA254" i="1" s="1"/>
  <c r="BI263" i="1"/>
  <c r="BF260" i="1"/>
  <c r="FH260" i="1" s="1"/>
  <c r="BM251" i="1"/>
  <c r="BM259" i="1"/>
  <c r="C46" i="74"/>
  <c r="AU291" i="1"/>
  <c r="D227" i="45"/>
  <c r="CL291" i="1"/>
  <c r="DI292" i="1" s="1"/>
  <c r="CM291" i="1"/>
  <c r="DJ292" i="1" s="1"/>
  <c r="CN291" i="1"/>
  <c r="DK292" i="1" s="1"/>
  <c r="CT291" i="1"/>
  <c r="DQ292" i="1" s="1"/>
  <c r="CR291" i="1"/>
  <c r="DO292" i="1" s="1"/>
  <c r="CU291" i="1"/>
  <c r="DR292" i="1" s="1"/>
  <c r="CP291" i="1"/>
  <c r="DM292" i="1" s="1"/>
  <c r="DC291" i="1"/>
  <c r="DZ292" i="1" s="1"/>
  <c r="CK291" i="1"/>
  <c r="DH292" i="1" s="1"/>
  <c r="DA291" i="1"/>
  <c r="DX292" i="1" s="1"/>
  <c r="CY291" i="1"/>
  <c r="DV292" i="1" s="1"/>
  <c r="DB291" i="1"/>
  <c r="DY292" i="1" s="1"/>
  <c r="CW291" i="1"/>
  <c r="DT292" i="1" s="1"/>
  <c r="CZ291" i="1"/>
  <c r="DW292" i="1" s="1"/>
  <c r="CS291" i="1"/>
  <c r="DP292" i="1" s="1"/>
  <c r="CJ291" i="1"/>
  <c r="DG292" i="1" s="1"/>
  <c r="CX291" i="1"/>
  <c r="DU292" i="1" s="1"/>
  <c r="CO291" i="1"/>
  <c r="DL292" i="1" s="1"/>
  <c r="CV291" i="1"/>
  <c r="DS292" i="1" s="1"/>
  <c r="CQ291" i="1"/>
  <c r="DN292" i="1" s="1"/>
  <c r="Y468" i="1"/>
  <c r="FB290" i="1"/>
  <c r="BW466" i="1"/>
  <c r="FI288" i="1"/>
  <c r="FB286" i="1"/>
  <c r="Y464" i="1"/>
  <c r="BW462" i="1"/>
  <c r="FI284" i="1"/>
  <c r="FB282" i="1"/>
  <c r="Y460" i="1"/>
  <c r="BW458" i="1"/>
  <c r="FI280" i="1"/>
  <c r="CM279" i="1"/>
  <c r="D215" i="45"/>
  <c r="CL279" i="1"/>
  <c r="AU279" i="1"/>
  <c r="CN279" i="1"/>
  <c r="C34" i="74"/>
  <c r="CT279" i="1"/>
  <c r="CR279" i="1"/>
  <c r="CO279" i="1"/>
  <c r="DC279" i="1"/>
  <c r="CJ279" i="1"/>
  <c r="CP279" i="1"/>
  <c r="CK279" i="1"/>
  <c r="DA279" i="1"/>
  <c r="CQ279" i="1"/>
  <c r="DB279" i="1"/>
  <c r="CZ279" i="1"/>
  <c r="CW279" i="1"/>
  <c r="CU279" i="1"/>
  <c r="CX279" i="1"/>
  <c r="CV279" i="1"/>
  <c r="CS279" i="1"/>
  <c r="CY279" i="1"/>
  <c r="FB278" i="1"/>
  <c r="Y456" i="1"/>
  <c r="FG277" i="1"/>
  <c r="BE296" i="1"/>
  <c r="BI507" i="1" s="1"/>
  <c r="BI455" i="1"/>
  <c r="BI275" i="1"/>
  <c r="BO255" i="1"/>
  <c r="BM253" i="1"/>
  <c r="FO253" i="1" s="1"/>
  <c r="FG257" i="1"/>
  <c r="BG297" i="1"/>
  <c r="BW469" i="1"/>
  <c r="BI466" i="1"/>
  <c r="BI536" i="1" s="1"/>
  <c r="FG288" i="1"/>
  <c r="BI286" i="1"/>
  <c r="BI462" i="1"/>
  <c r="BI532" i="1" s="1"/>
  <c r="FG284" i="1"/>
  <c r="BI282" i="1"/>
  <c r="BI458" i="1"/>
  <c r="BI528" i="1" s="1"/>
  <c r="FG280" i="1"/>
  <c r="BI278" i="1"/>
  <c r="CI278" i="1"/>
  <c r="CN278" i="1"/>
  <c r="AU278" i="1"/>
  <c r="C33" i="74"/>
  <c r="CL278" i="1"/>
  <c r="CM278" i="1"/>
  <c r="D214" i="45"/>
  <c r="CK278" i="1"/>
  <c r="CT278" i="1"/>
  <c r="CQ278" i="1"/>
  <c r="CO278" i="1"/>
  <c r="CR278" i="1"/>
  <c r="CP278" i="1"/>
  <c r="DC278" i="1"/>
  <c r="CJ278" i="1"/>
  <c r="CS278" i="1"/>
  <c r="CV278" i="1"/>
  <c r="DB278" i="1"/>
  <c r="CY278" i="1"/>
  <c r="CW278" i="1"/>
  <c r="CZ278" i="1"/>
  <c r="CX278" i="1"/>
  <c r="CU278" i="1"/>
  <c r="DA278" i="1"/>
  <c r="AZ296" i="1"/>
  <c r="Y507" i="1" s="1"/>
  <c r="FB277" i="1"/>
  <c r="Y455" i="1"/>
  <c r="Y525" i="1" s="1"/>
  <c r="FG276" i="1"/>
  <c r="BI454" i="1"/>
  <c r="BI524" i="1" s="1"/>
  <c r="DU468" i="1"/>
  <c r="BR288" i="1"/>
  <c r="BF286" i="1"/>
  <c r="FL284" i="1"/>
  <c r="CS462" i="1"/>
  <c r="DU460" i="1"/>
  <c r="BR280" i="1"/>
  <c r="BD279" i="1"/>
  <c r="BH277" i="1"/>
  <c r="CS454" i="1"/>
  <c r="FL276" i="1"/>
  <c r="DU452" i="1"/>
  <c r="BR272" i="1"/>
  <c r="BD271" i="1"/>
  <c r="BH269" i="1"/>
  <c r="FN267" i="1"/>
  <c r="DG445" i="1"/>
  <c r="BN256" i="1"/>
  <c r="FP256" i="1" s="1"/>
  <c r="BN234" i="1"/>
  <c r="BN250" i="1"/>
  <c r="BN244" i="1"/>
  <c r="BN230" i="1"/>
  <c r="BN233" i="1"/>
  <c r="BN245" i="1"/>
  <c r="BN246" i="1"/>
  <c r="BN238" i="1"/>
  <c r="BN242" i="1"/>
  <c r="BN232" i="1"/>
  <c r="BN247" i="1"/>
  <c r="FP247" i="1" s="1"/>
  <c r="BN240" i="1"/>
  <c r="BN241" i="1"/>
  <c r="BN249" i="1"/>
  <c r="BN239" i="1"/>
  <c r="BN236" i="1"/>
  <c r="BN237" i="1"/>
  <c r="BN231" i="1"/>
  <c r="FP231" i="1" s="1"/>
  <c r="BN248" i="1"/>
  <c r="FP248" i="1" s="1"/>
  <c r="BN243" i="1"/>
  <c r="FP243" i="1" s="1"/>
  <c r="BN235" i="1"/>
  <c r="FP235" i="1" s="1"/>
  <c r="BR264" i="1"/>
  <c r="BD263" i="1"/>
  <c r="BH261" i="1"/>
  <c r="BH253" i="1"/>
  <c r="FJ253" i="1" s="1"/>
  <c r="BM273" i="1"/>
  <c r="DG468" i="1"/>
  <c r="EJ466" i="1"/>
  <c r="EJ536" i="1" s="1"/>
  <c r="FR288" i="1"/>
  <c r="AY287" i="1"/>
  <c r="R465" i="1" s="1"/>
  <c r="BF285" i="1"/>
  <c r="FL283" i="1"/>
  <c r="CS461" i="1"/>
  <c r="BN281" i="1"/>
  <c r="FP282" i="1" s="1"/>
  <c r="BR279" i="1"/>
  <c r="BD278" i="1"/>
  <c r="CS453" i="1"/>
  <c r="FL275" i="1"/>
  <c r="BN273" i="1"/>
  <c r="BR271" i="1"/>
  <c r="BD270" i="1"/>
  <c r="BH268" i="1"/>
  <c r="DG444" i="1"/>
  <c r="BL295" i="1"/>
  <c r="BN265" i="1"/>
  <c r="BR263" i="1"/>
  <c r="BD262" i="1"/>
  <c r="BH260" i="1"/>
  <c r="FJ260" i="1" s="1"/>
  <c r="FR257" i="1"/>
  <c r="BR252" i="1"/>
  <c r="DF274" i="1"/>
  <c r="BK273" i="1"/>
  <c r="BO271" i="1"/>
  <c r="AU270" i="1"/>
  <c r="CL270" i="1"/>
  <c r="D206" i="45"/>
  <c r="CN270" i="1"/>
  <c r="CM270" i="1"/>
  <c r="C25" i="74"/>
  <c r="CQ270" i="1"/>
  <c r="CO270" i="1"/>
  <c r="DB270" i="1"/>
  <c r="CR270" i="1"/>
  <c r="DC270" i="1"/>
  <c r="CJ270" i="1"/>
  <c r="CS270" i="1"/>
  <c r="CP270" i="1"/>
  <c r="CK270" i="1"/>
  <c r="CY270" i="1"/>
  <c r="CW270" i="1"/>
  <c r="CT270" i="1"/>
  <c r="CZ270" i="1"/>
  <c r="CU270" i="1"/>
  <c r="DA270" i="1"/>
  <c r="CX270" i="1"/>
  <c r="CV270" i="1"/>
  <c r="BK269" i="1"/>
  <c r="BO267" i="1"/>
  <c r="BQ248" i="1"/>
  <c r="BQ235" i="1"/>
  <c r="BQ238" i="1"/>
  <c r="BQ232" i="1"/>
  <c r="BQ243" i="1"/>
  <c r="BQ246" i="1"/>
  <c r="BQ239" i="1"/>
  <c r="FS239" i="1" s="1"/>
  <c r="BQ230" i="1"/>
  <c r="BQ249" i="1"/>
  <c r="FS249" i="1" s="1"/>
  <c r="BQ241" i="1"/>
  <c r="BQ240" i="1"/>
  <c r="FS240" i="1" s="1"/>
  <c r="BQ231" i="1"/>
  <c r="FS231" i="1" s="1"/>
  <c r="BQ242" i="1"/>
  <c r="BQ247" i="1"/>
  <c r="FS247" i="1" s="1"/>
  <c r="BQ237" i="1"/>
  <c r="BQ236" i="1"/>
  <c r="FS236" i="1" s="1"/>
  <c r="BQ233" i="1"/>
  <c r="BQ245" i="1"/>
  <c r="FS245" i="1" s="1"/>
  <c r="BQ244" i="1"/>
  <c r="FS244" i="1" s="1"/>
  <c r="BQ234" i="1"/>
  <c r="FS234" i="1" s="1"/>
  <c r="BQ250" i="1"/>
  <c r="Z295" i="1"/>
  <c r="AX292" i="1" s="1"/>
  <c r="K470" i="1" s="1"/>
  <c r="C21" i="74"/>
  <c r="D202" i="45"/>
  <c r="H11" i="70"/>
  <c r="CN266" i="1"/>
  <c r="CL266" i="1"/>
  <c r="CM266" i="1"/>
  <c r="AU266" i="1"/>
  <c r="CY266" i="1"/>
  <c r="CW266" i="1"/>
  <c r="DB266" i="1"/>
  <c r="CR266" i="1"/>
  <c r="CU266" i="1"/>
  <c r="DA266" i="1"/>
  <c r="CP266" i="1"/>
  <c r="CK266" i="1"/>
  <c r="CQ266" i="1"/>
  <c r="CO266" i="1"/>
  <c r="CT266" i="1"/>
  <c r="CZ266" i="1"/>
  <c r="DC266" i="1"/>
  <c r="CJ266" i="1"/>
  <c r="CS266" i="1"/>
  <c r="CX266" i="1"/>
  <c r="CV266" i="1"/>
  <c r="BM264" i="1"/>
  <c r="FO264" i="1" s="1"/>
  <c r="BQ262" i="1"/>
  <c r="FS262" i="1" s="1"/>
  <c r="BH257" i="1"/>
  <c r="BI449" i="1"/>
  <c r="BI519" i="1" s="1"/>
  <c r="FG271" i="1"/>
  <c r="BI269" i="1"/>
  <c r="BI445" i="1"/>
  <c r="BI515" i="1" s="1"/>
  <c r="BG264" i="1"/>
  <c r="FI264" i="1" s="1"/>
  <c r="BG240" i="1"/>
  <c r="BG231" i="1"/>
  <c r="BG242" i="1"/>
  <c r="BG247" i="1"/>
  <c r="BG237" i="1"/>
  <c r="BG246" i="1"/>
  <c r="FI246" i="1" s="1"/>
  <c r="BG245" i="1"/>
  <c r="BG249" i="1"/>
  <c r="BG236" i="1"/>
  <c r="BG244" i="1"/>
  <c r="BG250" i="1"/>
  <c r="BG248" i="1"/>
  <c r="FI248" i="1" s="1"/>
  <c r="BG238" i="1"/>
  <c r="FI238" i="1" s="1"/>
  <c r="BG243" i="1"/>
  <c r="FI243" i="1" s="1"/>
  <c r="BG230" i="1"/>
  <c r="BG239" i="1"/>
  <c r="FI239" i="1" s="1"/>
  <c r="BG235" i="1"/>
  <c r="BG232" i="1"/>
  <c r="FI232" i="1" s="1"/>
  <c r="BG233" i="1"/>
  <c r="BG241" i="1"/>
  <c r="FI241" i="1" s="1"/>
  <c r="BG234" i="1"/>
  <c r="FI234" i="1" s="1"/>
  <c r="BG262" i="1"/>
  <c r="FI263" i="1" s="1"/>
  <c r="CI261" i="1"/>
  <c r="C16" i="74"/>
  <c r="CN261" i="1"/>
  <c r="AU261" i="1"/>
  <c r="D197" i="45"/>
  <c r="CL261" i="1"/>
  <c r="CM261" i="1"/>
  <c r="CS261" i="1"/>
  <c r="CQ261" i="1"/>
  <c r="CV261" i="1"/>
  <c r="CT261" i="1"/>
  <c r="CO261" i="1"/>
  <c r="CU261" i="1"/>
  <c r="CR261" i="1"/>
  <c r="CP261" i="1"/>
  <c r="CX261" i="1"/>
  <c r="DA261" i="1"/>
  <c r="CY261" i="1"/>
  <c r="CK261" i="1"/>
  <c r="DB261" i="1"/>
  <c r="CW261" i="1"/>
  <c r="DC261" i="1"/>
  <c r="CJ261" i="1"/>
  <c r="CZ261" i="1"/>
  <c r="AY258" i="1"/>
  <c r="BD252" i="1"/>
  <c r="BI256" i="1"/>
  <c r="FG255" i="1"/>
  <c r="BG253" i="1"/>
  <c r="BO257" i="1"/>
  <c r="FB252" i="1"/>
  <c r="BK256" i="1"/>
  <c r="FM256" i="1" s="1"/>
  <c r="FB260" i="1"/>
  <c r="BG290" i="1"/>
  <c r="FI291" i="1" s="1"/>
  <c r="FB288" i="1"/>
  <c r="Y466" i="1"/>
  <c r="Y536" i="1" s="1"/>
  <c r="BI465" i="1"/>
  <c r="BI535" i="1" s="1"/>
  <c r="FG287" i="1"/>
  <c r="BI285" i="1"/>
  <c r="BI461" i="1"/>
  <c r="BI531" i="1" s="1"/>
  <c r="FG283" i="1"/>
  <c r="BI281" i="1"/>
  <c r="DF281" i="1"/>
  <c r="C36" i="74"/>
  <c r="D217" i="45"/>
  <c r="CM281" i="1"/>
  <c r="CL281" i="1"/>
  <c r="AU281" i="1"/>
  <c r="CN281" i="1"/>
  <c r="CP281" i="1"/>
  <c r="CK281" i="1"/>
  <c r="DA281" i="1"/>
  <c r="CY281" i="1"/>
  <c r="CT281" i="1"/>
  <c r="CR281" i="1"/>
  <c r="CW281" i="1"/>
  <c r="DC281" i="1"/>
  <c r="CJ281" i="1"/>
  <c r="CX281" i="1"/>
  <c r="CV281" i="1"/>
  <c r="CS281" i="1"/>
  <c r="CQ281" i="1"/>
  <c r="DB281" i="1"/>
  <c r="CZ281" i="1"/>
  <c r="CO281" i="1"/>
  <c r="CU281" i="1"/>
  <c r="FG279" i="1"/>
  <c r="BI457" i="1"/>
  <c r="BI527" i="1" s="1"/>
  <c r="BI277" i="1"/>
  <c r="C32" i="74"/>
  <c r="CL277" i="1"/>
  <c r="CM277" i="1"/>
  <c r="D213" i="45"/>
  <c r="CN277" i="1"/>
  <c r="AU277" i="1"/>
  <c r="CP277" i="1"/>
  <c r="CK277" i="1"/>
  <c r="CS277" i="1"/>
  <c r="CQ277" i="1"/>
  <c r="CT277" i="1"/>
  <c r="CR277" i="1"/>
  <c r="CO277" i="1"/>
  <c r="CU277" i="1"/>
  <c r="CX277" i="1"/>
  <c r="CV277" i="1"/>
  <c r="DA277" i="1"/>
  <c r="CY277" i="1"/>
  <c r="DB277" i="1"/>
  <c r="CZ277" i="1"/>
  <c r="CW277" i="1"/>
  <c r="DC277" i="1"/>
  <c r="CJ277" i="1"/>
  <c r="FB276" i="1"/>
  <c r="Y454" i="1"/>
  <c r="Y524" i="1" s="1"/>
  <c r="BO251" i="1"/>
  <c r="FQ251" i="1" s="1"/>
  <c r="BG255" i="1"/>
  <c r="FI255" i="1" s="1"/>
  <c r="BG252" i="1"/>
  <c r="FI252" i="1" s="1"/>
  <c r="BO256" i="1"/>
  <c r="FQ256" i="1" s="1"/>
  <c r="BG260" i="1"/>
  <c r="FI260" i="1" s="1"/>
  <c r="FG290" i="1"/>
  <c r="BI468" i="1"/>
  <c r="BI288" i="1"/>
  <c r="FG286" i="1"/>
  <c r="BI464" i="1"/>
  <c r="BI534" i="1" s="1"/>
  <c r="BI284" i="1"/>
  <c r="FG282" i="1"/>
  <c r="BI460" i="1"/>
  <c r="BI530" i="1" s="1"/>
  <c r="BI280" i="1"/>
  <c r="AX280" i="1"/>
  <c r="BI456" i="1"/>
  <c r="BI526" i="1" s="1"/>
  <c r="FG278" i="1"/>
  <c r="FR291" i="1"/>
  <c r="EJ469" i="1"/>
  <c r="BP297" i="1"/>
  <c r="BP298" i="1"/>
  <c r="BL289" i="1"/>
  <c r="EJ465" i="1"/>
  <c r="EJ535" i="1" s="1"/>
  <c r="FR287" i="1"/>
  <c r="AY286" i="1"/>
  <c r="BF284" i="1"/>
  <c r="FL282" i="1"/>
  <c r="CS460" i="1"/>
  <c r="BN280" i="1"/>
  <c r="BR278" i="1"/>
  <c r="BF276" i="1"/>
  <c r="FL274" i="1"/>
  <c r="CS452" i="1"/>
  <c r="BN272" i="1"/>
  <c r="BR270" i="1"/>
  <c r="BD269" i="1"/>
  <c r="BH267" i="1"/>
  <c r="BJ253" i="1"/>
  <c r="BJ232" i="1"/>
  <c r="BJ243" i="1"/>
  <c r="BJ247" i="1"/>
  <c r="BJ235" i="1"/>
  <c r="BJ240" i="1"/>
  <c r="BJ234" i="1"/>
  <c r="BJ230" i="1"/>
  <c r="BJ239" i="1"/>
  <c r="BJ241" i="1"/>
  <c r="FL241" i="1" s="1"/>
  <c r="BJ233" i="1"/>
  <c r="BJ236" i="1"/>
  <c r="BJ237" i="1"/>
  <c r="BJ231" i="1"/>
  <c r="FL231" i="1" s="1"/>
  <c r="BJ248" i="1"/>
  <c r="BJ249" i="1"/>
  <c r="BJ244" i="1"/>
  <c r="FL244" i="1" s="1"/>
  <c r="BJ238" i="1"/>
  <c r="BJ242" i="1"/>
  <c r="BJ250" i="1"/>
  <c r="FL250" i="1" s="1"/>
  <c r="BJ246" i="1"/>
  <c r="BJ245" i="1"/>
  <c r="BN264" i="1"/>
  <c r="FP264" i="1" s="1"/>
  <c r="BR262" i="1"/>
  <c r="BD261" i="1"/>
  <c r="BH258" i="1"/>
  <c r="FJ258" i="1" s="1"/>
  <c r="FR254" i="1"/>
  <c r="BO274" i="1"/>
  <c r="BN291" i="1"/>
  <c r="FP292" i="1" s="1"/>
  <c r="BR289" i="1"/>
  <c r="BF287" i="1"/>
  <c r="BJ285" i="1"/>
  <c r="BN283" i="1"/>
  <c r="BR281" i="1"/>
  <c r="BD280" i="1"/>
  <c r="BH278" i="1"/>
  <c r="BN275" i="1"/>
  <c r="BR273" i="1"/>
  <c r="BD272" i="1"/>
  <c r="BH270" i="1"/>
  <c r="BL268" i="1"/>
  <c r="EJ444" i="1"/>
  <c r="EJ514" i="1" s="1"/>
  <c r="BP295" i="1"/>
  <c r="CL444" i="1"/>
  <c r="FR266" i="1"/>
  <c r="BR265" i="1"/>
  <c r="FT265" i="1" s="1"/>
  <c r="BD264" i="1"/>
  <c r="FF264" i="1" s="1"/>
  <c r="BH262" i="1"/>
  <c r="FJ262" i="1" s="1"/>
  <c r="BN253" i="1"/>
  <c r="FP253" i="1" s="1"/>
  <c r="FG274" i="1"/>
  <c r="BI452" i="1"/>
  <c r="BI522" i="1" s="1"/>
  <c r="BI272" i="1"/>
  <c r="BI448" i="1"/>
  <c r="BI518" i="1" s="1"/>
  <c r="BI268" i="1"/>
  <c r="FK268" i="1" s="1"/>
  <c r="BE266" i="1"/>
  <c r="BG265" i="1"/>
  <c r="FI265" i="1" s="1"/>
  <c r="CI264" i="1"/>
  <c r="C19" i="74"/>
  <c r="CN264" i="1"/>
  <c r="AU264" i="1"/>
  <c r="CM264" i="1"/>
  <c r="D200" i="45"/>
  <c r="CL264" i="1"/>
  <c r="DC264" i="1"/>
  <c r="CJ264" i="1"/>
  <c r="DA264" i="1"/>
  <c r="CX264" i="1"/>
  <c r="CK264" i="1"/>
  <c r="CY264" i="1"/>
  <c r="CO264" i="1"/>
  <c r="CT264" i="1"/>
  <c r="CR264" i="1"/>
  <c r="CZ264" i="1"/>
  <c r="CU264" i="1"/>
  <c r="CS264" i="1"/>
  <c r="CP264" i="1"/>
  <c r="CV264" i="1"/>
  <c r="CQ264" i="1"/>
  <c r="CW264" i="1"/>
  <c r="DB264" i="1"/>
  <c r="BE262" i="1"/>
  <c r="FG262" i="1" s="1"/>
  <c r="BI260" i="1"/>
  <c r="FK260" i="1" s="1"/>
  <c r="BD253" i="1"/>
  <c r="FF253" i="1" s="1"/>
  <c r="BI271" i="1"/>
  <c r="FK271" i="1" s="1"/>
  <c r="BE269" i="1"/>
  <c r="AZ253" i="1"/>
  <c r="FB253" i="1" s="1"/>
  <c r="AZ237" i="1"/>
  <c r="AZ238" i="1"/>
  <c r="AZ231" i="1"/>
  <c r="AZ242" i="1"/>
  <c r="AZ248" i="1"/>
  <c r="AZ250" i="1"/>
  <c r="AZ249" i="1"/>
  <c r="FB249" i="1" s="1"/>
  <c r="AZ246" i="1"/>
  <c r="AZ244" i="1"/>
  <c r="AZ245" i="1"/>
  <c r="AZ232" i="1"/>
  <c r="FB232" i="1" s="1"/>
  <c r="AZ243" i="1"/>
  <c r="FB243" i="1" s="1"/>
  <c r="AZ247" i="1"/>
  <c r="AZ235" i="1"/>
  <c r="AZ240" i="1"/>
  <c r="AZ234" i="1"/>
  <c r="AZ230" i="1"/>
  <c r="AZ239" i="1"/>
  <c r="FB239" i="1" s="1"/>
  <c r="AZ241" i="1"/>
  <c r="FB241" i="1" s="1"/>
  <c r="AZ233" i="1"/>
  <c r="AZ236" i="1"/>
  <c r="C6" i="74"/>
  <c r="CL251" i="1"/>
  <c r="DI251" i="1" s="1"/>
  <c r="CN251" i="1"/>
  <c r="DK251" i="1" s="1"/>
  <c r="D187" i="45"/>
  <c r="F11" i="70"/>
  <c r="CM251" i="1"/>
  <c r="DJ251" i="1" s="1"/>
  <c r="AU251" i="1"/>
  <c r="CX251" i="1"/>
  <c r="DU251" i="1" s="1"/>
  <c r="CR251" i="1"/>
  <c r="DO251" i="1" s="1"/>
  <c r="DB251" i="1"/>
  <c r="DY251" i="1" s="1"/>
  <c r="CU251" i="1"/>
  <c r="DR251" i="1" s="1"/>
  <c r="DA251" i="1"/>
  <c r="DX251" i="1" s="1"/>
  <c r="CV251" i="1"/>
  <c r="DS251" i="1" s="1"/>
  <c r="CZ251" i="1"/>
  <c r="DW251" i="1" s="1"/>
  <c r="CJ251" i="1"/>
  <c r="DG251" i="1" s="1"/>
  <c r="CK251" i="1"/>
  <c r="DH251" i="1" s="1"/>
  <c r="CW251" i="1"/>
  <c r="DT251" i="1" s="1"/>
  <c r="CO251" i="1"/>
  <c r="DL251" i="1" s="1"/>
  <c r="CQ251" i="1"/>
  <c r="DN251" i="1" s="1"/>
  <c r="CP251" i="1"/>
  <c r="DM251" i="1" s="1"/>
  <c r="CT251" i="1"/>
  <c r="DQ251" i="1" s="1"/>
  <c r="CS251" i="1"/>
  <c r="DP251" i="1" s="1"/>
  <c r="DC251" i="1"/>
  <c r="DZ251" i="1" s="1"/>
  <c r="CY251" i="1"/>
  <c r="DV251" i="1" s="1"/>
  <c r="EQ465" i="1"/>
  <c r="FS287" i="1"/>
  <c r="FB251" i="1"/>
  <c r="CM257" i="1"/>
  <c r="DJ257" i="1" s="1"/>
  <c r="CL257" i="1"/>
  <c r="DI257" i="1" s="1"/>
  <c r="AU257" i="1"/>
  <c r="C12" i="74"/>
  <c r="CN257" i="1"/>
  <c r="DK257" i="1" s="1"/>
  <c r="D193" i="45"/>
  <c r="CR257" i="1"/>
  <c r="DO257" i="1" s="1"/>
  <c r="CV257" i="1"/>
  <c r="DS257" i="1" s="1"/>
  <c r="CP257" i="1"/>
  <c r="DM257" i="1" s="1"/>
  <c r="CJ257" i="1"/>
  <c r="DG257" i="1" s="1"/>
  <c r="CS257" i="1"/>
  <c r="DP257" i="1" s="1"/>
  <c r="CZ257" i="1"/>
  <c r="DW257" i="1" s="1"/>
  <c r="CK257" i="1"/>
  <c r="DH257" i="1" s="1"/>
  <c r="CQ257" i="1"/>
  <c r="DN257" i="1" s="1"/>
  <c r="DC257" i="1"/>
  <c r="DZ257" i="1" s="1"/>
  <c r="CY257" i="1"/>
  <c r="DV257" i="1" s="1"/>
  <c r="CO257" i="1"/>
  <c r="DL257" i="1" s="1"/>
  <c r="DB257" i="1"/>
  <c r="DY257" i="1" s="1"/>
  <c r="CT257" i="1"/>
  <c r="DQ257" i="1" s="1"/>
  <c r="CX257" i="1"/>
  <c r="DU257" i="1" s="1"/>
  <c r="CU257" i="1"/>
  <c r="DR257" i="1" s="1"/>
  <c r="DA257" i="1"/>
  <c r="DX257" i="1" s="1"/>
  <c r="CW257" i="1"/>
  <c r="DT257" i="1" s="1"/>
  <c r="CZ468" i="1"/>
  <c r="FM290" i="1"/>
  <c r="EB466" i="1"/>
  <c r="FQ288" i="1"/>
  <c r="CI287" i="1"/>
  <c r="C42" i="74"/>
  <c r="D223" i="45"/>
  <c r="CN287" i="1"/>
  <c r="DK287" i="1" s="1"/>
  <c r="CM287" i="1"/>
  <c r="DJ287" i="1" s="1"/>
  <c r="AU287" i="1"/>
  <c r="CL287" i="1"/>
  <c r="DI287" i="1" s="1"/>
  <c r="CT287" i="1"/>
  <c r="DQ287" i="1" s="1"/>
  <c r="CR287" i="1"/>
  <c r="DO287" i="1" s="1"/>
  <c r="CO287" i="1"/>
  <c r="DL287" i="1" s="1"/>
  <c r="DC287" i="1"/>
  <c r="DZ287" i="1" s="1"/>
  <c r="CJ287" i="1"/>
  <c r="DG287" i="1" s="1"/>
  <c r="CP287" i="1"/>
  <c r="DM287" i="1" s="1"/>
  <c r="CK287" i="1"/>
  <c r="DH287" i="1" s="1"/>
  <c r="DA287" i="1"/>
  <c r="DX287" i="1" s="1"/>
  <c r="CQ287" i="1"/>
  <c r="DN287" i="1" s="1"/>
  <c r="DB287" i="1"/>
  <c r="DY287" i="1" s="1"/>
  <c r="CZ287" i="1"/>
  <c r="DW287" i="1" s="1"/>
  <c r="CW287" i="1"/>
  <c r="DT287" i="1" s="1"/>
  <c r="CU287" i="1"/>
  <c r="DR287" i="1" s="1"/>
  <c r="CX287" i="1"/>
  <c r="DU287" i="1" s="1"/>
  <c r="CV287" i="1"/>
  <c r="DS287" i="1" s="1"/>
  <c r="CS287" i="1"/>
  <c r="DP287" i="1" s="1"/>
  <c r="CY287" i="1"/>
  <c r="DV287" i="1" s="1"/>
  <c r="DN463" i="1"/>
  <c r="DN533" i="1" s="1"/>
  <c r="FO285" i="1"/>
  <c r="EQ461" i="1"/>
  <c r="FS283" i="1"/>
  <c r="CI283" i="1"/>
  <c r="CM283" i="1"/>
  <c r="AU283" i="1"/>
  <c r="C38" i="74"/>
  <c r="CN283" i="1"/>
  <c r="D219" i="45"/>
  <c r="CL283" i="1"/>
  <c r="CT283" i="1"/>
  <c r="CR283" i="1"/>
  <c r="CW283" i="1"/>
  <c r="CU283" i="1"/>
  <c r="CP283" i="1"/>
  <c r="CK283" i="1"/>
  <c r="CS283" i="1"/>
  <c r="CY283" i="1"/>
  <c r="DB283" i="1"/>
  <c r="CZ283" i="1"/>
  <c r="CO283" i="1"/>
  <c r="DC283" i="1"/>
  <c r="CJ283" i="1"/>
  <c r="CX283" i="1"/>
  <c r="CV283" i="1"/>
  <c r="DA283" i="1"/>
  <c r="CQ283" i="1"/>
  <c r="FM282" i="1"/>
  <c r="CZ460" i="1"/>
  <c r="EB458" i="1"/>
  <c r="FQ280" i="1"/>
  <c r="FM278" i="1"/>
  <c r="CZ456" i="1"/>
  <c r="FS275" i="1"/>
  <c r="EQ453" i="1"/>
  <c r="CI254" i="1"/>
  <c r="CM254" i="1"/>
  <c r="DJ254" i="1" s="1"/>
  <c r="CL254" i="1"/>
  <c r="DI254" i="1" s="1"/>
  <c r="AU254" i="1"/>
  <c r="C9" i="74"/>
  <c r="D190" i="45"/>
  <c r="CN254" i="1"/>
  <c r="DK254" i="1" s="1"/>
  <c r="CU254" i="1"/>
  <c r="DR254" i="1" s="1"/>
  <c r="CZ254" i="1"/>
  <c r="DW254" i="1" s="1"/>
  <c r="CK254" i="1"/>
  <c r="DH254" i="1" s="1"/>
  <c r="DA254" i="1"/>
  <c r="DX254" i="1" s="1"/>
  <c r="DC254" i="1"/>
  <c r="DZ254" i="1" s="1"/>
  <c r="CJ254" i="1"/>
  <c r="DG254" i="1" s="1"/>
  <c r="CX254" i="1"/>
  <c r="DU254" i="1" s="1"/>
  <c r="CR254" i="1"/>
  <c r="DO254" i="1" s="1"/>
  <c r="DB254" i="1"/>
  <c r="DY254" i="1" s="1"/>
  <c r="CV254" i="1"/>
  <c r="DS254" i="1" s="1"/>
  <c r="CS254" i="1"/>
  <c r="DP254" i="1" s="1"/>
  <c r="CO254" i="1"/>
  <c r="DL254" i="1" s="1"/>
  <c r="CY254" i="1"/>
  <c r="DV254" i="1" s="1"/>
  <c r="CP254" i="1"/>
  <c r="DM254" i="1" s="1"/>
  <c r="CT254" i="1"/>
  <c r="DQ254" i="1" s="1"/>
  <c r="CW254" i="1"/>
  <c r="DT254" i="1" s="1"/>
  <c r="CQ254" i="1"/>
  <c r="DN254" i="1" s="1"/>
  <c r="FK258" i="1"/>
  <c r="FQ252" i="1"/>
  <c r="FI256" i="1"/>
  <c r="CI259" i="1"/>
  <c r="C14" i="74"/>
  <c r="CL259" i="1"/>
  <c r="CM259" i="1"/>
  <c r="AU259" i="1"/>
  <c r="D195" i="45"/>
  <c r="CN259" i="1"/>
  <c r="CX259" i="1"/>
  <c r="CR259" i="1"/>
  <c r="DB259" i="1"/>
  <c r="CO259" i="1"/>
  <c r="DA259" i="1"/>
  <c r="CV259" i="1"/>
  <c r="CZ259" i="1"/>
  <c r="CJ259" i="1"/>
  <c r="CK259" i="1"/>
  <c r="CY259" i="1"/>
  <c r="CU259" i="1"/>
  <c r="CP259" i="1"/>
  <c r="CT259" i="1"/>
  <c r="CQ259" i="1"/>
  <c r="DC259" i="1"/>
  <c r="CW259" i="1"/>
  <c r="CS259" i="1"/>
  <c r="EQ468" i="1"/>
  <c r="FS290" i="1"/>
  <c r="CI290" i="1"/>
  <c r="D226" i="45"/>
  <c r="AU290" i="1"/>
  <c r="CN290" i="1"/>
  <c r="DK290" i="1" s="1"/>
  <c r="CL290" i="1"/>
  <c r="DI290" i="1" s="1"/>
  <c r="C45" i="74"/>
  <c r="CM290" i="1"/>
  <c r="DJ290" i="1" s="1"/>
  <c r="CK290" i="1"/>
  <c r="DH290" i="1" s="1"/>
  <c r="CT290" i="1"/>
  <c r="DQ290" i="1" s="1"/>
  <c r="CY290" i="1"/>
  <c r="DV290" i="1" s="1"/>
  <c r="CW290" i="1"/>
  <c r="DT290" i="1" s="1"/>
  <c r="CR290" i="1"/>
  <c r="DO290" i="1" s="1"/>
  <c r="CP290" i="1"/>
  <c r="DM290" i="1" s="1"/>
  <c r="CU290" i="1"/>
  <c r="DR290" i="1" s="1"/>
  <c r="DA290" i="1"/>
  <c r="DX290" i="1" s="1"/>
  <c r="CV290" i="1"/>
  <c r="DS290" i="1" s="1"/>
  <c r="DB290" i="1"/>
  <c r="DY290" i="1" s="1"/>
  <c r="CQ290" i="1"/>
  <c r="DN290" i="1" s="1"/>
  <c r="CO290" i="1"/>
  <c r="DL290" i="1" s="1"/>
  <c r="CZ290" i="1"/>
  <c r="DW290" i="1" s="1"/>
  <c r="CX290" i="1"/>
  <c r="DU290" i="1" s="1"/>
  <c r="DC290" i="1"/>
  <c r="DZ290" i="1" s="1"/>
  <c r="CJ290" i="1"/>
  <c r="DG290" i="1" s="1"/>
  <c r="CS290" i="1"/>
  <c r="DP290" i="1" s="1"/>
  <c r="CZ467" i="1"/>
  <c r="FM289" i="1"/>
  <c r="EB465" i="1"/>
  <c r="AX286" i="1"/>
  <c r="K464" i="1" s="1"/>
  <c r="FO284" i="1"/>
  <c r="DN462" i="1"/>
  <c r="DN532" i="1" s="1"/>
  <c r="EQ460" i="1"/>
  <c r="FS282" i="1"/>
  <c r="AX282" i="1"/>
  <c r="C37" i="74"/>
  <c r="D218" i="45"/>
  <c r="CM282" i="1"/>
  <c r="DJ282" i="1" s="1"/>
  <c r="AU282" i="1"/>
  <c r="CL282" i="1"/>
  <c r="DI282" i="1" s="1"/>
  <c r="CN282" i="1"/>
  <c r="DK282" i="1" s="1"/>
  <c r="CK282" i="1"/>
  <c r="DH282" i="1" s="1"/>
  <c r="CT282" i="1"/>
  <c r="DQ282" i="1" s="1"/>
  <c r="CY282" i="1"/>
  <c r="DV282" i="1" s="1"/>
  <c r="CW282" i="1"/>
  <c r="DT282" i="1" s="1"/>
  <c r="CR282" i="1"/>
  <c r="DO282" i="1" s="1"/>
  <c r="CP282" i="1"/>
  <c r="DM282" i="1" s="1"/>
  <c r="CU282" i="1"/>
  <c r="DR282" i="1" s="1"/>
  <c r="DA282" i="1"/>
  <c r="DX282" i="1" s="1"/>
  <c r="CV282" i="1"/>
  <c r="DS282" i="1" s="1"/>
  <c r="DB282" i="1"/>
  <c r="DY282" i="1" s="1"/>
  <c r="CQ282" i="1"/>
  <c r="DN282" i="1" s="1"/>
  <c r="CO282" i="1"/>
  <c r="DL282" i="1" s="1"/>
  <c r="CZ282" i="1"/>
  <c r="DW282" i="1" s="1"/>
  <c r="CX282" i="1"/>
  <c r="DU282" i="1" s="1"/>
  <c r="DC282" i="1"/>
  <c r="DZ282" i="1" s="1"/>
  <c r="CJ282" i="1"/>
  <c r="DG282" i="1" s="1"/>
  <c r="CS282" i="1"/>
  <c r="DP282" i="1" s="1"/>
  <c r="DN458" i="1"/>
  <c r="DN528" i="1" s="1"/>
  <c r="FO280" i="1"/>
  <c r="EQ456" i="1"/>
  <c r="FS278" i="1"/>
  <c r="CZ455" i="1"/>
  <c r="FM277" i="1"/>
  <c r="BK296" i="1"/>
  <c r="CZ507" i="1" s="1"/>
  <c r="CZ533" i="1" s="1"/>
  <c r="FQ275" i="1"/>
  <c r="EB453" i="1"/>
  <c r="BP468" i="1"/>
  <c r="FH290" i="1"/>
  <c r="CS466" i="1"/>
  <c r="FL288" i="1"/>
  <c r="FP286" i="1"/>
  <c r="DU464" i="1"/>
  <c r="EY462" i="1"/>
  <c r="FT284" i="1"/>
  <c r="BB461" i="1"/>
  <c r="FF283" i="1"/>
  <c r="FJ281" i="1"/>
  <c r="CD459" i="1"/>
  <c r="FN279" i="1"/>
  <c r="DG457" i="1"/>
  <c r="FT276" i="1"/>
  <c r="EY454" i="1"/>
  <c r="BB453" i="1"/>
  <c r="FF275" i="1"/>
  <c r="FL272" i="1"/>
  <c r="CS450" i="1"/>
  <c r="FP270" i="1"/>
  <c r="DU448" i="1"/>
  <c r="FT268" i="1"/>
  <c r="EY446" i="1"/>
  <c r="BB445" i="1"/>
  <c r="BF274" i="1"/>
  <c r="BF234" i="1"/>
  <c r="BF250" i="1"/>
  <c r="BF244" i="1"/>
  <c r="BF233" i="1"/>
  <c r="BF245" i="1"/>
  <c r="FH245" i="1" s="1"/>
  <c r="BF246" i="1"/>
  <c r="BF243" i="1"/>
  <c r="BF235" i="1"/>
  <c r="BF237" i="1"/>
  <c r="BF231" i="1"/>
  <c r="BF248" i="1"/>
  <c r="BF230" i="1"/>
  <c r="BF239" i="1"/>
  <c r="BF232" i="1"/>
  <c r="FH232" i="1" s="1"/>
  <c r="BF240" i="1"/>
  <c r="FH240" i="1" s="1"/>
  <c r="BF242" i="1"/>
  <c r="BF241" i="1"/>
  <c r="FH241" i="1" s="1"/>
  <c r="BF249" i="1"/>
  <c r="BF236" i="1"/>
  <c r="BF247" i="1"/>
  <c r="FH247" i="1" s="1"/>
  <c r="BF238" i="1"/>
  <c r="FH238" i="1" s="1"/>
  <c r="AX275" i="1"/>
  <c r="CM275" i="1"/>
  <c r="D211" i="45"/>
  <c r="C30" i="74"/>
  <c r="AU275" i="1"/>
  <c r="CL275" i="1"/>
  <c r="CN275" i="1"/>
  <c r="CT275" i="1"/>
  <c r="CR275" i="1"/>
  <c r="CW275" i="1"/>
  <c r="CU275" i="1"/>
  <c r="CS275" i="1"/>
  <c r="CY275" i="1"/>
  <c r="CK275" i="1"/>
  <c r="DB275" i="1"/>
  <c r="CZ275" i="1"/>
  <c r="CO275" i="1"/>
  <c r="DC275" i="1"/>
  <c r="CJ275" i="1"/>
  <c r="CX275" i="1"/>
  <c r="CV275" i="1"/>
  <c r="DA275" i="1"/>
  <c r="CP275" i="1"/>
  <c r="CQ275" i="1"/>
  <c r="FG273" i="1"/>
  <c r="BI451" i="1"/>
  <c r="BI521" i="1" s="1"/>
  <c r="FF290" i="1"/>
  <c r="BB468" i="1"/>
  <c r="FJ288" i="1"/>
  <c r="CD466" i="1"/>
  <c r="DG464" i="1"/>
  <c r="FN286" i="1"/>
  <c r="FR284" i="1"/>
  <c r="EJ462" i="1"/>
  <c r="EJ532" i="1" s="1"/>
  <c r="FA283" i="1"/>
  <c r="R461" i="1"/>
  <c r="BF281" i="1"/>
  <c r="DU455" i="1"/>
  <c r="BN296" i="1"/>
  <c r="DU507" i="1" s="1"/>
  <c r="FR276" i="1"/>
  <c r="EJ454" i="1"/>
  <c r="EJ524" i="1" s="1"/>
  <c r="R453" i="1"/>
  <c r="FA275" i="1"/>
  <c r="BF273" i="1"/>
  <c r="CS449" i="1"/>
  <c r="FL271" i="1"/>
  <c r="DU447" i="1"/>
  <c r="DU517" i="1" s="1"/>
  <c r="FP269" i="1"/>
  <c r="EY445" i="1"/>
  <c r="FT267" i="1"/>
  <c r="BD266" i="1"/>
  <c r="BF265" i="1"/>
  <c r="BD251" i="1"/>
  <c r="FF251" i="1" s="1"/>
  <c r="FB273" i="1"/>
  <c r="Y451" i="1"/>
  <c r="Y521" i="1" s="1"/>
  <c r="BW449" i="1"/>
  <c r="FI271" i="1"/>
  <c r="Y447" i="1"/>
  <c r="Y517" i="1" s="1"/>
  <c r="FB269" i="1"/>
  <c r="BW445" i="1"/>
  <c r="BI236" i="1"/>
  <c r="BI233" i="1"/>
  <c r="BI245" i="1"/>
  <c r="BI244" i="1"/>
  <c r="BI234" i="1"/>
  <c r="BI250" i="1"/>
  <c r="BI235" i="1"/>
  <c r="FK235" i="1" s="1"/>
  <c r="BI232" i="1"/>
  <c r="BI240" i="1"/>
  <c r="BI242" i="1"/>
  <c r="BI237" i="1"/>
  <c r="FK237" i="1" s="1"/>
  <c r="BI239" i="1"/>
  <c r="BI249" i="1"/>
  <c r="BI248" i="1"/>
  <c r="BI243" i="1"/>
  <c r="BI247" i="1"/>
  <c r="BI246" i="1"/>
  <c r="FK246" i="1" s="1"/>
  <c r="BI230" i="1"/>
  <c r="BI241" i="1"/>
  <c r="FK241" i="1" s="1"/>
  <c r="BI238" i="1"/>
  <c r="BI231" i="1"/>
  <c r="BI262" i="1"/>
  <c r="BF252" i="1"/>
  <c r="FH252" i="1" s="1"/>
  <c r="CN273" i="1"/>
  <c r="CM273" i="1"/>
  <c r="CL273" i="1"/>
  <c r="D209" i="45"/>
  <c r="C28" i="74"/>
  <c r="AU273" i="1"/>
  <c r="DA273" i="1"/>
  <c r="CX273" i="1"/>
  <c r="CY273" i="1"/>
  <c r="CV273" i="1"/>
  <c r="CW273" i="1"/>
  <c r="DB273" i="1"/>
  <c r="DC273" i="1"/>
  <c r="CJ273" i="1"/>
  <c r="CR273" i="1"/>
  <c r="CS273" i="1"/>
  <c r="CP273" i="1"/>
  <c r="CQ273" i="1"/>
  <c r="CK273" i="1"/>
  <c r="CO273" i="1"/>
  <c r="CT273" i="1"/>
  <c r="CU273" i="1"/>
  <c r="CZ273" i="1"/>
  <c r="CZ450" i="1"/>
  <c r="FM272" i="1"/>
  <c r="BO270" i="1"/>
  <c r="C24" i="74"/>
  <c r="D205" i="45"/>
  <c r="CM269" i="1"/>
  <c r="CL269" i="1"/>
  <c r="AU269" i="1"/>
  <c r="CN269" i="1"/>
  <c r="CS269" i="1"/>
  <c r="CQ269" i="1"/>
  <c r="CV269" i="1"/>
  <c r="CT269" i="1"/>
  <c r="CO269" i="1"/>
  <c r="CU269" i="1"/>
  <c r="CR269" i="1"/>
  <c r="CP269" i="1"/>
  <c r="DA269" i="1"/>
  <c r="CY269" i="1"/>
  <c r="CK269" i="1"/>
  <c r="DB269" i="1"/>
  <c r="CW269" i="1"/>
  <c r="DC269" i="1"/>
  <c r="CJ269" i="1"/>
  <c r="CZ269" i="1"/>
  <c r="CX269" i="1"/>
  <c r="CZ446" i="1"/>
  <c r="CZ516" i="1" s="1"/>
  <c r="FM268" i="1"/>
  <c r="BO266" i="1"/>
  <c r="DF265" i="1"/>
  <c r="CM265" i="1"/>
  <c r="DJ265" i="1" s="1"/>
  <c r="AU265" i="1"/>
  <c r="C20" i="74"/>
  <c r="D201" i="45"/>
  <c r="CL265" i="1"/>
  <c r="DI265" i="1" s="1"/>
  <c r="CN265" i="1"/>
  <c r="DK265" i="1" s="1"/>
  <c r="DA265" i="1"/>
  <c r="DX265" i="1" s="1"/>
  <c r="CY265" i="1"/>
  <c r="CV265" i="1"/>
  <c r="DS265" i="1" s="1"/>
  <c r="CT265" i="1"/>
  <c r="CW265" i="1"/>
  <c r="DT265" i="1" s="1"/>
  <c r="DC265" i="1"/>
  <c r="DZ265" i="1" s="1"/>
  <c r="CJ265" i="1"/>
  <c r="DG265" i="1" s="1"/>
  <c r="CR265" i="1"/>
  <c r="DO265" i="1" s="1"/>
  <c r="CP265" i="1"/>
  <c r="DM265" i="1" s="1"/>
  <c r="CS265" i="1"/>
  <c r="CQ265" i="1"/>
  <c r="DN265" i="1" s="1"/>
  <c r="CK265" i="1"/>
  <c r="DH265" i="1" s="1"/>
  <c r="DB265" i="1"/>
  <c r="DY265" i="1" s="1"/>
  <c r="CO265" i="1"/>
  <c r="DL265" i="1" s="1"/>
  <c r="CU265" i="1"/>
  <c r="DR265" i="1" s="1"/>
  <c r="CZ265" i="1"/>
  <c r="CX265" i="1"/>
  <c r="DU265" i="1" s="1"/>
  <c r="FJ255" i="1"/>
  <c r="FM255" i="1"/>
  <c r="BI253" i="1"/>
  <c r="BI252" i="1"/>
  <c r="AX256" i="1"/>
  <c r="CI253" i="1"/>
  <c r="AX253" i="1"/>
  <c r="FO255" i="1"/>
  <c r="FG259" i="1"/>
  <c r="BO290" i="1"/>
  <c r="EB468" i="1" s="1"/>
  <c r="CI289" i="1"/>
  <c r="FM288" i="1"/>
  <c r="CZ466" i="1"/>
  <c r="CZ536" i="1" s="1"/>
  <c r="BO286" i="1"/>
  <c r="C40" i="74"/>
  <c r="D221" i="45"/>
  <c r="CM285" i="1"/>
  <c r="DJ285" i="1" s="1"/>
  <c r="CN285" i="1"/>
  <c r="DK285" i="1" s="1"/>
  <c r="AU285" i="1"/>
  <c r="CL285" i="1"/>
  <c r="DI285" i="1" s="1"/>
  <c r="CP285" i="1"/>
  <c r="DM285" i="1" s="1"/>
  <c r="CK285" i="1"/>
  <c r="DH285" i="1" s="1"/>
  <c r="CS285" i="1"/>
  <c r="DP285" i="1" s="1"/>
  <c r="CQ285" i="1"/>
  <c r="DN285" i="1" s="1"/>
  <c r="CT285" i="1"/>
  <c r="DQ285" i="1" s="1"/>
  <c r="CR285" i="1"/>
  <c r="DO285" i="1" s="1"/>
  <c r="CO285" i="1"/>
  <c r="DL285" i="1" s="1"/>
  <c r="CU285" i="1"/>
  <c r="DR285" i="1" s="1"/>
  <c r="CX285" i="1"/>
  <c r="DU285" i="1" s="1"/>
  <c r="CV285" i="1"/>
  <c r="DS285" i="1" s="1"/>
  <c r="DA285" i="1"/>
  <c r="DX285" i="1" s="1"/>
  <c r="CY285" i="1"/>
  <c r="DV285" i="1" s="1"/>
  <c r="DB285" i="1"/>
  <c r="DY285" i="1" s="1"/>
  <c r="CZ285" i="1"/>
  <c r="DW285" i="1" s="1"/>
  <c r="CW285" i="1"/>
  <c r="DT285" i="1" s="1"/>
  <c r="DC285" i="1"/>
  <c r="DZ285" i="1" s="1"/>
  <c r="CJ285" i="1"/>
  <c r="DG285" i="1" s="1"/>
  <c r="FM285" i="1"/>
  <c r="FM284" i="1"/>
  <c r="CZ462" i="1"/>
  <c r="CZ532" i="1" s="1"/>
  <c r="BO282" i="1"/>
  <c r="CZ458" i="1"/>
  <c r="CZ528" i="1" s="1"/>
  <c r="FM280" i="1"/>
  <c r="BO278" i="1"/>
  <c r="FS277" i="1"/>
  <c r="EQ455" i="1"/>
  <c r="BQ296" i="1"/>
  <c r="EQ507" i="1" s="1"/>
  <c r="DN453" i="1"/>
  <c r="FO275" i="1"/>
  <c r="FO252" i="1"/>
  <c r="BI251" i="1"/>
  <c r="FK251" i="1" s="1"/>
  <c r="CI255" i="1"/>
  <c r="C10" i="74"/>
  <c r="CN255" i="1"/>
  <c r="CM255" i="1"/>
  <c r="DJ255" i="1" s="1"/>
  <c r="CL255" i="1"/>
  <c r="DI255" i="1" s="1"/>
  <c r="D191" i="45"/>
  <c r="AU255" i="1"/>
  <c r="CZ255" i="1"/>
  <c r="DW255" i="1" s="1"/>
  <c r="CT255" i="1"/>
  <c r="DQ255" i="1" s="1"/>
  <c r="CQ255" i="1"/>
  <c r="CJ255" i="1"/>
  <c r="DG255" i="1" s="1"/>
  <c r="CW255" i="1"/>
  <c r="DT255" i="1" s="1"/>
  <c r="CP255" i="1"/>
  <c r="DM255" i="1" s="1"/>
  <c r="CK255" i="1"/>
  <c r="CR255" i="1"/>
  <c r="DO255" i="1" s="1"/>
  <c r="CU255" i="1"/>
  <c r="CO255" i="1"/>
  <c r="DL255" i="1" s="1"/>
  <c r="DA255" i="1"/>
  <c r="DX255" i="1" s="1"/>
  <c r="DC255" i="1"/>
  <c r="DZ255" i="1" s="1"/>
  <c r="CS255" i="1"/>
  <c r="CV255" i="1"/>
  <c r="DS255" i="1" s="1"/>
  <c r="CX255" i="1"/>
  <c r="DB255" i="1"/>
  <c r="DY255" i="1" s="1"/>
  <c r="CY255" i="1"/>
  <c r="FO257" i="1"/>
  <c r="CZ469" i="1"/>
  <c r="FM291" i="1"/>
  <c r="BK297" i="1"/>
  <c r="BK298" i="1"/>
  <c r="BO289" i="1"/>
  <c r="D224" i="45"/>
  <c r="C43" i="74"/>
  <c r="CN288" i="1"/>
  <c r="DK288" i="1" s="1"/>
  <c r="AU288" i="1"/>
  <c r="CL288" i="1"/>
  <c r="DI288" i="1" s="1"/>
  <c r="CM288" i="1"/>
  <c r="CR288" i="1"/>
  <c r="DO288" i="1" s="1"/>
  <c r="CP288" i="1"/>
  <c r="DM288" i="1" s="1"/>
  <c r="DC288" i="1"/>
  <c r="DZ288" i="1" s="1"/>
  <c r="CJ288" i="1"/>
  <c r="DG288" i="1" s="1"/>
  <c r="DA288" i="1"/>
  <c r="DX288" i="1" s="1"/>
  <c r="CK288" i="1"/>
  <c r="DH288" i="1" s="1"/>
  <c r="CT288" i="1"/>
  <c r="CY288" i="1"/>
  <c r="DV288" i="1" s="1"/>
  <c r="CO288" i="1"/>
  <c r="CZ288" i="1"/>
  <c r="DW288" i="1" s="1"/>
  <c r="CX288" i="1"/>
  <c r="DU288" i="1" s="1"/>
  <c r="CU288" i="1"/>
  <c r="DR288" i="1" s="1"/>
  <c r="CS288" i="1"/>
  <c r="DP288" i="1" s="1"/>
  <c r="CV288" i="1"/>
  <c r="DS288" i="1" s="1"/>
  <c r="DB288" i="1"/>
  <c r="DY288" i="1" s="1"/>
  <c r="CQ288" i="1"/>
  <c r="DN288" i="1" s="1"/>
  <c r="CW288" i="1"/>
  <c r="DT288" i="1" s="1"/>
  <c r="CZ465" i="1"/>
  <c r="CZ535" i="1" s="1"/>
  <c r="FM287" i="1"/>
  <c r="BO285" i="1"/>
  <c r="CI284" i="1"/>
  <c r="CZ461" i="1"/>
  <c r="FM283" i="1"/>
  <c r="BO281" i="1"/>
  <c r="CZ457" i="1"/>
  <c r="FM279" i="1"/>
  <c r="BO277" i="1"/>
  <c r="EQ454" i="1"/>
  <c r="EQ524" i="1" s="1"/>
  <c r="FS276" i="1"/>
  <c r="CI276" i="1"/>
  <c r="CM276" i="1"/>
  <c r="D212" i="45"/>
  <c r="C31" i="74"/>
  <c r="AU276" i="1"/>
  <c r="CL276" i="1"/>
  <c r="DI276" i="1" s="1"/>
  <c r="CN276" i="1"/>
  <c r="CR276" i="1"/>
  <c r="DO276" i="1" s="1"/>
  <c r="CP276" i="1"/>
  <c r="CU276" i="1"/>
  <c r="DR276" i="1" s="1"/>
  <c r="CS276" i="1"/>
  <c r="DP276" i="1" s="1"/>
  <c r="CK276" i="1"/>
  <c r="DH276" i="1" s="1"/>
  <c r="CT276" i="1"/>
  <c r="DQ276" i="1" s="1"/>
  <c r="CQ276" i="1"/>
  <c r="DN276" i="1" s="1"/>
  <c r="CW276" i="1"/>
  <c r="DT276" i="1" s="1"/>
  <c r="CZ276" i="1"/>
  <c r="DW276" i="1" s="1"/>
  <c r="CX276" i="1"/>
  <c r="DU276" i="1" s="1"/>
  <c r="DC276" i="1"/>
  <c r="DZ276" i="1" s="1"/>
  <c r="CJ276" i="1"/>
  <c r="DA276" i="1"/>
  <c r="DX276" i="1" s="1"/>
  <c r="CV276" i="1"/>
  <c r="DB276" i="1"/>
  <c r="DY276" i="1" s="1"/>
  <c r="CY276" i="1"/>
  <c r="CO276" i="1"/>
  <c r="DL276" i="1" s="1"/>
  <c r="CZ453" i="1"/>
  <c r="CZ523" i="1" s="1"/>
  <c r="R468" i="1"/>
  <c r="BF288" i="1"/>
  <c r="CS464" i="1"/>
  <c r="DU462" i="1"/>
  <c r="DU532" i="1" s="1"/>
  <c r="EY460" i="1"/>
  <c r="FT282" i="1"/>
  <c r="BD281" i="1"/>
  <c r="CD457" i="1"/>
  <c r="DG455" i="1"/>
  <c r="BL296" i="1"/>
  <c r="DG507" i="1" s="1"/>
  <c r="FP277" i="1"/>
  <c r="DU454" i="1"/>
  <c r="DU524" i="1" s="1"/>
  <c r="FP276" i="1"/>
  <c r="EY452" i="1"/>
  <c r="BD273" i="1"/>
  <c r="CD449" i="1"/>
  <c r="DG447" i="1"/>
  <c r="FN269" i="1"/>
  <c r="EJ445" i="1"/>
  <c r="EJ515" i="1" s="1"/>
  <c r="CL445" i="1"/>
  <c r="FR267" i="1"/>
  <c r="BR257" i="1"/>
  <c r="FT257" i="1" s="1"/>
  <c r="BR232" i="1"/>
  <c r="BR243" i="1"/>
  <c r="BR247" i="1"/>
  <c r="BR235" i="1"/>
  <c r="BR240" i="1"/>
  <c r="BR234" i="1"/>
  <c r="BR230" i="1"/>
  <c r="BR239" i="1"/>
  <c r="BR241" i="1"/>
  <c r="FT241" i="1" s="1"/>
  <c r="BR233" i="1"/>
  <c r="BR236" i="1"/>
  <c r="BR237" i="1"/>
  <c r="BR238" i="1"/>
  <c r="BR231" i="1"/>
  <c r="BR242" i="1"/>
  <c r="FT242" i="1" s="1"/>
  <c r="BR248" i="1"/>
  <c r="BR250" i="1"/>
  <c r="BR249" i="1"/>
  <c r="FT249" i="1" s="1"/>
  <c r="BR246" i="1"/>
  <c r="BR244" i="1"/>
  <c r="FT244" i="1" s="1"/>
  <c r="BR245" i="1"/>
  <c r="AY257" i="1"/>
  <c r="AY240" i="1"/>
  <c r="AY231" i="1"/>
  <c r="AY242" i="1"/>
  <c r="AY247" i="1"/>
  <c r="AY237" i="1"/>
  <c r="AY246" i="1"/>
  <c r="AY245" i="1"/>
  <c r="AY249" i="1"/>
  <c r="AY236" i="1"/>
  <c r="AY244" i="1"/>
  <c r="AY250" i="1"/>
  <c r="AY248" i="1"/>
  <c r="FA248" i="1" s="1"/>
  <c r="AY238" i="1"/>
  <c r="FA238" i="1" s="1"/>
  <c r="AY243" i="1"/>
  <c r="AY230" i="1"/>
  <c r="AY239" i="1"/>
  <c r="AY235" i="1"/>
  <c r="AY232" i="1"/>
  <c r="FA232" i="1" s="1"/>
  <c r="AY233" i="1"/>
  <c r="AY241" i="1"/>
  <c r="AY234" i="1"/>
  <c r="FA234" i="1" s="1"/>
  <c r="BF264" i="1"/>
  <c r="FP260" i="1"/>
  <c r="FL257" i="1"/>
  <c r="BR253" i="1"/>
  <c r="FT253" i="1" s="1"/>
  <c r="BW452" i="1"/>
  <c r="BF291" i="1"/>
  <c r="CS467" i="1"/>
  <c r="FL289" i="1"/>
  <c r="DU465" i="1"/>
  <c r="DU535" i="1" s="1"/>
  <c r="FP287" i="1"/>
  <c r="BR285" i="1"/>
  <c r="BD284" i="1"/>
  <c r="CD460" i="1"/>
  <c r="FJ282" i="1"/>
  <c r="FN280" i="1"/>
  <c r="DG458" i="1"/>
  <c r="DG528" i="1" s="1"/>
  <c r="FR278" i="1"/>
  <c r="EJ456" i="1"/>
  <c r="EJ526" i="1" s="1"/>
  <c r="BF275" i="1"/>
  <c r="CS451" i="1"/>
  <c r="FL273" i="1"/>
  <c r="DU449" i="1"/>
  <c r="DU519" i="1" s="1"/>
  <c r="FP271" i="1"/>
  <c r="BR269" i="1"/>
  <c r="BD268" i="1"/>
  <c r="BH266" i="1"/>
  <c r="FL265" i="1"/>
  <c r="FP263" i="1"/>
  <c r="BR261" i="1"/>
  <c r="FT261" i="1" s="1"/>
  <c r="BR259" i="1"/>
  <c r="FT259" i="1" s="1"/>
  <c r="BH256" i="1"/>
  <c r="FJ256" i="1" s="1"/>
  <c r="AY252" i="1"/>
  <c r="FA252" i="1" s="1"/>
  <c r="BO273" i="1"/>
  <c r="C27" i="74"/>
  <c r="CL272" i="1"/>
  <c r="DI272" i="1" s="1"/>
  <c r="CM272" i="1"/>
  <c r="DJ272" i="1" s="1"/>
  <c r="AU272" i="1"/>
  <c r="CN272" i="1"/>
  <c r="DK272" i="1" s="1"/>
  <c r="D208" i="45"/>
  <c r="DC272" i="1"/>
  <c r="DZ272" i="1" s="1"/>
  <c r="CJ272" i="1"/>
  <c r="DG272" i="1" s="1"/>
  <c r="DA272" i="1"/>
  <c r="DX272" i="1" s="1"/>
  <c r="CX272" i="1"/>
  <c r="DU272" i="1" s="1"/>
  <c r="CK272" i="1"/>
  <c r="DH272" i="1" s="1"/>
  <c r="CY272" i="1"/>
  <c r="DV272" i="1" s="1"/>
  <c r="CO272" i="1"/>
  <c r="DL272" i="1" s="1"/>
  <c r="CT272" i="1"/>
  <c r="DQ272" i="1" s="1"/>
  <c r="CR272" i="1"/>
  <c r="DO272" i="1" s="1"/>
  <c r="CU272" i="1"/>
  <c r="DR272" i="1" s="1"/>
  <c r="CS272" i="1"/>
  <c r="DP272" i="1" s="1"/>
  <c r="CP272" i="1"/>
  <c r="DM272" i="1" s="1"/>
  <c r="CV272" i="1"/>
  <c r="DS272" i="1" s="1"/>
  <c r="CQ272" i="1"/>
  <c r="DN272" i="1" s="1"/>
  <c r="CW272" i="1"/>
  <c r="DT272" i="1" s="1"/>
  <c r="DB272" i="1"/>
  <c r="DY272" i="1" s="1"/>
  <c r="CZ272" i="1"/>
  <c r="DW272" i="1" s="1"/>
  <c r="CZ449" i="1"/>
  <c r="CZ519" i="1" s="1"/>
  <c r="BO269" i="1"/>
  <c r="C23" i="74"/>
  <c r="D204" i="45"/>
  <c r="CM268" i="1"/>
  <c r="DJ268" i="1" s="1"/>
  <c r="GK268" i="1"/>
  <c r="CB268" i="1" s="1"/>
  <c r="AU268" i="1"/>
  <c r="CN268" i="1"/>
  <c r="DK268" i="1" s="1"/>
  <c r="CL268" i="1"/>
  <c r="DI268" i="1" s="1"/>
  <c r="CU268" i="1"/>
  <c r="DR268" i="1" s="1"/>
  <c r="CS268" i="1"/>
  <c r="DP268" i="1" s="1"/>
  <c r="CX268" i="1"/>
  <c r="DU268" i="1" s="1"/>
  <c r="CK268" i="1"/>
  <c r="DH268" i="1" s="1"/>
  <c r="CQ268" i="1"/>
  <c r="DN268" i="1" s="1"/>
  <c r="CW268" i="1"/>
  <c r="DT268" i="1" s="1"/>
  <c r="CT268" i="1"/>
  <c r="DQ268" i="1" s="1"/>
  <c r="CR268" i="1"/>
  <c r="DO268" i="1" s="1"/>
  <c r="DC268" i="1"/>
  <c r="DZ268" i="1" s="1"/>
  <c r="CJ268" i="1"/>
  <c r="DG268" i="1" s="1"/>
  <c r="DA268" i="1"/>
  <c r="DX268" i="1" s="1"/>
  <c r="CP268" i="1"/>
  <c r="DM268" i="1" s="1"/>
  <c r="CV268" i="1"/>
  <c r="DS268" i="1" s="1"/>
  <c r="CY268" i="1"/>
  <c r="DV268" i="1" s="1"/>
  <c r="CO268" i="1"/>
  <c r="DL268" i="1" s="1"/>
  <c r="DB268" i="1"/>
  <c r="DY268" i="1" s="1"/>
  <c r="CZ268" i="1"/>
  <c r="DW268" i="1" s="1"/>
  <c r="CZ445" i="1"/>
  <c r="BM236" i="1"/>
  <c r="BM233" i="1"/>
  <c r="BM245" i="1"/>
  <c r="BM244" i="1"/>
  <c r="BM234" i="1"/>
  <c r="BM250" i="1"/>
  <c r="BM231" i="1"/>
  <c r="BM247" i="1"/>
  <c r="BM248" i="1"/>
  <c r="BM238" i="1"/>
  <c r="BM243" i="1"/>
  <c r="BM246" i="1"/>
  <c r="BM230" i="1"/>
  <c r="BM241" i="1"/>
  <c r="BM242" i="1"/>
  <c r="BM235" i="1"/>
  <c r="BM239" i="1"/>
  <c r="BM249" i="1"/>
  <c r="BM240" i="1"/>
  <c r="FO240" i="1" s="1"/>
  <c r="BM237" i="1"/>
  <c r="BM232" i="1"/>
  <c r="FO232" i="1" s="1"/>
  <c r="BM262" i="1"/>
  <c r="FO262" i="1" s="1"/>
  <c r="BF254" i="1"/>
  <c r="BR251" i="1"/>
  <c r="FT251" i="1" s="1"/>
  <c r="FS271" i="1"/>
  <c r="EQ449" i="1"/>
  <c r="EQ519" i="1" s="1"/>
  <c r="AX271" i="1"/>
  <c r="BK270" i="1"/>
  <c r="BO268" i="1"/>
  <c r="CI267" i="1"/>
  <c r="BK266" i="1"/>
  <c r="FM267" i="1" s="1"/>
  <c r="BM265" i="1"/>
  <c r="FO265" i="1" s="1"/>
  <c r="FS263" i="1"/>
  <c r="CI263" i="1"/>
  <c r="C18" i="74"/>
  <c r="D199" i="45"/>
  <c r="CM263" i="1"/>
  <c r="CN263" i="1"/>
  <c r="AU263" i="1"/>
  <c r="CL263" i="1"/>
  <c r="CO263" i="1"/>
  <c r="DC263" i="1"/>
  <c r="CJ263" i="1"/>
  <c r="CZ263" i="1"/>
  <c r="CP263" i="1"/>
  <c r="DA263" i="1"/>
  <c r="CQ263" i="1"/>
  <c r="CK263" i="1"/>
  <c r="CT263" i="1"/>
  <c r="DB263" i="1"/>
  <c r="CW263" i="1"/>
  <c r="CU263" i="1"/>
  <c r="CR263" i="1"/>
  <c r="CX263" i="1"/>
  <c r="CS263" i="1"/>
  <c r="CY263" i="1"/>
  <c r="CV263" i="1"/>
  <c r="BK262" i="1"/>
  <c r="BO260" i="1"/>
  <c r="FP251" i="1"/>
  <c r="FB262" i="1"/>
  <c r="FL258" i="1"/>
  <c r="FN252" i="1"/>
  <c r="FI257" i="1"/>
  <c r="BI291" i="1"/>
  <c r="CI291" i="1"/>
  <c r="DF292" i="1" s="1"/>
  <c r="EA292" i="1" s="1"/>
  <c r="EC292" i="1" s="1"/>
  <c r="AX291" i="1"/>
  <c r="FG289" i="1"/>
  <c r="BI467" i="1"/>
  <c r="BI537" i="1" s="1"/>
  <c r="BI287" i="1"/>
  <c r="BI463" i="1"/>
  <c r="BI533" i="1" s="1"/>
  <c r="FG285" i="1"/>
  <c r="BI283" i="1"/>
  <c r="BI459" i="1"/>
  <c r="BI529" i="1" s="1"/>
  <c r="FG281" i="1"/>
  <c r="BI279" i="1"/>
  <c r="CI279" i="1"/>
  <c r="AX279" i="1"/>
  <c r="BW454" i="1"/>
  <c r="FI276" i="1"/>
  <c r="FI251" i="1"/>
  <c r="BK257" i="1"/>
  <c r="FM257" i="1" s="1"/>
  <c r="BI255" i="1"/>
  <c r="FK255" i="1" s="1"/>
  <c r="FS259" i="1"/>
  <c r="BI290" i="1"/>
  <c r="FB289" i="1"/>
  <c r="Y467" i="1"/>
  <c r="Y537" i="1" s="1"/>
  <c r="BW465" i="1"/>
  <c r="FB285" i="1"/>
  <c r="Y463" i="1"/>
  <c r="Y533" i="1" s="1"/>
  <c r="BW461" i="1"/>
  <c r="Y459" i="1"/>
  <c r="Y529" i="1" s="1"/>
  <c r="FB281" i="1"/>
  <c r="BW457" i="1"/>
  <c r="AX278" i="1"/>
  <c r="FI275" i="1"/>
  <c r="BW453" i="1"/>
  <c r="FR289" i="1"/>
  <c r="EJ467" i="1"/>
  <c r="EJ537" i="1" s="1"/>
  <c r="AY288" i="1"/>
  <c r="BD287" i="1"/>
  <c r="BH285" i="1"/>
  <c r="DG461" i="1"/>
  <c r="DG531" i="1" s="1"/>
  <c r="FN283" i="1"/>
  <c r="FR281" i="1"/>
  <c r="EJ459" i="1"/>
  <c r="EJ529" i="1" s="1"/>
  <c r="AY280" i="1"/>
  <c r="BF278" i="1"/>
  <c r="FN275" i="1"/>
  <c r="DG453" i="1"/>
  <c r="DG523" i="1" s="1"/>
  <c r="CL451" i="1"/>
  <c r="EJ451" i="1"/>
  <c r="EJ521" i="1" s="1"/>
  <c r="FR273" i="1"/>
  <c r="AY272" i="1"/>
  <c r="BF270" i="1"/>
  <c r="FL268" i="1"/>
  <c r="CS446" i="1"/>
  <c r="BN266" i="1"/>
  <c r="AY264" i="1"/>
  <c r="BF262" i="1"/>
  <c r="FL260" i="1"/>
  <c r="BF255" i="1"/>
  <c r="FH255" i="1" s="1"/>
  <c r="BK274" i="1"/>
  <c r="CS469" i="1"/>
  <c r="BJ297" i="1"/>
  <c r="FL291" i="1"/>
  <c r="BN289" i="1"/>
  <c r="BR287" i="1"/>
  <c r="BD286" i="1"/>
  <c r="BH284" i="1"/>
  <c r="DG460" i="1"/>
  <c r="DG530" i="1" s="1"/>
  <c r="EJ458" i="1"/>
  <c r="EJ528" i="1" s="1"/>
  <c r="FR280" i="1"/>
  <c r="AY279" i="1"/>
  <c r="BF277" i="1"/>
  <c r="BH276" i="1"/>
  <c r="DG452" i="1"/>
  <c r="DG522" i="1" s="1"/>
  <c r="EJ450" i="1"/>
  <c r="EJ520" i="1" s="1"/>
  <c r="FR272" i="1"/>
  <c r="CL450" i="1"/>
  <c r="AY271" i="1"/>
  <c r="BF269" i="1"/>
  <c r="CS445" i="1"/>
  <c r="BL241" i="1"/>
  <c r="BL230" i="1"/>
  <c r="BL249" i="1"/>
  <c r="BL239" i="1"/>
  <c r="BL236" i="1"/>
  <c r="BL232" i="1"/>
  <c r="BL243" i="1"/>
  <c r="BL247" i="1"/>
  <c r="BL235" i="1"/>
  <c r="BL240" i="1"/>
  <c r="FN240" i="1" s="1"/>
  <c r="BL250" i="1"/>
  <c r="FN250" i="1" s="1"/>
  <c r="BL233" i="1"/>
  <c r="FN233" i="1" s="1"/>
  <c r="BL246" i="1"/>
  <c r="BL238" i="1"/>
  <c r="BL242" i="1"/>
  <c r="FN242" i="1" s="1"/>
  <c r="BL234" i="1"/>
  <c r="FN234" i="1" s="1"/>
  <c r="BL244" i="1"/>
  <c r="FN244" i="1" s="1"/>
  <c r="BL245" i="1"/>
  <c r="BL237" i="1"/>
  <c r="FN237" i="1" s="1"/>
  <c r="BL231" i="1"/>
  <c r="FN231" i="1" s="1"/>
  <c r="BL248" i="1"/>
  <c r="AY263" i="1"/>
  <c r="BF261" i="1"/>
  <c r="FH261" i="1" s="1"/>
  <c r="BL258" i="1"/>
  <c r="FN258" i="1" s="1"/>
  <c r="AY255" i="1"/>
  <c r="FA255" i="1" s="1"/>
  <c r="EQ452" i="1"/>
  <c r="EQ522" i="1" s="1"/>
  <c r="AX274" i="1"/>
  <c r="C29" i="74"/>
  <c r="CL274" i="1"/>
  <c r="CM274" i="1"/>
  <c r="DJ274" i="1" s="1"/>
  <c r="D210" i="45"/>
  <c r="GK274" i="1"/>
  <c r="CB274" i="1" s="1"/>
  <c r="AU274" i="1"/>
  <c r="CN274" i="1"/>
  <c r="DK274" i="1" s="1"/>
  <c r="CY274" i="1"/>
  <c r="CV274" i="1"/>
  <c r="DS274" i="1" s="1"/>
  <c r="CW274" i="1"/>
  <c r="DB274" i="1"/>
  <c r="DY274" i="1" s="1"/>
  <c r="CU274" i="1"/>
  <c r="DR274" i="1" s="1"/>
  <c r="CZ274" i="1"/>
  <c r="DW274" i="1" s="1"/>
  <c r="DA274" i="1"/>
  <c r="CP274" i="1"/>
  <c r="DM274" i="1" s="1"/>
  <c r="CQ274" i="1"/>
  <c r="DN274" i="1" s="1"/>
  <c r="CK274" i="1"/>
  <c r="DH274" i="1" s="1"/>
  <c r="CO274" i="1"/>
  <c r="DL274" i="1" s="1"/>
  <c r="CT274" i="1"/>
  <c r="DQ274" i="1" s="1"/>
  <c r="DC274" i="1"/>
  <c r="CJ274" i="1"/>
  <c r="DG274" i="1" s="1"/>
  <c r="CR274" i="1"/>
  <c r="CS274" i="1"/>
  <c r="DP274" i="1" s="1"/>
  <c r="CX274" i="1"/>
  <c r="DU274" i="1" s="1"/>
  <c r="BM272" i="1"/>
  <c r="EQ448" i="1"/>
  <c r="EQ518" i="1" s="1"/>
  <c r="FS270" i="1"/>
  <c r="CI270" i="1"/>
  <c r="AX270" i="1"/>
  <c r="BM268" i="1"/>
  <c r="BQ266" i="1"/>
  <c r="CI266" i="1"/>
  <c r="BK265" i="1"/>
  <c r="FM265" i="1" s="1"/>
  <c r="BO263" i="1"/>
  <c r="FQ263" i="1" s="1"/>
  <c r="C17" i="74"/>
  <c r="CL262" i="1"/>
  <c r="DI262" i="1" s="1"/>
  <c r="CM262" i="1"/>
  <c r="DJ262" i="1" s="1"/>
  <c r="CN262" i="1"/>
  <c r="DK262" i="1" s="1"/>
  <c r="D198" i="45"/>
  <c r="AU262" i="1"/>
  <c r="GK262" i="1"/>
  <c r="CB262" i="1" s="1"/>
  <c r="CQ262" i="1"/>
  <c r="DN262" i="1" s="1"/>
  <c r="CO262" i="1"/>
  <c r="DL262" i="1" s="1"/>
  <c r="DB262" i="1"/>
  <c r="DY262" i="1" s="1"/>
  <c r="CR262" i="1"/>
  <c r="DO262" i="1" s="1"/>
  <c r="DC262" i="1"/>
  <c r="DZ262" i="1" s="1"/>
  <c r="CJ262" i="1"/>
  <c r="DG262" i="1" s="1"/>
  <c r="CS262" i="1"/>
  <c r="DP262" i="1" s="1"/>
  <c r="CP262" i="1"/>
  <c r="DM262" i="1" s="1"/>
  <c r="CK262" i="1"/>
  <c r="DH262" i="1" s="1"/>
  <c r="CY262" i="1"/>
  <c r="DV262" i="1" s="1"/>
  <c r="CW262" i="1"/>
  <c r="DT262" i="1" s="1"/>
  <c r="CT262" i="1"/>
  <c r="DQ262" i="1" s="1"/>
  <c r="CZ262" i="1"/>
  <c r="DW262" i="1" s="1"/>
  <c r="CU262" i="1"/>
  <c r="DR262" i="1" s="1"/>
  <c r="DA262" i="1"/>
  <c r="DX262" i="1" s="1"/>
  <c r="CX262" i="1"/>
  <c r="DU262" i="1" s="1"/>
  <c r="CV262" i="1"/>
  <c r="DS262" i="1" s="1"/>
  <c r="BK261" i="1"/>
  <c r="FM261" i="1" s="1"/>
  <c r="BD259" i="1"/>
  <c r="FF259" i="1" s="1"/>
  <c r="BL255" i="1"/>
  <c r="FN255" i="1" s="1"/>
  <c r="BF253" i="1"/>
  <c r="FH253" i="1" s="1"/>
  <c r="FB272" i="1"/>
  <c r="Y450" i="1"/>
  <c r="Y520" i="1" s="1"/>
  <c r="BW448" i="1"/>
  <c r="Y446" i="1"/>
  <c r="Y516" i="1" s="1"/>
  <c r="FB268" i="1"/>
  <c r="BG266" i="1"/>
  <c r="BI265" i="1"/>
  <c r="FG263" i="1"/>
  <c r="BI261" i="1"/>
  <c r="FK261" i="1" s="1"/>
  <c r="AX261" i="1"/>
  <c r="FR259" i="1"/>
  <c r="BF256" i="1"/>
  <c r="FH256" i="1" s="1"/>
  <c r="C7" i="74"/>
  <c r="CN252" i="1"/>
  <c r="DK252" i="1" s="1"/>
  <c r="CM252" i="1"/>
  <c r="DJ252" i="1" s="1"/>
  <c r="GK252" i="1"/>
  <c r="CB252" i="1" s="1"/>
  <c r="CL252" i="1"/>
  <c r="D188" i="45"/>
  <c r="AU252" i="1"/>
  <c r="DB252" i="1"/>
  <c r="DY252" i="1" s="1"/>
  <c r="DC252" i="1"/>
  <c r="CO252" i="1"/>
  <c r="DL252" i="1" s="1"/>
  <c r="CV252" i="1"/>
  <c r="CK252" i="1"/>
  <c r="DH252" i="1" s="1"/>
  <c r="CR252" i="1"/>
  <c r="CU252" i="1"/>
  <c r="DR252" i="1" s="1"/>
  <c r="DA252" i="1"/>
  <c r="DX252" i="1" s="1"/>
  <c r="CY252" i="1"/>
  <c r="DV252" i="1" s="1"/>
  <c r="CW252" i="1"/>
  <c r="CP252" i="1"/>
  <c r="DM252" i="1" s="1"/>
  <c r="CZ252" i="1"/>
  <c r="DW252" i="1" s="1"/>
  <c r="CQ252" i="1"/>
  <c r="DN252" i="1" s="1"/>
  <c r="CS252" i="1"/>
  <c r="DP252" i="1" s="1"/>
  <c r="CT252" i="1"/>
  <c r="DQ252" i="1" s="1"/>
  <c r="CX252" i="1"/>
  <c r="DU252" i="1" s="1"/>
  <c r="CJ252" i="1"/>
  <c r="DG252" i="1" s="1"/>
  <c r="BO253" i="1"/>
  <c r="FQ253" i="1" s="1"/>
  <c r="C15" i="74"/>
  <c r="CN260" i="1"/>
  <c r="AU260" i="1"/>
  <c r="D196" i="45"/>
  <c r="CM260" i="1"/>
  <c r="CL260" i="1"/>
  <c r="DI260" i="1" s="1"/>
  <c r="CU260" i="1"/>
  <c r="DR260" i="1" s="1"/>
  <c r="CS260" i="1"/>
  <c r="DP260" i="1" s="1"/>
  <c r="CX260" i="1"/>
  <c r="DU260" i="1" s="1"/>
  <c r="CK260" i="1"/>
  <c r="DH260" i="1" s="1"/>
  <c r="CR260" i="1"/>
  <c r="CO260" i="1"/>
  <c r="DL260" i="1" s="1"/>
  <c r="CW260" i="1"/>
  <c r="CT260" i="1"/>
  <c r="DQ260" i="1" s="1"/>
  <c r="CQ260" i="1"/>
  <c r="CZ260" i="1"/>
  <c r="DW260" i="1" s="1"/>
  <c r="CP260" i="1"/>
  <c r="DC260" i="1"/>
  <c r="DZ260" i="1" s="1"/>
  <c r="DA260" i="1"/>
  <c r="DX260" i="1" s="1"/>
  <c r="CJ260" i="1"/>
  <c r="DG260" i="1" s="1"/>
  <c r="CV260" i="1"/>
  <c r="CY260" i="1"/>
  <c r="DV260" i="1" s="1"/>
  <c r="DB260" i="1"/>
  <c r="DY260" i="1" s="1"/>
  <c r="BK252" i="1"/>
  <c r="BK251" i="1"/>
  <c r="FM251" i="1" s="1"/>
  <c r="FB256" i="1"/>
  <c r="FB255" i="1"/>
  <c r="BK259" i="1"/>
  <c r="BO254" i="1"/>
  <c r="FQ254" i="1" s="1"/>
  <c r="BG258" i="1"/>
  <c r="FI258" i="1" s="1"/>
  <c r="FG291" i="1"/>
  <c r="BE297" i="1"/>
  <c r="BI469" i="1"/>
  <c r="BE298" i="1"/>
  <c r="BI289" i="1"/>
  <c r="BG286" i="1"/>
  <c r="Y462" i="1"/>
  <c r="Y532" i="1" s="1"/>
  <c r="FB284" i="1"/>
  <c r="BG282" i="1"/>
  <c r="AX281" i="1"/>
  <c r="FB280" i="1"/>
  <c r="Y458" i="1"/>
  <c r="Y528" i="1" s="1"/>
  <c r="BG278" i="1"/>
  <c r="BW456" i="1" s="1"/>
  <c r="CI277" i="1"/>
  <c r="Z296" i="1"/>
  <c r="AX277" i="1"/>
  <c r="BR291" i="1"/>
  <c r="BK253" i="1"/>
  <c r="FM253" i="1" s="1"/>
  <c r="FB257" i="1"/>
  <c r="CI258" i="1"/>
  <c r="AU258" i="1"/>
  <c r="D194" i="45"/>
  <c r="CM258" i="1"/>
  <c r="DJ258" i="1" s="1"/>
  <c r="C13" i="74"/>
  <c r="CL258" i="1"/>
  <c r="DI258" i="1" s="1"/>
  <c r="CN258" i="1"/>
  <c r="DK258" i="1" s="1"/>
  <c r="GK258" i="1"/>
  <c r="CB258" i="1" s="1"/>
  <c r="DA258" i="1"/>
  <c r="DX258" i="1" s="1"/>
  <c r="CW258" i="1"/>
  <c r="DT258" i="1" s="1"/>
  <c r="CJ258" i="1"/>
  <c r="DG258" i="1" s="1"/>
  <c r="CR258" i="1"/>
  <c r="DO258" i="1" s="1"/>
  <c r="CV258" i="1"/>
  <c r="DS258" i="1" s="1"/>
  <c r="CS258" i="1"/>
  <c r="DP258" i="1" s="1"/>
  <c r="CY258" i="1"/>
  <c r="DV258" i="1" s="1"/>
  <c r="CU258" i="1"/>
  <c r="DR258" i="1" s="1"/>
  <c r="CZ258" i="1"/>
  <c r="DW258" i="1" s="1"/>
  <c r="CT258" i="1"/>
  <c r="DQ258" i="1" s="1"/>
  <c r="CK258" i="1"/>
  <c r="CQ258" i="1"/>
  <c r="DN258" i="1" s="1"/>
  <c r="DC258" i="1"/>
  <c r="CP258" i="1"/>
  <c r="DM258" i="1" s="1"/>
  <c r="CX258" i="1"/>
  <c r="DU258" i="1" s="1"/>
  <c r="DB258" i="1"/>
  <c r="DY258" i="1" s="1"/>
  <c r="CO258" i="1"/>
  <c r="BO259" i="1"/>
  <c r="FQ259" i="1" s="1"/>
  <c r="FB254" i="1"/>
  <c r="BK258" i="1"/>
  <c r="FM258" i="1" s="1"/>
  <c r="AZ297" i="1"/>
  <c r="AZ298" i="1"/>
  <c r="FB291" i="1"/>
  <c r="Y469" i="1"/>
  <c r="BG289" i="1"/>
  <c r="Y465" i="1"/>
  <c r="Y535" i="1" s="1"/>
  <c r="FB287" i="1"/>
  <c r="BG285" i="1"/>
  <c r="FB283" i="1"/>
  <c r="Y461" i="1"/>
  <c r="Y531" i="1" s="1"/>
  <c r="BG281" i="1"/>
  <c r="AU280" i="1"/>
  <c r="CL280" i="1"/>
  <c r="DI280" i="1" s="1"/>
  <c r="GK280" i="1"/>
  <c r="CB280" i="1" s="1"/>
  <c r="C35" i="74"/>
  <c r="CM280" i="1"/>
  <c r="DJ280" i="1" s="1"/>
  <c r="D216" i="45"/>
  <c r="CN280" i="1"/>
  <c r="DK280" i="1" s="1"/>
  <c r="CR280" i="1"/>
  <c r="DO280" i="1" s="1"/>
  <c r="CP280" i="1"/>
  <c r="DM280" i="1" s="1"/>
  <c r="DC280" i="1"/>
  <c r="DZ280" i="1" s="1"/>
  <c r="CJ280" i="1"/>
  <c r="DG280" i="1" s="1"/>
  <c r="DA280" i="1"/>
  <c r="DX280" i="1" s="1"/>
  <c r="CK280" i="1"/>
  <c r="DH280" i="1" s="1"/>
  <c r="CT280" i="1"/>
  <c r="DQ280" i="1" s="1"/>
  <c r="CY280" i="1"/>
  <c r="DV280" i="1" s="1"/>
  <c r="CO280" i="1"/>
  <c r="DL280" i="1" s="1"/>
  <c r="CZ280" i="1"/>
  <c r="DW280" i="1" s="1"/>
  <c r="CX280" i="1"/>
  <c r="DU280" i="1" s="1"/>
  <c r="CU280" i="1"/>
  <c r="DR280" i="1" s="1"/>
  <c r="CS280" i="1"/>
  <c r="DP280" i="1" s="1"/>
  <c r="CV280" i="1"/>
  <c r="DS280" i="1" s="1"/>
  <c r="DB280" i="1"/>
  <c r="DY280" i="1" s="1"/>
  <c r="CQ280" i="1"/>
  <c r="DN280" i="1" s="1"/>
  <c r="CW280" i="1"/>
  <c r="DT280" i="1" s="1"/>
  <c r="FB279" i="1"/>
  <c r="Y457" i="1"/>
  <c r="Y527" i="1" s="1"/>
  <c r="BG277" i="1"/>
  <c r="BI276" i="1"/>
  <c r="CS468" i="1"/>
  <c r="FL290" i="1"/>
  <c r="BN288" i="1"/>
  <c r="BR286" i="1"/>
  <c r="BD285" i="1"/>
  <c r="BH283" i="1"/>
  <c r="BL281" i="1"/>
  <c r="FN282" i="1" s="1"/>
  <c r="EJ457" i="1"/>
  <c r="EJ527" i="1" s="1"/>
  <c r="FR279" i="1"/>
  <c r="AY278" i="1"/>
  <c r="BD277" i="1"/>
  <c r="BH275" i="1"/>
  <c r="BL273" i="1"/>
  <c r="EJ449" i="1"/>
  <c r="EJ519" i="1" s="1"/>
  <c r="FR271" i="1"/>
  <c r="CL449" i="1"/>
  <c r="AY270" i="1"/>
  <c r="BF268" i="1"/>
  <c r="BJ266" i="1"/>
  <c r="BL265" i="1"/>
  <c r="FN265" i="1" s="1"/>
  <c r="FR263" i="1"/>
  <c r="AY262" i="1"/>
  <c r="FA262" i="1" s="1"/>
  <c r="BD260" i="1"/>
  <c r="BL256" i="1"/>
  <c r="BJ252" i="1"/>
  <c r="FL252" i="1" s="1"/>
  <c r="BQ273" i="1"/>
  <c r="FR290" i="1"/>
  <c r="EJ468" i="1"/>
  <c r="AY289" i="1"/>
  <c r="R467" i="1" s="1"/>
  <c r="BD288" i="1"/>
  <c r="BH286" i="1"/>
  <c r="BL284" i="1"/>
  <c r="EJ460" i="1"/>
  <c r="EJ530" i="1" s="1"/>
  <c r="FR282" i="1"/>
  <c r="AY281" i="1"/>
  <c r="BF279" i="1"/>
  <c r="BP457" i="1" s="1"/>
  <c r="BJ277" i="1"/>
  <c r="BL276" i="1"/>
  <c r="EJ452" i="1"/>
  <c r="EJ522" i="1" s="1"/>
  <c r="FR274" i="1"/>
  <c r="AY273" i="1"/>
  <c r="R451" i="1" s="1"/>
  <c r="BF271" i="1"/>
  <c r="BJ269" i="1"/>
  <c r="BN267" i="1"/>
  <c r="BP255" i="1"/>
  <c r="FR255" i="1" s="1"/>
  <c r="BP232" i="1"/>
  <c r="BP243" i="1"/>
  <c r="BP247" i="1"/>
  <c r="BP235" i="1"/>
  <c r="BP240" i="1"/>
  <c r="BP234" i="1"/>
  <c r="BP250" i="1"/>
  <c r="FR251" i="1" s="1"/>
  <c r="BP244" i="1"/>
  <c r="FR244" i="1" s="1"/>
  <c r="BP233" i="1"/>
  <c r="FR233" i="1" s="1"/>
  <c r="BP245" i="1"/>
  <c r="FR245" i="1" s="1"/>
  <c r="BP246" i="1"/>
  <c r="BP237" i="1"/>
  <c r="BP238" i="1"/>
  <c r="BP231" i="1"/>
  <c r="BP242" i="1"/>
  <c r="BP248" i="1"/>
  <c r="FR248" i="1" s="1"/>
  <c r="BP241" i="1"/>
  <c r="FR241" i="1" s="1"/>
  <c r="BP230" i="1"/>
  <c r="BP249" i="1"/>
  <c r="BP239" i="1"/>
  <c r="FR239" i="1" s="1"/>
  <c r="BP236" i="1"/>
  <c r="AY265" i="1"/>
  <c r="FA265" i="1" s="1"/>
  <c r="BF263" i="1"/>
  <c r="FH263" i="1" s="1"/>
  <c r="BJ261" i="1"/>
  <c r="FL261" i="1" s="1"/>
  <c r="AY259" i="1"/>
  <c r="FA259" i="1" s="1"/>
  <c r="BJ255" i="1"/>
  <c r="FL255" i="1" s="1"/>
  <c r="Y453" i="1"/>
  <c r="Y523" i="1" s="1"/>
  <c r="FB275" i="1"/>
  <c r="BG273" i="1"/>
  <c r="FI274" i="1" s="1"/>
  <c r="Y449" i="1"/>
  <c r="FB271" i="1"/>
  <c r="BG269" i="1"/>
  <c r="Y445" i="1"/>
  <c r="Y515" i="1" s="1"/>
  <c r="BE248" i="1"/>
  <c r="BE235" i="1"/>
  <c r="BE238" i="1"/>
  <c r="BE232" i="1"/>
  <c r="BE243" i="1"/>
  <c r="BE246" i="1"/>
  <c r="BE239" i="1"/>
  <c r="FG239" i="1" s="1"/>
  <c r="BE230" i="1"/>
  <c r="BE249" i="1"/>
  <c r="FG249" i="1" s="1"/>
  <c r="BE241" i="1"/>
  <c r="BE240" i="1"/>
  <c r="FG240" i="1" s="1"/>
  <c r="BE231" i="1"/>
  <c r="FG231" i="1" s="1"/>
  <c r="BE242" i="1"/>
  <c r="FG242" i="1" s="1"/>
  <c r="BE247" i="1"/>
  <c r="FG247" i="1" s="1"/>
  <c r="BE237" i="1"/>
  <c r="BE236" i="1"/>
  <c r="FG236" i="1" s="1"/>
  <c r="BE233" i="1"/>
  <c r="FG233" i="1" s="1"/>
  <c r="BE245" i="1"/>
  <c r="BE244" i="1"/>
  <c r="FG244" i="1" s="1"/>
  <c r="BE234" i="1"/>
  <c r="BE250" i="1"/>
  <c r="BI264" i="1"/>
  <c r="FK264" i="1" s="1"/>
  <c r="AX264" i="1"/>
  <c r="FB263" i="1"/>
  <c r="BG261" i="1"/>
  <c r="FI261" i="1" s="1"/>
  <c r="BN258" i="1"/>
  <c r="FP258" i="1" s="1"/>
  <c r="BD255" i="1"/>
  <c r="FF255" i="1" s="1"/>
  <c r="BP252" i="1"/>
  <c r="FR252" i="1" s="1"/>
  <c r="BG272" i="1"/>
  <c r="Y448" i="1"/>
  <c r="Y518" i="1" s="1"/>
  <c r="FB270" i="1"/>
  <c r="BG268" i="1"/>
  <c r="AZ266" i="1"/>
  <c r="BE265" i="1"/>
  <c r="FG265" i="1" s="1"/>
  <c r="BR254" i="1"/>
  <c r="FT254" i="1" s="1"/>
  <c r="DD251" i="1"/>
  <c r="DF251" i="1"/>
  <c r="EA251" i="1" s="1"/>
  <c r="EC251" i="1" s="1"/>
  <c r="AX251" i="1"/>
  <c r="FN253" i="1" l="1"/>
  <c r="FF249" i="1"/>
  <c r="FP262" i="1"/>
  <c r="FB259" i="1"/>
  <c r="FL245" i="1"/>
  <c r="FL238" i="1"/>
  <c r="FL249" i="1"/>
  <c r="FL236" i="1"/>
  <c r="AX258" i="1"/>
  <c r="AX260" i="1"/>
  <c r="EZ261" i="1" s="1"/>
  <c r="AX252" i="1"/>
  <c r="EZ253" i="1" s="1"/>
  <c r="FJ231" i="1"/>
  <c r="FQ247" i="1"/>
  <c r="EQ525" i="1"/>
  <c r="FB292" i="1"/>
  <c r="Y470" i="1"/>
  <c r="FO292" i="1"/>
  <c r="AF470" i="1"/>
  <c r="DN470" i="1"/>
  <c r="FA292" i="1"/>
  <c r="R470" i="1"/>
  <c r="FI292" i="1"/>
  <c r="BW470" i="1"/>
  <c r="FN292" i="1"/>
  <c r="DG470" i="1"/>
  <c r="FJ292" i="1"/>
  <c r="CD470" i="1"/>
  <c r="S339" i="45" s="1"/>
  <c r="BD340" i="45" s="1"/>
  <c r="FG292" i="1"/>
  <c r="BI470" i="1"/>
  <c r="FR292" i="1"/>
  <c r="EJ470" i="1"/>
  <c r="FS292" i="1"/>
  <c r="EQ470" i="1"/>
  <c r="DG517" i="1"/>
  <c r="FF250" i="1"/>
  <c r="FR234" i="1"/>
  <c r="FP236" i="1"/>
  <c r="FP249" i="1"/>
  <c r="FP240" i="1"/>
  <c r="FP245" i="1"/>
  <c r="FR237" i="1"/>
  <c r="BI525" i="1"/>
  <c r="FF238" i="1"/>
  <c r="EJ517" i="1"/>
  <c r="EP292" i="1"/>
  <c r="ER292" i="1"/>
  <c r="EM292" i="1"/>
  <c r="EQ292" i="1"/>
  <c r="ES292" i="1"/>
  <c r="EE292" i="1"/>
  <c r="EJ292" i="1"/>
  <c r="EL292" i="1"/>
  <c r="EH292" i="1"/>
  <c r="EG292" i="1"/>
  <c r="DN536" i="1"/>
  <c r="FK292" i="1"/>
  <c r="FN248" i="1"/>
  <c r="EZ292" i="1"/>
  <c r="EK292" i="1"/>
  <c r="EI292" i="1"/>
  <c r="ED292" i="1"/>
  <c r="ET292" i="1"/>
  <c r="EV292" i="1"/>
  <c r="EU292" i="1"/>
  <c r="EW292" i="1"/>
  <c r="EO292" i="1"/>
  <c r="EN292" i="1"/>
  <c r="EF292" i="1"/>
  <c r="FT292" i="1"/>
  <c r="FF292" i="1"/>
  <c r="FH292" i="1"/>
  <c r="FQ241" i="1"/>
  <c r="FH236" i="1"/>
  <c r="DG525" i="1"/>
  <c r="FH248" i="1"/>
  <c r="FH234" i="1"/>
  <c r="FO239" i="1"/>
  <c r="FA241" i="1"/>
  <c r="FA239" i="1"/>
  <c r="FA243" i="1"/>
  <c r="FT248" i="1"/>
  <c r="FT231" i="1"/>
  <c r="FT237" i="1"/>
  <c r="FJ245" i="1"/>
  <c r="FB236" i="1"/>
  <c r="FB240" i="1"/>
  <c r="FB247" i="1"/>
  <c r="FB244" i="1"/>
  <c r="FM245" i="1"/>
  <c r="FF234" i="1"/>
  <c r="FG237" i="1"/>
  <c r="FG248" i="1"/>
  <c r="FA263" i="1"/>
  <c r="FI279" i="1"/>
  <c r="FO242" i="1"/>
  <c r="FO248" i="1"/>
  <c r="FO234" i="1"/>
  <c r="FO245" i="1"/>
  <c r="FO236" i="1"/>
  <c r="FR243" i="1"/>
  <c r="FN246" i="1"/>
  <c r="FN235" i="1"/>
  <c r="FN241" i="1"/>
  <c r="DY263" i="1"/>
  <c r="DH263" i="1"/>
  <c r="DX263" i="1"/>
  <c r="DW263" i="1"/>
  <c r="DZ263" i="1"/>
  <c r="DI263" i="1"/>
  <c r="DK263" i="1"/>
  <c r="FA246" i="1"/>
  <c r="FA231" i="1"/>
  <c r="DJ269" i="1"/>
  <c r="DL275" i="1"/>
  <c r="DV275" i="1"/>
  <c r="DR275" i="1"/>
  <c r="DO275" i="1"/>
  <c r="DG527" i="1"/>
  <c r="DZ283" i="1"/>
  <c r="DW283" i="1"/>
  <c r="DV283" i="1"/>
  <c r="DH283" i="1"/>
  <c r="DR283" i="1"/>
  <c r="DO283" i="1"/>
  <c r="DI283" i="1"/>
  <c r="EW251" i="1"/>
  <c r="EN251" i="1"/>
  <c r="EK251" i="1"/>
  <c r="EQ251" i="1"/>
  <c r="ED251" i="1"/>
  <c r="EP251" i="1"/>
  <c r="EO251" i="1"/>
  <c r="EL251" i="1"/>
  <c r="FK272" i="1"/>
  <c r="FI231" i="1"/>
  <c r="FS241" i="1"/>
  <c r="FM241" i="1"/>
  <c r="FJ234" i="1"/>
  <c r="FJ249" i="1"/>
  <c r="FJ241" i="1"/>
  <c r="FF241" i="1"/>
  <c r="FT233" i="1"/>
  <c r="FT239" i="1"/>
  <c r="FT243" i="1"/>
  <c r="DY269" i="1"/>
  <c r="DV269" i="1"/>
  <c r="DM269" i="1"/>
  <c r="DI269" i="1"/>
  <c r="DW273" i="1"/>
  <c r="DH273" i="1"/>
  <c r="DO273" i="1"/>
  <c r="DZ273" i="1"/>
  <c r="DT273" i="1"/>
  <c r="DX273" i="1"/>
  <c r="DI273" i="1"/>
  <c r="FK238" i="1"/>
  <c r="FK247" i="1"/>
  <c r="FK242" i="1"/>
  <c r="FK232" i="1"/>
  <c r="FK250" i="1"/>
  <c r="FK244" i="1"/>
  <c r="DU525" i="1"/>
  <c r="FH243" i="1"/>
  <c r="EQ530" i="1"/>
  <c r="DV259" i="1"/>
  <c r="DG259" i="1"/>
  <c r="DS259" i="1"/>
  <c r="DL259" i="1"/>
  <c r="DK259" i="1"/>
  <c r="EQ531" i="1"/>
  <c r="EQ535" i="1"/>
  <c r="EF251" i="1"/>
  <c r="DT264" i="1"/>
  <c r="DS264" i="1"/>
  <c r="DP264" i="1"/>
  <c r="DQ264" i="1"/>
  <c r="DG264" i="1"/>
  <c r="FL240" i="1"/>
  <c r="FL247" i="1"/>
  <c r="FP238" i="1"/>
  <c r="FQ248" i="1"/>
  <c r="FQ246" i="1"/>
  <c r="FI272" i="1"/>
  <c r="BW450" i="1"/>
  <c r="FG251" i="1"/>
  <c r="FG250" i="1"/>
  <c r="FG243" i="1"/>
  <c r="FG238" i="1"/>
  <c r="BW447" i="1"/>
  <c r="FI269" i="1"/>
  <c r="FR231" i="1"/>
  <c r="FR235" i="1"/>
  <c r="DU445" i="1"/>
  <c r="DU515" i="1" s="1"/>
  <c r="FP267" i="1"/>
  <c r="CS447" i="1"/>
  <c r="FL269" i="1"/>
  <c r="FH271" i="1"/>
  <c r="BP449" i="1"/>
  <c r="CS455" i="1"/>
  <c r="BJ296" i="1"/>
  <c r="FL277" i="1"/>
  <c r="R459" i="1"/>
  <c r="FA281" i="1"/>
  <c r="FL266" i="1"/>
  <c r="BJ295" i="1"/>
  <c r="CS444" i="1"/>
  <c r="FH268" i="1"/>
  <c r="BP446" i="1"/>
  <c r="R448" i="1"/>
  <c r="FA270" i="1"/>
  <c r="DG451" i="1"/>
  <c r="DG521" i="1" s="1"/>
  <c r="FN273" i="1"/>
  <c r="FJ275" i="1"/>
  <c r="CD453" i="1"/>
  <c r="R456" i="1"/>
  <c r="FA278" i="1"/>
  <c r="FK276" i="1"/>
  <c r="CL454" i="1"/>
  <c r="HD244" i="1"/>
  <c r="GY244" i="1" s="1"/>
  <c r="FI285" i="1"/>
  <c r="BW463" i="1"/>
  <c r="BR297" i="1"/>
  <c r="EY469" i="1"/>
  <c r="FT291" i="1"/>
  <c r="K455" i="1"/>
  <c r="AX296" i="1"/>
  <c r="K507" i="1" s="1"/>
  <c r="K540" i="1" s="1"/>
  <c r="DF277" i="1"/>
  <c r="DD277" i="1"/>
  <c r="BW460" i="1"/>
  <c r="FI282" i="1"/>
  <c r="FK289" i="1"/>
  <c r="CL467" i="1"/>
  <c r="FM252" i="1"/>
  <c r="F196" i="45"/>
  <c r="L196" i="45"/>
  <c r="AI196" i="45"/>
  <c r="I15" i="74"/>
  <c r="F188" i="45"/>
  <c r="L188" i="45"/>
  <c r="FK265" i="1"/>
  <c r="F198" i="45"/>
  <c r="AI198" i="45" s="1"/>
  <c r="L198" i="45"/>
  <c r="I17" i="74"/>
  <c r="CI295" i="1"/>
  <c r="DD266" i="1"/>
  <c r="DF266" i="1"/>
  <c r="EQ444" i="1"/>
  <c r="EQ514" i="1" s="1"/>
  <c r="BQ295" i="1"/>
  <c r="FS266" i="1"/>
  <c r="DN446" i="1"/>
  <c r="DN516" i="1" s="1"/>
  <c r="FO268" i="1"/>
  <c r="DD270" i="1"/>
  <c r="DF270" i="1"/>
  <c r="DN450" i="1"/>
  <c r="DN520" i="1" s="1"/>
  <c r="FO272" i="1"/>
  <c r="HD238" i="1"/>
  <c r="GY238" i="1" s="1"/>
  <c r="I29" i="74"/>
  <c r="FN243" i="1"/>
  <c r="FN236" i="1"/>
  <c r="FN249" i="1"/>
  <c r="FL267" i="1"/>
  <c r="FJ276" i="1"/>
  <c r="CD454" i="1"/>
  <c r="R457" i="1"/>
  <c r="FA279" i="1"/>
  <c r="CZ452" i="1"/>
  <c r="CZ522" i="1" s="1"/>
  <c r="FM274" i="1"/>
  <c r="FH262" i="1"/>
  <c r="FA264" i="1"/>
  <c r="DU444" i="1"/>
  <c r="DU514" i="1" s="1"/>
  <c r="FP266" i="1"/>
  <c r="BN295" i="1"/>
  <c r="FA289" i="1"/>
  <c r="R466" i="1"/>
  <c r="FA288" i="1"/>
  <c r="EZ278" i="1"/>
  <c r="K456" i="1"/>
  <c r="K457" i="1"/>
  <c r="K527" i="1" s="1"/>
  <c r="EZ279" i="1"/>
  <c r="FK279" i="1"/>
  <c r="CL457" i="1"/>
  <c r="FK287" i="1"/>
  <c r="CL465" i="1"/>
  <c r="DF291" i="1"/>
  <c r="DD291" i="1"/>
  <c r="FK291" i="1"/>
  <c r="CL469" i="1"/>
  <c r="BI297" i="1"/>
  <c r="FQ260" i="1"/>
  <c r="FM262" i="1"/>
  <c r="DV263" i="1"/>
  <c r="DU263" i="1"/>
  <c r="DR263" i="1"/>
  <c r="DJ263" i="1"/>
  <c r="I18" i="74"/>
  <c r="DF267" i="1"/>
  <c r="DD267" i="1"/>
  <c r="FQ268" i="1"/>
  <c r="EB446" i="1"/>
  <c r="CZ448" i="1"/>
  <c r="CZ518" i="1" s="1"/>
  <c r="FM270" i="1"/>
  <c r="FH254" i="1"/>
  <c r="FO243" i="1"/>
  <c r="FO231" i="1"/>
  <c r="HD232" i="1"/>
  <c r="GY232" i="1" s="1"/>
  <c r="L204" i="45"/>
  <c r="F204" i="45"/>
  <c r="AI204" i="45" s="1"/>
  <c r="GK238" i="1"/>
  <c r="CB238" i="1" s="1"/>
  <c r="GK232" i="1"/>
  <c r="CB232" i="1" s="1"/>
  <c r="GK243" i="1"/>
  <c r="CB243" i="1" s="1"/>
  <c r="GK246" i="1"/>
  <c r="CB246" i="1" s="1"/>
  <c r="GK239" i="1"/>
  <c r="CB239" i="1" s="1"/>
  <c r="GK230" i="1"/>
  <c r="CB230" i="1" s="1"/>
  <c r="GK249" i="1"/>
  <c r="CB249" i="1" s="1"/>
  <c r="GK241" i="1"/>
  <c r="CB241" i="1" s="1"/>
  <c r="GK156" i="1"/>
  <c r="CB156" i="1" s="1"/>
  <c r="GK248" i="1"/>
  <c r="CB248" i="1" s="1"/>
  <c r="GK235" i="1"/>
  <c r="CB235" i="1" s="1"/>
  <c r="GK247" i="1"/>
  <c r="CB247" i="1" s="1"/>
  <c r="GK237" i="1"/>
  <c r="CB237" i="1" s="1"/>
  <c r="GK236" i="1"/>
  <c r="CB236" i="1" s="1"/>
  <c r="GK233" i="1"/>
  <c r="CB233" i="1" s="1"/>
  <c r="GK245" i="1"/>
  <c r="CB245" i="1" s="1"/>
  <c r="GK244" i="1"/>
  <c r="CB244" i="1" s="1"/>
  <c r="GK234" i="1"/>
  <c r="CB234" i="1" s="1"/>
  <c r="GK250" i="1"/>
  <c r="CB250" i="1" s="1"/>
  <c r="GK240" i="1"/>
  <c r="CB240" i="1" s="1"/>
  <c r="GK231" i="1"/>
  <c r="CB231" i="1" s="1"/>
  <c r="GK242" i="1"/>
  <c r="CB242" i="1" s="1"/>
  <c r="L208" i="45"/>
  <c r="F208" i="45"/>
  <c r="AI208" i="45" s="1"/>
  <c r="I27" i="74"/>
  <c r="EB451" i="1"/>
  <c r="FQ273" i="1"/>
  <c r="EY447" i="1"/>
  <c r="FT269" i="1"/>
  <c r="FH275" i="1"/>
  <c r="BP453" i="1"/>
  <c r="S329" i="45"/>
  <c r="FF284" i="1"/>
  <c r="BB462" i="1"/>
  <c r="EY463" i="1"/>
  <c r="FT285" i="1"/>
  <c r="BP469" i="1"/>
  <c r="BF297" i="1"/>
  <c r="FH291" i="1"/>
  <c r="FA244" i="1"/>
  <c r="FA249" i="1"/>
  <c r="FA247" i="1"/>
  <c r="FT234" i="1"/>
  <c r="FT235" i="1"/>
  <c r="S326" i="45"/>
  <c r="BB459" i="1"/>
  <c r="FF281" i="1"/>
  <c r="FA290" i="1"/>
  <c r="I31" i="74"/>
  <c r="L212" i="45"/>
  <c r="F212" i="45"/>
  <c r="AI212" i="45" s="1"/>
  <c r="DF276" i="1"/>
  <c r="DD276" i="1"/>
  <c r="FQ277" i="1"/>
  <c r="EB455" i="1"/>
  <c r="BO296" i="1"/>
  <c r="FQ281" i="1"/>
  <c r="EB459" i="1"/>
  <c r="DF284" i="1"/>
  <c r="DD284" i="1"/>
  <c r="GK288" i="1"/>
  <c r="CB288" i="1" s="1"/>
  <c r="L224" i="45"/>
  <c r="F224" i="45"/>
  <c r="FQ290" i="1"/>
  <c r="FQ289" i="1"/>
  <c r="EB467" i="1"/>
  <c r="I10" i="74"/>
  <c r="EB460" i="1"/>
  <c r="FQ282" i="1"/>
  <c r="GK285" i="1"/>
  <c r="CB285" i="1" s="1"/>
  <c r="I40" i="74"/>
  <c r="EB464" i="1"/>
  <c r="FQ286" i="1"/>
  <c r="DF289" i="1"/>
  <c r="DD289" i="1"/>
  <c r="FK252" i="1"/>
  <c r="FK253" i="1"/>
  <c r="FA253" i="1"/>
  <c r="FT258" i="1"/>
  <c r="I20" i="74"/>
  <c r="GK265" i="1"/>
  <c r="CB265" i="1" s="1"/>
  <c r="DD265" i="1"/>
  <c r="DW269" i="1"/>
  <c r="DZ269" i="1"/>
  <c r="DR269" i="1"/>
  <c r="DQ269" i="1"/>
  <c r="DN269" i="1"/>
  <c r="DK269" i="1"/>
  <c r="I24" i="74"/>
  <c r="FQ270" i="1"/>
  <c r="EB448" i="1"/>
  <c r="DQ273" i="1"/>
  <c r="DM273" i="1"/>
  <c r="DV273" i="1"/>
  <c r="I28" i="74"/>
  <c r="DK273" i="1"/>
  <c r="FL256" i="1"/>
  <c r="FA260" i="1"/>
  <c r="FK262" i="1"/>
  <c r="FK248" i="1"/>
  <c r="FK239" i="1"/>
  <c r="FK233" i="1"/>
  <c r="FT255" i="1"/>
  <c r="FF266" i="1"/>
  <c r="BD295" i="1"/>
  <c r="BB444" i="1"/>
  <c r="BP459" i="1"/>
  <c r="FH281" i="1"/>
  <c r="S335" i="45"/>
  <c r="DM275" i="1"/>
  <c r="DS275" i="1"/>
  <c r="DG275" i="1"/>
  <c r="DY275" i="1"/>
  <c r="DK275" i="1"/>
  <c r="GK275" i="1"/>
  <c r="CB275" i="1" s="1"/>
  <c r="DJ275" i="1"/>
  <c r="FN251" i="1"/>
  <c r="FF256" i="1"/>
  <c r="FT260" i="1"/>
  <c r="FH239" i="1"/>
  <c r="FH237" i="1"/>
  <c r="FH244" i="1"/>
  <c r="S328" i="45"/>
  <c r="CZ525" i="1"/>
  <c r="GK282" i="1"/>
  <c r="CB282" i="1" s="1"/>
  <c r="I37" i="74"/>
  <c r="K534" i="1"/>
  <c r="FQ287" i="1"/>
  <c r="I45" i="74"/>
  <c r="GK290" i="1"/>
  <c r="CB290" i="1" s="1"/>
  <c r="DF290" i="1"/>
  <c r="EA290" i="1" s="1"/>
  <c r="EC290" i="1" s="1"/>
  <c r="DD290" i="1"/>
  <c r="DT259" i="1"/>
  <c r="DN259" i="1"/>
  <c r="DM259" i="1"/>
  <c r="DO259" i="1"/>
  <c r="DJ259" i="1"/>
  <c r="I14" i="74"/>
  <c r="I9" i="74"/>
  <c r="DD254" i="1"/>
  <c r="DF254" i="1"/>
  <c r="EA254" i="1" s="1"/>
  <c r="EC254" i="1" s="1"/>
  <c r="CZ526" i="1"/>
  <c r="DX283" i="1"/>
  <c r="DU283" i="1"/>
  <c r="DK283" i="1"/>
  <c r="GK283" i="1"/>
  <c r="CB283" i="1" s="1"/>
  <c r="F223" i="45"/>
  <c r="AI223" i="45" s="1"/>
  <c r="L223" i="45"/>
  <c r="DF287" i="1"/>
  <c r="DD287" i="1"/>
  <c r="L193" i="45"/>
  <c r="F193" i="45"/>
  <c r="AI193" i="45" s="1"/>
  <c r="I12" i="74"/>
  <c r="GK251" i="1"/>
  <c r="CB251" i="1" s="1"/>
  <c r="FB248" i="1"/>
  <c r="FB231" i="1"/>
  <c r="FB237" i="1"/>
  <c r="DW264" i="1"/>
  <c r="DV264" i="1"/>
  <c r="DU264" i="1"/>
  <c r="GK264" i="1"/>
  <c r="CB264" i="1" s="1"/>
  <c r="L200" i="45"/>
  <c r="F200" i="45"/>
  <c r="AI200" i="45" s="1"/>
  <c r="I19" i="74"/>
  <c r="DG446" i="1"/>
  <c r="DG516" i="1" s="1"/>
  <c r="FN268" i="1"/>
  <c r="FJ270" i="1"/>
  <c r="CD448" i="1"/>
  <c r="BB450" i="1"/>
  <c r="FF272" i="1"/>
  <c r="EY451" i="1"/>
  <c r="FT273" i="1"/>
  <c r="DU453" i="1"/>
  <c r="DU523" i="1" s="1"/>
  <c r="FP275" i="1"/>
  <c r="CD456" i="1"/>
  <c r="FJ278" i="1"/>
  <c r="FF280" i="1"/>
  <c r="BB458" i="1"/>
  <c r="EY459" i="1"/>
  <c r="FT281" i="1"/>
  <c r="DU461" i="1"/>
  <c r="DU531" i="1" s="1"/>
  <c r="FP283" i="1"/>
  <c r="CS463" i="1"/>
  <c r="FL285" i="1"/>
  <c r="FH287" i="1"/>
  <c r="BP465" i="1"/>
  <c r="FL232" i="1"/>
  <c r="CD445" i="1"/>
  <c r="FJ267" i="1"/>
  <c r="FF269" i="1"/>
  <c r="BB447" i="1"/>
  <c r="FT270" i="1"/>
  <c r="EY448" i="1"/>
  <c r="FP272" i="1"/>
  <c r="DU450" i="1"/>
  <c r="DU520" i="1" s="1"/>
  <c r="EY456" i="1"/>
  <c r="FT278" i="1"/>
  <c r="FP280" i="1"/>
  <c r="DU458" i="1"/>
  <c r="DU528" i="1" s="1"/>
  <c r="FN289" i="1"/>
  <c r="DG467" i="1"/>
  <c r="DG537" i="1" s="1"/>
  <c r="GE251" i="1"/>
  <c r="GF251" i="1" s="1"/>
  <c r="FW251" i="1"/>
  <c r="GA251" i="1"/>
  <c r="GB251" i="1" s="1"/>
  <c r="Y444" i="1"/>
  <c r="Y514" i="1" s="1"/>
  <c r="FB266" i="1"/>
  <c r="AZ295" i="1"/>
  <c r="FI268" i="1"/>
  <c r="BW446" i="1"/>
  <c r="FG234" i="1"/>
  <c r="FG245" i="1"/>
  <c r="FG241" i="1"/>
  <c r="FG246" i="1"/>
  <c r="FG232" i="1"/>
  <c r="FG235" i="1"/>
  <c r="FB267" i="1"/>
  <c r="BW451" i="1"/>
  <c r="FI273" i="1"/>
  <c r="FR236" i="1"/>
  <c r="FR249" i="1"/>
  <c r="FR242" i="1"/>
  <c r="FR238" i="1"/>
  <c r="FR246" i="1"/>
  <c r="FR250" i="1"/>
  <c r="FR240" i="1"/>
  <c r="FR247" i="1"/>
  <c r="FR232" i="1"/>
  <c r="FN276" i="1"/>
  <c r="DG454" i="1"/>
  <c r="DG524" i="1" s="1"/>
  <c r="FN284" i="1"/>
  <c r="DG462" i="1"/>
  <c r="DG532" i="1" s="1"/>
  <c r="CD464" i="1"/>
  <c r="FJ286" i="1"/>
  <c r="BB466" i="1"/>
  <c r="FF288" i="1"/>
  <c r="FS273" i="1"/>
  <c r="EQ451" i="1"/>
  <c r="EQ521" i="1" s="1"/>
  <c r="FN256" i="1"/>
  <c r="FF260" i="1"/>
  <c r="BD296" i="1"/>
  <c r="BB507" i="1" s="1"/>
  <c r="BB515" i="1" s="1"/>
  <c r="FF277" i="1"/>
  <c r="BB455" i="1"/>
  <c r="BB525" i="1" s="1"/>
  <c r="DG459" i="1"/>
  <c r="DG529" i="1" s="1"/>
  <c r="FN281" i="1"/>
  <c r="CD461" i="1"/>
  <c r="FJ283" i="1"/>
  <c r="BB463" i="1"/>
  <c r="FF285" i="1"/>
  <c r="EY464" i="1"/>
  <c r="FT286" i="1"/>
  <c r="DU466" i="1"/>
  <c r="DU536" i="1" s="1"/>
  <c r="FP288" i="1"/>
  <c r="FI278" i="1"/>
  <c r="BW455" i="1"/>
  <c r="BG296" i="1"/>
  <c r="FI277" i="1"/>
  <c r="L216" i="45"/>
  <c r="F216" i="45"/>
  <c r="I35" i="74"/>
  <c r="FI281" i="1"/>
  <c r="BW459" i="1"/>
  <c r="FI289" i="1"/>
  <c r="BW467" i="1"/>
  <c r="DL258" i="1"/>
  <c r="DZ258" i="1"/>
  <c r="DH258" i="1"/>
  <c r="I13" i="74"/>
  <c r="F194" i="45"/>
  <c r="AI194" i="45" s="1"/>
  <c r="L194" i="45"/>
  <c r="DF258" i="1"/>
  <c r="DD258" i="1"/>
  <c r="K459" i="1"/>
  <c r="EZ281" i="1"/>
  <c r="BW464" i="1"/>
  <c r="FI286" i="1"/>
  <c r="FM259" i="1"/>
  <c r="DS260" i="1"/>
  <c r="DM260" i="1"/>
  <c r="DN260" i="1"/>
  <c r="DT260" i="1"/>
  <c r="DO260" i="1"/>
  <c r="DJ260" i="1"/>
  <c r="GK260" i="1"/>
  <c r="CB260" i="1" s="1"/>
  <c r="DK260" i="1"/>
  <c r="DT252" i="1"/>
  <c r="DO252" i="1"/>
  <c r="DS252" i="1"/>
  <c r="DZ252" i="1"/>
  <c r="DI252" i="1"/>
  <c r="I7" i="74"/>
  <c r="BW444" i="1"/>
  <c r="FI266" i="1"/>
  <c r="BG295" i="1"/>
  <c r="FI270" i="1"/>
  <c r="K448" i="1"/>
  <c r="K518" i="1" s="1"/>
  <c r="DO274" i="1"/>
  <c r="DZ274" i="1"/>
  <c r="DX274" i="1"/>
  <c r="DT274" i="1"/>
  <c r="DV274" i="1"/>
  <c r="F210" i="45"/>
  <c r="L210" i="45"/>
  <c r="DI274" i="1"/>
  <c r="K452" i="1"/>
  <c r="FS274" i="1"/>
  <c r="FN245" i="1"/>
  <c r="FN238" i="1"/>
  <c r="FN247" i="1"/>
  <c r="FN232" i="1"/>
  <c r="FN239" i="1"/>
  <c r="FH269" i="1"/>
  <c r="BP447" i="1"/>
  <c r="R449" i="1"/>
  <c r="FA271" i="1"/>
  <c r="FN274" i="1"/>
  <c r="BF296" i="1"/>
  <c r="BP507" i="1" s="1"/>
  <c r="BP527" i="1" s="1"/>
  <c r="BP455" i="1"/>
  <c r="FH277" i="1"/>
  <c r="CD462" i="1"/>
  <c r="FJ284" i="1"/>
  <c r="BB464" i="1"/>
  <c r="FF286" i="1"/>
  <c r="EY465" i="1"/>
  <c r="FT287" i="1"/>
  <c r="DU467" i="1"/>
  <c r="DU537" i="1" s="1"/>
  <c r="FP289" i="1"/>
  <c r="FH270" i="1"/>
  <c r="BP448" i="1"/>
  <c r="BP518" i="1" s="1"/>
  <c r="FA273" i="1"/>
  <c r="FA272" i="1"/>
  <c r="R450" i="1"/>
  <c r="FH279" i="1"/>
  <c r="FH278" i="1"/>
  <c r="BP456" i="1"/>
  <c r="BP526" i="1" s="1"/>
  <c r="FA280" i="1"/>
  <c r="R458" i="1"/>
  <c r="CD463" i="1"/>
  <c r="FJ285" i="1"/>
  <c r="BB465" i="1"/>
  <c r="FF287" i="1"/>
  <c r="FI283" i="1"/>
  <c r="FI287" i="1"/>
  <c r="FK290" i="1"/>
  <c r="CL468" i="1"/>
  <c r="DF279" i="1"/>
  <c r="DD279" i="1"/>
  <c r="CL461" i="1"/>
  <c r="FK283" i="1"/>
  <c r="AX297" i="1"/>
  <c r="K469" i="1"/>
  <c r="AX298" i="1"/>
  <c r="FN257" i="1"/>
  <c r="DS263" i="1"/>
  <c r="DP263" i="1"/>
  <c r="DO263" i="1"/>
  <c r="DT263" i="1"/>
  <c r="DQ263" i="1"/>
  <c r="DN263" i="1"/>
  <c r="DM263" i="1"/>
  <c r="DG263" i="1"/>
  <c r="DL263" i="1"/>
  <c r="GK263" i="1"/>
  <c r="CB263" i="1" s="1"/>
  <c r="L199" i="45"/>
  <c r="F199" i="45"/>
  <c r="DF263" i="1"/>
  <c r="EA263" i="1" s="1"/>
  <c r="EC263" i="1" s="1"/>
  <c r="DD263" i="1"/>
  <c r="CZ444" i="1"/>
  <c r="CZ514" i="1" s="1"/>
  <c r="FM266" i="1"/>
  <c r="BK295" i="1"/>
  <c r="EZ271" i="1"/>
  <c r="K449" i="1"/>
  <c r="K519" i="1" s="1"/>
  <c r="FO237" i="1"/>
  <c r="FO249" i="1"/>
  <c r="FO235" i="1"/>
  <c r="FO241" i="1"/>
  <c r="FO246" i="1"/>
  <c r="FO238" i="1"/>
  <c r="FO247" i="1"/>
  <c r="FO250" i="1"/>
  <c r="FO244" i="1"/>
  <c r="FO233" i="1"/>
  <c r="CZ515" i="1"/>
  <c r="I23" i="74"/>
  <c r="EB447" i="1"/>
  <c r="FQ269" i="1"/>
  <c r="FM271" i="1"/>
  <c r="GK272" i="1"/>
  <c r="CB272" i="1" s="1"/>
  <c r="CD444" i="1"/>
  <c r="FJ266" i="1"/>
  <c r="BH295" i="1"/>
  <c r="FF268" i="1"/>
  <c r="BB446" i="1"/>
  <c r="BB516" i="1" s="1"/>
  <c r="FL262" i="1"/>
  <c r="FH264" i="1"/>
  <c r="FA233" i="1"/>
  <c r="FA235" i="1"/>
  <c r="FA250" i="1"/>
  <c r="FA236" i="1"/>
  <c r="FA245" i="1"/>
  <c r="FA237" i="1"/>
  <c r="FA242" i="1"/>
  <c r="FA240" i="1"/>
  <c r="FT245" i="1"/>
  <c r="FT246" i="1"/>
  <c r="FT250" i="1"/>
  <c r="FT238" i="1"/>
  <c r="FT236" i="1"/>
  <c r="FT240" i="1"/>
  <c r="FT247" i="1"/>
  <c r="FT232" i="1"/>
  <c r="FJ271" i="1"/>
  <c r="BB451" i="1"/>
  <c r="BB521" i="1" s="1"/>
  <c r="FF273" i="1"/>
  <c r="FT274" i="1"/>
  <c r="FN277" i="1"/>
  <c r="FJ279" i="1"/>
  <c r="FP284" i="1"/>
  <c r="FL286" i="1"/>
  <c r="BP466" i="1"/>
  <c r="FH288" i="1"/>
  <c r="FM275" i="1"/>
  <c r="DV276" i="1"/>
  <c r="DS276" i="1"/>
  <c r="DG276" i="1"/>
  <c r="DM276" i="1"/>
  <c r="DK276" i="1"/>
  <c r="GK276" i="1"/>
  <c r="CB276" i="1" s="1"/>
  <c r="DJ276" i="1"/>
  <c r="CZ527" i="1"/>
  <c r="CZ531" i="1"/>
  <c r="EB463" i="1"/>
  <c r="FQ285" i="1"/>
  <c r="DL288" i="1"/>
  <c r="DQ288" i="1"/>
  <c r="DJ288" i="1"/>
  <c r="I43" i="74"/>
  <c r="DV255" i="1"/>
  <c r="DU255" i="1"/>
  <c r="DP255" i="1"/>
  <c r="DR255" i="1"/>
  <c r="DH255" i="1"/>
  <c r="DN255" i="1"/>
  <c r="F191" i="45"/>
  <c r="L191" i="45"/>
  <c r="GK255" i="1"/>
  <c r="CB255" i="1" s="1"/>
  <c r="DK255" i="1"/>
  <c r="DF255" i="1"/>
  <c r="DD255" i="1"/>
  <c r="EB456" i="1"/>
  <c r="FQ278" i="1"/>
  <c r="F221" i="45"/>
  <c r="L221" i="45"/>
  <c r="DF253" i="1"/>
  <c r="DD253" i="1"/>
  <c r="FO263" i="1"/>
  <c r="DW265" i="1"/>
  <c r="DP265" i="1"/>
  <c r="DQ265" i="1"/>
  <c r="DV265" i="1"/>
  <c r="F201" i="45"/>
  <c r="AI201" i="45" s="1"/>
  <c r="L201" i="45"/>
  <c r="EB444" i="1"/>
  <c r="FQ266" i="1"/>
  <c r="BO295" i="1"/>
  <c r="DU269" i="1"/>
  <c r="DG269" i="1"/>
  <c r="DT269" i="1"/>
  <c r="DH269" i="1"/>
  <c r="DX269" i="1"/>
  <c r="DO269" i="1"/>
  <c r="DL269" i="1"/>
  <c r="DS269" i="1"/>
  <c r="DP269" i="1"/>
  <c r="GK269" i="1"/>
  <c r="CB269" i="1" s="1"/>
  <c r="L205" i="45"/>
  <c r="F205" i="45"/>
  <c r="AI205" i="45" s="1"/>
  <c r="AL205" i="45" s="1"/>
  <c r="CZ520" i="1"/>
  <c r="DR273" i="1"/>
  <c r="DL273" i="1"/>
  <c r="DN273" i="1"/>
  <c r="DP273" i="1"/>
  <c r="DG273" i="1"/>
  <c r="DY273" i="1"/>
  <c r="DS273" i="1"/>
  <c r="DU273" i="1"/>
  <c r="F209" i="45"/>
  <c r="L209" i="45"/>
  <c r="AI209" i="45"/>
  <c r="DJ273" i="1"/>
  <c r="GK273" i="1"/>
  <c r="CB273" i="1" s="1"/>
  <c r="FK231" i="1"/>
  <c r="FK243" i="1"/>
  <c r="FK249" i="1"/>
  <c r="FK240" i="1"/>
  <c r="FK234" i="1"/>
  <c r="FK245" i="1"/>
  <c r="FK236" i="1"/>
  <c r="FI267" i="1"/>
  <c r="FH265" i="1"/>
  <c r="BP451" i="1"/>
  <c r="BP521" i="1" s="1"/>
  <c r="FH273" i="1"/>
  <c r="DG534" i="1"/>
  <c r="DN275" i="1"/>
  <c r="DX275" i="1"/>
  <c r="DU275" i="1"/>
  <c r="DZ275" i="1"/>
  <c r="DW275" i="1"/>
  <c r="DH275" i="1"/>
  <c r="DP275" i="1"/>
  <c r="DT275" i="1"/>
  <c r="DQ275" i="1"/>
  <c r="DI275" i="1"/>
  <c r="I30" i="74"/>
  <c r="F211" i="45"/>
  <c r="L211" i="45"/>
  <c r="AI211" i="45"/>
  <c r="K453" i="1"/>
  <c r="K523" i="1" s="1"/>
  <c r="EZ275" i="1"/>
  <c r="FH249" i="1"/>
  <c r="FH242" i="1"/>
  <c r="FH231" i="1"/>
  <c r="FH235" i="1"/>
  <c r="FH246" i="1"/>
  <c r="FH233" i="1"/>
  <c r="FH250" i="1"/>
  <c r="BP452" i="1"/>
  <c r="BP522" i="1" s="1"/>
  <c r="FH274" i="1"/>
  <c r="FF267" i="1"/>
  <c r="DU518" i="1"/>
  <c r="BB523" i="1"/>
  <c r="DU534" i="1"/>
  <c r="EQ526" i="1"/>
  <c r="L218" i="45"/>
  <c r="F218" i="45"/>
  <c r="EZ282" i="1"/>
  <c r="K460" i="1"/>
  <c r="K530" i="1" s="1"/>
  <c r="CZ537" i="1"/>
  <c r="ED290" i="1"/>
  <c r="ER290" i="1"/>
  <c r="EI290" i="1"/>
  <c r="EV290" i="1"/>
  <c r="EU290" i="1"/>
  <c r="EJ290" i="1"/>
  <c r="EQ290" i="1"/>
  <c r="EN290" i="1"/>
  <c r="EG290" i="1"/>
  <c r="EF290" i="1"/>
  <c r="L226" i="45"/>
  <c r="F226" i="45"/>
  <c r="DP259" i="1"/>
  <c r="DZ259" i="1"/>
  <c r="DQ259" i="1"/>
  <c r="DR259" i="1"/>
  <c r="DH259" i="1"/>
  <c r="DW259" i="1"/>
  <c r="DX259" i="1"/>
  <c r="DY259" i="1"/>
  <c r="DU259" i="1"/>
  <c r="L195" i="45"/>
  <c r="F195" i="45"/>
  <c r="AI195" i="45" s="1"/>
  <c r="GK259" i="1"/>
  <c r="CB259" i="1" s="1"/>
  <c r="DI259" i="1"/>
  <c r="DF259" i="1"/>
  <c r="DD259" i="1"/>
  <c r="EQ254" i="1"/>
  <c r="EJ254" i="1"/>
  <c r="EI254" i="1"/>
  <c r="EP254" i="1"/>
  <c r="EL254" i="1"/>
  <c r="ED254" i="1"/>
  <c r="EU254" i="1"/>
  <c r="ET254" i="1"/>
  <c r="GK254" i="1"/>
  <c r="CB254" i="1" s="1"/>
  <c r="L190" i="45"/>
  <c r="F190" i="45"/>
  <c r="AI190" i="45" s="1"/>
  <c r="EG254" i="1"/>
  <c r="EQ523" i="1"/>
  <c r="CZ530" i="1"/>
  <c r="DN283" i="1"/>
  <c r="DS283" i="1"/>
  <c r="DG283" i="1"/>
  <c r="DL283" i="1"/>
  <c r="DY283" i="1"/>
  <c r="DP283" i="1"/>
  <c r="DM283" i="1"/>
  <c r="DT283" i="1"/>
  <c r="DQ283" i="1"/>
  <c r="F219" i="45"/>
  <c r="L219" i="45"/>
  <c r="I38" i="74"/>
  <c r="DJ283" i="1"/>
  <c r="DF283" i="1"/>
  <c r="DD283" i="1"/>
  <c r="GK287" i="1"/>
  <c r="CB287" i="1" s="1"/>
  <c r="I42" i="74"/>
  <c r="GK257" i="1"/>
  <c r="CB257" i="1" s="1"/>
  <c r="DD257" i="1"/>
  <c r="ES251" i="1"/>
  <c r="EM251" i="1"/>
  <c r="EJ251" i="1"/>
  <c r="EI251" i="1"/>
  <c r="EE251" i="1"/>
  <c r="ET251" i="1"/>
  <c r="EU251" i="1"/>
  <c r="EV251" i="1"/>
  <c r="ER251" i="1"/>
  <c r="EG251" i="1"/>
  <c r="L187" i="45"/>
  <c r="F187" i="45"/>
  <c r="EH251" i="1"/>
  <c r="I6" i="74"/>
  <c r="FB233" i="1"/>
  <c r="FB234" i="1"/>
  <c r="FB235" i="1"/>
  <c r="FB245" i="1"/>
  <c r="FB246" i="1"/>
  <c r="FB250" i="1"/>
  <c r="FB242" i="1"/>
  <c r="FB238" i="1"/>
  <c r="FG269" i="1"/>
  <c r="BI447" i="1"/>
  <c r="BI517" i="1" s="1"/>
  <c r="DY264" i="1"/>
  <c r="DN264" i="1"/>
  <c r="DM264" i="1"/>
  <c r="DR264" i="1"/>
  <c r="DO264" i="1"/>
  <c r="DL264" i="1"/>
  <c r="DH264" i="1"/>
  <c r="DX264" i="1"/>
  <c r="DZ264" i="1"/>
  <c r="DI264" i="1"/>
  <c r="DJ264" i="1"/>
  <c r="DK264" i="1"/>
  <c r="DF264" i="1"/>
  <c r="DD264" i="1"/>
  <c r="BE295" i="1"/>
  <c r="FG266" i="1"/>
  <c r="BI444" i="1"/>
  <c r="BI514" i="1" s="1"/>
  <c r="FG270" i="1"/>
  <c r="FT289" i="1"/>
  <c r="EY467" i="1"/>
  <c r="BN298" i="1"/>
  <c r="DU469" i="1"/>
  <c r="FP291" i="1"/>
  <c r="BN297" i="1"/>
  <c r="FQ274" i="1"/>
  <c r="EB452" i="1"/>
  <c r="FF261" i="1"/>
  <c r="FT262" i="1"/>
  <c r="FL246" i="1"/>
  <c r="FL242" i="1"/>
  <c r="FL248" i="1"/>
  <c r="FL237" i="1"/>
  <c r="FL233" i="1"/>
  <c r="FL239" i="1"/>
  <c r="FL234" i="1"/>
  <c r="FL235" i="1"/>
  <c r="FL243" i="1"/>
  <c r="FL253" i="1"/>
  <c r="FH276" i="1"/>
  <c r="BP454" i="1"/>
  <c r="BP462" i="1"/>
  <c r="BP532" i="1" s="1"/>
  <c r="FH284" i="1"/>
  <c r="FA287" i="1"/>
  <c r="FA286" i="1"/>
  <c r="R464" i="1"/>
  <c r="DD280" i="1"/>
  <c r="CL458" i="1"/>
  <c r="FK280" i="1"/>
  <c r="FK284" i="1"/>
  <c r="CL462" i="1"/>
  <c r="DZ277" i="1"/>
  <c r="DW277" i="1"/>
  <c r="DV277" i="1"/>
  <c r="DS277" i="1"/>
  <c r="DR277" i="1"/>
  <c r="DO277" i="1"/>
  <c r="DN277" i="1"/>
  <c r="DH277" i="1"/>
  <c r="AU296" i="1"/>
  <c r="DK277" i="1"/>
  <c r="DJ277" i="1"/>
  <c r="I32" i="74"/>
  <c r="DR281" i="1"/>
  <c r="DW281" i="1"/>
  <c r="DN281" i="1"/>
  <c r="DS281" i="1"/>
  <c r="DG281" i="1"/>
  <c r="DT281" i="1"/>
  <c r="DQ281" i="1"/>
  <c r="DX281" i="1"/>
  <c r="DM281" i="1"/>
  <c r="GK281" i="1"/>
  <c r="CB281" i="1" s="1"/>
  <c r="F217" i="45"/>
  <c r="L217" i="45"/>
  <c r="AI217" i="45"/>
  <c r="DD281" i="1"/>
  <c r="FK285" i="1"/>
  <c r="CL463" i="1"/>
  <c r="FQ258" i="1"/>
  <c r="FQ257" i="1"/>
  <c r="FI253" i="1"/>
  <c r="FK256" i="1"/>
  <c r="DG261" i="1"/>
  <c r="DT261" i="1"/>
  <c r="DH261" i="1"/>
  <c r="DX261" i="1"/>
  <c r="DM261" i="1"/>
  <c r="DR261" i="1"/>
  <c r="DQ261" i="1"/>
  <c r="DN261" i="1"/>
  <c r="DJ261" i="1"/>
  <c r="F197" i="45"/>
  <c r="L197" i="45"/>
  <c r="I16" i="74"/>
  <c r="FI244" i="1"/>
  <c r="FI249" i="1"/>
  <c r="FI247" i="1"/>
  <c r="FK269" i="1"/>
  <c r="DD262" i="1"/>
  <c r="DS266" i="1"/>
  <c r="CV295" i="1"/>
  <c r="CS295" i="1"/>
  <c r="DP266" i="1"/>
  <c r="DZ266" i="1"/>
  <c r="DC295" i="1"/>
  <c r="CT295" i="1"/>
  <c r="DQ266" i="1"/>
  <c r="CQ295" i="1"/>
  <c r="DN266" i="1"/>
  <c r="CP295" i="1"/>
  <c r="DM266" i="1"/>
  <c r="DR266" i="1"/>
  <c r="CU295" i="1"/>
  <c r="DB295" i="1"/>
  <c r="DY266" i="1"/>
  <c r="CY295" i="1"/>
  <c r="DV266" i="1"/>
  <c r="CM295" i="1"/>
  <c r="DJ266" i="1"/>
  <c r="CL295" i="1"/>
  <c r="DI266" i="1"/>
  <c r="I21" i="74"/>
  <c r="AX237" i="1"/>
  <c r="AX238" i="1"/>
  <c r="AX231" i="1"/>
  <c r="AX242" i="1"/>
  <c r="AX248" i="1"/>
  <c r="AX250" i="1"/>
  <c r="AX249" i="1"/>
  <c r="EZ249" i="1" s="1"/>
  <c r="FW249" i="1" s="1"/>
  <c r="AX246" i="1"/>
  <c r="AX244" i="1"/>
  <c r="AX245" i="1"/>
  <c r="AX232" i="1"/>
  <c r="EZ232" i="1" s="1"/>
  <c r="FW232" i="1" s="1"/>
  <c r="AX243" i="1"/>
  <c r="EZ243" i="1" s="1"/>
  <c r="FW243" i="1" s="1"/>
  <c r="AX247" i="1"/>
  <c r="AX235" i="1"/>
  <c r="AX240" i="1"/>
  <c r="AX234" i="1"/>
  <c r="AX230" i="1"/>
  <c r="AX239" i="1"/>
  <c r="EZ239" i="1" s="1"/>
  <c r="FW239" i="1" s="1"/>
  <c r="AX241" i="1"/>
  <c r="EZ241" i="1" s="1"/>
  <c r="FW241" i="1" s="1"/>
  <c r="AX233" i="1"/>
  <c r="AX236" i="1"/>
  <c r="FS246" i="1"/>
  <c r="FS232" i="1"/>
  <c r="FS235" i="1"/>
  <c r="DS270" i="1"/>
  <c r="DX270" i="1"/>
  <c r="DW270" i="1"/>
  <c r="DT270" i="1"/>
  <c r="DH270" i="1"/>
  <c r="DP270" i="1"/>
  <c r="DZ270" i="1"/>
  <c r="DY270" i="1"/>
  <c r="DN270" i="1"/>
  <c r="DJ270" i="1"/>
  <c r="F206" i="45"/>
  <c r="L206" i="45"/>
  <c r="AI206" i="45"/>
  <c r="DI270" i="1"/>
  <c r="EB449" i="1"/>
  <c r="FQ271" i="1"/>
  <c r="CZ451" i="1"/>
  <c r="CZ521" i="1" s="1"/>
  <c r="FM273" i="1"/>
  <c r="EA274" i="1"/>
  <c r="EM274" i="1" s="1"/>
  <c r="FT252" i="1"/>
  <c r="FR256" i="1"/>
  <c r="FN266" i="1"/>
  <c r="DG514" i="1"/>
  <c r="FJ268" i="1"/>
  <c r="CD446" i="1"/>
  <c r="BP463" i="1"/>
  <c r="FH285" i="1"/>
  <c r="DN451" i="1"/>
  <c r="DN521" i="1" s="1"/>
  <c r="FO273" i="1"/>
  <c r="FJ261" i="1"/>
  <c r="FF263" i="1"/>
  <c r="FT264" i="1"/>
  <c r="FP232" i="1"/>
  <c r="FP250" i="1"/>
  <c r="DG515" i="1"/>
  <c r="DU522" i="1"/>
  <c r="BH296" i="1"/>
  <c r="FJ277" i="1"/>
  <c r="CD455" i="1"/>
  <c r="BB457" i="1"/>
  <c r="FF279" i="1"/>
  <c r="FT288" i="1"/>
  <c r="EY466" i="1"/>
  <c r="FP290" i="1"/>
  <c r="DX278" i="1"/>
  <c r="DA296" i="1"/>
  <c r="DU278" i="1"/>
  <c r="CX296" i="1"/>
  <c r="CW296" i="1"/>
  <c r="DT278" i="1"/>
  <c r="DY278" i="1"/>
  <c r="DB296" i="1"/>
  <c r="CS296" i="1"/>
  <c r="DP278" i="1"/>
  <c r="DZ278" i="1"/>
  <c r="DC296" i="1"/>
  <c r="DO278" i="1"/>
  <c r="CR296" i="1"/>
  <c r="CQ296" i="1"/>
  <c r="DN278" i="1"/>
  <c r="DH278" i="1"/>
  <c r="CK296" i="1"/>
  <c r="DJ278" i="1"/>
  <c r="CM296" i="1"/>
  <c r="I33" i="74"/>
  <c r="DK278" i="1"/>
  <c r="CN296" i="1"/>
  <c r="CI296" i="1"/>
  <c r="DF278" i="1"/>
  <c r="DD278" i="1"/>
  <c r="CL460" i="1"/>
  <c r="FK282" i="1"/>
  <c r="Y526" i="1"/>
  <c r="DV279" i="1"/>
  <c r="DS279" i="1"/>
  <c r="DR279" i="1"/>
  <c r="DW279" i="1"/>
  <c r="DN279" i="1"/>
  <c r="DH279" i="1"/>
  <c r="DG279" i="1"/>
  <c r="DL279" i="1"/>
  <c r="DQ279" i="1"/>
  <c r="I34" i="74"/>
  <c r="F215" i="45"/>
  <c r="L215" i="45"/>
  <c r="AI215" i="45"/>
  <c r="Y530" i="1"/>
  <c r="Y534" i="1"/>
  <c r="DS291" i="1"/>
  <c r="DU291" i="1"/>
  <c r="DP291" i="1"/>
  <c r="DT291" i="1"/>
  <c r="DV291" i="1"/>
  <c r="DH291" i="1"/>
  <c r="DM291" i="1"/>
  <c r="DO291" i="1"/>
  <c r="DK291" i="1"/>
  <c r="DJ291" i="1"/>
  <c r="L227" i="45"/>
  <c r="F227" i="45"/>
  <c r="FO260" i="1"/>
  <c r="FO259" i="1"/>
  <c r="FO251" i="1"/>
  <c r="FJ259" i="1"/>
  <c r="FQ264" i="1"/>
  <c r="FM246" i="1"/>
  <c r="FM232" i="1"/>
  <c r="FM235" i="1"/>
  <c r="DY267" i="1"/>
  <c r="DN267" i="1"/>
  <c r="DU267" i="1"/>
  <c r="DG267" i="1"/>
  <c r="DL267" i="1"/>
  <c r="DH267" i="1"/>
  <c r="DP267" i="1"/>
  <c r="DW267" i="1"/>
  <c r="DT267" i="1"/>
  <c r="DK267" i="1"/>
  <c r="DI267" i="1"/>
  <c r="AX267" i="1"/>
  <c r="FS267" i="1"/>
  <c r="DY271" i="1"/>
  <c r="DV271" i="1"/>
  <c r="DU271" i="1"/>
  <c r="DR271" i="1"/>
  <c r="DQ271" i="1"/>
  <c r="DN271" i="1"/>
  <c r="DM271" i="1"/>
  <c r="DG271" i="1"/>
  <c r="DL271" i="1"/>
  <c r="DK271" i="1"/>
  <c r="F207" i="45"/>
  <c r="L207" i="45"/>
  <c r="AI207" i="45"/>
  <c r="DF271" i="1"/>
  <c r="DD271" i="1"/>
  <c r="FA257" i="1"/>
  <c r="FA256" i="1"/>
  <c r="FN259" i="1"/>
  <c r="FQ261" i="1"/>
  <c r="FM263" i="1"/>
  <c r="FQ265" i="1"/>
  <c r="FO266" i="1"/>
  <c r="AX268" i="1"/>
  <c r="DF268" i="1"/>
  <c r="DD272" i="1"/>
  <c r="FO274" i="1"/>
  <c r="FJ235" i="1"/>
  <c r="FJ243" i="1"/>
  <c r="FJ236" i="1"/>
  <c r="DG520" i="1"/>
  <c r="S321" i="45"/>
  <c r="AY296" i="1"/>
  <c r="R455" i="1"/>
  <c r="FA277" i="1"/>
  <c r="DU527" i="1"/>
  <c r="FK273" i="1"/>
  <c r="BI523" i="1"/>
  <c r="FA266" i="1"/>
  <c r="FP268" i="1"/>
  <c r="FL278" i="1"/>
  <c r="BP458" i="1"/>
  <c r="FH280" i="1"/>
  <c r="DG533" i="1"/>
  <c r="FJ287" i="1"/>
  <c r="EQ528" i="1"/>
  <c r="DV284" i="1"/>
  <c r="DS284" i="1"/>
  <c r="DG284" i="1"/>
  <c r="DU284" i="1"/>
  <c r="DT284" i="1"/>
  <c r="DQ284" i="1"/>
  <c r="DP284" i="1"/>
  <c r="DM284" i="1"/>
  <c r="GK284" i="1"/>
  <c r="CB284" i="1" s="1"/>
  <c r="F220" i="45"/>
  <c r="L220" i="45"/>
  <c r="AI220" i="45"/>
  <c r="DJ284" i="1"/>
  <c r="DF288" i="1"/>
  <c r="AX255" i="1"/>
  <c r="FK254" i="1"/>
  <c r="BB469" i="1"/>
  <c r="BD297" i="1"/>
  <c r="FF291" i="1"/>
  <c r="CZ524" i="1"/>
  <c r="DD285" i="1"/>
  <c r="EQ533" i="1"/>
  <c r="DR289" i="1"/>
  <c r="DW289" i="1"/>
  <c r="DN289" i="1"/>
  <c r="DS289" i="1"/>
  <c r="DG289" i="1"/>
  <c r="DT289" i="1"/>
  <c r="DQ289" i="1"/>
  <c r="DX289" i="1"/>
  <c r="DM289" i="1"/>
  <c r="I44" i="74"/>
  <c r="DI289" i="1"/>
  <c r="AX289" i="1"/>
  <c r="EQ537" i="1"/>
  <c r="FK257" i="1"/>
  <c r="DR253" i="1"/>
  <c r="DM253" i="1"/>
  <c r="DQ253" i="1"/>
  <c r="DT253" i="1"/>
  <c r="DV253" i="1"/>
  <c r="DO253" i="1"/>
  <c r="DN253" i="1"/>
  <c r="DP253" i="1"/>
  <c r="DH253" i="1"/>
  <c r="GK253" i="1"/>
  <c r="CB253" i="1" s="1"/>
  <c r="DJ253" i="1"/>
  <c r="DG256" i="1"/>
  <c r="DM256" i="1"/>
  <c r="DR256" i="1"/>
  <c r="DO256" i="1"/>
  <c r="DV256" i="1"/>
  <c r="DT256" i="1"/>
  <c r="DS256" i="1"/>
  <c r="DN256" i="1"/>
  <c r="DH256" i="1"/>
  <c r="DK256" i="1"/>
  <c r="I11" i="74"/>
  <c r="F192" i="45"/>
  <c r="L192" i="45"/>
  <c r="DD256" i="1"/>
  <c r="EA257" i="1"/>
  <c r="FM260" i="1"/>
  <c r="FQ262" i="1"/>
  <c r="AX265" i="1"/>
  <c r="EZ265" i="1" s="1"/>
  <c r="FQ234" i="1"/>
  <c r="FQ235" i="1"/>
  <c r="AX269" i="1"/>
  <c r="DD269" i="1"/>
  <c r="EQ517" i="1"/>
  <c r="AX273" i="1"/>
  <c r="EA273" i="1"/>
  <c r="EH273" i="1" s="1"/>
  <c r="FF254" i="1"/>
  <c r="FP257" i="1"/>
  <c r="FF235" i="1"/>
  <c r="FF236" i="1"/>
  <c r="FF242" i="1"/>
  <c r="BB522" i="1"/>
  <c r="S327" i="45"/>
  <c r="BB530" i="1"/>
  <c r="DU533" i="1"/>
  <c r="DD275" i="1"/>
  <c r="FJ254" i="1"/>
  <c r="FH266" i="1"/>
  <c r="DG519" i="1"/>
  <c r="BP530" i="1"/>
  <c r="DG535" i="1"/>
  <c r="S336" i="45"/>
  <c r="BD336" i="45" s="1"/>
  <c r="BD339" i="45"/>
  <c r="BD338" i="45"/>
  <c r="FQ279" i="1"/>
  <c r="EA282" i="1"/>
  <c r="EC282" i="1" s="1"/>
  <c r="FQ283" i="1"/>
  <c r="DR286" i="1"/>
  <c r="DW286" i="1"/>
  <c r="DV286" i="1"/>
  <c r="DS286" i="1"/>
  <c r="DG286" i="1"/>
  <c r="DM286" i="1"/>
  <c r="DL286" i="1"/>
  <c r="DQ286" i="1"/>
  <c r="DJ286" i="1"/>
  <c r="DK286" i="1"/>
  <c r="DI286" i="1"/>
  <c r="EQ534" i="1"/>
  <c r="AX290" i="1"/>
  <c r="FQ291" i="1"/>
  <c r="AX254" i="1"/>
  <c r="EZ254" i="1" s="1"/>
  <c r="DN523" i="1"/>
  <c r="EQ527" i="1"/>
  <c r="DN529" i="1"/>
  <c r="AX283" i="1"/>
  <c r="CZ534" i="1"/>
  <c r="AX287" i="1"/>
  <c r="BQ298" i="1"/>
  <c r="AX257" i="1"/>
  <c r="FH257" i="1"/>
  <c r="DD260" i="1"/>
  <c r="DD252" i="1"/>
  <c r="K458" i="1"/>
  <c r="K528" i="1" s="1"/>
  <c r="EZ280" i="1"/>
  <c r="DF280" i="1"/>
  <c r="CL466" i="1"/>
  <c r="FK288" i="1"/>
  <c r="DG277" i="1"/>
  <c r="DT277" i="1"/>
  <c r="DY277" i="1"/>
  <c r="DX277" i="1"/>
  <c r="DU277" i="1"/>
  <c r="DL277" i="1"/>
  <c r="DQ277" i="1"/>
  <c r="DP277" i="1"/>
  <c r="DM277" i="1"/>
  <c r="GK277" i="1"/>
  <c r="CB277" i="1" s="1"/>
  <c r="D231" i="45"/>
  <c r="L213" i="45"/>
  <c r="L231" i="45" s="1"/>
  <c r="F213" i="45"/>
  <c r="AI213" i="45" s="1"/>
  <c r="AL213" i="45" s="1"/>
  <c r="DI277" i="1"/>
  <c r="BI296" i="1"/>
  <c r="CL507" i="1" s="1"/>
  <c r="CL522" i="1" s="1"/>
  <c r="FK277" i="1"/>
  <c r="CL455" i="1"/>
  <c r="CL525" i="1" s="1"/>
  <c r="DL281" i="1"/>
  <c r="DY281" i="1"/>
  <c r="DP281" i="1"/>
  <c r="DU281" i="1"/>
  <c r="DZ281" i="1"/>
  <c r="DO281" i="1"/>
  <c r="DV281" i="1"/>
  <c r="DH281" i="1"/>
  <c r="DK281" i="1"/>
  <c r="DI281" i="1"/>
  <c r="DJ281" i="1"/>
  <c r="I36" i="74"/>
  <c r="CL459" i="1"/>
  <c r="FK281" i="1"/>
  <c r="FI290" i="1"/>
  <c r="BW468" i="1"/>
  <c r="EZ252" i="1"/>
  <c r="FF252" i="1"/>
  <c r="FL254" i="1"/>
  <c r="FA258" i="1"/>
  <c r="DW261" i="1"/>
  <c r="DZ261" i="1"/>
  <c r="DY261" i="1"/>
  <c r="DV261" i="1"/>
  <c r="DU261" i="1"/>
  <c r="DO261" i="1"/>
  <c r="DL261" i="1"/>
  <c r="DS261" i="1"/>
  <c r="DP261" i="1"/>
  <c r="DI261" i="1"/>
  <c r="GK261" i="1"/>
  <c r="CB261" i="1" s="1"/>
  <c r="DK261" i="1"/>
  <c r="DD261" i="1"/>
  <c r="DF261" i="1"/>
  <c r="FI262" i="1"/>
  <c r="FI233" i="1"/>
  <c r="FI235" i="1"/>
  <c r="FI250" i="1"/>
  <c r="FI236" i="1"/>
  <c r="FI245" i="1"/>
  <c r="FI237" i="1"/>
  <c r="FI242" i="1"/>
  <c r="FI240" i="1"/>
  <c r="FG267" i="1"/>
  <c r="FL251" i="1"/>
  <c r="FR253" i="1"/>
  <c r="FJ257" i="1"/>
  <c r="AX262" i="1"/>
  <c r="EZ262" i="1" s="1"/>
  <c r="DF262" i="1"/>
  <c r="DU266" i="1"/>
  <c r="CX295" i="1"/>
  <c r="DG266" i="1"/>
  <c r="CJ295" i="1"/>
  <c r="CZ295" i="1"/>
  <c r="DW266" i="1"/>
  <c r="CO295" i="1"/>
  <c r="DL266" i="1"/>
  <c r="CK295" i="1"/>
  <c r="DH266" i="1"/>
  <c r="DX266" i="1"/>
  <c r="DA295" i="1"/>
  <c r="CR295" i="1"/>
  <c r="DO266" i="1"/>
  <c r="CW295" i="1"/>
  <c r="DT266" i="1"/>
  <c r="AU295" i="1"/>
  <c r="GK266" i="1"/>
  <c r="CB266" i="1" s="1"/>
  <c r="DK266" i="1"/>
  <c r="CN295" i="1"/>
  <c r="D230" i="45"/>
  <c r="F202" i="45"/>
  <c r="L202" i="45"/>
  <c r="L230" i="45" s="1"/>
  <c r="AI202" i="45"/>
  <c r="AX266" i="1"/>
  <c r="FS251" i="1"/>
  <c r="FS250" i="1"/>
  <c r="FS233" i="1"/>
  <c r="FS237" i="1"/>
  <c r="FS242" i="1"/>
  <c r="FS243" i="1"/>
  <c r="FS238" i="1"/>
  <c r="FS248" i="1"/>
  <c r="EB445" i="1"/>
  <c r="FQ267" i="1"/>
  <c r="CZ447" i="1"/>
  <c r="CZ517" i="1" s="1"/>
  <c r="FM269" i="1"/>
  <c r="DU270" i="1"/>
  <c r="DR270" i="1"/>
  <c r="DQ270" i="1"/>
  <c r="DV270" i="1"/>
  <c r="DM270" i="1"/>
  <c r="DG270" i="1"/>
  <c r="DO270" i="1"/>
  <c r="DL270" i="1"/>
  <c r="I25" i="74"/>
  <c r="DK270" i="1"/>
  <c r="GK270" i="1"/>
  <c r="CB270" i="1" s="1"/>
  <c r="DD274" i="1"/>
  <c r="FF262" i="1"/>
  <c r="FT263" i="1"/>
  <c r="FP265" i="1"/>
  <c r="FF270" i="1"/>
  <c r="BB448" i="1"/>
  <c r="BB518" i="1" s="1"/>
  <c r="EY449" i="1"/>
  <c r="FT271" i="1"/>
  <c r="DU451" i="1"/>
  <c r="DU521" i="1" s="1"/>
  <c r="FP273" i="1"/>
  <c r="FF278" i="1"/>
  <c r="BB456" i="1"/>
  <c r="BB526" i="1" s="1"/>
  <c r="EY457" i="1"/>
  <c r="FT279" i="1"/>
  <c r="DU459" i="1"/>
  <c r="DU529" i="1" s="1"/>
  <c r="FP281" i="1"/>
  <c r="FN290" i="1"/>
  <c r="FP237" i="1"/>
  <c r="FP239" i="1"/>
  <c r="FP241" i="1"/>
  <c r="FP242" i="1"/>
  <c r="FP246" i="1"/>
  <c r="FP233" i="1"/>
  <c r="FP244" i="1"/>
  <c r="FP234" i="1"/>
  <c r="CD447" i="1"/>
  <c r="FJ269" i="1"/>
  <c r="BB449" i="1"/>
  <c r="BB519" i="1" s="1"/>
  <c r="FF271" i="1"/>
  <c r="FT272" i="1"/>
  <c r="EY450" i="1"/>
  <c r="FP274" i="1"/>
  <c r="FT280" i="1"/>
  <c r="EY458" i="1"/>
  <c r="DU530" i="1"/>
  <c r="FH286" i="1"/>
  <c r="BP464" i="1"/>
  <c r="Y519" i="1"/>
  <c r="CU296" i="1"/>
  <c r="DR278" i="1"/>
  <c r="CZ296" i="1"/>
  <c r="DW278" i="1"/>
  <c r="CY296" i="1"/>
  <c r="DV278" i="1"/>
  <c r="CV296" i="1"/>
  <c r="DS278" i="1"/>
  <c r="DG278" i="1"/>
  <c r="CJ296" i="1"/>
  <c r="DM278" i="1"/>
  <c r="CP296" i="1"/>
  <c r="CO296" i="1"/>
  <c r="DL278" i="1"/>
  <c r="CT296" i="1"/>
  <c r="DQ278" i="1"/>
  <c r="L214" i="45"/>
  <c r="F214" i="45"/>
  <c r="CL296" i="1"/>
  <c r="DI278" i="1"/>
  <c r="GK278" i="1"/>
  <c r="CB278" i="1" s="1"/>
  <c r="FK278" i="1"/>
  <c r="CL456" i="1"/>
  <c r="CL526" i="1" s="1"/>
  <c r="FK286" i="1"/>
  <c r="CL464" i="1"/>
  <c r="CL534" i="1" s="1"/>
  <c r="FI259" i="1"/>
  <c r="FQ255" i="1"/>
  <c r="CL453" i="1"/>
  <c r="FK275" i="1"/>
  <c r="DP279" i="1"/>
  <c r="DU279" i="1"/>
  <c r="DT279" i="1"/>
  <c r="DY279" i="1"/>
  <c r="DX279" i="1"/>
  <c r="DM279" i="1"/>
  <c r="DZ279" i="1"/>
  <c r="DO279" i="1"/>
  <c r="GK279" i="1"/>
  <c r="CB279" i="1" s="1"/>
  <c r="DK279" i="1"/>
  <c r="DI279" i="1"/>
  <c r="DJ279" i="1"/>
  <c r="DN291" i="1"/>
  <c r="DL291" i="1"/>
  <c r="DG291" i="1"/>
  <c r="DW291" i="1"/>
  <c r="DY291" i="1"/>
  <c r="DX291" i="1"/>
  <c r="DZ291" i="1"/>
  <c r="DR291" i="1"/>
  <c r="DQ291" i="1"/>
  <c r="C32" i="70"/>
  <c r="K24" i="70"/>
  <c r="L24" i="70" s="1"/>
  <c r="K23" i="70"/>
  <c r="L23" i="70" s="1"/>
  <c r="DI291" i="1"/>
  <c r="GK291" i="1"/>
  <c r="CB291" i="1" s="1"/>
  <c r="I46" i="74"/>
  <c r="FK263" i="1"/>
  <c r="AX263" i="1"/>
  <c r="FM233" i="1"/>
  <c r="FM237" i="1"/>
  <c r="FM242" i="1"/>
  <c r="FM243" i="1"/>
  <c r="FM238" i="1"/>
  <c r="FM248" i="1"/>
  <c r="DS267" i="1"/>
  <c r="DX267" i="1"/>
  <c r="DO267" i="1"/>
  <c r="DZ267" i="1"/>
  <c r="DQ267" i="1"/>
  <c r="DV267" i="1"/>
  <c r="DM267" i="1"/>
  <c r="DR267" i="1"/>
  <c r="F203" i="45"/>
  <c r="L203" i="45"/>
  <c r="AI203" i="45"/>
  <c r="AL203" i="45" s="1"/>
  <c r="DJ267" i="1"/>
  <c r="GK267" i="1"/>
  <c r="CB267" i="1" s="1"/>
  <c r="I22" i="74"/>
  <c r="EQ515" i="1"/>
  <c r="DN447" i="1"/>
  <c r="DN517" i="1" s="1"/>
  <c r="FO269" i="1"/>
  <c r="DS271" i="1"/>
  <c r="DP271" i="1"/>
  <c r="DO271" i="1"/>
  <c r="DT271" i="1"/>
  <c r="DH271" i="1"/>
  <c r="DX271" i="1"/>
  <c r="DW271" i="1"/>
  <c r="DZ271" i="1"/>
  <c r="GK271" i="1"/>
  <c r="CB271" i="1" s="1"/>
  <c r="DI271" i="1"/>
  <c r="DJ271" i="1"/>
  <c r="I26" i="74"/>
  <c r="FQ272" i="1"/>
  <c r="EB450" i="1"/>
  <c r="DD268" i="1"/>
  <c r="EQ516" i="1"/>
  <c r="FO270" i="1"/>
  <c r="AX272" i="1"/>
  <c r="DF272" i="1"/>
  <c r="EA272" i="1" s="1"/>
  <c r="EQ520" i="1"/>
  <c r="FJ237" i="1"/>
  <c r="FJ244" i="1"/>
  <c r="FJ247" i="1"/>
  <c r="FJ232" i="1"/>
  <c r="FJ239" i="1"/>
  <c r="FH267" i="1"/>
  <c r="BP445" i="1"/>
  <c r="BP515" i="1" s="1"/>
  <c r="R447" i="1"/>
  <c r="FA269" i="1"/>
  <c r="FF276" i="1"/>
  <c r="BB454" i="1"/>
  <c r="BB524" i="1" s="1"/>
  <c r="EY455" i="1"/>
  <c r="BR296" i="1"/>
  <c r="EY507" i="1" s="1"/>
  <c r="EY516" i="1" s="1"/>
  <c r="FT277" i="1"/>
  <c r="BP461" i="1"/>
  <c r="BP531" i="1" s="1"/>
  <c r="FH283" i="1"/>
  <c r="R463" i="1"/>
  <c r="FA285" i="1"/>
  <c r="DG536" i="1"/>
  <c r="FJ263" i="1"/>
  <c r="FF265" i="1"/>
  <c r="FT266" i="1"/>
  <c r="DU516" i="1"/>
  <c r="FL270" i="1"/>
  <c r="BP450" i="1"/>
  <c r="BP520" i="1" s="1"/>
  <c r="FH272" i="1"/>
  <c r="FA274" i="1"/>
  <c r="FA282" i="1"/>
  <c r="FN285" i="1"/>
  <c r="S334" i="45"/>
  <c r="FF289" i="1"/>
  <c r="BB467" i="1"/>
  <c r="FT290" i="1"/>
  <c r="AX276" i="1"/>
  <c r="DL284" i="1"/>
  <c r="DY284" i="1"/>
  <c r="DX284" i="1"/>
  <c r="DZ284" i="1"/>
  <c r="DW284" i="1"/>
  <c r="DN284" i="1"/>
  <c r="DH284" i="1"/>
  <c r="DR284" i="1"/>
  <c r="DO284" i="1"/>
  <c r="DK284" i="1"/>
  <c r="I39" i="74"/>
  <c r="DI284" i="1"/>
  <c r="AX284" i="1"/>
  <c r="EQ532" i="1"/>
  <c r="AX288" i="1"/>
  <c r="DD288" i="1"/>
  <c r="EQ536" i="1"/>
  <c r="EQ529" i="1"/>
  <c r="AX285" i="1"/>
  <c r="DF285" i="1"/>
  <c r="DL289" i="1"/>
  <c r="DY289" i="1"/>
  <c r="DP289" i="1"/>
  <c r="DU289" i="1"/>
  <c r="DZ289" i="1"/>
  <c r="DO289" i="1"/>
  <c r="DV289" i="1"/>
  <c r="DH289" i="1"/>
  <c r="DK289" i="1"/>
  <c r="L225" i="45"/>
  <c r="F225" i="45"/>
  <c r="GK289" i="1"/>
  <c r="CB289" i="1" s="1"/>
  <c r="DJ289" i="1"/>
  <c r="DZ253" i="1"/>
  <c r="DY253" i="1"/>
  <c r="DG253" i="1"/>
  <c r="DL253" i="1"/>
  <c r="DS253" i="1"/>
  <c r="DW253" i="1"/>
  <c r="DX253" i="1"/>
  <c r="DU253" i="1"/>
  <c r="DK253" i="1"/>
  <c r="F189" i="45"/>
  <c r="L189" i="45"/>
  <c r="DI253" i="1"/>
  <c r="I8" i="74"/>
  <c r="DP256" i="1"/>
  <c r="DY256" i="1"/>
  <c r="DL256" i="1"/>
  <c r="DU256" i="1"/>
  <c r="DZ256" i="1"/>
  <c r="DW256" i="1"/>
  <c r="DQ256" i="1"/>
  <c r="DX256" i="1"/>
  <c r="GK256" i="1"/>
  <c r="CB256" i="1" s="1"/>
  <c r="DJ256" i="1"/>
  <c r="DI256" i="1"/>
  <c r="DF256" i="1"/>
  <c r="FH251" i="1"/>
  <c r="FQ243" i="1"/>
  <c r="FQ231" i="1"/>
  <c r="FQ245" i="1"/>
  <c r="FQ232" i="1"/>
  <c r="FQ237" i="1"/>
  <c r="FQ249" i="1"/>
  <c r="FQ239" i="1"/>
  <c r="EA269" i="1"/>
  <c r="DD273" i="1"/>
  <c r="FJ252" i="1"/>
  <c r="FP254" i="1"/>
  <c r="FK266" i="1"/>
  <c r="BI516" i="1"/>
  <c r="FK270" i="1"/>
  <c r="BI520" i="1"/>
  <c r="FK274" i="1"/>
  <c r="FF246" i="1"/>
  <c r="FF247" i="1"/>
  <c r="FF239" i="1"/>
  <c r="FF248" i="1"/>
  <c r="FF231" i="1"/>
  <c r="FF237" i="1"/>
  <c r="CL516" i="1"/>
  <c r="DG518" i="1"/>
  <c r="FF274" i="1"/>
  <c r="EY523" i="1"/>
  <c r="DG526" i="1"/>
  <c r="FF282" i="1"/>
  <c r="BP467" i="1"/>
  <c r="BP537" i="1" s="1"/>
  <c r="FH289" i="1"/>
  <c r="Y522" i="1"/>
  <c r="EA275" i="1"/>
  <c r="EC275" i="1" s="1"/>
  <c r="FP259" i="1"/>
  <c r="DU526" i="1"/>
  <c r="FH282" i="1"/>
  <c r="EJ533" i="1"/>
  <c r="CZ529" i="1"/>
  <c r="DD282" i="1"/>
  <c r="DX286" i="1"/>
  <c r="DU286" i="1"/>
  <c r="DT286" i="1"/>
  <c r="DY286" i="1"/>
  <c r="DP286" i="1"/>
  <c r="DZ286" i="1"/>
  <c r="DO286" i="1"/>
  <c r="DN286" i="1"/>
  <c r="DH286" i="1"/>
  <c r="I41" i="74"/>
  <c r="L222" i="45"/>
  <c r="F222" i="45"/>
  <c r="AI222" i="45" s="1"/>
  <c r="GK286" i="1"/>
  <c r="CB286" i="1" s="1"/>
  <c r="DD286" i="1"/>
  <c r="DF286" i="1"/>
  <c r="AX259" i="1"/>
  <c r="EZ259" i="1" s="1"/>
  <c r="FM254" i="1"/>
  <c r="BL298" i="1"/>
  <c r="DN525" i="1"/>
  <c r="DN537" i="1"/>
  <c r="FI254" i="1"/>
  <c r="FO254" i="1"/>
  <c r="DF260" i="1"/>
  <c r="EA252" i="1"/>
  <c r="FA251" i="1"/>
  <c r="BP514" i="1" l="1"/>
  <c r="EY531" i="1"/>
  <c r="BB537" i="1"/>
  <c r="BP534" i="1"/>
  <c r="BD298" i="1"/>
  <c r="BP528" i="1"/>
  <c r="BB527" i="1"/>
  <c r="BP533" i="1"/>
  <c r="BP524" i="1"/>
  <c r="BP536" i="1"/>
  <c r="BB535" i="1"/>
  <c r="BB534" i="1"/>
  <c r="BB533" i="1"/>
  <c r="CL523" i="1"/>
  <c r="K539" i="1"/>
  <c r="K522" i="1"/>
  <c r="K529" i="1"/>
  <c r="K526" i="1"/>
  <c r="AL207" i="45"/>
  <c r="EA261" i="1"/>
  <c r="EC261" i="1" s="1"/>
  <c r="EY514" i="1"/>
  <c r="EY525" i="1"/>
  <c r="EZ233" i="1"/>
  <c r="FW233" i="1" s="1"/>
  <c r="FW292" i="1"/>
  <c r="BS286" i="1"/>
  <c r="BW286" i="1" s="1"/>
  <c r="BS292" i="1"/>
  <c r="BW292" i="1" s="1"/>
  <c r="GE292" i="1"/>
  <c r="GA292" i="1"/>
  <c r="BD337" i="45"/>
  <c r="BD327" i="45"/>
  <c r="EC274" i="1"/>
  <c r="AL195" i="45"/>
  <c r="EY528" i="1"/>
  <c r="CL517" i="1"/>
  <c r="CL528" i="1"/>
  <c r="EF282" i="1"/>
  <c r="BP517" i="1"/>
  <c r="BB528" i="1"/>
  <c r="EL290" i="1"/>
  <c r="ET290" i="1"/>
  <c r="BP529" i="1"/>
  <c r="AL212" i="45"/>
  <c r="BF298" i="1"/>
  <c r="BB532" i="1"/>
  <c r="BP523" i="1"/>
  <c r="K525" i="1"/>
  <c r="AL202" i="45"/>
  <c r="CL536" i="1"/>
  <c r="EC273" i="1"/>
  <c r="EZ245" i="1"/>
  <c r="FW245" i="1" s="1"/>
  <c r="EZ250" i="1"/>
  <c r="FW250" i="1" s="1"/>
  <c r="EZ242" i="1"/>
  <c r="FW242" i="1" s="1"/>
  <c r="EZ238" i="1"/>
  <c r="FW238" i="1" s="1"/>
  <c r="CL533" i="1"/>
  <c r="AL209" i="45"/>
  <c r="EA265" i="1"/>
  <c r="EV265" i="1" s="1"/>
  <c r="BP525" i="1"/>
  <c r="EE290" i="1"/>
  <c r="EP290" i="1"/>
  <c r="EM290" i="1"/>
  <c r="EC252" i="1"/>
  <c r="EN252" i="1"/>
  <c r="EJ252" i="1"/>
  <c r="EO252" i="1"/>
  <c r="EI252" i="1"/>
  <c r="EH252" i="1"/>
  <c r="EM252" i="1"/>
  <c r="ED252" i="1"/>
  <c r="EK252" i="1"/>
  <c r="ES252" i="1"/>
  <c r="EE252" i="1"/>
  <c r="EV252" i="1"/>
  <c r="ER252" i="1"/>
  <c r="ET252" i="1"/>
  <c r="EU252" i="1"/>
  <c r="EG252" i="1"/>
  <c r="AI189" i="45"/>
  <c r="E38" i="72"/>
  <c r="N189" i="45"/>
  <c r="AJ189" i="45"/>
  <c r="EC272" i="1"/>
  <c r="EV272" i="1"/>
  <c r="EJ272" i="1"/>
  <c r="EN272" i="1"/>
  <c r="ER272" i="1"/>
  <c r="EH272" i="1"/>
  <c r="ET272" i="1"/>
  <c r="EP272" i="1"/>
  <c r="EL272" i="1"/>
  <c r="EE272" i="1"/>
  <c r="EW272" i="1"/>
  <c r="EK272" i="1"/>
  <c r="EO272" i="1"/>
  <c r="ES272" i="1"/>
  <c r="ED272" i="1"/>
  <c r="EG272" i="1"/>
  <c r="EQ272" i="1"/>
  <c r="EM272" i="1"/>
  <c r="EI272" i="1"/>
  <c r="EU272" i="1"/>
  <c r="EF272" i="1"/>
  <c r="E52" i="72"/>
  <c r="AJ203" i="45"/>
  <c r="N203" i="45"/>
  <c r="HD234" i="1"/>
  <c r="GY234" i="1" s="1"/>
  <c r="K444" i="1"/>
  <c r="K514" i="1" s="1"/>
  <c r="AX295" i="1"/>
  <c r="EZ266" i="1"/>
  <c r="AJ202" i="45"/>
  <c r="E51" i="72"/>
  <c r="F230" i="45"/>
  <c r="AB192" i="45" s="1"/>
  <c r="N202" i="45"/>
  <c r="AB202" i="45"/>
  <c r="HD230" i="1"/>
  <c r="GY230" i="1" s="1"/>
  <c r="EF261" i="1"/>
  <c r="EI261" i="1"/>
  <c r="EV261" i="1"/>
  <c r="EZ260" i="1"/>
  <c r="EA281" i="1"/>
  <c r="ES281" i="1" s="1"/>
  <c r="CB296" i="1"/>
  <c r="HS291" i="1" s="1"/>
  <c r="HD241" i="1"/>
  <c r="GY241" i="1" s="1"/>
  <c r="EA280" i="1"/>
  <c r="EC280" i="1" s="1"/>
  <c r="EZ257" i="1"/>
  <c r="EZ258" i="1"/>
  <c r="EC257" i="1"/>
  <c r="EQ257" i="1"/>
  <c r="EN257" i="1"/>
  <c r="EW257" i="1"/>
  <c r="EM257" i="1"/>
  <c r="EL257" i="1"/>
  <c r="ER257" i="1"/>
  <c r="ES257" i="1"/>
  <c r="ET257" i="1"/>
  <c r="EP257" i="1"/>
  <c r="EH257" i="1"/>
  <c r="EG257" i="1"/>
  <c r="EO257" i="1"/>
  <c r="EI257" i="1"/>
  <c r="EE257" i="1"/>
  <c r="EJ257" i="1"/>
  <c r="EF257" i="1"/>
  <c r="EU257" i="1"/>
  <c r="EV257" i="1"/>
  <c r="EK257" i="1"/>
  <c r="ED257" i="1"/>
  <c r="AI192" i="45"/>
  <c r="AL193" i="45" s="1"/>
  <c r="AJ192" i="45"/>
  <c r="E41" i="72"/>
  <c r="N192" i="45"/>
  <c r="EA260" i="1"/>
  <c r="EC260" i="1" s="1"/>
  <c r="EW269" i="1"/>
  <c r="ES269" i="1"/>
  <c r="EF269" i="1"/>
  <c r="EV269" i="1"/>
  <c r="EJ269" i="1"/>
  <c r="EG269" i="1"/>
  <c r="EC269" i="1"/>
  <c r="EZ286" i="1"/>
  <c r="K463" i="1"/>
  <c r="K533" i="1" s="1"/>
  <c r="EZ285" i="1"/>
  <c r="K454" i="1"/>
  <c r="K524" i="1" s="1"/>
  <c r="EZ276" i="1"/>
  <c r="EZ277" i="1"/>
  <c r="EZ263" i="1"/>
  <c r="EZ264" i="1"/>
  <c r="HD255" i="1"/>
  <c r="GY255" i="1" s="1"/>
  <c r="HD243" i="1"/>
  <c r="GY243" i="1" s="1"/>
  <c r="HD242" i="1"/>
  <c r="GY242" i="1" s="1"/>
  <c r="BS258" i="1"/>
  <c r="BW258" i="1" s="1"/>
  <c r="BS240" i="1"/>
  <c r="BW240" i="1" s="1"/>
  <c r="BS231" i="1"/>
  <c r="BW231" i="1" s="1"/>
  <c r="BS242" i="1"/>
  <c r="BW242" i="1" s="1"/>
  <c r="BS244" i="1"/>
  <c r="BW244" i="1" s="1"/>
  <c r="BS234" i="1"/>
  <c r="BW234" i="1" s="1"/>
  <c r="BS250" i="1"/>
  <c r="BW250" i="1" s="1"/>
  <c r="BS246" i="1"/>
  <c r="BW246" i="1" s="1"/>
  <c r="BS239" i="1"/>
  <c r="BW239" i="1" s="1"/>
  <c r="BS238" i="1"/>
  <c r="BW238" i="1" s="1"/>
  <c r="BS232" i="1"/>
  <c r="BW232" i="1" s="1"/>
  <c r="BS243" i="1"/>
  <c r="BW243" i="1" s="1"/>
  <c r="BS248" i="1"/>
  <c r="BW248" i="1" s="1"/>
  <c r="BS235" i="1"/>
  <c r="BW235" i="1" s="1"/>
  <c r="BS230" i="1"/>
  <c r="BW230" i="1" s="1"/>
  <c r="BS249" i="1"/>
  <c r="BW249" i="1" s="1"/>
  <c r="BS241" i="1"/>
  <c r="BW241" i="1" s="1"/>
  <c r="BS236" i="1"/>
  <c r="BW236" i="1" s="1"/>
  <c r="BS233" i="1"/>
  <c r="BW233" i="1" s="1"/>
  <c r="BS245" i="1"/>
  <c r="BW245" i="1" s="1"/>
  <c r="BS247" i="1"/>
  <c r="BW247" i="1" s="1"/>
  <c r="BS237" i="1"/>
  <c r="BW237" i="1" s="1"/>
  <c r="BS280" i="1"/>
  <c r="BW280" i="1" s="1"/>
  <c r="BS260" i="1"/>
  <c r="BW260" i="1" s="1"/>
  <c r="BS285" i="1"/>
  <c r="BW285" i="1" s="1"/>
  <c r="BS275" i="1"/>
  <c r="BW275" i="1" s="1"/>
  <c r="BS283" i="1"/>
  <c r="BW283" i="1" s="1"/>
  <c r="BS274" i="1"/>
  <c r="BW274" i="1" s="1"/>
  <c r="BS268" i="1"/>
  <c r="BW268" i="1" s="1"/>
  <c r="BS272" i="1"/>
  <c r="BW272" i="1" s="1"/>
  <c r="BS276" i="1"/>
  <c r="BW276" i="1" s="1"/>
  <c r="BS273" i="1"/>
  <c r="BW273" i="1" s="1"/>
  <c r="BS290" i="1"/>
  <c r="BW290" i="1" s="1"/>
  <c r="BS254" i="1"/>
  <c r="BW254" i="1" s="1"/>
  <c r="BS287" i="1"/>
  <c r="BW287" i="1" s="1"/>
  <c r="BS277" i="1"/>
  <c r="BS281" i="1"/>
  <c r="BW281" i="1" s="1"/>
  <c r="BS279" i="1"/>
  <c r="BW279" i="1" s="1"/>
  <c r="BS267" i="1"/>
  <c r="BW267" i="1" s="1"/>
  <c r="BS271" i="1"/>
  <c r="BW271" i="1" s="1"/>
  <c r="BS289" i="1"/>
  <c r="BW289" i="1" s="1"/>
  <c r="BS255" i="1"/>
  <c r="BW255" i="1" s="1"/>
  <c r="BS282" i="1"/>
  <c r="BW282" i="1" s="1"/>
  <c r="BS259" i="1"/>
  <c r="BW259" i="1" s="1"/>
  <c r="BS251" i="1"/>
  <c r="BW251" i="1" s="1"/>
  <c r="BS264" i="1"/>
  <c r="BW264" i="1" s="1"/>
  <c r="BS252" i="1"/>
  <c r="BW252" i="1" s="1"/>
  <c r="BS262" i="1"/>
  <c r="BW262" i="1" s="1"/>
  <c r="BS263" i="1"/>
  <c r="BW263" i="1" s="1"/>
  <c r="BS288" i="1"/>
  <c r="BW288" i="1" s="1"/>
  <c r="BS265" i="1"/>
  <c r="BW265" i="1" s="1"/>
  <c r="BS269" i="1"/>
  <c r="BW269" i="1" s="1"/>
  <c r="BS257" i="1"/>
  <c r="BW257" i="1" s="1"/>
  <c r="BS261" i="1"/>
  <c r="BW261" i="1" s="1"/>
  <c r="BS291" i="1"/>
  <c r="BS284" i="1"/>
  <c r="BW284" i="1" s="1"/>
  <c r="BS253" i="1"/>
  <c r="BW253" i="1" s="1"/>
  <c r="BS266" i="1"/>
  <c r="BS270" i="1"/>
  <c r="BW270" i="1" s="1"/>
  <c r="BS278" i="1"/>
  <c r="BW278" i="1" s="1"/>
  <c r="BS256" i="1"/>
  <c r="BW256" i="1" s="1"/>
  <c r="EA262" i="1"/>
  <c r="EC262" i="1" s="1"/>
  <c r="K468" i="1"/>
  <c r="K538" i="1" s="1"/>
  <c r="EZ290" i="1"/>
  <c r="EZ291" i="1"/>
  <c r="K451" i="1"/>
  <c r="K521" i="1" s="1"/>
  <c r="EZ273" i="1"/>
  <c r="EZ274" i="1"/>
  <c r="K447" i="1"/>
  <c r="K517" i="1" s="1"/>
  <c r="EZ269" i="1"/>
  <c r="EZ270" i="1"/>
  <c r="ER265" i="1"/>
  <c r="EJ265" i="1"/>
  <c r="EU265" i="1"/>
  <c r="EL265" i="1"/>
  <c r="EG265" i="1"/>
  <c r="EO265" i="1"/>
  <c r="ED265" i="1"/>
  <c r="EF265" i="1"/>
  <c r="EW265" i="1"/>
  <c r="AL204" i="45"/>
  <c r="EA286" i="1"/>
  <c r="EC286" i="1" s="1"/>
  <c r="HD250" i="1"/>
  <c r="GY250" i="1" s="1"/>
  <c r="N222" i="45"/>
  <c r="E71" i="72"/>
  <c r="AJ222" i="45"/>
  <c r="EA256" i="1"/>
  <c r="EJ256" i="1" s="1"/>
  <c r="HD253" i="1"/>
  <c r="GY253" i="1" s="1"/>
  <c r="HS289" i="1"/>
  <c r="IN253" i="1" s="1"/>
  <c r="II253" i="1" s="1"/>
  <c r="AI225" i="45"/>
  <c r="N225" i="45"/>
  <c r="AB225" i="45"/>
  <c r="E74" i="72"/>
  <c r="AJ225" i="45"/>
  <c r="EA289" i="1"/>
  <c r="ER289" i="1" s="1"/>
  <c r="EA285" i="1"/>
  <c r="EZ288" i="1"/>
  <c r="K466" i="1"/>
  <c r="K536" i="1" s="1"/>
  <c r="K462" i="1"/>
  <c r="K532" i="1" s="1"/>
  <c r="EZ284" i="1"/>
  <c r="EZ272" i="1"/>
  <c r="K450" i="1"/>
  <c r="K520" i="1" s="1"/>
  <c r="HD235" i="1"/>
  <c r="GY235" i="1" s="1"/>
  <c r="HD231" i="1"/>
  <c r="GY231" i="1" s="1"/>
  <c r="IC230" i="1" a="1"/>
  <c r="AI214" i="45"/>
  <c r="AL214" i="45" s="1"/>
  <c r="E63" i="72"/>
  <c r="AJ214" i="45"/>
  <c r="N214" i="45"/>
  <c r="AB214" i="45"/>
  <c r="EY520" i="1"/>
  <c r="EY527" i="1"/>
  <c r="EY519" i="1"/>
  <c r="EP261" i="1"/>
  <c r="ES261" i="1"/>
  <c r="EF281" i="1"/>
  <c r="EE281" i="1"/>
  <c r="EL281" i="1"/>
  <c r="ER281" i="1"/>
  <c r="EV281" i="1"/>
  <c r="CL529" i="1"/>
  <c r="AJ213" i="45"/>
  <c r="E62" i="72"/>
  <c r="F231" i="45"/>
  <c r="N213" i="45"/>
  <c r="EZ287" i="1"/>
  <c r="K465" i="1"/>
  <c r="K535" i="1" s="1"/>
  <c r="EZ283" i="1"/>
  <c r="K461" i="1"/>
  <c r="K531" i="1" s="1"/>
  <c r="EF286" i="1"/>
  <c r="EG286" i="1"/>
  <c r="EI286" i="1"/>
  <c r="ED286" i="1"/>
  <c r="ES286" i="1"/>
  <c r="EO286" i="1"/>
  <c r="EH256" i="1"/>
  <c r="EQ256" i="1"/>
  <c r="EF289" i="1"/>
  <c r="EN289" i="1"/>
  <c r="EK289" i="1"/>
  <c r="EZ255" i="1"/>
  <c r="HD248" i="1"/>
  <c r="GY248" i="1" s="1"/>
  <c r="R507" i="1"/>
  <c r="R517" i="1" s="1"/>
  <c r="AY298" i="1"/>
  <c r="CL518" i="1"/>
  <c r="K446" i="1"/>
  <c r="K516" i="1" s="1"/>
  <c r="EZ268" i="1"/>
  <c r="EZ267" i="1"/>
  <c r="K445" i="1"/>
  <c r="K515" i="1" s="1"/>
  <c r="AI227" i="45"/>
  <c r="AL228" i="45" s="1"/>
  <c r="E76" i="72"/>
  <c r="AJ227" i="45"/>
  <c r="AM228" i="45" s="1"/>
  <c r="N227" i="45"/>
  <c r="AB227" i="45"/>
  <c r="AL215" i="45"/>
  <c r="E64" i="72"/>
  <c r="N215" i="45"/>
  <c r="AJ215" i="45"/>
  <c r="AM215" i="45" s="1"/>
  <c r="CL530" i="1"/>
  <c r="EA278" i="1"/>
  <c r="EC278" i="1" s="1"/>
  <c r="EV278" i="1"/>
  <c r="EY536" i="1"/>
  <c r="S324" i="45"/>
  <c r="CD507" i="1"/>
  <c r="CD525" i="1" s="1"/>
  <c r="BH298" i="1"/>
  <c r="EZ236" i="1"/>
  <c r="FW236" i="1" s="1"/>
  <c r="EZ240" i="1"/>
  <c r="FW240" i="1" s="1"/>
  <c r="EZ247" i="1"/>
  <c r="FW247" i="1" s="1"/>
  <c r="EZ244" i="1"/>
  <c r="FW244" i="1" s="1"/>
  <c r="EZ248" i="1"/>
  <c r="FW248" i="1" s="1"/>
  <c r="EZ231" i="1"/>
  <c r="FW231" i="1" s="1"/>
  <c r="FX231" i="1" s="1"/>
  <c r="EZ237" i="1"/>
  <c r="FW237" i="1" s="1"/>
  <c r="EN261" i="1"/>
  <c r="EE261" i="1"/>
  <c r="HD245" i="1"/>
  <c r="GY245" i="1" s="1"/>
  <c r="EJ281" i="1"/>
  <c r="EN281" i="1"/>
  <c r="ED281" i="1"/>
  <c r="EK281" i="1"/>
  <c r="EO281" i="1"/>
  <c r="CL532" i="1"/>
  <c r="EA264" i="1"/>
  <c r="EJ264" i="1" s="1"/>
  <c r="HD251" i="1"/>
  <c r="GY251" i="1" s="1"/>
  <c r="EA283" i="1"/>
  <c r="EM283" i="1" s="1"/>
  <c r="AI219" i="45"/>
  <c r="E68" i="72"/>
  <c r="N219" i="45"/>
  <c r="AJ219" i="45"/>
  <c r="AJ190" i="45"/>
  <c r="AM190" i="45" s="1"/>
  <c r="AB190" i="45"/>
  <c r="E39" i="72"/>
  <c r="N190" i="45"/>
  <c r="HS254" i="1"/>
  <c r="EA259" i="1"/>
  <c r="ET259" i="1" s="1"/>
  <c r="HS259" i="1"/>
  <c r="EV259" i="1"/>
  <c r="AI218" i="45"/>
  <c r="AL218" i="45" s="1"/>
  <c r="E67" i="72"/>
  <c r="N218" i="45"/>
  <c r="AJ218" i="45"/>
  <c r="EG282" i="1"/>
  <c r="EE282" i="1"/>
  <c r="EL282" i="1"/>
  <c r="EP282" i="1"/>
  <c r="ET282" i="1"/>
  <c r="EM282" i="1"/>
  <c r="EY532" i="1"/>
  <c r="EF275" i="1"/>
  <c r="EQ275" i="1"/>
  <c r="EE275" i="1"/>
  <c r="EW275" i="1"/>
  <c r="EU275" i="1"/>
  <c r="EG273" i="1"/>
  <c r="N209" i="45"/>
  <c r="AB209" i="45"/>
  <c r="E58" i="72"/>
  <c r="AJ209" i="45"/>
  <c r="EP273" i="1"/>
  <c r="ED273" i="1"/>
  <c r="EK273" i="1"/>
  <c r="EO273" i="1"/>
  <c r="EP269" i="1"/>
  <c r="EL269" i="1"/>
  <c r="EE269" i="1"/>
  <c r="ED269" i="1"/>
  <c r="N201" i="45"/>
  <c r="AB201" i="45"/>
  <c r="E50" i="72"/>
  <c r="AJ201" i="45"/>
  <c r="EM265" i="1"/>
  <c r="EA253" i="1"/>
  <c r="ET253" i="1" s="1"/>
  <c r="EA255" i="1"/>
  <c r="ER255" i="1" s="1"/>
  <c r="EE255" i="1"/>
  <c r="HD240" i="1"/>
  <c r="GY240" i="1" s="1"/>
  <c r="HS276" i="1"/>
  <c r="IN240" i="1" s="1"/>
  <c r="II240" i="1" s="1"/>
  <c r="HS272" i="1"/>
  <c r="IN236" i="1" s="1"/>
  <c r="II236" i="1" s="1"/>
  <c r="HD236" i="1"/>
  <c r="GY236" i="1" s="1"/>
  <c r="EI263" i="1"/>
  <c r="EJ263" i="1"/>
  <c r="EN263" i="1"/>
  <c r="EL263" i="1"/>
  <c r="EP263" i="1"/>
  <c r="CL531" i="1"/>
  <c r="CL521" i="1"/>
  <c r="EY535" i="1"/>
  <c r="CL520" i="1"/>
  <c r="AI210" i="45"/>
  <c r="AL210" i="45" s="1"/>
  <c r="N210" i="45"/>
  <c r="E59" i="72"/>
  <c r="AJ210" i="45"/>
  <c r="ES274" i="1"/>
  <c r="EO274" i="1"/>
  <c r="EK274" i="1"/>
  <c r="EW274" i="1"/>
  <c r="ER274" i="1"/>
  <c r="EP252" i="1"/>
  <c r="EK260" i="1"/>
  <c r="EA258" i="1"/>
  <c r="EC258" i="1" s="1"/>
  <c r="E43" i="72"/>
  <c r="N194" i="45"/>
  <c r="AJ194" i="45"/>
  <c r="AB194" i="45"/>
  <c r="AI216" i="45"/>
  <c r="AL216" i="45" s="1"/>
  <c r="AJ216" i="45"/>
  <c r="E65" i="72"/>
  <c r="N216" i="45"/>
  <c r="EY534" i="1"/>
  <c r="S330" i="45"/>
  <c r="BD330" i="45" s="1"/>
  <c r="BB514" i="1"/>
  <c r="BB536" i="1"/>
  <c r="S333" i="45"/>
  <c r="EY526" i="1"/>
  <c r="BB517" i="1"/>
  <c r="BP535" i="1"/>
  <c r="S325" i="45"/>
  <c r="BD326" i="45" s="1"/>
  <c r="BB520" i="1"/>
  <c r="EA287" i="1"/>
  <c r="EC287" i="1" s="1"/>
  <c r="E72" i="72"/>
  <c r="AJ223" i="45"/>
  <c r="AM223" i="45" s="1"/>
  <c r="N223" i="45"/>
  <c r="AB223" i="45"/>
  <c r="HD247" i="1"/>
  <c r="GY247" i="1" s="1"/>
  <c r="HS283" i="1"/>
  <c r="IN247" i="1" s="1"/>
  <c r="II247" i="1" s="1"/>
  <c r="EH254" i="1"/>
  <c r="EE254" i="1"/>
  <c r="ER254" i="1"/>
  <c r="EM254" i="1"/>
  <c r="EN254" i="1"/>
  <c r="EL259" i="1"/>
  <c r="EH290" i="1"/>
  <c r="ES290" i="1"/>
  <c r="EO290" i="1"/>
  <c r="EK290" i="1"/>
  <c r="EW290" i="1"/>
  <c r="EN282" i="1"/>
  <c r="EJ282" i="1"/>
  <c r="EV282" i="1"/>
  <c r="ER282" i="1"/>
  <c r="BB531" i="1"/>
  <c r="BD328" i="45"/>
  <c r="HD239" i="1"/>
  <c r="GY239" i="1" s="1"/>
  <c r="HS275" i="1"/>
  <c r="IN239" i="1" s="1"/>
  <c r="II239" i="1" s="1"/>
  <c r="EH275" i="1"/>
  <c r="EL275" i="1"/>
  <c r="ES275" i="1"/>
  <c r="EI275" i="1"/>
  <c r="EP275" i="1"/>
  <c r="EF273" i="1"/>
  <c r="ES273" i="1"/>
  <c r="EW273" i="1"/>
  <c r="EJ273" i="1"/>
  <c r="EN273" i="1"/>
  <c r="EH269" i="1"/>
  <c r="EN269" i="1"/>
  <c r="ET269" i="1"/>
  <c r="EZ256" i="1"/>
  <c r="HD249" i="1"/>
  <c r="GY249" i="1" s="1"/>
  <c r="HS285" i="1"/>
  <c r="IN249" i="1" s="1"/>
  <c r="II249" i="1" s="1"/>
  <c r="HD252" i="1"/>
  <c r="GY252" i="1" s="1"/>
  <c r="EA284" i="1"/>
  <c r="EO284" i="1" s="1"/>
  <c r="EA276" i="1"/>
  <c r="EH276" i="1" s="1"/>
  <c r="BB529" i="1"/>
  <c r="EY522" i="1"/>
  <c r="BD329" i="45"/>
  <c r="EY517" i="1"/>
  <c r="E57" i="72"/>
  <c r="N208" i="45"/>
  <c r="AJ208" i="45"/>
  <c r="HS250" i="1"/>
  <c r="HS233" i="1"/>
  <c r="HS235" i="1"/>
  <c r="HS239" i="1"/>
  <c r="HS238" i="1"/>
  <c r="EG263" i="1"/>
  <c r="EF263" i="1"/>
  <c r="ET263" i="1"/>
  <c r="EE263" i="1"/>
  <c r="EO263" i="1"/>
  <c r="ES263" i="1"/>
  <c r="EA291" i="1"/>
  <c r="EK291" i="1" s="1"/>
  <c r="CL527" i="1"/>
  <c r="S323" i="45"/>
  <c r="EG274" i="1"/>
  <c r="EP274" i="1"/>
  <c r="ET274" i="1"/>
  <c r="EE274" i="1"/>
  <c r="ED274" i="1"/>
  <c r="EA266" i="1"/>
  <c r="EM266" i="1" s="1"/>
  <c r="GS230" i="1" a="1"/>
  <c r="E47" i="72"/>
  <c r="AB198" i="45"/>
  <c r="N198" i="45"/>
  <c r="AJ198" i="45"/>
  <c r="EA277" i="1"/>
  <c r="EC277" i="1" s="1"/>
  <c r="BR298" i="1"/>
  <c r="CL524" i="1"/>
  <c r="S322" i="45"/>
  <c r="BD322" i="45" s="1"/>
  <c r="CD523" i="1"/>
  <c r="CL519" i="1"/>
  <c r="BP516" i="1"/>
  <c r="CS507" i="1"/>
  <c r="CS517" i="1" s="1"/>
  <c r="BJ298" i="1"/>
  <c r="BP519" i="1"/>
  <c r="EZ251" i="1"/>
  <c r="EO253" i="1"/>
  <c r="K467" i="1"/>
  <c r="K537" i="1" s="1"/>
  <c r="EZ289" i="1"/>
  <c r="EU289" i="1"/>
  <c r="EP289" i="1"/>
  <c r="EA288" i="1"/>
  <c r="EC288" i="1" s="1"/>
  <c r="AL220" i="45"/>
  <c r="N220" i="45"/>
  <c r="AJ220" i="45"/>
  <c r="E69" i="72"/>
  <c r="AB220" i="45"/>
  <c r="EN284" i="1"/>
  <c r="EA268" i="1"/>
  <c r="EC268" i="1" s="1"/>
  <c r="EA271" i="1"/>
  <c r="EL271" i="1" s="1"/>
  <c r="N207" i="45"/>
  <c r="AB207" i="45"/>
  <c r="E56" i="72"/>
  <c r="AJ207" i="45"/>
  <c r="ES271" i="1"/>
  <c r="EH291" i="1"/>
  <c r="EJ291" i="1"/>
  <c r="ES291" i="1"/>
  <c r="EM291" i="1"/>
  <c r="EP291" i="1"/>
  <c r="EH278" i="1"/>
  <c r="EK278" i="1"/>
  <c r="EQ278" i="1"/>
  <c r="AL206" i="45"/>
  <c r="AJ206" i="45"/>
  <c r="N206" i="45"/>
  <c r="E55" i="72"/>
  <c r="EZ234" i="1"/>
  <c r="FW234" i="1" s="1"/>
  <c r="EZ235" i="1"/>
  <c r="FW235" i="1" s="1"/>
  <c r="EZ246" i="1"/>
  <c r="FW246" i="1" s="1"/>
  <c r="ES266" i="1"/>
  <c r="EN266" i="1"/>
  <c r="AI197" i="45"/>
  <c r="AL198" i="45" s="1"/>
  <c r="E46" i="72"/>
  <c r="AJ197" i="45"/>
  <c r="N197" i="45"/>
  <c r="EO261" i="1"/>
  <c r="EQ261" i="1"/>
  <c r="AJ217" i="45"/>
  <c r="AM217" i="45" s="1"/>
  <c r="E66" i="72"/>
  <c r="N217" i="45"/>
  <c r="EQ281" i="1"/>
  <c r="EP281" i="1"/>
  <c r="ET281" i="1"/>
  <c r="EP277" i="1"/>
  <c r="EY537" i="1"/>
  <c r="EF264" i="1"/>
  <c r="EK264" i="1"/>
  <c r="AI187" i="45"/>
  <c r="AL187" i="45" s="1"/>
  <c r="E36" i="72"/>
  <c r="N187" i="45"/>
  <c r="AJ187" i="45"/>
  <c r="AM187" i="45" s="1"/>
  <c r="EJ283" i="1"/>
  <c r="AL190" i="45"/>
  <c r="N195" i="45"/>
  <c r="E44" i="72"/>
  <c r="AJ195" i="45"/>
  <c r="ER259" i="1"/>
  <c r="EE259" i="1"/>
  <c r="EM259" i="1"/>
  <c r="AI226" i="45"/>
  <c r="AL226" i="45" s="1"/>
  <c r="E75" i="72"/>
  <c r="N226" i="45"/>
  <c r="AJ226" i="45"/>
  <c r="AM226" i="45" s="1"/>
  <c r="ES282" i="1"/>
  <c r="EO282" i="1"/>
  <c r="EK282" i="1"/>
  <c r="EW282" i="1"/>
  <c r="EY524" i="1"/>
  <c r="E60" i="72"/>
  <c r="AJ211" i="45"/>
  <c r="AM211" i="45" s="1"/>
  <c r="N211" i="45"/>
  <c r="EN275" i="1"/>
  <c r="EM275" i="1"/>
  <c r="ET275" i="1"/>
  <c r="ER275" i="1"/>
  <c r="EK275" i="1"/>
  <c r="EY515" i="1"/>
  <c r="HD237" i="1"/>
  <c r="GY237" i="1" s="1"/>
  <c r="ER273" i="1"/>
  <c r="EV273" i="1"/>
  <c r="EM273" i="1"/>
  <c r="EI273" i="1"/>
  <c r="E54" i="72"/>
  <c r="AJ205" i="45"/>
  <c r="N205" i="45"/>
  <c r="HD233" i="1"/>
  <c r="GY233" i="1" s="1"/>
  <c r="HS269" i="1"/>
  <c r="IN233" i="1" s="1"/>
  <c r="II233" i="1" s="1"/>
  <c r="EM269" i="1"/>
  <c r="EI269" i="1"/>
  <c r="EU269" i="1"/>
  <c r="EQ269" i="1"/>
  <c r="ER269" i="1"/>
  <c r="AL201" i="45"/>
  <c r="ET265" i="1"/>
  <c r="AI221" i="45"/>
  <c r="AL221" i="45" s="1"/>
  <c r="N221" i="45"/>
  <c r="AB221" i="45"/>
  <c r="E70" i="72"/>
  <c r="AJ221" i="45"/>
  <c r="AI191" i="45"/>
  <c r="AL191" i="45" s="1"/>
  <c r="AJ191" i="45"/>
  <c r="E40" i="72"/>
  <c r="N191" i="45"/>
  <c r="EO255" i="1"/>
  <c r="EN288" i="1"/>
  <c r="EP276" i="1"/>
  <c r="EY530" i="1"/>
  <c r="CL515" i="1"/>
  <c r="AI199" i="45"/>
  <c r="AL199" i="45" s="1"/>
  <c r="E48" i="72"/>
  <c r="N199" i="45"/>
  <c r="AJ199" i="45"/>
  <c r="ED263" i="1"/>
  <c r="EK263" i="1"/>
  <c r="EQ263" i="1"/>
  <c r="EM263" i="1"/>
  <c r="GT230" i="1" a="1"/>
  <c r="EA279" i="1"/>
  <c r="EV279" i="1" s="1"/>
  <c r="CD533" i="1"/>
  <c r="S332" i="45"/>
  <c r="S331" i="45"/>
  <c r="EF274" i="1"/>
  <c r="EQ274" i="1"/>
  <c r="EU274" i="1"/>
  <c r="EI274" i="1"/>
  <c r="EL274" i="1"/>
  <c r="EF252" i="1"/>
  <c r="EW252" i="1"/>
  <c r="EL252" i="1"/>
  <c r="EQ252" i="1"/>
  <c r="EG260" i="1"/>
  <c r="EJ260" i="1"/>
  <c r="AL194" i="45"/>
  <c r="BW507" i="1"/>
  <c r="BW514" i="1" s="1"/>
  <c r="BG298" i="1"/>
  <c r="BW516" i="1"/>
  <c r="EY518" i="1"/>
  <c r="CS533" i="1"/>
  <c r="EY529" i="1"/>
  <c r="EY521" i="1"/>
  <c r="CL514" i="1"/>
  <c r="E49" i="72"/>
  <c r="AJ200" i="45"/>
  <c r="N200" i="45"/>
  <c r="HS264" i="1"/>
  <c r="HS251" i="1"/>
  <c r="E42" i="72"/>
  <c r="N193" i="45"/>
  <c r="AJ193" i="45"/>
  <c r="AM193" i="45" s="1"/>
  <c r="AB193" i="45"/>
  <c r="AL223" i="45"/>
  <c r="EF254" i="1"/>
  <c r="EO254" i="1"/>
  <c r="EW254" i="1"/>
  <c r="EV254" i="1"/>
  <c r="ES254" i="1"/>
  <c r="EK254" i="1"/>
  <c r="EG259" i="1"/>
  <c r="EQ259" i="1"/>
  <c r="HD254" i="1"/>
  <c r="GY254" i="1" s="1"/>
  <c r="HD246" i="1"/>
  <c r="GY246" i="1" s="1"/>
  <c r="EH282" i="1"/>
  <c r="EQ282" i="1"/>
  <c r="EU282" i="1"/>
  <c r="EI282" i="1"/>
  <c r="ED282" i="1"/>
  <c r="EG275" i="1"/>
  <c r="EO275" i="1"/>
  <c r="EV275" i="1"/>
  <c r="ED275" i="1"/>
  <c r="EJ275" i="1"/>
  <c r="BD335" i="45"/>
  <c r="EU273" i="1"/>
  <c r="EQ273" i="1"/>
  <c r="EL273" i="1"/>
  <c r="EE273" i="1"/>
  <c r="ET273" i="1"/>
  <c r="EK269" i="1"/>
  <c r="EO269" i="1"/>
  <c r="HS265" i="1"/>
  <c r="AI224" i="45"/>
  <c r="AL224" i="45" s="1"/>
  <c r="AJ224" i="45"/>
  <c r="AB224" i="45"/>
  <c r="E73" i="72"/>
  <c r="N224" i="45"/>
  <c r="EB507" i="1"/>
  <c r="EB521" i="1" s="1"/>
  <c r="BO298" i="1"/>
  <c r="AJ212" i="45"/>
  <c r="AB212" i="45"/>
  <c r="N212" i="45"/>
  <c r="E61" i="72"/>
  <c r="EY533" i="1"/>
  <c r="AL208" i="45"/>
  <c r="HS240" i="1"/>
  <c r="HS245" i="1"/>
  <c r="HS247" i="1"/>
  <c r="HS241" i="1"/>
  <c r="HS246" i="1"/>
  <c r="E53" i="72"/>
  <c r="AJ204" i="45"/>
  <c r="AM204" i="45" s="1"/>
  <c r="N204" i="45"/>
  <c r="EA267" i="1"/>
  <c r="EM267" i="1" s="1"/>
  <c r="EH263" i="1"/>
  <c r="EW263" i="1"/>
  <c r="EU263" i="1"/>
  <c r="EV263" i="1"/>
  <c r="ER263" i="1"/>
  <c r="BI298" i="1"/>
  <c r="CL535" i="1"/>
  <c r="EH274" i="1"/>
  <c r="EV274" i="1"/>
  <c r="EJ274" i="1"/>
  <c r="EN274" i="1"/>
  <c r="EA270" i="1"/>
  <c r="EC270" i="1" s="1"/>
  <c r="AI188" i="45"/>
  <c r="AJ188" i="45"/>
  <c r="E37" i="72"/>
  <c r="N188" i="45"/>
  <c r="AL196" i="45"/>
  <c r="E45" i="72"/>
  <c r="N196" i="45"/>
  <c r="AJ196" i="45"/>
  <c r="AB196" i="45"/>
  <c r="CL537" i="1"/>
  <c r="R518" i="1"/>
  <c r="CS525" i="1"/>
  <c r="ER286" i="1" l="1"/>
  <c r="CD534" i="1"/>
  <c r="CD531" i="1"/>
  <c r="R540" i="1"/>
  <c r="AL188" i="45"/>
  <c r="AM200" i="45"/>
  <c r="EG276" i="1"/>
  <c r="AL211" i="45"/>
  <c r="AN190" i="45"/>
  <c r="AP190" i="45" s="1"/>
  <c r="EW256" i="1"/>
  <c r="HS232" i="1"/>
  <c r="HS230" i="1"/>
  <c r="HS248" i="1"/>
  <c r="HS236" i="1"/>
  <c r="HS234" i="1"/>
  <c r="HS242" i="1"/>
  <c r="AM212" i="45"/>
  <c r="AM224" i="45"/>
  <c r="EC289" i="1"/>
  <c r="HS282" i="1"/>
  <c r="IN246" i="1" s="1"/>
  <c r="II246" i="1" s="1"/>
  <c r="HS290" i="1"/>
  <c r="AN223" i="45"/>
  <c r="AP223" i="45" s="1"/>
  <c r="ER264" i="1"/>
  <c r="CD518" i="1"/>
  <c r="CD515" i="1"/>
  <c r="EP260" i="1"/>
  <c r="EQ260" i="1"/>
  <c r="EH260" i="1"/>
  <c r="CD532" i="1"/>
  <c r="HS263" i="1"/>
  <c r="ES255" i="1"/>
  <c r="AM191" i="45"/>
  <c r="EN265" i="1"/>
  <c r="HS273" i="1"/>
  <c r="IN237" i="1" s="1"/>
  <c r="II237" i="1" s="1"/>
  <c r="ED283" i="1"/>
  <c r="EG283" i="1"/>
  <c r="EI264" i="1"/>
  <c r="EE277" i="1"/>
  <c r="EU261" i="1"/>
  <c r="EK261" i="1"/>
  <c r="EJ266" i="1"/>
  <c r="EF266" i="1"/>
  <c r="CD516" i="1"/>
  <c r="EM278" i="1"/>
  <c r="EG278" i="1"/>
  <c r="EP284" i="1"/>
  <c r="AM220" i="45"/>
  <c r="ET289" i="1"/>
  <c r="EQ289" i="1"/>
  <c r="CD524" i="1"/>
  <c r="HS243" i="1"/>
  <c r="HS249" i="1"/>
  <c r="HS237" i="1"/>
  <c r="HS244" i="1"/>
  <c r="HS231" i="1"/>
  <c r="HS288" i="1"/>
  <c r="IN252" i="1" s="1"/>
  <c r="II252" i="1" s="1"/>
  <c r="EU283" i="1"/>
  <c r="ES264" i="1"/>
  <c r="CD526" i="1"/>
  <c r="AM216" i="45"/>
  <c r="HS260" i="1"/>
  <c r="CD514" i="1"/>
  <c r="HS255" i="1"/>
  <c r="ES265" i="1"/>
  <c r="EQ283" i="1"/>
  <c r="HS287" i="1"/>
  <c r="IN251" i="1" s="1"/>
  <c r="II251" i="1" s="1"/>
  <c r="HS257" i="1"/>
  <c r="HS281" i="1"/>
  <c r="IN245" i="1" s="1"/>
  <c r="II245" i="1" s="1"/>
  <c r="ED261" i="1"/>
  <c r="EJ261" i="1"/>
  <c r="EG261" i="1"/>
  <c r="EU278" i="1"/>
  <c r="EL278" i="1"/>
  <c r="HS284" i="1"/>
  <c r="IN248" i="1" s="1"/>
  <c r="II248" i="1" s="1"/>
  <c r="EO289" i="1"/>
  <c r="ED289" i="1"/>
  <c r="EJ289" i="1"/>
  <c r="EL256" i="1"/>
  <c r="EK256" i="1"/>
  <c r="EW261" i="1"/>
  <c r="EL261" i="1"/>
  <c r="HS261" i="1"/>
  <c r="HS267" i="1"/>
  <c r="IN231" i="1" s="1"/>
  <c r="II231" i="1" s="1"/>
  <c r="HS271" i="1"/>
  <c r="IN235" i="1" s="1"/>
  <c r="II235" i="1" s="1"/>
  <c r="HS256" i="1"/>
  <c r="HS286" i="1"/>
  <c r="IN250" i="1" s="1"/>
  <c r="II250" i="1" s="1"/>
  <c r="EI265" i="1"/>
  <c r="EP265" i="1"/>
  <c r="EK265" i="1"/>
  <c r="EC265" i="1"/>
  <c r="EH265" i="1"/>
  <c r="EE265" i="1"/>
  <c r="EQ265" i="1"/>
  <c r="HS253" i="1"/>
  <c r="HS278" i="1"/>
  <c r="IN242" i="1" s="1"/>
  <c r="II242" i="1" s="1"/>
  <c r="HS279" i="1"/>
  <c r="IN243" i="1" s="1"/>
  <c r="II243" i="1" s="1"/>
  <c r="ET261" i="1"/>
  <c r="ER261" i="1"/>
  <c r="EM261" i="1"/>
  <c r="EH261" i="1"/>
  <c r="AB188" i="45"/>
  <c r="AB204" i="45"/>
  <c r="AB200" i="45"/>
  <c r="AB199" i="45"/>
  <c r="AB191" i="45"/>
  <c r="AB205" i="45"/>
  <c r="AB211" i="45"/>
  <c r="CA197" i="45" s="1"/>
  <c r="AB226" i="45"/>
  <c r="AB195" i="45"/>
  <c r="AB187" i="45"/>
  <c r="AB217" i="45"/>
  <c r="CA203" i="45" s="1"/>
  <c r="AB197" i="45"/>
  <c r="AB206" i="45"/>
  <c r="AB208" i="45"/>
  <c r="AB216" i="45"/>
  <c r="CA202" i="45" s="1"/>
  <c r="AB210" i="45"/>
  <c r="AB218" i="45"/>
  <c r="AB219" i="45"/>
  <c r="AB213" i="45"/>
  <c r="CA199" i="45" s="1"/>
  <c r="AB222" i="45"/>
  <c r="EK271" i="1"/>
  <c r="EW286" i="1"/>
  <c r="EI281" i="1"/>
  <c r="EM256" i="1"/>
  <c r="EC279" i="1"/>
  <c r="EJ276" i="1"/>
  <c r="AM221" i="45"/>
  <c r="AM195" i="45"/>
  <c r="ET277" i="1"/>
  <c r="EL277" i="1"/>
  <c r="EG277" i="1"/>
  <c r="EK266" i="1"/>
  <c r="EV266" i="1"/>
  <c r="EG266" i="1"/>
  <c r="EO271" i="1"/>
  <c r="ED271" i="1"/>
  <c r="R526" i="1"/>
  <c r="R520" i="1"/>
  <c r="R528" i="1"/>
  <c r="R529" i="1"/>
  <c r="AM196" i="45"/>
  <c r="AL197" i="45"/>
  <c r="AM188" i="45"/>
  <c r="R527" i="1"/>
  <c r="EJ259" i="1"/>
  <c r="ER283" i="1"/>
  <c r="R519" i="1"/>
  <c r="BD331" i="45"/>
  <c r="AM199" i="45"/>
  <c r="EG288" i="1"/>
  <c r="EM255" i="1"/>
  <c r="EK255" i="1"/>
  <c r="EH255" i="1"/>
  <c r="EN259" i="1"/>
  <c r="EU259" i="1"/>
  <c r="EF259" i="1"/>
  <c r="EK283" i="1"/>
  <c r="EV283" i="1"/>
  <c r="EN283" i="1"/>
  <c r="EO264" i="1"/>
  <c r="EU264" i="1"/>
  <c r="EH264" i="1"/>
  <c r="AL217" i="45"/>
  <c r="R525" i="1"/>
  <c r="ER284" i="1"/>
  <c r="EJ284" i="1"/>
  <c r="EG284" i="1"/>
  <c r="R536" i="1"/>
  <c r="EK259" i="1"/>
  <c r="EH283" i="1"/>
  <c r="ET264" i="1"/>
  <c r="BD325" i="45"/>
  <c r="EW258" i="1"/>
  <c r="AM210" i="45"/>
  <c r="R534" i="1"/>
  <c r="EI256" i="1"/>
  <c r="AB215" i="45"/>
  <c r="AB228" i="45"/>
  <c r="AN228" i="45"/>
  <c r="AQ228" i="45" s="1"/>
  <c r="EM281" i="1"/>
  <c r="EO259" i="1"/>
  <c r="EI283" i="1"/>
  <c r="EW281" i="1"/>
  <c r="EV289" i="1"/>
  <c r="EC267" i="1"/>
  <c r="EI258" i="1"/>
  <c r="EP283" i="1"/>
  <c r="EE289" i="1"/>
  <c r="FW275" i="1"/>
  <c r="GA254" i="1"/>
  <c r="EC253" i="1"/>
  <c r="EW259" i="1"/>
  <c r="EE264" i="1"/>
  <c r="EL289" i="1"/>
  <c r="EH289" i="1"/>
  <c r="EN256" i="1"/>
  <c r="EC256" i="1"/>
  <c r="GA282" i="1"/>
  <c r="GE254" i="1"/>
  <c r="BW534" i="1"/>
  <c r="EC284" i="1"/>
  <c r="FW290" i="1"/>
  <c r="GA290" i="1"/>
  <c r="GE273" i="1"/>
  <c r="GE261" i="1"/>
  <c r="ID230" i="1" a="1"/>
  <c r="ID241" i="1" s="1"/>
  <c r="BW537" i="1"/>
  <c r="FW274" i="1"/>
  <c r="GA263" i="1"/>
  <c r="AN199" i="45"/>
  <c r="AP199" i="45" s="1"/>
  <c r="EC271" i="1"/>
  <c r="EC291" i="1"/>
  <c r="AN215" i="45"/>
  <c r="AP215" i="45" s="1"/>
  <c r="EV286" i="1"/>
  <c r="EK286" i="1"/>
  <c r="BD332" i="45"/>
  <c r="F37" i="72"/>
  <c r="AN188" i="45"/>
  <c r="AQ188" i="45" s="1"/>
  <c r="CA190" i="45"/>
  <c r="AN204" i="45"/>
  <c r="AQ204" i="45" s="1"/>
  <c r="EB523" i="1"/>
  <c r="EB535" i="1"/>
  <c r="EB528" i="1"/>
  <c r="EB536" i="1"/>
  <c r="EB527" i="1"/>
  <c r="EB531" i="1"/>
  <c r="EB524" i="1"/>
  <c r="EB532" i="1"/>
  <c r="EB537" i="1"/>
  <c r="FW254" i="1"/>
  <c r="AN193" i="45"/>
  <c r="AQ193" i="45" s="1"/>
  <c r="F42" i="72"/>
  <c r="GT231" i="1"/>
  <c r="GT242" i="1"/>
  <c r="GT246" i="1"/>
  <c r="GT234" i="1"/>
  <c r="GT250" i="1"/>
  <c r="GT249" i="1"/>
  <c r="GT239" i="1"/>
  <c r="GT240" i="1"/>
  <c r="GT232" i="1"/>
  <c r="GT243" i="1"/>
  <c r="GT247" i="1"/>
  <c r="GT235" i="1"/>
  <c r="GT236" i="1"/>
  <c r="GT230" i="1"/>
  <c r="GT241" i="1"/>
  <c r="GT244" i="1"/>
  <c r="GT233" i="1"/>
  <c r="GT245" i="1"/>
  <c r="GT248" i="1"/>
  <c r="GT237" i="1"/>
  <c r="GT238" i="1"/>
  <c r="FW263" i="1"/>
  <c r="GE263" i="1"/>
  <c r="EB533" i="1"/>
  <c r="AN191" i="45"/>
  <c r="AQ191" i="45" s="1"/>
  <c r="EB526" i="1"/>
  <c r="AN221" i="45"/>
  <c r="AQ221" i="45" s="1"/>
  <c r="CA191" i="45"/>
  <c r="AM205" i="45"/>
  <c r="AN205" i="45" s="1"/>
  <c r="AN211" i="45"/>
  <c r="AQ211" i="45" s="1"/>
  <c r="AN226" i="45"/>
  <c r="AQ226" i="45" s="1"/>
  <c r="F75" i="72"/>
  <c r="EQ270" i="1"/>
  <c r="EV270" i="1"/>
  <c r="F55" i="72"/>
  <c r="AM206" i="45"/>
  <c r="GE274" i="1"/>
  <c r="GA274" i="1"/>
  <c r="EP279" i="1"/>
  <c r="EE279" i="1"/>
  <c r="ED267" i="1"/>
  <c r="ET267" i="1"/>
  <c r="EH267" i="1"/>
  <c r="AM207" i="45"/>
  <c r="CA193" i="45"/>
  <c r="F69" i="72"/>
  <c r="BW520" i="1"/>
  <c r="CS527" i="1"/>
  <c r="CS521" i="1"/>
  <c r="CS537" i="1"/>
  <c r="CS534" i="1"/>
  <c r="CS522" i="1"/>
  <c r="CS530" i="1"/>
  <c r="CS515" i="1"/>
  <c r="CS536" i="1"/>
  <c r="CS532" i="1"/>
  <c r="CS516" i="1"/>
  <c r="CS520" i="1"/>
  <c r="CS519" i="1"/>
  <c r="CS523" i="1"/>
  <c r="CS518" i="1"/>
  <c r="CS531" i="1"/>
  <c r="CS535" i="1"/>
  <c r="CS524" i="1"/>
  <c r="CS526" i="1"/>
  <c r="CS528" i="1"/>
  <c r="CS529" i="1"/>
  <c r="CS514" i="1"/>
  <c r="F47" i="72"/>
  <c r="GS245" i="1"/>
  <c r="GS236" i="1"/>
  <c r="GS247" i="1"/>
  <c r="GS237" i="1"/>
  <c r="GS248" i="1"/>
  <c r="GS238" i="1"/>
  <c r="GS249" i="1"/>
  <c r="GS231" i="1"/>
  <c r="GS242" i="1"/>
  <c r="GS232" i="1"/>
  <c r="GS243" i="1"/>
  <c r="GS233" i="1"/>
  <c r="GS246" i="1"/>
  <c r="GS235" i="1"/>
  <c r="GS244" i="1"/>
  <c r="GS234" i="1"/>
  <c r="GS241" i="1"/>
  <c r="GS250" i="1"/>
  <c r="GS240" i="1"/>
  <c r="GS230" i="1"/>
  <c r="GS239" i="1"/>
  <c r="CA194" i="45"/>
  <c r="EB525" i="1"/>
  <c r="EB518" i="1"/>
  <c r="GE290" i="1"/>
  <c r="AQ223" i="45"/>
  <c r="BL223" i="45" s="1"/>
  <c r="BD333" i="45"/>
  <c r="F65" i="72"/>
  <c r="BW529" i="1"/>
  <c r="AM194" i="45"/>
  <c r="AN194" i="45" s="1"/>
  <c r="F43" i="72"/>
  <c r="EE258" i="1"/>
  <c r="EJ258" i="1"/>
  <c r="EN258" i="1"/>
  <c r="EM258" i="1"/>
  <c r="EQ258" i="1"/>
  <c r="EF258" i="1"/>
  <c r="ER258" i="1"/>
  <c r="ES258" i="1"/>
  <c r="ED258" i="1"/>
  <c r="EH258" i="1"/>
  <c r="EV258" i="1"/>
  <c r="EK258" i="1"/>
  <c r="EO258" i="1"/>
  <c r="EL258" i="1"/>
  <c r="EG258" i="1"/>
  <c r="ET258" i="1"/>
  <c r="EP258" i="1"/>
  <c r="EU258" i="1"/>
  <c r="F59" i="72"/>
  <c r="ED276" i="1"/>
  <c r="EQ255" i="1"/>
  <c r="EV255" i="1"/>
  <c r="EW255" i="1"/>
  <c r="EL255" i="1"/>
  <c r="ED255" i="1"/>
  <c r="EF255" i="1"/>
  <c r="EP255" i="1"/>
  <c r="EI255" i="1"/>
  <c r="EJ255" i="1"/>
  <c r="EN255" i="1"/>
  <c r="EG255" i="1"/>
  <c r="EU255" i="1"/>
  <c r="ET255" i="1"/>
  <c r="AM201" i="45"/>
  <c r="AM209" i="45"/>
  <c r="CA195" i="45"/>
  <c r="AM218" i="45"/>
  <c r="F67" i="72"/>
  <c r="ED259" i="1"/>
  <c r="EI259" i="1"/>
  <c r="EH259" i="1"/>
  <c r="ES259" i="1"/>
  <c r="EP259" i="1"/>
  <c r="F39" i="72"/>
  <c r="AQ190" i="45"/>
  <c r="BL190" i="45" s="1"/>
  <c r="AL219" i="45"/>
  <c r="EE283" i="1"/>
  <c r="ET283" i="1"/>
  <c r="EO283" i="1"/>
  <c r="EF283" i="1"/>
  <c r="EW283" i="1"/>
  <c r="ES283" i="1"/>
  <c r="EL283" i="1"/>
  <c r="EC264" i="1"/>
  <c r="EQ264" i="1"/>
  <c r="EM264" i="1"/>
  <c r="EN264" i="1"/>
  <c r="EP264" i="1"/>
  <c r="ED264" i="1"/>
  <c r="ES277" i="1"/>
  <c r="EK277" i="1"/>
  <c r="EP266" i="1"/>
  <c r="EO266" i="1"/>
  <c r="FX232" i="1"/>
  <c r="EP270" i="1"/>
  <c r="EE270" i="1"/>
  <c r="EK270" i="1"/>
  <c r="EB519" i="1"/>
  <c r="ES279" i="1"/>
  <c r="EK279" i="1"/>
  <c r="EN279" i="1"/>
  <c r="ER291" i="1"/>
  <c r="EE291" i="1"/>
  <c r="EG291" i="1"/>
  <c r="AM227" i="45"/>
  <c r="AL227" i="45"/>
  <c r="EV267" i="1"/>
  <c r="EI267" i="1"/>
  <c r="EF267" i="1"/>
  <c r="ER271" i="1"/>
  <c r="EJ271" i="1"/>
  <c r="EH271" i="1"/>
  <c r="ED284" i="1"/>
  <c r="EM284" i="1"/>
  <c r="EQ253" i="1"/>
  <c r="EM253" i="1"/>
  <c r="EG253" i="1"/>
  <c r="FW282" i="1"/>
  <c r="GE282" i="1"/>
  <c r="EV277" i="1"/>
  <c r="EN277" i="1"/>
  <c r="F62" i="72"/>
  <c r="EI266" i="1"/>
  <c r="EL266" i="1"/>
  <c r="EH266" i="1"/>
  <c r="ER270" i="1"/>
  <c r="EJ270" i="1"/>
  <c r="ET278" i="1"/>
  <c r="EP278" i="1"/>
  <c r="EN278" i="1"/>
  <c r="CA200" i="45"/>
  <c r="AM214" i="45"/>
  <c r="AN214" i="45" s="1"/>
  <c r="AQ214" i="45" s="1"/>
  <c r="IC235" i="1"/>
  <c r="IC232" i="1"/>
  <c r="IC248" i="1"/>
  <c r="IC241" i="1"/>
  <c r="IC238" i="1"/>
  <c r="IC231" i="1"/>
  <c r="IC247" i="1"/>
  <c r="IC243" i="1"/>
  <c r="IC237" i="1"/>
  <c r="IC234" i="1"/>
  <c r="IC249" i="1"/>
  <c r="IC244" i="1"/>
  <c r="IC240" i="1"/>
  <c r="IC233" i="1"/>
  <c r="IC250" i="1"/>
  <c r="IC246" i="1"/>
  <c r="IC239" i="1"/>
  <c r="IC236" i="1"/>
  <c r="IC230" i="1"/>
  <c r="IC245" i="1"/>
  <c r="IC242" i="1"/>
  <c r="ER279" i="1"/>
  <c r="EL279" i="1"/>
  <c r="EH279" i="1"/>
  <c r="ED291" i="1"/>
  <c r="EW291" i="1"/>
  <c r="EF291" i="1"/>
  <c r="EW267" i="1"/>
  <c r="EO267" i="1"/>
  <c r="EP271" i="1"/>
  <c r="ET271" i="1"/>
  <c r="BD334" i="45"/>
  <c r="EV284" i="1"/>
  <c r="EK284" i="1"/>
  <c r="EH284" i="1"/>
  <c r="EL285" i="1"/>
  <c r="EW285" i="1"/>
  <c r="ES285" i="1"/>
  <c r="EO285" i="1"/>
  <c r="EE285" i="1"/>
  <c r="EQ285" i="1"/>
  <c r="EU285" i="1"/>
  <c r="EI285" i="1"/>
  <c r="EM285" i="1"/>
  <c r="EF285" i="1"/>
  <c r="ET285" i="1"/>
  <c r="EP285" i="1"/>
  <c r="EK285" i="1"/>
  <c r="EG285" i="1"/>
  <c r="ED285" i="1"/>
  <c r="EV285" i="1"/>
  <c r="ER285" i="1"/>
  <c r="EN285" i="1"/>
  <c r="EJ285" i="1"/>
  <c r="EH285" i="1"/>
  <c r="F74" i="72"/>
  <c r="ED253" i="1"/>
  <c r="EU253" i="1"/>
  <c r="GA275" i="1"/>
  <c r="GE275" i="1"/>
  <c r="AM222" i="45"/>
  <c r="AP204" i="45"/>
  <c r="ED256" i="1"/>
  <c r="ES256" i="1"/>
  <c r="EE256" i="1"/>
  <c r="GA273" i="1"/>
  <c r="EU277" i="1"/>
  <c r="EM277" i="1"/>
  <c r="BS297" i="1"/>
  <c r="BW291" i="1"/>
  <c r="EQ279" i="1"/>
  <c r="EW279" i="1"/>
  <c r="EF279" i="1"/>
  <c r="EI291" i="1"/>
  <c r="EU291" i="1"/>
  <c r="EL267" i="1"/>
  <c r="EJ267" i="1"/>
  <c r="EI284" i="1"/>
  <c r="ET284" i="1"/>
  <c r="EL284" i="1"/>
  <c r="EF284" i="1"/>
  <c r="EI289" i="1"/>
  <c r="EW289" i="1"/>
  <c r="EG289" i="1"/>
  <c r="EF256" i="1"/>
  <c r="EL260" i="1"/>
  <c r="ES260" i="1"/>
  <c r="EW260" i="1"/>
  <c r="EN260" i="1"/>
  <c r="EE260" i="1"/>
  <c r="ER260" i="1"/>
  <c r="ED260" i="1"/>
  <c r="ET260" i="1"/>
  <c r="EI260" i="1"/>
  <c r="EM260" i="1"/>
  <c r="EF260" i="1"/>
  <c r="EV260" i="1"/>
  <c r="EU260" i="1"/>
  <c r="EO260" i="1"/>
  <c r="EI253" i="1"/>
  <c r="ER256" i="1"/>
  <c r="EM286" i="1"/>
  <c r="AL200" i="45"/>
  <c r="AN200" i="45" s="1"/>
  <c r="AP200" i="45" s="1"/>
  <c r="EN253" i="1"/>
  <c r="EK253" i="1"/>
  <c r="AL192" i="45"/>
  <c r="ET286" i="1"/>
  <c r="EJ286" i="1"/>
  <c r="EF277" i="1"/>
  <c r="EU281" i="1"/>
  <c r="EC281" i="1"/>
  <c r="ER266" i="1"/>
  <c r="EU266" i="1"/>
  <c r="N230" i="45"/>
  <c r="W221" i="45" s="1"/>
  <c r="F51" i="72"/>
  <c r="EO270" i="1"/>
  <c r="ED270" i="1"/>
  <c r="EJ278" i="1"/>
  <c r="EF278" i="1"/>
  <c r="AB203" i="45"/>
  <c r="AM203" i="45"/>
  <c r="AN203" i="45" s="1"/>
  <c r="EQ271" i="1"/>
  <c r="EW271" i="1"/>
  <c r="EF271" i="1"/>
  <c r="EB520" i="1"/>
  <c r="ER253" i="1"/>
  <c r="AB189" i="45"/>
  <c r="AL189" i="45"/>
  <c r="ET256" i="1"/>
  <c r="EQ286" i="1"/>
  <c r="EE286" i="1"/>
  <c r="F45" i="72"/>
  <c r="AN196" i="45"/>
  <c r="AQ196" i="45" s="1"/>
  <c r="AP188" i="45"/>
  <c r="EB516" i="1"/>
  <c r="W204" i="45"/>
  <c r="F53" i="72"/>
  <c r="F61" i="72"/>
  <c r="CA198" i="45"/>
  <c r="EB529" i="1"/>
  <c r="F73" i="72"/>
  <c r="AN224" i="45"/>
  <c r="AP224" i="45" s="1"/>
  <c r="EB530" i="1"/>
  <c r="EB534" i="1"/>
  <c r="IN329" i="1"/>
  <c r="II329" i="1" s="1"/>
  <c r="IN254" i="1"/>
  <c r="II254" i="1" s="1"/>
  <c r="F49" i="72"/>
  <c r="BW521" i="1"/>
  <c r="BW531" i="1"/>
  <c r="BW535" i="1"/>
  <c r="BW524" i="1"/>
  <c r="BW526" i="1"/>
  <c r="BW522" i="1"/>
  <c r="BW528" i="1"/>
  <c r="BW518" i="1"/>
  <c r="BW515" i="1"/>
  <c r="BW523" i="1"/>
  <c r="BW527" i="1"/>
  <c r="BW519" i="1"/>
  <c r="BW532" i="1"/>
  <c r="BW536" i="1"/>
  <c r="AQ199" i="45"/>
  <c r="BL199" i="45" s="1"/>
  <c r="F48" i="72"/>
  <c r="EB517" i="1"/>
  <c r="F40" i="72"/>
  <c r="F70" i="72"/>
  <c r="AN201" i="45"/>
  <c r="AP201" i="45" s="1"/>
  <c r="F54" i="72"/>
  <c r="F60" i="72"/>
  <c r="AP226" i="45"/>
  <c r="F44" i="72"/>
  <c r="AN187" i="45"/>
  <c r="AP187" i="45" s="1"/>
  <c r="F36" i="72"/>
  <c r="EB522" i="1"/>
  <c r="F66" i="72"/>
  <c r="AN217" i="45"/>
  <c r="AQ217" i="45" s="1"/>
  <c r="AM197" i="45"/>
  <c r="AN197" i="45" s="1"/>
  <c r="F46" i="72"/>
  <c r="EU270" i="1"/>
  <c r="EM270" i="1"/>
  <c r="CA192" i="45"/>
  <c r="AN206" i="45"/>
  <c r="AP206" i="45" s="1"/>
  <c r="EF270" i="1"/>
  <c r="ET279" i="1"/>
  <c r="EI279" i="1"/>
  <c r="EK267" i="1"/>
  <c r="EE267" i="1"/>
  <c r="F56" i="72"/>
  <c r="EF268" i="1"/>
  <c r="EI268" i="1"/>
  <c r="EU268" i="1"/>
  <c r="EN268" i="1"/>
  <c r="ER268" i="1"/>
  <c r="EH268" i="1"/>
  <c r="EV268" i="1"/>
  <c r="EJ268" i="1"/>
  <c r="EL268" i="1"/>
  <c r="EE268" i="1"/>
  <c r="ET268" i="1"/>
  <c r="EP268" i="1"/>
  <c r="EW268" i="1"/>
  <c r="EK268" i="1"/>
  <c r="EO268" i="1"/>
  <c r="ES268" i="1"/>
  <c r="ED268" i="1"/>
  <c r="EQ268" i="1"/>
  <c r="EM268" i="1"/>
  <c r="EG268" i="1"/>
  <c r="AN220" i="45"/>
  <c r="AQ220" i="45" s="1"/>
  <c r="EH288" i="1"/>
  <c r="EP288" i="1"/>
  <c r="ET288" i="1"/>
  <c r="EE288" i="1"/>
  <c r="EJ288" i="1"/>
  <c r="EF288" i="1"/>
  <c r="EV288" i="1"/>
  <c r="ER288" i="1"/>
  <c r="EW288" i="1"/>
  <c r="EK288" i="1"/>
  <c r="EO288" i="1"/>
  <c r="ES288" i="1"/>
  <c r="ED288" i="1"/>
  <c r="EQ288" i="1"/>
  <c r="EM288" i="1"/>
  <c r="EU288" i="1"/>
  <c r="EL288" i="1"/>
  <c r="BW517" i="1"/>
  <c r="BW533" i="1"/>
  <c r="BW530" i="1"/>
  <c r="AM198" i="45"/>
  <c r="EC266" i="1"/>
  <c r="BD323" i="45"/>
  <c r="AM208" i="45"/>
  <c r="AN208" i="45" s="1"/>
  <c r="F57" i="72"/>
  <c r="EC276" i="1"/>
  <c r="EV276" i="1"/>
  <c r="EW276" i="1"/>
  <c r="EK276" i="1"/>
  <c r="EO276" i="1"/>
  <c r="EF276" i="1"/>
  <c r="ER276" i="1"/>
  <c r="EN276" i="1"/>
  <c r="EI276" i="1"/>
  <c r="EU276" i="1"/>
  <c r="ET276" i="1"/>
  <c r="EE276" i="1"/>
  <c r="EL276" i="1"/>
  <c r="EQ276" i="1"/>
  <c r="EM276" i="1"/>
  <c r="F72" i="72"/>
  <c r="ED287" i="1"/>
  <c r="EP287" i="1"/>
  <c r="ET287" i="1"/>
  <c r="EE287" i="1"/>
  <c r="EN287" i="1"/>
  <c r="EG287" i="1"/>
  <c r="ER287" i="1"/>
  <c r="EV287" i="1"/>
  <c r="EJ287" i="1"/>
  <c r="EL287" i="1"/>
  <c r="ES287" i="1"/>
  <c r="EO287" i="1"/>
  <c r="EK287" i="1"/>
  <c r="EI287" i="1"/>
  <c r="EF287" i="1"/>
  <c r="EM287" i="1"/>
  <c r="EQ287" i="1"/>
  <c r="EU287" i="1"/>
  <c r="EW287" i="1"/>
  <c r="EH287" i="1"/>
  <c r="BW525" i="1"/>
  <c r="W216" i="45"/>
  <c r="AN216" i="45"/>
  <c r="AQ216" i="45" s="1"/>
  <c r="GA258" i="1"/>
  <c r="FW258" i="1"/>
  <c r="GE258" i="1"/>
  <c r="CA196" i="45"/>
  <c r="AN210" i="45"/>
  <c r="AP210" i="45" s="1"/>
  <c r="ES276" i="1"/>
  <c r="EI288" i="1"/>
  <c r="EC255" i="1"/>
  <c r="F50" i="72"/>
  <c r="EB514" i="1"/>
  <c r="F58" i="72"/>
  <c r="AN218" i="45"/>
  <c r="AQ218" i="45" s="1"/>
  <c r="EC259" i="1"/>
  <c r="W190" i="45"/>
  <c r="AM219" i="45"/>
  <c r="F68" i="72"/>
  <c r="EC283" i="1"/>
  <c r="EV264" i="1"/>
  <c r="EL264" i="1"/>
  <c r="EW264" i="1"/>
  <c r="EG264" i="1"/>
  <c r="EW277" i="1"/>
  <c r="EO277" i="1"/>
  <c r="EH277" i="1"/>
  <c r="GA261" i="1"/>
  <c r="EW266" i="1"/>
  <c r="ET270" i="1"/>
  <c r="EW270" i="1"/>
  <c r="EG270" i="1"/>
  <c r="CD530" i="1"/>
  <c r="CD527" i="1"/>
  <c r="CD529" i="1"/>
  <c r="CD519" i="1"/>
  <c r="CD536" i="1"/>
  <c r="CD522" i="1"/>
  <c r="CD520" i="1"/>
  <c r="CD537" i="1"/>
  <c r="CD521" i="1"/>
  <c r="CD535" i="1"/>
  <c r="CD528" i="1"/>
  <c r="BD324" i="45"/>
  <c r="ER278" i="1"/>
  <c r="EW278" i="1"/>
  <c r="EE278" i="1"/>
  <c r="EO279" i="1"/>
  <c r="ED279" i="1"/>
  <c r="AQ215" i="45"/>
  <c r="BL215" i="45" s="1"/>
  <c r="F64" i="72"/>
  <c r="EQ291" i="1"/>
  <c r="EL291" i="1"/>
  <c r="F76" i="72"/>
  <c r="ER267" i="1"/>
  <c r="EQ267" i="1"/>
  <c r="EV271" i="1"/>
  <c r="EN271" i="1"/>
  <c r="EI271" i="1"/>
  <c r="R521" i="1"/>
  <c r="R537" i="1"/>
  <c r="R531" i="1"/>
  <c r="R538" i="1"/>
  <c r="R535" i="1"/>
  <c r="R522" i="1"/>
  <c r="R523" i="1"/>
  <c r="R530" i="1"/>
  <c r="R514" i="1"/>
  <c r="R515" i="1"/>
  <c r="R532" i="1"/>
  <c r="R516" i="1"/>
  <c r="R524" i="1"/>
  <c r="R539" i="1"/>
  <c r="ES284" i="1"/>
  <c r="EQ284" i="1"/>
  <c r="EJ253" i="1"/>
  <c r="EL253" i="1"/>
  <c r="ED277" i="1"/>
  <c r="ER277" i="1"/>
  <c r="EJ277" i="1"/>
  <c r="N231" i="45"/>
  <c r="W213" i="45"/>
  <c r="AB231" i="45"/>
  <c r="AM213" i="45"/>
  <c r="ET266" i="1"/>
  <c r="EE266" i="1"/>
  <c r="EQ266" i="1"/>
  <c r="EB515" i="1"/>
  <c r="EN270" i="1"/>
  <c r="EL270" i="1"/>
  <c r="EH270" i="1"/>
  <c r="EO278" i="1"/>
  <c r="ES278" i="1"/>
  <c r="EI278" i="1"/>
  <c r="W214" i="45"/>
  <c r="F63" i="72"/>
  <c r="EJ279" i="1"/>
  <c r="EG279" i="1"/>
  <c r="EV291" i="1"/>
  <c r="EN291" i="1"/>
  <c r="EU267" i="1"/>
  <c r="ES267" i="1"/>
  <c r="EE271" i="1"/>
  <c r="EG271" i="1"/>
  <c r="R533" i="1"/>
  <c r="EW284" i="1"/>
  <c r="EC285" i="1"/>
  <c r="AM225" i="45"/>
  <c r="AL225" i="45"/>
  <c r="EW253" i="1"/>
  <c r="EP253" i="1"/>
  <c r="EH253" i="1"/>
  <c r="EF253" i="1"/>
  <c r="F71" i="72"/>
  <c r="AP193" i="45"/>
  <c r="GE265" i="1"/>
  <c r="GA265" i="1"/>
  <c r="FW265" i="1"/>
  <c r="EO256" i="1"/>
  <c r="EP256" i="1"/>
  <c r="FW273" i="1"/>
  <c r="EQ277" i="1"/>
  <c r="EI277" i="1"/>
  <c r="EO262" i="1"/>
  <c r="EN262" i="1"/>
  <c r="EJ262" i="1"/>
  <c r="EL262" i="1"/>
  <c r="EP262" i="1"/>
  <c r="ET262" i="1"/>
  <c r="EE262" i="1"/>
  <c r="EW262" i="1"/>
  <c r="EK262" i="1"/>
  <c r="EH262" i="1"/>
  <c r="ER262" i="1"/>
  <c r="ES262" i="1"/>
  <c r="ED262" i="1"/>
  <c r="EI262" i="1"/>
  <c r="EG262" i="1"/>
  <c r="EU262" i="1"/>
  <c r="EQ262" i="1"/>
  <c r="EM262" i="1"/>
  <c r="EV262" i="1"/>
  <c r="EF262" i="1"/>
  <c r="BW266" i="1"/>
  <c r="BS295" i="1"/>
  <c r="BS296" i="1"/>
  <c r="BS298" i="1" s="1"/>
  <c r="BW277" i="1"/>
  <c r="CD517" i="1"/>
  <c r="EM279" i="1"/>
  <c r="EU279" i="1"/>
  <c r="ET291" i="1"/>
  <c r="EO291" i="1"/>
  <c r="IN255" i="1"/>
  <c r="II255" i="1" s="1"/>
  <c r="IN330" i="1"/>
  <c r="II330" i="1" s="1"/>
  <c r="EP267" i="1"/>
  <c r="EN267" i="1"/>
  <c r="EU284" i="1"/>
  <c r="EE284" i="1"/>
  <c r="EM289" i="1"/>
  <c r="ES289" i="1"/>
  <c r="FW269" i="1"/>
  <c r="GA269" i="1"/>
  <c r="GE269" i="1"/>
  <c r="AL222" i="45"/>
  <c r="GA260" i="1"/>
  <c r="FW260" i="1"/>
  <c r="GE260" i="1"/>
  <c r="EG256" i="1"/>
  <c r="EU286" i="1"/>
  <c r="AN212" i="45"/>
  <c r="AP212" i="45" s="1"/>
  <c r="AN195" i="45"/>
  <c r="AP195" i="45" s="1"/>
  <c r="ES253" i="1"/>
  <c r="EE253" i="1"/>
  <c r="F41" i="72"/>
  <c r="AM192" i="45"/>
  <c r="GA257" i="1"/>
  <c r="GE257" i="1"/>
  <c r="FW257" i="1"/>
  <c r="EP286" i="1"/>
  <c r="EN286" i="1"/>
  <c r="EH286" i="1"/>
  <c r="EE280" i="1"/>
  <c r="EP280" i="1"/>
  <c r="ET280" i="1"/>
  <c r="ED280" i="1"/>
  <c r="EH280" i="1"/>
  <c r="EV280" i="1"/>
  <c r="ER280" i="1"/>
  <c r="EN280" i="1"/>
  <c r="EW280" i="1"/>
  <c r="EK280" i="1"/>
  <c r="EO280" i="1"/>
  <c r="ES280" i="1"/>
  <c r="EJ280" i="1"/>
  <c r="EG280" i="1"/>
  <c r="EQ280" i="1"/>
  <c r="EM280" i="1"/>
  <c r="EI280" i="1"/>
  <c r="EU280" i="1"/>
  <c r="EL280" i="1"/>
  <c r="EF280" i="1"/>
  <c r="HS277" i="1"/>
  <c r="IN241" i="1" s="1"/>
  <c r="II241" i="1" s="1"/>
  <c r="HS262" i="1"/>
  <c r="HS268" i="1"/>
  <c r="IN232" i="1" s="1"/>
  <c r="II232" i="1" s="1"/>
  <c r="HS280" i="1"/>
  <c r="IN244" i="1" s="1"/>
  <c r="II244" i="1" s="1"/>
  <c r="HS258" i="1"/>
  <c r="HS252" i="1"/>
  <c r="HS274" i="1"/>
  <c r="IN238" i="1" s="1"/>
  <c r="II238" i="1" s="1"/>
  <c r="EH281" i="1"/>
  <c r="EG281" i="1"/>
  <c r="FW261" i="1"/>
  <c r="ED266" i="1"/>
  <c r="HS266" i="1"/>
  <c r="IN230" i="1" s="1"/>
  <c r="II230" i="1" s="1"/>
  <c r="CA188" i="45"/>
  <c r="CA201" i="45"/>
  <c r="AM202" i="45"/>
  <c r="ES270" i="1"/>
  <c r="EI270" i="1"/>
  <c r="HS270" i="1"/>
  <c r="IN234" i="1" s="1"/>
  <c r="II234" i="1" s="1"/>
  <c r="ED278" i="1"/>
  <c r="GA278" i="1" s="1"/>
  <c r="W203" i="45"/>
  <c r="F52" i="72"/>
  <c r="EG267" i="1"/>
  <c r="EM271" i="1"/>
  <c r="EU271" i="1"/>
  <c r="GE272" i="1"/>
  <c r="GA272" i="1"/>
  <c r="FW272" i="1"/>
  <c r="EV253" i="1"/>
  <c r="AM189" i="45"/>
  <c r="F38" i="72"/>
  <c r="EV256" i="1"/>
  <c r="EU256" i="1"/>
  <c r="EL286" i="1"/>
  <c r="FW252" i="1"/>
  <c r="GA252" i="1"/>
  <c r="GB252" i="1" s="1"/>
  <c r="GE252" i="1"/>
  <c r="GF252" i="1" s="1"/>
  <c r="W209" i="45" l="1"/>
  <c r="ID232" i="1"/>
  <c r="ID231" i="1"/>
  <c r="ID236" i="1"/>
  <c r="ID230" i="1"/>
  <c r="ID250" i="1"/>
  <c r="ID245" i="1"/>
  <c r="ID239" i="1"/>
  <c r="ID244" i="1"/>
  <c r="ID237" i="1"/>
  <c r="ID243" i="1"/>
  <c r="W227" i="45"/>
  <c r="W218" i="45"/>
  <c r="W201" i="45"/>
  <c r="W194" i="45"/>
  <c r="W223" i="45"/>
  <c r="W207" i="45"/>
  <c r="W206" i="45"/>
  <c r="W226" i="45"/>
  <c r="W211" i="45"/>
  <c r="W205" i="45"/>
  <c r="AP228" i="45"/>
  <c r="BL228" i="45" s="1"/>
  <c r="W212" i="45"/>
  <c r="W228" i="45"/>
  <c r="AP191" i="45"/>
  <c r="BL191" i="45" s="1"/>
  <c r="AN225" i="45"/>
  <c r="AP225" i="45" s="1"/>
  <c r="AP220" i="45"/>
  <c r="W193" i="45"/>
  <c r="BL188" i="45"/>
  <c r="ID248" i="1"/>
  <c r="ID235" i="1"/>
  <c r="ID249" i="1"/>
  <c r="ID240" i="1"/>
  <c r="ID247" i="1"/>
  <c r="ID234" i="1"/>
  <c r="ID242" i="1"/>
  <c r="ID238" i="1"/>
  <c r="ID246" i="1"/>
  <c r="ID233" i="1"/>
  <c r="W200" i="45"/>
  <c r="AQ224" i="45"/>
  <c r="W188" i="45"/>
  <c r="W196" i="45"/>
  <c r="BL204" i="45"/>
  <c r="BL193" i="45"/>
  <c r="FW277" i="1"/>
  <c r="GA288" i="1"/>
  <c r="FW268" i="1"/>
  <c r="GA270" i="1"/>
  <c r="AP196" i="45"/>
  <c r="BL196" i="45" s="1"/>
  <c r="FW256" i="1"/>
  <c r="GE253" i="1"/>
  <c r="GF253" i="1" s="1"/>
  <c r="GE280" i="1"/>
  <c r="GA286" i="1"/>
  <c r="GE289" i="1"/>
  <c r="GA262" i="1"/>
  <c r="GA271" i="1"/>
  <c r="FW279" i="1"/>
  <c r="AP218" i="45"/>
  <c r="BL218" i="45" s="1"/>
  <c r="FW287" i="1"/>
  <c r="AQ187" i="45"/>
  <c r="BL226" i="45"/>
  <c r="GE256" i="1"/>
  <c r="GA291" i="1"/>
  <c r="GE284" i="1"/>
  <c r="FW267" i="1"/>
  <c r="AP211" i="45"/>
  <c r="AP221" i="45"/>
  <c r="BL221" i="45" s="1"/>
  <c r="AQ197" i="45"/>
  <c r="AP197" i="45"/>
  <c r="BH187" i="45"/>
  <c r="BI187" i="45" s="1"/>
  <c r="BL187" i="45"/>
  <c r="BM187" i="45" s="1"/>
  <c r="BP187" i="45"/>
  <c r="BQ187" i="45" s="1"/>
  <c r="GF254" i="1"/>
  <c r="AQ194" i="45"/>
  <c r="AP194" i="45"/>
  <c r="AQ208" i="45"/>
  <c r="AP208" i="45"/>
  <c r="AN189" i="45"/>
  <c r="AQ189" i="45" s="1"/>
  <c r="H52" i="72"/>
  <c r="AN202" i="45"/>
  <c r="AP202" i="45" s="1"/>
  <c r="H41" i="72"/>
  <c r="BW296" i="1"/>
  <c r="HN277" i="1" s="1"/>
  <c r="FW286" i="1"/>
  <c r="GE286" i="1"/>
  <c r="FW285" i="1"/>
  <c r="GA285" i="1"/>
  <c r="GE285" i="1"/>
  <c r="AN213" i="45"/>
  <c r="AP213" i="45" s="1"/>
  <c r="W231" i="45"/>
  <c r="H64" i="72"/>
  <c r="GA283" i="1"/>
  <c r="FW283" i="1"/>
  <c r="GE283" i="1"/>
  <c r="H68" i="72"/>
  <c r="GE259" i="1"/>
  <c r="FW259" i="1"/>
  <c r="GA259" i="1"/>
  <c r="H50" i="72"/>
  <c r="AQ210" i="45"/>
  <c r="BL210" i="45" s="1"/>
  <c r="AP216" i="45"/>
  <c r="BL216" i="45" s="1"/>
  <c r="H72" i="72"/>
  <c r="GA276" i="1"/>
  <c r="FW276" i="1"/>
  <c r="GE276" i="1"/>
  <c r="H57" i="72"/>
  <c r="GA266" i="1"/>
  <c r="FW266" i="1"/>
  <c r="GE266" i="1"/>
  <c r="AN198" i="45"/>
  <c r="AP198" i="45" s="1"/>
  <c r="H46" i="72"/>
  <c r="AP217" i="45"/>
  <c r="BL217" i="45" s="1"/>
  <c r="H66" i="72"/>
  <c r="H36" i="72"/>
  <c r="BV36" i="72" s="1"/>
  <c r="H48" i="72"/>
  <c r="H49" i="72"/>
  <c r="FW289" i="1"/>
  <c r="BL224" i="45"/>
  <c r="H53" i="72"/>
  <c r="BV53" i="72" s="1"/>
  <c r="FW270" i="1"/>
  <c r="GE270" i="1"/>
  <c r="H45" i="72"/>
  <c r="W189" i="45"/>
  <c r="CA189" i="45"/>
  <c r="W202" i="45"/>
  <c r="GA280" i="1"/>
  <c r="FW280" i="1"/>
  <c r="AN192" i="45"/>
  <c r="AP192" i="45" s="1"/>
  <c r="W192" i="45"/>
  <c r="FW262" i="1"/>
  <c r="GE262" i="1"/>
  <c r="W222" i="45"/>
  <c r="GA256" i="1"/>
  <c r="H74" i="72"/>
  <c r="AP214" i="45"/>
  <c r="BL214" i="45" s="1"/>
  <c r="H62" i="72"/>
  <c r="W215" i="45"/>
  <c r="FW278" i="1"/>
  <c r="FX233" i="1"/>
  <c r="GA264" i="1"/>
  <c r="GE264" i="1"/>
  <c r="FW264" i="1"/>
  <c r="H39" i="72"/>
  <c r="H67" i="72"/>
  <c r="BV67" i="72" s="1"/>
  <c r="AQ201" i="45"/>
  <c r="BL201" i="45" s="1"/>
  <c r="FW253" i="1"/>
  <c r="W210" i="45"/>
  <c r="H43" i="72"/>
  <c r="FW284" i="1"/>
  <c r="W208" i="45"/>
  <c r="FW291" i="1"/>
  <c r="GE291" i="1"/>
  <c r="H47" i="72"/>
  <c r="BV47" i="72" s="1"/>
  <c r="GE277" i="1"/>
  <c r="GA277" i="1"/>
  <c r="FW288" i="1"/>
  <c r="H69" i="72"/>
  <c r="BV69" i="72" s="1"/>
  <c r="GE268" i="1"/>
  <c r="GA268" i="1"/>
  <c r="FW271" i="1"/>
  <c r="GE271" i="1"/>
  <c r="AQ206" i="45"/>
  <c r="BL206" i="45" s="1"/>
  <c r="W195" i="45"/>
  <c r="H75" i="72"/>
  <c r="BV75" i="72" s="1"/>
  <c r="W191" i="45"/>
  <c r="GA279" i="1"/>
  <c r="AQ200" i="45"/>
  <c r="BL200" i="45" s="1"/>
  <c r="H42" i="72"/>
  <c r="BV42" i="72" s="1"/>
  <c r="GE267" i="1"/>
  <c r="GA267" i="1"/>
  <c r="GE287" i="1"/>
  <c r="H38" i="72"/>
  <c r="AQ192" i="45"/>
  <c r="BL192" i="45" s="1"/>
  <c r="HN266" i="1"/>
  <c r="H71" i="72"/>
  <c r="AQ225" i="45"/>
  <c r="BL225" i="45" s="1"/>
  <c r="H63" i="72"/>
  <c r="BV63" i="72" s="1"/>
  <c r="H76" i="72"/>
  <c r="BV77" i="72" s="1"/>
  <c r="AN219" i="45"/>
  <c r="AP219" i="45" s="1"/>
  <c r="H58" i="72"/>
  <c r="BV58" i="72" s="1"/>
  <c r="GA255" i="1"/>
  <c r="FW255" i="1"/>
  <c r="GE255" i="1"/>
  <c r="GF255" i="1" s="1"/>
  <c r="BL220" i="45"/>
  <c r="H56" i="72"/>
  <c r="H44" i="72"/>
  <c r="BV44" i="72" s="1"/>
  <c r="H60" i="72"/>
  <c r="H54" i="72"/>
  <c r="BV54" i="72" s="1"/>
  <c r="H70" i="72"/>
  <c r="BV70" i="72" s="1"/>
  <c r="H40" i="72"/>
  <c r="BV40" i="72" s="1"/>
  <c r="GA289" i="1"/>
  <c r="H73" i="72"/>
  <c r="BV73" i="72" s="1"/>
  <c r="H61" i="72"/>
  <c r="BV61" i="72" s="1"/>
  <c r="BM188" i="45"/>
  <c r="AP189" i="45"/>
  <c r="AQ203" i="45"/>
  <c r="AP203" i="45"/>
  <c r="H51" i="72"/>
  <c r="BV51" i="72" s="1"/>
  <c r="W224" i="45"/>
  <c r="W173" i="45"/>
  <c r="W170" i="45"/>
  <c r="W186" i="45"/>
  <c r="W179" i="45"/>
  <c r="W176" i="45"/>
  <c r="W166" i="45"/>
  <c r="W177" i="45"/>
  <c r="W174" i="45"/>
  <c r="W167" i="45"/>
  <c r="W183" i="45"/>
  <c r="W180" i="45"/>
  <c r="W181" i="45"/>
  <c r="W178" i="45"/>
  <c r="W171" i="45"/>
  <c r="W168" i="45"/>
  <c r="W184" i="45"/>
  <c r="W169" i="45"/>
  <c r="W185" i="45"/>
  <c r="W182" i="45"/>
  <c r="W175" i="45"/>
  <c r="W172" i="45"/>
  <c r="FW281" i="1"/>
  <c r="GA281" i="1"/>
  <c r="GE281" i="1"/>
  <c r="HN291" i="1"/>
  <c r="AN222" i="45"/>
  <c r="AP222" i="45" s="1"/>
  <c r="W225" i="45"/>
  <c r="AN227" i="45"/>
  <c r="AP227" i="45" s="1"/>
  <c r="GE278" i="1"/>
  <c r="W219" i="45"/>
  <c r="AN209" i="45"/>
  <c r="AP209" i="45" s="1"/>
  <c r="GA253" i="1"/>
  <c r="GB253" i="1" s="1"/>
  <c r="H59" i="72"/>
  <c r="BV59" i="72" s="1"/>
  <c r="H65" i="72"/>
  <c r="BV65" i="72" s="1"/>
  <c r="GA284" i="1"/>
  <c r="W198" i="45"/>
  <c r="GE288" i="1"/>
  <c r="W220" i="45"/>
  <c r="AN207" i="45"/>
  <c r="AP207" i="45" s="1"/>
  <c r="H55" i="72"/>
  <c r="W197" i="45"/>
  <c r="W217" i="45"/>
  <c r="W187" i="45"/>
  <c r="AQ195" i="45"/>
  <c r="BL195" i="45" s="1"/>
  <c r="BL211" i="45"/>
  <c r="AQ205" i="45"/>
  <c r="AP205" i="45"/>
  <c r="W199" i="45"/>
  <c r="GE279" i="1"/>
  <c r="AQ212" i="45"/>
  <c r="BL212" i="45" s="1"/>
  <c r="H37" i="72"/>
  <c r="BV37" i="72" s="1"/>
  <c r="GA287" i="1"/>
  <c r="BV55" i="72" l="1"/>
  <c r="BL189" i="45"/>
  <c r="BM189" i="45" s="1"/>
  <c r="BM190" i="45" s="1"/>
  <c r="BM191" i="45" s="1"/>
  <c r="BM192" i="45" s="1"/>
  <c r="AQ213" i="45"/>
  <c r="BL213" i="45" s="1"/>
  <c r="BL194" i="45"/>
  <c r="BL205" i="45"/>
  <c r="AQ207" i="45"/>
  <c r="AQ209" i="45"/>
  <c r="BL209" i="45" s="1"/>
  <c r="BL197" i="45"/>
  <c r="BV49" i="72"/>
  <c r="AQ198" i="45"/>
  <c r="BL198" i="45" s="1"/>
  <c r="AQ202" i="45"/>
  <c r="BL202" i="45" s="1"/>
  <c r="BL207" i="45"/>
  <c r="GB254" i="1"/>
  <c r="GB255" i="1" s="1"/>
  <c r="GB256" i="1" s="1"/>
  <c r="AQ227" i="45"/>
  <c r="BL227" i="45" s="1"/>
  <c r="AQ222" i="45"/>
  <c r="BL222" i="45" s="1"/>
  <c r="BL203" i="45"/>
  <c r="BV60" i="72"/>
  <c r="AQ219" i="45"/>
  <c r="BL219" i="45" s="1"/>
  <c r="BV71" i="72"/>
  <c r="BV43" i="72"/>
  <c r="BV39" i="72"/>
  <c r="FX234" i="1"/>
  <c r="BV62" i="72"/>
  <c r="BV48" i="72"/>
  <c r="BV68" i="72"/>
  <c r="HN289" i="1"/>
  <c r="HN286" i="1"/>
  <c r="HN256" i="1"/>
  <c r="HN253" i="1"/>
  <c r="HN265" i="1"/>
  <c r="HN252" i="1"/>
  <c r="HN282" i="1"/>
  <c r="HN281" i="1"/>
  <c r="HN290" i="1"/>
  <c r="HN268" i="1"/>
  <c r="HN285" i="1"/>
  <c r="HN247" i="1"/>
  <c r="HN241" i="1"/>
  <c r="HN248" i="1"/>
  <c r="HN239" i="1"/>
  <c r="HN244" i="1"/>
  <c r="HN258" i="1"/>
  <c r="HN284" i="1"/>
  <c r="HN269" i="1"/>
  <c r="HN262" i="1"/>
  <c r="HN259" i="1"/>
  <c r="HN271" i="1"/>
  <c r="HN254" i="1"/>
  <c r="HN272" i="1"/>
  <c r="HN275" i="1"/>
  <c r="HN237" i="1"/>
  <c r="HN236" i="1"/>
  <c r="HN235" i="1"/>
  <c r="HN238" i="1"/>
  <c r="HN234" i="1"/>
  <c r="HN240" i="1"/>
  <c r="HN270" i="1"/>
  <c r="HN257" i="1"/>
  <c r="HN263" i="1"/>
  <c r="HN251" i="1"/>
  <c r="HN267" i="1"/>
  <c r="HN287" i="1"/>
  <c r="HN276" i="1"/>
  <c r="HN283" i="1"/>
  <c r="HN280" i="1"/>
  <c r="HN233" i="1"/>
  <c r="HN230" i="1"/>
  <c r="HN232" i="1"/>
  <c r="HN250" i="1"/>
  <c r="HN231" i="1"/>
  <c r="HN278" i="1"/>
  <c r="HN261" i="1"/>
  <c r="HN288" i="1"/>
  <c r="HN264" i="1"/>
  <c r="HN255" i="1"/>
  <c r="HN279" i="1"/>
  <c r="HN273" i="1"/>
  <c r="HN274" i="1"/>
  <c r="HN260" i="1"/>
  <c r="HN245" i="1"/>
  <c r="HN249" i="1"/>
  <c r="HN243" i="1"/>
  <c r="HN246" i="1"/>
  <c r="HN242" i="1"/>
  <c r="BV41" i="72"/>
  <c r="BV52" i="72"/>
  <c r="GF256" i="1"/>
  <c r="BL208" i="45"/>
  <c r="BV56" i="72"/>
  <c r="BV76" i="72"/>
  <c r="H79" i="72"/>
  <c r="BV38" i="72"/>
  <c r="BV74" i="72"/>
  <c r="BV45" i="72"/>
  <c r="BV66" i="72"/>
  <c r="BV46" i="72"/>
  <c r="BV57" i="72"/>
  <c r="BV72" i="72"/>
  <c r="BV50" i="72"/>
  <c r="BV64" i="72"/>
  <c r="GB257" i="1" l="1"/>
  <c r="GF257" i="1"/>
  <c r="FX235" i="1"/>
  <c r="BM193" i="45"/>
  <c r="BM194" i="45" l="1"/>
  <c r="GB258" i="1"/>
  <c r="FX236" i="1"/>
  <c r="GF258" i="1"/>
  <c r="GF259" i="1" l="1"/>
  <c r="GB259" i="1"/>
  <c r="BM195" i="45"/>
  <c r="FX237" i="1"/>
  <c r="FX238" i="1" l="1"/>
  <c r="GB260" i="1"/>
  <c r="GF260" i="1"/>
  <c r="BM196" i="45"/>
  <c r="BM197" i="45" l="1"/>
  <c r="GF261" i="1"/>
  <c r="GB261" i="1"/>
  <c r="FX239" i="1"/>
  <c r="FX240" i="1" l="1"/>
  <c r="GB262" i="1"/>
  <c r="GF262" i="1"/>
  <c r="BM198" i="45"/>
  <c r="BM199" i="45" l="1"/>
  <c r="GF263" i="1"/>
  <c r="GB263" i="1"/>
  <c r="FX241" i="1"/>
  <c r="FX242" i="1" l="1"/>
  <c r="GB264" i="1"/>
  <c r="GF264" i="1"/>
  <c r="BM200" i="45"/>
  <c r="BM201" i="45" l="1"/>
  <c r="GF265" i="1"/>
  <c r="GB265" i="1"/>
  <c r="FX243" i="1"/>
  <c r="FX244" i="1" l="1"/>
  <c r="GB266" i="1"/>
  <c r="GF266" i="1"/>
  <c r="BM202" i="45"/>
  <c r="BM230" i="45" l="1"/>
  <c r="BN202" i="45" s="1"/>
  <c r="X202" i="45" s="1"/>
  <c r="BM203" i="45"/>
  <c r="GF295" i="1"/>
  <c r="GG266" i="1" s="1"/>
  <c r="BY266" i="1" s="1"/>
  <c r="GF267" i="1"/>
  <c r="GB295" i="1"/>
  <c r="GB267" i="1"/>
  <c r="FX245" i="1"/>
  <c r="FX246" i="1" l="1"/>
  <c r="GC267" i="1"/>
  <c r="BX267" i="1" s="1"/>
  <c r="GB268" i="1"/>
  <c r="GG267" i="1"/>
  <c r="BY267" i="1" s="1"/>
  <c r="GF268" i="1"/>
  <c r="GG245" i="1"/>
  <c r="BY245" i="1" s="1"/>
  <c r="GG249" i="1"/>
  <c r="BY249" i="1" s="1"/>
  <c r="GG246" i="1"/>
  <c r="BY246" i="1" s="1"/>
  <c r="GG242" i="1"/>
  <c r="BY242" i="1" s="1"/>
  <c r="GG240" i="1"/>
  <c r="BY240" i="1" s="1"/>
  <c r="GG244" i="1"/>
  <c r="BY244" i="1" s="1"/>
  <c r="GG250" i="1"/>
  <c r="BY250" i="1" s="1"/>
  <c r="GG235" i="1"/>
  <c r="BY235" i="1" s="1"/>
  <c r="GG232" i="1"/>
  <c r="BY232" i="1" s="1"/>
  <c r="GG248" i="1"/>
  <c r="BY248" i="1" s="1"/>
  <c r="GG233" i="1"/>
  <c r="BY233" i="1" s="1"/>
  <c r="GG230" i="1"/>
  <c r="BY230" i="1" s="1"/>
  <c r="GG241" i="1"/>
  <c r="BY241" i="1" s="1"/>
  <c r="GG231" i="1"/>
  <c r="BY231" i="1" s="1"/>
  <c r="GG247" i="1"/>
  <c r="BY247" i="1" s="1"/>
  <c r="GG239" i="1"/>
  <c r="BY239" i="1" s="1"/>
  <c r="GG234" i="1"/>
  <c r="BY234" i="1" s="1"/>
  <c r="GG236" i="1"/>
  <c r="BY236" i="1" s="1"/>
  <c r="GG238" i="1"/>
  <c r="BY238" i="1" s="1"/>
  <c r="GG243" i="1"/>
  <c r="BY243" i="1" s="1"/>
  <c r="GG237" i="1"/>
  <c r="BY237" i="1" s="1"/>
  <c r="GG251" i="1"/>
  <c r="BY251" i="1" s="1"/>
  <c r="GG253" i="1"/>
  <c r="BY253" i="1" s="1"/>
  <c r="GG252" i="1"/>
  <c r="BY252" i="1" s="1"/>
  <c r="GG254" i="1"/>
  <c r="BY254" i="1" s="1"/>
  <c r="GG255" i="1"/>
  <c r="BY255" i="1" s="1"/>
  <c r="GG256" i="1"/>
  <c r="BY256" i="1" s="1"/>
  <c r="GG257" i="1"/>
  <c r="BY257" i="1" s="1"/>
  <c r="GG258" i="1"/>
  <c r="BY258" i="1" s="1"/>
  <c r="GG259" i="1"/>
  <c r="BY259" i="1" s="1"/>
  <c r="GG260" i="1"/>
  <c r="BY260" i="1" s="1"/>
  <c r="GG261" i="1"/>
  <c r="BY261" i="1" s="1"/>
  <c r="GG262" i="1"/>
  <c r="BY262" i="1" s="1"/>
  <c r="GG263" i="1"/>
  <c r="BY263" i="1" s="1"/>
  <c r="GG264" i="1"/>
  <c r="BY264" i="1" s="1"/>
  <c r="GG265" i="1"/>
  <c r="BY265" i="1" s="1"/>
  <c r="GC266" i="1"/>
  <c r="BX266" i="1" s="1"/>
  <c r="GC230" i="1"/>
  <c r="BX230" i="1" s="1"/>
  <c r="GC249" i="1"/>
  <c r="BX249" i="1" s="1"/>
  <c r="GC239" i="1"/>
  <c r="BX239" i="1" s="1"/>
  <c r="GC236" i="1"/>
  <c r="BX236" i="1" s="1"/>
  <c r="GC234" i="1"/>
  <c r="BX234" i="1" s="1"/>
  <c r="GC250" i="1"/>
  <c r="BX250" i="1" s="1"/>
  <c r="GC247" i="1"/>
  <c r="BX247" i="1" s="1"/>
  <c r="GC235" i="1"/>
  <c r="BX235" i="1" s="1"/>
  <c r="GC240" i="1"/>
  <c r="BX240" i="1" s="1"/>
  <c r="GC232" i="1"/>
  <c r="BX232" i="1" s="1"/>
  <c r="GC243" i="1"/>
  <c r="BX243" i="1" s="1"/>
  <c r="GC244" i="1"/>
  <c r="BX244" i="1" s="1"/>
  <c r="GC233" i="1"/>
  <c r="BX233" i="1" s="1"/>
  <c r="GC245" i="1"/>
  <c r="BX245" i="1" s="1"/>
  <c r="GC246" i="1"/>
  <c r="BX246" i="1" s="1"/>
  <c r="GC241" i="1"/>
  <c r="BX241" i="1" s="1"/>
  <c r="GC238" i="1"/>
  <c r="BX238" i="1" s="1"/>
  <c r="GC231" i="1"/>
  <c r="BX231" i="1" s="1"/>
  <c r="GC242" i="1"/>
  <c r="BX242" i="1" s="1"/>
  <c r="GC248" i="1"/>
  <c r="BX248" i="1" s="1"/>
  <c r="GC237" i="1"/>
  <c r="BX237" i="1" s="1"/>
  <c r="GC251" i="1"/>
  <c r="BX251" i="1" s="1"/>
  <c r="GC252" i="1"/>
  <c r="BX252" i="1" s="1"/>
  <c r="GC253" i="1"/>
  <c r="BX253" i="1" s="1"/>
  <c r="GC256" i="1"/>
  <c r="BX256" i="1" s="1"/>
  <c r="GC255" i="1"/>
  <c r="BX255" i="1" s="1"/>
  <c r="GC254" i="1"/>
  <c r="BX254" i="1" s="1"/>
  <c r="GC257" i="1"/>
  <c r="BX257" i="1" s="1"/>
  <c r="GC258" i="1"/>
  <c r="BX258" i="1" s="1"/>
  <c r="GC259" i="1"/>
  <c r="BX259" i="1" s="1"/>
  <c r="GC260" i="1"/>
  <c r="BX260" i="1" s="1"/>
  <c r="GC261" i="1"/>
  <c r="BX261" i="1" s="1"/>
  <c r="GC262" i="1"/>
  <c r="BX262" i="1" s="1"/>
  <c r="GC263" i="1"/>
  <c r="BX263" i="1" s="1"/>
  <c r="GC264" i="1"/>
  <c r="BX264" i="1" s="1"/>
  <c r="GC265" i="1"/>
  <c r="BX265" i="1" s="1"/>
  <c r="HH230" i="1"/>
  <c r="BN203" i="45"/>
  <c r="X203" i="45" s="1"/>
  <c r="BM204" i="45"/>
  <c r="BN175" i="45"/>
  <c r="BN170" i="45"/>
  <c r="BN186" i="45"/>
  <c r="BN177" i="45"/>
  <c r="BN172" i="45"/>
  <c r="BN171" i="45"/>
  <c r="BN166" i="45"/>
  <c r="BN182" i="45"/>
  <c r="BN181" i="45"/>
  <c r="BN176" i="45"/>
  <c r="BN167" i="45"/>
  <c r="BN183" i="45"/>
  <c r="BN178" i="45"/>
  <c r="BN169" i="45"/>
  <c r="BN185" i="45"/>
  <c r="BN180" i="45"/>
  <c r="BN179" i="45"/>
  <c r="BN174" i="45"/>
  <c r="BN173" i="45"/>
  <c r="BN168" i="45"/>
  <c r="BN184" i="45"/>
  <c r="BN191" i="45"/>
  <c r="X191" i="45" s="1"/>
  <c r="BN188" i="45"/>
  <c r="X188" i="45" s="1"/>
  <c r="BN190" i="45"/>
  <c r="X190" i="45" s="1"/>
  <c r="BN187" i="45"/>
  <c r="X187" i="45" s="1"/>
  <c r="BN189" i="45"/>
  <c r="X189" i="45" s="1"/>
  <c r="BN192" i="45"/>
  <c r="X192" i="45" s="1"/>
  <c r="BN193" i="45"/>
  <c r="X193" i="45" s="1"/>
  <c r="BN194" i="45"/>
  <c r="X194" i="45" s="1"/>
  <c r="BN195" i="45"/>
  <c r="X195" i="45" s="1"/>
  <c r="BN196" i="45"/>
  <c r="X196" i="45" s="1"/>
  <c r="BN197" i="45"/>
  <c r="X197" i="45" s="1"/>
  <c r="BN198" i="45"/>
  <c r="X198" i="45" s="1"/>
  <c r="BN199" i="45"/>
  <c r="X199" i="45" s="1"/>
  <c r="BN200" i="45"/>
  <c r="X200" i="45" s="1"/>
  <c r="BN201" i="45"/>
  <c r="X201" i="45" s="1"/>
  <c r="BN204" i="45" l="1"/>
  <c r="X204" i="45" s="1"/>
  <c r="BM205" i="45"/>
  <c r="CD265" i="1"/>
  <c r="CD261" i="1"/>
  <c r="CD257" i="1"/>
  <c r="CD253" i="1"/>
  <c r="CD251" i="1"/>
  <c r="CD231" i="1"/>
  <c r="CD241" i="1"/>
  <c r="CD232" i="1"/>
  <c r="CD235" i="1"/>
  <c r="CD250" i="1"/>
  <c r="CD236" i="1"/>
  <c r="CD249" i="1"/>
  <c r="HG230" i="1"/>
  <c r="CD266" i="1"/>
  <c r="CD240" i="1"/>
  <c r="CD245" i="1"/>
  <c r="HH231" i="1"/>
  <c r="HG231" i="1"/>
  <c r="CD267" i="1"/>
  <c r="CD264" i="1"/>
  <c r="CD262" i="1"/>
  <c r="CD260" i="1"/>
  <c r="CD258" i="1"/>
  <c r="CD254" i="1"/>
  <c r="CD256" i="1"/>
  <c r="CD252" i="1"/>
  <c r="CD237" i="1"/>
  <c r="CD242" i="1"/>
  <c r="CD238" i="1"/>
  <c r="CD246" i="1"/>
  <c r="CD233" i="1"/>
  <c r="CD243" i="1"/>
  <c r="CD247" i="1"/>
  <c r="CD234" i="1"/>
  <c r="CD239" i="1"/>
  <c r="CD230" i="1"/>
  <c r="CD263" i="1"/>
  <c r="CD259" i="1"/>
  <c r="CD255" i="1"/>
  <c r="CD248" i="1"/>
  <c r="CD244" i="1"/>
  <c r="GG268" i="1"/>
  <c r="BY268" i="1" s="1"/>
  <c r="GF269" i="1"/>
  <c r="GC268" i="1"/>
  <c r="BX268" i="1" s="1"/>
  <c r="GB269" i="1"/>
  <c r="FX247" i="1"/>
  <c r="FX248" i="1" l="1"/>
  <c r="GC269" i="1"/>
  <c r="BX269" i="1" s="1"/>
  <c r="GB270" i="1"/>
  <c r="GG269" i="1"/>
  <c r="BY269" i="1" s="1"/>
  <c r="GF270" i="1"/>
  <c r="S184" i="45"/>
  <c r="S195" i="45"/>
  <c r="S175" i="45"/>
  <c r="S183" i="45"/>
  <c r="S169" i="45"/>
  <c r="S174" i="45"/>
  <c r="S173" i="45"/>
  <c r="S192" i="45"/>
  <c r="S194" i="45"/>
  <c r="S198" i="45"/>
  <c r="S203" i="45"/>
  <c r="HB231" i="1"/>
  <c r="GW231" i="1" s="1"/>
  <c r="S176" i="45"/>
  <c r="BD176" i="45" s="1"/>
  <c r="S172" i="45"/>
  <c r="S171" i="45"/>
  <c r="S177" i="45"/>
  <c r="S187" i="45"/>
  <c r="S193" i="45"/>
  <c r="BD193" i="45" s="1"/>
  <c r="BP193" i="45" s="1"/>
  <c r="S201" i="45"/>
  <c r="BN205" i="45"/>
  <c r="X205" i="45" s="1"/>
  <c r="BM206" i="45"/>
  <c r="HG232" i="1"/>
  <c r="CD268" i="1"/>
  <c r="HH232" i="1"/>
  <c r="S180" i="45"/>
  <c r="S191" i="45"/>
  <c r="S199" i="45"/>
  <c r="S166" i="45"/>
  <c r="S170" i="45"/>
  <c r="BD170" i="45" s="1"/>
  <c r="S179" i="45"/>
  <c r="S182" i="45"/>
  <c r="S178" i="45"/>
  <c r="BD178" i="45" s="1"/>
  <c r="S188" i="45"/>
  <c r="BD188" i="45" s="1"/>
  <c r="BP188" i="45" s="1"/>
  <c r="BQ188" i="45" s="1"/>
  <c r="S190" i="45"/>
  <c r="S196" i="45"/>
  <c r="BD196" i="45" s="1"/>
  <c r="BP196" i="45" s="1"/>
  <c r="S200" i="45"/>
  <c r="S181" i="45"/>
  <c r="BD181" i="45" s="1"/>
  <c r="HB230" i="1"/>
  <c r="GW230" i="1" s="1"/>
  <c r="S202" i="45"/>
  <c r="BD202" i="45" s="1"/>
  <c r="BP202" i="45" s="1"/>
  <c r="S185" i="45"/>
  <c r="S186" i="45"/>
  <c r="S168" i="45"/>
  <c r="S167" i="45"/>
  <c r="S189" i="45"/>
  <c r="S197" i="45"/>
  <c r="BD197" i="45" s="1"/>
  <c r="BP197" i="45" s="1"/>
  <c r="BD189" i="45" l="1"/>
  <c r="BP189" i="45" s="1"/>
  <c r="BQ189" i="45" s="1"/>
  <c r="BD185" i="45"/>
  <c r="BD200" i="45"/>
  <c r="BP200" i="45" s="1"/>
  <c r="BD177" i="45"/>
  <c r="BD167" i="45"/>
  <c r="BD168" i="45"/>
  <c r="BD172" i="45"/>
  <c r="BD174" i="45"/>
  <c r="BD186" i="45"/>
  <c r="BD191" i="45"/>
  <c r="BP191" i="45" s="1"/>
  <c r="BD190" i="45"/>
  <c r="BP190" i="45" s="1"/>
  <c r="BQ190" i="45" s="1"/>
  <c r="BD179" i="45"/>
  <c r="BD180" i="45"/>
  <c r="BD203" i="45"/>
  <c r="BP203" i="45" s="1"/>
  <c r="BD199" i="45"/>
  <c r="BP199" i="45" s="1"/>
  <c r="BD198" i="45"/>
  <c r="BP198" i="45" s="1"/>
  <c r="BD192" i="45"/>
  <c r="BP192" i="45" s="1"/>
  <c r="BD183" i="45"/>
  <c r="BD195" i="45"/>
  <c r="BP195" i="45" s="1"/>
  <c r="GG270" i="1"/>
  <c r="BY270" i="1" s="1"/>
  <c r="GF271" i="1"/>
  <c r="GC270" i="1"/>
  <c r="BX270" i="1" s="1"/>
  <c r="GB271" i="1"/>
  <c r="FX249" i="1"/>
  <c r="BD182" i="45"/>
  <c r="HB232" i="1"/>
  <c r="GW232" i="1" s="1"/>
  <c r="S204" i="45"/>
  <c r="BD204" i="45" s="1"/>
  <c r="BP204" i="45" s="1"/>
  <c r="BN206" i="45"/>
  <c r="X206" i="45" s="1"/>
  <c r="BM207" i="45"/>
  <c r="BD201" i="45"/>
  <c r="BP201" i="45" s="1"/>
  <c r="BD171" i="45"/>
  <c r="BD194" i="45"/>
  <c r="BP194" i="45" s="1"/>
  <c r="BD173" i="45"/>
  <c r="BD169" i="45"/>
  <c r="BD175" i="45"/>
  <c r="BD184" i="45"/>
  <c r="HH233" i="1"/>
  <c r="HG233" i="1"/>
  <c r="CD269" i="1"/>
  <c r="HB233" i="1" l="1"/>
  <c r="GW233" i="1" s="1"/>
  <c r="S205" i="45"/>
  <c r="BD205" i="45" s="1"/>
  <c r="BP205" i="45" s="1"/>
  <c r="BN207" i="45"/>
  <c r="X207" i="45" s="1"/>
  <c r="BM208" i="45"/>
  <c r="FX250" i="1"/>
  <c r="GC271" i="1"/>
  <c r="BX271" i="1" s="1"/>
  <c r="GB272" i="1"/>
  <c r="GG271" i="1"/>
  <c r="BY271" i="1" s="1"/>
  <c r="GF272" i="1"/>
  <c r="BQ191" i="45"/>
  <c r="BQ192" i="45" s="1"/>
  <c r="HG234" i="1"/>
  <c r="CD270" i="1"/>
  <c r="HH234" i="1"/>
  <c r="HH235" i="1" l="1"/>
  <c r="HG235" i="1"/>
  <c r="CD271" i="1"/>
  <c r="BQ193" i="45"/>
  <c r="S206" i="45"/>
  <c r="BD206" i="45" s="1"/>
  <c r="BP206" i="45" s="1"/>
  <c r="HB234" i="1"/>
  <c r="GW234" i="1" s="1"/>
  <c r="GG272" i="1"/>
  <c r="BY272" i="1" s="1"/>
  <c r="GF273" i="1"/>
  <c r="GC272" i="1"/>
  <c r="BX272" i="1" s="1"/>
  <c r="GB273" i="1"/>
  <c r="FX251" i="1"/>
  <c r="BN208" i="45"/>
  <c r="X208" i="45" s="1"/>
  <c r="BM209" i="45"/>
  <c r="BN209" i="45" l="1"/>
  <c r="X209" i="45" s="1"/>
  <c r="BM210" i="45"/>
  <c r="CD272" i="1"/>
  <c r="HG236" i="1"/>
  <c r="HH236" i="1"/>
  <c r="BQ194" i="45"/>
  <c r="FX252" i="1"/>
  <c r="GC273" i="1"/>
  <c r="BX273" i="1" s="1"/>
  <c r="GB274" i="1"/>
  <c r="GG273" i="1"/>
  <c r="BY273" i="1" s="1"/>
  <c r="GF274" i="1"/>
  <c r="S207" i="45"/>
  <c r="BD207" i="45" s="1"/>
  <c r="BP207" i="45" s="1"/>
  <c r="HB235" i="1"/>
  <c r="GW235" i="1" s="1"/>
  <c r="GG274" i="1" l="1"/>
  <c r="BY274" i="1" s="1"/>
  <c r="GF275" i="1"/>
  <c r="GC274" i="1"/>
  <c r="BX274" i="1" s="1"/>
  <c r="GB275" i="1"/>
  <c r="FX253" i="1"/>
  <c r="BQ195" i="45"/>
  <c r="S208" i="45"/>
  <c r="BD208" i="45" s="1"/>
  <c r="BP208" i="45" s="1"/>
  <c r="HB236" i="1"/>
  <c r="GW236" i="1" s="1"/>
  <c r="HH237" i="1"/>
  <c r="HG237" i="1"/>
  <c r="CD273" i="1"/>
  <c r="BN210" i="45"/>
  <c r="X210" i="45" s="1"/>
  <c r="BM211" i="45"/>
  <c r="BQ196" i="45" l="1"/>
  <c r="HG238" i="1"/>
  <c r="CD274" i="1"/>
  <c r="HH238" i="1"/>
  <c r="BN211" i="45"/>
  <c r="X211" i="45" s="1"/>
  <c r="BM212" i="45"/>
  <c r="HB237" i="1"/>
  <c r="GW237" i="1" s="1"/>
  <c r="S209" i="45"/>
  <c r="BD209" i="45" s="1"/>
  <c r="BP209" i="45" s="1"/>
  <c r="FX254" i="1"/>
  <c r="GC275" i="1"/>
  <c r="BX275" i="1" s="1"/>
  <c r="GB276" i="1"/>
  <c r="GG275" i="1"/>
  <c r="BY275" i="1" s="1"/>
  <c r="GF276" i="1"/>
  <c r="GG276" i="1" l="1"/>
  <c r="BY276" i="1" s="1"/>
  <c r="GF277" i="1"/>
  <c r="GC276" i="1"/>
  <c r="BX276" i="1" s="1"/>
  <c r="GB277" i="1"/>
  <c r="FX255" i="1"/>
  <c r="BN212" i="45"/>
  <c r="X212" i="45" s="1"/>
  <c r="BM213" i="45"/>
  <c r="BQ197" i="45"/>
  <c r="HH239" i="1"/>
  <c r="CD275" i="1"/>
  <c r="HG239" i="1"/>
  <c r="S210" i="45"/>
  <c r="BD210" i="45" s="1"/>
  <c r="BP210" i="45" s="1"/>
  <c r="HB238" i="1"/>
  <c r="GW238" i="1" s="1"/>
  <c r="BQ198" i="45" l="1"/>
  <c r="FX256" i="1"/>
  <c r="GC277" i="1"/>
  <c r="BX277" i="1" s="1"/>
  <c r="GB278" i="1"/>
  <c r="GG277" i="1"/>
  <c r="BY277" i="1" s="1"/>
  <c r="GF278" i="1"/>
  <c r="S211" i="45"/>
  <c r="BD211" i="45" s="1"/>
  <c r="BP211" i="45" s="1"/>
  <c r="HB239" i="1"/>
  <c r="GW239" i="1" s="1"/>
  <c r="BN213" i="45"/>
  <c r="X213" i="45" s="1"/>
  <c r="BM231" i="45"/>
  <c r="BM214" i="45"/>
  <c r="CD276" i="1"/>
  <c r="HG240" i="1"/>
  <c r="HH240" i="1"/>
  <c r="BY296" i="1" l="1"/>
  <c r="HH241" i="1"/>
  <c r="HP277" i="1"/>
  <c r="CD277" i="1"/>
  <c r="HG241" i="1"/>
  <c r="BX296" i="1"/>
  <c r="HO277" i="1" s="1"/>
  <c r="S212" i="45"/>
  <c r="BD212" i="45" s="1"/>
  <c r="BP212" i="45" s="1"/>
  <c r="HB240" i="1"/>
  <c r="GW240" i="1" s="1"/>
  <c r="BN214" i="45"/>
  <c r="X214" i="45" s="1"/>
  <c r="BM215" i="45"/>
  <c r="X231" i="45"/>
  <c r="GG278" i="1"/>
  <c r="BY278" i="1" s="1"/>
  <c r="GF279" i="1"/>
  <c r="GC278" i="1"/>
  <c r="BX278" i="1" s="1"/>
  <c r="GB279" i="1"/>
  <c r="FX257" i="1"/>
  <c r="BQ199" i="45"/>
  <c r="IQ241" i="1" l="1"/>
  <c r="IQ316" i="1"/>
  <c r="FX258" i="1"/>
  <c r="GC279" i="1"/>
  <c r="BX279" i="1" s="1"/>
  <c r="GB280" i="1"/>
  <c r="GG279" i="1"/>
  <c r="BY279" i="1" s="1"/>
  <c r="GF280" i="1"/>
  <c r="BN215" i="45"/>
  <c r="X215" i="45" s="1"/>
  <c r="BM216" i="45"/>
  <c r="IR316" i="1"/>
  <c r="IR241" i="1"/>
  <c r="HP266" i="1"/>
  <c r="HP264" i="1"/>
  <c r="HP260" i="1"/>
  <c r="HP256" i="1"/>
  <c r="HP253" i="1"/>
  <c r="HP238" i="1"/>
  <c r="HP247" i="1"/>
  <c r="HP233" i="1"/>
  <c r="HP250" i="1"/>
  <c r="HP240" i="1"/>
  <c r="HP261" i="1"/>
  <c r="HP259" i="1"/>
  <c r="HP252" i="1"/>
  <c r="HP243" i="1"/>
  <c r="HP239" i="1"/>
  <c r="HP230" i="1"/>
  <c r="HP248" i="1"/>
  <c r="HP242" i="1"/>
  <c r="HP262" i="1"/>
  <c r="HP258" i="1"/>
  <c r="HP254" i="1"/>
  <c r="HP237" i="1"/>
  <c r="HP234" i="1"/>
  <c r="HP241" i="1"/>
  <c r="HP232" i="1"/>
  <c r="HP246" i="1"/>
  <c r="HP245" i="1"/>
  <c r="HP267" i="1"/>
  <c r="HP265" i="1"/>
  <c r="HP263" i="1"/>
  <c r="HP257" i="1"/>
  <c r="HP255" i="1"/>
  <c r="HP251" i="1"/>
  <c r="HP236" i="1"/>
  <c r="HP231" i="1"/>
  <c r="HP235" i="1"/>
  <c r="HP244" i="1"/>
  <c r="HP249" i="1"/>
  <c r="HP268" i="1"/>
  <c r="HP269" i="1"/>
  <c r="HP270" i="1"/>
  <c r="HP271" i="1"/>
  <c r="HP272" i="1"/>
  <c r="HP273" i="1"/>
  <c r="HP274" i="1"/>
  <c r="HP275" i="1"/>
  <c r="HP276" i="1"/>
  <c r="BQ200" i="45"/>
  <c r="HG242" i="1"/>
  <c r="HO278" i="1"/>
  <c r="CD278" i="1"/>
  <c r="HH242" i="1"/>
  <c r="HP278" i="1"/>
  <c r="HO265" i="1"/>
  <c r="HO263" i="1"/>
  <c r="HO257" i="1"/>
  <c r="HO255" i="1"/>
  <c r="HO251" i="1"/>
  <c r="HO248" i="1"/>
  <c r="HO241" i="1"/>
  <c r="HO245" i="1"/>
  <c r="HO244" i="1"/>
  <c r="HO235" i="1"/>
  <c r="HO236" i="1"/>
  <c r="HO267" i="1"/>
  <c r="HO262" i="1"/>
  <c r="HO258" i="1"/>
  <c r="HO256" i="1"/>
  <c r="HO237" i="1"/>
  <c r="HO238" i="1"/>
  <c r="HO233" i="1"/>
  <c r="HO247" i="1"/>
  <c r="HO239" i="1"/>
  <c r="HO261" i="1"/>
  <c r="HO259" i="1"/>
  <c r="HO253" i="1"/>
  <c r="HO231" i="1"/>
  <c r="HO232" i="1"/>
  <c r="HO250" i="1"/>
  <c r="HO249" i="1"/>
  <c r="HO266" i="1"/>
  <c r="HO264" i="1"/>
  <c r="HO260" i="1"/>
  <c r="HO254" i="1"/>
  <c r="HO252" i="1"/>
  <c r="HO242" i="1"/>
  <c r="HO246" i="1"/>
  <c r="HO243" i="1"/>
  <c r="HO240" i="1"/>
  <c r="HO234" i="1"/>
  <c r="HO230" i="1"/>
  <c r="HO268" i="1"/>
  <c r="HO269" i="1"/>
  <c r="HO270" i="1"/>
  <c r="HO271" i="1"/>
  <c r="HO272" i="1"/>
  <c r="HO273" i="1"/>
  <c r="HO274" i="1"/>
  <c r="HO275" i="1"/>
  <c r="HO276" i="1"/>
  <c r="HB241" i="1"/>
  <c r="GW241" i="1" s="1"/>
  <c r="S213" i="45"/>
  <c r="BD213" i="45" s="1"/>
  <c r="BP213" i="45" s="1"/>
  <c r="CD296" i="1"/>
  <c r="HU277" i="1" s="1"/>
  <c r="IL241" i="1" l="1"/>
  <c r="IG241" i="1" s="1"/>
  <c r="IQ240" i="1"/>
  <c r="IQ315" i="1"/>
  <c r="IQ238" i="1"/>
  <c r="IQ313" i="1"/>
  <c r="IQ236" i="1"/>
  <c r="IQ311" i="1"/>
  <c r="IQ234" i="1"/>
  <c r="IQ309" i="1"/>
  <c r="IQ232" i="1"/>
  <c r="IQ307" i="1"/>
  <c r="HB242" i="1"/>
  <c r="GW242" i="1" s="1"/>
  <c r="HU278" i="1"/>
  <c r="S214" i="45"/>
  <c r="BD214" i="45" s="1"/>
  <c r="BP214" i="45" s="1"/>
  <c r="IR314" i="1"/>
  <c r="IR239" i="1"/>
  <c r="IR312" i="1"/>
  <c r="IR237" i="1"/>
  <c r="IR310" i="1"/>
  <c r="IR235" i="1"/>
  <c r="IR308" i="1"/>
  <c r="IR233" i="1"/>
  <c r="IR306" i="1"/>
  <c r="IR231" i="1"/>
  <c r="GG280" i="1"/>
  <c r="BY280" i="1" s="1"/>
  <c r="GF281" i="1"/>
  <c r="GC280" i="1"/>
  <c r="BX280" i="1" s="1"/>
  <c r="GB281" i="1"/>
  <c r="FX259" i="1"/>
  <c r="HU259" i="1"/>
  <c r="HU247" i="1"/>
  <c r="HU238" i="1"/>
  <c r="HU256" i="1"/>
  <c r="HU262" i="1"/>
  <c r="HU240" i="1"/>
  <c r="HU236" i="1"/>
  <c r="HU241" i="1"/>
  <c r="HU257" i="1"/>
  <c r="HU244" i="1"/>
  <c r="HU263" i="1"/>
  <c r="HU230" i="1"/>
  <c r="HU243" i="1"/>
  <c r="HU242" i="1"/>
  <c r="HU254" i="1"/>
  <c r="HU264" i="1"/>
  <c r="HU266" i="1"/>
  <c r="HU250" i="1"/>
  <c r="HU231" i="1"/>
  <c r="HU261" i="1"/>
  <c r="HU248" i="1"/>
  <c r="HU239" i="1"/>
  <c r="HU233" i="1"/>
  <c r="HU237" i="1"/>
  <c r="HU258" i="1"/>
  <c r="HU267" i="1"/>
  <c r="HU235" i="1"/>
  <c r="HU251" i="1"/>
  <c r="HU265" i="1"/>
  <c r="HU255" i="1"/>
  <c r="HU234" i="1"/>
  <c r="HU246" i="1"/>
  <c r="HU252" i="1"/>
  <c r="HU260" i="1"/>
  <c r="HU245" i="1"/>
  <c r="HU249" i="1"/>
  <c r="HU232" i="1"/>
  <c r="HU253" i="1"/>
  <c r="HU268" i="1"/>
  <c r="HU269" i="1"/>
  <c r="HU270" i="1"/>
  <c r="HU271" i="1"/>
  <c r="HU272" i="1"/>
  <c r="HU273" i="1"/>
  <c r="HU274" i="1"/>
  <c r="HU275" i="1"/>
  <c r="HU276" i="1"/>
  <c r="IQ314" i="1"/>
  <c r="IQ239" i="1"/>
  <c r="IQ312" i="1"/>
  <c r="IQ237" i="1"/>
  <c r="IQ310" i="1"/>
  <c r="IQ235" i="1"/>
  <c r="IQ308" i="1"/>
  <c r="IQ233" i="1"/>
  <c r="IQ230" i="1"/>
  <c r="IQ305" i="1"/>
  <c r="IQ306" i="1"/>
  <c r="IQ231" i="1"/>
  <c r="IR317" i="1"/>
  <c r="IR242" i="1"/>
  <c r="IQ317" i="1"/>
  <c r="IQ242" i="1"/>
  <c r="BQ201" i="45"/>
  <c r="IR240" i="1"/>
  <c r="IR315" i="1"/>
  <c r="IR238" i="1"/>
  <c r="IR313" i="1"/>
  <c r="IR236" i="1"/>
  <c r="IR311" i="1"/>
  <c r="IR234" i="1"/>
  <c r="IR309" i="1"/>
  <c r="IR232" i="1"/>
  <c r="IR307" i="1"/>
  <c r="IR230" i="1"/>
  <c r="IR305" i="1"/>
  <c r="BN216" i="45"/>
  <c r="X216" i="45" s="1"/>
  <c r="BM217" i="45"/>
  <c r="HH243" i="1"/>
  <c r="HP279" i="1"/>
  <c r="HG243" i="1"/>
  <c r="HO279" i="1"/>
  <c r="CD279" i="1"/>
  <c r="IR243" i="1" l="1"/>
  <c r="IR318" i="1"/>
  <c r="BQ202" i="45"/>
  <c r="IL239" i="1"/>
  <c r="IG239" i="1" s="1"/>
  <c r="IL237" i="1"/>
  <c r="IG237" i="1" s="1"/>
  <c r="IL235" i="1"/>
  <c r="IG235" i="1" s="1"/>
  <c r="IL233" i="1"/>
  <c r="IG233" i="1" s="1"/>
  <c r="IL231" i="1"/>
  <c r="IG231" i="1" s="1"/>
  <c r="FX260" i="1"/>
  <c r="GC281" i="1"/>
  <c r="BX281" i="1" s="1"/>
  <c r="GB282" i="1"/>
  <c r="GG281" i="1"/>
  <c r="BY281" i="1" s="1"/>
  <c r="GF282" i="1"/>
  <c r="IL242" i="1"/>
  <c r="IG242" i="1" s="1"/>
  <c r="IQ318" i="1"/>
  <c r="IQ243" i="1"/>
  <c r="HU279" i="1"/>
  <c r="HB243" i="1"/>
  <c r="GW243" i="1" s="1"/>
  <c r="S215" i="45"/>
  <c r="BD215" i="45" s="1"/>
  <c r="BP215" i="45" s="1"/>
  <c r="BN217" i="45"/>
  <c r="X217" i="45" s="1"/>
  <c r="BM218" i="45"/>
  <c r="IL240" i="1"/>
  <c r="IG240" i="1" s="1"/>
  <c r="IL238" i="1"/>
  <c r="IG238" i="1" s="1"/>
  <c r="IL236" i="1"/>
  <c r="IG236" i="1" s="1"/>
  <c r="IL234" i="1"/>
  <c r="IG234" i="1" s="1"/>
  <c r="IL232" i="1"/>
  <c r="IG232" i="1" s="1"/>
  <c r="IL230" i="1"/>
  <c r="IG230" i="1" s="1"/>
  <c r="HG244" i="1"/>
  <c r="HO280" i="1"/>
  <c r="CD280" i="1"/>
  <c r="HH244" i="1"/>
  <c r="HP280" i="1"/>
  <c r="IR319" i="1" l="1"/>
  <c r="IR244" i="1"/>
  <c r="IQ319" i="1"/>
  <c r="IQ244" i="1"/>
  <c r="BN218" i="45"/>
  <c r="X218" i="45" s="1"/>
  <c r="BM219" i="45"/>
  <c r="GG282" i="1"/>
  <c r="BY282" i="1" s="1"/>
  <c r="GF283" i="1"/>
  <c r="GC282" i="1"/>
  <c r="BX282" i="1" s="1"/>
  <c r="GB283" i="1"/>
  <c r="FX261" i="1"/>
  <c r="BQ230" i="45"/>
  <c r="BQ203" i="45"/>
  <c r="S216" i="45"/>
  <c r="BD216" i="45" s="1"/>
  <c r="BP216" i="45" s="1"/>
  <c r="HU280" i="1"/>
  <c r="HB244" i="1"/>
  <c r="GW244" i="1" s="1"/>
  <c r="IL243" i="1"/>
  <c r="IG243" i="1" s="1"/>
  <c r="CD281" i="1"/>
  <c r="HH245" i="1"/>
  <c r="HP281" i="1"/>
  <c r="HG245" i="1"/>
  <c r="HO281" i="1"/>
  <c r="BR203" i="45" l="1"/>
  <c r="Y203" i="45" s="1"/>
  <c r="BQ204" i="45"/>
  <c r="FX262" i="1"/>
  <c r="GC283" i="1"/>
  <c r="BX283" i="1" s="1"/>
  <c r="GB284" i="1"/>
  <c r="GG283" i="1"/>
  <c r="BY283" i="1" s="1"/>
  <c r="GF284" i="1"/>
  <c r="BN219" i="45"/>
  <c r="X219" i="45" s="1"/>
  <c r="BM220" i="45"/>
  <c r="IQ245" i="1"/>
  <c r="IQ320" i="1"/>
  <c r="IR245" i="1"/>
  <c r="IR320" i="1"/>
  <c r="S217" i="45"/>
  <c r="BD217" i="45" s="1"/>
  <c r="BP217" i="45" s="1"/>
  <c r="HB245" i="1"/>
  <c r="GW245" i="1" s="1"/>
  <c r="HU281" i="1"/>
  <c r="IL244" i="1"/>
  <c r="IG244" i="1" s="1"/>
  <c r="BR202" i="45"/>
  <c r="Y202" i="45" s="1"/>
  <c r="BR170" i="45"/>
  <c r="BR181" i="45"/>
  <c r="BR171" i="45"/>
  <c r="BR169" i="45"/>
  <c r="BR180" i="45"/>
  <c r="BR183" i="45"/>
  <c r="BR173" i="45"/>
  <c r="BR184" i="45"/>
  <c r="BR166" i="45"/>
  <c r="BR177" i="45"/>
  <c r="BR175" i="45"/>
  <c r="BR186" i="45"/>
  <c r="BR176" i="45"/>
  <c r="BR174" i="45"/>
  <c r="BR185" i="45"/>
  <c r="BR167" i="45"/>
  <c r="BR178" i="45"/>
  <c r="BR168" i="45"/>
  <c r="BR179" i="45"/>
  <c r="BR182" i="45"/>
  <c r="BR172" i="45"/>
  <c r="BR187" i="45"/>
  <c r="Y187" i="45" s="1"/>
  <c r="BR189" i="45"/>
  <c r="Y189" i="45" s="1"/>
  <c r="BR188" i="45"/>
  <c r="Y188" i="45" s="1"/>
  <c r="BR190" i="45"/>
  <c r="Y190" i="45" s="1"/>
  <c r="BR191" i="45"/>
  <c r="Y191" i="45" s="1"/>
  <c r="BR192" i="45"/>
  <c r="Y192" i="45" s="1"/>
  <c r="BR193" i="45"/>
  <c r="Y193" i="45" s="1"/>
  <c r="BR194" i="45"/>
  <c r="Y194" i="45" s="1"/>
  <c r="BR195" i="45"/>
  <c r="Y195" i="45" s="1"/>
  <c r="BR196" i="45"/>
  <c r="Y196" i="45" s="1"/>
  <c r="BR197" i="45"/>
  <c r="Y197" i="45" s="1"/>
  <c r="BR198" i="45"/>
  <c r="Y198" i="45" s="1"/>
  <c r="BR199" i="45"/>
  <c r="Y199" i="45" s="1"/>
  <c r="BR200" i="45"/>
  <c r="Y200" i="45" s="1"/>
  <c r="BR201" i="45"/>
  <c r="Y201" i="45" s="1"/>
  <c r="HO282" i="1"/>
  <c r="HG246" i="1"/>
  <c r="CD282" i="1"/>
  <c r="HP282" i="1"/>
  <c r="HH246" i="1"/>
  <c r="AD201" i="45" l="1"/>
  <c r="AD199" i="45"/>
  <c r="AD197" i="45"/>
  <c r="AD195" i="45"/>
  <c r="AD193" i="45"/>
  <c r="AD191" i="45"/>
  <c r="AD188" i="45"/>
  <c r="AD187" i="45"/>
  <c r="AD202" i="45"/>
  <c r="BN220" i="45"/>
  <c r="X220" i="45" s="1"/>
  <c r="BM221" i="45"/>
  <c r="GG284" i="1"/>
  <c r="BY284" i="1" s="1"/>
  <c r="GF285" i="1"/>
  <c r="GC284" i="1"/>
  <c r="BX284" i="1" s="1"/>
  <c r="GB285" i="1"/>
  <c r="FX263" i="1"/>
  <c r="BR204" i="45"/>
  <c r="Y204" i="45" s="1"/>
  <c r="BQ205" i="45"/>
  <c r="S218" i="45"/>
  <c r="BD218" i="45" s="1"/>
  <c r="BP218" i="45" s="1"/>
  <c r="HB246" i="1"/>
  <c r="GW246" i="1" s="1"/>
  <c r="HU282" i="1"/>
  <c r="IR321" i="1"/>
  <c r="IR246" i="1"/>
  <c r="IQ321" i="1"/>
  <c r="IQ246" i="1"/>
  <c r="AD200" i="45"/>
  <c r="AD198" i="45"/>
  <c r="AD196" i="45"/>
  <c r="AD194" i="45"/>
  <c r="AD192" i="45"/>
  <c r="AD190" i="45"/>
  <c r="AD189" i="45"/>
  <c r="IL245" i="1"/>
  <c r="IG245" i="1" s="1"/>
  <c r="CD283" i="1"/>
  <c r="HP283" i="1"/>
  <c r="HH247" i="1"/>
  <c r="HG247" i="1"/>
  <c r="HO283" i="1"/>
  <c r="AD203" i="45"/>
  <c r="IQ322" i="1" l="1"/>
  <c r="IQ247" i="1"/>
  <c r="Z52" i="72"/>
  <c r="BY189" i="45"/>
  <c r="IR247" i="1"/>
  <c r="IR322" i="1"/>
  <c r="Z38" i="72"/>
  <c r="Z39" i="72"/>
  <c r="Z41" i="72"/>
  <c r="Z43" i="72"/>
  <c r="Z45" i="72"/>
  <c r="Z47" i="72"/>
  <c r="Z49" i="72"/>
  <c r="BR205" i="45"/>
  <c r="Y205" i="45" s="1"/>
  <c r="BQ206" i="45"/>
  <c r="FX264" i="1"/>
  <c r="GC285" i="1"/>
  <c r="BX285" i="1" s="1"/>
  <c r="GB286" i="1"/>
  <c r="GG285" i="1"/>
  <c r="BY285" i="1" s="1"/>
  <c r="GF286" i="1"/>
  <c r="BN221" i="45"/>
  <c r="X221" i="45" s="1"/>
  <c r="BM222" i="45"/>
  <c r="Z51" i="72"/>
  <c r="BY188" i="45"/>
  <c r="Z40" i="72"/>
  <c r="Z42" i="72"/>
  <c r="Z44" i="72"/>
  <c r="Z46" i="72"/>
  <c r="Z48" i="72"/>
  <c r="Z50" i="72"/>
  <c r="HB247" i="1"/>
  <c r="GW247" i="1" s="1"/>
  <c r="S219" i="45"/>
  <c r="BD219" i="45" s="1"/>
  <c r="BP219" i="45" s="1"/>
  <c r="HU283" i="1"/>
  <c r="IL246" i="1"/>
  <c r="IG246" i="1" s="1"/>
  <c r="AD204" i="45"/>
  <c r="HO284" i="1"/>
  <c r="HG248" i="1"/>
  <c r="CD284" i="1"/>
  <c r="HH248" i="1"/>
  <c r="HP284" i="1"/>
  <c r="Z36" i="72"/>
  <c r="BS36" i="72" s="1"/>
  <c r="Z37" i="72"/>
  <c r="BS48" i="72" l="1"/>
  <c r="BS44" i="72"/>
  <c r="BS40" i="72"/>
  <c r="BS50" i="72"/>
  <c r="BS46" i="72"/>
  <c r="BS42" i="72"/>
  <c r="BS39" i="72"/>
  <c r="BS37" i="72"/>
  <c r="IQ323" i="1"/>
  <c r="IQ248" i="1"/>
  <c r="IL247" i="1"/>
  <c r="IG247" i="1" s="1"/>
  <c r="BS51" i="72"/>
  <c r="HH249" i="1"/>
  <c r="HP285" i="1"/>
  <c r="HG249" i="1"/>
  <c r="HO285" i="1"/>
  <c r="CD285" i="1"/>
  <c r="BR206" i="45"/>
  <c r="Y206" i="45" s="1"/>
  <c r="BQ207" i="45"/>
  <c r="BS49" i="72"/>
  <c r="BS47" i="72"/>
  <c r="BS45" i="72"/>
  <c r="BS43" i="72"/>
  <c r="BS41" i="72"/>
  <c r="BS38" i="72"/>
  <c r="IR323" i="1"/>
  <c r="IR248" i="1"/>
  <c r="HU284" i="1"/>
  <c r="HB248" i="1"/>
  <c r="GW248" i="1" s="1"/>
  <c r="S220" i="45"/>
  <c r="BD220" i="45" s="1"/>
  <c r="BP220" i="45" s="1"/>
  <c r="Z53" i="72"/>
  <c r="BS53" i="72" s="1"/>
  <c r="BY190" i="45"/>
  <c r="BN222" i="45"/>
  <c r="X222" i="45" s="1"/>
  <c r="BM223" i="45"/>
  <c r="GG286" i="1"/>
  <c r="BY286" i="1" s="1"/>
  <c r="GF287" i="1"/>
  <c r="GC286" i="1"/>
  <c r="BX286" i="1" s="1"/>
  <c r="GB287" i="1"/>
  <c r="FX265" i="1"/>
  <c r="AD205" i="45"/>
  <c r="BS52" i="72"/>
  <c r="Z54" i="72" l="1"/>
  <c r="BS54" i="72" s="1"/>
  <c r="BY191" i="45"/>
  <c r="FX266" i="1"/>
  <c r="GC287" i="1"/>
  <c r="BX287" i="1" s="1"/>
  <c r="GB288" i="1"/>
  <c r="GG287" i="1"/>
  <c r="BY287" i="1" s="1"/>
  <c r="GF288" i="1"/>
  <c r="BN223" i="45"/>
  <c r="X223" i="45" s="1"/>
  <c r="BM224" i="45"/>
  <c r="BR207" i="45"/>
  <c r="Y207" i="45" s="1"/>
  <c r="BQ208" i="45"/>
  <c r="IQ249" i="1"/>
  <c r="IQ324" i="1"/>
  <c r="IR249" i="1"/>
  <c r="IR324" i="1"/>
  <c r="HG250" i="1"/>
  <c r="HO286" i="1"/>
  <c r="CD286" i="1"/>
  <c r="HH250" i="1"/>
  <c r="HP286" i="1"/>
  <c r="IL248" i="1"/>
  <c r="IG248" i="1" s="1"/>
  <c r="AD206" i="45"/>
  <c r="S221" i="45"/>
  <c r="BD221" i="45" s="1"/>
  <c r="BP221" i="45" s="1"/>
  <c r="HB249" i="1"/>
  <c r="GW249" i="1" s="1"/>
  <c r="HU285" i="1"/>
  <c r="AD207" i="45" l="1"/>
  <c r="HP287" i="1"/>
  <c r="HH251" i="1"/>
  <c r="HO287" i="1"/>
  <c r="CD287" i="1"/>
  <c r="HG251" i="1"/>
  <c r="IL249" i="1"/>
  <c r="IG249" i="1" s="1"/>
  <c r="Z55" i="72"/>
  <c r="BS55" i="72" s="1"/>
  <c r="BY192" i="45"/>
  <c r="IR250" i="1"/>
  <c r="IR325" i="1"/>
  <c r="S222" i="45"/>
  <c r="BD222" i="45" s="1"/>
  <c r="BP222" i="45" s="1"/>
  <c r="HU286" i="1"/>
  <c r="HB250" i="1"/>
  <c r="GW250" i="1" s="1"/>
  <c r="IQ325" i="1"/>
  <c r="IQ250" i="1"/>
  <c r="BR208" i="45"/>
  <c r="Y208" i="45" s="1"/>
  <c r="BQ209" i="45"/>
  <c r="BN224" i="45"/>
  <c r="X224" i="45" s="1"/>
  <c r="BM225" i="45"/>
  <c r="GG288" i="1"/>
  <c r="BY288" i="1" s="1"/>
  <c r="GF289" i="1"/>
  <c r="GC288" i="1"/>
  <c r="BX288" i="1" s="1"/>
  <c r="GB289" i="1"/>
  <c r="FX295" i="1"/>
  <c r="FY266" i="1" s="1"/>
  <c r="FX267" i="1"/>
  <c r="GJ266" i="1" l="1"/>
  <c r="BZ266" i="1"/>
  <c r="GC289" i="1"/>
  <c r="BX289" i="1" s="1"/>
  <c r="GB290" i="1"/>
  <c r="GG289" i="1"/>
  <c r="BY289" i="1" s="1"/>
  <c r="GF290" i="1"/>
  <c r="BN225" i="45"/>
  <c r="X225" i="45" s="1"/>
  <c r="BM226" i="45"/>
  <c r="BR209" i="45"/>
  <c r="Y209" i="45" s="1"/>
  <c r="BQ210" i="45"/>
  <c r="IQ251" i="1"/>
  <c r="IQ326" i="1"/>
  <c r="IR251" i="1"/>
  <c r="IR326" i="1"/>
  <c r="BY193" i="45"/>
  <c r="Z56" i="72"/>
  <c r="BS56" i="72" s="1"/>
  <c r="FY267" i="1"/>
  <c r="FX268" i="1"/>
  <c r="FY230" i="1"/>
  <c r="FY231" i="1"/>
  <c r="FY232" i="1"/>
  <c r="FY233" i="1"/>
  <c r="FY234" i="1"/>
  <c r="FY235" i="1"/>
  <c r="FY236" i="1"/>
  <c r="FY237" i="1"/>
  <c r="FY238" i="1"/>
  <c r="FY239" i="1"/>
  <c r="FY240" i="1"/>
  <c r="FY241" i="1"/>
  <c r="FY242" i="1"/>
  <c r="FY243" i="1"/>
  <c r="FY244" i="1"/>
  <c r="FY245" i="1"/>
  <c r="FY246" i="1"/>
  <c r="FY247" i="1"/>
  <c r="FY248" i="1"/>
  <c r="FY249" i="1"/>
  <c r="FY250" i="1"/>
  <c r="FY251" i="1"/>
  <c r="FY252" i="1"/>
  <c r="FY253" i="1"/>
  <c r="FY254" i="1"/>
  <c r="FY255" i="1"/>
  <c r="FY256" i="1"/>
  <c r="FY257" i="1"/>
  <c r="FY258" i="1"/>
  <c r="FY259" i="1"/>
  <c r="FY260" i="1"/>
  <c r="FY261" i="1"/>
  <c r="FY262" i="1"/>
  <c r="FY263" i="1"/>
  <c r="FY264" i="1"/>
  <c r="FY265" i="1"/>
  <c r="HG252" i="1"/>
  <c r="HO288" i="1"/>
  <c r="CD288" i="1"/>
  <c r="HP288" i="1"/>
  <c r="HH252" i="1"/>
  <c r="AD208" i="45"/>
  <c r="HB251" i="1"/>
  <c r="GW251" i="1" s="1"/>
  <c r="S223" i="45"/>
  <c r="BD223" i="45" s="1"/>
  <c r="BP223" i="45" s="1"/>
  <c r="HU287" i="1"/>
  <c r="BY194" i="45" l="1"/>
  <c r="Z57" i="72"/>
  <c r="BS57" i="72" s="1"/>
  <c r="IR252" i="1"/>
  <c r="IR327" i="1"/>
  <c r="S224" i="45"/>
  <c r="BD224" i="45" s="1"/>
  <c r="BP224" i="45" s="1"/>
  <c r="HU288" i="1"/>
  <c r="HB252" i="1"/>
  <c r="GW252" i="1" s="1"/>
  <c r="GJ264" i="1"/>
  <c r="BZ264" i="1"/>
  <c r="GJ262" i="1"/>
  <c r="BZ262" i="1"/>
  <c r="GJ260" i="1"/>
  <c r="BZ260" i="1"/>
  <c r="GJ258" i="1"/>
  <c r="BZ258" i="1"/>
  <c r="GJ256" i="1"/>
  <c r="BZ256" i="1"/>
  <c r="GJ254" i="1"/>
  <c r="BZ254" i="1"/>
  <c r="GJ252" i="1"/>
  <c r="BZ252" i="1"/>
  <c r="GJ250" i="1"/>
  <c r="BZ250" i="1"/>
  <c r="GJ248" i="1"/>
  <c r="BZ248" i="1"/>
  <c r="GJ246" i="1"/>
  <c r="BZ246" i="1"/>
  <c r="GJ244" i="1"/>
  <c r="BZ244" i="1"/>
  <c r="GJ242" i="1"/>
  <c r="BZ242" i="1"/>
  <c r="GJ240" i="1"/>
  <c r="BZ240" i="1"/>
  <c r="GJ238" i="1"/>
  <c r="BZ238" i="1"/>
  <c r="GJ236" i="1"/>
  <c r="BZ236" i="1"/>
  <c r="GJ234" i="1"/>
  <c r="BZ234" i="1"/>
  <c r="GJ232" i="1"/>
  <c r="BZ232" i="1"/>
  <c r="GJ230" i="1"/>
  <c r="BZ230" i="1"/>
  <c r="GJ267" i="1"/>
  <c r="BZ267" i="1"/>
  <c r="AD209" i="45"/>
  <c r="GG290" i="1"/>
  <c r="BY290" i="1" s="1"/>
  <c r="GF291" i="1"/>
  <c r="GC290" i="1"/>
  <c r="BX290" i="1" s="1"/>
  <c r="GB291" i="1"/>
  <c r="HF230" i="1"/>
  <c r="HC230" i="1"/>
  <c r="GX230" i="1" s="1"/>
  <c r="N360" i="51"/>
  <c r="P202" i="45"/>
  <c r="CA266" i="1"/>
  <c r="CE266" i="1"/>
  <c r="IQ327" i="1"/>
  <c r="IQ252" i="1"/>
  <c r="BZ265" i="1"/>
  <c r="GJ265" i="1"/>
  <c r="BZ263" i="1"/>
  <c r="GJ263" i="1"/>
  <c r="BZ261" i="1"/>
  <c r="GJ261" i="1"/>
  <c r="BZ259" i="1"/>
  <c r="GJ259" i="1"/>
  <c r="BZ257" i="1"/>
  <c r="GJ257" i="1"/>
  <c r="BZ255" i="1"/>
  <c r="GJ255" i="1"/>
  <c r="BZ253" i="1"/>
  <c r="GJ253" i="1"/>
  <c r="BZ251" i="1"/>
  <c r="GJ251" i="1"/>
  <c r="BZ249" i="1"/>
  <c r="GJ249" i="1"/>
  <c r="BZ247" i="1"/>
  <c r="GJ247" i="1"/>
  <c r="BZ245" i="1"/>
  <c r="GJ245" i="1"/>
  <c r="BZ243" i="1"/>
  <c r="GJ243" i="1"/>
  <c r="BZ241" i="1"/>
  <c r="GJ241" i="1"/>
  <c r="BZ239" i="1"/>
  <c r="GJ239" i="1"/>
  <c r="BZ237" i="1"/>
  <c r="GJ237" i="1"/>
  <c r="BZ235" i="1"/>
  <c r="GJ235" i="1"/>
  <c r="BZ233" i="1"/>
  <c r="GJ233" i="1"/>
  <c r="BZ231" i="1"/>
  <c r="GJ231" i="1"/>
  <c r="FY268" i="1"/>
  <c r="FX269" i="1"/>
  <c r="BR210" i="45"/>
  <c r="Y210" i="45" s="1"/>
  <c r="BQ211" i="45"/>
  <c r="BN226" i="45"/>
  <c r="X226" i="45" s="1"/>
  <c r="BM227" i="45"/>
  <c r="HP289" i="1"/>
  <c r="HH253" i="1"/>
  <c r="HO289" i="1"/>
  <c r="HG253" i="1"/>
  <c r="CD289" i="1"/>
  <c r="GC291" i="1" l="1"/>
  <c r="BX291" i="1" s="1"/>
  <c r="HO291" i="1" s="1"/>
  <c r="GB292" i="1"/>
  <c r="GC292" i="1" s="1"/>
  <c r="BX292" i="1" s="1"/>
  <c r="GG291" i="1"/>
  <c r="BY291" i="1" s="1"/>
  <c r="HP291" i="1" s="1"/>
  <c r="GF292" i="1"/>
  <c r="GG292" i="1" s="1"/>
  <c r="BY292" i="1" s="1"/>
  <c r="BN227" i="45"/>
  <c r="X227" i="45" s="1"/>
  <c r="BM228" i="45"/>
  <c r="BN228" i="45" s="1"/>
  <c r="X228" i="45" s="1"/>
  <c r="AD210" i="45"/>
  <c r="FY269" i="1"/>
  <c r="FX270" i="1"/>
  <c r="BY195" i="45"/>
  <c r="Z58" i="72"/>
  <c r="BS58" i="72" s="1"/>
  <c r="HC231" i="1"/>
  <c r="GX231" i="1" s="1"/>
  <c r="HF231" i="1"/>
  <c r="N361" i="51"/>
  <c r="P203" i="45"/>
  <c r="AT203" i="45" s="1"/>
  <c r="BH203" i="45" s="1"/>
  <c r="CA267" i="1"/>
  <c r="CE267" i="1"/>
  <c r="P166" i="45"/>
  <c r="CA230" i="1"/>
  <c r="CE230" i="1"/>
  <c r="P168" i="45"/>
  <c r="CA232" i="1"/>
  <c r="CE232" i="1"/>
  <c r="P170" i="45"/>
  <c r="CA234" i="1"/>
  <c r="CE234" i="1"/>
  <c r="P172" i="45"/>
  <c r="CA236" i="1"/>
  <c r="CE236" i="1"/>
  <c r="P174" i="45"/>
  <c r="CA238" i="1"/>
  <c r="CE238" i="1"/>
  <c r="P176" i="45"/>
  <c r="CA240" i="1"/>
  <c r="CE240" i="1"/>
  <c r="P178" i="45"/>
  <c r="CA242" i="1"/>
  <c r="CE242" i="1"/>
  <c r="P180" i="45"/>
  <c r="CA244" i="1"/>
  <c r="CE244" i="1"/>
  <c r="P182" i="45"/>
  <c r="CA246" i="1"/>
  <c r="CE246" i="1"/>
  <c r="P184" i="45"/>
  <c r="CA248" i="1"/>
  <c r="CE248" i="1"/>
  <c r="P186" i="45"/>
  <c r="CA250" i="1"/>
  <c r="CE250" i="1"/>
  <c r="P188" i="45"/>
  <c r="N346" i="51"/>
  <c r="CA252" i="1"/>
  <c r="CE252" i="1"/>
  <c r="P190" i="45"/>
  <c r="N348" i="51"/>
  <c r="CA254" i="1"/>
  <c r="CE254" i="1"/>
  <c r="P192" i="45"/>
  <c r="N350" i="51"/>
  <c r="CA256" i="1"/>
  <c r="CE256" i="1"/>
  <c r="P194" i="45"/>
  <c r="N352" i="51"/>
  <c r="CA258" i="1"/>
  <c r="CE258" i="1"/>
  <c r="P196" i="45"/>
  <c r="N354" i="51"/>
  <c r="CA260" i="1"/>
  <c r="CE260" i="1"/>
  <c r="P198" i="45"/>
  <c r="N356" i="51"/>
  <c r="CA262" i="1"/>
  <c r="CE262" i="1"/>
  <c r="P200" i="45"/>
  <c r="N358" i="51"/>
  <c r="CA264" i="1"/>
  <c r="CE264" i="1"/>
  <c r="HB253" i="1"/>
  <c r="GW253" i="1" s="1"/>
  <c r="S225" i="45"/>
  <c r="BD225" i="45" s="1"/>
  <c r="BP225" i="45" s="1"/>
  <c r="HU289" i="1"/>
  <c r="IQ328" i="1"/>
  <c r="IQ253" i="1"/>
  <c r="IR328" i="1"/>
  <c r="IR253" i="1"/>
  <c r="BR211" i="45"/>
  <c r="Y211" i="45" s="1"/>
  <c r="BQ212" i="45"/>
  <c r="GJ268" i="1"/>
  <c r="BZ268" i="1"/>
  <c r="P167" i="45"/>
  <c r="AT167" i="45" s="1"/>
  <c r="CA231" i="1"/>
  <c r="CE231" i="1"/>
  <c r="P169" i="45"/>
  <c r="AT169" i="45" s="1"/>
  <c r="CA233" i="1"/>
  <c r="CE233" i="1"/>
  <c r="P171" i="45"/>
  <c r="AT171" i="45" s="1"/>
  <c r="CA235" i="1"/>
  <c r="CE235" i="1"/>
  <c r="P173" i="45"/>
  <c r="AT173" i="45" s="1"/>
  <c r="CA237" i="1"/>
  <c r="CE237" i="1"/>
  <c r="P175" i="45"/>
  <c r="AT175" i="45" s="1"/>
  <c r="CA239" i="1"/>
  <c r="CE239" i="1"/>
  <c r="P177" i="45"/>
  <c r="AT177" i="45" s="1"/>
  <c r="CA241" i="1"/>
  <c r="CE241" i="1"/>
  <c r="P179" i="45"/>
  <c r="AT179" i="45" s="1"/>
  <c r="CA243" i="1"/>
  <c r="CE243" i="1"/>
  <c r="P181" i="45"/>
  <c r="AT181" i="45" s="1"/>
  <c r="CA245" i="1"/>
  <c r="CE245" i="1"/>
  <c r="P183" i="45"/>
  <c r="AT183" i="45" s="1"/>
  <c r="CA247" i="1"/>
  <c r="CE247" i="1"/>
  <c r="P185" i="45"/>
  <c r="AT185" i="45" s="1"/>
  <c r="CA249" i="1"/>
  <c r="CE249" i="1"/>
  <c r="P187" i="45"/>
  <c r="N345" i="51"/>
  <c r="CA251" i="1"/>
  <c r="CE251" i="1"/>
  <c r="P189" i="45"/>
  <c r="N347" i="51"/>
  <c r="CA253" i="1"/>
  <c r="CE253" i="1"/>
  <c r="P191" i="45"/>
  <c r="N349" i="51"/>
  <c r="CA255" i="1"/>
  <c r="CE255" i="1"/>
  <c r="P193" i="45"/>
  <c r="N351" i="51"/>
  <c r="CA257" i="1"/>
  <c r="CE257" i="1"/>
  <c r="P195" i="45"/>
  <c r="N353" i="51"/>
  <c r="CA259" i="1"/>
  <c r="CE259" i="1"/>
  <c r="P197" i="45"/>
  <c r="N355" i="51"/>
  <c r="CA261" i="1"/>
  <c r="CE261" i="1"/>
  <c r="P199" i="45"/>
  <c r="N357" i="51"/>
  <c r="CA263" i="1"/>
  <c r="CE263" i="1"/>
  <c r="P201" i="45"/>
  <c r="N359" i="51"/>
  <c r="CA265" i="1"/>
  <c r="CE265" i="1"/>
  <c r="CD290" i="1"/>
  <c r="HG254" i="1"/>
  <c r="HO290" i="1"/>
  <c r="HP290" i="1"/>
  <c r="HH254" i="1"/>
  <c r="HH331" i="1" l="1"/>
  <c r="HH256" i="1"/>
  <c r="HG331" i="1"/>
  <c r="HG256" i="1"/>
  <c r="HH255" i="1"/>
  <c r="CD291" i="1"/>
  <c r="HU291" i="1" s="1"/>
  <c r="HG255" i="1"/>
  <c r="CD292" i="1"/>
  <c r="AT201" i="45"/>
  <c r="BH201" i="45" s="1"/>
  <c r="AT199" i="45"/>
  <c r="BH199" i="45" s="1"/>
  <c r="AT197" i="45"/>
  <c r="BH197" i="45" s="1"/>
  <c r="AT195" i="45"/>
  <c r="BH195" i="45" s="1"/>
  <c r="AT193" i="45"/>
  <c r="BH193" i="45" s="1"/>
  <c r="AT191" i="45"/>
  <c r="BH191" i="45" s="1"/>
  <c r="AT189" i="45"/>
  <c r="BH189" i="45" s="1"/>
  <c r="N362" i="51"/>
  <c r="HF232" i="1"/>
  <c r="HC232" i="1"/>
  <c r="GX232" i="1" s="1"/>
  <c r="P204" i="45"/>
  <c r="AT204" i="45" s="1"/>
  <c r="BH204" i="45" s="1"/>
  <c r="CA268" i="1"/>
  <c r="CE268" i="1"/>
  <c r="BR212" i="45"/>
  <c r="Y212" i="45" s="1"/>
  <c r="BQ213" i="45"/>
  <c r="AT198" i="45"/>
  <c r="BH198" i="45" s="1"/>
  <c r="AT194" i="45"/>
  <c r="BH194" i="45" s="1"/>
  <c r="AT190" i="45"/>
  <c r="BH190" i="45" s="1"/>
  <c r="IR330" i="1"/>
  <c r="IR255" i="1"/>
  <c r="S227" i="45"/>
  <c r="AT202" i="45"/>
  <c r="BH202" i="45" s="1"/>
  <c r="GJ269" i="1"/>
  <c r="BZ269" i="1"/>
  <c r="IR254" i="1"/>
  <c r="IR329" i="1"/>
  <c r="IQ254" i="1"/>
  <c r="IQ329" i="1"/>
  <c r="S226" i="45"/>
  <c r="BD226" i="45" s="1"/>
  <c r="BP226" i="45" s="1"/>
  <c r="HU290" i="1"/>
  <c r="HB254" i="1"/>
  <c r="GW254" i="1" s="1"/>
  <c r="AD211" i="45"/>
  <c r="AT200" i="45"/>
  <c r="BH200" i="45" s="1"/>
  <c r="AT196" i="45"/>
  <c r="BH196" i="45" s="1"/>
  <c r="AT192" i="45"/>
  <c r="BH192" i="45" s="1"/>
  <c r="AT188" i="45"/>
  <c r="BH188" i="45" s="1"/>
  <c r="BI188" i="45" s="1"/>
  <c r="AT186" i="45"/>
  <c r="AT184" i="45"/>
  <c r="AT182" i="45"/>
  <c r="AT180" i="45"/>
  <c r="AT178" i="45"/>
  <c r="AT176" i="45"/>
  <c r="AT174" i="45"/>
  <c r="AT172" i="45"/>
  <c r="AT170" i="45"/>
  <c r="AT168" i="45"/>
  <c r="IQ330" i="1"/>
  <c r="IQ255" i="1"/>
  <c r="FY270" i="1"/>
  <c r="FX271" i="1"/>
  <c r="BY196" i="45"/>
  <c r="Z59" i="72"/>
  <c r="BS59" i="72" s="1"/>
  <c r="HB331" i="1" l="1"/>
  <c r="HB256" i="1"/>
  <c r="GW256" i="1" s="1"/>
  <c r="HB255" i="1"/>
  <c r="GW255" i="1" s="1"/>
  <c r="S228" i="45"/>
  <c r="BD228" i="45" s="1"/>
  <c r="BP228" i="45" s="1"/>
  <c r="FY271" i="1"/>
  <c r="FX272" i="1"/>
  <c r="HC233" i="1"/>
  <c r="GX233" i="1" s="1"/>
  <c r="HF233" i="1"/>
  <c r="N363" i="51"/>
  <c r="P205" i="45"/>
  <c r="AT205" i="45" s="1"/>
  <c r="BH205" i="45" s="1"/>
  <c r="CA269" i="1"/>
  <c r="CE269" i="1"/>
  <c r="AD212" i="45"/>
  <c r="BI189" i="45"/>
  <c r="GJ270" i="1"/>
  <c r="BZ270" i="1"/>
  <c r="BY197" i="45"/>
  <c r="Z60" i="72"/>
  <c r="BS60" i="72" s="1"/>
  <c r="BD227" i="45"/>
  <c r="BP227" i="45" s="1"/>
  <c r="BR213" i="45"/>
  <c r="Y213" i="45" s="1"/>
  <c r="BQ231" i="45"/>
  <c r="BQ214" i="45"/>
  <c r="BR214" i="45" l="1"/>
  <c r="Y214" i="45" s="1"/>
  <c r="BQ215" i="45"/>
  <c r="Y231" i="45"/>
  <c r="AD213" i="45"/>
  <c r="HC234" i="1"/>
  <c r="GX234" i="1" s="1"/>
  <c r="N364" i="51"/>
  <c r="P206" i="45"/>
  <c r="AT206" i="45" s="1"/>
  <c r="BH206" i="45" s="1"/>
  <c r="HF234" i="1"/>
  <c r="CA270" i="1"/>
  <c r="CE270" i="1"/>
  <c r="Z61" i="72"/>
  <c r="BS61" i="72" s="1"/>
  <c r="BY198" i="45"/>
  <c r="FY272" i="1"/>
  <c r="FX273" i="1"/>
  <c r="BI190" i="45"/>
  <c r="BZ271" i="1"/>
  <c r="GJ271" i="1"/>
  <c r="P207" i="45" l="1"/>
  <c r="AT207" i="45" s="1"/>
  <c r="BH207" i="45" s="1"/>
  <c r="HC235" i="1"/>
  <c r="GX235" i="1" s="1"/>
  <c r="N365" i="51"/>
  <c r="HF235" i="1"/>
  <c r="CA271" i="1"/>
  <c r="CE271" i="1"/>
  <c r="BI191" i="45"/>
  <c r="GJ272" i="1"/>
  <c r="BZ272" i="1"/>
  <c r="AD214" i="45"/>
  <c r="FY273" i="1"/>
  <c r="FX274" i="1"/>
  <c r="AD231" i="45"/>
  <c r="Z62" i="72"/>
  <c r="BS62" i="72" s="1"/>
  <c r="BY199" i="45"/>
  <c r="BR215" i="45"/>
  <c r="Y215" i="45" s="1"/>
  <c r="BQ216" i="45"/>
  <c r="AD215" i="45" l="1"/>
  <c r="GJ273" i="1"/>
  <c r="BZ273" i="1"/>
  <c r="P208" i="45"/>
  <c r="AT208" i="45" s="1"/>
  <c r="BH208" i="45" s="1"/>
  <c r="N366" i="51"/>
  <c r="HC236" i="1"/>
  <c r="GX236" i="1" s="1"/>
  <c r="HF236" i="1"/>
  <c r="CA272" i="1"/>
  <c r="CE272" i="1"/>
  <c r="BI192" i="45"/>
  <c r="BR216" i="45"/>
  <c r="Y216" i="45" s="1"/>
  <c r="BQ217" i="45"/>
  <c r="FY274" i="1"/>
  <c r="FX275" i="1"/>
  <c r="Z63" i="72"/>
  <c r="BS63" i="72" s="1"/>
  <c r="BY200" i="45"/>
  <c r="GJ274" i="1" l="1"/>
  <c r="BZ274" i="1"/>
  <c r="BR217" i="45"/>
  <c r="Y217" i="45" s="1"/>
  <c r="BQ218" i="45"/>
  <c r="BI193" i="45"/>
  <c r="FY275" i="1"/>
  <c r="FX276" i="1"/>
  <c r="AD216" i="45"/>
  <c r="HF237" i="1"/>
  <c r="HC237" i="1"/>
  <c r="GX237" i="1" s="1"/>
  <c r="P209" i="45"/>
  <c r="AT209" i="45" s="1"/>
  <c r="BH209" i="45" s="1"/>
  <c r="N367" i="51"/>
  <c r="CA273" i="1"/>
  <c r="CE273" i="1"/>
  <c r="Z64" i="72"/>
  <c r="BS64" i="72" s="1"/>
  <c r="BY201" i="45"/>
  <c r="BY202" i="45" l="1"/>
  <c r="Z65" i="72"/>
  <c r="BS65" i="72" s="1"/>
  <c r="GJ275" i="1"/>
  <c r="BZ275" i="1"/>
  <c r="AD217" i="45"/>
  <c r="FY276" i="1"/>
  <c r="FX277" i="1"/>
  <c r="BI194" i="45"/>
  <c r="BR218" i="45"/>
  <c r="Y218" i="45" s="1"/>
  <c r="BQ219" i="45"/>
  <c r="HF238" i="1"/>
  <c r="HC238" i="1"/>
  <c r="GX238" i="1" s="1"/>
  <c r="N368" i="51"/>
  <c r="P210" i="45"/>
  <c r="AT210" i="45" s="1"/>
  <c r="BH210" i="45" s="1"/>
  <c r="CA274" i="1"/>
  <c r="CE274" i="1"/>
  <c r="BR219" i="45" l="1"/>
  <c r="Y219" i="45" s="1"/>
  <c r="BQ220" i="45"/>
  <c r="BI195" i="45"/>
  <c r="FY277" i="1"/>
  <c r="FX278" i="1"/>
  <c r="BY203" i="45"/>
  <c r="Z66" i="72"/>
  <c r="BS66" i="72" s="1"/>
  <c r="P211" i="45"/>
  <c r="AT211" i="45" s="1"/>
  <c r="BH211" i="45" s="1"/>
  <c r="HF239" i="1"/>
  <c r="N369" i="51"/>
  <c r="HC239" i="1"/>
  <c r="GX239" i="1" s="1"/>
  <c r="CA275" i="1"/>
  <c r="CE275" i="1"/>
  <c r="AD218" i="45"/>
  <c r="GJ276" i="1"/>
  <c r="BZ276" i="1"/>
  <c r="GJ277" i="1" l="1"/>
  <c r="BZ277" i="1"/>
  <c r="AD219" i="45"/>
  <c r="N370" i="51"/>
  <c r="P212" i="45"/>
  <c r="AT212" i="45" s="1"/>
  <c r="BH212" i="45" s="1"/>
  <c r="HC240" i="1"/>
  <c r="GX240" i="1" s="1"/>
  <c r="HF240" i="1"/>
  <c r="CA276" i="1"/>
  <c r="CE276" i="1"/>
  <c r="Z67" i="72"/>
  <c r="BS67" i="72" s="1"/>
  <c r="FY278" i="1"/>
  <c r="FX279" i="1"/>
  <c r="BI196" i="45"/>
  <c r="BR220" i="45"/>
  <c r="Y220" i="45" s="1"/>
  <c r="BQ221" i="45"/>
  <c r="AD220" i="45" l="1"/>
  <c r="GJ278" i="1"/>
  <c r="BZ278" i="1"/>
  <c r="Z68" i="72"/>
  <c r="BS68" i="72" s="1"/>
  <c r="BZ296" i="1"/>
  <c r="HF241" i="1"/>
  <c r="HQ277" i="1"/>
  <c r="N371" i="51"/>
  <c r="P213" i="45"/>
  <c r="AT213" i="45" s="1"/>
  <c r="BH213" i="45" s="1"/>
  <c r="HC241" i="1"/>
  <c r="GX241" i="1" s="1"/>
  <c r="CA277" i="1"/>
  <c r="CA296" i="1" s="1"/>
  <c r="CE277" i="1"/>
  <c r="BR221" i="45"/>
  <c r="Y221" i="45" s="1"/>
  <c r="BQ222" i="45"/>
  <c r="BI197" i="45"/>
  <c r="FY279" i="1"/>
  <c r="FX280" i="1"/>
  <c r="FY280" i="1" l="1"/>
  <c r="FX281" i="1"/>
  <c r="BI198" i="45"/>
  <c r="BR222" i="45"/>
  <c r="Y222" i="45" s="1"/>
  <c r="BQ223" i="45"/>
  <c r="IM241" i="1"/>
  <c r="HR277" i="1"/>
  <c r="HV277" i="1"/>
  <c r="HQ266" i="1"/>
  <c r="HQ252" i="1"/>
  <c r="HQ256" i="1"/>
  <c r="HQ260" i="1"/>
  <c r="HQ264" i="1"/>
  <c r="HQ251" i="1"/>
  <c r="HQ255" i="1"/>
  <c r="HQ259" i="1"/>
  <c r="HQ263" i="1"/>
  <c r="HQ267" i="1"/>
  <c r="HQ230" i="1"/>
  <c r="HQ232" i="1"/>
  <c r="HQ234" i="1"/>
  <c r="HQ236" i="1"/>
  <c r="HQ238" i="1"/>
  <c r="HQ240" i="1"/>
  <c r="HQ242" i="1"/>
  <c r="HQ244" i="1"/>
  <c r="HQ246" i="1"/>
  <c r="HQ248" i="1"/>
  <c r="HQ250" i="1"/>
  <c r="HQ254" i="1"/>
  <c r="HQ258" i="1"/>
  <c r="HQ262" i="1"/>
  <c r="HQ231" i="1"/>
  <c r="HQ233" i="1"/>
  <c r="HQ235" i="1"/>
  <c r="HQ237" i="1"/>
  <c r="HQ239" i="1"/>
  <c r="HQ241" i="1"/>
  <c r="HQ243" i="1"/>
  <c r="HQ245" i="1"/>
  <c r="HQ247" i="1"/>
  <c r="HQ249" i="1"/>
  <c r="HQ253" i="1"/>
  <c r="HQ257" i="1"/>
  <c r="HQ261" i="1"/>
  <c r="HQ265" i="1"/>
  <c r="HQ268" i="1"/>
  <c r="HQ269" i="1"/>
  <c r="HQ270" i="1"/>
  <c r="HQ271" i="1"/>
  <c r="HQ272" i="1"/>
  <c r="HQ273" i="1"/>
  <c r="HQ274" i="1"/>
  <c r="HQ275" i="1"/>
  <c r="HQ276" i="1"/>
  <c r="Z69" i="72"/>
  <c r="BS69" i="72" s="1"/>
  <c r="BZ279" i="1"/>
  <c r="GJ279" i="1"/>
  <c r="AD221" i="45"/>
  <c r="P214" i="45"/>
  <c r="AT214" i="45" s="1"/>
  <c r="BH214" i="45" s="1"/>
  <c r="N372" i="51"/>
  <c r="HF242" i="1"/>
  <c r="HC242" i="1"/>
  <c r="GX242" i="1" s="1"/>
  <c r="HQ278" i="1"/>
  <c r="CA278" i="1"/>
  <c r="CE278" i="1"/>
  <c r="IM242" i="1" l="1"/>
  <c r="HR278" i="1"/>
  <c r="HV278" i="1"/>
  <c r="Z70" i="72"/>
  <c r="BS70" i="72" s="1"/>
  <c r="IM240" i="1"/>
  <c r="HR276" i="1"/>
  <c r="HV276" i="1"/>
  <c r="IM238" i="1"/>
  <c r="HR274" i="1"/>
  <c r="HV274" i="1"/>
  <c r="IM236" i="1"/>
  <c r="HR272" i="1"/>
  <c r="HV272" i="1"/>
  <c r="IM234" i="1"/>
  <c r="HR270" i="1"/>
  <c r="HV270" i="1"/>
  <c r="IM232" i="1"/>
  <c r="HR268" i="1"/>
  <c r="HV268" i="1"/>
  <c r="HR261" i="1"/>
  <c r="HV261" i="1"/>
  <c r="HR253" i="1"/>
  <c r="HV253" i="1"/>
  <c r="HR247" i="1"/>
  <c r="HV247" i="1"/>
  <c r="HR243" i="1"/>
  <c r="HV243" i="1"/>
  <c r="HR239" i="1"/>
  <c r="HV239" i="1"/>
  <c r="HR235" i="1"/>
  <c r="HV235" i="1"/>
  <c r="HR231" i="1"/>
  <c r="HV231" i="1"/>
  <c r="HR258" i="1"/>
  <c r="HV258" i="1"/>
  <c r="HR250" i="1"/>
  <c r="HV250" i="1"/>
  <c r="HR246" i="1"/>
  <c r="HV246" i="1"/>
  <c r="HR242" i="1"/>
  <c r="HV242" i="1"/>
  <c r="HR238" i="1"/>
  <c r="HV238" i="1"/>
  <c r="HR234" i="1"/>
  <c r="HV234" i="1"/>
  <c r="HR230" i="1"/>
  <c r="HV230" i="1"/>
  <c r="HR263" i="1"/>
  <c r="HV263" i="1"/>
  <c r="HR255" i="1"/>
  <c r="HV255" i="1"/>
  <c r="HR264" i="1"/>
  <c r="HV264" i="1"/>
  <c r="HR256" i="1"/>
  <c r="HV256" i="1"/>
  <c r="IM230" i="1"/>
  <c r="HR266" i="1"/>
  <c r="HV266" i="1"/>
  <c r="BR223" i="45"/>
  <c r="Y223" i="45" s="1"/>
  <c r="BQ224" i="45"/>
  <c r="BI199" i="45"/>
  <c r="FY281" i="1"/>
  <c r="FX282" i="1"/>
  <c r="P215" i="45"/>
  <c r="AT215" i="45" s="1"/>
  <c r="BH215" i="45" s="1"/>
  <c r="HC243" i="1"/>
  <c r="GX243" i="1" s="1"/>
  <c r="HQ279" i="1"/>
  <c r="HF243" i="1"/>
  <c r="N373" i="51"/>
  <c r="CA279" i="1"/>
  <c r="CE279" i="1"/>
  <c r="IM239" i="1"/>
  <c r="HR275" i="1"/>
  <c r="HV275" i="1"/>
  <c r="IM237" i="1"/>
  <c r="HR273" i="1"/>
  <c r="HV273" i="1"/>
  <c r="IM235" i="1"/>
  <c r="HR271" i="1"/>
  <c r="HV271" i="1"/>
  <c r="IM233" i="1"/>
  <c r="HR269" i="1"/>
  <c r="HV269" i="1"/>
  <c r="HR265" i="1"/>
  <c r="HV265" i="1"/>
  <c r="HR257" i="1"/>
  <c r="HV257" i="1"/>
  <c r="HR249" i="1"/>
  <c r="HV249" i="1"/>
  <c r="HR245" i="1"/>
  <c r="HV245" i="1"/>
  <c r="HR241" i="1"/>
  <c r="HV241" i="1"/>
  <c r="HR237" i="1"/>
  <c r="HV237" i="1"/>
  <c r="HR233" i="1"/>
  <c r="HV233" i="1"/>
  <c r="HR262" i="1"/>
  <c r="HV262" i="1"/>
  <c r="HR254" i="1"/>
  <c r="HV254" i="1"/>
  <c r="HR248" i="1"/>
  <c r="HV248" i="1"/>
  <c r="HR244" i="1"/>
  <c r="HV244" i="1"/>
  <c r="HR240" i="1"/>
  <c r="HV240" i="1"/>
  <c r="HR236" i="1"/>
  <c r="HV236" i="1"/>
  <c r="HR232" i="1"/>
  <c r="HV232" i="1"/>
  <c r="IM231" i="1"/>
  <c r="HR267" i="1"/>
  <c r="HV267" i="1"/>
  <c r="HR259" i="1"/>
  <c r="HV259" i="1"/>
  <c r="HR251" i="1"/>
  <c r="HV251" i="1"/>
  <c r="HR260" i="1"/>
  <c r="HV260" i="1"/>
  <c r="HR252" i="1"/>
  <c r="HV252" i="1"/>
  <c r="IH241" i="1"/>
  <c r="IP241" i="1"/>
  <c r="AD222" i="45"/>
  <c r="BZ280" i="1"/>
  <c r="GJ280" i="1"/>
  <c r="IP231" i="1" l="1"/>
  <c r="IH231" i="1"/>
  <c r="IH235" i="1"/>
  <c r="IP235" i="1"/>
  <c r="IP239" i="1"/>
  <c r="IH239" i="1"/>
  <c r="BZ281" i="1"/>
  <c r="GJ281" i="1"/>
  <c r="AD223" i="45"/>
  <c r="IP230" i="1"/>
  <c r="IH230" i="1"/>
  <c r="IP234" i="1"/>
  <c r="IH234" i="1"/>
  <c r="IP238" i="1"/>
  <c r="IH238" i="1"/>
  <c r="IP242" i="1"/>
  <c r="IH242" i="1"/>
  <c r="N374" i="51"/>
  <c r="P216" i="45"/>
  <c r="AT216" i="45" s="1"/>
  <c r="BH216" i="45" s="1"/>
  <c r="HC244" i="1"/>
  <c r="GX244" i="1" s="1"/>
  <c r="HQ280" i="1"/>
  <c r="HF244" i="1"/>
  <c r="CA280" i="1"/>
  <c r="CE280" i="1"/>
  <c r="Z71" i="72"/>
  <c r="BS71" i="72" s="1"/>
  <c r="IH233" i="1"/>
  <c r="IP233" i="1"/>
  <c r="IP237" i="1"/>
  <c r="IH237" i="1"/>
  <c r="IM243" i="1"/>
  <c r="HR279" i="1"/>
  <c r="HV279" i="1"/>
  <c r="FY282" i="1"/>
  <c r="FX283" i="1"/>
  <c r="BI200" i="45"/>
  <c r="BR224" i="45"/>
  <c r="Y224" i="45" s="1"/>
  <c r="BQ225" i="45"/>
  <c r="IP232" i="1"/>
  <c r="IH232" i="1"/>
  <c r="IP236" i="1"/>
  <c r="IH236" i="1"/>
  <c r="IP240" i="1"/>
  <c r="IH240" i="1"/>
  <c r="BR225" i="45" l="1"/>
  <c r="Y225" i="45" s="1"/>
  <c r="BQ226" i="45"/>
  <c r="BI201" i="45"/>
  <c r="FY283" i="1"/>
  <c r="FX284" i="1"/>
  <c r="IM244" i="1"/>
  <c r="HR280" i="1"/>
  <c r="HV280" i="1"/>
  <c r="Z72" i="72"/>
  <c r="BS72" i="72" s="1"/>
  <c r="HF245" i="1"/>
  <c r="P217" i="45"/>
  <c r="AT217" i="45" s="1"/>
  <c r="BH217" i="45" s="1"/>
  <c r="N375" i="51"/>
  <c r="HC245" i="1"/>
  <c r="GX245" i="1" s="1"/>
  <c r="HQ281" i="1"/>
  <c r="CA281" i="1"/>
  <c r="CE281" i="1"/>
  <c r="AD224" i="45"/>
  <c r="BZ282" i="1"/>
  <c r="GJ282" i="1"/>
  <c r="IP243" i="1"/>
  <c r="IH243" i="1"/>
  <c r="Z73" i="72" l="1"/>
  <c r="BS73" i="72" s="1"/>
  <c r="IH244" i="1"/>
  <c r="IP244" i="1"/>
  <c r="GJ283" i="1"/>
  <c r="BZ283" i="1"/>
  <c r="AD225" i="45"/>
  <c r="N376" i="51"/>
  <c r="HF246" i="1"/>
  <c r="HQ282" i="1"/>
  <c r="HC246" i="1"/>
  <c r="GX246" i="1" s="1"/>
  <c r="P218" i="45"/>
  <c r="AT218" i="45" s="1"/>
  <c r="BH218" i="45" s="1"/>
  <c r="CA282" i="1"/>
  <c r="CE282" i="1"/>
  <c r="IM245" i="1"/>
  <c r="HR281" i="1"/>
  <c r="HV281" i="1"/>
  <c r="FY284" i="1"/>
  <c r="FX285" i="1"/>
  <c r="BI202" i="45"/>
  <c r="BR226" i="45"/>
  <c r="Y226" i="45" s="1"/>
  <c r="BQ227" i="45"/>
  <c r="BR227" i="45" l="1"/>
  <c r="Y227" i="45" s="1"/>
  <c r="AD227" i="45" s="1"/>
  <c r="BQ228" i="45"/>
  <c r="BR228" i="45" s="1"/>
  <c r="Y228" i="45" s="1"/>
  <c r="AD226" i="45"/>
  <c r="GJ284" i="1"/>
  <c r="BZ284" i="1"/>
  <c r="BI230" i="45"/>
  <c r="BI203" i="45"/>
  <c r="FY285" i="1"/>
  <c r="FX286" i="1"/>
  <c r="IH245" i="1"/>
  <c r="IP245" i="1"/>
  <c r="Z74" i="72"/>
  <c r="BS74" i="72" s="1"/>
  <c r="IM246" i="1"/>
  <c r="HR282" i="1"/>
  <c r="HV282" i="1"/>
  <c r="HF247" i="1"/>
  <c r="P219" i="45"/>
  <c r="AT219" i="45" s="1"/>
  <c r="BH219" i="45" s="1"/>
  <c r="N377" i="51"/>
  <c r="HC247" i="1"/>
  <c r="GX247" i="1" s="1"/>
  <c r="HQ283" i="1"/>
  <c r="CA283" i="1"/>
  <c r="CE283" i="1"/>
  <c r="AD228" i="45" l="1"/>
  <c r="Z77" i="72" s="1"/>
  <c r="IM247" i="1"/>
  <c r="HR283" i="1"/>
  <c r="HV283" i="1"/>
  <c r="IH246" i="1"/>
  <c r="IP246" i="1"/>
  <c r="FY286" i="1"/>
  <c r="FX287" i="1"/>
  <c r="BJ203" i="45"/>
  <c r="Z203" i="45" s="1"/>
  <c r="BI204" i="45"/>
  <c r="Z76" i="72"/>
  <c r="GJ285" i="1"/>
  <c r="BZ285" i="1"/>
  <c r="BJ202" i="45"/>
  <c r="Z202" i="45" s="1"/>
  <c r="BJ171" i="45"/>
  <c r="BJ177" i="45"/>
  <c r="BJ186" i="45"/>
  <c r="BJ168" i="45"/>
  <c r="BJ181" i="45"/>
  <c r="BJ182" i="45"/>
  <c r="BJ172" i="45"/>
  <c r="BJ185" i="45"/>
  <c r="BJ167" i="45"/>
  <c r="BJ176" i="45"/>
  <c r="BJ174" i="45"/>
  <c r="BJ180" i="45"/>
  <c r="BJ170" i="45"/>
  <c r="BJ175" i="45"/>
  <c r="BJ184" i="45"/>
  <c r="BJ166" i="45"/>
  <c r="BJ179" i="45"/>
  <c r="BJ169" i="45"/>
  <c r="BJ178" i="45"/>
  <c r="BJ183" i="45"/>
  <c r="BJ173" i="45"/>
  <c r="BJ187" i="45"/>
  <c r="Z187" i="45" s="1"/>
  <c r="BJ188" i="45"/>
  <c r="Z188" i="45" s="1"/>
  <c r="BJ189" i="45"/>
  <c r="Z189" i="45" s="1"/>
  <c r="BJ190" i="45"/>
  <c r="Z190" i="45" s="1"/>
  <c r="BJ191" i="45"/>
  <c r="Z191" i="45" s="1"/>
  <c r="BJ192" i="45"/>
  <c r="Z192" i="45" s="1"/>
  <c r="BJ193" i="45"/>
  <c r="Z193" i="45" s="1"/>
  <c r="BJ194" i="45"/>
  <c r="Z194" i="45" s="1"/>
  <c r="BJ195" i="45"/>
  <c r="Z195" i="45" s="1"/>
  <c r="BJ196" i="45"/>
  <c r="Z196" i="45" s="1"/>
  <c r="BJ197" i="45"/>
  <c r="Z197" i="45" s="1"/>
  <c r="BJ198" i="45"/>
  <c r="Z198" i="45" s="1"/>
  <c r="BJ199" i="45"/>
  <c r="Z199" i="45" s="1"/>
  <c r="BJ200" i="45"/>
  <c r="Z200" i="45" s="1"/>
  <c r="BJ201" i="45"/>
  <c r="Z201" i="45" s="1"/>
  <c r="HF248" i="1"/>
  <c r="P220" i="45"/>
  <c r="AT220" i="45" s="1"/>
  <c r="BH220" i="45" s="1"/>
  <c r="N378" i="51"/>
  <c r="HQ284" i="1"/>
  <c r="HC248" i="1"/>
  <c r="GX248" i="1" s="1"/>
  <c r="CA284" i="1"/>
  <c r="CE284" i="1"/>
  <c r="Z75" i="72"/>
  <c r="BS75" i="72" s="1"/>
  <c r="BS77" i="72" l="1"/>
  <c r="IM248" i="1"/>
  <c r="HR284" i="1"/>
  <c r="HV284" i="1"/>
  <c r="N50" i="72"/>
  <c r="AA201" i="45"/>
  <c r="N48" i="72"/>
  <c r="AA199" i="45"/>
  <c r="N46" i="72"/>
  <c r="AA197" i="45"/>
  <c r="N44" i="72"/>
  <c r="AA195" i="45"/>
  <c r="N42" i="72"/>
  <c r="AA193" i="45"/>
  <c r="N40" i="72"/>
  <c r="AA191" i="45"/>
  <c r="N38" i="72"/>
  <c r="AA189" i="45"/>
  <c r="N36" i="72"/>
  <c r="BG36" i="72" s="1"/>
  <c r="AA187" i="45"/>
  <c r="N51" i="72"/>
  <c r="BG51" i="72" s="1"/>
  <c r="BZ188" i="45"/>
  <c r="AA202" i="45"/>
  <c r="HQ285" i="1"/>
  <c r="HF249" i="1"/>
  <c r="N379" i="51"/>
  <c r="P221" i="45"/>
  <c r="AT221" i="45" s="1"/>
  <c r="BH221" i="45" s="1"/>
  <c r="HC249" i="1"/>
  <c r="GX249" i="1" s="1"/>
  <c r="CA285" i="1"/>
  <c r="CE285" i="1"/>
  <c r="BJ204" i="45"/>
  <c r="Z204" i="45" s="1"/>
  <c r="BI205" i="45"/>
  <c r="GJ286" i="1"/>
  <c r="BZ286" i="1"/>
  <c r="IP247" i="1"/>
  <c r="IH247" i="1"/>
  <c r="N49" i="72"/>
  <c r="BG49" i="72" s="1"/>
  <c r="AA200" i="45"/>
  <c r="N47" i="72"/>
  <c r="BG47" i="72" s="1"/>
  <c r="AA198" i="45"/>
  <c r="N45" i="72"/>
  <c r="BG45" i="72" s="1"/>
  <c r="AA196" i="45"/>
  <c r="N43" i="72"/>
  <c r="BG43" i="72" s="1"/>
  <c r="AA194" i="45"/>
  <c r="N41" i="72"/>
  <c r="BG41" i="72" s="1"/>
  <c r="AA192" i="45"/>
  <c r="N39" i="72"/>
  <c r="BG39" i="72" s="1"/>
  <c r="AA190" i="45"/>
  <c r="N37" i="72"/>
  <c r="BG37" i="72" s="1"/>
  <c r="AA188" i="45"/>
  <c r="BS76" i="72"/>
  <c r="N52" i="72"/>
  <c r="BZ189" i="45"/>
  <c r="AA203" i="45"/>
  <c r="FY287" i="1"/>
  <c r="FX288" i="1"/>
  <c r="BG52" i="72" l="1"/>
  <c r="FY288" i="1"/>
  <c r="FX289" i="1"/>
  <c r="N53" i="72"/>
  <c r="BG53" i="72" s="1"/>
  <c r="BZ190" i="45"/>
  <c r="AA204" i="45"/>
  <c r="IM249" i="1"/>
  <c r="HR285" i="1"/>
  <c r="HV285" i="1"/>
  <c r="BG40" i="72"/>
  <c r="BG44" i="72"/>
  <c r="BG48" i="72"/>
  <c r="BZ287" i="1"/>
  <c r="GJ287" i="1"/>
  <c r="P222" i="45"/>
  <c r="AT222" i="45" s="1"/>
  <c r="BH222" i="45" s="1"/>
  <c r="HC250" i="1"/>
  <c r="GX250" i="1" s="1"/>
  <c r="HQ286" i="1"/>
  <c r="HF250" i="1"/>
  <c r="N380" i="51"/>
  <c r="CA286" i="1"/>
  <c r="CE286" i="1"/>
  <c r="BJ205" i="45"/>
  <c r="Z205" i="45" s="1"/>
  <c r="BI206" i="45"/>
  <c r="BG38" i="72"/>
  <c r="BG42" i="72"/>
  <c r="BG46" i="72"/>
  <c r="BG50" i="72"/>
  <c r="IP248" i="1"/>
  <c r="IH248" i="1"/>
  <c r="BJ206" i="45" l="1"/>
  <c r="Z206" i="45" s="1"/>
  <c r="BI207" i="45"/>
  <c r="FY289" i="1"/>
  <c r="FX290" i="1"/>
  <c r="N54" i="72"/>
  <c r="BG54" i="72" s="1"/>
  <c r="BZ191" i="45"/>
  <c r="AA205" i="45"/>
  <c r="IM250" i="1"/>
  <c r="HR286" i="1"/>
  <c r="HV286" i="1"/>
  <c r="IL250" i="1" s="1"/>
  <c r="IG250" i="1" s="1"/>
  <c r="HQ287" i="1"/>
  <c r="HC251" i="1"/>
  <c r="GX251" i="1" s="1"/>
  <c r="N381" i="51"/>
  <c r="P223" i="45"/>
  <c r="AT223" i="45" s="1"/>
  <c r="BH223" i="45" s="1"/>
  <c r="HF251" i="1"/>
  <c r="CA287" i="1"/>
  <c r="CE287" i="1"/>
  <c r="IP249" i="1"/>
  <c r="IH249" i="1"/>
  <c r="BZ288" i="1"/>
  <c r="GJ288" i="1"/>
  <c r="D364" i="1"/>
  <c r="W364" i="1"/>
  <c r="U330" i="1"/>
  <c r="S336" i="1"/>
  <c r="Q350" i="1"/>
  <c r="O333" i="1"/>
  <c r="M340" i="1"/>
  <c r="K339" i="1"/>
  <c r="I338" i="1"/>
  <c r="D337" i="1"/>
  <c r="S337" i="1"/>
  <c r="I360" i="1"/>
  <c r="Q360" i="1"/>
  <c r="N328" i="1"/>
  <c r="V328" i="1"/>
  <c r="M343" i="1"/>
  <c r="U343" i="1"/>
  <c r="J358" i="1"/>
  <c r="R358" i="1"/>
  <c r="I357" i="1"/>
  <c r="U364" i="1"/>
  <c r="Q336" i="1"/>
  <c r="M333" i="1"/>
  <c r="I339" i="1"/>
  <c r="W338" i="1"/>
  <c r="E360" i="1"/>
  <c r="I328" i="1"/>
  <c r="V343" i="1"/>
  <c r="S358" i="1"/>
  <c r="O357" i="1"/>
  <c r="W357" i="1"/>
  <c r="L365" i="1"/>
  <c r="T365" i="1"/>
  <c r="K332" i="1"/>
  <c r="S332" i="1"/>
  <c r="E363" i="1"/>
  <c r="P363" i="1"/>
  <c r="Q364" i="1"/>
  <c r="M336" i="1"/>
  <c r="I333" i="1"/>
  <c r="W340" i="1"/>
  <c r="S338" i="1"/>
  <c r="V360" i="1"/>
  <c r="S328" i="1"/>
  <c r="P343" i="1"/>
  <c r="Q358" i="1"/>
  <c r="N357" i="1"/>
  <c r="V357" i="1"/>
  <c r="M365" i="1"/>
  <c r="U365" i="1"/>
  <c r="J332" i="1"/>
  <c r="R332" i="1"/>
  <c r="I363" i="1"/>
  <c r="Q363" i="1"/>
  <c r="N345" i="1"/>
  <c r="V345" i="1"/>
  <c r="U345" i="1"/>
  <c r="M335" i="1"/>
  <c r="U335" i="1"/>
  <c r="J366" i="1"/>
  <c r="R366" i="1"/>
  <c r="I346" i="1"/>
  <c r="Q346" i="1"/>
  <c r="N362" i="1"/>
  <c r="V362" i="1"/>
  <c r="M329" i="1"/>
  <c r="U329" i="1"/>
  <c r="J334" i="1"/>
  <c r="R334" i="1"/>
  <c r="I356" i="1"/>
  <c r="Q356" i="1"/>
  <c r="N355" i="1"/>
  <c r="V355" i="1"/>
  <c r="M354" i="1"/>
  <c r="U354" i="1"/>
  <c r="J361" i="1"/>
  <c r="R361" i="1"/>
  <c r="I344" i="1"/>
  <c r="S364" i="1"/>
  <c r="Q330" i="1"/>
  <c r="O336" i="1"/>
  <c r="M350" i="1"/>
  <c r="K333" i="1"/>
  <c r="I340" i="1"/>
  <c r="D339" i="1"/>
  <c r="W339" i="1"/>
  <c r="U338" i="1"/>
  <c r="Q337" i="1"/>
  <c r="D360" i="1"/>
  <c r="O360" i="1"/>
  <c r="W360" i="1"/>
  <c r="L328" i="1"/>
  <c r="T328" i="1"/>
  <c r="K343" i="1"/>
  <c r="S343" i="1"/>
  <c r="E358" i="1"/>
  <c r="P358" i="1"/>
  <c r="D357" i="1"/>
  <c r="M364" i="1"/>
  <c r="I336" i="1"/>
  <c r="W350" i="1"/>
  <c r="S340" i="1"/>
  <c r="O338" i="1"/>
  <c r="V337" i="1"/>
  <c r="T360" i="1"/>
  <c r="U328" i="1"/>
  <c r="R343" i="1"/>
  <c r="O358" i="1"/>
  <c r="L357" i="1"/>
  <c r="U357" i="1"/>
  <c r="J365" i="1"/>
  <c r="R365" i="1"/>
  <c r="I332" i="1"/>
  <c r="Q332" i="1"/>
  <c r="N363" i="1"/>
  <c r="I364" i="1"/>
  <c r="W330" i="1"/>
  <c r="S350" i="1"/>
  <c r="O340" i="1"/>
  <c r="K338" i="1"/>
  <c r="T337" i="1"/>
  <c r="R360" i="1"/>
  <c r="O328" i="1"/>
  <c r="L343" i="1"/>
  <c r="M358" i="1"/>
  <c r="J357" i="1"/>
  <c r="T357" i="1"/>
  <c r="K365" i="1"/>
  <c r="S365" i="1"/>
  <c r="E332" i="1"/>
  <c r="P332" i="1"/>
  <c r="D363" i="1"/>
  <c r="O363" i="1"/>
  <c r="W363" i="1"/>
  <c r="L345" i="1"/>
  <c r="T345" i="1"/>
  <c r="Q345" i="1"/>
  <c r="K335" i="1"/>
  <c r="S335" i="1"/>
  <c r="E366" i="1"/>
  <c r="P366" i="1"/>
  <c r="D346" i="1"/>
  <c r="O346" i="1"/>
  <c r="W346" i="1"/>
  <c r="L362" i="1"/>
  <c r="T362" i="1"/>
  <c r="K329" i="1"/>
  <c r="S329" i="1"/>
  <c r="E334" i="1"/>
  <c r="P334" i="1"/>
  <c r="D356" i="1"/>
  <c r="O356" i="1"/>
  <c r="W356" i="1"/>
  <c r="L355" i="1"/>
  <c r="T355" i="1"/>
  <c r="K354" i="1"/>
  <c r="S354" i="1"/>
  <c r="E361" i="1"/>
  <c r="P361" i="1"/>
  <c r="D344" i="1"/>
  <c r="M344" i="1"/>
  <c r="U344" i="1"/>
  <c r="J359" i="1"/>
  <c r="R359" i="1"/>
  <c r="I327" i="1"/>
  <c r="Q327" i="1"/>
  <c r="N326" i="1"/>
  <c r="V326" i="1"/>
  <c r="M341" i="1"/>
  <c r="U341" i="1"/>
  <c r="E347" i="1"/>
  <c r="P347" i="1"/>
  <c r="P348" i="1"/>
  <c r="N342" i="1"/>
  <c r="M342" i="1"/>
  <c r="V363" i="1"/>
  <c r="S345" i="1"/>
  <c r="J335" i="1"/>
  <c r="R335" i="1"/>
  <c r="I366" i="1"/>
  <c r="Q366" i="1"/>
  <c r="N346" i="1"/>
  <c r="V346" i="1"/>
  <c r="M362" i="1"/>
  <c r="U362" i="1"/>
  <c r="J329" i="1"/>
  <c r="R329" i="1"/>
  <c r="I334" i="1"/>
  <c r="Q334" i="1"/>
  <c r="N356" i="1"/>
  <c r="V356" i="1"/>
  <c r="M355" i="1"/>
  <c r="U355" i="1"/>
  <c r="J354" i="1"/>
  <c r="R354" i="1"/>
  <c r="I361" i="1"/>
  <c r="Q361" i="1"/>
  <c r="N344" i="1"/>
  <c r="V344" i="1"/>
  <c r="M359" i="1"/>
  <c r="U359" i="1"/>
  <c r="J327" i="1"/>
  <c r="R327" i="1"/>
  <c r="I326" i="1"/>
  <c r="Q326" i="1"/>
  <c r="N341" i="1"/>
  <c r="V341" i="1"/>
  <c r="K347" i="1"/>
  <c r="S347" i="1"/>
  <c r="V352" i="1"/>
  <c r="E342" i="1"/>
  <c r="Q342" i="1"/>
  <c r="E331" i="1"/>
  <c r="Q331" i="1"/>
  <c r="U349" i="1"/>
  <c r="L349" i="1"/>
  <c r="J352" i="1"/>
  <c r="J349" i="1"/>
  <c r="D353" i="1"/>
  <c r="Q351" i="1"/>
  <c r="S349" i="1"/>
  <c r="T349" i="1"/>
  <c r="W352" i="1"/>
  <c r="W349" i="1"/>
  <c r="I331" i="1"/>
  <c r="R331" i="1"/>
  <c r="V353" i="1"/>
  <c r="J351" i="1"/>
  <c r="K349" i="1"/>
  <c r="M351" i="1"/>
  <c r="N349" i="1"/>
  <c r="T348" i="1"/>
  <c r="I348" i="1"/>
  <c r="R351" i="1"/>
  <c r="S353" i="1"/>
  <c r="N351" i="1"/>
  <c r="E338" i="1"/>
  <c r="J339" i="1"/>
  <c r="L340" i="1"/>
  <c r="N333" i="1"/>
  <c r="S344" i="1"/>
  <c r="E359" i="1"/>
  <c r="P359" i="1"/>
  <c r="D327" i="1"/>
  <c r="O327" i="1"/>
  <c r="W327" i="1"/>
  <c r="L326" i="1"/>
  <c r="T326" i="1"/>
  <c r="K341" i="1"/>
  <c r="S341" i="1"/>
  <c r="N347" i="1"/>
  <c r="W347" i="1"/>
  <c r="E353" i="1"/>
  <c r="K342" i="1"/>
  <c r="U342" i="1"/>
  <c r="O345" i="1"/>
  <c r="E335" i="1"/>
  <c r="P335" i="1"/>
  <c r="D366" i="1"/>
  <c r="O366" i="1"/>
  <c r="W366" i="1"/>
  <c r="L346" i="1"/>
  <c r="T346" i="1"/>
  <c r="K362" i="1"/>
  <c r="S362" i="1"/>
  <c r="E329" i="1"/>
  <c r="P329" i="1"/>
  <c r="D334" i="1"/>
  <c r="O334" i="1"/>
  <c r="W334" i="1"/>
  <c r="L356" i="1"/>
  <c r="T356" i="1"/>
  <c r="K355" i="1"/>
  <c r="S355" i="1"/>
  <c r="E354" i="1"/>
  <c r="P354" i="1"/>
  <c r="D361" i="1"/>
  <c r="O361" i="1"/>
  <c r="W361" i="1"/>
  <c r="L344" i="1"/>
  <c r="T344" i="1"/>
  <c r="K359" i="1"/>
  <c r="S359" i="1"/>
  <c r="E327" i="1"/>
  <c r="P327" i="1"/>
  <c r="D326" i="1"/>
  <c r="O326" i="1"/>
  <c r="W326" i="1"/>
  <c r="L341" i="1"/>
  <c r="T341" i="1"/>
  <c r="I347" i="1"/>
  <c r="Q347" i="1"/>
  <c r="N348" i="1"/>
  <c r="O342" i="1"/>
  <c r="N331" i="1"/>
  <c r="W348" i="1"/>
  <c r="M353" i="1"/>
  <c r="Q348" i="1"/>
  <c r="P352" i="1"/>
  <c r="O348" i="1"/>
  <c r="L352" i="1"/>
  <c r="P351" i="1"/>
  <c r="M349" i="1"/>
  <c r="J353" i="1"/>
  <c r="Q353" i="1"/>
  <c r="D331" i="1"/>
  <c r="O331" i="1"/>
  <c r="O352" i="1"/>
  <c r="T353" i="1"/>
  <c r="I352" i="1"/>
  <c r="I351" i="1"/>
  <c r="D352" i="1"/>
  <c r="L353" i="1"/>
  <c r="D349" i="1"/>
  <c r="V348" i="1"/>
  <c r="K348" i="1"/>
  <c r="M352" i="1"/>
  <c r="J337" i="1"/>
  <c r="L338" i="1"/>
  <c r="N339" i="1"/>
  <c r="P340" i="1"/>
  <c r="O364" i="1"/>
  <c r="M330" i="1"/>
  <c r="K336" i="1"/>
  <c r="I350" i="1"/>
  <c r="D333" i="1"/>
  <c r="W333" i="1"/>
  <c r="U340" i="1"/>
  <c r="S339" i="1"/>
  <c r="Q338" i="1"/>
  <c r="O337" i="1"/>
  <c r="W337" i="1"/>
  <c r="M360" i="1"/>
  <c r="U360" i="1"/>
  <c r="J328" i="1"/>
  <c r="R328" i="1"/>
  <c r="I343" i="1"/>
  <c r="Q343" i="1"/>
  <c r="N358" i="1"/>
  <c r="V358" i="1"/>
  <c r="M357" i="1"/>
  <c r="S330" i="1"/>
  <c r="O350" i="1"/>
  <c r="K340" i="1"/>
  <c r="D338" i="1"/>
  <c r="R337" i="1"/>
  <c r="P360" i="1"/>
  <c r="Q328" i="1"/>
  <c r="N343" i="1"/>
  <c r="K358" i="1"/>
  <c r="E357" i="1"/>
  <c r="S357" i="1"/>
  <c r="E365" i="1"/>
  <c r="P365" i="1"/>
  <c r="D332" i="1"/>
  <c r="O332" i="1"/>
  <c r="W332" i="1"/>
  <c r="L363" i="1"/>
  <c r="T363" i="1"/>
  <c r="O330" i="1"/>
  <c r="K350" i="1"/>
  <c r="D340" i="1"/>
  <c r="U339" i="1"/>
  <c r="P337" i="1"/>
  <c r="N360" i="1"/>
  <c r="K328" i="1"/>
  <c r="E343" i="1"/>
  <c r="I358" i="1"/>
  <c r="R357" i="1"/>
  <c r="I365" i="1"/>
  <c r="Q365" i="1"/>
  <c r="N332" i="1"/>
  <c r="V332" i="1"/>
  <c r="M363" i="1"/>
  <c r="U363" i="1"/>
  <c r="J345" i="1"/>
  <c r="R345" i="1"/>
  <c r="M345" i="1"/>
  <c r="I335" i="1"/>
  <c r="Q335" i="1"/>
  <c r="N366" i="1"/>
  <c r="V366" i="1"/>
  <c r="M346" i="1"/>
  <c r="U346" i="1"/>
  <c r="J362" i="1"/>
  <c r="R362" i="1"/>
  <c r="I329" i="1"/>
  <c r="Q329" i="1"/>
  <c r="N334" i="1"/>
  <c r="V334" i="1"/>
  <c r="M356" i="1"/>
  <c r="U356" i="1"/>
  <c r="J355" i="1"/>
  <c r="R355" i="1"/>
  <c r="I354" i="1"/>
  <c r="Q354" i="1"/>
  <c r="N361" i="1"/>
  <c r="V361" i="1"/>
  <c r="K364" i="1"/>
  <c r="I330" i="1"/>
  <c r="D336" i="1"/>
  <c r="W336" i="1"/>
  <c r="U350" i="1"/>
  <c r="S333" i="1"/>
  <c r="Q340" i="1"/>
  <c r="O339" i="1"/>
  <c r="M338" i="1"/>
  <c r="K337" i="1"/>
  <c r="U337" i="1"/>
  <c r="K360" i="1"/>
  <c r="S360" i="1"/>
  <c r="E328" i="1"/>
  <c r="P328" i="1"/>
  <c r="D343" i="1"/>
  <c r="O343" i="1"/>
  <c r="W343" i="1"/>
  <c r="L358" i="1"/>
  <c r="T358" i="1"/>
  <c r="K357" i="1"/>
  <c r="K330" i="1"/>
  <c r="D350" i="1"/>
  <c r="U333" i="1"/>
  <c r="Q339" i="1"/>
  <c r="M337" i="1"/>
  <c r="L360" i="1"/>
  <c r="M328" i="1"/>
  <c r="J343" i="1"/>
  <c r="D358" i="1"/>
  <c r="W358" i="1"/>
  <c r="Q357" i="1"/>
  <c r="N365" i="1"/>
  <c r="V365" i="1"/>
  <c r="M332" i="1"/>
  <c r="U332" i="1"/>
  <c r="J363" i="1"/>
  <c r="R363" i="1"/>
  <c r="D330" i="1"/>
  <c r="U336" i="1"/>
  <c r="Q333" i="1"/>
  <c r="M339" i="1"/>
  <c r="I337" i="1"/>
  <c r="J360" i="1"/>
  <c r="D328" i="1"/>
  <c r="W328" i="1"/>
  <c r="T343" i="1"/>
  <c r="U358" i="1"/>
  <c r="P357" i="1"/>
  <c r="D365" i="1"/>
  <c r="O365" i="1"/>
  <c r="W365" i="1"/>
  <c r="L332" i="1"/>
  <c r="T332" i="1"/>
  <c r="K363" i="1"/>
  <c r="S363" i="1"/>
  <c r="E345" i="1"/>
  <c r="P345" i="1"/>
  <c r="I345" i="1"/>
  <c r="D335" i="1"/>
  <c r="O335" i="1"/>
  <c r="W335" i="1"/>
  <c r="L366" i="1"/>
  <c r="T366" i="1"/>
  <c r="K346" i="1"/>
  <c r="S346" i="1"/>
  <c r="E362" i="1"/>
  <c r="P362" i="1"/>
  <c r="D329" i="1"/>
  <c r="O329" i="1"/>
  <c r="W329" i="1"/>
  <c r="L334" i="1"/>
  <c r="T334" i="1"/>
  <c r="K356" i="1"/>
  <c r="S356" i="1"/>
  <c r="E355" i="1"/>
  <c r="P355" i="1"/>
  <c r="D354" i="1"/>
  <c r="O354" i="1"/>
  <c r="W354" i="1"/>
  <c r="L361" i="1"/>
  <c r="T361" i="1"/>
  <c r="K344" i="1"/>
  <c r="Q344" i="1"/>
  <c r="N359" i="1"/>
  <c r="V359" i="1"/>
  <c r="M327" i="1"/>
  <c r="U327" i="1"/>
  <c r="J326" i="1"/>
  <c r="R326" i="1"/>
  <c r="I341" i="1"/>
  <c r="Q341" i="1"/>
  <c r="L351" i="1"/>
  <c r="L347" i="1"/>
  <c r="U347" i="1"/>
  <c r="P331" i="1"/>
  <c r="I342" i="1"/>
  <c r="R342" i="1"/>
  <c r="K345" i="1"/>
  <c r="N335" i="1"/>
  <c r="V335" i="1"/>
  <c r="M366" i="1"/>
  <c r="U366" i="1"/>
  <c r="J346" i="1"/>
  <c r="R346" i="1"/>
  <c r="I362" i="1"/>
  <c r="Q362" i="1"/>
  <c r="N329" i="1"/>
  <c r="V329" i="1"/>
  <c r="M334" i="1"/>
  <c r="U334" i="1"/>
  <c r="J356" i="1"/>
  <c r="R356" i="1"/>
  <c r="I355" i="1"/>
  <c r="Q355" i="1"/>
  <c r="N354" i="1"/>
  <c r="V354" i="1"/>
  <c r="M361" i="1"/>
  <c r="U361" i="1"/>
  <c r="J344" i="1"/>
  <c r="R344" i="1"/>
  <c r="I359" i="1"/>
  <c r="Q359" i="1"/>
  <c r="N327" i="1"/>
  <c r="V327" i="1"/>
  <c r="M326" i="1"/>
  <c r="U326" i="1"/>
  <c r="J341" i="1"/>
  <c r="R341" i="1"/>
  <c r="D347" i="1"/>
  <c r="O347" i="1"/>
  <c r="E352" i="1"/>
  <c r="P349" i="1"/>
  <c r="L342" i="1"/>
  <c r="W342" i="1"/>
  <c r="L331" i="1"/>
  <c r="V331" i="1"/>
  <c r="E351" i="1"/>
  <c r="T352" i="1"/>
  <c r="T351" i="1"/>
  <c r="E349" i="1"/>
  <c r="E348" i="1"/>
  <c r="Q352" i="1"/>
  <c r="N352" i="1"/>
  <c r="V349" i="1"/>
  <c r="K353" i="1"/>
  <c r="T331" i="1"/>
  <c r="M331" i="1"/>
  <c r="W331" i="1"/>
  <c r="R348" i="1"/>
  <c r="D348" i="1"/>
  <c r="U353" i="1"/>
  <c r="R352" i="1"/>
  <c r="Q349" i="1"/>
  <c r="R349" i="1"/>
  <c r="W351" i="1"/>
  <c r="O349" i="1"/>
  <c r="M348" i="1"/>
  <c r="N337" i="1"/>
  <c r="P338" i="1"/>
  <c r="R339" i="1"/>
  <c r="T340" i="1"/>
  <c r="V333" i="1"/>
  <c r="O344" i="1"/>
  <c r="W344" i="1"/>
  <c r="L359" i="1"/>
  <c r="T359" i="1"/>
  <c r="K327" i="1"/>
  <c r="S327" i="1"/>
  <c r="E326" i="1"/>
  <c r="P326" i="1"/>
  <c r="D341" i="1"/>
  <c r="O341" i="1"/>
  <c r="W341" i="1"/>
  <c r="J347" i="1"/>
  <c r="R347" i="1"/>
  <c r="S342" i="1"/>
  <c r="D342" i="1"/>
  <c r="P342" i="1"/>
  <c r="D345" i="1"/>
  <c r="W345" i="1"/>
  <c r="L335" i="1"/>
  <c r="T335" i="1"/>
  <c r="K366" i="1"/>
  <c r="S366" i="1"/>
  <c r="E346" i="1"/>
  <c r="P346" i="1"/>
  <c r="D362" i="1"/>
  <c r="O362" i="1"/>
  <c r="W362" i="1"/>
  <c r="L329" i="1"/>
  <c r="T329" i="1"/>
  <c r="K334" i="1"/>
  <c r="S334" i="1"/>
  <c r="E356" i="1"/>
  <c r="P356" i="1"/>
  <c r="D355" i="1"/>
  <c r="O355" i="1"/>
  <c r="W355" i="1"/>
  <c r="L354" i="1"/>
  <c r="T354" i="1"/>
  <c r="K361" i="1"/>
  <c r="S361" i="1"/>
  <c r="E344" i="1"/>
  <c r="P344" i="1"/>
  <c r="D359" i="1"/>
  <c r="O359" i="1"/>
  <c r="W359" i="1"/>
  <c r="L327" i="1"/>
  <c r="T327" i="1"/>
  <c r="K326" i="1"/>
  <c r="S326" i="1"/>
  <c r="E341" i="1"/>
  <c r="P341" i="1"/>
  <c r="T347" i="1"/>
  <c r="M347" i="1"/>
  <c r="V347" i="1"/>
  <c r="K352" i="1"/>
  <c r="J342" i="1"/>
  <c r="T342" i="1"/>
  <c r="J331" i="1"/>
  <c r="S331" i="1"/>
  <c r="R353" i="1"/>
  <c r="L348" i="1"/>
  <c r="K351" i="1"/>
  <c r="U352" i="1"/>
  <c r="J348" i="1"/>
  <c r="U351" i="1"/>
  <c r="O353" i="1"/>
  <c r="I349" i="1"/>
  <c r="S351" i="1"/>
  <c r="V342" i="1"/>
  <c r="K331" i="1"/>
  <c r="U331" i="1"/>
  <c r="S348" i="1"/>
  <c r="V351" i="1"/>
  <c r="I353" i="1"/>
  <c r="W353" i="1"/>
  <c r="D351" i="1"/>
  <c r="P353" i="1"/>
  <c r="U348" i="1"/>
  <c r="S352" i="1"/>
  <c r="N353" i="1"/>
  <c r="O351" i="1"/>
  <c r="T338" i="1"/>
  <c r="V339" i="1"/>
  <c r="E340" i="1"/>
  <c r="R333" i="1"/>
  <c r="T350" i="1"/>
  <c r="V336" i="1"/>
  <c r="E330" i="1"/>
  <c r="J364" i="1"/>
  <c r="R338" i="1"/>
  <c r="T339" i="1"/>
  <c r="V340" i="1"/>
  <c r="E333" i="1"/>
  <c r="J350" i="1"/>
  <c r="L336" i="1"/>
  <c r="N330" i="1"/>
  <c r="P364" i="1"/>
  <c r="E336" i="1"/>
  <c r="L364" i="1"/>
  <c r="P350" i="1"/>
  <c r="R336" i="1"/>
  <c r="T330" i="1"/>
  <c r="V364" i="1"/>
  <c r="L337" i="1"/>
  <c r="N338" i="1"/>
  <c r="P339" i="1"/>
  <c r="R340" i="1"/>
  <c r="V350" i="1"/>
  <c r="R330" i="1"/>
  <c r="J333" i="1"/>
  <c r="L350" i="1"/>
  <c r="N336" i="1"/>
  <c r="P330" i="1"/>
  <c r="R364" i="1"/>
  <c r="E337" i="1"/>
  <c r="J338" i="1"/>
  <c r="L339" i="1"/>
  <c r="N340" i="1"/>
  <c r="P333" i="1"/>
  <c r="R350" i="1"/>
  <c r="T336" i="1"/>
  <c r="V330" i="1"/>
  <c r="E364" i="1"/>
  <c r="J330" i="1"/>
  <c r="E350" i="1"/>
  <c r="J336" i="1"/>
  <c r="L330" i="1"/>
  <c r="N364" i="1"/>
  <c r="V338" i="1"/>
  <c r="E339" i="1"/>
  <c r="J340" i="1"/>
  <c r="L333" i="1"/>
  <c r="N350" i="1"/>
  <c r="P336" i="1"/>
  <c r="T364" i="1"/>
  <c r="T333" i="1"/>
  <c r="AK350" i="1" l="1"/>
  <c r="N201" i="1"/>
  <c r="N411" i="1"/>
  <c r="N127" i="1"/>
  <c r="AK364" i="1"/>
  <c r="N425" i="1"/>
  <c r="N215" i="1"/>
  <c r="N141" i="1"/>
  <c r="AS330" i="1"/>
  <c r="V391" i="1"/>
  <c r="V107" i="1"/>
  <c r="V181" i="1"/>
  <c r="AK340" i="1"/>
  <c r="N117" i="1"/>
  <c r="N191" i="1"/>
  <c r="N401" i="1"/>
  <c r="AO364" i="1"/>
  <c r="R141" i="1"/>
  <c r="R425" i="1"/>
  <c r="R215" i="1"/>
  <c r="AG333" i="1"/>
  <c r="J184" i="1"/>
  <c r="J110" i="1"/>
  <c r="J394" i="1"/>
  <c r="AM339" i="1"/>
  <c r="P190" i="1"/>
  <c r="P400" i="1"/>
  <c r="P116" i="1"/>
  <c r="AQ330" i="1"/>
  <c r="T181" i="1"/>
  <c r="T391" i="1"/>
  <c r="T107" i="1"/>
  <c r="AB336" i="1"/>
  <c r="E113" i="1"/>
  <c r="E187" i="1"/>
  <c r="E397" i="1"/>
  <c r="AG350" i="1"/>
  <c r="J127" i="1"/>
  <c r="J411" i="1"/>
  <c r="J201" i="1"/>
  <c r="C340" i="1"/>
  <c r="U74" i="54"/>
  <c r="AQ339" i="1"/>
  <c r="T116" i="1"/>
  <c r="T400" i="1"/>
  <c r="T190" i="1"/>
  <c r="AG364" i="1"/>
  <c r="J425" i="1"/>
  <c r="J141" i="1"/>
  <c r="J215" i="1"/>
  <c r="U70" i="54"/>
  <c r="C336" i="1"/>
  <c r="AQ350" i="1"/>
  <c r="T201" i="1"/>
  <c r="T411" i="1"/>
  <c r="T127" i="1"/>
  <c r="AB340" i="1"/>
  <c r="E191" i="1"/>
  <c r="E401" i="1"/>
  <c r="E117" i="1"/>
  <c r="AS339" i="1"/>
  <c r="V190" i="1"/>
  <c r="V400" i="1"/>
  <c r="V116" i="1"/>
  <c r="AL351" i="1"/>
  <c r="O202" i="1"/>
  <c r="O412" i="1"/>
  <c r="O128" i="1"/>
  <c r="AP352" i="1"/>
  <c r="S129" i="1"/>
  <c r="S203" i="1"/>
  <c r="S413" i="1"/>
  <c r="AM353" i="1"/>
  <c r="P414" i="1"/>
  <c r="P204" i="1"/>
  <c r="P130" i="1"/>
  <c r="AT353" i="1"/>
  <c r="W130" i="1"/>
  <c r="W204" i="1"/>
  <c r="W414" i="1"/>
  <c r="AS351" i="1"/>
  <c r="V128" i="1"/>
  <c r="V202" i="1"/>
  <c r="V412" i="1"/>
  <c r="AR331" i="1"/>
  <c r="U182" i="1"/>
  <c r="U108" i="1"/>
  <c r="U392" i="1"/>
  <c r="AS342" i="1"/>
  <c r="V403" i="1"/>
  <c r="V193" i="1"/>
  <c r="V119" i="1"/>
  <c r="AF349" i="1"/>
  <c r="I200" i="1"/>
  <c r="I126" i="1"/>
  <c r="I410" i="1"/>
  <c r="AR351" i="1"/>
  <c r="U128" i="1"/>
  <c r="U202" i="1"/>
  <c r="U412" i="1"/>
  <c r="AR352" i="1"/>
  <c r="U129" i="1"/>
  <c r="U413" i="1"/>
  <c r="U203" i="1"/>
  <c r="AI348" i="1"/>
  <c r="L199" i="1"/>
  <c r="L125" i="1"/>
  <c r="L409" i="1"/>
  <c r="AP331" i="1"/>
  <c r="S392" i="1"/>
  <c r="S182" i="1"/>
  <c r="S108" i="1"/>
  <c r="AQ342" i="1"/>
  <c r="T403" i="1"/>
  <c r="T193" i="1"/>
  <c r="T119" i="1"/>
  <c r="AH352" i="1"/>
  <c r="K129" i="1"/>
  <c r="K203" i="1"/>
  <c r="K413" i="1"/>
  <c r="AJ347" i="1"/>
  <c r="M198" i="1"/>
  <c r="M124" i="1"/>
  <c r="M408" i="1"/>
  <c r="AM341" i="1"/>
  <c r="AM370" i="1" s="1"/>
  <c r="BK367" i="1" s="1"/>
  <c r="DA470" i="1" s="1"/>
  <c r="P192" i="1"/>
  <c r="P118" i="1"/>
  <c r="P402" i="1"/>
  <c r="AP326" i="1"/>
  <c r="S103" i="1"/>
  <c r="S387" i="1"/>
  <c r="S177" i="1"/>
  <c r="AQ327" i="1"/>
  <c r="T178" i="1"/>
  <c r="T388" i="1"/>
  <c r="T104" i="1"/>
  <c r="AT359" i="1"/>
  <c r="W210" i="1"/>
  <c r="W420" i="1"/>
  <c r="W136" i="1"/>
  <c r="AA359" i="1"/>
  <c r="D136" i="1"/>
  <c r="D420" i="1"/>
  <c r="D210" i="1"/>
  <c r="AB344" i="1"/>
  <c r="E195" i="1"/>
  <c r="E405" i="1"/>
  <c r="E121" i="1"/>
  <c r="AH361" i="1"/>
  <c r="K212" i="1"/>
  <c r="K138" i="1"/>
  <c r="K422" i="1"/>
  <c r="AI354" i="1"/>
  <c r="L415" i="1"/>
  <c r="L205" i="1"/>
  <c r="L131" i="1"/>
  <c r="AL355" i="1"/>
  <c r="O206" i="1"/>
  <c r="O416" i="1"/>
  <c r="O132" i="1"/>
  <c r="AM356" i="1"/>
  <c r="BK356" i="1" s="1"/>
  <c r="P133" i="1"/>
  <c r="P417" i="1"/>
  <c r="P207" i="1"/>
  <c r="AP334" i="1"/>
  <c r="S111" i="1"/>
  <c r="S395" i="1"/>
  <c r="S185" i="1"/>
  <c r="AQ329" i="1"/>
  <c r="T180" i="1"/>
  <c r="T106" i="1"/>
  <c r="T390" i="1"/>
  <c r="AT362" i="1"/>
  <c r="W423" i="1"/>
  <c r="W139" i="1"/>
  <c r="W213" i="1"/>
  <c r="AA362" i="1"/>
  <c r="D139" i="1"/>
  <c r="D213" i="1"/>
  <c r="D423" i="1"/>
  <c r="AB346" i="1"/>
  <c r="E407" i="1"/>
  <c r="E197" i="1"/>
  <c r="E123" i="1"/>
  <c r="AH366" i="1"/>
  <c r="K143" i="1"/>
  <c r="K427" i="1"/>
  <c r="K217" i="1"/>
  <c r="AI335" i="1"/>
  <c r="L112" i="1"/>
  <c r="L186" i="1"/>
  <c r="L396" i="1"/>
  <c r="AA345" i="1"/>
  <c r="D122" i="1"/>
  <c r="D196" i="1"/>
  <c r="D406" i="1"/>
  <c r="AA342" i="1"/>
  <c r="D193" i="1"/>
  <c r="D119" i="1"/>
  <c r="D403" i="1"/>
  <c r="AO347" i="1"/>
  <c r="R198" i="1"/>
  <c r="R408" i="1"/>
  <c r="R124" i="1"/>
  <c r="AT341" i="1"/>
  <c r="AT370" i="1" s="1"/>
  <c r="BR367" i="1" s="1"/>
  <c r="EZ470" i="1" s="1"/>
  <c r="W192" i="1"/>
  <c r="W118" i="1"/>
  <c r="W402" i="1"/>
  <c r="AA341" i="1"/>
  <c r="D118" i="1"/>
  <c r="D192" i="1"/>
  <c r="D402" i="1"/>
  <c r="AB326" i="1"/>
  <c r="E387" i="1"/>
  <c r="E177" i="1"/>
  <c r="E103" i="1"/>
  <c r="AH327" i="1"/>
  <c r="K104" i="1"/>
  <c r="K178" i="1"/>
  <c r="K388" i="1"/>
  <c r="AI359" i="1"/>
  <c r="L136" i="1"/>
  <c r="L420" i="1"/>
  <c r="L210" i="1"/>
  <c r="AL344" i="1"/>
  <c r="O121" i="1"/>
  <c r="O405" i="1"/>
  <c r="O195" i="1"/>
  <c r="AQ340" i="1"/>
  <c r="T191" i="1"/>
  <c r="T401" i="1"/>
  <c r="T117" i="1"/>
  <c r="AM338" i="1"/>
  <c r="BK338" i="1" s="1"/>
  <c r="P399" i="1"/>
  <c r="P115" i="1"/>
  <c r="P189" i="1"/>
  <c r="AJ348" i="1"/>
  <c r="M125" i="1"/>
  <c r="M409" i="1"/>
  <c r="M199" i="1"/>
  <c r="AT351" i="1"/>
  <c r="BR351" i="1" s="1"/>
  <c r="W202" i="1"/>
  <c r="W412" i="1"/>
  <c r="W128" i="1"/>
  <c r="AN349" i="1"/>
  <c r="Q410" i="1"/>
  <c r="Q200" i="1"/>
  <c r="Q126" i="1"/>
  <c r="AR353" i="1"/>
  <c r="U204" i="1"/>
  <c r="U414" i="1"/>
  <c r="U130" i="1"/>
  <c r="AO348" i="1"/>
  <c r="R125" i="1"/>
  <c r="R199" i="1"/>
  <c r="R409" i="1"/>
  <c r="AJ331" i="1"/>
  <c r="M392" i="1"/>
  <c r="M182" i="1"/>
  <c r="M108" i="1"/>
  <c r="AH353" i="1"/>
  <c r="K130" i="1"/>
  <c r="K414" i="1"/>
  <c r="K204" i="1"/>
  <c r="AK352" i="1"/>
  <c r="N203" i="1"/>
  <c r="N129" i="1"/>
  <c r="N413" i="1"/>
  <c r="AB348" i="1"/>
  <c r="E409" i="1"/>
  <c r="E199" i="1"/>
  <c r="E125" i="1"/>
  <c r="AQ351" i="1"/>
  <c r="T202" i="1"/>
  <c r="T128" i="1"/>
  <c r="T412" i="1"/>
  <c r="AB351" i="1"/>
  <c r="E128" i="1"/>
  <c r="E412" i="1"/>
  <c r="E202" i="1"/>
  <c r="AI331" i="1"/>
  <c r="L182" i="1"/>
  <c r="L392" i="1"/>
  <c r="L108" i="1"/>
  <c r="AI342" i="1"/>
  <c r="L119" i="1"/>
  <c r="L403" i="1"/>
  <c r="L193" i="1"/>
  <c r="AB352" i="1"/>
  <c r="E129" i="1"/>
  <c r="E413" i="1"/>
  <c r="E203" i="1"/>
  <c r="AA347" i="1"/>
  <c r="D124" i="1"/>
  <c r="D408" i="1"/>
  <c r="D198" i="1"/>
  <c r="AG341" i="1"/>
  <c r="J402" i="1"/>
  <c r="J118" i="1"/>
  <c r="J192" i="1"/>
  <c r="AJ326" i="1"/>
  <c r="M177" i="1"/>
  <c r="M387" i="1"/>
  <c r="M103" i="1"/>
  <c r="AK327" i="1"/>
  <c r="N178" i="1"/>
  <c r="N104" i="1"/>
  <c r="N388" i="1"/>
  <c r="AN359" i="1"/>
  <c r="Q420" i="1"/>
  <c r="Q210" i="1"/>
  <c r="Q136" i="1"/>
  <c r="AO344" i="1"/>
  <c r="R405" i="1"/>
  <c r="R195" i="1"/>
  <c r="R121" i="1"/>
  <c r="AR361" i="1"/>
  <c r="U212" i="1"/>
  <c r="U422" i="1"/>
  <c r="U138" i="1"/>
  <c r="AS354" i="1"/>
  <c r="V131" i="1"/>
  <c r="V415" i="1"/>
  <c r="V205" i="1"/>
  <c r="U88" i="54"/>
  <c r="C354" i="1"/>
  <c r="AF355" i="1"/>
  <c r="I132" i="1"/>
  <c r="I416" i="1"/>
  <c r="I206" i="1"/>
  <c r="AG356" i="1"/>
  <c r="J417" i="1"/>
  <c r="J207" i="1"/>
  <c r="J133" i="1"/>
  <c r="AJ334" i="1"/>
  <c r="M185" i="1"/>
  <c r="M395" i="1"/>
  <c r="M111" i="1"/>
  <c r="AK329" i="1"/>
  <c r="N390" i="1"/>
  <c r="N180" i="1"/>
  <c r="N106" i="1"/>
  <c r="AN362" i="1"/>
  <c r="Q139" i="1"/>
  <c r="Q423" i="1"/>
  <c r="Q213" i="1"/>
  <c r="AO346" i="1"/>
  <c r="R123" i="1"/>
  <c r="R407" i="1"/>
  <c r="R197" i="1"/>
  <c r="AR366" i="1"/>
  <c r="U427" i="1"/>
  <c r="U217" i="1"/>
  <c r="U143" i="1"/>
  <c r="AS335" i="1"/>
  <c r="V112" i="1"/>
  <c r="V186" i="1"/>
  <c r="V396" i="1"/>
  <c r="U69" i="54"/>
  <c r="C335" i="1"/>
  <c r="AO342" i="1"/>
  <c r="R403" i="1"/>
  <c r="R193" i="1"/>
  <c r="R119" i="1"/>
  <c r="AM331" i="1"/>
  <c r="BK331" i="1" s="1"/>
  <c r="P392" i="1"/>
  <c r="P108" i="1"/>
  <c r="P182" i="1"/>
  <c r="AI347" i="1"/>
  <c r="L124" i="1"/>
  <c r="L198" i="1"/>
  <c r="L408" i="1"/>
  <c r="AN341" i="1"/>
  <c r="AN370" i="1" s="1"/>
  <c r="BL367" i="1" s="1"/>
  <c r="DH470" i="1" s="1"/>
  <c r="Q402" i="1"/>
  <c r="Q192" i="1"/>
  <c r="Q118" i="1"/>
  <c r="AO326" i="1"/>
  <c r="R177" i="1"/>
  <c r="R387" i="1"/>
  <c r="R103" i="1"/>
  <c r="AR327" i="1"/>
  <c r="U388" i="1"/>
  <c r="U104" i="1"/>
  <c r="U178" i="1"/>
  <c r="AS359" i="1"/>
  <c r="V210" i="1"/>
  <c r="V136" i="1"/>
  <c r="V420" i="1"/>
  <c r="C359" i="1"/>
  <c r="U93" i="54"/>
  <c r="AH344" i="1"/>
  <c r="K405" i="1"/>
  <c r="K195" i="1"/>
  <c r="K121" i="1"/>
  <c r="AI361" i="1"/>
  <c r="L138" i="1"/>
  <c r="L212" i="1"/>
  <c r="L422" i="1"/>
  <c r="AL354" i="1"/>
  <c r="O205" i="1"/>
  <c r="O131" i="1"/>
  <c r="O415" i="1"/>
  <c r="AM355" i="1"/>
  <c r="BK355" i="1" s="1"/>
  <c r="P206" i="1"/>
  <c r="P416" i="1"/>
  <c r="P132" i="1"/>
  <c r="AP356" i="1"/>
  <c r="S207" i="1"/>
  <c r="S133" i="1"/>
  <c r="S417" i="1"/>
  <c r="AQ334" i="1"/>
  <c r="T185" i="1"/>
  <c r="T395" i="1"/>
  <c r="T111" i="1"/>
  <c r="AT329" i="1"/>
  <c r="BR329" i="1" s="1"/>
  <c r="W390" i="1"/>
  <c r="W180" i="1"/>
  <c r="W106" i="1"/>
  <c r="AA329" i="1"/>
  <c r="D180" i="1"/>
  <c r="D106" i="1"/>
  <c r="D390" i="1"/>
  <c r="AB362" i="1"/>
  <c r="E213" i="1"/>
  <c r="E423" i="1"/>
  <c r="E139" i="1"/>
  <c r="AH346" i="1"/>
  <c r="K407" i="1"/>
  <c r="K123" i="1"/>
  <c r="K197" i="1"/>
  <c r="AI366" i="1"/>
  <c r="L143" i="1"/>
  <c r="L427" i="1"/>
  <c r="L217" i="1"/>
  <c r="AL335" i="1"/>
  <c r="O186" i="1"/>
  <c r="O396" i="1"/>
  <c r="O112" i="1"/>
  <c r="AF345" i="1"/>
  <c r="I406" i="1"/>
  <c r="I122" i="1"/>
  <c r="I196" i="1"/>
  <c r="AB345" i="1"/>
  <c r="E122" i="1"/>
  <c r="E406" i="1"/>
  <c r="E196" i="1"/>
  <c r="AH363" i="1"/>
  <c r="K424" i="1"/>
  <c r="K214" i="1"/>
  <c r="K140" i="1"/>
  <c r="AI332" i="1"/>
  <c r="L183" i="1"/>
  <c r="L109" i="1"/>
  <c r="L393" i="1"/>
  <c r="AL365" i="1"/>
  <c r="O426" i="1"/>
  <c r="O142" i="1"/>
  <c r="O216" i="1"/>
  <c r="AM357" i="1"/>
  <c r="BK357" i="1" s="1"/>
  <c r="P208" i="1"/>
  <c r="P418" i="1"/>
  <c r="P134" i="1"/>
  <c r="AQ343" i="1"/>
  <c r="T120" i="1"/>
  <c r="T404" i="1"/>
  <c r="T194" i="1"/>
  <c r="AA328" i="1"/>
  <c r="D389" i="1"/>
  <c r="D179" i="1"/>
  <c r="D105" i="1"/>
  <c r="AF337" i="1"/>
  <c r="I188" i="1"/>
  <c r="I114" i="1"/>
  <c r="I398" i="1"/>
  <c r="AN333" i="1"/>
  <c r="BL333" i="1" s="1"/>
  <c r="Q184" i="1"/>
  <c r="Q110" i="1"/>
  <c r="Q394" i="1"/>
  <c r="AA330" i="1"/>
  <c r="D181" i="1"/>
  <c r="D107" i="1"/>
  <c r="D391" i="1"/>
  <c r="AG363" i="1"/>
  <c r="J214" i="1"/>
  <c r="J140" i="1"/>
  <c r="J424" i="1"/>
  <c r="AJ332" i="1"/>
  <c r="M183" i="1"/>
  <c r="M393" i="1"/>
  <c r="M109" i="1"/>
  <c r="AK365" i="1"/>
  <c r="N216" i="1"/>
  <c r="N426" i="1"/>
  <c r="N142" i="1"/>
  <c r="AN357" i="1"/>
  <c r="BL357" i="1" s="1"/>
  <c r="Q134" i="1"/>
  <c r="Q418" i="1"/>
  <c r="Q208" i="1"/>
  <c r="AA358" i="1"/>
  <c r="D419" i="1"/>
  <c r="D209" i="1"/>
  <c r="D135" i="1"/>
  <c r="AJ328" i="1"/>
  <c r="M389" i="1"/>
  <c r="M105" i="1"/>
  <c r="M179" i="1"/>
  <c r="AJ337" i="1"/>
  <c r="M188" i="1"/>
  <c r="M398" i="1"/>
  <c r="M114" i="1"/>
  <c r="AR333" i="1"/>
  <c r="U184" i="1"/>
  <c r="U110" i="1"/>
  <c r="U394" i="1"/>
  <c r="AH330" i="1"/>
  <c r="K391" i="1"/>
  <c r="K181" i="1"/>
  <c r="K107" i="1"/>
  <c r="AQ358" i="1"/>
  <c r="T419" i="1"/>
  <c r="T209" i="1"/>
  <c r="T135" i="1"/>
  <c r="AT343" i="1"/>
  <c r="BR343" i="1" s="1"/>
  <c r="W404" i="1"/>
  <c r="W194" i="1"/>
  <c r="W120" i="1"/>
  <c r="AA343" i="1"/>
  <c r="D120" i="1"/>
  <c r="D404" i="1"/>
  <c r="D194" i="1"/>
  <c r="AB328" i="1"/>
  <c r="E389" i="1"/>
  <c r="E179" i="1"/>
  <c r="E105" i="1"/>
  <c r="AH360" i="1"/>
  <c r="K421" i="1"/>
  <c r="K211" i="1"/>
  <c r="K137" i="1"/>
  <c r="AH337" i="1"/>
  <c r="K114" i="1"/>
  <c r="K398" i="1"/>
  <c r="K188" i="1"/>
  <c r="AL339" i="1"/>
  <c r="O116" i="1"/>
  <c r="O400" i="1"/>
  <c r="O190" i="1"/>
  <c r="AP333" i="1"/>
  <c r="S110" i="1"/>
  <c r="S394" i="1"/>
  <c r="S184" i="1"/>
  <c r="AT336" i="1"/>
  <c r="BR336" i="1" s="1"/>
  <c r="W397" i="1"/>
  <c r="W113" i="1"/>
  <c r="W187" i="1"/>
  <c r="AF330" i="1"/>
  <c r="I391" i="1"/>
  <c r="I107" i="1"/>
  <c r="I181" i="1"/>
  <c r="U83" i="54"/>
  <c r="C349" i="1"/>
  <c r="AK361" i="1"/>
  <c r="N422" i="1"/>
  <c r="N138" i="1"/>
  <c r="N212" i="1"/>
  <c r="AN354" i="1"/>
  <c r="BL354" i="1" s="1"/>
  <c r="Q415" i="1"/>
  <c r="Q131" i="1"/>
  <c r="Q205" i="1"/>
  <c r="AO355" i="1"/>
  <c r="R132" i="1"/>
  <c r="R416" i="1"/>
  <c r="R206" i="1"/>
  <c r="AR356" i="1"/>
  <c r="U417" i="1"/>
  <c r="U207" i="1"/>
  <c r="U133" i="1"/>
  <c r="AS334" i="1"/>
  <c r="V185" i="1"/>
  <c r="V395" i="1"/>
  <c r="V111" i="1"/>
  <c r="U68" i="54"/>
  <c r="C334" i="1"/>
  <c r="AF329" i="1"/>
  <c r="I180" i="1"/>
  <c r="I106" i="1"/>
  <c r="I390" i="1"/>
  <c r="AG362" i="1"/>
  <c r="J423" i="1"/>
  <c r="J213" i="1"/>
  <c r="J139" i="1"/>
  <c r="AJ346" i="1"/>
  <c r="M197" i="1"/>
  <c r="M123" i="1"/>
  <c r="M407" i="1"/>
  <c r="AK366" i="1"/>
  <c r="N217" i="1"/>
  <c r="N427" i="1"/>
  <c r="N143" i="1"/>
  <c r="AN335" i="1"/>
  <c r="BL335" i="1" s="1"/>
  <c r="Q186" i="1"/>
  <c r="Q112" i="1"/>
  <c r="Q396" i="1"/>
  <c r="AJ345" i="1"/>
  <c r="M122" i="1"/>
  <c r="M196" i="1"/>
  <c r="M406" i="1"/>
  <c r="AG345" i="1"/>
  <c r="J406" i="1"/>
  <c r="J122" i="1"/>
  <c r="J196" i="1"/>
  <c r="AJ363" i="1"/>
  <c r="M214" i="1"/>
  <c r="M140" i="1"/>
  <c r="M424" i="1"/>
  <c r="AK332" i="1"/>
  <c r="N393" i="1"/>
  <c r="N183" i="1"/>
  <c r="N109" i="1"/>
  <c r="AN365" i="1"/>
  <c r="BL365" i="1" s="1"/>
  <c r="Q216" i="1"/>
  <c r="Q142" i="1"/>
  <c r="Q426" i="1"/>
  <c r="AO357" i="1"/>
  <c r="R134" i="1"/>
  <c r="R208" i="1"/>
  <c r="R418" i="1"/>
  <c r="AF358" i="1"/>
  <c r="I209" i="1"/>
  <c r="I419" i="1"/>
  <c r="I135" i="1"/>
  <c r="AH328" i="1"/>
  <c r="K179" i="1"/>
  <c r="K105" i="1"/>
  <c r="K389" i="1"/>
  <c r="AM337" i="1"/>
  <c r="BK337" i="1" s="1"/>
  <c r="P188" i="1"/>
  <c r="P398" i="1"/>
  <c r="P114" i="1"/>
  <c r="AA340" i="1"/>
  <c r="D117" i="1"/>
  <c r="D401" i="1"/>
  <c r="D191" i="1"/>
  <c r="AL330" i="1"/>
  <c r="O181" i="1"/>
  <c r="O107" i="1"/>
  <c r="O391" i="1"/>
  <c r="AI363" i="1"/>
  <c r="L140" i="1"/>
  <c r="L424" i="1"/>
  <c r="L214" i="1"/>
  <c r="AL332" i="1"/>
  <c r="O183" i="1"/>
  <c r="O109" i="1"/>
  <c r="O393" i="1"/>
  <c r="AM365" i="1"/>
  <c r="BK365" i="1" s="1"/>
  <c r="P142" i="1"/>
  <c r="P426" i="1"/>
  <c r="P216" i="1"/>
  <c r="AP357" i="1"/>
  <c r="S134" i="1"/>
  <c r="S418" i="1"/>
  <c r="S208" i="1"/>
  <c r="AH358" i="1"/>
  <c r="K419" i="1"/>
  <c r="K135" i="1"/>
  <c r="K209" i="1"/>
  <c r="AN328" i="1"/>
  <c r="BL328" i="1" s="1"/>
  <c r="Q389" i="1"/>
  <c r="Q179" i="1"/>
  <c r="Q105" i="1"/>
  <c r="AO337" i="1"/>
  <c r="R114" i="1"/>
  <c r="R398" i="1"/>
  <c r="R188" i="1"/>
  <c r="AH340" i="1"/>
  <c r="K401" i="1"/>
  <c r="K117" i="1"/>
  <c r="K191" i="1"/>
  <c r="AP330" i="1"/>
  <c r="S181" i="1"/>
  <c r="S391" i="1"/>
  <c r="S107" i="1"/>
  <c r="AS358" i="1"/>
  <c r="V209" i="1"/>
  <c r="V135" i="1"/>
  <c r="V419" i="1"/>
  <c r="C358" i="1"/>
  <c r="U92" i="54"/>
  <c r="AF343" i="1"/>
  <c r="I120" i="1"/>
  <c r="I404" i="1"/>
  <c r="I194" i="1"/>
  <c r="AG328" i="1"/>
  <c r="J179" i="1"/>
  <c r="J105" i="1"/>
  <c r="J389" i="1"/>
  <c r="AJ360" i="1"/>
  <c r="M421" i="1"/>
  <c r="M211" i="1"/>
  <c r="M137" i="1"/>
  <c r="AL337" i="1"/>
  <c r="O398" i="1"/>
  <c r="O188" i="1"/>
  <c r="O114" i="1"/>
  <c r="AP339" i="1"/>
  <c r="S190" i="1"/>
  <c r="S400" i="1"/>
  <c r="S116" i="1"/>
  <c r="AT333" i="1"/>
  <c r="BR333" i="1" s="1"/>
  <c r="W394" i="1"/>
  <c r="W184" i="1"/>
  <c r="W110" i="1"/>
  <c r="AF350" i="1"/>
  <c r="I127" i="1"/>
  <c r="I411" i="1"/>
  <c r="I201" i="1"/>
  <c r="AJ330" i="1"/>
  <c r="M391" i="1"/>
  <c r="M181" i="1"/>
  <c r="M107" i="1"/>
  <c r="C351" i="1"/>
  <c r="U85" i="54"/>
  <c r="AM340" i="1"/>
  <c r="BK340" i="1" s="1"/>
  <c r="P401" i="1"/>
  <c r="P191" i="1"/>
  <c r="P117" i="1"/>
  <c r="AI338" i="1"/>
  <c r="L115" i="1"/>
  <c r="L189" i="1"/>
  <c r="L399" i="1"/>
  <c r="AJ352" i="1"/>
  <c r="M203" i="1"/>
  <c r="M413" i="1"/>
  <c r="M129" i="1"/>
  <c r="AS348" i="1"/>
  <c r="V125" i="1"/>
  <c r="V199" i="1"/>
  <c r="V409" i="1"/>
  <c r="AI353" i="1"/>
  <c r="L130" i="1"/>
  <c r="L204" i="1"/>
  <c r="L414" i="1"/>
  <c r="AF351" i="1"/>
  <c r="I128" i="1"/>
  <c r="I202" i="1"/>
  <c r="I412" i="1"/>
  <c r="AQ353" i="1"/>
  <c r="T130" i="1"/>
  <c r="T414" i="1"/>
  <c r="T204" i="1"/>
  <c r="AL331" i="1"/>
  <c r="O182" i="1"/>
  <c r="O108" i="1"/>
  <c r="O392" i="1"/>
  <c r="AN353" i="1"/>
  <c r="BL353" i="1" s="1"/>
  <c r="Q204" i="1"/>
  <c r="Q130" i="1"/>
  <c r="Q414" i="1"/>
  <c r="AJ349" i="1"/>
  <c r="M410" i="1"/>
  <c r="M126" i="1"/>
  <c r="M200" i="1"/>
  <c r="AI352" i="1"/>
  <c r="L413" i="1"/>
  <c r="L129" i="1"/>
  <c r="L203" i="1"/>
  <c r="AM352" i="1"/>
  <c r="P413" i="1"/>
  <c r="P129" i="1"/>
  <c r="P203" i="1"/>
  <c r="AJ353" i="1"/>
  <c r="M130" i="1"/>
  <c r="M414" i="1"/>
  <c r="M204" i="1"/>
  <c r="AK331" i="1"/>
  <c r="N392" i="1"/>
  <c r="N182" i="1"/>
  <c r="N108" i="1"/>
  <c r="AL342" i="1"/>
  <c r="O403" i="1"/>
  <c r="O119" i="1"/>
  <c r="O193" i="1"/>
  <c r="AK348" i="1"/>
  <c r="N125" i="1"/>
  <c r="N409" i="1"/>
  <c r="N199" i="1"/>
  <c r="AF347" i="1"/>
  <c r="I198" i="1"/>
  <c r="I124" i="1"/>
  <c r="I408" i="1"/>
  <c r="AI341" i="1"/>
  <c r="L118" i="1"/>
  <c r="L192" i="1"/>
  <c r="L402" i="1"/>
  <c r="AL326" i="1"/>
  <c r="O177" i="1"/>
  <c r="O103" i="1"/>
  <c r="O387" i="1"/>
  <c r="AM327" i="1"/>
  <c r="BK327" i="1" s="1"/>
  <c r="P388" i="1"/>
  <c r="P104" i="1"/>
  <c r="P178" i="1"/>
  <c r="AP359" i="1"/>
  <c r="S210" i="1"/>
  <c r="S136" i="1"/>
  <c r="S420" i="1"/>
  <c r="AQ344" i="1"/>
  <c r="T195" i="1"/>
  <c r="T405" i="1"/>
  <c r="T121" i="1"/>
  <c r="AT361" i="1"/>
  <c r="BR361" i="1" s="1"/>
  <c r="W138" i="1"/>
  <c r="W422" i="1"/>
  <c r="W212" i="1"/>
  <c r="AA361" i="1"/>
  <c r="D422" i="1"/>
  <c r="D138" i="1"/>
  <c r="D212" i="1"/>
  <c r="AB354" i="1"/>
  <c r="E205" i="1"/>
  <c r="E131" i="1"/>
  <c r="E415" i="1"/>
  <c r="AH355" i="1"/>
  <c r="K206" i="1"/>
  <c r="K132" i="1"/>
  <c r="K416" i="1"/>
  <c r="AI356" i="1"/>
  <c r="L417" i="1"/>
  <c r="L207" i="1"/>
  <c r="L133" i="1"/>
  <c r="AL334" i="1"/>
  <c r="O111" i="1"/>
  <c r="O395" i="1"/>
  <c r="O185" i="1"/>
  <c r="AM329" i="1"/>
  <c r="BK329" i="1" s="1"/>
  <c r="P180" i="1"/>
  <c r="P390" i="1"/>
  <c r="P106" i="1"/>
  <c r="AP362" i="1"/>
  <c r="S139" i="1"/>
  <c r="S423" i="1"/>
  <c r="S213" i="1"/>
  <c r="AQ346" i="1"/>
  <c r="T197" i="1"/>
  <c r="T407" i="1"/>
  <c r="T123" i="1"/>
  <c r="AT366" i="1"/>
  <c r="BR366" i="1" s="1"/>
  <c r="W143" i="1"/>
  <c r="W217" i="1"/>
  <c r="W427" i="1"/>
  <c r="AA366" i="1"/>
  <c r="D143" i="1"/>
  <c r="D217" i="1"/>
  <c r="D427" i="1"/>
  <c r="AB335" i="1"/>
  <c r="E112" i="1"/>
  <c r="E396" i="1"/>
  <c r="E186" i="1"/>
  <c r="AR342" i="1"/>
  <c r="U193" i="1"/>
  <c r="U119" i="1"/>
  <c r="U403" i="1"/>
  <c r="AB353" i="1"/>
  <c r="E130" i="1"/>
  <c r="E414" i="1"/>
  <c r="E204" i="1"/>
  <c r="AK347" i="1"/>
  <c r="N198" i="1"/>
  <c r="N124" i="1"/>
  <c r="N408" i="1"/>
  <c r="AP341" i="1"/>
  <c r="S402" i="1"/>
  <c r="S192" i="1"/>
  <c r="S118" i="1"/>
  <c r="AQ326" i="1"/>
  <c r="T387" i="1"/>
  <c r="T103" i="1"/>
  <c r="T177" i="1"/>
  <c r="AT327" i="1"/>
  <c r="BR327" i="1" s="1"/>
  <c r="W388" i="1"/>
  <c r="W178" i="1"/>
  <c r="W104" i="1"/>
  <c r="AA327" i="1"/>
  <c r="D388" i="1"/>
  <c r="D104" i="1"/>
  <c r="D178" i="1"/>
  <c r="AB359" i="1"/>
  <c r="E420" i="1"/>
  <c r="E210" i="1"/>
  <c r="E136" i="1"/>
  <c r="AK333" i="1"/>
  <c r="N110" i="1"/>
  <c r="N394" i="1"/>
  <c r="N184" i="1"/>
  <c r="AG339" i="1"/>
  <c r="J116" i="1"/>
  <c r="J190" i="1"/>
  <c r="J400" i="1"/>
  <c r="U71" i="54"/>
  <c r="C337" i="1"/>
  <c r="AP353" i="1"/>
  <c r="S414" i="1"/>
  <c r="S204" i="1"/>
  <c r="S130" i="1"/>
  <c r="AF348" i="1"/>
  <c r="I199" i="1"/>
  <c r="I409" i="1"/>
  <c r="I125" i="1"/>
  <c r="AK349" i="1"/>
  <c r="N410" i="1"/>
  <c r="N200" i="1"/>
  <c r="N126" i="1"/>
  <c r="AH349" i="1"/>
  <c r="K200" i="1"/>
  <c r="K126" i="1"/>
  <c r="K410" i="1"/>
  <c r="AS353" i="1"/>
  <c r="V414" i="1"/>
  <c r="V204" i="1"/>
  <c r="V130" i="1"/>
  <c r="AF331" i="1"/>
  <c r="I182" i="1"/>
  <c r="I108" i="1"/>
  <c r="I392" i="1"/>
  <c r="AT352" i="1"/>
  <c r="W129" i="1"/>
  <c r="W203" i="1"/>
  <c r="W413" i="1"/>
  <c r="AP349" i="1"/>
  <c r="S200" i="1"/>
  <c r="S126" i="1"/>
  <c r="S410" i="1"/>
  <c r="AA353" i="1"/>
  <c r="D130" i="1"/>
  <c r="D414" i="1"/>
  <c r="D204" i="1"/>
  <c r="AG352" i="1"/>
  <c r="J203" i="1"/>
  <c r="J129" i="1"/>
  <c r="J413" i="1"/>
  <c r="AR349" i="1"/>
  <c r="U126" i="1"/>
  <c r="U410" i="1"/>
  <c r="U200" i="1"/>
  <c r="AB331" i="1"/>
  <c r="E182" i="1"/>
  <c r="E392" i="1"/>
  <c r="E108" i="1"/>
  <c r="AB342" i="1"/>
  <c r="E119" i="1"/>
  <c r="E403" i="1"/>
  <c r="E193" i="1"/>
  <c r="AP347" i="1"/>
  <c r="S408" i="1"/>
  <c r="S124" i="1"/>
  <c r="S198" i="1"/>
  <c r="AS341" i="1"/>
  <c r="V192" i="1"/>
  <c r="V118" i="1"/>
  <c r="V402" i="1"/>
  <c r="C341" i="1"/>
  <c r="U75" i="54"/>
  <c r="AF326" i="1"/>
  <c r="I387" i="1"/>
  <c r="I177" i="1"/>
  <c r="I103" i="1"/>
  <c r="AG327" i="1"/>
  <c r="J178" i="1"/>
  <c r="J104" i="1"/>
  <c r="J388" i="1"/>
  <c r="AJ359" i="1"/>
  <c r="M210" i="1"/>
  <c r="M420" i="1"/>
  <c r="M136" i="1"/>
  <c r="AK344" i="1"/>
  <c r="N121" i="1"/>
  <c r="N405" i="1"/>
  <c r="N195" i="1"/>
  <c r="AN361" i="1"/>
  <c r="BL361" i="1" s="1"/>
  <c r="Q138" i="1"/>
  <c r="Q422" i="1"/>
  <c r="Q212" i="1"/>
  <c r="AO354" i="1"/>
  <c r="R131" i="1"/>
  <c r="R205" i="1"/>
  <c r="R415" i="1"/>
  <c r="AR355" i="1"/>
  <c r="U206" i="1"/>
  <c r="U416" i="1"/>
  <c r="U132" i="1"/>
  <c r="AS356" i="1"/>
  <c r="V133" i="1"/>
  <c r="V417" i="1"/>
  <c r="V207" i="1"/>
  <c r="U90" i="54"/>
  <c r="C356" i="1"/>
  <c r="AF334" i="1"/>
  <c r="I111" i="1"/>
  <c r="I395" i="1"/>
  <c r="I185" i="1"/>
  <c r="AG329" i="1"/>
  <c r="J390" i="1"/>
  <c r="J180" i="1"/>
  <c r="J106" i="1"/>
  <c r="AJ362" i="1"/>
  <c r="M139" i="1"/>
  <c r="M423" i="1"/>
  <c r="M213" i="1"/>
  <c r="AK346" i="1"/>
  <c r="N123" i="1"/>
  <c r="N197" i="1"/>
  <c r="N407" i="1"/>
  <c r="AN366" i="1"/>
  <c r="BL366" i="1" s="1"/>
  <c r="Q143" i="1"/>
  <c r="Q427" i="1"/>
  <c r="Q217" i="1"/>
  <c r="AO335" i="1"/>
  <c r="R112" i="1"/>
  <c r="R186" i="1"/>
  <c r="R396" i="1"/>
  <c r="AP345" i="1"/>
  <c r="S406" i="1"/>
  <c r="S122" i="1"/>
  <c r="S196" i="1"/>
  <c r="AJ342" i="1"/>
  <c r="M119" i="1"/>
  <c r="M403" i="1"/>
  <c r="M193" i="1"/>
  <c r="AM348" i="1"/>
  <c r="BK348" i="1" s="1"/>
  <c r="P409" i="1"/>
  <c r="P125" i="1"/>
  <c r="P199" i="1"/>
  <c r="AB347" i="1"/>
  <c r="E408" i="1"/>
  <c r="E124" i="1"/>
  <c r="E198" i="1"/>
  <c r="AJ341" i="1"/>
  <c r="AJ370" i="1" s="1"/>
  <c r="BH367" i="1" s="1"/>
  <c r="CE470" i="1" s="1"/>
  <c r="M192" i="1"/>
  <c r="M402" i="1"/>
  <c r="M118" i="1"/>
  <c r="AK326" i="1"/>
  <c r="N387" i="1"/>
  <c r="N177" i="1"/>
  <c r="N103" i="1"/>
  <c r="AN327" i="1"/>
  <c r="BL327" i="1" s="1"/>
  <c r="Q104" i="1"/>
  <c r="Q388" i="1"/>
  <c r="Q178" i="1"/>
  <c r="AO359" i="1"/>
  <c r="R210" i="1"/>
  <c r="R136" i="1"/>
  <c r="R420" i="1"/>
  <c r="AR344" i="1"/>
  <c r="U121" i="1"/>
  <c r="U195" i="1"/>
  <c r="U405" i="1"/>
  <c r="AA344" i="1"/>
  <c r="D405" i="1"/>
  <c r="D121" i="1"/>
  <c r="D195" i="1"/>
  <c r="AB361" i="1"/>
  <c r="E212" i="1"/>
  <c r="E138" i="1"/>
  <c r="E422" i="1"/>
  <c r="AH354" i="1"/>
  <c r="K131" i="1"/>
  <c r="K205" i="1"/>
  <c r="K415" i="1"/>
  <c r="AI355" i="1"/>
  <c r="L132" i="1"/>
  <c r="L416" i="1"/>
  <c r="L206" i="1"/>
  <c r="AL356" i="1"/>
  <c r="O207" i="1"/>
  <c r="O133" i="1"/>
  <c r="O417" i="1"/>
  <c r="AM334" i="1"/>
  <c r="BK334" i="1" s="1"/>
  <c r="P111" i="1"/>
  <c r="P185" i="1"/>
  <c r="P395" i="1"/>
  <c r="AP329" i="1"/>
  <c r="S390" i="1"/>
  <c r="S180" i="1"/>
  <c r="S106" i="1"/>
  <c r="AQ362" i="1"/>
  <c r="T139" i="1"/>
  <c r="T423" i="1"/>
  <c r="T213" i="1"/>
  <c r="AT346" i="1"/>
  <c r="BR346" i="1" s="1"/>
  <c r="W197" i="1"/>
  <c r="W407" i="1"/>
  <c r="W123" i="1"/>
  <c r="AA346" i="1"/>
  <c r="D123" i="1"/>
  <c r="D407" i="1"/>
  <c r="D197" i="1"/>
  <c r="AB366" i="1"/>
  <c r="E143" i="1"/>
  <c r="E427" i="1"/>
  <c r="E217" i="1"/>
  <c r="AH335" i="1"/>
  <c r="K186" i="1"/>
  <c r="K396" i="1"/>
  <c r="K112" i="1"/>
  <c r="AQ345" i="1"/>
  <c r="T196" i="1"/>
  <c r="T122" i="1"/>
  <c r="T406" i="1"/>
  <c r="AT363" i="1"/>
  <c r="BR363" i="1" s="1"/>
  <c r="W140" i="1"/>
  <c r="W424" i="1"/>
  <c r="W214" i="1"/>
  <c r="AA363" i="1"/>
  <c r="D140" i="1"/>
  <c r="D424" i="1"/>
  <c r="D214" i="1"/>
  <c r="AB332" i="1"/>
  <c r="E183" i="1"/>
  <c r="E109" i="1"/>
  <c r="E393" i="1"/>
  <c r="AH365" i="1"/>
  <c r="K142" i="1"/>
  <c r="K216" i="1"/>
  <c r="K426" i="1"/>
  <c r="AG357" i="1"/>
  <c r="J134" i="1"/>
  <c r="J418" i="1"/>
  <c r="J208" i="1"/>
  <c r="AI343" i="1"/>
  <c r="L194" i="1"/>
  <c r="L120" i="1"/>
  <c r="L404" i="1"/>
  <c r="AO360" i="1"/>
  <c r="R211" i="1"/>
  <c r="R421" i="1"/>
  <c r="R137" i="1"/>
  <c r="AH338" i="1"/>
  <c r="K399" i="1"/>
  <c r="K115" i="1"/>
  <c r="K189" i="1"/>
  <c r="AP350" i="1"/>
  <c r="S201" i="1"/>
  <c r="S411" i="1"/>
  <c r="S127" i="1"/>
  <c r="AF364" i="1"/>
  <c r="I215" i="1"/>
  <c r="I141" i="1"/>
  <c r="I425" i="1"/>
  <c r="C363" i="1"/>
  <c r="U97" i="54"/>
  <c r="AF332" i="1"/>
  <c r="I183" i="1"/>
  <c r="I109" i="1"/>
  <c r="I393" i="1"/>
  <c r="AG365" i="1"/>
  <c r="J216" i="1"/>
  <c r="J142" i="1"/>
  <c r="J426" i="1"/>
  <c r="AI357" i="1"/>
  <c r="L208" i="1"/>
  <c r="L134" i="1"/>
  <c r="L418" i="1"/>
  <c r="AO343" i="1"/>
  <c r="R120" i="1"/>
  <c r="R194" i="1"/>
  <c r="R404" i="1"/>
  <c r="AQ360" i="1"/>
  <c r="T421" i="1"/>
  <c r="T137" i="1"/>
  <c r="T211" i="1"/>
  <c r="AL338" i="1"/>
  <c r="O115" i="1"/>
  <c r="O399" i="1"/>
  <c r="O189" i="1"/>
  <c r="AT350" i="1"/>
  <c r="BR350" i="1" s="1"/>
  <c r="W201" i="1"/>
  <c r="W411" i="1"/>
  <c r="W127" i="1"/>
  <c r="AJ364" i="1"/>
  <c r="BH364" i="1" s="1"/>
  <c r="M141" i="1"/>
  <c r="M215" i="1"/>
  <c r="M425" i="1"/>
  <c r="AM358" i="1"/>
  <c r="BK358" i="1" s="1"/>
  <c r="P135" i="1"/>
  <c r="P419" i="1"/>
  <c r="P209" i="1"/>
  <c r="AP343" i="1"/>
  <c r="S404" i="1"/>
  <c r="S120" i="1"/>
  <c r="S194" i="1"/>
  <c r="AQ328" i="1"/>
  <c r="T179" i="1"/>
  <c r="T389" i="1"/>
  <c r="T105" i="1"/>
  <c r="AT360" i="1"/>
  <c r="BR360" i="1" s="1"/>
  <c r="W211" i="1"/>
  <c r="W421" i="1"/>
  <c r="W137" i="1"/>
  <c r="AA360" i="1"/>
  <c r="D211" i="1"/>
  <c r="D421" i="1"/>
  <c r="D137" i="1"/>
  <c r="AR338" i="1"/>
  <c r="U115" i="1"/>
  <c r="U189" i="1"/>
  <c r="U399" i="1"/>
  <c r="AA339" i="1"/>
  <c r="D400" i="1"/>
  <c r="D116" i="1"/>
  <c r="D190" i="1"/>
  <c r="AH333" i="1"/>
  <c r="K110" i="1"/>
  <c r="K184" i="1"/>
  <c r="K394" i="1"/>
  <c r="AL336" i="1"/>
  <c r="O187" i="1"/>
  <c r="O397" i="1"/>
  <c r="O113" i="1"/>
  <c r="AP364" i="1"/>
  <c r="S215" i="1"/>
  <c r="S425" i="1"/>
  <c r="S141" i="1"/>
  <c r="AF344" i="1"/>
  <c r="I195" i="1"/>
  <c r="I405" i="1"/>
  <c r="I121" i="1"/>
  <c r="AG361" i="1"/>
  <c r="J138" i="1"/>
  <c r="J422" i="1"/>
  <c r="J212" i="1"/>
  <c r="AJ354" i="1"/>
  <c r="BH354" i="1" s="1"/>
  <c r="M131" i="1"/>
  <c r="M415" i="1"/>
  <c r="M205" i="1"/>
  <c r="AK355" i="1"/>
  <c r="N132" i="1"/>
  <c r="N416" i="1"/>
  <c r="N206" i="1"/>
  <c r="AN356" i="1"/>
  <c r="BL356" i="1" s="1"/>
  <c r="Q207" i="1"/>
  <c r="Q417" i="1"/>
  <c r="Q133" i="1"/>
  <c r="AO334" i="1"/>
  <c r="R111" i="1"/>
  <c r="R395" i="1"/>
  <c r="R185" i="1"/>
  <c r="AR329" i="1"/>
  <c r="U180" i="1"/>
  <c r="U106" i="1"/>
  <c r="U390" i="1"/>
  <c r="AS362" i="1"/>
  <c r="V139" i="1"/>
  <c r="V213" i="1"/>
  <c r="V423" i="1"/>
  <c r="C362" i="1"/>
  <c r="U96" i="54"/>
  <c r="AF346" i="1"/>
  <c r="I123" i="1"/>
  <c r="I197" i="1"/>
  <c r="I407" i="1"/>
  <c r="AG366" i="1"/>
  <c r="J143" i="1"/>
  <c r="J427" i="1"/>
  <c r="J217" i="1"/>
  <c r="AJ335" i="1"/>
  <c r="BH335" i="1" s="1"/>
  <c r="M396" i="1"/>
  <c r="M112" i="1"/>
  <c r="M186" i="1"/>
  <c r="AS345" i="1"/>
  <c r="V406" i="1"/>
  <c r="V196" i="1"/>
  <c r="V122" i="1"/>
  <c r="C345" i="1"/>
  <c r="U79" i="54"/>
  <c r="AF363" i="1"/>
  <c r="I214" i="1"/>
  <c r="I140" i="1"/>
  <c r="I424" i="1"/>
  <c r="AG332" i="1"/>
  <c r="J393" i="1"/>
  <c r="J109" i="1"/>
  <c r="J183" i="1"/>
  <c r="AJ365" i="1"/>
  <c r="BH365" i="1" s="1"/>
  <c r="M216" i="1"/>
  <c r="M142" i="1"/>
  <c r="M426" i="1"/>
  <c r="AK357" i="1"/>
  <c r="N134" i="1"/>
  <c r="N208" i="1"/>
  <c r="N418" i="1"/>
  <c r="AM343" i="1"/>
  <c r="BK343" i="1" s="1"/>
  <c r="P404" i="1"/>
  <c r="P120" i="1"/>
  <c r="P194" i="1"/>
  <c r="AS360" i="1"/>
  <c r="V421" i="1"/>
  <c r="V211" i="1"/>
  <c r="V137" i="1"/>
  <c r="AP338" i="1"/>
  <c r="S115" i="1"/>
  <c r="S399" i="1"/>
  <c r="S189" i="1"/>
  <c r="AF333" i="1"/>
  <c r="I184" i="1"/>
  <c r="I110" i="1"/>
  <c r="I394" i="1"/>
  <c r="AN364" i="1"/>
  <c r="BL364" i="1" s="1"/>
  <c r="Q215" i="1"/>
  <c r="Q425" i="1"/>
  <c r="Q141" i="1"/>
  <c r="AB363" i="1"/>
  <c r="E214" i="1"/>
  <c r="E424" i="1"/>
  <c r="E140" i="1"/>
  <c r="AH332" i="1"/>
  <c r="K393" i="1"/>
  <c r="K183" i="1"/>
  <c r="K109" i="1"/>
  <c r="AI365" i="1"/>
  <c r="L216" i="1"/>
  <c r="L426" i="1"/>
  <c r="L142" i="1"/>
  <c r="AL357" i="1"/>
  <c r="O134" i="1"/>
  <c r="O208" i="1"/>
  <c r="O418" i="1"/>
  <c r="AS343" i="1"/>
  <c r="V120" i="1"/>
  <c r="V194" i="1"/>
  <c r="V404" i="1"/>
  <c r="AF328" i="1"/>
  <c r="I179" i="1"/>
  <c r="I105" i="1"/>
  <c r="I389" i="1"/>
  <c r="AT338" i="1"/>
  <c r="BR338" i="1" s="1"/>
  <c r="W399" i="1"/>
  <c r="W189" i="1"/>
  <c r="W115" i="1"/>
  <c r="AJ333" i="1"/>
  <c r="BH333" i="1" s="1"/>
  <c r="M184" i="1"/>
  <c r="M110" i="1"/>
  <c r="M394" i="1"/>
  <c r="AR364" i="1"/>
  <c r="U425" i="1"/>
  <c r="U215" i="1"/>
  <c r="U141" i="1"/>
  <c r="AO358" i="1"/>
  <c r="R135" i="1"/>
  <c r="R419" i="1"/>
  <c r="R209" i="1"/>
  <c r="AR343" i="1"/>
  <c r="U404" i="1"/>
  <c r="U194" i="1"/>
  <c r="U120" i="1"/>
  <c r="AS328" i="1"/>
  <c r="V179" i="1"/>
  <c r="V105" i="1"/>
  <c r="V389" i="1"/>
  <c r="U62" i="54"/>
  <c r="C328" i="1"/>
  <c r="AF360" i="1"/>
  <c r="I137" i="1"/>
  <c r="I421" i="1"/>
  <c r="I211" i="1"/>
  <c r="AA337" i="1"/>
  <c r="D114" i="1"/>
  <c r="D188" i="1"/>
  <c r="D398" i="1"/>
  <c r="AH339" i="1"/>
  <c r="K190" i="1"/>
  <c r="K400" i="1"/>
  <c r="K116" i="1"/>
  <c r="AL333" i="1"/>
  <c r="O184" i="1"/>
  <c r="O394" i="1"/>
  <c r="O110" i="1"/>
  <c r="AP336" i="1"/>
  <c r="S113" i="1"/>
  <c r="S187" i="1"/>
  <c r="S397" i="1"/>
  <c r="AT364" i="1"/>
  <c r="BR364" i="1" s="1"/>
  <c r="W215" i="1"/>
  <c r="W141" i="1"/>
  <c r="W425" i="1"/>
  <c r="C353" i="1"/>
  <c r="U87" i="54"/>
  <c r="AQ364" i="1"/>
  <c r="T141" i="1"/>
  <c r="T215" i="1"/>
  <c r="T425" i="1"/>
  <c r="AG340" i="1"/>
  <c r="J401" i="1"/>
  <c r="J117" i="1"/>
  <c r="J191" i="1"/>
  <c r="AG336" i="1"/>
  <c r="J113" i="1"/>
  <c r="J187" i="1"/>
  <c r="J397" i="1"/>
  <c r="AB364" i="1"/>
  <c r="E215" i="1"/>
  <c r="E141" i="1"/>
  <c r="E425" i="1"/>
  <c r="AO350" i="1"/>
  <c r="R201" i="1"/>
  <c r="R127" i="1"/>
  <c r="R411" i="1"/>
  <c r="AG338" i="1"/>
  <c r="J399" i="1"/>
  <c r="J115" i="1"/>
  <c r="J189" i="1"/>
  <c r="AK336" i="1"/>
  <c r="N187" i="1"/>
  <c r="N113" i="1"/>
  <c r="N397" i="1"/>
  <c r="AS350" i="1"/>
  <c r="V411" i="1"/>
  <c r="V127" i="1"/>
  <c r="V201" i="1"/>
  <c r="AI337" i="1"/>
  <c r="L188" i="1"/>
  <c r="L114" i="1"/>
  <c r="L398" i="1"/>
  <c r="AM350" i="1"/>
  <c r="BK350" i="1" s="1"/>
  <c r="P201" i="1"/>
  <c r="P127" i="1"/>
  <c r="P411" i="1"/>
  <c r="AK330" i="1"/>
  <c r="N181" i="1"/>
  <c r="N391" i="1"/>
  <c r="N107" i="1"/>
  <c r="U86" i="54"/>
  <c r="C352" i="1"/>
  <c r="AQ333" i="1"/>
  <c r="T394" i="1"/>
  <c r="T110" i="1"/>
  <c r="T184" i="1"/>
  <c r="AM336" i="1"/>
  <c r="BK336" i="1" s="1"/>
  <c r="P187" i="1"/>
  <c r="P113" i="1"/>
  <c r="P397" i="1"/>
  <c r="AI333" i="1"/>
  <c r="L394" i="1"/>
  <c r="L184" i="1"/>
  <c r="L110" i="1"/>
  <c r="AB339" i="1"/>
  <c r="E400" i="1"/>
  <c r="E190" i="1"/>
  <c r="E116" i="1"/>
  <c r="AS338" i="1"/>
  <c r="V115" i="1"/>
  <c r="V399" i="1"/>
  <c r="V189" i="1"/>
  <c r="AI330" i="1"/>
  <c r="L181" i="1"/>
  <c r="L391" i="1"/>
  <c r="L107" i="1"/>
  <c r="AB350" i="1"/>
  <c r="E201" i="1"/>
  <c r="E127" i="1"/>
  <c r="E411" i="1"/>
  <c r="AG330" i="1"/>
  <c r="J181" i="1"/>
  <c r="J391" i="1"/>
  <c r="J107" i="1"/>
  <c r="C330" i="1"/>
  <c r="U64" i="54"/>
  <c r="AQ336" i="1"/>
  <c r="T397" i="1"/>
  <c r="T187" i="1"/>
  <c r="T113" i="1"/>
  <c r="AM333" i="1"/>
  <c r="BK333" i="1" s="1"/>
  <c r="P110" i="1"/>
  <c r="P184" i="1"/>
  <c r="P394" i="1"/>
  <c r="AI339" i="1"/>
  <c r="L400" i="1"/>
  <c r="L116" i="1"/>
  <c r="L190" i="1"/>
  <c r="AB337" i="1"/>
  <c r="E188" i="1"/>
  <c r="E114" i="1"/>
  <c r="E398" i="1"/>
  <c r="AM330" i="1"/>
  <c r="BK330" i="1" s="1"/>
  <c r="P391" i="1"/>
  <c r="P107" i="1"/>
  <c r="P181" i="1"/>
  <c r="AI350" i="1"/>
  <c r="L127" i="1"/>
  <c r="L411" i="1"/>
  <c r="L201" i="1"/>
  <c r="AO330" i="1"/>
  <c r="R181" i="1"/>
  <c r="R107" i="1"/>
  <c r="R391" i="1"/>
  <c r="AO340" i="1"/>
  <c r="R117" i="1"/>
  <c r="R191" i="1"/>
  <c r="R401" i="1"/>
  <c r="AK338" i="1"/>
  <c r="N189" i="1"/>
  <c r="N399" i="1"/>
  <c r="N115" i="1"/>
  <c r="AS364" i="1"/>
  <c r="V215" i="1"/>
  <c r="V141" i="1"/>
  <c r="V425" i="1"/>
  <c r="AO336" i="1"/>
  <c r="R397" i="1"/>
  <c r="R113" i="1"/>
  <c r="R187" i="1"/>
  <c r="AI364" i="1"/>
  <c r="L141" i="1"/>
  <c r="L215" i="1"/>
  <c r="L425" i="1"/>
  <c r="AM364" i="1"/>
  <c r="BK364" i="1" s="1"/>
  <c r="P141" i="1"/>
  <c r="P425" i="1"/>
  <c r="P215" i="1"/>
  <c r="AI336" i="1"/>
  <c r="L187" i="1"/>
  <c r="L113" i="1"/>
  <c r="L397" i="1"/>
  <c r="AB333" i="1"/>
  <c r="E184" i="1"/>
  <c r="E394" i="1"/>
  <c r="E110" i="1"/>
  <c r="AS340" i="1"/>
  <c r="V117" i="1"/>
  <c r="V191" i="1"/>
  <c r="V401" i="1"/>
  <c r="AO338" i="1"/>
  <c r="R399" i="1"/>
  <c r="R189" i="1"/>
  <c r="R115" i="1"/>
  <c r="AB330" i="1"/>
  <c r="E181" i="1"/>
  <c r="E107" i="1"/>
  <c r="E391" i="1"/>
  <c r="AS336" i="1"/>
  <c r="V187" i="1"/>
  <c r="V397" i="1"/>
  <c r="V113" i="1"/>
  <c r="AO333" i="1"/>
  <c r="R394" i="1"/>
  <c r="R110" i="1"/>
  <c r="R184" i="1"/>
  <c r="C339" i="1"/>
  <c r="U73" i="54"/>
  <c r="AQ338" i="1"/>
  <c r="T189" i="1"/>
  <c r="T399" i="1"/>
  <c r="T115" i="1"/>
  <c r="AK353" i="1"/>
  <c r="N414" i="1"/>
  <c r="N130" i="1"/>
  <c r="N204" i="1"/>
  <c r="AR348" i="1"/>
  <c r="U199" i="1"/>
  <c r="U409" i="1"/>
  <c r="U125" i="1"/>
  <c r="AA351" i="1"/>
  <c r="D412" i="1"/>
  <c r="D128" i="1"/>
  <c r="D202" i="1"/>
  <c r="AF353" i="1"/>
  <c r="I414" i="1"/>
  <c r="I130" i="1"/>
  <c r="I204" i="1"/>
  <c r="AP348" i="1"/>
  <c r="S125" i="1"/>
  <c r="S199" i="1"/>
  <c r="S409" i="1"/>
  <c r="AH331" i="1"/>
  <c r="K182" i="1"/>
  <c r="K392" i="1"/>
  <c r="K108" i="1"/>
  <c r="AP351" i="1"/>
  <c r="S128" i="1"/>
  <c r="S202" i="1"/>
  <c r="S412" i="1"/>
  <c r="AL353" i="1"/>
  <c r="O204" i="1"/>
  <c r="O130" i="1"/>
  <c r="O414" i="1"/>
  <c r="AG348" i="1"/>
  <c r="J199" i="1"/>
  <c r="J409" i="1"/>
  <c r="J125" i="1"/>
  <c r="AH351" i="1"/>
  <c r="K128" i="1"/>
  <c r="K202" i="1"/>
  <c r="K412" i="1"/>
  <c r="AO353" i="1"/>
  <c r="R204" i="1"/>
  <c r="R130" i="1"/>
  <c r="R414" i="1"/>
  <c r="AG331" i="1"/>
  <c r="J392" i="1"/>
  <c r="J182" i="1"/>
  <c r="J108" i="1"/>
  <c r="AG342" i="1"/>
  <c r="J119" i="1"/>
  <c r="J193" i="1"/>
  <c r="J403" i="1"/>
  <c r="AS347" i="1"/>
  <c r="V124" i="1"/>
  <c r="V408" i="1"/>
  <c r="V198" i="1"/>
  <c r="AQ347" i="1"/>
  <c r="T124" i="1"/>
  <c r="T198" i="1"/>
  <c r="T408" i="1"/>
  <c r="AB341" i="1"/>
  <c r="E118" i="1"/>
  <c r="E192" i="1"/>
  <c r="E402" i="1"/>
  <c r="AH326" i="1"/>
  <c r="K387" i="1"/>
  <c r="K177" i="1"/>
  <c r="K103" i="1"/>
  <c r="AI327" i="1"/>
  <c r="L178" i="1"/>
  <c r="L104" i="1"/>
  <c r="L388" i="1"/>
  <c r="AL359" i="1"/>
  <c r="O136" i="1"/>
  <c r="O420" i="1"/>
  <c r="O210" i="1"/>
  <c r="AM344" i="1"/>
  <c r="BK344" i="1" s="1"/>
  <c r="P121" i="1"/>
  <c r="P405" i="1"/>
  <c r="P195" i="1"/>
  <c r="AP361" i="1"/>
  <c r="S212" i="1"/>
  <c r="S422" i="1"/>
  <c r="S138" i="1"/>
  <c r="AQ354" i="1"/>
  <c r="T131" i="1"/>
  <c r="T415" i="1"/>
  <c r="T205" i="1"/>
  <c r="AT355" i="1"/>
  <c r="BR355" i="1" s="1"/>
  <c r="W206" i="1"/>
  <c r="W416" i="1"/>
  <c r="W132" i="1"/>
  <c r="AA355" i="1"/>
  <c r="D206" i="1"/>
  <c r="D416" i="1"/>
  <c r="D132" i="1"/>
  <c r="AB356" i="1"/>
  <c r="E417" i="1"/>
  <c r="E207" i="1"/>
  <c r="E133" i="1"/>
  <c r="AH334" i="1"/>
  <c r="K185" i="1"/>
  <c r="K111" i="1"/>
  <c r="K395" i="1"/>
  <c r="AI329" i="1"/>
  <c r="L180" i="1"/>
  <c r="L390" i="1"/>
  <c r="L106" i="1"/>
  <c r="AL362" i="1"/>
  <c r="O213" i="1"/>
  <c r="O139" i="1"/>
  <c r="O423" i="1"/>
  <c r="AM346" i="1"/>
  <c r="BK346" i="1" s="1"/>
  <c r="P123" i="1"/>
  <c r="P407" i="1"/>
  <c r="P197" i="1"/>
  <c r="AP366" i="1"/>
  <c r="S427" i="1"/>
  <c r="S143" i="1"/>
  <c r="S217" i="1"/>
  <c r="AQ335" i="1"/>
  <c r="T396" i="1"/>
  <c r="T112" i="1"/>
  <c r="T186" i="1"/>
  <c r="AT345" i="1"/>
  <c r="BR345" i="1" s="1"/>
  <c r="W122" i="1"/>
  <c r="W196" i="1"/>
  <c r="W406" i="1"/>
  <c r="AM342" i="1"/>
  <c r="BK342" i="1" s="1"/>
  <c r="P193" i="1"/>
  <c r="P403" i="1"/>
  <c r="P119" i="1"/>
  <c r="AP342" i="1"/>
  <c r="S193" i="1"/>
  <c r="S403" i="1"/>
  <c r="S119" i="1"/>
  <c r="AG347" i="1"/>
  <c r="J198" i="1"/>
  <c r="J408" i="1"/>
  <c r="J124" i="1"/>
  <c r="AL341" i="1"/>
  <c r="AL370" i="1" s="1"/>
  <c r="BJ367" i="1" s="1"/>
  <c r="CT470" i="1" s="1"/>
  <c r="O402" i="1"/>
  <c r="O192" i="1"/>
  <c r="O118" i="1"/>
  <c r="AM326" i="1"/>
  <c r="BK326" i="1" s="1"/>
  <c r="P387" i="1"/>
  <c r="P103" i="1"/>
  <c r="P177" i="1"/>
  <c r="AP327" i="1"/>
  <c r="S178" i="1"/>
  <c r="S388" i="1"/>
  <c r="S104" i="1"/>
  <c r="AQ359" i="1"/>
  <c r="T210" i="1"/>
  <c r="T136" i="1"/>
  <c r="T420" i="1"/>
  <c r="AT344" i="1"/>
  <c r="BR344" i="1" s="1"/>
  <c r="W121" i="1"/>
  <c r="W405" i="1"/>
  <c r="W195" i="1"/>
  <c r="AS333" i="1"/>
  <c r="V184" i="1"/>
  <c r="V110" i="1"/>
  <c r="V394" i="1"/>
  <c r="AO339" i="1"/>
  <c r="R190" i="1"/>
  <c r="R400" i="1"/>
  <c r="R116" i="1"/>
  <c r="AK337" i="1"/>
  <c r="N114" i="1"/>
  <c r="N188" i="1"/>
  <c r="N398" i="1"/>
  <c r="AL349" i="1"/>
  <c r="BJ349" i="1" s="1"/>
  <c r="O200" i="1"/>
  <c r="O126" i="1"/>
  <c r="O410" i="1"/>
  <c r="AO349" i="1"/>
  <c r="R200" i="1"/>
  <c r="R410" i="1"/>
  <c r="R126" i="1"/>
  <c r="AO352" i="1"/>
  <c r="R413" i="1"/>
  <c r="R203" i="1"/>
  <c r="R129" i="1"/>
  <c r="AA348" i="1"/>
  <c r="D125" i="1"/>
  <c r="D199" i="1"/>
  <c r="D409" i="1"/>
  <c r="AT331" i="1"/>
  <c r="BR331" i="1" s="1"/>
  <c r="W392" i="1"/>
  <c r="W108" i="1"/>
  <c r="W182" i="1"/>
  <c r="AQ331" i="1"/>
  <c r="T392" i="1"/>
  <c r="T108" i="1"/>
  <c r="T182" i="1"/>
  <c r="AS349" i="1"/>
  <c r="V410" i="1"/>
  <c r="V126" i="1"/>
  <c r="V200" i="1"/>
  <c r="AN352" i="1"/>
  <c r="Q203" i="1"/>
  <c r="Q129" i="1"/>
  <c r="Q413" i="1"/>
  <c r="AB349" i="1"/>
  <c r="E410" i="1"/>
  <c r="E126" i="1"/>
  <c r="E200" i="1"/>
  <c r="AQ352" i="1"/>
  <c r="T129" i="1"/>
  <c r="T203" i="1"/>
  <c r="T413" i="1"/>
  <c r="AS331" i="1"/>
  <c r="V392" i="1"/>
  <c r="V108" i="1"/>
  <c r="V182" i="1"/>
  <c r="AT342" i="1"/>
  <c r="BR342" i="1" s="1"/>
  <c r="W119" i="1"/>
  <c r="W193" i="1"/>
  <c r="W403" i="1"/>
  <c r="AM349" i="1"/>
  <c r="BK349" i="1" s="1"/>
  <c r="P410" i="1"/>
  <c r="P200" i="1"/>
  <c r="P126" i="1"/>
  <c r="AL347" i="1"/>
  <c r="BJ347" i="1" s="1"/>
  <c r="O124" i="1"/>
  <c r="O408" i="1"/>
  <c r="O198" i="1"/>
  <c r="AO341" i="1"/>
  <c r="R118" i="1"/>
  <c r="R402" i="1"/>
  <c r="R192" i="1"/>
  <c r="AR326" i="1"/>
  <c r="U387" i="1"/>
  <c r="U177" i="1"/>
  <c r="U103" i="1"/>
  <c r="AS327" i="1"/>
  <c r="V178" i="1"/>
  <c r="V388" i="1"/>
  <c r="V104" i="1"/>
  <c r="U61" i="54"/>
  <c r="C327" i="1"/>
  <c r="AF359" i="1"/>
  <c r="I210" i="1"/>
  <c r="I136" i="1"/>
  <c r="I420" i="1"/>
  <c r="AG344" i="1"/>
  <c r="J121" i="1"/>
  <c r="J405" i="1"/>
  <c r="J195" i="1"/>
  <c r="AJ361" i="1"/>
  <c r="BH361" i="1" s="1"/>
  <c r="M212" i="1"/>
  <c r="M422" i="1"/>
  <c r="M138" i="1"/>
  <c r="AK354" i="1"/>
  <c r="N205" i="1"/>
  <c r="N131" i="1"/>
  <c r="N415" i="1"/>
  <c r="AN355" i="1"/>
  <c r="BL355" i="1" s="1"/>
  <c r="Q132" i="1"/>
  <c r="Q416" i="1"/>
  <c r="Q206" i="1"/>
  <c r="AO356" i="1"/>
  <c r="R133" i="1"/>
  <c r="R417" i="1"/>
  <c r="R207" i="1"/>
  <c r="AR334" i="1"/>
  <c r="U185" i="1"/>
  <c r="U111" i="1"/>
  <c r="U395" i="1"/>
  <c r="AS329" i="1"/>
  <c r="V390" i="1"/>
  <c r="V180" i="1"/>
  <c r="V106" i="1"/>
  <c r="C329" i="1"/>
  <c r="U63" i="54"/>
  <c r="AF362" i="1"/>
  <c r="I139" i="1"/>
  <c r="I213" i="1"/>
  <c r="I423" i="1"/>
  <c r="AG346" i="1"/>
  <c r="J197" i="1"/>
  <c r="J123" i="1"/>
  <c r="J407" i="1"/>
  <c r="AJ366" i="1"/>
  <c r="BH366" i="1" s="1"/>
  <c r="M427" i="1"/>
  <c r="M217" i="1"/>
  <c r="M143" i="1"/>
  <c r="AK335" i="1"/>
  <c r="N186" i="1"/>
  <c r="N112" i="1"/>
  <c r="N396" i="1"/>
  <c r="AH345" i="1"/>
  <c r="K196" i="1"/>
  <c r="K406" i="1"/>
  <c r="K122" i="1"/>
  <c r="AF342" i="1"/>
  <c r="I193" i="1"/>
  <c r="I403" i="1"/>
  <c r="I119" i="1"/>
  <c r="AR347" i="1"/>
  <c r="U408" i="1"/>
  <c r="U198" i="1"/>
  <c r="U124" i="1"/>
  <c r="AI351" i="1"/>
  <c r="L128" i="1"/>
  <c r="L412" i="1"/>
  <c r="L202" i="1"/>
  <c r="AF341" i="1"/>
  <c r="I118" i="1"/>
  <c r="I192" i="1"/>
  <c r="I402" i="1"/>
  <c r="AG326" i="1"/>
  <c r="J387" i="1"/>
  <c r="J177" i="1"/>
  <c r="J103" i="1"/>
  <c r="AJ327" i="1"/>
  <c r="BH327" i="1" s="1"/>
  <c r="M178" i="1"/>
  <c r="M104" i="1"/>
  <c r="M388" i="1"/>
  <c r="AK359" i="1"/>
  <c r="N420" i="1"/>
  <c r="N136" i="1"/>
  <c r="N210" i="1"/>
  <c r="AN344" i="1"/>
  <c r="BL344" i="1" s="1"/>
  <c r="Q121" i="1"/>
  <c r="Q195" i="1"/>
  <c r="Q405" i="1"/>
  <c r="AQ361" i="1"/>
  <c r="T212" i="1"/>
  <c r="T138" i="1"/>
  <c r="T422" i="1"/>
  <c r="AT354" i="1"/>
  <c r="BR354" i="1" s="1"/>
  <c r="W415" i="1"/>
  <c r="W131" i="1"/>
  <c r="W205" i="1"/>
  <c r="AA354" i="1"/>
  <c r="D131" i="1"/>
  <c r="D205" i="1"/>
  <c r="D415" i="1"/>
  <c r="AB355" i="1"/>
  <c r="E132" i="1"/>
  <c r="E206" i="1"/>
  <c r="E416" i="1"/>
  <c r="AH356" i="1"/>
  <c r="K417" i="1"/>
  <c r="K133" i="1"/>
  <c r="K207" i="1"/>
  <c r="AI334" i="1"/>
  <c r="L185" i="1"/>
  <c r="L395" i="1"/>
  <c r="L111" i="1"/>
  <c r="AL329" i="1"/>
  <c r="BJ329" i="1" s="1"/>
  <c r="O180" i="1"/>
  <c r="O390" i="1"/>
  <c r="O106" i="1"/>
  <c r="AM362" i="1"/>
  <c r="BK362" i="1" s="1"/>
  <c r="P213" i="1"/>
  <c r="P139" i="1"/>
  <c r="P423" i="1"/>
  <c r="AP346" i="1"/>
  <c r="S123" i="1"/>
  <c r="S197" i="1"/>
  <c r="S407" i="1"/>
  <c r="AQ366" i="1"/>
  <c r="T217" i="1"/>
  <c r="T427" i="1"/>
  <c r="T143" i="1"/>
  <c r="AT335" i="1"/>
  <c r="BR335" i="1" s="1"/>
  <c r="W396" i="1"/>
  <c r="W112" i="1"/>
  <c r="W186" i="1"/>
  <c r="AA335" i="1"/>
  <c r="D186" i="1"/>
  <c r="D396" i="1"/>
  <c r="D112" i="1"/>
  <c r="AM345" i="1"/>
  <c r="BK345" i="1" s="1"/>
  <c r="P406" i="1"/>
  <c r="P122" i="1"/>
  <c r="P196" i="1"/>
  <c r="AP363" i="1"/>
  <c r="S424" i="1"/>
  <c r="S214" i="1"/>
  <c r="S140" i="1"/>
  <c r="AQ332" i="1"/>
  <c r="T393" i="1"/>
  <c r="T109" i="1"/>
  <c r="T183" i="1"/>
  <c r="AT365" i="1"/>
  <c r="BR365" i="1" s="1"/>
  <c r="W426" i="1"/>
  <c r="W216" i="1"/>
  <c r="W142" i="1"/>
  <c r="AA365" i="1"/>
  <c r="D216" i="1"/>
  <c r="D426" i="1"/>
  <c r="D142" i="1"/>
  <c r="AR358" i="1"/>
  <c r="U209" i="1"/>
  <c r="U135" i="1"/>
  <c r="U419" i="1"/>
  <c r="AT328" i="1"/>
  <c r="BR328" i="1" s="1"/>
  <c r="FT328" i="1" s="1"/>
  <c r="W179" i="1"/>
  <c r="W389" i="1"/>
  <c r="W105" i="1"/>
  <c r="AG360" i="1"/>
  <c r="J211" i="1"/>
  <c r="J421" i="1"/>
  <c r="J137" i="1"/>
  <c r="AJ339" i="1"/>
  <c r="BH339" i="1" s="1"/>
  <c r="M400" i="1"/>
  <c r="M190" i="1"/>
  <c r="M116" i="1"/>
  <c r="AR336" i="1"/>
  <c r="U113" i="1"/>
  <c r="U397" i="1"/>
  <c r="U187" i="1"/>
  <c r="AO363" i="1"/>
  <c r="R214" i="1"/>
  <c r="R424" i="1"/>
  <c r="R140" i="1"/>
  <c r="AR332" i="1"/>
  <c r="U393" i="1"/>
  <c r="U109" i="1"/>
  <c r="U183" i="1"/>
  <c r="AS365" i="1"/>
  <c r="V216" i="1"/>
  <c r="V142" i="1"/>
  <c r="V426" i="1"/>
  <c r="U99" i="54"/>
  <c r="C365" i="1"/>
  <c r="AT358" i="1"/>
  <c r="BR358" i="1" s="1"/>
  <c r="W419" i="1"/>
  <c r="W209" i="1"/>
  <c r="W135" i="1"/>
  <c r="AG343" i="1"/>
  <c r="J120" i="1"/>
  <c r="J404" i="1"/>
  <c r="J194" i="1"/>
  <c r="AI360" i="1"/>
  <c r="L421" i="1"/>
  <c r="L211" i="1"/>
  <c r="L137" i="1"/>
  <c r="AN339" i="1"/>
  <c r="BL339" i="1" s="1"/>
  <c r="Q400" i="1"/>
  <c r="Q190" i="1"/>
  <c r="Q116" i="1"/>
  <c r="AA350" i="1"/>
  <c r="D201" i="1"/>
  <c r="D127" i="1"/>
  <c r="D411" i="1"/>
  <c r="AH357" i="1"/>
  <c r="K208" i="1"/>
  <c r="K418" i="1"/>
  <c r="K134" i="1"/>
  <c r="AI358" i="1"/>
  <c r="L209" i="1"/>
  <c r="L419" i="1"/>
  <c r="L135" i="1"/>
  <c r="AL343" i="1"/>
  <c r="BJ343" i="1" s="1"/>
  <c r="O194" i="1"/>
  <c r="O404" i="1"/>
  <c r="O120" i="1"/>
  <c r="AM328" i="1"/>
  <c r="BK328" i="1" s="1"/>
  <c r="FM328" i="1" s="1"/>
  <c r="P389" i="1"/>
  <c r="P179" i="1"/>
  <c r="P105" i="1"/>
  <c r="AP360" i="1"/>
  <c r="S211" i="1"/>
  <c r="S421" i="1"/>
  <c r="S137" i="1"/>
  <c r="AR337" i="1"/>
  <c r="U114" i="1"/>
  <c r="U398" i="1"/>
  <c r="U188" i="1"/>
  <c r="AJ338" i="1"/>
  <c r="BH338" i="1" s="1"/>
  <c r="M189" i="1"/>
  <c r="M115" i="1"/>
  <c r="M399" i="1"/>
  <c r="AN340" i="1"/>
  <c r="BL340" i="1" s="1"/>
  <c r="FN340" i="1" s="1"/>
  <c r="Q191" i="1"/>
  <c r="Q117" i="1"/>
  <c r="Q401" i="1"/>
  <c r="AR350" i="1"/>
  <c r="U127" i="1"/>
  <c r="U201" i="1"/>
  <c r="U411" i="1"/>
  <c r="AA336" i="1"/>
  <c r="D187" i="1"/>
  <c r="D113" i="1"/>
  <c r="D397" i="1"/>
  <c r="AH364" i="1"/>
  <c r="K215" i="1"/>
  <c r="K141" i="1"/>
  <c r="K425" i="1"/>
  <c r="AS361" i="1"/>
  <c r="V422" i="1"/>
  <c r="V138" i="1"/>
  <c r="V212" i="1"/>
  <c r="U95" i="54"/>
  <c r="C361" i="1"/>
  <c r="AF354" i="1"/>
  <c r="I205" i="1"/>
  <c r="I415" i="1"/>
  <c r="I131" i="1"/>
  <c r="AG355" i="1"/>
  <c r="J132" i="1"/>
  <c r="J416" i="1"/>
  <c r="J206" i="1"/>
  <c r="AJ356" i="1"/>
  <c r="BH356" i="1" s="1"/>
  <c r="M133" i="1"/>
  <c r="M417" i="1"/>
  <c r="M207" i="1"/>
  <c r="AK334" i="1"/>
  <c r="N111" i="1"/>
  <c r="N395" i="1"/>
  <c r="N185" i="1"/>
  <c r="AN329" i="1"/>
  <c r="BL329" i="1" s="1"/>
  <c r="FN329" i="1" s="1"/>
  <c r="Q390" i="1"/>
  <c r="Q180" i="1"/>
  <c r="Q106" i="1"/>
  <c r="AO362" i="1"/>
  <c r="R139" i="1"/>
  <c r="R213" i="1"/>
  <c r="R423" i="1"/>
  <c r="AR346" i="1"/>
  <c r="U197" i="1"/>
  <c r="U123" i="1"/>
  <c r="U407" i="1"/>
  <c r="AS366" i="1"/>
  <c r="V143" i="1"/>
  <c r="V217" i="1"/>
  <c r="V427" i="1"/>
  <c r="C366" i="1"/>
  <c r="U100" i="54"/>
  <c r="AF335" i="1"/>
  <c r="I396" i="1"/>
  <c r="I186" i="1"/>
  <c r="I112" i="1"/>
  <c r="AO345" i="1"/>
  <c r="R122" i="1"/>
  <c r="R406" i="1"/>
  <c r="R196" i="1"/>
  <c r="AR363" i="1"/>
  <c r="U140" i="1"/>
  <c r="U214" i="1"/>
  <c r="U424" i="1"/>
  <c r="AS332" i="1"/>
  <c r="V393" i="1"/>
  <c r="V109" i="1"/>
  <c r="V183" i="1"/>
  <c r="U66" i="54"/>
  <c r="C332" i="1"/>
  <c r="AF365" i="1"/>
  <c r="I216" i="1"/>
  <c r="I142" i="1"/>
  <c r="I426" i="1"/>
  <c r="U91" i="54"/>
  <c r="C357" i="1"/>
  <c r="AB343" i="1"/>
  <c r="E194" i="1"/>
  <c r="E404" i="1"/>
  <c r="E120" i="1"/>
  <c r="AK360" i="1"/>
  <c r="N211" i="1"/>
  <c r="N137" i="1"/>
  <c r="N421" i="1"/>
  <c r="AR339" i="1"/>
  <c r="U190" i="1"/>
  <c r="U116" i="1"/>
  <c r="U400" i="1"/>
  <c r="AH350" i="1"/>
  <c r="K411" i="1"/>
  <c r="K127" i="1"/>
  <c r="K201" i="1"/>
  <c r="AQ363" i="1"/>
  <c r="T140" i="1"/>
  <c r="T424" i="1"/>
  <c r="T214" i="1"/>
  <c r="AT332" i="1"/>
  <c r="BR332" i="1" s="1"/>
  <c r="FT332" i="1" s="1"/>
  <c r="W393" i="1"/>
  <c r="W183" i="1"/>
  <c r="W109" i="1"/>
  <c r="AA332" i="1"/>
  <c r="D393" i="1"/>
  <c r="D183" i="1"/>
  <c r="D109" i="1"/>
  <c r="AB365" i="1"/>
  <c r="E426" i="1"/>
  <c r="E142" i="1"/>
  <c r="E216" i="1"/>
  <c r="AB357" i="1"/>
  <c r="E208" i="1"/>
  <c r="E134" i="1"/>
  <c r="E418" i="1"/>
  <c r="AK343" i="1"/>
  <c r="N194" i="1"/>
  <c r="N120" i="1"/>
  <c r="N404" i="1"/>
  <c r="AM360" i="1"/>
  <c r="BK360" i="1" s="1"/>
  <c r="P211" i="1"/>
  <c r="P421" i="1"/>
  <c r="P137" i="1"/>
  <c r="AA338" i="1"/>
  <c r="D189" i="1"/>
  <c r="D115" i="1"/>
  <c r="D399" i="1"/>
  <c r="AL350" i="1"/>
  <c r="BJ350" i="1" s="1"/>
  <c r="O411" i="1"/>
  <c r="O127" i="1"/>
  <c r="O201" i="1"/>
  <c r="AJ357" i="1"/>
  <c r="BH357" i="1" s="1"/>
  <c r="M134" i="1"/>
  <c r="M418" i="1"/>
  <c r="M208" i="1"/>
  <c r="AK358" i="1"/>
  <c r="N209" i="1"/>
  <c r="N419" i="1"/>
  <c r="N135" i="1"/>
  <c r="AN343" i="1"/>
  <c r="BL343" i="1" s="1"/>
  <c r="Q194" i="1"/>
  <c r="Q404" i="1"/>
  <c r="Q120" i="1"/>
  <c r="AO328" i="1"/>
  <c r="R179" i="1"/>
  <c r="R389" i="1"/>
  <c r="R105" i="1"/>
  <c r="AR360" i="1"/>
  <c r="U211" i="1"/>
  <c r="U421" i="1"/>
  <c r="U137" i="1"/>
  <c r="AT337" i="1"/>
  <c r="BR337" i="1" s="1"/>
  <c r="FT337" i="1" s="1"/>
  <c r="W114" i="1"/>
  <c r="W188" i="1"/>
  <c r="W398" i="1"/>
  <c r="AN338" i="1"/>
  <c r="BL338" i="1" s="1"/>
  <c r="Q189" i="1"/>
  <c r="Q399" i="1"/>
  <c r="Q115" i="1"/>
  <c r="AR340" i="1"/>
  <c r="U191" i="1"/>
  <c r="U401" i="1"/>
  <c r="U117" i="1"/>
  <c r="AA333" i="1"/>
  <c r="D110" i="1"/>
  <c r="D394" i="1"/>
  <c r="D184" i="1"/>
  <c r="AH336" i="1"/>
  <c r="K113" i="1"/>
  <c r="K187" i="1"/>
  <c r="K397" i="1"/>
  <c r="AL364" i="1"/>
  <c r="BJ364" i="1" s="1"/>
  <c r="O215" i="1"/>
  <c r="O425" i="1"/>
  <c r="O141" i="1"/>
  <c r="C348" i="1"/>
  <c r="U82" i="54"/>
  <c r="AK339" i="1"/>
  <c r="N190" i="1"/>
  <c r="N116" i="1"/>
  <c r="N400" i="1"/>
  <c r="AG337" i="1"/>
  <c r="J398" i="1"/>
  <c r="J114" i="1"/>
  <c r="J188" i="1"/>
  <c r="AH348" i="1"/>
  <c r="K409" i="1"/>
  <c r="K199" i="1"/>
  <c r="K125" i="1"/>
  <c r="AA349" i="1"/>
  <c r="D126" i="1"/>
  <c r="D200" i="1"/>
  <c r="D410" i="1"/>
  <c r="AA352" i="1"/>
  <c r="D129" i="1"/>
  <c r="D203" i="1"/>
  <c r="D413" i="1"/>
  <c r="AF352" i="1"/>
  <c r="I129" i="1"/>
  <c r="I203" i="1"/>
  <c r="I413" i="1"/>
  <c r="AL352" i="1"/>
  <c r="O203" i="1"/>
  <c r="O413" i="1"/>
  <c r="O129" i="1"/>
  <c r="AA331" i="1"/>
  <c r="D182" i="1"/>
  <c r="D392" i="1"/>
  <c r="D108" i="1"/>
  <c r="AG353" i="1"/>
  <c r="J204" i="1"/>
  <c r="J130" i="1"/>
  <c r="J414" i="1"/>
  <c r="AM351" i="1"/>
  <c r="BK351" i="1" s="1"/>
  <c r="P128" i="1"/>
  <c r="P202" i="1"/>
  <c r="P412" i="1"/>
  <c r="AL348" i="1"/>
  <c r="BJ348" i="1" s="1"/>
  <c r="O125" i="1"/>
  <c r="O199" i="1"/>
  <c r="O409" i="1"/>
  <c r="AN348" i="1"/>
  <c r="BL348" i="1" s="1"/>
  <c r="Q409" i="1"/>
  <c r="Q125" i="1"/>
  <c r="Q199" i="1"/>
  <c r="AT348" i="1"/>
  <c r="BR348" i="1" s="1"/>
  <c r="W125" i="1"/>
  <c r="W199" i="1"/>
  <c r="W409" i="1"/>
  <c r="C331" i="1"/>
  <c r="U65" i="54"/>
  <c r="C342" i="1"/>
  <c r="U76" i="54"/>
  <c r="AN347" i="1"/>
  <c r="BL347" i="1" s="1"/>
  <c r="Q408" i="1"/>
  <c r="Q198" i="1"/>
  <c r="Q124" i="1"/>
  <c r="AQ341" i="1"/>
  <c r="T402" i="1"/>
  <c r="T192" i="1"/>
  <c r="T118" i="1"/>
  <c r="AT326" i="1"/>
  <c r="BR326" i="1" s="1"/>
  <c r="W177" i="1"/>
  <c r="W103" i="1"/>
  <c r="W387" i="1"/>
  <c r="AA326" i="1"/>
  <c r="D177" i="1"/>
  <c r="D103" i="1"/>
  <c r="D387" i="1"/>
  <c r="AB327" i="1"/>
  <c r="E388" i="1"/>
  <c r="E178" i="1"/>
  <c r="E104" i="1"/>
  <c r="AH359" i="1"/>
  <c r="K420" i="1"/>
  <c r="K210" i="1"/>
  <c r="K136" i="1"/>
  <c r="AI344" i="1"/>
  <c r="L195" i="1"/>
  <c r="L121" i="1"/>
  <c r="L405" i="1"/>
  <c r="AL361" i="1"/>
  <c r="BJ361" i="1" s="1"/>
  <c r="O422" i="1"/>
  <c r="O212" i="1"/>
  <c r="O138" i="1"/>
  <c r="AM354" i="1"/>
  <c r="BK354" i="1" s="1"/>
  <c r="P205" i="1"/>
  <c r="P131" i="1"/>
  <c r="P415" i="1"/>
  <c r="AP355" i="1"/>
  <c r="S132" i="1"/>
  <c r="S206" i="1"/>
  <c r="S416" i="1"/>
  <c r="AQ356" i="1"/>
  <c r="T207" i="1"/>
  <c r="T133" i="1"/>
  <c r="T417" i="1"/>
  <c r="AT334" i="1"/>
  <c r="BR334" i="1" s="1"/>
  <c r="FT334" i="1" s="1"/>
  <c r="W395" i="1"/>
  <c r="W185" i="1"/>
  <c r="W111" i="1"/>
  <c r="AA334" i="1"/>
  <c r="D185" i="1"/>
  <c r="D111" i="1"/>
  <c r="D395" i="1"/>
  <c r="AB329" i="1"/>
  <c r="E180" i="1"/>
  <c r="E106" i="1"/>
  <c r="E390" i="1"/>
  <c r="AH362" i="1"/>
  <c r="K423" i="1"/>
  <c r="K213" i="1"/>
  <c r="K139" i="1"/>
  <c r="AI346" i="1"/>
  <c r="L123" i="1"/>
  <c r="L407" i="1"/>
  <c r="L197" i="1"/>
  <c r="AL366" i="1"/>
  <c r="BJ366" i="1" s="1"/>
  <c r="O427" i="1"/>
  <c r="O143" i="1"/>
  <c r="O217" i="1"/>
  <c r="AM335" i="1"/>
  <c r="BK335" i="1" s="1"/>
  <c r="P186" i="1"/>
  <c r="P112" i="1"/>
  <c r="P396" i="1"/>
  <c r="AL345" i="1"/>
  <c r="BJ345" i="1" s="1"/>
  <c r="O196" i="1"/>
  <c r="O122" i="1"/>
  <c r="O406" i="1"/>
  <c r="AH342" i="1"/>
  <c r="K119" i="1"/>
  <c r="K403" i="1"/>
  <c r="K193" i="1"/>
  <c r="AT347" i="1"/>
  <c r="BR347" i="1" s="1"/>
  <c r="W198" i="1"/>
  <c r="W408" i="1"/>
  <c r="W124" i="1"/>
  <c r="U81" i="54"/>
  <c r="C347" i="1"/>
  <c r="AH341" i="1"/>
  <c r="K118" i="1"/>
  <c r="K192" i="1"/>
  <c r="K402" i="1"/>
  <c r="AI326" i="1"/>
  <c r="L177" i="1"/>
  <c r="L103" i="1"/>
  <c r="L387" i="1"/>
  <c r="AL327" i="1"/>
  <c r="BJ327" i="1" s="1"/>
  <c r="O388" i="1"/>
  <c r="O178" i="1"/>
  <c r="O104" i="1"/>
  <c r="AM359" i="1"/>
  <c r="BK359" i="1" s="1"/>
  <c r="P136" i="1"/>
  <c r="P420" i="1"/>
  <c r="P210" i="1"/>
  <c r="AP344" i="1"/>
  <c r="S121" i="1"/>
  <c r="S405" i="1"/>
  <c r="S195" i="1"/>
  <c r="AI340" i="1"/>
  <c r="L191" i="1"/>
  <c r="L401" i="1"/>
  <c r="L117" i="1"/>
  <c r="AB338" i="1"/>
  <c r="E115" i="1"/>
  <c r="E189" i="1"/>
  <c r="E399" i="1"/>
  <c r="AK351" i="1"/>
  <c r="N128" i="1"/>
  <c r="N412" i="1"/>
  <c r="N202" i="1"/>
  <c r="AO351" i="1"/>
  <c r="R202" i="1"/>
  <c r="R128" i="1"/>
  <c r="R412" i="1"/>
  <c r="AQ348" i="1"/>
  <c r="T125" i="1"/>
  <c r="T199" i="1"/>
  <c r="T409" i="1"/>
  <c r="AJ351" i="1"/>
  <c r="BH351" i="1" s="1"/>
  <c r="CE454" i="1" s="1"/>
  <c r="M202" i="1"/>
  <c r="M412" i="1"/>
  <c r="M128" i="1"/>
  <c r="AG351" i="1"/>
  <c r="J412" i="1"/>
  <c r="J202" i="1"/>
  <c r="J128" i="1"/>
  <c r="AO331" i="1"/>
  <c r="R182" i="1"/>
  <c r="R108" i="1"/>
  <c r="R392" i="1"/>
  <c r="AT349" i="1"/>
  <c r="BR349" i="1" s="1"/>
  <c r="W126" i="1"/>
  <c r="W410" i="1"/>
  <c r="W200" i="1"/>
  <c r="AQ349" i="1"/>
  <c r="T126" i="1"/>
  <c r="T410" i="1"/>
  <c r="T200" i="1"/>
  <c r="AN351" i="1"/>
  <c r="BL351" i="1" s="1"/>
  <c r="Q128" i="1"/>
  <c r="Q412" i="1"/>
  <c r="Q202" i="1"/>
  <c r="AG349" i="1"/>
  <c r="J126" i="1"/>
  <c r="J410" i="1"/>
  <c r="J200" i="1"/>
  <c r="AI349" i="1"/>
  <c r="L410" i="1"/>
  <c r="L126" i="1"/>
  <c r="L200" i="1"/>
  <c r="AN331" i="1"/>
  <c r="BL331" i="1" s="1"/>
  <c r="Q182" i="1"/>
  <c r="Q108" i="1"/>
  <c r="Q392" i="1"/>
  <c r="AN342" i="1"/>
  <c r="BL342" i="1" s="1"/>
  <c r="Q193" i="1"/>
  <c r="Q119" i="1"/>
  <c r="Q403" i="1"/>
  <c r="AS352" i="1"/>
  <c r="V413" i="1"/>
  <c r="V129" i="1"/>
  <c r="V203" i="1"/>
  <c r="AH347" i="1"/>
  <c r="K124" i="1"/>
  <c r="K408" i="1"/>
  <c r="K198" i="1"/>
  <c r="AK341" i="1"/>
  <c r="N402" i="1"/>
  <c r="N192" i="1"/>
  <c r="N118" i="1"/>
  <c r="AN326" i="1"/>
  <c r="BL326" i="1" s="1"/>
  <c r="Q177" i="1"/>
  <c r="Q387" i="1"/>
  <c r="Q103" i="1"/>
  <c r="AO327" i="1"/>
  <c r="R178" i="1"/>
  <c r="R104" i="1"/>
  <c r="R388" i="1"/>
  <c r="AR359" i="1"/>
  <c r="U136" i="1"/>
  <c r="U210" i="1"/>
  <c r="U420" i="1"/>
  <c r="AS344" i="1"/>
  <c r="V121" i="1"/>
  <c r="V195" i="1"/>
  <c r="V405" i="1"/>
  <c r="C344" i="1"/>
  <c r="U78" i="54"/>
  <c r="AF361" i="1"/>
  <c r="I212" i="1"/>
  <c r="I422" i="1"/>
  <c r="I138" i="1"/>
  <c r="AG354" i="1"/>
  <c r="J415" i="1"/>
  <c r="J205" i="1"/>
  <c r="J131" i="1"/>
  <c r="AJ355" i="1"/>
  <c r="BH355" i="1" s="1"/>
  <c r="M206" i="1"/>
  <c r="M416" i="1"/>
  <c r="M132" i="1"/>
  <c r="AK356" i="1"/>
  <c r="N207" i="1"/>
  <c r="N133" i="1"/>
  <c r="N417" i="1"/>
  <c r="AN334" i="1"/>
  <c r="BL334" i="1" s="1"/>
  <c r="FN334" i="1" s="1"/>
  <c r="Q111" i="1"/>
  <c r="Q185" i="1"/>
  <c r="Q395" i="1"/>
  <c r="AO329" i="1"/>
  <c r="R106" i="1"/>
  <c r="R180" i="1"/>
  <c r="R390" i="1"/>
  <c r="AR362" i="1"/>
  <c r="U139" i="1"/>
  <c r="U423" i="1"/>
  <c r="U213" i="1"/>
  <c r="AS346" i="1"/>
  <c r="V123" i="1"/>
  <c r="V197" i="1"/>
  <c r="V407" i="1"/>
  <c r="U80" i="54"/>
  <c r="C346" i="1"/>
  <c r="AF366" i="1"/>
  <c r="I217" i="1"/>
  <c r="I143" i="1"/>
  <c r="I427" i="1"/>
  <c r="AG335" i="1"/>
  <c r="J112" i="1"/>
  <c r="J186" i="1"/>
  <c r="J396" i="1"/>
  <c r="AS363" i="1"/>
  <c r="V424" i="1"/>
  <c r="V214" i="1"/>
  <c r="V140" i="1"/>
  <c r="AK342" i="1"/>
  <c r="N193" i="1"/>
  <c r="N119" i="1"/>
  <c r="N403" i="1"/>
  <c r="AM347" i="1"/>
  <c r="BK347" i="1" s="1"/>
  <c r="P124" i="1"/>
  <c r="P198" i="1"/>
  <c r="P408" i="1"/>
  <c r="AR341" i="1"/>
  <c r="AR370" i="1" s="1"/>
  <c r="BP367" i="1" s="1"/>
  <c r="EK470" i="1" s="1"/>
  <c r="U118" i="1"/>
  <c r="U402" i="1"/>
  <c r="U192" i="1"/>
  <c r="AS326" i="1"/>
  <c r="V387" i="1"/>
  <c r="V103" i="1"/>
  <c r="V177" i="1"/>
  <c r="C326" i="1"/>
  <c r="U60" i="54"/>
  <c r="AF327" i="1"/>
  <c r="I388" i="1"/>
  <c r="I104" i="1"/>
  <c r="I178" i="1"/>
  <c r="AG359" i="1"/>
  <c r="J420" i="1"/>
  <c r="J136" i="1"/>
  <c r="J210" i="1"/>
  <c r="AJ344" i="1"/>
  <c r="BH344" i="1" s="1"/>
  <c r="M195" i="1"/>
  <c r="M121" i="1"/>
  <c r="M405" i="1"/>
  <c r="AM361" i="1"/>
  <c r="BK361" i="1" s="1"/>
  <c r="P138" i="1"/>
  <c r="P212" i="1"/>
  <c r="P422" i="1"/>
  <c r="AP354" i="1"/>
  <c r="S415" i="1"/>
  <c r="S131" i="1"/>
  <c r="S205" i="1"/>
  <c r="AQ355" i="1"/>
  <c r="T416" i="1"/>
  <c r="T206" i="1"/>
  <c r="T132" i="1"/>
  <c r="AT356" i="1"/>
  <c r="BR356" i="1" s="1"/>
  <c r="W207" i="1"/>
  <c r="W133" i="1"/>
  <c r="W417" i="1"/>
  <c r="AA356" i="1"/>
  <c r="D417" i="1"/>
  <c r="D133" i="1"/>
  <c r="D207" i="1"/>
  <c r="AB334" i="1"/>
  <c r="E395" i="1"/>
  <c r="E111" i="1"/>
  <c r="E185" i="1"/>
  <c r="AH329" i="1"/>
  <c r="K390" i="1"/>
  <c r="K106" i="1"/>
  <c r="K180" i="1"/>
  <c r="AI362" i="1"/>
  <c r="L213" i="1"/>
  <c r="L139" i="1"/>
  <c r="L423" i="1"/>
  <c r="AL346" i="1"/>
  <c r="BJ346" i="1" s="1"/>
  <c r="O407" i="1"/>
  <c r="O197" i="1"/>
  <c r="O123" i="1"/>
  <c r="AM366" i="1"/>
  <c r="BK366" i="1" s="1"/>
  <c r="P217" i="1"/>
  <c r="P427" i="1"/>
  <c r="P143" i="1"/>
  <c r="AP335" i="1"/>
  <c r="S186" i="1"/>
  <c r="S396" i="1"/>
  <c r="S112" i="1"/>
  <c r="AN345" i="1"/>
  <c r="BL345" i="1" s="1"/>
  <c r="Q406" i="1"/>
  <c r="Q196" i="1"/>
  <c r="Q122" i="1"/>
  <c r="AI345" i="1"/>
  <c r="L122" i="1"/>
  <c r="L406" i="1"/>
  <c r="L196" i="1"/>
  <c r="AL363" i="1"/>
  <c r="BJ363" i="1" s="1"/>
  <c r="O424" i="1"/>
  <c r="O214" i="1"/>
  <c r="O140" i="1"/>
  <c r="AM332" i="1"/>
  <c r="BK332" i="1" s="1"/>
  <c r="FM332" i="1" s="1"/>
  <c r="P183" i="1"/>
  <c r="P109" i="1"/>
  <c r="P393" i="1"/>
  <c r="AP365" i="1"/>
  <c r="S142" i="1"/>
  <c r="S426" i="1"/>
  <c r="S216" i="1"/>
  <c r="AQ357" i="1"/>
  <c r="T134" i="1"/>
  <c r="T418" i="1"/>
  <c r="T208" i="1"/>
  <c r="AJ358" i="1"/>
  <c r="BH358" i="1" s="1"/>
  <c r="M209" i="1"/>
  <c r="M419" i="1"/>
  <c r="M135" i="1"/>
  <c r="AL328" i="1"/>
  <c r="BJ328" i="1" s="1"/>
  <c r="FL328" i="1" s="1"/>
  <c r="O105" i="1"/>
  <c r="O389" i="1"/>
  <c r="O179" i="1"/>
  <c r="AQ337" i="1"/>
  <c r="T114" i="1"/>
  <c r="T398" i="1"/>
  <c r="T188" i="1"/>
  <c r="AL340" i="1"/>
  <c r="BJ340" i="1" s="1"/>
  <c r="O117" i="1"/>
  <c r="O191" i="1"/>
  <c r="O401" i="1"/>
  <c r="AT330" i="1"/>
  <c r="BR330" i="1" s="1"/>
  <c r="FT330" i="1" s="1"/>
  <c r="W391" i="1"/>
  <c r="W181" i="1"/>
  <c r="W107" i="1"/>
  <c r="AK363" i="1"/>
  <c r="N140" i="1"/>
  <c r="N424" i="1"/>
  <c r="N214" i="1"/>
  <c r="AN332" i="1"/>
  <c r="BL332" i="1" s="1"/>
  <c r="FN332" i="1" s="1"/>
  <c r="Q183" i="1"/>
  <c r="Q109" i="1"/>
  <c r="Q393" i="1"/>
  <c r="AO365" i="1"/>
  <c r="R216" i="1"/>
  <c r="R426" i="1"/>
  <c r="R142" i="1"/>
  <c r="AR357" i="1"/>
  <c r="BP357" i="1" s="1"/>
  <c r="U208" i="1"/>
  <c r="U418" i="1"/>
  <c r="U134" i="1"/>
  <c r="AL358" i="1"/>
  <c r="BJ358" i="1" s="1"/>
  <c r="O135" i="1"/>
  <c r="O419" i="1"/>
  <c r="O209" i="1"/>
  <c r="AR328" i="1"/>
  <c r="BP328" i="1" s="1"/>
  <c r="U389" i="1"/>
  <c r="U179" i="1"/>
  <c r="U105" i="1"/>
  <c r="AS337" i="1"/>
  <c r="V114" i="1"/>
  <c r="V398" i="1"/>
  <c r="V188" i="1"/>
  <c r="AP340" i="1"/>
  <c r="S191" i="1"/>
  <c r="S401" i="1"/>
  <c r="S117" i="1"/>
  <c r="AF336" i="1"/>
  <c r="I113" i="1"/>
  <c r="I397" i="1"/>
  <c r="I187" i="1"/>
  <c r="AA357" i="1"/>
  <c r="D134" i="1"/>
  <c r="D418" i="1"/>
  <c r="D208" i="1"/>
  <c r="AB358" i="1"/>
  <c r="E209" i="1"/>
  <c r="E419" i="1"/>
  <c r="E135" i="1"/>
  <c r="AH343" i="1"/>
  <c r="K120" i="1"/>
  <c r="K404" i="1"/>
  <c r="K194" i="1"/>
  <c r="AI328" i="1"/>
  <c r="L389" i="1"/>
  <c r="L179" i="1"/>
  <c r="L105" i="1"/>
  <c r="AL360" i="1"/>
  <c r="BJ360" i="1" s="1"/>
  <c r="O137" i="1"/>
  <c r="O421" i="1"/>
  <c r="O211" i="1"/>
  <c r="AN337" i="1"/>
  <c r="BL337" i="1" s="1"/>
  <c r="Q188" i="1"/>
  <c r="Q398" i="1"/>
  <c r="Q114" i="1"/>
  <c r="AT339" i="1"/>
  <c r="BR339" i="1" s="1"/>
  <c r="FT339" i="1" s="1"/>
  <c r="W190" i="1"/>
  <c r="W116" i="1"/>
  <c r="W400" i="1"/>
  <c r="AF340" i="1"/>
  <c r="I191" i="1"/>
  <c r="I117" i="1"/>
  <c r="I401" i="1"/>
  <c r="AJ350" i="1"/>
  <c r="BH350" i="1" s="1"/>
  <c r="M201" i="1"/>
  <c r="M411" i="1"/>
  <c r="M127" i="1"/>
  <c r="AN330" i="1"/>
  <c r="BL330" i="1" s="1"/>
  <c r="FN330" i="1" s="1"/>
  <c r="Q391" i="1"/>
  <c r="Q181" i="1"/>
  <c r="Q107" i="1"/>
  <c r="U98" i="54"/>
  <c r="C364" i="1"/>
  <c r="AO361" i="1"/>
  <c r="R422" i="1"/>
  <c r="R212" i="1"/>
  <c r="R138" i="1"/>
  <c r="AR354" i="1"/>
  <c r="BP354" i="1" s="1"/>
  <c r="U131" i="1"/>
  <c r="U415" i="1"/>
  <c r="U205" i="1"/>
  <c r="AS355" i="1"/>
  <c r="V416" i="1"/>
  <c r="V132" i="1"/>
  <c r="V206" i="1"/>
  <c r="U89" i="54"/>
  <c r="C355" i="1"/>
  <c r="AF356" i="1"/>
  <c r="I133" i="1"/>
  <c r="I417" i="1"/>
  <c r="I207" i="1"/>
  <c r="AG334" i="1"/>
  <c r="J111" i="1"/>
  <c r="J395" i="1"/>
  <c r="J185" i="1"/>
  <c r="AJ329" i="1"/>
  <c r="BH329" i="1" s="1"/>
  <c r="M180" i="1"/>
  <c r="M106" i="1"/>
  <c r="M390" i="1"/>
  <c r="AK362" i="1"/>
  <c r="N213" i="1"/>
  <c r="N139" i="1"/>
  <c r="N423" i="1"/>
  <c r="AN346" i="1"/>
  <c r="BL346" i="1" s="1"/>
  <c r="Q407" i="1"/>
  <c r="Q123" i="1"/>
  <c r="Q197" i="1"/>
  <c r="AO366" i="1"/>
  <c r="R217" i="1"/>
  <c r="R427" i="1"/>
  <c r="R143" i="1"/>
  <c r="AR335" i="1"/>
  <c r="BP335" i="1" s="1"/>
  <c r="U112" i="1"/>
  <c r="U396" i="1"/>
  <c r="U186" i="1"/>
  <c r="AR345" i="1"/>
  <c r="BP345" i="1" s="1"/>
  <c r="U122" i="1"/>
  <c r="U406" i="1"/>
  <c r="U196" i="1"/>
  <c r="AK345" i="1"/>
  <c r="N122" i="1"/>
  <c r="N196" i="1"/>
  <c r="N406" i="1"/>
  <c r="AN363" i="1"/>
  <c r="BL363" i="1" s="1"/>
  <c r="Q424" i="1"/>
  <c r="Q140" i="1"/>
  <c r="Q214" i="1"/>
  <c r="AO332" i="1"/>
  <c r="R183" i="1"/>
  <c r="R393" i="1"/>
  <c r="R109" i="1"/>
  <c r="AR365" i="1"/>
  <c r="BP365" i="1" s="1"/>
  <c r="U216" i="1"/>
  <c r="U142" i="1"/>
  <c r="U426" i="1"/>
  <c r="AS357" i="1"/>
  <c r="V134" i="1"/>
  <c r="V208" i="1"/>
  <c r="V418" i="1"/>
  <c r="AN358" i="1"/>
  <c r="BL358" i="1" s="1"/>
  <c r="Q419" i="1"/>
  <c r="Q135" i="1"/>
  <c r="Q209" i="1"/>
  <c r="AP328" i="1"/>
  <c r="S389" i="1"/>
  <c r="S179" i="1"/>
  <c r="S105" i="1"/>
  <c r="U94" i="54"/>
  <c r="C360" i="1"/>
  <c r="AT340" i="1"/>
  <c r="BR340" i="1" s="1"/>
  <c r="FT340" i="1" s="1"/>
  <c r="W191" i="1"/>
  <c r="W401" i="1"/>
  <c r="W117" i="1"/>
  <c r="AJ336" i="1"/>
  <c r="BH336" i="1" s="1"/>
  <c r="FJ336" i="1" s="1"/>
  <c r="M113" i="1"/>
  <c r="M397" i="1"/>
  <c r="M187" i="1"/>
  <c r="AM363" i="1"/>
  <c r="BK363" i="1" s="1"/>
  <c r="P424" i="1"/>
  <c r="P140" i="1"/>
  <c r="P214" i="1"/>
  <c r="AP332" i="1"/>
  <c r="S393" i="1"/>
  <c r="S183" i="1"/>
  <c r="S109" i="1"/>
  <c r="AQ365" i="1"/>
  <c r="T142" i="1"/>
  <c r="T426" i="1"/>
  <c r="T216" i="1"/>
  <c r="AT357" i="1"/>
  <c r="BR357" i="1" s="1"/>
  <c r="W134" i="1"/>
  <c r="W418" i="1"/>
  <c r="W208" i="1"/>
  <c r="AP358" i="1"/>
  <c r="S135" i="1"/>
  <c r="S419" i="1"/>
  <c r="S209" i="1"/>
  <c r="U77" i="54"/>
  <c r="C343" i="1"/>
  <c r="AB360" i="1"/>
  <c r="E211" i="1"/>
  <c r="E137" i="1"/>
  <c r="E421" i="1"/>
  <c r="AF339" i="1"/>
  <c r="I400" i="1"/>
  <c r="I116" i="1"/>
  <c r="I190" i="1"/>
  <c r="AN336" i="1"/>
  <c r="BL336" i="1" s="1"/>
  <c r="FN336" i="1" s="1"/>
  <c r="Q113" i="1"/>
  <c r="Q187" i="1"/>
  <c r="Q397" i="1"/>
  <c r="AF357" i="1"/>
  <c r="I208" i="1"/>
  <c r="I418" i="1"/>
  <c r="I134" i="1"/>
  <c r="AG358" i="1"/>
  <c r="J419" i="1"/>
  <c r="J135" i="1"/>
  <c r="J209" i="1"/>
  <c r="AJ343" i="1"/>
  <c r="BH343" i="1" s="1"/>
  <c r="M120" i="1"/>
  <c r="M404" i="1"/>
  <c r="M194" i="1"/>
  <c r="AK328" i="1"/>
  <c r="N179" i="1"/>
  <c r="N389" i="1"/>
  <c r="N105" i="1"/>
  <c r="AN360" i="1"/>
  <c r="BL360" i="1" s="1"/>
  <c r="Q137" i="1"/>
  <c r="Q421" i="1"/>
  <c r="Q211" i="1"/>
  <c r="AP337" i="1"/>
  <c r="S188" i="1"/>
  <c r="S398" i="1"/>
  <c r="S114" i="1"/>
  <c r="AF338" i="1"/>
  <c r="I115" i="1"/>
  <c r="I399" i="1"/>
  <c r="I189" i="1"/>
  <c r="AJ340" i="1"/>
  <c r="BH340" i="1" s="1"/>
  <c r="FJ340" i="1" s="1"/>
  <c r="M401" i="1"/>
  <c r="M117" i="1"/>
  <c r="M191" i="1"/>
  <c r="AN350" i="1"/>
  <c r="BL350" i="1" s="1"/>
  <c r="Q411" i="1"/>
  <c r="Q127" i="1"/>
  <c r="Q201" i="1"/>
  <c r="AR330" i="1"/>
  <c r="BP330" i="1" s="1"/>
  <c r="U107" i="1"/>
  <c r="U391" i="1"/>
  <c r="U181" i="1"/>
  <c r="AA364" i="1"/>
  <c r="D425" i="1"/>
  <c r="D141" i="1"/>
  <c r="D215" i="1"/>
  <c r="HF252" i="1"/>
  <c r="HC252" i="1"/>
  <c r="GX252" i="1" s="1"/>
  <c r="P224" i="45"/>
  <c r="N382" i="51"/>
  <c r="HQ288" i="1"/>
  <c r="CA288" i="1"/>
  <c r="CE288" i="1"/>
  <c r="IM251" i="1"/>
  <c r="HR287" i="1"/>
  <c r="HV287" i="1"/>
  <c r="IL251" i="1" s="1"/>
  <c r="IG251" i="1" s="1"/>
  <c r="GJ289" i="1"/>
  <c r="BZ289" i="1"/>
  <c r="BJ207" i="45"/>
  <c r="Z207" i="45" s="1"/>
  <c r="BI208" i="45"/>
  <c r="IP250" i="1"/>
  <c r="IH250" i="1"/>
  <c r="FY290" i="1"/>
  <c r="FX291" i="1"/>
  <c r="BZ192" i="45"/>
  <c r="N55" i="72"/>
  <c r="BG55" i="72" s="1"/>
  <c r="AA206" i="45"/>
  <c r="FM330" i="1" l="1"/>
  <c r="FL367" i="1"/>
  <c r="FY291" i="1"/>
  <c r="FX292" i="1"/>
  <c r="FY292" i="1" s="1"/>
  <c r="FJ367" i="1"/>
  <c r="FN367" i="1"/>
  <c r="FT367" i="1"/>
  <c r="FM367" i="1"/>
  <c r="AA215" i="1"/>
  <c r="AA425" i="1"/>
  <c r="AR391" i="1"/>
  <c r="AN201" i="1"/>
  <c r="AN411" i="1"/>
  <c r="DH453" i="1"/>
  <c r="AJ117" i="1"/>
  <c r="AF189" i="1"/>
  <c r="AF115" i="1"/>
  <c r="AP398" i="1"/>
  <c r="AN211" i="1"/>
  <c r="AN137" i="1"/>
  <c r="DH463" i="1"/>
  <c r="AK389" i="1"/>
  <c r="AJ194" i="1"/>
  <c r="AJ120" i="1"/>
  <c r="CE446" i="1"/>
  <c r="AG135" i="1"/>
  <c r="AF134" i="1"/>
  <c r="AF208" i="1"/>
  <c r="AN187" i="1"/>
  <c r="AF190" i="1"/>
  <c r="AF400" i="1"/>
  <c r="AB137" i="1"/>
  <c r="X343" i="1"/>
  <c r="Z343" i="1"/>
  <c r="CI343" i="1"/>
  <c r="C120" i="1"/>
  <c r="C194" i="1"/>
  <c r="C404" i="1"/>
  <c r="AP209" i="1"/>
  <c r="AP135" i="1"/>
  <c r="AT418" i="1"/>
  <c r="AQ216" i="1"/>
  <c r="AQ142" i="1"/>
  <c r="AP183" i="1"/>
  <c r="AM214" i="1"/>
  <c r="AM424" i="1"/>
  <c r="FM363" i="1"/>
  <c r="DA466" i="1"/>
  <c r="AJ397" i="1"/>
  <c r="AT117" i="1"/>
  <c r="AT191" i="1"/>
  <c r="AP179" i="1"/>
  <c r="AN209" i="1"/>
  <c r="AN419" i="1"/>
  <c r="FN358" i="1"/>
  <c r="DH461" i="1"/>
  <c r="AS208" i="1"/>
  <c r="AR426" i="1"/>
  <c r="AR216" i="1"/>
  <c r="EK468" i="1"/>
  <c r="AO393" i="1"/>
  <c r="AN214" i="1"/>
  <c r="AN424" i="1"/>
  <c r="DH466" i="1"/>
  <c r="AK196" i="1"/>
  <c r="AR196" i="1"/>
  <c r="AR122" i="1"/>
  <c r="EK448" i="1"/>
  <c r="CM448" i="1"/>
  <c r="AR396" i="1"/>
  <c r="AO143" i="1"/>
  <c r="AO217" i="1"/>
  <c r="AN123" i="1"/>
  <c r="AK423" i="1"/>
  <c r="AK213" i="1"/>
  <c r="AJ106" i="1"/>
  <c r="AG185" i="1"/>
  <c r="AG111" i="1"/>
  <c r="AF417" i="1"/>
  <c r="X355" i="1"/>
  <c r="Z355" i="1"/>
  <c r="CI355" i="1"/>
  <c r="C206" i="1"/>
  <c r="C416" i="1"/>
  <c r="C132" i="1"/>
  <c r="AS206" i="1"/>
  <c r="AS416" i="1"/>
  <c r="AR415" i="1"/>
  <c r="AO138" i="1"/>
  <c r="AO422" i="1"/>
  <c r="AN181" i="1"/>
  <c r="AJ127" i="1"/>
  <c r="AJ201" i="1"/>
  <c r="FJ351" i="1"/>
  <c r="CE453" i="1"/>
  <c r="AF117" i="1"/>
  <c r="AT400" i="1"/>
  <c r="AT190" i="1"/>
  <c r="AN398" i="1"/>
  <c r="AL211" i="1"/>
  <c r="AL137" i="1"/>
  <c r="CT463" i="1"/>
  <c r="AI179" i="1"/>
  <c r="AH194" i="1"/>
  <c r="AH120" i="1"/>
  <c r="AB419" i="1"/>
  <c r="AA208" i="1"/>
  <c r="AA134" i="1"/>
  <c r="AF397" i="1"/>
  <c r="AP117" i="1"/>
  <c r="AP191" i="1"/>
  <c r="AS398" i="1"/>
  <c r="AR105" i="1"/>
  <c r="AR389" i="1"/>
  <c r="AL419" i="1"/>
  <c r="AR134" i="1"/>
  <c r="AR208" i="1"/>
  <c r="EK460" i="1"/>
  <c r="AO426" i="1"/>
  <c r="AN393" i="1"/>
  <c r="AN183" i="1"/>
  <c r="AK424" i="1"/>
  <c r="AT107" i="1"/>
  <c r="AT391" i="1"/>
  <c r="AL191" i="1"/>
  <c r="AQ188" i="1"/>
  <c r="AQ114" i="1"/>
  <c r="AL389" i="1"/>
  <c r="AJ135" i="1"/>
  <c r="AJ209" i="1"/>
  <c r="CE461" i="1"/>
  <c r="FJ358" i="1"/>
  <c r="AQ418" i="1"/>
  <c r="AP216" i="1"/>
  <c r="AP142" i="1"/>
  <c r="AM109" i="1"/>
  <c r="AL140" i="1"/>
  <c r="AL424" i="1"/>
  <c r="CT466" i="1"/>
  <c r="AI406" i="1"/>
  <c r="AN122" i="1"/>
  <c r="AN406" i="1"/>
  <c r="FN345" i="1"/>
  <c r="DH448" i="1"/>
  <c r="AP396" i="1"/>
  <c r="AM143" i="1"/>
  <c r="AM217" i="1"/>
  <c r="DA469" i="1"/>
  <c r="FM366" i="1"/>
  <c r="AL197" i="1"/>
  <c r="AI423" i="1"/>
  <c r="AI213" i="1"/>
  <c r="AH106" i="1"/>
  <c r="AB185" i="1"/>
  <c r="AB395" i="1"/>
  <c r="AA133" i="1"/>
  <c r="AT417" i="1"/>
  <c r="AT207" i="1"/>
  <c r="EZ459" i="1"/>
  <c r="FT356" i="1"/>
  <c r="AQ206" i="1"/>
  <c r="AP205" i="1"/>
  <c r="AP415" i="1"/>
  <c r="AM212" i="1"/>
  <c r="AJ405" i="1"/>
  <c r="AJ195" i="1"/>
  <c r="CE447" i="1"/>
  <c r="FJ344" i="1"/>
  <c r="AG136" i="1"/>
  <c r="AF178" i="1"/>
  <c r="AF388" i="1"/>
  <c r="X326" i="1"/>
  <c r="Z326" i="1"/>
  <c r="C387" i="1"/>
  <c r="C177" i="1"/>
  <c r="Z177" i="1" s="1"/>
  <c r="C103" i="1"/>
  <c r="AS103" i="1"/>
  <c r="AR192" i="1"/>
  <c r="AR118" i="1"/>
  <c r="BP341" i="1"/>
  <c r="BP315" i="1"/>
  <c r="BP310" i="1"/>
  <c r="BP307" i="1"/>
  <c r="BP305" i="1"/>
  <c r="BP306" i="1"/>
  <c r="FR306" i="1" s="1"/>
  <c r="BP311" i="1"/>
  <c r="FR311" i="1" s="1"/>
  <c r="BP319" i="1"/>
  <c r="BP324" i="1"/>
  <c r="BP314" i="1"/>
  <c r="BP323" i="1"/>
  <c r="BP322" i="1"/>
  <c r="BP317" i="1"/>
  <c r="BP312" i="1"/>
  <c r="FR312" i="1" s="1"/>
  <c r="BP325" i="1"/>
  <c r="FR325" i="1" s="1"/>
  <c r="BP313" i="1"/>
  <c r="FR313" i="1" s="1"/>
  <c r="BP320" i="1"/>
  <c r="BP309" i="1"/>
  <c r="BP316" i="1"/>
  <c r="BP321" i="1"/>
  <c r="FR321" i="1" s="1"/>
  <c r="BP318" i="1"/>
  <c r="FR318" i="1" s="1"/>
  <c r="BP308" i="1"/>
  <c r="FR308" i="1" s="1"/>
  <c r="AM198" i="1"/>
  <c r="AK403" i="1"/>
  <c r="AK193" i="1"/>
  <c r="AS214" i="1"/>
  <c r="AG396" i="1"/>
  <c r="AG112" i="1"/>
  <c r="AF143" i="1"/>
  <c r="Z346" i="1"/>
  <c r="X346" i="1"/>
  <c r="C123" i="1"/>
  <c r="C197" i="1"/>
  <c r="C407" i="1"/>
  <c r="AS407" i="1"/>
  <c r="AS123" i="1"/>
  <c r="AR423" i="1"/>
  <c r="AO390" i="1"/>
  <c r="AO106" i="1"/>
  <c r="AN185" i="1"/>
  <c r="AK417" i="1"/>
  <c r="AK207" i="1"/>
  <c r="AJ416" i="1"/>
  <c r="AG131" i="1"/>
  <c r="AG415" i="1"/>
  <c r="AF422" i="1"/>
  <c r="AS405" i="1"/>
  <c r="AS121" i="1"/>
  <c r="AR210" i="1"/>
  <c r="AO388" i="1"/>
  <c r="AO178" i="1"/>
  <c r="AN387" i="1"/>
  <c r="AK118" i="1"/>
  <c r="AK402" i="1"/>
  <c r="AK370" i="1"/>
  <c r="AH408" i="1"/>
  <c r="AS203" i="1"/>
  <c r="AS413" i="1"/>
  <c r="AS371" i="1"/>
  <c r="AN119" i="1"/>
  <c r="AN392" i="1"/>
  <c r="AN182" i="1"/>
  <c r="FN331" i="1"/>
  <c r="AI126" i="1"/>
  <c r="AG200" i="1"/>
  <c r="AG126" i="1"/>
  <c r="AN412" i="1"/>
  <c r="AQ200" i="1"/>
  <c r="AQ126" i="1"/>
  <c r="AT410" i="1"/>
  <c r="AO392" i="1"/>
  <c r="AO182" i="1"/>
  <c r="AG202" i="1"/>
  <c r="AJ128" i="1"/>
  <c r="AJ202" i="1"/>
  <c r="AQ199" i="1"/>
  <c r="AO412" i="1"/>
  <c r="AO202" i="1"/>
  <c r="AK412" i="1"/>
  <c r="AB399" i="1"/>
  <c r="AB115" i="1"/>
  <c r="AI401" i="1"/>
  <c r="AP195" i="1"/>
  <c r="AP121" i="1"/>
  <c r="AM420" i="1"/>
  <c r="AL104" i="1"/>
  <c r="AL388" i="1"/>
  <c r="AI103" i="1"/>
  <c r="AH402" i="1"/>
  <c r="AH118" i="1"/>
  <c r="AH370" i="1"/>
  <c r="BF367" i="1" s="1"/>
  <c r="BQ470" i="1" s="1"/>
  <c r="AT408" i="1"/>
  <c r="AH193" i="1"/>
  <c r="AH119" i="1"/>
  <c r="BF342" i="1"/>
  <c r="AL122" i="1"/>
  <c r="AM396" i="1"/>
  <c r="AM186" i="1"/>
  <c r="FM336" i="1"/>
  <c r="FM335" i="1"/>
  <c r="AL143" i="1"/>
  <c r="AI197" i="1"/>
  <c r="AI123" i="1"/>
  <c r="AH213" i="1"/>
  <c r="AB390" i="1"/>
  <c r="AB180" i="1"/>
  <c r="AA111" i="1"/>
  <c r="AT111" i="1"/>
  <c r="AT395" i="1"/>
  <c r="AQ133" i="1"/>
  <c r="AP416" i="1"/>
  <c r="AP132" i="1"/>
  <c r="AM131" i="1"/>
  <c r="AL138" i="1"/>
  <c r="AL422" i="1"/>
  <c r="CT464" i="1"/>
  <c r="FL361" i="1"/>
  <c r="AI121" i="1"/>
  <c r="AH136" i="1"/>
  <c r="AH420" i="1"/>
  <c r="BF359" i="1"/>
  <c r="BQ462" i="1" s="1"/>
  <c r="AB178" i="1"/>
  <c r="AA387" i="1"/>
  <c r="AA177" i="1"/>
  <c r="AT103" i="1"/>
  <c r="AQ118" i="1"/>
  <c r="AQ402" i="1"/>
  <c r="AQ370" i="1"/>
  <c r="BO359" i="1" s="1"/>
  <c r="EC462" i="1" s="1"/>
  <c r="AN198" i="1"/>
  <c r="AT409" i="1"/>
  <c r="AT125" i="1"/>
  <c r="FT348" i="1"/>
  <c r="EZ451" i="1"/>
  <c r="AN125" i="1"/>
  <c r="AL409" i="1"/>
  <c r="AL125" i="1"/>
  <c r="CT451" i="1"/>
  <c r="FL348" i="1"/>
  <c r="AM202" i="1"/>
  <c r="AG414" i="1"/>
  <c r="AG204" i="1"/>
  <c r="AA392" i="1"/>
  <c r="AL129" i="1"/>
  <c r="AL203" i="1"/>
  <c r="BJ352" i="1"/>
  <c r="AL371" i="1"/>
  <c r="AF203" i="1"/>
  <c r="AA413" i="1"/>
  <c r="AA129" i="1"/>
  <c r="AA371" i="1"/>
  <c r="AA200" i="1"/>
  <c r="AH125" i="1"/>
  <c r="AH409" i="1"/>
  <c r="BF348" i="1"/>
  <c r="AG114" i="1"/>
  <c r="AK400" i="1"/>
  <c r="AK190" i="1"/>
  <c r="BI339" i="1"/>
  <c r="X348" i="1"/>
  <c r="Z348" i="1"/>
  <c r="CI348" i="1"/>
  <c r="C199" i="1"/>
  <c r="C125" i="1"/>
  <c r="Z125" i="1" s="1"/>
  <c r="C409" i="1"/>
  <c r="AL425" i="1"/>
  <c r="AH397" i="1"/>
  <c r="AH113" i="1"/>
  <c r="AA394" i="1"/>
  <c r="AR117" i="1"/>
  <c r="AR191" i="1"/>
  <c r="BP340" i="1"/>
  <c r="AN399" i="1"/>
  <c r="AT398" i="1"/>
  <c r="AT114" i="1"/>
  <c r="AR421" i="1"/>
  <c r="AO105" i="1"/>
  <c r="AO179" i="1"/>
  <c r="AN404" i="1"/>
  <c r="AK135" i="1"/>
  <c r="AK209" i="1"/>
  <c r="BI358" i="1"/>
  <c r="AJ418" i="1"/>
  <c r="AL201" i="1"/>
  <c r="AL411" i="1"/>
  <c r="CT453" i="1"/>
  <c r="FL350" i="1"/>
  <c r="AA115" i="1"/>
  <c r="AM137" i="1"/>
  <c r="AM211" i="1"/>
  <c r="DA463" i="1"/>
  <c r="FM360" i="1"/>
  <c r="AK120" i="1"/>
  <c r="AB418" i="1"/>
  <c r="AB208" i="1"/>
  <c r="AB142" i="1"/>
  <c r="AA109" i="1"/>
  <c r="AA393" i="1"/>
  <c r="AT183" i="1"/>
  <c r="AQ214" i="1"/>
  <c r="AQ140" i="1"/>
  <c r="AH127" i="1"/>
  <c r="AR400" i="1"/>
  <c r="AR190" i="1"/>
  <c r="BP339" i="1"/>
  <c r="AK137" i="1"/>
  <c r="AB120" i="1"/>
  <c r="AB194" i="1"/>
  <c r="AF142" i="1"/>
  <c r="Z332" i="1"/>
  <c r="X332" i="1"/>
  <c r="CI332" i="1" s="1"/>
  <c r="C183" i="1"/>
  <c r="C109" i="1"/>
  <c r="Z109" i="1" s="1"/>
  <c r="C393" i="1"/>
  <c r="AS183" i="1"/>
  <c r="AS393" i="1"/>
  <c r="AR214" i="1"/>
  <c r="AO196" i="1"/>
  <c r="AO122" i="1"/>
  <c r="AF186" i="1"/>
  <c r="AS427" i="1"/>
  <c r="AS143" i="1"/>
  <c r="AR123" i="1"/>
  <c r="AO423" i="1"/>
  <c r="AO139" i="1"/>
  <c r="AN180" i="1"/>
  <c r="AK185" i="1"/>
  <c r="AK111" i="1"/>
  <c r="BI334" i="1"/>
  <c r="AJ417" i="1"/>
  <c r="AG206" i="1"/>
  <c r="AG132" i="1"/>
  <c r="AF415" i="1"/>
  <c r="X361" i="1"/>
  <c r="Z361" i="1"/>
  <c r="CI361" i="1"/>
  <c r="C212" i="1"/>
  <c r="C422" i="1"/>
  <c r="C138" i="1"/>
  <c r="AS212" i="1"/>
  <c r="AS422" i="1"/>
  <c r="AH141" i="1"/>
  <c r="AA397" i="1"/>
  <c r="AA187" i="1"/>
  <c r="AR201" i="1"/>
  <c r="AN401" i="1"/>
  <c r="AN191" i="1"/>
  <c r="AJ115" i="1"/>
  <c r="AR188" i="1"/>
  <c r="AR114" i="1"/>
  <c r="BP337" i="1"/>
  <c r="AP421" i="1"/>
  <c r="AM105" i="1"/>
  <c r="AM389" i="1"/>
  <c r="AL404" i="1"/>
  <c r="AI135" i="1"/>
  <c r="AI209" i="1"/>
  <c r="AH418" i="1"/>
  <c r="AA411" i="1"/>
  <c r="AA201" i="1"/>
  <c r="AN190" i="1"/>
  <c r="AI137" i="1"/>
  <c r="AI421" i="1"/>
  <c r="AG404" i="1"/>
  <c r="AT135" i="1"/>
  <c r="AT419" i="1"/>
  <c r="EZ461" i="1"/>
  <c r="FT358" i="1"/>
  <c r="AS142" i="1"/>
  <c r="AR183" i="1"/>
  <c r="AR393" i="1"/>
  <c r="BP332" i="1"/>
  <c r="AO424" i="1"/>
  <c r="AR187" i="1"/>
  <c r="AR113" i="1"/>
  <c r="BP336" i="1"/>
  <c r="FR336" i="1" s="1"/>
  <c r="AJ190" i="1"/>
  <c r="AG137" i="1"/>
  <c r="AG211" i="1"/>
  <c r="AT389" i="1"/>
  <c r="AR419" i="1"/>
  <c r="AR209" i="1"/>
  <c r="BP358" i="1"/>
  <c r="AA426" i="1"/>
  <c r="AT142" i="1"/>
  <c r="AT426" i="1"/>
  <c r="EZ468" i="1"/>
  <c r="FT365" i="1"/>
  <c r="AQ109" i="1"/>
  <c r="AP140" i="1"/>
  <c r="AP424" i="1"/>
  <c r="AM122" i="1"/>
  <c r="AA112" i="1"/>
  <c r="AA186" i="1"/>
  <c r="AT112" i="1"/>
  <c r="AQ143" i="1"/>
  <c r="AQ217" i="1"/>
  <c r="AP197" i="1"/>
  <c r="AM423" i="1"/>
  <c r="AM213" i="1"/>
  <c r="FM362" i="1"/>
  <c r="DA465" i="1"/>
  <c r="AL390" i="1"/>
  <c r="AI111" i="1"/>
  <c r="AI185" i="1"/>
  <c r="AH133" i="1"/>
  <c r="AB416" i="1"/>
  <c r="AB132" i="1"/>
  <c r="AA205" i="1"/>
  <c r="AT205" i="1"/>
  <c r="AT415" i="1"/>
  <c r="EZ457" i="1"/>
  <c r="AQ138" i="1"/>
  <c r="AN405" i="1"/>
  <c r="AN121" i="1"/>
  <c r="FN344" i="1"/>
  <c r="DH447" i="1"/>
  <c r="AK136" i="1"/>
  <c r="AJ388" i="1"/>
  <c r="AJ178" i="1"/>
  <c r="AG177" i="1"/>
  <c r="AF402" i="1"/>
  <c r="AF118" i="1"/>
  <c r="AF370" i="1"/>
  <c r="BD367" i="1" s="1"/>
  <c r="BC470" i="1" s="1"/>
  <c r="AI412" i="1"/>
  <c r="AR124" i="1"/>
  <c r="AR408" i="1"/>
  <c r="BP347" i="1"/>
  <c r="AF403" i="1"/>
  <c r="AH122" i="1"/>
  <c r="AH196" i="1"/>
  <c r="BF345" i="1"/>
  <c r="AK112" i="1"/>
  <c r="AJ143" i="1"/>
  <c r="AJ427" i="1"/>
  <c r="CE469" i="1"/>
  <c r="AG123" i="1"/>
  <c r="AF423" i="1"/>
  <c r="AF139" i="1"/>
  <c r="BD362" i="1"/>
  <c r="Z329" i="1"/>
  <c r="X329" i="1"/>
  <c r="CI329" i="1" s="1"/>
  <c r="C180" i="1"/>
  <c r="C106" i="1"/>
  <c r="C390" i="1"/>
  <c r="AS180" i="1"/>
  <c r="AR395" i="1"/>
  <c r="AR185" i="1"/>
  <c r="BP334" i="1"/>
  <c r="AO417" i="1"/>
  <c r="AN206" i="1"/>
  <c r="AN132" i="1"/>
  <c r="DH458" i="1"/>
  <c r="FN355" i="1"/>
  <c r="AK131" i="1"/>
  <c r="AJ138" i="1"/>
  <c r="AJ212" i="1"/>
  <c r="CE464" i="1"/>
  <c r="AG405" i="1"/>
  <c r="AF420" i="1"/>
  <c r="AF210" i="1"/>
  <c r="BD359" i="1"/>
  <c r="AS388" i="1"/>
  <c r="AR103" i="1"/>
  <c r="AR387" i="1"/>
  <c r="BP326" i="1"/>
  <c r="FR326" i="1" s="1"/>
  <c r="AO402" i="1"/>
  <c r="AO431" i="1" s="1"/>
  <c r="AL198" i="1"/>
  <c r="AL124" i="1"/>
  <c r="FL347" i="1"/>
  <c r="CT450" i="1"/>
  <c r="AM200" i="1"/>
  <c r="AT403" i="1"/>
  <c r="AT119" i="1"/>
  <c r="EZ445" i="1"/>
  <c r="AS108" i="1"/>
  <c r="AQ413" i="1"/>
  <c r="AQ129" i="1"/>
  <c r="AQ371" i="1"/>
  <c r="AB126" i="1"/>
  <c r="AN413" i="1"/>
  <c r="AN203" i="1"/>
  <c r="AN371" i="1"/>
  <c r="BL352" i="1"/>
  <c r="AS126" i="1"/>
  <c r="AQ182" i="1"/>
  <c r="AQ392" i="1"/>
  <c r="AT108" i="1"/>
  <c r="AA409" i="1"/>
  <c r="AA125" i="1"/>
  <c r="AO203" i="1"/>
  <c r="AO126" i="1"/>
  <c r="AO200" i="1"/>
  <c r="AL126" i="1"/>
  <c r="AK398" i="1"/>
  <c r="AK114" i="1"/>
  <c r="BI337" i="1"/>
  <c r="AO400" i="1"/>
  <c r="AS394" i="1"/>
  <c r="AS184" i="1"/>
  <c r="AT405" i="1"/>
  <c r="AQ420" i="1"/>
  <c r="AQ210" i="1"/>
  <c r="AP388" i="1"/>
  <c r="AM177" i="1"/>
  <c r="AM387" i="1"/>
  <c r="AL192" i="1"/>
  <c r="AG124" i="1"/>
  <c r="AG198" i="1"/>
  <c r="AP403" i="1"/>
  <c r="AM119" i="1"/>
  <c r="AM193" i="1"/>
  <c r="DA445" i="1"/>
  <c r="AT196" i="1"/>
  <c r="AQ186" i="1"/>
  <c r="AQ396" i="1"/>
  <c r="AP143" i="1"/>
  <c r="AM197" i="1"/>
  <c r="AM123" i="1"/>
  <c r="DA449" i="1"/>
  <c r="FM346" i="1"/>
  <c r="AL139" i="1"/>
  <c r="AI106" i="1"/>
  <c r="AI180" i="1"/>
  <c r="AH111" i="1"/>
  <c r="AB133" i="1"/>
  <c r="AB417" i="1"/>
  <c r="AA416" i="1"/>
  <c r="AT132" i="1"/>
  <c r="AT206" i="1"/>
  <c r="FT355" i="1"/>
  <c r="EZ458" i="1"/>
  <c r="AQ415" i="1"/>
  <c r="AP138" i="1"/>
  <c r="AP212" i="1"/>
  <c r="AM405" i="1"/>
  <c r="AL210" i="1"/>
  <c r="AL136" i="1"/>
  <c r="BJ359" i="1"/>
  <c r="AI104" i="1"/>
  <c r="AH103" i="1"/>
  <c r="AH387" i="1"/>
  <c r="BF326" i="1"/>
  <c r="AB192" i="1"/>
  <c r="AQ408" i="1"/>
  <c r="AQ124" i="1"/>
  <c r="AS408" i="1"/>
  <c r="AG403" i="1"/>
  <c r="AG119" i="1"/>
  <c r="AG182" i="1"/>
  <c r="AO414" i="1"/>
  <c r="BM414" i="1" s="1"/>
  <c r="AO204" i="1"/>
  <c r="AH202" i="1"/>
  <c r="AG125" i="1"/>
  <c r="AG199" i="1"/>
  <c r="AL130" i="1"/>
  <c r="AP412" i="1"/>
  <c r="AP128" i="1"/>
  <c r="AH392" i="1"/>
  <c r="AP409" i="1"/>
  <c r="AP125" i="1"/>
  <c r="AF130" i="1"/>
  <c r="AA202" i="1"/>
  <c r="AA412" i="1"/>
  <c r="AR409" i="1"/>
  <c r="AK204" i="1"/>
  <c r="AK414" i="1"/>
  <c r="BI353" i="1"/>
  <c r="AQ399" i="1"/>
  <c r="AO184" i="1"/>
  <c r="AO394" i="1"/>
  <c r="BM394" i="1" s="1"/>
  <c r="AS397" i="1"/>
  <c r="AB391" i="1"/>
  <c r="AB181" i="1"/>
  <c r="AO189" i="1"/>
  <c r="AS401" i="1"/>
  <c r="AS117" i="1"/>
  <c r="AB394" i="1"/>
  <c r="AI397" i="1"/>
  <c r="AI187" i="1"/>
  <c r="AM425" i="1"/>
  <c r="AI425" i="1"/>
  <c r="AI141" i="1"/>
  <c r="AO113" i="1"/>
  <c r="AS425" i="1"/>
  <c r="AS215" i="1"/>
  <c r="AK399" i="1"/>
  <c r="AO401" i="1"/>
  <c r="AO117" i="1"/>
  <c r="AO107" i="1"/>
  <c r="AI201" i="1"/>
  <c r="AI127" i="1"/>
  <c r="AM107" i="1"/>
  <c r="AB398" i="1"/>
  <c r="AB188" i="1"/>
  <c r="AI116" i="1"/>
  <c r="AM394" i="1"/>
  <c r="AM110" i="1"/>
  <c r="FM333" i="1"/>
  <c r="AQ187" i="1"/>
  <c r="AG107" i="1"/>
  <c r="AG181" i="1"/>
  <c r="AB127" i="1"/>
  <c r="AI107" i="1"/>
  <c r="AI181" i="1"/>
  <c r="AS399" i="1"/>
  <c r="AB116" i="1"/>
  <c r="AB400" i="1"/>
  <c r="AI184" i="1"/>
  <c r="AM397" i="1"/>
  <c r="AM187" i="1"/>
  <c r="AQ110" i="1"/>
  <c r="Z352" i="1"/>
  <c r="X352" i="1"/>
  <c r="C413" i="1"/>
  <c r="C129" i="1"/>
  <c r="C203" i="1"/>
  <c r="AK107" i="1"/>
  <c r="AK181" i="1"/>
  <c r="BI330" i="1"/>
  <c r="AM127" i="1"/>
  <c r="AI398" i="1"/>
  <c r="AI188" i="1"/>
  <c r="AS127" i="1"/>
  <c r="AK397" i="1"/>
  <c r="AK187" i="1"/>
  <c r="BI336" i="1"/>
  <c r="AG115" i="1"/>
  <c r="AO411" i="1"/>
  <c r="BM411" i="1" s="1"/>
  <c r="AO201" i="1"/>
  <c r="AB141" i="1"/>
  <c r="AG397" i="1"/>
  <c r="AG113" i="1"/>
  <c r="AG117" i="1"/>
  <c r="AQ425" i="1"/>
  <c r="AQ141" i="1"/>
  <c r="AT425" i="1"/>
  <c r="AT215" i="1"/>
  <c r="FT364" i="1"/>
  <c r="EZ467" i="1"/>
  <c r="AP187" i="1"/>
  <c r="AL110" i="1"/>
  <c r="AL184" i="1"/>
  <c r="BJ333" i="1"/>
  <c r="AH400" i="1"/>
  <c r="AA398" i="1"/>
  <c r="AA114" i="1"/>
  <c r="AF421" i="1"/>
  <c r="X328" i="1"/>
  <c r="Z328" i="1"/>
  <c r="C105" i="1"/>
  <c r="C389" i="1"/>
  <c r="C179" i="1"/>
  <c r="AS389" i="1"/>
  <c r="AS179" i="1"/>
  <c r="AR194" i="1"/>
  <c r="AO209" i="1"/>
  <c r="AO135" i="1"/>
  <c r="AR215" i="1"/>
  <c r="AJ394" i="1"/>
  <c r="AJ184" i="1"/>
  <c r="AT189" i="1"/>
  <c r="AF389" i="1"/>
  <c r="AF179" i="1"/>
  <c r="BD328" i="1"/>
  <c r="AS194" i="1"/>
  <c r="AL418" i="1"/>
  <c r="AL134" i="1"/>
  <c r="BJ357" i="1"/>
  <c r="AI426" i="1"/>
  <c r="AH109" i="1"/>
  <c r="AH393" i="1"/>
  <c r="BF332" i="1"/>
  <c r="AB424" i="1"/>
  <c r="AN141" i="1"/>
  <c r="AN215" i="1"/>
  <c r="DH467" i="1"/>
  <c r="FN364" i="1"/>
  <c r="AF110" i="1"/>
  <c r="AP189" i="1"/>
  <c r="AP115" i="1"/>
  <c r="AS211" i="1"/>
  <c r="AM194" i="1"/>
  <c r="AM404" i="1"/>
  <c r="FM343" i="1"/>
  <c r="DA446" i="1"/>
  <c r="AK208" i="1"/>
  <c r="AJ426" i="1"/>
  <c r="AJ216" i="1"/>
  <c r="FJ366" i="1"/>
  <c r="FJ365" i="1"/>
  <c r="CE468" i="1"/>
  <c r="AG109" i="1"/>
  <c r="AF424" i="1"/>
  <c r="AF214" i="1"/>
  <c r="BD363" i="1"/>
  <c r="X345" i="1"/>
  <c r="Z345" i="1"/>
  <c r="CI345" i="1"/>
  <c r="C122" i="1"/>
  <c r="Z122" i="1" s="1"/>
  <c r="C196" i="1"/>
  <c r="C406" i="1"/>
  <c r="AS196" i="1"/>
  <c r="AJ186" i="1"/>
  <c r="AJ396" i="1"/>
  <c r="AG427" i="1"/>
  <c r="AF407" i="1"/>
  <c r="AF123" i="1"/>
  <c r="BD346" i="1"/>
  <c r="X362" i="1"/>
  <c r="Z362" i="1"/>
  <c r="CI362" i="1"/>
  <c r="DF362" i="1" s="1"/>
  <c r="C213" i="1"/>
  <c r="C423" i="1"/>
  <c r="C139" i="1"/>
  <c r="AS213" i="1"/>
  <c r="AR390" i="1"/>
  <c r="AR180" i="1"/>
  <c r="BP329" i="1"/>
  <c r="FR329" i="1" s="1"/>
  <c r="AO395" i="1"/>
  <c r="BM395" i="1" s="1"/>
  <c r="AN133" i="1"/>
  <c r="AN207" i="1"/>
  <c r="DH459" i="1"/>
  <c r="FN356" i="1"/>
  <c r="AK416" i="1"/>
  <c r="AJ205" i="1"/>
  <c r="AJ131" i="1"/>
  <c r="CE457" i="1"/>
  <c r="AG422" i="1"/>
  <c r="AF121" i="1"/>
  <c r="AF195" i="1"/>
  <c r="BD344" i="1"/>
  <c r="AP425" i="1"/>
  <c r="AL113" i="1"/>
  <c r="AL187" i="1"/>
  <c r="BJ336" i="1"/>
  <c r="AH184" i="1"/>
  <c r="AA190" i="1"/>
  <c r="AA400" i="1"/>
  <c r="AR189" i="1"/>
  <c r="AA137" i="1"/>
  <c r="AA211" i="1"/>
  <c r="AT421" i="1"/>
  <c r="AQ105" i="1"/>
  <c r="AQ179" i="1"/>
  <c r="AP120" i="1"/>
  <c r="AM209" i="1"/>
  <c r="AM135" i="1"/>
  <c r="DA461" i="1"/>
  <c r="FM358" i="1"/>
  <c r="AJ215" i="1"/>
  <c r="AT127" i="1"/>
  <c r="AT201" i="1"/>
  <c r="EZ453" i="1"/>
  <c r="FT350" i="1"/>
  <c r="AL399" i="1"/>
  <c r="AQ211" i="1"/>
  <c r="AQ421" i="1"/>
  <c r="AO194" i="1"/>
  <c r="AI418" i="1"/>
  <c r="AI208" i="1"/>
  <c r="AG142" i="1"/>
  <c r="AF393" i="1"/>
  <c r="AF183" i="1"/>
  <c r="BD332" i="1"/>
  <c r="X363" i="1"/>
  <c r="Z363" i="1"/>
  <c r="C140" i="1"/>
  <c r="C214" i="1"/>
  <c r="C424" i="1"/>
  <c r="AF141" i="1"/>
  <c r="AP127" i="1"/>
  <c r="AP201" i="1"/>
  <c r="AH115" i="1"/>
  <c r="AO137" i="1"/>
  <c r="AO211" i="1"/>
  <c r="AI120" i="1"/>
  <c r="AG208" i="1"/>
  <c r="AG134" i="1"/>
  <c r="AH216" i="1"/>
  <c r="AB393" i="1"/>
  <c r="AB183" i="1"/>
  <c r="AA424" i="1"/>
  <c r="AT214" i="1"/>
  <c r="AT140" i="1"/>
  <c r="EZ466" i="1"/>
  <c r="AQ122" i="1"/>
  <c r="AH112" i="1"/>
  <c r="AH186" i="1"/>
  <c r="BF335" i="1"/>
  <c r="AB427" i="1"/>
  <c r="AA197" i="1"/>
  <c r="AA123" i="1"/>
  <c r="AT407" i="1"/>
  <c r="AQ213" i="1"/>
  <c r="AQ139" i="1"/>
  <c r="AP180" i="1"/>
  <c r="AM395" i="1"/>
  <c r="AM111" i="1"/>
  <c r="FM334" i="1"/>
  <c r="AL133" i="1"/>
  <c r="AI206" i="1"/>
  <c r="AI132" i="1"/>
  <c r="AH205" i="1"/>
  <c r="AB422" i="1"/>
  <c r="AB212" i="1"/>
  <c r="AA121" i="1"/>
  <c r="AR405" i="1"/>
  <c r="AR121" i="1"/>
  <c r="BP344" i="1"/>
  <c r="FR345" i="1" s="1"/>
  <c r="AO136" i="1"/>
  <c r="AN178" i="1"/>
  <c r="AN104" i="1"/>
  <c r="FN327" i="1"/>
  <c r="AK177" i="1"/>
  <c r="AJ118" i="1"/>
  <c r="AJ192" i="1"/>
  <c r="BH341" i="1"/>
  <c r="BH318" i="1"/>
  <c r="BH311" i="1"/>
  <c r="BH306" i="1"/>
  <c r="BH305" i="1"/>
  <c r="BH307" i="1"/>
  <c r="FJ307" i="1" s="1"/>
  <c r="BH310" i="1"/>
  <c r="BH323" i="1"/>
  <c r="BH324" i="1"/>
  <c r="BH314" i="1"/>
  <c r="BH317" i="1"/>
  <c r="BH322" i="1"/>
  <c r="BH321" i="1"/>
  <c r="BH312" i="1"/>
  <c r="BH319" i="1"/>
  <c r="BH315" i="1"/>
  <c r="FJ315" i="1" s="1"/>
  <c r="BH320" i="1"/>
  <c r="FJ320" i="1" s="1"/>
  <c r="BH313" i="1"/>
  <c r="FJ313" i="1" s="1"/>
  <c r="BH316" i="1"/>
  <c r="BH309" i="1"/>
  <c r="BH325" i="1"/>
  <c r="FJ325" i="1" s="1"/>
  <c r="BH308" i="1"/>
  <c r="FJ308" i="1" s="1"/>
  <c r="AB124" i="1"/>
  <c r="AM199" i="1"/>
  <c r="AM409" i="1"/>
  <c r="DA451" i="1"/>
  <c r="FM348" i="1"/>
  <c r="AJ403" i="1"/>
  <c r="AP196" i="1"/>
  <c r="AP406" i="1"/>
  <c r="AO186" i="1"/>
  <c r="AN217" i="1"/>
  <c r="AN143" i="1"/>
  <c r="DH469" i="1"/>
  <c r="FN366" i="1"/>
  <c r="AK197" i="1"/>
  <c r="AJ213" i="1"/>
  <c r="AJ139" i="1"/>
  <c r="BH362" i="1"/>
  <c r="AG180" i="1"/>
  <c r="AF185" i="1"/>
  <c r="AF111" i="1"/>
  <c r="BD334" i="1"/>
  <c r="AS417" i="1"/>
  <c r="AR132" i="1"/>
  <c r="AR206" i="1"/>
  <c r="BP355" i="1"/>
  <c r="AO205" i="1"/>
  <c r="AN212" i="1"/>
  <c r="AN138" i="1"/>
  <c r="DH464" i="1"/>
  <c r="FN361" i="1"/>
  <c r="AK405" i="1"/>
  <c r="AJ136" i="1"/>
  <c r="AJ210" i="1"/>
  <c r="BH359" i="1"/>
  <c r="AG104" i="1"/>
  <c r="AF103" i="1"/>
  <c r="AF387" i="1"/>
  <c r="BD326" i="1"/>
  <c r="X341" i="1"/>
  <c r="Z341" i="1"/>
  <c r="CI341" i="1"/>
  <c r="C402" i="1"/>
  <c r="C192" i="1"/>
  <c r="C118" i="1"/>
  <c r="AS118" i="1"/>
  <c r="AP198" i="1"/>
  <c r="AP408" i="1"/>
  <c r="AB403" i="1"/>
  <c r="AB108" i="1"/>
  <c r="AB182" i="1"/>
  <c r="AR410" i="1"/>
  <c r="AG413" i="1"/>
  <c r="AG203" i="1"/>
  <c r="AG371" i="1"/>
  <c r="AA414" i="1"/>
  <c r="AP410" i="1"/>
  <c r="AP200" i="1"/>
  <c r="AT203" i="1"/>
  <c r="AF392" i="1"/>
  <c r="AF182" i="1"/>
  <c r="BD331" i="1"/>
  <c r="AS204" i="1"/>
  <c r="AH410" i="1"/>
  <c r="AH200" i="1"/>
  <c r="BF349" i="1"/>
  <c r="AK200" i="1"/>
  <c r="AF125" i="1"/>
  <c r="AF199" i="1"/>
  <c r="BD348" i="1"/>
  <c r="AP204" i="1"/>
  <c r="X337" i="1"/>
  <c r="Z337" i="1"/>
  <c r="CI337" i="1"/>
  <c r="C114" i="1"/>
  <c r="C398" i="1"/>
  <c r="C188" i="1"/>
  <c r="AG400" i="1"/>
  <c r="AG116" i="1"/>
  <c r="AK394" i="1"/>
  <c r="AB136" i="1"/>
  <c r="AB420" i="1"/>
  <c r="AA104" i="1"/>
  <c r="AT104" i="1"/>
  <c r="AT388" i="1"/>
  <c r="FT327" i="1"/>
  <c r="AQ103" i="1"/>
  <c r="AP118" i="1"/>
  <c r="AP402" i="1"/>
  <c r="AP431" i="1" s="1"/>
  <c r="AP370" i="1"/>
  <c r="BN362" i="1" s="1"/>
  <c r="AK124" i="1"/>
  <c r="AB204" i="1"/>
  <c r="AB130" i="1"/>
  <c r="AR119" i="1"/>
  <c r="AB186" i="1"/>
  <c r="AB112" i="1"/>
  <c r="AA217" i="1"/>
  <c r="AT427" i="1"/>
  <c r="AT143" i="1"/>
  <c r="EZ469" i="1"/>
  <c r="FT366" i="1"/>
  <c r="AQ407" i="1"/>
  <c r="AP213" i="1"/>
  <c r="AP139" i="1"/>
  <c r="AM390" i="1"/>
  <c r="AL185" i="1"/>
  <c r="AL111" i="1"/>
  <c r="BJ334" i="1"/>
  <c r="FL334" i="1" s="1"/>
  <c r="AI207" i="1"/>
  <c r="AH416" i="1"/>
  <c r="AH206" i="1"/>
  <c r="BF355" i="1"/>
  <c r="AB131" i="1"/>
  <c r="AA212" i="1"/>
  <c r="AA422" i="1"/>
  <c r="AT422" i="1"/>
  <c r="AQ121" i="1"/>
  <c r="AQ195" i="1"/>
  <c r="AP136" i="1"/>
  <c r="AM178" i="1"/>
  <c r="AM388" i="1"/>
  <c r="FM327" i="1"/>
  <c r="AL103" i="1"/>
  <c r="AI402" i="1"/>
  <c r="AI431" i="1" s="1"/>
  <c r="AI118" i="1"/>
  <c r="AI370" i="1"/>
  <c r="BG366" i="1" s="1"/>
  <c r="AF124" i="1"/>
  <c r="AK199" i="1"/>
  <c r="AK125" i="1"/>
  <c r="BI348" i="1"/>
  <c r="AL119" i="1"/>
  <c r="AK108" i="1"/>
  <c r="AK392" i="1"/>
  <c r="BI331" i="1"/>
  <c r="FK331" i="1" s="1"/>
  <c r="AJ414" i="1"/>
  <c r="AM203" i="1"/>
  <c r="AM413" i="1"/>
  <c r="AM371" i="1"/>
  <c r="BK352" i="1"/>
  <c r="AI129" i="1"/>
  <c r="AJ200" i="1"/>
  <c r="AJ410" i="1"/>
  <c r="BH349" i="1"/>
  <c r="AN130" i="1"/>
  <c r="AL392" i="1"/>
  <c r="AL182" i="1"/>
  <c r="BJ331" i="1"/>
  <c r="AQ414" i="1"/>
  <c r="AF412" i="1"/>
  <c r="AF128" i="1"/>
  <c r="BD351" i="1"/>
  <c r="AI204" i="1"/>
  <c r="AS409" i="1"/>
  <c r="AS125" i="1"/>
  <c r="AJ413" i="1"/>
  <c r="AI399" i="1"/>
  <c r="BG399" i="1" s="1"/>
  <c r="AI115" i="1"/>
  <c r="BG338" i="1"/>
  <c r="AM191" i="1"/>
  <c r="AJ107" i="1"/>
  <c r="AJ391" i="1"/>
  <c r="BH330" i="1"/>
  <c r="FJ330" i="1" s="1"/>
  <c r="AF411" i="1"/>
  <c r="AT110" i="1"/>
  <c r="AT394" i="1"/>
  <c r="FT333" i="1"/>
  <c r="AP400" i="1"/>
  <c r="AL114" i="1"/>
  <c r="AL398" i="1"/>
  <c r="BJ337" i="1"/>
  <c r="AJ211" i="1"/>
  <c r="AG389" i="1"/>
  <c r="AG179" i="1"/>
  <c r="AF404" i="1"/>
  <c r="AS419" i="1"/>
  <c r="AS209" i="1"/>
  <c r="AP391" i="1"/>
  <c r="AH191" i="1"/>
  <c r="AH401" i="1"/>
  <c r="BF340" i="1"/>
  <c r="AO398" i="1"/>
  <c r="BM398" i="1" s="1"/>
  <c r="AN105" i="1"/>
  <c r="AN389" i="1"/>
  <c r="FN328" i="1"/>
  <c r="AH135" i="1"/>
  <c r="AP208" i="1"/>
  <c r="AP134" i="1"/>
  <c r="AM426" i="1"/>
  <c r="AL393" i="1"/>
  <c r="AL183" i="1"/>
  <c r="BJ332" i="1"/>
  <c r="AI424" i="1"/>
  <c r="BG424" i="1" s="1"/>
  <c r="AL391" i="1"/>
  <c r="AL181" i="1"/>
  <c r="BJ330" i="1"/>
  <c r="FL330" i="1" s="1"/>
  <c r="AA401" i="1"/>
  <c r="AM114" i="1"/>
  <c r="AM188" i="1"/>
  <c r="FM337" i="1"/>
  <c r="AH105" i="1"/>
  <c r="AF135" i="1"/>
  <c r="AF209" i="1"/>
  <c r="BD358" i="1"/>
  <c r="AO208" i="1"/>
  <c r="AN426" i="1"/>
  <c r="AN216" i="1"/>
  <c r="DH468" i="1"/>
  <c r="FN365" i="1"/>
  <c r="AK183" i="1"/>
  <c r="AJ424" i="1"/>
  <c r="AJ214" i="1"/>
  <c r="BH363" i="1"/>
  <c r="FJ364" i="1" s="1"/>
  <c r="AG122" i="1"/>
  <c r="AJ406" i="1"/>
  <c r="AJ122" i="1"/>
  <c r="BH345" i="1"/>
  <c r="AN112" i="1"/>
  <c r="AK143" i="1"/>
  <c r="AK217" i="1"/>
  <c r="BI366" i="1"/>
  <c r="AJ123" i="1"/>
  <c r="AG139" i="1"/>
  <c r="AG423" i="1"/>
  <c r="AF106" i="1"/>
  <c r="Z334" i="1"/>
  <c r="X334" i="1"/>
  <c r="CI334" i="1" s="1"/>
  <c r="C111" i="1"/>
  <c r="C395" i="1"/>
  <c r="C185" i="1"/>
  <c r="AS111" i="1"/>
  <c r="AS185" i="1"/>
  <c r="AR207" i="1"/>
  <c r="AO206" i="1"/>
  <c r="AO132" i="1"/>
  <c r="AN131" i="1"/>
  <c r="AK212" i="1"/>
  <c r="AK422" i="1"/>
  <c r="BI361" i="1"/>
  <c r="AF107" i="1"/>
  <c r="AT187" i="1"/>
  <c r="AT397" i="1"/>
  <c r="FT336" i="1"/>
  <c r="AP394" i="1"/>
  <c r="AL190" i="1"/>
  <c r="AL116" i="1"/>
  <c r="BJ339" i="1"/>
  <c r="FL340" i="1" s="1"/>
  <c r="AH398" i="1"/>
  <c r="AH137" i="1"/>
  <c r="AH421" i="1"/>
  <c r="BF360" i="1"/>
  <c r="AB179" i="1"/>
  <c r="AA194" i="1"/>
  <c r="AA120" i="1"/>
  <c r="AT194" i="1"/>
  <c r="AQ135" i="1"/>
  <c r="AQ419" i="1"/>
  <c r="AH181" i="1"/>
  <c r="AR394" i="1"/>
  <c r="AR184" i="1"/>
  <c r="BP333" i="1"/>
  <c r="AJ398" i="1"/>
  <c r="AJ179" i="1"/>
  <c r="AJ389" i="1"/>
  <c r="BH328" i="1"/>
  <c r="FJ328" i="1" s="1"/>
  <c r="AA209" i="1"/>
  <c r="AN208" i="1"/>
  <c r="AN134" i="1"/>
  <c r="DH460" i="1"/>
  <c r="FN357" i="1"/>
  <c r="AK426" i="1"/>
  <c r="AJ109" i="1"/>
  <c r="AJ183" i="1"/>
  <c r="BH332" i="1"/>
  <c r="AG140" i="1"/>
  <c r="AA391" i="1"/>
  <c r="AA181" i="1"/>
  <c r="AN110" i="1"/>
  <c r="AF398" i="1"/>
  <c r="AF188" i="1"/>
  <c r="BD337" i="1"/>
  <c r="AA179" i="1"/>
  <c r="AQ194" i="1"/>
  <c r="AQ120" i="1"/>
  <c r="AM418" i="1"/>
  <c r="AL216" i="1"/>
  <c r="AL426" i="1"/>
  <c r="BJ365" i="1"/>
  <c r="AI109" i="1"/>
  <c r="AH140" i="1"/>
  <c r="AH424" i="1"/>
  <c r="BF363" i="1"/>
  <c r="AB406" i="1"/>
  <c r="AF196" i="1"/>
  <c r="AF406" i="1"/>
  <c r="BD345" i="1"/>
  <c r="AL396" i="1"/>
  <c r="AI217" i="1"/>
  <c r="AI143" i="1"/>
  <c r="AH123" i="1"/>
  <c r="AB139" i="1"/>
  <c r="AB213" i="1"/>
  <c r="AA106" i="1"/>
  <c r="AT106" i="1"/>
  <c r="AT390" i="1"/>
  <c r="FT329" i="1"/>
  <c r="AQ395" i="1"/>
  <c r="AP417" i="1"/>
  <c r="BN417" i="1" s="1"/>
  <c r="AP207" i="1"/>
  <c r="BN356" i="1"/>
  <c r="AM416" i="1"/>
  <c r="AL415" i="1"/>
  <c r="AL205" i="1"/>
  <c r="BJ354" i="1"/>
  <c r="AI212" i="1"/>
  <c r="AH121" i="1"/>
  <c r="AH405" i="1"/>
  <c r="BF344" i="1"/>
  <c r="X359" i="1"/>
  <c r="Z359" i="1"/>
  <c r="C210" i="1"/>
  <c r="C136" i="1"/>
  <c r="C420" i="1"/>
  <c r="AS136" i="1"/>
  <c r="AR178" i="1"/>
  <c r="AR388" i="1"/>
  <c r="BP327" i="1"/>
  <c r="AO387" i="1"/>
  <c r="BM387" i="1" s="1"/>
  <c r="AN118" i="1"/>
  <c r="AN402" i="1"/>
  <c r="AN431" i="1" s="1"/>
  <c r="BL341" i="1"/>
  <c r="BL306" i="1"/>
  <c r="BL319" i="1"/>
  <c r="BL320" i="1"/>
  <c r="BL313" i="1"/>
  <c r="BL316" i="1"/>
  <c r="BL325" i="1"/>
  <c r="BL317" i="1"/>
  <c r="FN317" i="1" s="1"/>
  <c r="BL308" i="1"/>
  <c r="BL318" i="1"/>
  <c r="FN318" i="1" s="1"/>
  <c r="BL311" i="1"/>
  <c r="BL324" i="1"/>
  <c r="BL309" i="1"/>
  <c r="FN309" i="1" s="1"/>
  <c r="BL314" i="1"/>
  <c r="BL310" i="1"/>
  <c r="FN310" i="1" s="1"/>
  <c r="BL323" i="1"/>
  <c r="BL305" i="1"/>
  <c r="BL315" i="1"/>
  <c r="FN315" i="1" s="1"/>
  <c r="BL307" i="1"/>
  <c r="BL322" i="1"/>
  <c r="BL321" i="1"/>
  <c r="BL312" i="1"/>
  <c r="AI198" i="1"/>
  <c r="AM182" i="1"/>
  <c r="AM392" i="1"/>
  <c r="FM331" i="1"/>
  <c r="AO193" i="1"/>
  <c r="X335" i="1"/>
  <c r="Z335" i="1"/>
  <c r="CI335" i="1"/>
  <c r="C186" i="1"/>
  <c r="C112" i="1"/>
  <c r="C396" i="1"/>
  <c r="AS396" i="1"/>
  <c r="AS112" i="1"/>
  <c r="AR217" i="1"/>
  <c r="AO197" i="1"/>
  <c r="AO123" i="1"/>
  <c r="AN423" i="1"/>
  <c r="AK106" i="1"/>
  <c r="AK390" i="1"/>
  <c r="BI329" i="1"/>
  <c r="AJ395" i="1"/>
  <c r="AG133" i="1"/>
  <c r="AG417" i="1"/>
  <c r="AF416" i="1"/>
  <c r="X354" i="1"/>
  <c r="Z354" i="1"/>
  <c r="CI354" i="1"/>
  <c r="C131" i="1"/>
  <c r="C205" i="1"/>
  <c r="Z205" i="1" s="1"/>
  <c r="C415" i="1"/>
  <c r="AS205" i="1"/>
  <c r="AS131" i="1"/>
  <c r="AR422" i="1"/>
  <c r="AO121" i="1"/>
  <c r="AO405" i="1"/>
  <c r="BM405" i="1" s="1"/>
  <c r="AN210" i="1"/>
  <c r="AK388" i="1"/>
  <c r="AK178" i="1"/>
  <c r="BI327" i="1"/>
  <c r="AJ387" i="1"/>
  <c r="AG192" i="1"/>
  <c r="AG402" i="1"/>
  <c r="AG431" i="1" s="1"/>
  <c r="AG370" i="1"/>
  <c r="AA408" i="1"/>
  <c r="AB203" i="1"/>
  <c r="AB129" i="1"/>
  <c r="AB371" i="1"/>
  <c r="AI403" i="1"/>
  <c r="BG403" i="1" s="1"/>
  <c r="AI108" i="1"/>
  <c r="AI182" i="1"/>
  <c r="BG331" i="1"/>
  <c r="AB412" i="1"/>
  <c r="AQ412" i="1"/>
  <c r="AQ202" i="1"/>
  <c r="AB199" i="1"/>
  <c r="AK413" i="1"/>
  <c r="AK203" i="1"/>
  <c r="BI352" i="1"/>
  <c r="AK371" i="1"/>
  <c r="AH414" i="1"/>
  <c r="AJ108" i="1"/>
  <c r="AJ392" i="1"/>
  <c r="BH331" i="1"/>
  <c r="FJ331" i="1" s="1"/>
  <c r="AO199" i="1"/>
  <c r="AR130" i="1"/>
  <c r="AR204" i="1"/>
  <c r="BP353" i="1"/>
  <c r="AN200" i="1"/>
  <c r="AT128" i="1"/>
  <c r="AT202" i="1"/>
  <c r="EZ454" i="1"/>
  <c r="FT351" i="1"/>
  <c r="AJ409" i="1"/>
  <c r="AM189" i="1"/>
  <c r="AM399" i="1"/>
  <c r="FM338" i="1"/>
  <c r="AQ401" i="1"/>
  <c r="AL195" i="1"/>
  <c r="AL121" i="1"/>
  <c r="BJ344" i="1"/>
  <c r="AI420" i="1"/>
  <c r="BG420" i="1" s="1"/>
  <c r="AH388" i="1"/>
  <c r="AH104" i="1"/>
  <c r="BF327" i="1"/>
  <c r="FH327" i="1" s="1"/>
  <c r="AB177" i="1"/>
  <c r="AA402" i="1"/>
  <c r="AA118" i="1"/>
  <c r="AA146" i="1" s="1"/>
  <c r="AY144" i="1" s="1"/>
  <c r="P470" i="1" s="1"/>
  <c r="AA370" i="1"/>
  <c r="AY341" i="1" s="1"/>
  <c r="AT118" i="1"/>
  <c r="AO124" i="1"/>
  <c r="AO198" i="1"/>
  <c r="AA119" i="1"/>
  <c r="AA406" i="1"/>
  <c r="AA122" i="1"/>
  <c r="AI186" i="1"/>
  <c r="AH217" i="1"/>
  <c r="AH143" i="1"/>
  <c r="BF366" i="1"/>
  <c r="AB197" i="1"/>
  <c r="AA423" i="1"/>
  <c r="AA139" i="1"/>
  <c r="AT139" i="1"/>
  <c r="AQ390" i="1"/>
  <c r="AQ180" i="1"/>
  <c r="AP395" i="1"/>
  <c r="BN395" i="1" s="1"/>
  <c r="AM207" i="1"/>
  <c r="AM133" i="1"/>
  <c r="DA459" i="1"/>
  <c r="FM356" i="1"/>
  <c r="AL416" i="1"/>
  <c r="AI131" i="1"/>
  <c r="AI415" i="1"/>
  <c r="BG415" i="1" s="1"/>
  <c r="BG354" i="1"/>
  <c r="AH138" i="1"/>
  <c r="AB121" i="1"/>
  <c r="AB195" i="1"/>
  <c r="AA420" i="1"/>
  <c r="AT136" i="1"/>
  <c r="AT210" i="1"/>
  <c r="BR359" i="1"/>
  <c r="FT360" i="1" s="1"/>
  <c r="AQ388" i="1"/>
  <c r="AP177" i="1"/>
  <c r="AP103" i="1"/>
  <c r="AM118" i="1"/>
  <c r="AJ408" i="1"/>
  <c r="AJ198" i="1"/>
  <c r="BH347" i="1"/>
  <c r="AH203" i="1"/>
  <c r="AQ119" i="1"/>
  <c r="AQ403" i="1"/>
  <c r="AP182" i="1"/>
  <c r="AI409" i="1"/>
  <c r="BG409" i="1" s="1"/>
  <c r="AI199" i="1"/>
  <c r="BG348" i="1"/>
  <c r="AR413" i="1"/>
  <c r="AR412" i="1"/>
  <c r="AR128" i="1"/>
  <c r="BP351" i="1"/>
  <c r="AF126" i="1"/>
  <c r="AS119" i="1"/>
  <c r="AS403" i="1"/>
  <c r="AR108" i="1"/>
  <c r="AS412" i="1"/>
  <c r="AS128" i="1"/>
  <c r="AT204" i="1"/>
  <c r="AM130" i="1"/>
  <c r="AM414" i="1"/>
  <c r="BK353" i="1"/>
  <c r="FM354" i="1" s="1"/>
  <c r="AP203" i="1"/>
  <c r="AL128" i="1"/>
  <c r="AL202" i="1"/>
  <c r="BJ351" i="1"/>
  <c r="CT454" i="1" s="1"/>
  <c r="AS400" i="1"/>
  <c r="AB117" i="1"/>
  <c r="AB191" i="1"/>
  <c r="AQ411" i="1"/>
  <c r="X336" i="1"/>
  <c r="Z336" i="1"/>
  <c r="CI336" i="1"/>
  <c r="DF336" i="1" s="1"/>
  <c r="C397" i="1"/>
  <c r="C113" i="1"/>
  <c r="C187" i="1"/>
  <c r="AG215" i="1"/>
  <c r="AG425" i="1"/>
  <c r="BE364" i="1"/>
  <c r="AQ400" i="1"/>
  <c r="AG201" i="1"/>
  <c r="AG127" i="1"/>
  <c r="BE350" i="1"/>
  <c r="AB187" i="1"/>
  <c r="AQ107" i="1"/>
  <c r="AQ181" i="1"/>
  <c r="AM400" i="1"/>
  <c r="AG394" i="1"/>
  <c r="AG184" i="1"/>
  <c r="BE333" i="1"/>
  <c r="AO425" i="1"/>
  <c r="BM425" i="1" s="1"/>
  <c r="AK401" i="1"/>
  <c r="AK117" i="1"/>
  <c r="BI340" i="1"/>
  <c r="AS107" i="1"/>
  <c r="U67" i="54"/>
  <c r="C333" i="1"/>
  <c r="AK141" i="1"/>
  <c r="AK425" i="1"/>
  <c r="BI364" i="1"/>
  <c r="CM467" i="1" s="1"/>
  <c r="AK411" i="1"/>
  <c r="U84" i="54"/>
  <c r="C350" i="1"/>
  <c r="AA141" i="1"/>
  <c r="AR181" i="1"/>
  <c r="AR107" i="1"/>
  <c r="FR330" i="1"/>
  <c r="AN127" i="1"/>
  <c r="AJ191" i="1"/>
  <c r="AJ401" i="1"/>
  <c r="AF399" i="1"/>
  <c r="AP114" i="1"/>
  <c r="AP188" i="1"/>
  <c r="AN421" i="1"/>
  <c r="AK105" i="1"/>
  <c r="AK179" i="1"/>
  <c r="BI328" i="1"/>
  <c r="FK328" i="1" s="1"/>
  <c r="AJ404" i="1"/>
  <c r="AG209" i="1"/>
  <c r="AG419" i="1"/>
  <c r="BE358" i="1"/>
  <c r="AF418" i="1"/>
  <c r="AN397" i="1"/>
  <c r="AN113" i="1"/>
  <c r="AF116" i="1"/>
  <c r="AB421" i="1"/>
  <c r="AB211" i="1"/>
  <c r="AP419" i="1"/>
  <c r="BN419" i="1" s="1"/>
  <c r="AT208" i="1"/>
  <c r="AT134" i="1"/>
  <c r="FT357" i="1"/>
  <c r="EZ460" i="1"/>
  <c r="AQ426" i="1"/>
  <c r="AP109" i="1"/>
  <c r="AP393" i="1"/>
  <c r="BN393" i="1" s="1"/>
  <c r="AM140" i="1"/>
  <c r="AJ187" i="1"/>
  <c r="AJ113" i="1"/>
  <c r="AT401" i="1"/>
  <c r="Z360" i="1"/>
  <c r="X360" i="1"/>
  <c r="C211" i="1"/>
  <c r="C421" i="1"/>
  <c r="C137" i="1"/>
  <c r="AP105" i="1"/>
  <c r="AP389" i="1"/>
  <c r="BN389" i="1" s="1"/>
  <c r="AN135" i="1"/>
  <c r="AS418" i="1"/>
  <c r="AS134" i="1"/>
  <c r="AR142" i="1"/>
  <c r="AO109" i="1"/>
  <c r="AO183" i="1"/>
  <c r="AN140" i="1"/>
  <c r="AK406" i="1"/>
  <c r="AK122" i="1"/>
  <c r="BI345" i="1"/>
  <c r="AR406" i="1"/>
  <c r="AR186" i="1"/>
  <c r="AR112" i="1"/>
  <c r="FR335" i="1"/>
  <c r="AO427" i="1"/>
  <c r="BM427" i="1" s="1"/>
  <c r="AN197" i="1"/>
  <c r="AN407" i="1"/>
  <c r="DH449" i="1"/>
  <c r="FN346" i="1"/>
  <c r="AK139" i="1"/>
  <c r="AJ390" i="1"/>
  <c r="AJ180" i="1"/>
  <c r="FJ329" i="1"/>
  <c r="AG395" i="1"/>
  <c r="AF207" i="1"/>
  <c r="AF133" i="1"/>
  <c r="BD356" i="1"/>
  <c r="AS132" i="1"/>
  <c r="AR205" i="1"/>
  <c r="AR131" i="1"/>
  <c r="EK457" i="1"/>
  <c r="FR354" i="1"/>
  <c r="AO212" i="1"/>
  <c r="Z364" i="1"/>
  <c r="X364" i="1"/>
  <c r="C141" i="1"/>
  <c r="C215" i="1"/>
  <c r="C425" i="1"/>
  <c r="AN107" i="1"/>
  <c r="AN391" i="1"/>
  <c r="AJ411" i="1"/>
  <c r="AF401" i="1"/>
  <c r="AF191" i="1"/>
  <c r="BD340" i="1"/>
  <c r="AT116" i="1"/>
  <c r="AN114" i="1"/>
  <c r="AN188" i="1"/>
  <c r="FN337" i="1"/>
  <c r="AL421" i="1"/>
  <c r="AI105" i="1"/>
  <c r="AI389" i="1"/>
  <c r="BG389" i="1" s="1"/>
  <c r="AH404" i="1"/>
  <c r="AB135" i="1"/>
  <c r="AB209" i="1"/>
  <c r="AA418" i="1"/>
  <c r="AF187" i="1"/>
  <c r="AF113" i="1"/>
  <c r="BD336" i="1"/>
  <c r="AP401" i="1"/>
  <c r="BN401" i="1" s="1"/>
  <c r="AS188" i="1"/>
  <c r="AS114" i="1"/>
  <c r="AR179" i="1"/>
  <c r="AL209" i="1"/>
  <c r="AL135" i="1"/>
  <c r="CT461" i="1"/>
  <c r="FL358" i="1"/>
  <c r="AR418" i="1"/>
  <c r="AO142" i="1"/>
  <c r="AO216" i="1"/>
  <c r="AN109" i="1"/>
  <c r="AK214" i="1"/>
  <c r="AK140" i="1"/>
  <c r="BI363" i="1"/>
  <c r="AT181" i="1"/>
  <c r="AL401" i="1"/>
  <c r="AL117" i="1"/>
  <c r="AQ398" i="1"/>
  <c r="AL179" i="1"/>
  <c r="AL105" i="1"/>
  <c r="AJ419" i="1"/>
  <c r="AQ208" i="1"/>
  <c r="AQ134" i="1"/>
  <c r="BO357" i="1"/>
  <c r="AP426" i="1"/>
  <c r="BN426" i="1" s="1"/>
  <c r="AM393" i="1"/>
  <c r="AM183" i="1"/>
  <c r="AL214" i="1"/>
  <c r="AI196" i="1"/>
  <c r="AI122" i="1"/>
  <c r="BG345" i="1"/>
  <c r="AN196" i="1"/>
  <c r="AP112" i="1"/>
  <c r="AP186" i="1"/>
  <c r="AM427" i="1"/>
  <c r="AL123" i="1"/>
  <c r="AL407" i="1"/>
  <c r="CT449" i="1"/>
  <c r="FL346" i="1"/>
  <c r="AI139" i="1"/>
  <c r="AH180" i="1"/>
  <c r="AH390" i="1"/>
  <c r="BF329" i="1"/>
  <c r="AB111" i="1"/>
  <c r="AA207" i="1"/>
  <c r="AA417" i="1"/>
  <c r="AY356" i="1"/>
  <c r="AT133" i="1"/>
  <c r="AQ132" i="1"/>
  <c r="AQ416" i="1"/>
  <c r="AP131" i="1"/>
  <c r="AM422" i="1"/>
  <c r="AM138" i="1"/>
  <c r="FM361" i="1"/>
  <c r="DA464" i="1"/>
  <c r="AJ121" i="1"/>
  <c r="AG210" i="1"/>
  <c r="AG420" i="1"/>
  <c r="BE359" i="1"/>
  <c r="AF104" i="1"/>
  <c r="AS177" i="1"/>
  <c r="AS387" i="1"/>
  <c r="AR402" i="1"/>
  <c r="AM408" i="1"/>
  <c r="AM124" i="1"/>
  <c r="FM347" i="1"/>
  <c r="DA450" i="1"/>
  <c r="AK119" i="1"/>
  <c r="AS140" i="1"/>
  <c r="AS424" i="1"/>
  <c r="AG186" i="1"/>
  <c r="AF427" i="1"/>
  <c r="AF217" i="1"/>
  <c r="BD366" i="1"/>
  <c r="AS197" i="1"/>
  <c r="AR213" i="1"/>
  <c r="AR139" i="1"/>
  <c r="BP362" i="1"/>
  <c r="AO180" i="1"/>
  <c r="AN395" i="1"/>
  <c r="AN111" i="1"/>
  <c r="AK133" i="1"/>
  <c r="AJ132" i="1"/>
  <c r="AJ206" i="1"/>
  <c r="CE458" i="1"/>
  <c r="FJ355" i="1"/>
  <c r="AG205" i="1"/>
  <c r="AF138" i="1"/>
  <c r="AF212" i="1"/>
  <c r="BD361" i="1"/>
  <c r="X344" i="1"/>
  <c r="Z344" i="1"/>
  <c r="C195" i="1"/>
  <c r="C405" i="1"/>
  <c r="C121" i="1"/>
  <c r="AS195" i="1"/>
  <c r="AR420" i="1"/>
  <c r="AR136" i="1"/>
  <c r="BP359" i="1"/>
  <c r="AO104" i="1"/>
  <c r="AN103" i="1"/>
  <c r="AN177" i="1"/>
  <c r="FN326" i="1"/>
  <c r="AK192" i="1"/>
  <c r="AH198" i="1"/>
  <c r="AH124" i="1"/>
  <c r="BF347" i="1"/>
  <c r="AS129" i="1"/>
  <c r="AN403" i="1"/>
  <c r="AN193" i="1"/>
  <c r="DH445" i="1"/>
  <c r="FN342" i="1"/>
  <c r="AN108" i="1"/>
  <c r="AI200" i="1"/>
  <c r="AI410" i="1"/>
  <c r="BG410" i="1" s="1"/>
  <c r="BG349" i="1"/>
  <c r="AG410" i="1"/>
  <c r="AN202" i="1"/>
  <c r="AN128" i="1"/>
  <c r="FN352" i="1"/>
  <c r="FN351" i="1"/>
  <c r="DH454" i="1"/>
  <c r="AQ410" i="1"/>
  <c r="AT200" i="1"/>
  <c r="AT126" i="1"/>
  <c r="FT349" i="1"/>
  <c r="EZ452" i="1"/>
  <c r="AO108" i="1"/>
  <c r="AG128" i="1"/>
  <c r="AG412" i="1"/>
  <c r="BE351" i="1"/>
  <c r="AJ412" i="1"/>
  <c r="AQ409" i="1"/>
  <c r="AQ125" i="1"/>
  <c r="AO128" i="1"/>
  <c r="AK202" i="1"/>
  <c r="AK128" i="1"/>
  <c r="BI351" i="1"/>
  <c r="AB189" i="1"/>
  <c r="AI117" i="1"/>
  <c r="AI191" i="1"/>
  <c r="BG340" i="1"/>
  <c r="AP405" i="1"/>
  <c r="BN405" i="1" s="1"/>
  <c r="AM210" i="1"/>
  <c r="AM136" i="1"/>
  <c r="DA462" i="1"/>
  <c r="FM359" i="1"/>
  <c r="AL178" i="1"/>
  <c r="AI387" i="1"/>
  <c r="BG387" i="1" s="1"/>
  <c r="AI177" i="1"/>
  <c r="BG326" i="1"/>
  <c r="AH192" i="1"/>
  <c r="Z347" i="1"/>
  <c r="X347" i="1"/>
  <c r="CI347" i="1" s="1"/>
  <c r="C124" i="1"/>
  <c r="Z124" i="1" s="1"/>
  <c r="C198" i="1"/>
  <c r="C408" i="1"/>
  <c r="AT124" i="1"/>
  <c r="AT198" i="1"/>
  <c r="EZ450" i="1"/>
  <c r="FT347" i="1"/>
  <c r="AH403" i="1"/>
  <c r="AL406" i="1"/>
  <c r="AL196" i="1"/>
  <c r="FL345" i="1"/>
  <c r="CT448" i="1"/>
  <c r="AM112" i="1"/>
  <c r="AL217" i="1"/>
  <c r="AL427" i="1"/>
  <c r="FL366" i="1"/>
  <c r="CT469" i="1"/>
  <c r="AI407" i="1"/>
  <c r="BG407" i="1" s="1"/>
  <c r="AH139" i="1"/>
  <c r="AH423" i="1"/>
  <c r="BF362" i="1"/>
  <c r="AB106" i="1"/>
  <c r="AA395" i="1"/>
  <c r="AA185" i="1"/>
  <c r="AY334" i="1"/>
  <c r="AT185" i="1"/>
  <c r="AQ417" i="1"/>
  <c r="AQ207" i="1"/>
  <c r="AP206" i="1"/>
  <c r="AM415" i="1"/>
  <c r="AM205" i="1"/>
  <c r="DA457" i="1"/>
  <c r="AL212" i="1"/>
  <c r="AI405" i="1"/>
  <c r="BG405" i="1" s="1"/>
  <c r="AI195" i="1"/>
  <c r="BG344" i="1"/>
  <c r="AH210" i="1"/>
  <c r="AB104" i="1"/>
  <c r="AB388" i="1"/>
  <c r="AA103" i="1"/>
  <c r="AY103" i="1" s="1"/>
  <c r="AT387" i="1"/>
  <c r="AT177" i="1"/>
  <c r="AQ192" i="1"/>
  <c r="AN124" i="1"/>
  <c r="AN408" i="1"/>
  <c r="FN347" i="1"/>
  <c r="DH450" i="1"/>
  <c r="X342" i="1"/>
  <c r="Z342" i="1"/>
  <c r="CI342" i="1"/>
  <c r="DF342" i="1" s="1"/>
  <c r="C119" i="1"/>
  <c r="C193" i="1"/>
  <c r="C403" i="1"/>
  <c r="X331" i="1"/>
  <c r="Z331" i="1"/>
  <c r="CI331" i="1"/>
  <c r="C182" i="1"/>
  <c r="C108" i="1"/>
  <c r="C392" i="1"/>
  <c r="AT199" i="1"/>
  <c r="AN199" i="1"/>
  <c r="AN409" i="1"/>
  <c r="BL409" i="1" s="1"/>
  <c r="DH451" i="1"/>
  <c r="FN348" i="1"/>
  <c r="AL199" i="1"/>
  <c r="AM412" i="1"/>
  <c r="AM128" i="1"/>
  <c r="DA454" i="1"/>
  <c r="FM351" i="1"/>
  <c r="AG130" i="1"/>
  <c r="AA108" i="1"/>
  <c r="AA182" i="1"/>
  <c r="AY331" i="1"/>
  <c r="AL413" i="1"/>
  <c r="AF413" i="1"/>
  <c r="AF129" i="1"/>
  <c r="AF371" i="1"/>
  <c r="BD352" i="1"/>
  <c r="AA203" i="1"/>
  <c r="AA410" i="1"/>
  <c r="AA126" i="1"/>
  <c r="AY349" i="1"/>
  <c r="AH199" i="1"/>
  <c r="AG188" i="1"/>
  <c r="AG398" i="1"/>
  <c r="BE337" i="1"/>
  <c r="AK116" i="1"/>
  <c r="AL141" i="1"/>
  <c r="AL215" i="1"/>
  <c r="CT467" i="1"/>
  <c r="FL364" i="1"/>
  <c r="AH187" i="1"/>
  <c r="AA184" i="1"/>
  <c r="AA110" i="1"/>
  <c r="AY110" i="1" s="1"/>
  <c r="AY333" i="1"/>
  <c r="AR401" i="1"/>
  <c r="AN115" i="1"/>
  <c r="AN189" i="1"/>
  <c r="FN338" i="1"/>
  <c r="AT188" i="1"/>
  <c r="AR137" i="1"/>
  <c r="AR211" i="1"/>
  <c r="BP360" i="1"/>
  <c r="AO389" i="1"/>
  <c r="BM389" i="1" s="1"/>
  <c r="AN120" i="1"/>
  <c r="AN194" i="1"/>
  <c r="DH446" i="1"/>
  <c r="FN343" i="1"/>
  <c r="AK419" i="1"/>
  <c r="AJ208" i="1"/>
  <c r="AJ134" i="1"/>
  <c r="FJ357" i="1"/>
  <c r="CE460" i="1"/>
  <c r="AL127" i="1"/>
  <c r="AA399" i="1"/>
  <c r="AA189" i="1"/>
  <c r="AY338" i="1"/>
  <c r="AM421" i="1"/>
  <c r="AK404" i="1"/>
  <c r="AK194" i="1"/>
  <c r="BI343" i="1"/>
  <c r="AB134" i="1"/>
  <c r="AB216" i="1"/>
  <c r="AB426" i="1"/>
  <c r="AA183" i="1"/>
  <c r="AT109" i="1"/>
  <c r="AT393" i="1"/>
  <c r="AQ424" i="1"/>
  <c r="AH201" i="1"/>
  <c r="AH411" i="1"/>
  <c r="BF350" i="1"/>
  <c r="AR116" i="1"/>
  <c r="AK421" i="1"/>
  <c r="AK211" i="1"/>
  <c r="BI360" i="1"/>
  <c r="AB404" i="1"/>
  <c r="Z357" i="1"/>
  <c r="X357" i="1"/>
  <c r="C134" i="1"/>
  <c r="C208" i="1"/>
  <c r="C418" i="1"/>
  <c r="AF426" i="1"/>
  <c r="AF216" i="1"/>
  <c r="BD365" i="1"/>
  <c r="AS109" i="1"/>
  <c r="AR424" i="1"/>
  <c r="AR140" i="1"/>
  <c r="BP363" i="1"/>
  <c r="AO406" i="1"/>
  <c r="BM406" i="1" s="1"/>
  <c r="FO406" i="1" s="1"/>
  <c r="AF112" i="1"/>
  <c r="AF396" i="1"/>
  <c r="BD335" i="1"/>
  <c r="FF335" i="1" s="1"/>
  <c r="Z366" i="1"/>
  <c r="X366" i="1"/>
  <c r="C427" i="1"/>
  <c r="C143" i="1"/>
  <c r="C217" i="1"/>
  <c r="AS217" i="1"/>
  <c r="AR407" i="1"/>
  <c r="AR197" i="1"/>
  <c r="BP346" i="1"/>
  <c r="AO213" i="1"/>
  <c r="AN106" i="1"/>
  <c r="AN390" i="1"/>
  <c r="BL390" i="1" s="1"/>
  <c r="AK395" i="1"/>
  <c r="AJ207" i="1"/>
  <c r="AJ133" i="1"/>
  <c r="CE459" i="1"/>
  <c r="FJ356" i="1"/>
  <c r="AG416" i="1"/>
  <c r="BE416" i="1" s="1"/>
  <c r="AF131" i="1"/>
  <c r="AF205" i="1"/>
  <c r="BD354" i="1"/>
  <c r="AS138" i="1"/>
  <c r="AH425" i="1"/>
  <c r="AH215" i="1"/>
  <c r="BF364" i="1"/>
  <c r="AA113" i="1"/>
  <c r="AY113" i="1" s="1"/>
  <c r="AR411" i="1"/>
  <c r="AR127" i="1"/>
  <c r="BP350" i="1"/>
  <c r="AN117" i="1"/>
  <c r="AJ399" i="1"/>
  <c r="AJ189" i="1"/>
  <c r="AR398" i="1"/>
  <c r="AP137" i="1"/>
  <c r="AP211" i="1"/>
  <c r="BN360" i="1"/>
  <c r="AM179" i="1"/>
  <c r="AL120" i="1"/>
  <c r="AL194" i="1"/>
  <c r="CT446" i="1"/>
  <c r="AI419" i="1"/>
  <c r="BG419" i="1" s="1"/>
  <c r="AH134" i="1"/>
  <c r="AH208" i="1"/>
  <c r="BF357" i="1"/>
  <c r="AA127" i="1"/>
  <c r="AN116" i="1"/>
  <c r="AN400" i="1"/>
  <c r="FN339" i="1"/>
  <c r="AI211" i="1"/>
  <c r="AG194" i="1"/>
  <c r="AG120" i="1"/>
  <c r="BE343" i="1"/>
  <c r="AT209" i="1"/>
  <c r="Z365" i="1"/>
  <c r="X365" i="1"/>
  <c r="C426" i="1"/>
  <c r="C216" i="1"/>
  <c r="C142" i="1"/>
  <c r="AS426" i="1"/>
  <c r="AS216" i="1"/>
  <c r="AR109" i="1"/>
  <c r="AO140" i="1"/>
  <c r="AO214" i="1"/>
  <c r="AR397" i="1"/>
  <c r="AJ116" i="1"/>
  <c r="AJ400" i="1"/>
  <c r="FJ339" i="1"/>
  <c r="AG421" i="1"/>
  <c r="BE421" i="1" s="1"/>
  <c r="AT105" i="1"/>
  <c r="AT179" i="1"/>
  <c r="AR135" i="1"/>
  <c r="AA142" i="1"/>
  <c r="AY142" i="1" s="1"/>
  <c r="AA216" i="1"/>
  <c r="AY365" i="1"/>
  <c r="AT216" i="1"/>
  <c r="AQ183" i="1"/>
  <c r="AQ393" i="1"/>
  <c r="BO332" i="1"/>
  <c r="AP214" i="1"/>
  <c r="AM196" i="1"/>
  <c r="AM406" i="1"/>
  <c r="DA448" i="1"/>
  <c r="FM345" i="1"/>
  <c r="AA396" i="1"/>
  <c r="AT186" i="1"/>
  <c r="AT396" i="1"/>
  <c r="FT335" i="1"/>
  <c r="AQ427" i="1"/>
  <c r="AP407" i="1"/>
  <c r="BN407" i="1" s="1"/>
  <c r="AP123" i="1"/>
  <c r="AM139" i="1"/>
  <c r="AL106" i="1"/>
  <c r="AL180" i="1"/>
  <c r="FL329" i="1"/>
  <c r="AI395" i="1"/>
  <c r="BG395" i="1" s="1"/>
  <c r="AH207" i="1"/>
  <c r="AH417" i="1"/>
  <c r="BF356" i="1"/>
  <c r="AB206" i="1"/>
  <c r="AA415" i="1"/>
  <c r="AA131" i="1"/>
  <c r="AY131" i="1" s="1"/>
  <c r="AY354" i="1"/>
  <c r="AT131" i="1"/>
  <c r="AQ422" i="1"/>
  <c r="AQ212" i="1"/>
  <c r="AN195" i="1"/>
  <c r="AK210" i="1"/>
  <c r="AK420" i="1"/>
  <c r="BI359" i="1"/>
  <c r="AJ104" i="1"/>
  <c r="AG103" i="1"/>
  <c r="AG387" i="1"/>
  <c r="BE387" i="1" s="1"/>
  <c r="BE326" i="1"/>
  <c r="AF192" i="1"/>
  <c r="AI202" i="1"/>
  <c r="AI128" i="1"/>
  <c r="BG351" i="1"/>
  <c r="AR198" i="1"/>
  <c r="AF119" i="1"/>
  <c r="AF193" i="1"/>
  <c r="BD342" i="1"/>
  <c r="AH406" i="1"/>
  <c r="AK396" i="1"/>
  <c r="AK186" i="1"/>
  <c r="BI335" i="1"/>
  <c r="FK335" i="1" s="1"/>
  <c r="AJ217" i="1"/>
  <c r="AG407" i="1"/>
  <c r="AG197" i="1"/>
  <c r="BE346" i="1"/>
  <c r="AF213" i="1"/>
  <c r="AS106" i="1"/>
  <c r="AS390" i="1"/>
  <c r="AR111" i="1"/>
  <c r="AO207" i="1"/>
  <c r="AO133" i="1"/>
  <c r="AN416" i="1"/>
  <c r="BL416" i="1" s="1"/>
  <c r="AK415" i="1"/>
  <c r="AK205" i="1"/>
  <c r="BI354" i="1"/>
  <c r="AJ422" i="1"/>
  <c r="AG195" i="1"/>
  <c r="AG121" i="1"/>
  <c r="BE344" i="1"/>
  <c r="AF136" i="1"/>
  <c r="X327" i="1"/>
  <c r="Z327" i="1"/>
  <c r="C178" i="1"/>
  <c r="C104" i="1"/>
  <c r="C388" i="1"/>
  <c r="AS104" i="1"/>
  <c r="AS178" i="1"/>
  <c r="AR177" i="1"/>
  <c r="AO192" i="1"/>
  <c r="AO220" i="1" s="1"/>
  <c r="BM218" i="1" s="1"/>
  <c r="AO118" i="1"/>
  <c r="AO370" i="1"/>
  <c r="BM367" i="1" s="1"/>
  <c r="AL408" i="1"/>
  <c r="AM126" i="1"/>
  <c r="AM410" i="1"/>
  <c r="DA452" i="1"/>
  <c r="FM349" i="1"/>
  <c r="AT193" i="1"/>
  <c r="AS182" i="1"/>
  <c r="AS392" i="1"/>
  <c r="AQ203" i="1"/>
  <c r="AB200" i="1"/>
  <c r="AB410" i="1"/>
  <c r="AN129" i="1"/>
  <c r="AS200" i="1"/>
  <c r="AS410" i="1"/>
  <c r="AQ108" i="1"/>
  <c r="AT182" i="1"/>
  <c r="AT392" i="1"/>
  <c r="FT331" i="1"/>
  <c r="AA199" i="1"/>
  <c r="AO129" i="1"/>
  <c r="AO413" i="1"/>
  <c r="BM413" i="1" s="1"/>
  <c r="BM352" i="1"/>
  <c r="AO371" i="1"/>
  <c r="AO410" i="1"/>
  <c r="BM410" i="1" s="1"/>
  <c r="AL410" i="1"/>
  <c r="AL200" i="1"/>
  <c r="FL349" i="1"/>
  <c r="CT452" i="1"/>
  <c r="AK188" i="1"/>
  <c r="AO116" i="1"/>
  <c r="AO190" i="1"/>
  <c r="BM339" i="1"/>
  <c r="AS110" i="1"/>
  <c r="AT195" i="1"/>
  <c r="AT121" i="1"/>
  <c r="FT344" i="1"/>
  <c r="EZ447" i="1"/>
  <c r="AQ136" i="1"/>
  <c r="AP104" i="1"/>
  <c r="AP178" i="1"/>
  <c r="BN327" i="1"/>
  <c r="AM103" i="1"/>
  <c r="AL118" i="1"/>
  <c r="AL146" i="1" s="1"/>
  <c r="BJ144" i="1" s="1"/>
  <c r="CQ470" i="1" s="1"/>
  <c r="AL402" i="1"/>
  <c r="BJ341" i="1"/>
  <c r="BJ316" i="1"/>
  <c r="BJ317" i="1"/>
  <c r="BJ311" i="1"/>
  <c r="BJ325" i="1"/>
  <c r="BJ322" i="1"/>
  <c r="BJ321" i="1"/>
  <c r="BJ305" i="1"/>
  <c r="BJ312" i="1"/>
  <c r="BJ319" i="1"/>
  <c r="BJ320" i="1"/>
  <c r="BJ310" i="1"/>
  <c r="BJ309" i="1"/>
  <c r="BJ307" i="1"/>
  <c r="BJ313" i="1"/>
  <c r="FL313" i="1" s="1"/>
  <c r="BJ308" i="1"/>
  <c r="FL308" i="1" s="1"/>
  <c r="BJ315" i="1"/>
  <c r="BJ324" i="1"/>
  <c r="BJ306" i="1"/>
  <c r="BJ318" i="1"/>
  <c r="BJ314" i="1"/>
  <c r="FL314" i="1" s="1"/>
  <c r="BJ323" i="1"/>
  <c r="FL323" i="1" s="1"/>
  <c r="AG408" i="1"/>
  <c r="BE408" i="1" s="1"/>
  <c r="AP119" i="1"/>
  <c r="AP193" i="1"/>
  <c r="AM403" i="1"/>
  <c r="AT406" i="1"/>
  <c r="AT122" i="1"/>
  <c r="EZ448" i="1"/>
  <c r="FT345" i="1"/>
  <c r="AQ112" i="1"/>
  <c r="AP217" i="1"/>
  <c r="AP427" i="1"/>
  <c r="BN427" i="1" s="1"/>
  <c r="FP427" i="1" s="1"/>
  <c r="AM407" i="1"/>
  <c r="AL423" i="1"/>
  <c r="AL213" i="1"/>
  <c r="BJ362" i="1"/>
  <c r="AI390" i="1"/>
  <c r="BG390" i="1" s="1"/>
  <c r="FI390" i="1" s="1"/>
  <c r="AH395" i="1"/>
  <c r="AH185" i="1"/>
  <c r="BF334" i="1"/>
  <c r="AB207" i="1"/>
  <c r="AA132" i="1"/>
  <c r="AY132" i="1" s="1"/>
  <c r="AA206" i="1"/>
  <c r="AY355" i="1"/>
  <c r="AT416" i="1"/>
  <c r="AQ205" i="1"/>
  <c r="AQ131" i="1"/>
  <c r="AP422" i="1"/>
  <c r="BN422" i="1" s="1"/>
  <c r="AM195" i="1"/>
  <c r="AM121" i="1"/>
  <c r="DA447" i="1"/>
  <c r="FM344" i="1"/>
  <c r="AL420" i="1"/>
  <c r="AI388" i="1"/>
  <c r="BG388" i="1" s="1"/>
  <c r="AI178" i="1"/>
  <c r="BG327" i="1"/>
  <c r="AH177" i="1"/>
  <c r="AB402" i="1"/>
  <c r="AB118" i="1"/>
  <c r="AB370" i="1"/>
  <c r="AQ198" i="1"/>
  <c r="AS198" i="1"/>
  <c r="AS124" i="1"/>
  <c r="AG193" i="1"/>
  <c r="AG108" i="1"/>
  <c r="AG392" i="1"/>
  <c r="BE331" i="1"/>
  <c r="AO130" i="1"/>
  <c r="AH412" i="1"/>
  <c r="AH128" i="1"/>
  <c r="BF351" i="1"/>
  <c r="AG409" i="1"/>
  <c r="AL414" i="1"/>
  <c r="AL204" i="1"/>
  <c r="BJ353" i="1"/>
  <c r="AP202" i="1"/>
  <c r="AH108" i="1"/>
  <c r="AH182" i="1"/>
  <c r="BF331" i="1"/>
  <c r="AP199" i="1"/>
  <c r="AF204" i="1"/>
  <c r="AF414" i="1"/>
  <c r="BD353" i="1"/>
  <c r="AA128" i="1"/>
  <c r="AR125" i="1"/>
  <c r="AR199" i="1"/>
  <c r="BP348" i="1"/>
  <c r="AK130" i="1"/>
  <c r="AQ115" i="1"/>
  <c r="AQ189" i="1"/>
  <c r="Z339" i="1"/>
  <c r="X339" i="1"/>
  <c r="C190" i="1"/>
  <c r="C400" i="1"/>
  <c r="C116" i="1"/>
  <c r="AO110" i="1"/>
  <c r="AS113" i="1"/>
  <c r="AS187" i="1"/>
  <c r="AB107" i="1"/>
  <c r="AO115" i="1"/>
  <c r="AO399" i="1"/>
  <c r="BM399" i="1" s="1"/>
  <c r="BM338" i="1"/>
  <c r="AS191" i="1"/>
  <c r="AB110" i="1"/>
  <c r="AB184" i="1"/>
  <c r="AI113" i="1"/>
  <c r="AM215" i="1"/>
  <c r="AM141" i="1"/>
  <c r="DA467" i="1"/>
  <c r="FM364" i="1"/>
  <c r="AI215" i="1"/>
  <c r="AO187" i="1"/>
  <c r="BM187" i="1" s="1"/>
  <c r="AO397" i="1"/>
  <c r="BM397" i="1" s="1"/>
  <c r="BM336" i="1"/>
  <c r="AS141" i="1"/>
  <c r="AK115" i="1"/>
  <c r="AK189" i="1"/>
  <c r="BI338" i="1"/>
  <c r="FK338" i="1" s="1"/>
  <c r="AO191" i="1"/>
  <c r="BM191" i="1" s="1"/>
  <c r="AO391" i="1"/>
  <c r="BM391" i="1" s="1"/>
  <c r="AO181" i="1"/>
  <c r="BM181" i="1" s="1"/>
  <c r="BM330" i="1"/>
  <c r="AI411" i="1"/>
  <c r="BG411" i="1" s="1"/>
  <c r="FI411" i="1" s="1"/>
  <c r="AM181" i="1"/>
  <c r="AM391" i="1"/>
  <c r="AB114" i="1"/>
  <c r="AI190" i="1"/>
  <c r="AI400" i="1"/>
  <c r="BG400" i="1" s="1"/>
  <c r="FI400" i="1" s="1"/>
  <c r="BG339" i="1"/>
  <c r="FI339" i="1" s="1"/>
  <c r="AM184" i="1"/>
  <c r="AQ113" i="1"/>
  <c r="AQ397" i="1"/>
  <c r="Z330" i="1"/>
  <c r="X330" i="1"/>
  <c r="C181" i="1"/>
  <c r="C391" i="1"/>
  <c r="C107" i="1"/>
  <c r="AG391" i="1"/>
  <c r="AB411" i="1"/>
  <c r="AB201" i="1"/>
  <c r="AZ350" i="1"/>
  <c r="AI391" i="1"/>
  <c r="BG391" i="1" s="1"/>
  <c r="FI391" i="1" s="1"/>
  <c r="AS189" i="1"/>
  <c r="AS115" i="1"/>
  <c r="AB190" i="1"/>
  <c r="AI110" i="1"/>
  <c r="AI394" i="1"/>
  <c r="BG394" i="1" s="1"/>
  <c r="BG333" i="1"/>
  <c r="AM113" i="1"/>
  <c r="AQ184" i="1"/>
  <c r="AQ394" i="1"/>
  <c r="AK391" i="1"/>
  <c r="AM411" i="1"/>
  <c r="AM201" i="1"/>
  <c r="DA453" i="1"/>
  <c r="FM350" i="1"/>
  <c r="AI114" i="1"/>
  <c r="AS201" i="1"/>
  <c r="AS411" i="1"/>
  <c r="AK113" i="1"/>
  <c r="AG189" i="1"/>
  <c r="AG399" i="1"/>
  <c r="BE338" i="1"/>
  <c r="AO127" i="1"/>
  <c r="AB425" i="1"/>
  <c r="AB215" i="1"/>
  <c r="AZ364" i="1"/>
  <c r="AG187" i="1"/>
  <c r="U72" i="54"/>
  <c r="C338" i="1"/>
  <c r="AG191" i="1"/>
  <c r="AG401" i="1"/>
  <c r="BE340" i="1"/>
  <c r="AQ215" i="1"/>
  <c r="X353" i="1"/>
  <c r="Z353" i="1"/>
  <c r="C130" i="1"/>
  <c r="C204" i="1"/>
  <c r="C414" i="1"/>
  <c r="AT141" i="1"/>
  <c r="AP397" i="1"/>
  <c r="BN397" i="1" s="1"/>
  <c r="AP113" i="1"/>
  <c r="AL394" i="1"/>
  <c r="AH116" i="1"/>
  <c r="AH190" i="1"/>
  <c r="BF339" i="1"/>
  <c r="AA188" i="1"/>
  <c r="AF211" i="1"/>
  <c r="AF137" i="1"/>
  <c r="BD360" i="1"/>
  <c r="AS105" i="1"/>
  <c r="AR120" i="1"/>
  <c r="AR404" i="1"/>
  <c r="BP343" i="1"/>
  <c r="AO419" i="1"/>
  <c r="BM419" i="1" s="1"/>
  <c r="AR141" i="1"/>
  <c r="AR425" i="1"/>
  <c r="BP364" i="1"/>
  <c r="AJ110" i="1"/>
  <c r="AT115" i="1"/>
  <c r="AT399" i="1"/>
  <c r="FT338" i="1"/>
  <c r="AF105" i="1"/>
  <c r="AS404" i="1"/>
  <c r="AS120" i="1"/>
  <c r="AL208" i="1"/>
  <c r="AI142" i="1"/>
  <c r="AI216" i="1"/>
  <c r="BG365" i="1"/>
  <c r="AH183" i="1"/>
  <c r="AB140" i="1"/>
  <c r="AB214" i="1"/>
  <c r="AZ363" i="1"/>
  <c r="AN425" i="1"/>
  <c r="AF394" i="1"/>
  <c r="AF184" i="1"/>
  <c r="BD333" i="1"/>
  <c r="FF333" i="1" s="1"/>
  <c r="AP399" i="1"/>
  <c r="BN399" i="1" s="1"/>
  <c r="AS137" i="1"/>
  <c r="AS421" i="1"/>
  <c r="AM120" i="1"/>
  <c r="AK418" i="1"/>
  <c r="AK134" i="1"/>
  <c r="BI357" i="1"/>
  <c r="AJ142" i="1"/>
  <c r="AG183" i="1"/>
  <c r="AG393" i="1"/>
  <c r="BE393" i="1" s="1"/>
  <c r="BE332" i="1"/>
  <c r="AF140" i="1"/>
  <c r="AS122" i="1"/>
  <c r="AS406" i="1"/>
  <c r="AJ112" i="1"/>
  <c r="AG217" i="1"/>
  <c r="AG143" i="1"/>
  <c r="BE366" i="1"/>
  <c r="AF197" i="1"/>
  <c r="AS423" i="1"/>
  <c r="AS139" i="1"/>
  <c r="AR106" i="1"/>
  <c r="AO185" i="1"/>
  <c r="BM185" i="1" s="1"/>
  <c r="AO111" i="1"/>
  <c r="BM334" i="1"/>
  <c r="AN417" i="1"/>
  <c r="BL417" i="1" s="1"/>
  <c r="FN417" i="1" s="1"/>
  <c r="AK206" i="1"/>
  <c r="AK132" i="1"/>
  <c r="BI355" i="1"/>
  <c r="AJ415" i="1"/>
  <c r="AG212" i="1"/>
  <c r="AG138" i="1"/>
  <c r="BE361" i="1"/>
  <c r="AF405" i="1"/>
  <c r="AP141" i="1"/>
  <c r="AP215" i="1"/>
  <c r="AL397" i="1"/>
  <c r="AH394" i="1"/>
  <c r="AH110" i="1"/>
  <c r="BF333" i="1"/>
  <c r="FH333" i="1" s="1"/>
  <c r="AA116" i="1"/>
  <c r="AY116" i="1" s="1"/>
  <c r="AR399" i="1"/>
  <c r="AR115" i="1"/>
  <c r="BP338" i="1"/>
  <c r="FR338" i="1" s="1"/>
  <c r="AA421" i="1"/>
  <c r="AT137" i="1"/>
  <c r="AT211" i="1"/>
  <c r="EZ463" i="1"/>
  <c r="AQ389" i="1"/>
  <c r="AP194" i="1"/>
  <c r="AP404" i="1"/>
  <c r="BN404" i="1" s="1"/>
  <c r="BN343" i="1"/>
  <c r="AM419" i="1"/>
  <c r="AJ425" i="1"/>
  <c r="AJ141" i="1"/>
  <c r="CE467" i="1"/>
  <c r="AT411" i="1"/>
  <c r="AL189" i="1"/>
  <c r="AL115" i="1"/>
  <c r="BJ338" i="1"/>
  <c r="FL338" i="1" s="1"/>
  <c r="AQ137" i="1"/>
  <c r="AO404" i="1"/>
  <c r="BM404" i="1" s="1"/>
  <c r="AO120" i="1"/>
  <c r="BM343" i="1"/>
  <c r="AI134" i="1"/>
  <c r="AG426" i="1"/>
  <c r="AG216" i="1"/>
  <c r="BE365" i="1"/>
  <c r="AF109" i="1"/>
  <c r="AF425" i="1"/>
  <c r="AF215" i="1"/>
  <c r="BD364" i="1"/>
  <c r="AP411" i="1"/>
  <c r="BN411" i="1" s="1"/>
  <c r="AH189" i="1"/>
  <c r="AH399" i="1"/>
  <c r="BF338" i="1"/>
  <c r="AO421" i="1"/>
  <c r="BM421" i="1" s="1"/>
  <c r="AI404" i="1"/>
  <c r="BG404" i="1" s="1"/>
  <c r="AI194" i="1"/>
  <c r="BG343" i="1"/>
  <c r="AG418" i="1"/>
  <c r="AH426" i="1"/>
  <c r="AH142" i="1"/>
  <c r="BF365" i="1"/>
  <c r="AB109" i="1"/>
  <c r="AA214" i="1"/>
  <c r="AA140" i="1"/>
  <c r="AY140" i="1" s="1"/>
  <c r="AY363" i="1"/>
  <c r="AT424" i="1"/>
  <c r="AQ406" i="1"/>
  <c r="AQ196" i="1"/>
  <c r="AH396" i="1"/>
  <c r="AB217" i="1"/>
  <c r="AB143" i="1"/>
  <c r="AZ366" i="1"/>
  <c r="AA407" i="1"/>
  <c r="AT123" i="1"/>
  <c r="AT197" i="1"/>
  <c r="FT346" i="1"/>
  <c r="EZ449" i="1"/>
  <c r="AQ423" i="1"/>
  <c r="AP106" i="1"/>
  <c r="AP390" i="1"/>
  <c r="BN390" i="1" s="1"/>
  <c r="FP390" i="1" s="1"/>
  <c r="BN329" i="1"/>
  <c r="AM185" i="1"/>
  <c r="AL417" i="1"/>
  <c r="AL207" i="1"/>
  <c r="BJ356" i="1"/>
  <c r="AI416" i="1"/>
  <c r="BG416" i="1" s="1"/>
  <c r="AH415" i="1"/>
  <c r="AH131" i="1"/>
  <c r="BF354" i="1"/>
  <c r="AB138" i="1"/>
  <c r="AA195" i="1"/>
  <c r="AA405" i="1"/>
  <c r="AY344" i="1"/>
  <c r="AR195" i="1"/>
  <c r="AO420" i="1"/>
  <c r="BM420" i="1" s="1"/>
  <c r="FO420" i="1" s="1"/>
  <c r="AO210" i="1"/>
  <c r="BM210" i="1" s="1"/>
  <c r="BM359" i="1"/>
  <c r="AN388" i="1"/>
  <c r="AK103" i="1"/>
  <c r="AK387" i="1"/>
  <c r="BI326" i="1"/>
  <c r="AJ402" i="1"/>
  <c r="AJ431" i="1" s="1"/>
  <c r="AB198" i="1"/>
  <c r="AB408" i="1"/>
  <c r="AZ347" i="1"/>
  <c r="AM125" i="1"/>
  <c r="AJ193" i="1"/>
  <c r="AJ119" i="1"/>
  <c r="BH342" i="1"/>
  <c r="AP122" i="1"/>
  <c r="AO396" i="1"/>
  <c r="BM396" i="1" s="1"/>
  <c r="AO112" i="1"/>
  <c r="BM335" i="1"/>
  <c r="FO335" i="1" s="1"/>
  <c r="AN427" i="1"/>
  <c r="AK407" i="1"/>
  <c r="AK123" i="1"/>
  <c r="BI346" i="1"/>
  <c r="FK346" i="1" s="1"/>
  <c r="AJ423" i="1"/>
  <c r="BH423" i="1" s="1"/>
  <c r="AG106" i="1"/>
  <c r="AG390" i="1"/>
  <c r="BE329" i="1"/>
  <c r="AF395" i="1"/>
  <c r="X356" i="1"/>
  <c r="Z356" i="1"/>
  <c r="C133" i="1"/>
  <c r="Z133" i="1" s="1"/>
  <c r="C417" i="1"/>
  <c r="C207" i="1"/>
  <c r="AS207" i="1"/>
  <c r="AS133" i="1"/>
  <c r="AR416" i="1"/>
  <c r="AO415" i="1"/>
  <c r="BM415" i="1" s="1"/>
  <c r="FO415" i="1" s="1"/>
  <c r="AO131" i="1"/>
  <c r="BM354" i="1"/>
  <c r="AN422" i="1"/>
  <c r="AK195" i="1"/>
  <c r="AK121" i="1"/>
  <c r="AJ420" i="1"/>
  <c r="AG388" i="1"/>
  <c r="AG178" i="1"/>
  <c r="BE327" i="1"/>
  <c r="FG327" i="1" s="1"/>
  <c r="AF177" i="1"/>
  <c r="AS402" i="1"/>
  <c r="AS192" i="1"/>
  <c r="AS370" i="1"/>
  <c r="BQ367" i="1" s="1"/>
  <c r="ER470" i="1" s="1"/>
  <c r="AP124" i="1"/>
  <c r="AB193" i="1"/>
  <c r="AB119" i="1"/>
  <c r="AZ342" i="1"/>
  <c r="AB392" i="1"/>
  <c r="AR200" i="1"/>
  <c r="AR126" i="1"/>
  <c r="BP349" i="1"/>
  <c r="AG129" i="1"/>
  <c r="AA204" i="1"/>
  <c r="AA130" i="1"/>
  <c r="AY130" i="1" s="1"/>
  <c r="AY353" i="1"/>
  <c r="AP126" i="1"/>
  <c r="AT413" i="1"/>
  <c r="AT129" i="1"/>
  <c r="AT371" i="1"/>
  <c r="BR352" i="1"/>
  <c r="AF108" i="1"/>
  <c r="AS130" i="1"/>
  <c r="AS414" i="1"/>
  <c r="AH126" i="1"/>
  <c r="AK126" i="1"/>
  <c r="AK410" i="1"/>
  <c r="BI349" i="1"/>
  <c r="AF409" i="1"/>
  <c r="AP130" i="1"/>
  <c r="AP414" i="1"/>
  <c r="BN414" i="1" s="1"/>
  <c r="AG190" i="1"/>
  <c r="AK184" i="1"/>
  <c r="AK110" i="1"/>
  <c r="BI333" i="1"/>
  <c r="AB210" i="1"/>
  <c r="AA178" i="1"/>
  <c r="AA388" i="1"/>
  <c r="AY327" i="1"/>
  <c r="AT178" i="1"/>
  <c r="AQ177" i="1"/>
  <c r="AQ387" i="1"/>
  <c r="AP192" i="1"/>
  <c r="AK408" i="1"/>
  <c r="AK198" i="1"/>
  <c r="BI347" i="1"/>
  <c r="AB414" i="1"/>
  <c r="AR403" i="1"/>
  <c r="AR193" i="1"/>
  <c r="BP342" i="1"/>
  <c r="AB396" i="1"/>
  <c r="AA427" i="1"/>
  <c r="AA143" i="1"/>
  <c r="AY143" i="1" s="1"/>
  <c r="AY366" i="1"/>
  <c r="AT217" i="1"/>
  <c r="AQ123" i="1"/>
  <c r="AQ197" i="1"/>
  <c r="AP423" i="1"/>
  <c r="BN423" i="1" s="1"/>
  <c r="FP423" i="1" s="1"/>
  <c r="AM106" i="1"/>
  <c r="AM180" i="1"/>
  <c r="FM329" i="1"/>
  <c r="AL395" i="1"/>
  <c r="AI133" i="1"/>
  <c r="AI417" i="1"/>
  <c r="BG417" i="1" s="1"/>
  <c r="FI417" i="1" s="1"/>
  <c r="BG356" i="1"/>
  <c r="BX459" i="1" s="1"/>
  <c r="AH132" i="1"/>
  <c r="AB415" i="1"/>
  <c r="AB205" i="1"/>
  <c r="AZ354" i="1"/>
  <c r="AA138" i="1"/>
  <c r="AY138" i="1" s="1"/>
  <c r="AT212" i="1"/>
  <c r="AT138" i="1"/>
  <c r="FT361" i="1"/>
  <c r="EZ464" i="1"/>
  <c r="AQ405" i="1"/>
  <c r="AP420" i="1"/>
  <c r="BN420" i="1" s="1"/>
  <c r="FP420" i="1" s="1"/>
  <c r="AP210" i="1"/>
  <c r="AM104" i="1"/>
  <c r="AL387" i="1"/>
  <c r="AL177" i="1"/>
  <c r="BJ326" i="1"/>
  <c r="AI192" i="1"/>
  <c r="AF408" i="1"/>
  <c r="AF198" i="1"/>
  <c r="BD347" i="1"/>
  <c r="AK409" i="1"/>
  <c r="AL193" i="1"/>
  <c r="AL403" i="1"/>
  <c r="BJ342" i="1"/>
  <c r="AK182" i="1"/>
  <c r="AJ204" i="1"/>
  <c r="AJ130" i="1"/>
  <c r="BH353" i="1"/>
  <c r="FJ354" i="1" s="1"/>
  <c r="AM129" i="1"/>
  <c r="AI203" i="1"/>
  <c r="AI413" i="1"/>
  <c r="BG413" i="1" s="1"/>
  <c r="AI371" i="1"/>
  <c r="BG352" i="1"/>
  <c r="AJ126" i="1"/>
  <c r="AN414" i="1"/>
  <c r="AN204" i="1"/>
  <c r="FN353" i="1"/>
  <c r="DH456" i="1"/>
  <c r="AL108" i="1"/>
  <c r="AQ204" i="1"/>
  <c r="AQ130" i="1"/>
  <c r="AF202" i="1"/>
  <c r="AI414" i="1"/>
  <c r="BG414" i="1" s="1"/>
  <c r="AI130" i="1"/>
  <c r="BG353" i="1"/>
  <c r="AS199" i="1"/>
  <c r="AJ129" i="1"/>
  <c r="AJ203" i="1"/>
  <c r="AJ371" i="1"/>
  <c r="BH352" i="1"/>
  <c r="AI189" i="1"/>
  <c r="AM117" i="1"/>
  <c r="AM401" i="1"/>
  <c r="Z351" i="1"/>
  <c r="X351" i="1"/>
  <c r="CI351" i="1" s="1"/>
  <c r="C412" i="1"/>
  <c r="C202" i="1"/>
  <c r="C128" i="1"/>
  <c r="AJ181" i="1"/>
  <c r="AF201" i="1"/>
  <c r="AF127" i="1"/>
  <c r="BD350" i="1"/>
  <c r="AT184" i="1"/>
  <c r="AP116" i="1"/>
  <c r="AP190" i="1"/>
  <c r="AL188" i="1"/>
  <c r="AJ137" i="1"/>
  <c r="AJ421" i="1"/>
  <c r="BH421" i="1" s="1"/>
  <c r="BH360" i="1"/>
  <c r="AG105" i="1"/>
  <c r="AF194" i="1"/>
  <c r="AF120" i="1"/>
  <c r="BD343" i="1"/>
  <c r="BC446" i="1" s="1"/>
  <c r="Z358" i="1"/>
  <c r="X358" i="1"/>
  <c r="C135" i="1"/>
  <c r="C419" i="1"/>
  <c r="C209" i="1"/>
  <c r="AS135" i="1"/>
  <c r="AP107" i="1"/>
  <c r="AP181" i="1"/>
  <c r="BN330" i="1"/>
  <c r="FP330" i="1" s="1"/>
  <c r="AH117" i="1"/>
  <c r="AO188" i="1"/>
  <c r="BM188" i="1" s="1"/>
  <c r="FO188" i="1" s="1"/>
  <c r="AO114" i="1"/>
  <c r="BM337" i="1"/>
  <c r="FO337" i="1" s="1"/>
  <c r="AN179" i="1"/>
  <c r="AH209" i="1"/>
  <c r="AH419" i="1"/>
  <c r="BF358" i="1"/>
  <c r="AP418" i="1"/>
  <c r="BN418" i="1" s="1"/>
  <c r="AM216" i="1"/>
  <c r="AM142" i="1"/>
  <c r="FM365" i="1"/>
  <c r="DA468" i="1"/>
  <c r="AL109" i="1"/>
  <c r="BJ109" i="1" s="1"/>
  <c r="AI214" i="1"/>
  <c r="AI140" i="1"/>
  <c r="BG363" i="1"/>
  <c r="AL107" i="1"/>
  <c r="BJ107" i="1" s="1"/>
  <c r="AA191" i="1"/>
  <c r="AA117" i="1"/>
  <c r="AY117" i="1" s="1"/>
  <c r="FA117" i="1" s="1"/>
  <c r="AY340" i="1"/>
  <c r="AM398" i="1"/>
  <c r="AH389" i="1"/>
  <c r="AH179" i="1"/>
  <c r="BF328" i="1"/>
  <c r="FH328" i="1" s="1"/>
  <c r="AF419" i="1"/>
  <c r="AO418" i="1"/>
  <c r="BM418" i="1" s="1"/>
  <c r="AO134" i="1"/>
  <c r="BM357" i="1"/>
  <c r="AN142" i="1"/>
  <c r="AK109" i="1"/>
  <c r="AK393" i="1"/>
  <c r="BI332" i="1"/>
  <c r="FK332" i="1" s="1"/>
  <c r="AJ140" i="1"/>
  <c r="AG196" i="1"/>
  <c r="AG406" i="1"/>
  <c r="BE406" i="1" s="1"/>
  <c r="BE345" i="1"/>
  <c r="AJ196" i="1"/>
  <c r="AN396" i="1"/>
  <c r="AN186" i="1"/>
  <c r="FN335" i="1"/>
  <c r="AK427" i="1"/>
  <c r="AJ407" i="1"/>
  <c r="BH407" i="1" s="1"/>
  <c r="AJ197" i="1"/>
  <c r="BH346" i="1"/>
  <c r="AG213" i="1"/>
  <c r="AF390" i="1"/>
  <c r="AF180" i="1"/>
  <c r="BD329" i="1"/>
  <c r="FF329" i="1" s="1"/>
  <c r="AS395" i="1"/>
  <c r="AR133" i="1"/>
  <c r="AR417" i="1"/>
  <c r="BP356" i="1"/>
  <c r="FR357" i="1" s="1"/>
  <c r="AO416" i="1"/>
  <c r="BM416" i="1" s="1"/>
  <c r="FO416" i="1" s="1"/>
  <c r="AN205" i="1"/>
  <c r="AN415" i="1"/>
  <c r="BL415" i="1" s="1"/>
  <c r="DH457" i="1"/>
  <c r="FN354" i="1"/>
  <c r="AK138" i="1"/>
  <c r="Z349" i="1"/>
  <c r="X349" i="1"/>
  <c r="CI349" i="1" s="1"/>
  <c r="DF349" i="1" s="1"/>
  <c r="C126" i="1"/>
  <c r="C410" i="1"/>
  <c r="C200" i="1"/>
  <c r="AF181" i="1"/>
  <c r="AF391" i="1"/>
  <c r="BD330" i="1"/>
  <c r="AT113" i="1"/>
  <c r="AP184" i="1"/>
  <c r="AP110" i="1"/>
  <c r="AL400" i="1"/>
  <c r="AH188" i="1"/>
  <c r="AH114" i="1"/>
  <c r="BF337" i="1"/>
  <c r="AH211" i="1"/>
  <c r="AB105" i="1"/>
  <c r="AB389" i="1"/>
  <c r="AZ328" i="1"/>
  <c r="AA404" i="1"/>
  <c r="AT120" i="1"/>
  <c r="AT404" i="1"/>
  <c r="FT343" i="1"/>
  <c r="EZ446" i="1"/>
  <c r="AQ209" i="1"/>
  <c r="AH107" i="1"/>
  <c r="AH391" i="1"/>
  <c r="BF330" i="1"/>
  <c r="FH330" i="1" s="1"/>
  <c r="AR110" i="1"/>
  <c r="AJ114" i="1"/>
  <c r="AJ188" i="1"/>
  <c r="BH337" i="1"/>
  <c r="FJ337" i="1" s="1"/>
  <c r="AJ105" i="1"/>
  <c r="AA135" i="1"/>
  <c r="AY135" i="1" s="1"/>
  <c r="P461" i="1" s="1"/>
  <c r="AA419" i="1"/>
  <c r="AY358" i="1"/>
  <c r="AN418" i="1"/>
  <c r="AK142" i="1"/>
  <c r="AK216" i="1"/>
  <c r="BI365" i="1"/>
  <c r="AJ393" i="1"/>
  <c r="BH393" i="1" s="1"/>
  <c r="AG424" i="1"/>
  <c r="AG214" i="1"/>
  <c r="BE363" i="1"/>
  <c r="AA107" i="1"/>
  <c r="AN394" i="1"/>
  <c r="AN184" i="1"/>
  <c r="FN333" i="1"/>
  <c r="AF114" i="1"/>
  <c r="AA105" i="1"/>
  <c r="AY105" i="1" s="1"/>
  <c r="AA389" i="1"/>
  <c r="AY328" i="1"/>
  <c r="FA328" i="1" s="1"/>
  <c r="AQ404" i="1"/>
  <c r="AM134" i="1"/>
  <c r="AM208" i="1"/>
  <c r="FM357" i="1"/>
  <c r="DA460" i="1"/>
  <c r="AL142" i="1"/>
  <c r="AI393" i="1"/>
  <c r="BG393" i="1" s="1"/>
  <c r="AI183" i="1"/>
  <c r="BG332" i="1"/>
  <c r="FI332" i="1" s="1"/>
  <c r="AH214" i="1"/>
  <c r="AB196" i="1"/>
  <c r="AB122" i="1"/>
  <c r="AZ345" i="1"/>
  <c r="AF122" i="1"/>
  <c r="AL112" i="1"/>
  <c r="AL186" i="1"/>
  <c r="BJ335" i="1"/>
  <c r="AI427" i="1"/>
  <c r="BG427" i="1" s="1"/>
  <c r="AH197" i="1"/>
  <c r="AH407" i="1"/>
  <c r="BF346" i="1"/>
  <c r="AB423" i="1"/>
  <c r="AA390" i="1"/>
  <c r="AA180" i="1"/>
  <c r="AY329" i="1"/>
  <c r="AT180" i="1"/>
  <c r="AQ111" i="1"/>
  <c r="AQ185" i="1"/>
  <c r="BO334" i="1"/>
  <c r="AP133" i="1"/>
  <c r="AM132" i="1"/>
  <c r="AM206" i="1"/>
  <c r="FM355" i="1"/>
  <c r="DA458" i="1"/>
  <c r="AL131" i="1"/>
  <c r="BJ131" i="1" s="1"/>
  <c r="AI422" i="1"/>
  <c r="BG422" i="1" s="1"/>
  <c r="AI138" i="1"/>
  <c r="BG361" i="1"/>
  <c r="AH195" i="1"/>
  <c r="AS420" i="1"/>
  <c r="AS210" i="1"/>
  <c r="BQ359" i="1"/>
  <c r="AR104" i="1"/>
  <c r="AO103" i="1"/>
  <c r="AO177" i="1"/>
  <c r="BM177" i="1" s="1"/>
  <c r="BM326" i="1"/>
  <c r="AN192" i="1"/>
  <c r="AI408" i="1"/>
  <c r="BG408" i="1" s="1"/>
  <c r="AI124" i="1"/>
  <c r="BG347" i="1"/>
  <c r="AM108" i="1"/>
  <c r="AO119" i="1"/>
  <c r="AO403" i="1"/>
  <c r="BM403" i="1" s="1"/>
  <c r="BM342" i="1"/>
  <c r="AS186" i="1"/>
  <c r="AR143" i="1"/>
  <c r="AR427" i="1"/>
  <c r="BP366" i="1"/>
  <c r="FR367" i="1" s="1"/>
  <c r="AO407" i="1"/>
  <c r="BM407" i="1" s="1"/>
  <c r="AN213" i="1"/>
  <c r="AN139" i="1"/>
  <c r="BL362" i="1"/>
  <c r="FN363" i="1" s="1"/>
  <c r="AK180" i="1"/>
  <c r="AJ111" i="1"/>
  <c r="AJ185" i="1"/>
  <c r="BH334" i="1"/>
  <c r="FJ334" i="1" s="1"/>
  <c r="AG207" i="1"/>
  <c r="AF206" i="1"/>
  <c r="AF132" i="1"/>
  <c r="BD355" i="1"/>
  <c r="AS415" i="1"/>
  <c r="AR138" i="1"/>
  <c r="AR212" i="1"/>
  <c r="BP361" i="1"/>
  <c r="AO195" i="1"/>
  <c r="BM195" i="1" s="1"/>
  <c r="AN136" i="1"/>
  <c r="AN420" i="1"/>
  <c r="BL420" i="1" s="1"/>
  <c r="BL359" i="1"/>
  <c r="FN360" i="1" s="1"/>
  <c r="AK104" i="1"/>
  <c r="AJ103" i="1"/>
  <c r="AJ177" i="1"/>
  <c r="BH326" i="1"/>
  <c r="FJ326" i="1" s="1"/>
  <c r="AG118" i="1"/>
  <c r="AA198" i="1"/>
  <c r="AA124" i="1"/>
  <c r="AY124" i="1" s="1"/>
  <c r="AY347" i="1"/>
  <c r="AB413" i="1"/>
  <c r="AI193" i="1"/>
  <c r="AI119" i="1"/>
  <c r="BG342" i="1"/>
  <c r="AI392" i="1"/>
  <c r="BG392" i="1" s="1"/>
  <c r="FI392" i="1" s="1"/>
  <c r="AB202" i="1"/>
  <c r="AB128" i="1"/>
  <c r="AZ351" i="1"/>
  <c r="AQ128" i="1"/>
  <c r="AB125" i="1"/>
  <c r="AB409" i="1"/>
  <c r="AZ348" i="1"/>
  <c r="AK129" i="1"/>
  <c r="AH204" i="1"/>
  <c r="AH130" i="1"/>
  <c r="BF353" i="1"/>
  <c r="AJ182" i="1"/>
  <c r="AO409" i="1"/>
  <c r="BM409" i="1" s="1"/>
  <c r="AO125" i="1"/>
  <c r="BM348" i="1"/>
  <c r="AR414" i="1"/>
  <c r="AN126" i="1"/>
  <c r="AN410" i="1"/>
  <c r="BL410" i="1" s="1"/>
  <c r="FN410" i="1" s="1"/>
  <c r="BL349" i="1"/>
  <c r="FN350" i="1" s="1"/>
  <c r="AT412" i="1"/>
  <c r="AJ199" i="1"/>
  <c r="AJ125" i="1"/>
  <c r="BH348" i="1"/>
  <c r="AM115" i="1"/>
  <c r="AQ117" i="1"/>
  <c r="AQ191" i="1"/>
  <c r="AL405" i="1"/>
  <c r="AI210" i="1"/>
  <c r="AI136" i="1"/>
  <c r="BG359" i="1"/>
  <c r="AH178" i="1"/>
  <c r="AB103" i="1"/>
  <c r="AB387" i="1"/>
  <c r="AZ326" i="1"/>
  <c r="AA192" i="1"/>
  <c r="AT402" i="1"/>
  <c r="AT192" i="1"/>
  <c r="AT220" i="1" s="1"/>
  <c r="BR218" i="1" s="1"/>
  <c r="EX470" i="1" s="1"/>
  <c r="BR341" i="1"/>
  <c r="BR320" i="1"/>
  <c r="BR310" i="1"/>
  <c r="BR312" i="1"/>
  <c r="BR317" i="1"/>
  <c r="BR313" i="1"/>
  <c r="FT313" i="1" s="1"/>
  <c r="BR311" i="1"/>
  <c r="FT311" i="1" s="1"/>
  <c r="BR309" i="1"/>
  <c r="BR316" i="1"/>
  <c r="BR325" i="1"/>
  <c r="BR324" i="1"/>
  <c r="BR308" i="1"/>
  <c r="BR315" i="1"/>
  <c r="BR323" i="1"/>
  <c r="BR318" i="1"/>
  <c r="FT318" i="1" s="1"/>
  <c r="BR305" i="1"/>
  <c r="BR319" i="1"/>
  <c r="FT319" i="1" s="1"/>
  <c r="BR322" i="1"/>
  <c r="BR321" i="1"/>
  <c r="BR307" i="1"/>
  <c r="BR314" i="1"/>
  <c r="BR306" i="1"/>
  <c r="FT306" i="1" s="1"/>
  <c r="AO408" i="1"/>
  <c r="BM408" i="1" s="1"/>
  <c r="AA403" i="1"/>
  <c r="AA193" i="1"/>
  <c r="AY342" i="1"/>
  <c r="AA196" i="1"/>
  <c r="AI396" i="1"/>
  <c r="BG396" i="1" s="1"/>
  <c r="FI396" i="1" s="1"/>
  <c r="AI112" i="1"/>
  <c r="BG335" i="1"/>
  <c r="AH427" i="1"/>
  <c r="AB123" i="1"/>
  <c r="AB407" i="1"/>
  <c r="AZ346" i="1"/>
  <c r="AA213" i="1"/>
  <c r="AT213" i="1"/>
  <c r="AT423" i="1"/>
  <c r="BR362" i="1"/>
  <c r="EZ465" i="1" s="1"/>
  <c r="AQ106" i="1"/>
  <c r="AP185" i="1"/>
  <c r="AP111" i="1"/>
  <c r="BN334" i="1"/>
  <c r="AM417" i="1"/>
  <c r="AL132" i="1"/>
  <c r="BJ132" i="1" s="1"/>
  <c r="AL206" i="1"/>
  <c r="BJ355" i="1"/>
  <c r="AI205" i="1"/>
  <c r="AH422" i="1"/>
  <c r="AH212" i="1"/>
  <c r="BF361" i="1"/>
  <c r="AB405" i="1"/>
  <c r="AA210" i="1"/>
  <c r="AA136" i="1"/>
  <c r="AY136" i="1" s="1"/>
  <c r="AY359" i="1"/>
  <c r="AT420" i="1"/>
  <c r="AQ104" i="1"/>
  <c r="AQ178" i="1"/>
  <c r="BO327" i="1"/>
  <c r="AP387" i="1"/>
  <c r="BN387" i="1" s="1"/>
  <c r="AM402" i="1"/>
  <c r="AM192" i="1"/>
  <c r="BK341" i="1"/>
  <c r="FM342" i="1" s="1"/>
  <c r="BK323" i="1"/>
  <c r="BK310" i="1"/>
  <c r="BK309" i="1"/>
  <c r="BK311" i="1"/>
  <c r="FM311" i="1" s="1"/>
  <c r="BK324" i="1"/>
  <c r="FM324" i="1" s="1"/>
  <c r="BK307" i="1"/>
  <c r="BK305" i="1"/>
  <c r="BK322" i="1"/>
  <c r="BK313" i="1"/>
  <c r="BK306" i="1"/>
  <c r="BK315" i="1"/>
  <c r="BK318" i="1"/>
  <c r="BK308" i="1"/>
  <c r="BK316" i="1"/>
  <c r="BK317" i="1"/>
  <c r="BK314" i="1"/>
  <c r="BK312" i="1"/>
  <c r="BK319" i="1"/>
  <c r="FM319" i="1" s="1"/>
  <c r="BK320" i="1"/>
  <c r="BK321" i="1"/>
  <c r="BK325" i="1"/>
  <c r="FM325" i="1" s="1"/>
  <c r="AJ124" i="1"/>
  <c r="AH413" i="1"/>
  <c r="AH129" i="1"/>
  <c r="AH371" i="1"/>
  <c r="BF352" i="1"/>
  <c r="AQ193" i="1"/>
  <c r="AP108" i="1"/>
  <c r="AP392" i="1"/>
  <c r="BN392" i="1" s="1"/>
  <c r="BN331" i="1"/>
  <c r="FP331" i="1" s="1"/>
  <c r="AI125" i="1"/>
  <c r="AR203" i="1"/>
  <c r="AR129" i="1"/>
  <c r="AR371" i="1"/>
  <c r="BP352" i="1"/>
  <c r="AR202" i="1"/>
  <c r="AF410" i="1"/>
  <c r="AF200" i="1"/>
  <c r="BD349" i="1"/>
  <c r="AS193" i="1"/>
  <c r="AR392" i="1"/>
  <c r="AR182" i="1"/>
  <c r="BP331" i="1"/>
  <c r="FR331" i="1" s="1"/>
  <c r="AS202" i="1"/>
  <c r="AT414" i="1"/>
  <c r="AT130" i="1"/>
  <c r="BR353" i="1"/>
  <c r="AM204" i="1"/>
  <c r="AP413" i="1"/>
  <c r="BN413" i="1" s="1"/>
  <c r="AP129" i="1"/>
  <c r="AP371" i="1"/>
  <c r="BN352" i="1"/>
  <c r="AL412" i="1"/>
  <c r="AS116" i="1"/>
  <c r="AS190" i="1"/>
  <c r="BQ339" i="1"/>
  <c r="AB401" i="1"/>
  <c r="AQ127" i="1"/>
  <c r="AQ201" i="1"/>
  <c r="BO350" i="1"/>
  <c r="AG141" i="1"/>
  <c r="AQ190" i="1"/>
  <c r="AQ116" i="1"/>
  <c r="BO339" i="1"/>
  <c r="Z340" i="1"/>
  <c r="X340" i="1"/>
  <c r="CI340" i="1" s="1"/>
  <c r="C191" i="1"/>
  <c r="C401" i="1"/>
  <c r="C117" i="1"/>
  <c r="AG411" i="1"/>
  <c r="BE411" i="1" s="1"/>
  <c r="AB397" i="1"/>
  <c r="AB113" i="1"/>
  <c r="AZ336" i="1"/>
  <c r="AQ391" i="1"/>
  <c r="AM116" i="1"/>
  <c r="AM190" i="1"/>
  <c r="BK339" i="1"/>
  <c r="FM339" i="1" s="1"/>
  <c r="AG110" i="1"/>
  <c r="AO215" i="1"/>
  <c r="BM215" i="1" s="1"/>
  <c r="AO141" i="1"/>
  <c r="BM364" i="1"/>
  <c r="AK191" i="1"/>
  <c r="AS181" i="1"/>
  <c r="AS391" i="1"/>
  <c r="BQ330" i="1"/>
  <c r="AK215" i="1"/>
  <c r="AK127" i="1"/>
  <c r="AK201" i="1"/>
  <c r="BI350" i="1"/>
  <c r="BZ291" i="1"/>
  <c r="GJ291" i="1"/>
  <c r="BJ208" i="45"/>
  <c r="Z208" i="45" s="1"/>
  <c r="BI209" i="45"/>
  <c r="IM252" i="1"/>
  <c r="HR288" i="1"/>
  <c r="HV288" i="1"/>
  <c r="IL252" i="1" s="1"/>
  <c r="IG252" i="1" s="1"/>
  <c r="AT224" i="45"/>
  <c r="BH224" i="45" s="1"/>
  <c r="BZ290" i="1"/>
  <c r="GJ290" i="1"/>
  <c r="N56" i="72"/>
  <c r="BG56" i="72" s="1"/>
  <c r="BZ193" i="45"/>
  <c r="AA207" i="45"/>
  <c r="HC253" i="1"/>
  <c r="GX253" i="1" s="1"/>
  <c r="P225" i="45"/>
  <c r="N383" i="51"/>
  <c r="HQ289" i="1"/>
  <c r="HF253" i="1"/>
  <c r="CA289" i="1"/>
  <c r="CE289" i="1"/>
  <c r="IH251" i="1"/>
  <c r="IP251" i="1"/>
  <c r="FN312" i="1" l="1"/>
  <c r="FN314" i="1"/>
  <c r="BN394" i="1"/>
  <c r="FP395" i="1" s="1"/>
  <c r="BN391" i="1"/>
  <c r="BN400" i="1"/>
  <c r="FO395" i="1"/>
  <c r="BM401" i="1"/>
  <c r="BO335" i="1"/>
  <c r="BM400" i="1"/>
  <c r="FP392" i="1"/>
  <c r="FJ312" i="1"/>
  <c r="DO470" i="1"/>
  <c r="AG470" i="1"/>
  <c r="AE470" i="1"/>
  <c r="DM470" i="1"/>
  <c r="AY362" i="1"/>
  <c r="S465" i="1" s="1"/>
  <c r="AY345" i="1"/>
  <c r="BN357" i="1"/>
  <c r="DV460" i="1" s="1"/>
  <c r="BN337" i="1"/>
  <c r="BN335" i="1"/>
  <c r="FP335" i="1" s="1"/>
  <c r="BN346" i="1"/>
  <c r="DV449" i="1" s="1"/>
  <c r="BN342" i="1"/>
  <c r="FP343" i="1" s="1"/>
  <c r="BN336" i="1"/>
  <c r="BN364" i="1"/>
  <c r="BN353" i="1"/>
  <c r="DV456" i="1" s="1"/>
  <c r="BN339" i="1"/>
  <c r="BN333" i="1"/>
  <c r="BO367" i="1"/>
  <c r="EC470" i="1" s="1"/>
  <c r="BO363" i="1"/>
  <c r="BO331" i="1"/>
  <c r="BO347" i="1"/>
  <c r="BO362" i="1"/>
  <c r="BO344" i="1"/>
  <c r="BO358" i="1"/>
  <c r="FQ359" i="1" s="1"/>
  <c r="BO343" i="1"/>
  <c r="BO351" i="1"/>
  <c r="FQ351" i="1" s="1"/>
  <c r="BO330" i="1"/>
  <c r="BO348" i="1"/>
  <c r="FQ348" i="1" s="1"/>
  <c r="BO356" i="1"/>
  <c r="EC459" i="1" s="1"/>
  <c r="BO361" i="1"/>
  <c r="EC464" i="1" s="1"/>
  <c r="BO336" i="1"/>
  <c r="FQ336" i="1" s="1"/>
  <c r="BO333" i="1"/>
  <c r="FQ333" i="1" s="1"/>
  <c r="BO345" i="1"/>
  <c r="EC448" i="1" s="1"/>
  <c r="BO326" i="1"/>
  <c r="FQ327" i="1" s="1"/>
  <c r="BO346" i="1"/>
  <c r="FQ346" i="1" s="1"/>
  <c r="BO340" i="1"/>
  <c r="FQ340" i="1" s="1"/>
  <c r="FI408" i="1"/>
  <c r="BJ142" i="1"/>
  <c r="BL394" i="1"/>
  <c r="BE424" i="1"/>
  <c r="BO353" i="1"/>
  <c r="EC456" i="1" s="1"/>
  <c r="FL326" i="1"/>
  <c r="BN359" i="1"/>
  <c r="BE418" i="1"/>
  <c r="BJ115" i="1"/>
  <c r="BE401" i="1"/>
  <c r="BE399" i="1"/>
  <c r="BO338" i="1"/>
  <c r="FQ339" i="1" s="1"/>
  <c r="BO354" i="1"/>
  <c r="BN366" i="1"/>
  <c r="DV469" i="1" s="1"/>
  <c r="BE412" i="1"/>
  <c r="BL395" i="1"/>
  <c r="BE420" i="1"/>
  <c r="BO355" i="1"/>
  <c r="BL391" i="1"/>
  <c r="BE395" i="1"/>
  <c r="BN328" i="1"/>
  <c r="FP329" i="1" s="1"/>
  <c r="BN332" i="1"/>
  <c r="FP332" i="1" s="1"/>
  <c r="BE419" i="1"/>
  <c r="BL421" i="1"/>
  <c r="BE425" i="1"/>
  <c r="BO342" i="1"/>
  <c r="BN326" i="1"/>
  <c r="FP327" i="1" s="1"/>
  <c r="BO329" i="1"/>
  <c r="BO360" i="1"/>
  <c r="BO328" i="1"/>
  <c r="BO364" i="1"/>
  <c r="EC467" i="1" s="1"/>
  <c r="BO352" i="1"/>
  <c r="FQ353" i="1" s="1"/>
  <c r="BO366" i="1"/>
  <c r="FL335" i="1"/>
  <c r="BJ112" i="1"/>
  <c r="AY107" i="1"/>
  <c r="BL418" i="1"/>
  <c r="FN418" i="1" s="1"/>
  <c r="BL396" i="1"/>
  <c r="FN396" i="1" s="1"/>
  <c r="FP418" i="1"/>
  <c r="BJ108" i="1"/>
  <c r="BL414" i="1"/>
  <c r="FN415" i="1" s="1"/>
  <c r="FK347" i="1"/>
  <c r="BE388" i="1"/>
  <c r="FG388" i="1" s="1"/>
  <c r="BL422" i="1"/>
  <c r="FN422" i="1" s="1"/>
  <c r="BE390" i="1"/>
  <c r="BL427" i="1"/>
  <c r="BL388" i="1"/>
  <c r="FI416" i="1"/>
  <c r="FI404" i="1"/>
  <c r="BE426" i="1"/>
  <c r="FG332" i="1"/>
  <c r="BL425" i="1"/>
  <c r="FG338" i="1"/>
  <c r="BE391" i="1"/>
  <c r="FO399" i="1"/>
  <c r="AY128" i="1"/>
  <c r="BE409" i="1"/>
  <c r="BE392" i="1"/>
  <c r="FG393" i="1" s="1"/>
  <c r="FI327" i="1"/>
  <c r="FI388" i="1"/>
  <c r="BE407" i="1"/>
  <c r="FG407" i="1" s="1"/>
  <c r="BL400" i="1"/>
  <c r="AY127" i="1"/>
  <c r="BE398" i="1"/>
  <c r="AY126" i="1"/>
  <c r="AY108" i="1"/>
  <c r="BL408" i="1"/>
  <c r="BE410" i="1"/>
  <c r="FG411" i="1" s="1"/>
  <c r="FI410" i="1"/>
  <c r="BL403" i="1"/>
  <c r="FP401" i="1"/>
  <c r="BL407" i="1"/>
  <c r="BL397" i="1"/>
  <c r="FN397" i="1" s="1"/>
  <c r="AY141" i="1"/>
  <c r="FK340" i="1"/>
  <c r="BE394" i="1"/>
  <c r="AY139" i="1"/>
  <c r="P465" i="1" s="1"/>
  <c r="AY122" i="1"/>
  <c r="AY119" i="1"/>
  <c r="BL423" i="1"/>
  <c r="FN321" i="1"/>
  <c r="FN307" i="1"/>
  <c r="FR327" i="1"/>
  <c r="FR333" i="1"/>
  <c r="FL332" i="1"/>
  <c r="FO401" i="1"/>
  <c r="FR316" i="1"/>
  <c r="FL109" i="1"/>
  <c r="BG402" i="1"/>
  <c r="FI403" i="1" s="1"/>
  <c r="BG428" i="1"/>
  <c r="FI428" i="1" s="1"/>
  <c r="BN402" i="1"/>
  <c r="FP402" i="1" s="1"/>
  <c r="BN428" i="1"/>
  <c r="FP428" i="1" s="1"/>
  <c r="BM402" i="1"/>
  <c r="BM428" i="1"/>
  <c r="FO428" i="1" s="1"/>
  <c r="FO403" i="1"/>
  <c r="BH402" i="1"/>
  <c r="BH428" i="1"/>
  <c r="BE402" i="1"/>
  <c r="FG402" i="1" s="1"/>
  <c r="BE428" i="1"/>
  <c r="BL402" i="1"/>
  <c r="FN403" i="1" s="1"/>
  <c r="BL428" i="1"/>
  <c r="FN428" i="1" s="1"/>
  <c r="AZ329" i="1"/>
  <c r="AZ367" i="1"/>
  <c r="FA144" i="1"/>
  <c r="BN341" i="1"/>
  <c r="BN367" i="1"/>
  <c r="BZ292" i="1"/>
  <c r="GJ292" i="1"/>
  <c r="AY364" i="1"/>
  <c r="AY367" i="1"/>
  <c r="BE341" i="1"/>
  <c r="BJ444" i="1" s="1"/>
  <c r="BE367" i="1"/>
  <c r="BG341" i="1"/>
  <c r="BG367" i="1"/>
  <c r="FF367" i="1"/>
  <c r="FH367" i="1"/>
  <c r="BI362" i="1"/>
  <c r="FK362" i="1" s="1"/>
  <c r="BI367" i="1"/>
  <c r="FR320" i="1"/>
  <c r="FJ316" i="1"/>
  <c r="FJ319" i="1"/>
  <c r="AZ333" i="1"/>
  <c r="BM190" i="1"/>
  <c r="FO191" i="1" s="1"/>
  <c r="FM320" i="1"/>
  <c r="FM312" i="1"/>
  <c r="FM317" i="1"/>
  <c r="FM308" i="1"/>
  <c r="FM315" i="1"/>
  <c r="FM323" i="1"/>
  <c r="FT314" i="1"/>
  <c r="FT321" i="1"/>
  <c r="FT324" i="1"/>
  <c r="FT310" i="1"/>
  <c r="BH420" i="1"/>
  <c r="FJ421" i="1" s="1"/>
  <c r="AZ341" i="1"/>
  <c r="FL306" i="1"/>
  <c r="FL309" i="1"/>
  <c r="FL320" i="1"/>
  <c r="FL312" i="1"/>
  <c r="FL325" i="1"/>
  <c r="FL317" i="1"/>
  <c r="FO421" i="1"/>
  <c r="FJ324" i="1"/>
  <c r="BI341" i="1"/>
  <c r="BI370" i="1" s="1"/>
  <c r="FF330" i="1"/>
  <c r="FB329" i="1"/>
  <c r="FN322" i="1"/>
  <c r="FN320" i="1"/>
  <c r="S467" i="1"/>
  <c r="CM465" i="1"/>
  <c r="FK350" i="1"/>
  <c r="CM453" i="1"/>
  <c r="DO467" i="1"/>
  <c r="DM467" i="1"/>
  <c r="Z401" i="1"/>
  <c r="X401" i="1"/>
  <c r="EC453" i="1"/>
  <c r="DV455" i="1"/>
  <c r="BN371" i="1"/>
  <c r="DV507" i="1" s="1"/>
  <c r="EZ456" i="1"/>
  <c r="FT353" i="1"/>
  <c r="FF349" i="1"/>
  <c r="BC452" i="1"/>
  <c r="AR147" i="1"/>
  <c r="AR221" i="1"/>
  <c r="BQ455" i="1"/>
  <c r="BF371" i="1"/>
  <c r="BQ507" i="1" s="1"/>
  <c r="FH352" i="1"/>
  <c r="FM313" i="1"/>
  <c r="FM309" i="1"/>
  <c r="BQ464" i="1"/>
  <c r="BQ534" i="1" s="1"/>
  <c r="FH361" i="1"/>
  <c r="Z449" i="1"/>
  <c r="FB346" i="1"/>
  <c r="FA342" i="1"/>
  <c r="S445" i="1"/>
  <c r="FT315" i="1"/>
  <c r="FT316" i="1"/>
  <c r="FT317" i="1"/>
  <c r="EZ444" i="1"/>
  <c r="BR370" i="1"/>
  <c r="FT341" i="1"/>
  <c r="BR192" i="1"/>
  <c r="BR166" i="1"/>
  <c r="BR172" i="1"/>
  <c r="BR170" i="1"/>
  <c r="BR167" i="1"/>
  <c r="BR157" i="1"/>
  <c r="BR174" i="1"/>
  <c r="BR160" i="1"/>
  <c r="BR164" i="1"/>
  <c r="BR158" i="1"/>
  <c r="FT158" i="1" s="1"/>
  <c r="BR156" i="1"/>
  <c r="BR162" i="1"/>
  <c r="BR168" i="1"/>
  <c r="FT168" i="1" s="1"/>
  <c r="BR163" i="1"/>
  <c r="FT163" i="1" s="1"/>
  <c r="BR165" i="1"/>
  <c r="FT165" i="1" s="1"/>
  <c r="BR161" i="1"/>
  <c r="FT161" i="1" s="1"/>
  <c r="BR176" i="1"/>
  <c r="BR159" i="1"/>
  <c r="FT159" i="1" s="1"/>
  <c r="BR169" i="1"/>
  <c r="FT169" i="1" s="1"/>
  <c r="BR171" i="1"/>
  <c r="FT171" i="1" s="1"/>
  <c r="BR175" i="1"/>
  <c r="FT175" i="1" s="1"/>
  <c r="BR173" i="1"/>
  <c r="FT173" i="1" s="1"/>
  <c r="AT431" i="1"/>
  <c r="BR402" i="1" s="1"/>
  <c r="AA220" i="1"/>
  <c r="AY218" i="1" s="1"/>
  <c r="Q470" i="1" s="1"/>
  <c r="BX462" i="1"/>
  <c r="CE451" i="1"/>
  <c r="FJ348" i="1"/>
  <c r="BR412" i="1"/>
  <c r="DO451" i="1"/>
  <c r="FO409" i="1"/>
  <c r="Z451" i="1"/>
  <c r="FB348" i="1"/>
  <c r="FI342" i="1"/>
  <c r="BX445" i="1"/>
  <c r="FR361" i="1"/>
  <c r="EK464" i="1"/>
  <c r="EK469" i="1"/>
  <c r="BX450" i="1"/>
  <c r="AN220" i="1"/>
  <c r="ER462" i="1"/>
  <c r="BR180" i="1"/>
  <c r="FH346" i="1"/>
  <c r="BQ449" i="1"/>
  <c r="BQ519" i="1" s="1"/>
  <c r="Z448" i="1"/>
  <c r="BJ466" i="1"/>
  <c r="S461" i="1"/>
  <c r="BR404" i="1"/>
  <c r="X410" i="1"/>
  <c r="Z410" i="1"/>
  <c r="CI410" i="1"/>
  <c r="BL205" i="1"/>
  <c r="BL186" i="1"/>
  <c r="BX466" i="1"/>
  <c r="Z209" i="1"/>
  <c r="Z135" i="1"/>
  <c r="CE463" i="1"/>
  <c r="FJ360" i="1"/>
  <c r="FF350" i="1"/>
  <c r="BC453" i="1"/>
  <c r="Z202" i="1"/>
  <c r="FM341" i="1"/>
  <c r="AJ221" i="1"/>
  <c r="AJ147" i="1"/>
  <c r="FL108" i="1"/>
  <c r="BL204" i="1"/>
  <c r="AI221" i="1"/>
  <c r="AM147" i="1"/>
  <c r="FL342" i="1"/>
  <c r="CT445" i="1"/>
  <c r="FT362" i="1"/>
  <c r="BR212" i="1"/>
  <c r="P464" i="1"/>
  <c r="EC449" i="1"/>
  <c r="BR217" i="1"/>
  <c r="FT218" i="1" s="1"/>
  <c r="EK445" i="1"/>
  <c r="CM445" i="1"/>
  <c r="FR342" i="1"/>
  <c r="BR178" i="1"/>
  <c r="FK333" i="1"/>
  <c r="CM452" i="1"/>
  <c r="FK349" i="1"/>
  <c r="FT352" i="1"/>
  <c r="BR371" i="1"/>
  <c r="EZ455" i="1"/>
  <c r="S456" i="1"/>
  <c r="P456" i="1"/>
  <c r="AY204" i="1"/>
  <c r="AG147" i="1"/>
  <c r="Z445" i="1"/>
  <c r="BQ308" i="1"/>
  <c r="BQ305" i="1"/>
  <c r="BQ315" i="1"/>
  <c r="BQ316" i="1"/>
  <c r="BQ325" i="1"/>
  <c r="BQ319" i="1"/>
  <c r="BQ318" i="1"/>
  <c r="BQ317" i="1"/>
  <c r="FS317" i="1" s="1"/>
  <c r="BQ313" i="1"/>
  <c r="BQ324" i="1"/>
  <c r="BQ309" i="1"/>
  <c r="FS309" i="1" s="1"/>
  <c r="BQ306" i="1"/>
  <c r="FS306" i="1" s="1"/>
  <c r="BQ312" i="1"/>
  <c r="BQ310" i="1"/>
  <c r="BQ321" i="1"/>
  <c r="BQ322" i="1"/>
  <c r="BQ307" i="1"/>
  <c r="BQ323" i="1"/>
  <c r="FS323" i="1" s="1"/>
  <c r="BQ314" i="1"/>
  <c r="FS314" i="1" s="1"/>
  <c r="BQ320" i="1"/>
  <c r="FS320" i="1" s="1"/>
  <c r="BQ311" i="1"/>
  <c r="AS220" i="1"/>
  <c r="AS431" i="1"/>
  <c r="DO457" i="1"/>
  <c r="Z207" i="1"/>
  <c r="CI356" i="1"/>
  <c r="DF356" i="1" s="1"/>
  <c r="CM356" i="1"/>
  <c r="B36" i="74"/>
  <c r="D295" i="45"/>
  <c r="AU356" i="1"/>
  <c r="CN356" i="1"/>
  <c r="CL356" i="1"/>
  <c r="X207" i="1"/>
  <c r="X133" i="1"/>
  <c r="CV356" i="1"/>
  <c r="CP356" i="1"/>
  <c r="CY356" i="1"/>
  <c r="CW356" i="1"/>
  <c r="CK356" i="1"/>
  <c r="CT356" i="1"/>
  <c r="DC356" i="1"/>
  <c r="DA356" i="1"/>
  <c r="CR356" i="1"/>
  <c r="DB356" i="1"/>
  <c r="CU356" i="1"/>
  <c r="CX356" i="1"/>
  <c r="CQ356" i="1"/>
  <c r="CS356" i="1"/>
  <c r="CZ356" i="1"/>
  <c r="CJ356" i="1"/>
  <c r="CO356" i="1"/>
  <c r="CE445" i="1"/>
  <c r="FJ342" i="1"/>
  <c r="S447" i="1"/>
  <c r="AY195" i="1"/>
  <c r="CT459" i="1"/>
  <c r="FL356" i="1"/>
  <c r="Z469" i="1"/>
  <c r="S466" i="1"/>
  <c r="P466" i="1"/>
  <c r="FA140" i="1"/>
  <c r="AY214" i="1"/>
  <c r="FI343" i="1"/>
  <c r="BX446" i="1"/>
  <c r="BC467" i="1"/>
  <c r="FF364" i="1"/>
  <c r="DO446" i="1"/>
  <c r="FO343" i="1"/>
  <c r="FO404" i="1"/>
  <c r="DV446" i="1"/>
  <c r="DV516" i="1" s="1"/>
  <c r="BR211" i="1"/>
  <c r="BJ464" i="1"/>
  <c r="BH415" i="1"/>
  <c r="FG366" i="1"/>
  <c r="BJ469" i="1"/>
  <c r="BQ360" i="1"/>
  <c r="ER463" i="1" s="1"/>
  <c r="BQ421" i="1"/>
  <c r="Z466" i="1"/>
  <c r="BQ343" i="1"/>
  <c r="EK467" i="1"/>
  <c r="FR364" i="1"/>
  <c r="FO419" i="1"/>
  <c r="BC463" i="1"/>
  <c r="FF360" i="1"/>
  <c r="AY188" i="1"/>
  <c r="Z204" i="1"/>
  <c r="BQ338" i="1"/>
  <c r="FS339" i="1" s="1"/>
  <c r="BQ189" i="1"/>
  <c r="Z107" i="1"/>
  <c r="Z181" i="1"/>
  <c r="CN330" i="1"/>
  <c r="CM330" i="1"/>
  <c r="D269" i="45"/>
  <c r="AU330" i="1"/>
  <c r="B10" i="74"/>
  <c r="CL330" i="1"/>
  <c r="X107" i="1"/>
  <c r="CI107" i="1" s="1"/>
  <c r="X181" i="1"/>
  <c r="CZ330" i="1"/>
  <c r="CJ330" i="1"/>
  <c r="CU330" i="1"/>
  <c r="CS330" i="1"/>
  <c r="CT330" i="1"/>
  <c r="CR330" i="1"/>
  <c r="CP330" i="1"/>
  <c r="CK330" i="1"/>
  <c r="DC330" i="1"/>
  <c r="DB330" i="1"/>
  <c r="CQ330" i="1"/>
  <c r="CO330" i="1"/>
  <c r="CY330" i="1"/>
  <c r="CV330" i="1"/>
  <c r="CX330" i="1"/>
  <c r="CW330" i="1"/>
  <c r="DA330" i="1"/>
  <c r="FO336" i="1"/>
  <c r="FO338" i="1"/>
  <c r="Z116" i="1"/>
  <c r="Z190" i="1"/>
  <c r="CN339" i="1"/>
  <c r="AU339" i="1"/>
  <c r="D278" i="45"/>
  <c r="CM339" i="1"/>
  <c r="CL339" i="1"/>
  <c r="B19" i="74"/>
  <c r="X190" i="1"/>
  <c r="X116" i="1"/>
  <c r="CI116" i="1" s="1"/>
  <c r="CU339" i="1"/>
  <c r="CP339" i="1"/>
  <c r="CJ339" i="1"/>
  <c r="CK339" i="1"/>
  <c r="DA339" i="1"/>
  <c r="CT339" i="1"/>
  <c r="DC339" i="1"/>
  <c r="CO339" i="1"/>
  <c r="CV339" i="1"/>
  <c r="CZ339" i="1"/>
  <c r="DB339" i="1"/>
  <c r="CY339" i="1"/>
  <c r="CQ339" i="1"/>
  <c r="CR339" i="1"/>
  <c r="CX339" i="1"/>
  <c r="CS339" i="1"/>
  <c r="CW339" i="1"/>
  <c r="BC456" i="1"/>
  <c r="FF353" i="1"/>
  <c r="CT456" i="1"/>
  <c r="FL353" i="1"/>
  <c r="FG392" i="1"/>
  <c r="Z444" i="1"/>
  <c r="FA355" i="1"/>
  <c r="S458" i="1"/>
  <c r="AY206" i="1"/>
  <c r="P458" i="1"/>
  <c r="FA132" i="1"/>
  <c r="FL362" i="1"/>
  <c r="CT465" i="1"/>
  <c r="FP342" i="1"/>
  <c r="FL315" i="1"/>
  <c r="FL321" i="1"/>
  <c r="CT444" i="1"/>
  <c r="BJ370" i="1"/>
  <c r="FL341" i="1"/>
  <c r="AL431" i="1"/>
  <c r="BJ118" i="1"/>
  <c r="BJ86" i="1"/>
  <c r="BJ88" i="1"/>
  <c r="BJ83" i="1"/>
  <c r="BJ100" i="1"/>
  <c r="BJ92" i="1"/>
  <c r="BJ386" i="1"/>
  <c r="BJ99" i="1"/>
  <c r="BJ101" i="1"/>
  <c r="FL101" i="1" s="1"/>
  <c r="BJ98" i="1"/>
  <c r="BJ90" i="1"/>
  <c r="BJ82" i="1"/>
  <c r="BJ84" i="1"/>
  <c r="BJ89" i="1"/>
  <c r="BJ93" i="1"/>
  <c r="BJ97" i="1"/>
  <c r="BJ91" i="1"/>
  <c r="FL91" i="1" s="1"/>
  <c r="BJ95" i="1"/>
  <c r="BJ94" i="1"/>
  <c r="FL94" i="1" s="1"/>
  <c r="BJ102" i="1"/>
  <c r="BJ87" i="1"/>
  <c r="BJ85" i="1"/>
  <c r="BJ96" i="1"/>
  <c r="FO339" i="1"/>
  <c r="BJ410" i="1"/>
  <c r="FO410" i="1"/>
  <c r="DO455" i="1"/>
  <c r="BM371" i="1"/>
  <c r="DO507" i="1" s="1"/>
  <c r="AO147" i="1"/>
  <c r="AY199" i="1"/>
  <c r="BQ349" i="1"/>
  <c r="BQ200" i="1"/>
  <c r="AN147" i="1"/>
  <c r="BQ331" i="1"/>
  <c r="FS331" i="1" s="1"/>
  <c r="BQ182" i="1"/>
  <c r="BR193" i="1"/>
  <c r="BJ408" i="1"/>
  <c r="BM358" i="1"/>
  <c r="FO359" i="1" s="1"/>
  <c r="BM322" i="1"/>
  <c r="BM307" i="1"/>
  <c r="BM323" i="1"/>
  <c r="FO323" i="1" s="1"/>
  <c r="BM320" i="1"/>
  <c r="BM324" i="1"/>
  <c r="FO324" i="1" s="1"/>
  <c r="BM311" i="1"/>
  <c r="BM308" i="1"/>
  <c r="BM305" i="1"/>
  <c r="BM315" i="1"/>
  <c r="BM310" i="1"/>
  <c r="BM316" i="1"/>
  <c r="FO316" i="1" s="1"/>
  <c r="BM319" i="1"/>
  <c r="BM318" i="1"/>
  <c r="BM317" i="1"/>
  <c r="BM321" i="1"/>
  <c r="BM325" i="1"/>
  <c r="FO326" i="1" s="1"/>
  <c r="BM309" i="1"/>
  <c r="FO309" i="1" s="1"/>
  <c r="BM306" i="1"/>
  <c r="FO306" i="1" s="1"/>
  <c r="BM312" i="1"/>
  <c r="BM314" i="1"/>
  <c r="BM313" i="1"/>
  <c r="FO313" i="1" s="1"/>
  <c r="AO146" i="1"/>
  <c r="BM144" i="1" s="1"/>
  <c r="BM118" i="1"/>
  <c r="BM192" i="1"/>
  <c r="BM161" i="1"/>
  <c r="BM174" i="1"/>
  <c r="BM165" i="1"/>
  <c r="BM173" i="1"/>
  <c r="BM170" i="1"/>
  <c r="BM168" i="1"/>
  <c r="BM166" i="1"/>
  <c r="FO166" i="1" s="1"/>
  <c r="BM160" i="1"/>
  <c r="BM158" i="1"/>
  <c r="BM164" i="1"/>
  <c r="BM162" i="1"/>
  <c r="FO162" i="1" s="1"/>
  <c r="BM176" i="1"/>
  <c r="BM172" i="1"/>
  <c r="BM156" i="1"/>
  <c r="BM171" i="1"/>
  <c r="FO171" i="1" s="1"/>
  <c r="BM169" i="1"/>
  <c r="FO169" i="1" s="1"/>
  <c r="BM167" i="1"/>
  <c r="FO167" i="1" s="1"/>
  <c r="BM175" i="1"/>
  <c r="FO175" i="1" s="1"/>
  <c r="BM159" i="1"/>
  <c r="FO159" i="1" s="1"/>
  <c r="BM157" i="1"/>
  <c r="FO157" i="1" s="1"/>
  <c r="BM163" i="1"/>
  <c r="FO163" i="1" s="1"/>
  <c r="X388" i="1"/>
  <c r="Z388" i="1"/>
  <c r="CI388" i="1"/>
  <c r="Z178" i="1"/>
  <c r="CI327" i="1"/>
  <c r="CL327" i="1"/>
  <c r="D266" i="45"/>
  <c r="AU327" i="1"/>
  <c r="B7" i="74"/>
  <c r="CM327" i="1"/>
  <c r="CN327" i="1"/>
  <c r="X104" i="1"/>
  <c r="CI104" i="1" s="1"/>
  <c r="X178" i="1"/>
  <c r="CQ327" i="1"/>
  <c r="CT327" i="1"/>
  <c r="DA327" i="1"/>
  <c r="CV327" i="1"/>
  <c r="DC327" i="1"/>
  <c r="CW327" i="1"/>
  <c r="CS327" i="1"/>
  <c r="CU327" i="1"/>
  <c r="CX327" i="1"/>
  <c r="CO327" i="1"/>
  <c r="CZ327" i="1"/>
  <c r="CJ327" i="1"/>
  <c r="CP327" i="1"/>
  <c r="CR327" i="1"/>
  <c r="CY327" i="1"/>
  <c r="DB327" i="1"/>
  <c r="CK327" i="1"/>
  <c r="CM457" i="1"/>
  <c r="FK354" i="1"/>
  <c r="FN416" i="1"/>
  <c r="BQ329" i="1"/>
  <c r="BX454" i="1"/>
  <c r="AF220" i="1"/>
  <c r="CM462" i="1"/>
  <c r="FK359" i="1"/>
  <c r="BL195" i="1"/>
  <c r="FA354" i="1"/>
  <c r="S457" i="1"/>
  <c r="P457" i="1"/>
  <c r="FA131" i="1"/>
  <c r="BJ106" i="1"/>
  <c r="BR396" i="1"/>
  <c r="BR186" i="1"/>
  <c r="S468" i="1"/>
  <c r="AY216" i="1"/>
  <c r="P468" i="1"/>
  <c r="FA142" i="1"/>
  <c r="BR179" i="1"/>
  <c r="FT179" i="1" s="1"/>
  <c r="BM363" i="1"/>
  <c r="BM214" i="1"/>
  <c r="BM140" i="1"/>
  <c r="Z142" i="1"/>
  <c r="X426" i="1"/>
  <c r="Z426" i="1"/>
  <c r="CI426" i="1"/>
  <c r="BR209" i="1"/>
  <c r="P453" i="1"/>
  <c r="FL343" i="1"/>
  <c r="DV463" i="1"/>
  <c r="DV533" i="1" s="1"/>
  <c r="EK453" i="1"/>
  <c r="FR350" i="1"/>
  <c r="FF354" i="1"/>
  <c r="BC457" i="1"/>
  <c r="BD205" i="1"/>
  <c r="BM213" i="1"/>
  <c r="Z217" i="1"/>
  <c r="X427" i="1"/>
  <c r="Z427" i="1"/>
  <c r="CI427" i="1"/>
  <c r="EK466" i="1"/>
  <c r="FR363" i="1"/>
  <c r="Z418" i="1"/>
  <c r="X418" i="1"/>
  <c r="CI418" i="1" s="1"/>
  <c r="Z134" i="1"/>
  <c r="D296" i="45"/>
  <c r="CN357" i="1"/>
  <c r="DK357" i="1" s="1"/>
  <c r="AU357" i="1"/>
  <c r="CL357" i="1"/>
  <c r="DI357" i="1" s="1"/>
  <c r="B37" i="74"/>
  <c r="CM357" i="1"/>
  <c r="DJ357" i="1" s="1"/>
  <c r="X134" i="1"/>
  <c r="X208" i="1"/>
  <c r="CW357" i="1"/>
  <c r="DT357" i="1" s="1"/>
  <c r="CY357" i="1"/>
  <c r="DV357" i="1" s="1"/>
  <c r="CP357" i="1"/>
  <c r="DM357" i="1" s="1"/>
  <c r="CR357" i="1"/>
  <c r="DO357" i="1" s="1"/>
  <c r="CU357" i="1"/>
  <c r="DR357" i="1" s="1"/>
  <c r="CK357" i="1"/>
  <c r="DH357" i="1" s="1"/>
  <c r="DA357" i="1"/>
  <c r="DX357" i="1" s="1"/>
  <c r="CJ357" i="1"/>
  <c r="DG357" i="1" s="1"/>
  <c r="CO357" i="1"/>
  <c r="DL357" i="1" s="1"/>
  <c r="CV357" i="1"/>
  <c r="DS357" i="1" s="1"/>
  <c r="CX357" i="1"/>
  <c r="DU357" i="1" s="1"/>
  <c r="CT357" i="1"/>
  <c r="DQ357" i="1" s="1"/>
  <c r="CQ357" i="1"/>
  <c r="DN357" i="1" s="1"/>
  <c r="CS357" i="1"/>
  <c r="DP357" i="1" s="1"/>
  <c r="CZ357" i="1"/>
  <c r="DW357" i="1" s="1"/>
  <c r="DB357" i="1"/>
  <c r="DY357" i="1" s="1"/>
  <c r="DC357" i="1"/>
  <c r="DZ357" i="1" s="1"/>
  <c r="FK360" i="1"/>
  <c r="CM463" i="1"/>
  <c r="AZ365" i="1"/>
  <c r="AY189" i="1"/>
  <c r="FA189" i="1" s="1"/>
  <c r="BJ127" i="1"/>
  <c r="BL194" i="1"/>
  <c r="BL189" i="1"/>
  <c r="FF352" i="1"/>
  <c r="BD371" i="1"/>
  <c r="BC507" i="1" s="1"/>
  <c r="BC516" i="1" s="1"/>
  <c r="BC455" i="1"/>
  <c r="AY182" i="1"/>
  <c r="FA108" i="1"/>
  <c r="BL199" i="1"/>
  <c r="BR199" i="1"/>
  <c r="EX451" i="1" s="1"/>
  <c r="Z108" i="1"/>
  <c r="B11" i="74"/>
  <c r="D270" i="45"/>
  <c r="CN331" i="1"/>
  <c r="DK331" i="1" s="1"/>
  <c r="CL331" i="1"/>
  <c r="DI331" i="1" s="1"/>
  <c r="CM331" i="1"/>
  <c r="DJ331" i="1" s="1"/>
  <c r="AU331" i="1"/>
  <c r="X108" i="1"/>
  <c r="X182" i="1"/>
  <c r="CS331" i="1"/>
  <c r="DP331" i="1" s="1"/>
  <c r="CR331" i="1"/>
  <c r="DO331" i="1" s="1"/>
  <c r="CV331" i="1"/>
  <c r="DS331" i="1" s="1"/>
  <c r="CU331" i="1"/>
  <c r="DR331" i="1" s="1"/>
  <c r="CT331" i="1"/>
  <c r="DQ331" i="1" s="1"/>
  <c r="CO331" i="1"/>
  <c r="DL331" i="1" s="1"/>
  <c r="CK331" i="1"/>
  <c r="DH331" i="1" s="1"/>
  <c r="CZ331" i="1"/>
  <c r="DW331" i="1" s="1"/>
  <c r="CX331" i="1"/>
  <c r="DU331" i="1" s="1"/>
  <c r="CW331" i="1"/>
  <c r="DT331" i="1" s="1"/>
  <c r="DA331" i="1"/>
  <c r="DX331" i="1" s="1"/>
  <c r="CY331" i="1"/>
  <c r="DV331" i="1" s="1"/>
  <c r="CQ331" i="1"/>
  <c r="DN331" i="1" s="1"/>
  <c r="CP331" i="1"/>
  <c r="DM331" i="1" s="1"/>
  <c r="DC331" i="1"/>
  <c r="DZ331" i="1" s="1"/>
  <c r="DB331" i="1"/>
  <c r="DY331" i="1" s="1"/>
  <c r="CJ331" i="1"/>
  <c r="DG331" i="1" s="1"/>
  <c r="Z193" i="1"/>
  <c r="CM342" i="1"/>
  <c r="D281" i="45"/>
  <c r="CN342" i="1"/>
  <c r="B22" i="74"/>
  <c r="AU342" i="1"/>
  <c r="CL342" i="1"/>
  <c r="X193" i="1"/>
  <c r="CI193" i="1" s="1"/>
  <c r="X119" i="1"/>
  <c r="DB342" i="1"/>
  <c r="CZ342" i="1"/>
  <c r="CP342" i="1"/>
  <c r="CV342" i="1"/>
  <c r="DC342" i="1"/>
  <c r="CQ342" i="1"/>
  <c r="CT342" i="1"/>
  <c r="CJ342" i="1"/>
  <c r="CR342" i="1"/>
  <c r="CX342" i="1"/>
  <c r="CU342" i="1"/>
  <c r="DA342" i="1"/>
  <c r="CK342" i="1"/>
  <c r="CS342" i="1"/>
  <c r="CY342" i="1"/>
  <c r="CO342" i="1"/>
  <c r="CW342" i="1"/>
  <c r="AQ220" i="1"/>
  <c r="BO207" i="1" s="1"/>
  <c r="AZ327" i="1"/>
  <c r="FQ356" i="1"/>
  <c r="BR185" i="1"/>
  <c r="BQ465" i="1"/>
  <c r="BQ535" i="1" s="1"/>
  <c r="FH362" i="1"/>
  <c r="BJ406" i="1"/>
  <c r="BR198" i="1"/>
  <c r="Z198" i="1"/>
  <c r="AH220" i="1"/>
  <c r="FI340" i="1"/>
  <c r="EC451" i="1"/>
  <c r="BH412" i="1"/>
  <c r="BL202" i="1"/>
  <c r="FH347" i="1"/>
  <c r="BQ450" i="1"/>
  <c r="BQ520" i="1" s="1"/>
  <c r="BF198" i="1"/>
  <c r="AK220" i="1"/>
  <c r="FR359" i="1"/>
  <c r="EK462" i="1"/>
  <c r="BQ195" i="1"/>
  <c r="Z405" i="1"/>
  <c r="X405" i="1"/>
  <c r="CI405" i="1" s="1"/>
  <c r="BC464" i="1"/>
  <c r="FF361" i="1"/>
  <c r="BD212" i="1"/>
  <c r="FN395" i="1"/>
  <c r="BM180" i="1"/>
  <c r="BC469" i="1"/>
  <c r="FF366" i="1"/>
  <c r="BD217" i="1"/>
  <c r="BQ326" i="1"/>
  <c r="BQ387" i="1"/>
  <c r="BQ177" i="1"/>
  <c r="EC458" i="1"/>
  <c r="FH329" i="1"/>
  <c r="BF180" i="1"/>
  <c r="BJ407" i="1"/>
  <c r="FL407" i="1" s="1"/>
  <c r="BJ123" i="1"/>
  <c r="FI345" i="1"/>
  <c r="BX448" i="1"/>
  <c r="BJ117" i="1"/>
  <c r="BR181" i="1"/>
  <c r="FT181" i="1" s="1"/>
  <c r="BM365" i="1"/>
  <c r="BM216" i="1"/>
  <c r="BM142" i="1"/>
  <c r="BJ135" i="1"/>
  <c r="FF336" i="1"/>
  <c r="BD187" i="1"/>
  <c r="BL188" i="1"/>
  <c r="Z425" i="1"/>
  <c r="X425" i="1"/>
  <c r="CI425" i="1" s="1"/>
  <c r="Z141" i="1"/>
  <c r="CN364" i="1"/>
  <c r="AU364" i="1"/>
  <c r="D303" i="45"/>
  <c r="CL364" i="1"/>
  <c r="B44" i="74"/>
  <c r="CM364" i="1"/>
  <c r="X141" i="1"/>
  <c r="X215" i="1"/>
  <c r="CT364" i="1"/>
  <c r="CP364" i="1"/>
  <c r="CW364" i="1"/>
  <c r="DC364" i="1"/>
  <c r="CZ364" i="1"/>
  <c r="DB364" i="1"/>
  <c r="CR364" i="1"/>
  <c r="CJ364" i="1"/>
  <c r="CX364" i="1"/>
  <c r="CO364" i="1"/>
  <c r="CS364" i="1"/>
  <c r="CY364" i="1"/>
  <c r="DA364" i="1"/>
  <c r="CK364" i="1"/>
  <c r="CV364" i="1"/>
  <c r="CQ364" i="1"/>
  <c r="CU364" i="1"/>
  <c r="FF356" i="1"/>
  <c r="BC459" i="1"/>
  <c r="BD207" i="1"/>
  <c r="BM332" i="1"/>
  <c r="BM183" i="1"/>
  <c r="BM109" i="1"/>
  <c r="FP328" i="1"/>
  <c r="Z421" i="1"/>
  <c r="X421" i="1"/>
  <c r="CI421" i="1" s="1"/>
  <c r="CI360" i="1"/>
  <c r="D299" i="45"/>
  <c r="B40" i="74"/>
  <c r="CN360" i="1"/>
  <c r="AU360" i="1"/>
  <c r="CL360" i="1"/>
  <c r="CM360" i="1"/>
  <c r="X137" i="1"/>
  <c r="X211" i="1"/>
  <c r="CQ360" i="1"/>
  <c r="CX360" i="1"/>
  <c r="CZ360" i="1"/>
  <c r="CJ360" i="1"/>
  <c r="CP360" i="1"/>
  <c r="CR360" i="1"/>
  <c r="CV360" i="1"/>
  <c r="CU360" i="1"/>
  <c r="CW360" i="1"/>
  <c r="CS360" i="1"/>
  <c r="DC360" i="1"/>
  <c r="DB360" i="1"/>
  <c r="CO360" i="1"/>
  <c r="CY360" i="1"/>
  <c r="CT360" i="1"/>
  <c r="DA360" i="1"/>
  <c r="CK360" i="1"/>
  <c r="FP393" i="1"/>
  <c r="BR208" i="1"/>
  <c r="FP419" i="1"/>
  <c r="BJ461" i="1"/>
  <c r="FG419" i="1"/>
  <c r="BH404" i="1"/>
  <c r="FP337" i="1"/>
  <c r="BH401" i="1"/>
  <c r="X350" i="1"/>
  <c r="Z350" i="1"/>
  <c r="C411" i="1"/>
  <c r="C201" i="1"/>
  <c r="C127" i="1"/>
  <c r="FG333" i="1"/>
  <c r="FG394" i="1"/>
  <c r="BJ453" i="1"/>
  <c r="Z187" i="1"/>
  <c r="X397" i="1"/>
  <c r="Z397" i="1"/>
  <c r="CI397" i="1"/>
  <c r="AZ340" i="1"/>
  <c r="FM353" i="1"/>
  <c r="DA456" i="1"/>
  <c r="BR204" i="1"/>
  <c r="BQ342" i="1"/>
  <c r="BQ403" i="1"/>
  <c r="FI348" i="1"/>
  <c r="BX451" i="1"/>
  <c r="FI409" i="1"/>
  <c r="CE450" i="1"/>
  <c r="FJ347" i="1"/>
  <c r="BH408" i="1"/>
  <c r="FJ408" i="1" s="1"/>
  <c r="AM146" i="1"/>
  <c r="EZ462" i="1"/>
  <c r="FT359" i="1"/>
  <c r="BR210" i="1"/>
  <c r="BX457" i="1"/>
  <c r="FI354" i="1"/>
  <c r="FI415" i="1"/>
  <c r="BJ416" i="1"/>
  <c r="BK133" i="1"/>
  <c r="FA139" i="1"/>
  <c r="S448" i="1"/>
  <c r="FA345" i="1"/>
  <c r="P448" i="1"/>
  <c r="P445" i="1"/>
  <c r="FA341" i="1"/>
  <c r="AY370" i="1"/>
  <c r="S444" i="1"/>
  <c r="FI420" i="1"/>
  <c r="BH409" i="1"/>
  <c r="BR202" i="1"/>
  <c r="BL200" i="1"/>
  <c r="BH392" i="1"/>
  <c r="CM455" i="1"/>
  <c r="BI371" i="1"/>
  <c r="CM507" i="1" s="1"/>
  <c r="CM537" i="1" s="1"/>
  <c r="FK352" i="1"/>
  <c r="BI203" i="1"/>
  <c r="AK221" i="1"/>
  <c r="AZ352" i="1"/>
  <c r="AB147" i="1"/>
  <c r="AB221" i="1"/>
  <c r="BE334" i="1"/>
  <c r="FG334" i="1" s="1"/>
  <c r="BE316" i="1"/>
  <c r="BE319" i="1"/>
  <c r="BE318" i="1"/>
  <c r="BE317" i="1"/>
  <c r="BE321" i="1"/>
  <c r="BE325" i="1"/>
  <c r="BE309" i="1"/>
  <c r="BE306" i="1"/>
  <c r="BE312" i="1"/>
  <c r="BE314" i="1"/>
  <c r="BE313" i="1"/>
  <c r="FG313" i="1" s="1"/>
  <c r="BE322" i="1"/>
  <c r="BE307" i="1"/>
  <c r="FG307" i="1" s="1"/>
  <c r="BE323" i="1"/>
  <c r="FG323" i="1" s="1"/>
  <c r="BE320" i="1"/>
  <c r="FG320" i="1" s="1"/>
  <c r="BE324" i="1"/>
  <c r="FG324" i="1" s="1"/>
  <c r="BE311" i="1"/>
  <c r="BE308" i="1"/>
  <c r="BE305" i="1"/>
  <c r="BE315" i="1"/>
  <c r="FG315" i="1" s="1"/>
  <c r="BE310" i="1"/>
  <c r="FG310" i="1" s="1"/>
  <c r="AG220" i="1"/>
  <c r="BH387" i="1"/>
  <c r="BM344" i="1"/>
  <c r="FO405" i="1"/>
  <c r="BM121" i="1"/>
  <c r="Z415" i="1"/>
  <c r="X415" i="1"/>
  <c r="CI415" i="1" s="1"/>
  <c r="Z131" i="1"/>
  <c r="BE356" i="1"/>
  <c r="BE417" i="1"/>
  <c r="FG417" i="1" s="1"/>
  <c r="BH395" i="1"/>
  <c r="BM346" i="1"/>
  <c r="DO449" i="1" s="1"/>
  <c r="DO519" i="1" s="1"/>
  <c r="BM123" i="1"/>
  <c r="BM197" i="1"/>
  <c r="X396" i="1"/>
  <c r="CI396" i="1" s="1"/>
  <c r="Z396" i="1"/>
  <c r="Z186" i="1"/>
  <c r="FN311" i="1"/>
  <c r="FN308" i="1"/>
  <c r="FN325" i="1"/>
  <c r="FN313" i="1"/>
  <c r="FN319" i="1"/>
  <c r="BL370" i="1"/>
  <c r="DH444" i="1"/>
  <c r="FN341" i="1"/>
  <c r="AN146" i="1"/>
  <c r="X420" i="1"/>
  <c r="CI420" i="1" s="1"/>
  <c r="Z420" i="1"/>
  <c r="Z210" i="1"/>
  <c r="CI359" i="1"/>
  <c r="D298" i="45"/>
  <c r="B39" i="74"/>
  <c r="CM359" i="1"/>
  <c r="AU359" i="1"/>
  <c r="CL359" i="1"/>
  <c r="CN359" i="1"/>
  <c r="X136" i="1"/>
  <c r="X210" i="1"/>
  <c r="DC359" i="1"/>
  <c r="CK359" i="1"/>
  <c r="CS359" i="1"/>
  <c r="CU359" i="1"/>
  <c r="CZ359" i="1"/>
  <c r="CO359" i="1"/>
  <c r="CQ359" i="1"/>
  <c r="CJ359" i="1"/>
  <c r="CR359" i="1"/>
  <c r="CW359" i="1"/>
  <c r="DB359" i="1"/>
  <c r="CY359" i="1"/>
  <c r="CX359" i="1"/>
  <c r="CT359" i="1"/>
  <c r="CV359" i="1"/>
  <c r="DA359" i="1"/>
  <c r="CP359" i="1"/>
  <c r="CT457" i="1"/>
  <c r="FL354" i="1"/>
  <c r="BR390" i="1"/>
  <c r="AY106" i="1"/>
  <c r="FA106" i="1" s="1"/>
  <c r="BX469" i="1"/>
  <c r="FI366" i="1"/>
  <c r="BQ466" i="1"/>
  <c r="BQ536" i="1" s="1"/>
  <c r="FH363" i="1"/>
  <c r="BO194" i="1"/>
  <c r="AY179" i="1"/>
  <c r="AY330" i="1"/>
  <c r="FA330" i="1" s="1"/>
  <c r="AY181" i="1"/>
  <c r="BH389" i="1"/>
  <c r="BH398" i="1"/>
  <c r="EC461" i="1"/>
  <c r="BR194" i="1"/>
  <c r="FH360" i="1"/>
  <c r="BQ463" i="1"/>
  <c r="BQ533" i="1" s="1"/>
  <c r="BR397" i="1"/>
  <c r="FT397" i="1" s="1"/>
  <c r="BR187" i="1"/>
  <c r="FT187" i="1" s="1"/>
  <c r="BM355" i="1"/>
  <c r="BM132" i="1"/>
  <c r="BM206" i="1"/>
  <c r="Z185" i="1"/>
  <c r="Z111" i="1"/>
  <c r="BE362" i="1"/>
  <c r="BE423" i="1"/>
  <c r="FG424" i="1" s="1"/>
  <c r="FJ345" i="1"/>
  <c r="CE448" i="1"/>
  <c r="BH406" i="1"/>
  <c r="BC461" i="1"/>
  <c r="BD209" i="1"/>
  <c r="BJ391" i="1"/>
  <c r="FP357" i="1"/>
  <c r="FH340" i="1"/>
  <c r="BF191" i="1"/>
  <c r="FP391" i="1"/>
  <c r="BE328" i="1"/>
  <c r="BE389" i="1"/>
  <c r="FG389" i="1" s="1"/>
  <c r="BR394" i="1"/>
  <c r="BH413" i="1"/>
  <c r="FJ413" i="1" s="1"/>
  <c r="FF351" i="1"/>
  <c r="BC454" i="1"/>
  <c r="BC524" i="1" s="1"/>
  <c r="CE452" i="1"/>
  <c r="FJ349" i="1"/>
  <c r="BH410" i="1"/>
  <c r="FJ410" i="1" s="1"/>
  <c r="AI147" i="1"/>
  <c r="AM221" i="1"/>
  <c r="BH414" i="1"/>
  <c r="FJ414" i="1" s="1"/>
  <c r="FK348" i="1"/>
  <c r="BI199" i="1"/>
  <c r="BG328" i="1"/>
  <c r="FI328" i="1" s="1"/>
  <c r="BG320" i="1"/>
  <c r="BG318" i="1"/>
  <c r="BG309" i="1"/>
  <c r="BG319" i="1"/>
  <c r="FI319" i="1" s="1"/>
  <c r="BG313" i="1"/>
  <c r="BG315" i="1"/>
  <c r="BG312" i="1"/>
  <c r="BG308" i="1"/>
  <c r="BG325" i="1"/>
  <c r="BG316" i="1"/>
  <c r="FI316" i="1" s="1"/>
  <c r="BG321" i="1"/>
  <c r="FI321" i="1" s="1"/>
  <c r="BG323" i="1"/>
  <c r="BG317" i="1"/>
  <c r="BG324" i="1"/>
  <c r="FI324" i="1" s="1"/>
  <c r="BG310" i="1"/>
  <c r="FI310" i="1" s="1"/>
  <c r="BG314" i="1"/>
  <c r="BG307" i="1"/>
  <c r="BG305" i="1"/>
  <c r="BG306" i="1"/>
  <c r="BG322" i="1"/>
  <c r="BG311" i="1"/>
  <c r="FI311" i="1" s="1"/>
  <c r="AI146" i="1"/>
  <c r="BJ103" i="1"/>
  <c r="FL103" i="1" s="1"/>
  <c r="EC447" i="1"/>
  <c r="BO195" i="1"/>
  <c r="BQ458" i="1"/>
  <c r="BQ528" i="1" s="1"/>
  <c r="FH355" i="1"/>
  <c r="BF206" i="1"/>
  <c r="DV465" i="1"/>
  <c r="DV535" i="1" s="1"/>
  <c r="BR427" i="1"/>
  <c r="AY217" i="1"/>
  <c r="AZ353" i="1"/>
  <c r="FB354" i="1" s="1"/>
  <c r="BN338" i="1"/>
  <c r="BN306" i="1"/>
  <c r="BN318" i="1"/>
  <c r="BN313" i="1"/>
  <c r="BN323" i="1"/>
  <c r="BN307" i="1"/>
  <c r="FP307" i="1" s="1"/>
  <c r="BN325" i="1"/>
  <c r="BN312" i="1"/>
  <c r="BN322" i="1"/>
  <c r="BN321" i="1"/>
  <c r="BN305" i="1"/>
  <c r="BN309" i="1"/>
  <c r="BN316" i="1"/>
  <c r="BN320" i="1"/>
  <c r="BN310" i="1"/>
  <c r="BN308" i="1"/>
  <c r="FP308" i="1" s="1"/>
  <c r="BN315" i="1"/>
  <c r="BN317" i="1"/>
  <c r="BN311" i="1"/>
  <c r="FP311" i="1" s="1"/>
  <c r="BN319" i="1"/>
  <c r="BN314" i="1"/>
  <c r="BN324" i="1"/>
  <c r="AP146" i="1"/>
  <c r="AZ359" i="1"/>
  <c r="Z188" i="1"/>
  <c r="Z114" i="1"/>
  <c r="BC451" i="1"/>
  <c r="BC521" i="1" s="1"/>
  <c r="FF348" i="1"/>
  <c r="BD199" i="1"/>
  <c r="BI200" i="1"/>
  <c r="FF331" i="1"/>
  <c r="BD182" i="1"/>
  <c r="AT221" i="1"/>
  <c r="BR203" i="1"/>
  <c r="BE352" i="1"/>
  <c r="AZ331" i="1"/>
  <c r="Z118" i="1"/>
  <c r="Z402" i="1"/>
  <c r="AW428" i="1" s="1"/>
  <c r="X402" i="1"/>
  <c r="CI402" i="1" s="1"/>
  <c r="Z370" i="1"/>
  <c r="EK458" i="1"/>
  <c r="FR355" i="1"/>
  <c r="BQ417" i="1"/>
  <c r="CE465" i="1"/>
  <c r="FJ362" i="1"/>
  <c r="BI197" i="1"/>
  <c r="BL143" i="1"/>
  <c r="BL217" i="1"/>
  <c r="BM186" i="1"/>
  <c r="FO186" i="1" s="1"/>
  <c r="FJ309" i="1"/>
  <c r="FJ322" i="1"/>
  <c r="FJ314" i="1"/>
  <c r="FJ323" i="1"/>
  <c r="FJ306" i="1"/>
  <c r="FJ318" i="1"/>
  <c r="BL104" i="1"/>
  <c r="BL178" i="1"/>
  <c r="BM136" i="1"/>
  <c r="AZ361" i="1"/>
  <c r="BF205" i="1"/>
  <c r="BK111" i="1"/>
  <c r="AY346" i="1"/>
  <c r="AY123" i="1"/>
  <c r="FA124" i="1" s="1"/>
  <c r="AY197" i="1"/>
  <c r="AZ332" i="1"/>
  <c r="BF216" i="1"/>
  <c r="BM360" i="1"/>
  <c r="BM211" i="1"/>
  <c r="BM137" i="1"/>
  <c r="X424" i="1"/>
  <c r="Z424" i="1"/>
  <c r="CI424" i="1"/>
  <c r="Z140" i="1"/>
  <c r="CI363" i="1"/>
  <c r="DF363" i="1" s="1"/>
  <c r="CL363" i="1"/>
  <c r="D302" i="45"/>
  <c r="CM363" i="1"/>
  <c r="B43" i="74"/>
  <c r="CN363" i="1"/>
  <c r="AU363" i="1"/>
  <c r="X140" i="1"/>
  <c r="CI140" i="1" s="1"/>
  <c r="X214" i="1"/>
  <c r="CQ363" i="1"/>
  <c r="CS363" i="1"/>
  <c r="DC363" i="1"/>
  <c r="CO363" i="1"/>
  <c r="CY363" i="1"/>
  <c r="CZ363" i="1"/>
  <c r="CU363" i="1"/>
  <c r="CW363" i="1"/>
  <c r="CV363" i="1"/>
  <c r="CP363" i="1"/>
  <c r="CR363" i="1"/>
  <c r="CJ363" i="1"/>
  <c r="CK363" i="1"/>
  <c r="CX363" i="1"/>
  <c r="DA363" i="1"/>
  <c r="DB363" i="1"/>
  <c r="CT363" i="1"/>
  <c r="BG357" i="1"/>
  <c r="BG418" i="1"/>
  <c r="BM194" i="1"/>
  <c r="FQ328" i="1"/>
  <c r="BO179" i="1"/>
  <c r="BR421" i="1"/>
  <c r="AY339" i="1"/>
  <c r="FA339" i="1" s="1"/>
  <c r="AY190" i="1"/>
  <c r="BF184" i="1"/>
  <c r="FF344" i="1"/>
  <c r="BC447" i="1"/>
  <c r="BD195" i="1"/>
  <c r="BE422" i="1"/>
  <c r="FG422" i="1" s="1"/>
  <c r="BL207" i="1"/>
  <c r="BL133" i="1"/>
  <c r="Z139" i="1"/>
  <c r="Z213" i="1"/>
  <c r="AX362" i="1"/>
  <c r="BC449" i="1"/>
  <c r="FF346" i="1"/>
  <c r="BE427" i="1"/>
  <c r="FG427" i="1" s="1"/>
  <c r="X406" i="1"/>
  <c r="CI406" i="1" s="1"/>
  <c r="Z406" i="1"/>
  <c r="AX345" i="1"/>
  <c r="BC466" i="1"/>
  <c r="FF363" i="1"/>
  <c r="BD214" i="1"/>
  <c r="FH332" i="1"/>
  <c r="BG426" i="1"/>
  <c r="BD179" i="1"/>
  <c r="BR189" i="1"/>
  <c r="BQ328" i="1"/>
  <c r="BQ179" i="1"/>
  <c r="BQ389" i="1"/>
  <c r="Z389" i="1"/>
  <c r="X389" i="1"/>
  <c r="CI389" i="1" s="1"/>
  <c r="DF389" i="1" s="1"/>
  <c r="AX328" i="1"/>
  <c r="AY337" i="1"/>
  <c r="AY114" i="1"/>
  <c r="FA114" i="1" s="1"/>
  <c r="FQ364" i="1"/>
  <c r="BM350" i="1"/>
  <c r="BM201" i="1"/>
  <c r="FO411" i="1"/>
  <c r="BG337" i="1"/>
  <c r="BG398" i="1"/>
  <c r="BK127" i="1"/>
  <c r="Z203" i="1"/>
  <c r="Z413" i="1"/>
  <c r="X413" i="1"/>
  <c r="CI413" i="1" s="1"/>
  <c r="Z371" i="1"/>
  <c r="AX352" i="1"/>
  <c r="BG330" i="1"/>
  <c r="BG107" i="1"/>
  <c r="BK110" i="1"/>
  <c r="BG116" i="1"/>
  <c r="BG350" i="1"/>
  <c r="FI351" i="1" s="1"/>
  <c r="BG127" i="1"/>
  <c r="BM107" i="1"/>
  <c r="BQ364" i="1"/>
  <c r="BQ215" i="1"/>
  <c r="BQ425" i="1"/>
  <c r="BM113" i="1"/>
  <c r="BG336" i="1"/>
  <c r="FI336" i="1" s="1"/>
  <c r="BG397" i="1"/>
  <c r="FI397" i="1" s="1"/>
  <c r="AZ330" i="1"/>
  <c r="CM456" i="1"/>
  <c r="CM526" i="1" s="1"/>
  <c r="FK353" i="1"/>
  <c r="BI204" i="1"/>
  <c r="BN348" i="1"/>
  <c r="BN125" i="1"/>
  <c r="BN409" i="1"/>
  <c r="BE348" i="1"/>
  <c r="BF202" i="1"/>
  <c r="BE342" i="1"/>
  <c r="FG343" i="1" s="1"/>
  <c r="BE403" i="1"/>
  <c r="FG403" i="1" s="1"/>
  <c r="BG104" i="1"/>
  <c r="BN361" i="1"/>
  <c r="BN138" i="1"/>
  <c r="BR206" i="1"/>
  <c r="BG329" i="1"/>
  <c r="FI329" i="1" s="1"/>
  <c r="BJ139" i="1"/>
  <c r="BK123" i="1"/>
  <c r="BE347" i="1"/>
  <c r="AL220" i="1"/>
  <c r="BO210" i="1"/>
  <c r="BR405" i="1"/>
  <c r="FT405" i="1" s="1"/>
  <c r="FK337" i="1"/>
  <c r="BJ126" i="1"/>
  <c r="AY348" i="1"/>
  <c r="AY125" i="1"/>
  <c r="BL371" i="1"/>
  <c r="DH455" i="1"/>
  <c r="BO371" i="1"/>
  <c r="EC507" i="1" s="1"/>
  <c r="FR334" i="1"/>
  <c r="BQ180" i="1"/>
  <c r="FS180" i="1" s="1"/>
  <c r="Z106" i="1"/>
  <c r="AX329" i="1"/>
  <c r="BH427" i="1"/>
  <c r="EK450" i="1"/>
  <c r="CM450" i="1"/>
  <c r="CM520" i="1" s="1"/>
  <c r="FR347" i="1"/>
  <c r="BG412" i="1"/>
  <c r="FI412" i="1" s="1"/>
  <c r="BD305" i="1"/>
  <c r="BD315" i="1"/>
  <c r="BD307" i="1"/>
  <c r="BD322" i="1"/>
  <c r="BD321" i="1"/>
  <c r="BD312" i="1"/>
  <c r="BD306" i="1"/>
  <c r="FF306" i="1" s="1"/>
  <c r="BD319" i="1"/>
  <c r="BD320" i="1"/>
  <c r="BD313" i="1"/>
  <c r="FF313" i="1" s="1"/>
  <c r="BD316" i="1"/>
  <c r="BD325" i="1"/>
  <c r="BD317" i="1"/>
  <c r="FF317" i="1" s="1"/>
  <c r="BD308" i="1"/>
  <c r="BD318" i="1"/>
  <c r="FF318" i="1" s="1"/>
  <c r="BD311" i="1"/>
  <c r="BD324" i="1"/>
  <c r="BD309" i="1"/>
  <c r="FF309" i="1" s="1"/>
  <c r="BD314" i="1"/>
  <c r="BD310" i="1"/>
  <c r="FF310" i="1" s="1"/>
  <c r="BD323" i="1"/>
  <c r="AF146" i="1"/>
  <c r="AF431" i="1"/>
  <c r="BD402" i="1" s="1"/>
  <c r="BE177" i="1"/>
  <c r="FT354" i="1"/>
  <c r="AZ355" i="1"/>
  <c r="BO217" i="1"/>
  <c r="BN363" i="1"/>
  <c r="BN424" i="1"/>
  <c r="FP424" i="1" s="1"/>
  <c r="BR426" i="1"/>
  <c r="BE360" i="1"/>
  <c r="FR332" i="1"/>
  <c r="BR419" i="1"/>
  <c r="BE404" i="1"/>
  <c r="AY350" i="1"/>
  <c r="AY201" i="1"/>
  <c r="FR337" i="1"/>
  <c r="BL191" i="1"/>
  <c r="BL401" i="1"/>
  <c r="FN401" i="1" s="1"/>
  <c r="BQ361" i="1"/>
  <c r="BQ422" i="1"/>
  <c r="FS422" i="1" s="1"/>
  <c r="BQ212" i="1"/>
  <c r="X422" i="1"/>
  <c r="Z422" i="1"/>
  <c r="CI422" i="1"/>
  <c r="DF361" i="1"/>
  <c r="CN361" i="1"/>
  <c r="DK361" i="1" s="1"/>
  <c r="CL361" i="1"/>
  <c r="DI361" i="1" s="1"/>
  <c r="CM361" i="1"/>
  <c r="DJ361" i="1" s="1"/>
  <c r="D300" i="45"/>
  <c r="B41" i="74"/>
  <c r="AU361" i="1"/>
  <c r="X212" i="1"/>
  <c r="X138" i="1"/>
  <c r="CI138" i="1" s="1"/>
  <c r="CT361" i="1"/>
  <c r="DQ361" i="1" s="1"/>
  <c r="CJ361" i="1"/>
  <c r="DG361" i="1" s="1"/>
  <c r="CW361" i="1"/>
  <c r="DT361" i="1" s="1"/>
  <c r="CK361" i="1"/>
  <c r="DH361" i="1" s="1"/>
  <c r="CY361" i="1"/>
  <c r="DV361" i="1" s="1"/>
  <c r="CS361" i="1"/>
  <c r="DP361" i="1" s="1"/>
  <c r="DB361" i="1"/>
  <c r="DY361" i="1" s="1"/>
  <c r="CU361" i="1"/>
  <c r="DR361" i="1" s="1"/>
  <c r="CX361" i="1"/>
  <c r="DU361" i="1" s="1"/>
  <c r="CQ361" i="1"/>
  <c r="DN361" i="1" s="1"/>
  <c r="DA361" i="1"/>
  <c r="DX361" i="1" s="1"/>
  <c r="CR361" i="1"/>
  <c r="DO361" i="1" s="1"/>
  <c r="DC361" i="1"/>
  <c r="DZ361" i="1" s="1"/>
  <c r="CP361" i="1"/>
  <c r="DM361" i="1" s="1"/>
  <c r="CZ361" i="1"/>
  <c r="DW361" i="1" s="1"/>
  <c r="CO361" i="1"/>
  <c r="DL361" i="1" s="1"/>
  <c r="CV361" i="1"/>
  <c r="DS361" i="1" s="1"/>
  <c r="BD415" i="1"/>
  <c r="FK334" i="1"/>
  <c r="BI185" i="1"/>
  <c r="BL180" i="1"/>
  <c r="BQ366" i="1"/>
  <c r="FS367" i="1" s="1"/>
  <c r="BQ427" i="1"/>
  <c r="BD186" i="1"/>
  <c r="BQ332" i="1"/>
  <c r="FS332" i="1" s="1"/>
  <c r="BQ183" i="1"/>
  <c r="FS183" i="1" s="1"/>
  <c r="DF332" i="1"/>
  <c r="AX332" i="1"/>
  <c r="FR339" i="1"/>
  <c r="AY332" i="1"/>
  <c r="FA332" i="1" s="1"/>
  <c r="AY109" i="1"/>
  <c r="FA109" i="1" s="1"/>
  <c r="FL351" i="1"/>
  <c r="BJ411" i="1"/>
  <c r="BJ201" i="1"/>
  <c r="BH418" i="1"/>
  <c r="BM328" i="1"/>
  <c r="BM179" i="1"/>
  <c r="BM105" i="1"/>
  <c r="BR398" i="1"/>
  <c r="BL399" i="1"/>
  <c r="X409" i="1"/>
  <c r="CI409" i="1" s="1"/>
  <c r="Z409" i="1"/>
  <c r="Z199" i="1"/>
  <c r="AX348" i="1"/>
  <c r="FK339" i="1"/>
  <c r="BI190" i="1"/>
  <c r="BE353" i="1"/>
  <c r="BE414" i="1"/>
  <c r="BJ125" i="1"/>
  <c r="BJ409" i="1"/>
  <c r="FL409" i="1" s="1"/>
  <c r="BL125" i="1"/>
  <c r="DE451" i="1" s="1"/>
  <c r="BR409" i="1"/>
  <c r="BL198" i="1"/>
  <c r="BO365" i="1"/>
  <c r="BO315" i="1"/>
  <c r="BO312" i="1"/>
  <c r="BO319" i="1"/>
  <c r="BO313" i="1"/>
  <c r="FQ313" i="1" s="1"/>
  <c r="BO306" i="1"/>
  <c r="BO321" i="1"/>
  <c r="BO323" i="1"/>
  <c r="BO317" i="1"/>
  <c r="BO316" i="1"/>
  <c r="FQ316" i="1" s="1"/>
  <c r="BO309" i="1"/>
  <c r="BO314" i="1"/>
  <c r="BO307" i="1"/>
  <c r="BO305" i="1"/>
  <c r="BO310" i="1"/>
  <c r="FQ310" i="1" s="1"/>
  <c r="BO308" i="1"/>
  <c r="BO325" i="1"/>
  <c r="BO320" i="1"/>
  <c r="FQ320" i="1" s="1"/>
  <c r="BO318" i="1"/>
  <c r="FQ318" i="1" s="1"/>
  <c r="BO322" i="1"/>
  <c r="BO311" i="1"/>
  <c r="FQ311" i="1" s="1"/>
  <c r="BO324" i="1"/>
  <c r="FQ324" i="1" s="1"/>
  <c r="AQ431" i="1"/>
  <c r="AQ146" i="1"/>
  <c r="BO114" i="1" s="1"/>
  <c r="BQ532" i="1"/>
  <c r="BG121" i="1"/>
  <c r="BJ138" i="1"/>
  <c r="BK131" i="1"/>
  <c r="BF213" i="1"/>
  <c r="BQ445" i="1"/>
  <c r="BQ515" i="1" s="1"/>
  <c r="BF193" i="1"/>
  <c r="BR408" i="1"/>
  <c r="BF336" i="1"/>
  <c r="FH336" i="1" s="1"/>
  <c r="BF315" i="1"/>
  <c r="BF317" i="1"/>
  <c r="BF311" i="1"/>
  <c r="BF319" i="1"/>
  <c r="BF314" i="1"/>
  <c r="BF324" i="1"/>
  <c r="BF306" i="1"/>
  <c r="BF318" i="1"/>
  <c r="FH318" i="1" s="1"/>
  <c r="BF313" i="1"/>
  <c r="BF323" i="1"/>
  <c r="BF307" i="1"/>
  <c r="FH307" i="1" s="1"/>
  <c r="BF325" i="1"/>
  <c r="FH325" i="1" s="1"/>
  <c r="BF312" i="1"/>
  <c r="FH312" i="1" s="1"/>
  <c r="BF322" i="1"/>
  <c r="BF321" i="1"/>
  <c r="BF305" i="1"/>
  <c r="BF309" i="1"/>
  <c r="BF316" i="1"/>
  <c r="BF320" i="1"/>
  <c r="BF310" i="1"/>
  <c r="BF308" i="1"/>
  <c r="FH308" i="1" s="1"/>
  <c r="AH146" i="1"/>
  <c r="AH431" i="1"/>
  <c r="BG103" i="1"/>
  <c r="BN344" i="1"/>
  <c r="BG401" i="1"/>
  <c r="FI401" i="1" s="1"/>
  <c r="BM351" i="1"/>
  <c r="DO454" i="1" s="1"/>
  <c r="DO524" i="1" s="1"/>
  <c r="BM202" i="1"/>
  <c r="BM412" i="1"/>
  <c r="FO412" i="1" s="1"/>
  <c r="BO199" i="1"/>
  <c r="BM331" i="1"/>
  <c r="FO331" i="1" s="1"/>
  <c r="BM182" i="1"/>
  <c r="FO182" i="1" s="1"/>
  <c r="BM392" i="1"/>
  <c r="FO392" i="1" s="1"/>
  <c r="BR410" i="1"/>
  <c r="FT410" i="1" s="1"/>
  <c r="BE349" i="1"/>
  <c r="BE200" i="1"/>
  <c r="BG126" i="1"/>
  <c r="BM327" i="1"/>
  <c r="FO327" i="1" s="1"/>
  <c r="BM178" i="1"/>
  <c r="FO178" i="1" s="1"/>
  <c r="BM388" i="1"/>
  <c r="FO388" i="1" s="1"/>
  <c r="BE354" i="1"/>
  <c r="BE415" i="1"/>
  <c r="BH416" i="1"/>
  <c r="FJ416" i="1" s="1"/>
  <c r="BM329" i="1"/>
  <c r="FO329" i="1" s="1"/>
  <c r="BM106" i="1"/>
  <c r="BM390" i="1"/>
  <c r="FO390" i="1" s="1"/>
  <c r="X407" i="1"/>
  <c r="Z407" i="1"/>
  <c r="CI407" i="1"/>
  <c r="Z123" i="1"/>
  <c r="D285" i="45"/>
  <c r="CL346" i="1"/>
  <c r="B26" i="74"/>
  <c r="CM346" i="1"/>
  <c r="CN346" i="1"/>
  <c r="AU346" i="1"/>
  <c r="X123" i="1"/>
  <c r="X197" i="1"/>
  <c r="CX346" i="1"/>
  <c r="CJ346" i="1"/>
  <c r="CO346" i="1"/>
  <c r="CV346" i="1"/>
  <c r="CR346" i="1"/>
  <c r="DB346" i="1"/>
  <c r="CK346" i="1"/>
  <c r="CQ346" i="1"/>
  <c r="CS346" i="1"/>
  <c r="CZ346" i="1"/>
  <c r="CT346" i="1"/>
  <c r="DC346" i="1"/>
  <c r="CP346" i="1"/>
  <c r="CY346" i="1"/>
  <c r="DA346" i="1"/>
  <c r="CU346" i="1"/>
  <c r="CW346" i="1"/>
  <c r="BE335" i="1"/>
  <c r="FG335" i="1" s="1"/>
  <c r="BE396" i="1"/>
  <c r="FG396" i="1" s="1"/>
  <c r="BQ214" i="1"/>
  <c r="FR309" i="1"/>
  <c r="FR322" i="1"/>
  <c r="FR314" i="1"/>
  <c r="FR319" i="1"/>
  <c r="FR307" i="1"/>
  <c r="FR315" i="1"/>
  <c r="Z103" i="1"/>
  <c r="X387" i="1"/>
  <c r="Z387" i="1"/>
  <c r="AV428" i="1" s="1"/>
  <c r="CI326" i="1"/>
  <c r="DF326" i="1" s="1"/>
  <c r="EA326" i="1" s="1"/>
  <c r="EC326" i="1" s="1"/>
  <c r="CL326" i="1"/>
  <c r="DI326" i="1" s="1"/>
  <c r="CN326" i="1"/>
  <c r="DK326" i="1" s="1"/>
  <c r="EH326" i="1" s="1"/>
  <c r="CM326" i="1"/>
  <c r="DJ326" i="1" s="1"/>
  <c r="D265" i="45"/>
  <c r="AU326" i="1"/>
  <c r="F12" i="70"/>
  <c r="B6" i="74"/>
  <c r="X103" i="1"/>
  <c r="X177" i="1"/>
  <c r="CY326" i="1"/>
  <c r="DV326" i="1" s="1"/>
  <c r="ES326" i="1" s="1"/>
  <c r="CO326" i="1"/>
  <c r="DL326" i="1" s="1"/>
  <c r="CQ326" i="1"/>
  <c r="DN326" i="1" s="1"/>
  <c r="EK326" i="1" s="1"/>
  <c r="CV326" i="1"/>
  <c r="DS326" i="1" s="1"/>
  <c r="EP326" i="1" s="1"/>
  <c r="DA326" i="1"/>
  <c r="DX326" i="1" s="1"/>
  <c r="EU326" i="1" s="1"/>
  <c r="CJ326" i="1"/>
  <c r="DG326" i="1" s="1"/>
  <c r="ED326" i="1" s="1"/>
  <c r="CK326" i="1"/>
  <c r="DH326" i="1" s="1"/>
  <c r="EE326" i="1" s="1"/>
  <c r="CS326" i="1"/>
  <c r="DP326" i="1" s="1"/>
  <c r="EM326" i="1" s="1"/>
  <c r="CX326" i="1"/>
  <c r="DU326" i="1" s="1"/>
  <c r="ER326" i="1" s="1"/>
  <c r="CU326" i="1"/>
  <c r="DR326" i="1" s="1"/>
  <c r="EO326" i="1" s="1"/>
  <c r="CZ326" i="1"/>
  <c r="DW326" i="1" s="1"/>
  <c r="ET326" i="1" s="1"/>
  <c r="CT326" i="1"/>
  <c r="DQ326" i="1" s="1"/>
  <c r="EN326" i="1" s="1"/>
  <c r="CP326" i="1"/>
  <c r="DM326" i="1" s="1"/>
  <c r="EJ326" i="1" s="1"/>
  <c r="DC326" i="1"/>
  <c r="DZ326" i="1" s="1"/>
  <c r="EW326" i="1" s="1"/>
  <c r="CR326" i="1"/>
  <c r="DO326" i="1" s="1"/>
  <c r="EL326" i="1" s="1"/>
  <c r="CW326" i="1"/>
  <c r="DT326" i="1" s="1"/>
  <c r="EQ326" i="1" s="1"/>
  <c r="DB326" i="1"/>
  <c r="DY326" i="1" s="1"/>
  <c r="EV326" i="1" s="1"/>
  <c r="BN354" i="1"/>
  <c r="BN415" i="1"/>
  <c r="FP415" i="1" s="1"/>
  <c r="BO206" i="1"/>
  <c r="BR207" i="1"/>
  <c r="BR417" i="1"/>
  <c r="AY133" i="1"/>
  <c r="BG362" i="1"/>
  <c r="BG423" i="1"/>
  <c r="FI423" i="1" s="1"/>
  <c r="BJ197" i="1"/>
  <c r="CR449" i="1" s="1"/>
  <c r="BK143" i="1"/>
  <c r="BN396" i="1"/>
  <c r="FP396" i="1" s="1"/>
  <c r="BL406" i="1"/>
  <c r="FN407" i="1" s="1"/>
  <c r="BL122" i="1"/>
  <c r="BG406" i="1"/>
  <c r="FI406" i="1" s="1"/>
  <c r="BJ140" i="1"/>
  <c r="BK109" i="1"/>
  <c r="BO337" i="1"/>
  <c r="FQ337" i="1" s="1"/>
  <c r="BO188" i="1"/>
  <c r="BJ191" i="1"/>
  <c r="BR391" i="1"/>
  <c r="BL183" i="1"/>
  <c r="BL393" i="1"/>
  <c r="BM426" i="1"/>
  <c r="BN340" i="1"/>
  <c r="FP340" i="1" s="1"/>
  <c r="BD397" i="1"/>
  <c r="BF343" i="1"/>
  <c r="BF120" i="1"/>
  <c r="BF194" i="1"/>
  <c r="BJ137" i="1"/>
  <c r="BJ211" i="1"/>
  <c r="BL398" i="1"/>
  <c r="FN398" i="1" s="1"/>
  <c r="BR190" i="1"/>
  <c r="FT190" i="1" s="1"/>
  <c r="BR400" i="1"/>
  <c r="BM361" i="1"/>
  <c r="BM422" i="1"/>
  <c r="FO422" i="1" s="1"/>
  <c r="BM138" i="1"/>
  <c r="Z132" i="1"/>
  <c r="Z206" i="1"/>
  <c r="AX355" i="1"/>
  <c r="BI213" i="1"/>
  <c r="BL123" i="1"/>
  <c r="BI196" i="1"/>
  <c r="BL424" i="1"/>
  <c r="FN424" i="1" s="1"/>
  <c r="BL214" i="1"/>
  <c r="BM393" i="1"/>
  <c r="FO393" i="1" s="1"/>
  <c r="FR365" i="1"/>
  <c r="BN358" i="1"/>
  <c r="Z194" i="1"/>
  <c r="DF343" i="1"/>
  <c r="D282" i="45"/>
  <c r="AU343" i="1"/>
  <c r="CL343" i="1"/>
  <c r="DI343" i="1" s="1"/>
  <c r="CM343" i="1"/>
  <c r="DJ343" i="1" s="1"/>
  <c r="B23" i="74"/>
  <c r="CN343" i="1"/>
  <c r="DK343" i="1" s="1"/>
  <c r="X120" i="1"/>
  <c r="X194" i="1"/>
  <c r="CZ343" i="1"/>
  <c r="DW343" i="1" s="1"/>
  <c r="CJ343" i="1"/>
  <c r="DG343" i="1" s="1"/>
  <c r="CV343" i="1"/>
  <c r="DS343" i="1" s="1"/>
  <c r="CK343" i="1"/>
  <c r="DH343" i="1" s="1"/>
  <c r="CQ343" i="1"/>
  <c r="DN343" i="1" s="1"/>
  <c r="CS343" i="1"/>
  <c r="DP343" i="1" s="1"/>
  <c r="DC343" i="1"/>
  <c r="DZ343" i="1" s="1"/>
  <c r="CO343" i="1"/>
  <c r="DL343" i="1" s="1"/>
  <c r="CR343" i="1"/>
  <c r="DO343" i="1" s="1"/>
  <c r="CX343" i="1"/>
  <c r="DU343" i="1" s="1"/>
  <c r="CY343" i="1"/>
  <c r="DV343" i="1" s="1"/>
  <c r="DB343" i="1"/>
  <c r="DY343" i="1" s="1"/>
  <c r="DA343" i="1"/>
  <c r="DX343" i="1" s="1"/>
  <c r="CP343" i="1"/>
  <c r="DM343" i="1" s="1"/>
  <c r="CU343" i="1"/>
  <c r="DR343" i="1" s="1"/>
  <c r="CT343" i="1"/>
  <c r="DQ343" i="1" s="1"/>
  <c r="CW343" i="1"/>
  <c r="DT343" i="1" s="1"/>
  <c r="BD357" i="1"/>
  <c r="BD208" i="1"/>
  <c r="BL137" i="1"/>
  <c r="BL211" i="1"/>
  <c r="BN398" i="1"/>
  <c r="FP398" i="1" s="1"/>
  <c r="AY215" i="1"/>
  <c r="FS330" i="1"/>
  <c r="BQ181" i="1"/>
  <c r="FS181" i="1" s="1"/>
  <c r="BI191" i="1"/>
  <c r="FK191" i="1" s="1"/>
  <c r="BK116" i="1"/>
  <c r="Z117" i="1"/>
  <c r="Z191" i="1"/>
  <c r="CN340" i="1"/>
  <c r="DK340" i="1" s="1"/>
  <c r="B20" i="74"/>
  <c r="CL340" i="1"/>
  <c r="DI340" i="1" s="1"/>
  <c r="D279" i="45"/>
  <c r="CM340" i="1"/>
  <c r="DJ340" i="1" s="1"/>
  <c r="AU340" i="1"/>
  <c r="X191" i="1"/>
  <c r="X117" i="1"/>
  <c r="CT340" i="1"/>
  <c r="DQ340" i="1" s="1"/>
  <c r="CK340" i="1"/>
  <c r="DH340" i="1" s="1"/>
  <c r="CQ340" i="1"/>
  <c r="DN340" i="1" s="1"/>
  <c r="CX340" i="1"/>
  <c r="DU340" i="1" s="1"/>
  <c r="DB340" i="1"/>
  <c r="DY340" i="1" s="1"/>
  <c r="CW340" i="1"/>
  <c r="DT340" i="1" s="1"/>
  <c r="DA340" i="1"/>
  <c r="DX340" i="1" s="1"/>
  <c r="CY340" i="1"/>
  <c r="DV340" i="1" s="1"/>
  <c r="DC340" i="1"/>
  <c r="DZ340" i="1" s="1"/>
  <c r="CZ340" i="1"/>
  <c r="DW340" i="1" s="1"/>
  <c r="CJ340" i="1"/>
  <c r="DG340" i="1" s="1"/>
  <c r="CV340" i="1"/>
  <c r="DS340" i="1" s="1"/>
  <c r="CP340" i="1"/>
  <c r="DM340" i="1" s="1"/>
  <c r="CR340" i="1"/>
  <c r="DO340" i="1" s="1"/>
  <c r="CU340" i="1"/>
  <c r="DR340" i="1" s="1"/>
  <c r="CO340" i="1"/>
  <c r="DL340" i="1" s="1"/>
  <c r="CS340" i="1"/>
  <c r="DP340" i="1" s="1"/>
  <c r="BO190" i="1"/>
  <c r="BQ190" i="1"/>
  <c r="BJ412" i="1"/>
  <c r="FL412" i="1" s="1"/>
  <c r="AP147" i="1"/>
  <c r="BQ193" i="1"/>
  <c r="EK455" i="1"/>
  <c r="FR352" i="1"/>
  <c r="BP371" i="1"/>
  <c r="EK507" i="1" s="1"/>
  <c r="EK518" i="1" s="1"/>
  <c r="BN108" i="1"/>
  <c r="BO193" i="1"/>
  <c r="AH147" i="1"/>
  <c r="BF413" i="1"/>
  <c r="FM321" i="1"/>
  <c r="FM314" i="1"/>
  <c r="FM316" i="1"/>
  <c r="FM318" i="1"/>
  <c r="FM306" i="1"/>
  <c r="FM322" i="1"/>
  <c r="FM307" i="1"/>
  <c r="FM310" i="1"/>
  <c r="DA444" i="1"/>
  <c r="BK370" i="1"/>
  <c r="AM220" i="1"/>
  <c r="BK218" i="1" s="1"/>
  <c r="CY470" i="1" s="1"/>
  <c r="AM431" i="1"/>
  <c r="FA359" i="1"/>
  <c r="S462" i="1"/>
  <c r="P462" i="1"/>
  <c r="FA136" i="1"/>
  <c r="AY210" i="1"/>
  <c r="CT458" i="1"/>
  <c r="FL355" i="1"/>
  <c r="BJ206" i="1"/>
  <c r="FL132" i="1"/>
  <c r="CQ458" i="1"/>
  <c r="BR423" i="1"/>
  <c r="BR213" i="1"/>
  <c r="AY213" i="1"/>
  <c r="BG112" i="1"/>
  <c r="AY196" i="1"/>
  <c r="FT307" i="1"/>
  <c r="FT322" i="1"/>
  <c r="FT323" i="1"/>
  <c r="FT308" i="1"/>
  <c r="FT325" i="1"/>
  <c r="FT309" i="1"/>
  <c r="FT312" i="1"/>
  <c r="FT320" i="1"/>
  <c r="BF178" i="1"/>
  <c r="BO191" i="1"/>
  <c r="FQ191" i="1" s="1"/>
  <c r="BK115" i="1"/>
  <c r="DH452" i="1"/>
  <c r="FN349" i="1"/>
  <c r="BL126" i="1"/>
  <c r="BQ456" i="1"/>
  <c r="BQ526" i="1" s="1"/>
  <c r="FH353" i="1"/>
  <c r="BF204" i="1"/>
  <c r="AK147" i="1"/>
  <c r="Z454" i="1"/>
  <c r="FB351" i="1"/>
  <c r="FA347" i="1"/>
  <c r="S450" i="1"/>
  <c r="P450" i="1"/>
  <c r="AY198" i="1"/>
  <c r="AG146" i="1"/>
  <c r="BE105" i="1" s="1"/>
  <c r="DH462" i="1"/>
  <c r="FN359" i="1"/>
  <c r="BL136" i="1"/>
  <c r="DE462" i="1" s="1"/>
  <c r="DM447" i="1"/>
  <c r="FO195" i="1"/>
  <c r="FF355" i="1"/>
  <c r="BC458" i="1"/>
  <c r="BC528" i="1" s="1"/>
  <c r="BD206" i="1"/>
  <c r="DH465" i="1"/>
  <c r="FN362" i="1"/>
  <c r="BL139" i="1"/>
  <c r="BL213" i="1"/>
  <c r="FO408" i="1"/>
  <c r="FO407" i="1"/>
  <c r="DO445" i="1"/>
  <c r="DO515" i="1" s="1"/>
  <c r="BM119" i="1"/>
  <c r="BK108" i="1"/>
  <c r="FO177" i="1"/>
  <c r="BM103" i="1"/>
  <c r="BX464" i="1"/>
  <c r="BG138" i="1"/>
  <c r="CQ457" i="1"/>
  <c r="BK206" i="1"/>
  <c r="BK132" i="1"/>
  <c r="FA329" i="1"/>
  <c r="AY180" i="1"/>
  <c r="FA180" i="1" s="1"/>
  <c r="BJ186" i="1"/>
  <c r="FI393" i="1"/>
  <c r="CQ468" i="1"/>
  <c r="BK208" i="1"/>
  <c r="BK134" i="1"/>
  <c r="BL184" i="1"/>
  <c r="FN394" i="1"/>
  <c r="FA107" i="1"/>
  <c r="CM468" i="1"/>
  <c r="FK365" i="1"/>
  <c r="BI216" i="1"/>
  <c r="BF211" i="1"/>
  <c r="Z200" i="1"/>
  <c r="Z126" i="1"/>
  <c r="D288" i="45"/>
  <c r="B29" i="74"/>
  <c r="CL349" i="1"/>
  <c r="AU349" i="1"/>
  <c r="CN349" i="1"/>
  <c r="CM349" i="1"/>
  <c r="X126" i="1"/>
  <c r="X200" i="1"/>
  <c r="CI200" i="1" s="1"/>
  <c r="CS349" i="1"/>
  <c r="CQ349" i="1"/>
  <c r="CY349" i="1"/>
  <c r="CX349" i="1"/>
  <c r="CZ349" i="1"/>
  <c r="CP349" i="1"/>
  <c r="CO349" i="1"/>
  <c r="CW349" i="1"/>
  <c r="CT349" i="1"/>
  <c r="DA349" i="1"/>
  <c r="CU349" i="1"/>
  <c r="DB349" i="1"/>
  <c r="CK349" i="1"/>
  <c r="CV349" i="1"/>
  <c r="CJ349" i="1"/>
  <c r="DC349" i="1"/>
  <c r="CR349" i="1"/>
  <c r="EK459" i="1"/>
  <c r="EK529" i="1" s="1"/>
  <c r="FR356" i="1"/>
  <c r="CE449" i="1"/>
  <c r="FJ346" i="1"/>
  <c r="FJ407" i="1"/>
  <c r="FG345" i="1"/>
  <c r="BJ448" i="1"/>
  <c r="DO460" i="1"/>
  <c r="BM134" i="1"/>
  <c r="BD419" i="1"/>
  <c r="FA340" i="1"/>
  <c r="AY191" i="1"/>
  <c r="FA191" i="1" s="1"/>
  <c r="FL107" i="1"/>
  <c r="FH359" i="1"/>
  <c r="BQ461" i="1"/>
  <c r="BQ531" i="1" s="1"/>
  <c r="FH358" i="1"/>
  <c r="BF419" i="1"/>
  <c r="BF209" i="1"/>
  <c r="BL179" i="1"/>
  <c r="Z419" i="1"/>
  <c r="X419" i="1"/>
  <c r="CI358" i="1"/>
  <c r="CL358" i="1"/>
  <c r="DI358" i="1" s="1"/>
  <c r="B38" i="74"/>
  <c r="D297" i="45"/>
  <c r="CN358" i="1"/>
  <c r="DK358" i="1" s="1"/>
  <c r="AU358" i="1"/>
  <c r="CM358" i="1"/>
  <c r="DJ358" i="1" s="1"/>
  <c r="X135" i="1"/>
  <c r="CI135" i="1" s="1"/>
  <c r="X209" i="1"/>
  <c r="CZ358" i="1"/>
  <c r="DW358" i="1" s="1"/>
  <c r="CO358" i="1"/>
  <c r="DL358" i="1" s="1"/>
  <c r="DB358" i="1"/>
  <c r="DY358" i="1" s="1"/>
  <c r="CV358" i="1"/>
  <c r="DS358" i="1" s="1"/>
  <c r="CX358" i="1"/>
  <c r="DU358" i="1" s="1"/>
  <c r="DA358" i="1"/>
  <c r="DX358" i="1" s="1"/>
  <c r="DC358" i="1"/>
  <c r="DZ358" i="1" s="1"/>
  <c r="CR358" i="1"/>
  <c r="DO358" i="1" s="1"/>
  <c r="CT358" i="1"/>
  <c r="DQ358" i="1" s="1"/>
  <c r="CS358" i="1"/>
  <c r="DP358" i="1" s="1"/>
  <c r="CW358" i="1"/>
  <c r="DT358" i="1" s="1"/>
  <c r="CY358" i="1"/>
  <c r="DV358" i="1" s="1"/>
  <c r="CJ358" i="1"/>
  <c r="DG358" i="1" s="1"/>
  <c r="CQ358" i="1"/>
  <c r="DN358" i="1" s="1"/>
  <c r="CU358" i="1"/>
  <c r="DR358" i="1" s="1"/>
  <c r="CK358" i="1"/>
  <c r="DH358" i="1" s="1"/>
  <c r="CP358" i="1"/>
  <c r="DM358" i="1" s="1"/>
  <c r="BD194" i="1"/>
  <c r="BR184" i="1"/>
  <c r="Z128" i="1"/>
  <c r="Z412" i="1"/>
  <c r="X412" i="1"/>
  <c r="CI412" i="1" s="1"/>
  <c r="CM351" i="1"/>
  <c r="CL351" i="1"/>
  <c r="CN351" i="1"/>
  <c r="B31" i="74"/>
  <c r="AU351" i="1"/>
  <c r="D290" i="45"/>
  <c r="X128" i="1"/>
  <c r="X202" i="1"/>
  <c r="CI202" i="1" s="1"/>
  <c r="CU351" i="1"/>
  <c r="DB351" i="1"/>
  <c r="DA351" i="1"/>
  <c r="DC351" i="1"/>
  <c r="CZ351" i="1"/>
  <c r="CO351" i="1"/>
  <c r="CJ351" i="1"/>
  <c r="CY351" i="1"/>
  <c r="CX351" i="1"/>
  <c r="CS351" i="1"/>
  <c r="CK351" i="1"/>
  <c r="CQ351" i="1"/>
  <c r="CR351" i="1"/>
  <c r="CV351" i="1"/>
  <c r="CT351" i="1"/>
  <c r="CP351" i="1"/>
  <c r="CW351" i="1"/>
  <c r="FM340" i="1"/>
  <c r="CE455" i="1"/>
  <c r="FJ352" i="1"/>
  <c r="BH371" i="1"/>
  <c r="BX456" i="1"/>
  <c r="FI353" i="1"/>
  <c r="BG130" i="1"/>
  <c r="FI414" i="1"/>
  <c r="BD202" i="1"/>
  <c r="BX455" i="1"/>
  <c r="BG371" i="1"/>
  <c r="BX507" i="1" s="1"/>
  <c r="BX529" i="1" s="1"/>
  <c r="FI352" i="1"/>
  <c r="FJ353" i="1"/>
  <c r="CE456" i="1"/>
  <c r="BI182" i="1"/>
  <c r="FF347" i="1"/>
  <c r="BC450" i="1"/>
  <c r="BD198" i="1"/>
  <c r="BD408" i="1"/>
  <c r="AI220" i="1"/>
  <c r="FP359" i="1"/>
  <c r="Z457" i="1"/>
  <c r="BK180" i="1"/>
  <c r="BK106" i="1"/>
  <c r="FA366" i="1"/>
  <c r="S469" i="1"/>
  <c r="FA143" i="1"/>
  <c r="P469" i="1"/>
  <c r="BI198" i="1"/>
  <c r="FK198" i="1" s="1"/>
  <c r="AP220" i="1"/>
  <c r="AY178" i="1"/>
  <c r="FP353" i="1"/>
  <c r="FP414" i="1"/>
  <c r="BQ353" i="1"/>
  <c r="BD108" i="1"/>
  <c r="AT147" i="1"/>
  <c r="BR413" i="1"/>
  <c r="FT413" i="1" s="1"/>
  <c r="FR349" i="1"/>
  <c r="EK452" i="1"/>
  <c r="BQ341" i="1"/>
  <c r="BI195" i="1"/>
  <c r="BQ356" i="1"/>
  <c r="BQ207" i="1"/>
  <c r="Z417" i="1"/>
  <c r="X417" i="1"/>
  <c r="AX356" i="1"/>
  <c r="FG390" i="1"/>
  <c r="BE106" i="1"/>
  <c r="BM112" i="1"/>
  <c r="FO397" i="1"/>
  <c r="FO396" i="1"/>
  <c r="FB347" i="1"/>
  <c r="Z450" i="1"/>
  <c r="FJ402" i="1"/>
  <c r="DO462" i="1"/>
  <c r="DO532" i="1" s="1"/>
  <c r="DM462" i="1"/>
  <c r="FH354" i="1"/>
  <c r="BQ457" i="1"/>
  <c r="BQ527" i="1" s="1"/>
  <c r="BF415" i="1"/>
  <c r="BR197" i="1"/>
  <c r="FQ345" i="1"/>
  <c r="BO196" i="1"/>
  <c r="BR424" i="1"/>
  <c r="FT424" i="1" s="1"/>
  <c r="FH365" i="1"/>
  <c r="BQ468" i="1"/>
  <c r="FG418" i="1"/>
  <c r="FH338" i="1"/>
  <c r="BF399" i="1"/>
  <c r="BF189" i="1"/>
  <c r="BJ468" i="1"/>
  <c r="FG365" i="1"/>
  <c r="BE216" i="1"/>
  <c r="BG134" i="1"/>
  <c r="BJ189" i="1"/>
  <c r="BR411" i="1"/>
  <c r="BH425" i="1"/>
  <c r="DV467" i="1"/>
  <c r="DV537" i="1" s="1"/>
  <c r="BN215" i="1"/>
  <c r="BD405" i="1"/>
  <c r="FK355" i="1"/>
  <c r="CM458" i="1"/>
  <c r="BI206" i="1"/>
  <c r="BQ362" i="1"/>
  <c r="ER465" i="1" s="1"/>
  <c r="BD197" i="1"/>
  <c r="BQ345" i="1"/>
  <c r="BQ406" i="1"/>
  <c r="CM460" i="1"/>
  <c r="BK120" i="1"/>
  <c r="BD184" i="1"/>
  <c r="BD394" i="1"/>
  <c r="FN425" i="1"/>
  <c r="BX468" i="1"/>
  <c r="BG216" i="1"/>
  <c r="BG142" i="1"/>
  <c r="BJ208" i="1"/>
  <c r="BR399" i="1"/>
  <c r="CM446" i="1"/>
  <c r="EK446" i="1"/>
  <c r="EK516" i="1" s="1"/>
  <c r="FR343" i="1"/>
  <c r="FH339" i="1"/>
  <c r="BF190" i="1"/>
  <c r="FH190" i="1" s="1"/>
  <c r="BJ394" i="1"/>
  <c r="Z414" i="1"/>
  <c r="X414" i="1"/>
  <c r="CI414" i="1" s="1"/>
  <c r="Z130" i="1"/>
  <c r="CI353" i="1"/>
  <c r="CL353" i="1"/>
  <c r="B33" i="74"/>
  <c r="CM353" i="1"/>
  <c r="CN353" i="1"/>
  <c r="D292" i="45"/>
  <c r="AU353" i="1"/>
  <c r="X130" i="1"/>
  <c r="CI130" i="1" s="1"/>
  <c r="X204" i="1"/>
  <c r="CV353" i="1"/>
  <c r="DA353" i="1"/>
  <c r="CK353" i="1"/>
  <c r="CT353" i="1"/>
  <c r="CX353" i="1"/>
  <c r="CP353" i="1"/>
  <c r="DC353" i="1"/>
  <c r="CQ353" i="1"/>
  <c r="CR353" i="1"/>
  <c r="CZ353" i="1"/>
  <c r="CW353" i="1"/>
  <c r="CS353" i="1"/>
  <c r="CY353" i="1"/>
  <c r="DB353" i="1"/>
  <c r="CJ353" i="1"/>
  <c r="CO353" i="1"/>
  <c r="CU353" i="1"/>
  <c r="BO215" i="1"/>
  <c r="Z338" i="1"/>
  <c r="AX338" i="1" s="1"/>
  <c r="X338" i="1"/>
  <c r="C189" i="1"/>
  <c r="C115" i="1"/>
  <c r="C399" i="1"/>
  <c r="FB364" i="1"/>
  <c r="Z467" i="1"/>
  <c r="BM127" i="1"/>
  <c r="BQ350" i="1"/>
  <c r="BQ411" i="1"/>
  <c r="BQ201" i="1"/>
  <c r="BG114" i="1"/>
  <c r="BK201" i="1"/>
  <c r="BK411" i="1"/>
  <c r="FI333" i="1"/>
  <c r="FI394" i="1"/>
  <c r="BG110" i="1"/>
  <c r="Z453" i="1"/>
  <c r="X391" i="1"/>
  <c r="Z391" i="1"/>
  <c r="CI391" i="1"/>
  <c r="CI330" i="1"/>
  <c r="DF330" i="1" s="1"/>
  <c r="AX330" i="1"/>
  <c r="EZ330" i="1" s="1"/>
  <c r="BK391" i="1"/>
  <c r="BK181" i="1"/>
  <c r="FM181" i="1" s="1"/>
  <c r="BI189" i="1"/>
  <c r="BQ191" i="1"/>
  <c r="FS191" i="1" s="1"/>
  <c r="BQ336" i="1"/>
  <c r="BQ187" i="1"/>
  <c r="BM110" i="1"/>
  <c r="FO110" i="1" s="1"/>
  <c r="X400" i="1"/>
  <c r="CI400" i="1" s="1"/>
  <c r="Z400" i="1"/>
  <c r="CI339" i="1"/>
  <c r="AX339" i="1"/>
  <c r="EK451" i="1"/>
  <c r="CM451" i="1"/>
  <c r="FR348" i="1"/>
  <c r="P454" i="1"/>
  <c r="FA128" i="1"/>
  <c r="FH331" i="1"/>
  <c r="BF182" i="1"/>
  <c r="BN202" i="1"/>
  <c r="BQ454" i="1"/>
  <c r="BQ524" i="1" s="1"/>
  <c r="FH351" i="1"/>
  <c r="BF412" i="1"/>
  <c r="BM130" i="1"/>
  <c r="BQ347" i="1"/>
  <c r="BQ198" i="1"/>
  <c r="BO198" i="1"/>
  <c r="AZ305" i="1"/>
  <c r="AZ315" i="1"/>
  <c r="AZ307" i="1"/>
  <c r="AZ322" i="1"/>
  <c r="AZ321" i="1"/>
  <c r="AZ312" i="1"/>
  <c r="AZ306" i="1"/>
  <c r="FB306" i="1" s="1"/>
  <c r="AZ319" i="1"/>
  <c r="AZ320" i="1"/>
  <c r="AZ313" i="1"/>
  <c r="FB313" i="1" s="1"/>
  <c r="AZ316" i="1"/>
  <c r="AZ325" i="1"/>
  <c r="AZ317" i="1"/>
  <c r="FB317" i="1" s="1"/>
  <c r="AZ308" i="1"/>
  <c r="AZ318" i="1"/>
  <c r="FB318" i="1" s="1"/>
  <c r="AZ311" i="1"/>
  <c r="AZ324" i="1"/>
  <c r="AZ309" i="1"/>
  <c r="FB309" i="1" s="1"/>
  <c r="AZ314" i="1"/>
  <c r="AZ310" i="1"/>
  <c r="FB310" i="1" s="1"/>
  <c r="AZ323" i="1"/>
  <c r="AB146" i="1"/>
  <c r="AB431" i="1"/>
  <c r="BF177" i="1"/>
  <c r="FQ354" i="1"/>
  <c r="BO131" i="1"/>
  <c r="BO205" i="1"/>
  <c r="BR416" i="1"/>
  <c r="FH334" i="1"/>
  <c r="BF185" i="1"/>
  <c r="FH185" i="1" s="1"/>
  <c r="BF395" i="1"/>
  <c r="BN217" i="1"/>
  <c r="BO112" i="1"/>
  <c r="BR406" i="1"/>
  <c r="FT406" i="1" s="1"/>
  <c r="FL318" i="1"/>
  <c r="FL324" i="1"/>
  <c r="FL307" i="1"/>
  <c r="FL310" i="1"/>
  <c r="FL319" i="1"/>
  <c r="FL322" i="1"/>
  <c r="FL311" i="1"/>
  <c r="FL316" i="1"/>
  <c r="BN178" i="1"/>
  <c r="BR195" i="1"/>
  <c r="BR392" i="1"/>
  <c r="FT392" i="1" s="1"/>
  <c r="BR182" i="1"/>
  <c r="FT182" i="1" s="1"/>
  <c r="BO108" i="1"/>
  <c r="AZ349" i="1"/>
  <c r="AZ410" i="1"/>
  <c r="AQ221" i="1"/>
  <c r="BO203" i="1"/>
  <c r="BM341" i="1"/>
  <c r="BQ327" i="1"/>
  <c r="FS327" i="1" s="1"/>
  <c r="BQ178" i="1"/>
  <c r="FS178" i="1" s="1"/>
  <c r="Z104" i="1"/>
  <c r="AX327" i="1"/>
  <c r="FG344" i="1"/>
  <c r="BJ447" i="1"/>
  <c r="BH422" i="1"/>
  <c r="FJ422" i="1" s="1"/>
  <c r="BM356" i="1"/>
  <c r="DO459" i="1" s="1"/>
  <c r="DO529" i="1" s="1"/>
  <c r="BM133" i="1"/>
  <c r="BM207" i="1"/>
  <c r="BJ449" i="1"/>
  <c r="FG346" i="1"/>
  <c r="BE197" i="1"/>
  <c r="FF343" i="1"/>
  <c r="BC445" i="1"/>
  <c r="BD193" i="1"/>
  <c r="FG326" i="1"/>
  <c r="BE103" i="1"/>
  <c r="BO212" i="1"/>
  <c r="BQ459" i="1"/>
  <c r="BQ529" i="1" s="1"/>
  <c r="FH356" i="1"/>
  <c r="BF417" i="1"/>
  <c r="BF207" i="1"/>
  <c r="FI395" i="1"/>
  <c r="BO183" i="1"/>
  <c r="BR216" i="1"/>
  <c r="BH400" i="1"/>
  <c r="BQ365" i="1"/>
  <c r="BQ216" i="1"/>
  <c r="Z216" i="1"/>
  <c r="CI365" i="1"/>
  <c r="D304" i="45"/>
  <c r="AU365" i="1"/>
  <c r="CM365" i="1"/>
  <c r="DJ365" i="1" s="1"/>
  <c r="B45" i="74"/>
  <c r="CN365" i="1"/>
  <c r="DK365" i="1" s="1"/>
  <c r="CL365" i="1"/>
  <c r="DI365" i="1" s="1"/>
  <c r="X216" i="1"/>
  <c r="CI216" i="1" s="1"/>
  <c r="X142" i="1"/>
  <c r="CU365" i="1"/>
  <c r="DR365" i="1" s="1"/>
  <c r="CW365" i="1"/>
  <c r="DT365" i="1" s="1"/>
  <c r="CS365" i="1"/>
  <c r="DP365" i="1" s="1"/>
  <c r="DC365" i="1"/>
  <c r="DZ365" i="1" s="1"/>
  <c r="CY365" i="1"/>
  <c r="DV365" i="1" s="1"/>
  <c r="DA365" i="1"/>
  <c r="DX365" i="1" s="1"/>
  <c r="CZ365" i="1"/>
  <c r="DW365" i="1" s="1"/>
  <c r="CT365" i="1"/>
  <c r="DQ365" i="1" s="1"/>
  <c r="CV365" i="1"/>
  <c r="DS365" i="1" s="1"/>
  <c r="CQ365" i="1"/>
  <c r="DN365" i="1" s="1"/>
  <c r="CP365" i="1"/>
  <c r="DM365" i="1" s="1"/>
  <c r="CR365" i="1"/>
  <c r="DO365" i="1" s="1"/>
  <c r="CJ365" i="1"/>
  <c r="DG365" i="1" s="1"/>
  <c r="DB365" i="1"/>
  <c r="DY365" i="1" s="1"/>
  <c r="CO365" i="1"/>
  <c r="DL365" i="1" s="1"/>
  <c r="CK365" i="1"/>
  <c r="DH365" i="1" s="1"/>
  <c r="CX365" i="1"/>
  <c r="DU365" i="1" s="1"/>
  <c r="BJ446" i="1"/>
  <c r="BG211" i="1"/>
  <c r="BQ460" i="1"/>
  <c r="BQ530" i="1" s="1"/>
  <c r="FH357" i="1"/>
  <c r="BF208" i="1"/>
  <c r="BF134" i="1"/>
  <c r="BJ194" i="1"/>
  <c r="BJ120" i="1"/>
  <c r="BK179" i="1"/>
  <c r="FJ338" i="1"/>
  <c r="BH399" i="1"/>
  <c r="FJ399" i="1" s="1"/>
  <c r="BL117" i="1"/>
  <c r="FH364" i="1"/>
  <c r="BQ467" i="1"/>
  <c r="BQ537" i="1" s="1"/>
  <c r="BF215" i="1"/>
  <c r="BF425" i="1"/>
  <c r="CM449" i="1"/>
  <c r="FR346" i="1"/>
  <c r="EK449" i="1"/>
  <c r="Z143" i="1"/>
  <c r="CI366" i="1"/>
  <c r="AU366" i="1"/>
  <c r="D305" i="45"/>
  <c r="B46" i="74"/>
  <c r="CM366" i="1"/>
  <c r="CL366" i="1"/>
  <c r="CN366" i="1"/>
  <c r="X217" i="1"/>
  <c r="X143" i="1"/>
  <c r="CQ366" i="1"/>
  <c r="CR366" i="1"/>
  <c r="CT366" i="1"/>
  <c r="DC366" i="1"/>
  <c r="CW366" i="1"/>
  <c r="CS366" i="1"/>
  <c r="CZ366" i="1"/>
  <c r="DB366" i="1"/>
  <c r="CV366" i="1"/>
  <c r="CX366" i="1"/>
  <c r="DA366" i="1"/>
  <c r="CJ366" i="1"/>
  <c r="CK366" i="1"/>
  <c r="CP366" i="1"/>
  <c r="CY366" i="1"/>
  <c r="CU366" i="1"/>
  <c r="CO366" i="1"/>
  <c r="BD396" i="1"/>
  <c r="FF365" i="1"/>
  <c r="BC468" i="1"/>
  <c r="BD216" i="1"/>
  <c r="BD426" i="1"/>
  <c r="Z208" i="1"/>
  <c r="CI208" i="1"/>
  <c r="CI357" i="1"/>
  <c r="DF357" i="1" s="1"/>
  <c r="EA357" i="1" s="1"/>
  <c r="EC357" i="1" s="1"/>
  <c r="AX357" i="1"/>
  <c r="AZ404" i="1"/>
  <c r="BQ453" i="1"/>
  <c r="BQ523" i="1" s="1"/>
  <c r="FH350" i="1"/>
  <c r="BF411" i="1"/>
  <c r="BF201" i="1"/>
  <c r="BO453" i="1" s="1"/>
  <c r="BR393" i="1"/>
  <c r="FT393" i="1" s="1"/>
  <c r="AY183" i="1"/>
  <c r="FA183" i="1" s="1"/>
  <c r="BI194" i="1"/>
  <c r="FR360" i="1"/>
  <c r="EK463" i="1"/>
  <c r="BR188" i="1"/>
  <c r="FT188" i="1" s="1"/>
  <c r="FA333" i="1"/>
  <c r="FA110" i="1"/>
  <c r="AY184" i="1"/>
  <c r="BF187" i="1"/>
  <c r="BJ215" i="1"/>
  <c r="BJ141" i="1"/>
  <c r="S452" i="1"/>
  <c r="FA349" i="1"/>
  <c r="P452" i="1"/>
  <c r="AY203" i="1"/>
  <c r="AA221" i="1"/>
  <c r="AF147" i="1"/>
  <c r="BD413" i="1"/>
  <c r="BJ413" i="1"/>
  <c r="Z392" i="1"/>
  <c r="X392" i="1"/>
  <c r="CI392" i="1" s="1"/>
  <c r="DF392" i="1" s="1"/>
  <c r="CI182" i="1"/>
  <c r="Z182" i="1"/>
  <c r="AX331" i="1"/>
  <c r="Z403" i="1"/>
  <c r="X403" i="1"/>
  <c r="CI403" i="1" s="1"/>
  <c r="Z119" i="1"/>
  <c r="CI119" i="1"/>
  <c r="AX342" i="1"/>
  <c r="FT326" i="1"/>
  <c r="BR177" i="1"/>
  <c r="FT177" i="1" s="1"/>
  <c r="BR387" i="1"/>
  <c r="BX447" i="1"/>
  <c r="BX517" i="1" s="1"/>
  <c r="FI344" i="1"/>
  <c r="FI405" i="1"/>
  <c r="BJ212" i="1"/>
  <c r="BK205" i="1"/>
  <c r="BK415" i="1"/>
  <c r="FA334" i="1"/>
  <c r="AY185" i="1"/>
  <c r="FA185" i="1" s="1"/>
  <c r="AZ106" i="1"/>
  <c r="Z408" i="1"/>
  <c r="X408" i="1"/>
  <c r="CM347" i="1"/>
  <c r="DJ347" i="1" s="1"/>
  <c r="B27" i="74"/>
  <c r="CL347" i="1"/>
  <c r="DI347" i="1" s="1"/>
  <c r="D286" i="45"/>
  <c r="AU347" i="1"/>
  <c r="CN347" i="1"/>
  <c r="DK347" i="1" s="1"/>
  <c r="X124" i="1"/>
  <c r="X198" i="1"/>
  <c r="CS347" i="1"/>
  <c r="DP347" i="1" s="1"/>
  <c r="CX347" i="1"/>
  <c r="DU347" i="1" s="1"/>
  <c r="CY347" i="1"/>
  <c r="DV347" i="1" s="1"/>
  <c r="CZ347" i="1"/>
  <c r="DW347" i="1" s="1"/>
  <c r="CP347" i="1"/>
  <c r="DM347" i="1" s="1"/>
  <c r="CU347" i="1"/>
  <c r="DR347" i="1" s="1"/>
  <c r="DA347" i="1"/>
  <c r="DX347" i="1" s="1"/>
  <c r="CJ347" i="1"/>
  <c r="DG347" i="1" s="1"/>
  <c r="CR347" i="1"/>
  <c r="DO347" i="1" s="1"/>
  <c r="CO347" i="1"/>
  <c r="DL347" i="1" s="1"/>
  <c r="CT347" i="1"/>
  <c r="DQ347" i="1" s="1"/>
  <c r="CK347" i="1"/>
  <c r="DH347" i="1" s="1"/>
  <c r="DB347" i="1"/>
  <c r="DY347" i="1" s="1"/>
  <c r="CW347" i="1"/>
  <c r="DT347" i="1" s="1"/>
  <c r="DC347" i="1"/>
  <c r="DZ347" i="1" s="1"/>
  <c r="CQ347" i="1"/>
  <c r="DN347" i="1" s="1"/>
  <c r="CV347" i="1"/>
  <c r="DS347" i="1" s="1"/>
  <c r="FI326" i="1"/>
  <c r="BJ178" i="1"/>
  <c r="BK136" i="1"/>
  <c r="BK210" i="1"/>
  <c r="FP405" i="1"/>
  <c r="CM454" i="1"/>
  <c r="FK351" i="1"/>
  <c r="BI202" i="1"/>
  <c r="CK454" i="1" s="1"/>
  <c r="BM128" i="1"/>
  <c r="BJ454" i="1"/>
  <c r="FG351" i="1"/>
  <c r="FG412" i="1"/>
  <c r="BE128" i="1"/>
  <c r="BM108" i="1"/>
  <c r="FO108" i="1" s="1"/>
  <c r="BR200" i="1"/>
  <c r="FI349" i="1"/>
  <c r="BX452" i="1"/>
  <c r="BX522" i="1" s="1"/>
  <c r="BL108" i="1"/>
  <c r="BL193" i="1"/>
  <c r="AS147" i="1"/>
  <c r="BL177" i="1"/>
  <c r="BL103" i="1"/>
  <c r="BM104" i="1"/>
  <c r="FO104" i="1" s="1"/>
  <c r="Z121" i="1"/>
  <c r="Z195" i="1"/>
  <c r="CI344" i="1"/>
  <c r="DF344" i="1" s="1"/>
  <c r="D283" i="45"/>
  <c r="CM344" i="1"/>
  <c r="DJ344" i="1" s="1"/>
  <c r="AU344" i="1"/>
  <c r="CL344" i="1"/>
  <c r="DI344" i="1" s="1"/>
  <c r="CN344" i="1"/>
  <c r="DK344" i="1" s="1"/>
  <c r="B24" i="74"/>
  <c r="X121" i="1"/>
  <c r="CI121" i="1" s="1"/>
  <c r="X195" i="1"/>
  <c r="CK344" i="1"/>
  <c r="DH344" i="1" s="1"/>
  <c r="CU344" i="1"/>
  <c r="DR344" i="1" s="1"/>
  <c r="CX344" i="1"/>
  <c r="DU344" i="1" s="1"/>
  <c r="CQ344" i="1"/>
  <c r="DN344" i="1" s="1"/>
  <c r="CZ344" i="1"/>
  <c r="DW344" i="1" s="1"/>
  <c r="DA344" i="1"/>
  <c r="DX344" i="1" s="1"/>
  <c r="CO344" i="1"/>
  <c r="DL344" i="1" s="1"/>
  <c r="CW344" i="1"/>
  <c r="DT344" i="1" s="1"/>
  <c r="CY344" i="1"/>
  <c r="DV344" i="1" s="1"/>
  <c r="DB344" i="1"/>
  <c r="DY344" i="1" s="1"/>
  <c r="CS344" i="1"/>
  <c r="DP344" i="1" s="1"/>
  <c r="CT344" i="1"/>
  <c r="DQ344" i="1" s="1"/>
  <c r="CJ344" i="1"/>
  <c r="DG344" i="1" s="1"/>
  <c r="CV344" i="1"/>
  <c r="DS344" i="1" s="1"/>
  <c r="DC344" i="1"/>
  <c r="DZ344" i="1" s="1"/>
  <c r="CP344" i="1"/>
  <c r="DM344" i="1" s="1"/>
  <c r="CR344" i="1"/>
  <c r="DO344" i="1" s="1"/>
  <c r="EK465" i="1"/>
  <c r="FR362" i="1"/>
  <c r="BQ197" i="1"/>
  <c r="BQ363" i="1"/>
  <c r="BQ424" i="1"/>
  <c r="BK124" i="1"/>
  <c r="BK408" i="1"/>
  <c r="AR431" i="1"/>
  <c r="FG359" i="1"/>
  <c r="BJ462" i="1"/>
  <c r="BE210" i="1"/>
  <c r="BK138" i="1"/>
  <c r="BK422" i="1"/>
  <c r="S459" i="1"/>
  <c r="FA356" i="1"/>
  <c r="AY207" i="1"/>
  <c r="BL196" i="1"/>
  <c r="EC460" i="1"/>
  <c r="FQ357" i="1"/>
  <c r="BO208" i="1"/>
  <c r="BH419" i="1"/>
  <c r="FJ419" i="1" s="1"/>
  <c r="BJ105" i="1"/>
  <c r="BJ179" i="1"/>
  <c r="FL179" i="1" s="1"/>
  <c r="FK364" i="1"/>
  <c r="CM466" i="1"/>
  <c r="FK363" i="1"/>
  <c r="BI214" i="1"/>
  <c r="BL109" i="1"/>
  <c r="FN109" i="1" s="1"/>
  <c r="BQ337" i="1"/>
  <c r="FS337" i="1" s="1"/>
  <c r="BQ188" i="1"/>
  <c r="FS188" i="1" s="1"/>
  <c r="AZ358" i="1"/>
  <c r="AZ135" i="1"/>
  <c r="BF404" i="1"/>
  <c r="FI389" i="1"/>
  <c r="BG105" i="1"/>
  <c r="BJ421" i="1"/>
  <c r="BD191" i="1"/>
  <c r="BD401" i="1"/>
  <c r="BH411" i="1"/>
  <c r="FJ411" i="1" s="1"/>
  <c r="FN391" i="1"/>
  <c r="BL107" i="1"/>
  <c r="Z215" i="1"/>
  <c r="CI215" i="1"/>
  <c r="CI364" i="1"/>
  <c r="DF364" i="1" s="1"/>
  <c r="AX364" i="1"/>
  <c r="BM212" i="1"/>
  <c r="EK527" i="1"/>
  <c r="BH390" i="1"/>
  <c r="FJ390" i="1" s="1"/>
  <c r="BL197" i="1"/>
  <c r="BL140" i="1"/>
  <c r="BQ357" i="1"/>
  <c r="BQ418" i="1"/>
  <c r="FS418" i="1" s="1"/>
  <c r="BL135" i="1"/>
  <c r="Z137" i="1"/>
  <c r="CI137" i="1"/>
  <c r="Z211" i="1"/>
  <c r="CI211" i="1"/>
  <c r="AX360" i="1"/>
  <c r="BR401" i="1"/>
  <c r="BK140" i="1"/>
  <c r="AZ360" i="1"/>
  <c r="AZ421" i="1"/>
  <c r="BL113" i="1"/>
  <c r="BD418" i="1"/>
  <c r="BI179" i="1"/>
  <c r="FN421" i="1"/>
  <c r="FA141" i="1"/>
  <c r="P467" i="1"/>
  <c r="Z333" i="1"/>
  <c r="AX333" i="1" s="1"/>
  <c r="X333" i="1"/>
  <c r="CI333" i="1" s="1"/>
  <c r="DF333" i="1" s="1"/>
  <c r="C110" i="1"/>
  <c r="C184" i="1"/>
  <c r="C394" i="1"/>
  <c r="BO181" i="1"/>
  <c r="BO107" i="1"/>
  <c r="FG364" i="1"/>
  <c r="BJ467" i="1"/>
  <c r="FG425" i="1"/>
  <c r="Z113" i="1"/>
  <c r="AU336" i="1"/>
  <c r="CM336" i="1"/>
  <c r="CN336" i="1"/>
  <c r="CL336" i="1"/>
  <c r="B16" i="74"/>
  <c r="D275" i="45"/>
  <c r="X187" i="1"/>
  <c r="CI187" i="1" s="1"/>
  <c r="X113" i="1"/>
  <c r="DC336" i="1"/>
  <c r="CU336" i="1"/>
  <c r="CP336" i="1"/>
  <c r="CT336" i="1"/>
  <c r="CV336" i="1"/>
  <c r="CR336" i="1"/>
  <c r="DA336" i="1"/>
  <c r="CJ336" i="1"/>
  <c r="CQ336" i="1"/>
  <c r="CK336" i="1"/>
  <c r="CY336" i="1"/>
  <c r="CZ336" i="1"/>
  <c r="CX336" i="1"/>
  <c r="DB336" i="1"/>
  <c r="CO336" i="1"/>
  <c r="CS336" i="1"/>
  <c r="CW336" i="1"/>
  <c r="BJ202" i="1"/>
  <c r="BJ128" i="1"/>
  <c r="AP221" i="1"/>
  <c r="BN203" i="1"/>
  <c r="BQ351" i="1"/>
  <c r="BQ412" i="1"/>
  <c r="FS412" i="1" s="1"/>
  <c r="FR351" i="1"/>
  <c r="EK454" i="1"/>
  <c r="BP412" i="1"/>
  <c r="BP413" i="1"/>
  <c r="EC445" i="1"/>
  <c r="EC515" i="1" s="1"/>
  <c r="AH221" i="1"/>
  <c r="BF203" i="1"/>
  <c r="BN103" i="1"/>
  <c r="BO388" i="1"/>
  <c r="AZ344" i="1"/>
  <c r="AZ121" i="1"/>
  <c r="BO180" i="1"/>
  <c r="FQ180" i="1" s="1"/>
  <c r="BQ469" i="1"/>
  <c r="FH366" i="1"/>
  <c r="BF143" i="1"/>
  <c r="BF217" i="1"/>
  <c r="BG186" i="1"/>
  <c r="BM347" i="1"/>
  <c r="BM198" i="1"/>
  <c r="BM124" i="1"/>
  <c r="AT146" i="1"/>
  <c r="BR144" i="1" s="1"/>
  <c r="EW470" i="1" s="1"/>
  <c r="AY313" i="1"/>
  <c r="AY321" i="1"/>
  <c r="AY323" i="1"/>
  <c r="AY309" i="1"/>
  <c r="AY322" i="1"/>
  <c r="AY324" i="1"/>
  <c r="AY314" i="1"/>
  <c r="FA314" i="1" s="1"/>
  <c r="AY307" i="1"/>
  <c r="AY308" i="1"/>
  <c r="AY319" i="1"/>
  <c r="AY316" i="1"/>
  <c r="AY311" i="1"/>
  <c r="AY317" i="1"/>
  <c r="FA317" i="1" s="1"/>
  <c r="AY310" i="1"/>
  <c r="FA310" i="1" s="1"/>
  <c r="AY305" i="1"/>
  <c r="AY306" i="1"/>
  <c r="AY325" i="1"/>
  <c r="AY315" i="1"/>
  <c r="AY318" i="1"/>
  <c r="FA318" i="1" s="1"/>
  <c r="AY312" i="1"/>
  <c r="FA312" i="1" s="1"/>
  <c r="AY320" i="1"/>
  <c r="AY118" i="1"/>
  <c r="FA119" i="1" s="1"/>
  <c r="AY96" i="1"/>
  <c r="AY88" i="1"/>
  <c r="AY102" i="1"/>
  <c r="AY101" i="1"/>
  <c r="AY89" i="1"/>
  <c r="AY99" i="1"/>
  <c r="AY90" i="1"/>
  <c r="FA90" i="1" s="1"/>
  <c r="AY95" i="1"/>
  <c r="AY82" i="1"/>
  <c r="AY83" i="1"/>
  <c r="AY91" i="1"/>
  <c r="FA91" i="1" s="1"/>
  <c r="AY92" i="1"/>
  <c r="AY97" i="1"/>
  <c r="FA97" i="1" s="1"/>
  <c r="AY87" i="1"/>
  <c r="AY84" i="1"/>
  <c r="AY85" i="1"/>
  <c r="AY98" i="1"/>
  <c r="FA98" i="1" s="1"/>
  <c r="AY94" i="1"/>
  <c r="AY100" i="1"/>
  <c r="AY386" i="1"/>
  <c r="AY86" i="1"/>
  <c r="AY93" i="1"/>
  <c r="FA93" i="1" s="1"/>
  <c r="AA431" i="1"/>
  <c r="FL344" i="1"/>
  <c r="CT447" i="1"/>
  <c r="BJ121" i="1"/>
  <c r="BJ195" i="1"/>
  <c r="BO401" i="1"/>
  <c r="FR353" i="1"/>
  <c r="EK456" i="1"/>
  <c r="EK526" i="1" s="1"/>
  <c r="BM199" i="1"/>
  <c r="EC454" i="1"/>
  <c r="EC524" i="1" s="1"/>
  <c r="BO202" i="1"/>
  <c r="AZ412" i="1"/>
  <c r="FG341" i="1"/>
  <c r="BE370" i="1"/>
  <c r="FK327" i="1"/>
  <c r="BI178" i="1"/>
  <c r="BL210" i="1"/>
  <c r="BQ354" i="1"/>
  <c r="BQ205" i="1"/>
  <c r="DF354" i="1"/>
  <c r="CN354" i="1"/>
  <c r="DK354" i="1" s="1"/>
  <c r="AU354" i="1"/>
  <c r="B34" i="74"/>
  <c r="D293" i="45"/>
  <c r="CL354" i="1"/>
  <c r="DI354" i="1" s="1"/>
  <c r="CM354" i="1"/>
  <c r="DJ354" i="1" s="1"/>
  <c r="X131" i="1"/>
  <c r="X205" i="1"/>
  <c r="CR354" i="1"/>
  <c r="DO354" i="1" s="1"/>
  <c r="DB354" i="1"/>
  <c r="DY354" i="1" s="1"/>
  <c r="CU354" i="1"/>
  <c r="DR354" i="1" s="1"/>
  <c r="CS354" i="1"/>
  <c r="DP354" i="1" s="1"/>
  <c r="DC354" i="1"/>
  <c r="DZ354" i="1" s="1"/>
  <c r="CP354" i="1"/>
  <c r="DM354" i="1" s="1"/>
  <c r="CY354" i="1"/>
  <c r="DV354" i="1" s="1"/>
  <c r="CW354" i="1"/>
  <c r="DT354" i="1" s="1"/>
  <c r="CK354" i="1"/>
  <c r="DH354" i="1" s="1"/>
  <c r="CX354" i="1"/>
  <c r="DU354" i="1" s="1"/>
  <c r="CQ354" i="1"/>
  <c r="DN354" i="1" s="1"/>
  <c r="CZ354" i="1"/>
  <c r="DW354" i="1" s="1"/>
  <c r="CT354" i="1"/>
  <c r="DQ354" i="1" s="1"/>
  <c r="CJ354" i="1"/>
  <c r="DG354" i="1" s="1"/>
  <c r="CO354" i="1"/>
  <c r="DL354" i="1" s="1"/>
  <c r="CV354" i="1"/>
  <c r="DS354" i="1" s="1"/>
  <c r="DA354" i="1"/>
  <c r="DX354" i="1" s="1"/>
  <c r="BD416" i="1"/>
  <c r="FF416" i="1" s="1"/>
  <c r="FK329" i="1"/>
  <c r="FN423" i="1"/>
  <c r="BQ335" i="1"/>
  <c r="BQ396" i="1"/>
  <c r="Z112" i="1"/>
  <c r="DF335" i="1"/>
  <c r="CN335" i="1"/>
  <c r="B15" i="74"/>
  <c r="CL335" i="1"/>
  <c r="CM335" i="1"/>
  <c r="D274" i="45"/>
  <c r="AU335" i="1"/>
  <c r="X112" i="1"/>
  <c r="CI112" i="1" s="1"/>
  <c r="X186" i="1"/>
  <c r="DB335" i="1"/>
  <c r="CK335" i="1"/>
  <c r="CQ335" i="1"/>
  <c r="CS335" i="1"/>
  <c r="CZ335" i="1"/>
  <c r="CJ335" i="1"/>
  <c r="CV335" i="1"/>
  <c r="CP335" i="1"/>
  <c r="CR335" i="1"/>
  <c r="CU335" i="1"/>
  <c r="CW335" i="1"/>
  <c r="CX335" i="1"/>
  <c r="CT335" i="1"/>
  <c r="DC335" i="1"/>
  <c r="CO335" i="1"/>
  <c r="CY335" i="1"/>
  <c r="DA335" i="1"/>
  <c r="BM193" i="1"/>
  <c r="FN323" i="1"/>
  <c r="FN324" i="1"/>
  <c r="FN316" i="1"/>
  <c r="FN306" i="1"/>
  <c r="BP388" i="1"/>
  <c r="CI136" i="1"/>
  <c r="Z136" i="1"/>
  <c r="AX359" i="1"/>
  <c r="FH344" i="1"/>
  <c r="BQ447" i="1"/>
  <c r="BQ517" i="1" s="1"/>
  <c r="BF405" i="1"/>
  <c r="FH405" i="1" s="1"/>
  <c r="DV459" i="1"/>
  <c r="DV529" i="1" s="1"/>
  <c r="AZ362" i="1"/>
  <c r="FB363" i="1" s="1"/>
  <c r="BC448" i="1"/>
  <c r="FF345" i="1"/>
  <c r="BD406" i="1"/>
  <c r="FF406" i="1" s="1"/>
  <c r="BD196" i="1"/>
  <c r="AZ406" i="1"/>
  <c r="CT468" i="1"/>
  <c r="FL365" i="1"/>
  <c r="BJ216" i="1"/>
  <c r="FF337" i="1"/>
  <c r="BD398" i="1"/>
  <c r="BL110" i="1"/>
  <c r="FN110" i="1" s="1"/>
  <c r="FJ332" i="1"/>
  <c r="BL134" i="1"/>
  <c r="BL208" i="1"/>
  <c r="AY209" i="1"/>
  <c r="BP394" i="1"/>
  <c r="BF181" i="1"/>
  <c r="FH181" i="1" s="1"/>
  <c r="AY343" i="1"/>
  <c r="AY120" i="1"/>
  <c r="AY194" i="1"/>
  <c r="FL339" i="1"/>
  <c r="BJ116" i="1"/>
  <c r="BJ190" i="1"/>
  <c r="FL190" i="1" s="1"/>
  <c r="FP394" i="1"/>
  <c r="CM464" i="1"/>
  <c r="FK361" i="1"/>
  <c r="BI212" i="1"/>
  <c r="BL131" i="1"/>
  <c r="BQ334" i="1"/>
  <c r="BQ185" i="1"/>
  <c r="Z395" i="1"/>
  <c r="X395" i="1"/>
  <c r="CL334" i="1"/>
  <c r="CM334" i="1"/>
  <c r="D273" i="45"/>
  <c r="CN334" i="1"/>
  <c r="AU334" i="1"/>
  <c r="B14" i="74"/>
  <c r="X111" i="1"/>
  <c r="X185" i="1"/>
  <c r="DB334" i="1"/>
  <c r="CU334" i="1"/>
  <c r="CO334" i="1"/>
  <c r="CV334" i="1"/>
  <c r="DA334" i="1"/>
  <c r="CR334" i="1"/>
  <c r="CT334" i="1"/>
  <c r="DC334" i="1"/>
  <c r="CK334" i="1"/>
  <c r="CP334" i="1"/>
  <c r="CY334" i="1"/>
  <c r="CS334" i="1"/>
  <c r="CZ334" i="1"/>
  <c r="CX334" i="1"/>
  <c r="CQ334" i="1"/>
  <c r="CJ334" i="1"/>
  <c r="CW334" i="1"/>
  <c r="AX334" i="1"/>
  <c r="EZ334" i="1" s="1"/>
  <c r="BD106" i="1"/>
  <c r="CM469" i="1"/>
  <c r="FK366" i="1"/>
  <c r="BI217" i="1"/>
  <c r="BL112" i="1"/>
  <c r="CE466" i="1"/>
  <c r="FJ363" i="1"/>
  <c r="BH424" i="1"/>
  <c r="FJ424" i="1" s="1"/>
  <c r="BI183" i="1"/>
  <c r="FK183" i="1" s="1"/>
  <c r="BL216" i="1"/>
  <c r="BL426" i="1"/>
  <c r="BM208" i="1"/>
  <c r="BK188" i="1"/>
  <c r="BK114" i="1"/>
  <c r="AY401" i="1"/>
  <c r="BJ183" i="1"/>
  <c r="BJ393" i="1"/>
  <c r="BL389" i="1"/>
  <c r="FN389" i="1" s="1"/>
  <c r="BL105" i="1"/>
  <c r="FN105" i="1" s="1"/>
  <c r="FO398" i="1"/>
  <c r="BQ358" i="1"/>
  <c r="BQ209" i="1"/>
  <c r="BD404" i="1"/>
  <c r="BJ114" i="1"/>
  <c r="FP400" i="1"/>
  <c r="BH391" i="1"/>
  <c r="BK191" i="1"/>
  <c r="BQ348" i="1"/>
  <c r="BG204" i="1"/>
  <c r="FL331" i="1"/>
  <c r="BJ182" i="1"/>
  <c r="BL130" i="1"/>
  <c r="BK371" i="1"/>
  <c r="FM352" i="1"/>
  <c r="DA455" i="1"/>
  <c r="BJ119" i="1"/>
  <c r="BX444" i="1"/>
  <c r="BX514" i="1" s="1"/>
  <c r="BK388" i="1"/>
  <c r="BK178" i="1"/>
  <c r="BN136" i="1"/>
  <c r="AY361" i="1"/>
  <c r="AY422" i="1"/>
  <c r="AY212" i="1"/>
  <c r="BJ111" i="1"/>
  <c r="BJ185" i="1"/>
  <c r="AZ335" i="1"/>
  <c r="FB336" i="1" s="1"/>
  <c r="BN370" i="1"/>
  <c r="DV444" i="1"/>
  <c r="DV514" i="1" s="1"/>
  <c r="BR388" i="1"/>
  <c r="FT388" i="1" s="1"/>
  <c r="AY104" i="1"/>
  <c r="FA104" i="1" s="1"/>
  <c r="BE339" i="1"/>
  <c r="FG339" i="1" s="1"/>
  <c r="BE400" i="1"/>
  <c r="Z398" i="1"/>
  <c r="X398" i="1"/>
  <c r="CI398" i="1" s="1"/>
  <c r="DF398" i="1" s="1"/>
  <c r="DF337" i="1"/>
  <c r="AU337" i="1"/>
  <c r="D276" i="45"/>
  <c r="CM337" i="1"/>
  <c r="DJ337" i="1" s="1"/>
  <c r="CN337" i="1"/>
  <c r="DK337" i="1" s="1"/>
  <c r="B17" i="74"/>
  <c r="CL337" i="1"/>
  <c r="DI337" i="1" s="1"/>
  <c r="X188" i="1"/>
  <c r="X114" i="1"/>
  <c r="CO337" i="1"/>
  <c r="DL337" i="1" s="1"/>
  <c r="CV337" i="1"/>
  <c r="DS337" i="1" s="1"/>
  <c r="CU337" i="1"/>
  <c r="DR337" i="1" s="1"/>
  <c r="CJ337" i="1"/>
  <c r="DG337" i="1" s="1"/>
  <c r="CR337" i="1"/>
  <c r="DO337" i="1" s="1"/>
  <c r="CK337" i="1"/>
  <c r="DH337" i="1" s="1"/>
  <c r="CT337" i="1"/>
  <c r="DQ337" i="1" s="1"/>
  <c r="DA337" i="1"/>
  <c r="DX337" i="1" s="1"/>
  <c r="DC337" i="1"/>
  <c r="DZ337" i="1" s="1"/>
  <c r="CZ337" i="1"/>
  <c r="DW337" i="1" s="1"/>
  <c r="CS337" i="1"/>
  <c r="DP337" i="1" s="1"/>
  <c r="CQ337" i="1"/>
  <c r="DN337" i="1" s="1"/>
  <c r="CX337" i="1"/>
  <c r="DU337" i="1" s="1"/>
  <c r="CP337" i="1"/>
  <c r="DM337" i="1" s="1"/>
  <c r="DB337" i="1"/>
  <c r="DY337" i="1" s="1"/>
  <c r="CW337" i="1"/>
  <c r="DT337" i="1" s="1"/>
  <c r="CY337" i="1"/>
  <c r="DV337" i="1" s="1"/>
  <c r="BN204" i="1"/>
  <c r="FH349" i="1"/>
  <c r="BQ452" i="1"/>
  <c r="BQ522" i="1" s="1"/>
  <c r="BF200" i="1"/>
  <c r="BF410" i="1"/>
  <c r="BQ204" i="1"/>
  <c r="BN349" i="1"/>
  <c r="BN410" i="1"/>
  <c r="FP410" i="1" s="1"/>
  <c r="AY414" i="1"/>
  <c r="AG221" i="1"/>
  <c r="BE413" i="1"/>
  <c r="FG413" i="1" s="1"/>
  <c r="BP410" i="1"/>
  <c r="BN347" i="1"/>
  <c r="BN408" i="1"/>
  <c r="FP408" i="1" s="1"/>
  <c r="BN198" i="1"/>
  <c r="AS146" i="1"/>
  <c r="BQ127" i="1" s="1"/>
  <c r="Z192" i="1"/>
  <c r="CI370" i="1"/>
  <c r="DF341" i="1"/>
  <c r="CM341" i="1"/>
  <c r="AU341" i="1"/>
  <c r="CL341" i="1"/>
  <c r="H12" i="70"/>
  <c r="B21" i="74"/>
  <c r="D280" i="45"/>
  <c r="CN341" i="1"/>
  <c r="X370" i="1"/>
  <c r="GK367" i="1" s="1"/>
  <c r="CB367" i="1" s="1"/>
  <c r="X192" i="1"/>
  <c r="X118" i="1"/>
  <c r="CJ341" i="1"/>
  <c r="CP341" i="1"/>
  <c r="CW341" i="1"/>
  <c r="CR341" i="1"/>
  <c r="CY341" i="1"/>
  <c r="CS341" i="1"/>
  <c r="CO341" i="1"/>
  <c r="CZ341" i="1"/>
  <c r="CQ341" i="1"/>
  <c r="CT341" i="1"/>
  <c r="DA341" i="1"/>
  <c r="CV341" i="1"/>
  <c r="DC341" i="1"/>
  <c r="DB341" i="1"/>
  <c r="CK341" i="1"/>
  <c r="CU341" i="1"/>
  <c r="CX341" i="1"/>
  <c r="CE462" i="1"/>
  <c r="FJ359" i="1"/>
  <c r="BL138" i="1"/>
  <c r="BL212" i="1"/>
  <c r="DF464" i="1" s="1"/>
  <c r="BM205" i="1"/>
  <c r="FF334" i="1"/>
  <c r="BD185" i="1"/>
  <c r="BN345" i="1"/>
  <c r="BN406" i="1"/>
  <c r="FP406" i="1" s="1"/>
  <c r="BH403" i="1"/>
  <c r="FJ403" i="1" s="1"/>
  <c r="BK199" i="1"/>
  <c r="AZ124" i="1"/>
  <c r="FJ321" i="1"/>
  <c r="FJ317" i="1"/>
  <c r="FJ310" i="1"/>
  <c r="FJ311" i="1"/>
  <c r="CE444" i="1"/>
  <c r="BH370" i="1"/>
  <c r="FJ341" i="1"/>
  <c r="AJ220" i="1"/>
  <c r="BH218" i="1" s="1"/>
  <c r="CC470" i="1" s="1"/>
  <c r="AJ146" i="1"/>
  <c r="BH138" i="1" s="1"/>
  <c r="BI177" i="1"/>
  <c r="FR344" i="1"/>
  <c r="EK447" i="1"/>
  <c r="CM447" i="1"/>
  <c r="BP405" i="1"/>
  <c r="AY121" i="1"/>
  <c r="BG355" i="1"/>
  <c r="BG132" i="1"/>
  <c r="BG206" i="1"/>
  <c r="BJ133" i="1"/>
  <c r="EC465" i="1"/>
  <c r="EC535" i="1" s="1"/>
  <c r="BO213" i="1"/>
  <c r="BR407" i="1"/>
  <c r="FT407" i="1" s="1"/>
  <c r="FH335" i="1"/>
  <c r="BF186" i="1"/>
  <c r="FH186" i="1" s="1"/>
  <c r="BF112" i="1"/>
  <c r="FT363" i="1"/>
  <c r="BR214" i="1"/>
  <c r="AY424" i="1"/>
  <c r="BE357" i="1"/>
  <c r="BG120" i="1"/>
  <c r="BN350" i="1"/>
  <c r="BN201" i="1"/>
  <c r="BN127" i="1"/>
  <c r="DS453" i="1" s="1"/>
  <c r="BD141" i="1"/>
  <c r="Z214" i="1"/>
  <c r="CI214" i="1"/>
  <c r="AX363" i="1"/>
  <c r="FF332" i="1"/>
  <c r="BD183" i="1"/>
  <c r="FF183" i="1" s="1"/>
  <c r="BD393" i="1"/>
  <c r="BE142" i="1"/>
  <c r="FQ360" i="1"/>
  <c r="EC463" i="1"/>
  <c r="BO421" i="1"/>
  <c r="BO211" i="1"/>
  <c r="BJ399" i="1"/>
  <c r="BR201" i="1"/>
  <c r="BK135" i="1"/>
  <c r="BK209" i="1"/>
  <c r="BN120" i="1"/>
  <c r="AY360" i="1"/>
  <c r="AY211" i="1"/>
  <c r="AY137" i="1"/>
  <c r="FL337" i="1"/>
  <c r="FL336" i="1"/>
  <c r="BJ187" i="1"/>
  <c r="FL187" i="1" s="1"/>
  <c r="BJ113" i="1"/>
  <c r="FL113" i="1" s="1"/>
  <c r="BN425" i="1"/>
  <c r="FP425" i="1" s="1"/>
  <c r="BP390" i="1"/>
  <c r="BQ213" i="1"/>
  <c r="Z423" i="1"/>
  <c r="X423" i="1"/>
  <c r="D301" i="45"/>
  <c r="AU362" i="1"/>
  <c r="B42" i="74"/>
  <c r="CL362" i="1"/>
  <c r="DI362" i="1" s="1"/>
  <c r="CN362" i="1"/>
  <c r="DK362" i="1" s="1"/>
  <c r="CM362" i="1"/>
  <c r="DJ362" i="1" s="1"/>
  <c r="X139" i="1"/>
  <c r="CI139" i="1" s="1"/>
  <c r="X213" i="1"/>
  <c r="CJ362" i="1"/>
  <c r="DG362" i="1" s="1"/>
  <c r="CK362" i="1"/>
  <c r="DH362" i="1" s="1"/>
  <c r="CP362" i="1"/>
  <c r="DM362" i="1" s="1"/>
  <c r="CY362" i="1"/>
  <c r="DV362" i="1" s="1"/>
  <c r="CS362" i="1"/>
  <c r="DP362" i="1" s="1"/>
  <c r="CZ362" i="1"/>
  <c r="DW362" i="1" s="1"/>
  <c r="CO362" i="1"/>
  <c r="DL362" i="1" s="1"/>
  <c r="CV362" i="1"/>
  <c r="DS362" i="1" s="1"/>
  <c r="CX362" i="1"/>
  <c r="DU362" i="1" s="1"/>
  <c r="CR362" i="1"/>
  <c r="DO362" i="1" s="1"/>
  <c r="CT362" i="1"/>
  <c r="DQ362" i="1" s="1"/>
  <c r="DC362" i="1"/>
  <c r="DZ362" i="1" s="1"/>
  <c r="CW362" i="1"/>
  <c r="DT362" i="1" s="1"/>
  <c r="DB362" i="1"/>
  <c r="DY362" i="1" s="1"/>
  <c r="CU362" i="1"/>
  <c r="DR362" i="1" s="1"/>
  <c r="CQ362" i="1"/>
  <c r="DN362" i="1" s="1"/>
  <c r="DA362" i="1"/>
  <c r="DX362" i="1" s="1"/>
  <c r="FJ335" i="1"/>
  <c r="BH396" i="1"/>
  <c r="FJ396" i="1" s="1"/>
  <c r="BQ196" i="1"/>
  <c r="Z196" i="1"/>
  <c r="DF345" i="1"/>
  <c r="AU345" i="1"/>
  <c r="CN345" i="1"/>
  <c r="DK345" i="1" s="1"/>
  <c r="B25" i="74"/>
  <c r="CM345" i="1"/>
  <c r="DJ345" i="1" s="1"/>
  <c r="CL345" i="1"/>
  <c r="DI345" i="1" s="1"/>
  <c r="D284" i="45"/>
  <c r="X122" i="1"/>
  <c r="X196" i="1"/>
  <c r="CJ345" i="1"/>
  <c r="DG345" i="1" s="1"/>
  <c r="CO345" i="1"/>
  <c r="DL345" i="1" s="1"/>
  <c r="CS345" i="1"/>
  <c r="DP345" i="1" s="1"/>
  <c r="CY345" i="1"/>
  <c r="DV345" i="1" s="1"/>
  <c r="CQ345" i="1"/>
  <c r="DN345" i="1" s="1"/>
  <c r="CX345" i="1"/>
  <c r="DU345" i="1" s="1"/>
  <c r="CW345" i="1"/>
  <c r="DT345" i="1" s="1"/>
  <c r="DA345" i="1"/>
  <c r="DX345" i="1" s="1"/>
  <c r="CK345" i="1"/>
  <c r="DH345" i="1" s="1"/>
  <c r="CP345" i="1"/>
  <c r="DM345" i="1" s="1"/>
  <c r="CZ345" i="1"/>
  <c r="DW345" i="1" s="1"/>
  <c r="DB345" i="1"/>
  <c r="DY345" i="1" s="1"/>
  <c r="DC345" i="1"/>
  <c r="DZ345" i="1" s="1"/>
  <c r="CV345" i="1"/>
  <c r="DS345" i="1" s="1"/>
  <c r="CU345" i="1"/>
  <c r="DR345" i="1" s="1"/>
  <c r="CR345" i="1"/>
  <c r="DO345" i="1" s="1"/>
  <c r="CT345" i="1"/>
  <c r="DQ345" i="1" s="1"/>
  <c r="BH426" i="1"/>
  <c r="FJ426" i="1" s="1"/>
  <c r="BI208" i="1"/>
  <c r="BK404" i="1"/>
  <c r="BK194" i="1"/>
  <c r="BQ211" i="1"/>
  <c r="BN189" i="1"/>
  <c r="BD110" i="1"/>
  <c r="BL215" i="1"/>
  <c r="BL141" i="1"/>
  <c r="AZ424" i="1"/>
  <c r="CT460" i="1"/>
  <c r="FL357" i="1"/>
  <c r="BJ134" i="1"/>
  <c r="BJ418" i="1"/>
  <c r="BQ194" i="1"/>
  <c r="FJ333" i="1"/>
  <c r="BH184" i="1"/>
  <c r="BH394" i="1"/>
  <c r="FJ394" i="1" s="1"/>
  <c r="BM135" i="1"/>
  <c r="BM209" i="1"/>
  <c r="Z179" i="1"/>
  <c r="Z105" i="1"/>
  <c r="CI328" i="1"/>
  <c r="DF328" i="1" s="1"/>
  <c r="AU328" i="1"/>
  <c r="CM328" i="1"/>
  <c r="DJ328" i="1" s="1"/>
  <c r="B8" i="74"/>
  <c r="CN328" i="1"/>
  <c r="DK328" i="1" s="1"/>
  <c r="CL328" i="1"/>
  <c r="DI328" i="1" s="1"/>
  <c r="D267" i="45"/>
  <c r="X105" i="1"/>
  <c r="X179" i="1"/>
  <c r="CS328" i="1"/>
  <c r="DP328" i="1" s="1"/>
  <c r="CW328" i="1"/>
  <c r="DT328" i="1" s="1"/>
  <c r="CP328" i="1"/>
  <c r="DM328" i="1" s="1"/>
  <c r="CZ328" i="1"/>
  <c r="DW328" i="1" s="1"/>
  <c r="CO328" i="1"/>
  <c r="DL328" i="1" s="1"/>
  <c r="DB328" i="1"/>
  <c r="DY328" i="1" s="1"/>
  <c r="CV328" i="1"/>
  <c r="DS328" i="1" s="1"/>
  <c r="CX328" i="1"/>
  <c r="DU328" i="1" s="1"/>
  <c r="DA328" i="1"/>
  <c r="DX328" i="1" s="1"/>
  <c r="CJ328" i="1"/>
  <c r="DG328" i="1" s="1"/>
  <c r="CK328" i="1"/>
  <c r="DH328" i="1" s="1"/>
  <c r="CQ328" i="1"/>
  <c r="DN328" i="1" s="1"/>
  <c r="DC328" i="1"/>
  <c r="DZ328" i="1" s="1"/>
  <c r="CU328" i="1"/>
  <c r="DR328" i="1" s="1"/>
  <c r="CR328" i="1"/>
  <c r="DO328" i="1" s="1"/>
  <c r="CY328" i="1"/>
  <c r="DV328" i="1" s="1"/>
  <c r="CT328" i="1"/>
  <c r="DQ328" i="1" s="1"/>
  <c r="BD421" i="1"/>
  <c r="FL333" i="1"/>
  <c r="BJ184" i="1"/>
  <c r="FL184" i="1" s="1"/>
  <c r="BJ110" i="1"/>
  <c r="FL110" i="1" s="1"/>
  <c r="BN187" i="1"/>
  <c r="BR215" i="1"/>
  <c r="BR425" i="1"/>
  <c r="FT425" i="1" s="1"/>
  <c r="BE336" i="1"/>
  <c r="FG336" i="1" s="1"/>
  <c r="BE113" i="1"/>
  <c r="BE397" i="1"/>
  <c r="FG397" i="1" s="1"/>
  <c r="FK336" i="1"/>
  <c r="BI187" i="1"/>
  <c r="FK330" i="1"/>
  <c r="BI181" i="1"/>
  <c r="Z129" i="1"/>
  <c r="CI352" i="1"/>
  <c r="DF352" i="1" s="1"/>
  <c r="CN352" i="1"/>
  <c r="DK352" i="1" s="1"/>
  <c r="D291" i="45"/>
  <c r="CL352" i="1"/>
  <c r="DI352" i="1" s="1"/>
  <c r="GK352" i="1"/>
  <c r="CB352" i="1" s="1"/>
  <c r="AU352" i="1"/>
  <c r="CM352" i="1"/>
  <c r="DJ352" i="1" s="1"/>
  <c r="B32" i="74"/>
  <c r="X203" i="1"/>
  <c r="CI203" i="1" s="1"/>
  <c r="DF203" i="1" s="1"/>
  <c r="X129" i="1"/>
  <c r="CT352" i="1"/>
  <c r="DQ352" i="1" s="1"/>
  <c r="CK352" i="1"/>
  <c r="DH352" i="1" s="1"/>
  <c r="CV352" i="1"/>
  <c r="DS352" i="1" s="1"/>
  <c r="CP352" i="1"/>
  <c r="DM352" i="1" s="1"/>
  <c r="CW352" i="1"/>
  <c r="DT352" i="1" s="1"/>
  <c r="CZ352" i="1"/>
  <c r="DW352" i="1" s="1"/>
  <c r="CJ352" i="1"/>
  <c r="DG352" i="1" s="1"/>
  <c r="CU352" i="1"/>
  <c r="DR352" i="1" s="1"/>
  <c r="DB352" i="1"/>
  <c r="DY352" i="1" s="1"/>
  <c r="CY352" i="1"/>
  <c r="DV352" i="1" s="1"/>
  <c r="DA352" i="1"/>
  <c r="DX352" i="1" s="1"/>
  <c r="CQ352" i="1"/>
  <c r="DN352" i="1" s="1"/>
  <c r="CS352" i="1"/>
  <c r="DP352" i="1" s="1"/>
  <c r="CR352" i="1"/>
  <c r="DO352" i="1" s="1"/>
  <c r="DC352" i="1"/>
  <c r="DZ352" i="1" s="1"/>
  <c r="CX352" i="1"/>
  <c r="DU352" i="1" s="1"/>
  <c r="CO352" i="1"/>
  <c r="DL352" i="1" s="1"/>
  <c r="AZ339" i="1"/>
  <c r="AZ400" i="1"/>
  <c r="AZ116" i="1"/>
  <c r="BQ399" i="1"/>
  <c r="BE330" i="1"/>
  <c r="FG330" i="1" s="1"/>
  <c r="BE107" i="1"/>
  <c r="FG107" i="1" s="1"/>
  <c r="BO187" i="1"/>
  <c r="AZ337" i="1"/>
  <c r="FB337" i="1" s="1"/>
  <c r="AZ398" i="1"/>
  <c r="BK107" i="1"/>
  <c r="FM107" i="1" s="1"/>
  <c r="BM340" i="1"/>
  <c r="FO340" i="1" s="1"/>
  <c r="BM117" i="1"/>
  <c r="BG364" i="1"/>
  <c r="FI365" i="1" s="1"/>
  <c r="BG141" i="1"/>
  <c r="BG425" i="1"/>
  <c r="FI425" i="1" s="1"/>
  <c r="BK425" i="1"/>
  <c r="BQ340" i="1"/>
  <c r="FS340" i="1" s="1"/>
  <c r="BQ117" i="1"/>
  <c r="BQ401" i="1"/>
  <c r="BM189" i="1"/>
  <c r="FO189" i="1" s="1"/>
  <c r="BM333" i="1"/>
  <c r="FO333" i="1" s="1"/>
  <c r="FO394" i="1"/>
  <c r="BM184" i="1"/>
  <c r="FO184" i="1" s="1"/>
  <c r="BO399" i="1"/>
  <c r="AY351" i="1"/>
  <c r="AY412" i="1"/>
  <c r="AY202" i="1"/>
  <c r="BD130" i="1"/>
  <c r="BN351" i="1"/>
  <c r="FP352" i="1" s="1"/>
  <c r="BN128" i="1"/>
  <c r="BN412" i="1"/>
  <c r="FP412" i="1" s="1"/>
  <c r="BJ130" i="1"/>
  <c r="BM353" i="1"/>
  <c r="BM204" i="1"/>
  <c r="FO414" i="1"/>
  <c r="BE182" i="1"/>
  <c r="EC450" i="1"/>
  <c r="FQ347" i="1"/>
  <c r="AB220" i="1"/>
  <c r="AZ218" i="1" s="1"/>
  <c r="X470" i="1" s="1"/>
  <c r="FL359" i="1"/>
  <c r="CT462" i="1"/>
  <c r="BJ136" i="1"/>
  <c r="BJ210" i="1"/>
  <c r="BK405" i="1"/>
  <c r="AZ356" i="1"/>
  <c r="AZ417" i="1"/>
  <c r="AZ133" i="1"/>
  <c r="FQ335" i="1"/>
  <c r="BO186" i="1"/>
  <c r="BR196" i="1"/>
  <c r="BK119" i="1"/>
  <c r="BN403" i="1"/>
  <c r="FP403" i="1" s="1"/>
  <c r="FM326" i="1"/>
  <c r="BK387" i="1"/>
  <c r="BK177" i="1"/>
  <c r="BN388" i="1"/>
  <c r="FP388" i="1" s="1"/>
  <c r="BQ333" i="1"/>
  <c r="BQ184" i="1"/>
  <c r="BQ394" i="1"/>
  <c r="FO400" i="1"/>
  <c r="BM349" i="1"/>
  <c r="BM200" i="1"/>
  <c r="BM126" i="1"/>
  <c r="AO221" i="1"/>
  <c r="BM203" i="1"/>
  <c r="FQ332" i="1"/>
  <c r="BO182" i="1"/>
  <c r="FQ182" i="1" s="1"/>
  <c r="BQ126" i="1"/>
  <c r="BL203" i="1"/>
  <c r="AN221" i="1"/>
  <c r="BL413" i="1"/>
  <c r="AQ147" i="1"/>
  <c r="BO129" i="1"/>
  <c r="BO413" i="1"/>
  <c r="BQ108" i="1"/>
  <c r="FT342" i="1"/>
  <c r="BR403" i="1"/>
  <c r="BK200" i="1"/>
  <c r="BJ124" i="1"/>
  <c r="BJ198" i="1"/>
  <c r="FO402" i="1"/>
  <c r="FF359" i="1"/>
  <c r="BC462" i="1"/>
  <c r="BD210" i="1"/>
  <c r="BD420" i="1"/>
  <c r="FF420" i="1" s="1"/>
  <c r="BE405" i="1"/>
  <c r="FG405" i="1" s="1"/>
  <c r="FJ361" i="1"/>
  <c r="BL132" i="1"/>
  <c r="DE458" i="1" s="1"/>
  <c r="BL206" i="1"/>
  <c r="BM417" i="1"/>
  <c r="FO417" i="1" s="1"/>
  <c r="X390" i="1"/>
  <c r="Z390" i="1"/>
  <c r="CI390" i="1"/>
  <c r="Z180" i="1"/>
  <c r="AU329" i="1"/>
  <c r="CL329" i="1"/>
  <c r="DI329" i="1" s="1"/>
  <c r="CN329" i="1"/>
  <c r="DK329" i="1" s="1"/>
  <c r="D268" i="45"/>
  <c r="CM329" i="1"/>
  <c r="DJ329" i="1" s="1"/>
  <c r="B9" i="74"/>
  <c r="GK329" i="1"/>
  <c r="CB329" i="1" s="1"/>
  <c r="X180" i="1"/>
  <c r="X106" i="1"/>
  <c r="CZ329" i="1"/>
  <c r="DW329" i="1" s="1"/>
  <c r="CT329" i="1"/>
  <c r="DQ329" i="1" s="1"/>
  <c r="DC329" i="1"/>
  <c r="DZ329" i="1" s="1"/>
  <c r="DA329" i="1"/>
  <c r="DX329" i="1" s="1"/>
  <c r="CR329" i="1"/>
  <c r="DO329" i="1" s="1"/>
  <c r="CK329" i="1"/>
  <c r="DH329" i="1" s="1"/>
  <c r="CX329" i="1"/>
  <c r="DU329" i="1" s="1"/>
  <c r="CJ329" i="1"/>
  <c r="DG329" i="1" s="1"/>
  <c r="CO329" i="1"/>
  <c r="DL329" i="1" s="1"/>
  <c r="CV329" i="1"/>
  <c r="DS329" i="1" s="1"/>
  <c r="CP329" i="1"/>
  <c r="DM329" i="1" s="1"/>
  <c r="CY329" i="1"/>
  <c r="DV329" i="1" s="1"/>
  <c r="DB329" i="1"/>
  <c r="DY329" i="1" s="1"/>
  <c r="CU329" i="1"/>
  <c r="DR329" i="1" s="1"/>
  <c r="CW329" i="1"/>
  <c r="DT329" i="1" s="1"/>
  <c r="CQ329" i="1"/>
  <c r="DN329" i="1" s="1"/>
  <c r="CS329" i="1"/>
  <c r="DP329" i="1" s="1"/>
  <c r="FF362" i="1"/>
  <c r="BC465" i="1"/>
  <c r="BD423" i="1"/>
  <c r="FH345" i="1"/>
  <c r="BQ448" i="1"/>
  <c r="BQ518" i="1" s="1"/>
  <c r="BF196" i="1"/>
  <c r="BF122" i="1"/>
  <c r="BD403" i="1"/>
  <c r="BD341" i="1"/>
  <c r="FF342" i="1" s="1"/>
  <c r="FJ327" i="1"/>
  <c r="BH178" i="1"/>
  <c r="BH388" i="1"/>
  <c r="BL121" i="1"/>
  <c r="BL405" i="1"/>
  <c r="BR415" i="1"/>
  <c r="BR205" i="1"/>
  <c r="AY205" i="1"/>
  <c r="BG334" i="1"/>
  <c r="FI334" i="1" s="1"/>
  <c r="BG185" i="1"/>
  <c r="BG111" i="1"/>
  <c r="BJ390" i="1"/>
  <c r="BK213" i="1"/>
  <c r="BK423" i="1"/>
  <c r="FM423" i="1" s="1"/>
  <c r="BN197" i="1"/>
  <c r="AY335" i="1"/>
  <c r="FA335" i="1" s="1"/>
  <c r="AY186" i="1"/>
  <c r="FA186" i="1" s="1"/>
  <c r="AY112" i="1"/>
  <c r="BK122" i="1"/>
  <c r="EK461" i="1"/>
  <c r="EK531" i="1" s="1"/>
  <c r="FR358" i="1"/>
  <c r="BP419" i="1"/>
  <c r="BR389" i="1"/>
  <c r="FT389" i="1" s="1"/>
  <c r="BM424" i="1"/>
  <c r="FO425" i="1" s="1"/>
  <c r="BG360" i="1"/>
  <c r="BG421" i="1"/>
  <c r="FI421" i="1" s="1"/>
  <c r="BG137" i="1"/>
  <c r="BL190" i="1"/>
  <c r="FN190" i="1" s="1"/>
  <c r="BG358" i="1"/>
  <c r="BG209" i="1"/>
  <c r="BG135" i="1"/>
  <c r="BJ404" i="1"/>
  <c r="BK389" i="1"/>
  <c r="FM389" i="1" s="1"/>
  <c r="BK105" i="1"/>
  <c r="BN421" i="1"/>
  <c r="FP421" i="1" s="1"/>
  <c r="AY336" i="1"/>
  <c r="AY187" i="1"/>
  <c r="AY397" i="1"/>
  <c r="Z138" i="1"/>
  <c r="Z212" i="1"/>
  <c r="CI212" i="1"/>
  <c r="DF212" i="1" s="1"/>
  <c r="AX361" i="1"/>
  <c r="BE355" i="1"/>
  <c r="BE132" i="1"/>
  <c r="BE206" i="1"/>
  <c r="BH417" i="1"/>
  <c r="FJ417" i="1" s="1"/>
  <c r="BM362" i="1"/>
  <c r="BM139" i="1"/>
  <c r="BM423" i="1"/>
  <c r="FO423" i="1" s="1"/>
  <c r="BM345" i="1"/>
  <c r="BM122" i="1"/>
  <c r="BM196" i="1"/>
  <c r="X393" i="1"/>
  <c r="Z393" i="1"/>
  <c r="CI393" i="1"/>
  <c r="Z183" i="1"/>
  <c r="AU332" i="1"/>
  <c r="CN332" i="1"/>
  <c r="DK332" i="1" s="1"/>
  <c r="CM332" i="1"/>
  <c r="DJ332" i="1" s="1"/>
  <c r="D271" i="45"/>
  <c r="CL332" i="1"/>
  <c r="DI332" i="1" s="1"/>
  <c r="B12" i="74"/>
  <c r="X109" i="1"/>
  <c r="X183" i="1"/>
  <c r="CI183" i="1" s="1"/>
  <c r="DF183" i="1" s="1"/>
  <c r="CS332" i="1"/>
  <c r="DP332" i="1" s="1"/>
  <c r="CU332" i="1"/>
  <c r="DR332" i="1" s="1"/>
  <c r="CK332" i="1"/>
  <c r="DH332" i="1" s="1"/>
  <c r="CO332" i="1"/>
  <c r="DL332" i="1" s="1"/>
  <c r="CQ332" i="1"/>
  <c r="DN332" i="1" s="1"/>
  <c r="DA332" i="1"/>
  <c r="DX332" i="1" s="1"/>
  <c r="DB332" i="1"/>
  <c r="DY332" i="1" s="1"/>
  <c r="CJ332" i="1"/>
  <c r="DG332" i="1" s="1"/>
  <c r="CW332" i="1"/>
  <c r="DT332" i="1" s="1"/>
  <c r="CR332" i="1"/>
  <c r="DO332" i="1" s="1"/>
  <c r="CT332" i="1"/>
  <c r="DQ332" i="1" s="1"/>
  <c r="CP332" i="1"/>
  <c r="DM332" i="1" s="1"/>
  <c r="CZ332" i="1"/>
  <c r="DW332" i="1" s="1"/>
  <c r="DC332" i="1"/>
  <c r="DZ332" i="1" s="1"/>
  <c r="CV332" i="1"/>
  <c r="DS332" i="1" s="1"/>
  <c r="CX332" i="1"/>
  <c r="DU332" i="1" s="1"/>
  <c r="CY332" i="1"/>
  <c r="DV332" i="1" s="1"/>
  <c r="AZ343" i="1"/>
  <c r="AZ120" i="1"/>
  <c r="EC466" i="1"/>
  <c r="FQ363" i="1"/>
  <c r="BO140" i="1"/>
  <c r="BO214" i="1"/>
  <c r="BR183" i="1"/>
  <c r="FT183" i="1" s="1"/>
  <c r="AZ357" i="1"/>
  <c r="AZ418" i="1"/>
  <c r="FB418" i="1" s="1"/>
  <c r="BK211" i="1"/>
  <c r="BK137" i="1"/>
  <c r="AY115" i="1"/>
  <c r="FA115" i="1" s="1"/>
  <c r="FK358" i="1"/>
  <c r="CM461" i="1"/>
  <c r="CM531" i="1" s="1"/>
  <c r="BI209" i="1"/>
  <c r="BL404" i="1"/>
  <c r="FN404" i="1" s="1"/>
  <c r="FR340" i="1"/>
  <c r="AY394" i="1"/>
  <c r="BF113" i="1"/>
  <c r="BF397" i="1"/>
  <c r="BJ425" i="1"/>
  <c r="DF348" i="1"/>
  <c r="B28" i="74"/>
  <c r="AU348" i="1"/>
  <c r="D287" i="45"/>
  <c r="CM348" i="1"/>
  <c r="DJ348" i="1" s="1"/>
  <c r="CN348" i="1"/>
  <c r="DK348" i="1" s="1"/>
  <c r="CL348" i="1"/>
  <c r="DI348" i="1" s="1"/>
  <c r="X199" i="1"/>
  <c r="X125" i="1"/>
  <c r="CR348" i="1"/>
  <c r="DO348" i="1" s="1"/>
  <c r="DB348" i="1"/>
  <c r="DY348" i="1" s="1"/>
  <c r="CT348" i="1"/>
  <c r="DQ348" i="1" s="1"/>
  <c r="CO348" i="1"/>
  <c r="DL348" i="1" s="1"/>
  <c r="CV348" i="1"/>
  <c r="DS348" i="1" s="1"/>
  <c r="CY348" i="1"/>
  <c r="DV348" i="1" s="1"/>
  <c r="CP348" i="1"/>
  <c r="DM348" i="1" s="1"/>
  <c r="CJ348" i="1"/>
  <c r="DG348" i="1" s="1"/>
  <c r="CQ348" i="1"/>
  <c r="DN348" i="1" s="1"/>
  <c r="CU348" i="1"/>
  <c r="DR348" i="1" s="1"/>
  <c r="DC348" i="1"/>
  <c r="DZ348" i="1" s="1"/>
  <c r="CS348" i="1"/>
  <c r="DP348" i="1" s="1"/>
  <c r="CX348" i="1"/>
  <c r="DU348" i="1" s="1"/>
  <c r="CK348" i="1"/>
  <c r="DH348" i="1" s="1"/>
  <c r="DA348" i="1"/>
  <c r="DX348" i="1" s="1"/>
  <c r="CW348" i="1"/>
  <c r="DT348" i="1" s="1"/>
  <c r="CZ348" i="1"/>
  <c r="DW348" i="1" s="1"/>
  <c r="BQ451" i="1"/>
  <c r="FH348" i="1"/>
  <c r="BF409" i="1"/>
  <c r="AY200" i="1"/>
  <c r="AY352" i="1"/>
  <c r="AA147" i="1"/>
  <c r="AY129" i="1"/>
  <c r="AY413" i="1"/>
  <c r="FA413" i="1" s="1"/>
  <c r="AF221" i="1"/>
  <c r="BD203" i="1"/>
  <c r="CT455" i="1"/>
  <c r="FL352" i="1"/>
  <c r="BJ371" i="1"/>
  <c r="AL221" i="1"/>
  <c r="BJ203" i="1"/>
  <c r="AL147" i="1"/>
  <c r="BJ129" i="1"/>
  <c r="AY392" i="1"/>
  <c r="BO341" i="1"/>
  <c r="AY326" i="1"/>
  <c r="FA326" i="1" s="1"/>
  <c r="AY177" i="1"/>
  <c r="AY387" i="1"/>
  <c r="BN355" i="1"/>
  <c r="BN132" i="1"/>
  <c r="BN416" i="1"/>
  <c r="FP416" i="1" s="1"/>
  <c r="BO133" i="1"/>
  <c r="BR395" i="1"/>
  <c r="FT395" i="1" s="1"/>
  <c r="AY111" i="1"/>
  <c r="FA111" i="1" s="1"/>
  <c r="BG346" i="1"/>
  <c r="FI347" i="1" s="1"/>
  <c r="BG123" i="1"/>
  <c r="BJ143" i="1"/>
  <c r="FL144" i="1" s="1"/>
  <c r="BK186" i="1"/>
  <c r="BK396" i="1"/>
  <c r="BJ122" i="1"/>
  <c r="BF341" i="1"/>
  <c r="FL327" i="1"/>
  <c r="BJ388" i="1"/>
  <c r="BJ104" i="1"/>
  <c r="FL104" i="1" s="1"/>
  <c r="BK420" i="1"/>
  <c r="AZ338" i="1"/>
  <c r="AZ115" i="1"/>
  <c r="AZ399" i="1"/>
  <c r="FB399" i="1" s="1"/>
  <c r="BH202" i="1"/>
  <c r="BH128" i="1"/>
  <c r="BE202" i="1"/>
  <c r="BO349" i="1"/>
  <c r="BO200" i="1"/>
  <c r="BL412" i="1"/>
  <c r="BL182" i="1"/>
  <c r="BL392" i="1"/>
  <c r="FN392" i="1" s="1"/>
  <c r="BL119" i="1"/>
  <c r="BQ352" i="1"/>
  <c r="BQ413" i="1"/>
  <c r="FS413" i="1" s="1"/>
  <c r="BQ203" i="1"/>
  <c r="AS221" i="1"/>
  <c r="BF408" i="1"/>
  <c r="BI344" i="1"/>
  <c r="FK344" i="1" s="1"/>
  <c r="BI306" i="1"/>
  <c r="BI312" i="1"/>
  <c r="BI314" i="1"/>
  <c r="BI325" i="1"/>
  <c r="BI313" i="1"/>
  <c r="BI307" i="1"/>
  <c r="BI323" i="1"/>
  <c r="BI320" i="1"/>
  <c r="BI324" i="1"/>
  <c r="FK324" i="1" s="1"/>
  <c r="BI308" i="1"/>
  <c r="FK308" i="1" s="1"/>
  <c r="BI319" i="1"/>
  <c r="BI305" i="1"/>
  <c r="BI315" i="1"/>
  <c r="FK315" i="1" s="1"/>
  <c r="BI310" i="1"/>
  <c r="BI309" i="1"/>
  <c r="BI322" i="1"/>
  <c r="BI318" i="1"/>
  <c r="BI317" i="1"/>
  <c r="BI321" i="1"/>
  <c r="BI311" i="1"/>
  <c r="FK311" i="1" s="1"/>
  <c r="BI316" i="1"/>
  <c r="FK316" i="1" s="1"/>
  <c r="AK431" i="1"/>
  <c r="BI403" i="1" s="1"/>
  <c r="AK146" i="1"/>
  <c r="BI144" i="1" s="1"/>
  <c r="CJ470" i="1" s="1"/>
  <c r="BL387" i="1"/>
  <c r="FN388" i="1" s="1"/>
  <c r="BQ344" i="1"/>
  <c r="BQ121" i="1"/>
  <c r="BQ405" i="1"/>
  <c r="BD422" i="1"/>
  <c r="FF422" i="1" s="1"/>
  <c r="BI356" i="1"/>
  <c r="BI207" i="1"/>
  <c r="BL185" i="1"/>
  <c r="FN185" i="1" s="1"/>
  <c r="BQ346" i="1"/>
  <c r="BQ407" i="1"/>
  <c r="FS407" i="1" s="1"/>
  <c r="Z197" i="1"/>
  <c r="CI197" i="1"/>
  <c r="GP197" i="1" s="1"/>
  <c r="CI346" i="1"/>
  <c r="DF346" i="1" s="1"/>
  <c r="AX346" i="1"/>
  <c r="BD143" i="1"/>
  <c r="BI342" i="1"/>
  <c r="BI193" i="1"/>
  <c r="BK198" i="1"/>
  <c r="FR317" i="1"/>
  <c r="FR323" i="1"/>
  <c r="FR324" i="1"/>
  <c r="FR310" i="1"/>
  <c r="EK444" i="1"/>
  <c r="CM444" i="1"/>
  <c r="CM514" i="1" s="1"/>
  <c r="FR341" i="1"/>
  <c r="BP370" i="1"/>
  <c r="AR146" i="1"/>
  <c r="BP144" i="1" s="1"/>
  <c r="EH470" i="1" s="1"/>
  <c r="AR220" i="1"/>
  <c r="BP218" i="1" s="1"/>
  <c r="EI470" i="1" s="1"/>
  <c r="BQ103" i="1"/>
  <c r="AX326" i="1"/>
  <c r="BD327" i="1"/>
  <c r="FF327" i="1" s="1"/>
  <c r="BD388" i="1"/>
  <c r="BD178" i="1"/>
  <c r="BH195" i="1"/>
  <c r="BH405" i="1"/>
  <c r="FJ405" i="1" s="1"/>
  <c r="BK212" i="1"/>
  <c r="AZ334" i="1"/>
  <c r="AZ395" i="1"/>
  <c r="BF106" i="1"/>
  <c r="FL363" i="1"/>
  <c r="BN365" i="1"/>
  <c r="BN216" i="1"/>
  <c r="BO418" i="1"/>
  <c r="BJ389" i="1"/>
  <c r="FL389" i="1" s="1"/>
  <c r="FR328" i="1"/>
  <c r="BP389" i="1"/>
  <c r="FR389" i="1" s="1"/>
  <c r="BP105" i="1"/>
  <c r="BQ398" i="1"/>
  <c r="AY357" i="1"/>
  <c r="AY134" i="1"/>
  <c r="AY208" i="1"/>
  <c r="AZ419" i="1"/>
  <c r="FL360" i="1"/>
  <c r="FJ350" i="1"/>
  <c r="BH201" i="1"/>
  <c r="BL181" i="1"/>
  <c r="FN181" i="1" s="1"/>
  <c r="BQ355" i="1"/>
  <c r="BQ416" i="1"/>
  <c r="BQ206" i="1"/>
  <c r="Z416" i="1"/>
  <c r="X416" i="1"/>
  <c r="CI416" i="1" s="1"/>
  <c r="DF355" i="1"/>
  <c r="AU355" i="1"/>
  <c r="B35" i="74"/>
  <c r="D294" i="45"/>
  <c r="CM355" i="1"/>
  <c r="DJ355" i="1" s="1"/>
  <c r="CN355" i="1"/>
  <c r="DK355" i="1" s="1"/>
  <c r="CL355" i="1"/>
  <c r="DI355" i="1" s="1"/>
  <c r="GK355" i="1"/>
  <c r="CB355" i="1" s="1"/>
  <c r="X132" i="1"/>
  <c r="CI132" i="1" s="1"/>
  <c r="X206" i="1"/>
  <c r="CX355" i="1"/>
  <c r="DU355" i="1" s="1"/>
  <c r="CQ355" i="1"/>
  <c r="DN355" i="1" s="1"/>
  <c r="DA355" i="1"/>
  <c r="DX355" i="1" s="1"/>
  <c r="CR355" i="1"/>
  <c r="DO355" i="1" s="1"/>
  <c r="DC355" i="1"/>
  <c r="DZ355" i="1" s="1"/>
  <c r="CW355" i="1"/>
  <c r="DT355" i="1" s="1"/>
  <c r="CK355" i="1"/>
  <c r="DH355" i="1" s="1"/>
  <c r="CP355" i="1"/>
  <c r="DM355" i="1" s="1"/>
  <c r="CY355" i="1"/>
  <c r="DV355" i="1" s="1"/>
  <c r="DB355" i="1"/>
  <c r="DY355" i="1" s="1"/>
  <c r="CU355" i="1"/>
  <c r="DR355" i="1" s="1"/>
  <c r="CO355" i="1"/>
  <c r="DL355" i="1" s="1"/>
  <c r="CV355" i="1"/>
  <c r="DS355" i="1" s="1"/>
  <c r="CT355" i="1"/>
  <c r="DQ355" i="1" s="1"/>
  <c r="CJ355" i="1"/>
  <c r="DG355" i="1" s="1"/>
  <c r="CS355" i="1"/>
  <c r="DP355" i="1" s="1"/>
  <c r="CZ355" i="1"/>
  <c r="DW355" i="1" s="1"/>
  <c r="BD417" i="1"/>
  <c r="FF417" i="1" s="1"/>
  <c r="BM366" i="1"/>
  <c r="FO367" i="1" s="1"/>
  <c r="BM217" i="1"/>
  <c r="FO218" i="1" s="1"/>
  <c r="BM143" i="1"/>
  <c r="BP396" i="1"/>
  <c r="FR366" i="1"/>
  <c r="BP216" i="1"/>
  <c r="BP426" i="1"/>
  <c r="BQ208" i="1"/>
  <c r="BL419" i="1"/>
  <c r="FN419" i="1" s="1"/>
  <c r="BL209" i="1"/>
  <c r="BN179" i="1"/>
  <c r="BR191" i="1"/>
  <c r="FT191" i="1" s="1"/>
  <c r="BH397" i="1"/>
  <c r="BK424" i="1"/>
  <c r="FM424" i="1" s="1"/>
  <c r="BK214" i="1"/>
  <c r="BN183" i="1"/>
  <c r="BO142" i="1"/>
  <c r="BO216" i="1"/>
  <c r="BR418" i="1"/>
  <c r="FT418" i="1" s="1"/>
  <c r="X404" i="1"/>
  <c r="CI404" i="1" s="1"/>
  <c r="Z404" i="1"/>
  <c r="Z120" i="1"/>
  <c r="CI120" i="1"/>
  <c r="DF120" i="1" s="1"/>
  <c r="AX343" i="1"/>
  <c r="BD339" i="1"/>
  <c r="BD400" i="1"/>
  <c r="BD190" i="1"/>
  <c r="BL187" i="1"/>
  <c r="FN187" i="1" s="1"/>
  <c r="FJ343" i="1"/>
  <c r="BD338" i="1"/>
  <c r="FF338" i="1" s="1"/>
  <c r="BD189" i="1"/>
  <c r="BL411" i="1"/>
  <c r="FN411" i="1" s="1"/>
  <c r="BL201" i="1"/>
  <c r="BP391" i="1"/>
  <c r="FR391" i="1" s="1"/>
  <c r="HC254" i="1"/>
  <c r="GX254" i="1" s="1"/>
  <c r="P226" i="45"/>
  <c r="AT226" i="45" s="1"/>
  <c r="BH226" i="45" s="1"/>
  <c r="N384" i="51"/>
  <c r="HF254" i="1"/>
  <c r="HQ290" i="1"/>
  <c r="CA290" i="1"/>
  <c r="CE290" i="1"/>
  <c r="IH252" i="1"/>
  <c r="IP252" i="1"/>
  <c r="BZ194" i="45"/>
  <c r="N57" i="72"/>
  <c r="BG57" i="72" s="1"/>
  <c r="AA208" i="45"/>
  <c r="N385" i="51"/>
  <c r="P227" i="45"/>
  <c r="AT227" i="45" s="1"/>
  <c r="BH227" i="45" s="1"/>
  <c r="HC255" i="1"/>
  <c r="GX255" i="1" s="1"/>
  <c r="HF255" i="1"/>
  <c r="HQ291" i="1"/>
  <c r="CA291" i="1"/>
  <c r="CE291" i="1"/>
  <c r="IM253" i="1"/>
  <c r="HR289" i="1"/>
  <c r="HV289" i="1"/>
  <c r="IL253" i="1" s="1"/>
  <c r="IG253" i="1" s="1"/>
  <c r="AT225" i="45"/>
  <c r="BH225" i="45" s="1"/>
  <c r="BJ209" i="45"/>
  <c r="Z209" i="45" s="1"/>
  <c r="BI210" i="45"/>
  <c r="FA184" i="1" l="1"/>
  <c r="FQ331" i="1"/>
  <c r="FB367" i="1"/>
  <c r="Z470" i="1"/>
  <c r="FG391" i="1"/>
  <c r="FK367" i="1"/>
  <c r="CM470" i="1"/>
  <c r="FI367" i="1"/>
  <c r="BX470" i="1"/>
  <c r="FG367" i="1"/>
  <c r="BJ470" i="1"/>
  <c r="FA367" i="1"/>
  <c r="S470" i="1"/>
  <c r="FP367" i="1"/>
  <c r="DV470" i="1"/>
  <c r="EC534" i="1"/>
  <c r="FQ362" i="1"/>
  <c r="FP339" i="1"/>
  <c r="FP364" i="1"/>
  <c r="DV530" i="1"/>
  <c r="DL470" i="1"/>
  <c r="AD470" i="1"/>
  <c r="N386" i="51"/>
  <c r="HF331" i="1"/>
  <c r="HC331" i="1"/>
  <c r="HF256" i="1"/>
  <c r="HC256" i="1"/>
  <c r="GX256" i="1" s="1"/>
  <c r="FA363" i="1"/>
  <c r="CM518" i="1"/>
  <c r="EK530" i="1"/>
  <c r="FP366" i="1"/>
  <c r="FB334" i="1"/>
  <c r="EK514" i="1"/>
  <c r="FQ342" i="1"/>
  <c r="GK348" i="1"/>
  <c r="CB348" i="1" s="1"/>
  <c r="EC536" i="1"/>
  <c r="GK332" i="1"/>
  <c r="CB332" i="1" s="1"/>
  <c r="BC535" i="1"/>
  <c r="FS333" i="1"/>
  <c r="EC520" i="1"/>
  <c r="GK328" i="1"/>
  <c r="CB328" i="1" s="1"/>
  <c r="GK345" i="1"/>
  <c r="CB345" i="1" s="1"/>
  <c r="GK362" i="1"/>
  <c r="CB362" i="1" s="1"/>
  <c r="EC533" i="1"/>
  <c r="EK517" i="1"/>
  <c r="FP341" i="1"/>
  <c r="CM534" i="1"/>
  <c r="BC518" i="1"/>
  <c r="EK524" i="1"/>
  <c r="EC530" i="1"/>
  <c r="EK535" i="1"/>
  <c r="CM524" i="1"/>
  <c r="EK533" i="1"/>
  <c r="EK519" i="1"/>
  <c r="CM519" i="1"/>
  <c r="BC515" i="1"/>
  <c r="EK521" i="1"/>
  <c r="CM516" i="1"/>
  <c r="CM530" i="1"/>
  <c r="EK522" i="1"/>
  <c r="BC520" i="1"/>
  <c r="DO530" i="1"/>
  <c r="FK341" i="1"/>
  <c r="FQ352" i="1"/>
  <c r="EC455" i="1"/>
  <c r="FB330" i="1"/>
  <c r="BC536" i="1"/>
  <c r="BC519" i="1"/>
  <c r="BC517" i="1"/>
  <c r="FP324" i="1"/>
  <c r="FP319" i="1"/>
  <c r="BC531" i="1"/>
  <c r="FQ358" i="1"/>
  <c r="BC529" i="1"/>
  <c r="BC534" i="1"/>
  <c r="FO312" i="1"/>
  <c r="FO321" i="1"/>
  <c r="DV445" i="1"/>
  <c r="DV515" i="1" s="1"/>
  <c r="FQ361" i="1"/>
  <c r="FP336" i="1"/>
  <c r="FT403" i="1"/>
  <c r="FA126" i="1"/>
  <c r="FG399" i="1"/>
  <c r="EC518" i="1"/>
  <c r="FQ330" i="1"/>
  <c r="DV526" i="1"/>
  <c r="DV519" i="1"/>
  <c r="FG408" i="1"/>
  <c r="FP317" i="1"/>
  <c r="FQ334" i="1"/>
  <c r="AZ144" i="1"/>
  <c r="W470" i="1" s="1"/>
  <c r="AZ111" i="1"/>
  <c r="AZ112" i="1"/>
  <c r="BG192" i="1"/>
  <c r="BV444" i="1" s="1"/>
  <c r="BG190" i="1"/>
  <c r="BG177" i="1"/>
  <c r="BG200" i="1"/>
  <c r="BG212" i="1"/>
  <c r="BV464" i="1" s="1"/>
  <c r="FO426" i="1"/>
  <c r="FO427" i="1"/>
  <c r="BF129" i="1"/>
  <c r="BF130" i="1"/>
  <c r="BN456" i="1" s="1"/>
  <c r="BF142" i="1"/>
  <c r="BF116" i="1"/>
  <c r="BF108" i="1"/>
  <c r="BF128" i="1"/>
  <c r="BF138" i="1"/>
  <c r="BF123" i="1"/>
  <c r="BN449" i="1" s="1"/>
  <c r="BO391" i="1"/>
  <c r="BO405" i="1"/>
  <c r="BO406" i="1"/>
  <c r="BO422" i="1"/>
  <c r="BO393" i="1"/>
  <c r="BO424" i="1"/>
  <c r="BO398" i="1"/>
  <c r="FQ399" i="1" s="1"/>
  <c r="BO403" i="1"/>
  <c r="BO390" i="1"/>
  <c r="BD144" i="1"/>
  <c r="BD142" i="1"/>
  <c r="BD117" i="1"/>
  <c r="BD134" i="1"/>
  <c r="BD132" i="1"/>
  <c r="AZ458" i="1" s="1"/>
  <c r="BD122" i="1"/>
  <c r="BD120" i="1"/>
  <c r="AZ446" i="1" s="1"/>
  <c r="BD140" i="1"/>
  <c r="BD119" i="1"/>
  <c r="AZ445" i="1" s="1"/>
  <c r="BD112" i="1"/>
  <c r="BD116" i="1"/>
  <c r="FG328" i="1"/>
  <c r="FG329" i="1"/>
  <c r="BE179" i="1"/>
  <c r="BE199" i="1"/>
  <c r="FG200" i="1" s="1"/>
  <c r="BE204" i="1"/>
  <c r="BE207" i="1"/>
  <c r="BH459" i="1" s="1"/>
  <c r="BE196" i="1"/>
  <c r="BE195" i="1"/>
  <c r="BE194" i="1"/>
  <c r="BE215" i="1"/>
  <c r="BH467" i="1" s="1"/>
  <c r="BE203" i="1"/>
  <c r="FB327" i="1"/>
  <c r="FB328" i="1"/>
  <c r="BD115" i="1"/>
  <c r="FJ397" i="1"/>
  <c r="FP179" i="1"/>
  <c r="BE185" i="1"/>
  <c r="FB419" i="1"/>
  <c r="BH209" i="1"/>
  <c r="CC461" i="1" s="1"/>
  <c r="AZ185" i="1"/>
  <c r="FK342" i="1"/>
  <c r="FB338" i="1"/>
  <c r="BG197" i="1"/>
  <c r="BR111" i="1"/>
  <c r="AZ178" i="1"/>
  <c r="BF125" i="1"/>
  <c r="BN451" i="1" s="1"/>
  <c r="AZ208" i="1"/>
  <c r="AZ194" i="1"/>
  <c r="X446" i="1" s="1"/>
  <c r="BF141" i="1"/>
  <c r="BD139" i="1"/>
  <c r="AZ465" i="1" s="1"/>
  <c r="BH212" i="1"/>
  <c r="BR119" i="1"/>
  <c r="AZ126" i="1"/>
  <c r="BO392" i="1"/>
  <c r="FQ392" i="1" s="1"/>
  <c r="FS184" i="1"/>
  <c r="BO396" i="1"/>
  <c r="BF111" i="1"/>
  <c r="FM405" i="1"/>
  <c r="BO408" i="1"/>
  <c r="BE181" i="1"/>
  <c r="AZ141" i="1"/>
  <c r="W467" i="1" s="1"/>
  <c r="BH216" i="1"/>
  <c r="CC468" i="1" s="1"/>
  <c r="BH186" i="1"/>
  <c r="BE208" i="1"/>
  <c r="BH460" i="1" s="1"/>
  <c r="BE180" i="1"/>
  <c r="FG180" i="1" s="1"/>
  <c r="BD111" i="1"/>
  <c r="BR104" i="1"/>
  <c r="AZ131" i="1"/>
  <c r="W457" i="1" s="1"/>
  <c r="FJ391" i="1"/>
  <c r="AZ139" i="1"/>
  <c r="W465" i="1" s="1"/>
  <c r="BO395" i="1"/>
  <c r="BF121" i="1"/>
  <c r="FH121" i="1" s="1"/>
  <c r="BO411" i="1"/>
  <c r="BO410" i="1"/>
  <c r="BG195" i="1"/>
  <c r="FL413" i="1"/>
  <c r="BD129" i="1"/>
  <c r="AZ455" i="1" s="1"/>
  <c r="BO427" i="1"/>
  <c r="BO423" i="1"/>
  <c r="BF131" i="1"/>
  <c r="BN457" i="1" s="1"/>
  <c r="BN218" i="1"/>
  <c r="DT470" i="1" s="1"/>
  <c r="BN206" i="1"/>
  <c r="BN186" i="1"/>
  <c r="FP187" i="1" s="1"/>
  <c r="BN177" i="1"/>
  <c r="BN207" i="1"/>
  <c r="BN200" i="1"/>
  <c r="BN196" i="1"/>
  <c r="BF132" i="1"/>
  <c r="BN458" i="1" s="1"/>
  <c r="BO404" i="1"/>
  <c r="BK419" i="1"/>
  <c r="BK403" i="1"/>
  <c r="FM404" i="1" s="1"/>
  <c r="BK421" i="1"/>
  <c r="FM422" i="1" s="1"/>
  <c r="BK418" i="1"/>
  <c r="BK426" i="1"/>
  <c r="BK390" i="1"/>
  <c r="FG415" i="1"/>
  <c r="FT398" i="1"/>
  <c r="FL411" i="1"/>
  <c r="BE211" i="1"/>
  <c r="BE198" i="1"/>
  <c r="FG198" i="1" s="1"/>
  <c r="FA190" i="1"/>
  <c r="FI418" i="1"/>
  <c r="FI419" i="1"/>
  <c r="FB332" i="1"/>
  <c r="FB333" i="1"/>
  <c r="BN143" i="1"/>
  <c r="DS469" i="1" s="1"/>
  <c r="BN140" i="1"/>
  <c r="BN117" i="1"/>
  <c r="BN133" i="1"/>
  <c r="BN110" i="1"/>
  <c r="BN130" i="1"/>
  <c r="BN126" i="1"/>
  <c r="FP127" i="1" s="1"/>
  <c r="BN122" i="1"/>
  <c r="BN104" i="1"/>
  <c r="BN131" i="1"/>
  <c r="BJ402" i="1"/>
  <c r="BJ427" i="1"/>
  <c r="BJ401" i="1"/>
  <c r="BJ415" i="1"/>
  <c r="BJ396" i="1"/>
  <c r="BJ424" i="1"/>
  <c r="FL425" i="1" s="1"/>
  <c r="BJ419" i="1"/>
  <c r="BJ426" i="1"/>
  <c r="BJ398" i="1"/>
  <c r="FL399" i="1" s="1"/>
  <c r="BJ392" i="1"/>
  <c r="FL392" i="1" s="1"/>
  <c r="BQ404" i="1"/>
  <c r="FS405" i="1" s="1"/>
  <c r="BQ410" i="1"/>
  <c r="FS411" i="1" s="1"/>
  <c r="BQ392" i="1"/>
  <c r="BQ390" i="1"/>
  <c r="BQ400" i="1"/>
  <c r="FS401" i="1" s="1"/>
  <c r="BQ397" i="1"/>
  <c r="FS398" i="1" s="1"/>
  <c r="BQ408" i="1"/>
  <c r="FS408" i="1" s="1"/>
  <c r="BQ388" i="1"/>
  <c r="FS388" i="1" s="1"/>
  <c r="BQ393" i="1"/>
  <c r="FS393" i="1" s="1"/>
  <c r="BQ391" i="1"/>
  <c r="FS391" i="1" s="1"/>
  <c r="BQ395" i="1"/>
  <c r="FS396" i="1" s="1"/>
  <c r="BQ414" i="1"/>
  <c r="BQ426" i="1"/>
  <c r="FS426" i="1" s="1"/>
  <c r="BQ419" i="1"/>
  <c r="FS419" i="1" s="1"/>
  <c r="BQ409" i="1"/>
  <c r="FS409" i="1" s="1"/>
  <c r="FB342" i="1"/>
  <c r="AZ370" i="1"/>
  <c r="BG370" i="1"/>
  <c r="FI341" i="1"/>
  <c r="FA364" i="1"/>
  <c r="FA365" i="1"/>
  <c r="FN408" i="1"/>
  <c r="FN409" i="1"/>
  <c r="FA127" i="1"/>
  <c r="FG409" i="1"/>
  <c r="FG410" i="1"/>
  <c r="FQ367" i="1"/>
  <c r="EC469" i="1"/>
  <c r="FG420" i="1"/>
  <c r="FQ355" i="1"/>
  <c r="EC457" i="1"/>
  <c r="EC527" i="1" s="1"/>
  <c r="FP360" i="1"/>
  <c r="DV462" i="1"/>
  <c r="DV532" i="1" s="1"/>
  <c r="EC446" i="1"/>
  <c r="EC516" i="1" s="1"/>
  <c r="FQ343" i="1"/>
  <c r="FQ344" i="1"/>
  <c r="FP333" i="1"/>
  <c r="FP334" i="1"/>
  <c r="FG421" i="1"/>
  <c r="CM517" i="1"/>
  <c r="FF185" i="1"/>
  <c r="FG400" i="1"/>
  <c r="FL116" i="1"/>
  <c r="FF398" i="1"/>
  <c r="EZ333" i="1"/>
  <c r="FT401" i="1"/>
  <c r="FI105" i="1"/>
  <c r="CM536" i="1"/>
  <c r="EZ331" i="1"/>
  <c r="CM521" i="1"/>
  <c r="FT399" i="1"/>
  <c r="CM528" i="1"/>
  <c r="FT411" i="1"/>
  <c r="FN179" i="1"/>
  <c r="FN184" i="1"/>
  <c r="FS190" i="1"/>
  <c r="FT391" i="1"/>
  <c r="FH320" i="1"/>
  <c r="FQ322" i="1"/>
  <c r="FG404" i="1"/>
  <c r="FF323" i="1"/>
  <c r="FF314" i="1"/>
  <c r="FF316" i="1"/>
  <c r="FF320" i="1"/>
  <c r="FP338" i="1"/>
  <c r="FJ409" i="1"/>
  <c r="FS326" i="1"/>
  <c r="FG426" i="1"/>
  <c r="FQ329" i="1"/>
  <c r="FG395" i="1"/>
  <c r="BC525" i="1"/>
  <c r="BI417" i="1"/>
  <c r="BI428" i="1"/>
  <c r="BF426" i="1"/>
  <c r="BF428" i="1"/>
  <c r="DF427" i="1"/>
  <c r="DF428" i="1"/>
  <c r="BJ422" i="1"/>
  <c r="BJ428" i="1"/>
  <c r="FL428" i="1" s="1"/>
  <c r="BQ423" i="1"/>
  <c r="FS424" i="1" s="1"/>
  <c r="BQ428" i="1"/>
  <c r="FS428" i="1" s="1"/>
  <c r="T11" i="77"/>
  <c r="HA197" i="1"/>
  <c r="IK197" i="1"/>
  <c r="GZ197" i="1"/>
  <c r="HE197" i="1" s="1"/>
  <c r="FF403" i="1"/>
  <c r="AY415" i="1"/>
  <c r="FA415" i="1" s="1"/>
  <c r="AY428" i="1"/>
  <c r="FA320" i="1"/>
  <c r="FA325" i="1"/>
  <c r="BP416" i="1"/>
  <c r="BP428" i="1"/>
  <c r="AZ422" i="1"/>
  <c r="FB422" i="1" s="1"/>
  <c r="AZ428" i="1"/>
  <c r="BK409" i="1"/>
  <c r="BK428" i="1"/>
  <c r="BO412" i="1"/>
  <c r="FQ413" i="1" s="1"/>
  <c r="BO428" i="1"/>
  <c r="FQ428" i="1" s="1"/>
  <c r="BD409" i="1"/>
  <c r="FF409" i="1" s="1"/>
  <c r="BD428" i="1"/>
  <c r="BR422" i="1"/>
  <c r="FT423" i="1" s="1"/>
  <c r="BR428" i="1"/>
  <c r="FT428" i="1" s="1"/>
  <c r="FG428" i="1"/>
  <c r="FJ428" i="1"/>
  <c r="DF138" i="1"/>
  <c r="BD118" i="1"/>
  <c r="FG106" i="1"/>
  <c r="BR117" i="1"/>
  <c r="BH106" i="1"/>
  <c r="BH127" i="1"/>
  <c r="BH135" i="1"/>
  <c r="CB461" i="1" s="1"/>
  <c r="BN142" i="1"/>
  <c r="BE136" i="1"/>
  <c r="BG462" i="1" s="1"/>
  <c r="BQ123" i="1"/>
  <c r="BO126" i="1"/>
  <c r="FA387" i="1"/>
  <c r="FH113" i="1"/>
  <c r="FI111" i="1"/>
  <c r="BO138" i="1"/>
  <c r="BE123" i="1"/>
  <c r="BO124" i="1"/>
  <c r="DZ450" i="1" s="1"/>
  <c r="BN115" i="1"/>
  <c r="BR127" i="1"/>
  <c r="BE134" i="1"/>
  <c r="BR140" i="1"/>
  <c r="BO122" i="1"/>
  <c r="BO139" i="1"/>
  <c r="DZ465" i="1" s="1"/>
  <c r="BE116" i="1"/>
  <c r="FB112" i="1"/>
  <c r="FA86" i="1"/>
  <c r="FA100" i="1"/>
  <c r="FA84" i="1"/>
  <c r="FA89" i="1"/>
  <c r="BO119" i="1"/>
  <c r="BO134" i="1"/>
  <c r="DZ460" i="1" s="1"/>
  <c r="BN112" i="1"/>
  <c r="BE120" i="1"/>
  <c r="BG446" i="1" s="1"/>
  <c r="BN123" i="1"/>
  <c r="BE121" i="1"/>
  <c r="BG447" i="1" s="1"/>
  <c r="BN141" i="1"/>
  <c r="BN106" i="1"/>
  <c r="BN116" i="1"/>
  <c r="BN107" i="1"/>
  <c r="FP108" i="1" s="1"/>
  <c r="BO117" i="1"/>
  <c r="BN129" i="1"/>
  <c r="BO116" i="1"/>
  <c r="BN135" i="1"/>
  <c r="FO106" i="1"/>
  <c r="BN121" i="1"/>
  <c r="DS447" i="1" s="1"/>
  <c r="FL85" i="1"/>
  <c r="FL102" i="1"/>
  <c r="FL95" i="1"/>
  <c r="FL89" i="1"/>
  <c r="FG182" i="1"/>
  <c r="FO308" i="1"/>
  <c r="BH215" i="1"/>
  <c r="FB308" i="1"/>
  <c r="BK417" i="1"/>
  <c r="FM418" i="1" s="1"/>
  <c r="EI326" i="1"/>
  <c r="AY192" i="1"/>
  <c r="DR366" i="1"/>
  <c r="DR367" i="1"/>
  <c r="DM366" i="1"/>
  <c r="DM367" i="1"/>
  <c r="DG366" i="1"/>
  <c r="DG367" i="1"/>
  <c r="DU366" i="1"/>
  <c r="DU367" i="1"/>
  <c r="DY366" i="1"/>
  <c r="DY367" i="1"/>
  <c r="DP366" i="1"/>
  <c r="DP367" i="1"/>
  <c r="DZ366" i="1"/>
  <c r="DZ367" i="1"/>
  <c r="DO366" i="1"/>
  <c r="DO367" i="1"/>
  <c r="DK366" i="1"/>
  <c r="DK367" i="1"/>
  <c r="DJ366" i="1"/>
  <c r="DJ367" i="1"/>
  <c r="FP218" i="1"/>
  <c r="BO118" i="1"/>
  <c r="BO144" i="1"/>
  <c r="DZ470" i="1" s="1"/>
  <c r="FQ314" i="1"/>
  <c r="BJ193" i="1"/>
  <c r="FL194" i="1" s="1"/>
  <c r="BJ218" i="1"/>
  <c r="CR470" i="1" s="1"/>
  <c r="BN111" i="1"/>
  <c r="FP112" i="1" s="1"/>
  <c r="BN144" i="1"/>
  <c r="DS470" i="1" s="1"/>
  <c r="BK130" i="1"/>
  <c r="BK144" i="1"/>
  <c r="BI192" i="1"/>
  <c r="FK192" i="1" s="1"/>
  <c r="BI218" i="1"/>
  <c r="BF195" i="1"/>
  <c r="FH195" i="1" s="1"/>
  <c r="BF218" i="1"/>
  <c r="BO201" i="1"/>
  <c r="EA453" i="1" s="1"/>
  <c r="BO218" i="1"/>
  <c r="BD192" i="1"/>
  <c r="BA444" i="1" s="1"/>
  <c r="BD218" i="1"/>
  <c r="FO144" i="1"/>
  <c r="BQ192" i="1"/>
  <c r="BQ218" i="1"/>
  <c r="EP470" i="1" s="1"/>
  <c r="BL192" i="1"/>
  <c r="BL218" i="1"/>
  <c r="BH103" i="1"/>
  <c r="BH144" i="1"/>
  <c r="CB470" i="1" s="1"/>
  <c r="BQ137" i="1"/>
  <c r="BQ144" i="1"/>
  <c r="EO470" i="1" s="1"/>
  <c r="DL366" i="1"/>
  <c r="DL367" i="1"/>
  <c r="DV366" i="1"/>
  <c r="DV367" i="1"/>
  <c r="DH366" i="1"/>
  <c r="DH367" i="1"/>
  <c r="DX366" i="1"/>
  <c r="DX367" i="1"/>
  <c r="DS366" i="1"/>
  <c r="DS367" i="1"/>
  <c r="DW366" i="1"/>
  <c r="DW367" i="1"/>
  <c r="DT366" i="1"/>
  <c r="DT367" i="1"/>
  <c r="DQ366" i="1"/>
  <c r="DQ367" i="1"/>
  <c r="DN366" i="1"/>
  <c r="DN367" i="1"/>
  <c r="DI366" i="1"/>
  <c r="DI367" i="1"/>
  <c r="DF366" i="1"/>
  <c r="DF367" i="1"/>
  <c r="EA367" i="1" s="1"/>
  <c r="EC367" i="1" s="1"/>
  <c r="BG214" i="1"/>
  <c r="BG218" i="1"/>
  <c r="BV470" i="1" s="1"/>
  <c r="BE138" i="1"/>
  <c r="BE144" i="1"/>
  <c r="BG470" i="1" s="1"/>
  <c r="BF118" i="1"/>
  <c r="BF144" i="1"/>
  <c r="AX349" i="1"/>
  <c r="EZ349" i="1" s="1"/>
  <c r="AX367" i="1"/>
  <c r="L470" i="1" s="1"/>
  <c r="BG125" i="1"/>
  <c r="BU451" i="1" s="1"/>
  <c r="BG144" i="1"/>
  <c r="BU470" i="1" s="1"/>
  <c r="BL118" i="1"/>
  <c r="FN119" i="1" s="1"/>
  <c r="BL144" i="1"/>
  <c r="BE213" i="1"/>
  <c r="BH465" i="1" s="1"/>
  <c r="BE218" i="1"/>
  <c r="BH470" i="1" s="1"/>
  <c r="FA218" i="1"/>
  <c r="P228" i="45"/>
  <c r="AT228" i="45" s="1"/>
  <c r="BH228" i="45" s="1"/>
  <c r="CA292" i="1"/>
  <c r="CE292" i="1"/>
  <c r="FK317" i="1"/>
  <c r="FK307" i="1"/>
  <c r="FK322" i="1"/>
  <c r="FK310" i="1"/>
  <c r="FP312" i="1"/>
  <c r="FP306" i="1"/>
  <c r="BK118" i="1"/>
  <c r="FM119" i="1" s="1"/>
  <c r="FO318" i="1"/>
  <c r="FS311" i="1"/>
  <c r="FS307" i="1"/>
  <c r="FK320" i="1"/>
  <c r="FK325" i="1"/>
  <c r="BQ118" i="1"/>
  <c r="EO444" i="1" s="1"/>
  <c r="BQ525" i="1"/>
  <c r="BK402" i="1"/>
  <c r="FM403" i="1" s="1"/>
  <c r="EG326" i="1"/>
  <c r="FH316" i="1"/>
  <c r="FO165" i="1"/>
  <c r="BQ402" i="1"/>
  <c r="FS403" i="1" s="1"/>
  <c r="FP314" i="1"/>
  <c r="FO170" i="1"/>
  <c r="FO161" i="1"/>
  <c r="FS318" i="1"/>
  <c r="DF404" i="1"/>
  <c r="DF393" i="1"/>
  <c r="AZ402" i="1"/>
  <c r="EC525" i="1"/>
  <c r="FI322" i="1"/>
  <c r="FI314" i="1"/>
  <c r="FI308" i="1"/>
  <c r="FI318" i="1"/>
  <c r="FO158" i="1"/>
  <c r="FO315" i="1"/>
  <c r="DO525" i="1"/>
  <c r="BJ423" i="1"/>
  <c r="FL423" i="1" s="1"/>
  <c r="BJ420" i="1"/>
  <c r="FL421" i="1" s="1"/>
  <c r="FS321" i="1"/>
  <c r="FS325" i="1"/>
  <c r="FK193" i="1"/>
  <c r="DF139" i="1"/>
  <c r="BH118" i="1"/>
  <c r="BH146" i="1" s="1"/>
  <c r="FA96" i="1"/>
  <c r="FA316" i="1"/>
  <c r="FA308" i="1"/>
  <c r="FA322" i="1"/>
  <c r="FA313" i="1"/>
  <c r="FR413" i="1"/>
  <c r="BP402" i="1"/>
  <c r="FB325" i="1"/>
  <c r="FB319" i="1"/>
  <c r="FB322" i="1"/>
  <c r="FB315" i="1"/>
  <c r="DF414" i="1"/>
  <c r="BE118" i="1"/>
  <c r="FL424" i="1"/>
  <c r="EF326" i="1"/>
  <c r="FH306" i="1"/>
  <c r="FH311" i="1"/>
  <c r="BO402" i="1"/>
  <c r="FQ403" i="1" s="1"/>
  <c r="FQ308" i="1"/>
  <c r="EC532" i="1"/>
  <c r="DF406" i="1"/>
  <c r="FP111" i="1"/>
  <c r="DF415" i="1"/>
  <c r="FG309" i="1"/>
  <c r="FG318" i="1"/>
  <c r="FL97" i="1"/>
  <c r="FL92" i="1"/>
  <c r="FT157" i="1"/>
  <c r="BV466" i="1"/>
  <c r="DF140" i="1"/>
  <c r="DF421" i="1"/>
  <c r="BO447" i="1"/>
  <c r="FQ201" i="1"/>
  <c r="DF444" i="1"/>
  <c r="FN192" i="1"/>
  <c r="BL220" i="1"/>
  <c r="EO463" i="1"/>
  <c r="BG464" i="1"/>
  <c r="CR445" i="1"/>
  <c r="L452" i="1"/>
  <c r="FN201" i="1"/>
  <c r="DF453" i="1"/>
  <c r="EZ343" i="1"/>
  <c r="L446" i="1"/>
  <c r="DZ468" i="1"/>
  <c r="CY466" i="1"/>
  <c r="FM214" i="1"/>
  <c r="DF461" i="1"/>
  <c r="FN209" i="1"/>
  <c r="EP460" i="1"/>
  <c r="FS208" i="1"/>
  <c r="EI468" i="1"/>
  <c r="FO217" i="1"/>
  <c r="DM469" i="1"/>
  <c r="AE469" i="1"/>
  <c r="BM222" i="1"/>
  <c r="AU206" i="1"/>
  <c r="CN206" i="1"/>
  <c r="CL206" i="1"/>
  <c r="CM206" i="1"/>
  <c r="CZ206" i="1"/>
  <c r="DC206" i="1"/>
  <c r="DA206" i="1"/>
  <c r="CQ206" i="1"/>
  <c r="CX206" i="1"/>
  <c r="CS206" i="1"/>
  <c r="CK206" i="1"/>
  <c r="CJ206" i="1"/>
  <c r="DB206" i="1"/>
  <c r="CP206" i="1"/>
  <c r="CW206" i="1"/>
  <c r="CR206" i="1"/>
  <c r="CY206" i="1"/>
  <c r="CT206" i="1"/>
  <c r="CV206" i="1"/>
  <c r="CO206" i="1"/>
  <c r="CU206" i="1"/>
  <c r="HD319" i="1"/>
  <c r="GY319" i="1" s="1"/>
  <c r="L294" i="45"/>
  <c r="F294" i="45"/>
  <c r="D371" i="45"/>
  <c r="D60" i="45"/>
  <c r="D138" i="45"/>
  <c r="DF416" i="1"/>
  <c r="CC453" i="1"/>
  <c r="FA208" i="1"/>
  <c r="Q460" i="1"/>
  <c r="FA357" i="1"/>
  <c r="S460" i="1"/>
  <c r="FP142" i="1"/>
  <c r="DS468" i="1"/>
  <c r="CY464" i="1"/>
  <c r="FM212" i="1"/>
  <c r="CC447" i="1"/>
  <c r="BP157" i="1"/>
  <c r="BP174" i="1"/>
  <c r="BP173" i="1"/>
  <c r="BP163" i="1"/>
  <c r="BP165" i="1"/>
  <c r="BP170" i="1"/>
  <c r="BP162" i="1"/>
  <c r="BP166" i="1"/>
  <c r="BP168" i="1"/>
  <c r="BP160" i="1"/>
  <c r="BP156" i="1"/>
  <c r="BP164" i="1"/>
  <c r="FR164" i="1" s="1"/>
  <c r="BP158" i="1"/>
  <c r="FR158" i="1" s="1"/>
  <c r="BP176" i="1"/>
  <c r="BP175" i="1"/>
  <c r="BP167" i="1"/>
  <c r="FR167" i="1" s="1"/>
  <c r="BP172" i="1"/>
  <c r="BP171" i="1"/>
  <c r="FR171" i="1" s="1"/>
  <c r="BP159" i="1"/>
  <c r="FR159" i="1" s="1"/>
  <c r="BP161" i="1"/>
  <c r="FR161" i="1" s="1"/>
  <c r="BP169" i="1"/>
  <c r="FR169" i="1" s="1"/>
  <c r="BP97" i="1"/>
  <c r="BP88" i="1"/>
  <c r="BP91" i="1"/>
  <c r="BP90" i="1"/>
  <c r="BP102" i="1"/>
  <c r="BP84" i="1"/>
  <c r="BP386" i="1"/>
  <c r="BP89" i="1"/>
  <c r="FR89" i="1" s="1"/>
  <c r="BP83" i="1"/>
  <c r="BP92" i="1"/>
  <c r="BP95" i="1"/>
  <c r="BP101" i="1"/>
  <c r="BP86" i="1"/>
  <c r="BP99" i="1"/>
  <c r="BP93" i="1"/>
  <c r="BP98" i="1"/>
  <c r="BP100" i="1"/>
  <c r="BP85" i="1"/>
  <c r="FR85" i="1" s="1"/>
  <c r="BP96" i="1"/>
  <c r="FR96" i="1" s="1"/>
  <c r="BP82" i="1"/>
  <c r="BP94" i="1"/>
  <c r="FR94" i="1" s="1"/>
  <c r="BP87" i="1"/>
  <c r="L449" i="1"/>
  <c r="EZ346" i="1"/>
  <c r="FS346" i="1"/>
  <c r="ER449" i="1"/>
  <c r="FK207" i="1"/>
  <c r="CK459" i="1"/>
  <c r="EO447" i="1"/>
  <c r="BI82" i="1"/>
  <c r="BI101" i="1"/>
  <c r="BI92" i="1"/>
  <c r="BI89" i="1"/>
  <c r="BI102" i="1"/>
  <c r="BI83" i="1"/>
  <c r="BI98" i="1"/>
  <c r="BI88" i="1"/>
  <c r="BI85" i="1"/>
  <c r="BI386" i="1"/>
  <c r="BI96" i="1"/>
  <c r="BI84" i="1"/>
  <c r="FK84" i="1" s="1"/>
  <c r="BI95" i="1"/>
  <c r="BI97" i="1"/>
  <c r="BI90" i="1"/>
  <c r="BI94" i="1"/>
  <c r="BI100" i="1"/>
  <c r="BI93" i="1"/>
  <c r="BI99" i="1"/>
  <c r="FK99" i="1" s="1"/>
  <c r="BI87" i="1"/>
  <c r="BI86" i="1"/>
  <c r="FK86" i="1" s="1"/>
  <c r="BI91" i="1"/>
  <c r="FK312" i="1"/>
  <c r="DE445" i="1"/>
  <c r="FN182" i="1"/>
  <c r="EA452" i="1"/>
  <c r="FQ200" i="1"/>
  <c r="FQ349" i="1"/>
  <c r="EC452" i="1"/>
  <c r="EC522" i="1" s="1"/>
  <c r="CB454" i="1"/>
  <c r="FJ128" i="1"/>
  <c r="BI412" i="1"/>
  <c r="FH341" i="1"/>
  <c r="BF370" i="1"/>
  <c r="BQ444" i="1"/>
  <c r="BQ514" i="1" s="1"/>
  <c r="FL143" i="1"/>
  <c r="CQ469" i="1"/>
  <c r="BU449" i="1"/>
  <c r="FP355" i="1"/>
  <c r="DV458" i="1"/>
  <c r="DV528" i="1" s="1"/>
  <c r="BJ147" i="1"/>
  <c r="CQ507" i="1" s="1"/>
  <c r="CQ527" i="1" s="1"/>
  <c r="CQ455" i="1"/>
  <c r="FL129" i="1"/>
  <c r="FL203" i="1"/>
  <c r="CR455" i="1"/>
  <c r="BJ221" i="1"/>
  <c r="CR507" i="1" s="1"/>
  <c r="CT507" i="1"/>
  <c r="CT532" i="1" s="1"/>
  <c r="AY147" i="1"/>
  <c r="P455" i="1"/>
  <c r="S455" i="1"/>
  <c r="FA352" i="1"/>
  <c r="AY371" i="1"/>
  <c r="CL199" i="1"/>
  <c r="CM199" i="1"/>
  <c r="CN199" i="1"/>
  <c r="AU199" i="1"/>
  <c r="CZ199" i="1"/>
  <c r="CP199" i="1"/>
  <c r="CO199" i="1"/>
  <c r="CT199" i="1"/>
  <c r="CK199" i="1"/>
  <c r="CR199" i="1"/>
  <c r="DC199" i="1"/>
  <c r="CW199" i="1"/>
  <c r="CU199" i="1"/>
  <c r="CQ199" i="1"/>
  <c r="CJ199" i="1"/>
  <c r="CY199" i="1"/>
  <c r="DB199" i="1"/>
  <c r="CS199" i="1"/>
  <c r="CV199" i="1"/>
  <c r="CX199" i="1"/>
  <c r="DA199" i="1"/>
  <c r="EA348" i="1"/>
  <c r="EC348" i="1" s="1"/>
  <c r="BP117" i="1"/>
  <c r="BI135" i="1"/>
  <c r="FM137" i="1"/>
  <c r="CX463" i="1"/>
  <c r="FB357" i="1"/>
  <c r="Z460" i="1"/>
  <c r="FQ214" i="1"/>
  <c r="EA466" i="1"/>
  <c r="BI137" i="1"/>
  <c r="CI109" i="1"/>
  <c r="CL109" i="1"/>
  <c r="AU109" i="1"/>
  <c r="CN109" i="1"/>
  <c r="CM109" i="1"/>
  <c r="CV109" i="1"/>
  <c r="CJ109" i="1"/>
  <c r="CZ109" i="1"/>
  <c r="CQ109" i="1"/>
  <c r="CP109" i="1"/>
  <c r="CR109" i="1"/>
  <c r="CY109" i="1"/>
  <c r="CX109" i="1"/>
  <c r="DB109" i="1"/>
  <c r="DA109" i="1"/>
  <c r="CO109" i="1"/>
  <c r="CK109" i="1"/>
  <c r="CU109" i="1"/>
  <c r="CT109" i="1"/>
  <c r="CS109" i="1"/>
  <c r="CW109" i="1"/>
  <c r="DC109" i="1"/>
  <c r="H12" i="74"/>
  <c r="D12" i="74"/>
  <c r="F271" i="45"/>
  <c r="L271" i="45"/>
  <c r="AI271" i="45"/>
  <c r="D37" i="45"/>
  <c r="D348" i="45"/>
  <c r="D115" i="45"/>
  <c r="AU393" i="1"/>
  <c r="CM393" i="1"/>
  <c r="CN393" i="1"/>
  <c r="CL393" i="1"/>
  <c r="CX393" i="1"/>
  <c r="CW393" i="1"/>
  <c r="CJ393" i="1"/>
  <c r="DB393" i="1"/>
  <c r="DA393" i="1"/>
  <c r="CQ393" i="1"/>
  <c r="CK393" i="1"/>
  <c r="CY393" i="1"/>
  <c r="CV393" i="1"/>
  <c r="CP393" i="1"/>
  <c r="CT393" i="1"/>
  <c r="CS393" i="1"/>
  <c r="CO393" i="1"/>
  <c r="CU393" i="1"/>
  <c r="DC393" i="1"/>
  <c r="CZ393" i="1"/>
  <c r="CR393" i="1"/>
  <c r="FO196" i="1"/>
  <c r="DM448" i="1"/>
  <c r="FO346" i="1"/>
  <c r="DO448" i="1"/>
  <c r="DO518" i="1" s="1"/>
  <c r="FO345" i="1"/>
  <c r="FO362" i="1"/>
  <c r="DO465" i="1"/>
  <c r="DO535" i="1" s="1"/>
  <c r="BH458" i="1"/>
  <c r="FG355" i="1"/>
  <c r="BJ458" i="1"/>
  <c r="BN467" i="1"/>
  <c r="FA188" i="1"/>
  <c r="FA187" i="1"/>
  <c r="BU461" i="1"/>
  <c r="FI135" i="1"/>
  <c r="BX461" i="1"/>
  <c r="BX531" i="1" s="1"/>
  <c r="FI358" i="1"/>
  <c r="BU463" i="1"/>
  <c r="BX463" i="1"/>
  <c r="BX533" i="1" s="1"/>
  <c r="FI360" i="1"/>
  <c r="BP187" i="1"/>
  <c r="BP209" i="1"/>
  <c r="FA112" i="1"/>
  <c r="FL391" i="1"/>
  <c r="FL390" i="1"/>
  <c r="Q457" i="1"/>
  <c r="FA205" i="1"/>
  <c r="DZ464" i="1"/>
  <c r="DE447" i="1"/>
  <c r="FH196" i="1"/>
  <c r="BO448" i="1"/>
  <c r="FF423" i="1"/>
  <c r="AU180" i="1"/>
  <c r="CM180" i="1"/>
  <c r="CN180" i="1"/>
  <c r="CL180" i="1"/>
  <c r="CK180" i="1"/>
  <c r="CW180" i="1"/>
  <c r="DB180" i="1"/>
  <c r="CR180" i="1"/>
  <c r="CY180" i="1"/>
  <c r="CQ180" i="1"/>
  <c r="CX180" i="1"/>
  <c r="CU180" i="1"/>
  <c r="CO180" i="1"/>
  <c r="DC180" i="1"/>
  <c r="CT180" i="1"/>
  <c r="DA180" i="1"/>
  <c r="CP180" i="1"/>
  <c r="CZ180" i="1"/>
  <c r="CS180" i="1"/>
  <c r="CV180" i="1"/>
  <c r="CJ180" i="1"/>
  <c r="H9" i="74"/>
  <c r="D9" i="74"/>
  <c r="F268" i="45"/>
  <c r="L268" i="45"/>
  <c r="AI268" i="45"/>
  <c r="D34" i="45"/>
  <c r="D345" i="45"/>
  <c r="D112" i="45"/>
  <c r="CI180" i="1"/>
  <c r="DF390" i="1"/>
  <c r="CL390" i="1"/>
  <c r="CN390" i="1"/>
  <c r="CM390" i="1"/>
  <c r="AU390" i="1"/>
  <c r="CX390" i="1"/>
  <c r="CK390" i="1"/>
  <c r="DC390" i="1"/>
  <c r="CQ390" i="1"/>
  <c r="CW390" i="1"/>
  <c r="DB390" i="1"/>
  <c r="CO390" i="1"/>
  <c r="CU390" i="1"/>
  <c r="DA390" i="1"/>
  <c r="CV390" i="1"/>
  <c r="CT390" i="1"/>
  <c r="CZ390" i="1"/>
  <c r="CS390" i="1"/>
  <c r="CR390" i="1"/>
  <c r="CY390" i="1"/>
  <c r="CP390" i="1"/>
  <c r="CJ390" i="1"/>
  <c r="FN206" i="1"/>
  <c r="DF458" i="1"/>
  <c r="CB464" i="1"/>
  <c r="FL124" i="1"/>
  <c r="CQ450" i="1"/>
  <c r="FN413" i="1"/>
  <c r="DF455" i="1"/>
  <c r="BL221" i="1"/>
  <c r="DF507" i="1" s="1"/>
  <c r="FN203" i="1"/>
  <c r="DM455" i="1"/>
  <c r="BM221" i="1"/>
  <c r="DM507" i="1" s="1"/>
  <c r="FO203" i="1"/>
  <c r="DL452" i="1"/>
  <c r="DO452" i="1"/>
  <c r="DO522" i="1" s="1"/>
  <c r="FO349" i="1"/>
  <c r="CX445" i="1"/>
  <c r="FT196" i="1"/>
  <c r="EX448" i="1"/>
  <c r="CR462" i="1"/>
  <c r="CR532" i="1" s="1"/>
  <c r="AZ173" i="1"/>
  <c r="AZ161" i="1"/>
  <c r="AZ165" i="1"/>
  <c r="AZ164" i="1"/>
  <c r="AZ158" i="1"/>
  <c r="AZ160" i="1"/>
  <c r="AZ172" i="1"/>
  <c r="AZ162" i="1"/>
  <c r="FB162" i="1" s="1"/>
  <c r="AZ156" i="1"/>
  <c r="AZ175" i="1"/>
  <c r="AZ169" i="1"/>
  <c r="AZ157" i="1"/>
  <c r="AZ159" i="1"/>
  <c r="FB159" i="1" s="1"/>
  <c r="AZ171" i="1"/>
  <c r="AZ170" i="1"/>
  <c r="FB170" i="1" s="1"/>
  <c r="AZ166" i="1"/>
  <c r="AZ163" i="1"/>
  <c r="AZ167" i="1"/>
  <c r="FB167" i="1" s="1"/>
  <c r="AZ174" i="1"/>
  <c r="FB174" i="1" s="1"/>
  <c r="AZ168" i="1"/>
  <c r="FB168" i="1" s="1"/>
  <c r="AZ176" i="1"/>
  <c r="DM456" i="1"/>
  <c r="DM526" i="1" s="1"/>
  <c r="FO204" i="1"/>
  <c r="CQ456" i="1"/>
  <c r="FL130" i="1"/>
  <c r="DS454" i="1"/>
  <c r="FP128" i="1"/>
  <c r="AZ456" i="1"/>
  <c r="FF130" i="1"/>
  <c r="FM425" i="1"/>
  <c r="BU467" i="1"/>
  <c r="BI399" i="1"/>
  <c r="FB116" i="1"/>
  <c r="FB339" i="1"/>
  <c r="CL129" i="1"/>
  <c r="CN129" i="1"/>
  <c r="AU129" i="1"/>
  <c r="CM129" i="1"/>
  <c r="CR129" i="1"/>
  <c r="CK129" i="1"/>
  <c r="CW129" i="1"/>
  <c r="CX129" i="1"/>
  <c r="CP129" i="1"/>
  <c r="CV129" i="1"/>
  <c r="CS129" i="1"/>
  <c r="DA129" i="1"/>
  <c r="CU129" i="1"/>
  <c r="CJ129" i="1"/>
  <c r="CZ129" i="1"/>
  <c r="DB129" i="1"/>
  <c r="CO129" i="1"/>
  <c r="DC129" i="1"/>
  <c r="CT129" i="1"/>
  <c r="CQ129" i="1"/>
  <c r="CY129" i="1"/>
  <c r="H32" i="74"/>
  <c r="D32" i="74"/>
  <c r="AU371" i="1"/>
  <c r="CI129" i="1"/>
  <c r="BI107" i="1"/>
  <c r="BI397" i="1"/>
  <c r="FT215" i="1"/>
  <c r="EX467" i="1"/>
  <c r="CL105" i="1"/>
  <c r="AU105" i="1"/>
  <c r="CN105" i="1"/>
  <c r="CM105" i="1"/>
  <c r="CX105" i="1"/>
  <c r="CZ105" i="1"/>
  <c r="CQ105" i="1"/>
  <c r="CY105" i="1"/>
  <c r="DC105" i="1"/>
  <c r="CO105" i="1"/>
  <c r="CS105" i="1"/>
  <c r="CJ105" i="1"/>
  <c r="DA105" i="1"/>
  <c r="CV105" i="1"/>
  <c r="CW105" i="1"/>
  <c r="CT105" i="1"/>
  <c r="CR105" i="1"/>
  <c r="CU105" i="1"/>
  <c r="DB105" i="1"/>
  <c r="CP105" i="1"/>
  <c r="CK105" i="1"/>
  <c r="F267" i="45"/>
  <c r="L267" i="45"/>
  <c r="D344" i="45"/>
  <c r="D111" i="45"/>
  <c r="D33" i="45"/>
  <c r="EA328" i="1"/>
  <c r="EL328" i="1" s="1"/>
  <c r="FO209" i="1"/>
  <c r="DM461" i="1"/>
  <c r="DM531" i="1" s="1"/>
  <c r="BP215" i="1"/>
  <c r="FS194" i="1"/>
  <c r="EP446" i="1"/>
  <c r="CQ460" i="1"/>
  <c r="FL134" i="1"/>
  <c r="DE467" i="1"/>
  <c r="FN141" i="1"/>
  <c r="EP463" i="1"/>
  <c r="CI122" i="1"/>
  <c r="DF122" i="1" s="1"/>
  <c r="CM122" i="1"/>
  <c r="AU122" i="1"/>
  <c r="CN122" i="1"/>
  <c r="CL122" i="1"/>
  <c r="DA122" i="1"/>
  <c r="CW122" i="1"/>
  <c r="CP122" i="1"/>
  <c r="CS122" i="1"/>
  <c r="CJ122" i="1"/>
  <c r="CR122" i="1"/>
  <c r="CK122" i="1"/>
  <c r="CU122" i="1"/>
  <c r="CX122" i="1"/>
  <c r="CV122" i="1"/>
  <c r="CQ122" i="1"/>
  <c r="CZ122" i="1"/>
  <c r="CT122" i="1"/>
  <c r="DC122" i="1"/>
  <c r="DB122" i="1"/>
  <c r="CY122" i="1"/>
  <c r="CO122" i="1"/>
  <c r="H25" i="74"/>
  <c r="D25" i="74"/>
  <c r="HD309" i="1"/>
  <c r="GY309" i="1" s="1"/>
  <c r="EA345" i="1"/>
  <c r="EN345" i="1" s="1"/>
  <c r="CL213" i="1"/>
  <c r="CN213" i="1"/>
  <c r="CM213" i="1"/>
  <c r="AU213" i="1"/>
  <c r="CT213" i="1"/>
  <c r="CR213" i="1"/>
  <c r="CQ213" i="1"/>
  <c r="CS213" i="1"/>
  <c r="CY213" i="1"/>
  <c r="CX213" i="1"/>
  <c r="CO213" i="1"/>
  <c r="CU213" i="1"/>
  <c r="CP213" i="1"/>
  <c r="CV213" i="1"/>
  <c r="DB213" i="1"/>
  <c r="CZ213" i="1"/>
  <c r="CK213" i="1"/>
  <c r="DA213" i="1"/>
  <c r="CW213" i="1"/>
  <c r="CJ213" i="1"/>
  <c r="DC213" i="1"/>
  <c r="HD326" i="1"/>
  <c r="GY326" i="1" s="1"/>
  <c r="H42" i="74"/>
  <c r="D42" i="74"/>
  <c r="F301" i="45"/>
  <c r="L301" i="45"/>
  <c r="AI301" i="45"/>
  <c r="D145" i="45"/>
  <c r="L145" i="45" s="1"/>
  <c r="D378" i="45"/>
  <c r="D67" i="45"/>
  <c r="EA362" i="1"/>
  <c r="EK362" i="1" s="1"/>
  <c r="CL423" i="1"/>
  <c r="AU423" i="1"/>
  <c r="CN423" i="1"/>
  <c r="CM423" i="1"/>
  <c r="CT423" i="1"/>
  <c r="CR423" i="1"/>
  <c r="DA423" i="1"/>
  <c r="CP423" i="1"/>
  <c r="CJ423" i="1"/>
  <c r="CQ423" i="1"/>
  <c r="CU423" i="1"/>
  <c r="CX423" i="1"/>
  <c r="CV423" i="1"/>
  <c r="CO423" i="1"/>
  <c r="CW423" i="1"/>
  <c r="DB423" i="1"/>
  <c r="CZ423" i="1"/>
  <c r="CS423" i="1"/>
  <c r="CY423" i="1"/>
  <c r="CK423" i="1"/>
  <c r="DC423" i="1"/>
  <c r="FS213" i="1"/>
  <c r="EP465" i="1"/>
  <c r="BP180" i="1"/>
  <c r="P463" i="1"/>
  <c r="FA137" i="1"/>
  <c r="S463" i="1"/>
  <c r="FA360" i="1"/>
  <c r="CY461" i="1"/>
  <c r="FM209" i="1"/>
  <c r="EW453" i="1"/>
  <c r="FQ211" i="1"/>
  <c r="EA463" i="1"/>
  <c r="BG468" i="1"/>
  <c r="EZ363" i="1"/>
  <c r="L466" i="1"/>
  <c r="FP350" i="1"/>
  <c r="DV453" i="1"/>
  <c r="DV523" i="1" s="1"/>
  <c r="FG208" i="1"/>
  <c r="FG357" i="1"/>
  <c r="BJ460" i="1"/>
  <c r="EX466" i="1"/>
  <c r="FT214" i="1"/>
  <c r="FH112" i="1"/>
  <c r="EA465" i="1"/>
  <c r="FQ213" i="1"/>
  <c r="CQ459" i="1"/>
  <c r="FL133" i="1"/>
  <c r="BU458" i="1"/>
  <c r="FA121" i="1"/>
  <c r="P447" i="1"/>
  <c r="BP121" i="1"/>
  <c r="CB444" i="1"/>
  <c r="BH174" i="1"/>
  <c r="BH173" i="1"/>
  <c r="BH163" i="1"/>
  <c r="BH165" i="1"/>
  <c r="BH170" i="1"/>
  <c r="BH162" i="1"/>
  <c r="BH166" i="1"/>
  <c r="BH168" i="1"/>
  <c r="BH160" i="1"/>
  <c r="BH156" i="1"/>
  <c r="BH164" i="1"/>
  <c r="FJ164" i="1" s="1"/>
  <c r="BH158" i="1"/>
  <c r="BH176" i="1"/>
  <c r="BH175" i="1"/>
  <c r="BH167" i="1"/>
  <c r="FJ167" i="1" s="1"/>
  <c r="BH172" i="1"/>
  <c r="BH171" i="1"/>
  <c r="FJ171" i="1" s="1"/>
  <c r="BH159" i="1"/>
  <c r="FJ159" i="1" s="1"/>
  <c r="BH161" i="1"/>
  <c r="FJ161" i="1" s="1"/>
  <c r="BH169" i="1"/>
  <c r="FJ169" i="1" s="1"/>
  <c r="BH157" i="1"/>
  <c r="W450" i="1"/>
  <c r="DT448" i="1"/>
  <c r="FP345" i="1"/>
  <c r="DV448" i="1"/>
  <c r="DV518" i="1" s="1"/>
  <c r="DF534" i="1"/>
  <c r="BH136" i="1"/>
  <c r="DU341" i="1"/>
  <c r="CX370" i="1"/>
  <c r="CK370" i="1"/>
  <c r="DH341" i="1"/>
  <c r="DC370" i="1"/>
  <c r="DZ341" i="1"/>
  <c r="DX341" i="1"/>
  <c r="DA370" i="1"/>
  <c r="DN341" i="1"/>
  <c r="CQ370" i="1"/>
  <c r="CO370" i="1"/>
  <c r="DL341" i="1"/>
  <c r="CY370" i="1"/>
  <c r="DV341" i="1"/>
  <c r="DT341" i="1"/>
  <c r="CW370" i="1"/>
  <c r="DG341" i="1"/>
  <c r="CJ370" i="1"/>
  <c r="X220" i="1"/>
  <c r="GK218" i="1" s="1"/>
  <c r="CB218" i="1" s="1"/>
  <c r="HD182" i="1" s="1"/>
  <c r="GY182" i="1" s="1"/>
  <c r="AU192" i="1"/>
  <c r="CL192" i="1"/>
  <c r="CN192" i="1"/>
  <c r="H10" i="70"/>
  <c r="I11" i="70" s="1"/>
  <c r="CM192" i="1"/>
  <c r="GK192" i="1"/>
  <c r="CB192" i="1" s="1"/>
  <c r="HD196" i="1" s="1"/>
  <c r="GY196" i="1" s="1"/>
  <c r="CU192" i="1"/>
  <c r="CP192" i="1"/>
  <c r="CT192" i="1"/>
  <c r="CQ192" i="1"/>
  <c r="CZ192" i="1"/>
  <c r="CO192" i="1"/>
  <c r="CX192" i="1"/>
  <c r="DB192" i="1"/>
  <c r="CW192" i="1"/>
  <c r="CJ192" i="1"/>
  <c r="DC192" i="1"/>
  <c r="DA192" i="1"/>
  <c r="CK192" i="1"/>
  <c r="CS192" i="1"/>
  <c r="CY192" i="1"/>
  <c r="CR192" i="1"/>
  <c r="CV192" i="1"/>
  <c r="GK330" i="1"/>
  <c r="CB330" i="1" s="1"/>
  <c r="GK315" i="1"/>
  <c r="CB315" i="1" s="1"/>
  <c r="GK307" i="1"/>
  <c r="CB307" i="1" s="1"/>
  <c r="GK319" i="1"/>
  <c r="CB319" i="1" s="1"/>
  <c r="GK321" i="1"/>
  <c r="CB321" i="1" s="1"/>
  <c r="GK314" i="1"/>
  <c r="CB314" i="1" s="1"/>
  <c r="GK311" i="1"/>
  <c r="CB311" i="1" s="1"/>
  <c r="GK318" i="1"/>
  <c r="CB318" i="1" s="1"/>
  <c r="GK317" i="1"/>
  <c r="CB317" i="1" s="1"/>
  <c r="GK312" i="1"/>
  <c r="CB312" i="1" s="1"/>
  <c r="GK306" i="1"/>
  <c r="CB306" i="1" s="1"/>
  <c r="GK322" i="1"/>
  <c r="CB322" i="1" s="1"/>
  <c r="GK324" i="1"/>
  <c r="CB324" i="1" s="1"/>
  <c r="GK309" i="1"/>
  <c r="CB309" i="1" s="1"/>
  <c r="GK316" i="1"/>
  <c r="CB316" i="1" s="1"/>
  <c r="GK325" i="1"/>
  <c r="CB325" i="1" s="1"/>
  <c r="GK320" i="1"/>
  <c r="CB320" i="1" s="1"/>
  <c r="GK305" i="1"/>
  <c r="CB305" i="1" s="1"/>
  <c r="GK313" i="1"/>
  <c r="CB313" i="1" s="1"/>
  <c r="GK310" i="1"/>
  <c r="CB310" i="1" s="1"/>
  <c r="GK323" i="1"/>
  <c r="CB323" i="1" s="1"/>
  <c r="GK308" i="1"/>
  <c r="CB308" i="1" s="1"/>
  <c r="L280" i="45"/>
  <c r="L308" i="45" s="1"/>
  <c r="D308" i="45"/>
  <c r="F280" i="45"/>
  <c r="D46" i="45"/>
  <c r="D124" i="45"/>
  <c r="D357" i="45"/>
  <c r="I12" i="70"/>
  <c r="AU370" i="1"/>
  <c r="BS367" i="1" s="1"/>
  <c r="BW367" i="1" s="1"/>
  <c r="Z220" i="1"/>
  <c r="AX194" i="1" s="1"/>
  <c r="BQ146" i="1"/>
  <c r="FP198" i="1"/>
  <c r="DT450" i="1"/>
  <c r="DV450" i="1"/>
  <c r="DV520" i="1" s="1"/>
  <c r="FP347" i="1"/>
  <c r="DV452" i="1"/>
  <c r="DV522" i="1" s="1"/>
  <c r="FP349" i="1"/>
  <c r="FH410" i="1"/>
  <c r="DT456" i="1"/>
  <c r="FP204" i="1"/>
  <c r="CL114" i="1"/>
  <c r="AU114" i="1"/>
  <c r="CM114" i="1"/>
  <c r="CN114" i="1"/>
  <c r="CZ114" i="1"/>
  <c r="CP114" i="1"/>
  <c r="DC114" i="1"/>
  <c r="DA114" i="1"/>
  <c r="CT114" i="1"/>
  <c r="CJ114" i="1"/>
  <c r="CY114" i="1"/>
  <c r="CW114" i="1"/>
  <c r="CX114" i="1"/>
  <c r="CQ114" i="1"/>
  <c r="CO114" i="1"/>
  <c r="CU114" i="1"/>
  <c r="CV114" i="1"/>
  <c r="DB114" i="1"/>
  <c r="CK114" i="1"/>
  <c r="CR114" i="1"/>
  <c r="CS114" i="1"/>
  <c r="GK337" i="1"/>
  <c r="CB337" i="1" s="1"/>
  <c r="H17" i="74"/>
  <c r="D17" i="74"/>
  <c r="BS337" i="1"/>
  <c r="BW337" i="1" s="1"/>
  <c r="BP119" i="1"/>
  <c r="FM390" i="1"/>
  <c r="FL111" i="1"/>
  <c r="Q464" i="1"/>
  <c r="FA212" i="1"/>
  <c r="S464" i="1"/>
  <c r="FA361" i="1"/>
  <c r="FM178" i="1"/>
  <c r="BI108" i="1"/>
  <c r="FK108" i="1" s="1"/>
  <c r="DA507" i="1"/>
  <c r="DA525" i="1" s="1"/>
  <c r="FS348" i="1"/>
  <c r="ER451" i="1"/>
  <c r="BH107" i="1"/>
  <c r="ER461" i="1"/>
  <c r="FS358" i="1"/>
  <c r="FM426" i="1"/>
  <c r="DM460" i="1"/>
  <c r="DM530" i="1" s="1"/>
  <c r="FO208" i="1"/>
  <c r="DF468" i="1"/>
  <c r="FN216" i="1"/>
  <c r="CK469" i="1"/>
  <c r="BI222" i="1"/>
  <c r="FK217" i="1"/>
  <c r="CN185" i="1"/>
  <c r="CL185" i="1"/>
  <c r="CM185" i="1"/>
  <c r="AU185" i="1"/>
  <c r="GK185" i="1"/>
  <c r="CB185" i="1" s="1"/>
  <c r="CT185" i="1"/>
  <c r="DA185" i="1"/>
  <c r="DC185" i="1"/>
  <c r="CX185" i="1"/>
  <c r="CV185" i="1"/>
  <c r="CZ185" i="1"/>
  <c r="CS185" i="1"/>
  <c r="CY185" i="1"/>
  <c r="CP185" i="1"/>
  <c r="CK185" i="1"/>
  <c r="CW185" i="1"/>
  <c r="CR185" i="1"/>
  <c r="CO185" i="1"/>
  <c r="CU185" i="1"/>
  <c r="DB185" i="1"/>
  <c r="CJ185" i="1"/>
  <c r="CQ185" i="1"/>
  <c r="H14" i="74"/>
  <c r="D14" i="74"/>
  <c r="L273" i="45"/>
  <c r="F273" i="45"/>
  <c r="D39" i="45"/>
  <c r="D117" i="45"/>
  <c r="D350" i="45"/>
  <c r="CL395" i="1"/>
  <c r="AU395" i="1"/>
  <c r="CN395" i="1"/>
  <c r="CM395" i="1"/>
  <c r="DA395" i="1"/>
  <c r="CX395" i="1"/>
  <c r="CV395" i="1"/>
  <c r="CS395" i="1"/>
  <c r="CY395" i="1"/>
  <c r="CP395" i="1"/>
  <c r="CW395" i="1"/>
  <c r="CT395" i="1"/>
  <c r="CO395" i="1"/>
  <c r="CU395" i="1"/>
  <c r="CK395" i="1"/>
  <c r="DC395" i="1"/>
  <c r="CZ395" i="1"/>
  <c r="CJ395" i="1"/>
  <c r="CR395" i="1"/>
  <c r="CQ395" i="1"/>
  <c r="DB395" i="1"/>
  <c r="BQ111" i="1"/>
  <c r="FS334" i="1"/>
  <c r="CK464" i="1"/>
  <c r="AZ179" i="1"/>
  <c r="FB179" i="1" s="1"/>
  <c r="P446" i="1"/>
  <c r="FA120" i="1"/>
  <c r="BP184" i="1"/>
  <c r="DF460" i="1"/>
  <c r="FN208" i="1"/>
  <c r="BH109" i="1"/>
  <c r="FL426" i="1"/>
  <c r="BA448" i="1"/>
  <c r="FF196" i="1"/>
  <c r="FH123" i="1"/>
  <c r="AZ213" i="1"/>
  <c r="DT459" i="1"/>
  <c r="BN447" i="1"/>
  <c r="L462" i="1"/>
  <c r="DF136" i="1"/>
  <c r="BP178" i="1"/>
  <c r="DM445" i="1"/>
  <c r="DM515" i="1" s="1"/>
  <c r="FO193" i="1"/>
  <c r="DV335" i="1"/>
  <c r="DZ335" i="1"/>
  <c r="DU335" i="1"/>
  <c r="DR335" i="1"/>
  <c r="DM335" i="1"/>
  <c r="DG335" i="1"/>
  <c r="DP335" i="1"/>
  <c r="DH335" i="1"/>
  <c r="AU186" i="1"/>
  <c r="CN186" i="1"/>
  <c r="DK186" i="1" s="1"/>
  <c r="CL186" i="1"/>
  <c r="DI186" i="1" s="1"/>
  <c r="CM186" i="1"/>
  <c r="DJ186" i="1" s="1"/>
  <c r="GK186" i="1"/>
  <c r="CB186" i="1" s="1"/>
  <c r="CO186" i="1"/>
  <c r="DL186" i="1" s="1"/>
  <c r="CX186" i="1"/>
  <c r="DU186" i="1" s="1"/>
  <c r="DA186" i="1"/>
  <c r="DX186" i="1" s="1"/>
  <c r="CP186" i="1"/>
  <c r="DM186" i="1" s="1"/>
  <c r="DC186" i="1"/>
  <c r="DZ186" i="1" s="1"/>
  <c r="CT186" i="1"/>
  <c r="DQ186" i="1" s="1"/>
  <c r="CW186" i="1"/>
  <c r="DT186" i="1" s="1"/>
  <c r="DB186" i="1"/>
  <c r="DY186" i="1" s="1"/>
  <c r="CV186" i="1"/>
  <c r="DS186" i="1" s="1"/>
  <c r="CJ186" i="1"/>
  <c r="DG186" i="1" s="1"/>
  <c r="CZ186" i="1"/>
  <c r="DW186" i="1" s="1"/>
  <c r="CS186" i="1"/>
  <c r="DP186" i="1" s="1"/>
  <c r="CQ186" i="1"/>
  <c r="DN186" i="1" s="1"/>
  <c r="CK186" i="1"/>
  <c r="DH186" i="1" s="1"/>
  <c r="CR186" i="1"/>
  <c r="DO186" i="1" s="1"/>
  <c r="CY186" i="1"/>
  <c r="DV186" i="1" s="1"/>
  <c r="CU186" i="1"/>
  <c r="DR186" i="1" s="1"/>
  <c r="GK335" i="1"/>
  <c r="CB335" i="1" s="1"/>
  <c r="F274" i="45"/>
  <c r="L274" i="45"/>
  <c r="AI274" i="45"/>
  <c r="D118" i="45"/>
  <c r="D351" i="45"/>
  <c r="D40" i="45"/>
  <c r="DI335" i="1"/>
  <c r="DK335" i="1"/>
  <c r="FS335" i="1"/>
  <c r="BI106" i="1"/>
  <c r="CL131" i="1"/>
  <c r="CM131" i="1"/>
  <c r="CN131" i="1"/>
  <c r="AU131" i="1"/>
  <c r="CP131" i="1"/>
  <c r="CV131" i="1"/>
  <c r="CS131" i="1"/>
  <c r="CR131" i="1"/>
  <c r="CO131" i="1"/>
  <c r="CJ131" i="1"/>
  <c r="CX131" i="1"/>
  <c r="CT131" i="1"/>
  <c r="CK131" i="1"/>
  <c r="CW131" i="1"/>
  <c r="DB131" i="1"/>
  <c r="DA131" i="1"/>
  <c r="CY131" i="1"/>
  <c r="DC131" i="1"/>
  <c r="CZ131" i="1"/>
  <c r="CQ131" i="1"/>
  <c r="CU131" i="1"/>
  <c r="EA354" i="1"/>
  <c r="EC354" i="1" s="1"/>
  <c r="GK354" i="1"/>
  <c r="CB354" i="1" s="1"/>
  <c r="EP457" i="1"/>
  <c r="FS205" i="1"/>
  <c r="ER457" i="1"/>
  <c r="FS354" i="1"/>
  <c r="BI388" i="1"/>
  <c r="DM451" i="1"/>
  <c r="DM521" i="1" s="1"/>
  <c r="FO199" i="1"/>
  <c r="BP204" i="1"/>
  <c r="CR447" i="1"/>
  <c r="CR517" i="1" s="1"/>
  <c r="FL195" i="1"/>
  <c r="AZ177" i="1"/>
  <c r="FB177" i="1" s="1"/>
  <c r="FA103" i="1"/>
  <c r="FA102" i="1"/>
  <c r="FA323" i="1"/>
  <c r="BR93" i="1"/>
  <c r="BR87" i="1"/>
  <c r="BR90" i="1"/>
  <c r="BR89" i="1"/>
  <c r="BR102" i="1"/>
  <c r="BR100" i="1"/>
  <c r="BR92" i="1"/>
  <c r="BR84" i="1"/>
  <c r="BR88" i="1"/>
  <c r="BR98" i="1"/>
  <c r="BR91" i="1"/>
  <c r="FT91" i="1" s="1"/>
  <c r="BR97" i="1"/>
  <c r="BR85" i="1"/>
  <c r="BR101" i="1"/>
  <c r="FT101" i="1" s="1"/>
  <c r="BR86" i="1"/>
  <c r="FT86" i="1" s="1"/>
  <c r="BR82" i="1"/>
  <c r="BR99" i="1"/>
  <c r="BR386" i="1"/>
  <c r="FT387" i="1" s="1"/>
  <c r="BR83" i="1"/>
  <c r="BR94" i="1"/>
  <c r="BR96" i="1"/>
  <c r="BR95" i="1"/>
  <c r="FT95" i="1" s="1"/>
  <c r="DM450" i="1"/>
  <c r="DM520" i="1" s="1"/>
  <c r="FO198" i="1"/>
  <c r="FI186" i="1"/>
  <c r="BN469" i="1"/>
  <c r="FH143" i="1"/>
  <c r="BN464" i="1"/>
  <c r="AZ195" i="1"/>
  <c r="BP128" i="1"/>
  <c r="FS351" i="1"/>
  <c r="ER454" i="1"/>
  <c r="CR454" i="1"/>
  <c r="CR524" i="1" s="1"/>
  <c r="FL202" i="1"/>
  <c r="DP336" i="1"/>
  <c r="DY336" i="1"/>
  <c r="DW336" i="1"/>
  <c r="DH336" i="1"/>
  <c r="DG336" i="1"/>
  <c r="DO336" i="1"/>
  <c r="DQ336" i="1"/>
  <c r="DR336" i="1"/>
  <c r="CL113" i="1"/>
  <c r="CM113" i="1"/>
  <c r="CN113" i="1"/>
  <c r="AU113" i="1"/>
  <c r="CX113" i="1"/>
  <c r="CO113" i="1"/>
  <c r="CJ113" i="1"/>
  <c r="CR113" i="1"/>
  <c r="CZ113" i="1"/>
  <c r="CV113" i="1"/>
  <c r="CT113" i="1"/>
  <c r="CY113" i="1"/>
  <c r="CK113" i="1"/>
  <c r="CQ113" i="1"/>
  <c r="DA113" i="1"/>
  <c r="CP113" i="1"/>
  <c r="CU113" i="1"/>
  <c r="CW113" i="1"/>
  <c r="CS113" i="1"/>
  <c r="DB113" i="1"/>
  <c r="DC113" i="1"/>
  <c r="GK336" i="1"/>
  <c r="CB336" i="1" s="1"/>
  <c r="H16" i="74"/>
  <c r="D16" i="74"/>
  <c r="DK336" i="1"/>
  <c r="BS336" i="1"/>
  <c r="BW336" i="1" s="1"/>
  <c r="BI117" i="1"/>
  <c r="Z184" i="1"/>
  <c r="BP181" i="1"/>
  <c r="FR181" i="1" s="1"/>
  <c r="FK179" i="1"/>
  <c r="FF116" i="1"/>
  <c r="AZ211" i="1"/>
  <c r="BH187" i="1"/>
  <c r="FJ187" i="1" s="1"/>
  <c r="DF137" i="1"/>
  <c r="FN136" i="1"/>
  <c r="DE461" i="1"/>
  <c r="FN135" i="1"/>
  <c r="BQ134" i="1"/>
  <c r="FN140" i="1"/>
  <c r="DE466" i="1"/>
  <c r="BI122" i="1"/>
  <c r="BI139" i="1"/>
  <c r="BH180" i="1"/>
  <c r="BP205" i="1"/>
  <c r="EZ364" i="1"/>
  <c r="L467" i="1"/>
  <c r="DF215" i="1"/>
  <c r="FF191" i="1"/>
  <c r="W461" i="1"/>
  <c r="FB358" i="1"/>
  <c r="Z461" i="1"/>
  <c r="BQ114" i="1"/>
  <c r="BI140" i="1"/>
  <c r="FL105" i="1"/>
  <c r="EA460" i="1"/>
  <c r="FQ208" i="1"/>
  <c r="FN196" i="1"/>
  <c r="DF448" i="1"/>
  <c r="AY417" i="1"/>
  <c r="BH121" i="1"/>
  <c r="BI119" i="1"/>
  <c r="FS197" i="1"/>
  <c r="EP449" i="1"/>
  <c r="BP139" i="1"/>
  <c r="AU195" i="1"/>
  <c r="CN195" i="1"/>
  <c r="CM195" i="1"/>
  <c r="CL195" i="1"/>
  <c r="GK195" i="1"/>
  <c r="CB195" i="1" s="1"/>
  <c r="CY195" i="1"/>
  <c r="CO195" i="1"/>
  <c r="CZ195" i="1"/>
  <c r="DB195" i="1"/>
  <c r="CW195" i="1"/>
  <c r="CV195" i="1"/>
  <c r="CJ195" i="1"/>
  <c r="CQ195" i="1"/>
  <c r="CS195" i="1"/>
  <c r="CU195" i="1"/>
  <c r="CK195" i="1"/>
  <c r="CR195" i="1"/>
  <c r="CP195" i="1"/>
  <c r="DC195" i="1"/>
  <c r="DA195" i="1"/>
  <c r="CT195" i="1"/>
  <c r="CX195" i="1"/>
  <c r="GK344" i="1"/>
  <c r="CB344" i="1" s="1"/>
  <c r="BS344" i="1"/>
  <c r="BW344" i="1" s="1"/>
  <c r="F283" i="45"/>
  <c r="L283" i="45"/>
  <c r="AI283" i="45"/>
  <c r="D49" i="45"/>
  <c r="D127" i="45"/>
  <c r="D360" i="45"/>
  <c r="CI195" i="1"/>
  <c r="DF121" i="1"/>
  <c r="BV452" i="1"/>
  <c r="FT200" i="1"/>
  <c r="EX452" i="1"/>
  <c r="CX462" i="1"/>
  <c r="FM136" i="1"/>
  <c r="CN198" i="1"/>
  <c r="AU198" i="1"/>
  <c r="CL198" i="1"/>
  <c r="CM198" i="1"/>
  <c r="GK198" i="1"/>
  <c r="CB198" i="1" s="1"/>
  <c r="CW198" i="1"/>
  <c r="CP198" i="1"/>
  <c r="CR198" i="1"/>
  <c r="CS198" i="1"/>
  <c r="CQ198" i="1"/>
  <c r="DC198" i="1"/>
  <c r="CV198" i="1"/>
  <c r="CU198" i="1"/>
  <c r="CY198" i="1"/>
  <c r="CX198" i="1"/>
  <c r="DA198" i="1"/>
  <c r="CZ198" i="1"/>
  <c r="DB198" i="1"/>
  <c r="CK198" i="1"/>
  <c r="CT198" i="1"/>
  <c r="CO198" i="1"/>
  <c r="CJ198" i="1"/>
  <c r="L286" i="45"/>
  <c r="F286" i="45"/>
  <c r="D52" i="45"/>
  <c r="D130" i="45"/>
  <c r="D363" i="45"/>
  <c r="GK347" i="1"/>
  <c r="CB347" i="1" s="1"/>
  <c r="CI408" i="1"/>
  <c r="DF408" i="1" s="1"/>
  <c r="CM408" i="1"/>
  <c r="CL408" i="1"/>
  <c r="AU408" i="1"/>
  <c r="CN408" i="1"/>
  <c r="DC408" i="1"/>
  <c r="DA408" i="1"/>
  <c r="DB408" i="1"/>
  <c r="CJ408" i="1"/>
  <c r="CS408" i="1"/>
  <c r="CW408" i="1"/>
  <c r="CU408" i="1"/>
  <c r="CP408" i="1"/>
  <c r="CR408" i="1"/>
  <c r="CX408" i="1"/>
  <c r="CQ408" i="1"/>
  <c r="CZ408" i="1"/>
  <c r="CY408" i="1"/>
  <c r="CV408" i="1"/>
  <c r="CK408" i="1"/>
  <c r="CT408" i="1"/>
  <c r="CO408" i="1"/>
  <c r="AY395" i="1"/>
  <c r="FA395" i="1" s="1"/>
  <c r="CR464" i="1"/>
  <c r="CR534" i="1" s="1"/>
  <c r="FL212" i="1"/>
  <c r="BV447" i="1"/>
  <c r="DF403" i="1"/>
  <c r="AX182" i="1"/>
  <c r="AY221" i="1"/>
  <c r="Q507" i="1" s="1"/>
  <c r="Q540" i="1" s="1"/>
  <c r="Q455" i="1"/>
  <c r="FA203" i="1"/>
  <c r="BI116" i="1"/>
  <c r="CR467" i="1"/>
  <c r="CR537" i="1" s="1"/>
  <c r="FH187" i="1"/>
  <c r="BP211" i="1"/>
  <c r="FM421" i="1"/>
  <c r="FK194" i="1"/>
  <c r="AX208" i="1"/>
  <c r="BA468" i="1"/>
  <c r="CL143" i="1"/>
  <c r="DI144" i="1" s="1"/>
  <c r="CN143" i="1"/>
  <c r="DK144" i="1" s="1"/>
  <c r="CM143" i="1"/>
  <c r="DJ144" i="1" s="1"/>
  <c r="AU143" i="1"/>
  <c r="CV143" i="1"/>
  <c r="DS144" i="1" s="1"/>
  <c r="DB143" i="1"/>
  <c r="DY144" i="1" s="1"/>
  <c r="CZ143" i="1"/>
  <c r="DW144" i="1" s="1"/>
  <c r="CS143" i="1"/>
  <c r="DP144" i="1" s="1"/>
  <c r="CY143" i="1"/>
  <c r="DV144" i="1" s="1"/>
  <c r="CW143" i="1"/>
  <c r="DT144" i="1" s="1"/>
  <c r="DC143" i="1"/>
  <c r="DZ144" i="1" s="1"/>
  <c r="CR143" i="1"/>
  <c r="DO144" i="1" s="1"/>
  <c r="CP143" i="1"/>
  <c r="DM144" i="1" s="1"/>
  <c r="CK143" i="1"/>
  <c r="DA143" i="1"/>
  <c r="DX144" i="1" s="1"/>
  <c r="CX143" i="1"/>
  <c r="DU144" i="1" s="1"/>
  <c r="CO143" i="1"/>
  <c r="CU143" i="1"/>
  <c r="DR144" i="1" s="1"/>
  <c r="CT143" i="1"/>
  <c r="DQ144" i="1" s="1"/>
  <c r="CQ143" i="1"/>
  <c r="DN144" i="1" s="1"/>
  <c r="CJ143" i="1"/>
  <c r="GK366" i="1"/>
  <c r="CB366" i="1" s="1"/>
  <c r="H46" i="74"/>
  <c r="D46" i="74"/>
  <c r="C33" i="70"/>
  <c r="EA366" i="1"/>
  <c r="EH366" i="1" s="1"/>
  <c r="BP197" i="1"/>
  <c r="BQ138" i="1"/>
  <c r="BO467" i="1"/>
  <c r="CQ446" i="1"/>
  <c r="FL120" i="1"/>
  <c r="BN460" i="1"/>
  <c r="BV463" i="1"/>
  <c r="CL142" i="1"/>
  <c r="CM142" i="1"/>
  <c r="CN142" i="1"/>
  <c r="AU142" i="1"/>
  <c r="CK142" i="1"/>
  <c r="CO142" i="1"/>
  <c r="DB142" i="1"/>
  <c r="DC142" i="1"/>
  <c r="DA142" i="1"/>
  <c r="CX142" i="1"/>
  <c r="CJ142" i="1"/>
  <c r="CS142" i="1"/>
  <c r="CV142" i="1"/>
  <c r="CW142" i="1"/>
  <c r="CZ142" i="1"/>
  <c r="CY142" i="1"/>
  <c r="CP142" i="1"/>
  <c r="CR142" i="1"/>
  <c r="CQ142" i="1"/>
  <c r="CT142" i="1"/>
  <c r="CU142" i="1"/>
  <c r="H45" i="74"/>
  <c r="D45" i="74"/>
  <c r="BS365" i="1"/>
  <c r="BW365" i="1" s="1"/>
  <c r="L304" i="45"/>
  <c r="F304" i="45"/>
  <c r="D148" i="45"/>
  <c r="D70" i="45"/>
  <c r="D381" i="45"/>
  <c r="DF216" i="1"/>
  <c r="ER468" i="1"/>
  <c r="FS365" i="1"/>
  <c r="BH116" i="1"/>
  <c r="FT216" i="1"/>
  <c r="EX468" i="1"/>
  <c r="FP407" i="1"/>
  <c r="FP346" i="1"/>
  <c r="FQ422" i="1"/>
  <c r="BH104" i="1"/>
  <c r="FJ104" i="1" s="1"/>
  <c r="FF119" i="1"/>
  <c r="BP111" i="1"/>
  <c r="FO133" i="1"/>
  <c r="DL459" i="1"/>
  <c r="FG121" i="1"/>
  <c r="BQ104" i="1"/>
  <c r="FS104" i="1" s="1"/>
  <c r="BO221" i="1"/>
  <c r="EA507" i="1" s="1"/>
  <c r="EA455" i="1"/>
  <c r="FQ203" i="1"/>
  <c r="AZ200" i="1"/>
  <c r="FB349" i="1"/>
  <c r="Z452" i="1"/>
  <c r="EX447" i="1"/>
  <c r="FT195" i="1"/>
  <c r="FP104" i="1"/>
  <c r="BR122" i="1"/>
  <c r="EA457" i="1"/>
  <c r="EA527" i="1" s="1"/>
  <c r="AZ87" i="1"/>
  <c r="AZ95" i="1"/>
  <c r="AZ92" i="1"/>
  <c r="AZ93" i="1"/>
  <c r="AZ98" i="1"/>
  <c r="AZ94" i="1"/>
  <c r="FB94" i="1" s="1"/>
  <c r="AZ102" i="1"/>
  <c r="AZ84" i="1"/>
  <c r="AZ90" i="1"/>
  <c r="AZ88" i="1"/>
  <c r="FB88" i="1" s="1"/>
  <c r="AZ89" i="1"/>
  <c r="AZ85" i="1"/>
  <c r="FB85" i="1" s="1"/>
  <c r="AZ86" i="1"/>
  <c r="AZ97" i="1"/>
  <c r="AZ91" i="1"/>
  <c r="FB91" i="1" s="1"/>
  <c r="AZ386" i="1"/>
  <c r="AZ99" i="1"/>
  <c r="FB99" i="1" s="1"/>
  <c r="AZ101" i="1"/>
  <c r="AZ83" i="1"/>
  <c r="AZ100" i="1"/>
  <c r="FB100" i="1" s="1"/>
  <c r="AZ82" i="1"/>
  <c r="AZ96" i="1"/>
  <c r="FB96" i="1" s="1"/>
  <c r="FB311" i="1"/>
  <c r="FB312" i="1"/>
  <c r="EA450" i="1"/>
  <c r="BQ124" i="1"/>
  <c r="DL456" i="1"/>
  <c r="BN454" i="1"/>
  <c r="BP125" i="1"/>
  <c r="AZ184" i="1"/>
  <c r="FB185" i="1" s="1"/>
  <c r="BQ141" i="1"/>
  <c r="FM391" i="1"/>
  <c r="AZ201" i="1"/>
  <c r="EP453" i="1"/>
  <c r="FS201" i="1"/>
  <c r="FS350" i="1"/>
  <c r="ER453" i="1"/>
  <c r="AZ425" i="1"/>
  <c r="FB425" i="1" s="1"/>
  <c r="X399" i="1"/>
  <c r="CI399" i="1" s="1"/>
  <c r="DF399" i="1" s="1"/>
  <c r="Z399" i="1"/>
  <c r="Z189" i="1"/>
  <c r="CL338" i="1"/>
  <c r="DI338" i="1" s="1"/>
  <c r="CM338" i="1"/>
  <c r="DJ338" i="1" s="1"/>
  <c r="B18" i="74"/>
  <c r="D277" i="45"/>
  <c r="AU338" i="1"/>
  <c r="BS338" i="1" s="1"/>
  <c r="BW338" i="1" s="1"/>
  <c r="CN338" i="1"/>
  <c r="DK338" i="1" s="1"/>
  <c r="GK338" i="1"/>
  <c r="CB338" i="1" s="1"/>
  <c r="X115" i="1"/>
  <c r="X189" i="1"/>
  <c r="CV338" i="1"/>
  <c r="DS338" i="1" s="1"/>
  <c r="CR338" i="1"/>
  <c r="DO338" i="1" s="1"/>
  <c r="CY338" i="1"/>
  <c r="DV338" i="1" s="1"/>
  <c r="CK338" i="1"/>
  <c r="DH338" i="1" s="1"/>
  <c r="CO338" i="1"/>
  <c r="DL338" i="1" s="1"/>
  <c r="CQ338" i="1"/>
  <c r="DN338" i="1" s="1"/>
  <c r="CU338" i="1"/>
  <c r="DR338" i="1" s="1"/>
  <c r="DA338" i="1"/>
  <c r="DX338" i="1" s="1"/>
  <c r="DC338" i="1"/>
  <c r="DZ338" i="1" s="1"/>
  <c r="CP338" i="1"/>
  <c r="DM338" i="1" s="1"/>
  <c r="DB338" i="1"/>
  <c r="DY338" i="1" s="1"/>
  <c r="CT338" i="1"/>
  <c r="DQ338" i="1" s="1"/>
  <c r="CX338" i="1"/>
  <c r="DU338" i="1" s="1"/>
  <c r="CZ338" i="1"/>
  <c r="DW338" i="1" s="1"/>
  <c r="CS338" i="1"/>
  <c r="DP338" i="1" s="1"/>
  <c r="CJ338" i="1"/>
  <c r="DG338" i="1" s="1"/>
  <c r="CW338" i="1"/>
  <c r="DT338" i="1" s="1"/>
  <c r="FQ215" i="1"/>
  <c r="EA467" i="1"/>
  <c r="CO371" i="1"/>
  <c r="DL353" i="1"/>
  <c r="DB371" i="1"/>
  <c r="DY353" i="1"/>
  <c r="CS371" i="1"/>
  <c r="DP353" i="1"/>
  <c r="CZ371" i="1"/>
  <c r="DW353" i="1"/>
  <c r="CQ371" i="1"/>
  <c r="DN353" i="1"/>
  <c r="CP371" i="1"/>
  <c r="DM353" i="1"/>
  <c r="CT371" i="1"/>
  <c r="DQ353" i="1"/>
  <c r="DA371" i="1"/>
  <c r="DX353" i="1"/>
  <c r="CN204" i="1"/>
  <c r="CM204" i="1"/>
  <c r="CL204" i="1"/>
  <c r="AU204" i="1"/>
  <c r="GK204" i="1"/>
  <c r="CB204" i="1" s="1"/>
  <c r="CP204" i="1"/>
  <c r="CT204" i="1"/>
  <c r="CK204" i="1"/>
  <c r="DC204" i="1"/>
  <c r="CU204" i="1"/>
  <c r="CO204" i="1"/>
  <c r="CJ204" i="1"/>
  <c r="CW204" i="1"/>
  <c r="CZ204" i="1"/>
  <c r="CX204" i="1"/>
  <c r="DB204" i="1"/>
  <c r="CY204" i="1"/>
  <c r="CR204" i="1"/>
  <c r="DA204" i="1"/>
  <c r="CS204" i="1"/>
  <c r="CQ204" i="1"/>
  <c r="CV204" i="1"/>
  <c r="GK353" i="1"/>
  <c r="CB353" i="1" s="1"/>
  <c r="L292" i="45"/>
  <c r="F292" i="45"/>
  <c r="D369" i="45"/>
  <c r="D136" i="45"/>
  <c r="D58" i="45"/>
  <c r="CM371" i="1"/>
  <c r="DJ353" i="1"/>
  <c r="CL371" i="1"/>
  <c r="DI353" i="1"/>
  <c r="CI147" i="1"/>
  <c r="DF130" i="1"/>
  <c r="BP120" i="1"/>
  <c r="BR115" i="1"/>
  <c r="CR460" i="1"/>
  <c r="CR530" i="1" s="1"/>
  <c r="BV468" i="1"/>
  <c r="FF394" i="1"/>
  <c r="CX446" i="1"/>
  <c r="FM120" i="1"/>
  <c r="BI134" i="1"/>
  <c r="BQ122" i="1"/>
  <c r="FS123" i="1" s="1"/>
  <c r="FS345" i="1"/>
  <c r="ER448" i="1"/>
  <c r="BQ139" i="1"/>
  <c r="CK458" i="1"/>
  <c r="FF405" i="1"/>
  <c r="DT467" i="1"/>
  <c r="BP399" i="1"/>
  <c r="FJ425" i="1"/>
  <c r="BU460" i="1"/>
  <c r="FP411" i="1"/>
  <c r="EA448" i="1"/>
  <c r="FQ196" i="1"/>
  <c r="BR123" i="1"/>
  <c r="FQ423" i="1"/>
  <c r="BP195" i="1"/>
  <c r="DM532" i="1"/>
  <c r="AZ198" i="1"/>
  <c r="FP122" i="1"/>
  <c r="DS448" i="1"/>
  <c r="FJ423" i="1"/>
  <c r="EZ356" i="1"/>
  <c r="L459" i="1"/>
  <c r="BQ133" i="1"/>
  <c r="FK195" i="1"/>
  <c r="FJ420" i="1"/>
  <c r="AZ392" i="1"/>
  <c r="BP126" i="1"/>
  <c r="BQ130" i="1"/>
  <c r="ER456" i="1"/>
  <c r="FS353" i="1"/>
  <c r="FA178" i="1"/>
  <c r="FA327" i="1"/>
  <c r="BN167" i="1"/>
  <c r="BN169" i="1"/>
  <c r="BN171" i="1"/>
  <c r="BN175" i="1"/>
  <c r="BN157" i="1"/>
  <c r="BN159" i="1"/>
  <c r="BN161" i="1"/>
  <c r="BN163" i="1"/>
  <c r="BN165" i="1"/>
  <c r="BN174" i="1"/>
  <c r="BN173" i="1"/>
  <c r="BN166" i="1"/>
  <c r="FP166" i="1" s="1"/>
  <c r="BN168" i="1"/>
  <c r="FP168" i="1" s="1"/>
  <c r="BN170" i="1"/>
  <c r="FP170" i="1" s="1"/>
  <c r="BN158" i="1"/>
  <c r="FP158" i="1" s="1"/>
  <c r="BN160" i="1"/>
  <c r="FP160" i="1" s="1"/>
  <c r="BN162" i="1"/>
  <c r="FP162" i="1" s="1"/>
  <c r="BN164" i="1"/>
  <c r="FP164" i="1" s="1"/>
  <c r="BN172" i="1"/>
  <c r="FP172" i="1" s="1"/>
  <c r="BN176" i="1"/>
  <c r="FP176" i="1" s="1"/>
  <c r="BN156" i="1"/>
  <c r="AY427" i="1"/>
  <c r="FM180" i="1"/>
  <c r="AZ415" i="1"/>
  <c r="BG220" i="1"/>
  <c r="FK182" i="1"/>
  <c r="BH130" i="1"/>
  <c r="CE507" i="1"/>
  <c r="CE535" i="1" s="1"/>
  <c r="AU128" i="1"/>
  <c r="CL128" i="1"/>
  <c r="CN128" i="1"/>
  <c r="CM128" i="1"/>
  <c r="CO128" i="1"/>
  <c r="DC128" i="1"/>
  <c r="CW128" i="1"/>
  <c r="CV128" i="1"/>
  <c r="CR128" i="1"/>
  <c r="CZ128" i="1"/>
  <c r="CS128" i="1"/>
  <c r="CY128" i="1"/>
  <c r="DA128" i="1"/>
  <c r="DB128" i="1"/>
  <c r="CU128" i="1"/>
  <c r="CP128" i="1"/>
  <c r="CX128" i="1"/>
  <c r="CT128" i="1"/>
  <c r="CQ128" i="1"/>
  <c r="CJ128" i="1"/>
  <c r="CK128" i="1"/>
  <c r="F290" i="45"/>
  <c r="L290" i="45"/>
  <c r="AI290" i="45"/>
  <c r="D367" i="45"/>
  <c r="D56" i="45"/>
  <c r="D134" i="45"/>
  <c r="H31" i="74"/>
  <c r="D31" i="74"/>
  <c r="FP116" i="1"/>
  <c r="BA446" i="1"/>
  <c r="FF194" i="1"/>
  <c r="AU209" i="1"/>
  <c r="CN209" i="1"/>
  <c r="CM209" i="1"/>
  <c r="CL209" i="1"/>
  <c r="GK209" i="1"/>
  <c r="CB209" i="1" s="1"/>
  <c r="CY209" i="1"/>
  <c r="CO209" i="1"/>
  <c r="CP209" i="1"/>
  <c r="CU209" i="1"/>
  <c r="DC209" i="1"/>
  <c r="CZ209" i="1"/>
  <c r="CW209" i="1"/>
  <c r="CS209" i="1"/>
  <c r="CT209" i="1"/>
  <c r="CR209" i="1"/>
  <c r="DA209" i="1"/>
  <c r="CX209" i="1"/>
  <c r="CV209" i="1"/>
  <c r="DB209" i="1"/>
  <c r="CJ209" i="1"/>
  <c r="CK209" i="1"/>
  <c r="CQ209" i="1"/>
  <c r="GK358" i="1"/>
  <c r="CB358" i="1" s="1"/>
  <c r="BS358" i="1"/>
  <c r="BW358" i="1" s="1"/>
  <c r="L297" i="45"/>
  <c r="F297" i="45"/>
  <c r="D141" i="45"/>
  <c r="D63" i="45"/>
  <c r="D374" i="45"/>
  <c r="CI419" i="1"/>
  <c r="DF419" i="1" s="1"/>
  <c r="CM419" i="1"/>
  <c r="CN419" i="1"/>
  <c r="AU419" i="1"/>
  <c r="CL419" i="1"/>
  <c r="CU419" i="1"/>
  <c r="DC419" i="1"/>
  <c r="CZ419" i="1"/>
  <c r="CP419" i="1"/>
  <c r="CY419" i="1"/>
  <c r="CT419" i="1"/>
  <c r="CX419" i="1"/>
  <c r="CJ419" i="1"/>
  <c r="CW419" i="1"/>
  <c r="CK419" i="1"/>
  <c r="DA419" i="1"/>
  <c r="DB419" i="1"/>
  <c r="CS419" i="1"/>
  <c r="CR419" i="1"/>
  <c r="CV419" i="1"/>
  <c r="CQ419" i="1"/>
  <c r="CO419" i="1"/>
  <c r="BQ135" i="1"/>
  <c r="BN181" i="1"/>
  <c r="BO461" i="1"/>
  <c r="FH209" i="1"/>
  <c r="FF419" i="1"/>
  <c r="DL460" i="1"/>
  <c r="FO134" i="1"/>
  <c r="BH448" i="1"/>
  <c r="BI427" i="1"/>
  <c r="BH197" i="1"/>
  <c r="CE519" i="1"/>
  <c r="BP133" i="1"/>
  <c r="DO349" i="1"/>
  <c r="DG349" i="1"/>
  <c r="DH349" i="1"/>
  <c r="DR349" i="1"/>
  <c r="DQ349" i="1"/>
  <c r="DL349" i="1"/>
  <c r="DW349" i="1"/>
  <c r="DV349" i="1"/>
  <c r="DP349" i="1"/>
  <c r="CL126" i="1"/>
  <c r="AU126" i="1"/>
  <c r="CM126" i="1"/>
  <c r="CN126" i="1"/>
  <c r="CR126" i="1"/>
  <c r="CP126" i="1"/>
  <c r="CU126" i="1"/>
  <c r="CO126" i="1"/>
  <c r="CV126" i="1"/>
  <c r="CQ126" i="1"/>
  <c r="CT126" i="1"/>
  <c r="CS126" i="1"/>
  <c r="CZ126" i="1"/>
  <c r="CK126" i="1"/>
  <c r="DB126" i="1"/>
  <c r="CX126" i="1"/>
  <c r="DC126" i="1"/>
  <c r="CJ126" i="1"/>
  <c r="DA126" i="1"/>
  <c r="CY126" i="1"/>
  <c r="CW126" i="1"/>
  <c r="DJ349" i="1"/>
  <c r="BS349" i="1"/>
  <c r="BW349" i="1" s="1"/>
  <c r="H29" i="74"/>
  <c r="D29" i="74"/>
  <c r="CI126" i="1"/>
  <c r="BR113" i="1"/>
  <c r="AZ105" i="1"/>
  <c r="BP110" i="1"/>
  <c r="BH188" i="1"/>
  <c r="FJ188" i="1" s="1"/>
  <c r="CK468" i="1"/>
  <c r="FQ404" i="1"/>
  <c r="CY460" i="1"/>
  <c r="BG183" i="1"/>
  <c r="FL112" i="1"/>
  <c r="AZ423" i="1"/>
  <c r="FB423" i="1" s="1"/>
  <c r="DS459" i="1"/>
  <c r="FP133" i="1"/>
  <c r="CY458" i="1"/>
  <c r="FM206" i="1"/>
  <c r="FI138" i="1"/>
  <c r="BU464" i="1"/>
  <c r="BX534" i="1"/>
  <c r="DL445" i="1"/>
  <c r="FO119" i="1"/>
  <c r="DE465" i="1"/>
  <c r="FN139" i="1"/>
  <c r="FF206" i="1"/>
  <c r="BA458" i="1"/>
  <c r="BG444" i="1"/>
  <c r="BE146" i="1"/>
  <c r="Q450" i="1"/>
  <c r="Q520" i="1" s="1"/>
  <c r="FA198" i="1"/>
  <c r="AZ128" i="1"/>
  <c r="BI129" i="1"/>
  <c r="FH130" i="1"/>
  <c r="FN126" i="1"/>
  <c r="DE452" i="1"/>
  <c r="AZ103" i="1"/>
  <c r="FB103" i="1" s="1"/>
  <c r="FB326" i="1"/>
  <c r="FI112" i="1"/>
  <c r="Q465" i="1"/>
  <c r="Q535" i="1" s="1"/>
  <c r="FA213" i="1"/>
  <c r="AZ405" i="1"/>
  <c r="FB405" i="1" s="1"/>
  <c r="BK193" i="1"/>
  <c r="BK166" i="1"/>
  <c r="BK173" i="1"/>
  <c r="BK161" i="1"/>
  <c r="BK164" i="1"/>
  <c r="BK162" i="1"/>
  <c r="FM162" i="1" s="1"/>
  <c r="BK174" i="1"/>
  <c r="FM174" i="1" s="1"/>
  <c r="BK172" i="1"/>
  <c r="BK171" i="1"/>
  <c r="BK169" i="1"/>
  <c r="BK176" i="1"/>
  <c r="FM177" i="1" s="1"/>
  <c r="BK167" i="1"/>
  <c r="FM167" i="1" s="1"/>
  <c r="BK159" i="1"/>
  <c r="BK156" i="1"/>
  <c r="BK160" i="1"/>
  <c r="FM160" i="1" s="1"/>
  <c r="BK175" i="1"/>
  <c r="FM175" i="1" s="1"/>
  <c r="BK158" i="1"/>
  <c r="BK165" i="1"/>
  <c r="FM165" i="1" s="1"/>
  <c r="BK163" i="1"/>
  <c r="BK168" i="1"/>
  <c r="FM168" i="1" s="1"/>
  <c r="BK170" i="1"/>
  <c r="BK157" i="1"/>
  <c r="FM157" i="1" s="1"/>
  <c r="BH124" i="1"/>
  <c r="FH129" i="1"/>
  <c r="BN455" i="1"/>
  <c r="BF147" i="1"/>
  <c r="BN507" i="1" s="1"/>
  <c r="EA445" i="1"/>
  <c r="EK525" i="1"/>
  <c r="BP392" i="1"/>
  <c r="FR392" i="1" s="1"/>
  <c r="BK204" i="1"/>
  <c r="FP129" i="1"/>
  <c r="BN147" i="1"/>
  <c r="DS507" i="1" s="1"/>
  <c r="DS523" i="1" s="1"/>
  <c r="BE141" i="1"/>
  <c r="CL117" i="1"/>
  <c r="AU117" i="1"/>
  <c r="CM117" i="1"/>
  <c r="CN117" i="1"/>
  <c r="CO117" i="1"/>
  <c r="CY117" i="1"/>
  <c r="CP117" i="1"/>
  <c r="CK117" i="1"/>
  <c r="CU117" i="1"/>
  <c r="CR117" i="1"/>
  <c r="CV117" i="1"/>
  <c r="CQ117" i="1"/>
  <c r="CS117" i="1"/>
  <c r="DC117" i="1"/>
  <c r="DA117" i="1"/>
  <c r="DB117" i="1"/>
  <c r="CX117" i="1"/>
  <c r="CT117" i="1"/>
  <c r="CW117" i="1"/>
  <c r="CJ117" i="1"/>
  <c r="CZ117" i="1"/>
  <c r="GK340" i="1"/>
  <c r="CB340" i="1" s="1"/>
  <c r="AX191" i="1"/>
  <c r="FM116" i="1"/>
  <c r="FA215" i="1"/>
  <c r="Q467" i="1"/>
  <c r="Q537" i="1" s="1"/>
  <c r="FN137" i="1"/>
  <c r="DE463" i="1"/>
  <c r="BH194" i="1"/>
  <c r="AZ460" i="1"/>
  <c r="BC460" i="1"/>
  <c r="BC530" i="1" s="1"/>
  <c r="FF357" i="1"/>
  <c r="CL120" i="1"/>
  <c r="AU120" i="1"/>
  <c r="CN120" i="1"/>
  <c r="CM120" i="1"/>
  <c r="CS120" i="1"/>
  <c r="CQ120" i="1"/>
  <c r="CZ120" i="1"/>
  <c r="CW120" i="1"/>
  <c r="DB120" i="1"/>
  <c r="CX120" i="1"/>
  <c r="DC120" i="1"/>
  <c r="CT120" i="1"/>
  <c r="CK120" i="1"/>
  <c r="CY120" i="1"/>
  <c r="CR120" i="1"/>
  <c r="CJ120" i="1"/>
  <c r="CU120" i="1"/>
  <c r="CP120" i="1"/>
  <c r="DA120" i="1"/>
  <c r="CV120" i="1"/>
  <c r="CO120" i="1"/>
  <c r="BS343" i="1"/>
  <c r="BW343" i="1" s="1"/>
  <c r="EA343" i="1"/>
  <c r="EO343" i="1" s="1"/>
  <c r="DS461" i="1"/>
  <c r="DS531" i="1" s="1"/>
  <c r="FN214" i="1"/>
  <c r="DF466" i="1"/>
  <c r="DF536" i="1" s="1"/>
  <c r="FK196" i="1"/>
  <c r="BP122" i="1"/>
  <c r="FN123" i="1"/>
  <c r="DE449" i="1"/>
  <c r="CK465" i="1"/>
  <c r="FK213" i="1"/>
  <c r="CI206" i="1"/>
  <c r="BP415" i="1"/>
  <c r="FT400" i="1"/>
  <c r="FL137" i="1"/>
  <c r="CQ463" i="1"/>
  <c r="BG179" i="1"/>
  <c r="BN446" i="1"/>
  <c r="FF397" i="1"/>
  <c r="BN191" i="1"/>
  <c r="FL419" i="1"/>
  <c r="BP208" i="1"/>
  <c r="FN393" i="1"/>
  <c r="BI424" i="1"/>
  <c r="FQ188" i="1"/>
  <c r="CQ466" i="1"/>
  <c r="FL140" i="1"/>
  <c r="DE448" i="1"/>
  <c r="FN122" i="1"/>
  <c r="BK217" i="1"/>
  <c r="FM218" i="1" s="1"/>
  <c r="BX465" i="1"/>
  <c r="BX535" i="1" s="1"/>
  <c r="FI362" i="1"/>
  <c r="FT417" i="1"/>
  <c r="BN205" i="1"/>
  <c r="FP354" i="1"/>
  <c r="DV457" i="1"/>
  <c r="DV527" i="1" s="1"/>
  <c r="CI177" i="1"/>
  <c r="DF177" i="1" s="1"/>
  <c r="EA177" i="1" s="1"/>
  <c r="EC177" i="1" s="1"/>
  <c r="AU177" i="1"/>
  <c r="F10" i="70"/>
  <c r="G11" i="70" s="1"/>
  <c r="CN177" i="1"/>
  <c r="DK177" i="1" s="1"/>
  <c r="CM177" i="1"/>
  <c r="DJ177" i="1" s="1"/>
  <c r="EG177" i="1" s="1"/>
  <c r="CL177" i="1"/>
  <c r="DI177" i="1" s="1"/>
  <c r="EF177" i="1" s="1"/>
  <c r="GK177" i="1"/>
  <c r="CB177" i="1" s="1"/>
  <c r="CP177" i="1"/>
  <c r="DM177" i="1" s="1"/>
  <c r="EJ177" i="1" s="1"/>
  <c r="DB177" i="1"/>
  <c r="DY177" i="1" s="1"/>
  <c r="EV177" i="1" s="1"/>
  <c r="DA177" i="1"/>
  <c r="DX177" i="1" s="1"/>
  <c r="EU177" i="1" s="1"/>
  <c r="CO177" i="1"/>
  <c r="DL177" i="1" s="1"/>
  <c r="EI177" i="1" s="1"/>
  <c r="CZ177" i="1"/>
  <c r="DW177" i="1" s="1"/>
  <c r="ET177" i="1" s="1"/>
  <c r="CU177" i="1"/>
  <c r="DR177" i="1" s="1"/>
  <c r="EO177" i="1" s="1"/>
  <c r="CS177" i="1"/>
  <c r="DP177" i="1" s="1"/>
  <c r="EM177" i="1" s="1"/>
  <c r="CJ177" i="1"/>
  <c r="DG177" i="1" s="1"/>
  <c r="ED177" i="1" s="1"/>
  <c r="CV177" i="1"/>
  <c r="DS177" i="1" s="1"/>
  <c r="EP177" i="1" s="1"/>
  <c r="CT177" i="1"/>
  <c r="DQ177" i="1" s="1"/>
  <c r="EN177" i="1" s="1"/>
  <c r="CK177" i="1"/>
  <c r="DH177" i="1" s="1"/>
  <c r="EE177" i="1" s="1"/>
  <c r="CY177" i="1"/>
  <c r="DV177" i="1" s="1"/>
  <c r="ES177" i="1" s="1"/>
  <c r="CW177" i="1"/>
  <c r="DT177" i="1" s="1"/>
  <c r="EQ177" i="1" s="1"/>
  <c r="CR177" i="1"/>
  <c r="DO177" i="1" s="1"/>
  <c r="EL177" i="1" s="1"/>
  <c r="DC177" i="1"/>
  <c r="DZ177" i="1" s="1"/>
  <c r="EW177" i="1" s="1"/>
  <c r="CQ177" i="1"/>
  <c r="DN177" i="1" s="1"/>
  <c r="EK177" i="1" s="1"/>
  <c r="CX177" i="1"/>
  <c r="DU177" i="1" s="1"/>
  <c r="ER177" i="1" s="1"/>
  <c r="GK326" i="1"/>
  <c r="CB326" i="1" s="1"/>
  <c r="G12" i="70"/>
  <c r="L265" i="45"/>
  <c r="F265" i="45"/>
  <c r="D31" i="45"/>
  <c r="D109" i="45"/>
  <c r="D342" i="45"/>
  <c r="GE326" i="1"/>
  <c r="GF326" i="1" s="1"/>
  <c r="GA326" i="1"/>
  <c r="GB326" i="1" s="1"/>
  <c r="CI387" i="1"/>
  <c r="DF387" i="1" s="1"/>
  <c r="EA387" i="1" s="1"/>
  <c r="EC387" i="1" s="1"/>
  <c r="AU387" i="1"/>
  <c r="F14" i="70"/>
  <c r="CL387" i="1"/>
  <c r="DI387" i="1" s="1"/>
  <c r="CN387" i="1"/>
  <c r="DK387" i="1" s="1"/>
  <c r="EH387" i="1" s="1"/>
  <c r="CM387" i="1"/>
  <c r="DJ387" i="1" s="1"/>
  <c r="EG387" i="1" s="1"/>
  <c r="DA387" i="1"/>
  <c r="DX387" i="1" s="1"/>
  <c r="EU387" i="1" s="1"/>
  <c r="CQ387" i="1"/>
  <c r="DN387" i="1" s="1"/>
  <c r="EK387" i="1" s="1"/>
  <c r="CO387" i="1"/>
  <c r="DL387" i="1" s="1"/>
  <c r="EI387" i="1" s="1"/>
  <c r="CX387" i="1"/>
  <c r="DU387" i="1" s="1"/>
  <c r="ER387" i="1" s="1"/>
  <c r="CS387" i="1"/>
  <c r="DP387" i="1" s="1"/>
  <c r="EM387" i="1" s="1"/>
  <c r="DB387" i="1"/>
  <c r="DY387" i="1" s="1"/>
  <c r="EV387" i="1" s="1"/>
  <c r="CT387" i="1"/>
  <c r="DQ387" i="1" s="1"/>
  <c r="EN387" i="1" s="1"/>
  <c r="CZ387" i="1"/>
  <c r="DW387" i="1" s="1"/>
  <c r="ET387" i="1" s="1"/>
  <c r="CU387" i="1"/>
  <c r="DR387" i="1" s="1"/>
  <c r="EO387" i="1" s="1"/>
  <c r="CW387" i="1"/>
  <c r="DT387" i="1" s="1"/>
  <c r="EQ387" i="1" s="1"/>
  <c r="CJ387" i="1"/>
  <c r="DG387" i="1" s="1"/>
  <c r="ED387" i="1" s="1"/>
  <c r="CV387" i="1"/>
  <c r="DS387" i="1" s="1"/>
  <c r="EP387" i="1" s="1"/>
  <c r="CR387" i="1"/>
  <c r="DO387" i="1" s="1"/>
  <c r="EL387" i="1" s="1"/>
  <c r="DC387" i="1"/>
  <c r="DZ387" i="1" s="1"/>
  <c r="EW387" i="1" s="1"/>
  <c r="CP387" i="1"/>
  <c r="DM387" i="1" s="1"/>
  <c r="EJ387" i="1" s="1"/>
  <c r="CK387" i="1"/>
  <c r="DH387" i="1" s="1"/>
  <c r="EE387" i="1" s="1"/>
  <c r="CY387" i="1"/>
  <c r="DV387" i="1" s="1"/>
  <c r="ES387" i="1" s="1"/>
  <c r="DR346" i="1"/>
  <c r="DV346" i="1"/>
  <c r="DZ346" i="1"/>
  <c r="DW346" i="1"/>
  <c r="DN346" i="1"/>
  <c r="DY346" i="1"/>
  <c r="DS346" i="1"/>
  <c r="DG346" i="1"/>
  <c r="AU197" i="1"/>
  <c r="CN197" i="1"/>
  <c r="CM197" i="1"/>
  <c r="CL197" i="1"/>
  <c r="GK197" i="1"/>
  <c r="CB197" i="1" s="1"/>
  <c r="CU197" i="1"/>
  <c r="CV197" i="1"/>
  <c r="CJ197" i="1"/>
  <c r="GP198" i="1" s="1"/>
  <c r="CT197" i="1"/>
  <c r="CX197" i="1"/>
  <c r="CK197" i="1"/>
  <c r="GP199" i="1" s="1"/>
  <c r="CZ197" i="1"/>
  <c r="CQ197" i="1"/>
  <c r="CR197" i="1"/>
  <c r="CY197" i="1"/>
  <c r="CW197" i="1"/>
  <c r="DB197" i="1"/>
  <c r="DA197" i="1"/>
  <c r="CP197" i="1"/>
  <c r="CO197" i="1"/>
  <c r="DC197" i="1"/>
  <c r="CS197" i="1"/>
  <c r="GK346" i="1"/>
  <c r="CB346" i="1" s="1"/>
  <c r="DK346" i="1"/>
  <c r="H26" i="74"/>
  <c r="D26" i="74"/>
  <c r="F285" i="45"/>
  <c r="L285" i="45"/>
  <c r="AI285" i="45"/>
  <c r="D51" i="45"/>
  <c r="D362" i="45"/>
  <c r="D129" i="45"/>
  <c r="BP423" i="1"/>
  <c r="BP210" i="1"/>
  <c r="BU452" i="1"/>
  <c r="BE126" i="1"/>
  <c r="EA451" i="1"/>
  <c r="FQ199" i="1"/>
  <c r="DM454" i="1"/>
  <c r="DM524" i="1" s="1"/>
  <c r="FO202" i="1"/>
  <c r="FP121" i="1"/>
  <c r="BF402" i="1"/>
  <c r="BF93" i="1"/>
  <c r="BF96" i="1"/>
  <c r="BF101" i="1"/>
  <c r="BF99" i="1"/>
  <c r="BF87" i="1"/>
  <c r="BF98" i="1"/>
  <c r="BF94" i="1"/>
  <c r="FH94" i="1" s="1"/>
  <c r="BF97" i="1"/>
  <c r="FH97" i="1" s="1"/>
  <c r="BF82" i="1"/>
  <c r="BF91" i="1"/>
  <c r="BF89" i="1"/>
  <c r="BF86" i="1"/>
  <c r="BF92" i="1"/>
  <c r="BF102" i="1"/>
  <c r="BF100" i="1"/>
  <c r="BF386" i="1"/>
  <c r="BF85" i="1"/>
  <c r="BF88" i="1"/>
  <c r="BF90" i="1"/>
  <c r="FH90" i="1" s="1"/>
  <c r="BF84" i="1"/>
  <c r="BF83" i="1"/>
  <c r="FH83" i="1" s="1"/>
  <c r="BF95" i="1"/>
  <c r="FH310" i="1"/>
  <c r="FH322" i="1"/>
  <c r="FH323" i="1"/>
  <c r="FH324" i="1"/>
  <c r="FH319" i="1"/>
  <c r="FH317" i="1"/>
  <c r="BO445" i="1"/>
  <c r="FH342" i="1"/>
  <c r="BO465" i="1"/>
  <c r="AZ180" i="1"/>
  <c r="FB180" i="1" s="1"/>
  <c r="CQ464" i="1"/>
  <c r="CQ534" i="1" s="1"/>
  <c r="FL138" i="1"/>
  <c r="BU447" i="1"/>
  <c r="FI121" i="1"/>
  <c r="BF420" i="1"/>
  <c r="FH420" i="1" s="1"/>
  <c r="BR103" i="1"/>
  <c r="BO136" i="1"/>
  <c r="BO96" i="1"/>
  <c r="BO89" i="1"/>
  <c r="BO94" i="1"/>
  <c r="BO386" i="1"/>
  <c r="BO93" i="1"/>
  <c r="BO87" i="1"/>
  <c r="BO83" i="1"/>
  <c r="BO90" i="1"/>
  <c r="FQ90" i="1" s="1"/>
  <c r="BO101" i="1"/>
  <c r="BO86" i="1"/>
  <c r="BO97" i="1"/>
  <c r="FQ97" i="1" s="1"/>
  <c r="BO92" i="1"/>
  <c r="BO88" i="1"/>
  <c r="BO95" i="1"/>
  <c r="BO99" i="1"/>
  <c r="BO98" i="1"/>
  <c r="BO100" i="1"/>
  <c r="FQ100" i="1" s="1"/>
  <c r="BO85" i="1"/>
  <c r="BO82" i="1"/>
  <c r="BO102" i="1"/>
  <c r="BO91" i="1"/>
  <c r="BO84" i="1"/>
  <c r="FQ325" i="1"/>
  <c r="FQ307" i="1"/>
  <c r="FQ309" i="1"/>
  <c r="FQ317" i="1"/>
  <c r="FQ321" i="1"/>
  <c r="FQ312" i="1"/>
  <c r="EC468" i="1"/>
  <c r="FQ365" i="1"/>
  <c r="FT409" i="1"/>
  <c r="CQ451" i="1"/>
  <c r="FL125" i="1"/>
  <c r="BK202" i="1"/>
  <c r="BH456" i="1"/>
  <c r="FG204" i="1"/>
  <c r="BE114" i="1"/>
  <c r="FG114" i="1" s="1"/>
  <c r="FK190" i="1"/>
  <c r="L451" i="1"/>
  <c r="FN399" i="1"/>
  <c r="BR114" i="1"/>
  <c r="FT114" i="1" s="1"/>
  <c r="FO105" i="1"/>
  <c r="FO328" i="1"/>
  <c r="CR453" i="1"/>
  <c r="CR523" i="1" s="1"/>
  <c r="BP400" i="1"/>
  <c r="FR400" i="1" s="1"/>
  <c r="EZ332" i="1"/>
  <c r="FF186" i="1"/>
  <c r="BQ143" i="1"/>
  <c r="FN180" i="1"/>
  <c r="BI111" i="1"/>
  <c r="CL138" i="1"/>
  <c r="AU138" i="1"/>
  <c r="CM138" i="1"/>
  <c r="CN138" i="1"/>
  <c r="CX138" i="1"/>
  <c r="CU138" i="1"/>
  <c r="CY138" i="1"/>
  <c r="CO138" i="1"/>
  <c r="CP138" i="1"/>
  <c r="CK138" i="1"/>
  <c r="CJ138" i="1"/>
  <c r="DC138" i="1"/>
  <c r="CT138" i="1"/>
  <c r="DA138" i="1"/>
  <c r="CZ138" i="1"/>
  <c r="CS138" i="1"/>
  <c r="CW138" i="1"/>
  <c r="CQ138" i="1"/>
  <c r="CV138" i="1"/>
  <c r="DB138" i="1"/>
  <c r="CR138" i="1"/>
  <c r="GK361" i="1"/>
  <c r="CB361" i="1" s="1"/>
  <c r="H41" i="74"/>
  <c r="D41" i="74"/>
  <c r="DF422" i="1"/>
  <c r="AU422" i="1"/>
  <c r="CL422" i="1"/>
  <c r="CN422" i="1"/>
  <c r="CM422" i="1"/>
  <c r="CX422" i="1"/>
  <c r="CU422" i="1"/>
  <c r="DB422" i="1"/>
  <c r="CP422" i="1"/>
  <c r="CK422" i="1"/>
  <c r="DC422" i="1"/>
  <c r="DA422" i="1"/>
  <c r="CY422" i="1"/>
  <c r="CQ422" i="1"/>
  <c r="CO422" i="1"/>
  <c r="CJ422" i="1"/>
  <c r="CT422" i="1"/>
  <c r="CV422" i="1"/>
  <c r="CZ422" i="1"/>
  <c r="CS422" i="1"/>
  <c r="CW422" i="1"/>
  <c r="CR422" i="1"/>
  <c r="BP201" i="1"/>
  <c r="FN191" i="1"/>
  <c r="BP188" i="1"/>
  <c r="FR188" i="1" s="1"/>
  <c r="AY411" i="1"/>
  <c r="S453" i="1"/>
  <c r="FA350" i="1"/>
  <c r="BR135" i="1"/>
  <c r="BP183" i="1"/>
  <c r="BE137" i="1"/>
  <c r="FG138" i="1" s="1"/>
  <c r="BJ463" i="1"/>
  <c r="FG360" i="1"/>
  <c r="BR142" i="1"/>
  <c r="BO109" i="1"/>
  <c r="FQ109" i="1" s="1"/>
  <c r="BR112" i="1"/>
  <c r="FT112" i="1" s="1"/>
  <c r="BO222" i="1"/>
  <c r="EA469" i="1"/>
  <c r="FQ217" i="1"/>
  <c r="BO223" i="1"/>
  <c r="BF133" i="1"/>
  <c r="AZ132" i="1"/>
  <c r="FB133" i="1" s="1"/>
  <c r="BD83" i="1"/>
  <c r="BD101" i="1"/>
  <c r="BD386" i="1"/>
  <c r="BD84" i="1"/>
  <c r="BD85" i="1"/>
  <c r="BD95" i="1"/>
  <c r="BD96" i="1"/>
  <c r="BD102" i="1"/>
  <c r="FF102" i="1" s="1"/>
  <c r="BD88" i="1"/>
  <c r="BD87" i="1"/>
  <c r="BD89" i="1"/>
  <c r="FF89" i="1" s="1"/>
  <c r="BD86" i="1"/>
  <c r="BD98" i="1"/>
  <c r="BD94" i="1"/>
  <c r="BD100" i="1"/>
  <c r="BD92" i="1"/>
  <c r="BD91" i="1"/>
  <c r="BD99" i="1"/>
  <c r="BD82" i="1"/>
  <c r="BD97" i="1"/>
  <c r="BD90" i="1"/>
  <c r="FF90" i="1" s="1"/>
  <c r="BD93" i="1"/>
  <c r="FF93" i="1" s="1"/>
  <c r="FF311" i="1"/>
  <c r="FF308" i="1"/>
  <c r="FF325" i="1"/>
  <c r="FF319" i="1"/>
  <c r="FF312" i="1"/>
  <c r="FF322" i="1"/>
  <c r="FF315" i="1"/>
  <c r="BP408" i="1"/>
  <c r="BI112" i="1"/>
  <c r="FK112" i="1" s="1"/>
  <c r="FJ427" i="1"/>
  <c r="DF329" i="1"/>
  <c r="EA329" i="1" s="1"/>
  <c r="EC329" i="1" s="1"/>
  <c r="BP395" i="1"/>
  <c r="FR395" i="1" s="1"/>
  <c r="BP387" i="1"/>
  <c r="FR387" i="1" s="1"/>
  <c r="BR108" i="1"/>
  <c r="P451" i="1"/>
  <c r="FA125" i="1"/>
  <c r="CQ452" i="1"/>
  <c r="CQ522" i="1" s="1"/>
  <c r="FL126" i="1"/>
  <c r="BI114" i="1"/>
  <c r="EA462" i="1"/>
  <c r="BJ192" i="1"/>
  <c r="BE124" i="1"/>
  <c r="BJ450" i="1"/>
  <c r="FG347" i="1"/>
  <c r="BK197" i="1"/>
  <c r="BG180" i="1"/>
  <c r="AY416" i="1"/>
  <c r="FA416" i="1" s="1"/>
  <c r="EX458" i="1"/>
  <c r="FT206" i="1"/>
  <c r="DS464" i="1"/>
  <c r="DV464" i="1"/>
  <c r="DV534" i="1" s="1"/>
  <c r="FP361" i="1"/>
  <c r="BF103" i="1"/>
  <c r="FH103" i="1" s="1"/>
  <c r="FH326" i="1"/>
  <c r="BJ445" i="1"/>
  <c r="FG342" i="1"/>
  <c r="BE125" i="1"/>
  <c r="FG348" i="1"/>
  <c r="BJ451" i="1"/>
  <c r="FP409" i="1"/>
  <c r="DV451" i="1"/>
  <c r="DV521" i="1" s="1"/>
  <c r="FP348" i="1"/>
  <c r="CK456" i="1"/>
  <c r="FK204" i="1"/>
  <c r="FS397" i="1"/>
  <c r="AZ181" i="1"/>
  <c r="AZ394" i="1"/>
  <c r="BG187" i="1"/>
  <c r="FI187" i="1" s="1"/>
  <c r="FO113" i="1"/>
  <c r="EP467" i="1"/>
  <c r="FS215" i="1"/>
  <c r="FO107" i="1"/>
  <c r="BU453" i="1"/>
  <c r="FI127" i="1"/>
  <c r="FM110" i="1"/>
  <c r="FI330" i="1"/>
  <c r="BK397" i="1"/>
  <c r="FM397" i="1" s="1"/>
  <c r="BO110" i="1"/>
  <c r="AU413" i="1"/>
  <c r="CL413" i="1"/>
  <c r="CM413" i="1"/>
  <c r="CN413" i="1"/>
  <c r="CV413" i="1"/>
  <c r="CS413" i="1"/>
  <c r="CT413" i="1"/>
  <c r="CX413" i="1"/>
  <c r="CR413" i="1"/>
  <c r="CK413" i="1"/>
  <c r="DB413" i="1"/>
  <c r="CJ413" i="1"/>
  <c r="CZ413" i="1"/>
  <c r="CW413" i="1"/>
  <c r="CP413" i="1"/>
  <c r="DA413" i="1"/>
  <c r="CU413" i="1"/>
  <c r="CO413" i="1"/>
  <c r="DC413" i="1"/>
  <c r="CQ413" i="1"/>
  <c r="CY413" i="1"/>
  <c r="CX453" i="1"/>
  <c r="BG188" i="1"/>
  <c r="FI188" i="1" s="1"/>
  <c r="BE115" i="1"/>
  <c r="DM453" i="1"/>
  <c r="DM523" i="1" s="1"/>
  <c r="FO201" i="1"/>
  <c r="BE117" i="1"/>
  <c r="FG117" i="1" s="1"/>
  <c r="BO141" i="1"/>
  <c r="FQ142" i="1" s="1"/>
  <c r="BF400" i="1"/>
  <c r="FH400" i="1" s="1"/>
  <c r="EZ329" i="1"/>
  <c r="EZ328" i="1"/>
  <c r="FS389" i="1"/>
  <c r="FS328" i="1"/>
  <c r="BD389" i="1"/>
  <c r="FF389" i="1" s="1"/>
  <c r="FF328" i="1"/>
  <c r="BF109" i="1"/>
  <c r="FH109" i="1" s="1"/>
  <c r="BE109" i="1"/>
  <c r="BA466" i="1"/>
  <c r="BD123" i="1"/>
  <c r="CI213" i="1"/>
  <c r="DF213" i="1" s="1"/>
  <c r="FN133" i="1"/>
  <c r="DE459" i="1"/>
  <c r="BH205" i="1"/>
  <c r="FF195" i="1"/>
  <c r="BA447" i="1"/>
  <c r="BO105" i="1"/>
  <c r="FI357" i="1"/>
  <c r="BX460" i="1"/>
  <c r="BX530" i="1" s="1"/>
  <c r="DY363" i="1"/>
  <c r="DU363" i="1"/>
  <c r="DG363" i="1"/>
  <c r="DM363" i="1"/>
  <c r="DT363" i="1"/>
  <c r="DW363" i="1"/>
  <c r="DL363" i="1"/>
  <c r="DP363" i="1"/>
  <c r="CM214" i="1"/>
  <c r="DJ214" i="1" s="1"/>
  <c r="CL214" i="1"/>
  <c r="DI214" i="1" s="1"/>
  <c r="AU214" i="1"/>
  <c r="CN214" i="1"/>
  <c r="DK214" i="1" s="1"/>
  <c r="GK214" i="1"/>
  <c r="CB214" i="1" s="1"/>
  <c r="CW214" i="1"/>
  <c r="DT214" i="1" s="1"/>
  <c r="DB214" i="1"/>
  <c r="DY214" i="1" s="1"/>
  <c r="CO214" i="1"/>
  <c r="DL214" i="1" s="1"/>
  <c r="CU214" i="1"/>
  <c r="DR214" i="1" s="1"/>
  <c r="CX214" i="1"/>
  <c r="DU214" i="1" s="1"/>
  <c r="CY214" i="1"/>
  <c r="DV214" i="1" s="1"/>
  <c r="CK214" i="1"/>
  <c r="DH214" i="1" s="1"/>
  <c r="CJ214" i="1"/>
  <c r="DG214" i="1" s="1"/>
  <c r="CR214" i="1"/>
  <c r="DO214" i="1" s="1"/>
  <c r="CP214" i="1"/>
  <c r="DM214" i="1" s="1"/>
  <c r="CQ214" i="1"/>
  <c r="DN214" i="1" s="1"/>
  <c r="CV214" i="1"/>
  <c r="DS214" i="1" s="1"/>
  <c r="CZ214" i="1"/>
  <c r="DW214" i="1" s="1"/>
  <c r="DA214" i="1"/>
  <c r="DX214" i="1" s="1"/>
  <c r="DC214" i="1"/>
  <c r="DZ214" i="1" s="1"/>
  <c r="CS214" i="1"/>
  <c r="DP214" i="1" s="1"/>
  <c r="CT214" i="1"/>
  <c r="DQ214" i="1" s="1"/>
  <c r="GK363" i="1"/>
  <c r="CB363" i="1" s="1"/>
  <c r="DK363" i="1"/>
  <c r="DJ363" i="1"/>
  <c r="DI363" i="1"/>
  <c r="CL424" i="1"/>
  <c r="DI424" i="1" s="1"/>
  <c r="AU424" i="1"/>
  <c r="CM424" i="1"/>
  <c r="DJ424" i="1" s="1"/>
  <c r="CN424" i="1"/>
  <c r="DK424" i="1" s="1"/>
  <c r="CW424" i="1"/>
  <c r="DT424" i="1" s="1"/>
  <c r="CT424" i="1"/>
  <c r="DQ424" i="1" s="1"/>
  <c r="CU424" i="1"/>
  <c r="DR424" i="1" s="1"/>
  <c r="CY424" i="1"/>
  <c r="DV424" i="1" s="1"/>
  <c r="CO424" i="1"/>
  <c r="DL424" i="1" s="1"/>
  <c r="CR424" i="1"/>
  <c r="DO424" i="1" s="1"/>
  <c r="CQ424" i="1"/>
  <c r="DN424" i="1" s="1"/>
  <c r="DA424" i="1"/>
  <c r="DX424" i="1" s="1"/>
  <c r="CP424" i="1"/>
  <c r="DM424" i="1" s="1"/>
  <c r="CV424" i="1"/>
  <c r="DS424" i="1" s="1"/>
  <c r="CX424" i="1"/>
  <c r="DU424" i="1" s="1"/>
  <c r="CK424" i="1"/>
  <c r="DH424" i="1" s="1"/>
  <c r="CJ424" i="1"/>
  <c r="DG424" i="1" s="1"/>
  <c r="CS424" i="1"/>
  <c r="DP424" i="1" s="1"/>
  <c r="DB424" i="1"/>
  <c r="DY424" i="1" s="1"/>
  <c r="CZ424" i="1"/>
  <c r="DW424" i="1" s="1"/>
  <c r="DC424" i="1"/>
  <c r="DZ424" i="1" s="1"/>
  <c r="FO137" i="1"/>
  <c r="DL463" i="1"/>
  <c r="DO463" i="1"/>
  <c r="DO533" i="1" s="1"/>
  <c r="FO360" i="1"/>
  <c r="AZ393" i="1"/>
  <c r="AZ427" i="1"/>
  <c r="P449" i="1"/>
  <c r="FA123" i="1"/>
  <c r="BN180" i="1"/>
  <c r="FP180" i="1" s="1"/>
  <c r="FM111" i="1"/>
  <c r="AZ212" i="1"/>
  <c r="DL462" i="1"/>
  <c r="FO136" i="1"/>
  <c r="FN104" i="1"/>
  <c r="FN217" i="1"/>
  <c r="BL223" i="1"/>
  <c r="BL222" i="1"/>
  <c r="DF469" i="1"/>
  <c r="FK197" i="1"/>
  <c r="BH139" i="1"/>
  <c r="BP132" i="1"/>
  <c r="BE104" i="1"/>
  <c r="FG104" i="1" s="1"/>
  <c r="BD387" i="1"/>
  <c r="FF388" i="1" s="1"/>
  <c r="AX341" i="1"/>
  <c r="AW416" i="1"/>
  <c r="AW417" i="1"/>
  <c r="AW410" i="1"/>
  <c r="AW387" i="1"/>
  <c r="AW421" i="1"/>
  <c r="AW403" i="1"/>
  <c r="AW419" i="1"/>
  <c r="AW394" i="1"/>
  <c r="AW393" i="1"/>
  <c r="AW404" i="1"/>
  <c r="AW420" i="1"/>
  <c r="AW413" i="1"/>
  <c r="AW407" i="1"/>
  <c r="AW423" i="1"/>
  <c r="AW402" i="1"/>
  <c r="AW389" i="1"/>
  <c r="AW398" i="1"/>
  <c r="AW396" i="1"/>
  <c r="AW406" i="1"/>
  <c r="AW418" i="1"/>
  <c r="AW392" i="1"/>
  <c r="AW425" i="1"/>
  <c r="AW427" i="1"/>
  <c r="AW399" i="1"/>
  <c r="AW422" i="1"/>
  <c r="AW424" i="1"/>
  <c r="AW401" i="1"/>
  <c r="AW390" i="1"/>
  <c r="AW414" i="1"/>
  <c r="AW411" i="1"/>
  <c r="AW395" i="1"/>
  <c r="Z431" i="1"/>
  <c r="AX428" i="1" s="1"/>
  <c r="AW409" i="1"/>
  <c r="AW400" i="1"/>
  <c r="AW391" i="1"/>
  <c r="AW412" i="1"/>
  <c r="AW426" i="1"/>
  <c r="AW408" i="1"/>
  <c r="AW405" i="1"/>
  <c r="AW388" i="1"/>
  <c r="AW397" i="1"/>
  <c r="AW415" i="1"/>
  <c r="Z146" i="1"/>
  <c r="AX134" i="1" s="1"/>
  <c r="AZ108" i="1"/>
  <c r="FB331" i="1"/>
  <c r="EX455" i="1"/>
  <c r="FT203" i="1"/>
  <c r="BR221" i="1"/>
  <c r="EX507" i="1" s="1"/>
  <c r="BD392" i="1"/>
  <c r="BD125" i="1"/>
  <c r="AZ451" i="1" s="1"/>
  <c r="AX337" i="1"/>
  <c r="EZ338" i="1" s="1"/>
  <c r="AZ136" i="1"/>
  <c r="Z462" i="1"/>
  <c r="FB359" i="1"/>
  <c r="BN118" i="1"/>
  <c r="FP315" i="1"/>
  <c r="FP310" i="1"/>
  <c r="FP316" i="1"/>
  <c r="FP322" i="1"/>
  <c r="FP326" i="1"/>
  <c r="FP325" i="1"/>
  <c r="FP323" i="1"/>
  <c r="FP318" i="1"/>
  <c r="AZ204" i="1"/>
  <c r="Z456" i="1"/>
  <c r="FB353" i="1"/>
  <c r="FT427" i="1"/>
  <c r="BO407" i="1"/>
  <c r="FQ407" i="1" s="1"/>
  <c r="BN139" i="1"/>
  <c r="BF416" i="1"/>
  <c r="FH416" i="1" s="1"/>
  <c r="BO121" i="1"/>
  <c r="EC517" i="1"/>
  <c r="BG118" i="1"/>
  <c r="FI306" i="1"/>
  <c r="FI307" i="1"/>
  <c r="FI317" i="1"/>
  <c r="FI325" i="1"/>
  <c r="FI312" i="1"/>
  <c r="FI313" i="1"/>
  <c r="FI309" i="1"/>
  <c r="FI320" i="1"/>
  <c r="BD124" i="1"/>
  <c r="BI125" i="1"/>
  <c r="BG129" i="1"/>
  <c r="BH200" i="1"/>
  <c r="FJ201" i="1" s="1"/>
  <c r="BO414" i="1"/>
  <c r="FQ414" i="1" s="1"/>
  <c r="BD128" i="1"/>
  <c r="BG115" i="1"/>
  <c r="FI115" i="1" s="1"/>
  <c r="BD411" i="1"/>
  <c r="FT394" i="1"/>
  <c r="FH191" i="1"/>
  <c r="BN208" i="1"/>
  <c r="FI424" i="1"/>
  <c r="BJ181" i="1"/>
  <c r="FL182" i="1" s="1"/>
  <c r="BD135" i="1"/>
  <c r="BE122" i="1"/>
  <c r="BH122" i="1"/>
  <c r="BE139" i="1"/>
  <c r="FG362" i="1"/>
  <c r="BJ465" i="1"/>
  <c r="DM458" i="1"/>
  <c r="DM528" i="1" s="1"/>
  <c r="FO206" i="1"/>
  <c r="FO356" i="1"/>
  <c r="DO458" i="1"/>
  <c r="DO528" i="1" s="1"/>
  <c r="FO355" i="1"/>
  <c r="BF398" i="1"/>
  <c r="FH398" i="1" s="1"/>
  <c r="BF421" i="1"/>
  <c r="FH421" i="1" s="1"/>
  <c r="BO135" i="1"/>
  <c r="BH179" i="1"/>
  <c r="FJ179" i="1" s="1"/>
  <c r="BE140" i="1"/>
  <c r="FA181" i="1"/>
  <c r="FA179" i="1"/>
  <c r="BO120" i="1"/>
  <c r="BG109" i="1"/>
  <c r="BF424" i="1"/>
  <c r="FH425" i="1" s="1"/>
  <c r="BG217" i="1"/>
  <c r="FT390" i="1"/>
  <c r="DM359" i="1"/>
  <c r="DS359" i="1"/>
  <c r="DU359" i="1"/>
  <c r="DY359" i="1"/>
  <c r="DO359" i="1"/>
  <c r="DN359" i="1"/>
  <c r="DW359" i="1"/>
  <c r="DP359" i="1"/>
  <c r="DZ359" i="1"/>
  <c r="CM136" i="1"/>
  <c r="CN136" i="1"/>
  <c r="AU136" i="1"/>
  <c r="CL136" i="1"/>
  <c r="CQ136" i="1"/>
  <c r="CX136" i="1"/>
  <c r="CK136" i="1"/>
  <c r="DC136" i="1"/>
  <c r="DA136" i="1"/>
  <c r="CO136" i="1"/>
  <c r="CR136" i="1"/>
  <c r="CP136" i="1"/>
  <c r="CT136" i="1"/>
  <c r="CU136" i="1"/>
  <c r="CS136" i="1"/>
  <c r="CY136" i="1"/>
  <c r="DB136" i="1"/>
  <c r="CV136" i="1"/>
  <c r="CZ136" i="1"/>
  <c r="CW136" i="1"/>
  <c r="CJ136" i="1"/>
  <c r="DK359" i="1"/>
  <c r="BS359" i="1"/>
  <c r="BW359" i="1" s="1"/>
  <c r="H39" i="74"/>
  <c r="D39" i="74"/>
  <c r="DF359" i="1"/>
  <c r="BL83" i="1"/>
  <c r="BL87" i="1"/>
  <c r="BL98" i="1"/>
  <c r="BL95" i="1"/>
  <c r="BL101" i="1"/>
  <c r="BL99" i="1"/>
  <c r="BL96" i="1"/>
  <c r="BL93" i="1"/>
  <c r="BL90" i="1"/>
  <c r="BL100" i="1"/>
  <c r="FN100" i="1" s="1"/>
  <c r="BL92" i="1"/>
  <c r="BL102" i="1"/>
  <c r="BL94" i="1"/>
  <c r="BL84" i="1"/>
  <c r="BL85" i="1"/>
  <c r="BL97" i="1"/>
  <c r="BL82" i="1"/>
  <c r="BL386" i="1"/>
  <c r="FN387" i="1" s="1"/>
  <c r="BL91" i="1"/>
  <c r="FN91" i="1" s="1"/>
  <c r="BL86" i="1"/>
  <c r="BL88" i="1"/>
  <c r="BL89" i="1"/>
  <c r="BG198" i="1"/>
  <c r="BK392" i="1"/>
  <c r="FM392" i="1" s="1"/>
  <c r="CI186" i="1"/>
  <c r="DF187" i="1" s="1"/>
  <c r="AX396" i="1"/>
  <c r="CN396" i="1"/>
  <c r="DK396" i="1" s="1"/>
  <c r="CM396" i="1"/>
  <c r="DJ396" i="1" s="1"/>
  <c r="CL396" i="1"/>
  <c r="DI396" i="1" s="1"/>
  <c r="AU396" i="1"/>
  <c r="CY396" i="1"/>
  <c r="DV396" i="1" s="1"/>
  <c r="CP396" i="1"/>
  <c r="DM396" i="1" s="1"/>
  <c r="CU396" i="1"/>
  <c r="DR396" i="1" s="1"/>
  <c r="CJ396" i="1"/>
  <c r="DG396" i="1" s="1"/>
  <c r="DC396" i="1"/>
  <c r="DZ396" i="1" s="1"/>
  <c r="CT396" i="1"/>
  <c r="DQ396" i="1" s="1"/>
  <c r="CQ396" i="1"/>
  <c r="DN396" i="1" s="1"/>
  <c r="CW396" i="1"/>
  <c r="DT396" i="1" s="1"/>
  <c r="DA396" i="1"/>
  <c r="DX396" i="1" s="1"/>
  <c r="CV396" i="1"/>
  <c r="DS396" i="1" s="1"/>
  <c r="CZ396" i="1"/>
  <c r="DW396" i="1" s="1"/>
  <c r="CS396" i="1"/>
  <c r="DP396" i="1" s="1"/>
  <c r="DB396" i="1"/>
  <c r="DY396" i="1" s="1"/>
  <c r="CO396" i="1"/>
  <c r="DL396" i="1" s="1"/>
  <c r="CX396" i="1"/>
  <c r="DU396" i="1" s="1"/>
  <c r="CK396" i="1"/>
  <c r="DH396" i="1" s="1"/>
  <c r="CR396" i="1"/>
  <c r="DO396" i="1" s="1"/>
  <c r="FO197" i="1"/>
  <c r="DM449" i="1"/>
  <c r="DM519" i="1" s="1"/>
  <c r="BE133" i="1"/>
  <c r="BJ459" i="1"/>
  <c r="FG356" i="1"/>
  <c r="CI131" i="1"/>
  <c r="DF131" i="1" s="1"/>
  <c r="AX415" i="1"/>
  <c r="DL447" i="1"/>
  <c r="DO447" i="1"/>
  <c r="DO517" i="1" s="1"/>
  <c r="FO344" i="1"/>
  <c r="BE192" i="1"/>
  <c r="FG308" i="1"/>
  <c r="FG322" i="1"/>
  <c r="FG314" i="1"/>
  <c r="FG306" i="1"/>
  <c r="FG325" i="1"/>
  <c r="FG317" i="1"/>
  <c r="FG319" i="1"/>
  <c r="AZ371" i="1"/>
  <c r="Z455" i="1"/>
  <c r="FB352" i="1"/>
  <c r="BG182" i="1"/>
  <c r="AZ199" i="1"/>
  <c r="CM525" i="1"/>
  <c r="BH108" i="1"/>
  <c r="FJ108" i="1" s="1"/>
  <c r="DF452" i="1"/>
  <c r="DF522" i="1" s="1"/>
  <c r="FN200" i="1"/>
  <c r="FT202" i="1"/>
  <c r="EX454" i="1"/>
  <c r="EX524" i="1" s="1"/>
  <c r="BK399" i="1"/>
  <c r="BF388" i="1"/>
  <c r="AZ197" i="1"/>
  <c r="FA362" i="1"/>
  <c r="BK207" i="1"/>
  <c r="BG131" i="1"/>
  <c r="AY420" i="1"/>
  <c r="EX462" i="1"/>
  <c r="EX532" i="1" s="1"/>
  <c r="FT210" i="1"/>
  <c r="BK82" i="1"/>
  <c r="BK95" i="1"/>
  <c r="BK90" i="1"/>
  <c r="BK96" i="1"/>
  <c r="FM96" i="1" s="1"/>
  <c r="BK386" i="1"/>
  <c r="BK89" i="1"/>
  <c r="BK83" i="1"/>
  <c r="FM83" i="1" s="1"/>
  <c r="BK86" i="1"/>
  <c r="BK99" i="1"/>
  <c r="BK84" i="1"/>
  <c r="BK100" i="1"/>
  <c r="FM100" i="1" s="1"/>
  <c r="BK93" i="1"/>
  <c r="BK91" i="1"/>
  <c r="FM91" i="1" s="1"/>
  <c r="BK88" i="1"/>
  <c r="BK97" i="1"/>
  <c r="BK102" i="1"/>
  <c r="BK98" i="1"/>
  <c r="FM98" i="1" s="1"/>
  <c r="BK101" i="1"/>
  <c r="BK87" i="1"/>
  <c r="BK85" i="1"/>
  <c r="FM85" i="1" s="1"/>
  <c r="BK92" i="1"/>
  <c r="FM92" i="1" s="1"/>
  <c r="BK94" i="1"/>
  <c r="FM94" i="1" s="1"/>
  <c r="BH198" i="1"/>
  <c r="BX521" i="1"/>
  <c r="BD126" i="1"/>
  <c r="FT204" i="1"/>
  <c r="EX456" i="1"/>
  <c r="EX526" i="1" s="1"/>
  <c r="BK414" i="1"/>
  <c r="FM415" i="1" s="1"/>
  <c r="AZ117" i="1"/>
  <c r="FB117" i="1" s="1"/>
  <c r="FB340" i="1"/>
  <c r="DF397" i="1"/>
  <c r="CN397" i="1"/>
  <c r="AU397" i="1"/>
  <c r="CL397" i="1"/>
  <c r="CM397" i="1"/>
  <c r="DJ397" i="1" s="1"/>
  <c r="CO397" i="1"/>
  <c r="DL397" i="1" s="1"/>
  <c r="DB397" i="1"/>
  <c r="DY397" i="1" s="1"/>
  <c r="CR397" i="1"/>
  <c r="CV397" i="1"/>
  <c r="DS397" i="1" s="1"/>
  <c r="DC397" i="1"/>
  <c r="CX397" i="1"/>
  <c r="DU397" i="1" s="1"/>
  <c r="CZ397" i="1"/>
  <c r="CY397" i="1"/>
  <c r="DV397" i="1" s="1"/>
  <c r="CU397" i="1"/>
  <c r="CK397" i="1"/>
  <c r="DH397" i="1" s="1"/>
  <c r="CS397" i="1"/>
  <c r="DP397" i="1" s="1"/>
  <c r="CQ397" i="1"/>
  <c r="DN397" i="1" s="1"/>
  <c r="CJ397" i="1"/>
  <c r="DG397" i="1" s="1"/>
  <c r="CT397" i="1"/>
  <c r="DQ397" i="1" s="1"/>
  <c r="CP397" i="1"/>
  <c r="DM397" i="1" s="1"/>
  <c r="CW397" i="1"/>
  <c r="DT397" i="1" s="1"/>
  <c r="DA397" i="1"/>
  <c r="BE201" i="1"/>
  <c r="BK400" i="1"/>
  <c r="BE184" i="1"/>
  <c r="FG185" i="1" s="1"/>
  <c r="BQ107" i="1"/>
  <c r="BI425" i="1"/>
  <c r="FK425" i="1" s="1"/>
  <c r="Z127" i="1"/>
  <c r="Z411" i="1"/>
  <c r="X411" i="1"/>
  <c r="CI350" i="1"/>
  <c r="AU350" i="1"/>
  <c r="BS350" i="1" s="1"/>
  <c r="BW350" i="1" s="1"/>
  <c r="B30" i="74"/>
  <c r="CL350" i="1"/>
  <c r="DI350" i="1" s="1"/>
  <c r="CM350" i="1"/>
  <c r="DJ350" i="1" s="1"/>
  <c r="GK350" i="1"/>
  <c r="CB350" i="1" s="1"/>
  <c r="CN350" i="1"/>
  <c r="DK350" i="1" s="1"/>
  <c r="D289" i="45"/>
  <c r="X201" i="1"/>
  <c r="X127" i="1"/>
  <c r="CI127" i="1" s="1"/>
  <c r="DF127" i="1" s="1"/>
  <c r="CP350" i="1"/>
  <c r="DM350" i="1" s="1"/>
  <c r="CY350" i="1"/>
  <c r="DV350" i="1" s="1"/>
  <c r="DC350" i="1"/>
  <c r="DZ350" i="1" s="1"/>
  <c r="CX350" i="1"/>
  <c r="DU350" i="1" s="1"/>
  <c r="CR350" i="1"/>
  <c r="DO350" i="1" s="1"/>
  <c r="CJ350" i="1"/>
  <c r="DG350" i="1" s="1"/>
  <c r="CU350" i="1"/>
  <c r="DR350" i="1" s="1"/>
  <c r="CS350" i="1"/>
  <c r="DP350" i="1" s="1"/>
  <c r="CW350" i="1"/>
  <c r="DT350" i="1" s="1"/>
  <c r="CT350" i="1"/>
  <c r="DQ350" i="1" s="1"/>
  <c r="CZ350" i="1"/>
  <c r="DW350" i="1" s="1"/>
  <c r="CO350" i="1"/>
  <c r="DL350" i="1" s="1"/>
  <c r="DB350" i="1"/>
  <c r="DY350" i="1" s="1"/>
  <c r="CV350" i="1"/>
  <c r="DS350" i="1" s="1"/>
  <c r="CK350" i="1"/>
  <c r="DH350" i="1" s="1"/>
  <c r="DA350" i="1"/>
  <c r="DX350" i="1" s="1"/>
  <c r="CQ350" i="1"/>
  <c r="DN350" i="1" s="1"/>
  <c r="BH191" i="1"/>
  <c r="BD399" i="1"/>
  <c r="FF399" i="1" s="1"/>
  <c r="BN188" i="1"/>
  <c r="FP188" i="1" s="1"/>
  <c r="BE209" i="1"/>
  <c r="FG210" i="1" s="1"/>
  <c r="FG358" i="1"/>
  <c r="BR134" i="1"/>
  <c r="EW460" i="1" s="1"/>
  <c r="BN109" i="1"/>
  <c r="FP109" i="1" s="1"/>
  <c r="DX360" i="1"/>
  <c r="DV360" i="1"/>
  <c r="DY360" i="1"/>
  <c r="DP360" i="1"/>
  <c r="DR360" i="1"/>
  <c r="DO360" i="1"/>
  <c r="DG360" i="1"/>
  <c r="DU360" i="1"/>
  <c r="CM211" i="1"/>
  <c r="CL211" i="1"/>
  <c r="CN211" i="1"/>
  <c r="AU211" i="1"/>
  <c r="GK211" i="1"/>
  <c r="CB211" i="1" s="1"/>
  <c r="CW211" i="1"/>
  <c r="CU211" i="1"/>
  <c r="CP211" i="1"/>
  <c r="CX211" i="1"/>
  <c r="CS211" i="1"/>
  <c r="CT211" i="1"/>
  <c r="CY211" i="1"/>
  <c r="CO211" i="1"/>
  <c r="DC211" i="1"/>
  <c r="CV211" i="1"/>
  <c r="DB211" i="1"/>
  <c r="CJ211" i="1"/>
  <c r="CZ211" i="1"/>
  <c r="CK211" i="1"/>
  <c r="DA211" i="1"/>
  <c r="CR211" i="1"/>
  <c r="CQ211" i="1"/>
  <c r="GK360" i="1"/>
  <c r="CB360" i="1" s="1"/>
  <c r="DI360" i="1"/>
  <c r="DK360" i="1"/>
  <c r="L299" i="45"/>
  <c r="F299" i="45"/>
  <c r="D65" i="45"/>
  <c r="D376" i="45"/>
  <c r="D143" i="45"/>
  <c r="AX421" i="1"/>
  <c r="FP389" i="1"/>
  <c r="BP142" i="1"/>
  <c r="FO183" i="1"/>
  <c r="BP406" i="1"/>
  <c r="FR406" i="1" s="1"/>
  <c r="BP112" i="1"/>
  <c r="BD133" i="1"/>
  <c r="AZ459" i="1" s="1"/>
  <c r="DN364" i="1"/>
  <c r="DH364" i="1"/>
  <c r="DV364" i="1"/>
  <c r="DL364" i="1"/>
  <c r="DG364" i="1"/>
  <c r="DY364" i="1"/>
  <c r="DZ364" i="1"/>
  <c r="DM364" i="1"/>
  <c r="CN215" i="1"/>
  <c r="DK215" i="1" s="1"/>
  <c r="AU215" i="1"/>
  <c r="CL215" i="1"/>
  <c r="DI215" i="1" s="1"/>
  <c r="CM215" i="1"/>
  <c r="DJ215" i="1" s="1"/>
  <c r="GK215" i="1"/>
  <c r="CB215" i="1" s="1"/>
  <c r="CJ215" i="1"/>
  <c r="DG215" i="1" s="1"/>
  <c r="DB215" i="1"/>
  <c r="DY215" i="1" s="1"/>
  <c r="CV215" i="1"/>
  <c r="DS215" i="1" s="1"/>
  <c r="CR215" i="1"/>
  <c r="DO215" i="1" s="1"/>
  <c r="CO215" i="1"/>
  <c r="DL215" i="1" s="1"/>
  <c r="CX215" i="1"/>
  <c r="DU215" i="1" s="1"/>
  <c r="CT215" i="1"/>
  <c r="DQ215" i="1" s="1"/>
  <c r="DC215" i="1"/>
  <c r="DZ215" i="1" s="1"/>
  <c r="DA215" i="1"/>
  <c r="DX215" i="1" s="1"/>
  <c r="CW215" i="1"/>
  <c r="DT215" i="1" s="1"/>
  <c r="CS215" i="1"/>
  <c r="DP215" i="1" s="1"/>
  <c r="CP215" i="1"/>
  <c r="DM215" i="1" s="1"/>
  <c r="CU215" i="1"/>
  <c r="DR215" i="1" s="1"/>
  <c r="CQ215" i="1"/>
  <c r="DN215" i="1" s="1"/>
  <c r="CK215" i="1"/>
  <c r="DH215" i="1" s="1"/>
  <c r="CZ215" i="1"/>
  <c r="DW215" i="1" s="1"/>
  <c r="CY215" i="1"/>
  <c r="DV215" i="1" s="1"/>
  <c r="GK364" i="1"/>
  <c r="CB364" i="1" s="1"/>
  <c r="H44" i="74"/>
  <c r="D44" i="74"/>
  <c r="L303" i="45"/>
  <c r="F303" i="45"/>
  <c r="D147" i="45"/>
  <c r="D380" i="45"/>
  <c r="D69" i="45"/>
  <c r="DK364" i="1"/>
  <c r="AU425" i="1"/>
  <c r="CL425" i="1"/>
  <c r="DI425" i="1" s="1"/>
  <c r="CM425" i="1"/>
  <c r="DJ425" i="1" s="1"/>
  <c r="CN425" i="1"/>
  <c r="DK425" i="1" s="1"/>
  <c r="CJ425" i="1"/>
  <c r="DG425" i="1" s="1"/>
  <c r="DB425" i="1"/>
  <c r="DY425" i="1" s="1"/>
  <c r="CZ425" i="1"/>
  <c r="DW425" i="1" s="1"/>
  <c r="CT425" i="1"/>
  <c r="DQ425" i="1" s="1"/>
  <c r="DA425" i="1"/>
  <c r="DX425" i="1" s="1"/>
  <c r="CO425" i="1"/>
  <c r="DL425" i="1" s="1"/>
  <c r="CU425" i="1"/>
  <c r="DR425" i="1" s="1"/>
  <c r="CV425" i="1"/>
  <c r="DS425" i="1" s="1"/>
  <c r="CR425" i="1"/>
  <c r="DO425" i="1" s="1"/>
  <c r="DC425" i="1"/>
  <c r="DZ425" i="1" s="1"/>
  <c r="CY425" i="1"/>
  <c r="DV425" i="1" s="1"/>
  <c r="CP425" i="1"/>
  <c r="DM425" i="1" s="1"/>
  <c r="CX425" i="1"/>
  <c r="DU425" i="1" s="1"/>
  <c r="CQ425" i="1"/>
  <c r="DN425" i="1" s="1"/>
  <c r="CK425" i="1"/>
  <c r="DH425" i="1" s="1"/>
  <c r="CW425" i="1"/>
  <c r="DT425" i="1" s="1"/>
  <c r="CS425" i="1"/>
  <c r="DP425" i="1" s="1"/>
  <c r="BR116" i="1"/>
  <c r="FT116" i="1" s="1"/>
  <c r="FN188" i="1"/>
  <c r="FF187" i="1"/>
  <c r="BJ209" i="1"/>
  <c r="DL468" i="1"/>
  <c r="AD468" i="1"/>
  <c r="FO365" i="1"/>
  <c r="DO468" i="1"/>
  <c r="AG468" i="1"/>
  <c r="FP426" i="1"/>
  <c r="BK183" i="1"/>
  <c r="BG196" i="1"/>
  <c r="BX518" i="1"/>
  <c r="BK427" i="1"/>
  <c r="BG139" i="1"/>
  <c r="BF390" i="1"/>
  <c r="BR133" i="1"/>
  <c r="BO416" i="1"/>
  <c r="EC528" i="1"/>
  <c r="BD104" i="1"/>
  <c r="BD427" i="1"/>
  <c r="FF427" i="1" s="1"/>
  <c r="FO181" i="1"/>
  <c r="FO180" i="1"/>
  <c r="BL111" i="1"/>
  <c r="FN111" i="1" s="1"/>
  <c r="BH132" i="1"/>
  <c r="BD138" i="1"/>
  <c r="AX344" i="1"/>
  <c r="EZ345" i="1" s="1"/>
  <c r="CN405" i="1"/>
  <c r="CM405" i="1"/>
  <c r="CL405" i="1"/>
  <c r="AU405" i="1"/>
  <c r="DC405" i="1"/>
  <c r="CX405" i="1"/>
  <c r="CJ405" i="1"/>
  <c r="CU405" i="1"/>
  <c r="CS405" i="1"/>
  <c r="DB405" i="1"/>
  <c r="CW405" i="1"/>
  <c r="CP405" i="1"/>
  <c r="CV405" i="1"/>
  <c r="DA405" i="1"/>
  <c r="CT405" i="1"/>
  <c r="CQ405" i="1"/>
  <c r="CY405" i="1"/>
  <c r="CR405" i="1"/>
  <c r="CO405" i="1"/>
  <c r="CZ405" i="1"/>
  <c r="CK405" i="1"/>
  <c r="EP447" i="1"/>
  <c r="FS195" i="1"/>
  <c r="BP136" i="1"/>
  <c r="BI170" i="1"/>
  <c r="BI162" i="1"/>
  <c r="BI159" i="1"/>
  <c r="BI158" i="1"/>
  <c r="BI161" i="1"/>
  <c r="BI171" i="1"/>
  <c r="BI168" i="1"/>
  <c r="BI175" i="1"/>
  <c r="BI176" i="1"/>
  <c r="BI174" i="1"/>
  <c r="BI164" i="1"/>
  <c r="BI156" i="1"/>
  <c r="BI173" i="1"/>
  <c r="BI160" i="1"/>
  <c r="BI157" i="1"/>
  <c r="BI169" i="1"/>
  <c r="BI163" i="1"/>
  <c r="BI172" i="1"/>
  <c r="FK172" i="1" s="1"/>
  <c r="BI166" i="1"/>
  <c r="BI165" i="1"/>
  <c r="BI167" i="1"/>
  <c r="FK167" i="1" s="1"/>
  <c r="BF124" i="1"/>
  <c r="DF454" i="1"/>
  <c r="FN202" i="1"/>
  <c r="FJ412" i="1"/>
  <c r="BO125" i="1"/>
  <c r="EC521" i="1"/>
  <c r="BG117" i="1"/>
  <c r="FI117" i="1" s="1"/>
  <c r="BF192" i="1"/>
  <c r="DF347" i="1"/>
  <c r="FT199" i="1"/>
  <c r="EX450" i="1"/>
  <c r="EX520" i="1" s="1"/>
  <c r="FT198" i="1"/>
  <c r="BF403" i="1"/>
  <c r="FH403" i="1" s="1"/>
  <c r="BJ196" i="1"/>
  <c r="BJ217" i="1"/>
  <c r="FI407" i="1"/>
  <c r="BF423" i="1"/>
  <c r="BO417" i="1"/>
  <c r="AZ388" i="1"/>
  <c r="BO192" i="1"/>
  <c r="BL124" i="1"/>
  <c r="DL342" i="1"/>
  <c r="DP342" i="1"/>
  <c r="DX342" i="1"/>
  <c r="DU342" i="1"/>
  <c r="DG342" i="1"/>
  <c r="DN342" i="1"/>
  <c r="DS342" i="1"/>
  <c r="DW342" i="1"/>
  <c r="CN119" i="1"/>
  <c r="CM119" i="1"/>
  <c r="CL119" i="1"/>
  <c r="AU119" i="1"/>
  <c r="CQ119" i="1"/>
  <c r="CP119" i="1"/>
  <c r="CJ119" i="1"/>
  <c r="DB119" i="1"/>
  <c r="CY119" i="1"/>
  <c r="CS119" i="1"/>
  <c r="CK119" i="1"/>
  <c r="CR119" i="1"/>
  <c r="CW119" i="1"/>
  <c r="DC119" i="1"/>
  <c r="CV119" i="1"/>
  <c r="DA119" i="1"/>
  <c r="CU119" i="1"/>
  <c r="CZ119" i="1"/>
  <c r="CT119" i="1"/>
  <c r="CO119" i="1"/>
  <c r="CX119" i="1"/>
  <c r="GK342" i="1"/>
  <c r="CB342" i="1" s="1"/>
  <c r="BS342" i="1"/>
  <c r="BW342" i="1" s="1"/>
  <c r="DK342" i="1"/>
  <c r="DJ342" i="1"/>
  <c r="AU182" i="1"/>
  <c r="CM182" i="1"/>
  <c r="CN182" i="1"/>
  <c r="CL182" i="1"/>
  <c r="GK182" i="1"/>
  <c r="CB182" i="1" s="1"/>
  <c r="CX182" i="1"/>
  <c r="CK182" i="1"/>
  <c r="CO182" i="1"/>
  <c r="CV182" i="1"/>
  <c r="CR182" i="1"/>
  <c r="CY182" i="1"/>
  <c r="CJ182" i="1"/>
  <c r="DB182" i="1"/>
  <c r="CS182" i="1"/>
  <c r="CW182" i="1"/>
  <c r="CZ182" i="1"/>
  <c r="CP182" i="1"/>
  <c r="CU182" i="1"/>
  <c r="DC182" i="1"/>
  <c r="CQ182" i="1"/>
  <c r="CT182" i="1"/>
  <c r="DA182" i="1"/>
  <c r="GK331" i="1"/>
  <c r="CB331" i="1" s="1"/>
  <c r="H11" i="74"/>
  <c r="D11" i="74"/>
  <c r="AX108" i="1"/>
  <c r="EX521" i="1"/>
  <c r="BK412" i="1"/>
  <c r="FM412" i="1" s="1"/>
  <c r="FA331" i="1"/>
  <c r="BC532" i="1"/>
  <c r="BF199" i="1"/>
  <c r="FG398" i="1"/>
  <c r="BP401" i="1"/>
  <c r="FR401" i="1" s="1"/>
  <c r="FN189" i="1"/>
  <c r="BL120" i="1"/>
  <c r="BH208" i="1"/>
  <c r="FJ209" i="1" s="1"/>
  <c r="FL127" i="1"/>
  <c r="CQ453" i="1"/>
  <c r="CQ523" i="1" s="1"/>
  <c r="AZ134" i="1"/>
  <c r="AZ426" i="1"/>
  <c r="FB426" i="1" s="1"/>
  <c r="BP116" i="1"/>
  <c r="BI211" i="1"/>
  <c r="EV357" i="1"/>
  <c r="EM357" i="1"/>
  <c r="EN357" i="1"/>
  <c r="EP357" i="1"/>
  <c r="ED357" i="1"/>
  <c r="EE357" i="1"/>
  <c r="EL357" i="1"/>
  <c r="ES357" i="1"/>
  <c r="AU208" i="1"/>
  <c r="CL208" i="1"/>
  <c r="CM208" i="1"/>
  <c r="CN208" i="1"/>
  <c r="GK208" i="1"/>
  <c r="CB208" i="1" s="1"/>
  <c r="CO208" i="1"/>
  <c r="DA208" i="1"/>
  <c r="CR208" i="1"/>
  <c r="CY208" i="1"/>
  <c r="DC208" i="1"/>
  <c r="CS208" i="1"/>
  <c r="DB208" i="1"/>
  <c r="CJ208" i="1"/>
  <c r="CK208" i="1"/>
  <c r="CT208" i="1"/>
  <c r="CP208" i="1"/>
  <c r="CX208" i="1"/>
  <c r="CW208" i="1"/>
  <c r="CZ208" i="1"/>
  <c r="CQ208" i="1"/>
  <c r="CU208" i="1"/>
  <c r="CV208" i="1"/>
  <c r="EG357" i="1"/>
  <c r="EF357" i="1"/>
  <c r="BS357" i="1"/>
  <c r="BW357" i="1" s="1"/>
  <c r="L296" i="45"/>
  <c r="F296" i="45"/>
  <c r="D62" i="45"/>
  <c r="D140" i="45"/>
  <c r="D373" i="45"/>
  <c r="CM418" i="1"/>
  <c r="CL418" i="1"/>
  <c r="AU418" i="1"/>
  <c r="CN418" i="1"/>
  <c r="CS418" i="1"/>
  <c r="CQ418" i="1"/>
  <c r="CR418" i="1"/>
  <c r="CJ418" i="1"/>
  <c r="DA418" i="1"/>
  <c r="CY418" i="1"/>
  <c r="DC418" i="1"/>
  <c r="CZ418" i="1"/>
  <c r="CK418" i="1"/>
  <c r="CU418" i="1"/>
  <c r="CV418" i="1"/>
  <c r="CO418" i="1"/>
  <c r="DB418" i="1"/>
  <c r="CT418" i="1"/>
  <c r="CP418" i="1"/>
  <c r="CX418" i="1"/>
  <c r="CW418" i="1"/>
  <c r="BQ109" i="1"/>
  <c r="FS109" i="1" s="1"/>
  <c r="BP140" i="1"/>
  <c r="EK536" i="1"/>
  <c r="CL427" i="1"/>
  <c r="DI428" i="1" s="1"/>
  <c r="CN427" i="1"/>
  <c r="DK428" i="1" s="1"/>
  <c r="AU427" i="1"/>
  <c r="CM427" i="1"/>
  <c r="DJ428" i="1" s="1"/>
  <c r="DB427" i="1"/>
  <c r="DY428" i="1" s="1"/>
  <c r="CS427" i="1"/>
  <c r="DP428" i="1" s="1"/>
  <c r="CP427" i="1"/>
  <c r="DM428" i="1" s="1"/>
  <c r="CK427" i="1"/>
  <c r="DH428" i="1" s="1"/>
  <c r="DC427" i="1"/>
  <c r="DZ428" i="1" s="1"/>
  <c r="CV427" i="1"/>
  <c r="DS428" i="1" s="1"/>
  <c r="CO427" i="1"/>
  <c r="DL428" i="1" s="1"/>
  <c r="CU427" i="1"/>
  <c r="DR428" i="1" s="1"/>
  <c r="CW427" i="1"/>
  <c r="DT428" i="1" s="1"/>
  <c r="CR427" i="1"/>
  <c r="DO428" i="1" s="1"/>
  <c r="DA427" i="1"/>
  <c r="DX428" i="1" s="1"/>
  <c r="CQ427" i="1"/>
  <c r="DN428" i="1" s="1"/>
  <c r="CX427" i="1"/>
  <c r="DU428" i="1" s="1"/>
  <c r="CZ427" i="1"/>
  <c r="DW428" i="1" s="1"/>
  <c r="CY427" i="1"/>
  <c r="DV428" i="1" s="1"/>
  <c r="CJ427" i="1"/>
  <c r="DG428" i="1" s="1"/>
  <c r="CT427" i="1"/>
  <c r="DQ428" i="1" s="1"/>
  <c r="BL106" i="1"/>
  <c r="FN106" i="1" s="1"/>
  <c r="BI395" i="1"/>
  <c r="BH133" i="1"/>
  <c r="FG416" i="1"/>
  <c r="BA457" i="1"/>
  <c r="BP411" i="1"/>
  <c r="FR411" i="1" s="1"/>
  <c r="BP398" i="1"/>
  <c r="BN211" i="1"/>
  <c r="BL116" i="1"/>
  <c r="FT209" i="1"/>
  <c r="EX461" i="1"/>
  <c r="EX531" i="1" s="1"/>
  <c r="DF426" i="1"/>
  <c r="CM426" i="1"/>
  <c r="DJ426" i="1" s="1"/>
  <c r="CN426" i="1"/>
  <c r="DK426" i="1" s="1"/>
  <c r="AU426" i="1"/>
  <c r="CL426" i="1"/>
  <c r="DI426" i="1" s="1"/>
  <c r="CX426" i="1"/>
  <c r="DU426" i="1" s="1"/>
  <c r="CJ426" i="1"/>
  <c r="DG426" i="1" s="1"/>
  <c r="DC426" i="1"/>
  <c r="DZ426" i="1" s="1"/>
  <c r="CR426" i="1"/>
  <c r="DO426" i="1" s="1"/>
  <c r="CZ426" i="1"/>
  <c r="DW426" i="1" s="1"/>
  <c r="CY426" i="1"/>
  <c r="DV426" i="1" s="1"/>
  <c r="CK426" i="1"/>
  <c r="DH426" i="1" s="1"/>
  <c r="DA426" i="1"/>
  <c r="DX426" i="1" s="1"/>
  <c r="CS426" i="1"/>
  <c r="DP426" i="1" s="1"/>
  <c r="CV426" i="1"/>
  <c r="DS426" i="1" s="1"/>
  <c r="CW426" i="1"/>
  <c r="DT426" i="1" s="1"/>
  <c r="CT426" i="1"/>
  <c r="DQ426" i="1" s="1"/>
  <c r="CU426" i="1"/>
  <c r="DR426" i="1" s="1"/>
  <c r="CO426" i="1"/>
  <c r="DL426" i="1" s="1"/>
  <c r="DB426" i="1"/>
  <c r="DY426" i="1" s="1"/>
  <c r="CP426" i="1"/>
  <c r="DM426" i="1" s="1"/>
  <c r="CQ426" i="1"/>
  <c r="DN426" i="1" s="1"/>
  <c r="FO140" i="1"/>
  <c r="DL466" i="1"/>
  <c r="DO466" i="1"/>
  <c r="FO363" i="1"/>
  <c r="Q468" i="1"/>
  <c r="Q538" i="1" s="1"/>
  <c r="FA216" i="1"/>
  <c r="BK196" i="1"/>
  <c r="CY448" i="1" s="1"/>
  <c r="FT186" i="1"/>
  <c r="BK139" i="1"/>
  <c r="FM140" i="1" s="1"/>
  <c r="BJ180" i="1"/>
  <c r="FL180" i="1" s="1"/>
  <c r="DF447" i="1"/>
  <c r="DF517" i="1" s="1"/>
  <c r="FN195" i="1"/>
  <c r="BI420" i="1"/>
  <c r="CM532" i="1"/>
  <c r="BD188" i="1"/>
  <c r="FF188" i="1" s="1"/>
  <c r="BD176" i="1"/>
  <c r="BD170" i="1"/>
  <c r="BD174" i="1"/>
  <c r="BD161" i="1"/>
  <c r="BD171" i="1"/>
  <c r="BD162" i="1"/>
  <c r="FF162" i="1" s="1"/>
  <c r="BD165" i="1"/>
  <c r="BD157" i="1"/>
  <c r="BD168" i="1"/>
  <c r="BD172" i="1"/>
  <c r="BD158" i="1"/>
  <c r="BD156" i="1"/>
  <c r="BD169" i="1"/>
  <c r="FF169" i="1" s="1"/>
  <c r="BD159" i="1"/>
  <c r="BD164" i="1"/>
  <c r="BD167" i="1"/>
  <c r="BD163" i="1"/>
  <c r="BD173" i="1"/>
  <c r="FF173" i="1" s="1"/>
  <c r="BD166" i="1"/>
  <c r="FF166" i="1" s="1"/>
  <c r="BD160" i="1"/>
  <c r="FF160" i="1" s="1"/>
  <c r="BD175" i="1"/>
  <c r="FF175" i="1" s="1"/>
  <c r="BG128" i="1"/>
  <c r="BI396" i="1"/>
  <c r="FK396" i="1" s="1"/>
  <c r="BD213" i="1"/>
  <c r="FF214" i="1" s="1"/>
  <c r="FS390" i="1"/>
  <c r="BI205" i="1"/>
  <c r="CM527" i="1"/>
  <c r="DH327" i="1"/>
  <c r="DV327" i="1"/>
  <c r="DM327" i="1"/>
  <c r="DW327" i="1"/>
  <c r="DU327" i="1"/>
  <c r="DP327" i="1"/>
  <c r="DZ327" i="1"/>
  <c r="DX327" i="1"/>
  <c r="DN327" i="1"/>
  <c r="CL104" i="1"/>
  <c r="AU104" i="1"/>
  <c r="CN104" i="1"/>
  <c r="CM104" i="1"/>
  <c r="CR104" i="1"/>
  <c r="CW104" i="1"/>
  <c r="CP104" i="1"/>
  <c r="CQ104" i="1"/>
  <c r="CO104" i="1"/>
  <c r="CK104" i="1"/>
  <c r="CV104" i="1"/>
  <c r="CT104" i="1"/>
  <c r="CZ104" i="1"/>
  <c r="CU104" i="1"/>
  <c r="CJ104" i="1"/>
  <c r="DC104" i="1"/>
  <c r="CX104" i="1"/>
  <c r="CS104" i="1"/>
  <c r="DB104" i="1"/>
  <c r="CY104" i="1"/>
  <c r="DA104" i="1"/>
  <c r="DK327" i="1"/>
  <c r="H7" i="74"/>
  <c r="D7" i="74"/>
  <c r="L266" i="45"/>
  <c r="F266" i="45"/>
  <c r="D110" i="45"/>
  <c r="D32" i="45"/>
  <c r="D343" i="45"/>
  <c r="DF327" i="1"/>
  <c r="AX388" i="1"/>
  <c r="BP177" i="1"/>
  <c r="FO176" i="1"/>
  <c r="FO164" i="1"/>
  <c r="FO160" i="1"/>
  <c r="FO168" i="1"/>
  <c r="FO173" i="1"/>
  <c r="FO174" i="1"/>
  <c r="BM220" i="1"/>
  <c r="FO192" i="1"/>
  <c r="DM444" i="1"/>
  <c r="DM514" i="1" s="1"/>
  <c r="BM89" i="1"/>
  <c r="BM82" i="1"/>
  <c r="BM100" i="1"/>
  <c r="BM95" i="1"/>
  <c r="BM99" i="1"/>
  <c r="BM94" i="1"/>
  <c r="BM86" i="1"/>
  <c r="BM102" i="1"/>
  <c r="BM84" i="1"/>
  <c r="BM87" i="1"/>
  <c r="BM98" i="1"/>
  <c r="BM386" i="1"/>
  <c r="FO387" i="1" s="1"/>
  <c r="BM83" i="1"/>
  <c r="BM92" i="1"/>
  <c r="BM96" i="1"/>
  <c r="BM88" i="1"/>
  <c r="FO88" i="1" s="1"/>
  <c r="BM90" i="1"/>
  <c r="FO90" i="1" s="1"/>
  <c r="BM97" i="1"/>
  <c r="BM101" i="1"/>
  <c r="FO101" i="1" s="1"/>
  <c r="BM91" i="1"/>
  <c r="BM93" i="1"/>
  <c r="BM85" i="1"/>
  <c r="FO314" i="1"/>
  <c r="FO325" i="1"/>
  <c r="FO317" i="1"/>
  <c r="FO319" i="1"/>
  <c r="FO310" i="1"/>
  <c r="FO311" i="1"/>
  <c r="FO320" i="1"/>
  <c r="FO307" i="1"/>
  <c r="DO461" i="1"/>
  <c r="DO531" i="1" s="1"/>
  <c r="FO358" i="1"/>
  <c r="BK126" i="1"/>
  <c r="FS182" i="1"/>
  <c r="Q451" i="1"/>
  <c r="Q521" i="1" s="1"/>
  <c r="FA199" i="1"/>
  <c r="DO536" i="1"/>
  <c r="FO352" i="1"/>
  <c r="FL410" i="1"/>
  <c r="BI188" i="1"/>
  <c r="FK188" i="1" s="1"/>
  <c r="FO190" i="1"/>
  <c r="FL96" i="1"/>
  <c r="FL87" i="1"/>
  <c r="FL93" i="1"/>
  <c r="FL84" i="1"/>
  <c r="FL90" i="1"/>
  <c r="FL100" i="1"/>
  <c r="FL88" i="1"/>
  <c r="CQ444" i="1"/>
  <c r="CQ514" i="1" s="1"/>
  <c r="BJ146" i="1"/>
  <c r="FL118" i="1"/>
  <c r="FL422" i="1"/>
  <c r="BN119" i="1"/>
  <c r="FP120" i="1" s="1"/>
  <c r="BK407" i="1"/>
  <c r="BJ213" i="1"/>
  <c r="Q458" i="1"/>
  <c r="Q528" i="1" s="1"/>
  <c r="FA206" i="1"/>
  <c r="BK195" i="1"/>
  <c r="BG178" i="1"/>
  <c r="FI178" i="1" s="1"/>
  <c r="BE193" i="1"/>
  <c r="BJ414" i="1"/>
  <c r="FL414" i="1" s="1"/>
  <c r="BD204" i="1"/>
  <c r="FF205" i="1" s="1"/>
  <c r="BI130" i="1"/>
  <c r="BO189" i="1"/>
  <c r="FQ189" i="1" s="1"/>
  <c r="DT339" i="1"/>
  <c r="DU339" i="1"/>
  <c r="DN339" i="1"/>
  <c r="DY339" i="1"/>
  <c r="DS339" i="1"/>
  <c r="DZ339" i="1"/>
  <c r="DX339" i="1"/>
  <c r="DG339" i="1"/>
  <c r="DR339" i="1"/>
  <c r="CL190" i="1"/>
  <c r="CN190" i="1"/>
  <c r="AU190" i="1"/>
  <c r="CM190" i="1"/>
  <c r="GK190" i="1"/>
  <c r="CB190" i="1" s="1"/>
  <c r="DC190" i="1"/>
  <c r="CT190" i="1"/>
  <c r="DA190" i="1"/>
  <c r="CS190" i="1"/>
  <c r="CJ190" i="1"/>
  <c r="CX190" i="1"/>
  <c r="CP190" i="1"/>
  <c r="CO190" i="1"/>
  <c r="CW190" i="1"/>
  <c r="CU190" i="1"/>
  <c r="CR190" i="1"/>
  <c r="CK190" i="1"/>
  <c r="CQ190" i="1"/>
  <c r="CY190" i="1"/>
  <c r="DB190" i="1"/>
  <c r="CZ190" i="1"/>
  <c r="CV190" i="1"/>
  <c r="H19" i="74"/>
  <c r="D19" i="74"/>
  <c r="DJ339" i="1"/>
  <c r="BS339" i="1"/>
  <c r="BW339" i="1" s="1"/>
  <c r="CI190" i="1"/>
  <c r="AZ107" i="1"/>
  <c r="FB107" i="1" s="1"/>
  <c r="BK215" i="1"/>
  <c r="FO187" i="1"/>
  <c r="FO391" i="1"/>
  <c r="BK184" i="1"/>
  <c r="BO397" i="1"/>
  <c r="FQ397" i="1" s="1"/>
  <c r="DT330" i="1"/>
  <c r="DS330" i="1"/>
  <c r="DL330" i="1"/>
  <c r="DY330" i="1"/>
  <c r="DH330" i="1"/>
  <c r="DO330" i="1"/>
  <c r="DP330" i="1"/>
  <c r="DG330" i="1"/>
  <c r="AU181" i="1"/>
  <c r="CN181" i="1"/>
  <c r="DK181" i="1" s="1"/>
  <c r="CL181" i="1"/>
  <c r="DI181" i="1" s="1"/>
  <c r="CM181" i="1"/>
  <c r="DJ181" i="1" s="1"/>
  <c r="GK181" i="1"/>
  <c r="CB181" i="1" s="1"/>
  <c r="CK181" i="1"/>
  <c r="DH181" i="1" s="1"/>
  <c r="CR181" i="1"/>
  <c r="DO181" i="1" s="1"/>
  <c r="CU181" i="1"/>
  <c r="DR181" i="1" s="1"/>
  <c r="CJ181" i="1"/>
  <c r="DG181" i="1" s="1"/>
  <c r="DC181" i="1"/>
  <c r="DZ181" i="1" s="1"/>
  <c r="CX181" i="1"/>
  <c r="DU181" i="1" s="1"/>
  <c r="CS181" i="1"/>
  <c r="DP181" i="1" s="1"/>
  <c r="CO181" i="1"/>
  <c r="DL181" i="1" s="1"/>
  <c r="CW181" i="1"/>
  <c r="DT181" i="1" s="1"/>
  <c r="CP181" i="1"/>
  <c r="DM181" i="1" s="1"/>
  <c r="CT181" i="1"/>
  <c r="DQ181" i="1" s="1"/>
  <c r="CQ181" i="1"/>
  <c r="DN181" i="1" s="1"/>
  <c r="CZ181" i="1"/>
  <c r="DW181" i="1" s="1"/>
  <c r="DA181" i="1"/>
  <c r="DX181" i="1" s="1"/>
  <c r="CV181" i="1"/>
  <c r="DS181" i="1" s="1"/>
  <c r="CY181" i="1"/>
  <c r="DV181" i="1" s="1"/>
  <c r="DB181" i="1"/>
  <c r="DY181" i="1" s="1"/>
  <c r="DI330" i="1"/>
  <c r="BS330" i="1"/>
  <c r="BW330" i="1" s="1"/>
  <c r="DJ330" i="1"/>
  <c r="CI181" i="1"/>
  <c r="DF181" i="1" s="1"/>
  <c r="FS189" i="1"/>
  <c r="FS338" i="1"/>
  <c r="BO184" i="1"/>
  <c r="FQ184" i="1" s="1"/>
  <c r="BI113" i="1"/>
  <c r="FK113" i="1" s="1"/>
  <c r="BE187" i="1"/>
  <c r="FG401" i="1"/>
  <c r="AX353" i="1"/>
  <c r="AX204" i="1"/>
  <c r="FP397" i="1"/>
  <c r="BD137" i="1"/>
  <c r="BC533" i="1"/>
  <c r="BP141" i="1"/>
  <c r="BD105" i="1"/>
  <c r="BQ120" i="1"/>
  <c r="FS121" i="1" s="1"/>
  <c r="BF183" i="1"/>
  <c r="FH183" i="1" s="1"/>
  <c r="AZ214" i="1"/>
  <c r="BE183" i="1"/>
  <c r="FG183" i="1" s="1"/>
  <c r="BE217" i="1"/>
  <c r="BP106" i="1"/>
  <c r="FR106" i="1" s="1"/>
  <c r="BM111" i="1"/>
  <c r="FO111" i="1" s="1"/>
  <c r="FJ415" i="1"/>
  <c r="BF394" i="1"/>
  <c r="FH395" i="1" s="1"/>
  <c r="AY421" i="1"/>
  <c r="FT211" i="1"/>
  <c r="EX463" i="1"/>
  <c r="EX533" i="1" s="1"/>
  <c r="BN194" i="1"/>
  <c r="BO137" i="1"/>
  <c r="BM120" i="1"/>
  <c r="FO121" i="1" s="1"/>
  <c r="DO516" i="1"/>
  <c r="BD425" i="1"/>
  <c r="FF426" i="1" s="1"/>
  <c r="BG194" i="1"/>
  <c r="FA214" i="1"/>
  <c r="Q466" i="1"/>
  <c r="Q536" i="1" s="1"/>
  <c r="AZ217" i="1"/>
  <c r="FB218" i="1" s="1"/>
  <c r="BJ417" i="1"/>
  <c r="FL417" i="1" s="1"/>
  <c r="AZ138" i="1"/>
  <c r="AY405" i="1"/>
  <c r="BI103" i="1"/>
  <c r="FK103" i="1" s="1"/>
  <c r="FK326" i="1"/>
  <c r="BH193" i="1"/>
  <c r="BI407" i="1"/>
  <c r="BD395" i="1"/>
  <c r="FF395" i="1" s="1"/>
  <c r="DG356" i="1"/>
  <c r="DP356" i="1"/>
  <c r="DU356" i="1"/>
  <c r="DY356" i="1"/>
  <c r="DX356" i="1"/>
  <c r="DQ356" i="1"/>
  <c r="DT356" i="1"/>
  <c r="DM356" i="1"/>
  <c r="CI133" i="1"/>
  <c r="DF133" i="1" s="1"/>
  <c r="AU133" i="1"/>
  <c r="CM133" i="1"/>
  <c r="CL133" i="1"/>
  <c r="CN133" i="1"/>
  <c r="CJ133" i="1"/>
  <c r="CQ133" i="1"/>
  <c r="CW133" i="1"/>
  <c r="CP133" i="1"/>
  <c r="CV133" i="1"/>
  <c r="CO133" i="1"/>
  <c r="DC133" i="1"/>
  <c r="CT133" i="1"/>
  <c r="CS133" i="1"/>
  <c r="CR133" i="1"/>
  <c r="CZ133" i="1"/>
  <c r="CK133" i="1"/>
  <c r="CU133" i="1"/>
  <c r="CX133" i="1"/>
  <c r="DB133" i="1"/>
  <c r="DA133" i="1"/>
  <c r="CY133" i="1"/>
  <c r="DI356" i="1"/>
  <c r="DK356" i="1"/>
  <c r="F295" i="45"/>
  <c r="L295" i="45"/>
  <c r="K294" i="45" s="1"/>
  <c r="AI295" i="45"/>
  <c r="D61" i="45"/>
  <c r="D139" i="45"/>
  <c r="D372" i="45"/>
  <c r="DJ356" i="1"/>
  <c r="AX207" i="1"/>
  <c r="DO527" i="1"/>
  <c r="BD177" i="1"/>
  <c r="FF177" i="1" s="1"/>
  <c r="FS423" i="1"/>
  <c r="BQ217" i="1"/>
  <c r="BQ156" i="1"/>
  <c r="BQ171" i="1"/>
  <c r="BQ169" i="1"/>
  <c r="BQ167" i="1"/>
  <c r="BQ175" i="1"/>
  <c r="BQ159" i="1"/>
  <c r="BQ157" i="1"/>
  <c r="FS157" i="1" s="1"/>
  <c r="BQ163" i="1"/>
  <c r="BQ161" i="1"/>
  <c r="BQ174" i="1"/>
  <c r="BQ165" i="1"/>
  <c r="BQ173" i="1"/>
  <c r="BQ170" i="1"/>
  <c r="FS170" i="1" s="1"/>
  <c r="BQ168" i="1"/>
  <c r="FS168" i="1" s="1"/>
  <c r="BQ166" i="1"/>
  <c r="FS166" i="1" s="1"/>
  <c r="BQ160" i="1"/>
  <c r="FS160" i="1" s="1"/>
  <c r="BQ158" i="1"/>
  <c r="FS158" i="1" s="1"/>
  <c r="BQ164" i="1"/>
  <c r="FS164" i="1" s="1"/>
  <c r="BQ162" i="1"/>
  <c r="FS162" i="1" s="1"/>
  <c r="BQ176" i="1"/>
  <c r="BQ172" i="1"/>
  <c r="FS322" i="1"/>
  <c r="FS310" i="1"/>
  <c r="FS324" i="1"/>
  <c r="FS319" i="1"/>
  <c r="FS316" i="1"/>
  <c r="BN124" i="1"/>
  <c r="AZ119" i="1"/>
  <c r="FB120" i="1" s="1"/>
  <c r="FA130" i="1"/>
  <c r="FA353" i="1"/>
  <c r="BI126" i="1"/>
  <c r="BE190" i="1"/>
  <c r="BI110" i="1"/>
  <c r="FT178" i="1"/>
  <c r="BO387" i="1"/>
  <c r="FQ388" i="1" s="1"/>
  <c r="AZ414" i="1"/>
  <c r="BP193" i="1"/>
  <c r="CM515" i="1"/>
  <c r="BR222" i="1"/>
  <c r="EX469" i="1"/>
  <c r="FT217" i="1"/>
  <c r="BR223" i="1"/>
  <c r="BO197" i="1"/>
  <c r="BG133" i="1"/>
  <c r="FI134" i="1" s="1"/>
  <c r="FA138" i="1"/>
  <c r="EX464" i="1"/>
  <c r="EX534" i="1" s="1"/>
  <c r="FT212" i="1"/>
  <c r="BK104" i="1"/>
  <c r="BJ177" i="1"/>
  <c r="CT515" i="1"/>
  <c r="BG203" i="1"/>
  <c r="FI413" i="1"/>
  <c r="FN414" i="1"/>
  <c r="BO130" i="1"/>
  <c r="BH129" i="1"/>
  <c r="BH203" i="1"/>
  <c r="BG189" i="1"/>
  <c r="BK401" i="1"/>
  <c r="FM401" i="1" s="1"/>
  <c r="AX351" i="1"/>
  <c r="BH181" i="1"/>
  <c r="FJ181" i="1" s="1"/>
  <c r="BD127" i="1"/>
  <c r="BH137" i="1"/>
  <c r="FJ138" i="1" s="1"/>
  <c r="CE533" i="1"/>
  <c r="CI209" i="1"/>
  <c r="BF117" i="1"/>
  <c r="BK216" i="1"/>
  <c r="FI363" i="1"/>
  <c r="BK398" i="1"/>
  <c r="FM398" i="1" s="1"/>
  <c r="BF179" i="1"/>
  <c r="FH179" i="1" s="1"/>
  <c r="BI109" i="1"/>
  <c r="FK109" i="1" s="1"/>
  <c r="BH196" i="1"/>
  <c r="BD180" i="1"/>
  <c r="FF180" i="1" s="1"/>
  <c r="DF410" i="1"/>
  <c r="CM410" i="1"/>
  <c r="CN410" i="1"/>
  <c r="AU410" i="1"/>
  <c r="CL410" i="1"/>
  <c r="DC410" i="1"/>
  <c r="CS410" i="1"/>
  <c r="CP410" i="1"/>
  <c r="CV410" i="1"/>
  <c r="DB410" i="1"/>
  <c r="CX410" i="1"/>
  <c r="CU410" i="1"/>
  <c r="CT410" i="1"/>
  <c r="CO410" i="1"/>
  <c r="DA410" i="1"/>
  <c r="CY410" i="1"/>
  <c r="CQ410" i="1"/>
  <c r="CR410" i="1"/>
  <c r="CZ410" i="1"/>
  <c r="CJ410" i="1"/>
  <c r="CK410" i="1"/>
  <c r="CW410" i="1"/>
  <c r="BD391" i="1"/>
  <c r="BF188" i="1"/>
  <c r="FH188" i="1" s="1"/>
  <c r="FH337" i="1"/>
  <c r="BR120" i="1"/>
  <c r="BF107" i="1"/>
  <c r="FH107" i="1" s="1"/>
  <c r="BH105" i="1"/>
  <c r="FJ105" i="1" s="1"/>
  <c r="AY419" i="1"/>
  <c r="FA358" i="1"/>
  <c r="FG363" i="1"/>
  <c r="BD114" i="1"/>
  <c r="AY389" i="1"/>
  <c r="BF214" i="1"/>
  <c r="AZ122" i="1"/>
  <c r="BF197" i="1"/>
  <c r="FH198" i="1" s="1"/>
  <c r="FT180" i="1"/>
  <c r="BO185" i="1"/>
  <c r="FQ185" i="1" s="1"/>
  <c r="BQ210" i="1"/>
  <c r="BG124" i="1"/>
  <c r="BP143" i="1"/>
  <c r="FR144" i="1" s="1"/>
  <c r="BH111" i="1"/>
  <c r="BQ415" i="1"/>
  <c r="FS415" i="1" s="1"/>
  <c r="BP212" i="1"/>
  <c r="AZ413" i="1"/>
  <c r="FB413" i="1" s="1"/>
  <c r="BG119" i="1"/>
  <c r="AZ125" i="1"/>
  <c r="BH182" i="1"/>
  <c r="BM125" i="1"/>
  <c r="DO521" i="1"/>
  <c r="BH199" i="1"/>
  <c r="BJ405" i="1"/>
  <c r="FL405" i="1" s="1"/>
  <c r="BG136" i="1"/>
  <c r="FI359" i="1"/>
  <c r="AY162" i="1"/>
  <c r="AY171" i="1"/>
  <c r="AY163" i="1"/>
  <c r="FA163" i="1" s="1"/>
  <c r="AY176" i="1"/>
  <c r="AY169" i="1"/>
  <c r="AY174" i="1"/>
  <c r="AY167" i="1"/>
  <c r="AY173" i="1"/>
  <c r="AY165" i="1"/>
  <c r="AY157" i="1"/>
  <c r="AY160" i="1"/>
  <c r="AY175" i="1"/>
  <c r="FA175" i="1" s="1"/>
  <c r="AY161" i="1"/>
  <c r="FA161" i="1" s="1"/>
  <c r="AY159" i="1"/>
  <c r="AY168" i="1"/>
  <c r="FA168" i="1" s="1"/>
  <c r="AY172" i="1"/>
  <c r="FA172" i="1" s="1"/>
  <c r="AY156" i="1"/>
  <c r="AY166" i="1"/>
  <c r="AY164" i="1"/>
  <c r="FA164" i="1" s="1"/>
  <c r="AY170" i="1"/>
  <c r="AY158" i="1"/>
  <c r="FA158" i="1" s="1"/>
  <c r="FT176" i="1"/>
  <c r="FT164" i="1"/>
  <c r="FT174" i="1"/>
  <c r="FT167" i="1"/>
  <c r="FT172" i="1"/>
  <c r="EX444" i="1"/>
  <c r="EX514" i="1" s="1"/>
  <c r="BR220" i="1"/>
  <c r="FT192" i="1"/>
  <c r="AY193" i="1"/>
  <c r="AZ123" i="1"/>
  <c r="FB124" i="1" s="1"/>
  <c r="BO106" i="1"/>
  <c r="FQ106" i="1" s="1"/>
  <c r="BF422" i="1"/>
  <c r="BR420" i="1"/>
  <c r="FT420" i="1" s="1"/>
  <c r="BO178" i="1"/>
  <c r="BQ521" i="1"/>
  <c r="BD410" i="1"/>
  <c r="BC522" i="1"/>
  <c r="BQ202" i="1"/>
  <c r="EP454" i="1" s="1"/>
  <c r="BR130" i="1"/>
  <c r="AZ401" i="1"/>
  <c r="FB401" i="1" s="1"/>
  <c r="FQ350" i="1"/>
  <c r="DF340" i="1"/>
  <c r="CM401" i="1"/>
  <c r="CL401" i="1"/>
  <c r="AU401" i="1"/>
  <c r="CN401" i="1"/>
  <c r="CR401" i="1"/>
  <c r="CW401" i="1"/>
  <c r="CQ401" i="1"/>
  <c r="CS401" i="1"/>
  <c r="CU401" i="1"/>
  <c r="DA401" i="1"/>
  <c r="CP401" i="1"/>
  <c r="CV401" i="1"/>
  <c r="CK401" i="1"/>
  <c r="DB401" i="1"/>
  <c r="CX401" i="1"/>
  <c r="CJ401" i="1"/>
  <c r="CZ401" i="1"/>
  <c r="CT401" i="1"/>
  <c r="DC401" i="1"/>
  <c r="CO401" i="1"/>
  <c r="CY401" i="1"/>
  <c r="AZ397" i="1"/>
  <c r="FB398" i="1" s="1"/>
  <c r="DM537" i="1"/>
  <c r="BM141" i="1"/>
  <c r="FO364" i="1"/>
  <c r="BI127" i="1"/>
  <c r="CM523" i="1"/>
  <c r="FF190" i="1"/>
  <c r="FF339" i="1"/>
  <c r="AU404" i="1"/>
  <c r="CL404" i="1"/>
  <c r="CM404" i="1"/>
  <c r="CN404" i="1"/>
  <c r="CP404" i="1"/>
  <c r="CS404" i="1"/>
  <c r="DB404" i="1"/>
  <c r="CY404" i="1"/>
  <c r="CX404" i="1"/>
  <c r="CR404" i="1"/>
  <c r="CJ404" i="1"/>
  <c r="DC404" i="1"/>
  <c r="CW404" i="1"/>
  <c r="CU404" i="1"/>
  <c r="CV404" i="1"/>
  <c r="CO404" i="1"/>
  <c r="CQ404" i="1"/>
  <c r="CT404" i="1"/>
  <c r="CK404" i="1"/>
  <c r="DA404" i="1"/>
  <c r="CZ404" i="1"/>
  <c r="FQ216" i="1"/>
  <c r="EA468" i="1"/>
  <c r="FO143" i="1"/>
  <c r="DL469" i="1"/>
  <c r="AD469" i="1"/>
  <c r="AG469" i="1"/>
  <c r="FO366" i="1"/>
  <c r="DO469" i="1"/>
  <c r="CN132" i="1"/>
  <c r="DK132" i="1" s="1"/>
  <c r="CL132" i="1"/>
  <c r="DI132" i="1" s="1"/>
  <c r="AU132" i="1"/>
  <c r="CM132" i="1"/>
  <c r="DJ132" i="1" s="1"/>
  <c r="CK132" i="1"/>
  <c r="DH132" i="1" s="1"/>
  <c r="DC132" i="1"/>
  <c r="DZ132" i="1" s="1"/>
  <c r="DA132" i="1"/>
  <c r="DX132" i="1" s="1"/>
  <c r="CX132" i="1"/>
  <c r="DU132" i="1" s="1"/>
  <c r="CZ132" i="1"/>
  <c r="DW132" i="1" s="1"/>
  <c r="CS132" i="1"/>
  <c r="DP132" i="1" s="1"/>
  <c r="CJ132" i="1"/>
  <c r="DG132" i="1" s="1"/>
  <c r="CY132" i="1"/>
  <c r="DV132" i="1" s="1"/>
  <c r="CP132" i="1"/>
  <c r="DM132" i="1" s="1"/>
  <c r="CW132" i="1"/>
  <c r="DT132" i="1" s="1"/>
  <c r="CR132" i="1"/>
  <c r="DO132" i="1" s="1"/>
  <c r="DB132" i="1"/>
  <c r="DY132" i="1" s="1"/>
  <c r="CT132" i="1"/>
  <c r="DQ132" i="1" s="1"/>
  <c r="CQ132" i="1"/>
  <c r="DN132" i="1" s="1"/>
  <c r="CV132" i="1"/>
  <c r="DS132" i="1" s="1"/>
  <c r="CO132" i="1"/>
  <c r="DL132" i="1" s="1"/>
  <c r="CU132" i="1"/>
  <c r="DR132" i="1" s="1"/>
  <c r="H35" i="74"/>
  <c r="D35" i="74"/>
  <c r="EA355" i="1"/>
  <c r="ER355" i="1" s="1"/>
  <c r="AU416" i="1"/>
  <c r="CL416" i="1"/>
  <c r="CM416" i="1"/>
  <c r="CN416" i="1"/>
  <c r="CS416" i="1"/>
  <c r="CK416" i="1"/>
  <c r="CJ416" i="1"/>
  <c r="CT416" i="1"/>
  <c r="CQ416" i="1"/>
  <c r="CV416" i="1"/>
  <c r="CU416" i="1"/>
  <c r="CZ416" i="1"/>
  <c r="CP416" i="1"/>
  <c r="CW416" i="1"/>
  <c r="DA416" i="1"/>
  <c r="CX416" i="1"/>
  <c r="DB416" i="1"/>
  <c r="CY416" i="1"/>
  <c r="CO416" i="1"/>
  <c r="DC416" i="1"/>
  <c r="CR416" i="1"/>
  <c r="FS206" i="1"/>
  <c r="EP458" i="1"/>
  <c r="ER458" i="1"/>
  <c r="FS355" i="1"/>
  <c r="CB453" i="1"/>
  <c r="FA135" i="1"/>
  <c r="P460" i="1"/>
  <c r="FA134" i="1"/>
  <c r="FP217" i="1"/>
  <c r="FP216" i="1"/>
  <c r="DT468" i="1"/>
  <c r="FP365" i="1"/>
  <c r="DV468" i="1"/>
  <c r="FF178" i="1"/>
  <c r="BP192" i="1"/>
  <c r="BP118" i="1"/>
  <c r="CY450" i="1"/>
  <c r="FM198" i="1"/>
  <c r="AZ469" i="1"/>
  <c r="FF143" i="1"/>
  <c r="AX197" i="1"/>
  <c r="EO449" i="1"/>
  <c r="CM459" i="1"/>
  <c r="CM529" i="1" s="1"/>
  <c r="FK356" i="1"/>
  <c r="FS344" i="1"/>
  <c r="ER447" i="1"/>
  <c r="BI118" i="1"/>
  <c r="BI402" i="1"/>
  <c r="FK403" i="1" s="1"/>
  <c r="FK321" i="1"/>
  <c r="FK318" i="1"/>
  <c r="FK309" i="1"/>
  <c r="FK319" i="1"/>
  <c r="FK323" i="1"/>
  <c r="FK313" i="1"/>
  <c r="FK314" i="1"/>
  <c r="FK306" i="1"/>
  <c r="EP455" i="1"/>
  <c r="BQ221" i="1"/>
  <c r="EP507" i="1" s="1"/>
  <c r="FS203" i="1"/>
  <c r="FS352" i="1"/>
  <c r="ER455" i="1"/>
  <c r="BQ371" i="1"/>
  <c r="ER507" i="1" s="1"/>
  <c r="ER517" i="1" s="1"/>
  <c r="FN412" i="1"/>
  <c r="DZ452" i="1"/>
  <c r="FG202" i="1"/>
  <c r="BH454" i="1"/>
  <c r="FJ202" i="1"/>
  <c r="CC454" i="1"/>
  <c r="FL122" i="1"/>
  <c r="CQ448" i="1"/>
  <c r="BV449" i="1"/>
  <c r="FI197" i="1"/>
  <c r="BX449" i="1"/>
  <c r="BX519" i="1" s="1"/>
  <c r="FI346" i="1"/>
  <c r="DZ459" i="1"/>
  <c r="DS458" i="1"/>
  <c r="FP132" i="1"/>
  <c r="FA177" i="1"/>
  <c r="FQ341" i="1"/>
  <c r="BO370" i="1"/>
  <c r="EC444" i="1"/>
  <c r="EC514" i="1" s="1"/>
  <c r="BD221" i="1"/>
  <c r="BA507" i="1" s="1"/>
  <c r="BA455" i="1"/>
  <c r="FF203" i="1"/>
  <c r="FA200" i="1"/>
  <c r="Q452" i="1"/>
  <c r="Q522" i="1" s="1"/>
  <c r="FH409" i="1"/>
  <c r="EQ348" i="1"/>
  <c r="EE348" i="1"/>
  <c r="EM348" i="1"/>
  <c r="EO348" i="1"/>
  <c r="ED348" i="1"/>
  <c r="ES348" i="1"/>
  <c r="EI348" i="1"/>
  <c r="EV348" i="1"/>
  <c r="CI125" i="1"/>
  <c r="CM125" i="1"/>
  <c r="CL125" i="1"/>
  <c r="CN125" i="1"/>
  <c r="AU125" i="1"/>
  <c r="DC125" i="1"/>
  <c r="CW125" i="1"/>
  <c r="CU125" i="1"/>
  <c r="CJ125" i="1"/>
  <c r="CP125" i="1"/>
  <c r="CY125" i="1"/>
  <c r="CO125" i="1"/>
  <c r="CT125" i="1"/>
  <c r="CZ125" i="1"/>
  <c r="CV125" i="1"/>
  <c r="CK125" i="1"/>
  <c r="CX125" i="1"/>
  <c r="CS125" i="1"/>
  <c r="CR125" i="1"/>
  <c r="CQ125" i="1"/>
  <c r="DB125" i="1"/>
  <c r="DA125" i="1"/>
  <c r="HD312" i="1"/>
  <c r="GY312" i="1" s="1"/>
  <c r="EH348" i="1"/>
  <c r="F287" i="45"/>
  <c r="L287" i="45"/>
  <c r="AI287" i="45"/>
  <c r="D53" i="45"/>
  <c r="D364" i="45"/>
  <c r="D131" i="45"/>
  <c r="H28" i="74"/>
  <c r="D28" i="74"/>
  <c r="BP191" i="1"/>
  <c r="CK461" i="1"/>
  <c r="FK209" i="1"/>
  <c r="FM211" i="1"/>
  <c r="CY463" i="1"/>
  <c r="BI120" i="1"/>
  <c r="X460" i="1"/>
  <c r="DZ466" i="1"/>
  <c r="FQ140" i="1"/>
  <c r="W446" i="1"/>
  <c r="Z446" i="1"/>
  <c r="FB343" i="1"/>
  <c r="AU183" i="1"/>
  <c r="CN183" i="1"/>
  <c r="DK183" i="1" s="1"/>
  <c r="CL183" i="1"/>
  <c r="DI183" i="1" s="1"/>
  <c r="CM183" i="1"/>
  <c r="DJ183" i="1" s="1"/>
  <c r="GK183" i="1"/>
  <c r="CB183" i="1" s="1"/>
  <c r="CW183" i="1"/>
  <c r="DT183" i="1" s="1"/>
  <c r="DB183" i="1"/>
  <c r="DY183" i="1" s="1"/>
  <c r="DA183" i="1"/>
  <c r="DX183" i="1" s="1"/>
  <c r="CK183" i="1"/>
  <c r="DH183" i="1" s="1"/>
  <c r="CX183" i="1"/>
  <c r="DU183" i="1" s="1"/>
  <c r="CV183" i="1"/>
  <c r="DS183" i="1" s="1"/>
  <c r="CQ183" i="1"/>
  <c r="DN183" i="1" s="1"/>
  <c r="CP183" i="1"/>
  <c r="DM183" i="1" s="1"/>
  <c r="CY183" i="1"/>
  <c r="DV183" i="1" s="1"/>
  <c r="DC183" i="1"/>
  <c r="DZ183" i="1" s="1"/>
  <c r="CO183" i="1"/>
  <c r="DL183" i="1" s="1"/>
  <c r="CU183" i="1"/>
  <c r="DR183" i="1" s="1"/>
  <c r="CT183" i="1"/>
  <c r="DQ183" i="1" s="1"/>
  <c r="CS183" i="1"/>
  <c r="DP183" i="1" s="1"/>
  <c r="CJ183" i="1"/>
  <c r="DG183" i="1" s="1"/>
  <c r="CZ183" i="1"/>
  <c r="DW183" i="1" s="1"/>
  <c r="CR183" i="1"/>
  <c r="DO183" i="1" s="1"/>
  <c r="BS332" i="1"/>
  <c r="BW332" i="1" s="1"/>
  <c r="AX183" i="1"/>
  <c r="AX393" i="1"/>
  <c r="BP214" i="1"/>
  <c r="DL448" i="1"/>
  <c r="FO122" i="1"/>
  <c r="BP123" i="1"/>
  <c r="DL465" i="1"/>
  <c r="FO139" i="1"/>
  <c r="BG458" i="1"/>
  <c r="L464" i="1"/>
  <c r="EZ361" i="1"/>
  <c r="AX138" i="1"/>
  <c r="FA336" i="1"/>
  <c r="FM105" i="1"/>
  <c r="BV461" i="1"/>
  <c r="FO424" i="1"/>
  <c r="BP113" i="1"/>
  <c r="FR113" i="1" s="1"/>
  <c r="CX448" i="1"/>
  <c r="FP197" i="1"/>
  <c r="DT449" i="1"/>
  <c r="FM213" i="1"/>
  <c r="CY465" i="1"/>
  <c r="EX457" i="1"/>
  <c r="EX527" i="1" s="1"/>
  <c r="FT205" i="1"/>
  <c r="FN405" i="1"/>
  <c r="BI136" i="1"/>
  <c r="FF341" i="1"/>
  <c r="BC444" i="1"/>
  <c r="BC514" i="1" s="1"/>
  <c r="BD370" i="1"/>
  <c r="BN448" i="1"/>
  <c r="BN518" i="1" s="1"/>
  <c r="FG123" i="1"/>
  <c r="BG449" i="1"/>
  <c r="FF139" i="1"/>
  <c r="EK329" i="1"/>
  <c r="EO329" i="1"/>
  <c r="ES329" i="1"/>
  <c r="EP329" i="1"/>
  <c r="ED329" i="1"/>
  <c r="EE329" i="1"/>
  <c r="EU329" i="1"/>
  <c r="EN329" i="1"/>
  <c r="AU106" i="1"/>
  <c r="CL106" i="1"/>
  <c r="DI106" i="1" s="1"/>
  <c r="CN106" i="1"/>
  <c r="DK106" i="1" s="1"/>
  <c r="CM106" i="1"/>
  <c r="DJ106" i="1" s="1"/>
  <c r="CX106" i="1"/>
  <c r="DU106" i="1" s="1"/>
  <c r="CR106" i="1"/>
  <c r="DO106" i="1" s="1"/>
  <c r="CJ106" i="1"/>
  <c r="DG106" i="1" s="1"/>
  <c r="DC106" i="1"/>
  <c r="DZ106" i="1" s="1"/>
  <c r="CW106" i="1"/>
  <c r="DT106" i="1" s="1"/>
  <c r="CU106" i="1"/>
  <c r="DR106" i="1" s="1"/>
  <c r="DB106" i="1"/>
  <c r="DY106" i="1" s="1"/>
  <c r="DA106" i="1"/>
  <c r="DX106" i="1" s="1"/>
  <c r="CZ106" i="1"/>
  <c r="DW106" i="1" s="1"/>
  <c r="CS106" i="1"/>
  <c r="DP106" i="1" s="1"/>
  <c r="CQ106" i="1"/>
  <c r="DN106" i="1" s="1"/>
  <c r="CO106" i="1"/>
  <c r="DL106" i="1" s="1"/>
  <c r="CT106" i="1"/>
  <c r="DQ106" i="1" s="1"/>
  <c r="CK106" i="1"/>
  <c r="DH106" i="1" s="1"/>
  <c r="CY106" i="1"/>
  <c r="DV106" i="1" s="1"/>
  <c r="CP106" i="1"/>
  <c r="DM106" i="1" s="1"/>
  <c r="CV106" i="1"/>
  <c r="DS106" i="1" s="1"/>
  <c r="EG329" i="1"/>
  <c r="EH329" i="1"/>
  <c r="BS329" i="1"/>
  <c r="BW329" i="1" s="1"/>
  <c r="AX180" i="1"/>
  <c r="AX390" i="1"/>
  <c r="BI131" i="1"/>
  <c r="CC464" i="1"/>
  <c r="BA462" i="1"/>
  <c r="BA532" i="1" s="1"/>
  <c r="FF210" i="1"/>
  <c r="CR450" i="1"/>
  <c r="CR520" i="1" s="1"/>
  <c r="FL198" i="1"/>
  <c r="CY452" i="1"/>
  <c r="FM200" i="1"/>
  <c r="EW445" i="1"/>
  <c r="FS108" i="1"/>
  <c r="BO147" i="1"/>
  <c r="DZ507" i="1" s="1"/>
  <c r="DZ455" i="1"/>
  <c r="W452" i="1"/>
  <c r="FB126" i="1"/>
  <c r="EO452" i="1"/>
  <c r="DM452" i="1"/>
  <c r="DM522" i="1" s="1"/>
  <c r="FO200" i="1"/>
  <c r="FM387" i="1"/>
  <c r="W459" i="1"/>
  <c r="Z459" i="1"/>
  <c r="FB356" i="1"/>
  <c r="CQ462" i="1"/>
  <c r="CQ532" i="1" s="1"/>
  <c r="FL136" i="1"/>
  <c r="AZ192" i="1"/>
  <c r="DO456" i="1"/>
  <c r="DO526" i="1" s="1"/>
  <c r="FO353" i="1"/>
  <c r="DV454" i="1"/>
  <c r="DV524" i="1" s="1"/>
  <c r="FP351" i="1"/>
  <c r="Q454" i="1"/>
  <c r="Q524" i="1" s="1"/>
  <c r="FA202" i="1"/>
  <c r="FA351" i="1"/>
  <c r="S454" i="1"/>
  <c r="FI364" i="1"/>
  <c r="BX467" i="1"/>
  <c r="BX537" i="1" s="1"/>
  <c r="AZ188" i="1"/>
  <c r="FQ187" i="1"/>
  <c r="FS399" i="1"/>
  <c r="FB400" i="1"/>
  <c r="CN203" i="1"/>
  <c r="AU203" i="1"/>
  <c r="CL203" i="1"/>
  <c r="CM203" i="1"/>
  <c r="GK203" i="1"/>
  <c r="CB203" i="1" s="1"/>
  <c r="DC203" i="1"/>
  <c r="CV203" i="1"/>
  <c r="CK203" i="1"/>
  <c r="CT203" i="1"/>
  <c r="CR203" i="1"/>
  <c r="CS203" i="1"/>
  <c r="DA203" i="1"/>
  <c r="DB203" i="1"/>
  <c r="CU203" i="1"/>
  <c r="CO203" i="1"/>
  <c r="CW203" i="1"/>
  <c r="CX203" i="1"/>
  <c r="CP203" i="1"/>
  <c r="CQ203" i="1"/>
  <c r="CY203" i="1"/>
  <c r="CJ203" i="1"/>
  <c r="CZ203" i="1"/>
  <c r="HD316" i="1"/>
  <c r="GY316" i="1" s="1"/>
  <c r="CB371" i="1"/>
  <c r="HS331" i="1" s="1"/>
  <c r="F291" i="45"/>
  <c r="AI291" i="45" s="1"/>
  <c r="AL291" i="45" s="1"/>
  <c r="D309" i="45"/>
  <c r="L291" i="45"/>
  <c r="L309" i="45" s="1"/>
  <c r="D135" i="45"/>
  <c r="D368" i="45"/>
  <c r="D57" i="45"/>
  <c r="EA352" i="1"/>
  <c r="EC352" i="1" s="1"/>
  <c r="Z147" i="1"/>
  <c r="AX129" i="1"/>
  <c r="FS127" i="1"/>
  <c r="EO453" i="1"/>
  <c r="FF421" i="1"/>
  <c r="ES328" i="1"/>
  <c r="EO328" i="1"/>
  <c r="EK328" i="1"/>
  <c r="ED328" i="1"/>
  <c r="ER328" i="1"/>
  <c r="EV328" i="1"/>
  <c r="ET328" i="1"/>
  <c r="EQ328" i="1"/>
  <c r="CN179" i="1"/>
  <c r="CM179" i="1"/>
  <c r="AU179" i="1"/>
  <c r="GK179" i="1"/>
  <c r="CB179" i="1" s="1"/>
  <c r="CL179" i="1"/>
  <c r="CR179" i="1"/>
  <c r="CX179" i="1"/>
  <c r="DB179" i="1"/>
  <c r="CO179" i="1"/>
  <c r="CZ179" i="1"/>
  <c r="CP179" i="1"/>
  <c r="CS179" i="1"/>
  <c r="CJ179" i="1"/>
  <c r="DA179" i="1"/>
  <c r="DC179" i="1"/>
  <c r="CQ179" i="1"/>
  <c r="CY179" i="1"/>
  <c r="CK179" i="1"/>
  <c r="CT179" i="1"/>
  <c r="CU179" i="1"/>
  <c r="CV179" i="1"/>
  <c r="CW179" i="1"/>
  <c r="HS328" i="1"/>
  <c r="EF328" i="1"/>
  <c r="H8" i="74"/>
  <c r="D8" i="74"/>
  <c r="BS328" i="1"/>
  <c r="BW328" i="1" s="1"/>
  <c r="CI105" i="1"/>
  <c r="DF105" i="1" s="1"/>
  <c r="CI179" i="1"/>
  <c r="BP194" i="1"/>
  <c r="DL461" i="1"/>
  <c r="FO135" i="1"/>
  <c r="FL418" i="1"/>
  <c r="FB424" i="1"/>
  <c r="DF467" i="1"/>
  <c r="FN215" i="1"/>
  <c r="FM194" i="1"/>
  <c r="CY446" i="1"/>
  <c r="CK460" i="1"/>
  <c r="FK208" i="1"/>
  <c r="FJ216" i="1"/>
  <c r="EL345" i="1"/>
  <c r="EP345" i="1"/>
  <c r="EV345" i="1"/>
  <c r="EJ345" i="1"/>
  <c r="EU345" i="1"/>
  <c r="ER345" i="1"/>
  <c r="ES345" i="1"/>
  <c r="EI345" i="1"/>
  <c r="CL196" i="1"/>
  <c r="DI196" i="1" s="1"/>
  <c r="AU196" i="1"/>
  <c r="CN196" i="1"/>
  <c r="DK196" i="1" s="1"/>
  <c r="CM196" i="1"/>
  <c r="DJ196" i="1" s="1"/>
  <c r="GK196" i="1"/>
  <c r="CB196" i="1" s="1"/>
  <c r="CT196" i="1"/>
  <c r="DQ196" i="1" s="1"/>
  <c r="DA196" i="1"/>
  <c r="DX196" i="1" s="1"/>
  <c r="CR196" i="1"/>
  <c r="DO196" i="1" s="1"/>
  <c r="CU196" i="1"/>
  <c r="DR196" i="1" s="1"/>
  <c r="CV196" i="1"/>
  <c r="DS196" i="1" s="1"/>
  <c r="CS196" i="1"/>
  <c r="DP196" i="1" s="1"/>
  <c r="CK196" i="1"/>
  <c r="DH196" i="1" s="1"/>
  <c r="CX196" i="1"/>
  <c r="DU196" i="1" s="1"/>
  <c r="CQ196" i="1"/>
  <c r="DN196" i="1" s="1"/>
  <c r="DC196" i="1"/>
  <c r="DZ196" i="1" s="1"/>
  <c r="DB196" i="1"/>
  <c r="DY196" i="1" s="1"/>
  <c r="CY196" i="1"/>
  <c r="DV196" i="1" s="1"/>
  <c r="CO196" i="1"/>
  <c r="DL196" i="1" s="1"/>
  <c r="CW196" i="1"/>
  <c r="DT196" i="1" s="1"/>
  <c r="CZ196" i="1"/>
  <c r="DW196" i="1" s="1"/>
  <c r="CP196" i="1"/>
  <c r="DM196" i="1" s="1"/>
  <c r="CJ196" i="1"/>
  <c r="DG196" i="1" s="1"/>
  <c r="F284" i="45"/>
  <c r="L284" i="45"/>
  <c r="AI284" i="45"/>
  <c r="AL284" i="45" s="1"/>
  <c r="D50" i="45"/>
  <c r="D361" i="45"/>
  <c r="D128" i="45"/>
  <c r="EG345" i="1"/>
  <c r="EH345" i="1"/>
  <c r="BS345" i="1"/>
  <c r="BW345" i="1" s="1"/>
  <c r="CI196" i="1"/>
  <c r="DF196" i="1" s="1"/>
  <c r="EA196" i="1" s="1"/>
  <c r="EC196" i="1" s="1"/>
  <c r="EP448" i="1"/>
  <c r="FS196" i="1"/>
  <c r="EU362" i="1"/>
  <c r="EO362" i="1"/>
  <c r="EQ362" i="1"/>
  <c r="EN362" i="1"/>
  <c r="ER362" i="1"/>
  <c r="EI362" i="1"/>
  <c r="EM362" i="1"/>
  <c r="ED362" i="1"/>
  <c r="CM139" i="1"/>
  <c r="DJ139" i="1" s="1"/>
  <c r="CN139" i="1"/>
  <c r="DK139" i="1" s="1"/>
  <c r="CL139" i="1"/>
  <c r="DI139" i="1" s="1"/>
  <c r="AU139" i="1"/>
  <c r="CU139" i="1"/>
  <c r="DR139" i="1" s="1"/>
  <c r="CS139" i="1"/>
  <c r="DP139" i="1" s="1"/>
  <c r="CY139" i="1"/>
  <c r="DV139" i="1" s="1"/>
  <c r="CP139" i="1"/>
  <c r="DM139" i="1" s="1"/>
  <c r="CJ139" i="1"/>
  <c r="DG139" i="1" s="1"/>
  <c r="CR139" i="1"/>
  <c r="DO139" i="1" s="1"/>
  <c r="CQ139" i="1"/>
  <c r="DN139" i="1" s="1"/>
  <c r="CV139" i="1"/>
  <c r="DS139" i="1" s="1"/>
  <c r="CX139" i="1"/>
  <c r="DU139" i="1" s="1"/>
  <c r="CO139" i="1"/>
  <c r="DL139" i="1" s="1"/>
  <c r="CZ139" i="1"/>
  <c r="DW139" i="1" s="1"/>
  <c r="CK139" i="1"/>
  <c r="DH139" i="1" s="1"/>
  <c r="DC139" i="1"/>
  <c r="DZ139" i="1" s="1"/>
  <c r="CT139" i="1"/>
  <c r="DQ139" i="1" s="1"/>
  <c r="DA139" i="1"/>
  <c r="DX139" i="1" s="1"/>
  <c r="DB139" i="1"/>
  <c r="DY139" i="1" s="1"/>
  <c r="CW139" i="1"/>
  <c r="DT139" i="1" s="1"/>
  <c r="EG362" i="1"/>
  <c r="EF362" i="1"/>
  <c r="BS362" i="1"/>
  <c r="BW362" i="1" s="1"/>
  <c r="CI423" i="1"/>
  <c r="DF423" i="1" s="1"/>
  <c r="AX423" i="1"/>
  <c r="FR390" i="1"/>
  <c r="BP189" i="1"/>
  <c r="FR189" i="1" s="1"/>
  <c r="Q463" i="1"/>
  <c r="Q533" i="1" s="1"/>
  <c r="FA211" i="1"/>
  <c r="DS446" i="1"/>
  <c r="DS516" i="1" s="1"/>
  <c r="FM135" i="1"/>
  <c r="CX461" i="1"/>
  <c r="CC467" i="1"/>
  <c r="EX453" i="1"/>
  <c r="EX523" i="1" s="1"/>
  <c r="FT201" i="1"/>
  <c r="FF393" i="1"/>
  <c r="DF214" i="1"/>
  <c r="EA214" i="1" s="1"/>
  <c r="EC214" i="1" s="1"/>
  <c r="FF141" i="1"/>
  <c r="AZ467" i="1"/>
  <c r="FP201" i="1"/>
  <c r="DT453" i="1"/>
  <c r="FI120" i="1"/>
  <c r="BU446" i="1"/>
  <c r="BG460" i="1"/>
  <c r="FG134" i="1"/>
  <c r="EW466" i="1"/>
  <c r="FQ122" i="1"/>
  <c r="DZ448" i="1"/>
  <c r="DZ518" i="1" s="1"/>
  <c r="FQ139" i="1"/>
  <c r="BV458" i="1"/>
  <c r="FI356" i="1"/>
  <c r="BX458" i="1"/>
  <c r="BX528" i="1" s="1"/>
  <c r="FI355" i="1"/>
  <c r="BH117" i="1"/>
  <c r="BH92" i="1"/>
  <c r="BH82" i="1"/>
  <c r="BH100" i="1"/>
  <c r="BH95" i="1"/>
  <c r="BH86" i="1"/>
  <c r="BH84" i="1"/>
  <c r="BH102" i="1"/>
  <c r="BH97" i="1"/>
  <c r="BH90" i="1"/>
  <c r="BH386" i="1"/>
  <c r="FJ387" i="1" s="1"/>
  <c r="BH93" i="1"/>
  <c r="FJ93" i="1" s="1"/>
  <c r="BH94" i="1"/>
  <c r="BH98" i="1"/>
  <c r="BH101" i="1"/>
  <c r="BH99" i="1"/>
  <c r="FJ99" i="1" s="1"/>
  <c r="BH88" i="1"/>
  <c r="BH89" i="1"/>
  <c r="BH87" i="1"/>
  <c r="BH91" i="1"/>
  <c r="FJ91" i="1" s="1"/>
  <c r="BH85" i="1"/>
  <c r="FJ85" i="1" s="1"/>
  <c r="BH83" i="1"/>
  <c r="BH96" i="1"/>
  <c r="FJ96" i="1" s="1"/>
  <c r="BH192" i="1"/>
  <c r="CY451" i="1"/>
  <c r="FM199" i="1"/>
  <c r="FF111" i="1"/>
  <c r="FO205" i="1"/>
  <c r="DM457" i="1"/>
  <c r="DM527" i="1" s="1"/>
  <c r="FN138" i="1"/>
  <c r="DE464" i="1"/>
  <c r="BI405" i="1"/>
  <c r="BH210" i="1"/>
  <c r="DR341" i="1"/>
  <c r="CU370" i="1"/>
  <c r="DY341" i="1"/>
  <c r="DB370" i="1"/>
  <c r="DS341" i="1"/>
  <c r="CV370" i="1"/>
  <c r="DQ341" i="1"/>
  <c r="CT370" i="1"/>
  <c r="DW341" i="1"/>
  <c r="CZ370" i="1"/>
  <c r="DP341" i="1"/>
  <c r="CS370" i="1"/>
  <c r="DO341" i="1"/>
  <c r="CR370" i="1"/>
  <c r="DM341" i="1"/>
  <c r="CP370" i="1"/>
  <c r="H13" i="70"/>
  <c r="CN118" i="1"/>
  <c r="U189" i="51"/>
  <c r="CL118" i="1"/>
  <c r="U291" i="51"/>
  <c r="AU118" i="1"/>
  <c r="CM118" i="1"/>
  <c r="X146" i="1"/>
  <c r="GK428" i="1" s="1"/>
  <c r="CB428" i="1" s="1"/>
  <c r="O334" i="51" s="1"/>
  <c r="CQ118" i="1"/>
  <c r="CZ118" i="1"/>
  <c r="CO118" i="1"/>
  <c r="CY118" i="1"/>
  <c r="CR118" i="1"/>
  <c r="CW118" i="1"/>
  <c r="CV118" i="1"/>
  <c r="CX118" i="1"/>
  <c r="CU118" i="1"/>
  <c r="DA118" i="1"/>
  <c r="CT118" i="1"/>
  <c r="CS118" i="1"/>
  <c r="DB118" i="1"/>
  <c r="CJ118" i="1"/>
  <c r="DC118" i="1"/>
  <c r="CK118" i="1"/>
  <c r="CP118" i="1"/>
  <c r="GK341" i="1"/>
  <c r="CB341" i="1" s="1"/>
  <c r="DK341" i="1"/>
  <c r="CN370" i="1"/>
  <c r="H21" i="74"/>
  <c r="D21" i="74"/>
  <c r="DI341" i="1"/>
  <c r="CL370" i="1"/>
  <c r="CM370" i="1"/>
  <c r="DJ341" i="1"/>
  <c r="CI192" i="1"/>
  <c r="BQ100" i="1"/>
  <c r="BQ102" i="1"/>
  <c r="BQ83" i="1"/>
  <c r="BQ91" i="1"/>
  <c r="BQ97" i="1"/>
  <c r="BQ94" i="1"/>
  <c r="BQ88" i="1"/>
  <c r="BQ101" i="1"/>
  <c r="BQ98" i="1"/>
  <c r="FS98" i="1" s="1"/>
  <c r="BQ96" i="1"/>
  <c r="BQ92" i="1"/>
  <c r="BQ86" i="1"/>
  <c r="BQ82" i="1"/>
  <c r="BQ84" i="1"/>
  <c r="BQ93" i="1"/>
  <c r="FS93" i="1" s="1"/>
  <c r="BQ89" i="1"/>
  <c r="BQ87" i="1"/>
  <c r="BQ386" i="1"/>
  <c r="FS387" i="1" s="1"/>
  <c r="BQ99" i="1"/>
  <c r="FS99" i="1" s="1"/>
  <c r="BQ95" i="1"/>
  <c r="FS95" i="1" s="1"/>
  <c r="BQ90" i="1"/>
  <c r="BQ85" i="1"/>
  <c r="FS85" i="1" s="1"/>
  <c r="FG203" i="1"/>
  <c r="BE221" i="1"/>
  <c r="BH507" i="1" s="1"/>
  <c r="BH455" i="1"/>
  <c r="FA414" i="1"/>
  <c r="DT452" i="1"/>
  <c r="EP456" i="1"/>
  <c r="FS204" i="1"/>
  <c r="FH201" i="1"/>
  <c r="FH200" i="1"/>
  <c r="BO452" i="1"/>
  <c r="AU188" i="1"/>
  <c r="CM188" i="1"/>
  <c r="CL188" i="1"/>
  <c r="CN188" i="1"/>
  <c r="GK188" i="1"/>
  <c r="CB188" i="1" s="1"/>
  <c r="CZ188" i="1"/>
  <c r="DA188" i="1"/>
  <c r="CR188" i="1"/>
  <c r="CY188" i="1"/>
  <c r="CW188" i="1"/>
  <c r="CP188" i="1"/>
  <c r="CT188" i="1"/>
  <c r="CJ188" i="1"/>
  <c r="CU188" i="1"/>
  <c r="CX188" i="1"/>
  <c r="CQ188" i="1"/>
  <c r="CK188" i="1"/>
  <c r="CV188" i="1"/>
  <c r="CO188" i="1"/>
  <c r="DB188" i="1"/>
  <c r="DC188" i="1"/>
  <c r="CS188" i="1"/>
  <c r="F276" i="45"/>
  <c r="L276" i="45"/>
  <c r="AI276" i="45"/>
  <c r="D353" i="45"/>
  <c r="D120" i="45"/>
  <c r="D42" i="45"/>
  <c r="EA337" i="1"/>
  <c r="EQ337" i="1" s="1"/>
  <c r="CM398" i="1"/>
  <c r="DJ398" i="1" s="1"/>
  <c r="CN398" i="1"/>
  <c r="DK398" i="1" s="1"/>
  <c r="AU398" i="1"/>
  <c r="CL398" i="1"/>
  <c r="DI398" i="1" s="1"/>
  <c r="GK398" i="1"/>
  <c r="CB398" i="1" s="1"/>
  <c r="O304" i="51" s="1"/>
  <c r="CY398" i="1"/>
  <c r="DV398" i="1" s="1"/>
  <c r="CW398" i="1"/>
  <c r="DT398" i="1" s="1"/>
  <c r="DC398" i="1"/>
  <c r="DZ398" i="1" s="1"/>
  <c r="CT398" i="1"/>
  <c r="DQ398" i="1" s="1"/>
  <c r="CR398" i="1"/>
  <c r="DO398" i="1" s="1"/>
  <c r="CJ398" i="1"/>
  <c r="DG398" i="1" s="1"/>
  <c r="CQ398" i="1"/>
  <c r="DN398" i="1" s="1"/>
  <c r="CS398" i="1"/>
  <c r="DP398" i="1" s="1"/>
  <c r="CP398" i="1"/>
  <c r="DM398" i="1" s="1"/>
  <c r="DA398" i="1"/>
  <c r="DX398" i="1" s="1"/>
  <c r="CV398" i="1"/>
  <c r="DS398" i="1" s="1"/>
  <c r="DB398" i="1"/>
  <c r="DY398" i="1" s="1"/>
  <c r="CK398" i="1"/>
  <c r="DH398" i="1" s="1"/>
  <c r="CU398" i="1"/>
  <c r="DR398" i="1" s="1"/>
  <c r="CX398" i="1"/>
  <c r="DU398" i="1" s="1"/>
  <c r="CO398" i="1"/>
  <c r="DL398" i="1" s="1"/>
  <c r="CZ398" i="1"/>
  <c r="DW398" i="1" s="1"/>
  <c r="FT104" i="1"/>
  <c r="AZ186" i="1"/>
  <c r="FB186" i="1" s="1"/>
  <c r="FB335" i="1"/>
  <c r="FL185" i="1"/>
  <c r="FA422" i="1"/>
  <c r="DS462" i="1"/>
  <c r="FP136" i="1"/>
  <c r="FM388" i="1"/>
  <c r="FL119" i="1"/>
  <c r="CQ445" i="1"/>
  <c r="BI392" i="1"/>
  <c r="DE456" i="1"/>
  <c r="FL183" i="1"/>
  <c r="BV456" i="1"/>
  <c r="FI204" i="1"/>
  <c r="BQ125" i="1"/>
  <c r="FL114" i="1"/>
  <c r="FF404" i="1"/>
  <c r="FS209" i="1"/>
  <c r="EP461" i="1"/>
  <c r="EP531" i="1" s="1"/>
  <c r="FL393" i="1"/>
  <c r="FN427" i="1"/>
  <c r="FN426" i="1"/>
  <c r="BH214" i="1"/>
  <c r="BI143" i="1"/>
  <c r="FK144" i="1" s="1"/>
  <c r="FF106" i="1"/>
  <c r="AU111" i="1"/>
  <c r="CN111" i="1"/>
  <c r="CM111" i="1"/>
  <c r="CL111" i="1"/>
  <c r="GK111" i="1"/>
  <c r="CB111" i="1" s="1"/>
  <c r="CT111" i="1"/>
  <c r="CV111" i="1"/>
  <c r="CW111" i="1"/>
  <c r="CX111" i="1"/>
  <c r="CZ111" i="1"/>
  <c r="CS111" i="1"/>
  <c r="CY111" i="1"/>
  <c r="CP111" i="1"/>
  <c r="CJ111" i="1"/>
  <c r="DC111" i="1"/>
  <c r="CR111" i="1"/>
  <c r="CQ111" i="1"/>
  <c r="CO111" i="1"/>
  <c r="CU111" i="1"/>
  <c r="DB111" i="1"/>
  <c r="CK111" i="1"/>
  <c r="DA111" i="1"/>
  <c r="BS334" i="1"/>
  <c r="BW334" i="1" s="1"/>
  <c r="GK334" i="1"/>
  <c r="CB334" i="1" s="1"/>
  <c r="CI395" i="1"/>
  <c r="AX395" i="1"/>
  <c r="FS185" i="1"/>
  <c r="FN132" i="1"/>
  <c r="DE457" i="1"/>
  <c r="FN131" i="1"/>
  <c r="BI422" i="1"/>
  <c r="Q446" i="1"/>
  <c r="Q516" i="1" s="1"/>
  <c r="FA194" i="1"/>
  <c r="S446" i="1"/>
  <c r="FA343" i="1"/>
  <c r="FA209" i="1"/>
  <c r="Q461" i="1"/>
  <c r="Q531" i="1" s="1"/>
  <c r="DE460" i="1"/>
  <c r="FN134" i="1"/>
  <c r="BI426" i="1"/>
  <c r="BH183" i="1"/>
  <c r="FJ183" i="1" s="1"/>
  <c r="FL216" i="1"/>
  <c r="CR468" i="1"/>
  <c r="FB139" i="1"/>
  <c r="Z465" i="1"/>
  <c r="FB362" i="1"/>
  <c r="FP417" i="1"/>
  <c r="FP356" i="1"/>
  <c r="FI212" i="1"/>
  <c r="AX136" i="1"/>
  <c r="BQ136" i="1"/>
  <c r="FR388" i="1"/>
  <c r="DX335" i="1"/>
  <c r="DL335" i="1"/>
  <c r="DQ335" i="1"/>
  <c r="DT335" i="1"/>
  <c r="DO335" i="1"/>
  <c r="DS335" i="1"/>
  <c r="DW335" i="1"/>
  <c r="DN335" i="1"/>
  <c r="DY335" i="1"/>
  <c r="CN112" i="1"/>
  <c r="DK112" i="1" s="1"/>
  <c r="CL112" i="1"/>
  <c r="DI112" i="1" s="1"/>
  <c r="AU112" i="1"/>
  <c r="CM112" i="1"/>
  <c r="DJ112" i="1" s="1"/>
  <c r="GK112" i="1"/>
  <c r="CB112" i="1" s="1"/>
  <c r="CP112" i="1"/>
  <c r="DM112" i="1" s="1"/>
  <c r="DC112" i="1"/>
  <c r="DZ112" i="1" s="1"/>
  <c r="CT112" i="1"/>
  <c r="DQ112" i="1" s="1"/>
  <c r="DA112" i="1"/>
  <c r="DX112" i="1" s="1"/>
  <c r="CV112" i="1"/>
  <c r="DS112" i="1" s="1"/>
  <c r="CS112" i="1"/>
  <c r="DP112" i="1" s="1"/>
  <c r="CJ112" i="1"/>
  <c r="DG112" i="1" s="1"/>
  <c r="CQ112" i="1"/>
  <c r="DN112" i="1" s="1"/>
  <c r="CK112" i="1"/>
  <c r="DH112" i="1" s="1"/>
  <c r="CW112" i="1"/>
  <c r="DT112" i="1" s="1"/>
  <c r="DB112" i="1"/>
  <c r="DY112" i="1" s="1"/>
  <c r="CY112" i="1"/>
  <c r="DV112" i="1" s="1"/>
  <c r="CO112" i="1"/>
  <c r="DL112" i="1" s="1"/>
  <c r="CZ112" i="1"/>
  <c r="DW112" i="1" s="1"/>
  <c r="CX112" i="1"/>
  <c r="DU112" i="1" s="1"/>
  <c r="CU112" i="1"/>
  <c r="DR112" i="1" s="1"/>
  <c r="CR112" i="1"/>
  <c r="DO112" i="1" s="1"/>
  <c r="BS335" i="1"/>
  <c r="BW335" i="1" s="1"/>
  <c r="DJ335" i="1"/>
  <c r="H15" i="74"/>
  <c r="D15" i="74"/>
  <c r="E15" i="74" s="1"/>
  <c r="AX112" i="1"/>
  <c r="BQ112" i="1"/>
  <c r="BI390" i="1"/>
  <c r="EP354" i="1"/>
  <c r="ED354" i="1"/>
  <c r="ET354" i="1"/>
  <c r="ER354" i="1"/>
  <c r="EQ354" i="1"/>
  <c r="EJ354" i="1"/>
  <c r="EM354" i="1"/>
  <c r="EV354" i="1"/>
  <c r="CI205" i="1"/>
  <c r="AU205" i="1"/>
  <c r="CL205" i="1"/>
  <c r="DI205" i="1" s="1"/>
  <c r="CM205" i="1"/>
  <c r="DJ205" i="1" s="1"/>
  <c r="CN205" i="1"/>
  <c r="DK205" i="1" s="1"/>
  <c r="GK205" i="1"/>
  <c r="CB205" i="1" s="1"/>
  <c r="CY205" i="1"/>
  <c r="DV205" i="1" s="1"/>
  <c r="CS205" i="1"/>
  <c r="DP205" i="1" s="1"/>
  <c r="CQ205" i="1"/>
  <c r="DN205" i="1" s="1"/>
  <c r="CU205" i="1"/>
  <c r="DR205" i="1" s="1"/>
  <c r="CP205" i="1"/>
  <c r="DM205" i="1" s="1"/>
  <c r="CO205" i="1"/>
  <c r="DL205" i="1" s="1"/>
  <c r="CT205" i="1"/>
  <c r="DQ205" i="1" s="1"/>
  <c r="CW205" i="1"/>
  <c r="DT205" i="1" s="1"/>
  <c r="CR205" i="1"/>
  <c r="DO205" i="1" s="1"/>
  <c r="CJ205" i="1"/>
  <c r="DG205" i="1" s="1"/>
  <c r="DC205" i="1"/>
  <c r="DZ205" i="1" s="1"/>
  <c r="CX205" i="1"/>
  <c r="DU205" i="1" s="1"/>
  <c r="DB205" i="1"/>
  <c r="DY205" i="1" s="1"/>
  <c r="DA205" i="1"/>
  <c r="DX205" i="1" s="1"/>
  <c r="CV205" i="1"/>
  <c r="DS205" i="1" s="1"/>
  <c r="CZ205" i="1"/>
  <c r="DW205" i="1" s="1"/>
  <c r="CK205" i="1"/>
  <c r="DH205" i="1" s="1"/>
  <c r="EG354" i="1"/>
  <c r="L293" i="45"/>
  <c r="F293" i="45"/>
  <c r="D137" i="45"/>
  <c r="D370" i="45"/>
  <c r="D59" i="45"/>
  <c r="H34" i="74"/>
  <c r="D34" i="74"/>
  <c r="E34" i="74" s="1"/>
  <c r="EH354" i="1"/>
  <c r="BQ131" i="1"/>
  <c r="FN210" i="1"/>
  <c r="DF462" i="1"/>
  <c r="FK178" i="1"/>
  <c r="EA454" i="1"/>
  <c r="EA524" i="1" s="1"/>
  <c r="BP130" i="1"/>
  <c r="FL121" i="1"/>
  <c r="CQ447" i="1"/>
  <c r="AY402" i="1"/>
  <c r="FA402" i="1" s="1"/>
  <c r="FA94" i="1"/>
  <c r="FA85" i="1"/>
  <c r="FA87" i="1"/>
  <c r="FA92" i="1"/>
  <c r="FA83" i="1"/>
  <c r="FA95" i="1"/>
  <c r="FA99" i="1"/>
  <c r="FA101" i="1"/>
  <c r="FA88" i="1"/>
  <c r="AY146" i="1"/>
  <c r="P444" i="1"/>
  <c r="FA118" i="1"/>
  <c r="FA315" i="1"/>
  <c r="FA306" i="1"/>
  <c r="FA311" i="1"/>
  <c r="FA319" i="1"/>
  <c r="FA307" i="1"/>
  <c r="FA324" i="1"/>
  <c r="FA309" i="1"/>
  <c r="FA321" i="1"/>
  <c r="BR118" i="1"/>
  <c r="FO124" i="1"/>
  <c r="DL450" i="1"/>
  <c r="DO450" i="1"/>
  <c r="DO520" i="1" s="1"/>
  <c r="FO347" i="1"/>
  <c r="BF222" i="1"/>
  <c r="BO469" i="1"/>
  <c r="FH217" i="1"/>
  <c r="BR139" i="1"/>
  <c r="FB121" i="1"/>
  <c r="W447" i="1"/>
  <c r="Z447" i="1"/>
  <c r="FB344" i="1"/>
  <c r="FP177" i="1"/>
  <c r="BF221" i="1"/>
  <c r="BO507" i="1" s="1"/>
  <c r="BO523" i="1" s="1"/>
  <c r="FH203" i="1"/>
  <c r="BO455" i="1"/>
  <c r="BO525" i="1" s="1"/>
  <c r="DZ445" i="1"/>
  <c r="DZ515" i="1" s="1"/>
  <c r="FQ119" i="1"/>
  <c r="FR412" i="1"/>
  <c r="BP108" i="1"/>
  <c r="BQ128" i="1"/>
  <c r="FP203" i="1"/>
  <c r="DT455" i="1"/>
  <c r="BN221" i="1"/>
  <c r="DT507" i="1" s="1"/>
  <c r="CQ454" i="1"/>
  <c r="CQ524" i="1" s="1"/>
  <c r="FL128" i="1"/>
  <c r="DT336" i="1"/>
  <c r="DL336" i="1"/>
  <c r="DU336" i="1"/>
  <c r="DV336" i="1"/>
  <c r="DN336" i="1"/>
  <c r="DX336" i="1"/>
  <c r="DS336" i="1"/>
  <c r="DM336" i="1"/>
  <c r="DZ336" i="1"/>
  <c r="CM187" i="1"/>
  <c r="DJ187" i="1" s="1"/>
  <c r="CL187" i="1"/>
  <c r="DI187" i="1" s="1"/>
  <c r="CN187" i="1"/>
  <c r="DK187" i="1" s="1"/>
  <c r="AU187" i="1"/>
  <c r="GK187" i="1"/>
  <c r="CB187" i="1" s="1"/>
  <c r="CR187" i="1"/>
  <c r="DO187" i="1" s="1"/>
  <c r="CV187" i="1"/>
  <c r="DS187" i="1" s="1"/>
  <c r="DC187" i="1"/>
  <c r="DZ187" i="1" s="1"/>
  <c r="CO187" i="1"/>
  <c r="DL187" i="1" s="1"/>
  <c r="CX187" i="1"/>
  <c r="DU187" i="1" s="1"/>
  <c r="CP187" i="1"/>
  <c r="DM187" i="1" s="1"/>
  <c r="CW187" i="1"/>
  <c r="DT187" i="1" s="1"/>
  <c r="CJ187" i="1"/>
  <c r="DG187" i="1" s="1"/>
  <c r="DA187" i="1"/>
  <c r="DX187" i="1" s="1"/>
  <c r="CZ187" i="1"/>
  <c r="DW187" i="1" s="1"/>
  <c r="CT187" i="1"/>
  <c r="DQ187" i="1" s="1"/>
  <c r="CY187" i="1"/>
  <c r="DV187" i="1" s="1"/>
  <c r="CU187" i="1"/>
  <c r="DR187" i="1" s="1"/>
  <c r="CK187" i="1"/>
  <c r="DH187" i="1" s="1"/>
  <c r="CS187" i="1"/>
  <c r="DP187" i="1" s="1"/>
  <c r="CQ187" i="1"/>
  <c r="DN187" i="1" s="1"/>
  <c r="DB187" i="1"/>
  <c r="DY187" i="1" s="1"/>
  <c r="F275" i="45"/>
  <c r="L275" i="45"/>
  <c r="D352" i="45"/>
  <c r="D41" i="45"/>
  <c r="D119" i="45"/>
  <c r="DI336" i="1"/>
  <c r="DJ336" i="1"/>
  <c r="CI113" i="1"/>
  <c r="DF113" i="1" s="1"/>
  <c r="AZ187" i="1"/>
  <c r="FB187" i="1" s="1"/>
  <c r="FQ181" i="1"/>
  <c r="BI401" i="1"/>
  <c r="Z394" i="1"/>
  <c r="AX394" i="1" s="1"/>
  <c r="EZ394" i="1" s="1"/>
  <c r="X394" i="1"/>
  <c r="CI394" i="1" s="1"/>
  <c r="DF394" i="1" s="1"/>
  <c r="Z110" i="1"/>
  <c r="AU333" i="1"/>
  <c r="BS333" i="1" s="1"/>
  <c r="BW333" i="1" s="1"/>
  <c r="CN333" i="1"/>
  <c r="DK333" i="1" s="1"/>
  <c r="D272" i="45"/>
  <c r="CL333" i="1"/>
  <c r="DI333" i="1" s="1"/>
  <c r="B13" i="74"/>
  <c r="CM333" i="1"/>
  <c r="DJ333" i="1" s="1"/>
  <c r="GK333" i="1"/>
  <c r="CB333" i="1" s="1"/>
  <c r="X184" i="1"/>
  <c r="X110" i="1"/>
  <c r="CI110" i="1" s="1"/>
  <c r="DF110" i="1" s="1"/>
  <c r="CP333" i="1"/>
  <c r="DM333" i="1" s="1"/>
  <c r="DA333" i="1"/>
  <c r="DX333" i="1" s="1"/>
  <c r="DC333" i="1"/>
  <c r="DZ333" i="1" s="1"/>
  <c r="CS333" i="1"/>
  <c r="DP333" i="1" s="1"/>
  <c r="CU333" i="1"/>
  <c r="DR333" i="1" s="1"/>
  <c r="CV333" i="1"/>
  <c r="DS333" i="1" s="1"/>
  <c r="CX333" i="1"/>
  <c r="DU333" i="1" s="1"/>
  <c r="DB333" i="1"/>
  <c r="DY333" i="1" s="1"/>
  <c r="CW333" i="1"/>
  <c r="DT333" i="1" s="1"/>
  <c r="CY333" i="1"/>
  <c r="DV333" i="1" s="1"/>
  <c r="CT333" i="1"/>
  <c r="DQ333" i="1" s="1"/>
  <c r="CQ333" i="1"/>
  <c r="DN333" i="1" s="1"/>
  <c r="CO333" i="1"/>
  <c r="DL333" i="1" s="1"/>
  <c r="CZ333" i="1"/>
  <c r="DW333" i="1" s="1"/>
  <c r="CR333" i="1"/>
  <c r="DO333" i="1" s="1"/>
  <c r="CK333" i="1"/>
  <c r="DH333" i="1" s="1"/>
  <c r="CJ333" i="1"/>
  <c r="DG333" i="1" s="1"/>
  <c r="BI411" i="1"/>
  <c r="BP107" i="1"/>
  <c r="FR107" i="1" s="1"/>
  <c r="BI105" i="1"/>
  <c r="FF418" i="1"/>
  <c r="FN113" i="1"/>
  <c r="Z463" i="1"/>
  <c r="FB360" i="1"/>
  <c r="CX466" i="1"/>
  <c r="BH113" i="1"/>
  <c r="L463" i="1"/>
  <c r="EZ360" i="1"/>
  <c r="AX211" i="1"/>
  <c r="ER460" i="1"/>
  <c r="FS357" i="1"/>
  <c r="BI406" i="1"/>
  <c r="FK406" i="1" s="1"/>
  <c r="FK345" i="1"/>
  <c r="DF449" i="1"/>
  <c r="DF519" i="1" s="1"/>
  <c r="FN197" i="1"/>
  <c r="BQ132" i="1"/>
  <c r="BP131" i="1"/>
  <c r="DM464" i="1"/>
  <c r="DM534" i="1" s="1"/>
  <c r="FO212" i="1"/>
  <c r="AX215" i="1"/>
  <c r="FF401" i="1"/>
  <c r="FF340" i="1"/>
  <c r="FH404" i="1"/>
  <c r="AZ209" i="1"/>
  <c r="CK466" i="1"/>
  <c r="FK214" i="1"/>
  <c r="FQ134" i="1"/>
  <c r="Q459" i="1"/>
  <c r="Q529" i="1" s="1"/>
  <c r="FA207" i="1"/>
  <c r="DS457" i="1"/>
  <c r="DS527" i="1" s="1"/>
  <c r="FP131" i="1"/>
  <c r="CX464" i="1"/>
  <c r="FM138" i="1"/>
  <c r="BH462" i="1"/>
  <c r="BH532" i="1" s="1"/>
  <c r="FR416" i="1"/>
  <c r="CX450" i="1"/>
  <c r="FM124" i="1"/>
  <c r="BQ140" i="1"/>
  <c r="ER466" i="1"/>
  <c r="ER536" i="1" s="1"/>
  <c r="FS363" i="1"/>
  <c r="BP213" i="1"/>
  <c r="CL121" i="1"/>
  <c r="DI121" i="1" s="1"/>
  <c r="AU121" i="1"/>
  <c r="CM121" i="1"/>
  <c r="DJ121" i="1" s="1"/>
  <c r="CN121" i="1"/>
  <c r="DK121" i="1" s="1"/>
  <c r="GK121" i="1"/>
  <c r="CB121" i="1" s="1"/>
  <c r="CY121" i="1"/>
  <c r="DV121" i="1" s="1"/>
  <c r="CR121" i="1"/>
  <c r="DO121" i="1" s="1"/>
  <c r="CO121" i="1"/>
  <c r="DL121" i="1" s="1"/>
  <c r="CZ121" i="1"/>
  <c r="DW121" i="1" s="1"/>
  <c r="CX121" i="1"/>
  <c r="DU121" i="1" s="1"/>
  <c r="CV121" i="1"/>
  <c r="DS121" i="1" s="1"/>
  <c r="DB121" i="1"/>
  <c r="DY121" i="1" s="1"/>
  <c r="CW121" i="1"/>
  <c r="DT121" i="1" s="1"/>
  <c r="CJ121" i="1"/>
  <c r="DG121" i="1" s="1"/>
  <c r="DA121" i="1"/>
  <c r="DX121" i="1" s="1"/>
  <c r="CQ121" i="1"/>
  <c r="DN121" i="1" s="1"/>
  <c r="CU121" i="1"/>
  <c r="DR121" i="1" s="1"/>
  <c r="CK121" i="1"/>
  <c r="DH121" i="1" s="1"/>
  <c r="CS121" i="1"/>
  <c r="DP121" i="1" s="1"/>
  <c r="CP121" i="1"/>
  <c r="DM121" i="1" s="1"/>
  <c r="DC121" i="1"/>
  <c r="DZ121" i="1" s="1"/>
  <c r="CT121" i="1"/>
  <c r="DQ121" i="1" s="1"/>
  <c r="H24" i="74"/>
  <c r="D24" i="74"/>
  <c r="E24" i="74" s="1"/>
  <c r="EA344" i="1"/>
  <c r="EC344" i="1" s="1"/>
  <c r="AX195" i="1"/>
  <c r="FN103" i="1"/>
  <c r="BQ129" i="1"/>
  <c r="FN193" i="1"/>
  <c r="DF445" i="1"/>
  <c r="FN108" i="1"/>
  <c r="BR126" i="1"/>
  <c r="BG454" i="1"/>
  <c r="DL454" i="1"/>
  <c r="FO128" i="1"/>
  <c r="BI128" i="1"/>
  <c r="CY462" i="1"/>
  <c r="FM210" i="1"/>
  <c r="CI124" i="1"/>
  <c r="CN124" i="1"/>
  <c r="CL124" i="1"/>
  <c r="CM124" i="1"/>
  <c r="AU124" i="1"/>
  <c r="DA124" i="1"/>
  <c r="CP124" i="1"/>
  <c r="CT124" i="1"/>
  <c r="CO124" i="1"/>
  <c r="CQ124" i="1"/>
  <c r="DC124" i="1"/>
  <c r="CW124" i="1"/>
  <c r="CY124" i="1"/>
  <c r="CR124" i="1"/>
  <c r="CU124" i="1"/>
  <c r="CZ124" i="1"/>
  <c r="CK124" i="1"/>
  <c r="CX124" i="1"/>
  <c r="CV124" i="1"/>
  <c r="DB124" i="1"/>
  <c r="CJ124" i="1"/>
  <c r="CS124" i="1"/>
  <c r="BS347" i="1"/>
  <c r="BW347" i="1" s="1"/>
  <c r="H27" i="74"/>
  <c r="D27" i="74"/>
  <c r="E27" i="74" s="1"/>
  <c r="AX408" i="1"/>
  <c r="FB106" i="1"/>
  <c r="FP206" i="1"/>
  <c r="CY457" i="1"/>
  <c r="FM205" i="1"/>
  <c r="L445" i="1"/>
  <c r="EZ342" i="1"/>
  <c r="AX119" i="1"/>
  <c r="CM403" i="1"/>
  <c r="CN403" i="1"/>
  <c r="AU403" i="1"/>
  <c r="CL403" i="1"/>
  <c r="GK403" i="1"/>
  <c r="CB403" i="1" s="1"/>
  <c r="O309" i="51" s="1"/>
  <c r="CP403" i="1"/>
  <c r="CK403" i="1"/>
  <c r="CR403" i="1"/>
  <c r="DB403" i="1"/>
  <c r="CQ403" i="1"/>
  <c r="DA403" i="1"/>
  <c r="CU403" i="1"/>
  <c r="CJ403" i="1"/>
  <c r="CT403" i="1"/>
  <c r="CO403" i="1"/>
  <c r="DC403" i="1"/>
  <c r="CY403" i="1"/>
  <c r="CS403" i="1"/>
  <c r="CZ403" i="1"/>
  <c r="CW403" i="1"/>
  <c r="CV403" i="1"/>
  <c r="CX403" i="1"/>
  <c r="DF182" i="1"/>
  <c r="CN392" i="1"/>
  <c r="CL392" i="1"/>
  <c r="CM392" i="1"/>
  <c r="AU392" i="1"/>
  <c r="GK392" i="1"/>
  <c r="CB392" i="1" s="1"/>
  <c r="O298" i="51" s="1"/>
  <c r="CX392" i="1"/>
  <c r="CQ392" i="1"/>
  <c r="CO392" i="1"/>
  <c r="CV392" i="1"/>
  <c r="CS392" i="1"/>
  <c r="DB392" i="1"/>
  <c r="CP392" i="1"/>
  <c r="CW392" i="1"/>
  <c r="CJ392" i="1"/>
  <c r="CZ392" i="1"/>
  <c r="CT392" i="1"/>
  <c r="CU392" i="1"/>
  <c r="DC392" i="1"/>
  <c r="CK392" i="1"/>
  <c r="CR392" i="1"/>
  <c r="CY392" i="1"/>
  <c r="DA392" i="1"/>
  <c r="FF129" i="1"/>
  <c r="BD147" i="1"/>
  <c r="AZ507" i="1" s="1"/>
  <c r="AY410" i="1"/>
  <c r="CQ467" i="1"/>
  <c r="CQ537" i="1" s="1"/>
  <c r="FL141" i="1"/>
  <c r="BP137" i="1"/>
  <c r="BI404" i="1"/>
  <c r="FK404" i="1" s="1"/>
  <c r="FK343" i="1"/>
  <c r="BR109" i="1"/>
  <c r="FT109" i="1" s="1"/>
  <c r="FH411" i="1"/>
  <c r="L460" i="1"/>
  <c r="EZ357" i="1"/>
  <c r="FF112" i="1"/>
  <c r="EI366" i="1"/>
  <c r="ES366" i="1"/>
  <c r="EE366" i="1"/>
  <c r="EU366" i="1"/>
  <c r="EP366" i="1"/>
  <c r="ET366" i="1"/>
  <c r="EQ366" i="1"/>
  <c r="EN366" i="1"/>
  <c r="EK366" i="1"/>
  <c r="CM217" i="1"/>
  <c r="DJ218" i="1" s="1"/>
  <c r="CN217" i="1"/>
  <c r="DK218" i="1" s="1"/>
  <c r="AU217" i="1"/>
  <c r="CL217" i="1"/>
  <c r="DI218" i="1" s="1"/>
  <c r="GK217" i="1"/>
  <c r="CB217" i="1" s="1"/>
  <c r="CV217" i="1"/>
  <c r="DS218" i="1" s="1"/>
  <c r="CZ217" i="1"/>
  <c r="DW218" i="1" s="1"/>
  <c r="CW217" i="1"/>
  <c r="DT218" i="1" s="1"/>
  <c r="CJ217" i="1"/>
  <c r="CR217" i="1"/>
  <c r="DO218" i="1" s="1"/>
  <c r="DA217" i="1"/>
  <c r="DX218" i="1" s="1"/>
  <c r="CO217" i="1"/>
  <c r="CU217" i="1"/>
  <c r="DR218" i="1" s="1"/>
  <c r="CP217" i="1"/>
  <c r="DM218" i="1" s="1"/>
  <c r="CK217" i="1"/>
  <c r="DC217" i="1"/>
  <c r="DZ218" i="1" s="1"/>
  <c r="CX217" i="1"/>
  <c r="DU218" i="1" s="1"/>
  <c r="CT217" i="1"/>
  <c r="DQ218" i="1" s="1"/>
  <c r="CQ217" i="1"/>
  <c r="DN218" i="1" s="1"/>
  <c r="DB217" i="1"/>
  <c r="DY218" i="1" s="1"/>
  <c r="CS217" i="1"/>
  <c r="DP218" i="1" s="1"/>
  <c r="CY217" i="1"/>
  <c r="DV218" i="1" s="1"/>
  <c r="EG366" i="1"/>
  <c r="L305" i="45"/>
  <c r="F305" i="45"/>
  <c r="D382" i="45"/>
  <c r="D71" i="45"/>
  <c r="D149" i="45"/>
  <c r="BS366" i="1"/>
  <c r="CI143" i="1"/>
  <c r="BP407" i="1"/>
  <c r="FR407" i="1" s="1"/>
  <c r="FN117" i="1"/>
  <c r="BH189" i="1"/>
  <c r="FM179" i="1"/>
  <c r="CR446" i="1"/>
  <c r="CR516" i="1" s="1"/>
  <c r="FH208" i="1"/>
  <c r="BO460" i="1"/>
  <c r="BO530" i="1" s="1"/>
  <c r="BH446" i="1"/>
  <c r="BH516" i="1" s="1"/>
  <c r="FG194" i="1"/>
  <c r="CL216" i="1"/>
  <c r="DI216" i="1" s="1"/>
  <c r="AU216" i="1"/>
  <c r="CM216" i="1"/>
  <c r="DJ216" i="1" s="1"/>
  <c r="CN216" i="1"/>
  <c r="DK216" i="1" s="1"/>
  <c r="GK216" i="1"/>
  <c r="CB216" i="1" s="1"/>
  <c r="CQ216" i="1"/>
  <c r="DN216" i="1" s="1"/>
  <c r="CX216" i="1"/>
  <c r="DU216" i="1" s="1"/>
  <c r="CK216" i="1"/>
  <c r="DH216" i="1" s="1"/>
  <c r="CJ216" i="1"/>
  <c r="DG216" i="1" s="1"/>
  <c r="CV216" i="1"/>
  <c r="DS216" i="1" s="1"/>
  <c r="CZ216" i="1"/>
  <c r="DW216" i="1" s="1"/>
  <c r="DA216" i="1"/>
  <c r="DX216" i="1" s="1"/>
  <c r="CY216" i="1"/>
  <c r="DV216" i="1" s="1"/>
  <c r="CS216" i="1"/>
  <c r="DP216" i="1" s="1"/>
  <c r="CW216" i="1"/>
  <c r="DT216" i="1" s="1"/>
  <c r="CU216" i="1"/>
  <c r="DR216" i="1" s="1"/>
  <c r="CO216" i="1"/>
  <c r="DL216" i="1" s="1"/>
  <c r="DB216" i="1"/>
  <c r="DY216" i="1" s="1"/>
  <c r="DC216" i="1"/>
  <c r="DZ216" i="1" s="1"/>
  <c r="CR216" i="1"/>
  <c r="DO216" i="1" s="1"/>
  <c r="CP216" i="1"/>
  <c r="DM216" i="1" s="1"/>
  <c r="CT216" i="1"/>
  <c r="DQ216" i="1" s="1"/>
  <c r="GK365" i="1"/>
  <c r="CB365" i="1" s="1"/>
  <c r="DF365" i="1"/>
  <c r="EA365" i="1" s="1"/>
  <c r="EC365" i="1" s="1"/>
  <c r="FS216" i="1"/>
  <c r="EP468" i="1"/>
  <c r="BP397" i="1"/>
  <c r="FR397" i="1" s="1"/>
  <c r="FJ400" i="1"/>
  <c r="FQ183" i="1"/>
  <c r="DS449" i="1"/>
  <c r="FP123" i="1"/>
  <c r="BO459" i="1"/>
  <c r="BO529" i="1" s="1"/>
  <c r="FH207" i="1"/>
  <c r="BR131" i="1"/>
  <c r="EA464" i="1"/>
  <c r="EA534" i="1" s="1"/>
  <c r="FQ212" i="1"/>
  <c r="BP198" i="1"/>
  <c r="BA445" i="1"/>
  <c r="FF193" i="1"/>
  <c r="BH217" i="1"/>
  <c r="FJ218" i="1" s="1"/>
  <c r="FG197" i="1"/>
  <c r="BH449" i="1"/>
  <c r="BH519" i="1" s="1"/>
  <c r="DM459" i="1"/>
  <c r="DM529" i="1" s="1"/>
  <c r="FO207" i="1"/>
  <c r="FG195" i="1"/>
  <c r="EZ327" i="1"/>
  <c r="BM370" i="1"/>
  <c r="FO341" i="1"/>
  <c r="DO444" i="1"/>
  <c r="DO514" i="1" s="1"/>
  <c r="FQ108" i="1"/>
  <c r="BQ110" i="1"/>
  <c r="FS110" i="1" s="1"/>
  <c r="BR121" i="1"/>
  <c r="FP178" i="1"/>
  <c r="BN222" i="1"/>
  <c r="DT469" i="1"/>
  <c r="BN223" i="1"/>
  <c r="FT416" i="1"/>
  <c r="DZ457" i="1"/>
  <c r="FQ131" i="1"/>
  <c r="AZ118" i="1"/>
  <c r="FB323" i="1"/>
  <c r="FB314" i="1"/>
  <c r="FB324" i="1"/>
  <c r="FB316" i="1"/>
  <c r="FB320" i="1"/>
  <c r="FB321" i="1"/>
  <c r="FB307" i="1"/>
  <c r="FS198" i="1"/>
  <c r="EP450" i="1"/>
  <c r="FS347" i="1"/>
  <c r="ER450" i="1"/>
  <c r="FH412" i="1"/>
  <c r="DT454" i="1"/>
  <c r="FP202" i="1"/>
  <c r="FH182" i="1"/>
  <c r="FA129" i="1"/>
  <c r="BP199" i="1"/>
  <c r="AX400" i="1"/>
  <c r="AU400" i="1"/>
  <c r="CL400" i="1"/>
  <c r="CM400" i="1"/>
  <c r="CN400" i="1"/>
  <c r="GK400" i="1"/>
  <c r="CB400" i="1" s="1"/>
  <c r="O306" i="51" s="1"/>
  <c r="DC400" i="1"/>
  <c r="CT400" i="1"/>
  <c r="DA400" i="1"/>
  <c r="CQ400" i="1"/>
  <c r="CJ400" i="1"/>
  <c r="DB400" i="1"/>
  <c r="CZ400" i="1"/>
  <c r="CV400" i="1"/>
  <c r="CW400" i="1"/>
  <c r="CU400" i="1"/>
  <c r="CO400" i="1"/>
  <c r="CX400" i="1"/>
  <c r="CK400" i="1"/>
  <c r="CP400" i="1"/>
  <c r="CY400" i="1"/>
  <c r="CS400" i="1"/>
  <c r="CR400" i="1"/>
  <c r="BQ113" i="1"/>
  <c r="FS113" i="1" s="1"/>
  <c r="FS336" i="1"/>
  <c r="AZ110" i="1"/>
  <c r="BI115" i="1"/>
  <c r="FK115" i="1" s="1"/>
  <c r="AZ114" i="1"/>
  <c r="DF391" i="1"/>
  <c r="CN391" i="1"/>
  <c r="DK391" i="1" s="1"/>
  <c r="CM391" i="1"/>
  <c r="DJ391" i="1" s="1"/>
  <c r="CL391" i="1"/>
  <c r="DI391" i="1" s="1"/>
  <c r="AU391" i="1"/>
  <c r="GK391" i="1"/>
  <c r="CB391" i="1" s="1"/>
  <c r="O297" i="51" s="1"/>
  <c r="DC391" i="1"/>
  <c r="DZ391" i="1" s="1"/>
  <c r="CK391" i="1"/>
  <c r="DH391" i="1" s="1"/>
  <c r="CY391" i="1"/>
  <c r="DV391" i="1" s="1"/>
  <c r="CU391" i="1"/>
  <c r="DR391" i="1" s="1"/>
  <c r="CJ391" i="1"/>
  <c r="DG391" i="1" s="1"/>
  <c r="CX391" i="1"/>
  <c r="DU391" i="1" s="1"/>
  <c r="CR391" i="1"/>
  <c r="DO391" i="1" s="1"/>
  <c r="CO391" i="1"/>
  <c r="DL391" i="1" s="1"/>
  <c r="CQ391" i="1"/>
  <c r="DN391" i="1" s="1"/>
  <c r="DA391" i="1"/>
  <c r="DX391" i="1" s="1"/>
  <c r="CS391" i="1"/>
  <c r="DP391" i="1" s="1"/>
  <c r="CW391" i="1"/>
  <c r="DT391" i="1" s="1"/>
  <c r="CV391" i="1"/>
  <c r="DS391" i="1" s="1"/>
  <c r="CP391" i="1"/>
  <c r="DM391" i="1" s="1"/>
  <c r="CT391" i="1"/>
  <c r="DQ391" i="1" s="1"/>
  <c r="CZ391" i="1"/>
  <c r="DW391" i="1" s="1"/>
  <c r="DB391" i="1"/>
  <c r="DY391" i="1" s="1"/>
  <c r="AZ411" i="1"/>
  <c r="FB411" i="1" s="1"/>
  <c r="FB350" i="1"/>
  <c r="AZ190" i="1"/>
  <c r="BI391" i="1"/>
  <c r="FK391" i="1" s="1"/>
  <c r="FM201" i="1"/>
  <c r="CY453" i="1"/>
  <c r="FO127" i="1"/>
  <c r="DL453" i="1"/>
  <c r="AZ215" i="1"/>
  <c r="Z115" i="1"/>
  <c r="AX115" i="1" s="1"/>
  <c r="CI115" i="1"/>
  <c r="CI338" i="1"/>
  <c r="DF338" i="1" s="1"/>
  <c r="EZ339" i="1"/>
  <c r="CU371" i="1"/>
  <c r="DR353" i="1"/>
  <c r="CJ371" i="1"/>
  <c r="DG353" i="1"/>
  <c r="CY371" i="1"/>
  <c r="DV353" i="1"/>
  <c r="CW371" i="1"/>
  <c r="DT353" i="1"/>
  <c r="CR371" i="1"/>
  <c r="DO353" i="1"/>
  <c r="DC371" i="1"/>
  <c r="DZ353" i="1"/>
  <c r="CX371" i="1"/>
  <c r="DU353" i="1"/>
  <c r="CK371" i="1"/>
  <c r="DH353" i="1"/>
  <c r="CV371" i="1"/>
  <c r="DS353" i="1"/>
  <c r="CM130" i="1"/>
  <c r="CL130" i="1"/>
  <c r="GK130" i="1"/>
  <c r="CB130" i="1" s="1"/>
  <c r="AU130" i="1"/>
  <c r="CN130" i="1"/>
  <c r="CK130" i="1"/>
  <c r="CV130" i="1"/>
  <c r="CP130" i="1"/>
  <c r="CT130" i="1"/>
  <c r="CJ130" i="1"/>
  <c r="CZ130" i="1"/>
  <c r="DC130" i="1"/>
  <c r="CU130" i="1"/>
  <c r="CO130" i="1"/>
  <c r="CW130" i="1"/>
  <c r="DA130" i="1"/>
  <c r="CX130" i="1"/>
  <c r="DB130" i="1"/>
  <c r="CY130" i="1"/>
  <c r="CS130" i="1"/>
  <c r="CR130" i="1"/>
  <c r="CQ130" i="1"/>
  <c r="BS353" i="1"/>
  <c r="BW353" i="1" s="1"/>
  <c r="CN371" i="1"/>
  <c r="DK353" i="1"/>
  <c r="H33" i="74"/>
  <c r="D33" i="74"/>
  <c r="E33" i="74" s="1"/>
  <c r="CI371" i="1"/>
  <c r="DF353" i="1"/>
  <c r="AX130" i="1"/>
  <c r="CL414" i="1"/>
  <c r="DI414" i="1" s="1"/>
  <c r="AU414" i="1"/>
  <c r="CN414" i="1"/>
  <c r="DK414" i="1" s="1"/>
  <c r="CM414" i="1"/>
  <c r="DJ414" i="1" s="1"/>
  <c r="GK414" i="1"/>
  <c r="CB414" i="1" s="1"/>
  <c r="O320" i="51" s="1"/>
  <c r="CP414" i="1"/>
  <c r="DM414" i="1" s="1"/>
  <c r="CT414" i="1"/>
  <c r="DQ414" i="1" s="1"/>
  <c r="CS414" i="1"/>
  <c r="DP414" i="1" s="1"/>
  <c r="CZ414" i="1"/>
  <c r="DW414" i="1" s="1"/>
  <c r="CQ414" i="1"/>
  <c r="DN414" i="1" s="1"/>
  <c r="CV414" i="1"/>
  <c r="DS414" i="1" s="1"/>
  <c r="CU414" i="1"/>
  <c r="DR414" i="1" s="1"/>
  <c r="CO414" i="1"/>
  <c r="DL414" i="1" s="1"/>
  <c r="CK414" i="1"/>
  <c r="DH414" i="1" s="1"/>
  <c r="CW414" i="1"/>
  <c r="DT414" i="1" s="1"/>
  <c r="DC414" i="1"/>
  <c r="DZ414" i="1" s="1"/>
  <c r="CX414" i="1"/>
  <c r="DU414" i="1" s="1"/>
  <c r="CJ414" i="1"/>
  <c r="DG414" i="1" s="1"/>
  <c r="DB414" i="1"/>
  <c r="DY414" i="1" s="1"/>
  <c r="CY414" i="1"/>
  <c r="DV414" i="1" s="1"/>
  <c r="CR414" i="1"/>
  <c r="DO414" i="1" s="1"/>
  <c r="DA414" i="1"/>
  <c r="DX414" i="1" s="1"/>
  <c r="FL394" i="1"/>
  <c r="BQ105" i="1"/>
  <c r="FS105" i="1" s="1"/>
  <c r="BP404" i="1"/>
  <c r="BH110" i="1"/>
  <c r="FJ110" i="1" s="1"/>
  <c r="BU468" i="1"/>
  <c r="FI142" i="1"/>
  <c r="FF184" i="1"/>
  <c r="BI418" i="1"/>
  <c r="FK418" i="1" s="1"/>
  <c r="FK357" i="1"/>
  <c r="AZ466" i="1"/>
  <c r="AZ536" i="1" s="1"/>
  <c r="FS406" i="1"/>
  <c r="BA449" i="1"/>
  <c r="FF197" i="1"/>
  <c r="BI132" i="1"/>
  <c r="FP141" i="1"/>
  <c r="DS467" i="1"/>
  <c r="DS537" i="1" s="1"/>
  <c r="FA116" i="1"/>
  <c r="BP115" i="1"/>
  <c r="BH141" i="1"/>
  <c r="FL115" i="1"/>
  <c r="BH468" i="1"/>
  <c r="FH189" i="1"/>
  <c r="FH142" i="1"/>
  <c r="BN468" i="1"/>
  <c r="AY407" i="1"/>
  <c r="FT197" i="1"/>
  <c r="EX449" i="1"/>
  <c r="EX519" i="1" s="1"/>
  <c r="FH131" i="1"/>
  <c r="FO210" i="1"/>
  <c r="AZ408" i="1"/>
  <c r="FO112" i="1"/>
  <c r="CI417" i="1"/>
  <c r="DF417" i="1" s="1"/>
  <c r="CL417" i="1"/>
  <c r="DI417" i="1" s="1"/>
  <c r="AU417" i="1"/>
  <c r="CN417" i="1"/>
  <c r="DK417" i="1" s="1"/>
  <c r="CM417" i="1"/>
  <c r="DJ417" i="1" s="1"/>
  <c r="GK417" i="1"/>
  <c r="CB417" i="1" s="1"/>
  <c r="O323" i="51" s="1"/>
  <c r="DC417" i="1"/>
  <c r="DZ417" i="1" s="1"/>
  <c r="DB417" i="1"/>
  <c r="DY417" i="1" s="1"/>
  <c r="CP417" i="1"/>
  <c r="DM417" i="1" s="1"/>
  <c r="CZ417" i="1"/>
  <c r="DW417" i="1" s="1"/>
  <c r="CU417" i="1"/>
  <c r="DR417" i="1" s="1"/>
  <c r="CR417" i="1"/>
  <c r="DO417" i="1" s="1"/>
  <c r="CO417" i="1"/>
  <c r="DL417" i="1" s="1"/>
  <c r="CT417" i="1"/>
  <c r="DQ417" i="1" s="1"/>
  <c r="CS417" i="1"/>
  <c r="DP417" i="1" s="1"/>
  <c r="CX417" i="1"/>
  <c r="DU417" i="1" s="1"/>
  <c r="CK417" i="1"/>
  <c r="DH417" i="1" s="1"/>
  <c r="CY417" i="1"/>
  <c r="DV417" i="1" s="1"/>
  <c r="CJ417" i="1"/>
  <c r="DG417" i="1" s="1"/>
  <c r="CQ417" i="1"/>
  <c r="DN417" i="1" s="1"/>
  <c r="CW417" i="1"/>
  <c r="DT417" i="1" s="1"/>
  <c r="DA417" i="1"/>
  <c r="DX417" i="1" s="1"/>
  <c r="CV417" i="1"/>
  <c r="DS417" i="1" s="1"/>
  <c r="EP459" i="1"/>
  <c r="EP529" i="1" s="1"/>
  <c r="FS207" i="1"/>
  <c r="ER459" i="1"/>
  <c r="ER529" i="1" s="1"/>
  <c r="FS356" i="1"/>
  <c r="BI121" i="1"/>
  <c r="FK121" i="1" s="1"/>
  <c r="ER444" i="1"/>
  <c r="FS341" i="1"/>
  <c r="BQ370" i="1"/>
  <c r="BP200" i="1"/>
  <c r="FP126" i="1"/>
  <c r="BR129" i="1"/>
  <c r="FS414" i="1"/>
  <c r="DS456" i="1"/>
  <c r="DS526" i="1" s="1"/>
  <c r="AZ210" i="1"/>
  <c r="AY388" i="1"/>
  <c r="FA388" i="1" s="1"/>
  <c r="BN192" i="1"/>
  <c r="BI408" i="1"/>
  <c r="FK408" i="1" s="1"/>
  <c r="AZ396" i="1"/>
  <c r="FB396" i="1" s="1"/>
  <c r="FM106" i="1"/>
  <c r="FH132" i="1"/>
  <c r="AZ205" i="1"/>
  <c r="X457" i="1" s="1"/>
  <c r="BN210" i="1"/>
  <c r="BG159" i="1"/>
  <c r="BG176" i="1"/>
  <c r="BG174" i="1"/>
  <c r="BG163" i="1"/>
  <c r="BG170" i="1"/>
  <c r="BG166" i="1"/>
  <c r="BG158" i="1"/>
  <c r="BG157" i="1"/>
  <c r="BG172" i="1"/>
  <c r="BG162" i="1"/>
  <c r="BG156" i="1"/>
  <c r="BG168" i="1"/>
  <c r="BG175" i="1"/>
  <c r="FI175" i="1" s="1"/>
  <c r="BG169" i="1"/>
  <c r="FI169" i="1" s="1"/>
  <c r="BG161" i="1"/>
  <c r="BG164" i="1"/>
  <c r="FI164" i="1" s="1"/>
  <c r="BG160" i="1"/>
  <c r="FI160" i="1" s="1"/>
  <c r="BG165" i="1"/>
  <c r="FI165" i="1" s="1"/>
  <c r="BG173" i="1"/>
  <c r="FI173" i="1" s="1"/>
  <c r="BG171" i="1"/>
  <c r="BG167" i="1"/>
  <c r="FF198" i="1"/>
  <c r="BA450" i="1"/>
  <c r="BA520" i="1" s="1"/>
  <c r="BH204" i="1"/>
  <c r="CE526" i="1"/>
  <c r="BX525" i="1"/>
  <c r="BA454" i="1"/>
  <c r="BA524" i="1" s="1"/>
  <c r="BU456" i="1"/>
  <c r="FI130" i="1"/>
  <c r="BX526" i="1"/>
  <c r="DM351" i="1"/>
  <c r="DS351" i="1"/>
  <c r="DN351" i="1"/>
  <c r="DP351" i="1"/>
  <c r="DV351" i="1"/>
  <c r="DL351" i="1"/>
  <c r="DZ351" i="1"/>
  <c r="DY351" i="1"/>
  <c r="CM202" i="1"/>
  <c r="CL202" i="1"/>
  <c r="AU202" i="1"/>
  <c r="CN202" i="1"/>
  <c r="GK202" i="1"/>
  <c r="CB202" i="1" s="1"/>
  <c r="CX202" i="1"/>
  <c r="CV202" i="1"/>
  <c r="CQ202" i="1"/>
  <c r="DC202" i="1"/>
  <c r="CW202" i="1"/>
  <c r="CR202" i="1"/>
  <c r="DA202" i="1"/>
  <c r="DB202" i="1"/>
  <c r="CP202" i="1"/>
  <c r="CS202" i="1"/>
  <c r="CJ202" i="1"/>
  <c r="CZ202" i="1"/>
  <c r="CU202" i="1"/>
  <c r="CT202" i="1"/>
  <c r="CY202" i="1"/>
  <c r="CO202" i="1"/>
  <c r="CK202" i="1"/>
  <c r="GK351" i="1"/>
  <c r="CB351" i="1" s="1"/>
  <c r="BS351" i="1"/>
  <c r="BW351" i="1" s="1"/>
  <c r="DK351" i="1"/>
  <c r="DJ351" i="1"/>
  <c r="GK412" i="1"/>
  <c r="CB412" i="1" s="1"/>
  <c r="O318" i="51" s="1"/>
  <c r="AU412" i="1"/>
  <c r="CL412" i="1"/>
  <c r="CM412" i="1"/>
  <c r="CN412" i="1"/>
  <c r="CX412" i="1"/>
  <c r="CR412" i="1"/>
  <c r="CO412" i="1"/>
  <c r="CS412" i="1"/>
  <c r="CV412" i="1"/>
  <c r="DC412" i="1"/>
  <c r="CW412" i="1"/>
  <c r="CT412" i="1"/>
  <c r="CY412" i="1"/>
  <c r="CJ412" i="1"/>
  <c r="CK412" i="1"/>
  <c r="CZ412" i="1"/>
  <c r="DA412" i="1"/>
  <c r="DB412" i="1"/>
  <c r="CP412" i="1"/>
  <c r="CQ412" i="1"/>
  <c r="CU412" i="1"/>
  <c r="CI128" i="1"/>
  <c r="FT184" i="1"/>
  <c r="BN190" i="1"/>
  <c r="FP190" i="1" s="1"/>
  <c r="FG105" i="1"/>
  <c r="FF120" i="1"/>
  <c r="CN135" i="1"/>
  <c r="AU135" i="1"/>
  <c r="CM135" i="1"/>
  <c r="CL135" i="1"/>
  <c r="GK135" i="1"/>
  <c r="CB135" i="1" s="1"/>
  <c r="CP135" i="1"/>
  <c r="CY135" i="1"/>
  <c r="DC135" i="1"/>
  <c r="CQ135" i="1"/>
  <c r="CO135" i="1"/>
  <c r="CZ135" i="1"/>
  <c r="CU135" i="1"/>
  <c r="DA135" i="1"/>
  <c r="CJ135" i="1"/>
  <c r="CS135" i="1"/>
  <c r="CT135" i="1"/>
  <c r="CR135" i="1"/>
  <c r="CX135" i="1"/>
  <c r="CV135" i="1"/>
  <c r="CW135" i="1"/>
  <c r="CK135" i="1"/>
  <c r="DB135" i="1"/>
  <c r="H38" i="74"/>
  <c r="D38" i="74"/>
  <c r="E38" i="74" s="1"/>
  <c r="DF358" i="1"/>
  <c r="AX419" i="1"/>
  <c r="FP107" i="1"/>
  <c r="FO418" i="1"/>
  <c r="FO357" i="1"/>
  <c r="BH140" i="1"/>
  <c r="FG406" i="1"/>
  <c r="BP417" i="1"/>
  <c r="FR417" i="1" s="1"/>
  <c r="DZ349" i="1"/>
  <c r="DS349" i="1"/>
  <c r="DY349" i="1"/>
  <c r="DX349" i="1"/>
  <c r="DT349" i="1"/>
  <c r="DM349" i="1"/>
  <c r="DU349" i="1"/>
  <c r="DN349" i="1"/>
  <c r="CL200" i="1"/>
  <c r="DI200" i="1" s="1"/>
  <c r="CM200" i="1"/>
  <c r="DJ200" i="1" s="1"/>
  <c r="AU200" i="1"/>
  <c r="CN200" i="1"/>
  <c r="DK200" i="1" s="1"/>
  <c r="GK200" i="1"/>
  <c r="CB200" i="1" s="1"/>
  <c r="CP200" i="1"/>
  <c r="DM200" i="1" s="1"/>
  <c r="CT200" i="1"/>
  <c r="DQ200" i="1" s="1"/>
  <c r="CS200" i="1"/>
  <c r="DP200" i="1" s="1"/>
  <c r="CW200" i="1"/>
  <c r="DT200" i="1" s="1"/>
  <c r="DB200" i="1"/>
  <c r="DY200" i="1" s="1"/>
  <c r="CU200" i="1"/>
  <c r="DR200" i="1" s="1"/>
  <c r="CO200" i="1"/>
  <c r="DL200" i="1" s="1"/>
  <c r="CZ200" i="1"/>
  <c r="DW200" i="1" s="1"/>
  <c r="CJ200" i="1"/>
  <c r="DG200" i="1" s="1"/>
  <c r="CV200" i="1"/>
  <c r="DS200" i="1" s="1"/>
  <c r="CX200" i="1"/>
  <c r="DU200" i="1" s="1"/>
  <c r="CY200" i="1"/>
  <c r="DV200" i="1" s="1"/>
  <c r="CQ200" i="1"/>
  <c r="DN200" i="1" s="1"/>
  <c r="CR200" i="1"/>
  <c r="DO200" i="1" s="1"/>
  <c r="DC200" i="1"/>
  <c r="DZ200" i="1" s="1"/>
  <c r="CK200" i="1"/>
  <c r="DH200" i="1" s="1"/>
  <c r="DA200" i="1"/>
  <c r="DX200" i="1" s="1"/>
  <c r="GK349" i="1"/>
  <c r="CB349" i="1" s="1"/>
  <c r="DK349" i="1"/>
  <c r="DI349" i="1"/>
  <c r="L288" i="45"/>
  <c r="F288" i="45"/>
  <c r="D54" i="45"/>
  <c r="D132" i="45"/>
  <c r="D365" i="45"/>
  <c r="AX200" i="1"/>
  <c r="BN184" i="1"/>
  <c r="FP184" i="1" s="1"/>
  <c r="BO463" i="1"/>
  <c r="BO533" i="1" s="1"/>
  <c r="AZ389" i="1"/>
  <c r="FB389" i="1" s="1"/>
  <c r="BH114" i="1"/>
  <c r="FJ114" i="1" s="1"/>
  <c r="BI142" i="1"/>
  <c r="CX460" i="1"/>
  <c r="FM134" i="1"/>
  <c r="FL142" i="1"/>
  <c r="AZ448" i="1"/>
  <c r="FL186" i="1"/>
  <c r="AY390" i="1"/>
  <c r="CX458" i="1"/>
  <c r="FM132" i="1"/>
  <c r="FL131" i="1"/>
  <c r="FI422" i="1"/>
  <c r="FI361" i="1"/>
  <c r="BP104" i="1"/>
  <c r="FM108" i="1"/>
  <c r="FO342" i="1"/>
  <c r="FN213" i="1"/>
  <c r="DF465" i="1"/>
  <c r="FG207" i="1"/>
  <c r="FF133" i="1"/>
  <c r="DM517" i="1"/>
  <c r="FN420" i="1"/>
  <c r="BE111" i="1"/>
  <c r="BE84" i="1"/>
  <c r="BE88" i="1"/>
  <c r="BE82" i="1"/>
  <c r="BE95" i="1"/>
  <c r="BE94" i="1"/>
  <c r="BE93" i="1"/>
  <c r="BE89" i="1"/>
  <c r="BE99" i="1"/>
  <c r="BE85" i="1"/>
  <c r="FG85" i="1" s="1"/>
  <c r="BE97" i="1"/>
  <c r="BE87" i="1"/>
  <c r="BE102" i="1"/>
  <c r="BE101" i="1"/>
  <c r="BE92" i="1"/>
  <c r="BE91" i="1"/>
  <c r="BE90" i="1"/>
  <c r="BE83" i="1"/>
  <c r="FG83" i="1" s="1"/>
  <c r="BE96" i="1"/>
  <c r="FG96" i="1" s="1"/>
  <c r="BE100" i="1"/>
  <c r="BE98" i="1"/>
  <c r="FG98" i="1" s="1"/>
  <c r="BE386" i="1"/>
  <c r="FG387" i="1" s="1"/>
  <c r="BE86" i="1"/>
  <c r="AZ202" i="1"/>
  <c r="BO456" i="1"/>
  <c r="BO526" i="1" s="1"/>
  <c r="FH204" i="1"/>
  <c r="BP414" i="1"/>
  <c r="FR414" i="1" s="1"/>
  <c r="FM115" i="1"/>
  <c r="FH178" i="1"/>
  <c r="AZ387" i="1"/>
  <c r="Q448" i="1"/>
  <c r="Q518" i="1" s="1"/>
  <c r="FA196" i="1"/>
  <c r="FI335" i="1"/>
  <c r="EX465" i="1"/>
  <c r="EX535" i="1" s="1"/>
  <c r="FT213" i="1"/>
  <c r="CR458" i="1"/>
  <c r="CR528" i="1" s="1"/>
  <c r="FA210" i="1"/>
  <c r="Q462" i="1"/>
  <c r="Q532" i="1" s="1"/>
  <c r="FM409" i="1"/>
  <c r="BK192" i="1"/>
  <c r="FH413" i="1"/>
  <c r="FS193" i="1"/>
  <c r="EP445" i="1"/>
  <c r="BP182" i="1"/>
  <c r="FR182" i="1" s="1"/>
  <c r="FP413" i="1"/>
  <c r="BQ116" i="1"/>
  <c r="AU191" i="1"/>
  <c r="CM191" i="1"/>
  <c r="DJ191" i="1" s="1"/>
  <c r="CN191" i="1"/>
  <c r="DK191" i="1" s="1"/>
  <c r="CL191" i="1"/>
  <c r="DI191" i="1" s="1"/>
  <c r="GK191" i="1"/>
  <c r="CB191" i="1" s="1"/>
  <c r="CY191" i="1"/>
  <c r="DV191" i="1" s="1"/>
  <c r="CU191" i="1"/>
  <c r="DR191" i="1" s="1"/>
  <c r="CW191" i="1"/>
  <c r="DT191" i="1" s="1"/>
  <c r="CQ191" i="1"/>
  <c r="DN191" i="1" s="1"/>
  <c r="CK191" i="1"/>
  <c r="DH191" i="1" s="1"/>
  <c r="CS191" i="1"/>
  <c r="DP191" i="1" s="1"/>
  <c r="CR191" i="1"/>
  <c r="DO191" i="1" s="1"/>
  <c r="CX191" i="1"/>
  <c r="DU191" i="1" s="1"/>
  <c r="CP191" i="1"/>
  <c r="DM191" i="1" s="1"/>
  <c r="DC191" i="1"/>
  <c r="DZ191" i="1" s="1"/>
  <c r="DA191" i="1"/>
  <c r="DX191" i="1" s="1"/>
  <c r="CV191" i="1"/>
  <c r="DS191" i="1" s="1"/>
  <c r="CO191" i="1"/>
  <c r="DL191" i="1" s="1"/>
  <c r="DB191" i="1"/>
  <c r="DY191" i="1" s="1"/>
  <c r="CJ191" i="1"/>
  <c r="DG191" i="1" s="1"/>
  <c r="CZ191" i="1"/>
  <c r="DW191" i="1" s="1"/>
  <c r="CT191" i="1"/>
  <c r="DQ191" i="1" s="1"/>
  <c r="BS340" i="1"/>
  <c r="BW340" i="1" s="1"/>
  <c r="L279" i="45"/>
  <c r="F279" i="45"/>
  <c r="D356" i="45"/>
  <c r="D45" i="45"/>
  <c r="D123" i="45"/>
  <c r="H20" i="74"/>
  <c r="D20" i="74"/>
  <c r="E20" i="74" s="1"/>
  <c r="CI191" i="1"/>
  <c r="DF191" i="1" s="1"/>
  <c r="CI117" i="1"/>
  <c r="DF117" i="1" s="1"/>
  <c r="FQ391" i="1"/>
  <c r="BK190" i="1"/>
  <c r="AY425" i="1"/>
  <c r="FA425" i="1" s="1"/>
  <c r="FN212" i="1"/>
  <c r="DF463" i="1"/>
  <c r="DF533" i="1" s="1"/>
  <c r="FN211" i="1"/>
  <c r="BI389" i="1"/>
  <c r="FK389" i="1" s="1"/>
  <c r="BH120" i="1"/>
  <c r="BE135" i="1"/>
  <c r="FG136" i="1" s="1"/>
  <c r="FF208" i="1"/>
  <c r="BA460" i="1"/>
  <c r="BA530" i="1" s="1"/>
  <c r="AZ137" i="1"/>
  <c r="EN343" i="1"/>
  <c r="EJ343" i="1"/>
  <c r="EV343" i="1"/>
  <c r="ER343" i="1"/>
  <c r="EI343" i="1"/>
  <c r="EM343" i="1"/>
  <c r="EE343" i="1"/>
  <c r="ED343" i="1"/>
  <c r="CN194" i="1"/>
  <c r="CL194" i="1"/>
  <c r="AU194" i="1"/>
  <c r="CM194" i="1"/>
  <c r="GK194" i="1"/>
  <c r="CB194" i="1" s="1"/>
  <c r="CS194" i="1"/>
  <c r="CQ194" i="1"/>
  <c r="CX194" i="1"/>
  <c r="DC194" i="1"/>
  <c r="CZ194" i="1"/>
  <c r="CW194" i="1"/>
  <c r="CY194" i="1"/>
  <c r="CR194" i="1"/>
  <c r="CK194" i="1"/>
  <c r="DA194" i="1"/>
  <c r="DB194" i="1"/>
  <c r="CV194" i="1"/>
  <c r="CJ194" i="1"/>
  <c r="CT194" i="1"/>
  <c r="CU194" i="1"/>
  <c r="CP194" i="1"/>
  <c r="CO194" i="1"/>
  <c r="GK343" i="1"/>
  <c r="CB343" i="1" s="1"/>
  <c r="H23" i="74"/>
  <c r="D23" i="74"/>
  <c r="E23" i="74" s="1"/>
  <c r="EF343" i="1"/>
  <c r="F282" i="45"/>
  <c r="L282" i="45"/>
  <c r="AI282" i="45"/>
  <c r="D359" i="45"/>
  <c r="D48" i="45"/>
  <c r="D126" i="45"/>
  <c r="CI194" i="1"/>
  <c r="DF194" i="1" s="1"/>
  <c r="BN209" i="1"/>
  <c r="FP358" i="1"/>
  <c r="DV461" i="1"/>
  <c r="DV531" i="1" s="1"/>
  <c r="BP196" i="1"/>
  <c r="BI423" i="1"/>
  <c r="L458" i="1"/>
  <c r="AX132" i="1"/>
  <c r="DL464" i="1"/>
  <c r="FO138" i="1"/>
  <c r="FO361" i="1"/>
  <c r="DO464" i="1"/>
  <c r="DO534" i="1" s="1"/>
  <c r="CR463" i="1"/>
  <c r="CR533" i="1" s="1"/>
  <c r="FL211" i="1"/>
  <c r="BO446" i="1"/>
  <c r="BO516" i="1" s="1"/>
  <c r="FH194" i="1"/>
  <c r="FH343" i="1"/>
  <c r="BQ446" i="1"/>
  <c r="BQ516" i="1" s="1"/>
  <c r="FP117" i="1"/>
  <c r="BP134" i="1"/>
  <c r="FN183" i="1"/>
  <c r="BR107" i="1"/>
  <c r="FL191" i="1"/>
  <c r="FM109" i="1"/>
  <c r="FN406" i="1"/>
  <c r="CX469" i="1"/>
  <c r="CR519" i="1"/>
  <c r="BG213" i="1"/>
  <c r="FI214" i="1" s="1"/>
  <c r="P459" i="1"/>
  <c r="FA133" i="1"/>
  <c r="EX459" i="1"/>
  <c r="EX529" i="1" s="1"/>
  <c r="FT207" i="1"/>
  <c r="EA458" i="1"/>
  <c r="FQ206" i="1"/>
  <c r="CL103" i="1"/>
  <c r="DI103" i="1" s="1"/>
  <c r="AU103" i="1"/>
  <c r="CN103" i="1"/>
  <c r="DK103" i="1" s="1"/>
  <c r="F13" i="70"/>
  <c r="CM103" i="1"/>
  <c r="DJ103" i="1" s="1"/>
  <c r="GK103" i="1"/>
  <c r="CB103" i="1" s="1"/>
  <c r="CR103" i="1"/>
  <c r="DO103" i="1" s="1"/>
  <c r="DC103" i="1"/>
  <c r="DZ103" i="1" s="1"/>
  <c r="DA103" i="1"/>
  <c r="DX103" i="1" s="1"/>
  <c r="CQ103" i="1"/>
  <c r="DN103" i="1" s="1"/>
  <c r="CO103" i="1"/>
  <c r="DL103" i="1" s="1"/>
  <c r="CZ103" i="1"/>
  <c r="DW103" i="1" s="1"/>
  <c r="CU103" i="1"/>
  <c r="DR103" i="1" s="1"/>
  <c r="CV103" i="1"/>
  <c r="DS103" i="1" s="1"/>
  <c r="CT103" i="1"/>
  <c r="DQ103" i="1" s="1"/>
  <c r="CS103" i="1"/>
  <c r="DP103" i="1" s="1"/>
  <c r="DB103" i="1"/>
  <c r="DY103" i="1" s="1"/>
  <c r="CY103" i="1"/>
  <c r="DV103" i="1" s="1"/>
  <c r="CW103" i="1"/>
  <c r="DT103" i="1" s="1"/>
  <c r="CJ103" i="1"/>
  <c r="DG103" i="1" s="1"/>
  <c r="CP103" i="1"/>
  <c r="DM103" i="1" s="1"/>
  <c r="CX103" i="1"/>
  <c r="DU103" i="1" s="1"/>
  <c r="CK103" i="1"/>
  <c r="DH103" i="1" s="1"/>
  <c r="H6" i="74"/>
  <c r="D6" i="74"/>
  <c r="E6" i="74" s="1"/>
  <c r="BS326" i="1"/>
  <c r="BW326" i="1" s="1"/>
  <c r="AV399" i="1"/>
  <c r="AV392" i="1"/>
  <c r="AV396" i="1"/>
  <c r="AV406" i="1"/>
  <c r="AV412" i="1"/>
  <c r="AV395" i="1"/>
  <c r="AV411" i="1"/>
  <c r="AV419" i="1"/>
  <c r="AV418" i="1"/>
  <c r="AV416" i="1"/>
  <c r="AV420" i="1"/>
  <c r="AV407" i="1"/>
  <c r="AV405" i="1"/>
  <c r="AV398" i="1"/>
  <c r="AV394" i="1"/>
  <c r="AV390" i="1"/>
  <c r="AV421" i="1"/>
  <c r="AV400" i="1"/>
  <c r="AV415" i="1"/>
  <c r="AV409" i="1"/>
  <c r="AV426" i="1"/>
  <c r="AV417" i="1"/>
  <c r="AV422" i="1"/>
  <c r="AV423" i="1"/>
  <c r="AV388" i="1"/>
  <c r="AV414" i="1"/>
  <c r="AV427" i="1"/>
  <c r="AV397" i="1"/>
  <c r="AV393" i="1"/>
  <c r="AV404" i="1"/>
  <c r="AV410" i="1"/>
  <c r="AV403" i="1"/>
  <c r="AV402" i="1"/>
  <c r="AV387" i="1"/>
  <c r="AV401" i="1"/>
  <c r="AV424" i="1"/>
  <c r="AV425" i="1"/>
  <c r="AV408" i="1"/>
  <c r="AV391" i="1"/>
  <c r="AV413" i="1"/>
  <c r="AV389" i="1"/>
  <c r="AX387" i="1"/>
  <c r="CI103" i="1"/>
  <c r="DF103" i="1" s="1"/>
  <c r="EA103" i="1" s="1"/>
  <c r="EC103" i="1" s="1"/>
  <c r="EP466" i="1"/>
  <c r="EP536" i="1" s="1"/>
  <c r="FS214" i="1"/>
  <c r="BE112" i="1"/>
  <c r="FG112" i="1" s="1"/>
  <c r="DT346" i="1"/>
  <c r="DX346" i="1"/>
  <c r="DM346" i="1"/>
  <c r="DQ346" i="1"/>
  <c r="DP346" i="1"/>
  <c r="DH346" i="1"/>
  <c r="DO346" i="1"/>
  <c r="DL346" i="1"/>
  <c r="DU346" i="1"/>
  <c r="AU123" i="1"/>
  <c r="CL123" i="1"/>
  <c r="DI123" i="1" s="1"/>
  <c r="CM123" i="1"/>
  <c r="DJ123" i="1" s="1"/>
  <c r="CN123" i="1"/>
  <c r="DK123" i="1" s="1"/>
  <c r="GK123" i="1"/>
  <c r="CB123" i="1" s="1"/>
  <c r="CW123" i="1"/>
  <c r="DT123" i="1" s="1"/>
  <c r="CV123" i="1"/>
  <c r="DS123" i="1" s="1"/>
  <c r="CO123" i="1"/>
  <c r="CJ123" i="1"/>
  <c r="CS123" i="1"/>
  <c r="DP123" i="1" s="1"/>
  <c r="CX123" i="1"/>
  <c r="DU123" i="1" s="1"/>
  <c r="CU123" i="1"/>
  <c r="DR123" i="1" s="1"/>
  <c r="CT123" i="1"/>
  <c r="DQ123" i="1" s="1"/>
  <c r="CZ123" i="1"/>
  <c r="DW123" i="1" s="1"/>
  <c r="CK123" i="1"/>
  <c r="DB123" i="1"/>
  <c r="DY123" i="1" s="1"/>
  <c r="CR123" i="1"/>
  <c r="DO123" i="1" s="1"/>
  <c r="DA123" i="1"/>
  <c r="DX123" i="1" s="1"/>
  <c r="CP123" i="1"/>
  <c r="DM123" i="1" s="1"/>
  <c r="CQ123" i="1"/>
  <c r="DN123" i="1" s="1"/>
  <c r="CY123" i="1"/>
  <c r="DV123" i="1" s="1"/>
  <c r="DC123" i="1"/>
  <c r="DZ123" i="1" s="1"/>
  <c r="BS346" i="1"/>
  <c r="BW346" i="1" s="1"/>
  <c r="DJ346" i="1"/>
  <c r="DI346" i="1"/>
  <c r="CI123" i="1"/>
  <c r="DF407" i="1"/>
  <c r="CN407" i="1"/>
  <c r="CM407" i="1"/>
  <c r="CL407" i="1"/>
  <c r="AU407" i="1"/>
  <c r="GK407" i="1"/>
  <c r="CB407" i="1" s="1"/>
  <c r="O313" i="51" s="1"/>
  <c r="CO407" i="1"/>
  <c r="CZ407" i="1"/>
  <c r="CU407" i="1"/>
  <c r="CR407" i="1"/>
  <c r="CV407" i="1"/>
  <c r="CT407" i="1"/>
  <c r="CQ407" i="1"/>
  <c r="CK407" i="1"/>
  <c r="DB407" i="1"/>
  <c r="DC407" i="1"/>
  <c r="CW407" i="1"/>
  <c r="DA407" i="1"/>
  <c r="CY407" i="1"/>
  <c r="CP407" i="1"/>
  <c r="CJ407" i="1"/>
  <c r="CS407" i="1"/>
  <c r="CX407" i="1"/>
  <c r="BE131" i="1"/>
  <c r="BJ457" i="1"/>
  <c r="FG354" i="1"/>
  <c r="BH452" i="1"/>
  <c r="BH522" i="1" s="1"/>
  <c r="FG349" i="1"/>
  <c r="BJ452" i="1"/>
  <c r="BN195" i="1"/>
  <c r="FP196" i="1" s="1"/>
  <c r="FP344" i="1"/>
  <c r="DV447" i="1"/>
  <c r="DV517" i="1" s="1"/>
  <c r="FH426" i="1"/>
  <c r="FH118" i="1"/>
  <c r="BN444" i="1"/>
  <c r="BF146" i="1"/>
  <c r="FH309" i="1"/>
  <c r="FH321" i="1"/>
  <c r="FH313" i="1"/>
  <c r="FH314" i="1"/>
  <c r="FH315" i="1"/>
  <c r="FT408" i="1"/>
  <c r="BF119" i="1"/>
  <c r="AZ390" i="1"/>
  <c r="FB390" i="1" s="1"/>
  <c r="CX457" i="1"/>
  <c r="FM131" i="1"/>
  <c r="BF136" i="1"/>
  <c r="FQ118" i="1"/>
  <c r="BO146" i="1"/>
  <c r="DZ444" i="1"/>
  <c r="DZ514" i="1" s="1"/>
  <c r="FQ323" i="1"/>
  <c r="FQ306" i="1"/>
  <c r="FQ319" i="1"/>
  <c r="FQ315" i="1"/>
  <c r="FN198" i="1"/>
  <c r="DF450" i="1"/>
  <c r="BR125" i="1"/>
  <c r="FG414" i="1"/>
  <c r="FG353" i="1"/>
  <c r="BJ456" i="1"/>
  <c r="BI400" i="1"/>
  <c r="FK400" i="1" s="1"/>
  <c r="CI199" i="1"/>
  <c r="AX409" i="1"/>
  <c r="EZ409" i="1" s="1"/>
  <c r="CL409" i="1"/>
  <c r="DI409" i="1" s="1"/>
  <c r="AU409" i="1"/>
  <c r="CN409" i="1"/>
  <c r="DK409" i="1" s="1"/>
  <c r="CM409" i="1"/>
  <c r="DJ409" i="1" s="1"/>
  <c r="GK409" i="1"/>
  <c r="CB409" i="1" s="1"/>
  <c r="O315" i="51" s="1"/>
  <c r="DC409" i="1"/>
  <c r="DZ409" i="1" s="1"/>
  <c r="CU409" i="1"/>
  <c r="DR409" i="1" s="1"/>
  <c r="CJ409" i="1"/>
  <c r="DG409" i="1" s="1"/>
  <c r="CY409" i="1"/>
  <c r="DV409" i="1" s="1"/>
  <c r="DA409" i="1"/>
  <c r="DX409" i="1" s="1"/>
  <c r="CS409" i="1"/>
  <c r="DP409" i="1" s="1"/>
  <c r="CR409" i="1"/>
  <c r="DO409" i="1" s="1"/>
  <c r="CZ409" i="1"/>
  <c r="DW409" i="1" s="1"/>
  <c r="CW409" i="1"/>
  <c r="DT409" i="1" s="1"/>
  <c r="CP409" i="1"/>
  <c r="DM409" i="1" s="1"/>
  <c r="CT409" i="1"/>
  <c r="DQ409" i="1" s="1"/>
  <c r="CK409" i="1"/>
  <c r="DH409" i="1" s="1"/>
  <c r="CX409" i="1"/>
  <c r="DU409" i="1" s="1"/>
  <c r="CQ409" i="1"/>
  <c r="DN409" i="1" s="1"/>
  <c r="CV409" i="1"/>
  <c r="DS409" i="1" s="1"/>
  <c r="DB409" i="1"/>
  <c r="DY409" i="1" s="1"/>
  <c r="CO409" i="1"/>
  <c r="DL409" i="1" s="1"/>
  <c r="BP421" i="1"/>
  <c r="FO179" i="1"/>
  <c r="FJ418" i="1"/>
  <c r="AZ142" i="1"/>
  <c r="AY393" i="1"/>
  <c r="FA393" i="1" s="1"/>
  <c r="BF127" i="1"/>
  <c r="FH128" i="1" s="1"/>
  <c r="BP190" i="1"/>
  <c r="AZ468" i="1"/>
  <c r="FF142" i="1"/>
  <c r="EA332" i="1"/>
  <c r="EC332" i="1" s="1"/>
  <c r="FS366" i="1"/>
  <c r="ER469" i="1"/>
  <c r="CN212" i="1"/>
  <c r="DK212" i="1" s="1"/>
  <c r="CM212" i="1"/>
  <c r="DJ212" i="1" s="1"/>
  <c r="CL212" i="1"/>
  <c r="DI212" i="1" s="1"/>
  <c r="AU212" i="1"/>
  <c r="GK212" i="1"/>
  <c r="CB212" i="1" s="1"/>
  <c r="DB212" i="1"/>
  <c r="DY212" i="1" s="1"/>
  <c r="CY212" i="1"/>
  <c r="DV212" i="1" s="1"/>
  <c r="CK212" i="1"/>
  <c r="DH212" i="1" s="1"/>
  <c r="CO212" i="1"/>
  <c r="DL212" i="1" s="1"/>
  <c r="CP212" i="1"/>
  <c r="DM212" i="1" s="1"/>
  <c r="DC212" i="1"/>
  <c r="DZ212" i="1" s="1"/>
  <c r="DA212" i="1"/>
  <c r="DX212" i="1" s="1"/>
  <c r="CQ212" i="1"/>
  <c r="DN212" i="1" s="1"/>
  <c r="CV212" i="1"/>
  <c r="DS212" i="1" s="1"/>
  <c r="CS212" i="1"/>
  <c r="DP212" i="1" s="1"/>
  <c r="CW212" i="1"/>
  <c r="DT212" i="1" s="1"/>
  <c r="CJ212" i="1"/>
  <c r="DG212" i="1" s="1"/>
  <c r="CT212" i="1"/>
  <c r="DQ212" i="1" s="1"/>
  <c r="CR212" i="1"/>
  <c r="DO212" i="1" s="1"/>
  <c r="CX212" i="1"/>
  <c r="DU212" i="1" s="1"/>
  <c r="CU212" i="1"/>
  <c r="DR212" i="1" s="1"/>
  <c r="CZ212" i="1"/>
  <c r="DW212" i="1" s="1"/>
  <c r="BS361" i="1"/>
  <c r="BW361" i="1" s="1"/>
  <c r="F300" i="45"/>
  <c r="L300" i="45"/>
  <c r="AI300" i="45"/>
  <c r="D377" i="45"/>
  <c r="D144" i="45"/>
  <c r="D66" i="45"/>
  <c r="EA361" i="1"/>
  <c r="EH361" i="1" s="1"/>
  <c r="AX422" i="1"/>
  <c r="EZ422" i="1" s="1"/>
  <c r="FS212" i="1"/>
  <c r="EP464" i="1"/>
  <c r="EP534" i="1" s="1"/>
  <c r="FS362" i="1"/>
  <c r="ER464" i="1"/>
  <c r="FS361" i="1"/>
  <c r="BH115" i="1"/>
  <c r="FJ115" i="1" s="1"/>
  <c r="BP114" i="1"/>
  <c r="FR114" i="1" s="1"/>
  <c r="BF418" i="1"/>
  <c r="FH418" i="1" s="1"/>
  <c r="FA201" i="1"/>
  <c r="Q453" i="1"/>
  <c r="Q523" i="1" s="1"/>
  <c r="FT419" i="1"/>
  <c r="BQ142" i="1"/>
  <c r="BP393" i="1"/>
  <c r="FR393" i="1" s="1"/>
  <c r="BH190" i="1"/>
  <c r="FJ190" i="1" s="1"/>
  <c r="FG211" i="1"/>
  <c r="BH463" i="1"/>
  <c r="BH533" i="1" s="1"/>
  <c r="AY426" i="1"/>
  <c r="FT426" i="1"/>
  <c r="DS466" i="1"/>
  <c r="FP140" i="1"/>
  <c r="DV466" i="1"/>
  <c r="DV536" i="1" s="1"/>
  <c r="FP363" i="1"/>
  <c r="BO143" i="1"/>
  <c r="FQ366" i="1"/>
  <c r="AZ416" i="1"/>
  <c r="Z458" i="1"/>
  <c r="FB355" i="1"/>
  <c r="FF402" i="1"/>
  <c r="AZ444" i="1"/>
  <c r="BD146" i="1"/>
  <c r="FF324" i="1"/>
  <c r="FF321" i="1"/>
  <c r="FF307" i="1"/>
  <c r="BP124" i="1"/>
  <c r="EK520" i="1"/>
  <c r="BH143" i="1"/>
  <c r="CI106" i="1"/>
  <c r="DF106" i="1" s="1"/>
  <c r="BP185" i="1"/>
  <c r="BP103" i="1"/>
  <c r="FR103" i="1" s="1"/>
  <c r="DH507" i="1"/>
  <c r="AY409" i="1"/>
  <c r="S451" i="1"/>
  <c r="FA348" i="1"/>
  <c r="BI398" i="1"/>
  <c r="FK398" i="1" s="1"/>
  <c r="BO420" i="1"/>
  <c r="BJ204" i="1"/>
  <c r="BJ169" i="1"/>
  <c r="BJ171" i="1"/>
  <c r="BJ175" i="1"/>
  <c r="BJ157" i="1"/>
  <c r="BJ159" i="1"/>
  <c r="BJ161" i="1"/>
  <c r="BJ163" i="1"/>
  <c r="BJ165" i="1"/>
  <c r="BJ174" i="1"/>
  <c r="BJ173" i="1"/>
  <c r="BJ166" i="1"/>
  <c r="BJ168" i="1"/>
  <c r="BJ170" i="1"/>
  <c r="FL170" i="1" s="1"/>
  <c r="BJ158" i="1"/>
  <c r="FL158" i="1" s="1"/>
  <c r="BJ160" i="1"/>
  <c r="FL160" i="1" s="1"/>
  <c r="BJ162" i="1"/>
  <c r="FL162" i="1" s="1"/>
  <c r="BJ164" i="1"/>
  <c r="FL164" i="1" s="1"/>
  <c r="BJ172" i="1"/>
  <c r="FL172" i="1" s="1"/>
  <c r="BJ176" i="1"/>
  <c r="FL176" i="1" s="1"/>
  <c r="BJ156" i="1"/>
  <c r="BJ167" i="1"/>
  <c r="FL167" i="1" s="1"/>
  <c r="BH450" i="1"/>
  <c r="BH520" i="1" s="1"/>
  <c r="FP143" i="1"/>
  <c r="CX449" i="1"/>
  <c r="FM123" i="1"/>
  <c r="FL139" i="1"/>
  <c r="CQ465" i="1"/>
  <c r="BR132" i="1"/>
  <c r="BO415" i="1"/>
  <c r="BN212" i="1"/>
  <c r="FI104" i="1"/>
  <c r="BF387" i="1"/>
  <c r="FH388" i="1" s="1"/>
  <c r="BE119" i="1"/>
  <c r="FH202" i="1"/>
  <c r="BO454" i="1"/>
  <c r="BO524" i="1" s="1"/>
  <c r="BH451" i="1"/>
  <c r="BH521" i="1" s="1"/>
  <c r="BF392" i="1"/>
  <c r="FP125" i="1"/>
  <c r="DS451" i="1"/>
  <c r="BP409" i="1"/>
  <c r="FR409" i="1" s="1"/>
  <c r="BI414" i="1"/>
  <c r="AZ391" i="1"/>
  <c r="FB391" i="1" s="1"/>
  <c r="FS425" i="1"/>
  <c r="ER467" i="1"/>
  <c r="FS364" i="1"/>
  <c r="BG201" i="1"/>
  <c r="BX453" i="1"/>
  <c r="BX523" i="1" s="1"/>
  <c r="FI350" i="1"/>
  <c r="BK394" i="1"/>
  <c r="AZ127" i="1"/>
  <c r="BG181" i="1"/>
  <c r="FI181" i="1" s="1"/>
  <c r="BG184" i="1"/>
  <c r="FI184" i="1" s="1"/>
  <c r="BK187" i="1"/>
  <c r="FM187" i="1" s="1"/>
  <c r="L455" i="1"/>
  <c r="EZ352" i="1"/>
  <c r="AX371" i="1"/>
  <c r="L507" i="1" s="1"/>
  <c r="DF413" i="1"/>
  <c r="AX413" i="1"/>
  <c r="Z221" i="1"/>
  <c r="AX203" i="1"/>
  <c r="FI399" i="1"/>
  <c r="FI398" i="1"/>
  <c r="FI337" i="1"/>
  <c r="FO351" i="1"/>
  <c r="FO350" i="1"/>
  <c r="DO453" i="1"/>
  <c r="DO523" i="1" s="1"/>
  <c r="BO425" i="1"/>
  <c r="EC537" i="1"/>
  <c r="AY398" i="1"/>
  <c r="FA337" i="1"/>
  <c r="AU389" i="1"/>
  <c r="CL389" i="1"/>
  <c r="GK389" i="1"/>
  <c r="CB389" i="1" s="1"/>
  <c r="O295" i="51" s="1"/>
  <c r="CM389" i="1"/>
  <c r="CN389" i="1"/>
  <c r="CT389" i="1"/>
  <c r="DB389" i="1"/>
  <c r="CO389" i="1"/>
  <c r="CP389" i="1"/>
  <c r="CS389" i="1"/>
  <c r="CY389" i="1"/>
  <c r="CX389" i="1"/>
  <c r="CZ389" i="1"/>
  <c r="CQ389" i="1"/>
  <c r="CJ389" i="1"/>
  <c r="DA389" i="1"/>
  <c r="CU389" i="1"/>
  <c r="CV389" i="1"/>
  <c r="DC389" i="1"/>
  <c r="CW389" i="1"/>
  <c r="CR389" i="1"/>
  <c r="CK389" i="1"/>
  <c r="AX389" i="1"/>
  <c r="FS179" i="1"/>
  <c r="FT189" i="1"/>
  <c r="FF179" i="1"/>
  <c r="FI426" i="1"/>
  <c r="BF393" i="1"/>
  <c r="FH393" i="1" s="1"/>
  <c r="BD424" i="1"/>
  <c r="FF424" i="1" s="1"/>
  <c r="L448" i="1"/>
  <c r="L518" i="1" s="1"/>
  <c r="AX406" i="1"/>
  <c r="CL406" i="1"/>
  <c r="DI406" i="1" s="1"/>
  <c r="AU406" i="1"/>
  <c r="CM406" i="1"/>
  <c r="DJ406" i="1" s="1"/>
  <c r="CN406" i="1"/>
  <c r="DK406" i="1" s="1"/>
  <c r="GK406" i="1"/>
  <c r="CB406" i="1" s="1"/>
  <c r="O312" i="51" s="1"/>
  <c r="CR406" i="1"/>
  <c r="DO406" i="1" s="1"/>
  <c r="CW406" i="1"/>
  <c r="DT406" i="1" s="1"/>
  <c r="CS406" i="1"/>
  <c r="DP406" i="1" s="1"/>
  <c r="CJ406" i="1"/>
  <c r="DG406" i="1" s="1"/>
  <c r="DA406" i="1"/>
  <c r="DX406" i="1" s="1"/>
  <c r="CU406" i="1"/>
  <c r="DR406" i="1" s="1"/>
  <c r="CV406" i="1"/>
  <c r="DS406" i="1" s="1"/>
  <c r="CQ406" i="1"/>
  <c r="DN406" i="1" s="1"/>
  <c r="CY406" i="1"/>
  <c r="DV406" i="1" s="1"/>
  <c r="CK406" i="1"/>
  <c r="DH406" i="1" s="1"/>
  <c r="CO406" i="1"/>
  <c r="DL406" i="1" s="1"/>
  <c r="CT406" i="1"/>
  <c r="DQ406" i="1" s="1"/>
  <c r="CX406" i="1"/>
  <c r="DU406" i="1" s="1"/>
  <c r="DC406" i="1"/>
  <c r="DZ406" i="1" s="1"/>
  <c r="DB406" i="1"/>
  <c r="DY406" i="1" s="1"/>
  <c r="CZ406" i="1"/>
  <c r="DW406" i="1" s="1"/>
  <c r="CP406" i="1"/>
  <c r="DM406" i="1" s="1"/>
  <c r="BD407" i="1"/>
  <c r="FF407" i="1" s="1"/>
  <c r="L465" i="1"/>
  <c r="EZ362" i="1"/>
  <c r="AX213" i="1"/>
  <c r="DF459" i="1"/>
  <c r="DF529" i="1" s="1"/>
  <c r="FN207" i="1"/>
  <c r="BI416" i="1"/>
  <c r="FK417" i="1" s="1"/>
  <c r="BH131" i="1"/>
  <c r="BD121" i="1"/>
  <c r="FH184" i="1"/>
  <c r="AY400" i="1"/>
  <c r="FA401" i="1" s="1"/>
  <c r="FQ179" i="1"/>
  <c r="DM446" i="1"/>
  <c r="DM516" i="1" s="1"/>
  <c r="FO194" i="1"/>
  <c r="BG208" i="1"/>
  <c r="DQ363" i="1"/>
  <c r="DX363" i="1"/>
  <c r="DH363" i="1"/>
  <c r="DO363" i="1"/>
  <c r="DS363" i="1"/>
  <c r="DR363" i="1"/>
  <c r="DV363" i="1"/>
  <c r="DZ363" i="1"/>
  <c r="DN363" i="1"/>
  <c r="CM140" i="1"/>
  <c r="DJ140" i="1" s="1"/>
  <c r="CL140" i="1"/>
  <c r="DI140" i="1" s="1"/>
  <c r="AU140" i="1"/>
  <c r="CN140" i="1"/>
  <c r="DK140" i="1" s="1"/>
  <c r="GK140" i="1"/>
  <c r="CB140" i="1" s="1"/>
  <c r="CU140" i="1"/>
  <c r="DR140" i="1" s="1"/>
  <c r="CY140" i="1"/>
  <c r="DV140" i="1" s="1"/>
  <c r="CP140" i="1"/>
  <c r="DM140" i="1" s="1"/>
  <c r="CQ140" i="1"/>
  <c r="DN140" i="1" s="1"/>
  <c r="DA140" i="1"/>
  <c r="DX140" i="1" s="1"/>
  <c r="CX140" i="1"/>
  <c r="DU140" i="1" s="1"/>
  <c r="CK140" i="1"/>
  <c r="DH140" i="1" s="1"/>
  <c r="CJ140" i="1"/>
  <c r="DG140" i="1" s="1"/>
  <c r="CR140" i="1"/>
  <c r="DO140" i="1" s="1"/>
  <c r="CZ140" i="1"/>
  <c r="DW140" i="1" s="1"/>
  <c r="DC140" i="1"/>
  <c r="DZ140" i="1" s="1"/>
  <c r="CV140" i="1"/>
  <c r="DS140" i="1" s="1"/>
  <c r="CW140" i="1"/>
  <c r="DT140" i="1" s="1"/>
  <c r="CT140" i="1"/>
  <c r="DQ140" i="1" s="1"/>
  <c r="DB140" i="1"/>
  <c r="DY140" i="1" s="1"/>
  <c r="CO140" i="1"/>
  <c r="DL140" i="1" s="1"/>
  <c r="CS140" i="1"/>
  <c r="DP140" i="1" s="1"/>
  <c r="BS363" i="1"/>
  <c r="BW363" i="1" s="1"/>
  <c r="H43" i="74"/>
  <c r="D43" i="74"/>
  <c r="E43" i="74" s="1"/>
  <c r="F302" i="45"/>
  <c r="L302" i="45"/>
  <c r="D68" i="45"/>
  <c r="D379" i="45"/>
  <c r="D146" i="45"/>
  <c r="L146" i="45" s="1"/>
  <c r="AX424" i="1"/>
  <c r="EZ424" i="1" s="1"/>
  <c r="BF115" i="1"/>
  <c r="DM463" i="1"/>
  <c r="DM533" i="1" s="1"/>
  <c r="FO211" i="1"/>
  <c r="BO468" i="1"/>
  <c r="FH216" i="1"/>
  <c r="AZ183" i="1"/>
  <c r="Q449" i="1"/>
  <c r="Q519" i="1" s="1"/>
  <c r="FA197" i="1"/>
  <c r="FA346" i="1"/>
  <c r="S449" i="1"/>
  <c r="BK395" i="1"/>
  <c r="FM395" i="1" s="1"/>
  <c r="FH205" i="1"/>
  <c r="BO457" i="1"/>
  <c r="BO527" i="1" s="1"/>
  <c r="FB361" i="1"/>
  <c r="Z464" i="1"/>
  <c r="FN178" i="1"/>
  <c r="DE469" i="1"/>
  <c r="BH213" i="1"/>
  <c r="FS417" i="1"/>
  <c r="BP206" i="1"/>
  <c r="EK528" i="1"/>
  <c r="BD103" i="1"/>
  <c r="FF103" i="1" s="1"/>
  <c r="FF326" i="1"/>
  <c r="AX307" i="1"/>
  <c r="AX324" i="1"/>
  <c r="AX325" i="1"/>
  <c r="AX312" i="1"/>
  <c r="AX322" i="1"/>
  <c r="AX321" i="1"/>
  <c r="AX309" i="1"/>
  <c r="AX316" i="1"/>
  <c r="AX320" i="1"/>
  <c r="AX310" i="1"/>
  <c r="AX308" i="1"/>
  <c r="EZ308" i="1" s="1"/>
  <c r="FW308" i="1" s="1"/>
  <c r="AX305" i="1"/>
  <c r="AX315" i="1"/>
  <c r="AX317" i="1"/>
  <c r="EZ317" i="1" s="1"/>
  <c r="FW317" i="1" s="1"/>
  <c r="AX311" i="1"/>
  <c r="AX319" i="1"/>
  <c r="AX314" i="1"/>
  <c r="AX306" i="1"/>
  <c r="EZ306" i="1" s="1"/>
  <c r="FW306" i="1" s="1"/>
  <c r="FX306" i="1" s="1"/>
  <c r="AX318" i="1"/>
  <c r="AX313" i="1"/>
  <c r="EZ313" i="1" s="1"/>
  <c r="FW313" i="1" s="1"/>
  <c r="AX323" i="1"/>
  <c r="EZ323" i="1" s="1"/>
  <c r="FW323" i="1" s="1"/>
  <c r="CM402" i="1"/>
  <c r="DJ402" i="1" s="1"/>
  <c r="CN402" i="1"/>
  <c r="DK402" i="1" s="1"/>
  <c r="H14" i="70"/>
  <c r="AU402" i="1"/>
  <c r="CL402" i="1"/>
  <c r="DI402" i="1" s="1"/>
  <c r="GK402" i="1"/>
  <c r="CB402" i="1" s="1"/>
  <c r="O308" i="51" s="1"/>
  <c r="CQ402" i="1"/>
  <c r="DN402" i="1" s="1"/>
  <c r="CZ402" i="1"/>
  <c r="DW402" i="1" s="1"/>
  <c r="CO402" i="1"/>
  <c r="DL402" i="1" s="1"/>
  <c r="CY402" i="1"/>
  <c r="DV402" i="1" s="1"/>
  <c r="CR402" i="1"/>
  <c r="DO402" i="1" s="1"/>
  <c r="CW402" i="1"/>
  <c r="DT402" i="1" s="1"/>
  <c r="CP402" i="1"/>
  <c r="DM402" i="1" s="1"/>
  <c r="CU402" i="1"/>
  <c r="DR402" i="1" s="1"/>
  <c r="DB402" i="1"/>
  <c r="DY402" i="1" s="1"/>
  <c r="DC402" i="1"/>
  <c r="DZ402" i="1" s="1"/>
  <c r="CT402" i="1"/>
  <c r="DQ402" i="1" s="1"/>
  <c r="CX402" i="1"/>
  <c r="DU402" i="1" s="1"/>
  <c r="CJ402" i="1"/>
  <c r="DG402" i="1" s="1"/>
  <c r="DA402" i="1"/>
  <c r="DX402" i="1" s="1"/>
  <c r="CK402" i="1"/>
  <c r="DH402" i="1" s="1"/>
  <c r="CS402" i="1"/>
  <c r="DP402" i="1" s="1"/>
  <c r="CV402" i="1"/>
  <c r="DS402" i="1" s="1"/>
  <c r="CI118" i="1"/>
  <c r="AZ403" i="1"/>
  <c r="FB403" i="1" s="1"/>
  <c r="AZ182" i="1"/>
  <c r="FB182" i="1" s="1"/>
  <c r="BJ455" i="1"/>
  <c r="BE371" i="1"/>
  <c r="FG352" i="1"/>
  <c r="CK452" i="1"/>
  <c r="FK200" i="1"/>
  <c r="FF199" i="1"/>
  <c r="BA451" i="1"/>
  <c r="BA521" i="1" s="1"/>
  <c r="CI114" i="1"/>
  <c r="DF114" i="1" s="1"/>
  <c r="CI188" i="1"/>
  <c r="DF188" i="1" s="1"/>
  <c r="BI394" i="1"/>
  <c r="AZ420" i="1"/>
  <c r="FB420" i="1" s="1"/>
  <c r="BO103" i="1"/>
  <c r="BN97" i="1"/>
  <c r="BN96" i="1"/>
  <c r="BN89" i="1"/>
  <c r="BN102" i="1"/>
  <c r="BN85" i="1"/>
  <c r="BN83" i="1"/>
  <c r="BN87" i="1"/>
  <c r="BN99" i="1"/>
  <c r="BN90" i="1"/>
  <c r="FP90" i="1" s="1"/>
  <c r="BN101" i="1"/>
  <c r="BN93" i="1"/>
  <c r="BN98" i="1"/>
  <c r="BN95" i="1"/>
  <c r="BN92" i="1"/>
  <c r="BN94" i="1"/>
  <c r="FP94" i="1" s="1"/>
  <c r="BN86" i="1"/>
  <c r="BN88" i="1"/>
  <c r="FP88" i="1" s="1"/>
  <c r="BN91" i="1"/>
  <c r="BN386" i="1"/>
  <c r="FP387" i="1" s="1"/>
  <c r="BN82" i="1"/>
  <c r="BN100" i="1"/>
  <c r="BN84" i="1"/>
  <c r="FP84" i="1" s="1"/>
  <c r="FP320" i="1"/>
  <c r="FP309" i="1"/>
  <c r="FP321" i="1"/>
  <c r="FP313" i="1"/>
  <c r="BI124" i="1"/>
  <c r="AZ130" i="1"/>
  <c r="Q469" i="1"/>
  <c r="Q539" i="1" s="1"/>
  <c r="AY222" i="1"/>
  <c r="FA217" i="1"/>
  <c r="AY223" i="1"/>
  <c r="BR143" i="1"/>
  <c r="FT144" i="1" s="1"/>
  <c r="BN213" i="1"/>
  <c r="FP362" i="1"/>
  <c r="BG207" i="1"/>
  <c r="FH206" i="1"/>
  <c r="BO458" i="1"/>
  <c r="BO528" i="1" s="1"/>
  <c r="FQ195" i="1"/>
  <c r="EA447" i="1"/>
  <c r="FI402" i="1"/>
  <c r="BG106" i="1"/>
  <c r="FI106" i="1" s="1"/>
  <c r="BG92" i="1"/>
  <c r="BG91" i="1"/>
  <c r="BG96" i="1"/>
  <c r="BG98" i="1"/>
  <c r="BG386" i="1"/>
  <c r="FI387" i="1" s="1"/>
  <c r="BG86" i="1"/>
  <c r="BG99" i="1"/>
  <c r="BG95" i="1"/>
  <c r="BG85" i="1"/>
  <c r="BG87" i="1"/>
  <c r="FI87" i="1" s="1"/>
  <c r="BG84" i="1"/>
  <c r="BG82" i="1"/>
  <c r="BG102" i="1"/>
  <c r="BG94" i="1"/>
  <c r="BG90" i="1"/>
  <c r="BG88" i="1"/>
  <c r="FI88" i="1" s="1"/>
  <c r="BG83" i="1"/>
  <c r="BG97" i="1"/>
  <c r="BG93" i="1"/>
  <c r="FI93" i="1" s="1"/>
  <c r="BG89" i="1"/>
  <c r="FI89" i="1" s="1"/>
  <c r="BG100" i="1"/>
  <c r="FI100" i="1" s="1"/>
  <c r="BG101" i="1"/>
  <c r="FI323" i="1"/>
  <c r="FI315" i="1"/>
  <c r="FK199" i="1"/>
  <c r="BK203" i="1"/>
  <c r="BK413" i="1"/>
  <c r="FM413" i="1" s="1"/>
  <c r="CE522" i="1"/>
  <c r="BD412" i="1"/>
  <c r="FF412" i="1" s="1"/>
  <c r="FI338" i="1"/>
  <c r="BR110" i="1"/>
  <c r="FT110" i="1" s="1"/>
  <c r="BH211" i="1"/>
  <c r="BF401" i="1"/>
  <c r="FH401" i="1" s="1"/>
  <c r="BF135" i="1"/>
  <c r="BN134" i="1"/>
  <c r="BF105" i="1"/>
  <c r="FH106" i="1" s="1"/>
  <c r="FF209" i="1"/>
  <c r="BA461" i="1"/>
  <c r="FF358" i="1"/>
  <c r="FJ406" i="1"/>
  <c r="BH123" i="1"/>
  <c r="FG423" i="1"/>
  <c r="CI111" i="1"/>
  <c r="CI185" i="1"/>
  <c r="BP207" i="1"/>
  <c r="DL458" i="1"/>
  <c r="BD107" i="1"/>
  <c r="FF107" i="1" s="1"/>
  <c r="BF137" i="1"/>
  <c r="EX446" i="1"/>
  <c r="EX516" i="1" s="1"/>
  <c r="FT194" i="1"/>
  <c r="BO419" i="1"/>
  <c r="FQ419" i="1" s="1"/>
  <c r="EC531" i="1"/>
  <c r="FJ398" i="1"/>
  <c r="FJ389" i="1"/>
  <c r="AY391" i="1"/>
  <c r="FA392" i="1" s="1"/>
  <c r="FQ194" i="1"/>
  <c r="EA446" i="1"/>
  <c r="BF140" i="1"/>
  <c r="FH141" i="1" s="1"/>
  <c r="BG143" i="1"/>
  <c r="BR106" i="1"/>
  <c r="BK416" i="1"/>
  <c r="FM416" i="1" s="1"/>
  <c r="BJ205" i="1"/>
  <c r="DX359" i="1"/>
  <c r="DQ359" i="1"/>
  <c r="DV359" i="1"/>
  <c r="DT359" i="1"/>
  <c r="DG359" i="1"/>
  <c r="DL359" i="1"/>
  <c r="DR359" i="1"/>
  <c r="DH359" i="1"/>
  <c r="AU210" i="1"/>
  <c r="CN210" i="1"/>
  <c r="DK210" i="1" s="1"/>
  <c r="CL210" i="1"/>
  <c r="DI210" i="1" s="1"/>
  <c r="CM210" i="1"/>
  <c r="DJ210" i="1" s="1"/>
  <c r="GK210" i="1"/>
  <c r="CB210" i="1" s="1"/>
  <c r="DA210" i="1"/>
  <c r="DX210" i="1" s="1"/>
  <c r="CZ210" i="1"/>
  <c r="DW210" i="1" s="1"/>
  <c r="DC210" i="1"/>
  <c r="DZ210" i="1" s="1"/>
  <c r="CQ210" i="1"/>
  <c r="DN210" i="1" s="1"/>
  <c r="CT210" i="1"/>
  <c r="DQ210" i="1" s="1"/>
  <c r="DB210" i="1"/>
  <c r="DY210" i="1" s="1"/>
  <c r="CR210" i="1"/>
  <c r="DO210" i="1" s="1"/>
  <c r="CO210" i="1"/>
  <c r="DL210" i="1" s="1"/>
  <c r="CU210" i="1"/>
  <c r="DR210" i="1" s="1"/>
  <c r="CS210" i="1"/>
  <c r="DP210" i="1" s="1"/>
  <c r="CW210" i="1"/>
  <c r="DT210" i="1" s="1"/>
  <c r="CP210" i="1"/>
  <c r="DM210" i="1" s="1"/>
  <c r="CV210" i="1"/>
  <c r="DS210" i="1" s="1"/>
  <c r="CX210" i="1"/>
  <c r="DU210" i="1" s="1"/>
  <c r="CK210" i="1"/>
  <c r="DH210" i="1" s="1"/>
  <c r="CY210" i="1"/>
  <c r="DV210" i="1" s="1"/>
  <c r="CJ210" i="1"/>
  <c r="DG210" i="1" s="1"/>
  <c r="GK359" i="1"/>
  <c r="CB359" i="1" s="1"/>
  <c r="DI359" i="1"/>
  <c r="DJ359" i="1"/>
  <c r="F298" i="45"/>
  <c r="L298" i="45"/>
  <c r="D375" i="45"/>
  <c r="D142" i="45"/>
  <c r="D64" i="45"/>
  <c r="CI210" i="1"/>
  <c r="DF211" i="1" s="1"/>
  <c r="AX420" i="1"/>
  <c r="EZ420" i="1" s="1"/>
  <c r="AU420" i="1"/>
  <c r="CL420" i="1"/>
  <c r="DI420" i="1" s="1"/>
  <c r="CM420" i="1"/>
  <c r="DJ420" i="1" s="1"/>
  <c r="CN420" i="1"/>
  <c r="DK420" i="1" s="1"/>
  <c r="GK420" i="1"/>
  <c r="CB420" i="1" s="1"/>
  <c r="O326" i="51" s="1"/>
  <c r="CQ420" i="1"/>
  <c r="DN420" i="1" s="1"/>
  <c r="CZ420" i="1"/>
  <c r="DW420" i="1" s="1"/>
  <c r="CK420" i="1"/>
  <c r="DH420" i="1" s="1"/>
  <c r="CR420" i="1"/>
  <c r="DO420" i="1" s="1"/>
  <c r="CJ420" i="1"/>
  <c r="DG420" i="1" s="1"/>
  <c r="DA420" i="1"/>
  <c r="DX420" i="1" s="1"/>
  <c r="CT420" i="1"/>
  <c r="DQ420" i="1" s="1"/>
  <c r="CU420" i="1"/>
  <c r="DR420" i="1" s="1"/>
  <c r="DB420" i="1"/>
  <c r="DY420" i="1" s="1"/>
  <c r="DC420" i="1"/>
  <c r="DZ420" i="1" s="1"/>
  <c r="CV420" i="1"/>
  <c r="DS420" i="1" s="1"/>
  <c r="CO420" i="1"/>
  <c r="DL420" i="1" s="1"/>
  <c r="CP420" i="1"/>
  <c r="DM420" i="1" s="1"/>
  <c r="CX420" i="1"/>
  <c r="DU420" i="1" s="1"/>
  <c r="CS420" i="1"/>
  <c r="DP420" i="1" s="1"/>
  <c r="CY420" i="1"/>
  <c r="DV420" i="1" s="1"/>
  <c r="CW420" i="1"/>
  <c r="DT420" i="1" s="1"/>
  <c r="FN118" i="1"/>
  <c r="DE444" i="1"/>
  <c r="FN402" i="1"/>
  <c r="DH514" i="1"/>
  <c r="BK182" i="1"/>
  <c r="FM182" i="1" s="1"/>
  <c r="AX335" i="1"/>
  <c r="EZ335" i="1" s="1"/>
  <c r="DF396" i="1"/>
  <c r="BP217" i="1"/>
  <c r="FR218" i="1" s="1"/>
  <c r="DL449" i="1"/>
  <c r="FO123" i="1"/>
  <c r="FJ395" i="1"/>
  <c r="AX354" i="1"/>
  <c r="AX131" i="1"/>
  <c r="I457" i="1" s="1"/>
  <c r="CM415" i="1"/>
  <c r="DJ415" i="1" s="1"/>
  <c r="AU415" i="1"/>
  <c r="CN415" i="1"/>
  <c r="DK415" i="1" s="1"/>
  <c r="CL415" i="1"/>
  <c r="DI415" i="1" s="1"/>
  <c r="GK415" i="1"/>
  <c r="CB415" i="1" s="1"/>
  <c r="O321" i="51" s="1"/>
  <c r="DA415" i="1"/>
  <c r="DX415" i="1" s="1"/>
  <c r="CY415" i="1"/>
  <c r="DV415" i="1" s="1"/>
  <c r="CP415" i="1"/>
  <c r="DM415" i="1" s="1"/>
  <c r="CO415" i="1"/>
  <c r="DL415" i="1" s="1"/>
  <c r="CZ415" i="1"/>
  <c r="DW415" i="1" s="1"/>
  <c r="CU415" i="1"/>
  <c r="DR415" i="1" s="1"/>
  <c r="CR415" i="1"/>
  <c r="DO415" i="1" s="1"/>
  <c r="CJ415" i="1"/>
  <c r="DG415" i="1" s="1"/>
  <c r="CT415" i="1"/>
  <c r="DQ415" i="1" s="1"/>
  <c r="CS415" i="1"/>
  <c r="DP415" i="1" s="1"/>
  <c r="CX415" i="1"/>
  <c r="DU415" i="1" s="1"/>
  <c r="CW415" i="1"/>
  <c r="DT415" i="1" s="1"/>
  <c r="DB415" i="1"/>
  <c r="DY415" i="1" s="1"/>
  <c r="DC415" i="1"/>
  <c r="DZ415" i="1" s="1"/>
  <c r="CV415" i="1"/>
  <c r="DS415" i="1" s="1"/>
  <c r="CQ415" i="1"/>
  <c r="DN415" i="1" s="1"/>
  <c r="CK415" i="1"/>
  <c r="DH415" i="1" s="1"/>
  <c r="BP422" i="1"/>
  <c r="FR422" i="1" s="1"/>
  <c r="FJ388" i="1"/>
  <c r="BE178" i="1"/>
  <c r="FG178" i="1" s="1"/>
  <c r="BE174" i="1"/>
  <c r="BE157" i="1"/>
  <c r="BE168" i="1"/>
  <c r="BE158" i="1"/>
  <c r="FG158" i="1" s="1"/>
  <c r="BE162" i="1"/>
  <c r="BE160" i="1"/>
  <c r="BE169" i="1"/>
  <c r="FG169" i="1" s="1"/>
  <c r="BE175" i="1"/>
  <c r="BE176" i="1"/>
  <c r="FG177" i="1" s="1"/>
  <c r="BE172" i="1"/>
  <c r="BE164" i="1"/>
  <c r="BE156" i="1"/>
  <c r="BE173" i="1"/>
  <c r="BE170" i="1"/>
  <c r="BE171" i="1"/>
  <c r="BE165" i="1"/>
  <c r="BE163" i="1"/>
  <c r="FG163" i="1" s="1"/>
  <c r="BE161" i="1"/>
  <c r="FG161" i="1" s="1"/>
  <c r="BE166" i="1"/>
  <c r="BE159" i="1"/>
  <c r="FG159" i="1" s="1"/>
  <c r="BE167" i="1"/>
  <c r="FG167" i="1" s="1"/>
  <c r="FG311" i="1"/>
  <c r="FG312" i="1"/>
  <c r="FG321" i="1"/>
  <c r="FG316" i="1"/>
  <c r="AY408" i="1"/>
  <c r="FA408" i="1" s="1"/>
  <c r="AZ203" i="1"/>
  <c r="AZ129" i="1"/>
  <c r="BG108" i="1"/>
  <c r="FI108" i="1" s="1"/>
  <c r="FI331" i="1"/>
  <c r="BI413" i="1"/>
  <c r="FK413" i="1" s="1"/>
  <c r="BI221" i="1"/>
  <c r="CK507" i="1" s="1"/>
  <c r="CK524" i="1" s="1"/>
  <c r="FK203" i="1"/>
  <c r="CK455" i="1"/>
  <c r="CK525" i="1" s="1"/>
  <c r="BF414" i="1"/>
  <c r="FH414" i="1" s="1"/>
  <c r="FJ392" i="1"/>
  <c r="BR128" i="1"/>
  <c r="BK189" i="1"/>
  <c r="FM189" i="1" s="1"/>
  <c r="BF104" i="1"/>
  <c r="FH104" i="1" s="1"/>
  <c r="AY406" i="1"/>
  <c r="FA406" i="1" s="1"/>
  <c r="FA122" i="1"/>
  <c r="AY423" i="1"/>
  <c r="FA423" i="1" s="1"/>
  <c r="FM133" i="1"/>
  <c r="CX459" i="1"/>
  <c r="FL416" i="1"/>
  <c r="BX527" i="1"/>
  <c r="BR136" i="1"/>
  <c r="CX444" i="1"/>
  <c r="BN182" i="1"/>
  <c r="BG199" i="1"/>
  <c r="BQ119" i="1"/>
  <c r="FS342" i="1"/>
  <c r="ER445" i="1"/>
  <c r="CX456" i="1"/>
  <c r="DA526" i="1"/>
  <c r="FS400" i="1"/>
  <c r="AZ191" i="1"/>
  <c r="FB191" i="1" s="1"/>
  <c r="AX336" i="1"/>
  <c r="EZ336" i="1" s="1"/>
  <c r="AX397" i="1"/>
  <c r="EZ397" i="1" s="1"/>
  <c r="AX187" i="1"/>
  <c r="BO400" i="1"/>
  <c r="FQ400" i="1" s="1"/>
  <c r="BE127" i="1"/>
  <c r="FG350" i="1"/>
  <c r="BI141" i="1"/>
  <c r="Z201" i="1"/>
  <c r="CI201" i="1"/>
  <c r="DF201" i="1" s="1"/>
  <c r="AX350" i="1"/>
  <c r="BL127" i="1"/>
  <c r="DE453" i="1" s="1"/>
  <c r="FJ401" i="1"/>
  <c r="BN114" i="1"/>
  <c r="FP115" i="1" s="1"/>
  <c r="FJ404" i="1"/>
  <c r="FT208" i="1"/>
  <c r="EX460" i="1"/>
  <c r="EX530" i="1" s="1"/>
  <c r="BO426" i="1"/>
  <c r="FQ426" i="1" s="1"/>
  <c r="DH360" i="1"/>
  <c r="DQ360" i="1"/>
  <c r="DL360" i="1"/>
  <c r="DZ360" i="1"/>
  <c r="DT360" i="1"/>
  <c r="DS360" i="1"/>
  <c r="DM360" i="1"/>
  <c r="DW360" i="1"/>
  <c r="DN360" i="1"/>
  <c r="AU137" i="1"/>
  <c r="CN137" i="1"/>
  <c r="DK137" i="1" s="1"/>
  <c r="CM137" i="1"/>
  <c r="DJ137" i="1" s="1"/>
  <c r="CL137" i="1"/>
  <c r="DI137" i="1" s="1"/>
  <c r="GK137" i="1"/>
  <c r="CB137" i="1" s="1"/>
  <c r="CW137" i="1"/>
  <c r="DT137" i="1" s="1"/>
  <c r="CK137" i="1"/>
  <c r="DH137" i="1" s="1"/>
  <c r="CU137" i="1"/>
  <c r="DR137" i="1" s="1"/>
  <c r="CP137" i="1"/>
  <c r="DM137" i="1" s="1"/>
  <c r="CX137" i="1"/>
  <c r="DU137" i="1" s="1"/>
  <c r="CQ137" i="1"/>
  <c r="DN137" i="1" s="1"/>
  <c r="CY137" i="1"/>
  <c r="DV137" i="1" s="1"/>
  <c r="CO137" i="1"/>
  <c r="DL137" i="1" s="1"/>
  <c r="DB137" i="1"/>
  <c r="DY137" i="1" s="1"/>
  <c r="DC137" i="1"/>
  <c r="DZ137" i="1" s="1"/>
  <c r="CZ137" i="1"/>
  <c r="DW137" i="1" s="1"/>
  <c r="CS137" i="1"/>
  <c r="DP137" i="1" s="1"/>
  <c r="CV137" i="1"/>
  <c r="DS137" i="1" s="1"/>
  <c r="CT137" i="1"/>
  <c r="DQ137" i="1" s="1"/>
  <c r="CR137" i="1"/>
  <c r="DO137" i="1" s="1"/>
  <c r="CJ137" i="1"/>
  <c r="DG137" i="1" s="1"/>
  <c r="DA137" i="1"/>
  <c r="DX137" i="1" s="1"/>
  <c r="DJ360" i="1"/>
  <c r="BS360" i="1"/>
  <c r="BW360" i="1" s="1"/>
  <c r="H40" i="74"/>
  <c r="D40" i="74"/>
  <c r="E40" i="74" s="1"/>
  <c r="DF360" i="1"/>
  <c r="CL421" i="1"/>
  <c r="DI421" i="1" s="1"/>
  <c r="AU421" i="1"/>
  <c r="CM421" i="1"/>
  <c r="DJ421" i="1" s="1"/>
  <c r="CN421" i="1"/>
  <c r="GK421" i="1"/>
  <c r="CB421" i="1" s="1"/>
  <c r="O327" i="51" s="1"/>
  <c r="DA421" i="1"/>
  <c r="DX421" i="1" s="1"/>
  <c r="DC421" i="1"/>
  <c r="DZ421" i="1" s="1"/>
  <c r="CQ421" i="1"/>
  <c r="DN421" i="1" s="1"/>
  <c r="CT421" i="1"/>
  <c r="DQ421" i="1" s="1"/>
  <c r="CP421" i="1"/>
  <c r="DB421" i="1"/>
  <c r="DY421" i="1" s="1"/>
  <c r="CJ421" i="1"/>
  <c r="DG421" i="1" s="1"/>
  <c r="CX421" i="1"/>
  <c r="DU421" i="1" s="1"/>
  <c r="CS421" i="1"/>
  <c r="CY421" i="1"/>
  <c r="DV421" i="1" s="1"/>
  <c r="CR421" i="1"/>
  <c r="DO421" i="1" s="1"/>
  <c r="CO421" i="1"/>
  <c r="DL421" i="1" s="1"/>
  <c r="CZ421" i="1"/>
  <c r="DW421" i="1" s="1"/>
  <c r="CW421" i="1"/>
  <c r="DT421" i="1" s="1"/>
  <c r="CK421" i="1"/>
  <c r="DH421" i="1" s="1"/>
  <c r="CU421" i="1"/>
  <c r="DR421" i="1" s="1"/>
  <c r="CV421" i="1"/>
  <c r="DS421" i="1" s="1"/>
  <c r="BN105" i="1"/>
  <c r="FO109" i="1"/>
  <c r="FO332" i="1"/>
  <c r="BP186" i="1"/>
  <c r="FR186" i="1" s="1"/>
  <c r="BA459" i="1"/>
  <c r="FF207" i="1"/>
  <c r="DR364" i="1"/>
  <c r="DS364" i="1"/>
  <c r="DX364" i="1"/>
  <c r="DP364" i="1"/>
  <c r="DU364" i="1"/>
  <c r="DO364" i="1"/>
  <c r="DW364" i="1"/>
  <c r="DT364" i="1"/>
  <c r="DQ364" i="1"/>
  <c r="CN141" i="1"/>
  <c r="DK141" i="1" s="1"/>
  <c r="CM141" i="1"/>
  <c r="DJ141" i="1" s="1"/>
  <c r="AU141" i="1"/>
  <c r="CL141" i="1"/>
  <c r="DI141" i="1" s="1"/>
  <c r="GK141" i="1"/>
  <c r="CB141" i="1" s="1"/>
  <c r="CZ141" i="1"/>
  <c r="DW141" i="1" s="1"/>
  <c r="CT141" i="1"/>
  <c r="DQ141" i="1" s="1"/>
  <c r="CV141" i="1"/>
  <c r="DS141" i="1" s="1"/>
  <c r="DC141" i="1"/>
  <c r="DZ141" i="1" s="1"/>
  <c r="DA141" i="1"/>
  <c r="DX141" i="1" s="1"/>
  <c r="CX141" i="1"/>
  <c r="DU141" i="1" s="1"/>
  <c r="CQ141" i="1"/>
  <c r="DN141" i="1" s="1"/>
  <c r="CR141" i="1"/>
  <c r="DO141" i="1" s="1"/>
  <c r="CK141" i="1"/>
  <c r="DH141" i="1" s="1"/>
  <c r="CW141" i="1"/>
  <c r="DT141" i="1" s="1"/>
  <c r="CO141" i="1"/>
  <c r="DL141" i="1" s="1"/>
  <c r="CJ141" i="1"/>
  <c r="DG141" i="1" s="1"/>
  <c r="CU141" i="1"/>
  <c r="DR141" i="1" s="1"/>
  <c r="DB141" i="1"/>
  <c r="DY141" i="1" s="1"/>
  <c r="CY141" i="1"/>
  <c r="DV141" i="1" s="1"/>
  <c r="CS141" i="1"/>
  <c r="DP141" i="1" s="1"/>
  <c r="CP141" i="1"/>
  <c r="DM141" i="1" s="1"/>
  <c r="DJ364" i="1"/>
  <c r="DI364" i="1"/>
  <c r="BS364" i="1"/>
  <c r="BW364" i="1" s="1"/>
  <c r="CI141" i="1"/>
  <c r="DF141" i="1" s="1"/>
  <c r="DF425" i="1"/>
  <c r="EA425" i="1" s="1"/>
  <c r="EC425" i="1" s="1"/>
  <c r="AX425" i="1"/>
  <c r="BL114" i="1"/>
  <c r="FN114" i="1" s="1"/>
  <c r="AY418" i="1"/>
  <c r="BD113" i="1"/>
  <c r="FF113" i="1" s="1"/>
  <c r="BP179" i="1"/>
  <c r="FL135" i="1"/>
  <c r="CQ461" i="1"/>
  <c r="BP418" i="1"/>
  <c r="FR418" i="1" s="1"/>
  <c r="AE468" i="1"/>
  <c r="DM468" i="1"/>
  <c r="FO216" i="1"/>
  <c r="FL117" i="1"/>
  <c r="BK393" i="1"/>
  <c r="FM393" i="1" s="1"/>
  <c r="BJ214" i="1"/>
  <c r="BG122" i="1"/>
  <c r="CQ449" i="1"/>
  <c r="CQ519" i="1" s="1"/>
  <c r="FL123" i="1"/>
  <c r="FH180" i="1"/>
  <c r="BO132" i="1"/>
  <c r="FS177" i="1"/>
  <c r="BE186" i="1"/>
  <c r="FG186" i="1" s="1"/>
  <c r="BA469" i="1"/>
  <c r="BD222" i="1"/>
  <c r="FF217" i="1"/>
  <c r="BI133" i="1"/>
  <c r="BH206" i="1"/>
  <c r="BE205" i="1"/>
  <c r="BA464" i="1"/>
  <c r="DF405" i="1"/>
  <c r="AX405" i="1"/>
  <c r="BP420" i="1"/>
  <c r="FR420" i="1" s="1"/>
  <c r="EK532" i="1"/>
  <c r="BI220" i="1"/>
  <c r="BO450" i="1"/>
  <c r="BO520" i="1" s="1"/>
  <c r="BL128" i="1"/>
  <c r="BO409" i="1"/>
  <c r="FQ409" i="1" s="1"/>
  <c r="AZ189" i="1"/>
  <c r="FB189" i="1" s="1"/>
  <c r="BG191" i="1"/>
  <c r="FI191" i="1" s="1"/>
  <c r="BF210" i="1"/>
  <c r="FH211" i="1" s="1"/>
  <c r="BF167" i="1"/>
  <c r="BF176" i="1"/>
  <c r="BF174" i="1"/>
  <c r="BF160" i="1"/>
  <c r="BF157" i="1"/>
  <c r="BF158" i="1"/>
  <c r="BF164" i="1"/>
  <c r="BF171" i="1"/>
  <c r="BF168" i="1"/>
  <c r="FH168" i="1" s="1"/>
  <c r="BF169" i="1"/>
  <c r="BF165" i="1"/>
  <c r="FH165" i="1" s="1"/>
  <c r="BF161" i="1"/>
  <c r="FH161" i="1" s="1"/>
  <c r="BF162" i="1"/>
  <c r="BF159" i="1"/>
  <c r="FH159" i="1" s="1"/>
  <c r="BF156" i="1"/>
  <c r="BF173" i="1"/>
  <c r="BF175" i="1"/>
  <c r="FH175" i="1" s="1"/>
  <c r="BF170" i="1"/>
  <c r="FH170" i="1" s="1"/>
  <c r="BF166" i="1"/>
  <c r="FH166" i="1" s="1"/>
  <c r="BF172" i="1"/>
  <c r="FH172" i="1" s="1"/>
  <c r="BF163" i="1"/>
  <c r="FH163" i="1" s="1"/>
  <c r="AX347" i="1"/>
  <c r="CI198" i="1"/>
  <c r="DF198" i="1" s="1"/>
  <c r="BR124" i="1"/>
  <c r="FL406" i="1"/>
  <c r="BK112" i="1"/>
  <c r="FM112" i="1" s="1"/>
  <c r="FL427" i="1"/>
  <c r="BF139" i="1"/>
  <c r="FT185" i="1"/>
  <c r="FQ207" i="1"/>
  <c r="EA459" i="1"/>
  <c r="EC529" i="1"/>
  <c r="AZ104" i="1"/>
  <c r="FB104" i="1" s="1"/>
  <c r="BO209" i="1"/>
  <c r="BO162" i="1"/>
  <c r="BO168" i="1"/>
  <c r="BO173" i="1"/>
  <c r="BO160" i="1"/>
  <c r="BO169" i="1"/>
  <c r="BO164" i="1"/>
  <c r="BO161" i="1"/>
  <c r="BO175" i="1"/>
  <c r="BO165" i="1"/>
  <c r="BO171" i="1"/>
  <c r="BO156" i="1"/>
  <c r="BO172" i="1"/>
  <c r="FQ172" i="1" s="1"/>
  <c r="BO159" i="1"/>
  <c r="BO174" i="1"/>
  <c r="BO158" i="1"/>
  <c r="BO170" i="1"/>
  <c r="BO163" i="1"/>
  <c r="FQ163" i="1" s="1"/>
  <c r="BO166" i="1"/>
  <c r="BO157" i="1"/>
  <c r="FQ157" i="1" s="1"/>
  <c r="BO176" i="1"/>
  <c r="FQ176" i="1" s="1"/>
  <c r="BO167" i="1"/>
  <c r="DT342" i="1"/>
  <c r="DV342" i="1"/>
  <c r="DH342" i="1"/>
  <c r="DR342" i="1"/>
  <c r="DO342" i="1"/>
  <c r="DQ342" i="1"/>
  <c r="DZ342" i="1"/>
  <c r="DM342" i="1"/>
  <c r="DY342" i="1"/>
  <c r="CN193" i="1"/>
  <c r="DK193" i="1" s="1"/>
  <c r="AU193" i="1"/>
  <c r="CM193" i="1"/>
  <c r="DJ193" i="1" s="1"/>
  <c r="CL193" i="1"/>
  <c r="DI193" i="1" s="1"/>
  <c r="GK193" i="1"/>
  <c r="CB193" i="1" s="1"/>
  <c r="CQ193" i="1"/>
  <c r="DN193" i="1" s="1"/>
  <c r="DC193" i="1"/>
  <c r="DZ193" i="1" s="1"/>
  <c r="CY193" i="1"/>
  <c r="DV193" i="1" s="1"/>
  <c r="CP193" i="1"/>
  <c r="DM193" i="1" s="1"/>
  <c r="CS193" i="1"/>
  <c r="DP193" i="1" s="1"/>
  <c r="CK193" i="1"/>
  <c r="DH193" i="1" s="1"/>
  <c r="DA193" i="1"/>
  <c r="DX193" i="1" s="1"/>
  <c r="CU193" i="1"/>
  <c r="DR193" i="1" s="1"/>
  <c r="CR193" i="1"/>
  <c r="DO193" i="1" s="1"/>
  <c r="CJ193" i="1"/>
  <c r="DG193" i="1" s="1"/>
  <c r="CT193" i="1"/>
  <c r="DQ193" i="1" s="1"/>
  <c r="CV193" i="1"/>
  <c r="DS193" i="1" s="1"/>
  <c r="CX193" i="1"/>
  <c r="DU193" i="1" s="1"/>
  <c r="CW193" i="1"/>
  <c r="DT193" i="1" s="1"/>
  <c r="CO193" i="1"/>
  <c r="DL193" i="1" s="1"/>
  <c r="CZ193" i="1"/>
  <c r="DW193" i="1" s="1"/>
  <c r="DB193" i="1"/>
  <c r="DY193" i="1" s="1"/>
  <c r="DI342" i="1"/>
  <c r="H22" i="74"/>
  <c r="D22" i="74"/>
  <c r="E22" i="74" s="1"/>
  <c r="L281" i="45"/>
  <c r="F281" i="45"/>
  <c r="D47" i="45"/>
  <c r="D125" i="45"/>
  <c r="D358" i="45"/>
  <c r="CM108" i="1"/>
  <c r="CN108" i="1"/>
  <c r="CL108" i="1"/>
  <c r="AU108" i="1"/>
  <c r="GK108" i="1"/>
  <c r="CB108" i="1" s="1"/>
  <c r="DC108" i="1"/>
  <c r="CK108" i="1"/>
  <c r="CR108" i="1"/>
  <c r="CS108" i="1"/>
  <c r="CJ108" i="1"/>
  <c r="CP108" i="1"/>
  <c r="CU108" i="1"/>
  <c r="DB108" i="1"/>
  <c r="CT108" i="1"/>
  <c r="DA108" i="1"/>
  <c r="CW108" i="1"/>
  <c r="CX108" i="1"/>
  <c r="CZ108" i="1"/>
  <c r="CQ108" i="1"/>
  <c r="CO108" i="1"/>
  <c r="CV108" i="1"/>
  <c r="CY108" i="1"/>
  <c r="BS331" i="1"/>
  <c r="BW331" i="1" s="1"/>
  <c r="F270" i="45"/>
  <c r="L270" i="45"/>
  <c r="D36" i="45"/>
  <c r="D347" i="45"/>
  <c r="D114" i="45"/>
  <c r="DF331" i="1"/>
  <c r="CI108" i="1"/>
  <c r="DF108" i="1" s="1"/>
  <c r="DF451" i="1"/>
  <c r="FN199" i="1"/>
  <c r="BJ199" i="1"/>
  <c r="BK128" i="1"/>
  <c r="BE130" i="1"/>
  <c r="FA182" i="1"/>
  <c r="BE188" i="1"/>
  <c r="FG188" i="1" s="1"/>
  <c r="FG337" i="1"/>
  <c r="BL115" i="1"/>
  <c r="FO389" i="1"/>
  <c r="DF446" i="1"/>
  <c r="FN194" i="1"/>
  <c r="BI419" i="1"/>
  <c r="BH134" i="1"/>
  <c r="AY399" i="1"/>
  <c r="FA338" i="1"/>
  <c r="AZ216" i="1"/>
  <c r="Z468" i="1"/>
  <c r="FB365" i="1"/>
  <c r="BI421" i="1"/>
  <c r="FK421" i="1" s="1"/>
  <c r="CM533" i="1"/>
  <c r="EW357" i="1"/>
  <c r="ET357" i="1"/>
  <c r="EK357" i="1"/>
  <c r="ER357" i="1"/>
  <c r="EI357" i="1"/>
  <c r="EU357" i="1"/>
  <c r="EO357" i="1"/>
  <c r="EJ357" i="1"/>
  <c r="EQ357" i="1"/>
  <c r="CL134" i="1"/>
  <c r="DI134" i="1" s="1"/>
  <c r="CN134" i="1"/>
  <c r="DK134" i="1" s="1"/>
  <c r="AU134" i="1"/>
  <c r="CM134" i="1"/>
  <c r="DJ134" i="1" s="1"/>
  <c r="GK134" i="1"/>
  <c r="CB134" i="1" s="1"/>
  <c r="CO134" i="1"/>
  <c r="DL134" i="1" s="1"/>
  <c r="DA134" i="1"/>
  <c r="DX134" i="1" s="1"/>
  <c r="CY134" i="1"/>
  <c r="DV134" i="1" s="1"/>
  <c r="DC134" i="1"/>
  <c r="DZ134" i="1" s="1"/>
  <c r="CS134" i="1"/>
  <c r="DP134" i="1" s="1"/>
  <c r="CK134" i="1"/>
  <c r="DH134" i="1" s="1"/>
  <c r="CJ134" i="1"/>
  <c r="DG134" i="1" s="1"/>
  <c r="CU134" i="1"/>
  <c r="DR134" i="1" s="1"/>
  <c r="CP134" i="1"/>
  <c r="DM134" i="1" s="1"/>
  <c r="CW134" i="1"/>
  <c r="DT134" i="1" s="1"/>
  <c r="DB134" i="1"/>
  <c r="DY134" i="1" s="1"/>
  <c r="CZ134" i="1"/>
  <c r="DW134" i="1" s="1"/>
  <c r="CQ134" i="1"/>
  <c r="DN134" i="1" s="1"/>
  <c r="CT134" i="1"/>
  <c r="DQ134" i="1" s="1"/>
  <c r="CR134" i="1"/>
  <c r="DO134" i="1" s="1"/>
  <c r="CX134" i="1"/>
  <c r="DU134" i="1" s="1"/>
  <c r="CV134" i="1"/>
  <c r="DS134" i="1" s="1"/>
  <c r="H37" i="74"/>
  <c r="D37" i="74"/>
  <c r="E37" i="74" s="1"/>
  <c r="GK357" i="1"/>
  <c r="CB357" i="1" s="1"/>
  <c r="EH357" i="1"/>
  <c r="CI134" i="1"/>
  <c r="DF134" i="1" s="1"/>
  <c r="DF418" i="1"/>
  <c r="AX418" i="1"/>
  <c r="BP424" i="1"/>
  <c r="FR424" i="1" s="1"/>
  <c r="AX366" i="1"/>
  <c r="AX427" i="1"/>
  <c r="CI217" i="1"/>
  <c r="GQ197" i="1" s="1"/>
  <c r="V11" i="77" s="1"/>
  <c r="DM465" i="1"/>
  <c r="DM535" i="1" s="1"/>
  <c r="FO213" i="1"/>
  <c r="FN390" i="1"/>
  <c r="BH207" i="1"/>
  <c r="BD131" i="1"/>
  <c r="BC527" i="1"/>
  <c r="FA113" i="1"/>
  <c r="BP127" i="1"/>
  <c r="EK523" i="1"/>
  <c r="BN137" i="1"/>
  <c r="FN400" i="1"/>
  <c r="AX365" i="1"/>
  <c r="AX426" i="1"/>
  <c r="EZ426" i="1" s="1"/>
  <c r="CI142" i="1"/>
  <c r="DF142" i="1" s="1"/>
  <c r="BP109" i="1"/>
  <c r="FR109" i="1" s="1"/>
  <c r="DM466" i="1"/>
  <c r="DM536" i="1" s="1"/>
  <c r="FO214" i="1"/>
  <c r="BR105" i="1"/>
  <c r="FT105" i="1" s="1"/>
  <c r="BP135" i="1"/>
  <c r="BN214" i="1"/>
  <c r="FP215" i="1" s="1"/>
  <c r="BK406" i="1"/>
  <c r="FM406" i="1" s="1"/>
  <c r="AY396" i="1"/>
  <c r="FA396" i="1" s="1"/>
  <c r="FT396" i="1"/>
  <c r="FL106" i="1"/>
  <c r="AZ206" i="1"/>
  <c r="BI210" i="1"/>
  <c r="FF192" i="1"/>
  <c r="BD220" i="1"/>
  <c r="BG202" i="1"/>
  <c r="BX524" i="1"/>
  <c r="BF406" i="1"/>
  <c r="FH406" i="1" s="1"/>
  <c r="BI186" i="1"/>
  <c r="FK186" i="1" s="1"/>
  <c r="BQ106" i="1"/>
  <c r="FS329" i="1"/>
  <c r="BI415" i="1"/>
  <c r="FK415" i="1" s="1"/>
  <c r="BD136" i="1"/>
  <c r="DY327" i="1"/>
  <c r="DO327" i="1"/>
  <c r="DG327" i="1"/>
  <c r="DL327" i="1"/>
  <c r="DR327" i="1"/>
  <c r="DT327" i="1"/>
  <c r="DS327" i="1"/>
  <c r="DQ327" i="1"/>
  <c r="CM178" i="1"/>
  <c r="DJ178" i="1" s="1"/>
  <c r="CL178" i="1"/>
  <c r="DI178" i="1" s="1"/>
  <c r="CN178" i="1"/>
  <c r="DK178" i="1" s="1"/>
  <c r="AU178" i="1"/>
  <c r="GK178" i="1"/>
  <c r="CB178" i="1" s="1"/>
  <c r="CX178" i="1"/>
  <c r="DU178" i="1" s="1"/>
  <c r="CW178" i="1"/>
  <c r="DT178" i="1" s="1"/>
  <c r="CR178" i="1"/>
  <c r="DO178" i="1" s="1"/>
  <c r="DC178" i="1"/>
  <c r="DZ178" i="1" s="1"/>
  <c r="CZ178" i="1"/>
  <c r="DW178" i="1" s="1"/>
  <c r="CO178" i="1"/>
  <c r="DL178" i="1" s="1"/>
  <c r="CK178" i="1"/>
  <c r="DH178" i="1" s="1"/>
  <c r="CS178" i="1"/>
  <c r="DP178" i="1" s="1"/>
  <c r="CV178" i="1"/>
  <c r="DS178" i="1" s="1"/>
  <c r="DA178" i="1"/>
  <c r="DX178" i="1" s="1"/>
  <c r="CT178" i="1"/>
  <c r="DQ178" i="1" s="1"/>
  <c r="CU178" i="1"/>
  <c r="DR178" i="1" s="1"/>
  <c r="DB178" i="1"/>
  <c r="DY178" i="1" s="1"/>
  <c r="CY178" i="1"/>
  <c r="DV178" i="1" s="1"/>
  <c r="CP178" i="1"/>
  <c r="DM178" i="1" s="1"/>
  <c r="CJ178" i="1"/>
  <c r="DG178" i="1" s="1"/>
  <c r="CQ178" i="1"/>
  <c r="DN178" i="1" s="1"/>
  <c r="GK327" i="1"/>
  <c r="CB327" i="1" s="1"/>
  <c r="HS327" i="1" s="1"/>
  <c r="DJ327" i="1"/>
  <c r="BS327" i="1"/>
  <c r="BW327" i="1" s="1"/>
  <c r="DI327" i="1"/>
  <c r="CI178" i="1"/>
  <c r="DF178" i="1" s="1"/>
  <c r="DF388" i="1"/>
  <c r="CN388" i="1"/>
  <c r="DK388" i="1" s="1"/>
  <c r="AU388" i="1"/>
  <c r="CM388" i="1"/>
  <c r="DJ388" i="1" s="1"/>
  <c r="CL388" i="1"/>
  <c r="DI388" i="1" s="1"/>
  <c r="GK388" i="1"/>
  <c r="CB388" i="1" s="1"/>
  <c r="O294" i="51" s="1"/>
  <c r="CX388" i="1"/>
  <c r="DU388" i="1" s="1"/>
  <c r="DB388" i="1"/>
  <c r="DY388" i="1" s="1"/>
  <c r="CQ388" i="1"/>
  <c r="DN388" i="1" s="1"/>
  <c r="CK388" i="1"/>
  <c r="DH388" i="1" s="1"/>
  <c r="CR388" i="1"/>
  <c r="DO388" i="1" s="1"/>
  <c r="CW388" i="1"/>
  <c r="DT388" i="1" s="1"/>
  <c r="CO388" i="1"/>
  <c r="DL388" i="1" s="1"/>
  <c r="CU388" i="1"/>
  <c r="DR388" i="1" s="1"/>
  <c r="CS388" i="1"/>
  <c r="DP388" i="1" s="1"/>
  <c r="CY388" i="1"/>
  <c r="DV388" i="1" s="1"/>
  <c r="DC388" i="1"/>
  <c r="DZ388" i="1" s="1"/>
  <c r="CV388" i="1"/>
  <c r="DS388" i="1" s="1"/>
  <c r="DA388" i="1"/>
  <c r="DX388" i="1" s="1"/>
  <c r="CT388" i="1"/>
  <c r="DQ388" i="1" s="1"/>
  <c r="CZ388" i="1"/>
  <c r="DW388" i="1" s="1"/>
  <c r="CP388" i="1"/>
  <c r="DM388" i="1" s="1"/>
  <c r="CJ388" i="1"/>
  <c r="DG388" i="1" s="1"/>
  <c r="FO172" i="1"/>
  <c r="FO118" i="1"/>
  <c r="DL444" i="1"/>
  <c r="BM146" i="1"/>
  <c r="FO322" i="1"/>
  <c r="FL408" i="1"/>
  <c r="BK410" i="1"/>
  <c r="FT193" i="1"/>
  <c r="EX445" i="1"/>
  <c r="EX515" i="1" s="1"/>
  <c r="FS392" i="1"/>
  <c r="BL129" i="1"/>
  <c r="EP452" i="1"/>
  <c r="EP522" i="1" s="1"/>
  <c r="ER452" i="1"/>
  <c r="FS349" i="1"/>
  <c r="BM129" i="1"/>
  <c r="FO130" i="1" s="1"/>
  <c r="FO413" i="1"/>
  <c r="BJ200" i="1"/>
  <c r="BM116" i="1"/>
  <c r="BK103" i="1"/>
  <c r="FL98" i="1"/>
  <c r="FL99" i="1"/>
  <c r="FL83" i="1"/>
  <c r="FL86" i="1"/>
  <c r="FL402" i="1"/>
  <c r="BN193" i="1"/>
  <c r="AZ207" i="1"/>
  <c r="FP422" i="1"/>
  <c r="BK121" i="1"/>
  <c r="FB341" i="1"/>
  <c r="BE108" i="1"/>
  <c r="FG108" i="1" s="1"/>
  <c r="FG331" i="1"/>
  <c r="BN199" i="1"/>
  <c r="BD414" i="1"/>
  <c r="FF414" i="1" s="1"/>
  <c r="BC526" i="1"/>
  <c r="BO115" i="1"/>
  <c r="FQ115" i="1" s="1"/>
  <c r="FQ338" i="1"/>
  <c r="DP339" i="1"/>
  <c r="DO339" i="1"/>
  <c r="DV339" i="1"/>
  <c r="DW339" i="1"/>
  <c r="DL339" i="1"/>
  <c r="DQ339" i="1"/>
  <c r="DH339" i="1"/>
  <c r="DM339" i="1"/>
  <c r="AU116" i="1"/>
  <c r="CL116" i="1"/>
  <c r="CN116" i="1"/>
  <c r="CM116" i="1"/>
  <c r="GK116" i="1"/>
  <c r="CB116" i="1" s="1"/>
  <c r="CR116" i="1"/>
  <c r="DC116" i="1"/>
  <c r="DA116" i="1"/>
  <c r="CW116" i="1"/>
  <c r="CX116" i="1"/>
  <c r="CK116" i="1"/>
  <c r="CP116" i="1"/>
  <c r="CU116" i="1"/>
  <c r="CO116" i="1"/>
  <c r="CT116" i="1"/>
  <c r="CS116" i="1"/>
  <c r="CQ116" i="1"/>
  <c r="CJ116" i="1"/>
  <c r="CY116" i="1"/>
  <c r="DB116" i="1"/>
  <c r="CZ116" i="1"/>
  <c r="CV116" i="1"/>
  <c r="GK339" i="1"/>
  <c r="CB339" i="1" s="1"/>
  <c r="HS339" i="1" s="1"/>
  <c r="DI339" i="1"/>
  <c r="L278" i="45"/>
  <c r="F278" i="45"/>
  <c r="D355" i="45"/>
  <c r="D122" i="45"/>
  <c r="D44" i="45"/>
  <c r="DK339" i="1"/>
  <c r="AX190" i="1"/>
  <c r="BM115" i="1"/>
  <c r="BG113" i="1"/>
  <c r="FI113" i="1" s="1"/>
  <c r="BK141" i="1"/>
  <c r="BG215" i="1"/>
  <c r="FI216" i="1" s="1"/>
  <c r="FO330" i="1"/>
  <c r="BO113" i="1"/>
  <c r="FQ113" i="1" s="1"/>
  <c r="DX330" i="1"/>
  <c r="DU330" i="1"/>
  <c r="DV330" i="1"/>
  <c r="DN330" i="1"/>
  <c r="DZ330" i="1"/>
  <c r="DM330" i="1"/>
  <c r="DQ330" i="1"/>
  <c r="DR330" i="1"/>
  <c r="DW330" i="1"/>
  <c r="CN107" i="1"/>
  <c r="DK107" i="1" s="1"/>
  <c r="AU107" i="1"/>
  <c r="CL107" i="1"/>
  <c r="DI107" i="1" s="1"/>
  <c r="CM107" i="1"/>
  <c r="DJ107" i="1" s="1"/>
  <c r="GK107" i="1"/>
  <c r="CB107" i="1" s="1"/>
  <c r="DC107" i="1"/>
  <c r="DZ107" i="1" s="1"/>
  <c r="CX107" i="1"/>
  <c r="DU107" i="1" s="1"/>
  <c r="CR107" i="1"/>
  <c r="DO107" i="1" s="1"/>
  <c r="CO107" i="1"/>
  <c r="DL107" i="1" s="1"/>
  <c r="DB107" i="1"/>
  <c r="DY107" i="1" s="1"/>
  <c r="CK107" i="1"/>
  <c r="DH107" i="1" s="1"/>
  <c r="CQ107" i="1"/>
  <c r="DN107" i="1" s="1"/>
  <c r="CV107" i="1"/>
  <c r="DS107" i="1" s="1"/>
  <c r="CP107" i="1"/>
  <c r="DM107" i="1" s="1"/>
  <c r="CT107" i="1"/>
  <c r="DQ107" i="1" s="1"/>
  <c r="CS107" i="1"/>
  <c r="DP107" i="1" s="1"/>
  <c r="CZ107" i="1"/>
  <c r="DW107" i="1" s="1"/>
  <c r="DA107" i="1"/>
  <c r="DX107" i="1" s="1"/>
  <c r="CW107" i="1"/>
  <c r="DT107" i="1" s="1"/>
  <c r="CY107" i="1"/>
  <c r="DV107" i="1" s="1"/>
  <c r="CU107" i="1"/>
  <c r="DR107" i="1" s="1"/>
  <c r="CJ107" i="1"/>
  <c r="DG107" i="1" s="1"/>
  <c r="H10" i="74"/>
  <c r="D10" i="74"/>
  <c r="E10" i="74" s="1"/>
  <c r="F269" i="45"/>
  <c r="L269" i="45"/>
  <c r="AI269" i="45"/>
  <c r="AL269" i="45" s="1"/>
  <c r="D346" i="45"/>
  <c r="D113" i="45"/>
  <c r="D35" i="45"/>
  <c r="DK330" i="1"/>
  <c r="AX181" i="1"/>
  <c r="EZ181" i="1" s="1"/>
  <c r="BQ115" i="1"/>
  <c r="FS115" i="1" s="1"/>
  <c r="BK113" i="1"/>
  <c r="BO394" i="1"/>
  <c r="FQ394" i="1" s="1"/>
  <c r="BE189" i="1"/>
  <c r="FG189" i="1" s="1"/>
  <c r="BE191" i="1"/>
  <c r="FG191" i="1" s="1"/>
  <c r="FG340" i="1"/>
  <c r="CI204" i="1"/>
  <c r="BR141" i="1"/>
  <c r="BN113" i="1"/>
  <c r="FP113" i="1" s="1"/>
  <c r="BD211" i="1"/>
  <c r="FF212" i="1" s="1"/>
  <c r="BP425" i="1"/>
  <c r="FR425" i="1" s="1"/>
  <c r="EK537" i="1"/>
  <c r="FS404" i="1"/>
  <c r="ER446" i="1"/>
  <c r="FS343" i="1"/>
  <c r="AZ140" i="1"/>
  <c r="FP399" i="1"/>
  <c r="BH142" i="1"/>
  <c r="BH112" i="1"/>
  <c r="FJ112" i="1" s="1"/>
  <c r="BE143" i="1"/>
  <c r="FO185" i="1"/>
  <c r="FO334" i="1"/>
  <c r="BE212" i="1"/>
  <c r="FG361" i="1"/>
  <c r="BJ397" i="1"/>
  <c r="FL397" i="1" s="1"/>
  <c r="BF110" i="1"/>
  <c r="FH110" i="1" s="1"/>
  <c r="BR137" i="1"/>
  <c r="BO389" i="1"/>
  <c r="FQ389" i="1" s="1"/>
  <c r="FP404" i="1"/>
  <c r="BD109" i="1"/>
  <c r="FF109" i="1" s="1"/>
  <c r="BD215" i="1"/>
  <c r="BC537" i="1"/>
  <c r="BX516" i="1"/>
  <c r="AZ109" i="1"/>
  <c r="FB109" i="1" s="1"/>
  <c r="BF396" i="1"/>
  <c r="AZ143" i="1"/>
  <c r="FB144" i="1" s="1"/>
  <c r="FB366" i="1"/>
  <c r="BK185" i="1"/>
  <c r="FM185" i="1" s="1"/>
  <c r="BJ207" i="1"/>
  <c r="FA195" i="1"/>
  <c r="Q447" i="1"/>
  <c r="Q517" i="1" s="1"/>
  <c r="FA344" i="1"/>
  <c r="BI387" i="1"/>
  <c r="FK387" i="1" s="1"/>
  <c r="BK125" i="1"/>
  <c r="BH119" i="1"/>
  <c r="BI123" i="1"/>
  <c r="DL356" i="1"/>
  <c r="DW356" i="1"/>
  <c r="DN356" i="1"/>
  <c r="DR356" i="1"/>
  <c r="DO356" i="1"/>
  <c r="DZ356" i="1"/>
  <c r="DH356" i="1"/>
  <c r="DV356" i="1"/>
  <c r="DS356" i="1"/>
  <c r="CN207" i="1"/>
  <c r="DK207" i="1" s="1"/>
  <c r="CM207" i="1"/>
  <c r="DJ207" i="1" s="1"/>
  <c r="CL207" i="1"/>
  <c r="DI207" i="1" s="1"/>
  <c r="AU207" i="1"/>
  <c r="GK207" i="1"/>
  <c r="CB207" i="1" s="1"/>
  <c r="DC207" i="1"/>
  <c r="DZ207" i="1" s="1"/>
  <c r="CW207" i="1"/>
  <c r="DT207" i="1" s="1"/>
  <c r="CR207" i="1"/>
  <c r="DO207" i="1" s="1"/>
  <c r="DA207" i="1"/>
  <c r="DX207" i="1" s="1"/>
  <c r="CV207" i="1"/>
  <c r="DS207" i="1" s="1"/>
  <c r="CO207" i="1"/>
  <c r="DL207" i="1" s="1"/>
  <c r="CZ207" i="1"/>
  <c r="DW207" i="1" s="1"/>
  <c r="CS207" i="1"/>
  <c r="DP207" i="1" s="1"/>
  <c r="CK207" i="1"/>
  <c r="DH207" i="1" s="1"/>
  <c r="CU207" i="1"/>
  <c r="DR207" i="1" s="1"/>
  <c r="CT207" i="1"/>
  <c r="DQ207" i="1" s="1"/>
  <c r="CY207" i="1"/>
  <c r="DV207" i="1" s="1"/>
  <c r="CJ207" i="1"/>
  <c r="DG207" i="1" s="1"/>
  <c r="CQ207" i="1"/>
  <c r="DN207" i="1" s="1"/>
  <c r="CX207" i="1"/>
  <c r="DU207" i="1" s="1"/>
  <c r="DB207" i="1"/>
  <c r="DY207" i="1" s="1"/>
  <c r="CP207" i="1"/>
  <c r="DM207" i="1" s="1"/>
  <c r="GK356" i="1"/>
  <c r="CB356" i="1" s="1"/>
  <c r="BS356" i="1"/>
  <c r="BW356" i="1" s="1"/>
  <c r="H36" i="74"/>
  <c r="D36" i="74"/>
  <c r="E36" i="74" s="1"/>
  <c r="CI207" i="1"/>
  <c r="DF207" i="1" s="1"/>
  <c r="EA207" i="1" s="1"/>
  <c r="EC207" i="1" s="1"/>
  <c r="BM131" i="1"/>
  <c r="FO354" i="1"/>
  <c r="FS402" i="1"/>
  <c r="EP444" i="1"/>
  <c r="FS192" i="1"/>
  <c r="BQ220" i="1"/>
  <c r="FS312" i="1"/>
  <c r="FS313" i="1"/>
  <c r="FS315" i="1"/>
  <c r="FS308" i="1"/>
  <c r="AZ193" i="1"/>
  <c r="BE129" i="1"/>
  <c r="Q456" i="1"/>
  <c r="Q526" i="1" s="1"/>
  <c r="FA204" i="1"/>
  <c r="EZ507" i="1"/>
  <c r="BF126" i="1"/>
  <c r="BI410" i="1"/>
  <c r="CM522" i="1"/>
  <c r="BI184" i="1"/>
  <c r="FK184" i="1" s="1"/>
  <c r="BO177" i="1"/>
  <c r="FQ177" i="1" s="1"/>
  <c r="FQ326" i="1"/>
  <c r="BP403" i="1"/>
  <c r="FR403" i="1" s="1"/>
  <c r="EK515" i="1"/>
  <c r="BO123" i="1"/>
  <c r="EC519" i="1"/>
  <c r="BJ395" i="1"/>
  <c r="FL395" i="1" s="1"/>
  <c r="BR138" i="1"/>
  <c r="BJ387" i="1"/>
  <c r="FL387" i="1" s="1"/>
  <c r="BI409" i="1"/>
  <c r="FK409" i="1" s="1"/>
  <c r="BJ403" i="1"/>
  <c r="FL403" i="1" s="1"/>
  <c r="BK129" i="1"/>
  <c r="BH126" i="1"/>
  <c r="FN204" i="1"/>
  <c r="DF456" i="1"/>
  <c r="DF526" i="1" s="1"/>
  <c r="BO204" i="1"/>
  <c r="EC526" i="1"/>
  <c r="BQ199" i="1"/>
  <c r="BK117" i="1"/>
  <c r="FM117" i="1" s="1"/>
  <c r="BD201" i="1"/>
  <c r="FF202" i="1" s="1"/>
  <c r="BC523" i="1"/>
  <c r="BJ188" i="1"/>
  <c r="FL188" i="1" s="1"/>
  <c r="AX358" i="1"/>
  <c r="AX135" i="1"/>
  <c r="I461" i="1" s="1"/>
  <c r="BM114" i="1"/>
  <c r="FO114" i="1" s="1"/>
  <c r="BK142" i="1"/>
  <c r="BG140" i="1"/>
  <c r="FI141" i="1" s="1"/>
  <c r="BX536" i="1"/>
  <c r="BF389" i="1"/>
  <c r="FH389" i="1" s="1"/>
  <c r="BL142" i="1"/>
  <c r="BI393" i="1"/>
  <c r="FK393" i="1" s="1"/>
  <c r="FN186" i="1"/>
  <c r="BD390" i="1"/>
  <c r="FF390" i="1" s="1"/>
  <c r="DF457" i="1"/>
  <c r="FN205" i="1"/>
  <c r="BI138" i="1"/>
  <c r="AX410" i="1"/>
  <c r="EZ410" i="1" s="1"/>
  <c r="BD181" i="1"/>
  <c r="BJ400" i="1"/>
  <c r="FL400" i="1" s="1"/>
  <c r="BF114" i="1"/>
  <c r="FH114" i="1" s="1"/>
  <c r="AY404" i="1"/>
  <c r="FT404" i="1"/>
  <c r="BF391" i="1"/>
  <c r="FH391" i="1" s="1"/>
  <c r="FJ393" i="1"/>
  <c r="BE214" i="1"/>
  <c r="FA105" i="1"/>
  <c r="AZ196" i="1"/>
  <c r="FB345" i="1"/>
  <c r="FI427" i="1"/>
  <c r="BF407" i="1"/>
  <c r="FH407" i="1" s="1"/>
  <c r="BO111" i="1"/>
  <c r="FQ111" i="1" s="1"/>
  <c r="BQ420" i="1"/>
  <c r="FS420" i="1" s="1"/>
  <c r="FS359" i="1"/>
  <c r="FS360" i="1"/>
  <c r="BL166" i="1"/>
  <c r="BL160" i="1"/>
  <c r="BL167" i="1"/>
  <c r="FN167" i="1" s="1"/>
  <c r="BL176" i="1"/>
  <c r="BL164" i="1"/>
  <c r="BL171" i="1"/>
  <c r="BL161" i="1"/>
  <c r="BL157" i="1"/>
  <c r="BL162" i="1"/>
  <c r="FN162" i="1" s="1"/>
  <c r="BL165" i="1"/>
  <c r="BL173" i="1"/>
  <c r="BL168" i="1"/>
  <c r="BL175" i="1"/>
  <c r="BL158" i="1"/>
  <c r="FN158" i="1" s="1"/>
  <c r="BL156" i="1"/>
  <c r="BL172" i="1"/>
  <c r="FN172" i="1" s="1"/>
  <c r="BL159" i="1"/>
  <c r="BL169" i="1"/>
  <c r="FN169" i="1" s="1"/>
  <c r="BL174" i="1"/>
  <c r="FN174" i="1" s="1"/>
  <c r="BL163" i="1"/>
  <c r="BL170" i="1"/>
  <c r="BX520" i="1"/>
  <c r="BQ186" i="1"/>
  <c r="FS186" i="1" s="1"/>
  <c r="BP427" i="1"/>
  <c r="FR427" i="1" s="1"/>
  <c r="BI180" i="1"/>
  <c r="FK180" i="1" s="1"/>
  <c r="BH185" i="1"/>
  <c r="FJ185" i="1" s="1"/>
  <c r="BP138" i="1"/>
  <c r="EK534" i="1"/>
  <c r="BI104" i="1"/>
  <c r="FK104" i="1" s="1"/>
  <c r="BH177" i="1"/>
  <c r="FJ177" i="1" s="1"/>
  <c r="BG193" i="1"/>
  <c r="BX515" i="1"/>
  <c r="BO128" i="1"/>
  <c r="AZ409" i="1"/>
  <c r="FB409" i="1" s="1"/>
  <c r="FO348" i="1"/>
  <c r="FT412" i="1"/>
  <c r="BH125" i="1"/>
  <c r="CE521" i="1"/>
  <c r="BG210" i="1"/>
  <c r="BX532" i="1"/>
  <c r="Q444" i="1"/>
  <c r="Q514" i="1" s="1"/>
  <c r="FA192" i="1"/>
  <c r="AY220" i="1"/>
  <c r="FT402" i="1"/>
  <c r="FT162" i="1"/>
  <c r="FT160" i="1"/>
  <c r="FT170" i="1"/>
  <c r="FT166" i="1"/>
  <c r="EZ514" i="1"/>
  <c r="AY403" i="1"/>
  <c r="BF427" i="1"/>
  <c r="FH427" i="1" s="1"/>
  <c r="AZ407" i="1"/>
  <c r="FB407" i="1" s="1"/>
  <c r="BN185" i="1"/>
  <c r="FP185" i="1" s="1"/>
  <c r="BG205" i="1"/>
  <c r="FI206" i="1" s="1"/>
  <c r="BF212" i="1"/>
  <c r="BO104" i="1"/>
  <c r="FQ104" i="1" s="1"/>
  <c r="BP203" i="1"/>
  <c r="BP129" i="1"/>
  <c r="BP202" i="1"/>
  <c r="BD200" i="1"/>
  <c r="BR414" i="1"/>
  <c r="FT414" i="1" s="1"/>
  <c r="DV525" i="1"/>
  <c r="BO127" i="1"/>
  <c r="EC523" i="1"/>
  <c r="AX340" i="1"/>
  <c r="EZ340" i="1" s="1"/>
  <c r="CI401" i="1"/>
  <c r="DF401" i="1" s="1"/>
  <c r="AX401" i="1"/>
  <c r="EZ401" i="1" s="1"/>
  <c r="AZ113" i="1"/>
  <c r="FB113" i="1" s="1"/>
  <c r="BE110" i="1"/>
  <c r="FG110" i="1" s="1"/>
  <c r="FO215" i="1"/>
  <c r="DO537" i="1"/>
  <c r="BI215" i="1"/>
  <c r="BI201" i="1"/>
  <c r="CM535" i="1"/>
  <c r="DF334" i="1"/>
  <c r="BJ210" i="45"/>
  <c r="Z210" i="45" s="1"/>
  <c r="BI211" i="45"/>
  <c r="IM254" i="1"/>
  <c r="IM329" i="1"/>
  <c r="HR290" i="1"/>
  <c r="HV290" i="1"/>
  <c r="N58" i="72"/>
  <c r="BG58" i="72" s="1"/>
  <c r="BZ195" i="45"/>
  <c r="AA209" i="45"/>
  <c r="IP253" i="1"/>
  <c r="IH253" i="1"/>
  <c r="IM330" i="1"/>
  <c r="IM255" i="1"/>
  <c r="HR291" i="1"/>
  <c r="HV291" i="1"/>
  <c r="EA364" i="1" l="1"/>
  <c r="E21" i="74"/>
  <c r="E47" i="74"/>
  <c r="FQ396" i="1"/>
  <c r="FG196" i="1"/>
  <c r="L540" i="1"/>
  <c r="CE525" i="1"/>
  <c r="CT525" i="1"/>
  <c r="FN144" i="1"/>
  <c r="DE470" i="1"/>
  <c r="FH144" i="1"/>
  <c r="BN470" i="1"/>
  <c r="FM144" i="1"/>
  <c r="CX470" i="1"/>
  <c r="FF144" i="1"/>
  <c r="AZ470" i="1"/>
  <c r="FF218" i="1"/>
  <c r="BA470" i="1"/>
  <c r="FQ218" i="1"/>
  <c r="EA470" i="1"/>
  <c r="FH218" i="1"/>
  <c r="BO470" i="1"/>
  <c r="FK218" i="1"/>
  <c r="CK470" i="1"/>
  <c r="FN218" i="1"/>
  <c r="DF470" i="1"/>
  <c r="CE515" i="1"/>
  <c r="CE518" i="1"/>
  <c r="ER537" i="1"/>
  <c r="ER534" i="1"/>
  <c r="ER530" i="1"/>
  <c r="HS333" i="1"/>
  <c r="HS334" i="1"/>
  <c r="CE536" i="1"/>
  <c r="CE514" i="1"/>
  <c r="HS352" i="1"/>
  <c r="IN316" i="1" s="1"/>
  <c r="II316" i="1" s="1"/>
  <c r="CE520" i="1"/>
  <c r="FR87" i="1"/>
  <c r="L535" i="1"/>
  <c r="FI167" i="1"/>
  <c r="DT524" i="1"/>
  <c r="FF105" i="1"/>
  <c r="AX141" i="1"/>
  <c r="FQ110" i="1"/>
  <c r="FB181" i="1"/>
  <c r="FL420" i="1"/>
  <c r="FM419" i="1"/>
  <c r="BN528" i="1"/>
  <c r="FP207" i="1"/>
  <c r="BN527" i="1"/>
  <c r="FQ411" i="1"/>
  <c r="BA514" i="1"/>
  <c r="DS517" i="1"/>
  <c r="DZ530" i="1"/>
  <c r="DZ535" i="1"/>
  <c r="FQ126" i="1"/>
  <c r="BH537" i="1"/>
  <c r="BH529" i="1"/>
  <c r="AZ516" i="1"/>
  <c r="AZ528" i="1"/>
  <c r="FF117" i="1"/>
  <c r="FQ424" i="1"/>
  <c r="FQ405" i="1"/>
  <c r="FS394" i="1"/>
  <c r="FM420" i="1"/>
  <c r="FA403" i="1"/>
  <c r="FF181" i="1"/>
  <c r="DF527" i="1"/>
  <c r="AX209" i="1"/>
  <c r="AX202" i="1"/>
  <c r="EP514" i="1"/>
  <c r="FK123" i="1"/>
  <c r="CT529" i="1"/>
  <c r="FB141" i="1"/>
  <c r="ER516" i="1"/>
  <c r="FM113" i="1"/>
  <c r="AX107" i="1"/>
  <c r="AX116" i="1"/>
  <c r="EZ116" i="1" s="1"/>
  <c r="CT535" i="1"/>
  <c r="CT514" i="1"/>
  <c r="FM103" i="1"/>
  <c r="ER522" i="1"/>
  <c r="FM410" i="1"/>
  <c r="FS106" i="1"/>
  <c r="FK419" i="1"/>
  <c r="DF516" i="1"/>
  <c r="FN115" i="1"/>
  <c r="DF521" i="1"/>
  <c r="EA529" i="1"/>
  <c r="BA534" i="1"/>
  <c r="BD223" i="1"/>
  <c r="CQ531" i="1"/>
  <c r="FR179" i="1"/>
  <c r="FA418" i="1"/>
  <c r="EZ425" i="1"/>
  <c r="BA529" i="1"/>
  <c r="FP105" i="1"/>
  <c r="AX201" i="1"/>
  <c r="ER515" i="1"/>
  <c r="FP182" i="1"/>
  <c r="BK146" i="1"/>
  <c r="AX186" i="1"/>
  <c r="BL146" i="1"/>
  <c r="CT527" i="1"/>
  <c r="EA516" i="1"/>
  <c r="BA531" i="1"/>
  <c r="EA517" i="1"/>
  <c r="FQ103" i="1"/>
  <c r="AX140" i="1"/>
  <c r="FT421" i="1"/>
  <c r="AX139" i="1"/>
  <c r="EZ389" i="1"/>
  <c r="FQ425" i="1"/>
  <c r="DS521" i="1"/>
  <c r="FG199" i="1"/>
  <c r="FQ415" i="1"/>
  <c r="CQ535" i="1"/>
  <c r="FR185" i="1"/>
  <c r="FF118" i="1"/>
  <c r="AZ514" i="1"/>
  <c r="FB416" i="1"/>
  <c r="DS536" i="1"/>
  <c r="FA426" i="1"/>
  <c r="FS427" i="1"/>
  <c r="FR190" i="1"/>
  <c r="DF520" i="1"/>
  <c r="FQ402" i="1"/>
  <c r="BN514" i="1"/>
  <c r="EA528" i="1"/>
  <c r="AX206" i="1"/>
  <c r="FK423" i="1"/>
  <c r="FQ190" i="1"/>
  <c r="EP515" i="1"/>
  <c r="CT528" i="1"/>
  <c r="CQ528" i="1"/>
  <c r="DF535" i="1"/>
  <c r="AZ518" i="1"/>
  <c r="AX126" i="1"/>
  <c r="FS395" i="1"/>
  <c r="FP130" i="1"/>
  <c r="DS452" i="1"/>
  <c r="DS522" i="1" s="1"/>
  <c r="ER514" i="1"/>
  <c r="FG216" i="1"/>
  <c r="ER535" i="1"/>
  <c r="BA519" i="1"/>
  <c r="FF140" i="1"/>
  <c r="ER520" i="1"/>
  <c r="EP520" i="1"/>
  <c r="DZ527" i="1"/>
  <c r="AX104" i="1"/>
  <c r="BH447" i="1"/>
  <c r="BH517" i="1" s="1"/>
  <c r="BA515" i="1"/>
  <c r="DS519" i="1"/>
  <c r="AX216" i="1"/>
  <c r="FJ189" i="1"/>
  <c r="DT458" i="1"/>
  <c r="DT528" i="1" s="1"/>
  <c r="FT127" i="1"/>
  <c r="DF515" i="1"/>
  <c r="AX121" i="1"/>
  <c r="AX137" i="1"/>
  <c r="AX110" i="1"/>
  <c r="CQ517" i="1"/>
  <c r="FQ202" i="1"/>
  <c r="DF532" i="1"/>
  <c r="FS112" i="1"/>
  <c r="FB406" i="1"/>
  <c r="FK426" i="1"/>
  <c r="CQ515" i="1"/>
  <c r="DS532" i="1"/>
  <c r="EP526" i="1"/>
  <c r="FJ117" i="1"/>
  <c r="EP518" i="1"/>
  <c r="DF537" i="1"/>
  <c r="FQ186" i="1"/>
  <c r="FH122" i="1"/>
  <c r="AX212" i="1"/>
  <c r="FK120" i="1"/>
  <c r="FB178" i="1"/>
  <c r="DS528" i="1"/>
  <c r="CQ518" i="1"/>
  <c r="FT117" i="1"/>
  <c r="FF189" i="1"/>
  <c r="FF410" i="1"/>
  <c r="FH422" i="1"/>
  <c r="FT422" i="1"/>
  <c r="FH117" i="1"/>
  <c r="FI189" i="1"/>
  <c r="FA421" i="1"/>
  <c r="FM184" i="1"/>
  <c r="CT526" i="1"/>
  <c r="FS410" i="1"/>
  <c r="AX178" i="1"/>
  <c r="AX142" i="1"/>
  <c r="AX217" i="1"/>
  <c r="AX198" i="1"/>
  <c r="DF524" i="1"/>
  <c r="FM427" i="1"/>
  <c r="FR112" i="1"/>
  <c r="AX127" i="1"/>
  <c r="AX210" i="1"/>
  <c r="AX185" i="1"/>
  <c r="AX188" i="1"/>
  <c r="FB393" i="1"/>
  <c r="FG115" i="1"/>
  <c r="DS534" i="1"/>
  <c r="FI180" i="1"/>
  <c r="EA532" i="1"/>
  <c r="AX199" i="1"/>
  <c r="J451" i="1" s="1"/>
  <c r="CQ521" i="1"/>
  <c r="FQ412" i="1"/>
  <c r="FQ91" i="1"/>
  <c r="FQ88" i="1"/>
  <c r="FH95" i="1"/>
  <c r="FH84" i="1"/>
  <c r="FH88" i="1"/>
  <c r="FH102" i="1"/>
  <c r="EA521" i="1"/>
  <c r="FI126" i="1"/>
  <c r="CQ536" i="1"/>
  <c r="BN516" i="1"/>
  <c r="CQ533" i="1"/>
  <c r="DS455" i="1"/>
  <c r="DS525" i="1" s="1"/>
  <c r="EA515" i="1"/>
  <c r="EA518" i="1"/>
  <c r="EA537" i="1"/>
  <c r="AX189" i="1"/>
  <c r="EZ190" i="1" s="1"/>
  <c r="EA520" i="1"/>
  <c r="EA525" i="1"/>
  <c r="FQ393" i="1"/>
  <c r="CQ516" i="1"/>
  <c r="DF518" i="1"/>
  <c r="AX184" i="1"/>
  <c r="FT96" i="1"/>
  <c r="FT83" i="1"/>
  <c r="FT99" i="1"/>
  <c r="FT85" i="1"/>
  <c r="FT88" i="1"/>
  <c r="CT517" i="1"/>
  <c r="DF530" i="1"/>
  <c r="FJ107" i="1"/>
  <c r="FS118" i="1"/>
  <c r="FJ157" i="1"/>
  <c r="CQ529" i="1"/>
  <c r="CT530" i="1"/>
  <c r="CQ530" i="1"/>
  <c r="CQ526" i="1"/>
  <c r="FB166" i="1"/>
  <c r="FB171" i="1"/>
  <c r="FB157" i="1"/>
  <c r="CQ520" i="1"/>
  <c r="FK91" i="1"/>
  <c r="FK87" i="1"/>
  <c r="FK93" i="1"/>
  <c r="FK97" i="1"/>
  <c r="FP144" i="1"/>
  <c r="FG181" i="1"/>
  <c r="FQ406" i="1"/>
  <c r="FQ167" i="1"/>
  <c r="FQ165" i="1"/>
  <c r="FQ161" i="1"/>
  <c r="FQ169" i="1"/>
  <c r="FQ173" i="1"/>
  <c r="FH162" i="1"/>
  <c r="FG165" i="1"/>
  <c r="FG170" i="1"/>
  <c r="FG175" i="1"/>
  <c r="DL218" i="1"/>
  <c r="GQ200" i="1" a="1"/>
  <c r="EA428" i="1"/>
  <c r="EN428" i="1" s="1"/>
  <c r="T13" i="77"/>
  <c r="HA199" i="1"/>
  <c r="IK199" i="1"/>
  <c r="GZ199" i="1"/>
  <c r="HE199" i="1" s="1"/>
  <c r="HD199" i="1"/>
  <c r="GY199" i="1" s="1"/>
  <c r="HD197" i="1"/>
  <c r="GY197" i="1" s="1"/>
  <c r="FK428" i="1"/>
  <c r="DH218" i="1"/>
  <c r="GQ199" i="1"/>
  <c r="V13" i="77" s="1"/>
  <c r="DG218" i="1"/>
  <c r="GQ198" i="1"/>
  <c r="V12" i="77" s="1"/>
  <c r="BH525" i="1"/>
  <c r="GS305" i="1" a="1"/>
  <c r="GK118" i="1"/>
  <c r="CB118" i="1" s="1"/>
  <c r="FJ87" i="1"/>
  <c r="FJ101" i="1"/>
  <c r="FJ94" i="1"/>
  <c r="FJ182" i="1"/>
  <c r="FS172" i="1"/>
  <c r="ED428" i="1"/>
  <c r="EK428" i="1"/>
  <c r="EO428" i="1"/>
  <c r="EE428" i="1"/>
  <c r="EG428" i="1"/>
  <c r="FK163" i="1"/>
  <c r="FM400" i="1"/>
  <c r="DX397" i="1"/>
  <c r="DR397" i="1"/>
  <c r="DW397" i="1"/>
  <c r="DZ397" i="1"/>
  <c r="DO397" i="1"/>
  <c r="DI397" i="1"/>
  <c r="DK397" i="1"/>
  <c r="EZ428" i="1"/>
  <c r="GP200" i="1" a="1"/>
  <c r="T12" i="77"/>
  <c r="GZ198" i="1"/>
  <c r="HE198" i="1" s="1"/>
  <c r="HD198" i="1"/>
  <c r="GY198" i="1" s="1"/>
  <c r="HA198" i="1"/>
  <c r="IK198" i="1"/>
  <c r="FF428" i="1"/>
  <c r="FM428" i="1"/>
  <c r="FB428" i="1"/>
  <c r="FR428" i="1"/>
  <c r="FA428" i="1"/>
  <c r="FH428" i="1"/>
  <c r="BN534" i="1"/>
  <c r="DH123" i="1"/>
  <c r="GP125" i="1"/>
  <c r="DG123" i="1"/>
  <c r="GP124" i="1"/>
  <c r="DH144" i="1"/>
  <c r="GQ125" i="1"/>
  <c r="L13" i="77" s="1"/>
  <c r="FQ117" i="1"/>
  <c r="DF123" i="1"/>
  <c r="GP123" i="1"/>
  <c r="DL123" i="1"/>
  <c r="GP126" i="1" a="1"/>
  <c r="DF144" i="1"/>
  <c r="GQ123" i="1"/>
  <c r="L11" i="77" s="1"/>
  <c r="DG144" i="1"/>
  <c r="GQ124" i="1"/>
  <c r="L12" i="77" s="1"/>
  <c r="DL144" i="1"/>
  <c r="GQ126" i="1" a="1"/>
  <c r="AI279" i="45"/>
  <c r="AI293" i="45"/>
  <c r="AI294" i="45"/>
  <c r="AI281" i="45"/>
  <c r="AI298" i="45"/>
  <c r="FI97" i="1"/>
  <c r="AI304" i="45"/>
  <c r="FJ175" i="1"/>
  <c r="FI158" i="1"/>
  <c r="AX114" i="1"/>
  <c r="EZ115" i="1" s="1"/>
  <c r="AX144" i="1"/>
  <c r="I470" i="1" s="1"/>
  <c r="FG218" i="1"/>
  <c r="FI144" i="1"/>
  <c r="EZ367" i="1"/>
  <c r="FG144" i="1"/>
  <c r="FI218" i="1"/>
  <c r="FS144" i="1"/>
  <c r="FJ144" i="1"/>
  <c r="FL218" i="1"/>
  <c r="EG367" i="1"/>
  <c r="EH367" i="1"/>
  <c r="EL367" i="1"/>
  <c r="EW367" i="1"/>
  <c r="EM367" i="1"/>
  <c r="EV367" i="1"/>
  <c r="ER367" i="1"/>
  <c r="ED367" i="1"/>
  <c r="EJ367" i="1"/>
  <c r="EO367" i="1"/>
  <c r="DF217" i="1"/>
  <c r="DF218" i="1"/>
  <c r="GK423" i="1"/>
  <c r="CB423" i="1" s="1"/>
  <c r="O329" i="51" s="1"/>
  <c r="GK144" i="1"/>
  <c r="CB144" i="1" s="1"/>
  <c r="AX196" i="1"/>
  <c r="J448" i="1" s="1"/>
  <c r="AX218" i="1"/>
  <c r="FR98" i="1"/>
  <c r="FR92" i="1"/>
  <c r="FR175" i="1"/>
  <c r="EF367" i="1"/>
  <c r="EK367" i="1"/>
  <c r="EN367" i="1"/>
  <c r="EQ367" i="1"/>
  <c r="ET367" i="1"/>
  <c r="EP367" i="1"/>
  <c r="EU367" i="1"/>
  <c r="EE367" i="1"/>
  <c r="ES367" i="1"/>
  <c r="EI367" i="1"/>
  <c r="FS218" i="1"/>
  <c r="FQ144" i="1"/>
  <c r="EX517" i="1"/>
  <c r="IC305" i="1" a="1"/>
  <c r="FA160" i="1"/>
  <c r="EA363" i="1"/>
  <c r="EC363" i="1" s="1"/>
  <c r="FP174" i="1"/>
  <c r="EA356" i="1"/>
  <c r="EI356" i="1" s="1"/>
  <c r="FN170" i="1"/>
  <c r="FN159" i="1"/>
  <c r="FN173" i="1"/>
  <c r="FN161" i="1"/>
  <c r="DP421" i="1"/>
  <c r="DM421" i="1"/>
  <c r="DK421" i="1"/>
  <c r="EZ187" i="1"/>
  <c r="FK166" i="1"/>
  <c r="FK157" i="1"/>
  <c r="FN89" i="1"/>
  <c r="FN86" i="1"/>
  <c r="FN97" i="1"/>
  <c r="FN84" i="1"/>
  <c r="FQ99" i="1"/>
  <c r="FM172" i="1"/>
  <c r="FK173" i="1"/>
  <c r="FK176" i="1"/>
  <c r="FN102" i="1"/>
  <c r="FI172" i="1"/>
  <c r="FI170" i="1"/>
  <c r="FM101" i="1"/>
  <c r="FM84" i="1"/>
  <c r="FR101" i="1"/>
  <c r="FH86" i="1"/>
  <c r="FB93" i="1"/>
  <c r="FI101" i="1"/>
  <c r="FI94" i="1"/>
  <c r="FI86" i="1"/>
  <c r="FP91" i="1"/>
  <c r="FP86" i="1"/>
  <c r="FP98" i="1"/>
  <c r="AX192" i="1"/>
  <c r="CQ525" i="1"/>
  <c r="FI91" i="1"/>
  <c r="FK159" i="1"/>
  <c r="EC328" i="1"/>
  <c r="FR172" i="1"/>
  <c r="FG100" i="1"/>
  <c r="FG91" i="1"/>
  <c r="FG89" i="1"/>
  <c r="FG94" i="1"/>
  <c r="FS165" i="1"/>
  <c r="FS161" i="1"/>
  <c r="FS175" i="1"/>
  <c r="EH177" i="1"/>
  <c r="FP101" i="1"/>
  <c r="FP96" i="1"/>
  <c r="EA346" i="1"/>
  <c r="EC346" i="1" s="1"/>
  <c r="FG87" i="1"/>
  <c r="FJ84" i="1"/>
  <c r="DZ525" i="1"/>
  <c r="FK110" i="1"/>
  <c r="FS169" i="1"/>
  <c r="FO93" i="1"/>
  <c r="FO96" i="1"/>
  <c r="FO83" i="1"/>
  <c r="FO98" i="1"/>
  <c r="FO86" i="1"/>
  <c r="FO89" i="1"/>
  <c r="FF163" i="1"/>
  <c r="FF158" i="1"/>
  <c r="FF168" i="1"/>
  <c r="FF171" i="1"/>
  <c r="FF174" i="1"/>
  <c r="DW427" i="1"/>
  <c r="DN427" i="1"/>
  <c r="DR427" i="1"/>
  <c r="DH427" i="1"/>
  <c r="DP427" i="1"/>
  <c r="FN93" i="1"/>
  <c r="FN99" i="1"/>
  <c r="FN95" i="1"/>
  <c r="FF100" i="1"/>
  <c r="FF98" i="1"/>
  <c r="FF88" i="1"/>
  <c r="FF96" i="1"/>
  <c r="FF85" i="1"/>
  <c r="EF387" i="1"/>
  <c r="FM161" i="1"/>
  <c r="FP163" i="1"/>
  <c r="FP159" i="1"/>
  <c r="FP169" i="1"/>
  <c r="FT90" i="1"/>
  <c r="EF354" i="1"/>
  <c r="EW354" i="1"/>
  <c r="EN354" i="1"/>
  <c r="EG328" i="1"/>
  <c r="FB175" i="1"/>
  <c r="FB160" i="1"/>
  <c r="FB164" i="1"/>
  <c r="FR84" i="1"/>
  <c r="FR168" i="1"/>
  <c r="FR165" i="1"/>
  <c r="FN166" i="1"/>
  <c r="EC356" i="1"/>
  <c r="EZ427" i="1"/>
  <c r="FH174" i="1"/>
  <c r="FG172" i="1"/>
  <c r="EZ319" i="1"/>
  <c r="FW319" i="1" s="1"/>
  <c r="EZ310" i="1"/>
  <c r="FW310" i="1" s="1"/>
  <c r="EZ316" i="1"/>
  <c r="FW316" i="1" s="1"/>
  <c r="EZ321" i="1"/>
  <c r="FW321" i="1" s="1"/>
  <c r="FL166" i="1"/>
  <c r="FL174" i="1"/>
  <c r="FL163" i="1"/>
  <c r="FL159" i="1"/>
  <c r="FL169" i="1"/>
  <c r="EC361" i="1"/>
  <c r="EF361" i="1"/>
  <c r="DF128" i="1"/>
  <c r="AZ525" i="1"/>
  <c r="FS89" i="1"/>
  <c r="FS84" i="1"/>
  <c r="FS101" i="1"/>
  <c r="FS94" i="1"/>
  <c r="FS91" i="1"/>
  <c r="EA341" i="1"/>
  <c r="EC341" i="1" s="1"/>
  <c r="FA167" i="1"/>
  <c r="GE357" i="1"/>
  <c r="FK161" i="1"/>
  <c r="FK170" i="1"/>
  <c r="FM88" i="1"/>
  <c r="FM93" i="1"/>
  <c r="EA187" i="1"/>
  <c r="EC187" i="1" s="1"/>
  <c r="FQ93" i="1"/>
  <c r="FQ96" i="1"/>
  <c r="FH91" i="1"/>
  <c r="FB84" i="1"/>
  <c r="DN143" i="1"/>
  <c r="DH143" i="1"/>
  <c r="Q525" i="1"/>
  <c r="EL354" i="1"/>
  <c r="EE354" i="1"/>
  <c r="EU354" i="1"/>
  <c r="FJ172" i="1"/>
  <c r="DM525" i="1"/>
  <c r="FK83" i="1"/>
  <c r="FK101" i="1"/>
  <c r="AL294" i="45"/>
  <c r="GS318" i="1"/>
  <c r="GS323" i="1"/>
  <c r="GS319" i="1"/>
  <c r="GS324" i="1"/>
  <c r="GS315" i="1"/>
  <c r="GS310" i="1"/>
  <c r="GS307" i="1"/>
  <c r="GS311" i="1"/>
  <c r="GS308" i="1"/>
  <c r="GS305" i="1"/>
  <c r="GS317" i="1"/>
  <c r="GS321" i="1"/>
  <c r="GS306" i="1"/>
  <c r="GS325" i="1"/>
  <c r="GS322" i="1"/>
  <c r="GS320" i="1"/>
  <c r="GS312" i="1"/>
  <c r="GS313" i="1"/>
  <c r="GS314" i="1"/>
  <c r="GS316" i="1"/>
  <c r="GS309" i="1"/>
  <c r="EQ364" i="1"/>
  <c r="EC364" i="1"/>
  <c r="EZ196" i="1"/>
  <c r="FK215" i="1"/>
  <c r="CK467" i="1"/>
  <c r="CK537" i="1" s="1"/>
  <c r="EI454" i="1"/>
  <c r="FR202" i="1"/>
  <c r="FR203" i="1"/>
  <c r="EI455" i="1"/>
  <c r="BP221" i="1"/>
  <c r="EI507" i="1" s="1"/>
  <c r="BO464" i="1"/>
  <c r="BO534" i="1" s="1"/>
  <c r="FH212" i="1"/>
  <c r="FI210" i="1"/>
  <c r="BV462" i="1"/>
  <c r="CB451" i="1"/>
  <c r="FJ125" i="1"/>
  <c r="FN163" i="1"/>
  <c r="FN168" i="1"/>
  <c r="FN165" i="1"/>
  <c r="FN157" i="1"/>
  <c r="FN171" i="1"/>
  <c r="FN176" i="1"/>
  <c r="FN160" i="1"/>
  <c r="BH466" i="1"/>
  <c r="BH536" i="1" s="1"/>
  <c r="FG214" i="1"/>
  <c r="FK138" i="1"/>
  <c r="CJ464" i="1"/>
  <c r="FN142" i="1"/>
  <c r="DE468" i="1"/>
  <c r="CX468" i="1"/>
  <c r="FM142" i="1"/>
  <c r="EZ209" i="1"/>
  <c r="J461" i="1"/>
  <c r="L461" i="1"/>
  <c r="L531" i="1" s="1"/>
  <c r="EZ358" i="1"/>
  <c r="J454" i="1"/>
  <c r="EZ202" i="1"/>
  <c r="EP451" i="1"/>
  <c r="EP521" i="1" s="1"/>
  <c r="FS199" i="1"/>
  <c r="FQ204" i="1"/>
  <c r="EA456" i="1"/>
  <c r="EA526" i="1" s="1"/>
  <c r="BK147" i="1"/>
  <c r="CX455" i="1"/>
  <c r="FM129" i="1"/>
  <c r="EW464" i="1"/>
  <c r="FT138" i="1"/>
  <c r="DZ449" i="1"/>
  <c r="DZ519" i="1" s="1"/>
  <c r="FQ123" i="1"/>
  <c r="FH126" i="1"/>
  <c r="BN452" i="1"/>
  <c r="BN522" i="1" s="1"/>
  <c r="EZ534" i="1"/>
  <c r="EZ520" i="1"/>
  <c r="EZ522" i="1"/>
  <c r="EZ524" i="1"/>
  <c r="EZ536" i="1"/>
  <c r="EZ537" i="1"/>
  <c r="EZ535" i="1"/>
  <c r="EZ516" i="1"/>
  <c r="EZ518" i="1"/>
  <c r="EZ527" i="1"/>
  <c r="EZ519" i="1"/>
  <c r="EZ517" i="1"/>
  <c r="EZ515" i="1"/>
  <c r="EZ531" i="1"/>
  <c r="EZ529" i="1"/>
  <c r="EZ533" i="1"/>
  <c r="EZ530" i="1"/>
  <c r="EZ523" i="1"/>
  <c r="EZ528" i="1"/>
  <c r="EZ521" i="1"/>
  <c r="FB193" i="1"/>
  <c r="X445" i="1"/>
  <c r="DL457" i="1"/>
  <c r="FO131" i="1"/>
  <c r="EJ207" i="1"/>
  <c r="ER207" i="1"/>
  <c r="ED207" i="1"/>
  <c r="EN207" i="1"/>
  <c r="EE207" i="1"/>
  <c r="ET207" i="1"/>
  <c r="EP207" i="1"/>
  <c r="EL207" i="1"/>
  <c r="EW207" i="1"/>
  <c r="EG207" i="1"/>
  <c r="EP356" i="1"/>
  <c r="EE356" i="1"/>
  <c r="EL356" i="1"/>
  <c r="EK356" i="1"/>
  <c r="CX451" i="1"/>
  <c r="FM125" i="1"/>
  <c r="CR459" i="1"/>
  <c r="CR529" i="1" s="1"/>
  <c r="FL207" i="1"/>
  <c r="FH397" i="1"/>
  <c r="FH396" i="1"/>
  <c r="BA467" i="1"/>
  <c r="BA537" i="1" s="1"/>
  <c r="FF215" i="1"/>
  <c r="EW463" i="1"/>
  <c r="FT137" i="1"/>
  <c r="BH464" i="1"/>
  <c r="BH534" i="1" s="1"/>
  <c r="FG212" i="1"/>
  <c r="FS421" i="1"/>
  <c r="DF204" i="1"/>
  <c r="CI221" i="1"/>
  <c r="L35" i="45"/>
  <c r="F35" i="45"/>
  <c r="AI35" i="45" s="1"/>
  <c r="L346" i="45"/>
  <c r="F346" i="45"/>
  <c r="CX467" i="1"/>
  <c r="FM141" i="1"/>
  <c r="FO115" i="1"/>
  <c r="L44" i="45"/>
  <c r="F44" i="45"/>
  <c r="AI44" i="45" s="1"/>
  <c r="L355" i="45"/>
  <c r="F355" i="45"/>
  <c r="AJ278" i="45"/>
  <c r="N278" i="45"/>
  <c r="D49" i="72"/>
  <c r="FP199" i="1"/>
  <c r="DT451" i="1"/>
  <c r="DT521" i="1" s="1"/>
  <c r="FM121" i="1"/>
  <c r="CX447" i="1"/>
  <c r="FB207" i="1"/>
  <c r="X459" i="1"/>
  <c r="DT445" i="1"/>
  <c r="DT515" i="1" s="1"/>
  <c r="FP193" i="1"/>
  <c r="FO116" i="1"/>
  <c r="FN129" i="1"/>
  <c r="DE455" i="1"/>
  <c r="BL147" i="1"/>
  <c r="EA178" i="1"/>
  <c r="EC178" i="1" s="1"/>
  <c r="O240" i="51"/>
  <c r="EG178" i="1"/>
  <c r="BV454" i="1"/>
  <c r="FI202" i="1"/>
  <c r="FK210" i="1"/>
  <c r="CK462" i="1"/>
  <c r="CK532" i="1" s="1"/>
  <c r="FB206" i="1"/>
  <c r="X458" i="1"/>
  <c r="EZ365" i="1"/>
  <c r="L468" i="1"/>
  <c r="L538" i="1" s="1"/>
  <c r="FF131" i="1"/>
  <c r="AZ457" i="1"/>
  <c r="AZ527" i="1" s="1"/>
  <c r="CB460" i="1"/>
  <c r="FJ134" i="1"/>
  <c r="CX454" i="1"/>
  <c r="FM128" i="1"/>
  <c r="F114" i="45"/>
  <c r="L114" i="45"/>
  <c r="L36" i="45"/>
  <c r="F36" i="45"/>
  <c r="AI270" i="45"/>
  <c r="AL270" i="45" s="1"/>
  <c r="AJ270" i="45"/>
  <c r="D41" i="72"/>
  <c r="N270" i="45"/>
  <c r="DS108" i="1"/>
  <c r="DN108" i="1"/>
  <c r="DU108" i="1"/>
  <c r="DX108" i="1"/>
  <c r="DY108" i="1"/>
  <c r="DM108" i="1"/>
  <c r="DP108" i="1"/>
  <c r="DH108" i="1"/>
  <c r="O196" i="51"/>
  <c r="DI108" i="1"/>
  <c r="DJ108" i="1"/>
  <c r="L358" i="45"/>
  <c r="F358" i="45"/>
  <c r="AI358" i="45" s="1"/>
  <c r="L47" i="45"/>
  <c r="F47" i="45"/>
  <c r="HD157" i="1"/>
  <c r="GY157" i="1" s="1"/>
  <c r="O255" i="51"/>
  <c r="FQ158" i="1"/>
  <c r="FQ159" i="1"/>
  <c r="FQ162" i="1"/>
  <c r="FH164" i="1"/>
  <c r="FH157" i="1"/>
  <c r="FH167" i="1"/>
  <c r="BH457" i="1"/>
  <c r="BH527" i="1" s="1"/>
  <c r="FG205" i="1"/>
  <c r="CJ459" i="1"/>
  <c r="FK133" i="1"/>
  <c r="CR466" i="1"/>
  <c r="CR536" i="1" s="1"/>
  <c r="FL214" i="1"/>
  <c r="EG364" i="1"/>
  <c r="O229" i="51"/>
  <c r="HD105" i="1"/>
  <c r="GY105" i="1" s="1"/>
  <c r="EL364" i="1"/>
  <c r="EM364" i="1"/>
  <c r="EP364" i="1"/>
  <c r="EA360" i="1"/>
  <c r="EE360" i="1" s="1"/>
  <c r="HD101" i="1"/>
  <c r="GY101" i="1" s="1"/>
  <c r="O225" i="51"/>
  <c r="L453" i="1"/>
  <c r="L523" i="1" s="1"/>
  <c r="EZ350" i="1"/>
  <c r="J453" i="1"/>
  <c r="EZ201" i="1"/>
  <c r="FI199" i="1"/>
  <c r="BV451" i="1"/>
  <c r="W455" i="1"/>
  <c r="AZ147" i="1"/>
  <c r="W507" i="1" s="1"/>
  <c r="W517" i="1" s="1"/>
  <c r="FB129" i="1"/>
  <c r="FG160" i="1"/>
  <c r="FG157" i="1"/>
  <c r="EZ354" i="1"/>
  <c r="L457" i="1"/>
  <c r="L527" i="1" s="1"/>
  <c r="BP222" i="1"/>
  <c r="BP223" i="1"/>
  <c r="EI469" i="1"/>
  <c r="FR217" i="1"/>
  <c r="L64" i="45"/>
  <c r="F64" i="45"/>
  <c r="L375" i="45"/>
  <c r="F375" i="45"/>
  <c r="AI375" i="45" s="1"/>
  <c r="HD323" i="1"/>
  <c r="GY323" i="1" s="1"/>
  <c r="HS359" i="1"/>
  <c r="IN323" i="1" s="1"/>
  <c r="II323" i="1" s="1"/>
  <c r="HD174" i="1"/>
  <c r="GY174" i="1" s="1"/>
  <c r="O272" i="51"/>
  <c r="CR457" i="1"/>
  <c r="CR527" i="1" s="1"/>
  <c r="FL205" i="1"/>
  <c r="FT106" i="1"/>
  <c r="FL396" i="1"/>
  <c r="FO132" i="1"/>
  <c r="DS460" i="1"/>
  <c r="DS530" i="1" s="1"/>
  <c r="FP134" i="1"/>
  <c r="CC463" i="1"/>
  <c r="FJ211" i="1"/>
  <c r="CY455" i="1"/>
  <c r="BK221" i="1"/>
  <c r="CY507" i="1" s="1"/>
  <c r="FM203" i="1"/>
  <c r="FI95" i="1"/>
  <c r="FI98" i="1"/>
  <c r="BV459" i="1"/>
  <c r="FI207" i="1"/>
  <c r="FP213" i="1"/>
  <c r="DT465" i="1"/>
  <c r="DT535" i="1" s="1"/>
  <c r="W456" i="1"/>
  <c r="W526" i="1" s="1"/>
  <c r="FB130" i="1"/>
  <c r="FP92" i="1"/>
  <c r="FP99" i="1"/>
  <c r="FP83" i="1"/>
  <c r="FP102" i="1"/>
  <c r="FK394" i="1"/>
  <c r="CK522" i="1"/>
  <c r="EZ312" i="1"/>
  <c r="FW312" i="1" s="1"/>
  <c r="EZ324" i="1"/>
  <c r="FW324" i="1" s="1"/>
  <c r="FB183" i="1"/>
  <c r="L379" i="45"/>
  <c r="F379" i="45"/>
  <c r="AI379" i="45" s="1"/>
  <c r="HD104" i="1"/>
  <c r="GY104" i="1" s="1"/>
  <c r="O228" i="51"/>
  <c r="EW363" i="1"/>
  <c r="EO363" i="1"/>
  <c r="EL363" i="1"/>
  <c r="EU363" i="1"/>
  <c r="FI208" i="1"/>
  <c r="BV460" i="1"/>
  <c r="FJ131" i="1"/>
  <c r="CB457" i="1"/>
  <c r="I465" i="1"/>
  <c r="EZ139" i="1"/>
  <c r="DO389" i="1"/>
  <c r="DZ389" i="1"/>
  <c r="DR389" i="1"/>
  <c r="DG389" i="1"/>
  <c r="DW389" i="1"/>
  <c r="DV389" i="1"/>
  <c r="DM389" i="1"/>
  <c r="DY389" i="1"/>
  <c r="DK389" i="1"/>
  <c r="FA399" i="1"/>
  <c r="FA398" i="1"/>
  <c r="FM394" i="1"/>
  <c r="FK414" i="1"/>
  <c r="FH392" i="1"/>
  <c r="FL175" i="1"/>
  <c r="FQ420" i="1"/>
  <c r="FA409" i="1"/>
  <c r="DH517" i="1"/>
  <c r="DH531" i="1"/>
  <c r="DH519" i="1"/>
  <c r="DH518" i="1"/>
  <c r="DH527" i="1"/>
  <c r="DH516" i="1"/>
  <c r="DH521" i="1"/>
  <c r="DH524" i="1"/>
  <c r="DH529" i="1"/>
  <c r="DH526" i="1"/>
  <c r="DH520" i="1"/>
  <c r="DH515" i="1"/>
  <c r="DH530" i="1"/>
  <c r="DH534" i="1"/>
  <c r="DH537" i="1"/>
  <c r="DH528" i="1"/>
  <c r="DH536" i="1"/>
  <c r="DH533" i="1"/>
  <c r="DH523" i="1"/>
  <c r="CB469" i="1"/>
  <c r="FJ143" i="1"/>
  <c r="EH450" i="1"/>
  <c r="FR124" i="1"/>
  <c r="CJ450" i="1"/>
  <c r="FQ143" i="1"/>
  <c r="DZ469" i="1"/>
  <c r="L144" i="45"/>
  <c r="N300" i="45"/>
  <c r="D71" i="72"/>
  <c r="AJ300" i="45"/>
  <c r="F144" i="45"/>
  <c r="EN361" i="1"/>
  <c r="ES361" i="1"/>
  <c r="ER361" i="1"/>
  <c r="EW361" i="1"/>
  <c r="EP361" i="1"/>
  <c r="FR421" i="1"/>
  <c r="DF199" i="1"/>
  <c r="BN462" i="1"/>
  <c r="BN532" i="1" s="1"/>
  <c r="FH136" i="1"/>
  <c r="BN445" i="1"/>
  <c r="BN515" i="1" s="1"/>
  <c r="FH119" i="1"/>
  <c r="BG457" i="1"/>
  <c r="FG131" i="1"/>
  <c r="DP407" i="1"/>
  <c r="DM407" i="1"/>
  <c r="DX407" i="1"/>
  <c r="DZ407" i="1"/>
  <c r="DH407" i="1"/>
  <c r="DQ407" i="1"/>
  <c r="DO407" i="1"/>
  <c r="DW407" i="1"/>
  <c r="DI407" i="1"/>
  <c r="DK407" i="1"/>
  <c r="EA123" i="1"/>
  <c r="EC123" i="1" s="1"/>
  <c r="EG346" i="1"/>
  <c r="ER346" i="1"/>
  <c r="EL346" i="1"/>
  <c r="EM346" i="1"/>
  <c r="EJ346" i="1"/>
  <c r="EQ346" i="1"/>
  <c r="GE103" i="1"/>
  <c r="GF103" i="1" s="1"/>
  <c r="GA103" i="1"/>
  <c r="GB103" i="1" s="1"/>
  <c r="EE103" i="1"/>
  <c r="EJ103" i="1"/>
  <c r="EQ103" i="1"/>
  <c r="EV103" i="1"/>
  <c r="EN103" i="1"/>
  <c r="EO103" i="1"/>
  <c r="EI103" i="1"/>
  <c r="EU103" i="1"/>
  <c r="EL103" i="1"/>
  <c r="EG103" i="1"/>
  <c r="EH103" i="1"/>
  <c r="EF103" i="1"/>
  <c r="FM143" i="1"/>
  <c r="I458" i="1"/>
  <c r="EZ132" i="1"/>
  <c r="L528" i="1"/>
  <c r="DT461" i="1"/>
  <c r="DT531" i="1" s="1"/>
  <c r="FP209" i="1"/>
  <c r="F126" i="45"/>
  <c r="L126" i="45"/>
  <c r="AI126" i="45"/>
  <c r="L359" i="45"/>
  <c r="F359" i="45"/>
  <c r="DL194" i="1"/>
  <c r="DR194" i="1"/>
  <c r="DG194" i="1"/>
  <c r="DY194" i="1"/>
  <c r="DH194" i="1"/>
  <c r="DV194" i="1"/>
  <c r="DW194" i="1"/>
  <c r="DU194" i="1"/>
  <c r="DP194" i="1"/>
  <c r="DJ194" i="1"/>
  <c r="DI194" i="1"/>
  <c r="W463" i="1"/>
  <c r="W533" i="1" s="1"/>
  <c r="FB137" i="1"/>
  <c r="FJ120" i="1"/>
  <c r="CB446" i="1"/>
  <c r="FM190" i="1"/>
  <c r="L123" i="45"/>
  <c r="F123" i="45"/>
  <c r="L356" i="45"/>
  <c r="F356" i="45"/>
  <c r="O253" i="51"/>
  <c r="FS116" i="1"/>
  <c r="FG101" i="1"/>
  <c r="FG84" i="1"/>
  <c r="DH532" i="1"/>
  <c r="FF132" i="1"/>
  <c r="FR104" i="1"/>
  <c r="FA391" i="1"/>
  <c r="FA390" i="1"/>
  <c r="I452" i="1"/>
  <c r="L132" i="45"/>
  <c r="F132" i="45"/>
  <c r="AJ288" i="45"/>
  <c r="D59" i="72"/>
  <c r="N288" i="45"/>
  <c r="FH419" i="1"/>
  <c r="EZ419" i="1"/>
  <c r="DY135" i="1"/>
  <c r="DT135" i="1"/>
  <c r="DU135" i="1"/>
  <c r="DQ135" i="1"/>
  <c r="DG135" i="1"/>
  <c r="DR135" i="1"/>
  <c r="DL135" i="1"/>
  <c r="DZ135" i="1"/>
  <c r="DM135" i="1"/>
  <c r="DI135" i="1"/>
  <c r="FI161" i="1"/>
  <c r="FI174" i="1"/>
  <c r="FI159" i="1"/>
  <c r="DT444" i="1"/>
  <c r="DT514" i="1" s="1"/>
  <c r="BN220" i="1"/>
  <c r="FP192" i="1"/>
  <c r="FB210" i="1"/>
  <c r="X462" i="1"/>
  <c r="FF108" i="1"/>
  <c r="EA417" i="1"/>
  <c r="EF417" i="1" s="1"/>
  <c r="FB408" i="1"/>
  <c r="FP106" i="1"/>
  <c r="CB467" i="1"/>
  <c r="FJ141" i="1"/>
  <c r="FR115" i="1"/>
  <c r="CJ458" i="1"/>
  <c r="FK132" i="1"/>
  <c r="EZ131" i="1"/>
  <c r="I456" i="1"/>
  <c r="EZ130" i="1"/>
  <c r="IC320" i="1"/>
  <c r="IC319" i="1"/>
  <c r="IC318" i="1"/>
  <c r="IC312" i="1"/>
  <c r="IC324" i="1"/>
  <c r="IC316" i="1"/>
  <c r="IC310" i="1"/>
  <c r="IC321" i="1"/>
  <c r="IC305" i="1"/>
  <c r="IC307" i="1"/>
  <c r="IC311" i="1"/>
  <c r="IC315" i="1"/>
  <c r="IC322" i="1"/>
  <c r="IC317" i="1"/>
  <c r="IC308" i="1"/>
  <c r="IC309" i="1"/>
  <c r="IC306" i="1"/>
  <c r="IC325" i="1"/>
  <c r="IC314" i="1"/>
  <c r="IC313" i="1"/>
  <c r="IC323" i="1"/>
  <c r="DN130" i="1"/>
  <c r="CQ147" i="1"/>
  <c r="DP130" i="1"/>
  <c r="CS147" i="1"/>
  <c r="DB147" i="1"/>
  <c r="DY130" i="1"/>
  <c r="DX130" i="1"/>
  <c r="DA147" i="1"/>
  <c r="DL130" i="1"/>
  <c r="CO147" i="1"/>
  <c r="DC147" i="1"/>
  <c r="DZ130" i="1"/>
  <c r="DG130" i="1"/>
  <c r="CJ147" i="1"/>
  <c r="CP147" i="1"/>
  <c r="DM130" i="1"/>
  <c r="DH130" i="1"/>
  <c r="CK147" i="1"/>
  <c r="DI130" i="1"/>
  <c r="CL147" i="1"/>
  <c r="EA338" i="1"/>
  <c r="EJ338" i="1" s="1"/>
  <c r="FI114" i="1"/>
  <c r="FB190" i="1"/>
  <c r="FB114" i="1"/>
  <c r="FB110" i="1"/>
  <c r="CK451" i="1"/>
  <c r="CK521" i="1" s="1"/>
  <c r="FR199" i="1"/>
  <c r="EI451" i="1"/>
  <c r="EI521" i="1" s="1"/>
  <c r="EW447" i="1"/>
  <c r="FT121" i="1"/>
  <c r="FR198" i="1"/>
  <c r="CK450" i="1"/>
  <c r="CK520" i="1" s="1"/>
  <c r="EI450" i="1"/>
  <c r="EI520" i="1" s="1"/>
  <c r="FT131" i="1"/>
  <c r="EW457" i="1"/>
  <c r="EG365" i="1"/>
  <c r="EA216" i="1"/>
  <c r="EN216" i="1" s="1"/>
  <c r="EO365" i="1"/>
  <c r="ES365" i="1"/>
  <c r="EP365" i="1"/>
  <c r="ED365" i="1"/>
  <c r="ER365" i="1"/>
  <c r="DF143" i="1"/>
  <c r="L149" i="45"/>
  <c r="L382" i="45"/>
  <c r="F382" i="45"/>
  <c r="D76" i="72"/>
  <c r="N305" i="45"/>
  <c r="AJ305" i="45"/>
  <c r="AM306" i="45" s="1"/>
  <c r="F149" i="45"/>
  <c r="AI149" i="45" s="1"/>
  <c r="DP217" i="1"/>
  <c r="DN217" i="1"/>
  <c r="DU217" i="1"/>
  <c r="DH217" i="1"/>
  <c r="DR217" i="1"/>
  <c r="DX217" i="1"/>
  <c r="DG217" i="1"/>
  <c r="DW217" i="1"/>
  <c r="O279" i="51"/>
  <c r="HD181" i="1"/>
  <c r="GY181" i="1" s="1"/>
  <c r="DJ217" i="1"/>
  <c r="FR137" i="1"/>
  <c r="EH463" i="1"/>
  <c r="FA410" i="1"/>
  <c r="DX392" i="1"/>
  <c r="DO392" i="1"/>
  <c r="DZ392" i="1"/>
  <c r="DQ392" i="1"/>
  <c r="DG392" i="1"/>
  <c r="DM392" i="1"/>
  <c r="DP392" i="1"/>
  <c r="DL392" i="1"/>
  <c r="DU392" i="1"/>
  <c r="DI392" i="1"/>
  <c r="DS403" i="1"/>
  <c r="DW403" i="1"/>
  <c r="DV403" i="1"/>
  <c r="DL403" i="1"/>
  <c r="DG403" i="1"/>
  <c r="DX403" i="1"/>
  <c r="DY403" i="1"/>
  <c r="DH403" i="1"/>
  <c r="DJ403" i="1"/>
  <c r="CY527" i="1"/>
  <c r="DG124" i="1"/>
  <c r="DS124" i="1"/>
  <c r="DH124" i="1"/>
  <c r="DR124" i="1"/>
  <c r="DV124" i="1"/>
  <c r="DZ124" i="1"/>
  <c r="DL124" i="1"/>
  <c r="DM124" i="1"/>
  <c r="DI124" i="1"/>
  <c r="DF124" i="1"/>
  <c r="FK129" i="1"/>
  <c r="CJ454" i="1"/>
  <c r="FK128" i="1"/>
  <c r="FQ410" i="1"/>
  <c r="EO455" i="1"/>
  <c r="FS129" i="1"/>
  <c r="BQ147" i="1"/>
  <c r="EO507" i="1" s="1"/>
  <c r="EO522" i="1" s="1"/>
  <c r="I447" i="1"/>
  <c r="EF344" i="1"/>
  <c r="O209" i="51"/>
  <c r="HD85" i="1"/>
  <c r="GY85" i="1" s="1"/>
  <c r="ER344" i="1"/>
  <c r="EI344" i="1"/>
  <c r="EM344" i="1"/>
  <c r="EW344" i="1"/>
  <c r="FR213" i="1"/>
  <c r="EI465" i="1"/>
  <c r="EI535" i="1" s="1"/>
  <c r="FB209" i="1"/>
  <c r="X461" i="1"/>
  <c r="J467" i="1"/>
  <c r="EO458" i="1"/>
  <c r="EO528" i="1" s="1"/>
  <c r="FS132" i="1"/>
  <c r="J463" i="1"/>
  <c r="EZ211" i="1"/>
  <c r="L533" i="1"/>
  <c r="FB421" i="1"/>
  <c r="CN184" i="1"/>
  <c r="DK184" i="1" s="1"/>
  <c r="CL184" i="1"/>
  <c r="DI184" i="1" s="1"/>
  <c r="AU184" i="1"/>
  <c r="CM184" i="1"/>
  <c r="DJ184" i="1" s="1"/>
  <c r="GK184" i="1"/>
  <c r="CB184" i="1" s="1"/>
  <c r="CR184" i="1"/>
  <c r="DO184" i="1" s="1"/>
  <c r="CQ184" i="1"/>
  <c r="DN184" i="1" s="1"/>
  <c r="CP184" i="1"/>
  <c r="DM184" i="1" s="1"/>
  <c r="CV184" i="1"/>
  <c r="DS184" i="1" s="1"/>
  <c r="CZ184" i="1"/>
  <c r="DW184" i="1" s="1"/>
  <c r="CT184" i="1"/>
  <c r="DQ184" i="1" s="1"/>
  <c r="DB184" i="1"/>
  <c r="DY184" i="1" s="1"/>
  <c r="CX184" i="1"/>
  <c r="DU184" i="1" s="1"/>
  <c r="CU184" i="1"/>
  <c r="DR184" i="1" s="1"/>
  <c r="CS184" i="1"/>
  <c r="DP184" i="1" s="1"/>
  <c r="DA184" i="1"/>
  <c r="DX184" i="1" s="1"/>
  <c r="CJ184" i="1"/>
  <c r="DG184" i="1" s="1"/>
  <c r="CK184" i="1"/>
  <c r="DH184" i="1" s="1"/>
  <c r="CO184" i="1"/>
  <c r="DL184" i="1" s="1"/>
  <c r="DC184" i="1"/>
  <c r="DZ184" i="1" s="1"/>
  <c r="CY184" i="1"/>
  <c r="DV184" i="1" s="1"/>
  <c r="CW184" i="1"/>
  <c r="DT184" i="1" s="1"/>
  <c r="F119" i="45"/>
  <c r="L119" i="45"/>
  <c r="AI119" i="45"/>
  <c r="L352" i="45"/>
  <c r="F352" i="45"/>
  <c r="AI352" i="45" s="1"/>
  <c r="AI275" i="45"/>
  <c r="AL275" i="45" s="1"/>
  <c r="D46" i="72"/>
  <c r="AJ275" i="45"/>
  <c r="N275" i="45"/>
  <c r="EK187" i="1"/>
  <c r="EE187" i="1"/>
  <c r="ES187" i="1"/>
  <c r="ET187" i="1"/>
  <c r="ED187" i="1"/>
  <c r="EJ187" i="1"/>
  <c r="EI187" i="1"/>
  <c r="EP187" i="1"/>
  <c r="O249" i="51"/>
  <c r="EH187" i="1"/>
  <c r="EG187" i="1"/>
  <c r="FR108" i="1"/>
  <c r="EW465" i="1"/>
  <c r="FT139" i="1"/>
  <c r="BF223" i="1"/>
  <c r="EW444" i="1"/>
  <c r="FT118" i="1"/>
  <c r="BR146" i="1"/>
  <c r="FQ401" i="1"/>
  <c r="F370" i="45"/>
  <c r="L370" i="45"/>
  <c r="AI370" i="45"/>
  <c r="DF205" i="1"/>
  <c r="EA205" i="1" s="1"/>
  <c r="EC205" i="1" s="1"/>
  <c r="EO462" i="1"/>
  <c r="FS136" i="1"/>
  <c r="FK422" i="1"/>
  <c r="DF395" i="1"/>
  <c r="DY334" i="1"/>
  <c r="DX334" i="1"/>
  <c r="DH334" i="1"/>
  <c r="DW334" i="1"/>
  <c r="DT334" i="1"/>
  <c r="CJ469" i="1"/>
  <c r="FK143" i="1"/>
  <c r="FJ214" i="1"/>
  <c r="CC466" i="1"/>
  <c r="FM191" i="1"/>
  <c r="FN130" i="1"/>
  <c r="FK392" i="1"/>
  <c r="FB131" i="1"/>
  <c r="F120" i="45"/>
  <c r="L120" i="45"/>
  <c r="AI120" i="45"/>
  <c r="AL276" i="45"/>
  <c r="AJ276" i="45"/>
  <c r="AM276" i="45" s="1"/>
  <c r="D47" i="72"/>
  <c r="N276" i="45"/>
  <c r="EF337" i="1"/>
  <c r="DZ188" i="1"/>
  <c r="DL188" i="1"/>
  <c r="DH188" i="1"/>
  <c r="DU188" i="1"/>
  <c r="DG188" i="1"/>
  <c r="DM188" i="1"/>
  <c r="DV188" i="1"/>
  <c r="DX188" i="1"/>
  <c r="O250" i="51"/>
  <c r="DI188" i="1"/>
  <c r="EO337" i="1"/>
  <c r="EN337" i="1"/>
  <c r="EM337" i="1"/>
  <c r="EV337" i="1"/>
  <c r="BO522" i="1"/>
  <c r="FP200" i="1"/>
  <c r="FS86" i="1"/>
  <c r="FS96" i="1"/>
  <c r="FS102" i="1"/>
  <c r="CI220" i="1"/>
  <c r="DF192" i="1"/>
  <c r="EG341" i="1"/>
  <c r="HD305" i="1"/>
  <c r="GY305" i="1" s="1"/>
  <c r="HS341" i="1"/>
  <c r="IN305" i="1" s="1"/>
  <c r="II305" i="1" s="1"/>
  <c r="CK146" i="1"/>
  <c r="DH118" i="1"/>
  <c r="DG118" i="1"/>
  <c r="CJ146" i="1"/>
  <c r="DP118" i="1"/>
  <c r="CS146" i="1"/>
  <c r="DA146" i="1"/>
  <c r="DX118" i="1"/>
  <c r="CX146" i="1"/>
  <c r="DU118" i="1"/>
  <c r="DT118" i="1"/>
  <c r="CW146" i="1"/>
  <c r="CY146" i="1"/>
  <c r="DV118" i="1"/>
  <c r="CZ146" i="1"/>
  <c r="DW118" i="1"/>
  <c r="O206" i="51"/>
  <c r="HD82" i="1"/>
  <c r="GY82" i="1" s="1"/>
  <c r="DJ118" i="1"/>
  <c r="CM146" i="1"/>
  <c r="EJ341" i="1"/>
  <c r="EL341" i="1"/>
  <c r="EM341" i="1"/>
  <c r="ET341" i="1"/>
  <c r="EN341" i="1"/>
  <c r="EP341" i="1"/>
  <c r="EV341" i="1"/>
  <c r="EO341" i="1"/>
  <c r="FK405" i="1"/>
  <c r="FJ88" i="1"/>
  <c r="FJ97" i="1"/>
  <c r="FJ95" i="1"/>
  <c r="FT140" i="1"/>
  <c r="DT523" i="1"/>
  <c r="AZ537" i="1"/>
  <c r="FQ421" i="1"/>
  <c r="FJ215" i="1"/>
  <c r="L128" i="45"/>
  <c r="F128" i="45"/>
  <c r="AI128" i="45" s="1"/>
  <c r="L50" i="45"/>
  <c r="F50" i="45"/>
  <c r="AI50" i="45" s="1"/>
  <c r="ED196" i="1"/>
  <c r="ET196" i="1"/>
  <c r="EI196" i="1"/>
  <c r="EV196" i="1"/>
  <c r="EK196" i="1"/>
  <c r="EE196" i="1"/>
  <c r="EP196" i="1"/>
  <c r="EL196" i="1"/>
  <c r="EN196" i="1"/>
  <c r="EG196" i="1"/>
  <c r="CY516" i="1"/>
  <c r="CK446" i="1"/>
  <c r="CK516" i="1" s="1"/>
  <c r="FR194" i="1"/>
  <c r="EI446" i="1"/>
  <c r="EI516" i="1" s="1"/>
  <c r="E8" i="74"/>
  <c r="DT179" i="1"/>
  <c r="DR179" i="1"/>
  <c r="DH179" i="1"/>
  <c r="DN179" i="1"/>
  <c r="DX179" i="1"/>
  <c r="DP179" i="1"/>
  <c r="DW179" i="1"/>
  <c r="DY179" i="1"/>
  <c r="DO179" i="1"/>
  <c r="O241" i="51"/>
  <c r="DJ179" i="1"/>
  <c r="FK187" i="1"/>
  <c r="AX147" i="1"/>
  <c r="I507" i="1" s="1"/>
  <c r="I531" i="1" s="1"/>
  <c r="I455" i="1"/>
  <c r="D386" i="45"/>
  <c r="F368" i="45"/>
  <c r="AI368" i="45" s="1"/>
  <c r="L368" i="45"/>
  <c r="L386" i="45" s="1"/>
  <c r="DW203" i="1"/>
  <c r="DV203" i="1"/>
  <c r="DM203" i="1"/>
  <c r="DT203" i="1"/>
  <c r="DR203" i="1"/>
  <c r="DX203" i="1"/>
  <c r="DO203" i="1"/>
  <c r="DH203" i="1"/>
  <c r="DZ203" i="1"/>
  <c r="DJ203" i="1"/>
  <c r="AU221" i="1"/>
  <c r="EN352" i="1"/>
  <c r="EQ352" i="1"/>
  <c r="EV352" i="1"/>
  <c r="EM352" i="1"/>
  <c r="EI352" i="1"/>
  <c r="FB188" i="1"/>
  <c r="FQ124" i="1"/>
  <c r="X444" i="1"/>
  <c r="FB192" i="1"/>
  <c r="AZ220" i="1"/>
  <c r="W529" i="1"/>
  <c r="W522" i="1"/>
  <c r="CY522" i="1"/>
  <c r="HS329" i="1"/>
  <c r="GK106" i="1"/>
  <c r="CB106" i="1" s="1"/>
  <c r="FJ178" i="1"/>
  <c r="FI209" i="1"/>
  <c r="FL404" i="1"/>
  <c r="EZ138" i="1"/>
  <c r="I464" i="1"/>
  <c r="FG132" i="1"/>
  <c r="EH449" i="1"/>
  <c r="FR123" i="1"/>
  <c r="CJ449" i="1"/>
  <c r="EF332" i="1"/>
  <c r="EO332" i="1"/>
  <c r="EU332" i="1"/>
  <c r="EL332" i="1"/>
  <c r="EW332" i="1"/>
  <c r="FB208" i="1"/>
  <c r="CK531" i="1"/>
  <c r="FA394" i="1"/>
  <c r="F364" i="45"/>
  <c r="L364" i="45"/>
  <c r="AI364" i="45"/>
  <c r="N287" i="45"/>
  <c r="AJ287" i="45"/>
  <c r="D58" i="72"/>
  <c r="DX125" i="1"/>
  <c r="DN125" i="1"/>
  <c r="DP125" i="1"/>
  <c r="DH125" i="1"/>
  <c r="DW125" i="1"/>
  <c r="DL125" i="1"/>
  <c r="DM125" i="1"/>
  <c r="DR125" i="1"/>
  <c r="DZ125" i="1"/>
  <c r="DI125" i="1"/>
  <c r="DF125" i="1"/>
  <c r="DZ529" i="1"/>
  <c r="FM186" i="1"/>
  <c r="DZ522" i="1"/>
  <c r="FH408" i="1"/>
  <c r="BI146" i="1"/>
  <c r="FK118" i="1"/>
  <c r="CY520" i="1"/>
  <c r="CK444" i="1"/>
  <c r="CK514" i="1" s="1"/>
  <c r="BP220" i="1"/>
  <c r="EI444" i="1"/>
  <c r="EI514" i="1" s="1"/>
  <c r="FR192" i="1"/>
  <c r="FJ135" i="1"/>
  <c r="ER528" i="1"/>
  <c r="DZ416" i="1"/>
  <c r="DV416" i="1"/>
  <c r="DU416" i="1"/>
  <c r="DT416" i="1"/>
  <c r="DW416" i="1"/>
  <c r="DS416" i="1"/>
  <c r="DQ416" i="1"/>
  <c r="DH416" i="1"/>
  <c r="GK416" i="1"/>
  <c r="CB416" i="1" s="1"/>
  <c r="O322" i="51" s="1"/>
  <c r="DJ416" i="1"/>
  <c r="EF355" i="1"/>
  <c r="GK132" i="1"/>
  <c r="CB132" i="1" s="1"/>
  <c r="EW355" i="1"/>
  <c r="ES355" i="1"/>
  <c r="EP355" i="1"/>
  <c r="ET355" i="1"/>
  <c r="FR426" i="1"/>
  <c r="FP183" i="1"/>
  <c r="DX404" i="1"/>
  <c r="DQ404" i="1"/>
  <c r="DL404" i="1"/>
  <c r="DR404" i="1"/>
  <c r="DZ404" i="1"/>
  <c r="DO404" i="1"/>
  <c r="DV404" i="1"/>
  <c r="DP404" i="1"/>
  <c r="GK404" i="1"/>
  <c r="CB404" i="1" s="1"/>
  <c r="O310" i="51" s="1"/>
  <c r="DJ404" i="1"/>
  <c r="DV401" i="1"/>
  <c r="DZ401" i="1"/>
  <c r="DW401" i="1"/>
  <c r="DU401" i="1"/>
  <c r="DH401" i="1"/>
  <c r="DM401" i="1"/>
  <c r="DR401" i="1"/>
  <c r="DN401" i="1"/>
  <c r="DO401" i="1"/>
  <c r="DK401" i="1"/>
  <c r="DI401" i="1"/>
  <c r="EA340" i="1"/>
  <c r="EC340" i="1" s="1"/>
  <c r="FT130" i="1"/>
  <c r="EW456" i="1"/>
  <c r="Q445" i="1"/>
  <c r="Q515" i="1" s="1"/>
  <c r="FA193" i="1"/>
  <c r="FA165" i="1"/>
  <c r="FA169" i="1"/>
  <c r="FA162" i="1"/>
  <c r="FI136" i="1"/>
  <c r="BU462" i="1"/>
  <c r="CC451" i="1"/>
  <c r="FJ199" i="1"/>
  <c r="DL451" i="1"/>
  <c r="FO125" i="1"/>
  <c r="W451" i="1"/>
  <c r="W521" i="1" s="1"/>
  <c r="FB125" i="1"/>
  <c r="BU450" i="1"/>
  <c r="FI124" i="1"/>
  <c r="EP462" i="1"/>
  <c r="EP532" i="1" s="1"/>
  <c r="FS210" i="1"/>
  <c r="BO466" i="1"/>
  <c r="BO536" i="1" s="1"/>
  <c r="FH214" i="1"/>
  <c r="FF114" i="1"/>
  <c r="FT120" i="1"/>
  <c r="EW446" i="1"/>
  <c r="DT410" i="1"/>
  <c r="DG410" i="1"/>
  <c r="DO410" i="1"/>
  <c r="DV410" i="1"/>
  <c r="DL410" i="1"/>
  <c r="DR410" i="1"/>
  <c r="DY410" i="1"/>
  <c r="DM410" i="1"/>
  <c r="DZ410" i="1"/>
  <c r="DI410" i="1"/>
  <c r="DK410" i="1"/>
  <c r="CC448" i="1"/>
  <c r="FJ196" i="1"/>
  <c r="AZ453" i="1"/>
  <c r="AZ523" i="1" s="1"/>
  <c r="FF127" i="1"/>
  <c r="L454" i="1"/>
  <c r="L524" i="1" s="1"/>
  <c r="EZ351" i="1"/>
  <c r="CB455" i="1"/>
  <c r="FJ129" i="1"/>
  <c r="BH147" i="1"/>
  <c r="CB507" i="1" s="1"/>
  <c r="CB523" i="1" s="1"/>
  <c r="BV455" i="1"/>
  <c r="FI203" i="1"/>
  <c r="BG221" i="1"/>
  <c r="BV507" i="1" s="1"/>
  <c r="BV534" i="1" s="1"/>
  <c r="FL177" i="1"/>
  <c r="EA449" i="1"/>
  <c r="EA519" i="1" s="1"/>
  <c r="FQ197" i="1"/>
  <c r="FR193" i="1"/>
  <c r="CK445" i="1"/>
  <c r="CK515" i="1" s="1"/>
  <c r="EI445" i="1"/>
  <c r="EI515" i="1" s="1"/>
  <c r="FK126" i="1"/>
  <c r="CJ452" i="1"/>
  <c r="FP124" i="1"/>
  <c r="DS450" i="1"/>
  <c r="DS520" i="1" s="1"/>
  <c r="EG356" i="1"/>
  <c r="F139" i="45"/>
  <c r="L139" i="45"/>
  <c r="AI139" i="45"/>
  <c r="AL295" i="45"/>
  <c r="D66" i="72"/>
  <c r="N295" i="45"/>
  <c r="AJ295" i="45"/>
  <c r="EF356" i="1"/>
  <c r="DX133" i="1"/>
  <c r="DU133" i="1"/>
  <c r="DH133" i="1"/>
  <c r="DO133" i="1"/>
  <c r="DQ133" i="1"/>
  <c r="DL133" i="1"/>
  <c r="DM133" i="1"/>
  <c r="DN133" i="1"/>
  <c r="DK133" i="1"/>
  <c r="GK133" i="1"/>
  <c r="CB133" i="1" s="1"/>
  <c r="EJ356" i="1"/>
  <c r="EN356" i="1"/>
  <c r="EV356" i="1"/>
  <c r="EM356" i="1"/>
  <c r="FJ193" i="1"/>
  <c r="CC445" i="1"/>
  <c r="FA405" i="1"/>
  <c r="BV446" i="1"/>
  <c r="FI194" i="1"/>
  <c r="DZ463" i="1"/>
  <c r="DZ533" i="1" s="1"/>
  <c r="FQ137" i="1"/>
  <c r="BH469" i="1"/>
  <c r="BE222" i="1"/>
  <c r="FG217" i="1"/>
  <c r="BE223" i="1"/>
  <c r="ER533" i="1"/>
  <c r="L456" i="1"/>
  <c r="L526" i="1" s="1"/>
  <c r="EZ353" i="1"/>
  <c r="FG187" i="1"/>
  <c r="O243" i="51"/>
  <c r="E19" i="74"/>
  <c r="CJ456" i="1"/>
  <c r="FK130" i="1"/>
  <c r="FG193" i="1"/>
  <c r="BH445" i="1"/>
  <c r="BH515" i="1" s="1"/>
  <c r="FM196" i="1"/>
  <c r="CY447" i="1"/>
  <c r="CY517" i="1" s="1"/>
  <c r="FM195" i="1"/>
  <c r="FM407" i="1"/>
  <c r="CX452" i="1"/>
  <c r="FM126" i="1"/>
  <c r="FO84" i="1"/>
  <c r="FO99" i="1"/>
  <c r="FO100" i="1"/>
  <c r="FR178" i="1"/>
  <c r="FR177" i="1"/>
  <c r="F343" i="45"/>
  <c r="L343" i="45"/>
  <c r="AI343" i="45"/>
  <c r="L110" i="45"/>
  <c r="F110" i="45"/>
  <c r="AI110" i="45" s="1"/>
  <c r="AJ266" i="45"/>
  <c r="N266" i="45"/>
  <c r="D37" i="72"/>
  <c r="E7" i="74"/>
  <c r="DV104" i="1"/>
  <c r="DP104" i="1"/>
  <c r="DZ104" i="1"/>
  <c r="DR104" i="1"/>
  <c r="DQ104" i="1"/>
  <c r="DH104" i="1"/>
  <c r="DN104" i="1"/>
  <c r="DT104" i="1"/>
  <c r="GK104" i="1"/>
  <c r="CB104" i="1" s="1"/>
  <c r="DK104" i="1"/>
  <c r="DI104" i="1"/>
  <c r="FF164" i="1"/>
  <c r="FF165" i="1"/>
  <c r="FF176" i="1"/>
  <c r="CX465" i="1"/>
  <c r="FM139" i="1"/>
  <c r="CY518" i="1"/>
  <c r="I468" i="1"/>
  <c r="EZ142" i="1"/>
  <c r="GK426" i="1"/>
  <c r="CB426" i="1" s="1"/>
  <c r="O332" i="51" s="1"/>
  <c r="FN116" i="1"/>
  <c r="FR398" i="1"/>
  <c r="FK395" i="1"/>
  <c r="J469" i="1"/>
  <c r="AX222" i="1"/>
  <c r="EZ217" i="1"/>
  <c r="DG427" i="1"/>
  <c r="DO427" i="1"/>
  <c r="DS427" i="1"/>
  <c r="DJ427" i="1"/>
  <c r="C35" i="70"/>
  <c r="B14" i="70"/>
  <c r="DU418" i="1"/>
  <c r="DQ418" i="1"/>
  <c r="DL418" i="1"/>
  <c r="DR418" i="1"/>
  <c r="DW418" i="1"/>
  <c r="DV418" i="1"/>
  <c r="DG418" i="1"/>
  <c r="DN418" i="1"/>
  <c r="DK418" i="1"/>
  <c r="DI418" i="1"/>
  <c r="GK418" i="1"/>
  <c r="CB418" i="1" s="1"/>
  <c r="O324" i="51" s="1"/>
  <c r="L373" i="45"/>
  <c r="F373" i="45"/>
  <c r="AI373" i="45" s="1"/>
  <c r="F62" i="45"/>
  <c r="AI62" i="45" s="1"/>
  <c r="L62" i="45"/>
  <c r="AJ296" i="45"/>
  <c r="AM296" i="45" s="1"/>
  <c r="N296" i="45"/>
  <c r="D67" i="72"/>
  <c r="DR208" i="1"/>
  <c r="DW208" i="1"/>
  <c r="DU208" i="1"/>
  <c r="DQ208" i="1"/>
  <c r="DG208" i="1"/>
  <c r="DP208" i="1"/>
  <c r="DV208" i="1"/>
  <c r="DX208" i="1"/>
  <c r="HD172" i="1"/>
  <c r="GY172" i="1" s="1"/>
  <c r="O270" i="51"/>
  <c r="DJ208" i="1"/>
  <c r="FR116" i="1"/>
  <c r="W460" i="1"/>
  <c r="FB134" i="1"/>
  <c r="DE446" i="1"/>
  <c r="FN120" i="1"/>
  <c r="BO451" i="1"/>
  <c r="BO521" i="1" s="1"/>
  <c r="FH199" i="1"/>
  <c r="E11" i="74"/>
  <c r="DQ182" i="1"/>
  <c r="DZ182" i="1"/>
  <c r="DM182" i="1"/>
  <c r="DT182" i="1"/>
  <c r="DY182" i="1"/>
  <c r="DV182" i="1"/>
  <c r="DS182" i="1"/>
  <c r="DH182" i="1"/>
  <c r="O244" i="51"/>
  <c r="DK182" i="1"/>
  <c r="DU119" i="1"/>
  <c r="DQ119" i="1"/>
  <c r="DR119" i="1"/>
  <c r="DS119" i="1"/>
  <c r="DT119" i="1"/>
  <c r="DH119" i="1"/>
  <c r="DV119" i="1"/>
  <c r="DG119" i="1"/>
  <c r="DN119" i="1"/>
  <c r="GK119" i="1"/>
  <c r="CB119" i="1" s="1"/>
  <c r="DJ119" i="1"/>
  <c r="FN125" i="1"/>
  <c r="DE450" i="1"/>
  <c r="FN124" i="1"/>
  <c r="FB388" i="1"/>
  <c r="FH423" i="1"/>
  <c r="CR469" i="1"/>
  <c r="FL217" i="1"/>
  <c r="BJ222" i="1"/>
  <c r="BJ223" i="1"/>
  <c r="EZ199" i="1"/>
  <c r="EZ198" i="1"/>
  <c r="J450" i="1"/>
  <c r="BO444" i="1"/>
  <c r="BO514" i="1" s="1"/>
  <c r="BF220" i="1"/>
  <c r="FH192" i="1"/>
  <c r="FK164" i="1"/>
  <c r="FK168" i="1"/>
  <c r="DH405" i="1"/>
  <c r="DL405" i="1"/>
  <c r="DV405" i="1"/>
  <c r="DQ405" i="1"/>
  <c r="DS405" i="1"/>
  <c r="DT405" i="1"/>
  <c r="DP405" i="1"/>
  <c r="DG405" i="1"/>
  <c r="DZ405" i="1"/>
  <c r="DJ405" i="1"/>
  <c r="EZ344" i="1"/>
  <c r="L447" i="1"/>
  <c r="L517" i="1" s="1"/>
  <c r="FJ132" i="1"/>
  <c r="CB458" i="1"/>
  <c r="FF104" i="1"/>
  <c r="FQ416" i="1"/>
  <c r="FH390" i="1"/>
  <c r="BV448" i="1"/>
  <c r="BV518" i="1" s="1"/>
  <c r="FI196" i="1"/>
  <c r="FL209" i="1"/>
  <c r="CR461" i="1"/>
  <c r="CR531" i="1" s="1"/>
  <c r="EM425" i="1"/>
  <c r="EE425" i="1"/>
  <c r="ER425" i="1"/>
  <c r="ES425" i="1"/>
  <c r="EL425" i="1"/>
  <c r="EO425" i="1"/>
  <c r="EU425" i="1"/>
  <c r="ET425" i="1"/>
  <c r="ED425" i="1"/>
  <c r="EH425" i="1"/>
  <c r="EF425" i="1"/>
  <c r="EZ141" i="1"/>
  <c r="I467" i="1"/>
  <c r="F69" i="45"/>
  <c r="L69" i="45"/>
  <c r="AI69" i="45"/>
  <c r="L147" i="45"/>
  <c r="N303" i="45"/>
  <c r="AJ303" i="45"/>
  <c r="D74" i="72"/>
  <c r="F147" i="45"/>
  <c r="E44" i="74"/>
  <c r="HD328" i="1"/>
  <c r="GY328" i="1" s="1"/>
  <c r="HS364" i="1"/>
  <c r="IN328" i="1" s="1"/>
  <c r="II328" i="1" s="1"/>
  <c r="O277" i="51"/>
  <c r="HD179" i="1"/>
  <c r="GY179" i="1" s="1"/>
  <c r="EW364" i="1"/>
  <c r="ED364" i="1"/>
  <c r="ES364" i="1"/>
  <c r="EK364" i="1"/>
  <c r="L143" i="45"/>
  <c r="F65" i="45"/>
  <c r="L65" i="45"/>
  <c r="AI65" i="45"/>
  <c r="D70" i="72"/>
  <c r="AJ299" i="45"/>
  <c r="N299" i="45"/>
  <c r="F143" i="45"/>
  <c r="EH360" i="1"/>
  <c r="HD324" i="1"/>
  <c r="GY324" i="1" s="1"/>
  <c r="HS360" i="1"/>
  <c r="IN324" i="1" s="1"/>
  <c r="II324" i="1" s="1"/>
  <c r="DO211" i="1"/>
  <c r="DH211" i="1"/>
  <c r="DG211" i="1"/>
  <c r="DS211" i="1"/>
  <c r="DL211" i="1"/>
  <c r="DQ211" i="1"/>
  <c r="DU211" i="1"/>
  <c r="DR211" i="1"/>
  <c r="HD175" i="1"/>
  <c r="GY175" i="1" s="1"/>
  <c r="O273" i="51"/>
  <c r="DK211" i="1"/>
  <c r="DJ211" i="1"/>
  <c r="ED360" i="1"/>
  <c r="EO360" i="1"/>
  <c r="EV360" i="1"/>
  <c r="EU360" i="1"/>
  <c r="FG209" i="1"/>
  <c r="BH461" i="1"/>
  <c r="BH531" i="1" s="1"/>
  <c r="CL201" i="1"/>
  <c r="DI201" i="1" s="1"/>
  <c r="CN201" i="1"/>
  <c r="DK201" i="1" s="1"/>
  <c r="CM201" i="1"/>
  <c r="DJ201" i="1" s="1"/>
  <c r="AU201" i="1"/>
  <c r="GK201" i="1"/>
  <c r="CB201" i="1" s="1"/>
  <c r="CU201" i="1"/>
  <c r="DR201" i="1" s="1"/>
  <c r="DA201" i="1"/>
  <c r="DX201" i="1" s="1"/>
  <c r="CJ201" i="1"/>
  <c r="DG201" i="1" s="1"/>
  <c r="CR201" i="1"/>
  <c r="DO201" i="1" s="1"/>
  <c r="CX201" i="1"/>
  <c r="DU201" i="1" s="1"/>
  <c r="CP201" i="1"/>
  <c r="DM201" i="1" s="1"/>
  <c r="CO201" i="1"/>
  <c r="DL201" i="1" s="1"/>
  <c r="CZ201" i="1"/>
  <c r="DW201" i="1" s="1"/>
  <c r="CT201" i="1"/>
  <c r="DQ201" i="1" s="1"/>
  <c r="CW201" i="1"/>
  <c r="DT201" i="1" s="1"/>
  <c r="CS201" i="1"/>
  <c r="DP201" i="1" s="1"/>
  <c r="DC201" i="1"/>
  <c r="DZ201" i="1" s="1"/>
  <c r="CY201" i="1"/>
  <c r="DV201" i="1" s="1"/>
  <c r="CQ201" i="1"/>
  <c r="DN201" i="1" s="1"/>
  <c r="CK201" i="1"/>
  <c r="DH201" i="1" s="1"/>
  <c r="CV201" i="1"/>
  <c r="DS201" i="1" s="1"/>
  <c r="DB201" i="1"/>
  <c r="DY201" i="1" s="1"/>
  <c r="H30" i="74"/>
  <c r="D30" i="74"/>
  <c r="E30" i="74" s="1"/>
  <c r="DF350" i="1"/>
  <c r="EA350" i="1" s="1"/>
  <c r="EC350" i="1" s="1"/>
  <c r="DF351" i="1"/>
  <c r="AU411" i="1"/>
  <c r="CL411" i="1"/>
  <c r="DI411" i="1" s="1"/>
  <c r="CM411" i="1"/>
  <c r="DJ411" i="1" s="1"/>
  <c r="CN411" i="1"/>
  <c r="DK411" i="1" s="1"/>
  <c r="GK411" i="1"/>
  <c r="CB411" i="1" s="1"/>
  <c r="O317" i="51" s="1"/>
  <c r="CU411" i="1"/>
  <c r="DR411" i="1" s="1"/>
  <c r="CJ411" i="1"/>
  <c r="DG411" i="1" s="1"/>
  <c r="CX411" i="1"/>
  <c r="DU411" i="1" s="1"/>
  <c r="CO411" i="1"/>
  <c r="DL411" i="1" s="1"/>
  <c r="DA411" i="1"/>
  <c r="DX411" i="1" s="1"/>
  <c r="CP411" i="1"/>
  <c r="DM411" i="1" s="1"/>
  <c r="CW411" i="1"/>
  <c r="DT411" i="1" s="1"/>
  <c r="CZ411" i="1"/>
  <c r="DW411" i="1" s="1"/>
  <c r="CT411" i="1"/>
  <c r="DQ411" i="1" s="1"/>
  <c r="CS411" i="1"/>
  <c r="DP411" i="1" s="1"/>
  <c r="CQ411" i="1"/>
  <c r="DN411" i="1" s="1"/>
  <c r="CR411" i="1"/>
  <c r="DO411" i="1" s="1"/>
  <c r="CK411" i="1"/>
  <c r="DH411" i="1" s="1"/>
  <c r="CV411" i="1"/>
  <c r="DS411" i="1" s="1"/>
  <c r="DB411" i="1"/>
  <c r="DY411" i="1" s="1"/>
  <c r="DC411" i="1"/>
  <c r="DZ411" i="1" s="1"/>
  <c r="CY411" i="1"/>
  <c r="DV411" i="1" s="1"/>
  <c r="FG184" i="1"/>
  <c r="EA397" i="1"/>
  <c r="EG397" i="1" s="1"/>
  <c r="GR397" i="1" s="1"/>
  <c r="AZ452" i="1"/>
  <c r="AZ522" i="1" s="1"/>
  <c r="FF126" i="1"/>
  <c r="FM102" i="1"/>
  <c r="FM86" i="1"/>
  <c r="FM89" i="1"/>
  <c r="FM95" i="1"/>
  <c r="EZ532" i="1"/>
  <c r="FI131" i="1"/>
  <c r="BU457" i="1"/>
  <c r="X451" i="1"/>
  <c r="FB199" i="1"/>
  <c r="Z507" i="1"/>
  <c r="FG192" i="1"/>
  <c r="BH444" i="1"/>
  <c r="BH514" i="1" s="1"/>
  <c r="BE220" i="1"/>
  <c r="EZ396" i="1"/>
  <c r="FN87" i="1"/>
  <c r="J462" i="1"/>
  <c r="EZ210" i="1"/>
  <c r="E39" i="74"/>
  <c r="DG136" i="1"/>
  <c r="DW136" i="1"/>
  <c r="DY136" i="1"/>
  <c r="DP136" i="1"/>
  <c r="DQ136" i="1"/>
  <c r="DO136" i="1"/>
  <c r="DX136" i="1"/>
  <c r="DH136" i="1"/>
  <c r="DN136" i="1"/>
  <c r="GK136" i="1"/>
  <c r="CB136" i="1" s="1"/>
  <c r="BG222" i="1"/>
  <c r="BV469" i="1"/>
  <c r="BG223" i="1"/>
  <c r="FI217" i="1"/>
  <c r="FI109" i="1"/>
  <c r="FG140" i="1"/>
  <c r="BG466" i="1"/>
  <c r="FQ135" i="1"/>
  <c r="DZ461" i="1"/>
  <c r="DZ531" i="1" s="1"/>
  <c r="BG465" i="1"/>
  <c r="FG139" i="1"/>
  <c r="BG448" i="1"/>
  <c r="FG122" i="1"/>
  <c r="FL181" i="1"/>
  <c r="DT460" i="1"/>
  <c r="DT530" i="1" s="1"/>
  <c r="FP208" i="1"/>
  <c r="BG147" i="1"/>
  <c r="BU507" i="1" s="1"/>
  <c r="BU526" i="1" s="1"/>
  <c r="BU455" i="1"/>
  <c r="FI129" i="1"/>
  <c r="FF125" i="1"/>
  <c r="FF124" i="1"/>
  <c r="AZ450" i="1"/>
  <c r="AZ520" i="1" s="1"/>
  <c r="FB205" i="1"/>
  <c r="FB204" i="1"/>
  <c r="X456" i="1"/>
  <c r="FB136" i="1"/>
  <c r="W462" i="1"/>
  <c r="AZ521" i="1"/>
  <c r="EX525" i="1"/>
  <c r="FB108" i="1"/>
  <c r="AX128" i="1"/>
  <c r="AX91" i="1"/>
  <c r="AX99" i="1"/>
  <c r="AX85" i="1"/>
  <c r="AX86" i="1"/>
  <c r="AX92" i="1"/>
  <c r="EZ92" i="1" s="1"/>
  <c r="FW92" i="1" s="1"/>
  <c r="AX102" i="1"/>
  <c r="AX98" i="1"/>
  <c r="AX101" i="1"/>
  <c r="AX386" i="1"/>
  <c r="EZ387" i="1" s="1"/>
  <c r="AX93" i="1"/>
  <c r="AX96" i="1"/>
  <c r="AX82" i="1"/>
  <c r="AX100" i="1"/>
  <c r="AX90" i="1"/>
  <c r="AX87" i="1"/>
  <c r="AX88" i="1"/>
  <c r="AX95" i="1"/>
  <c r="AX94" i="1"/>
  <c r="EZ94" i="1" s="1"/>
  <c r="FW94" i="1" s="1"/>
  <c r="AX83" i="1"/>
  <c r="AX84" i="1"/>
  <c r="AX89" i="1"/>
  <c r="AX97" i="1"/>
  <c r="AX124" i="1"/>
  <c r="AX125" i="1"/>
  <c r="AX133" i="1"/>
  <c r="EZ134" i="1" s="1"/>
  <c r="AX122" i="1"/>
  <c r="AX109" i="1"/>
  <c r="EZ109" i="1" s="1"/>
  <c r="AX411" i="1"/>
  <c r="EZ411" i="1" s="1"/>
  <c r="EZ341" i="1"/>
  <c r="L444" i="1"/>
  <c r="L514" i="1" s="1"/>
  <c r="AX370" i="1"/>
  <c r="X464" i="1"/>
  <c r="FB212" i="1"/>
  <c r="GK424" i="1"/>
  <c r="CB424" i="1" s="1"/>
  <c r="O330" i="51" s="1"/>
  <c r="EF363" i="1"/>
  <c r="EH363" i="1"/>
  <c r="EN214" i="1"/>
  <c r="EW214" i="1"/>
  <c r="ET214" i="1"/>
  <c r="EK214" i="1"/>
  <c r="EL214" i="1"/>
  <c r="EE214" i="1"/>
  <c r="ER214" i="1"/>
  <c r="EI214" i="1"/>
  <c r="EQ214" i="1"/>
  <c r="EH214" i="1"/>
  <c r="EF214" i="1"/>
  <c r="EM363" i="1"/>
  <c r="ET363" i="1"/>
  <c r="EJ363" i="1"/>
  <c r="ER363" i="1"/>
  <c r="FQ105" i="1"/>
  <c r="FG109" i="1"/>
  <c r="FM127" i="1"/>
  <c r="DN413" i="1"/>
  <c r="DL413" i="1"/>
  <c r="DX413" i="1"/>
  <c r="DT413" i="1"/>
  <c r="DG413" i="1"/>
  <c r="DH413" i="1"/>
  <c r="DU413" i="1"/>
  <c r="DP413" i="1"/>
  <c r="DK413" i="1"/>
  <c r="GK413" i="1"/>
  <c r="CB413" i="1" s="1"/>
  <c r="FI107" i="1"/>
  <c r="FI116" i="1"/>
  <c r="FB394" i="1"/>
  <c r="CK526" i="1"/>
  <c r="BG451" i="1"/>
  <c r="FG125" i="1"/>
  <c r="EX528" i="1"/>
  <c r="BG450" i="1"/>
  <c r="FG124" i="1"/>
  <c r="FK114" i="1"/>
  <c r="DH525" i="1"/>
  <c r="FF91" i="1"/>
  <c r="FF387" i="1"/>
  <c r="FF83" i="1"/>
  <c r="W458" i="1"/>
  <c r="FB132" i="1"/>
  <c r="FT142" i="1"/>
  <c r="EW468" i="1"/>
  <c r="FR183" i="1"/>
  <c r="FA411" i="1"/>
  <c r="DO422" i="1"/>
  <c r="DP422" i="1"/>
  <c r="DS422" i="1"/>
  <c r="DG422" i="1"/>
  <c r="DN422" i="1"/>
  <c r="DX422" i="1"/>
  <c r="DH422" i="1"/>
  <c r="DY422" i="1"/>
  <c r="DU422" i="1"/>
  <c r="DJ422" i="1"/>
  <c r="DI422" i="1"/>
  <c r="E41" i="74"/>
  <c r="HS361" i="1"/>
  <c r="IN325" i="1" s="1"/>
  <c r="II325" i="1" s="1"/>
  <c r="HD325" i="1"/>
  <c r="GY325" i="1" s="1"/>
  <c r="DY138" i="1"/>
  <c r="DN138" i="1"/>
  <c r="DP138" i="1"/>
  <c r="DX138" i="1"/>
  <c r="DZ138" i="1"/>
  <c r="DH138" i="1"/>
  <c r="DL138" i="1"/>
  <c r="DR138" i="1"/>
  <c r="GK138" i="1"/>
  <c r="CB138" i="1" s="1"/>
  <c r="DJ138" i="1"/>
  <c r="DI138" i="1"/>
  <c r="EE361" i="1"/>
  <c r="EO361" i="1"/>
  <c r="EL361" i="1"/>
  <c r="EI361" i="1"/>
  <c r="FK111" i="1"/>
  <c r="FS143" i="1"/>
  <c r="EO469" i="1"/>
  <c r="L521" i="1"/>
  <c r="BH526" i="1"/>
  <c r="FQ101" i="1"/>
  <c r="FQ83" i="1"/>
  <c r="FQ94" i="1"/>
  <c r="BO535" i="1"/>
  <c r="FH193" i="1"/>
  <c r="FH387" i="1"/>
  <c r="FH98" i="1"/>
  <c r="FH99" i="1"/>
  <c r="FH96" i="1"/>
  <c r="FH402" i="1"/>
  <c r="FG126" i="1"/>
  <c r="BG452" i="1"/>
  <c r="FR423" i="1"/>
  <c r="AX123" i="1"/>
  <c r="F362" i="45"/>
  <c r="L362" i="45"/>
  <c r="AI362" i="45"/>
  <c r="AL285" i="45"/>
  <c r="N285" i="45"/>
  <c r="AJ285" i="45"/>
  <c r="D56" i="72"/>
  <c r="HD310" i="1"/>
  <c r="GY310" i="1" s="1"/>
  <c r="HS346" i="1"/>
  <c r="IN310" i="1" s="1"/>
  <c r="II310" i="1" s="1"/>
  <c r="DZ197" i="1"/>
  <c r="DM197" i="1"/>
  <c r="DY197" i="1"/>
  <c r="DV197" i="1"/>
  <c r="DN197" i="1"/>
  <c r="DH197" i="1"/>
  <c r="DQ197" i="1"/>
  <c r="DS197" i="1"/>
  <c r="O259" i="51"/>
  <c r="HD161" i="1"/>
  <c r="GY161" i="1" s="1"/>
  <c r="DJ197" i="1"/>
  <c r="EP346" i="1"/>
  <c r="EK346" i="1"/>
  <c r="EW346" i="1"/>
  <c r="EO346" i="1"/>
  <c r="F342" i="45"/>
  <c r="L342" i="45"/>
  <c r="F31" i="45"/>
  <c r="L31" i="45"/>
  <c r="D36" i="72"/>
  <c r="N265" i="45"/>
  <c r="AJ265" i="45"/>
  <c r="AM265" i="45" s="1"/>
  <c r="FP205" i="1"/>
  <c r="DT457" i="1"/>
  <c r="DT527" i="1" s="1"/>
  <c r="CY469" i="1"/>
  <c r="BK222" i="1"/>
  <c r="FM217" i="1"/>
  <c r="BK223" i="1"/>
  <c r="FK424" i="1"/>
  <c r="FR208" i="1"/>
  <c r="EI460" i="1"/>
  <c r="EI530" i="1" s="1"/>
  <c r="FP191" i="1"/>
  <c r="FH120" i="1"/>
  <c r="FI179" i="1"/>
  <c r="FR415" i="1"/>
  <c r="FR122" i="1"/>
  <c r="CJ448" i="1"/>
  <c r="EH448" i="1"/>
  <c r="FP135" i="1"/>
  <c r="J446" i="1"/>
  <c r="EG343" i="1"/>
  <c r="DL120" i="1"/>
  <c r="DX120" i="1"/>
  <c r="DR120" i="1"/>
  <c r="DO120" i="1"/>
  <c r="DH120" i="1"/>
  <c r="DZ120" i="1"/>
  <c r="DY120" i="1"/>
  <c r="DW120" i="1"/>
  <c r="DP120" i="1"/>
  <c r="DJ120" i="1"/>
  <c r="ET343" i="1"/>
  <c r="EK343" i="1"/>
  <c r="EL343" i="1"/>
  <c r="EU343" i="1"/>
  <c r="EQ343" i="1"/>
  <c r="AZ530" i="1"/>
  <c r="EZ191" i="1"/>
  <c r="HS340" i="1"/>
  <c r="DG117" i="1"/>
  <c r="DQ117" i="1"/>
  <c r="DY117" i="1"/>
  <c r="DZ117" i="1"/>
  <c r="DN117" i="1"/>
  <c r="DO117" i="1"/>
  <c r="DH117" i="1"/>
  <c r="DV117" i="1"/>
  <c r="GK117" i="1"/>
  <c r="CB117" i="1" s="1"/>
  <c r="DJ117" i="1"/>
  <c r="DI117" i="1"/>
  <c r="FG141" i="1"/>
  <c r="BG467" i="1"/>
  <c r="FM169" i="1"/>
  <c r="FM166" i="1"/>
  <c r="FM402" i="1"/>
  <c r="FM417" i="1"/>
  <c r="DH522" i="1"/>
  <c r="CJ455" i="1"/>
  <c r="BI147" i="1"/>
  <c r="CJ507" i="1" s="1"/>
  <c r="FB128" i="1"/>
  <c r="W454" i="1"/>
  <c r="BA528" i="1"/>
  <c r="DH535" i="1"/>
  <c r="FI183" i="1"/>
  <c r="CY530" i="1"/>
  <c r="FK216" i="1"/>
  <c r="FB105" i="1"/>
  <c r="FT113" i="1"/>
  <c r="DF126" i="1"/>
  <c r="DV126" i="1"/>
  <c r="DG126" i="1"/>
  <c r="DU126" i="1"/>
  <c r="DH126" i="1"/>
  <c r="DP126" i="1"/>
  <c r="DN126" i="1"/>
  <c r="DL126" i="1"/>
  <c r="DM126" i="1"/>
  <c r="GK126" i="1"/>
  <c r="CB126" i="1" s="1"/>
  <c r="DJ126" i="1"/>
  <c r="DI126" i="1"/>
  <c r="EA349" i="1"/>
  <c r="EC349" i="1" s="1"/>
  <c r="FR133" i="1"/>
  <c r="EH459" i="1"/>
  <c r="FJ197" i="1"/>
  <c r="CC449" i="1"/>
  <c r="BH518" i="1"/>
  <c r="FP181" i="1"/>
  <c r="DL419" i="1"/>
  <c r="DS419" i="1"/>
  <c r="DP419" i="1"/>
  <c r="DX419" i="1"/>
  <c r="DT419" i="1"/>
  <c r="DU419" i="1"/>
  <c r="DV419" i="1"/>
  <c r="DW419" i="1"/>
  <c r="DR419" i="1"/>
  <c r="DK419" i="1"/>
  <c r="L374" i="45"/>
  <c r="F374" i="45"/>
  <c r="L141" i="45"/>
  <c r="HS358" i="1"/>
  <c r="IN322" i="1" s="1"/>
  <c r="II322" i="1" s="1"/>
  <c r="HD322" i="1"/>
  <c r="GY322" i="1" s="1"/>
  <c r="DH209" i="1"/>
  <c r="DY209" i="1"/>
  <c r="DU209" i="1"/>
  <c r="DO209" i="1"/>
  <c r="DP209" i="1"/>
  <c r="DW209" i="1"/>
  <c r="DR209" i="1"/>
  <c r="DL209" i="1"/>
  <c r="O271" i="51"/>
  <c r="HD173" i="1"/>
  <c r="GY173" i="1" s="1"/>
  <c r="DJ209" i="1"/>
  <c r="BA516" i="1"/>
  <c r="AX412" i="1"/>
  <c r="DI351" i="1"/>
  <c r="L56" i="45"/>
  <c r="F56" i="45"/>
  <c r="N290" i="45"/>
  <c r="D61" i="72"/>
  <c r="AJ290" i="45"/>
  <c r="GK128" i="1"/>
  <c r="CB128" i="1" s="1"/>
  <c r="DX351" i="1"/>
  <c r="DG351" i="1"/>
  <c r="DH351" i="1"/>
  <c r="DQ351" i="1"/>
  <c r="CE532" i="1"/>
  <c r="CE524" i="1"/>
  <c r="CE529" i="1"/>
  <c r="CE534" i="1"/>
  <c r="CE530" i="1"/>
  <c r="CE527" i="1"/>
  <c r="CE517" i="1"/>
  <c r="CE531" i="1"/>
  <c r="CE528" i="1"/>
  <c r="CE523" i="1"/>
  <c r="CE516" i="1"/>
  <c r="CE537" i="1"/>
  <c r="FI192" i="1"/>
  <c r="BV514" i="1"/>
  <c r="FA427" i="1"/>
  <c r="FP175" i="1"/>
  <c r="FS130" i="1"/>
  <c r="EO456" i="1"/>
  <c r="EO526" i="1" s="1"/>
  <c r="FB392" i="1"/>
  <c r="AX417" i="1"/>
  <c r="DS518" i="1"/>
  <c r="FH415" i="1"/>
  <c r="FT123" i="1"/>
  <c r="EW449" i="1"/>
  <c r="CK528" i="1"/>
  <c r="ER518" i="1"/>
  <c r="EO448" i="1"/>
  <c r="FS122" i="1"/>
  <c r="FL208" i="1"/>
  <c r="CJ446" i="1"/>
  <c r="EH446" i="1"/>
  <c r="FR120" i="1"/>
  <c r="AX414" i="1"/>
  <c r="EZ414" i="1" s="1"/>
  <c r="L58" i="45"/>
  <c r="F58" i="45"/>
  <c r="AI58" i="45" s="1"/>
  <c r="L369" i="45"/>
  <c r="F369" i="45"/>
  <c r="D63" i="72"/>
  <c r="AJ292" i="45"/>
  <c r="N292" i="45"/>
  <c r="HD317" i="1"/>
  <c r="GY317" i="1" s="1"/>
  <c r="HS353" i="1"/>
  <c r="IN317" i="1" s="1"/>
  <c r="II317" i="1" s="1"/>
  <c r="CQ221" i="1"/>
  <c r="DN204" i="1"/>
  <c r="DX204" i="1"/>
  <c r="DA221" i="1"/>
  <c r="DV204" i="1"/>
  <c r="CY221" i="1"/>
  <c r="DU204" i="1"/>
  <c r="CX221" i="1"/>
  <c r="DT204" i="1"/>
  <c r="CW221" i="1"/>
  <c r="DL204" i="1"/>
  <c r="CO221" i="1"/>
  <c r="DZ204" i="1"/>
  <c r="DC221" i="1"/>
  <c r="CT221" i="1"/>
  <c r="DQ204" i="1"/>
  <c r="O266" i="51"/>
  <c r="HD168" i="1"/>
  <c r="GY168" i="1" s="1"/>
  <c r="DI204" i="1"/>
  <c r="CL221" i="1"/>
  <c r="DK204" i="1"/>
  <c r="CN221" i="1"/>
  <c r="ED338" i="1"/>
  <c r="ET338" i="1"/>
  <c r="EN338" i="1"/>
  <c r="EU338" i="1"/>
  <c r="EK338" i="1"/>
  <c r="EE338" i="1"/>
  <c r="EL338" i="1"/>
  <c r="CN189" i="1"/>
  <c r="DK189" i="1" s="1"/>
  <c r="CL189" i="1"/>
  <c r="DI189" i="1" s="1"/>
  <c r="AU189" i="1"/>
  <c r="CM189" i="1"/>
  <c r="DJ189" i="1" s="1"/>
  <c r="GK189" i="1"/>
  <c r="CB189" i="1" s="1"/>
  <c r="DC189" i="1"/>
  <c r="DZ189" i="1" s="1"/>
  <c r="CV189" i="1"/>
  <c r="DS189" i="1" s="1"/>
  <c r="CK189" i="1"/>
  <c r="DH189" i="1" s="1"/>
  <c r="CW189" i="1"/>
  <c r="DT189" i="1" s="1"/>
  <c r="CJ189" i="1"/>
  <c r="DG189" i="1" s="1"/>
  <c r="CZ189" i="1"/>
  <c r="DW189" i="1" s="1"/>
  <c r="DB189" i="1"/>
  <c r="DY189" i="1" s="1"/>
  <c r="CP189" i="1"/>
  <c r="DM189" i="1" s="1"/>
  <c r="CR189" i="1"/>
  <c r="DO189" i="1" s="1"/>
  <c r="CO189" i="1"/>
  <c r="DL189" i="1" s="1"/>
  <c r="CX189" i="1"/>
  <c r="DU189" i="1" s="1"/>
  <c r="CY189" i="1"/>
  <c r="DV189" i="1" s="1"/>
  <c r="DA189" i="1"/>
  <c r="DX189" i="1" s="1"/>
  <c r="CS189" i="1"/>
  <c r="DP189" i="1" s="1"/>
  <c r="CT189" i="1"/>
  <c r="DQ189" i="1" s="1"/>
  <c r="CU189" i="1"/>
  <c r="DR189" i="1" s="1"/>
  <c r="CQ189" i="1"/>
  <c r="DN189" i="1" s="1"/>
  <c r="HS338" i="1"/>
  <c r="H18" i="74"/>
  <c r="D18" i="74"/>
  <c r="E18" i="74" s="1"/>
  <c r="EF338" i="1"/>
  <c r="EZ189" i="1"/>
  <c r="ER523" i="1"/>
  <c r="FS202" i="1"/>
  <c r="FI110" i="1"/>
  <c r="X453" i="1"/>
  <c r="FB201" i="1"/>
  <c r="FI190" i="1"/>
  <c r="FK189" i="1"/>
  <c r="FB184" i="1"/>
  <c r="DF400" i="1"/>
  <c r="CJ451" i="1"/>
  <c r="FR125" i="1"/>
  <c r="EH451" i="1"/>
  <c r="FH108" i="1"/>
  <c r="FB101" i="1"/>
  <c r="FB387" i="1"/>
  <c r="FB97" i="1"/>
  <c r="FB95" i="1"/>
  <c r="FB402" i="1"/>
  <c r="FQ205" i="1"/>
  <c r="FT122" i="1"/>
  <c r="EW448" i="1"/>
  <c r="Z522" i="1"/>
  <c r="X452" i="1"/>
  <c r="FB200" i="1"/>
  <c r="FR111" i="1"/>
  <c r="EC216" i="1"/>
  <c r="F70" i="45"/>
  <c r="L70" i="45"/>
  <c r="AI70" i="45"/>
  <c r="E45" i="74"/>
  <c r="EF365" i="1"/>
  <c r="DQ142" i="1"/>
  <c r="DO142" i="1"/>
  <c r="DV142" i="1"/>
  <c r="DT142" i="1"/>
  <c r="DP142" i="1"/>
  <c r="DU142" i="1"/>
  <c r="DZ142" i="1"/>
  <c r="DL142" i="1"/>
  <c r="GK142" i="1"/>
  <c r="CB142" i="1" s="1"/>
  <c r="DK142" i="1"/>
  <c r="DI142" i="1"/>
  <c r="EW365" i="1"/>
  <c r="EN365" i="1"/>
  <c r="EL365" i="1"/>
  <c r="EE365" i="1"/>
  <c r="FI211" i="1"/>
  <c r="BN530" i="1"/>
  <c r="FH215" i="1"/>
  <c r="EO464" i="1"/>
  <c r="EO534" i="1" s="1"/>
  <c r="FS138" i="1"/>
  <c r="AX143" i="1"/>
  <c r="HD330" i="1"/>
  <c r="GY330" i="1" s="1"/>
  <c r="HS366" i="1"/>
  <c r="DR143" i="1"/>
  <c r="DU143" i="1"/>
  <c r="DO143" i="1"/>
  <c r="DT143" i="1"/>
  <c r="DP143" i="1"/>
  <c r="DY143" i="1"/>
  <c r="B13" i="70"/>
  <c r="C13" i="70" s="1"/>
  <c r="C34" i="70"/>
  <c r="DK143" i="1"/>
  <c r="EL366" i="1"/>
  <c r="EM366" i="1"/>
  <c r="ER366" i="1"/>
  <c r="EJ366" i="1"/>
  <c r="FF396" i="1"/>
  <c r="FW357" i="1"/>
  <c r="GA357" i="1"/>
  <c r="FF413" i="1"/>
  <c r="EZ183" i="1"/>
  <c r="EZ182" i="1"/>
  <c r="BV517" i="1"/>
  <c r="DL408" i="1"/>
  <c r="DH408" i="1"/>
  <c r="DV408" i="1"/>
  <c r="DN408" i="1"/>
  <c r="DO408" i="1"/>
  <c r="DR408" i="1"/>
  <c r="DP408" i="1"/>
  <c r="DY408" i="1"/>
  <c r="DZ408" i="1"/>
  <c r="DI408" i="1"/>
  <c r="HD311" i="1"/>
  <c r="GY311" i="1" s="1"/>
  <c r="HS347" i="1"/>
  <c r="IN311" i="1" s="1"/>
  <c r="II311" i="1" s="1"/>
  <c r="F130" i="45"/>
  <c r="L130" i="45"/>
  <c r="AI130" i="45"/>
  <c r="AJ286" i="45"/>
  <c r="AM286" i="45" s="1"/>
  <c r="D57" i="72"/>
  <c r="N286" i="45"/>
  <c r="DG198" i="1"/>
  <c r="DQ198" i="1"/>
  <c r="DY198" i="1"/>
  <c r="DX198" i="1"/>
  <c r="DV198" i="1"/>
  <c r="DS198" i="1"/>
  <c r="DN198" i="1"/>
  <c r="DO198" i="1"/>
  <c r="DT198" i="1"/>
  <c r="DJ198" i="1"/>
  <c r="FL178" i="1"/>
  <c r="BV522" i="1"/>
  <c r="EA121" i="1"/>
  <c r="EN121" i="1" s="1"/>
  <c r="L360" i="45"/>
  <c r="F360" i="45"/>
  <c r="AI360" i="45" s="1"/>
  <c r="L49" i="45"/>
  <c r="F49" i="45"/>
  <c r="HD308" i="1"/>
  <c r="GY308" i="1" s="1"/>
  <c r="HS344" i="1"/>
  <c r="IN308" i="1" s="1"/>
  <c r="II308" i="1" s="1"/>
  <c r="DQ195" i="1"/>
  <c r="DZ195" i="1"/>
  <c r="DO195" i="1"/>
  <c r="DR195" i="1"/>
  <c r="DN195" i="1"/>
  <c r="DS195" i="1"/>
  <c r="DY195" i="1"/>
  <c r="DL195" i="1"/>
  <c r="O257" i="51"/>
  <c r="HD159" i="1"/>
  <c r="GY159" i="1" s="1"/>
  <c r="DJ195" i="1"/>
  <c r="EK344" i="1"/>
  <c r="EQ344" i="1"/>
  <c r="EN344" i="1"/>
  <c r="EJ344" i="1"/>
  <c r="EP519" i="1"/>
  <c r="FK119" i="1"/>
  <c r="FR402" i="1"/>
  <c r="CB447" i="1"/>
  <c r="CB517" i="1" s="1"/>
  <c r="FJ121" i="1"/>
  <c r="FA417" i="1"/>
  <c r="FP186" i="1"/>
  <c r="EA530" i="1"/>
  <c r="FQ398" i="1"/>
  <c r="FS114" i="1"/>
  <c r="FN107" i="1"/>
  <c r="L537" i="1"/>
  <c r="FR205" i="1"/>
  <c r="EI457" i="1"/>
  <c r="EI527" i="1" s="1"/>
  <c r="CJ465" i="1"/>
  <c r="CJ535" i="1" s="1"/>
  <c r="FK139" i="1"/>
  <c r="FS134" i="1"/>
  <c r="EO460" i="1"/>
  <c r="EA137" i="1"/>
  <c r="EK137" i="1" s="1"/>
  <c r="CI184" i="1"/>
  <c r="DF184" i="1" s="1"/>
  <c r="FK117" i="1"/>
  <c r="AX113" i="1"/>
  <c r="EZ113" i="1" s="1"/>
  <c r="DZ113" i="1"/>
  <c r="DP113" i="1"/>
  <c r="DR113" i="1"/>
  <c r="DX113" i="1"/>
  <c r="DH113" i="1"/>
  <c r="DQ113" i="1"/>
  <c r="DW113" i="1"/>
  <c r="DG113" i="1"/>
  <c r="DU113" i="1"/>
  <c r="DJ113" i="1"/>
  <c r="ER524" i="1"/>
  <c r="EH454" i="1"/>
  <c r="FR128" i="1"/>
  <c r="X447" i="1"/>
  <c r="FB195" i="1"/>
  <c r="FT92" i="1"/>
  <c r="FT103" i="1"/>
  <c r="FT102" i="1"/>
  <c r="FT93" i="1"/>
  <c r="FB412" i="1"/>
  <c r="FK388" i="1"/>
  <c r="ER527" i="1"/>
  <c r="EP527" i="1"/>
  <c r="DR131" i="1"/>
  <c r="DW131" i="1"/>
  <c r="DV131" i="1"/>
  <c r="DY131" i="1"/>
  <c r="DH131" i="1"/>
  <c r="DU131" i="1"/>
  <c r="DL131" i="1"/>
  <c r="DP131" i="1"/>
  <c r="DM131" i="1"/>
  <c r="DJ131" i="1"/>
  <c r="L40" i="45"/>
  <c r="F40" i="45"/>
  <c r="AI40" i="45" s="1"/>
  <c r="F118" i="45"/>
  <c r="L118" i="45"/>
  <c r="AI118" i="45"/>
  <c r="HS335" i="1"/>
  <c r="O248" i="51"/>
  <c r="L532" i="1"/>
  <c r="BN517" i="1"/>
  <c r="DT529" i="1"/>
  <c r="X465" i="1"/>
  <c r="FB213" i="1"/>
  <c r="BN519" i="1"/>
  <c r="BA518" i="1"/>
  <c r="FJ109" i="1"/>
  <c r="CK534" i="1"/>
  <c r="FS111" i="1"/>
  <c r="GK395" i="1"/>
  <c r="CB395" i="1" s="1"/>
  <c r="O301" i="51" s="1"/>
  <c r="F350" i="45"/>
  <c r="L350" i="45"/>
  <c r="AI350" i="45"/>
  <c r="F39" i="45"/>
  <c r="L39" i="45"/>
  <c r="AI39" i="45"/>
  <c r="AJ273" i="45"/>
  <c r="D44" i="72"/>
  <c r="N273" i="45"/>
  <c r="DK334" i="1"/>
  <c r="DG185" i="1"/>
  <c r="DR185" i="1"/>
  <c r="DO185" i="1"/>
  <c r="DH185" i="1"/>
  <c r="DV185" i="1"/>
  <c r="DW185" i="1"/>
  <c r="DU185" i="1"/>
  <c r="DX185" i="1"/>
  <c r="O247" i="51"/>
  <c r="DJ185" i="1"/>
  <c r="DK185" i="1"/>
  <c r="DS334" i="1"/>
  <c r="DZ334" i="1"/>
  <c r="DP334" i="1"/>
  <c r="DG334" i="1"/>
  <c r="FM114" i="1"/>
  <c r="FL398" i="1"/>
  <c r="ER521" i="1"/>
  <c r="Q534" i="1"/>
  <c r="FG116" i="1"/>
  <c r="E17" i="74"/>
  <c r="HS337" i="1"/>
  <c r="DO114" i="1"/>
  <c r="DY114" i="1"/>
  <c r="DR114" i="1"/>
  <c r="DN114" i="1"/>
  <c r="DT114" i="1"/>
  <c r="DG114" i="1"/>
  <c r="DX114" i="1"/>
  <c r="DM114" i="1"/>
  <c r="GK114" i="1"/>
  <c r="CB114" i="1" s="1"/>
  <c r="DJ114" i="1"/>
  <c r="DI114" i="1"/>
  <c r="ED337" i="1"/>
  <c r="EU337" i="1"/>
  <c r="EK337" i="1"/>
  <c r="J444" i="1"/>
  <c r="AX220" i="1"/>
  <c r="EZ192" i="1"/>
  <c r="BS354" i="1"/>
  <c r="BW354" i="1" s="1"/>
  <c r="BS308" i="1"/>
  <c r="BW308" i="1" s="1"/>
  <c r="BS306" i="1"/>
  <c r="BW306" i="1" s="1"/>
  <c r="BS325" i="1"/>
  <c r="BW325" i="1" s="1"/>
  <c r="BS315" i="1"/>
  <c r="BW315" i="1" s="1"/>
  <c r="BS312" i="1"/>
  <c r="BW312" i="1" s="1"/>
  <c r="BS319" i="1"/>
  <c r="BW319" i="1" s="1"/>
  <c r="BS320" i="1"/>
  <c r="BW320" i="1" s="1"/>
  <c r="BS313" i="1"/>
  <c r="BW313" i="1" s="1"/>
  <c r="BS321" i="1"/>
  <c r="BW321" i="1" s="1"/>
  <c r="BS323" i="1"/>
  <c r="BW323" i="1" s="1"/>
  <c r="BS310" i="1"/>
  <c r="BW310" i="1" s="1"/>
  <c r="BS309" i="1"/>
  <c r="BW309" i="1" s="1"/>
  <c r="BS324" i="1"/>
  <c r="BW324" i="1" s="1"/>
  <c r="BS314" i="1"/>
  <c r="BW314" i="1" s="1"/>
  <c r="BS307" i="1"/>
  <c r="BW307" i="1" s="1"/>
  <c r="BS305" i="1"/>
  <c r="BW305" i="1" s="1"/>
  <c r="BS322" i="1"/>
  <c r="BW322" i="1" s="1"/>
  <c r="BS316" i="1"/>
  <c r="BW316" i="1" s="1"/>
  <c r="BS311" i="1"/>
  <c r="BW311" i="1" s="1"/>
  <c r="BS317" i="1"/>
  <c r="BW317" i="1" s="1"/>
  <c r="BS318" i="1"/>
  <c r="BW318" i="1" s="1"/>
  <c r="L46" i="45"/>
  <c r="L74" i="45" s="1"/>
  <c r="L357" i="45"/>
  <c r="L385" i="45" s="1"/>
  <c r="D385" i="45"/>
  <c r="F357" i="45"/>
  <c r="D74" i="45"/>
  <c r="F46" i="45"/>
  <c r="N280" i="45"/>
  <c r="AJ280" i="45"/>
  <c r="F308" i="45"/>
  <c r="D51" i="72"/>
  <c r="AB280" i="45"/>
  <c r="HS323" i="1"/>
  <c r="HS313" i="1"/>
  <c r="HS320" i="1"/>
  <c r="HS316" i="1"/>
  <c r="HS324" i="1"/>
  <c r="HS306" i="1"/>
  <c r="HS317" i="1"/>
  <c r="HS311" i="1"/>
  <c r="HS321" i="1"/>
  <c r="HS307" i="1"/>
  <c r="HS330" i="1"/>
  <c r="CR220" i="1"/>
  <c r="DO192" i="1"/>
  <c r="DP192" i="1"/>
  <c r="CS220" i="1"/>
  <c r="DX192" i="1"/>
  <c r="DA220" i="1"/>
  <c r="DG192" i="1"/>
  <c r="CJ220" i="1"/>
  <c r="DY192" i="1"/>
  <c r="DB220" i="1"/>
  <c r="CO220" i="1"/>
  <c r="DL192" i="1"/>
  <c r="CQ220" i="1"/>
  <c r="DN192" i="1"/>
  <c r="CP220" i="1"/>
  <c r="DM192" i="1"/>
  <c r="HD156" i="1"/>
  <c r="GY156" i="1" s="1"/>
  <c r="O254" i="51"/>
  <c r="CL220" i="1"/>
  <c r="DI192" i="1"/>
  <c r="GK174" i="1"/>
  <c r="CB174" i="1" s="1"/>
  <c r="GK159" i="1"/>
  <c r="CB159" i="1" s="1"/>
  <c r="GK168" i="1"/>
  <c r="CB168" i="1" s="1"/>
  <c r="GK163" i="1"/>
  <c r="CB163" i="1" s="1"/>
  <c r="GK170" i="1"/>
  <c r="CB170" i="1" s="1"/>
  <c r="GK175" i="1"/>
  <c r="CB175" i="1" s="1"/>
  <c r="GK157" i="1"/>
  <c r="CB157" i="1" s="1"/>
  <c r="GK172" i="1"/>
  <c r="CB172" i="1" s="1"/>
  <c r="GK167" i="1"/>
  <c r="CB167" i="1" s="1"/>
  <c r="GK171" i="1"/>
  <c r="CB171" i="1" s="1"/>
  <c r="GK161" i="1"/>
  <c r="CB161" i="1" s="1"/>
  <c r="GK176" i="1"/>
  <c r="CB176" i="1" s="1"/>
  <c r="GK160" i="1"/>
  <c r="CB160" i="1" s="1"/>
  <c r="GK164" i="1"/>
  <c r="CB164" i="1" s="1"/>
  <c r="GK173" i="1"/>
  <c r="CB173" i="1" s="1"/>
  <c r="GK165" i="1"/>
  <c r="CB165" i="1" s="1"/>
  <c r="GK158" i="1"/>
  <c r="CB158" i="1" s="1"/>
  <c r="GK169" i="1"/>
  <c r="CB169" i="1" s="1"/>
  <c r="GK162" i="1"/>
  <c r="CB162" i="1" s="1"/>
  <c r="GK166" i="1"/>
  <c r="CB166" i="1" s="1"/>
  <c r="ED341" i="1"/>
  <c r="EQ341" i="1"/>
  <c r="EK341" i="1"/>
  <c r="EU341" i="1"/>
  <c r="ER341" i="1"/>
  <c r="FJ158" i="1"/>
  <c r="FJ168" i="1"/>
  <c r="FJ162" i="1"/>
  <c r="FJ165" i="1"/>
  <c r="FJ173" i="1"/>
  <c r="CJ447" i="1"/>
  <c r="CJ517" i="1" s="1"/>
  <c r="EH447" i="1"/>
  <c r="FR121" i="1"/>
  <c r="FI132" i="1"/>
  <c r="EA535" i="1"/>
  <c r="BH530" i="1"/>
  <c r="L536" i="1"/>
  <c r="EA533" i="1"/>
  <c r="FR180" i="1"/>
  <c r="DH423" i="1"/>
  <c r="DP423" i="1"/>
  <c r="DY423" i="1"/>
  <c r="DL423" i="1"/>
  <c r="DU423" i="1"/>
  <c r="DN423" i="1"/>
  <c r="DM423" i="1"/>
  <c r="DO423" i="1"/>
  <c r="DK423" i="1"/>
  <c r="DI423" i="1"/>
  <c r="L67" i="45"/>
  <c r="F67" i="45"/>
  <c r="AI67" i="45" s="1"/>
  <c r="E42" i="74"/>
  <c r="EH362" i="1"/>
  <c r="DG213" i="1"/>
  <c r="DX213" i="1"/>
  <c r="DW213" i="1"/>
  <c r="DS213" i="1"/>
  <c r="DR213" i="1"/>
  <c r="DU213" i="1"/>
  <c r="DP213" i="1"/>
  <c r="DO213" i="1"/>
  <c r="GK213" i="1"/>
  <c r="CB213" i="1" s="1"/>
  <c r="DJ213" i="1"/>
  <c r="DI213" i="1"/>
  <c r="ES362" i="1"/>
  <c r="EP362" i="1"/>
  <c r="EW362" i="1"/>
  <c r="DL122" i="1"/>
  <c r="DY122" i="1"/>
  <c r="DQ122" i="1"/>
  <c r="DN122" i="1"/>
  <c r="DU122" i="1"/>
  <c r="DH122" i="1"/>
  <c r="DG122" i="1"/>
  <c r="DM122" i="1"/>
  <c r="DX122" i="1"/>
  <c r="DI122" i="1"/>
  <c r="EM345" i="1"/>
  <c r="EQ345" i="1"/>
  <c r="ET345" i="1"/>
  <c r="EO345" i="1"/>
  <c r="EP533" i="1"/>
  <c r="FR215" i="1"/>
  <c r="EI467" i="1"/>
  <c r="EI537" i="1" s="1"/>
  <c r="AX105" i="1"/>
  <c r="EZ105" i="1" s="1"/>
  <c r="EH328" i="1"/>
  <c r="L111" i="45"/>
  <c r="F111" i="45"/>
  <c r="AI111" i="45" s="1"/>
  <c r="DH105" i="1"/>
  <c r="DY105" i="1"/>
  <c r="DO105" i="1"/>
  <c r="DT105" i="1"/>
  <c r="DX105" i="1"/>
  <c r="DP105" i="1"/>
  <c r="DZ105" i="1"/>
  <c r="DN105" i="1"/>
  <c r="DU105" i="1"/>
  <c r="DJ105" i="1"/>
  <c r="EM328" i="1"/>
  <c r="EI328" i="1"/>
  <c r="EU328" i="1"/>
  <c r="EW328" i="1"/>
  <c r="EN328" i="1"/>
  <c r="FK107" i="1"/>
  <c r="EH352" i="1"/>
  <c r="E32" i="74"/>
  <c r="DV129" i="1"/>
  <c r="DQ129" i="1"/>
  <c r="DL129" i="1"/>
  <c r="DW129" i="1"/>
  <c r="DR129" i="1"/>
  <c r="DP129" i="1"/>
  <c r="DM129" i="1"/>
  <c r="DT129" i="1"/>
  <c r="DO129" i="1"/>
  <c r="DJ129" i="1"/>
  <c r="DK129" i="1"/>
  <c r="EE352" i="1"/>
  <c r="ET352" i="1"/>
  <c r="ES352" i="1"/>
  <c r="EL352" i="1"/>
  <c r="FA412" i="1"/>
  <c r="AZ526" i="1"/>
  <c r="DS524" i="1"/>
  <c r="FB176" i="1"/>
  <c r="FB163" i="1"/>
  <c r="FB169" i="1"/>
  <c r="FB172" i="1"/>
  <c r="FB158" i="1"/>
  <c r="FB165" i="1"/>
  <c r="FB173" i="1"/>
  <c r="FL210" i="1"/>
  <c r="FB417" i="1"/>
  <c r="EX518" i="1"/>
  <c r="FO126" i="1"/>
  <c r="DF525" i="1"/>
  <c r="DF528" i="1"/>
  <c r="DG390" i="1"/>
  <c r="DV390" i="1"/>
  <c r="DP390" i="1"/>
  <c r="DQ390" i="1"/>
  <c r="DX390" i="1"/>
  <c r="DL390" i="1"/>
  <c r="DT390" i="1"/>
  <c r="DZ390" i="1"/>
  <c r="DU390" i="1"/>
  <c r="DK390" i="1"/>
  <c r="EF329" i="1"/>
  <c r="F345" i="45"/>
  <c r="L345" i="45"/>
  <c r="AJ268" i="45"/>
  <c r="N268" i="45"/>
  <c r="D39" i="72"/>
  <c r="AB268" i="45"/>
  <c r="DS180" i="1"/>
  <c r="DW180" i="1"/>
  <c r="DX180" i="1"/>
  <c r="DZ180" i="1"/>
  <c r="DR180" i="1"/>
  <c r="DN180" i="1"/>
  <c r="DO180" i="1"/>
  <c r="DT180" i="1"/>
  <c r="GK180" i="1"/>
  <c r="CB180" i="1" s="1"/>
  <c r="DK180" i="1"/>
  <c r="EW329" i="1"/>
  <c r="ER329" i="1"/>
  <c r="EJ329" i="1"/>
  <c r="EQ329" i="1"/>
  <c r="FN121" i="1"/>
  <c r="DZ534" i="1"/>
  <c r="FI185" i="1"/>
  <c r="FR209" i="1"/>
  <c r="EI461" i="1"/>
  <c r="EI531" i="1" s="1"/>
  <c r="FI137" i="1"/>
  <c r="FG206" i="1"/>
  <c r="DW393" i="1"/>
  <c r="DR393" i="1"/>
  <c r="DP393" i="1"/>
  <c r="DM393" i="1"/>
  <c r="DV393" i="1"/>
  <c r="DN393" i="1"/>
  <c r="DY393" i="1"/>
  <c r="DT393" i="1"/>
  <c r="DI393" i="1"/>
  <c r="DJ393" i="1"/>
  <c r="EA183" i="1"/>
  <c r="F115" i="45"/>
  <c r="L115" i="45"/>
  <c r="F37" i="45"/>
  <c r="AI37" i="45" s="1"/>
  <c r="L37" i="45"/>
  <c r="E12" i="74"/>
  <c r="DZ109" i="1"/>
  <c r="DP109" i="1"/>
  <c r="DR109" i="1"/>
  <c r="DL109" i="1"/>
  <c r="DY109" i="1"/>
  <c r="DV109" i="1"/>
  <c r="DM109" i="1"/>
  <c r="DW109" i="1"/>
  <c r="DS109" i="1"/>
  <c r="DJ109" i="1"/>
  <c r="DF109" i="1"/>
  <c r="EE332" i="1"/>
  <c r="EV332" i="1"/>
  <c r="EN332" i="1"/>
  <c r="EP332" i="1"/>
  <c r="CJ463" i="1"/>
  <c r="CJ533" i="1" s="1"/>
  <c r="FK137" i="1"/>
  <c r="FR117" i="1"/>
  <c r="BS348" i="1"/>
  <c r="BW348" i="1" s="1"/>
  <c r="EF348" i="1"/>
  <c r="DU199" i="1"/>
  <c r="DP199" i="1"/>
  <c r="DV199" i="1"/>
  <c r="DN199" i="1"/>
  <c r="DT199" i="1"/>
  <c r="DO199" i="1"/>
  <c r="DQ199" i="1"/>
  <c r="DM199" i="1"/>
  <c r="GK199" i="1"/>
  <c r="CB199" i="1" s="1"/>
  <c r="DK199" i="1"/>
  <c r="DI199" i="1"/>
  <c r="EN348" i="1"/>
  <c r="EJ348" i="1"/>
  <c r="EW348" i="1"/>
  <c r="EU348" i="1"/>
  <c r="BN521" i="1"/>
  <c r="CT519" i="1"/>
  <c r="CT520" i="1"/>
  <c r="CT521" i="1"/>
  <c r="CT534" i="1"/>
  <c r="CT533" i="1"/>
  <c r="CT537" i="1"/>
  <c r="CT524" i="1"/>
  <c r="CT531" i="1"/>
  <c r="CT536" i="1"/>
  <c r="CT522" i="1"/>
  <c r="CT516" i="1"/>
  <c r="CT518" i="1"/>
  <c r="CT523" i="1"/>
  <c r="CR525" i="1"/>
  <c r="FB115" i="1"/>
  <c r="FK100" i="1"/>
  <c r="FK90" i="1"/>
  <c r="FK95" i="1"/>
  <c r="FK96" i="1"/>
  <c r="FK85" i="1"/>
  <c r="FK98" i="1"/>
  <c r="FK102" i="1"/>
  <c r="FK92" i="1"/>
  <c r="FR100" i="1"/>
  <c r="FR93" i="1"/>
  <c r="FR86" i="1"/>
  <c r="FR95" i="1"/>
  <c r="FR83" i="1"/>
  <c r="FR102" i="1"/>
  <c r="FR91" i="1"/>
  <c r="FR97" i="1"/>
  <c r="FR176" i="1"/>
  <c r="FR160" i="1"/>
  <c r="FR166" i="1"/>
  <c r="FR170" i="1"/>
  <c r="FR163" i="1"/>
  <c r="FR174" i="1"/>
  <c r="FS103" i="1"/>
  <c r="CY534" i="1"/>
  <c r="FR105" i="1"/>
  <c r="AX416" i="1"/>
  <c r="EZ416" i="1" s="1"/>
  <c r="BS355" i="1"/>
  <c r="BW355" i="1" s="1"/>
  <c r="F60" i="45"/>
  <c r="L60" i="45"/>
  <c r="HS355" i="1"/>
  <c r="IN319" i="1" s="1"/>
  <c r="II319" i="1" s="1"/>
  <c r="DR206" i="1"/>
  <c r="DS206" i="1"/>
  <c r="DV206" i="1"/>
  <c r="DT206" i="1"/>
  <c r="DY206" i="1"/>
  <c r="DH206" i="1"/>
  <c r="DU206" i="1"/>
  <c r="DX206" i="1"/>
  <c r="DW206" i="1"/>
  <c r="DJ206" i="1"/>
  <c r="DK206" i="1"/>
  <c r="EK355" i="1"/>
  <c r="EQ355" i="1"/>
  <c r="EV355" i="1"/>
  <c r="EN355" i="1"/>
  <c r="FJ106" i="1"/>
  <c r="FR396" i="1"/>
  <c r="EP530" i="1"/>
  <c r="DF531" i="1"/>
  <c r="CY536" i="1"/>
  <c r="AX120" i="1"/>
  <c r="FF115" i="1"/>
  <c r="FI125" i="1"/>
  <c r="L522" i="1"/>
  <c r="CR515" i="1"/>
  <c r="DF409" i="1"/>
  <c r="DF107" i="1"/>
  <c r="BO517" i="1"/>
  <c r="EA421" i="1"/>
  <c r="EC421" i="1" s="1"/>
  <c r="BH535" i="1"/>
  <c r="EA415" i="1"/>
  <c r="DF402" i="1"/>
  <c r="DF135" i="1"/>
  <c r="EA139" i="1"/>
  <c r="EU139" i="1" s="1"/>
  <c r="FK202" i="1"/>
  <c r="CK453" i="1"/>
  <c r="CK523" i="1" s="1"/>
  <c r="FK201" i="1"/>
  <c r="FQ127" i="1"/>
  <c r="DZ453" i="1"/>
  <c r="DZ523" i="1" s="1"/>
  <c r="BA452" i="1"/>
  <c r="BA522" i="1" s="1"/>
  <c r="FF200" i="1"/>
  <c r="FR129" i="1"/>
  <c r="EH455" i="1"/>
  <c r="BP147" i="1"/>
  <c r="EH507" i="1" s="1"/>
  <c r="BV457" i="1"/>
  <c r="BV527" i="1" s="1"/>
  <c r="FI205" i="1"/>
  <c r="FQ129" i="1"/>
  <c r="DZ454" i="1"/>
  <c r="DZ524" i="1" s="1"/>
  <c r="FQ128" i="1"/>
  <c r="BV445" i="1"/>
  <c r="BV515" i="1" s="1"/>
  <c r="FI193" i="1"/>
  <c r="FR138" i="1"/>
  <c r="EH464" i="1"/>
  <c r="FN175" i="1"/>
  <c r="FN164" i="1"/>
  <c r="X448" i="1"/>
  <c r="FB196" i="1"/>
  <c r="FA404" i="1"/>
  <c r="BU466" i="1"/>
  <c r="BU536" i="1" s="1"/>
  <c r="FI140" i="1"/>
  <c r="BA453" i="1"/>
  <c r="BA523" i="1" s="1"/>
  <c r="FF201" i="1"/>
  <c r="CB452" i="1"/>
  <c r="CB522" i="1" s="1"/>
  <c r="FJ126" i="1"/>
  <c r="FK410" i="1"/>
  <c r="BE147" i="1"/>
  <c r="BG507" i="1" s="1"/>
  <c r="BG530" i="1" s="1"/>
  <c r="FG129" i="1"/>
  <c r="BG455" i="1"/>
  <c r="HD320" i="1"/>
  <c r="GY320" i="1" s="1"/>
  <c r="HS356" i="1"/>
  <c r="IN320" i="1" s="1"/>
  <c r="II320" i="1" s="1"/>
  <c r="EV207" i="1"/>
  <c r="EK207" i="1"/>
  <c r="ES207" i="1"/>
  <c r="EO207" i="1"/>
  <c r="EM207" i="1"/>
  <c r="EI207" i="1"/>
  <c r="EU207" i="1"/>
  <c r="EQ207" i="1"/>
  <c r="HD171" i="1"/>
  <c r="GY171" i="1" s="1"/>
  <c r="O269" i="51"/>
  <c r="EF207" i="1"/>
  <c r="EH207" i="1"/>
  <c r="ES356" i="1"/>
  <c r="EW356" i="1"/>
  <c r="EO356" i="1"/>
  <c r="ET356" i="1"/>
  <c r="FJ119" i="1"/>
  <c r="CB445" i="1"/>
  <c r="FB143" i="1"/>
  <c r="W469" i="1"/>
  <c r="FG143" i="1"/>
  <c r="BG469" i="1"/>
  <c r="FJ142" i="1"/>
  <c r="CB468" i="1"/>
  <c r="W466" i="1"/>
  <c r="W536" i="1" s="1"/>
  <c r="FB140" i="1"/>
  <c r="BA463" i="1"/>
  <c r="BA533" i="1" s="1"/>
  <c r="FF211" i="1"/>
  <c r="FT141" i="1"/>
  <c r="EW467" i="1"/>
  <c r="F113" i="45"/>
  <c r="L113" i="45"/>
  <c r="AI113" i="45"/>
  <c r="N269" i="45"/>
  <c r="D40" i="72"/>
  <c r="AB269" i="45"/>
  <c r="AJ269" i="45"/>
  <c r="AM269" i="45" s="1"/>
  <c r="AN269" i="45" s="1"/>
  <c r="AQ269" i="45" s="1"/>
  <c r="O195" i="51"/>
  <c r="BV467" i="1"/>
  <c r="BV537" i="1" s="1"/>
  <c r="FI215" i="1"/>
  <c r="L122" i="45"/>
  <c r="F122" i="45"/>
  <c r="AI278" i="45"/>
  <c r="O204" i="51"/>
  <c r="FL200" i="1"/>
  <c r="CR452" i="1"/>
  <c r="CR522" i="1" s="1"/>
  <c r="FO129" i="1"/>
  <c r="DL455" i="1"/>
  <c r="BM147" i="1"/>
  <c r="FS200" i="1"/>
  <c r="EA388" i="1"/>
  <c r="EC388" i="1" s="1"/>
  <c r="EK178" i="1"/>
  <c r="EJ178" i="1"/>
  <c r="EV178" i="1"/>
  <c r="EN178" i="1"/>
  <c r="EP178" i="1"/>
  <c r="EE178" i="1"/>
  <c r="ET178" i="1"/>
  <c r="EL178" i="1"/>
  <c r="ER178" i="1"/>
  <c r="EF178" i="1"/>
  <c r="AZ462" i="1"/>
  <c r="AZ532" i="1" s="1"/>
  <c r="FF136" i="1"/>
  <c r="DT466" i="1"/>
  <c r="DT536" i="1" s="1"/>
  <c r="FP214" i="1"/>
  <c r="EH461" i="1"/>
  <c r="FR135" i="1"/>
  <c r="FP137" i="1"/>
  <c r="DS463" i="1"/>
  <c r="DS533" i="1" s="1"/>
  <c r="FR127" i="1"/>
  <c r="EH453" i="1"/>
  <c r="FJ207" i="1"/>
  <c r="CC459" i="1"/>
  <c r="GT305" i="1" a="1"/>
  <c r="L469" i="1"/>
  <c r="L539" i="1" s="1"/>
  <c r="EZ366" i="1"/>
  <c r="EZ418" i="1"/>
  <c r="EA134" i="1"/>
  <c r="EC134" i="1" s="1"/>
  <c r="HD321" i="1"/>
  <c r="GY321" i="1" s="1"/>
  <c r="HS357" i="1"/>
  <c r="IN321" i="1" s="1"/>
  <c r="II321" i="1" s="1"/>
  <c r="HD98" i="1"/>
  <c r="GY98" i="1" s="1"/>
  <c r="O222" i="51"/>
  <c r="X468" i="1"/>
  <c r="FB216" i="1"/>
  <c r="FG130" i="1"/>
  <c r="BG456" i="1"/>
  <c r="CR451" i="1"/>
  <c r="CR521" i="1" s="1"/>
  <c r="FL199" i="1"/>
  <c r="EA331" i="1"/>
  <c r="F347" i="45"/>
  <c r="L347" i="45"/>
  <c r="AI347" i="45"/>
  <c r="DV108" i="1"/>
  <c r="DL108" i="1"/>
  <c r="DW108" i="1"/>
  <c r="DT108" i="1"/>
  <c r="DQ108" i="1"/>
  <c r="DR108" i="1"/>
  <c r="DG108" i="1"/>
  <c r="DO108" i="1"/>
  <c r="DZ108" i="1"/>
  <c r="DK108" i="1"/>
  <c r="L125" i="45"/>
  <c r="F125" i="45"/>
  <c r="AI125" i="45" s="1"/>
  <c r="N281" i="45"/>
  <c r="AJ281" i="45"/>
  <c r="AM281" i="45" s="1"/>
  <c r="AB281" i="45"/>
  <c r="D52" i="72"/>
  <c r="FQ166" i="1"/>
  <c r="FQ170" i="1"/>
  <c r="FQ174" i="1"/>
  <c r="FQ171" i="1"/>
  <c r="FQ175" i="1"/>
  <c r="FQ164" i="1"/>
  <c r="FQ160" i="1"/>
  <c r="FQ168" i="1"/>
  <c r="FQ209" i="1"/>
  <c r="EA461" i="1"/>
  <c r="EA531" i="1" s="1"/>
  <c r="BN465" i="1"/>
  <c r="BN535" i="1" s="1"/>
  <c r="FH139" i="1"/>
  <c r="EW450" i="1"/>
  <c r="FT124" i="1"/>
  <c r="L450" i="1"/>
  <c r="L520" i="1" s="1"/>
  <c r="EZ347" i="1"/>
  <c r="FH173" i="1"/>
  <c r="FH169" i="1"/>
  <c r="FH171" i="1"/>
  <c r="FH158" i="1"/>
  <c r="FH160" i="1"/>
  <c r="FH176" i="1"/>
  <c r="BO462" i="1"/>
  <c r="BO532" i="1" s="1"/>
  <c r="FH210" i="1"/>
  <c r="DE454" i="1"/>
  <c r="FN128" i="1"/>
  <c r="CC458" i="1"/>
  <c r="FJ206" i="1"/>
  <c r="DZ458" i="1"/>
  <c r="DZ528" i="1" s="1"/>
  <c r="FQ132" i="1"/>
  <c r="BU448" i="1"/>
  <c r="BU518" i="1" s="1"/>
  <c r="FI122" i="1"/>
  <c r="EA141" i="1"/>
  <c r="EJ141" i="1" s="1"/>
  <c r="EF364" i="1"/>
  <c r="EN364" i="1"/>
  <c r="ET364" i="1"/>
  <c r="ER364" i="1"/>
  <c r="EU364" i="1"/>
  <c r="EO364" i="1"/>
  <c r="EO421" i="1"/>
  <c r="EQ421" i="1"/>
  <c r="EI421" i="1"/>
  <c r="ES421" i="1"/>
  <c r="ER421" i="1"/>
  <c r="EV421" i="1"/>
  <c r="EN421" i="1"/>
  <c r="EW421" i="1"/>
  <c r="EG421" i="1"/>
  <c r="EF421" i="1"/>
  <c r="EL137" i="1"/>
  <c r="ET137" i="1"/>
  <c r="ES137" i="1"/>
  <c r="EO137" i="1"/>
  <c r="EF137" i="1"/>
  <c r="EK360" i="1"/>
  <c r="EJ360" i="1"/>
  <c r="EQ360" i="1"/>
  <c r="EI360" i="1"/>
  <c r="FP114" i="1"/>
  <c r="EA201" i="1"/>
  <c r="EC201" i="1" s="1"/>
  <c r="CJ467" i="1"/>
  <c r="CJ537" i="1" s="1"/>
  <c r="FK141" i="1"/>
  <c r="BG453" i="1"/>
  <c r="FG127" i="1"/>
  <c r="FM130" i="1"/>
  <c r="EO445" i="1"/>
  <c r="FS119" i="1"/>
  <c r="FM118" i="1"/>
  <c r="EW462" i="1"/>
  <c r="FT136" i="1"/>
  <c r="EW454" i="1"/>
  <c r="FT128" i="1"/>
  <c r="X455" i="1"/>
  <c r="AZ221" i="1"/>
  <c r="X507" i="1" s="1"/>
  <c r="X516" i="1" s="1"/>
  <c r="FB203" i="1"/>
  <c r="FG166" i="1"/>
  <c r="FG171" i="1"/>
  <c r="FG173" i="1"/>
  <c r="FG164" i="1"/>
  <c r="FG176" i="1"/>
  <c r="FG162" i="1"/>
  <c r="FG168" i="1"/>
  <c r="FG174" i="1"/>
  <c r="EE415" i="1"/>
  <c r="EP415" i="1"/>
  <c r="EV415" i="1"/>
  <c r="ER415" i="1"/>
  <c r="EN415" i="1"/>
  <c r="EL415" i="1"/>
  <c r="ET415" i="1"/>
  <c r="EJ415" i="1"/>
  <c r="EU415" i="1"/>
  <c r="EF415" i="1"/>
  <c r="EA396" i="1"/>
  <c r="EF396" i="1" s="1"/>
  <c r="GQ396" i="1" s="1"/>
  <c r="L142" i="45"/>
  <c r="D69" i="72"/>
  <c r="AJ298" i="45"/>
  <c r="AB298" i="45"/>
  <c r="N298" i="45"/>
  <c r="F142" i="45"/>
  <c r="AI142" i="45" s="1"/>
  <c r="BU469" i="1"/>
  <c r="FI143" i="1"/>
  <c r="BN466" i="1"/>
  <c r="BN536" i="1" s="1"/>
  <c r="FH140" i="1"/>
  <c r="BN463" i="1"/>
  <c r="BN533" i="1" s="1"/>
  <c r="FH137" i="1"/>
  <c r="FR207" i="1"/>
  <c r="EI459" i="1"/>
  <c r="EI529" i="1" s="1"/>
  <c r="DF111" i="1"/>
  <c r="FJ123" i="1"/>
  <c r="CB449" i="1"/>
  <c r="FH105" i="1"/>
  <c r="FH135" i="1"/>
  <c r="BN461" i="1"/>
  <c r="BN531" i="1" s="1"/>
  <c r="FG179" i="1"/>
  <c r="FI83" i="1"/>
  <c r="FI90" i="1"/>
  <c r="FI102" i="1"/>
  <c r="FI84" i="1"/>
  <c r="FI85" i="1"/>
  <c r="FI99" i="1"/>
  <c r="FI96" i="1"/>
  <c r="FI92" i="1"/>
  <c r="EW469" i="1"/>
  <c r="FT143" i="1"/>
  <c r="FK124" i="1"/>
  <c r="FP100" i="1"/>
  <c r="FP95" i="1"/>
  <c r="FP93" i="1"/>
  <c r="FP87" i="1"/>
  <c r="FP85" i="1"/>
  <c r="FP89" i="1"/>
  <c r="FP97" i="1"/>
  <c r="FF182" i="1"/>
  <c r="BJ507" i="1"/>
  <c r="BJ525" i="1" s="1"/>
  <c r="CI146" i="1"/>
  <c r="DF118" i="1"/>
  <c r="AU431" i="1"/>
  <c r="BS407" i="1" s="1"/>
  <c r="BW407" i="1" s="1"/>
  <c r="EZ318" i="1"/>
  <c r="FW318" i="1" s="1"/>
  <c r="EZ314" i="1"/>
  <c r="FW314" i="1" s="1"/>
  <c r="EZ311" i="1"/>
  <c r="FW311" i="1" s="1"/>
  <c r="EZ315" i="1"/>
  <c r="FW315" i="1" s="1"/>
  <c r="EZ320" i="1"/>
  <c r="FW320" i="1" s="1"/>
  <c r="EZ309" i="1"/>
  <c r="FW309" i="1" s="1"/>
  <c r="EZ322" i="1"/>
  <c r="FW322" i="1" s="1"/>
  <c r="EZ325" i="1"/>
  <c r="FW325" i="1" s="1"/>
  <c r="EZ307" i="1"/>
  <c r="FW307" i="1" s="1"/>
  <c r="FX307" i="1" s="1"/>
  <c r="FR206" i="1"/>
  <c r="EI458" i="1"/>
  <c r="EI528" i="1" s="1"/>
  <c r="CC465" i="1"/>
  <c r="FJ213" i="1"/>
  <c r="FN143" i="1"/>
  <c r="Z534" i="1"/>
  <c r="FH115" i="1"/>
  <c r="I466" i="1"/>
  <c r="EZ140" i="1"/>
  <c r="L68" i="45"/>
  <c r="F68" i="45"/>
  <c r="AI302" i="45"/>
  <c r="AL302" i="45" s="1"/>
  <c r="D73" i="72"/>
  <c r="AB302" i="45"/>
  <c r="AJ302" i="45"/>
  <c r="N302" i="45"/>
  <c r="F146" i="45"/>
  <c r="EK363" i="1"/>
  <c r="ES363" i="1"/>
  <c r="EP363" i="1"/>
  <c r="EE363" i="1"/>
  <c r="EN363" i="1"/>
  <c r="FA400" i="1"/>
  <c r="AZ447" i="1"/>
  <c r="AZ517" i="1" s="1"/>
  <c r="FF121" i="1"/>
  <c r="FK416" i="1"/>
  <c r="J465" i="1"/>
  <c r="EZ213" i="1"/>
  <c r="BS406" i="1"/>
  <c r="BW406" i="1" s="1"/>
  <c r="EZ406" i="1"/>
  <c r="DH389" i="1"/>
  <c r="DT389" i="1"/>
  <c r="DS389" i="1"/>
  <c r="DX389" i="1"/>
  <c r="DN389" i="1"/>
  <c r="DU389" i="1"/>
  <c r="DP389" i="1"/>
  <c r="DL389" i="1"/>
  <c r="DQ389" i="1"/>
  <c r="DJ389" i="1"/>
  <c r="DI389" i="1"/>
  <c r="AX221" i="1"/>
  <c r="J507" i="1" s="1"/>
  <c r="J521" i="1" s="1"/>
  <c r="J455" i="1"/>
  <c r="EZ203" i="1"/>
  <c r="EZ413" i="1"/>
  <c r="L525" i="1"/>
  <c r="W453" i="1"/>
  <c r="W523" i="1" s="1"/>
  <c r="FB127" i="1"/>
  <c r="FI201" i="1"/>
  <c r="BV453" i="1"/>
  <c r="BV523" i="1" s="1"/>
  <c r="FG119" i="1"/>
  <c r="BG445" i="1"/>
  <c r="FP212" i="1"/>
  <c r="DT464" i="1"/>
  <c r="DT534" i="1" s="1"/>
  <c r="FT132" i="1"/>
  <c r="EW458" i="1"/>
  <c r="FL168" i="1"/>
  <c r="FL173" i="1"/>
  <c r="FL165" i="1"/>
  <c r="FL161" i="1"/>
  <c r="FL157" i="1"/>
  <c r="FL171" i="1"/>
  <c r="CR456" i="1"/>
  <c r="CR526" i="1" s="1"/>
  <c r="FL204" i="1"/>
  <c r="EA106" i="1"/>
  <c r="EE106" i="1" s="1"/>
  <c r="Z528" i="1"/>
  <c r="EO468" i="1"/>
  <c r="FS142" i="1"/>
  <c r="L66" i="45"/>
  <c r="F66" i="45"/>
  <c r="F377" i="45"/>
  <c r="L377" i="45"/>
  <c r="HD176" i="1"/>
  <c r="GY176" i="1" s="1"/>
  <c r="O274" i="51"/>
  <c r="EQ361" i="1"/>
  <c r="EV361" i="1"/>
  <c r="EU361" i="1"/>
  <c r="ET361" i="1"/>
  <c r="FK185" i="1"/>
  <c r="FH127" i="1"/>
  <c r="BN453" i="1"/>
  <c r="BN523" i="1" s="1"/>
  <c r="FB142" i="1"/>
  <c r="W468" i="1"/>
  <c r="EW451" i="1"/>
  <c r="FT125" i="1"/>
  <c r="DT447" i="1"/>
  <c r="DT517" i="1" s="1"/>
  <c r="FP195" i="1"/>
  <c r="DU407" i="1"/>
  <c r="DG407" i="1"/>
  <c r="DV407" i="1"/>
  <c r="DT407" i="1"/>
  <c r="DY407" i="1"/>
  <c r="DN407" i="1"/>
  <c r="DS407" i="1"/>
  <c r="DR407" i="1"/>
  <c r="DL407" i="1"/>
  <c r="DJ407" i="1"/>
  <c r="EF346" i="1"/>
  <c r="ES123" i="1"/>
  <c r="EL123" i="1"/>
  <c r="EN123" i="1"/>
  <c r="ED123" i="1"/>
  <c r="O211" i="51"/>
  <c r="HD87" i="1"/>
  <c r="GY87" i="1" s="1"/>
  <c r="EG123" i="1"/>
  <c r="EI346" i="1"/>
  <c r="EE346" i="1"/>
  <c r="EN346" i="1"/>
  <c r="EU346" i="1"/>
  <c r="ER103" i="1"/>
  <c r="ED103" i="1"/>
  <c r="ES103" i="1"/>
  <c r="EM103" i="1"/>
  <c r="EP103" i="1"/>
  <c r="ET103" i="1"/>
  <c r="EK103" i="1"/>
  <c r="EW103" i="1"/>
  <c r="O191" i="51"/>
  <c r="BV465" i="1"/>
  <c r="BV535" i="1" s="1"/>
  <c r="FI213" i="1"/>
  <c r="FQ114" i="1"/>
  <c r="FT107" i="1"/>
  <c r="EH460" i="1"/>
  <c r="FR134" i="1"/>
  <c r="J458" i="1"/>
  <c r="J528" i="1" s="1"/>
  <c r="EZ355" i="1"/>
  <c r="EI448" i="1"/>
  <c r="EI518" i="1" s="1"/>
  <c r="FR196" i="1"/>
  <c r="CK448" i="1"/>
  <c r="CK518" i="1" s="1"/>
  <c r="L48" i="45"/>
  <c r="F48" i="45"/>
  <c r="AI48" i="45" s="1"/>
  <c r="AL282" i="45"/>
  <c r="D53" i="72"/>
  <c r="AJ282" i="45"/>
  <c r="AM282" i="45" s="1"/>
  <c r="N282" i="45"/>
  <c r="AB282" i="45"/>
  <c r="HD307" i="1"/>
  <c r="GY307" i="1" s="1"/>
  <c r="HS343" i="1"/>
  <c r="IN307" i="1" s="1"/>
  <c r="II307" i="1" s="1"/>
  <c r="DM194" i="1"/>
  <c r="DQ194" i="1"/>
  <c r="DS194" i="1"/>
  <c r="DX194" i="1"/>
  <c r="DO194" i="1"/>
  <c r="DT194" i="1"/>
  <c r="DZ194" i="1"/>
  <c r="DN194" i="1"/>
  <c r="HD158" i="1"/>
  <c r="GY158" i="1" s="1"/>
  <c r="O256" i="51"/>
  <c r="DK194" i="1"/>
  <c r="BG461" i="1"/>
  <c r="FG135" i="1"/>
  <c r="EA191" i="1"/>
  <c r="EF191" i="1" s="1"/>
  <c r="L45" i="45"/>
  <c r="F45" i="45"/>
  <c r="AI45" i="45" s="1"/>
  <c r="AL45" i="45" s="1"/>
  <c r="AJ279" i="45"/>
  <c r="AM279" i="45" s="1"/>
  <c r="AB279" i="45"/>
  <c r="D50" i="72"/>
  <c r="N279" i="45"/>
  <c r="EI191" i="1"/>
  <c r="EL191" i="1"/>
  <c r="EQ191" i="1"/>
  <c r="EG191" i="1"/>
  <c r="BK220" i="1"/>
  <c r="FM192" i="1"/>
  <c r="CY444" i="1"/>
  <c r="CY514" i="1" s="1"/>
  <c r="FL206" i="1"/>
  <c r="X454" i="1"/>
  <c r="X524" i="1" s="1"/>
  <c r="FB202" i="1"/>
  <c r="FG86" i="1"/>
  <c r="FG90" i="1"/>
  <c r="FG92" i="1"/>
  <c r="FG102" i="1"/>
  <c r="FG97" i="1"/>
  <c r="FG99" i="1"/>
  <c r="FG93" i="1"/>
  <c r="FG95" i="1"/>
  <c r="FG88" i="1"/>
  <c r="FG111" i="1"/>
  <c r="FF122" i="1"/>
  <c r="CJ468" i="1"/>
  <c r="FK142" i="1"/>
  <c r="J452" i="1"/>
  <c r="J522" i="1" s="1"/>
  <c r="EZ200" i="1"/>
  <c r="L365" i="45"/>
  <c r="F365" i="45"/>
  <c r="AI365" i="45" s="1"/>
  <c r="AL365" i="45" s="1"/>
  <c r="F54" i="45"/>
  <c r="L54" i="45"/>
  <c r="AI288" i="45"/>
  <c r="AL288" i="45" s="1"/>
  <c r="EF349" i="1"/>
  <c r="HD313" i="1"/>
  <c r="GY313" i="1" s="1"/>
  <c r="HS349" i="1"/>
  <c r="IN313" i="1" s="1"/>
  <c r="II313" i="1" s="1"/>
  <c r="O262" i="51"/>
  <c r="HD164" i="1"/>
  <c r="GY164" i="1" s="1"/>
  <c r="ER349" i="1"/>
  <c r="EQ349" i="1"/>
  <c r="EV349" i="1"/>
  <c r="EW349" i="1"/>
  <c r="CB466" i="1"/>
  <c r="CB536" i="1" s="1"/>
  <c r="FJ140" i="1"/>
  <c r="EA358" i="1"/>
  <c r="EC358" i="1" s="1"/>
  <c r="DH135" i="1"/>
  <c r="DS135" i="1"/>
  <c r="DO135" i="1"/>
  <c r="DP135" i="1"/>
  <c r="DX135" i="1"/>
  <c r="DW135" i="1"/>
  <c r="DN135" i="1"/>
  <c r="DV135" i="1"/>
  <c r="HD99" i="1"/>
  <c r="GY99" i="1" s="1"/>
  <c r="O223" i="51"/>
  <c r="DJ135" i="1"/>
  <c r="DK135" i="1"/>
  <c r="DN412" i="1"/>
  <c r="DY412" i="1"/>
  <c r="DW412" i="1"/>
  <c r="DG412" i="1"/>
  <c r="DQ412" i="1"/>
  <c r="DZ412" i="1"/>
  <c r="DP412" i="1"/>
  <c r="DO412" i="1"/>
  <c r="DK412" i="1"/>
  <c r="DI412" i="1"/>
  <c r="HS351" i="1"/>
  <c r="IN315" i="1" s="1"/>
  <c r="II315" i="1" s="1"/>
  <c r="HD315" i="1"/>
  <c r="GY315" i="1" s="1"/>
  <c r="DL202" i="1"/>
  <c r="DQ202" i="1"/>
  <c r="DW202" i="1"/>
  <c r="DP202" i="1"/>
  <c r="DY202" i="1"/>
  <c r="DO202" i="1"/>
  <c r="DZ202" i="1"/>
  <c r="DS202" i="1"/>
  <c r="HD166" i="1"/>
  <c r="GY166" i="1" s="1"/>
  <c r="O264" i="51"/>
  <c r="DJ202" i="1"/>
  <c r="FJ204" i="1"/>
  <c r="CC456" i="1"/>
  <c r="FI171" i="1"/>
  <c r="FI168" i="1"/>
  <c r="FI162" i="1"/>
  <c r="FI157" i="1"/>
  <c r="FI166" i="1"/>
  <c r="FI163" i="1"/>
  <c r="FI176" i="1"/>
  <c r="FP210" i="1"/>
  <c r="DT462" i="1"/>
  <c r="DT532" i="1" s="1"/>
  <c r="X527" i="1"/>
  <c r="BR147" i="1"/>
  <c r="EW507" i="1" s="1"/>
  <c r="FT129" i="1"/>
  <c r="EW455" i="1"/>
  <c r="FR200" i="1"/>
  <c r="EI452" i="1"/>
  <c r="EI522" i="1" s="1"/>
  <c r="EU417" i="1"/>
  <c r="EK417" i="1"/>
  <c r="ES417" i="1"/>
  <c r="ER417" i="1"/>
  <c r="EN417" i="1"/>
  <c r="EL417" i="1"/>
  <c r="ET417" i="1"/>
  <c r="EV417" i="1"/>
  <c r="EH417" i="1"/>
  <c r="FA407" i="1"/>
  <c r="FR404" i="1"/>
  <c r="EA353" i="1"/>
  <c r="EP353" i="1" s="1"/>
  <c r="DO130" i="1"/>
  <c r="CR147" i="1"/>
  <c r="DV130" i="1"/>
  <c r="CY147" i="1"/>
  <c r="DU130" i="1"/>
  <c r="CX147" i="1"/>
  <c r="DT130" i="1"/>
  <c r="CW147" i="1"/>
  <c r="DR130" i="1"/>
  <c r="CU147" i="1"/>
  <c r="CZ147" i="1"/>
  <c r="DW130" i="1"/>
  <c r="CT147" i="1"/>
  <c r="DQ130" i="1"/>
  <c r="DS130" i="1"/>
  <c r="CV147" i="1"/>
  <c r="DK130" i="1"/>
  <c r="CN147" i="1"/>
  <c r="HD94" i="1"/>
  <c r="GY94" i="1" s="1"/>
  <c r="O218" i="51"/>
  <c r="DJ130" i="1"/>
  <c r="CM147" i="1"/>
  <c r="DF115" i="1"/>
  <c r="X467" i="1"/>
  <c r="X537" i="1" s="1"/>
  <c r="FB215" i="1"/>
  <c r="CY523" i="1"/>
  <c r="BS391" i="1"/>
  <c r="BW391" i="1" s="1"/>
  <c r="EA391" i="1"/>
  <c r="EP391" i="1" s="1"/>
  <c r="HA391" i="1" s="1"/>
  <c r="FB118" i="1"/>
  <c r="W444" i="1"/>
  <c r="W514" i="1" s="1"/>
  <c r="AZ146" i="1"/>
  <c r="FB410" i="1"/>
  <c r="FJ217" i="1"/>
  <c r="BH222" i="1"/>
  <c r="CC469" i="1"/>
  <c r="FG103" i="1"/>
  <c r="FQ427" i="1"/>
  <c r="EZ216" i="1"/>
  <c r="J468" i="1"/>
  <c r="J538" i="1" s="1"/>
  <c r="HD329" i="1"/>
  <c r="GY329" i="1" s="1"/>
  <c r="HS365" i="1"/>
  <c r="EH365" i="1"/>
  <c r="EJ216" i="1"/>
  <c r="EW216" i="1"/>
  <c r="EI216" i="1"/>
  <c r="EQ216" i="1"/>
  <c r="ES216" i="1"/>
  <c r="ET216" i="1"/>
  <c r="ED216" i="1"/>
  <c r="ER216" i="1"/>
  <c r="O278" i="51"/>
  <c r="HD180" i="1"/>
  <c r="GY180" i="1" s="1"/>
  <c r="EG216" i="1"/>
  <c r="EF216" i="1"/>
  <c r="EM365" i="1"/>
  <c r="ET365" i="1"/>
  <c r="EJ365" i="1"/>
  <c r="EI365" i="1"/>
  <c r="BW366" i="1"/>
  <c r="F71" i="45"/>
  <c r="L71" i="45"/>
  <c r="AI305" i="45"/>
  <c r="DV217" i="1"/>
  <c r="DY217" i="1"/>
  <c r="DQ217" i="1"/>
  <c r="DZ217" i="1"/>
  <c r="DM217" i="1"/>
  <c r="DL217" i="1"/>
  <c r="DO217" i="1"/>
  <c r="DT217" i="1"/>
  <c r="DS217" i="1"/>
  <c r="DI217" i="1"/>
  <c r="DK217" i="1"/>
  <c r="K11" i="70"/>
  <c r="C31" i="70"/>
  <c r="DF208" i="1"/>
  <c r="L530" i="1"/>
  <c r="DV392" i="1"/>
  <c r="DH392" i="1"/>
  <c r="DR392" i="1"/>
  <c r="DW392" i="1"/>
  <c r="DT392" i="1"/>
  <c r="DY392" i="1"/>
  <c r="DS392" i="1"/>
  <c r="DN392" i="1"/>
  <c r="DJ392" i="1"/>
  <c r="DK392" i="1"/>
  <c r="DU403" i="1"/>
  <c r="DT403" i="1"/>
  <c r="DP403" i="1"/>
  <c r="DZ403" i="1"/>
  <c r="DQ403" i="1"/>
  <c r="DR403" i="1"/>
  <c r="DN403" i="1"/>
  <c r="DO403" i="1"/>
  <c r="DM403" i="1"/>
  <c r="DI403" i="1"/>
  <c r="DK403" i="1"/>
  <c r="I445" i="1"/>
  <c r="I515" i="1" s="1"/>
  <c r="L515" i="1"/>
  <c r="DP124" i="1"/>
  <c r="DY124" i="1"/>
  <c r="DU124" i="1"/>
  <c r="DW124" i="1"/>
  <c r="DO124" i="1"/>
  <c r="DT124" i="1"/>
  <c r="DN124" i="1"/>
  <c r="DQ124" i="1"/>
  <c r="DX124" i="1"/>
  <c r="DJ124" i="1"/>
  <c r="DK124" i="1"/>
  <c r="FI177" i="1"/>
  <c r="CY532" i="1"/>
  <c r="FG128" i="1"/>
  <c r="FT126" i="1"/>
  <c r="EW452" i="1"/>
  <c r="EZ195" i="1"/>
  <c r="J447" i="1"/>
  <c r="J517" i="1" s="1"/>
  <c r="EG344" i="1"/>
  <c r="EJ121" i="1"/>
  <c r="EE121" i="1"/>
  <c r="EK121" i="1"/>
  <c r="ED121" i="1"/>
  <c r="EV121" i="1"/>
  <c r="ER121" i="1"/>
  <c r="EI121" i="1"/>
  <c r="ES121" i="1"/>
  <c r="EH121" i="1"/>
  <c r="EE344" i="1"/>
  <c r="ET344" i="1"/>
  <c r="ES344" i="1"/>
  <c r="ED344" i="1"/>
  <c r="EL344" i="1"/>
  <c r="EO466" i="1"/>
  <c r="FS140" i="1"/>
  <c r="CK536" i="1"/>
  <c r="FR131" i="1"/>
  <c r="EH457" i="1"/>
  <c r="EZ137" i="1"/>
  <c r="I463" i="1"/>
  <c r="FJ113" i="1"/>
  <c r="Z533" i="1"/>
  <c r="FK105" i="1"/>
  <c r="FK411" i="1"/>
  <c r="AU110" i="1"/>
  <c r="CN110" i="1"/>
  <c r="DK110" i="1" s="1"/>
  <c r="CM110" i="1"/>
  <c r="DJ110" i="1" s="1"/>
  <c r="CL110" i="1"/>
  <c r="DI110" i="1" s="1"/>
  <c r="GK110" i="1"/>
  <c r="CB110" i="1" s="1"/>
  <c r="CV110" i="1"/>
  <c r="DS110" i="1" s="1"/>
  <c r="CZ110" i="1"/>
  <c r="DW110" i="1" s="1"/>
  <c r="DC110" i="1"/>
  <c r="DZ110" i="1" s="1"/>
  <c r="CQ110" i="1"/>
  <c r="DN110" i="1" s="1"/>
  <c r="CT110" i="1"/>
  <c r="DQ110" i="1" s="1"/>
  <c r="CP110" i="1"/>
  <c r="DM110" i="1" s="1"/>
  <c r="CU110" i="1"/>
  <c r="DR110" i="1" s="1"/>
  <c r="CO110" i="1"/>
  <c r="DL110" i="1" s="1"/>
  <c r="CW110" i="1"/>
  <c r="DT110" i="1" s="1"/>
  <c r="CJ110" i="1"/>
  <c r="DG110" i="1" s="1"/>
  <c r="DB110" i="1"/>
  <c r="DY110" i="1" s="1"/>
  <c r="CX110" i="1"/>
  <c r="DU110" i="1" s="1"/>
  <c r="CK110" i="1"/>
  <c r="DH110" i="1" s="1"/>
  <c r="CR110" i="1"/>
  <c r="DO110" i="1" s="1"/>
  <c r="CS110" i="1"/>
  <c r="DP110" i="1" s="1"/>
  <c r="CY110" i="1"/>
  <c r="DV110" i="1" s="1"/>
  <c r="DA110" i="1"/>
  <c r="DX110" i="1" s="1"/>
  <c r="H13" i="74"/>
  <c r="D13" i="74"/>
  <c r="E13" i="74" s="1"/>
  <c r="F272" i="45"/>
  <c r="L272" i="45"/>
  <c r="AI272" i="45"/>
  <c r="AL272" i="45" s="1"/>
  <c r="D38" i="45"/>
  <c r="D349" i="45"/>
  <c r="D116" i="45"/>
  <c r="EZ110" i="1"/>
  <c r="CM394" i="1"/>
  <c r="DJ394" i="1" s="1"/>
  <c r="CL394" i="1"/>
  <c r="DI394" i="1" s="1"/>
  <c r="AU394" i="1"/>
  <c r="BS394" i="1" s="1"/>
  <c r="BW394" i="1" s="1"/>
  <c r="CN394" i="1"/>
  <c r="DK394" i="1" s="1"/>
  <c r="GK394" i="1"/>
  <c r="CB394" i="1" s="1"/>
  <c r="O300" i="51" s="1"/>
  <c r="CK394" i="1"/>
  <c r="DH394" i="1" s="1"/>
  <c r="CV394" i="1"/>
  <c r="DS394" i="1" s="1"/>
  <c r="CT394" i="1"/>
  <c r="DQ394" i="1" s="1"/>
  <c r="DC394" i="1"/>
  <c r="DZ394" i="1" s="1"/>
  <c r="CP394" i="1"/>
  <c r="DM394" i="1" s="1"/>
  <c r="CZ394" i="1"/>
  <c r="DW394" i="1" s="1"/>
  <c r="CQ394" i="1"/>
  <c r="DN394" i="1" s="1"/>
  <c r="CJ394" i="1"/>
  <c r="DG394" i="1" s="1"/>
  <c r="DB394" i="1"/>
  <c r="DY394" i="1" s="1"/>
  <c r="CX394" i="1"/>
  <c r="DU394" i="1" s="1"/>
  <c r="CS394" i="1"/>
  <c r="DP394" i="1" s="1"/>
  <c r="CY394" i="1"/>
  <c r="DV394" i="1" s="1"/>
  <c r="DA394" i="1"/>
  <c r="DX394" i="1" s="1"/>
  <c r="CR394" i="1"/>
  <c r="DO394" i="1" s="1"/>
  <c r="CU394" i="1"/>
  <c r="DR394" i="1" s="1"/>
  <c r="CO394" i="1"/>
  <c r="DL394" i="1" s="1"/>
  <c r="CW394" i="1"/>
  <c r="DT394" i="1" s="1"/>
  <c r="FK401" i="1"/>
  <c r="FG215" i="1"/>
  <c r="L41" i="45"/>
  <c r="F41" i="45"/>
  <c r="EV187" i="1"/>
  <c r="EM187" i="1"/>
  <c r="EO187" i="1"/>
  <c r="EN187" i="1"/>
  <c r="EU187" i="1"/>
  <c r="EQ187" i="1"/>
  <c r="ER187" i="1"/>
  <c r="EW187" i="1"/>
  <c r="EL187" i="1"/>
  <c r="EF187" i="1"/>
  <c r="DT525" i="1"/>
  <c r="EO454" i="1"/>
  <c r="EO524" i="1" s="1"/>
  <c r="FS128" i="1"/>
  <c r="Z517" i="1"/>
  <c r="EH456" i="1"/>
  <c r="FR130" i="1"/>
  <c r="EO457" i="1"/>
  <c r="FS131" i="1"/>
  <c r="F59" i="45"/>
  <c r="AI59" i="45" s="1"/>
  <c r="AL59" i="45" s="1"/>
  <c r="L59" i="45"/>
  <c r="L137" i="45"/>
  <c r="F137" i="45"/>
  <c r="AI137" i="45" s="1"/>
  <c r="AJ293" i="45"/>
  <c r="AM293" i="45" s="1"/>
  <c r="D64" i="72"/>
  <c r="N293" i="45"/>
  <c r="AB293" i="45"/>
  <c r="ET205" i="1"/>
  <c r="EU205" i="1"/>
  <c r="ER205" i="1"/>
  <c r="ED205" i="1"/>
  <c r="EQ205" i="1"/>
  <c r="EI205" i="1"/>
  <c r="EO205" i="1"/>
  <c r="EM205" i="1"/>
  <c r="O267" i="51"/>
  <c r="HD169" i="1"/>
  <c r="GY169" i="1" s="1"/>
  <c r="EG205" i="1"/>
  <c r="FK390" i="1"/>
  <c r="EA335" i="1"/>
  <c r="EQ335" i="1" s="1"/>
  <c r="O200" i="51"/>
  <c r="EK335" i="1"/>
  <c r="EZ136" i="1"/>
  <c r="I462" i="1"/>
  <c r="Z535" i="1"/>
  <c r="FR394" i="1"/>
  <c r="EZ395" i="1"/>
  <c r="DJ334" i="1"/>
  <c r="DR111" i="1"/>
  <c r="DZ111" i="1"/>
  <c r="DP111" i="1"/>
  <c r="DS111" i="1"/>
  <c r="O199" i="51"/>
  <c r="DL334" i="1"/>
  <c r="DQ334" i="1"/>
  <c r="DV334" i="1"/>
  <c r="DN334" i="1"/>
  <c r="FM188" i="1"/>
  <c r="FS125" i="1"/>
  <c r="EO451" i="1"/>
  <c r="BV526" i="1"/>
  <c r="EC337" i="1"/>
  <c r="L42" i="45"/>
  <c r="F42" i="45"/>
  <c r="AI42" i="45" s="1"/>
  <c r="F353" i="45"/>
  <c r="L353" i="45"/>
  <c r="AI353" i="45"/>
  <c r="EH337" i="1"/>
  <c r="DP188" i="1"/>
  <c r="DY188" i="1"/>
  <c r="DS188" i="1"/>
  <c r="DN188" i="1"/>
  <c r="DR188" i="1"/>
  <c r="DQ188" i="1"/>
  <c r="DT188" i="1"/>
  <c r="DO188" i="1"/>
  <c r="DW188" i="1"/>
  <c r="DK188" i="1"/>
  <c r="DJ188" i="1"/>
  <c r="EI337" i="1"/>
  <c r="EL337" i="1"/>
  <c r="EW337" i="1"/>
  <c r="ER337" i="1"/>
  <c r="ES337" i="1"/>
  <c r="DT522" i="1"/>
  <c r="FR410" i="1"/>
  <c r="FS90" i="1"/>
  <c r="FS87" i="1"/>
  <c r="FS92" i="1"/>
  <c r="FS88" i="1"/>
  <c r="FS97" i="1"/>
  <c r="FS83" i="1"/>
  <c r="FS100" i="1"/>
  <c r="EF341" i="1"/>
  <c r="EH341" i="1"/>
  <c r="CP146" i="1"/>
  <c r="DM118" i="1"/>
  <c r="DC146" i="1"/>
  <c r="DZ118" i="1"/>
  <c r="DY118" i="1"/>
  <c r="DB146" i="1"/>
  <c r="DQ118" i="1"/>
  <c r="CT146" i="1"/>
  <c r="DR118" i="1"/>
  <c r="CU146" i="1"/>
  <c r="CV146" i="1"/>
  <c r="DS118" i="1"/>
  <c r="CR146" i="1"/>
  <c r="DO118" i="1"/>
  <c r="CO146" i="1"/>
  <c r="DL118" i="1"/>
  <c r="CQ146" i="1"/>
  <c r="DN118" i="1"/>
  <c r="GK124" i="1"/>
  <c r="CB124" i="1" s="1"/>
  <c r="GK100" i="1"/>
  <c r="CB100" i="1" s="1"/>
  <c r="GK85" i="1"/>
  <c r="CB85" i="1" s="1"/>
  <c r="GK386" i="1"/>
  <c r="GK97" i="1"/>
  <c r="CB97" i="1" s="1"/>
  <c r="GK102" i="1"/>
  <c r="CB102" i="1" s="1"/>
  <c r="GK92" i="1"/>
  <c r="CB92" i="1" s="1"/>
  <c r="GK83" i="1"/>
  <c r="CB83" i="1" s="1"/>
  <c r="GK91" i="1"/>
  <c r="CB91" i="1" s="1"/>
  <c r="GK82" i="1"/>
  <c r="CB82" i="1" s="1"/>
  <c r="GK90" i="1"/>
  <c r="CB90" i="1" s="1"/>
  <c r="GK86" i="1"/>
  <c r="CB86" i="1" s="1"/>
  <c r="GK98" i="1"/>
  <c r="CB98" i="1" s="1"/>
  <c r="GK88" i="1"/>
  <c r="CB88" i="1" s="1"/>
  <c r="GK99" i="1"/>
  <c r="CB99" i="1" s="1"/>
  <c r="GK96" i="1"/>
  <c r="CB96" i="1" s="1"/>
  <c r="GK101" i="1"/>
  <c r="CB101" i="1" s="1"/>
  <c r="GK95" i="1"/>
  <c r="CB95" i="1" s="1"/>
  <c r="GK93" i="1"/>
  <c r="CB93" i="1" s="1"/>
  <c r="GK89" i="1"/>
  <c r="CB89" i="1" s="1"/>
  <c r="GK94" i="1"/>
  <c r="CB94" i="1" s="1"/>
  <c r="GK84" i="1"/>
  <c r="CB84" i="1" s="1"/>
  <c r="GK87" i="1"/>
  <c r="CB87" i="1" s="1"/>
  <c r="AU146" i="1"/>
  <c r="BS104" i="1" s="1"/>
  <c r="BW104" i="1" s="1"/>
  <c r="CL146" i="1"/>
  <c r="DI118" i="1"/>
  <c r="DK118" i="1"/>
  <c r="CN146" i="1"/>
  <c r="CC462" i="1"/>
  <c r="FJ210" i="1"/>
  <c r="CY521" i="1"/>
  <c r="CC444" i="1"/>
  <c r="BH220" i="1"/>
  <c r="FJ192" i="1"/>
  <c r="FJ83" i="1"/>
  <c r="FJ89" i="1"/>
  <c r="FJ98" i="1"/>
  <c r="FJ90" i="1"/>
  <c r="FJ102" i="1"/>
  <c r="FJ86" i="1"/>
  <c r="FJ100" i="1"/>
  <c r="FJ92" i="1"/>
  <c r="FR405" i="1"/>
  <c r="BV528" i="1"/>
  <c r="EW536" i="1"/>
  <c r="FA424" i="1"/>
  <c r="EZ423" i="1"/>
  <c r="EN139" i="1"/>
  <c r="EI139" i="1"/>
  <c r="EL139" i="1"/>
  <c r="EM139" i="1"/>
  <c r="GK139" i="1"/>
  <c r="CB139" i="1" s="1"/>
  <c r="EF139" i="1"/>
  <c r="L361" i="45"/>
  <c r="F361" i="45"/>
  <c r="AJ284" i="45"/>
  <c r="D55" i="72"/>
  <c r="N284" i="45"/>
  <c r="AB284" i="45"/>
  <c r="EJ196" i="1"/>
  <c r="EQ196" i="1"/>
  <c r="ES196" i="1"/>
  <c r="EW196" i="1"/>
  <c r="ER196" i="1"/>
  <c r="EM196" i="1"/>
  <c r="EO196" i="1"/>
  <c r="EU196" i="1"/>
  <c r="O258" i="51"/>
  <c r="HD160" i="1"/>
  <c r="GY160" i="1" s="1"/>
  <c r="EH196" i="1"/>
  <c r="EF196" i="1"/>
  <c r="CK530" i="1"/>
  <c r="FF110" i="1"/>
  <c r="DF179" i="1"/>
  <c r="DS179" i="1"/>
  <c r="DQ179" i="1"/>
  <c r="DV179" i="1"/>
  <c r="DZ179" i="1"/>
  <c r="DG179" i="1"/>
  <c r="DM179" i="1"/>
  <c r="DL179" i="1"/>
  <c r="DU179" i="1"/>
  <c r="DI179" i="1"/>
  <c r="DK179" i="1"/>
  <c r="FG113" i="1"/>
  <c r="EO523" i="1"/>
  <c r="FK181" i="1"/>
  <c r="F57" i="45"/>
  <c r="AI57" i="45" s="1"/>
  <c r="D75" i="45"/>
  <c r="L57" i="45"/>
  <c r="L75" i="45" s="1"/>
  <c r="F135" i="45"/>
  <c r="AI135" i="45" s="1"/>
  <c r="D153" i="45"/>
  <c r="L135" i="45"/>
  <c r="L153" i="45" s="1"/>
  <c r="N291" i="45"/>
  <c r="F309" i="45"/>
  <c r="D62" i="72"/>
  <c r="AJ291" i="45"/>
  <c r="AM291" i="45" s="1"/>
  <c r="AB291" i="45"/>
  <c r="EG352" i="1"/>
  <c r="DG203" i="1"/>
  <c r="DN203" i="1"/>
  <c r="DU203" i="1"/>
  <c r="DL203" i="1"/>
  <c r="DY203" i="1"/>
  <c r="DP203" i="1"/>
  <c r="DQ203" i="1"/>
  <c r="DS203" i="1"/>
  <c r="HD167" i="1"/>
  <c r="GY167" i="1" s="1"/>
  <c r="CB221" i="1"/>
  <c r="HS183" i="1" s="1"/>
  <c r="O265" i="51"/>
  <c r="HS203" i="1"/>
  <c r="IN167" i="1" s="1"/>
  <c r="II167" i="1" s="1"/>
  <c r="DI203" i="1"/>
  <c r="DK203" i="1"/>
  <c r="EP352" i="1"/>
  <c r="ED352" i="1"/>
  <c r="EU352" i="1"/>
  <c r="EW352" i="1"/>
  <c r="FO117" i="1"/>
  <c r="FS126" i="1"/>
  <c r="DZ520" i="1"/>
  <c r="FT119" i="1"/>
  <c r="FJ212" i="1"/>
  <c r="FK131" i="1"/>
  <c r="CJ457" i="1"/>
  <c r="CJ527" i="1" s="1"/>
  <c r="EZ390" i="1"/>
  <c r="EP106" i="1"/>
  <c r="ET106" i="1"/>
  <c r="ER106" i="1"/>
  <c r="AZ535" i="1"/>
  <c r="CJ462" i="1"/>
  <c r="CJ532" i="1" s="1"/>
  <c r="FK136" i="1"/>
  <c r="CY535" i="1"/>
  <c r="DT519" i="1"/>
  <c r="FM122" i="1"/>
  <c r="FR419" i="1"/>
  <c r="BV531" i="1"/>
  <c r="FA397" i="1"/>
  <c r="J464" i="1"/>
  <c r="J534" i="1" s="1"/>
  <c r="EZ212" i="1"/>
  <c r="L534" i="1"/>
  <c r="EI466" i="1"/>
  <c r="EI536" i="1" s="1"/>
  <c r="FR214" i="1"/>
  <c r="EG332" i="1"/>
  <c r="HS332" i="1"/>
  <c r="ET183" i="1"/>
  <c r="EM183" i="1"/>
  <c r="EO183" i="1"/>
  <c r="EW183" i="1"/>
  <c r="EJ183" i="1"/>
  <c r="EP183" i="1"/>
  <c r="EE183" i="1"/>
  <c r="EV183" i="1"/>
  <c r="O245" i="51"/>
  <c r="EF183" i="1"/>
  <c r="EI332" i="1"/>
  <c r="ED332" i="1"/>
  <c r="EJ332" i="1"/>
  <c r="ER332" i="1"/>
  <c r="Z516" i="1"/>
  <c r="W516" i="1"/>
  <c r="DZ536" i="1"/>
  <c r="X530" i="1"/>
  <c r="CY533" i="1"/>
  <c r="FR191" i="1"/>
  <c r="E28" i="74"/>
  <c r="L131" i="45"/>
  <c r="F131" i="45"/>
  <c r="L53" i="45"/>
  <c r="F53" i="45"/>
  <c r="AI53" i="45" s="1"/>
  <c r="HS348" i="1"/>
  <c r="IN312" i="1" s="1"/>
  <c r="II312" i="1" s="1"/>
  <c r="DY125" i="1"/>
  <c r="DO125" i="1"/>
  <c r="DU125" i="1"/>
  <c r="DS125" i="1"/>
  <c r="DQ125" i="1"/>
  <c r="DV125" i="1"/>
  <c r="DG125" i="1"/>
  <c r="DT125" i="1"/>
  <c r="GK125" i="1"/>
  <c r="CB125" i="1" s="1"/>
  <c r="DK125" i="1"/>
  <c r="DJ125" i="1"/>
  <c r="BA525" i="1"/>
  <c r="FQ133" i="1"/>
  <c r="FT111" i="1"/>
  <c r="BV519" i="1"/>
  <c r="BH524" i="1"/>
  <c r="ER525" i="1"/>
  <c r="EP525" i="1"/>
  <c r="FK402" i="1"/>
  <c r="EO519" i="1"/>
  <c r="J449" i="1"/>
  <c r="J519" i="1" s="1"/>
  <c r="EZ197" i="1"/>
  <c r="CJ444" i="1"/>
  <c r="CJ514" i="1" s="1"/>
  <c r="EH444" i="1"/>
  <c r="BP146" i="1"/>
  <c r="FR118" i="1"/>
  <c r="CB531" i="1"/>
  <c r="FJ127" i="1"/>
  <c r="EP528" i="1"/>
  <c r="DO416" i="1"/>
  <c r="DL416" i="1"/>
  <c r="DY416" i="1"/>
  <c r="DX416" i="1"/>
  <c r="DM416" i="1"/>
  <c r="DR416" i="1"/>
  <c r="DN416" i="1"/>
  <c r="DG416" i="1"/>
  <c r="DP416" i="1"/>
  <c r="DK416" i="1"/>
  <c r="DI416" i="1"/>
  <c r="EC355" i="1"/>
  <c r="E35" i="74"/>
  <c r="EG355" i="1"/>
  <c r="EU355" i="1"/>
  <c r="EE355" i="1"/>
  <c r="EO355" i="1"/>
  <c r="ED355" i="1"/>
  <c r="DW404" i="1"/>
  <c r="DH404" i="1"/>
  <c r="DN404" i="1"/>
  <c r="DS404" i="1"/>
  <c r="DT404" i="1"/>
  <c r="DG404" i="1"/>
  <c r="DU404" i="1"/>
  <c r="DY404" i="1"/>
  <c r="DM404" i="1"/>
  <c r="DK404" i="1"/>
  <c r="DI404" i="1"/>
  <c r="CJ453" i="1"/>
  <c r="CJ523" i="1" s="1"/>
  <c r="FK127" i="1"/>
  <c r="DL467" i="1"/>
  <c r="FO141" i="1"/>
  <c r="FB397" i="1"/>
  <c r="DL401" i="1"/>
  <c r="DQ401" i="1"/>
  <c r="DG401" i="1"/>
  <c r="DY401" i="1"/>
  <c r="DS401" i="1"/>
  <c r="DX401" i="1"/>
  <c r="DP401" i="1"/>
  <c r="DT401" i="1"/>
  <c r="GK401" i="1"/>
  <c r="CB401" i="1" s="1"/>
  <c r="O307" i="51" s="1"/>
  <c r="DJ401" i="1"/>
  <c r="EZ526" i="1"/>
  <c r="EP524" i="1"/>
  <c r="FQ178" i="1"/>
  <c r="FB123" i="1"/>
  <c r="W449" i="1"/>
  <c r="FA170" i="1"/>
  <c r="FA166" i="1"/>
  <c r="FA159" i="1"/>
  <c r="FA157" i="1"/>
  <c r="FA173" i="1"/>
  <c r="FA174" i="1"/>
  <c r="FA176" i="1"/>
  <c r="FA171" i="1"/>
  <c r="FI119" i="1"/>
  <c r="BU445" i="1"/>
  <c r="BU515" i="1" s="1"/>
  <c r="EI464" i="1"/>
  <c r="EI534" i="1" s="1"/>
  <c r="FR212" i="1"/>
  <c r="FJ111" i="1"/>
  <c r="FR143" i="1"/>
  <c r="EH469" i="1"/>
  <c r="ER532" i="1"/>
  <c r="BO449" i="1"/>
  <c r="BO519" i="1" s="1"/>
  <c r="FH197" i="1"/>
  <c r="W448" i="1"/>
  <c r="W518" i="1" s="1"/>
  <c r="FB122" i="1"/>
  <c r="FA389" i="1"/>
  <c r="FA419" i="1"/>
  <c r="FF391" i="1"/>
  <c r="DH410" i="1"/>
  <c r="DW410" i="1"/>
  <c r="DN410" i="1"/>
  <c r="DX410" i="1"/>
  <c r="DQ410" i="1"/>
  <c r="DU410" i="1"/>
  <c r="DS410" i="1"/>
  <c r="DP410" i="1"/>
  <c r="GK410" i="1"/>
  <c r="CB410" i="1" s="1"/>
  <c r="O316" i="51" s="1"/>
  <c r="BS410" i="1"/>
  <c r="BW410" i="1" s="1"/>
  <c r="DJ410" i="1"/>
  <c r="FM216" i="1"/>
  <c r="CY468" i="1"/>
  <c r="DF210" i="1"/>
  <c r="EA210" i="1" s="1"/>
  <c r="EC210" i="1" s="1"/>
  <c r="DF209" i="1"/>
  <c r="CB463" i="1"/>
  <c r="CB533" i="1" s="1"/>
  <c r="FJ137" i="1"/>
  <c r="BH221" i="1"/>
  <c r="CC507" i="1" s="1"/>
  <c r="CC534" i="1" s="1"/>
  <c r="FJ203" i="1"/>
  <c r="CC455" i="1"/>
  <c r="CC525" i="1" s="1"/>
  <c r="DZ456" i="1"/>
  <c r="DZ526" i="1" s="1"/>
  <c r="FQ130" i="1"/>
  <c r="FM104" i="1"/>
  <c r="FI133" i="1"/>
  <c r="BU459" i="1"/>
  <c r="BU529" i="1" s="1"/>
  <c r="FB414" i="1"/>
  <c r="FG190" i="1"/>
  <c r="EZ525" i="1"/>
  <c r="W445" i="1"/>
  <c r="FB119" i="1"/>
  <c r="FS176" i="1"/>
  <c r="FS173" i="1"/>
  <c r="FS174" i="1"/>
  <c r="FS163" i="1"/>
  <c r="FS159" i="1"/>
  <c r="FS167" i="1"/>
  <c r="FS171" i="1"/>
  <c r="EP469" i="1"/>
  <c r="BQ223" i="1"/>
  <c r="BQ222" i="1"/>
  <c r="FS217" i="1"/>
  <c r="J459" i="1"/>
  <c r="J529" i="1" s="1"/>
  <c r="EZ207" i="1"/>
  <c r="L372" i="45"/>
  <c r="F372" i="45"/>
  <c r="AI372" i="45" s="1"/>
  <c r="L61" i="45"/>
  <c r="F61" i="45"/>
  <c r="EH356" i="1"/>
  <c r="DV133" i="1"/>
  <c r="DY133" i="1"/>
  <c r="DR133" i="1"/>
  <c r="DW133" i="1"/>
  <c r="DP133" i="1"/>
  <c r="DZ133" i="1"/>
  <c r="DS133" i="1"/>
  <c r="DT133" i="1"/>
  <c r="DG133" i="1"/>
  <c r="DI133" i="1"/>
  <c r="DJ133" i="1"/>
  <c r="EQ356" i="1"/>
  <c r="EU356" i="1"/>
  <c r="ER356" i="1"/>
  <c r="ED356" i="1"/>
  <c r="FK407" i="1"/>
  <c r="W464" i="1"/>
  <c r="FB138" i="1"/>
  <c r="AZ222" i="1"/>
  <c r="X469" i="1"/>
  <c r="AZ223" i="1"/>
  <c r="FB217" i="1"/>
  <c r="FF425" i="1"/>
  <c r="DL446" i="1"/>
  <c r="FO120" i="1"/>
  <c r="FP194" i="1"/>
  <c r="DT446" i="1"/>
  <c r="DT516" i="1" s="1"/>
  <c r="FH394" i="1"/>
  <c r="X466" i="1"/>
  <c r="X536" i="1" s="1"/>
  <c r="FB214" i="1"/>
  <c r="EO446" i="1"/>
  <c r="FS120" i="1"/>
  <c r="EH467" i="1"/>
  <c r="FR141" i="1"/>
  <c r="AZ463" i="1"/>
  <c r="AZ533" i="1" s="1"/>
  <c r="FF137" i="1"/>
  <c r="J456" i="1"/>
  <c r="J526" i="1" s="1"/>
  <c r="EZ204" i="1"/>
  <c r="EA181" i="1"/>
  <c r="EC181" i="1" s="1"/>
  <c r="CY467" i="1"/>
  <c r="CY537" i="1" s="1"/>
  <c r="FM215" i="1"/>
  <c r="DW190" i="1"/>
  <c r="DV190" i="1"/>
  <c r="DH190" i="1"/>
  <c r="DR190" i="1"/>
  <c r="DL190" i="1"/>
  <c r="DU190" i="1"/>
  <c r="DP190" i="1"/>
  <c r="DQ190" i="1"/>
  <c r="O252" i="51"/>
  <c r="DI190" i="1"/>
  <c r="BA456" i="1"/>
  <c r="BA526" i="1" s="1"/>
  <c r="FF204" i="1"/>
  <c r="FL213" i="1"/>
  <c r="CR465" i="1"/>
  <c r="CR535" i="1" s="1"/>
  <c r="DS445" i="1"/>
  <c r="DS515" i="1" s="1"/>
  <c r="FP119" i="1"/>
  <c r="FO85" i="1"/>
  <c r="FO91" i="1"/>
  <c r="FO97" i="1"/>
  <c r="FO92" i="1"/>
  <c r="FO87" i="1"/>
  <c r="FO102" i="1"/>
  <c r="FO94" i="1"/>
  <c r="FO95" i="1"/>
  <c r="EZ388" i="1"/>
  <c r="EA327" i="1"/>
  <c r="EC327" i="1" s="1"/>
  <c r="L32" i="45"/>
  <c r="F32" i="45"/>
  <c r="AI266" i="45"/>
  <c r="DX104" i="1"/>
  <c r="DY104" i="1"/>
  <c r="DU104" i="1"/>
  <c r="DG104" i="1"/>
  <c r="DW104" i="1"/>
  <c r="DS104" i="1"/>
  <c r="DL104" i="1"/>
  <c r="DM104" i="1"/>
  <c r="DO104" i="1"/>
  <c r="DJ104" i="1"/>
  <c r="ER327" i="1"/>
  <c r="EJ327" i="1"/>
  <c r="EE327" i="1"/>
  <c r="FK205" i="1"/>
  <c r="CK457" i="1"/>
  <c r="CK527" i="1" s="1"/>
  <c r="FF213" i="1"/>
  <c r="BA465" i="1"/>
  <c r="BA535" i="1" s="1"/>
  <c r="BU454" i="1"/>
  <c r="BU524" i="1" s="1"/>
  <c r="FI128" i="1"/>
  <c r="FF167" i="1"/>
  <c r="FF159" i="1"/>
  <c r="FF172" i="1"/>
  <c r="FF157" i="1"/>
  <c r="FF161" i="1"/>
  <c r="FF170" i="1"/>
  <c r="FK420" i="1"/>
  <c r="EA426" i="1"/>
  <c r="EC426" i="1" s="1"/>
  <c r="FP211" i="1"/>
  <c r="DT463" i="1"/>
  <c r="DT533" i="1" s="1"/>
  <c r="BA527" i="1"/>
  <c r="CB459" i="1"/>
  <c r="CB529" i="1" s="1"/>
  <c r="FJ133" i="1"/>
  <c r="DQ427" i="1"/>
  <c r="DV427" i="1"/>
  <c r="DU427" i="1"/>
  <c r="DX427" i="1"/>
  <c r="DT427" i="1"/>
  <c r="DL427" i="1"/>
  <c r="DZ427" i="1"/>
  <c r="DM427" i="1"/>
  <c r="DY427" i="1"/>
  <c r="GK427" i="1"/>
  <c r="CB427" i="1" s="1"/>
  <c r="O333" i="51" s="1"/>
  <c r="DK427" i="1"/>
  <c r="DI427" i="1"/>
  <c r="EH466" i="1"/>
  <c r="EH536" i="1" s="1"/>
  <c r="FR140" i="1"/>
  <c r="DT418" i="1"/>
  <c r="DM418" i="1"/>
  <c r="DY418" i="1"/>
  <c r="DS418" i="1"/>
  <c r="DH418" i="1"/>
  <c r="DZ418" i="1"/>
  <c r="DX418" i="1"/>
  <c r="DO418" i="1"/>
  <c r="DP418" i="1"/>
  <c r="BS418" i="1"/>
  <c r="BW418" i="1" s="1"/>
  <c r="DJ418" i="1"/>
  <c r="EZ135" i="1"/>
  <c r="I460" i="1"/>
  <c r="I530" i="1" s="1"/>
  <c r="F140" i="45"/>
  <c r="L140" i="45"/>
  <c r="AI296" i="45"/>
  <c r="AL296" i="45" s="1"/>
  <c r="AN296" i="45" s="1"/>
  <c r="AP296" i="45" s="1"/>
  <c r="DS208" i="1"/>
  <c r="DN208" i="1"/>
  <c r="DT208" i="1"/>
  <c r="DM208" i="1"/>
  <c r="DH208" i="1"/>
  <c r="DY208" i="1"/>
  <c r="DZ208" i="1"/>
  <c r="DO208" i="1"/>
  <c r="DL208" i="1"/>
  <c r="DK208" i="1"/>
  <c r="DI208" i="1"/>
  <c r="CK463" i="1"/>
  <c r="CK533" i="1" s="1"/>
  <c r="FK211" i="1"/>
  <c r="FJ208" i="1"/>
  <c r="CC460" i="1"/>
  <c r="CC530" i="1" s="1"/>
  <c r="EZ108" i="1"/>
  <c r="DX182" i="1"/>
  <c r="DN182" i="1"/>
  <c r="DR182" i="1"/>
  <c r="DW182" i="1"/>
  <c r="DP182" i="1"/>
  <c r="DG182" i="1"/>
  <c r="DO182" i="1"/>
  <c r="DL182" i="1"/>
  <c r="DU182" i="1"/>
  <c r="DI182" i="1"/>
  <c r="DJ182" i="1"/>
  <c r="HD306" i="1"/>
  <c r="GY306" i="1" s="1"/>
  <c r="HS342" i="1"/>
  <c r="IN306" i="1" s="1"/>
  <c r="II306" i="1" s="1"/>
  <c r="DL119" i="1"/>
  <c r="DW119" i="1"/>
  <c r="DX119" i="1"/>
  <c r="DZ119" i="1"/>
  <c r="DO119" i="1"/>
  <c r="DP119" i="1"/>
  <c r="DY119" i="1"/>
  <c r="DM119" i="1"/>
  <c r="DI119" i="1"/>
  <c r="DK119" i="1"/>
  <c r="EA342" i="1"/>
  <c r="EF342" i="1" s="1"/>
  <c r="EA444" i="1"/>
  <c r="EA514" i="1" s="1"/>
  <c r="FQ192" i="1"/>
  <c r="BO220" i="1"/>
  <c r="FQ417" i="1"/>
  <c r="FL197" i="1"/>
  <c r="CR448" i="1"/>
  <c r="CR518" i="1" s="1"/>
  <c r="FL196" i="1"/>
  <c r="EA347" i="1"/>
  <c r="EC347" i="1" s="1"/>
  <c r="DZ451" i="1"/>
  <c r="DZ521" i="1" s="1"/>
  <c r="FQ125" i="1"/>
  <c r="FH125" i="1"/>
  <c r="BN450" i="1"/>
  <c r="BN520" i="1" s="1"/>
  <c r="FH124" i="1"/>
  <c r="FK165" i="1"/>
  <c r="FK169" i="1"/>
  <c r="FK160" i="1"/>
  <c r="FK174" i="1"/>
  <c r="FK175" i="1"/>
  <c r="FK171" i="1"/>
  <c r="FK158" i="1"/>
  <c r="FK162" i="1"/>
  <c r="EH462" i="1"/>
  <c r="FR136" i="1"/>
  <c r="EP517" i="1"/>
  <c r="DW405" i="1"/>
  <c r="DO405" i="1"/>
  <c r="DN405" i="1"/>
  <c r="DX405" i="1"/>
  <c r="DM405" i="1"/>
  <c r="DY405" i="1"/>
  <c r="DR405" i="1"/>
  <c r="DU405" i="1"/>
  <c r="GK405" i="1"/>
  <c r="CB405" i="1" s="1"/>
  <c r="O311" i="51" s="1"/>
  <c r="DI405" i="1"/>
  <c r="DK405" i="1"/>
  <c r="AZ464" i="1"/>
  <c r="AZ534" i="1" s="1"/>
  <c r="FF138" i="1"/>
  <c r="FT134" i="1"/>
  <c r="FT133" i="1"/>
  <c r="EW459" i="1"/>
  <c r="BU465" i="1"/>
  <c r="BU535" i="1" s="1"/>
  <c r="FI139" i="1"/>
  <c r="FM183" i="1"/>
  <c r="FL401" i="1"/>
  <c r="FO142" i="1"/>
  <c r="EQ425" i="1"/>
  <c r="EK425" i="1"/>
  <c r="EJ425" i="1"/>
  <c r="EW425" i="1"/>
  <c r="EP425" i="1"/>
  <c r="EI425" i="1"/>
  <c r="EN425" i="1"/>
  <c r="EV425" i="1"/>
  <c r="GK425" i="1"/>
  <c r="CB425" i="1" s="1"/>
  <c r="O331" i="51" s="1"/>
  <c r="EG425" i="1"/>
  <c r="BS425" i="1"/>
  <c r="BW425" i="1" s="1"/>
  <c r="EH364" i="1"/>
  <c r="L380" i="45"/>
  <c r="F380" i="45"/>
  <c r="AI380" i="45" s="1"/>
  <c r="AI303" i="45"/>
  <c r="AL303" i="45" s="1"/>
  <c r="EJ364" i="1"/>
  <c r="EV364" i="1"/>
  <c r="EI364" i="1"/>
  <c r="EE364" i="1"/>
  <c r="AZ529" i="1"/>
  <c r="EH468" i="1"/>
  <c r="FR142" i="1"/>
  <c r="EZ421" i="1"/>
  <c r="L376" i="45"/>
  <c r="F376" i="45"/>
  <c r="AI299" i="45"/>
  <c r="AL299" i="45" s="1"/>
  <c r="EF360" i="1"/>
  <c r="DN211" i="1"/>
  <c r="DX211" i="1"/>
  <c r="DW211" i="1"/>
  <c r="DY211" i="1"/>
  <c r="DZ211" i="1"/>
  <c r="DV211" i="1"/>
  <c r="DP211" i="1"/>
  <c r="DM211" i="1"/>
  <c r="DT211" i="1"/>
  <c r="DI211" i="1"/>
  <c r="ER360" i="1"/>
  <c r="EL360" i="1"/>
  <c r="EM360" i="1"/>
  <c r="ES360" i="1"/>
  <c r="FJ191" i="1"/>
  <c r="EU350" i="1"/>
  <c r="EP350" i="1"/>
  <c r="EI350" i="1"/>
  <c r="EN350" i="1"/>
  <c r="EM350" i="1"/>
  <c r="ED350" i="1"/>
  <c r="ER350" i="1"/>
  <c r="ES350" i="1"/>
  <c r="CL127" i="1"/>
  <c r="DI127" i="1" s="1"/>
  <c r="CN127" i="1"/>
  <c r="DK127" i="1" s="1"/>
  <c r="CM127" i="1"/>
  <c r="DJ127" i="1" s="1"/>
  <c r="AU127" i="1"/>
  <c r="GK127" i="1"/>
  <c r="CB127" i="1" s="1"/>
  <c r="CQ127" i="1"/>
  <c r="DN127" i="1" s="1"/>
  <c r="CR127" i="1"/>
  <c r="DO127" i="1" s="1"/>
  <c r="CK127" i="1"/>
  <c r="DH127" i="1" s="1"/>
  <c r="CV127" i="1"/>
  <c r="DS127" i="1" s="1"/>
  <c r="CP127" i="1"/>
  <c r="DM127" i="1" s="1"/>
  <c r="CW127" i="1"/>
  <c r="DT127" i="1" s="1"/>
  <c r="CU127" i="1"/>
  <c r="DR127" i="1" s="1"/>
  <c r="DA127" i="1"/>
  <c r="DX127" i="1" s="1"/>
  <c r="CJ127" i="1"/>
  <c r="DG127" i="1" s="1"/>
  <c r="CO127" i="1"/>
  <c r="DL127" i="1" s="1"/>
  <c r="CZ127" i="1"/>
  <c r="DW127" i="1" s="1"/>
  <c r="CT127" i="1"/>
  <c r="DQ127" i="1" s="1"/>
  <c r="CS127" i="1"/>
  <c r="DP127" i="1" s="1"/>
  <c r="DB127" i="1"/>
  <c r="DY127" i="1" s="1"/>
  <c r="DC127" i="1"/>
  <c r="DZ127" i="1" s="1"/>
  <c r="CY127" i="1"/>
  <c r="DV127" i="1" s="1"/>
  <c r="CX127" i="1"/>
  <c r="DU127" i="1" s="1"/>
  <c r="L289" i="45"/>
  <c r="F289" i="45"/>
  <c r="D366" i="45"/>
  <c r="D133" i="45"/>
  <c r="D55" i="45"/>
  <c r="HD314" i="1"/>
  <c r="GY314" i="1" s="1"/>
  <c r="HS350" i="1"/>
  <c r="IN314" i="1" s="1"/>
  <c r="II314" i="1" s="1"/>
  <c r="EF350" i="1"/>
  <c r="CI411" i="1"/>
  <c r="I453" i="1"/>
  <c r="EZ127" i="1"/>
  <c r="FS107" i="1"/>
  <c r="BH453" i="1"/>
  <c r="BH523" i="1" s="1"/>
  <c r="FG201" i="1"/>
  <c r="EQ397" i="1"/>
  <c r="HB397" i="1" s="1"/>
  <c r="EN397" i="1"/>
  <c r="GY397" i="1" s="1"/>
  <c r="EK397" i="1"/>
  <c r="GV397" i="1" s="1"/>
  <c r="EE397" i="1"/>
  <c r="GP397" i="1" s="1"/>
  <c r="ES397" i="1"/>
  <c r="HD397" i="1" s="1"/>
  <c r="ER397" i="1"/>
  <c r="HC397" i="1" s="1"/>
  <c r="EP397" i="1"/>
  <c r="HA397" i="1" s="1"/>
  <c r="EV397" i="1"/>
  <c r="HG397" i="1" s="1"/>
  <c r="GK397" i="1"/>
  <c r="CB397" i="1" s="1"/>
  <c r="O303" i="51" s="1"/>
  <c r="EF397" i="1"/>
  <c r="GQ397" i="1" s="1"/>
  <c r="EH397" i="1"/>
  <c r="GS397" i="1" s="1"/>
  <c r="FM414" i="1"/>
  <c r="FJ198" i="1"/>
  <c r="CC450" i="1"/>
  <c r="CC520" i="1" s="1"/>
  <c r="FM87" i="1"/>
  <c r="FM97" i="1"/>
  <c r="FM99" i="1"/>
  <c r="FM90" i="1"/>
  <c r="FA420" i="1"/>
  <c r="CY459" i="1"/>
  <c r="CY529" i="1" s="1"/>
  <c r="FM207" i="1"/>
  <c r="X449" i="1"/>
  <c r="X519" i="1" s="1"/>
  <c r="FB197" i="1"/>
  <c r="FM399" i="1"/>
  <c r="FI182" i="1"/>
  <c r="Z525" i="1"/>
  <c r="EZ415" i="1"/>
  <c r="BG459" i="1"/>
  <c r="FG133" i="1"/>
  <c r="EE396" i="1"/>
  <c r="GP396" i="1" s="1"/>
  <c r="EI396" i="1"/>
  <c r="GT396" i="1" s="1"/>
  <c r="EM396" i="1"/>
  <c r="GX396" i="1" s="1"/>
  <c r="EP396" i="1"/>
  <c r="HA396" i="1" s="1"/>
  <c r="EQ396" i="1"/>
  <c r="HB396" i="1" s="1"/>
  <c r="EN396" i="1"/>
  <c r="GY396" i="1" s="1"/>
  <c r="ED396" i="1"/>
  <c r="GO396" i="1" s="1"/>
  <c r="EJ396" i="1"/>
  <c r="GU396" i="1" s="1"/>
  <c r="GK396" i="1"/>
  <c r="CB396" i="1" s="1"/>
  <c r="O302" i="51" s="1"/>
  <c r="EH396" i="1"/>
  <c r="GS396" i="1" s="1"/>
  <c r="DF186" i="1"/>
  <c r="BV450" i="1"/>
  <c r="BV520" i="1" s="1"/>
  <c r="FI198" i="1"/>
  <c r="FN88" i="1"/>
  <c r="FN85" i="1"/>
  <c r="FN94" i="1"/>
  <c r="FN92" i="1"/>
  <c r="FN90" i="1"/>
  <c r="FN96" i="1"/>
  <c r="FN101" i="1"/>
  <c r="FN98" i="1"/>
  <c r="FN83" i="1"/>
  <c r="EA359" i="1"/>
  <c r="ED359" i="1" s="1"/>
  <c r="DT136" i="1"/>
  <c r="DS136" i="1"/>
  <c r="DV136" i="1"/>
  <c r="DR136" i="1"/>
  <c r="DM136" i="1"/>
  <c r="DL136" i="1"/>
  <c r="DZ136" i="1"/>
  <c r="DU136" i="1"/>
  <c r="DI136" i="1"/>
  <c r="DK136" i="1"/>
  <c r="DJ136" i="1"/>
  <c r="EK359" i="1"/>
  <c r="FL415" i="1"/>
  <c r="FH424" i="1"/>
  <c r="FQ120" i="1"/>
  <c r="DZ446" i="1"/>
  <c r="DZ516" i="1" s="1"/>
  <c r="AX111" i="1"/>
  <c r="EZ112" i="1" s="1"/>
  <c r="CB448" i="1"/>
  <c r="CB518" i="1" s="1"/>
  <c r="FJ122" i="1"/>
  <c r="FF135" i="1"/>
  <c r="AZ461" i="1"/>
  <c r="AZ531" i="1" s="1"/>
  <c r="FF411" i="1"/>
  <c r="FF128" i="1"/>
  <c r="AZ454" i="1"/>
  <c r="AZ524" i="1" s="1"/>
  <c r="FJ200" i="1"/>
  <c r="CC452" i="1"/>
  <c r="CC522" i="1" s="1"/>
  <c r="FK125" i="1"/>
  <c r="FI118" i="1"/>
  <c r="BU444" i="1"/>
  <c r="BU514" i="1" s="1"/>
  <c r="BG146" i="1"/>
  <c r="DZ447" i="1"/>
  <c r="DZ517" i="1" s="1"/>
  <c r="FQ121" i="1"/>
  <c r="DS465" i="1"/>
  <c r="DS535" i="1" s="1"/>
  <c r="FP139" i="1"/>
  <c r="Z526" i="1"/>
  <c r="DS444" i="1"/>
  <c r="DS514" i="1" s="1"/>
  <c r="BN146" i="1"/>
  <c r="FP118" i="1"/>
  <c r="Z532" i="1"/>
  <c r="EZ188" i="1"/>
  <c r="EZ337" i="1"/>
  <c r="FF392" i="1"/>
  <c r="AX118" i="1"/>
  <c r="AX402" i="1"/>
  <c r="EZ402" i="1" s="1"/>
  <c r="EH458" i="1"/>
  <c r="FR132" i="1"/>
  <c r="CB465" i="1"/>
  <c r="FJ139" i="1"/>
  <c r="FB427" i="1"/>
  <c r="BS424" i="1"/>
  <c r="BW424" i="1" s="1"/>
  <c r="DF424" i="1"/>
  <c r="EG363" i="1"/>
  <c r="HS363" i="1"/>
  <c r="IN327" i="1" s="1"/>
  <c r="II327" i="1" s="1"/>
  <c r="HD327" i="1"/>
  <c r="GY327" i="1" s="1"/>
  <c r="EM214" i="1"/>
  <c r="EU214" i="1"/>
  <c r="EP214" i="1"/>
  <c r="EJ214" i="1"/>
  <c r="ED214" i="1"/>
  <c r="ES214" i="1"/>
  <c r="EO214" i="1"/>
  <c r="EV214" i="1"/>
  <c r="HD178" i="1"/>
  <c r="GY178" i="1" s="1"/>
  <c r="O276" i="51"/>
  <c r="HS214" i="1"/>
  <c r="IN178" i="1" s="1"/>
  <c r="II178" i="1" s="1"/>
  <c r="EG214" i="1"/>
  <c r="EI363" i="1"/>
  <c r="EQ363" i="1"/>
  <c r="ED363" i="1"/>
  <c r="EV363" i="1"/>
  <c r="BA517" i="1"/>
  <c r="CC457" i="1"/>
  <c r="CC527" i="1" s="1"/>
  <c r="FJ205" i="1"/>
  <c r="AZ449" i="1"/>
  <c r="AZ519" i="1" s="1"/>
  <c r="FF123" i="1"/>
  <c r="BA536" i="1"/>
  <c r="FQ141" i="1"/>
  <c r="DZ467" i="1"/>
  <c r="DZ537" i="1" s="1"/>
  <c r="DV413" i="1"/>
  <c r="DZ413" i="1"/>
  <c r="DR413" i="1"/>
  <c r="DM413" i="1"/>
  <c r="DW413" i="1"/>
  <c r="DY413" i="1"/>
  <c r="DO413" i="1"/>
  <c r="DQ413" i="1"/>
  <c r="DS413" i="1"/>
  <c r="DJ413" i="1"/>
  <c r="DI413" i="1"/>
  <c r="EP537" i="1"/>
  <c r="FP138" i="1"/>
  <c r="CY449" i="1"/>
  <c r="CY519" i="1" s="1"/>
  <c r="FM197" i="1"/>
  <c r="BJ520" i="1"/>
  <c r="BJ220" i="1"/>
  <c r="CR444" i="1"/>
  <c r="CR514" i="1" s="1"/>
  <c r="FL192" i="1"/>
  <c r="FQ210" i="1"/>
  <c r="FT108" i="1"/>
  <c r="AX106" i="1"/>
  <c r="EZ106" i="1" s="1"/>
  <c r="FR408" i="1"/>
  <c r="FF97" i="1"/>
  <c r="FF99" i="1"/>
  <c r="FF92" i="1"/>
  <c r="FF94" i="1"/>
  <c r="FF86" i="1"/>
  <c r="FF87" i="1"/>
  <c r="FF95" i="1"/>
  <c r="FF84" i="1"/>
  <c r="FF101" i="1"/>
  <c r="BN459" i="1"/>
  <c r="BN529" i="1" s="1"/>
  <c r="FH133" i="1"/>
  <c r="BG463" i="1"/>
  <c r="BG533" i="1" s="1"/>
  <c r="FG137" i="1"/>
  <c r="FT135" i="1"/>
  <c r="EW461" i="1"/>
  <c r="EW531" i="1" s="1"/>
  <c r="EI453" i="1"/>
  <c r="EI523" i="1" s="1"/>
  <c r="FR201" i="1"/>
  <c r="DT422" i="1"/>
  <c r="DW422" i="1"/>
  <c r="DQ422" i="1"/>
  <c r="DL422" i="1"/>
  <c r="DV422" i="1"/>
  <c r="DZ422" i="1"/>
  <c r="DM422" i="1"/>
  <c r="DR422" i="1"/>
  <c r="GK422" i="1"/>
  <c r="CB422" i="1" s="1"/>
  <c r="O328" i="51" s="1"/>
  <c r="DK422" i="1"/>
  <c r="BS422" i="1"/>
  <c r="BW422" i="1" s="1"/>
  <c r="EG361" i="1"/>
  <c r="DO138" i="1"/>
  <c r="DS138" i="1"/>
  <c r="DT138" i="1"/>
  <c r="DW138" i="1"/>
  <c r="DQ138" i="1"/>
  <c r="DG138" i="1"/>
  <c r="DM138" i="1"/>
  <c r="DV138" i="1"/>
  <c r="DU138" i="1"/>
  <c r="DK138" i="1"/>
  <c r="BS138" i="1"/>
  <c r="BW138" i="1" s="1"/>
  <c r="ED361" i="1"/>
  <c r="EM361" i="1"/>
  <c r="EK361" i="1"/>
  <c r="EJ361" i="1"/>
  <c r="FF415" i="1"/>
  <c r="FL201" i="1"/>
  <c r="EZ348" i="1"/>
  <c r="CY454" i="1"/>
  <c r="CY524" i="1" s="1"/>
  <c r="FM202" i="1"/>
  <c r="FQ84" i="1"/>
  <c r="FQ102" i="1"/>
  <c r="FQ85" i="1"/>
  <c r="FQ98" i="1"/>
  <c r="FQ95" i="1"/>
  <c r="FQ92" i="1"/>
  <c r="FQ86" i="1"/>
  <c r="FQ87" i="1"/>
  <c r="FQ387" i="1"/>
  <c r="FQ89" i="1"/>
  <c r="DZ462" i="1"/>
  <c r="DZ532" i="1" s="1"/>
  <c r="FQ136" i="1"/>
  <c r="BU517" i="1"/>
  <c r="FH213" i="1"/>
  <c r="BO515" i="1"/>
  <c r="FH85" i="1"/>
  <c r="FH100" i="1"/>
  <c r="FH92" i="1"/>
  <c r="FH89" i="1"/>
  <c r="FH87" i="1"/>
  <c r="FH101" i="1"/>
  <c r="FH93" i="1"/>
  <c r="FI103" i="1"/>
  <c r="EI462" i="1"/>
  <c r="EI532" i="1" s="1"/>
  <c r="FR210" i="1"/>
  <c r="AX407" i="1"/>
  <c r="EZ407" i="1" s="1"/>
  <c r="F129" i="45"/>
  <c r="L129" i="45"/>
  <c r="AI129" i="45"/>
  <c r="T9" i="77" s="1"/>
  <c r="F51" i="45"/>
  <c r="L51" i="45"/>
  <c r="E26" i="74"/>
  <c r="EH346" i="1"/>
  <c r="DP197" i="1"/>
  <c r="DL197" i="1"/>
  <c r="DX197" i="1"/>
  <c r="DT197" i="1"/>
  <c r="DO197" i="1"/>
  <c r="DW197" i="1"/>
  <c r="DU197" i="1"/>
  <c r="DG197" i="1"/>
  <c r="DR197" i="1"/>
  <c r="DI197" i="1"/>
  <c r="DK197" i="1"/>
  <c r="ED346" i="1"/>
  <c r="EV346" i="1"/>
  <c r="ET346" i="1"/>
  <c r="ES346" i="1"/>
  <c r="AX103" i="1"/>
  <c r="EZ103" i="1" s="1"/>
  <c r="FW103" i="1" s="1"/>
  <c r="GK387" i="1"/>
  <c r="CB387" i="1" s="1"/>
  <c r="O293" i="51" s="1"/>
  <c r="GA387" i="1"/>
  <c r="GB387" i="1" s="1"/>
  <c r="FW387" i="1"/>
  <c r="FX387" i="1" s="1"/>
  <c r="GE387" i="1"/>
  <c r="GF387" i="1" s="1"/>
  <c r="F109" i="45"/>
  <c r="L109" i="45"/>
  <c r="AI265" i="45"/>
  <c r="AL265" i="45" s="1"/>
  <c r="HS326" i="1"/>
  <c r="O239" i="51"/>
  <c r="HS177" i="1"/>
  <c r="GE177" i="1"/>
  <c r="GF177" i="1" s="1"/>
  <c r="GA177" i="1"/>
  <c r="GB177" i="1" s="1"/>
  <c r="FW177" i="1"/>
  <c r="DF206" i="1"/>
  <c r="CK535" i="1"/>
  <c r="EC343" i="1"/>
  <c r="EH343" i="1"/>
  <c r="DS120" i="1"/>
  <c r="DM120" i="1"/>
  <c r="DG120" i="1"/>
  <c r="DV120" i="1"/>
  <c r="DQ120" i="1"/>
  <c r="DU120" i="1"/>
  <c r="DT120" i="1"/>
  <c r="DN120" i="1"/>
  <c r="GK120" i="1"/>
  <c r="CB120" i="1" s="1"/>
  <c r="DK120" i="1"/>
  <c r="DI120" i="1"/>
  <c r="EP343" i="1"/>
  <c r="EW343" i="1"/>
  <c r="ES343" i="1"/>
  <c r="FF134" i="1"/>
  <c r="FJ194" i="1"/>
  <c r="CC446" i="1"/>
  <c r="CC516" i="1" s="1"/>
  <c r="AX117" i="1"/>
  <c r="EZ117" i="1" s="1"/>
  <c r="DW117" i="1"/>
  <c r="DT117" i="1"/>
  <c r="DU117" i="1"/>
  <c r="DX117" i="1"/>
  <c r="DP117" i="1"/>
  <c r="DS117" i="1"/>
  <c r="DR117" i="1"/>
  <c r="DM117" i="1"/>
  <c r="DL117" i="1"/>
  <c r="DK117" i="1"/>
  <c r="BS117" i="1"/>
  <c r="BW117" i="1" s="1"/>
  <c r="FQ116" i="1"/>
  <c r="CY456" i="1"/>
  <c r="CY526" i="1" s="1"/>
  <c r="FM204" i="1"/>
  <c r="FQ193" i="1"/>
  <c r="BN525" i="1"/>
  <c r="CB450" i="1"/>
  <c r="FJ124" i="1"/>
  <c r="FM170" i="1"/>
  <c r="FM163" i="1"/>
  <c r="FM158" i="1"/>
  <c r="FM159" i="1"/>
  <c r="FM176" i="1"/>
  <c r="FM171" i="1"/>
  <c r="FM164" i="1"/>
  <c r="FM173" i="1"/>
  <c r="FM193" i="1"/>
  <c r="CY445" i="1"/>
  <c r="CY515" i="1" s="1"/>
  <c r="FN127" i="1"/>
  <c r="BN526" i="1"/>
  <c r="FG118" i="1"/>
  <c r="FO103" i="1"/>
  <c r="BU534" i="1"/>
  <c r="CY528" i="1"/>
  <c r="DS529" i="1"/>
  <c r="FM208" i="1"/>
  <c r="FR110" i="1"/>
  <c r="FP110" i="1"/>
  <c r="DF200" i="1"/>
  <c r="E29" i="74"/>
  <c r="DT126" i="1"/>
  <c r="DX126" i="1"/>
  <c r="DZ126" i="1"/>
  <c r="DY126" i="1"/>
  <c r="DW126" i="1"/>
  <c r="DQ126" i="1"/>
  <c r="DS126" i="1"/>
  <c r="DR126" i="1"/>
  <c r="DO126" i="1"/>
  <c r="DK126" i="1"/>
  <c r="BS126" i="1"/>
  <c r="BW126" i="1" s="1"/>
  <c r="EM349" i="1"/>
  <c r="ET349" i="1"/>
  <c r="EN349" i="1"/>
  <c r="EE349" i="1"/>
  <c r="EL349" i="1"/>
  <c r="FK427" i="1"/>
  <c r="BO531" i="1"/>
  <c r="FS135" i="1"/>
  <c r="EO461" i="1"/>
  <c r="EO531" i="1" s="1"/>
  <c r="DN419" i="1"/>
  <c r="DO419" i="1"/>
  <c r="DY419" i="1"/>
  <c r="DH419" i="1"/>
  <c r="DG419" i="1"/>
  <c r="DQ419" i="1"/>
  <c r="DM419" i="1"/>
  <c r="DZ419" i="1"/>
  <c r="DI419" i="1"/>
  <c r="GK419" i="1"/>
  <c r="CB419" i="1" s="1"/>
  <c r="O325" i="51" s="1"/>
  <c r="DJ419" i="1"/>
  <c r="F63" i="45"/>
  <c r="AI63" i="45" s="1"/>
  <c r="L63" i="45"/>
  <c r="AI297" i="45"/>
  <c r="AL297" i="45" s="1"/>
  <c r="AJ297" i="45"/>
  <c r="AM297" i="45" s="1"/>
  <c r="AB297" i="45"/>
  <c r="D68" i="72"/>
  <c r="N297" i="45"/>
  <c r="F141" i="45"/>
  <c r="DN209" i="1"/>
  <c r="DG209" i="1"/>
  <c r="DS209" i="1"/>
  <c r="DX209" i="1"/>
  <c r="DQ209" i="1"/>
  <c r="DT209" i="1"/>
  <c r="DZ209" i="1"/>
  <c r="DM209" i="1"/>
  <c r="DV209" i="1"/>
  <c r="DI209" i="1"/>
  <c r="DK209" i="1"/>
  <c r="E31" i="74"/>
  <c r="F134" i="45"/>
  <c r="L134" i="45"/>
  <c r="AI134" i="45"/>
  <c r="F367" i="45"/>
  <c r="L367" i="45"/>
  <c r="AI367" i="45"/>
  <c r="DH128" i="1"/>
  <c r="DU128" i="1"/>
  <c r="DL128" i="1"/>
  <c r="DR351" i="1"/>
  <c r="DW351" i="1"/>
  <c r="DU351" i="1"/>
  <c r="DO351" i="1"/>
  <c r="DT351" i="1"/>
  <c r="FJ130" i="1"/>
  <c r="CB456" i="1"/>
  <c r="FF408" i="1"/>
  <c r="FB415" i="1"/>
  <c r="FP173" i="1"/>
  <c r="FP165" i="1"/>
  <c r="FP161" i="1"/>
  <c r="FP157" i="1"/>
  <c r="FP171" i="1"/>
  <c r="FP167" i="1"/>
  <c r="ER526" i="1"/>
  <c r="EH452" i="1"/>
  <c r="FR126" i="1"/>
  <c r="EO459" i="1"/>
  <c r="FS133" i="1"/>
  <c r="L529" i="1"/>
  <c r="X450" i="1"/>
  <c r="X520" i="1" s="1"/>
  <c r="FB198" i="1"/>
  <c r="FR195" i="1"/>
  <c r="CK447" i="1"/>
  <c r="CK517" i="1" s="1"/>
  <c r="EI447" i="1"/>
  <c r="EI517" i="1" s="1"/>
  <c r="FH399" i="1"/>
  <c r="BU530" i="1"/>
  <c r="FL189" i="1"/>
  <c r="FR399" i="1"/>
  <c r="DT537" i="1"/>
  <c r="FK206" i="1"/>
  <c r="FS139" i="1"/>
  <c r="EO465" i="1"/>
  <c r="EO535" i="1" s="1"/>
  <c r="FK134" i="1"/>
  <c r="CJ460" i="1"/>
  <c r="CJ530" i="1" s="1"/>
  <c r="FT115" i="1"/>
  <c r="FH116" i="1"/>
  <c r="EA414" i="1"/>
  <c r="EC414" i="1" s="1"/>
  <c r="L136" i="45"/>
  <c r="F136" i="45"/>
  <c r="AI136" i="45" s="1"/>
  <c r="AI292" i="45"/>
  <c r="AL292" i="45" s="1"/>
  <c r="DS204" i="1"/>
  <c r="CV221" i="1"/>
  <c r="CS221" i="1"/>
  <c r="DP204" i="1"/>
  <c r="DO204" i="1"/>
  <c r="CR221" i="1"/>
  <c r="DY204" i="1"/>
  <c r="DB221" i="1"/>
  <c r="DW204" i="1"/>
  <c r="CZ221" i="1"/>
  <c r="DG204" i="1"/>
  <c r="CJ221" i="1"/>
  <c r="DR204" i="1"/>
  <c r="CU221" i="1"/>
  <c r="DH204" i="1"/>
  <c r="CK221" i="1"/>
  <c r="DM204" i="1"/>
  <c r="CP221" i="1"/>
  <c r="DJ204" i="1"/>
  <c r="CM221" i="1"/>
  <c r="EU353" i="1"/>
  <c r="EN353" i="1"/>
  <c r="EJ353" i="1"/>
  <c r="EK353" i="1"/>
  <c r="ET353" i="1"/>
  <c r="EM353" i="1"/>
  <c r="EV353" i="1"/>
  <c r="EI353" i="1"/>
  <c r="EQ338" i="1"/>
  <c r="EM338" i="1"/>
  <c r="ER338" i="1"/>
  <c r="EV338" i="1"/>
  <c r="EW338" i="1"/>
  <c r="EO338" i="1"/>
  <c r="EI338" i="1"/>
  <c r="ES338" i="1"/>
  <c r="EP338" i="1"/>
  <c r="AU115" i="1"/>
  <c r="BS115" i="1" s="1"/>
  <c r="BW115" i="1" s="1"/>
  <c r="CN115" i="1"/>
  <c r="DK115" i="1" s="1"/>
  <c r="CM115" i="1"/>
  <c r="DJ115" i="1" s="1"/>
  <c r="CL115" i="1"/>
  <c r="DI115" i="1" s="1"/>
  <c r="GK115" i="1"/>
  <c r="CB115" i="1" s="1"/>
  <c r="CS115" i="1"/>
  <c r="DP115" i="1" s="1"/>
  <c r="CP115" i="1"/>
  <c r="DM115" i="1" s="1"/>
  <c r="CQ115" i="1"/>
  <c r="DN115" i="1" s="1"/>
  <c r="CR115" i="1"/>
  <c r="DO115" i="1" s="1"/>
  <c r="CW115" i="1"/>
  <c r="DT115" i="1" s="1"/>
  <c r="CZ115" i="1"/>
  <c r="DW115" i="1" s="1"/>
  <c r="CX115" i="1"/>
  <c r="DU115" i="1" s="1"/>
  <c r="DB115" i="1"/>
  <c r="DY115" i="1" s="1"/>
  <c r="CO115" i="1"/>
  <c r="DL115" i="1" s="1"/>
  <c r="CK115" i="1"/>
  <c r="DH115" i="1" s="1"/>
  <c r="CJ115" i="1"/>
  <c r="DG115" i="1" s="1"/>
  <c r="CY115" i="1"/>
  <c r="DV115" i="1" s="1"/>
  <c r="CT115" i="1"/>
  <c r="DQ115" i="1" s="1"/>
  <c r="DC115" i="1"/>
  <c r="DZ115" i="1" s="1"/>
  <c r="DA115" i="1"/>
  <c r="DX115" i="1" s="1"/>
  <c r="CU115" i="1"/>
  <c r="DR115" i="1" s="1"/>
  <c r="CV115" i="1"/>
  <c r="DS115" i="1" s="1"/>
  <c r="EH338" i="1"/>
  <c r="L277" i="45"/>
  <c r="F277" i="45"/>
  <c r="D354" i="45"/>
  <c r="D43" i="45"/>
  <c r="D121" i="45"/>
  <c r="EG338" i="1"/>
  <c r="CI189" i="1"/>
  <c r="DF189" i="1" s="1"/>
  <c r="AX399" i="1"/>
  <c r="EZ400" i="1" s="1"/>
  <c r="AU399" i="1"/>
  <c r="BS399" i="1" s="1"/>
  <c r="BW399" i="1" s="1"/>
  <c r="CL399" i="1"/>
  <c r="DI399" i="1" s="1"/>
  <c r="CN399" i="1"/>
  <c r="DK399" i="1" s="1"/>
  <c r="CM399" i="1"/>
  <c r="DJ399" i="1" s="1"/>
  <c r="GK399" i="1"/>
  <c r="CB399" i="1" s="1"/>
  <c r="O305" i="51" s="1"/>
  <c r="CW399" i="1"/>
  <c r="DT399" i="1" s="1"/>
  <c r="CR399" i="1"/>
  <c r="DO399" i="1" s="1"/>
  <c r="CV399" i="1"/>
  <c r="DS399" i="1" s="1"/>
  <c r="CO399" i="1"/>
  <c r="DL399" i="1" s="1"/>
  <c r="CJ399" i="1"/>
  <c r="DG399" i="1" s="1"/>
  <c r="CX399" i="1"/>
  <c r="DU399" i="1" s="1"/>
  <c r="CP399" i="1"/>
  <c r="DM399" i="1" s="1"/>
  <c r="CY399" i="1"/>
  <c r="DV399" i="1" s="1"/>
  <c r="CK399" i="1"/>
  <c r="DH399" i="1" s="1"/>
  <c r="CZ399" i="1"/>
  <c r="DW399" i="1" s="1"/>
  <c r="CT399" i="1"/>
  <c r="DQ399" i="1" s="1"/>
  <c r="DB399" i="1"/>
  <c r="DY399" i="1" s="1"/>
  <c r="CU399" i="1"/>
  <c r="DR399" i="1" s="1"/>
  <c r="CS399" i="1"/>
  <c r="DP399" i="1" s="1"/>
  <c r="DC399" i="1"/>
  <c r="DZ399" i="1" s="1"/>
  <c r="DA399" i="1"/>
  <c r="DX399" i="1" s="1"/>
  <c r="CQ399" i="1"/>
  <c r="DN399" i="1" s="1"/>
  <c r="EP523" i="1"/>
  <c r="FM411" i="1"/>
  <c r="AX391" i="1"/>
  <c r="EZ391" i="1" s="1"/>
  <c r="EA330" i="1"/>
  <c r="EN330" i="1" s="1"/>
  <c r="FS141" i="1"/>
  <c r="EO467" i="1"/>
  <c r="FS187" i="1"/>
  <c r="DF339" i="1"/>
  <c r="BN524" i="1"/>
  <c r="FS124" i="1"/>
  <c r="EO450" i="1"/>
  <c r="EO520" i="1" s="1"/>
  <c r="FQ198" i="1"/>
  <c r="FB83" i="1"/>
  <c r="FB86" i="1"/>
  <c r="FB89" i="1"/>
  <c r="FB90" i="1"/>
  <c r="FB102" i="1"/>
  <c r="FB98" i="1"/>
  <c r="FB92" i="1"/>
  <c r="FB87" i="1"/>
  <c r="FH177" i="1"/>
  <c r="FQ112" i="1"/>
  <c r="DF104" i="1"/>
  <c r="BG517" i="1"/>
  <c r="AZ515" i="1"/>
  <c r="FH417" i="1"/>
  <c r="FJ116" i="1"/>
  <c r="L381" i="45"/>
  <c r="F381" i="45"/>
  <c r="L148" i="45"/>
  <c r="D75" i="72"/>
  <c r="AJ304" i="45"/>
  <c r="AM304" i="45" s="1"/>
  <c r="N304" i="45"/>
  <c r="AB304" i="45"/>
  <c r="F148" i="45"/>
  <c r="AI148" i="45" s="1"/>
  <c r="DR142" i="1"/>
  <c r="DN142" i="1"/>
  <c r="DM142" i="1"/>
  <c r="DW142" i="1"/>
  <c r="DS142" i="1"/>
  <c r="DG142" i="1"/>
  <c r="DX142" i="1"/>
  <c r="DY142" i="1"/>
  <c r="DH142" i="1"/>
  <c r="DJ142" i="1"/>
  <c r="EQ365" i="1"/>
  <c r="EU365" i="1"/>
  <c r="EK365" i="1"/>
  <c r="EV365" i="1"/>
  <c r="FG120" i="1"/>
  <c r="BV533" i="1"/>
  <c r="FH134" i="1"/>
  <c r="BO537" i="1"/>
  <c r="EI449" i="1"/>
  <c r="EI519" i="1" s="1"/>
  <c r="CK449" i="1"/>
  <c r="CK519" i="1" s="1"/>
  <c r="FR197" i="1"/>
  <c r="EC366" i="1"/>
  <c r="K12" i="70"/>
  <c r="E46" i="74"/>
  <c r="EF366" i="1"/>
  <c r="DG143" i="1"/>
  <c r="DQ143" i="1"/>
  <c r="DL143" i="1"/>
  <c r="DX143" i="1"/>
  <c r="DM143" i="1"/>
  <c r="DZ143" i="1"/>
  <c r="DV143" i="1"/>
  <c r="DW143" i="1"/>
  <c r="DS143" i="1"/>
  <c r="DJ143" i="1"/>
  <c r="GK143" i="1"/>
  <c r="CB143" i="1" s="1"/>
  <c r="DI143" i="1"/>
  <c r="EW366" i="1"/>
  <c r="EV366" i="1"/>
  <c r="ED366" i="1"/>
  <c r="EO366" i="1"/>
  <c r="FF216" i="1"/>
  <c r="J460" i="1"/>
  <c r="J530" i="1" s="1"/>
  <c r="EZ208" i="1"/>
  <c r="FB404" i="1"/>
  <c r="FR211" i="1"/>
  <c r="EI463" i="1"/>
  <c r="EI533" i="1" s="1"/>
  <c r="FL215" i="1"/>
  <c r="FK116" i="1"/>
  <c r="AX392" i="1"/>
  <c r="AX403" i="1"/>
  <c r="EZ403" i="1" s="1"/>
  <c r="DF119" i="1"/>
  <c r="FI195" i="1"/>
  <c r="DQ408" i="1"/>
  <c r="DS408" i="1"/>
  <c r="DW408" i="1"/>
  <c r="DU408" i="1"/>
  <c r="DM408" i="1"/>
  <c r="DT408" i="1"/>
  <c r="DG408" i="1"/>
  <c r="DX408" i="1"/>
  <c r="DK408" i="1"/>
  <c r="GK408" i="1"/>
  <c r="CB408" i="1" s="1"/>
  <c r="O314" i="51" s="1"/>
  <c r="DJ408" i="1"/>
  <c r="F363" i="45"/>
  <c r="AI363" i="45" s="1"/>
  <c r="AL363" i="45" s="1"/>
  <c r="L363" i="45"/>
  <c r="F52" i="45"/>
  <c r="L52" i="45"/>
  <c r="AI52" i="45"/>
  <c r="AI286" i="45"/>
  <c r="AL286" i="45" s="1"/>
  <c r="DL198" i="1"/>
  <c r="DH198" i="1"/>
  <c r="DW198" i="1"/>
  <c r="DU198" i="1"/>
  <c r="DR198" i="1"/>
  <c r="DZ198" i="1"/>
  <c r="DP198" i="1"/>
  <c r="DM198" i="1"/>
  <c r="O260" i="51"/>
  <c r="HS198" i="1"/>
  <c r="IN162" i="1" s="1"/>
  <c r="II162" i="1" s="1"/>
  <c r="HD162" i="1"/>
  <c r="GY162" i="1" s="1"/>
  <c r="DI198" i="1"/>
  <c r="DK198" i="1"/>
  <c r="EX522" i="1"/>
  <c r="FI200" i="1"/>
  <c r="FN177" i="1"/>
  <c r="DF195" i="1"/>
  <c r="L127" i="45"/>
  <c r="F127" i="45"/>
  <c r="AI127" i="45" s="1"/>
  <c r="AL127" i="45" s="1"/>
  <c r="AL283" i="45"/>
  <c r="D54" i="72"/>
  <c r="AJ283" i="45"/>
  <c r="AM283" i="45" s="1"/>
  <c r="N283" i="45"/>
  <c r="AB283" i="45"/>
  <c r="EH344" i="1"/>
  <c r="DU195" i="1"/>
  <c r="DX195" i="1"/>
  <c r="DM195" i="1"/>
  <c r="DH195" i="1"/>
  <c r="DP195" i="1"/>
  <c r="DG195" i="1"/>
  <c r="DT195" i="1"/>
  <c r="DW195" i="1"/>
  <c r="DV195" i="1"/>
  <c r="DI195" i="1"/>
  <c r="DK195" i="1"/>
  <c r="EO344" i="1"/>
  <c r="EU344" i="1"/>
  <c r="EV344" i="1"/>
  <c r="EP344" i="1"/>
  <c r="EH465" i="1"/>
  <c r="FR139" i="1"/>
  <c r="FM408" i="1"/>
  <c r="FB111" i="1"/>
  <c r="CJ466" i="1"/>
  <c r="CJ536" i="1" s="1"/>
  <c r="FK140" i="1"/>
  <c r="Z531" i="1"/>
  <c r="FB135" i="1"/>
  <c r="EA215" i="1"/>
  <c r="EC215" i="1" s="1"/>
  <c r="FJ180" i="1"/>
  <c r="FK122" i="1"/>
  <c r="FB211" i="1"/>
  <c r="X463" i="1"/>
  <c r="X533" i="1" s="1"/>
  <c r="EA333" i="1"/>
  <c r="EZ184" i="1"/>
  <c r="FQ107" i="1"/>
  <c r="E16" i="74"/>
  <c r="HS336" i="1"/>
  <c r="DY113" i="1"/>
  <c r="DT113" i="1"/>
  <c r="DM113" i="1"/>
  <c r="DN113" i="1"/>
  <c r="DV113" i="1"/>
  <c r="DS113" i="1"/>
  <c r="DO113" i="1"/>
  <c r="DL113" i="1"/>
  <c r="GK113" i="1"/>
  <c r="CB113" i="1" s="1"/>
  <c r="DK113" i="1"/>
  <c r="DI113" i="1"/>
  <c r="EA336" i="1"/>
  <c r="EG336" i="1" s="1"/>
  <c r="FP103" i="1"/>
  <c r="FH138" i="1"/>
  <c r="FQ390" i="1"/>
  <c r="FT94" i="1"/>
  <c r="FT97" i="1"/>
  <c r="FT98" i="1"/>
  <c r="FT84" i="1"/>
  <c r="FT100" i="1"/>
  <c r="FT89" i="1"/>
  <c r="FT87" i="1"/>
  <c r="EI456" i="1"/>
  <c r="EI526" i="1" s="1"/>
  <c r="FR204" i="1"/>
  <c r="HD318" i="1"/>
  <c r="GY318" i="1" s="1"/>
  <c r="HS354" i="1"/>
  <c r="IN318" i="1" s="1"/>
  <c r="II318" i="1" s="1"/>
  <c r="DN131" i="1"/>
  <c r="DZ131" i="1"/>
  <c r="DX131" i="1"/>
  <c r="DT131" i="1"/>
  <c r="DQ131" i="1"/>
  <c r="DG131" i="1"/>
  <c r="DO131" i="1"/>
  <c r="DS131" i="1"/>
  <c r="GK131" i="1"/>
  <c r="CB131" i="1" s="1"/>
  <c r="DK131" i="1"/>
  <c r="DI131" i="1"/>
  <c r="EO354" i="1"/>
  <c r="ES354" i="1"/>
  <c r="EK354" i="1"/>
  <c r="EI354" i="1"/>
  <c r="FK106" i="1"/>
  <c r="DF112" i="1"/>
  <c r="EF335" i="1"/>
  <c r="F351" i="45"/>
  <c r="L351" i="45"/>
  <c r="AI351" i="45"/>
  <c r="AL351" i="45" s="1"/>
  <c r="AJ274" i="45"/>
  <c r="AM274" i="45" s="1"/>
  <c r="D45" i="72"/>
  <c r="N274" i="45"/>
  <c r="AB274" i="45"/>
  <c r="EE335" i="1"/>
  <c r="ED335" i="1"/>
  <c r="EO335" i="1"/>
  <c r="EW335" i="1"/>
  <c r="EZ359" i="1"/>
  <c r="FQ395" i="1"/>
  <c r="FR184" i="1"/>
  <c r="FK212" i="1"/>
  <c r="DY395" i="1"/>
  <c r="DO395" i="1"/>
  <c r="DW395" i="1"/>
  <c r="DH395" i="1"/>
  <c r="DL395" i="1"/>
  <c r="DT395" i="1"/>
  <c r="DV395" i="1"/>
  <c r="DS395" i="1"/>
  <c r="DX395" i="1"/>
  <c r="DJ395" i="1"/>
  <c r="BS395" i="1"/>
  <c r="BW395" i="1" s="1"/>
  <c r="DI334" i="1"/>
  <c r="F117" i="45"/>
  <c r="L117" i="45"/>
  <c r="AI117" i="45"/>
  <c r="AI273" i="45"/>
  <c r="AL273" i="45" s="1"/>
  <c r="E14" i="74"/>
  <c r="DN185" i="1"/>
  <c r="DY185" i="1"/>
  <c r="DL185" i="1"/>
  <c r="DT185" i="1"/>
  <c r="DM185" i="1"/>
  <c r="DP185" i="1"/>
  <c r="DS185" i="1"/>
  <c r="DZ185" i="1"/>
  <c r="DQ185" i="1"/>
  <c r="DI185" i="1"/>
  <c r="DR334" i="1"/>
  <c r="DO334" i="1"/>
  <c r="DM334" i="1"/>
  <c r="DU334" i="1"/>
  <c r="BI223" i="1"/>
  <c r="FN112" i="1"/>
  <c r="ER531" i="1"/>
  <c r="DA514" i="1"/>
  <c r="DA528" i="1"/>
  <c r="DA530" i="1"/>
  <c r="DA534" i="1"/>
  <c r="DA516" i="1"/>
  <c r="DA535" i="1"/>
  <c r="DA532" i="1"/>
  <c r="DA515" i="1"/>
  <c r="DA537" i="1"/>
  <c r="DA517" i="1"/>
  <c r="DA522" i="1"/>
  <c r="DA518" i="1"/>
  <c r="DA524" i="1"/>
  <c r="DA527" i="1"/>
  <c r="DA520" i="1"/>
  <c r="DA529" i="1"/>
  <c r="DA519" i="1"/>
  <c r="DA536" i="1"/>
  <c r="DA523" i="1"/>
  <c r="DA521" i="1"/>
  <c r="DA531" i="1"/>
  <c r="DA533" i="1"/>
  <c r="CJ445" i="1"/>
  <c r="CJ515" i="1" s="1"/>
  <c r="EH445" i="1"/>
  <c r="FR119" i="1"/>
  <c r="AX398" i="1"/>
  <c r="EZ398" i="1" s="1"/>
  <c r="EA398" i="1"/>
  <c r="EC398" i="1" s="1"/>
  <c r="EG337" i="1"/>
  <c r="DP114" i="1"/>
  <c r="DH114" i="1"/>
  <c r="DS114" i="1"/>
  <c r="DL114" i="1"/>
  <c r="DU114" i="1"/>
  <c r="DV114" i="1"/>
  <c r="DQ114" i="1"/>
  <c r="DZ114" i="1"/>
  <c r="DW114" i="1"/>
  <c r="DK114" i="1"/>
  <c r="BS114" i="1"/>
  <c r="BW114" i="1" s="1"/>
  <c r="EP337" i="1"/>
  <c r="EE337" i="1"/>
  <c r="ET337" i="1"/>
  <c r="EJ337" i="1"/>
  <c r="DT526" i="1"/>
  <c r="DT520" i="1"/>
  <c r="EO514" i="1"/>
  <c r="AX193" i="1"/>
  <c r="AX166" i="1"/>
  <c r="AX163" i="1"/>
  <c r="AX160" i="1"/>
  <c r="AX169" i="1"/>
  <c r="AX164" i="1"/>
  <c r="AX167" i="1"/>
  <c r="AX174" i="1"/>
  <c r="AX158" i="1"/>
  <c r="AX165" i="1"/>
  <c r="EZ165" i="1" s="1"/>
  <c r="FW165" i="1" s="1"/>
  <c r="AX157" i="1"/>
  <c r="AX172" i="1"/>
  <c r="AX173" i="1"/>
  <c r="AX176" i="1"/>
  <c r="AX168" i="1"/>
  <c r="EZ168" i="1" s="1"/>
  <c r="FW168" i="1" s="1"/>
  <c r="AX162" i="1"/>
  <c r="AX161" i="1"/>
  <c r="AX170" i="1"/>
  <c r="AX156" i="1"/>
  <c r="AX175" i="1"/>
  <c r="EZ175" i="1" s="1"/>
  <c r="FW175" i="1" s="1"/>
  <c r="AX171" i="1"/>
  <c r="AX159" i="1"/>
  <c r="AX205" i="1"/>
  <c r="EZ206" i="1" s="1"/>
  <c r="AX177" i="1"/>
  <c r="EZ177" i="1" s="1"/>
  <c r="BS341" i="1"/>
  <c r="L124" i="45"/>
  <c r="L152" i="45" s="1"/>
  <c r="D152" i="45"/>
  <c r="F124" i="45"/>
  <c r="AI124" i="45" s="1"/>
  <c r="AI280" i="45"/>
  <c r="AL280" i="45" s="1"/>
  <c r="HS308" i="1"/>
  <c r="HS310" i="1"/>
  <c r="HS305" i="1"/>
  <c r="HS325" i="1"/>
  <c r="HS309" i="1"/>
  <c r="HS322" i="1"/>
  <c r="HS312" i="1"/>
  <c r="HS318" i="1"/>
  <c r="HS314" i="1"/>
  <c r="HS319" i="1"/>
  <c r="HS315" i="1"/>
  <c r="CV220" i="1"/>
  <c r="DS192" i="1"/>
  <c r="CY220" i="1"/>
  <c r="DV192" i="1"/>
  <c r="CK220" i="1"/>
  <c r="DH192" i="1"/>
  <c r="DZ192" i="1"/>
  <c r="DC220" i="1"/>
  <c r="CW220" i="1"/>
  <c r="DT192" i="1"/>
  <c r="CX220" i="1"/>
  <c r="DU192" i="1"/>
  <c r="DW192" i="1"/>
  <c r="CZ220" i="1"/>
  <c r="DQ192" i="1"/>
  <c r="CT220" i="1"/>
  <c r="CU220" i="1"/>
  <c r="DR192" i="1"/>
  <c r="DJ192" i="1"/>
  <c r="CM220" i="1"/>
  <c r="CN220" i="1"/>
  <c r="DK192" i="1"/>
  <c r="AU220" i="1"/>
  <c r="ES341" i="1"/>
  <c r="EI341" i="1"/>
  <c r="EW341" i="1"/>
  <c r="EE341" i="1"/>
  <c r="FJ136" i="1"/>
  <c r="CB462" i="1"/>
  <c r="DT518" i="1"/>
  <c r="FJ176" i="1"/>
  <c r="FJ160" i="1"/>
  <c r="FJ166" i="1"/>
  <c r="FJ170" i="1"/>
  <c r="FJ163" i="1"/>
  <c r="FJ174" i="1"/>
  <c r="FJ118" i="1"/>
  <c r="FK177" i="1"/>
  <c r="BU528" i="1"/>
  <c r="EX536" i="1"/>
  <c r="AX214" i="1"/>
  <c r="EZ215" i="1" s="1"/>
  <c r="FG142" i="1"/>
  <c r="EW523" i="1"/>
  <c r="CY531" i="1"/>
  <c r="EP535" i="1"/>
  <c r="DZ423" i="1"/>
  <c r="DV423" i="1"/>
  <c r="DW423" i="1"/>
  <c r="DT423" i="1"/>
  <c r="DS423" i="1"/>
  <c r="DR423" i="1"/>
  <c r="DG423" i="1"/>
  <c r="DX423" i="1"/>
  <c r="DQ423" i="1"/>
  <c r="DJ423" i="1"/>
  <c r="BS423" i="1"/>
  <c r="BW423" i="1" s="1"/>
  <c r="EJ362" i="1"/>
  <c r="EC362" i="1"/>
  <c r="F378" i="45"/>
  <c r="AI378" i="45" s="1"/>
  <c r="L378" i="45"/>
  <c r="AL301" i="45"/>
  <c r="AJ301" i="45"/>
  <c r="AM301" i="45" s="1"/>
  <c r="D72" i="72"/>
  <c r="N301" i="45"/>
  <c r="AB301" i="45"/>
  <c r="F145" i="45"/>
  <c r="HS362" i="1"/>
  <c r="IN326" i="1" s="1"/>
  <c r="II326" i="1" s="1"/>
  <c r="DZ213" i="1"/>
  <c r="DT213" i="1"/>
  <c r="DH213" i="1"/>
  <c r="DY213" i="1"/>
  <c r="DM213" i="1"/>
  <c r="DL213" i="1"/>
  <c r="DV213" i="1"/>
  <c r="DN213" i="1"/>
  <c r="DQ213" i="1"/>
  <c r="BS213" i="1"/>
  <c r="BW213" i="1" s="1"/>
  <c r="DK213" i="1"/>
  <c r="EE362" i="1"/>
  <c r="ET362" i="1"/>
  <c r="EL362" i="1"/>
  <c r="EV362" i="1"/>
  <c r="FJ186" i="1"/>
  <c r="EC345" i="1"/>
  <c r="HS345" i="1"/>
  <c r="IN309" i="1" s="1"/>
  <c r="II309" i="1" s="1"/>
  <c r="E25" i="74"/>
  <c r="EF345" i="1"/>
  <c r="DV122" i="1"/>
  <c r="DZ122" i="1"/>
  <c r="DW122" i="1"/>
  <c r="DS122" i="1"/>
  <c r="DR122" i="1"/>
  <c r="DO122" i="1"/>
  <c r="DP122" i="1"/>
  <c r="DT122" i="1"/>
  <c r="GK122" i="1"/>
  <c r="CB122" i="1" s="1"/>
  <c r="DK122" i="1"/>
  <c r="DJ122" i="1"/>
  <c r="ED345" i="1"/>
  <c r="EK345" i="1"/>
  <c r="EE345" i="1"/>
  <c r="EW345" i="1"/>
  <c r="FS211" i="1"/>
  <c r="FP189" i="1"/>
  <c r="EP516" i="1"/>
  <c r="FJ184" i="1"/>
  <c r="AX179" i="1"/>
  <c r="EZ179" i="1" s="1"/>
  <c r="L33" i="45"/>
  <c r="F33" i="45"/>
  <c r="AI33" i="45" s="1"/>
  <c r="F344" i="45"/>
  <c r="L344" i="45"/>
  <c r="AI344" i="45"/>
  <c r="AL344" i="45" s="1"/>
  <c r="AI267" i="45"/>
  <c r="AL267" i="45" s="1"/>
  <c r="D38" i="72"/>
  <c r="N267" i="45"/>
  <c r="AJ267" i="45"/>
  <c r="AM267" i="45" s="1"/>
  <c r="AB267" i="45"/>
  <c r="DM105" i="1"/>
  <c r="DR105" i="1"/>
  <c r="DQ105" i="1"/>
  <c r="DS105" i="1"/>
  <c r="DG105" i="1"/>
  <c r="DL105" i="1"/>
  <c r="DV105" i="1"/>
  <c r="DW105" i="1"/>
  <c r="GK105" i="1"/>
  <c r="CB105" i="1" s="1"/>
  <c r="DK105" i="1"/>
  <c r="DI105" i="1"/>
  <c r="EJ328" i="1"/>
  <c r="EP328" i="1"/>
  <c r="EE328" i="1"/>
  <c r="EX537" i="1"/>
  <c r="FK397" i="1"/>
  <c r="DF129" i="1"/>
  <c r="EF352" i="1"/>
  <c r="BS352" i="1"/>
  <c r="DN129" i="1"/>
  <c r="DZ129" i="1"/>
  <c r="DY129" i="1"/>
  <c r="DG129" i="1"/>
  <c r="DX129" i="1"/>
  <c r="DS129" i="1"/>
  <c r="DU129" i="1"/>
  <c r="DH129" i="1"/>
  <c r="GK129" i="1"/>
  <c r="CB129" i="1" s="1"/>
  <c r="AU147" i="1"/>
  <c r="BS129" i="1"/>
  <c r="DI129" i="1"/>
  <c r="EJ352" i="1"/>
  <c r="EO352" i="1"/>
  <c r="EK352" i="1"/>
  <c r="ER352" i="1"/>
  <c r="FK399" i="1"/>
  <c r="BU537" i="1"/>
  <c r="FS117" i="1"/>
  <c r="FQ408" i="1"/>
  <c r="FB161" i="1"/>
  <c r="FH111" i="1"/>
  <c r="CB534" i="1"/>
  <c r="DM390" i="1"/>
  <c r="DO390" i="1"/>
  <c r="DW390" i="1"/>
  <c r="DS390" i="1"/>
  <c r="DR390" i="1"/>
  <c r="DY390" i="1"/>
  <c r="DN390" i="1"/>
  <c r="DH390" i="1"/>
  <c r="GK390" i="1"/>
  <c r="CB390" i="1" s="1"/>
  <c r="O296" i="51" s="1"/>
  <c r="DJ390" i="1"/>
  <c r="DI390" i="1"/>
  <c r="DF180" i="1"/>
  <c r="L112" i="45"/>
  <c r="F112" i="45"/>
  <c r="AI112" i="45" s="1"/>
  <c r="F34" i="45"/>
  <c r="L34" i="45"/>
  <c r="AI34" i="45"/>
  <c r="E9" i="74"/>
  <c r="DG180" i="1"/>
  <c r="DP180" i="1"/>
  <c r="DM180" i="1"/>
  <c r="DQ180" i="1"/>
  <c r="DL180" i="1"/>
  <c r="DU180" i="1"/>
  <c r="DV180" i="1"/>
  <c r="DY180" i="1"/>
  <c r="DH180" i="1"/>
  <c r="DI180" i="1"/>
  <c r="DJ180" i="1"/>
  <c r="ET329" i="1"/>
  <c r="EL329" i="1"/>
  <c r="EI329" i="1"/>
  <c r="EV329" i="1"/>
  <c r="EM329" i="1"/>
  <c r="BO518" i="1"/>
  <c r="FQ138" i="1"/>
  <c r="FT415" i="1"/>
  <c r="Q527" i="1"/>
  <c r="FR187" i="1"/>
  <c r="BU533" i="1"/>
  <c r="BU531" i="1"/>
  <c r="BN537" i="1"/>
  <c r="EA212" i="1"/>
  <c r="EC212" i="1" s="1"/>
  <c r="BH528" i="1"/>
  <c r="DM518" i="1"/>
  <c r="DO393" i="1"/>
  <c r="DZ393" i="1"/>
  <c r="DL393" i="1"/>
  <c r="DQ393" i="1"/>
  <c r="DS393" i="1"/>
  <c r="DH393" i="1"/>
  <c r="DX393" i="1"/>
  <c r="DG393" i="1"/>
  <c r="DU393" i="1"/>
  <c r="DK393" i="1"/>
  <c r="GK393" i="1"/>
  <c r="CB393" i="1" s="1"/>
  <c r="O299" i="51" s="1"/>
  <c r="EH332" i="1"/>
  <c r="F348" i="45"/>
  <c r="L348" i="45"/>
  <c r="AI348" i="45"/>
  <c r="AL348" i="45" s="1"/>
  <c r="AL271" i="45"/>
  <c r="D42" i="72"/>
  <c r="N271" i="45"/>
  <c r="AJ271" i="45"/>
  <c r="AM271" i="45" s="1"/>
  <c r="AB271" i="45"/>
  <c r="DT109" i="1"/>
  <c r="DQ109" i="1"/>
  <c r="DH109" i="1"/>
  <c r="DX109" i="1"/>
  <c r="DU109" i="1"/>
  <c r="DO109" i="1"/>
  <c r="DN109" i="1"/>
  <c r="DG109" i="1"/>
  <c r="GK109" i="1"/>
  <c r="CB109" i="1" s="1"/>
  <c r="DK109" i="1"/>
  <c r="DI109" i="1"/>
  <c r="EM332" i="1"/>
  <c r="EK332" i="1"/>
  <c r="EQ332" i="1"/>
  <c r="ET332" i="1"/>
  <c r="ES332" i="1"/>
  <c r="FB194" i="1"/>
  <c r="EA536" i="1"/>
  <c r="Z530" i="1"/>
  <c r="CJ461" i="1"/>
  <c r="CJ531" i="1" s="1"/>
  <c r="FK135" i="1"/>
  <c r="EG348" i="1"/>
  <c r="DX199" i="1"/>
  <c r="DS199" i="1"/>
  <c r="DY199" i="1"/>
  <c r="DG199" i="1"/>
  <c r="DR199" i="1"/>
  <c r="DZ199" i="1"/>
  <c r="DH199" i="1"/>
  <c r="DL199" i="1"/>
  <c r="DW199" i="1"/>
  <c r="BS199" i="1"/>
  <c r="BW199" i="1" s="1"/>
  <c r="DJ199" i="1"/>
  <c r="EL348" i="1"/>
  <c r="EP348" i="1"/>
  <c r="EK348" i="1"/>
  <c r="ER348" i="1"/>
  <c r="ET348" i="1"/>
  <c r="S507" i="1"/>
  <c r="S524" i="1" s="1"/>
  <c r="P507" i="1"/>
  <c r="P540" i="1" s="1"/>
  <c r="FI123" i="1"/>
  <c r="FM396" i="1"/>
  <c r="FL388" i="1"/>
  <c r="FK412" i="1"/>
  <c r="EA522" i="1"/>
  <c r="FK94" i="1"/>
  <c r="FK88" i="1"/>
  <c r="FK89" i="1"/>
  <c r="EO517" i="1"/>
  <c r="CK529" i="1"/>
  <c r="ER519" i="1"/>
  <c r="DF197" i="1"/>
  <c r="EA197" i="1" s="1"/>
  <c r="EC197" i="1" s="1"/>
  <c r="L519" i="1"/>
  <c r="FR99" i="1"/>
  <c r="FR90" i="1"/>
  <c r="FR88" i="1"/>
  <c r="FR162" i="1"/>
  <c r="FR173" i="1"/>
  <c r="FR157" i="1"/>
  <c r="EZ326" i="1"/>
  <c r="FW326" i="1" s="1"/>
  <c r="BG532" i="1"/>
  <c r="FJ195" i="1"/>
  <c r="FB395" i="1"/>
  <c r="FQ418" i="1"/>
  <c r="CC531" i="1"/>
  <c r="S530" i="1"/>
  <c r="Q530" i="1"/>
  <c r="CC523" i="1"/>
  <c r="FS416" i="1"/>
  <c r="EA416" i="1"/>
  <c r="EK416" i="1" s="1"/>
  <c r="L138" i="45"/>
  <c r="F138" i="45"/>
  <c r="AI138" i="45" s="1"/>
  <c r="AL138" i="45" s="1"/>
  <c r="F371" i="45"/>
  <c r="L371" i="45"/>
  <c r="AI371" i="45"/>
  <c r="AL371" i="45" s="1"/>
  <c r="N294" i="45"/>
  <c r="AJ294" i="45"/>
  <c r="AM294" i="45" s="1"/>
  <c r="AN294" i="45" s="1"/>
  <c r="D65" i="72"/>
  <c r="AB294" i="45"/>
  <c r="EH355" i="1"/>
  <c r="DL206" i="1"/>
  <c r="DQ206" i="1"/>
  <c r="DO206" i="1"/>
  <c r="DM206" i="1"/>
  <c r="DG206" i="1"/>
  <c r="DP206" i="1"/>
  <c r="DN206" i="1"/>
  <c r="DZ206" i="1"/>
  <c r="GK206" i="1"/>
  <c r="CB206" i="1" s="1"/>
  <c r="DI206" i="1"/>
  <c r="BS206" i="1"/>
  <c r="BW206" i="1" s="1"/>
  <c r="EL355" i="1"/>
  <c r="EJ355" i="1"/>
  <c r="EI355" i="1"/>
  <c r="EM355" i="1"/>
  <c r="BM223" i="1"/>
  <c r="FR216" i="1"/>
  <c r="AX404" i="1"/>
  <c r="EZ404" i="1" s="1"/>
  <c r="L516" i="1"/>
  <c r="FF400" i="1"/>
  <c r="DF523" i="1"/>
  <c r="DF193" i="1"/>
  <c r="BU521" i="1"/>
  <c r="FL193" i="1"/>
  <c r="BG534" i="1"/>
  <c r="DF202" i="1"/>
  <c r="FS137" i="1"/>
  <c r="FJ103" i="1"/>
  <c r="DF514" i="1"/>
  <c r="DF116" i="1"/>
  <c r="EA523" i="1"/>
  <c r="FG213" i="1"/>
  <c r="DF420" i="1"/>
  <c r="EA140" i="1"/>
  <c r="EE140" i="1" s="1"/>
  <c r="EA406" i="1"/>
  <c r="BV536" i="1"/>
  <c r="DF132" i="1"/>
  <c r="IH330" i="1"/>
  <c r="IP330" i="1"/>
  <c r="IP254" i="1"/>
  <c r="IH254" i="1"/>
  <c r="BJ211" i="45"/>
  <c r="Z211" i="45" s="1"/>
  <c r="BI212" i="45"/>
  <c r="IL330" i="1"/>
  <c r="IG330" i="1" s="1"/>
  <c r="IL255" i="1"/>
  <c r="IG255" i="1" s="1"/>
  <c r="IP255" i="1"/>
  <c r="IH255" i="1"/>
  <c r="IL329" i="1"/>
  <c r="IG329" i="1" s="1"/>
  <c r="IL254" i="1"/>
  <c r="IG254" i="1" s="1"/>
  <c r="IP329" i="1"/>
  <c r="IH329" i="1"/>
  <c r="BZ196" i="45"/>
  <c r="N59" i="72"/>
  <c r="BG59" i="72" s="1"/>
  <c r="AA210" i="45"/>
  <c r="IC82" i="1" l="1" a="1"/>
  <c r="EO141" i="1"/>
  <c r="BG525" i="1"/>
  <c r="EH515" i="1"/>
  <c r="EH535" i="1"/>
  <c r="BS142" i="1"/>
  <c r="BW142" i="1" s="1"/>
  <c r="EA104" i="1"/>
  <c r="EC104" i="1" s="1"/>
  <c r="DI128" i="1"/>
  <c r="DO128" i="1"/>
  <c r="AL63" i="45"/>
  <c r="BG529" i="1"/>
  <c r="BS127" i="1"/>
  <c r="BW127" i="1" s="1"/>
  <c r="BS119" i="1"/>
  <c r="BW119" i="1" s="1"/>
  <c r="BG528" i="1"/>
  <c r="BG519" i="1"/>
  <c r="EF106" i="1"/>
  <c r="EQ106" i="1"/>
  <c r="EN106" i="1"/>
  <c r="EG139" i="1"/>
  <c r="EJ139" i="1"/>
  <c r="EP139" i="1"/>
  <c r="EE139" i="1"/>
  <c r="EV139" i="1"/>
  <c r="BG531" i="1"/>
  <c r="EU134" i="1"/>
  <c r="AL120" i="45"/>
  <c r="EA218" i="1"/>
  <c r="EC428" i="1"/>
  <c r="EH428" i="1"/>
  <c r="EM428" i="1"/>
  <c r="EP428" i="1"/>
  <c r="EL428" i="1"/>
  <c r="ET428" i="1"/>
  <c r="EI218" i="1"/>
  <c r="S525" i="1"/>
  <c r="EW218" i="1"/>
  <c r="CJ521" i="1"/>
  <c r="CJ516" i="1"/>
  <c r="S540" i="1"/>
  <c r="O232" i="51"/>
  <c r="HD108" i="1"/>
  <c r="GY108" i="1" s="1"/>
  <c r="I540" i="1"/>
  <c r="EZ218" i="1"/>
  <c r="J470" i="1"/>
  <c r="J540" i="1" s="1"/>
  <c r="EF428" i="1"/>
  <c r="EJ428" i="1"/>
  <c r="EZ186" i="1"/>
  <c r="EZ185" i="1"/>
  <c r="EZ159" i="1"/>
  <c r="FW159" i="1" s="1"/>
  <c r="BJ527" i="1"/>
  <c r="BG523" i="1"/>
  <c r="BG526" i="1"/>
  <c r="EH531" i="1"/>
  <c r="EZ412" i="1"/>
  <c r="BV516" i="1"/>
  <c r="EU428" i="1"/>
  <c r="EV428" i="1"/>
  <c r="EW428" i="1"/>
  <c r="EI428" i="1"/>
  <c r="ES428" i="1"/>
  <c r="DJ128" i="1"/>
  <c r="DT128" i="1"/>
  <c r="DX128" i="1"/>
  <c r="DJ111" i="1"/>
  <c r="BU519" i="1"/>
  <c r="BU522" i="1"/>
  <c r="BU523" i="1"/>
  <c r="EZ87" i="1"/>
  <c r="FW87" i="1" s="1"/>
  <c r="EZ100" i="1"/>
  <c r="FW100" i="1" s="1"/>
  <c r="I534" i="1"/>
  <c r="GQ214" i="1"/>
  <c r="V28" i="77" s="1"/>
  <c r="GQ201" i="1"/>
  <c r="V15" i="77" s="1"/>
  <c r="GQ205" i="1"/>
  <c r="V19" i="77" s="1"/>
  <c r="GQ209" i="1"/>
  <c r="V23" i="77" s="1"/>
  <c r="GQ213" i="1"/>
  <c r="V27" i="77" s="1"/>
  <c r="GQ202" i="1"/>
  <c r="V16" i="77" s="1"/>
  <c r="GQ206" i="1"/>
  <c r="V20" i="77" s="1"/>
  <c r="GQ203" i="1"/>
  <c r="V17" i="77" s="1"/>
  <c r="GQ207" i="1"/>
  <c r="V21" i="77" s="1"/>
  <c r="GQ211" i="1"/>
  <c r="V25" i="77" s="1"/>
  <c r="GQ200" i="1"/>
  <c r="V14" i="77" s="1"/>
  <c r="GQ204" i="1"/>
  <c r="V18" i="77" s="1"/>
  <c r="GQ208" i="1"/>
  <c r="V22" i="77" s="1"/>
  <c r="GQ212" i="1"/>
  <c r="V26" i="77" s="1"/>
  <c r="GQ210" i="1"/>
  <c r="V24" i="77" s="1"/>
  <c r="BS401" i="1"/>
  <c r="BW401" i="1" s="1"/>
  <c r="BS428" i="1"/>
  <c r="BW428" i="1" s="1"/>
  <c r="EH218" i="1"/>
  <c r="EP218" i="1"/>
  <c r="EL218" i="1"/>
  <c r="EJ218" i="1"/>
  <c r="EN218" i="1"/>
  <c r="GP214" i="1"/>
  <c r="GP203" i="1"/>
  <c r="GP207" i="1"/>
  <c r="GP211" i="1"/>
  <c r="GP200" i="1"/>
  <c r="GP204" i="1"/>
  <c r="GP208" i="1"/>
  <c r="GP212" i="1"/>
  <c r="GP201" i="1"/>
  <c r="GP205" i="1"/>
  <c r="GP209" i="1"/>
  <c r="GP213" i="1"/>
  <c r="GP202" i="1"/>
  <c r="GP206" i="1"/>
  <c r="GP210" i="1"/>
  <c r="EQ428" i="1"/>
  <c r="ER428" i="1"/>
  <c r="BG521" i="1"/>
  <c r="EW525" i="1"/>
  <c r="EK123" i="1"/>
  <c r="GQ126" i="1"/>
  <c r="L14" i="77" s="1"/>
  <c r="GQ137" i="1"/>
  <c r="L25" i="77" s="1"/>
  <c r="GQ133" i="1"/>
  <c r="L21" i="77" s="1"/>
  <c r="GQ129" i="1"/>
  <c r="L17" i="77" s="1"/>
  <c r="GQ140" i="1"/>
  <c r="L28" i="77" s="1"/>
  <c r="GQ136" i="1"/>
  <c r="L24" i="77" s="1"/>
  <c r="GQ132" i="1"/>
  <c r="L20" i="77" s="1"/>
  <c r="GQ128" i="1"/>
  <c r="L16" i="77" s="1"/>
  <c r="GQ139" i="1"/>
  <c r="L27" i="77" s="1"/>
  <c r="GQ135" i="1"/>
  <c r="L23" i="77" s="1"/>
  <c r="GQ131" i="1"/>
  <c r="L19" i="77" s="1"/>
  <c r="GQ127" i="1"/>
  <c r="L15" i="77" s="1"/>
  <c r="GQ138" i="1"/>
  <c r="L26" i="77" s="1"/>
  <c r="GQ134" i="1"/>
  <c r="L22" i="77" s="1"/>
  <c r="GQ130" i="1"/>
  <c r="L18" i="77" s="1"/>
  <c r="CB524" i="1"/>
  <c r="W520" i="1"/>
  <c r="CB532" i="1"/>
  <c r="EO537" i="1"/>
  <c r="EO529" i="1"/>
  <c r="EH522" i="1"/>
  <c r="CB526" i="1"/>
  <c r="DP128" i="1"/>
  <c r="DR128" i="1"/>
  <c r="DN128" i="1"/>
  <c r="CB520" i="1"/>
  <c r="CB535" i="1"/>
  <c r="EH528" i="1"/>
  <c r="EW529" i="1"/>
  <c r="EH532" i="1"/>
  <c r="O336" i="51"/>
  <c r="EH537" i="1"/>
  <c r="EO516" i="1"/>
  <c r="W534" i="1"/>
  <c r="W515" i="1"/>
  <c r="W519" i="1"/>
  <c r="EH514" i="1"/>
  <c r="EG106" i="1"/>
  <c r="ED106" i="1"/>
  <c r="EV106" i="1"/>
  <c r="EK106" i="1"/>
  <c r="ES106" i="1"/>
  <c r="W537" i="1"/>
  <c r="W527" i="1"/>
  <c r="EO521" i="1"/>
  <c r="DU111" i="1"/>
  <c r="DM111" i="1"/>
  <c r="DN111" i="1"/>
  <c r="I532" i="1"/>
  <c r="EO527" i="1"/>
  <c r="EH526" i="1"/>
  <c r="I533" i="1"/>
  <c r="EH527" i="1"/>
  <c r="EO536" i="1"/>
  <c r="EW522" i="1"/>
  <c r="EH530" i="1"/>
  <c r="EP123" i="1"/>
  <c r="ER123" i="1"/>
  <c r="EE123" i="1"/>
  <c r="EJ123" i="1"/>
  <c r="I536" i="1"/>
  <c r="CB519" i="1"/>
  <c r="I527" i="1"/>
  <c r="EO515" i="1"/>
  <c r="EH137" i="1"/>
  <c r="EQ137" i="1"/>
  <c r="ER137" i="1"/>
  <c r="EV137" i="1"/>
  <c r="EP137" i="1"/>
  <c r="EU137" i="1"/>
  <c r="EH523" i="1"/>
  <c r="CB515" i="1"/>
  <c r="EH534" i="1"/>
  <c r="EO533" i="1"/>
  <c r="CB514" i="1"/>
  <c r="EO530" i="1"/>
  <c r="W531" i="1"/>
  <c r="AL70" i="45"/>
  <c r="EO518" i="1"/>
  <c r="W524" i="1"/>
  <c r="EZ97" i="1"/>
  <c r="FW97" i="1" s="1"/>
  <c r="EZ84" i="1"/>
  <c r="FW84" i="1" s="1"/>
  <c r="EZ88" i="1"/>
  <c r="FW88" i="1" s="1"/>
  <c r="EZ93" i="1"/>
  <c r="FW93" i="1" s="1"/>
  <c r="EZ86" i="1"/>
  <c r="FW86" i="1" s="1"/>
  <c r="W532" i="1"/>
  <c r="I537" i="1"/>
  <c r="CB528" i="1"/>
  <c r="W530" i="1"/>
  <c r="I538" i="1"/>
  <c r="W535" i="1"/>
  <c r="EO532" i="1"/>
  <c r="EA144" i="1"/>
  <c r="J12" i="77"/>
  <c r="GW124" i="1"/>
  <c r="IK124" i="1"/>
  <c r="J13" i="77"/>
  <c r="IK125" i="1"/>
  <c r="GW125" i="1"/>
  <c r="GP126" i="1"/>
  <c r="GP137" i="1"/>
  <c r="GP133" i="1"/>
  <c r="GP129" i="1"/>
  <c r="GP140" i="1"/>
  <c r="GP136" i="1"/>
  <c r="GP132" i="1"/>
  <c r="GP128" i="1"/>
  <c r="GP139" i="1"/>
  <c r="GP135" i="1"/>
  <c r="GP131" i="1"/>
  <c r="GP127" i="1"/>
  <c r="GP138" i="1"/>
  <c r="GP134" i="1"/>
  <c r="GP130" i="1"/>
  <c r="J11" i="77"/>
  <c r="GW123" i="1"/>
  <c r="IK123" i="1"/>
  <c r="AL150" i="45"/>
  <c r="V9" i="77"/>
  <c r="EV218" i="1"/>
  <c r="EW327" i="1"/>
  <c r="ES218" i="1"/>
  <c r="AI277" i="45"/>
  <c r="AL277" i="45" s="1"/>
  <c r="AI289" i="45"/>
  <c r="AL289" i="45" s="1"/>
  <c r="EA130" i="1"/>
  <c r="ES191" i="1"/>
  <c r="EE191" i="1"/>
  <c r="EJ191" i="1"/>
  <c r="EN191" i="1"/>
  <c r="EQ134" i="1"/>
  <c r="GE367" i="1"/>
  <c r="AL136" i="45"/>
  <c r="AL111" i="45"/>
  <c r="AB270" i="45"/>
  <c r="AB306" i="45"/>
  <c r="FW367" i="1"/>
  <c r="GA367" i="1"/>
  <c r="EZ144" i="1"/>
  <c r="EG218" i="1"/>
  <c r="ED218" i="1"/>
  <c r="EO218" i="1"/>
  <c r="ER218" i="1"/>
  <c r="EM218" i="1"/>
  <c r="BS216" i="1"/>
  <c r="BW216" i="1" s="1"/>
  <c r="BS218" i="1"/>
  <c r="BW218" i="1" s="1"/>
  <c r="BS107" i="1"/>
  <c r="BW107" i="1" s="1"/>
  <c r="BS144" i="1"/>
  <c r="BW144" i="1" s="1"/>
  <c r="AL305" i="45"/>
  <c r="AL306" i="45"/>
  <c r="AN306" i="45" s="1"/>
  <c r="AP306" i="45" s="1"/>
  <c r="ET218" i="1"/>
  <c r="EU218" i="1"/>
  <c r="EE218" i="1"/>
  <c r="EK218" i="1"/>
  <c r="AL353" i="45"/>
  <c r="EI342" i="1"/>
  <c r="EK327" i="1"/>
  <c r="EF141" i="1"/>
  <c r="EQ178" i="1"/>
  <c r="EA133" i="1"/>
  <c r="EE133" i="1" s="1"/>
  <c r="EH181" i="1"/>
  <c r="EU141" i="1"/>
  <c r="EI178" i="1"/>
  <c r="EZ171" i="1"/>
  <c r="FW171" i="1" s="1"/>
  <c r="EZ161" i="1"/>
  <c r="FW161" i="1" s="1"/>
  <c r="EM336" i="1"/>
  <c r="EZ392" i="1"/>
  <c r="FW363" i="1"/>
  <c r="HS190" i="1"/>
  <c r="GE356" i="1"/>
  <c r="EA188" i="1"/>
  <c r="DH111" i="1"/>
  <c r="BS409" i="1"/>
  <c r="BW409" i="1" s="1"/>
  <c r="BG515" i="1"/>
  <c r="EG141" i="1"/>
  <c r="ET141" i="1"/>
  <c r="EE141" i="1"/>
  <c r="EE134" i="1"/>
  <c r="EN134" i="1"/>
  <c r="GE207" i="1"/>
  <c r="EI123" i="1"/>
  <c r="EU178" i="1"/>
  <c r="EP360" i="1"/>
  <c r="ES178" i="1"/>
  <c r="GE328" i="1"/>
  <c r="EP359" i="1"/>
  <c r="EW181" i="1"/>
  <c r="EU191" i="1"/>
  <c r="ED191" i="1"/>
  <c r="EH123" i="1"/>
  <c r="EO123" i="1"/>
  <c r="EW535" i="1"/>
  <c r="EK216" i="1"/>
  <c r="AL380" i="45"/>
  <c r="EE181" i="1"/>
  <c r="ET181" i="1"/>
  <c r="EN360" i="1"/>
  <c r="EG360" i="1"/>
  <c r="GA348" i="1"/>
  <c r="FW348" i="1"/>
  <c r="AL34" i="45"/>
  <c r="EZ173" i="1"/>
  <c r="FW173" i="1" s="1"/>
  <c r="EZ167" i="1"/>
  <c r="FW167" i="1" s="1"/>
  <c r="GA361" i="1"/>
  <c r="EA136" i="1"/>
  <c r="EC136" i="1" s="1"/>
  <c r="EA401" i="1"/>
  <c r="EC401" i="1" s="1"/>
  <c r="GN401" i="1" s="1"/>
  <c r="GE332" i="1"/>
  <c r="GE352" i="1"/>
  <c r="BS118" i="1"/>
  <c r="GE344" i="1"/>
  <c r="ED391" i="1"/>
  <c r="GO391" i="1" s="1"/>
  <c r="EN391" i="1"/>
  <c r="GY391" i="1" s="1"/>
  <c r="X525" i="1"/>
  <c r="EP141" i="1"/>
  <c r="EK141" i="1"/>
  <c r="EI141" i="1"/>
  <c r="ES141" i="1"/>
  <c r="EC141" i="1"/>
  <c r="ER388" i="1"/>
  <c r="HC388" i="1" s="1"/>
  <c r="EM388" i="1"/>
  <c r="GX388" i="1" s="1"/>
  <c r="ED388" i="1"/>
  <c r="GO388" i="1" s="1"/>
  <c r="EH525" i="1"/>
  <c r="GE329" i="1"/>
  <c r="FW341" i="1"/>
  <c r="EA114" i="1"/>
  <c r="EC114" i="1" s="1"/>
  <c r="EC137" i="1"/>
  <c r="EI349" i="1"/>
  <c r="CJ518" i="1"/>
  <c r="EZ90" i="1"/>
  <c r="FW90" i="1" s="1"/>
  <c r="EZ101" i="1"/>
  <c r="FW101" i="1" s="1"/>
  <c r="EZ99" i="1"/>
  <c r="FW99" i="1" s="1"/>
  <c r="GA425" i="1"/>
  <c r="GA196" i="1"/>
  <c r="AL149" i="45"/>
  <c r="EV123" i="1"/>
  <c r="W525" i="1"/>
  <c r="EW360" i="1"/>
  <c r="ET360" i="1"/>
  <c r="EC360" i="1"/>
  <c r="AL112" i="45"/>
  <c r="AN267" i="45"/>
  <c r="AP267" i="45" s="1"/>
  <c r="EA334" i="1"/>
  <c r="EC334" i="1" s="1"/>
  <c r="GE354" i="1"/>
  <c r="EA399" i="1"/>
  <c r="EC399" i="1" s="1"/>
  <c r="GN399" i="1" s="1"/>
  <c r="GA346" i="1"/>
  <c r="GE214" i="1"/>
  <c r="EV359" i="1"/>
  <c r="EM359" i="1"/>
  <c r="EH359" i="1"/>
  <c r="EU342" i="1"/>
  <c r="ED342" i="1"/>
  <c r="EG181" i="1"/>
  <c r="EO181" i="1"/>
  <c r="EQ181" i="1"/>
  <c r="EV181" i="1"/>
  <c r="EA110" i="1"/>
  <c r="EC110" i="1" s="1"/>
  <c r="EC391" i="1"/>
  <c r="EG391" i="1"/>
  <c r="GR391" i="1" s="1"/>
  <c r="EW391" i="1"/>
  <c r="HH391" i="1" s="1"/>
  <c r="EK391" i="1"/>
  <c r="GV391" i="1" s="1"/>
  <c r="EH353" i="1"/>
  <c r="J525" i="1"/>
  <c r="EL388" i="1"/>
  <c r="GW388" i="1" s="1"/>
  <c r="EU388" i="1"/>
  <c r="HF388" i="1" s="1"/>
  <c r="ED349" i="1"/>
  <c r="CJ525" i="1"/>
  <c r="BU525" i="1"/>
  <c r="AL373" i="45"/>
  <c r="AL368" i="45"/>
  <c r="GE196" i="1"/>
  <c r="AL128" i="45"/>
  <c r="GE365" i="1"/>
  <c r="EH216" i="1"/>
  <c r="EE216" i="1"/>
  <c r="CY525" i="1"/>
  <c r="EI525" i="1"/>
  <c r="EE130" i="1"/>
  <c r="EC130" i="1"/>
  <c r="AQ294" i="45"/>
  <c r="AP294" i="45"/>
  <c r="EH188" i="1"/>
  <c r="EC188" i="1"/>
  <c r="EA132" i="1"/>
  <c r="EC132" i="1" s="1"/>
  <c r="ES406" i="1"/>
  <c r="EC406" i="1"/>
  <c r="EA193" i="1"/>
  <c r="EC193" i="1" s="1"/>
  <c r="BM65" i="72"/>
  <c r="BL65" i="72"/>
  <c r="G65" i="72"/>
  <c r="P531" i="1"/>
  <c r="P537" i="1"/>
  <c r="P524" i="1"/>
  <c r="P520" i="1"/>
  <c r="P536" i="1"/>
  <c r="P539" i="1"/>
  <c r="P532" i="1"/>
  <c r="P535" i="1"/>
  <c r="P527" i="1"/>
  <c r="P528" i="1"/>
  <c r="P534" i="1"/>
  <c r="P522" i="1"/>
  <c r="P518" i="1"/>
  <c r="P515" i="1"/>
  <c r="P523" i="1"/>
  <c r="P538" i="1"/>
  <c r="P526" i="1"/>
  <c r="GE348" i="1"/>
  <c r="AN271" i="45"/>
  <c r="AQ271" i="45" s="1"/>
  <c r="EA393" i="1"/>
  <c r="EC393" i="1" s="1"/>
  <c r="BS371" i="1"/>
  <c r="BW352" i="1"/>
  <c r="EA129" i="1"/>
  <c r="EG129" i="1" s="1"/>
  <c r="O193" i="51"/>
  <c r="AQ267" i="45"/>
  <c r="BL267" i="45" s="1"/>
  <c r="BL38" i="72"/>
  <c r="BM38" i="72"/>
  <c r="G38" i="72"/>
  <c r="AJ344" i="45"/>
  <c r="N344" i="45"/>
  <c r="AJ33" i="45"/>
  <c r="N33" i="45"/>
  <c r="FW328" i="1"/>
  <c r="GA328" i="1"/>
  <c r="BL72" i="72"/>
  <c r="BM72" i="72"/>
  <c r="G72" i="72"/>
  <c r="AN301" i="45"/>
  <c r="AP301" i="45" s="1"/>
  <c r="GE362" i="1"/>
  <c r="FW362" i="1"/>
  <c r="GA362" i="1"/>
  <c r="P533" i="1"/>
  <c r="P517" i="1"/>
  <c r="BS192" i="1"/>
  <c r="N124" i="45"/>
  <c r="AJ124" i="45"/>
  <c r="F152" i="45"/>
  <c r="AB127" i="45" s="1"/>
  <c r="GT104" i="1" a="1"/>
  <c r="GT104" i="1" s="1"/>
  <c r="EZ170" i="1"/>
  <c r="FW170" i="1" s="1"/>
  <c r="EZ162" i="1"/>
  <c r="FW162" i="1" s="1"/>
  <c r="EZ176" i="1"/>
  <c r="FW176" i="1" s="1"/>
  <c r="EZ172" i="1"/>
  <c r="FW172" i="1" s="1"/>
  <c r="EZ174" i="1"/>
  <c r="FW174" i="1" s="1"/>
  <c r="EZ164" i="1"/>
  <c r="FW164" i="1" s="1"/>
  <c r="EZ160" i="1"/>
  <c r="FW160" i="1" s="1"/>
  <c r="EZ166" i="1"/>
  <c r="FW166" i="1" s="1"/>
  <c r="EH114" i="1"/>
  <c r="EW114" i="1"/>
  <c r="ES114" i="1"/>
  <c r="EI114" i="1"/>
  <c r="EE114" i="1"/>
  <c r="EJ334" i="1"/>
  <c r="EO334" i="1"/>
  <c r="BS185" i="1"/>
  <c r="BW185" i="1" s="1"/>
  <c r="N117" i="45"/>
  <c r="AJ117" i="45"/>
  <c r="AB117" i="45"/>
  <c r="P516" i="1"/>
  <c r="BM45" i="72"/>
  <c r="BL45" i="72"/>
  <c r="G45" i="72"/>
  <c r="AL274" i="45"/>
  <c r="AN274" i="45" s="1"/>
  <c r="AP274" i="45" s="1"/>
  <c r="GA354" i="1"/>
  <c r="FW354" i="1"/>
  <c r="ET336" i="1"/>
  <c r="ED336" i="1"/>
  <c r="O201" i="51"/>
  <c r="EL333" i="1"/>
  <c r="EC333" i="1"/>
  <c r="CA269" i="45"/>
  <c r="AN283" i="45"/>
  <c r="AP283" i="45" s="1"/>
  <c r="N127" i="45"/>
  <c r="AJ127" i="45"/>
  <c r="EA195" i="1"/>
  <c r="ET195" i="1" s="1"/>
  <c r="N52" i="45"/>
  <c r="AJ52" i="45"/>
  <c r="EA119" i="1"/>
  <c r="EI119" i="1" s="1"/>
  <c r="O231" i="51"/>
  <c r="HD107" i="1"/>
  <c r="GY107" i="1" s="1"/>
  <c r="GE366" i="1"/>
  <c r="FW366" i="1"/>
  <c r="GA366" i="1"/>
  <c r="AJ148" i="45"/>
  <c r="N148" i="45"/>
  <c r="BM75" i="72"/>
  <c r="BL75" i="72"/>
  <c r="G75" i="72"/>
  <c r="AV75" i="72" s="1"/>
  <c r="EU399" i="1"/>
  <c r="HF399" i="1" s="1"/>
  <c r="EM399" i="1"/>
  <c r="GX399" i="1" s="1"/>
  <c r="EV399" i="1"/>
  <c r="HG399" i="1" s="1"/>
  <c r="ET399" i="1"/>
  <c r="HE399" i="1" s="1"/>
  <c r="ES399" i="1"/>
  <c r="HD399" i="1" s="1"/>
  <c r="ER399" i="1"/>
  <c r="HC399" i="1" s="1"/>
  <c r="EI399" i="1"/>
  <c r="GT399" i="1" s="1"/>
  <c r="EL399" i="1"/>
  <c r="GW399" i="1" s="1"/>
  <c r="EH399" i="1"/>
  <c r="GS399" i="1" s="1"/>
  <c r="EA189" i="1"/>
  <c r="EC189" i="1" s="1"/>
  <c r="F121" i="45"/>
  <c r="L121" i="45"/>
  <c r="L354" i="45"/>
  <c r="F354" i="45"/>
  <c r="AI354" i="45" s="1"/>
  <c r="AL354" i="45" s="1"/>
  <c r="N277" i="45"/>
  <c r="D48" i="72"/>
  <c r="AB277" i="45"/>
  <c r="AJ277" i="45"/>
  <c r="AM277" i="45" s="1"/>
  <c r="O203" i="51"/>
  <c r="BS204" i="1"/>
  <c r="BW204" i="1" s="1"/>
  <c r="AJ134" i="45"/>
  <c r="N134" i="45"/>
  <c r="N141" i="45"/>
  <c r="AJ141" i="45"/>
  <c r="BL68" i="72"/>
  <c r="BM68" i="72"/>
  <c r="G68" i="72"/>
  <c r="AV68" i="72" s="1"/>
  <c r="AJ63" i="45"/>
  <c r="N63" i="45"/>
  <c r="EA200" i="1"/>
  <c r="GE343" i="1"/>
  <c r="GA343" i="1"/>
  <c r="FW343" i="1"/>
  <c r="EA206" i="1"/>
  <c r="EF206" i="1" s="1"/>
  <c r="N109" i="45"/>
  <c r="AJ109" i="45"/>
  <c r="AM109" i="45" s="1"/>
  <c r="EF197" i="1"/>
  <c r="ED197" i="1"/>
  <c r="ET197" i="1"/>
  <c r="EQ197" i="1"/>
  <c r="EI197" i="1"/>
  <c r="AL129" i="45"/>
  <c r="AJ129" i="45"/>
  <c r="T30" i="77" s="1"/>
  <c r="N129" i="45"/>
  <c r="AB129" i="45"/>
  <c r="BS214" i="1"/>
  <c r="BW214" i="1" s="1"/>
  <c r="EZ118" i="1"/>
  <c r="I444" i="1"/>
  <c r="I514" i="1" s="1"/>
  <c r="AX146" i="1"/>
  <c r="EH136" i="1"/>
  <c r="ER136" i="1"/>
  <c r="EI136" i="1"/>
  <c r="EO136" i="1"/>
  <c r="EP136" i="1"/>
  <c r="EA186" i="1"/>
  <c r="EC186" i="1" s="1"/>
  <c r="DF411" i="1"/>
  <c r="EA411" i="1" s="1"/>
  <c r="EC411" i="1" s="1"/>
  <c r="DF412" i="1"/>
  <c r="L133" i="45"/>
  <c r="F133" i="45"/>
  <c r="HD91" i="1"/>
  <c r="GY91" i="1" s="1"/>
  <c r="O215" i="51"/>
  <c r="N376" i="45"/>
  <c r="AJ376" i="45"/>
  <c r="BS215" i="1"/>
  <c r="BW215" i="1" s="1"/>
  <c r="ED215" i="1"/>
  <c r="EI215" i="1"/>
  <c r="EU215" i="1"/>
  <c r="EO215" i="1"/>
  <c r="ES215" i="1"/>
  <c r="EV119" i="1"/>
  <c r="EU119" i="1"/>
  <c r="AJ140" i="45"/>
  <c r="N140" i="45"/>
  <c r="EF426" i="1"/>
  <c r="EW426" i="1"/>
  <c r="EE426" i="1"/>
  <c r="EQ426" i="1"/>
  <c r="EV426" i="1"/>
  <c r="EL104" i="1"/>
  <c r="EI104" i="1"/>
  <c r="ET104" i="1"/>
  <c r="ER104" i="1"/>
  <c r="EU104" i="1"/>
  <c r="N32" i="45"/>
  <c r="AJ32" i="45"/>
  <c r="BS190" i="1"/>
  <c r="BW190" i="1" s="1"/>
  <c r="DF190" i="1"/>
  <c r="EV330" i="1"/>
  <c r="ED330" i="1"/>
  <c r="EM181" i="1"/>
  <c r="EN181" i="1"/>
  <c r="EP181" i="1"/>
  <c r="EF133" i="1"/>
  <c r="EQ133" i="1"/>
  <c r="EW133" i="1"/>
  <c r="ET133" i="1"/>
  <c r="EV133" i="1"/>
  <c r="N61" i="45"/>
  <c r="AJ61" i="45"/>
  <c r="AL372" i="45"/>
  <c r="EG401" i="1"/>
  <c r="GR401" i="1" s="1"/>
  <c r="EQ401" i="1"/>
  <c r="HB401" i="1" s="1"/>
  <c r="EU401" i="1"/>
  <c r="HF401" i="1" s="1"/>
  <c r="EV401" i="1"/>
  <c r="HG401" i="1" s="1"/>
  <c r="EN401" i="1"/>
  <c r="GY401" i="1" s="1"/>
  <c r="EA404" i="1"/>
  <c r="EH404" i="1" s="1"/>
  <c r="EF416" i="1"/>
  <c r="EM416" i="1"/>
  <c r="EJ416" i="1"/>
  <c r="EV416" i="1"/>
  <c r="EL416" i="1"/>
  <c r="HD89" i="1"/>
  <c r="GY89" i="1" s="1"/>
  <c r="O213" i="51"/>
  <c r="AL53" i="45"/>
  <c r="AJ131" i="45"/>
  <c r="N131" i="45"/>
  <c r="HS193" i="1"/>
  <c r="IN157" i="1" s="1"/>
  <c r="II157" i="1" s="1"/>
  <c r="HS156" i="1"/>
  <c r="AL135" i="45"/>
  <c r="EA179" i="1"/>
  <c r="EH179" i="1" s="1"/>
  <c r="HS196" i="1"/>
  <c r="IN160" i="1" s="1"/>
  <c r="II160" i="1" s="1"/>
  <c r="AM284" i="45"/>
  <c r="AN284" i="45" s="1"/>
  <c r="N361" i="45"/>
  <c r="AJ361" i="45"/>
  <c r="BS146" i="1"/>
  <c r="BW118" i="1"/>
  <c r="HD88" i="1"/>
  <c r="GY88" i="1" s="1"/>
  <c r="O212" i="51"/>
  <c r="DR149" i="1"/>
  <c r="EL188" i="1"/>
  <c r="EN188" i="1"/>
  <c r="EK188" i="1"/>
  <c r="EV188" i="1"/>
  <c r="EH398" i="1"/>
  <c r="GS398" i="1" s="1"/>
  <c r="ES398" i="1"/>
  <c r="HD398" i="1" s="1"/>
  <c r="EL398" i="1"/>
  <c r="GW398" i="1" s="1"/>
  <c r="EJ398" i="1"/>
  <c r="GU398" i="1" s="1"/>
  <c r="EE398" i="1"/>
  <c r="GP398" i="1" s="1"/>
  <c r="ET398" i="1"/>
  <c r="HE398" i="1" s="1"/>
  <c r="ES334" i="1"/>
  <c r="EI334" i="1"/>
  <c r="EG334" i="1"/>
  <c r="S516" i="1"/>
  <c r="BS112" i="1"/>
  <c r="BW112" i="1" s="1"/>
  <c r="EM335" i="1"/>
  <c r="EC335" i="1"/>
  <c r="CA279" i="45"/>
  <c r="BM64" i="72"/>
  <c r="BL64" i="72"/>
  <c r="G64" i="72"/>
  <c r="AL137" i="45"/>
  <c r="EQ336" i="1"/>
  <c r="EK336" i="1"/>
  <c r="AJ41" i="45"/>
  <c r="N41" i="45"/>
  <c r="EF336" i="1"/>
  <c r="EA113" i="1"/>
  <c r="EZ111" i="1"/>
  <c r="F116" i="45"/>
  <c r="L116" i="45"/>
  <c r="AI116" i="45"/>
  <c r="L38" i="45"/>
  <c r="F38" i="45"/>
  <c r="AI38" i="45" s="1"/>
  <c r="EU110" i="1"/>
  <c r="EM110" i="1"/>
  <c r="EE110" i="1"/>
  <c r="EV110" i="1"/>
  <c r="EQ110" i="1"/>
  <c r="EO110" i="1"/>
  <c r="EN110" i="1"/>
  <c r="EW110" i="1"/>
  <c r="EP110" i="1"/>
  <c r="EF110" i="1"/>
  <c r="EH110" i="1"/>
  <c r="EU333" i="1"/>
  <c r="EP333" i="1"/>
  <c r="ES333" i="1"/>
  <c r="ET333" i="1"/>
  <c r="AJ71" i="45"/>
  <c r="N71" i="45"/>
  <c r="HS216" i="1"/>
  <c r="IN180" i="1" s="1"/>
  <c r="II180" i="1" s="1"/>
  <c r="DK400" i="1"/>
  <c r="DX400" i="1"/>
  <c r="DW400" i="1"/>
  <c r="DL400" i="1"/>
  <c r="DV400" i="1"/>
  <c r="GN391" i="1"/>
  <c r="EH130" i="1"/>
  <c r="EP130" i="1"/>
  <c r="EO130" i="1"/>
  <c r="EQ130" i="1"/>
  <c r="ER130" i="1"/>
  <c r="ES130" i="1"/>
  <c r="EL130" i="1"/>
  <c r="EH414" i="1"/>
  <c r="ET414" i="1"/>
  <c r="EI414" i="1"/>
  <c r="ER414" i="1"/>
  <c r="EL414" i="1"/>
  <c r="BS202" i="1"/>
  <c r="BW202" i="1" s="1"/>
  <c r="HS200" i="1"/>
  <c r="IN164" i="1" s="1"/>
  <c r="II164" i="1" s="1"/>
  <c r="N54" i="45"/>
  <c r="AJ54" i="45"/>
  <c r="BL50" i="72"/>
  <c r="BM50" i="72"/>
  <c r="G50" i="72"/>
  <c r="AJ45" i="45"/>
  <c r="N45" i="45"/>
  <c r="EC191" i="1"/>
  <c r="BM53" i="72"/>
  <c r="BL53" i="72"/>
  <c r="G53" i="72"/>
  <c r="AV53" i="72" s="1"/>
  <c r="EA194" i="1"/>
  <c r="EW194" i="1" s="1"/>
  <c r="BS103" i="1"/>
  <c r="BW103" i="1" s="1"/>
  <c r="GA332" i="1"/>
  <c r="EF212" i="1"/>
  <c r="ES212" i="1"/>
  <c r="EW212" i="1"/>
  <c r="EM212" i="1"/>
  <c r="EL212" i="1"/>
  <c r="AI377" i="45"/>
  <c r="N377" i="45"/>
  <c r="AJ377" i="45"/>
  <c r="AM377" i="45" s="1"/>
  <c r="N66" i="45"/>
  <c r="AJ66" i="45"/>
  <c r="EL406" i="1"/>
  <c r="EU406" i="1"/>
  <c r="EI406" i="1"/>
  <c r="EV406" i="1"/>
  <c r="EH140" i="1"/>
  <c r="EJ140" i="1"/>
  <c r="EL140" i="1"/>
  <c r="EQ140" i="1"/>
  <c r="EM140" i="1"/>
  <c r="FX308" i="1"/>
  <c r="EA118" i="1"/>
  <c r="EC118" i="1" s="1"/>
  <c r="EQ359" i="1"/>
  <c r="EE359" i="1"/>
  <c r="EG210" i="1"/>
  <c r="EW210" i="1"/>
  <c r="EL210" i="1"/>
  <c r="EQ210" i="1"/>
  <c r="EE210" i="1"/>
  <c r="EF359" i="1"/>
  <c r="AM298" i="45"/>
  <c r="BS420" i="1"/>
  <c r="BW420" i="1" s="1"/>
  <c r="EW524" i="1"/>
  <c r="EW532" i="1"/>
  <c r="EQ342" i="1"/>
  <c r="EL342" i="1"/>
  <c r="EV342" i="1"/>
  <c r="BL52" i="72"/>
  <c r="BM52" i="72"/>
  <c r="G52" i="72"/>
  <c r="AV52" i="72" s="1"/>
  <c r="AL125" i="45"/>
  <c r="BS108" i="1"/>
  <c r="BW108" i="1" s="1"/>
  <c r="N347" i="45"/>
  <c r="AJ347" i="45"/>
  <c r="EL331" i="1"/>
  <c r="EV331" i="1"/>
  <c r="ES331" i="1"/>
  <c r="ET331" i="1"/>
  <c r="EO331" i="1"/>
  <c r="EG331" i="1"/>
  <c r="ED331" i="1"/>
  <c r="EK331" i="1"/>
  <c r="ER331" i="1"/>
  <c r="EN331" i="1"/>
  <c r="EM331" i="1"/>
  <c r="EF331" i="1"/>
  <c r="EJ331" i="1"/>
  <c r="EQ331" i="1"/>
  <c r="EI331" i="1"/>
  <c r="EH331" i="1"/>
  <c r="EW331" i="1"/>
  <c r="EU331" i="1"/>
  <c r="EE331" i="1"/>
  <c r="EP331" i="1"/>
  <c r="BS134" i="1"/>
  <c r="BW134" i="1" s="1"/>
  <c r="ID305" i="1" a="1"/>
  <c r="CC529" i="1"/>
  <c r="EL327" i="1"/>
  <c r="EQ327" i="1"/>
  <c r="EF327" i="1"/>
  <c r="BS388" i="1"/>
  <c r="BW388" i="1" s="1"/>
  <c r="BS116" i="1"/>
  <c r="BW116" i="1" s="1"/>
  <c r="DZ116" i="1"/>
  <c r="DH116" i="1"/>
  <c r="DQ116" i="1"/>
  <c r="DV116" i="1"/>
  <c r="AL278" i="45"/>
  <c r="AJ122" i="45"/>
  <c r="N122" i="45"/>
  <c r="EK330" i="1"/>
  <c r="BL40" i="72"/>
  <c r="BM40" i="72"/>
  <c r="G40" i="72"/>
  <c r="AP269" i="45"/>
  <c r="BL269" i="45" s="1"/>
  <c r="EH330" i="1"/>
  <c r="EW537" i="1"/>
  <c r="HS207" i="1"/>
  <c r="IN171" i="1" s="1"/>
  <c r="II171" i="1" s="1"/>
  <c r="GA207" i="1"/>
  <c r="EA135" i="1"/>
  <c r="EC135" i="1" s="1"/>
  <c r="ES415" i="1"/>
  <c r="EC415" i="1"/>
  <c r="EA107" i="1"/>
  <c r="EC107" i="1" s="1"/>
  <c r="EA409" i="1"/>
  <c r="EC409" i="1" s="1"/>
  <c r="EG206" i="1"/>
  <c r="EU206" i="1"/>
  <c r="EE206" i="1"/>
  <c r="EQ206" i="1"/>
  <c r="EP206" i="1"/>
  <c r="AI60" i="45"/>
  <c r="AL60" i="45" s="1"/>
  <c r="N60" i="45"/>
  <c r="AJ60" i="45"/>
  <c r="EA109" i="1"/>
  <c r="EC109" i="1" s="1"/>
  <c r="ES183" i="1"/>
  <c r="EC183" i="1"/>
  <c r="EG393" i="1"/>
  <c r="GR393" i="1" s="1"/>
  <c r="EQ393" i="1"/>
  <c r="HB393" i="1" s="1"/>
  <c r="EK393" i="1"/>
  <c r="GV393" i="1" s="1"/>
  <c r="EJ393" i="1"/>
  <c r="GU393" i="1" s="1"/>
  <c r="EO393" i="1"/>
  <c r="GZ393" i="1" s="1"/>
  <c r="BS180" i="1"/>
  <c r="BW180" i="1" s="1"/>
  <c r="HS180" i="1"/>
  <c r="O242" i="51"/>
  <c r="BM39" i="72"/>
  <c r="BP39" i="72" s="1"/>
  <c r="BL39" i="72"/>
  <c r="BO39" i="72" s="1"/>
  <c r="G39" i="72"/>
  <c r="AV39" i="72" s="1"/>
  <c r="AM268" i="45"/>
  <c r="N345" i="45"/>
  <c r="AJ345" i="45"/>
  <c r="AM345" i="45" s="1"/>
  <c r="EQ129" i="1"/>
  <c r="EM129" i="1"/>
  <c r="ET129" i="1"/>
  <c r="EN129" i="1"/>
  <c r="BS105" i="1"/>
  <c r="BW105" i="1" s="1"/>
  <c r="BS122" i="1"/>
  <c r="BW122" i="1" s="1"/>
  <c r="HD177" i="1"/>
  <c r="GY177" i="1" s="1"/>
  <c r="HS213" i="1"/>
  <c r="IN177" i="1" s="1"/>
  <c r="II177" i="1" s="1"/>
  <c r="O275" i="51"/>
  <c r="N67" i="45"/>
  <c r="AJ67" i="45"/>
  <c r="BJ530" i="1"/>
  <c r="EH517" i="1"/>
  <c r="HS162" i="1"/>
  <c r="HS158" i="1"/>
  <c r="HS173" i="1"/>
  <c r="HS160" i="1"/>
  <c r="HS161" i="1"/>
  <c r="HS167" i="1"/>
  <c r="HS157" i="1"/>
  <c r="HS170" i="1"/>
  <c r="HS168" i="1"/>
  <c r="HS174" i="1"/>
  <c r="HS192" i="1"/>
  <c r="BM51" i="72"/>
  <c r="BP51" i="72" s="1"/>
  <c r="BL51" i="72"/>
  <c r="BO51" i="72" s="1"/>
  <c r="G51" i="72"/>
  <c r="AM280" i="45"/>
  <c r="AJ46" i="45"/>
  <c r="AM46" i="45" s="1"/>
  <c r="F74" i="45"/>
  <c r="AB383" i="45" s="1"/>
  <c r="V47" i="51" s="1"/>
  <c r="N46" i="45"/>
  <c r="AB46" i="45"/>
  <c r="AJ357" i="45"/>
  <c r="N357" i="45"/>
  <c r="F385" i="45"/>
  <c r="AB357" i="45"/>
  <c r="V21" i="51" s="1"/>
  <c r="J514" i="1"/>
  <c r="EF114" i="1"/>
  <c r="O202" i="51"/>
  <c r="EU114" i="1"/>
  <c r="EQ114" i="1"/>
  <c r="EO114" i="1"/>
  <c r="EL114" i="1"/>
  <c r="S534" i="1"/>
  <c r="ED334" i="1"/>
  <c r="EW334" i="1"/>
  <c r="EH334" i="1"/>
  <c r="N350" i="45"/>
  <c r="AJ350" i="45"/>
  <c r="AB350" i="45"/>
  <c r="V14" i="51" s="1"/>
  <c r="DK395" i="1"/>
  <c r="DU395" i="1"/>
  <c r="DM395" i="1"/>
  <c r="DR395" i="1"/>
  <c r="DG395" i="1"/>
  <c r="X535" i="1"/>
  <c r="ER335" i="1"/>
  <c r="BS186" i="1"/>
  <c r="BW186" i="1" s="1"/>
  <c r="AL40" i="45"/>
  <c r="EE336" i="1"/>
  <c r="EO336" i="1"/>
  <c r="BS113" i="1"/>
  <c r="BW113" i="1" s="1"/>
  <c r="ED113" i="1"/>
  <c r="EN113" i="1"/>
  <c r="EU113" i="1"/>
  <c r="EM113" i="1"/>
  <c r="EH336" i="1"/>
  <c r="EG195" i="1"/>
  <c r="EI195" i="1"/>
  <c r="EP195" i="1"/>
  <c r="EO195" i="1"/>
  <c r="EW195" i="1"/>
  <c r="AJ49" i="45"/>
  <c r="N49" i="45"/>
  <c r="BS198" i="1"/>
  <c r="BW198" i="1" s="1"/>
  <c r="BM57" i="72"/>
  <c r="BL57" i="72"/>
  <c r="G57" i="72"/>
  <c r="I469" i="1"/>
  <c r="I539" i="1" s="1"/>
  <c r="EZ143" i="1"/>
  <c r="GT82" i="1" a="1"/>
  <c r="BG516" i="1"/>
  <c r="AL304" i="45"/>
  <c r="AN304" i="45" s="1"/>
  <c r="AP304" i="45" s="1"/>
  <c r="X522" i="1"/>
  <c r="EW518" i="1"/>
  <c r="EO189" i="1"/>
  <c r="EM189" i="1"/>
  <c r="ES189" i="1"/>
  <c r="EI189" i="1"/>
  <c r="EJ189" i="1"/>
  <c r="ET189" i="1"/>
  <c r="EQ189" i="1"/>
  <c r="EP189" i="1"/>
  <c r="O251" i="51"/>
  <c r="HS189" i="1"/>
  <c r="BS189" i="1"/>
  <c r="BW189" i="1" s="1"/>
  <c r="EH189" i="1"/>
  <c r="HS204" i="1"/>
  <c r="IN168" i="1" s="1"/>
  <c r="II168" i="1" s="1"/>
  <c r="BL63" i="72"/>
  <c r="BM63" i="72"/>
  <c r="G63" i="72"/>
  <c r="N369" i="45"/>
  <c r="AJ369" i="45"/>
  <c r="AL58" i="45"/>
  <c r="EF353" i="1"/>
  <c r="EW519" i="1"/>
  <c r="EZ417" i="1"/>
  <c r="BS128" i="1"/>
  <c r="BW128" i="1" s="1"/>
  <c r="HD92" i="1"/>
  <c r="GY92" i="1" s="1"/>
  <c r="O216" i="51"/>
  <c r="DS128" i="1"/>
  <c r="DV128" i="1"/>
  <c r="DM128" i="1"/>
  <c r="DG128" i="1"/>
  <c r="AJ56" i="45"/>
  <c r="N56" i="45"/>
  <c r="BS209" i="1"/>
  <c r="BW209" i="1" s="1"/>
  <c r="HS209" i="1"/>
  <c r="IN173" i="1" s="1"/>
  <c r="II173" i="1" s="1"/>
  <c r="AJ374" i="45"/>
  <c r="N374" i="45"/>
  <c r="BS419" i="1"/>
  <c r="BW419" i="1" s="1"/>
  <c r="HD90" i="1"/>
  <c r="GY90" i="1" s="1"/>
  <c r="O214" i="51"/>
  <c r="EA126" i="1"/>
  <c r="EH126" i="1" s="1"/>
  <c r="BG514" i="1"/>
  <c r="BG537" i="1"/>
  <c r="EA117" i="1"/>
  <c r="EC117" i="1" s="1"/>
  <c r="O205" i="51"/>
  <c r="EK117" i="1"/>
  <c r="BS120" i="1"/>
  <c r="BW120" i="1" s="1"/>
  <c r="J516" i="1"/>
  <c r="AB265" i="45"/>
  <c r="AJ342" i="45"/>
  <c r="AM342" i="45" s="1"/>
  <c r="N342" i="45"/>
  <c r="BS387" i="1"/>
  <c r="BW387" i="1" s="1"/>
  <c r="EG197" i="1"/>
  <c r="EP197" i="1"/>
  <c r="EE197" i="1"/>
  <c r="ES197" i="1"/>
  <c r="EJ197" i="1"/>
  <c r="BM56" i="72"/>
  <c r="BL56" i="72"/>
  <c r="G56" i="72"/>
  <c r="AV56" i="72" s="1"/>
  <c r="EZ123" i="1"/>
  <c r="I449" i="1"/>
  <c r="I519" i="1" s="1"/>
  <c r="BJ533" i="1"/>
  <c r="FW329" i="1"/>
  <c r="GA329" i="1"/>
  <c r="P521" i="1"/>
  <c r="BJ521" i="1"/>
  <c r="BS413" i="1"/>
  <c r="BW413" i="1" s="1"/>
  <c r="BW430" i="1" s="1"/>
  <c r="P519" i="1"/>
  <c r="X534" i="1"/>
  <c r="I448" i="1"/>
  <c r="I518" i="1" s="1"/>
  <c r="EZ122" i="1"/>
  <c r="EZ125" i="1"/>
  <c r="I451" i="1"/>
  <c r="I521" i="1" s="1"/>
  <c r="EZ102" i="1"/>
  <c r="FW102" i="1" s="1"/>
  <c r="I454" i="1"/>
  <c r="I524" i="1" s="1"/>
  <c r="EZ128" i="1"/>
  <c r="EZ114" i="1"/>
  <c r="BG518" i="1"/>
  <c r="BG535" i="1"/>
  <c r="BG536" i="1"/>
  <c r="ER359" i="1"/>
  <c r="ET359" i="1"/>
  <c r="HD100" i="1"/>
  <c r="GY100" i="1" s="1"/>
  <c r="O224" i="51"/>
  <c r="EK136" i="1"/>
  <c r="EU136" i="1"/>
  <c r="EN136" i="1"/>
  <c r="EV136" i="1"/>
  <c r="ED136" i="1"/>
  <c r="J532" i="1"/>
  <c r="BS396" i="1"/>
  <c r="BW396" i="1" s="1"/>
  <c r="EO396" i="1"/>
  <c r="GZ396" i="1" s="1"/>
  <c r="EK396" i="1"/>
  <c r="GV396" i="1" s="1"/>
  <c r="ET396" i="1"/>
  <c r="HE396" i="1" s="1"/>
  <c r="ER396" i="1"/>
  <c r="HC396" i="1" s="1"/>
  <c r="BJ529" i="1"/>
  <c r="EA131" i="1"/>
  <c r="EP131" i="1" s="1"/>
  <c r="BU527" i="1"/>
  <c r="EI397" i="1"/>
  <c r="GT397" i="1" s="1"/>
  <c r="EW397" i="1"/>
  <c r="HH397" i="1" s="1"/>
  <c r="EO397" i="1"/>
  <c r="GZ397" i="1" s="1"/>
  <c r="ED397" i="1"/>
  <c r="GO397" i="1" s="1"/>
  <c r="EU397" i="1"/>
  <c r="HF397" i="1" s="1"/>
  <c r="ES411" i="1"/>
  <c r="EV411" i="1"/>
  <c r="EE411" i="1"/>
  <c r="EK411" i="1"/>
  <c r="EN411" i="1"/>
  <c r="EQ411" i="1"/>
  <c r="EU411" i="1"/>
  <c r="ER411" i="1"/>
  <c r="EO411" i="1"/>
  <c r="EH411" i="1"/>
  <c r="EF411" i="1"/>
  <c r="EA351" i="1"/>
  <c r="EL351" i="1" s="1"/>
  <c r="EG350" i="1"/>
  <c r="EV201" i="1"/>
  <c r="EE201" i="1"/>
  <c r="ES201" i="1"/>
  <c r="EM201" i="1"/>
  <c r="EN201" i="1"/>
  <c r="EI201" i="1"/>
  <c r="ER201" i="1"/>
  <c r="ED201" i="1"/>
  <c r="EO201" i="1"/>
  <c r="BS201" i="1"/>
  <c r="BW201" i="1" s="1"/>
  <c r="EH201" i="1"/>
  <c r="EJ350" i="1"/>
  <c r="EL350" i="1"/>
  <c r="EQ350" i="1"/>
  <c r="EV350" i="1"/>
  <c r="EK350" i="1"/>
  <c r="HS211" i="1"/>
  <c r="IN175" i="1" s="1"/>
  <c r="II175" i="1" s="1"/>
  <c r="AJ143" i="45"/>
  <c r="N143" i="45"/>
  <c r="AB299" i="45"/>
  <c r="BM70" i="72"/>
  <c r="BL70" i="72"/>
  <c r="G70" i="72"/>
  <c r="AI143" i="45"/>
  <c r="AL143" i="45" s="1"/>
  <c r="EH215" i="1"/>
  <c r="EL215" i="1"/>
  <c r="EW215" i="1"/>
  <c r="EJ215" i="1"/>
  <c r="ET215" i="1"/>
  <c r="AJ147" i="45"/>
  <c r="N147" i="45"/>
  <c r="AM303" i="45"/>
  <c r="AB303" i="45"/>
  <c r="J520" i="1"/>
  <c r="EM342" i="1"/>
  <c r="EK342" i="1"/>
  <c r="EG119" i="1"/>
  <c r="EK119" i="1"/>
  <c r="ES119" i="1"/>
  <c r="EQ119" i="1"/>
  <c r="EO119" i="1"/>
  <c r="ER119" i="1"/>
  <c r="EG342" i="1"/>
  <c r="HS182" i="1"/>
  <c r="HS208" i="1"/>
  <c r="IN172" i="1" s="1"/>
  <c r="II172" i="1" s="1"/>
  <c r="BL67" i="72"/>
  <c r="BM67" i="72"/>
  <c r="G67" i="72"/>
  <c r="AV67" i="72" s="1"/>
  <c r="AQ296" i="45"/>
  <c r="BS427" i="1"/>
  <c r="BW427" i="1" s="1"/>
  <c r="EA427" i="1"/>
  <c r="EV427" i="1" s="1"/>
  <c r="J539" i="1"/>
  <c r="EG426" i="1"/>
  <c r="EL426" i="1"/>
  <c r="EU426" i="1"/>
  <c r="EN426" i="1"/>
  <c r="EJ426" i="1"/>
  <c r="ES327" i="1"/>
  <c r="EM327" i="1"/>
  <c r="EF104" i="1"/>
  <c r="O192" i="51"/>
  <c r="EK104" i="1"/>
  <c r="EN104" i="1"/>
  <c r="EW104" i="1"/>
  <c r="ES104" i="1"/>
  <c r="AB266" i="45"/>
  <c r="N110" i="45"/>
  <c r="AJ110" i="45"/>
  <c r="AM110" i="45" s="1"/>
  <c r="AB110" i="45"/>
  <c r="N343" i="45"/>
  <c r="AJ343" i="45"/>
  <c r="CJ526" i="1"/>
  <c r="DJ190" i="1"/>
  <c r="DX190" i="1"/>
  <c r="DM190" i="1"/>
  <c r="DO190" i="1"/>
  <c r="DY190" i="1"/>
  <c r="EQ330" i="1"/>
  <c r="EE330" i="1"/>
  <c r="BS181" i="1"/>
  <c r="BW181" i="1" s="1"/>
  <c r="HS181" i="1"/>
  <c r="EL181" i="1"/>
  <c r="ER181" i="1"/>
  <c r="EJ181" i="1"/>
  <c r="EU181" i="1"/>
  <c r="EF330" i="1"/>
  <c r="HD97" i="1"/>
  <c r="GY97" i="1" s="1"/>
  <c r="O221" i="51"/>
  <c r="EK133" i="1"/>
  <c r="EI133" i="1"/>
  <c r="EL133" i="1"/>
  <c r="ER133" i="1"/>
  <c r="CB525" i="1"/>
  <c r="CC518" i="1"/>
  <c r="BU532" i="1"/>
  <c r="EH401" i="1"/>
  <c r="GS401" i="1" s="1"/>
  <c r="EK401" i="1"/>
  <c r="GV401" i="1" s="1"/>
  <c r="EJ401" i="1"/>
  <c r="GU401" i="1" s="1"/>
  <c r="ER401" i="1"/>
  <c r="HC401" i="1" s="1"/>
  <c r="EW401" i="1"/>
  <c r="HH401" i="1" s="1"/>
  <c r="BS404" i="1"/>
  <c r="BW404" i="1" s="1"/>
  <c r="ES404" i="1"/>
  <c r="EW404" i="1"/>
  <c r="EI404" i="1"/>
  <c r="EU404" i="1"/>
  <c r="BS132" i="1"/>
  <c r="BW132" i="1" s="1"/>
  <c r="BS416" i="1"/>
  <c r="BW416" i="1" s="1"/>
  <c r="EN416" i="1"/>
  <c r="ET416" i="1"/>
  <c r="ER416" i="1"/>
  <c r="EW416" i="1"/>
  <c r="BL58" i="72"/>
  <c r="BM58" i="72"/>
  <c r="BP58" i="72" s="1"/>
  <c r="G58" i="72"/>
  <c r="AL364" i="45"/>
  <c r="AJ364" i="45"/>
  <c r="N364" i="45"/>
  <c r="EH183" i="1"/>
  <c r="EQ183" i="1"/>
  <c r="ER183" i="1"/>
  <c r="EI183" i="1"/>
  <c r="ED183" i="1"/>
  <c r="EZ393" i="1"/>
  <c r="CJ519" i="1"/>
  <c r="EH519" i="1"/>
  <c r="BS106" i="1"/>
  <c r="BW106" i="1" s="1"/>
  <c r="O194" i="51"/>
  <c r="EW106" i="1"/>
  <c r="EU106" i="1"/>
  <c r="EI106" i="1"/>
  <c r="EJ106" i="1"/>
  <c r="EZ180" i="1"/>
  <c r="X514" i="1"/>
  <c r="FW352" i="1"/>
  <c r="GA352" i="1"/>
  <c r="I525" i="1"/>
  <c r="HS179" i="1"/>
  <c r="EL179" i="1"/>
  <c r="ET179" i="1"/>
  <c r="EU179" i="1"/>
  <c r="EE179" i="1"/>
  <c r="EQ179" i="1"/>
  <c r="BS196" i="1"/>
  <c r="BW196" i="1" s="1"/>
  <c r="N50" i="45"/>
  <c r="AJ50" i="45"/>
  <c r="AM50" i="45" s="1"/>
  <c r="AB50" i="45"/>
  <c r="FW196" i="1"/>
  <c r="EH139" i="1"/>
  <c r="EO139" i="1"/>
  <c r="ED139" i="1"/>
  <c r="ER139" i="1"/>
  <c r="EA423" i="1"/>
  <c r="EC423" i="1" s="1"/>
  <c r="GA214" i="1"/>
  <c r="BU516" i="1"/>
  <c r="EQ118" i="1"/>
  <c r="EM118" i="1"/>
  <c r="ED118" i="1"/>
  <c r="EA192" i="1"/>
  <c r="EC192" i="1" s="1"/>
  <c r="EF188" i="1"/>
  <c r="ES188" i="1"/>
  <c r="ED188" i="1"/>
  <c r="EE188" i="1"/>
  <c r="EW188" i="1"/>
  <c r="AB276" i="45"/>
  <c r="BM47" i="72"/>
  <c r="BL47" i="72"/>
  <c r="G47" i="72"/>
  <c r="EG398" i="1"/>
  <c r="GR398" i="1" s="1"/>
  <c r="EQ398" i="1"/>
  <c r="HB398" i="1" s="1"/>
  <c r="ED398" i="1"/>
  <c r="GO398" i="1" s="1"/>
  <c r="EU398" i="1"/>
  <c r="HF398" i="1" s="1"/>
  <c r="EO398" i="1"/>
  <c r="GZ398" i="1" s="1"/>
  <c r="CC536" i="1"/>
  <c r="EQ334" i="1"/>
  <c r="EE334" i="1"/>
  <c r="EV334" i="1"/>
  <c r="DI111" i="1"/>
  <c r="DT111" i="1"/>
  <c r="DV111" i="1"/>
  <c r="DO111" i="1"/>
  <c r="DY111" i="1"/>
  <c r="EU335" i="1"/>
  <c r="EL335" i="1"/>
  <c r="EV335" i="1"/>
  <c r="EG335" i="1"/>
  <c r="EF205" i="1"/>
  <c r="ES205" i="1"/>
  <c r="EJ205" i="1"/>
  <c r="EL205" i="1"/>
  <c r="EV205" i="1"/>
  <c r="EE205" i="1"/>
  <c r="AJ370" i="45"/>
  <c r="AM370" i="45" s="1"/>
  <c r="N370" i="45"/>
  <c r="P514" i="1"/>
  <c r="ES336" i="1"/>
  <c r="EJ336" i="1"/>
  <c r="FW187" i="1"/>
  <c r="AB275" i="45"/>
  <c r="BM46" i="72"/>
  <c r="BP46" i="72" s="1"/>
  <c r="BL46" i="72"/>
  <c r="BO46" i="72" s="1"/>
  <c r="G46" i="72"/>
  <c r="AV46" i="72" s="1"/>
  <c r="AL352" i="45"/>
  <c r="EA394" i="1"/>
  <c r="EU394" i="1" s="1"/>
  <c r="HF394" i="1" s="1"/>
  <c r="EF333" i="1"/>
  <c r="EJ333" i="1"/>
  <c r="EO333" i="1"/>
  <c r="EQ333" i="1"/>
  <c r="EI333" i="1"/>
  <c r="J533" i="1"/>
  <c r="EF121" i="1"/>
  <c r="ET121" i="1"/>
  <c r="EQ121" i="1"/>
  <c r="EO121" i="1"/>
  <c r="EW121" i="1"/>
  <c r="FW344" i="1"/>
  <c r="GA344" i="1"/>
  <c r="I517" i="1"/>
  <c r="BG524" i="1"/>
  <c r="BS403" i="1"/>
  <c r="BW403" i="1" s="1"/>
  <c r="EA392" i="1"/>
  <c r="EU392" i="1" s="1"/>
  <c r="HF392" i="1" s="1"/>
  <c r="EH533" i="1"/>
  <c r="AB305" i="45"/>
  <c r="AI382" i="45"/>
  <c r="AL383" i="45" s="1"/>
  <c r="AJ382" i="45"/>
  <c r="AM383" i="45" s="1"/>
  <c r="N382" i="45"/>
  <c r="EA143" i="1"/>
  <c r="ES143" i="1" s="1"/>
  <c r="EU216" i="1"/>
  <c r="EO216" i="1"/>
  <c r="EL216" i="1"/>
  <c r="GA365" i="1"/>
  <c r="EW527" i="1"/>
  <c r="EW517" i="1"/>
  <c r="BS400" i="1"/>
  <c r="BW400" i="1" s="1"/>
  <c r="DQ400" i="1"/>
  <c r="DY400" i="1"/>
  <c r="DR400" i="1"/>
  <c r="DM400" i="1"/>
  <c r="EH391" i="1"/>
  <c r="GS391" i="1" s="1"/>
  <c r="EE391" i="1"/>
  <c r="GP391" i="1" s="1"/>
  <c r="ER391" i="1"/>
  <c r="HC391" i="1" s="1"/>
  <c r="EU391" i="1"/>
  <c r="HF391" i="1" s="1"/>
  <c r="EJ391" i="1"/>
  <c r="GU391" i="1" s="1"/>
  <c r="ED353" i="1"/>
  <c r="EQ353" i="1"/>
  <c r="EW353" i="1"/>
  <c r="EE353" i="1"/>
  <c r="BS130" i="1"/>
  <c r="BW130" i="1" s="1"/>
  <c r="ED130" i="1"/>
  <c r="EI130" i="1"/>
  <c r="EU130" i="1"/>
  <c r="EM130" i="1"/>
  <c r="EK130" i="1"/>
  <c r="EG414" i="1"/>
  <c r="EM414" i="1"/>
  <c r="EO414" i="1"/>
  <c r="EW414" i="1"/>
  <c r="ES414" i="1"/>
  <c r="CB537" i="1"/>
  <c r="EG417" i="1"/>
  <c r="EJ417" i="1"/>
  <c r="EI417" i="1"/>
  <c r="EE417" i="1"/>
  <c r="EQ417" i="1"/>
  <c r="DI202" i="1"/>
  <c r="DU202" i="1"/>
  <c r="DT202" i="1"/>
  <c r="DM202" i="1"/>
  <c r="DR202" i="1"/>
  <c r="DH202" i="1"/>
  <c r="DJ412" i="1"/>
  <c r="DL412" i="1"/>
  <c r="DT412" i="1"/>
  <c r="DH412" i="1"/>
  <c r="DM412" i="1"/>
  <c r="BS135" i="1"/>
  <c r="BW135" i="1" s="1"/>
  <c r="EJ135" i="1"/>
  <c r="EI135" i="1"/>
  <c r="ED135" i="1"/>
  <c r="ER135" i="1"/>
  <c r="EV135" i="1"/>
  <c r="EU349" i="1"/>
  <c r="EK349" i="1"/>
  <c r="AB288" i="45"/>
  <c r="BL59" i="72"/>
  <c r="BO59" i="72" s="1"/>
  <c r="BM59" i="72"/>
  <c r="BP59" i="72" s="1"/>
  <c r="G59" i="72"/>
  <c r="AI132" i="45"/>
  <c r="AJ132" i="45"/>
  <c r="N132" i="45"/>
  <c r="EZ126" i="1"/>
  <c r="EH191" i="1"/>
  <c r="HS191" i="1"/>
  <c r="EK191" i="1"/>
  <c r="ER191" i="1"/>
  <c r="EP191" i="1"/>
  <c r="ET191" i="1"/>
  <c r="AL279" i="45"/>
  <c r="AN279" i="45" s="1"/>
  <c r="AP279" i="45" s="1"/>
  <c r="AJ356" i="45"/>
  <c r="N356" i="45"/>
  <c r="AI123" i="45"/>
  <c r="AL124" i="45" s="1"/>
  <c r="N123" i="45"/>
  <c r="AJ123" i="45"/>
  <c r="AM123" i="45" s="1"/>
  <c r="AB123" i="45"/>
  <c r="CB516" i="1"/>
  <c r="EF194" i="1"/>
  <c r="EM194" i="1"/>
  <c r="ET194" i="1"/>
  <c r="EE194" i="1"/>
  <c r="EI194" i="1"/>
  <c r="AJ359" i="45"/>
  <c r="AB359" i="45"/>
  <c r="V23" i="51" s="1"/>
  <c r="N359" i="45"/>
  <c r="AL126" i="45"/>
  <c r="AJ126" i="45"/>
  <c r="N126" i="45"/>
  <c r="BG527" i="1"/>
  <c r="EA199" i="1"/>
  <c r="EI199" i="1" s="1"/>
  <c r="EG212" i="1"/>
  <c r="EV212" i="1"/>
  <c r="EJ212" i="1"/>
  <c r="EP212" i="1"/>
  <c r="EN212" i="1"/>
  <c r="ET212" i="1"/>
  <c r="AB300" i="45"/>
  <c r="BM71" i="72"/>
  <c r="BL71" i="72"/>
  <c r="BO71" i="72" s="1"/>
  <c r="G71" i="72"/>
  <c r="AL300" i="45"/>
  <c r="GE361" i="1"/>
  <c r="CJ520" i="1"/>
  <c r="EH520" i="1"/>
  <c r="BS389" i="1"/>
  <c r="BW389" i="1" s="1"/>
  <c r="EA389" i="1"/>
  <c r="ER389" i="1" s="1"/>
  <c r="HC389" i="1" s="1"/>
  <c r="EF406" i="1"/>
  <c r="EQ406" i="1"/>
  <c r="EO406" i="1"/>
  <c r="EE406" i="1"/>
  <c r="EW406" i="1"/>
  <c r="CB527" i="1"/>
  <c r="BV530" i="1"/>
  <c r="EG140" i="1"/>
  <c r="EK140" i="1"/>
  <c r="ED140" i="1"/>
  <c r="EP140" i="1"/>
  <c r="EI140" i="1"/>
  <c r="AL379" i="45"/>
  <c r="GA363" i="1"/>
  <c r="CC533" i="1"/>
  <c r="ES359" i="1"/>
  <c r="EO359" i="1"/>
  <c r="EF210" i="1"/>
  <c r="HS210" i="1"/>
  <c r="IN174" i="1" s="1"/>
  <c r="II174" i="1" s="1"/>
  <c r="ET210" i="1"/>
  <c r="EV210" i="1"/>
  <c r="EM210" i="1"/>
  <c r="ER210" i="1"/>
  <c r="EG359" i="1"/>
  <c r="AJ64" i="45"/>
  <c r="AM64" i="45" s="1"/>
  <c r="N64" i="45"/>
  <c r="AB64" i="45"/>
  <c r="EH415" i="1"/>
  <c r="EO415" i="1"/>
  <c r="EM415" i="1"/>
  <c r="EW415" i="1"/>
  <c r="BS137" i="1"/>
  <c r="BW137" i="1" s="1"/>
  <c r="EJ137" i="1"/>
  <c r="EW137" i="1"/>
  <c r="EN137" i="1"/>
  <c r="EH421" i="1"/>
  <c r="EK421" i="1"/>
  <c r="ED421" i="1"/>
  <c r="EL421" i="1"/>
  <c r="EE421" i="1"/>
  <c r="BS141" i="1"/>
  <c r="BW141" i="1" s="1"/>
  <c r="EW141" i="1"/>
  <c r="EL141" i="1"/>
  <c r="ED141" i="1"/>
  <c r="EM141" i="1"/>
  <c r="FW425" i="1"/>
  <c r="EZ405" i="1"/>
  <c r="EA198" i="1"/>
  <c r="EC198" i="1" s="1"/>
  <c r="ES342" i="1"/>
  <c r="EJ342" i="1"/>
  <c r="N47" i="45"/>
  <c r="AJ47" i="45"/>
  <c r="AM47" i="45" s="1"/>
  <c r="AB47" i="45"/>
  <c r="BM41" i="72"/>
  <c r="BP41" i="72" s="1"/>
  <c r="BL41" i="72"/>
  <c r="BO41" i="72" s="1"/>
  <c r="G41" i="72"/>
  <c r="AJ36" i="45"/>
  <c r="N36" i="45"/>
  <c r="AB36" i="45"/>
  <c r="N114" i="45"/>
  <c r="AB114" i="45"/>
  <c r="AJ114" i="45"/>
  <c r="EH134" i="1"/>
  <c r="EI134" i="1"/>
  <c r="EM134" i="1"/>
  <c r="EJ134" i="1"/>
  <c r="EK134" i="1"/>
  <c r="EP134" i="1"/>
  <c r="X528" i="1"/>
  <c r="EV327" i="1"/>
  <c r="EO327" i="1"/>
  <c r="EG388" i="1"/>
  <c r="GR388" i="1" s="1"/>
  <c r="EE388" i="1"/>
  <c r="GP388" i="1" s="1"/>
  <c r="EO388" i="1"/>
  <c r="GZ388" i="1" s="1"/>
  <c r="EP388" i="1"/>
  <c r="HA388" i="1" s="1"/>
  <c r="EJ388" i="1"/>
  <c r="GU388" i="1" s="1"/>
  <c r="DE507" i="1"/>
  <c r="X529" i="1"/>
  <c r="DI116" i="1"/>
  <c r="DO116" i="1"/>
  <c r="DU116" i="1"/>
  <c r="DL116" i="1"/>
  <c r="DG116" i="1"/>
  <c r="DS116" i="1"/>
  <c r="AB278" i="45"/>
  <c r="AJ355" i="45"/>
  <c r="N355" i="45"/>
  <c r="AB355" i="45"/>
  <c r="V19" i="51" s="1"/>
  <c r="ES330" i="1"/>
  <c r="AJ346" i="45"/>
  <c r="AM346" i="45" s="1"/>
  <c r="N346" i="45"/>
  <c r="AB346" i="45"/>
  <c r="V10" i="51" s="1"/>
  <c r="AL35" i="45"/>
  <c r="EA204" i="1"/>
  <c r="EC204" i="1" s="1"/>
  <c r="GA356" i="1"/>
  <c r="FW356" i="1"/>
  <c r="EW534" i="1"/>
  <c r="J531" i="1"/>
  <c r="CJ534" i="1"/>
  <c r="CB521" i="1"/>
  <c r="J518" i="1"/>
  <c r="GA187" i="1"/>
  <c r="GE341" i="1"/>
  <c r="GA341" i="1"/>
  <c r="FW346" i="1"/>
  <c r="EA211" i="1"/>
  <c r="EC211" i="1" s="1"/>
  <c r="EC140" i="1"/>
  <c r="EA420" i="1"/>
  <c r="HD170" i="1"/>
  <c r="GY170" i="1" s="1"/>
  <c r="HS206" i="1"/>
  <c r="IN170" i="1" s="1"/>
  <c r="II170" i="1" s="1"/>
  <c r="O268" i="51"/>
  <c r="EK206" i="1"/>
  <c r="ED206" i="1"/>
  <c r="EL206" i="1"/>
  <c r="EI206" i="1"/>
  <c r="CA280" i="45"/>
  <c r="AJ371" i="45"/>
  <c r="AM371" i="45" s="1"/>
  <c r="AN371" i="45" s="1"/>
  <c r="AP371" i="45" s="1"/>
  <c r="N371" i="45"/>
  <c r="N138" i="45"/>
  <c r="AJ138" i="45"/>
  <c r="EC416" i="1"/>
  <c r="S532" i="1"/>
  <c r="S529" i="1"/>
  <c r="S539" i="1"/>
  <c r="S514" i="1"/>
  <c r="S538" i="1"/>
  <c r="S517" i="1"/>
  <c r="S537" i="1"/>
  <c r="S522" i="1"/>
  <c r="S518" i="1"/>
  <c r="S526" i="1"/>
  <c r="S527" i="1"/>
  <c r="S536" i="1"/>
  <c r="S520" i="1"/>
  <c r="S535" i="1"/>
  <c r="S528" i="1"/>
  <c r="S531" i="1"/>
  <c r="S515" i="1"/>
  <c r="EG199" i="1"/>
  <c r="EV199" i="1"/>
  <c r="EF109" i="1"/>
  <c r="O197" i="51"/>
  <c r="EK109" i="1"/>
  <c r="ER109" i="1"/>
  <c r="EE109" i="1"/>
  <c r="EQ109" i="1"/>
  <c r="BL42" i="72"/>
  <c r="BM42" i="72"/>
  <c r="G42" i="72"/>
  <c r="N348" i="45"/>
  <c r="AJ348" i="45"/>
  <c r="AM348" i="45" s="1"/>
  <c r="ER393" i="1"/>
  <c r="HC393" i="1" s="1"/>
  <c r="EU393" i="1"/>
  <c r="HF393" i="1" s="1"/>
  <c r="EP393" i="1"/>
  <c r="HA393" i="1" s="1"/>
  <c r="EI393" i="1"/>
  <c r="GT393" i="1" s="1"/>
  <c r="EL393" i="1"/>
  <c r="GW393" i="1" s="1"/>
  <c r="AJ34" i="45"/>
  <c r="AM34" i="45" s="1"/>
  <c r="N34" i="45"/>
  <c r="N112" i="45"/>
  <c r="AJ112" i="45"/>
  <c r="AB112" i="45"/>
  <c r="EA180" i="1"/>
  <c r="EV180" i="1" s="1"/>
  <c r="BS147" i="1"/>
  <c r="BW129" i="1"/>
  <c r="HD93" i="1"/>
  <c r="GY93" i="1" s="1"/>
  <c r="CB147" i="1"/>
  <c r="HS122" i="1" s="1"/>
  <c r="IN86" i="1" s="1"/>
  <c r="II86" i="1" s="1"/>
  <c r="O217" i="51"/>
  <c r="HS129" i="1"/>
  <c r="IN93" i="1" s="1"/>
  <c r="II93" i="1" s="1"/>
  <c r="ER129" i="1"/>
  <c r="EU129" i="1"/>
  <c r="EV129" i="1"/>
  <c r="EK129" i="1"/>
  <c r="O210" i="51"/>
  <c r="HD86" i="1"/>
  <c r="GY86" i="1" s="1"/>
  <c r="FW345" i="1"/>
  <c r="GA345" i="1"/>
  <c r="GE345" i="1"/>
  <c r="AI145" i="45"/>
  <c r="AB145" i="45"/>
  <c r="N145" i="45"/>
  <c r="AJ145" i="45"/>
  <c r="AQ301" i="45"/>
  <c r="N378" i="45"/>
  <c r="AJ378" i="45"/>
  <c r="AB378" i="45"/>
  <c r="V42" i="51" s="1"/>
  <c r="EG423" i="1"/>
  <c r="EU423" i="1"/>
  <c r="EO423" i="1"/>
  <c r="EQ423" i="1"/>
  <c r="ES423" i="1"/>
  <c r="S533" i="1"/>
  <c r="EZ214" i="1"/>
  <c r="J466" i="1"/>
  <c r="J536" i="1" s="1"/>
  <c r="BS168" i="1"/>
  <c r="BW168" i="1" s="1"/>
  <c r="BS175" i="1"/>
  <c r="BW175" i="1" s="1"/>
  <c r="BS169" i="1"/>
  <c r="BW169" i="1" s="1"/>
  <c r="BS161" i="1"/>
  <c r="BW161" i="1" s="1"/>
  <c r="BS164" i="1"/>
  <c r="BW164" i="1" s="1"/>
  <c r="BS160" i="1"/>
  <c r="BW160" i="1" s="1"/>
  <c r="BS165" i="1"/>
  <c r="BW165" i="1" s="1"/>
  <c r="BS173" i="1"/>
  <c r="BW173" i="1" s="1"/>
  <c r="BS171" i="1"/>
  <c r="BW171" i="1" s="1"/>
  <c r="BS167" i="1"/>
  <c r="BW167" i="1" s="1"/>
  <c r="BS159" i="1"/>
  <c r="BW159" i="1" s="1"/>
  <c r="BS176" i="1"/>
  <c r="BW176" i="1" s="1"/>
  <c r="BS174" i="1"/>
  <c r="BW174" i="1" s="1"/>
  <c r="BS163" i="1"/>
  <c r="BW163" i="1" s="1"/>
  <c r="BS170" i="1"/>
  <c r="BW170" i="1" s="1"/>
  <c r="BS166" i="1"/>
  <c r="BW166" i="1" s="1"/>
  <c r="BS158" i="1"/>
  <c r="BW158" i="1" s="1"/>
  <c r="BS157" i="1"/>
  <c r="BW157" i="1" s="1"/>
  <c r="BS172" i="1"/>
  <c r="BW172" i="1" s="1"/>
  <c r="BS162" i="1"/>
  <c r="BW162" i="1" s="1"/>
  <c r="BS156" i="1"/>
  <c r="BW156" i="1" s="1"/>
  <c r="EH192" i="1"/>
  <c r="EO192" i="1"/>
  <c r="ER192" i="1"/>
  <c r="EQ192" i="1"/>
  <c r="EE192" i="1"/>
  <c r="ES192" i="1"/>
  <c r="EP192" i="1"/>
  <c r="BS370" i="1"/>
  <c r="BW341" i="1"/>
  <c r="J457" i="1"/>
  <c r="J527" i="1" s="1"/>
  <c r="EZ205" i="1"/>
  <c r="EZ157" i="1"/>
  <c r="FW157" i="1" s="1"/>
  <c r="FX157" i="1" s="1"/>
  <c r="EZ158" i="1"/>
  <c r="FW158" i="1" s="1"/>
  <c r="GT103" i="1" a="1"/>
  <c r="GT103" i="1" s="1"/>
  <c r="EZ169" i="1"/>
  <c r="FW169" i="1" s="1"/>
  <c r="EZ163" i="1"/>
  <c r="FW163" i="1" s="1"/>
  <c r="J445" i="1"/>
  <c r="J515" i="1" s="1"/>
  <c r="EZ193" i="1"/>
  <c r="ET114" i="1"/>
  <c r="EN114" i="1"/>
  <c r="ER114" i="1"/>
  <c r="EP114" i="1"/>
  <c r="EM114" i="1"/>
  <c r="GN398" i="1"/>
  <c r="ER334" i="1"/>
  <c r="EL334" i="1"/>
  <c r="EF334" i="1"/>
  <c r="AQ274" i="45"/>
  <c r="BL274" i="45" s="1"/>
  <c r="AJ351" i="45"/>
  <c r="AM351" i="45" s="1"/>
  <c r="AN351" i="45" s="1"/>
  <c r="N351" i="45"/>
  <c r="AB351" i="45"/>
  <c r="V15" i="51" s="1"/>
  <c r="EA112" i="1"/>
  <c r="EC112" i="1" s="1"/>
  <c r="EF131" i="1"/>
  <c r="O219" i="51"/>
  <c r="HD95" i="1"/>
  <c r="GY95" i="1" s="1"/>
  <c r="HS131" i="1"/>
  <c r="IN95" i="1" s="1"/>
  <c r="II95" i="1" s="1"/>
  <c r="EL131" i="1"/>
  <c r="EN131" i="1"/>
  <c r="EK131" i="1"/>
  <c r="EW336" i="1"/>
  <c r="EC336" i="1"/>
  <c r="EN336" i="1"/>
  <c r="EH113" i="1"/>
  <c r="EI113" i="1"/>
  <c r="EP113" i="1"/>
  <c r="EK113" i="1"/>
  <c r="EQ113" i="1"/>
  <c r="EF195" i="1"/>
  <c r="ED195" i="1"/>
  <c r="EE195" i="1"/>
  <c r="EU195" i="1"/>
  <c r="BL54" i="72"/>
  <c r="BO54" i="72" s="1"/>
  <c r="BM54" i="72"/>
  <c r="BP54" i="72" s="1"/>
  <c r="G54" i="72"/>
  <c r="ER198" i="1"/>
  <c r="AN286" i="45"/>
  <c r="AQ286" i="45" s="1"/>
  <c r="N363" i="45"/>
  <c r="AJ363" i="45"/>
  <c r="AB363" i="45"/>
  <c r="V27" i="51" s="1"/>
  <c r="ET143" i="1"/>
  <c r="AQ304" i="45"/>
  <c r="BL304" i="45" s="1"/>
  <c r="AI381" i="45"/>
  <c r="AL381" i="45" s="1"/>
  <c r="AJ381" i="45"/>
  <c r="N381" i="45"/>
  <c r="AB381" i="45"/>
  <c r="V45" i="51" s="1"/>
  <c r="EA339" i="1"/>
  <c r="EJ330" i="1"/>
  <c r="EC330" i="1"/>
  <c r="EK399" i="1"/>
  <c r="GV399" i="1" s="1"/>
  <c r="EW399" i="1"/>
  <c r="HH399" i="1" s="1"/>
  <c r="EO399" i="1"/>
  <c r="GZ399" i="1" s="1"/>
  <c r="EN399" i="1"/>
  <c r="GY399" i="1" s="1"/>
  <c r="EE399" i="1"/>
  <c r="GP399" i="1" s="1"/>
  <c r="EJ399" i="1"/>
  <c r="GU399" i="1" s="1"/>
  <c r="ED399" i="1"/>
  <c r="GO399" i="1" s="1"/>
  <c r="EP399" i="1"/>
  <c r="HA399" i="1" s="1"/>
  <c r="EQ399" i="1"/>
  <c r="HB399" i="1" s="1"/>
  <c r="EG399" i="1"/>
  <c r="GR399" i="1" s="1"/>
  <c r="EF399" i="1"/>
  <c r="GQ399" i="1" s="1"/>
  <c r="EZ399" i="1"/>
  <c r="F43" i="45"/>
  <c r="L43" i="45"/>
  <c r="AI43" i="45"/>
  <c r="AL43" i="45" s="1"/>
  <c r="AN277" i="45"/>
  <c r="AQ277" i="45" s="1"/>
  <c r="EG204" i="1"/>
  <c r="EM204" i="1"/>
  <c r="N136" i="45"/>
  <c r="AJ136" i="45"/>
  <c r="AB136" i="45"/>
  <c r="IC91" i="1"/>
  <c r="IC99" i="1"/>
  <c r="IC102" i="1"/>
  <c r="IC84" i="1"/>
  <c r="IC88" i="1"/>
  <c r="IC96" i="1"/>
  <c r="IC97" i="1"/>
  <c r="IC100" i="1"/>
  <c r="IC83" i="1"/>
  <c r="IC89" i="1"/>
  <c r="IC94" i="1"/>
  <c r="IC95" i="1"/>
  <c r="IC98" i="1"/>
  <c r="IC86" i="1"/>
  <c r="IC87" i="1"/>
  <c r="IC92" i="1"/>
  <c r="IC93" i="1"/>
  <c r="IC101" i="1"/>
  <c r="IC82" i="1"/>
  <c r="IC85" i="1"/>
  <c r="IC90" i="1"/>
  <c r="EQ351" i="1"/>
  <c r="ER351" i="1"/>
  <c r="EO351" i="1"/>
  <c r="N367" i="45"/>
  <c r="AJ367" i="45"/>
  <c r="AN297" i="45"/>
  <c r="AQ297" i="45" s="1"/>
  <c r="EL126" i="1"/>
  <c r="EP126" i="1"/>
  <c r="ET126" i="1"/>
  <c r="EW126" i="1"/>
  <c r="EQ126" i="1"/>
  <c r="EI117" i="1"/>
  <c r="EO117" i="1"/>
  <c r="EM117" i="1"/>
  <c r="ER117" i="1"/>
  <c r="ET117" i="1"/>
  <c r="HD84" i="1"/>
  <c r="GY84" i="1" s="1"/>
  <c r="HS120" i="1"/>
  <c r="IN84" i="1" s="1"/>
  <c r="II84" i="1" s="1"/>
  <c r="O208" i="51"/>
  <c r="EA120" i="1"/>
  <c r="ET120" i="1" s="1"/>
  <c r="AN265" i="45"/>
  <c r="AQ265" i="45" s="1"/>
  <c r="AI109" i="45"/>
  <c r="AL109" i="45" s="1"/>
  <c r="EH197" i="1"/>
  <c r="EO197" i="1"/>
  <c r="ER197" i="1"/>
  <c r="EL197" i="1"/>
  <c r="EU197" i="1"/>
  <c r="EM197" i="1"/>
  <c r="AI51" i="45"/>
  <c r="N51" i="45"/>
  <c r="AJ51" i="45"/>
  <c r="AB51" i="45"/>
  <c r="EA138" i="1"/>
  <c r="EC138" i="1" s="1"/>
  <c r="S523" i="1"/>
  <c r="EA424" i="1"/>
  <c r="EC424" i="1" s="1"/>
  <c r="EG136" i="1"/>
  <c r="EF136" i="1"/>
  <c r="EW136" i="1"/>
  <c r="EJ136" i="1"/>
  <c r="ES136" i="1"/>
  <c r="EQ136" i="1"/>
  <c r="EC359" i="1"/>
  <c r="F55" i="45"/>
  <c r="L55" i="45"/>
  <c r="AI55" i="45"/>
  <c r="L366" i="45"/>
  <c r="F366" i="45"/>
  <c r="N289" i="45"/>
  <c r="AB289" i="45"/>
  <c r="D60" i="72"/>
  <c r="AJ289" i="45"/>
  <c r="AM289" i="45" s="1"/>
  <c r="BS211" i="1"/>
  <c r="BW211" i="1" s="1"/>
  <c r="EJ211" i="1"/>
  <c r="ES211" i="1"/>
  <c r="EV211" i="1"/>
  <c r="EU211" i="1"/>
  <c r="AI376" i="45"/>
  <c r="AL376" i="45" s="1"/>
  <c r="EG215" i="1"/>
  <c r="EP215" i="1"/>
  <c r="EN215" i="1"/>
  <c r="EM215" i="1"/>
  <c r="EE215" i="1"/>
  <c r="AN303" i="45"/>
  <c r="AP303" i="45" s="1"/>
  <c r="N380" i="45"/>
  <c r="AJ380" i="45"/>
  <c r="AB380" i="45"/>
  <c r="V44" i="51" s="1"/>
  <c r="EN347" i="1"/>
  <c r="EK347" i="1"/>
  <c r="EE347" i="1"/>
  <c r="ED347" i="1"/>
  <c r="ET347" i="1"/>
  <c r="EH347" i="1"/>
  <c r="EG347" i="1"/>
  <c r="EW347" i="1"/>
  <c r="EL347" i="1"/>
  <c r="EJ347" i="1"/>
  <c r="EM347" i="1"/>
  <c r="EF347" i="1"/>
  <c r="EQ347" i="1"/>
  <c r="EI347" i="1"/>
  <c r="EO347" i="1"/>
  <c r="ER347" i="1"/>
  <c r="EP347" i="1"/>
  <c r="EV347" i="1"/>
  <c r="EU347" i="1"/>
  <c r="ES347" i="1"/>
  <c r="EO342" i="1"/>
  <c r="EC342" i="1"/>
  <c r="EP342" i="1"/>
  <c r="EF119" i="1"/>
  <c r="EJ119" i="1"/>
  <c r="EM119" i="1"/>
  <c r="EW119" i="1"/>
  <c r="ET119" i="1"/>
  <c r="EH342" i="1"/>
  <c r="BL296" i="45"/>
  <c r="AI140" i="45"/>
  <c r="AL140" i="45" s="1"/>
  <c r="EF427" i="1"/>
  <c r="EJ427" i="1"/>
  <c r="EI427" i="1"/>
  <c r="EU427" i="1"/>
  <c r="ES427" i="1"/>
  <c r="EH426" i="1"/>
  <c r="ER426" i="1"/>
  <c r="ET426" i="1"/>
  <c r="EM426" i="1"/>
  <c r="EO426" i="1"/>
  <c r="EK426" i="1"/>
  <c r="EG104" i="1"/>
  <c r="EJ104" i="1"/>
  <c r="EP104" i="1"/>
  <c r="ED104" i="1"/>
  <c r="EV104" i="1"/>
  <c r="AL266" i="45"/>
  <c r="AI32" i="45"/>
  <c r="AL33" i="45" s="1"/>
  <c r="EP330" i="1"/>
  <c r="EL330" i="1"/>
  <c r="EC133" i="1"/>
  <c r="EG133" i="1"/>
  <c r="ED133" i="1"/>
  <c r="EP133" i="1"/>
  <c r="EM133" i="1"/>
  <c r="EO133" i="1"/>
  <c r="ES133" i="1"/>
  <c r="AI61" i="45"/>
  <c r="AL61" i="45" s="1"/>
  <c r="N372" i="45"/>
  <c r="AJ372" i="45"/>
  <c r="AB372" i="45"/>
  <c r="V36" i="51" s="1"/>
  <c r="EA209" i="1"/>
  <c r="EL209" i="1" s="1"/>
  <c r="EM401" i="1"/>
  <c r="GX401" i="1" s="1"/>
  <c r="EP401" i="1"/>
  <c r="HA401" i="1" s="1"/>
  <c r="ED401" i="1"/>
  <c r="GO401" i="1" s="1"/>
  <c r="EI401" i="1"/>
  <c r="GT401" i="1" s="1"/>
  <c r="EF404" i="1"/>
  <c r="EJ404" i="1"/>
  <c r="ER404" i="1"/>
  <c r="EK404" i="1"/>
  <c r="ET404" i="1"/>
  <c r="FW355" i="1"/>
  <c r="GE355" i="1"/>
  <c r="GA355" i="1"/>
  <c r="EH416" i="1"/>
  <c r="ED416" i="1"/>
  <c r="EO416" i="1"/>
  <c r="EU416" i="1"/>
  <c r="EI416" i="1"/>
  <c r="P530" i="1"/>
  <c r="CC524" i="1"/>
  <c r="N53" i="45"/>
  <c r="AJ53" i="45"/>
  <c r="AM53" i="45" s="1"/>
  <c r="AI131" i="45"/>
  <c r="AL131" i="45" s="1"/>
  <c r="BS183" i="1"/>
  <c r="BW183" i="1" s="1"/>
  <c r="EA203" i="1"/>
  <c r="EC203" i="1" s="1"/>
  <c r="AB309" i="45"/>
  <c r="CL267" i="45" s="1"/>
  <c r="CA277" i="45"/>
  <c r="CL291" i="45"/>
  <c r="CL309" i="45" s="1"/>
  <c r="BM62" i="72"/>
  <c r="BL62" i="72"/>
  <c r="G62" i="72"/>
  <c r="N309" i="45"/>
  <c r="F153" i="45"/>
  <c r="N135" i="45"/>
  <c r="AJ135" i="45"/>
  <c r="AM135" i="45" s="1"/>
  <c r="N57" i="45"/>
  <c r="AJ57" i="45"/>
  <c r="AM57" i="45" s="1"/>
  <c r="F75" i="45"/>
  <c r="BS179" i="1"/>
  <c r="BW179" i="1" s="1"/>
  <c r="ER179" i="1"/>
  <c r="EJ179" i="1"/>
  <c r="EW179" i="1"/>
  <c r="EN179" i="1"/>
  <c r="CA270" i="45"/>
  <c r="BL55" i="72"/>
  <c r="BM55" i="72"/>
  <c r="BP55" i="72" s="1"/>
  <c r="G55" i="72"/>
  <c r="AV55" i="72" s="1"/>
  <c r="AI361" i="45"/>
  <c r="AL361" i="45" s="1"/>
  <c r="HD103" i="1"/>
  <c r="GY103" i="1" s="1"/>
  <c r="O227" i="51"/>
  <c r="CC537" i="1"/>
  <c r="CC514" i="1"/>
  <c r="CC532" i="1"/>
  <c r="EH118" i="1"/>
  <c r="BS83" i="1"/>
  <c r="BW83" i="1" s="1"/>
  <c r="BS99" i="1"/>
  <c r="BW99" i="1" s="1"/>
  <c r="BS98" i="1"/>
  <c r="BW98" i="1" s="1"/>
  <c r="BS87" i="1"/>
  <c r="BW87" i="1" s="1"/>
  <c r="BS386" i="1"/>
  <c r="BS93" i="1"/>
  <c r="BW93" i="1" s="1"/>
  <c r="BS90" i="1"/>
  <c r="BW90" i="1" s="1"/>
  <c r="BS94" i="1"/>
  <c r="BW94" i="1" s="1"/>
  <c r="BS91" i="1"/>
  <c r="BW91" i="1" s="1"/>
  <c r="BS88" i="1"/>
  <c r="BW88" i="1" s="1"/>
  <c r="BS92" i="1"/>
  <c r="BW92" i="1" s="1"/>
  <c r="BS95" i="1"/>
  <c r="BW95" i="1" s="1"/>
  <c r="BS82" i="1"/>
  <c r="BW82" i="1" s="1"/>
  <c r="BS96" i="1"/>
  <c r="BW96" i="1" s="1"/>
  <c r="BS86" i="1"/>
  <c r="BW86" i="1" s="1"/>
  <c r="BS85" i="1"/>
  <c r="BW85" i="1" s="1"/>
  <c r="BS97" i="1"/>
  <c r="BW97" i="1" s="1"/>
  <c r="BS101" i="1"/>
  <c r="BW101" i="1" s="1"/>
  <c r="BS84" i="1"/>
  <c r="BW84" i="1" s="1"/>
  <c r="BS100" i="1"/>
  <c r="BW100" i="1" s="1"/>
  <c r="BS102" i="1"/>
  <c r="BW102" i="1" s="1"/>
  <c r="BS89" i="1"/>
  <c r="BW89" i="1" s="1"/>
  <c r="HS89" i="1"/>
  <c r="HS96" i="1"/>
  <c r="HS86" i="1"/>
  <c r="HS83" i="1"/>
  <c r="HS100" i="1"/>
  <c r="EK118" i="1"/>
  <c r="EI118" i="1"/>
  <c r="EL118" i="1"/>
  <c r="DS149" i="1"/>
  <c r="EP118" i="1"/>
  <c r="EW118" i="1"/>
  <c r="EJ118" i="1"/>
  <c r="EG188" i="1"/>
  <c r="ET188" i="1"/>
  <c r="EQ188" i="1"/>
  <c r="EO188" i="1"/>
  <c r="EP188" i="1"/>
  <c r="EM188" i="1"/>
  <c r="N353" i="45"/>
  <c r="AJ353" i="45"/>
  <c r="AB353" i="45"/>
  <c r="V17" i="51" s="1"/>
  <c r="AJ42" i="45"/>
  <c r="AM42" i="45" s="1"/>
  <c r="AB42" i="45"/>
  <c r="N42" i="45"/>
  <c r="GE337" i="1"/>
  <c r="FW337" i="1"/>
  <c r="GA337" i="1"/>
  <c r="EF398" i="1"/>
  <c r="GQ398" i="1" s="1"/>
  <c r="EW398" i="1"/>
  <c r="HH398" i="1" s="1"/>
  <c r="EK398" i="1"/>
  <c r="GV398" i="1" s="1"/>
  <c r="EP398" i="1"/>
  <c r="HA398" i="1" s="1"/>
  <c r="ER398" i="1"/>
  <c r="HC398" i="1" s="1"/>
  <c r="EK334" i="1"/>
  <c r="EN334" i="1"/>
  <c r="BS111" i="1"/>
  <c r="BW111" i="1" s="1"/>
  <c r="EI335" i="1"/>
  <c r="EP335" i="1"/>
  <c r="BS205" i="1"/>
  <c r="BW205" i="1" s="1"/>
  <c r="HS205" i="1"/>
  <c r="IN169" i="1" s="1"/>
  <c r="II169" i="1" s="1"/>
  <c r="N137" i="45"/>
  <c r="AJ137" i="45"/>
  <c r="AJ59" i="45"/>
  <c r="N59" i="45"/>
  <c r="AB59" i="45"/>
  <c r="ER336" i="1"/>
  <c r="EP336" i="1"/>
  <c r="BS187" i="1"/>
  <c r="BW187" i="1" s="1"/>
  <c r="AI41" i="45"/>
  <c r="AL41" i="45" s="1"/>
  <c r="EM394" i="1"/>
  <c r="GX394" i="1" s="1"/>
  <c r="EN394" i="1"/>
  <c r="GY394" i="1" s="1"/>
  <c r="F349" i="45"/>
  <c r="AI349" i="45" s="1"/>
  <c r="AL349" i="45" s="1"/>
  <c r="L349" i="45"/>
  <c r="AB272" i="45"/>
  <c r="AJ272" i="45"/>
  <c r="AM272" i="45" s="1"/>
  <c r="AN272" i="45" s="1"/>
  <c r="N272" i="45"/>
  <c r="D43" i="72"/>
  <c r="ES110" i="1"/>
  <c r="EL110" i="1"/>
  <c r="ER110" i="1"/>
  <c r="ED110" i="1"/>
  <c r="EI110" i="1"/>
  <c r="EJ110" i="1"/>
  <c r="EK110" i="1"/>
  <c r="ET110" i="1"/>
  <c r="O198" i="51"/>
  <c r="HS110" i="1"/>
  <c r="EG110" i="1"/>
  <c r="BS110" i="1"/>
  <c r="BW110" i="1" s="1"/>
  <c r="EM333" i="1"/>
  <c r="EV333" i="1"/>
  <c r="EK333" i="1"/>
  <c r="EE333" i="1"/>
  <c r="BS121" i="1"/>
  <c r="BW121" i="1" s="1"/>
  <c r="EZ119" i="1"/>
  <c r="EG392" i="1"/>
  <c r="GR392" i="1" s="1"/>
  <c r="EP392" i="1"/>
  <c r="HA392" i="1" s="1"/>
  <c r="EQ392" i="1"/>
  <c r="HB392" i="1" s="1"/>
  <c r="ES392" i="1"/>
  <c r="HD392" i="1" s="1"/>
  <c r="EA208" i="1"/>
  <c r="EI208" i="1" s="1"/>
  <c r="AI71" i="45"/>
  <c r="BH223" i="1"/>
  <c r="EZ104" i="1"/>
  <c r="DI400" i="1"/>
  <c r="DZ400" i="1"/>
  <c r="DG400" i="1"/>
  <c r="DT400" i="1"/>
  <c r="DH400" i="1"/>
  <c r="DO400" i="1"/>
  <c r="ES391" i="1"/>
  <c r="HD391" i="1" s="1"/>
  <c r="EL391" i="1"/>
  <c r="GW391" i="1" s="1"/>
  <c r="EM391" i="1"/>
  <c r="GX391" i="1" s="1"/>
  <c r="EV391" i="1"/>
  <c r="HG391" i="1" s="1"/>
  <c r="EA115" i="1"/>
  <c r="EJ115" i="1" s="1"/>
  <c r="EG130" i="1"/>
  <c r="EN130" i="1"/>
  <c r="ET130" i="1"/>
  <c r="EC353" i="1"/>
  <c r="EF414" i="1"/>
  <c r="EN414" i="1"/>
  <c r="EP414" i="1"/>
  <c r="EQ414" i="1"/>
  <c r="EV414" i="1"/>
  <c r="CC526" i="1"/>
  <c r="HS202" i="1"/>
  <c r="IN166" i="1" s="1"/>
  <c r="II166" i="1" s="1"/>
  <c r="EH135" i="1"/>
  <c r="EK135" i="1"/>
  <c r="EU135" i="1"/>
  <c r="EL135" i="1"/>
  <c r="EE135" i="1"/>
  <c r="EN358" i="1"/>
  <c r="EK358" i="1"/>
  <c r="EM358" i="1"/>
  <c r="EU358" i="1"/>
  <c r="EI358" i="1"/>
  <c r="EF358" i="1"/>
  <c r="EJ358" i="1"/>
  <c r="ED358" i="1"/>
  <c r="EW358" i="1"/>
  <c r="EV358" i="1"/>
  <c r="EG358" i="1"/>
  <c r="EE358" i="1"/>
  <c r="ES358" i="1"/>
  <c r="EL358" i="1"/>
  <c r="EP358" i="1"/>
  <c r="EO358" i="1"/>
  <c r="EQ358" i="1"/>
  <c r="ER358" i="1"/>
  <c r="ET358" i="1"/>
  <c r="EH358" i="1"/>
  <c r="BS200" i="1"/>
  <c r="BW200" i="1" s="1"/>
  <c r="AI54" i="45"/>
  <c r="AL54" i="45" s="1"/>
  <c r="N365" i="45"/>
  <c r="AJ365" i="45"/>
  <c r="AM365" i="45" s="1"/>
  <c r="BS194" i="1"/>
  <c r="BW194" i="1" s="1"/>
  <c r="HS194" i="1"/>
  <c r="IN158" i="1" s="1"/>
  <c r="II158" i="1" s="1"/>
  <c r="EK194" i="1"/>
  <c r="EQ194" i="1"/>
  <c r="EU194" i="1"/>
  <c r="EN194" i="1"/>
  <c r="CA268" i="45"/>
  <c r="AN282" i="45"/>
  <c r="AQ282" i="45" s="1"/>
  <c r="N48" i="45"/>
  <c r="AJ48" i="45"/>
  <c r="BS123" i="1"/>
  <c r="BW123" i="1" s="1"/>
  <c r="EA407" i="1"/>
  <c r="EK407" i="1" s="1"/>
  <c r="EW521" i="1"/>
  <c r="FW332" i="1"/>
  <c r="EH212" i="1"/>
  <c r="HS212" i="1"/>
  <c r="IN176" i="1" s="1"/>
  <c r="II176" i="1" s="1"/>
  <c r="EI212" i="1"/>
  <c r="EK212" i="1"/>
  <c r="ED212" i="1"/>
  <c r="EO212" i="1"/>
  <c r="AI66" i="45"/>
  <c r="AL66" i="45" s="1"/>
  <c r="EC106" i="1"/>
  <c r="S521" i="1"/>
  <c r="EW528" i="1"/>
  <c r="EG389" i="1"/>
  <c r="GR389" i="1" s="1"/>
  <c r="EH406" i="1"/>
  <c r="EM406" i="1"/>
  <c r="EP406" i="1"/>
  <c r="ER406" i="1"/>
  <c r="EJ406" i="1"/>
  <c r="J535" i="1"/>
  <c r="EF140" i="1"/>
  <c r="EO140" i="1"/>
  <c r="EU140" i="1"/>
  <c r="EW140" i="1"/>
  <c r="EV140" i="1"/>
  <c r="AI146" i="45"/>
  <c r="AJ146" i="45"/>
  <c r="N146" i="45"/>
  <c r="AM302" i="45"/>
  <c r="AN302" i="45" s="1"/>
  <c r="BL73" i="72"/>
  <c r="BM73" i="72"/>
  <c r="BP73" i="72" s="1"/>
  <c r="G73" i="72"/>
  <c r="AV73" i="72" s="1"/>
  <c r="AI68" i="45"/>
  <c r="AL68" i="45" s="1"/>
  <c r="N68" i="45"/>
  <c r="AJ68" i="45"/>
  <c r="AM68" i="45" s="1"/>
  <c r="CC535" i="1"/>
  <c r="FX309" i="1"/>
  <c r="BS402" i="1"/>
  <c r="BW402" i="1" s="1"/>
  <c r="GS82" i="1" a="1"/>
  <c r="BJ514" i="1"/>
  <c r="BJ532" i="1"/>
  <c r="BJ516" i="1"/>
  <c r="BJ517" i="1"/>
  <c r="BJ531" i="1"/>
  <c r="BJ536" i="1"/>
  <c r="BJ524" i="1"/>
  <c r="BJ518" i="1"/>
  <c r="BJ523" i="1"/>
  <c r="BJ534" i="1"/>
  <c r="BJ537" i="1"/>
  <c r="BJ519" i="1"/>
  <c r="EN359" i="1"/>
  <c r="EI359" i="1"/>
  <c r="EH210" i="1"/>
  <c r="EU210" i="1"/>
  <c r="EN210" i="1"/>
  <c r="EO210" i="1"/>
  <c r="EP210" i="1"/>
  <c r="ED210" i="1"/>
  <c r="AJ142" i="45"/>
  <c r="AM142" i="45" s="1"/>
  <c r="N142" i="45"/>
  <c r="BL69" i="72"/>
  <c r="BO69" i="72" s="1"/>
  <c r="BM69" i="72"/>
  <c r="G69" i="72"/>
  <c r="EC396" i="1"/>
  <c r="BS415" i="1"/>
  <c r="BW415" i="1" s="1"/>
  <c r="CC528" i="1"/>
  <c r="EA405" i="1"/>
  <c r="EF405" i="1" s="1"/>
  <c r="DE524" i="1"/>
  <c r="EW520" i="1"/>
  <c r="EE342" i="1"/>
  <c r="EW342" i="1"/>
  <c r="BS193" i="1"/>
  <c r="BW193" i="1" s="1"/>
  <c r="CA267" i="45"/>
  <c r="AJ125" i="45"/>
  <c r="AM125" i="45" s="1"/>
  <c r="AB125" i="45"/>
  <c r="N125" i="45"/>
  <c r="EC331" i="1"/>
  <c r="EF134" i="1"/>
  <c r="EW134" i="1"/>
  <c r="EO134" i="1"/>
  <c r="ET134" i="1"/>
  <c r="ER134" i="1"/>
  <c r="GT309" i="1"/>
  <c r="GT305" i="1"/>
  <c r="GT312" i="1"/>
  <c r="GT306" i="1"/>
  <c r="GT313" i="1"/>
  <c r="GT307" i="1"/>
  <c r="GT314" i="1"/>
  <c r="GT310" i="1"/>
  <c r="GT315" i="1"/>
  <c r="GT311" i="1"/>
  <c r="GT316" i="1"/>
  <c r="GT317" i="1"/>
  <c r="GT318" i="1"/>
  <c r="GT320" i="1"/>
  <c r="GT319" i="1"/>
  <c r="GT321" i="1"/>
  <c r="GT322" i="1"/>
  <c r="GT325" i="1"/>
  <c r="GT323" i="1"/>
  <c r="GT308" i="1"/>
  <c r="GT324" i="1"/>
  <c r="EA217" i="1"/>
  <c r="EI327" i="1"/>
  <c r="EN327" i="1"/>
  <c r="BS178" i="1"/>
  <c r="BW178" i="1" s="1"/>
  <c r="EG327" i="1"/>
  <c r="GN388" i="1"/>
  <c r="EF388" i="1"/>
  <c r="GQ388" i="1" s="1"/>
  <c r="EK388" i="1"/>
  <c r="GV388" i="1" s="1"/>
  <c r="EI388" i="1"/>
  <c r="GT388" i="1" s="1"/>
  <c r="EW388" i="1"/>
  <c r="HH388" i="1" s="1"/>
  <c r="ET388" i="1"/>
  <c r="HE388" i="1" s="1"/>
  <c r="DL507" i="1"/>
  <c r="DL521" i="1" s="1"/>
  <c r="DK116" i="1"/>
  <c r="DT116" i="1"/>
  <c r="DR116" i="1"/>
  <c r="DN116" i="1"/>
  <c r="DW116" i="1"/>
  <c r="AI122" i="45"/>
  <c r="ER330" i="1"/>
  <c r="EO330" i="1"/>
  <c r="CL269" i="45"/>
  <c r="AL113" i="45"/>
  <c r="AJ113" i="45"/>
  <c r="AM113" i="45" s="1"/>
  <c r="N113" i="45"/>
  <c r="AB113" i="45"/>
  <c r="EZ107" i="1"/>
  <c r="FW207" i="1"/>
  <c r="X518" i="1"/>
  <c r="EW139" i="1"/>
  <c r="EC139" i="1"/>
  <c r="EA402" i="1"/>
  <c r="EC402" i="1" s="1"/>
  <c r="EZ120" i="1"/>
  <c r="I446" i="1"/>
  <c r="I516" i="1" s="1"/>
  <c r="EH206" i="1"/>
  <c r="ET206" i="1"/>
  <c r="ER206" i="1"/>
  <c r="EV206" i="1"/>
  <c r="ES206" i="1"/>
  <c r="EO206" i="1"/>
  <c r="CC517" i="1"/>
  <c r="P525" i="1"/>
  <c r="O261" i="51"/>
  <c r="HD163" i="1"/>
  <c r="GY163" i="1" s="1"/>
  <c r="HS199" i="1"/>
  <c r="IN163" i="1" s="1"/>
  <c r="II163" i="1" s="1"/>
  <c r="EQ199" i="1"/>
  <c r="BS109" i="1"/>
  <c r="BW109" i="1" s="1"/>
  <c r="EP109" i="1"/>
  <c r="EJ109" i="1"/>
  <c r="EV109" i="1"/>
  <c r="EO109" i="1"/>
  <c r="EW109" i="1"/>
  <c r="AJ37" i="45"/>
  <c r="AM37" i="45" s="1"/>
  <c r="AB37" i="45"/>
  <c r="N37" i="45"/>
  <c r="AI115" i="45"/>
  <c r="N115" i="45"/>
  <c r="AJ115" i="45"/>
  <c r="BS393" i="1"/>
  <c r="BW393" i="1" s="1"/>
  <c r="EF393" i="1"/>
  <c r="GQ393" i="1" s="1"/>
  <c r="EV393" i="1"/>
  <c r="HG393" i="1" s="1"/>
  <c r="ES393" i="1"/>
  <c r="HD393" i="1" s="1"/>
  <c r="EM393" i="1"/>
  <c r="GX393" i="1" s="1"/>
  <c r="ET393" i="1"/>
  <c r="HE393" i="1" s="1"/>
  <c r="BJ528" i="1"/>
  <c r="EH180" i="1"/>
  <c r="EK180" i="1"/>
  <c r="ET180" i="1"/>
  <c r="CL268" i="45"/>
  <c r="AL268" i="45"/>
  <c r="AN268" i="45" s="1"/>
  <c r="AP268" i="45" s="1"/>
  <c r="AI345" i="45"/>
  <c r="AL345" i="45" s="1"/>
  <c r="AN345" i="45" s="1"/>
  <c r="AP345" i="45" s="1"/>
  <c r="EA390" i="1"/>
  <c r="EN390" i="1" s="1"/>
  <c r="GY390" i="1" s="1"/>
  <c r="BS390" i="1"/>
  <c r="BW390" i="1" s="1"/>
  <c r="EW390" i="1"/>
  <c r="HH390" i="1" s="1"/>
  <c r="EH129" i="1"/>
  <c r="EL129" i="1"/>
  <c r="EJ129" i="1"/>
  <c r="EO129" i="1"/>
  <c r="EI129" i="1"/>
  <c r="ES129" i="1"/>
  <c r="N111" i="45"/>
  <c r="AJ111" i="45"/>
  <c r="AM111" i="45" s="1"/>
  <c r="AN111" i="45" s="1"/>
  <c r="AQ111" i="45" s="1"/>
  <c r="EA122" i="1"/>
  <c r="EC122" i="1" s="1"/>
  <c r="EH423" i="1"/>
  <c r="EJ423" i="1"/>
  <c r="ER423" i="1"/>
  <c r="EV423" i="1"/>
  <c r="EE423" i="1"/>
  <c r="HS166" i="1"/>
  <c r="HS169" i="1"/>
  <c r="HS165" i="1"/>
  <c r="HS164" i="1"/>
  <c r="HS176" i="1"/>
  <c r="HS171" i="1"/>
  <c r="HS172" i="1"/>
  <c r="HS175" i="1"/>
  <c r="HS163" i="1"/>
  <c r="HS159" i="1"/>
  <c r="EF192" i="1"/>
  <c r="EV192" i="1"/>
  <c r="ED192" i="1"/>
  <c r="EU192" i="1"/>
  <c r="EM192" i="1"/>
  <c r="CA266" i="45"/>
  <c r="N308" i="45"/>
  <c r="W286" i="45" s="1"/>
  <c r="AI46" i="45"/>
  <c r="AL46" i="45" s="1"/>
  <c r="AI357" i="45"/>
  <c r="EG114" i="1"/>
  <c r="EJ114" i="1"/>
  <c r="ED114" i="1"/>
  <c r="EK114" i="1"/>
  <c r="EV114" i="1"/>
  <c r="EM334" i="1"/>
  <c r="EP334" i="1"/>
  <c r="HS185" i="1"/>
  <c r="AB273" i="45"/>
  <c r="BM44" i="72"/>
  <c r="BL44" i="72"/>
  <c r="G44" i="72"/>
  <c r="AJ39" i="45"/>
  <c r="N39" i="45"/>
  <c r="AB39" i="45"/>
  <c r="DI395" i="1"/>
  <c r="DP395" i="1"/>
  <c r="DQ395" i="1"/>
  <c r="DZ395" i="1"/>
  <c r="DN395" i="1"/>
  <c r="ES335" i="1"/>
  <c r="EJ335" i="1"/>
  <c r="HS186" i="1"/>
  <c r="AL118" i="45"/>
  <c r="N118" i="45"/>
  <c r="AJ118" i="45"/>
  <c r="AM118" i="45" s="1"/>
  <c r="AJ40" i="45"/>
  <c r="AM40" i="45" s="1"/>
  <c r="AB40" i="45"/>
  <c r="N40" i="45"/>
  <c r="EH335" i="1"/>
  <c r="BS131" i="1"/>
  <c r="BW131" i="1" s="1"/>
  <c r="EM131" i="1"/>
  <c r="ER131" i="1"/>
  <c r="EV131" i="1"/>
  <c r="ET131" i="1"/>
  <c r="X517" i="1"/>
  <c r="EH524" i="1"/>
  <c r="EV336" i="1"/>
  <c r="EL336" i="1"/>
  <c r="EG113" i="1"/>
  <c r="ER113" i="1"/>
  <c r="ET113" i="1"/>
  <c r="EE113" i="1"/>
  <c r="EO113" i="1"/>
  <c r="EW113" i="1"/>
  <c r="EA184" i="1"/>
  <c r="EW184" i="1" s="1"/>
  <c r="BS195" i="1"/>
  <c r="BW195" i="1" s="1"/>
  <c r="HS195" i="1"/>
  <c r="IN159" i="1" s="1"/>
  <c r="II159" i="1" s="1"/>
  <c r="EV195" i="1"/>
  <c r="EK195" i="1"/>
  <c r="EL195" i="1"/>
  <c r="EN195" i="1"/>
  <c r="AI49" i="45"/>
  <c r="AL49" i="45" s="1"/>
  <c r="N360" i="45"/>
  <c r="AJ360" i="45"/>
  <c r="AM360" i="45" s="1"/>
  <c r="AB360" i="45"/>
  <c r="V24" i="51" s="1"/>
  <c r="EC121" i="1"/>
  <c r="EU198" i="1"/>
  <c r="AB286" i="45"/>
  <c r="AL130" i="45"/>
  <c r="N130" i="45"/>
  <c r="O57" i="72" s="1"/>
  <c r="AB130" i="45"/>
  <c r="AJ130" i="45"/>
  <c r="AM130" i="45" s="1"/>
  <c r="EA408" i="1"/>
  <c r="EG408" i="1" s="1"/>
  <c r="BS408" i="1"/>
  <c r="BW408" i="1" s="1"/>
  <c r="EA403" i="1"/>
  <c r="BS143" i="1"/>
  <c r="EL143" i="1"/>
  <c r="O230" i="51"/>
  <c r="HD106" i="1"/>
  <c r="GY106" i="1" s="1"/>
  <c r="AJ70" i="45"/>
  <c r="N70" i="45"/>
  <c r="EH521" i="1"/>
  <c r="X523" i="1"/>
  <c r="EK189" i="1"/>
  <c r="EN189" i="1"/>
  <c r="EU189" i="1"/>
  <c r="ER189" i="1"/>
  <c r="EL189" i="1"/>
  <c r="EV189" i="1"/>
  <c r="ED189" i="1"/>
  <c r="EE189" i="1"/>
  <c r="EW189" i="1"/>
  <c r="EG189" i="1"/>
  <c r="EF189" i="1"/>
  <c r="EH204" i="1"/>
  <c r="EF204" i="1"/>
  <c r="EN204" i="1"/>
  <c r="EK204" i="1"/>
  <c r="AB292" i="45"/>
  <c r="AM292" i="45"/>
  <c r="AN292" i="45" s="1"/>
  <c r="AP292" i="45" s="1"/>
  <c r="AI369" i="45"/>
  <c r="AL369" i="45" s="1"/>
  <c r="N58" i="45"/>
  <c r="AJ58" i="45"/>
  <c r="AB58" i="45"/>
  <c r="EG353" i="1"/>
  <c r="EH516" i="1"/>
  <c r="EE351" i="1"/>
  <c r="EU351" i="1"/>
  <c r="DK128" i="1"/>
  <c r="DZ128" i="1"/>
  <c r="DW128" i="1"/>
  <c r="DY128" i="1"/>
  <c r="DQ128" i="1"/>
  <c r="AB290" i="45"/>
  <c r="BM61" i="72"/>
  <c r="BL61" i="72"/>
  <c r="G61" i="72"/>
  <c r="AL290" i="45"/>
  <c r="AI56" i="45"/>
  <c r="EF351" i="1"/>
  <c r="EI209" i="1"/>
  <c r="EV209" i="1"/>
  <c r="AI141" i="45"/>
  <c r="AI374" i="45"/>
  <c r="AL374" i="45" s="1"/>
  <c r="EA419" i="1"/>
  <c r="EC419" i="1" s="1"/>
  <c r="CC519" i="1"/>
  <c r="EH529" i="1"/>
  <c r="EO349" i="1"/>
  <c r="ES349" i="1"/>
  <c r="EG126" i="1"/>
  <c r="EJ126" i="1"/>
  <c r="EK126" i="1"/>
  <c r="EE126" i="1"/>
  <c r="ED126" i="1"/>
  <c r="EG349" i="1"/>
  <c r="EG117" i="1"/>
  <c r="ES117" i="1"/>
  <c r="EL117" i="1"/>
  <c r="EW117" i="1"/>
  <c r="EN117" i="1"/>
  <c r="EW120" i="1"/>
  <c r="EU120" i="1"/>
  <c r="EZ194" i="1"/>
  <c r="EH518" i="1"/>
  <c r="BS177" i="1"/>
  <c r="BW177" i="1" s="1"/>
  <c r="BM36" i="72"/>
  <c r="BP36" i="72" s="1"/>
  <c r="BL36" i="72"/>
  <c r="BO36" i="72" s="1"/>
  <c r="G36" i="72"/>
  <c r="AI31" i="45"/>
  <c r="AL31" i="45" s="1"/>
  <c r="N31" i="45"/>
  <c r="AJ31" i="45"/>
  <c r="AM31" i="45" s="1"/>
  <c r="AI342" i="45"/>
  <c r="AL342" i="45" s="1"/>
  <c r="AN342" i="45" s="1"/>
  <c r="AP342" i="45" s="1"/>
  <c r="BS197" i="1"/>
  <c r="BW197" i="1" s="1"/>
  <c r="HS197" i="1"/>
  <c r="IN161" i="1" s="1"/>
  <c r="II161" i="1" s="1"/>
  <c r="EN197" i="1"/>
  <c r="EK197" i="1"/>
  <c r="EV197" i="1"/>
  <c r="EW197" i="1"/>
  <c r="AM285" i="45"/>
  <c r="AB285" i="45"/>
  <c r="AL362" i="45"/>
  <c r="AJ362" i="45"/>
  <c r="AM362" i="45" s="1"/>
  <c r="AB362" i="45"/>
  <c r="V26" i="51" s="1"/>
  <c r="N362" i="45"/>
  <c r="BG522" i="1"/>
  <c r="HD102" i="1"/>
  <c r="GY102" i="1" s="1"/>
  <c r="O226" i="51"/>
  <c r="EW138" i="1"/>
  <c r="EV138" i="1"/>
  <c r="EA422" i="1"/>
  <c r="ES422" i="1" s="1"/>
  <c r="BG520" i="1"/>
  <c r="BJ515" i="1"/>
  <c r="O319" i="51"/>
  <c r="CB430" i="1"/>
  <c r="EA213" i="1"/>
  <c r="EC213" i="1" s="1"/>
  <c r="EZ133" i="1"/>
  <c r="I459" i="1"/>
  <c r="I529" i="1" s="1"/>
  <c r="EZ124" i="1"/>
  <c r="I450" i="1"/>
  <c r="I520" i="1" s="1"/>
  <c r="EZ89" i="1"/>
  <c r="FW89" i="1" s="1"/>
  <c r="EZ83" i="1"/>
  <c r="FW83" i="1" s="1"/>
  <c r="FX83" i="1" s="1"/>
  <c r="EZ95" i="1"/>
  <c r="FW95" i="1" s="1"/>
  <c r="EZ96" i="1"/>
  <c r="FW96" i="1" s="1"/>
  <c r="EZ98" i="1"/>
  <c r="FW98" i="1" s="1"/>
  <c r="EZ85" i="1"/>
  <c r="FW85" i="1" s="1"/>
  <c r="EZ91" i="1"/>
  <c r="FW91" i="1" s="1"/>
  <c r="X526" i="1"/>
  <c r="BJ535" i="1"/>
  <c r="EJ359" i="1"/>
  <c r="EL359" i="1"/>
  <c r="EW359" i="1"/>
  <c r="BS136" i="1"/>
  <c r="BW136" i="1" s="1"/>
  <c r="EE136" i="1"/>
  <c r="EL136" i="1"/>
  <c r="EM136" i="1"/>
  <c r="ET136" i="1"/>
  <c r="EG396" i="1"/>
  <c r="GR396" i="1" s="1"/>
  <c r="ES396" i="1"/>
  <c r="HD396" i="1" s="1"/>
  <c r="EW396" i="1"/>
  <c r="HH396" i="1" s="1"/>
  <c r="EU396" i="1"/>
  <c r="HF396" i="1" s="1"/>
  <c r="EV396" i="1"/>
  <c r="HG396" i="1" s="1"/>
  <c r="EL396" i="1"/>
  <c r="GW396" i="1" s="1"/>
  <c r="Z523" i="1"/>
  <c r="Z524" i="1"/>
  <c r="Z514" i="1"/>
  <c r="Z521" i="1"/>
  <c r="Z519" i="1"/>
  <c r="Z537" i="1"/>
  <c r="Z520" i="1"/>
  <c r="Z515" i="1"/>
  <c r="Z518" i="1"/>
  <c r="Z527" i="1"/>
  <c r="Z536" i="1"/>
  <c r="X521" i="1"/>
  <c r="EC397" i="1"/>
  <c r="BS397" i="1"/>
  <c r="BW397" i="1" s="1"/>
  <c r="EL397" i="1"/>
  <c r="GW397" i="1" s="1"/>
  <c r="ET397" i="1"/>
  <c r="HE397" i="1" s="1"/>
  <c r="EM397" i="1"/>
  <c r="GX397" i="1" s="1"/>
  <c r="EJ397" i="1"/>
  <c r="GU397" i="1" s="1"/>
  <c r="EA127" i="1"/>
  <c r="EC127" i="1" s="1"/>
  <c r="EW411" i="1"/>
  <c r="EP411" i="1"/>
  <c r="EL411" i="1"/>
  <c r="EM411" i="1"/>
  <c r="ET411" i="1"/>
  <c r="EJ411" i="1"/>
  <c r="EI411" i="1"/>
  <c r="ED411" i="1"/>
  <c r="EG411" i="1"/>
  <c r="BS411" i="1"/>
  <c r="BW411" i="1" s="1"/>
  <c r="EH350" i="1"/>
  <c r="EP201" i="1"/>
  <c r="EK201" i="1"/>
  <c r="EW201" i="1"/>
  <c r="EQ201" i="1"/>
  <c r="ET201" i="1"/>
  <c r="EJ201" i="1"/>
  <c r="EL201" i="1"/>
  <c r="EU201" i="1"/>
  <c r="HD165" i="1"/>
  <c r="GY165" i="1" s="1"/>
  <c r="O263" i="51"/>
  <c r="HS201" i="1"/>
  <c r="IN165" i="1" s="1"/>
  <c r="II165" i="1" s="1"/>
  <c r="EG201" i="1"/>
  <c r="EF201" i="1"/>
  <c r="EW350" i="1"/>
  <c r="EO350" i="1"/>
  <c r="ET350" i="1"/>
  <c r="EE350" i="1"/>
  <c r="EW530" i="1"/>
  <c r="EH211" i="1"/>
  <c r="EO211" i="1"/>
  <c r="EN211" i="1"/>
  <c r="EP211" i="1"/>
  <c r="EE211" i="1"/>
  <c r="AM299" i="45"/>
  <c r="AN299" i="45" s="1"/>
  <c r="AJ65" i="45"/>
  <c r="AM65" i="45" s="1"/>
  <c r="N65" i="45"/>
  <c r="AB65" i="45"/>
  <c r="EF215" i="1"/>
  <c r="HS215" i="1"/>
  <c r="IN179" i="1" s="1"/>
  <c r="II179" i="1" s="1"/>
  <c r="EV215" i="1"/>
  <c r="ER215" i="1"/>
  <c r="EQ215" i="1"/>
  <c r="EK215" i="1"/>
  <c r="BM74" i="72"/>
  <c r="BL74" i="72"/>
  <c r="G74" i="72"/>
  <c r="AV74" i="72" s="1"/>
  <c r="AI147" i="45"/>
  <c r="AL147" i="45" s="1"/>
  <c r="AI388" i="45"/>
  <c r="N69" i="45"/>
  <c r="AJ69" i="45"/>
  <c r="BS405" i="1"/>
  <c r="BW405" i="1" s="1"/>
  <c r="ED405" i="1"/>
  <c r="EN405" i="1"/>
  <c r="ER342" i="1"/>
  <c r="ET342" i="1"/>
  <c r="HD83" i="1"/>
  <c r="GY83" i="1" s="1"/>
  <c r="O207" i="51"/>
  <c r="HS119" i="1"/>
  <c r="IN83" i="1" s="1"/>
  <c r="II83" i="1" s="1"/>
  <c r="ED119" i="1"/>
  <c r="EE119" i="1"/>
  <c r="EP119" i="1"/>
  <c r="EN119" i="1"/>
  <c r="BS182" i="1"/>
  <c r="BW182" i="1" s="1"/>
  <c r="DE516" i="1"/>
  <c r="BS208" i="1"/>
  <c r="BW208" i="1" s="1"/>
  <c r="ES208" i="1"/>
  <c r="ED208" i="1"/>
  <c r="ER208" i="1"/>
  <c r="EO208" i="1"/>
  <c r="AB296" i="45"/>
  <c r="CL296" i="45" s="1"/>
  <c r="AL62" i="45"/>
  <c r="AJ62" i="45"/>
  <c r="AM62" i="45" s="1"/>
  <c r="N62" i="45"/>
  <c r="AB62" i="45"/>
  <c r="AJ373" i="45"/>
  <c r="AM373" i="45" s="1"/>
  <c r="N373" i="45"/>
  <c r="EG427" i="1"/>
  <c r="EP427" i="1"/>
  <c r="EL427" i="1"/>
  <c r="AX223" i="1"/>
  <c r="ID156" i="1" s="1" a="1"/>
  <c r="GT156" i="1" a="1"/>
  <c r="BS426" i="1"/>
  <c r="BW426" i="1" s="1"/>
  <c r="ED426" i="1"/>
  <c r="ES426" i="1"/>
  <c r="EP426" i="1"/>
  <c r="EI426" i="1"/>
  <c r="ET327" i="1"/>
  <c r="EU327" i="1"/>
  <c r="EH104" i="1"/>
  <c r="EQ104" i="1"/>
  <c r="EE104" i="1"/>
  <c r="EO104" i="1"/>
  <c r="EM104" i="1"/>
  <c r="EH327" i="1"/>
  <c r="BM37" i="72"/>
  <c r="BL37" i="72"/>
  <c r="BO37" i="72" s="1"/>
  <c r="G37" i="72"/>
  <c r="AV37" i="72" s="1"/>
  <c r="AM266" i="45"/>
  <c r="AL110" i="45"/>
  <c r="EZ178" i="1"/>
  <c r="DK190" i="1"/>
  <c r="DZ190" i="1"/>
  <c r="DG190" i="1"/>
  <c r="DT190" i="1"/>
  <c r="DN190" i="1"/>
  <c r="DS190" i="1"/>
  <c r="EI330" i="1"/>
  <c r="EM330" i="1"/>
  <c r="EF181" i="1"/>
  <c r="ED181" i="1"/>
  <c r="EI181" i="1"/>
  <c r="EK181" i="1"/>
  <c r="ES181" i="1"/>
  <c r="EG330" i="1"/>
  <c r="CC515" i="1"/>
  <c r="BS133" i="1"/>
  <c r="BW133" i="1" s="1"/>
  <c r="EH133" i="1"/>
  <c r="EJ133" i="1"/>
  <c r="EN133" i="1"/>
  <c r="EU133" i="1"/>
  <c r="AM295" i="45"/>
  <c r="AN295" i="45" s="1"/>
  <c r="AB295" i="45"/>
  <c r="BL66" i="72"/>
  <c r="BO66" i="72" s="1"/>
  <c r="BM66" i="72"/>
  <c r="BP66" i="72" s="1"/>
  <c r="G66" i="72"/>
  <c r="AL139" i="45"/>
  <c r="N139" i="45"/>
  <c r="AJ139" i="45"/>
  <c r="AB139" i="45"/>
  <c r="CJ522" i="1"/>
  <c r="BV525" i="1"/>
  <c r="EA410" i="1"/>
  <c r="EC410" i="1" s="1"/>
  <c r="EW516" i="1"/>
  <c r="BU520" i="1"/>
  <c r="CC521" i="1"/>
  <c r="EW526" i="1"/>
  <c r="EN340" i="1"/>
  <c r="EL340" i="1"/>
  <c r="ET340" i="1"/>
  <c r="EQ340" i="1"/>
  <c r="EE340" i="1"/>
  <c r="EG340" i="1"/>
  <c r="EH340" i="1"/>
  <c r="EO340" i="1"/>
  <c r="ED340" i="1"/>
  <c r="EU340" i="1"/>
  <c r="EK340" i="1"/>
  <c r="EI340" i="1"/>
  <c r="EP340" i="1"/>
  <c r="ES340" i="1"/>
  <c r="ER340" i="1"/>
  <c r="EF340" i="1"/>
  <c r="EM340" i="1"/>
  <c r="EJ340" i="1"/>
  <c r="EW340" i="1"/>
  <c r="EV340" i="1"/>
  <c r="EF401" i="1"/>
  <c r="GQ401" i="1" s="1"/>
  <c r="EL401" i="1"/>
  <c r="GW401" i="1" s="1"/>
  <c r="EO401" i="1"/>
  <c r="GZ401" i="1" s="1"/>
  <c r="EE401" i="1"/>
  <c r="GP401" i="1" s="1"/>
  <c r="ET401" i="1"/>
  <c r="HE401" i="1" s="1"/>
  <c r="ES401" i="1"/>
  <c r="HD401" i="1" s="1"/>
  <c r="EG404" i="1"/>
  <c r="EM404" i="1"/>
  <c r="EL404" i="1"/>
  <c r="EO404" i="1"/>
  <c r="EN404" i="1"/>
  <c r="O220" i="51"/>
  <c r="HD96" i="1"/>
  <c r="GY96" i="1" s="1"/>
  <c r="EG416" i="1"/>
  <c r="EE416" i="1"/>
  <c r="EP416" i="1"/>
  <c r="EQ416" i="1"/>
  <c r="ES416" i="1"/>
  <c r="EA125" i="1"/>
  <c r="EQ125" i="1" s="1"/>
  <c r="BS125" i="1"/>
  <c r="BW125" i="1" s="1"/>
  <c r="EI125" i="1"/>
  <c r="AB287" i="45"/>
  <c r="CA273" i="45" s="1"/>
  <c r="AM287" i="45"/>
  <c r="AL287" i="45"/>
  <c r="EG183" i="1"/>
  <c r="EU183" i="1"/>
  <c r="EK183" i="1"/>
  <c r="EN183" i="1"/>
  <c r="EL183" i="1"/>
  <c r="EH106" i="1"/>
  <c r="EL106" i="1"/>
  <c r="EO106" i="1"/>
  <c r="EM106" i="1"/>
  <c r="EW515" i="1"/>
  <c r="Z529" i="1"/>
  <c r="BS203" i="1"/>
  <c r="EE203" i="1"/>
  <c r="EQ203" i="1"/>
  <c r="AN291" i="45"/>
  <c r="AP291" i="45" s="1"/>
  <c r="F386" i="45"/>
  <c r="AB368" i="45"/>
  <c r="V32" i="51" s="1"/>
  <c r="N368" i="45"/>
  <c r="AJ368" i="45"/>
  <c r="AM368" i="45" s="1"/>
  <c r="AN368" i="45" s="1"/>
  <c r="EZ129" i="1"/>
  <c r="I523" i="1"/>
  <c r="EG179" i="1"/>
  <c r="EV179" i="1"/>
  <c r="EM179" i="1"/>
  <c r="EK179" i="1"/>
  <c r="EO179" i="1"/>
  <c r="EA105" i="1"/>
  <c r="AJ128" i="45"/>
  <c r="AM128" i="45" s="1"/>
  <c r="N128" i="45"/>
  <c r="BS139" i="1"/>
  <c r="BW139" i="1" s="1"/>
  <c r="ES139" i="1"/>
  <c r="EK139" i="1"/>
  <c r="ET139" i="1"/>
  <c r="EQ139" i="1"/>
  <c r="FW214" i="1"/>
  <c r="EG118" i="1"/>
  <c r="ET118" i="1"/>
  <c r="ES118" i="1"/>
  <c r="ER118" i="1"/>
  <c r="EU118" i="1"/>
  <c r="EE118" i="1"/>
  <c r="GS156" i="1" a="1"/>
  <c r="BS188" i="1"/>
  <c r="BW188" i="1" s="1"/>
  <c r="HS188" i="1"/>
  <c r="EU188" i="1"/>
  <c r="EJ188" i="1"/>
  <c r="ER188" i="1"/>
  <c r="EI188" i="1"/>
  <c r="AN276" i="45"/>
  <c r="AQ276" i="45" s="1"/>
  <c r="AJ120" i="45"/>
  <c r="N120" i="45"/>
  <c r="BS398" i="1"/>
  <c r="BW398" i="1" s="1"/>
  <c r="EN398" i="1"/>
  <c r="GY398" i="1" s="1"/>
  <c r="EM398" i="1"/>
  <c r="GX398" i="1" s="1"/>
  <c r="EV398" i="1"/>
  <c r="HG398" i="1" s="1"/>
  <c r="EI398" i="1"/>
  <c r="GT398" i="1" s="1"/>
  <c r="ET334" i="1"/>
  <c r="EU334" i="1"/>
  <c r="DK111" i="1"/>
  <c r="DQ111" i="1"/>
  <c r="DW111" i="1"/>
  <c r="DG111" i="1"/>
  <c r="DL111" i="1"/>
  <c r="DX111" i="1"/>
  <c r="EN335" i="1"/>
  <c r="ET335" i="1"/>
  <c r="EH205" i="1"/>
  <c r="EK205" i="1"/>
  <c r="EN205" i="1"/>
  <c r="EW205" i="1"/>
  <c r="EP205" i="1"/>
  <c r="AL293" i="45"/>
  <c r="AN293" i="45" s="1"/>
  <c r="AP293" i="45" s="1"/>
  <c r="EW514" i="1"/>
  <c r="EI336" i="1"/>
  <c r="EU336" i="1"/>
  <c r="HS187" i="1"/>
  <c r="AM275" i="45"/>
  <c r="AN275" i="45" s="1"/>
  <c r="AJ352" i="45"/>
  <c r="AM352" i="45" s="1"/>
  <c r="N352" i="45"/>
  <c r="AB352" i="45"/>
  <c r="V16" i="51" s="1"/>
  <c r="AL119" i="45"/>
  <c r="AJ119" i="45"/>
  <c r="AM119" i="45" s="1"/>
  <c r="N119" i="45"/>
  <c r="AB119" i="45"/>
  <c r="EH333" i="1"/>
  <c r="EG333" i="1"/>
  <c r="ES184" i="1"/>
  <c r="EI184" i="1"/>
  <c r="ED184" i="1"/>
  <c r="EM184" i="1"/>
  <c r="ER184" i="1"/>
  <c r="EN184" i="1"/>
  <c r="EP184" i="1"/>
  <c r="EK184" i="1"/>
  <c r="O246" i="51"/>
  <c r="HS184" i="1"/>
  <c r="BS184" i="1"/>
  <c r="BW184" i="1" s="1"/>
  <c r="EH184" i="1"/>
  <c r="EW333" i="1"/>
  <c r="ER333" i="1"/>
  <c r="EN333" i="1"/>
  <c r="ED333" i="1"/>
  <c r="J537" i="1"/>
  <c r="X531" i="1"/>
  <c r="EG121" i="1"/>
  <c r="EL121" i="1"/>
  <c r="EP121" i="1"/>
  <c r="EU121" i="1"/>
  <c r="EM121" i="1"/>
  <c r="EZ121" i="1"/>
  <c r="EO525" i="1"/>
  <c r="CJ524" i="1"/>
  <c r="EA124" i="1"/>
  <c r="EC124" i="1" s="1"/>
  <c r="BS124" i="1"/>
  <c r="BW124" i="1" s="1"/>
  <c r="EZ408" i="1"/>
  <c r="EG403" i="1"/>
  <c r="EE403" i="1"/>
  <c r="EU403" i="1"/>
  <c r="EI403" i="1"/>
  <c r="ET403" i="1"/>
  <c r="EA182" i="1"/>
  <c r="EC182" i="1" s="1"/>
  <c r="BS392" i="1"/>
  <c r="BW392" i="1" s="1"/>
  <c r="EI392" i="1"/>
  <c r="GT392" i="1" s="1"/>
  <c r="EJ392" i="1"/>
  <c r="GU392" i="1" s="1"/>
  <c r="EN392" i="1"/>
  <c r="GY392" i="1" s="1"/>
  <c r="EL392" i="1"/>
  <c r="GW392" i="1" s="1"/>
  <c r="BS217" i="1"/>
  <c r="HS217" i="1"/>
  <c r="IN181" i="1" s="1"/>
  <c r="II181" i="1" s="1"/>
  <c r="ET217" i="1"/>
  <c r="EU217" i="1"/>
  <c r="EE217" i="1"/>
  <c r="EK217" i="1"/>
  <c r="N149" i="45"/>
  <c r="AB149" i="45"/>
  <c r="AJ149" i="45"/>
  <c r="V30" i="77" s="1"/>
  <c r="AM305" i="45"/>
  <c r="BL76" i="72"/>
  <c r="BM76" i="72"/>
  <c r="G76" i="72"/>
  <c r="EP216" i="1"/>
  <c r="EM216" i="1"/>
  <c r="EV216" i="1"/>
  <c r="FW365" i="1"/>
  <c r="DJ400" i="1"/>
  <c r="DN400" i="1"/>
  <c r="DS400" i="1"/>
  <c r="DU400" i="1"/>
  <c r="DP400" i="1"/>
  <c r="EF391" i="1"/>
  <c r="GQ391" i="1" s="1"/>
  <c r="EO391" i="1"/>
  <c r="GZ391" i="1" s="1"/>
  <c r="EI391" i="1"/>
  <c r="GT391" i="1" s="1"/>
  <c r="EQ391" i="1"/>
  <c r="HB391" i="1" s="1"/>
  <c r="ET391" i="1"/>
  <c r="HE391" i="1" s="1"/>
  <c r="EC338" i="1"/>
  <c r="EO353" i="1"/>
  <c r="ES353" i="1"/>
  <c r="EL353" i="1"/>
  <c r="ER353" i="1"/>
  <c r="EF130" i="1"/>
  <c r="EJ130" i="1"/>
  <c r="EW130" i="1"/>
  <c r="EV130" i="1"/>
  <c r="I526" i="1"/>
  <c r="BS414" i="1"/>
  <c r="BW414" i="1" s="1"/>
  <c r="EJ414" i="1"/>
  <c r="EK414" i="1"/>
  <c r="EE414" i="1"/>
  <c r="ED414" i="1"/>
  <c r="EU414" i="1"/>
  <c r="CJ528" i="1"/>
  <c r="EC417" i="1"/>
  <c r="BS417" i="1"/>
  <c r="BW417" i="1" s="1"/>
  <c r="EW417" i="1"/>
  <c r="EO417" i="1"/>
  <c r="EM417" i="1"/>
  <c r="ED417" i="1"/>
  <c r="EP417" i="1"/>
  <c r="X532" i="1"/>
  <c r="DK202" i="1"/>
  <c r="DN202" i="1"/>
  <c r="DX202" i="1"/>
  <c r="DG202" i="1"/>
  <c r="DV202" i="1"/>
  <c r="BS412" i="1"/>
  <c r="BW412" i="1" s="1"/>
  <c r="DU412" i="1"/>
  <c r="DS412" i="1"/>
  <c r="DV412" i="1"/>
  <c r="DX412" i="1"/>
  <c r="DR412" i="1"/>
  <c r="EF135" i="1"/>
  <c r="EW135" i="1"/>
  <c r="EO135" i="1"/>
  <c r="EN135" i="1"/>
  <c r="EQ135" i="1"/>
  <c r="EP349" i="1"/>
  <c r="EJ349" i="1"/>
  <c r="EH349" i="1"/>
  <c r="AM288" i="45"/>
  <c r="AN288" i="45" s="1"/>
  <c r="I522" i="1"/>
  <c r="BS191" i="1"/>
  <c r="BW191" i="1" s="1"/>
  <c r="EO191" i="1"/>
  <c r="EM191" i="1"/>
  <c r="EW191" i="1"/>
  <c r="EV191" i="1"/>
  <c r="AI356" i="45"/>
  <c r="EG194" i="1"/>
  <c r="ER194" i="1"/>
  <c r="ES194" i="1"/>
  <c r="EV194" i="1"/>
  <c r="EO194" i="1"/>
  <c r="AI359" i="45"/>
  <c r="AL359" i="45" s="1"/>
  <c r="I528" i="1"/>
  <c r="P529" i="1"/>
  <c r="EF123" i="1"/>
  <c r="EQ123" i="1"/>
  <c r="EM123" i="1"/>
  <c r="ET123" i="1"/>
  <c r="EU123" i="1"/>
  <c r="EW123" i="1"/>
  <c r="ET407" i="1"/>
  <c r="EW407" i="1"/>
  <c r="BJ522" i="1"/>
  <c r="BJ526" i="1"/>
  <c r="BS212" i="1"/>
  <c r="BW212" i="1" s="1"/>
  <c r="EE212" i="1"/>
  <c r="EU212" i="1"/>
  <c r="EQ212" i="1"/>
  <c r="ER212" i="1"/>
  <c r="N144" i="45"/>
  <c r="AJ144" i="45"/>
  <c r="AM144" i="45" s="1"/>
  <c r="AM300" i="45"/>
  <c r="AI144" i="45"/>
  <c r="FW361" i="1"/>
  <c r="EA413" i="1"/>
  <c r="EN413" i="1" s="1"/>
  <c r="EH389" i="1"/>
  <c r="GS389" i="1" s="1"/>
  <c r="EJ389" i="1"/>
  <c r="GU389" i="1" s="1"/>
  <c r="ET389" i="1"/>
  <c r="HE389" i="1" s="1"/>
  <c r="EO389" i="1"/>
  <c r="GZ389" i="1" s="1"/>
  <c r="EL389" i="1"/>
  <c r="GW389" i="1" s="1"/>
  <c r="EG406" i="1"/>
  <c r="ED406" i="1"/>
  <c r="EK406" i="1"/>
  <c r="EN406" i="1"/>
  <c r="ET406" i="1"/>
  <c r="I535" i="1"/>
  <c r="BS140" i="1"/>
  <c r="BW140" i="1" s="1"/>
  <c r="ES140" i="1"/>
  <c r="ER140" i="1"/>
  <c r="ET140" i="1"/>
  <c r="EN140" i="1"/>
  <c r="AJ379" i="45"/>
  <c r="AM379" i="45" s="1"/>
  <c r="N379" i="45"/>
  <c r="GE363" i="1"/>
  <c r="S519" i="1"/>
  <c r="BV529" i="1"/>
  <c r="DF185" i="1"/>
  <c r="EA185" i="1" s="1"/>
  <c r="EC185" i="1" s="1"/>
  <c r="EU359" i="1"/>
  <c r="BS210" i="1"/>
  <c r="BW210" i="1" s="1"/>
  <c r="EK210" i="1"/>
  <c r="EI210" i="1"/>
  <c r="EJ210" i="1"/>
  <c r="ES210" i="1"/>
  <c r="AL298" i="45"/>
  <c r="AN298" i="45" s="1"/>
  <c r="AP298" i="45" s="1"/>
  <c r="AJ375" i="45"/>
  <c r="N375" i="45"/>
  <c r="AI64" i="45"/>
  <c r="AL64" i="45" s="1"/>
  <c r="EG415" i="1"/>
  <c r="EI415" i="1"/>
  <c r="ED415" i="1"/>
  <c r="EQ415" i="1"/>
  <c r="EK415" i="1"/>
  <c r="W528" i="1"/>
  <c r="BV521" i="1"/>
  <c r="J523" i="1"/>
  <c r="EG137" i="1"/>
  <c r="EE137" i="1"/>
  <c r="EI137" i="1"/>
  <c r="EM137" i="1"/>
  <c r="ED137" i="1"/>
  <c r="GA360" i="1"/>
  <c r="GE360" i="1"/>
  <c r="FW360" i="1"/>
  <c r="BS421" i="1"/>
  <c r="BW421" i="1" s="1"/>
  <c r="EU421" i="1"/>
  <c r="EJ421" i="1"/>
  <c r="EM421" i="1"/>
  <c r="ET421" i="1"/>
  <c r="EP421" i="1"/>
  <c r="EH141" i="1"/>
  <c r="EN141" i="1"/>
  <c r="ER141" i="1"/>
  <c r="EQ141" i="1"/>
  <c r="EV141" i="1"/>
  <c r="GE425" i="1"/>
  <c r="CJ529" i="1"/>
  <c r="EN342" i="1"/>
  <c r="AL281" i="45"/>
  <c r="AN281" i="45" s="1"/>
  <c r="AI47" i="45"/>
  <c r="AL47" i="45" s="1"/>
  <c r="N358" i="45"/>
  <c r="AJ358" i="45"/>
  <c r="AM358" i="45" s="1"/>
  <c r="AM270" i="45"/>
  <c r="AN270" i="45" s="1"/>
  <c r="AQ270" i="45" s="1"/>
  <c r="AI36" i="45"/>
  <c r="AL36" i="45" s="1"/>
  <c r="AI114" i="45"/>
  <c r="AL114" i="45" s="1"/>
  <c r="EA108" i="1"/>
  <c r="EC108" i="1" s="1"/>
  <c r="CB530" i="1"/>
  <c r="EG134" i="1"/>
  <c r="ES134" i="1"/>
  <c r="ED134" i="1"/>
  <c r="EV134" i="1"/>
  <c r="EL134" i="1"/>
  <c r="EA418" i="1"/>
  <c r="EC418" i="1" s="1"/>
  <c r="EA142" i="1"/>
  <c r="EE142" i="1" s="1"/>
  <c r="BV524" i="1"/>
  <c r="ED327" i="1"/>
  <c r="EP327" i="1"/>
  <c r="EH178" i="1"/>
  <c r="HS178" i="1"/>
  <c r="EW178" i="1"/>
  <c r="EM178" i="1"/>
  <c r="EO178" i="1"/>
  <c r="ED178" i="1"/>
  <c r="EH388" i="1"/>
  <c r="GS388" i="1" s="1"/>
  <c r="EV388" i="1"/>
  <c r="HG388" i="1" s="1"/>
  <c r="EQ388" i="1"/>
  <c r="HB388" i="1" s="1"/>
  <c r="ES388" i="1"/>
  <c r="HD388" i="1" s="1"/>
  <c r="EN388" i="1"/>
  <c r="GY388" i="1" s="1"/>
  <c r="DE525" i="1"/>
  <c r="DJ116" i="1"/>
  <c r="DX116" i="1"/>
  <c r="DM116" i="1"/>
  <c r="DP116" i="1"/>
  <c r="DY116" i="1"/>
  <c r="BM49" i="72"/>
  <c r="BL49" i="72"/>
  <c r="G49" i="72"/>
  <c r="AM278" i="45"/>
  <c r="AI355" i="45"/>
  <c r="AJ44" i="45"/>
  <c r="N44" i="45"/>
  <c r="AB44" i="45"/>
  <c r="EU330" i="1"/>
  <c r="EW330" i="1"/>
  <c r="ET330" i="1"/>
  <c r="AI346" i="45"/>
  <c r="AL346" i="45" s="1"/>
  <c r="AN346" i="45" s="1"/>
  <c r="AP346" i="45" s="1"/>
  <c r="N35" i="45"/>
  <c r="AJ35" i="45"/>
  <c r="AM35" i="45" s="1"/>
  <c r="IC156" i="1" a="1"/>
  <c r="EW533" i="1"/>
  <c r="BS207" i="1"/>
  <c r="BW207" i="1" s="1"/>
  <c r="X515" i="1"/>
  <c r="CX507" i="1"/>
  <c r="CX535" i="1" s="1"/>
  <c r="J524" i="1"/>
  <c r="BV532" i="1"/>
  <c r="EI524" i="1"/>
  <c r="GE187" i="1"/>
  <c r="FW364" i="1"/>
  <c r="GE364" i="1"/>
  <c r="GA364" i="1"/>
  <c r="GE346" i="1"/>
  <c r="N60" i="72"/>
  <c r="BG60" i="72" s="1"/>
  <c r="BZ197" i="45"/>
  <c r="AA211" i="45"/>
  <c r="BJ212" i="45"/>
  <c r="Z212" i="45" s="1"/>
  <c r="BI213" i="45"/>
  <c r="EC218" i="1" l="1"/>
  <c r="EQ218" i="1"/>
  <c r="EF218" i="1"/>
  <c r="W270" i="45"/>
  <c r="W288" i="45"/>
  <c r="EL119" i="1"/>
  <c r="EH119" i="1"/>
  <c r="AB141" i="45"/>
  <c r="O141" i="51" s="1"/>
  <c r="AV36" i="72"/>
  <c r="AY36" i="72" s="1"/>
  <c r="BA36" i="72" s="1"/>
  <c r="BC36" i="72" s="1"/>
  <c r="Q36" i="72"/>
  <c r="GA428" i="1"/>
  <c r="IN156" i="1"/>
  <c r="II156" i="1" s="1"/>
  <c r="IN196" i="1"/>
  <c r="II196" i="1" s="1"/>
  <c r="IN197" i="1"/>
  <c r="II197" i="1" s="1"/>
  <c r="IN199" i="1"/>
  <c r="II199" i="1" s="1"/>
  <c r="IN198" i="1"/>
  <c r="II198" i="1" s="1"/>
  <c r="T20" i="77"/>
  <c r="GZ206" i="1"/>
  <c r="HE206" i="1" s="1"/>
  <c r="HD206" i="1"/>
  <c r="GY206" i="1" s="1"/>
  <c r="IN206" i="1"/>
  <c r="II206" i="1" s="1"/>
  <c r="HA206" i="1"/>
  <c r="IK206" i="1"/>
  <c r="T27" i="77"/>
  <c r="GZ213" i="1"/>
  <c r="HE213" i="1" s="1"/>
  <c r="HD213" i="1"/>
  <c r="GY213" i="1" s="1"/>
  <c r="IN213" i="1"/>
  <c r="II213" i="1" s="1"/>
  <c r="HA213" i="1"/>
  <c r="IK213" i="1"/>
  <c r="T19" i="77"/>
  <c r="HA205" i="1"/>
  <c r="IK205" i="1"/>
  <c r="GZ205" i="1"/>
  <c r="HE205" i="1" s="1"/>
  <c r="HD205" i="1"/>
  <c r="GY205" i="1" s="1"/>
  <c r="IN205" i="1"/>
  <c r="II205" i="1" s="1"/>
  <c r="T26" i="77"/>
  <c r="HA212" i="1"/>
  <c r="IK212" i="1"/>
  <c r="GZ212" i="1"/>
  <c r="HE212" i="1" s="1"/>
  <c r="HD212" i="1"/>
  <c r="GY212" i="1" s="1"/>
  <c r="IN212" i="1"/>
  <c r="II212" i="1" s="1"/>
  <c r="T18" i="77"/>
  <c r="GZ204" i="1"/>
  <c r="HE204" i="1" s="1"/>
  <c r="HD204" i="1"/>
  <c r="GY204" i="1" s="1"/>
  <c r="IN204" i="1"/>
  <c r="II204" i="1" s="1"/>
  <c r="HA204" i="1"/>
  <c r="IK204" i="1"/>
  <c r="T25" i="77"/>
  <c r="GZ211" i="1"/>
  <c r="HE211" i="1" s="1"/>
  <c r="HD211" i="1"/>
  <c r="GY211" i="1" s="1"/>
  <c r="IN211" i="1"/>
  <c r="II211" i="1" s="1"/>
  <c r="HA211" i="1"/>
  <c r="IK211" i="1"/>
  <c r="T17" i="77"/>
  <c r="HA203" i="1"/>
  <c r="IK203" i="1"/>
  <c r="GZ203" i="1"/>
  <c r="HE203" i="1" s="1"/>
  <c r="HD203" i="1"/>
  <c r="GY203" i="1" s="1"/>
  <c r="IN203" i="1"/>
  <c r="II203" i="1" s="1"/>
  <c r="GE428" i="1"/>
  <c r="FW428" i="1"/>
  <c r="ED117" i="1"/>
  <c r="T24" i="77"/>
  <c r="HA210" i="1"/>
  <c r="IK210" i="1"/>
  <c r="GZ210" i="1"/>
  <c r="HE210" i="1" s="1"/>
  <c r="HD210" i="1"/>
  <c r="GY210" i="1" s="1"/>
  <c r="IN210" i="1"/>
  <c r="II210" i="1" s="1"/>
  <c r="T16" i="77"/>
  <c r="GZ202" i="1"/>
  <c r="HE202" i="1" s="1"/>
  <c r="HD202" i="1"/>
  <c r="GY202" i="1" s="1"/>
  <c r="IN202" i="1"/>
  <c r="II202" i="1" s="1"/>
  <c r="HA202" i="1"/>
  <c r="IK202" i="1"/>
  <c r="T23" i="77"/>
  <c r="GZ209" i="1"/>
  <c r="HE209" i="1" s="1"/>
  <c r="HD209" i="1"/>
  <c r="GY209" i="1" s="1"/>
  <c r="IN209" i="1"/>
  <c r="II209" i="1" s="1"/>
  <c r="HA209" i="1"/>
  <c r="IK209" i="1"/>
  <c r="T15" i="77"/>
  <c r="HA201" i="1"/>
  <c r="IK201" i="1"/>
  <c r="GZ201" i="1"/>
  <c r="HE201" i="1" s="1"/>
  <c r="HD201" i="1"/>
  <c r="GY201" i="1" s="1"/>
  <c r="IN201" i="1"/>
  <c r="II201" i="1" s="1"/>
  <c r="T22" i="77"/>
  <c r="GZ208" i="1"/>
  <c r="HE208" i="1" s="1"/>
  <c r="HA208" i="1"/>
  <c r="IK208" i="1"/>
  <c r="HD208" i="1"/>
  <c r="GY208" i="1" s="1"/>
  <c r="IN208" i="1"/>
  <c r="II208" i="1" s="1"/>
  <c r="T14" i="77"/>
  <c r="GZ200" i="1"/>
  <c r="HE200" i="1" s="1"/>
  <c r="HD200" i="1"/>
  <c r="GY200" i="1" s="1"/>
  <c r="IN200" i="1"/>
  <c r="II200" i="1" s="1"/>
  <c r="HA200" i="1"/>
  <c r="IK200" i="1"/>
  <c r="T21" i="77"/>
  <c r="HA207" i="1"/>
  <c r="IK207" i="1"/>
  <c r="GZ207" i="1"/>
  <c r="HE207" i="1" s="1"/>
  <c r="HD207" i="1"/>
  <c r="GY207" i="1" s="1"/>
  <c r="IN207" i="1"/>
  <c r="II207" i="1" s="1"/>
  <c r="T28" i="77"/>
  <c r="HA214" i="1"/>
  <c r="IK214" i="1"/>
  <c r="GZ214" i="1"/>
  <c r="HE214" i="1" s="1"/>
  <c r="HD214" i="1"/>
  <c r="GY214" i="1" s="1"/>
  <c r="IN214" i="1"/>
  <c r="II214" i="1" s="1"/>
  <c r="AB35" i="45"/>
  <c r="AB358" i="45"/>
  <c r="V22" i="51" s="1"/>
  <c r="AB375" i="45"/>
  <c r="V39" i="51" s="1"/>
  <c r="AM375" i="45"/>
  <c r="AB379" i="45"/>
  <c r="V43" i="51" s="1"/>
  <c r="AB144" i="45"/>
  <c r="AB120" i="45"/>
  <c r="AB373" i="45"/>
  <c r="V37" i="51" s="1"/>
  <c r="AB69" i="45"/>
  <c r="O29" i="51" s="1"/>
  <c r="BP74" i="72"/>
  <c r="AB31" i="45"/>
  <c r="AB70" i="45"/>
  <c r="AB118" i="45"/>
  <c r="AB111" i="45"/>
  <c r="AB115" i="45"/>
  <c r="BP69" i="72"/>
  <c r="AB142" i="45"/>
  <c r="O142" i="51" s="1"/>
  <c r="AB68" i="45"/>
  <c r="BO73" i="72"/>
  <c r="AB146" i="45"/>
  <c r="AM146" i="45"/>
  <c r="AB48" i="45"/>
  <c r="AB365" i="45"/>
  <c r="V29" i="51" s="1"/>
  <c r="AB137" i="45"/>
  <c r="AB57" i="45"/>
  <c r="CA43" i="45" s="1"/>
  <c r="AB135" i="45"/>
  <c r="AB53" i="45"/>
  <c r="CA39" i="45" s="1"/>
  <c r="AB367" i="45"/>
  <c r="V31" i="51" s="1"/>
  <c r="AM378" i="45"/>
  <c r="AB34" i="45"/>
  <c r="AB348" i="45"/>
  <c r="V12" i="51" s="1"/>
  <c r="AB138" i="45"/>
  <c r="BP71" i="72"/>
  <c r="AB126" i="45"/>
  <c r="AB132" i="45"/>
  <c r="CA118" i="45" s="1"/>
  <c r="AB382" i="45"/>
  <c r="V46" i="51" s="1"/>
  <c r="AB343" i="45"/>
  <c r="V7" i="51" s="1"/>
  <c r="AB147" i="45"/>
  <c r="AB143" i="45"/>
  <c r="O143" i="51" s="1"/>
  <c r="AB342" i="45"/>
  <c r="V6" i="51" s="1"/>
  <c r="AB56" i="45"/>
  <c r="CA42" i="45" s="1"/>
  <c r="AB369" i="45"/>
  <c r="V33" i="51" s="1"/>
  <c r="AB122" i="45"/>
  <c r="AB131" i="45"/>
  <c r="AB140" i="45"/>
  <c r="O140" i="51" s="1"/>
  <c r="AB109" i="45"/>
  <c r="AB134" i="45"/>
  <c r="CA120" i="45" s="1"/>
  <c r="AB148" i="45"/>
  <c r="CL280" i="45"/>
  <c r="CL298" i="45"/>
  <c r="BO42" i="72"/>
  <c r="AB371" i="45"/>
  <c r="V35" i="51" s="1"/>
  <c r="AB356" i="45"/>
  <c r="V20" i="51" s="1"/>
  <c r="AM132" i="45"/>
  <c r="AB370" i="45"/>
  <c r="V34" i="51" s="1"/>
  <c r="AB364" i="45"/>
  <c r="V28" i="51" s="1"/>
  <c r="BO58" i="72"/>
  <c r="AM343" i="45"/>
  <c r="AB49" i="45"/>
  <c r="CA35" i="45" s="1"/>
  <c r="AM67" i="45"/>
  <c r="AN383" i="45"/>
  <c r="AP383" i="45" s="1"/>
  <c r="J22" i="77"/>
  <c r="IK134" i="1"/>
  <c r="GW134" i="1"/>
  <c r="J15" i="77"/>
  <c r="GW127" i="1"/>
  <c r="IK127" i="1"/>
  <c r="J23" i="77"/>
  <c r="GW135" i="1"/>
  <c r="IK135" i="1"/>
  <c r="J16" i="77"/>
  <c r="GW128" i="1"/>
  <c r="IK128" i="1"/>
  <c r="J24" i="77"/>
  <c r="IK136" i="1"/>
  <c r="GW136" i="1"/>
  <c r="J17" i="77"/>
  <c r="IK129" i="1"/>
  <c r="GW129" i="1"/>
  <c r="J25" i="77"/>
  <c r="GW137" i="1"/>
  <c r="IK137" i="1"/>
  <c r="EC144" i="1"/>
  <c r="EI144" i="1"/>
  <c r="EJ144" i="1"/>
  <c r="ES144" i="1"/>
  <c r="EH144" i="1"/>
  <c r="EK144" i="1"/>
  <c r="ER144" i="1"/>
  <c r="EL144" i="1"/>
  <c r="EM144" i="1"/>
  <c r="EF144" i="1"/>
  <c r="EN144" i="1"/>
  <c r="EU144" i="1"/>
  <c r="EW144" i="1"/>
  <c r="ET144" i="1"/>
  <c r="EG144" i="1"/>
  <c r="EO144" i="1"/>
  <c r="EE144" i="1"/>
  <c r="EQ144" i="1"/>
  <c r="EV144" i="1"/>
  <c r="ED144" i="1"/>
  <c r="EP144" i="1"/>
  <c r="J18" i="77"/>
  <c r="IK130" i="1"/>
  <c r="GW130" i="1"/>
  <c r="J26" i="77"/>
  <c r="IK138" i="1"/>
  <c r="GW138" i="1"/>
  <c r="J19" i="77"/>
  <c r="GW131" i="1"/>
  <c r="IK131" i="1"/>
  <c r="J27" i="77"/>
  <c r="GW139" i="1"/>
  <c r="IK139" i="1"/>
  <c r="J20" i="77"/>
  <c r="GW132" i="1"/>
  <c r="IK132" i="1"/>
  <c r="J28" i="77"/>
  <c r="IK140" i="1"/>
  <c r="GW140" i="1"/>
  <c r="J21" i="77"/>
  <c r="IK133" i="1"/>
  <c r="GW133" i="1"/>
  <c r="J14" i="77"/>
  <c r="IK126" i="1"/>
  <c r="GW126" i="1"/>
  <c r="AL72" i="45"/>
  <c r="L9" i="77"/>
  <c r="AM72" i="45"/>
  <c r="L30" i="77"/>
  <c r="AM51" i="45"/>
  <c r="J30" i="77"/>
  <c r="AL51" i="45"/>
  <c r="J9" i="77"/>
  <c r="ES203" i="1"/>
  <c r="EU203" i="1"/>
  <c r="EG203" i="1"/>
  <c r="HS132" i="1"/>
  <c r="IN96" i="1" s="1"/>
  <c r="II96" i="1" s="1"/>
  <c r="AM139" i="45"/>
  <c r="AN139" i="45" s="1"/>
  <c r="AP139" i="45" s="1"/>
  <c r="EI405" i="1"/>
  <c r="EQ405" i="1"/>
  <c r="W303" i="45"/>
  <c r="BO74" i="72"/>
  <c r="W299" i="45"/>
  <c r="EK422" i="1"/>
  <c r="HS138" i="1"/>
  <c r="IN102" i="1" s="1"/>
  <c r="II102" i="1" s="1"/>
  <c r="EL120" i="1"/>
  <c r="HS142" i="1"/>
  <c r="IN106" i="1" s="1"/>
  <c r="II106" i="1" s="1"/>
  <c r="ER143" i="1"/>
  <c r="EM143" i="1"/>
  <c r="EL198" i="1"/>
  <c r="AL67" i="45"/>
  <c r="EW180" i="1"/>
  <c r="EQ180" i="1"/>
  <c r="AM115" i="45"/>
  <c r="ER199" i="1"/>
  <c r="AL146" i="45"/>
  <c r="EU389" i="1"/>
  <c r="HF389" i="1" s="1"/>
  <c r="EH394" i="1"/>
  <c r="GS394" i="1" s="1"/>
  <c r="EK394" i="1"/>
  <c r="GV394" i="1" s="1"/>
  <c r="EO394" i="1"/>
  <c r="GZ394" i="1" s="1"/>
  <c r="HS102" i="1"/>
  <c r="HS82" i="1"/>
  <c r="HS88" i="1"/>
  <c r="HS95" i="1"/>
  <c r="HS84" i="1"/>
  <c r="HS139" i="1"/>
  <c r="IN103" i="1" s="1"/>
  <c r="II103" i="1" s="1"/>
  <c r="AM372" i="45"/>
  <c r="EN143" i="1"/>
  <c r="EF143" i="1"/>
  <c r="EJ198" i="1"/>
  <c r="EE199" i="1"/>
  <c r="FW218" i="1"/>
  <c r="GE218" i="1"/>
  <c r="EL422" i="1"/>
  <c r="ER422" i="1"/>
  <c r="BO76" i="72"/>
  <c r="BO77" i="72"/>
  <c r="AM149" i="45"/>
  <c r="AN149" i="45" s="1"/>
  <c r="AP149" i="45" s="1"/>
  <c r="AM150" i="45"/>
  <c r="ES410" i="1"/>
  <c r="W294" i="45"/>
  <c r="W306" i="45"/>
  <c r="AL71" i="45"/>
  <c r="GA218" i="1"/>
  <c r="BP76" i="72"/>
  <c r="BP77" i="72"/>
  <c r="AB374" i="45"/>
  <c r="V38" i="51" s="1"/>
  <c r="AB72" i="45"/>
  <c r="O32" i="51" s="1"/>
  <c r="AB128" i="45"/>
  <c r="O128" i="51" s="1"/>
  <c r="AB150" i="45"/>
  <c r="O150" i="51" s="1"/>
  <c r="AQ306" i="45"/>
  <c r="BL306" i="45" s="1"/>
  <c r="EI124" i="1"/>
  <c r="EE408" i="1"/>
  <c r="EV408" i="1"/>
  <c r="W300" i="45"/>
  <c r="EJ407" i="1"/>
  <c r="EN407" i="1"/>
  <c r="EH407" i="1"/>
  <c r="W275" i="45"/>
  <c r="W276" i="45"/>
  <c r="AL50" i="45"/>
  <c r="BP37" i="72"/>
  <c r="W296" i="45"/>
  <c r="AL69" i="45"/>
  <c r="AL388" i="45" s="1"/>
  <c r="AY74" i="72"/>
  <c r="EM138" i="1"/>
  <c r="EI138" i="1"/>
  <c r="EF138" i="1"/>
  <c r="AL141" i="45"/>
  <c r="ET209" i="1"/>
  <c r="EG209" i="1"/>
  <c r="AL56" i="45"/>
  <c r="AM58" i="45"/>
  <c r="AN58" i="45" s="1"/>
  <c r="AP58" i="45" s="1"/>
  <c r="EO408" i="1"/>
  <c r="EN198" i="1"/>
  <c r="EP198" i="1"/>
  <c r="EG198" i="1"/>
  <c r="CL273" i="45"/>
  <c r="CL270" i="45"/>
  <c r="ES199" i="1"/>
  <c r="EN199" i="1"/>
  <c r="EF199" i="1"/>
  <c r="AN113" i="45"/>
  <c r="AP113" i="45" s="1"/>
  <c r="CL281" i="45"/>
  <c r="EQ389" i="1"/>
  <c r="HB389" i="1" s="1"/>
  <c r="ED407" i="1"/>
  <c r="AM48" i="45"/>
  <c r="AP282" i="45"/>
  <c r="CL282" i="45"/>
  <c r="CL279" i="45"/>
  <c r="CL272" i="45"/>
  <c r="EF394" i="1"/>
  <c r="GQ394" i="1" s="1"/>
  <c r="EE394" i="1"/>
  <c r="GP394" i="1" s="1"/>
  <c r="EJ394" i="1"/>
  <c r="GU394" i="1" s="1"/>
  <c r="EV394" i="1"/>
  <c r="HG394" i="1" s="1"/>
  <c r="AM137" i="45"/>
  <c r="BO55" i="72"/>
  <c r="EW143" i="1"/>
  <c r="EG143" i="1"/>
  <c r="EE198" i="1"/>
  <c r="EW198" i="1"/>
  <c r="EF198" i="1"/>
  <c r="BP42" i="72"/>
  <c r="EU199" i="1"/>
  <c r="EO199" i="1"/>
  <c r="ET199" i="1"/>
  <c r="AN119" i="45"/>
  <c r="AP119" i="45" s="1"/>
  <c r="EM109" i="1"/>
  <c r="EC184" i="1"/>
  <c r="EN393" i="1"/>
  <c r="GY393" i="1" s="1"/>
  <c r="AP271" i="45"/>
  <c r="BL271" i="45" s="1"/>
  <c r="GE137" i="1"/>
  <c r="EI419" i="1"/>
  <c r="CX521" i="1"/>
  <c r="GE350" i="1"/>
  <c r="FW201" i="1"/>
  <c r="EP422" i="1"/>
  <c r="EE422" i="1"/>
  <c r="EF422" i="1"/>
  <c r="EQ419" i="1"/>
  <c r="EK122" i="1"/>
  <c r="CL284" i="45"/>
  <c r="ES109" i="1"/>
  <c r="EK125" i="1"/>
  <c r="AN362" i="45"/>
  <c r="AP362" i="45" s="1"/>
  <c r="EO419" i="1"/>
  <c r="EI109" i="1"/>
  <c r="ET109" i="1"/>
  <c r="GE327" i="1"/>
  <c r="GF327" i="1" s="1"/>
  <c r="EJ410" i="1"/>
  <c r="AY37" i="72"/>
  <c r="EC115" i="1"/>
  <c r="AP277" i="45"/>
  <c r="BL277" i="45" s="1"/>
  <c r="EC199" i="1"/>
  <c r="EE404" i="1"/>
  <c r="AL38" i="45"/>
  <c r="AL39" i="45"/>
  <c r="GA134" i="1"/>
  <c r="GA414" i="1"/>
  <c r="EE124" i="1"/>
  <c r="GE205" i="1"/>
  <c r="GA340" i="1"/>
  <c r="FW181" i="1"/>
  <c r="FW426" i="1"/>
  <c r="EM419" i="1"/>
  <c r="ES419" i="1"/>
  <c r="EH419" i="1"/>
  <c r="W280" i="45"/>
  <c r="GA358" i="1"/>
  <c r="FW110" i="1"/>
  <c r="FW141" i="1"/>
  <c r="FW421" i="1"/>
  <c r="GA216" i="1"/>
  <c r="BP47" i="72"/>
  <c r="GE136" i="1"/>
  <c r="EM126" i="1"/>
  <c r="EP194" i="1"/>
  <c r="EC179" i="1"/>
  <c r="EP179" i="1"/>
  <c r="EF179" i="1"/>
  <c r="EP404" i="1"/>
  <c r="ED404" i="1"/>
  <c r="EC206" i="1"/>
  <c r="EC195" i="1"/>
  <c r="AQ283" i="45"/>
  <c r="BL283" i="45" s="1"/>
  <c r="AB124" i="45"/>
  <c r="EW393" i="1"/>
  <c r="HH393" i="1" s="1"/>
  <c r="EE393" i="1"/>
  <c r="GP393" i="1" s="1"/>
  <c r="ED393" i="1"/>
  <c r="GO393" i="1" s="1"/>
  <c r="AL355" i="45"/>
  <c r="GA178" i="1"/>
  <c r="GB178" i="1" s="1"/>
  <c r="GE123" i="1"/>
  <c r="FW205" i="1"/>
  <c r="GE349" i="1"/>
  <c r="GE114" i="1"/>
  <c r="EJ122" i="1"/>
  <c r="GE210" i="1"/>
  <c r="GA212" i="1"/>
  <c r="FW104" i="1"/>
  <c r="FW347" i="1"/>
  <c r="FW215" i="1"/>
  <c r="EP138" i="1"/>
  <c r="EC143" i="1"/>
  <c r="GA205" i="1"/>
  <c r="ED427" i="1"/>
  <c r="EC351" i="1"/>
  <c r="EV117" i="1"/>
  <c r="EE117" i="1"/>
  <c r="EF117" i="1"/>
  <c r="EC126" i="1"/>
  <c r="ES126" i="1"/>
  <c r="GA334" i="1"/>
  <c r="EG109" i="1"/>
  <c r="ED179" i="1"/>
  <c r="GE197" i="1"/>
  <c r="BL294" i="45"/>
  <c r="GF328" i="1"/>
  <c r="AQ302" i="45"/>
  <c r="AP302" i="45"/>
  <c r="AQ272" i="45"/>
  <c r="AP272" i="45"/>
  <c r="GT86" i="1"/>
  <c r="GT89" i="1"/>
  <c r="GT94" i="1"/>
  <c r="GT93" i="1"/>
  <c r="GT101" i="1"/>
  <c r="GT83" i="1"/>
  <c r="GT87" i="1"/>
  <c r="GT92" i="1"/>
  <c r="GT91" i="1"/>
  <c r="GT99" i="1"/>
  <c r="GT82" i="1"/>
  <c r="GT85" i="1"/>
  <c r="GT90" i="1"/>
  <c r="GT98" i="1"/>
  <c r="GT97" i="1"/>
  <c r="GT102" i="1"/>
  <c r="GT84" i="1"/>
  <c r="GT88" i="1"/>
  <c r="GT96" i="1"/>
  <c r="GT95" i="1"/>
  <c r="GT100" i="1"/>
  <c r="AP281" i="45"/>
  <c r="AQ281" i="45"/>
  <c r="AQ288" i="45"/>
  <c r="AP288" i="45"/>
  <c r="AQ275" i="45"/>
  <c r="AP275" i="45"/>
  <c r="AQ368" i="45"/>
  <c r="AP368" i="45"/>
  <c r="AQ295" i="45"/>
  <c r="AP295" i="45"/>
  <c r="AQ299" i="45"/>
  <c r="AP299" i="45"/>
  <c r="AQ351" i="45"/>
  <c r="AP351" i="45"/>
  <c r="GE189" i="1"/>
  <c r="GA189" i="1"/>
  <c r="FW189" i="1"/>
  <c r="IC173" i="1"/>
  <c r="IC158" i="1"/>
  <c r="IC162" i="1"/>
  <c r="IC166" i="1"/>
  <c r="IC170" i="1"/>
  <c r="IC174" i="1"/>
  <c r="IC156" i="1"/>
  <c r="IC159" i="1"/>
  <c r="IC163" i="1"/>
  <c r="IC167" i="1"/>
  <c r="IC171" i="1"/>
  <c r="IC175" i="1"/>
  <c r="IC160" i="1"/>
  <c r="IC164" i="1"/>
  <c r="IC168" i="1"/>
  <c r="IC172" i="1"/>
  <c r="IC176" i="1"/>
  <c r="IC157" i="1"/>
  <c r="IC161" i="1"/>
  <c r="IC165" i="1"/>
  <c r="IC169" i="1"/>
  <c r="AW49" i="72"/>
  <c r="Q49" i="72"/>
  <c r="AD49" i="72" s="1"/>
  <c r="AI49" i="72" s="1"/>
  <c r="ER108" i="1"/>
  <c r="EM108" i="1"/>
  <c r="AN379" i="45"/>
  <c r="AQ379" i="45" s="1"/>
  <c r="O71" i="72"/>
  <c r="AL356" i="45"/>
  <c r="GE338" i="1"/>
  <c r="FW338" i="1"/>
  <c r="GA338" i="1"/>
  <c r="AW76" i="72"/>
  <c r="AZ77" i="72" s="1"/>
  <c r="Q76" i="72"/>
  <c r="AD76" i="72" s="1"/>
  <c r="AI76" i="72" s="1"/>
  <c r="O76" i="72"/>
  <c r="BI77" i="72" s="1"/>
  <c r="BJ77" i="72" s="1"/>
  <c r="BS222" i="1"/>
  <c r="BW217" i="1"/>
  <c r="O46" i="72"/>
  <c r="O47" i="72"/>
  <c r="GS156" i="1"/>
  <c r="GS166" i="1"/>
  <c r="GS159" i="1"/>
  <c r="GS165" i="1"/>
  <c r="GS164" i="1"/>
  <c r="GS175" i="1"/>
  <c r="GS172" i="1"/>
  <c r="GS157" i="1"/>
  <c r="GS174" i="1"/>
  <c r="GS167" i="1"/>
  <c r="GS173" i="1"/>
  <c r="GS170" i="1"/>
  <c r="GS161" i="1"/>
  <c r="GS158" i="1"/>
  <c r="GS163" i="1"/>
  <c r="GS160" i="1"/>
  <c r="GS171" i="1"/>
  <c r="GS168" i="1"/>
  <c r="GS176" i="1"/>
  <c r="GS169" i="1"/>
  <c r="GS162" i="1"/>
  <c r="EW105" i="1"/>
  <c r="EC105" i="1"/>
  <c r="BW203" i="1"/>
  <c r="BS221" i="1"/>
  <c r="BS223" i="1" s="1"/>
  <c r="AW66" i="72"/>
  <c r="Q66" i="72"/>
  <c r="AD66" i="72" s="1"/>
  <c r="AI66" i="72" s="1"/>
  <c r="ID166" i="1"/>
  <c r="ID164" i="1"/>
  <c r="ID157" i="1"/>
  <c r="ID170" i="1"/>
  <c r="ID159" i="1"/>
  <c r="ID173" i="1"/>
  <c r="ID174" i="1"/>
  <c r="ID162" i="1"/>
  <c r="ID167" i="1"/>
  <c r="ID165" i="1"/>
  <c r="ID156" i="1"/>
  <c r="ID169" i="1"/>
  <c r="ID160" i="1"/>
  <c r="ID175" i="1"/>
  <c r="ID161" i="1"/>
  <c r="ID158" i="1"/>
  <c r="ID168" i="1"/>
  <c r="ID172" i="1"/>
  <c r="ID171" i="1"/>
  <c r="ID176" i="1"/>
  <c r="ID163" i="1"/>
  <c r="ER418" i="1"/>
  <c r="ET418" i="1"/>
  <c r="EH418" i="1"/>
  <c r="O22" i="51"/>
  <c r="EW182" i="1"/>
  <c r="ES182" i="1"/>
  <c r="AB386" i="45"/>
  <c r="O25" i="51"/>
  <c r="FW350" i="1"/>
  <c r="GA350" i="1"/>
  <c r="EQ413" i="1"/>
  <c r="EM413" i="1"/>
  <c r="AN31" i="45"/>
  <c r="AP31" i="45" s="1"/>
  <c r="BL31" i="45" s="1"/>
  <c r="BM31" i="45" s="1"/>
  <c r="CH36" i="72"/>
  <c r="BZ36" i="72"/>
  <c r="CR36" i="72"/>
  <c r="CD36" i="72"/>
  <c r="GA349" i="1"/>
  <c r="FW349" i="1"/>
  <c r="AW61" i="72"/>
  <c r="Q61" i="72"/>
  <c r="AD61" i="72" s="1"/>
  <c r="AI61" i="72" s="1"/>
  <c r="CA278" i="45"/>
  <c r="CL292" i="45"/>
  <c r="O30" i="51"/>
  <c r="AM70" i="45"/>
  <c r="ES142" i="1"/>
  <c r="EW142" i="1"/>
  <c r="EF142" i="1"/>
  <c r="BW143" i="1"/>
  <c r="EH403" i="1"/>
  <c r="EC403" i="1"/>
  <c r="CA272" i="45"/>
  <c r="CL286" i="45"/>
  <c r="AN118" i="45"/>
  <c r="AQ118" i="45" s="1"/>
  <c r="AW44" i="72"/>
  <c r="Q44" i="72"/>
  <c r="AD44" i="72" s="1"/>
  <c r="AI44" i="72" s="1"/>
  <c r="ED185" i="1"/>
  <c r="ES185" i="1"/>
  <c r="AL357" i="45"/>
  <c r="EU213" i="1"/>
  <c r="ER213" i="1"/>
  <c r="EG213" i="1"/>
  <c r="EV105" i="1"/>
  <c r="EM105" i="1"/>
  <c r="EG105" i="1"/>
  <c r="EO390" i="1"/>
  <c r="GZ390" i="1" s="1"/>
  <c r="EC390" i="1"/>
  <c r="AL115" i="45"/>
  <c r="GN402" i="1"/>
  <c r="GE139" i="1"/>
  <c r="GA139" i="1"/>
  <c r="FW139" i="1"/>
  <c r="O40" i="72"/>
  <c r="DL514" i="1"/>
  <c r="DL524" i="1"/>
  <c r="DL518" i="1"/>
  <c r="DL536" i="1"/>
  <c r="DL530" i="1"/>
  <c r="DL519" i="1"/>
  <c r="DL534" i="1"/>
  <c r="DL531" i="1"/>
  <c r="DL535" i="1"/>
  <c r="DL526" i="1"/>
  <c r="DL523" i="1"/>
  <c r="DL520" i="1"/>
  <c r="DL515" i="1"/>
  <c r="DL529" i="1"/>
  <c r="DL528" i="1"/>
  <c r="DL517" i="1"/>
  <c r="DL532" i="1"/>
  <c r="DL533" i="1"/>
  <c r="DL522" i="1"/>
  <c r="GE388" i="1"/>
  <c r="GF388" i="1" s="1"/>
  <c r="FW388" i="1"/>
  <c r="FX388" i="1" s="1"/>
  <c r="EP217" i="1"/>
  <c r="EC217" i="1"/>
  <c r="ES108" i="1"/>
  <c r="EN108" i="1"/>
  <c r="EW108" i="1"/>
  <c r="O52" i="72"/>
  <c r="GE201" i="1"/>
  <c r="FW396" i="1"/>
  <c r="GA396" i="1"/>
  <c r="GN396" i="1"/>
  <c r="HI396" i="1" s="1"/>
  <c r="HK396" i="1" s="1"/>
  <c r="GE396" i="1"/>
  <c r="AW69" i="72"/>
  <c r="Q69" i="72"/>
  <c r="AD69" i="72" s="1"/>
  <c r="AI69" i="72" s="1"/>
  <c r="EA111" i="1"/>
  <c r="EQ111" i="1" s="1"/>
  <c r="GS89" i="1"/>
  <c r="GS99" i="1"/>
  <c r="GS96" i="1"/>
  <c r="GS91" i="1"/>
  <c r="GS87" i="1"/>
  <c r="GS93" i="1"/>
  <c r="GS98" i="1"/>
  <c r="GS100" i="1"/>
  <c r="GS90" i="1"/>
  <c r="GS94" i="1"/>
  <c r="GS92" i="1"/>
  <c r="GS88" i="1"/>
  <c r="GS86" i="1"/>
  <c r="GS84" i="1"/>
  <c r="GS102" i="1"/>
  <c r="GS101" i="1"/>
  <c r="GS85" i="1"/>
  <c r="GS82" i="1"/>
  <c r="GS83" i="1"/>
  <c r="GS95" i="1"/>
  <c r="GS97" i="1"/>
  <c r="O28" i="51"/>
  <c r="O73" i="72"/>
  <c r="FW106" i="1"/>
  <c r="GE106" i="1"/>
  <c r="GA106" i="1"/>
  <c r="EV407" i="1"/>
  <c r="EC407" i="1"/>
  <c r="CA34" i="45"/>
  <c r="O8" i="51"/>
  <c r="W279" i="45"/>
  <c r="GE353" i="1"/>
  <c r="GA353" i="1"/>
  <c r="FW353" i="1"/>
  <c r="EV217" i="1"/>
  <c r="EI217" i="1"/>
  <c r="EF217" i="1"/>
  <c r="EM403" i="1"/>
  <c r="EK403" i="1"/>
  <c r="ER124" i="1"/>
  <c r="EK124" i="1"/>
  <c r="EH124" i="1"/>
  <c r="BM43" i="72"/>
  <c r="BP43" i="72" s="1"/>
  <c r="BL43" i="72"/>
  <c r="BO43" i="72" s="1"/>
  <c r="G43" i="72"/>
  <c r="AV43" i="72" s="1"/>
  <c r="N349" i="45"/>
  <c r="AJ349" i="45"/>
  <c r="AM349" i="45" s="1"/>
  <c r="AB349" i="45"/>
  <c r="V13" i="51" s="1"/>
  <c r="CA123" i="45"/>
  <c r="O137" i="51"/>
  <c r="O64" i="72"/>
  <c r="W293" i="45"/>
  <c r="AM353" i="45"/>
  <c r="N75" i="45"/>
  <c r="W291" i="45"/>
  <c r="AW62" i="72"/>
  <c r="Q62" i="72"/>
  <c r="AD62" i="72" s="1"/>
  <c r="AI62" i="72" s="1"/>
  <c r="BP62" i="72"/>
  <c r="ER203" i="1"/>
  <c r="EN203" i="1"/>
  <c r="O13" i="51"/>
  <c r="EP125" i="1"/>
  <c r="EH125" i="1"/>
  <c r="EE410" i="1"/>
  <c r="EN410" i="1"/>
  <c r="EG410" i="1"/>
  <c r="GE181" i="1"/>
  <c r="GA181" i="1"/>
  <c r="FW327" i="1"/>
  <c r="GA327" i="1"/>
  <c r="GB327" i="1" s="1"/>
  <c r="AN266" i="45"/>
  <c r="AQ266" i="45" s="1"/>
  <c r="EP418" i="1"/>
  <c r="EL418" i="1"/>
  <c r="EJ208" i="1"/>
  <c r="EL208" i="1"/>
  <c r="EK182" i="1"/>
  <c r="ED182" i="1"/>
  <c r="EF182" i="1"/>
  <c r="GA342" i="1"/>
  <c r="FW342" i="1"/>
  <c r="GE342" i="1"/>
  <c r="ET405" i="1"/>
  <c r="EJ405" i="1"/>
  <c r="EH405" i="1"/>
  <c r="AM380" i="45"/>
  <c r="AN380" i="45" s="1"/>
  <c r="EH127" i="1"/>
  <c r="EK127" i="1"/>
  <c r="EJ127" i="1"/>
  <c r="ED127" i="1"/>
  <c r="EM127" i="1"/>
  <c r="ER127" i="1"/>
  <c r="BL60" i="72"/>
  <c r="BO60" i="72" s="1"/>
  <c r="BM60" i="72"/>
  <c r="BP60" i="72" s="1"/>
  <c r="G60" i="72"/>
  <c r="AV60" i="72" s="1"/>
  <c r="W289" i="45"/>
  <c r="AJ366" i="45"/>
  <c r="AM366" i="45" s="1"/>
  <c r="N366" i="45"/>
  <c r="AB366" i="45"/>
  <c r="V30" i="51" s="1"/>
  <c r="AL55" i="45"/>
  <c r="AJ55" i="45"/>
  <c r="AM55" i="45" s="1"/>
  <c r="N55" i="45"/>
  <c r="AB55" i="45"/>
  <c r="ES413" i="1"/>
  <c r="EL413" i="1"/>
  <c r="EF413" i="1"/>
  <c r="EI422" i="1"/>
  <c r="EO422" i="1"/>
  <c r="ES138" i="1"/>
  <c r="AN51" i="45"/>
  <c r="AP51" i="45" s="1"/>
  <c r="EG120" i="1"/>
  <c r="EC120" i="1"/>
  <c r="EN120" i="1"/>
  <c r="EK419" i="1"/>
  <c r="ED419" i="1"/>
  <c r="EF419" i="1"/>
  <c r="W297" i="45"/>
  <c r="EU209" i="1"/>
  <c r="EJ209" i="1"/>
  <c r="AM136" i="45"/>
  <c r="AN136" i="45" s="1"/>
  <c r="EF115" i="1"/>
  <c r="EK115" i="1"/>
  <c r="ER115" i="1"/>
  <c r="ED115" i="1"/>
  <c r="EU115" i="1"/>
  <c r="N43" i="45"/>
  <c r="AJ43" i="45"/>
  <c r="AM43" i="45" s="1"/>
  <c r="AN43" i="45" s="1"/>
  <c r="AQ43" i="45" s="1"/>
  <c r="AB43" i="45"/>
  <c r="EU339" i="1"/>
  <c r="EF339" i="1"/>
  <c r="EJ339" i="1"/>
  <c r="ET339" i="1"/>
  <c r="EP339" i="1"/>
  <c r="EQ339" i="1"/>
  <c r="EE339" i="1"/>
  <c r="ES339" i="1"/>
  <c r="EG339" i="1"/>
  <c r="EW339" i="1"/>
  <c r="ER339" i="1"/>
  <c r="EN339" i="1"/>
  <c r="EL339" i="1"/>
  <c r="EO339" i="1"/>
  <c r="EK339" i="1"/>
  <c r="EH339" i="1"/>
  <c r="EI339" i="1"/>
  <c r="EM339" i="1"/>
  <c r="ED339" i="1"/>
  <c r="EV339" i="1"/>
  <c r="GE104" i="1"/>
  <c r="GF104" i="1" s="1"/>
  <c r="AM381" i="45"/>
  <c r="AL148" i="45"/>
  <c r="CL304" i="45"/>
  <c r="ED142" i="1"/>
  <c r="EP408" i="1"/>
  <c r="EQ408" i="1"/>
  <c r="AW54" i="72"/>
  <c r="Q54" i="72"/>
  <c r="AD54" i="72" s="1"/>
  <c r="AI54" i="72" s="1"/>
  <c r="GE215" i="1"/>
  <c r="GA215" i="1"/>
  <c r="W274" i="45"/>
  <c r="EI185" i="1"/>
  <c r="EP185" i="1"/>
  <c r="EF185" i="1"/>
  <c r="HI398" i="1"/>
  <c r="HK398" i="1" s="1"/>
  <c r="FW398" i="1"/>
  <c r="W301" i="45"/>
  <c r="O72" i="72"/>
  <c r="EE213" i="1"/>
  <c r="ES213" i="1"/>
  <c r="EH213" i="1"/>
  <c r="ES122" i="1"/>
  <c r="EO122" i="1"/>
  <c r="EP105" i="1"/>
  <c r="ET105" i="1"/>
  <c r="HS141" i="1"/>
  <c r="IN105" i="1" s="1"/>
  <c r="II105" i="1" s="1"/>
  <c r="HS116" i="1"/>
  <c r="HS134" i="1"/>
  <c r="IN98" i="1" s="1"/>
  <c r="II98" i="1" s="1"/>
  <c r="HS123" i="1"/>
  <c r="IN87" i="1" s="1"/>
  <c r="II87" i="1" s="1"/>
  <c r="HS112" i="1"/>
  <c r="HS111" i="1"/>
  <c r="HS108" i="1"/>
  <c r="HS137" i="1"/>
  <c r="IN101" i="1" s="1"/>
  <c r="II101" i="1" s="1"/>
  <c r="HS140" i="1"/>
  <c r="IN104" i="1" s="1"/>
  <c r="II104" i="1" s="1"/>
  <c r="HS121" i="1"/>
  <c r="IN85" i="1" s="1"/>
  <c r="II85" i="1" s="1"/>
  <c r="HS118" i="1"/>
  <c r="HS107" i="1"/>
  <c r="HS103" i="1"/>
  <c r="HS135" i="1"/>
  <c r="IN99" i="1" s="1"/>
  <c r="II99" i="1" s="1"/>
  <c r="HS130" i="1"/>
  <c r="IN94" i="1" s="1"/>
  <c r="II94" i="1" s="1"/>
  <c r="BW147" i="1"/>
  <c r="HN129" i="1" s="1"/>
  <c r="EL390" i="1"/>
  <c r="GW390" i="1" s="1"/>
  <c r="EV390" i="1"/>
  <c r="HG390" i="1" s="1"/>
  <c r="EG390" i="1"/>
  <c r="GR390" i="1" s="1"/>
  <c r="AM112" i="45"/>
  <c r="ED180" i="1"/>
  <c r="EI180" i="1"/>
  <c r="EE180" i="1"/>
  <c r="AN348" i="45"/>
  <c r="AP348" i="45" s="1"/>
  <c r="AW42" i="72"/>
  <c r="Q42" i="72"/>
  <c r="AD42" i="72" s="1"/>
  <c r="AI42" i="72" s="1"/>
  <c r="HS109" i="1"/>
  <c r="O138" i="51"/>
  <c r="CA124" i="45"/>
  <c r="O65" i="72"/>
  <c r="EM420" i="1"/>
  <c r="EP420" i="1"/>
  <c r="EN420" i="1"/>
  <c r="EE420" i="1"/>
  <c r="EH420" i="1"/>
  <c r="ES420" i="1"/>
  <c r="EI420" i="1"/>
  <c r="EO420" i="1"/>
  <c r="EL420" i="1"/>
  <c r="EG420" i="1"/>
  <c r="EQ420" i="1"/>
  <c r="EJ420" i="1"/>
  <c r="EV420" i="1"/>
  <c r="ED420" i="1"/>
  <c r="EK420" i="1"/>
  <c r="EF420" i="1"/>
  <c r="ER420" i="1"/>
  <c r="EW420" i="1"/>
  <c r="EU420" i="1"/>
  <c r="ET420" i="1"/>
  <c r="CX525" i="1"/>
  <c r="DL527" i="1"/>
  <c r="AN35" i="45"/>
  <c r="AP35" i="45" s="1"/>
  <c r="AL44" i="45"/>
  <c r="W278" i="45"/>
  <c r="CX517" i="1"/>
  <c r="AM114" i="45"/>
  <c r="O41" i="72"/>
  <c r="BI41" i="72" s="1"/>
  <c r="BJ41" i="72" s="1"/>
  <c r="AP270" i="45"/>
  <c r="BL270" i="45" s="1"/>
  <c r="AW41" i="72"/>
  <c r="Q41" i="72"/>
  <c r="AD41" i="72" s="1"/>
  <c r="AI41" i="72" s="1"/>
  <c r="EU108" i="1"/>
  <c r="EE108" i="1"/>
  <c r="AL358" i="45"/>
  <c r="AN358" i="45" s="1"/>
  <c r="AP358" i="45" s="1"/>
  <c r="AN47" i="45"/>
  <c r="AQ47" i="45" s="1"/>
  <c r="HN137" i="1"/>
  <c r="O24" i="51"/>
  <c r="AN64" i="45"/>
  <c r="AQ64" i="45" s="1"/>
  <c r="EI389" i="1"/>
  <c r="GT389" i="1" s="1"/>
  <c r="EC389" i="1"/>
  <c r="ES389" i="1"/>
  <c r="HD389" i="1" s="1"/>
  <c r="AN300" i="45"/>
  <c r="AP300" i="45" s="1"/>
  <c r="AW71" i="72"/>
  <c r="Q71" i="72"/>
  <c r="AD71" i="72" s="1"/>
  <c r="AI71" i="72" s="1"/>
  <c r="EU407" i="1"/>
  <c r="EL407" i="1"/>
  <c r="O53" i="72"/>
  <c r="O50" i="72"/>
  <c r="AM356" i="45"/>
  <c r="AL132" i="45"/>
  <c r="AW59" i="72"/>
  <c r="Q59" i="72"/>
  <c r="AD59" i="72" s="1"/>
  <c r="AI59" i="72" s="1"/>
  <c r="AM382" i="45"/>
  <c r="W305" i="45"/>
  <c r="EM217" i="1"/>
  <c r="EO217" i="1"/>
  <c r="EG217" i="1"/>
  <c r="EO392" i="1"/>
  <c r="GZ392" i="1" s="1"/>
  <c r="EC392" i="1"/>
  <c r="EM392" i="1"/>
  <c r="GX392" i="1" s="1"/>
  <c r="EF392" i="1"/>
  <c r="GQ392" i="1" s="1"/>
  <c r="ES403" i="1"/>
  <c r="EV403" i="1"/>
  <c r="EP124" i="1"/>
  <c r="EW124" i="1"/>
  <c r="EF124" i="1"/>
  <c r="EG184" i="1"/>
  <c r="EJ184" i="1"/>
  <c r="EV184" i="1"/>
  <c r="EU184" i="1"/>
  <c r="EQ184" i="1"/>
  <c r="EQ394" i="1"/>
  <c r="HB394" i="1" s="1"/>
  <c r="EC394" i="1"/>
  <c r="CL275" i="45"/>
  <c r="AL370" i="45"/>
  <c r="EA395" i="1"/>
  <c r="EL111" i="1"/>
  <c r="AP276" i="45"/>
  <c r="BL276" i="45" s="1"/>
  <c r="AW47" i="72"/>
  <c r="Q47" i="72"/>
  <c r="AD47" i="72" s="1"/>
  <c r="AI47" i="72" s="1"/>
  <c r="ET203" i="1"/>
  <c r="EO203" i="1"/>
  <c r="EW203" i="1"/>
  <c r="HS106" i="1"/>
  <c r="AM364" i="45"/>
  <c r="W287" i="45"/>
  <c r="AW58" i="72"/>
  <c r="Q58" i="72"/>
  <c r="AD58" i="72" s="1"/>
  <c r="AI58" i="72" s="1"/>
  <c r="EM125" i="1"/>
  <c r="EJ125" i="1"/>
  <c r="EF125" i="1"/>
  <c r="HN132" i="1"/>
  <c r="EQ410" i="1"/>
  <c r="EI410" i="1"/>
  <c r="EW410" i="1"/>
  <c r="W295" i="45"/>
  <c r="O37" i="72"/>
  <c r="W266" i="45"/>
  <c r="HS104" i="1"/>
  <c r="EN418" i="1"/>
  <c r="ES418" i="1"/>
  <c r="EF418" i="1"/>
  <c r="BP67" i="72"/>
  <c r="ET208" i="1"/>
  <c r="EM208" i="1"/>
  <c r="EN182" i="1"/>
  <c r="EV182" i="1"/>
  <c r="ES405" i="1"/>
  <c r="EM405" i="1"/>
  <c r="EG405" i="1"/>
  <c r="AQ303" i="45"/>
  <c r="BL303" i="45" s="1"/>
  <c r="O147" i="51"/>
  <c r="AM147" i="45"/>
  <c r="AW70" i="72"/>
  <c r="AZ70" i="72" s="1"/>
  <c r="Q70" i="72"/>
  <c r="AD70" i="72" s="1"/>
  <c r="AI70" i="72" s="1"/>
  <c r="BP70" i="72"/>
  <c r="O70" i="72"/>
  <c r="AM143" i="45"/>
  <c r="ED211" i="1"/>
  <c r="ER211" i="1"/>
  <c r="EG211" i="1"/>
  <c r="HS136" i="1"/>
  <c r="IN100" i="1" s="1"/>
  <c r="II100" i="1" s="1"/>
  <c r="EU413" i="1"/>
  <c r="ER413" i="1"/>
  <c r="EM422" i="1"/>
  <c r="EU422" i="1"/>
  <c r="EG422" i="1"/>
  <c r="EU138" i="1"/>
  <c r="EO138" i="1"/>
  <c r="AN285" i="45"/>
  <c r="AP285" i="45" s="1"/>
  <c r="AY56" i="72"/>
  <c r="BO56" i="72"/>
  <c r="AQ342" i="45"/>
  <c r="CL265" i="45"/>
  <c r="EI120" i="1"/>
  <c r="EE120" i="1"/>
  <c r="EM120" i="1"/>
  <c r="HS117" i="1"/>
  <c r="HS126" i="1"/>
  <c r="IN90" i="1" s="1"/>
  <c r="II90" i="1" s="1"/>
  <c r="EP419" i="1"/>
  <c r="ER419" i="1"/>
  <c r="AM374" i="45"/>
  <c r="AN374" i="45" s="1"/>
  <c r="ER209" i="1"/>
  <c r="EO209" i="1"/>
  <c r="W290" i="45"/>
  <c r="EA128" i="1"/>
  <c r="EN128" i="1" s="1"/>
  <c r="HS128" i="1"/>
  <c r="IN92" i="1" s="1"/>
  <c r="II92" i="1" s="1"/>
  <c r="ED351" i="1"/>
  <c r="AW63" i="72"/>
  <c r="Q63" i="72"/>
  <c r="AD63" i="72" s="1"/>
  <c r="AI63" i="72" s="1"/>
  <c r="BO63" i="72"/>
  <c r="EU204" i="1"/>
  <c r="ER204" i="1"/>
  <c r="EI204" i="1"/>
  <c r="GE216" i="1"/>
  <c r="FW216" i="1"/>
  <c r="EL142" i="1"/>
  <c r="ER142" i="1"/>
  <c r="EH142" i="1"/>
  <c r="ID82" i="1" a="1"/>
  <c r="EO143" i="1"/>
  <c r="EV143" i="1"/>
  <c r="ES408" i="1"/>
  <c r="EM408" i="1"/>
  <c r="EF408" i="1"/>
  <c r="AW57" i="72"/>
  <c r="Q57" i="72"/>
  <c r="AD57" i="72" s="1"/>
  <c r="AI57" i="72" s="1"/>
  <c r="BP57" i="72"/>
  <c r="EV198" i="1"/>
  <c r="EK198" i="1"/>
  <c r="O9" i="51"/>
  <c r="AM49" i="45"/>
  <c r="FW137" i="1"/>
  <c r="GA137" i="1"/>
  <c r="HN113" i="1"/>
  <c r="ES131" i="1"/>
  <c r="EI131" i="1"/>
  <c r="EG131" i="1"/>
  <c r="EO395" i="1"/>
  <c r="GZ395" i="1" s="1"/>
  <c r="ER395" i="1"/>
  <c r="HC395" i="1" s="1"/>
  <c r="AM273" i="45"/>
  <c r="EE185" i="1"/>
  <c r="EU185" i="1"/>
  <c r="N385" i="45"/>
  <c r="O385" i="45" s="1"/>
  <c r="CA32" i="45"/>
  <c r="O6" i="51"/>
  <c r="AN280" i="45"/>
  <c r="AP280" i="45" s="1"/>
  <c r="AW51" i="72"/>
  <c r="Q51" i="72"/>
  <c r="AD51" i="72" s="1"/>
  <c r="AI51" i="72" s="1"/>
  <c r="EI192" i="1"/>
  <c r="EJ192" i="1"/>
  <c r="EM423" i="1"/>
  <c r="EK423" i="1"/>
  <c r="EF423" i="1"/>
  <c r="ED213" i="1"/>
  <c r="EO213" i="1"/>
  <c r="EI122" i="1"/>
  <c r="ER122" i="1"/>
  <c r="EU122" i="1"/>
  <c r="AP111" i="45"/>
  <c r="BL111" i="45" s="1"/>
  <c r="EL105" i="1"/>
  <c r="ER105" i="1"/>
  <c r="ED390" i="1"/>
  <c r="GO390" i="1" s="1"/>
  <c r="EU390" i="1"/>
  <c r="HF390" i="1" s="1"/>
  <c r="ER390" i="1"/>
  <c r="HC390" i="1" s="1"/>
  <c r="AB345" i="45"/>
  <c r="V9" i="51" s="1"/>
  <c r="EP180" i="1"/>
  <c r="EO180" i="1"/>
  <c r="FW183" i="1"/>
  <c r="GE183" i="1"/>
  <c r="GA183" i="1"/>
  <c r="EM199" i="1"/>
  <c r="EL199" i="1"/>
  <c r="EH199" i="1"/>
  <c r="AM60" i="45"/>
  <c r="AN60" i="45" s="1"/>
  <c r="AP60" i="45" s="1"/>
  <c r="GA421" i="1"/>
  <c r="GE421" i="1"/>
  <c r="AW40" i="72"/>
  <c r="Q40" i="72"/>
  <c r="AD40" i="72" s="1"/>
  <c r="AI40" i="72" s="1"/>
  <c r="BO40" i="72"/>
  <c r="HN116" i="1"/>
  <c r="FW134" i="1"/>
  <c r="GE134" i="1"/>
  <c r="AM347" i="45"/>
  <c r="EI108" i="1"/>
  <c r="EO108" i="1"/>
  <c r="HN108" i="1"/>
  <c r="BP52" i="72"/>
  <c r="GA141" i="1"/>
  <c r="AQ298" i="45"/>
  <c r="BL298" i="45" s="1"/>
  <c r="W302" i="45"/>
  <c r="EE389" i="1"/>
  <c r="GP389" i="1" s="1"/>
  <c r="EK389" i="1"/>
  <c r="GV389" i="1" s="1"/>
  <c r="EN389" i="1"/>
  <c r="GY389" i="1" s="1"/>
  <c r="AB66" i="45"/>
  <c r="AB377" i="45"/>
  <c r="V41" i="51" s="1"/>
  <c r="AL377" i="45"/>
  <c r="AN377" i="45" s="1"/>
  <c r="AP377" i="45" s="1"/>
  <c r="ES407" i="1"/>
  <c r="EI407" i="1"/>
  <c r="AY53" i="72"/>
  <c r="BO53" i="72"/>
  <c r="W282" i="45"/>
  <c r="FW191" i="1"/>
  <c r="GA191" i="1"/>
  <c r="GE191" i="1"/>
  <c r="AQ279" i="45"/>
  <c r="BL279" i="45" s="1"/>
  <c r="AW50" i="72"/>
  <c r="Q50" i="72"/>
  <c r="AD50" i="72" s="1"/>
  <c r="AI50" i="72" s="1"/>
  <c r="BO50" i="72"/>
  <c r="AM54" i="45"/>
  <c r="EP135" i="1"/>
  <c r="ET135" i="1"/>
  <c r="EG135" i="1"/>
  <c r="FW391" i="1"/>
  <c r="GA391" i="1"/>
  <c r="AB71" i="45"/>
  <c r="AM71" i="45"/>
  <c r="EN217" i="1"/>
  <c r="EL217" i="1"/>
  <c r="EE392" i="1"/>
  <c r="GP392" i="1" s="1"/>
  <c r="EV392" i="1"/>
  <c r="HG392" i="1" s="1"/>
  <c r="EH392" i="1"/>
  <c r="GS392" i="1" s="1"/>
  <c r="EW403" i="1"/>
  <c r="EL403" i="1"/>
  <c r="EV124" i="1"/>
  <c r="EQ124" i="1"/>
  <c r="EG124" i="1"/>
  <c r="EP394" i="1"/>
  <c r="HA394" i="1" s="1"/>
  <c r="ET394" i="1"/>
  <c r="HE394" i="1" s="1"/>
  <c r="ER394" i="1"/>
  <c r="HC394" i="1" s="1"/>
  <c r="EL394" i="1"/>
  <c r="GW394" i="1" s="1"/>
  <c r="ES113" i="1"/>
  <c r="EC113" i="1"/>
  <c r="AB41" i="45"/>
  <c r="AM41" i="45"/>
  <c r="AN137" i="45"/>
  <c r="AP137" i="45" s="1"/>
  <c r="AW64" i="72"/>
  <c r="Q64" i="72"/>
  <c r="AD64" i="72" s="1"/>
  <c r="AI64" i="72" s="1"/>
  <c r="BP64" i="72"/>
  <c r="FW335" i="1"/>
  <c r="GA335" i="1"/>
  <c r="GE335" i="1"/>
  <c r="AL42" i="45"/>
  <c r="AN42" i="45" s="1"/>
  <c r="AP42" i="45" s="1"/>
  <c r="EN118" i="1"/>
  <c r="HS85" i="1"/>
  <c r="HS92" i="1"/>
  <c r="HS90" i="1"/>
  <c r="HS99" i="1"/>
  <c r="HS93" i="1"/>
  <c r="HS87" i="1"/>
  <c r="AB361" i="45"/>
  <c r="V25" i="51" s="1"/>
  <c r="W284" i="45"/>
  <c r="AL57" i="45"/>
  <c r="AN57" i="45" s="1"/>
  <c r="AP57" i="45" s="1"/>
  <c r="AQ291" i="45"/>
  <c r="BL291" i="45" s="1"/>
  <c r="EI203" i="1"/>
  <c r="EP203" i="1"/>
  <c r="O131" i="51"/>
  <c r="CA117" i="45"/>
  <c r="AM131" i="45"/>
  <c r="EV125" i="1"/>
  <c r="EN125" i="1"/>
  <c r="EU410" i="1"/>
  <c r="EM410" i="1"/>
  <c r="GA210" i="1"/>
  <c r="AN372" i="45"/>
  <c r="AP372" i="45" s="1"/>
  <c r="AM61" i="45"/>
  <c r="AM32" i="45"/>
  <c r="GE426" i="1"/>
  <c r="EN427" i="1"/>
  <c r="EQ427" i="1"/>
  <c r="EQ418" i="1"/>
  <c r="EE418" i="1"/>
  <c r="EM418" i="1"/>
  <c r="AM140" i="45"/>
  <c r="EQ208" i="1"/>
  <c r="EW208" i="1"/>
  <c r="EF208" i="1"/>
  <c r="EO182" i="1"/>
  <c r="EL182" i="1"/>
  <c r="EG182" i="1"/>
  <c r="GA347" i="1"/>
  <c r="GE347" i="1"/>
  <c r="EV405" i="1"/>
  <c r="AM376" i="45"/>
  <c r="AN376" i="45" s="1"/>
  <c r="EK211" i="1"/>
  <c r="EW211" i="1"/>
  <c r="EQ211" i="1"/>
  <c r="EF127" i="1"/>
  <c r="HS127" i="1"/>
  <c r="IN91" i="1" s="1"/>
  <c r="II91" i="1" s="1"/>
  <c r="EP127" i="1"/>
  <c r="EU127" i="1"/>
  <c r="EN127" i="1"/>
  <c r="ES127" i="1"/>
  <c r="AI133" i="45"/>
  <c r="N133" i="45"/>
  <c r="AJ133" i="45"/>
  <c r="AM133" i="45" s="1"/>
  <c r="AB133" i="45"/>
  <c r="EJ413" i="1"/>
  <c r="EQ422" i="1"/>
  <c r="EL138" i="1"/>
  <c r="EN138" i="1"/>
  <c r="ER138" i="1"/>
  <c r="CA115" i="45"/>
  <c r="O129" i="51"/>
  <c r="AM129" i="45"/>
  <c r="O36" i="72"/>
  <c r="BI36" i="72" s="1"/>
  <c r="BJ36" i="72" s="1"/>
  <c r="ES120" i="1"/>
  <c r="EK120" i="1"/>
  <c r="EQ117" i="1"/>
  <c r="EP117" i="1"/>
  <c r="EH117" i="1"/>
  <c r="EM200" i="1"/>
  <c r="EW200" i="1"/>
  <c r="ER200" i="1"/>
  <c r="EI200" i="1"/>
  <c r="EJ200" i="1"/>
  <c r="EG200" i="1"/>
  <c r="EL200" i="1"/>
  <c r="EP200" i="1"/>
  <c r="EO200" i="1"/>
  <c r="EN200" i="1"/>
  <c r="EU200" i="1"/>
  <c r="EK200" i="1"/>
  <c r="ED200" i="1"/>
  <c r="EV200" i="1"/>
  <c r="EH200" i="1"/>
  <c r="EE200" i="1"/>
  <c r="ES200" i="1"/>
  <c r="ET200" i="1"/>
  <c r="EQ200" i="1"/>
  <c r="EF200" i="1"/>
  <c r="EV126" i="1"/>
  <c r="EO126" i="1"/>
  <c r="EE419" i="1"/>
  <c r="EW419" i="1"/>
  <c r="AB63" i="45"/>
  <c r="AY68" i="72"/>
  <c r="BP68" i="72"/>
  <c r="O68" i="72"/>
  <c r="EP209" i="1"/>
  <c r="EW209" i="1"/>
  <c r="EH209" i="1"/>
  <c r="O61" i="72"/>
  <c r="FW414" i="1"/>
  <c r="EP204" i="1"/>
  <c r="EV204" i="1"/>
  <c r="ED204" i="1"/>
  <c r="EE204" i="1"/>
  <c r="EG115" i="1"/>
  <c r="HS115" i="1"/>
  <c r="ET115" i="1"/>
  <c r="EE115" i="1"/>
  <c r="EW115" i="1"/>
  <c r="BM48" i="72"/>
  <c r="BP48" i="72" s="1"/>
  <c r="BL48" i="72"/>
  <c r="BO48" i="72" s="1"/>
  <c r="G48" i="72"/>
  <c r="AV48" i="72" s="1"/>
  <c r="AI121" i="45"/>
  <c r="AL121" i="45" s="1"/>
  <c r="AJ121" i="45"/>
  <c r="AM121" i="45" s="1"/>
  <c r="N121" i="45"/>
  <c r="AB121" i="45"/>
  <c r="AY75" i="72"/>
  <c r="BO75" i="72"/>
  <c r="W304" i="45"/>
  <c r="O75" i="72"/>
  <c r="EO142" i="1"/>
  <c r="EP142" i="1"/>
  <c r="EI143" i="1"/>
  <c r="HS143" i="1"/>
  <c r="IN107" i="1" s="1"/>
  <c r="II107" i="1" s="1"/>
  <c r="O234" i="51"/>
  <c r="ET408" i="1"/>
  <c r="ED408" i="1"/>
  <c r="AB52" i="45"/>
  <c r="AL52" i="45"/>
  <c r="ET198" i="1"/>
  <c r="EM198" i="1"/>
  <c r="O127" i="51"/>
  <c r="CA113" i="45"/>
  <c r="O54" i="72"/>
  <c r="EJ195" i="1"/>
  <c r="EQ195" i="1"/>
  <c r="EH195" i="1"/>
  <c r="EJ113" i="1"/>
  <c r="HS113" i="1"/>
  <c r="EF113" i="1"/>
  <c r="EQ131" i="1"/>
  <c r="AW45" i="72"/>
  <c r="Q45" i="72"/>
  <c r="AD45" i="72" s="1"/>
  <c r="AI45" i="72" s="1"/>
  <c r="BP45" i="72"/>
  <c r="O44" i="72"/>
  <c r="EV185" i="1"/>
  <c r="EM185" i="1"/>
  <c r="O124" i="51"/>
  <c r="CA110" i="45"/>
  <c r="AM124" i="45"/>
  <c r="ET192" i="1"/>
  <c r="EG192" i="1"/>
  <c r="EW423" i="1"/>
  <c r="EP423" i="1"/>
  <c r="EN423" i="1"/>
  <c r="BL301" i="45"/>
  <c r="AW72" i="72"/>
  <c r="AZ72" i="72" s="1"/>
  <c r="Q72" i="72"/>
  <c r="AD72" i="72" s="1"/>
  <c r="AI72" i="72" s="1"/>
  <c r="BO72" i="72"/>
  <c r="EQ213" i="1"/>
  <c r="EI213" i="1"/>
  <c r="EP122" i="1"/>
  <c r="EQ122" i="1"/>
  <c r="GB328" i="1"/>
  <c r="AM33" i="45"/>
  <c r="AW38" i="72"/>
  <c r="Q38" i="72"/>
  <c r="AD38" i="72" s="1"/>
  <c r="AI38" i="72" s="1"/>
  <c r="BO38" i="72"/>
  <c r="EJ105" i="1"/>
  <c r="ED105" i="1"/>
  <c r="HS105" i="1"/>
  <c r="EF105" i="1"/>
  <c r="ED129" i="1"/>
  <c r="EE129" i="1"/>
  <c r="EJ390" i="1"/>
  <c r="GU390" i="1" s="1"/>
  <c r="EK390" i="1"/>
  <c r="GV390" i="1" s="1"/>
  <c r="EM180" i="1"/>
  <c r="ER180" i="1"/>
  <c r="EF180" i="1"/>
  <c r="GE212" i="1"/>
  <c r="W271" i="45"/>
  <c r="EN109" i="1"/>
  <c r="EL109" i="1"/>
  <c r="EH109" i="1"/>
  <c r="EP199" i="1"/>
  <c r="EW199" i="1"/>
  <c r="GA197" i="1"/>
  <c r="FW197" i="1"/>
  <c r="AW65" i="72"/>
  <c r="Q65" i="72"/>
  <c r="AD65" i="72" s="1"/>
  <c r="AI65" i="72" s="1"/>
  <c r="BP65" i="72"/>
  <c r="EJ206" i="1"/>
  <c r="EW206" i="1"/>
  <c r="FW406" i="1"/>
  <c r="GA406" i="1"/>
  <c r="GE406" i="1"/>
  <c r="GA123" i="1"/>
  <c r="FW123" i="1"/>
  <c r="AL37" i="45"/>
  <c r="AN37" i="45" s="1"/>
  <c r="AP37" i="45" s="1"/>
  <c r="AL48" i="45"/>
  <c r="GA110" i="1"/>
  <c r="GE188" i="1"/>
  <c r="FW188" i="1"/>
  <c r="GA188" i="1"/>
  <c r="FW399" i="1"/>
  <c r="GE399" i="1"/>
  <c r="FW334" i="1"/>
  <c r="GE334" i="1"/>
  <c r="GE178" i="1"/>
  <c r="GF178" i="1" s="1"/>
  <c r="FW178" i="1"/>
  <c r="FW340" i="1"/>
  <c r="GE340" i="1"/>
  <c r="FW114" i="1"/>
  <c r="FW358" i="1"/>
  <c r="GE358" i="1"/>
  <c r="FW401" i="1"/>
  <c r="GA401" i="1"/>
  <c r="GA136" i="1"/>
  <c r="CX526" i="1"/>
  <c r="CX529" i="1"/>
  <c r="CX534" i="1"/>
  <c r="CX536" i="1"/>
  <c r="CX520" i="1"/>
  <c r="CX516" i="1"/>
  <c r="CX515" i="1"/>
  <c r="CX514" i="1"/>
  <c r="CX527" i="1"/>
  <c r="CX530" i="1"/>
  <c r="CX518" i="1"/>
  <c r="CX532" i="1"/>
  <c r="CX519" i="1"/>
  <c r="CX528" i="1"/>
  <c r="CX531" i="1"/>
  <c r="CX523" i="1"/>
  <c r="CX533" i="1"/>
  <c r="AV49" i="72"/>
  <c r="BO49" i="72"/>
  <c r="ET142" i="1"/>
  <c r="EC142" i="1"/>
  <c r="CX524" i="1"/>
  <c r="AN114" i="45"/>
  <c r="AQ114" i="45" s="1"/>
  <c r="EP108" i="1"/>
  <c r="EV108" i="1"/>
  <c r="EF108" i="1"/>
  <c r="AP47" i="45"/>
  <c r="HN140" i="1"/>
  <c r="ET413" i="1"/>
  <c r="EC413" i="1"/>
  <c r="AL145" i="45"/>
  <c r="AL144" i="45"/>
  <c r="AN144" i="45" s="1"/>
  <c r="AP144" i="45" s="1"/>
  <c r="AQ300" i="45"/>
  <c r="BL300" i="45" s="1"/>
  <c r="O144" i="51"/>
  <c r="GA417" i="1"/>
  <c r="FW417" i="1"/>
  <c r="GE417" i="1"/>
  <c r="AV76" i="72"/>
  <c r="O149" i="51"/>
  <c r="ED124" i="1"/>
  <c r="ES124" i="1"/>
  <c r="HN124" i="1"/>
  <c r="EI111" i="1"/>
  <c r="AM120" i="45"/>
  <c r="O55" i="72"/>
  <c r="BI55" i="72" s="1"/>
  <c r="BJ55" i="72" s="1"/>
  <c r="AN50" i="45"/>
  <c r="AQ50" i="45" s="1"/>
  <c r="N386" i="45"/>
  <c r="AN287" i="45"/>
  <c r="AP287" i="45" s="1"/>
  <c r="EE125" i="1"/>
  <c r="EO125" i="1"/>
  <c r="EC125" i="1"/>
  <c r="ED410" i="1"/>
  <c r="EO410" i="1"/>
  <c r="EF410" i="1"/>
  <c r="CA125" i="45"/>
  <c r="O139" i="51"/>
  <c r="O66" i="72"/>
  <c r="AV66" i="72"/>
  <c r="CA281" i="45"/>
  <c r="CL295" i="45"/>
  <c r="AW37" i="72"/>
  <c r="Q37" i="72"/>
  <c r="AD37" i="72" s="1"/>
  <c r="AI37" i="72" s="1"/>
  <c r="GT160" i="1"/>
  <c r="GT164" i="1"/>
  <c r="GT176" i="1"/>
  <c r="GT168" i="1"/>
  <c r="GT173" i="1"/>
  <c r="GT159" i="1"/>
  <c r="GT163" i="1"/>
  <c r="GT174" i="1"/>
  <c r="GT167" i="1"/>
  <c r="GT171" i="1"/>
  <c r="GT158" i="1"/>
  <c r="GT162" i="1"/>
  <c r="GT172" i="1"/>
  <c r="GT166" i="1"/>
  <c r="GT170" i="1"/>
  <c r="GT157" i="1"/>
  <c r="GT161" i="1"/>
  <c r="GT165" i="1"/>
  <c r="GT156" i="1"/>
  <c r="GT169" i="1"/>
  <c r="GT175" i="1"/>
  <c r="EI418" i="1"/>
  <c r="ED418" i="1"/>
  <c r="AN62" i="45"/>
  <c r="AQ62" i="45" s="1"/>
  <c r="EQ182" i="1"/>
  <c r="EE182" i="1"/>
  <c r="AJ388" i="45"/>
  <c r="AM69" i="45"/>
  <c r="AN69" i="45" s="1"/>
  <c r="AW74" i="72"/>
  <c r="Q74" i="72"/>
  <c r="AD74" i="72" s="1"/>
  <c r="AI74" i="72" s="1"/>
  <c r="AL65" i="45"/>
  <c r="AN65" i="45" s="1"/>
  <c r="AP65" i="45" s="1"/>
  <c r="GN397" i="1"/>
  <c r="HI397" i="1" s="1"/>
  <c r="HK397" i="1" s="1"/>
  <c r="GA397" i="1"/>
  <c r="FW397" i="1"/>
  <c r="GE397" i="1"/>
  <c r="EI413" i="1"/>
  <c r="EE413" i="1"/>
  <c r="ET422" i="1"/>
  <c r="EC422" i="1"/>
  <c r="CA271" i="45"/>
  <c r="CL285" i="45"/>
  <c r="BH342" i="45"/>
  <c r="BI342" i="45" s="1"/>
  <c r="BL342" i="45"/>
  <c r="BM342" i="45" s="1"/>
  <c r="BP342" i="45"/>
  <c r="BQ342" i="45" s="1"/>
  <c r="AW36" i="72"/>
  <c r="AZ36" i="72" s="1"/>
  <c r="BD36" i="72" s="1"/>
  <c r="AD36" i="72"/>
  <c r="AI36" i="72" s="1"/>
  <c r="AV61" i="72"/>
  <c r="BO61" i="72"/>
  <c r="CA276" i="45"/>
  <c r="CL290" i="45"/>
  <c r="EW128" i="1"/>
  <c r="CA44" i="45"/>
  <c r="O18" i="51"/>
  <c r="AQ292" i="45"/>
  <c r="BL292" i="45" s="1"/>
  <c r="EN142" i="1"/>
  <c r="EM142" i="1"/>
  <c r="EK408" i="1"/>
  <c r="EC408" i="1"/>
  <c r="O130" i="51"/>
  <c r="CA116" i="45"/>
  <c r="AN130" i="45"/>
  <c r="AQ130" i="45" s="1"/>
  <c r="GA121" i="1"/>
  <c r="FW121" i="1"/>
  <c r="GE121" i="1"/>
  <c r="AN49" i="45"/>
  <c r="AP49" i="45" s="1"/>
  <c r="O45" i="72"/>
  <c r="EW395" i="1"/>
  <c r="HH395" i="1" s="1"/>
  <c r="EM395" i="1"/>
  <c r="GX395" i="1" s="1"/>
  <c r="AV44" i="72"/>
  <c r="EL185" i="1"/>
  <c r="ER185" i="1"/>
  <c r="EG185" i="1"/>
  <c r="AN46" i="45"/>
  <c r="AQ46" i="45" s="1"/>
  <c r="EP213" i="1"/>
  <c r="EL213" i="1"/>
  <c r="EV122" i="1"/>
  <c r="EE122" i="1"/>
  <c r="EF122" i="1"/>
  <c r="O38" i="72"/>
  <c r="BI38" i="72" s="1"/>
  <c r="BJ38" i="72" s="1"/>
  <c r="EQ105" i="1"/>
  <c r="EK105" i="1"/>
  <c r="ES390" i="1"/>
  <c r="HD390" i="1" s="1"/>
  <c r="EI390" i="1"/>
  <c r="GT390" i="1" s="1"/>
  <c r="W268" i="45"/>
  <c r="O42" i="72"/>
  <c r="AQ37" i="45"/>
  <c r="BL37" i="45" s="1"/>
  <c r="EQ402" i="1"/>
  <c r="HB402" i="1" s="1"/>
  <c r="EP402" i="1"/>
  <c r="HA402" i="1" s="1"/>
  <c r="ED402" i="1"/>
  <c r="GO402" i="1" s="1"/>
  <c r="EV402" i="1"/>
  <c r="HG402" i="1" s="1"/>
  <c r="EL402" i="1"/>
  <c r="GW402" i="1" s="1"/>
  <c r="EK402" i="1"/>
  <c r="GV402" i="1" s="1"/>
  <c r="EG402" i="1"/>
  <c r="GR402" i="1" s="1"/>
  <c r="EM402" i="1"/>
  <c r="GX402" i="1" s="1"/>
  <c r="ER402" i="1"/>
  <c r="HC402" i="1" s="1"/>
  <c r="EO402" i="1"/>
  <c r="GZ402" i="1" s="1"/>
  <c r="ET402" i="1"/>
  <c r="HE402" i="1" s="1"/>
  <c r="EE402" i="1"/>
  <c r="GP402" i="1" s="1"/>
  <c r="EN402" i="1"/>
  <c r="GY402" i="1" s="1"/>
  <c r="EJ402" i="1"/>
  <c r="GU402" i="1" s="1"/>
  <c r="EI402" i="1"/>
  <c r="GT402" i="1" s="1"/>
  <c r="EF402" i="1"/>
  <c r="GQ402" i="1" s="1"/>
  <c r="EU402" i="1"/>
  <c r="HF402" i="1" s="1"/>
  <c r="EW402" i="1"/>
  <c r="HH402" i="1" s="1"/>
  <c r="ES402" i="1"/>
  <c r="HD402" i="1" s="1"/>
  <c r="EH402" i="1"/>
  <c r="GS402" i="1" s="1"/>
  <c r="AQ113" i="45"/>
  <c r="BL113" i="45" s="1"/>
  <c r="W269" i="45"/>
  <c r="AL122" i="45"/>
  <c r="GA388" i="1"/>
  <c r="GB388" i="1" s="1"/>
  <c r="HI388" i="1"/>
  <c r="HK388" i="1" s="1"/>
  <c r="GA331" i="1"/>
  <c r="GE331" i="1"/>
  <c r="FW331" i="1"/>
  <c r="ET108" i="1"/>
  <c r="ED108" i="1"/>
  <c r="EH108" i="1"/>
  <c r="O125" i="51"/>
  <c r="CA111" i="45"/>
  <c r="W281" i="45"/>
  <c r="EL405" i="1"/>
  <c r="EC405" i="1"/>
  <c r="GA201" i="1"/>
  <c r="AV69" i="72"/>
  <c r="AY69" i="72" s="1"/>
  <c r="O69" i="72"/>
  <c r="BI69" i="72" s="1"/>
  <c r="BJ69" i="72" s="1"/>
  <c r="FX310" i="1"/>
  <c r="AN68" i="45"/>
  <c r="AQ68" i="45" s="1"/>
  <c r="AW73" i="72"/>
  <c r="Q73" i="72"/>
  <c r="AD73" i="72" s="1"/>
  <c r="AI73" i="72" s="1"/>
  <c r="O146" i="51"/>
  <c r="EQ407" i="1"/>
  <c r="EO407" i="1"/>
  <c r="HN123" i="1"/>
  <c r="BL282" i="45"/>
  <c r="AN305" i="45"/>
  <c r="AP305" i="45" s="1"/>
  <c r="EW217" i="1"/>
  <c r="EQ217" i="1"/>
  <c r="EC208" i="1"/>
  <c r="ER403" i="1"/>
  <c r="EN403" i="1"/>
  <c r="EJ403" i="1"/>
  <c r="EM124" i="1"/>
  <c r="EL124" i="1"/>
  <c r="EU124" i="1"/>
  <c r="W272" i="45"/>
  <c r="AN41" i="45"/>
  <c r="AQ41" i="45" s="1"/>
  <c r="CA45" i="45"/>
  <c r="O19" i="51"/>
  <c r="AM59" i="45"/>
  <c r="AQ293" i="45"/>
  <c r="BL293" i="45" s="1"/>
  <c r="HN102" i="1"/>
  <c r="HN97" i="1"/>
  <c r="HN82" i="1"/>
  <c r="HN91" i="1"/>
  <c r="HN98" i="1"/>
  <c r="AW55" i="72"/>
  <c r="AZ55" i="72" s="1"/>
  <c r="Q55" i="72"/>
  <c r="AD55" i="72" s="1"/>
  <c r="AI55" i="72" s="1"/>
  <c r="AB75" i="45"/>
  <c r="CL51" i="45" s="1"/>
  <c r="O17" i="51"/>
  <c r="O135" i="51"/>
  <c r="AB153" i="45"/>
  <c r="CL114" i="45" s="1"/>
  <c r="CA121" i="45"/>
  <c r="CL135" i="45"/>
  <c r="CL153" i="45" s="1"/>
  <c r="O62" i="72"/>
  <c r="N153" i="45"/>
  <c r="AV62" i="72"/>
  <c r="AY62" i="72" s="1"/>
  <c r="BO62" i="72"/>
  <c r="CL287" i="45"/>
  <c r="ED203" i="1"/>
  <c r="EV203" i="1"/>
  <c r="EF203" i="1"/>
  <c r="AN131" i="45"/>
  <c r="AP131" i="45" s="1"/>
  <c r="EL125" i="1"/>
  <c r="ES125" i="1"/>
  <c r="EK410" i="1"/>
  <c r="EP410" i="1"/>
  <c r="EC209" i="1"/>
  <c r="GE133" i="1"/>
  <c r="GA133" i="1"/>
  <c r="FW133" i="1"/>
  <c r="AL32" i="45"/>
  <c r="EJ418" i="1"/>
  <c r="EW418" i="1"/>
  <c r="AN140" i="45"/>
  <c r="AP140" i="45" s="1"/>
  <c r="EK208" i="1"/>
  <c r="EV208" i="1"/>
  <c r="EH208" i="1"/>
  <c r="ET182" i="1"/>
  <c r="EI182" i="1"/>
  <c r="EK405" i="1"/>
  <c r="EO405" i="1"/>
  <c r="EE127" i="1"/>
  <c r="EO127" i="1"/>
  <c r="ET127" i="1"/>
  <c r="EW127" i="1"/>
  <c r="CA275" i="45"/>
  <c r="CL289" i="45"/>
  <c r="AI366" i="45"/>
  <c r="FW359" i="1"/>
  <c r="GA359" i="1"/>
  <c r="GE359" i="1"/>
  <c r="EJ424" i="1"/>
  <c r="ET424" i="1"/>
  <c r="EE424" i="1"/>
  <c r="EU424" i="1"/>
  <c r="ES424" i="1"/>
  <c r="EF424" i="1"/>
  <c r="EW424" i="1"/>
  <c r="ED424" i="1"/>
  <c r="EK424" i="1"/>
  <c r="EO424" i="1"/>
  <c r="EH424" i="1"/>
  <c r="EM424" i="1"/>
  <c r="EP424" i="1"/>
  <c r="EL424" i="1"/>
  <c r="EN424" i="1"/>
  <c r="EG424" i="1"/>
  <c r="EV424" i="1"/>
  <c r="ER424" i="1"/>
  <c r="EI424" i="1"/>
  <c r="EQ424" i="1"/>
  <c r="EO413" i="1"/>
  <c r="EP413" i="1"/>
  <c r="EW422" i="1"/>
  <c r="EH422" i="1"/>
  <c r="ET138" i="1"/>
  <c r="ED138" i="1"/>
  <c r="EH138" i="1"/>
  <c r="CA37" i="45"/>
  <c r="O11" i="51"/>
  <c r="AP265" i="45"/>
  <c r="EP120" i="1"/>
  <c r="ED120" i="1"/>
  <c r="EQ120" i="1"/>
  <c r="EF120" i="1"/>
  <c r="EV419" i="1"/>
  <c r="EJ419" i="1"/>
  <c r="EG419" i="1"/>
  <c r="AP297" i="45"/>
  <c r="BL297" i="45" s="1"/>
  <c r="CL297" i="45"/>
  <c r="ED209" i="1"/>
  <c r="EQ209" i="1"/>
  <c r="EF209" i="1"/>
  <c r="AM367" i="45"/>
  <c r="CA122" i="45"/>
  <c r="O136" i="51"/>
  <c r="CL136" i="45"/>
  <c r="O63" i="72"/>
  <c r="EH115" i="1"/>
  <c r="EM115" i="1"/>
  <c r="EQ115" i="1"/>
  <c r="EI115" i="1"/>
  <c r="EN115" i="1"/>
  <c r="EP115" i="1"/>
  <c r="GE330" i="1"/>
  <c r="FW330" i="1"/>
  <c r="GA330" i="1"/>
  <c r="EC339" i="1"/>
  <c r="GA104" i="1"/>
  <c r="GB104" i="1" s="1"/>
  <c r="AN381" i="45"/>
  <c r="AQ381" i="45" s="1"/>
  <c r="EK142" i="1"/>
  <c r="EV142" i="1"/>
  <c r="ER408" i="1"/>
  <c r="EU408" i="1"/>
  <c r="AM363" i="45"/>
  <c r="AP286" i="45"/>
  <c r="BL286" i="45" s="1"/>
  <c r="AV54" i="72"/>
  <c r="AY54" i="72" s="1"/>
  <c r="W283" i="45"/>
  <c r="GA336" i="1"/>
  <c r="FW336" i="1"/>
  <c r="GE336" i="1"/>
  <c r="EL112" i="1"/>
  <c r="EI112" i="1"/>
  <c r="EE112" i="1"/>
  <c r="EP112" i="1"/>
  <c r="EJ112" i="1"/>
  <c r="EF112" i="1"/>
  <c r="ET112" i="1"/>
  <c r="EQ112" i="1"/>
  <c r="EM112" i="1"/>
  <c r="EW112" i="1"/>
  <c r="EH112" i="1"/>
  <c r="ER112" i="1"/>
  <c r="EV112" i="1"/>
  <c r="ED112" i="1"/>
  <c r="EN112" i="1"/>
  <c r="EG112" i="1"/>
  <c r="EO112" i="1"/>
  <c r="ES112" i="1"/>
  <c r="EK112" i="1"/>
  <c r="EU112" i="1"/>
  <c r="EK185" i="1"/>
  <c r="EJ185" i="1"/>
  <c r="EN185" i="1"/>
  <c r="GA398" i="1"/>
  <c r="GE398" i="1"/>
  <c r="FX158" i="1"/>
  <c r="AN124" i="45"/>
  <c r="AP124" i="45" s="1"/>
  <c r="AM145" i="45"/>
  <c r="O145" i="51"/>
  <c r="CL145" i="45"/>
  <c r="EW213" i="1"/>
  <c r="EJ213" i="1"/>
  <c r="EN213" i="1"/>
  <c r="ET122" i="1"/>
  <c r="EM122" i="1"/>
  <c r="EG122" i="1"/>
  <c r="W267" i="45"/>
  <c r="EO105" i="1"/>
  <c r="EI105" i="1"/>
  <c r="EH105" i="1"/>
  <c r="EP390" i="1"/>
  <c r="HA390" i="1" s="1"/>
  <c r="EE390" i="1"/>
  <c r="GP390" i="1" s="1"/>
  <c r="EC180" i="1"/>
  <c r="CL112" i="45"/>
  <c r="O39" i="72"/>
  <c r="AN34" i="45"/>
  <c r="AP34" i="45" s="1"/>
  <c r="EJ180" i="1"/>
  <c r="ES180" i="1"/>
  <c r="EG180" i="1"/>
  <c r="AV42" i="72"/>
  <c r="GE416" i="1"/>
  <c r="GA416" i="1"/>
  <c r="FW416" i="1"/>
  <c r="AM138" i="45"/>
  <c r="AQ371" i="45"/>
  <c r="BL371" i="45" s="1"/>
  <c r="CL294" i="45"/>
  <c r="EC420" i="1"/>
  <c r="FW140" i="1"/>
  <c r="GA140" i="1"/>
  <c r="GE140" i="1"/>
  <c r="AQ346" i="45"/>
  <c r="BL346" i="45" s="1"/>
  <c r="CX537" i="1"/>
  <c r="CL278" i="45"/>
  <c r="DE532" i="1"/>
  <c r="DE521" i="1"/>
  <c r="DE528" i="1"/>
  <c r="DE530" i="1"/>
  <c r="DE527" i="1"/>
  <c r="DE533" i="1"/>
  <c r="DE535" i="1"/>
  <c r="DE536" i="1"/>
  <c r="DE534" i="1"/>
  <c r="DE522" i="1"/>
  <c r="DE515" i="1"/>
  <c r="DE529" i="1"/>
  <c r="DE518" i="1"/>
  <c r="DE519" i="1"/>
  <c r="DE531" i="1"/>
  <c r="DE523" i="1"/>
  <c r="DE514" i="1"/>
  <c r="DE526" i="1"/>
  <c r="DE537" i="1"/>
  <c r="DE517" i="1"/>
  <c r="AM36" i="45"/>
  <c r="AV41" i="72"/>
  <c r="EK108" i="1"/>
  <c r="EJ108" i="1"/>
  <c r="EG108" i="1"/>
  <c r="CA33" i="45"/>
  <c r="O7" i="51"/>
  <c r="HN141" i="1"/>
  <c r="AL375" i="45"/>
  <c r="AN375" i="45" s="1"/>
  <c r="AP375" i="45" s="1"/>
  <c r="EW389" i="1"/>
  <c r="HH389" i="1" s="1"/>
  <c r="ED389" i="1"/>
  <c r="GO389" i="1" s="1"/>
  <c r="EV389" i="1"/>
  <c r="HG389" i="1" s="1"/>
  <c r="AV71" i="72"/>
  <c r="CL300" i="45"/>
  <c r="EM407" i="1"/>
  <c r="EE407" i="1"/>
  <c r="EF407" i="1"/>
  <c r="CA112" i="45"/>
  <c r="CL126" i="45"/>
  <c r="O126" i="51"/>
  <c r="AM126" i="45"/>
  <c r="AN126" i="45" s="1"/>
  <c r="AP126" i="45" s="1"/>
  <c r="AM359" i="45"/>
  <c r="AN359" i="45" s="1"/>
  <c r="AP359" i="45" s="1"/>
  <c r="AL123" i="45"/>
  <c r="AN123" i="45" s="1"/>
  <c r="AP123" i="45" s="1"/>
  <c r="O59" i="72"/>
  <c r="AV59" i="72"/>
  <c r="CA274" i="45"/>
  <c r="CL288" i="45"/>
  <c r="HN135" i="1"/>
  <c r="EA412" i="1"/>
  <c r="HN130" i="1"/>
  <c r="EU143" i="1"/>
  <c r="EK143" i="1"/>
  <c r="EE143" i="1"/>
  <c r="AL382" i="45"/>
  <c r="AN382" i="45" s="1"/>
  <c r="AP382" i="45" s="1"/>
  <c r="CL305" i="45"/>
  <c r="ER217" i="1"/>
  <c r="ED217" i="1"/>
  <c r="EW392" i="1"/>
  <c r="HH392" i="1" s="1"/>
  <c r="ED392" i="1"/>
  <c r="GO392" i="1" s="1"/>
  <c r="ER392" i="1"/>
  <c r="HC392" i="1" s="1"/>
  <c r="EP403" i="1"/>
  <c r="ED403" i="1"/>
  <c r="EO124" i="1"/>
  <c r="EJ124" i="1"/>
  <c r="EF184" i="1"/>
  <c r="EL184" i="1"/>
  <c r="ET184" i="1"/>
  <c r="EO184" i="1"/>
  <c r="EE184" i="1"/>
  <c r="AN352" i="45"/>
  <c r="AP352" i="45" s="1"/>
  <c r="AW46" i="72"/>
  <c r="AZ46" i="72" s="1"/>
  <c r="Q46" i="72"/>
  <c r="AD46" i="72" s="1"/>
  <c r="AI46" i="72" s="1"/>
  <c r="ES111" i="1"/>
  <c r="AV47" i="72"/>
  <c r="AY47" i="72" s="1"/>
  <c r="BO47" i="72"/>
  <c r="CL276" i="45"/>
  <c r="O10" i="51"/>
  <c r="CA36" i="45"/>
  <c r="EJ203" i="1"/>
  <c r="EL203" i="1"/>
  <c r="HN106" i="1"/>
  <c r="AN364" i="45"/>
  <c r="AQ364" i="45" s="1"/>
  <c r="AV58" i="72"/>
  <c r="EU125" i="1"/>
  <c r="ET125" i="1"/>
  <c r="EW125" i="1"/>
  <c r="EL410" i="1"/>
  <c r="EV410" i="1"/>
  <c r="EH410" i="1"/>
  <c r="HS133" i="1"/>
  <c r="IN97" i="1" s="1"/>
  <c r="II97" i="1" s="1"/>
  <c r="CX522" i="1"/>
  <c r="AL343" i="45"/>
  <c r="AN343" i="45" s="1"/>
  <c r="AP343" i="45" s="1"/>
  <c r="AN110" i="45"/>
  <c r="AP110" i="45" s="1"/>
  <c r="CL266" i="45"/>
  <c r="EE427" i="1"/>
  <c r="EC427" i="1"/>
  <c r="ET427" i="1"/>
  <c r="EK427" i="1"/>
  <c r="EO427" i="1"/>
  <c r="EM427" i="1"/>
  <c r="EO418" i="1"/>
  <c r="EK418" i="1"/>
  <c r="AW67" i="72"/>
  <c r="AZ67" i="72" s="1"/>
  <c r="Q67" i="72"/>
  <c r="AD67" i="72" s="1"/>
  <c r="AI67" i="72" s="1"/>
  <c r="BO67" i="72"/>
  <c r="EN208" i="1"/>
  <c r="EU208" i="1"/>
  <c r="EG208" i="1"/>
  <c r="EJ182" i="1"/>
  <c r="EP182" i="1"/>
  <c r="EH182" i="1"/>
  <c r="DE520" i="1"/>
  <c r="EE405" i="1"/>
  <c r="EP405" i="1"/>
  <c r="EW405" i="1"/>
  <c r="CL303" i="45"/>
  <c r="O74" i="72"/>
  <c r="AV70" i="72"/>
  <c r="AY70" i="72" s="1"/>
  <c r="BO70" i="72"/>
  <c r="CL299" i="45"/>
  <c r="EL211" i="1"/>
  <c r="EI211" i="1"/>
  <c r="EV351" i="1"/>
  <c r="EM351" i="1"/>
  <c r="ES351" i="1"/>
  <c r="EJ351" i="1"/>
  <c r="EG351" i="1"/>
  <c r="EI351" i="1"/>
  <c r="EP351" i="1"/>
  <c r="EH351" i="1"/>
  <c r="EW351" i="1"/>
  <c r="EK351" i="1"/>
  <c r="EU131" i="1"/>
  <c r="EC131" i="1"/>
  <c r="FX84" i="1"/>
  <c r="EK413" i="1"/>
  <c r="ED413" i="1"/>
  <c r="EH413" i="1"/>
  <c r="ED422" i="1"/>
  <c r="EV422" i="1"/>
  <c r="EK138" i="1"/>
  <c r="EE138" i="1"/>
  <c r="EG138" i="1"/>
  <c r="W285" i="45"/>
  <c r="AW56" i="72"/>
  <c r="AZ56" i="72" s="1"/>
  <c r="Q56" i="72"/>
  <c r="AD56" i="72" s="1"/>
  <c r="AI56" i="72" s="1"/>
  <c r="BP56" i="72"/>
  <c r="W265" i="45"/>
  <c r="EO120" i="1"/>
  <c r="EV120" i="1"/>
  <c r="HN120" i="1"/>
  <c r="ER126" i="1"/>
  <c r="EI126" i="1"/>
  <c r="EF126" i="1"/>
  <c r="EU419" i="1"/>
  <c r="ET419" i="1"/>
  <c r="EE209" i="1"/>
  <c r="EM209" i="1"/>
  <c r="O16" i="51"/>
  <c r="CL56" i="45"/>
  <c r="AM56" i="45"/>
  <c r="AM290" i="45"/>
  <c r="AN290" i="45" s="1"/>
  <c r="EP128" i="1"/>
  <c r="EN351" i="1"/>
  <c r="AM369" i="45"/>
  <c r="AN369" i="45" s="1"/>
  <c r="AV63" i="72"/>
  <c r="BP63" i="72"/>
  <c r="W292" i="45"/>
  <c r="ES204" i="1"/>
  <c r="EQ204" i="1"/>
  <c r="EW204" i="1"/>
  <c r="EA400" i="1"/>
  <c r="EC400" i="1" s="1"/>
  <c r="EQ142" i="1"/>
  <c r="EI142" i="1"/>
  <c r="EQ143" i="1"/>
  <c r="EH143" i="1"/>
  <c r="EI408" i="1"/>
  <c r="EL408" i="1"/>
  <c r="EW408" i="1"/>
  <c r="AV57" i="72"/>
  <c r="AY57" i="72" s="1"/>
  <c r="BO57" i="72"/>
  <c r="ED198" i="1"/>
  <c r="ES198" i="1"/>
  <c r="EQ198" i="1"/>
  <c r="AL360" i="45"/>
  <c r="AN360" i="45" s="1"/>
  <c r="AP360" i="45" s="1"/>
  <c r="EO131" i="1"/>
  <c r="EE131" i="1"/>
  <c r="EJ131" i="1"/>
  <c r="AN40" i="45"/>
  <c r="AP40" i="45" s="1"/>
  <c r="ED395" i="1"/>
  <c r="GO395" i="1" s="1"/>
  <c r="EJ395" i="1"/>
  <c r="GU395" i="1" s="1"/>
  <c r="EH395" i="1"/>
  <c r="GS395" i="1" s="1"/>
  <c r="AM350" i="45"/>
  <c r="AL350" i="45"/>
  <c r="W273" i="45"/>
  <c r="EO185" i="1"/>
  <c r="ET185" i="1"/>
  <c r="EH185" i="1"/>
  <c r="HS114" i="1"/>
  <c r="AM357" i="45"/>
  <c r="N74" i="45"/>
  <c r="W41" i="45" s="1"/>
  <c r="AV51" i="72"/>
  <c r="EL192" i="1"/>
  <c r="EK192" i="1"/>
  <c r="EI423" i="1"/>
  <c r="EL423" i="1"/>
  <c r="AB67" i="45"/>
  <c r="ET213" i="1"/>
  <c r="EM213" i="1"/>
  <c r="EF213" i="1"/>
  <c r="EN122" i="1"/>
  <c r="ED122" i="1"/>
  <c r="HN122" i="1"/>
  <c r="EE105" i="1"/>
  <c r="EU105" i="1"/>
  <c r="EM390" i="1"/>
  <c r="GX390" i="1" s="1"/>
  <c r="EQ390" i="1"/>
  <c r="HB390" i="1" s="1"/>
  <c r="EH390" i="1"/>
  <c r="GS390" i="1" s="1"/>
  <c r="AQ345" i="45"/>
  <c r="BL345" i="45" s="1"/>
  <c r="AQ268" i="45"/>
  <c r="BL268" i="45" s="1"/>
  <c r="AW39" i="72"/>
  <c r="AZ39" i="72" s="1"/>
  <c r="Q39" i="72"/>
  <c r="AD39" i="72" s="1"/>
  <c r="AI39" i="72" s="1"/>
  <c r="EU180" i="1"/>
  <c r="EL180" i="1"/>
  <c r="EK199" i="1"/>
  <c r="EJ199" i="1"/>
  <c r="AB60" i="45"/>
  <c r="EK409" i="1"/>
  <c r="EV409" i="1"/>
  <c r="EJ409" i="1"/>
  <c r="EM409" i="1"/>
  <c r="EO409" i="1"/>
  <c r="EF409" i="1"/>
  <c r="EP409" i="1"/>
  <c r="EN409" i="1"/>
  <c r="EL409" i="1"/>
  <c r="ED409" i="1"/>
  <c r="EG409" i="1"/>
  <c r="EE409" i="1"/>
  <c r="ET409" i="1"/>
  <c r="ES409" i="1"/>
  <c r="EH409" i="1"/>
  <c r="EI409" i="1"/>
  <c r="ER409" i="1"/>
  <c r="EQ409" i="1"/>
  <c r="EU409" i="1"/>
  <c r="EW409" i="1"/>
  <c r="ES107" i="1"/>
  <c r="EM107" i="1"/>
  <c r="EK107" i="1"/>
  <c r="EL107" i="1"/>
  <c r="EG107" i="1"/>
  <c r="EO107" i="1"/>
  <c r="ET107" i="1"/>
  <c r="EP107" i="1"/>
  <c r="EI107" i="1"/>
  <c r="EF107" i="1"/>
  <c r="ED107" i="1"/>
  <c r="EU107" i="1"/>
  <c r="EJ107" i="1"/>
  <c r="EV107" i="1"/>
  <c r="EW107" i="1"/>
  <c r="EQ107" i="1"/>
  <c r="EN107" i="1"/>
  <c r="EE107" i="1"/>
  <c r="ER107" i="1"/>
  <c r="EH107" i="1"/>
  <c r="FW415" i="1"/>
  <c r="GA415" i="1"/>
  <c r="GE415" i="1"/>
  <c r="AV40" i="72"/>
  <c r="AY40" i="72" s="1"/>
  <c r="BP40" i="72"/>
  <c r="O49" i="72"/>
  <c r="AN278" i="45"/>
  <c r="AP278" i="45" s="1"/>
  <c r="DL525" i="1"/>
  <c r="ID315" i="1"/>
  <c r="ID314" i="1"/>
  <c r="ID316" i="1"/>
  <c r="ID318" i="1"/>
  <c r="ID317" i="1"/>
  <c r="ID319" i="1"/>
  <c r="ID320" i="1"/>
  <c r="ID322" i="1"/>
  <c r="ID321" i="1"/>
  <c r="ID323" i="1"/>
  <c r="ID324" i="1"/>
  <c r="ID306" i="1"/>
  <c r="ID325" i="1"/>
  <c r="ID307" i="1"/>
  <c r="ID305" i="1"/>
  <c r="ID310" i="1"/>
  <c r="ID308" i="1"/>
  <c r="ID311" i="1"/>
  <c r="ID309" i="1"/>
  <c r="ID313" i="1"/>
  <c r="ID312" i="1"/>
  <c r="AB347" i="45"/>
  <c r="V11" i="51" s="1"/>
  <c r="AL347" i="45"/>
  <c r="AN347" i="45" s="1"/>
  <c r="AP347" i="45" s="1"/>
  <c r="EQ108" i="1"/>
  <c r="EL108" i="1"/>
  <c r="AN125" i="45"/>
  <c r="AP125" i="45" s="1"/>
  <c r="AW52" i="72"/>
  <c r="AZ52" i="72" s="1"/>
  <c r="Q52" i="72"/>
  <c r="AD52" i="72" s="1"/>
  <c r="AI52" i="72" s="1"/>
  <c r="BO52" i="72"/>
  <c r="GE141" i="1"/>
  <c r="AL142" i="45"/>
  <c r="AN142" i="45" s="1"/>
  <c r="AP142" i="45" s="1"/>
  <c r="W298" i="45"/>
  <c r="CL302" i="45"/>
  <c r="EP389" i="1"/>
  <c r="HA389" i="1" s="1"/>
  <c r="EM389" i="1"/>
  <c r="GX389" i="1" s="1"/>
  <c r="EF389" i="1"/>
  <c r="GQ389" i="1" s="1"/>
  <c r="AM66" i="45"/>
  <c r="AN66" i="45" s="1"/>
  <c r="AP66" i="45" s="1"/>
  <c r="AQ377" i="45"/>
  <c r="BL377" i="45" s="1"/>
  <c r="ER407" i="1"/>
  <c r="EP407" i="1"/>
  <c r="EG407" i="1"/>
  <c r="ED194" i="1"/>
  <c r="EC194" i="1"/>
  <c r="AW53" i="72"/>
  <c r="Q53" i="72"/>
  <c r="AD53" i="72" s="1"/>
  <c r="AI53" i="72" s="1"/>
  <c r="BP53" i="72"/>
  <c r="EJ194" i="1"/>
  <c r="EL194" i="1"/>
  <c r="EH194" i="1"/>
  <c r="AB45" i="45"/>
  <c r="CL45" i="45" s="1"/>
  <c r="AM45" i="45"/>
  <c r="AV50" i="72"/>
  <c r="AY50" i="72" s="1"/>
  <c r="BP50" i="72"/>
  <c r="AN365" i="45"/>
  <c r="AP365" i="45" s="1"/>
  <c r="AB54" i="45"/>
  <c r="EM135" i="1"/>
  <c r="ES135" i="1"/>
  <c r="HI391" i="1"/>
  <c r="HK391" i="1" s="1"/>
  <c r="GE391" i="1"/>
  <c r="ES400" i="1"/>
  <c r="HD400" i="1" s="1"/>
  <c r="ET400" i="1"/>
  <c r="HE400" i="1" s="1"/>
  <c r="EH400" i="1"/>
  <c r="GS400" i="1" s="1"/>
  <c r="ES217" i="1"/>
  <c r="EJ217" i="1"/>
  <c r="EH217" i="1"/>
  <c r="ET392" i="1"/>
  <c r="HE392" i="1" s="1"/>
  <c r="EK392" i="1"/>
  <c r="GV392" i="1" s="1"/>
  <c r="EQ403" i="1"/>
  <c r="EO403" i="1"/>
  <c r="EF403" i="1"/>
  <c r="ET124" i="1"/>
  <c r="EN124" i="1"/>
  <c r="N38" i="45"/>
  <c r="AJ38" i="45"/>
  <c r="AM38" i="45" s="1"/>
  <c r="AB38" i="45"/>
  <c r="AL116" i="45"/>
  <c r="N116" i="45"/>
  <c r="AJ116" i="45"/>
  <c r="AM116" i="45" s="1"/>
  <c r="AB116" i="45"/>
  <c r="CL116" i="45" s="1"/>
  <c r="EG394" i="1"/>
  <c r="GR394" i="1" s="1"/>
  <c r="EW394" i="1"/>
  <c r="HH394" i="1" s="1"/>
  <c r="ED394" i="1"/>
  <c r="GO394" i="1" s="1"/>
  <c r="ES394" i="1"/>
  <c r="HD394" i="1" s="1"/>
  <c r="EI394" i="1"/>
  <c r="GT394" i="1" s="1"/>
  <c r="AV64" i="72"/>
  <c r="AY64" i="72" s="1"/>
  <c r="BO64" i="72"/>
  <c r="CL293" i="45"/>
  <c r="EV118" i="1"/>
  <c r="EO118" i="1"/>
  <c r="HS124" i="1"/>
  <c r="IN88" i="1" s="1"/>
  <c r="II88" i="1" s="1"/>
  <c r="HS97" i="1"/>
  <c r="HS91" i="1"/>
  <c r="HS98" i="1"/>
  <c r="HS101" i="1"/>
  <c r="HS94" i="1"/>
  <c r="EF118" i="1"/>
  <c r="AM361" i="45"/>
  <c r="AQ284" i="45"/>
  <c r="AP284" i="45"/>
  <c r="ES179" i="1"/>
  <c r="EI179" i="1"/>
  <c r="AN135" i="45"/>
  <c r="AP135" i="45" s="1"/>
  <c r="EK203" i="1"/>
  <c r="EM203" i="1"/>
  <c r="EH203" i="1"/>
  <c r="O58" i="72"/>
  <c r="BI58" i="72" s="1"/>
  <c r="BJ58" i="72" s="1"/>
  <c r="AN53" i="45"/>
  <c r="AP53" i="45" s="1"/>
  <c r="ER125" i="1"/>
  <c r="ED125" i="1"/>
  <c r="HS125" i="1"/>
  <c r="IN89" i="1" s="1"/>
  <c r="II89" i="1" s="1"/>
  <c r="EG125" i="1"/>
  <c r="EQ404" i="1"/>
  <c r="EC404" i="1"/>
  <c r="EV404" i="1"/>
  <c r="DL537" i="1"/>
  <c r="ET410" i="1"/>
  <c r="ER410" i="1"/>
  <c r="FW210" i="1"/>
  <c r="AB61" i="45"/>
  <c r="W61" i="45"/>
  <c r="DL516" i="1"/>
  <c r="EA190" i="1"/>
  <c r="EK190" i="1" s="1"/>
  <c r="AB32" i="45"/>
  <c r="W32" i="45"/>
  <c r="GA426" i="1"/>
  <c r="ER427" i="1"/>
  <c r="EW427" i="1"/>
  <c r="EH427" i="1"/>
  <c r="EV418" i="1"/>
  <c r="EU418" i="1"/>
  <c r="EG418" i="1"/>
  <c r="O67" i="72"/>
  <c r="EP208" i="1"/>
  <c r="EE208" i="1"/>
  <c r="EU182" i="1"/>
  <c r="EM182" i="1"/>
  <c r="ER182" i="1"/>
  <c r="EU405" i="1"/>
  <c r="ER405" i="1"/>
  <c r="AB376" i="45"/>
  <c r="V40" i="51" s="1"/>
  <c r="ET211" i="1"/>
  <c r="EM211" i="1"/>
  <c r="EF211" i="1"/>
  <c r="EG127" i="1"/>
  <c r="EL127" i="1"/>
  <c r="EQ127" i="1"/>
  <c r="EI127" i="1"/>
  <c r="EV127" i="1"/>
  <c r="AN289" i="45"/>
  <c r="AP289" i="45" s="1"/>
  <c r="FW411" i="1"/>
  <c r="GA411" i="1"/>
  <c r="GE411" i="1"/>
  <c r="EL186" i="1"/>
  <c r="ES186" i="1"/>
  <c r="EM186" i="1"/>
  <c r="EV186" i="1"/>
  <c r="EJ186" i="1"/>
  <c r="EF186" i="1"/>
  <c r="EO186" i="1"/>
  <c r="ET186" i="1"/>
  <c r="EQ186" i="1"/>
  <c r="EU186" i="1"/>
  <c r="EG186" i="1"/>
  <c r="EE186" i="1"/>
  <c r="ED186" i="1"/>
  <c r="EN186" i="1"/>
  <c r="ER186" i="1"/>
  <c r="EK186" i="1"/>
  <c r="EP186" i="1"/>
  <c r="EW186" i="1"/>
  <c r="EI186" i="1"/>
  <c r="EH186" i="1"/>
  <c r="EW413" i="1"/>
  <c r="EV413" i="1"/>
  <c r="EG413" i="1"/>
  <c r="EN422" i="1"/>
  <c r="EJ422" i="1"/>
  <c r="EQ138" i="1"/>
  <c r="EJ138" i="1"/>
  <c r="O56" i="72"/>
  <c r="AN129" i="45"/>
  <c r="AP129" i="45" s="1"/>
  <c r="AN109" i="45"/>
  <c r="AP109" i="45" s="1"/>
  <c r="EJ120" i="1"/>
  <c r="ER120" i="1"/>
  <c r="EH120" i="1"/>
  <c r="EU117" i="1"/>
  <c r="EJ117" i="1"/>
  <c r="EC200" i="1"/>
  <c r="EU126" i="1"/>
  <c r="EN126" i="1"/>
  <c r="EL419" i="1"/>
  <c r="EN419" i="1"/>
  <c r="W63" i="45"/>
  <c r="AM63" i="45"/>
  <c r="AW68" i="72"/>
  <c r="AZ68" i="72" s="1"/>
  <c r="Q68" i="72"/>
  <c r="AD68" i="72" s="1"/>
  <c r="AI68" i="72" s="1"/>
  <c r="BO68" i="72"/>
  <c r="AM141" i="45"/>
  <c r="EK209" i="1"/>
  <c r="EN209" i="1"/>
  <c r="ES209" i="1"/>
  <c r="O134" i="51"/>
  <c r="AM134" i="45"/>
  <c r="ET351" i="1"/>
  <c r="GE414" i="1"/>
  <c r="EL204" i="1"/>
  <c r="ET204" i="1"/>
  <c r="EO204" i="1"/>
  <c r="EJ204" i="1"/>
  <c r="EL115" i="1"/>
  <c r="EV115" i="1"/>
  <c r="ES115" i="1"/>
  <c r="EO115" i="1"/>
  <c r="CL277" i="45"/>
  <c r="W277" i="45"/>
  <c r="N354" i="45"/>
  <c r="AB354" i="45"/>
  <c r="V18" i="51" s="1"/>
  <c r="AJ354" i="45"/>
  <c r="AM354" i="45" s="1"/>
  <c r="AW75" i="72"/>
  <c r="AZ75" i="72" s="1"/>
  <c r="Q75" i="72"/>
  <c r="AD75" i="72" s="1"/>
  <c r="AI75" i="72" s="1"/>
  <c r="BP75" i="72"/>
  <c r="O148" i="51"/>
  <c r="CL148" i="45"/>
  <c r="AM148" i="45"/>
  <c r="EJ142" i="1"/>
  <c r="EU142" i="1"/>
  <c r="EG142" i="1"/>
  <c r="ED143" i="1"/>
  <c r="EJ143" i="1"/>
  <c r="EP143" i="1"/>
  <c r="EC119" i="1"/>
  <c r="EN408" i="1"/>
  <c r="EJ408" i="1"/>
  <c r="EH408" i="1"/>
  <c r="AM52" i="45"/>
  <c r="EI198" i="1"/>
  <c r="EO198" i="1"/>
  <c r="EH198" i="1"/>
  <c r="AM127" i="45"/>
  <c r="CL283" i="45"/>
  <c r="ER195" i="1"/>
  <c r="EM195" i="1"/>
  <c r="ES195" i="1"/>
  <c r="FW333" i="1"/>
  <c r="GA333" i="1"/>
  <c r="GE333" i="1"/>
  <c r="EV113" i="1"/>
  <c r="EL113" i="1"/>
  <c r="EW131" i="1"/>
  <c r="ED131" i="1"/>
  <c r="EH131" i="1"/>
  <c r="AV45" i="72"/>
  <c r="AY45" i="72" s="1"/>
  <c r="BO45" i="72"/>
  <c r="CL274" i="45"/>
  <c r="AL117" i="45"/>
  <c r="EQ185" i="1"/>
  <c r="EW185" i="1"/>
  <c r="GA114" i="1"/>
  <c r="CL128" i="45"/>
  <c r="N152" i="45"/>
  <c r="O51" i="72"/>
  <c r="EW192" i="1"/>
  <c r="EN192" i="1"/>
  <c r="BS220" i="1"/>
  <c r="BW192" i="1"/>
  <c r="ET423" i="1"/>
  <c r="ED423" i="1"/>
  <c r="AV72" i="72"/>
  <c r="AY72" i="72" s="1"/>
  <c r="BP72" i="72"/>
  <c r="CL301" i="45"/>
  <c r="EV213" i="1"/>
  <c r="EK213" i="1"/>
  <c r="EW122" i="1"/>
  <c r="EL122" i="1"/>
  <c r="EH122" i="1"/>
  <c r="AB33" i="45"/>
  <c r="AB344" i="45"/>
  <c r="V8" i="51" s="1"/>
  <c r="AM344" i="45"/>
  <c r="AV38" i="72"/>
  <c r="AY38" i="72" s="1"/>
  <c r="BP38" i="72"/>
  <c r="EN105" i="1"/>
  <c r="ES105" i="1"/>
  <c r="EC129" i="1"/>
  <c r="BW371" i="1"/>
  <c r="EW129" i="1"/>
  <c r="EP129" i="1"/>
  <c r="EF129" i="1"/>
  <c r="ET390" i="1"/>
  <c r="HE390" i="1" s="1"/>
  <c r="EF390" i="1"/>
  <c r="GQ390" i="1" s="1"/>
  <c r="EN180" i="1"/>
  <c r="FW212" i="1"/>
  <c r="GN393" i="1"/>
  <c r="EH393" i="1"/>
  <c r="GS393" i="1" s="1"/>
  <c r="GS404" i="1" s="1"/>
  <c r="CL271" i="45"/>
  <c r="EU109" i="1"/>
  <c r="ED109" i="1"/>
  <c r="ED199" i="1"/>
  <c r="GE199" i="1" s="1"/>
  <c r="AV65" i="72"/>
  <c r="BO65" i="72"/>
  <c r="EN206" i="1"/>
  <c r="EM206" i="1"/>
  <c r="EE193" i="1"/>
  <c r="ET193" i="1"/>
  <c r="EP193" i="1"/>
  <c r="EO193" i="1"/>
  <c r="EW193" i="1"/>
  <c r="EH193" i="1"/>
  <c r="EV193" i="1"/>
  <c r="ER193" i="1"/>
  <c r="EL193" i="1"/>
  <c r="EM193" i="1"/>
  <c r="EK193" i="1"/>
  <c r="EQ193" i="1"/>
  <c r="ED193" i="1"/>
  <c r="EJ193" i="1"/>
  <c r="EG193" i="1"/>
  <c r="EI193" i="1"/>
  <c r="EN193" i="1"/>
  <c r="EU193" i="1"/>
  <c r="ES193" i="1"/>
  <c r="EF193" i="1"/>
  <c r="EA202" i="1"/>
  <c r="EK202" i="1" s="1"/>
  <c r="EA116" i="1"/>
  <c r="EU116" i="1" s="1"/>
  <c r="EV132" i="1"/>
  <c r="EK132" i="1"/>
  <c r="ES132" i="1"/>
  <c r="ER132" i="1"/>
  <c r="EH132" i="1"/>
  <c r="EP132" i="1"/>
  <c r="EL132" i="1"/>
  <c r="ED132" i="1"/>
  <c r="EU132" i="1"/>
  <c r="EG132" i="1"/>
  <c r="EI132" i="1"/>
  <c r="EQ132" i="1"/>
  <c r="EM132" i="1"/>
  <c r="EW132" i="1"/>
  <c r="EO132" i="1"/>
  <c r="EN132" i="1"/>
  <c r="EJ132" i="1"/>
  <c r="ET132" i="1"/>
  <c r="EE132" i="1"/>
  <c r="EF132" i="1"/>
  <c r="AN128" i="45"/>
  <c r="AP128" i="45" s="1"/>
  <c r="AN373" i="45"/>
  <c r="AP373" i="45" s="1"/>
  <c r="GE110" i="1"/>
  <c r="GA399" i="1"/>
  <c r="HI399" i="1"/>
  <c r="HK399" i="1" s="1"/>
  <c r="GE130" i="1"/>
  <c r="GA130" i="1"/>
  <c r="FW130" i="1"/>
  <c r="GE401" i="1"/>
  <c r="HI401" i="1"/>
  <c r="HK401" i="1" s="1"/>
  <c r="FW136" i="1"/>
  <c r="AL378" i="45"/>
  <c r="AN378" i="45" s="1"/>
  <c r="BJ213" i="45"/>
  <c r="Z213" i="45" s="1"/>
  <c r="BI231" i="45"/>
  <c r="BI214" i="45"/>
  <c r="BZ198" i="45"/>
  <c r="N61" i="72"/>
  <c r="BG61" i="72" s="1"/>
  <c r="AA212" i="45"/>
  <c r="CA114" i="45" l="1"/>
  <c r="O132" i="51"/>
  <c r="BI56" i="72"/>
  <c r="BJ56" i="72" s="1"/>
  <c r="BI62" i="72"/>
  <c r="BJ62" i="72" s="1"/>
  <c r="BI72" i="72"/>
  <c r="BJ72" i="72" s="1"/>
  <c r="AN48" i="45"/>
  <c r="AQ48" i="45" s="1"/>
  <c r="CL143" i="45"/>
  <c r="AY65" i="72"/>
  <c r="CL33" i="45"/>
  <c r="AM117" i="45"/>
  <c r="W52" i="45"/>
  <c r="W354" i="45"/>
  <c r="CL134" i="45"/>
  <c r="AN141" i="45"/>
  <c r="W376" i="45"/>
  <c r="CL32" i="45"/>
  <c r="HN118" i="1"/>
  <c r="CL38" i="45"/>
  <c r="W38" i="45"/>
  <c r="HN134" i="1"/>
  <c r="HN105" i="1"/>
  <c r="AY63" i="72"/>
  <c r="HN128" i="1"/>
  <c r="EJ128" i="1"/>
  <c r="CL50" i="45"/>
  <c r="EF111" i="1"/>
  <c r="EV111" i="1"/>
  <c r="CL47" i="45"/>
  <c r="CL36" i="45"/>
  <c r="AN32" i="45"/>
  <c r="AP32" i="45" s="1"/>
  <c r="AQ57" i="45"/>
  <c r="BL57" i="45" s="1"/>
  <c r="HN83" i="1"/>
  <c r="HN90" i="1"/>
  <c r="HN92" i="1"/>
  <c r="HN86" i="1"/>
  <c r="HN84" i="1"/>
  <c r="HN111" i="1"/>
  <c r="AQ137" i="45"/>
  <c r="BL137" i="45" s="1"/>
  <c r="HN121" i="1"/>
  <c r="AZ73" i="72"/>
  <c r="HN109" i="1"/>
  <c r="BI42" i="72"/>
  <c r="BJ42" i="72" s="1"/>
  <c r="BO44" i="72"/>
  <c r="BI45" i="72"/>
  <c r="BJ45" i="72" s="1"/>
  <c r="EV128" i="1"/>
  <c r="AQ362" i="45"/>
  <c r="BL362" i="45" s="1"/>
  <c r="HN133" i="1"/>
  <c r="BI66" i="72"/>
  <c r="BJ66" i="72" s="1"/>
  <c r="EH111" i="1"/>
  <c r="AQ119" i="45"/>
  <c r="BL119" i="45" s="1"/>
  <c r="AP64" i="45"/>
  <c r="BL64" i="45" s="1"/>
  <c r="AZ45" i="72"/>
  <c r="BA45" i="72" s="1"/>
  <c r="BI54" i="72"/>
  <c r="BJ54" i="72" s="1"/>
  <c r="HN112" i="1"/>
  <c r="AZ50" i="72"/>
  <c r="BA50" i="72" s="1"/>
  <c r="HN103" i="1"/>
  <c r="AZ63" i="72"/>
  <c r="AP379" i="45"/>
  <c r="AN146" i="45"/>
  <c r="AQ146" i="45" s="1"/>
  <c r="BI51" i="72"/>
  <c r="BJ51" i="72" s="1"/>
  <c r="BI67" i="72"/>
  <c r="BJ67" i="72" s="1"/>
  <c r="BI74" i="72"/>
  <c r="BJ74" i="72" s="1"/>
  <c r="BI39" i="72"/>
  <c r="BJ39" i="72" s="1"/>
  <c r="AQ149" i="45"/>
  <c r="AP146" i="45"/>
  <c r="AZ64" i="72"/>
  <c r="BA64" i="72" s="1"/>
  <c r="BI53" i="72"/>
  <c r="BJ53" i="72" s="1"/>
  <c r="BI65" i="72"/>
  <c r="BJ65" i="72" s="1"/>
  <c r="AZ62" i="72"/>
  <c r="BA62" i="72" s="1"/>
  <c r="AN67" i="45"/>
  <c r="AQ383" i="45"/>
  <c r="BL383" i="45" s="1"/>
  <c r="FW144" i="1"/>
  <c r="IN82" i="1"/>
  <c r="II82" i="1" s="1"/>
  <c r="IN122" i="1"/>
  <c r="II122" i="1" s="1"/>
  <c r="IN124" i="1"/>
  <c r="II124" i="1" s="1"/>
  <c r="IN125" i="1"/>
  <c r="II125" i="1" s="1"/>
  <c r="IN123" i="1"/>
  <c r="II123" i="1" s="1"/>
  <c r="IN132" i="1"/>
  <c r="II132" i="1" s="1"/>
  <c r="IN131" i="1"/>
  <c r="II131" i="1" s="1"/>
  <c r="IN129" i="1"/>
  <c r="II129" i="1" s="1"/>
  <c r="IN136" i="1"/>
  <c r="II136" i="1" s="1"/>
  <c r="IN134" i="1"/>
  <c r="II134" i="1" s="1"/>
  <c r="IN126" i="1"/>
  <c r="II126" i="1" s="1"/>
  <c r="IN133" i="1"/>
  <c r="II133" i="1" s="1"/>
  <c r="IN140" i="1"/>
  <c r="II140" i="1" s="1"/>
  <c r="IN139" i="1"/>
  <c r="II139" i="1" s="1"/>
  <c r="IN138" i="1"/>
  <c r="II138" i="1" s="1"/>
  <c r="IN130" i="1"/>
  <c r="II130" i="1" s="1"/>
  <c r="GE144" i="1"/>
  <c r="GA144" i="1"/>
  <c r="IN137" i="1"/>
  <c r="II137" i="1" s="1"/>
  <c r="IN128" i="1"/>
  <c r="II128" i="1" s="1"/>
  <c r="IN135" i="1"/>
  <c r="II135" i="1" s="1"/>
  <c r="IN127" i="1"/>
  <c r="II127" i="1" s="1"/>
  <c r="W383" i="45"/>
  <c r="AN72" i="45"/>
  <c r="GA109" i="1"/>
  <c r="AZ65" i="72"/>
  <c r="W71" i="45"/>
  <c r="W130" i="45"/>
  <c r="W150" i="45"/>
  <c r="W351" i="45"/>
  <c r="W72" i="45"/>
  <c r="AN150" i="45"/>
  <c r="AP150" i="45" s="1"/>
  <c r="AN117" i="45"/>
  <c r="AP117" i="45" s="1"/>
  <c r="AY76" i="72"/>
  <c r="AY77" i="72"/>
  <c r="BA77" i="72" s="1"/>
  <c r="BC77" i="72" s="1"/>
  <c r="AY61" i="72"/>
  <c r="BI47" i="72"/>
  <c r="BJ47" i="72" s="1"/>
  <c r="BL302" i="45"/>
  <c r="GE393" i="1"/>
  <c r="AZ53" i="72"/>
  <c r="AQ343" i="45"/>
  <c r="BL343" i="45" s="1"/>
  <c r="BM343" i="45" s="1"/>
  <c r="FW184" i="1"/>
  <c r="GE135" i="1"/>
  <c r="W377" i="45"/>
  <c r="BI63" i="72"/>
  <c r="BJ63" i="72" s="1"/>
  <c r="W124" i="45"/>
  <c r="FW204" i="1"/>
  <c r="GE117" i="1"/>
  <c r="GE211" i="1"/>
  <c r="GA118" i="1"/>
  <c r="W67" i="45"/>
  <c r="AP68" i="45"/>
  <c r="BL68" i="45" s="1"/>
  <c r="AP114" i="45"/>
  <c r="BL114" i="45" s="1"/>
  <c r="AY49" i="72"/>
  <c r="GA132" i="1"/>
  <c r="FW393" i="1"/>
  <c r="GE423" i="1"/>
  <c r="GE143" i="1"/>
  <c r="GA179" i="1"/>
  <c r="GB179" i="1" s="1"/>
  <c r="GE409" i="1"/>
  <c r="GA122" i="1"/>
  <c r="FW419" i="1"/>
  <c r="GA138" i="1"/>
  <c r="FW424" i="1"/>
  <c r="FW203" i="1"/>
  <c r="FW418" i="1"/>
  <c r="FW410" i="1"/>
  <c r="GE124" i="1"/>
  <c r="FW206" i="1"/>
  <c r="FW213" i="1"/>
  <c r="GE351" i="1"/>
  <c r="GE115" i="1"/>
  <c r="GA182" i="1"/>
  <c r="GE185" i="1"/>
  <c r="GE193" i="1"/>
  <c r="FW186" i="1"/>
  <c r="GA135" i="1"/>
  <c r="GE107" i="1"/>
  <c r="GA192" i="1"/>
  <c r="FW198" i="1"/>
  <c r="GE126" i="1"/>
  <c r="AQ123" i="45"/>
  <c r="BL123" i="45" s="1"/>
  <c r="GE112" i="1"/>
  <c r="GA127" i="1"/>
  <c r="GE108" i="1"/>
  <c r="GE195" i="1"/>
  <c r="AN121" i="45"/>
  <c r="AP121" i="45" s="1"/>
  <c r="AQ280" i="45"/>
  <c r="AQ51" i="45"/>
  <c r="BL51" i="45" s="1"/>
  <c r="AY43" i="72"/>
  <c r="AP118" i="45"/>
  <c r="BL118" i="45" s="1"/>
  <c r="AQ31" i="45"/>
  <c r="BL351" i="45"/>
  <c r="BL275" i="45"/>
  <c r="BL149" i="45"/>
  <c r="BH109" i="45"/>
  <c r="BI109" i="45" s="1"/>
  <c r="BP109" i="45"/>
  <c r="BQ109" i="45" s="1"/>
  <c r="BL109" i="45"/>
  <c r="BM109" i="45" s="1"/>
  <c r="AN388" i="45"/>
  <c r="AP69" i="45"/>
  <c r="AP378" i="45"/>
  <c r="AQ378" i="45"/>
  <c r="AQ141" i="45"/>
  <c r="AP141" i="45"/>
  <c r="AQ369" i="45"/>
  <c r="AP369" i="45"/>
  <c r="AQ290" i="45"/>
  <c r="AP290" i="45"/>
  <c r="AQ376" i="45"/>
  <c r="AP376" i="45"/>
  <c r="AQ374" i="45"/>
  <c r="AP374" i="45"/>
  <c r="HN356" i="1"/>
  <c r="HN363" i="1"/>
  <c r="HN340" i="1"/>
  <c r="HN351" i="1"/>
  <c r="HN332" i="1"/>
  <c r="HN339" i="1"/>
  <c r="HN342" i="1"/>
  <c r="HN359" i="1"/>
  <c r="HN338" i="1"/>
  <c r="HN337" i="1"/>
  <c r="HN360" i="1"/>
  <c r="HN326" i="1"/>
  <c r="HN353" i="1"/>
  <c r="HN333" i="1"/>
  <c r="HN335" i="1"/>
  <c r="HN334" i="1"/>
  <c r="HN328" i="1"/>
  <c r="HN329" i="1"/>
  <c r="HN350" i="1"/>
  <c r="HN343" i="1"/>
  <c r="HN358" i="1"/>
  <c r="HN365" i="1"/>
  <c r="HN336" i="1"/>
  <c r="HN327" i="1"/>
  <c r="HN331" i="1"/>
  <c r="HN364" i="1"/>
  <c r="HN347" i="1"/>
  <c r="HN357" i="1"/>
  <c r="HN344" i="1"/>
  <c r="HN361" i="1"/>
  <c r="HN346" i="1"/>
  <c r="HN362" i="1"/>
  <c r="HN345" i="1"/>
  <c r="HN330" i="1"/>
  <c r="HN349" i="1"/>
  <c r="HN366" i="1"/>
  <c r="HN318" i="1"/>
  <c r="HN322" i="1"/>
  <c r="HN324" i="1"/>
  <c r="HN321" i="1"/>
  <c r="HN312" i="1"/>
  <c r="HN308" i="1"/>
  <c r="HN355" i="1"/>
  <c r="HN317" i="1"/>
  <c r="HN305" i="1"/>
  <c r="HN309" i="1"/>
  <c r="HN313" i="1"/>
  <c r="HN315" i="1"/>
  <c r="HN354" i="1"/>
  <c r="HN311" i="1"/>
  <c r="HN307" i="1"/>
  <c r="HN310" i="1"/>
  <c r="HN320" i="1"/>
  <c r="HN325" i="1"/>
  <c r="HN348" i="1"/>
  <c r="HN316" i="1"/>
  <c r="HN314" i="1"/>
  <c r="HN323" i="1"/>
  <c r="HN319" i="1"/>
  <c r="HN306" i="1"/>
  <c r="BA72" i="72"/>
  <c r="BC72" i="72" s="1"/>
  <c r="AN127" i="45"/>
  <c r="AP127" i="45" s="1"/>
  <c r="AN63" i="45"/>
  <c r="AP63" i="45" s="1"/>
  <c r="FW200" i="1"/>
  <c r="GA200" i="1"/>
  <c r="GE200" i="1"/>
  <c r="W129" i="45"/>
  <c r="CA47" i="45"/>
  <c r="O21" i="51"/>
  <c r="CL61" i="45"/>
  <c r="GA404" i="1"/>
  <c r="GE404" i="1"/>
  <c r="FW404" i="1"/>
  <c r="AN116" i="45"/>
  <c r="AP116" i="45" s="1"/>
  <c r="AN38" i="45"/>
  <c r="AP38" i="45" s="1"/>
  <c r="O14" i="51"/>
  <c r="CA40" i="45"/>
  <c r="CL54" i="45"/>
  <c r="AN45" i="45"/>
  <c r="AP45" i="45" s="1"/>
  <c r="GE194" i="1"/>
  <c r="FW194" i="1"/>
  <c r="GA194" i="1"/>
  <c r="FW118" i="1"/>
  <c r="EW116" i="1"/>
  <c r="W122" i="45"/>
  <c r="CA46" i="45"/>
  <c r="O20" i="51"/>
  <c r="CL60" i="45"/>
  <c r="FW109" i="1"/>
  <c r="AY51" i="72"/>
  <c r="W49" i="45"/>
  <c r="GN400" i="1"/>
  <c r="W374" i="45"/>
  <c r="GA117" i="1"/>
  <c r="FW117" i="1"/>
  <c r="GA131" i="1"/>
  <c r="GE131" i="1"/>
  <c r="FW131" i="1"/>
  <c r="W147" i="45"/>
  <c r="FW427" i="1"/>
  <c r="GA427" i="1"/>
  <c r="GE427" i="1"/>
  <c r="EG190" i="1"/>
  <c r="EV190" i="1"/>
  <c r="AY58" i="72"/>
  <c r="W50" i="45"/>
  <c r="FW423" i="1"/>
  <c r="GA423" i="1"/>
  <c r="FW192" i="1"/>
  <c r="W382" i="45"/>
  <c r="EV400" i="1"/>
  <c r="HG400" i="1" s="1"/>
  <c r="ER202" i="1"/>
  <c r="EE202" i="1"/>
  <c r="EC412" i="1"/>
  <c r="EH412" i="1"/>
  <c r="EN412" i="1"/>
  <c r="EK412" i="1"/>
  <c r="EF412" i="1"/>
  <c r="EW412" i="1"/>
  <c r="EV412" i="1"/>
  <c r="EM412" i="1"/>
  <c r="ET412" i="1"/>
  <c r="EL412" i="1"/>
  <c r="ED412" i="1"/>
  <c r="W132" i="45"/>
  <c r="W359" i="45"/>
  <c r="W64" i="45"/>
  <c r="W47" i="45"/>
  <c r="ER116" i="1"/>
  <c r="GE204" i="1"/>
  <c r="GA204" i="1"/>
  <c r="GA211" i="1"/>
  <c r="FW211" i="1"/>
  <c r="GE420" i="1"/>
  <c r="GA420" i="1"/>
  <c r="FW420" i="1"/>
  <c r="W348" i="45"/>
  <c r="W112" i="45"/>
  <c r="HN341" i="1"/>
  <c r="W51" i="45"/>
  <c r="AL366" i="45"/>
  <c r="AN366" i="45" s="1"/>
  <c r="AP366" i="45" s="1"/>
  <c r="AL367" i="45"/>
  <c r="AN367" i="45" s="1"/>
  <c r="W372" i="45"/>
  <c r="CL34" i="45"/>
  <c r="CL224" i="45"/>
  <c r="CL191" i="45"/>
  <c r="CL207" i="45"/>
  <c r="CL201" i="45"/>
  <c r="CL214" i="45"/>
  <c r="CL212" i="45"/>
  <c r="CL217" i="45"/>
  <c r="CL198" i="45"/>
  <c r="CL218" i="45"/>
  <c r="CL213" i="45"/>
  <c r="CL231" i="45" s="1"/>
  <c r="CL215" i="45"/>
  <c r="CL205" i="45"/>
  <c r="CL187" i="45"/>
  <c r="CL223" i="45"/>
  <c r="CL227" i="45"/>
  <c r="CL188" i="45"/>
  <c r="CL195" i="45"/>
  <c r="CL216" i="45"/>
  <c r="CL225" i="45"/>
  <c r="CL203" i="45"/>
  <c r="CL189" i="45"/>
  <c r="CL204" i="45"/>
  <c r="CL200" i="45"/>
  <c r="CL221" i="45"/>
  <c r="CL208" i="45"/>
  <c r="CL209" i="45"/>
  <c r="CL192" i="45"/>
  <c r="CL193" i="45"/>
  <c r="CL206" i="45"/>
  <c r="CL194" i="45"/>
  <c r="CL190" i="45"/>
  <c r="CL202" i="45"/>
  <c r="CL199" i="45"/>
  <c r="CL211" i="45"/>
  <c r="CL197" i="45"/>
  <c r="CL219" i="45"/>
  <c r="CL196" i="45"/>
  <c r="CL226" i="45"/>
  <c r="CL220" i="45"/>
  <c r="CL210" i="45"/>
  <c r="CL222" i="45"/>
  <c r="W353" i="45"/>
  <c r="CL59" i="45"/>
  <c r="GE208" i="1"/>
  <c r="FW208" i="1"/>
  <c r="GA208" i="1"/>
  <c r="EF400" i="1"/>
  <c r="GQ400" i="1" s="1"/>
  <c r="EE400" i="1"/>
  <c r="GP400" i="1" s="1"/>
  <c r="AQ365" i="45"/>
  <c r="BL365" i="45" s="1"/>
  <c r="CL146" i="45"/>
  <c r="FX311" i="1"/>
  <c r="W142" i="45"/>
  <c r="CL125" i="45"/>
  <c r="EK116" i="1"/>
  <c r="CL113" i="45"/>
  <c r="W37" i="45"/>
  <c r="GE192" i="1"/>
  <c r="AY44" i="72"/>
  <c r="CL39" i="45"/>
  <c r="AQ360" i="45"/>
  <c r="BL360" i="45" s="1"/>
  <c r="GA408" i="1"/>
  <c r="GE408" i="1"/>
  <c r="FW408" i="1"/>
  <c r="W70" i="45"/>
  <c r="W58" i="45"/>
  <c r="CL58" i="45"/>
  <c r="AN56" i="45"/>
  <c r="AP56" i="45" s="1"/>
  <c r="GA419" i="1"/>
  <c r="CL31" i="45"/>
  <c r="GE422" i="1"/>
  <c r="GA422" i="1"/>
  <c r="FW422" i="1"/>
  <c r="FW127" i="1"/>
  <c r="GE127" i="1"/>
  <c r="W69" i="45"/>
  <c r="AQ373" i="45"/>
  <c r="BL373" i="45" s="1"/>
  <c r="EW190" i="1"/>
  <c r="EP190" i="1"/>
  <c r="AY66" i="72"/>
  <c r="AN120" i="45"/>
  <c r="AP120" i="45" s="1"/>
  <c r="CL149" i="45"/>
  <c r="EK400" i="1"/>
  <c r="GV400" i="1" s="1"/>
  <c r="EU202" i="1"/>
  <c r="ES412" i="1"/>
  <c r="CL144" i="45"/>
  <c r="AN145" i="45"/>
  <c r="AP145" i="45" s="1"/>
  <c r="W379" i="45"/>
  <c r="W375" i="45"/>
  <c r="W358" i="45"/>
  <c r="EG116" i="1"/>
  <c r="EV116" i="1"/>
  <c r="W44" i="45"/>
  <c r="CL35" i="45"/>
  <c r="FW132" i="1"/>
  <c r="FW193" i="1"/>
  <c r="AZ38" i="72"/>
  <c r="BA38" i="72" s="1"/>
  <c r="GB329" i="1"/>
  <c r="W117" i="45"/>
  <c r="CL117" i="45"/>
  <c r="CL127" i="45"/>
  <c r="GA195" i="1"/>
  <c r="FW195" i="1"/>
  <c r="O12" i="51"/>
  <c r="CA38" i="45"/>
  <c r="CL52" i="45"/>
  <c r="W148" i="45"/>
  <c r="BA75" i="72"/>
  <c r="BD75" i="72" s="1"/>
  <c r="W121" i="45"/>
  <c r="O48" i="72"/>
  <c r="BI48" i="72" s="1"/>
  <c r="BJ48" i="72" s="1"/>
  <c r="AY48" i="72"/>
  <c r="W141" i="45"/>
  <c r="CL141" i="45"/>
  <c r="O23" i="51"/>
  <c r="CL63" i="45"/>
  <c r="GA206" i="1"/>
  <c r="GE206" i="1"/>
  <c r="AQ129" i="45"/>
  <c r="BL129" i="45" s="1"/>
  <c r="GA186" i="1"/>
  <c r="GE186" i="1"/>
  <c r="AL133" i="45"/>
  <c r="AL134" i="45"/>
  <c r="CL140" i="45"/>
  <c r="AQ32" i="45"/>
  <c r="BL32" i="45" s="1"/>
  <c r="BM32" i="45" s="1"/>
  <c r="CL131" i="45"/>
  <c r="FW179" i="1"/>
  <c r="CL41" i="45"/>
  <c r="O31" i="51"/>
  <c r="CL71" i="45"/>
  <c r="EI400" i="1"/>
  <c r="GT400" i="1" s="1"/>
  <c r="W66" i="45"/>
  <c r="AY52" i="72"/>
  <c r="W347" i="45"/>
  <c r="ES116" i="1"/>
  <c r="CL122" i="45"/>
  <c r="GA107" i="1"/>
  <c r="FW107" i="1"/>
  <c r="FW409" i="1"/>
  <c r="W345" i="45"/>
  <c r="AZ51" i="72"/>
  <c r="BL280" i="45"/>
  <c r="W357" i="45"/>
  <c r="AN273" i="45"/>
  <c r="AP273" i="45" s="1"/>
  <c r="CL49" i="45"/>
  <c r="AZ57" i="72"/>
  <c r="ID87" i="1"/>
  <c r="ID96" i="1"/>
  <c r="ID84" i="1"/>
  <c r="ID93" i="1"/>
  <c r="ID102" i="1"/>
  <c r="ID88" i="1"/>
  <c r="ID92" i="1"/>
  <c r="ID82" i="1"/>
  <c r="ID89" i="1"/>
  <c r="ID98" i="1"/>
  <c r="ID85" i="1"/>
  <c r="ID95" i="1"/>
  <c r="ID99" i="1"/>
  <c r="ID90" i="1"/>
  <c r="ID94" i="1"/>
  <c r="ID83" i="1"/>
  <c r="ID91" i="1"/>
  <c r="ID100" i="1"/>
  <c r="ID86" i="1"/>
  <c r="ID97" i="1"/>
  <c r="ID101" i="1"/>
  <c r="ES128" i="1"/>
  <c r="ED128" i="1"/>
  <c r="W56" i="45"/>
  <c r="GA126" i="1"/>
  <c r="FW126" i="1"/>
  <c r="BA56" i="72"/>
  <c r="BC56" i="72" s="1"/>
  <c r="FW351" i="1"/>
  <c r="W143" i="45"/>
  <c r="AN147" i="45"/>
  <c r="AP147" i="45" s="1"/>
  <c r="AY67" i="72"/>
  <c r="W110" i="45"/>
  <c r="CL110" i="45"/>
  <c r="EU190" i="1"/>
  <c r="AZ58" i="72"/>
  <c r="AZ47" i="72"/>
  <c r="EQ395" i="1"/>
  <c r="HB395" i="1" s="1"/>
  <c r="EU395" i="1"/>
  <c r="HF395" i="1" s="1"/>
  <c r="EI395" i="1"/>
  <c r="GT395" i="1" s="1"/>
  <c r="EV395" i="1"/>
  <c r="HG395" i="1" s="1"/>
  <c r="HG404" i="1" s="1"/>
  <c r="EC395" i="1"/>
  <c r="EP395" i="1"/>
  <c r="HA395" i="1" s="1"/>
  <c r="EL395" i="1"/>
  <c r="GW395" i="1" s="1"/>
  <c r="ES395" i="1"/>
  <c r="HD395" i="1" s="1"/>
  <c r="HD404" i="1" s="1"/>
  <c r="ET395" i="1"/>
  <c r="HE395" i="1" s="1"/>
  <c r="HE404" i="1" s="1"/>
  <c r="EG395" i="1"/>
  <c r="GR395" i="1" s="1"/>
  <c r="EE395" i="1"/>
  <c r="GP395" i="1" s="1"/>
  <c r="GP404" i="1" s="1"/>
  <c r="W370" i="45"/>
  <c r="AY46" i="72"/>
  <c r="BA46" i="72" s="1"/>
  <c r="BC46" i="72" s="1"/>
  <c r="GN392" i="1"/>
  <c r="HI392" i="1" s="1"/>
  <c r="HK392" i="1" s="1"/>
  <c r="GE392" i="1"/>
  <c r="FW392" i="1"/>
  <c r="GA392" i="1"/>
  <c r="AQ382" i="45"/>
  <c r="BL382" i="45" s="1"/>
  <c r="FW143" i="1"/>
  <c r="EO400" i="1"/>
  <c r="GZ400" i="1" s="1"/>
  <c r="GZ404" i="1" s="1"/>
  <c r="EQ202" i="1"/>
  <c r="EG412" i="1"/>
  <c r="EJ412" i="1"/>
  <c r="AZ59" i="72"/>
  <c r="CL132" i="45"/>
  <c r="W356" i="45"/>
  <c r="W123" i="45"/>
  <c r="FW199" i="1"/>
  <c r="GN389" i="1"/>
  <c r="GA389" i="1"/>
  <c r="GB389" i="1" s="1"/>
  <c r="FW389" i="1"/>
  <c r="FX389" i="1" s="1"/>
  <c r="GE389" i="1"/>
  <c r="GF389" i="1" s="1"/>
  <c r="BL379" i="45"/>
  <c r="CL64" i="45"/>
  <c r="GA198" i="1"/>
  <c r="GE198" i="1"/>
  <c r="W114" i="45"/>
  <c r="EI116" i="1"/>
  <c r="W371" i="45"/>
  <c r="CL138" i="45"/>
  <c r="AZ42" i="72"/>
  <c r="AQ348" i="45"/>
  <c r="BL348" i="45" s="1"/>
  <c r="AQ34" i="45"/>
  <c r="BL34" i="45" s="1"/>
  <c r="HN115" i="1"/>
  <c r="HN138" i="1"/>
  <c r="HN104" i="1"/>
  <c r="HN126" i="1"/>
  <c r="HN117" i="1"/>
  <c r="HN127" i="1"/>
  <c r="HN107" i="1"/>
  <c r="HN119" i="1"/>
  <c r="HN114" i="1"/>
  <c r="HN142" i="1"/>
  <c r="W145" i="45"/>
  <c r="FW112" i="1"/>
  <c r="GA112" i="1"/>
  <c r="AZ54" i="72"/>
  <c r="BA54" i="72" s="1"/>
  <c r="BD54" i="72" s="1"/>
  <c r="AN148" i="45"/>
  <c r="AP148" i="45" s="1"/>
  <c r="AP43" i="45"/>
  <c r="BL43" i="45" s="1"/>
  <c r="AQ136" i="45"/>
  <c r="AP136" i="45"/>
  <c r="GA424" i="1"/>
  <c r="GE424" i="1"/>
  <c r="W55" i="45"/>
  <c r="W366" i="45"/>
  <c r="AW60" i="72"/>
  <c r="AZ60" i="72" s="1"/>
  <c r="Q60" i="72"/>
  <c r="AD60" i="72" s="1"/>
  <c r="AI60" i="72" s="1"/>
  <c r="AP266" i="45"/>
  <c r="BL266" i="45" s="1"/>
  <c r="AN61" i="45"/>
  <c r="AP61" i="45" s="1"/>
  <c r="CL53" i="45"/>
  <c r="GA203" i="1"/>
  <c r="GE203" i="1"/>
  <c r="W309" i="45"/>
  <c r="CG278" i="45" s="1"/>
  <c r="HN99" i="1"/>
  <c r="HN93" i="1"/>
  <c r="HN88" i="1"/>
  <c r="HN96" i="1"/>
  <c r="HN101" i="1"/>
  <c r="HN89" i="1"/>
  <c r="AQ42" i="45"/>
  <c r="BL42" i="45" s="1"/>
  <c r="CG293" i="45"/>
  <c r="W137" i="45"/>
  <c r="W59" i="45"/>
  <c r="W349" i="45"/>
  <c r="HN110" i="1"/>
  <c r="EW400" i="1"/>
  <c r="HH400" i="1" s="1"/>
  <c r="HH404" i="1" s="1"/>
  <c r="EL400" i="1"/>
  <c r="GW400" i="1" s="1"/>
  <c r="GW404" i="1" s="1"/>
  <c r="FW115" i="1"/>
  <c r="CG279" i="45"/>
  <c r="CL48" i="45"/>
  <c r="BI73" i="72"/>
  <c r="BJ73" i="72" s="1"/>
  <c r="W68" i="45"/>
  <c r="ET111" i="1"/>
  <c r="EG111" i="1"/>
  <c r="EJ111" i="1"/>
  <c r="EE111" i="1"/>
  <c r="EM111" i="1"/>
  <c r="EO111" i="1"/>
  <c r="EC111" i="1"/>
  <c r="ER111" i="1"/>
  <c r="EK111" i="1"/>
  <c r="EP111" i="1"/>
  <c r="EW111" i="1"/>
  <c r="AQ125" i="45"/>
  <c r="BL125" i="45" s="1"/>
  <c r="BI52" i="72"/>
  <c r="BJ52" i="72" s="1"/>
  <c r="FW217" i="1"/>
  <c r="GA217" i="1"/>
  <c r="GE217" i="1"/>
  <c r="ET116" i="1"/>
  <c r="W113" i="45"/>
  <c r="FW402" i="1"/>
  <c r="HI402" i="1"/>
  <c r="HK402" i="1" s="1"/>
  <c r="CL37" i="45"/>
  <c r="GN390" i="1"/>
  <c r="HI390" i="1" s="1"/>
  <c r="HK390" i="1" s="1"/>
  <c r="GE390" i="1"/>
  <c r="GA390" i="1"/>
  <c r="GB390" i="1" s="1"/>
  <c r="FW390" i="1"/>
  <c r="FX390" i="1" s="1"/>
  <c r="CL111" i="45"/>
  <c r="FW122" i="1"/>
  <c r="AN357" i="45"/>
  <c r="AP357" i="45" s="1"/>
  <c r="EF395" i="1"/>
  <c r="GQ395" i="1" s="1"/>
  <c r="GQ404" i="1" s="1"/>
  <c r="EK395" i="1"/>
  <c r="GV395" i="1" s="1"/>
  <c r="AQ40" i="45"/>
  <c r="BL40" i="45" s="1"/>
  <c r="HN131" i="1"/>
  <c r="GE184" i="1"/>
  <c r="W360" i="45"/>
  <c r="GA403" i="1"/>
  <c r="GE403" i="1"/>
  <c r="FW403" i="1"/>
  <c r="HN143" i="1"/>
  <c r="AN70" i="45"/>
  <c r="AP70" i="45" s="1"/>
  <c r="EH128" i="1"/>
  <c r="CN36" i="72"/>
  <c r="W31" i="45"/>
  <c r="AQ285" i="45"/>
  <c r="BL285" i="45" s="1"/>
  <c r="GA213" i="1"/>
  <c r="AQ65" i="45"/>
  <c r="BL65" i="45" s="1"/>
  <c r="EH190" i="1"/>
  <c r="AZ66" i="72"/>
  <c r="AQ139" i="45"/>
  <c r="BL139" i="45" s="1"/>
  <c r="GE410" i="1"/>
  <c r="HN125" i="1"/>
  <c r="GA105" i="1"/>
  <c r="GB105" i="1" s="1"/>
  <c r="GE105" i="1"/>
  <c r="GF105" i="1" s="1"/>
  <c r="FW105" i="1"/>
  <c r="AQ128" i="45"/>
  <c r="BL128" i="45" s="1"/>
  <c r="W120" i="45"/>
  <c r="ED111" i="1"/>
  <c r="W352" i="45"/>
  <c r="BI46" i="72"/>
  <c r="BJ46" i="72" s="1"/>
  <c r="GA124" i="1"/>
  <c r="FW124" i="1"/>
  <c r="FW182" i="1"/>
  <c r="W149" i="45"/>
  <c r="EG400" i="1"/>
  <c r="GR400" i="1" s="1"/>
  <c r="EM400" i="1"/>
  <c r="GX400" i="1" s="1"/>
  <c r="GX404" i="1" s="1"/>
  <c r="EP412" i="1"/>
  <c r="BI71" i="72"/>
  <c r="BJ71" i="72" s="1"/>
  <c r="GA185" i="1"/>
  <c r="FW185" i="1"/>
  <c r="AQ375" i="45"/>
  <c r="BL375" i="45" s="1"/>
  <c r="AQ358" i="45"/>
  <c r="BL358" i="45" s="1"/>
  <c r="AN36" i="45"/>
  <c r="AP36" i="45" s="1"/>
  <c r="FW108" i="1"/>
  <c r="GE418" i="1"/>
  <c r="GA418" i="1"/>
  <c r="BP49" i="72"/>
  <c r="AM44" i="45"/>
  <c r="AN44" i="45" s="1"/>
  <c r="AQ44" i="45" s="1"/>
  <c r="AQ35" i="45"/>
  <c r="BL35" i="45" s="1"/>
  <c r="BL288" i="45"/>
  <c r="BL281" i="45"/>
  <c r="BL272" i="45"/>
  <c r="EH116" i="1"/>
  <c r="EC116" i="1"/>
  <c r="ES202" i="1"/>
  <c r="EP202" i="1"/>
  <c r="EM202" i="1"/>
  <c r="EG202" i="1"/>
  <c r="EW202" i="1"/>
  <c r="ET202" i="1"/>
  <c r="EC202" i="1"/>
  <c r="EL202" i="1"/>
  <c r="EN202" i="1"/>
  <c r="EV202" i="1"/>
  <c r="EI202" i="1"/>
  <c r="GA393" i="1"/>
  <c r="HI393" i="1"/>
  <c r="HK393" i="1" s="1"/>
  <c r="HN352" i="1"/>
  <c r="GA129" i="1"/>
  <c r="FW129" i="1"/>
  <c r="GE129" i="1"/>
  <c r="AN344" i="45"/>
  <c r="AP344" i="45" s="1"/>
  <c r="AQ117" i="45"/>
  <c r="BL117" i="45" s="1"/>
  <c r="AN52" i="45"/>
  <c r="AP52" i="45" s="1"/>
  <c r="GA119" i="1"/>
  <c r="GE119" i="1"/>
  <c r="FW119" i="1"/>
  <c r="AQ148" i="45"/>
  <c r="BL148" i="45" s="1"/>
  <c r="AN134" i="45"/>
  <c r="AP134" i="45" s="1"/>
  <c r="AQ109" i="45"/>
  <c r="W140" i="45"/>
  <c r="EC190" i="1"/>
  <c r="EM190" i="1"/>
  <c r="EE190" i="1"/>
  <c r="EF190" i="1"/>
  <c r="ER190" i="1"/>
  <c r="ES190" i="1"/>
  <c r="EI190" i="1"/>
  <c r="ET190" i="1"/>
  <c r="EN190" i="1"/>
  <c r="EO190" i="1"/>
  <c r="W131" i="45"/>
  <c r="BL284" i="45"/>
  <c r="O43" i="72"/>
  <c r="BI43" i="72" s="1"/>
  <c r="BJ43" i="72" s="1"/>
  <c r="W116" i="45"/>
  <c r="AQ66" i="45"/>
  <c r="BL66" i="45" s="1"/>
  <c r="GE118" i="1"/>
  <c r="EN116" i="1"/>
  <c r="BI49" i="72"/>
  <c r="BJ49" i="72" s="1"/>
  <c r="FW135" i="1"/>
  <c r="W60" i="45"/>
  <c r="GE109" i="1"/>
  <c r="O27" i="51"/>
  <c r="CL67" i="45"/>
  <c r="W46" i="45"/>
  <c r="AQ357" i="45"/>
  <c r="AN350" i="45"/>
  <c r="AP350" i="45" s="1"/>
  <c r="W342" i="45"/>
  <c r="U342" i="45" s="1"/>
  <c r="BA70" i="72"/>
  <c r="BD70" i="72" s="1"/>
  <c r="AQ110" i="45"/>
  <c r="BL110" i="45" s="1"/>
  <c r="EJ190" i="1"/>
  <c r="AP364" i="45"/>
  <c r="BL364" i="45" s="1"/>
  <c r="W364" i="45"/>
  <c r="BA47" i="72"/>
  <c r="BC47" i="72" s="1"/>
  <c r="BD46" i="72"/>
  <c r="CR46" i="72" s="1"/>
  <c r="EJ400" i="1"/>
  <c r="GU400" i="1" s="1"/>
  <c r="GU404" i="1" s="1"/>
  <c r="EJ202" i="1"/>
  <c r="EI412" i="1"/>
  <c r="EE412" i="1"/>
  <c r="AY59" i="72"/>
  <c r="BI59" i="72"/>
  <c r="BJ59" i="72" s="1"/>
  <c r="AQ359" i="45"/>
  <c r="BL359" i="45" s="1"/>
  <c r="AQ126" i="45"/>
  <c r="BL126" i="45" s="1"/>
  <c r="AY71" i="72"/>
  <c r="AY41" i="72"/>
  <c r="EF116" i="1"/>
  <c r="ED116" i="1"/>
  <c r="AM355" i="45"/>
  <c r="AN138" i="45"/>
  <c r="AP138" i="45" s="1"/>
  <c r="AY42" i="72"/>
  <c r="W34" i="45"/>
  <c r="FW180" i="1"/>
  <c r="GA180" i="1"/>
  <c r="GB180" i="1" s="1"/>
  <c r="GE180" i="1"/>
  <c r="FX159" i="1"/>
  <c r="AN363" i="45"/>
  <c r="AP363" i="45" s="1"/>
  <c r="AP381" i="45"/>
  <c r="BL381" i="45" s="1"/>
  <c r="W381" i="45"/>
  <c r="FW339" i="1"/>
  <c r="GE339" i="1"/>
  <c r="GA339" i="1"/>
  <c r="W136" i="45"/>
  <c r="BP265" i="45"/>
  <c r="BQ265" i="45" s="1"/>
  <c r="BH265" i="45"/>
  <c r="BI265" i="45" s="1"/>
  <c r="BL265" i="45"/>
  <c r="BM265" i="45" s="1"/>
  <c r="FW138" i="1"/>
  <c r="AQ289" i="45"/>
  <c r="BL289" i="45" s="1"/>
  <c r="W380" i="45"/>
  <c r="GA209" i="1"/>
  <c r="GE209" i="1"/>
  <c r="FW209" i="1"/>
  <c r="AQ53" i="45"/>
  <c r="BL53" i="45" s="1"/>
  <c r="W135" i="45"/>
  <c r="CL57" i="45"/>
  <c r="CL75" i="45" s="1"/>
  <c r="AN361" i="45"/>
  <c r="AP361" i="45" s="1"/>
  <c r="CL42" i="45"/>
  <c r="AN59" i="45"/>
  <c r="AP59" i="45" s="1"/>
  <c r="AP41" i="45"/>
  <c r="BL41" i="45" s="1"/>
  <c r="ED400" i="1"/>
  <c r="GO400" i="1" s="1"/>
  <c r="GO404" i="1" s="1"/>
  <c r="W365" i="45"/>
  <c r="GE405" i="1"/>
  <c r="GA405" i="1"/>
  <c r="FW405" i="1"/>
  <c r="EQ116" i="1"/>
  <c r="W115" i="45"/>
  <c r="CL115" i="45"/>
  <c r="W111" i="45"/>
  <c r="AP46" i="45"/>
  <c r="BL46" i="45" s="1"/>
  <c r="AM39" i="45"/>
  <c r="W118" i="45"/>
  <c r="CL40" i="45"/>
  <c r="AP130" i="45"/>
  <c r="BL130" i="45" s="1"/>
  <c r="CL130" i="45"/>
  <c r="GE419" i="1"/>
  <c r="W362" i="45"/>
  <c r="FX85" i="1"/>
  <c r="W65" i="45"/>
  <c r="AZ74" i="72"/>
  <c r="AQ69" i="45"/>
  <c r="AQ388" i="45" s="1"/>
  <c r="AM388" i="45"/>
  <c r="AP62" i="45"/>
  <c r="BL62" i="45" s="1"/>
  <c r="W62" i="45"/>
  <c r="AZ37" i="72"/>
  <c r="EQ190" i="1"/>
  <c r="W139" i="45"/>
  <c r="CL139" i="45"/>
  <c r="FW125" i="1"/>
  <c r="GE125" i="1"/>
  <c r="GA125" i="1"/>
  <c r="W368" i="45"/>
  <c r="AP50" i="45"/>
  <c r="BL50" i="45" s="1"/>
  <c r="W128" i="45"/>
  <c r="CL120" i="45"/>
  <c r="AQ352" i="45"/>
  <c r="BL352" i="45" s="1"/>
  <c r="CL119" i="45"/>
  <c r="AQ305" i="45"/>
  <c r="BL305" i="45" s="1"/>
  <c r="ER400" i="1"/>
  <c r="HC400" i="1" s="1"/>
  <c r="HC404" i="1" s="1"/>
  <c r="EH202" i="1"/>
  <c r="ER412" i="1"/>
  <c r="EO412" i="1"/>
  <c r="FW413" i="1"/>
  <c r="GE413" i="1"/>
  <c r="GA413" i="1"/>
  <c r="BL47" i="45"/>
  <c r="GE142" i="1"/>
  <c r="GA142" i="1"/>
  <c r="FW142" i="1"/>
  <c r="EJ116" i="1"/>
  <c r="W35" i="45"/>
  <c r="AP48" i="45"/>
  <c r="BL48" i="45" s="1"/>
  <c r="GE132" i="1"/>
  <c r="GA193" i="1"/>
  <c r="W344" i="45"/>
  <c r="W33" i="45"/>
  <c r="BD72" i="72"/>
  <c r="AQ124" i="45"/>
  <c r="BL124" i="45" s="1"/>
  <c r="CL124" i="45"/>
  <c r="W127" i="45"/>
  <c r="BI75" i="72"/>
  <c r="BJ75" i="72" s="1"/>
  <c r="CL121" i="45"/>
  <c r="AQ121" i="45"/>
  <c r="BL121" i="45" s="1"/>
  <c r="AN354" i="45"/>
  <c r="AP354" i="45" s="1"/>
  <c r="AW48" i="72"/>
  <c r="AZ48" i="72" s="1"/>
  <c r="Q48" i="72"/>
  <c r="AD48" i="72" s="1"/>
  <c r="AI48" i="72" s="1"/>
  <c r="W134" i="45"/>
  <c r="BI68" i="72"/>
  <c r="BJ68" i="72" s="1"/>
  <c r="BA68" i="72"/>
  <c r="BC68" i="72" s="1"/>
  <c r="W109" i="45"/>
  <c r="CL109" i="45"/>
  <c r="CL129" i="45"/>
  <c r="CA119" i="45"/>
  <c r="O133" i="51"/>
  <c r="CL133" i="45"/>
  <c r="O60" i="72"/>
  <c r="BI60" i="72" s="1"/>
  <c r="BJ60" i="72" s="1"/>
  <c r="W133" i="45"/>
  <c r="AQ140" i="45"/>
  <c r="BL140" i="45" s="1"/>
  <c r="AQ131" i="45"/>
  <c r="BL131" i="45" s="1"/>
  <c r="GE179" i="1"/>
  <c r="GF179" i="1" s="1"/>
  <c r="W361" i="45"/>
  <c r="GE113" i="1"/>
  <c r="FW113" i="1"/>
  <c r="GA113" i="1"/>
  <c r="EU400" i="1"/>
  <c r="HF400" i="1" s="1"/>
  <c r="HF404" i="1" s="1"/>
  <c r="GB391" i="1"/>
  <c r="W54" i="45"/>
  <c r="W45" i="45"/>
  <c r="BA53" i="72"/>
  <c r="BD53" i="72" s="1"/>
  <c r="O26" i="51"/>
  <c r="CL66" i="45"/>
  <c r="AQ347" i="45"/>
  <c r="BL347" i="45" s="1"/>
  <c r="EE116" i="1"/>
  <c r="AM122" i="45"/>
  <c r="AZ40" i="72"/>
  <c r="GA409" i="1"/>
  <c r="AQ60" i="45"/>
  <c r="BL60" i="45" s="1"/>
  <c r="AY39" i="72"/>
  <c r="CL46" i="45"/>
  <c r="W350" i="45"/>
  <c r="AQ49" i="45"/>
  <c r="BL49" i="45" s="1"/>
  <c r="W369" i="45"/>
  <c r="EC128" i="1"/>
  <c r="EI128" i="1"/>
  <c r="EU128" i="1"/>
  <c r="EE128" i="1"/>
  <c r="EQ128" i="1"/>
  <c r="EO128" i="1"/>
  <c r="EF128" i="1"/>
  <c r="EL128" i="1"/>
  <c r="ER128" i="1"/>
  <c r="EG128" i="1"/>
  <c r="EM128" i="1"/>
  <c r="EK128" i="1"/>
  <c r="GA351" i="1"/>
  <c r="BI70" i="72"/>
  <c r="BJ70" i="72" s="1"/>
  <c r="AN143" i="45"/>
  <c r="AP143" i="45" s="1"/>
  <c r="CL147" i="45"/>
  <c r="BI37" i="72"/>
  <c r="BJ37" i="72" s="1"/>
  <c r="W343" i="45"/>
  <c r="EL190" i="1"/>
  <c r="AN370" i="45"/>
  <c r="AQ370" i="45" s="1"/>
  <c r="GN394" i="1"/>
  <c r="HI394" i="1" s="1"/>
  <c r="HK394" i="1" s="1"/>
  <c r="GA394" i="1"/>
  <c r="FW394" i="1"/>
  <c r="GE394" i="1"/>
  <c r="GA143" i="1"/>
  <c r="EN400" i="1"/>
  <c r="GY400" i="1" s="1"/>
  <c r="EF202" i="1"/>
  <c r="EO202" i="1"/>
  <c r="EQ412" i="1"/>
  <c r="AN132" i="45"/>
  <c r="AQ132" i="45" s="1"/>
  <c r="BI50" i="72"/>
  <c r="BJ50" i="72" s="1"/>
  <c r="CL123" i="45"/>
  <c r="W126" i="45"/>
  <c r="GA199" i="1"/>
  <c r="AZ71" i="72"/>
  <c r="AZ41" i="72"/>
  <c r="W36" i="45"/>
  <c r="EL116" i="1"/>
  <c r="EP116" i="1"/>
  <c r="W355" i="45"/>
  <c r="W346" i="45"/>
  <c r="W138" i="45"/>
  <c r="AN112" i="45"/>
  <c r="AP112" i="45" s="1"/>
  <c r="W378" i="45"/>
  <c r="W363" i="45"/>
  <c r="CL43" i="45"/>
  <c r="W43" i="45"/>
  <c r="W367" i="45"/>
  <c r="GE120" i="1"/>
  <c r="FW120" i="1"/>
  <c r="GA120" i="1"/>
  <c r="GE138" i="1"/>
  <c r="CA41" i="45"/>
  <c r="O15" i="51"/>
  <c r="CL55" i="45"/>
  <c r="AN55" i="45"/>
  <c r="AP55" i="45" s="1"/>
  <c r="AQ366" i="45"/>
  <c r="AY60" i="72"/>
  <c r="BA60" i="72" s="1"/>
  <c r="BC60" i="72" s="1"/>
  <c r="AQ380" i="45"/>
  <c r="AP380" i="45"/>
  <c r="AQ372" i="45"/>
  <c r="BL372" i="45" s="1"/>
  <c r="W53" i="45"/>
  <c r="AQ135" i="45"/>
  <c r="BL135" i="45" s="1"/>
  <c r="W57" i="45"/>
  <c r="AY55" i="72"/>
  <c r="HN87" i="1"/>
  <c r="HN94" i="1"/>
  <c r="HN95" i="1"/>
  <c r="HN85" i="1"/>
  <c r="HN100" i="1"/>
  <c r="AN353" i="45"/>
  <c r="AP353" i="45" s="1"/>
  <c r="W42" i="45"/>
  <c r="BI64" i="72"/>
  <c r="BJ64" i="72" s="1"/>
  <c r="CL137" i="45"/>
  <c r="AN349" i="45"/>
  <c r="AP349" i="45" s="1"/>
  <c r="AW43" i="72"/>
  <c r="AZ43" i="72" s="1"/>
  <c r="Q43" i="72"/>
  <c r="AD43" i="72" s="1"/>
  <c r="AI43" i="72" s="1"/>
  <c r="AN71" i="45"/>
  <c r="AP71" i="45" s="1"/>
  <c r="EQ400" i="1"/>
  <c r="HB400" i="1" s="1"/>
  <c r="GA115" i="1"/>
  <c r="AN54" i="45"/>
  <c r="AP54" i="45" s="1"/>
  <c r="W48" i="45"/>
  <c r="GE407" i="1"/>
  <c r="GA407" i="1"/>
  <c r="FW407" i="1"/>
  <c r="GF106" i="1"/>
  <c r="W146" i="45"/>
  <c r="AY73" i="72"/>
  <c r="CL68" i="45"/>
  <c r="AQ142" i="45"/>
  <c r="BL142" i="45" s="1"/>
  <c r="CL142" i="45"/>
  <c r="AZ69" i="72"/>
  <c r="BA69" i="72" s="1"/>
  <c r="W125" i="45"/>
  <c r="EO116" i="1"/>
  <c r="BI40" i="72"/>
  <c r="BJ40" i="72" s="1"/>
  <c r="GA402" i="1"/>
  <c r="GE402" i="1"/>
  <c r="AN115" i="45"/>
  <c r="AQ115" i="45" s="1"/>
  <c r="GE122" i="1"/>
  <c r="BP44" i="72"/>
  <c r="W39" i="45"/>
  <c r="EN395" i="1"/>
  <c r="GY395" i="1" s="1"/>
  <c r="CL118" i="45"/>
  <c r="W40" i="45"/>
  <c r="GA184" i="1"/>
  <c r="BI57" i="72"/>
  <c r="BJ57" i="72" s="1"/>
  <c r="CL70" i="45"/>
  <c r="AQ58" i="45"/>
  <c r="BL58" i="45" s="1"/>
  <c r="ET128" i="1"/>
  <c r="BP61" i="72"/>
  <c r="AZ61" i="72"/>
  <c r="GE213" i="1"/>
  <c r="HN136" i="1"/>
  <c r="CL65" i="45"/>
  <c r="CL69" i="45"/>
  <c r="CL62" i="45"/>
  <c r="W373" i="45"/>
  <c r="ED190" i="1"/>
  <c r="GA410" i="1"/>
  <c r="AQ287" i="45"/>
  <c r="BL287" i="45" s="1"/>
  <c r="BW221" i="1"/>
  <c r="HN203" i="1" s="1"/>
  <c r="HN139" i="1"/>
  <c r="EN111" i="1"/>
  <c r="EU111" i="1"/>
  <c r="W119" i="45"/>
  <c r="GE182" i="1"/>
  <c r="BI76" i="72"/>
  <c r="BJ76" i="72" s="1"/>
  <c r="AZ76" i="72"/>
  <c r="EP400" i="1"/>
  <c r="HA400" i="1" s="1"/>
  <c r="ED202" i="1"/>
  <c r="EU412" i="1"/>
  <c r="AN356" i="45"/>
  <c r="AP356" i="45" s="1"/>
  <c r="W144" i="45"/>
  <c r="AQ144" i="45"/>
  <c r="BL144" i="45" s="1"/>
  <c r="GA108" i="1"/>
  <c r="EM116" i="1"/>
  <c r="AQ278" i="45"/>
  <c r="BL278" i="45" s="1"/>
  <c r="CL44" i="45"/>
  <c r="BL299" i="45"/>
  <c r="BL295" i="45"/>
  <c r="BL368" i="45"/>
  <c r="AN33" i="45"/>
  <c r="AP33" i="45" s="1"/>
  <c r="GF329" i="1"/>
  <c r="BJ214" i="45"/>
  <c r="Z214" i="45" s="1"/>
  <c r="BI215" i="45"/>
  <c r="N62" i="72"/>
  <c r="BG62" i="72" s="1"/>
  <c r="Z231" i="45"/>
  <c r="BZ199" i="45"/>
  <c r="AA213" i="45"/>
  <c r="BI44" i="72" l="1"/>
  <c r="BJ44" i="72" s="1"/>
  <c r="BA63" i="72"/>
  <c r="BC50" i="72"/>
  <c r="BD50" i="72"/>
  <c r="BC45" i="72"/>
  <c r="BD45" i="72"/>
  <c r="CR45" i="72" s="1"/>
  <c r="GF390" i="1"/>
  <c r="GT404" i="1"/>
  <c r="BA65" i="72"/>
  <c r="CG267" i="45"/>
  <c r="BL146" i="45"/>
  <c r="CG274" i="45"/>
  <c r="CG295" i="45"/>
  <c r="CG266" i="45"/>
  <c r="BM110" i="45"/>
  <c r="BM111" i="45" s="1"/>
  <c r="GV404" i="1"/>
  <c r="GY404" i="1"/>
  <c r="BC62" i="72"/>
  <c r="BD62" i="72"/>
  <c r="BC64" i="72"/>
  <c r="BD64" i="72"/>
  <c r="CG305" i="45"/>
  <c r="CG287" i="45"/>
  <c r="CG290" i="45"/>
  <c r="CG302" i="45"/>
  <c r="CG282" i="45"/>
  <c r="CG281" i="45"/>
  <c r="CG285" i="45"/>
  <c r="CG277" i="45"/>
  <c r="AQ120" i="45"/>
  <c r="BL120" i="45" s="1"/>
  <c r="AP67" i="45"/>
  <c r="AQ67" i="45"/>
  <c r="BP383" i="45"/>
  <c r="AP72" i="45"/>
  <c r="AQ72" i="45"/>
  <c r="BC65" i="72"/>
  <c r="BD65" i="72"/>
  <c r="AQ344" i="45"/>
  <c r="BL344" i="45" s="1"/>
  <c r="BM344" i="45" s="1"/>
  <c r="BM345" i="45" s="1"/>
  <c r="BM346" i="45" s="1"/>
  <c r="BM347" i="45" s="1"/>
  <c r="AQ150" i="45"/>
  <c r="BL150" i="45" s="1"/>
  <c r="AQ349" i="45"/>
  <c r="BL349" i="45" s="1"/>
  <c r="AQ59" i="45"/>
  <c r="BD77" i="72"/>
  <c r="BC54" i="72"/>
  <c r="BL374" i="45"/>
  <c r="BL376" i="45"/>
  <c r="BL290" i="45"/>
  <c r="AQ45" i="45"/>
  <c r="BL369" i="45"/>
  <c r="CR72" i="72"/>
  <c r="BL357" i="45"/>
  <c r="CG289" i="45"/>
  <c r="GR404" i="1"/>
  <c r="HA404" i="1"/>
  <c r="AQ147" i="45"/>
  <c r="BL147" i="45" s="1"/>
  <c r="BC75" i="72"/>
  <c r="BL141" i="45"/>
  <c r="BL378" i="45"/>
  <c r="CG291" i="45"/>
  <c r="CG309" i="45" s="1"/>
  <c r="CG297" i="45"/>
  <c r="HB404" i="1"/>
  <c r="AQ116" i="45"/>
  <c r="BL116" i="45" s="1"/>
  <c r="BD69" i="72"/>
  <c r="BC69" i="72"/>
  <c r="BD38" i="72"/>
  <c r="BC38" i="72"/>
  <c r="AP367" i="45"/>
  <c r="AQ367" i="45"/>
  <c r="HN156" i="1"/>
  <c r="HN216" i="1"/>
  <c r="HN199" i="1"/>
  <c r="HN213" i="1"/>
  <c r="HN206" i="1"/>
  <c r="HN210" i="1"/>
  <c r="HN184" i="1"/>
  <c r="HN208" i="1"/>
  <c r="HN197" i="1"/>
  <c r="HN193" i="1"/>
  <c r="HN187" i="1"/>
  <c r="HN205" i="1"/>
  <c r="HN183" i="1"/>
  <c r="HN162" i="1"/>
  <c r="HN166" i="1"/>
  <c r="HN176" i="1"/>
  <c r="HN173" i="1"/>
  <c r="HN161" i="1"/>
  <c r="HN209" i="1"/>
  <c r="HN198" i="1"/>
  <c r="HN202" i="1"/>
  <c r="HN190" i="1"/>
  <c r="HN215" i="1"/>
  <c r="HN214" i="1"/>
  <c r="HN204" i="1"/>
  <c r="HN185" i="1"/>
  <c r="HN207" i="1"/>
  <c r="HN212" i="1"/>
  <c r="HN178" i="1"/>
  <c r="HN194" i="1"/>
  <c r="HN158" i="1"/>
  <c r="HN174" i="1"/>
  <c r="HN171" i="1"/>
  <c r="HN164" i="1"/>
  <c r="HN168" i="1"/>
  <c r="HN182" i="1"/>
  <c r="HN177" i="1"/>
  <c r="HN179" i="1"/>
  <c r="HN157" i="1"/>
  <c r="HN163" i="1"/>
  <c r="HN167" i="1"/>
  <c r="HN160" i="1"/>
  <c r="HN175" i="1"/>
  <c r="HN196" i="1"/>
  <c r="HN181" i="1"/>
  <c r="HN189" i="1"/>
  <c r="HN186" i="1"/>
  <c r="HN180" i="1"/>
  <c r="HN191" i="1"/>
  <c r="HN188" i="1"/>
  <c r="HN195" i="1"/>
  <c r="HN200" i="1"/>
  <c r="HN211" i="1"/>
  <c r="HN172" i="1"/>
  <c r="HN170" i="1"/>
  <c r="HN159" i="1"/>
  <c r="HN165" i="1"/>
  <c r="HN169" i="1"/>
  <c r="HN201" i="1"/>
  <c r="AZ44" i="72"/>
  <c r="AP115" i="45"/>
  <c r="BL115" i="45" s="1"/>
  <c r="BA73" i="72"/>
  <c r="BD73" i="72" s="1"/>
  <c r="AQ353" i="45"/>
  <c r="BL353" i="45" s="1"/>
  <c r="BA55" i="72"/>
  <c r="BD55" i="72" s="1"/>
  <c r="BL380" i="45"/>
  <c r="AQ55" i="45"/>
  <c r="BL55" i="45" s="1"/>
  <c r="AQ112" i="45"/>
  <c r="AP132" i="45"/>
  <c r="BL132" i="45" s="1"/>
  <c r="AP370" i="45"/>
  <c r="BL370" i="45" s="1"/>
  <c r="BC53" i="72"/>
  <c r="FX86" i="1"/>
  <c r="BA61" i="72"/>
  <c r="BC61" i="72" s="1"/>
  <c r="AN39" i="45"/>
  <c r="AP39" i="45" s="1"/>
  <c r="BL59" i="45"/>
  <c r="W153" i="45"/>
  <c r="CG144" i="45" s="1"/>
  <c r="BM266" i="45"/>
  <c r="CG136" i="45"/>
  <c r="AQ363" i="45"/>
  <c r="BL363" i="45" s="1"/>
  <c r="FX160" i="1"/>
  <c r="AQ138" i="45"/>
  <c r="BL138" i="45" s="1"/>
  <c r="AN355" i="45"/>
  <c r="AP355" i="45" s="1"/>
  <c r="BA71" i="72"/>
  <c r="BD71" i="72" s="1"/>
  <c r="BA59" i="72"/>
  <c r="BC59" i="72" s="1"/>
  <c r="BC70" i="72"/>
  <c r="CN50" i="72"/>
  <c r="AQ134" i="45"/>
  <c r="BL134" i="45" s="1"/>
  <c r="AQ52" i="45"/>
  <c r="BL52" i="45" s="1"/>
  <c r="GA116" i="1"/>
  <c r="GE116" i="1"/>
  <c r="FW116" i="1"/>
  <c r="AZ49" i="72"/>
  <c r="HN217" i="1"/>
  <c r="AQ70" i="45"/>
  <c r="BL70" i="45" s="1"/>
  <c r="CG254" i="45"/>
  <c r="CG245" i="45"/>
  <c r="CG248" i="45"/>
  <c r="CG251" i="45"/>
  <c r="CG250" i="45"/>
  <c r="CG259" i="45"/>
  <c r="CG252" i="45"/>
  <c r="CG255" i="45"/>
  <c r="CG256" i="45"/>
  <c r="CG253" i="45"/>
  <c r="CG258" i="45"/>
  <c r="CG261" i="45"/>
  <c r="CG260" i="45"/>
  <c r="CG246" i="45"/>
  <c r="CG262" i="45"/>
  <c r="CG257" i="45"/>
  <c r="CG264" i="45"/>
  <c r="CG263" i="45"/>
  <c r="CG249" i="45"/>
  <c r="CG244" i="45"/>
  <c r="CG247" i="45"/>
  <c r="CG270" i="45"/>
  <c r="CG280" i="45"/>
  <c r="CG276" i="45"/>
  <c r="CG299" i="45"/>
  <c r="CG294" i="45"/>
  <c r="CG300" i="45"/>
  <c r="CG288" i="45"/>
  <c r="CG296" i="45"/>
  <c r="CG275" i="45"/>
  <c r="CG303" i="45"/>
  <c r="CG286" i="45"/>
  <c r="BD60" i="72"/>
  <c r="CN60" i="72" s="1"/>
  <c r="BL136" i="45"/>
  <c r="CG301" i="45"/>
  <c r="AP44" i="45"/>
  <c r="BL44" i="45" s="1"/>
  <c r="HI389" i="1"/>
  <c r="HK389" i="1" s="1"/>
  <c r="GB392" i="1"/>
  <c r="GB393" i="1" s="1"/>
  <c r="GB394" i="1" s="1"/>
  <c r="CN46" i="72"/>
  <c r="CH46" i="72"/>
  <c r="GA395" i="1"/>
  <c r="GN395" i="1"/>
  <c r="HI395" i="1" s="1"/>
  <c r="HK395" i="1" s="1"/>
  <c r="FW395" i="1"/>
  <c r="GE395" i="1"/>
  <c r="BA67" i="72"/>
  <c r="BD67" i="72" s="1"/>
  <c r="AQ273" i="45"/>
  <c r="BL273" i="45" s="1"/>
  <c r="BA52" i="72"/>
  <c r="BD52" i="72" s="1"/>
  <c r="AQ54" i="45"/>
  <c r="BL54" i="45" s="1"/>
  <c r="CG284" i="45"/>
  <c r="AQ61" i="45"/>
  <c r="BL61" i="45" s="1"/>
  <c r="CG304" i="45"/>
  <c r="CG271" i="45"/>
  <c r="BA66" i="72"/>
  <c r="BC66" i="72" s="1"/>
  <c r="W386" i="45"/>
  <c r="BA44" i="72"/>
  <c r="BC44" i="72" s="1"/>
  <c r="CG268" i="45"/>
  <c r="FX312" i="1"/>
  <c r="CG272" i="45"/>
  <c r="BL366" i="45"/>
  <c r="GB330" i="1"/>
  <c r="AQ36" i="45"/>
  <c r="BL36" i="45" s="1"/>
  <c r="FW412" i="1"/>
  <c r="GA412" i="1"/>
  <c r="GE412" i="1"/>
  <c r="CG147" i="45"/>
  <c r="CG265" i="45"/>
  <c r="AQ56" i="45"/>
  <c r="BL56" i="45" s="1"/>
  <c r="CG292" i="45"/>
  <c r="GA400" i="1"/>
  <c r="HI400" i="1"/>
  <c r="HK400" i="1" s="1"/>
  <c r="CG273" i="45"/>
  <c r="BL45" i="45"/>
  <c r="GF391" i="1"/>
  <c r="AQ38" i="45"/>
  <c r="BL38" i="45" s="1"/>
  <c r="AQ63" i="45"/>
  <c r="BL63" i="45" s="1"/>
  <c r="AQ127" i="45"/>
  <c r="BL127" i="45" s="1"/>
  <c r="CN45" i="72"/>
  <c r="W75" i="45"/>
  <c r="CG43" i="45" s="1"/>
  <c r="BL112" i="45"/>
  <c r="CG138" i="45"/>
  <c r="AQ356" i="45"/>
  <c r="BL356" i="45" s="1"/>
  <c r="AQ143" i="45"/>
  <c r="BL143" i="45" s="1"/>
  <c r="GE128" i="1"/>
  <c r="FW128" i="1"/>
  <c r="GA128" i="1"/>
  <c r="BA39" i="72"/>
  <c r="BD39" i="72" s="1"/>
  <c r="AQ71" i="45"/>
  <c r="BL71" i="45" s="1"/>
  <c r="CG133" i="45"/>
  <c r="CG139" i="45"/>
  <c r="BA37" i="72"/>
  <c r="BC37" i="72" s="1"/>
  <c r="BA74" i="72"/>
  <c r="BC74" i="72" s="1"/>
  <c r="AN122" i="45"/>
  <c r="AP122" i="45" s="1"/>
  <c r="CR54" i="72"/>
  <c r="CH54" i="72"/>
  <c r="CN54" i="72"/>
  <c r="GF180" i="1"/>
  <c r="BA42" i="72"/>
  <c r="BD42" i="72" s="1"/>
  <c r="BA41" i="72"/>
  <c r="BC41" i="72" s="1"/>
  <c r="CR50" i="72"/>
  <c r="AQ361" i="45"/>
  <c r="BL361" i="45" s="1"/>
  <c r="FW190" i="1"/>
  <c r="GE190" i="1"/>
  <c r="GA190" i="1"/>
  <c r="BD68" i="72"/>
  <c r="CH68" i="72" s="1"/>
  <c r="HN192" i="1"/>
  <c r="GA202" i="1"/>
  <c r="FW202" i="1"/>
  <c r="GE202" i="1"/>
  <c r="CG120" i="45"/>
  <c r="GE111" i="1"/>
  <c r="FW111" i="1"/>
  <c r="GA111" i="1"/>
  <c r="GB106" i="1"/>
  <c r="GB107" i="1" s="1"/>
  <c r="GB181" i="1"/>
  <c r="CG145" i="45"/>
  <c r="BD59" i="72"/>
  <c r="BD47" i="72"/>
  <c r="CH47" i="72" s="1"/>
  <c r="CG110" i="45"/>
  <c r="FX391" i="1"/>
  <c r="FX392" i="1" s="1"/>
  <c r="AN133" i="45"/>
  <c r="AQ133" i="45" s="1"/>
  <c r="BI61" i="72"/>
  <c r="BJ61" i="72" s="1"/>
  <c r="BA48" i="72"/>
  <c r="BC48" i="72" s="1"/>
  <c r="CG121" i="45"/>
  <c r="CH75" i="72"/>
  <c r="CN75" i="72"/>
  <c r="CR75" i="72"/>
  <c r="CG148" i="45"/>
  <c r="AQ33" i="45"/>
  <c r="BL33" i="45" s="1"/>
  <c r="BM33" i="45" s="1"/>
  <c r="BA76" i="72"/>
  <c r="BC76" i="72" s="1"/>
  <c r="CG37" i="45"/>
  <c r="CG269" i="45"/>
  <c r="CN62" i="72"/>
  <c r="GF330" i="1"/>
  <c r="CG283" i="45"/>
  <c r="AQ145" i="45"/>
  <c r="BL145" i="45" s="1"/>
  <c r="CG47" i="45"/>
  <c r="BA58" i="72"/>
  <c r="BC58" i="72" s="1"/>
  <c r="BD56" i="72"/>
  <c r="CR56" i="72" s="1"/>
  <c r="GE400" i="1"/>
  <c r="FW400" i="1"/>
  <c r="BA57" i="72"/>
  <c r="BC57" i="72" s="1"/>
  <c r="AQ350" i="45"/>
  <c r="BL350" i="45" s="1"/>
  <c r="BA51" i="72"/>
  <c r="BD51" i="72" s="1"/>
  <c r="BA40" i="72"/>
  <c r="BC40" i="72" s="1"/>
  <c r="CG298" i="45"/>
  <c r="CN64" i="72"/>
  <c r="CG129" i="45"/>
  <c r="AQ354" i="45"/>
  <c r="BL354" i="45" s="1"/>
  <c r="CH45" i="72"/>
  <c r="CH72" i="72"/>
  <c r="CN72" i="72"/>
  <c r="BA43" i="72"/>
  <c r="BC43" i="72" s="1"/>
  <c r="AP388" i="45"/>
  <c r="BL69" i="45"/>
  <c r="GF107" i="1"/>
  <c r="BJ215" i="45"/>
  <c r="Z215" i="45" s="1"/>
  <c r="BI216" i="45"/>
  <c r="AA231" i="45"/>
  <c r="N63" i="72"/>
  <c r="BG63" i="72" s="1"/>
  <c r="BZ200" i="45"/>
  <c r="AA214" i="45"/>
  <c r="CG132" i="45" l="1"/>
  <c r="CG117" i="45"/>
  <c r="CG143" i="45"/>
  <c r="CG114" i="45"/>
  <c r="CG149" i="45"/>
  <c r="CG140" i="45"/>
  <c r="CG131" i="45"/>
  <c r="CG118" i="45"/>
  <c r="CG134" i="45"/>
  <c r="CG146" i="45"/>
  <c r="CG142" i="45"/>
  <c r="CH50" i="72"/>
  <c r="CR64" i="72"/>
  <c r="CG122" i="45"/>
  <c r="CG112" i="45"/>
  <c r="CG141" i="45"/>
  <c r="CG123" i="45"/>
  <c r="CG137" i="45"/>
  <c r="CG59" i="45"/>
  <c r="CG113" i="45"/>
  <c r="BC63" i="72"/>
  <c r="BD63" i="72"/>
  <c r="CH62" i="72"/>
  <c r="BD66" i="72"/>
  <c r="CR66" i="72" s="1"/>
  <c r="BM112" i="45"/>
  <c r="CG116" i="45"/>
  <c r="CG70" i="45"/>
  <c r="CG44" i="45"/>
  <c r="CG46" i="45"/>
  <c r="CN65" i="72"/>
  <c r="CH64" i="72"/>
  <c r="CR62" i="72"/>
  <c r="BL67" i="45"/>
  <c r="BL72" i="45"/>
  <c r="CG35" i="45"/>
  <c r="CR65" i="72"/>
  <c r="CH65" i="72"/>
  <c r="CH77" i="72"/>
  <c r="CN77" i="72"/>
  <c r="CR77" i="72"/>
  <c r="AP133" i="45"/>
  <c r="BL133" i="45" s="1"/>
  <c r="BC39" i="72"/>
  <c r="CH39" i="72" s="1"/>
  <c r="AQ355" i="45"/>
  <c r="BL355" i="45" s="1"/>
  <c r="BC51" i="72"/>
  <c r="CN51" i="72" s="1"/>
  <c r="BD37" i="72"/>
  <c r="CH37" i="72" s="1"/>
  <c r="CI37" i="72" s="1"/>
  <c r="BC73" i="72"/>
  <c r="CH73" i="72" s="1"/>
  <c r="BL367" i="45"/>
  <c r="GB108" i="1"/>
  <c r="FX393" i="1"/>
  <c r="BL388" i="45"/>
  <c r="GF331" i="1"/>
  <c r="CH56" i="72"/>
  <c r="BM34" i="45"/>
  <c r="GB182" i="1"/>
  <c r="CN68" i="72"/>
  <c r="BD40" i="72"/>
  <c r="CH40" i="72" s="1"/>
  <c r="CN39" i="72"/>
  <c r="CG48" i="45"/>
  <c r="CG185" i="45"/>
  <c r="CG171" i="45"/>
  <c r="CG183" i="45"/>
  <c r="CG166" i="45"/>
  <c r="CG170" i="45"/>
  <c r="CG199" i="45"/>
  <c r="CG219" i="45"/>
  <c r="CG182" i="45"/>
  <c r="CG168" i="45"/>
  <c r="CG180" i="45"/>
  <c r="CG177" i="45"/>
  <c r="CG186" i="45"/>
  <c r="CG202" i="45"/>
  <c r="CG175" i="45"/>
  <c r="CG184" i="45"/>
  <c r="CG181" i="45"/>
  <c r="CG174" i="45"/>
  <c r="CG179" i="45"/>
  <c r="CG224" i="45"/>
  <c r="CG191" i="45"/>
  <c r="CG195" i="45"/>
  <c r="CG208" i="45"/>
  <c r="CG210" i="45"/>
  <c r="CG222" i="45"/>
  <c r="CG220" i="45"/>
  <c r="CG225" i="45"/>
  <c r="CG172" i="45"/>
  <c r="CG169" i="45"/>
  <c r="CG178" i="45"/>
  <c r="CG167" i="45"/>
  <c r="CG176" i="45"/>
  <c r="CG173" i="45"/>
  <c r="CG215" i="45"/>
  <c r="CG192" i="45"/>
  <c r="CG189" i="45"/>
  <c r="CG30" i="45"/>
  <c r="CG25" i="45"/>
  <c r="CG22" i="45"/>
  <c r="CG13" i="45"/>
  <c r="CG27" i="45"/>
  <c r="CG29" i="45"/>
  <c r="CG20" i="45"/>
  <c r="CG11" i="45"/>
  <c r="CG24" i="45"/>
  <c r="CG26" i="45"/>
  <c r="CG212" i="45"/>
  <c r="CG227" i="45"/>
  <c r="CG209" i="45"/>
  <c r="CG205" i="45"/>
  <c r="CG203" i="45"/>
  <c r="CG188" i="45"/>
  <c r="CG213" i="45"/>
  <c r="CG231" i="45" s="1"/>
  <c r="CG216" i="45"/>
  <c r="CG206" i="45"/>
  <c r="CG221" i="45"/>
  <c r="CG226" i="45"/>
  <c r="CG204" i="45"/>
  <c r="CG198" i="45"/>
  <c r="CG187" i="45"/>
  <c r="CG217" i="45"/>
  <c r="CG17" i="45"/>
  <c r="CG18" i="45"/>
  <c r="CG21" i="45"/>
  <c r="CG23" i="45"/>
  <c r="CG14" i="45"/>
  <c r="CG15" i="45"/>
  <c r="CG19" i="45"/>
  <c r="CG10" i="45"/>
  <c r="CG28" i="45"/>
  <c r="CG12" i="45"/>
  <c r="CG16" i="45"/>
  <c r="CG214" i="45"/>
  <c r="CG218" i="45"/>
  <c r="CG194" i="45"/>
  <c r="CG193" i="45"/>
  <c r="CG223" i="45"/>
  <c r="CG196" i="45"/>
  <c r="CG190" i="45"/>
  <c r="CG207" i="45"/>
  <c r="CG211" i="45"/>
  <c r="CG201" i="45"/>
  <c r="CG200" i="45"/>
  <c r="CG197" i="45"/>
  <c r="CG71" i="45"/>
  <c r="CG63" i="45"/>
  <c r="CG61" i="45"/>
  <c r="CG38" i="45"/>
  <c r="CG52" i="45"/>
  <c r="CG67" i="45"/>
  <c r="CG32" i="45"/>
  <c r="CG41" i="45"/>
  <c r="BD43" i="72"/>
  <c r="CR43" i="72" s="1"/>
  <c r="CG50" i="45"/>
  <c r="CG51" i="45"/>
  <c r="FX313" i="1"/>
  <c r="CG58" i="45"/>
  <c r="BC52" i="72"/>
  <c r="BD57" i="72"/>
  <c r="CR57" i="72" s="1"/>
  <c r="BC67" i="72"/>
  <c r="BD58" i="72"/>
  <c r="CH58" i="72" s="1"/>
  <c r="GB395" i="1"/>
  <c r="CG68" i="45"/>
  <c r="CG31" i="45"/>
  <c r="BD49" i="72"/>
  <c r="CR49" i="72" s="1"/>
  <c r="BA49" i="72"/>
  <c r="BC49" i="72" s="1"/>
  <c r="CG60" i="45"/>
  <c r="CR47" i="72"/>
  <c r="BC71" i="72"/>
  <c r="BM267" i="45"/>
  <c r="CG135" i="45"/>
  <c r="CG153" i="45" s="1"/>
  <c r="CG111" i="45"/>
  <c r="AQ39" i="45"/>
  <c r="BL39" i="45" s="1"/>
  <c r="CG62" i="45"/>
  <c r="CG33" i="45"/>
  <c r="CG127" i="45"/>
  <c r="CG54" i="45"/>
  <c r="CH53" i="72"/>
  <c r="CN53" i="72"/>
  <c r="CR53" i="72"/>
  <c r="CG126" i="45"/>
  <c r="CH60" i="72"/>
  <c r="CG53" i="45"/>
  <c r="BC55" i="72"/>
  <c r="CG39" i="45"/>
  <c r="BD76" i="72"/>
  <c r="CN69" i="72"/>
  <c r="CR69" i="72"/>
  <c r="CH69" i="72"/>
  <c r="GF108" i="1"/>
  <c r="CR51" i="72"/>
  <c r="CH51" i="72"/>
  <c r="CR58" i="72"/>
  <c r="CH76" i="72"/>
  <c r="CN76" i="72"/>
  <c r="CR76" i="72"/>
  <c r="CN56" i="72"/>
  <c r="BC42" i="72"/>
  <c r="GF181" i="1"/>
  <c r="BD74" i="72"/>
  <c r="CR74" i="72" s="1"/>
  <c r="CR37" i="72"/>
  <c r="CS37" i="72" s="1"/>
  <c r="CN37" i="72"/>
  <c r="CO37" i="72" s="1"/>
  <c r="BD48" i="72"/>
  <c r="CR48" i="72" s="1"/>
  <c r="CR68" i="72"/>
  <c r="BD41" i="72"/>
  <c r="CH41" i="72" s="1"/>
  <c r="BM113" i="45"/>
  <c r="CG57" i="45"/>
  <c r="CG75" i="45" s="1"/>
  <c r="CG40" i="45"/>
  <c r="CG49" i="45"/>
  <c r="CG64" i="45"/>
  <c r="GB331" i="1"/>
  <c r="CG69" i="45"/>
  <c r="CN66" i="72"/>
  <c r="CG66" i="45"/>
  <c r="CG56" i="45"/>
  <c r="GF392" i="1"/>
  <c r="GN404" i="1"/>
  <c r="BM348" i="45"/>
  <c r="CG55" i="45"/>
  <c r="CH70" i="72"/>
  <c r="CN70" i="72"/>
  <c r="CR70" i="72"/>
  <c r="CN47" i="72"/>
  <c r="CN59" i="72"/>
  <c r="CR59" i="72"/>
  <c r="CH59" i="72"/>
  <c r="CG34" i="45"/>
  <c r="FX161" i="1"/>
  <c r="CG115" i="45"/>
  <c r="CG93" i="45"/>
  <c r="CG91" i="45"/>
  <c r="CG89" i="45"/>
  <c r="CG97" i="45"/>
  <c r="CG101" i="45"/>
  <c r="CG99" i="45"/>
  <c r="CG105" i="45"/>
  <c r="CG100" i="45"/>
  <c r="CG92" i="45"/>
  <c r="CG107" i="45"/>
  <c r="CG88" i="45"/>
  <c r="CG108" i="45"/>
  <c r="CG103" i="45"/>
  <c r="CG94" i="45"/>
  <c r="CG96" i="45"/>
  <c r="CG95" i="45"/>
  <c r="CG90" i="45"/>
  <c r="CG102" i="45"/>
  <c r="CG104" i="45"/>
  <c r="CG98" i="45"/>
  <c r="CG106" i="45"/>
  <c r="CG124" i="45"/>
  <c r="CG130" i="45"/>
  <c r="FX87" i="1"/>
  <c r="CG65" i="45"/>
  <c r="CG128" i="45"/>
  <c r="CG109" i="45"/>
  <c r="CG45" i="45"/>
  <c r="AQ122" i="45"/>
  <c r="BL122" i="45" s="1"/>
  <c r="CG36" i="45"/>
  <c r="CR60" i="72"/>
  <c r="CR55" i="72"/>
  <c r="CG42" i="45"/>
  <c r="CN73" i="72"/>
  <c r="CG125" i="45"/>
  <c r="BD44" i="72"/>
  <c r="CN44" i="72" s="1"/>
  <c r="BD61" i="72"/>
  <c r="CH61" i="72" s="1"/>
  <c r="CG119" i="45"/>
  <c r="CH38" i="72"/>
  <c r="CI38" i="72" s="1"/>
  <c r="CR38" i="72"/>
  <c r="CN38" i="72"/>
  <c r="CO38" i="72" s="1"/>
  <c r="N64" i="72"/>
  <c r="BG64" i="72" s="1"/>
  <c r="BZ201" i="45"/>
  <c r="AA215" i="45"/>
  <c r="BJ216" i="45"/>
  <c r="Z216" i="45" s="1"/>
  <c r="BI217" i="45"/>
  <c r="CS38" i="72" l="1"/>
  <c r="CR73" i="72"/>
  <c r="CH66" i="72"/>
  <c r="CN58" i="72"/>
  <c r="CR39" i="72"/>
  <c r="CR63" i="72"/>
  <c r="CH63" i="72"/>
  <c r="CN63" i="72"/>
  <c r="CR61" i="72"/>
  <c r="FX162" i="1"/>
  <c r="CR44" i="72"/>
  <c r="GF182" i="1"/>
  <c r="CR42" i="72"/>
  <c r="CN42" i="72"/>
  <c r="CH42" i="72"/>
  <c r="CR41" i="72"/>
  <c r="CN48" i="72"/>
  <c r="CH55" i="72"/>
  <c r="CN55" i="72"/>
  <c r="BM268" i="45"/>
  <c r="GB396" i="1"/>
  <c r="CS39" i="72"/>
  <c r="CI39" i="72"/>
  <c r="CN74" i="72"/>
  <c r="GF332" i="1"/>
  <c r="CH57" i="72"/>
  <c r="CR40" i="72"/>
  <c r="CN43" i="72"/>
  <c r="FX394" i="1"/>
  <c r="GB109" i="1"/>
  <c r="FX88" i="1"/>
  <c r="CN61" i="72"/>
  <c r="BM349" i="45"/>
  <c r="GF393" i="1"/>
  <c r="CH44" i="72"/>
  <c r="GB332" i="1"/>
  <c r="BM114" i="45"/>
  <c r="CN41" i="72"/>
  <c r="CH48" i="72"/>
  <c r="GF109" i="1"/>
  <c r="CR71" i="72"/>
  <c r="CN71" i="72"/>
  <c r="CH71" i="72"/>
  <c r="CH49" i="72"/>
  <c r="CN49" i="72"/>
  <c r="CH67" i="72"/>
  <c r="CR67" i="72"/>
  <c r="CN67" i="72"/>
  <c r="CH52" i="72"/>
  <c r="CN52" i="72"/>
  <c r="CR52" i="72"/>
  <c r="FX314" i="1"/>
  <c r="CO39" i="72"/>
  <c r="CH74" i="72"/>
  <c r="GB183" i="1"/>
  <c r="BM35" i="45"/>
  <c r="CN57" i="72"/>
  <c r="CN40" i="72"/>
  <c r="CH43" i="72"/>
  <c r="BZ202" i="45"/>
  <c r="N65" i="72"/>
  <c r="BG65" i="72" s="1"/>
  <c r="AA216" i="45"/>
  <c r="BJ217" i="45"/>
  <c r="Z217" i="45" s="1"/>
  <c r="BI218" i="45"/>
  <c r="CO40" i="72" l="1"/>
  <c r="CO41" i="72" s="1"/>
  <c r="CO42" i="72" s="1"/>
  <c r="BM115" i="45"/>
  <c r="GB333" i="1"/>
  <c r="FX89" i="1"/>
  <c r="CS40" i="72"/>
  <c r="BM36" i="45"/>
  <c r="GB184" i="1"/>
  <c r="FX315" i="1"/>
  <c r="GF110" i="1"/>
  <c r="GF394" i="1"/>
  <c r="BM350" i="45"/>
  <c r="GB110" i="1"/>
  <c r="FX395" i="1"/>
  <c r="GF333" i="1"/>
  <c r="GB397" i="1"/>
  <c r="BM269" i="45"/>
  <c r="GF183" i="1"/>
  <c r="FX163" i="1"/>
  <c r="CI40" i="72"/>
  <c r="BJ218" i="45"/>
  <c r="Z218" i="45" s="1"/>
  <c r="BI219" i="45"/>
  <c r="N66" i="72"/>
  <c r="BG66" i="72" s="1"/>
  <c r="BZ203" i="45"/>
  <c r="AA217" i="45"/>
  <c r="CI41" i="72" l="1"/>
  <c r="FX164" i="1"/>
  <c r="GF184" i="1"/>
  <c r="GF334" i="1"/>
  <c r="FX396" i="1"/>
  <c r="GB111" i="1"/>
  <c r="BM351" i="45"/>
  <c r="GF395" i="1"/>
  <c r="GF111" i="1"/>
  <c r="FX316" i="1"/>
  <c r="FX90" i="1"/>
  <c r="GB334" i="1"/>
  <c r="BM116" i="45"/>
  <c r="BM270" i="45"/>
  <c r="GB398" i="1"/>
  <c r="CO43" i="72"/>
  <c r="GB185" i="1"/>
  <c r="BM37" i="45"/>
  <c r="CS41" i="72"/>
  <c r="BJ219" i="45"/>
  <c r="Z219" i="45" s="1"/>
  <c r="BI220" i="45"/>
  <c r="N67" i="72"/>
  <c r="BG67" i="72" s="1"/>
  <c r="AA218" i="45"/>
  <c r="BM38" i="45" l="1"/>
  <c r="GB186" i="1"/>
  <c r="CO44" i="72"/>
  <c r="BM117" i="45"/>
  <c r="GB335" i="1"/>
  <c r="FX91" i="1"/>
  <c r="GF396" i="1"/>
  <c r="BM352" i="45"/>
  <c r="GB112" i="1"/>
  <c r="FX397" i="1"/>
  <c r="GF335" i="1"/>
  <c r="CS42" i="72"/>
  <c r="GB399" i="1"/>
  <c r="BM271" i="45"/>
  <c r="FX317" i="1"/>
  <c r="GF112" i="1"/>
  <c r="GF185" i="1"/>
  <c r="FX165" i="1"/>
  <c r="CI42" i="72"/>
  <c r="N68" i="72"/>
  <c r="BG68" i="72" s="1"/>
  <c r="AA219" i="45"/>
  <c r="BJ220" i="45"/>
  <c r="Z220" i="45" s="1"/>
  <c r="BI221" i="45"/>
  <c r="CI43" i="72" l="1"/>
  <c r="FX166" i="1"/>
  <c r="GF186" i="1"/>
  <c r="GF113" i="1"/>
  <c r="FX318" i="1"/>
  <c r="BM272" i="45"/>
  <c r="GB400" i="1"/>
  <c r="CS43" i="72"/>
  <c r="GF336" i="1"/>
  <c r="FX398" i="1"/>
  <c r="GB113" i="1"/>
  <c r="BM353" i="45"/>
  <c r="GF397" i="1"/>
  <c r="FX92" i="1"/>
  <c r="GB336" i="1"/>
  <c r="BM118" i="45"/>
  <c r="CO45" i="72"/>
  <c r="GB187" i="1"/>
  <c r="BM39" i="45"/>
  <c r="BJ221" i="45"/>
  <c r="Z221" i="45" s="1"/>
  <c r="BI222" i="45"/>
  <c r="N69" i="72"/>
  <c r="BG69" i="72" s="1"/>
  <c r="AA220" i="45"/>
  <c r="BM40" i="45" l="1"/>
  <c r="GB188" i="1"/>
  <c r="CO46" i="72"/>
  <c r="BM119" i="45"/>
  <c r="GB337" i="1"/>
  <c r="FX93" i="1"/>
  <c r="GF398" i="1"/>
  <c r="BM354" i="45"/>
  <c r="GB114" i="1"/>
  <c r="FX399" i="1"/>
  <c r="GF337" i="1"/>
  <c r="CS44" i="72"/>
  <c r="GB401" i="1"/>
  <c r="BM273" i="45"/>
  <c r="FX319" i="1"/>
  <c r="GF114" i="1"/>
  <c r="GF187" i="1"/>
  <c r="FX167" i="1"/>
  <c r="CI44" i="72"/>
  <c r="BJ222" i="45"/>
  <c r="Z222" i="45" s="1"/>
  <c r="BI223" i="45"/>
  <c r="N70" i="72"/>
  <c r="BG70" i="72" s="1"/>
  <c r="AA221" i="45"/>
  <c r="CI45" i="72" l="1"/>
  <c r="FX168" i="1"/>
  <c r="GF188" i="1"/>
  <c r="GF115" i="1"/>
  <c r="FX320" i="1"/>
  <c r="BM274" i="45"/>
  <c r="GB402" i="1"/>
  <c r="CS45" i="72"/>
  <c r="GF338" i="1"/>
  <c r="FX400" i="1"/>
  <c r="GB115" i="1"/>
  <c r="BM355" i="45"/>
  <c r="GF399" i="1"/>
  <c r="FX94" i="1"/>
  <c r="GB338" i="1"/>
  <c r="BM120" i="45"/>
  <c r="CO47" i="72"/>
  <c r="GB189" i="1"/>
  <c r="BM41" i="45"/>
  <c r="BJ223" i="45"/>
  <c r="Z223" i="45" s="1"/>
  <c r="BI224" i="45"/>
  <c r="N71" i="72"/>
  <c r="BG71" i="72" s="1"/>
  <c r="AA222" i="45"/>
  <c r="BM42" i="45" l="1"/>
  <c r="GB190" i="1"/>
  <c r="CO48" i="72"/>
  <c r="BM121" i="45"/>
  <c r="GB339" i="1"/>
  <c r="FX95" i="1"/>
  <c r="GF400" i="1"/>
  <c r="BM356" i="45"/>
  <c r="GB116" i="1"/>
  <c r="FX401" i="1"/>
  <c r="FX402" i="1" s="1"/>
  <c r="FY400" i="1" s="1"/>
  <c r="GF339" i="1"/>
  <c r="CS46" i="72"/>
  <c r="GC386" i="1"/>
  <c r="GC402" i="1"/>
  <c r="BX402" i="1" s="1"/>
  <c r="GC387" i="1"/>
  <c r="BX387" i="1" s="1"/>
  <c r="GC388" i="1"/>
  <c r="BX388" i="1" s="1"/>
  <c r="GC391" i="1"/>
  <c r="BX391" i="1" s="1"/>
  <c r="GB403" i="1"/>
  <c r="GC390" i="1"/>
  <c r="BX390" i="1" s="1"/>
  <c r="GC389" i="1"/>
  <c r="BX389" i="1" s="1"/>
  <c r="GC394" i="1"/>
  <c r="BX394" i="1" s="1"/>
  <c r="GC393" i="1"/>
  <c r="BX393" i="1" s="1"/>
  <c r="GC392" i="1"/>
  <c r="BX392" i="1" s="1"/>
  <c r="GC395" i="1"/>
  <c r="BX395" i="1" s="1"/>
  <c r="GC396" i="1"/>
  <c r="BX396" i="1" s="1"/>
  <c r="GC397" i="1"/>
  <c r="BX397" i="1" s="1"/>
  <c r="GC398" i="1"/>
  <c r="BX398" i="1" s="1"/>
  <c r="GC399" i="1"/>
  <c r="BX399" i="1" s="1"/>
  <c r="GC400" i="1"/>
  <c r="BX400" i="1" s="1"/>
  <c r="BM275" i="45"/>
  <c r="FX321" i="1"/>
  <c r="GF116" i="1"/>
  <c r="GF189" i="1"/>
  <c r="FX169" i="1"/>
  <c r="CI46" i="72"/>
  <c r="GC401" i="1"/>
  <c r="BX401" i="1" s="1"/>
  <c r="N72" i="72"/>
  <c r="BG72" i="72" s="1"/>
  <c r="AA223" i="45"/>
  <c r="BJ224" i="45"/>
  <c r="Z224" i="45" s="1"/>
  <c r="BI225" i="45"/>
  <c r="GC403" i="1" l="1"/>
  <c r="BX403" i="1" s="1"/>
  <c r="GB404" i="1"/>
  <c r="CS47" i="72"/>
  <c r="GF340" i="1"/>
  <c r="BZ400" i="1"/>
  <c r="GB117" i="1"/>
  <c r="BM357" i="45"/>
  <c r="GF401" i="1"/>
  <c r="FX96" i="1"/>
  <c r="GB340" i="1"/>
  <c r="BM122" i="45"/>
  <c r="CO49" i="72"/>
  <c r="GB191" i="1"/>
  <c r="BM43" i="45"/>
  <c r="CI47" i="72"/>
  <c r="FX170" i="1"/>
  <c r="GF190" i="1"/>
  <c r="GF117" i="1"/>
  <c r="FX322" i="1"/>
  <c r="BM276" i="45"/>
  <c r="FY401" i="1"/>
  <c r="FY402" i="1"/>
  <c r="FY386" i="1"/>
  <c r="FY387" i="1"/>
  <c r="FY388" i="1"/>
  <c r="FY390" i="1"/>
  <c r="FY389" i="1"/>
  <c r="FX403" i="1"/>
  <c r="FY392" i="1"/>
  <c r="FY391" i="1"/>
  <c r="FY393" i="1"/>
  <c r="FY394" i="1"/>
  <c r="FY395" i="1"/>
  <c r="FY396" i="1"/>
  <c r="FY397" i="1"/>
  <c r="FY398" i="1"/>
  <c r="FY399" i="1"/>
  <c r="BJ225" i="45"/>
  <c r="Z225" i="45" s="1"/>
  <c r="BI226" i="45"/>
  <c r="N73" i="72"/>
  <c r="BG73" i="72" s="1"/>
  <c r="AA224" i="45"/>
  <c r="BZ399" i="1" l="1"/>
  <c r="BZ397" i="1"/>
  <c r="BZ395" i="1"/>
  <c r="BZ393" i="1"/>
  <c r="BZ392" i="1"/>
  <c r="BZ389" i="1"/>
  <c r="BZ388" i="1"/>
  <c r="BZ401" i="1"/>
  <c r="BM277" i="45"/>
  <c r="FX323" i="1"/>
  <c r="GF118" i="1"/>
  <c r="GF191" i="1"/>
  <c r="FX171" i="1"/>
  <c r="CI48" i="72"/>
  <c r="BM44" i="45"/>
  <c r="GB192" i="1"/>
  <c r="CO50" i="72"/>
  <c r="BM123" i="45"/>
  <c r="GB341" i="1"/>
  <c r="FX97" i="1"/>
  <c r="GF402" i="1"/>
  <c r="GG401" i="1" s="1"/>
  <c r="BY401" i="1" s="1"/>
  <c r="BM385" i="45"/>
  <c r="BM358" i="45"/>
  <c r="GB118" i="1"/>
  <c r="GF341" i="1"/>
  <c r="CS48" i="72"/>
  <c r="GC404" i="1"/>
  <c r="BX404" i="1" s="1"/>
  <c r="GB405" i="1"/>
  <c r="BZ398" i="1"/>
  <c r="BZ396" i="1"/>
  <c r="BZ394" i="1"/>
  <c r="BZ391" i="1"/>
  <c r="FY403" i="1"/>
  <c r="FX404" i="1"/>
  <c r="BZ390" i="1"/>
  <c r="BZ387" i="1"/>
  <c r="BZ402" i="1"/>
  <c r="P358" i="51"/>
  <c r="Q306" i="51"/>
  <c r="N74" i="72"/>
  <c r="BG74" i="72" s="1"/>
  <c r="AA225" i="45"/>
  <c r="BJ226" i="45"/>
  <c r="Z226" i="45" s="1"/>
  <c r="BI227" i="45"/>
  <c r="BJ227" i="45" l="1"/>
  <c r="Z227" i="45" s="1"/>
  <c r="AA227" i="45" s="1"/>
  <c r="BI228" i="45"/>
  <c r="BJ228" i="45" s="1"/>
  <c r="Z228" i="45" s="1"/>
  <c r="BZ403" i="1"/>
  <c r="P349" i="51"/>
  <c r="Q297" i="51"/>
  <c r="BN357" i="45"/>
  <c r="X357" i="45" s="1"/>
  <c r="BN342" i="45"/>
  <c r="X342" i="45" s="1"/>
  <c r="BN343" i="45"/>
  <c r="X343" i="45" s="1"/>
  <c r="BN344" i="45"/>
  <c r="X344" i="45" s="1"/>
  <c r="BN345" i="45"/>
  <c r="X345" i="45" s="1"/>
  <c r="BN347" i="45"/>
  <c r="X347" i="45" s="1"/>
  <c r="BN346" i="45"/>
  <c r="X346" i="45" s="1"/>
  <c r="BN348" i="45"/>
  <c r="X348" i="45" s="1"/>
  <c r="BN349" i="45"/>
  <c r="X349" i="45" s="1"/>
  <c r="BN350" i="45"/>
  <c r="X350" i="45" s="1"/>
  <c r="BN351" i="45"/>
  <c r="X351" i="45" s="1"/>
  <c r="BN352" i="45"/>
  <c r="X352" i="45" s="1"/>
  <c r="BN353" i="45"/>
  <c r="X353" i="45" s="1"/>
  <c r="BN354" i="45"/>
  <c r="X354" i="45" s="1"/>
  <c r="BN355" i="45"/>
  <c r="X355" i="45" s="1"/>
  <c r="BN356" i="45"/>
  <c r="X356" i="45" s="1"/>
  <c r="GG402" i="1"/>
  <c r="GG386" i="1"/>
  <c r="GJ386" i="1" s="1"/>
  <c r="GG387" i="1"/>
  <c r="GG388" i="1"/>
  <c r="GF403" i="1"/>
  <c r="GG389" i="1"/>
  <c r="GG390" i="1"/>
  <c r="GG391" i="1"/>
  <c r="GG392" i="1"/>
  <c r="GG393" i="1"/>
  <c r="GG394" i="1"/>
  <c r="GG395" i="1"/>
  <c r="GG396" i="1"/>
  <c r="GG397" i="1"/>
  <c r="GG398" i="1"/>
  <c r="GG399" i="1"/>
  <c r="GG400" i="1"/>
  <c r="Q307" i="51"/>
  <c r="AT356" i="45"/>
  <c r="BH356" i="45" s="1"/>
  <c r="P359" i="51"/>
  <c r="P347" i="51"/>
  <c r="Q295" i="51"/>
  <c r="Q299" i="51"/>
  <c r="P351" i="51"/>
  <c r="P353" i="51"/>
  <c r="Q301" i="51"/>
  <c r="Q303" i="51"/>
  <c r="P355" i="51"/>
  <c r="P357" i="51"/>
  <c r="Q305" i="51"/>
  <c r="AT357" i="45"/>
  <c r="BH357" i="45" s="1"/>
  <c r="P360" i="51"/>
  <c r="Q308" i="51"/>
  <c r="T308" i="51" s="1"/>
  <c r="U308" i="51" s="1"/>
  <c r="P345" i="51"/>
  <c r="Q293" i="51"/>
  <c r="Q296" i="51"/>
  <c r="AT345" i="45"/>
  <c r="BH345" i="45" s="1"/>
  <c r="P348" i="51"/>
  <c r="FY404" i="1"/>
  <c r="FX405" i="1"/>
  <c r="AT349" i="45"/>
  <c r="BH349" i="45" s="1"/>
  <c r="P352" i="51"/>
  <c r="Q300" i="51"/>
  <c r="AT351" i="45"/>
  <c r="BH351" i="45" s="1"/>
  <c r="P354" i="51"/>
  <c r="Q302" i="51"/>
  <c r="Q304" i="51"/>
  <c r="P356" i="51"/>
  <c r="AT353" i="45"/>
  <c r="BH353" i="45" s="1"/>
  <c r="GC405" i="1"/>
  <c r="BX405" i="1" s="1"/>
  <c r="GB406" i="1"/>
  <c r="CS49" i="72"/>
  <c r="GF370" i="1"/>
  <c r="GG341" i="1" s="1"/>
  <c r="BY341" i="1" s="1"/>
  <c r="GF342" i="1"/>
  <c r="GB146" i="1"/>
  <c r="GC118" i="1" s="1"/>
  <c r="BX118" i="1" s="1"/>
  <c r="GB119" i="1"/>
  <c r="BN358" i="45"/>
  <c r="X358" i="45" s="1"/>
  <c r="BM359" i="45"/>
  <c r="CF401" i="1"/>
  <c r="CD401" i="1"/>
  <c r="CA401" i="1"/>
  <c r="FX98" i="1"/>
  <c r="GB370" i="1"/>
  <c r="GB342" i="1"/>
  <c r="BM124" i="45"/>
  <c r="CO51" i="72"/>
  <c r="GB220" i="1"/>
  <c r="GC192" i="1" s="1"/>
  <c r="BX192" i="1" s="1"/>
  <c r="GB193" i="1"/>
  <c r="BM45" i="45"/>
  <c r="CI49" i="72"/>
  <c r="FX172" i="1"/>
  <c r="GF192" i="1"/>
  <c r="GF146" i="1"/>
  <c r="GG118" i="1" s="1"/>
  <c r="BY118" i="1" s="1"/>
  <c r="GF119" i="1"/>
  <c r="FX324" i="1"/>
  <c r="BM278" i="45"/>
  <c r="GJ401" i="1"/>
  <c r="P346" i="51"/>
  <c r="Q294" i="51"/>
  <c r="AT343" i="45"/>
  <c r="BH343" i="45" s="1"/>
  <c r="BI343" i="45" s="1"/>
  <c r="AT347" i="45"/>
  <c r="BH347" i="45" s="1"/>
  <c r="P350" i="51"/>
  <c r="Q298" i="51"/>
  <c r="N75" i="72"/>
  <c r="BG75" i="72" s="1"/>
  <c r="AA226" i="45"/>
  <c r="N76" i="72"/>
  <c r="BG76" i="72" s="1"/>
  <c r="HG196" i="1" l="1"/>
  <c r="HG197" i="1"/>
  <c r="HG199" i="1"/>
  <c r="HG198" i="1"/>
  <c r="HG206" i="1"/>
  <c r="HG212" i="1"/>
  <c r="HG204" i="1"/>
  <c r="HG209" i="1"/>
  <c r="HG201" i="1"/>
  <c r="HG214" i="1"/>
  <c r="HG213" i="1"/>
  <c r="HG205" i="1"/>
  <c r="HG211" i="1"/>
  <c r="HG203" i="1"/>
  <c r="HG210" i="1"/>
  <c r="HG202" i="1"/>
  <c r="HG208" i="1"/>
  <c r="HG200" i="1"/>
  <c r="HG207" i="1"/>
  <c r="HH122" i="1"/>
  <c r="HH125" i="1"/>
  <c r="HH123" i="1"/>
  <c r="HH124" i="1"/>
  <c r="HH134" i="1"/>
  <c r="HH136" i="1"/>
  <c r="HH129" i="1"/>
  <c r="HH131" i="1"/>
  <c r="HH139" i="1"/>
  <c r="HH132" i="1"/>
  <c r="HH127" i="1"/>
  <c r="HH135" i="1"/>
  <c r="HH128" i="1"/>
  <c r="HH137" i="1"/>
  <c r="HH130" i="1"/>
  <c r="HH138" i="1"/>
  <c r="HH140" i="1"/>
  <c r="HH133" i="1"/>
  <c r="HH126" i="1"/>
  <c r="HG122" i="1"/>
  <c r="HG124" i="1"/>
  <c r="HG125" i="1"/>
  <c r="HG123" i="1"/>
  <c r="HG127" i="1"/>
  <c r="HG135" i="1"/>
  <c r="HG128" i="1"/>
  <c r="HG137" i="1"/>
  <c r="HG130" i="1"/>
  <c r="HG138" i="1"/>
  <c r="HG139" i="1"/>
  <c r="HG140" i="1"/>
  <c r="HG133" i="1"/>
  <c r="HG126" i="1"/>
  <c r="HG134" i="1"/>
  <c r="HG136" i="1"/>
  <c r="HG129" i="1"/>
  <c r="HG131" i="1"/>
  <c r="HG132" i="1"/>
  <c r="N77" i="72"/>
  <c r="BG77" i="72" s="1"/>
  <c r="AA228" i="45"/>
  <c r="HG156" i="1"/>
  <c r="CD118" i="1"/>
  <c r="HG82" i="1"/>
  <c r="BM279" i="45"/>
  <c r="FX325" i="1"/>
  <c r="GG119" i="1"/>
  <c r="BY119" i="1" s="1"/>
  <c r="GF120" i="1"/>
  <c r="GG90" i="1"/>
  <c r="BY90" i="1" s="1"/>
  <c r="GG92" i="1"/>
  <c r="BY92" i="1" s="1"/>
  <c r="GG94" i="1"/>
  <c r="BY94" i="1" s="1"/>
  <c r="GG96" i="1"/>
  <c r="BY96" i="1" s="1"/>
  <c r="GG98" i="1"/>
  <c r="BY98" i="1" s="1"/>
  <c r="GG100" i="1"/>
  <c r="BY100" i="1" s="1"/>
  <c r="GG102" i="1"/>
  <c r="BY102" i="1" s="1"/>
  <c r="GG83" i="1"/>
  <c r="BY83" i="1" s="1"/>
  <c r="GG84" i="1"/>
  <c r="BY84" i="1" s="1"/>
  <c r="GG88" i="1"/>
  <c r="BY88" i="1" s="1"/>
  <c r="GG89" i="1"/>
  <c r="BY89" i="1" s="1"/>
  <c r="GG91" i="1"/>
  <c r="BY91" i="1" s="1"/>
  <c r="GG93" i="1"/>
  <c r="BY93" i="1" s="1"/>
  <c r="GG95" i="1"/>
  <c r="BY95" i="1" s="1"/>
  <c r="GG97" i="1"/>
  <c r="BY97" i="1" s="1"/>
  <c r="GG99" i="1"/>
  <c r="BY99" i="1" s="1"/>
  <c r="GG101" i="1"/>
  <c r="BY101" i="1" s="1"/>
  <c r="GG82" i="1"/>
  <c r="BY82" i="1" s="1"/>
  <c r="GG85" i="1"/>
  <c r="BY85" i="1" s="1"/>
  <c r="GG86" i="1"/>
  <c r="BY86" i="1" s="1"/>
  <c r="GG87" i="1"/>
  <c r="BY87" i="1" s="1"/>
  <c r="GG103" i="1"/>
  <c r="BY103" i="1" s="1"/>
  <c r="GG104" i="1"/>
  <c r="BY104" i="1" s="1"/>
  <c r="GG106" i="1"/>
  <c r="BY106" i="1" s="1"/>
  <c r="GG105" i="1"/>
  <c r="BY105" i="1" s="1"/>
  <c r="GG107" i="1"/>
  <c r="BY107" i="1" s="1"/>
  <c r="GG108" i="1"/>
  <c r="BY108" i="1" s="1"/>
  <c r="GG109" i="1"/>
  <c r="BY109" i="1" s="1"/>
  <c r="GG110" i="1"/>
  <c r="BY110" i="1" s="1"/>
  <c r="GG111" i="1"/>
  <c r="BY111" i="1" s="1"/>
  <c r="GG112" i="1"/>
  <c r="BY112" i="1" s="1"/>
  <c r="GG113" i="1"/>
  <c r="BY113" i="1" s="1"/>
  <c r="GG114" i="1"/>
  <c r="BY114" i="1" s="1"/>
  <c r="GG115" i="1"/>
  <c r="BY115" i="1" s="1"/>
  <c r="GG116" i="1"/>
  <c r="BY116" i="1" s="1"/>
  <c r="GG117" i="1"/>
  <c r="BY117" i="1" s="1"/>
  <c r="CO79" i="72"/>
  <c r="CP51" i="72" s="1"/>
  <c r="CO52" i="72"/>
  <c r="BM152" i="45"/>
  <c r="BN124" i="45" s="1"/>
  <c r="X124" i="45" s="1"/>
  <c r="BM125" i="45"/>
  <c r="GC342" i="1"/>
  <c r="BX342" i="1" s="1"/>
  <c r="GB343" i="1"/>
  <c r="FX99" i="1"/>
  <c r="GG342" i="1"/>
  <c r="BY342" i="1" s="1"/>
  <c r="GF343" i="1"/>
  <c r="GG318" i="1"/>
  <c r="BY318" i="1" s="1"/>
  <c r="GG325" i="1"/>
  <c r="BY325" i="1" s="1"/>
  <c r="GG324" i="1"/>
  <c r="BY324" i="1" s="1"/>
  <c r="GG323" i="1"/>
  <c r="BY323" i="1" s="1"/>
  <c r="GG321" i="1"/>
  <c r="BY321" i="1" s="1"/>
  <c r="GG320" i="1"/>
  <c r="BY320" i="1" s="1"/>
  <c r="GG322" i="1"/>
  <c r="BY322" i="1" s="1"/>
  <c r="GG307" i="1"/>
  <c r="BY307" i="1" s="1"/>
  <c r="GG306" i="1"/>
  <c r="BY306" i="1" s="1"/>
  <c r="GG319" i="1"/>
  <c r="BY319" i="1" s="1"/>
  <c r="GG317" i="1"/>
  <c r="BY317" i="1" s="1"/>
  <c r="GG314" i="1"/>
  <c r="BY314" i="1" s="1"/>
  <c r="GG315" i="1"/>
  <c r="BY315" i="1" s="1"/>
  <c r="GG305" i="1"/>
  <c r="BY305" i="1" s="1"/>
  <c r="GG309" i="1"/>
  <c r="BY309" i="1" s="1"/>
  <c r="GG313" i="1"/>
  <c r="BY313" i="1" s="1"/>
  <c r="GG312" i="1"/>
  <c r="BY312" i="1" s="1"/>
  <c r="GG308" i="1"/>
  <c r="BY308" i="1" s="1"/>
  <c r="GG316" i="1"/>
  <c r="BY316" i="1" s="1"/>
  <c r="GG310" i="1"/>
  <c r="BY310" i="1" s="1"/>
  <c r="GG311" i="1"/>
  <c r="BY311" i="1" s="1"/>
  <c r="GG326" i="1"/>
  <c r="BY326" i="1" s="1"/>
  <c r="GG327" i="1"/>
  <c r="BY327" i="1" s="1"/>
  <c r="GG328" i="1"/>
  <c r="BY328" i="1" s="1"/>
  <c r="GG329" i="1"/>
  <c r="BY329" i="1" s="1"/>
  <c r="GG330" i="1"/>
  <c r="BY330" i="1" s="1"/>
  <c r="GG331" i="1"/>
  <c r="BY331" i="1" s="1"/>
  <c r="GG332" i="1"/>
  <c r="BY332" i="1" s="1"/>
  <c r="GG333" i="1"/>
  <c r="BY333" i="1" s="1"/>
  <c r="GG334" i="1"/>
  <c r="BY334" i="1" s="1"/>
  <c r="GG335" i="1"/>
  <c r="BY335" i="1" s="1"/>
  <c r="GG336" i="1"/>
  <c r="BY336" i="1" s="1"/>
  <c r="GG337" i="1"/>
  <c r="BY337" i="1" s="1"/>
  <c r="GG338" i="1"/>
  <c r="BY338" i="1" s="1"/>
  <c r="GG339" i="1"/>
  <c r="BY339" i="1" s="1"/>
  <c r="GG340" i="1"/>
  <c r="BY340" i="1" s="1"/>
  <c r="FY405" i="1"/>
  <c r="FX406" i="1"/>
  <c r="BY399" i="1"/>
  <c r="GJ399" i="1"/>
  <c r="BY397" i="1"/>
  <c r="GJ397" i="1"/>
  <c r="BY395" i="1"/>
  <c r="GJ395" i="1"/>
  <c r="BY393" i="1"/>
  <c r="GJ393" i="1"/>
  <c r="BY391" i="1"/>
  <c r="GJ391" i="1"/>
  <c r="BY389" i="1"/>
  <c r="GJ389" i="1"/>
  <c r="BY388" i="1"/>
  <c r="GJ388" i="1"/>
  <c r="AT346" i="45"/>
  <c r="BH346" i="45" s="1"/>
  <c r="P361" i="51"/>
  <c r="Q309" i="51"/>
  <c r="T309" i="51" s="1"/>
  <c r="U309" i="51" s="1"/>
  <c r="AT358" i="45"/>
  <c r="BH358" i="45" s="1"/>
  <c r="HH82" i="1"/>
  <c r="GF220" i="1"/>
  <c r="GF193" i="1"/>
  <c r="FX173" i="1"/>
  <c r="CI50" i="72"/>
  <c r="BM46" i="45"/>
  <c r="GC193" i="1"/>
  <c r="BX193" i="1" s="1"/>
  <c r="GB194" i="1"/>
  <c r="GC164" i="1"/>
  <c r="BX164" i="1" s="1"/>
  <c r="GC163" i="1"/>
  <c r="BX163" i="1" s="1"/>
  <c r="GC172" i="1"/>
  <c r="BX172" i="1" s="1"/>
  <c r="GC165" i="1"/>
  <c r="BX165" i="1" s="1"/>
  <c r="GC176" i="1"/>
  <c r="BX176" i="1" s="1"/>
  <c r="GC174" i="1"/>
  <c r="BX174" i="1" s="1"/>
  <c r="GC156" i="1"/>
  <c r="BX156" i="1" s="1"/>
  <c r="GC168" i="1"/>
  <c r="BX168" i="1" s="1"/>
  <c r="GC167" i="1"/>
  <c r="BX167" i="1" s="1"/>
  <c r="GC166" i="1"/>
  <c r="BX166" i="1" s="1"/>
  <c r="GC169" i="1"/>
  <c r="BX169" i="1" s="1"/>
  <c r="GC173" i="1"/>
  <c r="BX173" i="1" s="1"/>
  <c r="GC171" i="1"/>
  <c r="BX171" i="1" s="1"/>
  <c r="GC170" i="1"/>
  <c r="BX170" i="1" s="1"/>
  <c r="GC175" i="1"/>
  <c r="BX175" i="1" s="1"/>
  <c r="GC158" i="1"/>
  <c r="BX158" i="1" s="1"/>
  <c r="GC157" i="1"/>
  <c r="BX157" i="1" s="1"/>
  <c r="GC160" i="1"/>
  <c r="BX160" i="1" s="1"/>
  <c r="GC159" i="1"/>
  <c r="BX159" i="1" s="1"/>
  <c r="GC162" i="1"/>
  <c r="BX162" i="1" s="1"/>
  <c r="GC161" i="1"/>
  <c r="BX161" i="1" s="1"/>
  <c r="GC177" i="1"/>
  <c r="BX177" i="1" s="1"/>
  <c r="GC178" i="1"/>
  <c r="BX178" i="1" s="1"/>
  <c r="GC179" i="1"/>
  <c r="BX179" i="1" s="1"/>
  <c r="GC180" i="1"/>
  <c r="BX180" i="1" s="1"/>
  <c r="GC181" i="1"/>
  <c r="BX181" i="1" s="1"/>
  <c r="GC182" i="1"/>
  <c r="BX182" i="1" s="1"/>
  <c r="GC183" i="1"/>
  <c r="BX183" i="1" s="1"/>
  <c r="GC184" i="1"/>
  <c r="BX184" i="1" s="1"/>
  <c r="GC185" i="1"/>
  <c r="BX185" i="1" s="1"/>
  <c r="GC186" i="1"/>
  <c r="BX186" i="1" s="1"/>
  <c r="GC187" i="1"/>
  <c r="BX187" i="1" s="1"/>
  <c r="GC188" i="1"/>
  <c r="BX188" i="1" s="1"/>
  <c r="GC189" i="1"/>
  <c r="BX189" i="1" s="1"/>
  <c r="GC190" i="1"/>
  <c r="BX190" i="1" s="1"/>
  <c r="GC191" i="1"/>
  <c r="BX191" i="1" s="1"/>
  <c r="GC341" i="1"/>
  <c r="BX341" i="1" s="1"/>
  <c r="GC314" i="1"/>
  <c r="BX314" i="1" s="1"/>
  <c r="GC315" i="1"/>
  <c r="BX315" i="1" s="1"/>
  <c r="GC324" i="1"/>
  <c r="BX324" i="1" s="1"/>
  <c r="GC306" i="1"/>
  <c r="BX306" i="1" s="1"/>
  <c r="GC310" i="1"/>
  <c r="BX310" i="1" s="1"/>
  <c r="GC322" i="1"/>
  <c r="BX322" i="1" s="1"/>
  <c r="GC305" i="1"/>
  <c r="BX305" i="1" s="1"/>
  <c r="GC317" i="1"/>
  <c r="BX317" i="1" s="1"/>
  <c r="GC321" i="1"/>
  <c r="BX321" i="1" s="1"/>
  <c r="GC308" i="1"/>
  <c r="BX308" i="1" s="1"/>
  <c r="GC307" i="1"/>
  <c r="BX307" i="1" s="1"/>
  <c r="GC312" i="1"/>
  <c r="BX312" i="1" s="1"/>
  <c r="GC309" i="1"/>
  <c r="BX309" i="1" s="1"/>
  <c r="GC325" i="1"/>
  <c r="BX325" i="1" s="1"/>
  <c r="GC320" i="1"/>
  <c r="BX320" i="1" s="1"/>
  <c r="GC316" i="1"/>
  <c r="BX316" i="1" s="1"/>
  <c r="GC319" i="1"/>
  <c r="BX319" i="1" s="1"/>
  <c r="GC311" i="1"/>
  <c r="BX311" i="1" s="1"/>
  <c r="GC318" i="1"/>
  <c r="BX318" i="1" s="1"/>
  <c r="GC323" i="1"/>
  <c r="BX323" i="1" s="1"/>
  <c r="GC313" i="1"/>
  <c r="BX313" i="1" s="1"/>
  <c r="GC326" i="1"/>
  <c r="BX326" i="1" s="1"/>
  <c r="GC328" i="1"/>
  <c r="BX328" i="1" s="1"/>
  <c r="GC327" i="1"/>
  <c r="BX327" i="1" s="1"/>
  <c r="GC329" i="1"/>
  <c r="BX329" i="1" s="1"/>
  <c r="GC330" i="1"/>
  <c r="BX330" i="1" s="1"/>
  <c r="GC331" i="1"/>
  <c r="BX331" i="1" s="1"/>
  <c r="GC332" i="1"/>
  <c r="BX332" i="1" s="1"/>
  <c r="GC333" i="1"/>
  <c r="BX333" i="1" s="1"/>
  <c r="GC334" i="1"/>
  <c r="BX334" i="1" s="1"/>
  <c r="GC335" i="1"/>
  <c r="BX335" i="1" s="1"/>
  <c r="GC336" i="1"/>
  <c r="BX336" i="1" s="1"/>
  <c r="GC337" i="1"/>
  <c r="BX337" i="1" s="1"/>
  <c r="GC338" i="1"/>
  <c r="BX338" i="1" s="1"/>
  <c r="GC339" i="1"/>
  <c r="BX339" i="1" s="1"/>
  <c r="GC340" i="1"/>
  <c r="BX340" i="1" s="1"/>
  <c r="CE401" i="1"/>
  <c r="P307" i="51"/>
  <c r="BN359" i="45"/>
  <c r="X359" i="45" s="1"/>
  <c r="BM360" i="45"/>
  <c r="GC119" i="1"/>
  <c r="BX119" i="1" s="1"/>
  <c r="GB120" i="1"/>
  <c r="GC96" i="1"/>
  <c r="BX96" i="1" s="1"/>
  <c r="GC94" i="1"/>
  <c r="BX94" i="1" s="1"/>
  <c r="GC90" i="1"/>
  <c r="BX90" i="1" s="1"/>
  <c r="GC97" i="1"/>
  <c r="BX97" i="1" s="1"/>
  <c r="GC101" i="1"/>
  <c r="BX101" i="1" s="1"/>
  <c r="GC99" i="1"/>
  <c r="BX99" i="1" s="1"/>
  <c r="GC95" i="1"/>
  <c r="BX95" i="1" s="1"/>
  <c r="GC83" i="1"/>
  <c r="BX83" i="1" s="1"/>
  <c r="GC98" i="1"/>
  <c r="BX98" i="1" s="1"/>
  <c r="GC88" i="1"/>
  <c r="BX88" i="1" s="1"/>
  <c r="GC100" i="1"/>
  <c r="BX100" i="1" s="1"/>
  <c r="GC93" i="1"/>
  <c r="BX93" i="1" s="1"/>
  <c r="GC82" i="1"/>
  <c r="BX82" i="1" s="1"/>
  <c r="GC86" i="1"/>
  <c r="BX86" i="1" s="1"/>
  <c r="GC84" i="1"/>
  <c r="BX84" i="1" s="1"/>
  <c r="GC102" i="1"/>
  <c r="BX102" i="1" s="1"/>
  <c r="GC87" i="1"/>
  <c r="BX87" i="1" s="1"/>
  <c r="GC91" i="1"/>
  <c r="BX91" i="1" s="1"/>
  <c r="GC89" i="1"/>
  <c r="BX89" i="1" s="1"/>
  <c r="GC85" i="1"/>
  <c r="BX85" i="1" s="1"/>
  <c r="GC92" i="1"/>
  <c r="BX92" i="1" s="1"/>
  <c r="GC103" i="1"/>
  <c r="BX103" i="1" s="1"/>
  <c r="GC104" i="1"/>
  <c r="BX104" i="1" s="1"/>
  <c r="GC105" i="1"/>
  <c r="BX105" i="1" s="1"/>
  <c r="GC107" i="1"/>
  <c r="BX107" i="1" s="1"/>
  <c r="GC106" i="1"/>
  <c r="BX106" i="1" s="1"/>
  <c r="GC108" i="1"/>
  <c r="BX108" i="1" s="1"/>
  <c r="GC109" i="1"/>
  <c r="BX109" i="1" s="1"/>
  <c r="GC110" i="1"/>
  <c r="BX110" i="1" s="1"/>
  <c r="GC111" i="1"/>
  <c r="BX111" i="1" s="1"/>
  <c r="GC112" i="1"/>
  <c r="BX112" i="1" s="1"/>
  <c r="GC113" i="1"/>
  <c r="BX113" i="1" s="1"/>
  <c r="GC114" i="1"/>
  <c r="BX114" i="1" s="1"/>
  <c r="GC115" i="1"/>
  <c r="BX115" i="1" s="1"/>
  <c r="GC116" i="1"/>
  <c r="BX116" i="1" s="1"/>
  <c r="GC117" i="1"/>
  <c r="BX117" i="1" s="1"/>
  <c r="HH305" i="1"/>
  <c r="CS50" i="72"/>
  <c r="GC406" i="1"/>
  <c r="BX406" i="1" s="1"/>
  <c r="GB407" i="1"/>
  <c r="BZ404" i="1"/>
  <c r="AT354" i="45"/>
  <c r="BH354" i="45" s="1"/>
  <c r="AT352" i="45"/>
  <c r="BH352" i="45" s="1"/>
  <c r="AT350" i="45"/>
  <c r="BH350" i="45" s="1"/>
  <c r="AT348" i="45"/>
  <c r="BH348" i="45" s="1"/>
  <c r="AT344" i="45"/>
  <c r="BH344" i="45" s="1"/>
  <c r="BI344" i="45" s="1"/>
  <c r="BY400" i="1"/>
  <c r="GJ400" i="1"/>
  <c r="BY398" i="1"/>
  <c r="GJ398" i="1"/>
  <c r="BY396" i="1"/>
  <c r="GJ396" i="1"/>
  <c r="BY394" i="1"/>
  <c r="GJ394" i="1"/>
  <c r="BY392" i="1"/>
  <c r="GJ392" i="1"/>
  <c r="BY390" i="1"/>
  <c r="GJ390" i="1"/>
  <c r="GG403" i="1"/>
  <c r="GF404" i="1"/>
  <c r="BY387" i="1"/>
  <c r="GJ387" i="1"/>
  <c r="BY402" i="1"/>
  <c r="GJ402" i="1"/>
  <c r="AT355" i="45"/>
  <c r="BH355" i="45" s="1"/>
  <c r="CF402" i="1" l="1"/>
  <c r="CD402" i="1"/>
  <c r="CA402" i="1"/>
  <c r="CF387" i="1"/>
  <c r="CA387" i="1"/>
  <c r="CD387" i="1"/>
  <c r="BY403" i="1"/>
  <c r="GJ403" i="1"/>
  <c r="CF390" i="1"/>
  <c r="CD390" i="1"/>
  <c r="CA390" i="1"/>
  <c r="CF392" i="1"/>
  <c r="CA392" i="1"/>
  <c r="CD392" i="1"/>
  <c r="CF394" i="1"/>
  <c r="CA394" i="1"/>
  <c r="CD394" i="1"/>
  <c r="CF396" i="1"/>
  <c r="CA396" i="1"/>
  <c r="CD396" i="1"/>
  <c r="CF398" i="1"/>
  <c r="CA398" i="1"/>
  <c r="CD398" i="1"/>
  <c r="CF400" i="1"/>
  <c r="CD400" i="1"/>
  <c r="CA400" i="1"/>
  <c r="GC407" i="1"/>
  <c r="BX407" i="1" s="1"/>
  <c r="GB408" i="1"/>
  <c r="CS51" i="72"/>
  <c r="CD117" i="1"/>
  <c r="CD115" i="1"/>
  <c r="CD113" i="1"/>
  <c r="CD111" i="1"/>
  <c r="CD109" i="1"/>
  <c r="CD106" i="1"/>
  <c r="CD105" i="1"/>
  <c r="CD103" i="1"/>
  <c r="CD85" i="1"/>
  <c r="CD91" i="1"/>
  <c r="CD102" i="1"/>
  <c r="CD86" i="1"/>
  <c r="CD93" i="1"/>
  <c r="CD88" i="1"/>
  <c r="CD83" i="1"/>
  <c r="CD99" i="1"/>
  <c r="CD97" i="1"/>
  <c r="CD94" i="1"/>
  <c r="GC120" i="1"/>
  <c r="BX120" i="1" s="1"/>
  <c r="GB121" i="1"/>
  <c r="BN360" i="45"/>
  <c r="X360" i="45" s="1"/>
  <c r="BM361" i="45"/>
  <c r="CD339" i="1"/>
  <c r="CD337" i="1"/>
  <c r="CD335" i="1"/>
  <c r="CD333" i="1"/>
  <c r="CD331" i="1"/>
  <c r="CD329" i="1"/>
  <c r="CD328" i="1"/>
  <c r="CD313" i="1"/>
  <c r="CD318" i="1"/>
  <c r="CD319" i="1"/>
  <c r="CD320" i="1"/>
  <c r="CD309" i="1"/>
  <c r="CD307" i="1"/>
  <c r="CD321" i="1"/>
  <c r="CD305" i="1"/>
  <c r="CD310" i="1"/>
  <c r="CD324" i="1"/>
  <c r="CD314" i="1"/>
  <c r="GC194" i="1"/>
  <c r="BX194" i="1" s="1"/>
  <c r="GB195" i="1"/>
  <c r="BM74" i="45"/>
  <c r="BM47" i="45"/>
  <c r="CI51" i="72"/>
  <c r="FX174" i="1"/>
  <c r="GG193" i="1"/>
  <c r="BY193" i="1" s="1"/>
  <c r="GF194" i="1"/>
  <c r="BZ405" i="1"/>
  <c r="GG343" i="1"/>
  <c r="BY343" i="1" s="1"/>
  <c r="GF344" i="1"/>
  <c r="FX100" i="1"/>
  <c r="GC343" i="1"/>
  <c r="BX343" i="1" s="1"/>
  <c r="GB344" i="1"/>
  <c r="BN125" i="45"/>
  <c r="X125" i="45" s="1"/>
  <c r="BM126" i="45"/>
  <c r="BN92" i="45"/>
  <c r="BN98" i="45"/>
  <c r="BN96" i="45"/>
  <c r="BN94" i="45"/>
  <c r="BN100" i="45"/>
  <c r="BN106" i="45"/>
  <c r="BN104" i="45"/>
  <c r="BN102" i="45"/>
  <c r="BN108" i="45"/>
  <c r="BN89" i="45"/>
  <c r="BN95" i="45"/>
  <c r="BN93" i="45"/>
  <c r="BN91" i="45"/>
  <c r="BN97" i="45"/>
  <c r="BN103" i="45"/>
  <c r="BN101" i="45"/>
  <c r="BN99" i="45"/>
  <c r="BN105" i="45"/>
  <c r="BN90" i="45"/>
  <c r="BN88" i="45"/>
  <c r="BN107" i="45"/>
  <c r="BN110" i="45"/>
  <c r="X110" i="45" s="1"/>
  <c r="BN109" i="45"/>
  <c r="X109" i="45" s="1"/>
  <c r="BN111" i="45"/>
  <c r="X111" i="45" s="1"/>
  <c r="BN112" i="45"/>
  <c r="X112" i="45" s="1"/>
  <c r="BN113" i="45"/>
  <c r="X113" i="45" s="1"/>
  <c r="BN114" i="45"/>
  <c r="X114" i="45" s="1"/>
  <c r="BN115" i="45"/>
  <c r="X115" i="45" s="1"/>
  <c r="BN116" i="45"/>
  <c r="X116" i="45" s="1"/>
  <c r="BN117" i="45"/>
  <c r="X117" i="45" s="1"/>
  <c r="BN118" i="45"/>
  <c r="X118" i="45" s="1"/>
  <c r="BN119" i="45"/>
  <c r="X119" i="45" s="1"/>
  <c r="BN120" i="45"/>
  <c r="X120" i="45" s="1"/>
  <c r="BN121" i="45"/>
  <c r="X121" i="45" s="1"/>
  <c r="BN122" i="45"/>
  <c r="X122" i="45" s="1"/>
  <c r="BN123" i="45"/>
  <c r="X123" i="45" s="1"/>
  <c r="GG120" i="1"/>
  <c r="BY120" i="1" s="1"/>
  <c r="GF121" i="1"/>
  <c r="FX326" i="1"/>
  <c r="BM280" i="45"/>
  <c r="GG404" i="1"/>
  <c r="GF405" i="1"/>
  <c r="BI345" i="45"/>
  <c r="BI346" i="45" s="1"/>
  <c r="P362" i="51"/>
  <c r="Q310" i="51"/>
  <c r="T310" i="51" s="1"/>
  <c r="U310" i="51" s="1"/>
  <c r="AT359" i="45"/>
  <c r="BH359" i="45" s="1"/>
  <c r="CD116" i="1"/>
  <c r="CD114" i="1"/>
  <c r="CD112" i="1"/>
  <c r="CD110" i="1"/>
  <c r="CD108" i="1"/>
  <c r="CD107" i="1"/>
  <c r="CD104" i="1"/>
  <c r="CD92" i="1"/>
  <c r="CD89" i="1"/>
  <c r="CD87" i="1"/>
  <c r="CD84" i="1"/>
  <c r="CD82" i="1"/>
  <c r="CD100" i="1"/>
  <c r="CD98" i="1"/>
  <c r="CD95" i="1"/>
  <c r="CD101" i="1"/>
  <c r="CD90" i="1"/>
  <c r="CD96" i="1"/>
  <c r="HG83" i="1"/>
  <c r="CD119" i="1"/>
  <c r="CD340" i="1"/>
  <c r="CD338" i="1"/>
  <c r="CD336" i="1"/>
  <c r="CD334" i="1"/>
  <c r="CD332" i="1"/>
  <c r="CD330" i="1"/>
  <c r="CD327" i="1"/>
  <c r="CD326" i="1"/>
  <c r="CD323" i="1"/>
  <c r="CD311" i="1"/>
  <c r="CD316" i="1"/>
  <c r="CD325" i="1"/>
  <c r="CD312" i="1"/>
  <c r="CD308" i="1"/>
  <c r="CD317" i="1"/>
  <c r="CD322" i="1"/>
  <c r="CD306" i="1"/>
  <c r="CD315" i="1"/>
  <c r="HG305" i="1"/>
  <c r="CD341" i="1"/>
  <c r="HG157" i="1"/>
  <c r="CD193" i="1"/>
  <c r="GG192" i="1"/>
  <c r="BY192" i="1" s="1"/>
  <c r="GG172" i="1"/>
  <c r="BY172" i="1" s="1"/>
  <c r="GG156" i="1"/>
  <c r="BY156" i="1" s="1"/>
  <c r="GG166" i="1"/>
  <c r="BY166" i="1" s="1"/>
  <c r="GG167" i="1"/>
  <c r="BY167" i="1" s="1"/>
  <c r="CD167" i="1" s="1"/>
  <c r="GG168" i="1"/>
  <c r="BY168" i="1" s="1"/>
  <c r="GG169" i="1"/>
  <c r="BY169" i="1" s="1"/>
  <c r="GG170" i="1"/>
  <c r="BY170" i="1" s="1"/>
  <c r="GG171" i="1"/>
  <c r="BY171" i="1" s="1"/>
  <c r="CD171" i="1" s="1"/>
  <c r="GG173" i="1"/>
  <c r="BY173" i="1" s="1"/>
  <c r="GG175" i="1"/>
  <c r="BY175" i="1" s="1"/>
  <c r="GG159" i="1"/>
  <c r="BY159" i="1" s="1"/>
  <c r="GG160" i="1"/>
  <c r="BY160" i="1" s="1"/>
  <c r="GG157" i="1"/>
  <c r="BY157" i="1" s="1"/>
  <c r="GG158" i="1"/>
  <c r="BY158" i="1" s="1"/>
  <c r="CD158" i="1" s="1"/>
  <c r="GG163" i="1"/>
  <c r="BY163" i="1" s="1"/>
  <c r="GG164" i="1"/>
  <c r="BY164" i="1" s="1"/>
  <c r="CD164" i="1" s="1"/>
  <c r="GG161" i="1"/>
  <c r="BY161" i="1" s="1"/>
  <c r="GG162" i="1"/>
  <c r="BY162" i="1" s="1"/>
  <c r="CD162" i="1" s="1"/>
  <c r="GG174" i="1"/>
  <c r="BY174" i="1" s="1"/>
  <c r="GG176" i="1"/>
  <c r="BY176" i="1" s="1"/>
  <c r="CD176" i="1" s="1"/>
  <c r="GG165" i="1"/>
  <c r="BY165" i="1" s="1"/>
  <c r="GG177" i="1"/>
  <c r="BY177" i="1" s="1"/>
  <c r="GG178" i="1"/>
  <c r="BY178" i="1" s="1"/>
  <c r="GG179" i="1"/>
  <c r="BY179" i="1" s="1"/>
  <c r="CD179" i="1" s="1"/>
  <c r="GG180" i="1"/>
  <c r="BY180" i="1" s="1"/>
  <c r="GG181" i="1"/>
  <c r="BY181" i="1" s="1"/>
  <c r="GG182" i="1"/>
  <c r="BY182" i="1" s="1"/>
  <c r="GG183" i="1"/>
  <c r="BY183" i="1" s="1"/>
  <c r="CD183" i="1" s="1"/>
  <c r="GG184" i="1"/>
  <c r="BY184" i="1" s="1"/>
  <c r="GG185" i="1"/>
  <c r="BY185" i="1" s="1"/>
  <c r="GG186" i="1"/>
  <c r="BY186" i="1" s="1"/>
  <c r="GG187" i="1"/>
  <c r="BY187" i="1" s="1"/>
  <c r="CD187" i="1" s="1"/>
  <c r="GG188" i="1"/>
  <c r="BY188" i="1" s="1"/>
  <c r="GG189" i="1"/>
  <c r="BY189" i="1" s="1"/>
  <c r="GG190" i="1"/>
  <c r="BY190" i="1" s="1"/>
  <c r="GG191" i="1"/>
  <c r="BY191" i="1" s="1"/>
  <c r="CD191" i="1" s="1"/>
  <c r="CF388" i="1"/>
  <c r="CA388" i="1"/>
  <c r="CD388" i="1"/>
  <c r="CF389" i="1"/>
  <c r="CA389" i="1"/>
  <c r="CD389" i="1"/>
  <c r="CF391" i="1"/>
  <c r="CD391" i="1"/>
  <c r="CA391" i="1"/>
  <c r="CF393" i="1"/>
  <c r="CA393" i="1"/>
  <c r="CD393" i="1"/>
  <c r="CF395" i="1"/>
  <c r="CD395" i="1"/>
  <c r="CA395" i="1"/>
  <c r="CF397" i="1"/>
  <c r="CA397" i="1"/>
  <c r="CD397" i="1"/>
  <c r="CF399" i="1"/>
  <c r="CD399" i="1"/>
  <c r="CA399" i="1"/>
  <c r="FY406" i="1"/>
  <c r="FX407" i="1"/>
  <c r="HH306" i="1"/>
  <c r="HG306" i="1"/>
  <c r="CD342" i="1"/>
  <c r="O159" i="51"/>
  <c r="CP52" i="72"/>
  <c r="CO53" i="72"/>
  <c r="CP19" i="72"/>
  <c r="CP26" i="72"/>
  <c r="CP24" i="72"/>
  <c r="CP36" i="72"/>
  <c r="CP20" i="72"/>
  <c r="CP17" i="72"/>
  <c r="CP29" i="72"/>
  <c r="CP35" i="72"/>
  <c r="CP33" i="72"/>
  <c r="CP30" i="72"/>
  <c r="CP28" i="72"/>
  <c r="CP23" i="72"/>
  <c r="CP21" i="72"/>
  <c r="CP18" i="72"/>
  <c r="CP16" i="72"/>
  <c r="CP22" i="72"/>
  <c r="CP34" i="72"/>
  <c r="CP32" i="72"/>
  <c r="CP15" i="72"/>
  <c r="CP27" i="72"/>
  <c r="CP25" i="72"/>
  <c r="CP31" i="72"/>
  <c r="CP38" i="72"/>
  <c r="CP37" i="72"/>
  <c r="CP39" i="72"/>
  <c r="CP40" i="72"/>
  <c r="CP41" i="72"/>
  <c r="CP42" i="72"/>
  <c r="CP43" i="72"/>
  <c r="CP44" i="72"/>
  <c r="CP45" i="72"/>
  <c r="CP46" i="72"/>
  <c r="CP47" i="72"/>
  <c r="CP48" i="72"/>
  <c r="CP49" i="72"/>
  <c r="CP50" i="72"/>
  <c r="HH83" i="1"/>
  <c r="HB82" i="1"/>
  <c r="GW82" i="1" s="1"/>
  <c r="P206" i="51"/>
  <c r="S46" i="45"/>
  <c r="HH196" i="1" l="1"/>
  <c r="HH197" i="1"/>
  <c r="HH198" i="1"/>
  <c r="HH199" i="1"/>
  <c r="HH213" i="1"/>
  <c r="HH205" i="1"/>
  <c r="HH211" i="1"/>
  <c r="HH203" i="1"/>
  <c r="HH210" i="1"/>
  <c r="HH202" i="1"/>
  <c r="HH208" i="1"/>
  <c r="HH200" i="1"/>
  <c r="HH207" i="1"/>
  <c r="HH206" i="1"/>
  <c r="HH212" i="1"/>
  <c r="HH204" i="1"/>
  <c r="HH209" i="1"/>
  <c r="HH201" i="1"/>
  <c r="HH214" i="1"/>
  <c r="P253" i="51"/>
  <c r="S123" i="45"/>
  <c r="P249" i="51"/>
  <c r="S119" i="45"/>
  <c r="P245" i="51"/>
  <c r="S115" i="45"/>
  <c r="P241" i="51"/>
  <c r="S111" i="45"/>
  <c r="S108" i="45"/>
  <c r="S94" i="45"/>
  <c r="S96" i="45"/>
  <c r="S90" i="45"/>
  <c r="S103" i="45"/>
  <c r="S99" i="45"/>
  <c r="BZ406" i="1"/>
  <c r="CE399" i="1"/>
  <c r="P305" i="51"/>
  <c r="CE397" i="1"/>
  <c r="P303" i="51"/>
  <c r="CE395" i="1"/>
  <c r="P301" i="51"/>
  <c r="P299" i="51"/>
  <c r="CE393" i="1"/>
  <c r="CE391" i="1"/>
  <c r="P297" i="51"/>
  <c r="P295" i="51"/>
  <c r="CE389" i="1"/>
  <c r="BI347" i="45"/>
  <c r="P255" i="51"/>
  <c r="HB157" i="1"/>
  <c r="GW157" i="1" s="1"/>
  <c r="S125" i="45"/>
  <c r="CD157" i="1"/>
  <c r="CD161" i="1"/>
  <c r="CD180" i="1"/>
  <c r="CD184" i="1"/>
  <c r="CD188" i="1"/>
  <c r="HB305" i="1"/>
  <c r="GW305" i="1" s="1"/>
  <c r="S280" i="45"/>
  <c r="S254" i="45"/>
  <c r="S261" i="45"/>
  <c r="S247" i="45"/>
  <c r="S264" i="45"/>
  <c r="S250" i="45"/>
  <c r="S265" i="45"/>
  <c r="S269" i="45"/>
  <c r="S273" i="45"/>
  <c r="S277" i="45"/>
  <c r="P207" i="51"/>
  <c r="HB83" i="1"/>
  <c r="GW83" i="1" s="1"/>
  <c r="S47" i="45"/>
  <c r="BD47" i="45" s="1"/>
  <c r="BP47" i="45" s="1"/>
  <c r="S24" i="45"/>
  <c r="S29" i="45"/>
  <c r="S26" i="45"/>
  <c r="S10" i="45"/>
  <c r="S15" i="45"/>
  <c r="S20" i="45"/>
  <c r="P195" i="51"/>
  <c r="S35" i="45"/>
  <c r="P198" i="51"/>
  <c r="S38" i="45"/>
  <c r="P202" i="51"/>
  <c r="S42" i="45"/>
  <c r="GG405" i="1"/>
  <c r="GF406" i="1"/>
  <c r="BM308" i="45"/>
  <c r="BM281" i="45"/>
  <c r="FX327" i="1"/>
  <c r="GG121" i="1"/>
  <c r="BY121" i="1" s="1"/>
  <c r="GF122" i="1"/>
  <c r="BN126" i="45"/>
  <c r="X126" i="45" s="1"/>
  <c r="BM127" i="45"/>
  <c r="GC344" i="1"/>
  <c r="BX344" i="1" s="1"/>
  <c r="GB345" i="1"/>
  <c r="FX101" i="1"/>
  <c r="GG344" i="1"/>
  <c r="BY344" i="1" s="1"/>
  <c r="GF345" i="1"/>
  <c r="HH157" i="1"/>
  <c r="BN46" i="45"/>
  <c r="X46" i="45" s="1"/>
  <c r="BN30" i="45"/>
  <c r="BN18" i="45"/>
  <c r="BN324" i="45"/>
  <c r="BN341" i="45"/>
  <c r="BN329" i="45"/>
  <c r="BN20" i="45"/>
  <c r="BN27" i="45"/>
  <c r="BN330" i="45"/>
  <c r="BN26" i="45"/>
  <c r="BN14" i="45"/>
  <c r="BN339" i="45"/>
  <c r="BN337" i="45"/>
  <c r="BN325" i="45"/>
  <c r="BN334" i="45"/>
  <c r="BN322" i="45"/>
  <c r="BN24" i="45"/>
  <c r="BN22" i="45"/>
  <c r="BN328" i="45"/>
  <c r="BN17" i="45"/>
  <c r="BN336" i="45"/>
  <c r="BN25" i="45"/>
  <c r="BN28" i="45"/>
  <c r="BN19" i="45"/>
  <c r="BN338" i="45"/>
  <c r="BN323" i="45"/>
  <c r="BN327" i="45"/>
  <c r="BN13" i="45"/>
  <c r="BN332" i="45"/>
  <c r="BN21" i="45"/>
  <c r="BN326" i="45"/>
  <c r="BN12" i="45"/>
  <c r="BN331" i="45"/>
  <c r="BN23" i="45"/>
  <c r="BN11" i="45"/>
  <c r="BN340" i="45"/>
  <c r="BN29" i="45"/>
  <c r="BN16" i="45"/>
  <c r="BN333" i="45"/>
  <c r="BN321" i="45"/>
  <c r="BN15" i="45"/>
  <c r="BN10" i="45"/>
  <c r="BN335" i="45"/>
  <c r="BN31" i="45"/>
  <c r="X31" i="45" s="1"/>
  <c r="BN32" i="45"/>
  <c r="X32" i="45" s="1"/>
  <c r="N68" i="51" s="1"/>
  <c r="BN33" i="45"/>
  <c r="X33" i="45" s="1"/>
  <c r="N69" i="51" s="1"/>
  <c r="BN34" i="45"/>
  <c r="X34" i="45" s="1"/>
  <c r="N70" i="51" s="1"/>
  <c r="BN35" i="45"/>
  <c r="X35" i="45" s="1"/>
  <c r="N71" i="51" s="1"/>
  <c r="BN36" i="45"/>
  <c r="X36" i="45" s="1"/>
  <c r="N72" i="51" s="1"/>
  <c r="BN37" i="45"/>
  <c r="X37" i="45" s="1"/>
  <c r="N73" i="51" s="1"/>
  <c r="BN38" i="45"/>
  <c r="X38" i="45" s="1"/>
  <c r="N74" i="51" s="1"/>
  <c r="BN39" i="45"/>
  <c r="X39" i="45" s="1"/>
  <c r="N75" i="51" s="1"/>
  <c r="BN40" i="45"/>
  <c r="X40" i="45" s="1"/>
  <c r="N76" i="51" s="1"/>
  <c r="BN41" i="45"/>
  <c r="X41" i="45" s="1"/>
  <c r="N77" i="51" s="1"/>
  <c r="BN42" i="45"/>
  <c r="X42" i="45" s="1"/>
  <c r="N78" i="51" s="1"/>
  <c r="BN43" i="45"/>
  <c r="X43" i="45" s="1"/>
  <c r="N79" i="51" s="1"/>
  <c r="BN44" i="45"/>
  <c r="X44" i="45" s="1"/>
  <c r="N80" i="51" s="1"/>
  <c r="BN45" i="45"/>
  <c r="X45" i="45" s="1"/>
  <c r="N81" i="51" s="1"/>
  <c r="HG158" i="1"/>
  <c r="CD165" i="1"/>
  <c r="CD168" i="1"/>
  <c r="CD173" i="1"/>
  <c r="S263" i="45"/>
  <c r="S244" i="45"/>
  <c r="S246" i="45"/>
  <c r="S259" i="45"/>
  <c r="S257" i="45"/>
  <c r="S267" i="45"/>
  <c r="S270" i="45"/>
  <c r="S274" i="45"/>
  <c r="S278" i="45"/>
  <c r="BN361" i="45"/>
  <c r="X361" i="45" s="1"/>
  <c r="BM362" i="45"/>
  <c r="GC121" i="1"/>
  <c r="BX121" i="1" s="1"/>
  <c r="GB122" i="1"/>
  <c r="S22" i="45"/>
  <c r="S27" i="45"/>
  <c r="S16" i="45"/>
  <c r="BD16" i="45" s="1"/>
  <c r="S14" i="45"/>
  <c r="S19" i="45"/>
  <c r="S31" i="45"/>
  <c r="P191" i="51"/>
  <c r="S34" i="45"/>
  <c r="P194" i="51"/>
  <c r="S39" i="45"/>
  <c r="BD39" i="45" s="1"/>
  <c r="BP39" i="45" s="1"/>
  <c r="P199" i="51"/>
  <c r="S43" i="45"/>
  <c r="BD43" i="45" s="1"/>
  <c r="BP43" i="45" s="1"/>
  <c r="P203" i="51"/>
  <c r="CS79" i="72"/>
  <c r="CT51" i="72" s="1"/>
  <c r="AP51" i="72" s="1"/>
  <c r="AP115" i="72" s="1"/>
  <c r="CS52" i="72"/>
  <c r="GC408" i="1"/>
  <c r="BX408" i="1" s="1"/>
  <c r="GB409" i="1"/>
  <c r="CE400" i="1"/>
  <c r="P306" i="51"/>
  <c r="CE398" i="1"/>
  <c r="P304" i="51"/>
  <c r="BD353" i="45"/>
  <c r="BP353" i="45" s="1"/>
  <c r="BD349" i="45"/>
  <c r="BP349" i="45" s="1"/>
  <c r="CE394" i="1"/>
  <c r="P300" i="51"/>
  <c r="CF403" i="1"/>
  <c r="CD403" i="1"/>
  <c r="CA403" i="1"/>
  <c r="CP53" i="72"/>
  <c r="CO54" i="72"/>
  <c r="S281" i="45"/>
  <c r="HB306" i="1"/>
  <c r="GW306" i="1" s="1"/>
  <c r="FY407" i="1"/>
  <c r="FX408" i="1"/>
  <c r="P294" i="51"/>
  <c r="CE388" i="1"/>
  <c r="HH156" i="1"/>
  <c r="CD192" i="1"/>
  <c r="CD172" i="1"/>
  <c r="CD156" i="1"/>
  <c r="CD169" i="1"/>
  <c r="CD175" i="1"/>
  <c r="CD159" i="1"/>
  <c r="CD178" i="1"/>
  <c r="CD182" i="1"/>
  <c r="CD186" i="1"/>
  <c r="CD190" i="1"/>
  <c r="S245" i="45"/>
  <c r="S256" i="45"/>
  <c r="S251" i="45"/>
  <c r="S255" i="45"/>
  <c r="BD255" i="45" s="1"/>
  <c r="S262" i="45"/>
  <c r="BD262" i="45" s="1"/>
  <c r="S266" i="45"/>
  <c r="S271" i="45"/>
  <c r="BD271" i="45" s="1"/>
  <c r="BP271" i="45" s="1"/>
  <c r="S275" i="45"/>
  <c r="BD275" i="45" s="1"/>
  <c r="BP275" i="45" s="1"/>
  <c r="S279" i="45"/>
  <c r="BD279" i="45" s="1"/>
  <c r="BP279" i="45" s="1"/>
  <c r="S18" i="45"/>
  <c r="S23" i="45"/>
  <c r="S28" i="45"/>
  <c r="S12" i="45"/>
  <c r="S17" i="45"/>
  <c r="BD17" i="45" s="1"/>
  <c r="P192" i="51"/>
  <c r="S32" i="45"/>
  <c r="S36" i="45"/>
  <c r="BD36" i="45" s="1"/>
  <c r="BP36" i="45" s="1"/>
  <c r="P196" i="51"/>
  <c r="S40" i="45"/>
  <c r="BD40" i="45" s="1"/>
  <c r="BP40" i="45" s="1"/>
  <c r="P200" i="51"/>
  <c r="P204" i="51"/>
  <c r="S44" i="45"/>
  <c r="BY404" i="1"/>
  <c r="GJ404" i="1"/>
  <c r="HH84" i="1"/>
  <c r="O160" i="51"/>
  <c r="HG307" i="1"/>
  <c r="CD343" i="1"/>
  <c r="HH307" i="1"/>
  <c r="AT360" i="45"/>
  <c r="BH360" i="45" s="1"/>
  <c r="P363" i="51"/>
  <c r="Q311" i="51"/>
  <c r="T311" i="51" s="1"/>
  <c r="U311" i="51" s="1"/>
  <c r="GG194" i="1"/>
  <c r="BY194" i="1" s="1"/>
  <c r="GF195" i="1"/>
  <c r="FX175" i="1"/>
  <c r="CI79" i="72"/>
  <c r="CJ51" i="72" s="1"/>
  <c r="CI52" i="72"/>
  <c r="BN47" i="45"/>
  <c r="X47" i="45" s="1"/>
  <c r="BM48" i="45"/>
  <c r="GC195" i="1"/>
  <c r="BX195" i="1" s="1"/>
  <c r="GB196" i="1"/>
  <c r="CD163" i="1"/>
  <c r="CD174" i="1"/>
  <c r="CD166" i="1"/>
  <c r="CD170" i="1"/>
  <c r="CD160" i="1"/>
  <c r="CD177" i="1"/>
  <c r="CD181" i="1"/>
  <c r="CD185" i="1"/>
  <c r="CD189" i="1"/>
  <c r="S253" i="45"/>
  <c r="S249" i="45"/>
  <c r="S260" i="45"/>
  <c r="BD260" i="45" s="1"/>
  <c r="S248" i="45"/>
  <c r="S258" i="45"/>
  <c r="BD258" i="45" s="1"/>
  <c r="S252" i="45"/>
  <c r="S268" i="45"/>
  <c r="BD268" i="45" s="1"/>
  <c r="BP268" i="45" s="1"/>
  <c r="S272" i="45"/>
  <c r="S276" i="45"/>
  <c r="BD276" i="45" s="1"/>
  <c r="BP276" i="45" s="1"/>
  <c r="CD120" i="1"/>
  <c r="HG84" i="1"/>
  <c r="S25" i="45"/>
  <c r="S11" i="45"/>
  <c r="BD11" i="45" s="1"/>
  <c r="S21" i="45"/>
  <c r="S30" i="45"/>
  <c r="BD30" i="45" s="1"/>
  <c r="S13" i="45"/>
  <c r="S33" i="45"/>
  <c r="BD33" i="45" s="1"/>
  <c r="BP33" i="45" s="1"/>
  <c r="P193" i="51"/>
  <c r="P197" i="51"/>
  <c r="S37" i="45"/>
  <c r="P201" i="51"/>
  <c r="S41" i="45"/>
  <c r="S45" i="45"/>
  <c r="BD45" i="45" s="1"/>
  <c r="BP45" i="45" s="1"/>
  <c r="P205" i="51"/>
  <c r="BD351" i="45"/>
  <c r="BP351" i="45" s="1"/>
  <c r="CE396" i="1"/>
  <c r="P302" i="51"/>
  <c r="CE392" i="1"/>
  <c r="P298" i="51"/>
  <c r="BD347" i="45"/>
  <c r="BP347" i="45" s="1"/>
  <c r="P296" i="51"/>
  <c r="CE390" i="1"/>
  <c r="BD345" i="45"/>
  <c r="BP345" i="45" s="1"/>
  <c r="P293" i="51"/>
  <c r="O342" i="45"/>
  <c r="CE387" i="1"/>
  <c r="CE402" i="1"/>
  <c r="P308" i="51"/>
  <c r="BD357" i="45"/>
  <c r="BP357" i="45" s="1"/>
  <c r="BD272" i="45" l="1"/>
  <c r="BP272" i="45" s="1"/>
  <c r="BD252" i="45"/>
  <c r="BD266" i="45"/>
  <c r="BP266" i="45" s="1"/>
  <c r="BQ266" i="45" s="1"/>
  <c r="BD281" i="45"/>
  <c r="BP281" i="45" s="1"/>
  <c r="BD274" i="45"/>
  <c r="BP274" i="45" s="1"/>
  <c r="BD41" i="45"/>
  <c r="BP41" i="45" s="1"/>
  <c r="BD37" i="45"/>
  <c r="BP37" i="45" s="1"/>
  <c r="BD13" i="45"/>
  <c r="BD21" i="45"/>
  <c r="BD44" i="45"/>
  <c r="BP44" i="45" s="1"/>
  <c r="BD32" i="45"/>
  <c r="BP32" i="45" s="1"/>
  <c r="BD28" i="45"/>
  <c r="HB196" i="1"/>
  <c r="GW196" i="1" s="1"/>
  <c r="HB197" i="1"/>
  <c r="GW197" i="1" s="1"/>
  <c r="HB199" i="1"/>
  <c r="GW199" i="1" s="1"/>
  <c r="HB198" i="1"/>
  <c r="GW198" i="1" s="1"/>
  <c r="HB206" i="1"/>
  <c r="GW206" i="1" s="1"/>
  <c r="HB212" i="1"/>
  <c r="GW212" i="1" s="1"/>
  <c r="HB204" i="1"/>
  <c r="GW204" i="1" s="1"/>
  <c r="HB209" i="1"/>
  <c r="GW209" i="1" s="1"/>
  <c r="HB201" i="1"/>
  <c r="GW201" i="1" s="1"/>
  <c r="HB208" i="1"/>
  <c r="GW208" i="1" s="1"/>
  <c r="HB214" i="1"/>
  <c r="GW214" i="1" s="1"/>
  <c r="HB213" i="1"/>
  <c r="GW213" i="1" s="1"/>
  <c r="HB205" i="1"/>
  <c r="GW205" i="1" s="1"/>
  <c r="HB211" i="1"/>
  <c r="GW211" i="1" s="1"/>
  <c r="HB203" i="1"/>
  <c r="GW203" i="1" s="1"/>
  <c r="HB210" i="1"/>
  <c r="GW210" i="1" s="1"/>
  <c r="HB202" i="1"/>
  <c r="GW202" i="1" s="1"/>
  <c r="HB200" i="1"/>
  <c r="GW200" i="1" s="1"/>
  <c r="HB207" i="1"/>
  <c r="GW207" i="1" s="1"/>
  <c r="BD25" i="45"/>
  <c r="BD248" i="45"/>
  <c r="BD23" i="45"/>
  <c r="BD251" i="45"/>
  <c r="BD245" i="45"/>
  <c r="BD27" i="45"/>
  <c r="BD278" i="45"/>
  <c r="BP278" i="45" s="1"/>
  <c r="BD270" i="45"/>
  <c r="BP270" i="45" s="1"/>
  <c r="BD253" i="45"/>
  <c r="HB84" i="1"/>
  <c r="GW84" i="1" s="1"/>
  <c r="S48" i="45"/>
  <c r="BD48" i="45" s="1"/>
  <c r="BP48" i="45" s="1"/>
  <c r="P208" i="51"/>
  <c r="BD249" i="45"/>
  <c r="P251" i="51"/>
  <c r="S121" i="45"/>
  <c r="P247" i="51"/>
  <c r="S117" i="45"/>
  <c r="S113" i="45"/>
  <c r="P243" i="51"/>
  <c r="P239" i="51"/>
  <c r="S109" i="45"/>
  <c r="S92" i="45"/>
  <c r="S102" i="45"/>
  <c r="BD103" i="45" s="1"/>
  <c r="S98" i="45"/>
  <c r="BD99" i="45" s="1"/>
  <c r="S106" i="45"/>
  <c r="S95" i="45"/>
  <c r="BD95" i="45" s="1"/>
  <c r="GC196" i="1"/>
  <c r="BX196" i="1" s="1"/>
  <c r="GB197" i="1"/>
  <c r="BN48" i="45"/>
  <c r="X48" i="45" s="1"/>
  <c r="BM49" i="45"/>
  <c r="CJ52" i="72"/>
  <c r="CI53" i="72"/>
  <c r="CJ15" i="72"/>
  <c r="AF15" i="72" s="1"/>
  <c r="CJ30" i="72"/>
  <c r="AF30" i="72" s="1"/>
  <c r="CJ36" i="72"/>
  <c r="CJ17" i="72"/>
  <c r="AF17" i="72" s="1"/>
  <c r="CJ23" i="72"/>
  <c r="AF23" i="72" s="1"/>
  <c r="CJ21" i="72"/>
  <c r="AF21" i="72" s="1"/>
  <c r="CJ19" i="72"/>
  <c r="AF19" i="72" s="1"/>
  <c r="CJ25" i="72"/>
  <c r="AF25" i="72" s="1"/>
  <c r="CJ31" i="72"/>
  <c r="AF31" i="72" s="1"/>
  <c r="CJ29" i="72"/>
  <c r="AF29" i="72" s="1"/>
  <c r="CJ27" i="72"/>
  <c r="AF27" i="72" s="1"/>
  <c r="CJ33" i="72"/>
  <c r="AF33" i="72" s="1"/>
  <c r="CJ18" i="72"/>
  <c r="AF18" i="72" s="1"/>
  <c r="CJ16" i="72"/>
  <c r="AF16" i="72" s="1"/>
  <c r="CJ35" i="72"/>
  <c r="AF35" i="72" s="1"/>
  <c r="CJ20" i="72"/>
  <c r="AF20" i="72" s="1"/>
  <c r="CJ26" i="72"/>
  <c r="AF26" i="72" s="1"/>
  <c r="CJ24" i="72"/>
  <c r="AF24" i="72" s="1"/>
  <c r="CJ22" i="72"/>
  <c r="AF22" i="72" s="1"/>
  <c r="CJ28" i="72"/>
  <c r="AF28" i="72" s="1"/>
  <c r="CJ34" i="72"/>
  <c r="AF34" i="72" s="1"/>
  <c r="CJ32" i="72"/>
  <c r="AF32" i="72" s="1"/>
  <c r="CJ37" i="72"/>
  <c r="CJ38" i="72"/>
  <c r="CJ39" i="72"/>
  <c r="CJ40" i="72"/>
  <c r="CJ41" i="72"/>
  <c r="CJ42" i="72"/>
  <c r="CJ43" i="72"/>
  <c r="CJ44" i="72"/>
  <c r="CJ45" i="72"/>
  <c r="CJ46" i="72"/>
  <c r="CJ47" i="72"/>
  <c r="CJ48" i="72"/>
  <c r="CJ49" i="72"/>
  <c r="CJ50" i="72"/>
  <c r="HH158" i="1"/>
  <c r="HB307" i="1"/>
  <c r="GW307" i="1" s="1"/>
  <c r="S282" i="45"/>
  <c r="BD282" i="45" s="1"/>
  <c r="BP282" i="45" s="1"/>
  <c r="CF404" i="1"/>
  <c r="CA404" i="1"/>
  <c r="CD404" i="1"/>
  <c r="BD18" i="45"/>
  <c r="BD256" i="45"/>
  <c r="P252" i="51"/>
  <c r="S122" i="45"/>
  <c r="BD123" i="45" s="1"/>
  <c r="BP123" i="45" s="1"/>
  <c r="P248" i="51"/>
  <c r="S118" i="45"/>
  <c r="S114" i="45"/>
  <c r="P244" i="51"/>
  <c r="P240" i="51"/>
  <c r="S110" i="45"/>
  <c r="S91" i="45"/>
  <c r="BD91" i="45" s="1"/>
  <c r="S107" i="45"/>
  <c r="BD108" i="45" s="1"/>
  <c r="S101" i="45"/>
  <c r="S88" i="45"/>
  <c r="S104" i="45"/>
  <c r="BD104" i="45" s="1"/>
  <c r="BZ407" i="1"/>
  <c r="BD358" i="45"/>
  <c r="BP358" i="45" s="1"/>
  <c r="P309" i="51"/>
  <c r="CE403" i="1"/>
  <c r="BD355" i="45"/>
  <c r="BP355" i="45" s="1"/>
  <c r="BD356" i="45"/>
  <c r="BP356" i="45" s="1"/>
  <c r="BD19" i="45"/>
  <c r="BD22" i="45"/>
  <c r="CD121" i="1"/>
  <c r="HG85" i="1"/>
  <c r="BD267" i="45"/>
  <c r="BP267" i="45" s="1"/>
  <c r="BQ267" i="45" s="1"/>
  <c r="BD259" i="45"/>
  <c r="S105" i="45"/>
  <c r="S100" i="45"/>
  <c r="BD100" i="45" s="1"/>
  <c r="S97" i="45"/>
  <c r="BD97" i="45" s="1"/>
  <c r="N67" i="51"/>
  <c r="GG345" i="1"/>
  <c r="BY345" i="1" s="1"/>
  <c r="GF346" i="1"/>
  <c r="FX102" i="1"/>
  <c r="GC345" i="1"/>
  <c r="BX345" i="1" s="1"/>
  <c r="GB346" i="1"/>
  <c r="BN127" i="45"/>
  <c r="X127" i="45" s="1"/>
  <c r="BM128" i="45"/>
  <c r="GG122" i="1"/>
  <c r="BY122" i="1" s="1"/>
  <c r="GF123" i="1"/>
  <c r="FX328" i="1"/>
  <c r="BN281" i="45"/>
  <c r="X281" i="45" s="1"/>
  <c r="BM282" i="45"/>
  <c r="BN259" i="45"/>
  <c r="BN260" i="45"/>
  <c r="BN261" i="45"/>
  <c r="BN262" i="45"/>
  <c r="BN263" i="45"/>
  <c r="BN264" i="45"/>
  <c r="BN244" i="45"/>
  <c r="BN245" i="45"/>
  <c r="BN246" i="45"/>
  <c r="BN247" i="45"/>
  <c r="BN248" i="45"/>
  <c r="BN249" i="45"/>
  <c r="BN250" i="45"/>
  <c r="BN251" i="45"/>
  <c r="BN252" i="45"/>
  <c r="BN253" i="45"/>
  <c r="BN254" i="45"/>
  <c r="BN255" i="45"/>
  <c r="BN256" i="45"/>
  <c r="BN257" i="45"/>
  <c r="BN258" i="45"/>
  <c r="BN265" i="45"/>
  <c r="X265" i="45" s="1"/>
  <c r="BN266" i="45"/>
  <c r="X266" i="45" s="1"/>
  <c r="BN267" i="45"/>
  <c r="X267" i="45" s="1"/>
  <c r="BN268" i="45"/>
  <c r="X268" i="45" s="1"/>
  <c r="BN269" i="45"/>
  <c r="X269" i="45" s="1"/>
  <c r="BN270" i="45"/>
  <c r="X270" i="45" s="1"/>
  <c r="BN271" i="45"/>
  <c r="X271" i="45" s="1"/>
  <c r="BN272" i="45"/>
  <c r="X272" i="45" s="1"/>
  <c r="BN273" i="45"/>
  <c r="X273" i="45" s="1"/>
  <c r="BN274" i="45"/>
  <c r="X274" i="45" s="1"/>
  <c r="BN275" i="45"/>
  <c r="X275" i="45" s="1"/>
  <c r="BN276" i="45"/>
  <c r="X276" i="45" s="1"/>
  <c r="BN277" i="45"/>
  <c r="X277" i="45" s="1"/>
  <c r="BN278" i="45"/>
  <c r="X278" i="45" s="1"/>
  <c r="BN279" i="45"/>
  <c r="X279" i="45" s="1"/>
  <c r="BY405" i="1"/>
  <c r="GJ405" i="1"/>
  <c r="BD42" i="45"/>
  <c r="BP42" i="45" s="1"/>
  <c r="BD38" i="45"/>
  <c r="BP38" i="45" s="1"/>
  <c r="BD35" i="45"/>
  <c r="BP35" i="45" s="1"/>
  <c r="BD20" i="45"/>
  <c r="BD29" i="45"/>
  <c r="BD273" i="45"/>
  <c r="BP273" i="45" s="1"/>
  <c r="BD264" i="45"/>
  <c r="BD261" i="45"/>
  <c r="BD280" i="45"/>
  <c r="BP280" i="45" s="1"/>
  <c r="P250" i="51"/>
  <c r="S120" i="45"/>
  <c r="BD120" i="45" s="1"/>
  <c r="BP120" i="45" s="1"/>
  <c r="P246" i="51"/>
  <c r="S116" i="45"/>
  <c r="BD116" i="45" s="1"/>
  <c r="BP116" i="45" s="1"/>
  <c r="P242" i="51"/>
  <c r="S112" i="45"/>
  <c r="BD112" i="45" s="1"/>
  <c r="BP112" i="45" s="1"/>
  <c r="S93" i="45"/>
  <c r="S89" i="45"/>
  <c r="BD89" i="45" s="1"/>
  <c r="BD344" i="45"/>
  <c r="BP344" i="45" s="1"/>
  <c r="BD346" i="45"/>
  <c r="BP346" i="45" s="1"/>
  <c r="BD348" i="45"/>
  <c r="BP348" i="45" s="1"/>
  <c r="BD350" i="45"/>
  <c r="BP350" i="45" s="1"/>
  <c r="BD354" i="45"/>
  <c r="BP354" i="45" s="1"/>
  <c r="AT361" i="45"/>
  <c r="BH361" i="45" s="1"/>
  <c r="Q312" i="51"/>
  <c r="T312" i="51" s="1"/>
  <c r="U312" i="51" s="1"/>
  <c r="P364" i="51"/>
  <c r="BD94" i="45"/>
  <c r="BD111" i="45"/>
  <c r="BP111" i="45" s="1"/>
  <c r="BD115" i="45"/>
  <c r="BP115" i="45" s="1"/>
  <c r="BD119" i="45"/>
  <c r="BP119" i="45" s="1"/>
  <c r="BQ268" i="45"/>
  <c r="HG159" i="1"/>
  <c r="N83" i="51"/>
  <c r="AF51" i="72"/>
  <c r="AQ51" i="72"/>
  <c r="AQ115" i="72" s="1"/>
  <c r="FX176" i="1"/>
  <c r="GG195" i="1"/>
  <c r="BY195" i="1" s="1"/>
  <c r="GF196" i="1"/>
  <c r="BD12" i="45"/>
  <c r="HB156" i="1"/>
  <c r="GW156" i="1" s="1"/>
  <c r="P254" i="51"/>
  <c r="S124" i="45"/>
  <c r="BD124" i="45" s="1"/>
  <c r="BP124" i="45" s="1"/>
  <c r="BD343" i="45"/>
  <c r="BP343" i="45" s="1"/>
  <c r="BQ343" i="45" s="1"/>
  <c r="FY408" i="1"/>
  <c r="FX409" i="1"/>
  <c r="CP54" i="72"/>
  <c r="CO55" i="72"/>
  <c r="GC409" i="1"/>
  <c r="BX409" i="1" s="1"/>
  <c r="GB410" i="1"/>
  <c r="CT52" i="72"/>
  <c r="AP52" i="72" s="1"/>
  <c r="AP116" i="72" s="1"/>
  <c r="CS53" i="72"/>
  <c r="CT17" i="72"/>
  <c r="CT34" i="72"/>
  <c r="CT28" i="72"/>
  <c r="CT23" i="72"/>
  <c r="CT32" i="72"/>
  <c r="CT35" i="72"/>
  <c r="CT29" i="72"/>
  <c r="CT15" i="72"/>
  <c r="CT33" i="72"/>
  <c r="CT27" i="72"/>
  <c r="CT21" i="72"/>
  <c r="CT26" i="72"/>
  <c r="CT20" i="72"/>
  <c r="CT25" i="72"/>
  <c r="CT24" i="72"/>
  <c r="CT18" i="72"/>
  <c r="CT31" i="72"/>
  <c r="CT30" i="72"/>
  <c r="CT16" i="72"/>
  <c r="CT19" i="72"/>
  <c r="CT36" i="72"/>
  <c r="AP36" i="72" s="1"/>
  <c r="AP100" i="72" s="1"/>
  <c r="CT22" i="72"/>
  <c r="CT38" i="72"/>
  <c r="AP38" i="72" s="1"/>
  <c r="AP102" i="72" s="1"/>
  <c r="CT37" i="72"/>
  <c r="AP37" i="72" s="1"/>
  <c r="AP101" i="72" s="1"/>
  <c r="CT39" i="72"/>
  <c r="AP39" i="72" s="1"/>
  <c r="AP103" i="72" s="1"/>
  <c r="CT40" i="72"/>
  <c r="AP40" i="72" s="1"/>
  <c r="AP104" i="72" s="1"/>
  <c r="CT41" i="72"/>
  <c r="AP41" i="72" s="1"/>
  <c r="AP105" i="72" s="1"/>
  <c r="CT42" i="72"/>
  <c r="AP42" i="72" s="1"/>
  <c r="AP106" i="72" s="1"/>
  <c r="CT43" i="72"/>
  <c r="AP43" i="72" s="1"/>
  <c r="AP107" i="72" s="1"/>
  <c r="CT44" i="72"/>
  <c r="AP44" i="72" s="1"/>
  <c r="AP108" i="72" s="1"/>
  <c r="CT45" i="72"/>
  <c r="AP45" i="72" s="1"/>
  <c r="AP109" i="72" s="1"/>
  <c r="CT46" i="72"/>
  <c r="AP46" i="72" s="1"/>
  <c r="AP110" i="72" s="1"/>
  <c r="CT47" i="72"/>
  <c r="AP47" i="72" s="1"/>
  <c r="AP111" i="72" s="1"/>
  <c r="CT48" i="72"/>
  <c r="AP48" i="72" s="1"/>
  <c r="AP112" i="72" s="1"/>
  <c r="CT49" i="72"/>
  <c r="AP49" i="72" s="1"/>
  <c r="AP113" i="72" s="1"/>
  <c r="CT50" i="72"/>
  <c r="AP50" i="72" s="1"/>
  <c r="AP114" i="72" s="1"/>
  <c r="BD34" i="45"/>
  <c r="BP34" i="45" s="1"/>
  <c r="BD31" i="45"/>
  <c r="BP31" i="45" s="1"/>
  <c r="BQ31" i="45" s="1"/>
  <c r="BD14" i="45"/>
  <c r="GC122" i="1"/>
  <c r="BX122" i="1" s="1"/>
  <c r="GB123" i="1"/>
  <c r="BN362" i="45"/>
  <c r="X362" i="45" s="1"/>
  <c r="BM363" i="45"/>
  <c r="BD257" i="45"/>
  <c r="BD246" i="45"/>
  <c r="BD263" i="45"/>
  <c r="CD194" i="1"/>
  <c r="N82" i="51"/>
  <c r="HH308" i="1"/>
  <c r="HG308" i="1"/>
  <c r="CD344" i="1"/>
  <c r="O161" i="51"/>
  <c r="HH85" i="1"/>
  <c r="BN280" i="45"/>
  <c r="X280" i="45" s="1"/>
  <c r="GG406" i="1"/>
  <c r="GF407" i="1"/>
  <c r="BD15" i="45"/>
  <c r="BD26" i="45"/>
  <c r="BD24" i="45"/>
  <c r="BD277" i="45"/>
  <c r="BP277" i="45" s="1"/>
  <c r="BD269" i="45"/>
  <c r="BP269" i="45" s="1"/>
  <c r="BD250" i="45"/>
  <c r="BD247" i="45"/>
  <c r="BD254" i="45"/>
  <c r="BI348" i="45"/>
  <c r="BD352" i="45"/>
  <c r="BP352" i="45" s="1"/>
  <c r="BD46" i="45"/>
  <c r="BP46" i="45" s="1"/>
  <c r="BD96" i="45"/>
  <c r="BD90" i="45" l="1"/>
  <c r="BD93" i="45"/>
  <c r="BD114" i="45"/>
  <c r="BP114" i="45" s="1"/>
  <c r="BQ269" i="45"/>
  <c r="BD105" i="45"/>
  <c r="BD107" i="45"/>
  <c r="BD110" i="45"/>
  <c r="BP110" i="45" s="1"/>
  <c r="BQ110" i="45" s="1"/>
  <c r="BQ111" i="45" s="1"/>
  <c r="BQ112" i="45" s="1"/>
  <c r="BD118" i="45"/>
  <c r="BP118" i="45" s="1"/>
  <c r="BD122" i="45"/>
  <c r="BP122" i="45" s="1"/>
  <c r="BY406" i="1"/>
  <c r="GJ406" i="1"/>
  <c r="HB308" i="1"/>
  <c r="GW308" i="1" s="1"/>
  <c r="S283" i="45"/>
  <c r="BD283" i="45" s="1"/>
  <c r="BP283" i="45" s="1"/>
  <c r="HG86" i="1"/>
  <c r="CD122" i="1"/>
  <c r="CT53" i="72"/>
  <c r="AP53" i="72" s="1"/>
  <c r="AP117" i="72" s="1"/>
  <c r="CS54" i="72"/>
  <c r="GC410" i="1"/>
  <c r="BX410" i="1" s="1"/>
  <c r="GB411" i="1"/>
  <c r="BZ408" i="1"/>
  <c r="HH159" i="1"/>
  <c r="BQ344" i="45"/>
  <c r="BN282" i="45"/>
  <c r="X282" i="45" s="1"/>
  <c r="BM283" i="45"/>
  <c r="FX329" i="1"/>
  <c r="GG123" i="1"/>
  <c r="BY123" i="1" s="1"/>
  <c r="GF124" i="1"/>
  <c r="BN128" i="45"/>
  <c r="X128" i="45" s="1"/>
  <c r="BM129" i="45"/>
  <c r="GC346" i="1"/>
  <c r="BX346" i="1" s="1"/>
  <c r="GB347" i="1"/>
  <c r="FX103" i="1"/>
  <c r="GG346" i="1"/>
  <c r="BY346" i="1" s="1"/>
  <c r="GF347" i="1"/>
  <c r="P365" i="51"/>
  <c r="Q313" i="51"/>
  <c r="T313" i="51" s="1"/>
  <c r="U313" i="51" s="1"/>
  <c r="AT362" i="45"/>
  <c r="BH362" i="45" s="1"/>
  <c r="BQ32" i="45"/>
  <c r="BD359" i="45"/>
  <c r="BP359" i="45" s="1"/>
  <c r="P310" i="51"/>
  <c r="CE404" i="1"/>
  <c r="AQ49" i="72"/>
  <c r="AQ113" i="72" s="1"/>
  <c r="AF49" i="72"/>
  <c r="AQ47" i="72"/>
  <c r="AQ111" i="72" s="1"/>
  <c r="AF47" i="72"/>
  <c r="AQ45" i="72"/>
  <c r="AQ109" i="72" s="1"/>
  <c r="AF45" i="72"/>
  <c r="AF43" i="72"/>
  <c r="AQ43" i="72"/>
  <c r="AQ107" i="72" s="1"/>
  <c r="AF41" i="72"/>
  <c r="AQ41" i="72"/>
  <c r="AQ105" i="72" s="1"/>
  <c r="AF39" i="72"/>
  <c r="AQ39" i="72"/>
  <c r="AQ103" i="72" s="1"/>
  <c r="AQ37" i="72"/>
  <c r="AQ101" i="72" s="1"/>
  <c r="AF37" i="72"/>
  <c r="AQ36" i="72"/>
  <c r="AQ100" i="72" s="1"/>
  <c r="AF36" i="72"/>
  <c r="AF52" i="72"/>
  <c r="AQ52" i="72"/>
  <c r="AQ116" i="72" s="1"/>
  <c r="N84" i="51"/>
  <c r="HG160" i="1"/>
  <c r="BD106" i="45"/>
  <c r="BD102" i="45"/>
  <c r="BD117" i="45"/>
  <c r="BP117" i="45" s="1"/>
  <c r="BD121" i="45"/>
  <c r="BP121" i="45" s="1"/>
  <c r="BI349" i="45"/>
  <c r="GG407" i="1"/>
  <c r="GF408" i="1"/>
  <c r="HB158" i="1"/>
  <c r="GW158" i="1" s="1"/>
  <c r="P256" i="51"/>
  <c r="S126" i="45"/>
  <c r="BD126" i="45" s="1"/>
  <c r="BP126" i="45" s="1"/>
  <c r="BQ270" i="45"/>
  <c r="BN363" i="45"/>
  <c r="X363" i="45" s="1"/>
  <c r="BM364" i="45"/>
  <c r="GC123" i="1"/>
  <c r="BX123" i="1" s="1"/>
  <c r="GB124" i="1"/>
  <c r="CP55" i="72"/>
  <c r="CO56" i="72"/>
  <c r="FY409" i="1"/>
  <c r="FX410" i="1"/>
  <c r="GG196" i="1"/>
  <c r="BY196" i="1" s="1"/>
  <c r="GF197" i="1"/>
  <c r="FX177" i="1"/>
  <c r="CD195" i="1"/>
  <c r="BD125" i="45"/>
  <c r="BP125" i="45" s="1"/>
  <c r="CF405" i="1"/>
  <c r="CA405" i="1"/>
  <c r="CD405" i="1"/>
  <c r="HH86" i="1"/>
  <c r="O162" i="51"/>
  <c r="HG309" i="1"/>
  <c r="CD345" i="1"/>
  <c r="HH309" i="1"/>
  <c r="S49" i="45"/>
  <c r="BD49" i="45" s="1"/>
  <c r="BP49" i="45" s="1"/>
  <c r="HB85" i="1"/>
  <c r="GW85" i="1" s="1"/>
  <c r="P209" i="51"/>
  <c r="BD101" i="45"/>
  <c r="AQ50" i="72"/>
  <c r="AQ114" i="72" s="1"/>
  <c r="AF50" i="72"/>
  <c r="AQ48" i="72"/>
  <c r="AQ112" i="72" s="1"/>
  <c r="AF48" i="72"/>
  <c r="AQ46" i="72"/>
  <c r="AQ110" i="72" s="1"/>
  <c r="AF46" i="72"/>
  <c r="AQ44" i="72"/>
  <c r="AQ108" i="72" s="1"/>
  <c r="AF44" i="72"/>
  <c r="AQ42" i="72"/>
  <c r="AQ106" i="72" s="1"/>
  <c r="AF42" i="72"/>
  <c r="AQ40" i="72"/>
  <c r="AQ104" i="72" s="1"/>
  <c r="AF40" i="72"/>
  <c r="AF38" i="72"/>
  <c r="AQ38" i="72"/>
  <c r="AQ102" i="72" s="1"/>
  <c r="CJ53" i="72"/>
  <c r="CI54" i="72"/>
  <c r="BN49" i="45"/>
  <c r="X49" i="45" s="1"/>
  <c r="BM50" i="45"/>
  <c r="GC197" i="1"/>
  <c r="BX197" i="1" s="1"/>
  <c r="GB198" i="1"/>
  <c r="BD98" i="45"/>
  <c r="BD92" i="45"/>
  <c r="BD113" i="45"/>
  <c r="BP113" i="45" s="1"/>
  <c r="BQ113" i="45" l="1"/>
  <c r="GC198" i="1"/>
  <c r="BX198" i="1" s="1"/>
  <c r="GB199" i="1"/>
  <c r="BN50" i="45"/>
  <c r="X50" i="45" s="1"/>
  <c r="BM51" i="45"/>
  <c r="CJ54" i="72"/>
  <c r="CI55" i="72"/>
  <c r="S284" i="45"/>
  <c r="BD284" i="45" s="1"/>
  <c r="BP284" i="45" s="1"/>
  <c r="HB309" i="1"/>
  <c r="GW309" i="1" s="1"/>
  <c r="BD360" i="45"/>
  <c r="BP360" i="45" s="1"/>
  <c r="CE405" i="1"/>
  <c r="P311" i="51"/>
  <c r="HH160" i="1"/>
  <c r="FY410" i="1"/>
  <c r="FX411" i="1"/>
  <c r="CP56" i="72"/>
  <c r="CO57" i="72"/>
  <c r="HG87" i="1"/>
  <c r="CD123" i="1"/>
  <c r="GG408" i="1"/>
  <c r="GF409" i="1"/>
  <c r="BQ33" i="45"/>
  <c r="HH310" i="1"/>
  <c r="HG310" i="1"/>
  <c r="CD346" i="1"/>
  <c r="O163" i="51"/>
  <c r="HH87" i="1"/>
  <c r="BQ345" i="45"/>
  <c r="AT363" i="45"/>
  <c r="BH363" i="45" s="1"/>
  <c r="P366" i="51"/>
  <c r="Q314" i="51"/>
  <c r="T314" i="51" s="1"/>
  <c r="U314" i="51" s="1"/>
  <c r="GC411" i="1"/>
  <c r="BX411" i="1" s="1"/>
  <c r="GB412" i="1"/>
  <c r="CT54" i="72"/>
  <c r="AP54" i="72" s="1"/>
  <c r="AP118" i="72" s="1"/>
  <c r="CS55" i="72"/>
  <c r="CF406" i="1"/>
  <c r="CA406" i="1"/>
  <c r="CD406" i="1"/>
  <c r="HG161" i="1"/>
  <c r="N85" i="51"/>
  <c r="AQ53" i="72"/>
  <c r="AQ117" i="72" s="1"/>
  <c r="AF53" i="72"/>
  <c r="BQ114" i="45"/>
  <c r="P257" i="51"/>
  <c r="HB159" i="1"/>
  <c r="GW159" i="1" s="1"/>
  <c r="S127" i="45"/>
  <c r="BD127" i="45" s="1"/>
  <c r="BP127" i="45" s="1"/>
  <c r="FX178" i="1"/>
  <c r="GG197" i="1"/>
  <c r="BY197" i="1" s="1"/>
  <c r="CD197" i="1" s="1"/>
  <c r="GF198" i="1"/>
  <c r="BZ409" i="1"/>
  <c r="GC124" i="1"/>
  <c r="BX124" i="1" s="1"/>
  <c r="GB125" i="1"/>
  <c r="BN364" i="45"/>
  <c r="X364" i="45" s="1"/>
  <c r="BM365" i="45"/>
  <c r="BQ271" i="45"/>
  <c r="BY407" i="1"/>
  <c r="GJ407" i="1"/>
  <c r="BI350" i="45"/>
  <c r="CD196" i="1"/>
  <c r="GG347" i="1"/>
  <c r="BY347" i="1" s="1"/>
  <c r="GF348" i="1"/>
  <c r="FX104" i="1"/>
  <c r="GC347" i="1"/>
  <c r="BX347" i="1" s="1"/>
  <c r="GB348" i="1"/>
  <c r="BN129" i="45"/>
  <c r="X129" i="45" s="1"/>
  <c r="BM130" i="45"/>
  <c r="GG124" i="1"/>
  <c r="BY124" i="1" s="1"/>
  <c r="GF125" i="1"/>
  <c r="FX330" i="1"/>
  <c r="BN283" i="45"/>
  <c r="X283" i="45" s="1"/>
  <c r="BM284" i="45"/>
  <c r="HB86" i="1"/>
  <c r="GW86" i="1" s="1"/>
  <c r="P210" i="51"/>
  <c r="S50" i="45"/>
  <c r="BD50" i="45" s="1"/>
  <c r="BP50" i="45" s="1"/>
  <c r="P259" i="51" l="1"/>
  <c r="S129" i="45"/>
  <c r="HB161" i="1"/>
  <c r="GW161" i="1" s="1"/>
  <c r="BN284" i="45"/>
  <c r="X284" i="45" s="1"/>
  <c r="BM285" i="45"/>
  <c r="FX331" i="1"/>
  <c r="GG125" i="1"/>
  <c r="BY125" i="1" s="1"/>
  <c r="GF126" i="1"/>
  <c r="BN130" i="45"/>
  <c r="X130" i="45" s="1"/>
  <c r="BM131" i="45"/>
  <c r="GC348" i="1"/>
  <c r="BX348" i="1" s="1"/>
  <c r="GB349" i="1"/>
  <c r="FX105" i="1"/>
  <c r="GG348" i="1"/>
  <c r="BY348" i="1" s="1"/>
  <c r="GF349" i="1"/>
  <c r="BI351" i="45"/>
  <c r="BQ272" i="45"/>
  <c r="BN365" i="45"/>
  <c r="X365" i="45" s="1"/>
  <c r="BM366" i="45"/>
  <c r="GC125" i="1"/>
  <c r="BX125" i="1" s="1"/>
  <c r="GB126" i="1"/>
  <c r="GG198" i="1"/>
  <c r="BY198" i="1" s="1"/>
  <c r="CD198" i="1" s="1"/>
  <c r="GF199" i="1"/>
  <c r="FX179" i="1"/>
  <c r="BQ115" i="45"/>
  <c r="BD361" i="45"/>
  <c r="BP361" i="45" s="1"/>
  <c r="P312" i="51"/>
  <c r="CE406" i="1"/>
  <c r="BQ346" i="45"/>
  <c r="BQ34" i="45"/>
  <c r="BY408" i="1"/>
  <c r="GJ408" i="1"/>
  <c r="S51" i="45"/>
  <c r="BD51" i="45" s="1"/>
  <c r="BP51" i="45" s="1"/>
  <c r="HB87" i="1"/>
  <c r="GW87" i="1" s="1"/>
  <c r="P211" i="51"/>
  <c r="CP57" i="72"/>
  <c r="CO58" i="72"/>
  <c r="FY411" i="1"/>
  <c r="FX412" i="1"/>
  <c r="CJ55" i="72"/>
  <c r="CI56" i="72"/>
  <c r="BN51" i="45"/>
  <c r="X51" i="45" s="1"/>
  <c r="BM52" i="45"/>
  <c r="GC199" i="1"/>
  <c r="BX199" i="1" s="1"/>
  <c r="GB200" i="1"/>
  <c r="HH88" i="1"/>
  <c r="O164" i="51"/>
  <c r="HG311" i="1"/>
  <c r="CD347" i="1"/>
  <c r="HH311" i="1"/>
  <c r="S128" i="45"/>
  <c r="BD128" i="45" s="1"/>
  <c r="BP128" i="45" s="1"/>
  <c r="P258" i="51"/>
  <c r="HB160" i="1"/>
  <c r="GW160" i="1" s="1"/>
  <c r="CF407" i="1"/>
  <c r="CA407" i="1"/>
  <c r="CD407" i="1"/>
  <c r="HG88" i="1"/>
  <c r="CD124" i="1"/>
  <c r="Q315" i="51"/>
  <c r="T315" i="51" s="1"/>
  <c r="U315" i="51" s="1"/>
  <c r="AT364" i="45"/>
  <c r="BH364" i="45" s="1"/>
  <c r="P367" i="51"/>
  <c r="HH161" i="1"/>
  <c r="CT55" i="72"/>
  <c r="AP55" i="72" s="1"/>
  <c r="AP119" i="72" s="1"/>
  <c r="CS56" i="72"/>
  <c r="GC412" i="1"/>
  <c r="BX412" i="1" s="1"/>
  <c r="GB413" i="1"/>
  <c r="S285" i="45"/>
  <c r="BD285" i="45" s="1"/>
  <c r="BP285" i="45" s="1"/>
  <c r="HB310" i="1"/>
  <c r="GW310" i="1" s="1"/>
  <c r="GG409" i="1"/>
  <c r="GF410" i="1"/>
  <c r="BZ410" i="1"/>
  <c r="AQ54" i="72"/>
  <c r="AQ118" i="72" s="1"/>
  <c r="AF54" i="72"/>
  <c r="N86" i="51"/>
  <c r="HG162" i="1"/>
  <c r="P260" i="51" l="1"/>
  <c r="HB162" i="1"/>
  <c r="GW162" i="1" s="1"/>
  <c r="S130" i="45"/>
  <c r="BD130" i="45" s="1"/>
  <c r="BP130" i="45" s="1"/>
  <c r="BY409" i="1"/>
  <c r="GJ409" i="1"/>
  <c r="GC413" i="1"/>
  <c r="BX413" i="1" s="1"/>
  <c r="GB414" i="1"/>
  <c r="CT56" i="72"/>
  <c r="AP56" i="72" s="1"/>
  <c r="AP120" i="72" s="1"/>
  <c r="CS57" i="72"/>
  <c r="P212" i="51"/>
  <c r="S52" i="45"/>
  <c r="BD52" i="45" s="1"/>
  <c r="BP52" i="45" s="1"/>
  <c r="HB88" i="1"/>
  <c r="GW88" i="1" s="1"/>
  <c r="P313" i="51"/>
  <c r="CE407" i="1"/>
  <c r="BD362" i="45"/>
  <c r="BP362" i="45" s="1"/>
  <c r="S286" i="45"/>
  <c r="BD286" i="45" s="1"/>
  <c r="BP286" i="45" s="1"/>
  <c r="HB311" i="1"/>
  <c r="GW311" i="1" s="1"/>
  <c r="HG163" i="1"/>
  <c r="N87" i="51"/>
  <c r="AQ55" i="72"/>
  <c r="AQ119" i="72" s="1"/>
  <c r="AF55" i="72"/>
  <c r="BZ411" i="1"/>
  <c r="BQ35" i="45"/>
  <c r="BQ347" i="45"/>
  <c r="FX180" i="1"/>
  <c r="GG199" i="1"/>
  <c r="BY199" i="1" s="1"/>
  <c r="CD199" i="1" s="1"/>
  <c r="GF200" i="1"/>
  <c r="GC126" i="1"/>
  <c r="BX126" i="1" s="1"/>
  <c r="GB127" i="1"/>
  <c r="BN366" i="45"/>
  <c r="X366" i="45" s="1"/>
  <c r="BM367" i="45"/>
  <c r="BQ273" i="45"/>
  <c r="BI352" i="45"/>
  <c r="GG349" i="1"/>
  <c r="BY349" i="1" s="1"/>
  <c r="GF350" i="1"/>
  <c r="FX106" i="1"/>
  <c r="GC349" i="1"/>
  <c r="BX349" i="1" s="1"/>
  <c r="GB350" i="1"/>
  <c r="BN131" i="45"/>
  <c r="X131" i="45" s="1"/>
  <c r="BM132" i="45"/>
  <c r="GG126" i="1"/>
  <c r="BY126" i="1" s="1"/>
  <c r="GF127" i="1"/>
  <c r="FX332" i="1"/>
  <c r="BN285" i="45"/>
  <c r="X285" i="45" s="1"/>
  <c r="BM286" i="45"/>
  <c r="BD129" i="45"/>
  <c r="BP129" i="45" s="1"/>
  <c r="AT365" i="45"/>
  <c r="BH365" i="45" s="1"/>
  <c r="P368" i="51"/>
  <c r="Q316" i="51"/>
  <c r="T316" i="51" s="1"/>
  <c r="U316" i="51" s="1"/>
  <c r="GG410" i="1"/>
  <c r="GF411" i="1"/>
  <c r="GC200" i="1"/>
  <c r="BX200" i="1" s="1"/>
  <c r="GB201" i="1"/>
  <c r="BN52" i="45"/>
  <c r="X52" i="45" s="1"/>
  <c r="BM53" i="45"/>
  <c r="CJ56" i="72"/>
  <c r="CI57" i="72"/>
  <c r="FY412" i="1"/>
  <c r="FX413" i="1"/>
  <c r="CP58" i="72"/>
  <c r="CO59" i="72"/>
  <c r="CF408" i="1"/>
  <c r="CA408" i="1"/>
  <c r="CD408" i="1"/>
  <c r="BQ116" i="45"/>
  <c r="HH162" i="1"/>
  <c r="CD125" i="1"/>
  <c r="HG89" i="1"/>
  <c r="HH312" i="1"/>
  <c r="HG312" i="1"/>
  <c r="CD348" i="1"/>
  <c r="O165" i="51"/>
  <c r="HH89" i="1"/>
  <c r="S131" i="45" l="1"/>
  <c r="BD131" i="45" s="1"/>
  <c r="BP131" i="45" s="1"/>
  <c r="P261" i="51"/>
  <c r="HB163" i="1"/>
  <c r="GW163" i="1" s="1"/>
  <c r="S287" i="45"/>
  <c r="BD287" i="45" s="1"/>
  <c r="BP287" i="45" s="1"/>
  <c r="HB312" i="1"/>
  <c r="GW312" i="1" s="1"/>
  <c r="P213" i="51"/>
  <c r="S53" i="45"/>
  <c r="BD53" i="45" s="1"/>
  <c r="BP53" i="45" s="1"/>
  <c r="HB89" i="1"/>
  <c r="GW89" i="1" s="1"/>
  <c r="BZ412" i="1"/>
  <c r="AQ56" i="72"/>
  <c r="AQ120" i="72" s="1"/>
  <c r="AF56" i="72"/>
  <c r="N88" i="51"/>
  <c r="HG164" i="1"/>
  <c r="GG411" i="1"/>
  <c r="GF412" i="1"/>
  <c r="BN286" i="45"/>
  <c r="X286" i="45" s="1"/>
  <c r="BM287" i="45"/>
  <c r="FX333" i="1"/>
  <c r="GG127" i="1"/>
  <c r="BY127" i="1" s="1"/>
  <c r="GF128" i="1"/>
  <c r="BN132" i="45"/>
  <c r="X132" i="45" s="1"/>
  <c r="BM133" i="45"/>
  <c r="GC350" i="1"/>
  <c r="BX350" i="1" s="1"/>
  <c r="GB351" i="1"/>
  <c r="FX107" i="1"/>
  <c r="GG350" i="1"/>
  <c r="BY350" i="1" s="1"/>
  <c r="GF351" i="1"/>
  <c r="BI353" i="45"/>
  <c r="BQ274" i="45"/>
  <c r="BN367" i="45"/>
  <c r="X367" i="45" s="1"/>
  <c r="BM368" i="45"/>
  <c r="GC127" i="1"/>
  <c r="BX127" i="1" s="1"/>
  <c r="GB128" i="1"/>
  <c r="GG200" i="1"/>
  <c r="BY200" i="1" s="1"/>
  <c r="GF201" i="1"/>
  <c r="FX181" i="1"/>
  <c r="Q317" i="51"/>
  <c r="T317" i="51" s="1"/>
  <c r="U317" i="51" s="1"/>
  <c r="AT366" i="45"/>
  <c r="BH366" i="45" s="1"/>
  <c r="P369" i="51"/>
  <c r="CT57" i="72"/>
  <c r="AP57" i="72" s="1"/>
  <c r="AP121" i="72" s="1"/>
  <c r="CS58" i="72"/>
  <c r="GC414" i="1"/>
  <c r="BX414" i="1" s="1"/>
  <c r="GB415" i="1"/>
  <c r="CF409" i="1"/>
  <c r="CD409" i="1"/>
  <c r="CA409" i="1"/>
  <c r="BQ117" i="45"/>
  <c r="BD363" i="45"/>
  <c r="BP363" i="45" s="1"/>
  <c r="P314" i="51"/>
  <c r="CE408" i="1"/>
  <c r="CP59" i="72"/>
  <c r="CO60" i="72"/>
  <c r="FY413" i="1"/>
  <c r="FX414" i="1"/>
  <c r="CJ57" i="72"/>
  <c r="CI58" i="72"/>
  <c r="BN53" i="45"/>
  <c r="X53" i="45" s="1"/>
  <c r="BM54" i="45"/>
  <c r="GC201" i="1"/>
  <c r="BX201" i="1" s="1"/>
  <c r="GB202" i="1"/>
  <c r="BY410" i="1"/>
  <c r="GJ410" i="1"/>
  <c r="HH90" i="1"/>
  <c r="O166" i="51"/>
  <c r="HG313" i="1"/>
  <c r="CD349" i="1"/>
  <c r="HH313" i="1"/>
  <c r="CD126" i="1"/>
  <c r="HG90" i="1"/>
  <c r="HH163" i="1"/>
  <c r="BQ348" i="45"/>
  <c r="BQ36" i="45"/>
  <c r="BX430" i="1"/>
  <c r="BQ37" i="45" l="1"/>
  <c r="S288" i="45"/>
  <c r="BD288" i="45" s="1"/>
  <c r="BP288" i="45" s="1"/>
  <c r="HB313" i="1"/>
  <c r="GW313" i="1" s="1"/>
  <c r="P214" i="51"/>
  <c r="S54" i="45"/>
  <c r="BD54" i="45" s="1"/>
  <c r="BP54" i="45" s="1"/>
  <c r="HB90" i="1"/>
  <c r="GW90" i="1" s="1"/>
  <c r="CF410" i="1"/>
  <c r="CD410" i="1"/>
  <c r="CA410" i="1"/>
  <c r="HG165" i="1"/>
  <c r="N89" i="51"/>
  <c r="AF57" i="72"/>
  <c r="AQ57" i="72"/>
  <c r="AQ121" i="72" s="1"/>
  <c r="BZ413" i="1"/>
  <c r="BQ118" i="45"/>
  <c r="HH164" i="1"/>
  <c r="HG91" i="1"/>
  <c r="CD127" i="1"/>
  <c r="HH314" i="1"/>
  <c r="HG314" i="1"/>
  <c r="CD350" i="1"/>
  <c r="O167" i="51"/>
  <c r="HH91" i="1"/>
  <c r="GG412" i="1"/>
  <c r="GF413" i="1"/>
  <c r="CD200" i="1"/>
  <c r="BQ349" i="45"/>
  <c r="GC202" i="1"/>
  <c r="BX202" i="1" s="1"/>
  <c r="GB203" i="1"/>
  <c r="BN54" i="45"/>
  <c r="X54" i="45" s="1"/>
  <c r="BM55" i="45"/>
  <c r="CJ58" i="72"/>
  <c r="CI59" i="72"/>
  <c r="FY414" i="1"/>
  <c r="FX415" i="1"/>
  <c r="CP60" i="72"/>
  <c r="CO61" i="72"/>
  <c r="BD364" i="45"/>
  <c r="BP364" i="45" s="1"/>
  <c r="P315" i="51"/>
  <c r="CE409" i="1"/>
  <c r="GC415" i="1"/>
  <c r="BX415" i="1" s="1"/>
  <c r="GB416" i="1"/>
  <c r="CT58" i="72"/>
  <c r="AP58" i="72" s="1"/>
  <c r="AP122" i="72" s="1"/>
  <c r="CS59" i="72"/>
  <c r="FX182" i="1"/>
  <c r="GG201" i="1"/>
  <c r="BY201" i="1" s="1"/>
  <c r="GF202" i="1"/>
  <c r="GC128" i="1"/>
  <c r="BX128" i="1" s="1"/>
  <c r="GB129" i="1"/>
  <c r="BN368" i="45"/>
  <c r="X368" i="45" s="1"/>
  <c r="BM386" i="45"/>
  <c r="BM369" i="45"/>
  <c r="BQ275" i="45"/>
  <c r="BI354" i="45"/>
  <c r="GG351" i="1"/>
  <c r="BY351" i="1" s="1"/>
  <c r="GF352" i="1"/>
  <c r="FX108" i="1"/>
  <c r="GC351" i="1"/>
  <c r="BX351" i="1" s="1"/>
  <c r="GB352" i="1"/>
  <c r="BN133" i="45"/>
  <c r="X133" i="45" s="1"/>
  <c r="BM134" i="45"/>
  <c r="GG128" i="1"/>
  <c r="BY128" i="1" s="1"/>
  <c r="GF129" i="1"/>
  <c r="FX334" i="1"/>
  <c r="BN287" i="45"/>
  <c r="X287" i="45" s="1"/>
  <c r="BM288" i="45"/>
  <c r="BY411" i="1"/>
  <c r="GJ411" i="1"/>
  <c r="P370" i="51"/>
  <c r="Q318" i="51"/>
  <c r="T318" i="51" s="1"/>
  <c r="U318" i="51" s="1"/>
  <c r="AT367" i="45"/>
  <c r="BH367" i="45" s="1"/>
  <c r="BN288" i="45" l="1"/>
  <c r="X288" i="45" s="1"/>
  <c r="BM289" i="45"/>
  <c r="FX335" i="1"/>
  <c r="GG129" i="1"/>
  <c r="BY129" i="1" s="1"/>
  <c r="GF130" i="1"/>
  <c r="BN134" i="45"/>
  <c r="X134" i="45" s="1"/>
  <c r="BM135" i="45"/>
  <c r="GC352" i="1"/>
  <c r="BX352" i="1" s="1"/>
  <c r="GB353" i="1"/>
  <c r="FX109" i="1"/>
  <c r="GG352" i="1"/>
  <c r="BY352" i="1" s="1"/>
  <c r="GF353" i="1"/>
  <c r="BI355" i="45"/>
  <c r="BQ276" i="45"/>
  <c r="BN369" i="45"/>
  <c r="X369" i="45" s="1"/>
  <c r="BM370" i="45"/>
  <c r="CD128" i="1"/>
  <c r="HG92" i="1"/>
  <c r="HH165" i="1"/>
  <c r="CT59" i="72"/>
  <c r="AP59" i="72" s="1"/>
  <c r="AP123" i="72" s="1"/>
  <c r="CS60" i="72"/>
  <c r="GC416" i="1"/>
  <c r="BX416" i="1" s="1"/>
  <c r="GB417" i="1"/>
  <c r="CP61" i="72"/>
  <c r="CO62" i="72"/>
  <c r="FY415" i="1"/>
  <c r="FX416" i="1"/>
  <c r="CJ59" i="72"/>
  <c r="CI60" i="72"/>
  <c r="BN55" i="45"/>
  <c r="X55" i="45" s="1"/>
  <c r="BM56" i="45"/>
  <c r="GC203" i="1"/>
  <c r="BX203" i="1" s="1"/>
  <c r="GB204" i="1"/>
  <c r="BQ350" i="45"/>
  <c r="BY412" i="1"/>
  <c r="GJ412" i="1"/>
  <c r="S289" i="45"/>
  <c r="BD289" i="45" s="1"/>
  <c r="BP289" i="45" s="1"/>
  <c r="HB314" i="1"/>
  <c r="GW314" i="1" s="1"/>
  <c r="HB91" i="1"/>
  <c r="GW91" i="1" s="1"/>
  <c r="P215" i="51"/>
  <c r="S55" i="45"/>
  <c r="BD55" i="45" s="1"/>
  <c r="BP55" i="45" s="1"/>
  <c r="BQ119" i="45"/>
  <c r="BQ38" i="45"/>
  <c r="CF411" i="1"/>
  <c r="CA411" i="1"/>
  <c r="CD411" i="1"/>
  <c r="HH92" i="1"/>
  <c r="O168" i="51"/>
  <c r="HG315" i="1"/>
  <c r="CD351" i="1"/>
  <c r="HH315" i="1"/>
  <c r="GC129" i="1"/>
  <c r="BX129" i="1" s="1"/>
  <c r="GB130" i="1"/>
  <c r="GG202" i="1"/>
  <c r="BY202" i="1" s="1"/>
  <c r="GF203" i="1"/>
  <c r="FX183" i="1"/>
  <c r="BZ414" i="1"/>
  <c r="AQ58" i="72"/>
  <c r="AQ122" i="72" s="1"/>
  <c r="AF58" i="72"/>
  <c r="N90" i="51"/>
  <c r="CD202" i="1"/>
  <c r="HG166" i="1"/>
  <c r="S132" i="45"/>
  <c r="BD132" i="45" s="1"/>
  <c r="BP132" i="45" s="1"/>
  <c r="HB164" i="1"/>
  <c r="GW164" i="1" s="1"/>
  <c r="P262" i="51"/>
  <c r="GG413" i="1"/>
  <c r="GF414" i="1"/>
  <c r="Q319" i="51"/>
  <c r="T319" i="51" s="1"/>
  <c r="U319" i="51" s="1"/>
  <c r="P371" i="51"/>
  <c r="BZ430" i="1"/>
  <c r="AT368" i="45"/>
  <c r="BH368" i="45" s="1"/>
  <c r="CD201" i="1"/>
  <c r="P316" i="51"/>
  <c r="CE410" i="1"/>
  <c r="BD365" i="45"/>
  <c r="BP365" i="45" s="1"/>
  <c r="S134" i="45" l="1"/>
  <c r="HB166" i="1"/>
  <c r="GW166" i="1" s="1"/>
  <c r="P264" i="51"/>
  <c r="Q320" i="51"/>
  <c r="T320" i="51" s="1"/>
  <c r="U320" i="51" s="1"/>
  <c r="AT369" i="45"/>
  <c r="BH369" i="45" s="1"/>
  <c r="P372" i="51"/>
  <c r="HH166" i="1"/>
  <c r="HG93" i="1"/>
  <c r="BX147" i="1"/>
  <c r="CD129" i="1"/>
  <c r="BD366" i="45"/>
  <c r="BP366" i="45" s="1"/>
  <c r="P317" i="51"/>
  <c r="CE411" i="1"/>
  <c r="BQ39" i="45"/>
  <c r="BQ120" i="45"/>
  <c r="CF412" i="1"/>
  <c r="CA412" i="1"/>
  <c r="CD412" i="1"/>
  <c r="BX221" i="1"/>
  <c r="HO203" i="1" s="1"/>
  <c r="HG167" i="1"/>
  <c r="N91" i="51"/>
  <c r="AF59" i="72"/>
  <c r="AQ59" i="72"/>
  <c r="AQ123" i="72" s="1"/>
  <c r="BZ415" i="1"/>
  <c r="GC417" i="1"/>
  <c r="BX417" i="1" s="1"/>
  <c r="GB418" i="1"/>
  <c r="CT60" i="72"/>
  <c r="AP60" i="72" s="1"/>
  <c r="AP124" i="72" s="1"/>
  <c r="CS61" i="72"/>
  <c r="BN370" i="45"/>
  <c r="X370" i="45" s="1"/>
  <c r="BM371" i="45"/>
  <c r="BQ277" i="45"/>
  <c r="BI356" i="45"/>
  <c r="GG353" i="1"/>
  <c r="BY353" i="1" s="1"/>
  <c r="GF354" i="1"/>
  <c r="FX110" i="1"/>
  <c r="GC353" i="1"/>
  <c r="BX353" i="1" s="1"/>
  <c r="GB354" i="1"/>
  <c r="BM153" i="45"/>
  <c r="BN135" i="45"/>
  <c r="X135" i="45" s="1"/>
  <c r="BM136" i="45"/>
  <c r="GG130" i="1"/>
  <c r="BY130" i="1" s="1"/>
  <c r="GF131" i="1"/>
  <c r="FX336" i="1"/>
  <c r="BN289" i="45"/>
  <c r="X289" i="45" s="1"/>
  <c r="BM290" i="45"/>
  <c r="GG414" i="1"/>
  <c r="GF415" i="1"/>
  <c r="S133" i="45"/>
  <c r="BD133" i="45" s="1"/>
  <c r="BP133" i="45" s="1"/>
  <c r="HB165" i="1"/>
  <c r="GW165" i="1" s="1"/>
  <c r="P263" i="51"/>
  <c r="BY413" i="1"/>
  <c r="GJ413" i="1"/>
  <c r="FX184" i="1"/>
  <c r="GG203" i="1"/>
  <c r="BY203" i="1" s="1"/>
  <c r="GF204" i="1"/>
  <c r="GC130" i="1"/>
  <c r="BX130" i="1" s="1"/>
  <c r="GB131" i="1"/>
  <c r="HB315" i="1"/>
  <c r="GW315" i="1" s="1"/>
  <c r="S290" i="45"/>
  <c r="BD290" i="45" s="1"/>
  <c r="BP290" i="45" s="1"/>
  <c r="BQ351" i="45"/>
  <c r="GC204" i="1"/>
  <c r="BX204" i="1" s="1"/>
  <c r="GB205" i="1"/>
  <c r="BN56" i="45"/>
  <c r="X56" i="45" s="1"/>
  <c r="BM57" i="45"/>
  <c r="CJ60" i="72"/>
  <c r="CI61" i="72"/>
  <c r="FY416" i="1"/>
  <c r="FX417" i="1"/>
  <c r="CP62" i="72"/>
  <c r="CO63" i="72"/>
  <c r="P216" i="51"/>
  <c r="S56" i="45"/>
  <c r="BD56" i="45" s="1"/>
  <c r="BP56" i="45" s="1"/>
  <c r="HB92" i="1"/>
  <c r="GW92" i="1" s="1"/>
  <c r="HH316" i="1"/>
  <c r="BY371" i="1"/>
  <c r="BX371" i="1"/>
  <c r="HO352" i="1" s="1"/>
  <c r="HG316" i="1"/>
  <c r="CD352" i="1"/>
  <c r="O169" i="51"/>
  <c r="BY147" i="1"/>
  <c r="HP129" i="1" s="1"/>
  <c r="IR93" i="1" s="1"/>
  <c r="HH93" i="1"/>
  <c r="IQ167" i="1" l="1"/>
  <c r="HP118" i="1"/>
  <c r="HP117" i="1"/>
  <c r="HP113" i="1"/>
  <c r="HP109" i="1"/>
  <c r="HP106" i="1"/>
  <c r="HP86" i="1"/>
  <c r="HP99" i="1"/>
  <c r="HP91" i="1"/>
  <c r="HP83" i="1"/>
  <c r="HP96" i="1"/>
  <c r="HP114" i="1"/>
  <c r="HP110" i="1"/>
  <c r="HP105" i="1"/>
  <c r="HP87" i="1"/>
  <c r="HP101" i="1"/>
  <c r="HP93" i="1"/>
  <c r="HP84" i="1"/>
  <c r="HP98" i="1"/>
  <c r="HP90" i="1"/>
  <c r="HP119" i="1"/>
  <c r="IR83" i="1" s="1"/>
  <c r="HP108" i="1"/>
  <c r="HP85" i="1"/>
  <c r="HP89" i="1"/>
  <c r="HP94" i="1"/>
  <c r="HP115" i="1"/>
  <c r="HP111" i="1"/>
  <c r="HP107" i="1"/>
  <c r="HP103" i="1"/>
  <c r="HP82" i="1"/>
  <c r="HP95" i="1"/>
  <c r="HP88" i="1"/>
  <c r="HP100" i="1"/>
  <c r="HP92" i="1"/>
  <c r="HP116" i="1"/>
  <c r="HP112" i="1"/>
  <c r="HP104" i="1"/>
  <c r="HP97" i="1"/>
  <c r="HP102" i="1"/>
  <c r="HP120" i="1"/>
  <c r="IR84" i="1" s="1"/>
  <c r="HP121" i="1"/>
  <c r="IR85" i="1" s="1"/>
  <c r="HP122" i="1"/>
  <c r="IR86" i="1" s="1"/>
  <c r="HP123" i="1"/>
  <c r="IR87" i="1" s="1"/>
  <c r="HP124" i="1"/>
  <c r="IR88" i="1" s="1"/>
  <c r="HP125" i="1"/>
  <c r="IR89" i="1" s="1"/>
  <c r="HP126" i="1"/>
  <c r="IR90" i="1" s="1"/>
  <c r="HP127" i="1"/>
  <c r="IR91" i="1" s="1"/>
  <c r="HP128" i="1"/>
  <c r="IR92" i="1" s="1"/>
  <c r="HB316" i="1"/>
  <c r="GW316" i="1" s="1"/>
  <c r="CD371" i="1"/>
  <c r="S291" i="45"/>
  <c r="BD291" i="45" s="1"/>
  <c r="BP291" i="45" s="1"/>
  <c r="HU352" i="1"/>
  <c r="HP352" i="1"/>
  <c r="HP341" i="1"/>
  <c r="HP340" i="1"/>
  <c r="HP336" i="1"/>
  <c r="HP332" i="1"/>
  <c r="HP328" i="1"/>
  <c r="HP310" i="1"/>
  <c r="HP313" i="1"/>
  <c r="HP314" i="1"/>
  <c r="HP307" i="1"/>
  <c r="HP323" i="1"/>
  <c r="HP337" i="1"/>
  <c r="HP333" i="1"/>
  <c r="HP329" i="1"/>
  <c r="HP311" i="1"/>
  <c r="HP312" i="1"/>
  <c r="HP315" i="1"/>
  <c r="HP306" i="1"/>
  <c r="HP321" i="1"/>
  <c r="HP318" i="1"/>
  <c r="HP342" i="1"/>
  <c r="HP338" i="1"/>
  <c r="HP334" i="1"/>
  <c r="HP330" i="1"/>
  <c r="HP326" i="1"/>
  <c r="HP308" i="1"/>
  <c r="HP305" i="1"/>
  <c r="HP319" i="1"/>
  <c r="HP320" i="1"/>
  <c r="HP325" i="1"/>
  <c r="HP339" i="1"/>
  <c r="HP335" i="1"/>
  <c r="HP331" i="1"/>
  <c r="HP327" i="1"/>
  <c r="HP316" i="1"/>
  <c r="HP309" i="1"/>
  <c r="HP317" i="1"/>
  <c r="HP322" i="1"/>
  <c r="HP324" i="1"/>
  <c r="HP343" i="1"/>
  <c r="HP344" i="1"/>
  <c r="HP345" i="1"/>
  <c r="HP346" i="1"/>
  <c r="HP347" i="1"/>
  <c r="HP348" i="1"/>
  <c r="HP349" i="1"/>
  <c r="HP350" i="1"/>
  <c r="HP351" i="1"/>
  <c r="BZ416" i="1"/>
  <c r="AQ60" i="72"/>
  <c r="AQ124" i="72" s="1"/>
  <c r="AF60" i="72"/>
  <c r="N92" i="51"/>
  <c r="HO204" i="1"/>
  <c r="HG168" i="1"/>
  <c r="CD130" i="1"/>
  <c r="HG94" i="1"/>
  <c r="HO130" i="1"/>
  <c r="HH167" i="1"/>
  <c r="BY221" i="1"/>
  <c r="BY414" i="1"/>
  <c r="GJ414" i="1"/>
  <c r="BN290" i="45"/>
  <c r="X290" i="45" s="1"/>
  <c r="BM291" i="45"/>
  <c r="FX337" i="1"/>
  <c r="GG131" i="1"/>
  <c r="BY131" i="1" s="1"/>
  <c r="GF132" i="1"/>
  <c r="BN136" i="45"/>
  <c r="X136" i="45" s="1"/>
  <c r="BM137" i="45"/>
  <c r="HG317" i="1"/>
  <c r="HO353" i="1"/>
  <c r="CD353" i="1"/>
  <c r="HH317" i="1"/>
  <c r="HP353" i="1"/>
  <c r="AT370" i="45"/>
  <c r="BH370" i="45" s="1"/>
  <c r="P373" i="51"/>
  <c r="Q321" i="51"/>
  <c r="T321" i="51" s="1"/>
  <c r="U321" i="51" s="1"/>
  <c r="BD367" i="45"/>
  <c r="BP367" i="45" s="1"/>
  <c r="P318" i="51"/>
  <c r="CE412" i="1"/>
  <c r="HO129" i="1"/>
  <c r="HO118" i="1"/>
  <c r="HO115" i="1"/>
  <c r="HO111" i="1"/>
  <c r="HO106" i="1"/>
  <c r="HO103" i="1"/>
  <c r="HO91" i="1"/>
  <c r="HO86" i="1"/>
  <c r="HO88" i="1"/>
  <c r="HO99" i="1"/>
  <c r="HO94" i="1"/>
  <c r="HO114" i="1"/>
  <c r="HO110" i="1"/>
  <c r="HO107" i="1"/>
  <c r="HO92" i="1"/>
  <c r="HO87" i="1"/>
  <c r="HO82" i="1"/>
  <c r="HO98" i="1"/>
  <c r="HO101" i="1"/>
  <c r="HO96" i="1"/>
  <c r="HO119" i="1"/>
  <c r="HO117" i="1"/>
  <c r="HO113" i="1"/>
  <c r="HO109" i="1"/>
  <c r="HO105" i="1"/>
  <c r="HO85" i="1"/>
  <c r="HO102" i="1"/>
  <c r="HO93" i="1"/>
  <c r="HO83" i="1"/>
  <c r="HO97" i="1"/>
  <c r="HO116" i="1"/>
  <c r="HO112" i="1"/>
  <c r="HO108" i="1"/>
  <c r="HO104" i="1"/>
  <c r="HO89" i="1"/>
  <c r="HO84" i="1"/>
  <c r="HO100" i="1"/>
  <c r="HO95" i="1"/>
  <c r="HO90" i="1"/>
  <c r="HO120" i="1"/>
  <c r="HO121" i="1"/>
  <c r="HO122" i="1"/>
  <c r="HO123" i="1"/>
  <c r="HO124" i="1"/>
  <c r="HO125" i="1"/>
  <c r="HO126" i="1"/>
  <c r="HO127" i="1"/>
  <c r="HO128" i="1"/>
  <c r="HO339" i="1"/>
  <c r="HO335" i="1"/>
  <c r="HO331" i="1"/>
  <c r="HO328" i="1"/>
  <c r="HO318" i="1"/>
  <c r="HO320" i="1"/>
  <c r="HO307" i="1"/>
  <c r="HO305" i="1"/>
  <c r="HO324" i="1"/>
  <c r="HO338" i="1"/>
  <c r="HO334" i="1"/>
  <c r="HO330" i="1"/>
  <c r="HO326" i="1"/>
  <c r="HO311" i="1"/>
  <c r="HO325" i="1"/>
  <c r="HO308" i="1"/>
  <c r="HO322" i="1"/>
  <c r="HO315" i="1"/>
  <c r="HO341" i="1"/>
  <c r="HO337" i="1"/>
  <c r="HO333" i="1"/>
  <c r="HO329" i="1"/>
  <c r="HO313" i="1"/>
  <c r="HO319" i="1"/>
  <c r="HO309" i="1"/>
  <c r="HO321" i="1"/>
  <c r="HO310" i="1"/>
  <c r="HO314" i="1"/>
  <c r="HO340" i="1"/>
  <c r="HO336" i="1"/>
  <c r="HO332" i="1"/>
  <c r="HO327" i="1"/>
  <c r="HO323" i="1"/>
  <c r="HO316" i="1"/>
  <c r="HO312" i="1"/>
  <c r="HO317" i="1"/>
  <c r="HO306" i="1"/>
  <c r="HO342" i="1"/>
  <c r="HO343" i="1"/>
  <c r="HO344" i="1"/>
  <c r="HO345" i="1"/>
  <c r="HO346" i="1"/>
  <c r="HO347" i="1"/>
  <c r="HO348" i="1"/>
  <c r="HO349" i="1"/>
  <c r="HO350" i="1"/>
  <c r="HO351" i="1"/>
  <c r="CP63" i="72"/>
  <c r="CO64" i="72"/>
  <c r="FY417" i="1"/>
  <c r="FX418" i="1"/>
  <c r="CJ61" i="72"/>
  <c r="CI62" i="72"/>
  <c r="BM75" i="45"/>
  <c r="BN57" i="45"/>
  <c r="X57" i="45" s="1"/>
  <c r="BM58" i="45"/>
  <c r="GC205" i="1"/>
  <c r="BX205" i="1" s="1"/>
  <c r="GB206" i="1"/>
  <c r="BQ352" i="45"/>
  <c r="GC131" i="1"/>
  <c r="BX131" i="1" s="1"/>
  <c r="GB132" i="1"/>
  <c r="GG204" i="1"/>
  <c r="BY204" i="1" s="1"/>
  <c r="CD204" i="1" s="1"/>
  <c r="GF205" i="1"/>
  <c r="FX185" i="1"/>
  <c r="CF413" i="1"/>
  <c r="BY430" i="1"/>
  <c r="CA413" i="1"/>
  <c r="CA430" i="1" s="1"/>
  <c r="CD413" i="1"/>
  <c r="GG415" i="1"/>
  <c r="GF416" i="1"/>
  <c r="HH94" i="1"/>
  <c r="HP130" i="1"/>
  <c r="IR94" i="1" s="1"/>
  <c r="O170" i="51"/>
  <c r="X153" i="45"/>
  <c r="GC354" i="1"/>
  <c r="BX354" i="1" s="1"/>
  <c r="GB355" i="1"/>
  <c r="FX111" i="1"/>
  <c r="GG354" i="1"/>
  <c r="BY354" i="1" s="1"/>
  <c r="GF355" i="1"/>
  <c r="BI357" i="45"/>
  <c r="BQ278" i="45"/>
  <c r="BN371" i="45"/>
  <c r="X371" i="45" s="1"/>
  <c r="BM372" i="45"/>
  <c r="CT61" i="72"/>
  <c r="AP61" i="72" s="1"/>
  <c r="AP125" i="72" s="1"/>
  <c r="CS62" i="72"/>
  <c r="GC418" i="1"/>
  <c r="BX418" i="1" s="1"/>
  <c r="GB419" i="1"/>
  <c r="CD203" i="1"/>
  <c r="HO192" i="1"/>
  <c r="HO191" i="1"/>
  <c r="HO187" i="1"/>
  <c r="HO183" i="1"/>
  <c r="HO179" i="1"/>
  <c r="HO162" i="1"/>
  <c r="HO158" i="1"/>
  <c r="HO173" i="1"/>
  <c r="HO168" i="1"/>
  <c r="HO165" i="1"/>
  <c r="HO188" i="1"/>
  <c r="HO184" i="1"/>
  <c r="HO180" i="1"/>
  <c r="HO161" i="1"/>
  <c r="HO157" i="1"/>
  <c r="HO171" i="1"/>
  <c r="HO167" i="1"/>
  <c r="HO176" i="1"/>
  <c r="HO164" i="1"/>
  <c r="HO193" i="1"/>
  <c r="HO189" i="1"/>
  <c r="HO185" i="1"/>
  <c r="HO181" i="1"/>
  <c r="HO177" i="1"/>
  <c r="HO160" i="1"/>
  <c r="HO170" i="1"/>
  <c r="HO166" i="1"/>
  <c r="HO174" i="1"/>
  <c r="HO163" i="1"/>
  <c r="HO190" i="1"/>
  <c r="HO186" i="1"/>
  <c r="HO182" i="1"/>
  <c r="HO178" i="1"/>
  <c r="HO159" i="1"/>
  <c r="HO175" i="1"/>
  <c r="HO169" i="1"/>
  <c r="HO156" i="1"/>
  <c r="HO172" i="1"/>
  <c r="HO194" i="1"/>
  <c r="HO195" i="1"/>
  <c r="HO196" i="1"/>
  <c r="HO197" i="1"/>
  <c r="HO198" i="1"/>
  <c r="HO199" i="1"/>
  <c r="HO200" i="1"/>
  <c r="HO201" i="1"/>
  <c r="HO202" i="1"/>
  <c r="BQ121" i="45"/>
  <c r="BQ40" i="45"/>
  <c r="P217" i="51"/>
  <c r="CD147" i="1"/>
  <c r="HB93" i="1"/>
  <c r="GW93" i="1" s="1"/>
  <c r="S57" i="45"/>
  <c r="BD57" i="45" s="1"/>
  <c r="BP57" i="45" s="1"/>
  <c r="BD134" i="45"/>
  <c r="BP134" i="45" s="1"/>
  <c r="IQ196" i="1" l="1"/>
  <c r="IQ197" i="1"/>
  <c r="IQ198" i="1"/>
  <c r="IQ199" i="1"/>
  <c r="IQ213" i="1"/>
  <c r="IQ205" i="1"/>
  <c r="IQ211" i="1"/>
  <c r="IQ203" i="1"/>
  <c r="IQ210" i="1"/>
  <c r="IQ202" i="1"/>
  <c r="IQ208" i="1"/>
  <c r="IQ200" i="1"/>
  <c r="IQ207" i="1"/>
  <c r="IQ206" i="1"/>
  <c r="IQ212" i="1"/>
  <c r="IQ204" i="1"/>
  <c r="IQ209" i="1"/>
  <c r="IQ201" i="1"/>
  <c r="IQ214" i="1"/>
  <c r="IR82" i="1"/>
  <c r="IR122" i="1"/>
  <c r="IR124" i="1"/>
  <c r="IR125" i="1"/>
  <c r="IR123" i="1"/>
  <c r="IR134" i="1"/>
  <c r="IR127" i="1"/>
  <c r="IR136" i="1"/>
  <c r="IR132" i="1"/>
  <c r="IR140" i="1"/>
  <c r="IR133" i="1"/>
  <c r="IR135" i="1"/>
  <c r="IR128" i="1"/>
  <c r="IR129" i="1"/>
  <c r="IR137" i="1"/>
  <c r="IR130" i="1"/>
  <c r="IR138" i="1"/>
  <c r="IR131" i="1"/>
  <c r="IR139" i="1"/>
  <c r="IR126" i="1"/>
  <c r="IQ122" i="1"/>
  <c r="IQ124" i="1"/>
  <c r="IQ125" i="1"/>
  <c r="IQ123" i="1"/>
  <c r="IQ135" i="1"/>
  <c r="IQ128" i="1"/>
  <c r="IQ129" i="1"/>
  <c r="IQ137" i="1"/>
  <c r="IQ130" i="1"/>
  <c r="IQ138" i="1"/>
  <c r="IQ131" i="1"/>
  <c r="IQ126" i="1"/>
  <c r="IQ134" i="1"/>
  <c r="IQ127" i="1"/>
  <c r="IQ136" i="1"/>
  <c r="IQ139" i="1"/>
  <c r="IQ132" i="1"/>
  <c r="IQ140" i="1"/>
  <c r="IQ133" i="1"/>
  <c r="P266" i="51"/>
  <c r="HB168" i="1"/>
  <c r="GW168" i="1" s="1"/>
  <c r="S136" i="45"/>
  <c r="HU118" i="1"/>
  <c r="HU119" i="1"/>
  <c r="HU101" i="1"/>
  <c r="HU82" i="1"/>
  <c r="HU92" i="1"/>
  <c r="HU107" i="1"/>
  <c r="HU110" i="1"/>
  <c r="HU114" i="1"/>
  <c r="HU94" i="1"/>
  <c r="HU88" i="1"/>
  <c r="HU91" i="1"/>
  <c r="HU103" i="1"/>
  <c r="HU106" i="1"/>
  <c r="HU111" i="1"/>
  <c r="HU115" i="1"/>
  <c r="HU90" i="1"/>
  <c r="HU100" i="1"/>
  <c r="HU89" i="1"/>
  <c r="HU104" i="1"/>
  <c r="HU108" i="1"/>
  <c r="HU112" i="1"/>
  <c r="HU116" i="1"/>
  <c r="HU97" i="1"/>
  <c r="HU117" i="1"/>
  <c r="HU96" i="1"/>
  <c r="HU98" i="1"/>
  <c r="HU87" i="1"/>
  <c r="HU99" i="1"/>
  <c r="HU86" i="1"/>
  <c r="HU95" i="1"/>
  <c r="HU84" i="1"/>
  <c r="HU83" i="1"/>
  <c r="HU102" i="1"/>
  <c r="HU93" i="1"/>
  <c r="HU85" i="1"/>
  <c r="HU105" i="1"/>
  <c r="HU109" i="1"/>
  <c r="HU113" i="1"/>
  <c r="HU120" i="1"/>
  <c r="HU121" i="1"/>
  <c r="HU122" i="1"/>
  <c r="HU123" i="1"/>
  <c r="HU124" i="1"/>
  <c r="HU125" i="1"/>
  <c r="HU126" i="1"/>
  <c r="HU127" i="1"/>
  <c r="HU128" i="1"/>
  <c r="HU129" i="1"/>
  <c r="BQ41" i="45"/>
  <c r="BQ122" i="45"/>
  <c r="IQ166" i="1"/>
  <c r="IQ164" i="1"/>
  <c r="IQ162" i="1"/>
  <c r="IQ160" i="1"/>
  <c r="IQ158" i="1"/>
  <c r="IQ156" i="1"/>
  <c r="HP354" i="1"/>
  <c r="HH318" i="1"/>
  <c r="HO354" i="1"/>
  <c r="HG318" i="1"/>
  <c r="CD354" i="1"/>
  <c r="GG416" i="1"/>
  <c r="GF417" i="1"/>
  <c r="P319" i="51"/>
  <c r="BD368" i="45"/>
  <c r="BP368" i="45" s="1"/>
  <c r="CE413" i="1"/>
  <c r="CD430" i="1"/>
  <c r="FX186" i="1"/>
  <c r="GG205" i="1"/>
  <c r="BY205" i="1" s="1"/>
  <c r="GF206" i="1"/>
  <c r="GC132" i="1"/>
  <c r="BX132" i="1" s="1"/>
  <c r="GB133" i="1"/>
  <c r="CD205" i="1"/>
  <c r="HO205" i="1"/>
  <c r="HG169" i="1"/>
  <c r="X75" i="45"/>
  <c r="N93" i="51"/>
  <c r="CH57" i="45"/>
  <c r="CH75" i="45" s="1"/>
  <c r="CJ62" i="72"/>
  <c r="CI63" i="72"/>
  <c r="FY418" i="1"/>
  <c r="FX419" i="1"/>
  <c r="CP64" i="72"/>
  <c r="CO65" i="72"/>
  <c r="IQ92" i="1"/>
  <c r="IQ90" i="1"/>
  <c r="IQ88" i="1"/>
  <c r="IQ86" i="1"/>
  <c r="IQ84" i="1"/>
  <c r="IQ82" i="1"/>
  <c r="BN137" i="45"/>
  <c r="X137" i="45" s="1"/>
  <c r="BM138" i="45"/>
  <c r="GG132" i="1"/>
  <c r="BY132" i="1" s="1"/>
  <c r="GF133" i="1"/>
  <c r="FX338" i="1"/>
  <c r="BM309" i="45"/>
  <c r="BN291" i="45"/>
  <c r="X291" i="45" s="1"/>
  <c r="BM292" i="45"/>
  <c r="IQ94" i="1"/>
  <c r="HB94" i="1"/>
  <c r="GW94" i="1" s="1"/>
  <c r="S58" i="45"/>
  <c r="BD58" i="45" s="1"/>
  <c r="BP58" i="45" s="1"/>
  <c r="P218" i="51"/>
  <c r="HU130" i="1"/>
  <c r="IQ168" i="1"/>
  <c r="AT371" i="45"/>
  <c r="BH371" i="45" s="1"/>
  <c r="P374" i="51"/>
  <c r="Q322" i="51"/>
  <c r="T322" i="51" s="1"/>
  <c r="U322" i="51" s="1"/>
  <c r="IL316" i="1"/>
  <c r="IG316" i="1" s="1"/>
  <c r="HU341" i="1"/>
  <c r="HU322" i="1"/>
  <c r="HU325" i="1"/>
  <c r="HU326" i="1"/>
  <c r="HU334" i="1"/>
  <c r="HU305" i="1"/>
  <c r="HU320" i="1"/>
  <c r="HU328" i="1"/>
  <c r="HU335" i="1"/>
  <c r="HU317" i="1"/>
  <c r="HU316" i="1"/>
  <c r="HU327" i="1"/>
  <c r="HU336" i="1"/>
  <c r="HU310" i="1"/>
  <c r="HU309" i="1"/>
  <c r="HU313" i="1"/>
  <c r="HU333" i="1"/>
  <c r="HU315" i="1"/>
  <c r="HU308" i="1"/>
  <c r="HU311" i="1"/>
  <c r="HU330" i="1"/>
  <c r="HU338" i="1"/>
  <c r="HU324" i="1"/>
  <c r="HU307" i="1"/>
  <c r="HU318" i="1"/>
  <c r="HU331" i="1"/>
  <c r="HU339" i="1"/>
  <c r="HU342" i="1"/>
  <c r="HU306" i="1"/>
  <c r="HU312" i="1"/>
  <c r="HU323" i="1"/>
  <c r="HU332" i="1"/>
  <c r="HU340" i="1"/>
  <c r="HU314" i="1"/>
  <c r="HU321" i="1"/>
  <c r="HU319" i="1"/>
  <c r="HU329" i="1"/>
  <c r="HU337" i="1"/>
  <c r="HU343" i="1"/>
  <c r="HU344" i="1"/>
  <c r="HU345" i="1"/>
  <c r="HU346" i="1"/>
  <c r="HU347" i="1"/>
  <c r="HU348" i="1"/>
  <c r="HU349" i="1"/>
  <c r="HU350" i="1"/>
  <c r="HU351" i="1"/>
  <c r="IQ165" i="1"/>
  <c r="IQ163" i="1"/>
  <c r="IQ161" i="1"/>
  <c r="IQ159" i="1"/>
  <c r="IQ157" i="1"/>
  <c r="CD221" i="1"/>
  <c r="S135" i="45"/>
  <c r="BD135" i="45" s="1"/>
  <c r="BP135" i="45" s="1"/>
  <c r="HB167" i="1"/>
  <c r="GW167" i="1" s="1"/>
  <c r="P265" i="51"/>
  <c r="HU203" i="1"/>
  <c r="GC419" i="1"/>
  <c r="BX419" i="1" s="1"/>
  <c r="GB420" i="1"/>
  <c r="CT62" i="72"/>
  <c r="AP62" i="72" s="1"/>
  <c r="AP126" i="72" s="1"/>
  <c r="CS63" i="72"/>
  <c r="BN372" i="45"/>
  <c r="X372" i="45" s="1"/>
  <c r="BM373" i="45"/>
  <c r="BQ279" i="45"/>
  <c r="BI385" i="45"/>
  <c r="BJ357" i="45" s="1"/>
  <c r="Z357" i="45" s="1"/>
  <c r="BI358" i="45"/>
  <c r="GG355" i="1"/>
  <c r="BY355" i="1" s="1"/>
  <c r="GF356" i="1"/>
  <c r="FX112" i="1"/>
  <c r="GC355" i="1"/>
  <c r="BX355" i="1" s="1"/>
  <c r="GB356" i="1"/>
  <c r="CH135" i="45"/>
  <c r="CH153" i="45" s="1"/>
  <c r="CH91" i="45"/>
  <c r="CH92" i="45"/>
  <c r="CH93" i="45"/>
  <c r="CH94" i="45"/>
  <c r="CH95" i="45"/>
  <c r="CH96" i="45"/>
  <c r="CH97" i="45"/>
  <c r="CH98" i="45"/>
  <c r="CH99" i="45"/>
  <c r="CH100" i="45"/>
  <c r="CH101" i="45"/>
  <c r="CH102" i="45"/>
  <c r="CH103" i="45"/>
  <c r="CH104" i="45"/>
  <c r="CH105" i="45"/>
  <c r="CH106" i="45"/>
  <c r="CH107" i="45"/>
  <c r="CH108" i="45"/>
  <c r="CH88" i="45"/>
  <c r="CH89" i="45"/>
  <c r="CH90" i="45"/>
  <c r="CH124" i="45"/>
  <c r="CH123" i="45"/>
  <c r="CH119" i="45"/>
  <c r="CH115" i="45"/>
  <c r="CH111" i="45"/>
  <c r="CH120" i="45"/>
  <c r="CH116" i="45"/>
  <c r="CH112" i="45"/>
  <c r="CH121" i="45"/>
  <c r="CH117" i="45"/>
  <c r="CH113" i="45"/>
  <c r="CH110" i="45"/>
  <c r="CH122" i="45"/>
  <c r="CH118" i="45"/>
  <c r="CH114" i="45"/>
  <c r="CH109" i="45"/>
  <c r="CH125" i="45"/>
  <c r="CH126" i="45"/>
  <c r="CH127" i="45"/>
  <c r="CH128" i="45"/>
  <c r="CH129" i="45"/>
  <c r="CH130" i="45"/>
  <c r="CH131" i="45"/>
  <c r="CH132" i="45"/>
  <c r="CH133" i="45"/>
  <c r="CH134" i="45"/>
  <c r="BY415" i="1"/>
  <c r="GJ415" i="1"/>
  <c r="HH168" i="1"/>
  <c r="HP204" i="1"/>
  <c r="IR168" i="1" s="1"/>
  <c r="HG95" i="1"/>
  <c r="HO131" i="1"/>
  <c r="CD131" i="1"/>
  <c r="BQ353" i="45"/>
  <c r="GC206" i="1"/>
  <c r="BX206" i="1" s="1"/>
  <c r="GB207" i="1"/>
  <c r="BN58" i="45"/>
  <c r="X58" i="45" s="1"/>
  <c r="BM59" i="45"/>
  <c r="AQ61" i="72"/>
  <c r="AQ125" i="72" s="1"/>
  <c r="AF61" i="72"/>
  <c r="BZ417" i="1"/>
  <c r="IQ91" i="1"/>
  <c r="IQ89" i="1"/>
  <c r="IQ87" i="1"/>
  <c r="IQ85" i="1"/>
  <c r="IQ83" i="1"/>
  <c r="IQ93" i="1"/>
  <c r="S292" i="45"/>
  <c r="BD292" i="45" s="1"/>
  <c r="BP292" i="45" s="1"/>
  <c r="HB317" i="1"/>
  <c r="GW317" i="1" s="1"/>
  <c r="HU353" i="1"/>
  <c r="O171" i="51"/>
  <c r="CH136" i="45"/>
  <c r="HH95" i="1"/>
  <c r="HP131" i="1"/>
  <c r="IR95" i="1" s="1"/>
  <c r="CF414" i="1"/>
  <c r="CD414" i="1"/>
  <c r="CA414" i="1"/>
  <c r="HP203" i="1"/>
  <c r="HP188" i="1"/>
  <c r="HP184" i="1"/>
  <c r="HP180" i="1"/>
  <c r="HP165" i="1"/>
  <c r="HP161" i="1"/>
  <c r="HP157" i="1"/>
  <c r="HP173" i="1"/>
  <c r="HP168" i="1"/>
  <c r="HP172" i="1"/>
  <c r="HP191" i="1"/>
  <c r="HP187" i="1"/>
  <c r="HP183" i="1"/>
  <c r="HP179" i="1"/>
  <c r="HP176" i="1"/>
  <c r="HP164" i="1"/>
  <c r="HP160" i="1"/>
  <c r="HP171" i="1"/>
  <c r="HP167" i="1"/>
  <c r="HP190" i="1"/>
  <c r="HP186" i="1"/>
  <c r="HP182" i="1"/>
  <c r="HP178" i="1"/>
  <c r="HP174" i="1"/>
  <c r="HP163" i="1"/>
  <c r="HP159" i="1"/>
  <c r="HP170" i="1"/>
  <c r="HP166" i="1"/>
  <c r="HP193" i="1"/>
  <c r="IR157" i="1" s="1"/>
  <c r="HP189" i="1"/>
  <c r="HP185" i="1"/>
  <c r="HP181" i="1"/>
  <c r="HP177" i="1"/>
  <c r="HP162" i="1"/>
  <c r="HP158" i="1"/>
  <c r="HP175" i="1"/>
  <c r="HP169" i="1"/>
  <c r="HP156" i="1"/>
  <c r="HP192" i="1"/>
  <c r="HP194" i="1"/>
  <c r="IR158" i="1" s="1"/>
  <c r="HP195" i="1"/>
  <c r="IR159" i="1" s="1"/>
  <c r="HP196" i="1"/>
  <c r="IR160" i="1" s="1"/>
  <c r="HP197" i="1"/>
  <c r="IR161" i="1" s="1"/>
  <c r="HP198" i="1"/>
  <c r="IR162" i="1" s="1"/>
  <c r="HP199" i="1"/>
  <c r="IR163" i="1" s="1"/>
  <c r="HP200" i="1"/>
  <c r="IR164" i="1" s="1"/>
  <c r="HP201" i="1"/>
  <c r="IR165" i="1" s="1"/>
  <c r="HP202" i="1"/>
  <c r="IR166" i="1" s="1"/>
  <c r="IR156" i="1" l="1"/>
  <c r="IR196" i="1"/>
  <c r="IR197" i="1"/>
  <c r="IR199" i="1"/>
  <c r="IR198" i="1"/>
  <c r="IR206" i="1"/>
  <c r="IR212" i="1"/>
  <c r="IR204" i="1"/>
  <c r="IR209" i="1"/>
  <c r="IR201" i="1"/>
  <c r="IR214" i="1"/>
  <c r="IR213" i="1"/>
  <c r="IR205" i="1"/>
  <c r="IR211" i="1"/>
  <c r="IR203" i="1"/>
  <c r="IR210" i="1"/>
  <c r="IR202" i="1"/>
  <c r="IR208" i="1"/>
  <c r="IR200" i="1"/>
  <c r="IR207" i="1"/>
  <c r="IL122" i="1"/>
  <c r="IG122" i="1" s="1"/>
  <c r="IL125" i="1"/>
  <c r="IG125" i="1" s="1"/>
  <c r="IL123" i="1"/>
  <c r="IG123" i="1" s="1"/>
  <c r="IL124" i="1"/>
  <c r="IG124" i="1" s="1"/>
  <c r="IL134" i="1"/>
  <c r="IG134" i="1" s="1"/>
  <c r="IL136" i="1"/>
  <c r="IG136" i="1" s="1"/>
  <c r="IL129" i="1"/>
  <c r="IG129" i="1" s="1"/>
  <c r="IL131" i="1"/>
  <c r="IG131" i="1" s="1"/>
  <c r="IL132" i="1"/>
  <c r="IG132" i="1" s="1"/>
  <c r="IL127" i="1"/>
  <c r="IG127" i="1" s="1"/>
  <c r="IL135" i="1"/>
  <c r="IG135" i="1" s="1"/>
  <c r="IL128" i="1"/>
  <c r="IG128" i="1" s="1"/>
  <c r="IL137" i="1"/>
  <c r="IG137" i="1" s="1"/>
  <c r="IL130" i="1"/>
  <c r="IG130" i="1" s="1"/>
  <c r="IL138" i="1"/>
  <c r="IG138" i="1" s="1"/>
  <c r="IL139" i="1"/>
  <c r="IG139" i="1" s="1"/>
  <c r="IL140" i="1"/>
  <c r="IG140" i="1" s="1"/>
  <c r="IL133" i="1"/>
  <c r="IG133" i="1" s="1"/>
  <c r="IL126" i="1"/>
  <c r="IG126" i="1" s="1"/>
  <c r="Q323" i="51"/>
  <c r="T323" i="51" s="1"/>
  <c r="U323" i="51" s="1"/>
  <c r="AT372" i="45"/>
  <c r="BH372" i="45" s="1"/>
  <c r="P375" i="51"/>
  <c r="CH58" i="45"/>
  <c r="N94" i="51"/>
  <c r="HG170" i="1"/>
  <c r="HO206" i="1"/>
  <c r="HU131" i="1"/>
  <c r="P219" i="51"/>
  <c r="S59" i="45"/>
  <c r="BD59" i="45" s="1"/>
  <c r="BP59" i="45" s="1"/>
  <c r="HB95" i="1"/>
  <c r="GW95" i="1" s="1"/>
  <c r="CF415" i="1"/>
  <c r="CA415" i="1"/>
  <c r="CD415" i="1"/>
  <c r="HG319" i="1"/>
  <c r="HO355" i="1"/>
  <c r="CD355" i="1"/>
  <c r="HP355" i="1"/>
  <c r="HH319" i="1"/>
  <c r="BQ280" i="45"/>
  <c r="BN373" i="45"/>
  <c r="X373" i="45" s="1"/>
  <c r="BM374" i="45"/>
  <c r="CT63" i="72"/>
  <c r="AP63" i="72" s="1"/>
  <c r="AP127" i="72" s="1"/>
  <c r="CS64" i="72"/>
  <c r="GC420" i="1"/>
  <c r="BX420" i="1" s="1"/>
  <c r="GB421" i="1"/>
  <c r="IL315" i="1"/>
  <c r="IG315" i="1" s="1"/>
  <c r="IL313" i="1"/>
  <c r="IG313" i="1" s="1"/>
  <c r="IL311" i="1"/>
  <c r="IG311" i="1" s="1"/>
  <c r="IL309" i="1"/>
  <c r="IG309" i="1" s="1"/>
  <c r="IL307" i="1"/>
  <c r="IG307" i="1" s="1"/>
  <c r="IL305" i="1"/>
  <c r="IG305" i="1" s="1"/>
  <c r="X309" i="45"/>
  <c r="CH291" i="45" s="1"/>
  <c r="CH309" i="45" s="1"/>
  <c r="FX339" i="1"/>
  <c r="GG133" i="1"/>
  <c r="BY133" i="1" s="1"/>
  <c r="GF134" i="1"/>
  <c r="BN138" i="45"/>
  <c r="X138" i="45" s="1"/>
  <c r="BM139" i="45"/>
  <c r="BZ418" i="1"/>
  <c r="AQ62" i="72"/>
  <c r="AQ126" i="72" s="1"/>
  <c r="AF62" i="72"/>
  <c r="IQ169" i="1"/>
  <c r="GC133" i="1"/>
  <c r="BX133" i="1" s="1"/>
  <c r="GB134" i="1"/>
  <c r="GG206" i="1"/>
  <c r="BY206" i="1" s="1"/>
  <c r="GF207" i="1"/>
  <c r="FX187" i="1"/>
  <c r="GG417" i="1"/>
  <c r="GF418" i="1"/>
  <c r="BQ123" i="45"/>
  <c r="BQ42" i="45"/>
  <c r="IL93" i="1"/>
  <c r="IG93" i="1" s="1"/>
  <c r="IL92" i="1"/>
  <c r="IG92" i="1" s="1"/>
  <c r="IL90" i="1"/>
  <c r="IG90" i="1" s="1"/>
  <c r="IL88" i="1"/>
  <c r="IG88" i="1" s="1"/>
  <c r="IL86" i="1"/>
  <c r="IG86" i="1" s="1"/>
  <c r="IL84" i="1"/>
  <c r="IG84" i="1" s="1"/>
  <c r="IL82" i="1"/>
  <c r="IG82" i="1" s="1"/>
  <c r="BD136" i="45"/>
  <c r="BP136" i="45" s="1"/>
  <c r="IR167" i="1"/>
  <c r="BD369" i="45"/>
  <c r="BP369" i="45" s="1"/>
  <c r="P320" i="51"/>
  <c r="CE414" i="1"/>
  <c r="IL317" i="1"/>
  <c r="IG317" i="1" s="1"/>
  <c r="BN59" i="45"/>
  <c r="X59" i="45" s="1"/>
  <c r="BM60" i="45"/>
  <c r="GC207" i="1"/>
  <c r="BX207" i="1" s="1"/>
  <c r="GB208" i="1"/>
  <c r="BQ354" i="45"/>
  <c r="IQ95" i="1"/>
  <c r="GC356" i="1"/>
  <c r="BX356" i="1" s="1"/>
  <c r="GB357" i="1"/>
  <c r="FX113" i="1"/>
  <c r="GG356" i="1"/>
  <c r="BY356" i="1" s="1"/>
  <c r="GF357" i="1"/>
  <c r="BJ358" i="45"/>
  <c r="Z358" i="45" s="1"/>
  <c r="BI359" i="45"/>
  <c r="BJ342" i="45"/>
  <c r="Z342" i="45" s="1"/>
  <c r="BJ343" i="45"/>
  <c r="Z343" i="45" s="1"/>
  <c r="BJ344" i="45"/>
  <c r="Z344" i="45" s="1"/>
  <c r="BJ345" i="45"/>
  <c r="Z345" i="45" s="1"/>
  <c r="BJ346" i="45"/>
  <c r="Z346" i="45" s="1"/>
  <c r="BJ347" i="45"/>
  <c r="Z347" i="45" s="1"/>
  <c r="BJ348" i="45"/>
  <c r="Z348" i="45" s="1"/>
  <c r="BJ349" i="45"/>
  <c r="Z349" i="45" s="1"/>
  <c r="BJ350" i="45"/>
  <c r="Z350" i="45" s="1"/>
  <c r="BJ351" i="45"/>
  <c r="Z351" i="45" s="1"/>
  <c r="BJ352" i="45"/>
  <c r="Z352" i="45" s="1"/>
  <c r="BJ353" i="45"/>
  <c r="Z353" i="45" s="1"/>
  <c r="BJ354" i="45"/>
  <c r="Z354" i="45" s="1"/>
  <c r="BJ355" i="45"/>
  <c r="Z355" i="45" s="1"/>
  <c r="BJ356" i="45"/>
  <c r="Z356" i="45" s="1"/>
  <c r="IL167" i="1"/>
  <c r="IG167" i="1" s="1"/>
  <c r="HU191" i="1"/>
  <c r="HU187" i="1"/>
  <c r="HU183" i="1"/>
  <c r="HU179" i="1"/>
  <c r="HU162" i="1"/>
  <c r="HU158" i="1"/>
  <c r="HU167" i="1"/>
  <c r="HU193" i="1"/>
  <c r="HU176" i="1"/>
  <c r="HU164" i="1"/>
  <c r="HU171" i="1"/>
  <c r="HU189" i="1"/>
  <c r="HU185" i="1"/>
  <c r="HU181" i="1"/>
  <c r="HU177" i="1"/>
  <c r="HU170" i="1"/>
  <c r="HU174" i="1"/>
  <c r="HU190" i="1"/>
  <c r="HU186" i="1"/>
  <c r="HU182" i="1"/>
  <c r="HU178" i="1"/>
  <c r="HU175" i="1"/>
  <c r="HU156" i="1"/>
  <c r="HU173" i="1"/>
  <c r="HU165" i="1"/>
  <c r="HU188" i="1"/>
  <c r="HU184" i="1"/>
  <c r="HU180" i="1"/>
  <c r="HU157" i="1"/>
  <c r="HU192" i="1"/>
  <c r="HU160" i="1"/>
  <c r="HU166" i="1"/>
  <c r="HU163" i="1"/>
  <c r="HU159" i="1"/>
  <c r="HU169" i="1"/>
  <c r="HU172" i="1"/>
  <c r="HU168" i="1"/>
  <c r="HU161" i="1"/>
  <c r="HU194" i="1"/>
  <c r="HU195" i="1"/>
  <c r="HU197" i="1"/>
  <c r="HU196" i="1"/>
  <c r="HU198" i="1"/>
  <c r="HU199" i="1"/>
  <c r="HU200" i="1"/>
  <c r="HU201" i="1"/>
  <c r="HU202" i="1"/>
  <c r="IL314" i="1"/>
  <c r="IG314" i="1" s="1"/>
  <c r="IL312" i="1"/>
  <c r="IG312" i="1" s="1"/>
  <c r="IL310" i="1"/>
  <c r="IG310" i="1" s="1"/>
  <c r="IL308" i="1"/>
  <c r="IG308" i="1" s="1"/>
  <c r="IL306" i="1"/>
  <c r="IG306" i="1" s="1"/>
  <c r="IL94" i="1"/>
  <c r="IG94" i="1" s="1"/>
  <c r="BN292" i="45"/>
  <c r="X292" i="45" s="1"/>
  <c r="BM293" i="45"/>
  <c r="HH96" i="1"/>
  <c r="HP132" i="1"/>
  <c r="IR96" i="1" s="1"/>
  <c r="O172" i="51"/>
  <c r="CH137" i="45"/>
  <c r="CP65" i="72"/>
  <c r="CO66" i="72"/>
  <c r="FY419" i="1"/>
  <c r="FX420" i="1"/>
  <c r="CJ63" i="72"/>
  <c r="CI64" i="72"/>
  <c r="CH171" i="45"/>
  <c r="CH181" i="45"/>
  <c r="CH15" i="45"/>
  <c r="CH26" i="45"/>
  <c r="CH178" i="45"/>
  <c r="CH29" i="45"/>
  <c r="CH168" i="45"/>
  <c r="CH27" i="45"/>
  <c r="CH176" i="45"/>
  <c r="CH25" i="45"/>
  <c r="CH177" i="45"/>
  <c r="CH24" i="45"/>
  <c r="CH185" i="45"/>
  <c r="CH18" i="45"/>
  <c r="CH174" i="45"/>
  <c r="CH14" i="45"/>
  <c r="CH172" i="45"/>
  <c r="CH182" i="45"/>
  <c r="CH30" i="45"/>
  <c r="CH180" i="45"/>
  <c r="CH17" i="45"/>
  <c r="CH201" i="45"/>
  <c r="CH193" i="45"/>
  <c r="CH198" i="45"/>
  <c r="CH187" i="45"/>
  <c r="CH199" i="45"/>
  <c r="CH189" i="45"/>
  <c r="CH200" i="45"/>
  <c r="CH192" i="45"/>
  <c r="CH204" i="45"/>
  <c r="CH206" i="45"/>
  <c r="CH207" i="45"/>
  <c r="CH208" i="45"/>
  <c r="CH209" i="45"/>
  <c r="CH211" i="45"/>
  <c r="CH212" i="45"/>
  <c r="CH213" i="45"/>
  <c r="CH231" i="45" s="1"/>
  <c r="CH215" i="45"/>
  <c r="CH217" i="45"/>
  <c r="CH218" i="45"/>
  <c r="CH10" i="45"/>
  <c r="CH170" i="45"/>
  <c r="CH13" i="45"/>
  <c r="CH12" i="45"/>
  <c r="CH179" i="45"/>
  <c r="CH11" i="45"/>
  <c r="CH28" i="45"/>
  <c r="CH186" i="45"/>
  <c r="CH169" i="45"/>
  <c r="CH23" i="45"/>
  <c r="CH22" i="45"/>
  <c r="CH184" i="45"/>
  <c r="CH166" i="45"/>
  <c r="CH21" i="45"/>
  <c r="CH167" i="45"/>
  <c r="CH19" i="45"/>
  <c r="CH20" i="45"/>
  <c r="CH175" i="45"/>
  <c r="CH16" i="45"/>
  <c r="CH173" i="45"/>
  <c r="CH183" i="45"/>
  <c r="CH202" i="45"/>
  <c r="CH197" i="45"/>
  <c r="CH190" i="45"/>
  <c r="CH194" i="45"/>
  <c r="CH203" i="45"/>
  <c r="CH195" i="45"/>
  <c r="CH191" i="45"/>
  <c r="CH196" i="45"/>
  <c r="CH188" i="45"/>
  <c r="CH205" i="45"/>
  <c r="CH210" i="45"/>
  <c r="CH214" i="45"/>
  <c r="CH216" i="45"/>
  <c r="CH219" i="45"/>
  <c r="CH220" i="45"/>
  <c r="CH221" i="45"/>
  <c r="CH222" i="45"/>
  <c r="CH223" i="45"/>
  <c r="CH224" i="45"/>
  <c r="CH225" i="45"/>
  <c r="CH226" i="45"/>
  <c r="CH227" i="45"/>
  <c r="CH43" i="45"/>
  <c r="CH39" i="45"/>
  <c r="CH35" i="45"/>
  <c r="CH47" i="45"/>
  <c r="CH42" i="45"/>
  <c r="CH38" i="45"/>
  <c r="CH34" i="45"/>
  <c r="CH45" i="45"/>
  <c r="CH41" i="45"/>
  <c r="CH37" i="45"/>
  <c r="CH33" i="45"/>
  <c r="CH31" i="45"/>
  <c r="CH44" i="45"/>
  <c r="CH40" i="45"/>
  <c r="CH36" i="45"/>
  <c r="CH32" i="45"/>
  <c r="CH46" i="45"/>
  <c r="CH48" i="45"/>
  <c r="CH49" i="45"/>
  <c r="CH50" i="45"/>
  <c r="CH51" i="45"/>
  <c r="CH52" i="45"/>
  <c r="CH53" i="45"/>
  <c r="CH54" i="45"/>
  <c r="CH55" i="45"/>
  <c r="CH56" i="45"/>
  <c r="S137" i="45"/>
  <c r="BD137" i="45" s="1"/>
  <c r="BP137" i="45" s="1"/>
  <c r="HU205" i="1"/>
  <c r="HB169" i="1"/>
  <c r="GW169" i="1" s="1"/>
  <c r="P267" i="51"/>
  <c r="CD132" i="1"/>
  <c r="HO132" i="1"/>
  <c r="HG96" i="1"/>
  <c r="HH169" i="1"/>
  <c r="HP205" i="1"/>
  <c r="IR169" i="1" s="1"/>
  <c r="BY416" i="1"/>
  <c r="GJ416" i="1"/>
  <c r="HU354" i="1"/>
  <c r="S293" i="45"/>
  <c r="BD293" i="45" s="1"/>
  <c r="BP293" i="45" s="1"/>
  <c r="HB318" i="1"/>
  <c r="GW318" i="1" s="1"/>
  <c r="IL91" i="1"/>
  <c r="IG91" i="1" s="1"/>
  <c r="IL89" i="1"/>
  <c r="IG89" i="1" s="1"/>
  <c r="IL87" i="1"/>
  <c r="IG87" i="1" s="1"/>
  <c r="IL85" i="1"/>
  <c r="IG85" i="1" s="1"/>
  <c r="IL83" i="1"/>
  <c r="IG83" i="1" s="1"/>
  <c r="HU204" i="1"/>
  <c r="IL196" i="1" l="1"/>
  <c r="IG196" i="1" s="1"/>
  <c r="IL197" i="1"/>
  <c r="IG197" i="1" s="1"/>
  <c r="IL198" i="1"/>
  <c r="IG198" i="1" s="1"/>
  <c r="IL199" i="1"/>
  <c r="IG199" i="1" s="1"/>
  <c r="IL213" i="1"/>
  <c r="IG213" i="1" s="1"/>
  <c r="IL205" i="1"/>
  <c r="IG205" i="1" s="1"/>
  <c r="IL211" i="1"/>
  <c r="IG211" i="1" s="1"/>
  <c r="IL203" i="1"/>
  <c r="IG203" i="1" s="1"/>
  <c r="IL210" i="1"/>
  <c r="IG210" i="1" s="1"/>
  <c r="IL202" i="1"/>
  <c r="IG202" i="1" s="1"/>
  <c r="IL208" i="1"/>
  <c r="IG208" i="1" s="1"/>
  <c r="IL200" i="1"/>
  <c r="IG200" i="1" s="1"/>
  <c r="IL207" i="1"/>
  <c r="IG207" i="1" s="1"/>
  <c r="IL206" i="1"/>
  <c r="IG206" i="1" s="1"/>
  <c r="IL212" i="1"/>
  <c r="IG212" i="1" s="1"/>
  <c r="IL204" i="1"/>
  <c r="IG204" i="1" s="1"/>
  <c r="IL209" i="1"/>
  <c r="IG209" i="1" s="1"/>
  <c r="IL201" i="1"/>
  <c r="IG201" i="1" s="1"/>
  <c r="IL214" i="1"/>
  <c r="IG214" i="1" s="1"/>
  <c r="IL168" i="1"/>
  <c r="IG168" i="1" s="1"/>
  <c r="IQ96" i="1"/>
  <c r="CJ64" i="72"/>
  <c r="CI65" i="72"/>
  <c r="FY420" i="1"/>
  <c r="FX421" i="1"/>
  <c r="CP66" i="72"/>
  <c r="CO67" i="72"/>
  <c r="BN293" i="45"/>
  <c r="X293" i="45" s="1"/>
  <c r="BM294" i="45"/>
  <c r="IL165" i="1"/>
  <c r="IG165" i="1" s="1"/>
  <c r="IL163" i="1"/>
  <c r="IG163" i="1" s="1"/>
  <c r="IL160" i="1"/>
  <c r="IG160" i="1" s="1"/>
  <c r="IL159" i="1"/>
  <c r="IG159" i="1" s="1"/>
  <c r="IL156" i="1"/>
  <c r="IG156" i="1" s="1"/>
  <c r="IL157" i="1"/>
  <c r="IG157" i="1" s="1"/>
  <c r="HH320" i="1"/>
  <c r="HP356" i="1"/>
  <c r="HG320" i="1"/>
  <c r="HO356" i="1"/>
  <c r="CD356" i="1"/>
  <c r="HG171" i="1"/>
  <c r="HO207" i="1"/>
  <c r="N95" i="51"/>
  <c r="CH59" i="45"/>
  <c r="BQ43" i="45"/>
  <c r="BQ124" i="45"/>
  <c r="GG418" i="1"/>
  <c r="GF419" i="1"/>
  <c r="HH170" i="1"/>
  <c r="HP206" i="1"/>
  <c r="IR170" i="1" s="1"/>
  <c r="HO133" i="1"/>
  <c r="CD133" i="1"/>
  <c r="HG97" i="1"/>
  <c r="CH138" i="45"/>
  <c r="O173" i="51"/>
  <c r="HP133" i="1"/>
  <c r="IR97" i="1" s="1"/>
  <c r="HH97" i="1"/>
  <c r="CH246" i="45"/>
  <c r="CH245" i="45"/>
  <c r="CH248" i="45"/>
  <c r="CH251" i="45"/>
  <c r="CH250" i="45"/>
  <c r="CH249" i="45"/>
  <c r="CH252" i="45"/>
  <c r="CH255" i="45"/>
  <c r="CH254" i="45"/>
  <c r="CH253" i="45"/>
  <c r="CH256" i="45"/>
  <c r="CH259" i="45"/>
  <c r="CH258" i="45"/>
  <c r="CH257" i="45"/>
  <c r="CH260" i="45"/>
  <c r="CH263" i="45"/>
  <c r="CH262" i="45"/>
  <c r="CH261" i="45"/>
  <c r="CH264" i="45"/>
  <c r="CH244" i="45"/>
  <c r="CH247" i="45"/>
  <c r="CH277" i="45"/>
  <c r="CH273" i="45"/>
  <c r="CH269" i="45"/>
  <c r="CH265" i="45"/>
  <c r="CH280" i="45"/>
  <c r="CH278" i="45"/>
  <c r="CH274" i="45"/>
  <c r="CH270" i="45"/>
  <c r="CH266" i="45"/>
  <c r="CH279" i="45"/>
  <c r="CH275" i="45"/>
  <c r="CH271" i="45"/>
  <c r="CH267" i="45"/>
  <c r="CH276" i="45"/>
  <c r="CH272" i="45"/>
  <c r="CH268" i="45"/>
  <c r="CH281" i="45"/>
  <c r="CH282" i="45"/>
  <c r="CH283" i="45"/>
  <c r="CH284" i="45"/>
  <c r="CH285" i="45"/>
  <c r="CH286" i="45"/>
  <c r="CH287" i="45"/>
  <c r="CH288" i="45"/>
  <c r="CH289" i="45"/>
  <c r="CH290" i="45"/>
  <c r="S294" i="45"/>
  <c r="BD294" i="45" s="1"/>
  <c r="BP294" i="45" s="1"/>
  <c r="HU355" i="1"/>
  <c r="HB319" i="1"/>
  <c r="GW319" i="1" s="1"/>
  <c r="IL95" i="1"/>
  <c r="IG95" i="1" s="1"/>
  <c r="IQ170" i="1"/>
  <c r="IL318" i="1"/>
  <c r="IG318" i="1" s="1"/>
  <c r="CF416" i="1"/>
  <c r="CD416" i="1"/>
  <c r="CA416" i="1"/>
  <c r="P220" i="51"/>
  <c r="HB96" i="1"/>
  <c r="GW96" i="1" s="1"/>
  <c r="S60" i="45"/>
  <c r="BD60" i="45" s="1"/>
  <c r="BP60" i="45" s="1"/>
  <c r="HU132" i="1"/>
  <c r="IL169" i="1"/>
  <c r="IG169" i="1" s="1"/>
  <c r="AQ63" i="72"/>
  <c r="AQ127" i="72" s="1"/>
  <c r="AF63" i="72"/>
  <c r="BZ419" i="1"/>
  <c r="CH292" i="45"/>
  <c r="IL166" i="1"/>
  <c r="IG166" i="1" s="1"/>
  <c r="IL164" i="1"/>
  <c r="IG164" i="1" s="1"/>
  <c r="IL162" i="1"/>
  <c r="IG162" i="1" s="1"/>
  <c r="IL161" i="1"/>
  <c r="IG161" i="1" s="1"/>
  <c r="IL158" i="1"/>
  <c r="IG158" i="1" s="1"/>
  <c r="BJ359" i="45"/>
  <c r="Z359" i="45" s="1"/>
  <c r="BI360" i="45"/>
  <c r="GG357" i="1"/>
  <c r="BY357" i="1" s="1"/>
  <c r="GF358" i="1"/>
  <c r="FX114" i="1"/>
  <c r="GC357" i="1"/>
  <c r="BX357" i="1" s="1"/>
  <c r="GB358" i="1"/>
  <c r="BQ355" i="45"/>
  <c r="GC208" i="1"/>
  <c r="BX208" i="1" s="1"/>
  <c r="GB209" i="1"/>
  <c r="BN60" i="45"/>
  <c r="X60" i="45" s="1"/>
  <c r="BM61" i="45"/>
  <c r="BY417" i="1"/>
  <c r="GJ417" i="1"/>
  <c r="FX188" i="1"/>
  <c r="GG207" i="1"/>
  <c r="BY207" i="1" s="1"/>
  <c r="GF208" i="1"/>
  <c r="GC134" i="1"/>
  <c r="BX134" i="1" s="1"/>
  <c r="GB135" i="1"/>
  <c r="Q324" i="51"/>
  <c r="T324" i="51" s="1"/>
  <c r="U324" i="51" s="1"/>
  <c r="P376" i="51"/>
  <c r="AT373" i="45"/>
  <c r="BH373" i="45" s="1"/>
  <c r="BN139" i="45"/>
  <c r="X139" i="45" s="1"/>
  <c r="BM140" i="45"/>
  <c r="GG134" i="1"/>
  <c r="BY134" i="1" s="1"/>
  <c r="GF135" i="1"/>
  <c r="FX340" i="1"/>
  <c r="GC421" i="1"/>
  <c r="BX421" i="1" s="1"/>
  <c r="GB422" i="1"/>
  <c r="CT64" i="72"/>
  <c r="AP64" i="72" s="1"/>
  <c r="AP128" i="72" s="1"/>
  <c r="CS65" i="72"/>
  <c r="BN374" i="45"/>
  <c r="X374" i="45" s="1"/>
  <c r="BM375" i="45"/>
  <c r="BQ308" i="45"/>
  <c r="BQ281" i="45"/>
  <c r="CE415" i="1"/>
  <c r="BD370" i="45"/>
  <c r="BP370" i="45" s="1"/>
  <c r="P321" i="51"/>
  <c r="CD206" i="1"/>
  <c r="HU206" i="1" l="1"/>
  <c r="HB170" i="1"/>
  <c r="GW170" i="1" s="1"/>
  <c r="S138" i="45"/>
  <c r="BD138" i="45" s="1"/>
  <c r="BP138" i="45" s="1"/>
  <c r="P268" i="51"/>
  <c r="BR281" i="45"/>
  <c r="Y281" i="45" s="1"/>
  <c r="BQ282" i="45"/>
  <c r="BN375" i="45"/>
  <c r="X375" i="45" s="1"/>
  <c r="BM376" i="45"/>
  <c r="CT65" i="72"/>
  <c r="AP65" i="72" s="1"/>
  <c r="AP129" i="72" s="1"/>
  <c r="CS66" i="72"/>
  <c r="GB449" i="1"/>
  <c r="GC422" i="1"/>
  <c r="BX422" i="1" s="1"/>
  <c r="GB423" i="1"/>
  <c r="FX341" i="1"/>
  <c r="GG135" i="1"/>
  <c r="BY135" i="1" s="1"/>
  <c r="GF136" i="1"/>
  <c r="BN140" i="45"/>
  <c r="X140" i="45" s="1"/>
  <c r="BM141" i="45"/>
  <c r="GC135" i="1"/>
  <c r="BX135" i="1" s="1"/>
  <c r="GB136" i="1"/>
  <c r="GG208" i="1"/>
  <c r="BY208" i="1" s="1"/>
  <c r="GF209" i="1"/>
  <c r="FX189" i="1"/>
  <c r="N96" i="51"/>
  <c r="CH60" i="45"/>
  <c r="HG172" i="1"/>
  <c r="CD208" i="1"/>
  <c r="HO208" i="1"/>
  <c r="HO357" i="1"/>
  <c r="HG321" i="1"/>
  <c r="CD357" i="1"/>
  <c r="HP357" i="1"/>
  <c r="HH321" i="1"/>
  <c r="IL96" i="1"/>
  <c r="IG96" i="1" s="1"/>
  <c r="HU133" i="1"/>
  <c r="P221" i="51"/>
  <c r="S61" i="45"/>
  <c r="BD61" i="45" s="1"/>
  <c r="BP61" i="45" s="1"/>
  <c r="HB97" i="1"/>
  <c r="GW97" i="1" s="1"/>
  <c r="GG419" i="1"/>
  <c r="GF420" i="1"/>
  <c r="BQ152" i="45"/>
  <c r="BQ125" i="45"/>
  <c r="BQ44" i="45"/>
  <c r="IQ171" i="1"/>
  <c r="HB320" i="1"/>
  <c r="GW320" i="1" s="1"/>
  <c r="HU356" i="1"/>
  <c r="S295" i="45"/>
  <c r="BD295" i="45" s="1"/>
  <c r="BP295" i="45" s="1"/>
  <c r="BN294" i="45"/>
  <c r="X294" i="45" s="1"/>
  <c r="BM295" i="45"/>
  <c r="CP67" i="72"/>
  <c r="CO68" i="72"/>
  <c r="FY421" i="1"/>
  <c r="FX422" i="1"/>
  <c r="CJ65" i="72"/>
  <c r="CI66" i="72"/>
  <c r="BR280" i="45"/>
  <c r="Y280" i="45" s="1"/>
  <c r="BR258" i="45"/>
  <c r="BR245" i="45"/>
  <c r="BR255" i="45"/>
  <c r="BR244" i="45"/>
  <c r="BR251" i="45"/>
  <c r="BR248" i="45"/>
  <c r="BR262" i="45"/>
  <c r="BR264" i="45"/>
  <c r="BR254" i="45"/>
  <c r="BR260" i="45"/>
  <c r="BR250" i="45"/>
  <c r="BR259" i="45"/>
  <c r="BR246" i="45"/>
  <c r="BR263" i="45"/>
  <c r="BR257" i="45"/>
  <c r="BR252" i="45"/>
  <c r="BR249" i="45"/>
  <c r="BR256" i="45"/>
  <c r="BR253" i="45"/>
  <c r="BR247" i="45"/>
  <c r="BR261" i="45"/>
  <c r="BR265" i="45"/>
  <c r="Y265" i="45" s="1"/>
  <c r="BR266" i="45"/>
  <c r="Y266" i="45" s="1"/>
  <c r="BR269" i="45"/>
  <c r="Y269" i="45" s="1"/>
  <c r="BR267" i="45"/>
  <c r="Y267" i="45" s="1"/>
  <c r="BR268" i="45"/>
  <c r="Y268" i="45" s="1"/>
  <c r="BR270" i="45"/>
  <c r="Y270" i="45" s="1"/>
  <c r="BR271" i="45"/>
  <c r="Y271" i="45" s="1"/>
  <c r="BR272" i="45"/>
  <c r="Y272" i="45" s="1"/>
  <c r="BR273" i="45"/>
  <c r="Y273" i="45" s="1"/>
  <c r="BR274" i="45"/>
  <c r="Y274" i="45" s="1"/>
  <c r="BR275" i="45"/>
  <c r="Y275" i="45" s="1"/>
  <c r="BR276" i="45"/>
  <c r="Y276" i="45" s="1"/>
  <c r="BR277" i="45"/>
  <c r="Y277" i="45" s="1"/>
  <c r="BR278" i="45"/>
  <c r="Y278" i="45" s="1"/>
  <c r="BR279" i="45"/>
  <c r="Y279" i="45" s="1"/>
  <c r="HP134" i="1"/>
  <c r="IR98" i="1" s="1"/>
  <c r="HH98" i="1"/>
  <c r="CH139" i="45"/>
  <c r="O174" i="51"/>
  <c r="HG98" i="1"/>
  <c r="CD134" i="1"/>
  <c r="HO134" i="1"/>
  <c r="HH171" i="1"/>
  <c r="HP207" i="1"/>
  <c r="IR171" i="1" s="1"/>
  <c r="CF417" i="1"/>
  <c r="CD417" i="1"/>
  <c r="CA417" i="1"/>
  <c r="BN61" i="45"/>
  <c r="X61" i="45" s="1"/>
  <c r="BM62" i="45"/>
  <c r="GC209" i="1"/>
  <c r="BX209" i="1" s="1"/>
  <c r="GB210" i="1"/>
  <c r="BQ356" i="45"/>
  <c r="GC358" i="1"/>
  <c r="BX358" i="1" s="1"/>
  <c r="GB359" i="1"/>
  <c r="FX115" i="1"/>
  <c r="GG358" i="1"/>
  <c r="BY358" i="1" s="1"/>
  <c r="GF359" i="1"/>
  <c r="BJ360" i="45"/>
  <c r="Z360" i="45" s="1"/>
  <c r="BI361" i="45"/>
  <c r="P377" i="51"/>
  <c r="AT374" i="45"/>
  <c r="BH374" i="45" s="1"/>
  <c r="Q325" i="51"/>
  <c r="T325" i="51" s="1"/>
  <c r="U325" i="51" s="1"/>
  <c r="P322" i="51"/>
  <c r="BD371" i="45"/>
  <c r="BP371" i="45" s="1"/>
  <c r="CE416" i="1"/>
  <c r="IL319" i="1"/>
  <c r="IG319" i="1" s="1"/>
  <c r="IQ97" i="1"/>
  <c r="BY418" i="1"/>
  <c r="GJ418" i="1"/>
  <c r="CD207" i="1"/>
  <c r="CH293" i="45"/>
  <c r="BZ420" i="1"/>
  <c r="AF64" i="72"/>
  <c r="AQ64" i="72"/>
  <c r="AQ128" i="72" s="1"/>
  <c r="CF418" i="1" l="1"/>
  <c r="CD418" i="1"/>
  <c r="CA418" i="1"/>
  <c r="BJ361" i="45"/>
  <c r="Z361" i="45" s="1"/>
  <c r="BI362" i="45"/>
  <c r="GG359" i="1"/>
  <c r="BY359" i="1" s="1"/>
  <c r="GF360" i="1"/>
  <c r="FX116" i="1"/>
  <c r="GC359" i="1"/>
  <c r="BX359" i="1" s="1"/>
  <c r="GB360" i="1"/>
  <c r="BQ357" i="45"/>
  <c r="GC210" i="1"/>
  <c r="BX210" i="1" s="1"/>
  <c r="GB211" i="1"/>
  <c r="BN62" i="45"/>
  <c r="X62" i="45" s="1"/>
  <c r="BM63" i="45"/>
  <c r="IQ98" i="1"/>
  <c r="AD278" i="45"/>
  <c r="AD276" i="45"/>
  <c r="AD274" i="45"/>
  <c r="AD272" i="45"/>
  <c r="AD270" i="45"/>
  <c r="AD267" i="45"/>
  <c r="AD266" i="45"/>
  <c r="AQ65" i="72"/>
  <c r="AQ129" i="72" s="1"/>
  <c r="AF65" i="72"/>
  <c r="BZ421" i="1"/>
  <c r="CH294" i="45"/>
  <c r="BR124" i="45"/>
  <c r="Y124" i="45" s="1"/>
  <c r="BR101" i="45"/>
  <c r="BR97" i="45"/>
  <c r="BR93" i="45"/>
  <c r="BR88" i="45"/>
  <c r="BR100" i="45"/>
  <c r="BR96" i="45"/>
  <c r="BR92" i="45"/>
  <c r="BR104" i="45"/>
  <c r="BR95" i="45"/>
  <c r="BR91" i="45"/>
  <c r="BR108" i="45"/>
  <c r="BR99" i="45"/>
  <c r="BR102" i="45"/>
  <c r="BR107" i="45"/>
  <c r="BR103" i="45"/>
  <c r="BR90" i="45"/>
  <c r="BR89" i="45"/>
  <c r="BR98" i="45"/>
  <c r="BR94" i="45"/>
  <c r="BR106" i="45"/>
  <c r="BR105" i="45"/>
  <c r="BR109" i="45"/>
  <c r="Y109" i="45" s="1"/>
  <c r="BR110" i="45"/>
  <c r="Y110" i="45" s="1"/>
  <c r="BR111" i="45"/>
  <c r="Y111" i="45" s="1"/>
  <c r="BR113" i="45"/>
  <c r="Y113" i="45" s="1"/>
  <c r="BR112" i="45"/>
  <c r="Y112" i="45" s="1"/>
  <c r="BR114" i="45"/>
  <c r="Y114" i="45" s="1"/>
  <c r="BR115" i="45"/>
  <c r="Y115" i="45" s="1"/>
  <c r="BR116" i="45"/>
  <c r="Y116" i="45" s="1"/>
  <c r="BR117" i="45"/>
  <c r="Y117" i="45" s="1"/>
  <c r="BR118" i="45"/>
  <c r="Y118" i="45" s="1"/>
  <c r="BR119" i="45"/>
  <c r="Y119" i="45" s="1"/>
  <c r="BR120" i="45"/>
  <c r="Y120" i="45" s="1"/>
  <c r="BR121" i="45"/>
  <c r="Y121" i="45" s="1"/>
  <c r="BR122" i="45"/>
  <c r="Y122" i="45" s="1"/>
  <c r="BR123" i="45"/>
  <c r="Y123" i="45" s="1"/>
  <c r="BY419" i="1"/>
  <c r="GJ419" i="1"/>
  <c r="HB321" i="1"/>
  <c r="GW321" i="1" s="1"/>
  <c r="HU357" i="1"/>
  <c r="S296" i="45"/>
  <c r="BD296" i="45" s="1"/>
  <c r="BP296" i="45" s="1"/>
  <c r="IQ172" i="1"/>
  <c r="HP208" i="1"/>
  <c r="IR172" i="1" s="1"/>
  <c r="HH172" i="1"/>
  <c r="CD135" i="1"/>
  <c r="HO135" i="1"/>
  <c r="HG99" i="1"/>
  <c r="BN141" i="45"/>
  <c r="X141" i="45" s="1"/>
  <c r="BM142" i="45"/>
  <c r="GG136" i="1"/>
  <c r="BY136" i="1" s="1"/>
  <c r="GF137" i="1"/>
  <c r="FX370" i="1"/>
  <c r="FY341" i="1" s="1"/>
  <c r="FX342" i="1"/>
  <c r="GC423" i="1"/>
  <c r="BX423" i="1" s="1"/>
  <c r="GB424" i="1"/>
  <c r="AD281" i="45"/>
  <c r="P378" i="51"/>
  <c r="Q326" i="51"/>
  <c r="T326" i="51" s="1"/>
  <c r="U326" i="51" s="1"/>
  <c r="AT375" i="45"/>
  <c r="BH375" i="45" s="1"/>
  <c r="HU207" i="1"/>
  <c r="P269" i="51"/>
  <c r="HB171" i="1"/>
  <c r="GW171" i="1" s="1"/>
  <c r="S139" i="45"/>
  <c r="BD139" i="45" s="1"/>
  <c r="BP139" i="45" s="1"/>
  <c r="HP358" i="1"/>
  <c r="HH322" i="1"/>
  <c r="HO358" i="1"/>
  <c r="HG322" i="1"/>
  <c r="CD358" i="1"/>
  <c r="HG173" i="1"/>
  <c r="HO209" i="1"/>
  <c r="CH61" i="45"/>
  <c r="N97" i="51"/>
  <c r="P323" i="51"/>
  <c r="CE417" i="1"/>
  <c r="BD372" i="45"/>
  <c r="BP372" i="45" s="1"/>
  <c r="S62" i="45"/>
  <c r="BD62" i="45" s="1"/>
  <c r="BP62" i="45" s="1"/>
  <c r="HB98" i="1"/>
  <c r="GW98" i="1" s="1"/>
  <c r="HU134" i="1"/>
  <c r="P222" i="51"/>
  <c r="AD279" i="45"/>
  <c r="AD277" i="45"/>
  <c r="AD275" i="45"/>
  <c r="AD273" i="45"/>
  <c r="AD271" i="45"/>
  <c r="AD268" i="45"/>
  <c r="AD269" i="45"/>
  <c r="AD265" i="45"/>
  <c r="AD280" i="45"/>
  <c r="CJ66" i="72"/>
  <c r="CI67" i="72"/>
  <c r="FX449" i="1"/>
  <c r="FY422" i="1"/>
  <c r="FX423" i="1"/>
  <c r="CP68" i="72"/>
  <c r="CO69" i="72"/>
  <c r="BN295" i="45"/>
  <c r="X295" i="45" s="1"/>
  <c r="BM296" i="45"/>
  <c r="IL320" i="1"/>
  <c r="IG320" i="1" s="1"/>
  <c r="BQ45" i="45"/>
  <c r="BR125" i="45"/>
  <c r="Y125" i="45" s="1"/>
  <c r="BQ126" i="45"/>
  <c r="GG420" i="1"/>
  <c r="GF421" i="1"/>
  <c r="IL97" i="1"/>
  <c r="IG97" i="1" s="1"/>
  <c r="P270" i="51"/>
  <c r="HU208" i="1"/>
  <c r="S140" i="45"/>
  <c r="BD140" i="45" s="1"/>
  <c r="BP140" i="45" s="1"/>
  <c r="HB172" i="1"/>
  <c r="GW172" i="1" s="1"/>
  <c r="FX190" i="1"/>
  <c r="GG209" i="1"/>
  <c r="BY209" i="1" s="1"/>
  <c r="GF210" i="1"/>
  <c r="GC136" i="1"/>
  <c r="BX136" i="1" s="1"/>
  <c r="GB137" i="1"/>
  <c r="CH140" i="45"/>
  <c r="O175" i="51"/>
  <c r="HH99" i="1"/>
  <c r="HP135" i="1"/>
  <c r="IR99" i="1" s="1"/>
  <c r="CT66" i="72"/>
  <c r="AP66" i="72" s="1"/>
  <c r="AP130" i="72" s="1"/>
  <c r="CS67" i="72"/>
  <c r="BN376" i="45"/>
  <c r="X376" i="45" s="1"/>
  <c r="BM377" i="45"/>
  <c r="BR282" i="45"/>
  <c r="Y282" i="45" s="1"/>
  <c r="BQ283" i="45"/>
  <c r="IL170" i="1"/>
  <c r="IG170" i="1" s="1"/>
  <c r="BZ341" i="1" l="1"/>
  <c r="GJ341" i="1"/>
  <c r="BR283" i="45"/>
  <c r="Y283" i="45" s="1"/>
  <c r="BQ284" i="45"/>
  <c r="BN377" i="45"/>
  <c r="X377" i="45" s="1"/>
  <c r="BM378" i="45"/>
  <c r="CT67" i="72"/>
  <c r="AP67" i="72" s="1"/>
  <c r="AP131" i="72" s="1"/>
  <c r="CS68" i="72"/>
  <c r="GC137" i="1"/>
  <c r="BX137" i="1" s="1"/>
  <c r="GB138" i="1"/>
  <c r="GG210" i="1"/>
  <c r="BY210" i="1" s="1"/>
  <c r="GF211" i="1"/>
  <c r="FX191" i="1"/>
  <c r="AD282" i="45"/>
  <c r="HO136" i="1"/>
  <c r="HG100" i="1"/>
  <c r="CD136" i="1"/>
  <c r="HH173" i="1"/>
  <c r="HP209" i="1"/>
  <c r="IR173" i="1" s="1"/>
  <c r="IL172" i="1"/>
  <c r="IG172" i="1" s="1"/>
  <c r="BY420" i="1"/>
  <c r="GJ420" i="1"/>
  <c r="P160" i="51"/>
  <c r="AD125" i="45"/>
  <c r="BN296" i="45"/>
  <c r="X296" i="45" s="1"/>
  <c r="BM297" i="45"/>
  <c r="CP69" i="72"/>
  <c r="CO70" i="72"/>
  <c r="FY423" i="1"/>
  <c r="FX424" i="1"/>
  <c r="AQ66" i="72"/>
  <c r="AQ130" i="72" s="1"/>
  <c r="AF66" i="72"/>
  <c r="W36" i="72"/>
  <c r="BR36" i="72" s="1"/>
  <c r="W42" i="72"/>
  <c r="W44" i="72"/>
  <c r="W46" i="72"/>
  <c r="W48" i="72"/>
  <c r="W50" i="72"/>
  <c r="IL98" i="1"/>
  <c r="IG98" i="1" s="1"/>
  <c r="CD209" i="1"/>
  <c r="IL171" i="1"/>
  <c r="IG171" i="1" s="1"/>
  <c r="BY267" i="45"/>
  <c r="W52" i="72"/>
  <c r="GC424" i="1"/>
  <c r="BX424" i="1" s="1"/>
  <c r="GB425" i="1"/>
  <c r="FY342" i="1"/>
  <c r="FX343" i="1"/>
  <c r="HP136" i="1"/>
  <c r="IR100" i="1" s="1"/>
  <c r="HH100" i="1"/>
  <c r="O176" i="51"/>
  <c r="CH141" i="45"/>
  <c r="HU135" i="1"/>
  <c r="S63" i="45"/>
  <c r="BD63" i="45" s="1"/>
  <c r="BP63" i="45" s="1"/>
  <c r="HB99" i="1"/>
  <c r="GW99" i="1" s="1"/>
  <c r="P223" i="51"/>
  <c r="IL321" i="1"/>
  <c r="IG321" i="1" s="1"/>
  <c r="AD123" i="45"/>
  <c r="AD121" i="45"/>
  <c r="AD119" i="45"/>
  <c r="AD117" i="45"/>
  <c r="AD115" i="45"/>
  <c r="AD112" i="45"/>
  <c r="AD111" i="45"/>
  <c r="AD109" i="45"/>
  <c r="P159" i="51"/>
  <c r="AD124" i="45"/>
  <c r="BN63" i="45"/>
  <c r="X63" i="45" s="1"/>
  <c r="BM64" i="45"/>
  <c r="GC211" i="1"/>
  <c r="BX211" i="1" s="1"/>
  <c r="GB212" i="1"/>
  <c r="BQ385" i="45"/>
  <c r="BQ358" i="45"/>
  <c r="GC360" i="1"/>
  <c r="BX360" i="1" s="1"/>
  <c r="GB361" i="1"/>
  <c r="FX117" i="1"/>
  <c r="GG360" i="1"/>
  <c r="BY360" i="1" s="1"/>
  <c r="GF361" i="1"/>
  <c r="BJ362" i="45"/>
  <c r="Z362" i="45" s="1"/>
  <c r="BI363" i="45"/>
  <c r="P324" i="51"/>
  <c r="CE418" i="1"/>
  <c r="BD373" i="45"/>
  <c r="BP373" i="45" s="1"/>
  <c r="GG421" i="1"/>
  <c r="GF422" i="1"/>
  <c r="BR126" i="45"/>
  <c r="Y126" i="45" s="1"/>
  <c r="BQ127" i="45"/>
  <c r="BQ46" i="45"/>
  <c r="CH295" i="45"/>
  <c r="BZ422" i="1"/>
  <c r="CJ67" i="72"/>
  <c r="CI68" i="72"/>
  <c r="BY266" i="45"/>
  <c r="W51" i="72"/>
  <c r="W40" i="72"/>
  <c r="W39" i="72"/>
  <c r="IQ173" i="1"/>
  <c r="HU358" i="1"/>
  <c r="S297" i="45"/>
  <c r="BD297" i="45" s="1"/>
  <c r="BP297" i="45" s="1"/>
  <c r="HB322" i="1"/>
  <c r="GW322" i="1" s="1"/>
  <c r="FY305" i="1"/>
  <c r="FY306" i="1"/>
  <c r="FY307" i="1"/>
  <c r="FY309" i="1"/>
  <c r="FY308" i="1"/>
  <c r="FY310" i="1"/>
  <c r="FY311" i="1"/>
  <c r="FY312" i="1"/>
  <c r="FY313" i="1"/>
  <c r="FY314" i="1"/>
  <c r="FY315" i="1"/>
  <c r="FY316" i="1"/>
  <c r="FY317" i="1"/>
  <c r="FY318" i="1"/>
  <c r="FY319" i="1"/>
  <c r="FY320" i="1"/>
  <c r="FY321" i="1"/>
  <c r="FY322" i="1"/>
  <c r="FY323" i="1"/>
  <c r="FY324" i="1"/>
  <c r="FY325" i="1"/>
  <c r="FY326" i="1"/>
  <c r="FY327" i="1"/>
  <c r="FY328" i="1"/>
  <c r="FY329" i="1"/>
  <c r="FY330" i="1"/>
  <c r="FY331" i="1"/>
  <c r="FY332" i="1"/>
  <c r="FY333" i="1"/>
  <c r="FY334" i="1"/>
  <c r="FY335" i="1"/>
  <c r="FY336" i="1"/>
  <c r="FY337" i="1"/>
  <c r="FY338" i="1"/>
  <c r="FY339" i="1"/>
  <c r="FY340" i="1"/>
  <c r="GG137" i="1"/>
  <c r="BY137" i="1" s="1"/>
  <c r="GF138" i="1"/>
  <c r="BN142" i="45"/>
  <c r="X142" i="45" s="1"/>
  <c r="BM143" i="45"/>
  <c r="IQ99" i="1"/>
  <c r="CF419" i="1"/>
  <c r="CD419" i="1"/>
  <c r="CA419" i="1"/>
  <c r="AD122" i="45"/>
  <c r="AD120" i="45"/>
  <c r="AD118" i="45"/>
  <c r="AD116" i="45"/>
  <c r="AD114" i="45"/>
  <c r="AD113" i="45"/>
  <c r="AD110" i="45"/>
  <c r="P379" i="51"/>
  <c r="AT376" i="45"/>
  <c r="BH376" i="45" s="1"/>
  <c r="Q327" i="51"/>
  <c r="T327" i="51" s="1"/>
  <c r="U327" i="51" s="1"/>
  <c r="W37" i="72"/>
  <c r="W38" i="72"/>
  <c r="W41" i="72"/>
  <c r="BR41" i="72" s="1"/>
  <c r="CD41" i="72" s="1"/>
  <c r="W43" i="72"/>
  <c r="W45" i="72"/>
  <c r="W47" i="72"/>
  <c r="W49" i="72"/>
  <c r="CH62" i="45"/>
  <c r="N98" i="51"/>
  <c r="CD210" i="1"/>
  <c r="HG174" i="1"/>
  <c r="HO210" i="1"/>
  <c r="HG323" i="1"/>
  <c r="HO359" i="1"/>
  <c r="CD359" i="1"/>
  <c r="HP359" i="1"/>
  <c r="HH323" i="1"/>
  <c r="BR49" i="72" l="1"/>
  <c r="CD49" i="72" s="1"/>
  <c r="BR45" i="72"/>
  <c r="CD45" i="72" s="1"/>
  <c r="BR37" i="72"/>
  <c r="CD37" i="72" s="1"/>
  <c r="CE37" i="72" s="1"/>
  <c r="BR47" i="72"/>
  <c r="CD47" i="72" s="1"/>
  <c r="BR43" i="72"/>
  <c r="CD43" i="72" s="1"/>
  <c r="BR51" i="72"/>
  <c r="CD51" i="72" s="1"/>
  <c r="BR38" i="72"/>
  <c r="CD38" i="72" s="1"/>
  <c r="CE38" i="72" s="1"/>
  <c r="HB323" i="1"/>
  <c r="GW323" i="1" s="1"/>
  <c r="S298" i="45"/>
  <c r="BD298" i="45" s="1"/>
  <c r="BP298" i="45" s="1"/>
  <c r="HU359" i="1"/>
  <c r="IQ174" i="1"/>
  <c r="AO37" i="72"/>
  <c r="AO101" i="72" s="1"/>
  <c r="AO41" i="72"/>
  <c r="AO105" i="72" s="1"/>
  <c r="AO43" i="72"/>
  <c r="AO107" i="72" s="1"/>
  <c r="AO45" i="72"/>
  <c r="AO109" i="72" s="1"/>
  <c r="AO47" i="72"/>
  <c r="AO111" i="72" s="1"/>
  <c r="AO49" i="72"/>
  <c r="AO113" i="72" s="1"/>
  <c r="BN143" i="45"/>
  <c r="X143" i="45" s="1"/>
  <c r="BM144" i="45"/>
  <c r="GG138" i="1"/>
  <c r="BY138" i="1" s="1"/>
  <c r="GF139" i="1"/>
  <c r="GJ340" i="1"/>
  <c r="BZ340" i="1"/>
  <c r="BZ338" i="1"/>
  <c r="GJ338" i="1"/>
  <c r="GJ336" i="1"/>
  <c r="BZ336" i="1"/>
  <c r="BZ334" i="1"/>
  <c r="GJ334" i="1"/>
  <c r="GJ332" i="1"/>
  <c r="BZ332" i="1"/>
  <c r="GJ330" i="1"/>
  <c r="BZ330" i="1"/>
  <c r="GJ328" i="1"/>
  <c r="BZ328" i="1"/>
  <c r="BZ326" i="1"/>
  <c r="GJ326" i="1"/>
  <c r="BZ324" i="1"/>
  <c r="GJ324" i="1"/>
  <c r="BZ322" i="1"/>
  <c r="GJ322" i="1"/>
  <c r="GJ320" i="1"/>
  <c r="BZ320" i="1"/>
  <c r="BZ318" i="1"/>
  <c r="GJ318" i="1"/>
  <c r="BZ316" i="1"/>
  <c r="GJ316" i="1"/>
  <c r="GJ314" i="1"/>
  <c r="BZ314" i="1"/>
  <c r="GJ312" i="1"/>
  <c r="BZ312" i="1"/>
  <c r="GJ310" i="1"/>
  <c r="BZ310" i="1"/>
  <c r="BZ309" i="1"/>
  <c r="GJ309" i="1"/>
  <c r="BZ306" i="1"/>
  <c r="GJ306" i="1"/>
  <c r="IL322" i="1"/>
  <c r="IG322" i="1" s="1"/>
  <c r="AQ67" i="72"/>
  <c r="AQ131" i="72" s="1"/>
  <c r="AF67" i="72"/>
  <c r="AT377" i="45"/>
  <c r="BH377" i="45" s="1"/>
  <c r="P380" i="51"/>
  <c r="Q328" i="51"/>
  <c r="T328" i="51" s="1"/>
  <c r="U328" i="51" s="1"/>
  <c r="BQ74" i="45"/>
  <c r="BR46" i="45" s="1"/>
  <c r="Y46" i="45" s="1"/>
  <c r="BQ47" i="45"/>
  <c r="BR127" i="45"/>
  <c r="Y127" i="45" s="1"/>
  <c r="BQ128" i="45"/>
  <c r="GF449" i="1"/>
  <c r="GG422" i="1"/>
  <c r="GF423" i="1"/>
  <c r="BJ363" i="45"/>
  <c r="Z363" i="45" s="1"/>
  <c r="BI364" i="45"/>
  <c r="GG361" i="1"/>
  <c r="BY361" i="1" s="1"/>
  <c r="GF362" i="1"/>
  <c r="FX118" i="1"/>
  <c r="GC361" i="1"/>
  <c r="BX361" i="1" s="1"/>
  <c r="GB362" i="1"/>
  <c r="BR358" i="45"/>
  <c r="Y358" i="45" s="1"/>
  <c r="BQ359" i="45"/>
  <c r="GC212" i="1"/>
  <c r="BX212" i="1" s="1"/>
  <c r="GB213" i="1"/>
  <c r="BN64" i="45"/>
  <c r="X64" i="45" s="1"/>
  <c r="BM65" i="45"/>
  <c r="AO51" i="72"/>
  <c r="AO115" i="72" s="1"/>
  <c r="BY110" i="45"/>
  <c r="N159" i="51"/>
  <c r="P124" i="51"/>
  <c r="AO39" i="72"/>
  <c r="AO103" i="72" s="1"/>
  <c r="IL99" i="1"/>
  <c r="IG99" i="1" s="1"/>
  <c r="GJ342" i="1"/>
  <c r="BZ342" i="1"/>
  <c r="BR52" i="72"/>
  <c r="CD52" i="72" s="1"/>
  <c r="P271" i="51"/>
  <c r="HU209" i="1"/>
  <c r="S141" i="45"/>
  <c r="BD141" i="45" s="1"/>
  <c r="BP141" i="45" s="1"/>
  <c r="HB173" i="1"/>
  <c r="GW173" i="1" s="1"/>
  <c r="BR50" i="72"/>
  <c r="CD50" i="72" s="1"/>
  <c r="BR48" i="72"/>
  <c r="CD48" i="72" s="1"/>
  <c r="BR46" i="72"/>
  <c r="CD46" i="72" s="1"/>
  <c r="BR44" i="72"/>
  <c r="CD44" i="72" s="1"/>
  <c r="BR42" i="72"/>
  <c r="CD42" i="72" s="1"/>
  <c r="BZ423" i="1"/>
  <c r="CH296" i="45"/>
  <c r="BY111" i="45"/>
  <c r="P125" i="51"/>
  <c r="N160" i="51"/>
  <c r="AO52" i="72"/>
  <c r="AO116" i="72" s="1"/>
  <c r="CF420" i="1"/>
  <c r="CA420" i="1"/>
  <c r="CD420" i="1"/>
  <c r="HB100" i="1"/>
  <c r="GW100" i="1" s="1"/>
  <c r="P224" i="51"/>
  <c r="HU136" i="1"/>
  <c r="S64" i="45"/>
  <c r="BD64" i="45" s="1"/>
  <c r="BP64" i="45" s="1"/>
  <c r="IQ100" i="1"/>
  <c r="BY268" i="45"/>
  <c r="W53" i="72"/>
  <c r="BR53" i="72" s="1"/>
  <c r="CD53" i="72" s="1"/>
  <c r="FX192" i="1"/>
  <c r="GG211" i="1"/>
  <c r="BY211" i="1" s="1"/>
  <c r="CD211" i="1" s="1"/>
  <c r="GF212" i="1"/>
  <c r="GC138" i="1"/>
  <c r="BX138" i="1" s="1"/>
  <c r="GB139" i="1"/>
  <c r="CT68" i="72"/>
  <c r="AP68" i="72" s="1"/>
  <c r="AP132" i="72" s="1"/>
  <c r="CS69" i="72"/>
  <c r="BN378" i="45"/>
  <c r="X378" i="45" s="1"/>
  <c r="BM379" i="45"/>
  <c r="BR284" i="45"/>
  <c r="Y284" i="45" s="1"/>
  <c r="BQ285" i="45"/>
  <c r="P272" i="51"/>
  <c r="HB174" i="1"/>
  <c r="GW174" i="1" s="1"/>
  <c r="HU210" i="1"/>
  <c r="S142" i="45"/>
  <c r="AO40" i="72"/>
  <c r="AO104" i="72" s="1"/>
  <c r="P325" i="51"/>
  <c r="BD374" i="45"/>
  <c r="BP374" i="45" s="1"/>
  <c r="CE419" i="1"/>
  <c r="CH142" i="45"/>
  <c r="O177" i="51"/>
  <c r="HP137" i="1"/>
  <c r="IR101" i="1" s="1"/>
  <c r="HH101" i="1"/>
  <c r="BZ339" i="1"/>
  <c r="GJ339" i="1"/>
  <c r="GJ337" i="1"/>
  <c r="BZ337" i="1"/>
  <c r="BZ335" i="1"/>
  <c r="GJ335" i="1"/>
  <c r="BZ333" i="1"/>
  <c r="GJ333" i="1"/>
  <c r="BZ331" i="1"/>
  <c r="GJ331" i="1"/>
  <c r="BZ329" i="1"/>
  <c r="GJ329" i="1"/>
  <c r="GJ327" i="1"/>
  <c r="BZ327" i="1"/>
  <c r="BZ325" i="1"/>
  <c r="GJ325" i="1"/>
  <c r="GJ323" i="1"/>
  <c r="BZ323" i="1"/>
  <c r="BZ321" i="1"/>
  <c r="GJ321" i="1"/>
  <c r="GJ319" i="1"/>
  <c r="BZ319" i="1"/>
  <c r="BZ317" i="1"/>
  <c r="GJ317" i="1"/>
  <c r="GJ315" i="1"/>
  <c r="BZ315" i="1"/>
  <c r="BZ313" i="1"/>
  <c r="GJ313" i="1"/>
  <c r="BZ311" i="1"/>
  <c r="GJ311" i="1"/>
  <c r="BZ308" i="1"/>
  <c r="GJ308" i="1"/>
  <c r="GJ307" i="1"/>
  <c r="BZ307" i="1"/>
  <c r="GJ305" i="1"/>
  <c r="BZ305" i="1"/>
  <c r="BR39" i="72"/>
  <c r="CD39" i="72" s="1"/>
  <c r="CE39" i="72" s="1"/>
  <c r="BR40" i="72"/>
  <c r="CD40" i="72" s="1"/>
  <c r="CJ68" i="72"/>
  <c r="CI69" i="72"/>
  <c r="P161" i="51"/>
  <c r="AD126" i="45"/>
  <c r="BY421" i="1"/>
  <c r="GJ421" i="1"/>
  <c r="HH324" i="1"/>
  <c r="HP360" i="1"/>
  <c r="HO360" i="1"/>
  <c r="HG324" i="1"/>
  <c r="CD360" i="1"/>
  <c r="BR357" i="45"/>
  <c r="Y357" i="45" s="1"/>
  <c r="BR342" i="45"/>
  <c r="Y342" i="45" s="1"/>
  <c r="BR343" i="45"/>
  <c r="Y343" i="45" s="1"/>
  <c r="BR344" i="45"/>
  <c r="Y344" i="45" s="1"/>
  <c r="BR345" i="45"/>
  <c r="Y345" i="45" s="1"/>
  <c r="BR346" i="45"/>
  <c r="Y346" i="45" s="1"/>
  <c r="BR347" i="45"/>
  <c r="Y347" i="45" s="1"/>
  <c r="BR348" i="45"/>
  <c r="Y348" i="45" s="1"/>
  <c r="BR349" i="45"/>
  <c r="Y349" i="45" s="1"/>
  <c r="BR350" i="45"/>
  <c r="Y350" i="45" s="1"/>
  <c r="BR351" i="45"/>
  <c r="Y351" i="45" s="1"/>
  <c r="BR352" i="45"/>
  <c r="Y352" i="45" s="1"/>
  <c r="BR353" i="45"/>
  <c r="Y353" i="45" s="1"/>
  <c r="BR354" i="45"/>
  <c r="Y354" i="45" s="1"/>
  <c r="BR355" i="45"/>
  <c r="Y355" i="45" s="1"/>
  <c r="BR356" i="45"/>
  <c r="Y356" i="45" s="1"/>
  <c r="HG175" i="1"/>
  <c r="HO211" i="1"/>
  <c r="CH63" i="45"/>
  <c r="N99" i="51"/>
  <c r="AO36" i="72"/>
  <c r="AO100" i="72" s="1"/>
  <c r="AO38" i="72"/>
  <c r="AO102" i="72" s="1"/>
  <c r="AO42" i="72"/>
  <c r="AO106" i="72" s="1"/>
  <c r="AO44" i="72"/>
  <c r="AO108" i="72" s="1"/>
  <c r="AO46" i="72"/>
  <c r="AO110" i="72" s="1"/>
  <c r="AO48" i="72"/>
  <c r="AO112" i="72" s="1"/>
  <c r="AO50" i="72"/>
  <c r="AO114" i="72" s="1"/>
  <c r="FY343" i="1"/>
  <c r="FX344" i="1"/>
  <c r="GC425" i="1"/>
  <c r="BX425" i="1" s="1"/>
  <c r="GB426" i="1"/>
  <c r="FY424" i="1"/>
  <c r="FX425" i="1"/>
  <c r="CP70" i="72"/>
  <c r="CO71" i="72"/>
  <c r="BN297" i="45"/>
  <c r="X297" i="45" s="1"/>
  <c r="BM298" i="45"/>
  <c r="HH174" i="1"/>
  <c r="HP210" i="1"/>
  <c r="IR174" i="1" s="1"/>
  <c r="HG101" i="1"/>
  <c r="CD137" i="1"/>
  <c r="HO137" i="1"/>
  <c r="AD283" i="45"/>
  <c r="P280" i="45"/>
  <c r="HF305" i="1"/>
  <c r="O360" i="51"/>
  <c r="HC305" i="1"/>
  <c r="GX305" i="1" s="1"/>
  <c r="CA341" i="1"/>
  <c r="CE341" i="1"/>
  <c r="CE40" i="72" l="1"/>
  <c r="BD142" i="45"/>
  <c r="BP142" i="45" s="1"/>
  <c r="IQ101" i="1"/>
  <c r="BZ424" i="1"/>
  <c r="GJ343" i="1"/>
  <c r="BZ343" i="1"/>
  <c r="S143" i="45"/>
  <c r="BD143" i="45" s="1"/>
  <c r="BP143" i="45" s="1"/>
  <c r="HU211" i="1"/>
  <c r="HB175" i="1"/>
  <c r="GW175" i="1" s="1"/>
  <c r="P273" i="51"/>
  <c r="AA356" i="45"/>
  <c r="AD356" i="45"/>
  <c r="AA354" i="45"/>
  <c r="AD354" i="45"/>
  <c r="AA352" i="45"/>
  <c r="AD352" i="45"/>
  <c r="AA350" i="45"/>
  <c r="AD350" i="45"/>
  <c r="AA348" i="45"/>
  <c r="AD348" i="45"/>
  <c r="AD346" i="45"/>
  <c r="AA346" i="45"/>
  <c r="AA344" i="45"/>
  <c r="AD344" i="45"/>
  <c r="AA342" i="45"/>
  <c r="AD342" i="45"/>
  <c r="CF421" i="1"/>
  <c r="CA421" i="1"/>
  <c r="CD421" i="1"/>
  <c r="P126" i="51"/>
  <c r="N161" i="51"/>
  <c r="BY112" i="45"/>
  <c r="AO53" i="72"/>
  <c r="AO117" i="72" s="1"/>
  <c r="AF68" i="72"/>
  <c r="AQ68" i="72"/>
  <c r="AQ132" i="72" s="1"/>
  <c r="P247" i="45"/>
  <c r="CA308" i="1"/>
  <c r="CE308" i="1"/>
  <c r="P250" i="45"/>
  <c r="CA311" i="1"/>
  <c r="CE311" i="1"/>
  <c r="P252" i="45"/>
  <c r="CA313" i="1"/>
  <c r="CE313" i="1"/>
  <c r="P256" i="45"/>
  <c r="CA317" i="1"/>
  <c r="CE317" i="1"/>
  <c r="P260" i="45"/>
  <c r="CA321" i="1"/>
  <c r="CE321" i="1"/>
  <c r="P264" i="45"/>
  <c r="CA325" i="1"/>
  <c r="CE325" i="1"/>
  <c r="O348" i="51"/>
  <c r="P268" i="45"/>
  <c r="CA329" i="1"/>
  <c r="CE329" i="1"/>
  <c r="O350" i="51"/>
  <c r="P270" i="45"/>
  <c r="CA331" i="1"/>
  <c r="CE331" i="1"/>
  <c r="O352" i="51"/>
  <c r="P272" i="45"/>
  <c r="CA333" i="1"/>
  <c r="CE333" i="1"/>
  <c r="O354" i="51"/>
  <c r="P274" i="45"/>
  <c r="CA335" i="1"/>
  <c r="CE335" i="1"/>
  <c r="O358" i="51"/>
  <c r="P278" i="45"/>
  <c r="CA339" i="1"/>
  <c r="CE339" i="1"/>
  <c r="IL174" i="1"/>
  <c r="IG174" i="1" s="1"/>
  <c r="AD284" i="45"/>
  <c r="CD138" i="1"/>
  <c r="HO138" i="1"/>
  <c r="HG102" i="1"/>
  <c r="HH175" i="1"/>
  <c r="HP211" i="1"/>
  <c r="IR175" i="1" s="1"/>
  <c r="IL100" i="1"/>
  <c r="IG100" i="1" s="1"/>
  <c r="IL173" i="1"/>
  <c r="IG173" i="1" s="1"/>
  <c r="BN65" i="45"/>
  <c r="X65" i="45" s="1"/>
  <c r="BM66" i="45"/>
  <c r="GC213" i="1"/>
  <c r="BX213" i="1" s="1"/>
  <c r="GB214" i="1"/>
  <c r="BR359" i="45"/>
  <c r="Y359" i="45" s="1"/>
  <c r="BQ360" i="45"/>
  <c r="GC362" i="1"/>
  <c r="BX362" i="1" s="1"/>
  <c r="GB363" i="1"/>
  <c r="FX146" i="1"/>
  <c r="FY118" i="1" s="1"/>
  <c r="FX119" i="1"/>
  <c r="GG362" i="1"/>
  <c r="BY362" i="1" s="1"/>
  <c r="GF363" i="1"/>
  <c r="BJ364" i="45"/>
  <c r="Z364" i="45" s="1"/>
  <c r="BI365" i="45"/>
  <c r="GG423" i="1"/>
  <c r="GF424" i="1"/>
  <c r="P162" i="51"/>
  <c r="AD127" i="45"/>
  <c r="P82" i="51"/>
  <c r="AD46" i="45"/>
  <c r="P245" i="45"/>
  <c r="CA306" i="1"/>
  <c r="CE306" i="1"/>
  <c r="P248" i="45"/>
  <c r="AT248" i="45" s="1"/>
  <c r="CA309" i="1"/>
  <c r="CE309" i="1"/>
  <c r="P255" i="45"/>
  <c r="CA316" i="1"/>
  <c r="CE316" i="1"/>
  <c r="P257" i="45"/>
  <c r="CA318" i="1"/>
  <c r="CE318" i="1"/>
  <c r="P261" i="45"/>
  <c r="AT261" i="45" s="1"/>
  <c r="CA322" i="1"/>
  <c r="CE322" i="1"/>
  <c r="P263" i="45"/>
  <c r="CA324" i="1"/>
  <c r="CE324" i="1"/>
  <c r="P265" i="45"/>
  <c r="O345" i="51"/>
  <c r="CA326" i="1"/>
  <c r="CE326" i="1"/>
  <c r="P273" i="45"/>
  <c r="AT273" i="45" s="1"/>
  <c r="BH273" i="45" s="1"/>
  <c r="O353" i="51"/>
  <c r="CA334" i="1"/>
  <c r="CE334" i="1"/>
  <c r="P277" i="45"/>
  <c r="O357" i="51"/>
  <c r="CA338" i="1"/>
  <c r="CE338" i="1"/>
  <c r="HH102" i="1"/>
  <c r="HP138" i="1"/>
  <c r="IR102" i="1" s="1"/>
  <c r="O178" i="51"/>
  <c r="CH143" i="45"/>
  <c r="CH297" i="45"/>
  <c r="BY269" i="45"/>
  <c r="W54" i="72"/>
  <c r="BR54" i="72" s="1"/>
  <c r="CD54" i="72" s="1"/>
  <c r="P225" i="51"/>
  <c r="HU137" i="1"/>
  <c r="HB101" i="1"/>
  <c r="GW101" i="1" s="1"/>
  <c r="S65" i="45"/>
  <c r="BD65" i="45" s="1"/>
  <c r="BP65" i="45" s="1"/>
  <c r="BN298" i="45"/>
  <c r="X298" i="45" s="1"/>
  <c r="BM299" i="45"/>
  <c r="CP71" i="72"/>
  <c r="CO72" i="72"/>
  <c r="FY425" i="1"/>
  <c r="FX426" i="1"/>
  <c r="GC426" i="1"/>
  <c r="BX426" i="1" s="1"/>
  <c r="GB427" i="1"/>
  <c r="FY344" i="1"/>
  <c r="FX345" i="1"/>
  <c r="IQ175" i="1"/>
  <c r="AA355" i="45"/>
  <c r="AD355" i="45"/>
  <c r="AD353" i="45"/>
  <c r="AA353" i="45"/>
  <c r="AD351" i="45"/>
  <c r="AA351" i="45"/>
  <c r="AA349" i="45"/>
  <c r="AD349" i="45"/>
  <c r="AD347" i="45"/>
  <c r="AA347" i="45"/>
  <c r="AD345" i="45"/>
  <c r="AA345" i="45"/>
  <c r="AA343" i="45"/>
  <c r="AD343" i="45"/>
  <c r="AA357" i="45"/>
  <c r="AD357" i="45"/>
  <c r="HU360" i="1"/>
  <c r="S299" i="45"/>
  <c r="BD299" i="45" s="1"/>
  <c r="BP299" i="45" s="1"/>
  <c r="HB324" i="1"/>
  <c r="GW324" i="1" s="1"/>
  <c r="CJ69" i="72"/>
  <c r="CI70" i="72"/>
  <c r="P244" i="45"/>
  <c r="CA305" i="1"/>
  <c r="CE305" i="1"/>
  <c r="P246" i="45"/>
  <c r="AT246" i="45" s="1"/>
  <c r="CA307" i="1"/>
  <c r="CE307" i="1"/>
  <c r="P254" i="45"/>
  <c r="CA315" i="1"/>
  <c r="CE315" i="1"/>
  <c r="P258" i="45"/>
  <c r="AT258" i="45" s="1"/>
  <c r="CA319" i="1"/>
  <c r="CE319" i="1"/>
  <c r="P262" i="45"/>
  <c r="CA323" i="1"/>
  <c r="CE323" i="1"/>
  <c r="O346" i="51"/>
  <c r="P266" i="45"/>
  <c r="CA327" i="1"/>
  <c r="CE327" i="1"/>
  <c r="O356" i="51"/>
  <c r="P276" i="45"/>
  <c r="CA337" i="1"/>
  <c r="CE337" i="1"/>
  <c r="CE41" i="72"/>
  <c r="BR285" i="45"/>
  <c r="Y285" i="45" s="1"/>
  <c r="BQ286" i="45"/>
  <c r="BN379" i="45"/>
  <c r="X379" i="45" s="1"/>
  <c r="BM380" i="45"/>
  <c r="CT69" i="72"/>
  <c r="AP69" i="72" s="1"/>
  <c r="AP133" i="72" s="1"/>
  <c r="CS70" i="72"/>
  <c r="GC139" i="1"/>
  <c r="BX139" i="1" s="1"/>
  <c r="GB140" i="1"/>
  <c r="GG212" i="1"/>
  <c r="BY212" i="1" s="1"/>
  <c r="GF213" i="1"/>
  <c r="FX220" i="1"/>
  <c r="FY192" i="1" s="1"/>
  <c r="FX193" i="1"/>
  <c r="CE420" i="1"/>
  <c r="P326" i="51"/>
  <c r="BD375" i="45"/>
  <c r="BP375" i="45" s="1"/>
  <c r="P381" i="51"/>
  <c r="Q329" i="51"/>
  <c r="T329" i="51" s="1"/>
  <c r="U329" i="51" s="1"/>
  <c r="AT378" i="45"/>
  <c r="BH378" i="45" s="1"/>
  <c r="HC306" i="1"/>
  <c r="GX306" i="1" s="1"/>
  <c r="P281" i="45"/>
  <c r="AT281" i="45" s="1"/>
  <c r="BH281" i="45" s="1"/>
  <c r="O361" i="51"/>
  <c r="HF306" i="1"/>
  <c r="CA342" i="1"/>
  <c r="CE342" i="1"/>
  <c r="CH64" i="45"/>
  <c r="N100" i="51"/>
  <c r="HO212" i="1"/>
  <c r="HG176" i="1"/>
  <c r="CD212" i="1"/>
  <c r="AD358" i="45"/>
  <c r="AA358" i="45"/>
  <c r="HO361" i="1"/>
  <c r="HG325" i="1"/>
  <c r="CD361" i="1"/>
  <c r="HH325" i="1"/>
  <c r="HP361" i="1"/>
  <c r="BY422" i="1"/>
  <c r="GJ422" i="1"/>
  <c r="BR128" i="45"/>
  <c r="Y128" i="45" s="1"/>
  <c r="BQ129" i="45"/>
  <c r="BR47" i="45"/>
  <c r="Y47" i="45" s="1"/>
  <c r="BQ48" i="45"/>
  <c r="BR21" i="45"/>
  <c r="BR20" i="45"/>
  <c r="BR13" i="45"/>
  <c r="BR325" i="45"/>
  <c r="BR328" i="45"/>
  <c r="BR18" i="45"/>
  <c r="BR16" i="45"/>
  <c r="BR327" i="45"/>
  <c r="BR331" i="45"/>
  <c r="BR340" i="45"/>
  <c r="BR330" i="45"/>
  <c r="BR332" i="45"/>
  <c r="BR26" i="45"/>
  <c r="BR326" i="45"/>
  <c r="BR323" i="45"/>
  <c r="BR19" i="45"/>
  <c r="BR322" i="45"/>
  <c r="BR22" i="45"/>
  <c r="BR341" i="45"/>
  <c r="BR29" i="45"/>
  <c r="BR336" i="45"/>
  <c r="BR15" i="45"/>
  <c r="BR27" i="45"/>
  <c r="BR24" i="45"/>
  <c r="BR333" i="45"/>
  <c r="BR339" i="45"/>
  <c r="BR12" i="45"/>
  <c r="BR338" i="45"/>
  <c r="BR30" i="45"/>
  <c r="BR335" i="45"/>
  <c r="BR11" i="45"/>
  <c r="BR28" i="45"/>
  <c r="BR23" i="45"/>
  <c r="BR329" i="45"/>
  <c r="BR321" i="45"/>
  <c r="BR25" i="45"/>
  <c r="BR10" i="45"/>
  <c r="BR14" i="45"/>
  <c r="BR334" i="45"/>
  <c r="BR324" i="45"/>
  <c r="BR337" i="45"/>
  <c r="BR17" i="45"/>
  <c r="BR31" i="45"/>
  <c r="Y31" i="45" s="1"/>
  <c r="BR32" i="45"/>
  <c r="Y32" i="45" s="1"/>
  <c r="P68" i="51" s="1"/>
  <c r="BR33" i="45"/>
  <c r="Y33" i="45" s="1"/>
  <c r="P69" i="51" s="1"/>
  <c r="BR34" i="45"/>
  <c r="Y34" i="45" s="1"/>
  <c r="P70" i="51" s="1"/>
  <c r="BR35" i="45"/>
  <c r="Y35" i="45" s="1"/>
  <c r="P71" i="51" s="1"/>
  <c r="BR36" i="45"/>
  <c r="Y36" i="45" s="1"/>
  <c r="P72" i="51" s="1"/>
  <c r="BR37" i="45"/>
  <c r="Y37" i="45" s="1"/>
  <c r="P73" i="51" s="1"/>
  <c r="BR38" i="45"/>
  <c r="Y38" i="45" s="1"/>
  <c r="P74" i="51" s="1"/>
  <c r="BR39" i="45"/>
  <c r="Y39" i="45" s="1"/>
  <c r="P75" i="51" s="1"/>
  <c r="BR40" i="45"/>
  <c r="Y40" i="45" s="1"/>
  <c r="P76" i="51" s="1"/>
  <c r="BR41" i="45"/>
  <c r="Y41" i="45" s="1"/>
  <c r="P77" i="51" s="1"/>
  <c r="BR42" i="45"/>
  <c r="Y42" i="45" s="1"/>
  <c r="P78" i="51" s="1"/>
  <c r="BR43" i="45"/>
  <c r="Y43" i="45" s="1"/>
  <c r="P79" i="51" s="1"/>
  <c r="BR44" i="45"/>
  <c r="Y44" i="45" s="1"/>
  <c r="P80" i="51" s="1"/>
  <c r="BR45" i="45"/>
  <c r="Y45" i="45" s="1"/>
  <c r="P81" i="51" s="1"/>
  <c r="P249" i="45"/>
  <c r="AT249" i="45" s="1"/>
  <c r="CA310" i="1"/>
  <c r="CE310" i="1"/>
  <c r="P251" i="45"/>
  <c r="CA312" i="1"/>
  <c r="CE312" i="1"/>
  <c r="P253" i="45"/>
  <c r="AT253" i="45" s="1"/>
  <c r="CA314" i="1"/>
  <c r="CE314" i="1"/>
  <c r="P259" i="45"/>
  <c r="CA320" i="1"/>
  <c r="CE320" i="1"/>
  <c r="P267" i="45"/>
  <c r="AT267" i="45" s="1"/>
  <c r="BH267" i="45" s="1"/>
  <c r="O347" i="51"/>
  <c r="CA328" i="1"/>
  <c r="CE328" i="1"/>
  <c r="P269" i="45"/>
  <c r="AT269" i="45" s="1"/>
  <c r="BH269" i="45" s="1"/>
  <c r="O349" i="51"/>
  <c r="CA330" i="1"/>
  <c r="CE330" i="1"/>
  <c r="P271" i="45"/>
  <c r="AT271" i="45" s="1"/>
  <c r="BH271" i="45" s="1"/>
  <c r="O351" i="51"/>
  <c r="CA332" i="1"/>
  <c r="CE332" i="1"/>
  <c r="P275" i="45"/>
  <c r="AT275" i="45" s="1"/>
  <c r="BH275" i="45" s="1"/>
  <c r="O355" i="51"/>
  <c r="CA336" i="1"/>
  <c r="CE336" i="1"/>
  <c r="P279" i="45"/>
  <c r="AT279" i="45" s="1"/>
  <c r="BH279" i="45" s="1"/>
  <c r="O359" i="51"/>
  <c r="CA340" i="1"/>
  <c r="CE340" i="1"/>
  <c r="GG139" i="1"/>
  <c r="BY139" i="1" s="1"/>
  <c r="GF140" i="1"/>
  <c r="BN144" i="45"/>
  <c r="X144" i="45" s="1"/>
  <c r="BM145" i="45"/>
  <c r="IL323" i="1"/>
  <c r="IG323" i="1" s="1"/>
  <c r="AT259" i="45" l="1"/>
  <c r="AT251" i="45"/>
  <c r="AT266" i="45"/>
  <c r="BH266" i="45" s="1"/>
  <c r="BI266" i="45" s="1"/>
  <c r="BI267" i="45" s="1"/>
  <c r="AT262" i="45"/>
  <c r="AT257" i="45"/>
  <c r="GC427" i="1"/>
  <c r="BX427" i="1" s="1"/>
  <c r="GB428" i="1"/>
  <c r="GC428" i="1" s="1"/>
  <c r="BX428" i="1" s="1"/>
  <c r="W7" i="51"/>
  <c r="W13" i="51"/>
  <c r="W19" i="51"/>
  <c r="W6" i="51"/>
  <c r="W8" i="51"/>
  <c r="W12" i="51"/>
  <c r="W14" i="51"/>
  <c r="W16" i="51"/>
  <c r="W18" i="51"/>
  <c r="W20" i="51"/>
  <c r="W9" i="51"/>
  <c r="W11" i="51"/>
  <c r="W15" i="51"/>
  <c r="W17" i="51"/>
  <c r="W10" i="51"/>
  <c r="BZ118" i="1"/>
  <c r="GJ118" i="1"/>
  <c r="CH144" i="45"/>
  <c r="O179" i="51"/>
  <c r="HP139" i="1"/>
  <c r="IR103" i="1" s="1"/>
  <c r="HH103" i="1"/>
  <c r="AD45" i="45"/>
  <c r="O81" i="51" s="1"/>
  <c r="AD43" i="45"/>
  <c r="O79" i="51" s="1"/>
  <c r="AD41" i="45"/>
  <c r="O77" i="51" s="1"/>
  <c r="AD39" i="45"/>
  <c r="O75" i="51" s="1"/>
  <c r="AD37" i="45"/>
  <c r="O73" i="51" s="1"/>
  <c r="AD35" i="45"/>
  <c r="O71" i="51" s="1"/>
  <c r="AD33" i="45"/>
  <c r="O69" i="51" s="1"/>
  <c r="P67" i="51"/>
  <c r="AD31" i="45"/>
  <c r="P83" i="51"/>
  <c r="AD47" i="45"/>
  <c r="P163" i="51"/>
  <c r="AD128" i="45"/>
  <c r="CF422" i="1"/>
  <c r="CD422" i="1"/>
  <c r="CA422" i="1"/>
  <c r="HB325" i="1"/>
  <c r="GW325" i="1" s="1"/>
  <c r="HU361" i="1"/>
  <c r="S300" i="45"/>
  <c r="BD300" i="45" s="1"/>
  <c r="BP300" i="45" s="1"/>
  <c r="W22" i="51"/>
  <c r="HU212" i="1"/>
  <c r="S144" i="45"/>
  <c r="BD144" i="45" s="1"/>
  <c r="BP144" i="45" s="1"/>
  <c r="P274" i="51"/>
  <c r="HB176" i="1"/>
  <c r="GW176" i="1" s="1"/>
  <c r="IQ176" i="1"/>
  <c r="FY193" i="1"/>
  <c r="FX194" i="1"/>
  <c r="FY156" i="1"/>
  <c r="FY157" i="1"/>
  <c r="FY158" i="1"/>
  <c r="FY159" i="1"/>
  <c r="FY160" i="1"/>
  <c r="FY161" i="1"/>
  <c r="FY162" i="1"/>
  <c r="FY163" i="1"/>
  <c r="FY164" i="1"/>
  <c r="FY165" i="1"/>
  <c r="FY166" i="1"/>
  <c r="FY167" i="1"/>
  <c r="FY168" i="1"/>
  <c r="FY169" i="1"/>
  <c r="FY170" i="1"/>
  <c r="FY171" i="1"/>
  <c r="FY172" i="1"/>
  <c r="FY173" i="1"/>
  <c r="FY174" i="1"/>
  <c r="FY175" i="1"/>
  <c r="FY176" i="1"/>
  <c r="FY177" i="1"/>
  <c r="FY178" i="1"/>
  <c r="FY179" i="1"/>
  <c r="FY180" i="1"/>
  <c r="FY181" i="1"/>
  <c r="FY182" i="1"/>
  <c r="FY183" i="1"/>
  <c r="FY184" i="1"/>
  <c r="FY185" i="1"/>
  <c r="FY186" i="1"/>
  <c r="FY187" i="1"/>
  <c r="FY188" i="1"/>
  <c r="FY189" i="1"/>
  <c r="FY190" i="1"/>
  <c r="FY191" i="1"/>
  <c r="HH176" i="1"/>
  <c r="HP212" i="1"/>
  <c r="IR176" i="1" s="1"/>
  <c r="HO139" i="1"/>
  <c r="CD139" i="1"/>
  <c r="HG103" i="1"/>
  <c r="AD285" i="45"/>
  <c r="AT276" i="45"/>
  <c r="BH276" i="45" s="1"/>
  <c r="AT254" i="45"/>
  <c r="CJ70" i="72"/>
  <c r="CI71" i="72"/>
  <c r="IL324" i="1"/>
  <c r="IG324" i="1" s="1"/>
  <c r="GJ344" i="1"/>
  <c r="BZ344" i="1"/>
  <c r="BZ425" i="1"/>
  <c r="CH298" i="45"/>
  <c r="IL101" i="1"/>
  <c r="IG101" i="1" s="1"/>
  <c r="BY32" i="45"/>
  <c r="P6" i="51"/>
  <c r="O82" i="51"/>
  <c r="BY113" i="45"/>
  <c r="P127" i="51"/>
  <c r="N162" i="51"/>
  <c r="AO54" i="72"/>
  <c r="AO118" i="72" s="1"/>
  <c r="BY423" i="1"/>
  <c r="GJ423" i="1"/>
  <c r="HH326" i="1"/>
  <c r="HP362" i="1"/>
  <c r="GC363" i="1"/>
  <c r="BX363" i="1" s="1"/>
  <c r="GB364" i="1"/>
  <c r="BR360" i="45"/>
  <c r="Y360" i="45" s="1"/>
  <c r="BQ361" i="45"/>
  <c r="GC214" i="1"/>
  <c r="BX214" i="1" s="1"/>
  <c r="GB215" i="1"/>
  <c r="BN66" i="45"/>
  <c r="X66" i="45" s="1"/>
  <c r="BM67" i="45"/>
  <c r="HB102" i="1"/>
  <c r="GW102" i="1" s="1"/>
  <c r="S66" i="45"/>
  <c r="BD66" i="45" s="1"/>
  <c r="BP66" i="45" s="1"/>
  <c r="HU138" i="1"/>
  <c r="P226" i="51"/>
  <c r="AT278" i="45"/>
  <c r="BH278" i="45" s="1"/>
  <c r="AT272" i="45"/>
  <c r="BH272" i="45" s="1"/>
  <c r="AT268" i="45"/>
  <c r="BH268" i="45" s="1"/>
  <c r="CE421" i="1"/>
  <c r="P327" i="51"/>
  <c r="BD376" i="45"/>
  <c r="BP376" i="45" s="1"/>
  <c r="IL175" i="1"/>
  <c r="IG175" i="1" s="1"/>
  <c r="P282" i="45"/>
  <c r="AT282" i="45" s="1"/>
  <c r="BH282" i="45" s="1"/>
  <c r="HF307" i="1"/>
  <c r="O362" i="51"/>
  <c r="HC307" i="1"/>
  <c r="GX307" i="1" s="1"/>
  <c r="CA343" i="1"/>
  <c r="CE343" i="1"/>
  <c r="BN145" i="45"/>
  <c r="X145" i="45" s="1"/>
  <c r="BM146" i="45"/>
  <c r="GG140" i="1"/>
  <c r="BY140" i="1" s="1"/>
  <c r="GF141" i="1"/>
  <c r="AD44" i="45"/>
  <c r="O80" i="51" s="1"/>
  <c r="AD42" i="45"/>
  <c r="O78" i="51" s="1"/>
  <c r="AD40" i="45"/>
  <c r="O76" i="51" s="1"/>
  <c r="AD38" i="45"/>
  <c r="O74" i="51" s="1"/>
  <c r="AD36" i="45"/>
  <c r="O72" i="51" s="1"/>
  <c r="AD34" i="45"/>
  <c r="O70" i="51" s="1"/>
  <c r="AD32" i="45"/>
  <c r="O68" i="51" s="1"/>
  <c r="BR48" i="45"/>
  <c r="Y48" i="45" s="1"/>
  <c r="BQ49" i="45"/>
  <c r="BR129" i="45"/>
  <c r="Y129" i="45" s="1"/>
  <c r="BQ130" i="45"/>
  <c r="GJ192" i="1"/>
  <c r="BZ192" i="1"/>
  <c r="GG213" i="1"/>
  <c r="BY213" i="1" s="1"/>
  <c r="GF214" i="1"/>
  <c r="GC140" i="1"/>
  <c r="BX140" i="1" s="1"/>
  <c r="GB141" i="1"/>
  <c r="CT70" i="72"/>
  <c r="AP70" i="72" s="1"/>
  <c r="AP134" i="72" s="1"/>
  <c r="CS71" i="72"/>
  <c r="BN380" i="45"/>
  <c r="X380" i="45" s="1"/>
  <c r="BM381" i="45"/>
  <c r="BR286" i="45"/>
  <c r="Y286" i="45" s="1"/>
  <c r="BQ287" i="45"/>
  <c r="AF69" i="72"/>
  <c r="AQ69" i="72"/>
  <c r="AQ133" i="72" s="1"/>
  <c r="W21" i="51"/>
  <c r="FY345" i="1"/>
  <c r="FX346" i="1"/>
  <c r="FY426" i="1"/>
  <c r="FX427" i="1"/>
  <c r="CP72" i="72"/>
  <c r="CO73" i="72"/>
  <c r="BN299" i="45"/>
  <c r="X299" i="45" s="1"/>
  <c r="BM300" i="45"/>
  <c r="AT280" i="45"/>
  <c r="BH280" i="45" s="1"/>
  <c r="AT277" i="45"/>
  <c r="BH277" i="45" s="1"/>
  <c r="AT263" i="45"/>
  <c r="AT255" i="45"/>
  <c r="AT245" i="45"/>
  <c r="GG424" i="1"/>
  <c r="GF425" i="1"/>
  <c r="BJ365" i="45"/>
  <c r="Z365" i="45" s="1"/>
  <c r="BI366" i="45"/>
  <c r="GG363" i="1"/>
  <c r="BY363" i="1" s="1"/>
  <c r="GF364" i="1"/>
  <c r="FY119" i="1"/>
  <c r="FX120" i="1"/>
  <c r="FY82" i="1"/>
  <c r="FY83" i="1"/>
  <c r="FY84" i="1"/>
  <c r="FY85" i="1"/>
  <c r="FY86" i="1"/>
  <c r="FY87" i="1"/>
  <c r="FY88" i="1"/>
  <c r="FY89" i="1"/>
  <c r="FY90" i="1"/>
  <c r="FY91" i="1"/>
  <c r="FY92" i="1"/>
  <c r="FY93" i="1"/>
  <c r="FY94" i="1"/>
  <c r="FY95" i="1"/>
  <c r="FY96" i="1"/>
  <c r="FY97" i="1"/>
  <c r="FY98" i="1"/>
  <c r="FY99" i="1"/>
  <c r="FY100" i="1"/>
  <c r="FY101" i="1"/>
  <c r="FY102" i="1"/>
  <c r="FY103" i="1"/>
  <c r="FY104" i="1"/>
  <c r="FY105" i="1"/>
  <c r="FY106" i="1"/>
  <c r="FY107" i="1"/>
  <c r="FY108" i="1"/>
  <c r="FY109" i="1"/>
  <c r="FY110" i="1"/>
  <c r="FY111" i="1"/>
  <c r="FY112" i="1"/>
  <c r="FY113" i="1"/>
  <c r="FY114" i="1"/>
  <c r="FY115" i="1"/>
  <c r="FY116" i="1"/>
  <c r="FY117" i="1"/>
  <c r="HO362" i="1"/>
  <c r="HG326" i="1"/>
  <c r="CD362" i="1"/>
  <c r="AD359" i="45"/>
  <c r="AA359" i="45"/>
  <c r="HG177" i="1"/>
  <c r="CD213" i="1"/>
  <c r="HO213" i="1"/>
  <c r="N101" i="51"/>
  <c r="CH65" i="45"/>
  <c r="CE42" i="72"/>
  <c r="IQ102" i="1"/>
  <c r="W55" i="72"/>
  <c r="BR55" i="72" s="1"/>
  <c r="CD55" i="72" s="1"/>
  <c r="BY270" i="45"/>
  <c r="AT274" i="45"/>
  <c r="BH274" i="45" s="1"/>
  <c r="AT270" i="45"/>
  <c r="BH270" i="45" s="1"/>
  <c r="AT264" i="45"/>
  <c r="AT260" i="45"/>
  <c r="AT256" i="45"/>
  <c r="AT252" i="45"/>
  <c r="AT250" i="45"/>
  <c r="AT247" i="45"/>
  <c r="Q330" i="51"/>
  <c r="T330" i="51" s="1"/>
  <c r="U330" i="51" s="1"/>
  <c r="P382" i="51"/>
  <c r="AT379" i="45"/>
  <c r="BH379" i="45" s="1"/>
  <c r="BI268" i="45" l="1"/>
  <c r="HC196" i="1"/>
  <c r="GX196" i="1" s="1"/>
  <c r="HF196" i="1"/>
  <c r="HF197" i="1"/>
  <c r="HC197" i="1"/>
  <c r="GX197" i="1" s="1"/>
  <c r="HF199" i="1"/>
  <c r="HC198" i="1"/>
  <c r="GX198" i="1" s="1"/>
  <c r="HC199" i="1"/>
  <c r="GX199" i="1" s="1"/>
  <c r="HF198" i="1"/>
  <c r="HF206" i="1"/>
  <c r="HC213" i="1"/>
  <c r="GX213" i="1" s="1"/>
  <c r="HC205" i="1"/>
  <c r="GX205" i="1" s="1"/>
  <c r="HF212" i="1"/>
  <c r="HF204" i="1"/>
  <c r="HC211" i="1"/>
  <c r="GX211" i="1" s="1"/>
  <c r="HC203" i="1"/>
  <c r="GX203" i="1" s="1"/>
  <c r="HC210" i="1"/>
  <c r="GX210" i="1" s="1"/>
  <c r="HC202" i="1"/>
  <c r="GX202" i="1" s="1"/>
  <c r="HF209" i="1"/>
  <c r="HF201" i="1"/>
  <c r="HC208" i="1"/>
  <c r="GX208" i="1" s="1"/>
  <c r="HC200" i="1"/>
  <c r="GX200" i="1" s="1"/>
  <c r="HC207" i="1"/>
  <c r="GX207" i="1" s="1"/>
  <c r="HF214" i="1"/>
  <c r="HC206" i="1"/>
  <c r="GX206" i="1" s="1"/>
  <c r="HF213" i="1"/>
  <c r="HF205" i="1"/>
  <c r="HC212" i="1"/>
  <c r="GX212" i="1" s="1"/>
  <c r="HC204" i="1"/>
  <c r="GX204" i="1" s="1"/>
  <c r="HF211" i="1"/>
  <c r="HF203" i="1"/>
  <c r="HF210" i="1"/>
  <c r="HF202" i="1"/>
  <c r="HC209" i="1"/>
  <c r="GX209" i="1" s="1"/>
  <c r="HC201" i="1"/>
  <c r="GX201" i="1" s="1"/>
  <c r="HF208" i="1"/>
  <c r="HF200" i="1"/>
  <c r="HF207" i="1"/>
  <c r="HC214" i="1"/>
  <c r="GX214" i="1" s="1"/>
  <c r="FY427" i="1"/>
  <c r="FX428" i="1"/>
  <c r="FY428" i="1" s="1"/>
  <c r="HF122" i="1"/>
  <c r="HF124" i="1"/>
  <c r="HF125" i="1"/>
  <c r="HF123" i="1"/>
  <c r="HF127" i="1"/>
  <c r="HF135" i="1"/>
  <c r="HF128" i="1"/>
  <c r="HF137" i="1"/>
  <c r="HF130" i="1"/>
  <c r="HF138" i="1"/>
  <c r="HF140" i="1"/>
  <c r="HF133" i="1"/>
  <c r="HF126" i="1"/>
  <c r="HF134" i="1"/>
  <c r="HF136" i="1"/>
  <c r="HF129" i="1"/>
  <c r="HF131" i="1"/>
  <c r="HF139" i="1"/>
  <c r="HF132" i="1"/>
  <c r="HU213" i="1"/>
  <c r="HB177" i="1"/>
  <c r="GW177" i="1" s="1"/>
  <c r="S145" i="45"/>
  <c r="BD145" i="45" s="1"/>
  <c r="BP145" i="45" s="1"/>
  <c r="P275" i="51"/>
  <c r="CE43" i="72"/>
  <c r="IQ177" i="1"/>
  <c r="W23" i="51"/>
  <c r="HB326" i="1"/>
  <c r="GW326" i="1" s="1"/>
  <c r="HU362" i="1"/>
  <c r="S301" i="45"/>
  <c r="BD301" i="45" s="1"/>
  <c r="BP301" i="45" s="1"/>
  <c r="BZ116" i="1"/>
  <c r="GJ116" i="1"/>
  <c r="GJ114" i="1"/>
  <c r="BZ114" i="1"/>
  <c r="GJ112" i="1"/>
  <c r="BZ112" i="1"/>
  <c r="GJ110" i="1"/>
  <c r="BZ110" i="1"/>
  <c r="GJ108" i="1"/>
  <c r="BZ108" i="1"/>
  <c r="GJ106" i="1"/>
  <c r="BZ106" i="1"/>
  <c r="GJ104" i="1"/>
  <c r="BZ104" i="1"/>
  <c r="R192" i="51" s="1"/>
  <c r="GJ102" i="1"/>
  <c r="BZ102" i="1"/>
  <c r="BZ100" i="1"/>
  <c r="GJ100" i="1"/>
  <c r="BZ98" i="1"/>
  <c r="GJ98" i="1"/>
  <c r="BZ96" i="1"/>
  <c r="GJ96" i="1"/>
  <c r="BZ94" i="1"/>
  <c r="GJ94" i="1"/>
  <c r="GJ92" i="1"/>
  <c r="BZ92" i="1"/>
  <c r="BZ90" i="1"/>
  <c r="GJ90" i="1"/>
  <c r="GJ88" i="1"/>
  <c r="BZ88" i="1"/>
  <c r="GJ86" i="1"/>
  <c r="BZ86" i="1"/>
  <c r="BZ84" i="1"/>
  <c r="GJ84" i="1"/>
  <c r="BZ82" i="1"/>
  <c r="GJ82" i="1"/>
  <c r="GJ119" i="1"/>
  <c r="BZ119" i="1"/>
  <c r="HP363" i="1"/>
  <c r="HH327" i="1"/>
  <c r="BY424" i="1"/>
  <c r="GJ424" i="1"/>
  <c r="CH299" i="45"/>
  <c r="BZ426" i="1"/>
  <c r="BZ345" i="1"/>
  <c r="GJ345" i="1"/>
  <c r="AD286" i="45"/>
  <c r="HG104" i="1"/>
  <c r="CD140" i="1"/>
  <c r="HO140" i="1"/>
  <c r="HH177" i="1"/>
  <c r="HP213" i="1"/>
  <c r="IR177" i="1" s="1"/>
  <c r="BR130" i="45"/>
  <c r="Y130" i="45" s="1"/>
  <c r="BQ131" i="45"/>
  <c r="BR49" i="45"/>
  <c r="Y49" i="45" s="1"/>
  <c r="BQ50" i="45"/>
  <c r="GG141" i="1"/>
  <c r="BY141" i="1" s="1"/>
  <c r="GF142" i="1"/>
  <c r="BN146" i="45"/>
  <c r="X146" i="45" s="1"/>
  <c r="BM147" i="45"/>
  <c r="BN67" i="45"/>
  <c r="X67" i="45" s="1"/>
  <c r="BM68" i="45"/>
  <c r="GC215" i="1"/>
  <c r="BX215" i="1" s="1"/>
  <c r="GB216" i="1"/>
  <c r="BR361" i="45"/>
  <c r="Y361" i="45" s="1"/>
  <c r="BQ362" i="45"/>
  <c r="GC364" i="1"/>
  <c r="BX364" i="1" s="1"/>
  <c r="GB365" i="1"/>
  <c r="O363" i="51"/>
  <c r="HC308" i="1"/>
  <c r="GX308" i="1" s="1"/>
  <c r="HF308" i="1"/>
  <c r="P283" i="45"/>
  <c r="AT283" i="45" s="1"/>
  <c r="BH283" i="45" s="1"/>
  <c r="CA344" i="1"/>
  <c r="CE344" i="1"/>
  <c r="CJ71" i="72"/>
  <c r="CI72" i="72"/>
  <c r="HB103" i="1"/>
  <c r="GW103" i="1" s="1"/>
  <c r="S67" i="45"/>
  <c r="BD67" i="45" s="1"/>
  <c r="BP67" i="45" s="1"/>
  <c r="HU139" i="1"/>
  <c r="P227" i="51"/>
  <c r="BZ191" i="1"/>
  <c r="GJ191" i="1"/>
  <c r="BZ189" i="1"/>
  <c r="GJ189" i="1"/>
  <c r="BZ187" i="1"/>
  <c r="GJ187" i="1"/>
  <c r="BZ185" i="1"/>
  <c r="GJ185" i="1"/>
  <c r="BZ183" i="1"/>
  <c r="GJ183" i="1"/>
  <c r="BZ181" i="1"/>
  <c r="GJ181" i="1"/>
  <c r="BZ179" i="1"/>
  <c r="GJ179" i="1"/>
  <c r="GJ177" i="1"/>
  <c r="BZ175" i="1"/>
  <c r="GJ175" i="1"/>
  <c r="BZ173" i="1"/>
  <c r="GJ173" i="1"/>
  <c r="BZ171" i="1"/>
  <c r="GJ171" i="1"/>
  <c r="BZ169" i="1"/>
  <c r="GJ169" i="1"/>
  <c r="BZ167" i="1"/>
  <c r="GJ167" i="1"/>
  <c r="GJ165" i="1"/>
  <c r="BZ165" i="1"/>
  <c r="GJ163" i="1"/>
  <c r="BZ163" i="1"/>
  <c r="GJ161" i="1"/>
  <c r="BZ161" i="1"/>
  <c r="BZ159" i="1"/>
  <c r="GJ159" i="1"/>
  <c r="GJ157" i="1"/>
  <c r="BZ157" i="1"/>
  <c r="FY194" i="1"/>
  <c r="FX195" i="1"/>
  <c r="IL176" i="1"/>
  <c r="IG176" i="1" s="1"/>
  <c r="IL325" i="1"/>
  <c r="IG325" i="1" s="1"/>
  <c r="O67" i="51"/>
  <c r="BI269" i="45"/>
  <c r="BZ117" i="1"/>
  <c r="GJ117" i="1"/>
  <c r="BZ115" i="1"/>
  <c r="GJ115" i="1"/>
  <c r="BZ113" i="1"/>
  <c r="GJ113" i="1"/>
  <c r="BZ111" i="1"/>
  <c r="GJ111" i="1"/>
  <c r="BZ109" i="1"/>
  <c r="GJ109" i="1"/>
  <c r="BZ107" i="1"/>
  <c r="GJ107" i="1"/>
  <c r="GJ105" i="1"/>
  <c r="BZ105" i="1"/>
  <c r="GJ103" i="1"/>
  <c r="BZ103" i="1"/>
  <c r="GJ101" i="1"/>
  <c r="BZ101" i="1"/>
  <c r="GJ99" i="1"/>
  <c r="BZ99" i="1"/>
  <c r="BZ97" i="1"/>
  <c r="GJ97" i="1"/>
  <c r="BZ95" i="1"/>
  <c r="GJ95" i="1"/>
  <c r="GJ93" i="1"/>
  <c r="BZ93" i="1"/>
  <c r="BZ91" i="1"/>
  <c r="GJ91" i="1"/>
  <c r="GJ89" i="1"/>
  <c r="BZ89" i="1"/>
  <c r="BZ87" i="1"/>
  <c r="GJ87" i="1"/>
  <c r="GJ85" i="1"/>
  <c r="BZ85" i="1"/>
  <c r="BZ83" i="1"/>
  <c r="GJ83" i="1"/>
  <c r="FY120" i="1"/>
  <c r="FX121" i="1"/>
  <c r="GG364" i="1"/>
  <c r="BY364" i="1" s="1"/>
  <c r="GF365" i="1"/>
  <c r="BJ366" i="45"/>
  <c r="Z366" i="45" s="1"/>
  <c r="BI367" i="45"/>
  <c r="GG425" i="1"/>
  <c r="GF426" i="1"/>
  <c r="BN300" i="45"/>
  <c r="X300" i="45" s="1"/>
  <c r="BM301" i="45"/>
  <c r="CP73" i="72"/>
  <c r="CO74" i="72"/>
  <c r="BZ427" i="1"/>
  <c r="FY346" i="1"/>
  <c r="FX347" i="1"/>
  <c r="BR287" i="45"/>
  <c r="Y287" i="45" s="1"/>
  <c r="BQ288" i="45"/>
  <c r="BN381" i="45"/>
  <c r="X381" i="45" s="1"/>
  <c r="BM382" i="45"/>
  <c r="CT71" i="72"/>
  <c r="AP71" i="72" s="1"/>
  <c r="AP135" i="72" s="1"/>
  <c r="CS72" i="72"/>
  <c r="GC141" i="1"/>
  <c r="BX141" i="1" s="1"/>
  <c r="GB142" i="1"/>
  <c r="GG214" i="1"/>
  <c r="BY214" i="1" s="1"/>
  <c r="CD214" i="1" s="1"/>
  <c r="GF215" i="1"/>
  <c r="HF156" i="1"/>
  <c r="Q254" i="51"/>
  <c r="HC156" i="1"/>
  <c r="GX156" i="1" s="1"/>
  <c r="P124" i="45"/>
  <c r="CA192" i="1"/>
  <c r="CE192" i="1"/>
  <c r="P164" i="51"/>
  <c r="AD129" i="45"/>
  <c r="P84" i="51"/>
  <c r="AD48" i="45"/>
  <c r="HH104" i="1"/>
  <c r="HP140" i="1"/>
  <c r="IR104" i="1" s="1"/>
  <c r="O180" i="51"/>
  <c r="CH145" i="45"/>
  <c r="IL102" i="1"/>
  <c r="IG102" i="1" s="1"/>
  <c r="N102" i="51"/>
  <c r="CH66" i="45"/>
  <c r="HO214" i="1"/>
  <c r="HG178" i="1"/>
  <c r="AD360" i="45"/>
  <c r="AA360" i="45"/>
  <c r="HO363" i="1"/>
  <c r="HG327" i="1"/>
  <c r="CD363" i="1"/>
  <c r="CF423" i="1"/>
  <c r="CA423" i="1"/>
  <c r="CD423" i="1"/>
  <c r="AT380" i="45"/>
  <c r="BH380" i="45" s="1"/>
  <c r="P383" i="51"/>
  <c r="Q331" i="51"/>
  <c r="T331" i="51" s="1"/>
  <c r="U331" i="51" s="1"/>
  <c r="AQ70" i="72"/>
  <c r="AQ134" i="72" s="1"/>
  <c r="AF70" i="72"/>
  <c r="BY271" i="45"/>
  <c r="W56" i="72"/>
  <c r="BR56" i="72" s="1"/>
  <c r="CD56" i="72" s="1"/>
  <c r="IQ103" i="1"/>
  <c r="BZ190" i="1"/>
  <c r="GJ190" i="1"/>
  <c r="BZ188" i="1"/>
  <c r="GJ188" i="1"/>
  <c r="GJ186" i="1"/>
  <c r="BZ186" i="1"/>
  <c r="GJ184" i="1"/>
  <c r="BZ184" i="1"/>
  <c r="GJ182" i="1"/>
  <c r="BZ182" i="1"/>
  <c r="GJ180" i="1"/>
  <c r="BZ180" i="1"/>
  <c r="GJ178" i="1"/>
  <c r="BZ178" i="1"/>
  <c r="GJ176" i="1"/>
  <c r="BZ176" i="1"/>
  <c r="GJ174" i="1"/>
  <c r="BZ174" i="1"/>
  <c r="GJ172" i="1"/>
  <c r="BZ172" i="1"/>
  <c r="BZ170" i="1"/>
  <c r="GJ170" i="1"/>
  <c r="BZ168" i="1"/>
  <c r="GJ168" i="1"/>
  <c r="BZ166" i="1"/>
  <c r="GJ166" i="1"/>
  <c r="GJ164" i="1"/>
  <c r="BZ164" i="1"/>
  <c r="GJ162" i="1"/>
  <c r="BZ162" i="1"/>
  <c r="GJ160" i="1"/>
  <c r="BZ160" i="1"/>
  <c r="BZ158" i="1"/>
  <c r="GJ158" i="1"/>
  <c r="BZ156" i="1"/>
  <c r="GJ156" i="1"/>
  <c r="BZ193" i="1"/>
  <c r="GJ193" i="1"/>
  <c r="BD377" i="45"/>
  <c r="BP377" i="45" s="1"/>
  <c r="CE422" i="1"/>
  <c r="P328" i="51"/>
  <c r="BY114" i="45"/>
  <c r="AO55" i="72"/>
  <c r="AO119" i="72" s="1"/>
  <c r="P128" i="51"/>
  <c r="N163" i="51"/>
  <c r="O83" i="51"/>
  <c r="P7" i="51"/>
  <c r="BY33" i="45"/>
  <c r="HC82" i="1"/>
  <c r="GX82" i="1" s="1"/>
  <c r="P46" i="45"/>
  <c r="T206" i="51"/>
  <c r="U206" i="51" s="1"/>
  <c r="HF82" i="1"/>
  <c r="CA118" i="1"/>
  <c r="CE118" i="1"/>
  <c r="BZ428" i="1" l="1"/>
  <c r="BN382" i="45"/>
  <c r="X382" i="45" s="1"/>
  <c r="BM383" i="45"/>
  <c r="BN383" i="45" s="1"/>
  <c r="X383" i="45" s="1"/>
  <c r="P125" i="45"/>
  <c r="AT125" i="45" s="1"/>
  <c r="BH125" i="45" s="1"/>
  <c r="HC157" i="1"/>
  <c r="GX157" i="1" s="1"/>
  <c r="Q255" i="51"/>
  <c r="HF157" i="1"/>
  <c r="CA193" i="1"/>
  <c r="CE193" i="1"/>
  <c r="P88" i="45"/>
  <c r="CA156" i="1"/>
  <c r="CE156" i="1"/>
  <c r="P90" i="45"/>
  <c r="CA158" i="1"/>
  <c r="CE158" i="1"/>
  <c r="P98" i="45"/>
  <c r="CA166" i="1"/>
  <c r="CE166" i="1"/>
  <c r="P100" i="45"/>
  <c r="CA168" i="1"/>
  <c r="CE168" i="1"/>
  <c r="P102" i="45"/>
  <c r="CA170" i="1"/>
  <c r="CE170" i="1"/>
  <c r="Q250" i="51"/>
  <c r="P120" i="45"/>
  <c r="CA188" i="1"/>
  <c r="CE188" i="1"/>
  <c r="Q252" i="51"/>
  <c r="P122" i="45"/>
  <c r="CA190" i="1"/>
  <c r="CE190" i="1"/>
  <c r="CE423" i="1"/>
  <c r="BD378" i="45"/>
  <c r="BP378" i="45" s="1"/>
  <c r="P329" i="51"/>
  <c r="HU363" i="1"/>
  <c r="HB327" i="1"/>
  <c r="GW327" i="1" s="1"/>
  <c r="S302" i="45"/>
  <c r="BD302" i="45" s="1"/>
  <c r="BP302" i="45" s="1"/>
  <c r="W24" i="51"/>
  <c r="HU214" i="1"/>
  <c r="HB178" i="1"/>
  <c r="GW178" i="1" s="1"/>
  <c r="S146" i="45"/>
  <c r="BD146" i="45" s="1"/>
  <c r="BP146" i="45" s="1"/>
  <c r="P276" i="51"/>
  <c r="O84" i="51"/>
  <c r="P8" i="51"/>
  <c r="BY34" i="45"/>
  <c r="HH178" i="1"/>
  <c r="HP214" i="1"/>
  <c r="IR178" i="1" s="1"/>
  <c r="HO141" i="1"/>
  <c r="HG105" i="1"/>
  <c r="CD141" i="1"/>
  <c r="AD287" i="45"/>
  <c r="BZ346" i="1"/>
  <c r="GJ346" i="1"/>
  <c r="Q333" i="51"/>
  <c r="T333" i="51" s="1"/>
  <c r="U333" i="51" s="1"/>
  <c r="P385" i="51"/>
  <c r="CH300" i="45"/>
  <c r="GG426" i="1"/>
  <c r="GF427" i="1"/>
  <c r="BJ367" i="45"/>
  <c r="Z367" i="45" s="1"/>
  <c r="BI368" i="45"/>
  <c r="GG365" i="1"/>
  <c r="BY365" i="1" s="1"/>
  <c r="GF366" i="1"/>
  <c r="FY121" i="1"/>
  <c r="FX122" i="1"/>
  <c r="P13" i="45"/>
  <c r="CA85" i="1"/>
  <c r="CE85" i="1"/>
  <c r="P17" i="45"/>
  <c r="CA89" i="1"/>
  <c r="CE89" i="1"/>
  <c r="P21" i="45"/>
  <c r="CA93" i="1"/>
  <c r="CE93" i="1"/>
  <c r="P27" i="45"/>
  <c r="CA99" i="1"/>
  <c r="CE99" i="1"/>
  <c r="P29" i="45"/>
  <c r="CA101" i="1"/>
  <c r="CE101" i="1"/>
  <c r="P31" i="45"/>
  <c r="CA103" i="1"/>
  <c r="CE103" i="1"/>
  <c r="P33" i="45"/>
  <c r="CA105" i="1"/>
  <c r="CE105" i="1"/>
  <c r="BZ194" i="1"/>
  <c r="GJ194" i="1"/>
  <c r="P91" i="45"/>
  <c r="AT91" i="45" s="1"/>
  <c r="CA159" i="1"/>
  <c r="CE159" i="1"/>
  <c r="P99" i="45"/>
  <c r="AT99" i="45" s="1"/>
  <c r="CA167" i="1"/>
  <c r="CE167" i="1"/>
  <c r="P101" i="45"/>
  <c r="AT101" i="45" s="1"/>
  <c r="CA169" i="1"/>
  <c r="CE169" i="1"/>
  <c r="P103" i="45"/>
  <c r="AT103" i="45" s="1"/>
  <c r="CE171" i="1"/>
  <c r="CA171" i="1"/>
  <c r="P105" i="45"/>
  <c r="CA173" i="1"/>
  <c r="CE173" i="1"/>
  <c r="P107" i="45"/>
  <c r="CA175" i="1"/>
  <c r="CE175" i="1"/>
  <c r="P109" i="45"/>
  <c r="Q239" i="51"/>
  <c r="CA177" i="1"/>
  <c r="CE177" i="1"/>
  <c r="Q241" i="51"/>
  <c r="P111" i="45"/>
  <c r="CA179" i="1"/>
  <c r="CE179" i="1"/>
  <c r="Q243" i="51"/>
  <c r="P113" i="45"/>
  <c r="CA181" i="1"/>
  <c r="CE181" i="1"/>
  <c r="Q245" i="51"/>
  <c r="P115" i="45"/>
  <c r="CE183" i="1"/>
  <c r="CA183" i="1"/>
  <c r="Q247" i="51"/>
  <c r="P117" i="45"/>
  <c r="CA185" i="1"/>
  <c r="CE185" i="1"/>
  <c r="Q249" i="51"/>
  <c r="P119" i="45"/>
  <c r="CA187" i="1"/>
  <c r="CE187" i="1"/>
  <c r="P121" i="45"/>
  <c r="AT121" i="45" s="1"/>
  <c r="BH121" i="45" s="1"/>
  <c r="Q251" i="51"/>
  <c r="CA189" i="1"/>
  <c r="CE189" i="1"/>
  <c r="P123" i="45"/>
  <c r="AT123" i="45" s="1"/>
  <c r="BH123" i="45" s="1"/>
  <c r="Q253" i="51"/>
  <c r="CE191" i="1"/>
  <c r="CA191" i="1"/>
  <c r="CJ72" i="72"/>
  <c r="CI73" i="72"/>
  <c r="HO364" i="1"/>
  <c r="HG328" i="1"/>
  <c r="CD364" i="1"/>
  <c r="AA361" i="45"/>
  <c r="AD361" i="45"/>
  <c r="HO215" i="1"/>
  <c r="HG179" i="1"/>
  <c r="N103" i="51"/>
  <c r="CH67" i="45"/>
  <c r="O181" i="51"/>
  <c r="CH146" i="45"/>
  <c r="HP141" i="1"/>
  <c r="IR105" i="1" s="1"/>
  <c r="HH105" i="1"/>
  <c r="P85" i="51"/>
  <c r="AD49" i="45"/>
  <c r="P165" i="51"/>
  <c r="AD130" i="45"/>
  <c r="IQ104" i="1"/>
  <c r="HC83" i="1"/>
  <c r="GX83" i="1" s="1"/>
  <c r="T207" i="51"/>
  <c r="U207" i="51" s="1"/>
  <c r="HF83" i="1"/>
  <c r="P47" i="45"/>
  <c r="AT47" i="45" s="1"/>
  <c r="BH47" i="45" s="1"/>
  <c r="CA119" i="1"/>
  <c r="CE119" i="1"/>
  <c r="P14" i="45"/>
  <c r="CA86" i="1"/>
  <c r="CE86" i="1"/>
  <c r="P16" i="45"/>
  <c r="CA88" i="1"/>
  <c r="CE88" i="1"/>
  <c r="P20" i="45"/>
  <c r="CA92" i="1"/>
  <c r="CE92" i="1"/>
  <c r="P30" i="45"/>
  <c r="AT30" i="45" s="1"/>
  <c r="CA102" i="1"/>
  <c r="CE102" i="1"/>
  <c r="P32" i="45"/>
  <c r="AT32" i="45" s="1"/>
  <c r="BH32" i="45" s="1"/>
  <c r="CA104" i="1"/>
  <c r="CE104" i="1"/>
  <c r="P34" i="45"/>
  <c r="AT34" i="45" s="1"/>
  <c r="BH34" i="45" s="1"/>
  <c r="CA106" i="1"/>
  <c r="CE106" i="1"/>
  <c r="P36" i="45"/>
  <c r="CA108" i="1"/>
  <c r="CE108" i="1"/>
  <c r="P38" i="45"/>
  <c r="CA110" i="1"/>
  <c r="CE110" i="1"/>
  <c r="P40" i="45"/>
  <c r="CA112" i="1"/>
  <c r="CE112" i="1"/>
  <c r="P42" i="45"/>
  <c r="CA114" i="1"/>
  <c r="CE114" i="1"/>
  <c r="IL177" i="1"/>
  <c r="IG177" i="1" s="1"/>
  <c r="P92" i="45"/>
  <c r="AT92" i="45" s="1"/>
  <c r="CA160" i="1"/>
  <c r="CE160" i="1"/>
  <c r="P94" i="45"/>
  <c r="CE162" i="1"/>
  <c r="CA162" i="1"/>
  <c r="P96" i="45"/>
  <c r="CE164" i="1"/>
  <c r="CA164" i="1"/>
  <c r="P104" i="45"/>
  <c r="AT104" i="45" s="1"/>
  <c r="CA172" i="1"/>
  <c r="CE172" i="1"/>
  <c r="P106" i="45"/>
  <c r="AT106" i="45" s="1"/>
  <c r="CA174" i="1"/>
  <c r="CE174" i="1"/>
  <c r="P108" i="45"/>
  <c r="AT108" i="45" s="1"/>
  <c r="CE176" i="1"/>
  <c r="CA176" i="1"/>
  <c r="Q240" i="51"/>
  <c r="P110" i="45"/>
  <c r="AT110" i="45" s="1"/>
  <c r="BH110" i="45" s="1"/>
  <c r="BI110" i="45" s="1"/>
  <c r="CA178" i="1"/>
  <c r="CE178" i="1"/>
  <c r="Q242" i="51"/>
  <c r="P112" i="45"/>
  <c r="AT112" i="45" s="1"/>
  <c r="BH112" i="45" s="1"/>
  <c r="CA180" i="1"/>
  <c r="CE180" i="1"/>
  <c r="Q244" i="51"/>
  <c r="P114" i="45"/>
  <c r="AT114" i="45" s="1"/>
  <c r="BH114" i="45" s="1"/>
  <c r="CA182" i="1"/>
  <c r="CE182" i="1"/>
  <c r="Q246" i="51"/>
  <c r="P116" i="45"/>
  <c r="AT116" i="45" s="1"/>
  <c r="BH116" i="45" s="1"/>
  <c r="CA184" i="1"/>
  <c r="CE184" i="1"/>
  <c r="Q248" i="51"/>
  <c r="P118" i="45"/>
  <c r="AT118" i="45" s="1"/>
  <c r="BH118" i="45" s="1"/>
  <c r="CA186" i="1"/>
  <c r="CE186" i="1"/>
  <c r="IQ178" i="1"/>
  <c r="BY115" i="45"/>
  <c r="AO56" i="72"/>
  <c r="AO120" i="72" s="1"/>
  <c r="P129" i="51"/>
  <c r="N164" i="51"/>
  <c r="AT124" i="45"/>
  <c r="BH124" i="45" s="1"/>
  <c r="GG215" i="1"/>
  <c r="BY215" i="1" s="1"/>
  <c r="GF216" i="1"/>
  <c r="GC142" i="1"/>
  <c r="BX142" i="1" s="1"/>
  <c r="GB143" i="1"/>
  <c r="CT72" i="72"/>
  <c r="AP72" i="72" s="1"/>
  <c r="AP136" i="72" s="1"/>
  <c r="CS73" i="72"/>
  <c r="BR288" i="45"/>
  <c r="Y288" i="45" s="1"/>
  <c r="BQ289" i="45"/>
  <c r="FY347" i="1"/>
  <c r="FX348" i="1"/>
  <c r="CP74" i="72"/>
  <c r="CO75" i="72"/>
  <c r="BN301" i="45"/>
  <c r="X301" i="45" s="1"/>
  <c r="BM302" i="45"/>
  <c r="BY425" i="1"/>
  <c r="GJ425" i="1"/>
  <c r="HH328" i="1"/>
  <c r="HP364" i="1"/>
  <c r="BZ120" i="1"/>
  <c r="GJ120" i="1"/>
  <c r="P11" i="45"/>
  <c r="CA83" i="1"/>
  <c r="CE83" i="1"/>
  <c r="P15" i="45"/>
  <c r="AT15" i="45" s="1"/>
  <c r="CA87" i="1"/>
  <c r="CE87" i="1"/>
  <c r="P19" i="45"/>
  <c r="CA91" i="1"/>
  <c r="CE91" i="1"/>
  <c r="P23" i="45"/>
  <c r="CA95" i="1"/>
  <c r="CE95" i="1"/>
  <c r="P25" i="45"/>
  <c r="CA97" i="1"/>
  <c r="CE97" i="1"/>
  <c r="P35" i="45"/>
  <c r="AT35" i="45" s="1"/>
  <c r="BH35" i="45" s="1"/>
  <c r="CA107" i="1"/>
  <c r="CE107" i="1"/>
  <c r="P37" i="45"/>
  <c r="AT37" i="45" s="1"/>
  <c r="BH37" i="45" s="1"/>
  <c r="CA109" i="1"/>
  <c r="CE109" i="1"/>
  <c r="P39" i="45"/>
  <c r="AT39" i="45" s="1"/>
  <c r="BH39" i="45" s="1"/>
  <c r="CA111" i="1"/>
  <c r="CE111" i="1"/>
  <c r="P41" i="45"/>
  <c r="CA113" i="1"/>
  <c r="CE113" i="1"/>
  <c r="P43" i="45"/>
  <c r="AT43" i="45" s="1"/>
  <c r="BH43" i="45" s="1"/>
  <c r="CA115" i="1"/>
  <c r="CE115" i="1"/>
  <c r="P45" i="45"/>
  <c r="CA117" i="1"/>
  <c r="CE117" i="1"/>
  <c r="FY195" i="1"/>
  <c r="FX196" i="1"/>
  <c r="P89" i="45"/>
  <c r="AT89" i="45" s="1"/>
  <c r="CA157" i="1"/>
  <c r="CE157" i="1"/>
  <c r="P93" i="45"/>
  <c r="AT93" i="45" s="1"/>
  <c r="CA161" i="1"/>
  <c r="CE161" i="1"/>
  <c r="P95" i="45"/>
  <c r="AT95" i="45" s="1"/>
  <c r="CA163" i="1"/>
  <c r="CE163" i="1"/>
  <c r="P97" i="45"/>
  <c r="AT97" i="45" s="1"/>
  <c r="CA165" i="1"/>
  <c r="CE165" i="1"/>
  <c r="IL103" i="1"/>
  <c r="IG103" i="1" s="1"/>
  <c r="AF71" i="72"/>
  <c r="AQ71" i="72"/>
  <c r="AQ135" i="72" s="1"/>
  <c r="GC365" i="1"/>
  <c r="BX365" i="1" s="1"/>
  <c r="GB366" i="1"/>
  <c r="BR362" i="45"/>
  <c r="Y362" i="45" s="1"/>
  <c r="BQ363" i="45"/>
  <c r="GC216" i="1"/>
  <c r="BX216" i="1" s="1"/>
  <c r="GB217" i="1"/>
  <c r="BN68" i="45"/>
  <c r="X68" i="45" s="1"/>
  <c r="BM69" i="45"/>
  <c r="BN147" i="45"/>
  <c r="X147" i="45" s="1"/>
  <c r="BM148" i="45"/>
  <c r="GG142" i="1"/>
  <c r="BY142" i="1" s="1"/>
  <c r="GF143" i="1"/>
  <c r="BR50" i="45"/>
  <c r="Y50" i="45" s="1"/>
  <c r="BQ51" i="45"/>
  <c r="BR131" i="45"/>
  <c r="Y131" i="45" s="1"/>
  <c r="BQ132" i="45"/>
  <c r="P228" i="51"/>
  <c r="HU140" i="1"/>
  <c r="HB104" i="1"/>
  <c r="GW104" i="1" s="1"/>
  <c r="S68" i="45"/>
  <c r="BD68" i="45" s="1"/>
  <c r="BP68" i="45" s="1"/>
  <c r="BY272" i="45"/>
  <c r="W57" i="72"/>
  <c r="BR57" i="72" s="1"/>
  <c r="CD57" i="72" s="1"/>
  <c r="O364" i="51"/>
  <c r="HC309" i="1"/>
  <c r="GX309" i="1" s="1"/>
  <c r="P284" i="45"/>
  <c r="AT284" i="45" s="1"/>
  <c r="BH284" i="45" s="1"/>
  <c r="HF309" i="1"/>
  <c r="CA345" i="1"/>
  <c r="CE345" i="1"/>
  <c r="P384" i="51"/>
  <c r="Q332" i="51"/>
  <c r="T332" i="51" s="1"/>
  <c r="U332" i="51" s="1"/>
  <c r="AT381" i="45"/>
  <c r="BH381" i="45" s="1"/>
  <c r="CF424" i="1"/>
  <c r="CA424" i="1"/>
  <c r="CD424" i="1"/>
  <c r="P10" i="45"/>
  <c r="CA82" i="1"/>
  <c r="CE82" i="1"/>
  <c r="P12" i="45"/>
  <c r="CA84" i="1"/>
  <c r="CE84" i="1"/>
  <c r="P18" i="45"/>
  <c r="AT18" i="45" s="1"/>
  <c r="CA90" i="1"/>
  <c r="CE90" i="1"/>
  <c r="P22" i="45"/>
  <c r="CA94" i="1"/>
  <c r="CE94" i="1"/>
  <c r="P24" i="45"/>
  <c r="AT24" i="45" s="1"/>
  <c r="CA96" i="1"/>
  <c r="CE96" i="1"/>
  <c r="P26" i="45"/>
  <c r="CA98" i="1"/>
  <c r="CE98" i="1"/>
  <c r="P28" i="45"/>
  <c r="AT28" i="45" s="1"/>
  <c r="CA100" i="1"/>
  <c r="CE100" i="1"/>
  <c r="P44" i="45"/>
  <c r="AT44" i="45" s="1"/>
  <c r="BH44" i="45" s="1"/>
  <c r="CA116" i="1"/>
  <c r="CE116" i="1"/>
  <c r="IL326" i="1"/>
  <c r="IG326" i="1" s="1"/>
  <c r="CE44" i="72"/>
  <c r="BI270" i="45"/>
  <c r="AT26" i="45" l="1"/>
  <c r="AT22" i="45"/>
  <c r="AT12" i="45"/>
  <c r="AT41" i="45"/>
  <c r="BH41" i="45" s="1"/>
  <c r="AT14" i="45"/>
  <c r="P386" i="51"/>
  <c r="Q334" i="51"/>
  <c r="T334" i="51" s="1"/>
  <c r="U334" i="51" s="1"/>
  <c r="GG427" i="1"/>
  <c r="GF428" i="1"/>
  <c r="GG428" i="1" s="1"/>
  <c r="AT383" i="45"/>
  <c r="BH383" i="45" s="1"/>
  <c r="GC143" i="1"/>
  <c r="BX143" i="1" s="1"/>
  <c r="GB144" i="1"/>
  <c r="GC144" i="1" s="1"/>
  <c r="BX144" i="1" s="1"/>
  <c r="GG366" i="1"/>
  <c r="BY366" i="1" s="1"/>
  <c r="GF367" i="1"/>
  <c r="GG367" i="1" s="1"/>
  <c r="BY367" i="1" s="1"/>
  <c r="GG143" i="1"/>
  <c r="BY143" i="1" s="1"/>
  <c r="GF144" i="1"/>
  <c r="GG144" i="1" s="1"/>
  <c r="BY144" i="1" s="1"/>
  <c r="HH108" i="1" s="1"/>
  <c r="GC217" i="1"/>
  <c r="BX217" i="1" s="1"/>
  <c r="GB218" i="1"/>
  <c r="GC218" i="1" s="1"/>
  <c r="BX218" i="1" s="1"/>
  <c r="HG182" i="1" s="1"/>
  <c r="GC366" i="1"/>
  <c r="BX366" i="1" s="1"/>
  <c r="GB367" i="1"/>
  <c r="GC367" i="1" s="1"/>
  <c r="BX367" i="1" s="1"/>
  <c r="CD367" i="1" s="1"/>
  <c r="IL104" i="1"/>
  <c r="IG104" i="1" s="1"/>
  <c r="BR132" i="45"/>
  <c r="Y132" i="45" s="1"/>
  <c r="BQ133" i="45"/>
  <c r="BR51" i="45"/>
  <c r="Y51" i="45" s="1"/>
  <c r="BQ52" i="45"/>
  <c r="HH107" i="1"/>
  <c r="HP143" i="1"/>
  <c r="IR107" i="1" s="1"/>
  <c r="BN148" i="45"/>
  <c r="X148" i="45" s="1"/>
  <c r="BM149" i="45"/>
  <c r="BN69" i="45"/>
  <c r="BM388" i="45"/>
  <c r="BM70" i="45"/>
  <c r="HG181" i="1"/>
  <c r="HO217" i="1"/>
  <c r="BR363" i="45"/>
  <c r="Y363" i="45" s="1"/>
  <c r="BQ364" i="45"/>
  <c r="HO366" i="1"/>
  <c r="HG330" i="1"/>
  <c r="CD366" i="1"/>
  <c r="BZ195" i="1"/>
  <c r="GJ195" i="1"/>
  <c r="AT25" i="45"/>
  <c r="AT23" i="45"/>
  <c r="AT19" i="45"/>
  <c r="AT11" i="45"/>
  <c r="T208" i="51"/>
  <c r="U208" i="51" s="1"/>
  <c r="HF84" i="1"/>
  <c r="HC84" i="1"/>
  <c r="GX84" i="1" s="1"/>
  <c r="P48" i="45"/>
  <c r="AT48" i="45" s="1"/>
  <c r="BH48" i="45" s="1"/>
  <c r="CA120" i="1"/>
  <c r="CE120" i="1"/>
  <c r="CF425" i="1"/>
  <c r="CA425" i="1"/>
  <c r="CD425" i="1"/>
  <c r="CH301" i="45"/>
  <c r="GJ347" i="1"/>
  <c r="BZ347" i="1"/>
  <c r="AD288" i="45"/>
  <c r="HO142" i="1"/>
  <c r="CD142" i="1"/>
  <c r="HG106" i="1"/>
  <c r="HH179" i="1"/>
  <c r="HP215" i="1"/>
  <c r="IR179" i="1" s="1"/>
  <c r="AT96" i="45"/>
  <c r="AT94" i="45"/>
  <c r="AT38" i="45"/>
  <c r="BH38" i="45" s="1"/>
  <c r="AT20" i="45"/>
  <c r="AT16" i="45"/>
  <c r="P9" i="51"/>
  <c r="O85" i="51"/>
  <c r="BY35" i="45"/>
  <c r="CD215" i="1"/>
  <c r="W25" i="51"/>
  <c r="CJ73" i="72"/>
  <c r="CI74" i="72"/>
  <c r="AT119" i="45"/>
  <c r="BH119" i="45" s="1"/>
  <c r="AT115" i="45"/>
  <c r="BH115" i="45" s="1"/>
  <c r="AT111" i="45"/>
  <c r="BH111" i="45" s="1"/>
  <c r="BI111" i="45" s="1"/>
  <c r="AT107" i="45"/>
  <c r="AT105" i="45"/>
  <c r="Q256" i="51"/>
  <c r="HF158" i="1"/>
  <c r="P126" i="45"/>
  <c r="AT126" i="45" s="1"/>
  <c r="BH126" i="45" s="1"/>
  <c r="HC158" i="1"/>
  <c r="GX158" i="1" s="1"/>
  <c r="CA194" i="1"/>
  <c r="CE194" i="1"/>
  <c r="AT33" i="45"/>
  <c r="BH33" i="45" s="1"/>
  <c r="FY122" i="1"/>
  <c r="FX123" i="1"/>
  <c r="HH330" i="1"/>
  <c r="HP366" i="1"/>
  <c r="BJ368" i="45"/>
  <c r="Z368" i="45" s="1"/>
  <c r="BI386" i="45"/>
  <c r="BI369" i="45"/>
  <c r="BY427" i="1"/>
  <c r="GJ427" i="1"/>
  <c r="AT382" i="45"/>
  <c r="BH382" i="45" s="1"/>
  <c r="BY273" i="45"/>
  <c r="W58" i="72"/>
  <c r="BR58" i="72" s="1"/>
  <c r="CD58" i="72" s="1"/>
  <c r="HB105" i="1"/>
  <c r="GW105" i="1" s="1"/>
  <c r="P229" i="51"/>
  <c r="HU141" i="1"/>
  <c r="S69" i="45"/>
  <c r="BD69" i="45" s="1"/>
  <c r="IQ105" i="1"/>
  <c r="IL327" i="1"/>
  <c r="IG327" i="1" s="1"/>
  <c r="AT122" i="45"/>
  <c r="BH122" i="45" s="1"/>
  <c r="AT102" i="45"/>
  <c r="AT100" i="45"/>
  <c r="AT98" i="45"/>
  <c r="AT90" i="45"/>
  <c r="BI271" i="45"/>
  <c r="CE45" i="72"/>
  <c r="P330" i="51"/>
  <c r="BD379" i="45"/>
  <c r="BP379" i="45" s="1"/>
  <c r="CE424" i="1"/>
  <c r="P166" i="51"/>
  <c r="AD131" i="45"/>
  <c r="P86" i="51"/>
  <c r="AD50" i="45"/>
  <c r="HP142" i="1"/>
  <c r="IR106" i="1" s="1"/>
  <c r="HH106" i="1"/>
  <c r="O182" i="51"/>
  <c r="CH147" i="45"/>
  <c r="CH68" i="45"/>
  <c r="N104" i="51"/>
  <c r="HG180" i="1"/>
  <c r="HO216" i="1"/>
  <c r="AA362" i="45"/>
  <c r="AD362" i="45"/>
  <c r="HO365" i="1"/>
  <c r="HG329" i="1"/>
  <c r="CD365" i="1"/>
  <c r="FY196" i="1"/>
  <c r="FX197" i="1"/>
  <c r="AT45" i="45"/>
  <c r="BH45" i="45" s="1"/>
  <c r="BN302" i="45"/>
  <c r="X302" i="45" s="1"/>
  <c r="BM303" i="45"/>
  <c r="CP75" i="72"/>
  <c r="CO76" i="72"/>
  <c r="FY348" i="1"/>
  <c r="FX349" i="1"/>
  <c r="BR289" i="45"/>
  <c r="Y289" i="45" s="1"/>
  <c r="BQ290" i="45"/>
  <c r="CT73" i="72"/>
  <c r="AP73" i="72" s="1"/>
  <c r="AP137" i="72" s="1"/>
  <c r="CS74" i="72"/>
  <c r="CD143" i="1"/>
  <c r="HG107" i="1"/>
  <c r="HO143" i="1"/>
  <c r="GG216" i="1"/>
  <c r="BY216" i="1" s="1"/>
  <c r="GF217" i="1"/>
  <c r="AT46" i="45"/>
  <c r="BH46" i="45" s="1"/>
  <c r="AT42" i="45"/>
  <c r="BH42" i="45" s="1"/>
  <c r="AT40" i="45"/>
  <c r="BH40" i="45" s="1"/>
  <c r="AT36" i="45"/>
  <c r="BH36" i="45" s="1"/>
  <c r="P130" i="51"/>
  <c r="N165" i="51"/>
  <c r="BY116" i="45"/>
  <c r="AO57" i="72"/>
  <c r="AO121" i="72" s="1"/>
  <c r="IQ179" i="1"/>
  <c r="S303" i="45"/>
  <c r="BD303" i="45" s="1"/>
  <c r="BP303" i="45" s="1"/>
  <c r="HU364" i="1"/>
  <c r="HB328" i="1"/>
  <c r="GW328" i="1" s="1"/>
  <c r="AQ72" i="72"/>
  <c r="AQ136" i="72" s="1"/>
  <c r="AF72" i="72"/>
  <c r="AT117" i="45"/>
  <c r="BH117" i="45" s="1"/>
  <c r="AT113" i="45"/>
  <c r="BH113" i="45" s="1"/>
  <c r="AT31" i="45"/>
  <c r="BH31" i="45" s="1"/>
  <c r="BI31" i="45" s="1"/>
  <c r="AT29" i="45"/>
  <c r="AT27" i="45"/>
  <c r="AT21" i="45"/>
  <c r="AT17" i="45"/>
  <c r="AT13" i="45"/>
  <c r="BZ121" i="1"/>
  <c r="GJ121" i="1"/>
  <c r="HH329" i="1"/>
  <c r="HP365" i="1"/>
  <c r="BY426" i="1"/>
  <c r="GJ426" i="1"/>
  <c r="HC310" i="1"/>
  <c r="GX310" i="1" s="1"/>
  <c r="HF310" i="1"/>
  <c r="O365" i="51"/>
  <c r="P285" i="45"/>
  <c r="AT285" i="45" s="1"/>
  <c r="BH285" i="45" s="1"/>
  <c r="CA346" i="1"/>
  <c r="CE346" i="1"/>
  <c r="IL178" i="1"/>
  <c r="IG178" i="1" s="1"/>
  <c r="AT120" i="45"/>
  <c r="BH120" i="45" s="1"/>
  <c r="HG108" i="1" l="1"/>
  <c r="BX149" i="1"/>
  <c r="BY428" i="1"/>
  <c r="CH68" i="1" s="1"/>
  <c r="GJ428" i="1"/>
  <c r="CP76" i="72"/>
  <c r="CO77" i="72"/>
  <c r="CP77" i="72" s="1"/>
  <c r="S306" i="45"/>
  <c r="CD144" i="1"/>
  <c r="GG217" i="1"/>
  <c r="BY217" i="1" s="1"/>
  <c r="GF218" i="1"/>
  <c r="GG218" i="1" s="1"/>
  <c r="BY218" i="1" s="1"/>
  <c r="HH182" i="1" s="1"/>
  <c r="BN149" i="45"/>
  <c r="X149" i="45" s="1"/>
  <c r="O184" i="51" s="1"/>
  <c r="BM150" i="45"/>
  <c r="BN150" i="45" s="1"/>
  <c r="X150" i="45" s="1"/>
  <c r="O185" i="51" s="1"/>
  <c r="CF426" i="1"/>
  <c r="CD426" i="1"/>
  <c r="CA426" i="1"/>
  <c r="BI32" i="45"/>
  <c r="BI33" i="45" s="1"/>
  <c r="HP216" i="1"/>
  <c r="IR180" i="1" s="1"/>
  <c r="HH180" i="1"/>
  <c r="IQ107" i="1"/>
  <c r="HU143" i="1"/>
  <c r="P231" i="51"/>
  <c r="HB107" i="1"/>
  <c r="GW107" i="1" s="1"/>
  <c r="S71" i="45"/>
  <c r="AD289" i="45"/>
  <c r="GJ348" i="1"/>
  <c r="BZ348" i="1"/>
  <c r="CH302" i="45"/>
  <c r="BZ196" i="1"/>
  <c r="GJ196" i="1"/>
  <c r="HB329" i="1"/>
  <c r="GW329" i="1" s="1"/>
  <c r="HU365" i="1"/>
  <c r="S304" i="45"/>
  <c r="BD304" i="45" s="1"/>
  <c r="BP304" i="45" s="1"/>
  <c r="IQ180" i="1"/>
  <c r="CE46" i="72"/>
  <c r="IL105" i="1"/>
  <c r="IG105" i="1" s="1"/>
  <c r="CF427" i="1"/>
  <c r="CD427" i="1"/>
  <c r="CA427" i="1"/>
  <c r="FY123" i="1"/>
  <c r="FX124" i="1"/>
  <c r="CJ74" i="72"/>
  <c r="CI75" i="72"/>
  <c r="P277" i="51"/>
  <c r="S147" i="45"/>
  <c r="BD147" i="45" s="1"/>
  <c r="BP147" i="45" s="1"/>
  <c r="HB179" i="1"/>
  <c r="GW179" i="1" s="1"/>
  <c r="HU215" i="1"/>
  <c r="IQ106" i="1"/>
  <c r="HC311" i="1"/>
  <c r="GX311" i="1" s="1"/>
  <c r="P286" i="45"/>
  <c r="AT286" i="45" s="1"/>
  <c r="BH286" i="45" s="1"/>
  <c r="O366" i="51"/>
  <c r="HF311" i="1"/>
  <c r="CA347" i="1"/>
  <c r="CE347" i="1"/>
  <c r="Q257" i="51"/>
  <c r="HF159" i="1"/>
  <c r="P127" i="45"/>
  <c r="AT127" i="45" s="1"/>
  <c r="BH127" i="45" s="1"/>
  <c r="HC159" i="1"/>
  <c r="GX159" i="1" s="1"/>
  <c r="CA195" i="1"/>
  <c r="CE195" i="1"/>
  <c r="HU366" i="1"/>
  <c r="S305" i="45"/>
  <c r="BD305" i="45" s="1"/>
  <c r="BP305" i="45" s="1"/>
  <c r="HB330" i="1"/>
  <c r="GW330" i="1" s="1"/>
  <c r="AD363" i="45"/>
  <c r="AA363" i="45"/>
  <c r="IQ181" i="1"/>
  <c r="CH149" i="45"/>
  <c r="BR52" i="45"/>
  <c r="Y52" i="45" s="1"/>
  <c r="BQ53" i="45"/>
  <c r="BR133" i="45"/>
  <c r="Y133" i="45" s="1"/>
  <c r="BQ134" i="45"/>
  <c r="HC85" i="1"/>
  <c r="GX85" i="1" s="1"/>
  <c r="P49" i="45"/>
  <c r="AT49" i="45" s="1"/>
  <c r="BH49" i="45" s="1"/>
  <c r="T209" i="51"/>
  <c r="U209" i="51" s="1"/>
  <c r="HF85" i="1"/>
  <c r="CA121" i="1"/>
  <c r="CE121" i="1"/>
  <c r="IL328" i="1"/>
  <c r="IG328" i="1" s="1"/>
  <c r="HH181" i="1"/>
  <c r="HP217" i="1"/>
  <c r="IR181" i="1" s="1"/>
  <c r="CT74" i="72"/>
  <c r="AP74" i="72" s="1"/>
  <c r="AP138" i="72" s="1"/>
  <c r="CS75" i="72"/>
  <c r="BR290" i="45"/>
  <c r="Y290" i="45" s="1"/>
  <c r="BQ291" i="45"/>
  <c r="FY349" i="1"/>
  <c r="FX350" i="1"/>
  <c r="BN303" i="45"/>
  <c r="X303" i="45" s="1"/>
  <c r="BM304" i="45"/>
  <c r="FY197" i="1"/>
  <c r="FX198" i="1"/>
  <c r="W26" i="51"/>
  <c r="CD216" i="1"/>
  <c r="P10" i="51"/>
  <c r="BY36" i="45"/>
  <c r="O86" i="51"/>
  <c r="BY117" i="45"/>
  <c r="N166" i="51"/>
  <c r="P131" i="51"/>
  <c r="AO58" i="72"/>
  <c r="AO122" i="72" s="1"/>
  <c r="BI272" i="45"/>
  <c r="BD388" i="45"/>
  <c r="BP69" i="45"/>
  <c r="BJ369" i="45"/>
  <c r="Z369" i="45" s="1"/>
  <c r="BI370" i="45"/>
  <c r="GJ122" i="1"/>
  <c r="BZ122" i="1"/>
  <c r="AQ73" i="72"/>
  <c r="AQ137" i="72" s="1"/>
  <c r="AF73" i="72"/>
  <c r="BI112" i="45"/>
  <c r="S70" i="45"/>
  <c r="BD70" i="45" s="1"/>
  <c r="BP70" i="45" s="1"/>
  <c r="HB106" i="1"/>
  <c r="GW106" i="1" s="1"/>
  <c r="P230" i="51"/>
  <c r="HU142" i="1"/>
  <c r="BY274" i="45"/>
  <c r="W59" i="72"/>
  <c r="BR59" i="72" s="1"/>
  <c r="CD59" i="72" s="1"/>
  <c r="CE425" i="1"/>
  <c r="P331" i="51"/>
  <c r="BD380" i="45"/>
  <c r="BP380" i="45" s="1"/>
  <c r="BR364" i="45"/>
  <c r="Y364" i="45" s="1"/>
  <c r="BQ365" i="45"/>
  <c r="CD217" i="1"/>
  <c r="BN70" i="45"/>
  <c r="X70" i="45" s="1"/>
  <c r="BM71" i="45"/>
  <c r="BM72" i="45" s="1"/>
  <c r="BN72" i="45" s="1"/>
  <c r="X69" i="45"/>
  <c r="BN388" i="45"/>
  <c r="CH148" i="45"/>
  <c r="O183" i="51"/>
  <c r="P87" i="51"/>
  <c r="AD51" i="45"/>
  <c r="P167" i="51"/>
  <c r="AD132" i="45"/>
  <c r="P232" i="51" l="1"/>
  <c r="HB108" i="1"/>
  <c r="GW108" i="1" s="1"/>
  <c r="CF428" i="1"/>
  <c r="CD428" i="1"/>
  <c r="CA428" i="1"/>
  <c r="BN71" i="45"/>
  <c r="X71" i="45" s="1"/>
  <c r="CH71" i="45" s="1"/>
  <c r="X72" i="45"/>
  <c r="N108" i="51" s="1"/>
  <c r="S72" i="45"/>
  <c r="BD72" i="45" s="1"/>
  <c r="BP72" i="45" s="1"/>
  <c r="CD218" i="1"/>
  <c r="HB182" i="1" s="1"/>
  <c r="GW182" i="1" s="1"/>
  <c r="BD306" i="45"/>
  <c r="BP306" i="45" s="1"/>
  <c r="AO59" i="72"/>
  <c r="AO123" i="72" s="1"/>
  <c r="BY118" i="45"/>
  <c r="N167" i="51"/>
  <c r="P132" i="51"/>
  <c r="CH70" i="45"/>
  <c r="N106" i="51"/>
  <c r="AA364" i="45"/>
  <c r="AD364" i="45"/>
  <c r="T210" i="51"/>
  <c r="U210" i="51" s="1"/>
  <c r="HC86" i="1"/>
  <c r="GX86" i="1" s="1"/>
  <c r="P50" i="45"/>
  <c r="AT50" i="45" s="1"/>
  <c r="BH50" i="45" s="1"/>
  <c r="HF86" i="1"/>
  <c r="CA122" i="1"/>
  <c r="CE122" i="1"/>
  <c r="BJ370" i="45"/>
  <c r="Z370" i="45" s="1"/>
  <c r="BI371" i="45"/>
  <c r="BP388" i="45"/>
  <c r="S148" i="45"/>
  <c r="BD148" i="45" s="1"/>
  <c r="BP148" i="45" s="1"/>
  <c r="P278" i="51"/>
  <c r="HU216" i="1"/>
  <c r="HB180" i="1"/>
  <c r="GW180" i="1" s="1"/>
  <c r="FY198" i="1"/>
  <c r="FX199" i="1"/>
  <c r="BN304" i="45"/>
  <c r="X304" i="45" s="1"/>
  <c r="BM305" i="45"/>
  <c r="BZ349" i="1"/>
  <c r="GJ349" i="1"/>
  <c r="AD290" i="45"/>
  <c r="P168" i="51"/>
  <c r="AD133" i="45"/>
  <c r="P88" i="51"/>
  <c r="AD52" i="45"/>
  <c r="W27" i="51"/>
  <c r="IL179" i="1"/>
  <c r="IG179" i="1" s="1"/>
  <c r="CJ75" i="72"/>
  <c r="CI76" i="72"/>
  <c r="BI34" i="45"/>
  <c r="GJ123" i="1"/>
  <c r="BZ123" i="1"/>
  <c r="CE427" i="1"/>
  <c r="P333" i="51"/>
  <c r="R333" i="51" s="1"/>
  <c r="CE47" i="72"/>
  <c r="IL107" i="1"/>
  <c r="IG107" i="1" s="1"/>
  <c r="CH69" i="45"/>
  <c r="X386" i="45"/>
  <c r="N105" i="51"/>
  <c r="P11" i="51"/>
  <c r="BY37" i="45"/>
  <c r="O87" i="51"/>
  <c r="N107" i="51"/>
  <c r="S149" i="45"/>
  <c r="BD149" i="45" s="1"/>
  <c r="BP149" i="45" s="1"/>
  <c r="P279" i="51"/>
  <c r="HU217" i="1"/>
  <c r="HB181" i="1"/>
  <c r="GW181" i="1" s="1"/>
  <c r="BR365" i="45"/>
  <c r="Y365" i="45" s="1"/>
  <c r="BQ366" i="45"/>
  <c r="IL106" i="1"/>
  <c r="IG106" i="1" s="1"/>
  <c r="BI273" i="45"/>
  <c r="BZ197" i="1"/>
  <c r="GJ197" i="1"/>
  <c r="CH303" i="45"/>
  <c r="FY350" i="1"/>
  <c r="FX351" i="1"/>
  <c r="BR291" i="45"/>
  <c r="Y291" i="45" s="1"/>
  <c r="BQ309" i="45"/>
  <c r="BQ292" i="45"/>
  <c r="CT75" i="72"/>
  <c r="CS76" i="72"/>
  <c r="BI113" i="45"/>
  <c r="BR134" i="45"/>
  <c r="Y134" i="45" s="1"/>
  <c r="BQ135" i="45"/>
  <c r="BR53" i="45"/>
  <c r="Y53" i="45" s="1"/>
  <c r="BQ54" i="45"/>
  <c r="AQ74" i="72"/>
  <c r="AQ138" i="72" s="1"/>
  <c r="AF74" i="72"/>
  <c r="FY124" i="1"/>
  <c r="FX125" i="1"/>
  <c r="P128" i="45"/>
  <c r="AT128" i="45" s="1"/>
  <c r="BH128" i="45" s="1"/>
  <c r="HF160" i="1"/>
  <c r="HC160" i="1"/>
  <c r="GX160" i="1" s="1"/>
  <c r="Q258" i="51"/>
  <c r="CA196" i="1"/>
  <c r="CE196" i="1"/>
  <c r="P287" i="45"/>
  <c r="AT287" i="45" s="1"/>
  <c r="BH287" i="45" s="1"/>
  <c r="HC312" i="1"/>
  <c r="GX312" i="1" s="1"/>
  <c r="HF312" i="1"/>
  <c r="O367" i="51"/>
  <c r="CA348" i="1"/>
  <c r="CE348" i="1"/>
  <c r="W60" i="72"/>
  <c r="BR60" i="72" s="1"/>
  <c r="CD60" i="72" s="1"/>
  <c r="BY275" i="45"/>
  <c r="BD71" i="45"/>
  <c r="BP71" i="45" s="1"/>
  <c r="CE426" i="1"/>
  <c r="BD381" i="45"/>
  <c r="BP381" i="45" s="1"/>
  <c r="P332" i="51"/>
  <c r="CE428" i="1" l="1"/>
  <c r="P334" i="51"/>
  <c r="CT76" i="72"/>
  <c r="AP76" i="72" s="1"/>
  <c r="AP140" i="72" s="1"/>
  <c r="CS77" i="72"/>
  <c r="CT77" i="72" s="1"/>
  <c r="CJ76" i="72"/>
  <c r="AQ76" i="72" s="1"/>
  <c r="AQ140" i="72" s="1"/>
  <c r="CI77" i="72"/>
  <c r="CJ77" i="72" s="1"/>
  <c r="BN305" i="45"/>
  <c r="X305" i="45" s="1"/>
  <c r="CH305" i="45" s="1"/>
  <c r="BM306" i="45"/>
  <c r="BN306" i="45" s="1"/>
  <c r="X306" i="45" s="1"/>
  <c r="S150" i="45"/>
  <c r="BD150" i="45" s="1"/>
  <c r="BP150" i="45" s="1"/>
  <c r="FY125" i="1"/>
  <c r="FX126" i="1"/>
  <c r="BR54" i="45"/>
  <c r="Y54" i="45" s="1"/>
  <c r="BQ55" i="45"/>
  <c r="BQ153" i="45"/>
  <c r="BR135" i="45"/>
  <c r="Y135" i="45" s="1"/>
  <c r="BQ136" i="45"/>
  <c r="CV79" i="72"/>
  <c r="BR292" i="45"/>
  <c r="Y292" i="45" s="1"/>
  <c r="BQ293" i="45"/>
  <c r="Y309" i="45"/>
  <c r="AD291" i="45"/>
  <c r="GJ350" i="1"/>
  <c r="BZ350" i="1"/>
  <c r="BI274" i="45"/>
  <c r="AA365" i="45"/>
  <c r="AD365" i="45"/>
  <c r="BD382" i="45"/>
  <c r="BP382" i="45" s="1"/>
  <c r="P51" i="45"/>
  <c r="AT51" i="45" s="1"/>
  <c r="BH51" i="45" s="1"/>
  <c r="HC87" i="1"/>
  <c r="GX87" i="1" s="1"/>
  <c r="HF87" i="1"/>
  <c r="T211" i="51"/>
  <c r="U211" i="51" s="1"/>
  <c r="CA123" i="1"/>
  <c r="CE123" i="1"/>
  <c r="BI35" i="45"/>
  <c r="AO60" i="72"/>
  <c r="AO124" i="72" s="1"/>
  <c r="N168" i="51"/>
  <c r="P133" i="51"/>
  <c r="BY119" i="45"/>
  <c r="BY276" i="45"/>
  <c r="W61" i="72"/>
  <c r="BR61" i="72" s="1"/>
  <c r="CD61" i="72" s="1"/>
  <c r="O368" i="51"/>
  <c r="HC313" i="1"/>
  <c r="GX313" i="1" s="1"/>
  <c r="P288" i="45"/>
  <c r="AT288" i="45" s="1"/>
  <c r="BH288" i="45" s="1"/>
  <c r="HF313" i="1"/>
  <c r="CA349" i="1"/>
  <c r="CE349" i="1"/>
  <c r="CH304" i="45"/>
  <c r="BZ198" i="1"/>
  <c r="GJ198" i="1"/>
  <c r="BJ371" i="45"/>
  <c r="Z371" i="45" s="1"/>
  <c r="BI372" i="45"/>
  <c r="GJ124" i="1"/>
  <c r="BZ124" i="1"/>
  <c r="P89" i="51"/>
  <c r="AD53" i="45"/>
  <c r="P169" i="51"/>
  <c r="AD134" i="45"/>
  <c r="BI114" i="45"/>
  <c r="AP75" i="72"/>
  <c r="AP139" i="72" s="1"/>
  <c r="CV75" i="72"/>
  <c r="FY351" i="1"/>
  <c r="FX352" i="1"/>
  <c r="Q259" i="51"/>
  <c r="HF161" i="1"/>
  <c r="P129" i="45"/>
  <c r="AT129" i="45" s="1"/>
  <c r="BH129" i="45" s="1"/>
  <c r="HC161" i="1"/>
  <c r="GX161" i="1" s="1"/>
  <c r="CE197" i="1"/>
  <c r="CA197" i="1"/>
  <c r="BR366" i="45"/>
  <c r="Y366" i="45" s="1"/>
  <c r="BQ367" i="45"/>
  <c r="IL181" i="1"/>
  <c r="IG181" i="1" s="1"/>
  <c r="CE48" i="72"/>
  <c r="AF75" i="72"/>
  <c r="AQ75" i="72"/>
  <c r="AQ139" i="72" s="1"/>
  <c r="P12" i="51"/>
  <c r="BY38" i="45"/>
  <c r="O88" i="51"/>
  <c r="FY199" i="1"/>
  <c r="FX200" i="1"/>
  <c r="IL180" i="1"/>
  <c r="IG180" i="1" s="1"/>
  <c r="W28" i="51"/>
  <c r="R336" i="51" l="1"/>
  <c r="R334" i="51"/>
  <c r="AF76" i="72"/>
  <c r="CV76" i="72"/>
  <c r="AF77" i="72"/>
  <c r="AQ77" i="72"/>
  <c r="AP77" i="72"/>
  <c r="AP141" i="72" s="1"/>
  <c r="CV77" i="72"/>
  <c r="FY200" i="1"/>
  <c r="FX201" i="1"/>
  <c r="BR367" i="45"/>
  <c r="Y367" i="45" s="1"/>
  <c r="BQ368" i="45"/>
  <c r="BZ351" i="1"/>
  <c r="GJ351" i="1"/>
  <c r="O89" i="51"/>
  <c r="P13" i="51"/>
  <c r="BY39" i="45"/>
  <c r="Q260" i="51"/>
  <c r="HC162" i="1"/>
  <c r="GX162" i="1" s="1"/>
  <c r="HF162" i="1"/>
  <c r="P130" i="45"/>
  <c r="AT130" i="45" s="1"/>
  <c r="BH130" i="45" s="1"/>
  <c r="CA198" i="1"/>
  <c r="CE198" i="1"/>
  <c r="BR293" i="45"/>
  <c r="Y293" i="45" s="1"/>
  <c r="BQ294" i="45"/>
  <c r="P170" i="51"/>
  <c r="Y153" i="45"/>
  <c r="CI135" i="45" s="1"/>
  <c r="CI153" i="45" s="1"/>
  <c r="AD135" i="45"/>
  <c r="BR55" i="45"/>
  <c r="Y55" i="45" s="1"/>
  <c r="BQ56" i="45"/>
  <c r="FY126" i="1"/>
  <c r="FX127" i="1"/>
  <c r="BZ199" i="1"/>
  <c r="GJ199" i="1"/>
  <c r="CE49" i="72"/>
  <c r="AD366" i="45"/>
  <c r="AA366" i="45"/>
  <c r="FY352" i="1"/>
  <c r="FX353" i="1"/>
  <c r="BI115" i="45"/>
  <c r="P134" i="51"/>
  <c r="AO61" i="72"/>
  <c r="AO125" i="72" s="1"/>
  <c r="N169" i="51"/>
  <c r="BY120" i="45"/>
  <c r="HF88" i="1"/>
  <c r="P52" i="45"/>
  <c r="AT52" i="45" s="1"/>
  <c r="BH52" i="45" s="1"/>
  <c r="HC88" i="1"/>
  <c r="GX88" i="1" s="1"/>
  <c r="T212" i="51"/>
  <c r="U212" i="51" s="1"/>
  <c r="CA124" i="1"/>
  <c r="CE124" i="1"/>
  <c r="BJ372" i="45"/>
  <c r="Z372" i="45" s="1"/>
  <c r="BI373" i="45"/>
  <c r="BI36" i="45"/>
  <c r="W29" i="51"/>
  <c r="BI275" i="45"/>
  <c r="P289" i="45"/>
  <c r="AT289" i="45" s="1"/>
  <c r="BH289" i="45" s="1"/>
  <c r="HF314" i="1"/>
  <c r="O369" i="51"/>
  <c r="HC314" i="1"/>
  <c r="GX314" i="1" s="1"/>
  <c r="CA350" i="1"/>
  <c r="CE350" i="1"/>
  <c r="BY277" i="45"/>
  <c r="W62" i="72"/>
  <c r="BR62" i="72" s="1"/>
  <c r="CD62" i="72" s="1"/>
  <c r="AD309" i="45"/>
  <c r="CN291" i="45" s="1"/>
  <c r="CN309" i="45" s="1"/>
  <c r="CI291" i="45"/>
  <c r="CI309" i="45" s="1"/>
  <c r="CI278" i="45"/>
  <c r="CI274" i="45"/>
  <c r="CI270" i="45"/>
  <c r="CI266" i="45"/>
  <c r="CI281" i="45"/>
  <c r="CI279" i="45"/>
  <c r="CI275" i="45"/>
  <c r="CI271" i="45"/>
  <c r="CI269" i="45"/>
  <c r="CI280" i="45"/>
  <c r="CI276" i="45"/>
  <c r="CI272" i="45"/>
  <c r="CI267" i="45"/>
  <c r="CI277" i="45"/>
  <c r="CI273" i="45"/>
  <c r="CI268" i="45"/>
  <c r="CI265" i="45"/>
  <c r="CI282" i="45"/>
  <c r="CI283" i="45"/>
  <c r="CI284" i="45"/>
  <c r="CI285" i="45"/>
  <c r="CI286" i="45"/>
  <c r="CI287" i="45"/>
  <c r="CI288" i="45"/>
  <c r="CI289" i="45"/>
  <c r="CI290" i="45"/>
  <c r="CI292" i="45"/>
  <c r="AD292" i="45"/>
  <c r="BR136" i="45"/>
  <c r="Y136" i="45" s="1"/>
  <c r="BQ137" i="45"/>
  <c r="P90" i="51"/>
  <c r="AD54" i="45"/>
  <c r="BZ125" i="1"/>
  <c r="GJ125" i="1"/>
  <c r="AQ141" i="72" l="1"/>
  <c r="BY278" i="45"/>
  <c r="CN292" i="45"/>
  <c r="W63" i="72"/>
  <c r="BR63" i="72" s="1"/>
  <c r="CD63" i="72" s="1"/>
  <c r="P14" i="51"/>
  <c r="BY40" i="45"/>
  <c r="O90" i="51"/>
  <c r="BR137" i="45"/>
  <c r="Y137" i="45" s="1"/>
  <c r="BQ138" i="45"/>
  <c r="BI37" i="45"/>
  <c r="BJ373" i="45"/>
  <c r="Z373" i="45" s="1"/>
  <c r="BI374" i="45"/>
  <c r="BI116" i="45"/>
  <c r="FY353" i="1"/>
  <c r="FX354" i="1"/>
  <c r="CE50" i="72"/>
  <c r="FY127" i="1"/>
  <c r="FX128" i="1"/>
  <c r="BR56" i="45"/>
  <c r="Y56" i="45" s="1"/>
  <c r="BQ57" i="45"/>
  <c r="AD153" i="45"/>
  <c r="CN135" i="45" s="1"/>
  <c r="CN153" i="45" s="1"/>
  <c r="AO62" i="72"/>
  <c r="AO126" i="72" s="1"/>
  <c r="BY121" i="45"/>
  <c r="P135" i="51"/>
  <c r="N170" i="51"/>
  <c r="CI293" i="45"/>
  <c r="AD293" i="45"/>
  <c r="P290" i="45"/>
  <c r="AT290" i="45" s="1"/>
  <c r="BH290" i="45" s="1"/>
  <c r="HC315" i="1"/>
  <c r="GX315" i="1" s="1"/>
  <c r="HF315" i="1"/>
  <c r="O370" i="51"/>
  <c r="CA351" i="1"/>
  <c r="CE351" i="1"/>
  <c r="BR368" i="45"/>
  <c r="Y368" i="45" s="1"/>
  <c r="BQ386" i="45"/>
  <c r="BQ369" i="45"/>
  <c r="FY201" i="1"/>
  <c r="FX202" i="1"/>
  <c r="T213" i="51"/>
  <c r="U213" i="51" s="1"/>
  <c r="HF89" i="1"/>
  <c r="HC89" i="1"/>
  <c r="GX89" i="1" s="1"/>
  <c r="P53" i="45"/>
  <c r="AT53" i="45" s="1"/>
  <c r="BH53" i="45" s="1"/>
  <c r="CA125" i="1"/>
  <c r="CE125" i="1"/>
  <c r="CI136" i="45"/>
  <c r="P171" i="51"/>
  <c r="AD136" i="45"/>
  <c r="CN265" i="45"/>
  <c r="CN271" i="45"/>
  <c r="CN273" i="45"/>
  <c r="CN275" i="45"/>
  <c r="CN277" i="45"/>
  <c r="CN279" i="45"/>
  <c r="CN281" i="45"/>
  <c r="CN280" i="45"/>
  <c r="CN269" i="45"/>
  <c r="CN268" i="45"/>
  <c r="CN266" i="45"/>
  <c r="CN267" i="45"/>
  <c r="CN270" i="45"/>
  <c r="CN272" i="45"/>
  <c r="CN274" i="45"/>
  <c r="CN276" i="45"/>
  <c r="CN278" i="45"/>
  <c r="CN282" i="45"/>
  <c r="CN283" i="45"/>
  <c r="CN284" i="45"/>
  <c r="CN285" i="45"/>
  <c r="CN286" i="45"/>
  <c r="CN287" i="45"/>
  <c r="CN288" i="45"/>
  <c r="CN289" i="45"/>
  <c r="CN290" i="45"/>
  <c r="BI276" i="45"/>
  <c r="GJ352" i="1"/>
  <c r="BZ352" i="1"/>
  <c r="W30" i="51"/>
  <c r="P131" i="45"/>
  <c r="AT131" i="45" s="1"/>
  <c r="BH131" i="45" s="1"/>
  <c r="Q261" i="51"/>
  <c r="HF163" i="1"/>
  <c r="HC163" i="1"/>
  <c r="GX163" i="1" s="1"/>
  <c r="CE199" i="1"/>
  <c r="CA199" i="1"/>
  <c r="GJ126" i="1"/>
  <c r="BZ126" i="1"/>
  <c r="P91" i="51"/>
  <c r="AD55" i="45"/>
  <c r="CI125" i="45"/>
  <c r="CI123" i="45"/>
  <c r="CI119" i="45"/>
  <c r="CI115" i="45"/>
  <c r="CI111" i="45"/>
  <c r="CI122" i="45"/>
  <c r="CI118" i="45"/>
  <c r="CI114" i="45"/>
  <c r="CI121" i="45"/>
  <c r="CI117" i="45"/>
  <c r="CI112" i="45"/>
  <c r="CI109" i="45"/>
  <c r="CI124" i="45"/>
  <c r="CI120" i="45"/>
  <c r="CI116" i="45"/>
  <c r="CI113" i="45"/>
  <c r="CI110" i="45"/>
  <c r="CI126" i="45"/>
  <c r="CI127" i="45"/>
  <c r="CI128" i="45"/>
  <c r="CI129" i="45"/>
  <c r="CI130" i="45"/>
  <c r="CI131" i="45"/>
  <c r="CI132" i="45"/>
  <c r="CI133" i="45"/>
  <c r="CI134" i="45"/>
  <c r="BR294" i="45"/>
  <c r="Y294" i="45" s="1"/>
  <c r="BQ295" i="45"/>
  <c r="AD367" i="45"/>
  <c r="AA367" i="45"/>
  <c r="BZ200" i="1"/>
  <c r="GJ200" i="1"/>
  <c r="HF164" i="1" l="1"/>
  <c r="P132" i="45"/>
  <c r="AT132" i="45" s="1"/>
  <c r="BH132" i="45" s="1"/>
  <c r="Q262" i="51"/>
  <c r="HC164" i="1"/>
  <c r="GX164" i="1" s="1"/>
  <c r="CA200" i="1"/>
  <c r="CE200" i="1"/>
  <c r="W31" i="51"/>
  <c r="BY41" i="45"/>
  <c r="O91" i="51"/>
  <c r="P15" i="51"/>
  <c r="HC90" i="1"/>
  <c r="GX90" i="1" s="1"/>
  <c r="P54" i="45"/>
  <c r="AT54" i="45" s="1"/>
  <c r="BH54" i="45" s="1"/>
  <c r="T214" i="51"/>
  <c r="U214" i="51" s="1"/>
  <c r="HF90" i="1"/>
  <c r="CA126" i="1"/>
  <c r="CE126" i="1"/>
  <c r="CI294" i="45"/>
  <c r="AD294" i="45"/>
  <c r="HC316" i="1"/>
  <c r="GX316" i="1" s="1"/>
  <c r="HF316" i="1"/>
  <c r="P291" i="45"/>
  <c r="AT291" i="45" s="1"/>
  <c r="BH291" i="45" s="1"/>
  <c r="O371" i="51"/>
  <c r="BZ371" i="1"/>
  <c r="CA352" i="1"/>
  <c r="CA371" i="1" s="1"/>
  <c r="CE352" i="1"/>
  <c r="P136" i="51"/>
  <c r="BY122" i="45"/>
  <c r="CN136" i="45"/>
  <c r="AO63" i="72"/>
  <c r="AO127" i="72" s="1"/>
  <c r="N171" i="51"/>
  <c r="FY202" i="1"/>
  <c r="FX203" i="1"/>
  <c r="BR369" i="45"/>
  <c r="Y369" i="45" s="1"/>
  <c r="BQ370" i="45"/>
  <c r="AA368" i="45"/>
  <c r="AD368" i="45"/>
  <c r="W64" i="72"/>
  <c r="BR64" i="72" s="1"/>
  <c r="CD64" i="72" s="1"/>
  <c r="BY279" i="45"/>
  <c r="CN293" i="45"/>
  <c r="CN110" i="45"/>
  <c r="CN114" i="45"/>
  <c r="CN116" i="45"/>
  <c r="CN118" i="45"/>
  <c r="CN120" i="45"/>
  <c r="CN122" i="45"/>
  <c r="CN124" i="45"/>
  <c r="CN112" i="45"/>
  <c r="CN123" i="45"/>
  <c r="CN125" i="45"/>
  <c r="CN113" i="45"/>
  <c r="CN109" i="45"/>
  <c r="CN111" i="45"/>
  <c r="CN115" i="45"/>
  <c r="CN117" i="45"/>
  <c r="CN119" i="45"/>
  <c r="CN121" i="45"/>
  <c r="CN126" i="45"/>
  <c r="CN127" i="45"/>
  <c r="CN128" i="45"/>
  <c r="CN129" i="45"/>
  <c r="CN130" i="45"/>
  <c r="CN131" i="45"/>
  <c r="CN132" i="45"/>
  <c r="CN133" i="45"/>
  <c r="CN134" i="45"/>
  <c r="P92" i="51"/>
  <c r="AD56" i="45"/>
  <c r="GJ127" i="1"/>
  <c r="BZ127" i="1"/>
  <c r="GJ353" i="1"/>
  <c r="BZ353" i="1"/>
  <c r="P172" i="51"/>
  <c r="CI137" i="45"/>
  <c r="AD137" i="45"/>
  <c r="BR295" i="45"/>
  <c r="Y295" i="45" s="1"/>
  <c r="BQ296" i="45"/>
  <c r="BI277" i="45"/>
  <c r="GJ201" i="1"/>
  <c r="BZ201" i="1"/>
  <c r="BR57" i="45"/>
  <c r="Y57" i="45" s="1"/>
  <c r="BQ75" i="45"/>
  <c r="BQ58" i="45"/>
  <c r="FY128" i="1"/>
  <c r="FX129" i="1"/>
  <c r="CE51" i="72"/>
  <c r="FY354" i="1"/>
  <c r="FX355" i="1"/>
  <c r="BI117" i="45"/>
  <c r="BJ374" i="45"/>
  <c r="Z374" i="45" s="1"/>
  <c r="BI375" i="45"/>
  <c r="BI38" i="45"/>
  <c r="BR138" i="45"/>
  <c r="Y138" i="45" s="1"/>
  <c r="BQ139" i="45"/>
  <c r="BR139" i="45" l="1"/>
  <c r="Y139" i="45" s="1"/>
  <c r="BQ140" i="45"/>
  <c r="BJ375" i="45"/>
  <c r="Z375" i="45" s="1"/>
  <c r="BI376" i="45"/>
  <c r="BI118" i="45"/>
  <c r="FY355" i="1"/>
  <c r="FX356" i="1"/>
  <c r="CE79" i="72"/>
  <c r="CE52" i="72"/>
  <c r="FY129" i="1"/>
  <c r="FX130" i="1"/>
  <c r="BR58" i="45"/>
  <c r="Y58" i="45" s="1"/>
  <c r="BQ59" i="45"/>
  <c r="Y75" i="45"/>
  <c r="P93" i="51"/>
  <c r="CI57" i="45"/>
  <c r="CI75" i="45" s="1"/>
  <c r="AD57" i="45"/>
  <c r="Q263" i="51"/>
  <c r="HC165" i="1"/>
  <c r="GX165" i="1" s="1"/>
  <c r="HF165" i="1"/>
  <c r="P133" i="45"/>
  <c r="AT133" i="45" s="1"/>
  <c r="BH133" i="45" s="1"/>
  <c r="CA201" i="1"/>
  <c r="CE201" i="1"/>
  <c r="BI278" i="45"/>
  <c r="CI295" i="45"/>
  <c r="AD295" i="45"/>
  <c r="N172" i="51"/>
  <c r="P137" i="51"/>
  <c r="CN137" i="45"/>
  <c r="BY123" i="45"/>
  <c r="AO64" i="72"/>
  <c r="AO128" i="72" s="1"/>
  <c r="W32" i="51"/>
  <c r="BR370" i="45"/>
  <c r="Y370" i="45" s="1"/>
  <c r="BQ371" i="45"/>
  <c r="FY203" i="1"/>
  <c r="FX204" i="1"/>
  <c r="HQ352" i="1"/>
  <c r="HQ341" i="1"/>
  <c r="HQ329" i="1"/>
  <c r="HQ333" i="1"/>
  <c r="HQ339" i="1"/>
  <c r="HQ326" i="1"/>
  <c r="HQ338" i="1"/>
  <c r="HQ305" i="1"/>
  <c r="HQ307" i="1"/>
  <c r="HQ315" i="1"/>
  <c r="HQ319" i="1"/>
  <c r="HQ323" i="1"/>
  <c r="HQ337" i="1"/>
  <c r="HQ342" i="1"/>
  <c r="HQ332" i="1"/>
  <c r="HQ340" i="1"/>
  <c r="HQ308" i="1"/>
  <c r="HQ311" i="1"/>
  <c r="HQ313" i="1"/>
  <c r="HQ317" i="1"/>
  <c r="HQ321" i="1"/>
  <c r="HQ325" i="1"/>
  <c r="HQ331" i="1"/>
  <c r="HQ335" i="1"/>
  <c r="HQ306" i="1"/>
  <c r="HQ309" i="1"/>
  <c r="HQ316" i="1"/>
  <c r="HQ318" i="1"/>
  <c r="HQ322" i="1"/>
  <c r="HQ324" i="1"/>
  <c r="HQ334" i="1"/>
  <c r="HQ327" i="1"/>
  <c r="HQ310" i="1"/>
  <c r="HQ312" i="1"/>
  <c r="HQ314" i="1"/>
  <c r="HQ320" i="1"/>
  <c r="HQ330" i="1"/>
  <c r="HQ336" i="1"/>
  <c r="HQ328" i="1"/>
  <c r="HQ343" i="1"/>
  <c r="HQ344" i="1"/>
  <c r="HQ345" i="1"/>
  <c r="HQ346" i="1"/>
  <c r="HQ347" i="1"/>
  <c r="HQ348" i="1"/>
  <c r="HQ349" i="1"/>
  <c r="HQ350" i="1"/>
  <c r="HQ351" i="1"/>
  <c r="W65" i="72"/>
  <c r="BR65" i="72" s="1"/>
  <c r="CD65" i="72" s="1"/>
  <c r="CN294" i="45"/>
  <c r="BY280" i="45"/>
  <c r="BI39" i="45"/>
  <c r="CI138" i="45"/>
  <c r="P173" i="51"/>
  <c r="AD138" i="45"/>
  <c r="GJ354" i="1"/>
  <c r="BZ354" i="1"/>
  <c r="GJ128" i="1"/>
  <c r="BZ128" i="1"/>
  <c r="BR296" i="45"/>
  <c r="Y296" i="45" s="1"/>
  <c r="BQ297" i="45"/>
  <c r="P292" i="45"/>
  <c r="AT292" i="45" s="1"/>
  <c r="BH292" i="45" s="1"/>
  <c r="HC317" i="1"/>
  <c r="GX317" i="1" s="1"/>
  <c r="HF317" i="1"/>
  <c r="O372" i="51"/>
  <c r="HQ353" i="1"/>
  <c r="CA353" i="1"/>
  <c r="CE353" i="1"/>
  <c r="P55" i="45"/>
  <c r="AT55" i="45" s="1"/>
  <c r="BH55" i="45" s="1"/>
  <c r="HC91" i="1"/>
  <c r="GX91" i="1" s="1"/>
  <c r="HF91" i="1"/>
  <c r="T215" i="51"/>
  <c r="U215" i="51" s="1"/>
  <c r="CA127" i="1"/>
  <c r="CE127" i="1"/>
  <c r="BY42" i="45"/>
  <c r="P16" i="51"/>
  <c r="O92" i="51"/>
  <c r="AA369" i="45"/>
  <c r="AD369" i="45"/>
  <c r="BZ202" i="1"/>
  <c r="GJ202" i="1"/>
  <c r="Q264" i="51" l="1"/>
  <c r="HF166" i="1"/>
  <c r="P134" i="45"/>
  <c r="AT134" i="45" s="1"/>
  <c r="BH134" i="45" s="1"/>
  <c r="HC166" i="1"/>
  <c r="GX166" i="1" s="1"/>
  <c r="CE202" i="1"/>
  <c r="CA202" i="1"/>
  <c r="W33" i="51"/>
  <c r="IM317" i="1"/>
  <c r="HR353" i="1"/>
  <c r="HV353" i="1"/>
  <c r="CI296" i="45"/>
  <c r="AD296" i="45"/>
  <c r="N173" i="51"/>
  <c r="P138" i="51"/>
  <c r="BY124" i="45"/>
  <c r="CN138" i="45"/>
  <c r="AO65" i="72"/>
  <c r="AO129" i="72" s="1"/>
  <c r="IM315" i="1"/>
  <c r="HR351" i="1"/>
  <c r="HV351" i="1"/>
  <c r="IM313" i="1"/>
  <c r="HR349" i="1"/>
  <c r="HV349" i="1"/>
  <c r="IM311" i="1"/>
  <c r="HR347" i="1"/>
  <c r="HV347" i="1"/>
  <c r="IM309" i="1"/>
  <c r="HR345" i="1"/>
  <c r="HV345" i="1"/>
  <c r="IM307" i="1"/>
  <c r="HR343" i="1"/>
  <c r="HV343" i="1"/>
  <c r="HR336" i="1"/>
  <c r="HV336" i="1"/>
  <c r="HR320" i="1"/>
  <c r="HV320" i="1"/>
  <c r="HR312" i="1"/>
  <c r="HV312" i="1"/>
  <c r="HR327" i="1"/>
  <c r="HV327" i="1"/>
  <c r="HR324" i="1"/>
  <c r="HV324" i="1"/>
  <c r="HR318" i="1"/>
  <c r="HV318" i="1"/>
  <c r="HR309" i="1"/>
  <c r="HV309" i="1"/>
  <c r="HR335" i="1"/>
  <c r="HV335" i="1"/>
  <c r="HR325" i="1"/>
  <c r="HV325" i="1"/>
  <c r="HR317" i="1"/>
  <c r="HV317" i="1"/>
  <c r="HR311" i="1"/>
  <c r="HV311" i="1"/>
  <c r="HR340" i="1"/>
  <c r="HV340" i="1"/>
  <c r="IM306" i="1"/>
  <c r="HR342" i="1"/>
  <c r="HV342" i="1"/>
  <c r="HR323" i="1"/>
  <c r="HV323" i="1"/>
  <c r="HR315" i="1"/>
  <c r="HV315" i="1"/>
  <c r="HR305" i="1"/>
  <c r="HV305" i="1"/>
  <c r="HR326" i="1"/>
  <c r="HV326" i="1"/>
  <c r="HR333" i="1"/>
  <c r="HV333" i="1"/>
  <c r="IM305" i="1"/>
  <c r="HR341" i="1"/>
  <c r="HV341" i="1"/>
  <c r="FY204" i="1"/>
  <c r="FX205" i="1"/>
  <c r="BR371" i="45"/>
  <c r="Y371" i="45" s="1"/>
  <c r="BQ372" i="45"/>
  <c r="BI279" i="45"/>
  <c r="BR59" i="45"/>
  <c r="Y59" i="45" s="1"/>
  <c r="BQ60" i="45"/>
  <c r="FY130" i="1"/>
  <c r="FX131" i="1"/>
  <c r="CF52" i="72"/>
  <c r="AE52" i="72" s="1"/>
  <c r="CE53" i="72"/>
  <c r="FY356" i="1"/>
  <c r="FX357" i="1"/>
  <c r="BI119" i="45"/>
  <c r="BJ376" i="45"/>
  <c r="Z376" i="45" s="1"/>
  <c r="BI377" i="45"/>
  <c r="BR140" i="45"/>
  <c r="Y140" i="45" s="1"/>
  <c r="BQ141" i="45"/>
  <c r="BR297" i="45"/>
  <c r="Y297" i="45" s="1"/>
  <c r="BQ298" i="45"/>
  <c r="HC92" i="1"/>
  <c r="GX92" i="1" s="1"/>
  <c r="T216" i="51"/>
  <c r="U216" i="51" s="1"/>
  <c r="HF92" i="1"/>
  <c r="P56" i="45"/>
  <c r="AT56" i="45" s="1"/>
  <c r="BH56" i="45" s="1"/>
  <c r="CA128" i="1"/>
  <c r="CE128" i="1"/>
  <c r="O373" i="51"/>
  <c r="HQ354" i="1"/>
  <c r="HC318" i="1"/>
  <c r="GX318" i="1" s="1"/>
  <c r="P293" i="45"/>
  <c r="AT293" i="45" s="1"/>
  <c r="BH293" i="45" s="1"/>
  <c r="HF318" i="1"/>
  <c r="CA354" i="1"/>
  <c r="CE354" i="1"/>
  <c r="BI40" i="45"/>
  <c r="IM314" i="1"/>
  <c r="HR350" i="1"/>
  <c r="HV350" i="1"/>
  <c r="IM312" i="1"/>
  <c r="HR348" i="1"/>
  <c r="HV348" i="1"/>
  <c r="IM310" i="1"/>
  <c r="HR346" i="1"/>
  <c r="HV346" i="1"/>
  <c r="IM308" i="1"/>
  <c r="HR344" i="1"/>
  <c r="HV344" i="1"/>
  <c r="HR328" i="1"/>
  <c r="HV328" i="1"/>
  <c r="HR330" i="1"/>
  <c r="HV330" i="1"/>
  <c r="HR314" i="1"/>
  <c r="HV314" i="1"/>
  <c r="HR310" i="1"/>
  <c r="HV310" i="1"/>
  <c r="HR334" i="1"/>
  <c r="HV334" i="1"/>
  <c r="HR322" i="1"/>
  <c r="HV322" i="1"/>
  <c r="HR316" i="1"/>
  <c r="HV316" i="1"/>
  <c r="HR306" i="1"/>
  <c r="HV306" i="1"/>
  <c r="HR331" i="1"/>
  <c r="HV331" i="1"/>
  <c r="HR321" i="1"/>
  <c r="HV321" i="1"/>
  <c r="HR313" i="1"/>
  <c r="HV313" i="1"/>
  <c r="HR308" i="1"/>
  <c r="HV308" i="1"/>
  <c r="HR332" i="1"/>
  <c r="HV332" i="1"/>
  <c r="HR337" i="1"/>
  <c r="HV337" i="1"/>
  <c r="HR319" i="1"/>
  <c r="HV319" i="1"/>
  <c r="HR307" i="1"/>
  <c r="HV307" i="1"/>
  <c r="HR338" i="1"/>
  <c r="HV338" i="1"/>
  <c r="HR339" i="1"/>
  <c r="HV339" i="1"/>
  <c r="HR329" i="1"/>
  <c r="HV329" i="1"/>
  <c r="IM316" i="1"/>
  <c r="HV352" i="1"/>
  <c r="HR352" i="1"/>
  <c r="BZ203" i="1"/>
  <c r="GJ203" i="1"/>
  <c r="AA370" i="45"/>
  <c r="AD370" i="45"/>
  <c r="CN295" i="45"/>
  <c r="W66" i="72"/>
  <c r="BR66" i="72" s="1"/>
  <c r="CD66" i="72" s="1"/>
  <c r="BY281" i="45"/>
  <c r="P17" i="51"/>
  <c r="AD75" i="45"/>
  <c r="CN57" i="45" s="1"/>
  <c r="CN75" i="45" s="1"/>
  <c r="O93" i="51"/>
  <c r="BY43" i="45"/>
  <c r="CI216" i="45"/>
  <c r="CI201" i="45"/>
  <c r="CI193" i="45"/>
  <c r="CI202" i="45"/>
  <c r="CI194" i="45"/>
  <c r="CI203" i="45"/>
  <c r="CI195" i="45"/>
  <c r="CI187" i="45"/>
  <c r="CI196" i="45"/>
  <c r="CI189" i="45"/>
  <c r="CI205" i="45"/>
  <c r="CI206" i="45"/>
  <c r="CI215" i="45"/>
  <c r="CI217" i="45"/>
  <c r="CI197" i="45"/>
  <c r="CI188" i="45"/>
  <c r="CI198" i="45"/>
  <c r="CI190" i="45"/>
  <c r="CI199" i="45"/>
  <c r="CI191" i="45"/>
  <c r="CI200" i="45"/>
  <c r="CI192" i="45"/>
  <c r="CI204" i="45"/>
  <c r="CI207" i="45"/>
  <c r="CI208" i="45"/>
  <c r="CI209" i="45"/>
  <c r="CI210" i="45"/>
  <c r="CI211" i="45"/>
  <c r="CI212" i="45"/>
  <c r="CI213" i="45"/>
  <c r="CI231" i="45" s="1"/>
  <c r="CI214" i="45"/>
  <c r="CI218" i="45"/>
  <c r="CI219" i="45"/>
  <c r="CI220" i="45"/>
  <c r="CI221" i="45"/>
  <c r="CI222" i="45"/>
  <c r="CI223" i="45"/>
  <c r="CI224" i="45"/>
  <c r="CI225" i="45"/>
  <c r="CI226" i="45"/>
  <c r="CI227" i="45"/>
  <c r="CI46" i="45"/>
  <c r="CI45" i="45"/>
  <c r="CI41" i="45"/>
  <c r="CI37" i="45"/>
  <c r="CI33" i="45"/>
  <c r="CI31" i="45"/>
  <c r="CI47" i="45"/>
  <c r="CI42" i="45"/>
  <c r="CI38" i="45"/>
  <c r="CI34" i="45"/>
  <c r="CI43" i="45"/>
  <c r="CI39" i="45"/>
  <c r="CI35" i="45"/>
  <c r="CI44" i="45"/>
  <c r="CI40" i="45"/>
  <c r="CI36" i="45"/>
  <c r="CI32" i="45"/>
  <c r="CI48" i="45"/>
  <c r="CI49" i="45"/>
  <c r="CI50" i="45"/>
  <c r="CI51" i="45"/>
  <c r="CI52" i="45"/>
  <c r="CI53" i="45"/>
  <c r="CI54" i="45"/>
  <c r="CI55" i="45"/>
  <c r="CI56" i="45"/>
  <c r="P94" i="51"/>
  <c r="CI58" i="45"/>
  <c r="AD58" i="45"/>
  <c r="BZ129" i="1"/>
  <c r="GJ129" i="1"/>
  <c r="CF51" i="72"/>
  <c r="AE51" i="72" s="1"/>
  <c r="CF29" i="72"/>
  <c r="AE29" i="72" s="1"/>
  <c r="AL29" i="72" s="1"/>
  <c r="CF28" i="72"/>
  <c r="AE28" i="72" s="1"/>
  <c r="AL28" i="72" s="1"/>
  <c r="CF19" i="72"/>
  <c r="AE19" i="72" s="1"/>
  <c r="AL19" i="72" s="1"/>
  <c r="CF18" i="72"/>
  <c r="AE18" i="72" s="1"/>
  <c r="AL18" i="72" s="1"/>
  <c r="CF36" i="72"/>
  <c r="AE36" i="72" s="1"/>
  <c r="AL36" i="72" s="1"/>
  <c r="CF27" i="72"/>
  <c r="AE27" i="72" s="1"/>
  <c r="AL27" i="72" s="1"/>
  <c r="CF31" i="72"/>
  <c r="AE31" i="72" s="1"/>
  <c r="AL31" i="72" s="1"/>
  <c r="CF30" i="72"/>
  <c r="AE30" i="72" s="1"/>
  <c r="AL30" i="72" s="1"/>
  <c r="CF21" i="72"/>
  <c r="AE21" i="72" s="1"/>
  <c r="AL21" i="72" s="1"/>
  <c r="CF20" i="72"/>
  <c r="AE20" i="72" s="1"/>
  <c r="AL20" i="72" s="1"/>
  <c r="CF35" i="72"/>
  <c r="AE35" i="72" s="1"/>
  <c r="AL35" i="72" s="1"/>
  <c r="CF15" i="72"/>
  <c r="AE15" i="72" s="1"/>
  <c r="AL15" i="72" s="1"/>
  <c r="CF33" i="72"/>
  <c r="AE33" i="72" s="1"/>
  <c r="AL33" i="72" s="1"/>
  <c r="CF32" i="72"/>
  <c r="AE32" i="72" s="1"/>
  <c r="AL32" i="72" s="1"/>
  <c r="CF23" i="72"/>
  <c r="AE23" i="72" s="1"/>
  <c r="AL23" i="72" s="1"/>
  <c r="CF22" i="72"/>
  <c r="AE22" i="72" s="1"/>
  <c r="AL22" i="72" s="1"/>
  <c r="CF26" i="72"/>
  <c r="AE26" i="72" s="1"/>
  <c r="AL26" i="72" s="1"/>
  <c r="CF17" i="72"/>
  <c r="AE17" i="72" s="1"/>
  <c r="AL17" i="72" s="1"/>
  <c r="CF16" i="72"/>
  <c r="AE16" i="72" s="1"/>
  <c r="AL16" i="72" s="1"/>
  <c r="CF34" i="72"/>
  <c r="AE34" i="72" s="1"/>
  <c r="AL34" i="72" s="1"/>
  <c r="CF25" i="72"/>
  <c r="AE25" i="72" s="1"/>
  <c r="AL25" i="72" s="1"/>
  <c r="CF24" i="72"/>
  <c r="AE24" i="72" s="1"/>
  <c r="AL24" i="72" s="1"/>
  <c r="CF38" i="72"/>
  <c r="AE38" i="72" s="1"/>
  <c r="AL38" i="72" s="1"/>
  <c r="CF37" i="72"/>
  <c r="AE37" i="72" s="1"/>
  <c r="AL37" i="72" s="1"/>
  <c r="CF39" i="72"/>
  <c r="AE39" i="72" s="1"/>
  <c r="AL39" i="72" s="1"/>
  <c r="CF40" i="72"/>
  <c r="AE40" i="72" s="1"/>
  <c r="AL40" i="72" s="1"/>
  <c r="CF41" i="72"/>
  <c r="AE41" i="72" s="1"/>
  <c r="AL41" i="72" s="1"/>
  <c r="CF42" i="72"/>
  <c r="AE42" i="72" s="1"/>
  <c r="AL42" i="72" s="1"/>
  <c r="CF43" i="72"/>
  <c r="AE43" i="72" s="1"/>
  <c r="AL43" i="72" s="1"/>
  <c r="CF44" i="72"/>
  <c r="AE44" i="72" s="1"/>
  <c r="CF45" i="72"/>
  <c r="AE45" i="72" s="1"/>
  <c r="CF46" i="72"/>
  <c r="AE46" i="72" s="1"/>
  <c r="CF47" i="72"/>
  <c r="AE47" i="72" s="1"/>
  <c r="CF48" i="72"/>
  <c r="AE48" i="72" s="1"/>
  <c r="CF49" i="72"/>
  <c r="AE49" i="72" s="1"/>
  <c r="CF50" i="72"/>
  <c r="AE50" i="72" s="1"/>
  <c r="BZ355" i="1"/>
  <c r="GJ355" i="1"/>
  <c r="P174" i="51"/>
  <c r="CI139" i="45"/>
  <c r="AD139" i="45"/>
  <c r="HQ355" i="1" l="1"/>
  <c r="HC319" i="1"/>
  <c r="GX319" i="1" s="1"/>
  <c r="P294" i="45"/>
  <c r="AT294" i="45" s="1"/>
  <c r="BH294" i="45" s="1"/>
  <c r="HF319" i="1"/>
  <c r="O374" i="51"/>
  <c r="CA355" i="1"/>
  <c r="CE355" i="1"/>
  <c r="AK47" i="72"/>
  <c r="AL47" i="72"/>
  <c r="N174" i="51"/>
  <c r="CN139" i="45"/>
  <c r="BY125" i="45"/>
  <c r="AO66" i="72"/>
  <c r="AO130" i="72" s="1"/>
  <c r="P139" i="51"/>
  <c r="AK50" i="72"/>
  <c r="AL50" i="72"/>
  <c r="AK48" i="72"/>
  <c r="AL48" i="72"/>
  <c r="AK46" i="72"/>
  <c r="AL46" i="72"/>
  <c r="AK44" i="72"/>
  <c r="AL44" i="72"/>
  <c r="AK51" i="72"/>
  <c r="AL51" i="72"/>
  <c r="HF93" i="1"/>
  <c r="BZ147" i="1"/>
  <c r="P57" i="45"/>
  <c r="AT57" i="45" s="1"/>
  <c r="BH57" i="45" s="1"/>
  <c r="T217" i="51"/>
  <c r="U217" i="51" s="1"/>
  <c r="HC93" i="1"/>
  <c r="GX93" i="1" s="1"/>
  <c r="HQ129" i="1"/>
  <c r="CA129" i="1"/>
  <c r="CA147" i="1" s="1"/>
  <c r="CE129" i="1"/>
  <c r="BZ221" i="1"/>
  <c r="HQ203" i="1" s="1"/>
  <c r="HF167" i="1"/>
  <c r="HC167" i="1"/>
  <c r="GX167" i="1" s="1"/>
  <c r="Q265" i="51"/>
  <c r="P135" i="45"/>
  <c r="AT135" i="45" s="1"/>
  <c r="BH135" i="45" s="1"/>
  <c r="CA203" i="1"/>
  <c r="CA221" i="1" s="1"/>
  <c r="CE203" i="1"/>
  <c r="IP308" i="1"/>
  <c r="IH308" i="1"/>
  <c r="IH312" i="1"/>
  <c r="IP312" i="1"/>
  <c r="BI41" i="45"/>
  <c r="BR298" i="45"/>
  <c r="Y298" i="45" s="1"/>
  <c r="BQ299" i="45"/>
  <c r="P175" i="51"/>
  <c r="CI140" i="45"/>
  <c r="AD140" i="45"/>
  <c r="GJ356" i="1"/>
  <c r="BZ356" i="1"/>
  <c r="AK52" i="72"/>
  <c r="AL52" i="72"/>
  <c r="GJ130" i="1"/>
  <c r="BZ130" i="1"/>
  <c r="CI59" i="45"/>
  <c r="P95" i="51"/>
  <c r="AD59" i="45"/>
  <c r="AA371" i="45"/>
  <c r="AD371" i="45"/>
  <c r="BZ204" i="1"/>
  <c r="GJ204" i="1"/>
  <c r="IH306" i="1"/>
  <c r="IP306" i="1"/>
  <c r="IH309" i="1"/>
  <c r="IP309" i="1"/>
  <c r="IH313" i="1"/>
  <c r="IP313" i="1"/>
  <c r="W67" i="72"/>
  <c r="BR67" i="72" s="1"/>
  <c r="CD67" i="72" s="1"/>
  <c r="CN296" i="45"/>
  <c r="IP317" i="1"/>
  <c r="IH317" i="1"/>
  <c r="AK49" i="72"/>
  <c r="AL49" i="72"/>
  <c r="AK45" i="72"/>
  <c r="AL45" i="72"/>
  <c r="P18" i="51"/>
  <c r="BY44" i="45"/>
  <c r="O94" i="51"/>
  <c r="CN58" i="45"/>
  <c r="CN216" i="45"/>
  <c r="CN217" i="45"/>
  <c r="CN203" i="45"/>
  <c r="CN190" i="45"/>
  <c r="CN194" i="45"/>
  <c r="CN198" i="45"/>
  <c r="CN188" i="45"/>
  <c r="CN191" i="45"/>
  <c r="CN195" i="45"/>
  <c r="CN199" i="45"/>
  <c r="CN187" i="45"/>
  <c r="CN205" i="45"/>
  <c r="CN214" i="45"/>
  <c r="CN215" i="45"/>
  <c r="CN189" i="45"/>
  <c r="CN192" i="45"/>
  <c r="CN196" i="45"/>
  <c r="CN200" i="45"/>
  <c r="CN202" i="45"/>
  <c r="CN193" i="45"/>
  <c r="CN197" i="45"/>
  <c r="CN201" i="45"/>
  <c r="CN204" i="45"/>
  <c r="CN206" i="45"/>
  <c r="CN207" i="45"/>
  <c r="CN208" i="45"/>
  <c r="CN209" i="45"/>
  <c r="CN210" i="45"/>
  <c r="CN211" i="45"/>
  <c r="CN212" i="45"/>
  <c r="CN213" i="45"/>
  <c r="CN231" i="45" s="1"/>
  <c r="CN218" i="45"/>
  <c r="CN219" i="45"/>
  <c r="CN220" i="45"/>
  <c r="CN221" i="45"/>
  <c r="CN222" i="45"/>
  <c r="CN223" i="45"/>
  <c r="CN224" i="45"/>
  <c r="CN225" i="45"/>
  <c r="CN226" i="45"/>
  <c r="CN227" i="45"/>
  <c r="CN46" i="45"/>
  <c r="CN33" i="45"/>
  <c r="CN37" i="45"/>
  <c r="CN41" i="45"/>
  <c r="CN45" i="45"/>
  <c r="CN32" i="45"/>
  <c r="CN36" i="45"/>
  <c r="CN40" i="45"/>
  <c r="CN44" i="45"/>
  <c r="CN47" i="45"/>
  <c r="CN31" i="45"/>
  <c r="CN35" i="45"/>
  <c r="CN39" i="45"/>
  <c r="CN43" i="45"/>
  <c r="CN34" i="45"/>
  <c r="CN38" i="45"/>
  <c r="CN42" i="45"/>
  <c r="CN48" i="45"/>
  <c r="CN49" i="45"/>
  <c r="CN50" i="45"/>
  <c r="CN51" i="45"/>
  <c r="CN52" i="45"/>
  <c r="CN53" i="45"/>
  <c r="CN54" i="45"/>
  <c r="CN55" i="45"/>
  <c r="CN56" i="45"/>
  <c r="W34" i="51"/>
  <c r="IP316" i="1"/>
  <c r="IH316" i="1"/>
  <c r="IH310" i="1"/>
  <c r="IP310" i="1"/>
  <c r="IP314" i="1"/>
  <c r="IH314" i="1"/>
  <c r="IM318" i="1"/>
  <c r="HR354" i="1"/>
  <c r="HV354" i="1"/>
  <c r="CI297" i="45"/>
  <c r="AD297" i="45"/>
  <c r="BR141" i="45"/>
  <c r="Y141" i="45" s="1"/>
  <c r="BQ142" i="45"/>
  <c r="BJ377" i="45"/>
  <c r="Z377" i="45" s="1"/>
  <c r="BI378" i="45"/>
  <c r="BI120" i="45"/>
  <c r="FY357" i="1"/>
  <c r="FX358" i="1"/>
  <c r="CF53" i="72"/>
  <c r="AE53" i="72" s="1"/>
  <c r="CE54" i="72"/>
  <c r="FY131" i="1"/>
  <c r="FX132" i="1"/>
  <c r="BR60" i="45"/>
  <c r="Y60" i="45" s="1"/>
  <c r="BQ61" i="45"/>
  <c r="BI280" i="45"/>
  <c r="BR372" i="45"/>
  <c r="Y372" i="45" s="1"/>
  <c r="BQ373" i="45"/>
  <c r="FY205" i="1"/>
  <c r="FX206" i="1"/>
  <c r="IP305" i="1"/>
  <c r="IH305" i="1"/>
  <c r="IP307" i="1"/>
  <c r="IH307" i="1"/>
  <c r="IP311" i="1"/>
  <c r="IH311" i="1"/>
  <c r="IP315" i="1"/>
  <c r="IH315" i="1"/>
  <c r="IM167" i="1" l="1"/>
  <c r="HR203" i="1"/>
  <c r="HV203" i="1"/>
  <c r="GJ205" i="1"/>
  <c r="BZ205" i="1"/>
  <c r="P96" i="51"/>
  <c r="CI60" i="45"/>
  <c r="AD60" i="45"/>
  <c r="AL53" i="72"/>
  <c r="AK53" i="72"/>
  <c r="BZ357" i="1"/>
  <c r="GJ357" i="1"/>
  <c r="FY206" i="1"/>
  <c r="FX207" i="1"/>
  <c r="BR373" i="45"/>
  <c r="Y373" i="45" s="1"/>
  <c r="BQ374" i="45"/>
  <c r="BI308" i="45"/>
  <c r="BJ280" i="45" s="1"/>
  <c r="Z280" i="45" s="1"/>
  <c r="BI281" i="45"/>
  <c r="BR61" i="45"/>
  <c r="Y61" i="45" s="1"/>
  <c r="BQ62" i="45"/>
  <c r="FY132" i="1"/>
  <c r="FX133" i="1"/>
  <c r="CF54" i="72"/>
  <c r="AE54" i="72" s="1"/>
  <c r="CE55" i="72"/>
  <c r="FY358" i="1"/>
  <c r="FX359" i="1"/>
  <c r="BI121" i="45"/>
  <c r="BJ378" i="45"/>
  <c r="Z378" i="45" s="1"/>
  <c r="BI379" i="45"/>
  <c r="BR142" i="45"/>
  <c r="Y142" i="45" s="1"/>
  <c r="BQ143" i="45"/>
  <c r="HC168" i="1"/>
  <c r="GX168" i="1" s="1"/>
  <c r="HF168" i="1"/>
  <c r="P136" i="45"/>
  <c r="AT136" i="45" s="1"/>
  <c r="BH136" i="45" s="1"/>
  <c r="Q266" i="51"/>
  <c r="HQ204" i="1"/>
  <c r="CE204" i="1"/>
  <c r="CA204" i="1"/>
  <c r="AO67" i="72"/>
  <c r="AO131" i="72" s="1"/>
  <c r="P140" i="51"/>
  <c r="CN140" i="45"/>
  <c r="N175" i="51"/>
  <c r="CI298" i="45"/>
  <c r="AD298" i="45"/>
  <c r="BI42" i="45"/>
  <c r="IM93" i="1"/>
  <c r="HR129" i="1"/>
  <c r="HV129" i="1"/>
  <c r="HQ118" i="1"/>
  <c r="HQ103" i="1"/>
  <c r="HQ119" i="1"/>
  <c r="HQ86" i="1"/>
  <c r="HQ88" i="1"/>
  <c r="HQ92" i="1"/>
  <c r="HQ102" i="1"/>
  <c r="HQ106" i="1"/>
  <c r="HQ110" i="1"/>
  <c r="HQ114" i="1"/>
  <c r="HQ83" i="1"/>
  <c r="HQ87" i="1"/>
  <c r="HQ91" i="1"/>
  <c r="HQ95" i="1"/>
  <c r="HQ97" i="1"/>
  <c r="HQ109" i="1"/>
  <c r="HQ113" i="1"/>
  <c r="HQ117" i="1"/>
  <c r="HQ82" i="1"/>
  <c r="HQ84" i="1"/>
  <c r="HQ90" i="1"/>
  <c r="HQ94" i="1"/>
  <c r="HQ96" i="1"/>
  <c r="HQ98" i="1"/>
  <c r="HQ100" i="1"/>
  <c r="HQ116" i="1"/>
  <c r="HQ85" i="1"/>
  <c r="HQ89" i="1"/>
  <c r="HQ93" i="1"/>
  <c r="HQ99" i="1"/>
  <c r="HQ101" i="1"/>
  <c r="HQ105" i="1"/>
  <c r="HQ104" i="1"/>
  <c r="HQ108" i="1"/>
  <c r="HQ112" i="1"/>
  <c r="HQ107" i="1"/>
  <c r="HQ111" i="1"/>
  <c r="HQ115" i="1"/>
  <c r="HQ120" i="1"/>
  <c r="HQ121" i="1"/>
  <c r="HQ122" i="1"/>
  <c r="HQ123" i="1"/>
  <c r="HQ124" i="1"/>
  <c r="HQ125" i="1"/>
  <c r="HQ126" i="1"/>
  <c r="HQ127" i="1"/>
  <c r="HQ128" i="1"/>
  <c r="AD372" i="45"/>
  <c r="AA372" i="45"/>
  <c r="GJ131" i="1"/>
  <c r="BZ131" i="1"/>
  <c r="P176" i="51"/>
  <c r="CI141" i="45"/>
  <c r="AD141" i="45"/>
  <c r="CN297" i="45"/>
  <c r="W68" i="72"/>
  <c r="BR68" i="72" s="1"/>
  <c r="CD68" i="72" s="1"/>
  <c r="IP318" i="1"/>
  <c r="IH318" i="1"/>
  <c r="W35" i="51"/>
  <c r="O95" i="51"/>
  <c r="CN59" i="45"/>
  <c r="P19" i="51"/>
  <c r="BY45" i="45"/>
  <c r="HF94" i="1"/>
  <c r="T218" i="51"/>
  <c r="U218" i="51" s="1"/>
  <c r="P58" i="45"/>
  <c r="AT58" i="45" s="1"/>
  <c r="BH58" i="45" s="1"/>
  <c r="HQ130" i="1"/>
  <c r="HC94" i="1"/>
  <c r="GX94" i="1" s="1"/>
  <c r="CA130" i="1"/>
  <c r="CE130" i="1"/>
  <c r="HF320" i="1"/>
  <c r="HQ356" i="1"/>
  <c r="P295" i="45"/>
  <c r="HC320" i="1"/>
  <c r="GX320" i="1" s="1"/>
  <c r="O375" i="51"/>
  <c r="CA356" i="1"/>
  <c r="CE356" i="1"/>
  <c r="BR299" i="45"/>
  <c r="Y299" i="45" s="1"/>
  <c r="BQ300" i="45"/>
  <c r="HQ192" i="1"/>
  <c r="HQ193" i="1"/>
  <c r="HQ156" i="1"/>
  <c r="HQ158" i="1"/>
  <c r="HQ166" i="1"/>
  <c r="HQ168" i="1"/>
  <c r="HQ170" i="1"/>
  <c r="HQ190" i="1"/>
  <c r="HQ159" i="1"/>
  <c r="HQ167" i="1"/>
  <c r="HQ169" i="1"/>
  <c r="HQ171" i="1"/>
  <c r="HQ173" i="1"/>
  <c r="HQ175" i="1"/>
  <c r="HQ179" i="1"/>
  <c r="HQ183" i="1"/>
  <c r="HQ187" i="1"/>
  <c r="HQ191" i="1"/>
  <c r="HQ160" i="1"/>
  <c r="HQ162" i="1"/>
  <c r="HQ164" i="1"/>
  <c r="HQ172" i="1"/>
  <c r="HQ174" i="1"/>
  <c r="HQ176" i="1"/>
  <c r="HQ180" i="1"/>
  <c r="HQ184" i="1"/>
  <c r="HQ157" i="1"/>
  <c r="HQ161" i="1"/>
  <c r="HQ163" i="1"/>
  <c r="HQ165" i="1"/>
  <c r="HQ188" i="1"/>
  <c r="HQ177" i="1"/>
  <c r="HQ181" i="1"/>
  <c r="HQ185" i="1"/>
  <c r="HQ189" i="1"/>
  <c r="HQ178" i="1"/>
  <c r="HQ182" i="1"/>
  <c r="HQ186" i="1"/>
  <c r="HQ194" i="1"/>
  <c r="HQ195" i="1"/>
  <c r="HQ196" i="1"/>
  <c r="HQ197" i="1"/>
  <c r="HQ198" i="1"/>
  <c r="HQ199" i="1"/>
  <c r="HQ200" i="1"/>
  <c r="HQ201" i="1"/>
  <c r="HQ202" i="1"/>
  <c r="IM319" i="1"/>
  <c r="HR355" i="1"/>
  <c r="HV355" i="1"/>
  <c r="IM196" i="1" l="1"/>
  <c r="IM197" i="1"/>
  <c r="IM198" i="1"/>
  <c r="IM199" i="1"/>
  <c r="IM213" i="1"/>
  <c r="IM205" i="1"/>
  <c r="IM211" i="1"/>
  <c r="IM203" i="1"/>
  <c r="IM210" i="1"/>
  <c r="IM202" i="1"/>
  <c r="IM208" i="1"/>
  <c r="IM200" i="1"/>
  <c r="IM207" i="1"/>
  <c r="IM206" i="1"/>
  <c r="IM212" i="1"/>
  <c r="IM204" i="1"/>
  <c r="IM209" i="1"/>
  <c r="IM201" i="1"/>
  <c r="IM214" i="1"/>
  <c r="IM122" i="1"/>
  <c r="IM125" i="1"/>
  <c r="IM123" i="1"/>
  <c r="IM124" i="1"/>
  <c r="IM134" i="1"/>
  <c r="IM136" i="1"/>
  <c r="IM129" i="1"/>
  <c r="IM131" i="1"/>
  <c r="IM139" i="1"/>
  <c r="IM132" i="1"/>
  <c r="IM127" i="1"/>
  <c r="IM135" i="1"/>
  <c r="IM128" i="1"/>
  <c r="IM137" i="1"/>
  <c r="IM130" i="1"/>
  <c r="IM138" i="1"/>
  <c r="IM140" i="1"/>
  <c r="IM133" i="1"/>
  <c r="IM126" i="1"/>
  <c r="IH319" i="1"/>
  <c r="IP319" i="1"/>
  <c r="IM163" i="1"/>
  <c r="HR199" i="1"/>
  <c r="HV199" i="1"/>
  <c r="HR178" i="1"/>
  <c r="HV178" i="1"/>
  <c r="HR177" i="1"/>
  <c r="HV177" i="1"/>
  <c r="HR161" i="1"/>
  <c r="HV161" i="1"/>
  <c r="HR176" i="1"/>
  <c r="HV176" i="1"/>
  <c r="HR172" i="1"/>
  <c r="HV172" i="1"/>
  <c r="HR162" i="1"/>
  <c r="HV162" i="1"/>
  <c r="HR191" i="1"/>
  <c r="HV191" i="1"/>
  <c r="HR183" i="1"/>
  <c r="HV183" i="1"/>
  <c r="HR175" i="1"/>
  <c r="HV175" i="1"/>
  <c r="HR171" i="1"/>
  <c r="HV171" i="1"/>
  <c r="HR167" i="1"/>
  <c r="HV167" i="1"/>
  <c r="HR190" i="1"/>
  <c r="HV190" i="1"/>
  <c r="HR168" i="1"/>
  <c r="HV168" i="1"/>
  <c r="HR158" i="1"/>
  <c r="HV158" i="1"/>
  <c r="IM157" i="1"/>
  <c r="HR193" i="1"/>
  <c r="HV193" i="1"/>
  <c r="CI299" i="45"/>
  <c r="AD299" i="45"/>
  <c r="IM320" i="1"/>
  <c r="HR356" i="1"/>
  <c r="HV356" i="1"/>
  <c r="W36" i="51"/>
  <c r="IM91" i="1"/>
  <c r="HR127" i="1"/>
  <c r="HV127" i="1"/>
  <c r="IM89" i="1"/>
  <c r="HR125" i="1"/>
  <c r="HV125" i="1"/>
  <c r="IM87" i="1"/>
  <c r="HR123" i="1"/>
  <c r="HV123" i="1"/>
  <c r="IM85" i="1"/>
  <c r="HR121" i="1"/>
  <c r="HV121" i="1"/>
  <c r="HR115" i="1"/>
  <c r="HV115" i="1"/>
  <c r="HR107" i="1"/>
  <c r="HV107" i="1"/>
  <c r="HR108" i="1"/>
  <c r="HV108" i="1"/>
  <c r="HR105" i="1"/>
  <c r="HV105" i="1"/>
  <c r="HR99" i="1"/>
  <c r="HV99" i="1"/>
  <c r="HR89" i="1"/>
  <c r="HV89" i="1"/>
  <c r="HR116" i="1"/>
  <c r="HV116" i="1"/>
  <c r="HR98" i="1"/>
  <c r="HV98" i="1"/>
  <c r="HR94" i="1"/>
  <c r="HV94" i="1"/>
  <c r="HR84" i="1"/>
  <c r="HV84" i="1"/>
  <c r="HR117" i="1"/>
  <c r="HV117" i="1"/>
  <c r="HR109" i="1"/>
  <c r="HV109" i="1"/>
  <c r="HR95" i="1"/>
  <c r="HV95" i="1"/>
  <c r="HR87" i="1"/>
  <c r="HV87" i="1"/>
  <c r="HR114" i="1"/>
  <c r="HV114" i="1"/>
  <c r="HR106" i="1"/>
  <c r="HV106" i="1"/>
  <c r="HR92" i="1"/>
  <c r="HV92" i="1"/>
  <c r="HR86" i="1"/>
  <c r="HV86" i="1"/>
  <c r="HR103" i="1"/>
  <c r="HV103" i="1"/>
  <c r="IP93" i="1"/>
  <c r="IH93" i="1"/>
  <c r="IM168" i="1"/>
  <c r="HR204" i="1"/>
  <c r="HV204" i="1"/>
  <c r="BR143" i="45"/>
  <c r="Y143" i="45" s="1"/>
  <c r="BQ144" i="45"/>
  <c r="BJ379" i="45"/>
  <c r="Z379" i="45" s="1"/>
  <c r="BI380" i="45"/>
  <c r="BI122" i="45"/>
  <c r="FY359" i="1"/>
  <c r="FX360" i="1"/>
  <c r="CF55" i="72"/>
  <c r="AE55" i="72" s="1"/>
  <c r="CE56" i="72"/>
  <c r="FY133" i="1"/>
  <c r="FX134" i="1"/>
  <c r="BR62" i="45"/>
  <c r="Y62" i="45" s="1"/>
  <c r="BQ63" i="45"/>
  <c r="BJ281" i="45"/>
  <c r="Z281" i="45" s="1"/>
  <c r="BI282" i="45"/>
  <c r="BJ249" i="45"/>
  <c r="BJ255" i="45"/>
  <c r="BJ260" i="45"/>
  <c r="BJ258" i="45"/>
  <c r="BJ252" i="45"/>
  <c r="BJ262" i="45"/>
  <c r="BJ248" i="45"/>
  <c r="BJ261" i="45"/>
  <c r="BJ244" i="45"/>
  <c r="BJ250" i="45"/>
  <c r="BJ256" i="45"/>
  <c r="BJ254" i="45"/>
  <c r="BJ251" i="45"/>
  <c r="BJ257" i="45"/>
  <c r="BJ263" i="45"/>
  <c r="BJ245" i="45"/>
  <c r="BJ259" i="45"/>
  <c r="BJ264" i="45"/>
  <c r="BJ247" i="45"/>
  <c r="BJ253" i="45"/>
  <c r="BJ246" i="45"/>
  <c r="BJ265" i="45"/>
  <c r="Z265" i="45" s="1"/>
  <c r="BJ267" i="45"/>
  <c r="Z267" i="45" s="1"/>
  <c r="BJ266" i="45"/>
  <c r="Z266" i="45" s="1"/>
  <c r="BJ268" i="45"/>
  <c r="Z268" i="45" s="1"/>
  <c r="BJ269" i="45"/>
  <c r="Z269" i="45" s="1"/>
  <c r="BJ270" i="45"/>
  <c r="Z270" i="45" s="1"/>
  <c r="BJ271" i="45"/>
  <c r="Z271" i="45" s="1"/>
  <c r="BJ272" i="45"/>
  <c r="Z272" i="45" s="1"/>
  <c r="BJ273" i="45"/>
  <c r="Z273" i="45" s="1"/>
  <c r="BJ274" i="45"/>
  <c r="Z274" i="45" s="1"/>
  <c r="BJ275" i="45"/>
  <c r="Z275" i="45" s="1"/>
  <c r="BJ276" i="45"/>
  <c r="Z276" i="45" s="1"/>
  <c r="BJ277" i="45"/>
  <c r="Z277" i="45" s="1"/>
  <c r="BJ278" i="45"/>
  <c r="Z278" i="45" s="1"/>
  <c r="BJ279" i="45"/>
  <c r="Z279" i="45" s="1"/>
  <c r="AD373" i="45"/>
  <c r="AA373" i="45"/>
  <c r="GJ206" i="1"/>
  <c r="BZ206" i="1"/>
  <c r="O376" i="51"/>
  <c r="HC321" i="1"/>
  <c r="GX321" i="1" s="1"/>
  <c r="HQ357" i="1"/>
  <c r="HF321" i="1"/>
  <c r="P296" i="45"/>
  <c r="AT296" i="45" s="1"/>
  <c r="BH296" i="45" s="1"/>
  <c r="CA357" i="1"/>
  <c r="CE357" i="1"/>
  <c r="IM165" i="1"/>
  <c r="HR201" i="1"/>
  <c r="HV201" i="1"/>
  <c r="IM161" i="1"/>
  <c r="HR197" i="1"/>
  <c r="HV197" i="1"/>
  <c r="IM159" i="1"/>
  <c r="HR195" i="1"/>
  <c r="HV195" i="1"/>
  <c r="HR186" i="1"/>
  <c r="HV186" i="1"/>
  <c r="HR185" i="1"/>
  <c r="HV185" i="1"/>
  <c r="HR165" i="1"/>
  <c r="HV165" i="1"/>
  <c r="HR184" i="1"/>
  <c r="HV184" i="1"/>
  <c r="IM166" i="1"/>
  <c r="HR202" i="1"/>
  <c r="HV202" i="1"/>
  <c r="IM164" i="1"/>
  <c r="HR200" i="1"/>
  <c r="HV200" i="1"/>
  <c r="IM162" i="1"/>
  <c r="HR198" i="1"/>
  <c r="HV198" i="1"/>
  <c r="IM160" i="1"/>
  <c r="HR196" i="1"/>
  <c r="HV196" i="1"/>
  <c r="IM158" i="1"/>
  <c r="HR194" i="1"/>
  <c r="HV194" i="1"/>
  <c r="HR182" i="1"/>
  <c r="HV182" i="1"/>
  <c r="HR189" i="1"/>
  <c r="HV189" i="1"/>
  <c r="HR181" i="1"/>
  <c r="HV181" i="1"/>
  <c r="HR188" i="1"/>
  <c r="HV188" i="1"/>
  <c r="HR163" i="1"/>
  <c r="HV163" i="1"/>
  <c r="HR157" i="1"/>
  <c r="HV157" i="1"/>
  <c r="HR180" i="1"/>
  <c r="HV180" i="1"/>
  <c r="HR174" i="1"/>
  <c r="HV174" i="1"/>
  <c r="HR164" i="1"/>
  <c r="HV164" i="1"/>
  <c r="HR160" i="1"/>
  <c r="HV160" i="1"/>
  <c r="HR187" i="1"/>
  <c r="HV187" i="1"/>
  <c r="HR179" i="1"/>
  <c r="HV179" i="1"/>
  <c r="HR173" i="1"/>
  <c r="HV173" i="1"/>
  <c r="HR169" i="1"/>
  <c r="HV169" i="1"/>
  <c r="HR159" i="1"/>
  <c r="HV159" i="1"/>
  <c r="HR170" i="1"/>
  <c r="HV170" i="1"/>
  <c r="HR166" i="1"/>
  <c r="HV166" i="1"/>
  <c r="HR156" i="1"/>
  <c r="HV156" i="1"/>
  <c r="IM156" i="1"/>
  <c r="HR192" i="1"/>
  <c r="HV192" i="1"/>
  <c r="BR300" i="45"/>
  <c r="Y300" i="45" s="1"/>
  <c r="BQ301" i="45"/>
  <c r="O295" i="45"/>
  <c r="AT295" i="45"/>
  <c r="BH295" i="45" s="1"/>
  <c r="IM94" i="1"/>
  <c r="HR130" i="1"/>
  <c r="HV130" i="1"/>
  <c r="P141" i="51"/>
  <c r="AO68" i="72"/>
  <c r="AO132" i="72" s="1"/>
  <c r="N176" i="51"/>
  <c r="CN141" i="45"/>
  <c r="HC95" i="1"/>
  <c r="GX95" i="1" s="1"/>
  <c r="T219" i="51"/>
  <c r="U219" i="51" s="1"/>
  <c r="HF95" i="1"/>
  <c r="P59" i="45"/>
  <c r="AT59" i="45" s="1"/>
  <c r="BH59" i="45" s="1"/>
  <c r="HQ131" i="1"/>
  <c r="CA131" i="1"/>
  <c r="CE131" i="1"/>
  <c r="IM92" i="1"/>
  <c r="HR128" i="1"/>
  <c r="HV128" i="1"/>
  <c r="IM90" i="1"/>
  <c r="HR126" i="1"/>
  <c r="HV126" i="1"/>
  <c r="IM88" i="1"/>
  <c r="HR124" i="1"/>
  <c r="HV124" i="1"/>
  <c r="IM86" i="1"/>
  <c r="HR122" i="1"/>
  <c r="HV122" i="1"/>
  <c r="IM84" i="1"/>
  <c r="HR120" i="1"/>
  <c r="HV120" i="1"/>
  <c r="HR111" i="1"/>
  <c r="HV111" i="1"/>
  <c r="HR112" i="1"/>
  <c r="HV112" i="1"/>
  <c r="HR104" i="1"/>
  <c r="HV104" i="1"/>
  <c r="HR101" i="1"/>
  <c r="HV101" i="1"/>
  <c r="HR93" i="1"/>
  <c r="HV93" i="1"/>
  <c r="HR85" i="1"/>
  <c r="HV85" i="1"/>
  <c r="HR100" i="1"/>
  <c r="HV100" i="1"/>
  <c r="HR96" i="1"/>
  <c r="HV96" i="1"/>
  <c r="HR90" i="1"/>
  <c r="HV90" i="1"/>
  <c r="HR82" i="1"/>
  <c r="HV82" i="1"/>
  <c r="HR113" i="1"/>
  <c r="HV113" i="1"/>
  <c r="HR97" i="1"/>
  <c r="HV97" i="1"/>
  <c r="HR91" i="1"/>
  <c r="HV91" i="1"/>
  <c r="HR83" i="1"/>
  <c r="HV83" i="1"/>
  <c r="HR110" i="1"/>
  <c r="HV110" i="1"/>
  <c r="HR102" i="1"/>
  <c r="HV102" i="1"/>
  <c r="HR88" i="1"/>
  <c r="HV88" i="1"/>
  <c r="IM83" i="1"/>
  <c r="HR119" i="1"/>
  <c r="HV119" i="1"/>
  <c r="IM82" i="1"/>
  <c r="HR118" i="1"/>
  <c r="HV118" i="1"/>
  <c r="BI43" i="45"/>
  <c r="CN298" i="45"/>
  <c r="W69" i="72"/>
  <c r="BR69" i="72" s="1"/>
  <c r="CD69" i="72" s="1"/>
  <c r="P177" i="51"/>
  <c r="CI142" i="45"/>
  <c r="AD142" i="45"/>
  <c r="GJ358" i="1"/>
  <c r="BZ358" i="1"/>
  <c r="AL54" i="72"/>
  <c r="AK54" i="72"/>
  <c r="GJ132" i="1"/>
  <c r="BZ132" i="1"/>
  <c r="CI61" i="45"/>
  <c r="P97" i="51"/>
  <c r="AD61" i="45"/>
  <c r="M51" i="72"/>
  <c r="BZ266" i="45"/>
  <c r="AA280" i="45"/>
  <c r="BR374" i="45"/>
  <c r="Y374" i="45" s="1"/>
  <c r="BQ375" i="45"/>
  <c r="FY207" i="1"/>
  <c r="FX208" i="1"/>
  <c r="P20" i="51"/>
  <c r="BY46" i="45"/>
  <c r="CN60" i="45"/>
  <c r="O96" i="51"/>
  <c r="HC169" i="1"/>
  <c r="GX169" i="1" s="1"/>
  <c r="P137" i="45"/>
  <c r="AT137" i="45" s="1"/>
  <c r="BH137" i="45" s="1"/>
  <c r="HQ205" i="1"/>
  <c r="Q267" i="51"/>
  <c r="HF169" i="1"/>
  <c r="CA205" i="1"/>
  <c r="CE205" i="1"/>
  <c r="IP167" i="1"/>
  <c r="IH167" i="1"/>
  <c r="IH201" i="1" l="1"/>
  <c r="IP201" i="1"/>
  <c r="IH204" i="1"/>
  <c r="IP204" i="1"/>
  <c r="IH206" i="1"/>
  <c r="IP206" i="1"/>
  <c r="IP200" i="1"/>
  <c r="IH200" i="1"/>
  <c r="IH202" i="1"/>
  <c r="IP202" i="1"/>
  <c r="IH203" i="1"/>
  <c r="IP203" i="1"/>
  <c r="IH205" i="1"/>
  <c r="IP205" i="1"/>
  <c r="IH199" i="1"/>
  <c r="IP199" i="1"/>
  <c r="IH197" i="1"/>
  <c r="IP197" i="1"/>
  <c r="IH214" i="1"/>
  <c r="IP214" i="1"/>
  <c r="IH209" i="1"/>
  <c r="IP209" i="1"/>
  <c r="IH212" i="1"/>
  <c r="IP212" i="1"/>
  <c r="IH207" i="1"/>
  <c r="IP207" i="1"/>
  <c r="IH208" i="1"/>
  <c r="IP208" i="1"/>
  <c r="IH210" i="1"/>
  <c r="IP210" i="1"/>
  <c r="IH211" i="1"/>
  <c r="IP211" i="1"/>
  <c r="IH213" i="1"/>
  <c r="IP213" i="1"/>
  <c r="IH198" i="1"/>
  <c r="IP198" i="1"/>
  <c r="IH196" i="1"/>
  <c r="IP196" i="1"/>
  <c r="IH133" i="1"/>
  <c r="IP133" i="1"/>
  <c r="IH138" i="1"/>
  <c r="IP138" i="1"/>
  <c r="IH137" i="1"/>
  <c r="IP137" i="1"/>
  <c r="IH135" i="1"/>
  <c r="IP135" i="1"/>
  <c r="IH132" i="1"/>
  <c r="IP132" i="1"/>
  <c r="IH131" i="1"/>
  <c r="IP131" i="1"/>
  <c r="IH136" i="1"/>
  <c r="IP136" i="1"/>
  <c r="IH124" i="1"/>
  <c r="IP124" i="1"/>
  <c r="IH125" i="1"/>
  <c r="IP125" i="1"/>
  <c r="IP126" i="1"/>
  <c r="IH126" i="1"/>
  <c r="IH140" i="1"/>
  <c r="IP140" i="1"/>
  <c r="IH130" i="1"/>
  <c r="IP130" i="1"/>
  <c r="IH128" i="1"/>
  <c r="IP128" i="1"/>
  <c r="IH127" i="1"/>
  <c r="IP127" i="1"/>
  <c r="IH139" i="1"/>
  <c r="IP139" i="1"/>
  <c r="IH129" i="1"/>
  <c r="IP129" i="1"/>
  <c r="IH134" i="1"/>
  <c r="IP134" i="1"/>
  <c r="IH123" i="1"/>
  <c r="IP123" i="1"/>
  <c r="IH122" i="1"/>
  <c r="IP122" i="1"/>
  <c r="IM169" i="1"/>
  <c r="HV205" i="1"/>
  <c r="HR205" i="1"/>
  <c r="GJ207" i="1"/>
  <c r="BZ207" i="1"/>
  <c r="AA374" i="45"/>
  <c r="AD374" i="45"/>
  <c r="O97" i="51"/>
  <c r="BY47" i="45"/>
  <c r="P21" i="51"/>
  <c r="CN61" i="45"/>
  <c r="IH83" i="1"/>
  <c r="IP83" i="1"/>
  <c r="IP86" i="1"/>
  <c r="IH86" i="1"/>
  <c r="IP90" i="1"/>
  <c r="IH90" i="1"/>
  <c r="IM95" i="1"/>
  <c r="HR131" i="1"/>
  <c r="HV131" i="1"/>
  <c r="IP94" i="1"/>
  <c r="IH94" i="1"/>
  <c r="CI300" i="45"/>
  <c r="AD300" i="45"/>
  <c r="IP158" i="1"/>
  <c r="IH158" i="1"/>
  <c r="IP162" i="1"/>
  <c r="IH162" i="1"/>
  <c r="IP166" i="1"/>
  <c r="IH166" i="1"/>
  <c r="IP161" i="1"/>
  <c r="IH161" i="1"/>
  <c r="IM321" i="1"/>
  <c r="HR357" i="1"/>
  <c r="HV357" i="1"/>
  <c r="W37" i="51"/>
  <c r="M49" i="72"/>
  <c r="AA278" i="45"/>
  <c r="M47" i="72"/>
  <c r="AA276" i="45"/>
  <c r="M45" i="72"/>
  <c r="AA274" i="45"/>
  <c r="M43" i="72"/>
  <c r="AA272" i="45"/>
  <c r="M41" i="72"/>
  <c r="AA270" i="45"/>
  <c r="M39" i="72"/>
  <c r="AA268" i="45"/>
  <c r="M38" i="72"/>
  <c r="AA267" i="45"/>
  <c r="BZ267" i="45"/>
  <c r="M52" i="72"/>
  <c r="BF52" i="72" s="1"/>
  <c r="BZ52" i="72" s="1"/>
  <c r="AA281" i="45"/>
  <c r="P98" i="51"/>
  <c r="CI62" i="45"/>
  <c r="AD62" i="45"/>
  <c r="BZ133" i="1"/>
  <c r="GJ133" i="1"/>
  <c r="AL55" i="72"/>
  <c r="AK55" i="72"/>
  <c r="BZ359" i="1"/>
  <c r="GJ359" i="1"/>
  <c r="CI143" i="45"/>
  <c r="P178" i="51"/>
  <c r="AD143" i="45"/>
  <c r="IP168" i="1"/>
  <c r="IH168" i="1"/>
  <c r="IH87" i="1"/>
  <c r="IP87" i="1"/>
  <c r="IH91" i="1"/>
  <c r="IP91" i="1"/>
  <c r="IP320" i="1"/>
  <c r="IH320" i="1"/>
  <c r="W70" i="72"/>
  <c r="BR70" i="72" s="1"/>
  <c r="CD70" i="72" s="1"/>
  <c r="CN299" i="45"/>
  <c r="IP157" i="1"/>
  <c r="IH157" i="1"/>
  <c r="FY208" i="1"/>
  <c r="FX209" i="1"/>
  <c r="BR375" i="45"/>
  <c r="Y375" i="45" s="1"/>
  <c r="BQ376" i="45"/>
  <c r="HC96" i="1"/>
  <c r="GX96" i="1" s="1"/>
  <c r="T220" i="51"/>
  <c r="U220" i="51" s="1"/>
  <c r="HF96" i="1"/>
  <c r="P60" i="45"/>
  <c r="AT60" i="45" s="1"/>
  <c r="BH60" i="45" s="1"/>
  <c r="HQ132" i="1"/>
  <c r="CA132" i="1"/>
  <c r="CE132" i="1"/>
  <c r="P297" i="45"/>
  <c r="AT297" i="45" s="1"/>
  <c r="BH297" i="45" s="1"/>
  <c r="HQ358" i="1"/>
  <c r="O377" i="51"/>
  <c r="HF322" i="1"/>
  <c r="HC322" i="1"/>
  <c r="GX322" i="1" s="1"/>
  <c r="CA358" i="1"/>
  <c r="CE358" i="1"/>
  <c r="N177" i="51"/>
  <c r="AO69" i="72"/>
  <c r="AO133" i="72" s="1"/>
  <c r="CN142" i="45"/>
  <c r="P142" i="51"/>
  <c r="BI44" i="45"/>
  <c r="IP82" i="1"/>
  <c r="IH82" i="1"/>
  <c r="IH84" i="1"/>
  <c r="IP84" i="1"/>
  <c r="IH88" i="1"/>
  <c r="IP88" i="1"/>
  <c r="IH92" i="1"/>
  <c r="IP92" i="1"/>
  <c r="BR301" i="45"/>
  <c r="Y301" i="45" s="1"/>
  <c r="BQ302" i="45"/>
  <c r="IP156" i="1"/>
  <c r="IH156" i="1"/>
  <c r="IP160" i="1"/>
  <c r="IH160" i="1"/>
  <c r="IP164" i="1"/>
  <c r="IH164" i="1"/>
  <c r="IH159" i="1"/>
  <c r="IP159" i="1"/>
  <c r="IP165" i="1"/>
  <c r="IH165" i="1"/>
  <c r="P138" i="45"/>
  <c r="AT138" i="45" s="1"/>
  <c r="BH138" i="45" s="1"/>
  <c r="HQ206" i="1"/>
  <c r="Q268" i="51"/>
  <c r="HF170" i="1"/>
  <c r="HC170" i="1"/>
  <c r="GX170" i="1" s="1"/>
  <c r="CA206" i="1"/>
  <c r="CE206" i="1"/>
  <c r="M50" i="72"/>
  <c r="AA279" i="45"/>
  <c r="M48" i="72"/>
  <c r="AA277" i="45"/>
  <c r="M46" i="72"/>
  <c r="AA275" i="45"/>
  <c r="M44" i="72"/>
  <c r="AA273" i="45"/>
  <c r="M42" i="72"/>
  <c r="AA271" i="45"/>
  <c r="M40" i="72"/>
  <c r="AA269" i="45"/>
  <c r="M37" i="72"/>
  <c r="AA266" i="45"/>
  <c r="M36" i="72"/>
  <c r="BF36" i="72" s="1"/>
  <c r="AA265" i="45"/>
  <c r="BJ282" i="45"/>
  <c r="Z282" i="45" s="1"/>
  <c r="BI283" i="45"/>
  <c r="BR63" i="45"/>
  <c r="Y63" i="45" s="1"/>
  <c r="BQ64" i="45"/>
  <c r="FY134" i="1"/>
  <c r="FX135" i="1"/>
  <c r="CF56" i="72"/>
  <c r="AE56" i="72" s="1"/>
  <c r="CE57" i="72"/>
  <c r="FY360" i="1"/>
  <c r="FX361" i="1"/>
  <c r="BI123" i="45"/>
  <c r="BJ380" i="45"/>
  <c r="Z380" i="45" s="1"/>
  <c r="BI381" i="45"/>
  <c r="BR144" i="45"/>
  <c r="Y144" i="45" s="1"/>
  <c r="BQ145" i="45"/>
  <c r="IP85" i="1"/>
  <c r="IH85" i="1"/>
  <c r="IH89" i="1"/>
  <c r="IP89" i="1"/>
  <c r="IH163" i="1"/>
  <c r="IP163" i="1"/>
  <c r="BF40" i="72" l="1"/>
  <c r="BZ40" i="72" s="1"/>
  <c r="BF42" i="72"/>
  <c r="BZ42" i="72" s="1"/>
  <c r="BF44" i="72"/>
  <c r="BZ44" i="72" s="1"/>
  <c r="BF46" i="72"/>
  <c r="BZ46" i="72" s="1"/>
  <c r="BF48" i="72"/>
  <c r="BZ48" i="72" s="1"/>
  <c r="BF50" i="72"/>
  <c r="BZ50" i="72" s="1"/>
  <c r="BR145" i="45"/>
  <c r="Y145" i="45" s="1"/>
  <c r="BQ146" i="45"/>
  <c r="BI124" i="45"/>
  <c r="CF57" i="72"/>
  <c r="AE57" i="72" s="1"/>
  <c r="CE58" i="72"/>
  <c r="BR64" i="45"/>
  <c r="Y64" i="45" s="1"/>
  <c r="BQ65" i="45"/>
  <c r="CI144" i="45"/>
  <c r="P179" i="51"/>
  <c r="AD144" i="45"/>
  <c r="BZ360" i="1"/>
  <c r="GJ360" i="1"/>
  <c r="AK56" i="72"/>
  <c r="AL56" i="72"/>
  <c r="GJ134" i="1"/>
  <c r="BZ134" i="1"/>
  <c r="CI63" i="45"/>
  <c r="P99" i="51"/>
  <c r="AD63" i="45"/>
  <c r="BZ268" i="45"/>
  <c r="M53" i="72"/>
  <c r="BF53" i="72" s="1"/>
  <c r="BZ53" i="72" s="1"/>
  <c r="AA282" i="45"/>
  <c r="BF37" i="72"/>
  <c r="BZ37" i="72" s="1"/>
  <c r="CA37" i="72" s="1"/>
  <c r="IM170" i="1"/>
  <c r="HR206" i="1"/>
  <c r="HV206" i="1"/>
  <c r="BR302" i="45"/>
  <c r="Y302" i="45" s="1"/>
  <c r="BQ303" i="45"/>
  <c r="BI45" i="45"/>
  <c r="IM322" i="1"/>
  <c r="HR358" i="1"/>
  <c r="HV358" i="1"/>
  <c r="IM96" i="1"/>
  <c r="HR132" i="1"/>
  <c r="HV132" i="1"/>
  <c r="BR376" i="45"/>
  <c r="Y376" i="45" s="1"/>
  <c r="BQ377" i="45"/>
  <c r="FY209" i="1"/>
  <c r="FX210" i="1"/>
  <c r="O378" i="51"/>
  <c r="HC323" i="1"/>
  <c r="GX323" i="1" s="1"/>
  <c r="HQ359" i="1"/>
  <c r="HF323" i="1"/>
  <c r="P298" i="45"/>
  <c r="AT298" i="45" s="1"/>
  <c r="BH298" i="45" s="1"/>
  <c r="CA359" i="1"/>
  <c r="CE359" i="1"/>
  <c r="P61" i="45"/>
  <c r="AT61" i="45" s="1"/>
  <c r="BH61" i="45" s="1"/>
  <c r="HF97" i="1"/>
  <c r="HQ133" i="1"/>
  <c r="T221" i="51"/>
  <c r="U221" i="51" s="1"/>
  <c r="HC97" i="1"/>
  <c r="GX97" i="1" s="1"/>
  <c r="CA133" i="1"/>
  <c r="CE133" i="1"/>
  <c r="O98" i="51"/>
  <c r="P22" i="51"/>
  <c r="CN62" i="45"/>
  <c r="BF39" i="72"/>
  <c r="BZ39" i="72" s="1"/>
  <c r="BF43" i="72"/>
  <c r="BZ43" i="72" s="1"/>
  <c r="BF47" i="72"/>
  <c r="BZ47" i="72" s="1"/>
  <c r="IH321" i="1"/>
  <c r="IP321" i="1"/>
  <c r="BF51" i="72"/>
  <c r="BZ51" i="72" s="1"/>
  <c r="BJ381" i="45"/>
  <c r="Z381" i="45" s="1"/>
  <c r="BI382" i="45"/>
  <c r="FY361" i="1"/>
  <c r="FX362" i="1"/>
  <c r="FY135" i="1"/>
  <c r="FX136" i="1"/>
  <c r="BJ283" i="45"/>
  <c r="Z283" i="45" s="1"/>
  <c r="BI284" i="45"/>
  <c r="CI301" i="45"/>
  <c r="AD301" i="45"/>
  <c r="AA375" i="45"/>
  <c r="AD375" i="45"/>
  <c r="GJ208" i="1"/>
  <c r="BZ208" i="1"/>
  <c r="CN143" i="45"/>
  <c r="P143" i="51"/>
  <c r="N178" i="51"/>
  <c r="AO70" i="72"/>
  <c r="AO134" i="72" s="1"/>
  <c r="BF38" i="72"/>
  <c r="BZ38" i="72" s="1"/>
  <c r="CA38" i="72" s="1"/>
  <c r="BF41" i="72"/>
  <c r="BZ41" i="72" s="1"/>
  <c r="BF45" i="72"/>
  <c r="BZ45" i="72" s="1"/>
  <c r="BF49" i="72"/>
  <c r="BZ49" i="72" s="1"/>
  <c r="CN300" i="45"/>
  <c r="W71" i="72"/>
  <c r="BR71" i="72" s="1"/>
  <c r="CD71" i="72" s="1"/>
  <c r="IH95" i="1"/>
  <c r="IP95" i="1"/>
  <c r="W38" i="51"/>
  <c r="HC171" i="1"/>
  <c r="GX171" i="1" s="1"/>
  <c r="HF171" i="1"/>
  <c r="HQ207" i="1"/>
  <c r="P139" i="45"/>
  <c r="Q269" i="51"/>
  <c r="CA207" i="1"/>
  <c r="CE207" i="1"/>
  <c r="IP169" i="1"/>
  <c r="IH169" i="1"/>
  <c r="BJ382" i="45" l="1"/>
  <c r="Z382" i="45" s="1"/>
  <c r="BI383" i="45"/>
  <c r="BJ383" i="45" s="1"/>
  <c r="Z383" i="45" s="1"/>
  <c r="IM171" i="1"/>
  <c r="HR207" i="1"/>
  <c r="HV207" i="1"/>
  <c r="CN301" i="45"/>
  <c r="W72" i="72"/>
  <c r="BR72" i="72" s="1"/>
  <c r="CD72" i="72" s="1"/>
  <c r="M54" i="72"/>
  <c r="BF54" i="72" s="1"/>
  <c r="BZ54" i="72" s="1"/>
  <c r="BZ269" i="45"/>
  <c r="AA283" i="45"/>
  <c r="BZ135" i="1"/>
  <c r="GJ135" i="1"/>
  <c r="GJ361" i="1"/>
  <c r="BZ361" i="1"/>
  <c r="CA39" i="72"/>
  <c r="IM323" i="1"/>
  <c r="HR359" i="1"/>
  <c r="HV359" i="1"/>
  <c r="FY210" i="1"/>
  <c r="FX211" i="1"/>
  <c r="BR377" i="45"/>
  <c r="Y377" i="45" s="1"/>
  <c r="BQ378" i="45"/>
  <c r="IP96" i="1"/>
  <c r="IH96" i="1"/>
  <c r="BI46" i="45"/>
  <c r="BR303" i="45"/>
  <c r="Y303" i="45" s="1"/>
  <c r="BQ304" i="45"/>
  <c r="IH170" i="1"/>
  <c r="IP170" i="1"/>
  <c r="O99" i="51"/>
  <c r="P23" i="51"/>
  <c r="CN63" i="45"/>
  <c r="HF324" i="1"/>
  <c r="HQ360" i="1"/>
  <c r="O379" i="51"/>
  <c r="P299" i="45"/>
  <c r="AT299" i="45" s="1"/>
  <c r="BH299" i="45" s="1"/>
  <c r="HC324" i="1"/>
  <c r="GX324" i="1" s="1"/>
  <c r="CA360" i="1"/>
  <c r="CE360" i="1"/>
  <c r="N179" i="51"/>
  <c r="CN144" i="45"/>
  <c r="P144" i="51"/>
  <c r="AO71" i="72"/>
  <c r="AO135" i="72" s="1"/>
  <c r="BR65" i="45"/>
  <c r="Y65" i="45" s="1"/>
  <c r="BQ66" i="45"/>
  <c r="CF58" i="72"/>
  <c r="AE58" i="72" s="1"/>
  <c r="CE59" i="72"/>
  <c r="BI152" i="45"/>
  <c r="BJ124" i="45" s="1"/>
  <c r="Z124" i="45" s="1"/>
  <c r="BI125" i="45"/>
  <c r="BR146" i="45"/>
  <c r="Y146" i="45" s="1"/>
  <c r="BQ147" i="45"/>
  <c r="AT139" i="45"/>
  <c r="BH139" i="45" s="1"/>
  <c r="P140" i="45"/>
  <c r="AT140" i="45" s="1"/>
  <c r="BH140" i="45" s="1"/>
  <c r="HQ208" i="1"/>
  <c r="HF172" i="1"/>
  <c r="HC172" i="1"/>
  <c r="GX172" i="1" s="1"/>
  <c r="Q270" i="51"/>
  <c r="CA208" i="1"/>
  <c r="CE208" i="1"/>
  <c r="W39" i="51"/>
  <c r="BJ284" i="45"/>
  <c r="Z284" i="45" s="1"/>
  <c r="BI285" i="45"/>
  <c r="FY136" i="1"/>
  <c r="FX137" i="1"/>
  <c r="FY362" i="1"/>
  <c r="FX363" i="1"/>
  <c r="IM97" i="1"/>
  <c r="HR133" i="1"/>
  <c r="HV133" i="1"/>
  <c r="GJ209" i="1"/>
  <c r="BZ209" i="1"/>
  <c r="AD376" i="45"/>
  <c r="AA376" i="45"/>
  <c r="IP322" i="1"/>
  <c r="IH322" i="1"/>
  <c r="CI302" i="45"/>
  <c r="AD302" i="45"/>
  <c r="HC98" i="1"/>
  <c r="GX98" i="1" s="1"/>
  <c r="HF98" i="1"/>
  <c r="T222" i="51"/>
  <c r="U222" i="51" s="1"/>
  <c r="P62" i="45"/>
  <c r="AT62" i="45" s="1"/>
  <c r="BH62" i="45" s="1"/>
  <c r="HQ134" i="1"/>
  <c r="CA134" i="1"/>
  <c r="CE134" i="1"/>
  <c r="P100" i="51"/>
  <c r="CI64" i="45"/>
  <c r="AD64" i="45"/>
  <c r="AL57" i="72"/>
  <c r="AK57" i="72"/>
  <c r="CI145" i="45"/>
  <c r="P180" i="51"/>
  <c r="AD145" i="45"/>
  <c r="Q124" i="51" l="1"/>
  <c r="BZ110" i="45"/>
  <c r="AN51" i="72"/>
  <c r="AA124" i="45"/>
  <c r="AO72" i="72"/>
  <c r="AO136" i="72" s="1"/>
  <c r="N180" i="51"/>
  <c r="P145" i="51"/>
  <c r="CN145" i="45"/>
  <c r="HC173" i="1"/>
  <c r="GX173" i="1" s="1"/>
  <c r="HF173" i="1"/>
  <c r="Q271" i="51"/>
  <c r="HQ209" i="1"/>
  <c r="P141" i="45"/>
  <c r="AT141" i="45" s="1"/>
  <c r="BH141" i="45" s="1"/>
  <c r="CA209" i="1"/>
  <c r="CE209" i="1"/>
  <c r="GJ362" i="1"/>
  <c r="BZ362" i="1"/>
  <c r="GJ136" i="1"/>
  <c r="BZ136" i="1"/>
  <c r="M55" i="72"/>
  <c r="BF55" i="72" s="1"/>
  <c r="BZ55" i="72" s="1"/>
  <c r="BZ270" i="45"/>
  <c r="AA284" i="45"/>
  <c r="IM172" i="1"/>
  <c r="HR208" i="1"/>
  <c r="HV208" i="1"/>
  <c r="P181" i="51"/>
  <c r="CI146" i="45"/>
  <c r="AD146" i="45"/>
  <c r="CF59" i="72"/>
  <c r="AE59" i="72" s="1"/>
  <c r="CE60" i="72"/>
  <c r="BR66" i="45"/>
  <c r="Y66" i="45" s="1"/>
  <c r="BQ67" i="45"/>
  <c r="BR304" i="45"/>
  <c r="Y304" i="45" s="1"/>
  <c r="BQ305" i="45"/>
  <c r="BI74" i="45"/>
  <c r="BJ46" i="45" s="1"/>
  <c r="Z46" i="45" s="1"/>
  <c r="BI47" i="45"/>
  <c r="BR378" i="45"/>
  <c r="Y378" i="45" s="1"/>
  <c r="BQ379" i="45"/>
  <c r="FY211" i="1"/>
  <c r="FX212" i="1"/>
  <c r="IP323" i="1"/>
  <c r="IH323" i="1"/>
  <c r="CA40" i="72"/>
  <c r="HQ135" i="1"/>
  <c r="HC99" i="1"/>
  <c r="GX99" i="1" s="1"/>
  <c r="T223" i="51"/>
  <c r="U223" i="51" s="1"/>
  <c r="HF99" i="1"/>
  <c r="P63" i="45"/>
  <c r="AT63" i="45" s="1"/>
  <c r="BH63" i="45" s="1"/>
  <c r="CA135" i="1"/>
  <c r="CE135" i="1"/>
  <c r="CN64" i="45"/>
  <c r="O100" i="51"/>
  <c r="P24" i="51"/>
  <c r="IM98" i="1"/>
  <c r="HR134" i="1"/>
  <c r="HV134" i="1"/>
  <c r="W73" i="72"/>
  <c r="BR73" i="72" s="1"/>
  <c r="CD73" i="72" s="1"/>
  <c r="CN302" i="45"/>
  <c r="W40" i="51"/>
  <c r="IH97" i="1"/>
  <c r="IP97" i="1"/>
  <c r="FY363" i="1"/>
  <c r="FX364" i="1"/>
  <c r="FY137" i="1"/>
  <c r="FX138" i="1"/>
  <c r="BJ285" i="45"/>
  <c r="Z285" i="45" s="1"/>
  <c r="BI286" i="45"/>
  <c r="BR147" i="45"/>
  <c r="Y147" i="45" s="1"/>
  <c r="BQ148" i="45"/>
  <c r="BJ125" i="45"/>
  <c r="Z125" i="45" s="1"/>
  <c r="BI126" i="45"/>
  <c r="BJ97" i="45"/>
  <c r="BJ93" i="45"/>
  <c r="BJ89" i="45"/>
  <c r="BJ90" i="45"/>
  <c r="BJ102" i="45"/>
  <c r="BJ98" i="45"/>
  <c r="BJ105" i="45"/>
  <c r="BJ106" i="45"/>
  <c r="BJ95" i="45"/>
  <c r="BJ91" i="45"/>
  <c r="BJ94" i="45"/>
  <c r="BJ99" i="45"/>
  <c r="BJ92" i="45"/>
  <c r="BJ107" i="45"/>
  <c r="BJ103" i="45"/>
  <c r="BJ88" i="45"/>
  <c r="BJ108" i="45"/>
  <c r="BJ96" i="45"/>
  <c r="BJ100" i="45"/>
  <c r="BJ104" i="45"/>
  <c r="BJ101" i="45"/>
  <c r="BJ109" i="45"/>
  <c r="Z109" i="45" s="1"/>
  <c r="BJ110" i="45"/>
  <c r="Z110" i="45" s="1"/>
  <c r="BJ111" i="45"/>
  <c r="Z111" i="45" s="1"/>
  <c r="BJ112" i="45"/>
  <c r="Z112" i="45" s="1"/>
  <c r="BJ113" i="45"/>
  <c r="Z113" i="45" s="1"/>
  <c r="BJ114" i="45"/>
  <c r="Z114" i="45" s="1"/>
  <c r="BJ115" i="45"/>
  <c r="Z115" i="45" s="1"/>
  <c r="BJ116" i="45"/>
  <c r="Z116" i="45" s="1"/>
  <c r="BJ117" i="45"/>
  <c r="Z117" i="45" s="1"/>
  <c r="BJ118" i="45"/>
  <c r="Z118" i="45" s="1"/>
  <c r="BJ119" i="45"/>
  <c r="Z119" i="45" s="1"/>
  <c r="BJ120" i="45"/>
  <c r="Z120" i="45" s="1"/>
  <c r="BJ121" i="45"/>
  <c r="Z121" i="45" s="1"/>
  <c r="BJ122" i="45"/>
  <c r="Z122" i="45" s="1"/>
  <c r="BJ123" i="45"/>
  <c r="Z123" i="45" s="1"/>
  <c r="AL58" i="72"/>
  <c r="AK58" i="72"/>
  <c r="CI65" i="45"/>
  <c r="P101" i="51"/>
  <c r="AD65" i="45"/>
  <c r="IM324" i="1"/>
  <c r="HR360" i="1"/>
  <c r="HV360" i="1"/>
  <c r="CI303" i="45"/>
  <c r="AD303" i="45"/>
  <c r="AD377" i="45"/>
  <c r="AA377" i="45"/>
  <c r="GJ210" i="1"/>
  <c r="BZ210" i="1"/>
  <c r="O380" i="51"/>
  <c r="HC325" i="1"/>
  <c r="GX325" i="1" s="1"/>
  <c r="P300" i="45"/>
  <c r="AT300" i="45" s="1"/>
  <c r="BH300" i="45" s="1"/>
  <c r="HQ361" i="1"/>
  <c r="HF325" i="1"/>
  <c r="CA361" i="1"/>
  <c r="CE361" i="1"/>
  <c r="IP171" i="1"/>
  <c r="IH171" i="1"/>
  <c r="BR305" i="45" l="1"/>
  <c r="Y305" i="45" s="1"/>
  <c r="AD305" i="45" s="1"/>
  <c r="BQ306" i="45"/>
  <c r="BR306" i="45" s="1"/>
  <c r="Y306" i="45" s="1"/>
  <c r="W41" i="51"/>
  <c r="IM325" i="1"/>
  <c r="HR361" i="1"/>
  <c r="HV361" i="1"/>
  <c r="HC174" i="1"/>
  <c r="GX174" i="1" s="1"/>
  <c r="HF174" i="1"/>
  <c r="HQ210" i="1"/>
  <c r="P142" i="45"/>
  <c r="AT142" i="45" s="1"/>
  <c r="BH142" i="45" s="1"/>
  <c r="Q272" i="51"/>
  <c r="CA210" i="1"/>
  <c r="CE210" i="1"/>
  <c r="CN303" i="45"/>
  <c r="W74" i="72"/>
  <c r="BR74" i="72" s="1"/>
  <c r="CD74" i="72" s="1"/>
  <c r="AN49" i="72"/>
  <c r="AA122" i="45"/>
  <c r="AN47" i="72"/>
  <c r="AA120" i="45"/>
  <c r="AN45" i="72"/>
  <c r="AA118" i="45"/>
  <c r="AN43" i="72"/>
  <c r="AA116" i="45"/>
  <c r="AN41" i="72"/>
  <c r="AA114" i="45"/>
  <c r="AN39" i="72"/>
  <c r="AA112" i="45"/>
  <c r="AN37" i="72"/>
  <c r="AA110" i="45"/>
  <c r="Q125" i="51"/>
  <c r="BZ111" i="45"/>
  <c r="AN52" i="72"/>
  <c r="AA125" i="45"/>
  <c r="P182" i="51"/>
  <c r="CI147" i="45"/>
  <c r="AD147" i="45"/>
  <c r="BJ286" i="45"/>
  <c r="Z286" i="45" s="1"/>
  <c r="BI287" i="45"/>
  <c r="FY138" i="1"/>
  <c r="FX139" i="1"/>
  <c r="FY364" i="1"/>
  <c r="FX365" i="1"/>
  <c r="IH98" i="1"/>
  <c r="IP98" i="1"/>
  <c r="CA41" i="72"/>
  <c r="FY212" i="1"/>
  <c r="FX213" i="1"/>
  <c r="BR379" i="45"/>
  <c r="Y379" i="45" s="1"/>
  <c r="BQ380" i="45"/>
  <c r="BJ47" i="45"/>
  <c r="Z47" i="45" s="1"/>
  <c r="BI48" i="45"/>
  <c r="BJ330" i="45"/>
  <c r="BJ329" i="45"/>
  <c r="BJ21" i="45"/>
  <c r="BJ18" i="45"/>
  <c r="BJ337" i="45"/>
  <c r="BJ325" i="45"/>
  <c r="BJ339" i="45"/>
  <c r="BJ27" i="45"/>
  <c r="BJ30" i="45"/>
  <c r="BJ19" i="45"/>
  <c r="BJ22" i="45"/>
  <c r="BJ321" i="45"/>
  <c r="BJ322" i="45"/>
  <c r="BJ29" i="45"/>
  <c r="BJ26" i="45"/>
  <c r="BJ333" i="45"/>
  <c r="BJ327" i="45"/>
  <c r="BJ14" i="45"/>
  <c r="BJ24" i="45"/>
  <c r="BJ15" i="45"/>
  <c r="BJ340" i="45"/>
  <c r="BJ341" i="45"/>
  <c r="BJ13" i="45"/>
  <c r="BJ323" i="45"/>
  <c r="BJ328" i="45"/>
  <c r="BJ336" i="45"/>
  <c r="BJ20" i="45"/>
  <c r="BJ338" i="45"/>
  <c r="BJ12" i="45"/>
  <c r="BJ25" i="45"/>
  <c r="BJ335" i="45"/>
  <c r="BJ11" i="45"/>
  <c r="BJ23" i="45"/>
  <c r="BJ17" i="45"/>
  <c r="BJ16" i="45"/>
  <c r="BJ326" i="45"/>
  <c r="BJ332" i="45"/>
  <c r="BJ28" i="45"/>
  <c r="BJ334" i="45"/>
  <c r="BJ331" i="45"/>
  <c r="BJ10" i="45"/>
  <c r="BJ324" i="45"/>
  <c r="BJ31" i="45"/>
  <c r="Z31" i="45" s="1"/>
  <c r="BJ33" i="45"/>
  <c r="Z33" i="45" s="1"/>
  <c r="BJ32" i="45"/>
  <c r="Z32" i="45" s="1"/>
  <c r="BJ34" i="45"/>
  <c r="Z34" i="45" s="1"/>
  <c r="BJ35" i="45"/>
  <c r="Z35" i="45" s="1"/>
  <c r="BJ36" i="45"/>
  <c r="Z36" i="45" s="1"/>
  <c r="BJ37" i="45"/>
  <c r="Z37" i="45" s="1"/>
  <c r="BJ38" i="45"/>
  <c r="Z38" i="45" s="1"/>
  <c r="BJ39" i="45"/>
  <c r="Z39" i="45" s="1"/>
  <c r="BJ40" i="45"/>
  <c r="Z40" i="45" s="1"/>
  <c r="BJ41" i="45"/>
  <c r="Z41" i="45" s="1"/>
  <c r="BJ42" i="45"/>
  <c r="Z42" i="45" s="1"/>
  <c r="BJ43" i="45"/>
  <c r="Z43" i="45" s="1"/>
  <c r="BJ44" i="45"/>
  <c r="Z44" i="45" s="1"/>
  <c r="BJ45" i="45"/>
  <c r="Z45" i="45" s="1"/>
  <c r="CI304" i="45"/>
  <c r="AD304" i="45"/>
  <c r="CI66" i="45"/>
  <c r="P102" i="51"/>
  <c r="AD66" i="45"/>
  <c r="AK59" i="72"/>
  <c r="AL59" i="72"/>
  <c r="AO73" i="72"/>
  <c r="AO137" i="72" s="1"/>
  <c r="N181" i="51"/>
  <c r="CN146" i="45"/>
  <c r="P146" i="51"/>
  <c r="IP172" i="1"/>
  <c r="IH172" i="1"/>
  <c r="IM173" i="1"/>
  <c r="HR209" i="1"/>
  <c r="HV209" i="1"/>
  <c r="IH324" i="1"/>
  <c r="IP324" i="1"/>
  <c r="O101" i="51"/>
  <c r="CN65" i="45"/>
  <c r="P25" i="51"/>
  <c r="AN50" i="72"/>
  <c r="AA123" i="45"/>
  <c r="AN48" i="72"/>
  <c r="AA121" i="45"/>
  <c r="AN46" i="72"/>
  <c r="AA119" i="45"/>
  <c r="AN44" i="72"/>
  <c r="AA117" i="45"/>
  <c r="AN42" i="72"/>
  <c r="AA115" i="45"/>
  <c r="AN40" i="72"/>
  <c r="AA113" i="45"/>
  <c r="AN38" i="72"/>
  <c r="AA111" i="45"/>
  <c r="AN36" i="72"/>
  <c r="AA109" i="45"/>
  <c r="BJ126" i="45"/>
  <c r="Z126" i="45" s="1"/>
  <c r="BI127" i="45"/>
  <c r="BR148" i="45"/>
  <c r="Y148" i="45" s="1"/>
  <c r="BQ149" i="45"/>
  <c r="BZ271" i="45"/>
  <c r="M56" i="72"/>
  <c r="BF56" i="72" s="1"/>
  <c r="BZ56" i="72" s="1"/>
  <c r="AA285" i="45"/>
  <c r="GJ137" i="1"/>
  <c r="BZ137" i="1"/>
  <c r="GJ363" i="1"/>
  <c r="BZ363" i="1"/>
  <c r="IM99" i="1"/>
  <c r="HR135" i="1"/>
  <c r="HV135" i="1"/>
  <c r="GJ211" i="1"/>
  <c r="BZ211" i="1"/>
  <c r="AA378" i="45"/>
  <c r="AD378" i="45"/>
  <c r="BZ32" i="45"/>
  <c r="Q6" i="51"/>
  <c r="AA46" i="45"/>
  <c r="CI305" i="45"/>
  <c r="BR67" i="45"/>
  <c r="Y67" i="45" s="1"/>
  <c r="BQ68" i="45"/>
  <c r="CF60" i="72"/>
  <c r="AE60" i="72" s="1"/>
  <c r="CE61" i="72"/>
  <c r="HQ136" i="1"/>
  <c r="HF100" i="1"/>
  <c r="T224" i="51"/>
  <c r="U224" i="51" s="1"/>
  <c r="HC100" i="1"/>
  <c r="GX100" i="1" s="1"/>
  <c r="P64" i="45"/>
  <c r="AT64" i="45" s="1"/>
  <c r="BH64" i="45" s="1"/>
  <c r="CA136" i="1"/>
  <c r="CE136" i="1"/>
  <c r="P301" i="45"/>
  <c r="AT301" i="45" s="1"/>
  <c r="BH301" i="45" s="1"/>
  <c r="HF326" i="1"/>
  <c r="O381" i="51"/>
  <c r="HQ362" i="1"/>
  <c r="HC326" i="1"/>
  <c r="GX326" i="1" s="1"/>
  <c r="CA362" i="1"/>
  <c r="CE362" i="1"/>
  <c r="AR51" i="72"/>
  <c r="AN115" i="72"/>
  <c r="BR149" i="45" l="1"/>
  <c r="Y149" i="45" s="1"/>
  <c r="CI149" i="45" s="1"/>
  <c r="BQ150" i="45"/>
  <c r="BR150" i="45" s="1"/>
  <c r="Y150" i="45" s="1"/>
  <c r="P185" i="51" s="1"/>
  <c r="AD306" i="45"/>
  <c r="W77" i="72" s="1"/>
  <c r="AL60" i="72"/>
  <c r="AK60" i="72"/>
  <c r="P103" i="51"/>
  <c r="CI67" i="45"/>
  <c r="AD67" i="45"/>
  <c r="CN305" i="45"/>
  <c r="W76" i="72"/>
  <c r="HC327" i="1"/>
  <c r="GX327" i="1" s="1"/>
  <c r="O382" i="51"/>
  <c r="P302" i="45"/>
  <c r="AT302" i="45" s="1"/>
  <c r="BH302" i="45" s="1"/>
  <c r="HF327" i="1"/>
  <c r="HQ363" i="1"/>
  <c r="CA363" i="1"/>
  <c r="CE363" i="1"/>
  <c r="HQ137" i="1"/>
  <c r="HF101" i="1"/>
  <c r="T225" i="51"/>
  <c r="U225" i="51" s="1"/>
  <c r="P65" i="45"/>
  <c r="AT65" i="45" s="1"/>
  <c r="BH65" i="45" s="1"/>
  <c r="HC101" i="1"/>
  <c r="GX101" i="1" s="1"/>
  <c r="CA137" i="1"/>
  <c r="CE137" i="1"/>
  <c r="P184" i="51"/>
  <c r="BJ127" i="45"/>
  <c r="Z127" i="45" s="1"/>
  <c r="BI128" i="45"/>
  <c r="AR36" i="72"/>
  <c r="AN100" i="72"/>
  <c r="AN104" i="72"/>
  <c r="AR40" i="72"/>
  <c r="AR44" i="72"/>
  <c r="AN108" i="72"/>
  <c r="AR48" i="72"/>
  <c r="AN112" i="72"/>
  <c r="AA45" i="45"/>
  <c r="AA43" i="45"/>
  <c r="AA41" i="45"/>
  <c r="AA39" i="45"/>
  <c r="AA37" i="45"/>
  <c r="AA35" i="45"/>
  <c r="AA32" i="45"/>
  <c r="AA31" i="45"/>
  <c r="Q7" i="51"/>
  <c r="BZ33" i="45"/>
  <c r="AA47" i="45"/>
  <c r="AD379" i="45"/>
  <c r="AA379" i="45"/>
  <c r="GJ212" i="1"/>
  <c r="BZ212" i="1"/>
  <c r="BZ364" i="1"/>
  <c r="GJ364" i="1"/>
  <c r="BZ138" i="1"/>
  <c r="GJ138" i="1"/>
  <c r="BZ272" i="45"/>
  <c r="M57" i="72"/>
  <c r="BF57" i="72" s="1"/>
  <c r="BZ57" i="72" s="1"/>
  <c r="AA286" i="45"/>
  <c r="AN101" i="72"/>
  <c r="AR37" i="72"/>
  <c r="AR41" i="72"/>
  <c r="AN105" i="72"/>
  <c r="AR45" i="72"/>
  <c r="AN109" i="72"/>
  <c r="AR49" i="72"/>
  <c r="AN113" i="72"/>
  <c r="IH325" i="1"/>
  <c r="IP325" i="1"/>
  <c r="IM326" i="1"/>
  <c r="HR362" i="1"/>
  <c r="HV362" i="1"/>
  <c r="IM100" i="1"/>
  <c r="HR136" i="1"/>
  <c r="HV136" i="1"/>
  <c r="CF61" i="72"/>
  <c r="AE61" i="72" s="1"/>
  <c r="CE62" i="72"/>
  <c r="BR68" i="45"/>
  <c r="Y68" i="45" s="1"/>
  <c r="BQ69" i="45"/>
  <c r="W42" i="51"/>
  <c r="P143" i="45"/>
  <c r="AT143" i="45" s="1"/>
  <c r="BH143" i="45" s="1"/>
  <c r="HQ211" i="1"/>
  <c r="HF175" i="1"/>
  <c r="HC175" i="1"/>
  <c r="GX175" i="1" s="1"/>
  <c r="Q273" i="51"/>
  <c r="CA211" i="1"/>
  <c r="CE211" i="1"/>
  <c r="IP99" i="1"/>
  <c r="IH99" i="1"/>
  <c r="CI148" i="45"/>
  <c r="P183" i="51"/>
  <c r="AD148" i="45"/>
  <c r="Q126" i="51"/>
  <c r="BZ112" i="45"/>
  <c r="AN53" i="72"/>
  <c r="AA126" i="45"/>
  <c r="AR38" i="72"/>
  <c r="AN102" i="72"/>
  <c r="AR42" i="72"/>
  <c r="AN106" i="72"/>
  <c r="AR46" i="72"/>
  <c r="AN110" i="72"/>
  <c r="AR50" i="72"/>
  <c r="AN114" i="72"/>
  <c r="IP173" i="1"/>
  <c r="IH173" i="1"/>
  <c r="CN66" i="45"/>
  <c r="O102" i="51"/>
  <c r="P26" i="51"/>
  <c r="W75" i="72"/>
  <c r="BR75" i="72" s="1"/>
  <c r="CD75" i="72" s="1"/>
  <c r="CN304" i="45"/>
  <c r="AA44" i="45"/>
  <c r="AA42" i="45"/>
  <c r="AA40" i="45"/>
  <c r="AA38" i="45"/>
  <c r="AA36" i="45"/>
  <c r="AA34" i="45"/>
  <c r="AA33" i="45"/>
  <c r="BJ48" i="45"/>
  <c r="Z48" i="45" s="1"/>
  <c r="BI49" i="45"/>
  <c r="BR380" i="45"/>
  <c r="Y380" i="45" s="1"/>
  <c r="BQ381" i="45"/>
  <c r="FY213" i="1"/>
  <c r="FX214" i="1"/>
  <c r="CA42" i="72"/>
  <c r="FY365" i="1"/>
  <c r="FX366" i="1"/>
  <c r="FY139" i="1"/>
  <c r="FX140" i="1"/>
  <c r="BJ287" i="45"/>
  <c r="Z287" i="45" s="1"/>
  <c r="BI288" i="45"/>
  <c r="P147" i="51"/>
  <c r="N182" i="51"/>
  <c r="CN147" i="45"/>
  <c r="AO74" i="72"/>
  <c r="AO138" i="72" s="1"/>
  <c r="AR52" i="72"/>
  <c r="AN116" i="72"/>
  <c r="AN103" i="72"/>
  <c r="AR39" i="72"/>
  <c r="AR43" i="72"/>
  <c r="AN107" i="72"/>
  <c r="AR47" i="72"/>
  <c r="AN111" i="72"/>
  <c r="IM174" i="1"/>
  <c r="HV210" i="1"/>
  <c r="HR210" i="1"/>
  <c r="AD149" i="45" l="1"/>
  <c r="AO76" i="72" s="1"/>
  <c r="AO140" i="72" s="1"/>
  <c r="BR77" i="72"/>
  <c r="CD77" i="72" s="1"/>
  <c r="FY366" i="1"/>
  <c r="GJ366" i="1" s="1"/>
  <c r="FX367" i="1"/>
  <c r="FY367" i="1" s="1"/>
  <c r="AD150" i="45"/>
  <c r="IH174" i="1"/>
  <c r="IP174" i="1"/>
  <c r="BJ288" i="45"/>
  <c r="Z288" i="45" s="1"/>
  <c r="BI289" i="45"/>
  <c r="FY140" i="1"/>
  <c r="FX141" i="1"/>
  <c r="CA43" i="72"/>
  <c r="FY214" i="1"/>
  <c r="FX215" i="1"/>
  <c r="BR381" i="45"/>
  <c r="Y381" i="45" s="1"/>
  <c r="BQ382" i="45"/>
  <c r="BJ49" i="45"/>
  <c r="Z49" i="45" s="1"/>
  <c r="BI50" i="45"/>
  <c r="P148" i="51"/>
  <c r="N183" i="51"/>
  <c r="CN148" i="45"/>
  <c r="AO75" i="72"/>
  <c r="AO139" i="72" s="1"/>
  <c r="P104" i="51"/>
  <c r="CI68" i="45"/>
  <c r="AD68" i="45"/>
  <c r="AL61" i="72"/>
  <c r="AK61" i="72"/>
  <c r="HQ138" i="1"/>
  <c r="HC102" i="1"/>
  <c r="GX102" i="1" s="1"/>
  <c r="T226" i="51"/>
  <c r="U226" i="51" s="1"/>
  <c r="HF102" i="1"/>
  <c r="P66" i="45"/>
  <c r="AT66" i="45" s="1"/>
  <c r="BH66" i="45" s="1"/>
  <c r="CA138" i="1"/>
  <c r="CE138" i="1"/>
  <c r="HQ364" i="1"/>
  <c r="HC328" i="1"/>
  <c r="GX328" i="1" s="1"/>
  <c r="P303" i="45"/>
  <c r="AT303" i="45" s="1"/>
  <c r="BH303" i="45" s="1"/>
  <c r="HF328" i="1"/>
  <c r="O383" i="51"/>
  <c r="CA364" i="1"/>
  <c r="CE364" i="1"/>
  <c r="W43" i="51"/>
  <c r="BJ128" i="45"/>
  <c r="Z128" i="45" s="1"/>
  <c r="BI129" i="45"/>
  <c r="CN149" i="45"/>
  <c r="P149" i="51"/>
  <c r="IM101" i="1"/>
  <c r="HR137" i="1"/>
  <c r="HV137" i="1"/>
  <c r="CN67" i="45"/>
  <c r="P27" i="51"/>
  <c r="O103" i="51"/>
  <c r="BZ273" i="45"/>
  <c r="M58" i="72"/>
  <c r="BF58" i="72" s="1"/>
  <c r="BZ58" i="72" s="1"/>
  <c r="AA287" i="45"/>
  <c r="GJ139" i="1"/>
  <c r="BZ139" i="1"/>
  <c r="GJ365" i="1"/>
  <c r="BZ365" i="1"/>
  <c r="BZ213" i="1"/>
  <c r="GJ213" i="1"/>
  <c r="AA380" i="45"/>
  <c r="AD380" i="45"/>
  <c r="BZ34" i="45"/>
  <c r="Q8" i="51"/>
  <c r="AA48" i="45"/>
  <c r="AR53" i="72"/>
  <c r="AN117" i="72"/>
  <c r="IM175" i="1"/>
  <c r="HR211" i="1"/>
  <c r="HV211" i="1"/>
  <c r="BQ388" i="45"/>
  <c r="BR69" i="45"/>
  <c r="BQ70" i="45"/>
  <c r="CF62" i="72"/>
  <c r="AE62" i="72" s="1"/>
  <c r="CE63" i="72"/>
  <c r="IH100" i="1"/>
  <c r="IP100" i="1"/>
  <c r="IP326" i="1"/>
  <c r="IH326" i="1"/>
  <c r="Q274" i="51"/>
  <c r="HF176" i="1"/>
  <c r="HC176" i="1"/>
  <c r="GX176" i="1" s="1"/>
  <c r="P144" i="45"/>
  <c r="AT144" i="45" s="1"/>
  <c r="BH144" i="45" s="1"/>
  <c r="HQ212" i="1"/>
  <c r="CA212" i="1"/>
  <c r="CE212" i="1"/>
  <c r="AN54" i="72"/>
  <c r="BZ113" i="45"/>
  <c r="Q127" i="51"/>
  <c r="AA127" i="45"/>
  <c r="IM327" i="1"/>
  <c r="HR363" i="1"/>
  <c r="HV363" i="1"/>
  <c r="BR76" i="72"/>
  <c r="CD76" i="72" s="1"/>
  <c r="N184" i="51" l="1"/>
  <c r="P150" i="51"/>
  <c r="N185" i="51"/>
  <c r="BZ366" i="1"/>
  <c r="AO77" i="72"/>
  <c r="AO141" i="72" s="1"/>
  <c r="BR382" i="45"/>
  <c r="Y382" i="45" s="1"/>
  <c r="AD382" i="45" s="1"/>
  <c r="BQ383" i="45"/>
  <c r="BR383" i="45" s="1"/>
  <c r="Y383" i="45" s="1"/>
  <c r="GJ367" i="1"/>
  <c r="BZ367" i="1"/>
  <c r="O386" i="51" s="1"/>
  <c r="AN118" i="72"/>
  <c r="AR54" i="72"/>
  <c r="IM176" i="1"/>
  <c r="HR212" i="1"/>
  <c r="HV212" i="1"/>
  <c r="AK62" i="72"/>
  <c r="AL62" i="72"/>
  <c r="BR388" i="45"/>
  <c r="Y69" i="45"/>
  <c r="IP175" i="1"/>
  <c r="IH175" i="1"/>
  <c r="W44" i="51"/>
  <c r="HC329" i="1"/>
  <c r="GX329" i="1" s="1"/>
  <c r="P304" i="45"/>
  <c r="AT304" i="45" s="1"/>
  <c r="BH304" i="45" s="1"/>
  <c r="HF329" i="1"/>
  <c r="O384" i="51"/>
  <c r="HQ365" i="1"/>
  <c r="CA365" i="1"/>
  <c r="CE365" i="1"/>
  <c r="HF103" i="1"/>
  <c r="P67" i="45"/>
  <c r="AT67" i="45" s="1"/>
  <c r="BH67" i="45" s="1"/>
  <c r="HQ139" i="1"/>
  <c r="HC103" i="1"/>
  <c r="GX103" i="1" s="1"/>
  <c r="T227" i="51"/>
  <c r="U227" i="51" s="1"/>
  <c r="CA139" i="1"/>
  <c r="CE139" i="1"/>
  <c r="BJ129" i="45"/>
  <c r="Z129" i="45" s="1"/>
  <c r="BI130" i="45"/>
  <c r="IM328" i="1"/>
  <c r="HR364" i="1"/>
  <c r="HV364" i="1"/>
  <c r="P28" i="51"/>
  <c r="CN68" i="45"/>
  <c r="O104" i="51"/>
  <c r="BJ50" i="45"/>
  <c r="Z50" i="45" s="1"/>
  <c r="BI51" i="45"/>
  <c r="AA382" i="45"/>
  <c r="FY215" i="1"/>
  <c r="FX216" i="1"/>
  <c r="CA44" i="72"/>
  <c r="HF330" i="1"/>
  <c r="O385" i="51"/>
  <c r="HQ366" i="1"/>
  <c r="HC330" i="1"/>
  <c r="GX330" i="1" s="1"/>
  <c r="P305" i="45"/>
  <c r="AT305" i="45" s="1"/>
  <c r="BH305" i="45" s="1"/>
  <c r="CA366" i="1"/>
  <c r="CE366" i="1"/>
  <c r="FY141" i="1"/>
  <c r="FX142" i="1"/>
  <c r="BJ289" i="45"/>
  <c r="Z289" i="45" s="1"/>
  <c r="BI290" i="45"/>
  <c r="IH327" i="1"/>
  <c r="IP327" i="1"/>
  <c r="CF63" i="72"/>
  <c r="AE63" i="72" s="1"/>
  <c r="CE64" i="72"/>
  <c r="BR70" i="45"/>
  <c r="Y70" i="45" s="1"/>
  <c r="BQ71" i="45"/>
  <c r="BQ72" i="45" s="1"/>
  <c r="BR72" i="45" s="1"/>
  <c r="HC177" i="1"/>
  <c r="GX177" i="1" s="1"/>
  <c r="HF177" i="1"/>
  <c r="HQ213" i="1"/>
  <c r="P145" i="45"/>
  <c r="AT145" i="45" s="1"/>
  <c r="BH145" i="45" s="1"/>
  <c r="Q275" i="51"/>
  <c r="CA213" i="1"/>
  <c r="CE213" i="1"/>
  <c r="IH101" i="1"/>
  <c r="IP101" i="1"/>
  <c r="AN55" i="72"/>
  <c r="Q128" i="51"/>
  <c r="BZ114" i="45"/>
  <c r="AA128" i="45"/>
  <c r="IM102" i="1"/>
  <c r="HR138" i="1"/>
  <c r="HV138" i="1"/>
  <c r="Q9" i="51"/>
  <c r="BZ35" i="45"/>
  <c r="AA49" i="45"/>
  <c r="AA381" i="45"/>
  <c r="AD381" i="45"/>
  <c r="GJ214" i="1"/>
  <c r="BZ214" i="1"/>
  <c r="GJ140" i="1"/>
  <c r="BZ140" i="1"/>
  <c r="BZ274" i="45"/>
  <c r="M59" i="72"/>
  <c r="BF59" i="72" s="1"/>
  <c r="BZ59" i="72" s="1"/>
  <c r="AA288" i="45"/>
  <c r="AD383" i="45" l="1"/>
  <c r="AA383" i="45"/>
  <c r="CA367" i="1"/>
  <c r="P306" i="45"/>
  <c r="AT306" i="45" s="1"/>
  <c r="BH306" i="45" s="1"/>
  <c r="CE367" i="1"/>
  <c r="BR71" i="45"/>
  <c r="Y71" i="45" s="1"/>
  <c r="P107" i="51" s="1"/>
  <c r="Y72" i="45"/>
  <c r="P108" i="51" s="1"/>
  <c r="HQ140" i="1"/>
  <c r="HC104" i="1"/>
  <c r="GX104" i="1" s="1"/>
  <c r="T228" i="51"/>
  <c r="U228" i="51" s="1"/>
  <c r="HF104" i="1"/>
  <c r="P68" i="45"/>
  <c r="AT68" i="45" s="1"/>
  <c r="BH68" i="45" s="1"/>
  <c r="CA140" i="1"/>
  <c r="CE140" i="1"/>
  <c r="Q276" i="51"/>
  <c r="HC178" i="1"/>
  <c r="GX178" i="1" s="1"/>
  <c r="HF178" i="1"/>
  <c r="HQ214" i="1"/>
  <c r="P146" i="45"/>
  <c r="AT146" i="45" s="1"/>
  <c r="BH146" i="45" s="1"/>
  <c r="CA214" i="1"/>
  <c r="CE214" i="1"/>
  <c r="W45" i="51"/>
  <c r="IM177" i="1"/>
  <c r="HV213" i="1"/>
  <c r="HR213" i="1"/>
  <c r="CI71" i="45"/>
  <c r="CF64" i="72"/>
  <c r="AE64" i="72" s="1"/>
  <c r="CE65" i="72"/>
  <c r="M60" i="72"/>
  <c r="BF60" i="72" s="1"/>
  <c r="BZ60" i="72" s="1"/>
  <c r="BZ275" i="45"/>
  <c r="AA289" i="45"/>
  <c r="BZ141" i="1"/>
  <c r="GJ141" i="1"/>
  <c r="CA45" i="72"/>
  <c r="FY216" i="1"/>
  <c r="FX217" i="1"/>
  <c r="W46" i="51"/>
  <c r="BJ51" i="45"/>
  <c r="Z51" i="45" s="1"/>
  <c r="BI52" i="45"/>
  <c r="AN56" i="72"/>
  <c r="BZ115" i="45"/>
  <c r="Q129" i="51"/>
  <c r="AA129" i="45"/>
  <c r="HR365" i="1"/>
  <c r="HV365" i="1"/>
  <c r="IH102" i="1"/>
  <c r="IP102" i="1"/>
  <c r="AR55" i="72"/>
  <c r="AN119" i="72"/>
  <c r="P106" i="51"/>
  <c r="CI70" i="45"/>
  <c r="AD70" i="45"/>
  <c r="AK63" i="72"/>
  <c r="AL63" i="72"/>
  <c r="BJ290" i="45"/>
  <c r="Z290" i="45" s="1"/>
  <c r="BI291" i="45"/>
  <c r="FY142" i="1"/>
  <c r="FX143" i="1"/>
  <c r="HR366" i="1"/>
  <c r="HV366" i="1"/>
  <c r="GJ215" i="1"/>
  <c r="BZ215" i="1"/>
  <c r="Q10" i="51"/>
  <c r="BZ36" i="45"/>
  <c r="AA50" i="45"/>
  <c r="IP328" i="1"/>
  <c r="IH328" i="1"/>
  <c r="BJ130" i="45"/>
  <c r="Z130" i="45" s="1"/>
  <c r="BI131" i="45"/>
  <c r="IM103" i="1"/>
  <c r="HR139" i="1"/>
  <c r="HV139" i="1"/>
  <c r="P105" i="51"/>
  <c r="Y386" i="45"/>
  <c r="CI69" i="45"/>
  <c r="AD69" i="45"/>
  <c r="IP176" i="1"/>
  <c r="IH176" i="1"/>
  <c r="AD71" i="45" l="1"/>
  <c r="P31" i="51" s="1"/>
  <c r="W47" i="51"/>
  <c r="FY143" i="1"/>
  <c r="GJ143" i="1" s="1"/>
  <c r="FX144" i="1"/>
  <c r="FY144" i="1" s="1"/>
  <c r="FY217" i="1"/>
  <c r="GJ217" i="1" s="1"/>
  <c r="FX218" i="1"/>
  <c r="FY218" i="1" s="1"/>
  <c r="AD72" i="45"/>
  <c r="BJ131" i="45"/>
  <c r="Z131" i="45" s="1"/>
  <c r="BI132" i="45"/>
  <c r="BJ291" i="45"/>
  <c r="Z291" i="45" s="1"/>
  <c r="BI309" i="45"/>
  <c r="BI292" i="45"/>
  <c r="O106" i="51"/>
  <c r="CN70" i="45"/>
  <c r="P30" i="51"/>
  <c r="BJ52" i="45"/>
  <c r="Z52" i="45" s="1"/>
  <c r="BI53" i="45"/>
  <c r="BZ217" i="1"/>
  <c r="CA46" i="72"/>
  <c r="CF65" i="72"/>
  <c r="AE65" i="72" s="1"/>
  <c r="CE66" i="72"/>
  <c r="IH177" i="1"/>
  <c r="IP177" i="1"/>
  <c r="CN69" i="45"/>
  <c r="O105" i="51"/>
  <c r="AD386" i="45"/>
  <c r="P29" i="51"/>
  <c r="IH103" i="1"/>
  <c r="IP103" i="1"/>
  <c r="AN57" i="72"/>
  <c r="BZ116" i="45"/>
  <c r="Q130" i="51"/>
  <c r="AA130" i="45"/>
  <c r="P147" i="45"/>
  <c r="AT147" i="45" s="1"/>
  <c r="BH147" i="45" s="1"/>
  <c r="HC179" i="1"/>
  <c r="GX179" i="1" s="1"/>
  <c r="Q277" i="51"/>
  <c r="HQ215" i="1"/>
  <c r="HF179" i="1"/>
  <c r="CA215" i="1"/>
  <c r="CE215" i="1"/>
  <c r="BZ142" i="1"/>
  <c r="GJ142" i="1"/>
  <c r="BZ276" i="45"/>
  <c r="M61" i="72"/>
  <c r="BF61" i="72" s="1"/>
  <c r="BZ61" i="72" s="1"/>
  <c r="AA290" i="45"/>
  <c r="AN120" i="72"/>
  <c r="AR56" i="72"/>
  <c r="BZ37" i="45"/>
  <c r="Q11" i="51"/>
  <c r="AA51" i="45"/>
  <c r="GJ216" i="1"/>
  <c r="BZ216" i="1"/>
  <c r="T229" i="51"/>
  <c r="U229" i="51" s="1"/>
  <c r="HF105" i="1"/>
  <c r="P69" i="45"/>
  <c r="AT69" i="45" s="1"/>
  <c r="HQ141" i="1"/>
  <c r="HC105" i="1"/>
  <c r="GX105" i="1" s="1"/>
  <c r="CA141" i="1"/>
  <c r="CE141" i="1"/>
  <c r="AL64" i="72"/>
  <c r="AK64" i="72"/>
  <c r="O107" i="51"/>
  <c r="CN71" i="45"/>
  <c r="IM178" i="1"/>
  <c r="HR214" i="1"/>
  <c r="HV214" i="1"/>
  <c r="IM104" i="1"/>
  <c r="HR140" i="1"/>
  <c r="HV140" i="1"/>
  <c r="BZ143" i="1" l="1"/>
  <c r="O108" i="51"/>
  <c r="P32" i="51"/>
  <c r="BZ144" i="1"/>
  <c r="GJ144" i="1"/>
  <c r="BZ218" i="1"/>
  <c r="GJ218" i="1"/>
  <c r="IP178" i="1"/>
  <c r="IH178" i="1"/>
  <c r="IM105" i="1"/>
  <c r="HR141" i="1"/>
  <c r="HV141" i="1"/>
  <c r="AT388" i="45"/>
  <c r="BH69" i="45"/>
  <c r="T230" i="51"/>
  <c r="U230" i="51" s="1"/>
  <c r="HC106" i="1"/>
  <c r="GX106" i="1" s="1"/>
  <c r="P70" i="45"/>
  <c r="AT70" i="45" s="1"/>
  <c r="BH70" i="45" s="1"/>
  <c r="HQ142" i="1"/>
  <c r="HF106" i="1"/>
  <c r="CA142" i="1"/>
  <c r="CE142" i="1"/>
  <c r="IM179" i="1"/>
  <c r="HR215" i="1"/>
  <c r="HV215" i="1"/>
  <c r="AR57" i="72"/>
  <c r="AN121" i="72"/>
  <c r="CF66" i="72"/>
  <c r="AE66" i="72" s="1"/>
  <c r="CE67" i="72"/>
  <c r="BZ38" i="45"/>
  <c r="Q12" i="51"/>
  <c r="AA52" i="45"/>
  <c r="BJ292" i="45"/>
  <c r="Z292" i="45" s="1"/>
  <c r="BI293" i="45"/>
  <c r="M62" i="72"/>
  <c r="BF62" i="72" s="1"/>
  <c r="BZ62" i="72" s="1"/>
  <c r="BZ277" i="45"/>
  <c r="Z309" i="45"/>
  <c r="AA291" i="45"/>
  <c r="BJ132" i="45"/>
  <c r="Z132" i="45" s="1"/>
  <c r="BI133" i="45"/>
  <c r="IH104" i="1"/>
  <c r="IP104" i="1"/>
  <c r="HF180" i="1"/>
  <c r="HC180" i="1"/>
  <c r="GX180" i="1" s="1"/>
  <c r="HQ216" i="1"/>
  <c r="Q278" i="51"/>
  <c r="P148" i="45"/>
  <c r="AT148" i="45" s="1"/>
  <c r="BH148" i="45" s="1"/>
  <c r="CA216" i="1"/>
  <c r="CE216" i="1"/>
  <c r="AK65" i="72"/>
  <c r="AL65" i="72"/>
  <c r="CA47" i="72"/>
  <c r="HF181" i="1"/>
  <c r="Q279" i="51"/>
  <c r="HQ217" i="1"/>
  <c r="P149" i="45"/>
  <c r="HC181" i="1"/>
  <c r="GX181" i="1" s="1"/>
  <c r="CA217" i="1"/>
  <c r="CE217" i="1"/>
  <c r="BJ53" i="45"/>
  <c r="Z53" i="45" s="1"/>
  <c r="BI54" i="45"/>
  <c r="HF107" i="1"/>
  <c r="HC107" i="1"/>
  <c r="GX107" i="1" s="1"/>
  <c r="HQ143" i="1"/>
  <c r="P71" i="45"/>
  <c r="AT71" i="45" s="1"/>
  <c r="BH71" i="45" s="1"/>
  <c r="CA143" i="1"/>
  <c r="CE143" i="1"/>
  <c r="AN58" i="72"/>
  <c r="BZ117" i="45"/>
  <c r="Q131" i="51"/>
  <c r="AA131" i="45"/>
  <c r="HC108" i="1" l="1"/>
  <c r="GX108" i="1" s="1"/>
  <c r="HF108" i="1"/>
  <c r="HC182" i="1"/>
  <c r="GX182" i="1" s="1"/>
  <c r="HF182" i="1"/>
  <c r="P150" i="45"/>
  <c r="AT150" i="45" s="1"/>
  <c r="BH150" i="45" s="1"/>
  <c r="CA218" i="1"/>
  <c r="CE218" i="1"/>
  <c r="CA144" i="1"/>
  <c r="P72" i="45"/>
  <c r="AT72" i="45" s="1"/>
  <c r="BH72" i="45" s="1"/>
  <c r="CE144" i="1"/>
  <c r="AT149" i="45"/>
  <c r="BH149" i="45" s="1"/>
  <c r="T231" i="51"/>
  <c r="U231" i="51" s="1"/>
  <c r="R231" i="51"/>
  <c r="Q13" i="51"/>
  <c r="BZ39" i="45"/>
  <c r="AA53" i="45"/>
  <c r="CA48" i="72"/>
  <c r="AN122" i="72"/>
  <c r="AR58" i="72"/>
  <c r="IM107" i="1"/>
  <c r="HR143" i="1"/>
  <c r="HV143" i="1"/>
  <c r="BJ54" i="45"/>
  <c r="Z54" i="45" s="1"/>
  <c r="BI55" i="45"/>
  <c r="IM181" i="1"/>
  <c r="HR217" i="1"/>
  <c r="HV217" i="1"/>
  <c r="BJ133" i="45"/>
  <c r="Z133" i="45" s="1"/>
  <c r="BI134" i="45"/>
  <c r="AA309" i="45"/>
  <c r="BJ293" i="45"/>
  <c r="Z293" i="45" s="1"/>
  <c r="BI294" i="45"/>
  <c r="AK66" i="72"/>
  <c r="AL66" i="72"/>
  <c r="IH179" i="1"/>
  <c r="IP179" i="1"/>
  <c r="IM106" i="1"/>
  <c r="HR142" i="1"/>
  <c r="HV142" i="1"/>
  <c r="BH388" i="45"/>
  <c r="IM180" i="1"/>
  <c r="HR216" i="1"/>
  <c r="HV216" i="1"/>
  <c r="Q132" i="51"/>
  <c r="BZ118" i="45"/>
  <c r="AN59" i="72"/>
  <c r="AA132" i="45"/>
  <c r="CJ291" i="45"/>
  <c r="CJ309" i="45" s="1"/>
  <c r="CJ280" i="45"/>
  <c r="CJ276" i="45"/>
  <c r="CJ272" i="45"/>
  <c r="CJ268" i="45"/>
  <c r="CJ279" i="45"/>
  <c r="CJ275" i="45"/>
  <c r="CJ271" i="45"/>
  <c r="CJ266" i="45"/>
  <c r="CJ278" i="45"/>
  <c r="CJ274" i="45"/>
  <c r="CJ270" i="45"/>
  <c r="CJ267" i="45"/>
  <c r="CJ281" i="45"/>
  <c r="CJ277" i="45"/>
  <c r="CJ273" i="45"/>
  <c r="CJ269" i="45"/>
  <c r="CJ265" i="45"/>
  <c r="CJ282" i="45"/>
  <c r="CJ283" i="45"/>
  <c r="CJ284" i="45"/>
  <c r="CJ285" i="45"/>
  <c r="CJ286" i="45"/>
  <c r="CJ287" i="45"/>
  <c r="CJ288" i="45"/>
  <c r="CJ289" i="45"/>
  <c r="CJ290" i="45"/>
  <c r="M63" i="72"/>
  <c r="BF63" i="72" s="1"/>
  <c r="BZ63" i="72" s="1"/>
  <c r="BZ278" i="45"/>
  <c r="CJ292" i="45"/>
  <c r="AA292" i="45"/>
  <c r="CK292" i="45" s="1"/>
  <c r="CF67" i="72"/>
  <c r="AE67" i="72" s="1"/>
  <c r="CE68" i="72"/>
  <c r="IH105" i="1"/>
  <c r="IP105" i="1"/>
  <c r="IP180" i="1" l="1"/>
  <c r="IH180" i="1"/>
  <c r="CJ293" i="45"/>
  <c r="BZ279" i="45"/>
  <c r="M64" i="72"/>
  <c r="BF64" i="72" s="1"/>
  <c r="BZ64" i="72" s="1"/>
  <c r="AA293" i="45"/>
  <c r="CK293" i="45" s="1"/>
  <c r="CK290" i="45"/>
  <c r="CK280" i="45"/>
  <c r="CK269" i="45"/>
  <c r="CK268" i="45"/>
  <c r="CK272" i="45"/>
  <c r="CK276" i="45"/>
  <c r="CK266" i="45"/>
  <c r="CK271" i="45"/>
  <c r="CK275" i="45"/>
  <c r="CK279" i="45"/>
  <c r="CK265" i="45"/>
  <c r="CK273" i="45"/>
  <c r="CK277" i="45"/>
  <c r="CK281" i="45"/>
  <c r="CK267" i="45"/>
  <c r="CK270" i="45"/>
  <c r="CK274" i="45"/>
  <c r="CK278" i="45"/>
  <c r="CK282" i="45"/>
  <c r="CK283" i="45"/>
  <c r="CK284" i="45"/>
  <c r="CK285" i="45"/>
  <c r="CK286" i="45"/>
  <c r="CK287" i="45"/>
  <c r="CK288" i="45"/>
  <c r="CK289" i="45"/>
  <c r="AN60" i="72"/>
  <c r="BZ119" i="45"/>
  <c r="Q133" i="51"/>
  <c r="AA133" i="45"/>
  <c r="BJ55" i="45"/>
  <c r="Z55" i="45" s="1"/>
  <c r="BI56" i="45"/>
  <c r="IP107" i="1"/>
  <c r="IH107" i="1"/>
  <c r="CA49" i="72"/>
  <c r="AK67" i="72"/>
  <c r="AL67" i="72"/>
  <c r="CF68" i="72"/>
  <c r="AE68" i="72" s="1"/>
  <c r="AL68" i="72" s="1"/>
  <c r="CE69" i="72"/>
  <c r="AR59" i="72"/>
  <c r="AN123" i="72"/>
  <c r="IH106" i="1"/>
  <c r="IP106" i="1"/>
  <c r="BJ294" i="45"/>
  <c r="Z294" i="45" s="1"/>
  <c r="BI295" i="45"/>
  <c r="CK291" i="45"/>
  <c r="CK309" i="45" s="1"/>
  <c r="BJ134" i="45"/>
  <c r="Z134" i="45" s="1"/>
  <c r="BI135" i="45"/>
  <c r="IP181" i="1"/>
  <c r="IH181" i="1"/>
  <c r="BZ40" i="45"/>
  <c r="Q14" i="51"/>
  <c r="AA54" i="45"/>
  <c r="BJ295" i="45" l="1"/>
  <c r="Z295" i="45" s="1"/>
  <c r="BI296" i="45"/>
  <c r="CA50" i="72"/>
  <c r="BJ56" i="45"/>
  <c r="Z56" i="45" s="1"/>
  <c r="BI57" i="45"/>
  <c r="AR60" i="72"/>
  <c r="AN124" i="72"/>
  <c r="AN61" i="72"/>
  <c r="Q134" i="51"/>
  <c r="BZ120" i="45"/>
  <c r="AA134" i="45"/>
  <c r="BI153" i="45"/>
  <c r="BJ135" i="45"/>
  <c r="Z135" i="45" s="1"/>
  <c r="BI136" i="45"/>
  <c r="M65" i="72"/>
  <c r="BF65" i="72" s="1"/>
  <c r="BZ65" i="72" s="1"/>
  <c r="CJ294" i="45"/>
  <c r="BZ280" i="45"/>
  <c r="AA294" i="45"/>
  <c r="CK294" i="45" s="1"/>
  <c r="CF69" i="72"/>
  <c r="AE69" i="72" s="1"/>
  <c r="AL69" i="72" s="1"/>
  <c r="CE70" i="72"/>
  <c r="Q15" i="51"/>
  <c r="BZ41" i="45"/>
  <c r="AA55" i="45"/>
  <c r="BZ121" i="45" l="1"/>
  <c r="AN62" i="72"/>
  <c r="Z153" i="45"/>
  <c r="Q135" i="51"/>
  <c r="AA135" i="45"/>
  <c r="AR61" i="72"/>
  <c r="AN125" i="72"/>
  <c r="BI75" i="45"/>
  <c r="BJ57" i="45"/>
  <c r="Z57" i="45" s="1"/>
  <c r="BI58" i="45"/>
  <c r="CA51" i="72"/>
  <c r="BJ296" i="45"/>
  <c r="Z296" i="45" s="1"/>
  <c r="BI297" i="45"/>
  <c r="CF70" i="72"/>
  <c r="AE70" i="72" s="1"/>
  <c r="AL70" i="72" s="1"/>
  <c r="CE71" i="72"/>
  <c r="BJ136" i="45"/>
  <c r="Z136" i="45" s="1"/>
  <c r="BI137" i="45"/>
  <c r="BZ42" i="45"/>
  <c r="Q16" i="51"/>
  <c r="AA56" i="45"/>
  <c r="CJ295" i="45"/>
  <c r="BZ281" i="45"/>
  <c r="M66" i="72"/>
  <c r="BF66" i="72" s="1"/>
  <c r="BZ66" i="72" s="1"/>
  <c r="AA295" i="45"/>
  <c r="CK295" i="45" s="1"/>
  <c r="Q136" i="51" l="1"/>
  <c r="BZ122" i="45"/>
  <c r="AN63" i="72"/>
  <c r="CJ136" i="45"/>
  <c r="AA136" i="45"/>
  <c r="CJ296" i="45"/>
  <c r="M67" i="72"/>
  <c r="BF67" i="72" s="1"/>
  <c r="BZ67" i="72" s="1"/>
  <c r="AA296" i="45"/>
  <c r="CK296" i="45" s="1"/>
  <c r="Z75" i="45"/>
  <c r="CJ57" i="45" s="1"/>
  <c r="CJ75" i="45" s="1"/>
  <c r="BZ43" i="45"/>
  <c r="Q17" i="51"/>
  <c r="AA57" i="45"/>
  <c r="AR62" i="72"/>
  <c r="AN126" i="72"/>
  <c r="BJ137" i="45"/>
  <c r="Z137" i="45" s="1"/>
  <c r="BI138" i="45"/>
  <c r="CF71" i="72"/>
  <c r="AE71" i="72" s="1"/>
  <c r="AL71" i="72" s="1"/>
  <c r="CE72" i="72"/>
  <c r="BJ297" i="45"/>
  <c r="Z297" i="45" s="1"/>
  <c r="BI298" i="45"/>
  <c r="CA79" i="72"/>
  <c r="CB51" i="72" s="1"/>
  <c r="CA52" i="72"/>
  <c r="BJ58" i="45"/>
  <c r="Z58" i="45" s="1"/>
  <c r="BI59" i="45"/>
  <c r="AA153" i="45"/>
  <c r="CK135" i="45" s="1"/>
  <c r="CK153" i="45" s="1"/>
  <c r="CJ135" i="45"/>
  <c r="CJ153" i="45" s="1"/>
  <c r="CJ124" i="45"/>
  <c r="CJ122" i="45"/>
  <c r="CJ118" i="45"/>
  <c r="CJ114" i="45"/>
  <c r="CJ110" i="45"/>
  <c r="CJ121" i="45"/>
  <c r="CJ117" i="45"/>
  <c r="CJ113" i="45"/>
  <c r="CJ109" i="45"/>
  <c r="CJ120" i="45"/>
  <c r="CJ116" i="45"/>
  <c r="CJ112" i="45"/>
  <c r="CJ125" i="45"/>
  <c r="CJ123" i="45"/>
  <c r="CJ119" i="45"/>
  <c r="CJ115" i="45"/>
  <c r="CJ111" i="45"/>
  <c r="CJ126" i="45"/>
  <c r="CJ127" i="45"/>
  <c r="CJ128" i="45"/>
  <c r="CJ129" i="45"/>
  <c r="CJ130" i="45"/>
  <c r="CJ131" i="45"/>
  <c r="CJ132" i="45"/>
  <c r="CJ133" i="45"/>
  <c r="CJ134" i="45"/>
  <c r="CL51" i="72" l="1"/>
  <c r="AG51" i="72"/>
  <c r="CK124" i="45"/>
  <c r="CK109" i="45"/>
  <c r="CK117" i="45"/>
  <c r="CK114" i="45"/>
  <c r="CK122" i="45"/>
  <c r="CK115" i="45"/>
  <c r="CK123" i="45"/>
  <c r="CK125" i="45"/>
  <c r="CK113" i="45"/>
  <c r="CK121" i="45"/>
  <c r="CK110" i="45"/>
  <c r="CK118" i="45"/>
  <c r="CK111" i="45"/>
  <c r="CK119" i="45"/>
  <c r="CK112" i="45"/>
  <c r="CK120" i="45"/>
  <c r="CK116" i="45"/>
  <c r="CK126" i="45"/>
  <c r="CK127" i="45"/>
  <c r="CK128" i="45"/>
  <c r="CK129" i="45"/>
  <c r="CK130" i="45"/>
  <c r="CK131" i="45"/>
  <c r="CK132" i="45"/>
  <c r="CK133" i="45"/>
  <c r="CK134" i="45"/>
  <c r="CJ58" i="45"/>
  <c r="BZ44" i="45"/>
  <c r="Q18" i="51"/>
  <c r="AA58" i="45"/>
  <c r="BJ298" i="45"/>
  <c r="Z298" i="45" s="1"/>
  <c r="BI299" i="45"/>
  <c r="CF72" i="72"/>
  <c r="AE72" i="72" s="1"/>
  <c r="AL72" i="72" s="1"/>
  <c r="CE73" i="72"/>
  <c r="BJ138" i="45"/>
  <c r="Z138" i="45" s="1"/>
  <c r="BI139" i="45"/>
  <c r="AA75" i="45"/>
  <c r="CJ214" i="45"/>
  <c r="CJ199" i="45"/>
  <c r="CJ191" i="45"/>
  <c r="CJ202" i="45"/>
  <c r="CJ194" i="45"/>
  <c r="CJ201" i="45"/>
  <c r="CJ193" i="45"/>
  <c r="CJ200" i="45"/>
  <c r="CJ192" i="45"/>
  <c r="CJ203" i="45"/>
  <c r="CJ204" i="45"/>
  <c r="CJ205" i="45"/>
  <c r="CJ207" i="45"/>
  <c r="CJ208" i="45"/>
  <c r="CJ209" i="45"/>
  <c r="CJ211" i="45"/>
  <c r="CJ213" i="45"/>
  <c r="CJ231" i="45" s="1"/>
  <c r="CJ206" i="45"/>
  <c r="CJ210" i="45"/>
  <c r="CJ212" i="45"/>
  <c r="CJ215" i="45"/>
  <c r="CJ195" i="45"/>
  <c r="CJ187" i="45"/>
  <c r="CJ198" i="45"/>
  <c r="CJ190" i="45"/>
  <c r="CJ197" i="45"/>
  <c r="CJ189" i="45"/>
  <c r="CJ196" i="45"/>
  <c r="CJ188" i="45"/>
  <c r="CJ216" i="45"/>
  <c r="CJ217" i="45"/>
  <c r="CJ218" i="45"/>
  <c r="CJ219" i="45"/>
  <c r="CJ220" i="45"/>
  <c r="CJ221" i="45"/>
  <c r="CJ222" i="45"/>
  <c r="CJ223" i="45"/>
  <c r="CJ224" i="45"/>
  <c r="CJ225" i="45"/>
  <c r="CJ226" i="45"/>
  <c r="CJ227" i="45"/>
  <c r="CJ46" i="45"/>
  <c r="CJ45" i="45"/>
  <c r="CJ43" i="45"/>
  <c r="CJ41" i="45"/>
  <c r="CJ39" i="45"/>
  <c r="CJ37" i="45"/>
  <c r="CJ35" i="45"/>
  <c r="CJ32" i="45"/>
  <c r="CJ31" i="45"/>
  <c r="CJ44" i="45"/>
  <c r="CJ42" i="45"/>
  <c r="CJ40" i="45"/>
  <c r="CJ38" i="45"/>
  <c r="CJ36" i="45"/>
  <c r="CJ34" i="45"/>
  <c r="CJ33" i="45"/>
  <c r="CJ47" i="45"/>
  <c r="CJ48" i="45"/>
  <c r="CJ49" i="45"/>
  <c r="CJ50" i="45"/>
  <c r="CJ51" i="45"/>
  <c r="CJ52" i="45"/>
  <c r="CJ53" i="45"/>
  <c r="CJ54" i="45"/>
  <c r="CJ55" i="45"/>
  <c r="CJ56" i="45"/>
  <c r="BJ59" i="45"/>
  <c r="Z59" i="45" s="1"/>
  <c r="BI60" i="45"/>
  <c r="CB52" i="72"/>
  <c r="CA53" i="72"/>
  <c r="CB27" i="72"/>
  <c r="CB30" i="72"/>
  <c r="CB25" i="72"/>
  <c r="CB28" i="72"/>
  <c r="CB31" i="72"/>
  <c r="CB34" i="72"/>
  <c r="CB29" i="72"/>
  <c r="CB32" i="72"/>
  <c r="CB35" i="72"/>
  <c r="CB15" i="72"/>
  <c r="AG15" i="72" s="1"/>
  <c r="AH15" i="72" s="1"/>
  <c r="CB33" i="72"/>
  <c r="CB18" i="72"/>
  <c r="CB36" i="72"/>
  <c r="CB16" i="72"/>
  <c r="CB20" i="72"/>
  <c r="CB22" i="72"/>
  <c r="CB17" i="72"/>
  <c r="CB19" i="72"/>
  <c r="CB23" i="72"/>
  <c r="CB26" i="72"/>
  <c r="CB21" i="72"/>
  <c r="CB24" i="72"/>
  <c r="CB38" i="72"/>
  <c r="CB37" i="72"/>
  <c r="CB39" i="72"/>
  <c r="CB40" i="72"/>
  <c r="CB41" i="72"/>
  <c r="CB42" i="72"/>
  <c r="CB43" i="72"/>
  <c r="CB44" i="72"/>
  <c r="CB45" i="72"/>
  <c r="CB46" i="72"/>
  <c r="CB47" i="72"/>
  <c r="CB48" i="72"/>
  <c r="CB49" i="72"/>
  <c r="CB50" i="72"/>
  <c r="CJ297" i="45"/>
  <c r="M68" i="72"/>
  <c r="BF68" i="72" s="1"/>
  <c r="BZ68" i="72" s="1"/>
  <c r="AA297" i="45"/>
  <c r="CK297" i="45" s="1"/>
  <c r="Q137" i="51"/>
  <c r="AN64" i="72"/>
  <c r="CJ137" i="45"/>
  <c r="BZ123" i="45"/>
  <c r="AA137" i="45"/>
  <c r="CK137" i="45" s="1"/>
  <c r="CK136" i="45"/>
  <c r="AR63" i="72"/>
  <c r="AN127" i="72"/>
  <c r="AH51" i="72" l="1"/>
  <c r="X21" i="51"/>
  <c r="AG46" i="72"/>
  <c r="CL46" i="72"/>
  <c r="AG42" i="72"/>
  <c r="CL42" i="72"/>
  <c r="CL37" i="72"/>
  <c r="AG37" i="72"/>
  <c r="AG24" i="72"/>
  <c r="AH24" i="72" s="1"/>
  <c r="CL24" i="72"/>
  <c r="CL26" i="72"/>
  <c r="AG26" i="72"/>
  <c r="AH26" i="72" s="1"/>
  <c r="AG19" i="72"/>
  <c r="AH19" i="72" s="1"/>
  <c r="CL19" i="72"/>
  <c r="AG22" i="72"/>
  <c r="AH22" i="72" s="1"/>
  <c r="CL22" i="72"/>
  <c r="CL16" i="72"/>
  <c r="AG16" i="72"/>
  <c r="AH16" i="72" s="1"/>
  <c r="CM16" i="72"/>
  <c r="CL18" i="72"/>
  <c r="AG18" i="72"/>
  <c r="AH18" i="72" s="1"/>
  <c r="AG32" i="72"/>
  <c r="AH32" i="72" s="1"/>
  <c r="CL32" i="72"/>
  <c r="AG34" i="72"/>
  <c r="AH34" i="72" s="1"/>
  <c r="CL34" i="72"/>
  <c r="AG28" i="72"/>
  <c r="AH28" i="72" s="1"/>
  <c r="CL28" i="72"/>
  <c r="AG30" i="72"/>
  <c r="AH30" i="72" s="1"/>
  <c r="CL30" i="72"/>
  <c r="CB53" i="72"/>
  <c r="CA54" i="72"/>
  <c r="BJ60" i="45"/>
  <c r="Z60" i="45" s="1"/>
  <c r="BI61" i="45"/>
  <c r="CK190" i="45"/>
  <c r="CK198" i="45"/>
  <c r="CK191" i="45"/>
  <c r="CK199" i="45"/>
  <c r="CK189" i="45"/>
  <c r="CK197" i="45"/>
  <c r="CK187" i="45"/>
  <c r="CK192" i="45"/>
  <c r="CK200" i="45"/>
  <c r="CK204" i="45"/>
  <c r="CK205" i="45"/>
  <c r="CK208" i="45"/>
  <c r="CK211" i="45"/>
  <c r="CK212" i="45"/>
  <c r="CK213" i="45"/>
  <c r="CK231" i="45" s="1"/>
  <c r="CK214" i="45"/>
  <c r="CK194" i="45"/>
  <c r="CK202" i="45"/>
  <c r="CK195" i="45"/>
  <c r="CK203" i="45"/>
  <c r="CK193" i="45"/>
  <c r="CK201" i="45"/>
  <c r="CK188" i="45"/>
  <c r="CK196" i="45"/>
  <c r="CK206" i="45"/>
  <c r="CK207" i="45"/>
  <c r="CK209" i="45"/>
  <c r="CK210" i="45"/>
  <c r="CK215" i="45"/>
  <c r="CK216" i="45"/>
  <c r="CK217" i="45"/>
  <c r="CK218" i="45"/>
  <c r="CK219" i="45"/>
  <c r="CK220" i="45"/>
  <c r="CK221" i="45"/>
  <c r="CK222" i="45"/>
  <c r="CK223" i="45"/>
  <c r="CK224" i="45"/>
  <c r="CK225" i="45"/>
  <c r="CK227" i="45"/>
  <c r="CK226" i="45"/>
  <c r="CK46" i="45"/>
  <c r="CK33" i="45"/>
  <c r="CK36" i="45"/>
  <c r="CK40" i="45"/>
  <c r="CK44" i="45"/>
  <c r="CK31" i="45"/>
  <c r="CK35" i="45"/>
  <c r="CK39" i="45"/>
  <c r="CK43" i="45"/>
  <c r="CK47" i="45"/>
  <c r="CK34" i="45"/>
  <c r="CK38" i="45"/>
  <c r="CK42" i="45"/>
  <c r="CK32" i="45"/>
  <c r="CK37" i="45"/>
  <c r="CK41" i="45"/>
  <c r="CK45" i="45"/>
  <c r="CK48" i="45"/>
  <c r="CK49" i="45"/>
  <c r="CK50" i="45"/>
  <c r="CK51" i="45"/>
  <c r="CK52" i="45"/>
  <c r="CK53" i="45"/>
  <c r="CK54" i="45"/>
  <c r="CK55" i="45"/>
  <c r="CK56" i="45"/>
  <c r="AN65" i="72"/>
  <c r="BZ124" i="45"/>
  <c r="Q138" i="51"/>
  <c r="CJ138" i="45"/>
  <c r="AA138" i="45"/>
  <c r="CK138" i="45" s="1"/>
  <c r="M69" i="72"/>
  <c r="BF69" i="72" s="1"/>
  <c r="BZ69" i="72" s="1"/>
  <c r="CJ298" i="45"/>
  <c r="AA298" i="45"/>
  <c r="CK298" i="45" s="1"/>
  <c r="AG50" i="72"/>
  <c r="CL50" i="72"/>
  <c r="AG48" i="72"/>
  <c r="CL48" i="72"/>
  <c r="AG44" i="72"/>
  <c r="CL44" i="72"/>
  <c r="AG40" i="72"/>
  <c r="CL40" i="72"/>
  <c r="AN128" i="72"/>
  <c r="AR64" i="72"/>
  <c r="AG49" i="72"/>
  <c r="CL49" i="72"/>
  <c r="CL47" i="72"/>
  <c r="AG47" i="72"/>
  <c r="CL45" i="72"/>
  <c r="AG45" i="72"/>
  <c r="CL43" i="72"/>
  <c r="AG43" i="72"/>
  <c r="CL41" i="72"/>
  <c r="AG41" i="72"/>
  <c r="CL39" i="72"/>
  <c r="AG39" i="72"/>
  <c r="AG38" i="72"/>
  <c r="CL38" i="72"/>
  <c r="AG21" i="72"/>
  <c r="AH21" i="72" s="1"/>
  <c r="CL21" i="72"/>
  <c r="CL23" i="72"/>
  <c r="AG23" i="72"/>
  <c r="AH23" i="72" s="1"/>
  <c r="AG17" i="72"/>
  <c r="AH17" i="72" s="1"/>
  <c r="CL17" i="72"/>
  <c r="CL20" i="72"/>
  <c r="AG20" i="72"/>
  <c r="AH20" i="72" s="1"/>
  <c r="CL36" i="72"/>
  <c r="AG36" i="72"/>
  <c r="CL33" i="72"/>
  <c r="AG33" i="72"/>
  <c r="AH33" i="72" s="1"/>
  <c r="AG35" i="72"/>
  <c r="AH35" i="72" s="1"/>
  <c r="CL35" i="72"/>
  <c r="CL29" i="72"/>
  <c r="AG29" i="72"/>
  <c r="AH29" i="72" s="1"/>
  <c r="CL31" i="72"/>
  <c r="AG31" i="72"/>
  <c r="AH31" i="72" s="1"/>
  <c r="AG25" i="72"/>
  <c r="AH25" i="72" s="1"/>
  <c r="CL25" i="72"/>
  <c r="AG27" i="72"/>
  <c r="AH27" i="72" s="1"/>
  <c r="CL27" i="72"/>
  <c r="CL52" i="72"/>
  <c r="AG52" i="72"/>
  <c r="BZ45" i="45"/>
  <c r="Q19" i="51"/>
  <c r="CJ59" i="45"/>
  <c r="AA59" i="45"/>
  <c r="CK59" i="45" s="1"/>
  <c r="CK57" i="45"/>
  <c r="CK75" i="45" s="1"/>
  <c r="BJ139" i="45"/>
  <c r="Z139" i="45" s="1"/>
  <c r="BI140" i="45"/>
  <c r="CF73" i="72"/>
  <c r="AE73" i="72" s="1"/>
  <c r="AL73" i="72" s="1"/>
  <c r="CE74" i="72"/>
  <c r="BJ299" i="45"/>
  <c r="Z299" i="45" s="1"/>
  <c r="BI300" i="45"/>
  <c r="CK58" i="45"/>
  <c r="AH36" i="72" l="1"/>
  <c r="X6" i="51"/>
  <c r="AH39" i="72"/>
  <c r="X9" i="51"/>
  <c r="AH41" i="72"/>
  <c r="X11" i="51"/>
  <c r="AH43" i="72"/>
  <c r="X13" i="51"/>
  <c r="AH45" i="72"/>
  <c r="X15" i="51"/>
  <c r="AH47" i="72"/>
  <c r="X17" i="51"/>
  <c r="AH37" i="72"/>
  <c r="X7" i="51"/>
  <c r="AH52" i="72"/>
  <c r="X22" i="51"/>
  <c r="Z21" i="51" s="1"/>
  <c r="AH38" i="72"/>
  <c r="X8" i="51"/>
  <c r="AH49" i="72"/>
  <c r="X19" i="51"/>
  <c r="AH40" i="72"/>
  <c r="X10" i="51"/>
  <c r="AH44" i="72"/>
  <c r="X14" i="51"/>
  <c r="AH48" i="72"/>
  <c r="X18" i="51"/>
  <c r="AH50" i="72"/>
  <c r="X20" i="51"/>
  <c r="AH42" i="72"/>
  <c r="X12" i="51"/>
  <c r="AH46" i="72"/>
  <c r="X16" i="51"/>
  <c r="BJ300" i="45"/>
  <c r="Z300" i="45" s="1"/>
  <c r="BI301" i="45"/>
  <c r="CF74" i="72"/>
  <c r="AE74" i="72" s="1"/>
  <c r="AL74" i="72" s="1"/>
  <c r="CE75" i="72"/>
  <c r="BJ140" i="45"/>
  <c r="Z140" i="45" s="1"/>
  <c r="BI141" i="45"/>
  <c r="CJ299" i="45"/>
  <c r="M70" i="72"/>
  <c r="BF70" i="72" s="1"/>
  <c r="BZ70" i="72" s="1"/>
  <c r="AA299" i="45"/>
  <c r="CK299" i="45" s="1"/>
  <c r="AN66" i="72"/>
  <c r="BZ125" i="45"/>
  <c r="CJ139" i="45"/>
  <c r="Q139" i="51"/>
  <c r="AA139" i="45"/>
  <c r="CK139" i="45" s="1"/>
  <c r="AR65" i="72"/>
  <c r="AN129" i="72"/>
  <c r="BJ61" i="45"/>
  <c r="Z61" i="45" s="1"/>
  <c r="BI62" i="45"/>
  <c r="CB54" i="72"/>
  <c r="CA55" i="72"/>
  <c r="Q20" i="51"/>
  <c r="CJ60" i="45"/>
  <c r="BZ46" i="45"/>
  <c r="AA60" i="45"/>
  <c r="CK60" i="45" s="1"/>
  <c r="AG53" i="72"/>
  <c r="CL53" i="72"/>
  <c r="AH53" i="72" l="1"/>
  <c r="X23" i="51"/>
  <c r="BJ62" i="45"/>
  <c r="Z62" i="45" s="1"/>
  <c r="BI63" i="45"/>
  <c r="AN130" i="72"/>
  <c r="AR66" i="72"/>
  <c r="BJ141" i="45"/>
  <c r="Z141" i="45" s="1"/>
  <c r="BI142" i="45"/>
  <c r="CF75" i="72"/>
  <c r="AE75" i="72" s="1"/>
  <c r="AL75" i="72" s="1"/>
  <c r="CE76" i="72"/>
  <c r="BJ301" i="45"/>
  <c r="Z301" i="45" s="1"/>
  <c r="BI302" i="45"/>
  <c r="CB55" i="72"/>
  <c r="CA56" i="72"/>
  <c r="AG54" i="72"/>
  <c r="CL54" i="72"/>
  <c r="Q21" i="51"/>
  <c r="CJ61" i="45"/>
  <c r="BZ47" i="45"/>
  <c r="AA61" i="45"/>
  <c r="CK61" i="45" s="1"/>
  <c r="Q140" i="51"/>
  <c r="AN67" i="72"/>
  <c r="CJ140" i="45"/>
  <c r="AA140" i="45"/>
  <c r="CK140" i="45" s="1"/>
  <c r="M71" i="72"/>
  <c r="BF71" i="72" s="1"/>
  <c r="BZ71" i="72" s="1"/>
  <c r="CJ300" i="45"/>
  <c r="AA300" i="45"/>
  <c r="CK300" i="45" s="1"/>
  <c r="AH54" i="72" l="1"/>
  <c r="X24" i="51"/>
  <c r="CF76" i="72"/>
  <c r="AE76" i="72" s="1"/>
  <c r="AL76" i="72" s="1"/>
  <c r="CE77" i="72"/>
  <c r="CF77" i="72" s="1"/>
  <c r="AE77" i="72" s="1"/>
  <c r="AN131" i="72"/>
  <c r="AR67" i="72"/>
  <c r="CL55" i="72"/>
  <c r="AG55" i="72"/>
  <c r="CJ301" i="45"/>
  <c r="M72" i="72"/>
  <c r="BF72" i="72" s="1"/>
  <c r="BZ72" i="72" s="1"/>
  <c r="AA301" i="45"/>
  <c r="CK301" i="45" s="1"/>
  <c r="CJ141" i="45"/>
  <c r="Q141" i="51"/>
  <c r="AN68" i="72"/>
  <c r="AA141" i="45"/>
  <c r="CK141" i="45" s="1"/>
  <c r="BJ63" i="45"/>
  <c r="Z63" i="45" s="1"/>
  <c r="BI64" i="45"/>
  <c r="CB56" i="72"/>
  <c r="CA57" i="72"/>
  <c r="BJ302" i="45"/>
  <c r="Z302" i="45" s="1"/>
  <c r="BI303" i="45"/>
  <c r="BJ142" i="45"/>
  <c r="Z142" i="45" s="1"/>
  <c r="BI143" i="45"/>
  <c r="Q22" i="51"/>
  <c r="CJ62" i="45"/>
  <c r="AA62" i="45"/>
  <c r="CK62" i="45" s="1"/>
  <c r="AH55" i="72" l="1"/>
  <c r="X25" i="51"/>
  <c r="AL77" i="72"/>
  <c r="AN69" i="72"/>
  <c r="Q142" i="51"/>
  <c r="CJ142" i="45"/>
  <c r="AA142" i="45"/>
  <c r="CK142" i="45" s="1"/>
  <c r="CL56" i="72"/>
  <c r="AG56" i="72"/>
  <c r="BJ143" i="45"/>
  <c r="Z143" i="45" s="1"/>
  <c r="BI144" i="45"/>
  <c r="BJ303" i="45"/>
  <c r="Z303" i="45" s="1"/>
  <c r="BI304" i="45"/>
  <c r="CB57" i="72"/>
  <c r="CA58" i="72"/>
  <c r="BJ64" i="45"/>
  <c r="Z64" i="45" s="1"/>
  <c r="BI65" i="45"/>
  <c r="M73" i="72"/>
  <c r="BF73" i="72" s="1"/>
  <c r="BZ73" i="72" s="1"/>
  <c r="CJ302" i="45"/>
  <c r="AA302" i="45"/>
  <c r="CK302" i="45" s="1"/>
  <c r="CJ63" i="45"/>
  <c r="Q23" i="51"/>
  <c r="AA63" i="45"/>
  <c r="CK63" i="45" s="1"/>
  <c r="AR68" i="72"/>
  <c r="AN132" i="72"/>
  <c r="AH56" i="72" l="1"/>
  <c r="X26" i="51"/>
  <c r="BJ65" i="45"/>
  <c r="Z65" i="45" s="1"/>
  <c r="BI66" i="45"/>
  <c r="CB58" i="72"/>
  <c r="CA59" i="72"/>
  <c r="BJ304" i="45"/>
  <c r="Z304" i="45" s="1"/>
  <c r="BI305" i="45"/>
  <c r="BJ144" i="45"/>
  <c r="Z144" i="45" s="1"/>
  <c r="BI145" i="45"/>
  <c r="CJ64" i="45"/>
  <c r="Q24" i="51"/>
  <c r="AA64" i="45"/>
  <c r="CK64" i="45" s="1"/>
  <c r="AG57" i="72"/>
  <c r="CL57" i="72"/>
  <c r="M74" i="72"/>
  <c r="BF74" i="72" s="1"/>
  <c r="BZ74" i="72" s="1"/>
  <c r="CJ303" i="45"/>
  <c r="AA303" i="45"/>
  <c r="CK303" i="45" s="1"/>
  <c r="AN70" i="72"/>
  <c r="Q143" i="51"/>
  <c r="CJ143" i="45"/>
  <c r="AA143" i="45"/>
  <c r="CK143" i="45" s="1"/>
  <c r="AR69" i="72"/>
  <c r="AN133" i="72"/>
  <c r="AH57" i="72" l="1"/>
  <c r="X27" i="51"/>
  <c r="BJ305" i="45"/>
  <c r="Z305" i="45" s="1"/>
  <c r="M76" i="72" s="1"/>
  <c r="BI306" i="45"/>
  <c r="BJ306" i="45" s="1"/>
  <c r="Z306" i="45" s="1"/>
  <c r="BJ145" i="45"/>
  <c r="Z145" i="45" s="1"/>
  <c r="BI146" i="45"/>
  <c r="CJ305" i="45"/>
  <c r="CB59" i="72"/>
  <c r="CA60" i="72"/>
  <c r="BJ66" i="45"/>
  <c r="Z66" i="45" s="1"/>
  <c r="BI67" i="45"/>
  <c r="AR70" i="72"/>
  <c r="AN134" i="72"/>
  <c r="CJ144" i="45"/>
  <c r="AN71" i="72"/>
  <c r="Q144" i="51"/>
  <c r="AA144" i="45"/>
  <c r="CK144" i="45" s="1"/>
  <c r="M75" i="72"/>
  <c r="BF75" i="72" s="1"/>
  <c r="BZ75" i="72" s="1"/>
  <c r="CJ304" i="45"/>
  <c r="AA304" i="45"/>
  <c r="CK304" i="45" s="1"/>
  <c r="AG58" i="72"/>
  <c r="CL58" i="72"/>
  <c r="CJ65" i="45"/>
  <c r="Q25" i="51"/>
  <c r="AA65" i="45"/>
  <c r="CK65" i="45" s="1"/>
  <c r="AA305" i="45" l="1"/>
  <c r="CK305" i="45" s="1"/>
  <c r="AH58" i="72"/>
  <c r="X28" i="51"/>
  <c r="M77" i="72"/>
  <c r="BF77" i="72" s="1"/>
  <c r="BZ77" i="72" s="1"/>
  <c r="AA306" i="45"/>
  <c r="AR71" i="72"/>
  <c r="AN135" i="72"/>
  <c r="BJ67" i="45"/>
  <c r="Z67" i="45" s="1"/>
  <c r="BI68" i="45"/>
  <c r="CB60" i="72"/>
  <c r="CA61" i="72"/>
  <c r="Q145" i="51"/>
  <c r="CJ145" i="45"/>
  <c r="AN72" i="72"/>
  <c r="AA145" i="45"/>
  <c r="CK145" i="45" s="1"/>
  <c r="CJ66" i="45"/>
  <c r="Q26" i="51"/>
  <c r="AA66" i="45"/>
  <c r="CK66" i="45" s="1"/>
  <c r="CL59" i="72"/>
  <c r="AG59" i="72"/>
  <c r="BF76" i="72"/>
  <c r="BZ76" i="72" s="1"/>
  <c r="BJ146" i="45"/>
  <c r="Z146" i="45" s="1"/>
  <c r="BI147" i="45"/>
  <c r="AH59" i="72" l="1"/>
  <c r="X29" i="51"/>
  <c r="CB61" i="72"/>
  <c r="CA62" i="72"/>
  <c r="BJ68" i="45"/>
  <c r="Z68" i="45" s="1"/>
  <c r="BI69" i="45"/>
  <c r="BJ147" i="45"/>
  <c r="Z147" i="45" s="1"/>
  <c r="BI148" i="45"/>
  <c r="Q146" i="51"/>
  <c r="AN73" i="72"/>
  <c r="CJ146" i="45"/>
  <c r="AA146" i="45"/>
  <c r="CK146" i="45" s="1"/>
  <c r="AR72" i="72"/>
  <c r="AN136" i="72"/>
  <c r="AG60" i="72"/>
  <c r="CL60" i="72"/>
  <c r="CJ67" i="45"/>
  <c r="Q27" i="51"/>
  <c r="AA67" i="45"/>
  <c r="CK67" i="45" s="1"/>
  <c r="AH60" i="72" l="1"/>
  <c r="X30" i="51"/>
  <c r="AN74" i="72"/>
  <c r="Q147" i="51"/>
  <c r="CJ147" i="45"/>
  <c r="AA147" i="45"/>
  <c r="CK147" i="45" s="1"/>
  <c r="CJ68" i="45"/>
  <c r="Q28" i="51"/>
  <c r="AA68" i="45"/>
  <c r="CK68" i="45" s="1"/>
  <c r="AG61" i="72"/>
  <c r="CL61" i="72"/>
  <c r="AN137" i="72"/>
  <c r="AR73" i="72"/>
  <c r="BJ148" i="45"/>
  <c r="Z148" i="45" s="1"/>
  <c r="BI149" i="45"/>
  <c r="BI388" i="45"/>
  <c r="BJ69" i="45"/>
  <c r="BI70" i="45"/>
  <c r="CB62" i="72"/>
  <c r="CA63" i="72"/>
  <c r="AH61" i="72" l="1"/>
  <c r="X31" i="51"/>
  <c r="BJ149" i="45"/>
  <c r="Z149" i="45" s="1"/>
  <c r="Q149" i="51" s="1"/>
  <c r="BI150" i="45"/>
  <c r="BJ150" i="45" s="1"/>
  <c r="Z150" i="45" s="1"/>
  <c r="Q150" i="51" s="1"/>
  <c r="CL62" i="72"/>
  <c r="AG62" i="72"/>
  <c r="BJ388" i="45"/>
  <c r="Z69" i="45"/>
  <c r="AN76" i="72"/>
  <c r="CB63" i="72"/>
  <c r="CA64" i="72"/>
  <c r="BJ70" i="45"/>
  <c r="Z70" i="45" s="1"/>
  <c r="BI71" i="45"/>
  <c r="BI72" i="45" s="1"/>
  <c r="BJ72" i="45" s="1"/>
  <c r="CJ148" i="45"/>
  <c r="Q148" i="51"/>
  <c r="AN75" i="72"/>
  <c r="AA148" i="45"/>
  <c r="CK148" i="45" s="1"/>
  <c r="AR74" i="72"/>
  <c r="AN138" i="72"/>
  <c r="AA149" i="45" l="1"/>
  <c r="CK149" i="45" s="1"/>
  <c r="CJ149" i="45"/>
  <c r="AH62" i="72"/>
  <c r="X32" i="51"/>
  <c r="BJ71" i="45"/>
  <c r="Z71" i="45" s="1"/>
  <c r="CJ71" i="45" s="1"/>
  <c r="Z72" i="45"/>
  <c r="AN77" i="72"/>
  <c r="AA150" i="45"/>
  <c r="Q31" i="51"/>
  <c r="CB64" i="72"/>
  <c r="CA65" i="72"/>
  <c r="Q29" i="51"/>
  <c r="Z386" i="45"/>
  <c r="CJ69" i="45"/>
  <c r="AA69" i="45"/>
  <c r="AR75" i="72"/>
  <c r="AN139" i="72"/>
  <c r="CJ70" i="45"/>
  <c r="Q30" i="51"/>
  <c r="AA70" i="45"/>
  <c r="CK70" i="45" s="1"/>
  <c r="AG63" i="72"/>
  <c r="CL63" i="72"/>
  <c r="AN140" i="72"/>
  <c r="AR76" i="72"/>
  <c r="Q32" i="51" l="1"/>
  <c r="Z77" i="45"/>
  <c r="AH63" i="72"/>
  <c r="X33" i="51"/>
  <c r="AA71" i="45"/>
  <c r="CK71" i="45" s="1"/>
  <c r="AA72" i="45"/>
  <c r="AN141" i="72"/>
  <c r="AR77" i="72"/>
  <c r="CB65" i="72"/>
  <c r="CA66" i="72"/>
  <c r="AA386" i="45"/>
  <c r="CK69" i="45"/>
  <c r="AG64" i="72"/>
  <c r="CL64" i="72"/>
  <c r="AH64" i="72" l="1"/>
  <c r="X34" i="51"/>
  <c r="CB66" i="72"/>
  <c r="CA67" i="72"/>
  <c r="AG65" i="72"/>
  <c r="CL65" i="72"/>
  <c r="AH65" i="72" l="1"/>
  <c r="X35" i="51"/>
  <c r="CB67" i="72"/>
  <c r="CA68" i="72"/>
  <c r="CL66" i="72"/>
  <c r="AG66" i="72"/>
  <c r="AH66" i="72" l="1"/>
  <c r="X36" i="51"/>
  <c r="CB68" i="72"/>
  <c r="CA69" i="72"/>
  <c r="CL67" i="72"/>
  <c r="AG67" i="72"/>
  <c r="AH67" i="72" l="1"/>
  <c r="X37" i="51"/>
  <c r="CB69" i="72"/>
  <c r="CA70" i="72"/>
  <c r="AG68" i="72"/>
  <c r="CL68" i="72"/>
  <c r="AH68" i="72" l="1"/>
  <c r="X38" i="51"/>
  <c r="CB70" i="72"/>
  <c r="CA71" i="72"/>
  <c r="CL69" i="72"/>
  <c r="AG69" i="72"/>
  <c r="AH69" i="72" l="1"/>
  <c r="X39" i="51"/>
  <c r="CB71" i="72"/>
  <c r="CA72" i="72"/>
  <c r="CL70" i="72"/>
  <c r="AG70" i="72"/>
  <c r="AH70" i="72" l="1"/>
  <c r="X40" i="51"/>
  <c r="CB72" i="72"/>
  <c r="CA73" i="72"/>
  <c r="AG71" i="72"/>
  <c r="CL71" i="72"/>
  <c r="AH71" i="72" l="1"/>
  <c r="X41" i="51"/>
  <c r="CB73" i="72"/>
  <c r="CA74" i="72"/>
  <c r="CL72" i="72"/>
  <c r="AG72" i="72"/>
  <c r="AH72" i="72" l="1"/>
  <c r="X42" i="51"/>
  <c r="CB74" i="72"/>
  <c r="CA75" i="72"/>
  <c r="AG73" i="72"/>
  <c r="CL73" i="72"/>
  <c r="AH73" i="72" l="1"/>
  <c r="X43" i="51"/>
  <c r="CB75" i="72"/>
  <c r="CA76" i="72"/>
  <c r="AG74" i="72"/>
  <c r="CL74" i="72"/>
  <c r="AH74" i="72" l="1"/>
  <c r="X44" i="51"/>
  <c r="CB76" i="72"/>
  <c r="CL76" i="72" s="1"/>
  <c r="CA77" i="72"/>
  <c r="CB77" i="72" s="1"/>
  <c r="AG75" i="72"/>
  <c r="CL75" i="72"/>
  <c r="CB81" i="72" l="1"/>
  <c r="CJ79" i="72"/>
  <c r="CJ80" i="72" s="1"/>
  <c r="AG76" i="72"/>
  <c r="AH76" i="72" s="1"/>
  <c r="AH75" i="72"/>
  <c r="X45" i="51"/>
  <c r="AG77" i="72"/>
  <c r="CL77" i="72"/>
  <c r="X46" i="51" l="1"/>
  <c r="AH77" i="72"/>
  <c r="X47" i="51"/>
  <c r="Y47" i="51" s="1"/>
  <c r="J12" i="71" l="1"/>
  <c r="P12" i="71" s="1"/>
  <c r="W12" i="71"/>
  <c r="DA12" i="71" s="1"/>
  <c r="BC12" i="71"/>
  <c r="BC5" i="71" s="1"/>
  <c r="DF12" i="71"/>
  <c r="DL12" i="71"/>
  <c r="DR12" i="71"/>
  <c r="DW12" i="71"/>
  <c r="EC12" i="71"/>
  <c r="EM12" i="71"/>
  <c r="AD12" i="71" l="1"/>
  <c r="AN12" i="71"/>
  <c r="AN86" i="71"/>
  <c r="AN160" i="71"/>
  <c r="AZ160" i="71"/>
  <c r="AN311" i="71"/>
  <c r="BA12" i="75"/>
  <c r="BA85" i="75"/>
  <c r="H311" i="71" l="1"/>
  <c r="H236" i="71"/>
  <c r="H86" i="71"/>
  <c r="H161" i="71"/>
  <c r="H12" i="71"/>
  <c r="AO85" i="75"/>
  <c r="AO12" i="75"/>
</calcChain>
</file>

<file path=xl/comments1.xml><?xml version="1.0" encoding="utf-8"?>
<comments xmlns="http://schemas.openxmlformats.org/spreadsheetml/2006/main">
  <authors>
    <author>Belzer, David B</author>
  </authors>
  <commentList>
    <comment ref="U5" authorId="0">
      <text>
        <r>
          <rPr>
            <b/>
            <sz val="8"/>
            <color indexed="81"/>
            <rFont val="Tahoma"/>
            <family val="2"/>
          </rPr>
          <t>Belzer, David B:</t>
        </r>
        <r>
          <rPr>
            <sz val="8"/>
            <color indexed="81"/>
            <rFont val="Tahoma"/>
            <family val="2"/>
          </rPr>
          <t xml:space="preserve">
This quantity index includes utilities, not included in sum of VA in preceding column</t>
        </r>
      </text>
    </comment>
  </commentList>
</comments>
</file>

<file path=xl/comments2.xml><?xml version="1.0" encoding="utf-8"?>
<comments xmlns="http://schemas.openxmlformats.org/spreadsheetml/2006/main">
  <authors>
    <author>Belzer, David B</author>
  </authors>
  <commentList>
    <comment ref="R192" authorId="0">
      <text>
        <r>
          <rPr>
            <b/>
            <sz val="8"/>
            <color indexed="81"/>
            <rFont val="Tahoma"/>
            <family val="2"/>
          </rPr>
          <t>Belzer, David B:</t>
        </r>
        <r>
          <rPr>
            <sz val="8"/>
            <color indexed="81"/>
            <rFont val="Tahoma"/>
            <family val="2"/>
          </rPr>
          <t xml:space="preserve">
This is value for 1971 copied from manufacturing worksheet.  For this index, the electricity conversion factor is held constant, and values are copied from column bz in manufacturing worksheet</t>
        </r>
      </text>
    </comment>
  </commentList>
</comments>
</file>

<file path=xl/comments3.xml><?xml version="1.0" encoding="utf-8"?>
<comments xmlns="http://schemas.openxmlformats.org/spreadsheetml/2006/main">
  <authors>
    <author>Staff</author>
  </authors>
  <commentList>
    <comment ref="P76" authorId="0">
      <text>
        <r>
          <rPr>
            <b/>
            <sz val="8"/>
            <color indexed="81"/>
            <rFont val="Tahoma"/>
            <family val="2"/>
          </rPr>
          <t>Staff:</t>
        </r>
        <r>
          <rPr>
            <sz val="8"/>
            <color indexed="81"/>
            <rFont val="Tahoma"/>
            <family val="2"/>
          </rPr>
          <t xml:space="preserve">
D. Belzer.  Use 1986/1987 ratio from Total Fuel Consumption of Off-site energy to move back the 1987 value to 1986.  The extrapolator is from EIA's Derived annual estimates, Table 1, for 1974-1988</t>
        </r>
      </text>
    </comment>
  </commentList>
</comments>
</file>

<file path=xl/sharedStrings.xml><?xml version="1.0" encoding="utf-8"?>
<sst xmlns="http://schemas.openxmlformats.org/spreadsheetml/2006/main" count="8088" uniqueCount="1533">
  <si>
    <t>NAICS 311&amp;312</t>
  </si>
  <si>
    <t>NAICS 313&amp;314</t>
  </si>
  <si>
    <t>NAICS 315&amp;316</t>
  </si>
  <si>
    <t>Unwgted.</t>
  </si>
  <si>
    <t>Energy consumption by type of energy</t>
  </si>
  <si>
    <t>Energy Consumption [Trillion Btu, (TBtu)] (2)</t>
  </si>
  <si>
    <t>See section below for notes related to table of final industrial sector indicators.</t>
  </si>
  <si>
    <t>(worksheet:  Total_industrial)</t>
  </si>
  <si>
    <t>(worksheet Manufacturing)</t>
  </si>
  <si>
    <t xml:space="preserve">Non-manufacturing Industrial </t>
  </si>
  <si>
    <t>(worksheet: Non-manufacturing Industrial )</t>
  </si>
  <si>
    <t xml:space="preserve">Manufacturing </t>
  </si>
  <si>
    <t xml:space="preserve">   Sector:</t>
  </si>
  <si>
    <t xml:space="preserve">      Fuel:</t>
  </si>
  <si>
    <t xml:space="preserve">   Year</t>
  </si>
  <si>
    <t>Industrial</t>
  </si>
  <si>
    <t xml:space="preserve">  Total</t>
  </si>
  <si>
    <t>Activity</t>
  </si>
  <si>
    <t xml:space="preserve"> Total</t>
  </si>
  <si>
    <t xml:space="preserve">  GDP</t>
  </si>
  <si>
    <t>Primary</t>
  </si>
  <si>
    <t>Energy Intensity (nominal-index)</t>
  </si>
  <si>
    <t>Base Year</t>
  </si>
  <si>
    <t xml:space="preserve"> 1985 = 1</t>
  </si>
  <si>
    <t>Energy Consumption Shares</t>
  </si>
  <si>
    <t>Log-Mean Weights (unnormalized)</t>
  </si>
  <si>
    <t xml:space="preserve">  (share)</t>
  </si>
  <si>
    <t>Log-Mean Weights (normalized)</t>
  </si>
  <si>
    <t xml:space="preserve">  Index</t>
  </si>
  <si>
    <t>(unnorm.)</t>
  </si>
  <si>
    <t xml:space="preserve">Index chg. </t>
  </si>
  <si>
    <t>General Inputs</t>
  </si>
  <si>
    <t>Base Year for Indexes:</t>
  </si>
  <si>
    <t>Structure</t>
  </si>
  <si>
    <t xml:space="preserve">  Total </t>
  </si>
  <si>
    <t>Chart Data</t>
  </si>
  <si>
    <t>Ending year for charts:</t>
  </si>
  <si>
    <t>Starting year for charts:</t>
  </si>
  <si>
    <t xml:space="preserve"> Row Offset</t>
  </si>
  <si>
    <t>Begin_index</t>
  </si>
  <si>
    <t>End_index</t>
  </si>
  <si>
    <t xml:space="preserve"> Structure</t>
  </si>
  <si>
    <t xml:space="preserve">  Intensity</t>
  </si>
  <si>
    <t>Cake Chart</t>
  </si>
  <si>
    <t>Base_index</t>
  </si>
  <si>
    <t>Chart Indexes</t>
  </si>
  <si>
    <t xml:space="preserve"> In Range?</t>
  </si>
  <si>
    <t>Fuel Type</t>
  </si>
  <si>
    <t xml:space="preserve">     Primary</t>
  </si>
  <si>
    <t xml:space="preserve">     Site </t>
  </si>
  <si>
    <t xml:space="preserve">     Electricity</t>
  </si>
  <si>
    <t xml:space="preserve">     Fossil + Renewables</t>
  </si>
  <si>
    <t xml:space="preserve">     Natural Gas</t>
  </si>
  <si>
    <t xml:space="preserve">     Petroleum</t>
  </si>
  <si>
    <t>Electricity</t>
  </si>
  <si>
    <t>Secondary Base Year</t>
  </si>
  <si>
    <t>Base2</t>
  </si>
  <si>
    <t xml:space="preserve">    Primary</t>
  </si>
  <si>
    <t xml:space="preserve">    Secondary</t>
  </si>
  <si>
    <t>Intensity</t>
  </si>
  <si>
    <t>x</t>
  </si>
  <si>
    <t xml:space="preserve">                 </t>
  </si>
  <si>
    <t>Selected:</t>
  </si>
  <si>
    <t>Delivered</t>
  </si>
  <si>
    <t>Base</t>
  </si>
  <si>
    <t xml:space="preserve">  Ratio</t>
  </si>
  <si>
    <t xml:space="preserve">  Share</t>
  </si>
  <si>
    <t xml:space="preserve"> Electricity</t>
  </si>
  <si>
    <t>Log Changes (Energy Intensities)</t>
  </si>
  <si>
    <t>Structure:  Shipments/GPO</t>
  </si>
  <si>
    <t>Structure:  GPO/GPOind</t>
  </si>
  <si>
    <t>Index</t>
  </si>
  <si>
    <t xml:space="preserve">  GPOInd</t>
  </si>
  <si>
    <t xml:space="preserve">  Product</t>
  </si>
  <si>
    <t>Consump</t>
  </si>
  <si>
    <t>Final Indexes</t>
  </si>
  <si>
    <t xml:space="preserve"> Actual</t>
  </si>
  <si>
    <t xml:space="preserve"> Intensity</t>
  </si>
  <si>
    <t>Product</t>
  </si>
  <si>
    <t>Energy Use</t>
  </si>
  <si>
    <t>Ship/GPO</t>
  </si>
  <si>
    <t xml:space="preserve">       Structure</t>
  </si>
  <si>
    <t>GPO Mix</t>
  </si>
  <si>
    <t>Nominal</t>
  </si>
  <si>
    <t>x  Intensity</t>
  </si>
  <si>
    <t>Eng. Use</t>
  </si>
  <si>
    <t>Shpmnt/GPO</t>
  </si>
  <si>
    <t>GPO Shr</t>
  </si>
  <si>
    <t>Intensity and Structural Components</t>
  </si>
  <si>
    <t>GDP_Man</t>
  </si>
  <si>
    <t xml:space="preserve">  Primary Base Year</t>
  </si>
  <si>
    <t xml:space="preserve">  Eng. Shr.</t>
  </si>
  <si>
    <t xml:space="preserve">  NAICS</t>
  </si>
  <si>
    <t>NAICS:</t>
  </si>
  <si>
    <t xml:space="preserve"> Output:</t>
  </si>
  <si>
    <t>Aggregate</t>
  </si>
  <si>
    <t xml:space="preserve"> Delivered</t>
  </si>
  <si>
    <t xml:space="preserve">  GPOMan</t>
  </si>
  <si>
    <t xml:space="preserve">         Base Year</t>
  </si>
  <si>
    <t>GPO_Man</t>
  </si>
  <si>
    <t xml:space="preserve">      Base Year (2)</t>
  </si>
  <si>
    <t>Total Energy (Source Energy)</t>
  </si>
  <si>
    <t xml:space="preserve"> Source</t>
  </si>
  <si>
    <t xml:space="preserve">  Year</t>
  </si>
  <si>
    <t xml:space="preserve">  Source</t>
  </si>
  <si>
    <t>Source</t>
  </si>
  <si>
    <t>Chart 1a (1985)</t>
  </si>
  <si>
    <t>Eng-Wgted Output, Intensity</t>
  </si>
  <si>
    <t>Chart 1b (1985)</t>
  </si>
  <si>
    <t>GPO_Man, Structure, and Intensity</t>
  </si>
  <si>
    <t>Chart 1c (1985)</t>
  </si>
  <si>
    <t>Eng-Wgted Output</t>
  </si>
  <si>
    <t>Chart 2a (1985)</t>
  </si>
  <si>
    <t>Chart 2b (1985)</t>
  </si>
  <si>
    <t>Chart 2c (1985)</t>
  </si>
  <si>
    <t>Elec</t>
  </si>
  <si>
    <t>Chart 3a (1985)</t>
  </si>
  <si>
    <t>Chart 3b (1985)</t>
  </si>
  <si>
    <t>Chart 3c (1985)</t>
  </si>
  <si>
    <t>Chart 4a (1985)</t>
  </si>
  <si>
    <t>Chart 4b (1985)</t>
  </si>
  <si>
    <t>Chart 4c (1985)</t>
  </si>
  <si>
    <t>Chart 1a (1996)</t>
  </si>
  <si>
    <t>Chart 1b (1996)</t>
  </si>
  <si>
    <t>Chart 1c (1996)</t>
  </si>
  <si>
    <t>Chart 4a (1996)</t>
  </si>
  <si>
    <t>Chart 4b (1996)</t>
  </si>
  <si>
    <t>Chart 4c (1996)</t>
  </si>
  <si>
    <t>Chart 3a (1996)</t>
  </si>
  <si>
    <t>Chart 3b (1996)</t>
  </si>
  <si>
    <t>Chart 3c (1996)</t>
  </si>
  <si>
    <t>Chart 2a (1996)</t>
  </si>
  <si>
    <t>Chart 2b (1996)</t>
  </si>
  <si>
    <t xml:space="preserve">  Output</t>
  </si>
  <si>
    <t xml:space="preserve">  Primary</t>
  </si>
  <si>
    <t>Chart Data for Secondary Base Year</t>
  </si>
  <si>
    <t>Chart 311 (1996)</t>
  </si>
  <si>
    <t>Chart 312 (1996)</t>
  </si>
  <si>
    <t>Manufacturing</t>
  </si>
  <si>
    <t>Nonmanufacturing</t>
  </si>
  <si>
    <t>Chart 314 (1985)</t>
  </si>
  <si>
    <t>Chart 315 (1985)</t>
  </si>
  <si>
    <t>NAICS</t>
  </si>
  <si>
    <t>Industry</t>
  </si>
  <si>
    <t>311</t>
  </si>
  <si>
    <t>Food Manufacturing</t>
  </si>
  <si>
    <t>312</t>
  </si>
  <si>
    <t>Beverage and Tobacco Product Mfg.</t>
  </si>
  <si>
    <t>313</t>
  </si>
  <si>
    <t>Textile Mills</t>
  </si>
  <si>
    <t>314</t>
  </si>
  <si>
    <t>Textile Product Mills</t>
  </si>
  <si>
    <t>315</t>
  </si>
  <si>
    <t>Apparel Manufacturing</t>
  </si>
  <si>
    <t>316</t>
  </si>
  <si>
    <t>Leather and Allied Product Mfg.</t>
  </si>
  <si>
    <t>321</t>
  </si>
  <si>
    <t>Wood Product Manufacturing</t>
  </si>
  <si>
    <t>322</t>
  </si>
  <si>
    <t>Paper Manufacturing</t>
  </si>
  <si>
    <t>323</t>
  </si>
  <si>
    <t>Printing and Related Support Activities</t>
  </si>
  <si>
    <t>324</t>
  </si>
  <si>
    <t>Petroleum and Coal Products Mfg.</t>
  </si>
  <si>
    <t>325</t>
  </si>
  <si>
    <t>Chemical Manufacturing</t>
  </si>
  <si>
    <t>326</t>
  </si>
  <si>
    <t>Plastics and Rubber Products Mfg.</t>
  </si>
  <si>
    <t>327</t>
  </si>
  <si>
    <t>Nonmetallic Mineral Product Mfg.</t>
  </si>
  <si>
    <t>331</t>
  </si>
  <si>
    <t>Primary Metal Manufacturing</t>
  </si>
  <si>
    <t>332</t>
  </si>
  <si>
    <t>Fabricated Metal Product Mfg.</t>
  </si>
  <si>
    <t>333</t>
  </si>
  <si>
    <t>Machinery Manufacturing</t>
  </si>
  <si>
    <t>334</t>
  </si>
  <si>
    <t>Computer and Electronic Product Mfg.</t>
  </si>
  <si>
    <t>335</t>
  </si>
  <si>
    <t>Electrical Eq., Applicance, and Component Mfg.</t>
  </si>
  <si>
    <t>336</t>
  </si>
  <si>
    <t>Transportation Equipment Mfg.</t>
  </si>
  <si>
    <t>337</t>
  </si>
  <si>
    <t>Furniture and Related Product Mfg.</t>
  </si>
  <si>
    <t>339</t>
  </si>
  <si>
    <t>Miscellaneous Manufacturing</t>
  </si>
  <si>
    <t>Chart 315 (1996)</t>
  </si>
  <si>
    <t>Chart 314 (1996)</t>
  </si>
  <si>
    <t>Chart 313 (1996)</t>
  </si>
  <si>
    <t>Chart 316 (1996)</t>
  </si>
  <si>
    <t>Chart 321 (1996)</t>
  </si>
  <si>
    <t>Chart 316 (1985)</t>
  </si>
  <si>
    <t>Chart 322 (1996)</t>
  </si>
  <si>
    <t>Chart 323 (1996)</t>
  </si>
  <si>
    <t>Chart 324 (1996)</t>
  </si>
  <si>
    <t>Chart 325 (1996)</t>
  </si>
  <si>
    <t>Chart 334 (1996)</t>
  </si>
  <si>
    <t>Chart 333 (1996)</t>
  </si>
  <si>
    <t>Chart 335 (1996)</t>
  </si>
  <si>
    <t>Chart 336 (1996)</t>
  </si>
  <si>
    <t>Chart 337 (1996)</t>
  </si>
  <si>
    <t>Chart 339 (1996)</t>
  </si>
  <si>
    <t>NonManufacturing</t>
  </si>
  <si>
    <t xml:space="preserve"> Sum</t>
  </si>
  <si>
    <t>NAICS Industries</t>
  </si>
  <si>
    <t>3-digit Industries</t>
  </si>
  <si>
    <t>Year</t>
  </si>
  <si>
    <t>Wood Product Mfg.</t>
  </si>
  <si>
    <t>Paper Mfg.</t>
  </si>
  <si>
    <t>Chemical Mfg.</t>
  </si>
  <si>
    <t>Primary Metal Mfg.</t>
  </si>
  <si>
    <t>Machinery Mfg.</t>
  </si>
  <si>
    <t>Miscellaneous Mfg.</t>
  </si>
  <si>
    <t>Total</t>
  </si>
  <si>
    <t>Notes:</t>
  </si>
  <si>
    <t xml:space="preserve">  (TBtu)</t>
  </si>
  <si>
    <t>SIC industry data from prior to 1997 were converted to NAICS basis - see documentation.</t>
  </si>
  <si>
    <t/>
  </si>
  <si>
    <t>Fuels</t>
  </si>
  <si>
    <t>Eng. Type</t>
  </si>
  <si>
    <t>Gross product data were adjusted both for the change in the the SIC system from the 1972 basis to the 1987 basis and from the 1987 basis to the NAICS basis - see documentation</t>
  </si>
  <si>
    <t>Source: Bureau of Economic Analysis' Gross Product data (http://www.bea.gov/bea/dn2/gpo.htm)</t>
  </si>
  <si>
    <t xml:space="preserve">Chart Data for Individual NAICS </t>
  </si>
  <si>
    <t xml:space="preserve"> (weight)</t>
  </si>
  <si>
    <t xml:space="preserve">  Fuels</t>
  </si>
  <si>
    <t>Shipments data were adjusted both for the change in the the SIC system from the 1972 basis to the 1987 basis and from the 1987 basis to the NAICS basis - see documentation</t>
  </si>
  <si>
    <t xml:space="preserve"> Eng. Type:</t>
  </si>
  <si>
    <t>Log Change: Structure (GDP/GDPman)</t>
  </si>
  <si>
    <t>Charts</t>
  </si>
  <si>
    <t>From Lower Level</t>
  </si>
  <si>
    <t>Energy Consumption (TBtu)</t>
  </si>
  <si>
    <t xml:space="preserve">Energy Intensity (Index)  </t>
  </si>
  <si>
    <t>Structure Index</t>
  </si>
  <si>
    <t xml:space="preserve"> Energy Shares</t>
  </si>
  <si>
    <t>Log-Mean Weights</t>
  </si>
  <si>
    <t xml:space="preserve">Log-Mean Divisia Weights </t>
  </si>
  <si>
    <t>Log Changes - Intensity</t>
  </si>
  <si>
    <t>Activity Index</t>
  </si>
  <si>
    <t>Log Changes--Lower-level Structure</t>
  </si>
  <si>
    <t>Compute Intensity Index</t>
  </si>
  <si>
    <t>Compute Structure Index</t>
  </si>
  <si>
    <t>(1)</t>
  </si>
  <si>
    <t>(2)</t>
  </si>
  <si>
    <t>(3)</t>
  </si>
  <si>
    <t>(4)</t>
  </si>
  <si>
    <t>(5)</t>
  </si>
  <si>
    <t>(6)</t>
  </si>
  <si>
    <t>(8)</t>
  </si>
  <si>
    <t>(9)</t>
  </si>
  <si>
    <t xml:space="preserve">        (normalized)</t>
  </si>
  <si>
    <t xml:space="preserve">        (Current Level)</t>
  </si>
  <si>
    <t xml:space="preserve">        (Lower Level)           </t>
  </si>
  <si>
    <t xml:space="preserve">   Total</t>
  </si>
  <si>
    <t xml:space="preserve">    NA</t>
  </si>
  <si>
    <t>Index of  Aggregate Intensity</t>
  </si>
  <si>
    <t>Structure: Lower level (**)</t>
  </si>
  <si>
    <t>Component Intensity          Index</t>
  </si>
  <si>
    <t>Product: Activity x Structure x Intensity</t>
  </si>
  <si>
    <t>Actual Energy Use</t>
  </si>
  <si>
    <t>Total Structure</t>
  </si>
  <si>
    <t>=(1)x(3)x(4)x(5)</t>
  </si>
  <si>
    <t xml:space="preserve"> =(1) x (2)</t>
  </si>
  <si>
    <t>=(3) x (4)</t>
  </si>
  <si>
    <t xml:space="preserve"> (TBtu)</t>
  </si>
  <si>
    <t xml:space="preserve">   (TBtu)</t>
  </si>
  <si>
    <t>Energy Intensity</t>
  </si>
  <si>
    <t>Base_yr</t>
  </si>
  <si>
    <t>Base_yr2</t>
  </si>
  <si>
    <t>Total Industrial</t>
  </si>
  <si>
    <t>NonManufac-turing (Ag, Mining, Constr)</t>
  </si>
  <si>
    <t>Nominal Energy Intensity (MMBtu/96$)</t>
  </si>
  <si>
    <t>Structure:Manufacturing vs NonManufacturing (*)</t>
  </si>
  <si>
    <t>Sectoral Shifts</t>
  </si>
  <si>
    <t xml:space="preserve"> Total Industrial GDP</t>
  </si>
  <si>
    <t>Activity Shares</t>
  </si>
  <si>
    <t>Log Changes - Activity Shares</t>
  </si>
  <si>
    <t>Index, 1985 = 1.0</t>
  </si>
  <si>
    <t>NAICS 314: Output and Intensity Indexes</t>
  </si>
  <si>
    <t>NAICS 315 Output and Intensity Indexes</t>
  </si>
  <si>
    <t>NAICS 316 Output and Intensity Indexes</t>
  </si>
  <si>
    <t>Chart 321(1985)</t>
  </si>
  <si>
    <t>Chart 322(1985)</t>
  </si>
  <si>
    <t>NAICS 322 Output and Intensity Indexes</t>
  </si>
  <si>
    <t>NAICS 321 Output and Intensity Indexes</t>
  </si>
  <si>
    <t>Chart 323(1985)</t>
  </si>
  <si>
    <t>NAICS 323 Output and Intensity Indexes</t>
  </si>
  <si>
    <t>Chart 324(1985)</t>
  </si>
  <si>
    <t>Chart 325(1985)</t>
  </si>
  <si>
    <t>Manufacturing:  Source Energy</t>
  </si>
  <si>
    <t>Manufacturing: Fuels</t>
  </si>
  <si>
    <t>Manufacturing: Electricity</t>
  </si>
  <si>
    <t>Manufacturing: Delivered Energy</t>
  </si>
  <si>
    <t>Base_row</t>
  </si>
  <si>
    <t>Base_row2</t>
  </si>
  <si>
    <t>Final Indexes            1985 = 1.0</t>
  </si>
  <si>
    <t>kBtu/$ (GDP)</t>
  </si>
  <si>
    <t xml:space="preserve"> kBtu/$</t>
  </si>
  <si>
    <t>Nominal Energy Intensity (kBtu/96$)</t>
  </si>
  <si>
    <t>GDP_Manf</t>
  </si>
  <si>
    <t>Source: Bureau of Economic Analysis's Value of Shipments data (http://www.bea.gov/bea/dn2/gpo.htm)</t>
  </si>
  <si>
    <t>Source: Bureau of Economic Analysis's Gross Product data (http://www.bea.gov/bea/dn2/gpo.htm)</t>
  </si>
  <si>
    <t xml:space="preserve">The second worksheet (General_inputs) is still under development.   Cell F6 (primary base year) can be </t>
  </si>
  <si>
    <t>changed to renormalize all the time series indexes to a different base year.  As delivered, the base year is 1985.</t>
  </si>
  <si>
    <t>Indicators Hierarchy</t>
  </si>
  <si>
    <t xml:space="preserve">Among other aims, the structure of system of indicators is designed to show how the conventional Energy-GDP ratio can be decomposed </t>
  </si>
  <si>
    <t>into indicators that reflects both energy intensity and structural influences.  To take a simple example, a change in energy use per square</t>
  </si>
  <si>
    <t>foot of commercial floor space can be considered a broad measure of energy intensity in the commercial sector.  However, the ratio of floor space</t>
  </si>
  <si>
    <t>per dollar of GDP may change as the U.S. moves to a more service-oriented economy.  This change will influence the Energy-GDP ratio in and</t>
  </si>
  <si>
    <t xml:space="preserve">of itself and is termed a structural effect in the system of indicators.  </t>
  </si>
  <si>
    <t>is included in the derivation of indicators depending upon the definition of energy (see discussion below).</t>
  </si>
  <si>
    <t xml:space="preserve">   Level:</t>
  </si>
  <si>
    <t>Economy-wide</t>
  </si>
  <si>
    <t>Residential</t>
  </si>
  <si>
    <t>Commercial</t>
  </si>
  <si>
    <t>Transportation</t>
  </si>
  <si>
    <t>Electric Utilities</t>
  </si>
  <si>
    <t>Energy Classification</t>
  </si>
  <si>
    <t>The energy intensity indicators are defined for four energy types:</t>
  </si>
  <si>
    <t xml:space="preserve">Source or total energy includes all energy forms, including electric utility generation and transmission losses </t>
  </si>
  <si>
    <t>Delivered energy includes all energy delivered to the end user, but excludes utility generation and transmission losses</t>
  </si>
  <si>
    <t>Electricity consumption (sales), converted at 3,412 Btu/kWh.</t>
  </si>
  <si>
    <t>All fuels and renewable energy, excluding electricity use</t>
  </si>
  <si>
    <t>For each sector, delivered energy is the sum of electricity and primary energy.</t>
  </si>
  <si>
    <t>The number of sectors used to define the economy-wide indicators varies by energy type:</t>
  </si>
  <si>
    <t xml:space="preserve">Source  </t>
  </si>
  <si>
    <t>and transportation) based upon final sales of electricity.   No energy use is allocated to electric utilities</t>
  </si>
  <si>
    <t xml:space="preserve">Delivered </t>
  </si>
  <si>
    <t>of the electricity utility sector.  Activity (output) of the electricity sector is total electricity sales to final end users</t>
  </si>
  <si>
    <t xml:space="preserve">Layout of Data and Indicators   </t>
  </si>
  <si>
    <t>(Worksheet Level_0)</t>
  </si>
  <si>
    <t>The derivation of the energy intensity indicators is similar for each energy type.  For each energy type, the layout of the data in</t>
  </si>
  <si>
    <t>the worksheet is the same.  The following schematic show how the data and computed indexes are generally arranged:</t>
  </si>
  <si>
    <t xml:space="preserve">      Primary Data for Each Activity in this Level of the Hierarchy</t>
  </si>
  <si>
    <t xml:space="preserve">  (From next lower level)[4]</t>
  </si>
  <si>
    <t xml:space="preserve"> Final Aggregate Indicators (5)</t>
  </si>
  <si>
    <t>Energy Type (1)</t>
  </si>
  <si>
    <t>Energy Intensity Indexes</t>
  </si>
  <si>
    <t xml:space="preserve"> Energy Intensity Indexes</t>
  </si>
  <si>
    <t xml:space="preserve">Struc-tural Indexes </t>
  </si>
  <si>
    <t xml:space="preserve">  Activity (GDP) and Energy-GDP Ratios </t>
  </si>
  <si>
    <t xml:space="preserve">  Structure and Energy Intensity: (Level 0,1) </t>
  </si>
  <si>
    <t xml:space="preserve">Total Structural Index </t>
  </si>
  <si>
    <t>Development of Indexes, log mean Divisia method (6)</t>
  </si>
  <si>
    <t>xx</t>
  </si>
  <si>
    <t xml:space="preserve">     :</t>
  </si>
  <si>
    <t>:</t>
  </si>
  <si>
    <t>In this spreadsheet, the energy type is shown in column A:  source, delivered, electricity, or primary</t>
  </si>
  <si>
    <t xml:space="preserve">(3) </t>
  </si>
  <si>
    <t>This section contains about 10 sets of columns that are used to develop the log mean Divisia weights and then</t>
  </si>
  <si>
    <t xml:space="preserve">the application of these weights to develop the final intensity and structural indexes.  Because there are gaps in the </t>
  </si>
  <si>
    <t xml:space="preserve">underlying data, some entries in this portion of the worksheet will show #DIV/0! Entries.   </t>
  </si>
  <si>
    <t>(7)</t>
  </si>
  <si>
    <t>(a)</t>
  </si>
  <si>
    <t>Column numbers are shown in top row.  Some key relationships between the columns are shown in lower part of the tan</t>
  </si>
  <si>
    <t>(b)</t>
  </si>
  <si>
    <t>Specific notes for each column are:</t>
  </si>
  <si>
    <t>Column</t>
  </si>
  <si>
    <t>Basic Data</t>
  </si>
  <si>
    <r>
      <t xml:space="preserve">Utility sector included.  </t>
    </r>
    <r>
      <rPr>
        <sz val="11"/>
        <rFont val="Times New Roman"/>
        <family val="1"/>
      </rPr>
      <t xml:space="preserve">Total electricity generation and transmission losses are assigned as energy consumption </t>
    </r>
  </si>
  <si>
    <r>
      <t>Utility sector included</t>
    </r>
    <r>
      <rPr>
        <sz val="11"/>
        <rFont val="Times New Roman"/>
        <family val="1"/>
      </rPr>
      <t xml:space="preserve">.  Consumption for all sectors only includes fossil fuels and renewable energy.   </t>
    </r>
  </si>
  <si>
    <t xml:space="preserve">   Industrial Energy Intensity Indicators</t>
  </si>
  <si>
    <t>This spreadsheet contains energy intensity indicators and underlying basic data for the industrial sector</t>
  </si>
  <si>
    <t xml:space="preserve">indicators hierarchy.  </t>
  </si>
  <si>
    <t>Table of Final Industrial Indicators</t>
  </si>
  <si>
    <t>The basic activity and energy data used for the industrial sector are arranged in various worksheets following the Total_Industrial worksheet.:</t>
  </si>
  <si>
    <t>(Starts in Column V of Total_Industrial worksheet)</t>
  </si>
  <si>
    <t>Industrial component-based intensity index--the most comprehensive measure of changes in specific energy intensities for the industrial sector.</t>
  </si>
  <si>
    <t>Column is shown as one check of the integrity of the log mean Divisia weighting procedure.  The product of the industrial</t>
  </si>
  <si>
    <t>The index is an appropriately weighted average of all available detailed intensity indexes,  each of which the structural effects have</t>
  </si>
  <si>
    <t xml:space="preserve">  Total Industrial    GDP</t>
  </si>
  <si>
    <t>Aggregate Intensity      (Energy/Industrial GDP)</t>
  </si>
  <si>
    <t>=(1) x (3) x   (4) x 5)</t>
  </si>
  <si>
    <t xml:space="preserve">Index of aggregate industrial energy intensity.  </t>
  </si>
  <si>
    <r>
      <t xml:space="preserve">This structural index shows impact of the changing composition of activites </t>
    </r>
    <r>
      <rPr>
        <i/>
        <sz val="10"/>
        <rFont val="Arial"/>
        <family val="2"/>
      </rPr>
      <t xml:space="preserve">within </t>
    </r>
    <r>
      <rPr>
        <sz val="10"/>
        <rFont val="Arial"/>
        <family val="2"/>
      </rPr>
      <t xml:space="preserve">each sub-sector (manufacturing/non-man).  This impact is </t>
    </r>
  </si>
  <si>
    <t>been removed (to the extent possible).  This index is similar to a chained price index aggregated over specific sub-sectors of the industrial sector.</t>
  </si>
  <si>
    <t>of total industrial energy consumption.</t>
  </si>
  <si>
    <t>Conversion_factors</t>
  </si>
  <si>
    <t>Data used to calculate conversion factors from delivered to source electricity</t>
  </si>
  <si>
    <t>The industrial sector is comprised of two broad sub-sectors (Level 2), manfacturing and non-manufacturing.  The manufacturing sectors is made up</t>
  </si>
  <si>
    <t>Eng. Type:</t>
  </si>
  <si>
    <t xml:space="preserve">Final Indexes            </t>
  </si>
  <si>
    <t>Activities for the manufacturing and nonmanufacturing sectors are shown in the top-most portion of the worksheet.'</t>
  </si>
  <si>
    <t>Manufacturing/Non-manufacturing shift)  Structure(1')</t>
  </si>
  <si>
    <t>Structure(1')x Structure 1")</t>
  </si>
  <si>
    <t>The hierarchical structure of the system is classified in terms of levels, beginning with Level 0.  Level 0 defines the economy-wide measures of</t>
  </si>
  <si>
    <t>activity and energy intensity for the economy, including the energy-GDP ratio.   As shown in the green highlighted area below, the next level is defined by the broad</t>
  </si>
  <si>
    <t>end-use sectors covered by the Energy Information Administration energy data.  The total electricity generation sector is also defined at this level;  it</t>
  </si>
  <si>
    <r>
      <t xml:space="preserve">Utility sector excluded. </t>
    </r>
    <r>
      <rPr>
        <sz val="11"/>
        <rFont val="Times New Roman"/>
        <family val="1"/>
      </rPr>
      <t xml:space="preserve"> Electricity losses are prorated to each end-use sector (residential, commercial, industrial</t>
    </r>
  </si>
  <si>
    <r>
      <t>Utility sector excluded</t>
    </r>
    <r>
      <rPr>
        <sz val="11"/>
        <rFont val="Times New Roman"/>
        <family val="1"/>
      </rPr>
      <t xml:space="preserve">. Delivered electricity to each of the four broad end-use sectors.  </t>
    </r>
  </si>
  <si>
    <t xml:space="preserve"> Activity Levels       (3)</t>
  </si>
  <si>
    <t xml:space="preserve"> Nominal Energy Intensities (e.g., kBtu/$1996)</t>
  </si>
  <si>
    <t xml:space="preserve">Structure and intensity indicators for the overall industrial sector are based upon indicators developed at lower levels of the </t>
  </si>
  <si>
    <t xml:space="preserve"> Component-based intensity index   Intensity(1)</t>
  </si>
  <si>
    <t>section.  Ex.  Column (8) is equal to the product of Column (3) times Column (4).</t>
  </si>
  <si>
    <r>
      <t xml:space="preserve">Column (8) of the yellow highlighted area shows the </t>
    </r>
    <r>
      <rPr>
        <i/>
        <sz val="10"/>
        <rFont val="Arial"/>
        <family val="2"/>
      </rPr>
      <t>overall</t>
    </r>
    <r>
      <rPr>
        <sz val="10"/>
        <rFont val="Arial"/>
        <family val="2"/>
      </rPr>
      <t xml:space="preserve"> structural index, defined as the product of the "between sub-sectors" structure </t>
    </r>
  </si>
  <si>
    <t>Total Activity</t>
  </si>
  <si>
    <t>Data and Intermediate Results for Logarithmic Mean Divisia Method</t>
  </si>
  <si>
    <t>Compositional shifts within manufacturing Structure (1")</t>
  </si>
  <si>
    <t>fraction of manufacturing GDP within the industrial sector will increase the index of aggregate intensity)</t>
  </si>
  <si>
    <t>cumulated up through all levels for each each sub-sector--at this level the cumulative index is denoted as 1" (double prime).  Thus, for example,</t>
  </si>
  <si>
    <t xml:space="preserve">Index of structural change representing shift between manfacturing and nonmanufacturing (denoted as 1').  This index reflects compositional shift  </t>
  </si>
  <si>
    <t>of GDP between manufacturing and nonmanufacturing.  (Manufacturing is more energy intensive per dollar of GDP, so a shift toward a higher</t>
  </si>
  <si>
    <t xml:space="preserve">the Level 1" structural index for the industrial sector shows the effect of compositional shifts among three-digit NAICS industries in manufacturing. </t>
  </si>
  <si>
    <t xml:space="preserve">activity index (industrial GDP), the Level 1' structural index,  the Level 1" structural index, and the Level 1 intensity index should equal the index </t>
  </si>
  <si>
    <t>index at Level 1 (manufacturing/non-manufacturing shift, 1') times the "within sector" structural index, 1". [= Column (3) times Column (4)].</t>
  </si>
  <si>
    <t>Figure 1</t>
  </si>
  <si>
    <t>Figure 2</t>
  </si>
  <si>
    <t>Electrical</t>
  </si>
  <si>
    <t>System</t>
  </si>
  <si>
    <t>Retail</t>
  </si>
  <si>
    <t>Energy</t>
  </si>
  <si>
    <t>Coal</t>
  </si>
  <si>
    <t>Natural</t>
  </si>
  <si>
    <t>[R]</t>
  </si>
  <si>
    <t>NA</t>
  </si>
  <si>
    <t>Index of total energy consumption.  When columns (6) and (7) match, we have a test that the Divisia indexing method has been implemented properly.</t>
  </si>
  <si>
    <t xml:space="preserve">     (a)</t>
  </si>
  <si>
    <t xml:space="preserve">    (b)</t>
  </si>
  <si>
    <t xml:space="preserve">    ©</t>
  </si>
  <si>
    <t xml:space="preserve">    (d)</t>
  </si>
  <si>
    <t>Losses/</t>
  </si>
  <si>
    <t xml:space="preserve"> Conversion</t>
  </si>
  <si>
    <t xml:space="preserve">Sales </t>
  </si>
  <si>
    <t xml:space="preserve">Losses </t>
  </si>
  <si>
    <t xml:space="preserve"> Sales</t>
  </si>
  <si>
    <t xml:space="preserve"> Factor</t>
  </si>
  <si>
    <t>Billion Btu</t>
  </si>
  <si>
    <t xml:space="preserve">     Column</t>
  </si>
  <si>
    <t xml:space="preserve">           (a) </t>
  </si>
  <si>
    <t xml:space="preserve">           (b)</t>
  </si>
  <si>
    <t xml:space="preserve">    Industrial Electricity Consumption</t>
  </si>
  <si>
    <t xml:space="preserve">    Total/Sales</t>
  </si>
  <si>
    <t xml:space="preserve"> Conversion Factor</t>
  </si>
  <si>
    <t xml:space="preserve">          Wood products</t>
  </si>
  <si>
    <t xml:space="preserve">          Nonmetallic mineral products</t>
  </si>
  <si>
    <t xml:space="preserve">          Primary metals</t>
  </si>
  <si>
    <t xml:space="preserve">          Fabricated metal products</t>
  </si>
  <si>
    <t xml:space="preserve">          Machinery</t>
  </si>
  <si>
    <t xml:space="preserve">          Computer and electronic products</t>
  </si>
  <si>
    <t xml:space="preserve">          Electrical equipment, appliances, and components</t>
  </si>
  <si>
    <t xml:space="preserve">          Transportation equipment</t>
  </si>
  <si>
    <t xml:space="preserve">          Furniture and related products</t>
  </si>
  <si>
    <t xml:space="preserve">          Miscellaneous manufacturing</t>
  </si>
  <si>
    <t xml:space="preserve">          Food and beverage and tobacco products</t>
  </si>
  <si>
    <t xml:space="preserve">          Textile mills and textile product mills</t>
  </si>
  <si>
    <t xml:space="preserve">          Apparel and leather and allied products</t>
  </si>
  <si>
    <t xml:space="preserve">          Paper products</t>
  </si>
  <si>
    <t xml:space="preserve">          Printing and related support activities</t>
  </si>
  <si>
    <t xml:space="preserve">          Petroleum and coal products</t>
  </si>
  <si>
    <t xml:space="preserve">          Chemical products</t>
  </si>
  <si>
    <t xml:space="preserve">          Plastics and rubber products</t>
  </si>
  <si>
    <t xml:space="preserve">    Sum of Manufacturing Sectors</t>
  </si>
  <si>
    <t>Value Added --------------------------------------------------------------------------------------------------------------------------------------------------------------------------------------&gt;</t>
  </si>
  <si>
    <t>Gross Output  --------------------------------------------------------------------------------------------------------------------------------------------------------------------------------------------------&gt;</t>
  </si>
  <si>
    <t>311/312</t>
  </si>
  <si>
    <t>Food Mfg.,Beverage and Tobacco</t>
  </si>
  <si>
    <t>313/314</t>
  </si>
  <si>
    <t>Textile Mills, Textile Mill Products</t>
  </si>
  <si>
    <t>Apparel, Leather and Allied Products.</t>
  </si>
  <si>
    <t xml:space="preserve">Manufacturing Industry Gross Output </t>
  </si>
  <si>
    <t>Food and beverage and tobacco products</t>
  </si>
  <si>
    <t>315/316</t>
  </si>
  <si>
    <t>* The first three columns are combined NAICS three-digit sectors, as developed by the Bureau of Economic Analysis</t>
  </si>
  <si>
    <t>NAICS Industries*</t>
  </si>
  <si>
    <t>Manufacturing Industry Value Added</t>
  </si>
  <si>
    <r>
      <t>Gross Output</t>
    </r>
    <r>
      <rPr>
        <i/>
        <vertAlign val="subscript"/>
        <sz val="12"/>
        <rFont val="Times New Roman"/>
        <family val="1"/>
      </rPr>
      <t>i</t>
    </r>
    <r>
      <rPr>
        <sz val="12"/>
        <rFont val="Times New Roman"/>
        <family val="1"/>
      </rPr>
      <t xml:space="preserve"> / VA</t>
    </r>
    <r>
      <rPr>
        <i/>
        <vertAlign val="subscript"/>
        <sz val="12"/>
        <rFont val="Times New Roman"/>
        <family val="1"/>
      </rPr>
      <t>i</t>
    </r>
  </si>
  <si>
    <t>Manufacturing Industry Gross Output per Dollar of Manufacturing Industry Value Added</t>
  </si>
  <si>
    <t>Gross Output</t>
  </si>
  <si>
    <t xml:space="preserve"> GO/VA</t>
  </si>
  <si>
    <t>Gross Output/Value Added (GO/VA)</t>
  </si>
  <si>
    <t>Structure (VAi/VAman)</t>
  </si>
  <si>
    <t>Log Change: Structure (Gross Output/VA)</t>
  </si>
  <si>
    <t>Manufacturing Industry Value Added / Total Manufacturing Value Added</t>
  </si>
  <si>
    <r>
      <t>VA</t>
    </r>
    <r>
      <rPr>
        <i/>
        <vertAlign val="subscript"/>
        <sz val="12"/>
        <rFont val="Times New Roman"/>
        <family val="1"/>
      </rPr>
      <t>i</t>
    </r>
    <r>
      <rPr>
        <sz val="12"/>
        <rFont val="Times New Roman"/>
        <family val="1"/>
      </rPr>
      <t xml:space="preserve"> / VA_Total</t>
    </r>
  </si>
  <si>
    <t>NAICS 321</t>
  </si>
  <si>
    <t>NAICS 322</t>
  </si>
  <si>
    <t>NAICS 323</t>
  </si>
  <si>
    <t>NAICS 324</t>
  </si>
  <si>
    <t>NAICS 325</t>
  </si>
  <si>
    <t>NAICS 326</t>
  </si>
  <si>
    <t>NAICS 327</t>
  </si>
  <si>
    <t>NAICS 331</t>
  </si>
  <si>
    <t>NAICS 332</t>
  </si>
  <si>
    <t>NAICS 333</t>
  </si>
  <si>
    <t>NAICS 334</t>
  </si>
  <si>
    <t>NAICS 335</t>
  </si>
  <si>
    <t>NAICS 336</t>
  </si>
  <si>
    <t>NAICS 337</t>
  </si>
  <si>
    <t>NAICS 339</t>
  </si>
  <si>
    <t>VAi/VAman)</t>
  </si>
  <si>
    <t>Structure:  VA/VA(man)</t>
  </si>
  <si>
    <t>Structure:  Gross Output/VA</t>
  </si>
  <si>
    <t>VA Shift</t>
  </si>
  <si>
    <t>Man VA</t>
  </si>
  <si>
    <t xml:space="preserve"> Not Used</t>
  </si>
  <si>
    <t>Not Used</t>
  </si>
  <si>
    <t xml:space="preserve">   Industrial</t>
  </si>
  <si>
    <t>Activity (Value Added --&gt;Gross Domestic Product)</t>
  </si>
  <si>
    <t>NAICS 311/312: Output and Intensity Indexes</t>
  </si>
  <si>
    <t>Chart 311C (1985)</t>
  </si>
  <si>
    <t>Chart 313C (1985)</t>
  </si>
  <si>
    <t>NAICS 313C: Output and Intensity Indexes</t>
  </si>
  <si>
    <t>NAICS 315/316: Output and Intensity Indexes</t>
  </si>
  <si>
    <t>Chart 315C (1985)</t>
  </si>
  <si>
    <t xml:space="preserve">Not Used </t>
  </si>
  <si>
    <t xml:space="preserve">          Structure</t>
  </si>
  <si>
    <t>Electricity Consumption</t>
  </si>
  <si>
    <t>Fuels Consumption</t>
  </si>
  <si>
    <t>Ratio: Sum of NAICS/Manufacturing VA</t>
  </si>
  <si>
    <t>Index of Ratio</t>
  </si>
  <si>
    <t>NAICS ---&gt;</t>
  </si>
  <si>
    <t xml:space="preserve">The information columns C through X in this worksheet are based upon an extensive analysis of data from </t>
  </si>
  <si>
    <t xml:space="preserve">Manufacturing Energy Consumption Surveys (MECS), the Census of Manufactures, and the Annual </t>
  </si>
  <si>
    <t>Survey of Manufactures.  The work to reconcile these sources and to account for the change in classification</t>
  </si>
  <si>
    <t>total_industrial.stm</t>
  </si>
  <si>
    <t>industrial_i1.png</t>
  </si>
  <si>
    <t>Industrial Sector Intensity</t>
  </si>
  <si>
    <t>industrial_i2.png</t>
  </si>
  <si>
    <t>Industrial Structure</t>
  </si>
  <si>
    <t>delivered_ind_i1.png</t>
  </si>
  <si>
    <t>delivered_industrial.stm</t>
  </si>
  <si>
    <t>delivered_ind_i2.png</t>
  </si>
  <si>
    <t>Industrial Structure - Delivered</t>
  </si>
  <si>
    <t>                        (Billion Btu)</t>
  </si>
  <si>
    <t>Fossil Fuels</t>
  </si>
  <si>
    <t>Coal Coke</t>
  </si>
  <si>
    <t>Hydroelectric</t>
  </si>
  <si>
    <t>Net Imports</t>
  </si>
  <si>
    <t>service providers.</t>
  </si>
  <si>
    <t>content of electricity retail sales.  Total losses are allocated to the end-use sectors in proportion to each sector's</t>
  </si>
  <si>
    <t>share of total electricity retail sales.  See Note, "Electrical System Energy Losses," at end of section.</t>
  </si>
  <si>
    <t>electricity-only plants.  See Note 2, "Classification of Power Plants Into Energy-Use Sectors," at end of Section 8.</t>
  </si>
  <si>
    <t>Sources:  Tables 2.1f, 5.14b, 6.5, 7.3, 7.7, 8.9, 10.2b, A4, A5, and A6.</t>
  </si>
  <si>
    <t>"Supplemental Gaseous Fuels," at end of Section 6.</t>
  </si>
  <si>
    <t>Real Gross Domestic Product , Chained (2005)  Dollars</t>
  </si>
  <si>
    <t xml:space="preserve">  Industrial Chained (2005) Dollars</t>
  </si>
  <si>
    <t xml:space="preserve">    Nonmanufacturing - Chained (2005) Dollars</t>
  </si>
  <si>
    <t xml:space="preserve">    Manufacturing - Chained (2005) Dollars</t>
  </si>
  <si>
    <t>Millions of Chained (2005) Dollars</t>
  </si>
  <si>
    <t>Value Added, Million Chained 2005$</t>
  </si>
  <si>
    <t xml:space="preserve"> kBtu/2005$</t>
  </si>
  <si>
    <t>Million 2005$</t>
  </si>
  <si>
    <t>Nominal Energy Intensity (kBtu/2005$)</t>
  </si>
  <si>
    <t>Avg.</t>
  </si>
  <si>
    <t>User selected:  Includes utility sector efficiency</t>
  </si>
  <si>
    <t>(1 = yes, 2 = no)</t>
  </si>
  <si>
    <t xml:space="preserve">Selected </t>
  </si>
  <si>
    <t>Site-Source</t>
  </si>
  <si>
    <t>Conversion</t>
  </si>
  <si>
    <t xml:space="preserve">Utility Efficiency </t>
  </si>
  <si>
    <t>Conversion Factor</t>
  </si>
  <si>
    <t>Factor Index</t>
  </si>
  <si>
    <t>Adjustment Factor</t>
  </si>
  <si>
    <t xml:space="preserve">Factor </t>
  </si>
  <si>
    <t>(1985=1)</t>
  </si>
  <si>
    <t>(constant 1985)</t>
  </si>
  <si>
    <t>(User Select:  Include electricity utility efficiency in industrial source intensity:  1 = yes, 0 = no) ----------&gt;</t>
  </si>
  <si>
    <t>Source_Adj</t>
  </si>
  <si>
    <t>Industrial Production Index (2005 VA weights)</t>
  </si>
  <si>
    <t>Mill.  2005$</t>
  </si>
  <si>
    <t>Chemicals</t>
  </si>
  <si>
    <t>Primary Metals</t>
  </si>
  <si>
    <t>*</t>
  </si>
  <si>
    <t>Table 2.1d  Industrial Sector Energy Consumption Estimates, 1949-2010</t>
  </si>
  <si>
    <r>
      <t>Primary Consumption </t>
    </r>
    <r>
      <rPr>
        <vertAlign val="superscript"/>
        <sz val="5"/>
        <color indexed="8"/>
        <rFont val="Arial"/>
        <family val="2"/>
      </rPr>
      <t>1</t>
    </r>
  </si>
  <si>
    <r>
      <t>Renewable Energy </t>
    </r>
    <r>
      <rPr>
        <vertAlign val="superscript"/>
        <sz val="5"/>
        <color indexed="8"/>
        <rFont val="Arial"/>
        <family val="2"/>
      </rPr>
      <t>2</t>
    </r>
  </si>
  <si>
    <r>
      <t>Sales </t>
    </r>
    <r>
      <rPr>
        <vertAlign val="superscript"/>
        <sz val="5"/>
        <color indexed="8"/>
        <rFont val="Arial"/>
        <family val="2"/>
      </rPr>
      <t>10</t>
    </r>
  </si>
  <si>
    <r>
      <t>Losses </t>
    </r>
    <r>
      <rPr>
        <vertAlign val="superscript"/>
        <sz val="5"/>
        <color indexed="8"/>
        <rFont val="Arial"/>
        <family val="2"/>
      </rPr>
      <t>11</t>
    </r>
  </si>
  <si>
    <r>
      <t>Petroleum </t>
    </r>
    <r>
      <rPr>
        <vertAlign val="superscript"/>
        <sz val="5"/>
        <color indexed="8"/>
        <rFont val="Arial"/>
        <family val="2"/>
      </rPr>
      <t>4,5</t>
    </r>
  </si>
  <si>
    <r>
      <t>Geothermal </t>
    </r>
    <r>
      <rPr>
        <vertAlign val="superscript"/>
        <sz val="5"/>
        <color indexed="8"/>
        <rFont val="Arial"/>
        <family val="2"/>
      </rPr>
      <t>7</t>
    </r>
  </si>
  <si>
    <r>
      <t>Solar/PV </t>
    </r>
    <r>
      <rPr>
        <vertAlign val="superscript"/>
        <sz val="5"/>
        <color indexed="8"/>
        <rFont val="Arial"/>
        <family val="2"/>
      </rPr>
      <t>8</t>
    </r>
  </si>
  <si>
    <r>
      <t>Biomass </t>
    </r>
    <r>
      <rPr>
        <vertAlign val="superscript"/>
        <sz val="5"/>
        <color indexed="8"/>
        <rFont val="Arial"/>
        <family val="2"/>
      </rPr>
      <t>9</t>
    </r>
  </si>
  <si>
    <r>
      <t>Gas </t>
    </r>
    <r>
      <rPr>
        <vertAlign val="superscript"/>
        <sz val="5"/>
        <color indexed="8"/>
        <rFont val="Arial"/>
        <family val="2"/>
      </rPr>
      <t>3</t>
    </r>
  </si>
  <si>
    <r>
      <t>Power </t>
    </r>
    <r>
      <rPr>
        <vertAlign val="superscript"/>
        <sz val="5"/>
        <color indexed="8"/>
        <rFont val="Arial"/>
        <family val="2"/>
      </rPr>
      <t>6</t>
    </r>
  </si>
  <si>
    <t>-</t>
  </si>
  <si>
    <r>
      <t>2010</t>
    </r>
    <r>
      <rPr>
        <vertAlign val="superscript"/>
        <sz val="5"/>
        <color indexed="8"/>
        <rFont val="Arial"/>
        <family val="2"/>
      </rPr>
      <t>P</t>
    </r>
  </si>
  <si>
    <r>
      <t>1</t>
    </r>
    <r>
      <rPr>
        <sz val="7"/>
        <color indexed="8"/>
        <rFont val="Arial"/>
        <family val="2"/>
      </rPr>
      <t>See "Primary Energy Consumption" in Glossary.</t>
    </r>
  </si>
  <si>
    <r>
      <t>8</t>
    </r>
    <r>
      <rPr>
        <sz val="7"/>
        <color indexed="8"/>
        <rFont val="Arial"/>
        <family val="2"/>
      </rPr>
      <t>Photovoltaic (PV) electricity net generation (converted to Btu using the fossil-fuels heat ratesee Table A6)</t>
    </r>
  </si>
  <si>
    <t>at industrial plants with capacity of 1 megawatt or greater.</t>
  </si>
  <si>
    <r>
      <t>2</t>
    </r>
    <r>
      <rPr>
        <sz val="7"/>
        <color indexed="8"/>
        <rFont val="Arial"/>
        <family val="2"/>
      </rPr>
      <t>Most data are estimates.  See Table 10.2b for notes on series components and estimation.</t>
    </r>
  </si>
  <si>
    <r>
      <t>9</t>
    </r>
    <r>
      <rPr>
        <sz val="7"/>
        <color indexed="8"/>
        <rFont val="Arial"/>
        <family val="2"/>
      </rPr>
      <t>Wood and wood-derived fuels; municipal solid waste from biogenic sources, landfill gas, sludge waste,</t>
    </r>
  </si>
  <si>
    <t>agricultural byproducts, and other biomass.  Through 2000, also includes non-renewable waste (municipal solid</t>
  </si>
  <si>
    <t>waste from non-biogenic sources, and tire-derived fuels); fuel ethanol (minus denaturant); and losses and</t>
  </si>
  <si>
    <t>co-products from the production of fuel ethanol and biodiesel.</t>
  </si>
  <si>
    <r>
      <t>3</t>
    </r>
    <r>
      <rPr>
        <sz val="7"/>
        <color indexed="8"/>
        <rFont val="Arial"/>
        <family val="2"/>
      </rPr>
      <t>Natural gas only; excludes the estimated portion of supplemental gaseous fuels.  See Note 1,</t>
    </r>
  </si>
  <si>
    <r>
      <t>10</t>
    </r>
    <r>
      <rPr>
        <sz val="7"/>
        <color indexed="8"/>
        <rFont val="Arial"/>
        <family val="2"/>
      </rPr>
      <t>Electricity retail sales to ultimate customers reported by electric utilities and, beginning in 1996, other energy</t>
    </r>
  </si>
  <si>
    <r>
      <t>4</t>
    </r>
    <r>
      <rPr>
        <sz val="7"/>
        <color indexed="8"/>
        <rFont val="Arial"/>
        <family val="2"/>
      </rPr>
      <t>Based on petroleum product supplied.  For petroleum, product supplied is used as an approximation of</t>
    </r>
  </si>
  <si>
    <r>
      <t>11</t>
    </r>
    <r>
      <rPr>
        <sz val="7"/>
        <color indexed="8"/>
        <rFont val="Arial"/>
        <family val="2"/>
      </rPr>
      <t>Total losses are calculated as the primary energy consumed by the electric power sector minus the energy</t>
    </r>
  </si>
  <si>
    <t>petroleum consumption.  See Note 1, "Petroleum Products Supplied and Petroleum Consumption," at end of</t>
  </si>
  <si>
    <t>Section 5.</t>
  </si>
  <si>
    <r>
      <t>5</t>
    </r>
    <r>
      <rPr>
        <sz val="7"/>
        <color indexed="8"/>
        <rFont val="Arial"/>
        <family val="2"/>
      </rPr>
      <t>Does not include biofuels that have been blended with petroleumbiofuels are included in "Biomass." </t>
    </r>
  </si>
  <si>
    <t>R=Revised.  P=Preliminary.  NA=Not available.  - =No data reported.  (s)=Less than +0.5 trillion Btu and</t>
  </si>
  <si>
    <t>greater than -0.5 trillion Btu.</t>
  </si>
  <si>
    <r>
      <t>6</t>
    </r>
    <r>
      <rPr>
        <sz val="7"/>
        <color indexed="8"/>
        <rFont val="Arial"/>
        <family val="2"/>
      </rPr>
      <t>Conventional hydroelectricity net generation (converted to Btu using the fossil-fuels heat ratesee Table</t>
    </r>
  </si>
  <si>
    <r>
      <t>Notes:  </t>
    </r>
    <r>
      <rPr>
        <sz val="7"/>
        <color indexed="8"/>
        <rFont val="Symbol"/>
        <family val="1"/>
        <charset val="2"/>
      </rPr>
      <t>·</t>
    </r>
    <r>
      <rPr>
        <sz val="7"/>
        <color indexed="8"/>
        <rFont val="Arial"/>
        <family val="2"/>
      </rPr>
      <t>  The industrial sector includes industrial combined-heat-and-power (CHP) and industrial</t>
    </r>
  </si>
  <si>
    <t>A6).</t>
  </si>
  <si>
    <r>
      <t> </t>
    </r>
    <r>
      <rPr>
        <sz val="7"/>
        <color indexed="8"/>
        <rFont val="Symbol"/>
        <family val="1"/>
        <charset val="2"/>
      </rPr>
      <t>·</t>
    </r>
    <r>
      <rPr>
        <sz val="7"/>
        <color indexed="8"/>
        <rFont val="Arial"/>
        <family val="2"/>
      </rPr>
      <t>  Totals may not equal sum of components due to independent rounding.</t>
    </r>
  </si>
  <si>
    <r>
      <t>7</t>
    </r>
    <r>
      <rPr>
        <sz val="7"/>
        <color indexed="8"/>
        <rFont val="Arial"/>
        <family val="2"/>
      </rPr>
      <t>Geothermal heat pump and direct use energy.</t>
    </r>
  </si>
  <si>
    <t>Within Mfg Structure</t>
  </si>
  <si>
    <t>Relative Mfg/Non Mfg Growth</t>
  </si>
  <si>
    <t xml:space="preserve">Industrial Sector Intensity - </t>
  </si>
  <si>
    <t xml:space="preserve">   Delivered Energy</t>
  </si>
  <si>
    <t>GDP in Industry</t>
  </si>
  <si>
    <t>2010/2006</t>
  </si>
  <si>
    <t>Chg from Intensity</t>
  </si>
  <si>
    <t>Value Added</t>
  </si>
  <si>
    <t>(chained $2005)</t>
  </si>
  <si>
    <t>$Million ($2005)</t>
  </si>
  <si>
    <t>$Million (Chained) $2005)</t>
  </si>
  <si>
    <t>GDP in Manufacturing</t>
  </si>
  <si>
    <t>Manufacturing - Source Energy</t>
  </si>
  <si>
    <t>Manufacturing - Delivered Energy</t>
  </si>
  <si>
    <t>Select Aggregate Output Measure for Structure Calc:</t>
  </si>
  <si>
    <t>For published chained</t>
  </si>
  <si>
    <t>For sum of 2005$</t>
  </si>
  <si>
    <t>Total Manufacturing Output</t>
  </si>
  <si>
    <t>Energy Intensity (kBtu per dollar of gross output)</t>
  </si>
  <si>
    <t xml:space="preserve">  Delivered</t>
  </si>
  <si>
    <t>=(1)x(3)x(4)</t>
  </si>
  <si>
    <t xml:space="preserve"> =(3) x (4)</t>
  </si>
  <si>
    <t>1985 = 1.0</t>
  </si>
  <si>
    <t>Deliv</t>
  </si>
  <si>
    <t>National</t>
  </si>
  <si>
    <t xml:space="preserve">From Next Lower Level </t>
  </si>
  <si>
    <t>Develop Intensity Indexes (Log Mean Divisia Method)</t>
  </si>
  <si>
    <t xml:space="preserve">            (Transferred from lower level ---&gt;)</t>
  </si>
  <si>
    <t>Energy Consumption (Trillion Btu)</t>
  </si>
  <si>
    <t>Nominal Energy Intensity (MMBtu/HH)</t>
  </si>
  <si>
    <t>Nominal Energy Intensity (kBtu/SF) (Weather Adjusted)</t>
  </si>
  <si>
    <t>Energy Intensity Index</t>
  </si>
  <si>
    <t>Log-Mean Divisia Weights</t>
  </si>
  <si>
    <t>Log-Mean Divisia Weights   (normalized)</t>
  </si>
  <si>
    <t>Log Changes - Weather</t>
  </si>
  <si>
    <t>Compute Structure Index (1)</t>
  </si>
  <si>
    <t>Compute Structure Index (2)</t>
  </si>
  <si>
    <t>Compute Structure Index (3)</t>
  </si>
  <si>
    <t>Compute Structure Index (4)</t>
  </si>
  <si>
    <t>Assemble Data for Charts   -----&gt;</t>
  </si>
  <si>
    <t>(10)</t>
  </si>
  <si>
    <t>Structure:  Geographic Shift</t>
  </si>
  <si>
    <t>Structure:Housing Type Shift</t>
  </si>
  <si>
    <t>Structure: House Size</t>
  </si>
  <si>
    <t>Structure:  Weather</t>
  </si>
  <si>
    <t>Component Intensity  Index</t>
  </si>
  <si>
    <t>Single-Family Attached</t>
  </si>
  <si>
    <t>Mobile Home</t>
  </si>
  <si>
    <t>Multi-Family (2-4 units)</t>
  </si>
  <si>
    <t>Energy Type</t>
  </si>
  <si>
    <t>=(1)x(3)x(4)x(5)x(6)x(7)</t>
  </si>
  <si>
    <t>=(3) x (4) x(5) x (6)</t>
  </si>
  <si>
    <t>Thousand HU</t>
  </si>
  <si>
    <t>Energy/HU</t>
  </si>
  <si>
    <t>Energy/SF</t>
  </si>
  <si>
    <t>Activity (Households)</t>
  </si>
  <si>
    <t>Activity Shares (Shares of Total Households by Housing Type)</t>
  </si>
  <si>
    <t xml:space="preserve">        (Weather)           </t>
  </si>
  <si>
    <t>Northeast</t>
  </si>
  <si>
    <t>Midwest</t>
  </si>
  <si>
    <t>South</t>
  </si>
  <si>
    <t>West</t>
  </si>
  <si>
    <t>Households</t>
  </si>
  <si>
    <t>Energy/Household</t>
  </si>
  <si>
    <t>Billion SF</t>
  </si>
  <si>
    <t>MMBtu/HH</t>
  </si>
  <si>
    <t xml:space="preserve"> kBtu/SF</t>
  </si>
  <si>
    <t xml:space="preserve">  Actual/    normal</t>
  </si>
  <si>
    <t>Total Households</t>
  </si>
  <si>
    <t>Housing Size</t>
  </si>
  <si>
    <t>Structure (incl. Weather)</t>
  </si>
  <si>
    <t>Intensity (per SF)</t>
  </si>
  <si>
    <t>Nominal Energy Intensity (kBtu/SF)</t>
  </si>
  <si>
    <t>Index of  Aggregate Intensity (Btu/HH)</t>
  </si>
  <si>
    <t>Intensity Index (Btu/SF, weather-adj)</t>
  </si>
  <si>
    <t>Million HH</t>
  </si>
  <si>
    <t>SF/HH</t>
  </si>
  <si>
    <t>Activity (Floorspace)</t>
  </si>
  <si>
    <t>Nominal Energy Intensity (kBtu/SF) (Not Weather Adjusted)</t>
  </si>
  <si>
    <t>Weather Factors</t>
  </si>
  <si>
    <t>Household Size (Sq. Ft./HH)</t>
  </si>
  <si>
    <t>Component Intensity Index (Btu/SF)</t>
  </si>
  <si>
    <t>The set of rows below develop source-intensity indexes holding electric utility intensity at 1985 value</t>
  </si>
  <si>
    <t>Energy/Household (Adjusted)</t>
  </si>
  <si>
    <t>Energy/HH</t>
  </si>
  <si>
    <t>Copy Values from cells BQ44:ci75 (pasted values correspond to fixed source-to-site conversion factor, user must temporarily set flag in cell M4 to '2' in worksheet 'Conversion Factors')</t>
  </si>
  <si>
    <t xml:space="preserve">  Current 1978 values above</t>
  </si>
  <si>
    <t>2008 from Source</t>
  </si>
  <si>
    <t>Construction</t>
  </si>
  <si>
    <t>Activity (Gross Output)</t>
  </si>
  <si>
    <t>Activity (Value Added)</t>
  </si>
  <si>
    <t>Agriculture - Farms</t>
  </si>
  <si>
    <t>Mining</t>
  </si>
  <si>
    <t>Nominal Energy Intensity (MMBtu/2005$ Gross Output)</t>
  </si>
  <si>
    <t>Share of Value Added to Nonmanufacturing Value Added</t>
  </si>
  <si>
    <t xml:space="preserve">    Activity (Total Value Added)</t>
  </si>
  <si>
    <t>Nominal Energy Intensity (MMBtu/2005$ Value Added)</t>
  </si>
  <si>
    <t>Ratio of Gross Output to Value Added</t>
  </si>
  <si>
    <t>Energy Intensity Index - Based on Gross Output</t>
  </si>
  <si>
    <t>Structure:  Gross Output/Value Added Shift</t>
  </si>
  <si>
    <t>Structure:  Gross Output/Value Added</t>
  </si>
  <si>
    <t>Structure:  VA/VA_Man</t>
  </si>
  <si>
    <t>Structure:  Log Changes - Gross Output/Value Added</t>
  </si>
  <si>
    <t xml:space="preserve">  (Sector Composition)</t>
  </si>
  <si>
    <t xml:space="preserve">  (Gross Output/Value Added)</t>
  </si>
  <si>
    <t xml:space="preserve">        (Not Used)           </t>
  </si>
  <si>
    <t xml:space="preserve">             (Not Used)           </t>
  </si>
  <si>
    <t>Structure: Compositional Shift</t>
  </si>
  <si>
    <t>Structure Index (1):  Gross Output/Value Added</t>
  </si>
  <si>
    <t>Log Changes - Gross Output/Value Added</t>
  </si>
  <si>
    <t>Log Changes - Composition of Value Added</t>
  </si>
  <si>
    <t>Structure Index (2):  Composition of Value Added</t>
  </si>
  <si>
    <t>Structure Index (3):  Not Used</t>
  </si>
  <si>
    <t>Energy Use, Trillion Btu (TBtu)</t>
  </si>
  <si>
    <t>(TBtu)</t>
  </si>
  <si>
    <t>% of delivered</t>
  </si>
  <si>
    <t xml:space="preserve">  Electricity</t>
  </si>
  <si>
    <t>Adj. Source</t>
  </si>
  <si>
    <t xml:space="preserve">  (Billion)</t>
  </si>
  <si>
    <t>Activity, GDP in Billion 2005 Dollars</t>
  </si>
  <si>
    <t>Adjusted Source Energy</t>
  </si>
  <si>
    <t xml:space="preserve"> Adj_Srce</t>
  </si>
  <si>
    <t>Source (adjusted)</t>
  </si>
  <si>
    <t>Manufacturing - Adjusted Source Energy</t>
  </si>
  <si>
    <t>Compositional Shift</t>
  </si>
  <si>
    <t>Pub. GDP</t>
  </si>
  <si>
    <t xml:space="preserve">  VA_sum</t>
  </si>
  <si>
    <t>Check</t>
  </si>
  <si>
    <t>choose (va_sum,pub_VA)</t>
  </si>
  <si>
    <t>GDP in billions of current dollars</t>
  </si>
  <si>
    <t>GDP in billions of chained 2005 dollars</t>
  </si>
  <si>
    <t>Gdplev.xls  (8/29/12) from BEA</t>
  </si>
  <si>
    <t>GDPman</t>
  </si>
  <si>
    <t>% of total GDP</t>
  </si>
  <si>
    <t>Intensity Indexes - Manufacturing</t>
  </si>
  <si>
    <t>GDP (non-man)</t>
  </si>
  <si>
    <t>Intensity Indexes - Nonmanufacturing</t>
  </si>
  <si>
    <t>Industrial GDP</t>
  </si>
  <si>
    <t>Adjusted Source</t>
  </si>
  <si>
    <t>"= g$47"</t>
  </si>
  <si>
    <t>Structure:  Not Used</t>
  </si>
  <si>
    <t>Intensity - Fuels</t>
  </si>
  <si>
    <t>Intensity - Delivered Electricity</t>
  </si>
  <si>
    <t>Delivered Intensity</t>
  </si>
  <si>
    <t xml:space="preserve"> Source Intensity</t>
  </si>
  <si>
    <t>Intensity Index -Fuels</t>
  </si>
  <si>
    <t>Intensity Index - Electricity</t>
  </si>
  <si>
    <t>Weather Factors   - Fuels</t>
  </si>
  <si>
    <t>Weather Factors   - Electricity</t>
  </si>
  <si>
    <t>Decompostion of Source Energy</t>
  </si>
  <si>
    <t>Decomposition with Delivered Intensity</t>
  </si>
  <si>
    <t>(Not Weather Adjusted)</t>
  </si>
  <si>
    <t>(11)</t>
  </si>
  <si>
    <t>(12)</t>
  </si>
  <si>
    <t>(13)</t>
  </si>
  <si>
    <t>Total - U.S.</t>
  </si>
  <si>
    <t>Delivered Electricity</t>
  </si>
  <si>
    <t>Source Electricity</t>
  </si>
  <si>
    <t>Total Source</t>
  </si>
  <si>
    <t>Source/DelivereElectricityRatio</t>
  </si>
  <si>
    <t>Index of  Aggregate Intensity (Btu/SF)</t>
  </si>
  <si>
    <t>Structure:  Electric Generation Efficiency</t>
  </si>
  <si>
    <t>Actual: Activity x Structure x Intensity</t>
  </si>
  <si>
    <t>Delivered Intensity Index</t>
  </si>
  <si>
    <t>Electrification Effect</t>
  </si>
  <si>
    <t>Aggregate Source Energy Intensity</t>
  </si>
  <si>
    <t>Energy/SF (not weather-adjusted)</t>
  </si>
  <si>
    <t xml:space="preserve"> (weather-adjusted)</t>
  </si>
  <si>
    <t>=(1) x (2)</t>
  </si>
  <si>
    <t>Source Intensity</t>
  </si>
  <si>
    <t>Weather Adjustment</t>
  </si>
  <si>
    <t>Electric Power Sector</t>
  </si>
  <si>
    <t>Total Delivered (check purposes only)</t>
  </si>
  <si>
    <t>Energy Shares</t>
  </si>
  <si>
    <t>Log Mean Divisia Shares</t>
  </si>
  <si>
    <t>Log Changes - Total Delivered</t>
  </si>
  <si>
    <t>Energy Share - Delivered</t>
  </si>
  <si>
    <t>Log changes - shares</t>
  </si>
  <si>
    <t>Log changes - Source-to-site</t>
  </si>
  <si>
    <t xml:space="preserve"> Delivered  Electricity</t>
  </si>
  <si>
    <t>Fuel</t>
  </si>
  <si>
    <t>=(1)x(3)x(4)x (5)</t>
  </si>
  <si>
    <t>same as (4)</t>
  </si>
  <si>
    <t xml:space="preserve"> weather-adjusted)</t>
  </si>
  <si>
    <t>= (1) x (2)</t>
  </si>
  <si>
    <t>Intensity Index</t>
  </si>
  <si>
    <t>Total Delivered</t>
  </si>
  <si>
    <t>Nominal Intensity</t>
  </si>
  <si>
    <t xml:space="preserve">Intensity Index </t>
  </si>
  <si>
    <t>Structural Factor - Fuels</t>
  </si>
  <si>
    <t>Structural Factor - Electricity</t>
  </si>
  <si>
    <t>Table 2.1d  Industrial Sector Energy Consumption Estimates, 1949-2011</t>
  </si>
  <si>
    <r>
      <t>Primary Consumption </t>
    </r>
    <r>
      <rPr>
        <vertAlign val="superscript"/>
        <sz val="5"/>
        <color theme="1"/>
        <rFont val="Arial"/>
        <family val="2"/>
      </rPr>
      <t>1</t>
    </r>
  </si>
  <si>
    <r>
      <t>Renewable Energy </t>
    </r>
    <r>
      <rPr>
        <vertAlign val="superscript"/>
        <sz val="5"/>
        <color theme="1"/>
        <rFont val="Arial"/>
        <family val="2"/>
      </rPr>
      <t>2</t>
    </r>
  </si>
  <si>
    <r>
      <t>Sales </t>
    </r>
    <r>
      <rPr>
        <vertAlign val="superscript"/>
        <sz val="5"/>
        <color theme="1"/>
        <rFont val="Arial"/>
        <family val="2"/>
      </rPr>
      <t>11</t>
    </r>
  </si>
  <si>
    <r>
      <t>Losses </t>
    </r>
    <r>
      <rPr>
        <vertAlign val="superscript"/>
        <sz val="5"/>
        <color theme="1"/>
        <rFont val="Arial"/>
        <family val="2"/>
      </rPr>
      <t>12</t>
    </r>
  </si>
  <si>
    <r>
      <t>Petroleum </t>
    </r>
    <r>
      <rPr>
        <vertAlign val="superscript"/>
        <sz val="5"/>
        <color theme="1"/>
        <rFont val="Arial"/>
        <family val="2"/>
      </rPr>
      <t>4,5</t>
    </r>
  </si>
  <si>
    <r>
      <t>Geothermal </t>
    </r>
    <r>
      <rPr>
        <vertAlign val="superscript"/>
        <sz val="5"/>
        <color theme="1"/>
        <rFont val="Arial"/>
        <family val="2"/>
      </rPr>
      <t>7</t>
    </r>
  </si>
  <si>
    <r>
      <t>Solar/PV </t>
    </r>
    <r>
      <rPr>
        <vertAlign val="superscript"/>
        <sz val="5"/>
        <color theme="1"/>
        <rFont val="Arial"/>
        <family val="2"/>
      </rPr>
      <t>8</t>
    </r>
  </si>
  <si>
    <r>
      <t>Wind </t>
    </r>
    <r>
      <rPr>
        <vertAlign val="superscript"/>
        <sz val="5"/>
        <color theme="1"/>
        <rFont val="Arial"/>
        <family val="2"/>
      </rPr>
      <t>9</t>
    </r>
  </si>
  <si>
    <r>
      <t>Biomass </t>
    </r>
    <r>
      <rPr>
        <vertAlign val="superscript"/>
        <sz val="5"/>
        <color theme="1"/>
        <rFont val="Arial"/>
        <family val="2"/>
      </rPr>
      <t>10</t>
    </r>
  </si>
  <si>
    <r>
      <t>Gas </t>
    </r>
    <r>
      <rPr>
        <vertAlign val="superscript"/>
        <sz val="5"/>
        <color theme="1"/>
        <rFont val="Arial"/>
        <family val="2"/>
      </rPr>
      <t>3</t>
    </r>
  </si>
  <si>
    <r>
      <t>Power </t>
    </r>
    <r>
      <rPr>
        <vertAlign val="superscript"/>
        <sz val="5"/>
        <color theme="1"/>
        <rFont val="Arial"/>
        <family val="2"/>
      </rPr>
      <t>6</t>
    </r>
  </si>
  <si>
    <t></t>
  </si>
  <si>
    <r>
      <t>2011</t>
    </r>
    <r>
      <rPr>
        <vertAlign val="superscript"/>
        <sz val="5"/>
        <color theme="1"/>
        <rFont val="Arial"/>
        <family val="2"/>
      </rPr>
      <t>P</t>
    </r>
  </si>
  <si>
    <r>
      <t>1</t>
    </r>
    <r>
      <rPr>
        <sz val="7"/>
        <color theme="1"/>
        <rFont val="Arial"/>
        <family val="2"/>
      </rPr>
      <t>See "Primary Energy Consumption" in Glossary.</t>
    </r>
  </si>
  <si>
    <r>
      <t>9</t>
    </r>
    <r>
      <rPr>
        <sz val="7"/>
        <color theme="1"/>
        <rFont val="Arial"/>
        <family val="2"/>
      </rPr>
      <t>Wind electricity net generation (converted to Btu using the fossil-fuels heat ratesee Table A6).</t>
    </r>
  </si>
  <si>
    <r>
      <t>2</t>
    </r>
    <r>
      <rPr>
        <sz val="7"/>
        <color theme="1"/>
        <rFont val="Arial"/>
        <family val="2"/>
      </rPr>
      <t>Most data are estimates.  See Table 10.2b for notes on series components and estimation.</t>
    </r>
  </si>
  <si>
    <r>
      <t>10</t>
    </r>
    <r>
      <rPr>
        <sz val="7"/>
        <color theme="1"/>
        <rFont val="Arial"/>
        <family val="2"/>
      </rPr>
      <t>Wood and wood-derived fuels; municipal solid waste from biogenic sources, landfill gas, sludge waste,</t>
    </r>
  </si>
  <si>
    <t>agricultural byproducts, and other biomass; fuel ethanol (minus denaturant); and losses and co-products from the</t>
  </si>
  <si>
    <t>production of fuel ethanol and biodiesel.  Through 2000, also includes non-renewable waste (municipal solid</t>
  </si>
  <si>
    <t>waste from non-biogenic sources, and tire-derived fuels).</t>
  </si>
  <si>
    <r>
      <t>3</t>
    </r>
    <r>
      <rPr>
        <sz val="7"/>
        <color theme="1"/>
        <rFont val="Arial"/>
        <family val="2"/>
      </rPr>
      <t>Natural gas only; excludes the estimated portion of supplemental gaseous fuels.  See Note 1,</t>
    </r>
  </si>
  <si>
    <r>
      <t>11</t>
    </r>
    <r>
      <rPr>
        <sz val="7"/>
        <color theme="1"/>
        <rFont val="Arial"/>
        <family val="2"/>
      </rPr>
      <t>Electricity retail sales to ultimate customers reported by electric utilities and, beginning in 1996, other energy</t>
    </r>
  </si>
  <si>
    <r>
      <t>4</t>
    </r>
    <r>
      <rPr>
        <sz val="7"/>
        <color theme="1"/>
        <rFont val="Arial"/>
        <family val="2"/>
      </rPr>
      <t>Based on petroleum product supplied.  For petroleum, product supplied is used as an approximation of</t>
    </r>
  </si>
  <si>
    <r>
      <t>12</t>
    </r>
    <r>
      <rPr>
        <sz val="7"/>
        <color theme="1"/>
        <rFont val="Arial"/>
        <family val="2"/>
      </rPr>
      <t>Total losses are calculated as the primary energy consumed by the electric power sector minus the energy</t>
    </r>
  </si>
  <si>
    <r>
      <t>5</t>
    </r>
    <r>
      <rPr>
        <sz val="7"/>
        <color theme="1"/>
        <rFont val="Arial"/>
        <family val="2"/>
      </rPr>
      <t>Does not include biofuels that have been blended with petroleumbiofuels are included in "Biomass." </t>
    </r>
  </si>
  <si>
    <t>R=Revised.  P=Preliminary.  NA=Not available.   =No data reported.  (s)=Less than +0.5 trillion Btu and</t>
  </si>
  <si>
    <r>
      <t>6</t>
    </r>
    <r>
      <rPr>
        <sz val="7"/>
        <color theme="1"/>
        <rFont val="Arial"/>
        <family val="2"/>
      </rPr>
      <t>Conventional hydroelectricity net generation (converted to Btu using the fossil-fuels heat ratesee Table</t>
    </r>
  </si>
  <si>
    <r>
      <t>Notes:  </t>
    </r>
    <r>
      <rPr>
        <sz val="7"/>
        <color theme="1"/>
        <rFont val="Symbol"/>
        <family val="1"/>
        <charset val="2"/>
      </rPr>
      <t>·</t>
    </r>
    <r>
      <rPr>
        <sz val="7"/>
        <color theme="1"/>
        <rFont val="Arial"/>
        <family val="2"/>
      </rPr>
      <t>  The industrial sector includes industrial combined-heat-and-power (CHP) and industrial</t>
    </r>
  </si>
  <si>
    <r>
      <t> </t>
    </r>
    <r>
      <rPr>
        <sz val="7"/>
        <color theme="1"/>
        <rFont val="Symbol"/>
        <family val="1"/>
        <charset val="2"/>
      </rPr>
      <t>·</t>
    </r>
    <r>
      <rPr>
        <sz val="7"/>
        <color theme="1"/>
        <rFont val="Arial"/>
        <family val="2"/>
      </rPr>
      <t>  Totals may not equal sum of components due to independent rounding.</t>
    </r>
  </si>
  <si>
    <r>
      <t>7</t>
    </r>
    <r>
      <rPr>
        <sz val="7"/>
        <color theme="1"/>
        <rFont val="Arial"/>
        <family val="2"/>
      </rPr>
      <t>Geothermal heat pump and direct use energy.</t>
    </r>
  </si>
  <si>
    <t>Web Page:    See http://www.eia.gov/totalenergy/data/monthly/#consumption for updated monthly and annual</t>
  </si>
  <si>
    <t>data.</t>
  </si>
  <si>
    <r>
      <t>8</t>
    </r>
    <r>
      <rPr>
        <sz val="7"/>
        <color theme="1"/>
        <rFont val="Arial"/>
        <family val="2"/>
      </rPr>
      <t>Photovoltaic (PV) electricity net generation (converted to Btu using the fossil-fuels heat ratesee Table A6)</t>
    </r>
  </si>
  <si>
    <t>Sources:  Tables 2.1f, 5.14b, 6.5, 7.3, 7.8, 8.9, 10.2b, A4, A5, and A6.</t>
  </si>
  <si>
    <t>Chart 326</t>
  </si>
  <si>
    <t>Output &amp; Intensity</t>
  </si>
  <si>
    <t>Chart 327</t>
  </si>
  <si>
    <t>Chart 331</t>
  </si>
  <si>
    <t>Chart 332</t>
  </si>
  <si>
    <t>Chart 333</t>
  </si>
  <si>
    <t>Chart 334</t>
  </si>
  <si>
    <t>Chart 336</t>
  </si>
  <si>
    <t>Chart 337</t>
  </si>
  <si>
    <t>Chart 335</t>
  </si>
  <si>
    <t>Chart 339</t>
  </si>
  <si>
    <t>1985 = 1</t>
  </si>
  <si>
    <t>Structure Lower Level</t>
  </si>
  <si>
    <t>Log Changes - Composition of Value Added - Lower Level</t>
  </si>
  <si>
    <t>Petroleum and Natural Gas</t>
  </si>
  <si>
    <t>Other Mining</t>
  </si>
  <si>
    <t>Petroleum drilling and Mining Services</t>
  </si>
  <si>
    <t>NOT USED</t>
  </si>
  <si>
    <t>(Lower Level)</t>
  </si>
  <si>
    <t xml:space="preserve">Structure Index </t>
  </si>
  <si>
    <t>U.S. Energy Information Administration</t>
  </si>
  <si>
    <t>September 2013 Monthly Energy Review</t>
  </si>
  <si>
    <t>Note: Information about data precision and revisions.</t>
  </si>
  <si>
    <t>Release Date: September 25, 2013</t>
  </si>
  <si>
    <t>Next Update: October 28, 2013</t>
  </si>
  <si>
    <t>Table 2.4. Industrial Sector Energy Consumption</t>
  </si>
  <si>
    <t>Coal Consumed by the Industrial Sector</t>
  </si>
  <si>
    <t>Natural Gas Consumed by the Industrial Sector (Excluding Supplemental Gaseous Fuels)</t>
  </si>
  <si>
    <t>Petroleum Consumed by the Industrial Sector (Excluding Biofuels)</t>
  </si>
  <si>
    <t>Total Fossil Fuels Consumed by the Industrial Sector</t>
  </si>
  <si>
    <t>Hydroelectric Power Consumed by the Industrial Sector</t>
  </si>
  <si>
    <t>Geothermal Energy Consumed by the Industrial Sector</t>
  </si>
  <si>
    <t>Solar/PV Energy Consumed by the Industrial Sector</t>
  </si>
  <si>
    <t>Wind Energy Consumed by the Industrial Sector</t>
  </si>
  <si>
    <t>Biomass Energy Consumed by the Industrial Sector</t>
  </si>
  <si>
    <t>Total Renewable Energy Consumed by the Industrial Sector</t>
  </si>
  <si>
    <t>Total Primary Energy Consumed by the Industrial Sector</t>
  </si>
  <si>
    <t>Electricity Retail Sales to the Industrial Sector</t>
  </si>
  <si>
    <t>Industrial Sector Electrical System Energy Losses</t>
  </si>
  <si>
    <t>Total Energy Consumed by the Industrial Sector</t>
  </si>
  <si>
    <t>(Trillion Btu)</t>
  </si>
  <si>
    <t>1973 January</t>
  </si>
  <si>
    <t>Not Available</t>
  </si>
  <si>
    <t>1973 February</t>
  </si>
  <si>
    <t>1973 March</t>
  </si>
  <si>
    <t>1973 April</t>
  </si>
  <si>
    <t>1973 May</t>
  </si>
  <si>
    <t>1973 June</t>
  </si>
  <si>
    <t>1973 July</t>
  </si>
  <si>
    <t>1973 August</t>
  </si>
  <si>
    <t>1973 September</t>
  </si>
  <si>
    <t>1973 October</t>
  </si>
  <si>
    <t>1973 November</t>
  </si>
  <si>
    <t>1973 December</t>
  </si>
  <si>
    <r>
      <t xml:space="preserve">1973 </t>
    </r>
    <r>
      <rPr>
        <b/>
        <sz val="10"/>
        <color theme="1"/>
        <rFont val="Arial"/>
        <family val="2"/>
      </rPr>
      <t>Total</t>
    </r>
  </si>
  <si>
    <t>1974 January</t>
  </si>
  <si>
    <t>1974 February</t>
  </si>
  <si>
    <t>1974 March</t>
  </si>
  <si>
    <t>1974 April</t>
  </si>
  <si>
    <t>1974 May</t>
  </si>
  <si>
    <t>1974 June</t>
  </si>
  <si>
    <t>1974 July</t>
  </si>
  <si>
    <t>1974 August</t>
  </si>
  <si>
    <t>1974 September</t>
  </si>
  <si>
    <t>1974 October</t>
  </si>
  <si>
    <t>1974 November</t>
  </si>
  <si>
    <t>1974 December</t>
  </si>
  <si>
    <r>
      <t xml:space="preserve">1974 </t>
    </r>
    <r>
      <rPr>
        <b/>
        <sz val="10"/>
        <color theme="1"/>
        <rFont val="Arial"/>
        <family val="2"/>
      </rPr>
      <t>Total</t>
    </r>
  </si>
  <si>
    <t>1975 January</t>
  </si>
  <si>
    <t>1975 February</t>
  </si>
  <si>
    <t>1975 March</t>
  </si>
  <si>
    <t>1975 April</t>
  </si>
  <si>
    <t>1975 May</t>
  </si>
  <si>
    <t>1975 June</t>
  </si>
  <si>
    <t>1975 July</t>
  </si>
  <si>
    <t>1975 August</t>
  </si>
  <si>
    <t>1975 September</t>
  </si>
  <si>
    <t>1975 October</t>
  </si>
  <si>
    <t>1975 November</t>
  </si>
  <si>
    <t>1975 December</t>
  </si>
  <si>
    <r>
      <t xml:space="preserve">1975 </t>
    </r>
    <r>
      <rPr>
        <b/>
        <sz val="10"/>
        <color theme="1"/>
        <rFont val="Arial"/>
        <family val="2"/>
      </rPr>
      <t>Total</t>
    </r>
  </si>
  <si>
    <t>1976 January</t>
  </si>
  <si>
    <t>1976 February</t>
  </si>
  <si>
    <t>1976 March</t>
  </si>
  <si>
    <t>1976 April</t>
  </si>
  <si>
    <t>1976 May</t>
  </si>
  <si>
    <t>1976 June</t>
  </si>
  <si>
    <t>1976 July</t>
  </si>
  <si>
    <t>1976 August</t>
  </si>
  <si>
    <t>1976 September</t>
  </si>
  <si>
    <t>1976 October</t>
  </si>
  <si>
    <t>1976 November</t>
  </si>
  <si>
    <t>1976 December</t>
  </si>
  <si>
    <r>
      <t xml:space="preserve">1976 </t>
    </r>
    <r>
      <rPr>
        <b/>
        <sz val="10"/>
        <color theme="1"/>
        <rFont val="Arial"/>
        <family val="2"/>
      </rPr>
      <t>Total</t>
    </r>
  </si>
  <si>
    <t>1977 January</t>
  </si>
  <si>
    <t>1977 February</t>
  </si>
  <si>
    <t>1977 March</t>
  </si>
  <si>
    <t>1977 April</t>
  </si>
  <si>
    <t>1977 May</t>
  </si>
  <si>
    <t>1977 June</t>
  </si>
  <si>
    <t>1977 July</t>
  </si>
  <si>
    <t>1977 August</t>
  </si>
  <si>
    <t>1977 September</t>
  </si>
  <si>
    <t>1977 October</t>
  </si>
  <si>
    <t>1977 November</t>
  </si>
  <si>
    <t>1977 December</t>
  </si>
  <si>
    <r>
      <t xml:space="preserve">1977 </t>
    </r>
    <r>
      <rPr>
        <b/>
        <sz val="10"/>
        <color theme="1"/>
        <rFont val="Arial"/>
        <family val="2"/>
      </rPr>
      <t>Total</t>
    </r>
  </si>
  <si>
    <t>1978 January</t>
  </si>
  <si>
    <t>1978 February</t>
  </si>
  <si>
    <t>1978 March</t>
  </si>
  <si>
    <t>1978 April</t>
  </si>
  <si>
    <t>1978 May</t>
  </si>
  <si>
    <t>1978 June</t>
  </si>
  <si>
    <t>1978 July</t>
  </si>
  <si>
    <t>1978 August</t>
  </si>
  <si>
    <t>1978 September</t>
  </si>
  <si>
    <t>1978 October</t>
  </si>
  <si>
    <t>1978 November</t>
  </si>
  <si>
    <t>1978 December</t>
  </si>
  <si>
    <r>
      <t xml:space="preserve">1978 </t>
    </r>
    <r>
      <rPr>
        <b/>
        <sz val="10"/>
        <color theme="1"/>
        <rFont val="Arial"/>
        <family val="2"/>
      </rPr>
      <t>Total</t>
    </r>
  </si>
  <si>
    <t>1979 January</t>
  </si>
  <si>
    <t>1979 February</t>
  </si>
  <si>
    <t>1979 March</t>
  </si>
  <si>
    <t>1979 April</t>
  </si>
  <si>
    <t>1979 May</t>
  </si>
  <si>
    <t>1979 June</t>
  </si>
  <si>
    <t>1979 July</t>
  </si>
  <si>
    <t>1979 August</t>
  </si>
  <si>
    <t>1979 September</t>
  </si>
  <si>
    <t>1979 October</t>
  </si>
  <si>
    <t>1979 November</t>
  </si>
  <si>
    <t>1979 December</t>
  </si>
  <si>
    <r>
      <t xml:space="preserve">1979 </t>
    </r>
    <r>
      <rPr>
        <b/>
        <sz val="10"/>
        <color theme="1"/>
        <rFont val="Arial"/>
        <family val="2"/>
      </rPr>
      <t>Total</t>
    </r>
  </si>
  <si>
    <t>1980 January</t>
  </si>
  <si>
    <t>1980 February</t>
  </si>
  <si>
    <t>1980 March</t>
  </si>
  <si>
    <t>1980 April</t>
  </si>
  <si>
    <t>1980 May</t>
  </si>
  <si>
    <t>1980 June</t>
  </si>
  <si>
    <t>1980 July</t>
  </si>
  <si>
    <t>1980 August</t>
  </si>
  <si>
    <t>1980 September</t>
  </si>
  <si>
    <t>1980 October</t>
  </si>
  <si>
    <t>1980 November</t>
  </si>
  <si>
    <t>1980 December</t>
  </si>
  <si>
    <r>
      <t xml:space="preserve">1980 </t>
    </r>
    <r>
      <rPr>
        <b/>
        <sz val="10"/>
        <color theme="1"/>
        <rFont val="Arial"/>
        <family val="2"/>
      </rPr>
      <t>Total</t>
    </r>
  </si>
  <si>
    <t>1981 January</t>
  </si>
  <si>
    <t>1981 February</t>
  </si>
  <si>
    <t>1981 March</t>
  </si>
  <si>
    <t>1981 April</t>
  </si>
  <si>
    <t>1981 May</t>
  </si>
  <si>
    <t>1981 June</t>
  </si>
  <si>
    <t>1981 July</t>
  </si>
  <si>
    <t>1981 August</t>
  </si>
  <si>
    <t>1981 September</t>
  </si>
  <si>
    <t>1981 October</t>
  </si>
  <si>
    <t>1981 November</t>
  </si>
  <si>
    <t>1981 December</t>
  </si>
  <si>
    <r>
      <t xml:space="preserve">1981 </t>
    </r>
    <r>
      <rPr>
        <b/>
        <sz val="10"/>
        <color theme="1"/>
        <rFont val="Arial"/>
        <family val="2"/>
      </rPr>
      <t>Total</t>
    </r>
  </si>
  <si>
    <t>1982 January</t>
  </si>
  <si>
    <t>1982 February</t>
  </si>
  <si>
    <t>1982 March</t>
  </si>
  <si>
    <t>1982 April</t>
  </si>
  <si>
    <t>1982 May</t>
  </si>
  <si>
    <t>1982 June</t>
  </si>
  <si>
    <t>1982 July</t>
  </si>
  <si>
    <t>1982 August</t>
  </si>
  <si>
    <t>1982 September</t>
  </si>
  <si>
    <t>1982 October</t>
  </si>
  <si>
    <t>1982 November</t>
  </si>
  <si>
    <t>1982 December</t>
  </si>
  <si>
    <r>
      <t xml:space="preserve">1982 </t>
    </r>
    <r>
      <rPr>
        <b/>
        <sz val="10"/>
        <color theme="1"/>
        <rFont val="Arial"/>
        <family val="2"/>
      </rPr>
      <t>Total</t>
    </r>
  </si>
  <si>
    <t>1983 January</t>
  </si>
  <si>
    <t>1983 February</t>
  </si>
  <si>
    <t>1983 March</t>
  </si>
  <si>
    <t>1983 April</t>
  </si>
  <si>
    <t>1983 May</t>
  </si>
  <si>
    <t>1983 June</t>
  </si>
  <si>
    <t>1983 July</t>
  </si>
  <si>
    <t>1983 August</t>
  </si>
  <si>
    <t>1983 September</t>
  </si>
  <si>
    <t>1983 October</t>
  </si>
  <si>
    <t>1983 November</t>
  </si>
  <si>
    <t>1983 December</t>
  </si>
  <si>
    <r>
      <t xml:space="preserve">1983 </t>
    </r>
    <r>
      <rPr>
        <b/>
        <sz val="10"/>
        <color theme="1"/>
        <rFont val="Arial"/>
        <family val="2"/>
      </rPr>
      <t>Total</t>
    </r>
  </si>
  <si>
    <t>1984 January</t>
  </si>
  <si>
    <t>1984 February</t>
  </si>
  <si>
    <t>1984 March</t>
  </si>
  <si>
    <t>1984 April</t>
  </si>
  <si>
    <t>1984 May</t>
  </si>
  <si>
    <t>1984 June</t>
  </si>
  <si>
    <t>1984 July</t>
  </si>
  <si>
    <t>1984 August</t>
  </si>
  <si>
    <t>1984 September</t>
  </si>
  <si>
    <t>1984 October</t>
  </si>
  <si>
    <t>1984 November</t>
  </si>
  <si>
    <t>1984 December</t>
  </si>
  <si>
    <r>
      <t xml:space="preserve">1984 </t>
    </r>
    <r>
      <rPr>
        <b/>
        <sz val="10"/>
        <color theme="1"/>
        <rFont val="Arial"/>
        <family val="2"/>
      </rPr>
      <t>Total</t>
    </r>
  </si>
  <si>
    <t>1985 January</t>
  </si>
  <si>
    <t>1985 February</t>
  </si>
  <si>
    <t>1985 March</t>
  </si>
  <si>
    <t>1985 April</t>
  </si>
  <si>
    <t>1985 May</t>
  </si>
  <si>
    <t>1985 June</t>
  </si>
  <si>
    <t>1985 July</t>
  </si>
  <si>
    <t>1985 August</t>
  </si>
  <si>
    <t>1985 September</t>
  </si>
  <si>
    <t>1985 October</t>
  </si>
  <si>
    <t>1985 November</t>
  </si>
  <si>
    <t>1985 December</t>
  </si>
  <si>
    <r>
      <t xml:space="preserve">1985 </t>
    </r>
    <r>
      <rPr>
        <b/>
        <sz val="10"/>
        <color theme="1"/>
        <rFont val="Arial"/>
        <family val="2"/>
      </rPr>
      <t>Total</t>
    </r>
  </si>
  <si>
    <t>1986 January</t>
  </si>
  <si>
    <t>1986 February</t>
  </si>
  <si>
    <t>1986 March</t>
  </si>
  <si>
    <t>1986 April</t>
  </si>
  <si>
    <t>1986 May</t>
  </si>
  <si>
    <t>1986 June</t>
  </si>
  <si>
    <t>1986 July</t>
  </si>
  <si>
    <t>1986 August</t>
  </si>
  <si>
    <t>1986 September</t>
  </si>
  <si>
    <t>1986 October</t>
  </si>
  <si>
    <t>1986 November</t>
  </si>
  <si>
    <t>1986 December</t>
  </si>
  <si>
    <r>
      <t xml:space="preserve">1986 </t>
    </r>
    <r>
      <rPr>
        <b/>
        <sz val="10"/>
        <color theme="1"/>
        <rFont val="Arial"/>
        <family val="2"/>
      </rPr>
      <t>Total</t>
    </r>
  </si>
  <si>
    <t>1987 January</t>
  </si>
  <si>
    <t>1987 February</t>
  </si>
  <si>
    <t>1987 March</t>
  </si>
  <si>
    <t>1987 April</t>
  </si>
  <si>
    <t>1987 May</t>
  </si>
  <si>
    <t>1987 June</t>
  </si>
  <si>
    <t>1987 July</t>
  </si>
  <si>
    <t>1987 August</t>
  </si>
  <si>
    <t>1987 September</t>
  </si>
  <si>
    <t>1987 October</t>
  </si>
  <si>
    <t>1987 November</t>
  </si>
  <si>
    <t>1987 December</t>
  </si>
  <si>
    <r>
      <t xml:space="preserve">1987 </t>
    </r>
    <r>
      <rPr>
        <b/>
        <sz val="10"/>
        <color theme="1"/>
        <rFont val="Arial"/>
        <family val="2"/>
      </rPr>
      <t>Total</t>
    </r>
  </si>
  <si>
    <t>1988 January</t>
  </si>
  <si>
    <t>1988 February</t>
  </si>
  <si>
    <t>1988 March</t>
  </si>
  <si>
    <t>1988 April</t>
  </si>
  <si>
    <t>1988 May</t>
  </si>
  <si>
    <t>1988 June</t>
  </si>
  <si>
    <t>1988 July</t>
  </si>
  <si>
    <t>1988 August</t>
  </si>
  <si>
    <t>1988 September</t>
  </si>
  <si>
    <t>1988 October</t>
  </si>
  <si>
    <t>1988 November</t>
  </si>
  <si>
    <t>1988 December</t>
  </si>
  <si>
    <r>
      <t xml:space="preserve">1988 </t>
    </r>
    <r>
      <rPr>
        <b/>
        <sz val="10"/>
        <color theme="1"/>
        <rFont val="Arial"/>
        <family val="2"/>
      </rPr>
      <t>Total</t>
    </r>
  </si>
  <si>
    <t>1989 January</t>
  </si>
  <si>
    <t>1989 February</t>
  </si>
  <si>
    <t>1989 March</t>
  </si>
  <si>
    <t>1989 April</t>
  </si>
  <si>
    <t>1989 May</t>
  </si>
  <si>
    <t>1989 June</t>
  </si>
  <si>
    <t>1989 July</t>
  </si>
  <si>
    <t>1989 August</t>
  </si>
  <si>
    <t>1989 September</t>
  </si>
  <si>
    <t>1989 October</t>
  </si>
  <si>
    <t>1989 November</t>
  </si>
  <si>
    <t>1989 December</t>
  </si>
  <si>
    <r>
      <t xml:space="preserve">1989 </t>
    </r>
    <r>
      <rPr>
        <b/>
        <sz val="10"/>
        <color theme="1"/>
        <rFont val="Arial"/>
        <family val="2"/>
      </rPr>
      <t>Total</t>
    </r>
  </si>
  <si>
    <t>1990 January</t>
  </si>
  <si>
    <t>1990 February</t>
  </si>
  <si>
    <t>1990 March</t>
  </si>
  <si>
    <t>1990 April</t>
  </si>
  <si>
    <t>1990 May</t>
  </si>
  <si>
    <t>1990 June</t>
  </si>
  <si>
    <t>1990 July</t>
  </si>
  <si>
    <t>1990 August</t>
  </si>
  <si>
    <t>1990 September</t>
  </si>
  <si>
    <t>1990 October</t>
  </si>
  <si>
    <t>1990 November</t>
  </si>
  <si>
    <t>1990 December</t>
  </si>
  <si>
    <r>
      <t xml:space="preserve">1990 </t>
    </r>
    <r>
      <rPr>
        <b/>
        <sz val="10"/>
        <color theme="1"/>
        <rFont val="Arial"/>
        <family val="2"/>
      </rPr>
      <t>Total</t>
    </r>
  </si>
  <si>
    <t>1991 January</t>
  </si>
  <si>
    <t>1991 February</t>
  </si>
  <si>
    <t>1991 March</t>
  </si>
  <si>
    <t>1991 April</t>
  </si>
  <si>
    <t>1991 May</t>
  </si>
  <si>
    <t>1991 June</t>
  </si>
  <si>
    <t>1991 July</t>
  </si>
  <si>
    <t>1991 August</t>
  </si>
  <si>
    <t>1991 September</t>
  </si>
  <si>
    <t>1991 October</t>
  </si>
  <si>
    <t>1991 November</t>
  </si>
  <si>
    <t>1991 December</t>
  </si>
  <si>
    <r>
      <t xml:space="preserve">1991 </t>
    </r>
    <r>
      <rPr>
        <b/>
        <sz val="10"/>
        <color theme="1"/>
        <rFont val="Arial"/>
        <family val="2"/>
      </rPr>
      <t>Total</t>
    </r>
  </si>
  <si>
    <t>1992 January</t>
  </si>
  <si>
    <t>1992 February</t>
  </si>
  <si>
    <t>1992 March</t>
  </si>
  <si>
    <t>1992 April</t>
  </si>
  <si>
    <t>1992 May</t>
  </si>
  <si>
    <t>1992 June</t>
  </si>
  <si>
    <t>1992 July</t>
  </si>
  <si>
    <t>1992 August</t>
  </si>
  <si>
    <t>1992 September</t>
  </si>
  <si>
    <t>1992 October</t>
  </si>
  <si>
    <t>1992 November</t>
  </si>
  <si>
    <t>1992 December</t>
  </si>
  <si>
    <r>
      <t xml:space="preserve">1992 </t>
    </r>
    <r>
      <rPr>
        <b/>
        <sz val="10"/>
        <color theme="1"/>
        <rFont val="Arial"/>
        <family val="2"/>
      </rPr>
      <t>Total</t>
    </r>
  </si>
  <si>
    <t>1993 January</t>
  </si>
  <si>
    <t>1993 February</t>
  </si>
  <si>
    <t>1993 March</t>
  </si>
  <si>
    <t>1993 April</t>
  </si>
  <si>
    <t>1993 May</t>
  </si>
  <si>
    <t>1993 June</t>
  </si>
  <si>
    <t>1993 July</t>
  </si>
  <si>
    <t>1993 August</t>
  </si>
  <si>
    <t>1993 September</t>
  </si>
  <si>
    <t>1993 October</t>
  </si>
  <si>
    <t>1993 November</t>
  </si>
  <si>
    <t>1993 December</t>
  </si>
  <si>
    <r>
      <t xml:space="preserve">1993 </t>
    </r>
    <r>
      <rPr>
        <b/>
        <sz val="10"/>
        <color theme="1"/>
        <rFont val="Arial"/>
        <family val="2"/>
      </rPr>
      <t>Total</t>
    </r>
  </si>
  <si>
    <t>1994 January</t>
  </si>
  <si>
    <t>1994 February</t>
  </si>
  <si>
    <t>1994 March</t>
  </si>
  <si>
    <t>1994 April</t>
  </si>
  <si>
    <t>1994 May</t>
  </si>
  <si>
    <t>1994 June</t>
  </si>
  <si>
    <t>1994 July</t>
  </si>
  <si>
    <t>1994 August</t>
  </si>
  <si>
    <t>1994 September</t>
  </si>
  <si>
    <t>1994 October</t>
  </si>
  <si>
    <t>1994 November</t>
  </si>
  <si>
    <t>1994 December</t>
  </si>
  <si>
    <r>
      <t xml:space="preserve">1994 </t>
    </r>
    <r>
      <rPr>
        <b/>
        <sz val="10"/>
        <color theme="1"/>
        <rFont val="Arial"/>
        <family val="2"/>
      </rPr>
      <t>Total</t>
    </r>
  </si>
  <si>
    <t>1995 January</t>
  </si>
  <si>
    <t>1995 February</t>
  </si>
  <si>
    <t>1995 March</t>
  </si>
  <si>
    <t>1995 April</t>
  </si>
  <si>
    <t>1995 May</t>
  </si>
  <si>
    <t>1995 June</t>
  </si>
  <si>
    <t>1995 July</t>
  </si>
  <si>
    <t>1995 August</t>
  </si>
  <si>
    <t>1995 September</t>
  </si>
  <si>
    <t>1995 October</t>
  </si>
  <si>
    <t>1995 November</t>
  </si>
  <si>
    <t>1995 December</t>
  </si>
  <si>
    <r>
      <t xml:space="preserve">1995 </t>
    </r>
    <r>
      <rPr>
        <b/>
        <sz val="10"/>
        <color theme="1"/>
        <rFont val="Arial"/>
        <family val="2"/>
      </rPr>
      <t>Total</t>
    </r>
  </si>
  <si>
    <t>1996 January</t>
  </si>
  <si>
    <t>1996 February</t>
  </si>
  <si>
    <t>1996 March</t>
  </si>
  <si>
    <t>1996 April</t>
  </si>
  <si>
    <t>1996 May</t>
  </si>
  <si>
    <t>1996 June</t>
  </si>
  <si>
    <t>1996 July</t>
  </si>
  <si>
    <t>1996 August</t>
  </si>
  <si>
    <t>1996 September</t>
  </si>
  <si>
    <t>1996 October</t>
  </si>
  <si>
    <t>1996 November</t>
  </si>
  <si>
    <t>1996 December</t>
  </si>
  <si>
    <r>
      <t xml:space="preserve">1996 </t>
    </r>
    <r>
      <rPr>
        <b/>
        <sz val="10"/>
        <color theme="1"/>
        <rFont val="Arial"/>
        <family val="2"/>
      </rPr>
      <t>Total</t>
    </r>
  </si>
  <si>
    <t>1997 January</t>
  </si>
  <si>
    <t>1997 February</t>
  </si>
  <si>
    <t>1997 March</t>
  </si>
  <si>
    <t>1997 April</t>
  </si>
  <si>
    <t>1997 May</t>
  </si>
  <si>
    <t>1997 June</t>
  </si>
  <si>
    <t>1997 July</t>
  </si>
  <si>
    <t>1997 August</t>
  </si>
  <si>
    <t>1997 September</t>
  </si>
  <si>
    <t>1997 October</t>
  </si>
  <si>
    <t>1997 November</t>
  </si>
  <si>
    <t>1997 December</t>
  </si>
  <si>
    <r>
      <t xml:space="preserve">1997 </t>
    </r>
    <r>
      <rPr>
        <b/>
        <sz val="10"/>
        <color theme="1"/>
        <rFont val="Arial"/>
        <family val="2"/>
      </rPr>
      <t>Total</t>
    </r>
  </si>
  <si>
    <t>1998 January</t>
  </si>
  <si>
    <t>1998 February</t>
  </si>
  <si>
    <t>1998 March</t>
  </si>
  <si>
    <t>1998 April</t>
  </si>
  <si>
    <t>1998 May</t>
  </si>
  <si>
    <t>1998 June</t>
  </si>
  <si>
    <t>1998 July</t>
  </si>
  <si>
    <t>1998 August</t>
  </si>
  <si>
    <t>1998 September</t>
  </si>
  <si>
    <t>1998 October</t>
  </si>
  <si>
    <t>1998 November</t>
  </si>
  <si>
    <t>1998 December</t>
  </si>
  <si>
    <r>
      <t xml:space="preserve">1998 </t>
    </r>
    <r>
      <rPr>
        <b/>
        <sz val="10"/>
        <color theme="1"/>
        <rFont val="Arial"/>
        <family val="2"/>
      </rPr>
      <t>Total</t>
    </r>
  </si>
  <si>
    <t>1999 January</t>
  </si>
  <si>
    <t>1999 February</t>
  </si>
  <si>
    <t>1999 March</t>
  </si>
  <si>
    <t>1999 April</t>
  </si>
  <si>
    <t>1999 May</t>
  </si>
  <si>
    <t>1999 June</t>
  </si>
  <si>
    <t>1999 July</t>
  </si>
  <si>
    <t>1999 August</t>
  </si>
  <si>
    <t>1999 September</t>
  </si>
  <si>
    <t>1999 October</t>
  </si>
  <si>
    <t>1999 November</t>
  </si>
  <si>
    <t>1999 December</t>
  </si>
  <si>
    <r>
      <t xml:space="preserve">1999 </t>
    </r>
    <r>
      <rPr>
        <b/>
        <sz val="10"/>
        <color theme="1"/>
        <rFont val="Arial"/>
        <family val="2"/>
      </rPr>
      <t>Total</t>
    </r>
  </si>
  <si>
    <t>2000 January</t>
  </si>
  <si>
    <t>2000 February</t>
  </si>
  <si>
    <t>2000 March</t>
  </si>
  <si>
    <t>2000 April</t>
  </si>
  <si>
    <t>2000 May</t>
  </si>
  <si>
    <t>2000 June</t>
  </si>
  <si>
    <t>2000 July</t>
  </si>
  <si>
    <t>2000 August</t>
  </si>
  <si>
    <t>2000 September</t>
  </si>
  <si>
    <t>2000 October</t>
  </si>
  <si>
    <t>2000 November</t>
  </si>
  <si>
    <t>2000 December</t>
  </si>
  <si>
    <r>
      <t xml:space="preserve">2000 </t>
    </r>
    <r>
      <rPr>
        <b/>
        <sz val="10"/>
        <color theme="1"/>
        <rFont val="Arial"/>
        <family val="2"/>
      </rPr>
      <t>Total</t>
    </r>
  </si>
  <si>
    <t>2001 January</t>
  </si>
  <si>
    <t>2001 February</t>
  </si>
  <si>
    <t>2001 March</t>
  </si>
  <si>
    <t>2001 April</t>
  </si>
  <si>
    <t>2001 May</t>
  </si>
  <si>
    <t>2001 June</t>
  </si>
  <si>
    <t>2001 July</t>
  </si>
  <si>
    <t>2001 August</t>
  </si>
  <si>
    <t>2001 September</t>
  </si>
  <si>
    <t>2001 October</t>
  </si>
  <si>
    <t>2001 November</t>
  </si>
  <si>
    <t>2001 December</t>
  </si>
  <si>
    <r>
      <t xml:space="preserve">2001 </t>
    </r>
    <r>
      <rPr>
        <b/>
        <sz val="10"/>
        <color theme="1"/>
        <rFont val="Arial"/>
        <family val="2"/>
      </rPr>
      <t>Total</t>
    </r>
  </si>
  <si>
    <t>2002 January</t>
  </si>
  <si>
    <t>2002 February</t>
  </si>
  <si>
    <t>2002 March</t>
  </si>
  <si>
    <t>2002 April</t>
  </si>
  <si>
    <t>2002 May</t>
  </si>
  <si>
    <t>2002 June</t>
  </si>
  <si>
    <t>2002 July</t>
  </si>
  <si>
    <t>2002 August</t>
  </si>
  <si>
    <t>2002 September</t>
  </si>
  <si>
    <t>2002 October</t>
  </si>
  <si>
    <t>2002 November</t>
  </si>
  <si>
    <t>2002 December</t>
  </si>
  <si>
    <r>
      <t xml:space="preserve">2002 </t>
    </r>
    <r>
      <rPr>
        <b/>
        <sz val="10"/>
        <color theme="1"/>
        <rFont val="Arial"/>
        <family val="2"/>
      </rPr>
      <t>Total</t>
    </r>
  </si>
  <si>
    <t>2003 January</t>
  </si>
  <si>
    <t>2003 February</t>
  </si>
  <si>
    <t>2003 March</t>
  </si>
  <si>
    <t>2003 April</t>
  </si>
  <si>
    <t>2003 May</t>
  </si>
  <si>
    <t>2003 June</t>
  </si>
  <si>
    <t>2003 July</t>
  </si>
  <si>
    <t>2003 August</t>
  </si>
  <si>
    <t>2003 September</t>
  </si>
  <si>
    <t>2003 October</t>
  </si>
  <si>
    <t>2003 November</t>
  </si>
  <si>
    <t>2003 December</t>
  </si>
  <si>
    <r>
      <t xml:space="preserve">2003 </t>
    </r>
    <r>
      <rPr>
        <b/>
        <sz val="10"/>
        <color theme="1"/>
        <rFont val="Arial"/>
        <family val="2"/>
      </rPr>
      <t>Total</t>
    </r>
  </si>
  <si>
    <t>2004 January</t>
  </si>
  <si>
    <t>2004 February</t>
  </si>
  <si>
    <t>2004 March</t>
  </si>
  <si>
    <t>2004 April</t>
  </si>
  <si>
    <t>2004 May</t>
  </si>
  <si>
    <t>2004 June</t>
  </si>
  <si>
    <t>2004 July</t>
  </si>
  <si>
    <t>2004 August</t>
  </si>
  <si>
    <t>2004 September</t>
  </si>
  <si>
    <t>2004 October</t>
  </si>
  <si>
    <t>2004 November</t>
  </si>
  <si>
    <t>2004 December</t>
  </si>
  <si>
    <r>
      <t xml:space="preserve">2004 </t>
    </r>
    <r>
      <rPr>
        <b/>
        <sz val="10"/>
        <color theme="1"/>
        <rFont val="Arial"/>
        <family val="2"/>
      </rPr>
      <t>Total</t>
    </r>
  </si>
  <si>
    <t>2005 January</t>
  </si>
  <si>
    <t>2005 February</t>
  </si>
  <si>
    <t>2005 March</t>
  </si>
  <si>
    <t>2005 April</t>
  </si>
  <si>
    <t>2005 May</t>
  </si>
  <si>
    <t>2005 June</t>
  </si>
  <si>
    <t>2005 July</t>
  </si>
  <si>
    <t>2005 August</t>
  </si>
  <si>
    <t>2005 September</t>
  </si>
  <si>
    <t>2005 October</t>
  </si>
  <si>
    <t>2005 November</t>
  </si>
  <si>
    <t>2005 December</t>
  </si>
  <si>
    <r>
      <t xml:space="preserve">2005 </t>
    </r>
    <r>
      <rPr>
        <b/>
        <sz val="10"/>
        <color theme="1"/>
        <rFont val="Arial"/>
        <family val="2"/>
      </rPr>
      <t>Total</t>
    </r>
  </si>
  <si>
    <t>2006 January</t>
  </si>
  <si>
    <t>2006 February</t>
  </si>
  <si>
    <t>2006 March</t>
  </si>
  <si>
    <t>2006 April</t>
  </si>
  <si>
    <t>2006 May</t>
  </si>
  <si>
    <t>2006 June</t>
  </si>
  <si>
    <t>2006 July</t>
  </si>
  <si>
    <t>2006 August</t>
  </si>
  <si>
    <t>2006 September</t>
  </si>
  <si>
    <t>2006 October</t>
  </si>
  <si>
    <t>2006 November</t>
  </si>
  <si>
    <t>2006 December</t>
  </si>
  <si>
    <r>
      <t xml:space="preserve">2006 </t>
    </r>
    <r>
      <rPr>
        <b/>
        <sz val="10"/>
        <color theme="1"/>
        <rFont val="Arial"/>
        <family val="2"/>
      </rPr>
      <t>Total</t>
    </r>
  </si>
  <si>
    <t>2007 January</t>
  </si>
  <si>
    <t>2007 February</t>
  </si>
  <si>
    <t>2007 March</t>
  </si>
  <si>
    <t>2007 April</t>
  </si>
  <si>
    <t>2007 May</t>
  </si>
  <si>
    <t>2007 June</t>
  </si>
  <si>
    <t>2007 July</t>
  </si>
  <si>
    <t>2007 August</t>
  </si>
  <si>
    <t>2007 September</t>
  </si>
  <si>
    <t>2007 October</t>
  </si>
  <si>
    <t>2007 November</t>
  </si>
  <si>
    <t>2007 December</t>
  </si>
  <si>
    <r>
      <t xml:space="preserve">2007 </t>
    </r>
    <r>
      <rPr>
        <b/>
        <sz val="10"/>
        <color theme="1"/>
        <rFont val="Arial"/>
        <family val="2"/>
      </rPr>
      <t>Total</t>
    </r>
  </si>
  <si>
    <t>2008 January</t>
  </si>
  <si>
    <t>2008 February</t>
  </si>
  <si>
    <t>2008 March</t>
  </si>
  <si>
    <t>2008 April</t>
  </si>
  <si>
    <t>2008 May</t>
  </si>
  <si>
    <t>2008 June</t>
  </si>
  <si>
    <t>2008 July</t>
  </si>
  <si>
    <t>2008 August</t>
  </si>
  <si>
    <t>2008 September</t>
  </si>
  <si>
    <t>2008 October</t>
  </si>
  <si>
    <t>2008 November</t>
  </si>
  <si>
    <t>2008 December</t>
  </si>
  <si>
    <r>
      <t xml:space="preserve">2008 </t>
    </r>
    <r>
      <rPr>
        <b/>
        <sz val="10"/>
        <color theme="1"/>
        <rFont val="Arial"/>
        <family val="2"/>
      </rPr>
      <t>Total</t>
    </r>
  </si>
  <si>
    <t>2009 January</t>
  </si>
  <si>
    <t>2009 February</t>
  </si>
  <si>
    <t>2009 March</t>
  </si>
  <si>
    <t>2009 April</t>
  </si>
  <si>
    <t>2009 May</t>
  </si>
  <si>
    <t>2009 June</t>
  </si>
  <si>
    <t>2009 July</t>
  </si>
  <si>
    <t>2009 August</t>
  </si>
  <si>
    <t>2009 September</t>
  </si>
  <si>
    <t>2009 October</t>
  </si>
  <si>
    <t>2009 November</t>
  </si>
  <si>
    <t>2009 December</t>
  </si>
  <si>
    <r>
      <t xml:space="preserve">2009 </t>
    </r>
    <r>
      <rPr>
        <b/>
        <sz val="10"/>
        <color theme="1"/>
        <rFont val="Arial"/>
        <family val="2"/>
      </rPr>
      <t>Total</t>
    </r>
  </si>
  <si>
    <t>2010 January</t>
  </si>
  <si>
    <t>2010 February</t>
  </si>
  <si>
    <t>2010 March</t>
  </si>
  <si>
    <t>2010 April</t>
  </si>
  <si>
    <t>2010 May</t>
  </si>
  <si>
    <t>2010 June</t>
  </si>
  <si>
    <t>2010 July</t>
  </si>
  <si>
    <t>2010 August</t>
  </si>
  <si>
    <t>2010 September</t>
  </si>
  <si>
    <t>2010 October</t>
  </si>
  <si>
    <t>2010 November</t>
  </si>
  <si>
    <t>2010 December</t>
  </si>
  <si>
    <r>
      <t xml:space="preserve">2010 </t>
    </r>
    <r>
      <rPr>
        <b/>
        <sz val="10"/>
        <color theme="1"/>
        <rFont val="Arial"/>
        <family val="2"/>
      </rPr>
      <t>Total</t>
    </r>
  </si>
  <si>
    <t>2011 January</t>
  </si>
  <si>
    <t>2011 February</t>
  </si>
  <si>
    <t>2011 March</t>
  </si>
  <si>
    <t>2011 April</t>
  </si>
  <si>
    <t>2011 May</t>
  </si>
  <si>
    <t>2011 June</t>
  </si>
  <si>
    <t>2011 July</t>
  </si>
  <si>
    <t>2011 August</t>
  </si>
  <si>
    <t>2011 September</t>
  </si>
  <si>
    <t>2011 October</t>
  </si>
  <si>
    <t>2011 November</t>
  </si>
  <si>
    <t>2011 December</t>
  </si>
  <si>
    <r>
      <t xml:space="preserve">2011 </t>
    </r>
    <r>
      <rPr>
        <b/>
        <sz val="10"/>
        <color theme="1"/>
        <rFont val="Arial"/>
        <family val="2"/>
      </rPr>
      <t>Total</t>
    </r>
  </si>
  <si>
    <t>2012 January</t>
  </si>
  <si>
    <t>2012 February</t>
  </si>
  <si>
    <t>2012 March</t>
  </si>
  <si>
    <t>2012 April</t>
  </si>
  <si>
    <t>2012 May</t>
  </si>
  <si>
    <t>2012 June</t>
  </si>
  <si>
    <t>2012 July</t>
  </si>
  <si>
    <t>2012 August</t>
  </si>
  <si>
    <t>2012 September</t>
  </si>
  <si>
    <t>2012 October</t>
  </si>
  <si>
    <t>2012 November</t>
  </si>
  <si>
    <t>2012 December</t>
  </si>
  <si>
    <r>
      <t xml:space="preserve">2012 </t>
    </r>
    <r>
      <rPr>
        <b/>
        <sz val="10"/>
        <color theme="1"/>
        <rFont val="Arial"/>
        <family val="2"/>
      </rPr>
      <t>Total</t>
    </r>
  </si>
  <si>
    <t>2013 January</t>
  </si>
  <si>
    <t>2013 February</t>
  </si>
  <si>
    <t>2013 March</t>
  </si>
  <si>
    <t>2013 April</t>
  </si>
  <si>
    <t>2013 May</t>
  </si>
  <si>
    <t>2013 June</t>
  </si>
  <si>
    <t>from file gdpbyindustry_VA_NAICS_2012     downloaded from BEA GDP by Industry web site, October 2013</t>
  </si>
  <si>
    <t>Total GDP</t>
  </si>
  <si>
    <t xml:space="preserve">Source Energy </t>
  </si>
  <si>
    <t>Delivered Energy</t>
  </si>
  <si>
    <t xml:space="preserve">   </t>
  </si>
  <si>
    <t>Industrial Sector</t>
  </si>
  <si>
    <t xml:space="preserve"> Manufacturing</t>
  </si>
  <si>
    <t>Food, Beverages, &amp; Tobacco</t>
  </si>
  <si>
    <t>Textile Mills and Products</t>
  </si>
  <si>
    <t>Apparel &amp; Leather</t>
  </si>
  <si>
    <t>Wood Products</t>
  </si>
  <si>
    <t>Paper</t>
  </si>
  <si>
    <t xml:space="preserve">   NAICS Code</t>
  </si>
  <si>
    <t xml:space="preserve">311/312  </t>
  </si>
  <si>
    <t xml:space="preserve">313/314  </t>
  </si>
  <si>
    <t xml:space="preserve">315/316  </t>
  </si>
  <si>
    <t>Printing &amp; Allied Support</t>
  </si>
  <si>
    <t>Petroleum &amp; Coal Products</t>
  </si>
  <si>
    <t>Plastics &amp; Rubber Products</t>
  </si>
  <si>
    <t>Nonmetallic Mineral Products</t>
  </si>
  <si>
    <t>Fabricated Metal Products</t>
  </si>
  <si>
    <t>Machinery</t>
  </si>
  <si>
    <t>Computer &amp; Electronic Products</t>
  </si>
  <si>
    <t>Electrical Equip. &amp; Appliances</t>
  </si>
  <si>
    <t>Transportation Equipment</t>
  </si>
  <si>
    <t>Furniture &amp; Related Products</t>
  </si>
  <si>
    <t>Miscellaneous</t>
  </si>
  <si>
    <t>Energy weights</t>
  </si>
  <si>
    <t>Agriculture, Forestry &amp; Fishing</t>
  </si>
  <si>
    <t xml:space="preserve">  In Economy-wide index</t>
  </si>
  <si>
    <t>in total (or source) energy intensity</t>
  </si>
  <si>
    <t>Copy Values from cells p31:t72 (pasted values correspond to fixed source-to-site conversion factor, selected in cell M4 in sheet Conversion_factors)</t>
  </si>
  <si>
    <t>Adjusted Source Energy Intensity Index</t>
  </si>
  <si>
    <t>MMBtu/$</t>
  </si>
  <si>
    <t>Total VA (GDP as sum)</t>
  </si>
  <si>
    <t>Total VA (GDP chained sum)</t>
  </si>
  <si>
    <t>2011 (see text)</t>
  </si>
  <si>
    <t>Structure:  Total</t>
  </si>
  <si>
    <t xml:space="preserve">Adjusted Source Energy Intensity </t>
  </si>
  <si>
    <t>Sum/Pub</t>
  </si>
  <si>
    <t xml:space="preserve"> Index </t>
  </si>
  <si>
    <t>implied comp shift--&gt;</t>
  </si>
  <si>
    <t>from Total_Industrial Worksheet</t>
  </si>
  <si>
    <t>Log Changes - structure</t>
  </si>
  <si>
    <t>Total Industrial Sector - LMDI Adjustment for Utility Energy Effciency</t>
  </si>
  <si>
    <t>Activity (Industrial VA, GDP)</t>
  </si>
  <si>
    <t>kBtu/$</t>
  </si>
  <si>
    <t>18 NAICS Sectors (or combinations)</t>
  </si>
  <si>
    <t>2011</t>
  </si>
  <si>
    <t>Index of total industrial value added (GDP originating in sector), base year of index selected by user (as illustrated = 1985)</t>
  </si>
  <si>
    <t xml:space="preserve">systems from the SIC to the NAICS is the most challenging.   </t>
  </si>
  <si>
    <t xml:space="preserve">See the 2014 PNNL Report for discussion of </t>
  </si>
  <si>
    <t>data sources and methods</t>
  </si>
  <si>
    <t>Manufacturing Energy_Data</t>
  </si>
  <si>
    <t>Basic data from the periodic Manufacturing Energy Consumption Surveys, excluded energy used for feedstocks</t>
  </si>
  <si>
    <t>Panel below is based upon holding electricity utility sector efficiency improvement constant -- at its 1985 value</t>
  </si>
  <si>
    <t>Manufacturing Gross Output</t>
  </si>
  <si>
    <t>Activity (Value Added in Real $)</t>
  </si>
  <si>
    <t>Extrapolated with 1977 ratio of value added to gross output</t>
  </si>
  <si>
    <t>Energy/$ of Value Added</t>
  </si>
  <si>
    <t>Share</t>
  </si>
  <si>
    <t>Sum</t>
  </si>
  <si>
    <t>GO/VA</t>
  </si>
  <si>
    <t>Columns used for internal checks</t>
  </si>
  <si>
    <t xml:space="preserve">            (Here NOT Transferred from lower level ---&gt;)</t>
  </si>
  <si>
    <t>(Formatted for overall report)</t>
  </si>
  <si>
    <t>Used in Report to Estimate Share of Industrial GDP to Total U.S. GDP (e.g., cell F19)</t>
  </si>
  <si>
    <t>Total Industrial Energy Use (Tbtu)</t>
  </si>
  <si>
    <t>Utility Effect</t>
  </si>
  <si>
    <t>from 1970</t>
  </si>
  <si>
    <t xml:space="preserve"> Source:  Table 2.1d in AER 2011, Sept. 2013 Monthly Energy Review</t>
  </si>
  <si>
    <t>Manufacturing Value Added</t>
  </si>
  <si>
    <t>BEA_Output_Data</t>
  </si>
  <si>
    <t>Gross Output and Value Added by NAICS Sector (primarily from Bureau of Economic Analysis, supplemented by Bureau of Labor Statistics)</t>
  </si>
  <si>
    <t>Gross output by NAICS manufacturing sector (transferred from BEA_Output_Data)</t>
  </si>
  <si>
    <t>Value Added by NAICS manufacturing sector, converted from real index to 2005 dollars (transferred from BEA_Output_Data)</t>
  </si>
  <si>
    <t>Gross Output over VA</t>
  </si>
  <si>
    <t>Ratio of gross output to value added by NAICS sector (in manufacturing)</t>
  </si>
  <si>
    <t>NAICS Sector VA over Man.</t>
  </si>
  <si>
    <t>GDP for manufacturing and non-manufacturing industrial (source: Bureau of Economic Analysis, no longer used)</t>
  </si>
  <si>
    <t>GDP_Data_Not_Used</t>
  </si>
  <si>
    <t>Ratio of NAICS sector value added to published value added for total manufacturing - sum of ratios equals one only in 2005.</t>
  </si>
  <si>
    <t>Ratio</t>
  </si>
  <si>
    <t>Not Used for Nonmanufacturing</t>
  </si>
  <si>
    <t>Intensity Indexes begin in Column BV, Row 103</t>
  </si>
  <si>
    <t>of the 18 NAICS 3-digit (incl. 3 combined) sectors.  Non-manufacturing is comprised three sectors; it includes agriculture, mining, and construction</t>
  </si>
  <si>
    <t xml:space="preserve">(forestry &amp; fisheries are excluded because of lack of specific energy data.) </t>
  </si>
  <si>
    <t>Source Energy</t>
  </si>
  <si>
    <t>Source Energy Intensity</t>
  </si>
  <si>
    <t>Source Energy (Not Adjusted for Utility Efficiency)</t>
  </si>
  <si>
    <t>Delivered Energy Intensity</t>
  </si>
  <si>
    <t>Intensity Indexes by Fuel</t>
  </si>
  <si>
    <t xml:space="preserve"> = product of three indexes, will not yield intensity index derived from LMDI-based adjustment</t>
  </si>
  <si>
    <t>(with source energy)</t>
  </si>
  <si>
    <t>Source Energy Intensity (Adjusted for Utility Effciency)</t>
  </si>
  <si>
    <t>Output</t>
  </si>
  <si>
    <t>Source:</t>
  </si>
  <si>
    <t>C:\Indicators_12\Mining\[mining_energy_102613.xlsx]compute_intensities!FK16:FM57</t>
  </si>
  <si>
    <t>C:\Indicators_12\Mining\[mining_energy_102613.xlsx]compute_intensities!Fe16:Fg57</t>
  </si>
  <si>
    <t>C:\Indicators_12\Mining\[mining_energy_102613.xlsx]compute_intensities!Fh16:Fj57</t>
  </si>
  <si>
    <t>Beginning in cell B6, paste values from:</t>
  </si>
  <si>
    <t>C:\BLS\[Industry Data\BLS_output_data_010514.xlsx]Indicators_Data_revised!c5:Y46</t>
  </si>
  <si>
    <t>Beginning in cell z6, paste values from:</t>
  </si>
  <si>
    <t>C:\BLS\[Industry Data\BLS_output_data_010514.xlsx]Indicators_Data_revised!z5:aq46</t>
  </si>
  <si>
    <t>Data below derived from spreadsheets developed by Bureau of Economic Analysis  (BEA), with some information from the Bureau of Labor Statistics (BLS)</t>
  </si>
  <si>
    <r>
      <t>Source spreadsheet from PNNL is:  BLS_Output_data.</t>
    </r>
    <r>
      <rPr>
        <i/>
        <sz val="10"/>
        <rFont val="Arial"/>
        <family val="2"/>
      </rPr>
      <t>date</t>
    </r>
    <r>
      <rPr>
        <sz val="10"/>
        <rFont val="Arial"/>
        <family val="2"/>
      </rPr>
      <t>.xlsx (see notes below tables for latest source)</t>
    </r>
  </si>
  <si>
    <t xml:space="preserve">  Source:</t>
  </si>
  <si>
    <t>C:\BLS\[Industry Data\BLS_output_data_010514.xlsx]Indicators_Data!e6:e40</t>
  </si>
  <si>
    <t>(for information</t>
  </si>
  <si>
    <t xml:space="preserve">  only - see note </t>
  </si>
  <si>
    <t xml:space="preserve"> for cell U5)</t>
  </si>
  <si>
    <t>C:\Indicators_10a\[GDP_by_Ind_VA_NAICS_1998-2012.xls]02NAICS_VA, GO, II!j191:Q191</t>
  </si>
  <si>
    <t>Note:  This data used in a table in the comprehensive 2014 intensity indicators report, but it does not influence any specific intensity indicator in this spreadsheet</t>
  </si>
  <si>
    <t>PNNL Spreadsheet:</t>
  </si>
  <si>
    <t>C:\Indicators_13\Manufacturing\[Ind_hap3_102213]ASM_Elec2_1970on!BJ10:CA51</t>
  </si>
  <si>
    <t>C:\Indicators_13\Manufacturing\[Ind_hap3_102213]ASM_Fuel3_1970on!BJ10:CA51</t>
  </si>
  <si>
    <t>Column C:  C:\Indicators_13\Nonmanufacturing_reconciliation_102613!Sheet1!E6:E47</t>
  </si>
  <si>
    <t>Column E:  C:\Indicators_13\Nonmanufacturing_reconciliation_102613!Sheet1!R6:R47</t>
  </si>
  <si>
    <t>Column D:  C:\Indicators_13\Nonmanufacturing_reconciliation_102613!Sheet1!K6:K47</t>
  </si>
  <si>
    <t>Column H:  C:\Indicators_13\Nonmanufacturing_reconciliation_102613!Sheet1!C6:C47</t>
  </si>
  <si>
    <t>Column E:  C:\Indicators_13\Nonmanufacturing_reconciliation_102613!Sheet1!P6:P47</t>
  </si>
  <si>
    <t>Column D:  C:\Indicators_13\Nonmanufacturing_reconciliation_102613!Sheet1!I6:I47</t>
  </si>
  <si>
    <t>Column M:  C:\Indicators_13\Nonmanufacturing_reconciliation_102613!Sheet1!D6:D47</t>
  </si>
  <si>
    <t>Column N:  C:\Indicators_13\Nonmanufacturing_reconciliation_102613!Sheet1!J6:J47</t>
  </si>
  <si>
    <t>Column O:  C:\Indicators_13\Nonmanufacturing_reconciliation_102613!Sheet1!Q6:Q47</t>
  </si>
  <si>
    <t>Column C:  C:\Indicators_13\Nonmanufacturing_reconciliation_102613!Sheet1!F6:F47</t>
  </si>
  <si>
    <t>Column D:  C:\Indicators_13\Nonmanufacturing_reconciliation_102613!Sheet1!L6:L47</t>
  </si>
  <si>
    <t>Column E:  C:\Indicators_13\Nonmanufacturing_reconciliation_102613!Sheet1!S6:S47</t>
  </si>
  <si>
    <t>Ratio of VA to Gross Output</t>
  </si>
  <si>
    <t>Column M:  C:\Indicators_13\Nonmanufacturing_reconciliation_102613!Sheet1!M6:M47</t>
  </si>
  <si>
    <t xml:space="preserve">  All Mining</t>
  </si>
  <si>
    <t>NonManufacturing_Data</t>
  </si>
  <si>
    <t>Estimates of gross output, value added, electricity consumption, and fuel consumption for nonmanufacturing sectors:</t>
  </si>
  <si>
    <t>agriculture, mining, and construction  (sources from more detailed PNNL spreadsheet)</t>
  </si>
  <si>
    <t>Estimates of gross output, electricity consumption, and fuel consumption for detailed mining sub-sectors:</t>
  </si>
  <si>
    <t>For web page</t>
  </si>
  <si>
    <t>compute share - VA</t>
  </si>
  <si>
    <t xml:space="preserve">&lt;-- see below </t>
  </si>
  <si>
    <t>For Appendix B - Calculated Example</t>
  </si>
  <si>
    <t>2011/2000-&gt;</t>
  </si>
  <si>
    <t>Ann. Chg.</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</si>
</sst>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0.00_);_(* \(#,##0.00\);_(* &quot;-&quot;??_);_(@_)"/>
    <numFmt numFmtId="164" formatCode="0.0000"/>
    <numFmt numFmtId="165" formatCode="0.00000"/>
    <numFmt numFmtId="166" formatCode="0.000"/>
    <numFmt numFmtId="167" formatCode="0.0"/>
    <numFmt numFmtId="168" formatCode="0.000000"/>
    <numFmt numFmtId="169" formatCode="#,##0.000"/>
    <numFmt numFmtId="170" formatCode="#,##0.0"/>
    <numFmt numFmtId="171" formatCode="#,##0.0000"/>
    <numFmt numFmtId="172" formatCode="#,##0_)"/>
    <numFmt numFmtId="173" formatCode="0.0%"/>
    <numFmt numFmtId="174" formatCode="_(* #,##0.0_);_(* \(#,##0.0\);_(* &quot;-&quot;??_);_(@_)"/>
    <numFmt numFmtId="175" formatCode="###0.00_)"/>
    <numFmt numFmtId="176" formatCode="0.0_W"/>
  </numFmts>
  <fonts count="93" x14ac:knownFonts="1">
    <font>
      <sz val="10"/>
      <name val="Arial"/>
    </font>
    <font>
      <sz val="11"/>
      <color theme="1"/>
      <name val="Calibri"/>
      <family val="2"/>
      <scheme val="minor"/>
    </font>
    <font>
      <sz val="10"/>
      <name val="Arial"/>
      <family val="2"/>
    </font>
    <font>
      <sz val="10"/>
      <name val="Arial"/>
      <family val="2"/>
    </font>
    <font>
      <sz val="10"/>
      <color theme="1"/>
      <name val="Arial"/>
      <family val="2"/>
    </font>
    <font>
      <sz val="10"/>
      <name val="Arial"/>
      <family val="2"/>
    </font>
    <font>
      <sz val="10"/>
      <name val="Arial"/>
      <family val="2"/>
    </font>
    <font>
      <sz val="10"/>
      <name val="Arial"/>
      <family val="2"/>
    </font>
    <font>
      <sz val="10"/>
      <name val="Arial"/>
      <family val="2"/>
    </font>
    <font>
      <sz val="10"/>
      <color theme="1"/>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i/>
      <sz val="10"/>
      <name val="Arial"/>
      <family val="2"/>
    </font>
    <font>
      <b/>
      <sz val="10"/>
      <name val="Arial"/>
      <family val="2"/>
    </font>
    <font>
      <sz val="10"/>
      <name val="Arial"/>
      <family val="2"/>
    </font>
    <font>
      <sz val="8"/>
      <color indexed="81"/>
      <name val="Tahoma"/>
      <family val="2"/>
    </font>
    <font>
      <b/>
      <sz val="8"/>
      <color indexed="81"/>
      <name val="Tahoma"/>
      <family val="2"/>
    </font>
    <font>
      <sz val="10"/>
      <color indexed="8"/>
      <name val="Times New Roman"/>
      <family val="1"/>
    </font>
    <font>
      <sz val="10"/>
      <color indexed="8"/>
      <name val="Arial"/>
      <family val="2"/>
    </font>
    <font>
      <sz val="12"/>
      <name val="Times New Roman"/>
      <family val="1"/>
    </font>
    <font>
      <i/>
      <vertAlign val="subscript"/>
      <sz val="12"/>
      <name val="Times New Roman"/>
      <family val="1"/>
    </font>
    <font>
      <i/>
      <sz val="10"/>
      <name val="Arial"/>
      <family val="2"/>
    </font>
    <font>
      <b/>
      <sz val="12"/>
      <name val="Arial"/>
      <family val="2"/>
    </font>
    <font>
      <b/>
      <sz val="14"/>
      <name val="Arial"/>
      <family val="2"/>
    </font>
    <font>
      <sz val="14"/>
      <name val="Arial"/>
      <family val="2"/>
    </font>
    <font>
      <sz val="12"/>
      <name val="Times New Roman"/>
      <family val="1"/>
    </font>
    <font>
      <b/>
      <sz val="11"/>
      <name val="Arial"/>
      <family val="2"/>
    </font>
    <font>
      <sz val="11"/>
      <name val="Arial"/>
      <family val="2"/>
    </font>
    <font>
      <sz val="11"/>
      <name val="Times New Roman"/>
      <family val="1"/>
    </font>
    <font>
      <b/>
      <sz val="10"/>
      <name val="Times New Roman"/>
      <family val="1"/>
    </font>
    <font>
      <sz val="10"/>
      <name val="Times New Roman"/>
      <family val="1"/>
    </font>
    <font>
      <i/>
      <sz val="11"/>
      <name val="Times New Roman"/>
      <family val="1"/>
    </font>
    <font>
      <b/>
      <sz val="12"/>
      <name val="Times New Roman"/>
      <family val="1"/>
    </font>
    <font>
      <sz val="9"/>
      <name val="Arial"/>
      <family val="2"/>
    </font>
    <font>
      <sz val="10"/>
      <color indexed="53"/>
      <name val="Arial"/>
      <family val="2"/>
    </font>
    <font>
      <sz val="8"/>
      <name val="Arial"/>
      <family val="2"/>
    </font>
    <font>
      <sz val="9"/>
      <name val="Helv"/>
    </font>
    <font>
      <sz val="10"/>
      <color indexed="10"/>
      <name val="Arial"/>
      <family val="2"/>
    </font>
    <font>
      <b/>
      <sz val="10"/>
      <color indexed="10"/>
      <name val="Arial"/>
      <family val="2"/>
    </font>
    <font>
      <sz val="10"/>
      <color indexed="10"/>
      <name val="Arial"/>
      <family val="2"/>
    </font>
    <font>
      <vertAlign val="superscript"/>
      <sz val="5"/>
      <color indexed="8"/>
      <name val="Arial"/>
      <family val="2"/>
    </font>
    <font>
      <sz val="7"/>
      <color indexed="8"/>
      <name val="Arial"/>
      <family val="2"/>
    </font>
    <font>
      <sz val="7"/>
      <color indexed="8"/>
      <name val="Symbol"/>
      <family val="1"/>
      <charset val="2"/>
    </font>
    <font>
      <sz val="11"/>
      <color rgb="FF000000"/>
      <name val="Calibri"/>
      <family val="2"/>
      <scheme val="minor"/>
    </font>
    <font>
      <sz val="7"/>
      <color rgb="FF000000"/>
      <name val="Arial"/>
      <family val="2"/>
    </font>
    <font>
      <sz val="5"/>
      <color rgb="FF000000"/>
      <name val="Arial"/>
      <family val="2"/>
    </font>
    <font>
      <b/>
      <sz val="12"/>
      <color rgb="FF000000"/>
      <name val="Arial"/>
      <family val="2"/>
    </font>
    <font>
      <sz val="10"/>
      <color rgb="FF000000"/>
      <name val="Arial"/>
      <family val="2"/>
    </font>
    <font>
      <b/>
      <sz val="7"/>
      <color rgb="FF000000"/>
      <name val="Arial"/>
      <family val="2"/>
    </font>
    <font>
      <vertAlign val="superscript"/>
      <sz val="5"/>
      <color rgb="FF000000"/>
      <name val="Arial"/>
      <family val="2"/>
    </font>
    <font>
      <sz val="10"/>
      <name val="Arial"/>
      <family val="2"/>
    </font>
    <font>
      <sz val="12"/>
      <name val="Helv"/>
    </font>
    <font>
      <sz val="11"/>
      <color theme="1"/>
      <name val="Calibri"/>
      <family val="2"/>
      <scheme val="minor"/>
    </font>
    <font>
      <b/>
      <sz val="12"/>
      <name val="Helv"/>
    </font>
    <font>
      <vertAlign val="superscript"/>
      <sz val="12"/>
      <name val="Helv"/>
    </font>
    <font>
      <sz val="10"/>
      <name val="Helv"/>
    </font>
    <font>
      <u/>
      <sz val="11"/>
      <color rgb="FF800080"/>
      <name val="Calibri"/>
      <family val="2"/>
      <scheme val="minor"/>
    </font>
    <font>
      <b/>
      <sz val="15"/>
      <color theme="3"/>
      <name val="Calibri"/>
      <family val="2"/>
      <scheme val="minor"/>
    </font>
    <font>
      <b/>
      <sz val="13"/>
      <color theme="3"/>
      <name val="Calibri"/>
      <family val="2"/>
      <scheme val="minor"/>
    </font>
    <font>
      <b/>
      <sz val="9"/>
      <name val="Helv"/>
    </font>
    <font>
      <sz val="8.5"/>
      <name val="Helv"/>
    </font>
    <font>
      <b/>
      <sz val="10"/>
      <name val="HELV"/>
    </font>
    <font>
      <u/>
      <sz val="11"/>
      <color rgb="FF0000FF"/>
      <name val="Calibri"/>
      <family val="2"/>
      <scheme val="minor"/>
    </font>
    <font>
      <sz val="8"/>
      <name val="Helv"/>
    </font>
    <font>
      <b/>
      <sz val="14"/>
      <name val="Helv"/>
    </font>
    <font>
      <b/>
      <sz val="11"/>
      <color theme="1"/>
      <name val="Calibri"/>
      <family val="2"/>
      <scheme val="minor"/>
    </font>
    <font>
      <b/>
      <i/>
      <sz val="11"/>
      <name val="Arial"/>
      <family val="2"/>
    </font>
    <font>
      <b/>
      <i/>
      <sz val="12"/>
      <name val="Arial"/>
      <family val="2"/>
    </font>
    <font>
      <b/>
      <sz val="9"/>
      <name val="Arial"/>
      <family val="2"/>
    </font>
    <font>
      <sz val="10"/>
      <color indexed="61"/>
      <name val="Arial"/>
      <family val="2"/>
    </font>
    <font>
      <sz val="10"/>
      <color indexed="13"/>
      <name val="Arial"/>
      <family val="2"/>
    </font>
    <font>
      <b/>
      <sz val="12"/>
      <color theme="1"/>
      <name val="Arial"/>
      <family val="2"/>
    </font>
    <font>
      <b/>
      <sz val="7"/>
      <color theme="1"/>
      <name val="Arial"/>
      <family val="2"/>
    </font>
    <font>
      <vertAlign val="superscript"/>
      <sz val="5"/>
      <color theme="1"/>
      <name val="Arial"/>
      <family val="2"/>
    </font>
    <font>
      <sz val="7"/>
      <color theme="1"/>
      <name val="Arial"/>
      <family val="2"/>
    </font>
    <font>
      <sz val="5"/>
      <color theme="1"/>
      <name val="Arial"/>
      <family val="2"/>
    </font>
    <font>
      <sz val="7"/>
      <color theme="1"/>
      <name val="Symbol"/>
      <family val="1"/>
      <charset val="2"/>
    </font>
    <font>
      <u/>
      <sz val="10"/>
      <color theme="10"/>
      <name val="Arial"/>
      <family val="2"/>
    </font>
    <font>
      <sz val="14"/>
      <color theme="1"/>
      <name val="Arial"/>
      <family val="2"/>
    </font>
    <font>
      <i/>
      <sz val="14"/>
      <color theme="1"/>
      <name val="Arial"/>
      <family val="2"/>
    </font>
    <font>
      <sz val="12"/>
      <color theme="1"/>
      <name val="Arial"/>
      <family val="2"/>
    </font>
    <font>
      <b/>
      <sz val="10"/>
      <color theme="1"/>
      <name val="Arial"/>
      <family val="2"/>
    </font>
    <font>
      <u/>
      <sz val="10.45"/>
      <color indexed="12"/>
      <name val="Courier New"/>
      <family val="3"/>
    </font>
    <font>
      <u/>
      <sz val="11"/>
      <color theme="10"/>
      <name val="Calibri"/>
      <family val="2"/>
      <scheme val="minor"/>
    </font>
    <font>
      <u/>
      <sz val="10"/>
      <color rgb="FF0000FF"/>
      <name val="Arial"/>
      <family val="2"/>
    </font>
    <font>
      <i/>
      <sz val="12"/>
      <name val="Arial"/>
      <family val="2"/>
    </font>
    <font>
      <sz val="12"/>
      <name val="Arial"/>
      <family val="2"/>
    </font>
    <font>
      <sz val="10"/>
      <color rgb="FFFF0000"/>
      <name val="Arial"/>
      <family val="2"/>
    </font>
  </fonts>
  <fills count="42">
    <fill>
      <patternFill patternType="none"/>
    </fill>
    <fill>
      <patternFill patternType="gray125"/>
    </fill>
    <fill>
      <patternFill patternType="solid">
        <fgColor indexed="42"/>
        <bgColor indexed="64"/>
      </patternFill>
    </fill>
    <fill>
      <patternFill patternType="solid">
        <fgColor indexed="43"/>
        <bgColor indexed="64"/>
      </patternFill>
    </fill>
    <fill>
      <patternFill patternType="solid">
        <fgColor indexed="12"/>
        <bgColor indexed="64"/>
      </patternFill>
    </fill>
    <fill>
      <patternFill patternType="solid">
        <fgColor indexed="47"/>
        <bgColor indexed="64"/>
      </patternFill>
    </fill>
    <fill>
      <patternFill patternType="solid">
        <fgColor indexed="48"/>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indexed="41"/>
        <bgColor indexed="64"/>
      </patternFill>
    </fill>
    <fill>
      <patternFill patternType="solid">
        <fgColor indexed="40"/>
        <bgColor indexed="64"/>
      </patternFill>
    </fill>
    <fill>
      <patternFill patternType="solid">
        <fgColor indexed="51"/>
        <bgColor indexed="64"/>
      </patternFill>
    </fill>
    <fill>
      <patternFill patternType="solid">
        <fgColor indexed="49"/>
        <bgColor indexed="64"/>
      </patternFill>
    </fill>
    <fill>
      <patternFill patternType="solid">
        <fgColor indexed="15"/>
        <bgColor indexed="64"/>
      </patternFill>
    </fill>
    <fill>
      <patternFill patternType="solid">
        <fgColor indexed="44"/>
        <bgColor indexed="64"/>
      </patternFill>
    </fill>
    <fill>
      <patternFill patternType="solid">
        <fgColor indexed="11"/>
        <bgColor indexed="64"/>
      </patternFill>
    </fill>
    <fill>
      <patternFill patternType="solid">
        <fgColor indexed="50"/>
        <bgColor indexed="64"/>
      </patternFill>
    </fill>
    <fill>
      <patternFill patternType="solid">
        <fgColor rgb="FFFFFF00"/>
        <bgColor indexed="64"/>
      </patternFill>
    </fill>
    <fill>
      <patternFill patternType="solid">
        <fgColor rgb="FFF0F0F0"/>
        <bgColor rgb="FF000000"/>
      </patternFill>
    </fill>
    <fill>
      <patternFill patternType="solid">
        <fgColor rgb="FF92D050"/>
        <bgColor indexed="64"/>
      </patternFill>
    </fill>
    <fill>
      <patternFill patternType="solid">
        <fgColor theme="3" tint="0.59999389629810485"/>
        <bgColor indexed="64"/>
      </patternFill>
    </fill>
    <fill>
      <patternFill patternType="solid">
        <fgColor rgb="FF00FF00"/>
        <bgColor indexed="64"/>
      </patternFill>
    </fill>
    <fill>
      <patternFill patternType="solid">
        <fgColor theme="3" tint="0.79998168889431442"/>
        <bgColor indexed="64"/>
      </patternFill>
    </fill>
    <fill>
      <patternFill patternType="solid">
        <fgColor rgb="FFFFFFCC"/>
      </patternFill>
    </fill>
    <fill>
      <patternFill patternType="solid">
        <fgColor indexed="22"/>
        <bgColor indexed="9"/>
      </patternFill>
    </fill>
    <fill>
      <patternFill patternType="solid">
        <fgColor indexed="22"/>
        <bgColor indexed="55"/>
      </patternFill>
    </fill>
    <fill>
      <patternFill patternType="solid">
        <fgColor rgb="FF00B050"/>
        <bgColor indexed="64"/>
      </patternFill>
    </fill>
    <fill>
      <patternFill patternType="solid">
        <fgColor theme="9" tint="0.59999389629810485"/>
        <bgColor indexed="64"/>
      </patternFill>
    </fill>
    <fill>
      <patternFill patternType="solid">
        <fgColor rgb="FFFFFF66"/>
        <bgColor indexed="64"/>
      </patternFill>
    </fill>
    <fill>
      <patternFill patternType="solid">
        <fgColor rgb="FFF0F0F0"/>
        <bgColor indexed="64"/>
      </patternFill>
    </fill>
    <fill>
      <patternFill patternType="solid">
        <fgColor theme="7" tint="0.59999389629810485"/>
        <bgColor indexed="64"/>
      </patternFill>
    </fill>
    <fill>
      <patternFill patternType="solid">
        <fgColor rgb="FFFFFFFF"/>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FFC000"/>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6" tint="0.59999389629810485"/>
        <bgColor indexed="64"/>
      </patternFill>
    </fill>
  </fills>
  <borders count="39">
    <border>
      <left/>
      <right/>
      <top/>
      <bottom/>
      <diagonal/>
    </border>
    <border>
      <left/>
      <right/>
      <top/>
      <bottom style="thin">
        <color indexed="22"/>
      </bottom>
      <diagonal/>
    </border>
    <border>
      <left/>
      <right/>
      <top/>
      <bottom style="medium">
        <color indexed="64"/>
      </bottom>
      <diagonal/>
    </border>
    <border>
      <left style="double">
        <color indexed="64"/>
      </left>
      <right/>
      <top/>
      <bottom/>
      <diagonal/>
    </border>
    <border>
      <left/>
      <right/>
      <top style="thin">
        <color indexed="64"/>
      </top>
      <bottom style="thin">
        <color indexed="64"/>
      </bottom>
      <diagonal/>
    </border>
    <border>
      <left/>
      <right/>
      <top/>
      <bottom style="thin">
        <color indexed="64"/>
      </bottom>
      <diagonal/>
    </border>
    <border>
      <left/>
      <right style="thin">
        <color indexed="64"/>
      </right>
      <top/>
      <bottom/>
      <diagonal/>
    </border>
    <border>
      <left style="double">
        <color indexed="64"/>
      </left>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hair">
        <color indexed="64"/>
      </bottom>
      <diagonal/>
    </border>
    <border>
      <left/>
      <right/>
      <top/>
      <bottom style="hair">
        <color indexed="8"/>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s>
  <cellStyleXfs count="100">
    <xf numFmtId="0" fontId="0" fillId="0" borderId="0"/>
    <xf numFmtId="0" fontId="48" fillId="0" borderId="0"/>
    <xf numFmtId="0" fontId="24" fillId="0" borderId="0"/>
    <xf numFmtId="0" fontId="24" fillId="0" borderId="0"/>
    <xf numFmtId="0" fontId="23" fillId="0" borderId="0"/>
    <xf numFmtId="1" fontId="16" fillId="0" borderId="0"/>
    <xf numFmtId="1" fontId="16" fillId="0" borderId="0"/>
    <xf numFmtId="1" fontId="16" fillId="0" borderId="0"/>
    <xf numFmtId="9" fontId="55" fillId="0" borderId="0" applyFont="0" applyFill="0" applyBorder="0" applyAlignment="0" applyProtection="0"/>
    <xf numFmtId="1" fontId="10" fillId="0" borderId="0"/>
    <xf numFmtId="0" fontId="56" fillId="0" borderId="0">
      <alignment horizontal="center" vertical="center" wrapText="1"/>
    </xf>
    <xf numFmtId="43" fontId="57" fillId="0" borderId="0" applyFont="0" applyFill="0" applyBorder="0" applyAlignment="0" applyProtection="0"/>
    <xf numFmtId="3" fontId="10" fillId="0" borderId="0" applyFont="0" applyFill="0" applyBorder="0" applyAlignment="0" applyProtection="0"/>
    <xf numFmtId="0" fontId="58" fillId="0" borderId="0">
      <alignment horizontal="left" vertical="center" wrapText="1"/>
    </xf>
    <xf numFmtId="174" fontId="10" fillId="0" borderId="0" applyFont="0" applyFill="0" applyBorder="0" applyAlignment="0" applyProtection="0"/>
    <xf numFmtId="3" fontId="41" fillId="0" borderId="1" applyAlignment="0">
      <alignment horizontal="right" vertical="center"/>
    </xf>
    <xf numFmtId="172" fontId="41" fillId="0" borderId="1">
      <alignment horizontal="right" vertical="center"/>
    </xf>
    <xf numFmtId="49" fontId="59" fillId="0" borderId="1">
      <alignment horizontal="left" vertical="center"/>
    </xf>
    <xf numFmtId="175" fontId="60" fillId="0" borderId="1" applyNumberFormat="0" applyFill="0">
      <alignment horizontal="right"/>
    </xf>
    <xf numFmtId="176" fontId="60" fillId="0" borderId="1">
      <alignment horizontal="right"/>
    </xf>
    <xf numFmtId="0" fontId="10" fillId="0" borderId="0" applyFont="0" applyFill="0" applyBorder="0" applyAlignment="0" applyProtection="0"/>
    <xf numFmtId="2" fontId="10" fillId="0" borderId="0" applyFont="0" applyFill="0" applyBorder="0" applyAlignment="0" applyProtection="0"/>
    <xf numFmtId="0" fontId="61" fillId="0" borderId="0" applyNumberFormat="0" applyFill="0" applyBorder="0" applyAlignment="0" applyProtection="0"/>
    <xf numFmtId="0" fontId="62" fillId="0" borderId="31" applyNumberFormat="0" applyFill="0" applyAlignment="0" applyProtection="0"/>
    <xf numFmtId="0" fontId="63" fillId="0" borderId="32" applyNumberFormat="0" applyFill="0" applyAlignment="0" applyProtection="0"/>
    <xf numFmtId="0" fontId="64" fillId="0" borderId="1">
      <alignment horizontal="left"/>
    </xf>
    <xf numFmtId="0" fontId="64" fillId="0" borderId="35">
      <alignment horizontal="right" vertical="center"/>
    </xf>
    <xf numFmtId="0" fontId="65" fillId="0" borderId="1">
      <alignment horizontal="left" vertical="center"/>
    </xf>
    <xf numFmtId="0" fontId="60" fillId="0" borderId="1">
      <alignment horizontal="left" vertical="center"/>
    </xf>
    <xf numFmtId="0" fontId="66" fillId="0" borderId="1">
      <alignment horizontal="left"/>
    </xf>
    <xf numFmtId="0" fontId="66" fillId="25" borderId="0">
      <alignment horizontal="centerContinuous" wrapText="1"/>
    </xf>
    <xf numFmtId="49" fontId="66" fillId="25" borderId="5">
      <alignment horizontal="left" vertical="center"/>
    </xf>
    <xf numFmtId="0" fontId="66" fillId="25" borderId="0">
      <alignment horizontal="centerContinuous" vertical="center" wrapText="1"/>
    </xf>
    <xf numFmtId="0" fontId="67" fillId="0" borderId="0" applyNumberFormat="0" applyFill="0" applyBorder="0" applyAlignment="0" applyProtection="0"/>
    <xf numFmtId="0" fontId="57" fillId="24" borderId="33" applyNumberFormat="0" applyFont="0" applyAlignment="0" applyProtection="0"/>
    <xf numFmtId="3" fontId="41" fillId="0" borderId="0">
      <alignment horizontal="left" vertical="center"/>
    </xf>
    <xf numFmtId="0" fontId="56" fillId="0" borderId="0">
      <alignment horizontal="left" vertical="center"/>
    </xf>
    <xf numFmtId="0" fontId="68" fillId="0" borderId="0">
      <alignment horizontal="right"/>
    </xf>
    <xf numFmtId="49" fontId="68" fillId="0" borderId="0">
      <alignment horizontal="center"/>
    </xf>
    <xf numFmtId="0" fontId="59" fillId="0" borderId="0">
      <alignment horizontal="right"/>
    </xf>
    <xf numFmtId="0" fontId="68" fillId="0" borderId="0">
      <alignment horizontal="left"/>
    </xf>
    <xf numFmtId="49" fontId="41" fillId="0" borderId="0">
      <alignment horizontal="left" vertical="center"/>
    </xf>
    <xf numFmtId="49" fontId="59" fillId="0" borderId="1">
      <alignment horizontal="left" vertical="center"/>
    </xf>
    <xf numFmtId="49" fontId="56" fillId="0" borderId="1" applyFill="0">
      <alignment horizontal="left" vertical="center"/>
    </xf>
    <xf numFmtId="49" fontId="59" fillId="0" borderId="1">
      <alignment horizontal="left"/>
    </xf>
    <xf numFmtId="175" fontId="41" fillId="0" borderId="0" applyNumberFormat="0">
      <alignment horizontal="right"/>
    </xf>
    <xf numFmtId="0" fontId="64" fillId="26" borderId="0">
      <alignment horizontal="centerContinuous" vertical="center" wrapText="1"/>
    </xf>
    <xf numFmtId="0" fontId="64" fillId="0" borderId="36">
      <alignment horizontal="left" vertical="center"/>
    </xf>
    <xf numFmtId="0" fontId="69" fillId="0" borderId="0">
      <alignment horizontal="left" vertical="top"/>
    </xf>
    <xf numFmtId="0" fontId="66" fillId="0" borderId="0">
      <alignment horizontal="left"/>
    </xf>
    <xf numFmtId="0" fontId="58" fillId="0" borderId="0">
      <alignment horizontal="left"/>
    </xf>
    <xf numFmtId="0" fontId="60" fillId="0" borderId="0">
      <alignment horizontal="left"/>
    </xf>
    <xf numFmtId="0" fontId="69" fillId="0" borderId="0">
      <alignment horizontal="left" vertical="top"/>
    </xf>
    <xf numFmtId="0" fontId="58" fillId="0" borderId="0">
      <alignment horizontal="left"/>
    </xf>
    <xf numFmtId="0" fontId="60" fillId="0" borderId="0">
      <alignment horizontal="left"/>
    </xf>
    <xf numFmtId="0" fontId="70" fillId="0" borderId="34" applyNumberFormat="0" applyFill="0" applyAlignment="0" applyProtection="0"/>
    <xf numFmtId="49" fontId="41" fillId="0" borderId="1">
      <alignment horizontal="left"/>
    </xf>
    <xf numFmtId="0" fontId="64" fillId="0" borderId="35">
      <alignment horizontal="left"/>
    </xf>
    <xf numFmtId="0" fontId="66" fillId="0" borderId="0">
      <alignment horizontal="left" vertical="center"/>
    </xf>
    <xf numFmtId="49" fontId="68" fillId="0" borderId="1">
      <alignment horizontal="left"/>
    </xf>
    <xf numFmtId="0" fontId="10" fillId="0" borderId="0"/>
    <xf numFmtId="43" fontId="10" fillId="0" borderId="0" applyFont="0" applyFill="0" applyBorder="0" applyAlignment="0" applyProtection="0"/>
    <xf numFmtId="0" fontId="10"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8" fillId="0" borderId="0"/>
    <xf numFmtId="1" fontId="7" fillId="0" borderId="0"/>
    <xf numFmtId="0" fontId="7" fillId="0" borderId="0"/>
    <xf numFmtId="1" fontId="7" fillId="0" borderId="0"/>
    <xf numFmtId="9" fontId="7" fillId="0" borderId="0" applyFont="0" applyFill="0" applyBorder="0" applyAlignment="0" applyProtection="0"/>
    <xf numFmtId="1" fontId="5" fillId="0" borderId="0"/>
    <xf numFmtId="0" fontId="5" fillId="0" borderId="0"/>
    <xf numFmtId="1" fontId="5" fillId="0" borderId="0"/>
    <xf numFmtId="0" fontId="4" fillId="0" borderId="0"/>
    <xf numFmtId="0" fontId="82" fillId="0" borderId="0" applyNumberFormat="0" applyFill="0" applyBorder="0" applyAlignment="0" applyProtection="0"/>
    <xf numFmtId="1" fontId="2" fillId="0" borderId="0"/>
    <xf numFmtId="0" fontId="2" fillId="0" borderId="0"/>
    <xf numFmtId="1" fontId="2" fillId="0" borderId="0"/>
    <xf numFmtId="0" fontId="4" fillId="0" borderId="0"/>
    <xf numFmtId="0" fontId="82" fillId="0" borderId="0" applyNumberFormat="0" applyFill="0" applyBorder="0" applyAlignment="0" applyProtection="0"/>
    <xf numFmtId="43" fontId="1" fillId="0" borderId="0" applyFont="0" applyFill="0" applyBorder="0" applyAlignment="0" applyProtection="0"/>
    <xf numFmtId="0" fontId="87" fillId="0" borderId="0" applyNumberFormat="0" applyFill="0" applyBorder="0" applyAlignment="0" applyProtection="0">
      <alignment vertical="top"/>
      <protection locked="0"/>
    </xf>
    <xf numFmtId="0" fontId="88" fillId="0" borderId="0" applyNumberFormat="0" applyFill="0" applyBorder="0" applyAlignment="0" applyProtection="0"/>
    <xf numFmtId="0" fontId="82" fillId="0" borderId="0" applyNumberFormat="0" applyFill="0" applyBorder="0" applyAlignment="0" applyProtection="0"/>
    <xf numFmtId="0" fontId="89" fillId="0" borderId="0" applyNumberFormat="0" applyFill="0" applyBorder="0" applyAlignment="0" applyProtection="0"/>
    <xf numFmtId="0" fontId="82" fillId="0" borderId="0" applyNumberFormat="0" applyFill="0" applyBorder="0" applyAlignment="0" applyProtection="0"/>
    <xf numFmtId="0" fontId="2" fillId="0" borderId="0"/>
    <xf numFmtId="0" fontId="4" fillId="0" borderId="0"/>
    <xf numFmtId="0" fontId="4" fillId="0" borderId="0"/>
    <xf numFmtId="0" fontId="52" fillId="0" borderId="0"/>
    <xf numFmtId="1" fontId="2" fillId="0" borderId="0"/>
    <xf numFmtId="0" fontId="4" fillId="0" borderId="0"/>
    <xf numFmtId="0" fontId="4" fillId="0" borderId="0"/>
    <xf numFmtId="0" fontId="4" fillId="0" borderId="0"/>
    <xf numFmtId="0" fontId="2" fillId="0" borderId="0"/>
    <xf numFmtId="9" fontId="4" fillId="0" borderId="0" applyFont="0" applyFill="0" applyBorder="0" applyAlignment="0" applyProtection="0"/>
    <xf numFmtId="9" fontId="4" fillId="0" borderId="0" applyFont="0" applyFill="0" applyBorder="0" applyAlignment="0" applyProtection="0"/>
  </cellStyleXfs>
  <cellXfs count="914">
    <xf numFmtId="0" fontId="0" fillId="0" borderId="0" xfId="0"/>
    <xf numFmtId="0" fontId="0" fillId="0" borderId="0" xfId="0" applyAlignment="1">
      <alignment horizontal="center"/>
    </xf>
    <xf numFmtId="0" fontId="17" fillId="0" borderId="0" xfId="0" applyFont="1"/>
    <xf numFmtId="0" fontId="0" fillId="0" borderId="0" xfId="0" applyFill="1"/>
    <xf numFmtId="0" fontId="0" fillId="0" borderId="2" xfId="0" applyBorder="1"/>
    <xf numFmtId="0" fontId="0" fillId="0" borderId="0" xfId="0" applyBorder="1"/>
    <xf numFmtId="0" fontId="18" fillId="0" borderId="0" xfId="0" applyFont="1"/>
    <xf numFmtId="0" fontId="0" fillId="2" borderId="0" xfId="0" applyFill="1"/>
    <xf numFmtId="0" fontId="0" fillId="0" borderId="3" xfId="0" applyBorder="1"/>
    <xf numFmtId="164" fontId="0" fillId="3" borderId="0" xfId="0" applyNumberFormat="1" applyFill="1"/>
    <xf numFmtId="0" fontId="0" fillId="0" borderId="4" xfId="0" applyBorder="1"/>
    <xf numFmtId="0" fontId="19" fillId="0" borderId="0" xfId="0" applyFont="1"/>
    <xf numFmtId="164" fontId="19" fillId="0" borderId="0" xfId="0" applyNumberFormat="1" applyFont="1"/>
    <xf numFmtId="0" fontId="0" fillId="0" borderId="0" xfId="0" applyAlignment="1">
      <alignment wrapText="1"/>
    </xf>
    <xf numFmtId="1" fontId="0" fillId="0" borderId="0" xfId="0" applyNumberFormat="1"/>
    <xf numFmtId="0" fontId="0" fillId="0" borderId="5" xfId="0" applyBorder="1"/>
    <xf numFmtId="164" fontId="0" fillId="0" borderId="0" xfId="0" applyNumberFormat="1" applyFill="1"/>
    <xf numFmtId="0" fontId="0" fillId="4" borderId="0" xfId="0" applyFill="1"/>
    <xf numFmtId="1" fontId="0" fillId="3" borderId="0" xfId="0" applyNumberFormat="1" applyFill="1"/>
    <xf numFmtId="164" fontId="0" fillId="0" borderId="0" xfId="0" applyNumberFormat="1"/>
    <xf numFmtId="164" fontId="19" fillId="5" borderId="0" xfId="0" applyNumberFormat="1" applyFont="1" applyFill="1"/>
    <xf numFmtId="167" fontId="19" fillId="0" borderId="0" xfId="0" applyNumberFormat="1" applyFont="1"/>
    <xf numFmtId="164" fontId="0" fillId="5" borderId="0" xfId="0" applyNumberFormat="1" applyFill="1"/>
    <xf numFmtId="0" fontId="0" fillId="3" borderId="0" xfId="0" applyFill="1"/>
    <xf numFmtId="0" fontId="0" fillId="0" borderId="2" xfId="0" applyFill="1" applyBorder="1"/>
    <xf numFmtId="0" fontId="0" fillId="0" borderId="0" xfId="0" applyFill="1" applyBorder="1"/>
    <xf numFmtId="0" fontId="19" fillId="0" borderId="0" xfId="0" applyFont="1" applyBorder="1"/>
    <xf numFmtId="164" fontId="19" fillId="0" borderId="0" xfId="0" applyNumberFormat="1" applyFont="1" applyFill="1" applyBorder="1"/>
    <xf numFmtId="164" fontId="0" fillId="0" borderId="0" xfId="0" applyNumberFormat="1" applyFill="1" applyBorder="1"/>
    <xf numFmtId="0" fontId="19" fillId="0" borderId="0" xfId="0" applyFont="1" applyFill="1" applyBorder="1"/>
    <xf numFmtId="2" fontId="19" fillId="0" borderId="0" xfId="0" applyNumberFormat="1" applyFont="1" applyFill="1" applyBorder="1"/>
    <xf numFmtId="1" fontId="19" fillId="0" borderId="0" xfId="0" applyNumberFormat="1" applyFont="1" applyFill="1" applyBorder="1"/>
    <xf numFmtId="0" fontId="0" fillId="0" borderId="0" xfId="0" applyFill="1" applyBorder="1" applyAlignment="1">
      <alignment horizontal="center" wrapText="1"/>
    </xf>
    <xf numFmtId="164" fontId="19" fillId="0" borderId="0" xfId="0" applyNumberFormat="1" applyFont="1" applyFill="1"/>
    <xf numFmtId="0" fontId="19" fillId="0" borderId="0" xfId="0" applyFont="1" applyFill="1"/>
    <xf numFmtId="0" fontId="0" fillId="6" borderId="0" xfId="0" applyFill="1"/>
    <xf numFmtId="0" fontId="22" fillId="0" borderId="0" xfId="4" applyFont="1"/>
    <xf numFmtId="0" fontId="22" fillId="0" borderId="0" xfId="4" quotePrefix="1" applyFont="1" applyAlignment="1">
      <alignment horizontal="left"/>
    </xf>
    <xf numFmtId="0" fontId="24" fillId="0" borderId="0" xfId="2" quotePrefix="1" applyAlignment="1">
      <alignment horizontal="left"/>
    </xf>
    <xf numFmtId="0" fontId="24" fillId="0" borderId="0" xfId="2"/>
    <xf numFmtId="0" fontId="24" fillId="0" borderId="0" xfId="2" applyAlignment="1">
      <alignment horizontal="center" vertical="center"/>
    </xf>
    <xf numFmtId="0" fontId="24" fillId="0" borderId="0" xfId="2" applyAlignment="1">
      <alignment horizontal="center"/>
    </xf>
    <xf numFmtId="0" fontId="24" fillId="0" borderId="0" xfId="2" applyAlignment="1">
      <alignment horizontal="center" vertical="center" wrapText="1"/>
    </xf>
    <xf numFmtId="3" fontId="24" fillId="0" borderId="0" xfId="2" applyNumberFormat="1" applyAlignment="1">
      <alignment vertical="center" wrapText="1"/>
    </xf>
    <xf numFmtId="3" fontId="24" fillId="0" borderId="0" xfId="2" applyNumberFormat="1"/>
    <xf numFmtId="3" fontId="24" fillId="0" borderId="0" xfId="2" applyNumberFormat="1" applyAlignment="1"/>
    <xf numFmtId="170" fontId="24" fillId="0" borderId="0" xfId="2" applyNumberFormat="1"/>
    <xf numFmtId="0" fontId="24" fillId="0" borderId="0" xfId="2" applyNumberFormat="1"/>
    <xf numFmtId="0" fontId="24" fillId="0" borderId="0" xfId="2" applyNumberFormat="1" applyAlignment="1">
      <alignment horizontal="center" vertical="center"/>
    </xf>
    <xf numFmtId="170" fontId="24" fillId="0" borderId="0" xfId="2" applyNumberFormat="1" applyAlignment="1">
      <alignment vertical="center"/>
    </xf>
    <xf numFmtId="0" fontId="24" fillId="0" borderId="0" xfId="2" applyAlignment="1">
      <alignment vertical="center"/>
    </xf>
    <xf numFmtId="0" fontId="24" fillId="0" borderId="0" xfId="2" applyNumberFormat="1" applyAlignment="1">
      <alignment vertical="center"/>
    </xf>
    <xf numFmtId="3" fontId="0" fillId="0" borderId="0" xfId="0" applyNumberFormat="1"/>
    <xf numFmtId="166" fontId="24" fillId="0" borderId="0" xfId="2" applyNumberFormat="1" applyAlignment="1">
      <alignment vertical="center" wrapText="1"/>
    </xf>
    <xf numFmtId="0" fontId="24" fillId="0" borderId="0" xfId="3" quotePrefix="1" applyAlignment="1">
      <alignment horizontal="left"/>
    </xf>
    <xf numFmtId="0" fontId="24" fillId="0" borderId="0" xfId="3"/>
    <xf numFmtId="0" fontId="24" fillId="0" borderId="0" xfId="3" applyAlignment="1">
      <alignment horizontal="center" vertical="center"/>
    </xf>
    <xf numFmtId="0" fontId="24" fillId="0" borderId="0" xfId="3" applyAlignment="1">
      <alignment horizontal="center"/>
    </xf>
    <xf numFmtId="170" fontId="24" fillId="0" borderId="0" xfId="3" applyNumberFormat="1"/>
    <xf numFmtId="0" fontId="24" fillId="0" borderId="0" xfId="3" applyAlignment="1">
      <alignment vertical="center"/>
    </xf>
    <xf numFmtId="167" fontId="0" fillId="0" borderId="0" xfId="0" applyNumberFormat="1"/>
    <xf numFmtId="3" fontId="24" fillId="0" borderId="0" xfId="3" applyNumberFormat="1" applyAlignment="1">
      <alignment vertical="center" wrapText="1"/>
    </xf>
    <xf numFmtId="3" fontId="24" fillId="0" borderId="0" xfId="3" applyNumberFormat="1" applyAlignment="1"/>
    <xf numFmtId="0" fontId="24" fillId="0" borderId="0" xfId="3" applyNumberFormat="1"/>
    <xf numFmtId="0" fontId="24" fillId="0" borderId="0" xfId="3" applyNumberFormat="1" applyAlignment="1">
      <alignment horizontal="center" vertical="center"/>
    </xf>
    <xf numFmtId="170" fontId="24" fillId="0" borderId="0" xfId="3" applyNumberFormat="1" applyAlignment="1">
      <alignment vertical="center"/>
    </xf>
    <xf numFmtId="0" fontId="24" fillId="0" borderId="0" xfId="3" applyNumberFormat="1" applyAlignment="1">
      <alignment vertical="center"/>
    </xf>
    <xf numFmtId="168" fontId="24" fillId="0" borderId="0" xfId="3" applyNumberFormat="1"/>
    <xf numFmtId="0" fontId="18" fillId="0" borderId="0" xfId="0" applyFont="1" applyFill="1"/>
    <xf numFmtId="0" fontId="0" fillId="0" borderId="6" xfId="0" applyBorder="1"/>
    <xf numFmtId="0" fontId="0" fillId="0" borderId="6" xfId="0" applyFill="1" applyBorder="1"/>
    <xf numFmtId="164" fontId="0" fillId="0" borderId="6" xfId="0" applyNumberFormat="1" applyBorder="1"/>
    <xf numFmtId="164" fontId="19" fillId="0" borderId="6" xfId="0" applyNumberFormat="1" applyFont="1" applyBorder="1"/>
    <xf numFmtId="0" fontId="0" fillId="0" borderId="2" xfId="0" applyFill="1" applyBorder="1" applyAlignment="1">
      <alignment horizontal="center" wrapText="1"/>
    </xf>
    <xf numFmtId="0" fontId="0" fillId="0" borderId="7" xfId="0" applyBorder="1"/>
    <xf numFmtId="0" fontId="0" fillId="0" borderId="0" xfId="0" applyBorder="1" applyAlignment="1">
      <alignment horizontal="center"/>
    </xf>
    <xf numFmtId="3" fontId="24" fillId="0" borderId="0" xfId="3" applyNumberFormat="1"/>
    <xf numFmtId="170" fontId="0" fillId="0" borderId="0" xfId="0" applyNumberFormat="1"/>
    <xf numFmtId="0" fontId="0" fillId="8" borderId="0" xfId="0" applyFill="1" applyAlignment="1">
      <alignment horizontal="center"/>
    </xf>
    <xf numFmtId="2" fontId="16" fillId="0" borderId="0" xfId="6" applyNumberFormat="1"/>
    <xf numFmtId="0" fontId="0" fillId="8" borderId="0" xfId="0" applyFill="1"/>
    <xf numFmtId="0" fontId="0" fillId="9" borderId="0" xfId="0" applyFill="1"/>
    <xf numFmtId="0" fontId="0" fillId="9" borderId="2" xfId="0" applyFill="1" applyBorder="1"/>
    <xf numFmtId="0" fontId="0" fillId="9" borderId="2" xfId="0" applyFill="1" applyBorder="1" applyAlignment="1">
      <alignment horizontal="center"/>
    </xf>
    <xf numFmtId="0" fontId="0" fillId="9" borderId="0" xfId="0" applyFill="1" applyAlignment="1">
      <alignment horizontal="center"/>
    </xf>
    <xf numFmtId="0" fontId="0" fillId="9" borderId="0" xfId="0" applyFill="1" applyBorder="1"/>
    <xf numFmtId="1" fontId="16" fillId="10" borderId="0" xfId="6" applyFill="1"/>
    <xf numFmtId="1" fontId="16" fillId="0" borderId="0" xfId="6"/>
    <xf numFmtId="1" fontId="27" fillId="0" borderId="0" xfId="6" applyFont="1"/>
    <xf numFmtId="1" fontId="16" fillId="11" borderId="0" xfId="6" applyFill="1"/>
    <xf numFmtId="1" fontId="16" fillId="4" borderId="0" xfId="6" applyFill="1"/>
    <xf numFmtId="1" fontId="18" fillId="0" borderId="0" xfId="6" applyFont="1"/>
    <xf numFmtId="1" fontId="18" fillId="0" borderId="5" xfId="6" applyFont="1" applyBorder="1"/>
    <xf numFmtId="1" fontId="16" fillId="0" borderId="5" xfId="6" applyBorder="1"/>
    <xf numFmtId="49" fontId="16" fillId="7" borderId="8" xfId="6" applyNumberFormat="1" applyFill="1" applyBorder="1" applyAlignment="1">
      <alignment horizontal="center"/>
    </xf>
    <xf numFmtId="49" fontId="16" fillId="7" borderId="6" xfId="6" applyNumberFormat="1" applyFill="1" applyBorder="1" applyAlignment="1">
      <alignment horizontal="center"/>
    </xf>
    <xf numFmtId="1" fontId="16" fillId="8" borderId="0" xfId="6" applyFill="1" applyAlignment="1">
      <alignment wrapText="1"/>
    </xf>
    <xf numFmtId="1" fontId="16" fillId="0" borderId="0" xfId="6" applyAlignment="1">
      <alignment wrapText="1"/>
    </xf>
    <xf numFmtId="1" fontId="16" fillId="0" borderId="0" xfId="6" applyFill="1" applyAlignment="1">
      <alignment wrapText="1"/>
    </xf>
    <xf numFmtId="1" fontId="16" fillId="7" borderId="8" xfId="6" applyFill="1" applyBorder="1" applyAlignment="1">
      <alignment wrapText="1"/>
    </xf>
    <xf numFmtId="1" fontId="16" fillId="7" borderId="6" xfId="6" applyFill="1" applyBorder="1" applyAlignment="1">
      <alignment wrapText="1"/>
    </xf>
    <xf numFmtId="1" fontId="16" fillId="9" borderId="0" xfId="6" applyFill="1" applyAlignment="1">
      <alignment wrapText="1"/>
    </xf>
    <xf numFmtId="1" fontId="16" fillId="7" borderId="8" xfId="6" applyFill="1" applyBorder="1"/>
    <xf numFmtId="1" fontId="16" fillId="7" borderId="6" xfId="6" applyFill="1" applyBorder="1"/>
    <xf numFmtId="49" fontId="16" fillId="7" borderId="6" xfId="6" applyNumberFormat="1" applyFill="1" applyBorder="1" applyAlignment="1">
      <alignment wrapText="1"/>
    </xf>
    <xf numFmtId="49" fontId="16" fillId="7" borderId="6" xfId="6" applyNumberFormat="1" applyFill="1" applyBorder="1"/>
    <xf numFmtId="1" fontId="16" fillId="7" borderId="9" xfId="6" applyFill="1" applyBorder="1"/>
    <xf numFmtId="1" fontId="16" fillId="7" borderId="10" xfId="6" applyFill="1" applyBorder="1"/>
    <xf numFmtId="170" fontId="16" fillId="0" borderId="0" xfId="6" applyNumberFormat="1"/>
    <xf numFmtId="164" fontId="16" fillId="0" borderId="0" xfId="6" applyNumberFormat="1"/>
    <xf numFmtId="164" fontId="16" fillId="0" borderId="0" xfId="6" applyNumberFormat="1" applyFill="1"/>
    <xf numFmtId="164" fontId="16" fillId="0" borderId="0" xfId="6" applyNumberFormat="1" applyFill="1" applyAlignment="1">
      <alignment wrapText="1"/>
    </xf>
    <xf numFmtId="164" fontId="16" fillId="3" borderId="0" xfId="6" applyNumberFormat="1" applyFill="1"/>
    <xf numFmtId="164" fontId="16" fillId="3" borderId="0" xfId="6" applyNumberFormat="1" applyFill="1" applyAlignment="1">
      <alignment horizontal="center"/>
    </xf>
    <xf numFmtId="1" fontId="16" fillId="0" borderId="2" xfId="6" applyBorder="1" applyAlignment="1">
      <alignment wrapText="1"/>
    </xf>
    <xf numFmtId="164" fontId="16" fillId="0" borderId="0" xfId="6" applyNumberFormat="1" applyAlignment="1">
      <alignment wrapText="1"/>
    </xf>
    <xf numFmtId="1" fontId="16" fillId="8" borderId="0" xfId="6" applyFont="1" applyFill="1" applyAlignment="1">
      <alignment wrapText="1"/>
    </xf>
    <xf numFmtId="1" fontId="16" fillId="9" borderId="0" xfId="6" applyFont="1" applyFill="1" applyAlignment="1">
      <alignment wrapText="1"/>
    </xf>
    <xf numFmtId="1" fontId="16" fillId="7" borderId="8" xfId="6" applyFont="1" applyFill="1" applyBorder="1" applyAlignment="1">
      <alignment wrapText="1"/>
    </xf>
    <xf numFmtId="1" fontId="16" fillId="9" borderId="0" xfId="6" applyFill="1" applyAlignment="1">
      <alignment horizontal="center" wrapText="1"/>
    </xf>
    <xf numFmtId="1" fontId="16" fillId="10" borderId="0" xfId="6" applyFont="1" applyFill="1"/>
    <xf numFmtId="1" fontId="18" fillId="10" borderId="0" xfId="6" applyFont="1" applyFill="1"/>
    <xf numFmtId="1" fontId="16" fillId="0" borderId="2" xfId="6" applyFont="1" applyBorder="1" applyAlignment="1">
      <alignment wrapText="1"/>
    </xf>
    <xf numFmtId="0" fontId="0" fillId="9" borderId="0" xfId="0" applyFill="1" applyBorder="1" applyAlignment="1">
      <alignment horizontal="center"/>
    </xf>
    <xf numFmtId="2" fontId="0" fillId="0" borderId="0" xfId="0" applyNumberFormat="1"/>
    <xf numFmtId="1" fontId="16" fillId="10" borderId="0" xfId="6" quotePrefix="1" applyFont="1" applyFill="1"/>
    <xf numFmtId="3" fontId="16" fillId="0" borderId="0" xfId="6" applyNumberFormat="1"/>
    <xf numFmtId="0" fontId="0" fillId="8" borderId="0" xfId="0" applyFill="1" applyAlignment="1">
      <alignment wrapText="1"/>
    </xf>
    <xf numFmtId="0" fontId="0" fillId="12" borderId="0" xfId="0" applyFill="1"/>
    <xf numFmtId="164" fontId="16" fillId="5" borderId="0" xfId="6" applyNumberFormat="1" applyFill="1"/>
    <xf numFmtId="0" fontId="0" fillId="9" borderId="2" xfId="0" applyFill="1" applyBorder="1" applyAlignment="1">
      <alignment wrapText="1"/>
    </xf>
    <xf numFmtId="1" fontId="16" fillId="0" borderId="0" xfId="6" applyFont="1" applyAlignment="1">
      <alignment wrapText="1"/>
    </xf>
    <xf numFmtId="166" fontId="0" fillId="0" borderId="0" xfId="0" applyNumberFormat="1"/>
    <xf numFmtId="1" fontId="28" fillId="0" borderId="0" xfId="7" applyFont="1"/>
    <xf numFmtId="1" fontId="29" fillId="0" borderId="0" xfId="7" applyFont="1"/>
    <xf numFmtId="1" fontId="16" fillId="0" borderId="0" xfId="7"/>
    <xf numFmtId="1" fontId="30" fillId="0" borderId="0" xfId="7" applyFont="1"/>
    <xf numFmtId="1" fontId="31" fillId="0" borderId="0" xfId="7" applyFont="1"/>
    <xf numFmtId="1" fontId="32" fillId="0" borderId="0" xfId="7" applyFont="1"/>
    <xf numFmtId="1" fontId="19" fillId="0" borderId="0" xfId="7" applyFont="1" applyFill="1"/>
    <xf numFmtId="1" fontId="16" fillId="0" borderId="0" xfId="7" applyFill="1"/>
    <xf numFmtId="1" fontId="30" fillId="0" borderId="0" xfId="7" applyFont="1" applyFill="1"/>
    <xf numFmtId="1" fontId="19" fillId="2" borderId="5" xfId="7" applyFont="1" applyFill="1" applyBorder="1"/>
    <xf numFmtId="1" fontId="19" fillId="2" borderId="5" xfId="7" applyFont="1" applyFill="1" applyBorder="1" applyAlignment="1">
      <alignment horizontal="left"/>
    </xf>
    <xf numFmtId="1" fontId="19" fillId="2" borderId="0" xfId="7" applyFont="1" applyFill="1"/>
    <xf numFmtId="1" fontId="16" fillId="0" borderId="0" xfId="7" applyFont="1"/>
    <xf numFmtId="1" fontId="33" fillId="0" borderId="0" xfId="7" applyFont="1"/>
    <xf numFmtId="1" fontId="18" fillId="0" borderId="0" xfId="7" applyFont="1"/>
    <xf numFmtId="1" fontId="34" fillId="0" borderId="0" xfId="7" applyFont="1"/>
    <xf numFmtId="1" fontId="35" fillId="0" borderId="0" xfId="7" applyFont="1"/>
    <xf numFmtId="1" fontId="19" fillId="0" borderId="0" xfId="7" applyFont="1"/>
    <xf numFmtId="1" fontId="36" fillId="0" borderId="0" xfId="7" applyFont="1"/>
    <xf numFmtId="1" fontId="37" fillId="0" borderId="0" xfId="7" applyFont="1"/>
    <xf numFmtId="1" fontId="16" fillId="0" borderId="5" xfId="7" applyBorder="1"/>
    <xf numFmtId="1" fontId="16" fillId="10" borderId="11" xfId="7" applyFill="1" applyBorder="1"/>
    <xf numFmtId="1" fontId="16" fillId="10" borderId="4" xfId="7" applyFill="1" applyBorder="1"/>
    <xf numFmtId="0" fontId="0" fillId="11" borderId="4" xfId="0" applyFill="1" applyBorder="1" applyAlignment="1">
      <alignment horizontal="center" wrapText="1"/>
    </xf>
    <xf numFmtId="1" fontId="16" fillId="0" borderId="12" xfId="7" applyFill="1" applyBorder="1"/>
    <xf numFmtId="1" fontId="16" fillId="10" borderId="13" xfId="7" applyFill="1" applyBorder="1"/>
    <xf numFmtId="1" fontId="16" fillId="10" borderId="2" xfId="7" applyFill="1" applyBorder="1" applyAlignment="1">
      <alignment wrapText="1"/>
    </xf>
    <xf numFmtId="1" fontId="38" fillId="8" borderId="2" xfId="7" applyFont="1" applyFill="1" applyBorder="1" applyAlignment="1">
      <alignment wrapText="1"/>
    </xf>
    <xf numFmtId="1" fontId="16" fillId="8" borderId="2" xfId="7" applyFont="1" applyFill="1" applyBorder="1" applyAlignment="1">
      <alignment wrapText="1"/>
    </xf>
    <xf numFmtId="1" fontId="16" fillId="8" borderId="10" xfId="7" applyFill="1" applyBorder="1" applyAlignment="1">
      <alignment wrapText="1"/>
    </xf>
    <xf numFmtId="1" fontId="16" fillId="8" borderId="13" xfId="7" applyFill="1" applyBorder="1" applyAlignment="1">
      <alignment wrapText="1"/>
    </xf>
    <xf numFmtId="1" fontId="16" fillId="8" borderId="2" xfId="7" applyFont="1" applyFill="1" applyBorder="1" applyAlignment="1">
      <alignment horizontal="center" wrapText="1"/>
    </xf>
    <xf numFmtId="1" fontId="16" fillId="11" borderId="2" xfId="7" applyFill="1" applyBorder="1"/>
    <xf numFmtId="1" fontId="16" fillId="8" borderId="10" xfId="7" applyFont="1" applyFill="1" applyBorder="1" applyAlignment="1">
      <alignment wrapText="1"/>
    </xf>
    <xf numFmtId="1" fontId="16" fillId="10" borderId="14" xfId="7" applyFill="1" applyBorder="1"/>
    <xf numFmtId="1" fontId="16" fillId="10" borderId="0" xfId="7" applyFill="1" applyBorder="1"/>
    <xf numFmtId="1" fontId="16" fillId="0" borderId="0" xfId="7" applyBorder="1"/>
    <xf numFmtId="1" fontId="16" fillId="0" borderId="6" xfId="7" applyBorder="1"/>
    <xf numFmtId="1" fontId="16" fillId="0" borderId="14" xfId="7" applyBorder="1"/>
    <xf numFmtId="1" fontId="16" fillId="3" borderId="0" xfId="7" applyFill="1" applyBorder="1"/>
    <xf numFmtId="1" fontId="16" fillId="11" borderId="0" xfId="7" applyFill="1" applyBorder="1"/>
    <xf numFmtId="1" fontId="16" fillId="10" borderId="0" xfId="7" applyFill="1" applyBorder="1" applyAlignment="1">
      <alignment horizontal="center"/>
    </xf>
    <xf numFmtId="1" fontId="16" fillId="0" borderId="0" xfId="7" applyBorder="1" applyAlignment="1">
      <alignment horizontal="center"/>
    </xf>
    <xf numFmtId="1" fontId="16" fillId="0" borderId="6" xfId="7" applyBorder="1" applyAlignment="1">
      <alignment horizontal="center"/>
    </xf>
    <xf numFmtId="1" fontId="16" fillId="0" borderId="14" xfId="7" applyBorder="1" applyAlignment="1">
      <alignment horizontal="center"/>
    </xf>
    <xf numFmtId="1" fontId="16" fillId="3" borderId="0" xfId="7" applyFill="1" applyBorder="1" applyAlignment="1">
      <alignment horizontal="center"/>
    </xf>
    <xf numFmtId="1" fontId="16" fillId="11" borderId="0" xfId="7" applyFill="1" applyBorder="1" applyAlignment="1">
      <alignment horizontal="center"/>
    </xf>
    <xf numFmtId="1" fontId="16" fillId="10" borderId="14" xfId="7" applyFill="1" applyBorder="1" applyAlignment="1">
      <alignment horizontal="center"/>
    </xf>
    <xf numFmtId="1" fontId="16" fillId="0" borderId="0" xfId="7" applyFill="1" applyBorder="1" applyAlignment="1">
      <alignment horizontal="center"/>
    </xf>
    <xf numFmtId="1" fontId="16" fillId="0" borderId="6" xfId="7" applyFill="1" applyBorder="1" applyAlignment="1">
      <alignment horizontal="center"/>
    </xf>
    <xf numFmtId="1" fontId="16" fillId="10" borderId="15" xfId="7" applyFill="1" applyBorder="1"/>
    <xf numFmtId="1" fontId="16" fillId="10" borderId="5" xfId="7" applyFill="1" applyBorder="1" applyAlignment="1">
      <alignment horizontal="center"/>
    </xf>
    <xf numFmtId="1" fontId="16" fillId="0" borderId="5" xfId="7" applyBorder="1" applyAlignment="1">
      <alignment horizontal="center"/>
    </xf>
    <xf numFmtId="1" fontId="16" fillId="0" borderId="16" xfId="7" applyBorder="1" applyAlignment="1">
      <alignment horizontal="center"/>
    </xf>
    <xf numFmtId="1" fontId="16" fillId="0" borderId="15" xfId="7" applyBorder="1" applyAlignment="1">
      <alignment horizontal="center"/>
    </xf>
    <xf numFmtId="1" fontId="16" fillId="3" borderId="5" xfId="7" applyFill="1" applyBorder="1" applyAlignment="1">
      <alignment horizontal="center"/>
    </xf>
    <xf numFmtId="1" fontId="16" fillId="11" borderId="5" xfId="7" applyFill="1" applyBorder="1" applyAlignment="1">
      <alignment horizontal="center"/>
    </xf>
    <xf numFmtId="49" fontId="16" fillId="0" borderId="0" xfId="7" applyNumberFormat="1" applyFont="1" applyAlignment="1">
      <alignment horizontal="center"/>
    </xf>
    <xf numFmtId="49" fontId="16" fillId="0" borderId="0" xfId="7" applyNumberFormat="1" applyAlignment="1">
      <alignment horizontal="center"/>
    </xf>
    <xf numFmtId="49" fontId="16" fillId="0" borderId="0" xfId="7" applyNumberFormat="1"/>
    <xf numFmtId="49" fontId="19" fillId="5" borderId="6" xfId="0" applyNumberFormat="1" applyFont="1" applyFill="1" applyBorder="1" applyAlignment="1">
      <alignment horizontal="center"/>
    </xf>
    <xf numFmtId="49" fontId="19" fillId="5" borderId="8" xfId="0" applyNumberFormat="1" applyFont="1" applyFill="1" applyBorder="1" applyAlignment="1">
      <alignment horizontal="center"/>
    </xf>
    <xf numFmtId="49" fontId="19" fillId="5" borderId="0" xfId="0" applyNumberFormat="1" applyFont="1" applyFill="1" applyBorder="1" applyAlignment="1">
      <alignment horizontal="center"/>
    </xf>
    <xf numFmtId="49" fontId="19" fillId="5" borderId="16" xfId="0" applyNumberFormat="1" applyFont="1" applyFill="1" applyBorder="1" applyAlignment="1">
      <alignment horizontal="center"/>
    </xf>
    <xf numFmtId="49" fontId="19" fillId="5" borderId="17" xfId="0" applyNumberFormat="1" applyFont="1" applyFill="1" applyBorder="1" applyAlignment="1">
      <alignment horizontal="center"/>
    </xf>
    <xf numFmtId="49" fontId="19" fillId="5" borderId="17" xfId="0" applyNumberFormat="1" applyFont="1" applyFill="1" applyBorder="1" applyAlignment="1">
      <alignment horizontal="center" wrapText="1"/>
    </xf>
    <xf numFmtId="49" fontId="19" fillId="5" borderId="5" xfId="0" applyNumberFormat="1" applyFont="1" applyFill="1" applyBorder="1" applyAlignment="1">
      <alignment horizontal="center"/>
    </xf>
    <xf numFmtId="0" fontId="0" fillId="8" borderId="0" xfId="0" applyFill="1" applyAlignment="1">
      <alignment horizontal="center" wrapText="1"/>
    </xf>
    <xf numFmtId="0" fontId="0" fillId="8" borderId="4" xfId="0" applyFill="1" applyBorder="1" applyAlignment="1">
      <alignment horizontal="center" wrapText="1"/>
    </xf>
    <xf numFmtId="0" fontId="0" fillId="8" borderId="18" xfId="0" applyFill="1" applyBorder="1" applyAlignment="1">
      <alignment horizontal="center" wrapText="1"/>
    </xf>
    <xf numFmtId="0" fontId="0" fillId="8" borderId="11" xfId="0" applyFill="1" applyBorder="1" applyAlignment="1">
      <alignment horizontal="center" wrapText="1"/>
    </xf>
    <xf numFmtId="0" fontId="0" fillId="8" borderId="19" xfId="0" applyFill="1" applyBorder="1" applyAlignment="1">
      <alignment horizontal="center" wrapText="1"/>
    </xf>
    <xf numFmtId="0" fontId="0" fillId="8" borderId="5" xfId="0" applyFill="1" applyBorder="1" applyAlignment="1">
      <alignment horizontal="center" wrapText="1"/>
    </xf>
    <xf numFmtId="0" fontId="0" fillId="8" borderId="12" xfId="0" applyFill="1" applyBorder="1" applyAlignment="1">
      <alignment horizontal="center" wrapText="1"/>
    </xf>
    <xf numFmtId="0" fontId="0" fillId="8" borderId="15" xfId="0" applyFill="1" applyBorder="1" applyAlignment="1">
      <alignment horizontal="center" wrapText="1"/>
    </xf>
    <xf numFmtId="0" fontId="0" fillId="8" borderId="17" xfId="0" applyFill="1" applyBorder="1" applyAlignment="1">
      <alignment horizontal="center" wrapText="1"/>
    </xf>
    <xf numFmtId="0" fontId="38" fillId="8" borderId="10" xfId="0" applyFont="1" applyFill="1" applyBorder="1" applyAlignment="1">
      <alignment horizontal="center" wrapText="1"/>
    </xf>
    <xf numFmtId="0" fontId="38" fillId="8" borderId="9" xfId="0" applyFont="1" applyFill="1" applyBorder="1" applyAlignment="1">
      <alignment horizontal="center" wrapText="1"/>
    </xf>
    <xf numFmtId="49" fontId="0" fillId="7" borderId="0" xfId="0" applyNumberFormat="1" applyFill="1" applyAlignment="1">
      <alignment horizontal="center"/>
    </xf>
    <xf numFmtId="49" fontId="0" fillId="3" borderId="0" xfId="0" applyNumberFormat="1" applyFill="1"/>
    <xf numFmtId="49" fontId="0" fillId="3" borderId="0" xfId="0" applyNumberFormat="1" applyFill="1" applyAlignment="1">
      <alignment horizontal="center"/>
    </xf>
    <xf numFmtId="49" fontId="18" fillId="0" borderId="0" xfId="7" applyNumberFormat="1" applyFont="1"/>
    <xf numFmtId="49" fontId="16" fillId="0" borderId="0" xfId="7" applyNumberFormat="1" applyFont="1"/>
    <xf numFmtId="1" fontId="16" fillId="0" borderId="5" xfId="7" applyFont="1" applyBorder="1"/>
    <xf numFmtId="1" fontId="19" fillId="2" borderId="0" xfId="7" applyFont="1" applyFill="1" applyAlignment="1">
      <alignment horizontal="center"/>
    </xf>
    <xf numFmtId="1" fontId="16" fillId="2" borderId="0" xfId="7" applyFill="1"/>
    <xf numFmtId="1" fontId="18" fillId="2" borderId="0" xfId="7" applyFont="1" applyFill="1"/>
    <xf numFmtId="49" fontId="16" fillId="7" borderId="6" xfId="6" applyNumberFormat="1" applyFont="1" applyFill="1" applyBorder="1" applyAlignment="1">
      <alignment horizontal="center"/>
    </xf>
    <xf numFmtId="1" fontId="16" fillId="8" borderId="0" xfId="7" applyFill="1"/>
    <xf numFmtId="1" fontId="39" fillId="0" borderId="0" xfId="7" applyFont="1"/>
    <xf numFmtId="1" fontId="17" fillId="0" borderId="5" xfId="7" applyFont="1" applyBorder="1"/>
    <xf numFmtId="0" fontId="0" fillId="0" borderId="0" xfId="0" applyFill="1" applyBorder="1" applyAlignment="1">
      <alignment horizontal="center"/>
    </xf>
    <xf numFmtId="0" fontId="0" fillId="6" borderId="0" xfId="0" applyFill="1" applyBorder="1"/>
    <xf numFmtId="0" fontId="17" fillId="0" borderId="0" xfId="0" applyFont="1" applyBorder="1"/>
    <xf numFmtId="1" fontId="16" fillId="7" borderId="6" xfId="6" applyFill="1" applyBorder="1" applyAlignment="1">
      <alignment horizontal="center" wrapText="1"/>
    </xf>
    <xf numFmtId="0" fontId="0" fillId="0" borderId="5" xfId="0" applyBorder="1" applyAlignment="1">
      <alignment horizontal="center"/>
    </xf>
    <xf numFmtId="166" fontId="0" fillId="0" borderId="0" xfId="0" applyNumberFormat="1" applyAlignment="1">
      <alignment horizontal="center"/>
    </xf>
    <xf numFmtId="3" fontId="0" fillId="7" borderId="0" xfId="0" applyNumberFormat="1" applyFill="1"/>
    <xf numFmtId="0" fontId="24" fillId="0" borderId="0" xfId="2" applyFont="1" applyAlignment="1">
      <alignment horizontal="center"/>
    </xf>
    <xf numFmtId="0" fontId="24" fillId="0" borderId="0" xfId="2" applyFont="1" applyAlignment="1">
      <alignment horizontal="center" vertical="center" wrapText="1"/>
    </xf>
    <xf numFmtId="0" fontId="24" fillId="0" borderId="0" xfId="2" quotePrefix="1" applyFont="1" applyAlignment="1">
      <alignment horizontal="left"/>
    </xf>
    <xf numFmtId="0" fontId="24" fillId="0" borderId="0" xfId="2" applyFont="1"/>
    <xf numFmtId="0" fontId="24" fillId="0" borderId="0" xfId="3" quotePrefix="1" applyFont="1" applyAlignment="1">
      <alignment horizontal="left"/>
    </xf>
    <xf numFmtId="166" fontId="24" fillId="0" borderId="0" xfId="3" applyNumberFormat="1" applyAlignment="1">
      <alignment vertical="center" wrapText="1"/>
    </xf>
    <xf numFmtId="166" fontId="24" fillId="0" borderId="0" xfId="3" applyNumberFormat="1"/>
    <xf numFmtId="0" fontId="0" fillId="8" borderId="0" xfId="0" applyFill="1" applyAlignment="1"/>
    <xf numFmtId="0" fontId="0" fillId="7" borderId="2" xfId="0" applyFill="1" applyBorder="1" applyAlignment="1">
      <alignment horizontal="center" wrapText="1"/>
    </xf>
    <xf numFmtId="0" fontId="0" fillId="13" borderId="0" xfId="0" applyFill="1"/>
    <xf numFmtId="0" fontId="18" fillId="13" borderId="0" xfId="0" applyFont="1" applyFill="1"/>
    <xf numFmtId="164" fontId="19" fillId="13" borderId="0" xfId="0" applyNumberFormat="1" applyFont="1" applyFill="1"/>
    <xf numFmtId="0" fontId="0" fillId="8" borderId="6" xfId="0" applyFill="1" applyBorder="1"/>
    <xf numFmtId="0" fontId="0" fillId="8" borderId="6" xfId="0" applyFill="1" applyBorder="1" applyAlignment="1">
      <alignment horizontal="center"/>
    </xf>
    <xf numFmtId="0" fontId="0" fillId="7" borderId="0" xfId="0" applyFill="1" applyBorder="1" applyAlignment="1">
      <alignment horizontal="center" wrapText="1"/>
    </xf>
    <xf numFmtId="167" fontId="16" fillId="0" borderId="0" xfId="6" applyNumberFormat="1"/>
    <xf numFmtId="166" fontId="16" fillId="0" borderId="0" xfId="6" applyNumberFormat="1"/>
    <xf numFmtId="4" fontId="0" fillId="0" borderId="0" xfId="0" applyNumberFormat="1"/>
    <xf numFmtId="169" fontId="16" fillId="0" borderId="0" xfId="6" applyNumberFormat="1"/>
    <xf numFmtId="169" fontId="0" fillId="0" borderId="0" xfId="0" applyNumberFormat="1"/>
    <xf numFmtId="165" fontId="16" fillId="0" borderId="0" xfId="6" applyNumberFormat="1"/>
    <xf numFmtId="3" fontId="0" fillId="0" borderId="0" xfId="0" applyNumberFormat="1" applyFill="1"/>
    <xf numFmtId="0" fontId="42" fillId="0" borderId="0" xfId="0" applyFont="1"/>
    <xf numFmtId="1" fontId="16" fillId="9" borderId="0" xfId="6" applyFont="1" applyFill="1" applyAlignment="1">
      <alignment horizontal="center" wrapText="1"/>
    </xf>
    <xf numFmtId="164" fontId="0" fillId="2" borderId="0" xfId="0" applyNumberFormat="1" applyFill="1"/>
    <xf numFmtId="1" fontId="43" fillId="0" borderId="0" xfId="5" applyFont="1"/>
    <xf numFmtId="1" fontId="44" fillId="0" borderId="0" xfId="5" applyFont="1"/>
    <xf numFmtId="1" fontId="16" fillId="2" borderId="0" xfId="5" applyFill="1"/>
    <xf numFmtId="166" fontId="0" fillId="15" borderId="0" xfId="0" applyNumberFormat="1" applyFill="1"/>
    <xf numFmtId="1" fontId="16" fillId="0" borderId="0" xfId="5"/>
    <xf numFmtId="164" fontId="16" fillId="16" borderId="0" xfId="6" applyNumberFormat="1" applyFill="1"/>
    <xf numFmtId="164" fontId="16" fillId="17" borderId="0" xfId="6" applyNumberFormat="1" applyFill="1"/>
    <xf numFmtId="164" fontId="16" fillId="17" borderId="0" xfId="6" applyNumberFormat="1" applyFill="1" applyAlignment="1">
      <alignment wrapText="1"/>
    </xf>
    <xf numFmtId="1" fontId="16" fillId="0" borderId="0" xfId="6" applyFill="1"/>
    <xf numFmtId="167" fontId="0" fillId="0" borderId="0" xfId="0" applyNumberFormat="1" applyFill="1"/>
    <xf numFmtId="171" fontId="0" fillId="0" borderId="0" xfId="0" applyNumberFormat="1"/>
    <xf numFmtId="1" fontId="16" fillId="0" borderId="0" xfId="6" applyFont="1"/>
    <xf numFmtId="3" fontId="0" fillId="18" borderId="0" xfId="0" applyNumberFormat="1" applyFill="1"/>
    <xf numFmtId="0" fontId="48" fillId="0" borderId="0" xfId="1" applyFont="1"/>
    <xf numFmtId="0" fontId="49" fillId="0" borderId="20" xfId="1" applyFont="1" applyBorder="1" applyAlignment="1">
      <alignment horizontal="left"/>
    </xf>
    <xf numFmtId="3" fontId="49" fillId="0" borderId="21" xfId="1" applyNumberFormat="1" applyFont="1" applyBorder="1" applyAlignment="1">
      <alignment horizontal="right" wrapText="1"/>
    </xf>
    <xf numFmtId="0" fontId="48" fillId="0" borderId="21" xfId="1" applyFont="1" applyBorder="1" applyAlignment="1">
      <alignment horizontal="right" wrapText="1"/>
    </xf>
    <xf numFmtId="0" fontId="50" fillId="0" borderId="21" xfId="1" applyFont="1" applyBorder="1" applyAlignment="1">
      <alignment horizontal="center" wrapText="1"/>
    </xf>
    <xf numFmtId="0" fontId="49" fillId="0" borderId="21" xfId="1" applyFont="1" applyBorder="1" applyAlignment="1">
      <alignment horizontal="right" wrapText="1"/>
    </xf>
    <xf numFmtId="0" fontId="49" fillId="19" borderId="20" xfId="1" applyFont="1" applyFill="1" applyBorder="1" applyAlignment="1">
      <alignment horizontal="left"/>
    </xf>
    <xf numFmtId="3" fontId="49" fillId="19" borderId="21" xfId="1" applyNumberFormat="1" applyFont="1" applyFill="1" applyBorder="1" applyAlignment="1">
      <alignment horizontal="right" wrapText="1"/>
    </xf>
    <xf numFmtId="0" fontId="48" fillId="19" borderId="21" xfId="1" applyFont="1" applyFill="1" applyBorder="1" applyAlignment="1">
      <alignment horizontal="right" wrapText="1"/>
    </xf>
    <xf numFmtId="0" fontId="50" fillId="19" borderId="21" xfId="1" applyFont="1" applyFill="1" applyBorder="1" applyAlignment="1">
      <alignment horizontal="center" wrapText="1"/>
    </xf>
    <xf numFmtId="0" fontId="49" fillId="19" borderId="21" xfId="1" applyFont="1" applyFill="1" applyBorder="1" applyAlignment="1">
      <alignment horizontal="right" wrapText="1"/>
    </xf>
    <xf numFmtId="0" fontId="49" fillId="0" borderId="21" xfId="1" quotePrefix="1" applyFont="1" applyBorder="1" applyAlignment="1">
      <alignment horizontal="center" wrapText="1"/>
    </xf>
    <xf numFmtId="0" fontId="0" fillId="20" borderId="0" xfId="0" applyFill="1"/>
    <xf numFmtId="0" fontId="19" fillId="0" borderId="5" xfId="0" applyFont="1" applyBorder="1" applyAlignment="1">
      <alignment wrapText="1"/>
    </xf>
    <xf numFmtId="2" fontId="19" fillId="0" borderId="5" xfId="0" applyNumberFormat="1" applyFont="1" applyBorder="1" applyAlignment="1">
      <alignment wrapText="1"/>
    </xf>
    <xf numFmtId="0" fontId="0" fillId="0" borderId="0" xfId="0"/>
    <xf numFmtId="0" fontId="0" fillId="0" borderId="0" xfId="0"/>
    <xf numFmtId="0" fontId="15" fillId="0" borderId="0" xfId="0" applyFont="1"/>
    <xf numFmtId="173" fontId="0" fillId="0" borderId="0" xfId="8" applyNumberFormat="1" applyFont="1"/>
    <xf numFmtId="0" fontId="14" fillId="0" borderId="0" xfId="0" applyFont="1"/>
    <xf numFmtId="0" fontId="0" fillId="0" borderId="0" xfId="0"/>
    <xf numFmtId="0" fontId="13" fillId="0" borderId="0" xfId="0" applyFont="1"/>
    <xf numFmtId="0" fontId="24" fillId="0" borderId="0" xfId="2" applyAlignment="1">
      <alignment horizontal="center" vertical="center"/>
    </xf>
    <xf numFmtId="0" fontId="24" fillId="0" borderId="0" xfId="3" applyAlignment="1">
      <alignment horizontal="center" vertical="center"/>
    </xf>
    <xf numFmtId="0" fontId="0" fillId="0" borderId="0" xfId="0"/>
    <xf numFmtId="0" fontId="0" fillId="0" borderId="0" xfId="0"/>
    <xf numFmtId="0" fontId="24" fillId="0" borderId="0" xfId="3" applyAlignment="1">
      <alignment horizontal="center" vertical="center"/>
    </xf>
    <xf numFmtId="0" fontId="0" fillId="0" borderId="0" xfId="0"/>
    <xf numFmtId="0" fontId="0" fillId="0" borderId="0" xfId="0"/>
    <xf numFmtId="0" fontId="12" fillId="0" borderId="5" xfId="0" applyFont="1" applyBorder="1" applyAlignment="1">
      <alignment wrapText="1"/>
    </xf>
    <xf numFmtId="0" fontId="27" fillId="0" borderId="0" xfId="0" applyFont="1"/>
    <xf numFmtId="0" fontId="11" fillId="0" borderId="0" xfId="0" applyFont="1"/>
    <xf numFmtId="1" fontId="16" fillId="7" borderId="8" xfId="6" applyFont="1" applyFill="1" applyBorder="1" applyAlignment="1">
      <alignment horizontal="center" wrapText="1"/>
    </xf>
    <xf numFmtId="1" fontId="16" fillId="7" borderId="8" xfId="6" applyFill="1" applyBorder="1" applyAlignment="1">
      <alignment horizontal="center" wrapText="1"/>
    </xf>
    <xf numFmtId="170" fontId="0" fillId="21" borderId="0" xfId="0" applyNumberFormat="1" applyFill="1"/>
    <xf numFmtId="0" fontId="11" fillId="0" borderId="0" xfId="0" applyFont="1" applyAlignment="1">
      <alignment horizontal="center" wrapText="1"/>
    </xf>
    <xf numFmtId="0" fontId="0" fillId="22" borderId="0" xfId="0" applyFill="1"/>
    <xf numFmtId="0" fontId="0" fillId="0" borderId="0" xfId="0" applyAlignment="1">
      <alignment horizontal="left"/>
    </xf>
    <xf numFmtId="0" fontId="0" fillId="23" borderId="0" xfId="0" applyFill="1" applyAlignment="1">
      <alignment horizontal="left"/>
    </xf>
    <xf numFmtId="0" fontId="0" fillId="0" borderId="0" xfId="0"/>
    <xf numFmtId="0" fontId="26" fillId="0" borderId="0" xfId="68" applyFont="1"/>
    <xf numFmtId="0" fontId="8" fillId="0" borderId="0" xfId="68"/>
    <xf numFmtId="0" fontId="8" fillId="0" borderId="2" xfId="68" applyFont="1" applyBorder="1" applyAlignment="1">
      <alignment horizontal="center"/>
    </xf>
    <xf numFmtId="0" fontId="8" fillId="0" borderId="0" xfId="68" applyFont="1"/>
    <xf numFmtId="3" fontId="8" fillId="0" borderId="0" xfId="68" applyNumberFormat="1" applyAlignment="1">
      <alignment horizontal="right" indent="1"/>
    </xf>
    <xf numFmtId="0" fontId="8" fillId="0" borderId="0" xfId="68" applyFont="1" applyAlignment="1">
      <alignment horizontal="center"/>
    </xf>
    <xf numFmtId="173" fontId="8" fillId="0" borderId="0" xfId="68" applyNumberFormat="1" applyAlignment="1">
      <alignment horizontal="center"/>
    </xf>
    <xf numFmtId="3" fontId="26" fillId="0" borderId="0" xfId="68" applyNumberFormat="1" applyFont="1" applyAlignment="1">
      <alignment horizontal="right" indent="1"/>
    </xf>
    <xf numFmtId="3" fontId="8" fillId="0" borderId="2" xfId="68" applyNumberFormat="1" applyFont="1" applyBorder="1" applyAlignment="1">
      <alignment horizontal="right" indent="1"/>
    </xf>
    <xf numFmtId="0" fontId="8" fillId="0" borderId="2" xfId="68" applyBorder="1"/>
    <xf numFmtId="170" fontId="8" fillId="0" borderId="0" xfId="68" applyNumberFormat="1" applyAlignment="1">
      <alignment horizontal="right" indent="1"/>
    </xf>
    <xf numFmtId="0" fontId="8" fillId="0" borderId="0" xfId="0" applyFont="1"/>
    <xf numFmtId="0" fontId="8" fillId="9" borderId="0" xfId="0" applyFont="1" applyFill="1" applyAlignment="1">
      <alignment horizontal="center"/>
    </xf>
    <xf numFmtId="0" fontId="8" fillId="9" borderId="0" xfId="0" applyFont="1" applyFill="1"/>
    <xf numFmtId="3" fontId="8" fillId="0" borderId="0" xfId="68" applyNumberFormat="1"/>
    <xf numFmtId="1" fontId="16" fillId="0" borderId="5" xfId="5" applyBorder="1"/>
    <xf numFmtId="0" fontId="0" fillId="8" borderId="0" xfId="0" applyFont="1" applyFill="1"/>
    <xf numFmtId="0" fontId="8" fillId="0" borderId="2" xfId="0" applyFont="1" applyFill="1" applyBorder="1" applyAlignment="1">
      <alignment horizontal="center" wrapText="1"/>
    </xf>
    <xf numFmtId="0" fontId="0" fillId="9" borderId="0" xfId="0" applyFill="1" applyBorder="1" applyAlignment="1">
      <alignment wrapText="1"/>
    </xf>
    <xf numFmtId="166" fontId="0" fillId="0" borderId="0" xfId="0" applyNumberFormat="1" applyFill="1"/>
    <xf numFmtId="0" fontId="0" fillId="0" borderId="0" xfId="0"/>
    <xf numFmtId="0" fontId="7" fillId="0" borderId="0" xfId="68" applyFont="1"/>
    <xf numFmtId="173" fontId="8" fillId="0" borderId="0" xfId="8" applyNumberFormat="1" applyFont="1" applyAlignment="1">
      <alignment horizontal="center"/>
    </xf>
    <xf numFmtId="0" fontId="8" fillId="0" borderId="0" xfId="68" applyAlignment="1">
      <alignment horizontal="center"/>
    </xf>
    <xf numFmtId="0" fontId="7" fillId="0" borderId="0" xfId="0" applyFont="1"/>
    <xf numFmtId="1" fontId="7" fillId="10" borderId="0" xfId="69" applyFill="1"/>
    <xf numFmtId="1" fontId="7" fillId="0" borderId="0" xfId="69"/>
    <xf numFmtId="1" fontId="27" fillId="0" borderId="0" xfId="69" applyFont="1"/>
    <xf numFmtId="0" fontId="7" fillId="0" borderId="0" xfId="70" applyAlignment="1">
      <alignment horizontal="center"/>
    </xf>
    <xf numFmtId="1" fontId="7" fillId="11" borderId="0" xfId="69" applyFill="1"/>
    <xf numFmtId="1" fontId="71" fillId="0" borderId="0" xfId="69" applyFont="1"/>
    <xf numFmtId="1" fontId="7" fillId="13" borderId="0" xfId="69" applyFill="1"/>
    <xf numFmtId="1" fontId="7" fillId="0" borderId="0" xfId="71"/>
    <xf numFmtId="1" fontId="7" fillId="0" borderId="0" xfId="71" applyFont="1"/>
    <xf numFmtId="1" fontId="7" fillId="17" borderId="0" xfId="71" applyFill="1"/>
    <xf numFmtId="1" fontId="7" fillId="0" borderId="0" xfId="71" applyFill="1"/>
    <xf numFmtId="1" fontId="18" fillId="0" borderId="0" xfId="69" applyFont="1"/>
    <xf numFmtId="1" fontId="72" fillId="0" borderId="0" xfId="69" applyFont="1"/>
    <xf numFmtId="1" fontId="7" fillId="0" borderId="0" xfId="69" applyFill="1"/>
    <xf numFmtId="49" fontId="7" fillId="0" borderId="5" xfId="69" applyNumberFormat="1" applyBorder="1" applyAlignment="1">
      <alignment horizontal="center"/>
    </xf>
    <xf numFmtId="49" fontId="7" fillId="0" borderId="5" xfId="69" applyNumberFormat="1" applyFont="1" applyBorder="1" applyAlignment="1">
      <alignment horizontal="center"/>
    </xf>
    <xf numFmtId="1" fontId="7" fillId="0" borderId="0" xfId="69" applyFont="1"/>
    <xf numFmtId="1" fontId="7" fillId="8" borderId="0" xfId="69" applyFont="1" applyFill="1" applyAlignment="1">
      <alignment horizontal="center" wrapText="1"/>
    </xf>
    <xf numFmtId="1" fontId="7" fillId="0" borderId="0" xfId="69" applyFont="1" applyFill="1" applyAlignment="1">
      <alignment horizontal="center" wrapText="1"/>
    </xf>
    <xf numFmtId="1" fontId="7" fillId="8" borderId="0" xfId="69" applyFill="1" applyAlignment="1">
      <alignment horizontal="center" wrapText="1"/>
    </xf>
    <xf numFmtId="1" fontId="7" fillId="7" borderId="8" xfId="69" applyFont="1" applyFill="1" applyBorder="1" applyAlignment="1">
      <alignment horizontal="center" wrapText="1"/>
    </xf>
    <xf numFmtId="1" fontId="7" fillId="7" borderId="8" xfId="69" applyFill="1" applyBorder="1" applyAlignment="1">
      <alignment horizontal="center" wrapText="1"/>
    </xf>
    <xf numFmtId="1" fontId="7" fillId="7" borderId="6" xfId="69" applyFill="1" applyBorder="1" applyAlignment="1">
      <alignment horizontal="center" wrapText="1"/>
    </xf>
    <xf numFmtId="1" fontId="7" fillId="7" borderId="6" xfId="69" applyFill="1" applyBorder="1" applyAlignment="1">
      <alignment wrapText="1"/>
    </xf>
    <xf numFmtId="1" fontId="7" fillId="0" borderId="0" xfId="69" applyAlignment="1">
      <alignment horizontal="center" wrapText="1"/>
    </xf>
    <xf numFmtId="1" fontId="7" fillId="0" borderId="0" xfId="69" applyFill="1" applyAlignment="1">
      <alignment horizontal="center" wrapText="1"/>
    </xf>
    <xf numFmtId="1" fontId="7" fillId="0" borderId="0" xfId="69" applyAlignment="1">
      <alignment horizontal="center"/>
    </xf>
    <xf numFmtId="1" fontId="7" fillId="12" borderId="0" xfId="69" applyFill="1"/>
    <xf numFmtId="1" fontId="7" fillId="12" borderId="0" xfId="69" applyFill="1" applyAlignment="1">
      <alignment horizontal="center"/>
    </xf>
    <xf numFmtId="1" fontId="73" fillId="10" borderId="0" xfId="69" applyFont="1" applyFill="1" applyAlignment="1">
      <alignment wrapText="1"/>
    </xf>
    <xf numFmtId="1" fontId="7" fillId="7" borderId="8" xfId="69" applyFill="1" applyBorder="1"/>
    <xf numFmtId="1" fontId="7" fillId="7" borderId="8" xfId="69" applyFont="1" applyFill="1" applyBorder="1" applyAlignment="1">
      <alignment wrapText="1"/>
    </xf>
    <xf numFmtId="49" fontId="7" fillId="7" borderId="6" xfId="69" applyNumberFormat="1" applyFont="1" applyFill="1" applyBorder="1" applyAlignment="1">
      <alignment wrapText="1"/>
    </xf>
    <xf numFmtId="49" fontId="7" fillId="7" borderId="8" xfId="69" applyNumberFormat="1" applyFill="1" applyBorder="1"/>
    <xf numFmtId="1" fontId="7" fillId="7" borderId="6" xfId="69" applyFill="1" applyBorder="1"/>
    <xf numFmtId="1" fontId="7" fillId="9" borderId="0" xfId="69" applyFill="1" applyAlignment="1">
      <alignment horizontal="center" wrapText="1"/>
    </xf>
    <xf numFmtId="1" fontId="7" fillId="9" borderId="0" xfId="69" applyFont="1" applyFill="1" applyAlignment="1">
      <alignment horizontal="center" wrapText="1"/>
    </xf>
    <xf numFmtId="1" fontId="26" fillId="0" borderId="0" xfId="69" applyFont="1" applyAlignment="1">
      <alignment horizontal="center" wrapText="1"/>
    </xf>
    <xf numFmtId="1" fontId="7" fillId="7" borderId="9" xfId="69" applyFill="1" applyBorder="1"/>
    <xf numFmtId="1" fontId="7" fillId="7" borderId="9" xfId="69" applyFont="1" applyFill="1" applyBorder="1" applyAlignment="1">
      <alignment wrapText="1"/>
    </xf>
    <xf numFmtId="1" fontId="7" fillId="7" borderId="9" xfId="69" applyFont="1" applyFill="1" applyBorder="1"/>
    <xf numFmtId="1" fontId="7" fillId="7" borderId="10" xfId="69" applyFill="1" applyBorder="1"/>
    <xf numFmtId="0" fontId="7" fillId="0" borderId="0" xfId="70"/>
    <xf numFmtId="1" fontId="7" fillId="10" borderId="0" xfId="69" applyFont="1" applyFill="1"/>
    <xf numFmtId="1" fontId="7" fillId="0" borderId="0" xfId="69" applyAlignment="1">
      <alignment wrapText="1"/>
    </xf>
    <xf numFmtId="1" fontId="7" fillId="8" borderId="0" xfId="69" applyFill="1" applyAlignment="1">
      <alignment wrapText="1"/>
    </xf>
    <xf numFmtId="1" fontId="7" fillId="0" borderId="0" xfId="69" applyFill="1" applyAlignment="1">
      <alignment wrapText="1"/>
    </xf>
    <xf numFmtId="1" fontId="7" fillId="9" borderId="0" xfId="69" applyFill="1" applyAlignment="1">
      <alignment wrapText="1"/>
    </xf>
    <xf numFmtId="1" fontId="7" fillId="9" borderId="0" xfId="69" applyFill="1"/>
    <xf numFmtId="164" fontId="7" fillId="0" borderId="0" xfId="69" applyNumberFormat="1"/>
    <xf numFmtId="1" fontId="7" fillId="9" borderId="0" xfId="69" applyFont="1" applyFill="1" applyAlignment="1">
      <alignment wrapText="1"/>
    </xf>
    <xf numFmtId="1" fontId="7" fillId="0" borderId="2" xfId="69" applyBorder="1"/>
    <xf numFmtId="1" fontId="7" fillId="0" borderId="0" xfId="69" applyBorder="1"/>
    <xf numFmtId="1" fontId="7" fillId="0" borderId="0" xfId="69" applyFont="1" applyAlignment="1">
      <alignment wrapText="1"/>
    </xf>
    <xf numFmtId="170" fontId="7" fillId="0" borderId="0" xfId="69" applyNumberFormat="1" applyAlignment="1">
      <alignment horizontal="center"/>
    </xf>
    <xf numFmtId="170" fontId="7" fillId="0" borderId="0" xfId="69" applyNumberFormat="1"/>
    <xf numFmtId="1" fontId="7" fillId="0" borderId="0" xfId="69" applyNumberFormat="1"/>
    <xf numFmtId="164" fontId="7" fillId="0" borderId="0" xfId="69" applyNumberFormat="1" applyFill="1"/>
    <xf numFmtId="164" fontId="7" fillId="3" borderId="0" xfId="69" applyNumberFormat="1" applyFill="1"/>
    <xf numFmtId="166" fontId="7" fillId="0" borderId="0" xfId="69" applyNumberFormat="1"/>
    <xf numFmtId="3" fontId="7" fillId="0" borderId="0" xfId="69" applyNumberFormat="1" applyAlignment="1">
      <alignment horizontal="center"/>
    </xf>
    <xf numFmtId="170" fontId="7" fillId="28" borderId="0" xfId="69" applyNumberFormat="1" applyFill="1" applyAlignment="1">
      <alignment horizontal="center"/>
    </xf>
    <xf numFmtId="2" fontId="7" fillId="0" borderId="0" xfId="69" applyNumberFormat="1" applyAlignment="1">
      <alignment horizontal="center"/>
    </xf>
    <xf numFmtId="4" fontId="7" fillId="0" borderId="0" xfId="69" applyNumberFormat="1" applyAlignment="1">
      <alignment horizontal="center"/>
    </xf>
    <xf numFmtId="4" fontId="7" fillId="0" borderId="0" xfId="69" applyNumberFormat="1" applyFill="1" applyAlignment="1">
      <alignment horizontal="center"/>
    </xf>
    <xf numFmtId="167" fontId="7" fillId="0" borderId="0" xfId="69" applyNumberFormat="1"/>
    <xf numFmtId="164" fontId="7" fillId="17" borderId="0" xfId="69" applyNumberFormat="1" applyFill="1"/>
    <xf numFmtId="0" fontId="7" fillId="14" borderId="0" xfId="70" applyFill="1"/>
    <xf numFmtId="0" fontId="7" fillId="14" borderId="0" xfId="70" applyFill="1" applyAlignment="1">
      <alignment horizontal="center"/>
    </xf>
    <xf numFmtId="167" fontId="7" fillId="0" borderId="0" xfId="69" applyNumberFormat="1" applyAlignment="1">
      <alignment horizontal="center"/>
    </xf>
    <xf numFmtId="1" fontId="18" fillId="0" borderId="0" xfId="69" applyFont="1" applyAlignment="1">
      <alignment horizontal="left"/>
    </xf>
    <xf numFmtId="1" fontId="7" fillId="10" borderId="0" xfId="69" applyFont="1" applyFill="1" applyAlignment="1">
      <alignment wrapText="1"/>
    </xf>
    <xf numFmtId="3" fontId="7" fillId="0" borderId="0" xfId="69" applyNumberFormat="1"/>
    <xf numFmtId="167" fontId="74" fillId="0" borderId="0" xfId="69" applyNumberFormat="1" applyFont="1" applyFill="1"/>
    <xf numFmtId="1" fontId="74" fillId="0" borderId="0" xfId="69" applyFont="1" applyFill="1"/>
    <xf numFmtId="165" fontId="7" fillId="0" borderId="0" xfId="69" applyNumberFormat="1"/>
    <xf numFmtId="171" fontId="7" fillId="0" borderId="0" xfId="69" applyNumberFormat="1" applyAlignment="1">
      <alignment horizontal="center"/>
    </xf>
    <xf numFmtId="0" fontId="7" fillId="10" borderId="0" xfId="70" applyFill="1"/>
    <xf numFmtId="0" fontId="7" fillId="10" borderId="0" xfId="70" applyFill="1" applyAlignment="1">
      <alignment horizontal="center"/>
    </xf>
    <xf numFmtId="3" fontId="18" fillId="0" borderId="0" xfId="69" applyNumberFormat="1" applyFont="1"/>
    <xf numFmtId="3" fontId="7" fillId="8" borderId="0" xfId="69" applyNumberFormat="1" applyFill="1" applyAlignment="1">
      <alignment horizontal="center" wrapText="1"/>
    </xf>
    <xf numFmtId="3" fontId="7" fillId="9" borderId="0" xfId="69" applyNumberFormat="1" applyFill="1" applyAlignment="1">
      <alignment wrapText="1"/>
    </xf>
    <xf numFmtId="3" fontId="7" fillId="9" borderId="0" xfId="69" applyNumberFormat="1" applyFont="1" applyFill="1" applyAlignment="1">
      <alignment horizontal="center" wrapText="1"/>
    </xf>
    <xf numFmtId="1" fontId="18" fillId="0" borderId="0" xfId="69" applyFont="1" applyAlignment="1"/>
    <xf numFmtId="1" fontId="7" fillId="0" borderId="0" xfId="69" quotePrefix="1" applyFont="1"/>
    <xf numFmtId="2" fontId="7" fillId="0" borderId="0" xfId="69" applyNumberFormat="1"/>
    <xf numFmtId="164" fontId="7" fillId="27" borderId="0" xfId="69" applyNumberFormat="1" applyFill="1"/>
    <xf numFmtId="1" fontId="7" fillId="12" borderId="0" xfId="69" applyFont="1" applyFill="1"/>
    <xf numFmtId="164" fontId="7" fillId="12" borderId="0" xfId="69" applyNumberFormat="1" applyFont="1" applyFill="1"/>
    <xf numFmtId="164" fontId="7" fillId="12" borderId="0" xfId="69" applyNumberFormat="1" applyFill="1"/>
    <xf numFmtId="164" fontId="7" fillId="0" borderId="0" xfId="69" applyNumberFormat="1" applyFont="1"/>
    <xf numFmtId="170" fontId="8" fillId="0" borderId="0" xfId="68" applyNumberFormat="1" applyAlignment="1">
      <alignment horizontal="center"/>
    </xf>
    <xf numFmtId="3" fontId="7" fillId="0" borderId="0" xfId="68" applyNumberFormat="1" applyFont="1" applyAlignment="1">
      <alignment horizontal="right" indent="1"/>
    </xf>
    <xf numFmtId="1" fontId="7" fillId="10" borderId="0" xfId="6" applyFont="1" applyFill="1"/>
    <xf numFmtId="1" fontId="16" fillId="8" borderId="0" xfId="6" applyFill="1" applyAlignment="1">
      <alignment horizontal="center" wrapText="1"/>
    </xf>
    <xf numFmtId="164" fontId="16" fillId="20" borderId="0" xfId="6" applyNumberFormat="1" applyFill="1"/>
    <xf numFmtId="0" fontId="0" fillId="0" borderId="0" xfId="0"/>
    <xf numFmtId="0" fontId="6" fillId="0" borderId="0" xfId="0" applyFont="1"/>
    <xf numFmtId="167" fontId="0" fillId="0" borderId="0" xfId="0" applyNumberFormat="1" applyAlignment="1">
      <alignment horizontal="center"/>
    </xf>
    <xf numFmtId="0" fontId="6" fillId="0" borderId="5" xfId="0" applyFont="1" applyBorder="1" applyAlignment="1">
      <alignment wrapText="1"/>
    </xf>
    <xf numFmtId="1" fontId="6" fillId="7" borderId="8" xfId="69" applyFont="1" applyFill="1" applyBorder="1" applyAlignment="1">
      <alignment horizontal="center" wrapText="1"/>
    </xf>
    <xf numFmtId="1" fontId="5" fillId="10" borderId="0" xfId="73" applyFill="1"/>
    <xf numFmtId="1" fontId="5" fillId="0" borderId="0" xfId="73"/>
    <xf numFmtId="1" fontId="43" fillId="0" borderId="0" xfId="73" applyFont="1" applyFill="1"/>
    <xf numFmtId="1" fontId="42" fillId="0" borderId="0" xfId="73" applyFont="1" applyFill="1"/>
    <xf numFmtId="1" fontId="5" fillId="0" borderId="0" xfId="73" applyFill="1"/>
    <xf numFmtId="0" fontId="5" fillId="0" borderId="0" xfId="74" applyAlignment="1">
      <alignment horizontal="center"/>
    </xf>
    <xf numFmtId="1" fontId="5" fillId="11" borderId="0" xfId="73" applyFill="1"/>
    <xf numFmtId="1" fontId="5" fillId="0" borderId="0" xfId="75" applyFill="1"/>
    <xf numFmtId="1" fontId="18" fillId="0" borderId="0" xfId="73" applyFont="1" applyAlignment="1">
      <alignment horizontal="center" wrapText="1"/>
    </xf>
    <xf numFmtId="1" fontId="5" fillId="0" borderId="0" xfId="73" applyAlignment="1">
      <alignment horizontal="center" wrapText="1"/>
    </xf>
    <xf numFmtId="1" fontId="18" fillId="0" borderId="0" xfId="73" applyFont="1" applyAlignment="1">
      <alignment wrapText="1"/>
    </xf>
    <xf numFmtId="1" fontId="5" fillId="0" borderId="0" xfId="73" applyAlignment="1">
      <alignment wrapText="1"/>
    </xf>
    <xf numFmtId="1" fontId="18" fillId="0" borderId="0" xfId="73" applyFont="1" applyAlignment="1">
      <alignment horizontal="left"/>
    </xf>
    <xf numFmtId="1" fontId="5" fillId="0" borderId="0" xfId="73" applyAlignment="1">
      <alignment horizontal="center"/>
    </xf>
    <xf numFmtId="1" fontId="18" fillId="0" borderId="0" xfId="73" applyFont="1"/>
    <xf numFmtId="1" fontId="5" fillId="11" borderId="0" xfId="73" applyFill="1" applyAlignment="1">
      <alignment horizontal="center" wrapText="1"/>
    </xf>
    <xf numFmtId="1" fontId="5" fillId="0" borderId="0" xfId="73" applyFont="1" applyAlignment="1">
      <alignment horizontal="center" wrapText="1"/>
    </xf>
    <xf numFmtId="49" fontId="5" fillId="0" borderId="5" xfId="73" applyNumberFormat="1" applyBorder="1" applyAlignment="1">
      <alignment horizontal="center"/>
    </xf>
    <xf numFmtId="49" fontId="5" fillId="0" borderId="5" xfId="73" applyNumberFormat="1" applyFont="1" applyBorder="1" applyAlignment="1">
      <alignment horizontal="center"/>
    </xf>
    <xf numFmtId="49" fontId="5" fillId="0" borderId="0" xfId="73" applyNumberFormat="1" applyFont="1" applyBorder="1" applyAlignment="1">
      <alignment horizontal="center"/>
    </xf>
    <xf numFmtId="1" fontId="5" fillId="0" borderId="0" xfId="73" applyFont="1"/>
    <xf numFmtId="1" fontId="5" fillId="8" borderId="0" xfId="73" applyFont="1" applyFill="1" applyAlignment="1">
      <alignment horizontal="center" wrapText="1"/>
    </xf>
    <xf numFmtId="1" fontId="5" fillId="9" borderId="0" xfId="73" applyFont="1" applyFill="1" applyAlignment="1">
      <alignment horizontal="center" wrapText="1"/>
    </xf>
    <xf numFmtId="1" fontId="5" fillId="0" borderId="0" xfId="73" applyFont="1" applyFill="1" applyAlignment="1">
      <alignment horizontal="center" wrapText="1"/>
    </xf>
    <xf numFmtId="1" fontId="5" fillId="7" borderId="8" xfId="73" applyFont="1" applyFill="1" applyBorder="1" applyAlignment="1">
      <alignment horizontal="center" wrapText="1"/>
    </xf>
    <xf numFmtId="1" fontId="5" fillId="7" borderId="6" xfId="73" applyFont="1" applyFill="1" applyBorder="1" applyAlignment="1">
      <alignment horizontal="center" wrapText="1"/>
    </xf>
    <xf numFmtId="1" fontId="5" fillId="7" borderId="18" xfId="73" applyFill="1" applyBorder="1" applyAlignment="1">
      <alignment horizontal="center" wrapText="1"/>
    </xf>
    <xf numFmtId="1" fontId="5" fillId="7" borderId="19" xfId="73" applyFill="1" applyBorder="1" applyAlignment="1">
      <alignment wrapText="1"/>
    </xf>
    <xf numFmtId="1" fontId="5" fillId="7" borderId="19" xfId="73" applyFill="1" applyBorder="1" applyAlignment="1">
      <alignment horizontal="center" wrapText="1"/>
    </xf>
    <xf numFmtId="1" fontId="5" fillId="0" borderId="0" xfId="73" applyFill="1" applyBorder="1" applyAlignment="1">
      <alignment horizontal="center" wrapText="1"/>
    </xf>
    <xf numFmtId="1" fontId="5" fillId="7" borderId="0" xfId="73" applyFill="1" applyBorder="1" applyAlignment="1">
      <alignment horizontal="center" wrapText="1"/>
    </xf>
    <xf numFmtId="1" fontId="5" fillId="7" borderId="0" xfId="73" applyFont="1" applyFill="1" applyBorder="1" applyAlignment="1">
      <alignment horizontal="center" wrapText="1"/>
    </xf>
    <xf numFmtId="1" fontId="5" fillId="8" borderId="0" xfId="73" applyFill="1" applyAlignment="1">
      <alignment horizontal="center" wrapText="1"/>
    </xf>
    <xf numFmtId="1" fontId="5" fillId="0" borderId="0" xfId="73" applyFill="1" applyAlignment="1">
      <alignment horizontal="center" wrapText="1"/>
    </xf>
    <xf numFmtId="1" fontId="18" fillId="10" borderId="0" xfId="73" applyFont="1" applyFill="1" applyAlignment="1">
      <alignment wrapText="1"/>
    </xf>
    <xf numFmtId="1" fontId="5" fillId="7" borderId="8" xfId="73" applyFill="1" applyBorder="1"/>
    <xf numFmtId="1" fontId="5" fillId="7" borderId="8" xfId="73" applyFont="1" applyFill="1" applyBorder="1" applyAlignment="1">
      <alignment wrapText="1"/>
    </xf>
    <xf numFmtId="49" fontId="5" fillId="7" borderId="6" xfId="73" applyNumberFormat="1" applyFont="1" applyFill="1" applyBorder="1" applyAlignment="1">
      <alignment wrapText="1"/>
    </xf>
    <xf numFmtId="49" fontId="5" fillId="7" borderId="8" xfId="73" applyNumberFormat="1" applyFill="1" applyBorder="1"/>
    <xf numFmtId="1" fontId="5" fillId="7" borderId="6" xfId="73" applyFill="1" applyBorder="1"/>
    <xf numFmtId="49" fontId="5" fillId="7" borderId="0" xfId="73" applyNumberFormat="1" applyFont="1" applyFill="1" applyBorder="1" applyAlignment="1">
      <alignment wrapText="1"/>
    </xf>
    <xf numFmtId="49" fontId="5" fillId="0" borderId="0" xfId="73" applyNumberFormat="1" applyFont="1" applyFill="1" applyBorder="1" applyAlignment="1">
      <alignment wrapText="1"/>
    </xf>
    <xf numFmtId="1" fontId="5" fillId="9" borderId="0" xfId="73" applyFill="1" applyAlignment="1">
      <alignment horizontal="center" wrapText="1"/>
    </xf>
    <xf numFmtId="1" fontId="26" fillId="0" borderId="0" xfId="73" applyFont="1" applyAlignment="1">
      <alignment horizontal="center" wrapText="1"/>
    </xf>
    <xf numFmtId="1" fontId="5" fillId="7" borderId="9" xfId="73" applyFill="1" applyBorder="1"/>
    <xf numFmtId="1" fontId="5" fillId="7" borderId="9" xfId="73" applyFont="1" applyFill="1" applyBorder="1" applyAlignment="1">
      <alignment horizontal="center" wrapText="1"/>
    </xf>
    <xf numFmtId="1" fontId="5" fillId="7" borderId="10" xfId="73" quotePrefix="1" applyFont="1" applyFill="1" applyBorder="1"/>
    <xf numFmtId="1" fontId="5" fillId="7" borderId="10" xfId="73" applyFill="1" applyBorder="1"/>
    <xf numFmtId="1" fontId="5" fillId="0" borderId="0" xfId="73" applyFill="1" applyBorder="1"/>
    <xf numFmtId="1" fontId="5" fillId="7" borderId="0" xfId="73" applyFill="1" applyBorder="1"/>
    <xf numFmtId="0" fontId="5" fillId="0" borderId="0" xfId="74"/>
    <xf numFmtId="0" fontId="5" fillId="0" borderId="0" xfId="74" applyFill="1"/>
    <xf numFmtId="1" fontId="5" fillId="0" borderId="0" xfId="73" applyFill="1" applyAlignment="1">
      <alignment wrapText="1"/>
    </xf>
    <xf numFmtId="1" fontId="5" fillId="11" borderId="0" xfId="73" applyFill="1" applyAlignment="1">
      <alignment wrapText="1"/>
    </xf>
    <xf numFmtId="1" fontId="5" fillId="10" borderId="0" xfId="73" applyFont="1" applyFill="1"/>
    <xf numFmtId="1" fontId="5" fillId="8" borderId="0" xfId="73" applyFill="1" applyAlignment="1">
      <alignment wrapText="1"/>
    </xf>
    <xf numFmtId="1" fontId="5" fillId="7" borderId="18" xfId="73" applyFont="1" applyFill="1" applyBorder="1" applyAlignment="1">
      <alignment horizontal="center" wrapText="1"/>
    </xf>
    <xf numFmtId="1" fontId="5" fillId="7" borderId="37" xfId="73" applyFill="1" applyBorder="1" applyAlignment="1">
      <alignment horizontal="center" wrapText="1"/>
    </xf>
    <xf numFmtId="1" fontId="5" fillId="12" borderId="0" xfId="73" applyFill="1" applyAlignment="1">
      <alignment horizontal="center"/>
    </xf>
    <xf numFmtId="1" fontId="5" fillId="0" borderId="0" xfId="73" applyFont="1" applyAlignment="1">
      <alignment wrapText="1"/>
    </xf>
    <xf numFmtId="1" fontId="5" fillId="10" borderId="0" xfId="73" applyFont="1" applyFill="1" applyAlignment="1">
      <alignment wrapText="1"/>
    </xf>
    <xf numFmtId="1" fontId="5" fillId="9" borderId="0" xfId="73" applyFill="1"/>
    <xf numFmtId="49" fontId="5" fillId="7" borderId="0" xfId="73" applyNumberFormat="1" applyFill="1" applyBorder="1"/>
    <xf numFmtId="49" fontId="5" fillId="0" borderId="0" xfId="73" applyNumberFormat="1" applyFill="1" applyBorder="1"/>
    <xf numFmtId="49" fontId="40" fillId="7" borderId="0" xfId="73" applyNumberFormat="1" applyFont="1" applyFill="1" applyBorder="1" applyAlignment="1">
      <alignment wrapText="1"/>
    </xf>
    <xf numFmtId="164" fontId="5" fillId="0" borderId="0" xfId="73" applyNumberFormat="1"/>
    <xf numFmtId="166" fontId="5" fillId="0" borderId="0" xfId="73" applyNumberFormat="1"/>
    <xf numFmtId="1" fontId="5" fillId="7" borderId="2" xfId="73" applyFill="1" applyBorder="1"/>
    <xf numFmtId="1" fontId="5" fillId="0" borderId="2" xfId="73" applyBorder="1"/>
    <xf numFmtId="170" fontId="5" fillId="0" borderId="0" xfId="73" applyNumberFormat="1" applyAlignment="1">
      <alignment horizontal="center"/>
    </xf>
    <xf numFmtId="4" fontId="5" fillId="0" borderId="0" xfId="73" applyNumberFormat="1" applyAlignment="1">
      <alignment horizontal="center"/>
    </xf>
    <xf numFmtId="167" fontId="5" fillId="0" borderId="0" xfId="73" applyNumberFormat="1"/>
    <xf numFmtId="164" fontId="5" fillId="0" borderId="0" xfId="73" applyNumberFormat="1" applyFill="1" applyAlignment="1">
      <alignment horizontal="center"/>
    </xf>
    <xf numFmtId="167" fontId="5" fillId="0" borderId="0" xfId="73" applyNumberFormat="1" applyAlignment="1">
      <alignment horizontal="center"/>
    </xf>
    <xf numFmtId="164" fontId="5" fillId="0" borderId="0" xfId="73" applyNumberFormat="1" applyAlignment="1">
      <alignment horizontal="center"/>
    </xf>
    <xf numFmtId="164" fontId="5" fillId="0" borderId="0" xfId="73" applyNumberFormat="1" applyFill="1"/>
    <xf numFmtId="164" fontId="5" fillId="3" borderId="0" xfId="73" applyNumberFormat="1" applyFill="1"/>
    <xf numFmtId="164" fontId="5" fillId="29" borderId="0" xfId="73" applyNumberFormat="1" applyFill="1"/>
    <xf numFmtId="169" fontId="5" fillId="0" borderId="0" xfId="73" applyNumberFormat="1" applyAlignment="1">
      <alignment horizontal="center"/>
    </xf>
    <xf numFmtId="170" fontId="5" fillId="0" borderId="0" xfId="73" applyNumberFormat="1"/>
    <xf numFmtId="0" fontId="5" fillId="14" borderId="0" xfId="74" applyFill="1"/>
    <xf numFmtId="0" fontId="5" fillId="14" borderId="0" xfId="74" applyFill="1" applyAlignment="1">
      <alignment horizontal="center"/>
    </xf>
    <xf numFmtId="2" fontId="5" fillId="0" borderId="0" xfId="73" applyNumberFormat="1"/>
    <xf numFmtId="1" fontId="5" fillId="0" borderId="0" xfId="73" applyFont="1" applyFill="1"/>
    <xf numFmtId="171" fontId="5" fillId="0" borderId="0" xfId="73" applyNumberFormat="1"/>
    <xf numFmtId="1" fontId="18" fillId="0" borderId="0" xfId="73" applyFont="1" applyFill="1" applyAlignment="1">
      <alignment horizontal="left" wrapText="1"/>
    </xf>
    <xf numFmtId="1" fontId="18" fillId="0" borderId="0" xfId="73" applyFont="1" applyFill="1" applyAlignment="1">
      <alignment horizontal="center" wrapText="1"/>
    </xf>
    <xf numFmtId="1" fontId="5" fillId="0" borderId="0" xfId="73" applyFill="1" applyAlignment="1">
      <alignment horizontal="center"/>
    </xf>
    <xf numFmtId="1" fontId="5" fillId="0" borderId="0" xfId="73" applyFont="1" applyFill="1" applyAlignment="1">
      <alignment wrapText="1"/>
    </xf>
    <xf numFmtId="170" fontId="5" fillId="0" borderId="0" xfId="73" applyNumberFormat="1" applyFill="1" applyAlignment="1">
      <alignment horizontal="center"/>
    </xf>
    <xf numFmtId="167" fontId="5" fillId="0" borderId="0" xfId="73" applyNumberFormat="1" applyFill="1" applyAlignment="1">
      <alignment horizontal="center"/>
    </xf>
    <xf numFmtId="166" fontId="5" fillId="0" borderId="0" xfId="73" applyNumberFormat="1" applyFill="1"/>
    <xf numFmtId="1" fontId="5" fillId="0" borderId="0" xfId="73" applyNumberFormat="1" applyFill="1"/>
    <xf numFmtId="167" fontId="74" fillId="0" borderId="0" xfId="73" applyNumberFormat="1" applyFont="1" applyFill="1"/>
    <xf numFmtId="1" fontId="74" fillId="0" borderId="0" xfId="73" applyFont="1" applyFill="1"/>
    <xf numFmtId="168" fontId="5" fillId="0" borderId="0" xfId="73" applyNumberFormat="1" applyFill="1"/>
    <xf numFmtId="170" fontId="5" fillId="0" borderId="0" xfId="73" applyNumberFormat="1" applyFill="1"/>
    <xf numFmtId="0" fontId="5" fillId="0" borderId="0" xfId="74" applyFill="1" applyAlignment="1">
      <alignment horizontal="center"/>
    </xf>
    <xf numFmtId="167" fontId="5" fillId="0" borderId="0" xfId="73" applyNumberFormat="1" applyFill="1"/>
    <xf numFmtId="4" fontId="5" fillId="0" borderId="0" xfId="73" applyNumberFormat="1" applyFill="1" applyAlignment="1">
      <alignment horizontal="center"/>
    </xf>
    <xf numFmtId="1" fontId="18" fillId="0" borderId="0" xfId="73" applyFont="1" applyFill="1" applyAlignment="1">
      <alignment wrapText="1"/>
    </xf>
    <xf numFmtId="1" fontId="5" fillId="0" borderId="0" xfId="73" quotePrefix="1" applyFont="1" applyFill="1"/>
    <xf numFmtId="2" fontId="5" fillId="0" borderId="0" xfId="73" applyNumberFormat="1" applyFill="1" applyAlignment="1">
      <alignment horizontal="center"/>
    </xf>
    <xf numFmtId="1" fontId="18" fillId="0" borderId="0" xfId="73" applyFont="1" applyFill="1"/>
    <xf numFmtId="49" fontId="5" fillId="0" borderId="5" xfId="73" applyNumberFormat="1" applyFill="1" applyBorder="1" applyAlignment="1">
      <alignment horizontal="center"/>
    </xf>
    <xf numFmtId="49" fontId="5" fillId="0" borderId="5" xfId="73" applyNumberFormat="1" applyFont="1" applyFill="1" applyBorder="1" applyAlignment="1">
      <alignment horizontal="center"/>
    </xf>
    <xf numFmtId="49" fontId="5" fillId="0" borderId="0" xfId="73" applyNumberFormat="1" applyFont="1" applyFill="1" applyBorder="1" applyAlignment="1">
      <alignment horizontal="center"/>
    </xf>
    <xf numFmtId="1" fontId="5" fillId="0" borderId="8" xfId="73" applyFont="1" applyFill="1" applyBorder="1" applyAlignment="1">
      <alignment horizontal="center" wrapText="1"/>
    </xf>
    <xf numFmtId="1" fontId="5" fillId="0" borderId="8" xfId="73" applyFill="1" applyBorder="1"/>
    <xf numFmtId="1" fontId="5" fillId="0" borderId="8" xfId="73" applyFont="1" applyFill="1" applyBorder="1" applyAlignment="1">
      <alignment wrapText="1"/>
    </xf>
    <xf numFmtId="49" fontId="5" fillId="0" borderId="6" xfId="73" applyNumberFormat="1" applyFont="1" applyFill="1" applyBorder="1" applyAlignment="1">
      <alignment wrapText="1"/>
    </xf>
    <xf numFmtId="49" fontId="5" fillId="0" borderId="8" xfId="73" applyNumberFormat="1" applyFill="1" applyBorder="1"/>
    <xf numFmtId="1" fontId="5" fillId="0" borderId="6" xfId="73" applyFill="1" applyBorder="1"/>
    <xf numFmtId="1" fontId="75" fillId="0" borderId="0" xfId="73" applyFont="1" applyFill="1"/>
    <xf numFmtId="1" fontId="5" fillId="0" borderId="9" xfId="73" applyFill="1" applyBorder="1"/>
    <xf numFmtId="1" fontId="5" fillId="0" borderId="9" xfId="73" applyFont="1" applyFill="1" applyBorder="1" applyAlignment="1">
      <alignment horizontal="center" wrapText="1"/>
    </xf>
    <xf numFmtId="1" fontId="5" fillId="0" borderId="10" xfId="73" quotePrefix="1" applyFont="1" applyFill="1" applyBorder="1"/>
    <xf numFmtId="1" fontId="5" fillId="0" borderId="10" xfId="73" applyFill="1" applyBorder="1"/>
    <xf numFmtId="1" fontId="5" fillId="0" borderId="5" xfId="73" applyBorder="1"/>
    <xf numFmtId="3" fontId="16" fillId="0" borderId="0" xfId="6" applyNumberFormat="1" applyFont="1" applyFill="1" applyAlignment="1">
      <alignment horizontal="center" wrapText="1"/>
    </xf>
    <xf numFmtId="0" fontId="4" fillId="0" borderId="0" xfId="76"/>
    <xf numFmtId="0" fontId="77" fillId="0" borderId="27" xfId="76" applyFont="1" applyBorder="1" applyAlignment="1">
      <alignment horizontal="center" wrapText="1"/>
    </xf>
    <xf numFmtId="0" fontId="77" fillId="0" borderId="20" xfId="76" applyFont="1" applyBorder="1" applyAlignment="1">
      <alignment horizontal="center" wrapText="1"/>
    </xf>
    <xf numFmtId="0" fontId="79" fillId="0" borderId="38" xfId="76" applyFont="1" applyBorder="1" applyAlignment="1">
      <alignment horizontal="left"/>
    </xf>
    <xf numFmtId="3" fontId="79" fillId="0" borderId="38" xfId="76" applyNumberFormat="1" applyFont="1" applyBorder="1" applyAlignment="1">
      <alignment horizontal="right" wrapText="1"/>
    </xf>
    <xf numFmtId="0" fontId="4" fillId="0" borderId="38" xfId="76" applyBorder="1" applyAlignment="1">
      <alignment horizontal="right" wrapText="1"/>
    </xf>
    <xf numFmtId="0" fontId="79" fillId="0" borderId="38" xfId="76" applyFont="1" applyBorder="1" applyAlignment="1">
      <alignment horizontal="right" wrapText="1"/>
    </xf>
    <xf numFmtId="0" fontId="79" fillId="30" borderId="38" xfId="76" applyFont="1" applyFill="1" applyBorder="1" applyAlignment="1">
      <alignment horizontal="left"/>
    </xf>
    <xf numFmtId="3" fontId="79" fillId="30" borderId="38" xfId="76" applyNumberFormat="1" applyFont="1" applyFill="1" applyBorder="1" applyAlignment="1">
      <alignment horizontal="right" wrapText="1"/>
    </xf>
    <xf numFmtId="0" fontId="4" fillId="30" borderId="38" xfId="76" applyFill="1" applyBorder="1" applyAlignment="1">
      <alignment horizontal="right" wrapText="1"/>
    </xf>
    <xf numFmtId="0" fontId="79" fillId="30" borderId="38" xfId="76" applyFont="1" applyFill="1" applyBorder="1" applyAlignment="1">
      <alignment horizontal="right" wrapText="1"/>
    </xf>
    <xf numFmtId="0" fontId="80" fillId="0" borderId="38" xfId="76" applyFont="1" applyBorder="1" applyAlignment="1">
      <alignment horizontal="center" wrapText="1"/>
    </xf>
    <xf numFmtId="0" fontId="80" fillId="30" borderId="38" xfId="76" applyFont="1" applyFill="1" applyBorder="1" applyAlignment="1">
      <alignment horizontal="center" wrapText="1"/>
    </xf>
    <xf numFmtId="0" fontId="0" fillId="0" borderId="0" xfId="0"/>
    <xf numFmtId="0" fontId="0" fillId="0" borderId="0" xfId="0"/>
    <xf numFmtId="0" fontId="0" fillId="0" borderId="0" xfId="0"/>
    <xf numFmtId="164" fontId="2" fillId="0" borderId="0" xfId="0" applyNumberFormat="1" applyFont="1"/>
    <xf numFmtId="0" fontId="2" fillId="0" borderId="0" xfId="0" applyFont="1"/>
    <xf numFmtId="3" fontId="79" fillId="21" borderId="38" xfId="76" applyNumberFormat="1" applyFont="1" applyFill="1" applyBorder="1" applyAlignment="1">
      <alignment horizontal="right" wrapText="1"/>
    </xf>
    <xf numFmtId="1" fontId="2" fillId="7" borderId="8" xfId="69" applyFont="1" applyFill="1" applyBorder="1" applyAlignment="1">
      <alignment horizontal="center" wrapText="1"/>
    </xf>
    <xf numFmtId="1" fontId="2" fillId="10" borderId="0" xfId="78" applyFill="1"/>
    <xf numFmtId="1" fontId="2" fillId="0" borderId="0" xfId="78"/>
    <xf numFmtId="1" fontId="27" fillId="0" borderId="0" xfId="78" applyFont="1"/>
    <xf numFmtId="0" fontId="2" fillId="0" borderId="0" xfId="79" applyAlignment="1">
      <alignment horizontal="center"/>
    </xf>
    <xf numFmtId="1" fontId="2" fillId="11" borderId="0" xfId="78" applyFill="1"/>
    <xf numFmtId="1" fontId="71" fillId="0" borderId="0" xfId="78" applyFont="1"/>
    <xf numFmtId="1" fontId="2" fillId="13" borderId="0" xfId="78" applyFill="1"/>
    <xf numFmtId="1" fontId="2" fillId="0" borderId="0" xfId="80"/>
    <xf numFmtId="1" fontId="2" fillId="0" borderId="0" xfId="80" applyFont="1"/>
    <xf numFmtId="1" fontId="2" fillId="17" borderId="0" xfId="80" applyFill="1"/>
    <xf numFmtId="1" fontId="2" fillId="0" borderId="0" xfId="80" applyFill="1"/>
    <xf numFmtId="1" fontId="18" fillId="0" borderId="0" xfId="78" applyFont="1"/>
    <xf numFmtId="0" fontId="18" fillId="0" borderId="0" xfId="79" applyFont="1"/>
    <xf numFmtId="0" fontId="2" fillId="0" borderId="0" xfId="79"/>
    <xf numFmtId="1" fontId="72" fillId="0" borderId="0" xfId="78" applyFont="1"/>
    <xf numFmtId="1" fontId="2" fillId="0" borderId="0" xfId="78" applyFill="1"/>
    <xf numFmtId="49" fontId="2" fillId="0" borderId="5" xfId="78" applyNumberFormat="1" applyBorder="1" applyAlignment="1">
      <alignment horizontal="center"/>
    </xf>
    <xf numFmtId="49" fontId="2" fillId="0" borderId="5" xfId="78" applyNumberFormat="1" applyFont="1" applyBorder="1" applyAlignment="1">
      <alignment horizontal="center"/>
    </xf>
    <xf numFmtId="1" fontId="2" fillId="0" borderId="0" xfId="78" applyFont="1"/>
    <xf numFmtId="1" fontId="2" fillId="8" borderId="0" xfId="78" applyFont="1" applyFill="1" applyAlignment="1">
      <alignment horizontal="center" wrapText="1"/>
    </xf>
    <xf numFmtId="1" fontId="2" fillId="0" borderId="0" xfId="78" applyFont="1" applyFill="1" applyAlignment="1">
      <alignment horizontal="center" wrapText="1"/>
    </xf>
    <xf numFmtId="1" fontId="2" fillId="8" borderId="0" xfId="78" applyFill="1" applyAlignment="1">
      <alignment horizontal="center" wrapText="1"/>
    </xf>
    <xf numFmtId="1" fontId="2" fillId="7" borderId="8" xfId="78" applyFont="1" applyFill="1" applyBorder="1" applyAlignment="1">
      <alignment horizontal="center" wrapText="1"/>
    </xf>
    <xf numFmtId="1" fontId="2" fillId="7" borderId="8" xfId="78" applyFill="1" applyBorder="1" applyAlignment="1">
      <alignment horizontal="center" wrapText="1"/>
    </xf>
    <xf numFmtId="1" fontId="2" fillId="7" borderId="6" xfId="78" applyFill="1" applyBorder="1" applyAlignment="1">
      <alignment horizontal="center" wrapText="1"/>
    </xf>
    <xf numFmtId="1" fontId="2" fillId="7" borderId="6" xfId="78" applyFill="1" applyBorder="1" applyAlignment="1">
      <alignment wrapText="1"/>
    </xf>
    <xf numFmtId="1" fontId="2" fillId="0" borderId="0" xfId="78" applyAlignment="1">
      <alignment horizontal="center" wrapText="1"/>
    </xf>
    <xf numFmtId="1" fontId="2" fillId="0" borderId="0" xfId="78" applyFill="1" applyAlignment="1">
      <alignment horizontal="center" wrapText="1"/>
    </xf>
    <xf numFmtId="1" fontId="2" fillId="0" borderId="0" xfId="78" applyAlignment="1">
      <alignment horizontal="center"/>
    </xf>
    <xf numFmtId="1" fontId="2" fillId="12" borderId="0" xfId="78" applyFill="1"/>
    <xf numFmtId="1" fontId="2" fillId="12" borderId="0" xfId="78" applyFill="1" applyAlignment="1">
      <alignment horizontal="center"/>
    </xf>
    <xf numFmtId="1" fontId="73" fillId="10" borderId="0" xfId="78" applyFont="1" applyFill="1" applyAlignment="1">
      <alignment wrapText="1"/>
    </xf>
    <xf numFmtId="1" fontId="2" fillId="7" borderId="8" xfId="78" applyFill="1" applyBorder="1"/>
    <xf numFmtId="1" fontId="2" fillId="7" borderId="8" xfId="78" applyFont="1" applyFill="1" applyBorder="1" applyAlignment="1">
      <alignment wrapText="1"/>
    </xf>
    <xf numFmtId="49" fontId="2" fillId="7" borderId="6" xfId="78" applyNumberFormat="1" applyFont="1" applyFill="1" applyBorder="1" applyAlignment="1">
      <alignment wrapText="1"/>
    </xf>
    <xf numFmtId="49" fontId="2" fillId="7" borderId="8" xfId="78" applyNumberFormat="1" applyFill="1" applyBorder="1"/>
    <xf numFmtId="1" fontId="2" fillId="7" borderId="6" xfId="78" applyFill="1" applyBorder="1"/>
    <xf numFmtId="1" fontId="2" fillId="9" borderId="0" xfId="78" applyFill="1" applyAlignment="1">
      <alignment horizontal="center" wrapText="1"/>
    </xf>
    <xf numFmtId="1" fontId="2" fillId="9" borderId="0" xfId="78" applyFont="1" applyFill="1" applyAlignment="1">
      <alignment horizontal="center" wrapText="1"/>
    </xf>
    <xf numFmtId="1" fontId="26" fillId="0" borderId="0" xfId="78" applyFont="1" applyAlignment="1">
      <alignment horizontal="center" wrapText="1"/>
    </xf>
    <xf numFmtId="1" fontId="2" fillId="7" borderId="9" xfId="78" applyFill="1" applyBorder="1"/>
    <xf numFmtId="1" fontId="2" fillId="7" borderId="9" xfId="78" applyFont="1" applyFill="1" applyBorder="1" applyAlignment="1">
      <alignment wrapText="1"/>
    </xf>
    <xf numFmtId="1" fontId="2" fillId="7" borderId="9" xfId="78" applyFont="1" applyFill="1" applyBorder="1"/>
    <xf numFmtId="1" fontId="2" fillId="7" borderId="10" xfId="78" applyFill="1" applyBorder="1"/>
    <xf numFmtId="1" fontId="2" fillId="10" borderId="0" xfId="78" applyFont="1" applyFill="1"/>
    <xf numFmtId="1" fontId="2" fillId="0" borderId="0" xfId="78" applyAlignment="1">
      <alignment wrapText="1"/>
    </xf>
    <xf numFmtId="1" fontId="2" fillId="8" borderId="0" xfId="78" applyFill="1" applyAlignment="1">
      <alignment wrapText="1"/>
    </xf>
    <xf numFmtId="1" fontId="2" fillId="0" borderId="0" xfId="78" applyFill="1" applyAlignment="1">
      <alignment wrapText="1"/>
    </xf>
    <xf numFmtId="1" fontId="2" fillId="9" borderId="0" xfId="78" applyFill="1" applyAlignment="1">
      <alignment wrapText="1"/>
    </xf>
    <xf numFmtId="1" fontId="2" fillId="9" borderId="0" xfId="78" applyFill="1"/>
    <xf numFmtId="164" fontId="2" fillId="0" borderId="0" xfId="78" applyNumberFormat="1"/>
    <xf numFmtId="1" fontId="2" fillId="9" borderId="0" xfId="78" applyFont="1" applyFill="1" applyAlignment="1">
      <alignment wrapText="1"/>
    </xf>
    <xf numFmtId="1" fontId="2" fillId="0" borderId="2" xfId="78" applyBorder="1"/>
    <xf numFmtId="1" fontId="2" fillId="0" borderId="0" xfId="78" applyBorder="1"/>
    <xf numFmtId="1" fontId="2" fillId="0" borderId="0" xfId="78" applyFont="1" applyAlignment="1">
      <alignment wrapText="1"/>
    </xf>
    <xf numFmtId="170" fontId="2" fillId="0" borderId="0" xfId="78" applyNumberFormat="1" applyAlignment="1">
      <alignment horizontal="center"/>
    </xf>
    <xf numFmtId="170" fontId="2" fillId="0" borderId="0" xfId="78" applyNumberFormat="1"/>
    <xf numFmtId="1" fontId="2" fillId="0" borderId="0" xfId="78" applyNumberFormat="1"/>
    <xf numFmtId="164" fontId="2" fillId="0" borderId="0" xfId="78" applyNumberFormat="1" applyFill="1"/>
    <xf numFmtId="164" fontId="2" fillId="3" borderId="0" xfId="78" applyNumberFormat="1" applyFill="1"/>
    <xf numFmtId="166" fontId="2" fillId="0" borderId="0" xfId="78" applyNumberFormat="1"/>
    <xf numFmtId="3" fontId="2" fillId="0" borderId="0" xfId="78" applyNumberFormat="1" applyAlignment="1">
      <alignment horizontal="center"/>
    </xf>
    <xf numFmtId="170" fontId="2" fillId="28" borderId="0" xfId="78" applyNumberFormat="1" applyFill="1" applyAlignment="1">
      <alignment horizontal="center"/>
    </xf>
    <xf numFmtId="2" fontId="2" fillId="0" borderId="0" xfId="78" applyNumberFormat="1" applyAlignment="1">
      <alignment horizontal="center"/>
    </xf>
    <xf numFmtId="4" fontId="2" fillId="0" borderId="0" xfId="78" applyNumberFormat="1" applyAlignment="1">
      <alignment horizontal="center"/>
    </xf>
    <xf numFmtId="4" fontId="2" fillId="0" borderId="0" xfId="78" applyNumberFormat="1" applyFill="1" applyAlignment="1">
      <alignment horizontal="center"/>
    </xf>
    <xf numFmtId="167" fontId="2" fillId="0" borderId="0" xfId="78" applyNumberFormat="1"/>
    <xf numFmtId="164" fontId="2" fillId="17" borderId="0" xfId="78" applyNumberFormat="1" applyFill="1"/>
    <xf numFmtId="0" fontId="2" fillId="14" borderId="0" xfId="79" applyFill="1"/>
    <xf numFmtId="0" fontId="2" fillId="14" borderId="0" xfId="79" applyFill="1" applyAlignment="1">
      <alignment horizontal="center"/>
    </xf>
    <xf numFmtId="167" fontId="2" fillId="0" borderId="0" xfId="78" applyNumberFormat="1" applyAlignment="1">
      <alignment horizontal="center"/>
    </xf>
    <xf numFmtId="1" fontId="18" fillId="0" borderId="0" xfId="78" applyFont="1" applyAlignment="1">
      <alignment horizontal="left"/>
    </xf>
    <xf numFmtId="1" fontId="2" fillId="8" borderId="0" xfId="78" applyFont="1" applyFill="1" applyAlignment="1">
      <alignment wrapText="1"/>
    </xf>
    <xf numFmtId="1" fontId="2" fillId="10" borderId="0" xfId="78" applyFont="1" applyFill="1" applyAlignment="1">
      <alignment wrapText="1"/>
    </xf>
    <xf numFmtId="170" fontId="2" fillId="0" borderId="0" xfId="78" applyNumberFormat="1" applyFill="1" applyAlignment="1">
      <alignment horizontal="center"/>
    </xf>
    <xf numFmtId="3" fontId="2" fillId="0" borderId="0" xfId="78" applyNumberFormat="1"/>
    <xf numFmtId="167" fontId="74" fillId="0" borderId="0" xfId="78" applyNumberFormat="1" applyFont="1" applyFill="1"/>
    <xf numFmtId="1" fontId="74" fillId="0" borderId="0" xfId="78" applyFont="1" applyFill="1"/>
    <xf numFmtId="165" fontId="2" fillId="0" borderId="0" xfId="78" applyNumberFormat="1"/>
    <xf numFmtId="171" fontId="2" fillId="0" borderId="0" xfId="78" applyNumberFormat="1" applyAlignment="1">
      <alignment horizontal="center"/>
    </xf>
    <xf numFmtId="0" fontId="2" fillId="10" borderId="0" xfId="79" applyFill="1"/>
    <xf numFmtId="0" fontId="2" fillId="10" borderId="0" xfId="79" applyFill="1" applyAlignment="1">
      <alignment horizontal="center"/>
    </xf>
    <xf numFmtId="3" fontId="18" fillId="0" borderId="0" xfId="78" applyNumberFormat="1" applyFont="1"/>
    <xf numFmtId="3" fontId="2" fillId="8" borderId="0" xfId="78" applyNumberFormat="1" applyFill="1" applyAlignment="1">
      <alignment horizontal="center" wrapText="1"/>
    </xf>
    <xf numFmtId="3" fontId="2" fillId="9" borderId="0" xfId="78" applyNumberFormat="1" applyFill="1" applyAlignment="1">
      <alignment wrapText="1"/>
    </xf>
    <xf numFmtId="3" fontId="2" fillId="9" borderId="0" xfId="78" applyNumberFormat="1" applyFont="1" applyFill="1" applyAlignment="1">
      <alignment horizontal="center" wrapText="1"/>
    </xf>
    <xf numFmtId="1" fontId="18" fillId="0" borderId="0" xfId="78" applyFont="1" applyAlignment="1"/>
    <xf numFmtId="1" fontId="2" fillId="0" borderId="0" xfId="78" quotePrefix="1" applyFont="1"/>
    <xf numFmtId="2" fontId="2" fillId="0" borderId="0" xfId="78" applyNumberFormat="1"/>
    <xf numFmtId="164" fontId="2" fillId="27" borderId="0" xfId="78" applyNumberFormat="1" applyFill="1"/>
    <xf numFmtId="1" fontId="2" fillId="12" borderId="0" xfId="78" applyFont="1" applyFill="1"/>
    <xf numFmtId="164" fontId="2" fillId="12" borderId="0" xfId="78" applyNumberFormat="1" applyFont="1" applyFill="1"/>
    <xf numFmtId="164" fontId="2" fillId="12" borderId="0" xfId="78" applyNumberFormat="1" applyFill="1"/>
    <xf numFmtId="164" fontId="7" fillId="28" borderId="0" xfId="69" applyNumberFormat="1" applyFill="1"/>
    <xf numFmtId="1" fontId="2" fillId="0" borderId="0" xfId="69" applyFont="1"/>
    <xf numFmtId="1" fontId="2" fillId="8" borderId="0" xfId="69" applyFont="1" applyFill="1" applyAlignment="1">
      <alignment horizontal="center" wrapText="1"/>
    </xf>
    <xf numFmtId="0" fontId="83" fillId="32" borderId="0" xfId="81" applyFont="1" applyFill="1"/>
    <xf numFmtId="0" fontId="4" fillId="32" borderId="0" xfId="81" applyFill="1"/>
    <xf numFmtId="0" fontId="84" fillId="32" borderId="0" xfId="81" applyFont="1" applyFill="1"/>
    <xf numFmtId="0" fontId="82" fillId="32" borderId="0" xfId="82" applyFill="1"/>
    <xf numFmtId="0" fontId="85" fillId="32" borderId="0" xfId="81" applyFont="1" applyFill="1"/>
    <xf numFmtId="0" fontId="86" fillId="32" borderId="27" xfId="81" applyFont="1" applyFill="1" applyBorder="1" applyAlignment="1">
      <alignment vertical="top" wrapText="1"/>
    </xf>
    <xf numFmtId="0" fontId="86" fillId="32" borderId="20" xfId="81" applyFont="1" applyFill="1" applyBorder="1" applyAlignment="1">
      <alignment vertical="top" wrapText="1"/>
    </xf>
    <xf numFmtId="0" fontId="4" fillId="32" borderId="38" xfId="81" applyFill="1" applyBorder="1" applyAlignment="1">
      <alignment wrapText="1"/>
    </xf>
    <xf numFmtId="0" fontId="4" fillId="31" borderId="0" xfId="81" applyFill="1"/>
    <xf numFmtId="0" fontId="2" fillId="0" borderId="0" xfId="68" applyFont="1"/>
    <xf numFmtId="165" fontId="5" fillId="3" borderId="0" xfId="73" applyNumberFormat="1" applyFill="1"/>
    <xf numFmtId="0" fontId="2" fillId="0" borderId="0" xfId="0" applyFont="1" applyAlignment="1">
      <alignment horizontal="center" wrapText="1"/>
    </xf>
    <xf numFmtId="0" fontId="24" fillId="0" borderId="0" xfId="0" applyFont="1"/>
    <xf numFmtId="0" fontId="27" fillId="34" borderId="0" xfId="0" applyFont="1" applyFill="1" applyAlignment="1">
      <alignment horizontal="center"/>
    </xf>
    <xf numFmtId="0" fontId="27" fillId="0" borderId="0" xfId="0" applyFont="1" applyFill="1" applyAlignment="1">
      <alignment horizontal="center"/>
    </xf>
    <xf numFmtId="164" fontId="0" fillId="35" borderId="0" xfId="0" applyNumberFormat="1" applyFill="1"/>
    <xf numFmtId="164" fontId="0" fillId="18" borderId="0" xfId="0" applyNumberFormat="1" applyFill="1"/>
    <xf numFmtId="0" fontId="24" fillId="0" borderId="0" xfId="0" applyFont="1" applyAlignment="1">
      <alignment horizontal="center"/>
    </xf>
    <xf numFmtId="0" fontId="24" fillId="0" borderId="5" xfId="0" applyFont="1" applyBorder="1"/>
    <xf numFmtId="0" fontId="24" fillId="0" borderId="5" xfId="0" applyFont="1" applyBorder="1" applyAlignment="1">
      <alignment horizontal="center"/>
    </xf>
    <xf numFmtId="164" fontId="0" fillId="28" borderId="0" xfId="0" applyNumberFormat="1" applyFill="1"/>
    <xf numFmtId="0" fontId="31" fillId="0" borderId="0" xfId="0" applyFont="1" applyAlignment="1">
      <alignment horizontal="center"/>
    </xf>
    <xf numFmtId="0" fontId="37" fillId="0" borderId="0" xfId="0" applyFont="1"/>
    <xf numFmtId="164" fontId="2" fillId="22" borderId="0" xfId="5" applyNumberFormat="1" applyFont="1" applyFill="1"/>
    <xf numFmtId="164" fontId="16" fillId="22" borderId="0" xfId="5" applyNumberFormat="1" applyFill="1"/>
    <xf numFmtId="1" fontId="16" fillId="22" borderId="0" xfId="5" applyFill="1"/>
    <xf numFmtId="0" fontId="2" fillId="0" borderId="5" xfId="0" applyFont="1" applyBorder="1" applyAlignment="1">
      <alignment wrapText="1"/>
    </xf>
    <xf numFmtId="1" fontId="2" fillId="9" borderId="0" xfId="69" applyFont="1" applyFill="1" applyAlignment="1">
      <alignment wrapText="1"/>
    </xf>
    <xf numFmtId="1" fontId="2" fillId="7" borderId="8" xfId="73" applyFont="1" applyFill="1" applyBorder="1" applyAlignment="1">
      <alignment horizontal="center" wrapText="1"/>
    </xf>
    <xf numFmtId="0" fontId="2" fillId="0" borderId="0" xfId="0" applyFont="1" applyFill="1" applyBorder="1" applyAlignment="1">
      <alignment horizontal="center"/>
    </xf>
    <xf numFmtId="1" fontId="2" fillId="7" borderId="0" xfId="73" applyFont="1" applyFill="1" applyBorder="1" applyAlignment="1">
      <alignment horizontal="center" wrapText="1"/>
    </xf>
    <xf numFmtId="49" fontId="40" fillId="7" borderId="0" xfId="73" applyNumberFormat="1" applyFont="1" applyFill="1" applyBorder="1" applyAlignment="1">
      <alignment horizontal="center" wrapText="1"/>
    </xf>
    <xf numFmtId="164" fontId="5" fillId="0" borderId="5" xfId="73" applyNumberFormat="1" applyFill="1" applyBorder="1" applyAlignment="1">
      <alignment horizontal="center" wrapText="1"/>
    </xf>
    <xf numFmtId="1" fontId="5" fillId="0" borderId="5" xfId="73" applyBorder="1" applyAlignment="1">
      <alignment wrapText="1"/>
    </xf>
    <xf numFmtId="1" fontId="5" fillId="0" borderId="5" xfId="73" applyBorder="1" applyAlignment="1">
      <alignment horizontal="center"/>
    </xf>
    <xf numFmtId="1" fontId="5" fillId="0" borderId="5" xfId="73" applyBorder="1" applyAlignment="1">
      <alignment horizontal="center" wrapText="1"/>
    </xf>
    <xf numFmtId="1" fontId="5" fillId="0" borderId="5" xfId="73" applyFont="1" applyBorder="1" applyAlignment="1">
      <alignment wrapText="1"/>
    </xf>
    <xf numFmtId="1" fontId="2" fillId="0" borderId="0" xfId="73" applyFont="1"/>
    <xf numFmtId="1" fontId="2" fillId="9" borderId="0" xfId="73" applyFont="1" applyFill="1" applyAlignment="1">
      <alignment horizontal="center" wrapText="1"/>
    </xf>
    <xf numFmtId="1" fontId="2" fillId="2" borderId="0" xfId="7" applyFont="1" applyFill="1"/>
    <xf numFmtId="1" fontId="2" fillId="0" borderId="0" xfId="7" applyFont="1"/>
    <xf numFmtId="49" fontId="2" fillId="7" borderId="0" xfId="0" applyNumberFormat="1" applyFont="1" applyFill="1" applyAlignment="1">
      <alignment horizontal="center"/>
    </xf>
    <xf numFmtId="0" fontId="13" fillId="0" borderId="5" xfId="0" applyFont="1" applyBorder="1"/>
    <xf numFmtId="1" fontId="90" fillId="0" borderId="0" xfId="6" applyFont="1"/>
    <xf numFmtId="0" fontId="24" fillId="0" borderId="5" xfId="2" applyFont="1" applyBorder="1" applyAlignment="1">
      <alignment horizontal="center" wrapText="1"/>
    </xf>
    <xf numFmtId="0" fontId="24" fillId="0" borderId="5" xfId="3" applyBorder="1" applyAlignment="1">
      <alignment horizontal="center" wrapText="1"/>
    </xf>
    <xf numFmtId="0" fontId="24" fillId="0" borderId="5" xfId="3" applyFont="1" applyBorder="1" applyAlignment="1">
      <alignment horizontal="center" wrapText="1"/>
    </xf>
    <xf numFmtId="0" fontId="37" fillId="0" borderId="0" xfId="3" quotePrefix="1" applyFont="1" applyAlignment="1">
      <alignment horizontal="left"/>
    </xf>
    <xf numFmtId="0" fontId="37" fillId="0" borderId="0" xfId="2" quotePrefix="1" applyFont="1" applyAlignment="1">
      <alignment horizontal="left"/>
    </xf>
    <xf numFmtId="0" fontId="24" fillId="0" borderId="0" xfId="2" applyFont="1" applyBorder="1" applyAlignment="1">
      <alignment horizontal="center"/>
    </xf>
    <xf numFmtId="0" fontId="24" fillId="0" borderId="0" xfId="3" applyBorder="1" applyAlignment="1">
      <alignment horizontal="center"/>
    </xf>
    <xf numFmtId="0" fontId="24" fillId="0" borderId="2" xfId="2" applyFont="1" applyBorder="1" applyAlignment="1">
      <alignment horizontal="center" wrapText="1"/>
    </xf>
    <xf numFmtId="0" fontId="24" fillId="0" borderId="2" xfId="3" applyBorder="1" applyAlignment="1">
      <alignment horizontal="center" wrapText="1"/>
    </xf>
    <xf numFmtId="0" fontId="24" fillId="0" borderId="2" xfId="2" applyBorder="1" applyAlignment="1">
      <alignment horizontal="center" wrapText="1"/>
    </xf>
    <xf numFmtId="3" fontId="7" fillId="28" borderId="0" xfId="69" applyNumberFormat="1" applyFill="1" applyAlignment="1">
      <alignment horizontal="center"/>
    </xf>
    <xf numFmtId="1" fontId="7" fillId="28" borderId="0" xfId="69" applyFill="1"/>
    <xf numFmtId="1" fontId="2" fillId="28" borderId="0" xfId="69" applyFont="1" applyFill="1"/>
    <xf numFmtId="1" fontId="2" fillId="7" borderId="9" xfId="69" applyFont="1" applyFill="1" applyBorder="1" applyAlignment="1">
      <alignment wrapText="1"/>
    </xf>
    <xf numFmtId="165" fontId="7" fillId="0" borderId="0" xfId="69" applyNumberFormat="1" applyFill="1"/>
    <xf numFmtId="1" fontId="2" fillId="9" borderId="0" xfId="69" applyFont="1" applyFill="1" applyAlignment="1">
      <alignment horizontal="center" wrapText="1"/>
    </xf>
    <xf numFmtId="3" fontId="2" fillId="9" borderId="0" xfId="69" applyNumberFormat="1" applyFont="1" applyFill="1" applyAlignment="1">
      <alignment horizontal="center" wrapText="1"/>
    </xf>
    <xf numFmtId="3" fontId="2" fillId="9" borderId="0" xfId="69" applyNumberFormat="1" applyFont="1" applyFill="1" applyAlignment="1">
      <alignment wrapText="1"/>
    </xf>
    <xf numFmtId="1" fontId="2" fillId="38" borderId="0" xfId="69" applyFont="1" applyFill="1"/>
    <xf numFmtId="1" fontId="7" fillId="38" borderId="0" xfId="69" applyFill="1"/>
    <xf numFmtId="1" fontId="0" fillId="9" borderId="0" xfId="78" applyFont="1" applyFill="1" applyAlignment="1">
      <alignment horizontal="center" wrapText="1"/>
    </xf>
    <xf numFmtId="0" fontId="18" fillId="0" borderId="0" xfId="68" applyFont="1"/>
    <xf numFmtId="0" fontId="8" fillId="0" borderId="0" xfId="68" applyFill="1"/>
    <xf numFmtId="1" fontId="8" fillId="0" borderId="0" xfId="68" applyNumberFormat="1" applyFill="1" applyAlignment="1">
      <alignment horizontal="center"/>
    </xf>
    <xf numFmtId="0" fontId="8" fillId="0" borderId="0" xfId="68" applyFont="1" applyFill="1" applyBorder="1" applyAlignment="1">
      <alignment horizontal="center"/>
    </xf>
    <xf numFmtId="0" fontId="8" fillId="0" borderId="0" xfId="68" applyFont="1" applyFill="1" applyAlignment="1">
      <alignment horizontal="center"/>
    </xf>
    <xf numFmtId="173" fontId="8" fillId="0" borderId="0" xfId="68" applyNumberFormat="1" applyFill="1" applyAlignment="1">
      <alignment horizontal="center"/>
    </xf>
    <xf numFmtId="0" fontId="8" fillId="0" borderId="0" xfId="68" applyFill="1" applyBorder="1"/>
    <xf numFmtId="0" fontId="7" fillId="0" borderId="2" xfId="68" applyFont="1" applyBorder="1"/>
    <xf numFmtId="0" fontId="8" fillId="39" borderId="0" xfId="68" applyFill="1"/>
    <xf numFmtId="1" fontId="8" fillId="39" borderId="0" xfId="68" applyNumberFormat="1" applyFill="1" applyAlignment="1">
      <alignment horizontal="center"/>
    </xf>
    <xf numFmtId="0" fontId="8" fillId="39" borderId="0" xfId="68" applyFont="1" applyFill="1" applyBorder="1" applyAlignment="1">
      <alignment horizontal="center"/>
    </xf>
    <xf numFmtId="0" fontId="8" fillId="39" borderId="0" xfId="68" applyFont="1" applyFill="1" applyAlignment="1">
      <alignment horizontal="center"/>
    </xf>
    <xf numFmtId="173" fontId="8" fillId="39" borderId="0" xfId="68" applyNumberFormat="1" applyFill="1" applyAlignment="1">
      <alignment horizontal="center"/>
    </xf>
    <xf numFmtId="0" fontId="8" fillId="39" borderId="0" xfId="68" applyFill="1" applyBorder="1"/>
    <xf numFmtId="0" fontId="3" fillId="0" borderId="5" xfId="0" applyFont="1" applyBorder="1" applyAlignment="1">
      <alignment horizontal="center"/>
    </xf>
    <xf numFmtId="0" fontId="2" fillId="0" borderId="5" xfId="0" applyFont="1" applyBorder="1" applyAlignment="1">
      <alignment horizontal="center"/>
    </xf>
    <xf numFmtId="0" fontId="3" fillId="0" borderId="5" xfId="0" applyFont="1" applyBorder="1"/>
    <xf numFmtId="0" fontId="2" fillId="0" borderId="5" xfId="0" applyFont="1" applyBorder="1" applyAlignment="1">
      <alignment horizontal="center" wrapText="1"/>
    </xf>
    <xf numFmtId="0" fontId="2" fillId="0" borderId="5" xfId="68" applyFont="1" applyBorder="1"/>
    <xf numFmtId="1" fontId="2" fillId="0" borderId="0" xfId="78" applyFont="1" applyFill="1"/>
    <xf numFmtId="0" fontId="2" fillId="0" borderId="0" xfId="79" applyFill="1"/>
    <xf numFmtId="0" fontId="2" fillId="0" borderId="0" xfId="79" applyFill="1" applyAlignment="1">
      <alignment horizontal="center"/>
    </xf>
    <xf numFmtId="1" fontId="7" fillId="0" borderId="0" xfId="69" applyFont="1" applyFill="1"/>
    <xf numFmtId="1" fontId="24" fillId="0" borderId="0" xfId="7" applyFont="1" applyFill="1"/>
    <xf numFmtId="0" fontId="91" fillId="0" borderId="0" xfId="0" applyFont="1"/>
    <xf numFmtId="0" fontId="2" fillId="0" borderId="0" xfId="0" quotePrefix="1" applyFont="1"/>
    <xf numFmtId="0" fontId="2" fillId="0" borderId="0" xfId="0" applyFont="1" applyAlignment="1">
      <alignment horizontal="left" wrapText="1"/>
    </xf>
    <xf numFmtId="3" fontId="2" fillId="31" borderId="0" xfId="78" applyNumberFormat="1" applyFill="1" applyAlignment="1">
      <alignment horizontal="center"/>
    </xf>
    <xf numFmtId="170" fontId="2" fillId="31" borderId="0" xfId="78" applyNumberFormat="1" applyFill="1" applyAlignment="1">
      <alignment horizontal="center"/>
    </xf>
    <xf numFmtId="0" fontId="2" fillId="18" borderId="0" xfId="0" applyFont="1" applyFill="1"/>
    <xf numFmtId="0" fontId="0" fillId="18" borderId="0" xfId="0" applyFill="1"/>
    <xf numFmtId="3" fontId="7" fillId="41" borderId="0" xfId="69" applyNumberFormat="1" applyFill="1" applyAlignment="1">
      <alignment horizontal="center"/>
    </xf>
    <xf numFmtId="3" fontId="7" fillId="31" borderId="0" xfId="69" applyNumberFormat="1" applyFill="1" applyAlignment="1">
      <alignment horizontal="center"/>
    </xf>
    <xf numFmtId="0" fontId="2" fillId="41" borderId="0" xfId="0" applyFont="1" applyFill="1"/>
    <xf numFmtId="0" fontId="0" fillId="41" borderId="0" xfId="0" applyFill="1"/>
    <xf numFmtId="3" fontId="2" fillId="0" borderId="0" xfId="69" applyNumberFormat="1" applyFont="1" applyAlignment="1">
      <alignment horizontal="center"/>
    </xf>
    <xf numFmtId="0" fontId="8" fillId="40" borderId="0" xfId="68" applyFill="1"/>
    <xf numFmtId="0" fontId="2" fillId="40" borderId="0" xfId="68" applyFont="1" applyFill="1"/>
    <xf numFmtId="0" fontId="2" fillId="40" borderId="0" xfId="68" quotePrefix="1" applyFont="1" applyFill="1"/>
    <xf numFmtId="0" fontId="0" fillId="40" borderId="0" xfId="0" applyFill="1"/>
    <xf numFmtId="167" fontId="0" fillId="40" borderId="0" xfId="0" applyNumberFormat="1" applyFill="1"/>
    <xf numFmtId="170" fontId="0" fillId="40" borderId="0" xfId="0" applyNumberFormat="1" applyFill="1"/>
    <xf numFmtId="0" fontId="2" fillId="0" borderId="0" xfId="0" applyFont="1" applyFill="1" applyAlignment="1">
      <alignment horizontal="left" wrapText="1"/>
    </xf>
    <xf numFmtId="4" fontId="2" fillId="0" borderId="0" xfId="78" applyNumberFormat="1"/>
    <xf numFmtId="170" fontId="2" fillId="0" borderId="0" xfId="78" applyNumberFormat="1" applyFill="1"/>
    <xf numFmtId="3" fontId="2" fillId="0" borderId="0" xfId="78" applyNumberFormat="1" applyFill="1" applyAlignment="1">
      <alignment horizontal="center"/>
    </xf>
    <xf numFmtId="167" fontId="2" fillId="0" borderId="0" xfId="78" applyNumberFormat="1" applyFill="1"/>
    <xf numFmtId="1" fontId="2" fillId="0" borderId="5" xfId="78" applyBorder="1" applyAlignment="1">
      <alignment horizontal="center" wrapText="1"/>
    </xf>
    <xf numFmtId="166" fontId="2" fillId="31" borderId="0" xfId="78" applyNumberFormat="1" applyFill="1"/>
    <xf numFmtId="170" fontId="7" fillId="31" borderId="0" xfId="69" applyNumberFormat="1" applyFill="1" applyAlignment="1">
      <alignment horizontal="center"/>
    </xf>
    <xf numFmtId="1" fontId="92" fillId="0" borderId="0" xfId="7" applyFont="1"/>
    <xf numFmtId="169" fontId="24" fillId="0" borderId="0" xfId="3" applyNumberFormat="1"/>
    <xf numFmtId="0" fontId="26" fillId="35" borderId="0" xfId="68" applyFont="1" applyFill="1"/>
    <xf numFmtId="0" fontId="8" fillId="35" borderId="0" xfId="68" applyFill="1"/>
    <xf numFmtId="0" fontId="8" fillId="35" borderId="0" xfId="68" applyFont="1" applyFill="1"/>
    <xf numFmtId="3" fontId="8" fillId="35" borderId="0" xfId="68" applyNumberFormat="1" applyFill="1" applyAlignment="1">
      <alignment horizontal="right" indent="1"/>
    </xf>
    <xf numFmtId="0" fontId="8" fillId="35" borderId="0" xfId="68" applyFont="1" applyFill="1" applyAlignment="1">
      <alignment horizontal="center"/>
    </xf>
    <xf numFmtId="173" fontId="8" fillId="35" borderId="0" xfId="68" applyNumberFormat="1" applyFill="1" applyAlignment="1">
      <alignment horizontal="center"/>
    </xf>
    <xf numFmtId="0" fontId="2" fillId="35" borderId="0" xfId="68" applyFont="1" applyFill="1"/>
    <xf numFmtId="3" fontId="26" fillId="35" borderId="0" xfId="68" applyNumberFormat="1" applyFont="1" applyFill="1" applyAlignment="1">
      <alignment horizontal="right" indent="1"/>
    </xf>
    <xf numFmtId="3" fontId="8" fillId="35" borderId="2" xfId="68" applyNumberFormat="1" applyFont="1" applyFill="1" applyBorder="1" applyAlignment="1">
      <alignment horizontal="right" indent="1"/>
    </xf>
    <xf numFmtId="0" fontId="8" fillId="35" borderId="2" xfId="68" applyFill="1" applyBorder="1"/>
    <xf numFmtId="0" fontId="7" fillId="35" borderId="0" xfId="68" applyFont="1" applyFill="1"/>
    <xf numFmtId="170" fontId="8" fillId="35" borderId="0" xfId="68" applyNumberFormat="1" applyFill="1" applyAlignment="1">
      <alignment horizontal="right" indent="1"/>
    </xf>
    <xf numFmtId="173" fontId="8" fillId="35" borderId="0" xfId="8" applyNumberFormat="1" applyFont="1" applyFill="1" applyAlignment="1">
      <alignment horizontal="center"/>
    </xf>
    <xf numFmtId="0" fontId="8" fillId="35" borderId="0" xfId="68" applyFill="1" applyAlignment="1">
      <alignment horizontal="center"/>
    </xf>
    <xf numFmtId="3" fontId="7" fillId="35" borderId="0" xfId="68" applyNumberFormat="1" applyFont="1" applyFill="1" applyAlignment="1">
      <alignment horizontal="right" indent="1"/>
    </xf>
    <xf numFmtId="170" fontId="8" fillId="35" borderId="0" xfId="68" applyNumberFormat="1" applyFill="1" applyAlignment="1">
      <alignment horizontal="center"/>
    </xf>
    <xf numFmtId="0" fontId="26" fillId="35" borderId="0" xfId="68" applyFont="1" applyFill="1" applyAlignment="1">
      <alignment vertical="center"/>
    </xf>
    <xf numFmtId="164" fontId="2" fillId="0" borderId="0" xfId="73" quotePrefix="1" applyNumberFormat="1" applyFont="1"/>
    <xf numFmtId="164" fontId="2" fillId="0" borderId="0" xfId="73" applyNumberFormat="1" applyFont="1"/>
    <xf numFmtId="1" fontId="16" fillId="11" borderId="11" xfId="7" applyFont="1" applyFill="1" applyBorder="1" applyAlignment="1">
      <alignment horizontal="center" wrapText="1"/>
    </xf>
    <xf numFmtId="1" fontId="16" fillId="11" borderId="12" xfId="7" applyFill="1" applyBorder="1" applyAlignment="1">
      <alignment horizontal="center" wrapText="1"/>
    </xf>
    <xf numFmtId="1" fontId="16" fillId="0" borderId="4" xfId="7" applyBorder="1" applyAlignment="1">
      <alignment horizontal="center" wrapText="1"/>
    </xf>
    <xf numFmtId="1" fontId="16" fillId="0" borderId="12" xfId="7" applyBorder="1" applyAlignment="1">
      <alignment horizontal="center" wrapText="1"/>
    </xf>
    <xf numFmtId="1" fontId="16" fillId="5" borderId="11" xfId="7" applyFont="1" applyFill="1" applyBorder="1" applyAlignment="1">
      <alignment horizontal="center" wrapText="1"/>
    </xf>
    <xf numFmtId="0" fontId="0" fillId="0" borderId="4" xfId="0" applyBorder="1" applyAlignment="1">
      <alignment horizontal="center" wrapText="1"/>
    </xf>
    <xf numFmtId="0" fontId="18" fillId="33" borderId="0" xfId="0" applyFont="1" applyFill="1" applyAlignment="1">
      <alignment horizontal="center" wrapText="1"/>
    </xf>
    <xf numFmtId="1" fontId="18" fillId="17" borderId="0" xfId="6" applyFont="1" applyFill="1" applyAlignment="1">
      <alignment horizontal="center"/>
    </xf>
    <xf numFmtId="1" fontId="16" fillId="17" borderId="0" xfId="6" applyFill="1" applyAlignment="1">
      <alignment horizontal="center"/>
    </xf>
    <xf numFmtId="1" fontId="18" fillId="11" borderId="0" xfId="6" applyFont="1" applyFill="1" applyAlignment="1">
      <alignment horizontal="center"/>
    </xf>
    <xf numFmtId="1" fontId="16" fillId="11" borderId="0" xfId="6" applyFill="1" applyAlignment="1">
      <alignment horizontal="center"/>
    </xf>
    <xf numFmtId="0" fontId="2" fillId="31" borderId="0" xfId="0" applyFont="1" applyFill="1" applyAlignment="1">
      <alignment horizontal="center" wrapText="1"/>
    </xf>
    <xf numFmtId="0" fontId="7" fillId="11" borderId="0" xfId="70" applyFill="1" applyAlignment="1">
      <alignment horizontal="center"/>
    </xf>
    <xf numFmtId="0" fontId="7" fillId="0" borderId="0" xfId="70" applyAlignment="1">
      <alignment horizontal="center"/>
    </xf>
    <xf numFmtId="0" fontId="2" fillId="11" borderId="0" xfId="79" applyFill="1" applyAlignment="1">
      <alignment horizontal="center"/>
    </xf>
    <xf numFmtId="0" fontId="2" fillId="0" borderId="0" xfId="79" applyAlignment="1">
      <alignment horizontal="center"/>
    </xf>
    <xf numFmtId="1" fontId="8" fillId="37" borderId="0" xfId="68" applyNumberFormat="1" applyFill="1" applyAlignment="1">
      <alignment horizontal="center"/>
    </xf>
    <xf numFmtId="1" fontId="8" fillId="28" borderId="0" xfId="68" applyNumberFormat="1" applyFill="1" applyAlignment="1">
      <alignment horizontal="center"/>
    </xf>
    <xf numFmtId="1" fontId="2" fillId="36" borderId="0" xfId="68" applyNumberFormat="1" applyFont="1" applyFill="1" applyAlignment="1">
      <alignment horizontal="center"/>
    </xf>
    <xf numFmtId="1" fontId="8" fillId="36" borderId="0" xfId="68" applyNumberFormat="1" applyFill="1" applyAlignment="1">
      <alignment horizontal="center"/>
    </xf>
    <xf numFmtId="1" fontId="8" fillId="0" borderId="0" xfId="68" applyNumberFormat="1" applyAlignment="1">
      <alignment horizontal="center"/>
    </xf>
    <xf numFmtId="0" fontId="2" fillId="31" borderId="0" xfId="0" applyFont="1" applyFill="1" applyAlignment="1">
      <alignment horizontal="left" wrapText="1"/>
    </xf>
    <xf numFmtId="0" fontId="49" fillId="0" borderId="29" xfId="1" applyFont="1" applyBorder="1" applyAlignment="1">
      <alignment vertical="top" wrapText="1"/>
    </xf>
    <xf numFmtId="0" fontId="49" fillId="0" borderId="0" xfId="1" applyFont="1" applyBorder="1" applyAlignment="1">
      <alignment vertical="top" wrapText="1"/>
    </xf>
    <xf numFmtId="0" fontId="49" fillId="0" borderId="0" xfId="1" applyFont="1" applyAlignment="1">
      <alignment vertical="top" wrapText="1"/>
    </xf>
    <xf numFmtId="0" fontId="49" fillId="0" borderId="30" xfId="1" applyFont="1" applyBorder="1" applyAlignment="1">
      <alignment vertical="top" wrapText="1"/>
    </xf>
    <xf numFmtId="0" fontId="54" fillId="0" borderId="29" xfId="1" applyFont="1" applyBorder="1" applyAlignment="1">
      <alignment vertical="top" wrapText="1"/>
    </xf>
    <xf numFmtId="0" fontId="54" fillId="0" borderId="0" xfId="1" applyFont="1" applyBorder="1" applyAlignment="1">
      <alignment vertical="top" wrapText="1"/>
    </xf>
    <xf numFmtId="0" fontId="54" fillId="0" borderId="25" xfId="1" applyFont="1" applyBorder="1" applyAlignment="1">
      <alignment vertical="top" wrapText="1"/>
    </xf>
    <xf numFmtId="0" fontId="54" fillId="0" borderId="26" xfId="1" applyFont="1" applyBorder="1" applyAlignment="1">
      <alignment vertical="top" wrapText="1"/>
    </xf>
    <xf numFmtId="0" fontId="49" fillId="0" borderId="26" xfId="1" applyFont="1" applyBorder="1" applyAlignment="1">
      <alignment vertical="top" wrapText="1"/>
    </xf>
    <xf numFmtId="0" fontId="49" fillId="0" borderId="21" xfId="1" applyFont="1" applyBorder="1" applyAlignment="1">
      <alignment vertical="top" wrapText="1"/>
    </xf>
    <xf numFmtId="0" fontId="54" fillId="0" borderId="0" xfId="1" applyFont="1" applyAlignment="1">
      <alignment vertical="top" wrapText="1"/>
    </xf>
    <xf numFmtId="0" fontId="54" fillId="0" borderId="30" xfId="1" applyFont="1" applyBorder="1" applyAlignment="1">
      <alignment vertical="top" wrapText="1"/>
    </xf>
    <xf numFmtId="0" fontId="53" fillId="0" borderId="27" xfId="1" applyFont="1" applyBorder="1" applyAlignment="1">
      <alignment horizontal="center" wrapText="1"/>
    </xf>
    <xf numFmtId="0" fontId="53" fillId="0" borderId="20" xfId="1" applyFont="1" applyBorder="1" applyAlignment="1">
      <alignment horizontal="center" wrapText="1"/>
    </xf>
    <xf numFmtId="0" fontId="53" fillId="0" borderId="22" xfId="1" applyFont="1" applyBorder="1" applyAlignment="1">
      <alignment horizontal="center" wrapText="1"/>
    </xf>
    <xf numFmtId="0" fontId="53" fillId="0" borderId="24" xfId="1" applyFont="1" applyBorder="1" applyAlignment="1">
      <alignment horizontal="center" wrapText="1"/>
    </xf>
    <xf numFmtId="0" fontId="53" fillId="0" borderId="25" xfId="1" applyFont="1" applyBorder="1" applyAlignment="1">
      <alignment horizontal="center" wrapText="1"/>
    </xf>
    <xf numFmtId="0" fontId="53" fillId="0" borderId="21" xfId="1" applyFont="1" applyBorder="1" applyAlignment="1">
      <alignment horizontal="center" wrapText="1"/>
    </xf>
    <xf numFmtId="0" fontId="54" fillId="0" borderId="22" xfId="1" applyFont="1" applyBorder="1" applyAlignment="1">
      <alignment vertical="top" wrapText="1"/>
    </xf>
    <xf numFmtId="0" fontId="54" fillId="0" borderId="23" xfId="1" applyFont="1" applyBorder="1" applyAlignment="1">
      <alignment vertical="top" wrapText="1"/>
    </xf>
    <xf numFmtId="0" fontId="54" fillId="0" borderId="24" xfId="1" applyFont="1" applyBorder="1" applyAlignment="1">
      <alignment vertical="top" wrapText="1"/>
    </xf>
    <xf numFmtId="0" fontId="53" fillId="0" borderId="29" xfId="1" applyFont="1" applyBorder="1" applyAlignment="1">
      <alignment horizontal="center" wrapText="1"/>
    </xf>
    <xf numFmtId="0" fontId="53" fillId="0" borderId="30" xfId="1" applyFont="1" applyBorder="1" applyAlignment="1">
      <alignment horizontal="center" wrapText="1"/>
    </xf>
    <xf numFmtId="0" fontId="48" fillId="0" borderId="29" xfId="1" applyFont="1" applyBorder="1" applyAlignment="1">
      <alignment horizontal="center" wrapText="1"/>
    </xf>
    <xf numFmtId="0" fontId="48" fillId="0" borderId="30" xfId="1" applyFont="1" applyBorder="1" applyAlignment="1">
      <alignment horizontal="center" wrapText="1"/>
    </xf>
    <xf numFmtId="0" fontId="51" fillId="0" borderId="22" xfId="1" applyFont="1" applyBorder="1" applyAlignment="1">
      <alignment horizontal="left" wrapText="1"/>
    </xf>
    <xf numFmtId="0" fontId="51" fillId="0" borderId="23" xfId="1" applyFont="1" applyBorder="1" applyAlignment="1">
      <alignment horizontal="left" wrapText="1"/>
    </xf>
    <xf numFmtId="0" fontId="51" fillId="0" borderId="24" xfId="1" applyFont="1" applyBorder="1" applyAlignment="1">
      <alignment horizontal="left" wrapText="1"/>
    </xf>
    <xf numFmtId="0" fontId="52" fillId="0" borderId="25" xfId="1" applyFont="1" applyBorder="1" applyAlignment="1">
      <alignment horizontal="left" wrapText="1"/>
    </xf>
    <xf numFmtId="0" fontId="52" fillId="0" borderId="26" xfId="1" applyFont="1" applyBorder="1" applyAlignment="1">
      <alignment horizontal="left" wrapText="1"/>
    </xf>
    <xf numFmtId="0" fontId="52" fillId="0" borderId="21" xfId="1" applyFont="1" applyBorder="1" applyAlignment="1">
      <alignment horizontal="left" wrapText="1"/>
    </xf>
    <xf numFmtId="0" fontId="53" fillId="0" borderId="28" xfId="1" applyFont="1" applyBorder="1" applyAlignment="1">
      <alignment horizontal="center" wrapText="1"/>
    </xf>
    <xf numFmtId="0" fontId="53" fillId="0" borderId="23" xfId="1" applyFont="1" applyBorder="1" applyAlignment="1">
      <alignment horizontal="center" wrapText="1"/>
    </xf>
    <xf numFmtId="0" fontId="53" fillId="0" borderId="0" xfId="1" applyFont="1" applyBorder="1" applyAlignment="1">
      <alignment horizontal="center" wrapText="1"/>
    </xf>
    <xf numFmtId="0" fontId="53" fillId="0" borderId="26" xfId="1" applyFont="1" applyBorder="1" applyAlignment="1">
      <alignment horizontal="center" wrapText="1"/>
    </xf>
    <xf numFmtId="0" fontId="48" fillId="0" borderId="22" xfId="1" applyFont="1" applyBorder="1" applyAlignment="1">
      <alignment horizontal="center" wrapText="1"/>
    </xf>
    <xf numFmtId="0" fontId="48" fillId="0" borderId="24" xfId="1" applyFont="1" applyBorder="1" applyAlignment="1">
      <alignment horizontal="center" wrapText="1"/>
    </xf>
    <xf numFmtId="0" fontId="78" fillId="0" borderId="29" xfId="76" applyFont="1" applyBorder="1" applyAlignment="1">
      <alignment vertical="top" wrapText="1"/>
    </xf>
    <xf numFmtId="0" fontId="78" fillId="0" borderId="0" xfId="76" applyFont="1" applyAlignment="1">
      <alignment vertical="top" wrapText="1"/>
    </xf>
    <xf numFmtId="0" fontId="82" fillId="0" borderId="0" xfId="77" applyAlignment="1">
      <alignment vertical="top" wrapText="1"/>
    </xf>
    <xf numFmtId="0" fontId="82" fillId="0" borderId="30" xfId="77" applyBorder="1" applyAlignment="1">
      <alignment vertical="top" wrapText="1"/>
    </xf>
    <xf numFmtId="0" fontId="79" fillId="0" borderId="0" xfId="76" applyFont="1" applyAlignment="1">
      <alignment vertical="top" wrapText="1"/>
    </xf>
    <xf numFmtId="0" fontId="79" fillId="0" borderId="30" xfId="76" applyFont="1" applyBorder="1" applyAlignment="1">
      <alignment vertical="top" wrapText="1"/>
    </xf>
    <xf numFmtId="0" fontId="79" fillId="0" borderId="26" xfId="76" applyFont="1" applyBorder="1" applyAlignment="1">
      <alignment vertical="top" wrapText="1"/>
    </xf>
    <xf numFmtId="0" fontId="79" fillId="0" borderId="21" xfId="76" applyFont="1" applyBorder="1" applyAlignment="1">
      <alignment vertical="top" wrapText="1"/>
    </xf>
    <xf numFmtId="0" fontId="79" fillId="0" borderId="25" xfId="76" applyFont="1" applyBorder="1" applyAlignment="1">
      <alignment vertical="top" wrapText="1"/>
    </xf>
    <xf numFmtId="0" fontId="79" fillId="0" borderId="29" xfId="76" applyFont="1" applyBorder="1" applyAlignment="1">
      <alignment vertical="top" wrapText="1"/>
    </xf>
    <xf numFmtId="0" fontId="78" fillId="0" borderId="30" xfId="76" applyFont="1" applyBorder="1" applyAlignment="1">
      <alignment vertical="top" wrapText="1"/>
    </xf>
    <xf numFmtId="0" fontId="78" fillId="0" borderId="22" xfId="76" applyFont="1" applyBorder="1" applyAlignment="1">
      <alignment vertical="top" wrapText="1"/>
    </xf>
    <xf numFmtId="0" fontId="78" fillId="0" borderId="23" xfId="76" applyFont="1" applyBorder="1" applyAlignment="1">
      <alignment vertical="top" wrapText="1"/>
    </xf>
    <xf numFmtId="0" fontId="78" fillId="0" borderId="24" xfId="76" applyFont="1" applyBorder="1" applyAlignment="1">
      <alignment vertical="top" wrapText="1"/>
    </xf>
    <xf numFmtId="0" fontId="77" fillId="0" borderId="27" xfId="76" applyFont="1" applyBorder="1" applyAlignment="1">
      <alignment horizontal="center" wrapText="1"/>
    </xf>
    <xf numFmtId="0" fontId="77" fillId="0" borderId="20" xfId="76" applyFont="1" applyBorder="1" applyAlignment="1">
      <alignment horizontal="center" wrapText="1"/>
    </xf>
    <xf numFmtId="0" fontId="77" fillId="0" borderId="22" xfId="76" applyFont="1" applyBorder="1" applyAlignment="1">
      <alignment horizontal="center" wrapText="1"/>
    </xf>
    <xf numFmtId="0" fontId="77" fillId="0" borderId="24" xfId="76" applyFont="1" applyBorder="1" applyAlignment="1">
      <alignment horizontal="center" wrapText="1"/>
    </xf>
    <xf numFmtId="0" fontId="77" fillId="0" borderId="25" xfId="76" applyFont="1" applyBorder="1" applyAlignment="1">
      <alignment horizontal="center" wrapText="1"/>
    </xf>
    <xf numFmtId="0" fontId="77" fillId="0" borderId="21" xfId="76" applyFont="1" applyBorder="1" applyAlignment="1">
      <alignment horizontal="center" wrapText="1"/>
    </xf>
    <xf numFmtId="0" fontId="77" fillId="0" borderId="29" xfId="76" applyFont="1" applyBorder="1" applyAlignment="1">
      <alignment horizontal="center" wrapText="1"/>
    </xf>
    <xf numFmtId="0" fontId="77" fillId="0" borderId="30" xfId="76" applyFont="1" applyBorder="1" applyAlignment="1">
      <alignment horizontal="center" wrapText="1"/>
    </xf>
    <xf numFmtId="0" fontId="4" fillId="0" borderId="29" xfId="76" applyBorder="1" applyAlignment="1">
      <alignment horizontal="center" wrapText="1"/>
    </xf>
    <xf numFmtId="0" fontId="4" fillId="0" borderId="30" xfId="76" applyBorder="1" applyAlignment="1">
      <alignment horizontal="center" wrapText="1"/>
    </xf>
    <xf numFmtId="0" fontId="76" fillId="0" borderId="22" xfId="76" applyFont="1" applyBorder="1" applyAlignment="1">
      <alignment horizontal="left" wrapText="1"/>
    </xf>
    <xf numFmtId="0" fontId="76" fillId="0" borderId="23" xfId="76" applyFont="1" applyBorder="1" applyAlignment="1">
      <alignment horizontal="left" wrapText="1"/>
    </xf>
    <xf numFmtId="0" fontId="76" fillId="0" borderId="24" xfId="76" applyFont="1" applyBorder="1" applyAlignment="1">
      <alignment horizontal="left" wrapText="1"/>
    </xf>
    <xf numFmtId="0" fontId="4" fillId="0" borderId="25" xfId="76" applyBorder="1" applyAlignment="1">
      <alignment horizontal="left" wrapText="1"/>
    </xf>
    <xf numFmtId="0" fontId="4" fillId="0" borderId="26" xfId="76" applyBorder="1" applyAlignment="1">
      <alignment horizontal="left" wrapText="1"/>
    </xf>
    <xf numFmtId="0" fontId="4" fillId="0" borderId="21" xfId="76" applyBorder="1" applyAlignment="1">
      <alignment horizontal="left" wrapText="1"/>
    </xf>
    <xf numFmtId="0" fontId="77" fillId="0" borderId="28" xfId="76" applyFont="1" applyBorder="1" applyAlignment="1">
      <alignment horizontal="center" wrapText="1"/>
    </xf>
    <xf numFmtId="0" fontId="77" fillId="0" borderId="23" xfId="76" applyFont="1" applyBorder="1" applyAlignment="1">
      <alignment horizontal="center" wrapText="1"/>
    </xf>
    <xf numFmtId="0" fontId="77" fillId="0" borderId="0" xfId="76" applyFont="1" applyBorder="1" applyAlignment="1">
      <alignment horizontal="center" wrapText="1"/>
    </xf>
    <xf numFmtId="0" fontId="77" fillId="0" borderId="26" xfId="76" applyFont="1" applyBorder="1" applyAlignment="1">
      <alignment horizontal="center" wrapText="1"/>
    </xf>
    <xf numFmtId="0" fontId="4" fillId="0" borderId="22" xfId="76" applyBorder="1" applyAlignment="1">
      <alignment horizontal="center" wrapText="1"/>
    </xf>
    <xf numFmtId="0" fontId="4" fillId="0" borderId="24" xfId="76" applyBorder="1" applyAlignment="1">
      <alignment horizontal="center" wrapText="1"/>
    </xf>
    <xf numFmtId="0" fontId="86" fillId="32" borderId="27" xfId="81" applyFont="1" applyFill="1" applyBorder="1" applyAlignment="1">
      <alignment vertical="top" wrapText="1"/>
    </xf>
    <xf numFmtId="0" fontId="86" fillId="32" borderId="20" xfId="81" applyFont="1" applyFill="1" applyBorder="1" applyAlignment="1">
      <alignment vertical="top" wrapText="1"/>
    </xf>
    <xf numFmtId="0" fontId="24" fillId="0" borderId="0" xfId="2" applyFont="1" applyAlignment="1">
      <alignment vertical="center" wrapText="1"/>
    </xf>
    <xf numFmtId="0" fontId="24" fillId="0" borderId="0" xfId="2" applyAlignment="1">
      <alignment vertical="center" wrapText="1"/>
    </xf>
    <xf numFmtId="0" fontId="24" fillId="0" borderId="0" xfId="2" applyBorder="1" applyAlignment="1">
      <alignment horizontal="center" vertical="center"/>
    </xf>
    <xf numFmtId="0" fontId="24" fillId="0" borderId="2" xfId="2" applyBorder="1" applyAlignment="1">
      <alignment horizontal="center" vertical="center"/>
    </xf>
    <xf numFmtId="46" fontId="24" fillId="0" borderId="0" xfId="2" applyNumberFormat="1" applyFont="1" applyAlignment="1">
      <alignment vertical="center" wrapText="1"/>
    </xf>
    <xf numFmtId="0" fontId="24" fillId="0" borderId="0" xfId="3" applyAlignment="1">
      <alignment vertical="center" wrapText="1"/>
    </xf>
    <xf numFmtId="0" fontId="24" fillId="0" borderId="0" xfId="3" applyBorder="1" applyAlignment="1">
      <alignment horizontal="center"/>
    </xf>
    <xf numFmtId="0" fontId="24" fillId="0" borderId="2" xfId="3" applyBorder="1" applyAlignment="1">
      <alignment horizontal="center"/>
    </xf>
    <xf numFmtId="0" fontId="24" fillId="0" borderId="0" xfId="2" applyAlignment="1">
      <alignment horizontal="center" vertical="center"/>
    </xf>
    <xf numFmtId="0" fontId="24" fillId="0" borderId="0" xfId="3" applyAlignment="1">
      <alignment horizontal="center" vertical="center"/>
    </xf>
  </cellXfs>
  <cellStyles count="100">
    <cellStyle name="Column heading" xfId="10"/>
    <cellStyle name="Comma 2" xfId="11"/>
    <cellStyle name="Comma 2 2" xfId="83"/>
    <cellStyle name="Comma 3" xfId="61"/>
    <cellStyle name="Comma0" xfId="12"/>
    <cellStyle name="Corner heading" xfId="13"/>
    <cellStyle name="Currency0" xfId="14"/>
    <cellStyle name="Data" xfId="15"/>
    <cellStyle name="Data no deci" xfId="16"/>
    <cellStyle name="Data Superscript" xfId="17"/>
    <cellStyle name="Data_1-1A-Regular" xfId="18"/>
    <cellStyle name="Data-one deci" xfId="19"/>
    <cellStyle name="Date" xfId="20"/>
    <cellStyle name="Fixed" xfId="21"/>
    <cellStyle name="Followed Hyperlink 2" xfId="22"/>
    <cellStyle name="Heading 1 2" xfId="23"/>
    <cellStyle name="Heading 2 2" xfId="24"/>
    <cellStyle name="Hed Side" xfId="25"/>
    <cellStyle name="Hed Side bold" xfId="26"/>
    <cellStyle name="Hed Side Indent" xfId="27"/>
    <cellStyle name="Hed Side Regular" xfId="28"/>
    <cellStyle name="Hed Side_1-1A-Regular" xfId="29"/>
    <cellStyle name="Hed Top" xfId="30"/>
    <cellStyle name="Hed Top - SECTION" xfId="31"/>
    <cellStyle name="Hed Top_3-new4" xfId="32"/>
    <cellStyle name="Hyperlink" xfId="77" builtinId="8"/>
    <cellStyle name="Hyperlink 2" xfId="33"/>
    <cellStyle name="Hyperlink 2 2" xfId="82"/>
    <cellStyle name="Hyperlink 3" xfId="84"/>
    <cellStyle name="Hyperlink 3 2" xfId="85"/>
    <cellStyle name="Hyperlink 3 3" xfId="86"/>
    <cellStyle name="Hyperlink 4" xfId="87"/>
    <cellStyle name="Hyperlink 5" xfId="88"/>
    <cellStyle name="Normal" xfId="0" builtinId="0"/>
    <cellStyle name="Normal 10" xfId="74"/>
    <cellStyle name="Normal 10 2" xfId="89"/>
    <cellStyle name="Normal 11" xfId="76"/>
    <cellStyle name="Normal 11 2" xfId="90"/>
    <cellStyle name="Normal 11 3" xfId="91"/>
    <cellStyle name="Normal 12" xfId="92"/>
    <cellStyle name="Normal 13" xfId="81"/>
    <cellStyle name="Normal 2" xfId="1"/>
    <cellStyle name="Normal 3" xfId="9"/>
    <cellStyle name="Normal 3 2" xfId="93"/>
    <cellStyle name="Normal 4" xfId="60"/>
    <cellStyle name="Normal 4 2" xfId="70"/>
    <cellStyle name="Normal 4 3" xfId="79"/>
    <cellStyle name="Normal 5" xfId="62"/>
    <cellStyle name="Normal 6" xfId="63"/>
    <cellStyle name="Normal 6 2" xfId="94"/>
    <cellStyle name="Normal 7" xfId="64"/>
    <cellStyle name="Normal 7 2" xfId="95"/>
    <cellStyle name="Normal 8" xfId="65"/>
    <cellStyle name="Normal 8 2" xfId="96"/>
    <cellStyle name="Normal 9" xfId="68"/>
    <cellStyle name="Normal 9 2" xfId="97"/>
    <cellStyle name="Normal_ManufacturingEnergyIntensity071802" xfId="2"/>
    <cellStyle name="Normal_ManufacturingEnergyIntensity090902" xfId="3"/>
    <cellStyle name="Normal_tblASM" xfId="4"/>
    <cellStyle name="Normal_transportation_indicators_1204" xfId="5"/>
    <cellStyle name="Normal_transportation_indicators_1204 2" xfId="78"/>
    <cellStyle name="Normal_transportation_indicators_1204 2 2" xfId="69"/>
    <cellStyle name="Normal_transportation_indicators_1204 3" xfId="73"/>
    <cellStyle name="Normal_TransportationIndicators_071202" xfId="6"/>
    <cellStyle name="Normal_TransportationIndicators_092002" xfId="7"/>
    <cellStyle name="Normal_TransportationIndicators_092002 2" xfId="80"/>
    <cellStyle name="Normal_TransportationIndicators_092002 2 2" xfId="71"/>
    <cellStyle name="Normal_TransportationIndicators_092002 3" xfId="75"/>
    <cellStyle name="Note 2" xfId="34"/>
    <cellStyle name="Percent" xfId="8" builtinId="5"/>
    <cellStyle name="Percent 2" xfId="66"/>
    <cellStyle name="Percent 2 2" xfId="98"/>
    <cellStyle name="Percent 3" xfId="67"/>
    <cellStyle name="Percent 3 2" xfId="99"/>
    <cellStyle name="Percent 4" xfId="72"/>
    <cellStyle name="Reference" xfId="35"/>
    <cellStyle name="Row heading" xfId="36"/>
    <cellStyle name="Source Hed" xfId="37"/>
    <cellStyle name="Source Letter" xfId="38"/>
    <cellStyle name="Source Superscript" xfId="39"/>
    <cellStyle name="Source Text" xfId="40"/>
    <cellStyle name="State" xfId="41"/>
    <cellStyle name="Superscript" xfId="42"/>
    <cellStyle name="Superscript- regular" xfId="43"/>
    <cellStyle name="Superscript_1-1A-Regular" xfId="44"/>
    <cellStyle name="Table Data" xfId="45"/>
    <cellStyle name="Table Head Top" xfId="46"/>
    <cellStyle name="Table Hed Side" xfId="47"/>
    <cellStyle name="Table Title" xfId="48"/>
    <cellStyle name="Title Text" xfId="49"/>
    <cellStyle name="Title Text 1" xfId="50"/>
    <cellStyle name="Title Text 2" xfId="51"/>
    <cellStyle name="Title-1" xfId="52"/>
    <cellStyle name="Title-2" xfId="53"/>
    <cellStyle name="Title-3" xfId="54"/>
    <cellStyle name="Total 2" xfId="55"/>
    <cellStyle name="Wrap" xfId="56"/>
    <cellStyle name="Wrap Bold" xfId="57"/>
    <cellStyle name="Wrap Title" xfId="58"/>
    <cellStyle name="Wrap_NTS99-~11" xfId="59"/>
  </cellStyles>
  <dxfs count="0"/>
  <tableStyles count="0" defaultTableStyle="TableStyleMedium2" defaultPivotStyle="PivotStyleLight16"/>
  <colors>
    <mruColors>
      <color rgb="FFFF00FF"/>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externalLink" Target="externalLinks/externalLink1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25248606829463"/>
          <c:y val="5.1400514758735825E-2"/>
          <c:w val="0.83148228346456687"/>
          <c:h val="0.79523549139690874"/>
        </c:manualLayout>
      </c:layout>
      <c:lineChart>
        <c:grouping val="standard"/>
        <c:varyColors val="0"/>
        <c:ser>
          <c:idx val="0"/>
          <c:order val="0"/>
          <c:tx>
            <c:strRef>
              <c:f>Industrial_Total_LMDI_UtilAdj!$AN$99</c:f>
              <c:strCache>
                <c:ptCount val="1"/>
                <c:pt idx="0">
                  <c:v>Delivered Intensity Index</c:v>
                </c:pt>
              </c:strCache>
            </c:strRef>
          </c:tx>
          <c:cat>
            <c:numRef>
              <c:f>Industrial_Total_LMDI_UtilAdj!$AM$100:$AM$141</c:f>
              <c:numCache>
                <c:formatCode>0</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Industrial_Total_LMDI_UtilAdj!$AN$100:$AN$141</c:f>
              <c:numCache>
                <c:formatCode>0.0000</c:formatCode>
                <c:ptCount val="42"/>
                <c:pt idx="0">
                  <c:v>1.3499096579646921</c:v>
                </c:pt>
                <c:pt idx="1">
                  <c:v>1.3362136176238066</c:v>
                </c:pt>
                <c:pt idx="2">
                  <c:v>1.2878684690532334</c:v>
                </c:pt>
                <c:pt idx="3">
                  <c:v>1.2501396147584181</c:v>
                </c:pt>
                <c:pt idx="4">
                  <c:v>1.2322074673582273</c:v>
                </c:pt>
                <c:pt idx="5">
                  <c:v>1.2572745146812812</c:v>
                </c:pt>
                <c:pt idx="6">
                  <c:v>1.204180808299923</c:v>
                </c:pt>
                <c:pt idx="7">
                  <c:v>1.1517466682056325</c:v>
                </c:pt>
                <c:pt idx="8">
                  <c:v>1.1511290073902478</c:v>
                </c:pt>
                <c:pt idx="9">
                  <c:v>1.0973943995398592</c:v>
                </c:pt>
                <c:pt idx="10">
                  <c:v>1.1035495991432198</c:v>
                </c:pt>
                <c:pt idx="11">
                  <c:v>1.0884023700225287</c:v>
                </c:pt>
                <c:pt idx="12">
                  <c:v>1.0667805583139645</c:v>
                </c:pt>
                <c:pt idx="13">
                  <c:v>1.1058878634872511</c:v>
                </c:pt>
                <c:pt idx="14">
                  <c:v>1.0546914245074981</c:v>
                </c:pt>
                <c:pt idx="15">
                  <c:v>1</c:v>
                </c:pt>
                <c:pt idx="16">
                  <c:v>1.0269783629345322</c:v>
                </c:pt>
                <c:pt idx="17">
                  <c:v>0.96630101982835359</c:v>
                </c:pt>
                <c:pt idx="18">
                  <c:v>0.98825184249002351</c:v>
                </c:pt>
                <c:pt idx="19">
                  <c:v>0.98448256735303308</c:v>
                </c:pt>
                <c:pt idx="20">
                  <c:v>0.9872422212888855</c:v>
                </c:pt>
                <c:pt idx="21">
                  <c:v>0.96328407870604482</c:v>
                </c:pt>
                <c:pt idx="22">
                  <c:v>0.96745574717604266</c:v>
                </c:pt>
                <c:pt idx="23">
                  <c:v>0.97535488455240249</c:v>
                </c:pt>
                <c:pt idx="24">
                  <c:v>0.95776050205017638</c:v>
                </c:pt>
                <c:pt idx="25">
                  <c:v>0.96692578748476932</c:v>
                </c:pt>
                <c:pt idx="26">
                  <c:v>0.95935498473307146</c:v>
                </c:pt>
                <c:pt idx="27">
                  <c:v>0.92160197460741045</c:v>
                </c:pt>
                <c:pt idx="28">
                  <c:v>0.92842995639482584</c:v>
                </c:pt>
                <c:pt idx="29">
                  <c:v>0.92804099885208902</c:v>
                </c:pt>
                <c:pt idx="30">
                  <c:v>0.92932083226712503</c:v>
                </c:pt>
                <c:pt idx="31">
                  <c:v>0.93065342650961458</c:v>
                </c:pt>
                <c:pt idx="32">
                  <c:v>0.87722403340790434</c:v>
                </c:pt>
                <c:pt idx="33">
                  <c:v>0.85869132606509446</c:v>
                </c:pt>
                <c:pt idx="34">
                  <c:v>0.83585364227963643</c:v>
                </c:pt>
                <c:pt idx="35">
                  <c:v>0.80961768173211057</c:v>
                </c:pt>
                <c:pt idx="36">
                  <c:v>0.81356703645039796</c:v>
                </c:pt>
                <c:pt idx="37">
                  <c:v>0.80377596026373821</c:v>
                </c:pt>
                <c:pt idx="38">
                  <c:v>0.81104637389803858</c:v>
                </c:pt>
                <c:pt idx="39">
                  <c:v>0.83513264242856733</c:v>
                </c:pt>
                <c:pt idx="40">
                  <c:v>0.82944207554423677</c:v>
                </c:pt>
                <c:pt idx="41">
                  <c:v>0.82316872606332658</c:v>
                </c:pt>
              </c:numCache>
            </c:numRef>
          </c:val>
          <c:smooth val="0"/>
        </c:ser>
        <c:ser>
          <c:idx val="2"/>
          <c:order val="1"/>
          <c:tx>
            <c:strRef>
              <c:f>Industrial_Total_LMDI_UtilAdj!$AO$99</c:f>
              <c:strCache>
                <c:ptCount val="1"/>
                <c:pt idx="0">
                  <c:v>Total Structure</c:v>
                </c:pt>
              </c:strCache>
            </c:strRef>
          </c:tx>
          <c:marker>
            <c:symbol val="triangle"/>
            <c:size val="5"/>
          </c:marker>
          <c:cat>
            <c:numRef>
              <c:f>Industrial_Total_LMDI_UtilAdj!$AM$100:$AM$141</c:f>
              <c:numCache>
                <c:formatCode>0</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Industrial_Total_LMDI_UtilAdj!$AO$100:$AO$141</c:f>
              <c:numCache>
                <c:formatCode>0.0000</c:formatCode>
                <c:ptCount val="42"/>
                <c:pt idx="0">
                  <c:v>1.0662331274708519</c:v>
                </c:pt>
                <c:pt idx="1">
                  <c:v>1.1148383418878103</c:v>
                </c:pt>
                <c:pt idx="2">
                  <c:v>1.1509588778444948</c:v>
                </c:pt>
                <c:pt idx="3">
                  <c:v>1.1534567142797898</c:v>
                </c:pt>
                <c:pt idx="4">
                  <c:v>1.208773522484988</c:v>
                </c:pt>
                <c:pt idx="5">
                  <c:v>1.1611041488218068</c:v>
                </c:pt>
                <c:pt idx="6">
                  <c:v>1.1824631729612858</c:v>
                </c:pt>
                <c:pt idx="7">
                  <c:v>1.1964286655204226</c:v>
                </c:pt>
                <c:pt idx="8">
                  <c:v>1.1689745335274466</c:v>
                </c:pt>
                <c:pt idx="9">
                  <c:v>1.1713923582841885</c:v>
                </c:pt>
                <c:pt idx="10">
                  <c:v>1.1229741648350069</c:v>
                </c:pt>
                <c:pt idx="11">
                  <c:v>1.0926565200223239</c:v>
                </c:pt>
                <c:pt idx="12">
                  <c:v>1.0813877101054254</c:v>
                </c:pt>
                <c:pt idx="13">
                  <c:v>1.0782485662393635</c:v>
                </c:pt>
                <c:pt idx="14">
                  <c:v>1.0484224980824415</c:v>
                </c:pt>
                <c:pt idx="15">
                  <c:v>1</c:v>
                </c:pt>
                <c:pt idx="16">
                  <c:v>0.99765489184650014</c:v>
                </c:pt>
                <c:pt idx="17">
                  <c:v>1.0288502440095577</c:v>
                </c:pt>
                <c:pt idx="18">
                  <c:v>0.9908164273016723</c:v>
                </c:pt>
                <c:pt idx="19">
                  <c:v>0.99392709286407777</c:v>
                </c:pt>
                <c:pt idx="20">
                  <c:v>1.0036225722653742</c:v>
                </c:pt>
                <c:pt idx="21">
                  <c:v>1.0159421525567116</c:v>
                </c:pt>
                <c:pt idx="22">
                  <c:v>1.0205510046036765</c:v>
                </c:pt>
                <c:pt idx="23">
                  <c:v>1.0092309075316024</c:v>
                </c:pt>
                <c:pt idx="24">
                  <c:v>0.98216932711572091</c:v>
                </c:pt>
                <c:pt idx="25">
                  <c:v>0.97805471251300569</c:v>
                </c:pt>
                <c:pt idx="26">
                  <c:v>0.98364150169834785</c:v>
                </c:pt>
                <c:pt idx="27">
                  <c:v>0.98065628458270238</c:v>
                </c:pt>
                <c:pt idx="28">
                  <c:v>0.96707904882513829</c:v>
                </c:pt>
                <c:pt idx="29">
                  <c:v>0.96181530428176876</c:v>
                </c:pt>
                <c:pt idx="30">
                  <c:v>0.93341669932287175</c:v>
                </c:pt>
                <c:pt idx="31">
                  <c:v>0.92576850859896931</c:v>
                </c:pt>
                <c:pt idx="32">
                  <c:v>0.93282046335075364</c:v>
                </c:pt>
                <c:pt idx="33">
                  <c:v>0.91427861831662349</c:v>
                </c:pt>
                <c:pt idx="34">
                  <c:v>0.90551420106206126</c:v>
                </c:pt>
                <c:pt idx="35">
                  <c:v>0.92443903469808564</c:v>
                </c:pt>
                <c:pt idx="36">
                  <c:v>0.90427774918296866</c:v>
                </c:pt>
                <c:pt idx="37">
                  <c:v>0.91359669063169247</c:v>
                </c:pt>
                <c:pt idx="38">
                  <c:v>0.90953793128277338</c:v>
                </c:pt>
                <c:pt idx="39">
                  <c:v>0.86345761262601861</c:v>
                </c:pt>
                <c:pt idx="40">
                  <c:v>0.87387040657045789</c:v>
                </c:pt>
                <c:pt idx="41">
                  <c:v>0.88226862563283692</c:v>
                </c:pt>
              </c:numCache>
            </c:numRef>
          </c:val>
          <c:smooth val="0"/>
        </c:ser>
        <c:ser>
          <c:idx val="3"/>
          <c:order val="2"/>
          <c:tx>
            <c:strRef>
              <c:f>Industrial_Total_LMDI_UtilAdj!$AP$99</c:f>
              <c:strCache>
                <c:ptCount val="1"/>
                <c:pt idx="0">
                  <c:v>Electrification Effect</c:v>
                </c:pt>
              </c:strCache>
            </c:strRef>
          </c:tx>
          <c:marker>
            <c:symbol val="x"/>
            <c:size val="2"/>
          </c:marker>
          <c:cat>
            <c:numRef>
              <c:f>Industrial_Total_LMDI_UtilAdj!$AM$100:$AM$141</c:f>
              <c:numCache>
                <c:formatCode>0</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Industrial_Total_LMDI_UtilAdj!$AP$100:$AP$141</c:f>
              <c:numCache>
                <c:formatCode>0.0000</c:formatCode>
                <c:ptCount val="42"/>
                <c:pt idx="0">
                  <c:v>0.90705567923767472</c:v>
                </c:pt>
                <c:pt idx="1">
                  <c:v>0.91092113912536343</c:v>
                </c:pt>
                <c:pt idx="2">
                  <c:v>0.91760835612101921</c:v>
                </c:pt>
                <c:pt idx="3">
                  <c:v>0.92735695480028679</c:v>
                </c:pt>
                <c:pt idx="4">
                  <c:v>0.93031078397833755</c:v>
                </c:pt>
                <c:pt idx="5">
                  <c:v>0.9400300425573126</c:v>
                </c:pt>
                <c:pt idx="6">
                  <c:v>0.94583147216855401</c:v>
                </c:pt>
                <c:pt idx="7">
                  <c:v>0.95341684345675226</c:v>
                </c:pt>
                <c:pt idx="8">
                  <c:v>0.9523709759361022</c:v>
                </c:pt>
                <c:pt idx="9">
                  <c:v>0.95928741160960307</c:v>
                </c:pt>
                <c:pt idx="10">
                  <c:v>0.96650002133258794</c:v>
                </c:pt>
                <c:pt idx="11">
                  <c:v>0.97715672325952774</c:v>
                </c:pt>
                <c:pt idx="12">
                  <c:v>0.98581678374301074</c:v>
                </c:pt>
                <c:pt idx="13">
                  <c:v>0.97498761119871047</c:v>
                </c:pt>
                <c:pt idx="14">
                  <c:v>0.9908612700711793</c:v>
                </c:pt>
                <c:pt idx="15">
                  <c:v>1</c:v>
                </c:pt>
                <c:pt idx="16">
                  <c:v>0.99556188929402079</c:v>
                </c:pt>
                <c:pt idx="17">
                  <c:v>1.0046285242140984</c:v>
                </c:pt>
                <c:pt idx="18">
                  <c:v>1.0007357588895529</c:v>
                </c:pt>
                <c:pt idx="19">
                  <c:v>1.0040163576707823</c:v>
                </c:pt>
                <c:pt idx="20">
                  <c:v>1.0099060241044873</c:v>
                </c:pt>
                <c:pt idx="21">
                  <c:v>1.0188350687982477</c:v>
                </c:pt>
                <c:pt idx="22">
                  <c:v>1.0141435689096325</c:v>
                </c:pt>
                <c:pt idx="23">
                  <c:v>1.0135508696508033</c:v>
                </c:pt>
                <c:pt idx="24">
                  <c:v>1.0139232051177323</c:v>
                </c:pt>
                <c:pt idx="25">
                  <c:v>1.0125181683763556</c:v>
                </c:pt>
                <c:pt idx="26">
                  <c:v>1.0166822501199815</c:v>
                </c:pt>
                <c:pt idx="27">
                  <c:v>1.0139570415971073</c:v>
                </c:pt>
                <c:pt idx="28">
                  <c:v>1.0087524465883739</c:v>
                </c:pt>
                <c:pt idx="29">
                  <c:v>1.0068037846624311</c:v>
                </c:pt>
                <c:pt idx="30">
                  <c:v>1.0175933726796746</c:v>
                </c:pt>
                <c:pt idx="31">
                  <c:v>1.0215181270478415</c:v>
                </c:pt>
                <c:pt idx="32">
                  <c:v>1.0250462752322742</c:v>
                </c:pt>
                <c:pt idx="33">
                  <c:v>1.0398166549445103</c:v>
                </c:pt>
                <c:pt idx="34">
                  <c:v>1.0556289575092033</c:v>
                </c:pt>
                <c:pt idx="35">
                  <c:v>1.0684997856382938</c:v>
                </c:pt>
                <c:pt idx="36">
                  <c:v>1.0650629686583029</c:v>
                </c:pt>
                <c:pt idx="37">
                  <c:v>1.0627429519504337</c:v>
                </c:pt>
                <c:pt idx="38">
                  <c:v>1.0743128180206019</c:v>
                </c:pt>
                <c:pt idx="39">
                  <c:v>1.0503588414595435</c:v>
                </c:pt>
                <c:pt idx="40">
                  <c:v>1.0537801998240772</c:v>
                </c:pt>
                <c:pt idx="41">
                  <c:v>1.0661557514739615</c:v>
                </c:pt>
              </c:numCache>
            </c:numRef>
          </c:val>
          <c:smooth val="0"/>
        </c:ser>
        <c:ser>
          <c:idx val="1"/>
          <c:order val="3"/>
          <c:tx>
            <c:strRef>
              <c:f>Industrial_Total_LMDI_UtilAdj!$AQ$99</c:f>
              <c:strCache>
                <c:ptCount val="1"/>
                <c:pt idx="0">
                  <c:v>Structure:  Electric Generation Efficiency</c:v>
                </c:pt>
              </c:strCache>
            </c:strRef>
          </c:tx>
          <c:marker>
            <c:symbol val="square"/>
            <c:size val="4"/>
          </c:marker>
          <c:cat>
            <c:numRef>
              <c:f>Industrial_Total_LMDI_UtilAdj!$AM$100:$AM$141</c:f>
              <c:numCache>
                <c:formatCode>0</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Industrial_Total_LMDI_UtilAdj!$AQ$100:$AQ$141</c:f>
              <c:numCache>
                <c:formatCode>0.0000</c:formatCode>
                <c:ptCount val="42"/>
                <c:pt idx="0">
                  <c:v>1.014482638689111</c:v>
                </c:pt>
                <c:pt idx="1">
                  <c:v>1.013850841246035</c:v>
                </c:pt>
                <c:pt idx="2">
                  <c:v>1.011754553080791</c:v>
                </c:pt>
                <c:pt idx="3">
                  <c:v>1.0105035522847141</c:v>
                </c:pt>
                <c:pt idx="4">
                  <c:v>1.0145487292459527</c:v>
                </c:pt>
                <c:pt idx="5">
                  <c:v>1.0127197096551945</c:v>
                </c:pt>
                <c:pt idx="6">
                  <c:v>1.0119160811480032</c:v>
                </c:pt>
                <c:pt idx="7">
                  <c:v>1.0119182279159913</c:v>
                </c:pt>
                <c:pt idx="8">
                  <c:v>1.0148031033741027</c:v>
                </c:pt>
                <c:pt idx="9">
                  <c:v>1.0114873783783755</c:v>
                </c:pt>
                <c:pt idx="10">
                  <c:v>1.0123063158146572</c:v>
                </c:pt>
                <c:pt idx="11">
                  <c:v>1.0056698773314496</c:v>
                </c:pt>
                <c:pt idx="12">
                  <c:v>1.0094536485251098</c:v>
                </c:pt>
                <c:pt idx="13">
                  <c:v>1.0078507759458848</c:v>
                </c:pt>
                <c:pt idx="14">
                  <c:v>1.0004565675875186</c:v>
                </c:pt>
                <c:pt idx="15">
                  <c:v>1</c:v>
                </c:pt>
                <c:pt idx="16">
                  <c:v>0.99562403022894841</c:v>
                </c:pt>
                <c:pt idx="17">
                  <c:v>0.99258597460241593</c:v>
                </c:pt>
                <c:pt idx="18">
                  <c:v>0.99142217088406692</c:v>
                </c:pt>
                <c:pt idx="19">
                  <c:v>1.002941027150577</c:v>
                </c:pt>
                <c:pt idx="20">
                  <c:v>1.0014577130301778</c:v>
                </c:pt>
                <c:pt idx="21">
                  <c:v>0.99896090973416174</c:v>
                </c:pt>
                <c:pt idx="22">
                  <c:v>0.99704960945486543</c:v>
                </c:pt>
                <c:pt idx="23">
                  <c:v>0.99746541766309715</c:v>
                </c:pt>
                <c:pt idx="24">
                  <c:v>0.99431432675355813</c:v>
                </c:pt>
                <c:pt idx="25">
                  <c:v>0.99678332400441172</c:v>
                </c:pt>
                <c:pt idx="26">
                  <c:v>0.99713307018634645</c:v>
                </c:pt>
                <c:pt idx="27">
                  <c:v>0.9960758338381186</c:v>
                </c:pt>
                <c:pt idx="28">
                  <c:v>0.9963264519219478</c:v>
                </c:pt>
                <c:pt idx="29">
                  <c:v>0.9986285204367632</c:v>
                </c:pt>
                <c:pt idx="30">
                  <c:v>0.99724828247768638</c:v>
                </c:pt>
                <c:pt idx="31">
                  <c:v>0.99147444621284175</c:v>
                </c:pt>
                <c:pt idx="32">
                  <c:v>0.99170873539417126</c:v>
                </c:pt>
                <c:pt idx="33">
                  <c:v>0.98890850571416233</c:v>
                </c:pt>
                <c:pt idx="34">
                  <c:v>0.98961975025664595</c:v>
                </c:pt>
                <c:pt idx="35">
                  <c:v>0.98621677373202932</c:v>
                </c:pt>
                <c:pt idx="36">
                  <c:v>0.98286835484792057</c:v>
                </c:pt>
                <c:pt idx="37">
                  <c:v>0.9821421782531442</c:v>
                </c:pt>
                <c:pt idx="38">
                  <c:v>0.98150265125356229</c:v>
                </c:pt>
                <c:pt idx="39">
                  <c:v>0.97660579440856987</c:v>
                </c:pt>
                <c:pt idx="40">
                  <c:v>0.97537423670139589</c:v>
                </c:pt>
                <c:pt idx="41">
                  <c:v>0.97248095712241622</c:v>
                </c:pt>
              </c:numCache>
            </c:numRef>
          </c:val>
          <c:smooth val="0"/>
        </c:ser>
        <c:dLbls>
          <c:showLegendKey val="0"/>
          <c:showVal val="0"/>
          <c:showCatName val="0"/>
          <c:showSerName val="0"/>
          <c:showPercent val="0"/>
          <c:showBubbleSize val="0"/>
        </c:dLbls>
        <c:marker val="1"/>
        <c:smooth val="0"/>
        <c:axId val="96845184"/>
        <c:axId val="96846976"/>
      </c:lineChart>
      <c:catAx>
        <c:axId val="96845184"/>
        <c:scaling>
          <c:orientation val="minMax"/>
        </c:scaling>
        <c:delete val="0"/>
        <c:axPos val="b"/>
        <c:numFmt formatCode="0" sourceLinked="1"/>
        <c:majorTickMark val="out"/>
        <c:minorTickMark val="none"/>
        <c:tickLblPos val="nextTo"/>
        <c:crossAx val="96846976"/>
        <c:crosses val="autoZero"/>
        <c:auto val="1"/>
        <c:lblAlgn val="ctr"/>
        <c:lblOffset val="100"/>
        <c:tickLblSkip val="5"/>
        <c:tickMarkSkip val="5"/>
        <c:noMultiLvlLbl val="0"/>
      </c:catAx>
      <c:valAx>
        <c:axId val="96846976"/>
        <c:scaling>
          <c:orientation val="minMax"/>
        </c:scaling>
        <c:delete val="0"/>
        <c:axPos val="l"/>
        <c:majorGridlines/>
        <c:numFmt formatCode="0.0000" sourceLinked="1"/>
        <c:majorTickMark val="out"/>
        <c:minorTickMark val="none"/>
        <c:tickLblPos val="nextTo"/>
        <c:crossAx val="96845184"/>
        <c:crosses val="autoZero"/>
        <c:crossBetween val="midCat"/>
      </c:valAx>
    </c:plotArea>
    <c:legend>
      <c:legendPos val="r"/>
      <c:layout>
        <c:manualLayout>
          <c:xMode val="edge"/>
          <c:yMode val="edge"/>
          <c:x val="0.19079330351361562"/>
          <c:y val="0.45034239957953642"/>
          <c:w val="0.45155978417596587"/>
          <c:h val="0.34218187626725199"/>
        </c:manualLayout>
      </c:layout>
      <c:overlay val="0"/>
      <c:spPr>
        <a:solidFill>
          <a:schemeClr val="bg1"/>
        </a:solidFill>
        <a:ln>
          <a:solidFill>
            <a:schemeClr val="accent1"/>
          </a:solidFill>
        </a:ln>
      </c:sp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NAICS 313/314  Textile Mills &amp; Products
Output and Intensity Indexes</a:t>
            </a:r>
          </a:p>
        </c:rich>
      </c:tx>
      <c:layout>
        <c:manualLayout>
          <c:xMode val="edge"/>
          <c:yMode val="edge"/>
          <c:x val="0.20000020789480522"/>
          <c:y val="3.3950617283950615E-2"/>
        </c:manualLayout>
      </c:layout>
      <c:overlay val="0"/>
      <c:spPr>
        <a:noFill/>
        <a:ln w="25400">
          <a:noFill/>
        </a:ln>
      </c:spPr>
    </c:title>
    <c:autoTitleDeleted val="0"/>
    <c:plotArea>
      <c:layout>
        <c:manualLayout>
          <c:layoutTarget val="inner"/>
          <c:xMode val="edge"/>
          <c:yMode val="edge"/>
          <c:x val="0.14059419534556325"/>
          <c:y val="0.18209931429432596"/>
          <c:w val="0.74059477548226282"/>
          <c:h val="0.68210082133976335"/>
        </c:manualLayout>
      </c:layout>
      <c:lineChart>
        <c:grouping val="standard"/>
        <c:varyColors val="0"/>
        <c:ser>
          <c:idx val="0"/>
          <c:order val="0"/>
          <c:tx>
            <c:strRef>
              <c:f>Manufacturing!$O$443</c:f>
              <c:strCache>
                <c:ptCount val="1"/>
                <c:pt idx="0">
                  <c:v>  Output</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Manufacturing!$N$444:$N$470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Manufacturing!$O$444:$O$470</c:f>
              <c:numCache>
                <c:formatCode>0.0000</c:formatCode>
                <c:ptCount val="27"/>
                <c:pt idx="0">
                  <c:v>1</c:v>
                </c:pt>
                <c:pt idx="1">
                  <c:v>1.0338296992668925</c:v>
                </c:pt>
                <c:pt idx="2">
                  <c:v>1.1795412306462265</c:v>
                </c:pt>
                <c:pt idx="3">
                  <c:v>1.1864974444273344</c:v>
                </c:pt>
                <c:pt idx="4">
                  <c:v>1.2060787345189599</c:v>
                </c:pt>
                <c:pt idx="5">
                  <c:v>1.1514453542056473</c:v>
                </c:pt>
                <c:pt idx="6">
                  <c:v>1.1431566189534828</c:v>
                </c:pt>
                <c:pt idx="7">
                  <c:v>1.2123799801193793</c:v>
                </c:pt>
                <c:pt idx="8">
                  <c:v>1.2735856273492583</c:v>
                </c:pt>
                <c:pt idx="9">
                  <c:v>1.3497652022962625</c:v>
                </c:pt>
                <c:pt idx="10">
                  <c:v>1.3361012109405144</c:v>
                </c:pt>
                <c:pt idx="11">
                  <c:v>1.3127143298679906</c:v>
                </c:pt>
                <c:pt idx="12">
                  <c:v>1.3572182884903068</c:v>
                </c:pt>
                <c:pt idx="13">
                  <c:v>1.340516599882744</c:v>
                </c:pt>
                <c:pt idx="14">
                  <c:v>1.3516962291738104</c:v>
                </c:pt>
                <c:pt idx="15">
                  <c:v>1.3195576181007043</c:v>
                </c:pt>
                <c:pt idx="16">
                  <c:v>1.1928099825825933</c:v>
                </c:pt>
                <c:pt idx="17">
                  <c:v>1.1801736137172365</c:v>
                </c:pt>
                <c:pt idx="18">
                  <c:v>1.1393284428629056</c:v>
                </c:pt>
                <c:pt idx="19">
                  <c:v>1.1217233498681858</c:v>
                </c:pt>
                <c:pt idx="20">
                  <c:v>1.1292554839461062</c:v>
                </c:pt>
                <c:pt idx="21">
                  <c:v>1.0180576964419332</c:v>
                </c:pt>
                <c:pt idx="22">
                  <c:v>0.89327496546588825</c:v>
                </c:pt>
                <c:pt idx="23">
                  <c:v>0.7829467046843539</c:v>
                </c:pt>
                <c:pt idx="24">
                  <c:v>0.61705907409267091</c:v>
                </c:pt>
                <c:pt idx="25">
                  <c:v>0.66070479854718789</c:v>
                </c:pt>
                <c:pt idx="26">
                  <c:v>0.6359402257842498</c:v>
                </c:pt>
              </c:numCache>
            </c:numRef>
          </c:val>
          <c:smooth val="0"/>
        </c:ser>
        <c:ser>
          <c:idx val="1"/>
          <c:order val="1"/>
          <c:tx>
            <c:strRef>
              <c:f>Manufacturing!$P$443</c:f>
              <c:strCache>
                <c:ptCount val="1"/>
                <c:pt idx="0">
                  <c:v>  Source</c:v>
                </c:pt>
              </c:strCache>
            </c:strRef>
          </c:tx>
          <c:spPr>
            <a:ln w="12700">
              <a:solidFill>
                <a:srgbClr val="00FF00"/>
              </a:solidFill>
              <a:prstDash val="solid"/>
            </a:ln>
          </c:spPr>
          <c:marker>
            <c:symbol val="triangle"/>
            <c:size val="5"/>
            <c:spPr>
              <a:solidFill>
                <a:srgbClr val="00FF00"/>
              </a:solidFill>
              <a:ln>
                <a:solidFill>
                  <a:srgbClr val="00FF00"/>
                </a:solidFill>
                <a:prstDash val="solid"/>
              </a:ln>
            </c:spPr>
          </c:marker>
          <c:cat>
            <c:numRef>
              <c:f>Manufacturing!$N$444:$N$470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Manufacturing!$P$444:$P$470</c:f>
              <c:numCache>
                <c:formatCode>0.0000</c:formatCode>
                <c:ptCount val="27"/>
                <c:pt idx="0">
                  <c:v>1</c:v>
                </c:pt>
                <c:pt idx="1">
                  <c:v>1.0055000997783106</c:v>
                </c:pt>
                <c:pt idx="2">
                  <c:v>0.95708321261451801</c:v>
                </c:pt>
                <c:pt idx="3">
                  <c:v>0.94658716535227438</c:v>
                </c:pt>
                <c:pt idx="4">
                  <c:v>0.95884627146358592</c:v>
                </c:pt>
                <c:pt idx="5">
                  <c:v>0.95550865702085097</c:v>
                </c:pt>
                <c:pt idx="6">
                  <c:v>0.98874182871957716</c:v>
                </c:pt>
                <c:pt idx="7">
                  <c:v>0.97192674554710234</c:v>
                </c:pt>
                <c:pt idx="8">
                  <c:v>0.96954329351040558</c:v>
                </c:pt>
                <c:pt idx="9">
                  <c:v>0.96122062891093996</c:v>
                </c:pt>
                <c:pt idx="10">
                  <c:v>0.9782001603433047</c:v>
                </c:pt>
                <c:pt idx="11">
                  <c:v>0.93888347468065603</c:v>
                </c:pt>
                <c:pt idx="12">
                  <c:v>0.90247591712278896</c:v>
                </c:pt>
                <c:pt idx="13">
                  <c:v>0.94742092274659639</c:v>
                </c:pt>
                <c:pt idx="14">
                  <c:v>0.94645546753793941</c:v>
                </c:pt>
                <c:pt idx="15">
                  <c:v>0.87641941292423231</c:v>
                </c:pt>
                <c:pt idx="16">
                  <c:v>0.92385699629516982</c:v>
                </c:pt>
                <c:pt idx="17">
                  <c:v>0.91096243116086006</c:v>
                </c:pt>
                <c:pt idx="18">
                  <c:v>0.89335545438302943</c:v>
                </c:pt>
                <c:pt idx="19">
                  <c:v>0.91692412067129159</c:v>
                </c:pt>
                <c:pt idx="20">
                  <c:v>0.90626208218242255</c:v>
                </c:pt>
                <c:pt idx="21">
                  <c:v>0.92274947739998636</c:v>
                </c:pt>
                <c:pt idx="22">
                  <c:v>0.84556140730491602</c:v>
                </c:pt>
                <c:pt idx="23">
                  <c:v>0.86633650337209245</c:v>
                </c:pt>
                <c:pt idx="24">
                  <c:v>0.91570351733626643</c:v>
                </c:pt>
                <c:pt idx="25">
                  <c:v>0.76781461413157714</c:v>
                </c:pt>
                <c:pt idx="26">
                  <c:v>0.80133155263990241</c:v>
                </c:pt>
              </c:numCache>
            </c:numRef>
          </c:val>
          <c:smooth val="0"/>
        </c:ser>
        <c:ser>
          <c:idx val="2"/>
          <c:order val="2"/>
          <c:tx>
            <c:strRef>
              <c:f>Manufacturing!$Q$443</c:f>
              <c:strCache>
                <c:ptCount val="1"/>
                <c:pt idx="0">
                  <c:v> Delivered</c:v>
                </c:pt>
              </c:strCache>
            </c:strRef>
          </c:tx>
          <c:spPr>
            <a:ln w="12700">
              <a:solidFill>
                <a:srgbClr val="008080"/>
              </a:solidFill>
              <a:prstDash val="solid"/>
            </a:ln>
          </c:spPr>
          <c:marker>
            <c:symbol val="circle"/>
            <c:size val="5"/>
            <c:spPr>
              <a:solidFill>
                <a:srgbClr val="008080"/>
              </a:solidFill>
              <a:ln>
                <a:solidFill>
                  <a:srgbClr val="008080"/>
                </a:solidFill>
                <a:prstDash val="solid"/>
              </a:ln>
            </c:spPr>
          </c:marker>
          <c:cat>
            <c:numRef>
              <c:f>Manufacturing!$N$444:$N$470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Manufacturing!$Q$444:$Q$470</c:f>
              <c:numCache>
                <c:formatCode>0.0000</c:formatCode>
                <c:ptCount val="27"/>
                <c:pt idx="0">
                  <c:v>1</c:v>
                </c:pt>
                <c:pt idx="1">
                  <c:v>1.0235647281870319</c:v>
                </c:pt>
                <c:pt idx="2">
                  <c:v>0.95504833302710701</c:v>
                </c:pt>
                <c:pt idx="3">
                  <c:v>0.93794538107116288</c:v>
                </c:pt>
                <c:pt idx="4">
                  <c:v>0.92504184709848758</c:v>
                </c:pt>
                <c:pt idx="5">
                  <c:v>0.91465889796242839</c:v>
                </c:pt>
                <c:pt idx="6">
                  <c:v>0.96651946549217083</c:v>
                </c:pt>
                <c:pt idx="7">
                  <c:v>0.94578526007283015</c:v>
                </c:pt>
                <c:pt idx="8">
                  <c:v>0.94230896017129662</c:v>
                </c:pt>
                <c:pt idx="9">
                  <c:v>0.94590054970753423</c:v>
                </c:pt>
                <c:pt idx="10">
                  <c:v>0.95289902833609397</c:v>
                </c:pt>
                <c:pt idx="11">
                  <c:v>0.88620167330030086</c:v>
                </c:pt>
                <c:pt idx="12">
                  <c:v>0.86224285165623193</c:v>
                </c:pt>
                <c:pt idx="13">
                  <c:v>0.91989383619659904</c:v>
                </c:pt>
                <c:pt idx="14">
                  <c:v>0.92274300501702833</c:v>
                </c:pt>
                <c:pt idx="15">
                  <c:v>0.82850915287703497</c:v>
                </c:pt>
                <c:pt idx="16">
                  <c:v>0.89407451809081895</c:v>
                </c:pt>
                <c:pt idx="17">
                  <c:v>0.90317070345248751</c:v>
                </c:pt>
                <c:pt idx="18">
                  <c:v>0.866770398160014</c:v>
                </c:pt>
                <c:pt idx="19">
                  <c:v>0.89955216844800834</c:v>
                </c:pt>
                <c:pt idx="20">
                  <c:v>0.91202535644491711</c:v>
                </c:pt>
                <c:pt idx="21">
                  <c:v>0.98571807339308049</c:v>
                </c:pt>
                <c:pt idx="22">
                  <c:v>0.8583160729852769</c:v>
                </c:pt>
                <c:pt idx="23">
                  <c:v>0.85998709046345989</c:v>
                </c:pt>
                <c:pt idx="24">
                  <c:v>0.95350371434993308</c:v>
                </c:pt>
                <c:pt idx="25">
                  <c:v>0.71200629451809194</c:v>
                </c:pt>
                <c:pt idx="26">
                  <c:v>0.72792730864894617</c:v>
                </c:pt>
              </c:numCache>
            </c:numRef>
          </c:val>
          <c:smooth val="0"/>
        </c:ser>
        <c:ser>
          <c:idx val="3"/>
          <c:order val="3"/>
          <c:tx>
            <c:strRef>
              <c:f>Manufacturing!$R$443</c:f>
              <c:strCache>
                <c:ptCount val="1"/>
                <c:pt idx="0">
                  <c:v> Electricity</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Manufacturing!$N$444:$N$470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Manufacturing!$R$444:$R$470</c:f>
              <c:numCache>
                <c:formatCode>0.0000</c:formatCode>
                <c:ptCount val="27"/>
                <c:pt idx="0">
                  <c:v>1</c:v>
                </c:pt>
                <c:pt idx="1">
                  <c:v>0.99993470505814652</c:v>
                </c:pt>
                <c:pt idx="2">
                  <c:v>0.98728611021561696</c:v>
                </c:pt>
                <c:pt idx="3">
                  <c:v>0.98926376891115386</c:v>
                </c:pt>
                <c:pt idx="4">
                  <c:v>0.98971314200814364</c:v>
                </c:pt>
                <c:pt idx="5">
                  <c:v>1.0003988415950178</c:v>
                </c:pt>
                <c:pt idx="6">
                  <c:v>1.0199083660049642</c:v>
                </c:pt>
                <c:pt idx="7">
                  <c:v>1.0148853117778074</c:v>
                </c:pt>
                <c:pt idx="8">
                  <c:v>1.0122856977739114</c:v>
                </c:pt>
                <c:pt idx="9">
                  <c:v>1.0006956984938022</c:v>
                </c:pt>
                <c:pt idx="10">
                  <c:v>1.021170994354035</c:v>
                </c:pt>
                <c:pt idx="11">
                  <c:v>1.0140915637808567</c:v>
                </c:pt>
                <c:pt idx="12">
                  <c:v>0.96559605360252698</c:v>
                </c:pt>
                <c:pt idx="13">
                  <c:v>0.994444822081897</c:v>
                </c:pt>
                <c:pt idx="14">
                  <c:v>0.9802736821487108</c:v>
                </c:pt>
                <c:pt idx="15">
                  <c:v>0.94452471440538865</c:v>
                </c:pt>
                <c:pt idx="16">
                  <c:v>0.99065075868701546</c:v>
                </c:pt>
                <c:pt idx="17">
                  <c:v>0.94869632949092786</c:v>
                </c:pt>
                <c:pt idx="18">
                  <c:v>0.96396664031317914</c:v>
                </c:pt>
                <c:pt idx="19">
                  <c:v>0.97431965710607393</c:v>
                </c:pt>
                <c:pt idx="20">
                  <c:v>0.94455795774135864</c:v>
                </c:pt>
                <c:pt idx="21">
                  <c:v>0.89823723039653969</c:v>
                </c:pt>
                <c:pt idx="22">
                  <c:v>0.88390639647110025</c:v>
                </c:pt>
                <c:pt idx="23">
                  <c:v>0.93303368301845768</c:v>
                </c:pt>
                <c:pt idx="24">
                  <c:v>0.94384670265225368</c:v>
                </c:pt>
                <c:pt idx="25">
                  <c:v>0.91205988390486248</c:v>
                </c:pt>
                <c:pt idx="26">
                  <c:v>0.98224042775095555</c:v>
                </c:pt>
              </c:numCache>
            </c:numRef>
          </c:val>
          <c:smooth val="0"/>
        </c:ser>
        <c:dLbls>
          <c:showLegendKey val="0"/>
          <c:showVal val="0"/>
          <c:showCatName val="0"/>
          <c:showSerName val="0"/>
          <c:showPercent val="0"/>
          <c:showBubbleSize val="0"/>
        </c:dLbls>
        <c:marker val="1"/>
        <c:smooth val="0"/>
        <c:axId val="111228032"/>
        <c:axId val="111229952"/>
      </c:lineChart>
      <c:catAx>
        <c:axId val="1112280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11229952"/>
        <c:crosses val="autoZero"/>
        <c:auto val="1"/>
        <c:lblAlgn val="ctr"/>
        <c:lblOffset val="100"/>
        <c:tickLblSkip val="2"/>
        <c:tickMarkSkip val="1"/>
        <c:noMultiLvlLbl val="0"/>
      </c:catAx>
      <c:valAx>
        <c:axId val="111229952"/>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a:t>Index, 1985 = 1.0</a:t>
                </a:r>
              </a:p>
            </c:rich>
          </c:tx>
          <c:layout>
            <c:manualLayout>
              <c:xMode val="edge"/>
              <c:yMode val="edge"/>
              <c:x val="3.9603960396039604E-2"/>
              <c:y val="0.37037134247108"/>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11228032"/>
        <c:crosses val="autoZero"/>
        <c:crossBetween val="midCat"/>
      </c:valAx>
      <c:spPr>
        <a:noFill/>
        <a:ln w="12700">
          <a:solidFill>
            <a:srgbClr val="808080"/>
          </a:solidFill>
          <a:prstDash val="solid"/>
        </a:ln>
      </c:spPr>
    </c:plotArea>
    <c:legend>
      <c:legendPos val="r"/>
      <c:layout>
        <c:manualLayout>
          <c:xMode val="edge"/>
          <c:yMode val="edge"/>
          <c:x val="0.19802000987500323"/>
          <c:y val="0.53703865720488653"/>
          <c:w val="0.1808589173878018"/>
          <c:h val="0.25260101746540942"/>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NAICS 315/316  Apparel and Leather
  Output and Intensity Indexes</a:t>
            </a:r>
          </a:p>
        </c:rich>
      </c:tx>
      <c:layout>
        <c:manualLayout>
          <c:xMode val="edge"/>
          <c:yMode val="edge"/>
          <c:x val="0.22332015810276679"/>
          <c:y val="3.3846153846153845E-2"/>
        </c:manualLayout>
      </c:layout>
      <c:overlay val="0"/>
      <c:spPr>
        <a:noFill/>
        <a:ln w="25400">
          <a:noFill/>
        </a:ln>
      </c:spPr>
    </c:title>
    <c:autoTitleDeleted val="0"/>
    <c:plotArea>
      <c:layout>
        <c:manualLayout>
          <c:layoutTarget val="inner"/>
          <c:xMode val="edge"/>
          <c:yMode val="edge"/>
          <c:x val="0.14031620553359683"/>
          <c:y val="0.18153873428295414"/>
          <c:w val="0.74110671936758898"/>
          <c:h val="0.68307794933586141"/>
        </c:manualLayout>
      </c:layout>
      <c:lineChart>
        <c:grouping val="standard"/>
        <c:varyColors val="0"/>
        <c:ser>
          <c:idx val="0"/>
          <c:order val="0"/>
          <c:tx>
            <c:strRef>
              <c:f>Manufacturing!$V$443</c:f>
              <c:strCache>
                <c:ptCount val="1"/>
                <c:pt idx="0">
                  <c:v>  Output</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Manufacturing!$U$444:$U$470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Manufacturing!$V$444:$V$470</c:f>
              <c:numCache>
                <c:formatCode>0.0000</c:formatCode>
                <c:ptCount val="27"/>
                <c:pt idx="0">
                  <c:v>1</c:v>
                </c:pt>
                <c:pt idx="1">
                  <c:v>0.98475022023364034</c:v>
                </c:pt>
                <c:pt idx="2">
                  <c:v>1.0498607746240842</c:v>
                </c:pt>
                <c:pt idx="3">
                  <c:v>1.0477143034142387</c:v>
                </c:pt>
                <c:pt idx="4">
                  <c:v>1.0010948781487174</c:v>
                </c:pt>
                <c:pt idx="5">
                  <c:v>0.98363369662143474</c:v>
                </c:pt>
                <c:pt idx="6">
                  <c:v>0.98319957884865694</c:v>
                </c:pt>
                <c:pt idx="7">
                  <c:v>1.030508769019814</c:v>
                </c:pt>
                <c:pt idx="8">
                  <c:v>1.0414244192397699</c:v>
                </c:pt>
                <c:pt idx="9">
                  <c:v>1.0590351302221206</c:v>
                </c:pt>
                <c:pt idx="10">
                  <c:v>1.0432091256389673</c:v>
                </c:pt>
                <c:pt idx="11">
                  <c:v>1.0198391188710987</c:v>
                </c:pt>
                <c:pt idx="12">
                  <c:v>1.033923828832332</c:v>
                </c:pt>
                <c:pt idx="13">
                  <c:v>0.96899910414801593</c:v>
                </c:pt>
                <c:pt idx="14">
                  <c:v>0.93379215277574079</c:v>
                </c:pt>
                <c:pt idx="15">
                  <c:v>0.8826434320809049</c:v>
                </c:pt>
                <c:pt idx="16">
                  <c:v>0.74950433470077882</c:v>
                </c:pt>
                <c:pt idx="17">
                  <c:v>0.61658229620704164</c:v>
                </c:pt>
                <c:pt idx="18">
                  <c:v>0.57250969520848316</c:v>
                </c:pt>
                <c:pt idx="19">
                  <c:v>0.50070661559104379</c:v>
                </c:pt>
                <c:pt idx="20">
                  <c:v>0.48235308086416245</c:v>
                </c:pt>
                <c:pt idx="21">
                  <c:v>0.45071554229028205</c:v>
                </c:pt>
                <c:pt idx="22">
                  <c:v>0.34121656940330852</c:v>
                </c:pt>
                <c:pt idx="23">
                  <c:v>0.26934113682373967</c:v>
                </c:pt>
                <c:pt idx="24">
                  <c:v>0.23430300902976692</c:v>
                </c:pt>
                <c:pt idx="25">
                  <c:v>0.25428207363916056</c:v>
                </c:pt>
                <c:pt idx="26">
                  <c:v>0.26040313423532674</c:v>
                </c:pt>
              </c:numCache>
            </c:numRef>
          </c:val>
          <c:smooth val="0"/>
        </c:ser>
        <c:ser>
          <c:idx val="1"/>
          <c:order val="1"/>
          <c:tx>
            <c:strRef>
              <c:f>Manufacturing!$W$443</c:f>
              <c:strCache>
                <c:ptCount val="1"/>
                <c:pt idx="0">
                  <c:v>  Source</c:v>
                </c:pt>
              </c:strCache>
            </c:strRef>
          </c:tx>
          <c:spPr>
            <a:ln w="12700">
              <a:solidFill>
                <a:srgbClr val="00FF00"/>
              </a:solidFill>
              <a:prstDash val="solid"/>
            </a:ln>
          </c:spPr>
          <c:marker>
            <c:symbol val="triangle"/>
            <c:size val="5"/>
            <c:spPr>
              <a:solidFill>
                <a:srgbClr val="00FF00"/>
              </a:solidFill>
              <a:ln>
                <a:solidFill>
                  <a:srgbClr val="00FF00"/>
                </a:solidFill>
                <a:prstDash val="solid"/>
              </a:ln>
            </c:spPr>
          </c:marker>
          <c:cat>
            <c:numRef>
              <c:f>Manufacturing!$U$444:$U$470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Manufacturing!$W$444:$W$470</c:f>
              <c:numCache>
                <c:formatCode>0.0000</c:formatCode>
                <c:ptCount val="27"/>
                <c:pt idx="0">
                  <c:v>1</c:v>
                </c:pt>
                <c:pt idx="1">
                  <c:v>1.1072251916059548</c:v>
                </c:pt>
                <c:pt idx="2">
                  <c:v>1.0673272626666577</c:v>
                </c:pt>
                <c:pt idx="3">
                  <c:v>1.1216012371569333</c:v>
                </c:pt>
                <c:pt idx="4">
                  <c:v>1.038082114901971</c:v>
                </c:pt>
                <c:pt idx="5">
                  <c:v>1.0045218342241227</c:v>
                </c:pt>
                <c:pt idx="6">
                  <c:v>1.0050752320695604</c:v>
                </c:pt>
                <c:pt idx="7">
                  <c:v>1.2226966467212048</c:v>
                </c:pt>
                <c:pt idx="8">
                  <c:v>1.3250336065979833</c:v>
                </c:pt>
                <c:pt idx="9">
                  <c:v>1.240664712908494</c:v>
                </c:pt>
                <c:pt idx="10">
                  <c:v>1.3433446864854355</c:v>
                </c:pt>
                <c:pt idx="11">
                  <c:v>1.2542837928870607</c:v>
                </c:pt>
                <c:pt idx="12">
                  <c:v>1.0647500023278034</c:v>
                </c:pt>
                <c:pt idx="13">
                  <c:v>1.1060940285928798</c:v>
                </c:pt>
                <c:pt idx="14">
                  <c:v>1.1175546016154283</c:v>
                </c:pt>
                <c:pt idx="15">
                  <c:v>1.1492485735220905</c:v>
                </c:pt>
                <c:pt idx="16">
                  <c:v>1.2389424898669756</c:v>
                </c:pt>
                <c:pt idx="17">
                  <c:v>0.93790491908281592</c:v>
                </c:pt>
                <c:pt idx="18">
                  <c:v>0.83505219972784106</c:v>
                </c:pt>
                <c:pt idx="19">
                  <c:v>1.1015555150976017</c:v>
                </c:pt>
                <c:pt idx="20">
                  <c:v>1.0704015438470522</c:v>
                </c:pt>
                <c:pt idx="21">
                  <c:v>0.99033506803800686</c:v>
                </c:pt>
                <c:pt idx="22">
                  <c:v>0.87123051123784701</c:v>
                </c:pt>
                <c:pt idx="23">
                  <c:v>0.79679674948795154</c:v>
                </c:pt>
                <c:pt idx="24">
                  <c:v>0.69797771023225119</c:v>
                </c:pt>
                <c:pt idx="25">
                  <c:v>0.6237999652337245</c:v>
                </c:pt>
                <c:pt idx="26">
                  <c:v>0.59601534638363463</c:v>
                </c:pt>
              </c:numCache>
            </c:numRef>
          </c:val>
          <c:smooth val="0"/>
        </c:ser>
        <c:ser>
          <c:idx val="2"/>
          <c:order val="2"/>
          <c:tx>
            <c:strRef>
              <c:f>Manufacturing!$X$443</c:f>
              <c:strCache>
                <c:ptCount val="1"/>
                <c:pt idx="0">
                  <c:v> Delivered</c:v>
                </c:pt>
              </c:strCache>
            </c:strRef>
          </c:tx>
          <c:spPr>
            <a:ln w="12700">
              <a:solidFill>
                <a:srgbClr val="008080"/>
              </a:solidFill>
              <a:prstDash val="solid"/>
            </a:ln>
          </c:spPr>
          <c:marker>
            <c:symbol val="circle"/>
            <c:size val="5"/>
            <c:spPr>
              <a:solidFill>
                <a:srgbClr val="008080"/>
              </a:solidFill>
              <a:ln>
                <a:solidFill>
                  <a:srgbClr val="008080"/>
                </a:solidFill>
                <a:prstDash val="solid"/>
              </a:ln>
            </c:spPr>
          </c:marker>
          <c:cat>
            <c:numRef>
              <c:f>Manufacturing!$U$444:$U$470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Manufacturing!$X$444:$X$470</c:f>
              <c:numCache>
                <c:formatCode>0.0000</c:formatCode>
                <c:ptCount val="27"/>
                <c:pt idx="0">
                  <c:v>1</c:v>
                </c:pt>
                <c:pt idx="1">
                  <c:v>1.216303059950498</c:v>
                </c:pt>
                <c:pt idx="2">
                  <c:v>1.2002431321092999</c:v>
                </c:pt>
                <c:pt idx="3">
                  <c:v>1.2994590295975259</c:v>
                </c:pt>
                <c:pt idx="4">
                  <c:v>1.1617693668584828</c:v>
                </c:pt>
                <c:pt idx="5">
                  <c:v>1.0915463156003635</c:v>
                </c:pt>
                <c:pt idx="6">
                  <c:v>1.1309749467203358</c:v>
                </c:pt>
                <c:pt idx="7">
                  <c:v>1.26277311032073</c:v>
                </c:pt>
                <c:pt idx="8">
                  <c:v>1.3354667408731704</c:v>
                </c:pt>
                <c:pt idx="9">
                  <c:v>1.2900820090458571</c:v>
                </c:pt>
                <c:pt idx="10">
                  <c:v>1.4164355858421354</c:v>
                </c:pt>
                <c:pt idx="11">
                  <c:v>1.2636662269808903</c:v>
                </c:pt>
                <c:pt idx="12">
                  <c:v>1.1153171678593721</c:v>
                </c:pt>
                <c:pt idx="13">
                  <c:v>1.1861738737750258</c:v>
                </c:pt>
                <c:pt idx="14">
                  <c:v>1.2058855432285462</c:v>
                </c:pt>
                <c:pt idx="15">
                  <c:v>1.1558982310049897</c:v>
                </c:pt>
                <c:pt idx="16">
                  <c:v>1.2504062997857737</c:v>
                </c:pt>
                <c:pt idx="17">
                  <c:v>1.0770168757194556</c:v>
                </c:pt>
                <c:pt idx="18">
                  <c:v>0.8484492722031165</c:v>
                </c:pt>
                <c:pt idx="19">
                  <c:v>1.0552595105098066</c:v>
                </c:pt>
                <c:pt idx="20">
                  <c:v>0.98432476312003148</c:v>
                </c:pt>
                <c:pt idx="21">
                  <c:v>0.90510394079264567</c:v>
                </c:pt>
                <c:pt idx="22">
                  <c:v>0.78702832018604019</c:v>
                </c:pt>
                <c:pt idx="23">
                  <c:v>0.67333979243005193</c:v>
                </c:pt>
                <c:pt idx="24">
                  <c:v>0.65498906669855905</c:v>
                </c:pt>
                <c:pt idx="25">
                  <c:v>0.57127764373334811</c:v>
                </c:pt>
                <c:pt idx="26">
                  <c:v>0.54883512790971822</c:v>
                </c:pt>
              </c:numCache>
            </c:numRef>
          </c:val>
          <c:smooth val="0"/>
        </c:ser>
        <c:ser>
          <c:idx val="3"/>
          <c:order val="3"/>
          <c:tx>
            <c:strRef>
              <c:f>Manufacturing!$Y$443</c:f>
              <c:strCache>
                <c:ptCount val="1"/>
                <c:pt idx="0">
                  <c:v> Electricity</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Manufacturing!$U$444:$U$470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Manufacturing!$Y$444:$Y$470</c:f>
              <c:numCache>
                <c:formatCode>0.0000</c:formatCode>
                <c:ptCount val="27"/>
                <c:pt idx="0">
                  <c:v>1</c:v>
                </c:pt>
                <c:pt idx="1">
                  <c:v>1.0243098678969744</c:v>
                </c:pt>
                <c:pt idx="2">
                  <c:v>0.97286298142013439</c:v>
                </c:pt>
                <c:pt idx="3">
                  <c:v>0.99078404112196261</c:v>
                </c:pt>
                <c:pt idx="4">
                  <c:v>0.91495038645544458</c:v>
                </c:pt>
                <c:pt idx="5">
                  <c:v>0.91997248246377417</c:v>
                </c:pt>
                <c:pt idx="6">
                  <c:v>0.89314564988572354</c:v>
                </c:pt>
                <c:pt idx="7">
                  <c:v>1.1988263294696542</c:v>
                </c:pt>
                <c:pt idx="8">
                  <c:v>1.3276940981081646</c:v>
                </c:pt>
                <c:pt idx="9">
                  <c:v>1.2206076915502271</c:v>
                </c:pt>
                <c:pt idx="10">
                  <c:v>1.2914568773440374</c:v>
                </c:pt>
                <c:pt idx="11">
                  <c:v>1.2587815017897599</c:v>
                </c:pt>
                <c:pt idx="12">
                  <c:v>1.0331252101083954</c:v>
                </c:pt>
                <c:pt idx="13">
                  <c:v>1.0466655587121112</c:v>
                </c:pt>
                <c:pt idx="14">
                  <c:v>1.0416435169903606</c:v>
                </c:pt>
                <c:pt idx="15">
                  <c:v>1.1545264349705671</c:v>
                </c:pt>
                <c:pt idx="16">
                  <c:v>1.2671191960654327</c:v>
                </c:pt>
                <c:pt idx="17">
                  <c:v>0.83526612857070348</c:v>
                </c:pt>
                <c:pt idx="18">
                  <c:v>0.85652726013304237</c:v>
                </c:pt>
                <c:pt idx="19">
                  <c:v>1.1879507763099284</c:v>
                </c:pt>
                <c:pt idx="20">
                  <c:v>1.2072439511846975</c:v>
                </c:pt>
                <c:pt idx="21">
                  <c:v>1.1351060192213969</c:v>
                </c:pt>
                <c:pt idx="22">
                  <c:v>1.0100762484739094</c:v>
                </c:pt>
                <c:pt idx="23">
                  <c:v>0.97121053219833964</c:v>
                </c:pt>
                <c:pt idx="24">
                  <c:v>0.80058408765041866</c:v>
                </c:pt>
                <c:pt idx="25">
                  <c:v>0.7327736639448853</c:v>
                </c:pt>
                <c:pt idx="26">
                  <c:v>0.70436005772478727</c:v>
                </c:pt>
              </c:numCache>
            </c:numRef>
          </c:val>
          <c:smooth val="0"/>
        </c:ser>
        <c:dLbls>
          <c:showLegendKey val="0"/>
          <c:showVal val="0"/>
          <c:showCatName val="0"/>
          <c:showSerName val="0"/>
          <c:showPercent val="0"/>
          <c:showBubbleSize val="0"/>
        </c:dLbls>
        <c:marker val="1"/>
        <c:smooth val="0"/>
        <c:axId val="111273472"/>
        <c:axId val="111275392"/>
      </c:lineChart>
      <c:catAx>
        <c:axId val="111273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11275392"/>
        <c:crosses val="autoZero"/>
        <c:auto val="1"/>
        <c:lblAlgn val="ctr"/>
        <c:lblOffset val="100"/>
        <c:tickLblSkip val="2"/>
        <c:tickMarkSkip val="1"/>
        <c:noMultiLvlLbl val="0"/>
      </c:catAx>
      <c:valAx>
        <c:axId val="111275392"/>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a:t>Index, 1985 = 1.0</a:t>
                </a:r>
              </a:p>
            </c:rich>
          </c:tx>
          <c:layout>
            <c:manualLayout>
              <c:xMode val="edge"/>
              <c:yMode val="edge"/>
              <c:x val="3.9525691699604744E-2"/>
              <c:y val="0.37230833838077931"/>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11273472"/>
        <c:crosses val="autoZero"/>
        <c:crossBetween val="midCat"/>
      </c:valAx>
      <c:spPr>
        <a:noFill/>
        <a:ln w="12700">
          <a:solidFill>
            <a:srgbClr val="808080"/>
          </a:solidFill>
          <a:prstDash val="solid"/>
        </a:ln>
      </c:spPr>
    </c:plotArea>
    <c:legend>
      <c:legendPos val="r"/>
      <c:layout>
        <c:manualLayout>
          <c:xMode val="edge"/>
          <c:yMode val="edge"/>
          <c:x val="0.19762845849802371"/>
          <c:y val="0.53846250757116898"/>
          <c:w val="0.18050148869731206"/>
          <c:h val="0.25182378356551582"/>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NAICS 321  Wood Products
Output and Intensity Indexes</a:t>
            </a:r>
          </a:p>
        </c:rich>
      </c:tx>
      <c:layout>
        <c:manualLayout>
          <c:xMode val="edge"/>
          <c:yMode val="edge"/>
          <c:x val="0.28007951668763298"/>
          <c:y val="3.3742331288343558E-2"/>
        </c:manualLayout>
      </c:layout>
      <c:overlay val="0"/>
      <c:spPr>
        <a:noFill/>
        <a:ln w="25400">
          <a:noFill/>
        </a:ln>
      </c:spPr>
    </c:title>
    <c:autoTitleDeleted val="0"/>
    <c:plotArea>
      <c:layout>
        <c:manualLayout>
          <c:layoutTarget val="inner"/>
          <c:xMode val="edge"/>
          <c:yMode val="edge"/>
          <c:x val="0.14003971747048638"/>
          <c:y val="0.18098159509202455"/>
          <c:w val="0.78106653828034811"/>
          <c:h val="0.68404907975460127"/>
        </c:manualLayout>
      </c:layout>
      <c:lineChart>
        <c:grouping val="standard"/>
        <c:varyColors val="0"/>
        <c:ser>
          <c:idx val="0"/>
          <c:order val="0"/>
          <c:tx>
            <c:strRef>
              <c:f>Manufacturing!$AY$443</c:f>
              <c:strCache>
                <c:ptCount val="1"/>
                <c:pt idx="0">
                  <c:v>  Output</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Manufacturing!$AX$444:$AX$470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Manufacturing!$AY$444:$AY$470</c:f>
              <c:numCache>
                <c:formatCode>0.0000</c:formatCode>
                <c:ptCount val="27"/>
                <c:pt idx="0">
                  <c:v>1</c:v>
                </c:pt>
                <c:pt idx="1">
                  <c:v>1.0696191033680438</c:v>
                </c:pt>
                <c:pt idx="2">
                  <c:v>1.1814176028656136</c:v>
                </c:pt>
                <c:pt idx="3">
                  <c:v>1.1780929664576236</c:v>
                </c:pt>
                <c:pt idx="4">
                  <c:v>1.1494015007164258</c:v>
                </c:pt>
                <c:pt idx="5">
                  <c:v>1.1362201228873916</c:v>
                </c:pt>
                <c:pt idx="6">
                  <c:v>1.0533971321949593</c:v>
                </c:pt>
                <c:pt idx="7">
                  <c:v>1.104233312688935</c:v>
                </c:pt>
                <c:pt idx="8">
                  <c:v>1.1086417512739788</c:v>
                </c:pt>
                <c:pt idx="9">
                  <c:v>1.1784005319403013</c:v>
                </c:pt>
                <c:pt idx="10">
                  <c:v>1.2115590201680053</c:v>
                </c:pt>
                <c:pt idx="11">
                  <c:v>1.2442781291347413</c:v>
                </c:pt>
                <c:pt idx="12">
                  <c:v>1.2791062585541233</c:v>
                </c:pt>
                <c:pt idx="13">
                  <c:v>1.3539325466969414</c:v>
                </c:pt>
                <c:pt idx="14">
                  <c:v>1.4013708609060995</c:v>
                </c:pt>
                <c:pt idx="15">
                  <c:v>1.3919827906967539</c:v>
                </c:pt>
                <c:pt idx="16">
                  <c:v>1.3101557263291819</c:v>
                </c:pt>
                <c:pt idx="17">
                  <c:v>1.3387593162181863</c:v>
                </c:pt>
                <c:pt idx="18">
                  <c:v>1.3411759021535092</c:v>
                </c:pt>
                <c:pt idx="19">
                  <c:v>1.3707754183673742</c:v>
                </c:pt>
                <c:pt idx="20">
                  <c:v>1.4645975365593671</c:v>
                </c:pt>
                <c:pt idx="21">
                  <c:v>1.4859806605931341</c:v>
                </c:pt>
                <c:pt idx="22">
                  <c:v>1.385201704102484</c:v>
                </c:pt>
                <c:pt idx="23">
                  <c:v>1.1934858865668627</c:v>
                </c:pt>
                <c:pt idx="24">
                  <c:v>0.92774930953353107</c:v>
                </c:pt>
                <c:pt idx="25">
                  <c:v>0.96742525679892455</c:v>
                </c:pt>
                <c:pt idx="26">
                  <c:v>0.95162224937944884</c:v>
                </c:pt>
              </c:numCache>
            </c:numRef>
          </c:val>
          <c:smooth val="0"/>
        </c:ser>
        <c:ser>
          <c:idx val="1"/>
          <c:order val="1"/>
          <c:tx>
            <c:strRef>
              <c:f>Manufacturing!$AZ$443</c:f>
              <c:strCache>
                <c:ptCount val="1"/>
                <c:pt idx="0">
                  <c:v>  Source</c:v>
                </c:pt>
              </c:strCache>
            </c:strRef>
          </c:tx>
          <c:spPr>
            <a:ln w="12700">
              <a:solidFill>
                <a:srgbClr val="00FF00"/>
              </a:solidFill>
              <a:prstDash val="solid"/>
            </a:ln>
          </c:spPr>
          <c:marker>
            <c:symbol val="triangle"/>
            <c:size val="5"/>
            <c:spPr>
              <a:solidFill>
                <a:srgbClr val="00FF00"/>
              </a:solidFill>
              <a:ln>
                <a:solidFill>
                  <a:srgbClr val="00FF00"/>
                </a:solidFill>
                <a:prstDash val="solid"/>
              </a:ln>
            </c:spPr>
          </c:marker>
          <c:cat>
            <c:numRef>
              <c:f>Manufacturing!$AX$444:$AX$470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Manufacturing!$AZ$444:$AZ$470</c:f>
              <c:numCache>
                <c:formatCode>0.0000</c:formatCode>
                <c:ptCount val="27"/>
                <c:pt idx="0">
                  <c:v>1</c:v>
                </c:pt>
                <c:pt idx="1">
                  <c:v>0.96855354108711789</c:v>
                </c:pt>
                <c:pt idx="2">
                  <c:v>1.0085321828448561</c:v>
                </c:pt>
                <c:pt idx="3">
                  <c:v>1.0452508556560931</c:v>
                </c:pt>
                <c:pt idx="4">
                  <c:v>1.1014967388494732</c:v>
                </c:pt>
                <c:pt idx="5">
                  <c:v>1.118087582720924</c:v>
                </c:pt>
                <c:pt idx="6">
                  <c:v>1.1844671506833691</c:v>
                </c:pt>
                <c:pt idx="7">
                  <c:v>1.0443018927853134</c:v>
                </c:pt>
                <c:pt idx="8">
                  <c:v>1.130697102985825</c:v>
                </c:pt>
                <c:pt idx="9">
                  <c:v>1.0985234360902043</c:v>
                </c:pt>
                <c:pt idx="10">
                  <c:v>1.1884882364501335</c:v>
                </c:pt>
                <c:pt idx="11">
                  <c:v>1.1262569760400243</c:v>
                </c:pt>
                <c:pt idx="12">
                  <c:v>1.1078353192178771</c:v>
                </c:pt>
                <c:pt idx="13">
                  <c:v>1.1970744377352061</c:v>
                </c:pt>
                <c:pt idx="14">
                  <c:v>1.2379853344304237</c:v>
                </c:pt>
                <c:pt idx="15">
                  <c:v>1.1440244261885129</c:v>
                </c:pt>
                <c:pt idx="16">
                  <c:v>1.0474147391755557</c:v>
                </c:pt>
                <c:pt idx="17">
                  <c:v>0.96946700199306513</c:v>
                </c:pt>
                <c:pt idx="18">
                  <c:v>1.0160311568164244</c:v>
                </c:pt>
                <c:pt idx="19">
                  <c:v>1.0934436382671271</c:v>
                </c:pt>
                <c:pt idx="20">
                  <c:v>1.0330717980959063</c:v>
                </c:pt>
                <c:pt idx="21">
                  <c:v>1.0562156454834937</c:v>
                </c:pt>
                <c:pt idx="22">
                  <c:v>1.1208231608330186</c:v>
                </c:pt>
                <c:pt idx="23">
                  <c:v>1.1605315070252999</c:v>
                </c:pt>
                <c:pt idx="24">
                  <c:v>1.305185870854088</c:v>
                </c:pt>
                <c:pt idx="25">
                  <c:v>1.5471008658508563</c:v>
                </c:pt>
                <c:pt idx="26">
                  <c:v>1.4302606241069173</c:v>
                </c:pt>
              </c:numCache>
            </c:numRef>
          </c:val>
          <c:smooth val="0"/>
        </c:ser>
        <c:ser>
          <c:idx val="2"/>
          <c:order val="2"/>
          <c:tx>
            <c:strRef>
              <c:f>Manufacturing!$BA$443</c:f>
              <c:strCache>
                <c:ptCount val="1"/>
                <c:pt idx="0">
                  <c:v> Delivered</c:v>
                </c:pt>
              </c:strCache>
            </c:strRef>
          </c:tx>
          <c:spPr>
            <a:ln w="12700">
              <a:solidFill>
                <a:srgbClr val="008080"/>
              </a:solidFill>
              <a:prstDash val="solid"/>
            </a:ln>
          </c:spPr>
          <c:marker>
            <c:symbol val="circle"/>
            <c:size val="5"/>
            <c:spPr>
              <a:solidFill>
                <a:srgbClr val="008080"/>
              </a:solidFill>
              <a:ln>
                <a:solidFill>
                  <a:srgbClr val="008080"/>
                </a:solidFill>
                <a:prstDash val="solid"/>
              </a:ln>
            </c:spPr>
          </c:marker>
          <c:cat>
            <c:numRef>
              <c:f>Manufacturing!$AX$444:$AX$470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Manufacturing!$BA$444:$BA$470</c:f>
              <c:numCache>
                <c:formatCode>0.0000</c:formatCode>
                <c:ptCount val="27"/>
                <c:pt idx="0">
                  <c:v>1</c:v>
                </c:pt>
                <c:pt idx="1">
                  <c:v>0.96619824786884245</c:v>
                </c:pt>
                <c:pt idx="2">
                  <c:v>1.005929760646775</c:v>
                </c:pt>
                <c:pt idx="3">
                  <c:v>1.0420780473861613</c:v>
                </c:pt>
                <c:pt idx="4">
                  <c:v>1.1000748913031977</c:v>
                </c:pt>
                <c:pt idx="5">
                  <c:v>1.1204046094494173</c:v>
                </c:pt>
                <c:pt idx="6">
                  <c:v>1.1946637660297448</c:v>
                </c:pt>
                <c:pt idx="7">
                  <c:v>1.0430400280067793</c:v>
                </c:pt>
                <c:pt idx="8">
                  <c:v>1.1259557087892085</c:v>
                </c:pt>
                <c:pt idx="9">
                  <c:v>1.0961875195831627</c:v>
                </c:pt>
                <c:pt idx="10">
                  <c:v>1.2184348445130826</c:v>
                </c:pt>
                <c:pt idx="11">
                  <c:v>1.1383736163073737</c:v>
                </c:pt>
                <c:pt idx="12">
                  <c:v>1.1073471971524138</c:v>
                </c:pt>
                <c:pt idx="13">
                  <c:v>1.2475340800302348</c:v>
                </c:pt>
                <c:pt idx="14">
                  <c:v>1.2971586741357402</c:v>
                </c:pt>
                <c:pt idx="15">
                  <c:v>1.1658604494562239</c:v>
                </c:pt>
                <c:pt idx="16">
                  <c:v>1.040203826602226</c:v>
                </c:pt>
                <c:pt idx="17">
                  <c:v>0.93958634314124412</c:v>
                </c:pt>
                <c:pt idx="18">
                  <c:v>0.9902314286741225</c:v>
                </c:pt>
                <c:pt idx="19">
                  <c:v>1.0423492581118503</c:v>
                </c:pt>
                <c:pt idx="20">
                  <c:v>0.96848908641148523</c:v>
                </c:pt>
                <c:pt idx="21">
                  <c:v>1.0079497604169916</c:v>
                </c:pt>
                <c:pt idx="22">
                  <c:v>1.1233602453072151</c:v>
                </c:pt>
                <c:pt idx="23">
                  <c:v>1.14967444597517</c:v>
                </c:pt>
                <c:pt idx="24">
                  <c:v>1.3407024969122405</c:v>
                </c:pt>
                <c:pt idx="25">
                  <c:v>1.6695987493321724</c:v>
                </c:pt>
                <c:pt idx="26">
                  <c:v>1.4936718929700241</c:v>
                </c:pt>
              </c:numCache>
            </c:numRef>
          </c:val>
          <c:smooth val="0"/>
        </c:ser>
        <c:ser>
          <c:idx val="3"/>
          <c:order val="3"/>
          <c:tx>
            <c:strRef>
              <c:f>Manufacturing!$BB$443</c:f>
              <c:strCache>
                <c:ptCount val="1"/>
                <c:pt idx="0">
                  <c:v> Electricity</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Manufacturing!$AX$444:$AX$470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Manufacturing!$BB$444:$BB$470</c:f>
              <c:numCache>
                <c:formatCode>0.0000</c:formatCode>
                <c:ptCount val="27"/>
                <c:pt idx="0">
                  <c:v>1</c:v>
                </c:pt>
                <c:pt idx="1">
                  <c:v>0.99099574511082245</c:v>
                </c:pt>
                <c:pt idx="2">
                  <c:v>1.0444536710142007</c:v>
                </c:pt>
                <c:pt idx="3">
                  <c:v>1.0886021879078058</c:v>
                </c:pt>
                <c:pt idx="4">
                  <c:v>1.0933727425714088</c:v>
                </c:pt>
                <c:pt idx="5">
                  <c:v>1.1063970725954595</c:v>
                </c:pt>
                <c:pt idx="6">
                  <c:v>1.1629982674244823</c:v>
                </c:pt>
                <c:pt idx="7">
                  <c:v>1.0588521571173293</c:v>
                </c:pt>
                <c:pt idx="8">
                  <c:v>1.1533574059776803</c:v>
                </c:pt>
                <c:pt idx="9">
                  <c:v>1.127754549912487</c:v>
                </c:pt>
                <c:pt idx="10">
                  <c:v>1.1255385919228358</c:v>
                </c:pt>
                <c:pt idx="11">
                  <c:v>1.1069866961306494</c:v>
                </c:pt>
                <c:pt idx="12">
                  <c:v>1.1250839680657732</c:v>
                </c:pt>
                <c:pt idx="13">
                  <c:v>1.0832936698154472</c:v>
                </c:pt>
                <c:pt idx="14">
                  <c:v>1.0929010825012055</c:v>
                </c:pt>
                <c:pt idx="15">
                  <c:v>1.0993727403014826</c:v>
                </c:pt>
                <c:pt idx="16">
                  <c:v>1.0992911204275115</c:v>
                </c:pt>
                <c:pt idx="17">
                  <c:v>1.0773755112785286</c:v>
                </c:pt>
                <c:pt idx="18">
                  <c:v>1.1259433110639756</c:v>
                </c:pt>
                <c:pt idx="19">
                  <c:v>1.2702895393250671</c:v>
                </c:pt>
                <c:pt idx="20">
                  <c:v>1.2575591319823094</c:v>
                </c:pt>
                <c:pt idx="21">
                  <c:v>1.2524266266965534</c:v>
                </c:pt>
                <c:pt idx="22">
                  <c:v>1.1868866805463105</c:v>
                </c:pt>
                <c:pt idx="23">
                  <c:v>1.2681780955466755</c:v>
                </c:pt>
                <c:pt idx="24">
                  <c:v>1.3191245556780551</c:v>
                </c:pt>
                <c:pt idx="25">
                  <c:v>1.3478112195260481</c:v>
                </c:pt>
                <c:pt idx="26">
                  <c:v>1.3984490977465154</c:v>
                </c:pt>
              </c:numCache>
            </c:numRef>
          </c:val>
          <c:smooth val="0"/>
        </c:ser>
        <c:dLbls>
          <c:showLegendKey val="0"/>
          <c:showVal val="0"/>
          <c:showCatName val="0"/>
          <c:showSerName val="0"/>
          <c:showPercent val="0"/>
          <c:showBubbleSize val="0"/>
        </c:dLbls>
        <c:marker val="1"/>
        <c:smooth val="0"/>
        <c:axId val="111663360"/>
        <c:axId val="111677824"/>
      </c:lineChart>
      <c:catAx>
        <c:axId val="1116633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11677824"/>
        <c:crosses val="autoZero"/>
        <c:auto val="1"/>
        <c:lblAlgn val="ctr"/>
        <c:lblOffset val="100"/>
        <c:tickLblSkip val="2"/>
        <c:tickMarkSkip val="1"/>
        <c:noMultiLvlLbl val="0"/>
      </c:catAx>
      <c:valAx>
        <c:axId val="111677824"/>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a:t>Index, 1985 = 1.0</a:t>
                </a:r>
              </a:p>
            </c:rich>
          </c:tx>
          <c:layout>
            <c:manualLayout>
              <c:xMode val="edge"/>
              <c:yMode val="edge"/>
              <c:x val="3.9447731755424063E-2"/>
              <c:y val="0.3711656441717791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11663360"/>
        <c:crosses val="autoZero"/>
        <c:crossBetween val="midCat"/>
      </c:valAx>
      <c:spPr>
        <a:noFill/>
        <a:ln w="12700">
          <a:solidFill>
            <a:srgbClr val="808080"/>
          </a:solidFill>
          <a:prstDash val="solid"/>
        </a:ln>
      </c:spPr>
    </c:plotArea>
    <c:legend>
      <c:legendPos val="r"/>
      <c:layout>
        <c:manualLayout>
          <c:xMode val="edge"/>
          <c:yMode val="edge"/>
          <c:x val="0.22288009856756069"/>
          <c:y val="0.57668711656441718"/>
          <c:w val="0.18014546998193276"/>
          <c:h val="0.25105131797175662"/>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NAICS 322  Paper
Output and Intensity Indexes</a:t>
            </a:r>
          </a:p>
        </c:rich>
      </c:tx>
      <c:layout>
        <c:manualLayout>
          <c:xMode val="edge"/>
          <c:yMode val="edge"/>
          <c:x val="0.28543327753322173"/>
          <c:y val="3.3639143730886847E-2"/>
        </c:manualLayout>
      </c:layout>
      <c:overlay val="0"/>
      <c:spPr>
        <a:noFill/>
        <a:ln w="25400">
          <a:noFill/>
        </a:ln>
      </c:spPr>
    </c:title>
    <c:autoTitleDeleted val="0"/>
    <c:plotArea>
      <c:layout>
        <c:manualLayout>
          <c:layoutTarget val="inner"/>
          <c:xMode val="edge"/>
          <c:yMode val="edge"/>
          <c:x val="0.13976391386633577"/>
          <c:y val="0.18042867339411731"/>
          <c:w val="0.74212669757195182"/>
          <c:h val="0.68501733627597083"/>
        </c:manualLayout>
      </c:layout>
      <c:lineChart>
        <c:grouping val="standard"/>
        <c:varyColors val="0"/>
        <c:ser>
          <c:idx val="0"/>
          <c:order val="0"/>
          <c:tx>
            <c:strRef>
              <c:f>Manufacturing!$BF$443</c:f>
              <c:strCache>
                <c:ptCount val="1"/>
                <c:pt idx="0">
                  <c:v>  Output</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Manufacturing!$BE$444:$BE$470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Manufacturing!$BF$444:$BF$470</c:f>
              <c:numCache>
                <c:formatCode>0.0000</c:formatCode>
                <c:ptCount val="27"/>
                <c:pt idx="0">
                  <c:v>1</c:v>
                </c:pt>
                <c:pt idx="1">
                  <c:v>1.0244483790760752</c:v>
                </c:pt>
                <c:pt idx="2">
                  <c:v>1.1037304924640601</c:v>
                </c:pt>
                <c:pt idx="3">
                  <c:v>1.1416796912287079</c:v>
                </c:pt>
                <c:pt idx="4">
                  <c:v>1.1579979619395313</c:v>
                </c:pt>
                <c:pt idx="5">
                  <c:v>1.1603949960552453</c:v>
                </c:pt>
                <c:pt idx="6">
                  <c:v>1.1670098882784181</c:v>
                </c:pt>
                <c:pt idx="7">
                  <c:v>1.2030575936339658</c:v>
                </c:pt>
                <c:pt idx="8">
                  <c:v>1.2115278824563211</c:v>
                </c:pt>
                <c:pt idx="9">
                  <c:v>1.2705433233533032</c:v>
                </c:pt>
                <c:pt idx="10">
                  <c:v>1.2672128288367581</c:v>
                </c:pt>
                <c:pt idx="11">
                  <c:v>1.2373766686176044</c:v>
                </c:pt>
                <c:pt idx="12">
                  <c:v>1.2595838067953986</c:v>
                </c:pt>
                <c:pt idx="13">
                  <c:v>1.2623265669854948</c:v>
                </c:pt>
                <c:pt idx="14">
                  <c:v>1.2793017172376435</c:v>
                </c:pt>
                <c:pt idx="15">
                  <c:v>1.2437495525887095</c:v>
                </c:pt>
                <c:pt idx="16">
                  <c:v>1.1810348426958419</c:v>
                </c:pt>
                <c:pt idx="17">
                  <c:v>1.1864742662661165</c:v>
                </c:pt>
                <c:pt idx="18">
                  <c:v>1.153584192389923</c:v>
                </c:pt>
                <c:pt idx="19">
                  <c:v>1.1559005570882814</c:v>
                </c:pt>
                <c:pt idx="20">
                  <c:v>1.152420247939504</c:v>
                </c:pt>
                <c:pt idx="21">
                  <c:v>1.1391674150881996</c:v>
                </c:pt>
                <c:pt idx="22">
                  <c:v>1.1514291665262761</c:v>
                </c:pt>
                <c:pt idx="23">
                  <c:v>1.0979222944144449</c:v>
                </c:pt>
                <c:pt idx="24">
                  <c:v>0.98617210297175106</c:v>
                </c:pt>
                <c:pt idx="25">
                  <c:v>0.99992047652966953</c:v>
                </c:pt>
                <c:pt idx="26">
                  <c:v>0.96674229759149122</c:v>
                </c:pt>
              </c:numCache>
            </c:numRef>
          </c:val>
          <c:smooth val="0"/>
        </c:ser>
        <c:ser>
          <c:idx val="1"/>
          <c:order val="1"/>
          <c:tx>
            <c:strRef>
              <c:f>Manufacturing!$BG$443</c:f>
              <c:strCache>
                <c:ptCount val="1"/>
                <c:pt idx="0">
                  <c:v>  Source</c:v>
                </c:pt>
              </c:strCache>
            </c:strRef>
          </c:tx>
          <c:spPr>
            <a:ln w="12700">
              <a:solidFill>
                <a:srgbClr val="00FF00"/>
              </a:solidFill>
              <a:prstDash val="solid"/>
            </a:ln>
          </c:spPr>
          <c:marker>
            <c:symbol val="triangle"/>
            <c:size val="5"/>
            <c:spPr>
              <a:solidFill>
                <a:srgbClr val="00FF00"/>
              </a:solidFill>
              <a:ln>
                <a:solidFill>
                  <a:srgbClr val="00FF00"/>
                </a:solidFill>
                <a:prstDash val="solid"/>
              </a:ln>
            </c:spPr>
          </c:marker>
          <c:cat>
            <c:numRef>
              <c:f>Manufacturing!$BE$444:$BE$470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Manufacturing!$BG$444:$BG$470</c:f>
              <c:numCache>
                <c:formatCode>0.0000</c:formatCode>
                <c:ptCount val="27"/>
                <c:pt idx="0">
                  <c:v>1</c:v>
                </c:pt>
                <c:pt idx="1">
                  <c:v>0.98528939177628749</c:v>
                </c:pt>
                <c:pt idx="2">
                  <c:v>0.93507830334140374</c:v>
                </c:pt>
                <c:pt idx="3">
                  <c:v>0.94553638234378745</c:v>
                </c:pt>
                <c:pt idx="4">
                  <c:v>0.95616959161077153</c:v>
                </c:pt>
                <c:pt idx="5">
                  <c:v>0.98233493914255987</c:v>
                </c:pt>
                <c:pt idx="6">
                  <c:v>0.99081083971921768</c:v>
                </c:pt>
                <c:pt idx="7">
                  <c:v>0.99856534695223398</c:v>
                </c:pt>
                <c:pt idx="8">
                  <c:v>1.0123602764249426</c:v>
                </c:pt>
                <c:pt idx="9">
                  <c:v>0.96663482703320447</c:v>
                </c:pt>
                <c:pt idx="10">
                  <c:v>0.99818581213136293</c:v>
                </c:pt>
                <c:pt idx="11">
                  <c:v>1.0100635965823053</c:v>
                </c:pt>
                <c:pt idx="12">
                  <c:v>0.99028908705825103</c:v>
                </c:pt>
                <c:pt idx="13">
                  <c:v>1.0152186287783784</c:v>
                </c:pt>
                <c:pt idx="14">
                  <c:v>0.99177495423013007</c:v>
                </c:pt>
                <c:pt idx="15">
                  <c:v>0.99686839959761642</c:v>
                </c:pt>
                <c:pt idx="16">
                  <c:v>1.0130558807964314</c:v>
                </c:pt>
                <c:pt idx="17">
                  <c:v>0.95333183887256345</c:v>
                </c:pt>
                <c:pt idx="18">
                  <c:v>0.95313920780268979</c:v>
                </c:pt>
                <c:pt idx="19">
                  <c:v>0.95196949117507412</c:v>
                </c:pt>
                <c:pt idx="20">
                  <c:v>0.96548652296148219</c:v>
                </c:pt>
                <c:pt idx="21">
                  <c:v>0.97880415954732358</c:v>
                </c:pt>
                <c:pt idx="22">
                  <c:v>0.96766322309720088</c:v>
                </c:pt>
                <c:pt idx="23">
                  <c:v>0.93686459771967556</c:v>
                </c:pt>
                <c:pt idx="24">
                  <c:v>0.96310860304416535</c:v>
                </c:pt>
                <c:pt idx="25">
                  <c:v>1.0120095998838465</c:v>
                </c:pt>
                <c:pt idx="26">
                  <c:v>0.9730807443785825</c:v>
                </c:pt>
              </c:numCache>
            </c:numRef>
          </c:val>
          <c:smooth val="0"/>
        </c:ser>
        <c:ser>
          <c:idx val="2"/>
          <c:order val="2"/>
          <c:tx>
            <c:strRef>
              <c:f>Manufacturing!$BH$443</c:f>
              <c:strCache>
                <c:ptCount val="1"/>
                <c:pt idx="0">
                  <c:v> Delivered</c:v>
                </c:pt>
              </c:strCache>
            </c:strRef>
          </c:tx>
          <c:spPr>
            <a:ln w="12700">
              <a:solidFill>
                <a:srgbClr val="008080"/>
              </a:solidFill>
              <a:prstDash val="solid"/>
            </a:ln>
          </c:spPr>
          <c:marker>
            <c:symbol val="circle"/>
            <c:size val="5"/>
            <c:spPr>
              <a:solidFill>
                <a:srgbClr val="008080"/>
              </a:solidFill>
              <a:ln>
                <a:solidFill>
                  <a:srgbClr val="008080"/>
                </a:solidFill>
                <a:prstDash val="solid"/>
              </a:ln>
            </c:spPr>
          </c:marker>
          <c:cat>
            <c:numRef>
              <c:f>Manufacturing!$BE$444:$BE$470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Manufacturing!$BH$444:$BH$470</c:f>
              <c:numCache>
                <c:formatCode>0.0000</c:formatCode>
                <c:ptCount val="27"/>
                <c:pt idx="0">
                  <c:v>1</c:v>
                </c:pt>
                <c:pt idx="1">
                  <c:v>0.97064884873185087</c:v>
                </c:pt>
                <c:pt idx="2">
                  <c:v>0.92436900642843423</c:v>
                </c:pt>
                <c:pt idx="3">
                  <c:v>0.94070083153650175</c:v>
                </c:pt>
                <c:pt idx="4">
                  <c:v>0.94251926459013402</c:v>
                </c:pt>
                <c:pt idx="5">
                  <c:v>0.96365172369825502</c:v>
                </c:pt>
                <c:pt idx="6">
                  <c:v>0.97323704877817141</c:v>
                </c:pt>
                <c:pt idx="7">
                  <c:v>0.9868863884389879</c:v>
                </c:pt>
                <c:pt idx="8">
                  <c:v>0.99707310447920039</c:v>
                </c:pt>
                <c:pt idx="9">
                  <c:v>0.95008655718175661</c:v>
                </c:pt>
                <c:pt idx="10">
                  <c:v>0.97967677192479019</c:v>
                </c:pt>
                <c:pt idx="11">
                  <c:v>0.99128613062817772</c:v>
                </c:pt>
                <c:pt idx="12">
                  <c:v>0.97301852088105933</c:v>
                </c:pt>
                <c:pt idx="13">
                  <c:v>0.99556608848411687</c:v>
                </c:pt>
                <c:pt idx="14">
                  <c:v>0.97357939359804324</c:v>
                </c:pt>
                <c:pt idx="15">
                  <c:v>0.96670474160849096</c:v>
                </c:pt>
                <c:pt idx="16">
                  <c:v>0.98338069276420847</c:v>
                </c:pt>
                <c:pt idx="17">
                  <c:v>0.91663095006777884</c:v>
                </c:pt>
                <c:pt idx="18">
                  <c:v>0.91158480076563242</c:v>
                </c:pt>
                <c:pt idx="19">
                  <c:v>0.90322276849444771</c:v>
                </c:pt>
                <c:pt idx="20">
                  <c:v>0.91786234784401477</c:v>
                </c:pt>
                <c:pt idx="21">
                  <c:v>0.94300319772835917</c:v>
                </c:pt>
                <c:pt idx="22">
                  <c:v>0.92666273610055361</c:v>
                </c:pt>
                <c:pt idx="23">
                  <c:v>0.89907403690367693</c:v>
                </c:pt>
                <c:pt idx="24">
                  <c:v>0.91994586877813245</c:v>
                </c:pt>
                <c:pt idx="25">
                  <c:v>0.974408336080541</c:v>
                </c:pt>
                <c:pt idx="26">
                  <c:v>0.92428304027910912</c:v>
                </c:pt>
              </c:numCache>
            </c:numRef>
          </c:val>
          <c:smooth val="0"/>
        </c:ser>
        <c:ser>
          <c:idx val="3"/>
          <c:order val="3"/>
          <c:tx>
            <c:strRef>
              <c:f>Manufacturing!$BI$443</c:f>
              <c:strCache>
                <c:ptCount val="1"/>
                <c:pt idx="0">
                  <c:v> Electricity</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Manufacturing!$BE$444:$BE$470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Manufacturing!$BI$444:$BI$470</c:f>
              <c:numCache>
                <c:formatCode>0.0000</c:formatCode>
                <c:ptCount val="27"/>
                <c:pt idx="0">
                  <c:v>1</c:v>
                </c:pt>
                <c:pt idx="1">
                  <c:v>1.0848645999526512</c:v>
                </c:pt>
                <c:pt idx="2">
                  <c:v>1.0234569663781117</c:v>
                </c:pt>
                <c:pt idx="3">
                  <c:v>1.0050556461772602</c:v>
                </c:pt>
                <c:pt idx="4">
                  <c:v>1.0212492206636958</c:v>
                </c:pt>
                <c:pt idx="5">
                  <c:v>1.0807444026966211</c:v>
                </c:pt>
                <c:pt idx="6">
                  <c:v>1.0928790114490925</c:v>
                </c:pt>
                <c:pt idx="7">
                  <c:v>1.0751441587640549</c:v>
                </c:pt>
                <c:pt idx="8">
                  <c:v>1.1077144743156482</c:v>
                </c:pt>
                <c:pt idx="9">
                  <c:v>1.0811539627292304</c:v>
                </c:pt>
                <c:pt idx="10">
                  <c:v>1.1142978392894864</c:v>
                </c:pt>
                <c:pt idx="11">
                  <c:v>1.1263831257178907</c:v>
                </c:pt>
                <c:pt idx="12">
                  <c:v>1.1021808536337405</c:v>
                </c:pt>
                <c:pt idx="13">
                  <c:v>1.1398708572913401</c:v>
                </c:pt>
                <c:pt idx="14">
                  <c:v>1.0984193421070976</c:v>
                </c:pt>
                <c:pt idx="15">
                  <c:v>1.1764870256189108</c:v>
                </c:pt>
                <c:pt idx="16">
                  <c:v>1.2154696341840319</c:v>
                </c:pt>
                <c:pt idx="17">
                  <c:v>1.1932127173807172</c:v>
                </c:pt>
                <c:pt idx="18">
                  <c:v>1.2332165657223886</c:v>
                </c:pt>
                <c:pt idx="19">
                  <c:v>1.2705649107231638</c:v>
                </c:pt>
                <c:pt idx="20">
                  <c:v>1.2928872720174642</c:v>
                </c:pt>
                <c:pt idx="21">
                  <c:v>1.2517861529512981</c:v>
                </c:pt>
                <c:pt idx="22">
                  <c:v>1.2738892635043526</c:v>
                </c:pt>
                <c:pt idx="23">
                  <c:v>1.2247021446221247</c:v>
                </c:pt>
                <c:pt idx="24">
                  <c:v>1.3067530746815383</c:v>
                </c:pt>
                <c:pt idx="25">
                  <c:v>1.332108194745419</c:v>
                </c:pt>
                <c:pt idx="26">
                  <c:v>1.3717449217573028</c:v>
                </c:pt>
              </c:numCache>
            </c:numRef>
          </c:val>
          <c:smooth val="0"/>
        </c:ser>
        <c:dLbls>
          <c:showLegendKey val="0"/>
          <c:showVal val="0"/>
          <c:showCatName val="0"/>
          <c:showSerName val="0"/>
          <c:showPercent val="0"/>
          <c:showBubbleSize val="0"/>
        </c:dLbls>
        <c:marker val="1"/>
        <c:smooth val="0"/>
        <c:axId val="111729280"/>
        <c:axId val="111735552"/>
      </c:lineChart>
      <c:catAx>
        <c:axId val="1117292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11735552"/>
        <c:crosses val="autoZero"/>
        <c:auto val="1"/>
        <c:lblAlgn val="ctr"/>
        <c:lblOffset val="100"/>
        <c:tickLblSkip val="2"/>
        <c:tickMarkSkip val="1"/>
        <c:noMultiLvlLbl val="0"/>
      </c:catAx>
      <c:valAx>
        <c:axId val="111735552"/>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a:t>Index, 1985 = 1.0</a:t>
                </a:r>
              </a:p>
            </c:rich>
          </c:tx>
          <c:layout>
            <c:manualLayout>
              <c:xMode val="edge"/>
              <c:yMode val="edge"/>
              <c:x val="3.937007874015748E-2"/>
              <c:y val="0.37308964819764501"/>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11729280"/>
        <c:crosses val="autoZero"/>
        <c:crossBetween val="midCat"/>
      </c:valAx>
      <c:spPr>
        <a:noFill/>
        <a:ln w="12700">
          <a:solidFill>
            <a:srgbClr val="808080"/>
          </a:solidFill>
          <a:prstDash val="solid"/>
        </a:ln>
      </c:spPr>
    </c:plotArea>
    <c:legend>
      <c:legendPos val="r"/>
      <c:layout>
        <c:manualLayout>
          <c:xMode val="edge"/>
          <c:yMode val="edge"/>
          <c:x val="0.22244115154896976"/>
          <c:y val="0.577983256680071"/>
          <c:w val="0.26771674210015084"/>
          <c:h val="0.25993948004205891"/>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NAICS 323  Printing and Related Support
Output and Intensity Indexes</a:t>
            </a:r>
          </a:p>
        </c:rich>
      </c:tx>
      <c:layout>
        <c:manualLayout>
          <c:xMode val="edge"/>
          <c:yMode val="edge"/>
          <c:x val="0.19646365422396855"/>
          <c:y val="3.3536585365853661E-2"/>
        </c:manualLayout>
      </c:layout>
      <c:overlay val="0"/>
      <c:spPr>
        <a:noFill/>
        <a:ln w="25400">
          <a:noFill/>
        </a:ln>
      </c:spPr>
    </c:title>
    <c:autoTitleDeleted val="0"/>
    <c:plotArea>
      <c:layout>
        <c:manualLayout>
          <c:layoutTarget val="inner"/>
          <c:xMode val="edge"/>
          <c:yMode val="edge"/>
          <c:x val="0.13948919449901767"/>
          <c:y val="0.17987831655856482"/>
          <c:w val="0.74263261296660121"/>
          <c:h val="0.68597663094367933"/>
        </c:manualLayout>
      </c:layout>
      <c:lineChart>
        <c:grouping val="standard"/>
        <c:varyColors val="0"/>
        <c:ser>
          <c:idx val="0"/>
          <c:order val="0"/>
          <c:tx>
            <c:strRef>
              <c:f>Manufacturing!$BM$443</c:f>
              <c:strCache>
                <c:ptCount val="1"/>
                <c:pt idx="0">
                  <c:v>  Output</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Manufacturing!$BL$444:$BL$470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Manufacturing!$BM$444:$BM$470</c:f>
              <c:numCache>
                <c:formatCode>0.0000</c:formatCode>
                <c:ptCount val="27"/>
                <c:pt idx="0">
                  <c:v>1</c:v>
                </c:pt>
                <c:pt idx="1">
                  <c:v>1.0349238271651506</c:v>
                </c:pt>
                <c:pt idx="2">
                  <c:v>1.1720871993766047</c:v>
                </c:pt>
                <c:pt idx="3">
                  <c:v>1.2051338454741058</c:v>
                </c:pt>
                <c:pt idx="4">
                  <c:v>1.2139428299297315</c:v>
                </c:pt>
                <c:pt idx="5">
                  <c:v>1.2508887470877377</c:v>
                </c:pt>
                <c:pt idx="6">
                  <c:v>1.2069604143097576</c:v>
                </c:pt>
                <c:pt idx="7">
                  <c:v>1.2688176213327167</c:v>
                </c:pt>
                <c:pt idx="8">
                  <c:v>1.2627420129361162</c:v>
                </c:pt>
                <c:pt idx="9">
                  <c:v>1.2781059181778396</c:v>
                </c:pt>
                <c:pt idx="10">
                  <c:v>1.2940786796981136</c:v>
                </c:pt>
                <c:pt idx="11">
                  <c:v>1.3047012786004859</c:v>
                </c:pt>
                <c:pt idx="12">
                  <c:v>1.3349238679166247</c:v>
                </c:pt>
                <c:pt idx="13">
                  <c:v>1.3614803651725547</c:v>
                </c:pt>
                <c:pt idx="14">
                  <c:v>1.3764815475249288</c:v>
                </c:pt>
                <c:pt idx="15">
                  <c:v>1.3957706326049677</c:v>
                </c:pt>
                <c:pt idx="16">
                  <c:v>1.365716450344598</c:v>
                </c:pt>
                <c:pt idx="17">
                  <c:v>1.3393801777000587</c:v>
                </c:pt>
                <c:pt idx="18">
                  <c:v>1.2904125876379049</c:v>
                </c:pt>
                <c:pt idx="19">
                  <c:v>1.2977188629805119</c:v>
                </c:pt>
                <c:pt idx="20">
                  <c:v>1.2954388905331735</c:v>
                </c:pt>
                <c:pt idx="21">
                  <c:v>1.2788961359010649</c:v>
                </c:pt>
                <c:pt idx="22">
                  <c:v>1.3092612234951624</c:v>
                </c:pt>
                <c:pt idx="23">
                  <c:v>1.2284906086704188</c:v>
                </c:pt>
                <c:pt idx="24">
                  <c:v>1.0367915616493202</c:v>
                </c:pt>
                <c:pt idx="25">
                  <c:v>1.0324259325882232</c:v>
                </c:pt>
                <c:pt idx="26">
                  <c:v>1.0086546289469396</c:v>
                </c:pt>
              </c:numCache>
            </c:numRef>
          </c:val>
          <c:smooth val="0"/>
        </c:ser>
        <c:ser>
          <c:idx val="1"/>
          <c:order val="1"/>
          <c:tx>
            <c:strRef>
              <c:f>Manufacturing!$BN$443</c:f>
              <c:strCache>
                <c:ptCount val="1"/>
                <c:pt idx="0">
                  <c:v>  Source</c:v>
                </c:pt>
              </c:strCache>
            </c:strRef>
          </c:tx>
          <c:spPr>
            <a:ln w="12700">
              <a:solidFill>
                <a:srgbClr val="00FF00"/>
              </a:solidFill>
              <a:prstDash val="solid"/>
            </a:ln>
          </c:spPr>
          <c:marker>
            <c:symbol val="triangle"/>
            <c:size val="5"/>
            <c:spPr>
              <a:solidFill>
                <a:srgbClr val="00FF00"/>
              </a:solidFill>
              <a:ln>
                <a:solidFill>
                  <a:srgbClr val="00FF00"/>
                </a:solidFill>
                <a:prstDash val="solid"/>
              </a:ln>
            </c:spPr>
          </c:marker>
          <c:cat>
            <c:numRef>
              <c:f>Manufacturing!$BL$444:$BL$470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Manufacturing!$BN$444:$BN$470</c:f>
              <c:numCache>
                <c:formatCode>0.0000</c:formatCode>
                <c:ptCount val="27"/>
                <c:pt idx="0">
                  <c:v>1</c:v>
                </c:pt>
                <c:pt idx="1">
                  <c:v>1.0484403996392366</c:v>
                </c:pt>
                <c:pt idx="2">
                  <c:v>1.0581807656444175</c:v>
                </c:pt>
                <c:pt idx="3">
                  <c:v>1.1114610771358577</c:v>
                </c:pt>
                <c:pt idx="4">
                  <c:v>1.1289810313276338</c:v>
                </c:pt>
                <c:pt idx="5">
                  <c:v>1.1210641497311351</c:v>
                </c:pt>
                <c:pt idx="6">
                  <c:v>1.1319278043959478</c:v>
                </c:pt>
                <c:pt idx="7">
                  <c:v>1.0807002933483538</c:v>
                </c:pt>
                <c:pt idx="8">
                  <c:v>1.1161516737766126</c:v>
                </c:pt>
                <c:pt idx="9">
                  <c:v>1.1178290311289458</c:v>
                </c:pt>
                <c:pt idx="10">
                  <c:v>1.1788966084162982</c:v>
                </c:pt>
                <c:pt idx="11">
                  <c:v>1.1667709099653756</c:v>
                </c:pt>
                <c:pt idx="12">
                  <c:v>1.1586786375749016</c:v>
                </c:pt>
                <c:pt idx="13">
                  <c:v>1.2023649721487475</c:v>
                </c:pt>
                <c:pt idx="14">
                  <c:v>1.2251913592599308</c:v>
                </c:pt>
                <c:pt idx="15">
                  <c:v>1.2070075680092212</c:v>
                </c:pt>
                <c:pt idx="16">
                  <c:v>1.2028746736297062</c:v>
                </c:pt>
                <c:pt idx="17">
                  <c:v>1.2149049004555463</c:v>
                </c:pt>
                <c:pt idx="18">
                  <c:v>1.2290307054093612</c:v>
                </c:pt>
                <c:pt idx="19">
                  <c:v>1.3865575184602539</c:v>
                </c:pt>
                <c:pt idx="20">
                  <c:v>1.3883077179721475</c:v>
                </c:pt>
                <c:pt idx="21">
                  <c:v>1.3999746756238107</c:v>
                </c:pt>
                <c:pt idx="22">
                  <c:v>1.3135705396611699</c:v>
                </c:pt>
                <c:pt idx="23">
                  <c:v>1.3591220068741825</c:v>
                </c:pt>
                <c:pt idx="24">
                  <c:v>1.4361378264386884</c:v>
                </c:pt>
                <c:pt idx="25">
                  <c:v>1.3448062535885872</c:v>
                </c:pt>
                <c:pt idx="26">
                  <c:v>1.3598315089474902</c:v>
                </c:pt>
              </c:numCache>
            </c:numRef>
          </c:val>
          <c:smooth val="0"/>
        </c:ser>
        <c:ser>
          <c:idx val="2"/>
          <c:order val="2"/>
          <c:tx>
            <c:strRef>
              <c:f>Manufacturing!$BO$443</c:f>
              <c:strCache>
                <c:ptCount val="1"/>
                <c:pt idx="0">
                  <c:v> Delivered</c:v>
                </c:pt>
              </c:strCache>
            </c:strRef>
          </c:tx>
          <c:spPr>
            <a:ln w="12700">
              <a:solidFill>
                <a:srgbClr val="008080"/>
              </a:solidFill>
              <a:prstDash val="solid"/>
            </a:ln>
          </c:spPr>
          <c:marker>
            <c:symbol val="circle"/>
            <c:size val="5"/>
            <c:spPr>
              <a:solidFill>
                <a:srgbClr val="008080"/>
              </a:solidFill>
              <a:ln>
                <a:solidFill>
                  <a:srgbClr val="008080"/>
                </a:solidFill>
                <a:prstDash val="solid"/>
              </a:ln>
            </c:spPr>
          </c:marker>
          <c:cat>
            <c:numRef>
              <c:f>Manufacturing!$BL$444:$BL$470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Manufacturing!$BO$444:$BO$470</c:f>
              <c:numCache>
                <c:formatCode>0.0000</c:formatCode>
                <c:ptCount val="27"/>
                <c:pt idx="0">
                  <c:v>1</c:v>
                </c:pt>
                <c:pt idx="1">
                  <c:v>1.0831327648985969</c:v>
                </c:pt>
                <c:pt idx="2">
                  <c:v>1.0933576866242463</c:v>
                </c:pt>
                <c:pt idx="3">
                  <c:v>1.1680352633829751</c:v>
                </c:pt>
                <c:pt idx="4">
                  <c:v>1.1707614957489247</c:v>
                </c:pt>
                <c:pt idx="5">
                  <c:v>1.1459521956774734</c:v>
                </c:pt>
                <c:pt idx="6">
                  <c:v>1.1544710761373282</c:v>
                </c:pt>
                <c:pt idx="7">
                  <c:v>1.0998929373546864</c:v>
                </c:pt>
                <c:pt idx="8">
                  <c:v>1.0975979523941377</c:v>
                </c:pt>
                <c:pt idx="9">
                  <c:v>1.1169382754437467</c:v>
                </c:pt>
                <c:pt idx="10">
                  <c:v>1.2068552007793063</c:v>
                </c:pt>
                <c:pt idx="11">
                  <c:v>1.1684682793600427</c:v>
                </c:pt>
                <c:pt idx="12">
                  <c:v>1.1587262218963268</c:v>
                </c:pt>
                <c:pt idx="13">
                  <c:v>1.2374463783706522</c:v>
                </c:pt>
                <c:pt idx="14">
                  <c:v>1.2909286759682828</c:v>
                </c:pt>
                <c:pt idx="15">
                  <c:v>1.2052881176451307</c:v>
                </c:pt>
                <c:pt idx="16">
                  <c:v>1.2190686181338581</c:v>
                </c:pt>
                <c:pt idx="17">
                  <c:v>1.267420513857791</c:v>
                </c:pt>
                <c:pt idx="18">
                  <c:v>1.2234071525346306</c:v>
                </c:pt>
                <c:pt idx="19">
                  <c:v>1.3330523232341445</c:v>
                </c:pt>
                <c:pt idx="20">
                  <c:v>1.3122552859274661</c:v>
                </c:pt>
                <c:pt idx="21">
                  <c:v>1.3634356989145491</c:v>
                </c:pt>
                <c:pt idx="22">
                  <c:v>1.3003640940334087</c:v>
                </c:pt>
                <c:pt idx="23">
                  <c:v>1.2784229258200681</c:v>
                </c:pt>
                <c:pt idx="24">
                  <c:v>1.5161323341494348</c:v>
                </c:pt>
                <c:pt idx="25">
                  <c:v>1.3770052634080274</c:v>
                </c:pt>
                <c:pt idx="26">
                  <c:v>1.4082859455809047</c:v>
                </c:pt>
              </c:numCache>
            </c:numRef>
          </c:val>
          <c:smooth val="0"/>
        </c:ser>
        <c:ser>
          <c:idx val="3"/>
          <c:order val="3"/>
          <c:tx>
            <c:strRef>
              <c:f>Manufacturing!$BP$443</c:f>
              <c:strCache>
                <c:ptCount val="1"/>
                <c:pt idx="0">
                  <c:v> Electricity</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Manufacturing!$BL$444:$BL$470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Manufacturing!$BP$444:$BP$470</c:f>
              <c:numCache>
                <c:formatCode>0.0000</c:formatCode>
                <c:ptCount val="27"/>
                <c:pt idx="0">
                  <c:v>1</c:v>
                </c:pt>
                <c:pt idx="1">
                  <c:v>1.037414461676107</c:v>
                </c:pt>
                <c:pt idx="2">
                  <c:v>1.0592560719961264</c:v>
                </c:pt>
                <c:pt idx="3">
                  <c:v>1.1010792630512392</c:v>
                </c:pt>
                <c:pt idx="4">
                  <c:v>1.0833245562324856</c:v>
                </c:pt>
                <c:pt idx="5">
                  <c:v>1.0950500240137331</c:v>
                </c:pt>
                <c:pt idx="6">
                  <c:v>1.1178325993200195</c:v>
                </c:pt>
                <c:pt idx="7">
                  <c:v>1.0766034027562938</c:v>
                </c:pt>
                <c:pt idx="8">
                  <c:v>1.1417699966614374</c:v>
                </c:pt>
                <c:pt idx="9">
                  <c:v>1.1421481498820034</c:v>
                </c:pt>
                <c:pt idx="10">
                  <c:v>1.1697770090026007</c:v>
                </c:pt>
                <c:pt idx="11">
                  <c:v>1.1776374931562172</c:v>
                </c:pt>
                <c:pt idx="12">
                  <c:v>1.1753637901777529</c:v>
                </c:pt>
                <c:pt idx="13">
                  <c:v>1.1896292804522088</c:v>
                </c:pt>
                <c:pt idx="14">
                  <c:v>1.177313703160632</c:v>
                </c:pt>
                <c:pt idx="15">
                  <c:v>1.2204265882276746</c:v>
                </c:pt>
                <c:pt idx="16">
                  <c:v>1.227144118314212</c:v>
                </c:pt>
                <c:pt idx="17">
                  <c:v>1.208004248674889</c:v>
                </c:pt>
                <c:pt idx="18">
                  <c:v>1.2842101752314374</c:v>
                </c:pt>
                <c:pt idx="19">
                  <c:v>1.485120370167696</c:v>
                </c:pt>
                <c:pt idx="20">
                  <c:v>1.5234221394800038</c:v>
                </c:pt>
                <c:pt idx="21">
                  <c:v>1.5189773523917831</c:v>
                </c:pt>
                <c:pt idx="22">
                  <c:v>1.4104966923416689</c:v>
                </c:pt>
                <c:pt idx="23">
                  <c:v>1.5208616860910551</c:v>
                </c:pt>
                <c:pt idx="24">
                  <c:v>1.4885407536511515</c:v>
                </c:pt>
                <c:pt idx="25">
                  <c:v>1.4380104451871709</c:v>
                </c:pt>
                <c:pt idx="26">
                  <c:v>1.4548813033808974</c:v>
                </c:pt>
              </c:numCache>
            </c:numRef>
          </c:val>
          <c:smooth val="0"/>
        </c:ser>
        <c:dLbls>
          <c:showLegendKey val="0"/>
          <c:showVal val="0"/>
          <c:showCatName val="0"/>
          <c:showSerName val="0"/>
          <c:showPercent val="0"/>
          <c:showBubbleSize val="0"/>
        </c:dLbls>
        <c:marker val="1"/>
        <c:smooth val="0"/>
        <c:axId val="112356352"/>
        <c:axId val="112370816"/>
      </c:lineChart>
      <c:catAx>
        <c:axId val="1123563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12370816"/>
        <c:crosses val="autoZero"/>
        <c:auto val="1"/>
        <c:lblAlgn val="ctr"/>
        <c:lblOffset val="100"/>
        <c:tickLblSkip val="2"/>
        <c:tickMarkSkip val="1"/>
        <c:noMultiLvlLbl val="0"/>
      </c:catAx>
      <c:valAx>
        <c:axId val="112370816"/>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a:t>Index, 1985 = 1.0</a:t>
                </a:r>
              </a:p>
            </c:rich>
          </c:tx>
          <c:layout>
            <c:manualLayout>
              <c:xMode val="edge"/>
              <c:yMode val="edge"/>
              <c:x val="3.9292730844793712E-2"/>
              <c:y val="0.3719518596760770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12356352"/>
        <c:crosses val="autoZero"/>
        <c:crossBetween val="midCat"/>
      </c:valAx>
      <c:spPr>
        <a:noFill/>
        <a:ln w="12700">
          <a:solidFill>
            <a:srgbClr val="808080"/>
          </a:solidFill>
          <a:prstDash val="solid"/>
        </a:ln>
      </c:spPr>
    </c:plotArea>
    <c:legend>
      <c:legendPos val="r"/>
      <c:layout>
        <c:manualLayout>
          <c:xMode val="edge"/>
          <c:yMode val="edge"/>
          <c:x val="0.22396856581532418"/>
          <c:y val="0.57926925292874976"/>
          <c:w val="0.26719056974459721"/>
          <c:h val="0.25914666154535559"/>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NAICS 324  Petroleum and Coal Products
Output and Intensity Indexes</a:t>
            </a:r>
          </a:p>
        </c:rich>
      </c:tx>
      <c:layout>
        <c:manualLayout>
          <c:xMode val="edge"/>
          <c:yMode val="edge"/>
          <c:x val="0.19411805877206523"/>
          <c:y val="3.3434650455927049E-2"/>
        </c:manualLayout>
      </c:layout>
      <c:overlay val="0"/>
      <c:spPr>
        <a:noFill/>
        <a:ln w="25400">
          <a:noFill/>
        </a:ln>
      </c:spPr>
    </c:title>
    <c:autoTitleDeleted val="0"/>
    <c:plotArea>
      <c:layout>
        <c:manualLayout>
          <c:layoutTarget val="inner"/>
          <c:xMode val="edge"/>
          <c:yMode val="edge"/>
          <c:x val="0.13921595284917443"/>
          <c:y val="0.17933130699088146"/>
          <c:w val="0.74313867788502963"/>
          <c:h val="0.68693009118541037"/>
        </c:manualLayout>
      </c:layout>
      <c:lineChart>
        <c:grouping val="standard"/>
        <c:varyColors val="0"/>
        <c:ser>
          <c:idx val="0"/>
          <c:order val="0"/>
          <c:tx>
            <c:strRef>
              <c:f>Manufacturing!$BT$443</c:f>
              <c:strCache>
                <c:ptCount val="1"/>
                <c:pt idx="0">
                  <c:v>  Output</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Manufacturing!$BS$444:$BS$470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Manufacturing!$BT$444:$BT$470</c:f>
              <c:numCache>
                <c:formatCode>0.0000</c:formatCode>
                <c:ptCount val="27"/>
                <c:pt idx="0">
                  <c:v>1</c:v>
                </c:pt>
                <c:pt idx="1">
                  <c:v>0.92801682175645805</c:v>
                </c:pt>
                <c:pt idx="2">
                  <c:v>1.1066036396684793</c:v>
                </c:pt>
                <c:pt idx="3">
                  <c:v>1.1484580296480635</c:v>
                </c:pt>
                <c:pt idx="4">
                  <c:v>1.1393335758030014</c:v>
                </c:pt>
                <c:pt idx="5">
                  <c:v>1.1175276776309035</c:v>
                </c:pt>
                <c:pt idx="6">
                  <c:v>1.1416252337024544</c:v>
                </c:pt>
                <c:pt idx="7">
                  <c:v>1.1139847463998471</c:v>
                </c:pt>
                <c:pt idx="8">
                  <c:v>1.1173167888671502</c:v>
                </c:pt>
                <c:pt idx="9">
                  <c:v>1.1449010391660901</c:v>
                </c:pt>
                <c:pt idx="10">
                  <c:v>1.1667491150909386</c:v>
                </c:pt>
                <c:pt idx="11">
                  <c:v>1.1832546756673683</c:v>
                </c:pt>
                <c:pt idx="12">
                  <c:v>1.2365532958933017</c:v>
                </c:pt>
                <c:pt idx="13">
                  <c:v>1.2118090142795737</c:v>
                </c:pt>
                <c:pt idx="14">
                  <c:v>1.2464228900369592</c:v>
                </c:pt>
                <c:pt idx="15">
                  <c:v>1.2411928486958757</c:v>
                </c:pt>
                <c:pt idx="16">
                  <c:v>1.2542398335467504</c:v>
                </c:pt>
                <c:pt idx="17">
                  <c:v>1.2944352319181411</c:v>
                </c:pt>
                <c:pt idx="18">
                  <c:v>1.2257839096909631</c:v>
                </c:pt>
                <c:pt idx="19">
                  <c:v>1.3291756409337787</c:v>
                </c:pt>
                <c:pt idx="20">
                  <c:v>1.4059250916890857</c:v>
                </c:pt>
                <c:pt idx="21">
                  <c:v>1.3882947910393046</c:v>
                </c:pt>
                <c:pt idx="22">
                  <c:v>1.4257064577291512</c:v>
                </c:pt>
                <c:pt idx="23">
                  <c:v>1.3655609823066921</c:v>
                </c:pt>
                <c:pt idx="24">
                  <c:v>1.3572519650148096</c:v>
                </c:pt>
                <c:pt idx="25">
                  <c:v>1.3316219505933178</c:v>
                </c:pt>
                <c:pt idx="26">
                  <c:v>1.3528373602269059</c:v>
                </c:pt>
              </c:numCache>
            </c:numRef>
          </c:val>
          <c:smooth val="0"/>
        </c:ser>
        <c:ser>
          <c:idx val="1"/>
          <c:order val="1"/>
          <c:tx>
            <c:strRef>
              <c:f>Manufacturing!$BU$443</c:f>
              <c:strCache>
                <c:ptCount val="1"/>
                <c:pt idx="0">
                  <c:v>  Source</c:v>
                </c:pt>
              </c:strCache>
            </c:strRef>
          </c:tx>
          <c:spPr>
            <a:ln w="12700">
              <a:solidFill>
                <a:srgbClr val="00FF00"/>
              </a:solidFill>
              <a:prstDash val="solid"/>
            </a:ln>
          </c:spPr>
          <c:marker>
            <c:symbol val="triangle"/>
            <c:size val="5"/>
            <c:spPr>
              <a:solidFill>
                <a:srgbClr val="00FF00"/>
              </a:solidFill>
              <a:ln>
                <a:solidFill>
                  <a:srgbClr val="00FF00"/>
                </a:solidFill>
                <a:prstDash val="solid"/>
              </a:ln>
            </c:spPr>
          </c:marker>
          <c:cat>
            <c:numRef>
              <c:f>Manufacturing!$BS$444:$BS$470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Manufacturing!$BU$444:$BU$470</c:f>
              <c:numCache>
                <c:formatCode>0.0000</c:formatCode>
                <c:ptCount val="27"/>
                <c:pt idx="0">
                  <c:v>1</c:v>
                </c:pt>
                <c:pt idx="1">
                  <c:v>1.2060639762850258</c:v>
                </c:pt>
                <c:pt idx="2">
                  <c:v>0.96811891990083099</c:v>
                </c:pt>
                <c:pt idx="3">
                  <c:v>1.0147918593086791</c:v>
                </c:pt>
                <c:pt idx="4">
                  <c:v>1.0094200150347259</c:v>
                </c:pt>
                <c:pt idx="5">
                  <c:v>1.0376340040345144</c:v>
                </c:pt>
                <c:pt idx="6">
                  <c:v>0.98502533901645029</c:v>
                </c:pt>
                <c:pt idx="7">
                  <c:v>1.038954661867675</c:v>
                </c:pt>
                <c:pt idx="8">
                  <c:v>1.0289570124233318</c:v>
                </c:pt>
                <c:pt idx="9">
                  <c:v>1.0583935123629922</c:v>
                </c:pt>
                <c:pt idx="10">
                  <c:v>1.0925046195106158</c:v>
                </c:pt>
                <c:pt idx="11">
                  <c:v>1.1098630589727718</c:v>
                </c:pt>
                <c:pt idx="12">
                  <c:v>1.0686120178266674</c:v>
                </c:pt>
                <c:pt idx="13">
                  <c:v>1.0964311471172801</c:v>
                </c:pt>
                <c:pt idx="14">
                  <c:v>1.0828348101534511</c:v>
                </c:pt>
                <c:pt idx="15">
                  <c:v>1.120566084696359</c:v>
                </c:pt>
                <c:pt idx="16">
                  <c:v>1.0809575628109425</c:v>
                </c:pt>
                <c:pt idx="17">
                  <c:v>0.92917452526213895</c:v>
                </c:pt>
                <c:pt idx="18">
                  <c:v>0.95794887242714777</c:v>
                </c:pt>
                <c:pt idx="19">
                  <c:v>0.91599275649344469</c:v>
                </c:pt>
                <c:pt idx="20">
                  <c:v>0.95281410198724337</c:v>
                </c:pt>
                <c:pt idx="21">
                  <c:v>0.93701231953747799</c:v>
                </c:pt>
                <c:pt idx="22">
                  <c:v>0.91142374206913224</c:v>
                </c:pt>
                <c:pt idx="23">
                  <c:v>0.98599880422325803</c:v>
                </c:pt>
                <c:pt idx="24">
                  <c:v>0.93844091231017324</c:v>
                </c:pt>
                <c:pt idx="25">
                  <c:v>0.94580106331392921</c:v>
                </c:pt>
                <c:pt idx="26">
                  <c:v>0.96989554533748967</c:v>
                </c:pt>
              </c:numCache>
            </c:numRef>
          </c:val>
          <c:smooth val="0"/>
        </c:ser>
        <c:ser>
          <c:idx val="2"/>
          <c:order val="2"/>
          <c:tx>
            <c:strRef>
              <c:f>Manufacturing!$BV$443</c:f>
              <c:strCache>
                <c:ptCount val="1"/>
                <c:pt idx="0">
                  <c:v> Delivered</c:v>
                </c:pt>
              </c:strCache>
            </c:strRef>
          </c:tx>
          <c:spPr>
            <a:ln w="12700">
              <a:solidFill>
                <a:srgbClr val="008080"/>
              </a:solidFill>
              <a:prstDash val="solid"/>
            </a:ln>
          </c:spPr>
          <c:marker>
            <c:symbol val="circle"/>
            <c:size val="5"/>
            <c:spPr>
              <a:solidFill>
                <a:srgbClr val="008080"/>
              </a:solidFill>
              <a:ln>
                <a:solidFill>
                  <a:srgbClr val="008080"/>
                </a:solidFill>
                <a:prstDash val="solid"/>
              </a:ln>
            </c:spPr>
          </c:marker>
          <c:cat>
            <c:numRef>
              <c:f>Manufacturing!$BS$444:$BS$470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Manufacturing!$BV$444:$BV$470</c:f>
              <c:numCache>
                <c:formatCode>0.0000</c:formatCode>
                <c:ptCount val="27"/>
                <c:pt idx="0">
                  <c:v>1</c:v>
                </c:pt>
                <c:pt idx="1">
                  <c:v>1.2152204706659071</c:v>
                </c:pt>
                <c:pt idx="2">
                  <c:v>0.9818098586910885</c:v>
                </c:pt>
                <c:pt idx="3">
                  <c:v>1.0344345564215442</c:v>
                </c:pt>
                <c:pt idx="4">
                  <c:v>1.0247696571401668</c:v>
                </c:pt>
                <c:pt idx="5">
                  <c:v>1.0516288194122634</c:v>
                </c:pt>
                <c:pt idx="6">
                  <c:v>0.99689264747073958</c:v>
                </c:pt>
                <c:pt idx="7">
                  <c:v>1.0540288803413012</c:v>
                </c:pt>
                <c:pt idx="8">
                  <c:v>1.0466757397741868</c:v>
                </c:pt>
                <c:pt idx="9">
                  <c:v>1.0800180930124876</c:v>
                </c:pt>
                <c:pt idx="10">
                  <c:v>1.1169109488644293</c:v>
                </c:pt>
                <c:pt idx="11">
                  <c:v>1.1373217409471381</c:v>
                </c:pt>
                <c:pt idx="12">
                  <c:v>1.0978943411788278</c:v>
                </c:pt>
                <c:pt idx="13">
                  <c:v>1.1288985737172552</c:v>
                </c:pt>
                <c:pt idx="14">
                  <c:v>1.1166200097537742</c:v>
                </c:pt>
                <c:pt idx="15">
                  <c:v>1.1440823933324717</c:v>
                </c:pt>
                <c:pt idx="16">
                  <c:v>1.0983826623216608</c:v>
                </c:pt>
                <c:pt idx="17">
                  <c:v>0.93906130723302916</c:v>
                </c:pt>
                <c:pt idx="18">
                  <c:v>0.9650896102691453</c:v>
                </c:pt>
                <c:pt idx="19">
                  <c:v>0.91906447708488115</c:v>
                </c:pt>
                <c:pt idx="20">
                  <c:v>0.95348421610840672</c:v>
                </c:pt>
                <c:pt idx="21">
                  <c:v>0.93536157466269121</c:v>
                </c:pt>
                <c:pt idx="22">
                  <c:v>0.91047758054433037</c:v>
                </c:pt>
                <c:pt idx="23">
                  <c:v>0.9856578317258694</c:v>
                </c:pt>
                <c:pt idx="24">
                  <c:v>0.94006494167298071</c:v>
                </c:pt>
                <c:pt idx="25">
                  <c:v>0.94567155488108479</c:v>
                </c:pt>
                <c:pt idx="26">
                  <c:v>0.97069952852748198</c:v>
                </c:pt>
              </c:numCache>
            </c:numRef>
          </c:val>
          <c:smooth val="0"/>
        </c:ser>
        <c:dLbls>
          <c:showLegendKey val="0"/>
          <c:showVal val="0"/>
          <c:showCatName val="0"/>
          <c:showSerName val="0"/>
          <c:showPercent val="0"/>
          <c:showBubbleSize val="0"/>
        </c:dLbls>
        <c:marker val="1"/>
        <c:smooth val="0"/>
        <c:axId val="112470656"/>
        <c:axId val="112476928"/>
      </c:lineChart>
      <c:catAx>
        <c:axId val="1124706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12476928"/>
        <c:crosses val="autoZero"/>
        <c:auto val="1"/>
        <c:lblAlgn val="ctr"/>
        <c:lblOffset val="100"/>
        <c:tickLblSkip val="2"/>
        <c:tickMarkSkip val="1"/>
        <c:noMultiLvlLbl val="0"/>
      </c:catAx>
      <c:valAx>
        <c:axId val="112476928"/>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a:t>Index, 1985 = 1.0</a:t>
                </a:r>
              </a:p>
            </c:rich>
          </c:tx>
          <c:layout>
            <c:manualLayout>
              <c:xMode val="edge"/>
              <c:yMode val="edge"/>
              <c:x val="3.9215686274509803E-2"/>
              <c:y val="0.37386018237082069"/>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12470656"/>
        <c:crosses val="autoZero"/>
        <c:crossBetween val="midCat"/>
      </c:valAx>
      <c:spPr>
        <a:noFill/>
        <a:ln w="12700">
          <a:solidFill>
            <a:srgbClr val="808080"/>
          </a:solidFill>
          <a:prstDash val="solid"/>
        </a:ln>
      </c:spPr>
    </c:plotArea>
    <c:legend>
      <c:legendPos val="r"/>
      <c:layout>
        <c:manualLayout>
          <c:xMode val="edge"/>
          <c:yMode val="edge"/>
          <c:x val="0.24444485615768616"/>
          <c:y val="0.50050658561296857"/>
          <c:w val="0.30849714373938553"/>
          <c:h val="0.23809523809523808"/>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NAICS 325  Chemicals
Output and Intensity Indexes</a:t>
            </a:r>
          </a:p>
        </c:rich>
      </c:tx>
      <c:layout>
        <c:manualLayout>
          <c:xMode val="edge"/>
          <c:yMode val="edge"/>
          <c:x val="0.28767143833048264"/>
          <c:y val="3.3333333333333333E-2"/>
        </c:manualLayout>
      </c:layout>
      <c:overlay val="0"/>
      <c:spPr>
        <a:noFill/>
        <a:ln w="25400">
          <a:noFill/>
        </a:ln>
      </c:spPr>
    </c:title>
    <c:autoTitleDeleted val="0"/>
    <c:plotArea>
      <c:layout>
        <c:manualLayout>
          <c:layoutTarget val="inner"/>
          <c:xMode val="edge"/>
          <c:yMode val="edge"/>
          <c:x val="0.13894338129833247"/>
          <c:y val="0.17878840787289263"/>
          <c:w val="0.74364063230093447"/>
          <c:h val="0.68788082351095969"/>
        </c:manualLayout>
      </c:layout>
      <c:lineChart>
        <c:grouping val="standard"/>
        <c:varyColors val="0"/>
        <c:ser>
          <c:idx val="0"/>
          <c:order val="0"/>
          <c:tx>
            <c:strRef>
              <c:f>Manufacturing!$CA$443</c:f>
              <c:strCache>
                <c:ptCount val="1"/>
                <c:pt idx="0">
                  <c:v>  Output</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Manufacturing!$BZ$444:$BZ$469</c:f>
              <c:numCache>
                <c:formatCode>General</c:formatCode>
                <c:ptCount val="2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numCache>
            </c:numRef>
          </c:cat>
          <c:val>
            <c:numRef>
              <c:f>Manufacturing!$CA$444:$CA$469</c:f>
              <c:numCache>
                <c:formatCode>0.0000</c:formatCode>
                <c:ptCount val="26"/>
                <c:pt idx="0">
                  <c:v>1</c:v>
                </c:pt>
                <c:pt idx="1">
                  <c:v>1.0116584172490202</c:v>
                </c:pt>
                <c:pt idx="2">
                  <c:v>1.0616552953037894</c:v>
                </c:pt>
                <c:pt idx="3">
                  <c:v>1.1131589721477007</c:v>
                </c:pt>
                <c:pt idx="4">
                  <c:v>1.1436226637232645</c:v>
                </c:pt>
                <c:pt idx="5">
                  <c:v>1.1570394659233698</c:v>
                </c:pt>
                <c:pt idx="6">
                  <c:v>1.1472963119447217</c:v>
                </c:pt>
                <c:pt idx="7">
                  <c:v>1.1697883320832101</c:v>
                </c:pt>
                <c:pt idx="8">
                  <c:v>1.1763660500449502</c:v>
                </c:pt>
                <c:pt idx="9">
                  <c:v>1.2138866310894003</c:v>
                </c:pt>
                <c:pt idx="10">
                  <c:v>1.2242105990161047</c:v>
                </c:pt>
                <c:pt idx="11">
                  <c:v>1.2384841017895938</c:v>
                </c:pt>
                <c:pt idx="12">
                  <c:v>1.3206692754395895</c:v>
                </c:pt>
                <c:pt idx="13">
                  <c:v>1.3314869352221419</c:v>
                </c:pt>
                <c:pt idx="14">
                  <c:v>1.3543274437294641</c:v>
                </c:pt>
                <c:pt idx="15">
                  <c:v>1.3495938100528035</c:v>
                </c:pt>
                <c:pt idx="16">
                  <c:v>1.3124943191206941</c:v>
                </c:pt>
                <c:pt idx="17">
                  <c:v>1.3866061788927044</c:v>
                </c:pt>
                <c:pt idx="18">
                  <c:v>1.3810303649913622</c:v>
                </c:pt>
                <c:pt idx="19">
                  <c:v>1.4378630098086915</c:v>
                </c:pt>
                <c:pt idx="20">
                  <c:v>1.4520348701412702</c:v>
                </c:pt>
                <c:pt idx="21">
                  <c:v>1.4699675007875148</c:v>
                </c:pt>
                <c:pt idx="22">
                  <c:v>1.5662519330265825</c:v>
                </c:pt>
                <c:pt idx="23">
                  <c:v>1.3960879665947272</c:v>
                </c:pt>
                <c:pt idx="24">
                  <c:v>1.2596112091501492</c:v>
                </c:pt>
                <c:pt idx="25">
                  <c:v>1.3382534177170002</c:v>
                </c:pt>
              </c:numCache>
            </c:numRef>
          </c:val>
          <c:smooth val="0"/>
        </c:ser>
        <c:ser>
          <c:idx val="1"/>
          <c:order val="1"/>
          <c:tx>
            <c:strRef>
              <c:f>Manufacturing!$CB$443</c:f>
              <c:strCache>
                <c:ptCount val="1"/>
                <c:pt idx="0">
                  <c:v>  Source</c:v>
                </c:pt>
              </c:strCache>
            </c:strRef>
          </c:tx>
          <c:spPr>
            <a:ln w="12700">
              <a:solidFill>
                <a:srgbClr val="00FF00"/>
              </a:solidFill>
              <a:prstDash val="solid"/>
            </a:ln>
          </c:spPr>
          <c:marker>
            <c:symbol val="triangle"/>
            <c:size val="5"/>
            <c:spPr>
              <a:solidFill>
                <a:srgbClr val="00FF00"/>
              </a:solidFill>
              <a:ln>
                <a:solidFill>
                  <a:srgbClr val="00FF00"/>
                </a:solidFill>
                <a:prstDash val="solid"/>
              </a:ln>
            </c:spPr>
          </c:marker>
          <c:cat>
            <c:numRef>
              <c:f>Manufacturing!$BZ$444:$BZ$469</c:f>
              <c:numCache>
                <c:formatCode>General</c:formatCode>
                <c:ptCount val="2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numCache>
            </c:numRef>
          </c:cat>
          <c:val>
            <c:numRef>
              <c:f>Manufacturing!$CB$444:$CB$469</c:f>
              <c:numCache>
                <c:formatCode>0.0000</c:formatCode>
                <c:ptCount val="26"/>
                <c:pt idx="0">
                  <c:v>1</c:v>
                </c:pt>
                <c:pt idx="1">
                  <c:v>0.97308936309742511</c:v>
                </c:pt>
                <c:pt idx="2">
                  <c:v>0.99782260985722104</c:v>
                </c:pt>
                <c:pt idx="3">
                  <c:v>1.0063209837569631</c:v>
                </c:pt>
                <c:pt idx="4">
                  <c:v>1.0370484709379666</c:v>
                </c:pt>
                <c:pt idx="5">
                  <c:v>1.0970666678757932</c:v>
                </c:pt>
                <c:pt idx="6">
                  <c:v>1.0731203415714001</c:v>
                </c:pt>
                <c:pt idx="7">
                  <c:v>1.0613420932831601</c:v>
                </c:pt>
                <c:pt idx="8">
                  <c:v>1.0747097908375873</c:v>
                </c:pt>
                <c:pt idx="9">
                  <c:v>1.0718645034142329</c:v>
                </c:pt>
                <c:pt idx="10">
                  <c:v>1.0796946328504053</c:v>
                </c:pt>
                <c:pt idx="11">
                  <c:v>1.1468161328468143</c:v>
                </c:pt>
                <c:pt idx="12">
                  <c:v>1.0747167585577595</c:v>
                </c:pt>
                <c:pt idx="13">
                  <c:v>1.0601176245721367</c:v>
                </c:pt>
                <c:pt idx="14">
                  <c:v>1.0996790011380784</c:v>
                </c:pt>
                <c:pt idx="15">
                  <c:v>1.1422500887087346</c:v>
                </c:pt>
                <c:pt idx="16">
                  <c:v>1.1010715173929666</c:v>
                </c:pt>
                <c:pt idx="17">
                  <c:v>1.029368942287342</c:v>
                </c:pt>
                <c:pt idx="18">
                  <c:v>1.0619330268305702</c:v>
                </c:pt>
                <c:pt idx="19">
                  <c:v>0.96954667213935386</c:v>
                </c:pt>
                <c:pt idx="20">
                  <c:v>0.89856246174332932</c:v>
                </c:pt>
                <c:pt idx="21">
                  <c:v>0.86743899704896121</c:v>
                </c:pt>
                <c:pt idx="22">
                  <c:v>0.84717296837321532</c:v>
                </c:pt>
                <c:pt idx="23">
                  <c:v>0.93250058088655718</c:v>
                </c:pt>
                <c:pt idx="24">
                  <c:v>0.90687054820661506</c:v>
                </c:pt>
                <c:pt idx="25">
                  <c:v>0.95147668768369342</c:v>
                </c:pt>
              </c:numCache>
            </c:numRef>
          </c:val>
          <c:smooth val="0"/>
        </c:ser>
        <c:ser>
          <c:idx val="2"/>
          <c:order val="2"/>
          <c:tx>
            <c:strRef>
              <c:f>Manufacturing!$CC$443</c:f>
              <c:strCache>
                <c:ptCount val="1"/>
                <c:pt idx="0">
                  <c:v> Delivered</c:v>
                </c:pt>
              </c:strCache>
            </c:strRef>
          </c:tx>
          <c:spPr>
            <a:ln w="12700">
              <a:solidFill>
                <a:srgbClr val="008080"/>
              </a:solidFill>
              <a:prstDash val="solid"/>
            </a:ln>
          </c:spPr>
          <c:marker>
            <c:symbol val="circle"/>
            <c:size val="5"/>
            <c:spPr>
              <a:solidFill>
                <a:srgbClr val="008080"/>
              </a:solidFill>
              <a:ln>
                <a:solidFill>
                  <a:srgbClr val="008080"/>
                </a:solidFill>
                <a:prstDash val="solid"/>
              </a:ln>
            </c:spPr>
          </c:marker>
          <c:cat>
            <c:numRef>
              <c:f>Manufacturing!$BZ$444:$BZ$469</c:f>
              <c:numCache>
                <c:formatCode>General</c:formatCode>
                <c:ptCount val="2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numCache>
            </c:numRef>
          </c:cat>
          <c:val>
            <c:numRef>
              <c:f>Manufacturing!$CC$444:$CC$469</c:f>
              <c:numCache>
                <c:formatCode>0.0000</c:formatCode>
                <c:ptCount val="26"/>
                <c:pt idx="0">
                  <c:v>1</c:v>
                </c:pt>
                <c:pt idx="1">
                  <c:v>0.99315011918285734</c:v>
                </c:pt>
                <c:pt idx="2">
                  <c:v>1.0364493144768592</c:v>
                </c:pt>
                <c:pt idx="3">
                  <c:v>1.0628465936884632</c:v>
                </c:pt>
                <c:pt idx="4">
                  <c:v>1.0787478784700275</c:v>
                </c:pt>
                <c:pt idx="5">
                  <c:v>1.1465012273823607</c:v>
                </c:pt>
                <c:pt idx="6">
                  <c:v>1.1078457594428166</c:v>
                </c:pt>
                <c:pt idx="7">
                  <c:v>1.1029159026459994</c:v>
                </c:pt>
                <c:pt idx="8">
                  <c:v>1.1153807302769438</c:v>
                </c:pt>
                <c:pt idx="9">
                  <c:v>1.1099655767786865</c:v>
                </c:pt>
                <c:pt idx="10">
                  <c:v>1.1253287767861022</c:v>
                </c:pt>
                <c:pt idx="11">
                  <c:v>1.2050741495228976</c:v>
                </c:pt>
                <c:pt idx="12">
                  <c:v>1.1395887180047286</c:v>
                </c:pt>
                <c:pt idx="13">
                  <c:v>1.132541557889329</c:v>
                </c:pt>
                <c:pt idx="14">
                  <c:v>1.1764090005729719</c:v>
                </c:pt>
                <c:pt idx="15">
                  <c:v>1.2276266257404236</c:v>
                </c:pt>
                <c:pt idx="16">
                  <c:v>1.1932494099727757</c:v>
                </c:pt>
                <c:pt idx="17">
                  <c:v>1.1189893640111406</c:v>
                </c:pt>
                <c:pt idx="18">
                  <c:v>1.1437484410151195</c:v>
                </c:pt>
                <c:pt idx="19">
                  <c:v>1.0308332720164934</c:v>
                </c:pt>
                <c:pt idx="20">
                  <c:v>0.94563658541501605</c:v>
                </c:pt>
                <c:pt idx="21">
                  <c:v>0.90291004612614145</c:v>
                </c:pt>
                <c:pt idx="22">
                  <c:v>0.88447604637721744</c:v>
                </c:pt>
                <c:pt idx="23">
                  <c:v>0.97642327609265711</c:v>
                </c:pt>
                <c:pt idx="24">
                  <c:v>0.95599897296739533</c:v>
                </c:pt>
                <c:pt idx="25">
                  <c:v>1.0138195559984002</c:v>
                </c:pt>
              </c:numCache>
            </c:numRef>
          </c:val>
          <c:smooth val="0"/>
        </c:ser>
        <c:ser>
          <c:idx val="3"/>
          <c:order val="3"/>
          <c:tx>
            <c:strRef>
              <c:f>Manufacturing!$CD$443</c:f>
              <c:strCache>
                <c:ptCount val="1"/>
                <c:pt idx="0">
                  <c:v> Electricity</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Manufacturing!$BZ$444:$BZ$469</c:f>
              <c:numCache>
                <c:formatCode>General</c:formatCode>
                <c:ptCount val="2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numCache>
            </c:numRef>
          </c:cat>
          <c:val>
            <c:numRef>
              <c:f>Manufacturing!$CD$444:$CD$469</c:f>
              <c:numCache>
                <c:formatCode>0.0000</c:formatCode>
                <c:ptCount val="26"/>
                <c:pt idx="0">
                  <c:v>1</c:v>
                </c:pt>
                <c:pt idx="1">
                  <c:v>0.93997749083679327</c:v>
                </c:pt>
                <c:pt idx="2">
                  <c:v>0.93010845222526939</c:v>
                </c:pt>
                <c:pt idx="3">
                  <c:v>0.89815007026031135</c:v>
                </c:pt>
                <c:pt idx="4">
                  <c:v>0.92583259939976226</c:v>
                </c:pt>
                <c:pt idx="5">
                  <c:v>0.97190380663266318</c:v>
                </c:pt>
                <c:pt idx="6">
                  <c:v>0.99256776040288552</c:v>
                </c:pt>
                <c:pt idx="7">
                  <c:v>0.97076989864117169</c:v>
                </c:pt>
                <c:pt idx="8">
                  <c:v>0.9849944458867661</c:v>
                </c:pt>
                <c:pt idx="9">
                  <c:v>0.9999830681287053</c:v>
                </c:pt>
                <c:pt idx="10">
                  <c:v>0.98030024223074985</c:v>
                </c:pt>
                <c:pt idx="11">
                  <c:v>1.0158880115635223</c:v>
                </c:pt>
                <c:pt idx="12">
                  <c:v>0.93039671659991185</c:v>
                </c:pt>
                <c:pt idx="13">
                  <c:v>0.8961466947754807</c:v>
                </c:pt>
                <c:pt idx="14">
                  <c:v>0.91773372493507821</c:v>
                </c:pt>
                <c:pt idx="15">
                  <c:v>0.94418928649151612</c:v>
                </c:pt>
                <c:pt idx="16">
                  <c:v>0.90481296639158992</c:v>
                </c:pt>
                <c:pt idx="17">
                  <c:v>0.83654275997411021</c:v>
                </c:pt>
                <c:pt idx="18">
                  <c:v>0.89863015438290439</c:v>
                </c:pt>
                <c:pt idx="19">
                  <c:v>0.85225039438582495</c:v>
                </c:pt>
                <c:pt idx="20">
                  <c:v>0.82379998049780889</c:v>
                </c:pt>
                <c:pt idx="21">
                  <c:v>0.83005621516595152</c:v>
                </c:pt>
                <c:pt idx="22">
                  <c:v>0.80580084499728122</c:v>
                </c:pt>
                <c:pt idx="23">
                  <c:v>0.88147181237170802</c:v>
                </c:pt>
                <c:pt idx="24">
                  <c:v>0.85507715598891565</c:v>
                </c:pt>
                <c:pt idx="25">
                  <c:v>0.87252512806002669</c:v>
                </c:pt>
              </c:numCache>
            </c:numRef>
          </c:val>
          <c:smooth val="0"/>
        </c:ser>
        <c:dLbls>
          <c:showLegendKey val="0"/>
          <c:showVal val="0"/>
          <c:showCatName val="0"/>
          <c:showSerName val="0"/>
          <c:showPercent val="0"/>
          <c:showBubbleSize val="0"/>
        </c:dLbls>
        <c:marker val="1"/>
        <c:smooth val="0"/>
        <c:axId val="112532480"/>
        <c:axId val="112538752"/>
      </c:lineChart>
      <c:catAx>
        <c:axId val="1125324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12538752"/>
        <c:crosses val="autoZero"/>
        <c:auto val="1"/>
        <c:lblAlgn val="ctr"/>
        <c:lblOffset val="100"/>
        <c:tickLblSkip val="2"/>
        <c:tickMarkSkip val="1"/>
        <c:noMultiLvlLbl val="0"/>
      </c:catAx>
      <c:valAx>
        <c:axId val="112538752"/>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a:t>Index, 1985 = 1.0</a:t>
                </a:r>
              </a:p>
            </c:rich>
          </c:tx>
          <c:layout>
            <c:manualLayout>
              <c:xMode val="edge"/>
              <c:yMode val="edge"/>
              <c:x val="3.9138943248532287E-2"/>
              <c:y val="0.3727282271534240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12532480"/>
        <c:crosses val="autoZero"/>
        <c:crossBetween val="midCat"/>
      </c:valAx>
      <c:spPr>
        <a:noFill/>
        <a:ln w="12700">
          <a:solidFill>
            <a:srgbClr val="808080"/>
          </a:solidFill>
          <a:prstDash val="solid"/>
        </a:ln>
      </c:spPr>
    </c:plotArea>
    <c:legend>
      <c:legendPos val="r"/>
      <c:layout>
        <c:manualLayout>
          <c:xMode val="edge"/>
          <c:yMode val="edge"/>
          <c:x val="0.30397933135070443"/>
          <c:y val="0.60303189374055521"/>
          <c:w val="0.26614501954378988"/>
          <c:h val="0.25757639385985842"/>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NAICS 326  Plastics and Rubber Products
Output and Intensity Indexes</a:t>
            </a:r>
          </a:p>
        </c:rich>
      </c:tx>
      <c:layout>
        <c:manualLayout>
          <c:xMode val="edge"/>
          <c:yMode val="edge"/>
          <c:x val="0.19140625"/>
          <c:y val="3.3232628398791542E-2"/>
        </c:manualLayout>
      </c:layout>
      <c:overlay val="0"/>
      <c:spPr>
        <a:noFill/>
        <a:ln w="25400">
          <a:noFill/>
        </a:ln>
      </c:spPr>
    </c:title>
    <c:autoTitleDeleted val="0"/>
    <c:plotArea>
      <c:layout>
        <c:manualLayout>
          <c:layoutTarget val="inner"/>
          <c:xMode val="edge"/>
          <c:yMode val="edge"/>
          <c:x val="0.138671875"/>
          <c:y val="0.17824799708505989"/>
          <c:w val="0.80679730823120799"/>
          <c:h val="0.68882276839650269"/>
        </c:manualLayout>
      </c:layout>
      <c:lineChart>
        <c:grouping val="standard"/>
        <c:varyColors val="0"/>
        <c:ser>
          <c:idx val="0"/>
          <c:order val="0"/>
          <c:tx>
            <c:strRef>
              <c:f>Manufacturing!$CI$443</c:f>
              <c:strCache>
                <c:ptCount val="1"/>
                <c:pt idx="0">
                  <c:v>  Output</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Manufacturing!$CH$444:$CH$470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Manufacturing!$CI$444:$CI$470</c:f>
              <c:numCache>
                <c:formatCode>0.0000</c:formatCode>
                <c:ptCount val="27"/>
                <c:pt idx="0">
                  <c:v>1</c:v>
                </c:pt>
                <c:pt idx="1">
                  <c:v>1.0406933641806062</c:v>
                </c:pt>
                <c:pt idx="2">
                  <c:v>1.0967553927721867</c:v>
                </c:pt>
                <c:pt idx="3">
                  <c:v>1.1597133327143809</c:v>
                </c:pt>
                <c:pt idx="4">
                  <c:v>1.1693335853069236</c:v>
                </c:pt>
                <c:pt idx="5">
                  <c:v>1.1213292412764175</c:v>
                </c:pt>
                <c:pt idx="6">
                  <c:v>1.0539821309730781</c:v>
                </c:pt>
                <c:pt idx="7">
                  <c:v>1.1198019636577352</c:v>
                </c:pt>
                <c:pt idx="8">
                  <c:v>1.4758511033256145</c:v>
                </c:pt>
                <c:pt idx="9">
                  <c:v>1.5944419467093796</c:v>
                </c:pt>
                <c:pt idx="10">
                  <c:v>1.6283278189387345</c:v>
                </c:pt>
                <c:pt idx="11">
                  <c:v>1.6844288417872195</c:v>
                </c:pt>
                <c:pt idx="12">
                  <c:v>1.785736919392116</c:v>
                </c:pt>
                <c:pt idx="13">
                  <c:v>1.8564991648957083</c:v>
                </c:pt>
                <c:pt idx="14">
                  <c:v>1.9516320520313009</c:v>
                </c:pt>
                <c:pt idx="15">
                  <c:v>1.969167262703569</c:v>
                </c:pt>
                <c:pt idx="16">
                  <c:v>1.8680145358023026</c:v>
                </c:pt>
                <c:pt idx="17">
                  <c:v>1.903201470174561</c:v>
                </c:pt>
                <c:pt idx="18">
                  <c:v>1.8997254981808336</c:v>
                </c:pt>
                <c:pt idx="19">
                  <c:v>1.9201929533841229</c:v>
                </c:pt>
                <c:pt idx="20">
                  <c:v>1.9418837953785009</c:v>
                </c:pt>
                <c:pt idx="21">
                  <c:v>1.9302713302821375</c:v>
                </c:pt>
                <c:pt idx="22">
                  <c:v>1.8987739751210981</c:v>
                </c:pt>
                <c:pt idx="23">
                  <c:v>1.7083334313083287</c:v>
                </c:pt>
                <c:pt idx="24">
                  <c:v>1.4390329865652383</c:v>
                </c:pt>
                <c:pt idx="25">
                  <c:v>1.563527156686954</c:v>
                </c:pt>
                <c:pt idx="26">
                  <c:v>1.5771980186064187</c:v>
                </c:pt>
              </c:numCache>
            </c:numRef>
          </c:val>
          <c:smooth val="0"/>
        </c:ser>
        <c:ser>
          <c:idx val="1"/>
          <c:order val="1"/>
          <c:tx>
            <c:strRef>
              <c:f>Manufacturing!$CJ$443</c:f>
              <c:strCache>
                <c:ptCount val="1"/>
                <c:pt idx="0">
                  <c:v>  Source</c:v>
                </c:pt>
              </c:strCache>
            </c:strRef>
          </c:tx>
          <c:spPr>
            <a:ln w="12700">
              <a:solidFill>
                <a:srgbClr val="00FF00"/>
              </a:solidFill>
              <a:prstDash val="solid"/>
            </a:ln>
          </c:spPr>
          <c:marker>
            <c:symbol val="triangle"/>
            <c:size val="5"/>
            <c:spPr>
              <a:solidFill>
                <a:srgbClr val="00FF00"/>
              </a:solidFill>
              <a:ln>
                <a:solidFill>
                  <a:srgbClr val="00FF00"/>
                </a:solidFill>
                <a:prstDash val="solid"/>
              </a:ln>
            </c:spPr>
          </c:marker>
          <c:cat>
            <c:numRef>
              <c:f>Manufacturing!$CH$444:$CH$470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Manufacturing!$CJ$444:$CJ$470</c:f>
              <c:numCache>
                <c:formatCode>0.0000</c:formatCode>
                <c:ptCount val="27"/>
                <c:pt idx="0">
                  <c:v>1</c:v>
                </c:pt>
                <c:pt idx="1">
                  <c:v>0.98760309368605426</c:v>
                </c:pt>
                <c:pt idx="2">
                  <c:v>0.97580331326916703</c:v>
                </c:pt>
                <c:pt idx="3">
                  <c:v>0.95972258536039656</c:v>
                </c:pt>
                <c:pt idx="4">
                  <c:v>0.95943647003982724</c:v>
                </c:pt>
                <c:pt idx="5">
                  <c:v>0.98344767057625726</c:v>
                </c:pt>
                <c:pt idx="6">
                  <c:v>1.0214419559898174</c:v>
                </c:pt>
                <c:pt idx="7">
                  <c:v>0.99160236348097985</c:v>
                </c:pt>
                <c:pt idx="8">
                  <c:v>0.87058701851997189</c:v>
                </c:pt>
                <c:pt idx="9">
                  <c:v>0.84752394995874569</c:v>
                </c:pt>
                <c:pt idx="10">
                  <c:v>0.87779742586582099</c:v>
                </c:pt>
                <c:pt idx="11">
                  <c:v>0.89312148671400016</c:v>
                </c:pt>
                <c:pt idx="12">
                  <c:v>0.84159721249818209</c:v>
                </c:pt>
                <c:pt idx="13">
                  <c:v>0.82394989538404062</c:v>
                </c:pt>
                <c:pt idx="14">
                  <c:v>0.84584074719282654</c:v>
                </c:pt>
                <c:pt idx="15">
                  <c:v>0.86340318426282214</c:v>
                </c:pt>
                <c:pt idx="16">
                  <c:v>0.90557041650198156</c:v>
                </c:pt>
                <c:pt idx="17">
                  <c:v>0.87141709280963309</c:v>
                </c:pt>
                <c:pt idx="18">
                  <c:v>0.88218200626767806</c:v>
                </c:pt>
                <c:pt idx="19">
                  <c:v>0.96458619313039007</c:v>
                </c:pt>
                <c:pt idx="20">
                  <c:v>0.96463451434128</c:v>
                </c:pt>
                <c:pt idx="21">
                  <c:v>0.95740993185421663</c:v>
                </c:pt>
                <c:pt idx="22">
                  <c:v>0.91467285616249772</c:v>
                </c:pt>
                <c:pt idx="23">
                  <c:v>0.9518143387267699</c:v>
                </c:pt>
                <c:pt idx="24">
                  <c:v>0.94150642822550845</c:v>
                </c:pt>
                <c:pt idx="25">
                  <c:v>0.90333634919481964</c:v>
                </c:pt>
                <c:pt idx="26">
                  <c:v>0.90779893365790765</c:v>
                </c:pt>
              </c:numCache>
            </c:numRef>
          </c:val>
          <c:smooth val="0"/>
        </c:ser>
        <c:ser>
          <c:idx val="2"/>
          <c:order val="2"/>
          <c:tx>
            <c:strRef>
              <c:f>Manufacturing!$CK$443</c:f>
              <c:strCache>
                <c:ptCount val="1"/>
                <c:pt idx="0">
                  <c:v> Delivered</c:v>
                </c:pt>
              </c:strCache>
            </c:strRef>
          </c:tx>
          <c:spPr>
            <a:ln w="12700">
              <a:solidFill>
                <a:srgbClr val="008080"/>
              </a:solidFill>
              <a:prstDash val="solid"/>
            </a:ln>
          </c:spPr>
          <c:marker>
            <c:symbol val="circle"/>
            <c:size val="5"/>
            <c:spPr>
              <a:solidFill>
                <a:srgbClr val="008080"/>
              </a:solidFill>
              <a:ln>
                <a:solidFill>
                  <a:srgbClr val="008080"/>
                </a:solidFill>
                <a:prstDash val="solid"/>
              </a:ln>
            </c:spPr>
          </c:marker>
          <c:cat>
            <c:numRef>
              <c:f>Manufacturing!$CH$444:$CH$470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Manufacturing!$CK$444:$CK$470</c:f>
              <c:numCache>
                <c:formatCode>0.0000</c:formatCode>
                <c:ptCount val="27"/>
                <c:pt idx="0">
                  <c:v>1</c:v>
                </c:pt>
                <c:pt idx="1">
                  <c:v>0.99654387846232384</c:v>
                </c:pt>
                <c:pt idx="2">
                  <c:v>0.96731537816466384</c:v>
                </c:pt>
                <c:pt idx="3">
                  <c:v>0.95685981000814302</c:v>
                </c:pt>
                <c:pt idx="4">
                  <c:v>0.93665657152774051</c:v>
                </c:pt>
                <c:pt idx="5">
                  <c:v>0.94539881169532691</c:v>
                </c:pt>
                <c:pt idx="6">
                  <c:v>1.0066055934805591</c:v>
                </c:pt>
                <c:pt idx="7">
                  <c:v>0.9811189395048957</c:v>
                </c:pt>
                <c:pt idx="8">
                  <c:v>0.81506242926359429</c:v>
                </c:pt>
                <c:pt idx="9">
                  <c:v>0.7924112023547083</c:v>
                </c:pt>
                <c:pt idx="10">
                  <c:v>0.82187707963078416</c:v>
                </c:pt>
                <c:pt idx="11">
                  <c:v>0.81034706127434253</c:v>
                </c:pt>
                <c:pt idx="12">
                  <c:v>0.7475085508079492</c:v>
                </c:pt>
                <c:pt idx="13">
                  <c:v>0.74247353459773935</c:v>
                </c:pt>
                <c:pt idx="14">
                  <c:v>0.77297773970447181</c:v>
                </c:pt>
                <c:pt idx="15">
                  <c:v>0.7919225455490756</c:v>
                </c:pt>
                <c:pt idx="16">
                  <c:v>0.83796921368601263</c:v>
                </c:pt>
                <c:pt idx="17">
                  <c:v>0.8059960310894555</c:v>
                </c:pt>
                <c:pt idx="18">
                  <c:v>0.80924154583566421</c:v>
                </c:pt>
                <c:pt idx="19">
                  <c:v>0.84734373839990496</c:v>
                </c:pt>
                <c:pt idx="20">
                  <c:v>0.83839365611373295</c:v>
                </c:pt>
                <c:pt idx="21">
                  <c:v>0.8462141941080743</c:v>
                </c:pt>
                <c:pt idx="22">
                  <c:v>0.80722143928680812</c:v>
                </c:pt>
                <c:pt idx="23">
                  <c:v>0.81202012166707627</c:v>
                </c:pt>
                <c:pt idx="24">
                  <c:v>0.83772313845886115</c:v>
                </c:pt>
                <c:pt idx="25">
                  <c:v>0.80395183897231681</c:v>
                </c:pt>
                <c:pt idx="26">
                  <c:v>0.80780480476702177</c:v>
                </c:pt>
              </c:numCache>
            </c:numRef>
          </c:val>
          <c:smooth val="0"/>
        </c:ser>
        <c:ser>
          <c:idx val="3"/>
          <c:order val="3"/>
          <c:tx>
            <c:strRef>
              <c:f>Manufacturing!$CL$443</c:f>
              <c:strCache>
                <c:ptCount val="1"/>
                <c:pt idx="0">
                  <c:v> Electricity</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Manufacturing!$CH$444:$CH$470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Manufacturing!$CL$444:$CL$470</c:f>
              <c:numCache>
                <c:formatCode>0.0000</c:formatCode>
                <c:ptCount val="27"/>
                <c:pt idx="0">
                  <c:v>1</c:v>
                </c:pt>
                <c:pt idx="1">
                  <c:v>0.99328652912693971</c:v>
                </c:pt>
                <c:pt idx="2">
                  <c:v>1.0145385350706064</c:v>
                </c:pt>
                <c:pt idx="3">
                  <c:v>0.99545539798804339</c:v>
                </c:pt>
                <c:pt idx="4">
                  <c:v>0.97650401152289723</c:v>
                </c:pt>
                <c:pt idx="5">
                  <c:v>1.0240911460483804</c:v>
                </c:pt>
                <c:pt idx="6">
                  <c:v>1.0433656431156604</c:v>
                </c:pt>
                <c:pt idx="7">
                  <c:v>1.0151569205547286</c:v>
                </c:pt>
                <c:pt idx="8">
                  <c:v>0.93461660174328898</c:v>
                </c:pt>
                <c:pt idx="9">
                  <c:v>0.92157871874291286</c:v>
                </c:pt>
                <c:pt idx="10">
                  <c:v>0.94464498514286188</c:v>
                </c:pt>
                <c:pt idx="11">
                  <c:v>0.98600863191923283</c:v>
                </c:pt>
                <c:pt idx="12">
                  <c:v>0.94902665701050593</c:v>
                </c:pt>
                <c:pt idx="13">
                  <c:v>0.91749903996711824</c:v>
                </c:pt>
                <c:pt idx="14">
                  <c:v>0.92301664608391309</c:v>
                </c:pt>
                <c:pt idx="15">
                  <c:v>0.9440572314615775</c:v>
                </c:pt>
                <c:pt idx="16">
                  <c:v>1.0036924334184574</c:v>
                </c:pt>
                <c:pt idx="17">
                  <c:v>0.96539135747871141</c:v>
                </c:pt>
                <c:pt idx="18">
                  <c:v>0.99416776579784838</c:v>
                </c:pt>
                <c:pt idx="19">
                  <c:v>1.1232123420273141</c:v>
                </c:pt>
                <c:pt idx="20">
                  <c:v>1.1456874851603642</c:v>
                </c:pt>
                <c:pt idx="21">
                  <c:v>1.1351036148767293</c:v>
                </c:pt>
                <c:pt idx="22">
                  <c:v>1.0884332251002442</c:v>
                </c:pt>
                <c:pt idx="23">
                  <c:v>1.1649097467756724</c:v>
                </c:pt>
                <c:pt idx="24">
                  <c:v>1.1347223870413972</c:v>
                </c:pt>
                <c:pt idx="25">
                  <c:v>1.0933533916509794</c:v>
                </c:pt>
                <c:pt idx="26">
                  <c:v>1.110272113582444</c:v>
                </c:pt>
              </c:numCache>
            </c:numRef>
          </c:val>
          <c:smooth val="0"/>
        </c:ser>
        <c:dLbls>
          <c:showLegendKey val="0"/>
          <c:showVal val="0"/>
          <c:showCatName val="0"/>
          <c:showSerName val="0"/>
          <c:showPercent val="0"/>
          <c:showBubbleSize val="0"/>
        </c:dLbls>
        <c:marker val="1"/>
        <c:smooth val="0"/>
        <c:axId val="112565632"/>
        <c:axId val="112600576"/>
      </c:lineChart>
      <c:catAx>
        <c:axId val="1125656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112600576"/>
        <c:crosses val="autoZero"/>
        <c:auto val="1"/>
        <c:lblAlgn val="ctr"/>
        <c:lblOffset val="100"/>
        <c:tickLblSkip val="2"/>
        <c:tickMarkSkip val="1"/>
        <c:noMultiLvlLbl val="0"/>
      </c:catAx>
      <c:valAx>
        <c:axId val="112600576"/>
        <c:scaling>
          <c:orientation val="minMax"/>
        </c:scaling>
        <c:delete val="0"/>
        <c:axPos val="l"/>
        <c:majorGridlines>
          <c:spPr>
            <a:ln w="3175">
              <a:solidFill>
                <a:srgbClr val="000000"/>
              </a:solidFill>
              <a:prstDash val="solid"/>
            </a:ln>
          </c:spPr>
        </c:majorGridlines>
        <c:title>
          <c:tx>
            <c:rich>
              <a:bodyPr/>
              <a:lstStyle/>
              <a:p>
                <a:pPr>
                  <a:defRPr sz="925" b="1" i="0" u="none" strike="noStrike" baseline="0">
                    <a:solidFill>
                      <a:srgbClr val="000000"/>
                    </a:solidFill>
                    <a:latin typeface="Arial"/>
                    <a:ea typeface="Arial"/>
                    <a:cs typeface="Arial"/>
                  </a:defRPr>
                </a:pPr>
                <a:r>
                  <a:rPr lang="en-US"/>
                  <a:t>Index, 1985 = 1.0</a:t>
                </a:r>
              </a:p>
            </c:rich>
          </c:tx>
          <c:layout>
            <c:manualLayout>
              <c:xMode val="edge"/>
              <c:yMode val="edge"/>
              <c:x val="3.90625E-2"/>
              <c:y val="0.37462299085726064"/>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12565632"/>
        <c:crosses val="autoZero"/>
        <c:crossBetween val="midCat"/>
      </c:valAx>
      <c:spPr>
        <a:noFill/>
        <a:ln w="12700">
          <a:solidFill>
            <a:srgbClr val="808080"/>
          </a:solidFill>
          <a:prstDash val="solid"/>
        </a:ln>
      </c:spPr>
    </c:plotArea>
    <c:legend>
      <c:legendPos val="r"/>
      <c:layout>
        <c:manualLayout>
          <c:xMode val="edge"/>
          <c:yMode val="edge"/>
          <c:x val="0.15690104166666666"/>
          <c:y val="0.22860115295255762"/>
          <c:w val="0.265625"/>
          <c:h val="0.25679790026246718"/>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NAICS 327  Nonmetallic Mineral Products
Output and Intensity Indexes</a:t>
            </a:r>
          </a:p>
        </c:rich>
      </c:tx>
      <c:layout>
        <c:manualLayout>
          <c:xMode val="edge"/>
          <c:yMode val="edge"/>
          <c:x val="0.19688150092349566"/>
          <c:y val="3.313253012048193E-2"/>
        </c:manualLayout>
      </c:layout>
      <c:overlay val="0"/>
      <c:spPr>
        <a:noFill/>
        <a:ln w="25400">
          <a:noFill/>
        </a:ln>
      </c:spPr>
    </c:title>
    <c:autoTitleDeleted val="0"/>
    <c:plotArea>
      <c:layout>
        <c:manualLayout>
          <c:layoutTarget val="inner"/>
          <c:xMode val="edge"/>
          <c:yMode val="edge"/>
          <c:x val="0.13840182292013684"/>
          <c:y val="0.17771084337349397"/>
          <c:w val="0.79922170547395022"/>
          <c:h val="0.71385542168674698"/>
        </c:manualLayout>
      </c:layout>
      <c:lineChart>
        <c:grouping val="standard"/>
        <c:varyColors val="0"/>
        <c:ser>
          <c:idx val="0"/>
          <c:order val="0"/>
          <c:tx>
            <c:strRef>
              <c:f>Manufacturing!$CP$443</c:f>
              <c:strCache>
                <c:ptCount val="1"/>
                <c:pt idx="0">
                  <c:v>  Output</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Manufacturing!$CO$444:$CO$470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Manufacturing!$CP$444:$CP$470</c:f>
              <c:numCache>
                <c:formatCode>0.0000</c:formatCode>
                <c:ptCount val="27"/>
                <c:pt idx="0">
                  <c:v>1</c:v>
                </c:pt>
                <c:pt idx="1">
                  <c:v>1.0265883733499335</c:v>
                </c:pt>
                <c:pt idx="2">
                  <c:v>1.1412911677521882</c:v>
                </c:pt>
                <c:pt idx="3">
                  <c:v>1.1564690934722237</c:v>
                </c:pt>
                <c:pt idx="4">
                  <c:v>1.144770984868489</c:v>
                </c:pt>
                <c:pt idx="5">
                  <c:v>1.129726328740142</c:v>
                </c:pt>
                <c:pt idx="6">
                  <c:v>1.0388956981384874</c:v>
                </c:pt>
                <c:pt idx="7">
                  <c:v>1.0757225286416361</c:v>
                </c:pt>
                <c:pt idx="8">
                  <c:v>1.1035758733044521</c:v>
                </c:pt>
                <c:pt idx="9">
                  <c:v>1.1566764017259605</c:v>
                </c:pt>
                <c:pt idx="10">
                  <c:v>1.1929109229327177</c:v>
                </c:pt>
                <c:pt idx="11">
                  <c:v>1.2733465253826994</c:v>
                </c:pt>
                <c:pt idx="12">
                  <c:v>1.3194726118391966</c:v>
                </c:pt>
                <c:pt idx="13">
                  <c:v>1.3941776218465891</c:v>
                </c:pt>
                <c:pt idx="14">
                  <c:v>1.4134572894441364</c:v>
                </c:pt>
                <c:pt idx="15">
                  <c:v>1.4135313281061854</c:v>
                </c:pt>
                <c:pt idx="16">
                  <c:v>1.3704112113288758</c:v>
                </c:pt>
                <c:pt idx="17">
                  <c:v>1.3693302468629611</c:v>
                </c:pt>
                <c:pt idx="18">
                  <c:v>1.3894391474754562</c:v>
                </c:pt>
                <c:pt idx="19">
                  <c:v>1.4304269507857563</c:v>
                </c:pt>
                <c:pt idx="20">
                  <c:v>1.4807732409790437</c:v>
                </c:pt>
                <c:pt idx="21">
                  <c:v>1.512417365138766</c:v>
                </c:pt>
                <c:pt idx="22">
                  <c:v>1.4993569451533306</c:v>
                </c:pt>
                <c:pt idx="23">
                  <c:v>1.3128683631844302</c:v>
                </c:pt>
                <c:pt idx="24">
                  <c:v>0.99216249465318873</c:v>
                </c:pt>
                <c:pt idx="25">
                  <c:v>1.0300999050870718</c:v>
                </c:pt>
                <c:pt idx="26">
                  <c:v>1.0612405663448612</c:v>
                </c:pt>
              </c:numCache>
            </c:numRef>
          </c:val>
          <c:smooth val="0"/>
        </c:ser>
        <c:ser>
          <c:idx val="1"/>
          <c:order val="1"/>
          <c:tx>
            <c:strRef>
              <c:f>Manufacturing!$CQ$443</c:f>
              <c:strCache>
                <c:ptCount val="1"/>
                <c:pt idx="0">
                  <c:v>  Source</c:v>
                </c:pt>
              </c:strCache>
            </c:strRef>
          </c:tx>
          <c:spPr>
            <a:ln w="12700">
              <a:solidFill>
                <a:srgbClr val="00FF00"/>
              </a:solidFill>
              <a:prstDash val="solid"/>
            </a:ln>
          </c:spPr>
          <c:marker>
            <c:symbol val="triangle"/>
            <c:size val="5"/>
            <c:spPr>
              <a:solidFill>
                <a:srgbClr val="00FF00"/>
              </a:solidFill>
              <a:ln>
                <a:solidFill>
                  <a:srgbClr val="00FF00"/>
                </a:solidFill>
                <a:prstDash val="solid"/>
              </a:ln>
            </c:spPr>
          </c:marker>
          <c:cat>
            <c:numRef>
              <c:f>Manufacturing!$CO$444:$CO$470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Manufacturing!$CQ$444:$CQ$470</c:f>
              <c:numCache>
                <c:formatCode>0.0000</c:formatCode>
                <c:ptCount val="27"/>
                <c:pt idx="0">
                  <c:v>1</c:v>
                </c:pt>
                <c:pt idx="1">
                  <c:v>1.0181057741669701</c:v>
                </c:pt>
                <c:pt idx="2">
                  <c:v>0.95227593919904019</c:v>
                </c:pt>
                <c:pt idx="3">
                  <c:v>0.95956166694099743</c:v>
                </c:pt>
                <c:pt idx="4">
                  <c:v>0.96214229684094754</c:v>
                </c:pt>
                <c:pt idx="5">
                  <c:v>0.95311699127708327</c:v>
                </c:pt>
                <c:pt idx="6">
                  <c:v>0.98191395696676731</c:v>
                </c:pt>
                <c:pt idx="7">
                  <c:v>0.99194238256815181</c:v>
                </c:pt>
                <c:pt idx="8">
                  <c:v>0.99893084222124184</c:v>
                </c:pt>
                <c:pt idx="9">
                  <c:v>0.9224513649690218</c:v>
                </c:pt>
                <c:pt idx="10">
                  <c:v>0.91617992482627819</c:v>
                </c:pt>
                <c:pt idx="11">
                  <c:v>0.81995759885824027</c:v>
                </c:pt>
                <c:pt idx="12">
                  <c:v>0.80154879373131671</c:v>
                </c:pt>
                <c:pt idx="13">
                  <c:v>0.79915192614179342</c:v>
                </c:pt>
                <c:pt idx="14">
                  <c:v>0.83053191408127702</c:v>
                </c:pt>
                <c:pt idx="15">
                  <c:v>0.80205483245220888</c:v>
                </c:pt>
                <c:pt idx="16">
                  <c:v>0.81007579735529478</c:v>
                </c:pt>
                <c:pt idx="17">
                  <c:v>0.87508198348097099</c:v>
                </c:pt>
                <c:pt idx="18">
                  <c:v>0.79253378878156377</c:v>
                </c:pt>
                <c:pt idx="19">
                  <c:v>0.81301364446970659</c:v>
                </c:pt>
                <c:pt idx="20">
                  <c:v>0.81296935417180693</c:v>
                </c:pt>
                <c:pt idx="21">
                  <c:v>0.84869752066228688</c:v>
                </c:pt>
                <c:pt idx="22">
                  <c:v>0.80794957309796278</c:v>
                </c:pt>
                <c:pt idx="23">
                  <c:v>0.80207999517649198</c:v>
                </c:pt>
                <c:pt idx="24">
                  <c:v>0.90150611251611379</c:v>
                </c:pt>
                <c:pt idx="25">
                  <c:v>0.83340589447721602</c:v>
                </c:pt>
                <c:pt idx="26">
                  <c:v>0.79760720562013432</c:v>
                </c:pt>
              </c:numCache>
            </c:numRef>
          </c:val>
          <c:smooth val="0"/>
        </c:ser>
        <c:ser>
          <c:idx val="2"/>
          <c:order val="2"/>
          <c:tx>
            <c:strRef>
              <c:f>Manufacturing!$CR$443</c:f>
              <c:strCache>
                <c:ptCount val="1"/>
                <c:pt idx="0">
                  <c:v> Delivered</c:v>
                </c:pt>
              </c:strCache>
            </c:strRef>
          </c:tx>
          <c:spPr>
            <a:ln w="12700">
              <a:solidFill>
                <a:srgbClr val="008080"/>
              </a:solidFill>
              <a:prstDash val="solid"/>
            </a:ln>
          </c:spPr>
          <c:marker>
            <c:symbol val="circle"/>
            <c:size val="5"/>
            <c:spPr>
              <a:solidFill>
                <a:srgbClr val="008080"/>
              </a:solidFill>
              <a:ln>
                <a:solidFill>
                  <a:srgbClr val="008080"/>
                </a:solidFill>
                <a:prstDash val="solid"/>
              </a:ln>
            </c:spPr>
          </c:marker>
          <c:cat>
            <c:numRef>
              <c:f>Manufacturing!$CO$444:$CO$470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Manufacturing!$CR$444:$CR$470</c:f>
              <c:numCache>
                <c:formatCode>0.0000</c:formatCode>
                <c:ptCount val="27"/>
                <c:pt idx="0">
                  <c:v>1</c:v>
                </c:pt>
                <c:pt idx="1">
                  <c:v>1.0248324787522829</c:v>
                </c:pt>
                <c:pt idx="2">
                  <c:v>0.95830671249621602</c:v>
                </c:pt>
                <c:pt idx="3">
                  <c:v>0.96669510787237689</c:v>
                </c:pt>
                <c:pt idx="4">
                  <c:v>0.96200501012189188</c:v>
                </c:pt>
                <c:pt idx="5">
                  <c:v>0.94449311953053228</c:v>
                </c:pt>
                <c:pt idx="6">
                  <c:v>0.96869823701468083</c:v>
                </c:pt>
                <c:pt idx="7">
                  <c:v>0.98585866196639738</c:v>
                </c:pt>
                <c:pt idx="8">
                  <c:v>0.99612243003232503</c:v>
                </c:pt>
                <c:pt idx="9">
                  <c:v>0.90937965449955038</c:v>
                </c:pt>
                <c:pt idx="10">
                  <c:v>0.89879775496979808</c:v>
                </c:pt>
                <c:pt idx="11">
                  <c:v>0.78581603907924658</c:v>
                </c:pt>
                <c:pt idx="12">
                  <c:v>0.77018167318192499</c:v>
                </c:pt>
                <c:pt idx="13">
                  <c:v>0.77431694031637988</c:v>
                </c:pt>
                <c:pt idx="14">
                  <c:v>0.80521707021651578</c:v>
                </c:pt>
                <c:pt idx="15">
                  <c:v>0.76478229819624566</c:v>
                </c:pt>
                <c:pt idx="16">
                  <c:v>0.77243018587697598</c:v>
                </c:pt>
                <c:pt idx="17">
                  <c:v>0.85638953151743569</c:v>
                </c:pt>
                <c:pt idx="18">
                  <c:v>0.75703431636620488</c:v>
                </c:pt>
                <c:pt idx="19">
                  <c:v>0.76841407502752557</c:v>
                </c:pt>
                <c:pt idx="20">
                  <c:v>0.76966235019118434</c:v>
                </c:pt>
                <c:pt idx="21">
                  <c:v>0.8241991684065848</c:v>
                </c:pt>
                <c:pt idx="22">
                  <c:v>0.77217938957550702</c:v>
                </c:pt>
                <c:pt idx="23">
                  <c:v>0.74505994929271591</c:v>
                </c:pt>
                <c:pt idx="24">
                  <c:v>0.86357772101791896</c:v>
                </c:pt>
                <c:pt idx="25">
                  <c:v>0.78133255759842379</c:v>
                </c:pt>
                <c:pt idx="26">
                  <c:v>0.7463903847830381</c:v>
                </c:pt>
              </c:numCache>
            </c:numRef>
          </c:val>
          <c:smooth val="0"/>
        </c:ser>
        <c:ser>
          <c:idx val="3"/>
          <c:order val="3"/>
          <c:tx>
            <c:strRef>
              <c:f>Manufacturing!$CS$443</c:f>
              <c:strCache>
                <c:ptCount val="1"/>
                <c:pt idx="0">
                  <c:v> Electricity</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Manufacturing!$CO$444:$CO$470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Manufacturing!$CS$444:$CS$470</c:f>
              <c:numCache>
                <c:formatCode>0.0000</c:formatCode>
                <c:ptCount val="27"/>
                <c:pt idx="0">
                  <c:v>1</c:v>
                </c:pt>
                <c:pt idx="1">
                  <c:v>1.0095826764425564</c:v>
                </c:pt>
                <c:pt idx="2">
                  <c:v>0.95644222569097848</c:v>
                </c:pt>
                <c:pt idx="3">
                  <c:v>0.96399322362934692</c:v>
                </c:pt>
                <c:pt idx="4">
                  <c:v>0.95243485048917209</c:v>
                </c:pt>
                <c:pt idx="5">
                  <c:v>0.98039684971179752</c:v>
                </c:pt>
                <c:pt idx="6">
                  <c:v>1.0355513590564087</c:v>
                </c:pt>
                <c:pt idx="7">
                  <c:v>1.0258051785159481</c:v>
                </c:pt>
                <c:pt idx="8">
                  <c:v>1.0188657393456539</c:v>
                </c:pt>
                <c:pt idx="9">
                  <c:v>0.99209009541652493</c:v>
                </c:pt>
                <c:pt idx="10">
                  <c:v>0.99312012722584264</c:v>
                </c:pt>
                <c:pt idx="11">
                  <c:v>0.95828486783308797</c:v>
                </c:pt>
                <c:pt idx="12">
                  <c:v>0.93274956427060451</c:v>
                </c:pt>
                <c:pt idx="13">
                  <c:v>0.90456385923246341</c:v>
                </c:pt>
                <c:pt idx="14">
                  <c:v>0.93017979675498774</c:v>
                </c:pt>
                <c:pt idx="15">
                  <c:v>0.95155681077370824</c:v>
                </c:pt>
                <c:pt idx="16">
                  <c:v>0.98157203051719355</c:v>
                </c:pt>
                <c:pt idx="17">
                  <c:v>0.97428929897993699</c:v>
                </c:pt>
                <c:pt idx="18">
                  <c:v>0.96398085961761848</c:v>
                </c:pt>
                <c:pt idx="19">
                  <c:v>1.0183974220465826</c:v>
                </c:pt>
                <c:pt idx="20">
                  <c:v>1.0250223913102599</c:v>
                </c:pt>
                <c:pt idx="21">
                  <c:v>0.99952710252937904</c:v>
                </c:pt>
                <c:pt idx="22">
                  <c:v>1.0037538866304261</c:v>
                </c:pt>
                <c:pt idx="23">
                  <c:v>1.0849493986818</c:v>
                </c:pt>
                <c:pt idx="24">
                  <c:v>1.1336287511275633</c:v>
                </c:pt>
                <c:pt idx="25">
                  <c:v>1.1223993013530462</c:v>
                </c:pt>
                <c:pt idx="26">
                  <c:v>1.0910373161376803</c:v>
                </c:pt>
              </c:numCache>
            </c:numRef>
          </c:val>
          <c:smooth val="0"/>
        </c:ser>
        <c:dLbls>
          <c:showLegendKey val="0"/>
          <c:showVal val="0"/>
          <c:showCatName val="0"/>
          <c:showSerName val="0"/>
          <c:showPercent val="0"/>
          <c:showBubbleSize val="0"/>
        </c:dLbls>
        <c:marker val="1"/>
        <c:smooth val="0"/>
        <c:axId val="112643456"/>
        <c:axId val="112645632"/>
      </c:lineChart>
      <c:catAx>
        <c:axId val="112643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112645632"/>
        <c:crosses val="autoZero"/>
        <c:auto val="1"/>
        <c:lblAlgn val="ctr"/>
        <c:lblOffset val="100"/>
        <c:tickLblSkip val="2"/>
        <c:tickMarkSkip val="1"/>
        <c:noMultiLvlLbl val="0"/>
      </c:catAx>
      <c:valAx>
        <c:axId val="112645632"/>
        <c:scaling>
          <c:orientation val="minMax"/>
        </c:scaling>
        <c:delete val="0"/>
        <c:axPos val="l"/>
        <c:majorGridlines>
          <c:spPr>
            <a:ln w="3175">
              <a:solidFill>
                <a:srgbClr val="000000"/>
              </a:solidFill>
              <a:prstDash val="solid"/>
            </a:ln>
          </c:spPr>
        </c:majorGridlines>
        <c:title>
          <c:tx>
            <c:rich>
              <a:bodyPr/>
              <a:lstStyle/>
              <a:p>
                <a:pPr>
                  <a:defRPr sz="925" b="1" i="0" u="none" strike="noStrike" baseline="0">
                    <a:solidFill>
                      <a:srgbClr val="000000"/>
                    </a:solidFill>
                    <a:latin typeface="Arial"/>
                    <a:ea typeface="Arial"/>
                    <a:cs typeface="Arial"/>
                  </a:defRPr>
                </a:pPr>
                <a:r>
                  <a:rPr lang="en-US"/>
                  <a:t>Index, 1985 = 1.0</a:t>
                </a:r>
              </a:p>
            </c:rich>
          </c:tx>
          <c:layout>
            <c:manualLayout>
              <c:xMode val="edge"/>
              <c:yMode val="edge"/>
              <c:x val="3.8986354775828458E-2"/>
              <c:y val="0.37349397590361444"/>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12643456"/>
        <c:crosses val="autoZero"/>
        <c:crossBetween val="midCat"/>
      </c:valAx>
      <c:spPr>
        <a:noFill/>
        <a:ln w="12700">
          <a:solidFill>
            <a:srgbClr val="808080"/>
          </a:solidFill>
          <a:prstDash val="solid"/>
        </a:ln>
      </c:spPr>
    </c:plotArea>
    <c:legend>
      <c:legendPos val="r"/>
      <c:layout>
        <c:manualLayout>
          <c:xMode val="edge"/>
          <c:yMode val="edge"/>
          <c:x val="0.2007801364010785"/>
          <c:y val="0.59638554216867468"/>
          <c:w val="0.26510762178119546"/>
          <c:h val="0.25602409638554213"/>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NAICS 331 Primary Metals
Output and Intensity Indexes</a:t>
            </a:r>
          </a:p>
        </c:rich>
      </c:tx>
      <c:layout>
        <c:manualLayout>
          <c:xMode val="edge"/>
          <c:yMode val="edge"/>
          <c:x val="0.28793794744528528"/>
          <c:y val="3.3033033033033031E-2"/>
        </c:manualLayout>
      </c:layout>
      <c:overlay val="0"/>
      <c:spPr>
        <a:noFill/>
        <a:ln w="25400">
          <a:noFill/>
        </a:ln>
      </c:spPr>
    </c:title>
    <c:autoTitleDeleted val="0"/>
    <c:plotArea>
      <c:layout>
        <c:manualLayout>
          <c:layoutTarget val="inner"/>
          <c:xMode val="edge"/>
          <c:yMode val="edge"/>
          <c:x val="0.10959812902764586"/>
          <c:y val="0.16516579571697682"/>
          <c:w val="0.79766598241367692"/>
          <c:h val="0.69069271623004713"/>
        </c:manualLayout>
      </c:layout>
      <c:lineChart>
        <c:grouping val="standard"/>
        <c:varyColors val="0"/>
        <c:ser>
          <c:idx val="0"/>
          <c:order val="0"/>
          <c:tx>
            <c:strRef>
              <c:f>Manufacturing!$CW$443</c:f>
              <c:strCache>
                <c:ptCount val="1"/>
                <c:pt idx="0">
                  <c:v>  Output</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Manufacturing!$CV$444:$CV$470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Manufacturing!$CW$444:$CW$470</c:f>
              <c:numCache>
                <c:formatCode>0.0000</c:formatCode>
                <c:ptCount val="27"/>
                <c:pt idx="0">
                  <c:v>1</c:v>
                </c:pt>
                <c:pt idx="1">
                  <c:v>0.97199043769133409</c:v>
                </c:pt>
                <c:pt idx="2">
                  <c:v>1.0657668363372661</c:v>
                </c:pt>
                <c:pt idx="3">
                  <c:v>1.1726354894587254</c:v>
                </c:pt>
                <c:pt idx="4">
                  <c:v>1.1635505460234701</c:v>
                </c:pt>
                <c:pt idx="5">
                  <c:v>1.1451721095188652</c:v>
                </c:pt>
                <c:pt idx="6">
                  <c:v>1.0958501210554423</c:v>
                </c:pt>
                <c:pt idx="7">
                  <c:v>1.1254381003926435</c:v>
                </c:pt>
                <c:pt idx="8">
                  <c:v>1.1782272265228926</c:v>
                </c:pt>
                <c:pt idx="9">
                  <c:v>1.2404532235959316</c:v>
                </c:pt>
                <c:pt idx="10">
                  <c:v>1.2543999803760217</c:v>
                </c:pt>
                <c:pt idx="11">
                  <c:v>1.2930338000920856</c:v>
                </c:pt>
                <c:pt idx="12">
                  <c:v>1.3343135932907271</c:v>
                </c:pt>
                <c:pt idx="13">
                  <c:v>1.3833488260072691</c:v>
                </c:pt>
                <c:pt idx="14">
                  <c:v>1.3734557527398967</c:v>
                </c:pt>
                <c:pt idx="15">
                  <c:v>1.3100175609186815</c:v>
                </c:pt>
                <c:pt idx="16">
                  <c:v>1.1998772854123601</c:v>
                </c:pt>
                <c:pt idx="17">
                  <c:v>1.2241081460237508</c:v>
                </c:pt>
                <c:pt idx="18">
                  <c:v>1.1781490204101071</c:v>
                </c:pt>
                <c:pt idx="19">
                  <c:v>1.3009977892440812</c:v>
                </c:pt>
                <c:pt idx="20">
                  <c:v>1.3034352130925642</c:v>
                </c:pt>
                <c:pt idx="21">
                  <c:v>1.2840531314738779</c:v>
                </c:pt>
                <c:pt idx="22">
                  <c:v>1.326271398025946</c:v>
                </c:pt>
                <c:pt idx="23">
                  <c:v>1.3298037074534266</c:v>
                </c:pt>
                <c:pt idx="24">
                  <c:v>0.97191950099460145</c:v>
                </c:pt>
                <c:pt idx="25">
                  <c:v>1.1892673227777864</c:v>
                </c:pt>
                <c:pt idx="26">
                  <c:v>1.4054029498127953</c:v>
                </c:pt>
              </c:numCache>
            </c:numRef>
          </c:val>
          <c:smooth val="0"/>
        </c:ser>
        <c:ser>
          <c:idx val="1"/>
          <c:order val="1"/>
          <c:tx>
            <c:strRef>
              <c:f>Manufacturing!$CX$443</c:f>
              <c:strCache>
                <c:ptCount val="1"/>
                <c:pt idx="0">
                  <c:v>  Source</c:v>
                </c:pt>
              </c:strCache>
            </c:strRef>
          </c:tx>
          <c:spPr>
            <a:ln w="12700">
              <a:solidFill>
                <a:srgbClr val="00FF00"/>
              </a:solidFill>
              <a:prstDash val="solid"/>
            </a:ln>
          </c:spPr>
          <c:marker>
            <c:symbol val="triangle"/>
            <c:size val="5"/>
            <c:spPr>
              <a:solidFill>
                <a:srgbClr val="00FF00"/>
              </a:solidFill>
              <a:ln>
                <a:solidFill>
                  <a:srgbClr val="00FF00"/>
                </a:solidFill>
                <a:prstDash val="solid"/>
              </a:ln>
            </c:spPr>
          </c:marker>
          <c:cat>
            <c:numRef>
              <c:f>Manufacturing!$CV$444:$CV$470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Manufacturing!$CX$444:$CX$470</c:f>
              <c:numCache>
                <c:formatCode>0.0000</c:formatCode>
                <c:ptCount val="27"/>
                <c:pt idx="0">
                  <c:v>1</c:v>
                </c:pt>
                <c:pt idx="1">
                  <c:v>0.96436728539143102</c:v>
                </c:pt>
                <c:pt idx="2">
                  <c:v>0.89210147499506631</c:v>
                </c:pt>
                <c:pt idx="3">
                  <c:v>0.94223282831111399</c:v>
                </c:pt>
                <c:pt idx="4">
                  <c:v>0.95291191917530549</c:v>
                </c:pt>
                <c:pt idx="5">
                  <c:v>0.95178690649855879</c:v>
                </c:pt>
                <c:pt idx="6">
                  <c:v>0.92171149232446847</c:v>
                </c:pt>
                <c:pt idx="7">
                  <c:v>0.89788363105576108</c:v>
                </c:pt>
                <c:pt idx="8">
                  <c:v>0.88191681737948957</c:v>
                </c:pt>
                <c:pt idx="9">
                  <c:v>0.86625678172011134</c:v>
                </c:pt>
                <c:pt idx="10">
                  <c:v>0.83614771902574514</c:v>
                </c:pt>
                <c:pt idx="11">
                  <c:v>0.83437924296951804</c:v>
                </c:pt>
                <c:pt idx="12">
                  <c:v>0.77592422752949275</c:v>
                </c:pt>
                <c:pt idx="13">
                  <c:v>0.74259842450682823</c:v>
                </c:pt>
                <c:pt idx="14">
                  <c:v>0.73011795272686497</c:v>
                </c:pt>
                <c:pt idx="15">
                  <c:v>0.7690684115505062</c:v>
                </c:pt>
                <c:pt idx="16">
                  <c:v>0.77903032929392035</c:v>
                </c:pt>
                <c:pt idx="17">
                  <c:v>0.74315055055821844</c:v>
                </c:pt>
                <c:pt idx="18">
                  <c:v>0.74044787724318772</c:v>
                </c:pt>
                <c:pt idx="19">
                  <c:v>0.68995726008617331</c:v>
                </c:pt>
                <c:pt idx="20">
                  <c:v>0.63293845197430532</c:v>
                </c:pt>
                <c:pt idx="21">
                  <c:v>0.61747627196560595</c:v>
                </c:pt>
                <c:pt idx="22">
                  <c:v>0.63972013464904631</c:v>
                </c:pt>
                <c:pt idx="23">
                  <c:v>0.62174152414865336</c:v>
                </c:pt>
                <c:pt idx="24">
                  <c:v>0.64423779627230282</c:v>
                </c:pt>
                <c:pt idx="25">
                  <c:v>0.62190146878845975</c:v>
                </c:pt>
                <c:pt idx="26">
                  <c:v>0.57055871424548321</c:v>
                </c:pt>
              </c:numCache>
            </c:numRef>
          </c:val>
          <c:smooth val="0"/>
        </c:ser>
        <c:ser>
          <c:idx val="2"/>
          <c:order val="2"/>
          <c:tx>
            <c:strRef>
              <c:f>Manufacturing!$CY$443</c:f>
              <c:strCache>
                <c:ptCount val="1"/>
                <c:pt idx="0">
                  <c:v> Delivered</c:v>
                </c:pt>
              </c:strCache>
            </c:strRef>
          </c:tx>
          <c:spPr>
            <a:ln w="12700">
              <a:solidFill>
                <a:srgbClr val="008080"/>
              </a:solidFill>
              <a:prstDash val="solid"/>
            </a:ln>
          </c:spPr>
          <c:marker>
            <c:symbol val="circle"/>
            <c:size val="5"/>
            <c:spPr>
              <a:solidFill>
                <a:srgbClr val="008080"/>
              </a:solidFill>
              <a:ln>
                <a:solidFill>
                  <a:srgbClr val="008080"/>
                </a:solidFill>
                <a:prstDash val="solid"/>
              </a:ln>
            </c:spPr>
          </c:marker>
          <c:cat>
            <c:numRef>
              <c:f>Manufacturing!$CV$444:$CV$470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Manufacturing!$CY$444:$CY$470</c:f>
              <c:numCache>
                <c:formatCode>0.0000</c:formatCode>
                <c:ptCount val="27"/>
                <c:pt idx="0">
                  <c:v>1</c:v>
                </c:pt>
                <c:pt idx="1">
                  <c:v>0.96913432014908596</c:v>
                </c:pt>
                <c:pt idx="2">
                  <c:v>0.89088922243963342</c:v>
                </c:pt>
                <c:pt idx="3">
                  <c:v>0.94645605521656551</c:v>
                </c:pt>
                <c:pt idx="4">
                  <c:v>0.95015580532255117</c:v>
                </c:pt>
                <c:pt idx="5">
                  <c:v>0.93924743370775199</c:v>
                </c:pt>
                <c:pt idx="6">
                  <c:v>0.88493404044327173</c:v>
                </c:pt>
                <c:pt idx="7">
                  <c:v>0.87548490459889083</c:v>
                </c:pt>
                <c:pt idx="8">
                  <c:v>0.87639447960709682</c:v>
                </c:pt>
                <c:pt idx="9">
                  <c:v>0.87355634549584749</c:v>
                </c:pt>
                <c:pt idx="10">
                  <c:v>0.83564581189630882</c:v>
                </c:pt>
                <c:pt idx="11">
                  <c:v>0.83636867811067128</c:v>
                </c:pt>
                <c:pt idx="12">
                  <c:v>0.78449663824975846</c:v>
                </c:pt>
                <c:pt idx="13">
                  <c:v>0.75382515065478151</c:v>
                </c:pt>
                <c:pt idx="14">
                  <c:v>0.72237008801498881</c:v>
                </c:pt>
                <c:pt idx="15">
                  <c:v>0.75640655306383109</c:v>
                </c:pt>
                <c:pt idx="16">
                  <c:v>0.78029034962534327</c:v>
                </c:pt>
                <c:pt idx="17">
                  <c:v>0.71591436672239439</c:v>
                </c:pt>
                <c:pt idx="18">
                  <c:v>0.7192743813184278</c:v>
                </c:pt>
                <c:pt idx="19">
                  <c:v>0.67053215131911559</c:v>
                </c:pt>
                <c:pt idx="20">
                  <c:v>0.58131140866405318</c:v>
                </c:pt>
                <c:pt idx="21">
                  <c:v>0.56734556815172943</c:v>
                </c:pt>
                <c:pt idx="22">
                  <c:v>0.59406558138012877</c:v>
                </c:pt>
                <c:pt idx="23">
                  <c:v>0.565275048084662</c:v>
                </c:pt>
                <c:pt idx="24">
                  <c:v>0.59483891948476408</c:v>
                </c:pt>
                <c:pt idx="25">
                  <c:v>0.58738941875830541</c:v>
                </c:pt>
                <c:pt idx="26">
                  <c:v>0.52401742200715928</c:v>
                </c:pt>
              </c:numCache>
            </c:numRef>
          </c:val>
          <c:smooth val="0"/>
        </c:ser>
        <c:ser>
          <c:idx val="3"/>
          <c:order val="3"/>
          <c:tx>
            <c:strRef>
              <c:f>Manufacturing!$CZ$443</c:f>
              <c:strCache>
                <c:ptCount val="1"/>
                <c:pt idx="0">
                  <c:v> Electricity</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Manufacturing!$CV$444:$CV$470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Manufacturing!$CZ$444:$CZ$470</c:f>
              <c:numCache>
                <c:formatCode>0.0000</c:formatCode>
                <c:ptCount val="27"/>
                <c:pt idx="0">
                  <c:v>1</c:v>
                </c:pt>
                <c:pt idx="1">
                  <c:v>0.96925681330453173</c:v>
                </c:pt>
                <c:pt idx="2">
                  <c:v>0.92079090693989485</c:v>
                </c:pt>
                <c:pt idx="3">
                  <c:v>0.96353973873389542</c:v>
                </c:pt>
                <c:pt idx="4">
                  <c:v>0.94920282348263696</c:v>
                </c:pt>
                <c:pt idx="5">
                  <c:v>0.97614756612059994</c:v>
                </c:pt>
                <c:pt idx="6">
                  <c:v>1.0120391073701296</c:v>
                </c:pt>
                <c:pt idx="7">
                  <c:v>0.96083870294630869</c:v>
                </c:pt>
                <c:pt idx="8">
                  <c:v>0.90321216587100639</c:v>
                </c:pt>
                <c:pt idx="9">
                  <c:v>0.86700496943752581</c:v>
                </c:pt>
                <c:pt idx="10">
                  <c:v>0.84721461272302589</c:v>
                </c:pt>
                <c:pt idx="11">
                  <c:v>0.8384226610811073</c:v>
                </c:pt>
                <c:pt idx="12">
                  <c:v>0.76667877191586153</c:v>
                </c:pt>
                <c:pt idx="13">
                  <c:v>0.72586628326055702</c:v>
                </c:pt>
                <c:pt idx="14">
                  <c:v>0.75194986491872562</c:v>
                </c:pt>
                <c:pt idx="15">
                  <c:v>0.80678237800319008</c:v>
                </c:pt>
                <c:pt idx="16">
                  <c:v>0.80050326592906862</c:v>
                </c:pt>
                <c:pt idx="17">
                  <c:v>0.83188662143458247</c:v>
                </c:pt>
                <c:pt idx="18">
                  <c:v>0.82264119730709739</c:v>
                </c:pt>
                <c:pt idx="19">
                  <c:v>0.7639103598226572</c:v>
                </c:pt>
                <c:pt idx="20">
                  <c:v>0.79237695108521466</c:v>
                </c:pt>
                <c:pt idx="21">
                  <c:v>0.78123644712086893</c:v>
                </c:pt>
                <c:pt idx="22">
                  <c:v>0.79566591896972005</c:v>
                </c:pt>
                <c:pt idx="23">
                  <c:v>0.80534052511376086</c:v>
                </c:pt>
                <c:pt idx="24">
                  <c:v>0.82557574482847973</c:v>
                </c:pt>
                <c:pt idx="25">
                  <c:v>0.76671847681856986</c:v>
                </c:pt>
                <c:pt idx="26">
                  <c:v>0.74925376211763983</c:v>
                </c:pt>
              </c:numCache>
            </c:numRef>
          </c:val>
          <c:smooth val="0"/>
        </c:ser>
        <c:dLbls>
          <c:showLegendKey val="0"/>
          <c:showVal val="0"/>
          <c:showCatName val="0"/>
          <c:showSerName val="0"/>
          <c:showPercent val="0"/>
          <c:showBubbleSize val="0"/>
        </c:dLbls>
        <c:marker val="1"/>
        <c:smooth val="0"/>
        <c:axId val="112689920"/>
        <c:axId val="112691840"/>
      </c:lineChart>
      <c:catAx>
        <c:axId val="1126899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112691840"/>
        <c:crosses val="autoZero"/>
        <c:auto val="1"/>
        <c:lblAlgn val="ctr"/>
        <c:lblOffset val="100"/>
        <c:tickLblSkip val="2"/>
        <c:tickMarkSkip val="1"/>
        <c:noMultiLvlLbl val="0"/>
      </c:catAx>
      <c:valAx>
        <c:axId val="112691840"/>
        <c:scaling>
          <c:orientation val="minMax"/>
        </c:scaling>
        <c:delete val="0"/>
        <c:axPos val="l"/>
        <c:majorGridlines>
          <c:spPr>
            <a:ln w="3175">
              <a:solidFill>
                <a:srgbClr val="000000"/>
              </a:solidFill>
              <a:prstDash val="solid"/>
            </a:ln>
          </c:spPr>
        </c:majorGridlines>
        <c:title>
          <c:tx>
            <c:rich>
              <a:bodyPr/>
              <a:lstStyle/>
              <a:p>
                <a:pPr>
                  <a:defRPr sz="925" b="1" i="0" u="none" strike="noStrike" baseline="0">
                    <a:solidFill>
                      <a:srgbClr val="000000"/>
                    </a:solidFill>
                    <a:latin typeface="Arial"/>
                    <a:ea typeface="Arial"/>
                    <a:cs typeface="Arial"/>
                  </a:defRPr>
                </a:pPr>
                <a:r>
                  <a:rPr lang="en-US"/>
                  <a:t>Index, 1985 = 1.0</a:t>
                </a:r>
              </a:p>
            </c:rich>
          </c:tx>
          <c:layout>
            <c:manualLayout>
              <c:xMode val="edge"/>
              <c:yMode val="edge"/>
              <c:x val="2.5940337224383919E-2"/>
              <c:y val="0.37537632120309283"/>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12689920"/>
        <c:crosses val="autoZero"/>
        <c:crossBetween val="midCat"/>
      </c:valAx>
      <c:spPr>
        <a:noFill/>
        <a:ln w="12700">
          <a:solidFill>
            <a:srgbClr val="808080"/>
          </a:solidFill>
          <a:prstDash val="solid"/>
        </a:ln>
      </c:spPr>
    </c:plotArea>
    <c:legend>
      <c:legendPos val="r"/>
      <c:layout>
        <c:manualLayout>
          <c:xMode val="edge"/>
          <c:yMode val="edge"/>
          <c:x val="0.16666687092129048"/>
          <c:y val="0.53353542518896846"/>
          <c:w val="0.26459164394333978"/>
          <c:h val="0.31531594586712691"/>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Manufacturing!$AC$441</c:f>
          <c:strCache>
            <c:ptCount val="1"/>
            <c:pt idx="0">
              <c:v>NAICS 314: Output and Intensity Indexes</c:v>
            </c:pt>
          </c:strCache>
        </c:strRef>
      </c:tx>
      <c:layout>
        <c:manualLayout>
          <c:xMode val="edge"/>
          <c:yMode val="edge"/>
          <c:x val="0.24669626649091769"/>
          <c:y val="3.875968992248062E-2"/>
        </c:manualLayout>
      </c:layout>
      <c:overlay val="0"/>
      <c:spPr>
        <a:noFill/>
        <a:ln w="25400">
          <a:noFill/>
        </a:ln>
      </c:spPr>
      <c:txPr>
        <a:bodyPr/>
        <a:lstStyle/>
        <a:p>
          <a:pPr>
            <a:defRPr sz="9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1453756812014743"/>
          <c:y val="0.20542713415672753"/>
          <c:w val="0.70484657304706111"/>
          <c:h val="0.62015738613351701"/>
        </c:manualLayout>
      </c:layout>
      <c:lineChart>
        <c:grouping val="standard"/>
        <c:varyColors val="0"/>
        <c:ser>
          <c:idx val="0"/>
          <c:order val="0"/>
          <c:tx>
            <c:strRef>
              <c:f>Manufacturing!$AC$443</c:f>
              <c:strCache>
                <c:ptCount val="1"/>
                <c:pt idx="0">
                  <c:v>  Output</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Manufacturing!$AB$444:$AB$459</c:f>
              <c:numCache>
                <c:formatCode>General</c:formatCode>
                <c:ptCount val="1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numCache>
            </c:numRef>
          </c:cat>
          <c:val>
            <c:numRef>
              <c:f>Manufacturing!$AC$444:$AC$459</c:f>
              <c:numCache>
                <c:formatCode>0.0000</c:formatCode>
                <c:ptCount val="16"/>
                <c:pt idx="0">
                  <c:v>1</c:v>
                </c:pt>
                <c:pt idx="1">
                  <c:v>1.0088455240642389</c:v>
                </c:pt>
                <c:pt idx="2">
                  <c:v>1.0489119982650454</c:v>
                </c:pt>
                <c:pt idx="3">
                  <c:v>1.0802739264748171</c:v>
                </c:pt>
                <c:pt idx="4">
                  <c:v>1.1043706981069839</c:v>
                </c:pt>
                <c:pt idx="5">
                  <c:v>1.1035812980368576</c:v>
                </c:pt>
                <c:pt idx="6">
                  <c:v>1.1221255098537275</c:v>
                </c:pt>
                <c:pt idx="7">
                  <c:v>1.1462624204725109</c:v>
                </c:pt>
                <c:pt idx="8">
                  <c:v>1.1553739704344796</c:v>
                </c:pt>
                <c:pt idx="9">
                  <c:v>1.1811833388289548</c:v>
                </c:pt>
                <c:pt idx="10">
                  <c:v>1.2174154640815409</c:v>
                </c:pt>
                <c:pt idx="11">
                  <c:v>1.1982825471276273</c:v>
                </c:pt>
                <c:pt idx="12">
                  <c:v>1.235678702992095</c:v>
                </c:pt>
                <c:pt idx="13">
                  <c:v>1.2803935340829897</c:v>
                </c:pt>
                <c:pt idx="14">
                  <c:v>1.2686194313421195</c:v>
                </c:pt>
                <c:pt idx="15">
                  <c:v>1.2834440970658512</c:v>
                </c:pt>
              </c:numCache>
            </c:numRef>
          </c:val>
          <c:smooth val="0"/>
        </c:ser>
        <c:ser>
          <c:idx val="1"/>
          <c:order val="1"/>
          <c:tx>
            <c:strRef>
              <c:f>Manufacturing!$AD$443</c:f>
              <c:strCache>
                <c:ptCount val="1"/>
                <c:pt idx="0">
                  <c:v>  Source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Manufacturing!$AB$444:$AB$459</c:f>
              <c:numCache>
                <c:formatCode>General</c:formatCode>
                <c:ptCount val="1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numCache>
            </c:numRef>
          </c:cat>
          <c:val>
            <c:numRef>
              <c:f>Manufacturing!$AD$444:$AD$459</c:f>
              <c:numCache>
                <c:formatCode>0.0000</c:formatCode>
                <c:ptCount val="16"/>
                <c:pt idx="0">
                  <c:v>1</c:v>
                </c:pt>
                <c:pt idx="1">
                  <c:v>0.9824572553241856</c:v>
                </c:pt>
                <c:pt idx="2">
                  <c:v>0.93910840443652388</c:v>
                </c:pt>
                <c:pt idx="3">
                  <c:v>0.90969545655204875</c:v>
                </c:pt>
                <c:pt idx="4">
                  <c:v>0.91067394741381802</c:v>
                </c:pt>
                <c:pt idx="5">
                  <c:v>0.90867437964225106</c:v>
                </c:pt>
                <c:pt idx="6">
                  <c:v>0.88935349783074469</c:v>
                </c:pt>
                <c:pt idx="7">
                  <c:v>0.86741852555825083</c:v>
                </c:pt>
                <c:pt idx="8">
                  <c:v>0.86127499157676335</c:v>
                </c:pt>
                <c:pt idx="9">
                  <c:v>0.83728668440286469</c:v>
                </c:pt>
                <c:pt idx="10">
                  <c:v>0.81630277738558843</c:v>
                </c:pt>
                <c:pt idx="11">
                  <c:v>0.82990091987797276</c:v>
                </c:pt>
                <c:pt idx="12">
                  <c:v>0.80313408550676635</c:v>
                </c:pt>
                <c:pt idx="13">
                  <c:v>0.77546813772817103</c:v>
                </c:pt>
                <c:pt idx="14">
                  <c:v>0.78623786406513851</c:v>
                </c:pt>
                <c:pt idx="15">
                  <c:v>0.77506359047606566</c:v>
                </c:pt>
              </c:numCache>
            </c:numRef>
          </c:val>
          <c:smooth val="0"/>
        </c:ser>
        <c:ser>
          <c:idx val="2"/>
          <c:order val="2"/>
          <c:tx>
            <c:strRef>
              <c:f>Manufacturing!$AE$443</c:f>
              <c:strCache>
                <c:ptCount val="1"/>
                <c:pt idx="0">
                  <c:v> Delivered</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Manufacturing!$AB$444:$AB$459</c:f>
              <c:numCache>
                <c:formatCode>General</c:formatCode>
                <c:ptCount val="1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numCache>
            </c:numRef>
          </c:cat>
          <c:val>
            <c:numRef>
              <c:f>Manufacturing!$AE$444:$AE$459</c:f>
              <c:numCache>
                <c:formatCode>0.0000</c:formatCode>
                <c:ptCount val="16"/>
                <c:pt idx="0">
                  <c:v>1</c:v>
                </c:pt>
                <c:pt idx="1">
                  <c:v>0.99123203319711062</c:v>
                </c:pt>
                <c:pt idx="2">
                  <c:v>0.95336882565367875</c:v>
                </c:pt>
                <c:pt idx="3">
                  <c:v>0.92569113767582123</c:v>
                </c:pt>
                <c:pt idx="4">
                  <c:v>0.90549305746169562</c:v>
                </c:pt>
                <c:pt idx="5">
                  <c:v>0.90614076351138184</c:v>
                </c:pt>
                <c:pt idx="6">
                  <c:v>0.89116590899921078</c:v>
                </c:pt>
                <c:pt idx="7">
                  <c:v>0.87240057960530637</c:v>
                </c:pt>
                <c:pt idx="8">
                  <c:v>0.86552062413518716</c:v>
                </c:pt>
                <c:pt idx="9">
                  <c:v>0.84660862300294304</c:v>
                </c:pt>
                <c:pt idx="10">
                  <c:v>0.82141227009501938</c:v>
                </c:pt>
                <c:pt idx="11">
                  <c:v>0.83452771835580386</c:v>
                </c:pt>
                <c:pt idx="12">
                  <c:v>0.80927185811213032</c:v>
                </c:pt>
                <c:pt idx="13">
                  <c:v>0.78100987968218227</c:v>
                </c:pt>
                <c:pt idx="14">
                  <c:v>0.78825846057084525</c:v>
                </c:pt>
                <c:pt idx="15">
                  <c:v>0.77915353094548667</c:v>
                </c:pt>
              </c:numCache>
            </c:numRef>
          </c:val>
          <c:smooth val="0"/>
        </c:ser>
        <c:ser>
          <c:idx val="3"/>
          <c:order val="3"/>
          <c:tx>
            <c:strRef>
              <c:f>Manufacturing!$AF$443</c:f>
              <c:strCache>
                <c:ptCount val="1"/>
                <c:pt idx="0">
                  <c:v> Electricity</c:v>
                </c:pt>
              </c:strCache>
            </c:strRef>
          </c:tx>
          <c:spPr>
            <a:ln w="12700">
              <a:solidFill>
                <a:srgbClr val="00FFFF"/>
              </a:solidFill>
              <a:prstDash val="solid"/>
            </a:ln>
          </c:spPr>
          <c:marker>
            <c:symbol val="x"/>
            <c:size val="5"/>
            <c:spPr>
              <a:noFill/>
              <a:ln>
                <a:solidFill>
                  <a:srgbClr val="00FFFF"/>
                </a:solidFill>
                <a:prstDash val="solid"/>
              </a:ln>
            </c:spPr>
          </c:marker>
          <c:cat>
            <c:numRef>
              <c:f>Manufacturing!$AB$444:$AB$459</c:f>
              <c:numCache>
                <c:formatCode>General</c:formatCode>
                <c:ptCount val="1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numCache>
            </c:numRef>
          </c:cat>
          <c:val>
            <c:numRef>
              <c:f>Manufacturing!$AF$444:$AF$459</c:f>
              <c:numCache>
                <c:formatCode>0.0000</c:formatCode>
                <c:ptCount val="16"/>
                <c:pt idx="0">
                  <c:v>1</c:v>
                </c:pt>
                <c:pt idx="1">
                  <c:v>0.99123203319711062</c:v>
                </c:pt>
                <c:pt idx="2">
                  <c:v>0.95336882565367875</c:v>
                </c:pt>
                <c:pt idx="3">
                  <c:v>0.92569113767582123</c:v>
                </c:pt>
                <c:pt idx="4">
                  <c:v>0.90549305746169562</c:v>
                </c:pt>
                <c:pt idx="5">
                  <c:v>0.90614076351138184</c:v>
                </c:pt>
                <c:pt idx="6">
                  <c:v>0.89116590899921078</c:v>
                </c:pt>
                <c:pt idx="7">
                  <c:v>0.87240057960530637</c:v>
                </c:pt>
                <c:pt idx="8">
                  <c:v>0.86552062413518716</c:v>
                </c:pt>
                <c:pt idx="9">
                  <c:v>0.84660862300294304</c:v>
                </c:pt>
                <c:pt idx="10">
                  <c:v>0.82141227009501938</c:v>
                </c:pt>
                <c:pt idx="11">
                  <c:v>0.83452771835580386</c:v>
                </c:pt>
                <c:pt idx="12">
                  <c:v>0.80927185811213032</c:v>
                </c:pt>
                <c:pt idx="13">
                  <c:v>0.78100987968218227</c:v>
                </c:pt>
                <c:pt idx="14">
                  <c:v>0.78825846057084525</c:v>
                </c:pt>
                <c:pt idx="15">
                  <c:v>0.77915353094548667</c:v>
                </c:pt>
              </c:numCache>
            </c:numRef>
          </c:val>
          <c:smooth val="0"/>
        </c:ser>
        <c:ser>
          <c:idx val="4"/>
          <c:order val="4"/>
          <c:tx>
            <c:strRef>
              <c:f>Manufacturing!$AG$443</c:f>
              <c:strCache>
                <c:ptCount val="1"/>
                <c:pt idx="0">
                  <c:v>  Primary</c:v>
                </c:pt>
              </c:strCache>
            </c:strRef>
          </c:tx>
          <c:spPr>
            <a:ln w="12700">
              <a:solidFill>
                <a:srgbClr val="800080"/>
              </a:solidFill>
              <a:prstDash val="solid"/>
            </a:ln>
          </c:spPr>
          <c:marker>
            <c:symbol val="star"/>
            <c:size val="5"/>
            <c:spPr>
              <a:noFill/>
              <a:ln>
                <a:solidFill>
                  <a:srgbClr val="800080"/>
                </a:solidFill>
                <a:prstDash val="solid"/>
              </a:ln>
            </c:spPr>
          </c:marker>
          <c:cat>
            <c:numRef>
              <c:f>Manufacturing!$AB$444:$AB$459</c:f>
              <c:numCache>
                <c:formatCode>General</c:formatCode>
                <c:ptCount val="1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numCache>
            </c:numRef>
          </c:cat>
          <c:val>
            <c:numRef>
              <c:f>Manufacturing!$AG$444:$AG$459</c:f>
              <c:numCache>
                <c:formatCode>0.0000</c:formatCode>
                <c:ptCount val="16"/>
                <c:pt idx="0">
                  <c:v>1</c:v>
                </c:pt>
                <c:pt idx="1">
                  <c:v>0.99123203319711062</c:v>
                </c:pt>
                <c:pt idx="2">
                  <c:v>0.95336882565367875</c:v>
                </c:pt>
                <c:pt idx="3">
                  <c:v>0.92569113767582123</c:v>
                </c:pt>
                <c:pt idx="4">
                  <c:v>0.90549305746169562</c:v>
                </c:pt>
                <c:pt idx="5">
                  <c:v>0.90614076351138184</c:v>
                </c:pt>
                <c:pt idx="6">
                  <c:v>0.89116590899921078</c:v>
                </c:pt>
                <c:pt idx="7">
                  <c:v>0.87240057960530637</c:v>
                </c:pt>
                <c:pt idx="8">
                  <c:v>0.86552062413518716</c:v>
                </c:pt>
                <c:pt idx="9">
                  <c:v>0.84660862300294304</c:v>
                </c:pt>
                <c:pt idx="10">
                  <c:v>0.82141227009501938</c:v>
                </c:pt>
                <c:pt idx="11">
                  <c:v>0.83452771835580386</c:v>
                </c:pt>
                <c:pt idx="12">
                  <c:v>0.80927185811213032</c:v>
                </c:pt>
                <c:pt idx="13">
                  <c:v>0.78100987968218227</c:v>
                </c:pt>
                <c:pt idx="14">
                  <c:v>0.78825846057084525</c:v>
                </c:pt>
                <c:pt idx="15">
                  <c:v>0.77915353094548667</c:v>
                </c:pt>
              </c:numCache>
            </c:numRef>
          </c:val>
          <c:smooth val="0"/>
        </c:ser>
        <c:dLbls>
          <c:showLegendKey val="0"/>
          <c:showVal val="0"/>
          <c:showCatName val="0"/>
          <c:showSerName val="0"/>
          <c:showPercent val="0"/>
          <c:showBubbleSize val="0"/>
        </c:dLbls>
        <c:marker val="1"/>
        <c:smooth val="0"/>
        <c:axId val="103371904"/>
        <c:axId val="103373824"/>
      </c:lineChart>
      <c:catAx>
        <c:axId val="103371904"/>
        <c:scaling>
          <c:orientation val="minMax"/>
        </c:scaling>
        <c:delete val="0"/>
        <c:axPos val="b"/>
        <c:title>
          <c:tx>
            <c:rich>
              <a:bodyPr/>
              <a:lstStyle/>
              <a:p>
                <a:pPr>
                  <a:defRPr sz="400" b="1" i="0" u="none" strike="noStrike" baseline="0">
                    <a:solidFill>
                      <a:srgbClr val="000000"/>
                    </a:solidFill>
                    <a:latin typeface="Arial"/>
                    <a:ea typeface="Arial"/>
                    <a:cs typeface="Arial"/>
                  </a:defRPr>
                </a:pPr>
                <a:r>
                  <a:rPr lang="en-US"/>
                  <a:t>Year</a:t>
                </a:r>
              </a:p>
            </c:rich>
          </c:tx>
          <c:layout>
            <c:manualLayout>
              <c:xMode val="edge"/>
              <c:yMode val="edge"/>
              <c:x val="0.44493438320209971"/>
              <c:y val="0.8914761236240819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en-US"/>
          </a:p>
        </c:txPr>
        <c:crossAx val="103373824"/>
        <c:crosses val="autoZero"/>
        <c:auto val="1"/>
        <c:lblAlgn val="ctr"/>
        <c:lblOffset val="100"/>
        <c:tickLblSkip val="1"/>
        <c:tickMarkSkip val="1"/>
        <c:noMultiLvlLbl val="0"/>
      </c:catAx>
      <c:valAx>
        <c:axId val="103373824"/>
        <c:scaling>
          <c:orientation val="minMax"/>
        </c:scaling>
        <c:delete val="0"/>
        <c:axPos val="l"/>
        <c:majorGridlines>
          <c:spPr>
            <a:ln w="3175">
              <a:solidFill>
                <a:srgbClr val="000000"/>
              </a:solidFill>
              <a:prstDash val="solid"/>
            </a:ln>
          </c:spPr>
        </c:majorGridlines>
        <c:title>
          <c:tx>
            <c:strRef>
              <c:f>Manufacturing!$H$438</c:f>
              <c:strCache>
                <c:ptCount val="1"/>
                <c:pt idx="0">
                  <c:v>Index, 1985 = 1.0</c:v>
                </c:pt>
              </c:strCache>
            </c:strRef>
          </c:tx>
          <c:layout>
            <c:manualLayout>
              <c:xMode val="edge"/>
              <c:yMode val="edge"/>
              <c:x val="3.5242290748898682E-2"/>
              <c:y val="0.39535046491281611"/>
            </c:manualLayout>
          </c:layout>
          <c:overlay val="0"/>
          <c:spPr>
            <a:noFill/>
            <a:ln w="25400">
              <a:noFill/>
            </a:ln>
          </c:spPr>
          <c:txPr>
            <a:bodyPr/>
            <a:lstStyle/>
            <a:p>
              <a:pPr>
                <a:defRPr sz="400" b="1" i="0" u="none" strike="noStrike" baseline="0">
                  <a:solidFill>
                    <a:srgbClr val="000000"/>
                  </a:solidFill>
                  <a:latin typeface="Arial"/>
                  <a:ea typeface="Arial"/>
                  <a:cs typeface="Arial"/>
                </a:defRPr>
              </a:pPr>
              <a:endParaRPr lang="en-US"/>
            </a:p>
          </c:txPr>
        </c:title>
        <c:numFmt formatCode="0.0000" sourceLinked="1"/>
        <c:majorTickMark val="out"/>
        <c:minorTickMark val="none"/>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en-US"/>
          </a:p>
        </c:txPr>
        <c:crossAx val="103371904"/>
        <c:crosses val="autoZero"/>
        <c:crossBetween val="between"/>
      </c:valAx>
      <c:spPr>
        <a:solidFill>
          <a:srgbClr val="C0C0C0"/>
        </a:solidFill>
        <a:ln w="12700">
          <a:solidFill>
            <a:srgbClr val="808080"/>
          </a:solidFill>
          <a:prstDash val="solid"/>
        </a:ln>
      </c:spPr>
    </c:plotArea>
    <c:legend>
      <c:legendPos val="r"/>
      <c:layout>
        <c:manualLayout>
          <c:xMode val="edge"/>
          <c:yMode val="edge"/>
          <c:x val="0.84361325979626989"/>
          <c:y val="0.40697837188956032"/>
          <c:w val="0.13876675107241554"/>
          <c:h val="0.2170550774176484"/>
        </c:manualLayout>
      </c:layout>
      <c:overlay val="0"/>
      <c:spPr>
        <a:solidFill>
          <a:srgbClr val="FFFFFF"/>
        </a:solidFill>
        <a:ln w="3175">
          <a:solidFill>
            <a:srgbClr val="000000"/>
          </a:solidFill>
          <a:prstDash val="solid"/>
        </a:ln>
      </c:spPr>
      <c:txPr>
        <a:bodyPr/>
        <a:lstStyle/>
        <a:p>
          <a:pPr>
            <a:defRPr sz="3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NAICS 332 Fabricated Metal Products</a:t>
            </a:r>
          </a:p>
          <a:p>
            <a:pPr>
              <a:defRPr sz="12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Output and Intensity Indexes</a:t>
            </a:r>
            <a:endParaRPr lang="en-US"/>
          </a:p>
        </c:rich>
      </c:tx>
      <c:layout>
        <c:manualLayout>
          <c:xMode val="edge"/>
          <c:yMode val="edge"/>
          <c:x val="0.21165048543689322"/>
          <c:y val="2.3952095808383235E-2"/>
        </c:manualLayout>
      </c:layout>
      <c:overlay val="0"/>
      <c:spPr>
        <a:noFill/>
        <a:ln w="25400">
          <a:noFill/>
        </a:ln>
      </c:spPr>
    </c:title>
    <c:autoTitleDeleted val="0"/>
    <c:plotArea>
      <c:layout>
        <c:manualLayout>
          <c:layoutTarget val="inner"/>
          <c:xMode val="edge"/>
          <c:yMode val="edge"/>
          <c:x val="0.12750809061488674"/>
          <c:y val="0.17664702091879234"/>
          <c:w val="0.80582524271844658"/>
          <c:h val="0.71157778930328319"/>
        </c:manualLayout>
      </c:layout>
      <c:lineChart>
        <c:grouping val="standard"/>
        <c:varyColors val="0"/>
        <c:ser>
          <c:idx val="0"/>
          <c:order val="0"/>
          <c:tx>
            <c:strRef>
              <c:f>Manufacturing!$DD$443</c:f>
              <c:strCache>
                <c:ptCount val="1"/>
                <c:pt idx="0">
                  <c:v>  Output</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Manufacturing!$DC$444:$DC$470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Manufacturing!$DD$444:$DD$470</c:f>
              <c:numCache>
                <c:formatCode>0.0000</c:formatCode>
                <c:ptCount val="27"/>
                <c:pt idx="0">
                  <c:v>1</c:v>
                </c:pt>
                <c:pt idx="1">
                  <c:v>0.99156494711910481</c:v>
                </c:pt>
                <c:pt idx="2">
                  <c:v>1.0426480799723075</c:v>
                </c:pt>
                <c:pt idx="3">
                  <c:v>1.0894811351759117</c:v>
                </c:pt>
                <c:pt idx="4">
                  <c:v>1.0774080636257761</c:v>
                </c:pt>
                <c:pt idx="5">
                  <c:v>1.0691620318600623</c:v>
                </c:pt>
                <c:pt idx="6">
                  <c:v>1.0230861248152463</c:v>
                </c:pt>
                <c:pt idx="7">
                  <c:v>1.0540328350144532</c:v>
                </c:pt>
                <c:pt idx="8">
                  <c:v>1.08957749948703</c:v>
                </c:pt>
                <c:pt idx="9">
                  <c:v>1.1796230650622141</c:v>
                </c:pt>
                <c:pt idx="10">
                  <c:v>1.2433198747115608</c:v>
                </c:pt>
                <c:pt idx="11">
                  <c:v>1.2881981110324749</c:v>
                </c:pt>
                <c:pt idx="12">
                  <c:v>1.3481780115386786</c:v>
                </c:pt>
                <c:pt idx="13">
                  <c:v>1.3968557549836946</c:v>
                </c:pt>
                <c:pt idx="14">
                  <c:v>1.4109662433974792</c:v>
                </c:pt>
                <c:pt idx="15">
                  <c:v>1.4606902279346392</c:v>
                </c:pt>
                <c:pt idx="16">
                  <c:v>1.3656887835019307</c:v>
                </c:pt>
                <c:pt idx="17">
                  <c:v>1.3327459554295542</c:v>
                </c:pt>
                <c:pt idx="18">
                  <c:v>1.3177406555553837</c:v>
                </c:pt>
                <c:pt idx="19">
                  <c:v>1.315620640710776</c:v>
                </c:pt>
                <c:pt idx="20">
                  <c:v>1.3766330159789637</c:v>
                </c:pt>
                <c:pt idx="21">
                  <c:v>1.4463732445684578</c:v>
                </c:pt>
                <c:pt idx="22">
                  <c:v>1.5031593564775902</c:v>
                </c:pt>
                <c:pt idx="23">
                  <c:v>1.4505306762767143</c:v>
                </c:pt>
                <c:pt idx="24">
                  <c:v>1.1310829849187958</c:v>
                </c:pt>
                <c:pt idx="25">
                  <c:v>1.1951514854824568</c:v>
                </c:pt>
                <c:pt idx="26">
                  <c:v>1.2447791057084985</c:v>
                </c:pt>
              </c:numCache>
            </c:numRef>
          </c:val>
          <c:smooth val="0"/>
        </c:ser>
        <c:ser>
          <c:idx val="1"/>
          <c:order val="1"/>
          <c:tx>
            <c:strRef>
              <c:f>Manufacturing!$DE$443</c:f>
              <c:strCache>
                <c:ptCount val="1"/>
                <c:pt idx="0">
                  <c:v>  Source</c:v>
                </c:pt>
              </c:strCache>
            </c:strRef>
          </c:tx>
          <c:spPr>
            <a:ln w="12700">
              <a:solidFill>
                <a:srgbClr val="00FF00"/>
              </a:solidFill>
              <a:prstDash val="solid"/>
            </a:ln>
          </c:spPr>
          <c:marker>
            <c:symbol val="triangle"/>
            <c:size val="5"/>
            <c:spPr>
              <a:solidFill>
                <a:srgbClr val="00FF00"/>
              </a:solidFill>
              <a:ln>
                <a:solidFill>
                  <a:srgbClr val="00FF00"/>
                </a:solidFill>
                <a:prstDash val="solid"/>
              </a:ln>
            </c:spPr>
          </c:marker>
          <c:cat>
            <c:numRef>
              <c:f>Manufacturing!$DC$444:$DC$470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Manufacturing!$DE$444:$DE$470</c:f>
              <c:numCache>
                <c:formatCode>0.0000</c:formatCode>
                <c:ptCount val="27"/>
                <c:pt idx="0">
                  <c:v>1</c:v>
                </c:pt>
                <c:pt idx="1">
                  <c:v>1.0162355694547607</c:v>
                </c:pt>
                <c:pt idx="2">
                  <c:v>1.0446933773860867</c:v>
                </c:pt>
                <c:pt idx="3">
                  <c:v>1.0491676752390526</c:v>
                </c:pt>
                <c:pt idx="4">
                  <c:v>1.0747237002399637</c:v>
                </c:pt>
                <c:pt idx="5">
                  <c:v>1.0501852853773999</c:v>
                </c:pt>
                <c:pt idx="6">
                  <c:v>1.069971794498827</c:v>
                </c:pt>
                <c:pt idx="7">
                  <c:v>1.019998419098874</c:v>
                </c:pt>
                <c:pt idx="8">
                  <c:v>1.0562893273230198</c:v>
                </c:pt>
                <c:pt idx="9">
                  <c:v>1.0152177846407204</c:v>
                </c:pt>
                <c:pt idx="10">
                  <c:v>1.0371869815976786</c:v>
                </c:pt>
                <c:pt idx="11">
                  <c:v>0.96762829936823103</c:v>
                </c:pt>
                <c:pt idx="12">
                  <c:v>0.9321200521676094</c:v>
                </c:pt>
                <c:pt idx="13">
                  <c:v>0.95680752422306581</c:v>
                </c:pt>
                <c:pt idx="14">
                  <c:v>1.0119011374509583</c:v>
                </c:pt>
                <c:pt idx="15">
                  <c:v>0.9464692601672573</c:v>
                </c:pt>
                <c:pt idx="16">
                  <c:v>0.97105759661530267</c:v>
                </c:pt>
                <c:pt idx="17">
                  <c:v>0.91512666056983849</c:v>
                </c:pt>
                <c:pt idx="18">
                  <c:v>0.9090724812778016</c:v>
                </c:pt>
                <c:pt idx="19">
                  <c:v>1.0157195025929335</c:v>
                </c:pt>
                <c:pt idx="20">
                  <c:v>1.0197103080419381</c:v>
                </c:pt>
                <c:pt idx="21">
                  <c:v>1.0226073703079681</c:v>
                </c:pt>
                <c:pt idx="22">
                  <c:v>0.89765317257986799</c:v>
                </c:pt>
                <c:pt idx="23">
                  <c:v>0.8774591673514337</c:v>
                </c:pt>
                <c:pt idx="24">
                  <c:v>0.96222988147139221</c:v>
                </c:pt>
                <c:pt idx="25">
                  <c:v>0.89722152264093091</c:v>
                </c:pt>
                <c:pt idx="26">
                  <c:v>0.92690987903044508</c:v>
                </c:pt>
              </c:numCache>
            </c:numRef>
          </c:val>
          <c:smooth val="0"/>
        </c:ser>
        <c:ser>
          <c:idx val="2"/>
          <c:order val="2"/>
          <c:tx>
            <c:strRef>
              <c:f>Manufacturing!$DF$443</c:f>
              <c:strCache>
                <c:ptCount val="1"/>
                <c:pt idx="0">
                  <c:v> Delivered</c:v>
                </c:pt>
              </c:strCache>
            </c:strRef>
          </c:tx>
          <c:spPr>
            <a:ln w="12700">
              <a:solidFill>
                <a:srgbClr val="008080"/>
              </a:solidFill>
              <a:prstDash val="solid"/>
            </a:ln>
          </c:spPr>
          <c:marker>
            <c:symbol val="circle"/>
            <c:size val="5"/>
            <c:spPr>
              <a:solidFill>
                <a:srgbClr val="008080"/>
              </a:solidFill>
              <a:ln>
                <a:solidFill>
                  <a:srgbClr val="008080"/>
                </a:solidFill>
                <a:prstDash val="solid"/>
              </a:ln>
            </c:spPr>
          </c:marker>
          <c:cat>
            <c:numRef>
              <c:f>Manufacturing!$DC$444:$DC$470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Manufacturing!$DF$444:$DF$470</c:f>
              <c:numCache>
                <c:formatCode>0.0000</c:formatCode>
                <c:ptCount val="27"/>
                <c:pt idx="0">
                  <c:v>1</c:v>
                </c:pt>
                <c:pt idx="1">
                  <c:v>1.055132611366308</c:v>
                </c:pt>
                <c:pt idx="2">
                  <c:v>1.0605328876213977</c:v>
                </c:pt>
                <c:pt idx="3">
                  <c:v>1.059331677830345</c:v>
                </c:pt>
                <c:pt idx="4">
                  <c:v>1.0488909217909756</c:v>
                </c:pt>
                <c:pt idx="5">
                  <c:v>1.0025201334668394</c:v>
                </c:pt>
                <c:pt idx="6">
                  <c:v>1.0241929105233549</c:v>
                </c:pt>
                <c:pt idx="7">
                  <c:v>0.99467324460453921</c:v>
                </c:pt>
                <c:pt idx="8">
                  <c:v>1.0328278034531588</c:v>
                </c:pt>
                <c:pt idx="9">
                  <c:v>1.0231440369230111</c:v>
                </c:pt>
                <c:pt idx="10">
                  <c:v>1.0532706196137234</c:v>
                </c:pt>
                <c:pt idx="11">
                  <c:v>0.9291995199398243</c:v>
                </c:pt>
                <c:pt idx="12">
                  <c:v>0.87090397863382385</c:v>
                </c:pt>
                <c:pt idx="13">
                  <c:v>0.91802531948847355</c:v>
                </c:pt>
                <c:pt idx="14">
                  <c:v>0.97166899112675675</c:v>
                </c:pt>
                <c:pt idx="15">
                  <c:v>0.86173783844196272</c:v>
                </c:pt>
                <c:pt idx="16">
                  <c:v>0.88260141201440001</c:v>
                </c:pt>
                <c:pt idx="17">
                  <c:v>0.85606139086661281</c:v>
                </c:pt>
                <c:pt idx="18">
                  <c:v>0.81877265798902632</c:v>
                </c:pt>
                <c:pt idx="19">
                  <c:v>0.87633479803391001</c:v>
                </c:pt>
                <c:pt idx="20">
                  <c:v>0.87009921832492054</c:v>
                </c:pt>
                <c:pt idx="21">
                  <c:v>0.93408060913505009</c:v>
                </c:pt>
                <c:pt idx="22">
                  <c:v>0.82616253210244128</c:v>
                </c:pt>
                <c:pt idx="23">
                  <c:v>0.74979398637371208</c:v>
                </c:pt>
                <c:pt idx="24">
                  <c:v>0.91772920126624236</c:v>
                </c:pt>
                <c:pt idx="25">
                  <c:v>0.80793964354031245</c:v>
                </c:pt>
                <c:pt idx="26">
                  <c:v>0.82671808697169058</c:v>
                </c:pt>
              </c:numCache>
            </c:numRef>
          </c:val>
          <c:smooth val="0"/>
        </c:ser>
        <c:ser>
          <c:idx val="3"/>
          <c:order val="3"/>
          <c:tx>
            <c:strRef>
              <c:f>Manufacturing!$DG$443</c:f>
              <c:strCache>
                <c:ptCount val="1"/>
                <c:pt idx="0">
                  <c:v> Electricity</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Manufacturing!$DC$444:$DC$470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Manufacturing!$DG$444:$DG$470</c:f>
              <c:numCache>
                <c:formatCode>0.0000</c:formatCode>
                <c:ptCount val="27"/>
                <c:pt idx="0">
                  <c:v>1</c:v>
                </c:pt>
                <c:pt idx="1">
                  <c:v>0.97889289189047024</c:v>
                </c:pt>
                <c:pt idx="2">
                  <c:v>1.0523991968534807</c:v>
                </c:pt>
                <c:pt idx="3">
                  <c:v>1.0698439110447566</c:v>
                </c:pt>
                <c:pt idx="4">
                  <c:v>1.0985292920482479</c:v>
                </c:pt>
                <c:pt idx="5">
                  <c:v>1.1100446939085347</c:v>
                </c:pt>
                <c:pt idx="6">
                  <c:v>1.1373944635328821</c:v>
                </c:pt>
                <c:pt idx="7">
                  <c:v>1.0663206272275665</c:v>
                </c:pt>
                <c:pt idx="8">
                  <c:v>1.0987304019653441</c:v>
                </c:pt>
                <c:pt idx="9">
                  <c:v>1.0254790480582743</c:v>
                </c:pt>
                <c:pt idx="10">
                  <c:v>1.0270088919036031</c:v>
                </c:pt>
                <c:pt idx="11">
                  <c:v>1.0313098843461783</c:v>
                </c:pt>
                <c:pt idx="12">
                  <c:v>1.0311472667250918</c:v>
                </c:pt>
                <c:pt idx="13">
                  <c:v>1.0238788674820019</c:v>
                </c:pt>
                <c:pt idx="14">
                  <c:v>1.0724984618427624</c:v>
                </c:pt>
                <c:pt idx="15">
                  <c:v>1.0738032602568388</c:v>
                </c:pt>
                <c:pt idx="16">
                  <c:v>1.1273622863915589</c:v>
                </c:pt>
                <c:pt idx="17">
                  <c:v>1.0270143073994376</c:v>
                </c:pt>
                <c:pt idx="18">
                  <c:v>1.0758966022503336</c:v>
                </c:pt>
                <c:pt idx="19">
                  <c:v>1.2542277885134734</c:v>
                </c:pt>
                <c:pt idx="20">
                  <c:v>1.2877261594179759</c:v>
                </c:pt>
                <c:pt idx="21">
                  <c:v>1.2160421233489547</c:v>
                </c:pt>
                <c:pt idx="22">
                  <c:v>1.0609845698734575</c:v>
                </c:pt>
                <c:pt idx="23">
                  <c:v>1.1243640065700309</c:v>
                </c:pt>
                <c:pt idx="24">
                  <c:v>1.1113150333615398</c:v>
                </c:pt>
                <c:pt idx="25">
                  <c:v>1.1126590098964415</c:v>
                </c:pt>
                <c:pt idx="26">
                  <c:v>1.1734682640205187</c:v>
                </c:pt>
              </c:numCache>
            </c:numRef>
          </c:val>
          <c:smooth val="0"/>
        </c:ser>
        <c:dLbls>
          <c:showLegendKey val="0"/>
          <c:showVal val="0"/>
          <c:showCatName val="0"/>
          <c:showSerName val="0"/>
          <c:showPercent val="0"/>
          <c:showBubbleSize val="0"/>
        </c:dLbls>
        <c:marker val="1"/>
        <c:smooth val="0"/>
        <c:axId val="112817280"/>
        <c:axId val="112819200"/>
      </c:lineChart>
      <c:catAx>
        <c:axId val="1128172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112819200"/>
        <c:crosses val="autoZero"/>
        <c:auto val="1"/>
        <c:lblAlgn val="ctr"/>
        <c:lblOffset val="100"/>
        <c:tickLblSkip val="2"/>
        <c:tickMarkSkip val="1"/>
        <c:noMultiLvlLbl val="0"/>
      </c:catAx>
      <c:valAx>
        <c:axId val="112819200"/>
        <c:scaling>
          <c:orientation val="minMax"/>
        </c:scaling>
        <c:delete val="0"/>
        <c:axPos val="l"/>
        <c:majorGridlines>
          <c:spPr>
            <a:ln w="3175">
              <a:solidFill>
                <a:srgbClr val="000000"/>
              </a:solidFill>
              <a:prstDash val="solid"/>
            </a:ln>
          </c:spPr>
        </c:majorGridlines>
        <c:title>
          <c:tx>
            <c:rich>
              <a:bodyPr/>
              <a:lstStyle/>
              <a:p>
                <a:pPr>
                  <a:defRPr sz="925" b="1" i="0" u="none" strike="noStrike" baseline="0">
                    <a:solidFill>
                      <a:srgbClr val="000000"/>
                    </a:solidFill>
                    <a:latin typeface="Arial"/>
                    <a:ea typeface="Arial"/>
                    <a:cs typeface="Arial"/>
                  </a:defRPr>
                </a:pPr>
                <a:r>
                  <a:rPr lang="en-US"/>
                  <a:t>Index, 1985 = 1.0</a:t>
                </a:r>
              </a:p>
            </c:rich>
          </c:tx>
          <c:layout>
            <c:manualLayout>
              <c:xMode val="edge"/>
              <c:yMode val="edge"/>
              <c:x val="2.84789644012945E-2"/>
              <c:y val="0.3742521256699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12817280"/>
        <c:crosses val="autoZero"/>
        <c:crossBetween val="midCat"/>
      </c:valAx>
      <c:spPr>
        <a:noFill/>
        <a:ln w="12700">
          <a:solidFill>
            <a:srgbClr val="808080"/>
          </a:solidFill>
          <a:prstDash val="solid"/>
        </a:ln>
      </c:spPr>
    </c:plotArea>
    <c:legend>
      <c:legendPos val="r"/>
      <c:layout>
        <c:manualLayout>
          <c:xMode val="edge"/>
          <c:yMode val="edge"/>
          <c:x val="0.15857605177993528"/>
          <c:y val="0.57884325836515937"/>
          <c:w val="0.26407766990291265"/>
          <c:h val="0.25449133229603782"/>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NAICS 333 Machinery Manufacturing</a:t>
            </a:r>
          </a:p>
          <a:p>
            <a:pPr>
              <a:defRPr sz="1200" b="1" i="0" u="none" strike="noStrike" baseline="0">
                <a:solidFill>
                  <a:srgbClr val="000000"/>
                </a:solidFill>
                <a:latin typeface="Arial"/>
                <a:ea typeface="Arial"/>
                <a:cs typeface="Arial"/>
              </a:defRPr>
            </a:pPr>
            <a:r>
              <a:rPr lang="en-US"/>
              <a:t>Output and Intensity Indexes</a:t>
            </a:r>
          </a:p>
        </c:rich>
      </c:tx>
      <c:layout>
        <c:manualLayout>
          <c:xMode val="edge"/>
          <c:yMode val="edge"/>
          <c:x val="0.22718446601941747"/>
          <c:y val="3.9920159680638723E-2"/>
        </c:manualLayout>
      </c:layout>
      <c:overlay val="0"/>
      <c:spPr>
        <a:noFill/>
        <a:ln w="25400">
          <a:noFill/>
        </a:ln>
      </c:spPr>
    </c:title>
    <c:autoTitleDeleted val="0"/>
    <c:plotArea>
      <c:layout>
        <c:manualLayout>
          <c:layoutTarget val="inner"/>
          <c:xMode val="edge"/>
          <c:yMode val="edge"/>
          <c:x val="0.13786407766990291"/>
          <c:y val="0.17664696483054129"/>
          <c:w val="0.81996096119053075"/>
          <c:h val="0.71956182123941093"/>
        </c:manualLayout>
      </c:layout>
      <c:lineChart>
        <c:grouping val="standard"/>
        <c:varyColors val="0"/>
        <c:ser>
          <c:idx val="0"/>
          <c:order val="0"/>
          <c:tx>
            <c:strRef>
              <c:f>Manufacturing!$DK$443</c:f>
              <c:strCache>
                <c:ptCount val="1"/>
                <c:pt idx="0">
                  <c:v>  Output</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Manufacturing!$DJ$444:$DJ$470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Manufacturing!$DK$444:$DK$470</c:f>
              <c:numCache>
                <c:formatCode>0.0000</c:formatCode>
                <c:ptCount val="27"/>
                <c:pt idx="0">
                  <c:v>1</c:v>
                </c:pt>
                <c:pt idx="1">
                  <c:v>0.97708701285389388</c:v>
                </c:pt>
                <c:pt idx="2">
                  <c:v>0.98773030144479967</c:v>
                </c:pt>
                <c:pt idx="3">
                  <c:v>1.0713615321571717</c:v>
                </c:pt>
                <c:pt idx="4">
                  <c:v>1.1186193775185282</c:v>
                </c:pt>
                <c:pt idx="5">
                  <c:v>1.0815157689009967</c:v>
                </c:pt>
                <c:pt idx="6">
                  <c:v>1.0106703342514058</c:v>
                </c:pt>
                <c:pt idx="7">
                  <c:v>1.0071018847037116</c:v>
                </c:pt>
                <c:pt idx="8">
                  <c:v>1.0792562101140395</c:v>
                </c:pt>
                <c:pt idx="9">
                  <c:v>1.1824794688450264</c:v>
                </c:pt>
                <c:pt idx="10">
                  <c:v>1.2792684961521781</c:v>
                </c:pt>
                <c:pt idx="11">
                  <c:v>1.3098552065609863</c:v>
                </c:pt>
                <c:pt idx="12">
                  <c:v>1.3703535153020119</c:v>
                </c:pt>
                <c:pt idx="13">
                  <c:v>1.4093997933644271</c:v>
                </c:pt>
                <c:pt idx="14">
                  <c:v>1.3848890916449366</c:v>
                </c:pt>
                <c:pt idx="15">
                  <c:v>1.462017201946066</c:v>
                </c:pt>
                <c:pt idx="16">
                  <c:v>1.3015334168821935</c:v>
                </c:pt>
                <c:pt idx="17">
                  <c:v>1.2235510831372143</c:v>
                </c:pt>
                <c:pt idx="18">
                  <c:v>1.2348075436795549</c:v>
                </c:pt>
                <c:pt idx="19">
                  <c:v>1.2810733876222475</c:v>
                </c:pt>
                <c:pt idx="20">
                  <c:v>1.3777797481445107</c:v>
                </c:pt>
                <c:pt idx="21">
                  <c:v>1.4406340602548633</c:v>
                </c:pt>
                <c:pt idx="22">
                  <c:v>1.4904132425553245</c:v>
                </c:pt>
                <c:pt idx="23">
                  <c:v>1.4555140815348242</c:v>
                </c:pt>
                <c:pt idx="24">
                  <c:v>1.1422758557941695</c:v>
                </c:pt>
                <c:pt idx="25">
                  <c:v>1.2665240334818413</c:v>
                </c:pt>
                <c:pt idx="26">
                  <c:v>1.3923015466899538</c:v>
                </c:pt>
              </c:numCache>
            </c:numRef>
          </c:val>
          <c:smooth val="0"/>
        </c:ser>
        <c:ser>
          <c:idx val="1"/>
          <c:order val="1"/>
          <c:tx>
            <c:strRef>
              <c:f>Manufacturing!$DL$443</c:f>
              <c:strCache>
                <c:ptCount val="1"/>
                <c:pt idx="0">
                  <c:v>  Source</c:v>
                </c:pt>
              </c:strCache>
            </c:strRef>
          </c:tx>
          <c:spPr>
            <a:ln w="12700">
              <a:solidFill>
                <a:srgbClr val="00FF00"/>
              </a:solidFill>
              <a:prstDash val="solid"/>
            </a:ln>
          </c:spPr>
          <c:marker>
            <c:symbol val="triangle"/>
            <c:size val="5"/>
            <c:spPr>
              <a:solidFill>
                <a:srgbClr val="00FF00"/>
              </a:solidFill>
              <a:ln>
                <a:solidFill>
                  <a:srgbClr val="00FF00"/>
                </a:solidFill>
                <a:prstDash val="solid"/>
              </a:ln>
            </c:spPr>
          </c:marker>
          <c:cat>
            <c:numRef>
              <c:f>Manufacturing!$DJ$444:$DJ$470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Manufacturing!$DL$444:$DL$470</c:f>
              <c:numCache>
                <c:formatCode>0.0000</c:formatCode>
                <c:ptCount val="27"/>
                <c:pt idx="0">
                  <c:v>1</c:v>
                </c:pt>
                <c:pt idx="1">
                  <c:v>1.0484826515250791</c:v>
                </c:pt>
                <c:pt idx="2">
                  <c:v>1.1371686781982981</c:v>
                </c:pt>
                <c:pt idx="3">
                  <c:v>1.0849160996840348</c:v>
                </c:pt>
                <c:pt idx="4">
                  <c:v>1.0915495962696</c:v>
                </c:pt>
                <c:pt idx="5">
                  <c:v>1.0990303421773573</c:v>
                </c:pt>
                <c:pt idx="6">
                  <c:v>1.1354672504131225</c:v>
                </c:pt>
                <c:pt idx="7">
                  <c:v>1.0636220177324853</c:v>
                </c:pt>
                <c:pt idx="8">
                  <c:v>1.0293258116955979</c:v>
                </c:pt>
                <c:pt idx="9">
                  <c:v>0.98390317871477939</c:v>
                </c:pt>
                <c:pt idx="10">
                  <c:v>0.95702149442132922</c:v>
                </c:pt>
                <c:pt idx="11">
                  <c:v>0.91203002898329943</c:v>
                </c:pt>
                <c:pt idx="12">
                  <c:v>0.88559083514721137</c:v>
                </c:pt>
                <c:pt idx="13">
                  <c:v>0.88931883837514958</c:v>
                </c:pt>
                <c:pt idx="14">
                  <c:v>0.91562984742401843</c:v>
                </c:pt>
                <c:pt idx="15">
                  <c:v>0.85504308793481387</c:v>
                </c:pt>
                <c:pt idx="16">
                  <c:v>0.91848123789318714</c:v>
                </c:pt>
                <c:pt idx="17">
                  <c:v>0.87281691788157834</c:v>
                </c:pt>
                <c:pt idx="18">
                  <c:v>0.82653845094983591</c:v>
                </c:pt>
                <c:pt idx="19">
                  <c:v>0.90812180441810675</c:v>
                </c:pt>
                <c:pt idx="20">
                  <c:v>0.89375490008255876</c:v>
                </c:pt>
                <c:pt idx="21">
                  <c:v>0.89280741800800367</c:v>
                </c:pt>
                <c:pt idx="22">
                  <c:v>0.86793901082448832</c:v>
                </c:pt>
                <c:pt idx="23">
                  <c:v>0.83046326493499356</c:v>
                </c:pt>
                <c:pt idx="24">
                  <c:v>0.875801693917858</c:v>
                </c:pt>
                <c:pt idx="25">
                  <c:v>0.77064650313715022</c:v>
                </c:pt>
                <c:pt idx="26">
                  <c:v>0.75920171844734641</c:v>
                </c:pt>
              </c:numCache>
            </c:numRef>
          </c:val>
          <c:smooth val="0"/>
        </c:ser>
        <c:ser>
          <c:idx val="2"/>
          <c:order val="2"/>
          <c:tx>
            <c:strRef>
              <c:f>Manufacturing!$DM$443</c:f>
              <c:strCache>
                <c:ptCount val="1"/>
                <c:pt idx="0">
                  <c:v> Delivered</c:v>
                </c:pt>
              </c:strCache>
            </c:strRef>
          </c:tx>
          <c:spPr>
            <a:ln w="12700">
              <a:solidFill>
                <a:srgbClr val="008080"/>
              </a:solidFill>
              <a:prstDash val="solid"/>
            </a:ln>
          </c:spPr>
          <c:marker>
            <c:symbol val="circle"/>
            <c:size val="5"/>
            <c:spPr>
              <a:solidFill>
                <a:srgbClr val="008080"/>
              </a:solidFill>
              <a:ln>
                <a:solidFill>
                  <a:srgbClr val="008080"/>
                </a:solidFill>
                <a:prstDash val="solid"/>
              </a:ln>
            </c:spPr>
          </c:marker>
          <c:cat>
            <c:numRef>
              <c:f>Manufacturing!$DJ$444:$DJ$470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Manufacturing!$DM$444:$DM$470</c:f>
              <c:numCache>
                <c:formatCode>0.0000</c:formatCode>
                <c:ptCount val="27"/>
                <c:pt idx="0">
                  <c:v>1</c:v>
                </c:pt>
                <c:pt idx="1">
                  <c:v>1.0924685885730021</c:v>
                </c:pt>
                <c:pt idx="2">
                  <c:v>1.1468583240445991</c:v>
                </c:pt>
                <c:pt idx="3">
                  <c:v>1.0976015768113043</c:v>
                </c:pt>
                <c:pt idx="4">
                  <c:v>1.0584839159968087</c:v>
                </c:pt>
                <c:pt idx="5">
                  <c:v>1.0266702478626402</c:v>
                </c:pt>
                <c:pt idx="6">
                  <c:v>1.0523076613220264</c:v>
                </c:pt>
                <c:pt idx="7">
                  <c:v>0.99195311523890906</c:v>
                </c:pt>
                <c:pt idx="8">
                  <c:v>0.94922467720697223</c:v>
                </c:pt>
                <c:pt idx="9">
                  <c:v>0.90965694779972639</c:v>
                </c:pt>
                <c:pt idx="10">
                  <c:v>0.90594565181819697</c:v>
                </c:pt>
                <c:pt idx="11">
                  <c:v>0.83100538533519164</c:v>
                </c:pt>
                <c:pt idx="12">
                  <c:v>0.78603553693007289</c:v>
                </c:pt>
                <c:pt idx="13">
                  <c:v>0.80758856879291319</c:v>
                </c:pt>
                <c:pt idx="14">
                  <c:v>0.85160767257713166</c:v>
                </c:pt>
                <c:pt idx="15">
                  <c:v>0.75579083807397329</c:v>
                </c:pt>
                <c:pt idx="16">
                  <c:v>0.81012236220432188</c:v>
                </c:pt>
                <c:pt idx="17">
                  <c:v>0.7710808872598488</c:v>
                </c:pt>
                <c:pt idx="18">
                  <c:v>0.70539432988357675</c:v>
                </c:pt>
                <c:pt idx="19">
                  <c:v>0.74650218206360053</c:v>
                </c:pt>
                <c:pt idx="20">
                  <c:v>0.73316778832148299</c:v>
                </c:pt>
                <c:pt idx="21">
                  <c:v>0.75456603377590969</c:v>
                </c:pt>
                <c:pt idx="22">
                  <c:v>0.75102694546672188</c:v>
                </c:pt>
                <c:pt idx="23">
                  <c:v>0.68472624931120485</c:v>
                </c:pt>
                <c:pt idx="24">
                  <c:v>0.78269200625143509</c:v>
                </c:pt>
                <c:pt idx="25">
                  <c:v>0.67805491171193155</c:v>
                </c:pt>
                <c:pt idx="26">
                  <c:v>0.66550060255774524</c:v>
                </c:pt>
              </c:numCache>
            </c:numRef>
          </c:val>
          <c:smooth val="0"/>
        </c:ser>
        <c:ser>
          <c:idx val="3"/>
          <c:order val="3"/>
          <c:tx>
            <c:strRef>
              <c:f>Manufacturing!$DN$443</c:f>
              <c:strCache>
                <c:ptCount val="1"/>
                <c:pt idx="0">
                  <c:v> Electricity</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Manufacturing!$DJ$444:$DJ$470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Manufacturing!$DN$444:$DN$470</c:f>
              <c:numCache>
                <c:formatCode>0.0000</c:formatCode>
                <c:ptCount val="27"/>
                <c:pt idx="0">
                  <c:v>1</c:v>
                </c:pt>
                <c:pt idx="1">
                  <c:v>1.0111970269789843</c:v>
                </c:pt>
                <c:pt idx="2">
                  <c:v>1.157744331733082</c:v>
                </c:pt>
                <c:pt idx="3">
                  <c:v>1.1051463050545389</c:v>
                </c:pt>
                <c:pt idx="4">
                  <c:v>1.1201786044350697</c:v>
                </c:pt>
                <c:pt idx="5">
                  <c:v>1.1817955409134571</c:v>
                </c:pt>
                <c:pt idx="6">
                  <c:v>1.2424498159526274</c:v>
                </c:pt>
                <c:pt idx="7">
                  <c:v>1.1642096853033783</c:v>
                </c:pt>
                <c:pt idx="8">
                  <c:v>1.1382828308341197</c:v>
                </c:pt>
                <c:pt idx="9">
                  <c:v>1.0978654228378082</c:v>
                </c:pt>
                <c:pt idx="10">
                  <c:v>1.0318592568712219</c:v>
                </c:pt>
                <c:pt idx="11">
                  <c:v>1.0222803018534583</c:v>
                </c:pt>
                <c:pt idx="12">
                  <c:v>1.0225403038464664</c:v>
                </c:pt>
                <c:pt idx="13">
                  <c:v>1.0031574756780151</c:v>
                </c:pt>
                <c:pt idx="14">
                  <c:v>0.9991480164615274</c:v>
                </c:pt>
                <c:pt idx="15">
                  <c:v>0.98678832105652947</c:v>
                </c:pt>
                <c:pt idx="16">
                  <c:v>1.08481905026737</c:v>
                </c:pt>
                <c:pt idx="17">
                  <c:v>1.0284364468726732</c:v>
                </c:pt>
                <c:pt idx="18">
                  <c:v>1.0154928741962981</c:v>
                </c:pt>
                <c:pt idx="19">
                  <c:v>1.1493832615966721</c:v>
                </c:pt>
                <c:pt idx="20">
                  <c:v>1.1462488925921108</c:v>
                </c:pt>
                <c:pt idx="21">
                  <c:v>1.129108700170365</c:v>
                </c:pt>
                <c:pt idx="22">
                  <c:v>1.0775057482755928</c:v>
                </c:pt>
                <c:pt idx="23">
                  <c:v>1.0776779845480489</c:v>
                </c:pt>
                <c:pt idx="24">
                  <c:v>1.0751875020879165</c:v>
                </c:pt>
                <c:pt idx="25">
                  <c:v>0.96459573810145949</c:v>
                </c:pt>
                <c:pt idx="26">
                  <c:v>0.96348467384305403</c:v>
                </c:pt>
              </c:numCache>
            </c:numRef>
          </c:val>
          <c:smooth val="0"/>
        </c:ser>
        <c:dLbls>
          <c:showLegendKey val="0"/>
          <c:showVal val="0"/>
          <c:showCatName val="0"/>
          <c:showSerName val="0"/>
          <c:showPercent val="0"/>
          <c:showBubbleSize val="0"/>
        </c:dLbls>
        <c:marker val="1"/>
        <c:smooth val="0"/>
        <c:axId val="112875008"/>
        <c:axId val="112876928"/>
      </c:lineChart>
      <c:catAx>
        <c:axId val="1128750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112876928"/>
        <c:crosses val="autoZero"/>
        <c:auto val="1"/>
        <c:lblAlgn val="ctr"/>
        <c:lblOffset val="100"/>
        <c:tickLblSkip val="2"/>
        <c:tickMarkSkip val="1"/>
        <c:noMultiLvlLbl val="0"/>
      </c:catAx>
      <c:valAx>
        <c:axId val="112876928"/>
        <c:scaling>
          <c:orientation val="minMax"/>
        </c:scaling>
        <c:delete val="0"/>
        <c:axPos val="l"/>
        <c:majorGridlines>
          <c:spPr>
            <a:ln w="3175">
              <a:solidFill>
                <a:srgbClr val="000000"/>
              </a:solidFill>
              <a:prstDash val="solid"/>
            </a:ln>
          </c:spPr>
        </c:majorGridlines>
        <c:title>
          <c:tx>
            <c:rich>
              <a:bodyPr/>
              <a:lstStyle/>
              <a:p>
                <a:pPr>
                  <a:defRPr sz="925" b="1" i="0" u="none" strike="noStrike" baseline="0">
                    <a:solidFill>
                      <a:srgbClr val="000000"/>
                    </a:solidFill>
                    <a:latin typeface="Arial"/>
                    <a:ea typeface="Arial"/>
                    <a:cs typeface="Arial"/>
                  </a:defRPr>
                </a:pPr>
                <a:r>
                  <a:rPr lang="en-US"/>
                  <a:t>Index, 1985 = 1.0</a:t>
                </a:r>
              </a:p>
            </c:rich>
          </c:tx>
          <c:layout>
            <c:manualLayout>
              <c:xMode val="edge"/>
              <c:yMode val="edge"/>
              <c:x val="3.8834951456310676E-2"/>
              <c:y val="0.3742521256699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12875008"/>
        <c:crosses val="autoZero"/>
        <c:crossBetween val="midCat"/>
      </c:valAx>
      <c:spPr>
        <a:noFill/>
        <a:ln w="12700">
          <a:solidFill>
            <a:srgbClr val="808080"/>
          </a:solidFill>
          <a:prstDash val="solid"/>
        </a:ln>
      </c:spPr>
    </c:plotArea>
    <c:legend>
      <c:legendPos val="r"/>
      <c:layout>
        <c:manualLayout>
          <c:xMode val="edge"/>
          <c:yMode val="edge"/>
          <c:x val="0.15857605177993528"/>
          <c:y val="0.57884325836515937"/>
          <c:w val="0.26407766990291265"/>
          <c:h val="0.25449133229603782"/>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NAICS 334 Computer and Electronics Manufacturing</a:t>
            </a:r>
          </a:p>
          <a:p>
            <a:pPr>
              <a:defRPr sz="1200" b="1" i="0" u="none" strike="noStrike" baseline="0">
                <a:solidFill>
                  <a:srgbClr val="000000"/>
                </a:solidFill>
                <a:latin typeface="Arial"/>
                <a:ea typeface="Arial"/>
                <a:cs typeface="Arial"/>
              </a:defRPr>
            </a:pPr>
            <a:r>
              <a:rPr lang="en-US"/>
              <a:t>Output and Intensity Indexes</a:t>
            </a:r>
          </a:p>
        </c:rich>
      </c:tx>
      <c:layout>
        <c:manualLayout>
          <c:xMode val="edge"/>
          <c:yMode val="edge"/>
          <c:x val="8.5048543689320383E-2"/>
          <c:y val="8.3832335329341312E-2"/>
        </c:manualLayout>
      </c:layout>
      <c:overlay val="0"/>
      <c:spPr>
        <a:noFill/>
        <a:ln w="25400">
          <a:noFill/>
        </a:ln>
      </c:spPr>
    </c:title>
    <c:autoTitleDeleted val="0"/>
    <c:plotArea>
      <c:layout>
        <c:manualLayout>
          <c:layoutTarget val="inner"/>
          <c:xMode val="edge"/>
          <c:yMode val="edge"/>
          <c:x val="0.17928802588996764"/>
          <c:y val="8.8822669621387143E-2"/>
          <c:w val="0.76957928802588993"/>
          <c:h val="0.81137818850487997"/>
        </c:manualLayout>
      </c:layout>
      <c:lineChart>
        <c:grouping val="standard"/>
        <c:varyColors val="0"/>
        <c:ser>
          <c:idx val="0"/>
          <c:order val="0"/>
          <c:tx>
            <c:strRef>
              <c:f>Manufacturing!$DR$443</c:f>
              <c:strCache>
                <c:ptCount val="1"/>
                <c:pt idx="0">
                  <c:v>  Output</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Manufacturing!$DQ$444:$DQ$470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Manufacturing!$DR$444:$DR$470</c:f>
              <c:numCache>
                <c:formatCode>0.0000</c:formatCode>
                <c:ptCount val="27"/>
                <c:pt idx="0">
                  <c:v>0.1</c:v>
                </c:pt>
                <c:pt idx="1">
                  <c:v>0.10481800911194046</c:v>
                </c:pt>
                <c:pt idx="2">
                  <c:v>0.11562488697901033</c:v>
                </c:pt>
                <c:pt idx="3">
                  <c:v>0.12787008641467876</c:v>
                </c:pt>
                <c:pt idx="4">
                  <c:v>0.13205820929858822</c:v>
                </c:pt>
                <c:pt idx="5">
                  <c:v>0.1423339011327156</c:v>
                </c:pt>
                <c:pt idx="6">
                  <c:v>0.1473316239793139</c:v>
                </c:pt>
                <c:pt idx="7">
                  <c:v>0.16473802317712358</c:v>
                </c:pt>
                <c:pt idx="8">
                  <c:v>0.18135817625732201</c:v>
                </c:pt>
                <c:pt idx="9">
                  <c:v>0.21349306708404756</c:v>
                </c:pt>
                <c:pt idx="10">
                  <c:v>0.27818321794889472</c:v>
                </c:pt>
                <c:pt idx="11">
                  <c:v>0.34225838422669952</c:v>
                </c:pt>
                <c:pt idx="12">
                  <c:v>0.41922487298731864</c:v>
                </c:pt>
                <c:pt idx="13">
                  <c:v>0.49422185414639669</c:v>
                </c:pt>
                <c:pt idx="14">
                  <c:v>0.60163397227313087</c:v>
                </c:pt>
                <c:pt idx="15">
                  <c:v>0.74806258090944588</c:v>
                </c:pt>
                <c:pt idx="16">
                  <c:v>0.69987581389940912</c:v>
                </c:pt>
                <c:pt idx="17">
                  <c:v>0.62540040194706326</c:v>
                </c:pt>
                <c:pt idx="18">
                  <c:v>0.67519079965242579</c:v>
                </c:pt>
                <c:pt idx="19">
                  <c:v>0.73540479687740701</c:v>
                </c:pt>
                <c:pt idx="20">
                  <c:v>0.77846150258540581</c:v>
                </c:pt>
                <c:pt idx="21">
                  <c:v>0.84509780720671657</c:v>
                </c:pt>
                <c:pt idx="22">
                  <c:v>0.92094331140361274</c:v>
                </c:pt>
                <c:pt idx="23">
                  <c:v>0.94091084894492827</c:v>
                </c:pt>
                <c:pt idx="24">
                  <c:v>0.81205211642196606</c:v>
                </c:pt>
                <c:pt idx="25">
                  <c:v>0.88672214374995828</c:v>
                </c:pt>
                <c:pt idx="26">
                  <c:v>0.91008377344254621</c:v>
                </c:pt>
              </c:numCache>
            </c:numRef>
          </c:val>
          <c:smooth val="0"/>
        </c:ser>
        <c:ser>
          <c:idx val="1"/>
          <c:order val="1"/>
          <c:tx>
            <c:strRef>
              <c:f>Manufacturing!$DS$443</c:f>
              <c:strCache>
                <c:ptCount val="1"/>
                <c:pt idx="0">
                  <c:v>  Source</c:v>
                </c:pt>
              </c:strCache>
            </c:strRef>
          </c:tx>
          <c:spPr>
            <a:ln w="12700">
              <a:solidFill>
                <a:srgbClr val="00FF00"/>
              </a:solidFill>
              <a:prstDash val="solid"/>
            </a:ln>
          </c:spPr>
          <c:marker>
            <c:symbol val="triangle"/>
            <c:size val="5"/>
            <c:spPr>
              <a:solidFill>
                <a:srgbClr val="00FF00"/>
              </a:solidFill>
              <a:ln>
                <a:solidFill>
                  <a:srgbClr val="00FF00"/>
                </a:solidFill>
                <a:prstDash val="solid"/>
              </a:ln>
            </c:spPr>
          </c:marker>
          <c:cat>
            <c:numRef>
              <c:f>Manufacturing!$DQ$444:$DQ$470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Manufacturing!$DS$444:$DS$470</c:f>
              <c:numCache>
                <c:formatCode>0.0000</c:formatCode>
                <c:ptCount val="27"/>
                <c:pt idx="0">
                  <c:v>1</c:v>
                </c:pt>
                <c:pt idx="1">
                  <c:v>0.98564554807745475</c:v>
                </c:pt>
                <c:pt idx="2">
                  <c:v>0.9448349656804873</c:v>
                </c:pt>
                <c:pt idx="3">
                  <c:v>0.87404680450001393</c:v>
                </c:pt>
                <c:pt idx="4">
                  <c:v>0.88887845457920167</c:v>
                </c:pt>
                <c:pt idx="5">
                  <c:v>0.83370042762106755</c:v>
                </c:pt>
                <c:pt idx="6">
                  <c:v>0.79083967684234291</c:v>
                </c:pt>
                <c:pt idx="7">
                  <c:v>0.69132279330877788</c:v>
                </c:pt>
                <c:pt idx="8">
                  <c:v>0.64233047183083469</c:v>
                </c:pt>
                <c:pt idx="9">
                  <c:v>0.55055446597601609</c:v>
                </c:pt>
                <c:pt idx="10">
                  <c:v>0.43219506964510174</c:v>
                </c:pt>
                <c:pt idx="11">
                  <c:v>0.35368459195164803</c:v>
                </c:pt>
                <c:pt idx="12">
                  <c:v>0.28851915543226114</c:v>
                </c:pt>
                <c:pt idx="13">
                  <c:v>0.24427494784134995</c:v>
                </c:pt>
                <c:pt idx="14">
                  <c:v>0.19952711066007034</c:v>
                </c:pt>
                <c:pt idx="15">
                  <c:v>0.17274974195275516</c:v>
                </c:pt>
                <c:pt idx="16">
                  <c:v>0.17202590975991691</c:v>
                </c:pt>
                <c:pt idx="17">
                  <c:v>0.17006389373629399</c:v>
                </c:pt>
                <c:pt idx="18">
                  <c:v>0.15337840480412632</c:v>
                </c:pt>
                <c:pt idx="19">
                  <c:v>0.14143373175559157</c:v>
                </c:pt>
                <c:pt idx="20">
                  <c:v>0.13290642846417172</c:v>
                </c:pt>
                <c:pt idx="21">
                  <c:v>0.12320967004968593</c:v>
                </c:pt>
                <c:pt idx="22">
                  <c:v>0.11489353249550409</c:v>
                </c:pt>
                <c:pt idx="23">
                  <c:v>0.10718993802208583</c:v>
                </c:pt>
                <c:pt idx="24">
                  <c:v>0.10829617209070701</c:v>
                </c:pt>
                <c:pt idx="25">
                  <c:v>9.4157915873549894E-2</c:v>
                </c:pt>
                <c:pt idx="26">
                  <c:v>9.1637404301757888E-2</c:v>
                </c:pt>
              </c:numCache>
            </c:numRef>
          </c:val>
          <c:smooth val="0"/>
        </c:ser>
        <c:ser>
          <c:idx val="2"/>
          <c:order val="2"/>
          <c:tx>
            <c:strRef>
              <c:f>Manufacturing!$DT$443</c:f>
              <c:strCache>
                <c:ptCount val="1"/>
                <c:pt idx="0">
                  <c:v> Delivered</c:v>
                </c:pt>
              </c:strCache>
            </c:strRef>
          </c:tx>
          <c:spPr>
            <a:ln w="12700">
              <a:solidFill>
                <a:srgbClr val="008080"/>
              </a:solidFill>
              <a:prstDash val="solid"/>
            </a:ln>
          </c:spPr>
          <c:marker>
            <c:symbol val="circle"/>
            <c:size val="5"/>
            <c:spPr>
              <a:solidFill>
                <a:srgbClr val="008080"/>
              </a:solidFill>
              <a:ln>
                <a:solidFill>
                  <a:srgbClr val="008080"/>
                </a:solidFill>
                <a:prstDash val="solid"/>
              </a:ln>
            </c:spPr>
          </c:marker>
          <c:cat>
            <c:numRef>
              <c:f>Manufacturing!$DQ$444:$DQ$470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Manufacturing!$DT$444:$DT$470</c:f>
              <c:numCache>
                <c:formatCode>0.0000</c:formatCode>
                <c:ptCount val="27"/>
                <c:pt idx="0">
                  <c:v>1</c:v>
                </c:pt>
                <c:pt idx="1">
                  <c:v>0.99391784862881716</c:v>
                </c:pt>
                <c:pt idx="2">
                  <c:v>0.95923525034228163</c:v>
                </c:pt>
                <c:pt idx="3">
                  <c:v>0.89221072462887951</c:v>
                </c:pt>
                <c:pt idx="4">
                  <c:v>0.87921423217829975</c:v>
                </c:pt>
                <c:pt idx="5">
                  <c:v>0.81078764301781336</c:v>
                </c:pt>
                <c:pt idx="6">
                  <c:v>0.76980968662138283</c:v>
                </c:pt>
                <c:pt idx="7">
                  <c:v>0.68902585088013923</c:v>
                </c:pt>
                <c:pt idx="8">
                  <c:v>0.64687960133845868</c:v>
                </c:pt>
                <c:pt idx="9">
                  <c:v>0.56094748089394286</c:v>
                </c:pt>
                <c:pt idx="10">
                  <c:v>0.44566132643435508</c:v>
                </c:pt>
                <c:pt idx="11">
                  <c:v>0.36261777403604428</c:v>
                </c:pt>
                <c:pt idx="12">
                  <c:v>0.28974529748024297</c:v>
                </c:pt>
                <c:pt idx="13">
                  <c:v>0.2472361819550358</c:v>
                </c:pt>
                <c:pt idx="14">
                  <c:v>0.20807632115196834</c:v>
                </c:pt>
                <c:pt idx="15">
                  <c:v>0.18040242428775244</c:v>
                </c:pt>
                <c:pt idx="16">
                  <c:v>0.17595919839647378</c:v>
                </c:pt>
                <c:pt idx="17">
                  <c:v>0.17989741081554073</c:v>
                </c:pt>
                <c:pt idx="18">
                  <c:v>0.15533379819596527</c:v>
                </c:pt>
                <c:pt idx="19">
                  <c:v>0.13620060738877554</c:v>
                </c:pt>
                <c:pt idx="20">
                  <c:v>0.12915243119686037</c:v>
                </c:pt>
                <c:pt idx="21">
                  <c:v>0.12166876818564155</c:v>
                </c:pt>
                <c:pt idx="22">
                  <c:v>0.11903212337286552</c:v>
                </c:pt>
                <c:pt idx="23">
                  <c:v>0.10586077830852361</c:v>
                </c:pt>
                <c:pt idx="24">
                  <c:v>0.10830714889822952</c:v>
                </c:pt>
                <c:pt idx="25">
                  <c:v>9.6648203143597441E-2</c:v>
                </c:pt>
                <c:pt idx="26">
                  <c:v>9.4486266142120717E-2</c:v>
                </c:pt>
              </c:numCache>
            </c:numRef>
          </c:val>
          <c:smooth val="0"/>
        </c:ser>
        <c:ser>
          <c:idx val="3"/>
          <c:order val="3"/>
          <c:tx>
            <c:strRef>
              <c:f>Manufacturing!$DU$443</c:f>
              <c:strCache>
                <c:ptCount val="1"/>
                <c:pt idx="0">
                  <c:v> Electricity</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Manufacturing!$DQ$444:$DQ$470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Manufacturing!$DU$444:$DU$470</c:f>
              <c:numCache>
                <c:formatCode>0.0000</c:formatCode>
                <c:ptCount val="27"/>
                <c:pt idx="0">
                  <c:v>1</c:v>
                </c:pt>
                <c:pt idx="1">
                  <c:v>0.99669170904725968</c:v>
                </c:pt>
                <c:pt idx="2">
                  <c:v>0.96225197917356475</c:v>
                </c:pt>
                <c:pt idx="3">
                  <c:v>0.89083469833674256</c:v>
                </c:pt>
                <c:pt idx="4">
                  <c:v>0.88580326475934645</c:v>
                </c:pt>
                <c:pt idx="5">
                  <c:v>0.84452273149210089</c:v>
                </c:pt>
                <c:pt idx="6">
                  <c:v>0.80792127622795862</c:v>
                </c:pt>
                <c:pt idx="7">
                  <c:v>0.70035522798954442</c:v>
                </c:pt>
                <c:pt idx="8">
                  <c:v>0.64524019453010573</c:v>
                </c:pt>
                <c:pt idx="9">
                  <c:v>0.55510306803011322</c:v>
                </c:pt>
                <c:pt idx="10">
                  <c:v>0.42822837004937842</c:v>
                </c:pt>
                <c:pt idx="11">
                  <c:v>0.35139300744864332</c:v>
                </c:pt>
                <c:pt idx="12">
                  <c:v>0.29185568015316227</c:v>
                </c:pt>
                <c:pt idx="13">
                  <c:v>0.24557277843433209</c:v>
                </c:pt>
                <c:pt idx="14">
                  <c:v>0.19477284307063605</c:v>
                </c:pt>
                <c:pt idx="15">
                  <c:v>0.16932306542814798</c:v>
                </c:pt>
                <c:pt idx="16">
                  <c:v>0.17474162325406387</c:v>
                </c:pt>
                <c:pt idx="17">
                  <c:v>0.16852211787097141</c:v>
                </c:pt>
                <c:pt idx="18">
                  <c:v>0.15831454029504016</c:v>
                </c:pt>
                <c:pt idx="19">
                  <c:v>0.15048903760933488</c:v>
                </c:pt>
                <c:pt idx="20">
                  <c:v>0.1422373754620096</c:v>
                </c:pt>
                <c:pt idx="21">
                  <c:v>0.13199014915199322</c:v>
                </c:pt>
                <c:pt idx="22">
                  <c:v>0.1194351483266172</c:v>
                </c:pt>
                <c:pt idx="23">
                  <c:v>0.11535743954166847</c:v>
                </c:pt>
                <c:pt idx="24">
                  <c:v>0.11757399883428159</c:v>
                </c:pt>
                <c:pt idx="25">
                  <c:v>0.10087827265366704</c:v>
                </c:pt>
                <c:pt idx="26">
                  <c:v>9.8883423746851815E-2</c:v>
                </c:pt>
              </c:numCache>
            </c:numRef>
          </c:val>
          <c:smooth val="0"/>
        </c:ser>
        <c:dLbls>
          <c:showLegendKey val="0"/>
          <c:showVal val="0"/>
          <c:showCatName val="0"/>
          <c:showSerName val="0"/>
          <c:showPercent val="0"/>
          <c:showBubbleSize val="0"/>
        </c:dLbls>
        <c:marker val="1"/>
        <c:smooth val="0"/>
        <c:axId val="112925312"/>
        <c:axId val="112947968"/>
      </c:lineChart>
      <c:catAx>
        <c:axId val="1129253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2947968"/>
        <c:crosses val="autoZero"/>
        <c:auto val="1"/>
        <c:lblAlgn val="ctr"/>
        <c:lblOffset val="100"/>
        <c:tickLblSkip val="2"/>
        <c:tickMarkSkip val="1"/>
        <c:noMultiLvlLbl val="0"/>
      </c:catAx>
      <c:valAx>
        <c:axId val="112947968"/>
        <c:scaling>
          <c:orientation val="minMax"/>
        </c:scaling>
        <c:delete val="0"/>
        <c:axPos val="l"/>
        <c:majorGridlines>
          <c:spPr>
            <a:ln w="3175">
              <a:solidFill>
                <a:srgbClr val="000000"/>
              </a:solidFill>
              <a:prstDash val="solid"/>
            </a:ln>
          </c:spPr>
        </c:majorGridlines>
        <c:title>
          <c:tx>
            <c:rich>
              <a:bodyPr/>
              <a:lstStyle/>
              <a:p>
                <a:pPr>
                  <a:defRPr sz="925" b="1" i="0" u="none" strike="noStrike" baseline="0">
                    <a:solidFill>
                      <a:srgbClr val="000000"/>
                    </a:solidFill>
                    <a:latin typeface="Arial"/>
                    <a:ea typeface="Arial"/>
                    <a:cs typeface="Arial"/>
                  </a:defRPr>
                </a:pPr>
                <a:r>
                  <a:rPr lang="en-US"/>
                  <a:t>Index, 1985 = 1.0</a:t>
                </a:r>
              </a:p>
            </c:rich>
          </c:tx>
          <c:layout>
            <c:manualLayout>
              <c:xMode val="edge"/>
              <c:yMode val="edge"/>
              <c:x val="3.8834951456310676E-2"/>
              <c:y val="0.3742521256699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12925312"/>
        <c:crosses val="autoZero"/>
        <c:crossBetween val="midCat"/>
      </c:valAx>
      <c:spPr>
        <a:noFill/>
        <a:ln w="12700">
          <a:solidFill>
            <a:srgbClr val="808080"/>
          </a:solidFill>
          <a:prstDash val="solid"/>
        </a:ln>
      </c:spPr>
    </c:plotArea>
    <c:legend>
      <c:legendPos val="r"/>
      <c:layout>
        <c:manualLayout>
          <c:xMode val="edge"/>
          <c:yMode val="edge"/>
          <c:x val="0.6323624595469256"/>
          <c:y val="0.50299495497194591"/>
          <c:w val="0.26407766990291265"/>
          <c:h val="0.25449133229603782"/>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NAICS 335 Electrical Equipment and</a:t>
            </a:r>
            <a:r>
              <a:rPr lang="en-US" baseline="0"/>
              <a:t> Appliances </a:t>
            </a:r>
            <a:endParaRPr lang="en-US"/>
          </a:p>
          <a:p>
            <a:pPr>
              <a:defRPr sz="1200" b="1" i="0" u="none" strike="noStrike" baseline="0">
                <a:solidFill>
                  <a:srgbClr val="000000"/>
                </a:solidFill>
                <a:latin typeface="Arial"/>
                <a:ea typeface="Arial"/>
                <a:cs typeface="Arial"/>
              </a:defRPr>
            </a:pPr>
            <a:r>
              <a:rPr lang="en-US"/>
              <a:t>Output and Intensity Indexes</a:t>
            </a:r>
          </a:p>
        </c:rich>
      </c:tx>
      <c:layout>
        <c:manualLayout>
          <c:xMode val="edge"/>
          <c:yMode val="edge"/>
          <c:x val="0.13443355502892235"/>
          <c:y val="3.1936127744510975E-2"/>
        </c:manualLayout>
      </c:layout>
      <c:overlay val="0"/>
      <c:spPr>
        <a:noFill/>
        <a:ln w="25400">
          <a:noFill/>
        </a:ln>
      </c:spPr>
    </c:title>
    <c:autoTitleDeleted val="0"/>
    <c:plotArea>
      <c:layout>
        <c:manualLayout>
          <c:layoutTarget val="inner"/>
          <c:xMode val="edge"/>
          <c:yMode val="edge"/>
          <c:x val="0.13786407766990291"/>
          <c:y val="0.17664696483054129"/>
          <c:w val="0.80323624595469256"/>
          <c:h val="0.73153786914360253"/>
        </c:manualLayout>
      </c:layout>
      <c:lineChart>
        <c:grouping val="standard"/>
        <c:varyColors val="0"/>
        <c:ser>
          <c:idx val="0"/>
          <c:order val="0"/>
          <c:tx>
            <c:strRef>
              <c:f>Manufacturing!$DY$443</c:f>
              <c:strCache>
                <c:ptCount val="1"/>
                <c:pt idx="0">
                  <c:v>  Output</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Manufacturing!$DX$444:$DX$470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Manufacturing!$DY$444:$DY$470</c:f>
              <c:numCache>
                <c:formatCode>0.0000</c:formatCode>
                <c:ptCount val="27"/>
                <c:pt idx="0">
                  <c:v>1</c:v>
                </c:pt>
                <c:pt idx="1">
                  <c:v>1.0118885724323812</c:v>
                </c:pt>
                <c:pt idx="2">
                  <c:v>1.0408559540323883</c:v>
                </c:pt>
                <c:pt idx="3">
                  <c:v>1.0701610745277197</c:v>
                </c:pt>
                <c:pt idx="4">
                  <c:v>1.0706852509758471</c:v>
                </c:pt>
                <c:pt idx="5">
                  <c:v>1.0318352430646074</c:v>
                </c:pt>
                <c:pt idx="6">
                  <c:v>0.97207912797803753</c:v>
                </c:pt>
                <c:pt idx="7">
                  <c:v>1.0397100799364809</c:v>
                </c:pt>
                <c:pt idx="8">
                  <c:v>1.1145332203692362</c:v>
                </c:pt>
                <c:pt idx="9">
                  <c:v>1.1953051539807442</c:v>
                </c:pt>
                <c:pt idx="10">
                  <c:v>1.2275724809154953</c:v>
                </c:pt>
                <c:pt idx="11">
                  <c:v>1.2635578035869668</c:v>
                </c:pt>
                <c:pt idx="12">
                  <c:v>1.3127450586612854</c:v>
                </c:pt>
                <c:pt idx="13">
                  <c:v>1.3653211754235</c:v>
                </c:pt>
                <c:pt idx="14">
                  <c:v>1.3913471455805433</c:v>
                </c:pt>
                <c:pt idx="15">
                  <c:v>1.4575640401440373</c:v>
                </c:pt>
                <c:pt idx="16">
                  <c:v>1.3117576565148121</c:v>
                </c:pt>
                <c:pt idx="17">
                  <c:v>1.2051304148456512</c:v>
                </c:pt>
                <c:pt idx="18">
                  <c:v>1.1815790451297694</c:v>
                </c:pt>
                <c:pt idx="19">
                  <c:v>1.1974750006729939</c:v>
                </c:pt>
                <c:pt idx="20">
                  <c:v>1.2190149956460599</c:v>
                </c:pt>
                <c:pt idx="21">
                  <c:v>1.2206484757402256</c:v>
                </c:pt>
                <c:pt idx="22">
                  <c:v>1.2627166832399712</c:v>
                </c:pt>
                <c:pt idx="23">
                  <c:v>1.2080804311351145</c:v>
                </c:pt>
                <c:pt idx="24">
                  <c:v>0.96065695746883406</c:v>
                </c:pt>
                <c:pt idx="25">
                  <c:v>1.0034565739659671</c:v>
                </c:pt>
                <c:pt idx="26">
                  <c:v>1.0171704926669853</c:v>
                </c:pt>
              </c:numCache>
            </c:numRef>
          </c:val>
          <c:smooth val="0"/>
        </c:ser>
        <c:ser>
          <c:idx val="1"/>
          <c:order val="1"/>
          <c:tx>
            <c:strRef>
              <c:f>Manufacturing!$DZ$443</c:f>
              <c:strCache>
                <c:ptCount val="1"/>
                <c:pt idx="0">
                  <c:v>  Source</c:v>
                </c:pt>
              </c:strCache>
            </c:strRef>
          </c:tx>
          <c:spPr>
            <a:ln w="12700">
              <a:solidFill>
                <a:srgbClr val="00FF00"/>
              </a:solidFill>
              <a:prstDash val="solid"/>
            </a:ln>
          </c:spPr>
          <c:marker>
            <c:symbol val="triangle"/>
            <c:size val="5"/>
            <c:spPr>
              <a:solidFill>
                <a:srgbClr val="00FF00"/>
              </a:solidFill>
              <a:ln>
                <a:solidFill>
                  <a:srgbClr val="00FF00"/>
                </a:solidFill>
                <a:prstDash val="solid"/>
              </a:ln>
            </c:spPr>
          </c:marker>
          <c:cat>
            <c:numRef>
              <c:f>Manufacturing!$DX$444:$DX$470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Manufacturing!$DZ$444:$DZ$470</c:f>
              <c:numCache>
                <c:formatCode>0.0000</c:formatCode>
                <c:ptCount val="27"/>
                <c:pt idx="0">
                  <c:v>1</c:v>
                </c:pt>
                <c:pt idx="1">
                  <c:v>1.0227248264750446</c:v>
                </c:pt>
                <c:pt idx="2">
                  <c:v>1.0018828247025742</c:v>
                </c:pt>
                <c:pt idx="3">
                  <c:v>0.98162227471435015</c:v>
                </c:pt>
                <c:pt idx="4">
                  <c:v>1.0080407181595175</c:v>
                </c:pt>
                <c:pt idx="5">
                  <c:v>1.020282109044349</c:v>
                </c:pt>
                <c:pt idx="6">
                  <c:v>1.0300719672938363</c:v>
                </c:pt>
                <c:pt idx="7">
                  <c:v>0.93364459558363033</c:v>
                </c:pt>
                <c:pt idx="8">
                  <c:v>0.92679224121771064</c:v>
                </c:pt>
                <c:pt idx="9">
                  <c:v>0.88950409256208773</c:v>
                </c:pt>
                <c:pt idx="10">
                  <c:v>0.91947835687363821</c:v>
                </c:pt>
                <c:pt idx="11">
                  <c:v>0.86071334996371063</c:v>
                </c:pt>
                <c:pt idx="12">
                  <c:v>0.82060466712144375</c:v>
                </c:pt>
                <c:pt idx="13">
                  <c:v>0.78403490862178582</c:v>
                </c:pt>
                <c:pt idx="14">
                  <c:v>0.78141496982132597</c:v>
                </c:pt>
                <c:pt idx="15">
                  <c:v>0.72069247100445744</c:v>
                </c:pt>
                <c:pt idx="16">
                  <c:v>0.76233022281634788</c:v>
                </c:pt>
                <c:pt idx="17">
                  <c:v>0.76656087657696859</c:v>
                </c:pt>
                <c:pt idx="18">
                  <c:v>0.71895824264571306</c:v>
                </c:pt>
                <c:pt idx="19">
                  <c:v>0.72861846181443091</c:v>
                </c:pt>
                <c:pt idx="20">
                  <c:v>0.73188073808852716</c:v>
                </c:pt>
                <c:pt idx="21">
                  <c:v>0.75308531544359547</c:v>
                </c:pt>
                <c:pt idx="22">
                  <c:v>0.74625876570613114</c:v>
                </c:pt>
                <c:pt idx="23">
                  <c:v>0.71247032925020204</c:v>
                </c:pt>
                <c:pt idx="24">
                  <c:v>0.75621725878058366</c:v>
                </c:pt>
                <c:pt idx="25">
                  <c:v>0.71882055220036778</c:v>
                </c:pt>
                <c:pt idx="26">
                  <c:v>0.75889507137407719</c:v>
                </c:pt>
              </c:numCache>
            </c:numRef>
          </c:val>
          <c:smooth val="0"/>
        </c:ser>
        <c:ser>
          <c:idx val="2"/>
          <c:order val="2"/>
          <c:tx>
            <c:strRef>
              <c:f>Manufacturing!$EA$443</c:f>
              <c:strCache>
                <c:ptCount val="1"/>
                <c:pt idx="0">
                  <c:v> Delivered</c:v>
                </c:pt>
              </c:strCache>
            </c:strRef>
          </c:tx>
          <c:spPr>
            <a:ln w="12700">
              <a:solidFill>
                <a:srgbClr val="008080"/>
              </a:solidFill>
              <a:prstDash val="solid"/>
            </a:ln>
          </c:spPr>
          <c:marker>
            <c:symbol val="circle"/>
            <c:size val="5"/>
            <c:spPr>
              <a:solidFill>
                <a:srgbClr val="008080"/>
              </a:solidFill>
              <a:ln>
                <a:solidFill>
                  <a:srgbClr val="008080"/>
                </a:solidFill>
                <a:prstDash val="solid"/>
              </a:ln>
            </c:spPr>
          </c:marker>
          <c:cat>
            <c:numRef>
              <c:f>Manufacturing!$DX$444:$DX$470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Manufacturing!$EA$444:$EA$470</c:f>
              <c:numCache>
                <c:formatCode>0.0000</c:formatCode>
                <c:ptCount val="27"/>
                <c:pt idx="0">
                  <c:v>1</c:v>
                </c:pt>
                <c:pt idx="1">
                  <c:v>1.0572908076596603</c:v>
                </c:pt>
                <c:pt idx="2">
                  <c:v>1.0209577104590952</c:v>
                </c:pt>
                <c:pt idx="3">
                  <c:v>0.98269103015433124</c:v>
                </c:pt>
                <c:pt idx="4">
                  <c:v>0.98780565294726486</c:v>
                </c:pt>
                <c:pt idx="5">
                  <c:v>0.96882950327704553</c:v>
                </c:pt>
                <c:pt idx="6">
                  <c:v>0.98409609497536177</c:v>
                </c:pt>
                <c:pt idx="7">
                  <c:v>0.91383241093821121</c:v>
                </c:pt>
                <c:pt idx="8">
                  <c:v>0.91660277325477835</c:v>
                </c:pt>
                <c:pt idx="9">
                  <c:v>0.90009117541810768</c:v>
                </c:pt>
                <c:pt idx="10">
                  <c:v>0.95725206575646926</c:v>
                </c:pt>
                <c:pt idx="11">
                  <c:v>0.85871267082820846</c:v>
                </c:pt>
                <c:pt idx="12">
                  <c:v>0.78211785748756601</c:v>
                </c:pt>
                <c:pt idx="13">
                  <c:v>0.75696570271440944</c:v>
                </c:pt>
                <c:pt idx="14">
                  <c:v>0.76463306397929276</c:v>
                </c:pt>
                <c:pt idx="15">
                  <c:v>0.67812582528133736</c:v>
                </c:pt>
                <c:pt idx="16">
                  <c:v>0.72592739913212245</c:v>
                </c:pt>
                <c:pt idx="17">
                  <c:v>0.76058696708463447</c:v>
                </c:pt>
                <c:pt idx="18">
                  <c:v>0.66865955711970637</c:v>
                </c:pt>
                <c:pt idx="19">
                  <c:v>0.65470905942425239</c:v>
                </c:pt>
                <c:pt idx="20">
                  <c:v>0.64826833032553066</c:v>
                </c:pt>
                <c:pt idx="21">
                  <c:v>0.69351221388708861</c:v>
                </c:pt>
                <c:pt idx="22">
                  <c:v>0.69449349913767355</c:v>
                </c:pt>
                <c:pt idx="23">
                  <c:v>0.63281870804590945</c:v>
                </c:pt>
                <c:pt idx="24">
                  <c:v>0.74662847681779909</c:v>
                </c:pt>
                <c:pt idx="25">
                  <c:v>0.69362862476852472</c:v>
                </c:pt>
                <c:pt idx="26">
                  <c:v>0.72562073804956184</c:v>
                </c:pt>
              </c:numCache>
            </c:numRef>
          </c:val>
          <c:smooth val="0"/>
        </c:ser>
        <c:ser>
          <c:idx val="3"/>
          <c:order val="3"/>
          <c:tx>
            <c:strRef>
              <c:f>Manufacturing!$EB$443</c:f>
              <c:strCache>
                <c:ptCount val="1"/>
                <c:pt idx="0">
                  <c:v> Electricity</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Manufacturing!$DX$444:$DX$470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Manufacturing!$EB$444:$EB$470</c:f>
              <c:numCache>
                <c:formatCode>0.0000</c:formatCode>
                <c:ptCount val="27"/>
                <c:pt idx="0">
                  <c:v>1</c:v>
                </c:pt>
                <c:pt idx="1">
                  <c:v>1.0048378605809882</c:v>
                </c:pt>
                <c:pt idx="2">
                  <c:v>1.0111787683351525</c:v>
                </c:pt>
                <c:pt idx="3">
                  <c:v>1.0134057910925462</c:v>
                </c:pt>
                <c:pt idx="4">
                  <c:v>1.0173605610821685</c:v>
                </c:pt>
                <c:pt idx="5">
                  <c:v>1.0661555663457203</c:v>
                </c:pt>
                <c:pt idx="6">
                  <c:v>1.0801812632606298</c:v>
                </c:pt>
                <c:pt idx="7">
                  <c:v>0.9637877477908029</c:v>
                </c:pt>
                <c:pt idx="8">
                  <c:v>0.94568722779041081</c:v>
                </c:pt>
                <c:pt idx="9">
                  <c:v>0.89745315915057799</c:v>
                </c:pt>
                <c:pt idx="10">
                  <c:v>0.89210551003467775</c:v>
                </c:pt>
                <c:pt idx="11">
                  <c:v>0.87178224823802974</c:v>
                </c:pt>
                <c:pt idx="12">
                  <c:v>0.87150189418989943</c:v>
                </c:pt>
                <c:pt idx="13">
                  <c:v>0.82205427300997991</c:v>
                </c:pt>
                <c:pt idx="14">
                  <c:v>0.80205841321930849</c:v>
                </c:pt>
                <c:pt idx="15">
                  <c:v>0.77086161412898657</c:v>
                </c:pt>
                <c:pt idx="16">
                  <c:v>0.82389183583656556</c:v>
                </c:pt>
                <c:pt idx="17">
                  <c:v>0.79617802466206578</c:v>
                </c:pt>
                <c:pt idx="18">
                  <c:v>0.80082348101372292</c:v>
                </c:pt>
                <c:pt idx="19">
                  <c:v>0.83340354223764801</c:v>
                </c:pt>
                <c:pt idx="20">
                  <c:v>0.85666275259882163</c:v>
                </c:pt>
                <c:pt idx="21">
                  <c:v>0.86340095749800438</c:v>
                </c:pt>
                <c:pt idx="22">
                  <c:v>0.84996365893896086</c:v>
                </c:pt>
                <c:pt idx="23">
                  <c:v>0.84552211944232369</c:v>
                </c:pt>
                <c:pt idx="24">
                  <c:v>0.83147213183905511</c:v>
                </c:pt>
                <c:pt idx="25">
                  <c:v>0.81140744561710665</c:v>
                </c:pt>
                <c:pt idx="26">
                  <c:v>0.87288172127891628</c:v>
                </c:pt>
              </c:numCache>
            </c:numRef>
          </c:val>
          <c:smooth val="0"/>
        </c:ser>
        <c:dLbls>
          <c:showLegendKey val="0"/>
          <c:showVal val="0"/>
          <c:showCatName val="0"/>
          <c:showSerName val="0"/>
          <c:showPercent val="0"/>
          <c:showBubbleSize val="0"/>
        </c:dLbls>
        <c:marker val="1"/>
        <c:smooth val="0"/>
        <c:axId val="112978944"/>
        <c:axId val="112133248"/>
      </c:lineChart>
      <c:catAx>
        <c:axId val="1129789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112133248"/>
        <c:crosses val="autoZero"/>
        <c:auto val="1"/>
        <c:lblAlgn val="ctr"/>
        <c:lblOffset val="100"/>
        <c:tickLblSkip val="2"/>
        <c:tickMarkSkip val="1"/>
        <c:noMultiLvlLbl val="0"/>
      </c:catAx>
      <c:valAx>
        <c:axId val="112133248"/>
        <c:scaling>
          <c:orientation val="minMax"/>
        </c:scaling>
        <c:delete val="0"/>
        <c:axPos val="l"/>
        <c:majorGridlines>
          <c:spPr>
            <a:ln w="3175">
              <a:solidFill>
                <a:srgbClr val="000000"/>
              </a:solidFill>
              <a:prstDash val="solid"/>
            </a:ln>
          </c:spPr>
        </c:majorGridlines>
        <c:title>
          <c:tx>
            <c:rich>
              <a:bodyPr/>
              <a:lstStyle/>
              <a:p>
                <a:pPr>
                  <a:defRPr sz="925" b="1" i="0" u="none" strike="noStrike" baseline="0">
                    <a:solidFill>
                      <a:srgbClr val="000000"/>
                    </a:solidFill>
                    <a:latin typeface="Arial"/>
                    <a:ea typeface="Arial"/>
                    <a:cs typeface="Arial"/>
                  </a:defRPr>
                </a:pPr>
                <a:r>
                  <a:rPr lang="en-US"/>
                  <a:t>Index, 1985 = 1.0</a:t>
                </a:r>
              </a:p>
            </c:rich>
          </c:tx>
          <c:layout>
            <c:manualLayout>
              <c:xMode val="edge"/>
              <c:yMode val="edge"/>
              <c:x val="3.8834951456310676E-2"/>
              <c:y val="0.3742521256699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12978944"/>
        <c:crosses val="autoZero"/>
        <c:crossBetween val="midCat"/>
      </c:valAx>
      <c:spPr>
        <a:noFill/>
        <a:ln w="12700">
          <a:solidFill>
            <a:srgbClr val="808080"/>
          </a:solidFill>
          <a:prstDash val="solid"/>
        </a:ln>
      </c:spPr>
    </c:plotArea>
    <c:legend>
      <c:legendPos val="r"/>
      <c:layout>
        <c:manualLayout>
          <c:xMode val="edge"/>
          <c:yMode val="edge"/>
          <c:x val="0.15857605177993528"/>
          <c:y val="0.57884325836515937"/>
          <c:w val="0.26407766990291265"/>
          <c:h val="0.25449133229603782"/>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NAICS 336 Transportation Equipment Manufacturing</a:t>
            </a:r>
            <a:r>
              <a:rPr lang="en-US" baseline="0"/>
              <a:t> </a:t>
            </a:r>
            <a:endParaRPr lang="en-US"/>
          </a:p>
          <a:p>
            <a:pPr>
              <a:defRPr sz="1200" b="1" i="0" u="none" strike="noStrike" baseline="0">
                <a:solidFill>
                  <a:srgbClr val="000000"/>
                </a:solidFill>
                <a:latin typeface="Arial"/>
                <a:ea typeface="Arial"/>
                <a:cs typeface="Arial"/>
              </a:defRPr>
            </a:pPr>
            <a:r>
              <a:rPr lang="en-US"/>
              <a:t>Output and Intensity Indexes</a:t>
            </a:r>
          </a:p>
        </c:rich>
      </c:tx>
      <c:layout>
        <c:manualLayout>
          <c:xMode val="edge"/>
          <c:yMode val="edge"/>
          <c:x val="0.10841434141120709"/>
          <c:y val="2.3952095808383235E-2"/>
        </c:manualLayout>
      </c:layout>
      <c:overlay val="0"/>
      <c:spPr>
        <a:noFill/>
        <a:ln w="25400">
          <a:noFill/>
        </a:ln>
      </c:spPr>
    </c:title>
    <c:autoTitleDeleted val="0"/>
    <c:plotArea>
      <c:layout>
        <c:manualLayout>
          <c:layoutTarget val="inner"/>
          <c:xMode val="edge"/>
          <c:yMode val="edge"/>
          <c:x val="0.13786407766990291"/>
          <c:y val="0.17664696483054129"/>
          <c:w val="0.78770226537216825"/>
          <c:h val="0.69161777755686515"/>
        </c:manualLayout>
      </c:layout>
      <c:lineChart>
        <c:grouping val="standard"/>
        <c:varyColors val="0"/>
        <c:ser>
          <c:idx val="0"/>
          <c:order val="0"/>
          <c:tx>
            <c:strRef>
              <c:f>Manufacturing!$EG$443</c:f>
              <c:strCache>
                <c:ptCount val="1"/>
                <c:pt idx="0">
                  <c:v>  Output</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Manufacturing!$EF$444:$EF$470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Manufacturing!$EG$444:$EG$470</c:f>
              <c:numCache>
                <c:formatCode>0.0000</c:formatCode>
                <c:ptCount val="27"/>
                <c:pt idx="0">
                  <c:v>1</c:v>
                </c:pt>
                <c:pt idx="1">
                  <c:v>1.0406933641806062</c:v>
                </c:pt>
                <c:pt idx="2">
                  <c:v>1.0967553927721867</c:v>
                </c:pt>
                <c:pt idx="3">
                  <c:v>1.1597133327143809</c:v>
                </c:pt>
                <c:pt idx="4">
                  <c:v>1.1693335853069236</c:v>
                </c:pt>
                <c:pt idx="5">
                  <c:v>1.1213292412764175</c:v>
                </c:pt>
                <c:pt idx="6">
                  <c:v>1.0539821309730781</c:v>
                </c:pt>
                <c:pt idx="7">
                  <c:v>1.1198019636577352</c:v>
                </c:pt>
                <c:pt idx="8">
                  <c:v>1.1632164695677683</c:v>
                </c:pt>
                <c:pt idx="9">
                  <c:v>1.2417544970913346</c:v>
                </c:pt>
                <c:pt idx="10">
                  <c:v>1.2474036194826299</c:v>
                </c:pt>
                <c:pt idx="11">
                  <c:v>1.265859675171402</c:v>
                </c:pt>
                <c:pt idx="12">
                  <c:v>1.395446184655198</c:v>
                </c:pt>
                <c:pt idx="13">
                  <c:v>1.5155074911531783</c:v>
                </c:pt>
                <c:pt idx="14">
                  <c:v>1.6424255561124981</c:v>
                </c:pt>
                <c:pt idx="15">
                  <c:v>1.5128000382585196</c:v>
                </c:pt>
                <c:pt idx="16">
                  <c:v>1.4367618051865194</c:v>
                </c:pt>
                <c:pt idx="17">
                  <c:v>1.5326427172024244</c:v>
                </c:pt>
                <c:pt idx="18">
                  <c:v>1.5706723151367761</c:v>
                </c:pt>
                <c:pt idx="19">
                  <c:v>1.5593916303627477</c:v>
                </c:pt>
                <c:pt idx="20">
                  <c:v>1.6160730172937603</c:v>
                </c:pt>
                <c:pt idx="21">
                  <c:v>1.6207249815633851</c:v>
                </c:pt>
                <c:pt idx="22">
                  <c:v>1.7513646712618476</c:v>
                </c:pt>
                <c:pt idx="23">
                  <c:v>1.5229165880184388</c:v>
                </c:pt>
                <c:pt idx="24">
                  <c:v>1.2160695415973004</c:v>
                </c:pt>
                <c:pt idx="25">
                  <c:v>1.4301218648139238</c:v>
                </c:pt>
                <c:pt idx="26">
                  <c:v>1.5589216967946278</c:v>
                </c:pt>
              </c:numCache>
            </c:numRef>
          </c:val>
          <c:smooth val="0"/>
        </c:ser>
        <c:ser>
          <c:idx val="1"/>
          <c:order val="1"/>
          <c:tx>
            <c:strRef>
              <c:f>Manufacturing!$EH$443</c:f>
              <c:strCache>
                <c:ptCount val="1"/>
                <c:pt idx="0">
                  <c:v>  Source</c:v>
                </c:pt>
              </c:strCache>
            </c:strRef>
          </c:tx>
          <c:spPr>
            <a:ln w="12700">
              <a:solidFill>
                <a:srgbClr val="00FF00"/>
              </a:solidFill>
              <a:prstDash val="solid"/>
            </a:ln>
          </c:spPr>
          <c:marker>
            <c:symbol val="triangle"/>
            <c:size val="5"/>
            <c:spPr>
              <a:solidFill>
                <a:srgbClr val="00FF00"/>
              </a:solidFill>
              <a:ln>
                <a:solidFill>
                  <a:srgbClr val="00FF00"/>
                </a:solidFill>
                <a:prstDash val="solid"/>
              </a:ln>
            </c:spPr>
          </c:marker>
          <c:cat>
            <c:numRef>
              <c:f>Manufacturing!$EF$444:$EF$470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Manufacturing!$EH$444:$EH$470</c:f>
              <c:numCache>
                <c:formatCode>0.0000</c:formatCode>
                <c:ptCount val="27"/>
                <c:pt idx="0">
                  <c:v>1</c:v>
                </c:pt>
                <c:pt idx="1">
                  <c:v>0.98760309368605426</c:v>
                </c:pt>
                <c:pt idx="2">
                  <c:v>0.97580331326916703</c:v>
                </c:pt>
                <c:pt idx="3">
                  <c:v>0.95972258536039656</c:v>
                </c:pt>
                <c:pt idx="4">
                  <c:v>0.95943647003982724</c:v>
                </c:pt>
                <c:pt idx="5">
                  <c:v>0.98344767057625726</c:v>
                </c:pt>
                <c:pt idx="6">
                  <c:v>1.0214419559898174</c:v>
                </c:pt>
                <c:pt idx="7">
                  <c:v>0.99160236348097985</c:v>
                </c:pt>
                <c:pt idx="8">
                  <c:v>1.0206698283816802</c:v>
                </c:pt>
                <c:pt idx="9">
                  <c:v>0.94065924927253652</c:v>
                </c:pt>
                <c:pt idx="10">
                  <c:v>0.97425435023367213</c:v>
                </c:pt>
                <c:pt idx="11">
                  <c:v>0.93520079813298351</c:v>
                </c:pt>
                <c:pt idx="12">
                  <c:v>0.90307151853843404</c:v>
                </c:pt>
                <c:pt idx="13">
                  <c:v>0.84731543752238281</c:v>
                </c:pt>
                <c:pt idx="14">
                  <c:v>0.78626053511301663</c:v>
                </c:pt>
                <c:pt idx="15">
                  <c:v>0.83951703154964774</c:v>
                </c:pt>
                <c:pt idx="16">
                  <c:v>0.89583172098524799</c:v>
                </c:pt>
                <c:pt idx="17">
                  <c:v>0.81066993711457203</c:v>
                </c:pt>
                <c:pt idx="18">
                  <c:v>0.75545279706572066</c:v>
                </c:pt>
                <c:pt idx="19">
                  <c:v>0.81681800094329093</c:v>
                </c:pt>
                <c:pt idx="20">
                  <c:v>0.78942347461667028</c:v>
                </c:pt>
                <c:pt idx="21">
                  <c:v>0.80868007258705388</c:v>
                </c:pt>
                <c:pt idx="22">
                  <c:v>0.7373528700889237</c:v>
                </c:pt>
                <c:pt idx="23">
                  <c:v>0.75660847504311879</c:v>
                </c:pt>
                <c:pt idx="24">
                  <c:v>0.77659798816819114</c:v>
                </c:pt>
                <c:pt idx="25">
                  <c:v>0.71644060178176161</c:v>
                </c:pt>
                <c:pt idx="26">
                  <c:v>0.71757633785665931</c:v>
                </c:pt>
              </c:numCache>
            </c:numRef>
          </c:val>
          <c:smooth val="0"/>
        </c:ser>
        <c:ser>
          <c:idx val="2"/>
          <c:order val="2"/>
          <c:tx>
            <c:strRef>
              <c:f>Manufacturing!$EI$443</c:f>
              <c:strCache>
                <c:ptCount val="1"/>
                <c:pt idx="0">
                  <c:v> Delivered</c:v>
                </c:pt>
              </c:strCache>
            </c:strRef>
          </c:tx>
          <c:spPr>
            <a:ln w="12700">
              <a:solidFill>
                <a:srgbClr val="008080"/>
              </a:solidFill>
              <a:prstDash val="solid"/>
            </a:ln>
          </c:spPr>
          <c:marker>
            <c:symbol val="circle"/>
            <c:size val="5"/>
            <c:spPr>
              <a:solidFill>
                <a:srgbClr val="008080"/>
              </a:solidFill>
              <a:ln>
                <a:solidFill>
                  <a:srgbClr val="008080"/>
                </a:solidFill>
                <a:prstDash val="solid"/>
              </a:ln>
            </c:spPr>
          </c:marker>
          <c:cat>
            <c:numRef>
              <c:f>Manufacturing!$EF$444:$EF$470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Manufacturing!$EI$444:$EI$470</c:f>
              <c:numCache>
                <c:formatCode>0.0000</c:formatCode>
                <c:ptCount val="27"/>
                <c:pt idx="0">
                  <c:v>1</c:v>
                </c:pt>
                <c:pt idx="1">
                  <c:v>0.99654387846232384</c:v>
                </c:pt>
                <c:pt idx="2">
                  <c:v>0.96731537816466384</c:v>
                </c:pt>
                <c:pt idx="3">
                  <c:v>0.95685981000814302</c:v>
                </c:pt>
                <c:pt idx="4">
                  <c:v>0.93665657152774051</c:v>
                </c:pt>
                <c:pt idx="5">
                  <c:v>0.94539881169532691</c:v>
                </c:pt>
                <c:pt idx="6">
                  <c:v>1.0066055934805591</c:v>
                </c:pt>
                <c:pt idx="7">
                  <c:v>0.9811189395048957</c:v>
                </c:pt>
                <c:pt idx="8">
                  <c:v>1.0272399625654209</c:v>
                </c:pt>
                <c:pt idx="9">
                  <c:v>0.9241206624960806</c:v>
                </c:pt>
                <c:pt idx="10">
                  <c:v>0.96636200932674787</c:v>
                </c:pt>
                <c:pt idx="11">
                  <c:v>0.91093620403642295</c:v>
                </c:pt>
                <c:pt idx="12">
                  <c:v>0.85532441671891135</c:v>
                </c:pt>
                <c:pt idx="13">
                  <c:v>0.83903741810297339</c:v>
                </c:pt>
                <c:pt idx="14">
                  <c:v>0.75648044256040625</c:v>
                </c:pt>
                <c:pt idx="15">
                  <c:v>0.77775445946619737</c:v>
                </c:pt>
                <c:pt idx="16">
                  <c:v>0.84456268768670106</c:v>
                </c:pt>
                <c:pt idx="17">
                  <c:v>0.76770291066568985</c:v>
                </c:pt>
                <c:pt idx="18">
                  <c:v>0.70441210841095481</c:v>
                </c:pt>
                <c:pt idx="19">
                  <c:v>0.7555742712634621</c:v>
                </c:pt>
                <c:pt idx="20">
                  <c:v>0.7258487525716022</c:v>
                </c:pt>
                <c:pt idx="21">
                  <c:v>0.79368592492205292</c:v>
                </c:pt>
                <c:pt idx="22">
                  <c:v>0.70019449156234803</c:v>
                </c:pt>
                <c:pt idx="23">
                  <c:v>0.65906416306703397</c:v>
                </c:pt>
                <c:pt idx="24">
                  <c:v>0.71927222647468092</c:v>
                </c:pt>
                <c:pt idx="25">
                  <c:v>0.60678529090755307</c:v>
                </c:pt>
                <c:pt idx="26">
                  <c:v>0.59763906006289647</c:v>
                </c:pt>
              </c:numCache>
            </c:numRef>
          </c:val>
          <c:smooth val="0"/>
        </c:ser>
        <c:ser>
          <c:idx val="3"/>
          <c:order val="3"/>
          <c:tx>
            <c:strRef>
              <c:f>Manufacturing!$EJ$443</c:f>
              <c:strCache>
                <c:ptCount val="1"/>
                <c:pt idx="0">
                  <c:v> Electricity</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Manufacturing!$EF$444:$EF$470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Manufacturing!$EJ$444:$EJ$470</c:f>
              <c:numCache>
                <c:formatCode>0.0000</c:formatCode>
                <c:ptCount val="27"/>
                <c:pt idx="0">
                  <c:v>1</c:v>
                </c:pt>
                <c:pt idx="1">
                  <c:v>0.99328652912693971</c:v>
                </c:pt>
                <c:pt idx="2">
                  <c:v>1.0145385350706064</c:v>
                </c:pt>
                <c:pt idx="3">
                  <c:v>0.99545539798804339</c:v>
                </c:pt>
                <c:pt idx="4">
                  <c:v>0.97650401152289723</c:v>
                </c:pt>
                <c:pt idx="5">
                  <c:v>1.0240911460483804</c:v>
                </c:pt>
                <c:pt idx="6">
                  <c:v>1.0433656431156604</c:v>
                </c:pt>
                <c:pt idx="7">
                  <c:v>1.0151569205547286</c:v>
                </c:pt>
                <c:pt idx="8">
                  <c:v>1.0221303890485887</c:v>
                </c:pt>
                <c:pt idx="9">
                  <c:v>0.98092384050766834</c:v>
                </c:pt>
                <c:pt idx="10">
                  <c:v>0.99541553134161176</c:v>
                </c:pt>
                <c:pt idx="11">
                  <c:v>0.97468386325595446</c:v>
                </c:pt>
                <c:pt idx="12">
                  <c:v>0.97468429000128809</c:v>
                </c:pt>
                <c:pt idx="13">
                  <c:v>0.8688932774248298</c:v>
                </c:pt>
                <c:pt idx="14">
                  <c:v>0.82624939260689101</c:v>
                </c:pt>
                <c:pt idx="15">
                  <c:v>0.92330389278628322</c:v>
                </c:pt>
                <c:pt idx="16">
                  <c:v>0.98799380816195925</c:v>
                </c:pt>
                <c:pt idx="17">
                  <c:v>0.88903217745671947</c:v>
                </c:pt>
                <c:pt idx="18">
                  <c:v>0.85069879695952777</c:v>
                </c:pt>
                <c:pt idx="19">
                  <c:v>0.92513753343898752</c:v>
                </c:pt>
                <c:pt idx="20">
                  <c:v>0.91001992563736323</c:v>
                </c:pt>
                <c:pt idx="21">
                  <c:v>0.87842320284499376</c:v>
                </c:pt>
                <c:pt idx="22">
                  <c:v>0.83319289795223472</c:v>
                </c:pt>
                <c:pt idx="23">
                  <c:v>0.93351057038825103</c:v>
                </c:pt>
                <c:pt idx="24">
                  <c:v>0.91845970161827328</c:v>
                </c:pt>
                <c:pt idx="25">
                  <c:v>0.92595713944475777</c:v>
                </c:pt>
                <c:pt idx="26">
                  <c:v>0.95050629847440526</c:v>
                </c:pt>
              </c:numCache>
            </c:numRef>
          </c:val>
          <c:smooth val="0"/>
        </c:ser>
        <c:dLbls>
          <c:showLegendKey val="0"/>
          <c:showVal val="0"/>
          <c:showCatName val="0"/>
          <c:showSerName val="0"/>
          <c:showPercent val="0"/>
          <c:showBubbleSize val="0"/>
        </c:dLbls>
        <c:marker val="1"/>
        <c:smooth val="0"/>
        <c:axId val="112188800"/>
        <c:axId val="112190976"/>
      </c:lineChart>
      <c:catAx>
        <c:axId val="1121888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112190976"/>
        <c:crosses val="autoZero"/>
        <c:auto val="1"/>
        <c:lblAlgn val="ctr"/>
        <c:lblOffset val="100"/>
        <c:tickLblSkip val="2"/>
        <c:tickMarkSkip val="1"/>
        <c:noMultiLvlLbl val="0"/>
      </c:catAx>
      <c:valAx>
        <c:axId val="112190976"/>
        <c:scaling>
          <c:orientation val="minMax"/>
        </c:scaling>
        <c:delete val="0"/>
        <c:axPos val="l"/>
        <c:majorGridlines>
          <c:spPr>
            <a:ln w="3175">
              <a:solidFill>
                <a:srgbClr val="000000"/>
              </a:solidFill>
              <a:prstDash val="solid"/>
            </a:ln>
          </c:spPr>
        </c:majorGridlines>
        <c:title>
          <c:tx>
            <c:rich>
              <a:bodyPr/>
              <a:lstStyle/>
              <a:p>
                <a:pPr>
                  <a:defRPr sz="925" b="1" i="0" u="none" strike="noStrike" baseline="0">
                    <a:solidFill>
                      <a:srgbClr val="000000"/>
                    </a:solidFill>
                    <a:latin typeface="Arial"/>
                    <a:ea typeface="Arial"/>
                    <a:cs typeface="Arial"/>
                  </a:defRPr>
                </a:pPr>
                <a:r>
                  <a:rPr lang="en-US"/>
                  <a:t>Index, 1985 = 1.0</a:t>
                </a:r>
              </a:p>
            </c:rich>
          </c:tx>
          <c:layout>
            <c:manualLayout>
              <c:xMode val="edge"/>
              <c:yMode val="edge"/>
              <c:x val="3.8834951456310676E-2"/>
              <c:y val="0.3742521256699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12188800"/>
        <c:crosses val="autoZero"/>
        <c:crossBetween val="midCat"/>
      </c:valAx>
      <c:spPr>
        <a:noFill/>
        <a:ln w="12700">
          <a:solidFill>
            <a:srgbClr val="808080"/>
          </a:solidFill>
          <a:prstDash val="solid"/>
        </a:ln>
      </c:spPr>
    </c:plotArea>
    <c:legend>
      <c:legendPos val="r"/>
      <c:layout>
        <c:manualLayout>
          <c:xMode val="edge"/>
          <c:yMode val="edge"/>
          <c:x val="0.15857605177993528"/>
          <c:y val="0.57884325836515937"/>
          <c:w val="0.26407766990291265"/>
          <c:h val="0.25449133229603782"/>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NAICS 337 Furniture and Related Products</a:t>
            </a:r>
          </a:p>
          <a:p>
            <a:pPr>
              <a:defRPr sz="1200" b="1" i="0" u="none" strike="noStrike" baseline="0">
                <a:solidFill>
                  <a:srgbClr val="000000"/>
                </a:solidFill>
                <a:latin typeface="Arial"/>
                <a:ea typeface="Arial"/>
                <a:cs typeface="Arial"/>
              </a:defRPr>
            </a:pPr>
            <a:r>
              <a:rPr lang="en-US"/>
              <a:t>Output and Intensity Indexes</a:t>
            </a:r>
          </a:p>
        </c:rich>
      </c:tx>
      <c:layout>
        <c:manualLayout>
          <c:xMode val="edge"/>
          <c:yMode val="edge"/>
          <c:x val="0.10841434141120709"/>
          <c:y val="2.3952095808383235E-2"/>
        </c:manualLayout>
      </c:layout>
      <c:overlay val="0"/>
      <c:spPr>
        <a:noFill/>
        <a:ln w="25400">
          <a:noFill/>
        </a:ln>
      </c:spPr>
    </c:title>
    <c:autoTitleDeleted val="0"/>
    <c:plotArea>
      <c:layout>
        <c:manualLayout>
          <c:layoutTarget val="inner"/>
          <c:xMode val="edge"/>
          <c:yMode val="edge"/>
          <c:x val="0.11197411003236246"/>
          <c:y val="0.1686629889826646"/>
          <c:w val="0.82135922330097089"/>
          <c:h val="0.69960174139909159"/>
        </c:manualLayout>
      </c:layout>
      <c:lineChart>
        <c:grouping val="standard"/>
        <c:varyColors val="0"/>
        <c:ser>
          <c:idx val="0"/>
          <c:order val="0"/>
          <c:tx>
            <c:strRef>
              <c:f>Manufacturing!$EN$443</c:f>
              <c:strCache>
                <c:ptCount val="1"/>
                <c:pt idx="0">
                  <c:v>  Output</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Manufacturing!$EM$444:$EM$470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Manufacturing!$EN$444:$EN$470</c:f>
              <c:numCache>
                <c:formatCode>0.0000</c:formatCode>
                <c:ptCount val="27"/>
                <c:pt idx="0">
                  <c:v>1</c:v>
                </c:pt>
                <c:pt idx="1">
                  <c:v>1.0314280037472978</c:v>
                </c:pt>
                <c:pt idx="2">
                  <c:v>1.1416485239437519</c:v>
                </c:pt>
                <c:pt idx="3">
                  <c:v>1.1248072191460348</c:v>
                </c:pt>
                <c:pt idx="4">
                  <c:v>1.1275625061441907</c:v>
                </c:pt>
                <c:pt idx="5">
                  <c:v>1.099978677881754</c:v>
                </c:pt>
                <c:pt idx="6">
                  <c:v>1.0145802600793612</c:v>
                </c:pt>
                <c:pt idx="7">
                  <c:v>1.0908924224440153</c:v>
                </c:pt>
                <c:pt idx="8">
                  <c:v>1.1328873304552338</c:v>
                </c:pt>
                <c:pt idx="9">
                  <c:v>1.181027457220766</c:v>
                </c:pt>
                <c:pt idx="10">
                  <c:v>1.2034722108574289</c:v>
                </c:pt>
                <c:pt idx="11">
                  <c:v>1.2152053993102498</c:v>
                </c:pt>
                <c:pt idx="12">
                  <c:v>1.3465149476549478</c:v>
                </c:pt>
                <c:pt idx="13">
                  <c:v>1.4442038029659685</c:v>
                </c:pt>
                <c:pt idx="14">
                  <c:v>1.4910436819346182</c:v>
                </c:pt>
                <c:pt idx="15">
                  <c:v>1.5149125164916766</c:v>
                </c:pt>
                <c:pt idx="16">
                  <c:v>1.4246226903105348</c:v>
                </c:pt>
                <c:pt idx="17">
                  <c:v>1.4901149335082735</c:v>
                </c:pt>
                <c:pt idx="18">
                  <c:v>1.4542962025322472</c:v>
                </c:pt>
                <c:pt idx="19">
                  <c:v>1.4938299272136524</c:v>
                </c:pt>
                <c:pt idx="20">
                  <c:v>1.5479140439077905</c:v>
                </c:pt>
                <c:pt idx="21">
                  <c:v>1.520206382521841</c:v>
                </c:pt>
                <c:pt idx="22">
                  <c:v>1.4377644805433121</c:v>
                </c:pt>
                <c:pt idx="23">
                  <c:v>1.3048605807333893</c:v>
                </c:pt>
                <c:pt idx="24">
                  <c:v>0.94826762243835161</c:v>
                </c:pt>
                <c:pt idx="25">
                  <c:v>0.92820665642930666</c:v>
                </c:pt>
                <c:pt idx="26">
                  <c:v>0.95337573878324722</c:v>
                </c:pt>
              </c:numCache>
            </c:numRef>
          </c:val>
          <c:smooth val="0"/>
        </c:ser>
        <c:ser>
          <c:idx val="1"/>
          <c:order val="1"/>
          <c:tx>
            <c:strRef>
              <c:f>Manufacturing!$EO$443</c:f>
              <c:strCache>
                <c:ptCount val="1"/>
                <c:pt idx="0">
                  <c:v>  Source</c:v>
                </c:pt>
              </c:strCache>
            </c:strRef>
          </c:tx>
          <c:spPr>
            <a:ln w="12700">
              <a:solidFill>
                <a:srgbClr val="00FF00"/>
              </a:solidFill>
              <a:prstDash val="solid"/>
            </a:ln>
          </c:spPr>
          <c:marker>
            <c:symbol val="triangle"/>
            <c:size val="5"/>
            <c:spPr>
              <a:solidFill>
                <a:srgbClr val="00FF00"/>
              </a:solidFill>
              <a:ln>
                <a:solidFill>
                  <a:srgbClr val="00FF00"/>
                </a:solidFill>
                <a:prstDash val="solid"/>
              </a:ln>
            </c:spPr>
          </c:marker>
          <c:cat>
            <c:numRef>
              <c:f>Manufacturing!$EM$444:$EM$470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Manufacturing!$EO$444:$EO$470</c:f>
              <c:numCache>
                <c:formatCode>0.0000</c:formatCode>
                <c:ptCount val="27"/>
                <c:pt idx="0">
                  <c:v>1</c:v>
                </c:pt>
                <c:pt idx="1">
                  <c:v>1.0472777313659742</c:v>
                </c:pt>
                <c:pt idx="2">
                  <c:v>1.1035306448887918</c:v>
                </c:pt>
                <c:pt idx="3">
                  <c:v>1.1605258949591344</c:v>
                </c:pt>
                <c:pt idx="4">
                  <c:v>1.2751364453315293</c:v>
                </c:pt>
                <c:pt idx="5">
                  <c:v>1.2468998825816762</c:v>
                </c:pt>
                <c:pt idx="6">
                  <c:v>1.3566075268692541</c:v>
                </c:pt>
                <c:pt idx="7">
                  <c:v>1.2488984985764464</c:v>
                </c:pt>
                <c:pt idx="8">
                  <c:v>1.2440013574914572</c:v>
                </c:pt>
                <c:pt idx="9">
                  <c:v>1.174859521865395</c:v>
                </c:pt>
                <c:pt idx="10">
                  <c:v>1.2545678101685036</c:v>
                </c:pt>
                <c:pt idx="11">
                  <c:v>1.2121016121448533</c:v>
                </c:pt>
                <c:pt idx="12">
                  <c:v>1.1720597846029246</c:v>
                </c:pt>
                <c:pt idx="13">
                  <c:v>1.1477380026843482</c:v>
                </c:pt>
                <c:pt idx="14">
                  <c:v>1.1201045769910831</c:v>
                </c:pt>
                <c:pt idx="15">
                  <c:v>1.0517320558158232</c:v>
                </c:pt>
                <c:pt idx="16">
                  <c:v>1.0100005090920612</c:v>
                </c:pt>
                <c:pt idx="17">
                  <c:v>0.91940462828570091</c:v>
                </c:pt>
                <c:pt idx="18">
                  <c:v>0.87886573349291419</c:v>
                </c:pt>
                <c:pt idx="19">
                  <c:v>0.9864616372189986</c:v>
                </c:pt>
                <c:pt idx="20">
                  <c:v>0.92926675458317531</c:v>
                </c:pt>
                <c:pt idx="21">
                  <c:v>0.94326290418059089</c:v>
                </c:pt>
                <c:pt idx="22">
                  <c:v>0.911745229878825</c:v>
                </c:pt>
                <c:pt idx="23">
                  <c:v>0.90486703342178887</c:v>
                </c:pt>
                <c:pt idx="24">
                  <c:v>0.97115502230121631</c:v>
                </c:pt>
                <c:pt idx="25">
                  <c:v>0.91605799360892115</c:v>
                </c:pt>
                <c:pt idx="26">
                  <c:v>0.86820443090452015</c:v>
                </c:pt>
              </c:numCache>
            </c:numRef>
          </c:val>
          <c:smooth val="0"/>
        </c:ser>
        <c:ser>
          <c:idx val="2"/>
          <c:order val="2"/>
          <c:tx>
            <c:strRef>
              <c:f>Manufacturing!$EP$443</c:f>
              <c:strCache>
                <c:ptCount val="1"/>
                <c:pt idx="0">
                  <c:v> Delivered</c:v>
                </c:pt>
              </c:strCache>
            </c:strRef>
          </c:tx>
          <c:spPr>
            <a:ln w="12700">
              <a:solidFill>
                <a:srgbClr val="008080"/>
              </a:solidFill>
              <a:prstDash val="solid"/>
            </a:ln>
          </c:spPr>
          <c:marker>
            <c:symbol val="circle"/>
            <c:size val="5"/>
            <c:spPr>
              <a:solidFill>
                <a:srgbClr val="008080"/>
              </a:solidFill>
              <a:ln>
                <a:solidFill>
                  <a:srgbClr val="008080"/>
                </a:solidFill>
                <a:prstDash val="solid"/>
              </a:ln>
            </c:spPr>
          </c:marker>
          <c:cat>
            <c:numRef>
              <c:f>Manufacturing!$EM$444:$EM$470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Manufacturing!$EP$444:$EP$470</c:f>
              <c:numCache>
                <c:formatCode>0.0000</c:formatCode>
                <c:ptCount val="27"/>
                <c:pt idx="0">
                  <c:v>1</c:v>
                </c:pt>
                <c:pt idx="1">
                  <c:v>1.0834037683279669</c:v>
                </c:pt>
                <c:pt idx="2">
                  <c:v>1.1085146861178099</c:v>
                </c:pt>
                <c:pt idx="3">
                  <c:v>1.1669427113554023</c:v>
                </c:pt>
                <c:pt idx="4">
                  <c:v>1.2841571644951766</c:v>
                </c:pt>
                <c:pt idx="5">
                  <c:v>1.2603962963958386</c:v>
                </c:pt>
                <c:pt idx="6">
                  <c:v>1.4139079766109814</c:v>
                </c:pt>
                <c:pt idx="7">
                  <c:v>1.2720360109440845</c:v>
                </c:pt>
                <c:pt idx="8">
                  <c:v>1.2238838655807482</c:v>
                </c:pt>
                <c:pt idx="9">
                  <c:v>1.1305721537137645</c:v>
                </c:pt>
                <c:pt idx="10">
                  <c:v>1.2423548515039815</c:v>
                </c:pt>
                <c:pt idx="11">
                  <c:v>1.1721807425327879</c:v>
                </c:pt>
                <c:pt idx="12">
                  <c:v>1.1057080399392498</c:v>
                </c:pt>
                <c:pt idx="13">
                  <c:v>1.1202336630963348</c:v>
                </c:pt>
                <c:pt idx="14">
                  <c:v>1.1033318541690649</c:v>
                </c:pt>
                <c:pt idx="15">
                  <c:v>0.97109442628624909</c:v>
                </c:pt>
                <c:pt idx="16">
                  <c:v>0.91900276443134254</c:v>
                </c:pt>
                <c:pt idx="17">
                  <c:v>0.81988274656527171</c:v>
                </c:pt>
                <c:pt idx="18">
                  <c:v>0.72476675527521839</c:v>
                </c:pt>
                <c:pt idx="19">
                  <c:v>0.76723956928862402</c:v>
                </c:pt>
                <c:pt idx="20">
                  <c:v>0.7123142945119002</c:v>
                </c:pt>
                <c:pt idx="21">
                  <c:v>0.74587642891674155</c:v>
                </c:pt>
                <c:pt idx="22">
                  <c:v>0.73728343081956516</c:v>
                </c:pt>
                <c:pt idx="23">
                  <c:v>0.70204003847551288</c:v>
                </c:pt>
                <c:pt idx="24">
                  <c:v>0.83054057676752813</c:v>
                </c:pt>
                <c:pt idx="25">
                  <c:v>0.76057266409608226</c:v>
                </c:pt>
                <c:pt idx="26">
                  <c:v>0.72930808088801191</c:v>
                </c:pt>
              </c:numCache>
            </c:numRef>
          </c:val>
          <c:smooth val="0"/>
        </c:ser>
        <c:ser>
          <c:idx val="3"/>
          <c:order val="3"/>
          <c:tx>
            <c:strRef>
              <c:f>Manufacturing!$EQ$443</c:f>
              <c:strCache>
                <c:ptCount val="1"/>
                <c:pt idx="0">
                  <c:v> Electricity</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Manufacturing!$EM$444:$EM$470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Manufacturing!$EQ$444:$EQ$470</c:f>
              <c:numCache>
                <c:formatCode>0.0000</c:formatCode>
                <c:ptCount val="27"/>
                <c:pt idx="0">
                  <c:v>1</c:v>
                </c:pt>
                <c:pt idx="1">
                  <c:v>1.0126014851939751</c:v>
                </c:pt>
                <c:pt idx="2">
                  <c:v>1.1280829035420854</c:v>
                </c:pt>
                <c:pt idx="3">
                  <c:v>1.1899554401919266</c:v>
                </c:pt>
                <c:pt idx="4">
                  <c:v>1.2488729045045626</c:v>
                </c:pt>
                <c:pt idx="5">
                  <c:v>1.2212561890798206</c:v>
                </c:pt>
                <c:pt idx="6">
                  <c:v>1.2798158400664383</c:v>
                </c:pt>
                <c:pt idx="7">
                  <c:v>1.2290869393728789</c:v>
                </c:pt>
                <c:pt idx="8">
                  <c:v>1.2844971895261243</c:v>
                </c:pt>
                <c:pt idx="9">
                  <c:v>1.2640985519102819</c:v>
                </c:pt>
                <c:pt idx="10">
                  <c:v>1.2869949400079335</c:v>
                </c:pt>
                <c:pt idx="11">
                  <c:v>1.2823419882576139</c:v>
                </c:pt>
                <c:pt idx="12">
                  <c:v>1.2849188081421137</c:v>
                </c:pt>
                <c:pt idx="13">
                  <c:v>1.2029556536612276</c:v>
                </c:pt>
                <c:pt idx="14">
                  <c:v>1.1495402463479811</c:v>
                </c:pt>
                <c:pt idx="15">
                  <c:v>1.1782746407143194</c:v>
                </c:pt>
                <c:pt idx="16">
                  <c:v>1.1755915358300866</c:v>
                </c:pt>
                <c:pt idx="17">
                  <c:v>1.0937383051951051</c:v>
                </c:pt>
                <c:pt idx="18">
                  <c:v>1.1435730921029752</c:v>
                </c:pt>
                <c:pt idx="19">
                  <c:v>1.3488773472856292</c:v>
                </c:pt>
                <c:pt idx="20">
                  <c:v>1.3009961347404393</c:v>
                </c:pt>
                <c:pt idx="21">
                  <c:v>1.3010532728554793</c:v>
                </c:pt>
                <c:pt idx="22">
                  <c:v>1.2359244074365305</c:v>
                </c:pt>
                <c:pt idx="23">
                  <c:v>1.2744290739768303</c:v>
                </c:pt>
                <c:pt idx="24">
                  <c:v>1.2720401174349261</c:v>
                </c:pt>
                <c:pt idx="25">
                  <c:v>1.2407271974591958</c:v>
                </c:pt>
                <c:pt idx="26">
                  <c:v>1.1748023120334676</c:v>
                </c:pt>
              </c:numCache>
            </c:numRef>
          </c:val>
          <c:smooth val="0"/>
        </c:ser>
        <c:dLbls>
          <c:showLegendKey val="0"/>
          <c:showVal val="0"/>
          <c:showCatName val="0"/>
          <c:showSerName val="0"/>
          <c:showPercent val="0"/>
          <c:showBubbleSize val="0"/>
        </c:dLbls>
        <c:marker val="1"/>
        <c:smooth val="0"/>
        <c:axId val="112241664"/>
        <c:axId val="112247936"/>
      </c:lineChart>
      <c:catAx>
        <c:axId val="1122416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112247936"/>
        <c:crosses val="autoZero"/>
        <c:auto val="1"/>
        <c:lblAlgn val="ctr"/>
        <c:lblOffset val="100"/>
        <c:tickLblSkip val="2"/>
        <c:tickMarkSkip val="1"/>
        <c:noMultiLvlLbl val="0"/>
      </c:catAx>
      <c:valAx>
        <c:axId val="112247936"/>
        <c:scaling>
          <c:orientation val="minMax"/>
        </c:scaling>
        <c:delete val="0"/>
        <c:axPos val="l"/>
        <c:majorGridlines>
          <c:spPr>
            <a:ln w="3175">
              <a:solidFill>
                <a:srgbClr val="000000"/>
              </a:solidFill>
              <a:prstDash val="solid"/>
            </a:ln>
          </c:spPr>
        </c:majorGridlines>
        <c:title>
          <c:tx>
            <c:rich>
              <a:bodyPr/>
              <a:lstStyle/>
              <a:p>
                <a:pPr>
                  <a:defRPr sz="925" b="1" i="0" u="none" strike="noStrike" baseline="0">
                    <a:solidFill>
                      <a:srgbClr val="000000"/>
                    </a:solidFill>
                    <a:latin typeface="Arial"/>
                    <a:ea typeface="Arial"/>
                    <a:cs typeface="Arial"/>
                  </a:defRPr>
                </a:pPr>
                <a:r>
                  <a:rPr lang="en-US"/>
                  <a:t>Index, 1985 = 1.0</a:t>
                </a:r>
              </a:p>
            </c:rich>
          </c:tx>
          <c:layout>
            <c:manualLayout>
              <c:xMode val="edge"/>
              <c:yMode val="edge"/>
              <c:x val="2.0711974110032363E-2"/>
              <c:y val="0.3742521256699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12241664"/>
        <c:crosses val="autoZero"/>
        <c:crossBetween val="midCat"/>
      </c:valAx>
      <c:spPr>
        <a:noFill/>
        <a:ln w="12700">
          <a:solidFill>
            <a:srgbClr val="808080"/>
          </a:solidFill>
          <a:prstDash val="solid"/>
        </a:ln>
      </c:spPr>
    </c:plotArea>
    <c:legend>
      <c:legendPos val="r"/>
      <c:layout>
        <c:manualLayout>
          <c:xMode val="edge"/>
          <c:yMode val="edge"/>
          <c:x val="0.15857605177993528"/>
          <c:y val="0.57884325836515937"/>
          <c:w val="0.26407766990291265"/>
          <c:h val="0.25449133229603782"/>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NAICS 339 Miscellaneous</a:t>
            </a:r>
            <a:r>
              <a:rPr lang="en-US" baseline="0"/>
              <a:t> Manufacturing</a:t>
            </a:r>
            <a:endParaRPr lang="en-US"/>
          </a:p>
          <a:p>
            <a:pPr>
              <a:defRPr sz="1200" b="1" i="0" u="none" strike="noStrike" baseline="0">
                <a:solidFill>
                  <a:srgbClr val="000000"/>
                </a:solidFill>
                <a:latin typeface="Arial"/>
                <a:ea typeface="Arial"/>
                <a:cs typeface="Arial"/>
              </a:defRPr>
            </a:pPr>
            <a:r>
              <a:rPr lang="en-US"/>
              <a:t>Output and Intensity Indexes</a:t>
            </a:r>
          </a:p>
        </c:rich>
      </c:tx>
      <c:layout>
        <c:manualLayout>
          <c:xMode val="edge"/>
          <c:yMode val="edge"/>
          <c:x val="0.21715220548887698"/>
          <c:y val="3.1936127744510975E-2"/>
        </c:manualLayout>
      </c:layout>
      <c:overlay val="0"/>
      <c:spPr>
        <a:noFill/>
        <a:ln w="25400">
          <a:noFill/>
        </a:ln>
      </c:spPr>
    </c:title>
    <c:autoTitleDeleted val="0"/>
    <c:plotArea>
      <c:layout>
        <c:manualLayout>
          <c:layoutTarget val="inner"/>
          <c:xMode val="edge"/>
          <c:yMode val="edge"/>
          <c:x val="0.13786407766990291"/>
          <c:y val="0.17664696483054129"/>
          <c:w val="0.81877022653721687"/>
          <c:h val="0.69161777755686515"/>
        </c:manualLayout>
      </c:layout>
      <c:lineChart>
        <c:grouping val="standard"/>
        <c:varyColors val="0"/>
        <c:ser>
          <c:idx val="0"/>
          <c:order val="0"/>
          <c:tx>
            <c:strRef>
              <c:f>Manufacturing!$EV$443</c:f>
              <c:strCache>
                <c:ptCount val="1"/>
                <c:pt idx="0">
                  <c:v>  Output</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Manufacturing!$EU$444:$EU$470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Manufacturing!$EV$444:$EV$470</c:f>
              <c:numCache>
                <c:formatCode>0.0000</c:formatCode>
                <c:ptCount val="27"/>
                <c:pt idx="0">
                  <c:v>1</c:v>
                </c:pt>
                <c:pt idx="1">
                  <c:v>1.0047577265965011</c:v>
                </c:pt>
                <c:pt idx="2">
                  <c:v>1.1336356355032031</c:v>
                </c:pt>
                <c:pt idx="3">
                  <c:v>1.2250190678365234</c:v>
                </c:pt>
                <c:pt idx="4">
                  <c:v>1.2378338990554911</c:v>
                </c:pt>
                <c:pt idx="5">
                  <c:v>1.2885955605830539</c:v>
                </c:pt>
                <c:pt idx="6">
                  <c:v>1.2930123227992998</c:v>
                </c:pt>
                <c:pt idx="7">
                  <c:v>1.3333852619309028</c:v>
                </c:pt>
                <c:pt idx="8">
                  <c:v>1.4069357576164681</c:v>
                </c:pt>
                <c:pt idx="9">
                  <c:v>1.4241051431331437</c:v>
                </c:pt>
                <c:pt idx="10">
                  <c:v>1.4848408075997412</c:v>
                </c:pt>
                <c:pt idx="11">
                  <c:v>1.5499517623368924</c:v>
                </c:pt>
                <c:pt idx="12">
                  <c:v>1.5979555394759068</c:v>
                </c:pt>
                <c:pt idx="13">
                  <c:v>1.6673588405922273</c:v>
                </c:pt>
                <c:pt idx="14">
                  <c:v>1.7110080634335336</c:v>
                </c:pt>
                <c:pt idx="15">
                  <c:v>1.7993433077584586</c:v>
                </c:pt>
                <c:pt idx="16">
                  <c:v>1.7605255665903228</c:v>
                </c:pt>
                <c:pt idx="17">
                  <c:v>1.880586849369974</c:v>
                </c:pt>
                <c:pt idx="18">
                  <c:v>1.943458319039733</c:v>
                </c:pt>
                <c:pt idx="19">
                  <c:v>1.9331318045623123</c:v>
                </c:pt>
                <c:pt idx="20">
                  <c:v>2.0735972846226502</c:v>
                </c:pt>
                <c:pt idx="21">
                  <c:v>2.1269924147016837</c:v>
                </c:pt>
                <c:pt idx="22">
                  <c:v>2.0712126477453348</c:v>
                </c:pt>
                <c:pt idx="23">
                  <c:v>2.1019848314491343</c:v>
                </c:pt>
                <c:pt idx="24">
                  <c:v>1.9371131113487878</c:v>
                </c:pt>
                <c:pt idx="25">
                  <c:v>2.0064334685737228</c:v>
                </c:pt>
                <c:pt idx="26">
                  <c:v>2.0679778359813232</c:v>
                </c:pt>
              </c:numCache>
            </c:numRef>
          </c:val>
          <c:smooth val="0"/>
        </c:ser>
        <c:ser>
          <c:idx val="1"/>
          <c:order val="1"/>
          <c:tx>
            <c:strRef>
              <c:f>Manufacturing!$EW$443</c:f>
              <c:strCache>
                <c:ptCount val="1"/>
                <c:pt idx="0">
                  <c:v>  Source</c:v>
                </c:pt>
              </c:strCache>
            </c:strRef>
          </c:tx>
          <c:spPr>
            <a:ln w="12700">
              <a:solidFill>
                <a:srgbClr val="00FF00"/>
              </a:solidFill>
              <a:prstDash val="solid"/>
            </a:ln>
          </c:spPr>
          <c:marker>
            <c:symbol val="triangle"/>
            <c:size val="5"/>
            <c:spPr>
              <a:solidFill>
                <a:srgbClr val="00FF00"/>
              </a:solidFill>
              <a:ln>
                <a:solidFill>
                  <a:srgbClr val="00FF00"/>
                </a:solidFill>
                <a:prstDash val="solid"/>
              </a:ln>
            </c:spPr>
          </c:marker>
          <c:cat>
            <c:numRef>
              <c:f>Manufacturing!$EU$444:$EU$470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Manufacturing!$EW$444:$EW$470</c:f>
              <c:numCache>
                <c:formatCode>0.0000</c:formatCode>
                <c:ptCount val="27"/>
                <c:pt idx="0">
                  <c:v>1</c:v>
                </c:pt>
                <c:pt idx="1">
                  <c:v>1.0681767484599176</c:v>
                </c:pt>
                <c:pt idx="2">
                  <c:v>1.1176526946602641</c:v>
                </c:pt>
                <c:pt idx="3">
                  <c:v>1.0861056282817361</c:v>
                </c:pt>
                <c:pt idx="4">
                  <c:v>1.0890835063337372</c:v>
                </c:pt>
                <c:pt idx="5">
                  <c:v>1.08067188828887</c:v>
                </c:pt>
                <c:pt idx="6">
                  <c:v>1.0160498324059977</c:v>
                </c:pt>
                <c:pt idx="7">
                  <c:v>0.97449095009066988</c:v>
                </c:pt>
                <c:pt idx="8">
                  <c:v>1.0259970237717531</c:v>
                </c:pt>
                <c:pt idx="9">
                  <c:v>1.0543151474968886</c:v>
                </c:pt>
                <c:pt idx="10">
                  <c:v>1.104256830732774</c:v>
                </c:pt>
                <c:pt idx="11">
                  <c:v>1.005195307270847</c:v>
                </c:pt>
                <c:pt idx="12">
                  <c:v>0.9828054176462121</c:v>
                </c:pt>
                <c:pt idx="13">
                  <c:v>0.99394166916457272</c:v>
                </c:pt>
                <c:pt idx="14">
                  <c:v>0.9567599275174401</c:v>
                </c:pt>
                <c:pt idx="15">
                  <c:v>0.8892984723116335</c:v>
                </c:pt>
                <c:pt idx="16">
                  <c:v>0.88484482320744451</c:v>
                </c:pt>
                <c:pt idx="17">
                  <c:v>0.80505855302751284</c:v>
                </c:pt>
                <c:pt idx="18">
                  <c:v>0.76826077565915807</c:v>
                </c:pt>
                <c:pt idx="19">
                  <c:v>0.88619053882857712</c:v>
                </c:pt>
                <c:pt idx="20">
                  <c:v>0.82839036117416331</c:v>
                </c:pt>
                <c:pt idx="21">
                  <c:v>0.81714611984137309</c:v>
                </c:pt>
                <c:pt idx="22">
                  <c:v>0.77395663497719902</c:v>
                </c:pt>
                <c:pt idx="23">
                  <c:v>0.70283489129029186</c:v>
                </c:pt>
                <c:pt idx="24">
                  <c:v>0.68976923639936616</c:v>
                </c:pt>
                <c:pt idx="25">
                  <c:v>0.64928118188705441</c:v>
                </c:pt>
                <c:pt idx="26">
                  <c:v>0.63542618688990826</c:v>
                </c:pt>
              </c:numCache>
            </c:numRef>
          </c:val>
          <c:smooth val="0"/>
        </c:ser>
        <c:ser>
          <c:idx val="2"/>
          <c:order val="2"/>
          <c:tx>
            <c:strRef>
              <c:f>Manufacturing!$EX$443</c:f>
              <c:strCache>
                <c:ptCount val="1"/>
                <c:pt idx="0">
                  <c:v> Delivered</c:v>
                </c:pt>
              </c:strCache>
            </c:strRef>
          </c:tx>
          <c:spPr>
            <a:ln w="12700">
              <a:solidFill>
                <a:srgbClr val="008080"/>
              </a:solidFill>
              <a:prstDash val="solid"/>
            </a:ln>
          </c:spPr>
          <c:marker>
            <c:symbol val="circle"/>
            <c:size val="5"/>
            <c:spPr>
              <a:solidFill>
                <a:srgbClr val="008080"/>
              </a:solidFill>
              <a:ln>
                <a:solidFill>
                  <a:srgbClr val="008080"/>
                </a:solidFill>
                <a:prstDash val="solid"/>
              </a:ln>
            </c:spPr>
          </c:marker>
          <c:cat>
            <c:numRef>
              <c:f>Manufacturing!$EU$444:$EU$470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Manufacturing!$EX$444:$EX$470</c:f>
              <c:numCache>
                <c:formatCode>0.0000</c:formatCode>
                <c:ptCount val="27"/>
                <c:pt idx="0">
                  <c:v>1</c:v>
                </c:pt>
                <c:pt idx="1">
                  <c:v>1.1150062279289377</c:v>
                </c:pt>
                <c:pt idx="2">
                  <c:v>1.1304357157764202</c:v>
                </c:pt>
                <c:pt idx="3">
                  <c:v>1.099286397258286</c:v>
                </c:pt>
                <c:pt idx="4">
                  <c:v>1.0390443083784033</c:v>
                </c:pt>
                <c:pt idx="5">
                  <c:v>0.99375054989512346</c:v>
                </c:pt>
                <c:pt idx="6">
                  <c:v>0.91974904973672489</c:v>
                </c:pt>
                <c:pt idx="7">
                  <c:v>0.92711227580357725</c:v>
                </c:pt>
                <c:pt idx="8">
                  <c:v>0.98023941233232059</c:v>
                </c:pt>
                <c:pt idx="9">
                  <c:v>1.0375929281540055</c:v>
                </c:pt>
                <c:pt idx="10">
                  <c:v>1.0943183436360457</c:v>
                </c:pt>
                <c:pt idx="11">
                  <c:v>0.93630424071214313</c:v>
                </c:pt>
                <c:pt idx="12">
                  <c:v>0.89848573211715477</c:v>
                </c:pt>
                <c:pt idx="13">
                  <c:v>0.93201970018937885</c:v>
                </c:pt>
                <c:pt idx="14">
                  <c:v>0.89076213294986806</c:v>
                </c:pt>
                <c:pt idx="15">
                  <c:v>0.77479459708852683</c:v>
                </c:pt>
                <c:pt idx="16">
                  <c:v>0.74914816858829691</c:v>
                </c:pt>
                <c:pt idx="17">
                  <c:v>0.70407949831963801</c:v>
                </c:pt>
                <c:pt idx="18">
                  <c:v>0.64170685479538259</c:v>
                </c:pt>
                <c:pt idx="19">
                  <c:v>0.69944648476260274</c:v>
                </c:pt>
                <c:pt idx="20">
                  <c:v>0.65034006558577873</c:v>
                </c:pt>
                <c:pt idx="21">
                  <c:v>0.67484327790039433</c:v>
                </c:pt>
                <c:pt idx="22">
                  <c:v>0.64909542604887593</c:v>
                </c:pt>
                <c:pt idx="23">
                  <c:v>0.53630466947369271</c:v>
                </c:pt>
                <c:pt idx="24">
                  <c:v>0.56087198239988534</c:v>
                </c:pt>
                <c:pt idx="25">
                  <c:v>0.49304824346785747</c:v>
                </c:pt>
                <c:pt idx="26">
                  <c:v>0.48119289258101694</c:v>
                </c:pt>
              </c:numCache>
            </c:numRef>
          </c:val>
          <c:smooth val="0"/>
        </c:ser>
        <c:ser>
          <c:idx val="3"/>
          <c:order val="3"/>
          <c:tx>
            <c:strRef>
              <c:f>Manufacturing!$EY$443</c:f>
              <c:strCache>
                <c:ptCount val="1"/>
                <c:pt idx="0">
                  <c:v> Electricity</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Manufacturing!$EU$444:$EU$470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Manufacturing!$EY$444:$EY$470</c:f>
              <c:numCache>
                <c:formatCode>0.0000</c:formatCode>
                <c:ptCount val="27"/>
                <c:pt idx="0">
                  <c:v>1</c:v>
                </c:pt>
                <c:pt idx="1">
                  <c:v>1.0294352914704834</c:v>
                </c:pt>
                <c:pt idx="2">
                  <c:v>1.1342397895950675</c:v>
                </c:pt>
                <c:pt idx="3">
                  <c:v>1.1062517135391172</c:v>
                </c:pt>
                <c:pt idx="4">
                  <c:v>1.1365487966943952</c:v>
                </c:pt>
                <c:pt idx="5">
                  <c:v>1.1781342007823024</c:v>
                </c:pt>
                <c:pt idx="6">
                  <c:v>1.1352072535180475</c:v>
                </c:pt>
                <c:pt idx="7">
                  <c:v>1.0421491456499514</c:v>
                </c:pt>
                <c:pt idx="8">
                  <c:v>1.0905933628347468</c:v>
                </c:pt>
                <c:pt idx="9">
                  <c:v>1.0969134275137105</c:v>
                </c:pt>
                <c:pt idx="10">
                  <c:v>1.12928578418378</c:v>
                </c:pt>
                <c:pt idx="11">
                  <c:v>1.098767532449455</c:v>
                </c:pt>
                <c:pt idx="12">
                  <c:v>1.098982710481601</c:v>
                </c:pt>
                <c:pt idx="13">
                  <c:v>1.0821813638215636</c:v>
                </c:pt>
                <c:pt idx="14">
                  <c:v>1.0404572797062626</c:v>
                </c:pt>
                <c:pt idx="15">
                  <c:v>1.0360320839271737</c:v>
                </c:pt>
                <c:pt idx="16">
                  <c:v>1.0796000697081178</c:v>
                </c:pt>
                <c:pt idx="17">
                  <c:v>0.95378449469218851</c:v>
                </c:pt>
                <c:pt idx="18">
                  <c:v>0.95686122399884921</c:v>
                </c:pt>
                <c:pt idx="19">
                  <c:v>1.1514917710926347</c:v>
                </c:pt>
                <c:pt idx="20">
                  <c:v>1.0932013197608812</c:v>
                </c:pt>
                <c:pt idx="21">
                  <c:v>1.048420969980022</c:v>
                </c:pt>
                <c:pt idx="22">
                  <c:v>0.98288373359332548</c:v>
                </c:pt>
                <c:pt idx="23">
                  <c:v>0.96214214045473556</c:v>
                </c:pt>
                <c:pt idx="24">
                  <c:v>0.91578427996766631</c:v>
                </c:pt>
                <c:pt idx="25">
                  <c:v>0.91124883545009339</c:v>
                </c:pt>
                <c:pt idx="26">
                  <c:v>0.9027988467635355</c:v>
                </c:pt>
              </c:numCache>
            </c:numRef>
          </c:val>
          <c:smooth val="0"/>
        </c:ser>
        <c:dLbls>
          <c:showLegendKey val="0"/>
          <c:showVal val="0"/>
          <c:showCatName val="0"/>
          <c:showSerName val="0"/>
          <c:showPercent val="0"/>
          <c:showBubbleSize val="0"/>
        </c:dLbls>
        <c:marker val="1"/>
        <c:smooth val="0"/>
        <c:axId val="112286720"/>
        <c:axId val="112301184"/>
      </c:lineChart>
      <c:catAx>
        <c:axId val="1122867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112301184"/>
        <c:crosses val="autoZero"/>
        <c:auto val="1"/>
        <c:lblAlgn val="ctr"/>
        <c:lblOffset val="100"/>
        <c:tickLblSkip val="2"/>
        <c:tickMarkSkip val="1"/>
        <c:noMultiLvlLbl val="0"/>
      </c:catAx>
      <c:valAx>
        <c:axId val="112301184"/>
        <c:scaling>
          <c:orientation val="minMax"/>
        </c:scaling>
        <c:delete val="0"/>
        <c:axPos val="l"/>
        <c:majorGridlines>
          <c:spPr>
            <a:ln w="3175">
              <a:solidFill>
                <a:srgbClr val="000000"/>
              </a:solidFill>
              <a:prstDash val="solid"/>
            </a:ln>
          </c:spPr>
        </c:majorGridlines>
        <c:title>
          <c:tx>
            <c:rich>
              <a:bodyPr/>
              <a:lstStyle/>
              <a:p>
                <a:pPr>
                  <a:defRPr sz="925" b="1" i="0" u="none" strike="noStrike" baseline="0">
                    <a:solidFill>
                      <a:srgbClr val="000000"/>
                    </a:solidFill>
                    <a:latin typeface="Arial"/>
                    <a:ea typeface="Arial"/>
                    <a:cs typeface="Arial"/>
                  </a:defRPr>
                </a:pPr>
                <a:r>
                  <a:rPr lang="en-US"/>
                  <a:t>Index, 1985 = 1.0</a:t>
                </a:r>
              </a:p>
            </c:rich>
          </c:tx>
          <c:layout>
            <c:manualLayout>
              <c:xMode val="edge"/>
              <c:yMode val="edge"/>
              <c:x val="3.8834951456310676E-2"/>
              <c:y val="0.3742521256699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12286720"/>
        <c:crosses val="autoZero"/>
        <c:crossBetween val="midCat"/>
      </c:valAx>
      <c:spPr>
        <a:noFill/>
        <a:ln w="12700">
          <a:solidFill>
            <a:srgbClr val="808080"/>
          </a:solidFill>
          <a:prstDash val="solid"/>
        </a:ln>
      </c:spPr>
    </c:plotArea>
    <c:legend>
      <c:legendPos val="r"/>
      <c:layout>
        <c:manualLayout>
          <c:xMode val="edge"/>
          <c:yMode val="edge"/>
          <c:x val="0.15857605177993528"/>
          <c:y val="0.19560972543102767"/>
          <c:w val="0.26407766990291265"/>
          <c:h val="0.25449133229603782"/>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941907261592302"/>
          <c:y val="5.1400554097404488E-2"/>
          <c:w val="0.77581627296587929"/>
          <c:h val="0.79523549139690874"/>
        </c:manualLayout>
      </c:layout>
      <c:lineChart>
        <c:grouping val="standard"/>
        <c:varyColors val="0"/>
        <c:ser>
          <c:idx val="0"/>
          <c:order val="0"/>
          <c:tx>
            <c:strRef>
              <c:f>Report_chart!$H$5</c:f>
              <c:strCache>
                <c:ptCount val="1"/>
                <c:pt idx="0">
                  <c:v>Fuels</c:v>
                </c:pt>
              </c:strCache>
            </c:strRef>
          </c:tx>
          <c:cat>
            <c:numRef>
              <c:f>Report_chart!$G$6:$G$47</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Report_chart!$H$6:$H$47</c:f>
              <c:numCache>
                <c:formatCode>0.00</c:formatCode>
                <c:ptCount val="42"/>
                <c:pt idx="0">
                  <c:v>14.792789729326021</c:v>
                </c:pt>
                <c:pt idx="1">
                  <c:v>14.810130175300054</c:v>
                </c:pt>
                <c:pt idx="2">
                  <c:v>15.351933599652561</c:v>
                </c:pt>
                <c:pt idx="3">
                  <c:v>15.663837332748502</c:v>
                </c:pt>
                <c:pt idx="4">
                  <c:v>15.62021708298327</c:v>
                </c:pt>
                <c:pt idx="5">
                  <c:v>14.11379230140904</c:v>
                </c:pt>
                <c:pt idx="6">
                  <c:v>14.71752426740446</c:v>
                </c:pt>
                <c:pt idx="7">
                  <c:v>14.832900126158838</c:v>
                </c:pt>
                <c:pt idx="8">
                  <c:v>15.018162894592759</c:v>
                </c:pt>
                <c:pt idx="9">
                  <c:v>14.917630797949725</c:v>
                </c:pt>
                <c:pt idx="10">
                  <c:v>13.654405125682723</c:v>
                </c:pt>
                <c:pt idx="11">
                  <c:v>12.980268353281609</c:v>
                </c:pt>
                <c:pt idx="12">
                  <c:v>11.452939250009326</c:v>
                </c:pt>
                <c:pt idx="13">
                  <c:v>12.109897697857704</c:v>
                </c:pt>
                <c:pt idx="14">
                  <c:v>12.300647201830612</c:v>
                </c:pt>
                <c:pt idx="15">
                  <c:v>11.405411661116657</c:v>
                </c:pt>
                <c:pt idx="16">
                  <c:v>11.805210783452882</c:v>
                </c:pt>
                <c:pt idx="17">
                  <c:v>12.072958350736657</c:v>
                </c:pt>
                <c:pt idx="18">
                  <c:v>13.04214548402298</c:v>
                </c:pt>
                <c:pt idx="19">
                  <c:v>13.104295331447778</c:v>
                </c:pt>
                <c:pt idx="20">
                  <c:v>13.103455439913102</c:v>
                </c:pt>
                <c:pt idx="21">
                  <c:v>12.599578369464048</c:v>
                </c:pt>
                <c:pt idx="22">
                  <c:v>12.996448569503452</c:v>
                </c:pt>
                <c:pt idx="23">
                  <c:v>13.376524235228507</c:v>
                </c:pt>
                <c:pt idx="24">
                  <c:v>13.80598593401913</c:v>
                </c:pt>
                <c:pt idx="25">
                  <c:v>14.211807729152859</c:v>
                </c:pt>
                <c:pt idx="26">
                  <c:v>14.25834694853663</c:v>
                </c:pt>
                <c:pt idx="27">
                  <c:v>14.245039418160422</c:v>
                </c:pt>
                <c:pt idx="28">
                  <c:v>14.659144712</c:v>
                </c:pt>
                <c:pt idx="29">
                  <c:v>14.915093519409892</c:v>
                </c:pt>
                <c:pt idx="30">
                  <c:v>14.674230633137313</c:v>
                </c:pt>
                <c:pt idx="31">
                  <c:v>14.152726620950727</c:v>
                </c:pt>
                <c:pt idx="32">
                  <c:v>13.433671368000001</c:v>
                </c:pt>
                <c:pt idx="33">
                  <c:v>12.946353236344379</c:v>
                </c:pt>
                <c:pt idx="34">
                  <c:v>12.856617310556347</c:v>
                </c:pt>
                <c:pt idx="35">
                  <c:v>12.648954361540879</c:v>
                </c:pt>
                <c:pt idx="36">
                  <c:v>12.805615636000001</c:v>
                </c:pt>
                <c:pt idx="37">
                  <c:v>12.88845021773804</c:v>
                </c:pt>
                <c:pt idx="38">
                  <c:v>12.169930458592196</c:v>
                </c:pt>
                <c:pt idx="39">
                  <c:v>11.313674117122025</c:v>
                </c:pt>
                <c:pt idx="40">
                  <c:v>11.795029999999999</c:v>
                </c:pt>
                <c:pt idx="41">
                  <c:v>11.810362974654318</c:v>
                </c:pt>
              </c:numCache>
            </c:numRef>
          </c:val>
          <c:smooth val="0"/>
        </c:ser>
        <c:ser>
          <c:idx val="1"/>
          <c:order val="1"/>
          <c:tx>
            <c:strRef>
              <c:f>Report_chart!$I$5</c:f>
              <c:strCache>
                <c:ptCount val="1"/>
                <c:pt idx="0">
                  <c:v>Electricity</c:v>
                </c:pt>
              </c:strCache>
            </c:strRef>
          </c:tx>
          <c:marker>
            <c:symbol val="square"/>
            <c:size val="4"/>
          </c:marker>
          <c:cat>
            <c:numRef>
              <c:f>Report_chart!$G$6:$G$47</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Report_chart!$I$6:$I$47</c:f>
              <c:numCache>
                <c:formatCode>0.00</c:formatCode>
                <c:ptCount val="42"/>
                <c:pt idx="0">
                  <c:v>1.7005086475620137</c:v>
                </c:pt>
                <c:pt idx="1">
                  <c:v>1.7467833582751835</c:v>
                </c:pt>
                <c:pt idx="2">
                  <c:v>1.8923779641095524</c:v>
                </c:pt>
                <c:pt idx="3">
                  <c:v>2.0572682102892137</c:v>
                </c:pt>
                <c:pt idx="4">
                  <c:v>2.0907911072813845</c:v>
                </c:pt>
                <c:pt idx="5">
                  <c:v>1.9998352740148257</c:v>
                </c:pt>
                <c:pt idx="6">
                  <c:v>2.1460255455468373</c:v>
                </c:pt>
                <c:pt idx="7">
                  <c:v>2.2423816281007753</c:v>
                </c:pt>
                <c:pt idx="8">
                  <c:v>2.2830954570770974</c:v>
                </c:pt>
                <c:pt idx="9">
                  <c:v>2.3061133725011271</c:v>
                </c:pt>
                <c:pt idx="10">
                  <c:v>2.2239002483615851</c:v>
                </c:pt>
                <c:pt idx="11">
                  <c:v>2.2495142990665906</c:v>
                </c:pt>
                <c:pt idx="12">
                  <c:v>2.0812337727948007</c:v>
                </c:pt>
                <c:pt idx="13">
                  <c:v>2.1080173077764286</c:v>
                </c:pt>
                <c:pt idx="14">
                  <c:v>2.2947468510860189</c:v>
                </c:pt>
                <c:pt idx="15">
                  <c:v>2.2217681043924755</c:v>
                </c:pt>
                <c:pt idx="16">
                  <c:v>2.2269956692841424</c:v>
                </c:pt>
                <c:pt idx="17">
                  <c:v>2.3539405764650603</c:v>
                </c:pt>
                <c:pt idx="18">
                  <c:v>2.4722614495466262</c:v>
                </c:pt>
                <c:pt idx="19">
                  <c:v>2.5005393569511978</c:v>
                </c:pt>
                <c:pt idx="20">
                  <c:v>2.5639000501599618</c:v>
                </c:pt>
                <c:pt idx="21">
                  <c:v>2.5517210722574468</c:v>
                </c:pt>
                <c:pt idx="22">
                  <c:v>2.5590436068603921</c:v>
                </c:pt>
                <c:pt idx="23">
                  <c:v>2.6297874406944395</c:v>
                </c:pt>
                <c:pt idx="24">
                  <c:v>2.7027062418589733</c:v>
                </c:pt>
                <c:pt idx="25">
                  <c:v>2.7420022610609722</c:v>
                </c:pt>
                <c:pt idx="26">
                  <c:v>2.8025241286251239</c:v>
                </c:pt>
                <c:pt idx="27">
                  <c:v>2.8047888075380003</c:v>
                </c:pt>
                <c:pt idx="28">
                  <c:v>2.7969323619279995</c:v>
                </c:pt>
                <c:pt idx="29">
                  <c:v>2.84350444228</c:v>
                </c:pt>
                <c:pt idx="30">
                  <c:v>2.9468892774240008</c:v>
                </c:pt>
                <c:pt idx="31">
                  <c:v>2.8660194728160007</c:v>
                </c:pt>
                <c:pt idx="32">
                  <c:v>2.7744359063200004</c:v>
                </c:pt>
                <c:pt idx="33">
                  <c:v>2.8013828553079998</c:v>
                </c:pt>
                <c:pt idx="34">
                  <c:v>2.9893559404280006</c:v>
                </c:pt>
                <c:pt idx="35">
                  <c:v>3.0756515074359996</c:v>
                </c:pt>
                <c:pt idx="36">
                  <c:v>3.040260984408</c:v>
                </c:pt>
                <c:pt idx="37">
                  <c:v>3.0298869553599994</c:v>
                </c:pt>
                <c:pt idx="38">
                  <c:v>2.9951164712080005</c:v>
                </c:pt>
                <c:pt idx="39">
                  <c:v>2.5238955782799999</c:v>
                </c:pt>
                <c:pt idx="40">
                  <c:v>2.6727291030120006</c:v>
                </c:pt>
                <c:pt idx="41">
                  <c:v>2.8348600037999998</c:v>
                </c:pt>
              </c:numCache>
            </c:numRef>
          </c:val>
          <c:smooth val="0"/>
        </c:ser>
        <c:dLbls>
          <c:showLegendKey val="0"/>
          <c:showVal val="0"/>
          <c:showCatName val="0"/>
          <c:showSerName val="0"/>
          <c:showPercent val="0"/>
          <c:showBubbleSize val="0"/>
        </c:dLbls>
        <c:marker val="1"/>
        <c:smooth val="0"/>
        <c:axId val="121086336"/>
        <c:axId val="121087872"/>
      </c:lineChart>
      <c:catAx>
        <c:axId val="121086336"/>
        <c:scaling>
          <c:orientation val="minMax"/>
        </c:scaling>
        <c:delete val="0"/>
        <c:axPos val="b"/>
        <c:numFmt formatCode="General" sourceLinked="1"/>
        <c:majorTickMark val="out"/>
        <c:minorTickMark val="none"/>
        <c:tickLblPos val="nextTo"/>
        <c:crossAx val="121087872"/>
        <c:crosses val="autoZero"/>
        <c:auto val="1"/>
        <c:lblAlgn val="ctr"/>
        <c:lblOffset val="100"/>
        <c:tickLblSkip val="5"/>
        <c:noMultiLvlLbl val="0"/>
      </c:catAx>
      <c:valAx>
        <c:axId val="121087872"/>
        <c:scaling>
          <c:orientation val="minMax"/>
        </c:scaling>
        <c:delete val="0"/>
        <c:axPos val="l"/>
        <c:majorGridlines/>
        <c:title>
          <c:tx>
            <c:rich>
              <a:bodyPr rot="-5400000" vert="horz"/>
              <a:lstStyle/>
              <a:p>
                <a:pPr>
                  <a:defRPr sz="1100" baseline="0"/>
                </a:pPr>
                <a:r>
                  <a:rPr lang="en-US" sz="1100" baseline="0"/>
                  <a:t>Quardrillion Btu (delivered)</a:t>
                </a:r>
              </a:p>
            </c:rich>
          </c:tx>
          <c:overlay val="0"/>
        </c:title>
        <c:numFmt formatCode="0" sourceLinked="0"/>
        <c:majorTickMark val="out"/>
        <c:minorTickMark val="none"/>
        <c:tickLblPos val="nextTo"/>
        <c:crossAx val="121086336"/>
        <c:crosses val="autoZero"/>
        <c:crossBetween val="midCat"/>
      </c:valAx>
      <c:spPr>
        <a:ln>
          <a:solidFill>
            <a:schemeClr val="accent1"/>
          </a:solidFill>
        </a:ln>
      </c:spPr>
    </c:plotArea>
    <c:legend>
      <c:legendPos val="r"/>
      <c:layout>
        <c:manualLayout>
          <c:xMode val="edge"/>
          <c:yMode val="edge"/>
          <c:x val="0.19142297945515432"/>
          <c:y val="0.45355637361899903"/>
          <c:w val="0.20090596434066429"/>
          <c:h val="0.15888334109348223"/>
        </c:manualLayout>
      </c:layout>
      <c:overlay val="0"/>
      <c:spPr>
        <a:solidFill>
          <a:schemeClr val="bg1"/>
        </a:solidFill>
        <a:ln>
          <a:solidFill>
            <a:schemeClr val="accent1"/>
          </a:solidFill>
        </a:ln>
      </c:spPr>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4286089238845"/>
          <c:y val="5.9721300381528286E-2"/>
          <c:w val="0.81122448979591832"/>
          <c:h val="0.73256160911455404"/>
        </c:manualLayout>
      </c:layout>
      <c:lineChart>
        <c:grouping val="standard"/>
        <c:varyColors val="0"/>
        <c:ser>
          <c:idx val="0"/>
          <c:order val="0"/>
          <c:tx>
            <c:strRef>
              <c:f>'Charts (www)'!$N$5</c:f>
              <c:strCache>
                <c:ptCount val="1"/>
                <c:pt idx="0">
                  <c:v>Industrial GDP</c:v>
                </c:pt>
              </c:strCache>
            </c:strRef>
          </c:tx>
          <c:spPr>
            <a:ln w="19050">
              <a:solidFill>
                <a:srgbClr val="FF00FF"/>
              </a:solidFill>
              <a:prstDash val="solid"/>
            </a:ln>
          </c:spPr>
          <c:marker>
            <c:symbol val="square"/>
            <c:size val="5"/>
            <c:spPr>
              <a:solidFill>
                <a:srgbClr val="FF00FF"/>
              </a:solidFill>
              <a:ln>
                <a:solidFill>
                  <a:srgbClr val="FF00FF"/>
                </a:solidFill>
                <a:prstDash val="solid"/>
              </a:ln>
            </c:spPr>
          </c:marker>
          <c:cat>
            <c:numRef>
              <c:f>Total_Industrial!$B$46:$B$72</c:f>
              <c:numCache>
                <c:formatCode>0</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'Charts (www)'!$N$6:$N$32</c:f>
              <c:numCache>
                <c:formatCode>0.000</c:formatCode>
                <c:ptCount val="27"/>
                <c:pt idx="0">
                  <c:v>1</c:v>
                </c:pt>
                <c:pt idx="1">
                  <c:v>0.99120638276411055</c:v>
                </c:pt>
                <c:pt idx="2">
                  <c:v>1.0409922316047788</c:v>
                </c:pt>
                <c:pt idx="3">
                  <c:v>1.1257914379771936</c:v>
                </c:pt>
                <c:pt idx="4">
                  <c:v>1.1302620842885094</c:v>
                </c:pt>
                <c:pt idx="5">
                  <c:v>1.1173142954291115</c:v>
                </c:pt>
                <c:pt idx="6">
                  <c:v>1.0899589438468513</c:v>
                </c:pt>
                <c:pt idx="7">
                  <c:v>1.1058346314061047</c:v>
                </c:pt>
                <c:pt idx="8">
                  <c:v>1.1367245436115201</c:v>
                </c:pt>
                <c:pt idx="9">
                  <c:v>1.2201610139085011</c:v>
                </c:pt>
                <c:pt idx="10">
                  <c:v>1.2407125537004737</c:v>
                </c:pt>
                <c:pt idx="11">
                  <c:v>1.2531841952908016</c:v>
                </c:pt>
                <c:pt idx="12">
                  <c:v>1.313848889728906</c:v>
                </c:pt>
                <c:pt idx="13">
                  <c:v>1.3554499440435852</c:v>
                </c:pt>
                <c:pt idx="14">
                  <c:v>1.3821585760040638</c:v>
                </c:pt>
                <c:pt idx="15">
                  <c:v>1.4143048811044991</c:v>
                </c:pt>
                <c:pt idx="16">
                  <c:v>1.3815378709812103</c:v>
                </c:pt>
                <c:pt idx="17">
                  <c:v>1.3916622584385661</c:v>
                </c:pt>
                <c:pt idx="18">
                  <c:v>1.3995916121152592</c:v>
                </c:pt>
                <c:pt idx="19">
                  <c:v>1.4689195322392319</c:v>
                </c:pt>
                <c:pt idx="20">
                  <c:v>1.4733827719972472</c:v>
                </c:pt>
                <c:pt idx="21">
                  <c:v>1.5070369505706449</c:v>
                </c:pt>
                <c:pt idx="22">
                  <c:v>1.521869739439589</c:v>
                </c:pt>
                <c:pt idx="23">
                  <c:v>1.4418281744132433</c:v>
                </c:pt>
                <c:pt idx="24">
                  <c:v>1.3594917855913253</c:v>
                </c:pt>
                <c:pt idx="25">
                  <c:v>1.393649474202044</c:v>
                </c:pt>
                <c:pt idx="26">
                  <c:v>1.4013037504128198</c:v>
                </c:pt>
              </c:numCache>
            </c:numRef>
          </c:val>
          <c:smooth val="0"/>
        </c:ser>
        <c:ser>
          <c:idx val="1"/>
          <c:order val="1"/>
          <c:tx>
            <c:strRef>
              <c:f>'Charts (www)'!$Q$5</c:f>
              <c:strCache>
                <c:ptCount val="1"/>
                <c:pt idx="0">
                  <c:v>Source Energy Intensity</c:v>
                </c:pt>
              </c:strCache>
            </c:strRef>
          </c:tx>
          <c:spPr>
            <a:ln w="19050">
              <a:solidFill>
                <a:srgbClr val="008000"/>
              </a:solidFill>
              <a:prstDash val="solid"/>
            </a:ln>
          </c:spPr>
          <c:marker>
            <c:symbol val="triangle"/>
            <c:size val="5"/>
            <c:spPr>
              <a:solidFill>
                <a:srgbClr val="00FF00"/>
              </a:solidFill>
              <a:ln>
                <a:solidFill>
                  <a:srgbClr val="008000"/>
                </a:solidFill>
                <a:prstDash val="solid"/>
              </a:ln>
            </c:spPr>
          </c:marker>
          <c:cat>
            <c:numRef>
              <c:f>Total_Industrial!$B$46:$B$72</c:f>
              <c:numCache>
                <c:formatCode>0</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'Charts (www)'!$Q$6:$Q$32</c:f>
              <c:numCache>
                <c:formatCode>0.000</c:formatCode>
                <c:ptCount val="27"/>
                <c:pt idx="0">
                  <c:v>1</c:v>
                </c:pt>
                <c:pt idx="1">
                  <c:v>1.0143271169923793</c:v>
                </c:pt>
                <c:pt idx="2">
                  <c:v>0.96294600664407104</c:v>
                </c:pt>
                <c:pt idx="3">
                  <c:v>0.97795354766609033</c:v>
                </c:pt>
                <c:pt idx="4">
                  <c:v>0.9882297980905651</c:v>
                </c:pt>
                <c:pt idx="5">
                  <c:v>0.99475757340055071</c:v>
                </c:pt>
                <c:pt idx="6">
                  <c:v>0.97840566427822651</c:v>
                </c:pt>
                <c:pt idx="7">
                  <c:v>0.97317907261754277</c:v>
                </c:pt>
                <c:pt idx="8">
                  <c:v>0.9788096568410406</c:v>
                </c:pt>
                <c:pt idx="9">
                  <c:v>0.95612192438407095</c:v>
                </c:pt>
                <c:pt idx="10">
                  <c:v>0.96398109184256686</c:v>
                </c:pt>
                <c:pt idx="11">
                  <c:v>0.95865855955328505</c:v>
                </c:pt>
                <c:pt idx="12">
                  <c:v>0.91593317404346064</c:v>
                </c:pt>
                <c:pt idx="13">
                  <c:v>0.91449975334005951</c:v>
                </c:pt>
                <c:pt idx="14">
                  <c:v>0.91354815203028761</c:v>
                </c:pt>
                <c:pt idx="15">
                  <c:v>0.92182315041045226</c:v>
                </c:pt>
                <c:pt idx="16">
                  <c:v>0.92471655885659532</c:v>
                </c:pt>
                <c:pt idx="17">
                  <c:v>0.87698456185927798</c:v>
                </c:pt>
                <c:pt idx="18">
                  <c:v>0.86645081998119911</c:v>
                </c:pt>
                <c:pt idx="19">
                  <c:v>0.85903497469976653</c:v>
                </c:pt>
                <c:pt idx="20">
                  <c:v>0.83950997353161061</c:v>
                </c:pt>
                <c:pt idx="21">
                  <c:v>0.83700351762464664</c:v>
                </c:pt>
                <c:pt idx="22">
                  <c:v>0.82538642602191947</c:v>
                </c:pt>
                <c:pt idx="23">
                  <c:v>0.8413435218359101</c:v>
                </c:pt>
                <c:pt idx="24">
                  <c:v>0.85158134148298215</c:v>
                </c:pt>
                <c:pt idx="25">
                  <c:v>0.84290666155080796</c:v>
                </c:pt>
                <c:pt idx="26">
                  <c:v>0.84091922349052017</c:v>
                </c:pt>
              </c:numCache>
            </c:numRef>
          </c:val>
          <c:smooth val="0"/>
        </c:ser>
        <c:ser>
          <c:idx val="3"/>
          <c:order val="2"/>
          <c:tx>
            <c:v>Structure</c:v>
          </c:tx>
          <c:spPr>
            <a:ln w="15875">
              <a:solidFill>
                <a:srgbClr val="3366FF"/>
              </a:solidFill>
              <a:prstDash val="solid"/>
            </a:ln>
          </c:spPr>
          <c:marker>
            <c:symbol val="x"/>
            <c:size val="4"/>
            <c:spPr>
              <a:noFill/>
              <a:ln>
                <a:solidFill>
                  <a:srgbClr val="3366FF"/>
                </a:solidFill>
                <a:prstDash val="solid"/>
              </a:ln>
            </c:spPr>
          </c:marker>
          <c:cat>
            <c:numRef>
              <c:f>Total_Industrial!$B$46:$B$72</c:f>
              <c:numCache>
                <c:formatCode>0</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'Charts (www)'!$P$6:$P$32</c:f>
              <c:numCache>
                <c:formatCode>0.000</c:formatCode>
                <c:ptCount val="27"/>
                <c:pt idx="0">
                  <c:v>1</c:v>
                </c:pt>
                <c:pt idx="1">
                  <c:v>1.0012147125139765</c:v>
                </c:pt>
                <c:pt idx="2">
                  <c:v>1.0295236760455739</c:v>
                </c:pt>
                <c:pt idx="3">
                  <c:v>0.99339211077019052</c:v>
                </c:pt>
                <c:pt idx="4">
                  <c:v>0.9970589961907288</c:v>
                </c:pt>
                <c:pt idx="5">
                  <c:v>1.0073734949704596</c:v>
                </c:pt>
                <c:pt idx="6">
                  <c:v>1.0180211994192685</c:v>
                </c:pt>
                <c:pt idx="7">
                  <c:v>1.0258628227377113</c:v>
                </c:pt>
                <c:pt idx="8">
                  <c:v>1.0167130697038125</c:v>
                </c:pt>
                <c:pt idx="9">
                  <c:v>0.99187933798696681</c:v>
                </c:pt>
                <c:pt idx="10">
                  <c:v>0.99012822496969666</c:v>
                </c:pt>
                <c:pt idx="11">
                  <c:v>0.99790852381077733</c:v>
                </c:pt>
                <c:pt idx="12">
                  <c:v>0.99657178684435155</c:v>
                </c:pt>
                <c:pt idx="13">
                  <c:v>0.98676569641446132</c:v>
                </c:pt>
                <c:pt idx="14">
                  <c:v>0.98237322979337638</c:v>
                </c:pt>
                <c:pt idx="15">
                  <c:v>0.95493002099050106</c:v>
                </c:pt>
                <c:pt idx="16">
                  <c:v>0.94364734502035652</c:v>
                </c:pt>
                <c:pt idx="17">
                  <c:v>0.94851599168733058</c:v>
                </c:pt>
                <c:pt idx="18">
                  <c:v>0.93171928715328911</c:v>
                </c:pt>
                <c:pt idx="19">
                  <c:v>0.92043853458509473</c:v>
                </c:pt>
                <c:pt idx="20">
                  <c:v>0.93946315041605311</c:v>
                </c:pt>
                <c:pt idx="21">
                  <c:v>0.92010864245028445</c:v>
                </c:pt>
                <c:pt idx="22">
                  <c:v>0.92861434624208194</c:v>
                </c:pt>
                <c:pt idx="23">
                  <c:v>0.92451927232160092</c:v>
                </c:pt>
                <c:pt idx="24">
                  <c:v>0.86861621833100333</c:v>
                </c:pt>
                <c:pt idx="25">
                  <c:v>0.88384384743321809</c:v>
                </c:pt>
                <c:pt idx="26">
                  <c:v>0.89544279912114455</c:v>
                </c:pt>
              </c:numCache>
            </c:numRef>
          </c:val>
          <c:smooth val="0"/>
        </c:ser>
        <c:ser>
          <c:idx val="2"/>
          <c:order val="3"/>
          <c:tx>
            <c:v>Energy Use</c:v>
          </c:tx>
          <c:spPr>
            <a:ln w="19050">
              <a:solidFill>
                <a:srgbClr val="000080"/>
              </a:solidFill>
              <a:prstDash val="solid"/>
            </a:ln>
          </c:spPr>
          <c:marker>
            <c:symbol val="diamond"/>
            <c:size val="5"/>
            <c:spPr>
              <a:solidFill>
                <a:srgbClr val="000080"/>
              </a:solidFill>
              <a:ln>
                <a:solidFill>
                  <a:srgbClr val="000080"/>
                </a:solidFill>
                <a:prstDash val="solid"/>
              </a:ln>
            </c:spPr>
          </c:marker>
          <c:cat>
            <c:numRef>
              <c:f>Total_Industrial!$B$46:$B$72</c:f>
              <c:numCache>
                <c:formatCode>0</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'Charts (www)'!$O$6:$O$32</c:f>
              <c:numCache>
                <c:formatCode>0.000</c:formatCode>
                <c:ptCount val="27"/>
                <c:pt idx="0">
                  <c:v>1</c:v>
                </c:pt>
                <c:pt idx="1">
                  <c:v>1.0066288226384694</c:v>
                </c:pt>
                <c:pt idx="2">
                  <c:v>1.0320141965952188</c:v>
                </c:pt>
                <c:pt idx="3">
                  <c:v>1.0936962329206561</c:v>
                </c:pt>
                <c:pt idx="4">
                  <c:v>1.113673289012223</c:v>
                </c:pt>
                <c:pt idx="5">
                  <c:v>1.1196517854572903</c:v>
                </c:pt>
                <c:pt idx="6">
                  <c:v>1.0856399411446249</c:v>
                </c:pt>
                <c:pt idx="7">
                  <c:v>1.1040079064818356</c:v>
                </c:pt>
                <c:pt idx="8">
                  <c:v>1.1312321907929914</c:v>
                </c:pt>
                <c:pt idx="9">
                  <c:v>1.1571484206531975</c:v>
                </c:pt>
                <c:pt idx="10">
                  <c:v>1.1842159957381106</c:v>
                </c:pt>
                <c:pt idx="11">
                  <c:v>1.1988619843676744</c:v>
                </c:pt>
                <c:pt idx="12">
                  <c:v>1.1992706811613847</c:v>
                </c:pt>
                <c:pt idx="13">
                  <c:v>1.2231519208249078</c:v>
                </c:pt>
                <c:pt idx="14">
                  <c:v>1.2404091393209979</c:v>
                </c:pt>
                <c:pt idx="15">
                  <c:v>1.2449766562517823</c:v>
                </c:pt>
                <c:pt idx="16">
                  <c:v>1.2055357950115517</c:v>
                </c:pt>
                <c:pt idx="17">
                  <c:v>1.1576287397508731</c:v>
                </c:pt>
                <c:pt idx="18">
                  <c:v>1.1298712626902923</c:v>
                </c:pt>
                <c:pt idx="19">
                  <c:v>1.1614546736418601</c:v>
                </c:pt>
                <c:pt idx="20">
                  <c:v>1.1620362812169045</c:v>
                </c:pt>
                <c:pt idx="21">
                  <c:v>1.1606162638794915</c:v>
                </c:pt>
                <c:pt idx="22">
                  <c:v>1.1664563604062295</c:v>
                </c:pt>
                <c:pt idx="23">
                  <c:v>1.1215047766728194</c:v>
                </c:pt>
                <c:pt idx="24">
                  <c:v>1.0056084684737234</c:v>
                </c:pt>
                <c:pt idx="25">
                  <c:v>1.038261557488048</c:v>
                </c:pt>
                <c:pt idx="26">
                  <c:v>1.0551700130185304</c:v>
                </c:pt>
              </c:numCache>
            </c:numRef>
          </c:val>
          <c:smooth val="0"/>
        </c:ser>
        <c:dLbls>
          <c:showLegendKey val="0"/>
          <c:showVal val="0"/>
          <c:showCatName val="0"/>
          <c:showSerName val="0"/>
          <c:showPercent val="0"/>
          <c:showBubbleSize val="0"/>
        </c:dLbls>
        <c:marker val="1"/>
        <c:smooth val="0"/>
        <c:axId val="121856768"/>
        <c:axId val="121859072"/>
      </c:lineChart>
      <c:catAx>
        <c:axId val="12185676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Years</a:t>
                </a:r>
              </a:p>
            </c:rich>
          </c:tx>
          <c:layout>
            <c:manualLayout>
              <c:xMode val="edge"/>
              <c:yMode val="edge"/>
              <c:x val="0.47193885605375119"/>
              <c:y val="0.9042177949232855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21859072"/>
        <c:crosses val="autoZero"/>
        <c:auto val="1"/>
        <c:lblAlgn val="ctr"/>
        <c:lblOffset val="100"/>
        <c:tickLblSkip val="5"/>
        <c:tickMarkSkip val="1"/>
        <c:noMultiLvlLbl val="0"/>
      </c:catAx>
      <c:valAx>
        <c:axId val="121859072"/>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Index (1985 = 1.0)</a:t>
                </a:r>
              </a:p>
            </c:rich>
          </c:tx>
          <c:layout>
            <c:manualLayout>
              <c:xMode val="edge"/>
              <c:yMode val="edge"/>
              <c:x val="2.5510270873842479E-2"/>
              <c:y val="0.25287427997674788"/>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21856768"/>
        <c:crosses val="autoZero"/>
        <c:crossBetween val="midCat"/>
      </c:valAx>
      <c:spPr>
        <a:solidFill>
          <a:srgbClr val="FFFFFF"/>
        </a:solidFill>
        <a:ln w="12700">
          <a:solidFill>
            <a:srgbClr val="808080"/>
          </a:solidFill>
          <a:prstDash val="solid"/>
        </a:ln>
      </c:spPr>
    </c:plotArea>
    <c:legend>
      <c:legendPos val="r"/>
      <c:layout>
        <c:manualLayout>
          <c:xMode val="edge"/>
          <c:yMode val="edge"/>
          <c:x val="0.18315728570000894"/>
          <c:y val="0.54717372490600835"/>
          <c:w val="0.2678572024462712"/>
          <c:h val="0.20140921982067683"/>
        </c:manualLayout>
      </c:layout>
      <c:overlay val="0"/>
      <c:spPr>
        <a:solidFill>
          <a:srgbClr val="FFFFFF"/>
        </a:solidFill>
        <a:ln w="3175">
          <a:solidFill>
            <a:srgbClr val="000000"/>
          </a:solidFill>
          <a:prstDash val="solid"/>
        </a:ln>
      </c:spPr>
      <c:txPr>
        <a:bodyPr/>
        <a:lstStyle/>
        <a:p>
          <a:pPr>
            <a:defRPr sz="58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44178478171695"/>
          <c:y val="5.905511811023622E-2"/>
          <c:w val="0.82487417419279285"/>
          <c:h val="0.7975233555575667"/>
        </c:manualLayout>
      </c:layout>
      <c:lineChart>
        <c:grouping val="standard"/>
        <c:varyColors val="0"/>
        <c:ser>
          <c:idx val="0"/>
          <c:order val="0"/>
          <c:tx>
            <c:v>GDP in Industry</c:v>
          </c:tx>
          <c:spPr>
            <a:ln w="19050">
              <a:solidFill>
                <a:srgbClr val="FF00FF"/>
              </a:solidFill>
              <a:prstDash val="solid"/>
            </a:ln>
          </c:spPr>
          <c:marker>
            <c:symbol val="square"/>
            <c:size val="5"/>
            <c:spPr>
              <a:solidFill>
                <a:srgbClr val="FF00FF"/>
              </a:solidFill>
              <a:ln>
                <a:solidFill>
                  <a:srgbClr val="FF00FF"/>
                </a:solidFill>
                <a:prstDash val="solid"/>
              </a:ln>
            </c:spPr>
          </c:marker>
          <c:cat>
            <c:numRef>
              <c:f>Total_Industrial!$B$124:$B$147</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Total_Industrial!$V$124:$V$147</c:f>
              <c:numCache>
                <c:formatCode>0.0000</c:formatCode>
                <c:ptCount val="24"/>
                <c:pt idx="0">
                  <c:v>1</c:v>
                </c:pt>
                <c:pt idx="1">
                  <c:v>0.99120638276411055</c:v>
                </c:pt>
                <c:pt idx="2">
                  <c:v>1.0409922316047788</c:v>
                </c:pt>
                <c:pt idx="3">
                  <c:v>1.1257914379771936</c:v>
                </c:pt>
                <c:pt idx="4">
                  <c:v>1.1302620842885094</c:v>
                </c:pt>
                <c:pt idx="5">
                  <c:v>1.1173142954291115</c:v>
                </c:pt>
                <c:pt idx="6">
                  <c:v>1.0899589438468513</c:v>
                </c:pt>
                <c:pt idx="7">
                  <c:v>1.1058346314061047</c:v>
                </c:pt>
                <c:pt idx="8">
                  <c:v>1.1367245436115201</c:v>
                </c:pt>
                <c:pt idx="9">
                  <c:v>1.2201610139085011</c:v>
                </c:pt>
                <c:pt idx="10">
                  <c:v>1.2407125537004737</c:v>
                </c:pt>
                <c:pt idx="11">
                  <c:v>1.2531841952908016</c:v>
                </c:pt>
                <c:pt idx="12">
                  <c:v>1.313848889728906</c:v>
                </c:pt>
                <c:pt idx="13">
                  <c:v>1.3554499440435852</c:v>
                </c:pt>
                <c:pt idx="14">
                  <c:v>1.3821585760040638</c:v>
                </c:pt>
                <c:pt idx="15">
                  <c:v>1.4143048811044991</c:v>
                </c:pt>
                <c:pt idx="16">
                  <c:v>1.3815378709812103</c:v>
                </c:pt>
                <c:pt idx="17">
                  <c:v>1.3916622584385661</c:v>
                </c:pt>
                <c:pt idx="18">
                  <c:v>1.3995916121152592</c:v>
                </c:pt>
                <c:pt idx="19">
                  <c:v>1.4689195322392319</c:v>
                </c:pt>
                <c:pt idx="20">
                  <c:v>1.4733827719972472</c:v>
                </c:pt>
                <c:pt idx="21">
                  <c:v>1.5070369505706449</c:v>
                </c:pt>
                <c:pt idx="22">
                  <c:v>1.521869739439589</c:v>
                </c:pt>
                <c:pt idx="23">
                  <c:v>1.4418281744132433</c:v>
                </c:pt>
              </c:numCache>
            </c:numRef>
          </c:val>
          <c:smooth val="0"/>
        </c:ser>
        <c:ser>
          <c:idx val="1"/>
          <c:order val="1"/>
          <c:tx>
            <c:v>Intensity</c:v>
          </c:tx>
          <c:spPr>
            <a:ln w="12700">
              <a:solidFill>
                <a:srgbClr val="008000"/>
              </a:solidFill>
              <a:prstDash val="solid"/>
            </a:ln>
          </c:spPr>
          <c:marker>
            <c:symbol val="triangle"/>
            <c:size val="5"/>
            <c:spPr>
              <a:solidFill>
                <a:srgbClr val="00FF00"/>
              </a:solidFill>
              <a:ln>
                <a:solidFill>
                  <a:srgbClr val="008000"/>
                </a:solidFill>
                <a:prstDash val="solid"/>
              </a:ln>
            </c:spPr>
          </c:marker>
          <c:cat>
            <c:numRef>
              <c:f>Total_Industrial!$B$124:$B$147</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Total_Industrial!$Z$124:$Z$147</c:f>
              <c:numCache>
                <c:formatCode>0.0000</c:formatCode>
                <c:ptCount val="24"/>
                <c:pt idx="0">
                  <c:v>1</c:v>
                </c:pt>
                <c:pt idx="1">
                  <c:v>1.0269783629345322</c:v>
                </c:pt>
                <c:pt idx="2">
                  <c:v>0.96630101982835359</c:v>
                </c:pt>
                <c:pt idx="3">
                  <c:v>0.98825184249002351</c:v>
                </c:pt>
                <c:pt idx="4">
                  <c:v>0.98448256735303308</c:v>
                </c:pt>
                <c:pt idx="5">
                  <c:v>0.9872422212888855</c:v>
                </c:pt>
                <c:pt idx="6">
                  <c:v>0.96328407870604482</c:v>
                </c:pt>
                <c:pt idx="7">
                  <c:v>0.96745574717604266</c:v>
                </c:pt>
                <c:pt idx="8">
                  <c:v>0.97535488455240249</c:v>
                </c:pt>
                <c:pt idx="9">
                  <c:v>0.95776050205017638</c:v>
                </c:pt>
                <c:pt idx="10">
                  <c:v>0.96692578748476932</c:v>
                </c:pt>
                <c:pt idx="11">
                  <c:v>0.95935498473307146</c:v>
                </c:pt>
                <c:pt idx="12">
                  <c:v>0.92160197460741045</c:v>
                </c:pt>
                <c:pt idx="13">
                  <c:v>0.92842995639482584</c:v>
                </c:pt>
                <c:pt idx="14">
                  <c:v>0.92804099885208902</c:v>
                </c:pt>
                <c:pt idx="15">
                  <c:v>0.92932083226712503</c:v>
                </c:pt>
                <c:pt idx="16">
                  <c:v>0.93065342650961458</c:v>
                </c:pt>
                <c:pt idx="17">
                  <c:v>0.87722403340790434</c:v>
                </c:pt>
                <c:pt idx="18">
                  <c:v>0.85869132606509446</c:v>
                </c:pt>
                <c:pt idx="19">
                  <c:v>0.83585364227963643</c:v>
                </c:pt>
                <c:pt idx="20">
                  <c:v>0.80961768173211057</c:v>
                </c:pt>
                <c:pt idx="21">
                  <c:v>0.81356703645039796</c:v>
                </c:pt>
                <c:pt idx="22">
                  <c:v>0.80377596026373821</c:v>
                </c:pt>
                <c:pt idx="23">
                  <c:v>0.81104637389803858</c:v>
                </c:pt>
              </c:numCache>
            </c:numRef>
          </c:val>
          <c:smooth val="0"/>
        </c:ser>
        <c:ser>
          <c:idx val="2"/>
          <c:order val="2"/>
          <c:tx>
            <c:v>Structure</c:v>
          </c:tx>
          <c:spPr>
            <a:ln w="12700">
              <a:solidFill>
                <a:srgbClr val="3366FF"/>
              </a:solidFill>
              <a:prstDash val="solid"/>
            </a:ln>
          </c:spPr>
          <c:marker>
            <c:symbol val="x"/>
            <c:size val="5"/>
            <c:spPr>
              <a:noFill/>
              <a:ln>
                <a:solidFill>
                  <a:srgbClr val="3366FF"/>
                </a:solidFill>
                <a:prstDash val="solid"/>
              </a:ln>
            </c:spPr>
          </c:marker>
          <c:cat>
            <c:numRef>
              <c:f>Total_Industrial!$B$124:$B$147</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Total_Industrial!$AD$124:$AD$147</c:f>
              <c:numCache>
                <c:formatCode>0.0000</c:formatCode>
                <c:ptCount val="24"/>
                <c:pt idx="0">
                  <c:v>1</c:v>
                </c:pt>
                <c:pt idx="1">
                  <c:v>0.99765489184650014</c:v>
                </c:pt>
                <c:pt idx="2">
                  <c:v>1.0288502440095577</c:v>
                </c:pt>
                <c:pt idx="3">
                  <c:v>0.9908164273016723</c:v>
                </c:pt>
                <c:pt idx="4">
                  <c:v>0.99392709286407777</c:v>
                </c:pt>
                <c:pt idx="5">
                  <c:v>1.0036225722653742</c:v>
                </c:pt>
                <c:pt idx="6">
                  <c:v>1.0159421525567116</c:v>
                </c:pt>
                <c:pt idx="7">
                  <c:v>1.0205510046036765</c:v>
                </c:pt>
                <c:pt idx="8">
                  <c:v>1.0092309075316024</c:v>
                </c:pt>
                <c:pt idx="9">
                  <c:v>0.98216932711572091</c:v>
                </c:pt>
                <c:pt idx="10">
                  <c:v>0.97805471251300569</c:v>
                </c:pt>
                <c:pt idx="11">
                  <c:v>0.98364150169834785</c:v>
                </c:pt>
                <c:pt idx="12">
                  <c:v>0.98065628458270238</c:v>
                </c:pt>
                <c:pt idx="13">
                  <c:v>0.96707904882513829</c:v>
                </c:pt>
                <c:pt idx="14">
                  <c:v>0.96181530428176876</c:v>
                </c:pt>
                <c:pt idx="15">
                  <c:v>0.93341669932287175</c:v>
                </c:pt>
                <c:pt idx="16">
                  <c:v>0.92576850859896931</c:v>
                </c:pt>
                <c:pt idx="17">
                  <c:v>0.93282046335075364</c:v>
                </c:pt>
                <c:pt idx="18">
                  <c:v>0.91427861831662349</c:v>
                </c:pt>
                <c:pt idx="19">
                  <c:v>0.90551420106206126</c:v>
                </c:pt>
                <c:pt idx="20">
                  <c:v>0.92443903469808564</c:v>
                </c:pt>
                <c:pt idx="21">
                  <c:v>0.90427774918296866</c:v>
                </c:pt>
                <c:pt idx="22">
                  <c:v>0.91359669063169247</c:v>
                </c:pt>
                <c:pt idx="23">
                  <c:v>0.90953793128277338</c:v>
                </c:pt>
              </c:numCache>
            </c:numRef>
          </c:val>
          <c:smooth val="0"/>
        </c:ser>
        <c:ser>
          <c:idx val="3"/>
          <c:order val="3"/>
          <c:tx>
            <c:v>Energy Use</c:v>
          </c:tx>
          <c:spPr>
            <a:ln w="19050">
              <a:solidFill>
                <a:srgbClr val="000080"/>
              </a:solidFill>
              <a:prstDash val="solid"/>
            </a:ln>
          </c:spPr>
          <c:marker>
            <c:symbol val="diamond"/>
            <c:size val="5"/>
            <c:spPr>
              <a:solidFill>
                <a:srgbClr val="000080"/>
              </a:solidFill>
              <a:ln>
                <a:solidFill>
                  <a:srgbClr val="000080"/>
                </a:solidFill>
                <a:prstDash val="solid"/>
              </a:ln>
            </c:spPr>
          </c:marker>
          <c:cat>
            <c:numRef>
              <c:f>Total_Industrial!$B$124:$B$147</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Total_Industrial!$AB$124:$AB$147</c:f>
              <c:numCache>
                <c:formatCode>0.0000</c:formatCode>
                <c:ptCount val="24"/>
                <c:pt idx="0">
                  <c:v>1</c:v>
                </c:pt>
                <c:pt idx="1">
                  <c:v>1.0155603298792526</c:v>
                </c:pt>
                <c:pt idx="2">
                  <c:v>1.0349325170865871</c:v>
                </c:pt>
                <c:pt idx="3">
                  <c:v>1.1023478795594601</c:v>
                </c:pt>
                <c:pt idx="4">
                  <c:v>1.1059655968501756</c:v>
                </c:pt>
                <c:pt idx="5">
                  <c:v>1.1070555115930307</c:v>
                </c:pt>
                <c:pt idx="6">
                  <c:v>1.0666782345012702</c:v>
                </c:pt>
                <c:pt idx="7">
                  <c:v>1.0918323928947102</c:v>
                </c:pt>
                <c:pt idx="8">
                  <c:v>1.1189440130782922</c:v>
                </c:pt>
                <c:pt idx="9">
                  <c:v>1.1477843721252203</c:v>
                </c:pt>
                <c:pt idx="10">
                  <c:v>1.1733493428961295</c:v>
                </c:pt>
                <c:pt idx="11">
                  <c:v>1.1825808107820963</c:v>
                </c:pt>
                <c:pt idx="12">
                  <c:v>1.1874224544186069</c:v>
                </c:pt>
                <c:pt idx="13">
                  <c:v>1.2170099806013641</c:v>
                </c:pt>
                <c:pt idx="14">
                  <c:v>1.2337187149943165</c:v>
                </c:pt>
                <c:pt idx="15">
                  <c:v>1.2268278929097718</c:v>
                </c:pt>
                <c:pt idx="16">
                  <c:v>1.1902892381453833</c:v>
                </c:pt>
                <c:pt idx="17">
                  <c:v>1.138784873196256</c:v>
                </c:pt>
                <c:pt idx="18">
                  <c:v>1.0987934989020083</c:v>
                </c:pt>
                <c:pt idx="19">
                  <c:v>1.1117896243801237</c:v>
                </c:pt>
                <c:pt idx="20">
                  <c:v>1.102739328461972</c:v>
                </c:pt>
                <c:pt idx="21">
                  <c:v>1.1087101279426816</c:v>
                </c:pt>
                <c:pt idx="22">
                  <c:v>1.1175472645028823</c:v>
                </c:pt>
                <c:pt idx="23">
                  <c:v>1.0636013823393806</c:v>
                </c:pt>
              </c:numCache>
            </c:numRef>
          </c:val>
          <c:smooth val="0"/>
        </c:ser>
        <c:dLbls>
          <c:showLegendKey val="0"/>
          <c:showVal val="0"/>
          <c:showCatName val="0"/>
          <c:showSerName val="0"/>
          <c:showPercent val="0"/>
          <c:showBubbleSize val="0"/>
        </c:dLbls>
        <c:marker val="1"/>
        <c:smooth val="0"/>
        <c:axId val="121921920"/>
        <c:axId val="121924224"/>
      </c:lineChart>
      <c:catAx>
        <c:axId val="12192192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Years</a:t>
                </a:r>
              </a:p>
            </c:rich>
          </c:tx>
          <c:layout>
            <c:manualLayout>
              <c:xMode val="edge"/>
              <c:yMode val="edge"/>
              <c:x val="0.49492439429323309"/>
              <c:y val="0.9220092316046700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21924224"/>
        <c:crosses val="autoZero"/>
        <c:auto val="1"/>
        <c:lblAlgn val="ctr"/>
        <c:lblOffset val="100"/>
        <c:tickLblSkip val="2"/>
        <c:tickMarkSkip val="1"/>
        <c:noMultiLvlLbl val="0"/>
      </c:catAx>
      <c:valAx>
        <c:axId val="121924224"/>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Index (1985 = 1.0)</a:t>
                </a:r>
              </a:p>
            </c:rich>
          </c:tx>
          <c:layout>
            <c:manualLayout>
              <c:xMode val="edge"/>
              <c:yMode val="edge"/>
              <c:x val="1.2690460936477427E-2"/>
              <c:y val="0.23622047244094491"/>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21921920"/>
        <c:crosses val="autoZero"/>
        <c:crossBetween val="midCat"/>
      </c:valAx>
      <c:spPr>
        <a:solidFill>
          <a:srgbClr val="FFFFFF"/>
        </a:solidFill>
        <a:ln w="3175">
          <a:solidFill>
            <a:srgbClr val="000000"/>
          </a:solidFill>
          <a:prstDash val="solid"/>
        </a:ln>
      </c:spPr>
    </c:plotArea>
    <c:legend>
      <c:legendPos val="r"/>
      <c:layout>
        <c:manualLayout>
          <c:xMode val="edge"/>
          <c:yMode val="edge"/>
          <c:x val="0.19139493390097892"/>
          <c:y val="0.55736567411832139"/>
          <c:w val="0.27411191711272309"/>
          <c:h val="0.26771653543307083"/>
        </c:manualLayout>
      </c:layout>
      <c:overlay val="0"/>
      <c:spPr>
        <a:solidFill>
          <a:srgbClr val="FFFFFF"/>
        </a:solidFill>
        <a:ln w="3175">
          <a:solidFill>
            <a:srgbClr val="000000"/>
          </a:solidFill>
          <a:prstDash val="solid"/>
        </a:ln>
      </c:spPr>
      <c:txPr>
        <a:bodyPr/>
        <a:lstStyle/>
        <a:p>
          <a:pPr>
            <a:defRPr sz="58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Manufacturing!$AJ$441</c:f>
          <c:strCache>
            <c:ptCount val="1"/>
            <c:pt idx="0">
              <c:v>NAICS 315 Output and Intensity Indexes</c:v>
            </c:pt>
          </c:strCache>
        </c:strRef>
      </c:tx>
      <c:layout>
        <c:manualLayout>
          <c:xMode val="edge"/>
          <c:yMode val="edge"/>
          <c:x val="0.27309300192897573"/>
          <c:y val="3.875968992248062E-2"/>
        </c:manualLayout>
      </c:layout>
      <c:overlay val="0"/>
      <c:spPr>
        <a:noFill/>
        <a:ln w="25400">
          <a:noFill/>
        </a:ln>
      </c:spPr>
      <c:txPr>
        <a:bodyPr/>
        <a:lstStyle/>
        <a:p>
          <a:pPr>
            <a:defRPr sz="9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0441787544293471"/>
          <c:y val="0.20542713415672753"/>
          <c:w val="0.730925128100543"/>
          <c:h val="0.62015738613351701"/>
        </c:manualLayout>
      </c:layout>
      <c:lineChart>
        <c:grouping val="standard"/>
        <c:varyColors val="0"/>
        <c:ser>
          <c:idx val="0"/>
          <c:order val="0"/>
          <c:tx>
            <c:strRef>
              <c:f>Manufacturing!$AJ$443</c:f>
              <c:strCache>
                <c:ptCount val="1"/>
                <c:pt idx="0">
                  <c:v>  Output</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Manufacturing!$AI$444:$AI$459</c:f>
              <c:numCache>
                <c:formatCode>General</c:formatCode>
                <c:ptCount val="1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numCache>
            </c:numRef>
          </c:cat>
          <c:val>
            <c:numRef>
              <c:f>Manufacturing!$AJ$444:$AJ$459</c:f>
              <c:numCache>
                <c:formatCode>0.0000</c:formatCode>
                <c:ptCount val="16"/>
                <c:pt idx="0">
                  <c:v>1</c:v>
                </c:pt>
                <c:pt idx="1">
                  <c:v>1.0116584172490202</c:v>
                </c:pt>
                <c:pt idx="2">
                  <c:v>1.0616552953037894</c:v>
                </c:pt>
                <c:pt idx="3">
                  <c:v>1.1131589721477007</c:v>
                </c:pt>
                <c:pt idx="4">
                  <c:v>1.1436226637232645</c:v>
                </c:pt>
                <c:pt idx="5">
                  <c:v>1.1570394659233698</c:v>
                </c:pt>
                <c:pt idx="6">
                  <c:v>1.1472963119447217</c:v>
                </c:pt>
                <c:pt idx="7">
                  <c:v>1.1697883320832101</c:v>
                </c:pt>
                <c:pt idx="8">
                  <c:v>1.1763660500449502</c:v>
                </c:pt>
                <c:pt idx="9">
                  <c:v>1.2138866310894003</c:v>
                </c:pt>
                <c:pt idx="10">
                  <c:v>1.2242105990161047</c:v>
                </c:pt>
                <c:pt idx="11">
                  <c:v>1.2384841017895938</c:v>
                </c:pt>
                <c:pt idx="12">
                  <c:v>1.3206692754395895</c:v>
                </c:pt>
                <c:pt idx="13">
                  <c:v>1.3314869352221419</c:v>
                </c:pt>
                <c:pt idx="14">
                  <c:v>1.3543274437294641</c:v>
                </c:pt>
                <c:pt idx="15">
                  <c:v>1.3495938100528035</c:v>
                </c:pt>
              </c:numCache>
            </c:numRef>
          </c:val>
          <c:smooth val="0"/>
        </c:ser>
        <c:ser>
          <c:idx val="1"/>
          <c:order val="1"/>
          <c:tx>
            <c:strRef>
              <c:f>Manufacturing!$AK$443</c:f>
              <c:strCache>
                <c:ptCount val="1"/>
                <c:pt idx="0">
                  <c:v>  Source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Manufacturing!$AI$444:$AI$459</c:f>
              <c:numCache>
                <c:formatCode>General</c:formatCode>
                <c:ptCount val="1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numCache>
            </c:numRef>
          </c:cat>
          <c:val>
            <c:numRef>
              <c:f>Manufacturing!$AK$444:$AK$459</c:f>
              <c:numCache>
                <c:formatCode>0.0000</c:formatCode>
                <c:ptCount val="16"/>
                <c:pt idx="0">
                  <c:v>1</c:v>
                </c:pt>
                <c:pt idx="1">
                  <c:v>0.95871457873679056</c:v>
                </c:pt>
                <c:pt idx="2">
                  <c:v>0.83510609675368885</c:v>
                </c:pt>
                <c:pt idx="3">
                  <c:v>0.82825318112682078</c:v>
                </c:pt>
                <c:pt idx="4">
                  <c:v>0.83387725383813294</c:v>
                </c:pt>
                <c:pt idx="5">
                  <c:v>0.87090199088973264</c:v>
                </c:pt>
                <c:pt idx="6">
                  <c:v>0.87299170616456845</c:v>
                </c:pt>
                <c:pt idx="7">
                  <c:v>0.82011355760855831</c:v>
                </c:pt>
                <c:pt idx="8">
                  <c:v>0.78133317877108932</c:v>
                </c:pt>
                <c:pt idx="9">
                  <c:v>0.73271194112687299</c:v>
                </c:pt>
                <c:pt idx="10">
                  <c:v>0.74379067725144943</c:v>
                </c:pt>
                <c:pt idx="11">
                  <c:v>0.75755689224093625</c:v>
                </c:pt>
                <c:pt idx="12">
                  <c:v>0.73121302116526199</c:v>
                </c:pt>
                <c:pt idx="13">
                  <c:v>0.74068787325824825</c:v>
                </c:pt>
                <c:pt idx="14">
                  <c:v>0.73791478475871475</c:v>
                </c:pt>
                <c:pt idx="15">
                  <c:v>0.75385172758045826</c:v>
                </c:pt>
              </c:numCache>
            </c:numRef>
          </c:val>
          <c:smooth val="0"/>
        </c:ser>
        <c:ser>
          <c:idx val="2"/>
          <c:order val="2"/>
          <c:tx>
            <c:strRef>
              <c:f>Manufacturing!$AL$443</c:f>
              <c:strCache>
                <c:ptCount val="1"/>
                <c:pt idx="0">
                  <c:v> Delivered</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Manufacturing!$AI$444:$AI$459</c:f>
              <c:numCache>
                <c:formatCode>General</c:formatCode>
                <c:ptCount val="1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numCache>
            </c:numRef>
          </c:cat>
          <c:val>
            <c:numRef>
              <c:f>Manufacturing!$AL$444:$AL$459</c:f>
              <c:numCache>
                <c:formatCode>0.0000</c:formatCode>
                <c:ptCount val="16"/>
                <c:pt idx="0">
                  <c:v>1</c:v>
                </c:pt>
                <c:pt idx="1">
                  <c:v>0.96727729983876276</c:v>
                </c:pt>
                <c:pt idx="2">
                  <c:v>0.8477872362733242</c:v>
                </c:pt>
                <c:pt idx="3">
                  <c:v>0.84281681742909442</c:v>
                </c:pt>
                <c:pt idx="4">
                  <c:v>0.82913326583015012</c:v>
                </c:pt>
                <c:pt idx="5">
                  <c:v>0.86847369382099271</c:v>
                </c:pt>
                <c:pt idx="6">
                  <c:v>0.87477077368056755</c:v>
                </c:pt>
                <c:pt idx="7">
                  <c:v>0.82482391362280083</c:v>
                </c:pt>
                <c:pt idx="8">
                  <c:v>0.78518474025285756</c:v>
                </c:pt>
                <c:pt idx="9">
                  <c:v>0.74086959591102874</c:v>
                </c:pt>
                <c:pt idx="10">
                  <c:v>0.7484462941965867</c:v>
                </c:pt>
                <c:pt idx="11">
                  <c:v>0.76178036397344884</c:v>
                </c:pt>
                <c:pt idx="12">
                  <c:v>0.73680115312352856</c:v>
                </c:pt>
                <c:pt idx="13">
                  <c:v>0.74598106438030742</c:v>
                </c:pt>
                <c:pt idx="14">
                  <c:v>0.73981119308975529</c:v>
                </c:pt>
                <c:pt idx="15">
                  <c:v>0.75782973496780126</c:v>
                </c:pt>
              </c:numCache>
            </c:numRef>
          </c:val>
          <c:smooth val="0"/>
        </c:ser>
        <c:ser>
          <c:idx val="3"/>
          <c:order val="3"/>
          <c:tx>
            <c:strRef>
              <c:f>Manufacturing!$AM$443</c:f>
              <c:strCache>
                <c:ptCount val="1"/>
                <c:pt idx="0">
                  <c:v> Electricity</c:v>
                </c:pt>
              </c:strCache>
            </c:strRef>
          </c:tx>
          <c:spPr>
            <a:ln w="12700">
              <a:solidFill>
                <a:srgbClr val="00FFFF"/>
              </a:solidFill>
              <a:prstDash val="solid"/>
            </a:ln>
          </c:spPr>
          <c:marker>
            <c:symbol val="x"/>
            <c:size val="5"/>
            <c:spPr>
              <a:noFill/>
              <a:ln>
                <a:solidFill>
                  <a:srgbClr val="00FFFF"/>
                </a:solidFill>
                <a:prstDash val="solid"/>
              </a:ln>
            </c:spPr>
          </c:marker>
          <c:cat>
            <c:numRef>
              <c:f>Manufacturing!$AI$444:$AI$459</c:f>
              <c:numCache>
                <c:formatCode>General</c:formatCode>
                <c:ptCount val="1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numCache>
            </c:numRef>
          </c:cat>
          <c:val>
            <c:numRef>
              <c:f>Manufacturing!$AM$444:$AM$459</c:f>
              <c:numCache>
                <c:formatCode>0.0000</c:formatCode>
                <c:ptCount val="16"/>
                <c:pt idx="0">
                  <c:v>1</c:v>
                </c:pt>
                <c:pt idx="1">
                  <c:v>0.96727729983876276</c:v>
                </c:pt>
                <c:pt idx="2">
                  <c:v>0.8477872362733242</c:v>
                </c:pt>
                <c:pt idx="3">
                  <c:v>0.84281681742909442</c:v>
                </c:pt>
                <c:pt idx="4">
                  <c:v>0.82913326583015012</c:v>
                </c:pt>
                <c:pt idx="5">
                  <c:v>0.86847369382099271</c:v>
                </c:pt>
                <c:pt idx="6">
                  <c:v>0.87477077368056755</c:v>
                </c:pt>
                <c:pt idx="7">
                  <c:v>0.82482391362280083</c:v>
                </c:pt>
                <c:pt idx="8">
                  <c:v>0.78518474025285756</c:v>
                </c:pt>
                <c:pt idx="9">
                  <c:v>0.74086959591102874</c:v>
                </c:pt>
                <c:pt idx="10">
                  <c:v>0.7484462941965867</c:v>
                </c:pt>
                <c:pt idx="11">
                  <c:v>0.76178036397344884</c:v>
                </c:pt>
                <c:pt idx="12">
                  <c:v>0.73680115312352856</c:v>
                </c:pt>
                <c:pt idx="13">
                  <c:v>0.74598106438030742</c:v>
                </c:pt>
                <c:pt idx="14">
                  <c:v>0.73981119308975529</c:v>
                </c:pt>
                <c:pt idx="15">
                  <c:v>0.75782973496780126</c:v>
                </c:pt>
              </c:numCache>
            </c:numRef>
          </c:val>
          <c:smooth val="0"/>
        </c:ser>
        <c:ser>
          <c:idx val="4"/>
          <c:order val="4"/>
          <c:tx>
            <c:strRef>
              <c:f>Manufacturing!$AN$443</c:f>
              <c:strCache>
                <c:ptCount val="1"/>
                <c:pt idx="0">
                  <c:v>  Primary</c:v>
                </c:pt>
              </c:strCache>
            </c:strRef>
          </c:tx>
          <c:spPr>
            <a:ln w="12700">
              <a:solidFill>
                <a:srgbClr val="800080"/>
              </a:solidFill>
              <a:prstDash val="solid"/>
            </a:ln>
          </c:spPr>
          <c:marker>
            <c:symbol val="star"/>
            <c:size val="5"/>
            <c:spPr>
              <a:noFill/>
              <a:ln>
                <a:solidFill>
                  <a:srgbClr val="800080"/>
                </a:solidFill>
                <a:prstDash val="solid"/>
              </a:ln>
            </c:spPr>
          </c:marker>
          <c:cat>
            <c:numRef>
              <c:f>Manufacturing!$AI$444:$AI$459</c:f>
              <c:numCache>
                <c:formatCode>General</c:formatCode>
                <c:ptCount val="1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numCache>
            </c:numRef>
          </c:cat>
          <c:val>
            <c:numRef>
              <c:f>Manufacturing!$AN$444:$AN$459</c:f>
              <c:numCache>
                <c:formatCode>0.0000</c:formatCode>
                <c:ptCount val="16"/>
                <c:pt idx="0">
                  <c:v>1</c:v>
                </c:pt>
                <c:pt idx="1">
                  <c:v>0.96727729983876276</c:v>
                </c:pt>
                <c:pt idx="2">
                  <c:v>0.8477872362733242</c:v>
                </c:pt>
                <c:pt idx="3">
                  <c:v>0.84281681742909442</c:v>
                </c:pt>
                <c:pt idx="4">
                  <c:v>0.82913326583015012</c:v>
                </c:pt>
                <c:pt idx="5">
                  <c:v>0.86847369382099271</c:v>
                </c:pt>
                <c:pt idx="6">
                  <c:v>0.87477077368056755</c:v>
                </c:pt>
                <c:pt idx="7">
                  <c:v>0.82482391362280083</c:v>
                </c:pt>
                <c:pt idx="8">
                  <c:v>0.78518474025285756</c:v>
                </c:pt>
                <c:pt idx="9">
                  <c:v>0.74086959591102874</c:v>
                </c:pt>
                <c:pt idx="10">
                  <c:v>0.7484462941965867</c:v>
                </c:pt>
                <c:pt idx="11">
                  <c:v>0.76178036397344884</c:v>
                </c:pt>
                <c:pt idx="12">
                  <c:v>0.73680115312352856</c:v>
                </c:pt>
                <c:pt idx="13">
                  <c:v>0.74598106438030742</c:v>
                </c:pt>
                <c:pt idx="14">
                  <c:v>0.73981119308975529</c:v>
                </c:pt>
                <c:pt idx="15">
                  <c:v>0.75782973496780126</c:v>
                </c:pt>
              </c:numCache>
            </c:numRef>
          </c:val>
          <c:smooth val="0"/>
        </c:ser>
        <c:dLbls>
          <c:showLegendKey val="0"/>
          <c:showVal val="0"/>
          <c:showCatName val="0"/>
          <c:showSerName val="0"/>
          <c:showPercent val="0"/>
          <c:showBubbleSize val="0"/>
        </c:dLbls>
        <c:marker val="1"/>
        <c:smooth val="0"/>
        <c:axId val="103414400"/>
        <c:axId val="111293568"/>
      </c:lineChart>
      <c:catAx>
        <c:axId val="103414400"/>
        <c:scaling>
          <c:orientation val="minMax"/>
        </c:scaling>
        <c:delete val="0"/>
        <c:axPos val="b"/>
        <c:title>
          <c:tx>
            <c:rich>
              <a:bodyPr/>
              <a:lstStyle/>
              <a:p>
                <a:pPr>
                  <a:defRPr sz="400" b="1" i="0" u="none" strike="noStrike" baseline="0">
                    <a:solidFill>
                      <a:srgbClr val="000000"/>
                    </a:solidFill>
                    <a:latin typeface="Arial"/>
                    <a:ea typeface="Arial"/>
                    <a:cs typeface="Arial"/>
                  </a:defRPr>
                </a:pPr>
                <a:r>
                  <a:rPr lang="en-US"/>
                  <a:t>Year</a:t>
                </a:r>
              </a:p>
            </c:rich>
          </c:tx>
          <c:layout>
            <c:manualLayout>
              <c:xMode val="edge"/>
              <c:yMode val="edge"/>
              <c:x val="0.449800040055234"/>
              <c:y val="0.8914761236240819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en-US"/>
          </a:p>
        </c:txPr>
        <c:crossAx val="111293568"/>
        <c:crosses val="autoZero"/>
        <c:auto val="1"/>
        <c:lblAlgn val="ctr"/>
        <c:lblOffset val="100"/>
        <c:tickLblSkip val="1"/>
        <c:tickMarkSkip val="1"/>
        <c:noMultiLvlLbl val="0"/>
      </c:catAx>
      <c:valAx>
        <c:axId val="111293568"/>
        <c:scaling>
          <c:orientation val="minMax"/>
        </c:scaling>
        <c:delete val="0"/>
        <c:axPos val="l"/>
        <c:majorGridlines>
          <c:spPr>
            <a:ln w="3175">
              <a:solidFill>
                <a:srgbClr val="000000"/>
              </a:solidFill>
              <a:prstDash val="solid"/>
            </a:ln>
          </c:spPr>
        </c:majorGridlines>
        <c:title>
          <c:tx>
            <c:strRef>
              <c:f>Manufacturing!$H$438</c:f>
              <c:strCache>
                <c:ptCount val="1"/>
                <c:pt idx="0">
                  <c:v>Index, 1985 = 1.0</c:v>
                </c:pt>
              </c:strCache>
            </c:strRef>
          </c:tx>
          <c:layout>
            <c:manualLayout>
              <c:xMode val="edge"/>
              <c:yMode val="edge"/>
              <c:x val="3.2128514056224897E-2"/>
              <c:y val="0.39535046491281611"/>
            </c:manualLayout>
          </c:layout>
          <c:overlay val="0"/>
          <c:spPr>
            <a:noFill/>
            <a:ln w="25400">
              <a:noFill/>
            </a:ln>
          </c:spPr>
          <c:txPr>
            <a:bodyPr/>
            <a:lstStyle/>
            <a:p>
              <a:pPr>
                <a:defRPr sz="400" b="1" i="0" u="none" strike="noStrike" baseline="0">
                  <a:solidFill>
                    <a:srgbClr val="000000"/>
                  </a:solidFill>
                  <a:latin typeface="Arial"/>
                  <a:ea typeface="Arial"/>
                  <a:cs typeface="Arial"/>
                </a:defRPr>
              </a:pPr>
              <a:endParaRPr lang="en-US"/>
            </a:p>
          </c:txPr>
        </c:title>
        <c:numFmt formatCode="0.0000" sourceLinked="1"/>
        <c:majorTickMark val="out"/>
        <c:minorTickMark val="none"/>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en-US"/>
          </a:p>
        </c:txPr>
        <c:crossAx val="103414400"/>
        <c:crosses val="autoZero"/>
        <c:crossBetween val="between"/>
      </c:valAx>
      <c:spPr>
        <a:solidFill>
          <a:srgbClr val="C0C0C0"/>
        </a:solidFill>
        <a:ln w="12700">
          <a:solidFill>
            <a:srgbClr val="808080"/>
          </a:solidFill>
          <a:prstDash val="solid"/>
        </a:ln>
      </c:spPr>
    </c:plotArea>
    <c:legend>
      <c:legendPos val="r"/>
      <c:layout>
        <c:manualLayout>
          <c:xMode val="edge"/>
          <c:yMode val="edge"/>
          <c:x val="0.85743140541167284"/>
          <c:y val="0.40697837188956032"/>
          <c:w val="0.12650623491340685"/>
          <c:h val="0.2170550774176484"/>
        </c:manualLayout>
      </c:layout>
      <c:overlay val="0"/>
      <c:spPr>
        <a:solidFill>
          <a:srgbClr val="FFFFFF"/>
        </a:solidFill>
        <a:ln w="3175">
          <a:solidFill>
            <a:srgbClr val="000000"/>
          </a:solidFill>
          <a:prstDash val="solid"/>
        </a:ln>
      </c:spPr>
      <c:txPr>
        <a:bodyPr/>
        <a:lstStyle/>
        <a:p>
          <a:pPr>
            <a:defRPr sz="3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66629561117749"/>
          <c:y val="4.6039059904813912E-2"/>
          <c:w val="0.81902641587680958"/>
          <c:h val="0.83174844608962129"/>
        </c:manualLayout>
      </c:layout>
      <c:lineChart>
        <c:grouping val="standard"/>
        <c:varyColors val="0"/>
        <c:ser>
          <c:idx val="0"/>
          <c:order val="0"/>
          <c:tx>
            <c:strRef>
              <c:f>'Charts (www)'!$N$190</c:f>
              <c:strCache>
                <c:ptCount val="1"/>
                <c:pt idx="0">
                  <c:v>GDP in Manufacturing</c:v>
                </c:pt>
              </c:strCache>
            </c:strRef>
          </c:tx>
          <c:spPr>
            <a:ln w="19050">
              <a:solidFill>
                <a:srgbClr val="FF00FF"/>
              </a:solidFill>
            </a:ln>
          </c:spPr>
          <c:marker>
            <c:symbol val="square"/>
            <c:size val="4"/>
            <c:spPr>
              <a:solidFill>
                <a:srgbClr val="FF00FF"/>
              </a:solidFill>
              <a:ln>
                <a:solidFill>
                  <a:srgbClr val="FF00FF"/>
                </a:solidFill>
              </a:ln>
            </c:spPr>
          </c:marker>
          <c:cat>
            <c:numRef>
              <c:f>'Charts (www)'!$M$191:$M$232</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formatCode="0">
                  <c:v>1985</c:v>
                </c:pt>
                <c:pt idx="16" formatCode="0">
                  <c:v>1986</c:v>
                </c:pt>
                <c:pt idx="17" formatCode="0">
                  <c:v>1987</c:v>
                </c:pt>
                <c:pt idx="18" formatCode="0">
                  <c:v>1988</c:v>
                </c:pt>
                <c:pt idx="19" formatCode="0">
                  <c:v>1989</c:v>
                </c:pt>
                <c:pt idx="20" formatCode="0">
                  <c:v>1990</c:v>
                </c:pt>
                <c:pt idx="21" formatCode="0">
                  <c:v>1991</c:v>
                </c:pt>
                <c:pt idx="22" formatCode="0">
                  <c:v>1992</c:v>
                </c:pt>
                <c:pt idx="23" formatCode="0">
                  <c:v>1993</c:v>
                </c:pt>
                <c:pt idx="24" formatCode="0">
                  <c:v>1994</c:v>
                </c:pt>
                <c:pt idx="25" formatCode="0">
                  <c:v>1995</c:v>
                </c:pt>
                <c:pt idx="26" formatCode="0">
                  <c:v>1996</c:v>
                </c:pt>
                <c:pt idx="27" formatCode="0">
                  <c:v>1997</c:v>
                </c:pt>
                <c:pt idx="28" formatCode="0">
                  <c:v>1998</c:v>
                </c:pt>
                <c:pt idx="29" formatCode="0">
                  <c:v>1999</c:v>
                </c:pt>
                <c:pt idx="30" formatCode="0">
                  <c:v>2000</c:v>
                </c:pt>
                <c:pt idx="31" formatCode="0">
                  <c:v>2001</c:v>
                </c:pt>
                <c:pt idx="32" formatCode="0">
                  <c:v>2002</c:v>
                </c:pt>
                <c:pt idx="33" formatCode="0">
                  <c:v>2003</c:v>
                </c:pt>
                <c:pt idx="34" formatCode="0">
                  <c:v>2004</c:v>
                </c:pt>
                <c:pt idx="35" formatCode="0">
                  <c:v>2005</c:v>
                </c:pt>
                <c:pt idx="36" formatCode="0">
                  <c:v>2006</c:v>
                </c:pt>
                <c:pt idx="37" formatCode="0">
                  <c:v>2007</c:v>
                </c:pt>
                <c:pt idx="38" formatCode="0">
                  <c:v>2008</c:v>
                </c:pt>
                <c:pt idx="39" formatCode="0">
                  <c:v>2009</c:v>
                </c:pt>
                <c:pt idx="40" formatCode="0">
                  <c:v>2010</c:v>
                </c:pt>
                <c:pt idx="41" formatCode="0">
                  <c:v>2011</c:v>
                </c:pt>
              </c:numCache>
            </c:numRef>
          </c:cat>
          <c:val>
            <c:numRef>
              <c:f>'Charts (www)'!$N$191:$N$232</c:f>
              <c:numCache>
                <c:formatCode>0.000</c:formatCode>
                <c:ptCount val="42"/>
                <c:pt idx="0">
                  <c:v>0.6246062337357412</c:v>
                </c:pt>
                <c:pt idx="1">
                  <c:v>0.64156997789039116</c:v>
                </c:pt>
                <c:pt idx="2">
                  <c:v>0.69921148917020481</c:v>
                </c:pt>
                <c:pt idx="3">
                  <c:v>0.771468821538281</c:v>
                </c:pt>
                <c:pt idx="4">
                  <c:v>0.73621084349136157</c:v>
                </c:pt>
                <c:pt idx="5">
                  <c:v>0.6852217808996458</c:v>
                </c:pt>
                <c:pt idx="6">
                  <c:v>0.7583008863409576</c:v>
                </c:pt>
                <c:pt idx="7">
                  <c:v>0.81813379248273299</c:v>
                </c:pt>
                <c:pt idx="8">
                  <c:v>0.86041597370326173</c:v>
                </c:pt>
                <c:pt idx="9">
                  <c:v>0.89044982292746866</c:v>
                </c:pt>
                <c:pt idx="10">
                  <c:v>0.84411747441742158</c:v>
                </c:pt>
                <c:pt idx="11">
                  <c:v>0.88436478898041426</c:v>
                </c:pt>
                <c:pt idx="12">
                  <c:v>0.82007082901250261</c:v>
                </c:pt>
                <c:pt idx="13">
                  <c:v>0.88489307167035147</c:v>
                </c:pt>
                <c:pt idx="14">
                  <c:v>0.96939873603474924</c:v>
                </c:pt>
                <c:pt idx="15">
                  <c:v>1</c:v>
                </c:pt>
                <c:pt idx="16">
                  <c:v>0.99939345320784989</c:v>
                </c:pt>
                <c:pt idx="17">
                  <c:v>1.0730595394157585</c:v>
                </c:pt>
                <c:pt idx="18">
                  <c:v>1.1481930775401592</c:v>
                </c:pt>
                <c:pt idx="19">
                  <c:v>1.1614197108141422</c:v>
                </c:pt>
                <c:pt idx="20">
                  <c:v>1.1460799467804104</c:v>
                </c:pt>
                <c:pt idx="21">
                  <c:v>1.1284509577569508</c:v>
                </c:pt>
                <c:pt idx="22">
                  <c:v>1.1660764248958109</c:v>
                </c:pt>
                <c:pt idx="23">
                  <c:v>1.2128392259680292</c:v>
                </c:pt>
                <c:pt idx="24">
                  <c:v>1.2928838365062905</c:v>
                </c:pt>
                <c:pt idx="25">
                  <c:v>1.3461034260110745</c:v>
                </c:pt>
                <c:pt idx="26">
                  <c:v>1.3891291162026258</c:v>
                </c:pt>
                <c:pt idx="27">
                  <c:v>1.4725586491615958</c:v>
                </c:pt>
                <c:pt idx="28">
                  <c:v>1.5461464712672917</c:v>
                </c:pt>
                <c:pt idx="29">
                  <c:v>1.6292238157663033</c:v>
                </c:pt>
                <c:pt idx="30">
                  <c:v>1.7332368076072706</c:v>
                </c:pt>
                <c:pt idx="31">
                  <c:v>1.6533095932223287</c:v>
                </c:pt>
                <c:pt idx="32">
                  <c:v>1.6945352090629828</c:v>
                </c:pt>
                <c:pt idx="33">
                  <c:v>1.748165685104385</c:v>
                </c:pt>
                <c:pt idx="34">
                  <c:v>1.8912128979240448</c:v>
                </c:pt>
                <c:pt idx="35">
                  <c:v>1.9566025553229371</c:v>
                </c:pt>
                <c:pt idx="36">
                  <c:v>2.0379776555988185</c:v>
                </c:pt>
                <c:pt idx="37">
                  <c:v>2.1101371578391284</c:v>
                </c:pt>
                <c:pt idx="38">
                  <c:v>1.9868320648026769</c:v>
                </c:pt>
                <c:pt idx="39">
                  <c:v>1.8041636502377272</c:v>
                </c:pt>
                <c:pt idx="40">
                  <c:v>1.9285057426284997</c:v>
                </c:pt>
                <c:pt idx="41">
                  <c:v>1.9769316558727426</c:v>
                </c:pt>
              </c:numCache>
            </c:numRef>
          </c:val>
          <c:smooth val="0"/>
        </c:ser>
        <c:ser>
          <c:idx val="1"/>
          <c:order val="1"/>
          <c:tx>
            <c:strRef>
              <c:f>'Charts (www)'!$O$190</c:f>
              <c:strCache>
                <c:ptCount val="1"/>
                <c:pt idx="0">
                  <c:v>Energy Use</c:v>
                </c:pt>
              </c:strCache>
            </c:strRef>
          </c:tx>
          <c:spPr>
            <a:ln w="19050">
              <a:solidFill>
                <a:srgbClr val="002060"/>
              </a:solidFill>
            </a:ln>
          </c:spPr>
          <c:marker>
            <c:symbol val="diamond"/>
            <c:size val="5"/>
            <c:spPr>
              <a:solidFill>
                <a:srgbClr val="002060"/>
              </a:solidFill>
              <a:ln>
                <a:solidFill>
                  <a:srgbClr val="002060"/>
                </a:solidFill>
              </a:ln>
            </c:spPr>
          </c:marker>
          <c:cat>
            <c:numRef>
              <c:f>'Charts (www)'!$M$191:$M$232</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formatCode="0">
                  <c:v>1985</c:v>
                </c:pt>
                <c:pt idx="16" formatCode="0">
                  <c:v>1986</c:v>
                </c:pt>
                <c:pt idx="17" formatCode="0">
                  <c:v>1987</c:v>
                </c:pt>
                <c:pt idx="18" formatCode="0">
                  <c:v>1988</c:v>
                </c:pt>
                <c:pt idx="19" formatCode="0">
                  <c:v>1989</c:v>
                </c:pt>
                <c:pt idx="20" formatCode="0">
                  <c:v>1990</c:v>
                </c:pt>
                <c:pt idx="21" formatCode="0">
                  <c:v>1991</c:v>
                </c:pt>
                <c:pt idx="22" formatCode="0">
                  <c:v>1992</c:v>
                </c:pt>
                <c:pt idx="23" formatCode="0">
                  <c:v>1993</c:v>
                </c:pt>
                <c:pt idx="24" formatCode="0">
                  <c:v>1994</c:v>
                </c:pt>
                <c:pt idx="25" formatCode="0">
                  <c:v>1995</c:v>
                </c:pt>
                <c:pt idx="26" formatCode="0">
                  <c:v>1996</c:v>
                </c:pt>
                <c:pt idx="27" formatCode="0">
                  <c:v>1997</c:v>
                </c:pt>
                <c:pt idx="28" formatCode="0">
                  <c:v>1998</c:v>
                </c:pt>
                <c:pt idx="29" formatCode="0">
                  <c:v>1999</c:v>
                </c:pt>
                <c:pt idx="30" formatCode="0">
                  <c:v>2000</c:v>
                </c:pt>
                <c:pt idx="31" formatCode="0">
                  <c:v>2001</c:v>
                </c:pt>
                <c:pt idx="32" formatCode="0">
                  <c:v>2002</c:v>
                </c:pt>
                <c:pt idx="33" formatCode="0">
                  <c:v>2003</c:v>
                </c:pt>
                <c:pt idx="34" formatCode="0">
                  <c:v>2004</c:v>
                </c:pt>
                <c:pt idx="35" formatCode="0">
                  <c:v>2005</c:v>
                </c:pt>
                <c:pt idx="36" formatCode="0">
                  <c:v>2006</c:v>
                </c:pt>
                <c:pt idx="37" formatCode="0">
                  <c:v>2007</c:v>
                </c:pt>
                <c:pt idx="38" formatCode="0">
                  <c:v>2008</c:v>
                </c:pt>
                <c:pt idx="39" formatCode="0">
                  <c:v>2009</c:v>
                </c:pt>
                <c:pt idx="40" formatCode="0">
                  <c:v>2010</c:v>
                </c:pt>
                <c:pt idx="41" formatCode="0">
                  <c:v>2011</c:v>
                </c:pt>
              </c:numCache>
            </c:numRef>
          </c:cat>
          <c:val>
            <c:numRef>
              <c:f>'Charts (www)'!$O$191:$O$232</c:f>
              <c:numCache>
                <c:formatCode>0.000</c:formatCode>
                <c:ptCount val="42"/>
                <c:pt idx="0">
                  <c:v>1.1022265416512103</c:v>
                </c:pt>
                <c:pt idx="1">
                  <c:v>1.1109270768612076</c:v>
                </c:pt>
                <c:pt idx="2">
                  <c:v>1.1640451499832545</c:v>
                </c:pt>
                <c:pt idx="3">
                  <c:v>1.2090877993052564</c:v>
                </c:pt>
                <c:pt idx="4">
                  <c:v>1.2177069977438268</c:v>
                </c:pt>
                <c:pt idx="5">
                  <c:v>1.1184427835947226</c:v>
                </c:pt>
                <c:pt idx="6">
                  <c:v>1.1763649101046363</c:v>
                </c:pt>
                <c:pt idx="7">
                  <c:v>1.2000171432612734</c:v>
                </c:pt>
                <c:pt idx="8">
                  <c:v>1.2208105729816534</c:v>
                </c:pt>
                <c:pt idx="9">
                  <c:v>1.2156208165199573</c:v>
                </c:pt>
                <c:pt idx="10">
                  <c:v>1.1341063222197825</c:v>
                </c:pt>
                <c:pt idx="11">
                  <c:v>1.0952386456025582</c:v>
                </c:pt>
                <c:pt idx="12">
                  <c:v>0.98738238783803167</c:v>
                </c:pt>
                <c:pt idx="13">
                  <c:v>1.0256929443727447</c:v>
                </c:pt>
                <c:pt idx="14">
                  <c:v>1.0611764543481168</c:v>
                </c:pt>
                <c:pt idx="15">
                  <c:v>1</c:v>
                </c:pt>
                <c:pt idx="16">
                  <c:v>1.0177828141639482</c:v>
                </c:pt>
                <c:pt idx="17">
                  <c:v>1.0508391470628704</c:v>
                </c:pt>
                <c:pt idx="18">
                  <c:v>1.1217220552529079</c:v>
                </c:pt>
                <c:pt idx="19">
                  <c:v>1.1430718739218868</c:v>
                </c:pt>
                <c:pt idx="20">
                  <c:v>1.1525158268285984</c:v>
                </c:pt>
                <c:pt idx="21">
                  <c:v>1.120600753770107</c:v>
                </c:pt>
                <c:pt idx="22">
                  <c:v>1.1409515259380054</c:v>
                </c:pt>
                <c:pt idx="23">
                  <c:v>1.1740898602576115</c:v>
                </c:pt>
                <c:pt idx="24">
                  <c:v>1.2059969821807228</c:v>
                </c:pt>
                <c:pt idx="25">
                  <c:v>1.2375079692650368</c:v>
                </c:pt>
                <c:pt idx="26">
                  <c:v>1.250970042653212</c:v>
                </c:pt>
                <c:pt idx="27">
                  <c:v>1.2493425129792126</c:v>
                </c:pt>
                <c:pt idx="28">
                  <c:v>1.2704354171210877</c:v>
                </c:pt>
                <c:pt idx="29">
                  <c:v>1.2951754805122659</c:v>
                </c:pt>
                <c:pt idx="30">
                  <c:v>1.2985717366901193</c:v>
                </c:pt>
                <c:pt idx="31">
                  <c:v>1.2493472741648133</c:v>
                </c:pt>
                <c:pt idx="32">
                  <c:v>1.1954377009613302</c:v>
                </c:pt>
                <c:pt idx="33">
                  <c:v>1.1706901964701408</c:v>
                </c:pt>
                <c:pt idx="34">
                  <c:v>1.1988557695317605</c:v>
                </c:pt>
                <c:pt idx="35">
                  <c:v>1.198377224890518</c:v>
                </c:pt>
                <c:pt idx="36">
                  <c:v>1.1967704433405497</c:v>
                </c:pt>
                <c:pt idx="37">
                  <c:v>1.1985879257367356</c:v>
                </c:pt>
                <c:pt idx="38">
                  <c:v>1.1535720420182651</c:v>
                </c:pt>
                <c:pt idx="39">
                  <c:v>1.023802711976626</c:v>
                </c:pt>
                <c:pt idx="40">
                  <c:v>1.0729086089271862</c:v>
                </c:pt>
                <c:pt idx="41">
                  <c:v>1.0972938603127762</c:v>
                </c:pt>
              </c:numCache>
            </c:numRef>
          </c:val>
          <c:smooth val="0"/>
        </c:ser>
        <c:ser>
          <c:idx val="2"/>
          <c:order val="2"/>
          <c:tx>
            <c:strRef>
              <c:f>'Charts (www)'!$P$190</c:f>
              <c:strCache>
                <c:ptCount val="1"/>
                <c:pt idx="0">
                  <c:v>Structure</c:v>
                </c:pt>
              </c:strCache>
            </c:strRef>
          </c:tx>
          <c:spPr>
            <a:ln>
              <a:solidFill>
                <a:srgbClr val="00B0F0"/>
              </a:solidFill>
            </a:ln>
          </c:spPr>
          <c:marker>
            <c:symbol val="x"/>
            <c:size val="4"/>
            <c:spPr>
              <a:noFill/>
              <a:ln>
                <a:solidFill>
                  <a:srgbClr val="00B0F0"/>
                </a:solidFill>
              </a:ln>
            </c:spPr>
          </c:marker>
          <c:cat>
            <c:numRef>
              <c:f>'Charts (www)'!$M$191:$M$232</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formatCode="0">
                  <c:v>1985</c:v>
                </c:pt>
                <c:pt idx="16" formatCode="0">
                  <c:v>1986</c:v>
                </c:pt>
                <c:pt idx="17" formatCode="0">
                  <c:v>1987</c:v>
                </c:pt>
                <c:pt idx="18" formatCode="0">
                  <c:v>1988</c:v>
                </c:pt>
                <c:pt idx="19" formatCode="0">
                  <c:v>1989</c:v>
                </c:pt>
                <c:pt idx="20" formatCode="0">
                  <c:v>1990</c:v>
                </c:pt>
                <c:pt idx="21" formatCode="0">
                  <c:v>1991</c:v>
                </c:pt>
                <c:pt idx="22" formatCode="0">
                  <c:v>1992</c:v>
                </c:pt>
                <c:pt idx="23" formatCode="0">
                  <c:v>1993</c:v>
                </c:pt>
                <c:pt idx="24" formatCode="0">
                  <c:v>1994</c:v>
                </c:pt>
                <c:pt idx="25" formatCode="0">
                  <c:v>1995</c:v>
                </c:pt>
                <c:pt idx="26" formatCode="0">
                  <c:v>1996</c:v>
                </c:pt>
                <c:pt idx="27" formatCode="0">
                  <c:v>1997</c:v>
                </c:pt>
                <c:pt idx="28" formatCode="0">
                  <c:v>1998</c:v>
                </c:pt>
                <c:pt idx="29" formatCode="0">
                  <c:v>1999</c:v>
                </c:pt>
                <c:pt idx="30" formatCode="0">
                  <c:v>2000</c:v>
                </c:pt>
                <c:pt idx="31" formatCode="0">
                  <c:v>2001</c:v>
                </c:pt>
                <c:pt idx="32" formatCode="0">
                  <c:v>2002</c:v>
                </c:pt>
                <c:pt idx="33" formatCode="0">
                  <c:v>2003</c:v>
                </c:pt>
                <c:pt idx="34" formatCode="0">
                  <c:v>2004</c:v>
                </c:pt>
                <c:pt idx="35" formatCode="0">
                  <c:v>2005</c:v>
                </c:pt>
                <c:pt idx="36" formatCode="0">
                  <c:v>2006</c:v>
                </c:pt>
                <c:pt idx="37" formatCode="0">
                  <c:v>2007</c:v>
                </c:pt>
                <c:pt idx="38" formatCode="0">
                  <c:v>2008</c:v>
                </c:pt>
                <c:pt idx="39" formatCode="0">
                  <c:v>2009</c:v>
                </c:pt>
                <c:pt idx="40" formatCode="0">
                  <c:v>2010</c:v>
                </c:pt>
                <c:pt idx="41" formatCode="0">
                  <c:v>2011</c:v>
                </c:pt>
              </c:numCache>
            </c:numRef>
          </c:cat>
          <c:val>
            <c:numRef>
              <c:f>'Charts (www)'!$P$191:$P$232</c:f>
              <c:numCache>
                <c:formatCode>0.000</c:formatCode>
                <c:ptCount val="42"/>
                <c:pt idx="0">
                  <c:v>1.377424554591441</c:v>
                </c:pt>
                <c:pt idx="1">
                  <c:v>1.3575136570291872</c:v>
                </c:pt>
                <c:pt idx="2">
                  <c:v>1.3536975924089762</c:v>
                </c:pt>
                <c:pt idx="3">
                  <c:v>1.3133756139327053</c:v>
                </c:pt>
                <c:pt idx="4">
                  <c:v>1.3967959264506329</c:v>
                </c:pt>
                <c:pt idx="5">
                  <c:v>1.3284648068736797</c:v>
                </c:pt>
                <c:pt idx="6">
                  <c:v>1.3192604714208653</c:v>
                </c:pt>
                <c:pt idx="7">
                  <c:v>1.3018496257569563</c:v>
                </c:pt>
                <c:pt idx="8">
                  <c:v>1.2775668363773074</c:v>
                </c:pt>
                <c:pt idx="9">
                  <c:v>1.2678346533966769</c:v>
                </c:pt>
                <c:pt idx="10">
                  <c:v>1.2351487709939846</c:v>
                </c:pt>
                <c:pt idx="11">
                  <c:v>1.1531705046123397</c:v>
                </c:pt>
                <c:pt idx="12">
                  <c:v>1.1269370521379933</c:v>
                </c:pt>
                <c:pt idx="13">
                  <c:v>1.0761630894887741</c:v>
                </c:pt>
                <c:pt idx="14">
                  <c:v>1.048186836771251</c:v>
                </c:pt>
                <c:pt idx="15">
                  <c:v>1</c:v>
                </c:pt>
                <c:pt idx="16">
                  <c:v>0.99703741677195501</c:v>
                </c:pt>
                <c:pt idx="17">
                  <c:v>1.0155391924120929</c:v>
                </c:pt>
                <c:pt idx="18">
                  <c:v>0.99531690209753587</c:v>
                </c:pt>
                <c:pt idx="19">
                  <c:v>0.99117719527686843</c:v>
                </c:pt>
                <c:pt idx="20">
                  <c:v>0.99897959673933101</c:v>
                </c:pt>
                <c:pt idx="21">
                  <c:v>0.99839302631227633</c:v>
                </c:pt>
                <c:pt idx="22">
                  <c:v>0.98936059619055605</c:v>
                </c:pt>
                <c:pt idx="23">
                  <c:v>0.97214206412963755</c:v>
                </c:pt>
                <c:pt idx="24">
                  <c:v>0.95406416749413214</c:v>
                </c:pt>
                <c:pt idx="25">
                  <c:v>0.9351114519635203</c:v>
                </c:pt>
                <c:pt idx="26">
                  <c:v>0.9210988721215565</c:v>
                </c:pt>
                <c:pt idx="27">
                  <c:v>0.90998422961545478</c:v>
                </c:pt>
                <c:pt idx="28">
                  <c:v>0.88479743590111826</c:v>
                </c:pt>
                <c:pt idx="29">
                  <c:v>0.85584487615379445</c:v>
                </c:pt>
                <c:pt idx="30">
                  <c:v>0.79878983335490472</c:v>
                </c:pt>
                <c:pt idx="31">
                  <c:v>0.80446036105648477</c:v>
                </c:pt>
                <c:pt idx="32">
                  <c:v>0.7987136711664744</c:v>
                </c:pt>
                <c:pt idx="33">
                  <c:v>0.76257265810562347</c:v>
                </c:pt>
                <c:pt idx="34">
                  <c:v>0.73320530223475777</c:v>
                </c:pt>
                <c:pt idx="35">
                  <c:v>0.72653560243171211</c:v>
                </c:pt>
                <c:pt idx="36">
                  <c:v>0.69797624614296816</c:v>
                </c:pt>
                <c:pt idx="37">
                  <c:v>0.69036183311053789</c:v>
                </c:pt>
                <c:pt idx="38">
                  <c:v>0.68791660405416344</c:v>
                </c:pt>
                <c:pt idx="39">
                  <c:v>0.66371633216807813</c:v>
                </c:pt>
                <c:pt idx="40">
                  <c:v>0.65380184354852888</c:v>
                </c:pt>
                <c:pt idx="41">
                  <c:v>0.65297687119126147</c:v>
                </c:pt>
              </c:numCache>
            </c:numRef>
          </c:val>
          <c:smooth val="0"/>
        </c:ser>
        <c:ser>
          <c:idx val="3"/>
          <c:order val="3"/>
          <c:tx>
            <c:strRef>
              <c:f>'Charts (www)'!$Q$190</c:f>
              <c:strCache>
                <c:ptCount val="1"/>
                <c:pt idx="0">
                  <c:v>Adjusted Source Energy Intensity Index</c:v>
                </c:pt>
              </c:strCache>
            </c:strRef>
          </c:tx>
          <c:spPr>
            <a:ln w="19050">
              <a:solidFill>
                <a:srgbClr val="00B050"/>
              </a:solidFill>
            </a:ln>
          </c:spPr>
          <c:marker>
            <c:symbol val="triangle"/>
            <c:size val="5"/>
            <c:spPr>
              <a:solidFill>
                <a:srgbClr val="00FF00"/>
              </a:solidFill>
              <a:ln>
                <a:solidFill>
                  <a:srgbClr val="00B050"/>
                </a:solidFill>
              </a:ln>
            </c:spPr>
          </c:marker>
          <c:cat>
            <c:numRef>
              <c:f>'Charts (www)'!$M$191:$M$232</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formatCode="0">
                  <c:v>1985</c:v>
                </c:pt>
                <c:pt idx="16" formatCode="0">
                  <c:v>1986</c:v>
                </c:pt>
                <c:pt idx="17" formatCode="0">
                  <c:v>1987</c:v>
                </c:pt>
                <c:pt idx="18" formatCode="0">
                  <c:v>1988</c:v>
                </c:pt>
                <c:pt idx="19" formatCode="0">
                  <c:v>1989</c:v>
                </c:pt>
                <c:pt idx="20" formatCode="0">
                  <c:v>1990</c:v>
                </c:pt>
                <c:pt idx="21" formatCode="0">
                  <c:v>1991</c:v>
                </c:pt>
                <c:pt idx="22" formatCode="0">
                  <c:v>1992</c:v>
                </c:pt>
                <c:pt idx="23" formatCode="0">
                  <c:v>1993</c:v>
                </c:pt>
                <c:pt idx="24" formatCode="0">
                  <c:v>1994</c:v>
                </c:pt>
                <c:pt idx="25" formatCode="0">
                  <c:v>1995</c:v>
                </c:pt>
                <c:pt idx="26" formatCode="0">
                  <c:v>1996</c:v>
                </c:pt>
                <c:pt idx="27" formatCode="0">
                  <c:v>1997</c:v>
                </c:pt>
                <c:pt idx="28" formatCode="0">
                  <c:v>1998</c:v>
                </c:pt>
                <c:pt idx="29" formatCode="0">
                  <c:v>1999</c:v>
                </c:pt>
                <c:pt idx="30" formatCode="0">
                  <c:v>2000</c:v>
                </c:pt>
                <c:pt idx="31" formatCode="0">
                  <c:v>2001</c:v>
                </c:pt>
                <c:pt idx="32" formatCode="0">
                  <c:v>2002</c:v>
                </c:pt>
                <c:pt idx="33" formatCode="0">
                  <c:v>2003</c:v>
                </c:pt>
                <c:pt idx="34" formatCode="0">
                  <c:v>2004</c:v>
                </c:pt>
                <c:pt idx="35" formatCode="0">
                  <c:v>2005</c:v>
                </c:pt>
                <c:pt idx="36" formatCode="0">
                  <c:v>2006</c:v>
                </c:pt>
                <c:pt idx="37" formatCode="0">
                  <c:v>2007</c:v>
                </c:pt>
                <c:pt idx="38" formatCode="0">
                  <c:v>2008</c:v>
                </c:pt>
                <c:pt idx="39" formatCode="0">
                  <c:v>2009</c:v>
                </c:pt>
                <c:pt idx="40" formatCode="0">
                  <c:v>2010</c:v>
                </c:pt>
                <c:pt idx="41" formatCode="0">
                  <c:v>2011</c:v>
                </c:pt>
              </c:numCache>
            </c:numRef>
          </c:cat>
          <c:val>
            <c:numRef>
              <c:f>'Charts (www)'!$Q$191:$Q$232</c:f>
              <c:numCache>
                <c:formatCode>0.000</c:formatCode>
                <c:ptCount val="42"/>
                <c:pt idx="0">
                  <c:v>1.2658779575574524</c:v>
                </c:pt>
                <c:pt idx="1">
                  <c:v>1.2608139367778743</c:v>
                </c:pt>
                <c:pt idx="2">
                  <c:v>1.2177940901176352</c:v>
                </c:pt>
                <c:pt idx="3">
                  <c:v>1.1828593659540734</c:v>
                </c:pt>
                <c:pt idx="4">
                  <c:v>1.1687296747203864</c:v>
                </c:pt>
                <c:pt idx="5">
                  <c:v>1.2141694221652279</c:v>
                </c:pt>
                <c:pt idx="6">
                  <c:v>1.1626493145557035</c:v>
                </c:pt>
                <c:pt idx="7">
                  <c:v>1.113791955686297</c:v>
                </c:pt>
                <c:pt idx="8">
                  <c:v>1.0949913370124575</c:v>
                </c:pt>
                <c:pt idx="9">
                  <c:v>1.0649770637258216</c:v>
                </c:pt>
                <c:pt idx="10">
                  <c:v>1.074506988623825</c:v>
                </c:pt>
                <c:pt idx="11">
                  <c:v>1.0678270230677072</c:v>
                </c:pt>
                <c:pt idx="12">
                  <c:v>1.0579928593666694</c:v>
                </c:pt>
                <c:pt idx="13">
                  <c:v>1.0687192311026306</c:v>
                </c:pt>
                <c:pt idx="14">
                  <c:v>1.0438673989901208</c:v>
                </c:pt>
                <c:pt idx="15">
                  <c:v>1</c:v>
                </c:pt>
                <c:pt idx="16">
                  <c:v>1.0259345396056863</c:v>
                </c:pt>
                <c:pt idx="17">
                  <c:v>0.97175085039820475</c:v>
                </c:pt>
                <c:pt idx="18">
                  <c:v>0.99011666524490172</c:v>
                </c:pt>
                <c:pt idx="19">
                  <c:v>0.99012187688739506</c:v>
                </c:pt>
                <c:pt idx="20">
                  <c:v>1.0052184116407163</c:v>
                </c:pt>
                <c:pt idx="21">
                  <c:v>0.995705239906854</c:v>
                </c:pt>
                <c:pt idx="22">
                  <c:v>0.99186477545313878</c:v>
                </c:pt>
                <c:pt idx="23">
                  <c:v>0.99826238686100099</c:v>
                </c:pt>
                <c:pt idx="24">
                  <c:v>0.98316897395120784</c:v>
                </c:pt>
                <c:pt idx="25">
                  <c:v>0.986124663649244</c:v>
                </c:pt>
                <c:pt idx="26">
                  <c:v>0.9803467457351609</c:v>
                </c:pt>
                <c:pt idx="27">
                  <c:v>0.93584620515112982</c:v>
                </c:pt>
                <c:pt idx="28">
                  <c:v>0.93181272838776208</c:v>
                </c:pt>
                <c:pt idx="29">
                  <c:v>0.92988080339230883</c:v>
                </c:pt>
                <c:pt idx="30">
                  <c:v>0.94030463745982384</c:v>
                </c:pt>
                <c:pt idx="31">
                  <c:v>0.94723564577995423</c:v>
                </c:pt>
                <c:pt idx="32">
                  <c:v>0.89061410674036146</c:v>
                </c:pt>
                <c:pt idx="33">
                  <c:v>0.88814056152690557</c:v>
                </c:pt>
                <c:pt idx="34">
                  <c:v>0.87424795594109939</c:v>
                </c:pt>
                <c:pt idx="35">
                  <c:v>0.85564153470584836</c:v>
                </c:pt>
                <c:pt idx="36">
                  <c:v>0.8565630314323438</c:v>
                </c:pt>
                <c:pt idx="37">
                  <c:v>0.83819991123613113</c:v>
                </c:pt>
                <c:pt idx="38">
                  <c:v>0.86079884763008085</c:v>
                </c:pt>
                <c:pt idx="39">
                  <c:v>0.87575949199220016</c:v>
                </c:pt>
                <c:pt idx="40">
                  <c:v>0.87249575397026946</c:v>
                </c:pt>
                <c:pt idx="41">
                  <c:v>0.8746374311440881</c:v>
                </c:pt>
              </c:numCache>
            </c:numRef>
          </c:val>
          <c:smooth val="0"/>
        </c:ser>
        <c:dLbls>
          <c:showLegendKey val="0"/>
          <c:showVal val="0"/>
          <c:showCatName val="0"/>
          <c:showSerName val="0"/>
          <c:showPercent val="0"/>
          <c:showBubbleSize val="0"/>
        </c:dLbls>
        <c:marker val="1"/>
        <c:smooth val="0"/>
        <c:axId val="121950592"/>
        <c:axId val="121953280"/>
      </c:lineChart>
      <c:catAx>
        <c:axId val="121950592"/>
        <c:scaling>
          <c:orientation val="minMax"/>
        </c:scaling>
        <c:delete val="0"/>
        <c:axPos val="b"/>
        <c:numFmt formatCode="General" sourceLinked="1"/>
        <c:majorTickMark val="out"/>
        <c:minorTickMark val="none"/>
        <c:tickLblPos val="nextTo"/>
        <c:crossAx val="121953280"/>
        <c:crosses val="autoZero"/>
        <c:auto val="1"/>
        <c:lblAlgn val="ctr"/>
        <c:lblOffset val="100"/>
        <c:tickLblSkip val="5"/>
        <c:noMultiLvlLbl val="0"/>
      </c:catAx>
      <c:valAx>
        <c:axId val="121953280"/>
        <c:scaling>
          <c:orientation val="minMax"/>
        </c:scaling>
        <c:delete val="0"/>
        <c:axPos val="l"/>
        <c:majorGridlines/>
        <c:title>
          <c:tx>
            <c:rich>
              <a:bodyPr rot="-5400000" vert="horz"/>
              <a:lstStyle/>
              <a:p>
                <a:pPr>
                  <a:defRPr sz="1100" baseline="0"/>
                </a:pPr>
                <a:r>
                  <a:rPr lang="en-US" sz="1100" baseline="0"/>
                  <a:t>Index, 1985 = 1</a:t>
                </a:r>
              </a:p>
            </c:rich>
          </c:tx>
          <c:overlay val="0"/>
        </c:title>
        <c:numFmt formatCode="0.0" sourceLinked="0"/>
        <c:majorTickMark val="out"/>
        <c:minorTickMark val="none"/>
        <c:tickLblPos val="nextTo"/>
        <c:crossAx val="121950592"/>
        <c:crosses val="autoZero"/>
        <c:crossBetween val="midCat"/>
      </c:valAx>
      <c:spPr>
        <a:ln>
          <a:solidFill>
            <a:srgbClr val="002060"/>
          </a:solidFill>
        </a:ln>
      </c:spPr>
    </c:plotArea>
    <c:legend>
      <c:legendPos val="r"/>
      <c:layout>
        <c:manualLayout>
          <c:xMode val="edge"/>
          <c:yMode val="edge"/>
          <c:x val="0.21813254355863745"/>
          <c:y val="5.8735765325149521E-2"/>
          <c:w val="0.37066005989757611"/>
          <c:h val="0.30860539990660707"/>
        </c:manualLayout>
      </c:layout>
      <c:overlay val="0"/>
      <c:spPr>
        <a:solidFill>
          <a:schemeClr val="bg1"/>
        </a:solidFill>
        <a:ln>
          <a:solidFill>
            <a:srgbClr val="002060"/>
          </a:solidFill>
        </a:ln>
      </c:spPr>
    </c:legend>
    <c:plotVisOnly val="1"/>
    <c:dispBlanksAs val="gap"/>
    <c:showDLblsOverMax val="0"/>
  </c:chart>
  <c:spPr>
    <a:ln>
      <a:solidFill>
        <a:srgbClr val="002060"/>
      </a:solid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66629561117749"/>
          <c:y val="4.6039059904813912E-2"/>
          <c:w val="0.81902641587680958"/>
          <c:h val="0.83174844608962129"/>
        </c:manualLayout>
      </c:layout>
      <c:lineChart>
        <c:grouping val="standard"/>
        <c:varyColors val="0"/>
        <c:ser>
          <c:idx val="0"/>
          <c:order val="0"/>
          <c:tx>
            <c:strRef>
              <c:f>'Charts (www)'!$N$238</c:f>
              <c:strCache>
                <c:ptCount val="1"/>
                <c:pt idx="0">
                  <c:v>GDP in Manufacturing</c:v>
                </c:pt>
              </c:strCache>
            </c:strRef>
          </c:tx>
          <c:spPr>
            <a:ln w="19050">
              <a:solidFill>
                <a:srgbClr val="FF00FF"/>
              </a:solidFill>
            </a:ln>
          </c:spPr>
          <c:marker>
            <c:symbol val="square"/>
            <c:size val="4"/>
            <c:spPr>
              <a:solidFill>
                <a:srgbClr val="FF00FF"/>
              </a:solidFill>
              <a:ln>
                <a:solidFill>
                  <a:srgbClr val="FF00FF"/>
                </a:solidFill>
              </a:ln>
            </c:spPr>
          </c:marker>
          <c:cat>
            <c:numRef>
              <c:f>'Charts (www)'!$M$239:$M$279</c:f>
              <c:numCache>
                <c:formatCode>General</c:formatCode>
                <c:ptCount val="4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numCache>
            </c:numRef>
          </c:cat>
          <c:val>
            <c:numRef>
              <c:f>'Charts (www)'!$N$239:$N$279</c:f>
              <c:numCache>
                <c:formatCode>0.000</c:formatCode>
                <c:ptCount val="41"/>
                <c:pt idx="0">
                  <c:v>0.6246062337357412</c:v>
                </c:pt>
                <c:pt idx="1">
                  <c:v>0.64156997789039116</c:v>
                </c:pt>
                <c:pt idx="2">
                  <c:v>0.69921148917020481</c:v>
                </c:pt>
                <c:pt idx="3">
                  <c:v>0.771468821538281</c:v>
                </c:pt>
                <c:pt idx="4">
                  <c:v>0.73621084349136157</c:v>
                </c:pt>
                <c:pt idx="5">
                  <c:v>0.6852217808996458</c:v>
                </c:pt>
                <c:pt idx="6">
                  <c:v>0.7583008863409576</c:v>
                </c:pt>
                <c:pt idx="7">
                  <c:v>0.81813379248273299</c:v>
                </c:pt>
                <c:pt idx="8">
                  <c:v>0.86041597370326173</c:v>
                </c:pt>
                <c:pt idx="9">
                  <c:v>0.89044982292746866</c:v>
                </c:pt>
                <c:pt idx="10">
                  <c:v>0.84411747441742158</c:v>
                </c:pt>
                <c:pt idx="11">
                  <c:v>0.88436478898041426</c:v>
                </c:pt>
                <c:pt idx="12">
                  <c:v>0.82007082901250261</c:v>
                </c:pt>
                <c:pt idx="13">
                  <c:v>0.88489307167035147</c:v>
                </c:pt>
                <c:pt idx="14">
                  <c:v>0.96939873603474924</c:v>
                </c:pt>
                <c:pt idx="15">
                  <c:v>1</c:v>
                </c:pt>
                <c:pt idx="16">
                  <c:v>0.99939345320784989</c:v>
                </c:pt>
                <c:pt idx="17">
                  <c:v>1.0730595394157585</c:v>
                </c:pt>
                <c:pt idx="18">
                  <c:v>1.1481930775401592</c:v>
                </c:pt>
                <c:pt idx="19">
                  <c:v>1.1614197108141422</c:v>
                </c:pt>
                <c:pt idx="20">
                  <c:v>1.1460799467804104</c:v>
                </c:pt>
                <c:pt idx="21">
                  <c:v>1.1284509577569508</c:v>
                </c:pt>
                <c:pt idx="22">
                  <c:v>1.1660764248958109</c:v>
                </c:pt>
                <c:pt idx="23">
                  <c:v>1.2128392259680292</c:v>
                </c:pt>
                <c:pt idx="24">
                  <c:v>1.2928838365062905</c:v>
                </c:pt>
                <c:pt idx="25">
                  <c:v>1.3461034260110745</c:v>
                </c:pt>
                <c:pt idx="26">
                  <c:v>1.3891291162026258</c:v>
                </c:pt>
                <c:pt idx="27">
                  <c:v>1.4725586491615958</c:v>
                </c:pt>
                <c:pt idx="28">
                  <c:v>1.5461464712672917</c:v>
                </c:pt>
                <c:pt idx="29">
                  <c:v>1.6292238157663033</c:v>
                </c:pt>
                <c:pt idx="30">
                  <c:v>1.7332368076072706</c:v>
                </c:pt>
                <c:pt idx="31">
                  <c:v>1.6533095932223287</c:v>
                </c:pt>
                <c:pt idx="32">
                  <c:v>1.6945352090629828</c:v>
                </c:pt>
                <c:pt idx="33">
                  <c:v>1.748165685104385</c:v>
                </c:pt>
                <c:pt idx="34">
                  <c:v>1.8912128979240448</c:v>
                </c:pt>
                <c:pt idx="35">
                  <c:v>1.9566025553229371</c:v>
                </c:pt>
                <c:pt idx="36">
                  <c:v>2.0379776555988185</c:v>
                </c:pt>
                <c:pt idx="37">
                  <c:v>2.1101371578391284</c:v>
                </c:pt>
                <c:pt idx="38">
                  <c:v>1.9868320648026769</c:v>
                </c:pt>
                <c:pt idx="39">
                  <c:v>1.8041636502377272</c:v>
                </c:pt>
                <c:pt idx="40">
                  <c:v>1.9285057426284997</c:v>
                </c:pt>
              </c:numCache>
            </c:numRef>
          </c:val>
          <c:smooth val="0"/>
        </c:ser>
        <c:ser>
          <c:idx val="1"/>
          <c:order val="1"/>
          <c:tx>
            <c:strRef>
              <c:f>'Charts (www)'!$O$238</c:f>
              <c:strCache>
                <c:ptCount val="1"/>
                <c:pt idx="0">
                  <c:v>Energy Use</c:v>
                </c:pt>
              </c:strCache>
            </c:strRef>
          </c:tx>
          <c:spPr>
            <a:ln w="19050">
              <a:solidFill>
                <a:srgbClr val="002060"/>
              </a:solidFill>
            </a:ln>
          </c:spPr>
          <c:marker>
            <c:symbol val="diamond"/>
            <c:size val="5"/>
            <c:spPr>
              <a:solidFill>
                <a:srgbClr val="002060"/>
              </a:solidFill>
              <a:ln>
                <a:solidFill>
                  <a:srgbClr val="002060"/>
                </a:solidFill>
              </a:ln>
            </c:spPr>
          </c:marker>
          <c:cat>
            <c:numRef>
              <c:f>'Charts (www)'!$M$239:$M$279</c:f>
              <c:numCache>
                <c:formatCode>General</c:formatCode>
                <c:ptCount val="4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numCache>
            </c:numRef>
          </c:cat>
          <c:val>
            <c:numRef>
              <c:f>'Charts (www)'!$O$239:$O$279</c:f>
              <c:numCache>
                <c:formatCode>0.000</c:formatCode>
                <c:ptCount val="41"/>
                <c:pt idx="0">
                  <c:v>1.2103236811062807</c:v>
                </c:pt>
                <c:pt idx="1">
                  <c:v>1.2149919365914115</c:v>
                </c:pt>
                <c:pt idx="2">
                  <c:v>1.2654350981270583</c:v>
                </c:pt>
                <c:pt idx="3">
                  <c:v>1.3004235541010805</c:v>
                </c:pt>
                <c:pt idx="4">
                  <c:v>1.2996825825319951</c:v>
                </c:pt>
                <c:pt idx="5">
                  <c:v>1.1824623915366568</c:v>
                </c:pt>
                <c:pt idx="6">
                  <c:v>1.2374937516883375</c:v>
                </c:pt>
                <c:pt idx="7">
                  <c:v>1.2530312249551259</c:v>
                </c:pt>
                <c:pt idx="8">
                  <c:v>1.2696140103368965</c:v>
                </c:pt>
                <c:pt idx="9">
                  <c:v>1.2639258061337644</c:v>
                </c:pt>
                <c:pt idx="10">
                  <c:v>1.1651937999844144</c:v>
                </c:pt>
                <c:pt idx="11">
                  <c:v>1.1176034157042023</c:v>
                </c:pt>
                <c:pt idx="12">
                  <c:v>0.99317490894628035</c:v>
                </c:pt>
                <c:pt idx="13">
                  <c:v>1.0433497796528797</c:v>
                </c:pt>
                <c:pt idx="14">
                  <c:v>1.0710502322614166</c:v>
                </c:pt>
                <c:pt idx="15">
                  <c:v>1</c:v>
                </c:pt>
                <c:pt idx="16">
                  <c:v>1.0297219743334589</c:v>
                </c:pt>
                <c:pt idx="17">
                  <c:v>1.0586855956591035</c:v>
                </c:pt>
                <c:pt idx="18">
                  <c:v>1.1384899297239119</c:v>
                </c:pt>
                <c:pt idx="19">
                  <c:v>1.1451257675410842</c:v>
                </c:pt>
                <c:pt idx="20">
                  <c:v>1.1497137162399287</c:v>
                </c:pt>
                <c:pt idx="21">
                  <c:v>1.111844101453036</c:v>
                </c:pt>
                <c:pt idx="22">
                  <c:v>1.1415048780478656</c:v>
                </c:pt>
                <c:pt idx="23">
                  <c:v>1.1745872551293026</c:v>
                </c:pt>
                <c:pt idx="24">
                  <c:v>1.2114533204927831</c:v>
                </c:pt>
                <c:pt idx="25">
                  <c:v>1.2441172922019064</c:v>
                </c:pt>
                <c:pt idx="26">
                  <c:v>1.2519737297620022</c:v>
                </c:pt>
                <c:pt idx="27">
                  <c:v>1.2511633748937645</c:v>
                </c:pt>
                <c:pt idx="28">
                  <c:v>1.2809750347691118</c:v>
                </c:pt>
                <c:pt idx="29">
                  <c:v>1.3031748510896968</c:v>
                </c:pt>
                <c:pt idx="30">
                  <c:v>1.2930863328860591</c:v>
                </c:pt>
                <c:pt idx="31">
                  <c:v>1.2488824824078251</c:v>
                </c:pt>
                <c:pt idx="32">
                  <c:v>1.1893955721743166</c:v>
                </c:pt>
                <c:pt idx="33">
                  <c:v>1.1556122662673349</c:v>
                </c:pt>
                <c:pt idx="34">
                  <c:v>1.1628211797052137</c:v>
                </c:pt>
                <c:pt idx="35">
                  <c:v>1.1539149067935834</c:v>
                </c:pt>
                <c:pt idx="36">
                  <c:v>1.1628140886872622</c:v>
                </c:pt>
                <c:pt idx="37">
                  <c:v>1.1681314437039942</c:v>
                </c:pt>
                <c:pt idx="38">
                  <c:v>1.1128529300085599</c:v>
                </c:pt>
                <c:pt idx="39">
                  <c:v>1.0154389927712992</c:v>
                </c:pt>
                <c:pt idx="40">
                  <c:v>1.061684027947617</c:v>
                </c:pt>
              </c:numCache>
            </c:numRef>
          </c:val>
          <c:smooth val="0"/>
        </c:ser>
        <c:ser>
          <c:idx val="2"/>
          <c:order val="2"/>
          <c:tx>
            <c:strRef>
              <c:f>'Charts (www)'!$P$238</c:f>
              <c:strCache>
                <c:ptCount val="1"/>
                <c:pt idx="0">
                  <c:v>Structure</c:v>
                </c:pt>
              </c:strCache>
            </c:strRef>
          </c:tx>
          <c:spPr>
            <a:ln>
              <a:solidFill>
                <a:srgbClr val="00B0F0"/>
              </a:solidFill>
            </a:ln>
          </c:spPr>
          <c:marker>
            <c:symbol val="x"/>
            <c:size val="4"/>
            <c:spPr>
              <a:noFill/>
              <a:ln>
                <a:solidFill>
                  <a:srgbClr val="00B0F0"/>
                </a:solidFill>
              </a:ln>
            </c:spPr>
          </c:marker>
          <c:cat>
            <c:numRef>
              <c:f>'Charts (www)'!$M$239:$M$279</c:f>
              <c:numCache>
                <c:formatCode>General</c:formatCode>
                <c:ptCount val="4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numCache>
            </c:numRef>
          </c:cat>
          <c:val>
            <c:numRef>
              <c:f>'Charts (www)'!$P$239:$P$279</c:f>
              <c:numCache>
                <c:formatCode>0.000</c:formatCode>
                <c:ptCount val="41"/>
                <c:pt idx="0">
                  <c:v>1.4053422669273217</c:v>
                </c:pt>
                <c:pt idx="1">
                  <c:v>1.3864101457240423</c:v>
                </c:pt>
                <c:pt idx="2">
                  <c:v>1.3804610580181942</c:v>
                </c:pt>
                <c:pt idx="3">
                  <c:v>1.3315793449690989</c:v>
                </c:pt>
                <c:pt idx="4">
                  <c:v>1.4227477265725439</c:v>
                </c:pt>
                <c:pt idx="5">
                  <c:v>1.3564696379553862</c:v>
                </c:pt>
                <c:pt idx="6">
                  <c:v>1.3489432059751518</c:v>
                </c:pt>
                <c:pt idx="7">
                  <c:v>1.3278759477299096</c:v>
                </c:pt>
                <c:pt idx="8">
                  <c:v>1.2942212987896475</c:v>
                </c:pt>
                <c:pt idx="9">
                  <c:v>1.2850082790078476</c:v>
                </c:pt>
                <c:pt idx="10">
                  <c:v>1.2531745044070455</c:v>
                </c:pt>
                <c:pt idx="11">
                  <c:v>1.1600387299809258</c:v>
                </c:pt>
                <c:pt idx="12">
                  <c:v>1.1346620051641636</c:v>
                </c:pt>
                <c:pt idx="13">
                  <c:v>1.0776779510926864</c:v>
                </c:pt>
                <c:pt idx="14">
                  <c:v>1.0521796713211498</c:v>
                </c:pt>
                <c:pt idx="15">
                  <c:v>1</c:v>
                </c:pt>
                <c:pt idx="16">
                  <c:v>0.99342343043315551</c:v>
                </c:pt>
                <c:pt idx="17">
                  <c:v>1.0158789663073855</c:v>
                </c:pt>
                <c:pt idx="18">
                  <c:v>0.99429228928872571</c:v>
                </c:pt>
                <c:pt idx="19">
                  <c:v>0.98923673557203651</c:v>
                </c:pt>
                <c:pt idx="20">
                  <c:v>0.99630541510735326</c:v>
                </c:pt>
                <c:pt idx="21">
                  <c:v>0.99814025457435696</c:v>
                </c:pt>
                <c:pt idx="22">
                  <c:v>0.9852691439002651</c:v>
                </c:pt>
                <c:pt idx="23">
                  <c:v>0.96509528574191106</c:v>
                </c:pt>
                <c:pt idx="24">
                  <c:v>0.94448669339302727</c:v>
                </c:pt>
                <c:pt idx="25">
                  <c:v>0.92313737800694007</c:v>
                </c:pt>
                <c:pt idx="26">
                  <c:v>0.90696667739899928</c:v>
                </c:pt>
                <c:pt idx="27">
                  <c:v>0.89396287430728005</c:v>
                </c:pt>
                <c:pt idx="28">
                  <c:v>0.86534521840753775</c:v>
                </c:pt>
                <c:pt idx="29">
                  <c:v>0.83573262769064316</c:v>
                </c:pt>
                <c:pt idx="30">
                  <c:v>0.77822156858155467</c:v>
                </c:pt>
                <c:pt idx="31">
                  <c:v>0.78702177111527227</c:v>
                </c:pt>
                <c:pt idx="32">
                  <c:v>0.7837210749564385</c:v>
                </c:pt>
                <c:pt idx="33">
                  <c:v>0.74605656864726289</c:v>
                </c:pt>
                <c:pt idx="34">
                  <c:v>0.71928315335357063</c:v>
                </c:pt>
                <c:pt idx="35">
                  <c:v>0.71294446850401594</c:v>
                </c:pt>
                <c:pt idx="36">
                  <c:v>0.68394077740693915</c:v>
                </c:pt>
                <c:pt idx="37">
                  <c:v>0.67672420505312103</c:v>
                </c:pt>
                <c:pt idx="38">
                  <c:v>0.67418004542519216</c:v>
                </c:pt>
                <c:pt idx="39">
                  <c:v>0.65829248310375821</c:v>
                </c:pt>
                <c:pt idx="40">
                  <c:v>0.64387813822193507</c:v>
                </c:pt>
              </c:numCache>
            </c:numRef>
          </c:val>
          <c:smooth val="0"/>
        </c:ser>
        <c:ser>
          <c:idx val="3"/>
          <c:order val="3"/>
          <c:tx>
            <c:strRef>
              <c:f>'Charts (www)'!$Q$238</c:f>
              <c:strCache>
                <c:ptCount val="1"/>
                <c:pt idx="0">
                  <c:v>Delivered Energy Intensity</c:v>
                </c:pt>
              </c:strCache>
            </c:strRef>
          </c:tx>
          <c:spPr>
            <a:ln w="19050">
              <a:solidFill>
                <a:srgbClr val="00B050"/>
              </a:solidFill>
            </a:ln>
          </c:spPr>
          <c:marker>
            <c:symbol val="triangle"/>
            <c:size val="5"/>
            <c:spPr>
              <a:solidFill>
                <a:srgbClr val="00FF00"/>
              </a:solidFill>
              <a:ln>
                <a:solidFill>
                  <a:srgbClr val="00B050"/>
                </a:solidFill>
              </a:ln>
            </c:spPr>
          </c:marker>
          <c:cat>
            <c:numRef>
              <c:f>'Charts (www)'!$M$239:$M$279</c:f>
              <c:numCache>
                <c:formatCode>General</c:formatCode>
                <c:ptCount val="4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numCache>
            </c:numRef>
          </c:cat>
          <c:val>
            <c:numRef>
              <c:f>'Charts (www)'!$Q$239:$Q$279</c:f>
              <c:numCache>
                <c:formatCode>0.000</c:formatCode>
                <c:ptCount val="41"/>
                <c:pt idx="0">
                  <c:v>1.3788364974577407</c:v>
                </c:pt>
                <c:pt idx="1">
                  <c:v>1.3659579062656109</c:v>
                </c:pt>
                <c:pt idx="2">
                  <c:v>1.3110126541843319</c:v>
                </c:pt>
                <c:pt idx="3">
                  <c:v>1.2658995844110217</c:v>
                </c:pt>
                <c:pt idx="4">
                  <c:v>1.2408150404251075</c:v>
                </c:pt>
                <c:pt idx="5">
                  <c:v>1.2721720786869619</c:v>
                </c:pt>
                <c:pt idx="6">
                  <c:v>1.2097833594853646</c:v>
                </c:pt>
                <c:pt idx="7">
                  <c:v>1.1533999028814994</c:v>
                </c:pt>
                <c:pt idx="8">
                  <c:v>1.1401304533296719</c:v>
                </c:pt>
                <c:pt idx="9">
                  <c:v>1.1046025435492053</c:v>
                </c:pt>
                <c:pt idx="10">
                  <c:v>1.1014973544977462</c:v>
                </c:pt>
                <c:pt idx="11">
                  <c:v>1.0893905476948549</c:v>
                </c:pt>
                <c:pt idx="12">
                  <c:v>1.0673518812449421</c:v>
                </c:pt>
                <c:pt idx="13">
                  <c:v>1.0940820705766019</c:v>
                </c:pt>
                <c:pt idx="14">
                  <c:v>1.0500680323835909</c:v>
                </c:pt>
                <c:pt idx="15">
                  <c:v>1</c:v>
                </c:pt>
                <c:pt idx="16">
                  <c:v>1.0371679122485638</c:v>
                </c:pt>
                <c:pt idx="17">
                  <c:v>0.97118347892135437</c:v>
                </c:pt>
                <c:pt idx="18">
                  <c:v>0.99724144129526915</c:v>
                </c:pt>
                <c:pt idx="19">
                  <c:v>0.996698668880594</c:v>
                </c:pt>
                <c:pt idx="20">
                  <c:v>1.0068909183909367</c:v>
                </c:pt>
                <c:pt idx="21">
                  <c:v>0.98711946855690813</c:v>
                </c:pt>
                <c:pt idx="22">
                  <c:v>0.99356416063453568</c:v>
                </c:pt>
                <c:pt idx="23">
                  <c:v>1.0034874762517623</c:v>
                </c:pt>
                <c:pt idx="24">
                  <c:v>0.99209094081353744</c:v>
                </c:pt>
                <c:pt idx="25">
                  <c:v>1.0011904965710394</c:v>
                </c:pt>
                <c:pt idx="26">
                  <c:v>0.99371437828380638</c:v>
                </c:pt>
                <c:pt idx="27">
                  <c:v>0.95043488714841085</c:v>
                </c:pt>
                <c:pt idx="28">
                  <c:v>0.95741707332232218</c:v>
                </c:pt>
                <c:pt idx="29">
                  <c:v>0.9570954113870801</c:v>
                </c:pt>
                <c:pt idx="30">
                  <c:v>0.95866547861007223</c:v>
                </c:pt>
                <c:pt idx="31">
                  <c:v>0.95980147838523522</c:v>
                </c:pt>
                <c:pt idx="32">
                  <c:v>0.895601997254727</c:v>
                </c:pt>
                <c:pt idx="33">
                  <c:v>0.88605119778854624</c:v>
                </c:pt>
                <c:pt idx="34">
                  <c:v>0.85481798888153693</c:v>
                </c:pt>
                <c:pt idx="35">
                  <c:v>0.82721156287133546</c:v>
                </c:pt>
                <c:pt idx="36">
                  <c:v>0.83424498965092553</c:v>
                </c:pt>
                <c:pt idx="37">
                  <c:v>0.81803257929588802</c:v>
                </c:pt>
                <c:pt idx="38">
                  <c:v>0.8308105567295978</c:v>
                </c:pt>
                <c:pt idx="39">
                  <c:v>0.85498860213737049</c:v>
                </c:pt>
                <c:pt idx="40">
                  <c:v>0.85501166344691215</c:v>
                </c:pt>
              </c:numCache>
            </c:numRef>
          </c:val>
          <c:smooth val="0"/>
        </c:ser>
        <c:dLbls>
          <c:showLegendKey val="0"/>
          <c:showVal val="0"/>
          <c:showCatName val="0"/>
          <c:showSerName val="0"/>
          <c:showPercent val="0"/>
          <c:showBubbleSize val="0"/>
        </c:dLbls>
        <c:marker val="1"/>
        <c:smooth val="0"/>
        <c:axId val="121998720"/>
        <c:axId val="122005760"/>
      </c:lineChart>
      <c:catAx>
        <c:axId val="121998720"/>
        <c:scaling>
          <c:orientation val="minMax"/>
        </c:scaling>
        <c:delete val="0"/>
        <c:axPos val="b"/>
        <c:numFmt formatCode="General" sourceLinked="1"/>
        <c:majorTickMark val="out"/>
        <c:minorTickMark val="none"/>
        <c:tickLblPos val="nextTo"/>
        <c:crossAx val="122005760"/>
        <c:crosses val="autoZero"/>
        <c:auto val="1"/>
        <c:lblAlgn val="ctr"/>
        <c:lblOffset val="100"/>
        <c:tickLblSkip val="5"/>
        <c:noMultiLvlLbl val="0"/>
      </c:catAx>
      <c:valAx>
        <c:axId val="122005760"/>
        <c:scaling>
          <c:orientation val="minMax"/>
        </c:scaling>
        <c:delete val="0"/>
        <c:axPos val="l"/>
        <c:majorGridlines/>
        <c:title>
          <c:tx>
            <c:rich>
              <a:bodyPr rot="-5400000" vert="horz"/>
              <a:lstStyle/>
              <a:p>
                <a:pPr>
                  <a:defRPr sz="1100" baseline="0"/>
                </a:pPr>
                <a:r>
                  <a:rPr lang="en-US" sz="1100" baseline="0"/>
                  <a:t>Index, 1985 = 1</a:t>
                </a:r>
              </a:p>
            </c:rich>
          </c:tx>
          <c:overlay val="0"/>
        </c:title>
        <c:numFmt formatCode="0.0" sourceLinked="0"/>
        <c:majorTickMark val="out"/>
        <c:minorTickMark val="none"/>
        <c:tickLblPos val="nextTo"/>
        <c:crossAx val="121998720"/>
        <c:crosses val="autoZero"/>
        <c:crossBetween val="midCat"/>
      </c:valAx>
      <c:spPr>
        <a:ln>
          <a:solidFill>
            <a:srgbClr val="002060"/>
          </a:solidFill>
        </a:ln>
      </c:spPr>
    </c:plotArea>
    <c:legend>
      <c:legendPos val="r"/>
      <c:layout>
        <c:manualLayout>
          <c:xMode val="edge"/>
          <c:yMode val="edge"/>
          <c:x val="0.2012588297845406"/>
          <c:y val="6.5093792409807033E-2"/>
          <c:w val="0.34368703108252951"/>
          <c:h val="0.25872651745303493"/>
        </c:manualLayout>
      </c:layout>
      <c:overlay val="0"/>
      <c:spPr>
        <a:solidFill>
          <a:schemeClr val="bg1"/>
        </a:solidFill>
        <a:ln>
          <a:solidFill>
            <a:srgbClr val="002060"/>
          </a:solidFill>
        </a:ln>
      </c:spPr>
    </c:legend>
    <c:plotVisOnly val="1"/>
    <c:dispBlanksAs val="gap"/>
    <c:showDLblsOverMax val="0"/>
  </c:chart>
  <c:spPr>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66629561117749"/>
          <c:y val="4.6039059904813912E-2"/>
          <c:w val="0.81902641587680958"/>
          <c:h val="0.83174844608962129"/>
        </c:manualLayout>
      </c:layout>
      <c:lineChart>
        <c:grouping val="standard"/>
        <c:varyColors val="0"/>
        <c:ser>
          <c:idx val="0"/>
          <c:order val="0"/>
          <c:tx>
            <c:strRef>
              <c:f>'Charts (www)'!$N$190</c:f>
              <c:strCache>
                <c:ptCount val="1"/>
                <c:pt idx="0">
                  <c:v>GDP in Manufacturing</c:v>
                </c:pt>
              </c:strCache>
            </c:strRef>
          </c:tx>
          <c:spPr>
            <a:ln w="19050">
              <a:solidFill>
                <a:srgbClr val="FF00FF"/>
              </a:solidFill>
            </a:ln>
          </c:spPr>
          <c:marker>
            <c:symbol val="square"/>
            <c:size val="4"/>
            <c:spPr>
              <a:solidFill>
                <a:srgbClr val="FF00FF"/>
              </a:solidFill>
              <a:ln>
                <a:solidFill>
                  <a:srgbClr val="FF00FF"/>
                </a:solidFill>
              </a:ln>
            </c:spPr>
          </c:marker>
          <c:cat>
            <c:numRef>
              <c:f>'Charts (www)'!$M$206:$M$232</c:f>
              <c:numCache>
                <c:formatCode>0</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'Charts (www)'!$N$206:$N$232</c:f>
              <c:numCache>
                <c:formatCode>0.000</c:formatCode>
                <c:ptCount val="27"/>
                <c:pt idx="0">
                  <c:v>1</c:v>
                </c:pt>
                <c:pt idx="1">
                  <c:v>0.99939345320784989</c:v>
                </c:pt>
                <c:pt idx="2">
                  <c:v>1.0730595394157585</c:v>
                </c:pt>
                <c:pt idx="3">
                  <c:v>1.1481930775401592</c:v>
                </c:pt>
                <c:pt idx="4">
                  <c:v>1.1614197108141422</c:v>
                </c:pt>
                <c:pt idx="5">
                  <c:v>1.1460799467804104</c:v>
                </c:pt>
                <c:pt idx="6">
                  <c:v>1.1284509577569508</c:v>
                </c:pt>
                <c:pt idx="7">
                  <c:v>1.1660764248958109</c:v>
                </c:pt>
                <c:pt idx="8">
                  <c:v>1.2128392259680292</c:v>
                </c:pt>
                <c:pt idx="9">
                  <c:v>1.2928838365062905</c:v>
                </c:pt>
                <c:pt idx="10">
                  <c:v>1.3461034260110745</c:v>
                </c:pt>
                <c:pt idx="11">
                  <c:v>1.3891291162026258</c:v>
                </c:pt>
                <c:pt idx="12">
                  <c:v>1.4725586491615958</c:v>
                </c:pt>
                <c:pt idx="13">
                  <c:v>1.5461464712672917</c:v>
                </c:pt>
                <c:pt idx="14">
                  <c:v>1.6292238157663033</c:v>
                </c:pt>
                <c:pt idx="15">
                  <c:v>1.7332368076072706</c:v>
                </c:pt>
                <c:pt idx="16">
                  <c:v>1.6533095932223287</c:v>
                </c:pt>
                <c:pt idx="17">
                  <c:v>1.6945352090629828</c:v>
                </c:pt>
                <c:pt idx="18">
                  <c:v>1.748165685104385</c:v>
                </c:pt>
                <c:pt idx="19">
                  <c:v>1.8912128979240448</c:v>
                </c:pt>
                <c:pt idx="20">
                  <c:v>1.9566025553229371</c:v>
                </c:pt>
                <c:pt idx="21">
                  <c:v>2.0379776555988185</c:v>
                </c:pt>
                <c:pt idx="22">
                  <c:v>2.1101371578391284</c:v>
                </c:pt>
                <c:pt idx="23">
                  <c:v>1.9868320648026769</c:v>
                </c:pt>
                <c:pt idx="24">
                  <c:v>1.8041636502377272</c:v>
                </c:pt>
                <c:pt idx="25">
                  <c:v>1.9285057426284997</c:v>
                </c:pt>
                <c:pt idx="26">
                  <c:v>1.9769316558727426</c:v>
                </c:pt>
              </c:numCache>
            </c:numRef>
          </c:val>
          <c:smooth val="0"/>
        </c:ser>
        <c:ser>
          <c:idx val="1"/>
          <c:order val="1"/>
          <c:tx>
            <c:strRef>
              <c:f>'Charts (www)'!$O$190</c:f>
              <c:strCache>
                <c:ptCount val="1"/>
                <c:pt idx="0">
                  <c:v>Energy Use</c:v>
                </c:pt>
              </c:strCache>
            </c:strRef>
          </c:tx>
          <c:spPr>
            <a:ln w="19050">
              <a:solidFill>
                <a:srgbClr val="002060"/>
              </a:solidFill>
            </a:ln>
          </c:spPr>
          <c:marker>
            <c:symbol val="diamond"/>
            <c:size val="5"/>
            <c:spPr>
              <a:solidFill>
                <a:srgbClr val="002060"/>
              </a:solidFill>
              <a:ln>
                <a:solidFill>
                  <a:srgbClr val="002060"/>
                </a:solidFill>
              </a:ln>
            </c:spPr>
          </c:marker>
          <c:cat>
            <c:numRef>
              <c:f>'Charts (www)'!$M$206:$M$232</c:f>
              <c:numCache>
                <c:formatCode>0</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'Charts (www)'!$O$206:$O$232</c:f>
              <c:numCache>
                <c:formatCode>0.000</c:formatCode>
                <c:ptCount val="27"/>
                <c:pt idx="0">
                  <c:v>1</c:v>
                </c:pt>
                <c:pt idx="1">
                  <c:v>1.0177828141639482</c:v>
                </c:pt>
                <c:pt idx="2">
                  <c:v>1.0508391470628704</c:v>
                </c:pt>
                <c:pt idx="3">
                  <c:v>1.1217220552529079</c:v>
                </c:pt>
                <c:pt idx="4">
                  <c:v>1.1430718739218868</c:v>
                </c:pt>
                <c:pt idx="5">
                  <c:v>1.1525158268285984</c:v>
                </c:pt>
                <c:pt idx="6">
                  <c:v>1.120600753770107</c:v>
                </c:pt>
                <c:pt idx="7">
                  <c:v>1.1409515259380054</c:v>
                </c:pt>
                <c:pt idx="8">
                  <c:v>1.1740898602576115</c:v>
                </c:pt>
                <c:pt idx="9">
                  <c:v>1.2059969821807228</c:v>
                </c:pt>
                <c:pt idx="10">
                  <c:v>1.2375079692650368</c:v>
                </c:pt>
                <c:pt idx="11">
                  <c:v>1.250970042653212</c:v>
                </c:pt>
                <c:pt idx="12">
                  <c:v>1.2493425129792126</c:v>
                </c:pt>
                <c:pt idx="13">
                  <c:v>1.2704354171210877</c:v>
                </c:pt>
                <c:pt idx="14">
                  <c:v>1.2951754805122659</c:v>
                </c:pt>
                <c:pt idx="15">
                  <c:v>1.2985717366901193</c:v>
                </c:pt>
                <c:pt idx="16">
                  <c:v>1.2493472741648133</c:v>
                </c:pt>
                <c:pt idx="17">
                  <c:v>1.1954377009613302</c:v>
                </c:pt>
                <c:pt idx="18">
                  <c:v>1.1706901964701408</c:v>
                </c:pt>
                <c:pt idx="19">
                  <c:v>1.1988557695317605</c:v>
                </c:pt>
                <c:pt idx="20">
                  <c:v>1.198377224890518</c:v>
                </c:pt>
                <c:pt idx="21">
                  <c:v>1.1967704433405497</c:v>
                </c:pt>
                <c:pt idx="22">
                  <c:v>1.1985879257367356</c:v>
                </c:pt>
                <c:pt idx="23">
                  <c:v>1.1535720420182651</c:v>
                </c:pt>
                <c:pt idx="24">
                  <c:v>1.023802711976626</c:v>
                </c:pt>
                <c:pt idx="25">
                  <c:v>1.0729086089271862</c:v>
                </c:pt>
                <c:pt idx="26">
                  <c:v>1.0972938603127762</c:v>
                </c:pt>
              </c:numCache>
            </c:numRef>
          </c:val>
          <c:smooth val="0"/>
        </c:ser>
        <c:ser>
          <c:idx val="2"/>
          <c:order val="2"/>
          <c:tx>
            <c:strRef>
              <c:f>'Charts (www)'!$P$190</c:f>
              <c:strCache>
                <c:ptCount val="1"/>
                <c:pt idx="0">
                  <c:v>Structure</c:v>
                </c:pt>
              </c:strCache>
            </c:strRef>
          </c:tx>
          <c:spPr>
            <a:ln>
              <a:solidFill>
                <a:srgbClr val="00B0F0"/>
              </a:solidFill>
            </a:ln>
          </c:spPr>
          <c:marker>
            <c:symbol val="x"/>
            <c:size val="4"/>
            <c:spPr>
              <a:noFill/>
              <a:ln>
                <a:solidFill>
                  <a:srgbClr val="00B0F0"/>
                </a:solidFill>
              </a:ln>
            </c:spPr>
          </c:marker>
          <c:cat>
            <c:numRef>
              <c:f>'Charts (www)'!$M$206:$M$232</c:f>
              <c:numCache>
                <c:formatCode>0</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'Charts (www)'!$P$206:$P$232</c:f>
              <c:numCache>
                <c:formatCode>0.000</c:formatCode>
                <c:ptCount val="27"/>
                <c:pt idx="0">
                  <c:v>1</c:v>
                </c:pt>
                <c:pt idx="1">
                  <c:v>0.99703741677195501</c:v>
                </c:pt>
                <c:pt idx="2">
                  <c:v>1.0155391924120929</c:v>
                </c:pt>
                <c:pt idx="3">
                  <c:v>0.99531690209753587</c:v>
                </c:pt>
                <c:pt idx="4">
                  <c:v>0.99117719527686843</c:v>
                </c:pt>
                <c:pt idx="5">
                  <c:v>0.99897959673933101</c:v>
                </c:pt>
                <c:pt idx="6">
                  <c:v>0.99839302631227633</c:v>
                </c:pt>
                <c:pt idx="7">
                  <c:v>0.98936059619055605</c:v>
                </c:pt>
                <c:pt idx="8">
                  <c:v>0.97214206412963755</c:v>
                </c:pt>
                <c:pt idx="9">
                  <c:v>0.95406416749413214</c:v>
                </c:pt>
                <c:pt idx="10">
                  <c:v>0.9351114519635203</c:v>
                </c:pt>
                <c:pt idx="11">
                  <c:v>0.9210988721215565</c:v>
                </c:pt>
                <c:pt idx="12">
                  <c:v>0.90998422961545478</c:v>
                </c:pt>
                <c:pt idx="13">
                  <c:v>0.88479743590111826</c:v>
                </c:pt>
                <c:pt idx="14">
                  <c:v>0.85584487615379445</c:v>
                </c:pt>
                <c:pt idx="15">
                  <c:v>0.79878983335490472</c:v>
                </c:pt>
                <c:pt idx="16">
                  <c:v>0.80446036105648477</c:v>
                </c:pt>
                <c:pt idx="17">
                  <c:v>0.7987136711664744</c:v>
                </c:pt>
                <c:pt idx="18">
                  <c:v>0.76257265810562347</c:v>
                </c:pt>
                <c:pt idx="19">
                  <c:v>0.73320530223475777</c:v>
                </c:pt>
                <c:pt idx="20">
                  <c:v>0.72653560243171211</c:v>
                </c:pt>
                <c:pt idx="21">
                  <c:v>0.69797624614296816</c:v>
                </c:pt>
                <c:pt idx="22">
                  <c:v>0.69036183311053789</c:v>
                </c:pt>
                <c:pt idx="23">
                  <c:v>0.68791660405416344</c:v>
                </c:pt>
                <c:pt idx="24">
                  <c:v>0.66371633216807813</c:v>
                </c:pt>
                <c:pt idx="25">
                  <c:v>0.65380184354852888</c:v>
                </c:pt>
                <c:pt idx="26">
                  <c:v>0.65297687119126147</c:v>
                </c:pt>
              </c:numCache>
            </c:numRef>
          </c:val>
          <c:smooth val="0"/>
        </c:ser>
        <c:ser>
          <c:idx val="3"/>
          <c:order val="3"/>
          <c:tx>
            <c:strRef>
              <c:f>'Charts (www)'!$Q$190</c:f>
              <c:strCache>
                <c:ptCount val="1"/>
                <c:pt idx="0">
                  <c:v>Adjusted Source Energy Intensity Index</c:v>
                </c:pt>
              </c:strCache>
            </c:strRef>
          </c:tx>
          <c:spPr>
            <a:ln w="19050">
              <a:solidFill>
                <a:srgbClr val="00B050"/>
              </a:solidFill>
            </a:ln>
          </c:spPr>
          <c:marker>
            <c:symbol val="triangle"/>
            <c:size val="5"/>
            <c:spPr>
              <a:solidFill>
                <a:srgbClr val="00FF00"/>
              </a:solidFill>
              <a:ln>
                <a:solidFill>
                  <a:srgbClr val="00B050"/>
                </a:solidFill>
              </a:ln>
            </c:spPr>
          </c:marker>
          <c:cat>
            <c:numRef>
              <c:f>'Charts (www)'!$M$206:$M$232</c:f>
              <c:numCache>
                <c:formatCode>0</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'Charts (www)'!$Q$206:$Q$232</c:f>
              <c:numCache>
                <c:formatCode>0.000</c:formatCode>
                <c:ptCount val="27"/>
                <c:pt idx="0">
                  <c:v>1</c:v>
                </c:pt>
                <c:pt idx="1">
                  <c:v>1.0259345396056863</c:v>
                </c:pt>
                <c:pt idx="2">
                  <c:v>0.97175085039820475</c:v>
                </c:pt>
                <c:pt idx="3">
                  <c:v>0.99011666524490172</c:v>
                </c:pt>
                <c:pt idx="4">
                  <c:v>0.99012187688739506</c:v>
                </c:pt>
                <c:pt idx="5">
                  <c:v>1.0052184116407163</c:v>
                </c:pt>
                <c:pt idx="6">
                  <c:v>0.995705239906854</c:v>
                </c:pt>
                <c:pt idx="7">
                  <c:v>0.99186477545313878</c:v>
                </c:pt>
                <c:pt idx="8">
                  <c:v>0.99826238686100099</c:v>
                </c:pt>
                <c:pt idx="9">
                  <c:v>0.98316897395120784</c:v>
                </c:pt>
                <c:pt idx="10">
                  <c:v>0.986124663649244</c:v>
                </c:pt>
                <c:pt idx="11">
                  <c:v>0.9803467457351609</c:v>
                </c:pt>
                <c:pt idx="12">
                  <c:v>0.93584620515112982</c:v>
                </c:pt>
                <c:pt idx="13">
                  <c:v>0.93181272838776208</c:v>
                </c:pt>
                <c:pt idx="14">
                  <c:v>0.92988080339230883</c:v>
                </c:pt>
                <c:pt idx="15">
                  <c:v>0.94030463745982384</c:v>
                </c:pt>
                <c:pt idx="16">
                  <c:v>0.94723564577995423</c:v>
                </c:pt>
                <c:pt idx="17">
                  <c:v>0.89061410674036146</c:v>
                </c:pt>
                <c:pt idx="18">
                  <c:v>0.88814056152690557</c:v>
                </c:pt>
                <c:pt idx="19">
                  <c:v>0.87424795594109939</c:v>
                </c:pt>
                <c:pt idx="20">
                  <c:v>0.85564153470584836</c:v>
                </c:pt>
                <c:pt idx="21">
                  <c:v>0.8565630314323438</c:v>
                </c:pt>
                <c:pt idx="22">
                  <c:v>0.83819991123613113</c:v>
                </c:pt>
                <c:pt idx="23">
                  <c:v>0.86079884763008085</c:v>
                </c:pt>
                <c:pt idx="24">
                  <c:v>0.87575949199220016</c:v>
                </c:pt>
                <c:pt idx="25">
                  <c:v>0.87249575397026946</c:v>
                </c:pt>
                <c:pt idx="26">
                  <c:v>0.8746374311440881</c:v>
                </c:pt>
              </c:numCache>
            </c:numRef>
          </c:val>
          <c:smooth val="0"/>
        </c:ser>
        <c:dLbls>
          <c:showLegendKey val="0"/>
          <c:showVal val="0"/>
          <c:showCatName val="0"/>
          <c:showSerName val="0"/>
          <c:showPercent val="0"/>
          <c:showBubbleSize val="0"/>
        </c:dLbls>
        <c:marker val="1"/>
        <c:smooth val="0"/>
        <c:axId val="122200448"/>
        <c:axId val="122202368"/>
      </c:lineChart>
      <c:catAx>
        <c:axId val="122200448"/>
        <c:scaling>
          <c:orientation val="minMax"/>
        </c:scaling>
        <c:delete val="0"/>
        <c:axPos val="b"/>
        <c:numFmt formatCode="0" sourceLinked="1"/>
        <c:majorTickMark val="out"/>
        <c:minorTickMark val="none"/>
        <c:tickLblPos val="nextTo"/>
        <c:crossAx val="122202368"/>
        <c:crosses val="autoZero"/>
        <c:auto val="1"/>
        <c:lblAlgn val="ctr"/>
        <c:lblOffset val="100"/>
        <c:tickLblSkip val="5"/>
        <c:noMultiLvlLbl val="0"/>
      </c:catAx>
      <c:valAx>
        <c:axId val="122202368"/>
        <c:scaling>
          <c:orientation val="minMax"/>
        </c:scaling>
        <c:delete val="0"/>
        <c:axPos val="l"/>
        <c:majorGridlines/>
        <c:title>
          <c:tx>
            <c:rich>
              <a:bodyPr rot="-5400000" vert="horz"/>
              <a:lstStyle/>
              <a:p>
                <a:pPr>
                  <a:defRPr sz="1100" baseline="0"/>
                </a:pPr>
                <a:r>
                  <a:rPr lang="en-US" sz="1100" baseline="0"/>
                  <a:t>Index, 1985 = 1</a:t>
                </a:r>
              </a:p>
            </c:rich>
          </c:tx>
          <c:overlay val="0"/>
        </c:title>
        <c:numFmt formatCode="0.0" sourceLinked="0"/>
        <c:majorTickMark val="out"/>
        <c:minorTickMark val="none"/>
        <c:tickLblPos val="nextTo"/>
        <c:crossAx val="122200448"/>
        <c:crosses val="autoZero"/>
        <c:crossBetween val="midCat"/>
      </c:valAx>
      <c:spPr>
        <a:ln>
          <a:solidFill>
            <a:srgbClr val="002060"/>
          </a:solidFill>
        </a:ln>
      </c:spPr>
    </c:plotArea>
    <c:legend>
      <c:legendPos val="r"/>
      <c:layout>
        <c:manualLayout>
          <c:xMode val="edge"/>
          <c:yMode val="edge"/>
          <c:x val="0.15490089260866491"/>
          <c:y val="7.5991864859258462E-2"/>
          <c:w val="0.34340879898042537"/>
          <c:h val="0.2677877287444646"/>
        </c:manualLayout>
      </c:layout>
      <c:overlay val="0"/>
      <c:spPr>
        <a:solidFill>
          <a:schemeClr val="bg1"/>
        </a:solidFill>
        <a:ln>
          <a:solidFill>
            <a:srgbClr val="002060"/>
          </a:solidFill>
        </a:ln>
      </c:spPr>
    </c:legend>
    <c:plotVisOnly val="1"/>
    <c:dispBlanksAs val="gap"/>
    <c:showDLblsOverMax val="0"/>
  </c:chart>
  <c:spPr>
    <a:ln>
      <a:no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66629561117749"/>
          <c:y val="4.6039059904813912E-2"/>
          <c:w val="0.81902641587680958"/>
          <c:h val="0.83174844608962129"/>
        </c:manualLayout>
      </c:layout>
      <c:lineChart>
        <c:grouping val="standard"/>
        <c:varyColors val="0"/>
        <c:ser>
          <c:idx val="0"/>
          <c:order val="0"/>
          <c:tx>
            <c:strRef>
              <c:f>'Charts (www)'!$N$292</c:f>
              <c:strCache>
                <c:ptCount val="1"/>
                <c:pt idx="0">
                  <c:v>GDP in Manufacturing</c:v>
                </c:pt>
              </c:strCache>
            </c:strRef>
          </c:tx>
          <c:spPr>
            <a:ln w="19050">
              <a:solidFill>
                <a:srgbClr val="FF00FF"/>
              </a:solidFill>
            </a:ln>
          </c:spPr>
          <c:marker>
            <c:symbol val="square"/>
            <c:size val="4"/>
            <c:spPr>
              <a:solidFill>
                <a:srgbClr val="FF00FF"/>
              </a:solidFill>
              <a:ln>
                <a:solidFill>
                  <a:srgbClr val="FF00FF"/>
                </a:solidFill>
              </a:ln>
            </c:spPr>
          </c:marker>
          <c:cat>
            <c:numRef>
              <c:f>'Charts (www)'!$M$293:$M$334</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formatCode="0">
                  <c:v>1985</c:v>
                </c:pt>
                <c:pt idx="16" formatCode="0">
                  <c:v>1986</c:v>
                </c:pt>
                <c:pt idx="17" formatCode="0">
                  <c:v>1987</c:v>
                </c:pt>
                <c:pt idx="18" formatCode="0">
                  <c:v>1988</c:v>
                </c:pt>
                <c:pt idx="19" formatCode="0">
                  <c:v>1989</c:v>
                </c:pt>
                <c:pt idx="20" formatCode="0">
                  <c:v>1990</c:v>
                </c:pt>
                <c:pt idx="21" formatCode="0">
                  <c:v>1991</c:v>
                </c:pt>
                <c:pt idx="22" formatCode="0">
                  <c:v>1992</c:v>
                </c:pt>
                <c:pt idx="23" formatCode="0">
                  <c:v>1993</c:v>
                </c:pt>
                <c:pt idx="24" formatCode="0">
                  <c:v>1994</c:v>
                </c:pt>
                <c:pt idx="25" formatCode="0">
                  <c:v>1995</c:v>
                </c:pt>
                <c:pt idx="26" formatCode="0">
                  <c:v>1996</c:v>
                </c:pt>
                <c:pt idx="27" formatCode="0">
                  <c:v>1997</c:v>
                </c:pt>
                <c:pt idx="28" formatCode="0">
                  <c:v>1998</c:v>
                </c:pt>
                <c:pt idx="29" formatCode="0">
                  <c:v>1999</c:v>
                </c:pt>
                <c:pt idx="30" formatCode="0">
                  <c:v>2000</c:v>
                </c:pt>
                <c:pt idx="31" formatCode="0">
                  <c:v>2001</c:v>
                </c:pt>
                <c:pt idx="32" formatCode="0">
                  <c:v>2002</c:v>
                </c:pt>
                <c:pt idx="33" formatCode="0">
                  <c:v>2003</c:v>
                </c:pt>
                <c:pt idx="34" formatCode="0">
                  <c:v>2004</c:v>
                </c:pt>
                <c:pt idx="35" formatCode="0">
                  <c:v>2005</c:v>
                </c:pt>
                <c:pt idx="36" formatCode="0">
                  <c:v>2006</c:v>
                </c:pt>
                <c:pt idx="37" formatCode="0">
                  <c:v>2007</c:v>
                </c:pt>
                <c:pt idx="38" formatCode="0">
                  <c:v>2008</c:v>
                </c:pt>
                <c:pt idx="39" formatCode="0">
                  <c:v>2009</c:v>
                </c:pt>
                <c:pt idx="40" formatCode="0">
                  <c:v>2010</c:v>
                </c:pt>
                <c:pt idx="41" formatCode="0">
                  <c:v>2011</c:v>
                </c:pt>
              </c:numCache>
            </c:numRef>
          </c:cat>
          <c:val>
            <c:numRef>
              <c:f>'Charts (www)'!$N$293:$N$334</c:f>
              <c:numCache>
                <c:formatCode>0.000</c:formatCode>
                <c:ptCount val="42"/>
                <c:pt idx="0">
                  <c:v>0.6246062337357412</c:v>
                </c:pt>
                <c:pt idx="1">
                  <c:v>0.64156997789039116</c:v>
                </c:pt>
                <c:pt idx="2">
                  <c:v>0.69921148917020481</c:v>
                </c:pt>
                <c:pt idx="3">
                  <c:v>0.771468821538281</c:v>
                </c:pt>
                <c:pt idx="4">
                  <c:v>0.73621084349136157</c:v>
                </c:pt>
                <c:pt idx="5">
                  <c:v>0.6852217808996458</c:v>
                </c:pt>
                <c:pt idx="6">
                  <c:v>0.7583008863409576</c:v>
                </c:pt>
                <c:pt idx="7">
                  <c:v>0.81813379248273299</c:v>
                </c:pt>
                <c:pt idx="8">
                  <c:v>0.86041597370326173</c:v>
                </c:pt>
                <c:pt idx="9">
                  <c:v>0.89044982292746866</c:v>
                </c:pt>
                <c:pt idx="10">
                  <c:v>0.84411747441742158</c:v>
                </c:pt>
                <c:pt idx="11">
                  <c:v>0.88436478898041426</c:v>
                </c:pt>
                <c:pt idx="12">
                  <c:v>0.82007082901250261</c:v>
                </c:pt>
                <c:pt idx="13">
                  <c:v>0.88489307167035147</c:v>
                </c:pt>
                <c:pt idx="14">
                  <c:v>0.96939873603474924</c:v>
                </c:pt>
                <c:pt idx="15">
                  <c:v>1</c:v>
                </c:pt>
                <c:pt idx="16">
                  <c:v>0.99939345320784989</c:v>
                </c:pt>
                <c:pt idx="17">
                  <c:v>1.0730595394157585</c:v>
                </c:pt>
                <c:pt idx="18">
                  <c:v>1.1481930775401592</c:v>
                </c:pt>
                <c:pt idx="19">
                  <c:v>1.1614197108141422</c:v>
                </c:pt>
                <c:pt idx="20">
                  <c:v>1.1460799467804104</c:v>
                </c:pt>
                <c:pt idx="21">
                  <c:v>1.1284509577569508</c:v>
                </c:pt>
                <c:pt idx="22">
                  <c:v>1.1660764248958109</c:v>
                </c:pt>
                <c:pt idx="23">
                  <c:v>1.2128392259680292</c:v>
                </c:pt>
                <c:pt idx="24">
                  <c:v>1.2928838365062905</c:v>
                </c:pt>
                <c:pt idx="25">
                  <c:v>1.3461034260110745</c:v>
                </c:pt>
                <c:pt idx="26">
                  <c:v>1.3891291162026258</c:v>
                </c:pt>
                <c:pt idx="27">
                  <c:v>1.4725586491615958</c:v>
                </c:pt>
                <c:pt idx="28">
                  <c:v>1.5461464712672917</c:v>
                </c:pt>
                <c:pt idx="29">
                  <c:v>1.6292238157663033</c:v>
                </c:pt>
                <c:pt idx="30">
                  <c:v>1.7332368076072706</c:v>
                </c:pt>
                <c:pt idx="31">
                  <c:v>1.6533095932223287</c:v>
                </c:pt>
                <c:pt idx="32">
                  <c:v>1.6945352090629828</c:v>
                </c:pt>
                <c:pt idx="33">
                  <c:v>1.748165685104385</c:v>
                </c:pt>
                <c:pt idx="34">
                  <c:v>1.8912128979240448</c:v>
                </c:pt>
                <c:pt idx="35">
                  <c:v>1.9566025553229371</c:v>
                </c:pt>
                <c:pt idx="36">
                  <c:v>2.0379776555988185</c:v>
                </c:pt>
                <c:pt idx="37">
                  <c:v>2.1101371578391284</c:v>
                </c:pt>
                <c:pt idx="38">
                  <c:v>1.9868320648026769</c:v>
                </c:pt>
                <c:pt idx="39">
                  <c:v>1.8041636502377272</c:v>
                </c:pt>
                <c:pt idx="40">
                  <c:v>1.9285057426284997</c:v>
                </c:pt>
                <c:pt idx="41">
                  <c:v>1.9769316558727426</c:v>
                </c:pt>
              </c:numCache>
            </c:numRef>
          </c:val>
          <c:smooth val="0"/>
        </c:ser>
        <c:ser>
          <c:idx val="1"/>
          <c:order val="1"/>
          <c:tx>
            <c:strRef>
              <c:f>'Charts (www)'!$O$292</c:f>
              <c:strCache>
                <c:ptCount val="1"/>
                <c:pt idx="0">
                  <c:v>Energy Use</c:v>
                </c:pt>
              </c:strCache>
            </c:strRef>
          </c:tx>
          <c:spPr>
            <a:ln w="19050">
              <a:solidFill>
                <a:srgbClr val="002060"/>
              </a:solidFill>
            </a:ln>
          </c:spPr>
          <c:marker>
            <c:symbol val="diamond"/>
            <c:size val="5"/>
            <c:spPr>
              <a:solidFill>
                <a:srgbClr val="002060"/>
              </a:solidFill>
              <a:ln>
                <a:solidFill>
                  <a:srgbClr val="002060"/>
                </a:solidFill>
              </a:ln>
            </c:spPr>
          </c:marker>
          <c:cat>
            <c:numRef>
              <c:f>'Charts (www)'!$M$293:$M$334</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formatCode="0">
                  <c:v>1985</c:v>
                </c:pt>
                <c:pt idx="16" formatCode="0">
                  <c:v>1986</c:v>
                </c:pt>
                <c:pt idx="17" formatCode="0">
                  <c:v>1987</c:v>
                </c:pt>
                <c:pt idx="18" formatCode="0">
                  <c:v>1988</c:v>
                </c:pt>
                <c:pt idx="19" formatCode="0">
                  <c:v>1989</c:v>
                </c:pt>
                <c:pt idx="20" formatCode="0">
                  <c:v>1990</c:v>
                </c:pt>
                <c:pt idx="21" formatCode="0">
                  <c:v>1991</c:v>
                </c:pt>
                <c:pt idx="22" formatCode="0">
                  <c:v>1992</c:v>
                </c:pt>
                <c:pt idx="23" formatCode="0">
                  <c:v>1993</c:v>
                </c:pt>
                <c:pt idx="24" formatCode="0">
                  <c:v>1994</c:v>
                </c:pt>
                <c:pt idx="25" formatCode="0">
                  <c:v>1995</c:v>
                </c:pt>
                <c:pt idx="26" formatCode="0">
                  <c:v>1996</c:v>
                </c:pt>
                <c:pt idx="27" formatCode="0">
                  <c:v>1997</c:v>
                </c:pt>
                <c:pt idx="28" formatCode="0">
                  <c:v>1998</c:v>
                </c:pt>
                <c:pt idx="29" formatCode="0">
                  <c:v>1999</c:v>
                </c:pt>
                <c:pt idx="30" formatCode="0">
                  <c:v>2000</c:v>
                </c:pt>
                <c:pt idx="31" formatCode="0">
                  <c:v>2001</c:v>
                </c:pt>
                <c:pt idx="32" formatCode="0">
                  <c:v>2002</c:v>
                </c:pt>
                <c:pt idx="33" formatCode="0">
                  <c:v>2003</c:v>
                </c:pt>
                <c:pt idx="34" formatCode="0">
                  <c:v>2004</c:v>
                </c:pt>
                <c:pt idx="35" formatCode="0">
                  <c:v>2005</c:v>
                </c:pt>
                <c:pt idx="36" formatCode="0">
                  <c:v>2006</c:v>
                </c:pt>
                <c:pt idx="37" formatCode="0">
                  <c:v>2007</c:v>
                </c:pt>
                <c:pt idx="38" formatCode="0">
                  <c:v>2008</c:v>
                </c:pt>
                <c:pt idx="39" formatCode="0">
                  <c:v>2009</c:v>
                </c:pt>
                <c:pt idx="40" formatCode="0">
                  <c:v>2010</c:v>
                </c:pt>
                <c:pt idx="41" formatCode="0">
                  <c:v>2011</c:v>
                </c:pt>
              </c:numCache>
            </c:numRef>
          </c:cat>
          <c:val>
            <c:numRef>
              <c:f>'Charts (www)'!$O$293:$O$334</c:f>
              <c:numCache>
                <c:formatCode>0.000</c:formatCode>
                <c:ptCount val="42"/>
                <c:pt idx="0">
                  <c:v>1.0896356361983457</c:v>
                </c:pt>
                <c:pt idx="1">
                  <c:v>1.0986871346163982</c:v>
                </c:pt>
                <c:pt idx="2">
                  <c:v>1.1532228120345098</c:v>
                </c:pt>
                <c:pt idx="3">
                  <c:v>1.1988515473926147</c:v>
                </c:pt>
                <c:pt idx="4">
                  <c:v>1.2024042362950123</c:v>
                </c:pt>
                <c:pt idx="5">
                  <c:v>1.1058752008506259</c:v>
                </c:pt>
                <c:pt idx="6">
                  <c:v>1.1638272657915116</c:v>
                </c:pt>
                <c:pt idx="7">
                  <c:v>1.1869139744844805</c:v>
                </c:pt>
                <c:pt idx="8">
                  <c:v>1.2039693210099622</c:v>
                </c:pt>
                <c:pt idx="9">
                  <c:v>1.2026341869955754</c:v>
                </c:pt>
                <c:pt idx="10">
                  <c:v>1.1206458400769828</c:v>
                </c:pt>
                <c:pt idx="11">
                  <c:v>1.0890913035425325</c:v>
                </c:pt>
                <c:pt idx="12">
                  <c:v>0.97786892594293551</c:v>
                </c:pt>
                <c:pt idx="13">
                  <c:v>1.0177039241628087</c:v>
                </c:pt>
                <c:pt idx="14">
                  <c:v>1.0606877737830798</c:v>
                </c:pt>
                <c:pt idx="15">
                  <c:v>1.0000000000000002</c:v>
                </c:pt>
                <c:pt idx="16">
                  <c:v>1.0222982005664119</c:v>
                </c:pt>
                <c:pt idx="17">
                  <c:v>1.0589037250772677</c:v>
                </c:pt>
                <c:pt idx="18">
                  <c:v>1.1315067160391294</c:v>
                </c:pt>
                <c:pt idx="19">
                  <c:v>1.139794940012113</c:v>
                </c:pt>
                <c:pt idx="20">
                  <c:v>1.1508738728373216</c:v>
                </c:pt>
                <c:pt idx="21">
                  <c:v>1.1217893821920968</c:v>
                </c:pt>
                <c:pt idx="22">
                  <c:v>1.1442987510494811</c:v>
                </c:pt>
                <c:pt idx="23">
                  <c:v>1.1770444717074275</c:v>
                </c:pt>
                <c:pt idx="24">
                  <c:v>1.2128131008120639</c:v>
                </c:pt>
                <c:pt idx="25">
                  <c:v>1.241414571118781</c:v>
                </c:pt>
                <c:pt idx="26">
                  <c:v>1.2545288454542991</c:v>
                </c:pt>
                <c:pt idx="27">
                  <c:v>1.2542147820843053</c:v>
                </c:pt>
                <c:pt idx="28">
                  <c:v>1.2749809675589006</c:v>
                </c:pt>
                <c:pt idx="29">
                  <c:v>1.2968449543331475</c:v>
                </c:pt>
                <c:pt idx="30">
                  <c:v>1.3021147477460664</c:v>
                </c:pt>
                <c:pt idx="31">
                  <c:v>1.2600279774160277</c:v>
                </c:pt>
                <c:pt idx="32">
                  <c:v>1.2054956263792667</c:v>
                </c:pt>
                <c:pt idx="33">
                  <c:v>1.1841657726152699</c:v>
                </c:pt>
                <c:pt idx="34">
                  <c:v>1.2123681633730936</c:v>
                </c:pt>
                <c:pt idx="35">
                  <c:v>1.2164131626268062</c:v>
                </c:pt>
                <c:pt idx="36">
                  <c:v>1.2185777859536477</c:v>
                </c:pt>
                <c:pt idx="37">
                  <c:v>1.2211863031438541</c:v>
                </c:pt>
                <c:pt idx="38">
                  <c:v>1.1766569137911818</c:v>
                </c:pt>
                <c:pt idx="39">
                  <c:v>1.0481367345940216</c:v>
                </c:pt>
                <c:pt idx="40">
                  <c:v>1.1000084398212289</c:v>
                </c:pt>
                <c:pt idx="41">
                  <c:v>1.1292927438860412</c:v>
                </c:pt>
              </c:numCache>
            </c:numRef>
          </c:val>
          <c:smooth val="0"/>
        </c:ser>
        <c:ser>
          <c:idx val="2"/>
          <c:order val="2"/>
          <c:tx>
            <c:strRef>
              <c:f>'Charts (www)'!$P$292</c:f>
              <c:strCache>
                <c:ptCount val="1"/>
                <c:pt idx="0">
                  <c:v>Structure</c:v>
                </c:pt>
              </c:strCache>
            </c:strRef>
          </c:tx>
          <c:spPr>
            <a:ln>
              <a:solidFill>
                <a:srgbClr val="00B0F0"/>
              </a:solidFill>
            </a:ln>
          </c:spPr>
          <c:marker>
            <c:symbol val="x"/>
            <c:size val="4"/>
            <c:spPr>
              <a:noFill/>
              <a:ln>
                <a:solidFill>
                  <a:srgbClr val="00B0F0"/>
                </a:solidFill>
              </a:ln>
            </c:spPr>
          </c:marker>
          <c:cat>
            <c:numRef>
              <c:f>'Charts (www)'!$M$293:$M$334</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formatCode="0">
                  <c:v>1985</c:v>
                </c:pt>
                <c:pt idx="16" formatCode="0">
                  <c:v>1986</c:v>
                </c:pt>
                <c:pt idx="17" formatCode="0">
                  <c:v>1987</c:v>
                </c:pt>
                <c:pt idx="18" formatCode="0">
                  <c:v>1988</c:v>
                </c:pt>
                <c:pt idx="19" formatCode="0">
                  <c:v>1989</c:v>
                </c:pt>
                <c:pt idx="20" formatCode="0">
                  <c:v>1990</c:v>
                </c:pt>
                <c:pt idx="21" formatCode="0">
                  <c:v>1991</c:v>
                </c:pt>
                <c:pt idx="22" formatCode="0">
                  <c:v>1992</c:v>
                </c:pt>
                <c:pt idx="23" formatCode="0">
                  <c:v>1993</c:v>
                </c:pt>
                <c:pt idx="24" formatCode="0">
                  <c:v>1994</c:v>
                </c:pt>
                <c:pt idx="25" formatCode="0">
                  <c:v>1995</c:v>
                </c:pt>
                <c:pt idx="26" formatCode="0">
                  <c:v>1996</c:v>
                </c:pt>
                <c:pt idx="27" formatCode="0">
                  <c:v>1997</c:v>
                </c:pt>
                <c:pt idx="28" formatCode="0">
                  <c:v>1998</c:v>
                </c:pt>
                <c:pt idx="29" formatCode="0">
                  <c:v>1999</c:v>
                </c:pt>
                <c:pt idx="30" formatCode="0">
                  <c:v>2000</c:v>
                </c:pt>
                <c:pt idx="31" formatCode="0">
                  <c:v>2001</c:v>
                </c:pt>
                <c:pt idx="32" formatCode="0">
                  <c:v>2002</c:v>
                </c:pt>
                <c:pt idx="33" formatCode="0">
                  <c:v>2003</c:v>
                </c:pt>
                <c:pt idx="34" formatCode="0">
                  <c:v>2004</c:v>
                </c:pt>
                <c:pt idx="35" formatCode="0">
                  <c:v>2005</c:v>
                </c:pt>
                <c:pt idx="36" formatCode="0">
                  <c:v>2006</c:v>
                </c:pt>
                <c:pt idx="37" formatCode="0">
                  <c:v>2007</c:v>
                </c:pt>
                <c:pt idx="38" formatCode="0">
                  <c:v>2008</c:v>
                </c:pt>
                <c:pt idx="39" formatCode="0">
                  <c:v>2009</c:v>
                </c:pt>
                <c:pt idx="40" formatCode="0">
                  <c:v>2010</c:v>
                </c:pt>
                <c:pt idx="41" formatCode="0">
                  <c:v>2011</c:v>
                </c:pt>
              </c:numCache>
            </c:numRef>
          </c:cat>
          <c:val>
            <c:numRef>
              <c:f>'Charts (www)'!$P$293:$P$334</c:f>
              <c:numCache>
                <c:formatCode>0.000</c:formatCode>
                <c:ptCount val="42"/>
                <c:pt idx="0">
                  <c:v>1.378105903520638</c:v>
                </c:pt>
                <c:pt idx="1">
                  <c:v>1.3582461574475162</c:v>
                </c:pt>
                <c:pt idx="2">
                  <c:v>1.354348274846896</c:v>
                </c:pt>
                <c:pt idx="3">
                  <c:v>1.3137529346492556</c:v>
                </c:pt>
                <c:pt idx="4">
                  <c:v>1.3974426759403622</c:v>
                </c:pt>
                <c:pt idx="5">
                  <c:v>1.3292151551425366</c:v>
                </c:pt>
                <c:pt idx="6">
                  <c:v>1.3200729788344101</c:v>
                </c:pt>
                <c:pt idx="7">
                  <c:v>1.3025386103296941</c:v>
                </c:pt>
                <c:pt idx="8">
                  <c:v>1.2778975395084915</c:v>
                </c:pt>
                <c:pt idx="9">
                  <c:v>1.2681878298219007</c:v>
                </c:pt>
                <c:pt idx="10">
                  <c:v>1.2355372012512431</c:v>
                </c:pt>
                <c:pt idx="11">
                  <c:v>1.153271730245278</c:v>
                </c:pt>
                <c:pt idx="12">
                  <c:v>1.1270577253031104</c:v>
                </c:pt>
                <c:pt idx="13">
                  <c:v>1.0761347534756645</c:v>
                </c:pt>
                <c:pt idx="14">
                  <c:v>1.048189262180502</c:v>
                </c:pt>
                <c:pt idx="15">
                  <c:v>1</c:v>
                </c:pt>
                <c:pt idx="16">
                  <c:v>0.9970603132129302</c:v>
                </c:pt>
                <c:pt idx="17">
                  <c:v>1.0154951098500824</c:v>
                </c:pt>
                <c:pt idx="18">
                  <c:v>0.99530464093264981</c:v>
                </c:pt>
                <c:pt idx="19">
                  <c:v>0.991172084801624</c:v>
                </c:pt>
                <c:pt idx="20">
                  <c:v>0.99897027029950314</c:v>
                </c:pt>
                <c:pt idx="21">
                  <c:v>0.99838482379930016</c:v>
                </c:pt>
                <c:pt idx="22">
                  <c:v>0.98937289834663134</c:v>
                </c:pt>
                <c:pt idx="23">
                  <c:v>0.9721764323703499</c:v>
                </c:pt>
                <c:pt idx="24">
                  <c:v>0.95412756275066235</c:v>
                </c:pt>
                <c:pt idx="25">
                  <c:v>0.93520503227676677</c:v>
                </c:pt>
                <c:pt idx="26">
                  <c:v>0.92121033019991794</c:v>
                </c:pt>
                <c:pt idx="27">
                  <c:v>0.9101133878714639</c:v>
                </c:pt>
                <c:pt idx="28">
                  <c:v>0.88496330610964513</c:v>
                </c:pt>
                <c:pt idx="29">
                  <c:v>0.85601434515837738</c:v>
                </c:pt>
                <c:pt idx="30">
                  <c:v>0.79895795064863318</c:v>
                </c:pt>
                <c:pt idx="31">
                  <c:v>0.80457989515202089</c:v>
                </c:pt>
                <c:pt idx="32">
                  <c:v>0.79877931773653343</c:v>
                </c:pt>
                <c:pt idx="33">
                  <c:v>0.76269306940480108</c:v>
                </c:pt>
                <c:pt idx="34">
                  <c:v>0.73326520460448485</c:v>
                </c:pt>
                <c:pt idx="35">
                  <c:v>0.72658828471077974</c:v>
                </c:pt>
                <c:pt idx="36">
                  <c:v>0.69806589834745314</c:v>
                </c:pt>
                <c:pt idx="37">
                  <c:v>0.69043946111125354</c:v>
                </c:pt>
                <c:pt idx="38">
                  <c:v>0.68800088604279275</c:v>
                </c:pt>
                <c:pt idx="39">
                  <c:v>0.6633751270834346</c:v>
                </c:pt>
                <c:pt idx="40">
                  <c:v>0.65375326269214096</c:v>
                </c:pt>
                <c:pt idx="41">
                  <c:v>0.65311419816442917</c:v>
                </c:pt>
              </c:numCache>
            </c:numRef>
          </c:val>
          <c:smooth val="0"/>
        </c:ser>
        <c:ser>
          <c:idx val="3"/>
          <c:order val="3"/>
          <c:tx>
            <c:strRef>
              <c:f>'Charts (www)'!$Q$292</c:f>
              <c:strCache>
                <c:ptCount val="1"/>
                <c:pt idx="0">
                  <c:v>Adjusted Source Energy Intensity </c:v>
                </c:pt>
              </c:strCache>
            </c:strRef>
          </c:tx>
          <c:spPr>
            <a:ln w="19050">
              <a:solidFill>
                <a:srgbClr val="00B050"/>
              </a:solidFill>
            </a:ln>
          </c:spPr>
          <c:marker>
            <c:symbol val="triangle"/>
            <c:size val="5"/>
            <c:spPr>
              <a:solidFill>
                <a:srgbClr val="00FF00"/>
              </a:solidFill>
              <a:ln>
                <a:solidFill>
                  <a:srgbClr val="00B050"/>
                </a:solidFill>
              </a:ln>
            </c:spPr>
          </c:marker>
          <c:cat>
            <c:numRef>
              <c:f>'Charts (www)'!$M$293:$M$334</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formatCode="0">
                  <c:v>1985</c:v>
                </c:pt>
                <c:pt idx="16" formatCode="0">
                  <c:v>1986</c:v>
                </c:pt>
                <c:pt idx="17" formatCode="0">
                  <c:v>1987</c:v>
                </c:pt>
                <c:pt idx="18" formatCode="0">
                  <c:v>1988</c:v>
                </c:pt>
                <c:pt idx="19" formatCode="0">
                  <c:v>1989</c:v>
                </c:pt>
                <c:pt idx="20" formatCode="0">
                  <c:v>1990</c:v>
                </c:pt>
                <c:pt idx="21" formatCode="0">
                  <c:v>1991</c:v>
                </c:pt>
                <c:pt idx="22" formatCode="0">
                  <c:v>1992</c:v>
                </c:pt>
                <c:pt idx="23" formatCode="0">
                  <c:v>1993</c:v>
                </c:pt>
                <c:pt idx="24" formatCode="0">
                  <c:v>1994</c:v>
                </c:pt>
                <c:pt idx="25" formatCode="0">
                  <c:v>1995</c:v>
                </c:pt>
                <c:pt idx="26" formatCode="0">
                  <c:v>1996</c:v>
                </c:pt>
                <c:pt idx="27" formatCode="0">
                  <c:v>1997</c:v>
                </c:pt>
                <c:pt idx="28" formatCode="0">
                  <c:v>1998</c:v>
                </c:pt>
                <c:pt idx="29" formatCode="0">
                  <c:v>1999</c:v>
                </c:pt>
                <c:pt idx="30" formatCode="0">
                  <c:v>2000</c:v>
                </c:pt>
                <c:pt idx="31" formatCode="0">
                  <c:v>2001</c:v>
                </c:pt>
                <c:pt idx="32" formatCode="0">
                  <c:v>2002</c:v>
                </c:pt>
                <c:pt idx="33" formatCode="0">
                  <c:v>2003</c:v>
                </c:pt>
                <c:pt idx="34" formatCode="0">
                  <c:v>2004</c:v>
                </c:pt>
                <c:pt idx="35" formatCode="0">
                  <c:v>2005</c:v>
                </c:pt>
                <c:pt idx="36" formatCode="0">
                  <c:v>2006</c:v>
                </c:pt>
                <c:pt idx="37" formatCode="0">
                  <c:v>2007</c:v>
                </c:pt>
                <c:pt idx="38" formatCode="0">
                  <c:v>2008</c:v>
                </c:pt>
                <c:pt idx="39" formatCode="0">
                  <c:v>2009</c:v>
                </c:pt>
                <c:pt idx="40" formatCode="0">
                  <c:v>2010</c:v>
                </c:pt>
                <c:pt idx="41" formatCode="0">
                  <c:v>2011</c:v>
                </c:pt>
              </c:numCache>
            </c:numRef>
          </c:cat>
          <c:val>
            <c:numRef>
              <c:f>'Charts (www)'!$Q$293:$Q$334</c:f>
              <c:numCache>
                <c:formatCode>0.000</c:formatCode>
                <c:ptCount val="42"/>
                <c:pt idx="0">
                  <c:v>1.2658779575574606</c:v>
                </c:pt>
                <c:pt idx="1">
                  <c:v>1.2608139367778817</c:v>
                </c:pt>
                <c:pt idx="2">
                  <c:v>1.2177940901176416</c:v>
                </c:pt>
                <c:pt idx="3">
                  <c:v>1.18285936595408</c:v>
                </c:pt>
                <c:pt idx="4">
                  <c:v>1.168729674720393</c:v>
                </c:pt>
                <c:pt idx="5">
                  <c:v>1.214169422165235</c:v>
                </c:pt>
                <c:pt idx="6">
                  <c:v>1.1626493145557102</c:v>
                </c:pt>
                <c:pt idx="7">
                  <c:v>1.113791955686303</c:v>
                </c:pt>
                <c:pt idx="8">
                  <c:v>1.0949913370124635</c:v>
                </c:pt>
                <c:pt idx="9">
                  <c:v>1.0649770637258273</c:v>
                </c:pt>
                <c:pt idx="10">
                  <c:v>1.0745069886238248</c:v>
                </c:pt>
                <c:pt idx="11">
                  <c:v>1.0678270230677074</c:v>
                </c:pt>
                <c:pt idx="12">
                  <c:v>1.0579928593666694</c:v>
                </c:pt>
                <c:pt idx="13">
                  <c:v>1.0687192311026306</c:v>
                </c:pt>
                <c:pt idx="14">
                  <c:v>1.0438673989901208</c:v>
                </c:pt>
                <c:pt idx="15">
                  <c:v>1</c:v>
                </c:pt>
                <c:pt idx="16">
                  <c:v>1.0259345396056863</c:v>
                </c:pt>
                <c:pt idx="17">
                  <c:v>0.97175085039820497</c:v>
                </c:pt>
                <c:pt idx="18">
                  <c:v>0.99011666524490194</c:v>
                </c:pt>
                <c:pt idx="19">
                  <c:v>0.99012187688739528</c:v>
                </c:pt>
                <c:pt idx="20">
                  <c:v>1.0052184116407168</c:v>
                </c:pt>
                <c:pt idx="21">
                  <c:v>0.99570523990685444</c:v>
                </c:pt>
                <c:pt idx="22">
                  <c:v>0.99186477545313911</c:v>
                </c:pt>
                <c:pt idx="23">
                  <c:v>0.99826238686100166</c:v>
                </c:pt>
                <c:pt idx="24">
                  <c:v>0.98316897395120828</c:v>
                </c:pt>
                <c:pt idx="25">
                  <c:v>0.98612466364924445</c:v>
                </c:pt>
                <c:pt idx="26">
                  <c:v>0.98034674573516123</c:v>
                </c:pt>
                <c:pt idx="27">
                  <c:v>0.93584620515112937</c:v>
                </c:pt>
                <c:pt idx="28">
                  <c:v>0.93181272838776197</c:v>
                </c:pt>
                <c:pt idx="29">
                  <c:v>0.92988080339230872</c:v>
                </c:pt>
                <c:pt idx="30">
                  <c:v>0.94030463745982373</c:v>
                </c:pt>
                <c:pt idx="31">
                  <c:v>0.94723564577995412</c:v>
                </c:pt>
                <c:pt idx="32">
                  <c:v>0.89061410674036146</c:v>
                </c:pt>
                <c:pt idx="33">
                  <c:v>0.88814056152690546</c:v>
                </c:pt>
                <c:pt idx="34">
                  <c:v>0.87424795594109939</c:v>
                </c:pt>
                <c:pt idx="35">
                  <c:v>0.85564153470584836</c:v>
                </c:pt>
                <c:pt idx="36">
                  <c:v>0.8565630314323438</c:v>
                </c:pt>
                <c:pt idx="37">
                  <c:v>0.83819991123613113</c:v>
                </c:pt>
                <c:pt idx="38">
                  <c:v>0.86079884763008097</c:v>
                </c:pt>
                <c:pt idx="39">
                  <c:v>0.87575949199220016</c:v>
                </c:pt>
                <c:pt idx="40">
                  <c:v>0.87249575397026946</c:v>
                </c:pt>
                <c:pt idx="41">
                  <c:v>0.87463743114408798</c:v>
                </c:pt>
              </c:numCache>
            </c:numRef>
          </c:val>
          <c:smooth val="0"/>
        </c:ser>
        <c:dLbls>
          <c:showLegendKey val="0"/>
          <c:showVal val="0"/>
          <c:showCatName val="0"/>
          <c:showSerName val="0"/>
          <c:showPercent val="0"/>
          <c:showBubbleSize val="0"/>
        </c:dLbls>
        <c:marker val="1"/>
        <c:smooth val="0"/>
        <c:axId val="122108544"/>
        <c:axId val="122115584"/>
      </c:lineChart>
      <c:catAx>
        <c:axId val="122108544"/>
        <c:scaling>
          <c:orientation val="minMax"/>
        </c:scaling>
        <c:delete val="0"/>
        <c:axPos val="b"/>
        <c:numFmt formatCode="General" sourceLinked="1"/>
        <c:majorTickMark val="out"/>
        <c:minorTickMark val="none"/>
        <c:tickLblPos val="nextTo"/>
        <c:crossAx val="122115584"/>
        <c:crosses val="autoZero"/>
        <c:auto val="1"/>
        <c:lblAlgn val="ctr"/>
        <c:lblOffset val="100"/>
        <c:tickLblSkip val="5"/>
        <c:noMultiLvlLbl val="0"/>
      </c:catAx>
      <c:valAx>
        <c:axId val="122115584"/>
        <c:scaling>
          <c:orientation val="minMax"/>
        </c:scaling>
        <c:delete val="0"/>
        <c:axPos val="l"/>
        <c:majorGridlines/>
        <c:title>
          <c:tx>
            <c:rich>
              <a:bodyPr rot="-5400000" vert="horz"/>
              <a:lstStyle/>
              <a:p>
                <a:pPr>
                  <a:defRPr sz="1100" baseline="0"/>
                </a:pPr>
                <a:r>
                  <a:rPr lang="en-US" sz="1100" baseline="0"/>
                  <a:t>Index, 1985 = 1</a:t>
                </a:r>
              </a:p>
            </c:rich>
          </c:tx>
          <c:overlay val="0"/>
        </c:title>
        <c:numFmt formatCode="0.0" sourceLinked="0"/>
        <c:majorTickMark val="out"/>
        <c:minorTickMark val="none"/>
        <c:tickLblPos val="nextTo"/>
        <c:crossAx val="122108544"/>
        <c:crosses val="autoZero"/>
        <c:crossBetween val="midCat"/>
      </c:valAx>
      <c:spPr>
        <a:ln>
          <a:solidFill>
            <a:srgbClr val="002060"/>
          </a:solidFill>
        </a:ln>
      </c:spPr>
    </c:plotArea>
    <c:legend>
      <c:legendPos val="r"/>
      <c:layout>
        <c:manualLayout>
          <c:xMode val="edge"/>
          <c:yMode val="edge"/>
          <c:x val="0.20165843676320122"/>
          <c:y val="7.8195074100585918E-2"/>
          <c:w val="0.42829841185106099"/>
          <c:h val="0.25516530130703358"/>
        </c:manualLayout>
      </c:layout>
      <c:overlay val="0"/>
      <c:spPr>
        <a:solidFill>
          <a:schemeClr val="bg1"/>
        </a:solidFill>
        <a:ln>
          <a:solidFill>
            <a:srgbClr val="002060"/>
          </a:solidFill>
        </a:ln>
      </c:spPr>
    </c:legend>
    <c:plotVisOnly val="1"/>
    <c:dispBlanksAs val="gap"/>
    <c:showDLblsOverMax val="0"/>
  </c:chart>
  <c:spPr>
    <a:ln>
      <a:solidFill>
        <a:srgbClr val="002060"/>
      </a:solid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25240594925635"/>
          <c:y val="5.1400554097404488E-2"/>
          <c:w val="0.7945242782152232"/>
          <c:h val="0.79523549139690874"/>
        </c:manualLayout>
      </c:layout>
      <c:lineChart>
        <c:grouping val="standard"/>
        <c:varyColors val="0"/>
        <c:ser>
          <c:idx val="0"/>
          <c:order val="0"/>
          <c:tx>
            <c:strRef>
              <c:f>'Charts (www)'!$N$344</c:f>
              <c:strCache>
                <c:ptCount val="1"/>
                <c:pt idx="0">
                  <c:v>Electricity</c:v>
                </c:pt>
              </c:strCache>
            </c:strRef>
          </c:tx>
          <c:spPr>
            <a:ln>
              <a:solidFill>
                <a:srgbClr val="002060"/>
              </a:solidFill>
            </a:ln>
          </c:spPr>
          <c:marker>
            <c:symbol val="diamond"/>
            <c:size val="6"/>
            <c:spPr>
              <a:solidFill>
                <a:srgbClr val="002060"/>
              </a:solidFill>
              <a:ln>
                <a:solidFill>
                  <a:srgbClr val="002060"/>
                </a:solidFill>
              </a:ln>
            </c:spPr>
          </c:marker>
          <c:cat>
            <c:numRef>
              <c:f>'Charts (www)'!$M$345:$M$386</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'Charts (www)'!$N$345:$N$386</c:f>
              <c:numCache>
                <c:formatCode>0.0000</c:formatCode>
                <c:ptCount val="42"/>
                <c:pt idx="0">
                  <c:v>0.94471749978119035</c:v>
                </c:pt>
                <c:pt idx="1">
                  <c:v>0.9624258332684712</c:v>
                </c:pt>
                <c:pt idx="2">
                  <c:v>0.95389381612674273</c:v>
                </c:pt>
                <c:pt idx="3">
                  <c:v>0.94804257240511203</c:v>
                </c:pt>
                <c:pt idx="4">
                  <c:v>0.96517010033947925</c:v>
                </c:pt>
                <c:pt idx="5">
                  <c:v>1.0517118346214258</c:v>
                </c:pt>
                <c:pt idx="6">
                  <c:v>1.0316904751497074</c:v>
                </c:pt>
                <c:pt idx="7">
                  <c:v>1.0045267508902014</c:v>
                </c:pt>
                <c:pt idx="8">
                  <c:v>0.9698153076174143</c:v>
                </c:pt>
                <c:pt idx="9">
                  <c:v>0.95532074100031372</c:v>
                </c:pt>
                <c:pt idx="10">
                  <c:v>1.0006958286348997</c:v>
                </c:pt>
                <c:pt idx="11">
                  <c:v>1.0091286179787069</c:v>
                </c:pt>
                <c:pt idx="12">
                  <c:v>1.0328833406903157</c:v>
                </c:pt>
                <c:pt idx="13">
                  <c:v>0.99994614931642145</c:v>
                </c:pt>
                <c:pt idx="14">
                  <c:v>1.0270792555848607</c:v>
                </c:pt>
                <c:pt idx="15">
                  <c:v>1</c:v>
                </c:pt>
                <c:pt idx="16">
                  <c:v>0.99595694450962757</c:v>
                </c:pt>
                <c:pt idx="17">
                  <c:v>0.97328415774696564</c:v>
                </c:pt>
                <c:pt idx="18">
                  <c:v>0.9710078665002182</c:v>
                </c:pt>
                <c:pt idx="19">
                  <c:v>0.97247711325428277</c:v>
                </c:pt>
                <c:pt idx="20">
                  <c:v>1.0006352627614241</c:v>
                </c:pt>
                <c:pt idx="21">
                  <c:v>1.0185282625462562</c:v>
                </c:pt>
                <c:pt idx="22">
                  <c:v>0.98728024005127235</c:v>
                </c:pt>
                <c:pt idx="23">
                  <c:v>0.98440315316701155</c:v>
                </c:pt>
                <c:pt idx="24">
                  <c:v>0.95969572837222095</c:v>
                </c:pt>
                <c:pt idx="25">
                  <c:v>0.94683201673210082</c:v>
                </c:pt>
                <c:pt idx="26">
                  <c:v>0.94538870335318803</c:v>
                </c:pt>
                <c:pt idx="27">
                  <c:v>0.89785753642681931</c:v>
                </c:pt>
                <c:pt idx="28">
                  <c:v>0.86635527253769751</c:v>
                </c:pt>
                <c:pt idx="29">
                  <c:v>0.86045617366258265</c:v>
                </c:pt>
                <c:pt idx="30">
                  <c:v>0.89253418885508462</c:v>
                </c:pt>
                <c:pt idx="31">
                  <c:v>0.91368641878075885</c:v>
                </c:pt>
                <c:pt idx="32">
                  <c:v>0.87606370907574849</c:v>
                </c:pt>
                <c:pt idx="33">
                  <c:v>0.89122009108367828</c:v>
                </c:pt>
                <c:pt idx="34">
                  <c:v>0.92050759246462788</c:v>
                </c:pt>
                <c:pt idx="35">
                  <c:v>0.92445807930031854</c:v>
                </c:pt>
                <c:pt idx="36">
                  <c:v>0.91011831309946389</c:v>
                </c:pt>
                <c:pt idx="37">
                  <c:v>0.88643368144209311</c:v>
                </c:pt>
                <c:pt idx="38">
                  <c:v>0.93346284862253148</c:v>
                </c:pt>
                <c:pt idx="39">
                  <c:v>0.92490230383550487</c:v>
                </c:pt>
                <c:pt idx="40">
                  <c:v>0.91323812580609942</c:v>
                </c:pt>
                <c:pt idx="41">
                  <c:v>0.93601412746857582</c:v>
                </c:pt>
              </c:numCache>
            </c:numRef>
          </c:val>
          <c:smooth val="0"/>
        </c:ser>
        <c:ser>
          <c:idx val="1"/>
          <c:order val="1"/>
          <c:tx>
            <c:strRef>
              <c:f>'Charts (www)'!$O$344</c:f>
              <c:strCache>
                <c:ptCount val="1"/>
                <c:pt idx="0">
                  <c:v>Fuels</c:v>
                </c:pt>
              </c:strCache>
            </c:strRef>
          </c:tx>
          <c:marker>
            <c:symbol val="square"/>
            <c:size val="4"/>
          </c:marker>
          <c:cat>
            <c:numRef>
              <c:f>'Charts (www)'!$M$345:$M$386</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'Charts (www)'!$O$345:$O$386</c:f>
              <c:numCache>
                <c:formatCode>0.0000</c:formatCode>
                <c:ptCount val="42"/>
                <c:pt idx="0">
                  <c:v>1.4580889183898147</c:v>
                </c:pt>
                <c:pt idx="1">
                  <c:v>1.4397762521367585</c:v>
                </c:pt>
                <c:pt idx="2">
                  <c:v>1.3765157642155732</c:v>
                </c:pt>
                <c:pt idx="3">
                  <c:v>1.3242817268869866</c:v>
                </c:pt>
                <c:pt idx="4">
                  <c:v>1.2915287408640233</c:v>
                </c:pt>
                <c:pt idx="5">
                  <c:v>1.3131079962110765</c:v>
                </c:pt>
                <c:pt idx="6">
                  <c:v>1.2431482177468152</c:v>
                </c:pt>
                <c:pt idx="7">
                  <c:v>1.1815117669466266</c:v>
                </c:pt>
                <c:pt idx="8">
                  <c:v>1.1721043794137924</c:v>
                </c:pt>
                <c:pt idx="9">
                  <c:v>1.1326951083794055</c:v>
                </c:pt>
                <c:pt idx="10">
                  <c:v>1.1207218430959014</c:v>
                </c:pt>
                <c:pt idx="11">
                  <c:v>1.1047805148432475</c:v>
                </c:pt>
                <c:pt idx="12">
                  <c:v>1.0740726765863664</c:v>
                </c:pt>
                <c:pt idx="13">
                  <c:v>1.112217603509547</c:v>
                </c:pt>
                <c:pt idx="14">
                  <c:v>1.0545039733553536</c:v>
                </c:pt>
                <c:pt idx="15">
                  <c:v>1</c:v>
                </c:pt>
                <c:pt idx="16">
                  <c:v>1.0452607980018094</c:v>
                </c:pt>
                <c:pt idx="17">
                  <c:v>0.97077669302840086</c:v>
                </c:pt>
                <c:pt idx="18">
                  <c:v>1.0023618925812905</c:v>
                </c:pt>
                <c:pt idx="19">
                  <c:v>1.0014246058532932</c:v>
                </c:pt>
                <c:pt idx="20">
                  <c:v>1.0080810380213445</c:v>
                </c:pt>
                <c:pt idx="21">
                  <c:v>0.98092350932103334</c:v>
                </c:pt>
                <c:pt idx="22">
                  <c:v>0.99478292564437221</c:v>
                </c:pt>
                <c:pt idx="23">
                  <c:v>1.0072635876348373</c:v>
                </c:pt>
                <c:pt idx="24">
                  <c:v>0.99856289014524446</c:v>
                </c:pt>
                <c:pt idx="25">
                  <c:v>1.0121635317487816</c:v>
                </c:pt>
                <c:pt idx="26">
                  <c:v>1.0034389742497474</c:v>
                </c:pt>
                <c:pt idx="27">
                  <c:v>0.96106945528359544</c:v>
                </c:pt>
                <c:pt idx="28">
                  <c:v>0.9762416038988635</c:v>
                </c:pt>
                <c:pt idx="29">
                  <c:v>0.97712459068869928</c:v>
                </c:pt>
                <c:pt idx="30">
                  <c:v>0.97205638102097802</c:v>
                </c:pt>
                <c:pt idx="31">
                  <c:v>0.96885323313107174</c:v>
                </c:pt>
                <c:pt idx="32">
                  <c:v>0.8990329365862697</c:v>
                </c:pt>
                <c:pt idx="33">
                  <c:v>0.88422173293191564</c:v>
                </c:pt>
                <c:pt idx="34">
                  <c:v>0.84009366627592819</c:v>
                </c:pt>
                <c:pt idx="35">
                  <c:v>0.80581732102969517</c:v>
                </c:pt>
                <c:pt idx="36">
                  <c:v>0.81738937707605008</c:v>
                </c:pt>
                <c:pt idx="37">
                  <c:v>0.80278049632277382</c:v>
                </c:pt>
                <c:pt idx="38">
                  <c:v>0.80825377858749159</c:v>
                </c:pt>
                <c:pt idx="39">
                  <c:v>0.83917947318225083</c:v>
                </c:pt>
                <c:pt idx="40">
                  <c:v>0.84161804314589239</c:v>
                </c:pt>
                <c:pt idx="41">
                  <c:v>0.82948548833572144</c:v>
                </c:pt>
              </c:numCache>
            </c:numRef>
          </c:val>
          <c:smooth val="0"/>
        </c:ser>
        <c:ser>
          <c:idx val="2"/>
          <c:order val="2"/>
          <c:tx>
            <c:strRef>
              <c:f>'Charts (www)'!$P$344</c:f>
              <c:strCache>
                <c:ptCount val="1"/>
                <c:pt idx="0">
                  <c:v>Source (adjusted)</c:v>
                </c:pt>
              </c:strCache>
            </c:strRef>
          </c:tx>
          <c:spPr>
            <a:ln>
              <a:solidFill>
                <a:srgbClr val="00B050"/>
              </a:solidFill>
            </a:ln>
          </c:spPr>
          <c:marker>
            <c:symbol val="triangle"/>
            <c:size val="6"/>
            <c:spPr>
              <a:solidFill>
                <a:srgbClr val="00FF00"/>
              </a:solidFill>
              <a:ln>
                <a:solidFill>
                  <a:srgbClr val="00B050"/>
                </a:solidFill>
              </a:ln>
            </c:spPr>
          </c:marker>
          <c:cat>
            <c:numRef>
              <c:f>'Charts (www)'!$M$345:$M$386</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'Charts (www)'!$P$345:$P$386</c:f>
              <c:numCache>
                <c:formatCode>0.0000</c:formatCode>
                <c:ptCount val="42"/>
                <c:pt idx="0">
                  <c:v>1.2658779575574606</c:v>
                </c:pt>
                <c:pt idx="1">
                  <c:v>1.2608139367778817</c:v>
                </c:pt>
                <c:pt idx="2">
                  <c:v>1.2177940901176416</c:v>
                </c:pt>
                <c:pt idx="3">
                  <c:v>1.18285936595408</c:v>
                </c:pt>
                <c:pt idx="4">
                  <c:v>1.168729674720393</c:v>
                </c:pt>
                <c:pt idx="5">
                  <c:v>1.214169422165235</c:v>
                </c:pt>
                <c:pt idx="6">
                  <c:v>1.1626493145557102</c:v>
                </c:pt>
                <c:pt idx="7">
                  <c:v>1.113791955686303</c:v>
                </c:pt>
                <c:pt idx="8">
                  <c:v>1.0949913370124635</c:v>
                </c:pt>
                <c:pt idx="9">
                  <c:v>1.0649770637258273</c:v>
                </c:pt>
                <c:pt idx="10">
                  <c:v>1.0745069886238248</c:v>
                </c:pt>
                <c:pt idx="11">
                  <c:v>1.0678270230677074</c:v>
                </c:pt>
                <c:pt idx="12">
                  <c:v>1.0579928593666694</c:v>
                </c:pt>
                <c:pt idx="13">
                  <c:v>1.0687192311026306</c:v>
                </c:pt>
                <c:pt idx="14">
                  <c:v>1.0438673989901208</c:v>
                </c:pt>
                <c:pt idx="15">
                  <c:v>1</c:v>
                </c:pt>
                <c:pt idx="16">
                  <c:v>1.0259345396056863</c:v>
                </c:pt>
                <c:pt idx="17">
                  <c:v>0.97175085039820497</c:v>
                </c:pt>
                <c:pt idx="18">
                  <c:v>0.99011666524490194</c:v>
                </c:pt>
                <c:pt idx="19">
                  <c:v>0.99012187688739528</c:v>
                </c:pt>
                <c:pt idx="20">
                  <c:v>1.0052184116407168</c:v>
                </c:pt>
                <c:pt idx="21">
                  <c:v>0.99570523990685444</c:v>
                </c:pt>
                <c:pt idx="22">
                  <c:v>0.99186477545313911</c:v>
                </c:pt>
                <c:pt idx="23">
                  <c:v>0.99826238686100166</c:v>
                </c:pt>
                <c:pt idx="24">
                  <c:v>0.98316897395120828</c:v>
                </c:pt>
                <c:pt idx="25">
                  <c:v>0.98612466364924445</c:v>
                </c:pt>
                <c:pt idx="26">
                  <c:v>0.98034674573516123</c:v>
                </c:pt>
                <c:pt idx="27">
                  <c:v>0.93584620515112937</c:v>
                </c:pt>
                <c:pt idx="28">
                  <c:v>0.93181272838776197</c:v>
                </c:pt>
                <c:pt idx="29">
                  <c:v>0.92988080339230872</c:v>
                </c:pt>
                <c:pt idx="30">
                  <c:v>0.94030463745982373</c:v>
                </c:pt>
                <c:pt idx="31">
                  <c:v>0.94723564577995412</c:v>
                </c:pt>
                <c:pt idx="32">
                  <c:v>0.89061410674036146</c:v>
                </c:pt>
                <c:pt idx="33">
                  <c:v>0.88814056152690546</c:v>
                </c:pt>
                <c:pt idx="34">
                  <c:v>0.87424795594109939</c:v>
                </c:pt>
                <c:pt idx="35">
                  <c:v>0.85564153470584836</c:v>
                </c:pt>
                <c:pt idx="36">
                  <c:v>0.8565630314323438</c:v>
                </c:pt>
                <c:pt idx="37">
                  <c:v>0.83819991123613113</c:v>
                </c:pt>
                <c:pt idx="38">
                  <c:v>0.86079884763008097</c:v>
                </c:pt>
                <c:pt idx="39">
                  <c:v>0.87575949199220016</c:v>
                </c:pt>
                <c:pt idx="40">
                  <c:v>0.87249575397026946</c:v>
                </c:pt>
                <c:pt idx="41">
                  <c:v>0.87463743114408798</c:v>
                </c:pt>
              </c:numCache>
            </c:numRef>
          </c:val>
          <c:smooth val="0"/>
        </c:ser>
        <c:dLbls>
          <c:showLegendKey val="0"/>
          <c:showVal val="0"/>
          <c:showCatName val="0"/>
          <c:showSerName val="0"/>
          <c:showPercent val="0"/>
          <c:showBubbleSize val="0"/>
        </c:dLbls>
        <c:marker val="1"/>
        <c:smooth val="0"/>
        <c:axId val="122225024"/>
        <c:axId val="122227712"/>
      </c:lineChart>
      <c:catAx>
        <c:axId val="122225024"/>
        <c:scaling>
          <c:orientation val="minMax"/>
        </c:scaling>
        <c:delete val="0"/>
        <c:axPos val="b"/>
        <c:numFmt formatCode="General" sourceLinked="1"/>
        <c:majorTickMark val="out"/>
        <c:minorTickMark val="none"/>
        <c:tickLblPos val="nextTo"/>
        <c:crossAx val="122227712"/>
        <c:crosses val="autoZero"/>
        <c:auto val="1"/>
        <c:lblAlgn val="ctr"/>
        <c:lblOffset val="100"/>
        <c:tickLblSkip val="5"/>
        <c:noMultiLvlLbl val="0"/>
      </c:catAx>
      <c:valAx>
        <c:axId val="122227712"/>
        <c:scaling>
          <c:orientation val="minMax"/>
        </c:scaling>
        <c:delete val="0"/>
        <c:axPos val="l"/>
        <c:majorGridlines/>
        <c:title>
          <c:tx>
            <c:rich>
              <a:bodyPr rot="-5400000" vert="horz"/>
              <a:lstStyle/>
              <a:p>
                <a:pPr>
                  <a:defRPr/>
                </a:pPr>
                <a:r>
                  <a:rPr lang="en-US"/>
                  <a:t>Index, 1985 = 1.0</a:t>
                </a:r>
              </a:p>
            </c:rich>
          </c:tx>
          <c:overlay val="0"/>
        </c:title>
        <c:numFmt formatCode="0.0" sourceLinked="0"/>
        <c:majorTickMark val="out"/>
        <c:minorTickMark val="none"/>
        <c:tickLblPos val="nextTo"/>
        <c:crossAx val="122225024"/>
        <c:crosses val="autoZero"/>
        <c:crossBetween val="midCat"/>
      </c:valAx>
      <c:spPr>
        <a:ln>
          <a:solidFill>
            <a:schemeClr val="bg1">
              <a:lumMod val="65000"/>
            </a:schemeClr>
          </a:solidFill>
        </a:ln>
      </c:spPr>
    </c:plotArea>
    <c:legend>
      <c:legendPos val="r"/>
      <c:layout>
        <c:manualLayout>
          <c:xMode val="edge"/>
          <c:yMode val="edge"/>
          <c:x val="0.20585306914005189"/>
          <c:y val="0.56148805448898398"/>
          <c:w val="0.26130340090467413"/>
          <c:h val="0.22153642240152699"/>
        </c:manualLayout>
      </c:layout>
      <c:overlay val="0"/>
      <c:spPr>
        <a:solidFill>
          <a:schemeClr val="bg1"/>
        </a:solidFill>
        <a:ln>
          <a:solidFill>
            <a:srgbClr val="002060"/>
          </a:solidFill>
        </a:ln>
      </c:spPr>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25240594925635"/>
          <c:y val="5.1400554097404488E-2"/>
          <c:w val="0.7945242782152232"/>
          <c:h val="0.79523549139690874"/>
        </c:manualLayout>
      </c:layout>
      <c:lineChart>
        <c:grouping val="standard"/>
        <c:varyColors val="0"/>
        <c:ser>
          <c:idx val="0"/>
          <c:order val="0"/>
          <c:tx>
            <c:strRef>
              <c:f>'Charts (www)'!$S$344</c:f>
              <c:strCache>
                <c:ptCount val="1"/>
                <c:pt idx="0">
                  <c:v>Electricity</c:v>
                </c:pt>
              </c:strCache>
            </c:strRef>
          </c:tx>
          <c:spPr>
            <a:ln>
              <a:solidFill>
                <a:srgbClr val="002060"/>
              </a:solidFill>
            </a:ln>
          </c:spPr>
          <c:marker>
            <c:symbol val="diamond"/>
            <c:size val="6"/>
            <c:spPr>
              <a:solidFill>
                <a:srgbClr val="002060"/>
              </a:solidFill>
              <a:ln>
                <a:solidFill>
                  <a:srgbClr val="002060"/>
                </a:solidFill>
              </a:ln>
            </c:spPr>
          </c:marker>
          <c:cat>
            <c:numRef>
              <c:f>'Charts (www)'!$R$345:$R$386</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'Charts (www)'!$S$345:$S$386</c:f>
              <c:numCache>
                <c:formatCode>0.0000</c:formatCode>
                <c:ptCount val="42"/>
                <c:pt idx="0">
                  <c:v>0.91262644888503763</c:v>
                </c:pt>
                <c:pt idx="1">
                  <c:v>0.91423254820888877</c:v>
                </c:pt>
                <c:pt idx="2">
                  <c:v>0.92073384830378957</c:v>
                </c:pt>
                <c:pt idx="3">
                  <c:v>0.92857354668660275</c:v>
                </c:pt>
                <c:pt idx="4">
                  <c:v>0.94709437289890541</c:v>
                </c:pt>
                <c:pt idx="5">
                  <c:v>0.97764785728459258</c:v>
                </c:pt>
                <c:pt idx="6">
                  <c:v>1.0136727104485406</c:v>
                </c:pt>
                <c:pt idx="7">
                  <c:v>1.046644881475993</c:v>
                </c:pt>
                <c:pt idx="8">
                  <c:v>1.0521486383433021</c:v>
                </c:pt>
                <c:pt idx="9">
                  <c:v>1.0299744975354914</c:v>
                </c:pt>
                <c:pt idx="10">
                  <c:v>1.0338555884434371</c:v>
                </c:pt>
                <c:pt idx="11">
                  <c:v>1.0266087649733062</c:v>
                </c:pt>
                <c:pt idx="12">
                  <c:v>1.0348105354767403</c:v>
                </c:pt>
                <c:pt idx="13">
                  <c:v>1.0354719444830083</c:v>
                </c:pt>
                <c:pt idx="14">
                  <c:v>1.0348490286751342</c:v>
                </c:pt>
                <c:pt idx="15">
                  <c:v>1</c:v>
                </c:pt>
                <c:pt idx="16">
                  <c:v>0.99653590949711279</c:v>
                </c:pt>
                <c:pt idx="17">
                  <c:v>1.0301554417937087</c:v>
                </c:pt>
                <c:pt idx="18">
                  <c:v>1.0460683394053643</c:v>
                </c:pt>
                <c:pt idx="19">
                  <c:v>1.0845337495987757</c:v>
                </c:pt>
                <c:pt idx="20">
                  <c:v>1.0675957550764072</c:v>
                </c:pt>
                <c:pt idx="21">
                  <c:v>1.054816283158396</c:v>
                </c:pt>
                <c:pt idx="22">
                  <c:v>1.0757114300579766</c:v>
                </c:pt>
                <c:pt idx="23">
                  <c:v>1.0791410381740369</c:v>
                </c:pt>
                <c:pt idx="24">
                  <c:v>1.0487659464043366</c:v>
                </c:pt>
                <c:pt idx="25">
                  <c:v>1.1020268900571466</c:v>
                </c:pt>
                <c:pt idx="26">
                  <c:v>1.1071092500770681</c:v>
                </c:pt>
                <c:pt idx="27">
                  <c:v>1.0179962331141543</c:v>
                </c:pt>
                <c:pt idx="28">
                  <c:v>1.0473500165457121</c:v>
                </c:pt>
                <c:pt idx="29">
                  <c:v>1.0077631063803882</c:v>
                </c:pt>
                <c:pt idx="30">
                  <c:v>1.0292583608218964</c:v>
                </c:pt>
                <c:pt idx="31">
                  <c:v>1.0942719988792686</c:v>
                </c:pt>
                <c:pt idx="32">
                  <c:v>1.0805844673204799</c:v>
                </c:pt>
                <c:pt idx="33">
                  <c:v>1.1333931361464993</c:v>
                </c:pt>
                <c:pt idx="34">
                  <c:v>1.1811670993925361</c:v>
                </c:pt>
                <c:pt idx="35">
                  <c:v>1.2264239038681883</c:v>
                </c:pt>
                <c:pt idx="36">
                  <c:v>1.2523199284563331</c:v>
                </c:pt>
                <c:pt idx="37">
                  <c:v>1.3023757822425921</c:v>
                </c:pt>
                <c:pt idx="38">
                  <c:v>1.3158062858735835</c:v>
                </c:pt>
                <c:pt idx="39">
                  <c:v>1.2801166340349399</c:v>
                </c:pt>
                <c:pt idx="40">
                  <c:v>1.2512371248247001</c:v>
                </c:pt>
                <c:pt idx="41">
                  <c:v>1.2512371248247001</c:v>
                </c:pt>
              </c:numCache>
            </c:numRef>
          </c:val>
          <c:smooth val="0"/>
        </c:ser>
        <c:ser>
          <c:idx val="1"/>
          <c:order val="1"/>
          <c:tx>
            <c:strRef>
              <c:f>'Charts (www)'!$T$344</c:f>
              <c:strCache>
                <c:ptCount val="1"/>
                <c:pt idx="0">
                  <c:v>Fuels</c:v>
                </c:pt>
              </c:strCache>
            </c:strRef>
          </c:tx>
          <c:marker>
            <c:symbol val="square"/>
            <c:size val="5"/>
          </c:marker>
          <c:cat>
            <c:numRef>
              <c:f>'Charts (www)'!$R$345:$R$386</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'Charts (www)'!$T$345:$T$386</c:f>
              <c:numCache>
                <c:formatCode>0.0000</c:formatCode>
                <c:ptCount val="42"/>
                <c:pt idx="0">
                  <c:v>1.2380556726707186</c:v>
                </c:pt>
                <c:pt idx="1">
                  <c:v>1.2172751102237296</c:v>
                </c:pt>
                <c:pt idx="2">
                  <c:v>1.1993714293172772</c:v>
                </c:pt>
                <c:pt idx="3">
                  <c:v>1.2000929109316025</c:v>
                </c:pt>
                <c:pt idx="4">
                  <c:v>1.2227726595761472</c:v>
                </c:pt>
                <c:pt idx="5">
                  <c:v>1.2064231805809997</c:v>
                </c:pt>
                <c:pt idx="6">
                  <c:v>1.1980202537436546</c:v>
                </c:pt>
                <c:pt idx="7">
                  <c:v>1.158081885415764</c:v>
                </c:pt>
                <c:pt idx="8">
                  <c:v>1.2420883299471677</c:v>
                </c:pt>
                <c:pt idx="9">
                  <c:v>1.0616793379832095</c:v>
                </c:pt>
                <c:pt idx="10">
                  <c:v>1.1275974632300056</c:v>
                </c:pt>
                <c:pt idx="11">
                  <c:v>1.0928382766405593</c:v>
                </c:pt>
                <c:pt idx="12">
                  <c:v>1.0689594148707902</c:v>
                </c:pt>
                <c:pt idx="13">
                  <c:v>1.1851452771764166</c:v>
                </c:pt>
                <c:pt idx="14">
                  <c:v>1.0839266794624489</c:v>
                </c:pt>
                <c:pt idx="15">
                  <c:v>1</c:v>
                </c:pt>
                <c:pt idx="16">
                  <c:v>0.97478554054763522</c:v>
                </c:pt>
                <c:pt idx="17">
                  <c:v>0.93048125222930722</c:v>
                </c:pt>
                <c:pt idx="18">
                  <c:v>0.92763116724172245</c:v>
                </c:pt>
                <c:pt idx="19">
                  <c:v>0.8963941198514157</c:v>
                </c:pt>
                <c:pt idx="20">
                  <c:v>0.85554635553378633</c:v>
                </c:pt>
                <c:pt idx="21">
                  <c:v>0.80387132005893769</c:v>
                </c:pt>
                <c:pt idx="22">
                  <c:v>0.79132596625467977</c:v>
                </c:pt>
                <c:pt idx="23">
                  <c:v>0.78734798911750437</c:v>
                </c:pt>
                <c:pt idx="24">
                  <c:v>0.73298058238267061</c:v>
                </c:pt>
                <c:pt idx="25">
                  <c:v>0.73564517629490855</c:v>
                </c:pt>
                <c:pt idx="26">
                  <c:v>0.7253831393061434</c:v>
                </c:pt>
                <c:pt idx="27">
                  <c:v>0.73052511917283025</c:v>
                </c:pt>
                <c:pt idx="28">
                  <c:v>0.73289446536989278</c:v>
                </c:pt>
                <c:pt idx="29">
                  <c:v>0.73821298090074339</c:v>
                </c:pt>
                <c:pt idx="30">
                  <c:v>0.73452229104905353</c:v>
                </c:pt>
                <c:pt idx="31">
                  <c:v>0.72730912424391947</c:v>
                </c:pt>
                <c:pt idx="32">
                  <c:v>0.73479458157558175</c:v>
                </c:pt>
                <c:pt idx="33">
                  <c:v>0.64884158982532969</c:v>
                </c:pt>
                <c:pt idx="34">
                  <c:v>0.66777356253386455</c:v>
                </c:pt>
                <c:pt idx="35">
                  <c:v>0.63924233936149</c:v>
                </c:pt>
                <c:pt idx="36">
                  <c:v>0.62020164469699823</c:v>
                </c:pt>
                <c:pt idx="37">
                  <c:v>0.6426383057421835</c:v>
                </c:pt>
                <c:pt idx="38">
                  <c:v>0.61386486935082962</c:v>
                </c:pt>
                <c:pt idx="39">
                  <c:v>0.64605181734800199</c:v>
                </c:pt>
                <c:pt idx="40">
                  <c:v>0.6096564709960306</c:v>
                </c:pt>
                <c:pt idx="41">
                  <c:v>0.60118192736290132</c:v>
                </c:pt>
              </c:numCache>
            </c:numRef>
          </c:val>
          <c:smooth val="0"/>
        </c:ser>
        <c:ser>
          <c:idx val="2"/>
          <c:order val="2"/>
          <c:tx>
            <c:strRef>
              <c:f>'Charts (www)'!$U$344</c:f>
              <c:strCache>
                <c:ptCount val="1"/>
                <c:pt idx="0">
                  <c:v>Source (adjusted)</c:v>
                </c:pt>
              </c:strCache>
            </c:strRef>
          </c:tx>
          <c:spPr>
            <a:ln>
              <a:solidFill>
                <a:srgbClr val="00B050"/>
              </a:solidFill>
            </a:ln>
          </c:spPr>
          <c:marker>
            <c:symbol val="triangle"/>
            <c:size val="6"/>
            <c:spPr>
              <a:solidFill>
                <a:srgbClr val="00FF00"/>
              </a:solidFill>
              <a:ln>
                <a:solidFill>
                  <a:srgbClr val="00B050"/>
                </a:solidFill>
              </a:ln>
            </c:spPr>
          </c:marker>
          <c:cat>
            <c:numRef>
              <c:f>'Charts (www)'!$R$345:$R$386</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'Charts (www)'!$U$345:$U$386</c:f>
              <c:numCache>
                <c:formatCode>0.0000</c:formatCode>
                <c:ptCount val="42"/>
                <c:pt idx="0">
                  <c:v>1.1338173570083645</c:v>
                </c:pt>
                <c:pt idx="1">
                  <c:v>1.1255088924166994</c:v>
                </c:pt>
                <c:pt idx="2">
                  <c:v>1.1202354150470348</c:v>
                </c:pt>
                <c:pt idx="3">
                  <c:v>1.1388257569229849</c:v>
                </c:pt>
                <c:pt idx="4">
                  <c:v>1.1526156615886665</c:v>
                </c:pt>
                <c:pt idx="5">
                  <c:v>1.1405210427687773</c:v>
                </c:pt>
                <c:pt idx="6">
                  <c:v>1.157751465040761</c:v>
                </c:pt>
                <c:pt idx="7">
                  <c:v>1.1375114655532739</c:v>
                </c:pt>
                <c:pt idx="8">
                  <c:v>1.1924772089446789</c:v>
                </c:pt>
                <c:pt idx="9">
                  <c:v>1.0800079692189941</c:v>
                </c:pt>
                <c:pt idx="10">
                  <c:v>1.0956370137560654</c:v>
                </c:pt>
                <c:pt idx="11">
                  <c:v>1.0506348873830982</c:v>
                </c:pt>
                <c:pt idx="12">
                  <c:v>1.0204336975086901</c:v>
                </c:pt>
                <c:pt idx="13">
                  <c:v>1.1033453162140177</c:v>
                </c:pt>
                <c:pt idx="14">
                  <c:v>1.0557552941921893</c:v>
                </c:pt>
                <c:pt idx="15">
                  <c:v>1</c:v>
                </c:pt>
                <c:pt idx="16">
                  <c:v>1.0106830459583651</c:v>
                </c:pt>
                <c:pt idx="17">
                  <c:v>0.99952646839520487</c:v>
                </c:pt>
                <c:pt idx="18">
                  <c:v>1.0131442978496437</c:v>
                </c:pt>
                <c:pt idx="19">
                  <c:v>1.0153125875394517</c:v>
                </c:pt>
                <c:pt idx="20">
                  <c:v>0.98356532025154797</c:v>
                </c:pt>
                <c:pt idx="21">
                  <c:v>0.94485453824865195</c:v>
                </c:pt>
                <c:pt idx="22">
                  <c:v>0.94857839129814236</c:v>
                </c:pt>
                <c:pt idx="23">
                  <c:v>0.93438594807457509</c:v>
                </c:pt>
                <c:pt idx="24">
                  <c:v>0.89854171505127256</c:v>
                </c:pt>
                <c:pt idx="25">
                  <c:v>0.92862683517422007</c:v>
                </c:pt>
                <c:pt idx="26">
                  <c:v>0.92682670078254226</c:v>
                </c:pt>
                <c:pt idx="27">
                  <c:v>0.8934464978645078</c:v>
                </c:pt>
                <c:pt idx="28">
                  <c:v>0.91489348329797671</c:v>
                </c:pt>
                <c:pt idx="29">
                  <c:v>0.91727113299630003</c:v>
                </c:pt>
                <c:pt idx="30">
                  <c:v>0.91793822432032346</c:v>
                </c:pt>
                <c:pt idx="31">
                  <c:v>0.92675910377501902</c:v>
                </c:pt>
                <c:pt idx="32">
                  <c:v>0.93614072802707016</c:v>
                </c:pt>
                <c:pt idx="33">
                  <c:v>0.89141833363940215</c:v>
                </c:pt>
                <c:pt idx="34">
                  <c:v>0.92284921217687998</c:v>
                </c:pt>
                <c:pt idx="35">
                  <c:v>0.92417761844860968</c:v>
                </c:pt>
                <c:pt idx="36">
                  <c:v>0.91655665669953978</c:v>
                </c:pt>
                <c:pt idx="37">
                  <c:v>0.93522227505953581</c:v>
                </c:pt>
                <c:pt idx="38">
                  <c:v>0.90849988394619374</c:v>
                </c:pt>
                <c:pt idx="39">
                  <c:v>0.91993522684421503</c:v>
                </c:pt>
                <c:pt idx="40">
                  <c:v>0.87775954526767863</c:v>
                </c:pt>
                <c:pt idx="41">
                  <c:v>0.8626908844454787</c:v>
                </c:pt>
              </c:numCache>
            </c:numRef>
          </c:val>
          <c:smooth val="0"/>
        </c:ser>
        <c:dLbls>
          <c:showLegendKey val="0"/>
          <c:showVal val="0"/>
          <c:showCatName val="0"/>
          <c:showSerName val="0"/>
          <c:showPercent val="0"/>
          <c:showBubbleSize val="0"/>
        </c:dLbls>
        <c:marker val="1"/>
        <c:smooth val="0"/>
        <c:axId val="122255232"/>
        <c:axId val="122262272"/>
      </c:lineChart>
      <c:catAx>
        <c:axId val="122255232"/>
        <c:scaling>
          <c:orientation val="minMax"/>
        </c:scaling>
        <c:delete val="0"/>
        <c:axPos val="b"/>
        <c:numFmt formatCode="General" sourceLinked="1"/>
        <c:majorTickMark val="out"/>
        <c:minorTickMark val="none"/>
        <c:tickLblPos val="nextTo"/>
        <c:crossAx val="122262272"/>
        <c:crosses val="autoZero"/>
        <c:auto val="1"/>
        <c:lblAlgn val="ctr"/>
        <c:lblOffset val="100"/>
        <c:tickLblSkip val="5"/>
        <c:noMultiLvlLbl val="0"/>
      </c:catAx>
      <c:valAx>
        <c:axId val="122262272"/>
        <c:scaling>
          <c:orientation val="minMax"/>
        </c:scaling>
        <c:delete val="0"/>
        <c:axPos val="l"/>
        <c:majorGridlines/>
        <c:title>
          <c:tx>
            <c:rich>
              <a:bodyPr rot="-5400000" vert="horz"/>
              <a:lstStyle/>
              <a:p>
                <a:pPr>
                  <a:defRPr/>
                </a:pPr>
                <a:r>
                  <a:rPr lang="en-US"/>
                  <a:t>Index, 1985 = 1.0</a:t>
                </a:r>
              </a:p>
            </c:rich>
          </c:tx>
          <c:overlay val="0"/>
        </c:title>
        <c:numFmt formatCode="0.0" sourceLinked="0"/>
        <c:majorTickMark val="out"/>
        <c:minorTickMark val="none"/>
        <c:tickLblPos val="nextTo"/>
        <c:crossAx val="122255232"/>
        <c:crosses val="autoZero"/>
        <c:crossBetween val="midCat"/>
      </c:valAx>
      <c:spPr>
        <a:ln>
          <a:solidFill>
            <a:schemeClr val="bg1">
              <a:lumMod val="65000"/>
            </a:schemeClr>
          </a:solidFill>
        </a:ln>
      </c:spPr>
    </c:plotArea>
    <c:legend>
      <c:legendPos val="r"/>
      <c:layout>
        <c:manualLayout>
          <c:xMode val="edge"/>
          <c:yMode val="edge"/>
          <c:x val="0.20585306914005189"/>
          <c:y val="0.56148805448898398"/>
          <c:w val="0.26130340090467413"/>
          <c:h val="0.22153642240152699"/>
        </c:manualLayout>
      </c:layout>
      <c:overlay val="0"/>
      <c:spPr>
        <a:solidFill>
          <a:schemeClr val="bg1"/>
        </a:solidFill>
        <a:ln>
          <a:solidFill>
            <a:srgbClr val="002060"/>
          </a:solidFill>
        </a:ln>
      </c:spPr>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66629561117749"/>
          <c:y val="4.6039059904813912E-2"/>
          <c:w val="0.81902641587680958"/>
          <c:h val="0.83174844608962129"/>
        </c:manualLayout>
      </c:layout>
      <c:lineChart>
        <c:grouping val="standard"/>
        <c:varyColors val="0"/>
        <c:ser>
          <c:idx val="0"/>
          <c:order val="0"/>
          <c:tx>
            <c:strRef>
              <c:f>'Charts (www)'!$U$5</c:f>
              <c:strCache>
                <c:ptCount val="1"/>
                <c:pt idx="0">
                  <c:v>Industrial GDP</c:v>
                </c:pt>
              </c:strCache>
            </c:strRef>
          </c:tx>
          <c:spPr>
            <a:ln w="19050">
              <a:solidFill>
                <a:srgbClr val="FF00FF"/>
              </a:solidFill>
            </a:ln>
          </c:spPr>
          <c:marker>
            <c:symbol val="square"/>
            <c:size val="4"/>
            <c:spPr>
              <a:solidFill>
                <a:srgbClr val="FF00FF"/>
              </a:solidFill>
              <a:ln>
                <a:solidFill>
                  <a:srgbClr val="FF00FF"/>
                </a:solidFill>
              </a:ln>
            </c:spPr>
          </c:marker>
          <c:cat>
            <c:numRef>
              <c:f>'Charts (www)'!$T$6:$T$47</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'Charts (www)'!$U$6:$U$47</c:f>
              <c:numCache>
                <c:formatCode>0.000</c:formatCode>
                <c:ptCount val="42"/>
                <c:pt idx="0">
                  <c:v>0.8170434247361773</c:v>
                </c:pt>
                <c:pt idx="1">
                  <c:v>0.79189937782837083</c:v>
                </c:pt>
                <c:pt idx="2">
                  <c:v>0.82542874320486581</c:v>
                </c:pt>
                <c:pt idx="3">
                  <c:v>0.87185243973283821</c:v>
                </c:pt>
                <c:pt idx="4">
                  <c:v>0.84087002296294699</c:v>
                </c:pt>
                <c:pt idx="5">
                  <c:v>0.78662548063440318</c:v>
                </c:pt>
                <c:pt idx="6">
                  <c:v>0.84165924907601775</c:v>
                </c:pt>
                <c:pt idx="7">
                  <c:v>0.87949071783526389</c:v>
                </c:pt>
                <c:pt idx="8">
                  <c:v>0.92337566886311528</c:v>
                </c:pt>
                <c:pt idx="9">
                  <c:v>0.95012779797631908</c:v>
                </c:pt>
                <c:pt idx="10">
                  <c:v>0.92390262297397863</c:v>
                </c:pt>
                <c:pt idx="11">
                  <c:v>0.93037675073278303</c:v>
                </c:pt>
                <c:pt idx="12">
                  <c:v>0.85955564087517811</c:v>
                </c:pt>
                <c:pt idx="13">
                  <c:v>0.87285835129618439</c:v>
                </c:pt>
                <c:pt idx="14">
                  <c:v>0.96495262771579593</c:v>
                </c:pt>
                <c:pt idx="15">
                  <c:v>1</c:v>
                </c:pt>
                <c:pt idx="16">
                  <c:v>0.99120638276411055</c:v>
                </c:pt>
                <c:pt idx="17">
                  <c:v>1.0409922316047788</c:v>
                </c:pt>
                <c:pt idx="18">
                  <c:v>1.1257914379771936</c:v>
                </c:pt>
                <c:pt idx="19">
                  <c:v>1.1302620842885094</c:v>
                </c:pt>
                <c:pt idx="20">
                  <c:v>1.1173142954291115</c:v>
                </c:pt>
                <c:pt idx="21">
                  <c:v>1.0899589438468513</c:v>
                </c:pt>
                <c:pt idx="22">
                  <c:v>1.1058346314061047</c:v>
                </c:pt>
                <c:pt idx="23">
                  <c:v>1.1367245436115201</c:v>
                </c:pt>
                <c:pt idx="24">
                  <c:v>1.2201610139085011</c:v>
                </c:pt>
                <c:pt idx="25">
                  <c:v>1.2407125537004737</c:v>
                </c:pt>
                <c:pt idx="26">
                  <c:v>1.2531841952908016</c:v>
                </c:pt>
                <c:pt idx="27">
                  <c:v>1.313848889728906</c:v>
                </c:pt>
                <c:pt idx="28">
                  <c:v>1.3554499440435852</c:v>
                </c:pt>
                <c:pt idx="29">
                  <c:v>1.3821585760040638</c:v>
                </c:pt>
                <c:pt idx="30">
                  <c:v>1.4143048811044991</c:v>
                </c:pt>
                <c:pt idx="31">
                  <c:v>1.3815378709812103</c:v>
                </c:pt>
                <c:pt idx="32">
                  <c:v>1.3916622584385661</c:v>
                </c:pt>
                <c:pt idx="33">
                  <c:v>1.3995916121152592</c:v>
                </c:pt>
                <c:pt idx="34">
                  <c:v>1.4689195322392319</c:v>
                </c:pt>
                <c:pt idx="35">
                  <c:v>1.4733827719972472</c:v>
                </c:pt>
                <c:pt idx="36">
                  <c:v>1.5070369505706449</c:v>
                </c:pt>
                <c:pt idx="37">
                  <c:v>1.521869739439589</c:v>
                </c:pt>
                <c:pt idx="38">
                  <c:v>1.4418281744132433</c:v>
                </c:pt>
                <c:pt idx="39">
                  <c:v>1.3594917855913253</c:v>
                </c:pt>
                <c:pt idx="40">
                  <c:v>1.393649474202044</c:v>
                </c:pt>
                <c:pt idx="41">
                  <c:v>1.4013037504128198</c:v>
                </c:pt>
              </c:numCache>
            </c:numRef>
          </c:val>
          <c:smooth val="0"/>
        </c:ser>
        <c:ser>
          <c:idx val="1"/>
          <c:order val="1"/>
          <c:tx>
            <c:strRef>
              <c:f>'Charts (www)'!$V$5</c:f>
              <c:strCache>
                <c:ptCount val="1"/>
                <c:pt idx="0">
                  <c:v>Energy Use</c:v>
                </c:pt>
              </c:strCache>
            </c:strRef>
          </c:tx>
          <c:spPr>
            <a:ln w="19050">
              <a:solidFill>
                <a:srgbClr val="002060"/>
              </a:solidFill>
            </a:ln>
          </c:spPr>
          <c:marker>
            <c:symbol val="diamond"/>
            <c:size val="5"/>
            <c:spPr>
              <a:solidFill>
                <a:srgbClr val="002060"/>
              </a:solidFill>
              <a:ln>
                <a:solidFill>
                  <a:srgbClr val="002060"/>
                </a:solidFill>
              </a:ln>
            </c:spPr>
          </c:marker>
          <c:cat>
            <c:numRef>
              <c:f>'Charts (www)'!$T$6:$T$47</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'Charts (www)'!$V$6:$V$47</c:f>
              <c:numCache>
                <c:formatCode>0.000</c:formatCode>
                <c:ptCount val="42"/>
                <c:pt idx="0">
                  <c:v>1.069671435923766</c:v>
                </c:pt>
                <c:pt idx="1">
                  <c:v>1.0773827322803027</c:v>
                </c:pt>
                <c:pt idx="2">
                  <c:v>1.1253135489924959</c:v>
                </c:pt>
                <c:pt idx="3">
                  <c:v>1.1681587387734655</c:v>
                </c:pt>
                <c:pt idx="4">
                  <c:v>1.1673082510500858</c:v>
                </c:pt>
                <c:pt idx="5">
                  <c:v>1.0809961765977874</c:v>
                </c:pt>
                <c:pt idx="6">
                  <c:v>1.1348646454770959</c:v>
                </c:pt>
                <c:pt idx="7">
                  <c:v>1.1565116861452054</c:v>
                </c:pt>
                <c:pt idx="8">
                  <c:v>1.1844716219985334</c:v>
                </c:pt>
                <c:pt idx="9">
                  <c:v>1.1724245275377316</c:v>
                </c:pt>
                <c:pt idx="10">
                  <c:v>1.1070454540895653</c:v>
                </c:pt>
                <c:pt idx="11">
                  <c:v>1.0813024129867039</c:v>
                </c:pt>
                <c:pt idx="12">
                  <c:v>0.97744968813564248</c:v>
                </c:pt>
                <c:pt idx="13">
                  <c:v>1.0149849125895665</c:v>
                </c:pt>
                <c:pt idx="14">
                  <c:v>1.0572633841969061</c:v>
                </c:pt>
                <c:pt idx="15">
                  <c:v>1</c:v>
                </c:pt>
                <c:pt idx="16">
                  <c:v>1.0110253752474925</c:v>
                </c:pt>
                <c:pt idx="17">
                  <c:v>1.0398525311302258</c:v>
                </c:pt>
                <c:pt idx="18">
                  <c:v>1.1031987851243634</c:v>
                </c:pt>
                <c:pt idx="19">
                  <c:v>1.1104772331540418</c:v>
                </c:pt>
                <c:pt idx="20">
                  <c:v>1.1180543868118176</c:v>
                </c:pt>
                <c:pt idx="21">
                  <c:v>1.0867957798530874</c:v>
                </c:pt>
                <c:pt idx="22">
                  <c:v>1.1072748467309144</c:v>
                </c:pt>
                <c:pt idx="23">
                  <c:v>1.134101892049048</c:v>
                </c:pt>
                <c:pt idx="24">
                  <c:v>1.1637649984433251</c:v>
                </c:pt>
                <c:pt idx="25">
                  <c:v>1.1880176724455989</c:v>
                </c:pt>
                <c:pt idx="26">
                  <c:v>1.2023287062183261</c:v>
                </c:pt>
                <c:pt idx="27">
                  <c:v>1.2039860087117187</c:v>
                </c:pt>
                <c:pt idx="28">
                  <c:v>1.227588163134735</c:v>
                </c:pt>
                <c:pt idx="29">
                  <c:v>1.2420221464062751</c:v>
                </c:pt>
                <c:pt idx="30">
                  <c:v>1.2483923381705559</c:v>
                </c:pt>
                <c:pt idx="31">
                  <c:v>1.2159525969858225</c:v>
                </c:pt>
                <c:pt idx="32">
                  <c:v>1.1674454630353386</c:v>
                </c:pt>
                <c:pt idx="33">
                  <c:v>1.1430956776746695</c:v>
                </c:pt>
                <c:pt idx="34">
                  <c:v>1.1746978435441238</c:v>
                </c:pt>
                <c:pt idx="35">
                  <c:v>1.1797804867043904</c:v>
                </c:pt>
                <c:pt idx="36">
                  <c:v>1.1822052910000209</c:v>
                </c:pt>
                <c:pt idx="37">
                  <c:v>1.1889184903319354</c:v>
                </c:pt>
                <c:pt idx="38">
                  <c:v>1.144409639043876</c:v>
                </c:pt>
                <c:pt idx="39">
                  <c:v>1.0300629168757451</c:v>
                </c:pt>
                <c:pt idx="40">
                  <c:v>1.0650660673012748</c:v>
                </c:pt>
                <c:pt idx="41" formatCode="0.0000">
                  <c:v>1.0864764049413753</c:v>
                </c:pt>
              </c:numCache>
            </c:numRef>
          </c:val>
          <c:smooth val="0"/>
        </c:ser>
        <c:ser>
          <c:idx val="2"/>
          <c:order val="2"/>
          <c:tx>
            <c:strRef>
              <c:f>'Charts (www)'!$W$5</c:f>
              <c:strCache>
                <c:ptCount val="1"/>
                <c:pt idx="0">
                  <c:v>Structure</c:v>
                </c:pt>
              </c:strCache>
            </c:strRef>
          </c:tx>
          <c:spPr>
            <a:ln>
              <a:solidFill>
                <a:srgbClr val="00B0F0"/>
              </a:solidFill>
            </a:ln>
          </c:spPr>
          <c:marker>
            <c:symbol val="x"/>
            <c:size val="4"/>
            <c:spPr>
              <a:noFill/>
              <a:ln>
                <a:solidFill>
                  <a:srgbClr val="00B0F0"/>
                </a:solidFill>
              </a:ln>
            </c:spPr>
          </c:marker>
          <c:cat>
            <c:numRef>
              <c:f>'Charts (www)'!$T$6:$T$47</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'Charts (www)'!$W$6:$W$47</c:f>
              <c:numCache>
                <c:formatCode>0.000</c:formatCode>
                <c:ptCount val="42"/>
                <c:pt idx="0">
                  <c:v>1.0519776766120279</c:v>
                </c:pt>
                <c:pt idx="1">
                  <c:v>1.0988311194466165</c:v>
                </c:pt>
                <c:pt idx="2">
                  <c:v>1.1355742712176655</c:v>
                </c:pt>
                <c:pt idx="3">
                  <c:v>1.1436830656209971</c:v>
                </c:pt>
                <c:pt idx="4">
                  <c:v>1.193985714613385</c:v>
                </c:pt>
                <c:pt idx="5">
                  <c:v>1.143960746359167</c:v>
                </c:pt>
                <c:pt idx="6">
                  <c:v>1.1637131492997843</c:v>
                </c:pt>
                <c:pt idx="7">
                  <c:v>1.1795538922262445</c:v>
                </c:pt>
                <c:pt idx="8">
                  <c:v>1.1589266632463298</c:v>
                </c:pt>
                <c:pt idx="9">
                  <c:v>1.1608321619637545</c:v>
                </c:pt>
                <c:pt idx="10">
                  <c:v>1.1117745906333083</c:v>
                </c:pt>
                <c:pt idx="11">
                  <c:v>1.0880557141666989</c:v>
                </c:pt>
                <c:pt idx="12">
                  <c:v>1.0750178920384632</c:v>
                </c:pt>
                <c:pt idx="13">
                  <c:v>1.0774400756498224</c:v>
                </c:pt>
                <c:pt idx="14">
                  <c:v>1.0457827432152642</c:v>
                </c:pt>
                <c:pt idx="15">
                  <c:v>1</c:v>
                </c:pt>
                <c:pt idx="16">
                  <c:v>1.0012367518624303</c:v>
                </c:pt>
                <c:pt idx="17">
                  <c:v>1.0294958233326761</c:v>
                </c:pt>
                <c:pt idx="18">
                  <c:v>0.99340922158464773</c:v>
                </c:pt>
                <c:pt idx="19">
                  <c:v>0.99707996328538551</c:v>
                </c:pt>
                <c:pt idx="20">
                  <c:v>1.0073912547845585</c:v>
                </c:pt>
                <c:pt idx="21">
                  <c:v>1.0180399481779558</c:v>
                </c:pt>
                <c:pt idx="22">
                  <c:v>1.0258987799902171</c:v>
                </c:pt>
                <c:pt idx="23">
                  <c:v>1.0167650007094222</c:v>
                </c:pt>
                <c:pt idx="24">
                  <c:v>0.99195680526230168</c:v>
                </c:pt>
                <c:pt idx="25">
                  <c:v>0.99023449465919533</c:v>
                </c:pt>
                <c:pt idx="26">
                  <c:v>0.9980328168206356</c:v>
                </c:pt>
                <c:pt idx="27">
                  <c:v>0.99671118505658096</c:v>
                </c:pt>
                <c:pt idx="28">
                  <c:v>0.98694432289906797</c:v>
                </c:pt>
                <c:pt idx="29">
                  <c:v>0.982557735215558</c:v>
                </c:pt>
                <c:pt idx="30">
                  <c:v>0.95511779656199891</c:v>
                </c:pt>
                <c:pt idx="31">
                  <c:v>0.94378195091781392</c:v>
                </c:pt>
                <c:pt idx="32">
                  <c:v>0.94859962385181018</c:v>
                </c:pt>
                <c:pt idx="33">
                  <c:v>0.93185440474198977</c:v>
                </c:pt>
                <c:pt idx="34">
                  <c:v>0.92050678599345492</c:v>
                </c:pt>
                <c:pt idx="35">
                  <c:v>0.93952603261159051</c:v>
                </c:pt>
                <c:pt idx="36">
                  <c:v>0.92021428447130482</c:v>
                </c:pt>
                <c:pt idx="37">
                  <c:v>0.92867805814989679</c:v>
                </c:pt>
                <c:pt idx="38">
                  <c:v>0.9245841308734849</c:v>
                </c:pt>
                <c:pt idx="39">
                  <c:v>0.86820108130319773</c:v>
                </c:pt>
                <c:pt idx="40">
                  <c:v>0.88371423117640424</c:v>
                </c:pt>
                <c:pt idx="41">
                  <c:v>0.89551926548904559</c:v>
                </c:pt>
              </c:numCache>
            </c:numRef>
          </c:val>
          <c:smooth val="0"/>
        </c:ser>
        <c:ser>
          <c:idx val="3"/>
          <c:order val="3"/>
          <c:tx>
            <c:strRef>
              <c:f>'Charts (www)'!$X$5</c:f>
              <c:strCache>
                <c:ptCount val="1"/>
                <c:pt idx="0">
                  <c:v>Adjusted Source Energy Intensity Index</c:v>
                </c:pt>
              </c:strCache>
            </c:strRef>
          </c:tx>
          <c:spPr>
            <a:ln w="19050">
              <a:solidFill>
                <a:srgbClr val="00B050"/>
              </a:solidFill>
            </a:ln>
          </c:spPr>
          <c:marker>
            <c:symbol val="triangle"/>
            <c:size val="5"/>
            <c:spPr>
              <a:solidFill>
                <a:srgbClr val="00FF00"/>
              </a:solidFill>
              <a:ln>
                <a:solidFill>
                  <a:srgbClr val="00B050"/>
                </a:solidFill>
              </a:ln>
            </c:spPr>
          </c:marker>
          <c:cat>
            <c:numRef>
              <c:f>'Charts (www)'!$T$6:$T$47</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'Charts (www)'!$X$6:$X$47</c:f>
              <c:numCache>
                <c:formatCode>0.000</c:formatCode>
                <c:ptCount val="42"/>
                <c:pt idx="0">
                  <c:v>1.2414455183017863</c:v>
                </c:pt>
                <c:pt idx="1">
                  <c:v>1.2353834359476483</c:v>
                </c:pt>
                <c:pt idx="2">
                  <c:v>1.198174153631796</c:v>
                </c:pt>
                <c:pt idx="3">
                  <c:v>1.1694365235289714</c:v>
                </c:pt>
                <c:pt idx="4">
                  <c:v>1.1609080455939866</c:v>
                </c:pt>
                <c:pt idx="5">
                  <c:v>1.2001128514668569</c:v>
                </c:pt>
                <c:pt idx="6">
                  <c:v>1.1578588365572842</c:v>
                </c:pt>
                <c:pt idx="7">
                  <c:v>1.1142661023313796</c:v>
                </c:pt>
                <c:pt idx="8">
                  <c:v>1.1060119782064046</c:v>
                </c:pt>
                <c:pt idx="9">
                  <c:v>1.0625125420182626</c:v>
                </c:pt>
                <c:pt idx="10">
                  <c:v>1.0775812231497692</c:v>
                </c:pt>
                <c:pt idx="11">
                  <c:v>1.0681103078400354</c:v>
                </c:pt>
                <c:pt idx="12">
                  <c:v>1.0579985850035869</c:v>
                </c:pt>
                <c:pt idx="13">
                  <c:v>1.0790082848310569</c:v>
                </c:pt>
                <c:pt idx="14">
                  <c:v>1.0476878585441769</c:v>
                </c:pt>
                <c:pt idx="15">
                  <c:v>1</c:v>
                </c:pt>
                <c:pt idx="16">
                  <c:v>1.0187851560785837</c:v>
                </c:pt>
                <c:pt idx="17">
                  <c:v>0.97013720826034511</c:v>
                </c:pt>
                <c:pt idx="18">
                  <c:v>0.98641317398126782</c:v>
                </c:pt>
                <c:pt idx="19">
                  <c:v>0.98533159764041933</c:v>
                </c:pt>
                <c:pt idx="20">
                  <c:v>0.99330959684287023</c:v>
                </c:pt>
                <c:pt idx="21">
                  <c:v>0.97942203166569763</c:v>
                </c:pt>
                <c:pt idx="22">
                  <c:v>0.97605749369756867</c:v>
                </c:pt>
                <c:pt idx="23">
                  <c:v>0.98129593455164643</c:v>
                </c:pt>
                <c:pt idx="24">
                  <c:v>0.96158893978542437</c:v>
                </c:pt>
                <c:pt idx="25">
                  <c:v>0.96709168588785854</c:v>
                </c:pt>
                <c:pt idx="26">
                  <c:v>0.96141515180243142</c:v>
                </c:pt>
                <c:pt idx="27">
                  <c:v>0.91954578838555912</c:v>
                </c:pt>
                <c:pt idx="28">
                  <c:v>0.91787782912331606</c:v>
                </c:pt>
                <c:pt idx="29">
                  <c:v>0.91481073266646984</c:v>
                </c:pt>
                <c:pt idx="30">
                  <c:v>0.92437671808517718</c:v>
                </c:pt>
                <c:pt idx="31">
                  <c:v>0.93267804815352573</c:v>
                </c:pt>
                <c:pt idx="32">
                  <c:v>0.88432384237273121</c:v>
                </c:pt>
                <c:pt idx="33">
                  <c:v>0.87618252879856373</c:v>
                </c:pt>
                <c:pt idx="34">
                  <c:v>0.86805587068612011</c:v>
                </c:pt>
                <c:pt idx="35">
                  <c:v>0.85124999025452186</c:v>
                </c:pt>
                <c:pt idx="36">
                  <c:v>0.85160042471098996</c:v>
                </c:pt>
                <c:pt idx="37">
                  <c:v>0.8403990195188219</c:v>
                </c:pt>
                <c:pt idx="38">
                  <c:v>0.85720625379828752</c:v>
                </c:pt>
                <c:pt idx="39">
                  <c:v>0.87197999247558333</c:v>
                </c:pt>
                <c:pt idx="40">
                  <c:v>0.86419756044516638</c:v>
                </c:pt>
                <c:pt idx="41" formatCode="General">
                  <c:v>0.86472952326557995</c:v>
                </c:pt>
              </c:numCache>
            </c:numRef>
          </c:val>
          <c:smooth val="0"/>
        </c:ser>
        <c:dLbls>
          <c:showLegendKey val="0"/>
          <c:showVal val="0"/>
          <c:showCatName val="0"/>
          <c:showSerName val="0"/>
          <c:showPercent val="0"/>
          <c:showBubbleSize val="0"/>
        </c:dLbls>
        <c:marker val="1"/>
        <c:smooth val="0"/>
        <c:axId val="122451072"/>
        <c:axId val="122458112"/>
      </c:lineChart>
      <c:catAx>
        <c:axId val="122451072"/>
        <c:scaling>
          <c:orientation val="minMax"/>
        </c:scaling>
        <c:delete val="0"/>
        <c:axPos val="b"/>
        <c:numFmt formatCode="General" sourceLinked="1"/>
        <c:majorTickMark val="out"/>
        <c:minorTickMark val="none"/>
        <c:tickLblPos val="nextTo"/>
        <c:crossAx val="122458112"/>
        <c:crosses val="autoZero"/>
        <c:auto val="1"/>
        <c:lblAlgn val="ctr"/>
        <c:lblOffset val="100"/>
        <c:tickLblSkip val="5"/>
        <c:noMultiLvlLbl val="0"/>
      </c:catAx>
      <c:valAx>
        <c:axId val="122458112"/>
        <c:scaling>
          <c:orientation val="minMax"/>
        </c:scaling>
        <c:delete val="0"/>
        <c:axPos val="l"/>
        <c:majorGridlines/>
        <c:title>
          <c:tx>
            <c:rich>
              <a:bodyPr rot="-5400000" vert="horz"/>
              <a:lstStyle/>
              <a:p>
                <a:pPr>
                  <a:defRPr sz="1100" baseline="0"/>
                </a:pPr>
                <a:r>
                  <a:rPr lang="en-US" sz="1100" baseline="0"/>
                  <a:t>Index, 1985 = 1</a:t>
                </a:r>
              </a:p>
            </c:rich>
          </c:tx>
          <c:layout>
            <c:manualLayout>
              <c:xMode val="edge"/>
              <c:yMode val="edge"/>
              <c:x val="2.2182351584161434E-2"/>
              <c:y val="0.33070590585625614"/>
            </c:manualLayout>
          </c:layout>
          <c:overlay val="0"/>
        </c:title>
        <c:numFmt formatCode="0.0" sourceLinked="0"/>
        <c:majorTickMark val="out"/>
        <c:minorTickMark val="none"/>
        <c:tickLblPos val="nextTo"/>
        <c:crossAx val="122451072"/>
        <c:crosses val="autoZero"/>
        <c:crossBetween val="midCat"/>
      </c:valAx>
      <c:spPr>
        <a:ln>
          <a:solidFill>
            <a:srgbClr val="002060"/>
          </a:solidFill>
        </a:ln>
      </c:spPr>
    </c:plotArea>
    <c:legend>
      <c:legendPos val="r"/>
      <c:layout>
        <c:manualLayout>
          <c:xMode val="edge"/>
          <c:yMode val="edge"/>
          <c:x val="0.22458177722203645"/>
          <c:y val="0.52703600109687787"/>
          <c:w val="0.44806692695751338"/>
          <c:h val="0.28672301789048021"/>
        </c:manualLayout>
      </c:layout>
      <c:overlay val="0"/>
      <c:spPr>
        <a:solidFill>
          <a:schemeClr val="bg1"/>
        </a:solidFill>
        <a:ln>
          <a:solidFill>
            <a:srgbClr val="002060"/>
          </a:solidFill>
        </a:ln>
      </c:spPr>
    </c:legend>
    <c:plotVisOnly val="1"/>
    <c:dispBlanksAs val="gap"/>
    <c:showDLblsOverMax val="0"/>
  </c:chart>
  <c:spPr>
    <a:ln>
      <a:solidFill>
        <a:srgbClr val="002060"/>
      </a:solid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272462817147856"/>
          <c:y val="5.1400554097404488E-2"/>
          <c:w val="0.76338538932633426"/>
          <c:h val="0.80912438028579758"/>
        </c:manualLayout>
      </c:layout>
      <c:lineChart>
        <c:grouping val="standard"/>
        <c:varyColors val="0"/>
        <c:ser>
          <c:idx val="0"/>
          <c:order val="0"/>
          <c:tx>
            <c:strRef>
              <c:f>'Charts (www)'!$N$66</c:f>
              <c:strCache>
                <c:ptCount val="1"/>
                <c:pt idx="0">
                  <c:v>Relative Mfg/Non Mfg Growth</c:v>
                </c:pt>
              </c:strCache>
            </c:strRef>
          </c:tx>
          <c:spPr>
            <a:ln>
              <a:solidFill>
                <a:srgbClr val="002060"/>
              </a:solidFill>
            </a:ln>
          </c:spPr>
          <c:marker>
            <c:symbol val="diamond"/>
            <c:size val="5"/>
            <c:spPr>
              <a:solidFill>
                <a:srgbClr val="002060"/>
              </a:solidFill>
            </c:spPr>
          </c:marker>
          <c:cat>
            <c:numRef>
              <c:f>'Charts (www)'!$M$67:$M$108</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formatCode="0">
                  <c:v>1985</c:v>
                </c:pt>
                <c:pt idx="16" formatCode="0">
                  <c:v>1986</c:v>
                </c:pt>
                <c:pt idx="17" formatCode="0">
                  <c:v>1987</c:v>
                </c:pt>
                <c:pt idx="18" formatCode="0">
                  <c:v>1988</c:v>
                </c:pt>
                <c:pt idx="19" formatCode="0">
                  <c:v>1989</c:v>
                </c:pt>
                <c:pt idx="20" formatCode="0">
                  <c:v>1990</c:v>
                </c:pt>
                <c:pt idx="21" formatCode="0">
                  <c:v>1991</c:v>
                </c:pt>
                <c:pt idx="22" formatCode="0">
                  <c:v>1992</c:v>
                </c:pt>
                <c:pt idx="23" formatCode="0">
                  <c:v>1993</c:v>
                </c:pt>
                <c:pt idx="24" formatCode="0">
                  <c:v>1994</c:v>
                </c:pt>
                <c:pt idx="25" formatCode="0">
                  <c:v>1995</c:v>
                </c:pt>
                <c:pt idx="26" formatCode="0">
                  <c:v>1996</c:v>
                </c:pt>
                <c:pt idx="27" formatCode="0">
                  <c:v>1997</c:v>
                </c:pt>
                <c:pt idx="28" formatCode="0">
                  <c:v>1998</c:v>
                </c:pt>
                <c:pt idx="29" formatCode="0">
                  <c:v>1999</c:v>
                </c:pt>
                <c:pt idx="30" formatCode="0">
                  <c:v>2000</c:v>
                </c:pt>
                <c:pt idx="31" formatCode="0">
                  <c:v>2001</c:v>
                </c:pt>
                <c:pt idx="32" formatCode="0">
                  <c:v>2002</c:v>
                </c:pt>
                <c:pt idx="33" formatCode="0">
                  <c:v>2003</c:v>
                </c:pt>
                <c:pt idx="34" formatCode="0">
                  <c:v>2004</c:v>
                </c:pt>
                <c:pt idx="35" formatCode="0">
                  <c:v>2005</c:v>
                </c:pt>
                <c:pt idx="36" formatCode="0">
                  <c:v>2006</c:v>
                </c:pt>
                <c:pt idx="37" formatCode="0">
                  <c:v>2007</c:v>
                </c:pt>
                <c:pt idx="38" formatCode="0">
                  <c:v>2008</c:v>
                </c:pt>
                <c:pt idx="39" formatCode="0">
                  <c:v>2009</c:v>
                </c:pt>
                <c:pt idx="40" formatCode="0">
                  <c:v>2010</c:v>
                </c:pt>
                <c:pt idx="41" formatCode="0">
                  <c:v>2011</c:v>
                </c:pt>
              </c:numCache>
            </c:numRef>
          </c:cat>
          <c:val>
            <c:numRef>
              <c:f>'Charts (www)'!$N$67:$N$108</c:f>
              <c:numCache>
                <c:formatCode>0.000</c:formatCode>
                <c:ptCount val="42"/>
                <c:pt idx="0">
                  <c:v>0.82033725505285982</c:v>
                </c:pt>
                <c:pt idx="1">
                  <c:v>0.85731279168004071</c:v>
                </c:pt>
                <c:pt idx="2">
                  <c:v>0.88668353127450339</c:v>
                </c:pt>
                <c:pt idx="3">
                  <c:v>0.91629881131840385</c:v>
                </c:pt>
                <c:pt idx="4">
                  <c:v>0.90900644875901493</c:v>
                </c:pt>
                <c:pt idx="5">
                  <c:v>0.90552893286490688</c:v>
                </c:pt>
                <c:pt idx="6">
                  <c:v>0.92863268724162873</c:v>
                </c:pt>
                <c:pt idx="7">
                  <c:v>0.95097072575198383</c:v>
                </c:pt>
                <c:pt idx="8">
                  <c:v>0.95215472288433844</c:v>
                </c:pt>
                <c:pt idx="9">
                  <c:v>0.95617115698561339</c:v>
                </c:pt>
                <c:pt idx="10">
                  <c:v>0.93855017131680729</c:v>
                </c:pt>
                <c:pt idx="11">
                  <c:v>0.96552039808194667</c:v>
                </c:pt>
                <c:pt idx="12">
                  <c:v>0.96802637608342323</c:v>
                </c:pt>
                <c:pt idx="13">
                  <c:v>1.0094143152651791</c:v>
                </c:pt>
                <c:pt idx="14">
                  <c:v>1.0031496868657066</c:v>
                </c:pt>
                <c:pt idx="15">
                  <c:v>1</c:v>
                </c:pt>
                <c:pt idx="16">
                  <c:v>1.0056909897113253</c:v>
                </c:pt>
                <c:pt idx="17">
                  <c:v>1.0213848945663222</c:v>
                </c:pt>
                <c:pt idx="18">
                  <c:v>1.0136955187485623</c:v>
                </c:pt>
                <c:pt idx="19">
                  <c:v>1.0191583381284668</c:v>
                </c:pt>
                <c:pt idx="20">
                  <c:v>1.0178577154277701</c:v>
                </c:pt>
                <c:pt idx="21">
                  <c:v>1.0247197851130374</c:v>
                </c:pt>
                <c:pt idx="22">
                  <c:v>1.0384000820201127</c:v>
                </c:pt>
                <c:pt idx="23">
                  <c:v>1.0472827570488208</c:v>
                </c:pt>
                <c:pt idx="24">
                  <c:v>1.0420016401176597</c:v>
                </c:pt>
                <c:pt idx="25">
                  <c:v>1.0602411268226579</c:v>
                </c:pt>
                <c:pt idx="26">
                  <c:v>1.0769536609713215</c:v>
                </c:pt>
                <c:pt idx="27">
                  <c:v>1.0855679079714871</c:v>
                </c:pt>
                <c:pt idx="28">
                  <c:v>1.0992484774837379</c:v>
                </c:pt>
                <c:pt idx="29">
                  <c:v>1.1249918845064164</c:v>
                </c:pt>
                <c:pt idx="30">
                  <c:v>1.15583973548706</c:v>
                </c:pt>
                <c:pt idx="31">
                  <c:v>1.1371789755289339</c:v>
                </c:pt>
                <c:pt idx="32">
                  <c:v>1.1505754395636052</c:v>
                </c:pt>
                <c:pt idx="33">
                  <c:v>1.1702592022836147</c:v>
                </c:pt>
                <c:pt idx="34">
                  <c:v>1.1935835029663455</c:v>
                </c:pt>
                <c:pt idx="35">
                  <c:v>1.2170278838023434</c:v>
                </c:pt>
                <c:pt idx="36">
                  <c:v>1.230614035061447</c:v>
                </c:pt>
                <c:pt idx="37">
                  <c:v>1.2489320553814705</c:v>
                </c:pt>
                <c:pt idx="38">
                  <c:v>1.2444566686798677</c:v>
                </c:pt>
                <c:pt idx="39">
                  <c:v>1.217295357530144</c:v>
                </c:pt>
                <c:pt idx="40">
                  <c:v>1.2477324042352669</c:v>
                </c:pt>
                <c:pt idx="41">
                  <c:v>1.2621118676665275</c:v>
                </c:pt>
              </c:numCache>
            </c:numRef>
          </c:val>
          <c:smooth val="0"/>
        </c:ser>
        <c:ser>
          <c:idx val="1"/>
          <c:order val="1"/>
          <c:tx>
            <c:strRef>
              <c:f>'Charts (www)'!$P$66</c:f>
              <c:strCache>
                <c:ptCount val="1"/>
                <c:pt idx="0">
                  <c:v>Within Mfg Structure</c:v>
                </c:pt>
              </c:strCache>
            </c:strRef>
          </c:tx>
          <c:spPr>
            <a:ln>
              <a:solidFill>
                <a:srgbClr val="FF00FF"/>
              </a:solidFill>
            </a:ln>
          </c:spPr>
          <c:marker>
            <c:symbol val="square"/>
            <c:size val="4"/>
            <c:spPr>
              <a:solidFill>
                <a:srgbClr val="FF00FF"/>
              </a:solidFill>
            </c:spPr>
          </c:marker>
          <c:cat>
            <c:numRef>
              <c:f>'Charts (www)'!$M$67:$M$108</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formatCode="0">
                  <c:v>1985</c:v>
                </c:pt>
                <c:pt idx="16" formatCode="0">
                  <c:v>1986</c:v>
                </c:pt>
                <c:pt idx="17" formatCode="0">
                  <c:v>1987</c:v>
                </c:pt>
                <c:pt idx="18" formatCode="0">
                  <c:v>1988</c:v>
                </c:pt>
                <c:pt idx="19" formatCode="0">
                  <c:v>1989</c:v>
                </c:pt>
                <c:pt idx="20" formatCode="0">
                  <c:v>1990</c:v>
                </c:pt>
                <c:pt idx="21" formatCode="0">
                  <c:v>1991</c:v>
                </c:pt>
                <c:pt idx="22" formatCode="0">
                  <c:v>1992</c:v>
                </c:pt>
                <c:pt idx="23" formatCode="0">
                  <c:v>1993</c:v>
                </c:pt>
                <c:pt idx="24" formatCode="0">
                  <c:v>1994</c:v>
                </c:pt>
                <c:pt idx="25" formatCode="0">
                  <c:v>1995</c:v>
                </c:pt>
                <c:pt idx="26" formatCode="0">
                  <c:v>1996</c:v>
                </c:pt>
                <c:pt idx="27" formatCode="0">
                  <c:v>1997</c:v>
                </c:pt>
                <c:pt idx="28" formatCode="0">
                  <c:v>1998</c:v>
                </c:pt>
                <c:pt idx="29" formatCode="0">
                  <c:v>1999</c:v>
                </c:pt>
                <c:pt idx="30" formatCode="0">
                  <c:v>2000</c:v>
                </c:pt>
                <c:pt idx="31" formatCode="0">
                  <c:v>2001</c:v>
                </c:pt>
                <c:pt idx="32" formatCode="0">
                  <c:v>2002</c:v>
                </c:pt>
                <c:pt idx="33" formatCode="0">
                  <c:v>2003</c:v>
                </c:pt>
                <c:pt idx="34" formatCode="0">
                  <c:v>2004</c:v>
                </c:pt>
                <c:pt idx="35" formatCode="0">
                  <c:v>2005</c:v>
                </c:pt>
                <c:pt idx="36" formatCode="0">
                  <c:v>2006</c:v>
                </c:pt>
                <c:pt idx="37" formatCode="0">
                  <c:v>2007</c:v>
                </c:pt>
                <c:pt idx="38" formatCode="0">
                  <c:v>2008</c:v>
                </c:pt>
                <c:pt idx="39" formatCode="0">
                  <c:v>2009</c:v>
                </c:pt>
                <c:pt idx="40" formatCode="0">
                  <c:v>2010</c:v>
                </c:pt>
                <c:pt idx="41" formatCode="0">
                  <c:v>2011</c:v>
                </c:pt>
              </c:numCache>
            </c:numRef>
          </c:cat>
          <c:val>
            <c:numRef>
              <c:f>'Charts (www)'!$P$67:$P$108</c:f>
              <c:numCache>
                <c:formatCode>0.000</c:formatCode>
                <c:ptCount val="42"/>
                <c:pt idx="0">
                  <c:v>1.2819403542822845</c:v>
                </c:pt>
                <c:pt idx="1">
                  <c:v>1.2812234897967973</c:v>
                </c:pt>
                <c:pt idx="2">
                  <c:v>1.2802597938564322</c:v>
                </c:pt>
                <c:pt idx="3">
                  <c:v>1.247939856805024</c:v>
                </c:pt>
                <c:pt idx="4">
                  <c:v>1.3130835220353998</c:v>
                </c:pt>
                <c:pt idx="5">
                  <c:v>1.2627597592233124</c:v>
                </c:pt>
                <c:pt idx="6">
                  <c:v>1.2525512999532378</c:v>
                </c:pt>
                <c:pt idx="7">
                  <c:v>1.2398594776665064</c:v>
                </c:pt>
                <c:pt idx="8">
                  <c:v>1.2169423548669946</c:v>
                </c:pt>
                <c:pt idx="9">
                  <c:v>1.2138015965803579</c:v>
                </c:pt>
                <c:pt idx="10">
                  <c:v>1.1842897314745418</c:v>
                </c:pt>
                <c:pt idx="11">
                  <c:v>1.1268286687770153</c:v>
                </c:pt>
                <c:pt idx="12">
                  <c:v>1.1104023139037171</c:v>
                </c:pt>
                <c:pt idx="13">
                  <c:v>1.0674127502607444</c:v>
                </c:pt>
                <c:pt idx="14">
                  <c:v>1.0424975926803266</c:v>
                </c:pt>
                <c:pt idx="15">
                  <c:v>1</c:v>
                </c:pt>
                <c:pt idx="16">
                  <c:v>0.99554905309568931</c:v>
                </c:pt>
                <c:pt idx="17">
                  <c:v>1.0079683785442191</c:v>
                </c:pt>
                <c:pt idx="18">
                  <c:v>0.97997090092354655</c:v>
                </c:pt>
                <c:pt idx="19">
                  <c:v>0.97831608582203222</c:v>
                </c:pt>
                <c:pt idx="20">
                  <c:v>0.98969971902909404</c:v>
                </c:pt>
                <c:pt idx="21">
                  <c:v>0.99346300735958759</c:v>
                </c:pt>
                <c:pt idx="22">
                  <c:v>0.98792636913316567</c:v>
                </c:pt>
                <c:pt idx="23">
                  <c:v>0.97081047392477671</c:v>
                </c:pt>
                <c:pt idx="24">
                  <c:v>0.95189805831300489</c:v>
                </c:pt>
                <c:pt idx="25">
                  <c:v>0.93387079591689071</c:v>
                </c:pt>
                <c:pt idx="26">
                  <c:v>0.92660302850054654</c:v>
                </c:pt>
                <c:pt idx="27">
                  <c:v>0.91801883560335218</c:v>
                </c:pt>
                <c:pt idx="28">
                  <c:v>0.89767301627130014</c:v>
                </c:pt>
                <c:pt idx="29">
                  <c:v>0.87322694796539524</c:v>
                </c:pt>
                <c:pt idx="30">
                  <c:v>0.82617857101798164</c:v>
                </c:pt>
                <c:pt idx="31">
                  <c:v>0.82981427315031009</c:v>
                </c:pt>
                <c:pt idx="32">
                  <c:v>0.82438400740336282</c:v>
                </c:pt>
                <c:pt idx="33">
                  <c:v>0.7961648883727257</c:v>
                </c:pt>
                <c:pt idx="34">
                  <c:v>0.77115554320043878</c:v>
                </c:pt>
                <c:pt idx="35">
                  <c:v>0.77193231389317174</c:v>
                </c:pt>
                <c:pt idx="36">
                  <c:v>0.74768255215319535</c:v>
                </c:pt>
                <c:pt idx="37">
                  <c:v>0.74352671327540587</c:v>
                </c:pt>
                <c:pt idx="38">
                  <c:v>0.74290997476219112</c:v>
                </c:pt>
                <c:pt idx="39">
                  <c:v>0.713562417664518</c:v>
                </c:pt>
                <c:pt idx="40">
                  <c:v>0.70836009743204875</c:v>
                </c:pt>
                <c:pt idx="41">
                  <c:v>0.70947973952316601</c:v>
                </c:pt>
              </c:numCache>
            </c:numRef>
          </c:val>
          <c:smooth val="0"/>
        </c:ser>
        <c:ser>
          <c:idx val="2"/>
          <c:order val="2"/>
          <c:tx>
            <c:strRef>
              <c:f>'Charts (www)'!$O$66</c:f>
              <c:strCache>
                <c:ptCount val="1"/>
                <c:pt idx="0">
                  <c:v>Total Structure</c:v>
                </c:pt>
              </c:strCache>
            </c:strRef>
          </c:tx>
          <c:marker>
            <c:symbol val="triangle"/>
            <c:size val="5"/>
            <c:spPr>
              <a:solidFill>
                <a:srgbClr val="00B0F0"/>
              </a:solidFill>
              <a:ln>
                <a:solidFill>
                  <a:srgbClr val="0070C0"/>
                </a:solidFill>
              </a:ln>
            </c:spPr>
          </c:marker>
          <c:cat>
            <c:numRef>
              <c:f>'Charts (www)'!$M$67:$M$108</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formatCode="0">
                  <c:v>1985</c:v>
                </c:pt>
                <c:pt idx="16" formatCode="0">
                  <c:v>1986</c:v>
                </c:pt>
                <c:pt idx="17" formatCode="0">
                  <c:v>1987</c:v>
                </c:pt>
                <c:pt idx="18" formatCode="0">
                  <c:v>1988</c:v>
                </c:pt>
                <c:pt idx="19" formatCode="0">
                  <c:v>1989</c:v>
                </c:pt>
                <c:pt idx="20" formatCode="0">
                  <c:v>1990</c:v>
                </c:pt>
                <c:pt idx="21" formatCode="0">
                  <c:v>1991</c:v>
                </c:pt>
                <c:pt idx="22" formatCode="0">
                  <c:v>1992</c:v>
                </c:pt>
                <c:pt idx="23" formatCode="0">
                  <c:v>1993</c:v>
                </c:pt>
                <c:pt idx="24" formatCode="0">
                  <c:v>1994</c:v>
                </c:pt>
                <c:pt idx="25" formatCode="0">
                  <c:v>1995</c:v>
                </c:pt>
                <c:pt idx="26" formatCode="0">
                  <c:v>1996</c:v>
                </c:pt>
                <c:pt idx="27" formatCode="0">
                  <c:v>1997</c:v>
                </c:pt>
                <c:pt idx="28" formatCode="0">
                  <c:v>1998</c:v>
                </c:pt>
                <c:pt idx="29" formatCode="0">
                  <c:v>1999</c:v>
                </c:pt>
                <c:pt idx="30" formatCode="0">
                  <c:v>2000</c:v>
                </c:pt>
                <c:pt idx="31" formatCode="0">
                  <c:v>2001</c:v>
                </c:pt>
                <c:pt idx="32" formatCode="0">
                  <c:v>2002</c:v>
                </c:pt>
                <c:pt idx="33" formatCode="0">
                  <c:v>2003</c:v>
                </c:pt>
                <c:pt idx="34" formatCode="0">
                  <c:v>2004</c:v>
                </c:pt>
                <c:pt idx="35" formatCode="0">
                  <c:v>2005</c:v>
                </c:pt>
                <c:pt idx="36" formatCode="0">
                  <c:v>2006</c:v>
                </c:pt>
                <c:pt idx="37" formatCode="0">
                  <c:v>2007</c:v>
                </c:pt>
                <c:pt idx="38" formatCode="0">
                  <c:v>2008</c:v>
                </c:pt>
                <c:pt idx="39" formatCode="0">
                  <c:v>2009</c:v>
                </c:pt>
                <c:pt idx="40" formatCode="0">
                  <c:v>2010</c:v>
                </c:pt>
                <c:pt idx="41" formatCode="0">
                  <c:v>2011</c:v>
                </c:pt>
              </c:numCache>
            </c:numRef>
          </c:cat>
          <c:val>
            <c:numRef>
              <c:f>'Charts (www)'!$O$67:$O$108</c:f>
              <c:numCache>
                <c:formatCode>0.000</c:formatCode>
                <c:ptCount val="42"/>
                <c:pt idx="0">
                  <c:v>1.0516234313734198</c:v>
                </c:pt>
                <c:pt idx="1">
                  <c:v>1.0984092868037365</c:v>
                </c:pt>
                <c:pt idx="2">
                  <c:v>1.135185274965389</c:v>
                </c:pt>
                <c:pt idx="3">
                  <c:v>1.1434858073873027</c:v>
                </c:pt>
                <c:pt idx="4">
                  <c:v>1.1936013892893784</c:v>
                </c:pt>
                <c:pt idx="5">
                  <c:v>1.1434654972342329</c:v>
                </c:pt>
                <c:pt idx="6">
                  <c:v>1.1631600795835706</c:v>
                </c:pt>
                <c:pt idx="7">
                  <c:v>1.1790700673069932</c:v>
                </c:pt>
                <c:pt idx="8">
                  <c:v>1.1587174106645974</c:v>
                </c:pt>
                <c:pt idx="9">
                  <c:v>1.1606020769532255</c:v>
                </c:pt>
                <c:pt idx="10">
                  <c:v>1.1115153303641669</c:v>
                </c:pt>
                <c:pt idx="11">
                  <c:v>1.0879760648477339</c:v>
                </c:pt>
                <c:pt idx="12">
                  <c:v>1.074898727922863</c:v>
                </c:pt>
                <c:pt idx="13">
                  <c:v>1.077461710409771</c:v>
                </c:pt>
                <c:pt idx="14">
                  <c:v>1.0457811336555225</c:v>
                </c:pt>
                <c:pt idx="15">
                  <c:v>1</c:v>
                </c:pt>
                <c:pt idx="16">
                  <c:v>1.0012147125139765</c:v>
                </c:pt>
                <c:pt idx="17">
                  <c:v>1.0295236760455739</c:v>
                </c:pt>
                <c:pt idx="18">
                  <c:v>0.99339211077019052</c:v>
                </c:pt>
                <c:pt idx="19">
                  <c:v>0.9970589961907288</c:v>
                </c:pt>
                <c:pt idx="20">
                  <c:v>1.0073734949704596</c:v>
                </c:pt>
                <c:pt idx="21">
                  <c:v>1.0180211994192685</c:v>
                </c:pt>
                <c:pt idx="22">
                  <c:v>1.0258628227377113</c:v>
                </c:pt>
                <c:pt idx="23">
                  <c:v>1.0167130697038125</c:v>
                </c:pt>
                <c:pt idx="24">
                  <c:v>0.99187933798696681</c:v>
                </c:pt>
                <c:pt idx="25">
                  <c:v>0.99012822496969666</c:v>
                </c:pt>
                <c:pt idx="26">
                  <c:v>0.99790852381077733</c:v>
                </c:pt>
                <c:pt idx="27">
                  <c:v>0.99657178684435155</c:v>
                </c:pt>
                <c:pt idx="28">
                  <c:v>0.98676569641446132</c:v>
                </c:pt>
                <c:pt idx="29">
                  <c:v>0.98237322979337638</c:v>
                </c:pt>
                <c:pt idx="30">
                  <c:v>0.95493002099050106</c:v>
                </c:pt>
                <c:pt idx="31">
                  <c:v>0.94364734502035652</c:v>
                </c:pt>
                <c:pt idx="32">
                  <c:v>0.94851599168733058</c:v>
                </c:pt>
                <c:pt idx="33">
                  <c:v>0.93171928715328911</c:v>
                </c:pt>
                <c:pt idx="34">
                  <c:v>0.92043853458509473</c:v>
                </c:pt>
                <c:pt idx="35">
                  <c:v>0.93946315041605311</c:v>
                </c:pt>
                <c:pt idx="36">
                  <c:v>0.92010864245028445</c:v>
                </c:pt>
                <c:pt idx="37">
                  <c:v>0.92861434624208194</c:v>
                </c:pt>
                <c:pt idx="38">
                  <c:v>0.92451927232160092</c:v>
                </c:pt>
                <c:pt idx="39">
                  <c:v>0.86861621833100333</c:v>
                </c:pt>
                <c:pt idx="40">
                  <c:v>0.88384384743321809</c:v>
                </c:pt>
                <c:pt idx="41">
                  <c:v>0.89544279912114455</c:v>
                </c:pt>
              </c:numCache>
            </c:numRef>
          </c:val>
          <c:smooth val="0"/>
        </c:ser>
        <c:dLbls>
          <c:showLegendKey val="0"/>
          <c:showVal val="0"/>
          <c:showCatName val="0"/>
          <c:showSerName val="0"/>
          <c:showPercent val="0"/>
          <c:showBubbleSize val="0"/>
        </c:dLbls>
        <c:marker val="1"/>
        <c:smooth val="0"/>
        <c:axId val="122356480"/>
        <c:axId val="122357248"/>
      </c:lineChart>
      <c:catAx>
        <c:axId val="122356480"/>
        <c:scaling>
          <c:orientation val="minMax"/>
        </c:scaling>
        <c:delete val="0"/>
        <c:axPos val="b"/>
        <c:numFmt formatCode="General" sourceLinked="1"/>
        <c:majorTickMark val="out"/>
        <c:minorTickMark val="none"/>
        <c:tickLblPos val="nextTo"/>
        <c:crossAx val="122357248"/>
        <c:crosses val="autoZero"/>
        <c:auto val="1"/>
        <c:lblAlgn val="ctr"/>
        <c:lblOffset val="100"/>
        <c:tickLblSkip val="5"/>
        <c:noMultiLvlLbl val="0"/>
      </c:catAx>
      <c:valAx>
        <c:axId val="122357248"/>
        <c:scaling>
          <c:orientation val="minMax"/>
        </c:scaling>
        <c:delete val="0"/>
        <c:axPos val="l"/>
        <c:majorGridlines/>
        <c:title>
          <c:tx>
            <c:rich>
              <a:bodyPr rot="-5400000" vert="horz"/>
              <a:lstStyle/>
              <a:p>
                <a:pPr>
                  <a:defRPr/>
                </a:pPr>
                <a:r>
                  <a:rPr lang="en-US"/>
                  <a:t>Index (1985 = 1.0)</a:t>
                </a:r>
              </a:p>
            </c:rich>
          </c:tx>
          <c:layout>
            <c:manualLayout>
              <c:xMode val="edge"/>
              <c:yMode val="edge"/>
              <c:x val="1.8874890638670167E-2"/>
              <c:y val="0.26358996792067657"/>
            </c:manualLayout>
          </c:layout>
          <c:overlay val="0"/>
        </c:title>
        <c:numFmt formatCode="0.0" sourceLinked="0"/>
        <c:majorTickMark val="out"/>
        <c:minorTickMark val="none"/>
        <c:tickLblPos val="nextTo"/>
        <c:crossAx val="122356480"/>
        <c:crosses val="autoZero"/>
        <c:crossBetween val="midCat"/>
      </c:valAx>
      <c:spPr>
        <a:ln>
          <a:solidFill>
            <a:srgbClr val="0070C0"/>
          </a:solidFill>
        </a:ln>
      </c:spPr>
    </c:plotArea>
    <c:legend>
      <c:legendPos val="r"/>
      <c:layout>
        <c:manualLayout>
          <c:xMode val="edge"/>
          <c:yMode val="edge"/>
          <c:x val="0.20388779527559053"/>
          <c:y val="0.46181138815981337"/>
          <c:w val="0.4627788713910761"/>
          <c:h val="0.35878463108778069"/>
        </c:manualLayout>
      </c:layout>
      <c:overlay val="0"/>
      <c:spPr>
        <a:solidFill>
          <a:schemeClr val="bg1"/>
        </a:solidFill>
        <a:ln>
          <a:solidFill>
            <a:srgbClr val="002060"/>
          </a:solidFill>
        </a:ln>
      </c:spPr>
    </c:legend>
    <c:plotVisOnly val="1"/>
    <c:dispBlanksAs val="gap"/>
    <c:showDLblsOverMax val="0"/>
  </c:chart>
  <c:spPr>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173265235284216E-2"/>
          <c:y val="4.3732222405901841E-2"/>
          <c:w val="0.81700585226512323"/>
          <c:h val="0.82578384244465242"/>
        </c:manualLayout>
      </c:layout>
      <c:lineChart>
        <c:grouping val="standard"/>
        <c:varyColors val="0"/>
        <c:ser>
          <c:idx val="0"/>
          <c:order val="0"/>
          <c:tx>
            <c:strRef>
              <c:f>'Charts (www)'!$N$158</c:f>
              <c:strCache>
                <c:ptCount val="1"/>
                <c:pt idx="0">
                  <c:v>Total Structure</c:v>
                </c:pt>
              </c:strCache>
            </c:strRef>
          </c:tx>
          <c:cat>
            <c:numRef>
              <c:f>'Charts (www)'!$M$159:$M$185</c:f>
              <c:numCache>
                <c:formatCode>0</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'Charts (www)'!$N$159:$N$185</c:f>
              <c:numCache>
                <c:formatCode>0.000</c:formatCode>
                <c:ptCount val="27"/>
                <c:pt idx="0">
                  <c:v>1</c:v>
                </c:pt>
                <c:pt idx="1">
                  <c:v>0.99765489184650014</c:v>
                </c:pt>
                <c:pt idx="2">
                  <c:v>1.0288502440095577</c:v>
                </c:pt>
                <c:pt idx="3">
                  <c:v>0.9908164273016723</c:v>
                </c:pt>
                <c:pt idx="4">
                  <c:v>0.99392709286407777</c:v>
                </c:pt>
                <c:pt idx="5">
                  <c:v>1.0036225722653742</c:v>
                </c:pt>
                <c:pt idx="6">
                  <c:v>1.0159421525567116</c:v>
                </c:pt>
                <c:pt idx="7">
                  <c:v>1.0205510046036765</c:v>
                </c:pt>
                <c:pt idx="8">
                  <c:v>1.0092309075316024</c:v>
                </c:pt>
                <c:pt idx="9">
                  <c:v>0.98216932711572091</c:v>
                </c:pt>
                <c:pt idx="10">
                  <c:v>0.97805471251300569</c:v>
                </c:pt>
                <c:pt idx="11">
                  <c:v>0.98364150169834785</c:v>
                </c:pt>
                <c:pt idx="12">
                  <c:v>0.98065628458270238</c:v>
                </c:pt>
                <c:pt idx="13">
                  <c:v>0.96707904882513829</c:v>
                </c:pt>
                <c:pt idx="14">
                  <c:v>0.96181530428176876</c:v>
                </c:pt>
                <c:pt idx="15">
                  <c:v>0.93341669932287175</c:v>
                </c:pt>
                <c:pt idx="16">
                  <c:v>0.92576850859896931</c:v>
                </c:pt>
                <c:pt idx="17">
                  <c:v>0.93282046335075364</c:v>
                </c:pt>
                <c:pt idx="18">
                  <c:v>0.91427861831662349</c:v>
                </c:pt>
                <c:pt idx="19">
                  <c:v>0.90551420106206126</c:v>
                </c:pt>
                <c:pt idx="20">
                  <c:v>0.92443903469808564</c:v>
                </c:pt>
                <c:pt idx="21">
                  <c:v>0.90427774918296866</c:v>
                </c:pt>
                <c:pt idx="22">
                  <c:v>0.91359669063169247</c:v>
                </c:pt>
                <c:pt idx="23">
                  <c:v>0.90953793128277338</c:v>
                </c:pt>
                <c:pt idx="24">
                  <c:v>0.86345761262601861</c:v>
                </c:pt>
                <c:pt idx="25">
                  <c:v>0.87387040657045789</c:v>
                </c:pt>
                <c:pt idx="26">
                  <c:v>0.88226862563283692</c:v>
                </c:pt>
              </c:numCache>
            </c:numRef>
          </c:val>
          <c:smooth val="0"/>
        </c:ser>
        <c:ser>
          <c:idx val="1"/>
          <c:order val="1"/>
          <c:tx>
            <c:strRef>
              <c:f>'Charts (www)'!$O$158</c:f>
              <c:strCache>
                <c:ptCount val="1"/>
                <c:pt idx="0">
                  <c:v>Relative Mfg/Non Mfg Growth</c:v>
                </c:pt>
              </c:strCache>
            </c:strRef>
          </c:tx>
          <c:cat>
            <c:numRef>
              <c:f>'Charts (www)'!$M$159:$M$185</c:f>
              <c:numCache>
                <c:formatCode>0</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'Charts (www)'!$O$159:$O$185</c:f>
              <c:numCache>
                <c:formatCode>0.000</c:formatCode>
                <c:ptCount val="27"/>
                <c:pt idx="0">
                  <c:v>1</c:v>
                </c:pt>
                <c:pt idx="1">
                  <c:v>1.0055993780976444</c:v>
                </c:pt>
                <c:pt idx="2">
                  <c:v>1.02112064692868</c:v>
                </c:pt>
                <c:pt idx="3">
                  <c:v>1.0134788871458564</c:v>
                </c:pt>
                <c:pt idx="4">
                  <c:v>1.0189342354547681</c:v>
                </c:pt>
                <c:pt idx="5">
                  <c:v>1.0176324902193332</c:v>
                </c:pt>
                <c:pt idx="6">
                  <c:v>1.0245088906889566</c:v>
                </c:pt>
                <c:pt idx="7">
                  <c:v>1.0382627709261021</c:v>
                </c:pt>
                <c:pt idx="8">
                  <c:v>1.0472114761235911</c:v>
                </c:pt>
                <c:pt idx="9">
                  <c:v>1.0418842410100762</c:v>
                </c:pt>
                <c:pt idx="10">
                  <c:v>1.0603569918905185</c:v>
                </c:pt>
                <c:pt idx="11">
                  <c:v>1.0773325194786221</c:v>
                </c:pt>
                <c:pt idx="12">
                  <c:v>1.0860524981082245</c:v>
                </c:pt>
                <c:pt idx="13">
                  <c:v>1.0998849073163106</c:v>
                </c:pt>
                <c:pt idx="14">
                  <c:v>1.1259367363729347</c:v>
                </c:pt>
                <c:pt idx="15">
                  <c:v>1.157055614144497</c:v>
                </c:pt>
                <c:pt idx="16">
                  <c:v>1.1382056653703749</c:v>
                </c:pt>
                <c:pt idx="17">
                  <c:v>1.1517569833988532</c:v>
                </c:pt>
                <c:pt idx="18">
                  <c:v>1.1717628326180618</c:v>
                </c:pt>
                <c:pt idx="19">
                  <c:v>1.1955710654306391</c:v>
                </c:pt>
                <c:pt idx="20">
                  <c:v>1.2195335715561149</c:v>
                </c:pt>
                <c:pt idx="21">
                  <c:v>1.2335460994756544</c:v>
                </c:pt>
                <c:pt idx="22">
                  <c:v>1.2525845316323636</c:v>
                </c:pt>
                <c:pt idx="23">
                  <c:v>1.2479254282678418</c:v>
                </c:pt>
                <c:pt idx="24">
                  <c:v>1.2197086354592546</c:v>
                </c:pt>
                <c:pt idx="25">
                  <c:v>1.2513202245750392</c:v>
                </c:pt>
                <c:pt idx="26">
                  <c:v>1.2662373901717359</c:v>
                </c:pt>
              </c:numCache>
            </c:numRef>
          </c:val>
          <c:smooth val="0"/>
        </c:ser>
        <c:ser>
          <c:idx val="2"/>
          <c:order val="2"/>
          <c:tx>
            <c:strRef>
              <c:f>'Charts (www)'!$P$158</c:f>
              <c:strCache>
                <c:ptCount val="1"/>
                <c:pt idx="0">
                  <c:v>Within Mfg Structure</c:v>
                </c:pt>
              </c:strCache>
            </c:strRef>
          </c:tx>
          <c:cat>
            <c:numRef>
              <c:f>'Charts (www)'!$M$159:$M$185</c:f>
              <c:numCache>
                <c:formatCode>0</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'Charts (www)'!$P$159:$P$185</c:f>
              <c:numCache>
                <c:formatCode>0.000</c:formatCode>
                <c:ptCount val="27"/>
                <c:pt idx="0">
                  <c:v>1</c:v>
                </c:pt>
                <c:pt idx="1">
                  <c:v>0.99209975023435937</c:v>
                </c:pt>
                <c:pt idx="2">
                  <c:v>1.0075697197036675</c:v>
                </c:pt>
                <c:pt idx="3">
                  <c:v>0.97763894232863024</c:v>
                </c:pt>
                <c:pt idx="4">
                  <c:v>0.97545754993743117</c:v>
                </c:pt>
                <c:pt idx="5">
                  <c:v>0.98623283150979257</c:v>
                </c:pt>
                <c:pt idx="6">
                  <c:v>0.99163820030250394</c:v>
                </c:pt>
                <c:pt idx="7">
                  <c:v>0.98294095982404617</c:v>
                </c:pt>
                <c:pt idx="8">
                  <c:v>0.96373171087412113</c:v>
                </c:pt>
                <c:pt idx="9">
                  <c:v>0.94268565398737258</c:v>
                </c:pt>
                <c:pt idx="10">
                  <c:v>0.92238248061082195</c:v>
                </c:pt>
                <c:pt idx="11">
                  <c:v>0.91303426185852421</c:v>
                </c:pt>
                <c:pt idx="12">
                  <c:v>0.90295477087055198</c:v>
                </c:pt>
                <c:pt idx="13">
                  <c:v>0.87925476783274081</c:v>
                </c:pt>
                <c:pt idx="14">
                  <c:v>0.85423565393215362</c:v>
                </c:pt>
                <c:pt idx="15">
                  <c:v>0.80671722941599555</c:v>
                </c:pt>
                <c:pt idx="16">
                  <c:v>0.81335784627088636</c:v>
                </c:pt>
                <c:pt idx="17">
                  <c:v>0.80991083778627115</c:v>
                </c:pt>
                <c:pt idx="18">
                  <c:v>0.78025910437341395</c:v>
                </c:pt>
                <c:pt idx="19">
                  <c:v>0.75739052846339949</c:v>
                </c:pt>
                <c:pt idx="20">
                  <c:v>0.75802672124762338</c:v>
                </c:pt>
                <c:pt idx="21">
                  <c:v>0.73307171054843556</c:v>
                </c:pt>
                <c:pt idx="22">
                  <c:v>0.7293692901037957</c:v>
                </c:pt>
                <c:pt idx="23">
                  <c:v>0.72883996966488573</c:v>
                </c:pt>
                <c:pt idx="24">
                  <c:v>0.70792120964274596</c:v>
                </c:pt>
                <c:pt idx="25">
                  <c:v>0.69835873296720108</c:v>
                </c:pt>
                <c:pt idx="26">
                  <c:v>0.69676399739955364</c:v>
                </c:pt>
              </c:numCache>
            </c:numRef>
          </c:val>
          <c:smooth val="0"/>
        </c:ser>
        <c:dLbls>
          <c:showLegendKey val="0"/>
          <c:showVal val="0"/>
          <c:showCatName val="0"/>
          <c:showSerName val="0"/>
          <c:showPercent val="0"/>
          <c:showBubbleSize val="0"/>
        </c:dLbls>
        <c:marker val="1"/>
        <c:smooth val="0"/>
        <c:axId val="122395648"/>
        <c:axId val="122401536"/>
      </c:lineChart>
      <c:catAx>
        <c:axId val="122395648"/>
        <c:scaling>
          <c:orientation val="minMax"/>
        </c:scaling>
        <c:delete val="0"/>
        <c:axPos val="b"/>
        <c:numFmt formatCode="0" sourceLinked="1"/>
        <c:majorTickMark val="out"/>
        <c:minorTickMark val="none"/>
        <c:tickLblPos val="nextTo"/>
        <c:crossAx val="122401536"/>
        <c:crosses val="autoZero"/>
        <c:auto val="1"/>
        <c:lblAlgn val="ctr"/>
        <c:lblOffset val="100"/>
        <c:tickLblSkip val="5"/>
        <c:noMultiLvlLbl val="0"/>
      </c:catAx>
      <c:valAx>
        <c:axId val="122401536"/>
        <c:scaling>
          <c:orientation val="minMax"/>
        </c:scaling>
        <c:delete val="0"/>
        <c:axPos val="l"/>
        <c:majorGridlines/>
        <c:numFmt formatCode="0.000" sourceLinked="1"/>
        <c:majorTickMark val="out"/>
        <c:minorTickMark val="none"/>
        <c:tickLblPos val="nextTo"/>
        <c:crossAx val="122395648"/>
        <c:crosses val="autoZero"/>
        <c:crossBetween val="midCat"/>
      </c:valAx>
      <c:spPr>
        <a:ln>
          <a:solidFill>
            <a:srgbClr val="0070C0"/>
          </a:solidFill>
        </a:ln>
      </c:spPr>
    </c:plotArea>
    <c:legend>
      <c:legendPos val="r"/>
      <c:layout>
        <c:manualLayout>
          <c:xMode val="edge"/>
          <c:yMode val="edge"/>
          <c:x val="0.14252146792034517"/>
          <c:y val="0.53840952815462251"/>
          <c:w val="0.29503640354037858"/>
          <c:h val="0.28162469415016939"/>
        </c:manualLayout>
      </c:layout>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66629561117749"/>
          <c:y val="4.6039059904813912E-2"/>
          <c:w val="0.81902641587680958"/>
          <c:h val="0.83174844608962129"/>
        </c:manualLayout>
      </c:layout>
      <c:lineChart>
        <c:grouping val="standard"/>
        <c:varyColors val="0"/>
        <c:ser>
          <c:idx val="0"/>
          <c:order val="0"/>
          <c:tx>
            <c:strRef>
              <c:f>'Charts (www)'!$U$5</c:f>
              <c:strCache>
                <c:ptCount val="1"/>
                <c:pt idx="0">
                  <c:v>Industrial GDP</c:v>
                </c:pt>
              </c:strCache>
            </c:strRef>
          </c:tx>
          <c:spPr>
            <a:ln w="19050">
              <a:solidFill>
                <a:srgbClr val="FF00FF"/>
              </a:solidFill>
            </a:ln>
          </c:spPr>
          <c:marker>
            <c:symbol val="square"/>
            <c:size val="4"/>
            <c:spPr>
              <a:solidFill>
                <a:srgbClr val="FF00FF"/>
              </a:solidFill>
              <a:ln>
                <a:solidFill>
                  <a:srgbClr val="FF00FF"/>
                </a:solidFill>
              </a:ln>
            </c:spPr>
          </c:marker>
          <c:cat>
            <c:numRef>
              <c:f>'Charts (www)'!$T$6:$T$47</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'Charts (www)'!$U$6:$U$47</c:f>
              <c:numCache>
                <c:formatCode>0.000</c:formatCode>
                <c:ptCount val="42"/>
                <c:pt idx="0">
                  <c:v>0.8170434247361773</c:v>
                </c:pt>
                <c:pt idx="1">
                  <c:v>0.79189937782837083</c:v>
                </c:pt>
                <c:pt idx="2">
                  <c:v>0.82542874320486581</c:v>
                </c:pt>
                <c:pt idx="3">
                  <c:v>0.87185243973283821</c:v>
                </c:pt>
                <c:pt idx="4">
                  <c:v>0.84087002296294699</c:v>
                </c:pt>
                <c:pt idx="5">
                  <c:v>0.78662548063440318</c:v>
                </c:pt>
                <c:pt idx="6">
                  <c:v>0.84165924907601775</c:v>
                </c:pt>
                <c:pt idx="7">
                  <c:v>0.87949071783526389</c:v>
                </c:pt>
                <c:pt idx="8">
                  <c:v>0.92337566886311528</c:v>
                </c:pt>
                <c:pt idx="9">
                  <c:v>0.95012779797631908</c:v>
                </c:pt>
                <c:pt idx="10">
                  <c:v>0.92390262297397863</c:v>
                </c:pt>
                <c:pt idx="11">
                  <c:v>0.93037675073278303</c:v>
                </c:pt>
                <c:pt idx="12">
                  <c:v>0.85955564087517811</c:v>
                </c:pt>
                <c:pt idx="13">
                  <c:v>0.87285835129618439</c:v>
                </c:pt>
                <c:pt idx="14">
                  <c:v>0.96495262771579593</c:v>
                </c:pt>
                <c:pt idx="15">
                  <c:v>1</c:v>
                </c:pt>
                <c:pt idx="16">
                  <c:v>0.99120638276411055</c:v>
                </c:pt>
                <c:pt idx="17">
                  <c:v>1.0409922316047788</c:v>
                </c:pt>
                <c:pt idx="18">
                  <c:v>1.1257914379771936</c:v>
                </c:pt>
                <c:pt idx="19">
                  <c:v>1.1302620842885094</c:v>
                </c:pt>
                <c:pt idx="20">
                  <c:v>1.1173142954291115</c:v>
                </c:pt>
                <c:pt idx="21">
                  <c:v>1.0899589438468513</c:v>
                </c:pt>
                <c:pt idx="22">
                  <c:v>1.1058346314061047</c:v>
                </c:pt>
                <c:pt idx="23">
                  <c:v>1.1367245436115201</c:v>
                </c:pt>
                <c:pt idx="24">
                  <c:v>1.2201610139085011</c:v>
                </c:pt>
                <c:pt idx="25">
                  <c:v>1.2407125537004737</c:v>
                </c:pt>
                <c:pt idx="26">
                  <c:v>1.2531841952908016</c:v>
                </c:pt>
                <c:pt idx="27">
                  <c:v>1.313848889728906</c:v>
                </c:pt>
                <c:pt idx="28">
                  <c:v>1.3554499440435852</c:v>
                </c:pt>
                <c:pt idx="29">
                  <c:v>1.3821585760040638</c:v>
                </c:pt>
                <c:pt idx="30">
                  <c:v>1.4143048811044991</c:v>
                </c:pt>
                <c:pt idx="31">
                  <c:v>1.3815378709812103</c:v>
                </c:pt>
                <c:pt idx="32">
                  <c:v>1.3916622584385661</c:v>
                </c:pt>
                <c:pt idx="33">
                  <c:v>1.3995916121152592</c:v>
                </c:pt>
                <c:pt idx="34">
                  <c:v>1.4689195322392319</c:v>
                </c:pt>
                <c:pt idx="35">
                  <c:v>1.4733827719972472</c:v>
                </c:pt>
                <c:pt idx="36">
                  <c:v>1.5070369505706449</c:v>
                </c:pt>
                <c:pt idx="37">
                  <c:v>1.521869739439589</c:v>
                </c:pt>
                <c:pt idx="38">
                  <c:v>1.4418281744132433</c:v>
                </c:pt>
                <c:pt idx="39">
                  <c:v>1.3594917855913253</c:v>
                </c:pt>
                <c:pt idx="40">
                  <c:v>1.393649474202044</c:v>
                </c:pt>
                <c:pt idx="41">
                  <c:v>1.4013037504128198</c:v>
                </c:pt>
              </c:numCache>
            </c:numRef>
          </c:val>
          <c:smooth val="0"/>
        </c:ser>
        <c:ser>
          <c:idx val="1"/>
          <c:order val="1"/>
          <c:tx>
            <c:strRef>
              <c:f>'Charts (www)'!$V$5</c:f>
              <c:strCache>
                <c:ptCount val="1"/>
                <c:pt idx="0">
                  <c:v>Energy Use</c:v>
                </c:pt>
              </c:strCache>
            </c:strRef>
          </c:tx>
          <c:spPr>
            <a:ln w="19050">
              <a:solidFill>
                <a:srgbClr val="002060"/>
              </a:solidFill>
            </a:ln>
          </c:spPr>
          <c:marker>
            <c:symbol val="diamond"/>
            <c:size val="5"/>
            <c:spPr>
              <a:solidFill>
                <a:srgbClr val="002060"/>
              </a:solidFill>
              <a:ln>
                <a:solidFill>
                  <a:srgbClr val="002060"/>
                </a:solidFill>
              </a:ln>
            </c:spPr>
          </c:marker>
          <c:cat>
            <c:numRef>
              <c:f>'Charts (www)'!$T$6:$T$47</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'Charts (www)'!$V$6:$V$47</c:f>
              <c:numCache>
                <c:formatCode>0.000</c:formatCode>
                <c:ptCount val="42"/>
                <c:pt idx="0">
                  <c:v>1.069671435923766</c:v>
                </c:pt>
                <c:pt idx="1">
                  <c:v>1.0773827322803027</c:v>
                </c:pt>
                <c:pt idx="2">
                  <c:v>1.1253135489924959</c:v>
                </c:pt>
                <c:pt idx="3">
                  <c:v>1.1681587387734655</c:v>
                </c:pt>
                <c:pt idx="4">
                  <c:v>1.1673082510500858</c:v>
                </c:pt>
                <c:pt idx="5">
                  <c:v>1.0809961765977874</c:v>
                </c:pt>
                <c:pt idx="6">
                  <c:v>1.1348646454770959</c:v>
                </c:pt>
                <c:pt idx="7">
                  <c:v>1.1565116861452054</c:v>
                </c:pt>
                <c:pt idx="8">
                  <c:v>1.1844716219985334</c:v>
                </c:pt>
                <c:pt idx="9">
                  <c:v>1.1724245275377316</c:v>
                </c:pt>
                <c:pt idx="10">
                  <c:v>1.1070454540895653</c:v>
                </c:pt>
                <c:pt idx="11">
                  <c:v>1.0813024129867039</c:v>
                </c:pt>
                <c:pt idx="12">
                  <c:v>0.97744968813564248</c:v>
                </c:pt>
                <c:pt idx="13">
                  <c:v>1.0149849125895665</c:v>
                </c:pt>
                <c:pt idx="14">
                  <c:v>1.0572633841969061</c:v>
                </c:pt>
                <c:pt idx="15">
                  <c:v>1</c:v>
                </c:pt>
                <c:pt idx="16">
                  <c:v>1.0110253752474925</c:v>
                </c:pt>
                <c:pt idx="17">
                  <c:v>1.0398525311302258</c:v>
                </c:pt>
                <c:pt idx="18">
                  <c:v>1.1031987851243634</c:v>
                </c:pt>
                <c:pt idx="19">
                  <c:v>1.1104772331540418</c:v>
                </c:pt>
                <c:pt idx="20">
                  <c:v>1.1180543868118176</c:v>
                </c:pt>
                <c:pt idx="21">
                  <c:v>1.0867957798530874</c:v>
                </c:pt>
                <c:pt idx="22">
                  <c:v>1.1072748467309144</c:v>
                </c:pt>
                <c:pt idx="23">
                  <c:v>1.134101892049048</c:v>
                </c:pt>
                <c:pt idx="24">
                  <c:v>1.1637649984433251</c:v>
                </c:pt>
                <c:pt idx="25">
                  <c:v>1.1880176724455989</c:v>
                </c:pt>
                <c:pt idx="26">
                  <c:v>1.2023287062183261</c:v>
                </c:pt>
                <c:pt idx="27">
                  <c:v>1.2039860087117187</c:v>
                </c:pt>
                <c:pt idx="28">
                  <c:v>1.227588163134735</c:v>
                </c:pt>
                <c:pt idx="29">
                  <c:v>1.2420221464062751</c:v>
                </c:pt>
                <c:pt idx="30">
                  <c:v>1.2483923381705559</c:v>
                </c:pt>
                <c:pt idx="31">
                  <c:v>1.2159525969858225</c:v>
                </c:pt>
                <c:pt idx="32">
                  <c:v>1.1674454630353386</c:v>
                </c:pt>
                <c:pt idx="33">
                  <c:v>1.1430956776746695</c:v>
                </c:pt>
                <c:pt idx="34">
                  <c:v>1.1746978435441238</c:v>
                </c:pt>
                <c:pt idx="35">
                  <c:v>1.1797804867043904</c:v>
                </c:pt>
                <c:pt idx="36">
                  <c:v>1.1822052910000209</c:v>
                </c:pt>
                <c:pt idx="37">
                  <c:v>1.1889184903319354</c:v>
                </c:pt>
                <c:pt idx="38">
                  <c:v>1.144409639043876</c:v>
                </c:pt>
                <c:pt idx="39">
                  <c:v>1.0300629168757451</c:v>
                </c:pt>
                <c:pt idx="40">
                  <c:v>1.0650660673012748</c:v>
                </c:pt>
                <c:pt idx="41" formatCode="0.0000">
                  <c:v>1.0864764049413753</c:v>
                </c:pt>
              </c:numCache>
            </c:numRef>
          </c:val>
          <c:smooth val="0"/>
        </c:ser>
        <c:ser>
          <c:idx val="2"/>
          <c:order val="2"/>
          <c:tx>
            <c:strRef>
              <c:f>'Charts (www)'!$W$5</c:f>
              <c:strCache>
                <c:ptCount val="1"/>
                <c:pt idx="0">
                  <c:v>Structure</c:v>
                </c:pt>
              </c:strCache>
            </c:strRef>
          </c:tx>
          <c:spPr>
            <a:ln>
              <a:solidFill>
                <a:srgbClr val="00B0F0"/>
              </a:solidFill>
            </a:ln>
          </c:spPr>
          <c:marker>
            <c:symbol val="x"/>
            <c:size val="4"/>
            <c:spPr>
              <a:noFill/>
              <a:ln>
                <a:solidFill>
                  <a:srgbClr val="00B0F0"/>
                </a:solidFill>
              </a:ln>
            </c:spPr>
          </c:marker>
          <c:cat>
            <c:numRef>
              <c:f>'Charts (www)'!$T$6:$T$47</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'Charts (www)'!$W$6:$W$47</c:f>
              <c:numCache>
                <c:formatCode>0.000</c:formatCode>
                <c:ptCount val="42"/>
                <c:pt idx="0">
                  <c:v>1.0519776766120279</c:v>
                </c:pt>
                <c:pt idx="1">
                  <c:v>1.0988311194466165</c:v>
                </c:pt>
                <c:pt idx="2">
                  <c:v>1.1355742712176655</c:v>
                </c:pt>
                <c:pt idx="3">
                  <c:v>1.1436830656209971</c:v>
                </c:pt>
                <c:pt idx="4">
                  <c:v>1.193985714613385</c:v>
                </c:pt>
                <c:pt idx="5">
                  <c:v>1.143960746359167</c:v>
                </c:pt>
                <c:pt idx="6">
                  <c:v>1.1637131492997843</c:v>
                </c:pt>
                <c:pt idx="7">
                  <c:v>1.1795538922262445</c:v>
                </c:pt>
                <c:pt idx="8">
                  <c:v>1.1589266632463298</c:v>
                </c:pt>
                <c:pt idx="9">
                  <c:v>1.1608321619637545</c:v>
                </c:pt>
                <c:pt idx="10">
                  <c:v>1.1117745906333083</c:v>
                </c:pt>
                <c:pt idx="11">
                  <c:v>1.0880557141666989</c:v>
                </c:pt>
                <c:pt idx="12">
                  <c:v>1.0750178920384632</c:v>
                </c:pt>
                <c:pt idx="13">
                  <c:v>1.0774400756498224</c:v>
                </c:pt>
                <c:pt idx="14">
                  <c:v>1.0457827432152642</c:v>
                </c:pt>
                <c:pt idx="15">
                  <c:v>1</c:v>
                </c:pt>
                <c:pt idx="16">
                  <c:v>1.0012367518624303</c:v>
                </c:pt>
                <c:pt idx="17">
                  <c:v>1.0294958233326761</c:v>
                </c:pt>
                <c:pt idx="18">
                  <c:v>0.99340922158464773</c:v>
                </c:pt>
                <c:pt idx="19">
                  <c:v>0.99707996328538551</c:v>
                </c:pt>
                <c:pt idx="20">
                  <c:v>1.0073912547845585</c:v>
                </c:pt>
                <c:pt idx="21">
                  <c:v>1.0180399481779558</c:v>
                </c:pt>
                <c:pt idx="22">
                  <c:v>1.0258987799902171</c:v>
                </c:pt>
                <c:pt idx="23">
                  <c:v>1.0167650007094222</c:v>
                </c:pt>
                <c:pt idx="24">
                  <c:v>0.99195680526230168</c:v>
                </c:pt>
                <c:pt idx="25">
                  <c:v>0.99023449465919533</c:v>
                </c:pt>
                <c:pt idx="26">
                  <c:v>0.9980328168206356</c:v>
                </c:pt>
                <c:pt idx="27">
                  <c:v>0.99671118505658096</c:v>
                </c:pt>
                <c:pt idx="28">
                  <c:v>0.98694432289906797</c:v>
                </c:pt>
                <c:pt idx="29">
                  <c:v>0.982557735215558</c:v>
                </c:pt>
                <c:pt idx="30">
                  <c:v>0.95511779656199891</c:v>
                </c:pt>
                <c:pt idx="31">
                  <c:v>0.94378195091781392</c:v>
                </c:pt>
                <c:pt idx="32">
                  <c:v>0.94859962385181018</c:v>
                </c:pt>
                <c:pt idx="33">
                  <c:v>0.93185440474198977</c:v>
                </c:pt>
                <c:pt idx="34">
                  <c:v>0.92050678599345492</c:v>
                </c:pt>
                <c:pt idx="35">
                  <c:v>0.93952603261159051</c:v>
                </c:pt>
                <c:pt idx="36">
                  <c:v>0.92021428447130482</c:v>
                </c:pt>
                <c:pt idx="37">
                  <c:v>0.92867805814989679</c:v>
                </c:pt>
                <c:pt idx="38">
                  <c:v>0.9245841308734849</c:v>
                </c:pt>
                <c:pt idx="39">
                  <c:v>0.86820108130319773</c:v>
                </c:pt>
                <c:pt idx="40">
                  <c:v>0.88371423117640424</c:v>
                </c:pt>
                <c:pt idx="41">
                  <c:v>0.89551926548904559</c:v>
                </c:pt>
              </c:numCache>
            </c:numRef>
          </c:val>
          <c:smooth val="0"/>
        </c:ser>
        <c:ser>
          <c:idx val="3"/>
          <c:order val="3"/>
          <c:tx>
            <c:strRef>
              <c:f>'Charts (www)'!$X$5</c:f>
              <c:strCache>
                <c:ptCount val="1"/>
                <c:pt idx="0">
                  <c:v>Adjusted Source Energy Intensity Index</c:v>
                </c:pt>
              </c:strCache>
            </c:strRef>
          </c:tx>
          <c:spPr>
            <a:ln w="19050">
              <a:solidFill>
                <a:srgbClr val="00B050"/>
              </a:solidFill>
            </a:ln>
          </c:spPr>
          <c:marker>
            <c:symbol val="triangle"/>
            <c:size val="5"/>
            <c:spPr>
              <a:solidFill>
                <a:srgbClr val="00FF00"/>
              </a:solidFill>
              <a:ln>
                <a:solidFill>
                  <a:srgbClr val="00B050"/>
                </a:solidFill>
              </a:ln>
            </c:spPr>
          </c:marker>
          <c:cat>
            <c:numRef>
              <c:f>'Charts (www)'!$T$6:$T$47</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'Charts (www)'!$X$6:$X$47</c:f>
              <c:numCache>
                <c:formatCode>0.000</c:formatCode>
                <c:ptCount val="42"/>
                <c:pt idx="0">
                  <c:v>1.2414455183017863</c:v>
                </c:pt>
                <c:pt idx="1">
                  <c:v>1.2353834359476483</c:v>
                </c:pt>
                <c:pt idx="2">
                  <c:v>1.198174153631796</c:v>
                </c:pt>
                <c:pt idx="3">
                  <c:v>1.1694365235289714</c:v>
                </c:pt>
                <c:pt idx="4">
                  <c:v>1.1609080455939866</c:v>
                </c:pt>
                <c:pt idx="5">
                  <c:v>1.2001128514668569</c:v>
                </c:pt>
                <c:pt idx="6">
                  <c:v>1.1578588365572842</c:v>
                </c:pt>
                <c:pt idx="7">
                  <c:v>1.1142661023313796</c:v>
                </c:pt>
                <c:pt idx="8">
                  <c:v>1.1060119782064046</c:v>
                </c:pt>
                <c:pt idx="9">
                  <c:v>1.0625125420182626</c:v>
                </c:pt>
                <c:pt idx="10">
                  <c:v>1.0775812231497692</c:v>
                </c:pt>
                <c:pt idx="11">
                  <c:v>1.0681103078400354</c:v>
                </c:pt>
                <c:pt idx="12">
                  <c:v>1.0579985850035869</c:v>
                </c:pt>
                <c:pt idx="13">
                  <c:v>1.0790082848310569</c:v>
                </c:pt>
                <c:pt idx="14">
                  <c:v>1.0476878585441769</c:v>
                </c:pt>
                <c:pt idx="15">
                  <c:v>1</c:v>
                </c:pt>
                <c:pt idx="16">
                  <c:v>1.0187851560785837</c:v>
                </c:pt>
                <c:pt idx="17">
                  <c:v>0.97013720826034511</c:v>
                </c:pt>
                <c:pt idx="18">
                  <c:v>0.98641317398126782</c:v>
                </c:pt>
                <c:pt idx="19">
                  <c:v>0.98533159764041933</c:v>
                </c:pt>
                <c:pt idx="20">
                  <c:v>0.99330959684287023</c:v>
                </c:pt>
                <c:pt idx="21">
                  <c:v>0.97942203166569763</c:v>
                </c:pt>
                <c:pt idx="22">
                  <c:v>0.97605749369756867</c:v>
                </c:pt>
                <c:pt idx="23">
                  <c:v>0.98129593455164643</c:v>
                </c:pt>
                <c:pt idx="24">
                  <c:v>0.96158893978542437</c:v>
                </c:pt>
                <c:pt idx="25">
                  <c:v>0.96709168588785854</c:v>
                </c:pt>
                <c:pt idx="26">
                  <c:v>0.96141515180243142</c:v>
                </c:pt>
                <c:pt idx="27">
                  <c:v>0.91954578838555912</c:v>
                </c:pt>
                <c:pt idx="28">
                  <c:v>0.91787782912331606</c:v>
                </c:pt>
                <c:pt idx="29">
                  <c:v>0.91481073266646984</c:v>
                </c:pt>
                <c:pt idx="30">
                  <c:v>0.92437671808517718</c:v>
                </c:pt>
                <c:pt idx="31">
                  <c:v>0.93267804815352573</c:v>
                </c:pt>
                <c:pt idx="32">
                  <c:v>0.88432384237273121</c:v>
                </c:pt>
                <c:pt idx="33">
                  <c:v>0.87618252879856373</c:v>
                </c:pt>
                <c:pt idx="34">
                  <c:v>0.86805587068612011</c:v>
                </c:pt>
                <c:pt idx="35">
                  <c:v>0.85124999025452186</c:v>
                </c:pt>
                <c:pt idx="36">
                  <c:v>0.85160042471098996</c:v>
                </c:pt>
                <c:pt idx="37">
                  <c:v>0.8403990195188219</c:v>
                </c:pt>
                <c:pt idx="38">
                  <c:v>0.85720625379828752</c:v>
                </c:pt>
                <c:pt idx="39">
                  <c:v>0.87197999247558333</c:v>
                </c:pt>
                <c:pt idx="40">
                  <c:v>0.86419756044516638</c:v>
                </c:pt>
                <c:pt idx="41" formatCode="General">
                  <c:v>0.86472952326557995</c:v>
                </c:pt>
              </c:numCache>
            </c:numRef>
          </c:val>
          <c:smooth val="0"/>
        </c:ser>
        <c:dLbls>
          <c:showLegendKey val="0"/>
          <c:showVal val="0"/>
          <c:showCatName val="0"/>
          <c:showSerName val="0"/>
          <c:showPercent val="0"/>
          <c:showBubbleSize val="0"/>
        </c:dLbls>
        <c:marker val="1"/>
        <c:smooth val="0"/>
        <c:axId val="122565376"/>
        <c:axId val="122568064"/>
      </c:lineChart>
      <c:catAx>
        <c:axId val="122565376"/>
        <c:scaling>
          <c:orientation val="minMax"/>
        </c:scaling>
        <c:delete val="0"/>
        <c:axPos val="b"/>
        <c:numFmt formatCode="General" sourceLinked="1"/>
        <c:majorTickMark val="out"/>
        <c:minorTickMark val="none"/>
        <c:tickLblPos val="nextTo"/>
        <c:crossAx val="122568064"/>
        <c:crosses val="autoZero"/>
        <c:auto val="1"/>
        <c:lblAlgn val="ctr"/>
        <c:lblOffset val="100"/>
        <c:tickLblSkip val="5"/>
        <c:noMultiLvlLbl val="0"/>
      </c:catAx>
      <c:valAx>
        <c:axId val="122568064"/>
        <c:scaling>
          <c:orientation val="minMax"/>
        </c:scaling>
        <c:delete val="0"/>
        <c:axPos val="l"/>
        <c:majorGridlines/>
        <c:title>
          <c:tx>
            <c:rich>
              <a:bodyPr rot="-5400000" vert="horz"/>
              <a:lstStyle/>
              <a:p>
                <a:pPr>
                  <a:defRPr sz="1100" baseline="0"/>
                </a:pPr>
                <a:r>
                  <a:rPr lang="en-US" sz="1100" baseline="0"/>
                  <a:t>Index, 1985 = 1</a:t>
                </a:r>
              </a:p>
            </c:rich>
          </c:tx>
          <c:layout>
            <c:manualLayout>
              <c:xMode val="edge"/>
              <c:yMode val="edge"/>
              <c:x val="2.2182351584161434E-2"/>
              <c:y val="0.33070590585625614"/>
            </c:manualLayout>
          </c:layout>
          <c:overlay val="0"/>
        </c:title>
        <c:numFmt formatCode="0.0" sourceLinked="0"/>
        <c:majorTickMark val="out"/>
        <c:minorTickMark val="none"/>
        <c:tickLblPos val="nextTo"/>
        <c:crossAx val="122565376"/>
        <c:crosses val="autoZero"/>
        <c:crossBetween val="midCat"/>
      </c:valAx>
      <c:spPr>
        <a:ln>
          <a:solidFill>
            <a:srgbClr val="002060"/>
          </a:solidFill>
        </a:ln>
      </c:spPr>
    </c:plotArea>
    <c:legend>
      <c:legendPos val="r"/>
      <c:layout>
        <c:manualLayout>
          <c:xMode val="edge"/>
          <c:yMode val="edge"/>
          <c:x val="0.23584045859298264"/>
          <c:y val="0.51039518057584665"/>
          <c:w val="0.53889484673311538"/>
          <c:h val="0.34500470636637348"/>
        </c:manualLayout>
      </c:layout>
      <c:overlay val="0"/>
      <c:spPr>
        <a:solidFill>
          <a:schemeClr val="bg1"/>
        </a:solidFill>
        <a:ln>
          <a:solidFill>
            <a:srgbClr val="002060"/>
          </a:solidFill>
        </a:ln>
      </c:spPr>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Manufacturing!$AQ$441</c:f>
          <c:strCache>
            <c:ptCount val="1"/>
            <c:pt idx="0">
              <c:v>NAICS 316 Output and Intensity Indexes</c:v>
            </c:pt>
          </c:strCache>
        </c:strRef>
      </c:tx>
      <c:layout>
        <c:manualLayout>
          <c:xMode val="edge"/>
          <c:yMode val="edge"/>
          <c:x val="0.26556026650514841"/>
          <c:y val="3.875968992248062E-2"/>
        </c:manualLayout>
      </c:layout>
      <c:overlay val="0"/>
      <c:spPr>
        <a:noFill/>
        <a:ln w="25400">
          <a:noFill/>
        </a:ln>
      </c:spPr>
      <c:txPr>
        <a:bodyPr/>
        <a:lstStyle/>
        <a:p>
          <a:pPr>
            <a:defRPr sz="9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078838174273859"/>
          <c:y val="0.20542713415672753"/>
          <c:w val="0.72199170124481327"/>
          <c:h val="0.62015738613351701"/>
        </c:manualLayout>
      </c:layout>
      <c:lineChart>
        <c:grouping val="standard"/>
        <c:varyColors val="0"/>
        <c:ser>
          <c:idx val="0"/>
          <c:order val="0"/>
          <c:tx>
            <c:strRef>
              <c:f>Manufacturing!$AQ$443</c:f>
              <c:strCache>
                <c:ptCount val="1"/>
                <c:pt idx="0">
                  <c:v>  Output</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Manufacturing!$AP$444:$AP$459</c:f>
              <c:numCache>
                <c:formatCode>General</c:formatCode>
                <c:ptCount val="1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numCache>
            </c:numRef>
          </c:cat>
          <c:val>
            <c:numRef>
              <c:f>Manufacturing!$AQ$444:$AQ$459</c:f>
              <c:numCache>
                <c:formatCode>0.0000</c:formatCode>
                <c:ptCount val="16"/>
                <c:pt idx="0">
                  <c:v>1</c:v>
                </c:pt>
                <c:pt idx="1">
                  <c:v>0.98475022023364034</c:v>
                </c:pt>
                <c:pt idx="2">
                  <c:v>1.0498607746240842</c:v>
                </c:pt>
                <c:pt idx="3">
                  <c:v>1.0477143034142387</c:v>
                </c:pt>
                <c:pt idx="4">
                  <c:v>1.0010948781487174</c:v>
                </c:pt>
                <c:pt idx="5">
                  <c:v>0.98363369662143474</c:v>
                </c:pt>
                <c:pt idx="6">
                  <c:v>0.98319957884865694</c:v>
                </c:pt>
                <c:pt idx="7">
                  <c:v>1.030508769019814</c:v>
                </c:pt>
                <c:pt idx="8">
                  <c:v>1.0414244192397699</c:v>
                </c:pt>
                <c:pt idx="9">
                  <c:v>1.0590351302221206</c:v>
                </c:pt>
                <c:pt idx="10">
                  <c:v>1.0432091256389673</c:v>
                </c:pt>
                <c:pt idx="11">
                  <c:v>1.0198391188710987</c:v>
                </c:pt>
                <c:pt idx="12">
                  <c:v>1.033923828832332</c:v>
                </c:pt>
                <c:pt idx="13">
                  <c:v>0.96899910414801593</c:v>
                </c:pt>
                <c:pt idx="14">
                  <c:v>0.93379215277574079</c:v>
                </c:pt>
                <c:pt idx="15">
                  <c:v>0.8826434320809049</c:v>
                </c:pt>
              </c:numCache>
            </c:numRef>
          </c:val>
          <c:smooth val="0"/>
        </c:ser>
        <c:ser>
          <c:idx val="1"/>
          <c:order val="1"/>
          <c:tx>
            <c:strRef>
              <c:f>Manufacturing!$AR$443</c:f>
              <c:strCache>
                <c:ptCount val="1"/>
                <c:pt idx="0">
                  <c:v>  Source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Manufacturing!$AP$444:$AP$459</c:f>
              <c:numCache>
                <c:formatCode>General</c:formatCode>
                <c:ptCount val="1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numCache>
            </c:numRef>
          </c:cat>
          <c:val>
            <c:numRef>
              <c:f>Manufacturing!$AR$444:$AR$459</c:f>
              <c:numCache>
                <c:formatCode>0.0000</c:formatCode>
                <c:ptCount val="16"/>
                <c:pt idx="0">
                  <c:v>1</c:v>
                </c:pt>
                <c:pt idx="1">
                  <c:v>1.0064964538754646</c:v>
                </c:pt>
                <c:pt idx="2">
                  <c:v>0.93825971680646847</c:v>
                </c:pt>
                <c:pt idx="3">
                  <c:v>0.93796589351061055</c:v>
                </c:pt>
                <c:pt idx="4">
                  <c:v>1.0046216847229099</c:v>
                </c:pt>
                <c:pt idx="5">
                  <c:v>1.0194811898197627</c:v>
                </c:pt>
                <c:pt idx="6">
                  <c:v>1.0150189937653915</c:v>
                </c:pt>
                <c:pt idx="7">
                  <c:v>0.964852787827155</c:v>
                </c:pt>
                <c:pt idx="8">
                  <c:v>0.95551313016107076</c:v>
                </c:pt>
                <c:pt idx="9">
                  <c:v>0.933858616411121</c:v>
                </c:pt>
                <c:pt idx="10">
                  <c:v>0.95261784060145671</c:v>
                </c:pt>
                <c:pt idx="11">
                  <c:v>0.97511045588812251</c:v>
                </c:pt>
                <c:pt idx="12">
                  <c:v>0.95985377010657913</c:v>
                </c:pt>
                <c:pt idx="13">
                  <c:v>1.0246700798630048</c:v>
                </c:pt>
                <c:pt idx="14">
                  <c:v>1.068157008007651</c:v>
                </c:pt>
                <c:pt idx="15">
                  <c:v>1.1270131900284619</c:v>
                </c:pt>
              </c:numCache>
            </c:numRef>
          </c:val>
          <c:smooth val="0"/>
        </c:ser>
        <c:ser>
          <c:idx val="2"/>
          <c:order val="2"/>
          <c:tx>
            <c:strRef>
              <c:f>Manufacturing!$AS$443</c:f>
              <c:strCache>
                <c:ptCount val="1"/>
                <c:pt idx="0">
                  <c:v> Delivered</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Manufacturing!$AP$444:$AP$459</c:f>
              <c:numCache>
                <c:formatCode>General</c:formatCode>
                <c:ptCount val="1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numCache>
            </c:numRef>
          </c:cat>
          <c:val>
            <c:numRef>
              <c:f>Manufacturing!$AS$444:$AS$459</c:f>
              <c:numCache>
                <c:formatCode>0.0000</c:formatCode>
                <c:ptCount val="16"/>
                <c:pt idx="0">
                  <c:v>1</c:v>
                </c:pt>
                <c:pt idx="1">
                  <c:v>1.0154859368934606</c:v>
                </c:pt>
                <c:pt idx="2">
                  <c:v>0.95250725064765129</c:v>
                </c:pt>
                <c:pt idx="3">
                  <c:v>0.95445866944953439</c:v>
                </c:pt>
                <c:pt idx="4">
                  <c:v>0.99890631929838436</c:v>
                </c:pt>
                <c:pt idx="5">
                  <c:v>1.0166386160160839</c:v>
                </c:pt>
                <c:pt idx="6">
                  <c:v>1.0170874983195342</c:v>
                </c:pt>
                <c:pt idx="7">
                  <c:v>0.97039445957472725</c:v>
                </c:pt>
                <c:pt idx="8">
                  <c:v>0.96022330716038973</c:v>
                </c:pt>
                <c:pt idx="9">
                  <c:v>0.94425573945810592</c:v>
                </c:pt>
                <c:pt idx="10">
                  <c:v>0.95858057164472954</c:v>
                </c:pt>
                <c:pt idx="11">
                  <c:v>0.98054681517506459</c:v>
                </c:pt>
                <c:pt idx="12">
                  <c:v>0.96718923784681099</c:v>
                </c:pt>
                <c:pt idx="13">
                  <c:v>1.0319926981555274</c:v>
                </c:pt>
                <c:pt idx="14">
                  <c:v>1.0709021242333783</c:v>
                </c:pt>
                <c:pt idx="15">
                  <c:v>1.1329603367040495</c:v>
                </c:pt>
              </c:numCache>
            </c:numRef>
          </c:val>
          <c:smooth val="0"/>
        </c:ser>
        <c:ser>
          <c:idx val="3"/>
          <c:order val="3"/>
          <c:tx>
            <c:strRef>
              <c:f>Manufacturing!$AT$443</c:f>
              <c:strCache>
                <c:ptCount val="1"/>
                <c:pt idx="0">
                  <c:v> Electricity</c:v>
                </c:pt>
              </c:strCache>
            </c:strRef>
          </c:tx>
          <c:spPr>
            <a:ln w="12700">
              <a:solidFill>
                <a:srgbClr val="00FFFF"/>
              </a:solidFill>
              <a:prstDash val="solid"/>
            </a:ln>
          </c:spPr>
          <c:marker>
            <c:symbol val="x"/>
            <c:size val="5"/>
            <c:spPr>
              <a:noFill/>
              <a:ln>
                <a:solidFill>
                  <a:srgbClr val="00FFFF"/>
                </a:solidFill>
                <a:prstDash val="solid"/>
              </a:ln>
            </c:spPr>
          </c:marker>
          <c:cat>
            <c:numRef>
              <c:f>Manufacturing!$AP$444:$AP$459</c:f>
              <c:numCache>
                <c:formatCode>General</c:formatCode>
                <c:ptCount val="1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numCache>
            </c:numRef>
          </c:cat>
          <c:val>
            <c:numRef>
              <c:f>Manufacturing!$AT$444:$AT$459</c:f>
              <c:numCache>
                <c:formatCode>0.0000</c:formatCode>
                <c:ptCount val="16"/>
                <c:pt idx="0">
                  <c:v>1</c:v>
                </c:pt>
                <c:pt idx="1">
                  <c:v>1.0154859368934606</c:v>
                </c:pt>
                <c:pt idx="2">
                  <c:v>0.95250725064765129</c:v>
                </c:pt>
                <c:pt idx="3">
                  <c:v>0.95445866944953439</c:v>
                </c:pt>
                <c:pt idx="4">
                  <c:v>0.99890631929838436</c:v>
                </c:pt>
                <c:pt idx="5">
                  <c:v>1.0166386160160839</c:v>
                </c:pt>
                <c:pt idx="6">
                  <c:v>1.0170874983195342</c:v>
                </c:pt>
                <c:pt idx="7">
                  <c:v>0.97039445957472725</c:v>
                </c:pt>
                <c:pt idx="8">
                  <c:v>0.96022330716038973</c:v>
                </c:pt>
                <c:pt idx="9">
                  <c:v>0.94425573945810592</c:v>
                </c:pt>
                <c:pt idx="10">
                  <c:v>0.95858057164472954</c:v>
                </c:pt>
                <c:pt idx="11">
                  <c:v>0.98054681517506459</c:v>
                </c:pt>
                <c:pt idx="12">
                  <c:v>0.96718923784681099</c:v>
                </c:pt>
                <c:pt idx="13">
                  <c:v>1.0319926981555274</c:v>
                </c:pt>
                <c:pt idx="14">
                  <c:v>1.0709021242333783</c:v>
                </c:pt>
                <c:pt idx="15">
                  <c:v>1.1329603367040495</c:v>
                </c:pt>
              </c:numCache>
            </c:numRef>
          </c:val>
          <c:smooth val="0"/>
        </c:ser>
        <c:ser>
          <c:idx val="4"/>
          <c:order val="4"/>
          <c:tx>
            <c:strRef>
              <c:f>Manufacturing!$AU$443</c:f>
              <c:strCache>
                <c:ptCount val="1"/>
                <c:pt idx="0">
                  <c:v>  Primary</c:v>
                </c:pt>
              </c:strCache>
            </c:strRef>
          </c:tx>
          <c:spPr>
            <a:ln w="12700">
              <a:solidFill>
                <a:srgbClr val="800080"/>
              </a:solidFill>
              <a:prstDash val="solid"/>
            </a:ln>
          </c:spPr>
          <c:marker>
            <c:symbol val="star"/>
            <c:size val="5"/>
            <c:spPr>
              <a:noFill/>
              <a:ln>
                <a:solidFill>
                  <a:srgbClr val="800080"/>
                </a:solidFill>
                <a:prstDash val="solid"/>
              </a:ln>
            </c:spPr>
          </c:marker>
          <c:cat>
            <c:numRef>
              <c:f>Manufacturing!$AP$444:$AP$459</c:f>
              <c:numCache>
                <c:formatCode>General</c:formatCode>
                <c:ptCount val="1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numCache>
            </c:numRef>
          </c:cat>
          <c:val>
            <c:numRef>
              <c:f>Manufacturing!$AU$444:$AU$459</c:f>
              <c:numCache>
                <c:formatCode>0.0000</c:formatCode>
                <c:ptCount val="16"/>
                <c:pt idx="0">
                  <c:v>1</c:v>
                </c:pt>
                <c:pt idx="1">
                  <c:v>1.0154859368934606</c:v>
                </c:pt>
                <c:pt idx="2">
                  <c:v>0.95250725064765129</c:v>
                </c:pt>
                <c:pt idx="3">
                  <c:v>0.95445866944953439</c:v>
                </c:pt>
                <c:pt idx="4">
                  <c:v>0.99890631929838436</c:v>
                </c:pt>
                <c:pt idx="5">
                  <c:v>1.0166386160160839</c:v>
                </c:pt>
                <c:pt idx="6">
                  <c:v>1.0170874983195342</c:v>
                </c:pt>
                <c:pt idx="7">
                  <c:v>0.97039445957472725</c:v>
                </c:pt>
                <c:pt idx="8">
                  <c:v>0.96022330716038973</c:v>
                </c:pt>
                <c:pt idx="9">
                  <c:v>0.94425573945810592</c:v>
                </c:pt>
                <c:pt idx="10">
                  <c:v>0.95858057164472954</c:v>
                </c:pt>
                <c:pt idx="11">
                  <c:v>0.98054681517506459</c:v>
                </c:pt>
                <c:pt idx="12">
                  <c:v>0.96718923784681099</c:v>
                </c:pt>
                <c:pt idx="13">
                  <c:v>1.0319926981555274</c:v>
                </c:pt>
                <c:pt idx="14">
                  <c:v>1.0709021242333783</c:v>
                </c:pt>
                <c:pt idx="15">
                  <c:v>1.1329603367040495</c:v>
                </c:pt>
              </c:numCache>
            </c:numRef>
          </c:val>
          <c:smooth val="0"/>
        </c:ser>
        <c:dLbls>
          <c:showLegendKey val="0"/>
          <c:showVal val="0"/>
          <c:showCatName val="0"/>
          <c:showSerName val="0"/>
          <c:showPercent val="0"/>
          <c:showBubbleSize val="0"/>
        </c:dLbls>
        <c:marker val="1"/>
        <c:smooth val="0"/>
        <c:axId val="111341952"/>
        <c:axId val="111344256"/>
      </c:lineChart>
      <c:catAx>
        <c:axId val="111341952"/>
        <c:scaling>
          <c:orientation val="minMax"/>
        </c:scaling>
        <c:delete val="0"/>
        <c:axPos val="b"/>
        <c:title>
          <c:tx>
            <c:rich>
              <a:bodyPr/>
              <a:lstStyle/>
              <a:p>
                <a:pPr>
                  <a:defRPr sz="400" b="1" i="0" u="none" strike="noStrike" baseline="0">
                    <a:solidFill>
                      <a:srgbClr val="000000"/>
                    </a:solidFill>
                    <a:latin typeface="Arial"/>
                    <a:ea typeface="Arial"/>
                    <a:cs typeface="Arial"/>
                  </a:defRPr>
                </a:pPr>
                <a:r>
                  <a:rPr lang="en-US"/>
                  <a:t>Year</a:t>
                </a:r>
              </a:p>
            </c:rich>
          </c:tx>
          <c:layout>
            <c:manualLayout>
              <c:xMode val="edge"/>
              <c:yMode val="edge"/>
              <c:x val="0.44813287003092228"/>
              <c:y val="0.8914761236240819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en-US"/>
          </a:p>
        </c:txPr>
        <c:crossAx val="111344256"/>
        <c:crosses val="autoZero"/>
        <c:auto val="1"/>
        <c:lblAlgn val="ctr"/>
        <c:lblOffset val="100"/>
        <c:tickLblSkip val="1"/>
        <c:tickMarkSkip val="1"/>
        <c:noMultiLvlLbl val="0"/>
      </c:catAx>
      <c:valAx>
        <c:axId val="111344256"/>
        <c:scaling>
          <c:orientation val="minMax"/>
        </c:scaling>
        <c:delete val="0"/>
        <c:axPos val="l"/>
        <c:majorGridlines>
          <c:spPr>
            <a:ln w="3175">
              <a:solidFill>
                <a:srgbClr val="000000"/>
              </a:solidFill>
              <a:prstDash val="solid"/>
            </a:ln>
          </c:spPr>
        </c:majorGridlines>
        <c:title>
          <c:tx>
            <c:strRef>
              <c:f>Manufacturing!$H$438</c:f>
              <c:strCache>
                <c:ptCount val="1"/>
                <c:pt idx="0">
                  <c:v>Index, 1985 = 1.0</c:v>
                </c:pt>
              </c:strCache>
            </c:strRef>
          </c:tx>
          <c:layout>
            <c:manualLayout>
              <c:xMode val="edge"/>
              <c:yMode val="edge"/>
              <c:x val="3.3194980182133106E-2"/>
              <c:y val="0.39535046491281611"/>
            </c:manualLayout>
          </c:layout>
          <c:overlay val="0"/>
          <c:spPr>
            <a:noFill/>
            <a:ln w="25400">
              <a:noFill/>
            </a:ln>
          </c:spPr>
          <c:txPr>
            <a:bodyPr/>
            <a:lstStyle/>
            <a:p>
              <a:pPr>
                <a:defRPr sz="400" b="1" i="0" u="none" strike="noStrike" baseline="0">
                  <a:solidFill>
                    <a:srgbClr val="000000"/>
                  </a:solidFill>
                  <a:latin typeface="Arial"/>
                  <a:ea typeface="Arial"/>
                  <a:cs typeface="Arial"/>
                </a:defRPr>
              </a:pPr>
              <a:endParaRPr lang="en-US"/>
            </a:p>
          </c:txPr>
        </c:title>
        <c:numFmt formatCode="0.0000" sourceLinked="1"/>
        <c:majorTickMark val="out"/>
        <c:minorTickMark val="none"/>
        <c:tickLblPos val="nextTo"/>
        <c:spPr>
          <a:ln w="3175">
            <a:solidFill>
              <a:srgbClr val="000000"/>
            </a:solidFill>
            <a:prstDash val="solid"/>
          </a:ln>
        </c:spPr>
        <c:txPr>
          <a:bodyPr rot="0" vert="horz"/>
          <a:lstStyle/>
          <a:p>
            <a:pPr>
              <a:defRPr sz="400" b="0" i="0" u="none" strike="noStrike" baseline="0">
                <a:solidFill>
                  <a:srgbClr val="000000"/>
                </a:solidFill>
                <a:latin typeface="Arial"/>
                <a:ea typeface="Arial"/>
                <a:cs typeface="Arial"/>
              </a:defRPr>
            </a:pPr>
            <a:endParaRPr lang="en-US"/>
          </a:p>
        </c:txPr>
        <c:crossAx val="111341952"/>
        <c:crosses val="autoZero"/>
        <c:crossBetween val="between"/>
      </c:valAx>
      <c:spPr>
        <a:solidFill>
          <a:srgbClr val="C0C0C0"/>
        </a:solidFill>
        <a:ln w="12700">
          <a:solidFill>
            <a:srgbClr val="808080"/>
          </a:solidFill>
          <a:prstDash val="solid"/>
        </a:ln>
      </c:spPr>
    </c:plotArea>
    <c:legend>
      <c:legendPos val="r"/>
      <c:layout>
        <c:manualLayout>
          <c:xMode val="edge"/>
          <c:yMode val="edge"/>
          <c:x val="0.85269703635223737"/>
          <c:y val="0.40697837188956032"/>
          <c:w val="0.13070547355669615"/>
          <c:h val="0.2170550774176484"/>
        </c:manualLayout>
      </c:layout>
      <c:overlay val="0"/>
      <c:spPr>
        <a:solidFill>
          <a:srgbClr val="FFFFFF"/>
        </a:solidFill>
        <a:ln w="3175">
          <a:solidFill>
            <a:srgbClr val="000000"/>
          </a:solidFill>
          <a:prstDash val="solid"/>
        </a:ln>
      </c:spPr>
      <c:txPr>
        <a:bodyPr/>
        <a:lstStyle/>
        <a:p>
          <a:pPr>
            <a:defRPr sz="3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pPr>
            <a:r>
              <a:rPr lang="en-US" sz="1400" baseline="0"/>
              <a:t>Output Measures for Tranportation Equipment</a:t>
            </a:r>
          </a:p>
        </c:rich>
      </c:tx>
      <c:overlay val="1"/>
    </c:title>
    <c:autoTitleDeleted val="0"/>
    <c:plotArea>
      <c:layout>
        <c:manualLayout>
          <c:layoutTarget val="inner"/>
          <c:xMode val="edge"/>
          <c:yMode val="edge"/>
          <c:x val="0.14162729658792653"/>
          <c:y val="0.15048500875851598"/>
          <c:w val="0.81428937007874014"/>
          <c:h val="0.76404014745758575"/>
        </c:manualLayout>
      </c:layout>
      <c:lineChart>
        <c:grouping val="standard"/>
        <c:varyColors val="0"/>
        <c:ser>
          <c:idx val="0"/>
          <c:order val="0"/>
          <c:tx>
            <c:strRef>
              <c:f>BEA_Output_Data!$AZ$21</c:f>
              <c:strCache>
                <c:ptCount val="1"/>
                <c:pt idx="0">
                  <c:v>Gross Output</c:v>
                </c:pt>
              </c:strCache>
            </c:strRef>
          </c:tx>
          <c:cat>
            <c:numRef>
              <c:f>BEA_Output_Data!$AY$22:$AY$47</c:f>
              <c:numCache>
                <c:formatCode>General</c:formatCode>
                <c:ptCount val="2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numCache>
            </c:numRef>
          </c:cat>
          <c:val>
            <c:numRef>
              <c:f>BEA_Output_Data!$AZ$22:$AZ$47</c:f>
              <c:numCache>
                <c:formatCode>#,##0</c:formatCode>
                <c:ptCount val="26"/>
                <c:pt idx="0">
                  <c:v>451.0622572336236</c:v>
                </c:pt>
                <c:pt idx="1">
                  <c:v>469.41749793535769</c:v>
                </c:pt>
                <c:pt idx="2">
                  <c:v>494.70496309697194</c:v>
                </c:pt>
                <c:pt idx="3">
                  <c:v>523.10291359807707</c:v>
                </c:pt>
                <c:pt idx="4">
                  <c:v>527.44224644762687</c:v>
                </c:pt>
                <c:pt idx="5">
                  <c:v>505.78929867220745</c:v>
                </c:pt>
                <c:pt idx="6">
                  <c:v>475.41155908062132</c:v>
                </c:pt>
                <c:pt idx="7">
                  <c:v>505.10040138210218</c:v>
                </c:pt>
                <c:pt idx="8">
                  <c:v>524.68304641456416</c:v>
                </c:pt>
                <c:pt idx="9">
                  <c:v>560.1085863880204</c:v>
                </c:pt>
                <c:pt idx="10">
                  <c:v>562.65669228522711</c:v>
                </c:pt>
                <c:pt idx="11">
                  <c:v>570.98152242383412</c:v>
                </c:pt>
                <c:pt idx="12">
                  <c:v>629.43310589862153</c:v>
                </c:pt>
                <c:pt idx="13">
                  <c:v>683.58822981401852</c:v>
                </c:pt>
                <c:pt idx="14">
                  <c:v>740.83617867829287</c:v>
                </c:pt>
                <c:pt idx="15">
                  <c:v>682.36699999999996</c:v>
                </c:pt>
                <c:pt idx="16">
                  <c:v>648.06902295448731</c:v>
                </c:pt>
                <c:pt idx="17">
                  <c:v>691.3172835539998</c:v>
                </c:pt>
                <c:pt idx="18">
                  <c:v>708.47099983995565</c:v>
                </c:pt>
                <c:pt idx="19">
                  <c:v>703.38270870264148</c:v>
                </c:pt>
                <c:pt idx="20">
                  <c:v>728.94954303487634</c:v>
                </c:pt>
                <c:pt idx="21">
                  <c:v>731.04786853890346</c:v>
                </c:pt>
                <c:pt idx="22">
                  <c:v>789.97450185859213</c:v>
                </c:pt>
                <c:pt idx="23">
                  <c:v>686.93019377012536</c:v>
                </c:pt>
                <c:pt idx="24">
                  <c:v>548.5230723859363</c:v>
                </c:pt>
                <c:pt idx="25">
                  <c:v>645.07399646212752</c:v>
                </c:pt>
              </c:numCache>
            </c:numRef>
          </c:val>
          <c:smooth val="0"/>
        </c:ser>
        <c:ser>
          <c:idx val="1"/>
          <c:order val="1"/>
          <c:tx>
            <c:strRef>
              <c:f>BEA_Output_Data!$BA$21</c:f>
              <c:strCache>
                <c:ptCount val="1"/>
                <c:pt idx="0">
                  <c:v>Value Added</c:v>
                </c:pt>
              </c:strCache>
            </c:strRef>
          </c:tx>
          <c:marker>
            <c:symbol val="square"/>
            <c:size val="5"/>
          </c:marker>
          <c:cat>
            <c:numRef>
              <c:f>BEA_Output_Data!$AY$22:$AY$47</c:f>
              <c:numCache>
                <c:formatCode>General</c:formatCode>
                <c:ptCount val="2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numCache>
            </c:numRef>
          </c:cat>
          <c:val>
            <c:numRef>
              <c:f>BEA_Output_Data!$BA$22:$BA$47</c:f>
              <c:numCache>
                <c:formatCode>#,##0</c:formatCode>
                <c:ptCount val="26"/>
                <c:pt idx="0">
                  <c:v>152.20409173013417</c:v>
                </c:pt>
                <c:pt idx="1">
                  <c:v>148.79474006816392</c:v>
                </c:pt>
                <c:pt idx="2">
                  <c:v>157.50209200737666</c:v>
                </c:pt>
                <c:pt idx="3">
                  <c:v>168.40011388756162</c:v>
                </c:pt>
                <c:pt idx="4">
                  <c:v>163.34546789007754</c:v>
                </c:pt>
                <c:pt idx="5">
                  <c:v>148.13115139218715</c:v>
                </c:pt>
                <c:pt idx="6">
                  <c:v>148.7654464724194</c:v>
                </c:pt>
                <c:pt idx="7">
                  <c:v>143.03861081715681</c:v>
                </c:pt>
                <c:pt idx="8">
                  <c:v>147.86741342286481</c:v>
                </c:pt>
                <c:pt idx="9">
                  <c:v>150.48162216924925</c:v>
                </c:pt>
                <c:pt idx="10">
                  <c:v>143.94731487610892</c:v>
                </c:pt>
                <c:pt idx="11">
                  <c:v>145.26540831549454</c:v>
                </c:pt>
                <c:pt idx="12">
                  <c:v>147.92273959753771</c:v>
                </c:pt>
                <c:pt idx="13">
                  <c:v>161.43453737729394</c:v>
                </c:pt>
                <c:pt idx="14">
                  <c:v>168.3840345169495</c:v>
                </c:pt>
                <c:pt idx="15">
                  <c:v>169.50319121246648</c:v>
                </c:pt>
                <c:pt idx="16">
                  <c:v>158.82218860686734</c:v>
                </c:pt>
                <c:pt idx="17">
                  <c:v>173.87479407515579</c:v>
                </c:pt>
                <c:pt idx="18">
                  <c:v>175.53123000839889</c:v>
                </c:pt>
                <c:pt idx="19">
                  <c:v>175.93964801149977</c:v>
                </c:pt>
                <c:pt idx="20">
                  <c:v>188.76300000000001</c:v>
                </c:pt>
                <c:pt idx="21">
                  <c:v>199.77844729660308</c:v>
                </c:pt>
                <c:pt idx="22">
                  <c:v>209.32658390338807</c:v>
                </c:pt>
                <c:pt idx="23">
                  <c:v>178.73935701257668</c:v>
                </c:pt>
                <c:pt idx="24">
                  <c:v>110.42716959245301</c:v>
                </c:pt>
                <c:pt idx="25">
                  <c:v>152.061422737833</c:v>
                </c:pt>
              </c:numCache>
            </c:numRef>
          </c:val>
          <c:smooth val="0"/>
        </c:ser>
        <c:dLbls>
          <c:showLegendKey val="0"/>
          <c:showVal val="0"/>
          <c:showCatName val="0"/>
          <c:showSerName val="0"/>
          <c:showPercent val="0"/>
          <c:showBubbleSize val="0"/>
        </c:dLbls>
        <c:marker val="1"/>
        <c:smooth val="0"/>
        <c:axId val="41870464"/>
        <c:axId val="41872000"/>
      </c:lineChart>
      <c:catAx>
        <c:axId val="41870464"/>
        <c:scaling>
          <c:orientation val="minMax"/>
        </c:scaling>
        <c:delete val="0"/>
        <c:axPos val="b"/>
        <c:numFmt formatCode="General" sourceLinked="1"/>
        <c:majorTickMark val="out"/>
        <c:minorTickMark val="none"/>
        <c:tickLblPos val="nextTo"/>
        <c:crossAx val="41872000"/>
        <c:crosses val="autoZero"/>
        <c:auto val="1"/>
        <c:lblAlgn val="ctr"/>
        <c:lblOffset val="100"/>
        <c:tickLblSkip val="5"/>
        <c:noMultiLvlLbl val="0"/>
      </c:catAx>
      <c:valAx>
        <c:axId val="41872000"/>
        <c:scaling>
          <c:orientation val="minMax"/>
        </c:scaling>
        <c:delete val="0"/>
        <c:axPos val="l"/>
        <c:majorGridlines/>
        <c:title>
          <c:tx>
            <c:rich>
              <a:bodyPr rot="-5400000" vert="horz"/>
              <a:lstStyle/>
              <a:p>
                <a:pPr>
                  <a:defRPr sz="1100" baseline="0"/>
                </a:pPr>
                <a:r>
                  <a:rPr lang="en-US" sz="1100" baseline="0"/>
                  <a:t>Billions of $2005</a:t>
                </a:r>
              </a:p>
            </c:rich>
          </c:tx>
          <c:overlay val="0"/>
        </c:title>
        <c:numFmt formatCode="#,##0" sourceLinked="1"/>
        <c:majorTickMark val="out"/>
        <c:minorTickMark val="none"/>
        <c:tickLblPos val="nextTo"/>
        <c:crossAx val="41870464"/>
        <c:crosses val="autoZero"/>
        <c:crossBetween val="midCat"/>
      </c:valAx>
      <c:spPr>
        <a:ln>
          <a:solidFill>
            <a:schemeClr val="accent1"/>
          </a:solidFill>
        </a:ln>
      </c:spPr>
    </c:plotArea>
    <c:legend>
      <c:legendPos val="r"/>
      <c:layout>
        <c:manualLayout>
          <c:xMode val="edge"/>
          <c:yMode val="edge"/>
          <c:x val="0.5763510262170578"/>
          <c:y val="0.45241986429732761"/>
          <c:w val="0.28723353269733715"/>
          <c:h val="0.20723412190465748"/>
        </c:manualLayout>
      </c:layout>
      <c:overlay val="0"/>
      <c:spPr>
        <a:solidFill>
          <a:schemeClr val="bg1"/>
        </a:solidFill>
        <a:ln>
          <a:solidFill>
            <a:schemeClr val="accent1"/>
          </a:solidFill>
        </a:ln>
      </c:sp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Manufacturing!$GZ$76</c:f>
          <c:strCache>
            <c:ptCount val="1"/>
            <c:pt idx="0">
              <c:v>Manufacturing:  Source Energy</c:v>
            </c:pt>
          </c:strCache>
        </c:strRef>
      </c:tx>
      <c:layout>
        <c:manualLayout>
          <c:xMode val="edge"/>
          <c:yMode val="edge"/>
          <c:x val="0.20512865379007109"/>
          <c:y val="0.12140608622005317"/>
        </c:manualLayout>
      </c:layout>
      <c:overlay val="0"/>
      <c:spPr>
        <a:noFill/>
        <a:ln w="25400">
          <a:noFill/>
        </a:ln>
      </c:spPr>
      <c:txPr>
        <a:bodyPr/>
        <a:lstStyle/>
        <a:p>
          <a:pPr>
            <a:defRPr sz="1025"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1538485615496494"/>
          <c:y val="0.23003230773310787"/>
          <c:w val="0.79487345351198069"/>
          <c:h val="0.62300416677716708"/>
        </c:manualLayout>
      </c:layout>
      <c:lineChart>
        <c:grouping val="standard"/>
        <c:varyColors val="0"/>
        <c:ser>
          <c:idx val="0"/>
          <c:order val="0"/>
          <c:tx>
            <c:strRef>
              <c:f>Manufacturing!$HA$81</c:f>
              <c:strCache>
                <c:ptCount val="1"/>
                <c:pt idx="0">
                  <c:v>GDP_Man</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Manufacturing!$GZ$82:$GZ$107</c:f>
              <c:numCache>
                <c:formatCode>General</c:formatCode>
                <c:ptCount val="5"/>
                <c:pt idx="0">
                  <c:v>2006</c:v>
                </c:pt>
                <c:pt idx="1">
                  <c:v>2007</c:v>
                </c:pt>
                <c:pt idx="2">
                  <c:v>2008</c:v>
                </c:pt>
                <c:pt idx="3">
                  <c:v>2009</c:v>
                </c:pt>
                <c:pt idx="4">
                  <c:v>2010</c:v>
                </c:pt>
              </c:numCache>
            </c:numRef>
          </c:cat>
          <c:val>
            <c:numRef>
              <c:f>Manufacturing!$HA$82:$HA$107</c:f>
              <c:numCache>
                <c:formatCode>0.0000</c:formatCode>
                <c:ptCount val="5"/>
                <c:pt idx="0">
                  <c:v>2.0379776555988185</c:v>
                </c:pt>
                <c:pt idx="1">
                  <c:v>2.1101371578391284</c:v>
                </c:pt>
                <c:pt idx="2">
                  <c:v>1.9868320648026769</c:v>
                </c:pt>
                <c:pt idx="3">
                  <c:v>1.8041636502377272</c:v>
                </c:pt>
                <c:pt idx="4">
                  <c:v>1.9285057426284997</c:v>
                </c:pt>
              </c:numCache>
            </c:numRef>
          </c:val>
          <c:smooth val="0"/>
        </c:ser>
        <c:ser>
          <c:idx val="1"/>
          <c:order val="1"/>
          <c:tx>
            <c:strRef>
              <c:f>Manufacturing!$HB$81</c:f>
              <c:strCache>
                <c:ptCount val="1"/>
                <c:pt idx="0">
                  <c:v> Structure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Manufacturing!$GZ$82:$GZ$107</c:f>
              <c:numCache>
                <c:formatCode>General</c:formatCode>
                <c:ptCount val="5"/>
                <c:pt idx="0">
                  <c:v>2006</c:v>
                </c:pt>
                <c:pt idx="1">
                  <c:v>2007</c:v>
                </c:pt>
                <c:pt idx="2">
                  <c:v>2008</c:v>
                </c:pt>
                <c:pt idx="3">
                  <c:v>2009</c:v>
                </c:pt>
                <c:pt idx="4">
                  <c:v>2010</c:v>
                </c:pt>
              </c:numCache>
            </c:numRef>
          </c:cat>
          <c:val>
            <c:numRef>
              <c:f>Manufacturing!$HB$82:$HB$107</c:f>
              <c:numCache>
                <c:formatCode>0.0000</c:formatCode>
                <c:ptCount val="5"/>
                <c:pt idx="0">
                  <c:v>0.69797624614296816</c:v>
                </c:pt>
                <c:pt idx="1">
                  <c:v>0.69036183311053789</c:v>
                </c:pt>
                <c:pt idx="2">
                  <c:v>0.68791660405416344</c:v>
                </c:pt>
                <c:pt idx="3">
                  <c:v>0.66371633216807813</c:v>
                </c:pt>
                <c:pt idx="4">
                  <c:v>0.65380184354852888</c:v>
                </c:pt>
              </c:numCache>
            </c:numRef>
          </c:val>
          <c:smooth val="0"/>
        </c:ser>
        <c:ser>
          <c:idx val="2"/>
          <c:order val="2"/>
          <c:tx>
            <c:strRef>
              <c:f>Manufacturing!$HC$81</c:f>
              <c:strCache>
                <c:ptCount val="1"/>
                <c:pt idx="0">
                  <c:v>  Intensity</c:v>
                </c:pt>
              </c:strCache>
            </c:strRef>
          </c:tx>
          <c:spPr>
            <a:ln w="12700">
              <a:solidFill>
                <a:srgbClr val="008000"/>
              </a:solidFill>
              <a:prstDash val="solid"/>
            </a:ln>
          </c:spPr>
          <c:marker>
            <c:symbol val="triangle"/>
            <c:size val="5"/>
            <c:spPr>
              <a:solidFill>
                <a:srgbClr val="00FF00"/>
              </a:solidFill>
              <a:ln>
                <a:solidFill>
                  <a:srgbClr val="008000"/>
                </a:solidFill>
                <a:prstDash val="solid"/>
              </a:ln>
            </c:spPr>
          </c:marker>
          <c:cat>
            <c:numRef>
              <c:f>Manufacturing!$GZ$82:$GZ$107</c:f>
              <c:numCache>
                <c:formatCode>General</c:formatCode>
                <c:ptCount val="5"/>
                <c:pt idx="0">
                  <c:v>2006</c:v>
                </c:pt>
                <c:pt idx="1">
                  <c:v>2007</c:v>
                </c:pt>
                <c:pt idx="2">
                  <c:v>2008</c:v>
                </c:pt>
                <c:pt idx="3">
                  <c:v>2009</c:v>
                </c:pt>
                <c:pt idx="4">
                  <c:v>2010</c:v>
                </c:pt>
              </c:numCache>
            </c:numRef>
          </c:cat>
          <c:val>
            <c:numRef>
              <c:f>Manufacturing!$HC$82:$HC$107</c:f>
              <c:numCache>
                <c:formatCode>0.0000</c:formatCode>
                <c:ptCount val="5"/>
                <c:pt idx="0">
                  <c:v>0.84134223916697326</c:v>
                </c:pt>
                <c:pt idx="1">
                  <c:v>0.82278128308028431</c:v>
                </c:pt>
                <c:pt idx="2">
                  <c:v>0.84401417578825666</c:v>
                </c:pt>
                <c:pt idx="3">
                  <c:v>0.85498767213294269</c:v>
                </c:pt>
                <c:pt idx="4">
                  <c:v>0.8509376675206215</c:v>
                </c:pt>
              </c:numCache>
            </c:numRef>
          </c:val>
          <c:smooth val="0"/>
        </c:ser>
        <c:ser>
          <c:idx val="3"/>
          <c:order val="3"/>
          <c:tx>
            <c:strRef>
              <c:f>Manufacturing!$HD$81</c:f>
              <c:strCache>
                <c:ptCount val="1"/>
                <c:pt idx="0">
                  <c:v>Eng. Use</c:v>
                </c:pt>
              </c:strCache>
            </c:strRef>
          </c:tx>
          <c:spPr>
            <a:ln w="12700">
              <a:solidFill>
                <a:srgbClr val="00FFFF"/>
              </a:solidFill>
              <a:prstDash val="solid"/>
            </a:ln>
          </c:spPr>
          <c:marker>
            <c:symbol val="x"/>
            <c:size val="5"/>
            <c:spPr>
              <a:noFill/>
              <a:ln>
                <a:solidFill>
                  <a:srgbClr val="00FFFF"/>
                </a:solidFill>
                <a:prstDash val="solid"/>
              </a:ln>
            </c:spPr>
          </c:marker>
          <c:cat>
            <c:numRef>
              <c:f>Manufacturing!$GZ$82:$GZ$107</c:f>
              <c:numCache>
                <c:formatCode>General</c:formatCode>
                <c:ptCount val="5"/>
                <c:pt idx="0">
                  <c:v>2006</c:v>
                </c:pt>
                <c:pt idx="1">
                  <c:v>2007</c:v>
                </c:pt>
                <c:pt idx="2">
                  <c:v>2008</c:v>
                </c:pt>
                <c:pt idx="3">
                  <c:v>2009</c:v>
                </c:pt>
                <c:pt idx="4">
                  <c:v>2010</c:v>
                </c:pt>
              </c:numCache>
            </c:numRef>
          </c:cat>
          <c:val>
            <c:numRef>
              <c:f>Manufacturing!$HD$82:$HD$107</c:f>
              <c:numCache>
                <c:formatCode>0.0000</c:formatCode>
                <c:ptCount val="5"/>
                <c:pt idx="0">
                  <c:v>1.1967704433405497</c:v>
                </c:pt>
                <c:pt idx="1">
                  <c:v>1.1985879257367356</c:v>
                </c:pt>
                <c:pt idx="2">
                  <c:v>1.1535720420182651</c:v>
                </c:pt>
                <c:pt idx="3">
                  <c:v>1.023802711976626</c:v>
                </c:pt>
                <c:pt idx="4">
                  <c:v>1.0729086089271862</c:v>
                </c:pt>
              </c:numCache>
            </c:numRef>
          </c:val>
          <c:smooth val="0"/>
        </c:ser>
        <c:dLbls>
          <c:showLegendKey val="0"/>
          <c:showVal val="0"/>
          <c:showCatName val="0"/>
          <c:showSerName val="0"/>
          <c:showPercent val="0"/>
          <c:showBubbleSize val="0"/>
        </c:dLbls>
        <c:marker val="1"/>
        <c:smooth val="0"/>
        <c:axId val="111406080"/>
        <c:axId val="111408640"/>
      </c:lineChart>
      <c:catAx>
        <c:axId val="111406080"/>
        <c:scaling>
          <c:orientation val="minMax"/>
        </c:scaling>
        <c:delete val="0"/>
        <c:axPos val="b"/>
        <c:title>
          <c:tx>
            <c:rich>
              <a:bodyPr/>
              <a:lstStyle/>
              <a:p>
                <a:pPr>
                  <a:defRPr sz="525" b="1" i="0" u="none" strike="noStrike" baseline="0">
                    <a:solidFill>
                      <a:srgbClr val="000000"/>
                    </a:solidFill>
                    <a:latin typeface="Arial"/>
                    <a:ea typeface="Arial"/>
                    <a:cs typeface="Arial"/>
                  </a:defRPr>
                </a:pPr>
                <a:r>
                  <a:rPr lang="en-US"/>
                  <a:t>Year</a:t>
                </a:r>
              </a:p>
            </c:rich>
          </c:tx>
          <c:layout>
            <c:manualLayout>
              <c:xMode val="edge"/>
              <c:yMode val="edge"/>
              <c:x val="0.48718060883415215"/>
              <c:y val="0.9392984662859633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111408640"/>
        <c:crosses val="autoZero"/>
        <c:auto val="1"/>
        <c:lblAlgn val="ctr"/>
        <c:lblOffset val="100"/>
        <c:tickLblSkip val="2"/>
        <c:tickMarkSkip val="1"/>
        <c:noMultiLvlLbl val="0"/>
      </c:catAx>
      <c:valAx>
        <c:axId val="111408640"/>
        <c:scaling>
          <c:orientation val="minMax"/>
        </c:scaling>
        <c:delete val="0"/>
        <c:axPos val="l"/>
        <c:majorGridlines>
          <c:spPr>
            <a:ln w="3175">
              <a:solidFill>
                <a:srgbClr val="000000"/>
              </a:solidFill>
              <a:prstDash val="solid"/>
            </a:ln>
          </c:spPr>
        </c:majorGridlines>
        <c:title>
          <c:tx>
            <c:strRef>
              <c:f>Manufacturing!$GV$75</c:f>
              <c:strCache>
                <c:ptCount val="1"/>
                <c:pt idx="0">
                  <c:v>Index, 1985 = 1.0</c:v>
                </c:pt>
              </c:strCache>
            </c:strRef>
          </c:tx>
          <c:layout>
            <c:manualLayout>
              <c:xMode val="edge"/>
              <c:yMode val="edge"/>
              <c:x val="1.7094017094017096E-2"/>
              <c:y val="0.39616680502796575"/>
            </c:manualLayout>
          </c:layout>
          <c:overlay val="0"/>
          <c:spPr>
            <a:noFill/>
            <a:ln w="25400">
              <a:noFill/>
            </a:ln>
          </c:spPr>
          <c:txPr>
            <a:bodyPr/>
            <a:lstStyle/>
            <a:p>
              <a:pPr>
                <a:defRPr sz="850" b="1" i="0" u="none" strike="noStrike" baseline="0">
                  <a:solidFill>
                    <a:srgbClr val="000000"/>
                  </a:solidFill>
                  <a:latin typeface="Arial"/>
                  <a:ea typeface="Arial"/>
                  <a:cs typeface="Arial"/>
                </a:defRPr>
              </a:pPr>
              <a:endParaRPr lang="en-US"/>
            </a:p>
          </c:txPr>
        </c:title>
        <c:numFmt formatCode="0.0" sourceLinked="0"/>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111406080"/>
        <c:crosses val="autoZero"/>
        <c:crossBetween val="between"/>
      </c:valAx>
      <c:spPr>
        <a:solidFill>
          <a:srgbClr val="FFFFFF"/>
        </a:solidFill>
        <a:ln w="12700">
          <a:solidFill>
            <a:srgbClr val="808080"/>
          </a:solidFill>
          <a:prstDash val="solid"/>
        </a:ln>
      </c:spPr>
    </c:plotArea>
    <c:legend>
      <c:legendPos val="r"/>
      <c:layout>
        <c:manualLayout>
          <c:xMode val="edge"/>
          <c:yMode val="edge"/>
          <c:x val="0.16880386746528478"/>
          <c:y val="0.67412241201479206"/>
          <c:w val="0.25641070507212238"/>
          <c:h val="0.15974474436701802"/>
        </c:manualLayout>
      </c:layout>
      <c:overlay val="0"/>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Manufacturing!$GZ$150</c:f>
          <c:strCache>
            <c:ptCount val="1"/>
            <c:pt idx="0">
              <c:v>Manufacturing: Delivered Energy</c:v>
            </c:pt>
          </c:strCache>
        </c:strRef>
      </c:tx>
      <c:layout>
        <c:manualLayout>
          <c:xMode val="edge"/>
          <c:yMode val="edge"/>
          <c:x val="0.30620985010706636"/>
          <c:y val="2.622940173715399E-2"/>
        </c:manualLayout>
      </c:layout>
      <c:overlay val="0"/>
      <c:spPr>
        <a:noFill/>
        <a:ln w="25400">
          <a:noFill/>
        </a:ln>
      </c:spPr>
      <c:txPr>
        <a:bodyPr/>
        <a:lstStyle/>
        <a:p>
          <a:pPr>
            <a:defRPr sz="10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7987152034261242"/>
          <c:y val="0.13770491803278689"/>
          <c:w val="0.77516059957173444"/>
          <c:h val="0.70491803278688525"/>
        </c:manualLayout>
      </c:layout>
      <c:lineChart>
        <c:grouping val="standard"/>
        <c:varyColors val="0"/>
        <c:ser>
          <c:idx val="0"/>
          <c:order val="0"/>
          <c:tx>
            <c:strRef>
              <c:f>Manufacturing!$HA$155</c:f>
              <c:strCache>
                <c:ptCount val="1"/>
                <c:pt idx="0">
                  <c:v>GDP_Man</c:v>
                </c:pt>
              </c:strCache>
            </c:strRef>
          </c:tx>
          <c:cat>
            <c:numRef>
              <c:f>Manufacturing!$GZ$156:$GZ$181</c:f>
              <c:numCache>
                <c:formatCode>General</c:formatCode>
                <c:ptCount val="5"/>
                <c:pt idx="0">
                  <c:v>2006</c:v>
                </c:pt>
                <c:pt idx="1">
                  <c:v>2007</c:v>
                </c:pt>
                <c:pt idx="2">
                  <c:v>2008</c:v>
                </c:pt>
                <c:pt idx="3">
                  <c:v>2009</c:v>
                </c:pt>
                <c:pt idx="4">
                  <c:v>2010</c:v>
                </c:pt>
              </c:numCache>
            </c:numRef>
          </c:cat>
          <c:val>
            <c:numRef>
              <c:f>Manufacturing!$HA$156:$HA$181</c:f>
              <c:numCache>
                <c:formatCode>0.0000</c:formatCode>
                <c:ptCount val="5"/>
                <c:pt idx="0">
                  <c:v>2.0379776555988185</c:v>
                </c:pt>
                <c:pt idx="1">
                  <c:v>2.1101371578391284</c:v>
                </c:pt>
                <c:pt idx="2">
                  <c:v>1.9868320648026769</c:v>
                </c:pt>
                <c:pt idx="3">
                  <c:v>1.8041636502377272</c:v>
                </c:pt>
                <c:pt idx="4">
                  <c:v>1.9285057426284997</c:v>
                </c:pt>
              </c:numCache>
            </c:numRef>
          </c:val>
          <c:smooth val="0"/>
        </c:ser>
        <c:ser>
          <c:idx val="1"/>
          <c:order val="1"/>
          <c:tx>
            <c:strRef>
              <c:f>Manufacturing!$HB$155</c:f>
              <c:strCache>
                <c:ptCount val="1"/>
                <c:pt idx="0">
                  <c:v> Structure</c:v>
                </c:pt>
              </c:strCache>
            </c:strRef>
          </c:tx>
          <c:cat>
            <c:numRef>
              <c:f>Manufacturing!$GZ$156:$GZ$181</c:f>
              <c:numCache>
                <c:formatCode>General</c:formatCode>
                <c:ptCount val="5"/>
                <c:pt idx="0">
                  <c:v>2006</c:v>
                </c:pt>
                <c:pt idx="1">
                  <c:v>2007</c:v>
                </c:pt>
                <c:pt idx="2">
                  <c:v>2008</c:v>
                </c:pt>
                <c:pt idx="3">
                  <c:v>2009</c:v>
                </c:pt>
                <c:pt idx="4">
                  <c:v>2010</c:v>
                </c:pt>
              </c:numCache>
            </c:numRef>
          </c:cat>
          <c:val>
            <c:numRef>
              <c:f>Manufacturing!$HB$156:$HB$181</c:f>
              <c:numCache>
                <c:formatCode>0.0000</c:formatCode>
                <c:ptCount val="5"/>
                <c:pt idx="0">
                  <c:v>0.68394077740693915</c:v>
                </c:pt>
                <c:pt idx="1">
                  <c:v>0.67672420505312103</c:v>
                </c:pt>
                <c:pt idx="2">
                  <c:v>0.67418004542519216</c:v>
                </c:pt>
                <c:pt idx="3">
                  <c:v>0.65829248310375821</c:v>
                </c:pt>
                <c:pt idx="4">
                  <c:v>0.64387813822193507</c:v>
                </c:pt>
              </c:numCache>
            </c:numRef>
          </c:val>
          <c:smooth val="0"/>
        </c:ser>
        <c:ser>
          <c:idx val="2"/>
          <c:order val="2"/>
          <c:tx>
            <c:strRef>
              <c:f>Manufacturing!$HC$155</c:f>
              <c:strCache>
                <c:ptCount val="1"/>
                <c:pt idx="0">
                  <c:v>  Intensity</c:v>
                </c:pt>
              </c:strCache>
            </c:strRef>
          </c:tx>
          <c:cat>
            <c:numRef>
              <c:f>Manufacturing!$GZ$156:$GZ$181</c:f>
              <c:numCache>
                <c:formatCode>General</c:formatCode>
                <c:ptCount val="5"/>
                <c:pt idx="0">
                  <c:v>2006</c:v>
                </c:pt>
                <c:pt idx="1">
                  <c:v>2007</c:v>
                </c:pt>
                <c:pt idx="2">
                  <c:v>2008</c:v>
                </c:pt>
                <c:pt idx="3">
                  <c:v>2009</c:v>
                </c:pt>
                <c:pt idx="4">
                  <c:v>2010</c:v>
                </c:pt>
              </c:numCache>
            </c:numRef>
          </c:cat>
          <c:val>
            <c:numRef>
              <c:f>Manufacturing!$HC$156:$HC$181</c:f>
              <c:numCache>
                <c:formatCode>0.0000</c:formatCode>
                <c:ptCount val="5"/>
                <c:pt idx="0">
                  <c:v>0.83424498965092553</c:v>
                </c:pt>
                <c:pt idx="1">
                  <c:v>0.81803257929588802</c:v>
                </c:pt>
                <c:pt idx="2">
                  <c:v>0.8308105567295978</c:v>
                </c:pt>
                <c:pt idx="3">
                  <c:v>0.85498860213737049</c:v>
                </c:pt>
                <c:pt idx="4">
                  <c:v>0.85501166344691215</c:v>
                </c:pt>
              </c:numCache>
            </c:numRef>
          </c:val>
          <c:smooth val="0"/>
        </c:ser>
        <c:ser>
          <c:idx val="3"/>
          <c:order val="3"/>
          <c:tx>
            <c:strRef>
              <c:f>Manufacturing!$HD$155</c:f>
              <c:strCache>
                <c:ptCount val="1"/>
                <c:pt idx="0">
                  <c:v>Eng. Use</c:v>
                </c:pt>
              </c:strCache>
            </c:strRef>
          </c:tx>
          <c:cat>
            <c:numRef>
              <c:f>Manufacturing!$GZ$156:$GZ$181</c:f>
              <c:numCache>
                <c:formatCode>General</c:formatCode>
                <c:ptCount val="5"/>
                <c:pt idx="0">
                  <c:v>2006</c:v>
                </c:pt>
                <c:pt idx="1">
                  <c:v>2007</c:v>
                </c:pt>
                <c:pt idx="2">
                  <c:v>2008</c:v>
                </c:pt>
                <c:pt idx="3">
                  <c:v>2009</c:v>
                </c:pt>
                <c:pt idx="4">
                  <c:v>2010</c:v>
                </c:pt>
              </c:numCache>
            </c:numRef>
          </c:cat>
          <c:val>
            <c:numRef>
              <c:f>Manufacturing!$HD$156:$HD$181</c:f>
              <c:numCache>
                <c:formatCode>0.0000</c:formatCode>
                <c:ptCount val="5"/>
                <c:pt idx="0">
                  <c:v>1.1628140886872622</c:v>
                </c:pt>
                <c:pt idx="1">
                  <c:v>1.1681314437039942</c:v>
                </c:pt>
                <c:pt idx="2">
                  <c:v>1.1128529300085599</c:v>
                </c:pt>
                <c:pt idx="3">
                  <c:v>1.0154389927712992</c:v>
                </c:pt>
                <c:pt idx="4">
                  <c:v>1.061684027947617</c:v>
                </c:pt>
              </c:numCache>
            </c:numRef>
          </c:val>
          <c:smooth val="0"/>
        </c:ser>
        <c:dLbls>
          <c:showLegendKey val="0"/>
          <c:showVal val="0"/>
          <c:showCatName val="0"/>
          <c:showSerName val="0"/>
          <c:showPercent val="0"/>
          <c:showBubbleSize val="0"/>
        </c:dLbls>
        <c:marker val="1"/>
        <c:smooth val="0"/>
        <c:axId val="111468928"/>
        <c:axId val="111470848"/>
      </c:lineChart>
      <c:catAx>
        <c:axId val="11146892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Year</a:t>
                </a:r>
              </a:p>
            </c:rich>
          </c:tx>
          <c:layout>
            <c:manualLayout>
              <c:xMode val="edge"/>
              <c:yMode val="edge"/>
              <c:x val="0.53747323340471087"/>
              <c:y val="0.9180326685968377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1470848"/>
        <c:crosses val="autoZero"/>
        <c:auto val="1"/>
        <c:lblAlgn val="ctr"/>
        <c:lblOffset val="100"/>
        <c:tickLblSkip val="2"/>
        <c:tickMarkSkip val="1"/>
        <c:noMultiLvlLbl val="0"/>
      </c:catAx>
      <c:valAx>
        <c:axId val="111470848"/>
        <c:scaling>
          <c:orientation val="minMax"/>
        </c:scaling>
        <c:delete val="0"/>
        <c:axPos val="l"/>
        <c:majorGridlines>
          <c:spPr>
            <a:ln w="3175">
              <a:solidFill>
                <a:srgbClr val="000000"/>
              </a:solidFill>
              <a:prstDash val="solid"/>
            </a:ln>
          </c:spPr>
        </c:majorGridlines>
        <c:title>
          <c:tx>
            <c:strRef>
              <c:f>Manufacturing!$GV$75</c:f>
              <c:strCache>
                <c:ptCount val="1"/>
                <c:pt idx="0">
                  <c:v>Index, 1985 = 1.0</c:v>
                </c:pt>
              </c:strCache>
            </c:strRef>
          </c:tx>
          <c:layout>
            <c:manualLayout>
              <c:xMode val="edge"/>
              <c:yMode val="edge"/>
              <c:x val="8.137044967880086E-2"/>
              <c:y val="0.34098366570158112"/>
            </c:manualLayout>
          </c:layout>
          <c:overlay val="0"/>
          <c:spPr>
            <a:noFill/>
            <a:ln w="25400">
              <a:noFill/>
            </a:ln>
          </c:spPr>
          <c:txPr>
            <a:bodyPr/>
            <a:lstStyle/>
            <a:p>
              <a:pPr>
                <a:defRPr sz="800" b="1" i="0" u="none" strike="noStrike" baseline="0">
                  <a:solidFill>
                    <a:srgbClr val="000000"/>
                  </a:solidFill>
                  <a:latin typeface="Arial"/>
                  <a:ea typeface="Arial"/>
                  <a:cs typeface="Arial"/>
                </a:defRPr>
              </a:pPr>
              <a:endParaRPr lang="en-US"/>
            </a:p>
          </c:tx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1468928"/>
        <c:crosses val="autoZero"/>
        <c:crossBetween val="midCat"/>
      </c:valAx>
      <c:spPr>
        <a:solidFill>
          <a:srgbClr val="FFFFFF"/>
        </a:solidFill>
        <a:ln w="12700">
          <a:solidFill>
            <a:srgbClr val="808080"/>
          </a:solidFill>
          <a:prstDash val="solid"/>
        </a:ln>
      </c:spPr>
    </c:plotArea>
    <c:legend>
      <c:legendPos val="r"/>
      <c:layout>
        <c:manualLayout>
          <c:xMode val="edge"/>
          <c:yMode val="edge"/>
          <c:x val="0.21413276231263384"/>
          <c:y val="0.62950816714920943"/>
          <c:w val="0.23340471092077086"/>
          <c:h val="0.19016406454347845"/>
        </c:manualLayout>
      </c:layout>
      <c:overlay val="0"/>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Manufacturing!$GZ$224</c:f>
          <c:strCache>
            <c:ptCount val="1"/>
            <c:pt idx="0">
              <c:v>Manufacturing: Electricity</c:v>
            </c:pt>
          </c:strCache>
        </c:strRef>
      </c:tx>
      <c:layout>
        <c:manualLayout>
          <c:xMode val="edge"/>
          <c:yMode val="edge"/>
          <c:x val="0.33982752155980506"/>
          <c:y val="3.6303630363036306E-2"/>
        </c:manualLayout>
      </c:layout>
      <c:overlay val="0"/>
      <c:spPr>
        <a:noFill/>
        <a:ln w="25400">
          <a:noFill/>
        </a:ln>
      </c:spPr>
      <c:txPr>
        <a:bodyPr/>
        <a:lstStyle/>
        <a:p>
          <a:pPr>
            <a:defRPr sz="9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1904787068763251"/>
          <c:y val="0.1320136267972192"/>
          <c:w val="0.81601904089522648"/>
          <c:h val="0.71287358470498374"/>
        </c:manualLayout>
      </c:layout>
      <c:lineChart>
        <c:grouping val="standard"/>
        <c:varyColors val="0"/>
        <c:ser>
          <c:idx val="0"/>
          <c:order val="0"/>
          <c:tx>
            <c:strRef>
              <c:f>Manufacturing!$HA$229</c:f>
              <c:strCache>
                <c:ptCount val="1"/>
                <c:pt idx="0">
                  <c:v>GDP_Man</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Manufacturing!$GZ$230:$GZ$255</c:f>
              <c:numCache>
                <c:formatCode>General</c:formatCode>
                <c:ptCount val="5"/>
                <c:pt idx="0">
                  <c:v>2006</c:v>
                </c:pt>
                <c:pt idx="1">
                  <c:v>2007</c:v>
                </c:pt>
                <c:pt idx="2">
                  <c:v>2008</c:v>
                </c:pt>
                <c:pt idx="3">
                  <c:v>2009</c:v>
                </c:pt>
                <c:pt idx="4">
                  <c:v>2010</c:v>
                </c:pt>
              </c:numCache>
            </c:numRef>
          </c:cat>
          <c:val>
            <c:numRef>
              <c:f>Manufacturing!$HA$230:$HA$255</c:f>
              <c:numCache>
                <c:formatCode>0.0000</c:formatCode>
                <c:ptCount val="5"/>
                <c:pt idx="0">
                  <c:v>2.0379776555988185</c:v>
                </c:pt>
                <c:pt idx="1">
                  <c:v>2.1101371578391284</c:v>
                </c:pt>
                <c:pt idx="2">
                  <c:v>1.9868320648026769</c:v>
                </c:pt>
                <c:pt idx="3">
                  <c:v>1.8041636502377272</c:v>
                </c:pt>
                <c:pt idx="4">
                  <c:v>1.9285057426284997</c:v>
                </c:pt>
              </c:numCache>
            </c:numRef>
          </c:val>
          <c:smooth val="0"/>
        </c:ser>
        <c:ser>
          <c:idx val="1"/>
          <c:order val="1"/>
          <c:tx>
            <c:strRef>
              <c:f>Manufacturing!$HB$229</c:f>
              <c:strCache>
                <c:ptCount val="1"/>
                <c:pt idx="0">
                  <c:v> Structure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Manufacturing!$GZ$230:$GZ$255</c:f>
              <c:numCache>
                <c:formatCode>General</c:formatCode>
                <c:ptCount val="5"/>
                <c:pt idx="0">
                  <c:v>2006</c:v>
                </c:pt>
                <c:pt idx="1">
                  <c:v>2007</c:v>
                </c:pt>
                <c:pt idx="2">
                  <c:v>2008</c:v>
                </c:pt>
                <c:pt idx="3">
                  <c:v>2009</c:v>
                </c:pt>
                <c:pt idx="4">
                  <c:v>2010</c:v>
                </c:pt>
              </c:numCache>
            </c:numRef>
          </c:cat>
          <c:val>
            <c:numRef>
              <c:f>Manufacturing!$HB$230:$HB$255</c:f>
              <c:numCache>
                <c:formatCode>0.0000</c:formatCode>
                <c:ptCount val="5"/>
                <c:pt idx="0">
                  <c:v>0.73776581005136799</c:v>
                </c:pt>
                <c:pt idx="1">
                  <c:v>0.72907891054108764</c:v>
                </c:pt>
                <c:pt idx="2">
                  <c:v>0.72687641248628165</c:v>
                </c:pt>
                <c:pt idx="3">
                  <c:v>0.68077675985074892</c:v>
                </c:pt>
                <c:pt idx="4">
                  <c:v>0.68305434469480142</c:v>
                </c:pt>
              </c:numCache>
            </c:numRef>
          </c:val>
          <c:smooth val="0"/>
        </c:ser>
        <c:ser>
          <c:idx val="2"/>
          <c:order val="2"/>
          <c:tx>
            <c:strRef>
              <c:f>Manufacturing!$HC$229</c:f>
              <c:strCache>
                <c:ptCount val="1"/>
                <c:pt idx="0">
                  <c:v>  Intensity</c:v>
                </c:pt>
              </c:strCache>
            </c:strRef>
          </c:tx>
          <c:spPr>
            <a:ln w="12700">
              <a:solidFill>
                <a:srgbClr val="008000"/>
              </a:solidFill>
              <a:prstDash val="solid"/>
            </a:ln>
          </c:spPr>
          <c:marker>
            <c:symbol val="triangle"/>
            <c:size val="5"/>
            <c:spPr>
              <a:solidFill>
                <a:srgbClr val="00FF00"/>
              </a:solidFill>
              <a:ln>
                <a:solidFill>
                  <a:srgbClr val="008000"/>
                </a:solidFill>
                <a:prstDash val="solid"/>
              </a:ln>
            </c:spPr>
          </c:marker>
          <c:cat>
            <c:numRef>
              <c:f>Manufacturing!$GZ$230:$GZ$255</c:f>
              <c:numCache>
                <c:formatCode>General</c:formatCode>
                <c:ptCount val="5"/>
                <c:pt idx="0">
                  <c:v>2006</c:v>
                </c:pt>
                <c:pt idx="1">
                  <c:v>2007</c:v>
                </c:pt>
                <c:pt idx="2">
                  <c:v>2008</c:v>
                </c:pt>
                <c:pt idx="3">
                  <c:v>2009</c:v>
                </c:pt>
                <c:pt idx="4">
                  <c:v>2010</c:v>
                </c:pt>
              </c:numCache>
            </c:numRef>
          </c:cat>
          <c:val>
            <c:numRef>
              <c:f>Manufacturing!$HC$230:$HC$255</c:f>
              <c:numCache>
                <c:formatCode>0.0000</c:formatCode>
                <c:ptCount val="5"/>
                <c:pt idx="0">
                  <c:v>0.91011831309946389</c:v>
                </c:pt>
                <c:pt idx="1">
                  <c:v>0.88643368144209311</c:v>
                </c:pt>
                <c:pt idx="2">
                  <c:v>0.93346284862253148</c:v>
                </c:pt>
                <c:pt idx="3">
                  <c:v>0.92490230383550487</c:v>
                </c:pt>
                <c:pt idx="4">
                  <c:v>0.91323812580609942</c:v>
                </c:pt>
              </c:numCache>
            </c:numRef>
          </c:val>
          <c:smooth val="0"/>
        </c:ser>
        <c:ser>
          <c:idx val="3"/>
          <c:order val="3"/>
          <c:tx>
            <c:strRef>
              <c:f>Manufacturing!$HD$229</c:f>
              <c:strCache>
                <c:ptCount val="1"/>
                <c:pt idx="0">
                  <c:v>Eng. Use</c:v>
                </c:pt>
              </c:strCache>
            </c:strRef>
          </c:tx>
          <c:spPr>
            <a:ln w="12700">
              <a:solidFill>
                <a:srgbClr val="00FFFF"/>
              </a:solidFill>
              <a:prstDash val="solid"/>
            </a:ln>
          </c:spPr>
          <c:marker>
            <c:symbol val="x"/>
            <c:size val="5"/>
            <c:spPr>
              <a:noFill/>
              <a:ln>
                <a:solidFill>
                  <a:srgbClr val="00FFFF"/>
                </a:solidFill>
                <a:prstDash val="solid"/>
              </a:ln>
            </c:spPr>
          </c:marker>
          <c:cat>
            <c:numRef>
              <c:f>Manufacturing!$GZ$230:$GZ$255</c:f>
              <c:numCache>
                <c:formatCode>General</c:formatCode>
                <c:ptCount val="5"/>
                <c:pt idx="0">
                  <c:v>2006</c:v>
                </c:pt>
                <c:pt idx="1">
                  <c:v>2007</c:v>
                </c:pt>
                <c:pt idx="2">
                  <c:v>2008</c:v>
                </c:pt>
                <c:pt idx="3">
                  <c:v>2009</c:v>
                </c:pt>
                <c:pt idx="4">
                  <c:v>2010</c:v>
                </c:pt>
              </c:numCache>
            </c:numRef>
          </c:cat>
          <c:val>
            <c:numRef>
              <c:f>Manufacturing!$HD$230:$HD$255</c:f>
              <c:numCache>
                <c:formatCode>0.0000</c:formatCode>
                <c:ptCount val="5"/>
                <c:pt idx="0">
                  <c:v>1.3683970790638993</c:v>
                </c:pt>
                <c:pt idx="1">
                  <c:v>1.3637278118134195</c:v>
                </c:pt>
                <c:pt idx="2">
                  <c:v>1.3480778958373745</c:v>
                </c:pt>
                <c:pt idx="3">
                  <c:v>1.1359851522263791</c:v>
                </c:pt>
                <c:pt idx="4">
                  <c:v>1.2029739277145832</c:v>
                </c:pt>
              </c:numCache>
            </c:numRef>
          </c:val>
          <c:smooth val="0"/>
        </c:ser>
        <c:dLbls>
          <c:showLegendKey val="0"/>
          <c:showVal val="0"/>
          <c:showCatName val="0"/>
          <c:showSerName val="0"/>
          <c:showPercent val="0"/>
          <c:showBubbleSize val="0"/>
        </c:dLbls>
        <c:marker val="1"/>
        <c:smooth val="0"/>
        <c:axId val="111516672"/>
        <c:axId val="111527424"/>
      </c:lineChart>
      <c:catAx>
        <c:axId val="111516672"/>
        <c:scaling>
          <c:orientation val="minMax"/>
        </c:scaling>
        <c:delete val="0"/>
        <c:axPos val="b"/>
        <c:title>
          <c:tx>
            <c:rich>
              <a:bodyPr/>
              <a:lstStyle/>
              <a:p>
                <a:pPr>
                  <a:defRPr sz="950" b="1" i="0" u="none" strike="noStrike" baseline="0">
                    <a:solidFill>
                      <a:srgbClr val="000000"/>
                    </a:solidFill>
                    <a:latin typeface="Arial"/>
                    <a:ea typeface="Arial"/>
                    <a:cs typeface="Arial"/>
                  </a:defRPr>
                </a:pPr>
                <a:r>
                  <a:rPr lang="en-US"/>
                  <a:t>Year</a:t>
                </a:r>
              </a:p>
            </c:rich>
          </c:tx>
          <c:layout>
            <c:manualLayout>
              <c:xMode val="edge"/>
              <c:yMode val="edge"/>
              <c:x val="0.50433014055061298"/>
              <c:y val="0.9108938610396473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111527424"/>
        <c:crosses val="autoZero"/>
        <c:auto val="1"/>
        <c:lblAlgn val="ctr"/>
        <c:lblOffset val="100"/>
        <c:tickLblSkip val="2"/>
        <c:tickMarkSkip val="1"/>
        <c:noMultiLvlLbl val="0"/>
      </c:catAx>
      <c:valAx>
        <c:axId val="111527424"/>
        <c:scaling>
          <c:orientation val="minMax"/>
        </c:scaling>
        <c:delete val="0"/>
        <c:axPos val="l"/>
        <c:majorGridlines>
          <c:spPr>
            <a:ln w="3175">
              <a:solidFill>
                <a:srgbClr val="000000"/>
              </a:solidFill>
              <a:prstDash val="solid"/>
            </a:ln>
          </c:spPr>
        </c:majorGridlines>
        <c:title>
          <c:tx>
            <c:strRef>
              <c:f>Manufacturing!$GV$75</c:f>
              <c:strCache>
                <c:ptCount val="1"/>
                <c:pt idx="0">
                  <c:v>Index, 1985 = 1.0</c:v>
                </c:pt>
              </c:strCache>
            </c:strRef>
          </c:tx>
          <c:layout>
            <c:manualLayout>
              <c:xMode val="edge"/>
              <c:yMode val="edge"/>
              <c:x val="1.7316017316017316E-2"/>
              <c:y val="0.32673371274135288"/>
            </c:manualLayout>
          </c:layout>
          <c:overlay val="0"/>
          <c:spPr>
            <a:noFill/>
            <a:ln w="25400">
              <a:noFill/>
            </a:ln>
          </c:spPr>
          <c:txPr>
            <a:bodyPr/>
            <a:lstStyle/>
            <a:p>
              <a:pPr>
                <a:defRPr sz="925" b="1" i="0" u="none" strike="noStrike" baseline="0">
                  <a:solidFill>
                    <a:srgbClr val="000000"/>
                  </a:solidFill>
                  <a:latin typeface="Arial"/>
                  <a:ea typeface="Arial"/>
                  <a:cs typeface="Arial"/>
                </a:defRPr>
              </a:pPr>
              <a:endParaRPr lang="en-US"/>
            </a:p>
          </c:txPr>
        </c:title>
        <c:numFmt formatCode="0.0"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111516672"/>
        <c:crosses val="autoZero"/>
        <c:crossBetween val="midCat"/>
      </c:valAx>
      <c:spPr>
        <a:solidFill>
          <a:srgbClr val="FFFFFF"/>
        </a:solidFill>
        <a:ln w="12700">
          <a:solidFill>
            <a:srgbClr val="808080"/>
          </a:solidFill>
          <a:prstDash val="solid"/>
        </a:ln>
      </c:spPr>
    </c:plotArea>
    <c:legend>
      <c:legendPos val="r"/>
      <c:layout>
        <c:manualLayout>
          <c:xMode val="edge"/>
          <c:yMode val="edge"/>
          <c:x val="0.14069286793696242"/>
          <c:y val="0.61386346508666623"/>
          <c:w val="0.25974071422890321"/>
          <c:h val="0.20462115502888867"/>
        </c:manualLayout>
      </c:layout>
      <c:overlay val="0"/>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Manufacturing!$GZ$299</c:f>
          <c:strCache>
            <c:ptCount val="1"/>
            <c:pt idx="0">
              <c:v>Manufacturing: Fuels</c:v>
            </c:pt>
          </c:strCache>
        </c:strRef>
      </c:tx>
      <c:layout>
        <c:manualLayout>
          <c:xMode val="edge"/>
          <c:yMode val="edge"/>
          <c:x val="0.38740920096852299"/>
          <c:y val="3.7414965986394558E-2"/>
        </c:manualLayout>
      </c:layout>
      <c:overlay val="0"/>
      <c:spPr>
        <a:noFill/>
        <a:ln w="25400">
          <a:noFill/>
        </a:ln>
      </c:spPr>
      <c:txPr>
        <a:bodyPr/>
        <a:lstStyle/>
        <a:p>
          <a:pPr>
            <a:defRPr sz="10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5254237288135594"/>
          <c:y val="0.19727956685655446"/>
          <c:w val="0.75786924939467315"/>
          <c:h val="0.65986613741675104"/>
        </c:manualLayout>
      </c:layout>
      <c:lineChart>
        <c:grouping val="standard"/>
        <c:varyColors val="0"/>
        <c:ser>
          <c:idx val="0"/>
          <c:order val="0"/>
          <c:tx>
            <c:strRef>
              <c:f>Manufacturing!$HA$304</c:f>
              <c:strCache>
                <c:ptCount val="1"/>
                <c:pt idx="0">
                  <c:v>GDP_Manf</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Manufacturing!$GZ$305:$GZ$330</c:f>
              <c:numCache>
                <c:formatCode>General</c:formatCode>
                <c:ptCount val="5"/>
                <c:pt idx="0">
                  <c:v>2006</c:v>
                </c:pt>
                <c:pt idx="1">
                  <c:v>2007</c:v>
                </c:pt>
                <c:pt idx="2">
                  <c:v>2008</c:v>
                </c:pt>
                <c:pt idx="3">
                  <c:v>2009</c:v>
                </c:pt>
                <c:pt idx="4">
                  <c:v>2010</c:v>
                </c:pt>
              </c:numCache>
            </c:numRef>
          </c:cat>
          <c:val>
            <c:numRef>
              <c:f>Manufacturing!$HA$305:$HA$330</c:f>
              <c:numCache>
                <c:formatCode>0.0000</c:formatCode>
                <c:ptCount val="5"/>
                <c:pt idx="0">
                  <c:v>2.0379776555988185</c:v>
                </c:pt>
                <c:pt idx="1">
                  <c:v>2.1101371578391284</c:v>
                </c:pt>
                <c:pt idx="2">
                  <c:v>1.9868320648026769</c:v>
                </c:pt>
                <c:pt idx="3">
                  <c:v>1.8041636502377272</c:v>
                </c:pt>
                <c:pt idx="4">
                  <c:v>1.9285057426284997</c:v>
                </c:pt>
              </c:numCache>
            </c:numRef>
          </c:val>
          <c:smooth val="0"/>
        </c:ser>
        <c:ser>
          <c:idx val="1"/>
          <c:order val="1"/>
          <c:tx>
            <c:strRef>
              <c:f>Manufacturing!$HB$304</c:f>
              <c:strCache>
                <c:ptCount val="1"/>
                <c:pt idx="0">
                  <c:v> Structure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Manufacturing!$GZ$305:$GZ$330</c:f>
              <c:numCache>
                <c:formatCode>General</c:formatCode>
                <c:ptCount val="5"/>
                <c:pt idx="0">
                  <c:v>2006</c:v>
                </c:pt>
                <c:pt idx="1">
                  <c:v>2007</c:v>
                </c:pt>
                <c:pt idx="2">
                  <c:v>2008</c:v>
                </c:pt>
                <c:pt idx="3">
                  <c:v>2009</c:v>
                </c:pt>
                <c:pt idx="4">
                  <c:v>2010</c:v>
                </c:pt>
              </c:numCache>
            </c:numRef>
          </c:cat>
          <c:val>
            <c:numRef>
              <c:f>Manufacturing!$HB$305:$HB$330</c:f>
              <c:numCache>
                <c:formatCode>0.0000</c:formatCode>
                <c:ptCount val="5"/>
                <c:pt idx="0">
                  <c:v>0.67400300921192269</c:v>
                </c:pt>
                <c:pt idx="1">
                  <c:v>0.66708781574828047</c:v>
                </c:pt>
                <c:pt idx="2">
                  <c:v>0.66446024773348744</c:v>
                </c:pt>
                <c:pt idx="3">
                  <c:v>0.65518313793121374</c:v>
                </c:pt>
                <c:pt idx="4">
                  <c:v>0.63716650681621567</c:v>
                </c:pt>
              </c:numCache>
            </c:numRef>
          </c:val>
          <c:smooth val="0"/>
        </c:ser>
        <c:ser>
          <c:idx val="2"/>
          <c:order val="2"/>
          <c:tx>
            <c:strRef>
              <c:f>Manufacturing!$HC$304</c:f>
              <c:strCache>
                <c:ptCount val="1"/>
                <c:pt idx="0">
                  <c:v>  Intensity</c:v>
                </c:pt>
              </c:strCache>
            </c:strRef>
          </c:tx>
          <c:spPr>
            <a:ln w="12700">
              <a:solidFill>
                <a:srgbClr val="008000"/>
              </a:solidFill>
              <a:prstDash val="solid"/>
            </a:ln>
          </c:spPr>
          <c:marker>
            <c:symbol val="triangle"/>
            <c:size val="5"/>
            <c:spPr>
              <a:solidFill>
                <a:srgbClr val="00FF00"/>
              </a:solidFill>
              <a:ln>
                <a:solidFill>
                  <a:srgbClr val="008000"/>
                </a:solidFill>
                <a:prstDash val="solid"/>
              </a:ln>
            </c:spPr>
          </c:marker>
          <c:cat>
            <c:numRef>
              <c:f>Manufacturing!$GZ$305:$GZ$330</c:f>
              <c:numCache>
                <c:formatCode>General</c:formatCode>
                <c:ptCount val="5"/>
                <c:pt idx="0">
                  <c:v>2006</c:v>
                </c:pt>
                <c:pt idx="1">
                  <c:v>2007</c:v>
                </c:pt>
                <c:pt idx="2">
                  <c:v>2008</c:v>
                </c:pt>
                <c:pt idx="3">
                  <c:v>2009</c:v>
                </c:pt>
                <c:pt idx="4">
                  <c:v>2010</c:v>
                </c:pt>
              </c:numCache>
            </c:numRef>
          </c:cat>
          <c:val>
            <c:numRef>
              <c:f>Manufacturing!$HC$305:$HC$330</c:f>
              <c:numCache>
                <c:formatCode>0.0000</c:formatCode>
                <c:ptCount val="5"/>
                <c:pt idx="0">
                  <c:v>0.81738937707605008</c:v>
                </c:pt>
                <c:pt idx="1">
                  <c:v>0.80278049632277382</c:v>
                </c:pt>
                <c:pt idx="2">
                  <c:v>0.80825377858749159</c:v>
                </c:pt>
                <c:pt idx="3">
                  <c:v>0.83917947318225083</c:v>
                </c:pt>
                <c:pt idx="4">
                  <c:v>0.84161804314589239</c:v>
                </c:pt>
              </c:numCache>
            </c:numRef>
          </c:val>
          <c:smooth val="0"/>
        </c:ser>
        <c:ser>
          <c:idx val="3"/>
          <c:order val="3"/>
          <c:tx>
            <c:strRef>
              <c:f>Manufacturing!$HD$304</c:f>
              <c:strCache>
                <c:ptCount val="1"/>
                <c:pt idx="0">
                  <c:v>Energy Use</c:v>
                </c:pt>
              </c:strCache>
            </c:strRef>
          </c:tx>
          <c:spPr>
            <a:ln w="12700">
              <a:solidFill>
                <a:srgbClr val="00FFFF"/>
              </a:solidFill>
              <a:prstDash val="solid"/>
            </a:ln>
          </c:spPr>
          <c:marker>
            <c:symbol val="x"/>
            <c:size val="5"/>
            <c:spPr>
              <a:noFill/>
              <a:ln>
                <a:solidFill>
                  <a:srgbClr val="00FFFF"/>
                </a:solidFill>
                <a:prstDash val="solid"/>
              </a:ln>
            </c:spPr>
          </c:marker>
          <c:cat>
            <c:numRef>
              <c:f>Manufacturing!$GZ$305:$GZ$330</c:f>
              <c:numCache>
                <c:formatCode>General</c:formatCode>
                <c:ptCount val="5"/>
                <c:pt idx="0">
                  <c:v>2006</c:v>
                </c:pt>
                <c:pt idx="1">
                  <c:v>2007</c:v>
                </c:pt>
                <c:pt idx="2">
                  <c:v>2008</c:v>
                </c:pt>
                <c:pt idx="3">
                  <c:v>2009</c:v>
                </c:pt>
                <c:pt idx="4">
                  <c:v>2010</c:v>
                </c:pt>
              </c:numCache>
            </c:numRef>
          </c:cat>
          <c:val>
            <c:numRef>
              <c:f>Manufacturing!$HD$305:$HD$330</c:f>
              <c:numCache>
                <c:formatCode>0.0000</c:formatCode>
                <c:ptCount val="5"/>
                <c:pt idx="0">
                  <c:v>1.1227666318837854</c:v>
                </c:pt>
                <c:pt idx="1">
                  <c:v>1.1300293755882007</c:v>
                </c:pt>
                <c:pt idx="2">
                  <c:v>1.0670312322072457</c:v>
                </c:pt>
                <c:pt idx="3">
                  <c:v>0.99195666524625448</c:v>
                </c:pt>
                <c:pt idx="4">
                  <c:v>1.034160830880978</c:v>
                </c:pt>
              </c:numCache>
            </c:numRef>
          </c:val>
          <c:smooth val="0"/>
        </c:ser>
        <c:dLbls>
          <c:showLegendKey val="0"/>
          <c:showVal val="0"/>
          <c:showCatName val="0"/>
          <c:showSerName val="0"/>
          <c:showPercent val="0"/>
          <c:showBubbleSize val="0"/>
        </c:dLbls>
        <c:marker val="1"/>
        <c:smooth val="0"/>
        <c:axId val="111090688"/>
        <c:axId val="111117824"/>
      </c:lineChart>
      <c:catAx>
        <c:axId val="111090688"/>
        <c:scaling>
          <c:orientation val="minMax"/>
        </c:scaling>
        <c:delete val="0"/>
        <c:axPos val="b"/>
        <c:title>
          <c:tx>
            <c:rich>
              <a:bodyPr/>
              <a:lstStyle/>
              <a:p>
                <a:pPr>
                  <a:defRPr sz="500" b="1" i="0" u="none" strike="noStrike" baseline="0">
                    <a:solidFill>
                      <a:srgbClr val="000000"/>
                    </a:solidFill>
                    <a:latin typeface="Arial"/>
                    <a:ea typeface="Arial"/>
                    <a:cs typeface="Arial"/>
                  </a:defRPr>
                </a:pPr>
                <a:r>
                  <a:rPr lang="en-US"/>
                  <a:t>Year</a:t>
                </a:r>
              </a:p>
            </c:rich>
          </c:tx>
          <c:layout>
            <c:manualLayout>
              <c:xMode val="edge"/>
              <c:yMode val="edge"/>
              <c:x val="0.50121065375302665"/>
              <c:y val="0.9353773635438427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sz="625" b="0" i="0" u="none" strike="noStrike" baseline="0">
                <a:solidFill>
                  <a:srgbClr val="000000"/>
                </a:solidFill>
                <a:latin typeface="Arial"/>
                <a:ea typeface="Arial"/>
                <a:cs typeface="Arial"/>
              </a:defRPr>
            </a:pPr>
            <a:endParaRPr lang="en-US"/>
          </a:p>
        </c:txPr>
        <c:crossAx val="111117824"/>
        <c:crosses val="autoZero"/>
        <c:auto val="1"/>
        <c:lblAlgn val="ctr"/>
        <c:lblOffset val="100"/>
        <c:tickLblSkip val="2"/>
        <c:tickMarkSkip val="1"/>
        <c:noMultiLvlLbl val="0"/>
      </c:catAx>
      <c:valAx>
        <c:axId val="111117824"/>
        <c:scaling>
          <c:orientation val="minMax"/>
        </c:scaling>
        <c:delete val="0"/>
        <c:axPos val="l"/>
        <c:majorGridlines>
          <c:spPr>
            <a:ln w="3175">
              <a:solidFill>
                <a:srgbClr val="000000"/>
              </a:solidFill>
              <a:prstDash val="solid"/>
            </a:ln>
          </c:spPr>
        </c:majorGridlines>
        <c:title>
          <c:tx>
            <c:strRef>
              <c:f>Manufacturing!$GV$75</c:f>
              <c:strCache>
                <c:ptCount val="1"/>
                <c:pt idx="0">
                  <c:v>Index, 1985 = 1.0</c:v>
                </c:pt>
              </c:strCache>
            </c:strRef>
          </c:tx>
          <c:layout>
            <c:manualLayout>
              <c:xMode val="edge"/>
              <c:yMode val="edge"/>
              <c:x val="5.3268765133171914E-2"/>
              <c:y val="0.42177013587587264"/>
            </c:manualLayout>
          </c:layout>
          <c:overlay val="0"/>
          <c:spPr>
            <a:noFill/>
            <a:ln w="25400">
              <a:noFill/>
            </a:ln>
          </c:spPr>
          <c:txPr>
            <a:bodyPr/>
            <a:lstStyle/>
            <a:p>
              <a:pPr>
                <a:defRPr sz="475" b="1" i="0" u="none" strike="noStrike" baseline="0">
                  <a:solidFill>
                    <a:srgbClr val="000000"/>
                  </a:solidFill>
                  <a:latin typeface="Arial"/>
                  <a:ea typeface="Arial"/>
                  <a:cs typeface="Arial"/>
                </a:defRPr>
              </a:pPr>
              <a:endParaRPr lang="en-US"/>
            </a:p>
          </c:txPr>
        </c:title>
        <c:numFmt formatCode="0.0000"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n-US"/>
          </a:p>
        </c:txPr>
        <c:crossAx val="111090688"/>
        <c:crosses val="autoZero"/>
        <c:crossBetween val="between"/>
      </c:valAx>
      <c:spPr>
        <a:solidFill>
          <a:srgbClr val="FFFFFF"/>
        </a:solidFill>
        <a:ln w="12700">
          <a:solidFill>
            <a:srgbClr val="808080"/>
          </a:solidFill>
          <a:prstDash val="solid"/>
        </a:ln>
      </c:spPr>
    </c:plotArea>
    <c:legend>
      <c:legendPos val="r"/>
      <c:layout>
        <c:manualLayout>
          <c:xMode val="edge"/>
          <c:yMode val="edge"/>
          <c:x val="0.20823244552058112"/>
          <c:y val="0.68367561197707438"/>
          <c:w val="0.15254237288135591"/>
          <c:h val="0.15306158158801575"/>
        </c:manualLayout>
      </c:layout>
      <c:overlay val="0"/>
      <c:spPr>
        <a:solidFill>
          <a:srgbClr val="FFFFFF"/>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NAICS 311/312  Food, Beverages &amp; Tobacco
Output and Intensity Indexes</a:t>
            </a:r>
          </a:p>
        </c:rich>
      </c:tx>
      <c:layout>
        <c:manualLayout>
          <c:xMode val="edge"/>
          <c:yMode val="edge"/>
          <c:x val="0.16071449402158064"/>
          <c:y val="3.4055727554179564E-2"/>
        </c:manualLayout>
      </c:layout>
      <c:overlay val="0"/>
      <c:spPr>
        <a:noFill/>
        <a:ln w="25400">
          <a:noFill/>
        </a:ln>
      </c:spPr>
    </c:title>
    <c:autoTitleDeleted val="0"/>
    <c:plotArea>
      <c:layout>
        <c:manualLayout>
          <c:layoutTarget val="inner"/>
          <c:xMode val="edge"/>
          <c:yMode val="edge"/>
          <c:x val="0.15476220463286797"/>
          <c:y val="0.18575851393188855"/>
          <c:w val="0.77116547931508561"/>
          <c:h val="0.69040247678018574"/>
        </c:manualLayout>
      </c:layout>
      <c:lineChart>
        <c:grouping val="standard"/>
        <c:varyColors val="0"/>
        <c:ser>
          <c:idx val="0"/>
          <c:order val="0"/>
          <c:tx>
            <c:strRef>
              <c:f>Manufacturing!$H$443</c:f>
              <c:strCache>
                <c:ptCount val="1"/>
                <c:pt idx="0">
                  <c:v>  Output</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Manufacturing!$G$444:$G$470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Manufacturing!$H$444:$H$470</c:f>
              <c:numCache>
                <c:formatCode>0.0000</c:formatCode>
                <c:ptCount val="27"/>
                <c:pt idx="0">
                  <c:v>1</c:v>
                </c:pt>
                <c:pt idx="1">
                  <c:v>1.0088455240642389</c:v>
                </c:pt>
                <c:pt idx="2">
                  <c:v>1.0489119982650454</c:v>
                </c:pt>
                <c:pt idx="3">
                  <c:v>1.0802739264748171</c:v>
                </c:pt>
                <c:pt idx="4">
                  <c:v>1.1043706981069839</c:v>
                </c:pt>
                <c:pt idx="5">
                  <c:v>1.1035812980368576</c:v>
                </c:pt>
                <c:pt idx="6">
                  <c:v>1.1221255098537275</c:v>
                </c:pt>
                <c:pt idx="7">
                  <c:v>1.1462624204725109</c:v>
                </c:pt>
                <c:pt idx="8">
                  <c:v>1.1553739704344796</c:v>
                </c:pt>
                <c:pt idx="9">
                  <c:v>1.1811833388289548</c:v>
                </c:pt>
                <c:pt idx="10">
                  <c:v>1.2174154640815409</c:v>
                </c:pt>
                <c:pt idx="11">
                  <c:v>1.1982825471276273</c:v>
                </c:pt>
                <c:pt idx="12">
                  <c:v>1.235678702992095</c:v>
                </c:pt>
                <c:pt idx="13">
                  <c:v>1.2803935340829897</c:v>
                </c:pt>
                <c:pt idx="14">
                  <c:v>1.2686194313421195</c:v>
                </c:pt>
                <c:pt idx="15">
                  <c:v>1.2834440970658512</c:v>
                </c:pt>
                <c:pt idx="16">
                  <c:v>1.2817448799657485</c:v>
                </c:pt>
                <c:pt idx="17">
                  <c:v>1.26412386484106</c:v>
                </c:pt>
                <c:pt idx="18">
                  <c:v>1.2887023043126262</c:v>
                </c:pt>
                <c:pt idx="19">
                  <c:v>1.2872305414700176</c:v>
                </c:pt>
                <c:pt idx="20">
                  <c:v>1.3379662205534024</c:v>
                </c:pt>
                <c:pt idx="21">
                  <c:v>1.3404682173858373</c:v>
                </c:pt>
                <c:pt idx="22">
                  <c:v>1.3488840249131184</c:v>
                </c:pt>
                <c:pt idx="23">
                  <c:v>1.3279849925480742</c:v>
                </c:pt>
                <c:pt idx="24">
                  <c:v>1.3376183493360585</c:v>
                </c:pt>
                <c:pt idx="25">
                  <c:v>1.3288145316048174</c:v>
                </c:pt>
                <c:pt idx="26">
                  <c:v>1.3408829869142092</c:v>
                </c:pt>
              </c:numCache>
            </c:numRef>
          </c:val>
          <c:smooth val="0"/>
        </c:ser>
        <c:ser>
          <c:idx val="1"/>
          <c:order val="1"/>
          <c:tx>
            <c:strRef>
              <c:f>Manufacturing!$I$443</c:f>
              <c:strCache>
                <c:ptCount val="1"/>
                <c:pt idx="0">
                  <c:v>  Source</c:v>
                </c:pt>
              </c:strCache>
            </c:strRef>
          </c:tx>
          <c:spPr>
            <a:ln w="12700">
              <a:solidFill>
                <a:srgbClr val="00FF00"/>
              </a:solidFill>
              <a:prstDash val="solid"/>
            </a:ln>
          </c:spPr>
          <c:marker>
            <c:symbol val="triangle"/>
            <c:size val="5"/>
            <c:spPr>
              <a:solidFill>
                <a:srgbClr val="00FF00"/>
              </a:solidFill>
              <a:ln>
                <a:solidFill>
                  <a:srgbClr val="00FF00"/>
                </a:solidFill>
                <a:prstDash val="solid"/>
              </a:ln>
            </c:spPr>
          </c:marker>
          <c:cat>
            <c:numRef>
              <c:f>Manufacturing!$G$444:$G$470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Manufacturing!$I$444:$I$470</c:f>
              <c:numCache>
                <c:formatCode>0.0000</c:formatCode>
                <c:ptCount val="27"/>
                <c:pt idx="0">
                  <c:v>1</c:v>
                </c:pt>
                <c:pt idx="1">
                  <c:v>1.0205561873229283</c:v>
                </c:pt>
                <c:pt idx="2">
                  <c:v>0.99684344239279243</c:v>
                </c:pt>
                <c:pt idx="3">
                  <c:v>0.98897819040703516</c:v>
                </c:pt>
                <c:pt idx="4">
                  <c:v>0.98313639646867357</c:v>
                </c:pt>
                <c:pt idx="5">
                  <c:v>0.95153543150546649</c:v>
                </c:pt>
                <c:pt idx="6">
                  <c:v>0.9498053440449139</c:v>
                </c:pt>
                <c:pt idx="7">
                  <c:v>0.97858412118394222</c:v>
                </c:pt>
                <c:pt idx="8">
                  <c:v>1.0253370566892772</c:v>
                </c:pt>
                <c:pt idx="9">
                  <c:v>1.0600874567225571</c:v>
                </c:pt>
                <c:pt idx="10">
                  <c:v>1.0417962375038208</c:v>
                </c:pt>
                <c:pt idx="11">
                  <c:v>0.99394899606237119</c:v>
                </c:pt>
                <c:pt idx="12">
                  <c:v>0.98218648311951284</c:v>
                </c:pt>
                <c:pt idx="13">
                  <c:v>0.98401521908703282</c:v>
                </c:pt>
                <c:pt idx="14">
                  <c:v>1.0007338117834996</c:v>
                </c:pt>
                <c:pt idx="15">
                  <c:v>0.9843061949485814</c:v>
                </c:pt>
                <c:pt idx="16">
                  <c:v>1.0637071114758787</c:v>
                </c:pt>
                <c:pt idx="17">
                  <c:v>1.0590506187752908</c:v>
                </c:pt>
                <c:pt idx="18">
                  <c:v>0.98941664275321684</c:v>
                </c:pt>
                <c:pt idx="19">
                  <c:v>1.0385250599385876</c:v>
                </c:pt>
                <c:pt idx="20">
                  <c:v>1.0204350234753941</c:v>
                </c:pt>
                <c:pt idx="21">
                  <c:v>1.0943745737924506</c:v>
                </c:pt>
                <c:pt idx="22">
                  <c:v>1.0970509810165801</c:v>
                </c:pt>
                <c:pt idx="23">
                  <c:v>1.1018365544957491</c:v>
                </c:pt>
                <c:pt idx="24">
                  <c:v>1.1493933048757778</c:v>
                </c:pt>
                <c:pt idx="25">
                  <c:v>1.0971205170962608</c:v>
                </c:pt>
                <c:pt idx="26">
                  <c:v>1.1044312570260708</c:v>
                </c:pt>
              </c:numCache>
            </c:numRef>
          </c:val>
          <c:smooth val="0"/>
        </c:ser>
        <c:ser>
          <c:idx val="2"/>
          <c:order val="2"/>
          <c:tx>
            <c:strRef>
              <c:f>Manufacturing!$J$443</c:f>
              <c:strCache>
                <c:ptCount val="1"/>
                <c:pt idx="0">
                  <c:v> Delivered</c:v>
                </c:pt>
              </c:strCache>
            </c:strRef>
          </c:tx>
          <c:spPr>
            <a:ln w="12700">
              <a:solidFill>
                <a:srgbClr val="008080"/>
              </a:solidFill>
              <a:prstDash val="solid"/>
            </a:ln>
          </c:spPr>
          <c:marker>
            <c:symbol val="circle"/>
            <c:size val="5"/>
            <c:spPr>
              <a:solidFill>
                <a:srgbClr val="008080"/>
              </a:solidFill>
              <a:ln>
                <a:solidFill>
                  <a:srgbClr val="008080"/>
                </a:solidFill>
                <a:prstDash val="solid"/>
              </a:ln>
            </c:spPr>
          </c:marker>
          <c:cat>
            <c:numRef>
              <c:f>Manufacturing!$G$444:$G$470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Manufacturing!$J$444:$J$470</c:f>
              <c:numCache>
                <c:formatCode>0.0000</c:formatCode>
                <c:ptCount val="27"/>
                <c:pt idx="0">
                  <c:v>1</c:v>
                </c:pt>
                <c:pt idx="1">
                  <c:v>1.03144846480501</c:v>
                </c:pt>
                <c:pt idx="2">
                  <c:v>0.98792846054484429</c:v>
                </c:pt>
                <c:pt idx="3">
                  <c:v>0.98031086911587761</c:v>
                </c:pt>
                <c:pt idx="4">
                  <c:v>0.9609676441079138</c:v>
                </c:pt>
                <c:pt idx="5">
                  <c:v>0.91640398157774006</c:v>
                </c:pt>
                <c:pt idx="6">
                  <c:v>0.91315953116508508</c:v>
                </c:pt>
                <c:pt idx="7">
                  <c:v>0.94885646000719381</c:v>
                </c:pt>
                <c:pt idx="8">
                  <c:v>1.0029865316443198</c:v>
                </c:pt>
                <c:pt idx="9">
                  <c:v>1.0559035935732461</c:v>
                </c:pt>
                <c:pt idx="10">
                  <c:v>1.0221608487515883</c:v>
                </c:pt>
                <c:pt idx="11">
                  <c:v>0.93292701419940127</c:v>
                </c:pt>
                <c:pt idx="12">
                  <c:v>0.91435179134205602</c:v>
                </c:pt>
                <c:pt idx="13">
                  <c:v>0.92361334124744732</c:v>
                </c:pt>
                <c:pt idx="14">
                  <c:v>0.94558760353416793</c:v>
                </c:pt>
                <c:pt idx="15">
                  <c:v>0.90378915072383192</c:v>
                </c:pt>
                <c:pt idx="16">
                  <c:v>0.98958940380421345</c:v>
                </c:pt>
                <c:pt idx="17">
                  <c:v>0.99179516772567367</c:v>
                </c:pt>
                <c:pt idx="18">
                  <c:v>0.91376560508239901</c:v>
                </c:pt>
                <c:pt idx="19">
                  <c:v>0.92393722769093001</c:v>
                </c:pt>
                <c:pt idx="20">
                  <c:v>0.90093769131983859</c:v>
                </c:pt>
                <c:pt idx="21">
                  <c:v>1.0076789118352103</c:v>
                </c:pt>
                <c:pt idx="22">
                  <c:v>1.0061377114367138</c:v>
                </c:pt>
                <c:pt idx="23">
                  <c:v>0.96094308708469811</c:v>
                </c:pt>
                <c:pt idx="24">
                  <c:v>1.0731014700608559</c:v>
                </c:pt>
                <c:pt idx="25">
                  <c:v>0.98827056270851443</c:v>
                </c:pt>
                <c:pt idx="26">
                  <c:v>0.97723743129411278</c:v>
                </c:pt>
              </c:numCache>
            </c:numRef>
          </c:val>
          <c:smooth val="0"/>
        </c:ser>
        <c:ser>
          <c:idx val="3"/>
          <c:order val="3"/>
          <c:tx>
            <c:strRef>
              <c:f>Manufacturing!$K$443</c:f>
              <c:strCache>
                <c:ptCount val="1"/>
                <c:pt idx="0">
                  <c:v> Electricity</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Manufacturing!$G$444:$G$470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Manufacturing!$K$444:$K$470</c:f>
              <c:numCache>
                <c:formatCode>0.0000</c:formatCode>
                <c:ptCount val="27"/>
                <c:pt idx="0">
                  <c:v>1</c:v>
                </c:pt>
                <c:pt idx="1">
                  <c:v>1.0082024124470401</c:v>
                </c:pt>
                <c:pt idx="2">
                  <c:v>1.0501278072407294</c:v>
                </c:pt>
                <c:pt idx="3">
                  <c:v>1.0460427130338961</c:v>
                </c:pt>
                <c:pt idx="4">
                  <c:v>1.0312881526770983</c:v>
                </c:pt>
                <c:pt idx="5">
                  <c:v>1.0399308070013051</c:v>
                </c:pt>
                <c:pt idx="6">
                  <c:v>1.0517140257293633</c:v>
                </c:pt>
                <c:pt idx="7">
                  <c:v>1.0694567171054892</c:v>
                </c:pt>
                <c:pt idx="8">
                  <c:v>1.0951224767673262</c:v>
                </c:pt>
                <c:pt idx="9">
                  <c:v>1.093860416003346</c:v>
                </c:pt>
                <c:pt idx="10">
                  <c:v>1.107170896280506</c:v>
                </c:pt>
                <c:pt idx="11">
                  <c:v>1.1691240323341239</c:v>
                </c:pt>
                <c:pt idx="12">
                  <c:v>1.1801932230981174</c:v>
                </c:pt>
                <c:pt idx="13">
                  <c:v>1.1608260166340449</c:v>
                </c:pt>
                <c:pt idx="14">
                  <c:v>1.1535995430643746</c:v>
                </c:pt>
                <c:pt idx="15">
                  <c:v>1.2113290758023016</c:v>
                </c:pt>
                <c:pt idx="16">
                  <c:v>1.3014318761099519</c:v>
                </c:pt>
                <c:pt idx="17">
                  <c:v>1.2766254052159449</c:v>
                </c:pt>
                <c:pt idx="18">
                  <c:v>1.2403839975333295</c:v>
                </c:pt>
                <c:pt idx="19">
                  <c:v>1.396334435633152</c:v>
                </c:pt>
                <c:pt idx="20">
                  <c:v>1.407255217227378</c:v>
                </c:pt>
                <c:pt idx="21">
                  <c:v>1.4087410658962622</c:v>
                </c:pt>
                <c:pt idx="22">
                  <c:v>1.4271020742877156</c:v>
                </c:pt>
                <c:pt idx="23">
                  <c:v>1.5778317877902472</c:v>
                </c:pt>
                <c:pt idx="24">
                  <c:v>1.4692288346731683</c:v>
                </c:pt>
                <c:pt idx="25">
                  <c:v>1.513610292230543</c:v>
                </c:pt>
                <c:pt idx="26">
                  <c:v>1.5913483539978981</c:v>
                </c:pt>
              </c:numCache>
            </c:numRef>
          </c:val>
          <c:smooth val="0"/>
        </c:ser>
        <c:ser>
          <c:idx val="4"/>
          <c:order val="4"/>
          <c:tx>
            <c:strRef>
              <c:f>Manufacturing!$L$443</c:f>
              <c:strCache>
                <c:ptCount val="1"/>
                <c:pt idx="0">
                  <c:v>  Primary</c:v>
                </c:pt>
              </c:strCache>
            </c:strRef>
          </c:tx>
          <c:cat>
            <c:numRef>
              <c:f>Manufacturing!$G$444:$G$470</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Manufacturing!$L$444:$L$470</c:f>
              <c:numCache>
                <c:formatCode>0.0000</c:formatCode>
                <c:ptCount val="27"/>
                <c:pt idx="0">
                  <c:v>1</c:v>
                </c:pt>
                <c:pt idx="1">
                  <c:v>1.0360077521252131</c:v>
                </c:pt>
                <c:pt idx="2">
                  <c:v>0.97572919813467129</c:v>
                </c:pt>
                <c:pt idx="3">
                  <c:v>0.96741877208821692</c:v>
                </c:pt>
                <c:pt idx="4">
                  <c:v>0.94717556456973639</c:v>
                </c:pt>
                <c:pt idx="5">
                  <c:v>0.89217645768740617</c:v>
                </c:pt>
                <c:pt idx="6">
                  <c:v>0.88598460526814871</c:v>
                </c:pt>
                <c:pt idx="7">
                  <c:v>0.92520292888137934</c:v>
                </c:pt>
                <c:pt idx="8">
                  <c:v>0.98491575386814079</c:v>
                </c:pt>
                <c:pt idx="9">
                  <c:v>1.048459058193395</c:v>
                </c:pt>
                <c:pt idx="10">
                  <c:v>1.005487685247523</c:v>
                </c:pt>
                <c:pt idx="11">
                  <c:v>0.88660129604010562</c:v>
                </c:pt>
                <c:pt idx="12">
                  <c:v>0.8622118645138076</c:v>
                </c:pt>
                <c:pt idx="13">
                  <c:v>0.87708842052425651</c:v>
                </c:pt>
                <c:pt idx="14">
                  <c:v>0.90478987221417129</c:v>
                </c:pt>
                <c:pt idx="15">
                  <c:v>0.84347082831474107</c:v>
                </c:pt>
                <c:pt idx="16">
                  <c:v>0.92842721557585228</c:v>
                </c:pt>
                <c:pt idx="17">
                  <c:v>0.93593093451298603</c:v>
                </c:pt>
                <c:pt idx="18">
                  <c:v>0.84970539080105856</c:v>
                </c:pt>
                <c:pt idx="19">
                  <c:v>0.8312851693068265</c:v>
                </c:pt>
                <c:pt idx="20">
                  <c:v>0.8016327839609918</c:v>
                </c:pt>
                <c:pt idx="21">
                  <c:v>0.92901791746653939</c:v>
                </c:pt>
                <c:pt idx="22">
                  <c:v>0.92357326340706225</c:v>
                </c:pt>
                <c:pt idx="23">
                  <c:v>0.83995166936815868</c:v>
                </c:pt>
                <c:pt idx="24">
                  <c:v>0.99540834424100544</c:v>
                </c:pt>
                <c:pt idx="25">
                  <c:v>0.88523479858283527</c:v>
                </c:pt>
                <c:pt idx="26">
                  <c:v>0.85679082384586125</c:v>
                </c:pt>
              </c:numCache>
            </c:numRef>
          </c:val>
          <c:smooth val="0"/>
        </c:ser>
        <c:dLbls>
          <c:showLegendKey val="0"/>
          <c:showVal val="0"/>
          <c:showCatName val="0"/>
          <c:showSerName val="0"/>
          <c:showPercent val="0"/>
          <c:showBubbleSize val="0"/>
        </c:dLbls>
        <c:marker val="1"/>
        <c:smooth val="0"/>
        <c:axId val="111178880"/>
        <c:axId val="111180416"/>
      </c:lineChart>
      <c:catAx>
        <c:axId val="1111788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11180416"/>
        <c:crosses val="autoZero"/>
        <c:auto val="1"/>
        <c:lblAlgn val="ctr"/>
        <c:lblOffset val="100"/>
        <c:tickLblSkip val="2"/>
        <c:tickMarkSkip val="1"/>
        <c:noMultiLvlLbl val="0"/>
      </c:catAx>
      <c:valAx>
        <c:axId val="11118041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Index, 1985 = 1.0</a:t>
                </a:r>
              </a:p>
            </c:rich>
          </c:tx>
          <c:layout>
            <c:manualLayout>
              <c:xMode val="edge"/>
              <c:yMode val="edge"/>
              <c:x val="4.1666666666666664E-2"/>
              <c:y val="0.3529411764705882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11178880"/>
        <c:crosses val="autoZero"/>
        <c:crossBetween val="midCat"/>
      </c:valAx>
      <c:spPr>
        <a:noFill/>
        <a:ln w="12700">
          <a:solidFill>
            <a:srgbClr val="808080"/>
          </a:solidFill>
          <a:prstDash val="solid"/>
        </a:ln>
      </c:spPr>
    </c:plotArea>
    <c:legend>
      <c:legendPos val="r"/>
      <c:layout>
        <c:manualLayout>
          <c:xMode val="edge"/>
          <c:yMode val="edge"/>
          <c:x val="0.2142861309003041"/>
          <c:y val="0.57894736842105265"/>
          <c:w val="0.1812177644461109"/>
          <c:h val="0.31672882994888796"/>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4.xml.rels><?xml version="1.0" encoding="UTF-8" standalone="yes"?>
<Relationships xmlns="http://schemas.openxmlformats.org/package/2006/relationships"><Relationship Id="rId8" Type="http://schemas.openxmlformats.org/officeDocument/2006/relationships/chart" Target="../charts/chart35.xml"/><Relationship Id="rId3" Type="http://schemas.openxmlformats.org/officeDocument/2006/relationships/chart" Target="../charts/chart30.xml"/><Relationship Id="rId7" Type="http://schemas.openxmlformats.org/officeDocument/2006/relationships/chart" Target="../charts/chart34.xml"/><Relationship Id="rId12" Type="http://schemas.openxmlformats.org/officeDocument/2006/relationships/chart" Target="../charts/chart39.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chart" Target="../charts/chart33.xml"/><Relationship Id="rId11" Type="http://schemas.openxmlformats.org/officeDocument/2006/relationships/chart" Target="../charts/chart38.xml"/><Relationship Id="rId5" Type="http://schemas.openxmlformats.org/officeDocument/2006/relationships/chart" Target="../charts/chart32.xml"/><Relationship Id="rId10" Type="http://schemas.openxmlformats.org/officeDocument/2006/relationships/chart" Target="../charts/chart37.xml"/><Relationship Id="rId4" Type="http://schemas.openxmlformats.org/officeDocument/2006/relationships/chart" Target="../charts/chart31.xml"/><Relationship Id="rId9" Type="http://schemas.openxmlformats.org/officeDocument/2006/relationships/chart" Target="../charts/chart3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0.xml"/></Relationships>
</file>

<file path=xl/drawings/drawing1.xml><?xml version="1.0" encoding="utf-8"?>
<xdr:wsDr xmlns:xdr="http://schemas.openxmlformats.org/drawingml/2006/spreadsheetDrawing" xmlns:a="http://schemas.openxmlformats.org/drawingml/2006/main">
  <xdr:twoCellAnchor>
    <xdr:from>
      <xdr:col>28</xdr:col>
      <xdr:colOff>376237</xdr:colOff>
      <xdr:row>100</xdr:row>
      <xdr:rowOff>9531</xdr:rowOff>
    </xdr:from>
    <xdr:to>
      <xdr:col>37</xdr:col>
      <xdr:colOff>123825</xdr:colOff>
      <xdr:row>119</xdr:row>
      <xdr:rowOff>38100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28</xdr:col>
      <xdr:colOff>0</xdr:colOff>
      <xdr:row>461</xdr:row>
      <xdr:rowOff>0</xdr:rowOff>
    </xdr:from>
    <xdr:to>
      <xdr:col>33</xdr:col>
      <xdr:colOff>561975</xdr:colOff>
      <xdr:row>476</xdr:row>
      <xdr:rowOff>28575</xdr:rowOff>
    </xdr:to>
    <xdr:graphicFrame macro="">
      <xdr:nvGraphicFramePr>
        <xdr:cNvPr id="1179407"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133350</xdr:colOff>
      <xdr:row>460</xdr:row>
      <xdr:rowOff>0</xdr:rowOff>
    </xdr:from>
    <xdr:to>
      <xdr:col>40</xdr:col>
      <xdr:colOff>361950</xdr:colOff>
      <xdr:row>475</xdr:row>
      <xdr:rowOff>28575</xdr:rowOff>
    </xdr:to>
    <xdr:graphicFrame macro="">
      <xdr:nvGraphicFramePr>
        <xdr:cNvPr id="1179408"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41</xdr:col>
      <xdr:colOff>0</xdr:colOff>
      <xdr:row>460</xdr:row>
      <xdr:rowOff>0</xdr:rowOff>
    </xdr:from>
    <xdr:to>
      <xdr:col>48</xdr:col>
      <xdr:colOff>228600</xdr:colOff>
      <xdr:row>475</xdr:row>
      <xdr:rowOff>28575</xdr:rowOff>
    </xdr:to>
    <xdr:graphicFrame macro="">
      <xdr:nvGraphicFramePr>
        <xdr:cNvPr id="117940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204</xdr:col>
      <xdr:colOff>285750</xdr:colOff>
      <xdr:row>108</xdr:row>
      <xdr:rowOff>9525</xdr:rowOff>
    </xdr:from>
    <xdr:to>
      <xdr:col>211</xdr:col>
      <xdr:colOff>409575</xdr:colOff>
      <xdr:row>126</xdr:row>
      <xdr:rowOff>76200</xdr:rowOff>
    </xdr:to>
    <xdr:graphicFrame macro="">
      <xdr:nvGraphicFramePr>
        <xdr:cNvPr id="1179410"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203</xdr:col>
      <xdr:colOff>361950</xdr:colOff>
      <xdr:row>182</xdr:row>
      <xdr:rowOff>28575</xdr:rowOff>
    </xdr:from>
    <xdr:to>
      <xdr:col>210</xdr:col>
      <xdr:colOff>447675</xdr:colOff>
      <xdr:row>200</xdr:row>
      <xdr:rowOff>19050</xdr:rowOff>
    </xdr:to>
    <xdr:graphicFrame macro="">
      <xdr:nvGraphicFramePr>
        <xdr:cNvPr id="1179411"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204</xdr:col>
      <xdr:colOff>219075</xdr:colOff>
      <xdr:row>257</xdr:row>
      <xdr:rowOff>38100</xdr:rowOff>
    </xdr:from>
    <xdr:to>
      <xdr:col>211</xdr:col>
      <xdr:colOff>285750</xdr:colOff>
      <xdr:row>275</xdr:row>
      <xdr:rowOff>9525</xdr:rowOff>
    </xdr:to>
    <xdr:graphicFrame macro="">
      <xdr:nvGraphicFramePr>
        <xdr:cNvPr id="1179412"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203</xdr:col>
      <xdr:colOff>514350</xdr:colOff>
      <xdr:row>331</xdr:row>
      <xdr:rowOff>47625</xdr:rowOff>
    </xdr:from>
    <xdr:to>
      <xdr:col>210</xdr:col>
      <xdr:colOff>85725</xdr:colOff>
      <xdr:row>348</xdr:row>
      <xdr:rowOff>95250</xdr:rowOff>
    </xdr:to>
    <xdr:graphicFrame macro="">
      <xdr:nvGraphicFramePr>
        <xdr:cNvPr id="1179413"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257175</xdr:colOff>
      <xdr:row>472</xdr:row>
      <xdr:rowOff>66675</xdr:rowOff>
    </xdr:from>
    <xdr:to>
      <xdr:col>11</xdr:col>
      <xdr:colOff>257175</xdr:colOff>
      <xdr:row>491</xdr:row>
      <xdr:rowOff>66675</xdr:rowOff>
    </xdr:to>
    <xdr:graphicFrame macro="">
      <xdr:nvGraphicFramePr>
        <xdr:cNvPr id="1179414"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472</xdr:row>
      <xdr:rowOff>85725</xdr:rowOff>
    </xdr:from>
    <xdr:to>
      <xdr:col>18</xdr:col>
      <xdr:colOff>47625</xdr:colOff>
      <xdr:row>491</xdr:row>
      <xdr:rowOff>95250</xdr:rowOff>
    </xdr:to>
    <xdr:graphicFrame macro="">
      <xdr:nvGraphicFramePr>
        <xdr:cNvPr id="1179415"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581025</xdr:colOff>
      <xdr:row>472</xdr:row>
      <xdr:rowOff>95250</xdr:rowOff>
    </xdr:from>
    <xdr:to>
      <xdr:col>26</xdr:col>
      <xdr:colOff>38100</xdr:colOff>
      <xdr:row>491</xdr:row>
      <xdr:rowOff>114300</xdr:rowOff>
    </xdr:to>
    <xdr:graphicFrame macro="">
      <xdr:nvGraphicFramePr>
        <xdr:cNvPr id="1179416"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48</xdr:col>
      <xdr:colOff>238125</xdr:colOff>
      <xdr:row>474</xdr:row>
      <xdr:rowOff>104775</xdr:rowOff>
    </xdr:from>
    <xdr:to>
      <xdr:col>55</xdr:col>
      <xdr:colOff>219075</xdr:colOff>
      <xdr:row>493</xdr:row>
      <xdr:rowOff>133350</xdr:rowOff>
    </xdr:to>
    <xdr:graphicFrame macro="">
      <xdr:nvGraphicFramePr>
        <xdr:cNvPr id="1179417"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56</xdr:col>
      <xdr:colOff>28575</xdr:colOff>
      <xdr:row>473</xdr:row>
      <xdr:rowOff>142875</xdr:rowOff>
    </xdr:from>
    <xdr:to>
      <xdr:col>63</xdr:col>
      <xdr:colOff>428625</xdr:colOff>
      <xdr:row>493</xdr:row>
      <xdr:rowOff>19050</xdr:rowOff>
    </xdr:to>
    <xdr:graphicFrame macro="">
      <xdr:nvGraphicFramePr>
        <xdr:cNvPr id="1179418"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63</xdr:col>
      <xdr:colOff>352425</xdr:colOff>
      <xdr:row>493</xdr:row>
      <xdr:rowOff>38100</xdr:rowOff>
    </xdr:from>
    <xdr:to>
      <xdr:col>71</xdr:col>
      <xdr:colOff>323850</xdr:colOff>
      <xdr:row>581</xdr:row>
      <xdr:rowOff>85725</xdr:rowOff>
    </xdr:to>
    <xdr:graphicFrame macro="">
      <xdr:nvGraphicFramePr>
        <xdr:cNvPr id="1179419"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70</xdr:col>
      <xdr:colOff>0</xdr:colOff>
      <xdr:row>471</xdr:row>
      <xdr:rowOff>19050</xdr:rowOff>
    </xdr:from>
    <xdr:to>
      <xdr:col>77</xdr:col>
      <xdr:colOff>209550</xdr:colOff>
      <xdr:row>490</xdr:row>
      <xdr:rowOff>76200</xdr:rowOff>
    </xdr:to>
    <xdr:graphicFrame macro="">
      <xdr:nvGraphicFramePr>
        <xdr:cNvPr id="1179420"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76</xdr:col>
      <xdr:colOff>0</xdr:colOff>
      <xdr:row>492</xdr:row>
      <xdr:rowOff>9525</xdr:rowOff>
    </xdr:from>
    <xdr:to>
      <xdr:col>83</xdr:col>
      <xdr:colOff>66675</xdr:colOff>
      <xdr:row>580</xdr:row>
      <xdr:rowOff>76200</xdr:rowOff>
    </xdr:to>
    <xdr:graphicFrame macro="">
      <xdr:nvGraphicFramePr>
        <xdr:cNvPr id="1179421"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83</xdr:col>
      <xdr:colOff>371475</xdr:colOff>
      <xdr:row>471</xdr:row>
      <xdr:rowOff>95250</xdr:rowOff>
    </xdr:from>
    <xdr:to>
      <xdr:col>91</xdr:col>
      <xdr:colOff>9525</xdr:colOff>
      <xdr:row>491</xdr:row>
      <xdr:rowOff>9525</xdr:rowOff>
    </xdr:to>
    <xdr:graphicFrame macro="">
      <xdr:nvGraphicFramePr>
        <xdr:cNvPr id="1179422"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91</xdr:col>
      <xdr:colOff>47625</xdr:colOff>
      <xdr:row>491</xdr:row>
      <xdr:rowOff>104775</xdr:rowOff>
    </xdr:from>
    <xdr:to>
      <xdr:col>98</xdr:col>
      <xdr:colOff>228600</xdr:colOff>
      <xdr:row>580</xdr:row>
      <xdr:rowOff>28575</xdr:rowOff>
    </xdr:to>
    <xdr:graphicFrame macro="">
      <xdr:nvGraphicFramePr>
        <xdr:cNvPr id="1179423" name="Chart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98</xdr:col>
      <xdr:colOff>314325</xdr:colOff>
      <xdr:row>471</xdr:row>
      <xdr:rowOff>38100</xdr:rowOff>
    </xdr:from>
    <xdr:to>
      <xdr:col>106</xdr:col>
      <xdr:colOff>104775</xdr:colOff>
      <xdr:row>490</xdr:row>
      <xdr:rowOff>133350</xdr:rowOff>
    </xdr:to>
    <xdr:graphicFrame macro="">
      <xdr:nvGraphicFramePr>
        <xdr:cNvPr id="1179424" name="Chart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104</xdr:col>
      <xdr:colOff>581025</xdr:colOff>
      <xdr:row>491</xdr:row>
      <xdr:rowOff>104775</xdr:rowOff>
    </xdr:from>
    <xdr:to>
      <xdr:col>113</xdr:col>
      <xdr:colOff>38100</xdr:colOff>
      <xdr:row>580</xdr:row>
      <xdr:rowOff>47625</xdr:rowOff>
    </xdr:to>
    <xdr:graphicFrame macro="">
      <xdr:nvGraphicFramePr>
        <xdr:cNvPr id="1179425" name="Chart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112</xdr:col>
      <xdr:colOff>314325</xdr:colOff>
      <xdr:row>470</xdr:row>
      <xdr:rowOff>152400</xdr:rowOff>
    </xdr:from>
    <xdr:to>
      <xdr:col>120</xdr:col>
      <xdr:colOff>342900</xdr:colOff>
      <xdr:row>490</xdr:row>
      <xdr:rowOff>95250</xdr:rowOff>
    </xdr:to>
    <xdr:graphicFrame macro="">
      <xdr:nvGraphicFramePr>
        <xdr:cNvPr id="1179426" name="Chart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119</xdr:col>
      <xdr:colOff>57150</xdr:colOff>
      <xdr:row>494</xdr:row>
      <xdr:rowOff>114300</xdr:rowOff>
    </xdr:from>
    <xdr:to>
      <xdr:col>127</xdr:col>
      <xdr:colOff>200025</xdr:colOff>
      <xdr:row>583</xdr:row>
      <xdr:rowOff>57150</xdr:rowOff>
    </xdr:to>
    <xdr:graphicFrame macro="">
      <xdr:nvGraphicFramePr>
        <xdr:cNvPr id="1179427" name="Chart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126</xdr:col>
      <xdr:colOff>0</xdr:colOff>
      <xdr:row>472</xdr:row>
      <xdr:rowOff>76200</xdr:rowOff>
    </xdr:from>
    <xdr:to>
      <xdr:col>134</xdr:col>
      <xdr:colOff>28575</xdr:colOff>
      <xdr:row>492</xdr:row>
      <xdr:rowOff>19050</xdr:rowOff>
    </xdr:to>
    <xdr:graphicFrame macro="">
      <xdr:nvGraphicFramePr>
        <xdr:cNvPr id="1179428" name="Chart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133</xdr:col>
      <xdr:colOff>542925</xdr:colOff>
      <xdr:row>494</xdr:row>
      <xdr:rowOff>95250</xdr:rowOff>
    </xdr:from>
    <xdr:to>
      <xdr:col>140</xdr:col>
      <xdr:colOff>609600</xdr:colOff>
      <xdr:row>583</xdr:row>
      <xdr:rowOff>38100</xdr:rowOff>
    </xdr:to>
    <xdr:graphicFrame macro="">
      <xdr:nvGraphicFramePr>
        <xdr:cNvPr id="1179429" name="Chart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139</xdr:col>
      <xdr:colOff>790575</xdr:colOff>
      <xdr:row>472</xdr:row>
      <xdr:rowOff>47625</xdr:rowOff>
    </xdr:from>
    <xdr:to>
      <xdr:col>147</xdr:col>
      <xdr:colOff>504825</xdr:colOff>
      <xdr:row>491</xdr:row>
      <xdr:rowOff>152400</xdr:rowOff>
    </xdr:to>
    <xdr:graphicFrame macro="">
      <xdr:nvGraphicFramePr>
        <xdr:cNvPr id="1179430" name="Chart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150</xdr:col>
      <xdr:colOff>285750</xdr:colOff>
      <xdr:row>472</xdr:row>
      <xdr:rowOff>76200</xdr:rowOff>
    </xdr:from>
    <xdr:to>
      <xdr:col>158</xdr:col>
      <xdr:colOff>314325</xdr:colOff>
      <xdr:row>492</xdr:row>
      <xdr:rowOff>19050</xdr:rowOff>
    </xdr:to>
    <xdr:graphicFrame macro="">
      <xdr:nvGraphicFramePr>
        <xdr:cNvPr id="1179431" name="Chart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10</xdr:col>
      <xdr:colOff>76200</xdr:colOff>
      <xdr:row>5</xdr:row>
      <xdr:rowOff>42862</xdr:rowOff>
    </xdr:from>
    <xdr:to>
      <xdr:col>17</xdr:col>
      <xdr:colOff>228600</xdr:colOff>
      <xdr:row>23</xdr:row>
      <xdr:rowOff>19050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209549</xdr:colOff>
      <xdr:row>4</xdr:row>
      <xdr:rowOff>133351</xdr:rowOff>
    </xdr:from>
    <xdr:to>
      <xdr:col>8</xdr:col>
      <xdr:colOff>85724</xdr:colOff>
      <xdr:row>22</xdr:row>
      <xdr:rowOff>95251</xdr:rowOff>
    </xdr:to>
    <xdr:graphicFrame macro="">
      <xdr:nvGraphicFramePr>
        <xdr:cNvPr id="540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121</xdr:row>
      <xdr:rowOff>9525</xdr:rowOff>
    </xdr:from>
    <xdr:to>
      <xdr:col>6</xdr:col>
      <xdr:colOff>476250</xdr:colOff>
      <xdr:row>136</xdr:row>
      <xdr:rowOff>133350</xdr:rowOff>
    </xdr:to>
    <xdr:graphicFrame macro="">
      <xdr:nvGraphicFramePr>
        <xdr:cNvPr id="540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447675</xdr:colOff>
      <xdr:row>189</xdr:row>
      <xdr:rowOff>323851</xdr:rowOff>
    </xdr:from>
    <xdr:to>
      <xdr:col>9</xdr:col>
      <xdr:colOff>228600</xdr:colOff>
      <xdr:row>210</xdr:row>
      <xdr:rowOff>19050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219075</xdr:colOff>
      <xdr:row>238</xdr:row>
      <xdr:rowOff>123825</xdr:rowOff>
    </xdr:from>
    <xdr:to>
      <xdr:col>10</xdr:col>
      <xdr:colOff>47625</xdr:colOff>
      <xdr:row>261</xdr:row>
      <xdr:rowOff>28575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409574</xdr:colOff>
      <xdr:row>212</xdr:row>
      <xdr:rowOff>61911</xdr:rowOff>
    </xdr:from>
    <xdr:to>
      <xdr:col>8</xdr:col>
      <xdr:colOff>523875</xdr:colOff>
      <xdr:row>234</xdr:row>
      <xdr:rowOff>47625</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304800</xdr:colOff>
      <xdr:row>292</xdr:row>
      <xdr:rowOff>0</xdr:rowOff>
    </xdr:from>
    <xdr:to>
      <xdr:col>9</xdr:col>
      <xdr:colOff>438150</xdr:colOff>
      <xdr:row>315</xdr:row>
      <xdr:rowOff>47625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38099</xdr:colOff>
      <xdr:row>344</xdr:row>
      <xdr:rowOff>61911</xdr:rowOff>
    </xdr:from>
    <xdr:to>
      <xdr:col>9</xdr:col>
      <xdr:colOff>85724</xdr:colOff>
      <xdr:row>363</xdr:row>
      <xdr:rowOff>95249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66675</xdr:colOff>
      <xdr:row>367</xdr:row>
      <xdr:rowOff>76200</xdr:rowOff>
    </xdr:from>
    <xdr:to>
      <xdr:col>9</xdr:col>
      <xdr:colOff>114300</xdr:colOff>
      <xdr:row>386</xdr:row>
      <xdr:rowOff>109538</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209550</xdr:colOff>
      <xdr:row>24</xdr:row>
      <xdr:rowOff>133349</xdr:rowOff>
    </xdr:from>
    <xdr:to>
      <xdr:col>9</xdr:col>
      <xdr:colOff>28576</xdr:colOff>
      <xdr:row>44</xdr:row>
      <xdr:rowOff>85724</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404812</xdr:colOff>
      <xdr:row>68</xdr:row>
      <xdr:rowOff>157162</xdr:rowOff>
    </xdr:from>
    <xdr:to>
      <xdr:col>8</xdr:col>
      <xdr:colOff>100012</xdr:colOff>
      <xdr:row>85</xdr:row>
      <xdr:rowOff>147637</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290511</xdr:colOff>
      <xdr:row>158</xdr:row>
      <xdr:rowOff>147636</xdr:rowOff>
    </xdr:from>
    <xdr:to>
      <xdr:col>8</xdr:col>
      <xdr:colOff>561974</xdr:colOff>
      <xdr:row>178</xdr:row>
      <xdr:rowOff>133349</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257175</xdr:colOff>
      <xdr:row>47</xdr:row>
      <xdr:rowOff>95251</xdr:rowOff>
    </xdr:from>
    <xdr:to>
      <xdr:col>8</xdr:col>
      <xdr:colOff>38100</xdr:colOff>
      <xdr:row>65</xdr:row>
      <xdr:rowOff>228600</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54</xdr:col>
      <xdr:colOff>528636</xdr:colOff>
      <xdr:row>27</xdr:row>
      <xdr:rowOff>4761</xdr:rowOff>
    </xdr:from>
    <xdr:to>
      <xdr:col>62</xdr:col>
      <xdr:colOff>304799</xdr:colOff>
      <xdr:row>47</xdr:row>
      <xdr:rowOff>85724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esidential%20Floor%20Space\AHS\AHS_summary_results_12081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indicators\residential_indicator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Documents%20and%20Settings\d3g086\My%20Documents\OIT\MECS98\98MEC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Documents%20and%20Settings\d3g086\My%20Documents\OIT\MECS98\98MEC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Residential%20Floor%20Space\startsal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economywide_indicators_0309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indicators\economywide_indicators_1019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Indicators\commercial_indicators_11291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indicators\Residential_indicators_US_0729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indicators\residential_indicators_0729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commercial_indicators_0907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Indicators_12\Industrial\industrial_indicators_082612_rev10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industrial_indicators_08261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Revised%20FY04\Data\Fowler\transportation_indicator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HS_tables"/>
      <sheetName val="Final Floorspace Estimates"/>
      <sheetName val="Wgted_Floorspace"/>
      <sheetName val="RECS_intensity_data"/>
      <sheetName val="Stock_85to95"/>
      <sheetName val="Compare_PWT"/>
      <sheetName val="Time_series"/>
      <sheetName val="Survival_curve"/>
      <sheetName val="Survival_curve_MF"/>
      <sheetName val="Survival_curve_MH"/>
      <sheetName val="Total_stock"/>
      <sheetName val="Total_stock_SF"/>
      <sheetName val="Total_stock_MF"/>
      <sheetName val="Total_stock_MH"/>
      <sheetName val="mhstabplcmnt"/>
      <sheetName val="Sheet4"/>
      <sheetName val="Comps Ann"/>
      <sheetName val="SFTotalMedAvgSqFt"/>
      <sheetName val="Compare_size"/>
      <sheetName val="Compare_FS"/>
      <sheetName val="RECS_4_adj"/>
      <sheetName val="Estimate"/>
      <sheetName val="RECS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y "/>
      <sheetName val="Data_development (2)"/>
      <sheetName val="General_inputs"/>
      <sheetName val="Residential_Total_II_old"/>
      <sheetName val="Residential_Total_II"/>
      <sheetName val="National"/>
      <sheetName val="Northeast"/>
      <sheetName val="Midwest"/>
      <sheetName val="South"/>
      <sheetName val="West"/>
      <sheetName val="Regional_intensity (aggregate)"/>
      <sheetName val="Wgted_Floorspace"/>
      <sheetName val="Report_Tables"/>
      <sheetName val="Report_graphs"/>
      <sheetName val="Final Floorspace Estimates"/>
      <sheetName val="AER09_table2.1b"/>
      <sheetName val="AER10_table2.1b"/>
      <sheetName val="AER10_Table2.1a"/>
      <sheetName val="AER11_table2.1b"/>
      <sheetName val="RECS_data"/>
      <sheetName val="SEDS_CensusRgn"/>
      <sheetName val="Extrapolate_Energy2010-not used"/>
      <sheetName val="Conversion_Factors"/>
      <sheetName val="Chart1"/>
      <sheetName val="Weather_Factors"/>
      <sheetName val="CDD_by_Division09"/>
      <sheetName val="HDD_by_Division09"/>
      <sheetName val="CDD_by_Division10"/>
      <sheetName val="HDD_by_Division10"/>
      <sheetName val="CDD_by_Division11"/>
      <sheetName val="HDD_by_Division11"/>
      <sheetName val="National_Calibration_not used"/>
      <sheetName val="Northeast_data_old"/>
      <sheetName val="Midwest_data_old"/>
      <sheetName val="South_data_old"/>
      <sheetName val="West_data_old"/>
      <sheetName val="Data_development_old"/>
      <sheetName val="National_old"/>
      <sheetName val="Northeast_old"/>
      <sheetName val="Midwest_old "/>
      <sheetName val="South_old"/>
      <sheetName val="West_old"/>
      <sheetName val="Charts (www)"/>
      <sheetName val="Charts (other)"/>
      <sheetName val="Special_charts"/>
      <sheetName val="mer_dataT02.02"/>
    </sheetNames>
    <sheetDataSet>
      <sheetData sheetId="0"/>
      <sheetData sheetId="1"/>
      <sheetData sheetId="2">
        <row r="6">
          <cell r="U6" t="str">
            <v>1985 = 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Fuel"/>
      <sheetName val="1stUse"/>
      <sheetName val="Byprod"/>
      <sheetName val="EndUse"/>
      <sheetName val="Intensity"/>
      <sheetName val="Exp"/>
      <sheetName val="E_EGS"/>
      <sheetName val="Price"/>
      <sheetName val="NonFuel"/>
      <sheetName val="Offsite"/>
      <sheetName val="onsite"/>
      <sheetName val="sales"/>
      <sheetName val="elecdema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Fuel"/>
      <sheetName val="1stUse"/>
      <sheetName val="Byprod"/>
      <sheetName val="EndUse"/>
      <sheetName val="Intensity"/>
      <sheetName val="Exp"/>
      <sheetName val="E_EGS"/>
      <sheetName val="Price"/>
      <sheetName val="NonFuel"/>
      <sheetName val="Offsite"/>
      <sheetName val="onsite"/>
      <sheetName val="sales"/>
      <sheetName val="elecdema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sheetName val="StartsAnn Percent Change"/>
      <sheetName val="StartsUA "/>
      <sheetName val="StartsUA Prelim"/>
      <sheetName val="StartsUA First"/>
      <sheetName val="StartsUA Second"/>
      <sheetName val="StartsSA  "/>
      <sheetName val="StartsSA Percent Change"/>
      <sheetName val="ST -Curr to Year ago % Change "/>
      <sheetName val="StartsSA  Prelim"/>
      <sheetName val="StartsSA First"/>
      <sheetName val="StartsSA Second"/>
      <sheetName val="Starts Seas Fa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y"/>
      <sheetName val="Level_structure"/>
      <sheetName val="Energy Weights"/>
      <sheetName val="General_inputs"/>
      <sheetName val="All_Sectors"/>
      <sheetName val="Report_charts"/>
      <sheetName val="Indicators_report"/>
      <sheetName val="Sector_Activity"/>
      <sheetName val="AER10_Table2.1a"/>
      <sheetName val="AER10_Table2.1b"/>
      <sheetName val="AER10_Table2.1c"/>
      <sheetName val="AER10_Table2.1d"/>
      <sheetName val="AER10_Table2.1e"/>
      <sheetName val="AER10_Table2.1f"/>
      <sheetName val="AER11_Table2.1b"/>
      <sheetName val="AER11_Table2.1c"/>
      <sheetName val="AER11_Table2.1d"/>
      <sheetName val="AER11_Table2.1e"/>
      <sheetName val="AER11_Table2.1f"/>
      <sheetName val="Annual Data_MER_July-2014"/>
      <sheetName val="mer_dataT02.02"/>
      <sheetName val="mer_dataT02.03"/>
      <sheetName val="mer_dataT02.04"/>
      <sheetName val="mer_dataT02.05"/>
      <sheetName val="mer_dataT02.06"/>
      <sheetName val="GDPLev"/>
      <sheetName val="LongChart"/>
      <sheetName val="C (www)"/>
      <sheetName val="Charts (other)"/>
      <sheetName val="Impact_report"/>
      <sheetName val="economywide_indicators_030915"/>
    </sheetNames>
    <sheetDataSet>
      <sheetData sheetId="0"/>
      <sheetData sheetId="1"/>
      <sheetData sheetId="2">
        <row r="11">
          <cell r="G11">
            <v>0.32706140006883699</v>
          </cell>
          <cell r="I11">
            <v>0.2591613183265829</v>
          </cell>
        </row>
        <row r="17">
          <cell r="G17">
            <v>0.23764080336352192</v>
          </cell>
          <cell r="I17">
            <v>0.1852909317688658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y"/>
      <sheetName val="Level_structure"/>
      <sheetName val="General_inputs"/>
      <sheetName val="Impact_report"/>
      <sheetName val="Report_charts"/>
      <sheetName val="Indicators_report"/>
      <sheetName val="All_Sectors"/>
      <sheetName val="Chk89"/>
      <sheetName val="Sector_Activity"/>
      <sheetName val="AER09_table2.1b"/>
      <sheetName val="AER09_Table2.1c"/>
      <sheetName val="AER09_Table2.1d"/>
      <sheetName val="AER09_Table2.1e"/>
      <sheetName val="AER10_Table2.1a"/>
      <sheetName val="AER10_Table2.1b"/>
      <sheetName val="AER10_Table2.1c"/>
      <sheetName val="AER10_Table2.1d"/>
      <sheetName val="AER10_Table2.1e"/>
      <sheetName val="AER10_Table2.1f"/>
      <sheetName val="AER11_Table2.1b"/>
      <sheetName val="AER11_Table2.1c"/>
      <sheetName val="AER11_Table2.1d"/>
      <sheetName val="AER11_Table2.1e"/>
      <sheetName val="AER11_Table2.1f"/>
      <sheetName val="mer_dataT02.02"/>
      <sheetName val="mer_dataT02.03"/>
      <sheetName val="mer_dataT02.04"/>
      <sheetName val="mer_dataT02.05"/>
      <sheetName val="mer_dataT02.06"/>
      <sheetName val="Conversion_Factors_Commercial"/>
      <sheetName val="BEA_GDP"/>
      <sheetName val="BEA_hist_GDP_112211"/>
      <sheetName val="GDPLev"/>
      <sheetName val="AER09_Table2.1f"/>
      <sheetName val="LongChart"/>
      <sheetName val="C (www)"/>
      <sheetName val="Charts (other)"/>
      <sheetName val="Delivered_vs_Source"/>
    </sheetNames>
    <sheetDataSet>
      <sheetData sheetId="0"/>
      <sheetData sheetId="1"/>
      <sheetData sheetId="2">
        <row r="6">
          <cell r="F6">
            <v>1985</v>
          </cell>
          <cell r="N6" t="str">
            <v xml:space="preserve"> 1985 = 1</v>
          </cell>
          <cell r="O6" t="str">
            <v xml:space="preserve"> (1985  = 1)</v>
          </cell>
        </row>
        <row r="7">
          <cell r="F7">
            <v>1996</v>
          </cell>
        </row>
        <row r="20">
          <cell r="F20">
            <v>1985</v>
          </cell>
        </row>
        <row r="21">
          <cell r="F21">
            <v>2010</v>
          </cell>
        </row>
        <row r="25">
          <cell r="F25">
            <v>0</v>
          </cell>
        </row>
      </sheetData>
      <sheetData sheetId="3"/>
      <sheetData sheetId="4"/>
      <sheetData sheetId="5"/>
      <sheetData sheetId="6">
        <row r="10">
          <cell r="AH10" t="e">
            <v>#DIV/0!</v>
          </cell>
          <cell r="AI10">
            <v>0</v>
          </cell>
          <cell r="AJ10" t="e">
            <v>#DIV/0!</v>
          </cell>
          <cell r="AK10" t="e">
            <v>#DIV/0!</v>
          </cell>
          <cell r="AN10" t="e">
            <v>#DIV/0!</v>
          </cell>
        </row>
        <row r="11">
          <cell r="AH11" t="e">
            <v>#DIV/0!</v>
          </cell>
          <cell r="AI11">
            <v>0</v>
          </cell>
          <cell r="AJ11" t="e">
            <v>#DIV/0!</v>
          </cell>
          <cell r="AK11" t="e">
            <v>#DIV/0!</v>
          </cell>
          <cell r="AN11" t="e">
            <v>#DIV/0!</v>
          </cell>
        </row>
        <row r="12">
          <cell r="AH12" t="e">
            <v>#DIV/0!</v>
          </cell>
          <cell r="AI12">
            <v>0</v>
          </cell>
          <cell r="AJ12" t="e">
            <v>#DIV/0!</v>
          </cell>
          <cell r="AK12" t="e">
            <v>#DIV/0!</v>
          </cell>
          <cell r="AN12" t="e">
            <v>#DIV/0!</v>
          </cell>
        </row>
        <row r="13">
          <cell r="AH13" t="e">
            <v>#DIV/0!</v>
          </cell>
          <cell r="AI13">
            <v>0</v>
          </cell>
          <cell r="AJ13" t="e">
            <v>#DIV/0!</v>
          </cell>
          <cell r="AK13" t="e">
            <v>#DIV/0!</v>
          </cell>
          <cell r="AN13" t="e">
            <v>#DIV/0!</v>
          </cell>
        </row>
        <row r="14">
          <cell r="AH14" t="e">
            <v>#DIV/0!</v>
          </cell>
          <cell r="AI14">
            <v>0</v>
          </cell>
          <cell r="AJ14" t="e">
            <v>#DIV/0!</v>
          </cell>
          <cell r="AK14" t="e">
            <v>#DIV/0!</v>
          </cell>
          <cell r="AN14" t="e">
            <v>#DIV/0!</v>
          </cell>
        </row>
        <row r="15">
          <cell r="AH15" t="e">
            <v>#DIV/0!</v>
          </cell>
          <cell r="AI15">
            <v>0</v>
          </cell>
          <cell r="AJ15" t="e">
            <v>#DIV/0!</v>
          </cell>
          <cell r="AK15" t="e">
            <v>#DIV/0!</v>
          </cell>
          <cell r="AN15" t="e">
            <v>#DIV/0!</v>
          </cell>
        </row>
        <row r="16">
          <cell r="AH16" t="e">
            <v>#DIV/0!</v>
          </cell>
          <cell r="AI16">
            <v>0</v>
          </cell>
          <cell r="AJ16" t="e">
            <v>#DIV/0!</v>
          </cell>
          <cell r="AK16" t="e">
            <v>#DIV/0!</v>
          </cell>
          <cell r="AN16" t="e">
            <v>#DIV/0!</v>
          </cell>
        </row>
        <row r="17">
          <cell r="AH17" t="e">
            <v>#DIV/0!</v>
          </cell>
          <cell r="AI17">
            <v>0</v>
          </cell>
          <cell r="AJ17" t="e">
            <v>#DIV/0!</v>
          </cell>
          <cell r="AK17" t="e">
            <v>#DIV/0!</v>
          </cell>
          <cell r="AN17" t="e">
            <v>#DIV/0!</v>
          </cell>
        </row>
        <row r="18">
          <cell r="AH18" t="e">
            <v>#DIV/0!</v>
          </cell>
          <cell r="AI18">
            <v>0</v>
          </cell>
          <cell r="AJ18" t="e">
            <v>#DIV/0!</v>
          </cell>
          <cell r="AK18" t="e">
            <v>#DIV/0!</v>
          </cell>
          <cell r="AN18" t="e">
            <v>#DIV/0!</v>
          </cell>
        </row>
        <row r="19">
          <cell r="AH19" t="e">
            <v>#DIV/0!</v>
          </cell>
          <cell r="AI19">
            <v>0</v>
          </cell>
          <cell r="AJ19" t="e">
            <v>#DIV/0!</v>
          </cell>
          <cell r="AK19" t="e">
            <v>#DIV/0!</v>
          </cell>
          <cell r="AN19" t="e">
            <v>#DIV/0!</v>
          </cell>
        </row>
        <row r="20">
          <cell r="AH20" t="e">
            <v>#DIV/0!</v>
          </cell>
          <cell r="AI20">
            <v>0</v>
          </cell>
          <cell r="AJ20" t="e">
            <v>#DIV/0!</v>
          </cell>
          <cell r="AK20" t="e">
            <v>#DIV/0!</v>
          </cell>
          <cell r="AN20" t="e">
            <v>#DIV/0!</v>
          </cell>
        </row>
        <row r="21">
          <cell r="AH21" t="e">
            <v>#DIV/0!</v>
          </cell>
          <cell r="AI21">
            <v>137.2627284041881</v>
          </cell>
          <cell r="AJ21" t="e">
            <v>#DIV/0!</v>
          </cell>
          <cell r="AK21" t="e">
            <v>#DIV/0!</v>
          </cell>
          <cell r="AN21" t="e">
            <v>#DIV/0!</v>
          </cell>
        </row>
        <row r="22">
          <cell r="AH22" t="e">
            <v>#DIV/0!</v>
          </cell>
          <cell r="AI22">
            <v>137.53399410067331</v>
          </cell>
          <cell r="AJ22" t="e">
            <v>#DIV/0!</v>
          </cell>
          <cell r="AK22" t="e">
            <v>#DIV/0!</v>
          </cell>
          <cell r="AN22" t="e">
            <v>#DIV/0!</v>
          </cell>
        </row>
        <row r="23">
          <cell r="AH23" t="e">
            <v>#DIV/0!</v>
          </cell>
          <cell r="AI23">
            <v>143.49801751038052</v>
          </cell>
          <cell r="AJ23" t="e">
            <v>#DIV/0!</v>
          </cell>
          <cell r="AK23" t="e">
            <v>#DIV/0!</v>
          </cell>
          <cell r="AN23" t="e">
            <v>#DIV/0!</v>
          </cell>
        </row>
        <row r="24">
          <cell r="AH24" t="e">
            <v>#DIV/0!</v>
          </cell>
          <cell r="AI24">
            <v>145.47393932896364</v>
          </cell>
          <cell r="AJ24" t="e">
            <v>#DIV/0!</v>
          </cell>
          <cell r="AK24" t="e">
            <v>#DIV/0!</v>
          </cell>
          <cell r="AN24" t="e">
            <v>#DIV/0!</v>
          </cell>
        </row>
        <row r="25">
          <cell r="AH25" t="e">
            <v>#DIV/0!</v>
          </cell>
          <cell r="AI25">
            <v>147.67366179456553</v>
          </cell>
          <cell r="AJ25" t="e">
            <v>#DIV/0!</v>
          </cell>
          <cell r="AK25" t="e">
            <v>#DIV/0!</v>
          </cell>
          <cell r="AN25" t="e">
            <v>#DIV/0!</v>
          </cell>
        </row>
        <row r="26">
          <cell r="AH26" t="e">
            <v>#DIV/0!</v>
          </cell>
          <cell r="AI26">
            <v>154.13664324396586</v>
          </cell>
          <cell r="AJ26" t="e">
            <v>#DIV/0!</v>
          </cell>
          <cell r="AK26" t="e">
            <v>#DIV/0!</v>
          </cell>
          <cell r="AN26" t="e">
            <v>#DIV/0!</v>
          </cell>
        </row>
        <row r="27">
          <cell r="AH27" t="e">
            <v>#DIV/0!</v>
          </cell>
          <cell r="AI27">
            <v>162.9810635834003</v>
          </cell>
          <cell r="AJ27" t="e">
            <v>#DIV/0!</v>
          </cell>
          <cell r="AK27" t="e">
            <v>#DIV/0!</v>
          </cell>
          <cell r="AN27" t="e">
            <v>#DIV/0!</v>
          </cell>
        </row>
        <row r="28">
          <cell r="AH28" t="e">
            <v>#DIV/0!</v>
          </cell>
          <cell r="AI28">
            <v>173.05062918903175</v>
          </cell>
          <cell r="AJ28" t="e">
            <v>#DIV/0!</v>
          </cell>
          <cell r="AK28" t="e">
            <v>#DIV/0!</v>
          </cell>
          <cell r="AN28" t="e">
            <v>#DIV/0!</v>
          </cell>
        </row>
        <row r="29">
          <cell r="AH29" t="e">
            <v>#DIV/0!</v>
          </cell>
          <cell r="AI29">
            <v>179.07362986858297</v>
          </cell>
          <cell r="AJ29" t="e">
            <v>#DIV/0!</v>
          </cell>
          <cell r="AK29" t="e">
            <v>#DIV/0!</v>
          </cell>
          <cell r="AN29" t="e">
            <v>#DIV/0!</v>
          </cell>
        </row>
        <row r="30">
          <cell r="AH30" t="e">
            <v>#DIV/0!</v>
          </cell>
          <cell r="AI30">
            <v>186.37819346526604</v>
          </cell>
          <cell r="AJ30" t="e">
            <v>#DIV/0!</v>
          </cell>
          <cell r="AK30" t="e">
            <v>#DIV/0!</v>
          </cell>
          <cell r="AN30" t="e">
            <v>#DIV/0!</v>
          </cell>
        </row>
        <row r="31">
          <cell r="AH31">
            <v>216.11202765080463</v>
          </cell>
          <cell r="AI31">
            <v>193.0844358329901</v>
          </cell>
          <cell r="AJ31" t="e">
            <v>#DIV/0!</v>
          </cell>
          <cell r="AK31">
            <v>23643805.515182659</v>
          </cell>
          <cell r="AN31" t="e">
            <v>#DIV/0!</v>
          </cell>
        </row>
        <row r="32">
          <cell r="AH32">
            <v>218.11715445337612</v>
          </cell>
          <cell r="AI32">
            <v>196.71210142603354</v>
          </cell>
          <cell r="AJ32" t="e">
            <v>#DIV/0!</v>
          </cell>
          <cell r="AK32">
            <v>23503489.236773945</v>
          </cell>
          <cell r="AN32" t="e">
            <v>#DIV/0!</v>
          </cell>
        </row>
        <row r="33">
          <cell r="AH33">
            <v>221.60579733924348</v>
          </cell>
          <cell r="AI33">
            <v>202.65075960512354</v>
          </cell>
          <cell r="AJ33" t="e">
            <v>#DIV/0!</v>
          </cell>
          <cell r="AK33">
            <v>23452627.581973609</v>
          </cell>
          <cell r="AN33" t="e">
            <v>#DIV/0!</v>
          </cell>
        </row>
        <row r="34">
          <cell r="AH34">
            <v>215.85152730678894</v>
          </cell>
          <cell r="AI34">
            <v>205.49803592733139</v>
          </cell>
          <cell r="AJ34" t="e">
            <v>#DIV/0!</v>
          </cell>
          <cell r="AK34">
            <v>23759449.538737416</v>
          </cell>
          <cell r="AN34" t="e">
            <v>#DIV/0!</v>
          </cell>
        </row>
        <row r="35">
          <cell r="AH35">
            <v>207.39943482550254</v>
          </cell>
          <cell r="AI35">
            <v>196.90039113841095</v>
          </cell>
          <cell r="AJ35" t="e">
            <v>#DIV/0!</v>
          </cell>
          <cell r="AK35">
            <v>23577012.490919091</v>
          </cell>
          <cell r="AN35" t="e">
            <v>#DIV/0!</v>
          </cell>
        </row>
        <row r="36">
          <cell r="AH36">
            <v>204.44884200671683</v>
          </cell>
          <cell r="AI36">
            <v>194.9607084424263</v>
          </cell>
          <cell r="AJ36" t="e">
            <v>#DIV/0!</v>
          </cell>
          <cell r="AK36">
            <v>23640434.555262588</v>
          </cell>
          <cell r="AN36" t="e">
            <v>#DIV/0!</v>
          </cell>
        </row>
        <row r="37">
          <cell r="AH37">
            <v>208.42182709306391</v>
          </cell>
          <cell r="AI37">
            <v>203.77712588169058</v>
          </cell>
          <cell r="AJ37" t="e">
            <v>#DIV/0!</v>
          </cell>
          <cell r="AK37">
            <v>23340880.392043047</v>
          </cell>
          <cell r="AN37" t="e">
            <v>#DIV/0!</v>
          </cell>
        </row>
        <row r="38">
          <cell r="AH38">
            <v>208.23496203192119</v>
          </cell>
          <cell r="AI38">
            <v>203.53933150099306</v>
          </cell>
          <cell r="AJ38">
            <v>24.760111827371109</v>
          </cell>
          <cell r="AK38">
            <v>23197209.877082832</v>
          </cell>
          <cell r="AN38">
            <v>17.321361160895872</v>
          </cell>
        </row>
        <row r="39">
          <cell r="AH39">
            <v>209.35246546864184</v>
          </cell>
          <cell r="AI39">
            <v>205.56233219941655</v>
          </cell>
          <cell r="AJ39">
            <v>23.89552708982125</v>
          </cell>
          <cell r="AK39">
            <v>22556706.424450733</v>
          </cell>
          <cell r="AN39">
            <v>16.845036824366673</v>
          </cell>
        </row>
        <row r="40">
          <cell r="AH40">
            <v>201.47926141675691</v>
          </cell>
          <cell r="AI40">
            <v>203.854929656168</v>
          </cell>
          <cell r="AJ40">
            <v>24.276751409136654</v>
          </cell>
          <cell r="AK40">
            <v>22312446.964531939</v>
          </cell>
          <cell r="AN40">
            <v>16.503556262608662</v>
          </cell>
        </row>
        <row r="41">
          <cell r="AH41">
            <v>197.64108349488501</v>
          </cell>
          <cell r="AI41">
            <v>199.16065551879609</v>
          </cell>
          <cell r="AJ41">
            <v>24.235907309779339</v>
          </cell>
          <cell r="AK41">
            <v>1.1089322748455663</v>
          </cell>
          <cell r="AN41">
            <v>16.010513444193926</v>
          </cell>
        </row>
        <row r="42">
          <cell r="AH42">
            <v>184.66896518177381</v>
          </cell>
          <cell r="AI42">
            <v>196.69065999813895</v>
          </cell>
          <cell r="AJ42">
            <v>23.136237536075257</v>
          </cell>
          <cell r="AK42">
            <v>1.0905854552698189</v>
          </cell>
          <cell r="AN42">
            <v>15.256088259522008</v>
          </cell>
        </row>
        <row r="43">
          <cell r="AH43">
            <v>185.47857198935594</v>
          </cell>
          <cell r="AI43">
            <v>197.36366814761203</v>
          </cell>
          <cell r="AJ43">
            <v>21.901640724580645</v>
          </cell>
          <cell r="AK43">
            <v>1.0518301376912611</v>
          </cell>
          <cell r="AN43">
            <v>14.920712587431138</v>
          </cell>
        </row>
        <row r="44">
          <cell r="AH44">
            <v>182.4377445986446</v>
          </cell>
          <cell r="AI44">
            <v>196.01309841149634</v>
          </cell>
          <cell r="AJ44">
            <v>21.04492948131287</v>
          </cell>
          <cell r="AK44">
            <v>1.0336836422677802</v>
          </cell>
          <cell r="AN44">
            <v>14.277917887157804</v>
          </cell>
        </row>
        <row r="45">
          <cell r="AH45">
            <v>183.34991340410465</v>
          </cell>
          <cell r="AI45">
            <v>201.5736753012487</v>
          </cell>
          <cell r="AJ45">
            <v>20.67750227356813</v>
          </cell>
          <cell r="AK45">
            <v>1.0215919926312933</v>
          </cell>
          <cell r="AN45">
            <v>13.970838064878659</v>
          </cell>
        </row>
        <row r="46">
          <cell r="AH46">
            <v>183.0061731445295</v>
          </cell>
          <cell r="AI46">
            <v>198.56599239253097</v>
          </cell>
          <cell r="AJ46">
            <v>19.853820445316124</v>
          </cell>
          <cell r="AK46">
            <v>1</v>
          </cell>
          <cell r="AN46">
            <v>13.442552044900387</v>
          </cell>
        </row>
        <row r="47">
          <cell r="AH47">
            <v>179.92486936477152</v>
          </cell>
          <cell r="AI47">
            <v>196.08270293553866</v>
          </cell>
          <cell r="AJ47">
            <v>19.240061592812204</v>
          </cell>
          <cell r="AK47">
            <v>0.99688938725871945</v>
          </cell>
          <cell r="AN47">
            <v>13.033335477043165</v>
          </cell>
        </row>
        <row r="48">
          <cell r="AH48">
            <v>181.06230668253355</v>
          </cell>
          <cell r="AI48">
            <v>198.25487364726027</v>
          </cell>
          <cell r="AJ48">
            <v>19.353896327244723</v>
          </cell>
          <cell r="AK48">
            <v>0.9605281827768164</v>
          </cell>
          <cell r="AN48">
            <v>13.017318076515137</v>
          </cell>
        </row>
        <row r="49">
          <cell r="AH49">
            <v>187.13751462632192</v>
          </cell>
          <cell r="AI49">
            <v>203.84661853835919</v>
          </cell>
          <cell r="AJ49">
            <v>18.993177164104939</v>
          </cell>
          <cell r="AK49">
            <v>0.94388157118136262</v>
          </cell>
          <cell r="AN49">
            <v>13.05180635998838</v>
          </cell>
        </row>
        <row r="50">
          <cell r="AH50">
            <v>188.2655818650405</v>
          </cell>
          <cell r="AI50">
            <v>203.75954987544111</v>
          </cell>
          <cell r="AJ50">
            <v>19.471195813395198</v>
          </cell>
          <cell r="AK50">
            <v>0.92958982521545808</v>
          </cell>
          <cell r="AN50">
            <v>12.831073035636701</v>
          </cell>
        </row>
        <row r="51">
          <cell r="AH51">
            <v>176.49236459251688</v>
          </cell>
          <cell r="AI51">
            <v>200.33364657117181</v>
          </cell>
          <cell r="AJ51">
            <v>19.85826070165318</v>
          </cell>
          <cell r="AK51">
            <v>0.91201369040274394</v>
          </cell>
          <cell r="AN51">
            <v>12.531222451066652</v>
          </cell>
        </row>
        <row r="52">
          <cell r="AH52">
            <v>181.33146583425724</v>
          </cell>
          <cell r="AI52">
            <v>200.97475081385736</v>
          </cell>
          <cell r="AJ52">
            <v>20.416560171941221</v>
          </cell>
          <cell r="AK52">
            <v>0.88097705975049545</v>
          </cell>
          <cell r="AN52">
            <v>12.587473317355164</v>
          </cell>
        </row>
        <row r="53">
          <cell r="AH53">
            <v>176.9397914489299</v>
          </cell>
          <cell r="AI53">
            <v>196.87678801442351</v>
          </cell>
          <cell r="AJ53">
            <v>20.793302048216589</v>
          </cell>
          <cell r="AK53">
            <v>0.87768855386551337</v>
          </cell>
          <cell r="AN53">
            <v>12.383709565949129</v>
          </cell>
        </row>
        <row r="54">
          <cell r="AH54">
            <v>182.50633603082761</v>
          </cell>
          <cell r="AI54">
            <v>199.83289182090942</v>
          </cell>
          <cell r="AJ54">
            <v>20.422553876106271</v>
          </cell>
          <cell r="AK54">
            <v>0.88344257281776795</v>
          </cell>
          <cell r="AN54">
            <v>12.322756608121654</v>
          </cell>
        </row>
        <row r="55">
          <cell r="AH55">
            <v>179.00950948390496</v>
          </cell>
          <cell r="AI55">
            <v>201.67189869236847</v>
          </cell>
          <cell r="AJ55">
            <v>19.582135680373117</v>
          </cell>
          <cell r="AK55">
            <v>0.87802335704729295</v>
          </cell>
          <cell r="AN55">
            <v>12.08570065645304</v>
          </cell>
        </row>
        <row r="56">
          <cell r="AH56">
            <v>181.01504346484171</v>
          </cell>
          <cell r="AI56">
            <v>206.85973014519811</v>
          </cell>
          <cell r="AJ56">
            <v>19.015685204335828</v>
          </cell>
          <cell r="AK56">
            <v>0.86972688183634639</v>
          </cell>
          <cell r="AN56">
            <v>12.011787122611944</v>
          </cell>
        </row>
        <row r="57">
          <cell r="AH57">
            <v>189.23968456666498</v>
          </cell>
          <cell r="AI57">
            <v>210.74184307971234</v>
          </cell>
          <cell r="AJ57">
            <v>18.961736795477915</v>
          </cell>
          <cell r="AK57">
            <v>0.86451381456971765</v>
          </cell>
          <cell r="AN57">
            <v>11.969752485751039</v>
          </cell>
        </row>
        <row r="58">
          <cell r="AH58">
            <v>182.38172752301639</v>
          </cell>
          <cell r="AI58">
            <v>214.82727550884204</v>
          </cell>
          <cell r="AJ58">
            <v>18.145815997828091</v>
          </cell>
          <cell r="AK58">
            <v>0.85768598124204087</v>
          </cell>
          <cell r="AN58">
            <v>11.519253022154544</v>
          </cell>
        </row>
        <row r="59">
          <cell r="AH59">
            <v>178.80575779684824</v>
          </cell>
          <cell r="AI59">
            <v>212.28379406301738</v>
          </cell>
          <cell r="AJ59">
            <v>17.188970568736753</v>
          </cell>
          <cell r="AK59">
            <v>0.85917333922752837</v>
          </cell>
          <cell r="AN59">
            <v>11.056408926608611</v>
          </cell>
        </row>
        <row r="60">
          <cell r="AH60">
            <v>177.76689525393923</v>
          </cell>
          <cell r="AI60">
            <v>208.27918941969662</v>
          </cell>
          <cell r="AJ60">
            <v>16.571671117011729</v>
          </cell>
          <cell r="AK60">
            <v>0.86743048749457086</v>
          </cell>
          <cell r="AN60">
            <v>10.803649931670526</v>
          </cell>
        </row>
        <row r="61">
          <cell r="AH61">
            <v>0</v>
          </cell>
          <cell r="AI61">
            <v>0</v>
          </cell>
          <cell r="AJ61">
            <v>0</v>
          </cell>
          <cell r="AK61" t="e">
            <v>#DIV/0!</v>
          </cell>
          <cell r="AN61">
            <v>0</v>
          </cell>
        </row>
        <row r="62">
          <cell r="AH62">
            <v>0</v>
          </cell>
          <cell r="AI62">
            <v>0</v>
          </cell>
          <cell r="AJ62" t="e">
            <v>#DIV/0!</v>
          </cell>
          <cell r="AK62" t="e">
            <v>#DIV/0!</v>
          </cell>
          <cell r="AN62" t="e">
            <v>#DIV/0!</v>
          </cell>
        </row>
        <row r="63">
          <cell r="AH63" t="e">
            <v>#DIV/0!</v>
          </cell>
          <cell r="AI63" t="e">
            <v>#DIV/0!</v>
          </cell>
          <cell r="AJ63" t="e">
            <v>#DIV/0!</v>
          </cell>
          <cell r="AK63" t="e">
            <v>#DIV/0!</v>
          </cell>
          <cell r="AN63" t="e">
            <v>#DIV/0!</v>
          </cell>
        </row>
        <row r="64">
          <cell r="AH64" t="e">
            <v>#DIV/0!</v>
          </cell>
          <cell r="AI64" t="e">
            <v>#DIV/0!</v>
          </cell>
          <cell r="AJ64" t="e">
            <v>#DIV/0!</v>
          </cell>
          <cell r="AK64" t="e">
            <v>#DIV/0!</v>
          </cell>
          <cell r="AN64" t="e">
            <v>#DIV/0!</v>
          </cell>
        </row>
        <row r="65">
          <cell r="AH65" t="e">
            <v>#DIV/0!</v>
          </cell>
          <cell r="AI65" t="e">
            <v>#DIV/0!</v>
          </cell>
          <cell r="AJ65" t="e">
            <v>#DIV/0!</v>
          </cell>
          <cell r="AK65" t="e">
            <v>#DIV/0!</v>
          </cell>
          <cell r="AN65" t="e">
            <v>#DIV/0!</v>
          </cell>
        </row>
        <row r="66">
          <cell r="AH66" t="e">
            <v>#DIV/0!</v>
          </cell>
          <cell r="AI66" t="e">
            <v>#DIV/0!</v>
          </cell>
          <cell r="AJ66" t="e">
            <v>#DIV/0!</v>
          </cell>
          <cell r="AK66" t="e">
            <v>#DIV/0!</v>
          </cell>
          <cell r="AN66" t="e">
            <v>#DIV/0!</v>
          </cell>
        </row>
        <row r="67">
          <cell r="AH67" t="e">
            <v>#DIV/0!</v>
          </cell>
          <cell r="AI67" t="e">
            <v>#DIV/0!</v>
          </cell>
          <cell r="AJ67" t="e">
            <v>#DIV/0!</v>
          </cell>
          <cell r="AK67" t="e">
            <v>#DIV/0!</v>
          </cell>
          <cell r="AN67" t="e">
            <v>#DIV/0!</v>
          </cell>
        </row>
        <row r="68">
          <cell r="AH68" t="e">
            <v>#DIV/0!</v>
          </cell>
          <cell r="AI68" t="e">
            <v>#DIV/0!</v>
          </cell>
          <cell r="AJ68" t="e">
            <v>#DIV/0!</v>
          </cell>
          <cell r="AK68" t="e">
            <v>#DIV/0!</v>
          </cell>
          <cell r="AN68" t="e">
            <v>#DIV/0!</v>
          </cell>
        </row>
        <row r="69">
          <cell r="AH69" t="e">
            <v>#DIV/0!</v>
          </cell>
          <cell r="AI69" t="e">
            <v>#DIV/0!</v>
          </cell>
          <cell r="AJ69" t="e">
            <v>#DIV/0!</v>
          </cell>
          <cell r="AK69" t="e">
            <v>#DIV/0!</v>
          </cell>
          <cell r="AN69" t="e">
            <v>#DIV/0!</v>
          </cell>
        </row>
        <row r="70">
          <cell r="AH70" t="e">
            <v>#DIV/0!</v>
          </cell>
          <cell r="AI70" t="e">
            <v>#DIV/0!</v>
          </cell>
          <cell r="AJ70" t="e">
            <v>#DIV/0!</v>
          </cell>
          <cell r="AK70" t="e">
            <v>#DIV/0!</v>
          </cell>
          <cell r="AN70" t="e">
            <v>#DIV/0!</v>
          </cell>
        </row>
        <row r="71">
          <cell r="AH71" t="e">
            <v>#DIV/0!</v>
          </cell>
          <cell r="AI71" t="e">
            <v>#DIV/0!</v>
          </cell>
          <cell r="AJ71" t="e">
            <v>#DIV/0!</v>
          </cell>
          <cell r="AK71" t="e">
            <v>#DIV/0!</v>
          </cell>
          <cell r="AN71" t="e">
            <v>#DIV/0!</v>
          </cell>
        </row>
        <row r="73">
          <cell r="K73">
            <v>37</v>
          </cell>
        </row>
        <row r="74">
          <cell r="K74">
            <v>48</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y"/>
      <sheetName val="General_inputs"/>
      <sheetName val="Commercial_Total_II"/>
      <sheetName val="Commercial_Total"/>
      <sheetName val="Report_tables"/>
      <sheetName val="Regional_intensity (aggregate)"/>
      <sheetName val="Adjusted_Supplier_Data"/>
      <sheetName val="SEDS_CensusDiv"/>
      <sheetName val="AER09_Table2.1c"/>
      <sheetName val="AER10_Table2.1c"/>
      <sheetName val="AER11_Table2.1C"/>
      <sheetName val="AER10_Table2.1a"/>
      <sheetName val="Conversion_Factors"/>
      <sheetName val="Weather_factors_new"/>
      <sheetName val="Weather_factors_old"/>
      <sheetName val="CDD_by_Division10"/>
      <sheetName val="HDD_by_Division10"/>
      <sheetName val="Floorspace_estimates"/>
      <sheetName val="Regional_Floorspace"/>
      <sheetName val="Charts (www)"/>
      <sheetName val="Charts (other-not updated)"/>
    </sheetNames>
    <sheetDataSet>
      <sheetData sheetId="0" refreshError="1"/>
      <sheetData sheetId="1" refreshError="1">
        <row r="6">
          <cell r="F6">
            <v>1985</v>
          </cell>
          <cell r="M6">
            <v>37</v>
          </cell>
          <cell r="U6" t="str">
            <v>1985 = 1</v>
          </cell>
        </row>
        <row r="7">
          <cell r="F7">
            <v>1996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y "/>
      <sheetName val="Data_development (2)"/>
      <sheetName val="General_inputs"/>
      <sheetName val="National"/>
      <sheetName val="Northeast"/>
      <sheetName val="Midwest"/>
      <sheetName val="South"/>
      <sheetName val="West"/>
      <sheetName val="Regional_intensity (aggregate)"/>
      <sheetName val="Wgted_Floorspace"/>
      <sheetName val="Final Floorspace Estimates"/>
      <sheetName val="AER09_table2.1b"/>
      <sheetName val="AER10_table2.1b"/>
      <sheetName val="RECS_data"/>
      <sheetName val="SEDS_CensusDiv"/>
      <sheetName val="Extrapolate_Energy2010-not used"/>
      <sheetName val="Conversion_Factors"/>
      <sheetName val="Chart2"/>
      <sheetName val="Weather_Factors"/>
      <sheetName val="CDD_by_Division09"/>
      <sheetName val="HDD_by_Division09"/>
      <sheetName val="CDD_by_Division10"/>
      <sheetName val="HDD_by_Division10"/>
      <sheetName val="National_Calibration_not used"/>
      <sheetName val="Northeast_data_old"/>
      <sheetName val="Midwest_data_old"/>
      <sheetName val="South_data_old"/>
      <sheetName val="West_data_old"/>
      <sheetName val="Data_development_old"/>
      <sheetName val="National_old"/>
      <sheetName val="Northeast_old"/>
      <sheetName val="Midwest_old "/>
      <sheetName val="South_old"/>
      <sheetName val="West_old"/>
      <sheetName val="Charts (www)"/>
      <sheetName val="Charts (other)"/>
      <sheetName val="Special_charts"/>
      <sheetName val="AER08_table2.1b"/>
      <sheetName val="Number of Housing Units"/>
      <sheetName val="Ave. Housing Size"/>
      <sheetName val="Northeast_data"/>
      <sheetName val="Midwest_data"/>
      <sheetName val="South_data"/>
      <sheetName val="Extrapolate_consumption_2010"/>
      <sheetName val="National_Calibration"/>
    </sheetNames>
    <sheetDataSet>
      <sheetData sheetId="0"/>
      <sheetData sheetId="1"/>
      <sheetData sheetId="2">
        <row r="6">
          <cell r="F6">
            <v>1985</v>
          </cell>
          <cell r="M6">
            <v>37</v>
          </cell>
          <cell r="U6" t="str">
            <v>1985 = 1</v>
          </cell>
        </row>
        <row r="7">
          <cell r="F7">
            <v>1996</v>
          </cell>
        </row>
      </sheetData>
      <sheetData sheetId="3"/>
      <sheetData sheetId="4">
        <row r="36">
          <cell r="AJ36">
            <v>1.0280554879689039</v>
          </cell>
        </row>
      </sheetData>
      <sheetData sheetId="5">
        <row r="36">
          <cell r="AJ36">
            <v>1.0048828345050702</v>
          </cell>
        </row>
      </sheetData>
      <sheetData sheetId="6">
        <row r="36">
          <cell r="AJ36">
            <v>1.0469565168949315</v>
          </cell>
        </row>
      </sheetData>
      <sheetData sheetId="7">
        <row r="36">
          <cell r="AI36">
            <v>0.99153629336146432</v>
          </cell>
        </row>
      </sheetData>
      <sheetData sheetId="8"/>
      <sheetData sheetId="9"/>
      <sheetData sheetId="10"/>
      <sheetData sheetId="11"/>
      <sheetData sheetId="12"/>
      <sheetData sheetId="13">
        <row r="154">
          <cell r="G154">
            <v>100.74944812362031</v>
          </cell>
        </row>
      </sheetData>
      <sheetData sheetId="14"/>
      <sheetData sheetId="15"/>
      <sheetData sheetId="16">
        <row r="22">
          <cell r="M22">
            <v>3.2829223796209681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y "/>
      <sheetName val="Data_development (2)"/>
      <sheetName val="General_inputs"/>
      <sheetName val="Residential_Total_II_old"/>
      <sheetName val="Residential_Total_II"/>
      <sheetName val="National"/>
      <sheetName val="Northeast"/>
      <sheetName val="Midwest"/>
      <sheetName val="South"/>
      <sheetName val="West"/>
      <sheetName val="Regional_intensity (aggregate)"/>
      <sheetName val="Wgted_Floorspace"/>
      <sheetName val="Report_Tables"/>
      <sheetName val="Report_graphs"/>
      <sheetName val="Final Floorspace Estimates"/>
      <sheetName val="AER09_table2.1b"/>
      <sheetName val="AER10_table2.1b"/>
      <sheetName val="AER10_Table2.1a"/>
      <sheetName val="AER11_table2.1b"/>
      <sheetName val="RECS_data"/>
      <sheetName val="SEDS_CensusRgn"/>
      <sheetName val="Extrapolate_Energy2010-not used"/>
      <sheetName val="Conversion_Factors"/>
      <sheetName val="Chart1"/>
      <sheetName val="Weather_Factors"/>
      <sheetName val="CDD_by_Division09"/>
      <sheetName val="HDD_by_Division09"/>
      <sheetName val="CDD_by_Division10"/>
      <sheetName val="HDD_by_Division10"/>
      <sheetName val="CDD_by_Division11"/>
      <sheetName val="HDD_by_Division11"/>
      <sheetName val="National_Calibration_not used"/>
      <sheetName val="Northeast_data_old"/>
      <sheetName val="Midwest_data_old"/>
      <sheetName val="South_data_old"/>
      <sheetName val="West_data_old"/>
      <sheetName val="Data_development_old"/>
      <sheetName val="National_old"/>
      <sheetName val="Northeast_old"/>
      <sheetName val="Midwest_old "/>
      <sheetName val="South_old"/>
      <sheetName val="West_old"/>
      <sheetName val="Charts (www)"/>
      <sheetName val="Charts (other)"/>
      <sheetName val="Special_charts"/>
    </sheetNames>
    <sheetDataSet>
      <sheetData sheetId="0"/>
      <sheetData sheetId="1"/>
      <sheetData sheetId="2">
        <row r="6">
          <cell r="F6">
            <v>1985</v>
          </cell>
          <cell r="M6">
            <v>37</v>
          </cell>
          <cell r="U6" t="str">
            <v>1985 = 1</v>
          </cell>
        </row>
        <row r="7">
          <cell r="F7">
            <v>1996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y"/>
      <sheetName val="General_inputs"/>
      <sheetName val="Commercial_Total"/>
      <sheetName val="Report_tables"/>
      <sheetName val="Regional_intensity (aggregate)"/>
      <sheetName val="Adjusted_Supplier_Data"/>
      <sheetName val="SEDS_CensusDiv"/>
      <sheetName val="AER09_Table2.1c"/>
      <sheetName val="AER10_Table2.1c"/>
      <sheetName val="AER10_Table2.1a"/>
      <sheetName val="Conversion_Factors"/>
      <sheetName val="Weather_factors_new"/>
      <sheetName val="Weather_factors_old"/>
      <sheetName val="CDD_by_Division10"/>
      <sheetName val="HDD_by_Division10"/>
      <sheetName val="Floorspace_estimates"/>
      <sheetName val="Regional_Floorspace"/>
      <sheetName val="Charts (www)"/>
      <sheetName val="Charts (other-not updated)"/>
    </sheetNames>
    <sheetDataSet>
      <sheetData sheetId="0" refreshError="1"/>
      <sheetData sheetId="1" refreshError="1">
        <row r="6">
          <cell r="F6">
            <v>1985</v>
          </cell>
          <cell r="M6">
            <v>37</v>
          </cell>
          <cell r="U6" t="str">
            <v>1985 = 1</v>
          </cell>
        </row>
        <row r="7">
          <cell r="F7">
            <v>1996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y"/>
      <sheetName val="General_inputs"/>
      <sheetName val="Total_Industrial"/>
      <sheetName val="Manufacturing"/>
      <sheetName val="NonManufacturing_Old (residual "/>
      <sheetName val="NonManufacturing"/>
      <sheetName val="Mining"/>
      <sheetName val="Personal_vehicles"/>
      <sheetName val="Charts (www)"/>
      <sheetName val="Manufacturing_Energy_Data"/>
      <sheetName val="AER07_Table2.1d"/>
      <sheetName val="AER08_Table2.1d"/>
      <sheetName val="AER09_Table2.1d"/>
      <sheetName val="AER10_Table2.1d"/>
      <sheetName val="GDP_Data"/>
      <sheetName val="Conversion_factors"/>
      <sheetName val="BEA_Output_Data"/>
      <sheetName val="Mfg Gross Output"/>
      <sheetName val="Mfg Value Added"/>
      <sheetName val="GPERS2000"/>
      <sheetName val="Gross Output over VA"/>
      <sheetName val="NAICS Sector VA over Manufac VA"/>
      <sheetName val="Mfg Shipments (6)"/>
      <sheetName val="Electric Energy (6)"/>
      <sheetName val="Fuel Energy (6)"/>
      <sheetName val="Pulp&amp;Paper"/>
      <sheetName val="Chart6"/>
      <sheetName val="Chart7"/>
      <sheetName val="Chart8"/>
      <sheetName val="Chart9"/>
      <sheetName val="Chart10"/>
    </sheetNames>
    <sheetDataSet>
      <sheetData sheetId="0"/>
      <sheetData sheetId="1">
        <row r="7">
          <cell r="L7" t="str">
            <v>1996 = 1</v>
          </cell>
          <cell r="O7">
            <v>48</v>
          </cell>
        </row>
        <row r="20">
          <cell r="F20">
            <v>1985</v>
          </cell>
        </row>
        <row r="21">
          <cell r="F21">
            <v>2010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y"/>
      <sheetName val="General_inputs"/>
      <sheetName val="Total_Industrial"/>
      <sheetName val="Manufacturing"/>
      <sheetName val="NonManufacturing_Old (residual "/>
      <sheetName val="NonManufacturing"/>
      <sheetName val="Mining"/>
      <sheetName val="Personal_vehicles"/>
      <sheetName val="Charts (www)"/>
      <sheetName val="Manufacturing_Energy_Data"/>
      <sheetName val="AER07_Table2.1d"/>
      <sheetName val="AER08_Table2.1d"/>
      <sheetName val="AER09_Table2.1d"/>
      <sheetName val="AER10_Table2.1d"/>
      <sheetName val="GDP_Data"/>
      <sheetName val="Conversion_factors"/>
      <sheetName val="BEA_Output_Data"/>
      <sheetName val="Mfg Gross Output"/>
      <sheetName val="Mfg Value Added"/>
      <sheetName val="GPERS2000"/>
      <sheetName val="Gross Output over VA"/>
      <sheetName val="NAICS Sector VA over Manufac VA"/>
      <sheetName val="Mfg Shipments (6)"/>
      <sheetName val="Electric Energy (6)"/>
      <sheetName val="Fuel Energy (6)"/>
      <sheetName val="Pulp&amp;Paper"/>
      <sheetName val="Chart1"/>
      <sheetName val="Chart2"/>
      <sheetName val="Chart3"/>
      <sheetName val="Chart4"/>
      <sheetName val="Chart5"/>
      <sheetName val="Report_tables"/>
    </sheetNames>
    <sheetDataSet>
      <sheetData sheetId="0" refreshError="1"/>
      <sheetData sheetId="1" refreshError="1">
        <row r="7">
          <cell r="L7" t="str">
            <v>1996 = 1</v>
          </cell>
          <cell r="O7">
            <v>48</v>
          </cell>
        </row>
        <row r="20">
          <cell r="F20">
            <v>1985</v>
          </cell>
        </row>
        <row r="21">
          <cell r="F21">
            <v>2010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y"/>
      <sheetName val="General_inputs"/>
      <sheetName val="Total_Transportation "/>
      <sheetName val="GPERS2000"/>
      <sheetName val="Charts (www)"/>
      <sheetName val="Passenger_Total"/>
      <sheetName val="Passenger-Highway"/>
      <sheetName val="Personal_vehicles"/>
      <sheetName val="Busses"/>
      <sheetName val="Passenger-Air"/>
      <sheetName val="Passenger-Rail"/>
      <sheetName val="Urban_Rail"/>
      <sheetName val="Freight_Total"/>
      <sheetName val="Freight-Trucks"/>
      <sheetName val="Pipelines"/>
      <sheetName val="GPERS"/>
      <sheetName val="Monthly_indicators"/>
      <sheetName val="Passenger-based Activity"/>
      <sheetName val="Passenger-based Energy Use"/>
      <sheetName val="Freight-based Activity"/>
      <sheetName val="Freight-based Energy Use"/>
      <sheetName val="FuelConsump"/>
      <sheetName val="Fuel Heat Content"/>
    </sheetNames>
    <sheetDataSet>
      <sheetData sheetId="0"/>
      <sheetData sheetId="1">
        <row r="16">
          <cell r="F16" t="str">
            <v>Delivered</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hyperlink" Target="http://www.eia.gov/totalenergy/data/monthly/"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www.eia.doe.gov/totalenergy/data/monthly/dataunits.cfm"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42"/>
  <sheetViews>
    <sheetView topLeftCell="A83" workbookViewId="0">
      <selection activeCell="E115" sqref="E115"/>
    </sheetView>
  </sheetViews>
  <sheetFormatPr defaultRowHeight="12.75" x14ac:dyDescent="0.2"/>
  <cols>
    <col min="1" max="1" width="6.28515625" style="135" customWidth="1"/>
    <col min="2" max="2" width="6" style="135" customWidth="1"/>
    <col min="3" max="3" width="8.42578125" style="135" customWidth="1"/>
    <col min="4" max="4" width="9.28515625" style="135" customWidth="1"/>
    <col min="5" max="5" width="15.140625" style="135" customWidth="1"/>
    <col min="6" max="6" width="13" style="135" customWidth="1"/>
    <col min="7" max="7" width="14.140625" style="135" customWidth="1"/>
    <col min="8" max="8" width="11.28515625" style="135" customWidth="1"/>
    <col min="9" max="9" width="11.85546875" style="135" customWidth="1"/>
    <col min="10" max="10" width="9.85546875" style="135" customWidth="1"/>
    <col min="11" max="11" width="12" style="135" customWidth="1"/>
    <col min="12" max="12" width="8.42578125" style="135" customWidth="1"/>
    <col min="13" max="13" width="9.5703125" style="135" customWidth="1"/>
    <col min="14" max="14" width="7.7109375" style="135" customWidth="1"/>
    <col min="15" max="15" width="8.5703125" style="135" customWidth="1"/>
    <col min="16" max="16384" width="9.140625" style="135"/>
  </cols>
  <sheetData>
    <row r="1" spans="1:15" ht="18" x14ac:dyDescent="0.25">
      <c r="A1" s="133" t="s">
        <v>360</v>
      </c>
      <c r="B1" s="134"/>
      <c r="C1" s="134"/>
      <c r="D1" s="134"/>
      <c r="E1" s="134"/>
      <c r="F1" s="134"/>
    </row>
    <row r="3" spans="1:15" ht="15.75" x14ac:dyDescent="0.25">
      <c r="B3" s="136" t="s">
        <v>361</v>
      </c>
    </row>
    <row r="4" spans="1:15" ht="15.75" x14ac:dyDescent="0.25">
      <c r="B4" s="136"/>
    </row>
    <row r="5" spans="1:15" ht="15.75" x14ac:dyDescent="0.25">
      <c r="B5" s="136" t="s">
        <v>301</v>
      </c>
    </row>
    <row r="6" spans="1:15" ht="15.75" x14ac:dyDescent="0.25">
      <c r="B6" s="136" t="s">
        <v>302</v>
      </c>
    </row>
    <row r="8" spans="1:15" ht="15" x14ac:dyDescent="0.25">
      <c r="B8" s="137" t="s">
        <v>303</v>
      </c>
      <c r="C8" s="137"/>
      <c r="D8" s="137"/>
      <c r="E8" s="137"/>
      <c r="F8" s="138"/>
    </row>
    <row r="10" spans="1:15" x14ac:dyDescent="0.2">
      <c r="N10" s="139"/>
      <c r="O10" s="140"/>
    </row>
    <row r="11" spans="1:15" ht="15.75" x14ac:dyDescent="0.25">
      <c r="B11" s="141" t="s">
        <v>304</v>
      </c>
      <c r="C11" s="139"/>
      <c r="D11" s="139"/>
      <c r="E11" s="139"/>
      <c r="F11" s="139"/>
      <c r="G11" s="139"/>
      <c r="H11" s="139"/>
      <c r="I11" s="139"/>
      <c r="J11" s="139"/>
      <c r="K11" s="139"/>
      <c r="L11" s="139"/>
      <c r="M11" s="139"/>
      <c r="N11" s="139"/>
      <c r="O11" s="140"/>
    </row>
    <row r="12" spans="1:15" ht="15.75" x14ac:dyDescent="0.25">
      <c r="B12" s="141" t="s">
        <v>305</v>
      </c>
      <c r="C12" s="139"/>
      <c r="D12" s="139"/>
      <c r="E12" s="139"/>
      <c r="F12" s="139"/>
      <c r="G12" s="139"/>
      <c r="H12" s="139"/>
      <c r="I12" s="139"/>
      <c r="J12" s="139"/>
      <c r="K12" s="139"/>
      <c r="L12" s="139"/>
      <c r="M12" s="139"/>
      <c r="N12" s="139"/>
      <c r="O12" s="140"/>
    </row>
    <row r="13" spans="1:15" ht="15.75" x14ac:dyDescent="0.25">
      <c r="B13" s="141" t="s">
        <v>306</v>
      </c>
      <c r="C13" s="139"/>
      <c r="D13" s="139"/>
      <c r="E13" s="139"/>
      <c r="F13" s="139"/>
      <c r="G13" s="139"/>
      <c r="H13" s="139"/>
      <c r="I13" s="139"/>
      <c r="J13" s="139"/>
      <c r="K13" s="139"/>
      <c r="L13" s="139"/>
      <c r="M13" s="139"/>
      <c r="N13" s="139"/>
      <c r="O13" s="140"/>
    </row>
    <row r="14" spans="1:15" ht="15.75" x14ac:dyDescent="0.25">
      <c r="B14" s="141" t="s">
        <v>307</v>
      </c>
      <c r="C14" s="139"/>
      <c r="D14" s="139"/>
      <c r="E14" s="139"/>
      <c r="F14" s="139"/>
      <c r="G14" s="139"/>
      <c r="H14" s="139"/>
      <c r="I14" s="139"/>
      <c r="J14" s="139"/>
      <c r="K14" s="139"/>
      <c r="L14" s="139"/>
      <c r="M14" s="139"/>
      <c r="N14" s="139"/>
      <c r="O14" s="140"/>
    </row>
    <row r="15" spans="1:15" ht="15.75" x14ac:dyDescent="0.25">
      <c r="B15" s="141" t="s">
        <v>308</v>
      </c>
      <c r="C15" s="139"/>
      <c r="D15" s="139"/>
      <c r="E15" s="139"/>
      <c r="F15" s="139"/>
      <c r="G15" s="139"/>
      <c r="H15" s="139"/>
      <c r="I15" s="139"/>
      <c r="J15" s="139"/>
      <c r="K15" s="139"/>
      <c r="L15" s="139"/>
      <c r="M15" s="139"/>
      <c r="N15" s="139"/>
      <c r="O15" s="140"/>
    </row>
    <row r="16" spans="1:15" ht="15.75" x14ac:dyDescent="0.25">
      <c r="B16" s="141"/>
      <c r="C16" s="139"/>
      <c r="D16" s="139"/>
      <c r="E16" s="139"/>
      <c r="F16" s="139"/>
      <c r="G16" s="139"/>
      <c r="H16" s="139"/>
      <c r="I16" s="139"/>
      <c r="J16" s="139"/>
      <c r="K16" s="139"/>
      <c r="L16" s="139"/>
      <c r="M16" s="139"/>
      <c r="N16" s="139"/>
      <c r="O16" s="140"/>
    </row>
    <row r="17" spans="2:15" ht="15.75" x14ac:dyDescent="0.25">
      <c r="B17" s="141" t="s">
        <v>384</v>
      </c>
      <c r="C17" s="139"/>
      <c r="D17" s="139"/>
      <c r="E17" s="139"/>
      <c r="F17" s="139"/>
      <c r="G17" s="139"/>
      <c r="H17" s="139"/>
      <c r="I17" s="139"/>
      <c r="J17" s="139"/>
      <c r="K17" s="139"/>
      <c r="L17" s="139"/>
      <c r="M17" s="139"/>
      <c r="N17" s="139"/>
      <c r="O17" s="140"/>
    </row>
    <row r="18" spans="2:15" ht="15.75" x14ac:dyDescent="0.25">
      <c r="B18" s="141" t="s">
        <v>385</v>
      </c>
      <c r="C18" s="139"/>
      <c r="D18" s="139"/>
      <c r="E18" s="139"/>
      <c r="F18" s="139"/>
      <c r="G18" s="139"/>
      <c r="H18" s="139"/>
      <c r="I18" s="139"/>
      <c r="J18" s="139"/>
      <c r="K18" s="139"/>
      <c r="L18" s="139"/>
      <c r="M18" s="139"/>
      <c r="N18" s="139"/>
      <c r="O18" s="140"/>
    </row>
    <row r="19" spans="2:15" ht="15.75" x14ac:dyDescent="0.25">
      <c r="B19" s="141" t="s">
        <v>386</v>
      </c>
      <c r="C19" s="139"/>
      <c r="D19" s="139"/>
      <c r="E19" s="139"/>
      <c r="F19" s="139"/>
      <c r="G19" s="139"/>
      <c r="H19" s="139"/>
      <c r="I19" s="139"/>
      <c r="J19" s="139"/>
      <c r="K19" s="139"/>
      <c r="L19" s="139"/>
      <c r="M19" s="139"/>
      <c r="N19" s="139"/>
      <c r="O19" s="140"/>
    </row>
    <row r="20" spans="2:15" ht="15.75" x14ac:dyDescent="0.25">
      <c r="B20" s="141" t="s">
        <v>309</v>
      </c>
      <c r="C20" s="139"/>
      <c r="D20" s="139"/>
      <c r="E20" s="139"/>
      <c r="F20" s="139"/>
      <c r="G20" s="139"/>
      <c r="H20" s="139"/>
      <c r="I20" s="139"/>
      <c r="J20" s="139"/>
      <c r="K20" s="139"/>
      <c r="L20" s="139"/>
      <c r="M20" s="139"/>
      <c r="N20" s="139"/>
      <c r="O20" s="140"/>
    </row>
    <row r="21" spans="2:15" ht="15.75" x14ac:dyDescent="0.25">
      <c r="B21" s="141"/>
      <c r="C21" s="139"/>
      <c r="D21" s="139"/>
      <c r="E21" s="139"/>
      <c r="F21" s="139"/>
      <c r="G21" s="139"/>
      <c r="H21" s="139"/>
      <c r="I21" s="139"/>
      <c r="J21" s="139"/>
      <c r="K21" s="139"/>
      <c r="L21" s="139"/>
      <c r="M21" s="139"/>
      <c r="N21" s="139"/>
      <c r="O21" s="140"/>
    </row>
    <row r="22" spans="2:15" ht="15.75" x14ac:dyDescent="0.25">
      <c r="B22" s="141" t="s">
        <v>378</v>
      </c>
      <c r="C22" s="139"/>
      <c r="D22" s="139"/>
      <c r="E22" s="139"/>
      <c r="F22" s="139"/>
      <c r="G22" s="139"/>
      <c r="H22" s="139"/>
      <c r="I22" s="139"/>
      <c r="J22" s="139"/>
      <c r="K22" s="139"/>
      <c r="L22" s="139"/>
      <c r="M22" s="139"/>
      <c r="N22" s="139"/>
      <c r="O22" s="140"/>
    </row>
    <row r="23" spans="2:15" ht="15.75" x14ac:dyDescent="0.25">
      <c r="B23" s="759" t="s">
        <v>1477</v>
      </c>
      <c r="C23" s="139"/>
      <c r="D23" s="139"/>
      <c r="E23" s="139"/>
      <c r="F23" s="139"/>
      <c r="G23" s="139"/>
      <c r="H23" s="139"/>
      <c r="I23" s="139"/>
      <c r="J23" s="139"/>
      <c r="K23" s="139"/>
      <c r="L23" s="139"/>
      <c r="M23" s="139"/>
      <c r="N23" s="139"/>
      <c r="O23" s="140"/>
    </row>
    <row r="24" spans="2:15" ht="15.75" x14ac:dyDescent="0.25">
      <c r="B24" s="759" t="s">
        <v>1478</v>
      </c>
      <c r="C24" s="139"/>
      <c r="D24" s="139"/>
      <c r="E24" s="139"/>
      <c r="F24" s="139"/>
      <c r="G24" s="139"/>
      <c r="H24" s="139"/>
      <c r="I24" s="139"/>
      <c r="J24" s="139"/>
      <c r="K24" s="139"/>
      <c r="L24" s="139"/>
      <c r="M24" s="139"/>
      <c r="N24" s="139"/>
      <c r="O24" s="140"/>
    </row>
    <row r="25" spans="2:15" x14ac:dyDescent="0.2">
      <c r="M25" s="139"/>
      <c r="N25" s="139"/>
    </row>
    <row r="26" spans="2:15" x14ac:dyDescent="0.2">
      <c r="C26" s="142" t="s">
        <v>310</v>
      </c>
      <c r="D26" s="143">
        <v>0</v>
      </c>
      <c r="E26" s="143">
        <v>1</v>
      </c>
      <c r="F26" s="143">
        <v>2</v>
      </c>
      <c r="G26" s="143">
        <v>3</v>
      </c>
      <c r="H26" s="143"/>
      <c r="I26" s="143"/>
      <c r="J26" s="142"/>
      <c r="K26" s="142"/>
      <c r="L26" s="142"/>
      <c r="M26" s="142"/>
    </row>
    <row r="27" spans="2:15" x14ac:dyDescent="0.2">
      <c r="C27" s="144"/>
      <c r="D27" s="144" t="s">
        <v>311</v>
      </c>
      <c r="E27" s="144"/>
      <c r="F27" s="144"/>
      <c r="G27" s="144"/>
      <c r="H27" s="144"/>
      <c r="I27" s="144"/>
      <c r="J27" s="144"/>
      <c r="K27" s="144"/>
      <c r="L27" s="144"/>
      <c r="M27" s="144"/>
    </row>
    <row r="28" spans="2:15" x14ac:dyDescent="0.2">
      <c r="C28" s="144"/>
      <c r="D28" s="144"/>
      <c r="E28" s="218"/>
      <c r="F28" s="144"/>
      <c r="G28" s="144"/>
      <c r="H28" s="144"/>
      <c r="I28" s="144"/>
      <c r="J28" s="144"/>
      <c r="K28" s="144"/>
      <c r="L28" s="144"/>
      <c r="M28" s="144"/>
    </row>
    <row r="29" spans="2:15" x14ac:dyDescent="0.2">
      <c r="C29" s="144"/>
      <c r="D29" s="144"/>
      <c r="E29" s="219" t="s">
        <v>15</v>
      </c>
      <c r="F29" s="218"/>
      <c r="G29" s="144"/>
      <c r="H29" s="144"/>
      <c r="I29" s="144"/>
      <c r="J29" s="144" t="s">
        <v>7</v>
      </c>
      <c r="K29" s="144"/>
      <c r="L29" s="144"/>
      <c r="M29" s="144"/>
    </row>
    <row r="30" spans="2:15" x14ac:dyDescent="0.2">
      <c r="C30" s="144"/>
      <c r="D30" s="144"/>
      <c r="E30" s="144"/>
      <c r="F30" s="144" t="s">
        <v>11</v>
      </c>
      <c r="G30" s="218"/>
      <c r="H30" s="144"/>
      <c r="I30" s="144"/>
      <c r="J30" s="144" t="s">
        <v>8</v>
      </c>
      <c r="K30" s="144"/>
      <c r="L30" s="144"/>
      <c r="M30" s="144"/>
    </row>
    <row r="31" spans="2:15" x14ac:dyDescent="0.2">
      <c r="C31" s="144"/>
      <c r="D31" s="144"/>
      <c r="E31" s="144"/>
      <c r="F31" s="144"/>
      <c r="G31" s="710" t="s">
        <v>1439</v>
      </c>
      <c r="H31" s="144"/>
      <c r="I31" s="144"/>
      <c r="J31" s="144"/>
      <c r="K31" s="144"/>
      <c r="L31" s="144"/>
      <c r="M31" s="144"/>
    </row>
    <row r="32" spans="2:15" x14ac:dyDescent="0.2">
      <c r="C32" s="144"/>
      <c r="D32" s="144"/>
      <c r="E32" s="144"/>
      <c r="F32" s="144"/>
      <c r="G32" s="217" t="s">
        <v>345</v>
      </c>
      <c r="H32" s="144"/>
      <c r="I32" s="144"/>
      <c r="J32" s="144"/>
      <c r="K32" s="144"/>
      <c r="L32" s="144"/>
      <c r="M32" s="144"/>
    </row>
    <row r="33" spans="2:15" x14ac:dyDescent="0.2">
      <c r="C33" s="144"/>
      <c r="D33" s="144"/>
      <c r="E33" s="144"/>
      <c r="F33" s="144"/>
      <c r="G33" s="217" t="s">
        <v>345</v>
      </c>
      <c r="H33" s="144"/>
      <c r="I33" s="144"/>
      <c r="J33" s="144"/>
      <c r="K33" s="144"/>
      <c r="L33" s="144"/>
      <c r="M33" s="144"/>
    </row>
    <row r="34" spans="2:15" x14ac:dyDescent="0.2">
      <c r="C34" s="144"/>
      <c r="D34" s="144"/>
      <c r="E34" s="144"/>
      <c r="F34" s="144" t="s">
        <v>9</v>
      </c>
      <c r="G34" s="144"/>
      <c r="H34" s="144"/>
      <c r="I34" s="144"/>
      <c r="J34" s="144" t="s">
        <v>10</v>
      </c>
      <c r="K34" s="144"/>
      <c r="L34" s="144"/>
      <c r="M34" s="144"/>
    </row>
    <row r="35" spans="2:15" x14ac:dyDescent="0.2">
      <c r="C35" s="144"/>
      <c r="D35" s="144"/>
      <c r="E35" s="144"/>
      <c r="F35" s="144"/>
      <c r="G35" s="144"/>
      <c r="H35" s="144"/>
      <c r="I35" s="144"/>
      <c r="J35" s="144"/>
      <c r="K35" s="144"/>
      <c r="L35" s="144"/>
      <c r="M35" s="144"/>
    </row>
    <row r="36" spans="2:15" x14ac:dyDescent="0.2">
      <c r="C36" s="144"/>
      <c r="D36" s="144"/>
      <c r="E36" s="144" t="s">
        <v>312</v>
      </c>
      <c r="F36" s="144"/>
      <c r="G36" s="144"/>
      <c r="H36" s="144"/>
      <c r="I36" s="144"/>
      <c r="J36" s="144"/>
      <c r="K36" s="144"/>
      <c r="L36" s="144"/>
      <c r="M36" s="144"/>
    </row>
    <row r="37" spans="2:15" x14ac:dyDescent="0.2">
      <c r="C37" s="144"/>
      <c r="D37" s="144"/>
      <c r="E37" s="144" t="s">
        <v>313</v>
      </c>
      <c r="F37" s="144"/>
      <c r="G37" s="144"/>
      <c r="H37" s="144"/>
      <c r="I37" s="144"/>
      <c r="J37" s="144"/>
      <c r="K37" s="144"/>
      <c r="L37" s="144"/>
      <c r="M37" s="144"/>
    </row>
    <row r="38" spans="2:15" x14ac:dyDescent="0.2">
      <c r="C38" s="144"/>
      <c r="D38" s="144"/>
      <c r="E38" s="144" t="s">
        <v>314</v>
      </c>
      <c r="F38" s="218"/>
      <c r="G38" s="144"/>
      <c r="H38" s="144"/>
      <c r="I38" s="144"/>
      <c r="J38" s="144"/>
      <c r="K38" s="144"/>
      <c r="L38" s="144"/>
      <c r="M38" s="144"/>
    </row>
    <row r="39" spans="2:15" x14ac:dyDescent="0.2">
      <c r="C39" s="144"/>
      <c r="D39" s="144"/>
      <c r="E39" s="144" t="s">
        <v>315</v>
      </c>
      <c r="F39" s="144"/>
      <c r="G39" s="144"/>
      <c r="H39" s="144"/>
      <c r="I39" s="144"/>
      <c r="J39" s="144"/>
      <c r="K39" s="144"/>
      <c r="L39" s="144"/>
      <c r="M39" s="144"/>
    </row>
    <row r="40" spans="2:15" x14ac:dyDescent="0.2">
      <c r="C40" s="144"/>
      <c r="D40" s="144"/>
      <c r="E40" s="218"/>
      <c r="F40" s="144"/>
      <c r="G40" s="144"/>
      <c r="H40" s="144"/>
      <c r="I40" s="144"/>
      <c r="J40" s="144"/>
      <c r="K40" s="144"/>
      <c r="L40" s="144"/>
      <c r="M40" s="144"/>
    </row>
    <row r="41" spans="2:15" x14ac:dyDescent="0.2">
      <c r="B41" s="140"/>
      <c r="C41" s="139"/>
      <c r="D41" s="139"/>
      <c r="E41" s="139"/>
      <c r="F41" s="139"/>
      <c r="G41" s="139"/>
      <c r="H41" s="139"/>
      <c r="I41" s="139"/>
      <c r="J41" s="139"/>
      <c r="K41" s="139"/>
      <c r="L41" s="139"/>
      <c r="M41" s="139"/>
    </row>
    <row r="42" spans="2:15" x14ac:dyDescent="0.2">
      <c r="B42" s="145"/>
      <c r="I42" s="140"/>
    </row>
    <row r="43" spans="2:15" x14ac:dyDescent="0.2">
      <c r="B43" s="145"/>
      <c r="I43" s="140"/>
    </row>
    <row r="44" spans="2:15" x14ac:dyDescent="0.2">
      <c r="B44" s="145"/>
      <c r="I44" s="140"/>
    </row>
    <row r="45" spans="2:15" ht="15" x14ac:dyDescent="0.25">
      <c r="B45" s="137" t="s">
        <v>316</v>
      </c>
      <c r="I45" s="140"/>
    </row>
    <row r="46" spans="2:15" ht="15" x14ac:dyDescent="0.25">
      <c r="B46" s="137"/>
      <c r="I46" s="140"/>
    </row>
    <row r="47" spans="2:15" ht="15.75" x14ac:dyDescent="0.25">
      <c r="B47" s="136" t="s">
        <v>317</v>
      </c>
      <c r="C47" s="136"/>
      <c r="D47" s="136"/>
      <c r="E47" s="136"/>
      <c r="F47" s="136"/>
      <c r="G47" s="136"/>
    </row>
    <row r="48" spans="2:15" ht="15" x14ac:dyDescent="0.25">
      <c r="C48" s="147" t="s">
        <v>105</v>
      </c>
      <c r="E48" s="146" t="s">
        <v>318</v>
      </c>
      <c r="F48" s="146"/>
      <c r="G48" s="146"/>
      <c r="H48" s="146"/>
      <c r="I48" s="146"/>
      <c r="J48" s="146"/>
      <c r="K48" s="146"/>
      <c r="L48" s="146"/>
      <c r="M48" s="146"/>
      <c r="N48" s="146"/>
      <c r="O48" s="146"/>
    </row>
    <row r="49" spans="2:15" ht="15" x14ac:dyDescent="0.25">
      <c r="C49" s="147" t="s">
        <v>63</v>
      </c>
      <c r="E49" s="146" t="s">
        <v>319</v>
      </c>
      <c r="F49" s="146"/>
      <c r="G49" s="146"/>
      <c r="H49" s="146"/>
      <c r="I49" s="146"/>
      <c r="J49" s="146"/>
      <c r="K49" s="146"/>
      <c r="L49" s="146"/>
      <c r="M49" s="146"/>
      <c r="N49" s="146"/>
      <c r="O49" s="146"/>
    </row>
    <row r="50" spans="2:15" ht="15" x14ac:dyDescent="0.25">
      <c r="C50" s="147" t="s">
        <v>54</v>
      </c>
      <c r="E50" s="146" t="s">
        <v>320</v>
      </c>
      <c r="F50" s="146"/>
      <c r="G50" s="146"/>
      <c r="H50" s="146"/>
      <c r="I50" s="146"/>
      <c r="J50" s="146"/>
      <c r="K50" s="146"/>
      <c r="L50" s="146"/>
      <c r="M50" s="146"/>
      <c r="N50" s="146"/>
      <c r="O50" s="146"/>
    </row>
    <row r="51" spans="2:15" ht="15" x14ac:dyDescent="0.25">
      <c r="C51" s="147" t="s">
        <v>218</v>
      </c>
      <c r="E51" s="146" t="s">
        <v>321</v>
      </c>
      <c r="F51" s="146"/>
      <c r="G51" s="146"/>
      <c r="H51" s="146"/>
      <c r="I51" s="146"/>
      <c r="J51" s="146"/>
      <c r="K51" s="146"/>
      <c r="L51" s="146"/>
      <c r="M51" s="146"/>
      <c r="N51" s="146"/>
      <c r="O51" s="146"/>
    </row>
    <row r="52" spans="2:15" ht="15.75" x14ac:dyDescent="0.25">
      <c r="B52" s="136" t="s">
        <v>322</v>
      </c>
      <c r="C52" s="148"/>
      <c r="D52" s="149"/>
      <c r="E52" s="149"/>
      <c r="F52" s="149"/>
      <c r="G52" s="149"/>
      <c r="H52" s="149"/>
      <c r="I52" s="149"/>
    </row>
    <row r="53" spans="2:15" x14ac:dyDescent="0.2">
      <c r="C53" s="147"/>
      <c r="E53" s="145"/>
    </row>
    <row r="54" spans="2:15" ht="15.75" x14ac:dyDescent="0.25">
      <c r="B54" s="136" t="s">
        <v>323</v>
      </c>
      <c r="C54" s="147"/>
      <c r="E54" s="145"/>
    </row>
    <row r="55" spans="2:15" ht="15" x14ac:dyDescent="0.25">
      <c r="C55" s="150" t="s">
        <v>324</v>
      </c>
      <c r="E55" s="151" t="s">
        <v>387</v>
      </c>
      <c r="F55" s="151"/>
      <c r="G55" s="146"/>
      <c r="H55" s="146"/>
      <c r="I55" s="146"/>
      <c r="J55" s="146"/>
      <c r="K55" s="146"/>
      <c r="L55" s="146"/>
      <c r="M55" s="146"/>
      <c r="N55" s="146"/>
      <c r="O55" s="146"/>
    </row>
    <row r="56" spans="2:15" ht="15" x14ac:dyDescent="0.25">
      <c r="C56" s="147"/>
      <c r="E56" s="146" t="s">
        <v>325</v>
      </c>
      <c r="F56" s="146"/>
      <c r="G56" s="146"/>
      <c r="H56" s="146"/>
      <c r="I56" s="146"/>
      <c r="J56" s="146"/>
      <c r="K56" s="146"/>
      <c r="L56" s="146"/>
      <c r="M56" s="146"/>
      <c r="N56" s="146"/>
      <c r="O56" s="146"/>
    </row>
    <row r="57" spans="2:15" ht="15" x14ac:dyDescent="0.25">
      <c r="C57" s="150" t="s">
        <v>326</v>
      </c>
      <c r="E57" s="151" t="s">
        <v>358</v>
      </c>
      <c r="F57" s="151"/>
      <c r="G57" s="146"/>
      <c r="H57" s="146"/>
      <c r="I57" s="146"/>
      <c r="J57" s="146"/>
      <c r="K57" s="146"/>
      <c r="L57" s="146"/>
      <c r="M57" s="146"/>
      <c r="N57" s="146"/>
      <c r="O57" s="146"/>
    </row>
    <row r="58" spans="2:15" ht="15" x14ac:dyDescent="0.25">
      <c r="E58" s="146" t="s">
        <v>327</v>
      </c>
      <c r="F58" s="146"/>
      <c r="G58" s="146"/>
      <c r="H58" s="146"/>
      <c r="I58" s="146"/>
      <c r="J58" s="146"/>
      <c r="K58" s="146"/>
      <c r="L58" s="146"/>
      <c r="M58" s="146"/>
      <c r="N58" s="146"/>
      <c r="O58" s="146"/>
    </row>
    <row r="59" spans="2:15" ht="15" x14ac:dyDescent="0.25">
      <c r="C59" s="150" t="s">
        <v>54</v>
      </c>
      <c r="E59" s="151" t="s">
        <v>388</v>
      </c>
      <c r="F59" s="146"/>
      <c r="G59" s="146"/>
      <c r="H59" s="146"/>
      <c r="I59" s="146"/>
      <c r="J59" s="146"/>
      <c r="K59" s="146"/>
      <c r="L59" s="146"/>
      <c r="M59" s="146"/>
      <c r="N59" s="146"/>
      <c r="O59" s="146"/>
    </row>
    <row r="60" spans="2:15" ht="15" x14ac:dyDescent="0.25">
      <c r="C60" s="711" t="s">
        <v>218</v>
      </c>
      <c r="E60" s="151" t="s">
        <v>359</v>
      </c>
      <c r="F60" s="146"/>
      <c r="G60" s="146"/>
      <c r="H60" s="146"/>
      <c r="I60" s="146"/>
      <c r="J60" s="146"/>
      <c r="K60" s="146"/>
      <c r="L60" s="146"/>
      <c r="M60" s="146"/>
      <c r="N60" s="146"/>
      <c r="O60" s="146"/>
    </row>
    <row r="61" spans="2:15" x14ac:dyDescent="0.2">
      <c r="C61" s="147"/>
      <c r="E61" s="145"/>
    </row>
    <row r="62" spans="2:15" ht="15" x14ac:dyDescent="0.25">
      <c r="B62" s="137" t="s">
        <v>328</v>
      </c>
      <c r="C62" s="147"/>
      <c r="E62" s="145"/>
      <c r="F62" s="145" t="s">
        <v>329</v>
      </c>
    </row>
    <row r="63" spans="2:15" ht="15.75" x14ac:dyDescent="0.25">
      <c r="B63" s="136" t="s">
        <v>330</v>
      </c>
      <c r="C63" s="152"/>
      <c r="D63" s="136"/>
      <c r="E63" s="136"/>
      <c r="F63" s="136"/>
      <c r="G63" s="136"/>
      <c r="H63" s="136"/>
      <c r="I63" s="136"/>
      <c r="J63" s="136"/>
      <c r="K63" s="136"/>
      <c r="L63" s="136"/>
      <c r="M63" s="136"/>
      <c r="N63" s="136"/>
    </row>
    <row r="64" spans="2:15" ht="15.75" x14ac:dyDescent="0.25">
      <c r="B64" s="136" t="s">
        <v>331</v>
      </c>
      <c r="C64" s="152"/>
      <c r="D64" s="136"/>
      <c r="E64" s="136"/>
      <c r="F64" s="136"/>
      <c r="G64" s="136"/>
      <c r="H64" s="136"/>
      <c r="I64" s="136"/>
      <c r="J64" s="136"/>
      <c r="K64" s="136"/>
      <c r="L64" s="136"/>
      <c r="M64" s="136"/>
      <c r="N64" s="136"/>
    </row>
    <row r="66" spans="3:15" x14ac:dyDescent="0.2">
      <c r="C66" s="153"/>
      <c r="D66" s="153"/>
      <c r="E66" s="153"/>
      <c r="F66" s="153"/>
      <c r="G66" s="153"/>
      <c r="H66" s="153"/>
      <c r="I66" s="153"/>
      <c r="J66" s="153"/>
      <c r="K66" s="153"/>
      <c r="L66" s="153"/>
      <c r="M66" s="153"/>
      <c r="N66" s="153"/>
      <c r="O66" s="153"/>
    </row>
    <row r="67" spans="3:15" ht="30" customHeight="1" x14ac:dyDescent="0.2">
      <c r="C67" s="154"/>
      <c r="D67" s="155"/>
      <c r="E67" s="809" t="s">
        <v>332</v>
      </c>
      <c r="F67" s="809"/>
      <c r="G67" s="809"/>
      <c r="H67" s="810"/>
      <c r="I67" s="807" t="s">
        <v>333</v>
      </c>
      <c r="J67" s="808"/>
      <c r="K67" s="811" t="s">
        <v>334</v>
      </c>
      <c r="L67" s="812"/>
      <c r="M67" s="812"/>
      <c r="N67" s="156"/>
      <c r="O67" s="157"/>
    </row>
    <row r="68" spans="3:15" ht="90.75" customHeight="1" thickBot="1" x14ac:dyDescent="0.25">
      <c r="C68" s="159" t="s">
        <v>335</v>
      </c>
      <c r="D68" s="158" t="s">
        <v>206</v>
      </c>
      <c r="E68" s="160" t="s">
        <v>5</v>
      </c>
      <c r="F68" s="164" t="s">
        <v>389</v>
      </c>
      <c r="G68" s="161" t="s">
        <v>390</v>
      </c>
      <c r="H68" s="162" t="s">
        <v>336</v>
      </c>
      <c r="I68" s="163" t="s">
        <v>337</v>
      </c>
      <c r="J68" s="162" t="s">
        <v>338</v>
      </c>
      <c r="K68" s="164" t="s">
        <v>339</v>
      </c>
      <c r="L68" s="164" t="s">
        <v>340</v>
      </c>
      <c r="M68" s="164" t="s">
        <v>341</v>
      </c>
      <c r="N68" s="165"/>
      <c r="O68" s="166" t="s">
        <v>342</v>
      </c>
    </row>
    <row r="69" spans="3:15" x14ac:dyDescent="0.2">
      <c r="C69" s="168"/>
      <c r="D69" s="167"/>
      <c r="E69" s="169"/>
      <c r="F69" s="169"/>
      <c r="G69" s="169"/>
      <c r="H69" s="170"/>
      <c r="I69" s="171"/>
      <c r="J69" s="170"/>
      <c r="K69" s="172"/>
      <c r="L69" s="172"/>
      <c r="M69" s="172"/>
      <c r="N69" s="173"/>
      <c r="O69" s="170"/>
    </row>
    <row r="70" spans="3:15" x14ac:dyDescent="0.2">
      <c r="C70" s="174" t="s">
        <v>343</v>
      </c>
      <c r="D70" s="167">
        <v>1949</v>
      </c>
      <c r="E70" s="175" t="s">
        <v>343</v>
      </c>
      <c r="F70" s="175" t="s">
        <v>343</v>
      </c>
      <c r="G70" s="175" t="s">
        <v>343</v>
      </c>
      <c r="H70" s="176" t="s">
        <v>343</v>
      </c>
      <c r="I70" s="177" t="s">
        <v>343</v>
      </c>
      <c r="J70" s="176" t="s">
        <v>343</v>
      </c>
      <c r="K70" s="178" t="s">
        <v>343</v>
      </c>
      <c r="L70" s="178" t="s">
        <v>343</v>
      </c>
      <c r="M70" s="178" t="s">
        <v>343</v>
      </c>
      <c r="N70" s="179"/>
      <c r="O70" s="176" t="s">
        <v>343</v>
      </c>
    </row>
    <row r="71" spans="3:15" x14ac:dyDescent="0.2">
      <c r="C71" s="174" t="s">
        <v>345</v>
      </c>
      <c r="D71" s="180" t="s">
        <v>344</v>
      </c>
      <c r="E71" s="181" t="s">
        <v>345</v>
      </c>
      <c r="F71" s="181" t="s">
        <v>345</v>
      </c>
      <c r="G71" s="181" t="s">
        <v>345</v>
      </c>
      <c r="H71" s="182" t="s">
        <v>345</v>
      </c>
      <c r="I71" s="181" t="s">
        <v>345</v>
      </c>
      <c r="J71" s="182" t="s">
        <v>345</v>
      </c>
      <c r="K71" s="178" t="s">
        <v>345</v>
      </c>
      <c r="L71" s="178" t="s">
        <v>345</v>
      </c>
      <c r="M71" s="178"/>
      <c r="N71" s="179"/>
      <c r="O71" s="182" t="s">
        <v>345</v>
      </c>
    </row>
    <row r="72" spans="3:15" x14ac:dyDescent="0.2">
      <c r="C72" s="184" t="s">
        <v>343</v>
      </c>
      <c r="D72" s="183">
        <v>2011</v>
      </c>
      <c r="E72" s="185" t="s">
        <v>343</v>
      </c>
      <c r="F72" s="185" t="s">
        <v>343</v>
      </c>
      <c r="G72" s="185" t="s">
        <v>343</v>
      </c>
      <c r="H72" s="186" t="s">
        <v>343</v>
      </c>
      <c r="I72" s="187" t="s">
        <v>343</v>
      </c>
      <c r="J72" s="186" t="s">
        <v>343</v>
      </c>
      <c r="K72" s="188" t="s">
        <v>343</v>
      </c>
      <c r="L72" s="188" t="s">
        <v>343</v>
      </c>
      <c r="M72" s="188" t="s">
        <v>343</v>
      </c>
      <c r="N72" s="189"/>
      <c r="O72" s="186" t="s">
        <v>343</v>
      </c>
    </row>
    <row r="74" spans="3:15" x14ac:dyDescent="0.2">
      <c r="C74" s="223" t="s">
        <v>214</v>
      </c>
    </row>
    <row r="75" spans="3:15" x14ac:dyDescent="0.2">
      <c r="C75" s="190" t="s">
        <v>241</v>
      </c>
      <c r="D75" s="145" t="s">
        <v>346</v>
      </c>
    </row>
    <row r="76" spans="3:15" x14ac:dyDescent="0.2">
      <c r="C76" s="190" t="s">
        <v>242</v>
      </c>
      <c r="D76" s="145" t="s">
        <v>4</v>
      </c>
    </row>
    <row r="77" spans="3:15" x14ac:dyDescent="0.2">
      <c r="C77" s="190" t="s">
        <v>347</v>
      </c>
      <c r="D77" s="147" t="s">
        <v>381</v>
      </c>
      <c r="E77" s="147"/>
      <c r="F77" s="147"/>
      <c r="G77" s="147"/>
      <c r="H77" s="147"/>
      <c r="I77" s="147"/>
      <c r="J77" s="147"/>
      <c r="K77" s="147"/>
    </row>
    <row r="78" spans="3:15" x14ac:dyDescent="0.2">
      <c r="C78" s="190" t="s">
        <v>244</v>
      </c>
      <c r="D78" s="145" t="s">
        <v>391</v>
      </c>
    </row>
    <row r="79" spans="3:15" x14ac:dyDescent="0.2">
      <c r="C79" s="190"/>
      <c r="D79" s="145" t="s">
        <v>362</v>
      </c>
      <c r="H79" s="145"/>
    </row>
    <row r="80" spans="3:15" x14ac:dyDescent="0.2">
      <c r="C80" s="190" t="s">
        <v>245</v>
      </c>
      <c r="D80" s="145" t="s">
        <v>6</v>
      </c>
    </row>
    <row r="81" spans="2:11" x14ac:dyDescent="0.2">
      <c r="C81" s="190" t="s">
        <v>246</v>
      </c>
      <c r="D81" s="135" t="s">
        <v>348</v>
      </c>
    </row>
    <row r="82" spans="2:11" x14ac:dyDescent="0.2">
      <c r="C82" s="191"/>
      <c r="D82" s="135" t="s">
        <v>349</v>
      </c>
    </row>
    <row r="83" spans="2:11" x14ac:dyDescent="0.2">
      <c r="C83" s="191"/>
      <c r="D83" s="135" t="s">
        <v>350</v>
      </c>
    </row>
    <row r="84" spans="2:11" x14ac:dyDescent="0.2">
      <c r="C84" s="191"/>
    </row>
    <row r="85" spans="2:11" ht="15" x14ac:dyDescent="0.25">
      <c r="B85" s="137" t="s">
        <v>363</v>
      </c>
      <c r="C85" s="192"/>
      <c r="F85" s="145" t="s">
        <v>365</v>
      </c>
    </row>
    <row r="86" spans="2:11" x14ac:dyDescent="0.2">
      <c r="C86" s="192"/>
    </row>
    <row r="87" spans="2:11" x14ac:dyDescent="0.2">
      <c r="C87" s="193" t="s">
        <v>241</v>
      </c>
      <c r="D87" s="194" t="s">
        <v>242</v>
      </c>
      <c r="E87" s="194" t="s">
        <v>243</v>
      </c>
      <c r="F87" s="194" t="s">
        <v>244</v>
      </c>
      <c r="G87" s="194" t="s">
        <v>245</v>
      </c>
      <c r="H87" s="194" t="s">
        <v>246</v>
      </c>
      <c r="I87" s="194" t="s">
        <v>351</v>
      </c>
      <c r="J87" s="194"/>
      <c r="K87" s="195" t="s">
        <v>247</v>
      </c>
    </row>
    <row r="88" spans="2:11" ht="29.25" customHeight="1" x14ac:dyDescent="0.2">
      <c r="C88" s="196"/>
      <c r="D88" s="196"/>
      <c r="E88" s="197"/>
      <c r="F88" s="197"/>
      <c r="G88" s="197"/>
      <c r="H88" s="198" t="s">
        <v>371</v>
      </c>
      <c r="I88" s="197"/>
      <c r="J88" s="197"/>
      <c r="K88" s="199" t="s">
        <v>262</v>
      </c>
    </row>
    <row r="89" spans="2:11" ht="33" customHeight="1" x14ac:dyDescent="0.2">
      <c r="C89" s="200"/>
      <c r="D89" s="201"/>
      <c r="E89" s="203"/>
      <c r="F89" s="203"/>
      <c r="G89" s="206"/>
      <c r="H89" s="221"/>
      <c r="I89" s="221"/>
      <c r="J89" s="202"/>
      <c r="K89" s="203" t="s">
        <v>259</v>
      </c>
    </row>
    <row r="90" spans="2:11" ht="76.5" x14ac:dyDescent="0.2">
      <c r="C90" s="204" t="s">
        <v>369</v>
      </c>
      <c r="D90" s="205" t="s">
        <v>370</v>
      </c>
      <c r="E90" s="203" t="s">
        <v>382</v>
      </c>
      <c r="F90" s="207" t="s">
        <v>397</v>
      </c>
      <c r="G90" s="205" t="s">
        <v>392</v>
      </c>
      <c r="H90" s="203" t="s">
        <v>78</v>
      </c>
      <c r="I90" s="206" t="s">
        <v>79</v>
      </c>
      <c r="J90" s="208"/>
      <c r="K90" s="207" t="s">
        <v>383</v>
      </c>
    </row>
    <row r="91" spans="2:11" ht="13.5" thickBot="1" x14ac:dyDescent="0.25">
      <c r="C91" s="209" t="str">
        <f>index_label</f>
        <v>1985 = 1</v>
      </c>
      <c r="D91" s="209" t="str">
        <f t="shared" ref="D91:K91" si="0">index_label</f>
        <v>1985 = 1</v>
      </c>
      <c r="E91" s="209" t="str">
        <f t="shared" si="0"/>
        <v>1985 = 1</v>
      </c>
      <c r="F91" s="209" t="str">
        <f t="shared" si="0"/>
        <v>1985 = 1</v>
      </c>
      <c r="G91" s="209" t="str">
        <f t="shared" si="0"/>
        <v>1985 = 1</v>
      </c>
      <c r="H91" s="209" t="str">
        <f t="shared" si="0"/>
        <v>1985 = 1</v>
      </c>
      <c r="I91" s="209" t="str">
        <f t="shared" si="0"/>
        <v>1985 = 1</v>
      </c>
      <c r="J91" s="210"/>
      <c r="K91" s="209" t="str">
        <f t="shared" si="0"/>
        <v>1985 = 1</v>
      </c>
    </row>
    <row r="92" spans="2:11" x14ac:dyDescent="0.2">
      <c r="C92" s="211">
        <v>1949</v>
      </c>
      <c r="D92" s="211" t="s">
        <v>343</v>
      </c>
      <c r="E92" s="211" t="s">
        <v>343</v>
      </c>
      <c r="F92" s="211" t="s">
        <v>343</v>
      </c>
      <c r="G92" s="211" t="s">
        <v>343</v>
      </c>
      <c r="H92" s="211" t="s">
        <v>343</v>
      </c>
      <c r="I92" s="211" t="s">
        <v>343</v>
      </c>
      <c r="J92" s="212"/>
      <c r="K92" s="211" t="s">
        <v>343</v>
      </c>
    </row>
    <row r="93" spans="2:11" x14ac:dyDescent="0.2">
      <c r="C93" s="211" t="s">
        <v>345</v>
      </c>
      <c r="D93" s="211" t="s">
        <v>345</v>
      </c>
      <c r="E93" s="211" t="s">
        <v>345</v>
      </c>
      <c r="F93" s="211" t="s">
        <v>345</v>
      </c>
      <c r="G93" s="211" t="s">
        <v>345</v>
      </c>
      <c r="H93" s="211" t="s">
        <v>345</v>
      </c>
      <c r="I93" s="211" t="s">
        <v>345</v>
      </c>
      <c r="J93" s="213"/>
      <c r="K93" s="211" t="s">
        <v>345</v>
      </c>
    </row>
    <row r="94" spans="2:11" x14ac:dyDescent="0.2">
      <c r="C94" s="712" t="s">
        <v>1440</v>
      </c>
      <c r="D94" s="211" t="s">
        <v>343</v>
      </c>
      <c r="E94" s="211" t="s">
        <v>343</v>
      </c>
      <c r="F94" s="211" t="s">
        <v>343</v>
      </c>
      <c r="G94" s="211" t="s">
        <v>343</v>
      </c>
      <c r="H94" s="211" t="s">
        <v>343</v>
      </c>
      <c r="I94" s="211" t="s">
        <v>343</v>
      </c>
      <c r="J94" s="212"/>
      <c r="K94" s="211" t="s">
        <v>343</v>
      </c>
    </row>
    <row r="95" spans="2:11" x14ac:dyDescent="0.2">
      <c r="C95" s="192"/>
    </row>
    <row r="96" spans="2:11" x14ac:dyDescent="0.2">
      <c r="C96" s="214" t="s">
        <v>214</v>
      </c>
    </row>
    <row r="97" spans="3:4" x14ac:dyDescent="0.2">
      <c r="C97" s="215" t="s">
        <v>352</v>
      </c>
      <c r="D97" s="145" t="s">
        <v>353</v>
      </c>
    </row>
    <row r="98" spans="3:4" x14ac:dyDescent="0.2">
      <c r="C98" s="192"/>
      <c r="D98" s="145" t="s">
        <v>393</v>
      </c>
    </row>
    <row r="100" spans="3:4" x14ac:dyDescent="0.2">
      <c r="C100" s="215" t="s">
        <v>354</v>
      </c>
      <c r="D100" s="145" t="s">
        <v>355</v>
      </c>
    </row>
    <row r="101" spans="3:4" x14ac:dyDescent="0.2">
      <c r="C101" s="216" t="s">
        <v>356</v>
      </c>
    </row>
    <row r="102" spans="3:4" x14ac:dyDescent="0.2">
      <c r="C102" s="190" t="s">
        <v>241</v>
      </c>
      <c r="D102" s="711" t="s">
        <v>1441</v>
      </c>
    </row>
    <row r="103" spans="3:4" x14ac:dyDescent="0.2">
      <c r="C103" s="190" t="s">
        <v>242</v>
      </c>
      <c r="D103" s="145" t="s">
        <v>372</v>
      </c>
    </row>
    <row r="104" spans="3:4" x14ac:dyDescent="0.2">
      <c r="C104" s="190" t="s">
        <v>243</v>
      </c>
      <c r="D104" s="145" t="s">
        <v>400</v>
      </c>
    </row>
    <row r="105" spans="3:4" x14ac:dyDescent="0.2">
      <c r="C105" s="190"/>
      <c r="D105" s="145" t="s">
        <v>401</v>
      </c>
    </row>
    <row r="106" spans="3:4" x14ac:dyDescent="0.2">
      <c r="C106" s="191"/>
      <c r="D106" s="145" t="s">
        <v>398</v>
      </c>
    </row>
    <row r="107" spans="3:4" x14ac:dyDescent="0.2">
      <c r="C107" s="190" t="s">
        <v>244</v>
      </c>
      <c r="D107" s="145" t="s">
        <v>373</v>
      </c>
    </row>
    <row r="108" spans="3:4" x14ac:dyDescent="0.2">
      <c r="C108" s="191"/>
      <c r="D108" s="145" t="s">
        <v>399</v>
      </c>
    </row>
    <row r="109" spans="3:4" x14ac:dyDescent="0.2">
      <c r="C109" s="191"/>
      <c r="D109" s="145" t="s">
        <v>402</v>
      </c>
    </row>
    <row r="110" spans="3:4" x14ac:dyDescent="0.2">
      <c r="C110" s="190" t="s">
        <v>245</v>
      </c>
      <c r="D110" s="145" t="s">
        <v>366</v>
      </c>
    </row>
    <row r="111" spans="3:4" x14ac:dyDescent="0.2">
      <c r="C111" s="190"/>
      <c r="D111" s="145" t="s">
        <v>368</v>
      </c>
    </row>
    <row r="112" spans="3:4" x14ac:dyDescent="0.2">
      <c r="C112" s="190"/>
      <c r="D112" s="145" t="s">
        <v>374</v>
      </c>
    </row>
    <row r="113" spans="2:15" x14ac:dyDescent="0.2">
      <c r="C113" s="190" t="s">
        <v>246</v>
      </c>
      <c r="D113" s="145" t="s">
        <v>367</v>
      </c>
    </row>
    <row r="114" spans="2:15" x14ac:dyDescent="0.2">
      <c r="C114" s="191"/>
      <c r="D114" s="145" t="s">
        <v>403</v>
      </c>
    </row>
    <row r="115" spans="2:15" x14ac:dyDescent="0.2">
      <c r="C115" s="191"/>
      <c r="D115" s="145" t="s">
        <v>375</v>
      </c>
    </row>
    <row r="116" spans="2:15" x14ac:dyDescent="0.2">
      <c r="C116" s="190" t="s">
        <v>351</v>
      </c>
      <c r="D116" s="145" t="s">
        <v>415</v>
      </c>
    </row>
    <row r="117" spans="2:15" x14ac:dyDescent="0.2">
      <c r="C117" s="190" t="s">
        <v>247</v>
      </c>
      <c r="D117" s="145" t="s">
        <v>394</v>
      </c>
    </row>
    <row r="118" spans="2:15" x14ac:dyDescent="0.2">
      <c r="C118" s="191"/>
      <c r="D118" s="145" t="s">
        <v>404</v>
      </c>
    </row>
    <row r="119" spans="2:15" ht="15" x14ac:dyDescent="0.25">
      <c r="B119" s="137" t="s">
        <v>357</v>
      </c>
      <c r="C119" s="147"/>
    </row>
    <row r="121" spans="2:15" ht="15.75" x14ac:dyDescent="0.25">
      <c r="C121" s="136" t="s">
        <v>364</v>
      </c>
      <c r="D121" s="136"/>
      <c r="E121" s="136"/>
      <c r="F121" s="136"/>
      <c r="G121" s="136"/>
      <c r="H121" s="136"/>
      <c r="I121" s="136"/>
      <c r="J121" s="136"/>
      <c r="K121" s="136"/>
      <c r="L121" s="136"/>
      <c r="M121" s="136"/>
      <c r="N121" s="136"/>
      <c r="O121" s="136"/>
    </row>
    <row r="123" spans="2:15" x14ac:dyDescent="0.2">
      <c r="D123" s="786" t="s">
        <v>1523</v>
      </c>
      <c r="E123" s="786"/>
      <c r="F123" s="711" t="s">
        <v>1524</v>
      </c>
    </row>
    <row r="124" spans="2:15" x14ac:dyDescent="0.2">
      <c r="D124" s="786"/>
      <c r="E124" s="786"/>
      <c r="F124" s="711" t="s">
        <v>1525</v>
      </c>
    </row>
    <row r="125" spans="2:15" x14ac:dyDescent="0.2">
      <c r="D125" s="786" t="s">
        <v>1523</v>
      </c>
      <c r="E125" s="786"/>
      <c r="F125" s="711" t="s">
        <v>1526</v>
      </c>
    </row>
    <row r="126" spans="2:15" x14ac:dyDescent="0.2">
      <c r="D126" s="786" t="s">
        <v>1445</v>
      </c>
      <c r="E126" s="786"/>
      <c r="F126" s="711" t="s">
        <v>1446</v>
      </c>
      <c r="G126" s="150"/>
    </row>
    <row r="127" spans="2:15" x14ac:dyDescent="0.2">
      <c r="D127" s="786" t="s">
        <v>376</v>
      </c>
      <c r="E127" s="786"/>
      <c r="F127" s="145" t="s">
        <v>377</v>
      </c>
    </row>
    <row r="128" spans="2:15" x14ac:dyDescent="0.2">
      <c r="D128" s="786" t="s">
        <v>1464</v>
      </c>
      <c r="E128" s="786"/>
      <c r="F128" s="711" t="s">
        <v>1465</v>
      </c>
    </row>
    <row r="129" spans="3:7" x14ac:dyDescent="0.2">
      <c r="D129" s="786" t="s">
        <v>1448</v>
      </c>
      <c r="E129" s="786"/>
      <c r="F129" s="711" t="s">
        <v>1466</v>
      </c>
    </row>
    <row r="130" spans="3:7" x14ac:dyDescent="0.2">
      <c r="D130" s="786" t="s">
        <v>1463</v>
      </c>
      <c r="E130" s="786"/>
      <c r="F130" s="711" t="s">
        <v>1467</v>
      </c>
    </row>
    <row r="131" spans="3:7" x14ac:dyDescent="0.2">
      <c r="D131" s="786" t="s">
        <v>1468</v>
      </c>
      <c r="E131" s="786"/>
      <c r="F131" s="711" t="s">
        <v>1469</v>
      </c>
    </row>
    <row r="132" spans="3:7" x14ac:dyDescent="0.2">
      <c r="D132" s="786" t="s">
        <v>1470</v>
      </c>
      <c r="E132" s="786"/>
      <c r="F132" s="711" t="s">
        <v>1473</v>
      </c>
    </row>
    <row r="133" spans="3:7" x14ac:dyDescent="0.2">
      <c r="D133" s="786" t="s">
        <v>1472</v>
      </c>
      <c r="E133" s="786"/>
      <c r="F133" s="711" t="s">
        <v>1471</v>
      </c>
      <c r="G133" s="150"/>
    </row>
    <row r="134" spans="3:7" x14ac:dyDescent="0.2">
      <c r="D134" s="222"/>
      <c r="E134" s="222"/>
      <c r="F134" s="145"/>
    </row>
    <row r="135" spans="3:7" x14ac:dyDescent="0.2">
      <c r="D135" s="145"/>
      <c r="F135" s="145"/>
    </row>
    <row r="136" spans="3:7" x14ac:dyDescent="0.2">
      <c r="C136" s="145"/>
      <c r="D136" s="145"/>
      <c r="F136" s="145"/>
    </row>
    <row r="137" spans="3:7" x14ac:dyDescent="0.2">
      <c r="C137" s="145"/>
      <c r="D137" s="145"/>
      <c r="F137" s="145"/>
    </row>
    <row r="138" spans="3:7" x14ac:dyDescent="0.2">
      <c r="C138" s="145"/>
      <c r="D138" s="145"/>
      <c r="F138" s="145"/>
    </row>
    <row r="139" spans="3:7" x14ac:dyDescent="0.2">
      <c r="D139" s="222"/>
      <c r="F139" s="145"/>
    </row>
    <row r="140" spans="3:7" x14ac:dyDescent="0.2">
      <c r="D140" s="222"/>
      <c r="F140" s="145"/>
    </row>
    <row r="141" spans="3:7" x14ac:dyDescent="0.2">
      <c r="D141" s="222"/>
      <c r="F141" s="145"/>
    </row>
    <row r="142" spans="3:7" x14ac:dyDescent="0.2">
      <c r="D142" s="222"/>
      <c r="F142" s="145"/>
    </row>
  </sheetData>
  <mergeCells count="3">
    <mergeCell ref="I67:J67"/>
    <mergeCell ref="E67:H67"/>
    <mergeCell ref="K67:M67"/>
  </mergeCells>
  <phoneticPr fontId="0" type="noConversion"/>
  <pageMargins left="0.75" right="0.75" top="1" bottom="1" header="0.5" footer="0.5"/>
  <pageSetup scale="60" fitToHeight="2"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AL94"/>
  <sheetViews>
    <sheetView topLeftCell="L1" workbookViewId="0">
      <selection activeCell="Q22" sqref="Q22"/>
    </sheetView>
  </sheetViews>
  <sheetFormatPr defaultRowHeight="12.75" x14ac:dyDescent="0.2"/>
  <cols>
    <col min="1" max="4" width="9.140625" style="310"/>
    <col min="5" max="5" width="13.28515625" style="310" customWidth="1"/>
    <col min="6" max="6" width="9.5703125" style="310" customWidth="1"/>
    <col min="7" max="7" width="12.42578125" style="310" customWidth="1"/>
    <col min="8" max="8" width="9.140625" style="310"/>
    <col min="9" max="9" width="11.7109375" style="310" customWidth="1"/>
    <col min="10" max="10" width="10.42578125" style="310" customWidth="1"/>
    <col min="11" max="11" width="12.5703125" style="310" customWidth="1"/>
    <col min="12" max="13" width="9.140625" style="310"/>
    <col min="14" max="14" width="15.140625" style="310" customWidth="1"/>
    <col min="15" max="15" width="9.5703125" style="310" customWidth="1"/>
    <col min="16" max="16" width="12.42578125" style="310" customWidth="1"/>
    <col min="17" max="17" width="9.140625" style="310"/>
    <col min="18" max="18" width="11.7109375" style="310" customWidth="1"/>
    <col min="19" max="19" width="10.42578125" style="310" customWidth="1"/>
    <col min="20" max="22" width="12.5703125" style="310" customWidth="1"/>
    <col min="23" max="23" width="7.5703125" style="744" customWidth="1"/>
    <col min="24" max="24" width="12.5703125" style="310" customWidth="1"/>
    <col min="25" max="16384" width="9.140625" style="310"/>
  </cols>
  <sheetData>
    <row r="3" spans="2:27" x14ac:dyDescent="0.2">
      <c r="U3" s="737"/>
    </row>
    <row r="4" spans="2:27" x14ac:dyDescent="0.2">
      <c r="U4" s="737"/>
    </row>
    <row r="5" spans="2:27" x14ac:dyDescent="0.2">
      <c r="E5" s="736" t="s">
        <v>138</v>
      </c>
      <c r="N5" s="736" t="s">
        <v>138</v>
      </c>
      <c r="O5" s="680" t="s">
        <v>1457</v>
      </c>
      <c r="U5" s="737"/>
    </row>
    <row r="6" spans="2:27" x14ac:dyDescent="0.2">
      <c r="U6" s="737"/>
    </row>
    <row r="7" spans="2:27" ht="21.75" customHeight="1" x14ac:dyDescent="0.2">
      <c r="E7" s="309" t="s">
        <v>711</v>
      </c>
      <c r="F7" s="309"/>
      <c r="G7" s="309"/>
      <c r="N7" s="804" t="s">
        <v>711</v>
      </c>
      <c r="O7" s="804"/>
      <c r="P7" s="804"/>
      <c r="Q7" s="789"/>
      <c r="R7" s="789"/>
      <c r="S7" s="789"/>
      <c r="T7" s="789"/>
      <c r="U7" s="737"/>
      <c r="V7" s="737"/>
      <c r="X7" s="737"/>
    </row>
    <row r="8" spans="2:27" ht="15" customHeight="1" x14ac:dyDescent="0.2">
      <c r="F8" s="827">
        <v>1970</v>
      </c>
      <c r="G8" s="827"/>
      <c r="H8" s="827">
        <v>1985</v>
      </c>
      <c r="I8" s="827"/>
      <c r="J8" s="827">
        <v>2011</v>
      </c>
      <c r="K8" s="827"/>
      <c r="N8" s="789"/>
      <c r="O8" s="823">
        <v>1970</v>
      </c>
      <c r="P8" s="823"/>
      <c r="Q8" s="824">
        <v>1985</v>
      </c>
      <c r="R8" s="824"/>
      <c r="S8" s="826">
        <v>2011</v>
      </c>
      <c r="T8" s="826"/>
      <c r="U8" s="738"/>
      <c r="V8" s="738"/>
      <c r="W8" s="745"/>
      <c r="X8" s="738"/>
      <c r="Y8" s="309" t="s">
        <v>1458</v>
      </c>
      <c r="Z8" s="309"/>
    </row>
    <row r="9" spans="2:27" ht="13.5" thickBot="1" x14ac:dyDescent="0.25">
      <c r="F9" s="311" t="s">
        <v>712</v>
      </c>
      <c r="G9" s="311" t="s">
        <v>713</v>
      </c>
      <c r="H9" s="311" t="s">
        <v>712</v>
      </c>
      <c r="I9" s="311" t="s">
        <v>713</v>
      </c>
      <c r="J9" s="311" t="s">
        <v>712</v>
      </c>
      <c r="K9" s="311" t="s">
        <v>713</v>
      </c>
      <c r="N9" s="789"/>
      <c r="O9" s="311" t="s">
        <v>712</v>
      </c>
      <c r="P9" s="311" t="s">
        <v>713</v>
      </c>
      <c r="Q9" s="311" t="s">
        <v>712</v>
      </c>
      <c r="R9" s="311" t="s">
        <v>713</v>
      </c>
      <c r="S9" s="311" t="s">
        <v>712</v>
      </c>
      <c r="T9" s="311" t="s">
        <v>713</v>
      </c>
      <c r="U9" s="739"/>
      <c r="V9" s="739"/>
      <c r="W9" s="746"/>
      <c r="X9" s="739"/>
      <c r="Z9" s="310" t="s">
        <v>727</v>
      </c>
      <c r="AA9" s="310" t="s">
        <v>728</v>
      </c>
    </row>
    <row r="10" spans="2:27" ht="19.5" customHeight="1" thickBot="1" x14ac:dyDescent="0.25">
      <c r="E10" s="312" t="s">
        <v>63</v>
      </c>
      <c r="F10" s="313">
        <f>Manufacturing!$X$177</f>
        <v>16493.298376888037</v>
      </c>
      <c r="G10" s="314"/>
      <c r="H10" s="313">
        <f>Manufacturing!$X$192</f>
        <v>13627.179765509132</v>
      </c>
      <c r="I10" s="314"/>
      <c r="J10" s="313">
        <f>Manufacturing!$X$218</f>
        <v>14645.222978454318</v>
      </c>
      <c r="K10" s="314"/>
      <c r="N10" s="790" t="s">
        <v>63</v>
      </c>
      <c r="O10" s="791">
        <v>16493.298376888037</v>
      </c>
      <c r="P10" s="792"/>
      <c r="Q10" s="791">
        <v>13627.179765509132</v>
      </c>
      <c r="R10" s="792"/>
      <c r="S10" s="791">
        <v>14645.222978454318</v>
      </c>
      <c r="T10" s="792"/>
      <c r="U10" s="740"/>
      <c r="V10" s="740"/>
      <c r="W10" s="747"/>
      <c r="X10" s="740"/>
      <c r="Z10" s="743" t="s">
        <v>729</v>
      </c>
      <c r="AA10" s="318"/>
    </row>
    <row r="11" spans="2:27" x14ac:dyDescent="0.2">
      <c r="C11" s="680" t="s">
        <v>1460</v>
      </c>
      <c r="E11" s="312" t="s">
        <v>714</v>
      </c>
      <c r="F11" s="313">
        <f>Manufacturing!$X$251</f>
        <v>1700.5086475620137</v>
      </c>
      <c r="G11" s="315">
        <f>F11/F$10</f>
        <v>0.10310300636681179</v>
      </c>
      <c r="H11" s="313">
        <f>Manufacturing!$X$266</f>
        <v>2221.7681043924754</v>
      </c>
      <c r="I11" s="315">
        <f>H11/H$10</f>
        <v>0.16303946543773115</v>
      </c>
      <c r="J11" s="313">
        <f>Manufacturing!$X$292</f>
        <v>2834.8600038</v>
      </c>
      <c r="K11" s="315">
        <f>J11/J$10</f>
        <v>0.19356892059414693</v>
      </c>
      <c r="N11" s="790" t="s">
        <v>714</v>
      </c>
      <c r="O11" s="791">
        <v>1700.5086475620137</v>
      </c>
      <c r="P11" s="793">
        <v>0.10310300636681179</v>
      </c>
      <c r="Q11" s="791">
        <v>2221.7681043924754</v>
      </c>
      <c r="R11" s="793">
        <v>0.16303946543773115</v>
      </c>
      <c r="S11" s="791">
        <v>2834.8600038</v>
      </c>
      <c r="T11" s="793">
        <v>0.19356892059414693</v>
      </c>
      <c r="U11" s="741"/>
      <c r="V11" s="741"/>
      <c r="W11" s="748"/>
      <c r="X11" s="741"/>
    </row>
    <row r="12" spans="2:27" x14ac:dyDescent="0.2">
      <c r="C12" s="754" t="s">
        <v>1461</v>
      </c>
      <c r="E12" s="312" t="s">
        <v>224</v>
      </c>
      <c r="F12" s="313">
        <f>Manufacturing!$X$326</f>
        <v>14792.789729326021</v>
      </c>
      <c r="G12" s="315">
        <f>F12/F$10</f>
        <v>0.89689699363318809</v>
      </c>
      <c r="H12" s="313">
        <f>Manufacturing!$X$341</f>
        <v>11405.411661116657</v>
      </c>
      <c r="I12" s="315">
        <f>H12/H$10</f>
        <v>0.83696053456226893</v>
      </c>
      <c r="J12" s="313">
        <f>Manufacturing!$X$367</f>
        <v>11810.362974654317</v>
      </c>
      <c r="K12" s="315">
        <f>J12/J$10</f>
        <v>0.80643107940585301</v>
      </c>
      <c r="N12" s="790" t="s">
        <v>224</v>
      </c>
      <c r="O12" s="791">
        <v>14792.789729326021</v>
      </c>
      <c r="P12" s="793">
        <v>0.89689699363318809</v>
      </c>
      <c r="Q12" s="791">
        <v>11405.411661116657</v>
      </c>
      <c r="R12" s="793">
        <v>0.83696053456226893</v>
      </c>
      <c r="S12" s="791">
        <v>11810.362974654317</v>
      </c>
      <c r="T12" s="793">
        <v>0.80643107940585301</v>
      </c>
      <c r="U12" s="741"/>
      <c r="V12" s="741"/>
      <c r="W12" s="748"/>
      <c r="X12" s="741"/>
      <c r="Y12" s="310">
        <v>1929</v>
      </c>
      <c r="Z12" s="310">
        <v>103.6</v>
      </c>
      <c r="AA12" s="310">
        <v>976.1</v>
      </c>
    </row>
    <row r="13" spans="2:27" x14ac:dyDescent="0.2">
      <c r="B13" s="310">
        <f>J13/F13</f>
        <v>0.99552480261358556</v>
      </c>
      <c r="C13" s="310">
        <f>B13/B14</f>
        <v>0.96056519225855541</v>
      </c>
      <c r="E13" s="312" t="s">
        <v>105</v>
      </c>
      <c r="F13" s="313">
        <f>Manufacturing!$X$103</f>
        <v>20610.868146715224</v>
      </c>
      <c r="G13" s="314"/>
      <c r="H13" s="313">
        <f>Manufacturing!$X$118</f>
        <v>18699.303063269319</v>
      </c>
      <c r="I13" s="314"/>
      <c r="J13" s="313">
        <f>Manufacturing!$X$144</f>
        <v>20518.630443453312</v>
      </c>
      <c r="K13" s="314"/>
      <c r="N13" s="790" t="s">
        <v>105</v>
      </c>
      <c r="O13" s="791">
        <v>20610.868146715224</v>
      </c>
      <c r="P13" s="792"/>
      <c r="Q13" s="791">
        <v>18699.303063269319</v>
      </c>
      <c r="R13" s="792"/>
      <c r="S13" s="791">
        <v>20518.630443453312</v>
      </c>
      <c r="T13" s="792"/>
      <c r="U13" s="740"/>
      <c r="V13" s="740"/>
      <c r="W13" s="747"/>
      <c r="X13" s="740"/>
      <c r="Y13" s="310">
        <v>1930</v>
      </c>
      <c r="Z13" s="310">
        <v>91.2</v>
      </c>
      <c r="AA13" s="310">
        <v>892</v>
      </c>
    </row>
    <row r="14" spans="2:27" x14ac:dyDescent="0.2">
      <c r="B14" s="310">
        <f>J14/F14</f>
        <v>1.0363948336216831</v>
      </c>
      <c r="E14" s="312" t="s">
        <v>715</v>
      </c>
      <c r="F14" s="313">
        <f>Manufacturing!$X$387</f>
        <v>20375.426989811138</v>
      </c>
      <c r="G14" s="314"/>
      <c r="H14" s="313">
        <f>Manufacturing!$X$402</f>
        <v>18699.303063269323</v>
      </c>
      <c r="I14" s="314"/>
      <c r="J14" s="313">
        <f>Manufacturing!$X$428</f>
        <v>21116.987265076063</v>
      </c>
      <c r="K14" s="314"/>
      <c r="N14" s="794" t="s">
        <v>736</v>
      </c>
      <c r="O14" s="791">
        <v>20375.426989811138</v>
      </c>
      <c r="P14" s="792"/>
      <c r="Q14" s="791">
        <v>18699.303063269323</v>
      </c>
      <c r="R14" s="792"/>
      <c r="S14" s="791">
        <v>21116.987265076063</v>
      </c>
      <c r="T14" s="792"/>
      <c r="U14" s="740"/>
      <c r="V14" s="740"/>
      <c r="W14" s="747"/>
      <c r="X14" s="740"/>
      <c r="Y14" s="310">
        <v>1931</v>
      </c>
      <c r="Z14" s="310">
        <v>76.5</v>
      </c>
      <c r="AA14" s="310">
        <v>834.2</v>
      </c>
    </row>
    <row r="15" spans="2:27" x14ac:dyDescent="0.2">
      <c r="N15" s="789"/>
      <c r="O15" s="789"/>
      <c r="P15" s="789"/>
      <c r="Q15" s="789"/>
      <c r="R15" s="789"/>
      <c r="S15" s="789"/>
      <c r="T15" s="789"/>
      <c r="U15" s="737"/>
      <c r="V15" s="737"/>
      <c r="X15" s="737"/>
      <c r="Y15" s="310">
        <v>1932</v>
      </c>
      <c r="Z15" s="310">
        <v>58.7</v>
      </c>
      <c r="AA15" s="310">
        <v>725.2</v>
      </c>
    </row>
    <row r="16" spans="2:27" x14ac:dyDescent="0.2">
      <c r="E16" s="309" t="s">
        <v>717</v>
      </c>
      <c r="F16" s="316"/>
      <c r="H16" s="313"/>
      <c r="J16" s="313"/>
      <c r="N16" s="788" t="s">
        <v>717</v>
      </c>
      <c r="O16" s="795"/>
      <c r="P16" s="789"/>
      <c r="Q16" s="791"/>
      <c r="R16" s="789"/>
      <c r="S16" s="791"/>
      <c r="T16" s="789"/>
      <c r="U16" s="737"/>
      <c r="V16" s="737"/>
      <c r="X16" s="737"/>
      <c r="Y16" s="310">
        <v>1933</v>
      </c>
      <c r="Z16" s="310">
        <v>56.4</v>
      </c>
      <c r="AA16" s="310">
        <v>715.8</v>
      </c>
    </row>
    <row r="17" spans="3:27" ht="17.25" customHeight="1" thickBot="1" x14ac:dyDescent="0.25">
      <c r="F17" s="317" t="s">
        <v>716</v>
      </c>
      <c r="G17" s="318"/>
      <c r="H17" s="317" t="s">
        <v>716</v>
      </c>
      <c r="I17" s="318"/>
      <c r="J17" s="317" t="s">
        <v>716</v>
      </c>
      <c r="K17" s="318"/>
      <c r="N17" s="789"/>
      <c r="O17" s="796" t="s">
        <v>716</v>
      </c>
      <c r="P17" s="797"/>
      <c r="Q17" s="796" t="s">
        <v>716</v>
      </c>
      <c r="R17" s="797"/>
      <c r="S17" s="796" t="s">
        <v>716</v>
      </c>
      <c r="T17" s="797"/>
      <c r="U17" s="742"/>
      <c r="V17" s="742"/>
      <c r="W17" s="749"/>
      <c r="X17" s="742"/>
      <c r="Y17" s="310">
        <v>1934</v>
      </c>
      <c r="Z17" s="310">
        <v>66</v>
      </c>
      <c r="AA17" s="310">
        <v>793.7</v>
      </c>
    </row>
    <row r="18" spans="3:27" ht="15.75" customHeight="1" x14ac:dyDescent="0.2">
      <c r="E18" s="330" t="s">
        <v>730</v>
      </c>
      <c r="F18" s="319">
        <f>Manufacturing!$CE$26*0.001</f>
        <v>500.97530051999996</v>
      </c>
      <c r="H18" s="319">
        <f>Manufacturing!$CE$41*0.001</f>
        <v>802.06580315999997</v>
      </c>
      <c r="J18" s="319">
        <f>Manufacturing!$CE$67*0.001</f>
        <v>1585.6292763599999</v>
      </c>
      <c r="N18" s="798" t="s">
        <v>730</v>
      </c>
      <c r="O18" s="799">
        <v>500.97530051999996</v>
      </c>
      <c r="P18" s="789"/>
      <c r="Q18" s="799">
        <v>802.06580315999997</v>
      </c>
      <c r="R18" s="789"/>
      <c r="S18" s="799">
        <v>1585.6292763599999</v>
      </c>
      <c r="T18" s="789"/>
      <c r="U18" s="737"/>
      <c r="V18" s="737"/>
      <c r="X18" s="737"/>
      <c r="Y18" s="310">
        <v>1935</v>
      </c>
      <c r="Z18" s="310">
        <v>73.3</v>
      </c>
      <c r="AA18" s="310">
        <v>864.2</v>
      </c>
    </row>
    <row r="19" spans="3:27" x14ac:dyDescent="0.2">
      <c r="E19" s="330" t="s">
        <v>731</v>
      </c>
      <c r="F19" s="331">
        <f>F18/F21</f>
        <v>0.11742617737149284</v>
      </c>
      <c r="G19" s="332"/>
      <c r="H19" s="331">
        <f>H18/H21</f>
        <v>0.1172028236198381</v>
      </c>
      <c r="I19" s="332"/>
      <c r="J19" s="331">
        <f>J18/J21</f>
        <v>0.12138324093699762</v>
      </c>
      <c r="N19" s="798" t="s">
        <v>731</v>
      </c>
      <c r="O19" s="800">
        <v>0.11742617737149284</v>
      </c>
      <c r="P19" s="801"/>
      <c r="Q19" s="800">
        <v>0.1172028236198381</v>
      </c>
      <c r="R19" s="801"/>
      <c r="S19" s="800">
        <v>0.12138324093699762</v>
      </c>
      <c r="T19" s="789"/>
      <c r="U19" s="737"/>
      <c r="V19" s="737"/>
      <c r="X19" s="737"/>
      <c r="Y19" s="310">
        <v>1936</v>
      </c>
      <c r="Z19" s="310">
        <v>83.8</v>
      </c>
      <c r="AA19" s="310">
        <v>977</v>
      </c>
    </row>
    <row r="20" spans="3:27" x14ac:dyDescent="0.2">
      <c r="U20" s="737"/>
      <c r="V20" s="737"/>
      <c r="X20" s="737"/>
      <c r="Y20" s="310">
        <v>1937</v>
      </c>
      <c r="Z20" s="310">
        <v>91.9</v>
      </c>
      <c r="AA20" s="310">
        <v>1027.0999999999999</v>
      </c>
    </row>
    <row r="21" spans="3:27" x14ac:dyDescent="0.2">
      <c r="F21" s="310">
        <f>AA53</f>
        <v>4266.3</v>
      </c>
      <c r="H21" s="310">
        <f>AA68</f>
        <v>6843.4</v>
      </c>
      <c r="J21" s="310">
        <f>AA93</f>
        <v>13063</v>
      </c>
      <c r="U21" s="737"/>
      <c r="V21" s="737"/>
      <c r="X21" s="737"/>
      <c r="Y21" s="310">
        <v>1938</v>
      </c>
      <c r="Z21" s="310">
        <v>86.1</v>
      </c>
      <c r="AA21" s="310">
        <v>991.8</v>
      </c>
    </row>
    <row r="22" spans="3:27" x14ac:dyDescent="0.2">
      <c r="U22" s="737"/>
      <c r="V22" s="737"/>
      <c r="X22" s="737"/>
      <c r="Y22" s="310">
        <v>1939</v>
      </c>
      <c r="Z22" s="310">
        <v>92.2</v>
      </c>
      <c r="AA22" s="310">
        <v>1071.9000000000001</v>
      </c>
    </row>
    <row r="23" spans="3:27" x14ac:dyDescent="0.2">
      <c r="J23" s="310">
        <f>3.28</f>
        <v>3.28</v>
      </c>
      <c r="K23" s="323">
        <f>J11</f>
        <v>2834.8600038</v>
      </c>
      <c r="L23" s="310">
        <f>J23*K23</f>
        <v>9298.3408124639991</v>
      </c>
      <c r="U23" s="737"/>
      <c r="V23" s="737"/>
      <c r="X23" s="737"/>
      <c r="Y23" s="310">
        <v>1940</v>
      </c>
      <c r="Z23" s="310">
        <v>101.4</v>
      </c>
      <c r="AA23" s="310">
        <v>1165.9000000000001</v>
      </c>
    </row>
    <row r="24" spans="3:27" x14ac:dyDescent="0.2">
      <c r="J24" s="310">
        <v>3.09</v>
      </c>
      <c r="K24" s="323">
        <f>J11</f>
        <v>2834.8600038</v>
      </c>
      <c r="L24" s="310">
        <f>J24*K24</f>
        <v>8759.717411742</v>
      </c>
      <c r="U24" s="737"/>
      <c r="V24" s="737"/>
      <c r="X24" s="737"/>
      <c r="Y24" s="310">
        <v>1941</v>
      </c>
      <c r="Z24" s="310">
        <v>126.7</v>
      </c>
      <c r="AA24" s="310">
        <v>1365</v>
      </c>
    </row>
    <row r="25" spans="3:27" x14ac:dyDescent="0.2">
      <c r="E25" s="330"/>
      <c r="U25" s="737"/>
      <c r="V25" s="737"/>
      <c r="X25" s="737"/>
      <c r="Y25" s="310">
        <v>1942</v>
      </c>
      <c r="Z25" s="310">
        <v>161.9</v>
      </c>
      <c r="AA25" s="310">
        <v>1616.8</v>
      </c>
    </row>
    <row r="26" spans="3:27" x14ac:dyDescent="0.2">
      <c r="E26" s="330" t="s">
        <v>139</v>
      </c>
      <c r="U26" s="737"/>
      <c r="V26" s="737"/>
      <c r="X26" s="737"/>
      <c r="Y26" s="310">
        <v>1943</v>
      </c>
      <c r="Z26" s="310">
        <v>198.6</v>
      </c>
      <c r="AA26" s="310">
        <v>1881.5</v>
      </c>
    </row>
    <row r="27" spans="3:27" x14ac:dyDescent="0.2">
      <c r="U27" s="737"/>
      <c r="V27" s="737"/>
      <c r="X27" s="737"/>
      <c r="Y27" s="310">
        <v>1944</v>
      </c>
      <c r="Z27" s="310">
        <v>219.8</v>
      </c>
      <c r="AA27" s="310">
        <v>2033.5</v>
      </c>
    </row>
    <row r="28" spans="3:27" ht="15.75" customHeight="1" x14ac:dyDescent="0.2">
      <c r="E28" s="309" t="s">
        <v>711</v>
      </c>
      <c r="F28" s="309"/>
      <c r="G28" s="309"/>
      <c r="N28" s="804" t="s">
        <v>711</v>
      </c>
      <c r="O28" s="804"/>
      <c r="P28" s="804"/>
      <c r="Q28" s="789"/>
      <c r="R28" s="789"/>
      <c r="S28" s="789"/>
      <c r="T28" s="789"/>
      <c r="U28" s="737"/>
      <c r="V28" s="737"/>
      <c r="X28" s="737"/>
      <c r="Y28" s="310">
        <v>1945</v>
      </c>
      <c r="Z28" s="310">
        <v>223</v>
      </c>
      <c r="AA28" s="310">
        <v>2010.7</v>
      </c>
    </row>
    <row r="29" spans="3:27" x14ac:dyDescent="0.2">
      <c r="F29" s="827">
        <v>1970</v>
      </c>
      <c r="G29" s="827"/>
      <c r="H29" s="827">
        <v>1985</v>
      </c>
      <c r="I29" s="827"/>
      <c r="J29" s="827">
        <v>2011</v>
      </c>
      <c r="K29" s="827"/>
      <c r="N29" s="789"/>
      <c r="O29" s="823">
        <v>1970</v>
      </c>
      <c r="P29" s="823"/>
      <c r="Q29" s="824">
        <v>1985</v>
      </c>
      <c r="R29" s="824"/>
      <c r="S29" s="825" t="s">
        <v>1428</v>
      </c>
      <c r="T29" s="826"/>
      <c r="U29" s="738"/>
      <c r="V29" s="738"/>
      <c r="W29" s="745"/>
      <c r="X29" s="738"/>
      <c r="Y29" s="310">
        <v>1946</v>
      </c>
      <c r="Z29" s="310">
        <v>222.2</v>
      </c>
      <c r="AA29" s="310">
        <v>1790.7</v>
      </c>
    </row>
    <row r="30" spans="3:27" ht="16.5" customHeight="1" thickBot="1" x14ac:dyDescent="0.25">
      <c r="F30" s="311" t="s">
        <v>712</v>
      </c>
      <c r="G30" s="311" t="s">
        <v>713</v>
      </c>
      <c r="H30" s="311" t="s">
        <v>712</v>
      </c>
      <c r="I30" s="311" t="s">
        <v>713</v>
      </c>
      <c r="J30" s="311" t="s">
        <v>712</v>
      </c>
      <c r="K30" s="311" t="s">
        <v>713</v>
      </c>
      <c r="N30" s="789"/>
      <c r="O30" s="311" t="s">
        <v>712</v>
      </c>
      <c r="P30" s="311" t="s">
        <v>713</v>
      </c>
      <c r="Q30" s="311" t="s">
        <v>712</v>
      </c>
      <c r="R30" s="311" t="s">
        <v>713</v>
      </c>
      <c r="S30" s="311" t="s">
        <v>712</v>
      </c>
      <c r="T30" s="311" t="s">
        <v>713</v>
      </c>
      <c r="U30" s="739"/>
      <c r="V30" s="739"/>
      <c r="W30" s="746"/>
      <c r="X30" s="739"/>
      <c r="Y30" s="310">
        <v>1947</v>
      </c>
      <c r="Z30" s="310">
        <v>244.1</v>
      </c>
      <c r="AA30" s="310">
        <v>1774.6</v>
      </c>
    </row>
    <row r="31" spans="3:27" x14ac:dyDescent="0.2">
      <c r="C31" s="310">
        <f>J31/(J10+J31)</f>
        <v>0.12676627588826458</v>
      </c>
      <c r="E31" s="312" t="s">
        <v>63</v>
      </c>
      <c r="F31" s="313">
        <f>NonManufacturing!$H$110</f>
        <v>2886.4041568951316</v>
      </c>
      <c r="G31" s="314"/>
      <c r="H31" s="313">
        <f>NonManufacturing!$H$125</f>
        <v>2852.3497312002055</v>
      </c>
      <c r="I31" s="314"/>
      <c r="J31" s="313">
        <f>NonManufacturing!$H$151</f>
        <v>2126.0291778359438</v>
      </c>
      <c r="K31" s="314"/>
      <c r="N31" s="790" t="s">
        <v>63</v>
      </c>
      <c r="O31" s="791">
        <v>2886.4041568951316</v>
      </c>
      <c r="P31" s="792"/>
      <c r="Q31" s="791">
        <v>2852.3497312002055</v>
      </c>
      <c r="R31" s="792"/>
      <c r="S31" s="791">
        <v>2126.0291778359438</v>
      </c>
      <c r="T31" s="792"/>
      <c r="U31" s="740"/>
      <c r="V31" s="740"/>
      <c r="W31" s="747"/>
      <c r="X31" s="740"/>
      <c r="Y31" s="310">
        <v>1948</v>
      </c>
      <c r="Z31" s="310">
        <v>269.10000000000002</v>
      </c>
      <c r="AA31" s="310">
        <v>1852.7</v>
      </c>
    </row>
    <row r="32" spans="3:27" x14ac:dyDescent="0.2">
      <c r="C32" s="310">
        <f>J32/(J11+J32)</f>
        <v>0.147709358869138</v>
      </c>
      <c r="E32" s="312" t="s">
        <v>714</v>
      </c>
      <c r="F32" s="313">
        <f>NonManufacturing!$H$184</f>
        <v>317.98747908007999</v>
      </c>
      <c r="G32" s="315">
        <f>F32/F$31</f>
        <v>0.11016734379364777</v>
      </c>
      <c r="H32" s="313">
        <f>NonManufacturing!$H$199</f>
        <v>382.71637108243272</v>
      </c>
      <c r="I32" s="315">
        <f>H32/H$31</f>
        <v>0.13417582244425341</v>
      </c>
      <c r="J32" s="313">
        <f>NonManufacturing!$H$225</f>
        <v>491.30582155573251</v>
      </c>
      <c r="K32" s="315">
        <f>J32/J$31</f>
        <v>0.23109081788605837</v>
      </c>
      <c r="N32" s="790" t="s">
        <v>714</v>
      </c>
      <c r="O32" s="791">
        <v>317.98747908007999</v>
      </c>
      <c r="P32" s="793">
        <v>0.11016734379364777</v>
      </c>
      <c r="Q32" s="791">
        <v>382.71637108243272</v>
      </c>
      <c r="R32" s="793">
        <v>0.13417582244425341</v>
      </c>
      <c r="S32" s="791">
        <v>491.30582155573251</v>
      </c>
      <c r="T32" s="793">
        <v>0.23109081788605837</v>
      </c>
      <c r="U32" s="741"/>
      <c r="V32" s="741"/>
      <c r="W32" s="748"/>
      <c r="X32" s="741"/>
      <c r="Y32" s="310">
        <v>1949</v>
      </c>
      <c r="Z32" s="310">
        <v>267.2</v>
      </c>
      <c r="AA32" s="310">
        <v>1843.1</v>
      </c>
    </row>
    <row r="33" spans="3:27" x14ac:dyDescent="0.2">
      <c r="C33" s="310">
        <f>J33/(J12+J33)</f>
        <v>0.12158518852489854</v>
      </c>
      <c r="E33" s="312" t="s">
        <v>224</v>
      </c>
      <c r="F33" s="313">
        <f>NonManufacturing!$H$260</f>
        <v>2568.4166778150516</v>
      </c>
      <c r="G33" s="315">
        <f>F33/F$31</f>
        <v>0.88983265620635221</v>
      </c>
      <c r="H33" s="313">
        <f>NonManufacturing!$H$275</f>
        <v>2469.633360117773</v>
      </c>
      <c r="I33" s="315">
        <f>H33/H$31</f>
        <v>0.8658241775557467</v>
      </c>
      <c r="J33" s="313">
        <f>NonManufacturing!$H$301</f>
        <v>1634.7233562802112</v>
      </c>
      <c r="K33" s="315">
        <f>J33/J$31</f>
        <v>0.76890918211394155</v>
      </c>
      <c r="N33" s="790" t="s">
        <v>224</v>
      </c>
      <c r="O33" s="791">
        <v>2568.4166778150516</v>
      </c>
      <c r="P33" s="793">
        <v>0.88983265620635221</v>
      </c>
      <c r="Q33" s="791">
        <v>2469.633360117773</v>
      </c>
      <c r="R33" s="793">
        <v>0.8658241775557467</v>
      </c>
      <c r="S33" s="791">
        <v>1634.7233562802112</v>
      </c>
      <c r="T33" s="793">
        <v>0.76890918211394155</v>
      </c>
      <c r="U33" s="741"/>
      <c r="V33" s="741"/>
      <c r="W33" s="748"/>
      <c r="X33" s="741"/>
      <c r="Y33" s="310">
        <v>1950</v>
      </c>
      <c r="Z33" s="310">
        <v>293.7</v>
      </c>
      <c r="AA33" s="310">
        <v>2004.2</v>
      </c>
    </row>
    <row r="34" spans="3:27" x14ac:dyDescent="0.2">
      <c r="C34" s="310">
        <f>J34/(J13+J34)</f>
        <v>0.13286559105696943</v>
      </c>
      <c r="E34" s="312" t="s">
        <v>105</v>
      </c>
      <c r="F34" s="313">
        <f>NonManufacturing!$H$36</f>
        <v>3656.371209353737</v>
      </c>
      <c r="G34" s="314"/>
      <c r="H34" s="313">
        <f>NonManufacturing!$H$51</f>
        <v>3726.061356803114</v>
      </c>
      <c r="I34" s="314"/>
      <c r="J34" s="313">
        <f>NonManufacturing!$H$77</f>
        <v>3143.9416236198049</v>
      </c>
      <c r="K34" s="314"/>
      <c r="N34" s="790" t="s">
        <v>105</v>
      </c>
      <c r="O34" s="791">
        <v>3656.371209353737</v>
      </c>
      <c r="P34" s="792"/>
      <c r="Q34" s="791">
        <v>3726.061356803114</v>
      </c>
      <c r="R34" s="792"/>
      <c r="S34" s="791">
        <v>3143.9416236198049</v>
      </c>
      <c r="T34" s="792"/>
      <c r="U34" s="740"/>
      <c r="V34" s="740"/>
      <c r="W34" s="747"/>
      <c r="X34" s="740"/>
      <c r="Y34" s="310">
        <v>1951</v>
      </c>
      <c r="Z34" s="310">
        <v>339.3</v>
      </c>
      <c r="AA34" s="310">
        <v>2159.3000000000002</v>
      </c>
    </row>
    <row r="35" spans="3:27" x14ac:dyDescent="0.2">
      <c r="C35" s="310">
        <f>J35/(J14+J35)</f>
        <v>0.133293308410633</v>
      </c>
      <c r="E35" s="312" t="s">
        <v>715</v>
      </c>
      <c r="F35" s="426">
        <f>NonManufacturing!$H$335</f>
        <v>3612.3447705214712</v>
      </c>
      <c r="G35" s="314"/>
      <c r="H35" s="426">
        <f>NonManufacturing!$H$350</f>
        <v>3726.061356803114</v>
      </c>
      <c r="I35" s="314"/>
      <c r="J35" s="426">
        <f>NonManufacturing!$H$376</f>
        <v>3247.642049544464</v>
      </c>
      <c r="K35" s="314"/>
      <c r="N35" s="794" t="s">
        <v>736</v>
      </c>
      <c r="O35" s="802">
        <v>3612.3447705214712</v>
      </c>
      <c r="P35" s="792"/>
      <c r="Q35" s="802">
        <v>3726.061356803114</v>
      </c>
      <c r="R35" s="792"/>
      <c r="S35" s="802">
        <v>3247.642049544464</v>
      </c>
      <c r="T35" s="792"/>
      <c r="U35" s="740"/>
      <c r="V35" s="740"/>
      <c r="W35" s="747"/>
      <c r="X35" s="740"/>
      <c r="Y35" s="310">
        <v>1952</v>
      </c>
      <c r="Z35" s="310">
        <v>358.3</v>
      </c>
      <c r="AA35" s="310">
        <v>2242</v>
      </c>
    </row>
    <row r="36" spans="3:27" x14ac:dyDescent="0.2">
      <c r="N36" s="789"/>
      <c r="O36" s="789"/>
      <c r="P36" s="789"/>
      <c r="Q36" s="789"/>
      <c r="R36" s="789"/>
      <c r="S36" s="789"/>
      <c r="T36" s="789"/>
      <c r="U36" s="737"/>
      <c r="V36" s="737"/>
      <c r="X36" s="737"/>
      <c r="Y36" s="310">
        <v>1953</v>
      </c>
      <c r="Z36" s="310">
        <v>379.3</v>
      </c>
      <c r="AA36" s="310">
        <v>2345.1999999999998</v>
      </c>
    </row>
    <row r="37" spans="3:27" x14ac:dyDescent="0.2">
      <c r="E37" s="309" t="s">
        <v>717</v>
      </c>
      <c r="F37" s="316"/>
      <c r="H37" s="313"/>
      <c r="J37" s="313"/>
      <c r="N37" s="788" t="s">
        <v>717</v>
      </c>
      <c r="O37" s="795"/>
      <c r="P37" s="789"/>
      <c r="Q37" s="791"/>
      <c r="R37" s="789"/>
      <c r="S37" s="791"/>
      <c r="T37" s="789"/>
      <c r="U37" s="737"/>
      <c r="V37" s="737"/>
      <c r="X37" s="737"/>
      <c r="Y37" s="310">
        <v>1954</v>
      </c>
      <c r="Z37" s="310">
        <v>380.4</v>
      </c>
      <c r="AA37" s="310">
        <v>2330.4</v>
      </c>
    </row>
    <row r="38" spans="3:27" ht="13.5" thickBot="1" x14ac:dyDescent="0.25">
      <c r="F38" s="317" t="s">
        <v>716</v>
      </c>
      <c r="G38" s="318"/>
      <c r="H38" s="317" t="s">
        <v>716</v>
      </c>
      <c r="I38" s="318"/>
      <c r="J38" s="317" t="s">
        <v>716</v>
      </c>
      <c r="K38" s="318"/>
      <c r="N38" s="789"/>
      <c r="O38" s="796" t="s">
        <v>716</v>
      </c>
      <c r="P38" s="797"/>
      <c r="Q38" s="796" t="s">
        <v>716</v>
      </c>
      <c r="R38" s="797"/>
      <c r="S38" s="796" t="s">
        <v>716</v>
      </c>
      <c r="T38" s="797"/>
      <c r="U38" s="742"/>
      <c r="V38" s="742"/>
      <c r="W38" s="749"/>
      <c r="X38" s="742"/>
      <c r="Y38" s="310">
        <v>1955</v>
      </c>
      <c r="Z38" s="310">
        <v>414.7</v>
      </c>
      <c r="AA38" s="310">
        <v>2498.1999999999998</v>
      </c>
    </row>
    <row r="39" spans="3:27" x14ac:dyDescent="0.2">
      <c r="E39" s="330" t="s">
        <v>733</v>
      </c>
      <c r="F39" s="319">
        <f>NonManufacturing!$T$36*0.001</f>
        <v>872.12979930836968</v>
      </c>
      <c r="H39" s="319">
        <f>NonManufacturing!$T$51*0.001</f>
        <v>878.51206853848885</v>
      </c>
      <c r="J39" s="425">
        <f>NonManufacturing!$T$77*0.001</f>
        <v>769.37079811188698</v>
      </c>
      <c r="N39" s="798" t="s">
        <v>733</v>
      </c>
      <c r="O39" s="799">
        <v>872.12979930836968</v>
      </c>
      <c r="P39" s="789"/>
      <c r="Q39" s="799">
        <v>878.51206853848885</v>
      </c>
      <c r="R39" s="789"/>
      <c r="S39" s="803">
        <v>769.37079811188698</v>
      </c>
      <c r="T39" s="789"/>
      <c r="U39" s="737"/>
      <c r="V39" s="737"/>
      <c r="X39" s="737"/>
      <c r="Y39" s="310">
        <v>1956</v>
      </c>
      <c r="Z39" s="310">
        <v>437.4</v>
      </c>
      <c r="AA39" s="310">
        <v>2547.6</v>
      </c>
    </row>
    <row r="40" spans="3:27" x14ac:dyDescent="0.2">
      <c r="E40" s="330" t="s">
        <v>731</v>
      </c>
      <c r="F40" s="331">
        <f>F39/F21</f>
        <v>0.20442298931354327</v>
      </c>
      <c r="G40" s="332"/>
      <c r="H40" s="331">
        <f>H39/H21</f>
        <v>0.1283736254695749</v>
      </c>
      <c r="I40" s="332"/>
      <c r="J40" s="331">
        <f>J39/J21</f>
        <v>5.8896945426922372E-2</v>
      </c>
      <c r="N40" s="798" t="s">
        <v>731</v>
      </c>
      <c r="O40" s="800">
        <v>0.20442298931354327</v>
      </c>
      <c r="P40" s="801"/>
      <c r="Q40" s="800">
        <v>0.1283736254695749</v>
      </c>
      <c r="R40" s="801"/>
      <c r="S40" s="800">
        <v>5.8896945426922372E-2</v>
      </c>
      <c r="T40" s="789"/>
      <c r="U40" s="737"/>
      <c r="V40" s="737"/>
      <c r="X40" s="737"/>
      <c r="Y40" s="310">
        <v>1957</v>
      </c>
      <c r="Z40" s="310">
        <v>461.1</v>
      </c>
      <c r="AA40" s="310">
        <v>2598.8000000000002</v>
      </c>
    </row>
    <row r="41" spans="3:27" x14ac:dyDescent="0.2">
      <c r="U41" s="737"/>
      <c r="V41" s="737"/>
      <c r="X41" s="737"/>
      <c r="Y41" s="310">
        <v>1958</v>
      </c>
      <c r="Z41" s="310">
        <v>467.2</v>
      </c>
      <c r="AA41" s="310">
        <v>2575.4</v>
      </c>
    </row>
    <row r="42" spans="3:27" x14ac:dyDescent="0.2">
      <c r="U42" s="737"/>
      <c r="V42" s="737"/>
      <c r="X42" s="737"/>
      <c r="Y42" s="310">
        <v>1959</v>
      </c>
      <c r="Z42" s="310">
        <v>506.6</v>
      </c>
      <c r="AA42" s="310">
        <v>2760.1</v>
      </c>
    </row>
    <row r="43" spans="3:27" x14ac:dyDescent="0.2">
      <c r="U43" s="737"/>
      <c r="V43" s="737"/>
      <c r="X43" s="737"/>
      <c r="Y43" s="310">
        <v>1960</v>
      </c>
      <c r="Z43" s="310">
        <v>526.4</v>
      </c>
      <c r="AA43" s="310">
        <v>2828.5</v>
      </c>
    </row>
    <row r="44" spans="3:27" x14ac:dyDescent="0.2">
      <c r="U44" s="737"/>
      <c r="V44" s="737"/>
      <c r="X44" s="737"/>
      <c r="Y44" s="310">
        <v>1961</v>
      </c>
      <c r="Z44" s="310">
        <v>544.79999999999995</v>
      </c>
      <c r="AA44" s="310">
        <v>2894.4</v>
      </c>
    </row>
    <row r="45" spans="3:27" x14ac:dyDescent="0.2">
      <c r="U45" s="737"/>
      <c r="V45" s="737"/>
      <c r="X45" s="737"/>
      <c r="Y45" s="310">
        <v>1962</v>
      </c>
      <c r="Z45" s="310">
        <v>585.70000000000005</v>
      </c>
      <c r="AA45" s="310">
        <v>3069.8</v>
      </c>
    </row>
    <row r="46" spans="3:27" x14ac:dyDescent="0.2">
      <c r="U46" s="737"/>
      <c r="V46" s="737"/>
      <c r="X46" s="737"/>
      <c r="Y46" s="310">
        <v>1963</v>
      </c>
      <c r="Z46" s="310">
        <v>617.79999999999995</v>
      </c>
      <c r="AA46" s="310">
        <v>3204</v>
      </c>
    </row>
    <row r="47" spans="3:27" x14ac:dyDescent="0.2">
      <c r="U47" s="737"/>
      <c r="V47" s="737"/>
      <c r="X47" s="737"/>
      <c r="Y47" s="310">
        <v>1964</v>
      </c>
      <c r="Z47" s="310">
        <v>663.6</v>
      </c>
      <c r="AA47" s="310">
        <v>3389.4</v>
      </c>
    </row>
    <row r="48" spans="3:27" x14ac:dyDescent="0.2">
      <c r="U48" s="737"/>
      <c r="V48" s="737"/>
      <c r="X48" s="737"/>
      <c r="Y48" s="310">
        <v>1965</v>
      </c>
      <c r="Z48" s="310">
        <v>719.1</v>
      </c>
      <c r="AA48" s="310">
        <v>3607</v>
      </c>
    </row>
    <row r="49" spans="21:27" x14ac:dyDescent="0.2">
      <c r="U49" s="737"/>
      <c r="Y49" s="310">
        <v>1966</v>
      </c>
      <c r="Z49" s="310">
        <v>787.7</v>
      </c>
      <c r="AA49" s="310">
        <v>3842.1</v>
      </c>
    </row>
    <row r="50" spans="21:27" x14ac:dyDescent="0.2">
      <c r="U50" s="737"/>
      <c r="Y50" s="310">
        <v>1967</v>
      </c>
      <c r="Z50" s="310">
        <v>832.4</v>
      </c>
      <c r="AA50" s="310">
        <v>3939.2</v>
      </c>
    </row>
    <row r="51" spans="21:27" x14ac:dyDescent="0.2">
      <c r="U51" s="737"/>
      <c r="Y51" s="310">
        <v>1968</v>
      </c>
      <c r="Z51" s="310">
        <v>909.8</v>
      </c>
      <c r="AA51" s="310">
        <v>4129.8999999999996</v>
      </c>
    </row>
    <row r="52" spans="21:27" x14ac:dyDescent="0.2">
      <c r="U52" s="737"/>
      <c r="Y52" s="310">
        <v>1969</v>
      </c>
      <c r="Z52" s="310">
        <v>984.4</v>
      </c>
      <c r="AA52" s="310">
        <v>4258.2</v>
      </c>
    </row>
    <row r="53" spans="21:27" x14ac:dyDescent="0.2">
      <c r="U53" s="737"/>
      <c r="Y53" s="310">
        <v>1970</v>
      </c>
      <c r="Z53" s="310">
        <v>1038.3</v>
      </c>
      <c r="AA53" s="310">
        <v>4266.3</v>
      </c>
    </row>
    <row r="54" spans="21:27" x14ac:dyDescent="0.2">
      <c r="U54" s="737"/>
      <c r="Y54" s="310">
        <v>1971</v>
      </c>
      <c r="Z54" s="310">
        <v>1126.8</v>
      </c>
      <c r="AA54" s="310">
        <v>4409.5</v>
      </c>
    </row>
    <row r="55" spans="21:27" x14ac:dyDescent="0.2">
      <c r="U55" s="737"/>
      <c r="Y55" s="310">
        <v>1972</v>
      </c>
      <c r="Z55" s="310">
        <v>1237.9000000000001</v>
      </c>
      <c r="AA55" s="310">
        <v>4643.8</v>
      </c>
    </row>
    <row r="56" spans="21:27" x14ac:dyDescent="0.2">
      <c r="U56" s="737"/>
      <c r="Y56" s="310">
        <v>1973</v>
      </c>
      <c r="Z56" s="310">
        <v>1382.3</v>
      </c>
      <c r="AA56" s="310">
        <v>4912.8</v>
      </c>
    </row>
    <row r="57" spans="21:27" x14ac:dyDescent="0.2">
      <c r="U57" s="737"/>
      <c r="Y57" s="310">
        <v>1974</v>
      </c>
      <c r="Z57" s="310">
        <v>1499.5</v>
      </c>
      <c r="AA57" s="310">
        <v>4885.7</v>
      </c>
    </row>
    <row r="58" spans="21:27" x14ac:dyDescent="0.2">
      <c r="U58" s="737"/>
      <c r="Y58" s="310">
        <v>1975</v>
      </c>
      <c r="Z58" s="310">
        <v>1637.7</v>
      </c>
      <c r="AA58" s="310">
        <v>4875.3999999999996</v>
      </c>
    </row>
    <row r="59" spans="21:27" x14ac:dyDescent="0.2">
      <c r="U59" s="737"/>
      <c r="Y59" s="310">
        <v>1976</v>
      </c>
      <c r="Z59" s="310">
        <v>1824.6</v>
      </c>
      <c r="AA59" s="310">
        <v>5136.8999999999996</v>
      </c>
    </row>
    <row r="60" spans="21:27" x14ac:dyDescent="0.2">
      <c r="U60" s="737"/>
      <c r="Y60" s="310">
        <v>1977</v>
      </c>
      <c r="Z60" s="310">
        <v>2030.1</v>
      </c>
      <c r="AA60" s="310">
        <v>5373.1</v>
      </c>
    </row>
    <row r="61" spans="21:27" x14ac:dyDescent="0.2">
      <c r="U61" s="737"/>
      <c r="Y61" s="310">
        <v>1978</v>
      </c>
      <c r="Z61" s="310">
        <v>2293.8000000000002</v>
      </c>
      <c r="AA61" s="310">
        <v>5672.8</v>
      </c>
    </row>
    <row r="62" spans="21:27" x14ac:dyDescent="0.2">
      <c r="U62" s="737"/>
      <c r="Y62" s="310">
        <v>1979</v>
      </c>
      <c r="Z62" s="310">
        <v>2562.1999999999998</v>
      </c>
      <c r="AA62" s="310">
        <v>5850.1</v>
      </c>
    </row>
    <row r="63" spans="21:27" x14ac:dyDescent="0.2">
      <c r="U63" s="737"/>
      <c r="Y63" s="310">
        <v>1980</v>
      </c>
      <c r="Z63" s="310">
        <v>2788.1</v>
      </c>
      <c r="AA63" s="310">
        <v>5834</v>
      </c>
    </row>
    <row r="64" spans="21:27" x14ac:dyDescent="0.2">
      <c r="U64" s="737"/>
      <c r="Y64" s="310">
        <v>1981</v>
      </c>
      <c r="Z64" s="310">
        <v>3126.8</v>
      </c>
      <c r="AA64" s="310">
        <v>5982.1</v>
      </c>
    </row>
    <row r="65" spans="21:27" x14ac:dyDescent="0.2">
      <c r="U65" s="737"/>
      <c r="Y65" s="310">
        <v>1982</v>
      </c>
      <c r="Z65" s="310">
        <v>3253.2</v>
      </c>
      <c r="AA65" s="310">
        <v>5865.9</v>
      </c>
    </row>
    <row r="66" spans="21:27" x14ac:dyDescent="0.2">
      <c r="U66" s="737"/>
      <c r="Y66" s="310">
        <v>1983</v>
      </c>
      <c r="Z66" s="310">
        <v>3534.6</v>
      </c>
      <c r="AA66" s="310">
        <v>6130.9</v>
      </c>
    </row>
    <row r="67" spans="21:27" x14ac:dyDescent="0.2">
      <c r="U67" s="737"/>
      <c r="Y67" s="310">
        <v>1984</v>
      </c>
      <c r="Z67" s="310">
        <v>3930.9</v>
      </c>
      <c r="AA67" s="310">
        <v>6571.5</v>
      </c>
    </row>
    <row r="68" spans="21:27" x14ac:dyDescent="0.2">
      <c r="U68" s="737"/>
      <c r="Y68" s="310">
        <v>1985</v>
      </c>
      <c r="Z68" s="310">
        <v>4217.5</v>
      </c>
      <c r="AA68" s="310">
        <v>6843.4</v>
      </c>
    </row>
    <row r="69" spans="21:27" x14ac:dyDescent="0.2">
      <c r="U69" s="737"/>
      <c r="Y69" s="310">
        <v>1986</v>
      </c>
      <c r="Z69" s="310">
        <v>4460.1000000000004</v>
      </c>
      <c r="AA69" s="310">
        <v>7080.5</v>
      </c>
    </row>
    <row r="70" spans="21:27" x14ac:dyDescent="0.2">
      <c r="U70" s="737"/>
      <c r="Y70" s="310">
        <v>1987</v>
      </c>
      <c r="Z70" s="310">
        <v>4736.3999999999996</v>
      </c>
      <c r="AA70" s="310">
        <v>7307</v>
      </c>
    </row>
    <row r="71" spans="21:27" x14ac:dyDescent="0.2">
      <c r="U71" s="737"/>
      <c r="Y71" s="310">
        <v>1988</v>
      </c>
      <c r="Z71" s="310">
        <v>5100.3999999999996</v>
      </c>
      <c r="AA71" s="310">
        <v>7607.4</v>
      </c>
    </row>
    <row r="72" spans="21:27" x14ac:dyDescent="0.2">
      <c r="U72" s="737"/>
      <c r="Y72" s="310">
        <v>1989</v>
      </c>
      <c r="Z72" s="310">
        <v>5482.1</v>
      </c>
      <c r="AA72" s="310">
        <v>7879.2</v>
      </c>
    </row>
    <row r="73" spans="21:27" x14ac:dyDescent="0.2">
      <c r="U73" s="737"/>
      <c r="Y73" s="310">
        <v>1990</v>
      </c>
      <c r="Z73" s="310">
        <v>5800.5</v>
      </c>
      <c r="AA73" s="310">
        <v>8027.1</v>
      </c>
    </row>
    <row r="74" spans="21:27" x14ac:dyDescent="0.2">
      <c r="U74" s="737"/>
      <c r="Y74" s="310">
        <v>1991</v>
      </c>
      <c r="Z74" s="310">
        <v>5992.1</v>
      </c>
      <c r="AA74" s="310">
        <v>8008.3</v>
      </c>
    </row>
    <row r="75" spans="21:27" x14ac:dyDescent="0.2">
      <c r="U75" s="737"/>
      <c r="Y75" s="310">
        <v>1992</v>
      </c>
      <c r="Z75" s="310">
        <v>6342.3</v>
      </c>
      <c r="AA75" s="310">
        <v>8280</v>
      </c>
    </row>
    <row r="76" spans="21:27" x14ac:dyDescent="0.2">
      <c r="U76" s="737"/>
      <c r="Y76" s="310">
        <v>1993</v>
      </c>
      <c r="Z76" s="310">
        <v>6667.4</v>
      </c>
      <c r="AA76" s="310">
        <v>8516.2000000000007</v>
      </c>
    </row>
    <row r="77" spans="21:27" x14ac:dyDescent="0.2">
      <c r="U77" s="737"/>
      <c r="Y77" s="310">
        <v>1994</v>
      </c>
      <c r="Z77" s="310">
        <v>7085.2</v>
      </c>
      <c r="AA77" s="310">
        <v>8863.1</v>
      </c>
    </row>
    <row r="78" spans="21:27" x14ac:dyDescent="0.2">
      <c r="Y78" s="310">
        <v>1995</v>
      </c>
      <c r="Z78" s="310">
        <v>7414.7</v>
      </c>
      <c r="AA78" s="310">
        <v>9086</v>
      </c>
    </row>
    <row r="79" spans="21:27" x14ac:dyDescent="0.2">
      <c r="Y79" s="310">
        <v>1996</v>
      </c>
      <c r="Z79" s="310">
        <v>7838.5</v>
      </c>
      <c r="AA79" s="310">
        <v>9425.7999999999993</v>
      </c>
    </row>
    <row r="80" spans="21:27" x14ac:dyDescent="0.2">
      <c r="Y80" s="310">
        <v>1997</v>
      </c>
      <c r="Z80" s="310">
        <v>8332.4</v>
      </c>
      <c r="AA80" s="310">
        <v>9845.9</v>
      </c>
    </row>
    <row r="81" spans="25:38" x14ac:dyDescent="0.2">
      <c r="Y81" s="310">
        <v>1998</v>
      </c>
      <c r="Z81" s="310">
        <v>8793.5</v>
      </c>
      <c r="AA81" s="310">
        <v>10274.700000000001</v>
      </c>
    </row>
    <row r="82" spans="25:38" x14ac:dyDescent="0.2">
      <c r="Y82" s="310">
        <v>1999</v>
      </c>
      <c r="Z82" s="310">
        <v>9353.5</v>
      </c>
      <c r="AA82" s="310">
        <v>10770.7</v>
      </c>
    </row>
    <row r="83" spans="25:38" x14ac:dyDescent="0.2">
      <c r="Y83" s="310">
        <v>2000</v>
      </c>
      <c r="Z83" s="310">
        <v>9951.5</v>
      </c>
      <c r="AA83" s="310">
        <v>11216.4</v>
      </c>
    </row>
    <row r="84" spans="25:38" x14ac:dyDescent="0.2">
      <c r="Y84" s="310">
        <v>2001</v>
      </c>
      <c r="Z84" s="310">
        <v>10286.200000000001</v>
      </c>
      <c r="AA84" s="310">
        <v>11337.5</v>
      </c>
    </row>
    <row r="85" spans="25:38" x14ac:dyDescent="0.2">
      <c r="Y85" s="310">
        <v>2002</v>
      </c>
      <c r="Z85" s="310">
        <v>10642.3</v>
      </c>
      <c r="AA85" s="310">
        <v>11543.1</v>
      </c>
      <c r="AC85" s="680" t="s">
        <v>1393</v>
      </c>
    </row>
    <row r="86" spans="25:38" x14ac:dyDescent="0.2">
      <c r="Y86" s="310">
        <v>2003</v>
      </c>
      <c r="Z86" s="310">
        <v>11142.2</v>
      </c>
      <c r="AA86" s="310">
        <v>11836.4</v>
      </c>
      <c r="AC86" s="680" t="s">
        <v>1392</v>
      </c>
    </row>
    <row r="87" spans="25:38" x14ac:dyDescent="0.2">
      <c r="Y87" s="310">
        <v>2004</v>
      </c>
      <c r="Z87" s="310">
        <v>11853.3</v>
      </c>
      <c r="AA87" s="310">
        <v>12246.9</v>
      </c>
      <c r="AC87" s="310">
        <f>2005</f>
        <v>2005</v>
      </c>
      <c r="AD87" s="310">
        <f>AC87+1</f>
        <v>2006</v>
      </c>
      <c r="AE87" s="310">
        <f t="shared" ref="AE87:AJ87" si="0">AD87+1</f>
        <v>2007</v>
      </c>
      <c r="AF87" s="310">
        <f t="shared" si="0"/>
        <v>2008</v>
      </c>
      <c r="AG87" s="310">
        <f t="shared" si="0"/>
        <v>2009</v>
      </c>
      <c r="AH87" s="310">
        <f t="shared" si="0"/>
        <v>2010</v>
      </c>
      <c r="AI87" s="310">
        <f t="shared" si="0"/>
        <v>2011</v>
      </c>
      <c r="AJ87" s="310">
        <f t="shared" si="0"/>
        <v>2012</v>
      </c>
    </row>
    <row r="88" spans="25:38" x14ac:dyDescent="0.2">
      <c r="Y88" s="310">
        <v>2005</v>
      </c>
      <c r="Z88" s="310">
        <v>12623</v>
      </c>
      <c r="AA88" s="310">
        <v>12623</v>
      </c>
      <c r="AC88" s="772">
        <v>12622956</v>
      </c>
      <c r="AD88" s="772">
        <v>12958492</v>
      </c>
      <c r="AE88" s="772">
        <v>13206365</v>
      </c>
      <c r="AF88" s="772">
        <v>13161939</v>
      </c>
      <c r="AG88" s="772">
        <v>12757933</v>
      </c>
      <c r="AH88" s="772">
        <v>13062966</v>
      </c>
      <c r="AI88" s="772">
        <v>13299103</v>
      </c>
      <c r="AJ88" s="772">
        <v>13593233</v>
      </c>
    </row>
    <row r="89" spans="25:38" x14ac:dyDescent="0.2">
      <c r="Y89" s="310">
        <v>2006</v>
      </c>
      <c r="Z89" s="310">
        <v>13377.2</v>
      </c>
      <c r="AA89" s="310">
        <v>12958.5</v>
      </c>
      <c r="AC89" s="310">
        <f>AC88*0.001</f>
        <v>12622.956</v>
      </c>
      <c r="AD89" s="310">
        <f t="shared" ref="AD89:AJ89" si="1">AD88*0.001</f>
        <v>12958.492</v>
      </c>
      <c r="AE89" s="310">
        <f t="shared" si="1"/>
        <v>13206.365</v>
      </c>
      <c r="AF89" s="310">
        <f t="shared" si="1"/>
        <v>13161.939</v>
      </c>
      <c r="AG89" s="310">
        <f t="shared" si="1"/>
        <v>12757.933000000001</v>
      </c>
      <c r="AH89" s="310">
        <f t="shared" si="1"/>
        <v>13062.966</v>
      </c>
      <c r="AI89" s="310">
        <f t="shared" si="1"/>
        <v>13299.103000000001</v>
      </c>
      <c r="AJ89" s="310">
        <f t="shared" si="1"/>
        <v>13593.233</v>
      </c>
    </row>
    <row r="90" spans="25:38" x14ac:dyDescent="0.2">
      <c r="Y90" s="310">
        <v>2007</v>
      </c>
      <c r="Z90" s="310">
        <v>14028.7</v>
      </c>
      <c r="AA90" s="310">
        <v>13206.4</v>
      </c>
    </row>
    <row r="91" spans="25:38" x14ac:dyDescent="0.2">
      <c r="Y91" s="310">
        <v>2008</v>
      </c>
      <c r="Z91" s="310">
        <v>14291.5</v>
      </c>
      <c r="AA91" s="310">
        <v>13161.9</v>
      </c>
      <c r="AC91" s="773" t="s">
        <v>1488</v>
      </c>
      <c r="AD91" s="774" t="s">
        <v>1503</v>
      </c>
      <c r="AE91" s="772"/>
      <c r="AF91" s="772"/>
      <c r="AG91" s="772"/>
      <c r="AH91" s="772"/>
      <c r="AI91" s="772"/>
      <c r="AJ91" s="772"/>
      <c r="AK91" s="772"/>
      <c r="AL91" s="772"/>
    </row>
    <row r="92" spans="25:38" x14ac:dyDescent="0.2">
      <c r="Y92" s="310">
        <v>2009</v>
      </c>
      <c r="Z92" s="310">
        <v>13973.7</v>
      </c>
      <c r="AA92" s="310">
        <v>12757.9</v>
      </c>
      <c r="AC92" s="680" t="s">
        <v>1504</v>
      </c>
    </row>
    <row r="93" spans="25:38" x14ac:dyDescent="0.2">
      <c r="Y93" s="310">
        <v>2010</v>
      </c>
      <c r="Z93" s="310">
        <v>14498.9</v>
      </c>
      <c r="AA93" s="310">
        <v>13063</v>
      </c>
    </row>
    <row r="94" spans="25:38" x14ac:dyDescent="0.2">
      <c r="Y94" s="310">
        <v>2011</v>
      </c>
      <c r="Z94" s="310">
        <v>15075.7</v>
      </c>
      <c r="AA94" s="310">
        <v>13299.1</v>
      </c>
    </row>
  </sheetData>
  <mergeCells count="12">
    <mergeCell ref="O29:P29"/>
    <mergeCell ref="Q29:R29"/>
    <mergeCell ref="S29:T29"/>
    <mergeCell ref="F8:G8"/>
    <mergeCell ref="H8:I8"/>
    <mergeCell ref="J8:K8"/>
    <mergeCell ref="F29:G29"/>
    <mergeCell ref="H29:I29"/>
    <mergeCell ref="J29:K29"/>
    <mergeCell ref="O8:P8"/>
    <mergeCell ref="Q8:R8"/>
    <mergeCell ref="S8:T8"/>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386"/>
  <sheetViews>
    <sheetView topLeftCell="D178" workbookViewId="0">
      <selection activeCell="N191" sqref="N191"/>
    </sheetView>
  </sheetViews>
  <sheetFormatPr defaultRowHeight="12.75" x14ac:dyDescent="0.2"/>
  <cols>
    <col min="18" max="18" width="9.5703125" bestFit="1" customWidth="1"/>
  </cols>
  <sheetData>
    <row r="1" spans="2:24" s="570" customFormat="1" x14ac:dyDescent="0.2"/>
    <row r="2" spans="2:24" s="570" customFormat="1" x14ac:dyDescent="0.2"/>
    <row r="3" spans="2:24" ht="15.75" x14ac:dyDescent="0.25">
      <c r="B3" s="299" t="s">
        <v>268</v>
      </c>
      <c r="J3" s="6" t="s">
        <v>516</v>
      </c>
      <c r="N3" s="6" t="s">
        <v>1481</v>
      </c>
      <c r="T3" s="6" t="s">
        <v>1486</v>
      </c>
    </row>
    <row r="4" spans="2:24" s="570" customFormat="1" x14ac:dyDescent="0.2">
      <c r="B4" s="6"/>
      <c r="J4" s="6"/>
      <c r="N4" s="6"/>
      <c r="T4" s="6"/>
    </row>
    <row r="5" spans="2:24" ht="63.75" x14ac:dyDescent="0.2">
      <c r="N5" s="433" t="s">
        <v>735</v>
      </c>
      <c r="O5" s="283" t="s">
        <v>79</v>
      </c>
      <c r="P5" s="283" t="s">
        <v>33</v>
      </c>
      <c r="Q5" s="697" t="s">
        <v>1480</v>
      </c>
      <c r="U5" s="433" t="s">
        <v>735</v>
      </c>
      <c r="V5" s="283" t="s">
        <v>79</v>
      </c>
      <c r="W5" s="283" t="s">
        <v>33</v>
      </c>
      <c r="X5" s="697" t="s">
        <v>1424</v>
      </c>
    </row>
    <row r="6" spans="2:24" x14ac:dyDescent="0.2">
      <c r="J6" t="s">
        <v>515</v>
      </c>
      <c r="M6" s="14">
        <f t="shared" ref="M6:M32" si="0">M82</f>
        <v>1985</v>
      </c>
      <c r="N6" s="132">
        <f>Total_Industrial!V46</f>
        <v>1</v>
      </c>
      <c r="O6" s="132">
        <f>Total_Industrial!AB46</f>
        <v>1</v>
      </c>
      <c r="P6" s="132">
        <f>Total_Industrial!AD46</f>
        <v>1</v>
      </c>
      <c r="Q6" s="132">
        <f>Total_Industrial!Z46</f>
        <v>1</v>
      </c>
      <c r="T6">
        <v>1970</v>
      </c>
      <c r="U6" s="132">
        <f>Total_Industrial!V342</f>
        <v>0.8170434247361773</v>
      </c>
      <c r="V6" s="132">
        <f>Total_Industrial!AB342</f>
        <v>1.069671435923766</v>
      </c>
      <c r="W6" s="132">
        <f>Total_Industrial!AD342</f>
        <v>1.0519776766120279</v>
      </c>
      <c r="X6" s="132">
        <f>Industrial_Total_LMDI_UtilAdj!AG36</f>
        <v>1.2414455183017863</v>
      </c>
    </row>
    <row r="7" spans="2:24" x14ac:dyDescent="0.2">
      <c r="J7" t="s">
        <v>514</v>
      </c>
      <c r="M7" s="14">
        <f t="shared" si="0"/>
        <v>1986</v>
      </c>
      <c r="N7" s="132">
        <f>Total_Industrial!V47</f>
        <v>0.99120638276411055</v>
      </c>
      <c r="O7" s="132">
        <f>Total_Industrial!AB47</f>
        <v>1.0066288226384694</v>
      </c>
      <c r="P7" s="132">
        <f>Total_Industrial!AD47</f>
        <v>1.0012147125139765</v>
      </c>
      <c r="Q7" s="132">
        <f>Total_Industrial!Z47</f>
        <v>1.0143271169923793</v>
      </c>
      <c r="T7">
        <f>T6+1</f>
        <v>1971</v>
      </c>
      <c r="U7" s="132">
        <f>Total_Industrial!V343</f>
        <v>0.79189937782837083</v>
      </c>
      <c r="V7" s="132">
        <f>Total_Industrial!AB343</f>
        <v>1.0773827322803027</v>
      </c>
      <c r="W7" s="132">
        <f>Total_Industrial!AD343</f>
        <v>1.0988311194466165</v>
      </c>
      <c r="X7" s="132">
        <f>Industrial_Total_LMDI_UtilAdj!AG37</f>
        <v>1.2353834359476483</v>
      </c>
    </row>
    <row r="8" spans="2:24" x14ac:dyDescent="0.2">
      <c r="J8" t="s">
        <v>405</v>
      </c>
      <c r="M8" s="14">
        <f t="shared" si="0"/>
        <v>1987</v>
      </c>
      <c r="N8" s="132">
        <f>Total_Industrial!V48</f>
        <v>1.0409922316047788</v>
      </c>
      <c r="O8" s="132">
        <f>Total_Industrial!AB48</f>
        <v>1.0320141965952188</v>
      </c>
      <c r="P8" s="132">
        <f>Total_Industrial!AD48</f>
        <v>1.0295236760455739</v>
      </c>
      <c r="Q8" s="132">
        <f>Total_Industrial!Z48</f>
        <v>0.96294600664407104</v>
      </c>
      <c r="T8" s="430">
        <f t="shared" ref="T8:T45" si="1">T7+1</f>
        <v>1972</v>
      </c>
      <c r="U8" s="132">
        <f>Total_Industrial!V344</f>
        <v>0.82542874320486581</v>
      </c>
      <c r="V8" s="132">
        <f>Total_Industrial!AB344</f>
        <v>1.1253135489924959</v>
      </c>
      <c r="W8" s="132">
        <f>Total_Industrial!AD344</f>
        <v>1.1355742712176655</v>
      </c>
      <c r="X8" s="132">
        <f>Industrial_Total_LMDI_UtilAdj!AG38</f>
        <v>1.198174153631796</v>
      </c>
    </row>
    <row r="9" spans="2:24" x14ac:dyDescent="0.2">
      <c r="M9" s="14">
        <f t="shared" si="0"/>
        <v>1988</v>
      </c>
      <c r="N9" s="132">
        <f>Total_Industrial!V49</f>
        <v>1.1257914379771936</v>
      </c>
      <c r="O9" s="132">
        <f>Total_Industrial!AB49</f>
        <v>1.0936962329206561</v>
      </c>
      <c r="P9" s="132">
        <f>Total_Industrial!AD49</f>
        <v>0.99339211077019052</v>
      </c>
      <c r="Q9" s="132">
        <f>Total_Industrial!Z49</f>
        <v>0.97795354766609033</v>
      </c>
      <c r="T9" s="430">
        <f t="shared" si="1"/>
        <v>1973</v>
      </c>
      <c r="U9" s="132">
        <f>Total_Industrial!V345</f>
        <v>0.87185243973283821</v>
      </c>
      <c r="V9" s="132">
        <f>Total_Industrial!AB345</f>
        <v>1.1681587387734655</v>
      </c>
      <c r="W9" s="132">
        <f>Total_Industrial!AD345</f>
        <v>1.1436830656209971</v>
      </c>
      <c r="X9" s="132">
        <f>Industrial_Total_LMDI_UtilAdj!AG39</f>
        <v>1.1694365235289714</v>
      </c>
    </row>
    <row r="10" spans="2:24" x14ac:dyDescent="0.2">
      <c r="M10" s="14">
        <f t="shared" si="0"/>
        <v>1989</v>
      </c>
      <c r="N10" s="132">
        <f>Total_Industrial!V50</f>
        <v>1.1302620842885094</v>
      </c>
      <c r="O10" s="132">
        <f>Total_Industrial!AB50</f>
        <v>1.113673289012223</v>
      </c>
      <c r="P10" s="132">
        <f>Total_Industrial!AD50</f>
        <v>0.9970589961907288</v>
      </c>
      <c r="Q10" s="132">
        <f>Total_Industrial!Z50</f>
        <v>0.9882297980905651</v>
      </c>
      <c r="T10" s="430">
        <f t="shared" si="1"/>
        <v>1974</v>
      </c>
      <c r="U10" s="132">
        <f>Total_Industrial!V346</f>
        <v>0.84087002296294699</v>
      </c>
      <c r="V10" s="132">
        <f>Total_Industrial!AB346</f>
        <v>1.1673082510500858</v>
      </c>
      <c r="W10" s="132">
        <f>Total_Industrial!AD346</f>
        <v>1.193985714613385</v>
      </c>
      <c r="X10" s="132">
        <f>Industrial_Total_LMDI_UtilAdj!AG40</f>
        <v>1.1609080455939866</v>
      </c>
    </row>
    <row r="11" spans="2:24" x14ac:dyDescent="0.2">
      <c r="M11" s="14">
        <f t="shared" si="0"/>
        <v>1990</v>
      </c>
      <c r="N11" s="132">
        <f>Total_Industrial!V51</f>
        <v>1.1173142954291115</v>
      </c>
      <c r="O11" s="132">
        <f>Total_Industrial!AB51</f>
        <v>1.1196517854572903</v>
      </c>
      <c r="P11" s="132">
        <f>Total_Industrial!AD51</f>
        <v>1.0073734949704596</v>
      </c>
      <c r="Q11" s="132">
        <f>Total_Industrial!Z51</f>
        <v>0.99475757340055071</v>
      </c>
      <c r="T11" s="430">
        <f t="shared" si="1"/>
        <v>1975</v>
      </c>
      <c r="U11" s="132">
        <f>Total_Industrial!V347</f>
        <v>0.78662548063440318</v>
      </c>
      <c r="V11" s="132">
        <f>Total_Industrial!AB347</f>
        <v>1.0809961765977874</v>
      </c>
      <c r="W11" s="132">
        <f>Total_Industrial!AD347</f>
        <v>1.143960746359167</v>
      </c>
      <c r="X11" s="132">
        <f>Industrial_Total_LMDI_UtilAdj!AG41</f>
        <v>1.2001128514668569</v>
      </c>
    </row>
    <row r="12" spans="2:24" x14ac:dyDescent="0.2">
      <c r="M12" s="14">
        <f t="shared" si="0"/>
        <v>1991</v>
      </c>
      <c r="N12" s="132">
        <f>Total_Industrial!V52</f>
        <v>1.0899589438468513</v>
      </c>
      <c r="O12" s="132">
        <f>Total_Industrial!AB52</f>
        <v>1.0856399411446249</v>
      </c>
      <c r="P12" s="132">
        <f>Total_Industrial!AD52</f>
        <v>1.0180211994192685</v>
      </c>
      <c r="Q12" s="132">
        <f>Total_Industrial!Z52</f>
        <v>0.97840566427822651</v>
      </c>
      <c r="T12" s="430">
        <f t="shared" si="1"/>
        <v>1976</v>
      </c>
      <c r="U12" s="132">
        <f>Total_Industrial!V348</f>
        <v>0.84165924907601775</v>
      </c>
      <c r="V12" s="132">
        <f>Total_Industrial!AB348</f>
        <v>1.1348646454770959</v>
      </c>
      <c r="W12" s="132">
        <f>Total_Industrial!AD348</f>
        <v>1.1637131492997843</v>
      </c>
      <c r="X12" s="132">
        <f>Industrial_Total_LMDI_UtilAdj!AG42</f>
        <v>1.1578588365572842</v>
      </c>
    </row>
    <row r="13" spans="2:24" x14ac:dyDescent="0.2">
      <c r="M13" s="14">
        <f t="shared" si="0"/>
        <v>1992</v>
      </c>
      <c r="N13" s="132">
        <f>Total_Industrial!V53</f>
        <v>1.1058346314061047</v>
      </c>
      <c r="O13" s="132">
        <f>Total_Industrial!AB53</f>
        <v>1.1040079064818356</v>
      </c>
      <c r="P13" s="132">
        <f>Total_Industrial!AD53</f>
        <v>1.0258628227377113</v>
      </c>
      <c r="Q13" s="132">
        <f>Total_Industrial!Z53</f>
        <v>0.97317907261754277</v>
      </c>
      <c r="T13" s="430">
        <f t="shared" si="1"/>
        <v>1977</v>
      </c>
      <c r="U13" s="132">
        <f>Total_Industrial!V349</f>
        <v>0.87949071783526389</v>
      </c>
      <c r="V13" s="132">
        <f>Total_Industrial!AB349</f>
        <v>1.1565116861452054</v>
      </c>
      <c r="W13" s="132">
        <f>Total_Industrial!AD349</f>
        <v>1.1795538922262445</v>
      </c>
      <c r="X13" s="132">
        <f>Industrial_Total_LMDI_UtilAdj!AG43</f>
        <v>1.1142661023313796</v>
      </c>
    </row>
    <row r="14" spans="2:24" x14ac:dyDescent="0.2">
      <c r="M14" s="14">
        <f t="shared" si="0"/>
        <v>1993</v>
      </c>
      <c r="N14" s="132">
        <f>Total_Industrial!V54</f>
        <v>1.1367245436115201</v>
      </c>
      <c r="O14" s="132">
        <f>Total_Industrial!AB54</f>
        <v>1.1312321907929914</v>
      </c>
      <c r="P14" s="132">
        <f>Total_Industrial!AD54</f>
        <v>1.0167130697038125</v>
      </c>
      <c r="Q14" s="132">
        <f>Total_Industrial!Z54</f>
        <v>0.9788096568410406</v>
      </c>
      <c r="T14" s="430">
        <f t="shared" si="1"/>
        <v>1978</v>
      </c>
      <c r="U14" s="132">
        <f>Total_Industrial!V350</f>
        <v>0.92337566886311528</v>
      </c>
      <c r="V14" s="132">
        <f>Total_Industrial!AB350</f>
        <v>1.1844716219985334</v>
      </c>
      <c r="W14" s="132">
        <f>Total_Industrial!AD350</f>
        <v>1.1589266632463298</v>
      </c>
      <c r="X14" s="132">
        <f>Industrial_Total_LMDI_UtilAdj!AG44</f>
        <v>1.1060119782064046</v>
      </c>
    </row>
    <row r="15" spans="2:24" x14ac:dyDescent="0.2">
      <c r="M15" s="14">
        <f t="shared" si="0"/>
        <v>1994</v>
      </c>
      <c r="N15" s="132">
        <f>Total_Industrial!V55</f>
        <v>1.2201610139085011</v>
      </c>
      <c r="O15" s="132">
        <f>Total_Industrial!AB55</f>
        <v>1.1571484206531975</v>
      </c>
      <c r="P15" s="132">
        <f>Total_Industrial!AD55</f>
        <v>0.99187933798696681</v>
      </c>
      <c r="Q15" s="132">
        <f>Total_Industrial!Z55</f>
        <v>0.95612192438407095</v>
      </c>
      <c r="T15" s="430">
        <f t="shared" si="1"/>
        <v>1979</v>
      </c>
      <c r="U15" s="132">
        <f>Total_Industrial!V351</f>
        <v>0.95012779797631908</v>
      </c>
      <c r="V15" s="132">
        <f>Total_Industrial!AB351</f>
        <v>1.1724245275377316</v>
      </c>
      <c r="W15" s="132">
        <f>Total_Industrial!AD351</f>
        <v>1.1608321619637545</v>
      </c>
      <c r="X15" s="132">
        <f>Industrial_Total_LMDI_UtilAdj!AG45</f>
        <v>1.0625125420182626</v>
      </c>
    </row>
    <row r="16" spans="2:24" x14ac:dyDescent="0.2">
      <c r="M16" s="14">
        <f t="shared" si="0"/>
        <v>1995</v>
      </c>
      <c r="N16" s="132">
        <f>Total_Industrial!V56</f>
        <v>1.2407125537004737</v>
      </c>
      <c r="O16" s="132">
        <f>Total_Industrial!AB56</f>
        <v>1.1842159957381106</v>
      </c>
      <c r="P16" s="132">
        <f>Total_Industrial!AD56</f>
        <v>0.99012822496969666</v>
      </c>
      <c r="Q16" s="132">
        <f>Total_Industrial!Z56</f>
        <v>0.96398109184256686</v>
      </c>
      <c r="T16" s="430">
        <f t="shared" si="1"/>
        <v>1980</v>
      </c>
      <c r="U16" s="132">
        <f>Total_Industrial!V352</f>
        <v>0.92390262297397863</v>
      </c>
      <c r="V16" s="132">
        <f>Total_Industrial!AB352</f>
        <v>1.1070454540895653</v>
      </c>
      <c r="W16" s="132">
        <f>Total_Industrial!AD352</f>
        <v>1.1117745906333083</v>
      </c>
      <c r="X16" s="132">
        <f>Industrial_Total_LMDI_UtilAdj!AG46</f>
        <v>1.0775812231497692</v>
      </c>
    </row>
    <row r="17" spans="13:26" x14ac:dyDescent="0.2">
      <c r="M17" s="14">
        <f t="shared" si="0"/>
        <v>1996</v>
      </c>
      <c r="N17" s="132">
        <f>Total_Industrial!V57</f>
        <v>1.2531841952908016</v>
      </c>
      <c r="O17" s="132">
        <f>Total_Industrial!AB57</f>
        <v>1.1988619843676744</v>
      </c>
      <c r="P17" s="132">
        <f>Total_Industrial!AD57</f>
        <v>0.99790852381077733</v>
      </c>
      <c r="Q17" s="132">
        <f>Total_Industrial!Z57</f>
        <v>0.95865855955328505</v>
      </c>
      <c r="T17" s="430">
        <f t="shared" si="1"/>
        <v>1981</v>
      </c>
      <c r="U17" s="132">
        <f>Total_Industrial!V353</f>
        <v>0.93037675073278303</v>
      </c>
      <c r="V17" s="132">
        <f>Total_Industrial!AB353</f>
        <v>1.0813024129867039</v>
      </c>
      <c r="W17" s="132">
        <f>Total_Industrial!AD353</f>
        <v>1.0880557141666989</v>
      </c>
      <c r="X17" s="132">
        <f>Industrial_Total_LMDI_UtilAdj!AG47</f>
        <v>1.0681103078400354</v>
      </c>
    </row>
    <row r="18" spans="13:26" x14ac:dyDescent="0.2">
      <c r="M18" s="14">
        <f t="shared" si="0"/>
        <v>1997</v>
      </c>
      <c r="N18" s="132">
        <f>Total_Industrial!V58</f>
        <v>1.313848889728906</v>
      </c>
      <c r="O18" s="132">
        <f>Total_Industrial!AB58</f>
        <v>1.1992706811613847</v>
      </c>
      <c r="P18" s="132">
        <f>Total_Industrial!AD58</f>
        <v>0.99657178684435155</v>
      </c>
      <c r="Q18" s="132">
        <f>Total_Industrial!Z58</f>
        <v>0.91593317404346064</v>
      </c>
      <c r="T18" s="430">
        <f t="shared" si="1"/>
        <v>1982</v>
      </c>
      <c r="U18" s="132">
        <f>Total_Industrial!V354</f>
        <v>0.85955564087517811</v>
      </c>
      <c r="V18" s="132">
        <f>Total_Industrial!AB354</f>
        <v>0.97744968813564248</v>
      </c>
      <c r="W18" s="132">
        <f>Total_Industrial!AD354</f>
        <v>1.0750178920384632</v>
      </c>
      <c r="X18" s="132">
        <f>Industrial_Total_LMDI_UtilAdj!AG48</f>
        <v>1.0579985850035869</v>
      </c>
    </row>
    <row r="19" spans="13:26" x14ac:dyDescent="0.2">
      <c r="M19" s="14">
        <f t="shared" si="0"/>
        <v>1998</v>
      </c>
      <c r="N19" s="132">
        <f>Total_Industrial!V59</f>
        <v>1.3554499440435852</v>
      </c>
      <c r="O19" s="132">
        <f>Total_Industrial!AB59</f>
        <v>1.2231519208249078</v>
      </c>
      <c r="P19" s="132">
        <f>Total_Industrial!AD59</f>
        <v>0.98676569641446132</v>
      </c>
      <c r="Q19" s="132">
        <f>Total_Industrial!Z59</f>
        <v>0.91449975334005951</v>
      </c>
      <c r="T19" s="430">
        <f t="shared" si="1"/>
        <v>1983</v>
      </c>
      <c r="U19" s="132">
        <f>Total_Industrial!V355</f>
        <v>0.87285835129618439</v>
      </c>
      <c r="V19" s="132">
        <f>Total_Industrial!AB355</f>
        <v>1.0149849125895665</v>
      </c>
      <c r="W19" s="132">
        <f>Total_Industrial!AD355</f>
        <v>1.0774400756498224</v>
      </c>
      <c r="X19" s="132">
        <f>Industrial_Total_LMDI_UtilAdj!AG49</f>
        <v>1.0790082848310569</v>
      </c>
    </row>
    <row r="20" spans="13:26" x14ac:dyDescent="0.2">
      <c r="M20" s="14">
        <f t="shared" si="0"/>
        <v>1999</v>
      </c>
      <c r="N20" s="132">
        <f>Total_Industrial!V60</f>
        <v>1.3821585760040638</v>
      </c>
      <c r="O20" s="132">
        <f>Total_Industrial!AB60</f>
        <v>1.2404091393209979</v>
      </c>
      <c r="P20" s="132">
        <f>Total_Industrial!AD60</f>
        <v>0.98237322979337638</v>
      </c>
      <c r="Q20" s="132">
        <f>Total_Industrial!Z60</f>
        <v>0.91354815203028761</v>
      </c>
      <c r="T20" s="430">
        <f t="shared" si="1"/>
        <v>1984</v>
      </c>
      <c r="U20" s="132">
        <f>Total_Industrial!V356</f>
        <v>0.96495262771579593</v>
      </c>
      <c r="V20" s="132">
        <f>Total_Industrial!AB356</f>
        <v>1.0572633841969061</v>
      </c>
      <c r="W20" s="132">
        <f>Total_Industrial!AD356</f>
        <v>1.0457827432152642</v>
      </c>
      <c r="X20" s="132">
        <f>Industrial_Total_LMDI_UtilAdj!AG50</f>
        <v>1.0476878585441769</v>
      </c>
    </row>
    <row r="21" spans="13:26" x14ac:dyDescent="0.2">
      <c r="M21" s="14">
        <f t="shared" si="0"/>
        <v>2000</v>
      </c>
      <c r="N21" s="132">
        <f>Total_Industrial!V61</f>
        <v>1.4143048811044991</v>
      </c>
      <c r="O21" s="132">
        <f>Total_Industrial!AB61</f>
        <v>1.2449766562517823</v>
      </c>
      <c r="P21" s="132">
        <f>Total_Industrial!AD61</f>
        <v>0.95493002099050106</v>
      </c>
      <c r="Q21" s="132">
        <f>Total_Industrial!Z61</f>
        <v>0.92182315041045226</v>
      </c>
      <c r="T21" s="430">
        <f t="shared" si="1"/>
        <v>1985</v>
      </c>
      <c r="U21" s="132">
        <f>Total_Industrial!V357</f>
        <v>1</v>
      </c>
      <c r="V21" s="132">
        <f>Total_Industrial!AB357</f>
        <v>1</v>
      </c>
      <c r="W21" s="132">
        <f>Total_Industrial!AD357</f>
        <v>1</v>
      </c>
      <c r="X21" s="132">
        <f>Industrial_Total_LMDI_UtilAdj!AG51</f>
        <v>1</v>
      </c>
      <c r="Z21">
        <f>X22/X6</f>
        <v>0.82064427400101536</v>
      </c>
    </row>
    <row r="22" spans="13:26" x14ac:dyDescent="0.2">
      <c r="M22" s="14">
        <f t="shared" si="0"/>
        <v>2001</v>
      </c>
      <c r="N22" s="132">
        <f>Total_Industrial!V62</f>
        <v>1.3815378709812103</v>
      </c>
      <c r="O22" s="132">
        <f>Total_Industrial!AB62</f>
        <v>1.2055357950115517</v>
      </c>
      <c r="P22" s="132">
        <f>Total_Industrial!AD62</f>
        <v>0.94364734502035652</v>
      </c>
      <c r="Q22" s="132">
        <f>Total_Industrial!Z62</f>
        <v>0.92471655885659532</v>
      </c>
      <c r="T22" s="430">
        <f t="shared" si="1"/>
        <v>1986</v>
      </c>
      <c r="U22" s="132">
        <f>Total_Industrial!V358</f>
        <v>0.99120638276411055</v>
      </c>
      <c r="V22" s="132">
        <f>Total_Industrial!AB358</f>
        <v>1.0110253752474925</v>
      </c>
      <c r="W22" s="132">
        <f>Total_Industrial!AD358</f>
        <v>1.0012367518624303</v>
      </c>
      <c r="X22" s="132">
        <f>Industrial_Total_LMDI_UtilAdj!AG52</f>
        <v>1.0187851560785837</v>
      </c>
    </row>
    <row r="23" spans="13:26" x14ac:dyDescent="0.2">
      <c r="M23" s="14">
        <f t="shared" si="0"/>
        <v>2002</v>
      </c>
      <c r="N23" s="132">
        <f>Total_Industrial!V63</f>
        <v>1.3916622584385661</v>
      </c>
      <c r="O23" s="132">
        <f>Total_Industrial!AB63</f>
        <v>1.1576287397508731</v>
      </c>
      <c r="P23" s="132">
        <f>Total_Industrial!AD63</f>
        <v>0.94851599168733058</v>
      </c>
      <c r="Q23" s="132">
        <f>Total_Industrial!Z63</f>
        <v>0.87698456185927798</v>
      </c>
      <c r="T23" s="430">
        <f t="shared" si="1"/>
        <v>1987</v>
      </c>
      <c r="U23" s="132">
        <f>Total_Industrial!V359</f>
        <v>1.0409922316047788</v>
      </c>
      <c r="V23" s="132">
        <f>Total_Industrial!AB359</f>
        <v>1.0398525311302258</v>
      </c>
      <c r="W23" s="132">
        <f>Total_Industrial!AD359</f>
        <v>1.0294958233326761</v>
      </c>
      <c r="X23" s="132">
        <f>Industrial_Total_LMDI_UtilAdj!AG53</f>
        <v>0.97013720826034511</v>
      </c>
    </row>
    <row r="24" spans="13:26" x14ac:dyDescent="0.2">
      <c r="M24" s="14">
        <f t="shared" si="0"/>
        <v>2003</v>
      </c>
      <c r="N24" s="132">
        <f>Total_Industrial!V64</f>
        <v>1.3995916121152592</v>
      </c>
      <c r="O24" s="132">
        <f>Total_Industrial!AB64</f>
        <v>1.1298712626902923</v>
      </c>
      <c r="P24" s="132">
        <f>Total_Industrial!AD64</f>
        <v>0.93171928715328911</v>
      </c>
      <c r="Q24" s="132">
        <f>Total_Industrial!Z64</f>
        <v>0.86645081998119911</v>
      </c>
      <c r="T24" s="430">
        <f t="shared" si="1"/>
        <v>1988</v>
      </c>
      <c r="U24" s="132">
        <f>Total_Industrial!V360</f>
        <v>1.1257914379771936</v>
      </c>
      <c r="V24" s="132">
        <f>Total_Industrial!AB360</f>
        <v>1.1031987851243634</v>
      </c>
      <c r="W24" s="132">
        <f>Total_Industrial!AD360</f>
        <v>0.99340922158464773</v>
      </c>
      <c r="X24" s="132">
        <f>Industrial_Total_LMDI_UtilAdj!AG54</f>
        <v>0.98641317398126782</v>
      </c>
    </row>
    <row r="25" spans="13:26" x14ac:dyDescent="0.2">
      <c r="M25" s="14">
        <f t="shared" si="0"/>
        <v>2004</v>
      </c>
      <c r="N25" s="132">
        <f>Total_Industrial!V65</f>
        <v>1.4689195322392319</v>
      </c>
      <c r="O25" s="132">
        <f>Total_Industrial!AB65</f>
        <v>1.1614546736418601</v>
      </c>
      <c r="P25" s="132">
        <f>Total_Industrial!AD65</f>
        <v>0.92043853458509473</v>
      </c>
      <c r="Q25" s="132">
        <f>Total_Industrial!Z65</f>
        <v>0.85903497469976653</v>
      </c>
      <c r="T25" s="430">
        <f t="shared" si="1"/>
        <v>1989</v>
      </c>
      <c r="U25" s="132">
        <f>Total_Industrial!V361</f>
        <v>1.1302620842885094</v>
      </c>
      <c r="V25" s="132">
        <f>Total_Industrial!AB361</f>
        <v>1.1104772331540418</v>
      </c>
      <c r="W25" s="132">
        <f>Total_Industrial!AD361</f>
        <v>0.99707996328538551</v>
      </c>
      <c r="X25" s="132">
        <f>Industrial_Total_LMDI_UtilAdj!AG55</f>
        <v>0.98533159764041933</v>
      </c>
    </row>
    <row r="26" spans="13:26" x14ac:dyDescent="0.2">
      <c r="M26" s="14">
        <f t="shared" si="0"/>
        <v>2005</v>
      </c>
      <c r="N26" s="132">
        <f>Total_Industrial!V66</f>
        <v>1.4733827719972472</v>
      </c>
      <c r="O26" s="132">
        <f>Total_Industrial!AB66</f>
        <v>1.1620362812169045</v>
      </c>
      <c r="P26" s="132">
        <f>Total_Industrial!AD66</f>
        <v>0.93946315041605311</v>
      </c>
      <c r="Q26" s="132">
        <f>Total_Industrial!Z66</f>
        <v>0.83950997353161061</v>
      </c>
      <c r="T26" s="430">
        <f t="shared" si="1"/>
        <v>1990</v>
      </c>
      <c r="U26" s="132">
        <f>Total_Industrial!V362</f>
        <v>1.1173142954291115</v>
      </c>
      <c r="V26" s="132">
        <f>Total_Industrial!AB362</f>
        <v>1.1180543868118176</v>
      </c>
      <c r="W26" s="132">
        <f>Total_Industrial!AD362</f>
        <v>1.0073912547845585</v>
      </c>
      <c r="X26" s="132">
        <f>Industrial_Total_LMDI_UtilAdj!AG56</f>
        <v>0.99330959684287023</v>
      </c>
    </row>
    <row r="27" spans="13:26" x14ac:dyDescent="0.2">
      <c r="M27" s="14">
        <f t="shared" si="0"/>
        <v>2006</v>
      </c>
      <c r="N27" s="132">
        <f>Total_Industrial!V67</f>
        <v>1.5070369505706449</v>
      </c>
      <c r="O27" s="132">
        <f>Total_Industrial!AB67</f>
        <v>1.1606162638794915</v>
      </c>
      <c r="P27" s="132">
        <f>Total_Industrial!AD67</f>
        <v>0.92010864245028445</v>
      </c>
      <c r="Q27" s="132">
        <f>Total_Industrial!Z67</f>
        <v>0.83700351762464664</v>
      </c>
      <c r="T27" s="430">
        <f t="shared" si="1"/>
        <v>1991</v>
      </c>
      <c r="U27" s="132">
        <f>Total_Industrial!V363</f>
        <v>1.0899589438468513</v>
      </c>
      <c r="V27" s="132">
        <f>Total_Industrial!AB363</f>
        <v>1.0867957798530874</v>
      </c>
      <c r="W27" s="132">
        <f>Total_Industrial!AD363</f>
        <v>1.0180399481779558</v>
      </c>
      <c r="X27" s="132">
        <f>Industrial_Total_LMDI_UtilAdj!AG57</f>
        <v>0.97942203166569763</v>
      </c>
    </row>
    <row r="28" spans="13:26" x14ac:dyDescent="0.2">
      <c r="M28" s="14">
        <f t="shared" si="0"/>
        <v>2007</v>
      </c>
      <c r="N28" s="132">
        <f>Total_Industrial!V68</f>
        <v>1.521869739439589</v>
      </c>
      <c r="O28" s="132">
        <f>Total_Industrial!AB68</f>
        <v>1.1664563604062295</v>
      </c>
      <c r="P28" s="132">
        <f>Total_Industrial!AD68</f>
        <v>0.92861434624208194</v>
      </c>
      <c r="Q28" s="132">
        <f>Total_Industrial!Z68</f>
        <v>0.82538642602191947</v>
      </c>
      <c r="T28" s="430">
        <f t="shared" si="1"/>
        <v>1992</v>
      </c>
      <c r="U28" s="132">
        <f>Total_Industrial!V364</f>
        <v>1.1058346314061047</v>
      </c>
      <c r="V28" s="132">
        <f>Total_Industrial!AB364</f>
        <v>1.1072748467309144</v>
      </c>
      <c r="W28" s="132">
        <f>Total_Industrial!AD364</f>
        <v>1.0258987799902171</v>
      </c>
      <c r="X28" s="132">
        <f>Industrial_Total_LMDI_UtilAdj!AG58</f>
        <v>0.97605749369756867</v>
      </c>
    </row>
    <row r="29" spans="13:26" x14ac:dyDescent="0.2">
      <c r="M29" s="14">
        <f t="shared" si="0"/>
        <v>2008</v>
      </c>
      <c r="N29" s="132">
        <f>Total_Industrial!V69</f>
        <v>1.4418281744132433</v>
      </c>
      <c r="O29" s="132">
        <f>Total_Industrial!AB69</f>
        <v>1.1215047766728194</v>
      </c>
      <c r="P29" s="132">
        <f>Total_Industrial!AD69</f>
        <v>0.92451927232160092</v>
      </c>
      <c r="Q29" s="132">
        <f>Total_Industrial!Z69</f>
        <v>0.8413435218359101</v>
      </c>
      <c r="T29" s="430">
        <f t="shared" si="1"/>
        <v>1993</v>
      </c>
      <c r="U29" s="132">
        <f>Total_Industrial!V365</f>
        <v>1.1367245436115201</v>
      </c>
      <c r="V29" s="132">
        <f>Total_Industrial!AB365</f>
        <v>1.134101892049048</v>
      </c>
      <c r="W29" s="132">
        <f>Total_Industrial!AD365</f>
        <v>1.0167650007094222</v>
      </c>
      <c r="X29" s="132">
        <f>Industrial_Total_LMDI_UtilAdj!AG59</f>
        <v>0.98129593455164643</v>
      </c>
    </row>
    <row r="30" spans="13:26" x14ac:dyDescent="0.2">
      <c r="M30" s="14">
        <f t="shared" si="0"/>
        <v>2009</v>
      </c>
      <c r="N30" s="132">
        <f>Total_Industrial!V70</f>
        <v>1.3594917855913253</v>
      </c>
      <c r="O30" s="132">
        <f>Total_Industrial!AB70</f>
        <v>1.0056084684737234</v>
      </c>
      <c r="P30" s="132">
        <f>Total_Industrial!AD70</f>
        <v>0.86861621833100333</v>
      </c>
      <c r="Q30" s="132">
        <f>Total_Industrial!Z70</f>
        <v>0.85158134148298215</v>
      </c>
      <c r="T30" s="430">
        <f t="shared" si="1"/>
        <v>1994</v>
      </c>
      <c r="U30" s="132">
        <f>Total_Industrial!V366</f>
        <v>1.2201610139085011</v>
      </c>
      <c r="V30" s="132">
        <f>Total_Industrial!AB366</f>
        <v>1.1637649984433251</v>
      </c>
      <c r="W30" s="132">
        <f>Total_Industrial!AD366</f>
        <v>0.99195680526230168</v>
      </c>
      <c r="X30" s="132">
        <f>Industrial_Total_LMDI_UtilAdj!AG60</f>
        <v>0.96158893978542437</v>
      </c>
    </row>
    <row r="31" spans="13:26" x14ac:dyDescent="0.2">
      <c r="M31" s="14">
        <f t="shared" si="0"/>
        <v>2010</v>
      </c>
      <c r="N31" s="132">
        <f>Total_Industrial!V71</f>
        <v>1.393649474202044</v>
      </c>
      <c r="O31" s="132">
        <f>Total_Industrial!AB71</f>
        <v>1.038261557488048</v>
      </c>
      <c r="P31" s="132">
        <f>Total_Industrial!AD71</f>
        <v>0.88384384743321809</v>
      </c>
      <c r="Q31" s="132">
        <f>Total_Industrial!Z71</f>
        <v>0.84290666155080796</v>
      </c>
      <c r="T31" s="430">
        <f t="shared" si="1"/>
        <v>1995</v>
      </c>
      <c r="U31" s="132">
        <f>Total_Industrial!V367</f>
        <v>1.2407125537004737</v>
      </c>
      <c r="V31" s="132">
        <f>Total_Industrial!AB367</f>
        <v>1.1880176724455989</v>
      </c>
      <c r="W31" s="132">
        <f>Total_Industrial!AD367</f>
        <v>0.99023449465919533</v>
      </c>
      <c r="X31" s="132">
        <f>Industrial_Total_LMDI_UtilAdj!AG61</f>
        <v>0.96709168588785854</v>
      </c>
    </row>
    <row r="32" spans="13:26" x14ac:dyDescent="0.2">
      <c r="M32" s="14">
        <f t="shared" si="0"/>
        <v>2011</v>
      </c>
      <c r="N32" s="132">
        <f>Total_Industrial!V72</f>
        <v>1.4013037504128198</v>
      </c>
      <c r="O32" s="132">
        <f>Total_Industrial!AB72</f>
        <v>1.0551700130185304</v>
      </c>
      <c r="P32" s="132">
        <f>Total_Industrial!AD72</f>
        <v>0.89544279912114455</v>
      </c>
      <c r="Q32" s="132">
        <f>Total_Industrial!Z72</f>
        <v>0.84091922349052017</v>
      </c>
      <c r="T32" s="430">
        <f t="shared" si="1"/>
        <v>1996</v>
      </c>
      <c r="U32" s="132">
        <f>Total_Industrial!V368</f>
        <v>1.2531841952908016</v>
      </c>
      <c r="V32" s="132">
        <f>Total_Industrial!AB368</f>
        <v>1.2023287062183261</v>
      </c>
      <c r="W32" s="132">
        <f>Total_Industrial!AD368</f>
        <v>0.9980328168206356</v>
      </c>
      <c r="X32" s="132">
        <f>Industrial_Total_LMDI_UtilAdj!AG62</f>
        <v>0.96141515180243142</v>
      </c>
    </row>
    <row r="33" spans="1:35" x14ac:dyDescent="0.2">
      <c r="M33" s="14"/>
      <c r="T33" s="430">
        <f t="shared" si="1"/>
        <v>1997</v>
      </c>
      <c r="U33" s="132">
        <f>Total_Industrial!V369</f>
        <v>1.313848889728906</v>
      </c>
      <c r="V33" s="132">
        <f>Total_Industrial!AB369</f>
        <v>1.2039860087117187</v>
      </c>
      <c r="W33" s="132">
        <f>Total_Industrial!AD369</f>
        <v>0.99671118505658096</v>
      </c>
      <c r="X33" s="132">
        <f>Industrial_Total_LMDI_UtilAdj!AG63</f>
        <v>0.91954578838555912</v>
      </c>
    </row>
    <row r="34" spans="1:35" x14ac:dyDescent="0.2">
      <c r="T34" s="430">
        <f t="shared" si="1"/>
        <v>1998</v>
      </c>
      <c r="U34" s="132">
        <f>Total_Industrial!V370</f>
        <v>1.3554499440435852</v>
      </c>
      <c r="V34" s="132">
        <f>Total_Industrial!AB370</f>
        <v>1.227588163134735</v>
      </c>
      <c r="W34" s="132">
        <f>Total_Industrial!AD370</f>
        <v>0.98694432289906797</v>
      </c>
      <c r="X34" s="132">
        <f>Industrial_Total_LMDI_UtilAdj!AG64</f>
        <v>0.91787782912331606</v>
      </c>
    </row>
    <row r="35" spans="1:35" x14ac:dyDescent="0.2">
      <c r="T35" s="430">
        <f t="shared" si="1"/>
        <v>1999</v>
      </c>
      <c r="U35" s="132">
        <f>Total_Industrial!V371</f>
        <v>1.3821585760040638</v>
      </c>
      <c r="V35" s="132">
        <f>Total_Industrial!AB371</f>
        <v>1.2420221464062751</v>
      </c>
      <c r="W35" s="132">
        <f>Total_Industrial!AD371</f>
        <v>0.982557735215558</v>
      </c>
      <c r="X35" s="132">
        <f>Industrial_Total_LMDI_UtilAdj!AG65</f>
        <v>0.91481073266646984</v>
      </c>
    </row>
    <row r="36" spans="1:35" x14ac:dyDescent="0.2">
      <c r="T36" s="430">
        <f t="shared" si="1"/>
        <v>2000</v>
      </c>
      <c r="U36" s="132">
        <f>Total_Industrial!V372</f>
        <v>1.4143048811044991</v>
      </c>
      <c r="V36" s="132">
        <f>Total_Industrial!AB372</f>
        <v>1.2483923381705559</v>
      </c>
      <c r="W36" s="132">
        <f>Total_Industrial!AD372</f>
        <v>0.95511779656199891</v>
      </c>
      <c r="X36" s="132">
        <f>Industrial_Total_LMDI_UtilAdj!AG66</f>
        <v>0.92437671808517718</v>
      </c>
    </row>
    <row r="37" spans="1:35" x14ac:dyDescent="0.2">
      <c r="T37" s="430">
        <f>T36+1</f>
        <v>2001</v>
      </c>
      <c r="U37" s="132">
        <f>Total_Industrial!V373</f>
        <v>1.3815378709812103</v>
      </c>
      <c r="V37" s="132">
        <f>Total_Industrial!AB373</f>
        <v>1.2159525969858225</v>
      </c>
      <c r="W37" s="132">
        <f>Total_Industrial!AD373</f>
        <v>0.94378195091781392</v>
      </c>
      <c r="X37" s="132">
        <f>Industrial_Total_LMDI_UtilAdj!AG67</f>
        <v>0.93267804815352573</v>
      </c>
    </row>
    <row r="38" spans="1:35" x14ac:dyDescent="0.2">
      <c r="T38" s="430">
        <f t="shared" si="1"/>
        <v>2002</v>
      </c>
      <c r="U38" s="132">
        <f>Total_Industrial!V374</f>
        <v>1.3916622584385661</v>
      </c>
      <c r="V38" s="132">
        <f>Total_Industrial!AB374</f>
        <v>1.1674454630353386</v>
      </c>
      <c r="W38" s="132">
        <f>Total_Industrial!AD374</f>
        <v>0.94859962385181018</v>
      </c>
      <c r="X38" s="132">
        <f>Industrial_Total_LMDI_UtilAdj!AG68</f>
        <v>0.88432384237273121</v>
      </c>
    </row>
    <row r="39" spans="1:35" s="296" customFormat="1" x14ac:dyDescent="0.2">
      <c r="T39" s="430">
        <f t="shared" si="1"/>
        <v>2003</v>
      </c>
      <c r="U39" s="132">
        <f>Total_Industrial!V375</f>
        <v>1.3995916121152592</v>
      </c>
      <c r="V39" s="132">
        <f>Total_Industrial!AB375</f>
        <v>1.1430956776746695</v>
      </c>
      <c r="W39" s="132">
        <f>Total_Industrial!AD375</f>
        <v>0.93185440474198977</v>
      </c>
      <c r="X39" s="132">
        <f>Industrial_Total_LMDI_UtilAdj!AG69</f>
        <v>0.87618252879856373</v>
      </c>
    </row>
    <row r="40" spans="1:35" s="296" customFormat="1" x14ac:dyDescent="0.2">
      <c r="T40" s="430">
        <f t="shared" si="1"/>
        <v>2004</v>
      </c>
      <c r="U40" s="132">
        <f>Total_Industrial!V376</f>
        <v>1.4689195322392319</v>
      </c>
      <c r="V40" s="132">
        <f>Total_Industrial!AB376</f>
        <v>1.1746978435441238</v>
      </c>
      <c r="W40" s="132">
        <f>Total_Industrial!AD376</f>
        <v>0.92050678599345492</v>
      </c>
      <c r="X40" s="132">
        <f>Industrial_Total_LMDI_UtilAdj!AG70</f>
        <v>0.86805587068612011</v>
      </c>
    </row>
    <row r="41" spans="1:35" s="296" customFormat="1" x14ac:dyDescent="0.2">
      <c r="T41" s="430">
        <f t="shared" si="1"/>
        <v>2005</v>
      </c>
      <c r="U41" s="132">
        <f>Total_Industrial!V377</f>
        <v>1.4733827719972472</v>
      </c>
      <c r="V41" s="132">
        <f>Total_Industrial!AB377</f>
        <v>1.1797804867043904</v>
      </c>
      <c r="W41" s="132">
        <f>Total_Industrial!AD377</f>
        <v>0.93952603261159051</v>
      </c>
      <c r="X41" s="132">
        <f>Industrial_Total_LMDI_UtilAdj!AG71</f>
        <v>0.85124999025452186</v>
      </c>
    </row>
    <row r="42" spans="1:35" s="296" customFormat="1" x14ac:dyDescent="0.2">
      <c r="T42" s="430">
        <f t="shared" si="1"/>
        <v>2006</v>
      </c>
      <c r="U42" s="132">
        <f>Total_Industrial!V378</f>
        <v>1.5070369505706449</v>
      </c>
      <c r="V42" s="132">
        <f>Total_Industrial!AB378</f>
        <v>1.1822052910000209</v>
      </c>
      <c r="W42" s="132">
        <f>Total_Industrial!AD378</f>
        <v>0.92021428447130482</v>
      </c>
      <c r="X42" s="132">
        <f>Industrial_Total_LMDI_UtilAdj!AG72</f>
        <v>0.85160042471098996</v>
      </c>
    </row>
    <row r="43" spans="1:35" s="296" customFormat="1" x14ac:dyDescent="0.2">
      <c r="T43" s="430">
        <f t="shared" si="1"/>
        <v>2007</v>
      </c>
      <c r="U43" s="132">
        <f>Total_Industrial!V379</f>
        <v>1.521869739439589</v>
      </c>
      <c r="V43" s="132">
        <f>Total_Industrial!AB379</f>
        <v>1.1889184903319354</v>
      </c>
      <c r="W43" s="132">
        <f>Total_Industrial!AD379</f>
        <v>0.92867805814989679</v>
      </c>
      <c r="X43" s="132">
        <f>Industrial_Total_LMDI_UtilAdj!AG73</f>
        <v>0.8403990195188219</v>
      </c>
    </row>
    <row r="44" spans="1:35" s="296" customFormat="1" x14ac:dyDescent="0.2">
      <c r="T44" s="430">
        <f t="shared" si="1"/>
        <v>2008</v>
      </c>
      <c r="U44" s="132">
        <f>Total_Industrial!V380</f>
        <v>1.4418281744132433</v>
      </c>
      <c r="V44" s="132">
        <f>Total_Industrial!AB380</f>
        <v>1.144409639043876</v>
      </c>
      <c r="W44" s="132">
        <f>Total_Industrial!AD380</f>
        <v>0.9245841308734849</v>
      </c>
      <c r="X44" s="132">
        <f>Industrial_Total_LMDI_UtilAdj!AG74</f>
        <v>0.85720625379828752</v>
      </c>
    </row>
    <row r="45" spans="1:35" s="296" customFormat="1" x14ac:dyDescent="0.2">
      <c r="T45" s="430">
        <f t="shared" si="1"/>
        <v>2009</v>
      </c>
      <c r="U45" s="132">
        <f>Total_Industrial!V381</f>
        <v>1.3594917855913253</v>
      </c>
      <c r="V45" s="132">
        <f>Total_Industrial!AB381</f>
        <v>1.0300629168757451</v>
      </c>
      <c r="W45" s="132">
        <f>Total_Industrial!AD381</f>
        <v>0.86820108130319773</v>
      </c>
      <c r="X45" s="132">
        <f>Industrial_Total_LMDI_UtilAdj!AG75</f>
        <v>0.87197999247558333</v>
      </c>
    </row>
    <row r="46" spans="1:35" s="570" customFormat="1" x14ac:dyDescent="0.2">
      <c r="T46" s="430">
        <f>T45+1</f>
        <v>2010</v>
      </c>
      <c r="U46" s="132">
        <f>Total_Industrial!V382</f>
        <v>1.393649474202044</v>
      </c>
      <c r="V46" s="132">
        <f>Total_Industrial!AB382</f>
        <v>1.0650660673012748</v>
      </c>
      <c r="W46" s="132">
        <f>Total_Industrial!AD382</f>
        <v>0.88371423117640424</v>
      </c>
      <c r="X46" s="132">
        <f>Industrial_Total_LMDI_UtilAdj!AG76</f>
        <v>0.86419756044516638</v>
      </c>
      <c r="Y46" s="296"/>
      <c r="Z46" s="296"/>
      <c r="AA46" s="296"/>
      <c r="AB46" s="296"/>
      <c r="AC46" s="296"/>
      <c r="AD46" s="296"/>
      <c r="AE46" s="296"/>
      <c r="AF46" s="296"/>
      <c r="AG46" s="296"/>
      <c r="AH46" s="296"/>
      <c r="AI46" s="296"/>
    </row>
    <row r="47" spans="1:35" s="296" customFormat="1" x14ac:dyDescent="0.2">
      <c r="A47" s="572" t="s">
        <v>1527</v>
      </c>
      <c r="T47" s="570">
        <f>T46+1</f>
        <v>2011</v>
      </c>
      <c r="U47" s="132">
        <f>Total_Industrial!V383</f>
        <v>1.4013037504128198</v>
      </c>
      <c r="V47" s="19">
        <f>Total_Industrial!AB383</f>
        <v>1.0864764049413753</v>
      </c>
      <c r="W47" s="132">
        <f>Total_Industrial!AD383</f>
        <v>0.89551926548904559</v>
      </c>
      <c r="X47" s="296">
        <f>Industrial_Total_LMDI_UtilAdj!AG77</f>
        <v>0.86472952326557995</v>
      </c>
      <c r="Y47" s="19">
        <f>U47*W47*X47</f>
        <v>1.0851443273138399</v>
      </c>
      <c r="Z47" s="761" t="s">
        <v>1484</v>
      </c>
    </row>
    <row r="48" spans="1:35" s="570" customFormat="1" x14ac:dyDescent="0.2">
      <c r="U48" s="132"/>
      <c r="V48" s="19"/>
      <c r="W48" s="132"/>
      <c r="Y48" s="19"/>
      <c r="Z48" s="761"/>
    </row>
    <row r="49" spans="21:40" s="570" customFormat="1" x14ac:dyDescent="0.2">
      <c r="U49" s="132"/>
      <c r="V49" s="19"/>
      <c r="W49" s="132"/>
      <c r="Y49" s="19"/>
      <c r="Z49" s="761"/>
    </row>
    <row r="50" spans="21:40" s="570" customFormat="1" x14ac:dyDescent="0.2">
      <c r="U50" s="132"/>
      <c r="V50" s="19"/>
      <c r="W50" s="132"/>
      <c r="Y50" s="19"/>
      <c r="Z50" s="761"/>
    </row>
    <row r="51" spans="21:40" s="570" customFormat="1" x14ac:dyDescent="0.2">
      <c r="U51" s="132"/>
      <c r="V51" s="19"/>
      <c r="W51" s="132"/>
      <c r="Y51" s="19"/>
      <c r="Z51" s="761"/>
    </row>
    <row r="52" spans="21:40" s="570" customFormat="1" x14ac:dyDescent="0.2">
      <c r="AJ52" s="296"/>
      <c r="AK52" s="296"/>
      <c r="AL52" s="296"/>
      <c r="AM52" s="296"/>
      <c r="AN52" s="296"/>
    </row>
    <row r="53" spans="21:40" s="570" customFormat="1" x14ac:dyDescent="0.2"/>
    <row r="54" spans="21:40" s="570" customFormat="1" x14ac:dyDescent="0.2"/>
    <row r="55" spans="21:40" s="570" customFormat="1" x14ac:dyDescent="0.2"/>
    <row r="56" spans="21:40" s="570" customFormat="1" x14ac:dyDescent="0.2"/>
    <row r="57" spans="21:40" s="570" customFormat="1" x14ac:dyDescent="0.2"/>
    <row r="58" spans="21:40" s="570" customFormat="1" x14ac:dyDescent="0.2"/>
    <row r="59" spans="21:40" s="570" customFormat="1" x14ac:dyDescent="0.2"/>
    <row r="60" spans="21:40" s="570" customFormat="1" x14ac:dyDescent="0.2"/>
    <row r="61" spans="21:40" s="570" customFormat="1" x14ac:dyDescent="0.2"/>
    <row r="62" spans="21:40" s="570" customFormat="1" x14ac:dyDescent="0.2"/>
    <row r="63" spans="21:40" s="570" customFormat="1" x14ac:dyDescent="0.2"/>
    <row r="64" spans="21:40" s="570" customFormat="1" x14ac:dyDescent="0.2">
      <c r="U64" s="132"/>
      <c r="V64" s="19"/>
      <c r="W64" s="132"/>
      <c r="Y64" s="19"/>
      <c r="Z64" s="761"/>
    </row>
    <row r="65" spans="1:16" s="296" customFormat="1" x14ac:dyDescent="0.2"/>
    <row r="66" spans="1:16" s="296" customFormat="1" ht="51" x14ac:dyDescent="0.2">
      <c r="J66" s="6" t="s">
        <v>518</v>
      </c>
      <c r="K66"/>
      <c r="M66" s="5"/>
      <c r="N66" s="282" t="s">
        <v>599</v>
      </c>
      <c r="O66" s="282" t="s">
        <v>259</v>
      </c>
      <c r="P66" s="282" t="s">
        <v>598</v>
      </c>
    </row>
    <row r="67" spans="1:16" s="296" customFormat="1" x14ac:dyDescent="0.2">
      <c r="A67" s="572" t="s">
        <v>1527</v>
      </c>
      <c r="J67" t="s">
        <v>1485</v>
      </c>
      <c r="K67"/>
      <c r="M67" s="5">
        <v>1970</v>
      </c>
      <c r="N67" s="132">
        <f>Total_Industrial!X31</f>
        <v>0.82033725505285982</v>
      </c>
      <c r="O67" s="132">
        <f>Total_Industrial!AD31</f>
        <v>1.0516234313734198</v>
      </c>
      <c r="P67" s="132">
        <f>Total_Industrial!Y31</f>
        <v>1.2819403542822845</v>
      </c>
    </row>
    <row r="68" spans="1:16" s="296" customFormat="1" x14ac:dyDescent="0.2">
      <c r="J68" t="s">
        <v>517</v>
      </c>
      <c r="K68"/>
      <c r="M68" s="5">
        <v>1971</v>
      </c>
      <c r="N68" s="132">
        <f>Total_Industrial!X32</f>
        <v>0.85731279168004071</v>
      </c>
      <c r="O68" s="132">
        <f>Total_Industrial!AD32</f>
        <v>1.0984092868037365</v>
      </c>
      <c r="P68" s="132">
        <f>Total_Industrial!Y32</f>
        <v>1.2812234897967973</v>
      </c>
    </row>
    <row r="69" spans="1:16" s="296" customFormat="1" x14ac:dyDescent="0.2">
      <c r="J69" t="s">
        <v>514</v>
      </c>
      <c r="K69"/>
      <c r="M69" s="5">
        <v>1972</v>
      </c>
      <c r="N69" s="132">
        <f>Total_Industrial!X33</f>
        <v>0.88668353127450339</v>
      </c>
      <c r="O69" s="132">
        <f>Total_Industrial!AD33</f>
        <v>1.135185274965389</v>
      </c>
      <c r="P69" s="132">
        <f>Total_Industrial!Y33</f>
        <v>1.2802597938564322</v>
      </c>
    </row>
    <row r="70" spans="1:16" s="296" customFormat="1" x14ac:dyDescent="0.2">
      <c r="J70" t="s">
        <v>406</v>
      </c>
      <c r="K70"/>
      <c r="M70" s="5">
        <v>1973</v>
      </c>
      <c r="N70" s="132">
        <f>Total_Industrial!X34</f>
        <v>0.91629881131840385</v>
      </c>
      <c r="O70" s="132">
        <f>Total_Industrial!AD34</f>
        <v>1.1434858073873027</v>
      </c>
      <c r="P70" s="132">
        <f>Total_Industrial!Y34</f>
        <v>1.247939856805024</v>
      </c>
    </row>
    <row r="71" spans="1:16" s="296" customFormat="1" x14ac:dyDescent="0.2">
      <c r="M71" s="5">
        <v>1974</v>
      </c>
      <c r="N71" s="132">
        <f>Total_Industrial!X35</f>
        <v>0.90900644875901493</v>
      </c>
      <c r="O71" s="132">
        <f>Total_Industrial!AD35</f>
        <v>1.1936013892893784</v>
      </c>
      <c r="P71" s="132">
        <f>Total_Industrial!Y35</f>
        <v>1.3130835220353998</v>
      </c>
    </row>
    <row r="72" spans="1:16" x14ac:dyDescent="0.2">
      <c r="M72" s="5">
        <v>1975</v>
      </c>
      <c r="N72" s="132">
        <f>Total_Industrial!X36</f>
        <v>0.90552893286490688</v>
      </c>
      <c r="O72" s="132">
        <f>Total_Industrial!AD36</f>
        <v>1.1434654972342329</v>
      </c>
      <c r="P72" s="132">
        <f>Total_Industrial!Y36</f>
        <v>1.2627597592233124</v>
      </c>
    </row>
    <row r="73" spans="1:16" x14ac:dyDescent="0.2">
      <c r="M73" s="5">
        <v>1976</v>
      </c>
      <c r="N73" s="132">
        <f>Total_Industrial!X37</f>
        <v>0.92863268724162873</v>
      </c>
      <c r="O73" s="132">
        <f>Total_Industrial!AD37</f>
        <v>1.1631600795835706</v>
      </c>
      <c r="P73" s="132">
        <f>Total_Industrial!Y37</f>
        <v>1.2525512999532378</v>
      </c>
    </row>
    <row r="74" spans="1:16" x14ac:dyDescent="0.2">
      <c r="M74" s="5">
        <v>1977</v>
      </c>
      <c r="N74" s="132">
        <f>Total_Industrial!X38</f>
        <v>0.95097072575198383</v>
      </c>
      <c r="O74" s="132">
        <f>Total_Industrial!AD38</f>
        <v>1.1790700673069932</v>
      </c>
      <c r="P74" s="132">
        <f>Total_Industrial!Y38</f>
        <v>1.2398594776665064</v>
      </c>
    </row>
    <row r="75" spans="1:16" x14ac:dyDescent="0.2">
      <c r="M75" s="5">
        <v>1978</v>
      </c>
      <c r="N75" s="132">
        <f>Total_Industrial!X39</f>
        <v>0.95215472288433844</v>
      </c>
      <c r="O75" s="132">
        <f>Total_Industrial!AD39</f>
        <v>1.1587174106645974</v>
      </c>
      <c r="P75" s="132">
        <f>Total_Industrial!Y39</f>
        <v>1.2169423548669946</v>
      </c>
    </row>
    <row r="76" spans="1:16" x14ac:dyDescent="0.2">
      <c r="M76" s="5">
        <v>1979</v>
      </c>
      <c r="N76" s="132">
        <f>Total_Industrial!X40</f>
        <v>0.95617115698561339</v>
      </c>
      <c r="O76" s="132">
        <f>Total_Industrial!AD40</f>
        <v>1.1606020769532255</v>
      </c>
      <c r="P76" s="132">
        <f>Total_Industrial!Y40</f>
        <v>1.2138015965803579</v>
      </c>
    </row>
    <row r="77" spans="1:16" x14ac:dyDescent="0.2">
      <c r="M77" s="5">
        <v>1980</v>
      </c>
      <c r="N77" s="132">
        <f>Total_Industrial!X41</f>
        <v>0.93855017131680729</v>
      </c>
      <c r="O77" s="132">
        <f>Total_Industrial!AD41</f>
        <v>1.1115153303641669</v>
      </c>
      <c r="P77" s="132">
        <f>Total_Industrial!Y41</f>
        <v>1.1842897314745418</v>
      </c>
    </row>
    <row r="78" spans="1:16" x14ac:dyDescent="0.2">
      <c r="M78" s="5">
        <v>1981</v>
      </c>
      <c r="N78" s="132">
        <f>Total_Industrial!X42</f>
        <v>0.96552039808194667</v>
      </c>
      <c r="O78" s="132">
        <f>Total_Industrial!AD42</f>
        <v>1.0879760648477339</v>
      </c>
      <c r="P78" s="132">
        <f>Total_Industrial!Y42</f>
        <v>1.1268286687770153</v>
      </c>
    </row>
    <row r="79" spans="1:16" x14ac:dyDescent="0.2">
      <c r="M79" s="5">
        <v>1982</v>
      </c>
      <c r="N79" s="132">
        <f>Total_Industrial!X43</f>
        <v>0.96802637608342323</v>
      </c>
      <c r="O79" s="132">
        <f>Total_Industrial!AD43</f>
        <v>1.074898727922863</v>
      </c>
      <c r="P79" s="132">
        <f>Total_Industrial!Y43</f>
        <v>1.1104023139037171</v>
      </c>
    </row>
    <row r="80" spans="1:16" x14ac:dyDescent="0.2">
      <c r="M80" s="5">
        <v>1983</v>
      </c>
      <c r="N80" s="132">
        <f>Total_Industrial!X44</f>
        <v>1.0094143152651791</v>
      </c>
      <c r="O80" s="132">
        <f>Total_Industrial!AD44</f>
        <v>1.077461710409771</v>
      </c>
      <c r="P80" s="132">
        <f>Total_Industrial!Y44</f>
        <v>1.0674127502607444</v>
      </c>
    </row>
    <row r="81" spans="13:16" x14ac:dyDescent="0.2">
      <c r="M81" s="5">
        <v>1984</v>
      </c>
      <c r="N81" s="132">
        <f>Total_Industrial!X45</f>
        <v>1.0031496868657066</v>
      </c>
      <c r="O81" s="132">
        <f>Total_Industrial!AD45</f>
        <v>1.0457811336555225</v>
      </c>
      <c r="P81" s="132">
        <f>Total_Industrial!Y45</f>
        <v>1.0424975926803266</v>
      </c>
    </row>
    <row r="82" spans="13:16" x14ac:dyDescent="0.2">
      <c r="M82" s="14">
        <f>Total_Industrial!B46</f>
        <v>1985</v>
      </c>
      <c r="N82" s="132">
        <f>Total_Industrial!X46</f>
        <v>1</v>
      </c>
      <c r="O82" s="132">
        <f>Total_Industrial!AD46</f>
        <v>1</v>
      </c>
      <c r="P82" s="132">
        <f>Total_Industrial!Y46</f>
        <v>1</v>
      </c>
    </row>
    <row r="83" spans="13:16" x14ac:dyDescent="0.2">
      <c r="M83" s="14">
        <f>Total_Industrial!B47</f>
        <v>1986</v>
      </c>
      <c r="N83" s="132">
        <f>Total_Industrial!X47</f>
        <v>1.0056909897113253</v>
      </c>
      <c r="O83" s="132">
        <f>Total_Industrial!AD47</f>
        <v>1.0012147125139765</v>
      </c>
      <c r="P83" s="132">
        <f>Total_Industrial!Y47</f>
        <v>0.99554905309568931</v>
      </c>
    </row>
    <row r="84" spans="13:16" x14ac:dyDescent="0.2">
      <c r="M84" s="14">
        <f>Total_Industrial!B48</f>
        <v>1987</v>
      </c>
      <c r="N84" s="132">
        <f>Total_Industrial!X48</f>
        <v>1.0213848945663222</v>
      </c>
      <c r="O84" s="132">
        <f>Total_Industrial!AD48</f>
        <v>1.0295236760455739</v>
      </c>
      <c r="P84" s="132">
        <f>Total_Industrial!Y48</f>
        <v>1.0079683785442191</v>
      </c>
    </row>
    <row r="85" spans="13:16" x14ac:dyDescent="0.2">
      <c r="M85" s="14">
        <f>Total_Industrial!B49</f>
        <v>1988</v>
      </c>
      <c r="N85" s="132">
        <f>Total_Industrial!X49</f>
        <v>1.0136955187485623</v>
      </c>
      <c r="O85" s="132">
        <f>Total_Industrial!AD49</f>
        <v>0.99339211077019052</v>
      </c>
      <c r="P85" s="132">
        <f>Total_Industrial!Y49</f>
        <v>0.97997090092354655</v>
      </c>
    </row>
    <row r="86" spans="13:16" x14ac:dyDescent="0.2">
      <c r="M86" s="14">
        <f>Total_Industrial!B50</f>
        <v>1989</v>
      </c>
      <c r="N86" s="132">
        <f>Total_Industrial!X50</f>
        <v>1.0191583381284668</v>
      </c>
      <c r="O86" s="132">
        <f>Total_Industrial!AD50</f>
        <v>0.9970589961907288</v>
      </c>
      <c r="P86" s="132">
        <f>Total_Industrial!Y50</f>
        <v>0.97831608582203222</v>
      </c>
    </row>
    <row r="87" spans="13:16" x14ac:dyDescent="0.2">
      <c r="M87" s="14">
        <f>Total_Industrial!B51</f>
        <v>1990</v>
      </c>
      <c r="N87" s="132">
        <f>Total_Industrial!X51</f>
        <v>1.0178577154277701</v>
      </c>
      <c r="O87" s="132">
        <f>Total_Industrial!AD51</f>
        <v>1.0073734949704596</v>
      </c>
      <c r="P87" s="132">
        <f>Total_Industrial!Y51</f>
        <v>0.98969971902909404</v>
      </c>
    </row>
    <row r="88" spans="13:16" x14ac:dyDescent="0.2">
      <c r="M88" s="14">
        <f>Total_Industrial!B52</f>
        <v>1991</v>
      </c>
      <c r="N88" s="132">
        <f>Total_Industrial!X52</f>
        <v>1.0247197851130374</v>
      </c>
      <c r="O88" s="132">
        <f>Total_Industrial!AD52</f>
        <v>1.0180211994192685</v>
      </c>
      <c r="P88" s="132">
        <f>Total_Industrial!Y52</f>
        <v>0.99346300735958759</v>
      </c>
    </row>
    <row r="89" spans="13:16" x14ac:dyDescent="0.2">
      <c r="M89" s="14">
        <f>Total_Industrial!B53</f>
        <v>1992</v>
      </c>
      <c r="N89" s="132">
        <f>Total_Industrial!X53</f>
        <v>1.0384000820201127</v>
      </c>
      <c r="O89" s="132">
        <f>Total_Industrial!AD53</f>
        <v>1.0258628227377113</v>
      </c>
      <c r="P89" s="132">
        <f>Total_Industrial!Y53</f>
        <v>0.98792636913316567</v>
      </c>
    </row>
    <row r="90" spans="13:16" x14ac:dyDescent="0.2">
      <c r="M90" s="14">
        <f>Total_Industrial!B54</f>
        <v>1993</v>
      </c>
      <c r="N90" s="132">
        <f>Total_Industrial!X54</f>
        <v>1.0472827570488208</v>
      </c>
      <c r="O90" s="132">
        <f>Total_Industrial!AD54</f>
        <v>1.0167130697038125</v>
      </c>
      <c r="P90" s="132">
        <f>Total_Industrial!Y54</f>
        <v>0.97081047392477671</v>
      </c>
    </row>
    <row r="91" spans="13:16" x14ac:dyDescent="0.2">
      <c r="M91" s="14">
        <f>Total_Industrial!B55</f>
        <v>1994</v>
      </c>
      <c r="N91" s="132">
        <f>Total_Industrial!X55</f>
        <v>1.0420016401176597</v>
      </c>
      <c r="O91" s="132">
        <f>Total_Industrial!AD55</f>
        <v>0.99187933798696681</v>
      </c>
      <c r="P91" s="132">
        <f>Total_Industrial!Y55</f>
        <v>0.95189805831300489</v>
      </c>
    </row>
    <row r="92" spans="13:16" x14ac:dyDescent="0.2">
      <c r="M92" s="14">
        <f>Total_Industrial!B56</f>
        <v>1995</v>
      </c>
      <c r="N92" s="132">
        <f>Total_Industrial!X56</f>
        <v>1.0602411268226579</v>
      </c>
      <c r="O92" s="132">
        <f>Total_Industrial!AD56</f>
        <v>0.99012822496969666</v>
      </c>
      <c r="P92" s="132">
        <f>Total_Industrial!Y56</f>
        <v>0.93387079591689071</v>
      </c>
    </row>
    <row r="93" spans="13:16" x14ac:dyDescent="0.2">
      <c r="M93" s="14">
        <f>Total_Industrial!B57</f>
        <v>1996</v>
      </c>
      <c r="N93" s="132">
        <f>Total_Industrial!X57</f>
        <v>1.0769536609713215</v>
      </c>
      <c r="O93" s="132">
        <f>Total_Industrial!AD57</f>
        <v>0.99790852381077733</v>
      </c>
      <c r="P93" s="132">
        <f>Total_Industrial!Y57</f>
        <v>0.92660302850054654</v>
      </c>
    </row>
    <row r="94" spans="13:16" x14ac:dyDescent="0.2">
      <c r="M94" s="14">
        <f>Total_Industrial!B58</f>
        <v>1997</v>
      </c>
      <c r="N94" s="132">
        <f>Total_Industrial!X58</f>
        <v>1.0855679079714871</v>
      </c>
      <c r="O94" s="132">
        <f>Total_Industrial!AD58</f>
        <v>0.99657178684435155</v>
      </c>
      <c r="P94" s="132">
        <f>Total_Industrial!Y58</f>
        <v>0.91801883560335218</v>
      </c>
    </row>
    <row r="95" spans="13:16" x14ac:dyDescent="0.2">
      <c r="M95" s="14">
        <f>Total_Industrial!B59</f>
        <v>1998</v>
      </c>
      <c r="N95" s="132">
        <f>Total_Industrial!X59</f>
        <v>1.0992484774837379</v>
      </c>
      <c r="O95" s="132">
        <f>Total_Industrial!AD59</f>
        <v>0.98676569641446132</v>
      </c>
      <c r="P95" s="132">
        <f>Total_Industrial!Y59</f>
        <v>0.89767301627130014</v>
      </c>
    </row>
    <row r="96" spans="13:16" x14ac:dyDescent="0.2">
      <c r="M96" s="14">
        <f>Total_Industrial!B60</f>
        <v>1999</v>
      </c>
      <c r="N96" s="132">
        <f>Total_Industrial!X60</f>
        <v>1.1249918845064164</v>
      </c>
      <c r="O96" s="132">
        <f>Total_Industrial!AD60</f>
        <v>0.98237322979337638</v>
      </c>
      <c r="P96" s="132">
        <f>Total_Industrial!Y60</f>
        <v>0.87322694796539524</v>
      </c>
    </row>
    <row r="97" spans="10:16" x14ac:dyDescent="0.2">
      <c r="M97" s="14">
        <f>Total_Industrial!B61</f>
        <v>2000</v>
      </c>
      <c r="N97" s="132">
        <f>Total_Industrial!X61</f>
        <v>1.15583973548706</v>
      </c>
      <c r="O97" s="132">
        <f>Total_Industrial!AD61</f>
        <v>0.95493002099050106</v>
      </c>
      <c r="P97" s="132">
        <f>Total_Industrial!Y61</f>
        <v>0.82617857101798164</v>
      </c>
    </row>
    <row r="98" spans="10:16" x14ac:dyDescent="0.2">
      <c r="J98" s="6"/>
      <c r="M98" s="14">
        <f>Total_Industrial!B62</f>
        <v>2001</v>
      </c>
      <c r="N98" s="132">
        <f>Total_Industrial!X62</f>
        <v>1.1371789755289339</v>
      </c>
      <c r="O98" s="132">
        <f>Total_Industrial!AD62</f>
        <v>0.94364734502035652</v>
      </c>
      <c r="P98" s="132">
        <f>Total_Industrial!Y62</f>
        <v>0.82981427315031009</v>
      </c>
    </row>
    <row r="99" spans="10:16" x14ac:dyDescent="0.2">
      <c r="J99" s="6"/>
      <c r="M99" s="14">
        <f>Total_Industrial!B63</f>
        <v>2002</v>
      </c>
      <c r="N99" s="132">
        <f>Total_Industrial!X63</f>
        <v>1.1505754395636052</v>
      </c>
      <c r="O99" s="132">
        <f>Total_Industrial!AD63</f>
        <v>0.94851599168733058</v>
      </c>
      <c r="P99" s="132">
        <f>Total_Industrial!Y63</f>
        <v>0.82438400740336282</v>
      </c>
    </row>
    <row r="100" spans="10:16" x14ac:dyDescent="0.2">
      <c r="M100" s="14">
        <f>Total_Industrial!B64</f>
        <v>2003</v>
      </c>
      <c r="N100" s="132">
        <f>Total_Industrial!X64</f>
        <v>1.1702592022836147</v>
      </c>
      <c r="O100" s="132">
        <f>Total_Industrial!AD64</f>
        <v>0.93171928715328911</v>
      </c>
      <c r="P100" s="132">
        <f>Total_Industrial!Y64</f>
        <v>0.7961648883727257</v>
      </c>
    </row>
    <row r="101" spans="10:16" s="570" customFormat="1" x14ac:dyDescent="0.2">
      <c r="M101" s="14">
        <f>Total_Industrial!B65</f>
        <v>2004</v>
      </c>
      <c r="N101" s="132">
        <f>Total_Industrial!X65</f>
        <v>1.1935835029663455</v>
      </c>
      <c r="O101" s="132">
        <f>Total_Industrial!AD65</f>
        <v>0.92043853458509473</v>
      </c>
      <c r="P101" s="132">
        <f>Total_Industrial!Y65</f>
        <v>0.77115554320043878</v>
      </c>
    </row>
    <row r="102" spans="10:16" s="570" customFormat="1" x14ac:dyDescent="0.2">
      <c r="M102" s="14">
        <f>Total_Industrial!B66</f>
        <v>2005</v>
      </c>
      <c r="N102" s="132">
        <f>Total_Industrial!X66</f>
        <v>1.2170278838023434</v>
      </c>
      <c r="O102" s="132">
        <f>Total_Industrial!AD66</f>
        <v>0.93946315041605311</v>
      </c>
      <c r="P102" s="132">
        <f>Total_Industrial!Y66</f>
        <v>0.77193231389317174</v>
      </c>
    </row>
    <row r="103" spans="10:16" s="570" customFormat="1" x14ac:dyDescent="0.2">
      <c r="M103" s="14">
        <f>Total_Industrial!B67</f>
        <v>2006</v>
      </c>
      <c r="N103" s="132">
        <f>Total_Industrial!X67</f>
        <v>1.230614035061447</v>
      </c>
      <c r="O103" s="132">
        <f>Total_Industrial!AD67</f>
        <v>0.92010864245028445</v>
      </c>
      <c r="P103" s="132">
        <f>Total_Industrial!Y67</f>
        <v>0.74768255215319535</v>
      </c>
    </row>
    <row r="104" spans="10:16" s="570" customFormat="1" x14ac:dyDescent="0.2">
      <c r="M104" s="14">
        <f>Total_Industrial!B68</f>
        <v>2007</v>
      </c>
      <c r="N104" s="132">
        <f>Total_Industrial!X68</f>
        <v>1.2489320553814705</v>
      </c>
      <c r="O104" s="132">
        <f>Total_Industrial!AD68</f>
        <v>0.92861434624208194</v>
      </c>
      <c r="P104" s="132">
        <f>Total_Industrial!Y68</f>
        <v>0.74352671327540587</v>
      </c>
    </row>
    <row r="105" spans="10:16" s="570" customFormat="1" x14ac:dyDescent="0.2">
      <c r="M105" s="14">
        <f>Total_Industrial!B69</f>
        <v>2008</v>
      </c>
      <c r="N105" s="132">
        <f>Total_Industrial!X69</f>
        <v>1.2444566686798677</v>
      </c>
      <c r="O105" s="132">
        <f>Total_Industrial!AD69</f>
        <v>0.92451927232160092</v>
      </c>
      <c r="P105" s="132">
        <f>Total_Industrial!Y69</f>
        <v>0.74290997476219112</v>
      </c>
    </row>
    <row r="106" spans="10:16" s="570" customFormat="1" x14ac:dyDescent="0.2">
      <c r="M106" s="14">
        <f>Total_Industrial!B70</f>
        <v>2009</v>
      </c>
      <c r="N106" s="132">
        <f>Total_Industrial!X70</f>
        <v>1.217295357530144</v>
      </c>
      <c r="O106" s="132">
        <f>Total_Industrial!AD70</f>
        <v>0.86861621833100333</v>
      </c>
      <c r="P106" s="132">
        <f>Total_Industrial!Y70</f>
        <v>0.713562417664518</v>
      </c>
    </row>
    <row r="107" spans="10:16" s="570" customFormat="1" x14ac:dyDescent="0.2">
      <c r="M107" s="14">
        <f>Total_Industrial!B71</f>
        <v>2010</v>
      </c>
      <c r="N107" s="132">
        <f>Total_Industrial!X71</f>
        <v>1.2477324042352669</v>
      </c>
      <c r="O107" s="132">
        <f>Total_Industrial!AD71</f>
        <v>0.88384384743321809</v>
      </c>
      <c r="P107" s="132">
        <f>Total_Industrial!Y71</f>
        <v>0.70836009743204875</v>
      </c>
    </row>
    <row r="108" spans="10:16" s="570" customFormat="1" x14ac:dyDescent="0.2">
      <c r="M108" s="14">
        <f>Total_Industrial!B72</f>
        <v>2011</v>
      </c>
      <c r="N108" s="132">
        <f>Total_Industrial!X72</f>
        <v>1.2621118676665275</v>
      </c>
      <c r="O108" s="132">
        <f>Total_Industrial!AD72</f>
        <v>0.89544279912114455</v>
      </c>
      <c r="P108" s="132">
        <f>Total_Industrial!Y72</f>
        <v>0.70947973952316601</v>
      </c>
    </row>
    <row r="109" spans="10:16" s="570" customFormat="1" x14ac:dyDescent="0.2">
      <c r="M109" s="14"/>
      <c r="N109" s="132"/>
      <c r="O109" s="132"/>
      <c r="P109" s="132"/>
    </row>
    <row r="110" spans="10:16" s="570" customFormat="1" x14ac:dyDescent="0.2">
      <c r="M110" s="14"/>
      <c r="N110" s="132"/>
      <c r="O110" s="132"/>
      <c r="P110" s="132"/>
    </row>
    <row r="111" spans="10:16" s="570" customFormat="1" x14ac:dyDescent="0.2">
      <c r="M111" s="14"/>
      <c r="N111" s="132"/>
      <c r="O111" s="132"/>
      <c r="P111" s="132"/>
    </row>
    <row r="112" spans="10:16" s="570" customFormat="1" x14ac:dyDescent="0.2">
      <c r="M112" s="14"/>
      <c r="N112" s="132"/>
      <c r="O112" s="132"/>
      <c r="P112" s="132"/>
    </row>
    <row r="113" spans="10:17" s="570" customFormat="1" x14ac:dyDescent="0.2">
      <c r="M113" s="14"/>
      <c r="N113" s="132"/>
      <c r="O113" s="132"/>
      <c r="P113" s="132"/>
    </row>
    <row r="114" spans="10:17" s="570" customFormat="1" x14ac:dyDescent="0.2">
      <c r="M114" s="14"/>
      <c r="N114" s="132"/>
      <c r="O114" s="132"/>
      <c r="P114" s="132"/>
    </row>
    <row r="115" spans="10:17" s="570" customFormat="1" x14ac:dyDescent="0.2">
      <c r="M115" s="14"/>
      <c r="N115" s="132"/>
      <c r="O115" s="132"/>
      <c r="P115" s="132"/>
    </row>
    <row r="116" spans="10:17" s="570" customFormat="1" x14ac:dyDescent="0.2">
      <c r="M116" s="14"/>
      <c r="N116" s="132"/>
      <c r="O116" s="132"/>
      <c r="P116" s="132"/>
    </row>
    <row r="117" spans="10:17" s="570" customFormat="1" x14ac:dyDescent="0.2">
      <c r="M117" s="14"/>
      <c r="N117" s="132"/>
      <c r="O117" s="132"/>
      <c r="P117" s="132"/>
    </row>
    <row r="118" spans="10:17" s="570" customFormat="1" x14ac:dyDescent="0.2">
      <c r="M118" s="14"/>
      <c r="N118" s="132"/>
      <c r="O118" s="132"/>
      <c r="P118" s="132"/>
    </row>
    <row r="119" spans="10:17" s="570" customFormat="1" x14ac:dyDescent="0.2">
      <c r="M119" s="14"/>
      <c r="N119" s="132"/>
      <c r="O119" s="132"/>
      <c r="P119" s="132"/>
    </row>
    <row r="122" spans="10:17" x14ac:dyDescent="0.2">
      <c r="J122" s="6" t="s">
        <v>600</v>
      </c>
      <c r="M122" s="14"/>
      <c r="N122" s="132"/>
      <c r="O122" s="124"/>
      <c r="P122" s="124"/>
    </row>
    <row r="123" spans="10:17" ht="25.5" x14ac:dyDescent="0.2">
      <c r="J123" s="6" t="s">
        <v>601</v>
      </c>
      <c r="N123" s="282" t="s">
        <v>602</v>
      </c>
      <c r="O123" s="283" t="s">
        <v>79</v>
      </c>
      <c r="P123" s="283" t="s">
        <v>33</v>
      </c>
      <c r="Q123" s="282" t="s">
        <v>265</v>
      </c>
    </row>
    <row r="124" spans="10:17" x14ac:dyDescent="0.2">
      <c r="J124" s="6"/>
      <c r="M124" s="14">
        <f t="shared" ref="M124:M150" si="2">M82</f>
        <v>1985</v>
      </c>
      <c r="N124" s="132">
        <f>Total_Industrial!V46</f>
        <v>1</v>
      </c>
      <c r="O124" s="132">
        <f>Total_Industrial!AB124</f>
        <v>1</v>
      </c>
      <c r="P124" s="132">
        <f>Total_Industrial!AD124</f>
        <v>1</v>
      </c>
      <c r="Q124" s="132">
        <f>Total_Industrial!Z124</f>
        <v>1</v>
      </c>
    </row>
    <row r="125" spans="10:17" x14ac:dyDescent="0.2">
      <c r="J125" s="6"/>
      <c r="M125" s="14">
        <f t="shared" si="2"/>
        <v>1986</v>
      </c>
      <c r="N125" s="132">
        <f>Total_Industrial!V47</f>
        <v>0.99120638276411055</v>
      </c>
      <c r="O125" s="132">
        <f>Total_Industrial!AB125</f>
        <v>1.0155603298792526</v>
      </c>
      <c r="P125" s="132">
        <f>Total_Industrial!AD125</f>
        <v>0.99765489184650014</v>
      </c>
      <c r="Q125" s="132">
        <f>Total_Industrial!Z125</f>
        <v>1.0269783629345322</v>
      </c>
    </row>
    <row r="126" spans="10:17" x14ac:dyDescent="0.2">
      <c r="J126" s="6"/>
      <c r="M126" s="14">
        <f t="shared" si="2"/>
        <v>1987</v>
      </c>
      <c r="N126" s="132">
        <f>Total_Industrial!V48</f>
        <v>1.0409922316047788</v>
      </c>
      <c r="O126" s="132">
        <f>Total_Industrial!AB126</f>
        <v>1.0349325170865871</v>
      </c>
      <c r="P126" s="132">
        <f>Total_Industrial!AD126</f>
        <v>1.0288502440095577</v>
      </c>
      <c r="Q126" s="132">
        <f>Total_Industrial!Z126</f>
        <v>0.96630101982835359</v>
      </c>
    </row>
    <row r="127" spans="10:17" x14ac:dyDescent="0.2">
      <c r="M127" s="14">
        <f t="shared" si="2"/>
        <v>1988</v>
      </c>
      <c r="N127" s="132">
        <f>Total_Industrial!V49</f>
        <v>1.1257914379771936</v>
      </c>
      <c r="O127" s="132">
        <f>Total_Industrial!AB127</f>
        <v>1.1023478795594601</v>
      </c>
      <c r="P127" s="132">
        <f>Total_Industrial!AD127</f>
        <v>0.9908164273016723</v>
      </c>
      <c r="Q127" s="132">
        <f>Total_Industrial!Z127</f>
        <v>0.98825184249002351</v>
      </c>
    </row>
    <row r="128" spans="10:17" x14ac:dyDescent="0.2">
      <c r="J128" t="s">
        <v>519</v>
      </c>
      <c r="M128" s="14">
        <f t="shared" si="2"/>
        <v>1989</v>
      </c>
      <c r="N128" s="132">
        <f>Total_Industrial!V50</f>
        <v>1.1302620842885094</v>
      </c>
      <c r="O128" s="132">
        <f>Total_Industrial!AB128</f>
        <v>1.1059655968501756</v>
      </c>
      <c r="P128" s="132">
        <f>Total_Industrial!AD128</f>
        <v>0.99392709286407777</v>
      </c>
      <c r="Q128" s="132">
        <f>Total_Industrial!Z128</f>
        <v>0.98448256735303308</v>
      </c>
    </row>
    <row r="129" spans="10:17" x14ac:dyDescent="0.2">
      <c r="J129" t="s">
        <v>520</v>
      </c>
      <c r="M129" s="14">
        <f t="shared" si="2"/>
        <v>1990</v>
      </c>
      <c r="N129" s="132">
        <f>Total_Industrial!V51</f>
        <v>1.1173142954291115</v>
      </c>
      <c r="O129" s="132">
        <f>Total_Industrial!AB129</f>
        <v>1.1070555115930307</v>
      </c>
      <c r="P129" s="132">
        <f>Total_Industrial!AD129</f>
        <v>1.0036225722653742</v>
      </c>
      <c r="Q129" s="132">
        <f>Total_Industrial!Z129</f>
        <v>0.9872422212888855</v>
      </c>
    </row>
    <row r="130" spans="10:17" x14ac:dyDescent="0.2">
      <c r="J130" t="s">
        <v>405</v>
      </c>
      <c r="M130" s="14">
        <f t="shared" si="2"/>
        <v>1991</v>
      </c>
      <c r="N130" s="132">
        <f>Total_Industrial!V52</f>
        <v>1.0899589438468513</v>
      </c>
      <c r="O130" s="132">
        <f>Total_Industrial!AB130</f>
        <v>1.0666782345012702</v>
      </c>
      <c r="P130" s="132">
        <f>Total_Industrial!AD130</f>
        <v>1.0159421525567116</v>
      </c>
      <c r="Q130" s="132">
        <f>Total_Industrial!Z130</f>
        <v>0.96328407870604482</v>
      </c>
    </row>
    <row r="131" spans="10:17" x14ac:dyDescent="0.2">
      <c r="M131" s="14">
        <f t="shared" si="2"/>
        <v>1992</v>
      </c>
      <c r="N131" s="132">
        <f>Total_Industrial!V53</f>
        <v>1.1058346314061047</v>
      </c>
      <c r="O131" s="132">
        <f>Total_Industrial!AB131</f>
        <v>1.0918323928947102</v>
      </c>
      <c r="P131" s="132">
        <f>Total_Industrial!AD131</f>
        <v>1.0205510046036765</v>
      </c>
      <c r="Q131" s="132">
        <f>Total_Industrial!Z131</f>
        <v>0.96745574717604266</v>
      </c>
    </row>
    <row r="132" spans="10:17" x14ac:dyDescent="0.2">
      <c r="M132" s="14">
        <f t="shared" si="2"/>
        <v>1993</v>
      </c>
      <c r="N132" s="132">
        <f>Total_Industrial!V54</f>
        <v>1.1367245436115201</v>
      </c>
      <c r="O132" s="132">
        <f>Total_Industrial!AB132</f>
        <v>1.1189440130782922</v>
      </c>
      <c r="P132" s="132">
        <f>Total_Industrial!AD132</f>
        <v>1.0092309075316024</v>
      </c>
      <c r="Q132" s="132">
        <f>Total_Industrial!Z132</f>
        <v>0.97535488455240249</v>
      </c>
    </row>
    <row r="133" spans="10:17" x14ac:dyDescent="0.2">
      <c r="M133" s="14">
        <f t="shared" si="2"/>
        <v>1994</v>
      </c>
      <c r="N133" s="132">
        <f>Total_Industrial!V55</f>
        <v>1.2201610139085011</v>
      </c>
      <c r="O133" s="132">
        <f>Total_Industrial!AB133</f>
        <v>1.1477843721252203</v>
      </c>
      <c r="P133" s="132">
        <f>Total_Industrial!AD133</f>
        <v>0.98216932711572091</v>
      </c>
      <c r="Q133" s="132">
        <f>Total_Industrial!Z133</f>
        <v>0.95776050205017638</v>
      </c>
    </row>
    <row r="134" spans="10:17" x14ac:dyDescent="0.2">
      <c r="M134" s="14">
        <f t="shared" si="2"/>
        <v>1995</v>
      </c>
      <c r="N134" s="132">
        <f>Total_Industrial!V56</f>
        <v>1.2407125537004737</v>
      </c>
      <c r="O134" s="132">
        <f>Total_Industrial!AB134</f>
        <v>1.1733493428961295</v>
      </c>
      <c r="P134" s="132">
        <f>Total_Industrial!AD134</f>
        <v>0.97805471251300569</v>
      </c>
      <c r="Q134" s="132">
        <f>Total_Industrial!Z134</f>
        <v>0.96692578748476932</v>
      </c>
    </row>
    <row r="135" spans="10:17" x14ac:dyDescent="0.2">
      <c r="M135" s="14">
        <f t="shared" si="2"/>
        <v>1996</v>
      </c>
      <c r="N135" s="132">
        <f>Total_Industrial!V57</f>
        <v>1.2531841952908016</v>
      </c>
      <c r="O135" s="132">
        <f>Total_Industrial!AB135</f>
        <v>1.1825808107820963</v>
      </c>
      <c r="P135" s="132">
        <f>Total_Industrial!AD135</f>
        <v>0.98364150169834785</v>
      </c>
      <c r="Q135" s="132">
        <f>Total_Industrial!Z135</f>
        <v>0.95935498473307146</v>
      </c>
    </row>
    <row r="136" spans="10:17" x14ac:dyDescent="0.2">
      <c r="M136" s="14">
        <f t="shared" si="2"/>
        <v>1997</v>
      </c>
      <c r="N136" s="132">
        <f>Total_Industrial!V58</f>
        <v>1.313848889728906</v>
      </c>
      <c r="O136" s="132">
        <f>Total_Industrial!AB136</f>
        <v>1.1874224544186069</v>
      </c>
      <c r="P136" s="132">
        <f>Total_Industrial!AD136</f>
        <v>0.98065628458270238</v>
      </c>
      <c r="Q136" s="132">
        <f>Total_Industrial!Z136</f>
        <v>0.92160197460741045</v>
      </c>
    </row>
    <row r="137" spans="10:17" x14ac:dyDescent="0.2">
      <c r="M137" s="14">
        <f t="shared" si="2"/>
        <v>1998</v>
      </c>
      <c r="N137" s="132">
        <f>Total_Industrial!V59</f>
        <v>1.3554499440435852</v>
      </c>
      <c r="O137" s="132">
        <f>Total_Industrial!AB137</f>
        <v>1.2170099806013641</v>
      </c>
      <c r="P137" s="132">
        <f>Total_Industrial!AD137</f>
        <v>0.96707904882513829</v>
      </c>
      <c r="Q137" s="132">
        <f>Total_Industrial!Z137</f>
        <v>0.92842995639482584</v>
      </c>
    </row>
    <row r="138" spans="10:17" x14ac:dyDescent="0.2">
      <c r="M138" s="14">
        <f t="shared" si="2"/>
        <v>1999</v>
      </c>
      <c r="N138" s="132">
        <f>Total_Industrial!V60</f>
        <v>1.3821585760040638</v>
      </c>
      <c r="O138" s="132">
        <f>Total_Industrial!AB138</f>
        <v>1.2337187149943165</v>
      </c>
      <c r="P138" s="132">
        <f>Total_Industrial!AD138</f>
        <v>0.96181530428176876</v>
      </c>
      <c r="Q138" s="132">
        <f>Total_Industrial!Z138</f>
        <v>0.92804099885208902</v>
      </c>
    </row>
    <row r="139" spans="10:17" x14ac:dyDescent="0.2">
      <c r="M139" s="14">
        <f t="shared" si="2"/>
        <v>2000</v>
      </c>
      <c r="N139" s="132">
        <f>Total_Industrial!V61</f>
        <v>1.4143048811044991</v>
      </c>
      <c r="O139" s="132">
        <f>Total_Industrial!AB139</f>
        <v>1.2268278929097718</v>
      </c>
      <c r="P139" s="132">
        <f>Total_Industrial!AD139</f>
        <v>0.93341669932287175</v>
      </c>
      <c r="Q139" s="132">
        <f>Total_Industrial!Z139</f>
        <v>0.92932083226712503</v>
      </c>
    </row>
    <row r="140" spans="10:17" x14ac:dyDescent="0.2">
      <c r="M140" s="14">
        <f t="shared" si="2"/>
        <v>2001</v>
      </c>
      <c r="N140" s="132">
        <f>Total_Industrial!V62</f>
        <v>1.3815378709812103</v>
      </c>
      <c r="O140" s="132">
        <f>Total_Industrial!AB140</f>
        <v>1.1902892381453833</v>
      </c>
      <c r="P140" s="132">
        <f>Total_Industrial!AD140</f>
        <v>0.92576850859896931</v>
      </c>
      <c r="Q140" s="132">
        <f>Total_Industrial!Z140</f>
        <v>0.93065342650961458</v>
      </c>
    </row>
    <row r="141" spans="10:17" x14ac:dyDescent="0.2">
      <c r="M141" s="14">
        <f t="shared" si="2"/>
        <v>2002</v>
      </c>
      <c r="N141" s="132">
        <f>Total_Industrial!V63</f>
        <v>1.3916622584385661</v>
      </c>
      <c r="O141" s="132">
        <f>Total_Industrial!AB141</f>
        <v>1.138784873196256</v>
      </c>
      <c r="P141" s="132">
        <f>Total_Industrial!AD141</f>
        <v>0.93282046335075364</v>
      </c>
      <c r="Q141" s="132">
        <f>Total_Industrial!Z141</f>
        <v>0.87722403340790434</v>
      </c>
    </row>
    <row r="142" spans="10:17" x14ac:dyDescent="0.2">
      <c r="M142" s="14">
        <f t="shared" si="2"/>
        <v>2003</v>
      </c>
      <c r="N142" s="132">
        <f>Total_Industrial!V64</f>
        <v>1.3995916121152592</v>
      </c>
      <c r="O142" s="132">
        <f>Total_Industrial!AB142</f>
        <v>1.0987934989020083</v>
      </c>
      <c r="P142" s="132">
        <f>Total_Industrial!AD142</f>
        <v>0.91427861831662349</v>
      </c>
      <c r="Q142" s="132">
        <f>Total_Industrial!Z142</f>
        <v>0.85869132606509446</v>
      </c>
    </row>
    <row r="143" spans="10:17" x14ac:dyDescent="0.2">
      <c r="M143" s="14">
        <f t="shared" si="2"/>
        <v>2004</v>
      </c>
      <c r="N143" s="132">
        <f>Total_Industrial!V65</f>
        <v>1.4689195322392319</v>
      </c>
      <c r="O143" s="132">
        <f>Total_Industrial!AB143</f>
        <v>1.1117896243801237</v>
      </c>
      <c r="P143" s="132">
        <f>Total_Industrial!AD143</f>
        <v>0.90551420106206126</v>
      </c>
      <c r="Q143" s="132">
        <f>Total_Industrial!Z143</f>
        <v>0.83585364227963643</v>
      </c>
    </row>
    <row r="144" spans="10:17" x14ac:dyDescent="0.2">
      <c r="M144" s="14">
        <f t="shared" si="2"/>
        <v>2005</v>
      </c>
      <c r="N144" s="132">
        <f>Total_Industrial!V66</f>
        <v>1.4733827719972472</v>
      </c>
      <c r="O144" s="132">
        <f>Total_Industrial!AB144</f>
        <v>1.102739328461972</v>
      </c>
      <c r="P144" s="132">
        <f>Total_Industrial!AD144</f>
        <v>0.92443903469808564</v>
      </c>
      <c r="Q144" s="132">
        <f>Total_Industrial!Z144</f>
        <v>0.80961768173211057</v>
      </c>
    </row>
    <row r="145" spans="10:17" x14ac:dyDescent="0.2">
      <c r="M145" s="14">
        <f t="shared" si="2"/>
        <v>2006</v>
      </c>
      <c r="N145" s="132">
        <f>Total_Industrial!V67</f>
        <v>1.5070369505706449</v>
      </c>
      <c r="O145" s="132">
        <f>Total_Industrial!AB145</f>
        <v>1.1087101279426816</v>
      </c>
      <c r="P145" s="132">
        <f>Total_Industrial!AD145</f>
        <v>0.90427774918296866</v>
      </c>
      <c r="Q145" s="132">
        <f>Total_Industrial!Z145</f>
        <v>0.81356703645039796</v>
      </c>
    </row>
    <row r="146" spans="10:17" x14ac:dyDescent="0.2">
      <c r="M146" s="14">
        <f t="shared" si="2"/>
        <v>2007</v>
      </c>
      <c r="N146" s="132">
        <f>Total_Industrial!V68</f>
        <v>1.521869739439589</v>
      </c>
      <c r="O146" s="132">
        <f>Total_Industrial!AB146</f>
        <v>1.1175472645028823</v>
      </c>
      <c r="P146" s="132">
        <f>Total_Industrial!AD146</f>
        <v>0.91359669063169247</v>
      </c>
      <c r="Q146" s="132">
        <f>Total_Industrial!Z146</f>
        <v>0.80377596026373821</v>
      </c>
    </row>
    <row r="147" spans="10:17" x14ac:dyDescent="0.2">
      <c r="M147" s="14">
        <f t="shared" si="2"/>
        <v>2008</v>
      </c>
      <c r="N147" s="132">
        <f>Total_Industrial!V69</f>
        <v>1.4418281744132433</v>
      </c>
      <c r="O147" s="132">
        <f>Total_Industrial!AB147</f>
        <v>1.0636013823393806</v>
      </c>
      <c r="P147" s="132">
        <f>Total_Industrial!AD147</f>
        <v>0.90953793128277338</v>
      </c>
      <c r="Q147" s="132">
        <f>Total_Industrial!Z147</f>
        <v>0.81104637389803858</v>
      </c>
    </row>
    <row r="148" spans="10:17" x14ac:dyDescent="0.2">
      <c r="M148" s="14">
        <f t="shared" si="2"/>
        <v>2009</v>
      </c>
      <c r="N148" s="132">
        <f>Total_Industrial!V70</f>
        <v>1.3594917855913253</v>
      </c>
      <c r="O148" s="132">
        <f>Total_Industrial!AB148</f>
        <v>0.98032917990389068</v>
      </c>
      <c r="P148" s="132">
        <f>Total_Industrial!AD148</f>
        <v>0.86345761262601861</v>
      </c>
      <c r="Q148" s="132">
        <f>Total_Industrial!Z148</f>
        <v>0.83513264242856733</v>
      </c>
    </row>
    <row r="149" spans="10:17" s="570" customFormat="1" x14ac:dyDescent="0.2">
      <c r="J149"/>
      <c r="K149"/>
      <c r="L149"/>
      <c r="M149" s="14">
        <f t="shared" si="2"/>
        <v>2010</v>
      </c>
      <c r="N149" s="132">
        <f>Total_Industrial!V71</f>
        <v>1.393649474202044</v>
      </c>
      <c r="O149" s="132">
        <f>Total_Industrial!AB149</f>
        <v>1.0101490507616984</v>
      </c>
      <c r="P149" s="132">
        <f>Total_Industrial!AD149</f>
        <v>0.87387040657045789</v>
      </c>
      <c r="Q149" s="132">
        <f>Total_Industrial!Z149</f>
        <v>0.82944207554423677</v>
      </c>
    </row>
    <row r="150" spans="10:17" x14ac:dyDescent="0.2">
      <c r="M150" s="14">
        <f t="shared" si="2"/>
        <v>2011</v>
      </c>
      <c r="N150" s="132">
        <f>Total_Industrial!V72</f>
        <v>1.4013037504128198</v>
      </c>
      <c r="O150" s="132">
        <f>Total_Industrial!AB150</f>
        <v>1.0177021230878696</v>
      </c>
      <c r="P150" s="132">
        <f>Total_Industrial!AD150</f>
        <v>0.88226862563283692</v>
      </c>
      <c r="Q150" s="132">
        <f>Total_Industrial!Z150</f>
        <v>0.82316872606332658</v>
      </c>
    </row>
    <row r="153" spans="10:17" x14ac:dyDescent="0.2">
      <c r="J153" s="6" t="s">
        <v>522</v>
      </c>
    </row>
    <row r="155" spans="10:17" x14ac:dyDescent="0.2">
      <c r="J155" t="s">
        <v>521</v>
      </c>
    </row>
    <row r="156" spans="10:17" x14ac:dyDescent="0.2">
      <c r="J156" t="s">
        <v>520</v>
      </c>
    </row>
    <row r="157" spans="10:17" x14ac:dyDescent="0.2">
      <c r="J157" t="s">
        <v>406</v>
      </c>
    </row>
    <row r="158" spans="10:17" ht="51" x14ac:dyDescent="0.2">
      <c r="N158" s="282" t="s">
        <v>259</v>
      </c>
      <c r="O158" s="282" t="s">
        <v>599</v>
      </c>
      <c r="P158" s="282" t="s">
        <v>598</v>
      </c>
    </row>
    <row r="159" spans="10:17" x14ac:dyDescent="0.2">
      <c r="M159" s="14">
        <f t="shared" ref="M159:M185" si="3">M124</f>
        <v>1985</v>
      </c>
      <c r="N159" s="132">
        <f>Total_Industrial!AD124</f>
        <v>1</v>
      </c>
      <c r="O159" s="132">
        <f>Total_Industrial!X124</f>
        <v>1</v>
      </c>
      <c r="P159" s="132">
        <f>Total_Industrial!Y124</f>
        <v>1</v>
      </c>
    </row>
    <row r="160" spans="10:17" x14ac:dyDescent="0.2">
      <c r="M160" s="14">
        <f t="shared" si="3"/>
        <v>1986</v>
      </c>
      <c r="N160" s="132">
        <f>Total_Industrial!AD125</f>
        <v>0.99765489184650014</v>
      </c>
      <c r="O160" s="132">
        <f>Total_Industrial!X125</f>
        <v>1.0055993780976444</v>
      </c>
      <c r="P160" s="132">
        <f>Total_Industrial!Y125</f>
        <v>0.99209975023435937</v>
      </c>
    </row>
    <row r="161" spans="13:16" x14ac:dyDescent="0.2">
      <c r="M161" s="14">
        <f t="shared" si="3"/>
        <v>1987</v>
      </c>
      <c r="N161" s="132">
        <f>Total_Industrial!AD126</f>
        <v>1.0288502440095577</v>
      </c>
      <c r="O161" s="132">
        <f>Total_Industrial!X126</f>
        <v>1.02112064692868</v>
      </c>
      <c r="P161" s="132">
        <f>Total_Industrial!Y126</f>
        <v>1.0075697197036675</v>
      </c>
    </row>
    <row r="162" spans="13:16" x14ac:dyDescent="0.2">
      <c r="M162" s="14">
        <f t="shared" si="3"/>
        <v>1988</v>
      </c>
      <c r="N162" s="132">
        <f>Total_Industrial!AD127</f>
        <v>0.9908164273016723</v>
      </c>
      <c r="O162" s="132">
        <f>Total_Industrial!X127</f>
        <v>1.0134788871458564</v>
      </c>
      <c r="P162" s="132">
        <f>Total_Industrial!Y127</f>
        <v>0.97763894232863024</v>
      </c>
    </row>
    <row r="163" spans="13:16" x14ac:dyDescent="0.2">
      <c r="M163" s="14">
        <f t="shared" si="3"/>
        <v>1989</v>
      </c>
      <c r="N163" s="132">
        <f>Total_Industrial!AD128</f>
        <v>0.99392709286407777</v>
      </c>
      <c r="O163" s="132">
        <f>Total_Industrial!X128</f>
        <v>1.0189342354547681</v>
      </c>
      <c r="P163" s="132">
        <f>Total_Industrial!Y128</f>
        <v>0.97545754993743117</v>
      </c>
    </row>
    <row r="164" spans="13:16" x14ac:dyDescent="0.2">
      <c r="M164" s="14">
        <f t="shared" si="3"/>
        <v>1990</v>
      </c>
      <c r="N164" s="132">
        <f>Total_Industrial!AD129</f>
        <v>1.0036225722653742</v>
      </c>
      <c r="O164" s="132">
        <f>Total_Industrial!X129</f>
        <v>1.0176324902193332</v>
      </c>
      <c r="P164" s="132">
        <f>Total_Industrial!Y129</f>
        <v>0.98623283150979257</v>
      </c>
    </row>
    <row r="165" spans="13:16" x14ac:dyDescent="0.2">
      <c r="M165" s="14">
        <f t="shared" si="3"/>
        <v>1991</v>
      </c>
      <c r="N165" s="132">
        <f>Total_Industrial!AD130</f>
        <v>1.0159421525567116</v>
      </c>
      <c r="O165" s="132">
        <f>Total_Industrial!X130</f>
        <v>1.0245088906889566</v>
      </c>
      <c r="P165" s="132">
        <f>Total_Industrial!Y130</f>
        <v>0.99163820030250394</v>
      </c>
    </row>
    <row r="166" spans="13:16" x14ac:dyDescent="0.2">
      <c r="M166" s="14">
        <f t="shared" si="3"/>
        <v>1992</v>
      </c>
      <c r="N166" s="132">
        <f>Total_Industrial!AD131</f>
        <v>1.0205510046036765</v>
      </c>
      <c r="O166" s="132">
        <f>Total_Industrial!X131</f>
        <v>1.0382627709261021</v>
      </c>
      <c r="P166" s="132">
        <f>Total_Industrial!Y131</f>
        <v>0.98294095982404617</v>
      </c>
    </row>
    <row r="167" spans="13:16" x14ac:dyDescent="0.2">
      <c r="M167" s="14">
        <f t="shared" si="3"/>
        <v>1993</v>
      </c>
      <c r="N167" s="132">
        <f>Total_Industrial!AD132</f>
        <v>1.0092309075316024</v>
      </c>
      <c r="O167" s="132">
        <f>Total_Industrial!X132</f>
        <v>1.0472114761235911</v>
      </c>
      <c r="P167" s="132">
        <f>Total_Industrial!Y132</f>
        <v>0.96373171087412113</v>
      </c>
    </row>
    <row r="168" spans="13:16" x14ac:dyDescent="0.2">
      <c r="M168" s="14">
        <f t="shared" si="3"/>
        <v>1994</v>
      </c>
      <c r="N168" s="132">
        <f>Total_Industrial!AD133</f>
        <v>0.98216932711572091</v>
      </c>
      <c r="O168" s="132">
        <f>Total_Industrial!X133</f>
        <v>1.0418842410100762</v>
      </c>
      <c r="P168" s="132">
        <f>Total_Industrial!Y133</f>
        <v>0.94268565398737258</v>
      </c>
    </row>
    <row r="169" spans="13:16" x14ac:dyDescent="0.2">
      <c r="M169" s="14">
        <f t="shared" si="3"/>
        <v>1995</v>
      </c>
      <c r="N169" s="132">
        <f>Total_Industrial!AD134</f>
        <v>0.97805471251300569</v>
      </c>
      <c r="O169" s="132">
        <f>Total_Industrial!X134</f>
        <v>1.0603569918905185</v>
      </c>
      <c r="P169" s="132">
        <f>Total_Industrial!Y134</f>
        <v>0.92238248061082195</v>
      </c>
    </row>
    <row r="170" spans="13:16" x14ac:dyDescent="0.2">
      <c r="M170" s="14">
        <f t="shared" si="3"/>
        <v>1996</v>
      </c>
      <c r="N170" s="132">
        <f>Total_Industrial!AD135</f>
        <v>0.98364150169834785</v>
      </c>
      <c r="O170" s="132">
        <f>Total_Industrial!X135</f>
        <v>1.0773325194786221</v>
      </c>
      <c r="P170" s="132">
        <f>Total_Industrial!Y135</f>
        <v>0.91303426185852421</v>
      </c>
    </row>
    <row r="171" spans="13:16" x14ac:dyDescent="0.2">
      <c r="M171" s="14">
        <f t="shared" si="3"/>
        <v>1997</v>
      </c>
      <c r="N171" s="132">
        <f>Total_Industrial!AD136</f>
        <v>0.98065628458270238</v>
      </c>
      <c r="O171" s="132">
        <f>Total_Industrial!X136</f>
        <v>1.0860524981082245</v>
      </c>
      <c r="P171" s="132">
        <f>Total_Industrial!Y136</f>
        <v>0.90295477087055198</v>
      </c>
    </row>
    <row r="172" spans="13:16" x14ac:dyDescent="0.2">
      <c r="M172" s="14">
        <f t="shared" si="3"/>
        <v>1998</v>
      </c>
      <c r="N172" s="132">
        <f>Total_Industrial!AD137</f>
        <v>0.96707904882513829</v>
      </c>
      <c r="O172" s="132">
        <f>Total_Industrial!X137</f>
        <v>1.0998849073163106</v>
      </c>
      <c r="P172" s="132">
        <f>Total_Industrial!Y137</f>
        <v>0.87925476783274081</v>
      </c>
    </row>
    <row r="173" spans="13:16" x14ac:dyDescent="0.2">
      <c r="M173" s="14">
        <f t="shared" si="3"/>
        <v>1999</v>
      </c>
      <c r="N173" s="132">
        <f>Total_Industrial!AD138</f>
        <v>0.96181530428176876</v>
      </c>
      <c r="O173" s="132">
        <f>Total_Industrial!X138</f>
        <v>1.1259367363729347</v>
      </c>
      <c r="P173" s="132">
        <f>Total_Industrial!Y138</f>
        <v>0.85423565393215362</v>
      </c>
    </row>
    <row r="174" spans="13:16" x14ac:dyDescent="0.2">
      <c r="M174" s="14">
        <f t="shared" si="3"/>
        <v>2000</v>
      </c>
      <c r="N174" s="132">
        <f>Total_Industrial!AD139</f>
        <v>0.93341669932287175</v>
      </c>
      <c r="O174" s="132">
        <f>Total_Industrial!X139</f>
        <v>1.157055614144497</v>
      </c>
      <c r="P174" s="132">
        <f>Total_Industrial!Y139</f>
        <v>0.80671722941599555</v>
      </c>
    </row>
    <row r="175" spans="13:16" x14ac:dyDescent="0.2">
      <c r="M175" s="14">
        <f t="shared" si="3"/>
        <v>2001</v>
      </c>
      <c r="N175" s="132">
        <f>Total_Industrial!AD140</f>
        <v>0.92576850859896931</v>
      </c>
      <c r="O175" s="132">
        <f>Total_Industrial!X140</f>
        <v>1.1382056653703749</v>
      </c>
      <c r="P175" s="132">
        <f>Total_Industrial!Y140</f>
        <v>0.81335784627088636</v>
      </c>
    </row>
    <row r="176" spans="13:16" x14ac:dyDescent="0.2">
      <c r="M176" s="14">
        <f t="shared" si="3"/>
        <v>2002</v>
      </c>
      <c r="N176" s="132">
        <f>Total_Industrial!AD141</f>
        <v>0.93282046335075364</v>
      </c>
      <c r="O176" s="132">
        <f>Total_Industrial!X141</f>
        <v>1.1517569833988532</v>
      </c>
      <c r="P176" s="132">
        <f>Total_Industrial!Y141</f>
        <v>0.80991083778627115</v>
      </c>
    </row>
    <row r="177" spans="1:21" x14ac:dyDescent="0.2">
      <c r="M177" s="14">
        <f t="shared" si="3"/>
        <v>2003</v>
      </c>
      <c r="N177" s="132">
        <f>Total_Industrial!AD142</f>
        <v>0.91427861831662349</v>
      </c>
      <c r="O177" s="132">
        <f>Total_Industrial!X142</f>
        <v>1.1717628326180618</v>
      </c>
      <c r="P177" s="132">
        <f>Total_Industrial!Y142</f>
        <v>0.78025910437341395</v>
      </c>
    </row>
    <row r="178" spans="1:21" x14ac:dyDescent="0.2">
      <c r="M178" s="14">
        <f t="shared" si="3"/>
        <v>2004</v>
      </c>
      <c r="N178" s="132">
        <f>Total_Industrial!AD143</f>
        <v>0.90551420106206126</v>
      </c>
      <c r="O178" s="132">
        <f>Total_Industrial!X143</f>
        <v>1.1955710654306391</v>
      </c>
      <c r="P178" s="132">
        <f>Total_Industrial!Y143</f>
        <v>0.75739052846339949</v>
      </c>
    </row>
    <row r="179" spans="1:21" x14ac:dyDescent="0.2">
      <c r="M179" s="14">
        <f t="shared" si="3"/>
        <v>2005</v>
      </c>
      <c r="N179" s="132">
        <f>Total_Industrial!AD144</f>
        <v>0.92443903469808564</v>
      </c>
      <c r="O179" s="132">
        <f>Total_Industrial!X144</f>
        <v>1.2195335715561149</v>
      </c>
      <c r="P179" s="132">
        <f>Total_Industrial!Y144</f>
        <v>0.75802672124762338</v>
      </c>
    </row>
    <row r="180" spans="1:21" x14ac:dyDescent="0.2">
      <c r="M180" s="14">
        <f t="shared" si="3"/>
        <v>2006</v>
      </c>
      <c r="N180" s="132">
        <f>Total_Industrial!AD145</f>
        <v>0.90427774918296866</v>
      </c>
      <c r="O180" s="132">
        <f>Total_Industrial!X145</f>
        <v>1.2335460994756544</v>
      </c>
      <c r="P180" s="132">
        <f>Total_Industrial!Y145</f>
        <v>0.73307171054843556</v>
      </c>
    </row>
    <row r="181" spans="1:21" x14ac:dyDescent="0.2">
      <c r="M181" s="14">
        <f t="shared" si="3"/>
        <v>2007</v>
      </c>
      <c r="N181" s="132">
        <f>Total_Industrial!AD146</f>
        <v>0.91359669063169247</v>
      </c>
      <c r="O181" s="132">
        <f>Total_Industrial!X146</f>
        <v>1.2525845316323636</v>
      </c>
      <c r="P181" s="132">
        <f>Total_Industrial!Y146</f>
        <v>0.7293692901037957</v>
      </c>
    </row>
    <row r="182" spans="1:21" x14ac:dyDescent="0.2">
      <c r="M182" s="14">
        <f t="shared" si="3"/>
        <v>2008</v>
      </c>
      <c r="N182" s="132">
        <f>Total_Industrial!AD147</f>
        <v>0.90953793128277338</v>
      </c>
      <c r="O182" s="132">
        <f>Total_Industrial!X147</f>
        <v>1.2479254282678418</v>
      </c>
      <c r="P182" s="132">
        <f>Total_Industrial!Y147</f>
        <v>0.72883996966488573</v>
      </c>
    </row>
    <row r="183" spans="1:21" x14ac:dyDescent="0.2">
      <c r="M183" s="14">
        <f t="shared" si="3"/>
        <v>2009</v>
      </c>
      <c r="N183" s="132">
        <f>Total_Industrial!AD148</f>
        <v>0.86345761262601861</v>
      </c>
      <c r="O183" s="132">
        <f>Total_Industrial!X148</f>
        <v>1.2197086354592546</v>
      </c>
      <c r="P183" s="132">
        <f>Total_Industrial!Y148</f>
        <v>0.70792120964274596</v>
      </c>
    </row>
    <row r="184" spans="1:21" x14ac:dyDescent="0.2">
      <c r="M184" s="14">
        <f t="shared" si="3"/>
        <v>2010</v>
      </c>
      <c r="N184" s="132">
        <f>Total_Industrial!AD149</f>
        <v>0.87387040657045789</v>
      </c>
      <c r="O184" s="132">
        <f>Total_Industrial!X149</f>
        <v>1.2513202245750392</v>
      </c>
      <c r="P184" s="132">
        <f>Total_Industrial!Y149</f>
        <v>0.69835873296720108</v>
      </c>
    </row>
    <row r="185" spans="1:21" x14ac:dyDescent="0.2">
      <c r="M185" s="14">
        <f t="shared" si="3"/>
        <v>2011</v>
      </c>
      <c r="N185" s="132">
        <f>Total_Industrial!AD150</f>
        <v>0.88226862563283692</v>
      </c>
      <c r="O185" s="132">
        <f>Total_Industrial!X150</f>
        <v>1.2662373901717359</v>
      </c>
      <c r="P185" s="132">
        <f>Total_Industrial!Y150</f>
        <v>0.69676399739955364</v>
      </c>
    </row>
    <row r="187" spans="1:21" s="570" customFormat="1" x14ac:dyDescent="0.2"/>
    <row r="188" spans="1:21" s="570" customFormat="1" ht="15.75" x14ac:dyDescent="0.25">
      <c r="A188" s="299" t="s">
        <v>610</v>
      </c>
      <c r="B188" s="299"/>
      <c r="C188" s="299"/>
      <c r="D188"/>
    </row>
    <row r="189" spans="1:21" x14ac:dyDescent="0.2">
      <c r="U189">
        <f>Manufacturing!$X$118</f>
        <v>18699.303063269319</v>
      </c>
    </row>
    <row r="190" spans="1:21" ht="63.75" x14ac:dyDescent="0.2">
      <c r="M190" s="284"/>
      <c r="N190" s="298" t="s">
        <v>609</v>
      </c>
      <c r="O190" s="283" t="s">
        <v>79</v>
      </c>
      <c r="P190" s="283" t="s">
        <v>33</v>
      </c>
      <c r="Q190" s="697" t="s">
        <v>1424</v>
      </c>
      <c r="T190" s="288" t="s">
        <v>604</v>
      </c>
    </row>
    <row r="191" spans="1:21" s="296" customFormat="1" x14ac:dyDescent="0.2">
      <c r="M191" s="5">
        <v>1970</v>
      </c>
      <c r="N191" s="132">
        <f>Manufacturing!BV103</f>
        <v>0.6246062337357412</v>
      </c>
      <c r="O191" s="132">
        <f>Manufacturing!CB103</f>
        <v>1.1022265416512103</v>
      </c>
      <c r="P191" s="132">
        <f>Manufacturing!CD103</f>
        <v>1.377424554591441</v>
      </c>
      <c r="Q191" s="132">
        <v>1.2658779575574524</v>
      </c>
      <c r="R191" s="296" t="s">
        <v>1529</v>
      </c>
      <c r="T191" s="288"/>
    </row>
    <row r="192" spans="1:21" s="296" customFormat="1" x14ac:dyDescent="0.2">
      <c r="M192" s="5">
        <v>1971</v>
      </c>
      <c r="N192" s="132">
        <f>Manufacturing!BV104</f>
        <v>0.64156997789039116</v>
      </c>
      <c r="O192" s="132">
        <f>Manufacturing!CB104</f>
        <v>1.1109270768612076</v>
      </c>
      <c r="P192" s="132">
        <f>Manufacturing!CD104</f>
        <v>1.3575136570291872</v>
      </c>
      <c r="Q192" s="132">
        <v>1.2608139367778743</v>
      </c>
      <c r="R192" s="132">
        <f>Manufacturing!$BZ$104</f>
        <v>1.2755479471369267</v>
      </c>
      <c r="T192" s="288"/>
    </row>
    <row r="193" spans="13:21" s="296" customFormat="1" x14ac:dyDescent="0.2">
      <c r="M193" s="5">
        <v>1972</v>
      </c>
      <c r="N193" s="132">
        <f>Manufacturing!BV105</f>
        <v>0.69921148917020481</v>
      </c>
      <c r="O193" s="132">
        <f>Manufacturing!CB105</f>
        <v>1.1640451499832545</v>
      </c>
      <c r="P193" s="132">
        <f>Manufacturing!CD105</f>
        <v>1.3536975924089762</v>
      </c>
      <c r="Q193" s="132">
        <v>1.2177940901176352</v>
      </c>
      <c r="T193" s="288"/>
    </row>
    <row r="194" spans="13:21" s="296" customFormat="1" x14ac:dyDescent="0.2">
      <c r="M194" s="5">
        <v>1973</v>
      </c>
      <c r="N194" s="132">
        <f>Manufacturing!BV106</f>
        <v>0.771468821538281</v>
      </c>
      <c r="O194" s="132">
        <f>Manufacturing!CB106</f>
        <v>1.2090877993052564</v>
      </c>
      <c r="P194" s="132">
        <f>Manufacturing!CD106</f>
        <v>1.3133756139327053</v>
      </c>
      <c r="Q194" s="132">
        <v>1.1828593659540734</v>
      </c>
      <c r="T194" s="288"/>
    </row>
    <row r="195" spans="13:21" s="296" customFormat="1" x14ac:dyDescent="0.2">
      <c r="M195" s="5">
        <v>1974</v>
      </c>
      <c r="N195" s="132">
        <f>Manufacturing!BV107</f>
        <v>0.73621084349136157</v>
      </c>
      <c r="O195" s="132">
        <f>Manufacturing!CB107</f>
        <v>1.2177069977438268</v>
      </c>
      <c r="P195" s="132">
        <f>Manufacturing!CD107</f>
        <v>1.3967959264506329</v>
      </c>
      <c r="Q195" s="132">
        <v>1.1687296747203864</v>
      </c>
      <c r="T195" s="288"/>
    </row>
    <row r="196" spans="13:21" s="296" customFormat="1" x14ac:dyDescent="0.2">
      <c r="M196" s="5">
        <v>1975</v>
      </c>
      <c r="N196" s="132">
        <f>Manufacturing!BV108</f>
        <v>0.6852217808996458</v>
      </c>
      <c r="O196" s="132">
        <f>Manufacturing!CB108</f>
        <v>1.1184427835947226</v>
      </c>
      <c r="P196" s="132">
        <f>Manufacturing!CD108</f>
        <v>1.3284648068736797</v>
      </c>
      <c r="Q196" s="132">
        <v>1.2141694221652279</v>
      </c>
      <c r="T196" s="288"/>
    </row>
    <row r="197" spans="13:21" s="296" customFormat="1" x14ac:dyDescent="0.2">
      <c r="M197" s="5">
        <v>1976</v>
      </c>
      <c r="N197" s="132">
        <f>Manufacturing!BV109</f>
        <v>0.7583008863409576</v>
      </c>
      <c r="O197" s="132">
        <f>Manufacturing!CB109</f>
        <v>1.1763649101046363</v>
      </c>
      <c r="P197" s="132">
        <f>Manufacturing!CD109</f>
        <v>1.3192604714208653</v>
      </c>
      <c r="Q197" s="132">
        <v>1.1626493145557035</v>
      </c>
      <c r="T197" s="288"/>
    </row>
    <row r="198" spans="13:21" s="296" customFormat="1" x14ac:dyDescent="0.2">
      <c r="M198" s="5">
        <v>1977</v>
      </c>
      <c r="N198" s="132">
        <f>Manufacturing!BV110</f>
        <v>0.81813379248273299</v>
      </c>
      <c r="O198" s="132">
        <f>Manufacturing!CB110</f>
        <v>1.2000171432612734</v>
      </c>
      <c r="P198" s="132">
        <f>Manufacturing!CD110</f>
        <v>1.3018496257569563</v>
      </c>
      <c r="Q198" s="132">
        <v>1.113791955686297</v>
      </c>
      <c r="T198" s="288"/>
    </row>
    <row r="199" spans="13:21" s="296" customFormat="1" x14ac:dyDescent="0.2">
      <c r="M199" s="5">
        <v>1978</v>
      </c>
      <c r="N199" s="132">
        <f>Manufacturing!BV111</f>
        <v>0.86041597370326173</v>
      </c>
      <c r="O199" s="132">
        <f>Manufacturing!CB111</f>
        <v>1.2208105729816534</v>
      </c>
      <c r="P199" s="132">
        <f>Manufacturing!CD111</f>
        <v>1.2775668363773074</v>
      </c>
      <c r="Q199" s="132">
        <v>1.0949913370124575</v>
      </c>
      <c r="T199" s="288"/>
    </row>
    <row r="200" spans="13:21" s="296" customFormat="1" x14ac:dyDescent="0.2">
      <c r="M200" s="5">
        <v>1979</v>
      </c>
      <c r="N200" s="132">
        <f>Manufacturing!BV112</f>
        <v>0.89044982292746866</v>
      </c>
      <c r="O200" s="132">
        <f>Manufacturing!CB112</f>
        <v>1.2156208165199573</v>
      </c>
      <c r="P200" s="132">
        <f>Manufacturing!CD112</f>
        <v>1.2678346533966769</v>
      </c>
      <c r="Q200" s="132">
        <v>1.0649770637258216</v>
      </c>
      <c r="T200" s="288"/>
    </row>
    <row r="201" spans="13:21" s="296" customFormat="1" x14ac:dyDescent="0.2">
      <c r="M201" s="5">
        <v>1980</v>
      </c>
      <c r="N201" s="132">
        <f>Manufacturing!BV113</f>
        <v>0.84411747441742158</v>
      </c>
      <c r="O201" s="132">
        <f>Manufacturing!CB113</f>
        <v>1.1341063222197825</v>
      </c>
      <c r="P201" s="132">
        <f>Manufacturing!CD113</f>
        <v>1.2351487709939846</v>
      </c>
      <c r="Q201" s="132">
        <v>1.074506988623825</v>
      </c>
      <c r="T201" s="288"/>
    </row>
    <row r="202" spans="13:21" s="296" customFormat="1" x14ac:dyDescent="0.2">
      <c r="M202" s="5">
        <v>1981</v>
      </c>
      <c r="N202" s="132">
        <f>Manufacturing!BV114</f>
        <v>0.88436478898041426</v>
      </c>
      <c r="O202" s="132">
        <f>Manufacturing!CB114</f>
        <v>1.0952386456025582</v>
      </c>
      <c r="P202" s="132">
        <f>Manufacturing!CD114</f>
        <v>1.1531705046123397</v>
      </c>
      <c r="Q202" s="132">
        <v>1.0678270230677072</v>
      </c>
      <c r="T202" s="288"/>
    </row>
    <row r="203" spans="13:21" s="296" customFormat="1" x14ac:dyDescent="0.2">
      <c r="M203" s="5">
        <v>1982</v>
      </c>
      <c r="N203" s="132">
        <f>Manufacturing!BV115</f>
        <v>0.82007082901250261</v>
      </c>
      <c r="O203" s="132">
        <f>Manufacturing!CB115</f>
        <v>0.98738238783803167</v>
      </c>
      <c r="P203" s="132">
        <f>Manufacturing!CD115</f>
        <v>1.1269370521379933</v>
      </c>
      <c r="Q203" s="132">
        <v>1.0579928593666694</v>
      </c>
      <c r="T203" s="288"/>
    </row>
    <row r="204" spans="13:21" s="296" customFormat="1" x14ac:dyDescent="0.2">
      <c r="M204" s="5">
        <v>1983</v>
      </c>
      <c r="N204" s="132">
        <f>Manufacturing!BV116</f>
        <v>0.88489307167035147</v>
      </c>
      <c r="O204" s="132">
        <f>Manufacturing!CB116</f>
        <v>1.0256929443727447</v>
      </c>
      <c r="P204" s="132">
        <f>Manufacturing!CD116</f>
        <v>1.0761630894887741</v>
      </c>
      <c r="Q204" s="132">
        <v>1.0687192311026306</v>
      </c>
      <c r="T204" s="288"/>
    </row>
    <row r="205" spans="13:21" s="296" customFormat="1" x14ac:dyDescent="0.2">
      <c r="M205" s="5">
        <v>1984</v>
      </c>
      <c r="N205" s="132">
        <f>Manufacturing!BV117</f>
        <v>0.96939873603474924</v>
      </c>
      <c r="O205" s="132">
        <f>Manufacturing!CB117</f>
        <v>1.0611764543481168</v>
      </c>
      <c r="P205" s="132">
        <f>Manufacturing!CD117</f>
        <v>1.048186836771251</v>
      </c>
      <c r="Q205" s="132">
        <v>1.0438673989901208</v>
      </c>
      <c r="T205" s="288"/>
    </row>
    <row r="206" spans="13:21" x14ac:dyDescent="0.2">
      <c r="M206" s="14">
        <v>1985</v>
      </c>
      <c r="N206" s="132">
        <f>Manufacturing!BV118</f>
        <v>1</v>
      </c>
      <c r="O206" s="132">
        <f>Manufacturing!CB118</f>
        <v>1</v>
      </c>
      <c r="P206" s="132">
        <f>Manufacturing!CD118</f>
        <v>1</v>
      </c>
      <c r="Q206" s="132">
        <v>1</v>
      </c>
      <c r="T206">
        <f>N206*Q206</f>
        <v>1</v>
      </c>
      <c r="U206">
        <f>T206*$U$189</f>
        <v>18699.303063269319</v>
      </c>
    </row>
    <row r="207" spans="13:21" x14ac:dyDescent="0.2">
      <c r="M207" s="14">
        <f>M206+1</f>
        <v>1986</v>
      </c>
      <c r="N207" s="132">
        <f>Manufacturing!BV119</f>
        <v>0.99939345320784989</v>
      </c>
      <c r="O207" s="132">
        <f>Manufacturing!CB119</f>
        <v>1.0177828141639482</v>
      </c>
      <c r="P207" s="132">
        <f>Manufacturing!CD119</f>
        <v>0.99703741677195501</v>
      </c>
      <c r="Q207" s="132">
        <v>1.0259345396056863</v>
      </c>
      <c r="T207" s="285">
        <f t="shared" ref="T207:T231" si="4">N207*Q207</f>
        <v>1.0253122623017323</v>
      </c>
      <c r="U207" s="285">
        <f t="shared" ref="U207:U231" si="5">T207*$U$189</f>
        <v>19172.624727266379</v>
      </c>
    </row>
    <row r="208" spans="13:21" x14ac:dyDescent="0.2">
      <c r="M208" s="14">
        <f t="shared" ref="M208:M232" si="6">M207+1</f>
        <v>1987</v>
      </c>
      <c r="N208" s="132">
        <f>Manufacturing!BV120</f>
        <v>1.0730595394157585</v>
      </c>
      <c r="O208" s="132">
        <f>Manufacturing!CB120</f>
        <v>1.0508391470628704</v>
      </c>
      <c r="P208" s="132">
        <f>Manufacturing!CD120</f>
        <v>1.0155391924120929</v>
      </c>
      <c r="Q208" s="132">
        <v>0.97175085039820475</v>
      </c>
      <c r="T208" s="285">
        <f t="shared" si="4"/>
        <v>1.0427465199551693</v>
      </c>
      <c r="U208" s="285">
        <f t="shared" si="5"/>
        <v>19498.633194811118</v>
      </c>
    </row>
    <row r="209" spans="13:21" x14ac:dyDescent="0.2">
      <c r="M209" s="14">
        <f t="shared" si="6"/>
        <v>1988</v>
      </c>
      <c r="N209" s="132">
        <f>Manufacturing!BV121</f>
        <v>1.1481930775401592</v>
      </c>
      <c r="O209" s="132">
        <f>Manufacturing!CB121</f>
        <v>1.1217220552529079</v>
      </c>
      <c r="P209" s="132">
        <f>Manufacturing!CD121</f>
        <v>0.99531690209753587</v>
      </c>
      <c r="Q209" s="132">
        <v>0.99011666524490172</v>
      </c>
      <c r="T209" s="285">
        <f t="shared" si="4"/>
        <v>1.1368451009913434</v>
      </c>
      <c r="U209" s="285">
        <f t="shared" si="5"/>
        <v>21258.211079430144</v>
      </c>
    </row>
    <row r="210" spans="13:21" x14ac:dyDescent="0.2">
      <c r="M210" s="14">
        <f t="shared" si="6"/>
        <v>1989</v>
      </c>
      <c r="N210" s="132">
        <f>Manufacturing!BV122</f>
        <v>1.1614197108141422</v>
      </c>
      <c r="O210" s="132">
        <f>Manufacturing!CB122</f>
        <v>1.1430718739218868</v>
      </c>
      <c r="P210" s="132">
        <f>Manufacturing!CD122</f>
        <v>0.99117719527686843</v>
      </c>
      <c r="Q210" s="132">
        <v>0.99012187688739506</v>
      </c>
      <c r="T210" s="285">
        <f t="shared" si="4"/>
        <v>1.149947063925314</v>
      </c>
      <c r="U210" s="285">
        <f t="shared" si="5"/>
        <v>21503.208655056183</v>
      </c>
    </row>
    <row r="211" spans="13:21" x14ac:dyDescent="0.2">
      <c r="M211" s="14">
        <f t="shared" si="6"/>
        <v>1990</v>
      </c>
      <c r="N211" s="132">
        <f>Manufacturing!BV123</f>
        <v>1.1460799467804104</v>
      </c>
      <c r="O211" s="132">
        <f>Manufacturing!CB123</f>
        <v>1.1525158268285984</v>
      </c>
      <c r="P211" s="132">
        <f>Manufacturing!CD123</f>
        <v>0.99897959673933101</v>
      </c>
      <c r="Q211" s="132">
        <v>1.0052184116407163</v>
      </c>
      <c r="T211" s="285">
        <f t="shared" si="4"/>
        <v>1.1520606637158808</v>
      </c>
      <c r="U211" s="285">
        <f t="shared" si="5"/>
        <v>21542.731498094454</v>
      </c>
    </row>
    <row r="212" spans="13:21" x14ac:dyDescent="0.2">
      <c r="M212" s="14">
        <f t="shared" si="6"/>
        <v>1991</v>
      </c>
      <c r="N212" s="132">
        <f>Manufacturing!BV124</f>
        <v>1.1284509577569508</v>
      </c>
      <c r="O212" s="132">
        <f>Manufacturing!CB124</f>
        <v>1.120600753770107</v>
      </c>
      <c r="P212" s="132">
        <f>Manufacturing!CD124</f>
        <v>0.99839302631227633</v>
      </c>
      <c r="Q212" s="132">
        <v>0.995705239906854</v>
      </c>
      <c r="T212" s="285">
        <f t="shared" si="4"/>
        <v>1.123604531616504</v>
      </c>
      <c r="U212" s="285">
        <f t="shared" si="5"/>
        <v>21010.621659959783</v>
      </c>
    </row>
    <row r="213" spans="13:21" x14ac:dyDescent="0.2">
      <c r="M213" s="14">
        <f t="shared" si="6"/>
        <v>1992</v>
      </c>
      <c r="N213" s="132">
        <f>Manufacturing!BV125</f>
        <v>1.1660764248958109</v>
      </c>
      <c r="O213" s="132">
        <f>Manufacturing!CB125</f>
        <v>1.1409515259380054</v>
      </c>
      <c r="P213" s="132">
        <f>Manufacturing!CD125</f>
        <v>0.98936059619055605</v>
      </c>
      <c r="Q213" s="132">
        <v>0.99186477545313878</v>
      </c>
      <c r="T213" s="285">
        <f t="shared" si="4"/>
        <v>1.1565901313404823</v>
      </c>
      <c r="U213" s="285">
        <f t="shared" si="5"/>
        <v>21627.429385922143</v>
      </c>
    </row>
    <row r="214" spans="13:21" x14ac:dyDescent="0.2">
      <c r="M214" s="14">
        <f t="shared" si="6"/>
        <v>1993</v>
      </c>
      <c r="N214" s="132">
        <f>Manufacturing!BV126</f>
        <v>1.2128392259680292</v>
      </c>
      <c r="O214" s="132">
        <f>Manufacturing!CB126</f>
        <v>1.1740898602576115</v>
      </c>
      <c r="P214" s="132">
        <f>Manufacturing!CD126</f>
        <v>0.97214206412963755</v>
      </c>
      <c r="Q214" s="132">
        <v>0.99826238686100099</v>
      </c>
      <c r="T214" s="285">
        <f t="shared" si="4"/>
        <v>1.2107317805934938</v>
      </c>
      <c r="U214" s="285">
        <f t="shared" si="5"/>
        <v>22639.840493649437</v>
      </c>
    </row>
    <row r="215" spans="13:21" x14ac:dyDescent="0.2">
      <c r="M215" s="14">
        <f t="shared" si="6"/>
        <v>1994</v>
      </c>
      <c r="N215" s="132">
        <f>Manufacturing!BV127</f>
        <v>1.2928838365062905</v>
      </c>
      <c r="O215" s="132">
        <f>Manufacturing!CB127</f>
        <v>1.2059969821807228</v>
      </c>
      <c r="P215" s="132">
        <f>Manufacturing!CD127</f>
        <v>0.95406416749413214</v>
      </c>
      <c r="Q215" s="132">
        <v>0.98316897395120784</v>
      </c>
      <c r="T215" s="285">
        <f t="shared" si="4"/>
        <v>1.2711232749759906</v>
      </c>
      <c r="U215" s="285">
        <f t="shared" si="5"/>
        <v>23769.119349551471</v>
      </c>
    </row>
    <row r="216" spans="13:21" x14ac:dyDescent="0.2">
      <c r="M216" s="14">
        <f t="shared" si="6"/>
        <v>1995</v>
      </c>
      <c r="N216" s="132">
        <f>Manufacturing!BV128</f>
        <v>1.3461034260110745</v>
      </c>
      <c r="O216" s="132">
        <f>Manufacturing!CB128</f>
        <v>1.2375079692650368</v>
      </c>
      <c r="P216" s="132">
        <f>Manufacturing!CD128</f>
        <v>0.9351114519635203</v>
      </c>
      <c r="Q216" s="132">
        <v>0.986124663649244</v>
      </c>
      <c r="T216" s="285">
        <f t="shared" si="4"/>
        <v>1.3274257882122658</v>
      </c>
      <c r="U216" s="285">
        <f t="shared" si="5"/>
        <v>24821.937107780312</v>
      </c>
    </row>
    <row r="217" spans="13:21" x14ac:dyDescent="0.2">
      <c r="M217" s="14">
        <f t="shared" si="6"/>
        <v>1996</v>
      </c>
      <c r="N217" s="132">
        <f>Manufacturing!BV129</f>
        <v>1.3891291162026258</v>
      </c>
      <c r="O217" s="132">
        <f>Manufacturing!CB129</f>
        <v>1.250970042653212</v>
      </c>
      <c r="P217" s="132">
        <f>Manufacturing!CD129</f>
        <v>0.9210988721215565</v>
      </c>
      <c r="Q217" s="132">
        <v>0.9803467457351609</v>
      </c>
      <c r="T217" s="285">
        <f t="shared" si="4"/>
        <v>1.3618282084752045</v>
      </c>
      <c r="U217" s="285">
        <f t="shared" si="5"/>
        <v>25465.23839038696</v>
      </c>
    </row>
    <row r="218" spans="13:21" x14ac:dyDescent="0.2">
      <c r="M218" s="14">
        <f t="shared" si="6"/>
        <v>1997</v>
      </c>
      <c r="N218" s="132">
        <f>Manufacturing!BV130</f>
        <v>1.4725586491615958</v>
      </c>
      <c r="O218" s="132">
        <f>Manufacturing!CB130</f>
        <v>1.2493425129792126</v>
      </c>
      <c r="P218" s="132">
        <f>Manufacturing!CD130</f>
        <v>0.90998422961545478</v>
      </c>
      <c r="Q218" s="132">
        <v>0.93584620515112982</v>
      </c>
      <c r="T218" s="285">
        <f t="shared" si="4"/>
        <v>1.3780884236803534</v>
      </c>
      <c r="U218" s="285">
        <f t="shared" si="5"/>
        <v>25769.293082382021</v>
      </c>
    </row>
    <row r="219" spans="13:21" x14ac:dyDescent="0.2">
      <c r="M219" s="14">
        <f t="shared" si="6"/>
        <v>1998</v>
      </c>
      <c r="N219" s="132">
        <f>Manufacturing!BV131</f>
        <v>1.5461464712672917</v>
      </c>
      <c r="O219" s="132">
        <f>Manufacturing!CB131</f>
        <v>1.2704354171210877</v>
      </c>
      <c r="P219" s="132">
        <f>Manufacturing!CD131</f>
        <v>0.88479743590111826</v>
      </c>
      <c r="Q219" s="132">
        <v>0.93181272838776208</v>
      </c>
      <c r="T219" s="285">
        <f t="shared" si="4"/>
        <v>1.4407189618786855</v>
      </c>
      <c r="U219" s="285">
        <f t="shared" si="5"/>
        <v>26940.440497168296</v>
      </c>
    </row>
    <row r="220" spans="13:21" x14ac:dyDescent="0.2">
      <c r="M220" s="14">
        <f t="shared" si="6"/>
        <v>1999</v>
      </c>
      <c r="N220" s="132">
        <f>Manufacturing!BV132</f>
        <v>1.6292238157663033</v>
      </c>
      <c r="O220" s="132">
        <f>Manufacturing!CB132</f>
        <v>1.2951754805122659</v>
      </c>
      <c r="P220" s="132">
        <f>Manufacturing!CD132</f>
        <v>0.85584487615379445</v>
      </c>
      <c r="Q220" s="132">
        <v>0.92988080339230883</v>
      </c>
      <c r="T220" s="285">
        <f t="shared" si="4"/>
        <v>1.5149839507106531</v>
      </c>
      <c r="U220" s="285">
        <f t="shared" si="5"/>
        <v>28329.14403032757</v>
      </c>
    </row>
    <row r="221" spans="13:21" x14ac:dyDescent="0.2">
      <c r="M221" s="14">
        <f t="shared" si="6"/>
        <v>2000</v>
      </c>
      <c r="N221" s="132">
        <f>Manufacturing!BV133</f>
        <v>1.7332368076072706</v>
      </c>
      <c r="O221" s="132">
        <f>Manufacturing!CB133</f>
        <v>1.2985717366901193</v>
      </c>
      <c r="P221" s="132">
        <f>Manufacturing!CD133</f>
        <v>0.79878983335490472</v>
      </c>
      <c r="Q221" s="132">
        <v>0.94030463745982384</v>
      </c>
      <c r="T221" s="285">
        <f t="shared" si="4"/>
        <v>1.6297706080091769</v>
      </c>
      <c r="U221" s="285">
        <f t="shared" si="5"/>
        <v>30475.574522772302</v>
      </c>
    </row>
    <row r="222" spans="13:21" x14ac:dyDescent="0.2">
      <c r="M222" s="14">
        <f t="shared" si="6"/>
        <v>2001</v>
      </c>
      <c r="N222" s="132">
        <f>Manufacturing!BV134</f>
        <v>1.6533095932223287</v>
      </c>
      <c r="O222" s="132">
        <f>Manufacturing!CB134</f>
        <v>1.2493472741648133</v>
      </c>
      <c r="P222" s="132">
        <f>Manufacturing!CD134</f>
        <v>0.80446036105648477</v>
      </c>
      <c r="Q222" s="132">
        <v>0.94723564577995423</v>
      </c>
      <c r="T222" s="285">
        <f t="shared" si="4"/>
        <v>1.5660737802101461</v>
      </c>
      <c r="U222" s="285">
        <f t="shared" si="5"/>
        <v>29284.488235589346</v>
      </c>
    </row>
    <row r="223" spans="13:21" x14ac:dyDescent="0.2">
      <c r="M223" s="14">
        <f t="shared" si="6"/>
        <v>2002</v>
      </c>
      <c r="N223" s="132">
        <f>Manufacturing!BV135</f>
        <v>1.6945352090629828</v>
      </c>
      <c r="O223" s="132">
        <f>Manufacturing!CB135</f>
        <v>1.1954377009613302</v>
      </c>
      <c r="P223" s="132">
        <f>Manufacturing!CD135</f>
        <v>0.7987136711664744</v>
      </c>
      <c r="Q223" s="132">
        <v>0.89061410674036146</v>
      </c>
      <c r="T223" s="285">
        <f t="shared" si="4"/>
        <v>1.5091769615597201</v>
      </c>
      <c r="U223" s="285">
        <f t="shared" si="5"/>
        <v>28220.557380309157</v>
      </c>
    </row>
    <row r="224" spans="13:21" x14ac:dyDescent="0.2">
      <c r="M224" s="14">
        <f t="shared" si="6"/>
        <v>2003</v>
      </c>
      <c r="N224" s="132">
        <f>Manufacturing!BV136</f>
        <v>1.748165685104385</v>
      </c>
      <c r="O224" s="132">
        <f>Manufacturing!CB136</f>
        <v>1.1706901964701408</v>
      </c>
      <c r="P224" s="132">
        <f>Manufacturing!CD136</f>
        <v>0.76257265810562347</v>
      </c>
      <c r="Q224" s="132">
        <v>0.88814056152690557</v>
      </c>
      <c r="T224" s="285">
        <f t="shared" si="4"/>
        <v>1.5526168532106761</v>
      </c>
      <c r="U224" s="285">
        <f t="shared" si="5"/>
        <v>29032.853079325967</v>
      </c>
    </row>
    <row r="225" spans="1:21" x14ac:dyDescent="0.2">
      <c r="M225" s="14">
        <f t="shared" si="6"/>
        <v>2004</v>
      </c>
      <c r="N225" s="132">
        <f>Manufacturing!BV137</f>
        <v>1.8912128979240448</v>
      </c>
      <c r="O225" s="132">
        <f>Manufacturing!CB137</f>
        <v>1.1988557695317605</v>
      </c>
      <c r="P225" s="132">
        <f>Manufacturing!CD137</f>
        <v>0.73320530223475777</v>
      </c>
      <c r="Q225" s="132">
        <v>0.87424795594109939</v>
      </c>
      <c r="T225" s="285">
        <f t="shared" si="4"/>
        <v>1.6533890102595392</v>
      </c>
      <c r="U225" s="285">
        <f t="shared" si="5"/>
        <v>30917.222184322029</v>
      </c>
    </row>
    <row r="226" spans="1:21" x14ac:dyDescent="0.2">
      <c r="M226" s="14">
        <f t="shared" si="6"/>
        <v>2005</v>
      </c>
      <c r="N226" s="132">
        <f>Manufacturing!BV138</f>
        <v>1.9566025553229371</v>
      </c>
      <c r="O226" s="132">
        <f>Manufacturing!CB138</f>
        <v>1.198377224890518</v>
      </c>
      <c r="P226" s="132">
        <f>Manufacturing!CD138</f>
        <v>0.72653560243171211</v>
      </c>
      <c r="Q226" s="132">
        <v>0.85564153470584836</v>
      </c>
      <c r="T226" s="285">
        <f t="shared" si="4"/>
        <v>1.6741504132459024</v>
      </c>
      <c r="U226" s="285">
        <f t="shared" si="5"/>
        <v>31305.445950782698</v>
      </c>
    </row>
    <row r="227" spans="1:21" x14ac:dyDescent="0.2">
      <c r="M227" s="14">
        <f t="shared" si="6"/>
        <v>2006</v>
      </c>
      <c r="N227" s="132">
        <f>Manufacturing!BV139</f>
        <v>2.0379776555988185</v>
      </c>
      <c r="O227" s="132">
        <f>Manufacturing!CB139</f>
        <v>1.1967704433405497</v>
      </c>
      <c r="P227" s="132">
        <f>Manufacturing!CD139</f>
        <v>0.69797624614296816</v>
      </c>
      <c r="Q227" s="132">
        <v>0.8565630314323438</v>
      </c>
      <c r="T227" s="285">
        <f t="shared" si="4"/>
        <v>1.7456563186711052</v>
      </c>
      <c r="U227" s="285">
        <f t="shared" si="5"/>
        <v>32642.556547142038</v>
      </c>
    </row>
    <row r="228" spans="1:21" x14ac:dyDescent="0.2">
      <c r="M228" s="14">
        <f t="shared" si="6"/>
        <v>2007</v>
      </c>
      <c r="N228" s="132">
        <f>Manufacturing!BV140</f>
        <v>2.1101371578391284</v>
      </c>
      <c r="O228" s="132">
        <f>Manufacturing!CB140</f>
        <v>1.1985879257367356</v>
      </c>
      <c r="P228" s="132">
        <f>Manufacturing!CD140</f>
        <v>0.69036183311053789</v>
      </c>
      <c r="Q228" s="132">
        <v>0.83819991123613113</v>
      </c>
      <c r="T228" s="285">
        <f t="shared" si="4"/>
        <v>1.7687167783968194</v>
      </c>
      <c r="U228" s="285">
        <f t="shared" si="5"/>
        <v>33073.771072331489</v>
      </c>
    </row>
    <row r="229" spans="1:21" x14ac:dyDescent="0.2">
      <c r="M229" s="14">
        <f t="shared" si="6"/>
        <v>2008</v>
      </c>
      <c r="N229" s="132">
        <f>Manufacturing!BV141</f>
        <v>1.9868320648026769</v>
      </c>
      <c r="O229" s="132">
        <f>Manufacturing!CB141</f>
        <v>1.1535720420182651</v>
      </c>
      <c r="P229" s="132">
        <f>Manufacturing!CD141</f>
        <v>0.68791660405416344</v>
      </c>
      <c r="Q229" s="132">
        <v>0.86079884763008085</v>
      </c>
      <c r="T229" s="285">
        <f t="shared" si="4"/>
        <v>1.7102627518166384</v>
      </c>
      <c r="U229" s="285">
        <f t="shared" si="5"/>
        <v>31980.721514040284</v>
      </c>
    </row>
    <row r="230" spans="1:21" x14ac:dyDescent="0.2">
      <c r="M230" s="14">
        <f t="shared" si="6"/>
        <v>2009</v>
      </c>
      <c r="N230" s="132">
        <f>Manufacturing!BV142</f>
        <v>1.8041636502377272</v>
      </c>
      <c r="O230" s="132">
        <f>Manufacturing!CB142</f>
        <v>1.023802711976626</v>
      </c>
      <c r="P230" s="132">
        <f>Manufacturing!CD142</f>
        <v>0.66371633216807813</v>
      </c>
      <c r="Q230" s="132">
        <v>0.87575949199220016</v>
      </c>
      <c r="T230" s="285">
        <f t="shared" si="4"/>
        <v>1.5800134418029854</v>
      </c>
      <c r="U230" s="285">
        <f t="shared" si="5"/>
        <v>29545.150192313264</v>
      </c>
    </row>
    <row r="231" spans="1:21" x14ac:dyDescent="0.2">
      <c r="M231" s="14">
        <f t="shared" si="6"/>
        <v>2010</v>
      </c>
      <c r="N231" s="132">
        <f>Manufacturing!BV143</f>
        <v>1.9285057426284997</v>
      </c>
      <c r="O231" s="132">
        <f>Manufacturing!CB143</f>
        <v>1.0729086089271862</v>
      </c>
      <c r="P231" s="132">
        <f>Manufacturing!CD143</f>
        <v>0.65380184354852888</v>
      </c>
      <c r="Q231" s="132">
        <v>0.87249575397026946</v>
      </c>
      <c r="R231">
        <f>N231*P231*Q231</f>
        <v>1.1000955284201868</v>
      </c>
      <c r="T231" s="285">
        <f t="shared" si="4"/>
        <v>1.6826130719506474</v>
      </c>
      <c r="U231" s="285">
        <f t="shared" si="5"/>
        <v>31463.69177062374</v>
      </c>
    </row>
    <row r="232" spans="1:21" x14ac:dyDescent="0.2">
      <c r="M232" s="14">
        <f t="shared" si="6"/>
        <v>2011</v>
      </c>
      <c r="N232" s="132">
        <f>Manufacturing!BV144</f>
        <v>1.9769316558727426</v>
      </c>
      <c r="O232" s="132">
        <f>Manufacturing!CB144</f>
        <v>1.0972938603127762</v>
      </c>
      <c r="P232" s="132">
        <f>Manufacturing!CD144</f>
        <v>0.65297687119126147</v>
      </c>
      <c r="Q232" s="132">
        <v>0.8746374311440881</v>
      </c>
    </row>
    <row r="234" spans="1:21" x14ac:dyDescent="0.2">
      <c r="M234" s="286" t="s">
        <v>603</v>
      </c>
      <c r="O234" s="287">
        <f>(O231/O227-1)</f>
        <v>-0.10349673582147256</v>
      </c>
    </row>
    <row r="237" spans="1:21" ht="15.75" x14ac:dyDescent="0.25">
      <c r="A237" s="299" t="s">
        <v>611</v>
      </c>
    </row>
    <row r="238" spans="1:21" ht="39" x14ac:dyDescent="0.25">
      <c r="B238" s="299"/>
      <c r="C238" s="299"/>
      <c r="D238" s="297"/>
      <c r="M238" s="297"/>
      <c r="N238" s="298" t="s">
        <v>609</v>
      </c>
      <c r="O238" s="283" t="s">
        <v>79</v>
      </c>
      <c r="P238" s="283" t="s">
        <v>33</v>
      </c>
      <c r="Q238" s="697" t="s">
        <v>1482</v>
      </c>
    </row>
    <row r="239" spans="1:21" x14ac:dyDescent="0.2">
      <c r="M239" s="5">
        <f>M191</f>
        <v>1970</v>
      </c>
      <c r="N239" s="132">
        <f>Manufacturing!BV177</f>
        <v>0.6246062337357412</v>
      </c>
      <c r="O239" s="132">
        <f>Manufacturing!CB177</f>
        <v>1.2103236811062807</v>
      </c>
      <c r="P239" s="132">
        <f>Manufacturing!CD177</f>
        <v>1.4053422669273217</v>
      </c>
      <c r="Q239" s="132">
        <f>Manufacturing!BZ177</f>
        <v>1.3788364974577407</v>
      </c>
    </row>
    <row r="240" spans="1:21" x14ac:dyDescent="0.2">
      <c r="M240" s="5">
        <f t="shared" ref="M240:M279" si="7">M192</f>
        <v>1971</v>
      </c>
      <c r="N240" s="132">
        <f>Manufacturing!BV178</f>
        <v>0.64156997789039116</v>
      </c>
      <c r="O240" s="132">
        <f>Manufacturing!CB178</f>
        <v>1.2149919365914115</v>
      </c>
      <c r="P240" s="132">
        <f>Manufacturing!CD178</f>
        <v>1.3864101457240423</v>
      </c>
      <c r="Q240" s="132">
        <f>Manufacturing!BZ178</f>
        <v>1.3659579062656109</v>
      </c>
    </row>
    <row r="241" spans="13:17" x14ac:dyDescent="0.2">
      <c r="M241" s="5">
        <f t="shared" si="7"/>
        <v>1972</v>
      </c>
      <c r="N241" s="132">
        <f>Manufacturing!BV179</f>
        <v>0.69921148917020481</v>
      </c>
      <c r="O241" s="132">
        <f>Manufacturing!CB179</f>
        <v>1.2654350981270583</v>
      </c>
      <c r="P241" s="132">
        <f>Manufacturing!CD179</f>
        <v>1.3804610580181942</v>
      </c>
      <c r="Q241" s="132">
        <f>Manufacturing!BZ179</f>
        <v>1.3110126541843319</v>
      </c>
    </row>
    <row r="242" spans="13:17" x14ac:dyDescent="0.2">
      <c r="M242" s="5">
        <f t="shared" si="7"/>
        <v>1973</v>
      </c>
      <c r="N242" s="132">
        <f>Manufacturing!BV180</f>
        <v>0.771468821538281</v>
      </c>
      <c r="O242" s="132">
        <f>Manufacturing!CB180</f>
        <v>1.3004235541010805</v>
      </c>
      <c r="P242" s="132">
        <f>Manufacturing!CD180</f>
        <v>1.3315793449690989</v>
      </c>
      <c r="Q242" s="132">
        <f>Manufacturing!BZ180</f>
        <v>1.2658995844110217</v>
      </c>
    </row>
    <row r="243" spans="13:17" x14ac:dyDescent="0.2">
      <c r="M243" s="5">
        <f t="shared" si="7"/>
        <v>1974</v>
      </c>
      <c r="N243" s="132">
        <f>Manufacturing!BV181</f>
        <v>0.73621084349136157</v>
      </c>
      <c r="O243" s="132">
        <f>Manufacturing!CB181</f>
        <v>1.2996825825319951</v>
      </c>
      <c r="P243" s="132">
        <f>Manufacturing!CD181</f>
        <v>1.4227477265725439</v>
      </c>
      <c r="Q243" s="132">
        <f>Manufacturing!BZ181</f>
        <v>1.2408150404251075</v>
      </c>
    </row>
    <row r="244" spans="13:17" x14ac:dyDescent="0.2">
      <c r="M244" s="5">
        <f t="shared" si="7"/>
        <v>1975</v>
      </c>
      <c r="N244" s="132">
        <f>Manufacturing!BV182</f>
        <v>0.6852217808996458</v>
      </c>
      <c r="O244" s="132">
        <f>Manufacturing!CB182</f>
        <v>1.1824623915366568</v>
      </c>
      <c r="P244" s="132">
        <f>Manufacturing!CD182</f>
        <v>1.3564696379553862</v>
      </c>
      <c r="Q244" s="132">
        <f>Manufacturing!BZ182</f>
        <v>1.2721720786869619</v>
      </c>
    </row>
    <row r="245" spans="13:17" x14ac:dyDescent="0.2">
      <c r="M245" s="5">
        <f t="shared" si="7"/>
        <v>1976</v>
      </c>
      <c r="N245" s="132">
        <f>Manufacturing!BV183</f>
        <v>0.7583008863409576</v>
      </c>
      <c r="O245" s="132">
        <f>Manufacturing!CB183</f>
        <v>1.2374937516883375</v>
      </c>
      <c r="P245" s="132">
        <f>Manufacturing!CD183</f>
        <v>1.3489432059751518</v>
      </c>
      <c r="Q245" s="132">
        <f>Manufacturing!BZ183</f>
        <v>1.2097833594853646</v>
      </c>
    </row>
    <row r="246" spans="13:17" x14ac:dyDescent="0.2">
      <c r="M246" s="5">
        <f t="shared" si="7"/>
        <v>1977</v>
      </c>
      <c r="N246" s="132">
        <f>Manufacturing!BV184</f>
        <v>0.81813379248273299</v>
      </c>
      <c r="O246" s="132">
        <f>Manufacturing!CB184</f>
        <v>1.2530312249551259</v>
      </c>
      <c r="P246" s="132">
        <f>Manufacturing!CD184</f>
        <v>1.3278759477299096</v>
      </c>
      <c r="Q246" s="132">
        <f>Manufacturing!BZ184</f>
        <v>1.1533999028814994</v>
      </c>
    </row>
    <row r="247" spans="13:17" x14ac:dyDescent="0.2">
      <c r="M247" s="5">
        <f t="shared" si="7"/>
        <v>1978</v>
      </c>
      <c r="N247" s="132">
        <f>Manufacturing!BV185</f>
        <v>0.86041597370326173</v>
      </c>
      <c r="O247" s="132">
        <f>Manufacturing!CB185</f>
        <v>1.2696140103368965</v>
      </c>
      <c r="P247" s="132">
        <f>Manufacturing!CD185</f>
        <v>1.2942212987896475</v>
      </c>
      <c r="Q247" s="132">
        <f>Manufacturing!BZ185</f>
        <v>1.1401304533296719</v>
      </c>
    </row>
    <row r="248" spans="13:17" x14ac:dyDescent="0.2">
      <c r="M248" s="5">
        <f t="shared" si="7"/>
        <v>1979</v>
      </c>
      <c r="N248" s="132">
        <f>Manufacturing!BV186</f>
        <v>0.89044982292746866</v>
      </c>
      <c r="O248" s="132">
        <f>Manufacturing!CB186</f>
        <v>1.2639258061337644</v>
      </c>
      <c r="P248" s="132">
        <f>Manufacturing!CD186</f>
        <v>1.2850082790078476</v>
      </c>
      <c r="Q248" s="132">
        <f>Manufacturing!BZ186</f>
        <v>1.1046025435492053</v>
      </c>
    </row>
    <row r="249" spans="13:17" x14ac:dyDescent="0.2">
      <c r="M249" s="5">
        <f t="shared" si="7"/>
        <v>1980</v>
      </c>
      <c r="N249" s="132">
        <f>Manufacturing!BV187</f>
        <v>0.84411747441742158</v>
      </c>
      <c r="O249" s="132">
        <f>Manufacturing!CB187</f>
        <v>1.1651937999844144</v>
      </c>
      <c r="P249" s="132">
        <f>Manufacturing!CD187</f>
        <v>1.2531745044070455</v>
      </c>
      <c r="Q249" s="132">
        <f>Manufacturing!BZ187</f>
        <v>1.1014973544977462</v>
      </c>
    </row>
    <row r="250" spans="13:17" x14ac:dyDescent="0.2">
      <c r="M250" s="5">
        <f t="shared" si="7"/>
        <v>1981</v>
      </c>
      <c r="N250" s="132">
        <f>Manufacturing!BV188</f>
        <v>0.88436478898041426</v>
      </c>
      <c r="O250" s="132">
        <f>Manufacturing!CB188</f>
        <v>1.1176034157042023</v>
      </c>
      <c r="P250" s="132">
        <f>Manufacturing!CD188</f>
        <v>1.1600387299809258</v>
      </c>
      <c r="Q250" s="132">
        <f>Manufacturing!BZ188</f>
        <v>1.0893905476948549</v>
      </c>
    </row>
    <row r="251" spans="13:17" x14ac:dyDescent="0.2">
      <c r="M251" s="5">
        <f t="shared" si="7"/>
        <v>1982</v>
      </c>
      <c r="N251" s="132">
        <f>Manufacturing!BV189</f>
        <v>0.82007082901250261</v>
      </c>
      <c r="O251" s="132">
        <f>Manufacturing!CB189</f>
        <v>0.99317490894628035</v>
      </c>
      <c r="P251" s="132">
        <f>Manufacturing!CD189</f>
        <v>1.1346620051641636</v>
      </c>
      <c r="Q251" s="132">
        <f>Manufacturing!BZ189</f>
        <v>1.0673518812449421</v>
      </c>
    </row>
    <row r="252" spans="13:17" x14ac:dyDescent="0.2">
      <c r="M252" s="5">
        <f t="shared" si="7"/>
        <v>1983</v>
      </c>
      <c r="N252" s="132">
        <f>Manufacturing!BV190</f>
        <v>0.88489307167035147</v>
      </c>
      <c r="O252" s="132">
        <f>Manufacturing!CB190</f>
        <v>1.0433497796528797</v>
      </c>
      <c r="P252" s="132">
        <f>Manufacturing!CD190</f>
        <v>1.0776779510926864</v>
      </c>
      <c r="Q252" s="132">
        <f>Manufacturing!BZ190</f>
        <v>1.0940820705766019</v>
      </c>
    </row>
    <row r="253" spans="13:17" x14ac:dyDescent="0.2">
      <c r="M253" s="5">
        <f t="shared" si="7"/>
        <v>1984</v>
      </c>
      <c r="N253" s="132">
        <f>Manufacturing!BV191</f>
        <v>0.96939873603474924</v>
      </c>
      <c r="O253" s="132">
        <f>Manufacturing!CB191</f>
        <v>1.0710502322614166</v>
      </c>
      <c r="P253" s="132">
        <f>Manufacturing!CD191</f>
        <v>1.0521796713211498</v>
      </c>
      <c r="Q253" s="132">
        <f>Manufacturing!BZ191</f>
        <v>1.0500680323835909</v>
      </c>
    </row>
    <row r="254" spans="13:17" x14ac:dyDescent="0.2">
      <c r="M254" s="5">
        <f t="shared" si="7"/>
        <v>1985</v>
      </c>
      <c r="N254" s="132">
        <f>Manufacturing!BV192</f>
        <v>1</v>
      </c>
      <c r="O254" s="132">
        <f>Manufacturing!CB192</f>
        <v>1</v>
      </c>
      <c r="P254" s="132">
        <f>Manufacturing!CD192</f>
        <v>1</v>
      </c>
      <c r="Q254" s="132">
        <f>Manufacturing!BZ192</f>
        <v>1</v>
      </c>
    </row>
    <row r="255" spans="13:17" x14ac:dyDescent="0.2">
      <c r="M255" s="5">
        <f t="shared" si="7"/>
        <v>1986</v>
      </c>
      <c r="N255" s="132">
        <f>Manufacturing!BV193</f>
        <v>0.99939345320784989</v>
      </c>
      <c r="O255" s="132">
        <f>Manufacturing!CB193</f>
        <v>1.0297219743334589</v>
      </c>
      <c r="P255" s="132">
        <f>Manufacturing!CD193</f>
        <v>0.99342343043315551</v>
      </c>
      <c r="Q255" s="132">
        <f>Manufacturing!BZ193</f>
        <v>1.0371679122485638</v>
      </c>
    </row>
    <row r="256" spans="13:17" x14ac:dyDescent="0.2">
      <c r="M256" s="5">
        <f t="shared" si="7"/>
        <v>1987</v>
      </c>
      <c r="N256" s="132">
        <f>Manufacturing!BV194</f>
        <v>1.0730595394157585</v>
      </c>
      <c r="O256" s="132">
        <f>Manufacturing!CB194</f>
        <v>1.0586855956591035</v>
      </c>
      <c r="P256" s="132">
        <f>Manufacturing!CD194</f>
        <v>1.0158789663073855</v>
      </c>
      <c r="Q256" s="132">
        <f>Manufacturing!BZ194</f>
        <v>0.97118347892135437</v>
      </c>
    </row>
    <row r="257" spans="13:17" x14ac:dyDescent="0.2">
      <c r="M257" s="5">
        <f t="shared" si="7"/>
        <v>1988</v>
      </c>
      <c r="N257" s="132">
        <f>Manufacturing!BV195</f>
        <v>1.1481930775401592</v>
      </c>
      <c r="O257" s="132">
        <f>Manufacturing!CB195</f>
        <v>1.1384899297239119</v>
      </c>
      <c r="P257" s="132">
        <f>Manufacturing!CD195</f>
        <v>0.99429228928872571</v>
      </c>
      <c r="Q257" s="132">
        <f>Manufacturing!BZ195</f>
        <v>0.99724144129526915</v>
      </c>
    </row>
    <row r="258" spans="13:17" x14ac:dyDescent="0.2">
      <c r="M258" s="5">
        <f t="shared" si="7"/>
        <v>1989</v>
      </c>
      <c r="N258" s="132">
        <f>Manufacturing!BV196</f>
        <v>1.1614197108141422</v>
      </c>
      <c r="O258" s="132">
        <f>Manufacturing!CB196</f>
        <v>1.1451257675410842</v>
      </c>
      <c r="P258" s="132">
        <f>Manufacturing!CD196</f>
        <v>0.98923673557203651</v>
      </c>
      <c r="Q258" s="132">
        <f>Manufacturing!BZ196</f>
        <v>0.996698668880594</v>
      </c>
    </row>
    <row r="259" spans="13:17" x14ac:dyDescent="0.2">
      <c r="M259" s="5">
        <f t="shared" si="7"/>
        <v>1990</v>
      </c>
      <c r="N259" s="132">
        <f>Manufacturing!BV197</f>
        <v>1.1460799467804104</v>
      </c>
      <c r="O259" s="132">
        <f>Manufacturing!CB197</f>
        <v>1.1497137162399287</v>
      </c>
      <c r="P259" s="132">
        <f>Manufacturing!CD197</f>
        <v>0.99630541510735326</v>
      </c>
      <c r="Q259" s="132">
        <f>Manufacturing!BZ197</f>
        <v>1.0068909183909367</v>
      </c>
    </row>
    <row r="260" spans="13:17" x14ac:dyDescent="0.2">
      <c r="M260" s="5">
        <f t="shared" si="7"/>
        <v>1991</v>
      </c>
      <c r="N260" s="132">
        <f>Manufacturing!BV198</f>
        <v>1.1284509577569508</v>
      </c>
      <c r="O260" s="132">
        <f>Manufacturing!CB198</f>
        <v>1.111844101453036</v>
      </c>
      <c r="P260" s="132">
        <f>Manufacturing!CD198</f>
        <v>0.99814025457435696</v>
      </c>
      <c r="Q260" s="132">
        <f>Manufacturing!BZ198</f>
        <v>0.98711946855690813</v>
      </c>
    </row>
    <row r="261" spans="13:17" x14ac:dyDescent="0.2">
      <c r="M261" s="5">
        <f t="shared" si="7"/>
        <v>1992</v>
      </c>
      <c r="N261" s="132">
        <f>Manufacturing!BV199</f>
        <v>1.1660764248958109</v>
      </c>
      <c r="O261" s="132">
        <f>Manufacturing!CB199</f>
        <v>1.1415048780478656</v>
      </c>
      <c r="P261" s="132">
        <f>Manufacturing!CD199</f>
        <v>0.9852691439002651</v>
      </c>
      <c r="Q261" s="132">
        <f>Manufacturing!BZ199</f>
        <v>0.99356416063453568</v>
      </c>
    </row>
    <row r="262" spans="13:17" x14ac:dyDescent="0.2">
      <c r="M262" s="5">
        <f t="shared" si="7"/>
        <v>1993</v>
      </c>
      <c r="N262" s="132">
        <f>Manufacturing!BV200</f>
        <v>1.2128392259680292</v>
      </c>
      <c r="O262" s="132">
        <f>Manufacturing!CB200</f>
        <v>1.1745872551293026</v>
      </c>
      <c r="P262" s="132">
        <f>Manufacturing!CD200</f>
        <v>0.96509528574191106</v>
      </c>
      <c r="Q262" s="132">
        <f>Manufacturing!BZ200</f>
        <v>1.0034874762517623</v>
      </c>
    </row>
    <row r="263" spans="13:17" x14ac:dyDescent="0.2">
      <c r="M263" s="5">
        <f t="shared" si="7"/>
        <v>1994</v>
      </c>
      <c r="N263" s="132">
        <f>Manufacturing!BV201</f>
        <v>1.2928838365062905</v>
      </c>
      <c r="O263" s="132">
        <f>Manufacturing!CB201</f>
        <v>1.2114533204927831</v>
      </c>
      <c r="P263" s="132">
        <f>Manufacturing!CD201</f>
        <v>0.94448669339302727</v>
      </c>
      <c r="Q263" s="132">
        <f>Manufacturing!BZ201</f>
        <v>0.99209094081353744</v>
      </c>
    </row>
    <row r="264" spans="13:17" x14ac:dyDescent="0.2">
      <c r="M264" s="5">
        <f t="shared" si="7"/>
        <v>1995</v>
      </c>
      <c r="N264" s="132">
        <f>Manufacturing!BV202</f>
        <v>1.3461034260110745</v>
      </c>
      <c r="O264" s="132">
        <f>Manufacturing!CB202</f>
        <v>1.2441172922019064</v>
      </c>
      <c r="P264" s="132">
        <f>Manufacturing!CD202</f>
        <v>0.92313737800694007</v>
      </c>
      <c r="Q264" s="132">
        <f>Manufacturing!BZ202</f>
        <v>1.0011904965710394</v>
      </c>
    </row>
    <row r="265" spans="13:17" x14ac:dyDescent="0.2">
      <c r="M265" s="5">
        <f t="shared" si="7"/>
        <v>1996</v>
      </c>
      <c r="N265" s="132">
        <f>Manufacturing!BV203</f>
        <v>1.3891291162026258</v>
      </c>
      <c r="O265" s="132">
        <f>Manufacturing!CB203</f>
        <v>1.2519737297620022</v>
      </c>
      <c r="P265" s="132">
        <f>Manufacturing!CD203</f>
        <v>0.90696667739899928</v>
      </c>
      <c r="Q265" s="132">
        <f>Manufacturing!BZ203</f>
        <v>0.99371437828380638</v>
      </c>
    </row>
    <row r="266" spans="13:17" x14ac:dyDescent="0.2">
      <c r="M266" s="5">
        <f t="shared" si="7"/>
        <v>1997</v>
      </c>
      <c r="N266" s="132">
        <f>Manufacturing!BV204</f>
        <v>1.4725586491615958</v>
      </c>
      <c r="O266" s="132">
        <f>Manufacturing!CB204</f>
        <v>1.2511633748937645</v>
      </c>
      <c r="P266" s="132">
        <f>Manufacturing!CD204</f>
        <v>0.89396287430728005</v>
      </c>
      <c r="Q266" s="132">
        <f>Manufacturing!BZ204</f>
        <v>0.95043488714841085</v>
      </c>
    </row>
    <row r="267" spans="13:17" x14ac:dyDescent="0.2">
      <c r="M267" s="5">
        <f t="shared" si="7"/>
        <v>1998</v>
      </c>
      <c r="N267" s="132">
        <f>Manufacturing!BV205</f>
        <v>1.5461464712672917</v>
      </c>
      <c r="O267" s="132">
        <f>Manufacturing!CB205</f>
        <v>1.2809750347691118</v>
      </c>
      <c r="P267" s="132">
        <f>Manufacturing!CD205</f>
        <v>0.86534521840753775</v>
      </c>
      <c r="Q267" s="132">
        <f>Manufacturing!BZ205</f>
        <v>0.95741707332232218</v>
      </c>
    </row>
    <row r="268" spans="13:17" x14ac:dyDescent="0.2">
      <c r="M268" s="5">
        <f t="shared" si="7"/>
        <v>1999</v>
      </c>
      <c r="N268" s="132">
        <f>Manufacturing!BV206</f>
        <v>1.6292238157663033</v>
      </c>
      <c r="O268" s="132">
        <f>Manufacturing!CB206</f>
        <v>1.3031748510896968</v>
      </c>
      <c r="P268" s="132">
        <f>Manufacturing!CD206</f>
        <v>0.83573262769064316</v>
      </c>
      <c r="Q268" s="132">
        <f>Manufacturing!BZ206</f>
        <v>0.9570954113870801</v>
      </c>
    </row>
    <row r="269" spans="13:17" x14ac:dyDescent="0.2">
      <c r="M269" s="5">
        <f t="shared" si="7"/>
        <v>2000</v>
      </c>
      <c r="N269" s="132">
        <f>Manufacturing!BV207</f>
        <v>1.7332368076072706</v>
      </c>
      <c r="O269" s="132">
        <f>Manufacturing!CB207</f>
        <v>1.2930863328860591</v>
      </c>
      <c r="P269" s="132">
        <f>Manufacturing!CD207</f>
        <v>0.77822156858155467</v>
      </c>
      <c r="Q269" s="132">
        <f>Manufacturing!BZ207</f>
        <v>0.95866547861007223</v>
      </c>
    </row>
    <row r="270" spans="13:17" x14ac:dyDescent="0.2">
      <c r="M270" s="5">
        <f t="shared" si="7"/>
        <v>2001</v>
      </c>
      <c r="N270" s="132">
        <f>Manufacturing!BV208</f>
        <v>1.6533095932223287</v>
      </c>
      <c r="O270" s="132">
        <f>Manufacturing!CB208</f>
        <v>1.2488824824078251</v>
      </c>
      <c r="P270" s="132">
        <f>Manufacturing!CD208</f>
        <v>0.78702177111527227</v>
      </c>
      <c r="Q270" s="132">
        <f>Manufacturing!BZ208</f>
        <v>0.95980147838523522</v>
      </c>
    </row>
    <row r="271" spans="13:17" x14ac:dyDescent="0.2">
      <c r="M271" s="5">
        <f t="shared" si="7"/>
        <v>2002</v>
      </c>
      <c r="N271" s="132">
        <f>Manufacturing!BV209</f>
        <v>1.6945352090629828</v>
      </c>
      <c r="O271" s="132">
        <f>Manufacturing!CB209</f>
        <v>1.1893955721743166</v>
      </c>
      <c r="P271" s="132">
        <f>Manufacturing!CD209</f>
        <v>0.7837210749564385</v>
      </c>
      <c r="Q271" s="132">
        <f>Manufacturing!BZ209</f>
        <v>0.895601997254727</v>
      </c>
    </row>
    <row r="272" spans="13:17" x14ac:dyDescent="0.2">
      <c r="M272" s="5">
        <f t="shared" si="7"/>
        <v>2003</v>
      </c>
      <c r="N272" s="132">
        <f>Manufacturing!BV210</f>
        <v>1.748165685104385</v>
      </c>
      <c r="O272" s="132">
        <f>Manufacturing!CB210</f>
        <v>1.1556122662673349</v>
      </c>
      <c r="P272" s="132">
        <f>Manufacturing!CD210</f>
        <v>0.74605656864726289</v>
      </c>
      <c r="Q272" s="132">
        <f>Manufacturing!BZ210</f>
        <v>0.88605119778854624</v>
      </c>
    </row>
    <row r="273" spans="13:17" x14ac:dyDescent="0.2">
      <c r="M273" s="5">
        <f t="shared" si="7"/>
        <v>2004</v>
      </c>
      <c r="N273" s="132">
        <f>Manufacturing!BV211</f>
        <v>1.8912128979240448</v>
      </c>
      <c r="O273" s="132">
        <f>Manufacturing!CB211</f>
        <v>1.1628211797052137</v>
      </c>
      <c r="P273" s="132">
        <f>Manufacturing!CD211</f>
        <v>0.71928315335357063</v>
      </c>
      <c r="Q273" s="132">
        <f>Manufacturing!BZ211</f>
        <v>0.85481798888153693</v>
      </c>
    </row>
    <row r="274" spans="13:17" x14ac:dyDescent="0.2">
      <c r="M274" s="5">
        <f t="shared" si="7"/>
        <v>2005</v>
      </c>
      <c r="N274" s="132">
        <f>Manufacturing!BV212</f>
        <v>1.9566025553229371</v>
      </c>
      <c r="O274" s="132">
        <f>Manufacturing!CB212</f>
        <v>1.1539149067935834</v>
      </c>
      <c r="P274" s="132">
        <f>Manufacturing!CD212</f>
        <v>0.71294446850401594</v>
      </c>
      <c r="Q274" s="132">
        <f>Manufacturing!BZ212</f>
        <v>0.82721156287133546</v>
      </c>
    </row>
    <row r="275" spans="13:17" x14ac:dyDescent="0.2">
      <c r="M275" s="5">
        <f t="shared" si="7"/>
        <v>2006</v>
      </c>
      <c r="N275" s="132">
        <f>Manufacturing!BV213</f>
        <v>2.0379776555988185</v>
      </c>
      <c r="O275" s="132">
        <f>Manufacturing!CB213</f>
        <v>1.1628140886872622</v>
      </c>
      <c r="P275" s="132">
        <f>Manufacturing!CD213</f>
        <v>0.68394077740693915</v>
      </c>
      <c r="Q275" s="132">
        <f>Manufacturing!BZ213</f>
        <v>0.83424498965092553</v>
      </c>
    </row>
    <row r="276" spans="13:17" x14ac:dyDescent="0.2">
      <c r="M276" s="5">
        <f t="shared" si="7"/>
        <v>2007</v>
      </c>
      <c r="N276" s="132">
        <f>Manufacturing!BV214</f>
        <v>2.1101371578391284</v>
      </c>
      <c r="O276" s="132">
        <f>Manufacturing!CB214</f>
        <v>1.1681314437039942</v>
      </c>
      <c r="P276" s="132">
        <f>Manufacturing!CD214</f>
        <v>0.67672420505312103</v>
      </c>
      <c r="Q276" s="132">
        <f>Manufacturing!BZ214</f>
        <v>0.81803257929588802</v>
      </c>
    </row>
    <row r="277" spans="13:17" x14ac:dyDescent="0.2">
      <c r="M277" s="5">
        <f t="shared" si="7"/>
        <v>2008</v>
      </c>
      <c r="N277" s="132">
        <f>Manufacturing!BV215</f>
        <v>1.9868320648026769</v>
      </c>
      <c r="O277" s="132">
        <f>Manufacturing!CB215</f>
        <v>1.1128529300085599</v>
      </c>
      <c r="P277" s="132">
        <f>Manufacturing!CD215</f>
        <v>0.67418004542519216</v>
      </c>
      <c r="Q277" s="132">
        <f>Manufacturing!BZ215</f>
        <v>0.8308105567295978</v>
      </c>
    </row>
    <row r="278" spans="13:17" x14ac:dyDescent="0.2">
      <c r="M278" s="5">
        <f t="shared" si="7"/>
        <v>2009</v>
      </c>
      <c r="N278" s="132">
        <f>Manufacturing!BV216</f>
        <v>1.8041636502377272</v>
      </c>
      <c r="O278" s="132">
        <f>Manufacturing!CB216</f>
        <v>1.0154389927712992</v>
      </c>
      <c r="P278" s="132">
        <f>Manufacturing!CD216</f>
        <v>0.65829248310375821</v>
      </c>
      <c r="Q278" s="132">
        <f>Manufacturing!BZ216</f>
        <v>0.85498860213737049</v>
      </c>
    </row>
    <row r="279" spans="13:17" x14ac:dyDescent="0.2">
      <c r="M279" s="5">
        <f t="shared" si="7"/>
        <v>2010</v>
      </c>
      <c r="N279" s="132">
        <f>Manufacturing!BV217</f>
        <v>1.9285057426284997</v>
      </c>
      <c r="O279" s="132">
        <f>Manufacturing!CB217</f>
        <v>1.061684027947617</v>
      </c>
      <c r="P279" s="132">
        <f>Manufacturing!CD217</f>
        <v>0.64387813822193507</v>
      </c>
      <c r="Q279" s="132">
        <f>Manufacturing!BZ217</f>
        <v>0.85501166344691215</v>
      </c>
    </row>
    <row r="280" spans="13:17" x14ac:dyDescent="0.2">
      <c r="M280" s="5"/>
      <c r="N280" s="132"/>
      <c r="O280" s="132"/>
      <c r="P280" s="132"/>
      <c r="Q280" s="132"/>
    </row>
    <row r="281" spans="13:17" x14ac:dyDescent="0.2">
      <c r="M281" s="5"/>
      <c r="N281" s="132"/>
      <c r="O281" s="132"/>
      <c r="P281" s="132"/>
      <c r="Q281" s="132"/>
    </row>
    <row r="289" spans="1:21" ht="15.75" x14ac:dyDescent="0.25">
      <c r="A289" s="299" t="s">
        <v>721</v>
      </c>
      <c r="B289" s="299"/>
      <c r="C289" s="299"/>
      <c r="D289" s="308"/>
      <c r="E289" s="308"/>
      <c r="F289" s="308"/>
      <c r="G289" s="308"/>
      <c r="H289" s="308"/>
      <c r="I289" s="308"/>
      <c r="J289" s="308"/>
      <c r="K289" s="308"/>
      <c r="L289" s="308"/>
      <c r="M289" s="14"/>
      <c r="N289" s="308"/>
      <c r="O289" s="308"/>
      <c r="P289" s="308"/>
      <c r="Q289" s="308"/>
      <c r="R289" s="308"/>
      <c r="S289" s="308"/>
      <c r="T289" s="308"/>
      <c r="U289" s="308"/>
    </row>
    <row r="290" spans="1:21" x14ac:dyDescent="0.2">
      <c r="A290" s="308"/>
      <c r="B290" s="308"/>
      <c r="C290" s="308"/>
      <c r="D290" s="308"/>
      <c r="E290" s="308"/>
      <c r="F290" s="308"/>
      <c r="G290" s="308"/>
      <c r="H290" s="308"/>
      <c r="I290" s="308"/>
      <c r="J290" s="308"/>
      <c r="K290" s="308"/>
      <c r="L290" s="308"/>
      <c r="M290" s="308"/>
      <c r="N290" s="308"/>
      <c r="O290" s="308"/>
      <c r="P290" s="308"/>
      <c r="Q290" s="308"/>
      <c r="R290" s="308"/>
      <c r="S290" s="308"/>
      <c r="T290" s="308"/>
      <c r="U290" s="308"/>
    </row>
    <row r="291" spans="1:21" x14ac:dyDescent="0.2">
      <c r="A291" s="308"/>
      <c r="B291" s="308"/>
      <c r="C291" s="308"/>
      <c r="D291" s="308"/>
      <c r="E291" s="308"/>
      <c r="F291" s="308"/>
      <c r="G291" s="308"/>
      <c r="H291" s="308"/>
      <c r="I291" s="308"/>
      <c r="J291" s="308"/>
      <c r="K291" s="308"/>
      <c r="L291" s="308"/>
      <c r="M291" s="308"/>
      <c r="N291" s="308"/>
      <c r="O291" s="308"/>
      <c r="P291" s="308"/>
      <c r="Q291" s="308"/>
      <c r="R291" s="308"/>
      <c r="S291" s="308"/>
      <c r="T291" s="308"/>
      <c r="U291" s="308">
        <f>Manufacturing!$X$118</f>
        <v>18699.303063269319</v>
      </c>
    </row>
    <row r="292" spans="1:21" ht="51" x14ac:dyDescent="0.2">
      <c r="A292" s="308"/>
      <c r="B292" s="308"/>
      <c r="C292" s="308"/>
      <c r="D292" s="308"/>
      <c r="E292" s="308"/>
      <c r="F292" s="308"/>
      <c r="G292" s="308"/>
      <c r="H292" s="308"/>
      <c r="I292" s="308"/>
      <c r="J292" s="308"/>
      <c r="K292" s="308"/>
      <c r="L292" s="308"/>
      <c r="M292" s="308"/>
      <c r="N292" s="298" t="s">
        <v>609</v>
      </c>
      <c r="O292" s="283" t="s">
        <v>79</v>
      </c>
      <c r="P292" s="283" t="s">
        <v>33</v>
      </c>
      <c r="Q292" s="697" t="s">
        <v>1430</v>
      </c>
      <c r="R292" s="308"/>
      <c r="S292" s="308"/>
      <c r="T292" s="288" t="s">
        <v>604</v>
      </c>
      <c r="U292" s="308"/>
    </row>
    <row r="293" spans="1:21" x14ac:dyDescent="0.2">
      <c r="A293" s="308"/>
      <c r="B293" s="308"/>
      <c r="C293" s="308"/>
      <c r="D293" s="308"/>
      <c r="E293" s="308"/>
      <c r="F293" s="308"/>
      <c r="G293" s="308"/>
      <c r="H293" s="308"/>
      <c r="I293" s="308"/>
      <c r="J293" s="308"/>
      <c r="K293" s="308"/>
      <c r="L293" s="308"/>
      <c r="M293" s="5">
        <v>1970</v>
      </c>
      <c r="N293" s="132">
        <f>Manufacturing!BV387</f>
        <v>0.6246062337357412</v>
      </c>
      <c r="O293" s="132">
        <f>Manufacturing!CB387</f>
        <v>1.0896356361983457</v>
      </c>
      <c r="P293" s="132">
        <f>Manufacturing!CD387</f>
        <v>1.378105903520638</v>
      </c>
      <c r="Q293" s="132">
        <f>Manufacturing!BZ387</f>
        <v>1.2658779575574606</v>
      </c>
      <c r="R293" s="308"/>
      <c r="S293" s="308"/>
      <c r="T293" s="288"/>
      <c r="U293" s="308"/>
    </row>
    <row r="294" spans="1:21" x14ac:dyDescent="0.2">
      <c r="A294" s="308"/>
      <c r="B294" s="308"/>
      <c r="C294" s="308"/>
      <c r="D294" s="308"/>
      <c r="E294" s="308"/>
      <c r="F294" s="308"/>
      <c r="G294" s="308"/>
      <c r="H294" s="308"/>
      <c r="I294" s="308"/>
      <c r="J294" s="308"/>
      <c r="K294" s="308"/>
      <c r="L294" s="308"/>
      <c r="M294" s="5">
        <v>1971</v>
      </c>
      <c r="N294" s="132">
        <f>Manufacturing!BV388</f>
        <v>0.64156997789039116</v>
      </c>
      <c r="O294" s="132">
        <f>Manufacturing!CB388</f>
        <v>1.0986871346163982</v>
      </c>
      <c r="P294" s="132">
        <f>Manufacturing!CD388</f>
        <v>1.3582461574475162</v>
      </c>
      <c r="Q294" s="132">
        <f>Manufacturing!BZ388</f>
        <v>1.2608139367778817</v>
      </c>
      <c r="R294" s="308"/>
      <c r="S294" s="308"/>
      <c r="T294" s="288"/>
      <c r="U294" s="308"/>
    </row>
    <row r="295" spans="1:21" x14ac:dyDescent="0.2">
      <c r="A295" s="308"/>
      <c r="B295" s="308"/>
      <c r="C295" s="308"/>
      <c r="D295" s="308"/>
      <c r="E295" s="308"/>
      <c r="F295" s="308"/>
      <c r="G295" s="308"/>
      <c r="H295" s="308"/>
      <c r="I295" s="308"/>
      <c r="J295" s="308"/>
      <c r="K295" s="308"/>
      <c r="L295" s="308"/>
      <c r="M295" s="5">
        <v>1972</v>
      </c>
      <c r="N295" s="132">
        <f>Manufacturing!BV389</f>
        <v>0.69921148917020481</v>
      </c>
      <c r="O295" s="132">
        <f>Manufacturing!CB389</f>
        <v>1.1532228120345098</v>
      </c>
      <c r="P295" s="132">
        <f>Manufacturing!CD389</f>
        <v>1.354348274846896</v>
      </c>
      <c r="Q295" s="132">
        <f>Manufacturing!BZ389</f>
        <v>1.2177940901176416</v>
      </c>
      <c r="R295" s="308"/>
      <c r="S295" s="308"/>
      <c r="T295" s="288"/>
      <c r="U295" s="308"/>
    </row>
    <row r="296" spans="1:21" x14ac:dyDescent="0.2">
      <c r="A296" s="308"/>
      <c r="B296" s="308"/>
      <c r="C296" s="308"/>
      <c r="D296" s="308"/>
      <c r="E296" s="308"/>
      <c r="F296" s="308"/>
      <c r="G296" s="308"/>
      <c r="H296" s="308"/>
      <c r="I296" s="308"/>
      <c r="J296" s="308"/>
      <c r="K296" s="308"/>
      <c r="L296" s="308"/>
      <c r="M296" s="5">
        <v>1973</v>
      </c>
      <c r="N296" s="132">
        <f>Manufacturing!BV390</f>
        <v>0.771468821538281</v>
      </c>
      <c r="O296" s="132">
        <f>Manufacturing!CB390</f>
        <v>1.1988515473926147</v>
      </c>
      <c r="P296" s="132">
        <f>Manufacturing!CD390</f>
        <v>1.3137529346492556</v>
      </c>
      <c r="Q296" s="132">
        <f>Manufacturing!BZ390</f>
        <v>1.18285936595408</v>
      </c>
      <c r="R296" s="308"/>
      <c r="S296" s="308"/>
      <c r="T296" s="288"/>
      <c r="U296" s="308"/>
    </row>
    <row r="297" spans="1:21" x14ac:dyDescent="0.2">
      <c r="A297" s="308"/>
      <c r="B297" s="308"/>
      <c r="C297" s="308"/>
      <c r="D297" s="308"/>
      <c r="E297" s="308"/>
      <c r="F297" s="308"/>
      <c r="G297" s="308"/>
      <c r="H297" s="308"/>
      <c r="I297" s="308"/>
      <c r="J297" s="308"/>
      <c r="K297" s="308"/>
      <c r="L297" s="308"/>
      <c r="M297" s="5">
        <v>1974</v>
      </c>
      <c r="N297" s="132">
        <f>Manufacturing!BV391</f>
        <v>0.73621084349136157</v>
      </c>
      <c r="O297" s="132">
        <f>Manufacturing!CB391</f>
        <v>1.2024042362950123</v>
      </c>
      <c r="P297" s="132">
        <f>Manufacturing!CD391</f>
        <v>1.3974426759403622</v>
      </c>
      <c r="Q297" s="132">
        <f>Manufacturing!BZ391</f>
        <v>1.168729674720393</v>
      </c>
      <c r="R297" s="308"/>
      <c r="S297" s="308"/>
      <c r="T297" s="288"/>
      <c r="U297" s="308"/>
    </row>
    <row r="298" spans="1:21" x14ac:dyDescent="0.2">
      <c r="A298" s="308"/>
      <c r="B298" s="308"/>
      <c r="C298" s="308"/>
      <c r="D298" s="308"/>
      <c r="E298" s="308"/>
      <c r="F298" s="308"/>
      <c r="G298" s="308"/>
      <c r="H298" s="308"/>
      <c r="I298" s="308"/>
      <c r="J298" s="308"/>
      <c r="K298" s="308"/>
      <c r="L298" s="308"/>
      <c r="M298" s="5">
        <v>1975</v>
      </c>
      <c r="N298" s="132">
        <f>Manufacturing!BV392</f>
        <v>0.6852217808996458</v>
      </c>
      <c r="O298" s="132">
        <f>Manufacturing!CB392</f>
        <v>1.1058752008506259</v>
      </c>
      <c r="P298" s="132">
        <f>Manufacturing!CD392</f>
        <v>1.3292151551425366</v>
      </c>
      <c r="Q298" s="132">
        <f>Manufacturing!BZ392</f>
        <v>1.214169422165235</v>
      </c>
      <c r="R298" s="308"/>
      <c r="S298" s="308"/>
      <c r="T298" s="288"/>
      <c r="U298" s="308"/>
    </row>
    <row r="299" spans="1:21" x14ac:dyDescent="0.2">
      <c r="A299" s="308"/>
      <c r="B299" s="308"/>
      <c r="C299" s="308"/>
      <c r="D299" s="308"/>
      <c r="E299" s="308"/>
      <c r="F299" s="308"/>
      <c r="G299" s="308"/>
      <c r="H299" s="308"/>
      <c r="I299" s="308"/>
      <c r="J299" s="308"/>
      <c r="K299" s="308"/>
      <c r="L299" s="308"/>
      <c r="M299" s="5">
        <v>1976</v>
      </c>
      <c r="N299" s="132">
        <f>Manufacturing!BV393</f>
        <v>0.7583008863409576</v>
      </c>
      <c r="O299" s="132">
        <f>Manufacturing!CB393</f>
        <v>1.1638272657915116</v>
      </c>
      <c r="P299" s="132">
        <f>Manufacturing!CD393</f>
        <v>1.3200729788344101</v>
      </c>
      <c r="Q299" s="132">
        <f>Manufacturing!BZ393</f>
        <v>1.1626493145557102</v>
      </c>
      <c r="R299" s="308"/>
      <c r="S299" s="308"/>
      <c r="T299" s="288"/>
      <c r="U299" s="308"/>
    </row>
    <row r="300" spans="1:21" x14ac:dyDescent="0.2">
      <c r="A300" s="308"/>
      <c r="B300" s="308"/>
      <c r="C300" s="308"/>
      <c r="D300" s="308"/>
      <c r="E300" s="308"/>
      <c r="F300" s="308"/>
      <c r="G300" s="308"/>
      <c r="H300" s="308"/>
      <c r="I300" s="308"/>
      <c r="J300" s="308"/>
      <c r="K300" s="308"/>
      <c r="L300" s="308"/>
      <c r="M300" s="5">
        <v>1977</v>
      </c>
      <c r="N300" s="132">
        <f>Manufacturing!BV394</f>
        <v>0.81813379248273299</v>
      </c>
      <c r="O300" s="132">
        <f>Manufacturing!CB394</f>
        <v>1.1869139744844805</v>
      </c>
      <c r="P300" s="132">
        <f>Manufacturing!CD394</f>
        <v>1.3025386103296941</v>
      </c>
      <c r="Q300" s="132">
        <f>Manufacturing!BZ394</f>
        <v>1.113791955686303</v>
      </c>
      <c r="R300" s="308"/>
      <c r="S300" s="308"/>
      <c r="T300" s="288"/>
      <c r="U300" s="308"/>
    </row>
    <row r="301" spans="1:21" x14ac:dyDescent="0.2">
      <c r="A301" s="308"/>
      <c r="B301" s="308"/>
      <c r="C301" s="308"/>
      <c r="D301" s="308"/>
      <c r="E301" s="308"/>
      <c r="F301" s="308"/>
      <c r="G301" s="308"/>
      <c r="H301" s="308"/>
      <c r="I301" s="308"/>
      <c r="J301" s="308"/>
      <c r="K301" s="308"/>
      <c r="L301" s="308"/>
      <c r="M301" s="5">
        <v>1978</v>
      </c>
      <c r="N301" s="132">
        <f>Manufacturing!BV395</f>
        <v>0.86041597370326173</v>
      </c>
      <c r="O301" s="132">
        <f>Manufacturing!CB395</f>
        <v>1.2039693210099622</v>
      </c>
      <c r="P301" s="132">
        <f>Manufacturing!CD395</f>
        <v>1.2778975395084915</v>
      </c>
      <c r="Q301" s="132">
        <f>Manufacturing!BZ395</f>
        <v>1.0949913370124635</v>
      </c>
      <c r="R301" s="308"/>
      <c r="S301" s="308"/>
      <c r="T301" s="288"/>
      <c r="U301" s="308"/>
    </row>
    <row r="302" spans="1:21" x14ac:dyDescent="0.2">
      <c r="A302" s="308"/>
      <c r="B302" s="308"/>
      <c r="C302" s="308"/>
      <c r="D302" s="308"/>
      <c r="E302" s="308"/>
      <c r="F302" s="308"/>
      <c r="G302" s="308"/>
      <c r="H302" s="308"/>
      <c r="I302" s="308"/>
      <c r="J302" s="308"/>
      <c r="K302" s="308"/>
      <c r="L302" s="308"/>
      <c r="M302" s="5">
        <v>1979</v>
      </c>
      <c r="N302" s="132">
        <f>Manufacturing!BV396</f>
        <v>0.89044982292746866</v>
      </c>
      <c r="O302" s="132">
        <f>Manufacturing!CB396</f>
        <v>1.2026341869955754</v>
      </c>
      <c r="P302" s="132">
        <f>Manufacturing!CD396</f>
        <v>1.2681878298219007</v>
      </c>
      <c r="Q302" s="132">
        <f>Manufacturing!BZ396</f>
        <v>1.0649770637258273</v>
      </c>
      <c r="R302" s="308"/>
      <c r="S302" s="308"/>
      <c r="T302" s="288"/>
      <c r="U302" s="308"/>
    </row>
    <row r="303" spans="1:21" x14ac:dyDescent="0.2">
      <c r="A303" s="308"/>
      <c r="B303" s="308"/>
      <c r="C303" s="308"/>
      <c r="D303" s="308"/>
      <c r="E303" s="308"/>
      <c r="F303" s="308"/>
      <c r="G303" s="308"/>
      <c r="H303" s="308"/>
      <c r="I303" s="308"/>
      <c r="J303" s="308"/>
      <c r="K303" s="308"/>
      <c r="L303" s="308"/>
      <c r="M303" s="5">
        <v>1980</v>
      </c>
      <c r="N303" s="132">
        <f>Manufacturing!BV397</f>
        <v>0.84411747441742158</v>
      </c>
      <c r="O303" s="132">
        <f>Manufacturing!CB397</f>
        <v>1.1206458400769828</v>
      </c>
      <c r="P303" s="132">
        <f>Manufacturing!CD397</f>
        <v>1.2355372012512431</v>
      </c>
      <c r="Q303" s="132">
        <f>Manufacturing!BZ397</f>
        <v>1.0745069886238248</v>
      </c>
      <c r="R303" s="308"/>
      <c r="S303" s="308"/>
      <c r="T303" s="288"/>
      <c r="U303" s="308"/>
    </row>
    <row r="304" spans="1:21" x14ac:dyDescent="0.2">
      <c r="A304" s="308"/>
      <c r="B304" s="308"/>
      <c r="C304" s="308"/>
      <c r="D304" s="308"/>
      <c r="E304" s="308"/>
      <c r="F304" s="308"/>
      <c r="G304" s="308"/>
      <c r="H304" s="308"/>
      <c r="I304" s="308"/>
      <c r="J304" s="308"/>
      <c r="K304" s="308"/>
      <c r="L304" s="308"/>
      <c r="M304" s="5">
        <v>1981</v>
      </c>
      <c r="N304" s="132">
        <f>Manufacturing!BV398</f>
        <v>0.88436478898041426</v>
      </c>
      <c r="O304" s="132">
        <f>Manufacturing!CB398</f>
        <v>1.0890913035425325</v>
      </c>
      <c r="P304" s="132">
        <f>Manufacturing!CD398</f>
        <v>1.153271730245278</v>
      </c>
      <c r="Q304" s="132">
        <f>Manufacturing!BZ398</f>
        <v>1.0678270230677074</v>
      </c>
      <c r="R304" s="308"/>
      <c r="S304" s="308"/>
      <c r="T304" s="288"/>
      <c r="U304" s="308"/>
    </row>
    <row r="305" spans="1:21" x14ac:dyDescent="0.2">
      <c r="A305" s="308"/>
      <c r="B305" s="308"/>
      <c r="C305" s="308"/>
      <c r="D305" s="308"/>
      <c r="E305" s="308"/>
      <c r="F305" s="308"/>
      <c r="G305" s="308"/>
      <c r="H305" s="308"/>
      <c r="I305" s="308"/>
      <c r="J305" s="308"/>
      <c r="K305" s="308"/>
      <c r="L305" s="308"/>
      <c r="M305" s="5">
        <v>1982</v>
      </c>
      <c r="N305" s="132">
        <f>Manufacturing!BV399</f>
        <v>0.82007082901250261</v>
      </c>
      <c r="O305" s="132">
        <f>Manufacturing!CB399</f>
        <v>0.97786892594293551</v>
      </c>
      <c r="P305" s="132">
        <f>Manufacturing!CD399</f>
        <v>1.1270577253031104</v>
      </c>
      <c r="Q305" s="132">
        <f>Manufacturing!BZ399</f>
        <v>1.0579928593666694</v>
      </c>
      <c r="R305" s="308"/>
      <c r="S305" s="308"/>
      <c r="T305" s="288"/>
      <c r="U305" s="308"/>
    </row>
    <row r="306" spans="1:21" x14ac:dyDescent="0.2">
      <c r="A306" s="308"/>
      <c r="B306" s="308"/>
      <c r="C306" s="308"/>
      <c r="D306" s="308"/>
      <c r="E306" s="308"/>
      <c r="F306" s="308"/>
      <c r="G306" s="308"/>
      <c r="H306" s="308"/>
      <c r="I306" s="308"/>
      <c r="J306" s="308"/>
      <c r="K306" s="308"/>
      <c r="L306" s="308"/>
      <c r="M306" s="5">
        <v>1983</v>
      </c>
      <c r="N306" s="132">
        <f>Manufacturing!BV400</f>
        <v>0.88489307167035147</v>
      </c>
      <c r="O306" s="132">
        <f>Manufacturing!CB400</f>
        <v>1.0177039241628087</v>
      </c>
      <c r="P306" s="132">
        <f>Manufacturing!CD400</f>
        <v>1.0761347534756645</v>
      </c>
      <c r="Q306" s="132">
        <f>Manufacturing!BZ400</f>
        <v>1.0687192311026306</v>
      </c>
      <c r="R306" s="308"/>
      <c r="S306" s="308"/>
      <c r="T306" s="288"/>
      <c r="U306" s="308"/>
    </row>
    <row r="307" spans="1:21" x14ac:dyDescent="0.2">
      <c r="A307" s="308"/>
      <c r="B307" s="308"/>
      <c r="C307" s="308"/>
      <c r="D307" s="308"/>
      <c r="E307" s="308"/>
      <c r="F307" s="308"/>
      <c r="G307" s="308"/>
      <c r="H307" s="308"/>
      <c r="I307" s="308"/>
      <c r="J307" s="308"/>
      <c r="K307" s="308"/>
      <c r="L307" s="308"/>
      <c r="M307" s="5">
        <v>1984</v>
      </c>
      <c r="N307" s="132">
        <f>Manufacturing!BV401</f>
        <v>0.96939873603474924</v>
      </c>
      <c r="O307" s="132">
        <f>Manufacturing!CB401</f>
        <v>1.0606877737830798</v>
      </c>
      <c r="P307" s="132">
        <f>Manufacturing!CD401</f>
        <v>1.048189262180502</v>
      </c>
      <c r="Q307" s="132">
        <f>Manufacturing!BZ401</f>
        <v>1.0438673989901208</v>
      </c>
      <c r="R307" s="308"/>
      <c r="S307" s="308"/>
      <c r="T307" s="288"/>
      <c r="U307" s="308"/>
    </row>
    <row r="308" spans="1:21" x14ac:dyDescent="0.2">
      <c r="A308" s="308"/>
      <c r="B308" s="308"/>
      <c r="C308" s="308"/>
      <c r="D308" s="308"/>
      <c r="E308" s="308"/>
      <c r="F308" s="308"/>
      <c r="G308" s="308"/>
      <c r="H308" s="308"/>
      <c r="I308" s="308"/>
      <c r="J308" s="308"/>
      <c r="K308" s="308"/>
      <c r="L308" s="308"/>
      <c r="M308" s="14">
        <v>1985</v>
      </c>
      <c r="N308" s="132">
        <f>Manufacturing!BV402</f>
        <v>1</v>
      </c>
      <c r="O308" s="132">
        <f>Manufacturing!CB402</f>
        <v>1.0000000000000002</v>
      </c>
      <c r="P308" s="132">
        <f>Manufacturing!CD402</f>
        <v>1</v>
      </c>
      <c r="Q308" s="132">
        <f>Manufacturing!BZ402</f>
        <v>1</v>
      </c>
      <c r="R308" s="308"/>
      <c r="S308" s="308"/>
      <c r="T308" s="308">
        <f>N308*Q308</f>
        <v>1</v>
      </c>
      <c r="U308" s="308">
        <f>T308*$U$189</f>
        <v>18699.303063269319</v>
      </c>
    </row>
    <row r="309" spans="1:21" x14ac:dyDescent="0.2">
      <c r="A309" s="308"/>
      <c r="B309" s="308"/>
      <c r="C309" s="308"/>
      <c r="D309" s="308"/>
      <c r="E309" s="308"/>
      <c r="F309" s="308"/>
      <c r="G309" s="308"/>
      <c r="H309" s="308"/>
      <c r="I309" s="308"/>
      <c r="J309" s="308"/>
      <c r="K309" s="308"/>
      <c r="L309" s="308"/>
      <c r="M309" s="14">
        <f>M308+1</f>
        <v>1986</v>
      </c>
      <c r="N309" s="132">
        <f>Manufacturing!BV403</f>
        <v>0.99939345320784989</v>
      </c>
      <c r="O309" s="132">
        <f>Manufacturing!CB403</f>
        <v>1.0222982005664119</v>
      </c>
      <c r="P309" s="132">
        <f>Manufacturing!CD403</f>
        <v>0.9970603132129302</v>
      </c>
      <c r="Q309" s="132">
        <f>Manufacturing!BZ403</f>
        <v>1.0259345396056863</v>
      </c>
      <c r="R309" s="308"/>
      <c r="S309" s="308"/>
      <c r="T309" s="308">
        <f t="shared" ref="T309:T333" si="8">N309*Q309</f>
        <v>1.0253122623017323</v>
      </c>
      <c r="U309" s="308">
        <f t="shared" ref="U309:U333" si="9">T309*$U$189</f>
        <v>19172.624727266379</v>
      </c>
    </row>
    <row r="310" spans="1:21" x14ac:dyDescent="0.2">
      <c r="A310" s="308"/>
      <c r="B310" s="308"/>
      <c r="C310" s="308"/>
      <c r="D310" s="308"/>
      <c r="E310" s="308"/>
      <c r="F310" s="308"/>
      <c r="G310" s="308"/>
      <c r="H310" s="308"/>
      <c r="I310" s="308"/>
      <c r="J310" s="308"/>
      <c r="K310" s="308"/>
      <c r="L310" s="308"/>
      <c r="M310" s="14">
        <f t="shared" ref="M310:M334" si="10">M309+1</f>
        <v>1987</v>
      </c>
      <c r="N310" s="132">
        <f>Manufacturing!BV404</f>
        <v>1.0730595394157585</v>
      </c>
      <c r="O310" s="132">
        <f>Manufacturing!CB404</f>
        <v>1.0589037250772677</v>
      </c>
      <c r="P310" s="132">
        <f>Manufacturing!CD404</f>
        <v>1.0154951098500824</v>
      </c>
      <c r="Q310" s="132">
        <f>Manufacturing!BZ404</f>
        <v>0.97175085039820497</v>
      </c>
      <c r="R310" s="308"/>
      <c r="S310" s="308"/>
      <c r="T310" s="308">
        <f t="shared" si="8"/>
        <v>1.0427465199551695</v>
      </c>
      <c r="U310" s="308">
        <f t="shared" si="9"/>
        <v>19498.633194811122</v>
      </c>
    </row>
    <row r="311" spans="1:21" x14ac:dyDescent="0.2">
      <c r="A311" s="308"/>
      <c r="B311" s="308"/>
      <c r="C311" s="308"/>
      <c r="D311" s="308"/>
      <c r="E311" s="308"/>
      <c r="F311" s="308"/>
      <c r="G311" s="308"/>
      <c r="H311" s="308"/>
      <c r="I311" s="308"/>
      <c r="J311" s="308"/>
      <c r="K311" s="308"/>
      <c r="L311" s="308"/>
      <c r="M311" s="14">
        <f t="shared" si="10"/>
        <v>1988</v>
      </c>
      <c r="N311" s="132">
        <f>Manufacturing!BV405</f>
        <v>1.1481930775401592</v>
      </c>
      <c r="O311" s="132">
        <f>Manufacturing!CB405</f>
        <v>1.1315067160391294</v>
      </c>
      <c r="P311" s="132">
        <f>Manufacturing!CD405</f>
        <v>0.99530464093264981</v>
      </c>
      <c r="Q311" s="132">
        <f>Manufacturing!BZ405</f>
        <v>0.99011666524490194</v>
      </c>
      <c r="R311" s="308"/>
      <c r="S311" s="308"/>
      <c r="T311" s="308">
        <f t="shared" si="8"/>
        <v>1.1368451009913436</v>
      </c>
      <c r="U311" s="308">
        <f t="shared" si="9"/>
        <v>21258.211079430152</v>
      </c>
    </row>
    <row r="312" spans="1:21" x14ac:dyDescent="0.2">
      <c r="A312" s="308"/>
      <c r="B312" s="308"/>
      <c r="C312" s="308"/>
      <c r="D312" s="308"/>
      <c r="E312" s="308"/>
      <c r="F312" s="308"/>
      <c r="G312" s="308"/>
      <c r="H312" s="308"/>
      <c r="I312" s="308"/>
      <c r="J312" s="308"/>
      <c r="K312" s="308"/>
      <c r="L312" s="308"/>
      <c r="M312" s="14">
        <f t="shared" si="10"/>
        <v>1989</v>
      </c>
      <c r="N312" s="132">
        <f>Manufacturing!BV406</f>
        <v>1.1614197108141422</v>
      </c>
      <c r="O312" s="132">
        <f>Manufacturing!CB406</f>
        <v>1.139794940012113</v>
      </c>
      <c r="P312" s="132">
        <f>Manufacturing!CD406</f>
        <v>0.991172084801624</v>
      </c>
      <c r="Q312" s="132">
        <f>Manufacturing!BZ406</f>
        <v>0.99012187688739528</v>
      </c>
      <c r="R312" s="308"/>
      <c r="S312" s="308"/>
      <c r="T312" s="308">
        <f t="shared" si="8"/>
        <v>1.1499470639253144</v>
      </c>
      <c r="U312" s="308">
        <f t="shared" si="9"/>
        <v>21503.208655056191</v>
      </c>
    </row>
    <row r="313" spans="1:21" x14ac:dyDescent="0.2">
      <c r="A313" s="308"/>
      <c r="B313" s="308"/>
      <c r="C313" s="308"/>
      <c r="D313" s="308"/>
      <c r="E313" s="308"/>
      <c r="F313" s="308"/>
      <c r="G313" s="308"/>
      <c r="H313" s="308"/>
      <c r="I313" s="308"/>
      <c r="J313" s="308"/>
      <c r="K313" s="308"/>
      <c r="L313" s="308"/>
      <c r="M313" s="14">
        <f t="shared" si="10"/>
        <v>1990</v>
      </c>
      <c r="N313" s="132">
        <f>Manufacturing!BV407</f>
        <v>1.1460799467804104</v>
      </c>
      <c r="O313" s="132">
        <f>Manufacturing!CB407</f>
        <v>1.1508738728373216</v>
      </c>
      <c r="P313" s="132">
        <f>Manufacturing!CD407</f>
        <v>0.99897027029950314</v>
      </c>
      <c r="Q313" s="132">
        <f>Manufacturing!BZ407</f>
        <v>1.0052184116407168</v>
      </c>
      <c r="R313" s="308"/>
      <c r="S313" s="308"/>
      <c r="T313" s="308">
        <f t="shared" si="8"/>
        <v>1.1520606637158812</v>
      </c>
      <c r="U313" s="308">
        <f t="shared" si="9"/>
        <v>21542.731498094461</v>
      </c>
    </row>
    <row r="314" spans="1:21" x14ac:dyDescent="0.2">
      <c r="A314" s="308"/>
      <c r="B314" s="308"/>
      <c r="C314" s="308"/>
      <c r="D314" s="308"/>
      <c r="E314" s="308"/>
      <c r="F314" s="308"/>
      <c r="G314" s="308"/>
      <c r="H314" s="308"/>
      <c r="I314" s="308"/>
      <c r="J314" s="308"/>
      <c r="K314" s="308"/>
      <c r="L314" s="308"/>
      <c r="M314" s="14">
        <f t="shared" si="10"/>
        <v>1991</v>
      </c>
      <c r="N314" s="132">
        <f>Manufacturing!BV408</f>
        <v>1.1284509577569508</v>
      </c>
      <c r="O314" s="132">
        <f>Manufacturing!CB408</f>
        <v>1.1217893821920968</v>
      </c>
      <c r="P314" s="132">
        <f>Manufacturing!CD408</f>
        <v>0.99838482379930016</v>
      </c>
      <c r="Q314" s="132">
        <f>Manufacturing!BZ408</f>
        <v>0.99570523990685444</v>
      </c>
      <c r="R314" s="308"/>
      <c r="S314" s="308"/>
      <c r="T314" s="308">
        <f t="shared" si="8"/>
        <v>1.1236045316165044</v>
      </c>
      <c r="U314" s="308">
        <f t="shared" si="9"/>
        <v>21010.62165995979</v>
      </c>
    </row>
    <row r="315" spans="1:21" x14ac:dyDescent="0.2">
      <c r="A315" s="308"/>
      <c r="B315" s="308"/>
      <c r="C315" s="308"/>
      <c r="D315" s="308"/>
      <c r="E315" s="308"/>
      <c r="F315" s="308"/>
      <c r="G315" s="308"/>
      <c r="H315" s="308"/>
      <c r="I315" s="308"/>
      <c r="J315" s="308"/>
      <c r="K315" s="308"/>
      <c r="L315" s="308"/>
      <c r="M315" s="14">
        <f t="shared" si="10"/>
        <v>1992</v>
      </c>
      <c r="N315" s="132">
        <f>Manufacturing!BV409</f>
        <v>1.1660764248958109</v>
      </c>
      <c r="O315" s="132">
        <f>Manufacturing!CB409</f>
        <v>1.1442987510494811</v>
      </c>
      <c r="P315" s="132">
        <f>Manufacturing!CD409</f>
        <v>0.98937289834663134</v>
      </c>
      <c r="Q315" s="132">
        <f>Manufacturing!BZ409</f>
        <v>0.99186477545313911</v>
      </c>
      <c r="R315" s="308"/>
      <c r="S315" s="308"/>
      <c r="T315" s="308">
        <f t="shared" si="8"/>
        <v>1.1565901313404827</v>
      </c>
      <c r="U315" s="308">
        <f t="shared" si="9"/>
        <v>21627.429385922151</v>
      </c>
    </row>
    <row r="316" spans="1:21" x14ac:dyDescent="0.2">
      <c r="A316" s="308"/>
      <c r="B316" s="308"/>
      <c r="C316" s="308"/>
      <c r="D316" s="308"/>
      <c r="E316" s="308"/>
      <c r="F316" s="308"/>
      <c r="G316" s="308"/>
      <c r="H316" s="308"/>
      <c r="I316" s="308"/>
      <c r="J316" s="308"/>
      <c r="K316" s="308"/>
      <c r="L316" s="308"/>
      <c r="M316" s="14">
        <f t="shared" si="10"/>
        <v>1993</v>
      </c>
      <c r="N316" s="132">
        <f>Manufacturing!BV410</f>
        <v>1.2128392259680292</v>
      </c>
      <c r="O316" s="132">
        <f>Manufacturing!CB410</f>
        <v>1.1770444717074275</v>
      </c>
      <c r="P316" s="132">
        <f>Manufacturing!CD410</f>
        <v>0.9721764323703499</v>
      </c>
      <c r="Q316" s="132">
        <f>Manufacturing!BZ410</f>
        <v>0.99826238686100166</v>
      </c>
      <c r="R316" s="308"/>
      <c r="S316" s="308"/>
      <c r="T316" s="308">
        <f t="shared" si="8"/>
        <v>1.2107317805934945</v>
      </c>
      <c r="U316" s="308">
        <f t="shared" si="9"/>
        <v>22639.840493649448</v>
      </c>
    </row>
    <row r="317" spans="1:21" x14ac:dyDescent="0.2">
      <c r="A317" s="308"/>
      <c r="B317" s="308"/>
      <c r="C317" s="308"/>
      <c r="D317" s="308"/>
      <c r="E317" s="308"/>
      <c r="F317" s="308"/>
      <c r="G317" s="308"/>
      <c r="H317" s="308"/>
      <c r="I317" s="308"/>
      <c r="J317" s="308"/>
      <c r="K317" s="308"/>
      <c r="L317" s="308"/>
      <c r="M317" s="14">
        <f t="shared" si="10"/>
        <v>1994</v>
      </c>
      <c r="N317" s="132">
        <f>Manufacturing!BV411</f>
        <v>1.2928838365062905</v>
      </c>
      <c r="O317" s="132">
        <f>Manufacturing!CB411</f>
        <v>1.2128131008120639</v>
      </c>
      <c r="P317" s="132">
        <f>Manufacturing!CD411</f>
        <v>0.95412756275066235</v>
      </c>
      <c r="Q317" s="132">
        <f>Manufacturing!BZ411</f>
        <v>0.98316897395120828</v>
      </c>
      <c r="R317" s="308"/>
      <c r="S317" s="308"/>
      <c r="T317" s="308">
        <f t="shared" si="8"/>
        <v>1.2711232749759913</v>
      </c>
      <c r="U317" s="308">
        <f t="shared" si="9"/>
        <v>23769.119349551482</v>
      </c>
    </row>
    <row r="318" spans="1:21" x14ac:dyDescent="0.2">
      <c r="A318" s="308"/>
      <c r="B318" s="308"/>
      <c r="C318" s="308"/>
      <c r="D318" s="308"/>
      <c r="E318" s="308"/>
      <c r="F318" s="308"/>
      <c r="G318" s="308"/>
      <c r="H318" s="308"/>
      <c r="I318" s="308"/>
      <c r="J318" s="308"/>
      <c r="K318" s="308"/>
      <c r="L318" s="308"/>
      <c r="M318" s="14">
        <f t="shared" si="10"/>
        <v>1995</v>
      </c>
      <c r="N318" s="132">
        <f>Manufacturing!BV412</f>
        <v>1.3461034260110745</v>
      </c>
      <c r="O318" s="132">
        <f>Manufacturing!CB412</f>
        <v>1.241414571118781</v>
      </c>
      <c r="P318" s="132">
        <f>Manufacturing!CD412</f>
        <v>0.93520503227676677</v>
      </c>
      <c r="Q318" s="132">
        <f>Manufacturing!BZ412</f>
        <v>0.98612466364924445</v>
      </c>
      <c r="R318" s="308"/>
      <c r="S318" s="308"/>
      <c r="T318" s="308">
        <f t="shared" si="8"/>
        <v>1.3274257882122664</v>
      </c>
      <c r="U318" s="308">
        <f t="shared" si="9"/>
        <v>24821.937107780323</v>
      </c>
    </row>
    <row r="319" spans="1:21" x14ac:dyDescent="0.2">
      <c r="A319" s="308"/>
      <c r="B319" s="308"/>
      <c r="C319" s="308"/>
      <c r="D319" s="308"/>
      <c r="E319" s="308"/>
      <c r="F319" s="308"/>
      <c r="G319" s="308"/>
      <c r="H319" s="308"/>
      <c r="I319" s="308"/>
      <c r="J319" s="308"/>
      <c r="K319" s="308"/>
      <c r="L319" s="308"/>
      <c r="M319" s="14">
        <f t="shared" si="10"/>
        <v>1996</v>
      </c>
      <c r="N319" s="132">
        <f>Manufacturing!BV413</f>
        <v>1.3891291162026258</v>
      </c>
      <c r="O319" s="132">
        <f>Manufacturing!CB413</f>
        <v>1.2545288454542991</v>
      </c>
      <c r="P319" s="132">
        <f>Manufacturing!CD413</f>
        <v>0.92121033019991794</v>
      </c>
      <c r="Q319" s="132">
        <f>Manufacturing!BZ413</f>
        <v>0.98034674573516123</v>
      </c>
      <c r="R319" s="308"/>
      <c r="S319" s="308"/>
      <c r="T319" s="308">
        <f t="shared" si="8"/>
        <v>1.3618282084752049</v>
      </c>
      <c r="U319" s="308">
        <f t="shared" si="9"/>
        <v>25465.238390386967</v>
      </c>
    </row>
    <row r="320" spans="1:21" x14ac:dyDescent="0.2">
      <c r="A320" s="308"/>
      <c r="B320" s="308"/>
      <c r="C320" s="308"/>
      <c r="D320" s="308"/>
      <c r="E320" s="308"/>
      <c r="F320" s="308"/>
      <c r="G320" s="308"/>
      <c r="H320" s="308"/>
      <c r="I320" s="308"/>
      <c r="J320" s="308"/>
      <c r="K320" s="308"/>
      <c r="L320" s="308"/>
      <c r="M320" s="14">
        <f t="shared" si="10"/>
        <v>1997</v>
      </c>
      <c r="N320" s="132">
        <f>Manufacturing!BV414</f>
        <v>1.4725586491615958</v>
      </c>
      <c r="O320" s="132">
        <f>Manufacturing!CB414</f>
        <v>1.2542147820843053</v>
      </c>
      <c r="P320" s="132">
        <f>Manufacturing!CD414</f>
        <v>0.9101133878714639</v>
      </c>
      <c r="Q320" s="132">
        <f>Manufacturing!BZ414</f>
        <v>0.93584620515112937</v>
      </c>
      <c r="R320" s="308"/>
      <c r="S320" s="308"/>
      <c r="T320" s="308">
        <f t="shared" si="8"/>
        <v>1.3780884236803528</v>
      </c>
      <c r="U320" s="308">
        <f t="shared" si="9"/>
        <v>25769.293082382006</v>
      </c>
    </row>
    <row r="321" spans="1:21" x14ac:dyDescent="0.2">
      <c r="A321" s="308"/>
      <c r="B321" s="308"/>
      <c r="C321" s="308"/>
      <c r="D321" s="308"/>
      <c r="E321" s="308"/>
      <c r="F321" s="308"/>
      <c r="G321" s="308"/>
      <c r="H321" s="308"/>
      <c r="I321" s="308"/>
      <c r="J321" s="308"/>
      <c r="K321" s="308"/>
      <c r="L321" s="308"/>
      <c r="M321" s="14">
        <f t="shared" si="10"/>
        <v>1998</v>
      </c>
      <c r="N321" s="132">
        <f>Manufacturing!BV415</f>
        <v>1.5461464712672917</v>
      </c>
      <c r="O321" s="132">
        <f>Manufacturing!CB415</f>
        <v>1.2749809675589006</v>
      </c>
      <c r="P321" s="132">
        <f>Manufacturing!CD415</f>
        <v>0.88496330610964513</v>
      </c>
      <c r="Q321" s="132">
        <f>Manufacturing!BZ415</f>
        <v>0.93181272838776197</v>
      </c>
      <c r="R321" s="308"/>
      <c r="S321" s="308"/>
      <c r="T321" s="308">
        <f t="shared" si="8"/>
        <v>1.4407189618786855</v>
      </c>
      <c r="U321" s="308">
        <f t="shared" si="9"/>
        <v>26940.440497168296</v>
      </c>
    </row>
    <row r="322" spans="1:21" x14ac:dyDescent="0.2">
      <c r="A322" s="308"/>
      <c r="B322" s="308"/>
      <c r="C322" s="308"/>
      <c r="D322" s="308"/>
      <c r="E322" s="308"/>
      <c r="F322" s="308"/>
      <c r="G322" s="308"/>
      <c r="H322" s="308"/>
      <c r="I322" s="308"/>
      <c r="J322" s="308"/>
      <c r="K322" s="308"/>
      <c r="L322" s="308"/>
      <c r="M322" s="14">
        <f t="shared" si="10"/>
        <v>1999</v>
      </c>
      <c r="N322" s="132">
        <f>Manufacturing!BV416</f>
        <v>1.6292238157663033</v>
      </c>
      <c r="O322" s="132">
        <f>Manufacturing!CB416</f>
        <v>1.2968449543331475</v>
      </c>
      <c r="P322" s="132">
        <f>Manufacturing!CD416</f>
        <v>0.85601434515837738</v>
      </c>
      <c r="Q322" s="132">
        <f>Manufacturing!BZ416</f>
        <v>0.92988080339230872</v>
      </c>
      <c r="R322" s="308"/>
      <c r="S322" s="308"/>
      <c r="T322" s="308">
        <f t="shared" si="8"/>
        <v>1.5149839507106528</v>
      </c>
      <c r="U322" s="308">
        <f t="shared" si="9"/>
        <v>28329.144030327567</v>
      </c>
    </row>
    <row r="323" spans="1:21" x14ac:dyDescent="0.2">
      <c r="A323" s="308"/>
      <c r="B323" s="308"/>
      <c r="C323" s="308"/>
      <c r="D323" s="308"/>
      <c r="E323" s="308"/>
      <c r="F323" s="308"/>
      <c r="G323" s="308"/>
      <c r="H323" s="308"/>
      <c r="I323" s="308"/>
      <c r="J323" s="308"/>
      <c r="K323" s="308"/>
      <c r="L323" s="308"/>
      <c r="M323" s="14">
        <f t="shared" si="10"/>
        <v>2000</v>
      </c>
      <c r="N323" s="132">
        <f>Manufacturing!BV417</f>
        <v>1.7332368076072706</v>
      </c>
      <c r="O323" s="132">
        <f>Manufacturing!CB417</f>
        <v>1.3021147477460664</v>
      </c>
      <c r="P323" s="132">
        <f>Manufacturing!CD417</f>
        <v>0.79895795064863318</v>
      </c>
      <c r="Q323" s="132">
        <f>Manufacturing!BZ417</f>
        <v>0.94030463745982373</v>
      </c>
      <c r="R323" s="308"/>
      <c r="S323" s="308"/>
      <c r="T323" s="308">
        <f t="shared" si="8"/>
        <v>1.6297706080091769</v>
      </c>
      <c r="U323" s="308">
        <f t="shared" si="9"/>
        <v>30475.574522772302</v>
      </c>
    </row>
    <row r="324" spans="1:21" x14ac:dyDescent="0.2">
      <c r="A324" s="308"/>
      <c r="B324" s="308"/>
      <c r="C324" s="308"/>
      <c r="D324" s="308"/>
      <c r="E324" s="308"/>
      <c r="F324" s="308"/>
      <c r="G324" s="308"/>
      <c r="H324" s="308"/>
      <c r="I324" s="308"/>
      <c r="J324" s="308"/>
      <c r="K324" s="308"/>
      <c r="L324" s="308"/>
      <c r="M324" s="14">
        <f t="shared" si="10"/>
        <v>2001</v>
      </c>
      <c r="N324" s="132">
        <f>Manufacturing!BV418</f>
        <v>1.6533095932223287</v>
      </c>
      <c r="O324" s="132">
        <f>Manufacturing!CB418</f>
        <v>1.2600279774160277</v>
      </c>
      <c r="P324" s="132">
        <f>Manufacturing!CD418</f>
        <v>0.80457989515202089</v>
      </c>
      <c r="Q324" s="132">
        <f>Manufacturing!BZ418</f>
        <v>0.94723564577995412</v>
      </c>
      <c r="R324" s="308"/>
      <c r="S324" s="308"/>
      <c r="T324" s="308">
        <f t="shared" si="8"/>
        <v>1.5660737802101459</v>
      </c>
      <c r="U324" s="308">
        <f t="shared" si="9"/>
        <v>29284.488235589342</v>
      </c>
    </row>
    <row r="325" spans="1:21" x14ac:dyDescent="0.2">
      <c r="A325" s="308"/>
      <c r="B325" s="308"/>
      <c r="C325" s="308"/>
      <c r="D325" s="308"/>
      <c r="E325" s="308"/>
      <c r="F325" s="308"/>
      <c r="G325" s="308"/>
      <c r="H325" s="308"/>
      <c r="I325" s="308"/>
      <c r="J325" s="308"/>
      <c r="K325" s="308"/>
      <c r="L325" s="308"/>
      <c r="M325" s="14">
        <f t="shared" si="10"/>
        <v>2002</v>
      </c>
      <c r="N325" s="132">
        <f>Manufacturing!BV419</f>
        <v>1.6945352090629828</v>
      </c>
      <c r="O325" s="132">
        <f>Manufacturing!CB419</f>
        <v>1.2054956263792667</v>
      </c>
      <c r="P325" s="132">
        <f>Manufacturing!CD419</f>
        <v>0.79877931773653343</v>
      </c>
      <c r="Q325" s="132">
        <f>Manufacturing!BZ419</f>
        <v>0.89061410674036146</v>
      </c>
      <c r="R325" s="308"/>
      <c r="S325" s="308"/>
      <c r="T325" s="308">
        <f t="shared" si="8"/>
        <v>1.5091769615597201</v>
      </c>
      <c r="U325" s="308">
        <f t="shared" si="9"/>
        <v>28220.557380309157</v>
      </c>
    </row>
    <row r="326" spans="1:21" x14ac:dyDescent="0.2">
      <c r="A326" s="308"/>
      <c r="B326" s="308"/>
      <c r="C326" s="308"/>
      <c r="D326" s="308"/>
      <c r="E326" s="308"/>
      <c r="F326" s="308"/>
      <c r="G326" s="308"/>
      <c r="H326" s="308"/>
      <c r="I326" s="308"/>
      <c r="J326" s="308"/>
      <c r="K326" s="308"/>
      <c r="L326" s="308"/>
      <c r="M326" s="14">
        <f t="shared" si="10"/>
        <v>2003</v>
      </c>
      <c r="N326" s="132">
        <f>Manufacturing!BV420</f>
        <v>1.748165685104385</v>
      </c>
      <c r="O326" s="132">
        <f>Manufacturing!CB420</f>
        <v>1.1841657726152699</v>
      </c>
      <c r="P326" s="132">
        <f>Manufacturing!CD420</f>
        <v>0.76269306940480108</v>
      </c>
      <c r="Q326" s="132">
        <f>Manufacturing!BZ420</f>
        <v>0.88814056152690546</v>
      </c>
      <c r="R326" s="308"/>
      <c r="S326" s="308"/>
      <c r="T326" s="308">
        <f t="shared" si="8"/>
        <v>1.5526168532106759</v>
      </c>
      <c r="U326" s="308">
        <f t="shared" si="9"/>
        <v>29032.853079325963</v>
      </c>
    </row>
    <row r="327" spans="1:21" x14ac:dyDescent="0.2">
      <c r="A327" s="308"/>
      <c r="B327" s="308"/>
      <c r="C327" s="308"/>
      <c r="D327" s="308"/>
      <c r="E327" s="308"/>
      <c r="F327" s="308"/>
      <c r="G327" s="308"/>
      <c r="H327" s="308"/>
      <c r="I327" s="308"/>
      <c r="J327" s="308"/>
      <c r="K327" s="308"/>
      <c r="L327" s="308"/>
      <c r="M327" s="14">
        <f t="shared" si="10"/>
        <v>2004</v>
      </c>
      <c r="N327" s="132">
        <f>Manufacturing!BV421</f>
        <v>1.8912128979240448</v>
      </c>
      <c r="O327" s="132">
        <f>Manufacturing!CB421</f>
        <v>1.2123681633730936</v>
      </c>
      <c r="P327" s="132">
        <f>Manufacturing!CD421</f>
        <v>0.73326520460448485</v>
      </c>
      <c r="Q327" s="132">
        <f>Manufacturing!BZ421</f>
        <v>0.87424795594109939</v>
      </c>
      <c r="R327" s="308"/>
      <c r="S327" s="308"/>
      <c r="T327" s="308">
        <f t="shared" si="8"/>
        <v>1.6533890102595392</v>
      </c>
      <c r="U327" s="308">
        <f t="shared" si="9"/>
        <v>30917.222184322029</v>
      </c>
    </row>
    <row r="328" spans="1:21" x14ac:dyDescent="0.2">
      <c r="A328" s="308"/>
      <c r="B328" s="308"/>
      <c r="C328" s="308"/>
      <c r="D328" s="308"/>
      <c r="E328" s="308"/>
      <c r="F328" s="308"/>
      <c r="G328" s="308"/>
      <c r="H328" s="308"/>
      <c r="I328" s="308"/>
      <c r="J328" s="308"/>
      <c r="K328" s="308"/>
      <c r="L328" s="308"/>
      <c r="M328" s="14">
        <f t="shared" si="10"/>
        <v>2005</v>
      </c>
      <c r="N328" s="132">
        <f>Manufacturing!BV422</f>
        <v>1.9566025553229371</v>
      </c>
      <c r="O328" s="132">
        <f>Manufacturing!CB422</f>
        <v>1.2164131626268062</v>
      </c>
      <c r="P328" s="132">
        <f>Manufacturing!CD422</f>
        <v>0.72658828471077974</v>
      </c>
      <c r="Q328" s="132">
        <f>Manufacturing!BZ422</f>
        <v>0.85564153470584836</v>
      </c>
      <c r="R328" s="308"/>
      <c r="S328" s="308"/>
      <c r="T328" s="308">
        <f t="shared" si="8"/>
        <v>1.6741504132459024</v>
      </c>
      <c r="U328" s="308">
        <f t="shared" si="9"/>
        <v>31305.445950782698</v>
      </c>
    </row>
    <row r="329" spans="1:21" x14ac:dyDescent="0.2">
      <c r="A329" s="308"/>
      <c r="B329" s="308"/>
      <c r="C329" s="308"/>
      <c r="D329" s="308"/>
      <c r="E329" s="308"/>
      <c r="F329" s="308"/>
      <c r="G329" s="308"/>
      <c r="H329" s="308"/>
      <c r="I329" s="308"/>
      <c r="J329" s="308"/>
      <c r="K329" s="308"/>
      <c r="L329" s="308"/>
      <c r="M329" s="14">
        <f t="shared" si="10"/>
        <v>2006</v>
      </c>
      <c r="N329" s="132">
        <f>Manufacturing!BV423</f>
        <v>2.0379776555988185</v>
      </c>
      <c r="O329" s="132">
        <f>Manufacturing!CB423</f>
        <v>1.2185777859536477</v>
      </c>
      <c r="P329" s="132">
        <f>Manufacturing!CD423</f>
        <v>0.69806589834745314</v>
      </c>
      <c r="Q329" s="132">
        <f>Manufacturing!BZ423</f>
        <v>0.8565630314323438</v>
      </c>
      <c r="R329" s="308"/>
      <c r="S329" s="308"/>
      <c r="T329" s="308">
        <f t="shared" si="8"/>
        <v>1.7456563186711052</v>
      </c>
      <c r="U329" s="308">
        <f t="shared" si="9"/>
        <v>32642.556547142038</v>
      </c>
    </row>
    <row r="330" spans="1:21" x14ac:dyDescent="0.2">
      <c r="A330" s="308"/>
      <c r="B330" s="308"/>
      <c r="C330" s="308"/>
      <c r="D330" s="308"/>
      <c r="E330" s="308"/>
      <c r="F330" s="308"/>
      <c r="G330" s="308"/>
      <c r="H330" s="308"/>
      <c r="I330" s="308"/>
      <c r="J330" s="308"/>
      <c r="K330" s="308"/>
      <c r="L330" s="308"/>
      <c r="M330" s="14">
        <f t="shared" si="10"/>
        <v>2007</v>
      </c>
      <c r="N330" s="132">
        <f>Manufacturing!BV424</f>
        <v>2.1101371578391284</v>
      </c>
      <c r="O330" s="132">
        <f>Manufacturing!CB424</f>
        <v>1.2211863031438541</v>
      </c>
      <c r="P330" s="132">
        <f>Manufacturing!CD424</f>
        <v>0.69043946111125354</v>
      </c>
      <c r="Q330" s="132">
        <f>Manufacturing!BZ424</f>
        <v>0.83819991123613113</v>
      </c>
      <c r="R330" s="308"/>
      <c r="S330" s="308"/>
      <c r="T330" s="308">
        <f t="shared" si="8"/>
        <v>1.7687167783968194</v>
      </c>
      <c r="U330" s="308">
        <f t="shared" si="9"/>
        <v>33073.771072331489</v>
      </c>
    </row>
    <row r="331" spans="1:21" x14ac:dyDescent="0.2">
      <c r="A331" s="308"/>
      <c r="B331" s="308"/>
      <c r="C331" s="308"/>
      <c r="D331" s="308"/>
      <c r="E331" s="308"/>
      <c r="F331" s="308"/>
      <c r="G331" s="308"/>
      <c r="H331" s="308"/>
      <c r="I331" s="308"/>
      <c r="J331" s="308"/>
      <c r="K331" s="308"/>
      <c r="L331" s="308"/>
      <c r="M331" s="14">
        <f t="shared" si="10"/>
        <v>2008</v>
      </c>
      <c r="N331" s="132">
        <f>Manufacturing!BV425</f>
        <v>1.9868320648026769</v>
      </c>
      <c r="O331" s="132">
        <f>Manufacturing!CB425</f>
        <v>1.1766569137911818</v>
      </c>
      <c r="P331" s="132">
        <f>Manufacturing!CD425</f>
        <v>0.68800088604279275</v>
      </c>
      <c r="Q331" s="132">
        <f>Manufacturing!BZ425</f>
        <v>0.86079884763008097</v>
      </c>
      <c r="R331" s="308"/>
      <c r="S331" s="308"/>
      <c r="T331" s="308">
        <f t="shared" si="8"/>
        <v>1.7102627518166387</v>
      </c>
      <c r="U331" s="308">
        <f t="shared" si="9"/>
        <v>31980.721514040288</v>
      </c>
    </row>
    <row r="332" spans="1:21" x14ac:dyDescent="0.2">
      <c r="A332" s="308"/>
      <c r="B332" s="308"/>
      <c r="C332" s="308"/>
      <c r="D332" s="308"/>
      <c r="E332" s="308"/>
      <c r="F332" s="308"/>
      <c r="G332" s="308"/>
      <c r="H332" s="308"/>
      <c r="I332" s="308"/>
      <c r="J332" s="308"/>
      <c r="K332" s="308"/>
      <c r="L332" s="308"/>
      <c r="M332" s="14">
        <f t="shared" si="10"/>
        <v>2009</v>
      </c>
      <c r="N332" s="132">
        <f>Manufacturing!BV426</f>
        <v>1.8041636502377272</v>
      </c>
      <c r="O332" s="132">
        <f>Manufacturing!CB426</f>
        <v>1.0481367345940216</v>
      </c>
      <c r="P332" s="132">
        <f>Manufacturing!CD426</f>
        <v>0.6633751270834346</v>
      </c>
      <c r="Q332" s="132">
        <f>Manufacturing!BZ426</f>
        <v>0.87575949199220016</v>
      </c>
      <c r="R332" s="308"/>
      <c r="S332" s="308"/>
      <c r="T332" s="308">
        <f t="shared" si="8"/>
        <v>1.5800134418029854</v>
      </c>
      <c r="U332" s="308">
        <f t="shared" si="9"/>
        <v>29545.150192313264</v>
      </c>
    </row>
    <row r="333" spans="1:21" x14ac:dyDescent="0.2">
      <c r="A333" s="308"/>
      <c r="B333" s="308"/>
      <c r="C333" s="308"/>
      <c r="D333" s="308"/>
      <c r="E333" s="308"/>
      <c r="F333" s="308"/>
      <c r="G333" s="308"/>
      <c r="H333" s="308"/>
      <c r="I333" s="308"/>
      <c r="J333" s="308"/>
      <c r="K333" s="308"/>
      <c r="L333" s="308"/>
      <c r="M333" s="14">
        <f t="shared" si="10"/>
        <v>2010</v>
      </c>
      <c r="N333" s="132">
        <f>Manufacturing!BV427</f>
        <v>1.9285057426284997</v>
      </c>
      <c r="O333" s="132">
        <f>Manufacturing!CB427</f>
        <v>1.1000084398212289</v>
      </c>
      <c r="P333" s="132">
        <f>Manufacturing!CD427</f>
        <v>0.65375326269214096</v>
      </c>
      <c r="Q333" s="132">
        <f>Manufacturing!BZ427</f>
        <v>0.87249575397026946</v>
      </c>
      <c r="R333" s="308">
        <f>N333*P333*Q333</f>
        <v>1.1000137856361818</v>
      </c>
      <c r="S333" s="308"/>
      <c r="T333" s="308">
        <f t="shared" si="8"/>
        <v>1.6826130719506474</v>
      </c>
      <c r="U333" s="308">
        <f t="shared" si="9"/>
        <v>31463.69177062374</v>
      </c>
    </row>
    <row r="334" spans="1:21" s="570" customFormat="1" x14ac:dyDescent="0.2">
      <c r="M334" s="14">
        <f t="shared" si="10"/>
        <v>2011</v>
      </c>
      <c r="N334" s="132">
        <f>Manufacturing!BV428</f>
        <v>1.9769316558727426</v>
      </c>
      <c r="O334" s="132">
        <f>Manufacturing!CB428</f>
        <v>1.1292927438860412</v>
      </c>
      <c r="P334" s="132">
        <f>Manufacturing!CD428</f>
        <v>0.65311419816442917</v>
      </c>
      <c r="Q334" s="132">
        <f>Manufacturing!BZ428</f>
        <v>0.87463743114408798</v>
      </c>
      <c r="R334" s="570">
        <f>N334*P334*Q334</f>
        <v>1.1292987314173533</v>
      </c>
      <c r="T334" s="570">
        <f t="shared" ref="T334" si="11">N334*Q334</f>
        <v>1.7290984250399637</v>
      </c>
      <c r="U334" s="570">
        <f t="shared" ref="U334" si="12">T334*$U$189</f>
        <v>32332.935476043949</v>
      </c>
    </row>
    <row r="335" spans="1:21" x14ac:dyDescent="0.2">
      <c r="A335" s="308"/>
      <c r="B335" s="308"/>
      <c r="C335" s="308"/>
      <c r="D335" s="308"/>
      <c r="E335" s="308"/>
      <c r="F335" s="308"/>
      <c r="G335" s="308"/>
      <c r="H335" s="308"/>
      <c r="I335" s="308"/>
      <c r="J335" s="308"/>
      <c r="K335" s="308"/>
      <c r="L335" s="308"/>
      <c r="M335" s="308"/>
      <c r="N335" s="308"/>
      <c r="O335" s="308"/>
      <c r="P335" s="308"/>
      <c r="Q335" s="308"/>
      <c r="R335" s="308"/>
      <c r="S335" s="308"/>
      <c r="T335" s="308"/>
      <c r="U335" s="308"/>
    </row>
    <row r="336" spans="1:21" x14ac:dyDescent="0.2">
      <c r="A336" s="308"/>
      <c r="B336" s="308"/>
      <c r="C336" s="308"/>
      <c r="D336" s="308"/>
      <c r="E336" s="308"/>
      <c r="F336" s="308"/>
      <c r="G336" s="308"/>
      <c r="H336" s="308"/>
      <c r="I336" s="308"/>
      <c r="J336" s="308"/>
      <c r="K336" s="308"/>
      <c r="L336" s="308"/>
      <c r="M336" s="286" t="s">
        <v>603</v>
      </c>
      <c r="N336" s="308"/>
      <c r="O336" s="287">
        <f>(O333/O329-1)</f>
        <v>-9.7301417684737768E-2</v>
      </c>
      <c r="P336" s="308"/>
      <c r="Q336" s="308"/>
      <c r="R336" s="308">
        <f>Q334*P334</f>
        <v>0.57123812452626721</v>
      </c>
      <c r="S336" s="308"/>
      <c r="T336" s="308"/>
      <c r="U336" s="308"/>
    </row>
    <row r="340" spans="1:22" ht="15.75" x14ac:dyDescent="0.25">
      <c r="A340" s="299" t="s">
        <v>1483</v>
      </c>
      <c r="B340" s="299"/>
      <c r="C340" s="299"/>
    </row>
    <row r="342" spans="1:22" x14ac:dyDescent="0.2">
      <c r="M342" s="333" t="s">
        <v>732</v>
      </c>
      <c r="S342" s="431" t="s">
        <v>734</v>
      </c>
      <c r="T342" s="430"/>
      <c r="U342" s="430"/>
      <c r="V342" s="430"/>
    </row>
    <row r="343" spans="1:22" x14ac:dyDescent="0.2">
      <c r="A343" s="431" t="s">
        <v>138</v>
      </c>
    </row>
    <row r="344" spans="1:22" x14ac:dyDescent="0.2">
      <c r="N344" s="324" t="s">
        <v>54</v>
      </c>
      <c r="O344" s="324" t="s">
        <v>218</v>
      </c>
      <c r="P344" s="324" t="s">
        <v>720</v>
      </c>
      <c r="S344" s="324" t="s">
        <v>54</v>
      </c>
      <c r="T344" s="324" t="s">
        <v>218</v>
      </c>
      <c r="U344" s="324" t="s">
        <v>720</v>
      </c>
    </row>
    <row r="345" spans="1:22" x14ac:dyDescent="0.2">
      <c r="M345">
        <f t="shared" ref="M345:M386" si="13">M191</f>
        <v>1970</v>
      </c>
      <c r="N345" s="19">
        <f>Manufacturing!BZ251</f>
        <v>0.94471749978119035</v>
      </c>
      <c r="O345" s="19">
        <f>Manufacturing!BZ326</f>
        <v>1.4580889183898147</v>
      </c>
      <c r="P345" s="19">
        <f>Manufacturing!BZ387</f>
        <v>1.2658779575574606</v>
      </c>
      <c r="R345">
        <f>M345</f>
        <v>1970</v>
      </c>
      <c r="S345" s="19">
        <f>NonManufacturing!CR184</f>
        <v>0.91262644888503763</v>
      </c>
      <c r="T345" s="19">
        <f>NonManufacturing!CR260</f>
        <v>1.2380556726707186</v>
      </c>
      <c r="U345" s="19">
        <f>NonManufacturing!CR335</f>
        <v>1.1338173570083645</v>
      </c>
    </row>
    <row r="346" spans="1:22" x14ac:dyDescent="0.2">
      <c r="M346" s="308">
        <f t="shared" si="13"/>
        <v>1971</v>
      </c>
      <c r="N346" s="19">
        <f>Manufacturing!BZ252</f>
        <v>0.9624258332684712</v>
      </c>
      <c r="O346" s="19">
        <f>Manufacturing!BZ327</f>
        <v>1.4397762521367585</v>
      </c>
      <c r="P346" s="19">
        <f>Manufacturing!BZ388</f>
        <v>1.2608139367778817</v>
      </c>
      <c r="R346" s="430">
        <f t="shared" ref="R346:R385" si="14">M346</f>
        <v>1971</v>
      </c>
      <c r="S346" s="19">
        <f>NonManufacturing!CR185</f>
        <v>0.91423254820888877</v>
      </c>
      <c r="T346" s="19">
        <f>NonManufacturing!CR261</f>
        <v>1.2172751102237296</v>
      </c>
      <c r="U346" s="19">
        <f>NonManufacturing!CR336</f>
        <v>1.1255088924166994</v>
      </c>
    </row>
    <row r="347" spans="1:22" x14ac:dyDescent="0.2">
      <c r="M347" s="308">
        <f t="shared" si="13"/>
        <v>1972</v>
      </c>
      <c r="N347" s="19">
        <f>Manufacturing!BZ253</f>
        <v>0.95389381612674273</v>
      </c>
      <c r="O347" s="19">
        <f>Manufacturing!BZ328</f>
        <v>1.3765157642155732</v>
      </c>
      <c r="P347" s="19">
        <f>Manufacturing!BZ389</f>
        <v>1.2177940901176416</v>
      </c>
      <c r="R347" s="430">
        <f t="shared" si="14"/>
        <v>1972</v>
      </c>
      <c r="S347" s="19">
        <f>NonManufacturing!CR186</f>
        <v>0.92073384830378957</v>
      </c>
      <c r="T347" s="19">
        <f>NonManufacturing!CR262</f>
        <v>1.1993714293172772</v>
      </c>
      <c r="U347" s="19">
        <f>NonManufacturing!CR337</f>
        <v>1.1202354150470348</v>
      </c>
    </row>
    <row r="348" spans="1:22" x14ac:dyDescent="0.2">
      <c r="M348" s="308">
        <f t="shared" si="13"/>
        <v>1973</v>
      </c>
      <c r="N348" s="19">
        <f>Manufacturing!BZ254</f>
        <v>0.94804257240511203</v>
      </c>
      <c r="O348" s="19">
        <f>Manufacturing!BZ329</f>
        <v>1.3242817268869866</v>
      </c>
      <c r="P348" s="19">
        <f>Manufacturing!BZ390</f>
        <v>1.18285936595408</v>
      </c>
      <c r="R348" s="430">
        <f t="shared" si="14"/>
        <v>1973</v>
      </c>
      <c r="S348" s="19">
        <f>NonManufacturing!CR187</f>
        <v>0.92857354668660275</v>
      </c>
      <c r="T348" s="19">
        <f>NonManufacturing!CR263</f>
        <v>1.2000929109316025</v>
      </c>
      <c r="U348" s="19">
        <f>NonManufacturing!CR338</f>
        <v>1.1388257569229849</v>
      </c>
    </row>
    <row r="349" spans="1:22" x14ac:dyDescent="0.2">
      <c r="M349" s="308">
        <f t="shared" si="13"/>
        <v>1974</v>
      </c>
      <c r="N349" s="19">
        <f>Manufacturing!BZ255</f>
        <v>0.96517010033947925</v>
      </c>
      <c r="O349" s="19">
        <f>Manufacturing!BZ330</f>
        <v>1.2915287408640233</v>
      </c>
      <c r="P349" s="19">
        <f>Manufacturing!BZ391</f>
        <v>1.168729674720393</v>
      </c>
      <c r="R349" s="430">
        <f t="shared" si="14"/>
        <v>1974</v>
      </c>
      <c r="S349" s="19">
        <f>NonManufacturing!CR188</f>
        <v>0.94709437289890541</v>
      </c>
      <c r="T349" s="19">
        <f>NonManufacturing!CR264</f>
        <v>1.2227726595761472</v>
      </c>
      <c r="U349" s="19">
        <f>NonManufacturing!CR339</f>
        <v>1.1526156615886665</v>
      </c>
    </row>
    <row r="350" spans="1:22" x14ac:dyDescent="0.2">
      <c r="M350" s="308">
        <f t="shared" si="13"/>
        <v>1975</v>
      </c>
      <c r="N350" s="19">
        <f>Manufacturing!BZ256</f>
        <v>1.0517118346214258</v>
      </c>
      <c r="O350" s="19">
        <f>Manufacturing!BZ331</f>
        <v>1.3131079962110765</v>
      </c>
      <c r="P350" s="19">
        <f>Manufacturing!BZ392</f>
        <v>1.214169422165235</v>
      </c>
      <c r="R350" s="430">
        <f t="shared" si="14"/>
        <v>1975</v>
      </c>
      <c r="S350" s="19">
        <f>NonManufacturing!CR189</f>
        <v>0.97764785728459258</v>
      </c>
      <c r="T350" s="19">
        <f>NonManufacturing!CR265</f>
        <v>1.2064231805809997</v>
      </c>
      <c r="U350" s="19">
        <f>NonManufacturing!CR340</f>
        <v>1.1405210427687773</v>
      </c>
    </row>
    <row r="351" spans="1:22" x14ac:dyDescent="0.2">
      <c r="M351" s="308">
        <f t="shared" si="13"/>
        <v>1976</v>
      </c>
      <c r="N351" s="19">
        <f>Manufacturing!BZ257</f>
        <v>1.0316904751497074</v>
      </c>
      <c r="O351" s="19">
        <f>Manufacturing!BZ332</f>
        <v>1.2431482177468152</v>
      </c>
      <c r="P351" s="19">
        <f>Manufacturing!BZ393</f>
        <v>1.1626493145557102</v>
      </c>
      <c r="R351" s="430">
        <f t="shared" si="14"/>
        <v>1976</v>
      </c>
      <c r="S351" s="19">
        <f>NonManufacturing!CR190</f>
        <v>1.0136727104485406</v>
      </c>
      <c r="T351" s="19">
        <f>NonManufacturing!CR266</f>
        <v>1.1980202537436546</v>
      </c>
      <c r="U351" s="19">
        <f>NonManufacturing!CR341</f>
        <v>1.157751465040761</v>
      </c>
    </row>
    <row r="352" spans="1:22" x14ac:dyDescent="0.2">
      <c r="M352" s="308">
        <f t="shared" si="13"/>
        <v>1977</v>
      </c>
      <c r="N352" s="19">
        <f>Manufacturing!BZ258</f>
        <v>1.0045267508902014</v>
      </c>
      <c r="O352" s="19">
        <f>Manufacturing!BZ333</f>
        <v>1.1815117669466266</v>
      </c>
      <c r="P352" s="19">
        <f>Manufacturing!BZ394</f>
        <v>1.113791955686303</v>
      </c>
      <c r="R352" s="430">
        <f t="shared" si="14"/>
        <v>1977</v>
      </c>
      <c r="S352" s="19">
        <f>NonManufacturing!CR191</f>
        <v>1.046644881475993</v>
      </c>
      <c r="T352" s="19">
        <f>NonManufacturing!CR267</f>
        <v>1.158081885415764</v>
      </c>
      <c r="U352" s="19">
        <f>NonManufacturing!CR342</f>
        <v>1.1375114655532739</v>
      </c>
    </row>
    <row r="353" spans="1:21" x14ac:dyDescent="0.2">
      <c r="M353" s="308">
        <f t="shared" si="13"/>
        <v>1978</v>
      </c>
      <c r="N353" s="19">
        <f>Manufacturing!BZ259</f>
        <v>0.9698153076174143</v>
      </c>
      <c r="O353" s="19">
        <f>Manufacturing!BZ334</f>
        <v>1.1721043794137924</v>
      </c>
      <c r="P353" s="19">
        <f>Manufacturing!BZ395</f>
        <v>1.0949913370124635</v>
      </c>
      <c r="R353" s="430">
        <f t="shared" si="14"/>
        <v>1978</v>
      </c>
      <c r="S353" s="19">
        <f>NonManufacturing!CR192</f>
        <v>1.0521486383433021</v>
      </c>
      <c r="T353" s="19">
        <f>NonManufacturing!CR268</f>
        <v>1.2420883299471677</v>
      </c>
      <c r="U353" s="19">
        <f>NonManufacturing!CR343</f>
        <v>1.1924772089446789</v>
      </c>
    </row>
    <row r="354" spans="1:21" x14ac:dyDescent="0.2">
      <c r="M354" s="308">
        <f t="shared" si="13"/>
        <v>1979</v>
      </c>
      <c r="N354" s="19">
        <f>Manufacturing!BZ260</f>
        <v>0.95532074100031372</v>
      </c>
      <c r="O354" s="19">
        <f>Manufacturing!BZ335</f>
        <v>1.1326951083794055</v>
      </c>
      <c r="P354" s="19">
        <f>Manufacturing!BZ396</f>
        <v>1.0649770637258273</v>
      </c>
      <c r="R354" s="430">
        <f t="shared" si="14"/>
        <v>1979</v>
      </c>
      <c r="S354" s="19">
        <f>NonManufacturing!CR193</f>
        <v>1.0299744975354914</v>
      </c>
      <c r="T354" s="19">
        <f>NonManufacturing!CR269</f>
        <v>1.0616793379832095</v>
      </c>
      <c r="U354" s="19">
        <f>NonManufacturing!CR344</f>
        <v>1.0800079692189941</v>
      </c>
    </row>
    <row r="355" spans="1:21" x14ac:dyDescent="0.2">
      <c r="M355" s="308">
        <f t="shared" si="13"/>
        <v>1980</v>
      </c>
      <c r="N355" s="19">
        <f>Manufacturing!BZ261</f>
        <v>1.0006958286348997</v>
      </c>
      <c r="O355" s="19">
        <f>Manufacturing!BZ336</f>
        <v>1.1207218430959014</v>
      </c>
      <c r="P355" s="19">
        <f>Manufacturing!BZ397</f>
        <v>1.0745069886238248</v>
      </c>
      <c r="R355" s="430">
        <f t="shared" si="14"/>
        <v>1980</v>
      </c>
      <c r="S355" s="19">
        <f>NonManufacturing!CR194</f>
        <v>1.0338555884434371</v>
      </c>
      <c r="T355" s="19">
        <f>NonManufacturing!CR270</f>
        <v>1.1275974632300056</v>
      </c>
      <c r="U355" s="19">
        <f>NonManufacturing!CR345</f>
        <v>1.0956370137560654</v>
      </c>
    </row>
    <row r="356" spans="1:21" x14ac:dyDescent="0.2">
      <c r="M356" s="308">
        <f t="shared" si="13"/>
        <v>1981</v>
      </c>
      <c r="N356" s="19">
        <f>Manufacturing!BZ262</f>
        <v>1.0091286179787069</v>
      </c>
      <c r="O356" s="19">
        <f>Manufacturing!BZ337</f>
        <v>1.1047805148432475</v>
      </c>
      <c r="P356" s="19">
        <f>Manufacturing!BZ398</f>
        <v>1.0678270230677074</v>
      </c>
      <c r="R356" s="430">
        <f t="shared" si="14"/>
        <v>1981</v>
      </c>
      <c r="S356" s="19">
        <f>NonManufacturing!CR195</f>
        <v>1.0266087649733062</v>
      </c>
      <c r="T356" s="19">
        <f>NonManufacturing!CR271</f>
        <v>1.0928382766405593</v>
      </c>
      <c r="U356" s="19">
        <f>NonManufacturing!CR346</f>
        <v>1.0506348873830982</v>
      </c>
    </row>
    <row r="357" spans="1:21" x14ac:dyDescent="0.2">
      <c r="M357" s="308">
        <f t="shared" si="13"/>
        <v>1982</v>
      </c>
      <c r="N357" s="19">
        <f>Manufacturing!BZ263</f>
        <v>1.0328833406903157</v>
      </c>
      <c r="O357" s="19">
        <f>Manufacturing!BZ338</f>
        <v>1.0740726765863664</v>
      </c>
      <c r="P357" s="19">
        <f>Manufacturing!BZ399</f>
        <v>1.0579928593666694</v>
      </c>
      <c r="R357" s="430">
        <f t="shared" si="14"/>
        <v>1982</v>
      </c>
      <c r="S357" s="19">
        <f>NonManufacturing!CR196</f>
        <v>1.0348105354767403</v>
      </c>
      <c r="T357" s="19">
        <f>NonManufacturing!CR272</f>
        <v>1.0689594148707902</v>
      </c>
      <c r="U357" s="19">
        <f>NonManufacturing!CR347</f>
        <v>1.0204336975086901</v>
      </c>
    </row>
    <row r="358" spans="1:21" x14ac:dyDescent="0.2">
      <c r="M358" s="308">
        <f t="shared" si="13"/>
        <v>1983</v>
      </c>
      <c r="N358" s="19">
        <f>Manufacturing!BZ264</f>
        <v>0.99994614931642145</v>
      </c>
      <c r="O358" s="19">
        <f>Manufacturing!BZ339</f>
        <v>1.112217603509547</v>
      </c>
      <c r="P358" s="19">
        <f>Manufacturing!BZ400</f>
        <v>1.0687192311026306</v>
      </c>
      <c r="R358" s="430">
        <f t="shared" si="14"/>
        <v>1983</v>
      </c>
      <c r="S358" s="19">
        <f>NonManufacturing!CR197</f>
        <v>1.0354719444830083</v>
      </c>
      <c r="T358" s="19">
        <f>NonManufacturing!CR273</f>
        <v>1.1851452771764166</v>
      </c>
      <c r="U358" s="19">
        <f>NonManufacturing!CR348</f>
        <v>1.1033453162140177</v>
      </c>
    </row>
    <row r="359" spans="1:21" x14ac:dyDescent="0.2">
      <c r="M359" s="308">
        <f t="shared" si="13"/>
        <v>1984</v>
      </c>
      <c r="N359" s="19">
        <f>Manufacturing!BZ265</f>
        <v>1.0270792555848607</v>
      </c>
      <c r="O359" s="19">
        <f>Manufacturing!BZ340</f>
        <v>1.0545039733553536</v>
      </c>
      <c r="P359" s="19">
        <f>Manufacturing!BZ401</f>
        <v>1.0438673989901208</v>
      </c>
      <c r="R359" s="430">
        <f t="shared" si="14"/>
        <v>1984</v>
      </c>
      <c r="S359" s="19">
        <f>NonManufacturing!CR198</f>
        <v>1.0348490286751342</v>
      </c>
      <c r="T359" s="19">
        <f>NonManufacturing!CR274</f>
        <v>1.0839266794624489</v>
      </c>
      <c r="U359" s="19">
        <f>NonManufacturing!CR349</f>
        <v>1.0557552941921893</v>
      </c>
    </row>
    <row r="360" spans="1:21" x14ac:dyDescent="0.2">
      <c r="M360" s="308">
        <f t="shared" si="13"/>
        <v>1985</v>
      </c>
      <c r="N360" s="19">
        <f>Manufacturing!BZ266</f>
        <v>1</v>
      </c>
      <c r="O360" s="19">
        <f>Manufacturing!BZ341</f>
        <v>1</v>
      </c>
      <c r="P360" s="19">
        <f>Manufacturing!BZ402</f>
        <v>1</v>
      </c>
      <c r="R360" s="430">
        <f t="shared" si="14"/>
        <v>1985</v>
      </c>
      <c r="S360" s="19">
        <f>NonManufacturing!CR199</f>
        <v>1</v>
      </c>
      <c r="T360" s="19">
        <f>NonManufacturing!CR275</f>
        <v>1</v>
      </c>
      <c r="U360" s="19">
        <f>NonManufacturing!CR350</f>
        <v>1</v>
      </c>
    </row>
    <row r="361" spans="1:21" x14ac:dyDescent="0.2">
      <c r="M361" s="308">
        <f t="shared" si="13"/>
        <v>1986</v>
      </c>
      <c r="N361" s="19">
        <f>Manufacturing!BZ267</f>
        <v>0.99595694450962757</v>
      </c>
      <c r="O361" s="19">
        <f>Manufacturing!BZ342</f>
        <v>1.0452607980018094</v>
      </c>
      <c r="P361" s="19">
        <f>Manufacturing!BZ403</f>
        <v>1.0259345396056863</v>
      </c>
      <c r="R361" s="430">
        <f t="shared" si="14"/>
        <v>1986</v>
      </c>
      <c r="S361" s="19">
        <f>NonManufacturing!CR200</f>
        <v>0.99653590949711279</v>
      </c>
      <c r="T361" s="19">
        <f>NonManufacturing!CR276</f>
        <v>0.97478554054763522</v>
      </c>
      <c r="U361" s="19">
        <f>NonManufacturing!CR351</f>
        <v>1.0106830459583651</v>
      </c>
    </row>
    <row r="362" spans="1:21" x14ac:dyDescent="0.2">
      <c r="M362" s="308">
        <f t="shared" si="13"/>
        <v>1987</v>
      </c>
      <c r="N362" s="19">
        <f>Manufacturing!BZ268</f>
        <v>0.97328415774696564</v>
      </c>
      <c r="O362" s="19">
        <f>Manufacturing!BZ343</f>
        <v>0.97077669302840086</v>
      </c>
      <c r="P362" s="19">
        <f>Manufacturing!BZ404</f>
        <v>0.97175085039820497</v>
      </c>
      <c r="R362" s="430">
        <f t="shared" si="14"/>
        <v>1987</v>
      </c>
      <c r="S362" s="19">
        <f>NonManufacturing!CR201</f>
        <v>1.0301554417937087</v>
      </c>
      <c r="T362" s="19">
        <f>NonManufacturing!CR277</f>
        <v>0.93048125222930722</v>
      </c>
      <c r="U362" s="19">
        <f>NonManufacturing!CR352</f>
        <v>0.99952646839520487</v>
      </c>
    </row>
    <row r="363" spans="1:21" x14ac:dyDescent="0.2">
      <c r="M363" s="308">
        <f t="shared" si="13"/>
        <v>1988</v>
      </c>
      <c r="N363" s="19">
        <f>Manufacturing!BZ269</f>
        <v>0.9710078665002182</v>
      </c>
      <c r="O363" s="19">
        <f>Manufacturing!BZ344</f>
        <v>1.0023618925812905</v>
      </c>
      <c r="P363" s="19">
        <f>Manufacturing!BZ405</f>
        <v>0.99011666524490194</v>
      </c>
      <c r="R363" s="430">
        <f t="shared" si="14"/>
        <v>1988</v>
      </c>
      <c r="S363" s="19">
        <f>NonManufacturing!CR202</f>
        <v>1.0460683394053643</v>
      </c>
      <c r="T363" s="19">
        <f>NonManufacturing!CR278</f>
        <v>0.92763116724172245</v>
      </c>
      <c r="U363" s="19">
        <f>NonManufacturing!CR353</f>
        <v>1.0131442978496437</v>
      </c>
    </row>
    <row r="364" spans="1:21" x14ac:dyDescent="0.2">
      <c r="M364" s="308">
        <f t="shared" si="13"/>
        <v>1989</v>
      </c>
      <c r="N364" s="19">
        <f>Manufacturing!BZ270</f>
        <v>0.97247711325428277</v>
      </c>
      <c r="O364" s="19">
        <f>Manufacturing!BZ345</f>
        <v>1.0014246058532932</v>
      </c>
      <c r="P364" s="19">
        <f>Manufacturing!BZ406</f>
        <v>0.99012187688739528</v>
      </c>
      <c r="R364" s="430">
        <f t="shared" si="14"/>
        <v>1989</v>
      </c>
      <c r="S364" s="19">
        <f>NonManufacturing!CR203</f>
        <v>1.0845337495987757</v>
      </c>
      <c r="T364" s="19">
        <f>NonManufacturing!CR279</f>
        <v>0.8963941198514157</v>
      </c>
      <c r="U364" s="19">
        <f>NonManufacturing!CR354</f>
        <v>1.0153125875394517</v>
      </c>
    </row>
    <row r="365" spans="1:21" x14ac:dyDescent="0.2">
      <c r="M365" s="308">
        <f t="shared" si="13"/>
        <v>1990</v>
      </c>
      <c r="N365" s="19">
        <f>Manufacturing!BZ271</f>
        <v>1.0006352627614241</v>
      </c>
      <c r="O365" s="19">
        <f>Manufacturing!BZ346</f>
        <v>1.0080810380213445</v>
      </c>
      <c r="P365" s="19">
        <f>Manufacturing!BZ407</f>
        <v>1.0052184116407168</v>
      </c>
      <c r="R365" s="430">
        <f t="shared" si="14"/>
        <v>1990</v>
      </c>
      <c r="S365" s="19">
        <f>NonManufacturing!CR204</f>
        <v>1.0675957550764072</v>
      </c>
      <c r="T365" s="19">
        <f>NonManufacturing!CR280</f>
        <v>0.85554635553378633</v>
      </c>
      <c r="U365" s="19">
        <f>NonManufacturing!CR355</f>
        <v>0.98356532025154797</v>
      </c>
    </row>
    <row r="366" spans="1:21" x14ac:dyDescent="0.2">
      <c r="A366" s="431" t="s">
        <v>202</v>
      </c>
      <c r="M366" s="308">
        <f t="shared" si="13"/>
        <v>1991</v>
      </c>
      <c r="N366" s="19">
        <f>Manufacturing!BZ272</f>
        <v>1.0185282625462562</v>
      </c>
      <c r="O366" s="19">
        <f>Manufacturing!BZ347</f>
        <v>0.98092350932103334</v>
      </c>
      <c r="P366" s="19">
        <f>Manufacturing!BZ408</f>
        <v>0.99570523990685444</v>
      </c>
      <c r="R366" s="430">
        <f t="shared" si="14"/>
        <v>1991</v>
      </c>
      <c r="S366" s="19">
        <f>NonManufacturing!CR205</f>
        <v>1.054816283158396</v>
      </c>
      <c r="T366" s="19">
        <f>NonManufacturing!CR281</f>
        <v>0.80387132005893769</v>
      </c>
      <c r="U366" s="19">
        <f>NonManufacturing!CR356</f>
        <v>0.94485453824865195</v>
      </c>
    </row>
    <row r="367" spans="1:21" x14ac:dyDescent="0.2">
      <c r="M367" s="308">
        <f t="shared" si="13"/>
        <v>1992</v>
      </c>
      <c r="N367" s="19">
        <f>Manufacturing!BZ273</f>
        <v>0.98728024005127235</v>
      </c>
      <c r="O367" s="19">
        <f>Manufacturing!BZ348</f>
        <v>0.99478292564437221</v>
      </c>
      <c r="P367" s="19">
        <f>Manufacturing!BZ409</f>
        <v>0.99186477545313911</v>
      </c>
      <c r="R367" s="430">
        <f t="shared" si="14"/>
        <v>1992</v>
      </c>
      <c r="S367" s="19">
        <f>NonManufacturing!CR206</f>
        <v>1.0757114300579766</v>
      </c>
      <c r="T367" s="19">
        <f>NonManufacturing!CR282</f>
        <v>0.79132596625467977</v>
      </c>
      <c r="U367" s="19">
        <f>NonManufacturing!CR357</f>
        <v>0.94857839129814236</v>
      </c>
    </row>
    <row r="368" spans="1:21" x14ac:dyDescent="0.2">
      <c r="M368" s="308">
        <f t="shared" si="13"/>
        <v>1993</v>
      </c>
      <c r="N368" s="19">
        <f>Manufacturing!BZ274</f>
        <v>0.98440315316701155</v>
      </c>
      <c r="O368" s="19">
        <f>Manufacturing!BZ349</f>
        <v>1.0072635876348373</v>
      </c>
      <c r="P368" s="19">
        <f>Manufacturing!BZ410</f>
        <v>0.99826238686100166</v>
      </c>
      <c r="R368" s="430">
        <f t="shared" si="14"/>
        <v>1993</v>
      </c>
      <c r="S368" s="19">
        <f>NonManufacturing!CR207</f>
        <v>1.0791410381740369</v>
      </c>
      <c r="T368" s="19">
        <f>NonManufacturing!CR283</f>
        <v>0.78734798911750437</v>
      </c>
      <c r="U368" s="19">
        <f>NonManufacturing!CR358</f>
        <v>0.93438594807457509</v>
      </c>
    </row>
    <row r="369" spans="13:21" x14ac:dyDescent="0.2">
      <c r="M369" s="308">
        <f t="shared" si="13"/>
        <v>1994</v>
      </c>
      <c r="N369" s="19">
        <f>Manufacturing!BZ275</f>
        <v>0.95969572837222095</v>
      </c>
      <c r="O369" s="19">
        <f>Manufacturing!BZ350</f>
        <v>0.99856289014524446</v>
      </c>
      <c r="P369" s="19">
        <f>Manufacturing!BZ411</f>
        <v>0.98316897395120828</v>
      </c>
      <c r="R369" s="430">
        <f t="shared" si="14"/>
        <v>1994</v>
      </c>
      <c r="S369" s="19">
        <f>NonManufacturing!CR208</f>
        <v>1.0487659464043366</v>
      </c>
      <c r="T369" s="19">
        <f>NonManufacturing!CR284</f>
        <v>0.73298058238267061</v>
      </c>
      <c r="U369" s="19">
        <f>NonManufacturing!CR359</f>
        <v>0.89854171505127256</v>
      </c>
    </row>
    <row r="370" spans="13:21" x14ac:dyDescent="0.2">
      <c r="M370" s="308">
        <f t="shared" si="13"/>
        <v>1995</v>
      </c>
      <c r="N370" s="19">
        <f>Manufacturing!BZ276</f>
        <v>0.94683201673210082</v>
      </c>
      <c r="O370" s="19">
        <f>Manufacturing!BZ351</f>
        <v>1.0121635317487816</v>
      </c>
      <c r="P370" s="19">
        <f>Manufacturing!BZ412</f>
        <v>0.98612466364924445</v>
      </c>
      <c r="R370" s="430">
        <f t="shared" si="14"/>
        <v>1995</v>
      </c>
      <c r="S370" s="19">
        <f>NonManufacturing!CR209</f>
        <v>1.1020268900571466</v>
      </c>
      <c r="T370" s="19">
        <f>NonManufacturing!CR285</f>
        <v>0.73564517629490855</v>
      </c>
      <c r="U370" s="19">
        <f>NonManufacturing!CR360</f>
        <v>0.92862683517422007</v>
      </c>
    </row>
    <row r="371" spans="13:21" x14ac:dyDescent="0.2">
      <c r="M371" s="308">
        <f t="shared" si="13"/>
        <v>1996</v>
      </c>
      <c r="N371" s="19">
        <f>Manufacturing!BZ277</f>
        <v>0.94538870335318803</v>
      </c>
      <c r="O371" s="19">
        <f>Manufacturing!BZ352</f>
        <v>1.0034389742497474</v>
      </c>
      <c r="P371" s="19">
        <f>Manufacturing!BZ413</f>
        <v>0.98034674573516123</v>
      </c>
      <c r="R371" s="430">
        <f t="shared" si="14"/>
        <v>1996</v>
      </c>
      <c r="S371" s="19">
        <f>NonManufacturing!CR210</f>
        <v>1.1071092500770681</v>
      </c>
      <c r="T371" s="19">
        <f>NonManufacturing!CR286</f>
        <v>0.7253831393061434</v>
      </c>
      <c r="U371" s="19">
        <f>NonManufacturing!CR361</f>
        <v>0.92682670078254226</v>
      </c>
    </row>
    <row r="372" spans="13:21" x14ac:dyDescent="0.2">
      <c r="M372" s="308">
        <f t="shared" si="13"/>
        <v>1997</v>
      </c>
      <c r="N372" s="19">
        <f>Manufacturing!BZ278</f>
        <v>0.89785753642681931</v>
      </c>
      <c r="O372" s="19">
        <f>Manufacturing!BZ353</f>
        <v>0.96106945528359544</v>
      </c>
      <c r="P372" s="19">
        <f>Manufacturing!BZ414</f>
        <v>0.93584620515112937</v>
      </c>
      <c r="R372" s="430">
        <f t="shared" si="14"/>
        <v>1997</v>
      </c>
      <c r="S372" s="19">
        <f>NonManufacturing!CR211</f>
        <v>1.0179962331141543</v>
      </c>
      <c r="T372" s="19">
        <f>NonManufacturing!CR287</f>
        <v>0.73052511917283025</v>
      </c>
      <c r="U372" s="19">
        <f>NonManufacturing!CR362</f>
        <v>0.8934464978645078</v>
      </c>
    </row>
    <row r="373" spans="13:21" x14ac:dyDescent="0.2">
      <c r="M373" s="308">
        <f t="shared" si="13"/>
        <v>1998</v>
      </c>
      <c r="N373" s="19">
        <f>Manufacturing!BZ279</f>
        <v>0.86635527253769751</v>
      </c>
      <c r="O373" s="19">
        <f>Manufacturing!BZ354</f>
        <v>0.9762416038988635</v>
      </c>
      <c r="P373" s="19">
        <f>Manufacturing!BZ415</f>
        <v>0.93181272838776197</v>
      </c>
      <c r="R373" s="430">
        <f t="shared" si="14"/>
        <v>1998</v>
      </c>
      <c r="S373" s="19">
        <f>NonManufacturing!CR212</f>
        <v>1.0473500165457121</v>
      </c>
      <c r="T373" s="19">
        <f>NonManufacturing!CR288</f>
        <v>0.73289446536989278</v>
      </c>
      <c r="U373" s="19">
        <f>NonManufacturing!CR363</f>
        <v>0.91489348329797671</v>
      </c>
    </row>
    <row r="374" spans="13:21" x14ac:dyDescent="0.2">
      <c r="M374" s="308">
        <f t="shared" si="13"/>
        <v>1999</v>
      </c>
      <c r="N374" s="19">
        <f>Manufacturing!BZ280</f>
        <v>0.86045617366258265</v>
      </c>
      <c r="O374" s="19">
        <f>Manufacturing!BZ355</f>
        <v>0.97712459068869928</v>
      </c>
      <c r="P374" s="19">
        <f>Manufacturing!BZ416</f>
        <v>0.92988080339230872</v>
      </c>
      <c r="R374" s="430">
        <f t="shared" si="14"/>
        <v>1999</v>
      </c>
      <c r="S374" s="19">
        <f>NonManufacturing!CR213</f>
        <v>1.0077631063803882</v>
      </c>
      <c r="T374" s="19">
        <f>NonManufacturing!CR289</f>
        <v>0.73821298090074339</v>
      </c>
      <c r="U374" s="19">
        <f>NonManufacturing!CR364</f>
        <v>0.91727113299630003</v>
      </c>
    </row>
    <row r="375" spans="13:21" x14ac:dyDescent="0.2">
      <c r="M375" s="308">
        <f t="shared" si="13"/>
        <v>2000</v>
      </c>
      <c r="N375" s="19">
        <f>Manufacturing!BZ281</f>
        <v>0.89253418885508462</v>
      </c>
      <c r="O375" s="19">
        <f>Manufacturing!BZ356</f>
        <v>0.97205638102097802</v>
      </c>
      <c r="P375" s="19">
        <f>Manufacturing!BZ417</f>
        <v>0.94030463745982373</v>
      </c>
      <c r="R375" s="430">
        <f t="shared" si="14"/>
        <v>2000</v>
      </c>
      <c r="S375" s="19">
        <f>NonManufacturing!CR214</f>
        <v>1.0292583608218964</v>
      </c>
      <c r="T375" s="19">
        <f>NonManufacturing!CR290</f>
        <v>0.73452229104905353</v>
      </c>
      <c r="U375" s="19">
        <f>NonManufacturing!CR365</f>
        <v>0.91793822432032346</v>
      </c>
    </row>
    <row r="376" spans="13:21" x14ac:dyDescent="0.2">
      <c r="M376" s="308">
        <f t="shared" si="13"/>
        <v>2001</v>
      </c>
      <c r="N376" s="19">
        <f>Manufacturing!BZ282</f>
        <v>0.91368641878075885</v>
      </c>
      <c r="O376" s="19">
        <f>Manufacturing!BZ357</f>
        <v>0.96885323313107174</v>
      </c>
      <c r="P376" s="19">
        <f>Manufacturing!BZ418</f>
        <v>0.94723564577995412</v>
      </c>
      <c r="R376" s="430">
        <f t="shared" si="14"/>
        <v>2001</v>
      </c>
      <c r="S376" s="19">
        <f>NonManufacturing!CR215</f>
        <v>1.0942719988792686</v>
      </c>
      <c r="T376" s="19">
        <f>NonManufacturing!CR291</f>
        <v>0.72730912424391947</v>
      </c>
      <c r="U376" s="19">
        <f>NonManufacturing!CR366</f>
        <v>0.92675910377501902</v>
      </c>
    </row>
    <row r="377" spans="13:21" x14ac:dyDescent="0.2">
      <c r="M377" s="308">
        <f t="shared" si="13"/>
        <v>2002</v>
      </c>
      <c r="N377" s="19">
        <f>Manufacturing!BZ283</f>
        <v>0.87606370907574849</v>
      </c>
      <c r="O377" s="19">
        <f>Manufacturing!BZ358</f>
        <v>0.8990329365862697</v>
      </c>
      <c r="P377" s="19">
        <f>Manufacturing!BZ419</f>
        <v>0.89061410674036146</v>
      </c>
      <c r="R377" s="430">
        <f t="shared" si="14"/>
        <v>2002</v>
      </c>
      <c r="S377" s="19">
        <f>NonManufacturing!CR216</f>
        <v>1.0805844673204799</v>
      </c>
      <c r="T377" s="19">
        <f>NonManufacturing!CR292</f>
        <v>0.73479458157558175</v>
      </c>
      <c r="U377" s="19">
        <f>NonManufacturing!CR367</f>
        <v>0.93614072802707016</v>
      </c>
    </row>
    <row r="378" spans="13:21" x14ac:dyDescent="0.2">
      <c r="M378" s="308">
        <f t="shared" si="13"/>
        <v>2003</v>
      </c>
      <c r="N378" s="19">
        <f>Manufacturing!BZ284</f>
        <v>0.89122009108367828</v>
      </c>
      <c r="O378" s="19">
        <f>Manufacturing!BZ359</f>
        <v>0.88422173293191564</v>
      </c>
      <c r="P378" s="19">
        <f>Manufacturing!BZ420</f>
        <v>0.88814056152690546</v>
      </c>
      <c r="R378" s="430">
        <f t="shared" si="14"/>
        <v>2003</v>
      </c>
      <c r="S378" s="19">
        <f>NonManufacturing!CR217</f>
        <v>1.1333931361464993</v>
      </c>
      <c r="T378" s="19">
        <f>NonManufacturing!CR293</f>
        <v>0.64884158982532969</v>
      </c>
      <c r="U378" s="19">
        <f>NonManufacturing!CR368</f>
        <v>0.89141833363940215</v>
      </c>
    </row>
    <row r="379" spans="13:21" x14ac:dyDescent="0.2">
      <c r="M379" s="308">
        <f t="shared" si="13"/>
        <v>2004</v>
      </c>
      <c r="N379" s="19">
        <f>Manufacturing!BZ285</f>
        <v>0.92050759246462788</v>
      </c>
      <c r="O379" s="19">
        <f>Manufacturing!BZ360</f>
        <v>0.84009366627592819</v>
      </c>
      <c r="P379" s="19">
        <f>Manufacturing!BZ421</f>
        <v>0.87424795594109939</v>
      </c>
      <c r="R379" s="430">
        <f t="shared" si="14"/>
        <v>2004</v>
      </c>
      <c r="S379" s="19">
        <f>NonManufacturing!CR218</f>
        <v>1.1811670993925361</v>
      </c>
      <c r="T379" s="19">
        <f>NonManufacturing!CR294</f>
        <v>0.66777356253386455</v>
      </c>
      <c r="U379" s="19">
        <f>NonManufacturing!CR369</f>
        <v>0.92284921217687998</v>
      </c>
    </row>
    <row r="380" spans="13:21" x14ac:dyDescent="0.2">
      <c r="M380" s="308">
        <f t="shared" si="13"/>
        <v>2005</v>
      </c>
      <c r="N380" s="19">
        <f>Manufacturing!BZ286</f>
        <v>0.92445807930031854</v>
      </c>
      <c r="O380" s="19">
        <f>Manufacturing!BZ361</f>
        <v>0.80581732102969517</v>
      </c>
      <c r="P380" s="19">
        <f>Manufacturing!BZ422</f>
        <v>0.85564153470584836</v>
      </c>
      <c r="R380" s="430">
        <f t="shared" si="14"/>
        <v>2005</v>
      </c>
      <c r="S380" s="19">
        <f>NonManufacturing!CR219</f>
        <v>1.2264239038681883</v>
      </c>
      <c r="T380" s="19">
        <f>NonManufacturing!CR295</f>
        <v>0.63924233936149</v>
      </c>
      <c r="U380" s="19">
        <f>NonManufacturing!CR370</f>
        <v>0.92417761844860968</v>
      </c>
    </row>
    <row r="381" spans="13:21" x14ac:dyDescent="0.2">
      <c r="M381" s="308">
        <f t="shared" si="13"/>
        <v>2006</v>
      </c>
      <c r="N381" s="19">
        <f>Manufacturing!BZ287</f>
        <v>0.91011831309946389</v>
      </c>
      <c r="O381" s="19">
        <f>Manufacturing!BZ362</f>
        <v>0.81738937707605008</v>
      </c>
      <c r="P381" s="19">
        <f>Manufacturing!BZ423</f>
        <v>0.8565630314323438</v>
      </c>
      <c r="R381" s="430">
        <f t="shared" si="14"/>
        <v>2006</v>
      </c>
      <c r="S381" s="19">
        <f>NonManufacturing!CR220</f>
        <v>1.2523199284563331</v>
      </c>
      <c r="T381" s="19">
        <f>NonManufacturing!CR296</f>
        <v>0.62020164469699823</v>
      </c>
      <c r="U381" s="19">
        <f>NonManufacturing!CR371</f>
        <v>0.91655665669953978</v>
      </c>
    </row>
    <row r="382" spans="13:21" x14ac:dyDescent="0.2">
      <c r="M382" s="308">
        <f t="shared" si="13"/>
        <v>2007</v>
      </c>
      <c r="N382" s="19">
        <f>Manufacturing!BZ288</f>
        <v>0.88643368144209311</v>
      </c>
      <c r="O382" s="19">
        <f>Manufacturing!BZ363</f>
        <v>0.80278049632277382</v>
      </c>
      <c r="P382" s="19">
        <f>Manufacturing!BZ424</f>
        <v>0.83819991123613113</v>
      </c>
      <c r="R382" s="430">
        <f t="shared" si="14"/>
        <v>2007</v>
      </c>
      <c r="S382" s="19">
        <f>NonManufacturing!CR221</f>
        <v>1.3023757822425921</v>
      </c>
      <c r="T382" s="19">
        <f>NonManufacturing!CR297</f>
        <v>0.6426383057421835</v>
      </c>
      <c r="U382" s="19">
        <f>NonManufacturing!CR372</f>
        <v>0.93522227505953581</v>
      </c>
    </row>
    <row r="383" spans="13:21" x14ac:dyDescent="0.2">
      <c r="M383" s="308">
        <f t="shared" si="13"/>
        <v>2008</v>
      </c>
      <c r="N383" s="19">
        <f>Manufacturing!BZ289</f>
        <v>0.93346284862253148</v>
      </c>
      <c r="O383" s="19">
        <f>Manufacturing!BZ364</f>
        <v>0.80825377858749159</v>
      </c>
      <c r="P383" s="19">
        <f>Manufacturing!BZ425</f>
        <v>0.86079884763008097</v>
      </c>
      <c r="R383" s="430">
        <f t="shared" si="14"/>
        <v>2008</v>
      </c>
      <c r="S383" s="19">
        <f>NonManufacturing!CR222</f>
        <v>1.3158062858735835</v>
      </c>
      <c r="T383" s="19">
        <f>NonManufacturing!CR298</f>
        <v>0.61386486935082962</v>
      </c>
      <c r="U383" s="19">
        <f>NonManufacturing!CR373</f>
        <v>0.90849988394619374</v>
      </c>
    </row>
    <row r="384" spans="13:21" x14ac:dyDescent="0.2">
      <c r="M384" s="308">
        <f t="shared" si="13"/>
        <v>2009</v>
      </c>
      <c r="N384" s="19">
        <f>Manufacturing!BZ290</f>
        <v>0.92490230383550487</v>
      </c>
      <c r="O384" s="19">
        <f>Manufacturing!BZ365</f>
        <v>0.83917947318225083</v>
      </c>
      <c r="P384" s="19">
        <f>Manufacturing!BZ426</f>
        <v>0.87575949199220016</v>
      </c>
      <c r="R384" s="430">
        <f t="shared" si="14"/>
        <v>2009</v>
      </c>
      <c r="S384" s="19">
        <f>NonManufacturing!CR223</f>
        <v>1.2801166340349399</v>
      </c>
      <c r="T384" s="19">
        <f>NonManufacturing!CR299</f>
        <v>0.64605181734800199</v>
      </c>
      <c r="U384" s="19">
        <f>NonManufacturing!CR374</f>
        <v>0.91993522684421503</v>
      </c>
    </row>
    <row r="385" spans="13:21" x14ac:dyDescent="0.2">
      <c r="M385" s="308">
        <f t="shared" si="13"/>
        <v>2010</v>
      </c>
      <c r="N385" s="19">
        <f>Manufacturing!BZ291</f>
        <v>0.91323812580609942</v>
      </c>
      <c r="O385" s="19">
        <f>Manufacturing!BZ366</f>
        <v>0.84161804314589239</v>
      </c>
      <c r="P385" s="19">
        <f>Manufacturing!BZ427</f>
        <v>0.87249575397026946</v>
      </c>
      <c r="R385" s="430">
        <f t="shared" si="14"/>
        <v>2010</v>
      </c>
      <c r="S385" s="19">
        <f>NonManufacturing!CR224</f>
        <v>1.2512371248247001</v>
      </c>
      <c r="T385" s="19">
        <f>NonManufacturing!CR300</f>
        <v>0.6096564709960306</v>
      </c>
      <c r="U385" s="19">
        <f>NonManufacturing!CR375</f>
        <v>0.87775954526767863</v>
      </c>
    </row>
    <row r="386" spans="13:21" x14ac:dyDescent="0.2">
      <c r="M386" s="570">
        <f t="shared" si="13"/>
        <v>2011</v>
      </c>
      <c r="N386" s="19">
        <f>Manufacturing!BZ292</f>
        <v>0.93601412746857582</v>
      </c>
      <c r="O386" s="19">
        <f>Manufacturing!BZ367</f>
        <v>0.82948548833572144</v>
      </c>
      <c r="P386" s="19">
        <f>Manufacturing!BZ428</f>
        <v>0.87463743114408798</v>
      </c>
      <c r="R386" s="570">
        <f>M386</f>
        <v>2011</v>
      </c>
      <c r="S386" s="19">
        <f>NonManufacturing!CR225</f>
        <v>1.2512371248247001</v>
      </c>
      <c r="T386" s="19">
        <f>NonManufacturing!CR301</f>
        <v>0.60118192736290132</v>
      </c>
      <c r="U386" s="19">
        <f>NonManufacturing!CR376</f>
        <v>0.8626908844454787</v>
      </c>
    </row>
  </sheetData>
  <phoneticPr fontId="0" type="noConversion"/>
  <pageMargins left="0.75" right="0.75" top="1" bottom="1" header="0.5" footer="0.5"/>
  <pageSetup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Y60"/>
  <sheetViews>
    <sheetView workbookViewId="0">
      <selection activeCell="A13" sqref="A13"/>
    </sheetView>
  </sheetViews>
  <sheetFormatPr defaultRowHeight="12.75" x14ac:dyDescent="0.2"/>
  <cols>
    <col min="1" max="2" width="9.140625" style="570"/>
    <col min="3" max="3" width="13.28515625" style="570" customWidth="1"/>
    <col min="4" max="4" width="11.7109375" style="570" customWidth="1"/>
    <col min="5" max="6" width="12.42578125" style="570" customWidth="1"/>
    <col min="7" max="7" width="13" style="570" customWidth="1"/>
    <col min="8" max="8" width="13.42578125" style="570" customWidth="1"/>
    <col min="9" max="9" width="12.5703125" style="570" customWidth="1"/>
    <col min="10" max="11" width="11.42578125" style="570" customWidth="1"/>
    <col min="12" max="12" width="14.5703125" style="570" customWidth="1"/>
    <col min="13" max="13" width="12.42578125" style="570" customWidth="1"/>
    <col min="14" max="14" width="12.5703125" style="570" customWidth="1"/>
    <col min="15" max="15" width="10.140625" style="570" customWidth="1"/>
    <col min="16" max="16" width="10.28515625" style="570" customWidth="1"/>
    <col min="17" max="18" width="11.85546875" style="570" customWidth="1"/>
    <col min="19" max="19" width="11.7109375" style="570" customWidth="1"/>
    <col min="20" max="20" width="9.42578125" style="570" customWidth="1"/>
    <col min="21" max="16384" width="9.140625" style="570"/>
  </cols>
  <sheetData>
    <row r="5" spans="2:22" ht="15" x14ac:dyDescent="0.2">
      <c r="C5" s="760" t="s">
        <v>467</v>
      </c>
      <c r="G5" s="760" t="s">
        <v>605</v>
      </c>
      <c r="L5" s="760" t="s">
        <v>54</v>
      </c>
      <c r="Q5" s="760" t="s">
        <v>218</v>
      </c>
    </row>
    <row r="6" spans="2:22" x14ac:dyDescent="0.2">
      <c r="O6" s="3"/>
    </row>
    <row r="7" spans="2:22" ht="25.5" x14ac:dyDescent="0.2">
      <c r="C7" s="351" t="s">
        <v>689</v>
      </c>
      <c r="D7" s="351" t="s">
        <v>690</v>
      </c>
      <c r="E7" s="351" t="s">
        <v>686</v>
      </c>
      <c r="F7" s="352"/>
      <c r="G7" s="351" t="s">
        <v>689</v>
      </c>
      <c r="H7" s="351" t="s">
        <v>690</v>
      </c>
      <c r="I7" s="351" t="s">
        <v>686</v>
      </c>
      <c r="L7" s="351" t="s">
        <v>689</v>
      </c>
      <c r="M7" s="351" t="s">
        <v>690</v>
      </c>
      <c r="N7" s="351" t="s">
        <v>686</v>
      </c>
      <c r="O7" s="602"/>
      <c r="Q7" s="351" t="s">
        <v>689</v>
      </c>
      <c r="R7" s="351" t="s">
        <v>690</v>
      </c>
      <c r="S7" s="351" t="s">
        <v>686</v>
      </c>
      <c r="V7" s="351" t="s">
        <v>690</v>
      </c>
    </row>
    <row r="8" spans="2:22" ht="51" x14ac:dyDescent="0.2">
      <c r="C8" s="613" t="s">
        <v>541</v>
      </c>
      <c r="D8" s="613" t="s">
        <v>541</v>
      </c>
      <c r="E8" s="613" t="s">
        <v>541</v>
      </c>
      <c r="F8" s="595"/>
      <c r="G8" s="613" t="s">
        <v>541</v>
      </c>
      <c r="H8" s="613" t="s">
        <v>541</v>
      </c>
      <c r="I8" s="613" t="s">
        <v>541</v>
      </c>
      <c r="L8" s="612" t="s">
        <v>263</v>
      </c>
      <c r="M8" s="612" t="s">
        <v>264</v>
      </c>
      <c r="N8" s="612" t="s">
        <v>264</v>
      </c>
      <c r="O8" s="602"/>
      <c r="Q8" s="612" t="s">
        <v>263</v>
      </c>
      <c r="R8" s="612" t="s">
        <v>264</v>
      </c>
      <c r="S8" s="612" t="s">
        <v>264</v>
      </c>
      <c r="V8" s="612" t="s">
        <v>1520</v>
      </c>
    </row>
    <row r="9" spans="2:22" x14ac:dyDescent="0.2">
      <c r="C9" s="595"/>
      <c r="D9" s="595"/>
      <c r="E9" s="595"/>
      <c r="F9" s="595"/>
      <c r="G9" s="595"/>
      <c r="H9" s="595"/>
      <c r="I9" s="595"/>
      <c r="J9" s="3"/>
      <c r="K9" s="3"/>
      <c r="L9" s="602"/>
      <c r="M9" s="602"/>
      <c r="N9" s="602"/>
      <c r="O9" s="602"/>
      <c r="Q9" s="612"/>
      <c r="R9" s="612"/>
      <c r="S9" s="612"/>
      <c r="V9" s="612"/>
    </row>
    <row r="10" spans="2:22" x14ac:dyDescent="0.2">
      <c r="C10" s="595"/>
      <c r="D10" s="595"/>
      <c r="E10" s="595"/>
      <c r="F10" s="595"/>
      <c r="G10" s="727" t="s">
        <v>1450</v>
      </c>
      <c r="H10" s="726"/>
      <c r="I10" s="726"/>
      <c r="J10" s="726"/>
      <c r="K10" s="3"/>
      <c r="L10" s="602"/>
      <c r="M10" s="602"/>
      <c r="N10" s="602"/>
      <c r="O10" s="602"/>
      <c r="Q10" s="612"/>
      <c r="R10" s="612"/>
      <c r="S10" s="612"/>
      <c r="V10" s="612"/>
    </row>
    <row r="11" spans="2:22" x14ac:dyDescent="0.2">
      <c r="F11" s="3"/>
      <c r="O11" s="3"/>
    </row>
    <row r="12" spans="2:22" x14ac:dyDescent="0.2">
      <c r="B12" s="1">
        <v>1970</v>
      </c>
      <c r="C12" s="768">
        <v>138640.07671470649</v>
      </c>
      <c r="D12" s="768">
        <v>421117.66969322937</v>
      </c>
      <c r="E12" s="768">
        <v>830154.80721638026</v>
      </c>
      <c r="F12" s="394"/>
      <c r="G12" s="725">
        <v>30791.977041848528</v>
      </c>
      <c r="H12" s="725">
        <v>339153.89562652103</v>
      </c>
      <c r="I12" s="725">
        <v>502183.92664000008</v>
      </c>
      <c r="L12" s="785">
        <v>40.236578666666666</v>
      </c>
      <c r="M12" s="785">
        <v>235.86690668956547</v>
      </c>
      <c r="N12" s="785">
        <v>41.883993723847858</v>
      </c>
      <c r="O12" s="630"/>
      <c r="Q12" s="785">
        <v>1102</v>
      </c>
      <c r="R12" s="785">
        <v>961.65071660575268</v>
      </c>
      <c r="S12" s="785">
        <v>504.76596120929884</v>
      </c>
      <c r="V12" s="784">
        <v>0.80536610081829074</v>
      </c>
    </row>
    <row r="13" spans="2:22" x14ac:dyDescent="0.2">
      <c r="B13" s="1">
        <f>B12+1</f>
        <v>1971</v>
      </c>
      <c r="C13" s="768">
        <v>141558.81517185821</v>
      </c>
      <c r="D13" s="768">
        <v>418958.49762888346</v>
      </c>
      <c r="E13" s="768">
        <v>847631.75052619877</v>
      </c>
      <c r="F13" s="394"/>
      <c r="G13" s="725">
        <v>31440.229190097969</v>
      </c>
      <c r="H13" s="725">
        <v>337414.97164006298</v>
      </c>
      <c r="I13" s="725">
        <v>447412.03056000004</v>
      </c>
      <c r="L13" s="785">
        <v>43.52119733333334</v>
      </c>
      <c r="M13" s="785">
        <v>234.63268504357643</v>
      </c>
      <c r="N13" s="785">
        <v>42.765762012770971</v>
      </c>
      <c r="O13" s="630"/>
      <c r="Q13" s="785">
        <v>1085</v>
      </c>
      <c r="R13" s="785">
        <v>962.06991362132794</v>
      </c>
      <c r="S13" s="785">
        <v>515.39261302423154</v>
      </c>
      <c r="V13" s="784">
        <v>0.80536610081829074</v>
      </c>
    </row>
    <row r="14" spans="2:22" x14ac:dyDescent="0.2">
      <c r="B14" s="1">
        <f t="shared" ref="B14:B53" si="0">B13+1</f>
        <v>1972</v>
      </c>
      <c r="C14" s="768">
        <v>145936.9228575858</v>
      </c>
      <c r="D14" s="768">
        <v>422448.27461179974</v>
      </c>
      <c r="E14" s="768">
        <v>873847.16549092659</v>
      </c>
      <c r="F14" s="394"/>
      <c r="G14" s="725">
        <v>32412.607412472138</v>
      </c>
      <c r="H14" s="725">
        <v>340225.51972151967</v>
      </c>
      <c r="I14" s="725">
        <v>453745.52872</v>
      </c>
      <c r="L14" s="785">
        <v>45.984661333333335</v>
      </c>
      <c r="M14" s="785">
        <v>239.49501651418419</v>
      </c>
      <c r="N14" s="785">
        <v>44.088414446155639</v>
      </c>
      <c r="O14" s="630"/>
      <c r="Q14" s="785">
        <v>1077</v>
      </c>
      <c r="R14" s="785">
        <v>980.82462787779843</v>
      </c>
      <c r="S14" s="785">
        <v>531.33259074663033</v>
      </c>
      <c r="V14" s="784">
        <v>0.80536610081829074</v>
      </c>
    </row>
    <row r="15" spans="2:22" x14ac:dyDescent="0.2">
      <c r="B15" s="1">
        <f t="shared" si="0"/>
        <v>1973</v>
      </c>
      <c r="C15" s="768">
        <v>148087.97002030196</v>
      </c>
      <c r="D15" s="768">
        <v>426011.83905944816</v>
      </c>
      <c r="E15" s="768">
        <v>890627.67524061829</v>
      </c>
      <c r="F15" s="394"/>
      <c r="G15" s="725">
        <v>32890.355235611241</v>
      </c>
      <c r="H15" s="725">
        <v>343095.49372573697</v>
      </c>
      <c r="I15" s="725">
        <v>470461.30868000002</v>
      </c>
      <c r="L15" s="785">
        <v>50.090434666666667</v>
      </c>
      <c r="M15" s="785">
        <v>247.43357266291801</v>
      </c>
      <c r="N15" s="785">
        <v>44.935045410560647</v>
      </c>
      <c r="O15" s="630"/>
      <c r="Q15" s="785">
        <v>1096</v>
      </c>
      <c r="R15" s="785">
        <v>1016.8948602795139</v>
      </c>
      <c r="S15" s="785">
        <v>541.53578424711372</v>
      </c>
      <c r="V15" s="784">
        <v>0.80536610081829074</v>
      </c>
    </row>
    <row r="16" spans="2:22" x14ac:dyDescent="0.2">
      <c r="B16" s="1">
        <f t="shared" si="0"/>
        <v>1974</v>
      </c>
      <c r="C16" s="768">
        <v>143190.86086145518</v>
      </c>
      <c r="D16" s="768">
        <v>419203.19960940862</v>
      </c>
      <c r="E16" s="768">
        <v>814906.30620114249</v>
      </c>
      <c r="F16" s="394"/>
      <c r="G16" s="725">
        <v>31802.706726147881</v>
      </c>
      <c r="H16" s="725">
        <v>337612.04631998105</v>
      </c>
      <c r="I16" s="725">
        <v>453243.25903999998</v>
      </c>
      <c r="L16" s="785">
        <v>55.017362666666664</v>
      </c>
      <c r="M16" s="785">
        <v>238.76271579718076</v>
      </c>
      <c r="N16" s="785">
        <v>41.114657552728346</v>
      </c>
      <c r="O16" s="630"/>
      <c r="Q16" s="785">
        <v>1107</v>
      </c>
      <c r="R16" s="785">
        <v>991.26411497623826</v>
      </c>
      <c r="S16" s="785">
        <v>495.49428777556159</v>
      </c>
      <c r="V16" s="784">
        <v>0.80536610081829074</v>
      </c>
    </row>
    <row r="17" spans="2:22" x14ac:dyDescent="0.2">
      <c r="B17" s="1">
        <f t="shared" si="0"/>
        <v>1975</v>
      </c>
      <c r="C17" s="768">
        <v>146015.31998121942</v>
      </c>
      <c r="D17" s="768">
        <v>409386.58027782425</v>
      </c>
      <c r="E17" s="768">
        <v>715612.67928005138</v>
      </c>
      <c r="F17" s="394"/>
      <c r="G17" s="725">
        <v>32430.019422680707</v>
      </c>
      <c r="H17" s="725">
        <v>329706.07388568547</v>
      </c>
      <c r="I17" s="725">
        <v>410256.32471999998</v>
      </c>
      <c r="L17" s="785">
        <v>66.513528000000008</v>
      </c>
      <c r="M17" s="785">
        <v>226.87397592000292</v>
      </c>
      <c r="N17" s="785">
        <v>36.104973081074043</v>
      </c>
      <c r="O17" s="630"/>
      <c r="Q17" s="785">
        <v>1106</v>
      </c>
      <c r="R17" s="785">
        <v>939.81960803081904</v>
      </c>
      <c r="S17" s="785">
        <v>435.1199544595367</v>
      </c>
      <c r="V17" s="784">
        <v>0.80536610081829074</v>
      </c>
    </row>
    <row r="18" spans="2:22" x14ac:dyDescent="0.2">
      <c r="B18" s="1">
        <f t="shared" si="0"/>
        <v>1976</v>
      </c>
      <c r="C18" s="768">
        <v>149363.84797700707</v>
      </c>
      <c r="D18" s="768">
        <v>413150.26516806765</v>
      </c>
      <c r="E18" s="768">
        <v>746238.70296650263</v>
      </c>
      <c r="F18" s="394"/>
      <c r="G18" s="725">
        <v>33173.727877072692</v>
      </c>
      <c r="H18" s="725">
        <v>332737.21811044955</v>
      </c>
      <c r="I18" s="725">
        <v>440355.75407999998</v>
      </c>
      <c r="L18" s="785">
        <v>81.294312000000005</v>
      </c>
      <c r="M18" s="785">
        <v>231.85189376011431</v>
      </c>
      <c r="N18" s="785">
        <v>37.650154982954419</v>
      </c>
      <c r="O18" s="630"/>
      <c r="Q18" s="785">
        <v>1119</v>
      </c>
      <c r="R18" s="785">
        <v>962.61564219618572</v>
      </c>
      <c r="S18" s="785">
        <v>453.74175144213365</v>
      </c>
      <c r="V18" s="784">
        <v>0.80536610081829074</v>
      </c>
    </row>
    <row r="19" spans="2:22" x14ac:dyDescent="0.2">
      <c r="B19" s="1">
        <f t="shared" si="0"/>
        <v>1977</v>
      </c>
      <c r="C19" s="768">
        <v>155314.40077323685</v>
      </c>
      <c r="D19" s="768">
        <v>423693.39771249343</v>
      </c>
      <c r="E19" s="768">
        <v>773637.78221404145</v>
      </c>
      <c r="F19" s="394"/>
      <c r="G19" s="768">
        <v>34495.346340000004</v>
      </c>
      <c r="H19" s="768">
        <v>341228.29965816415</v>
      </c>
      <c r="I19" s="768">
        <v>446131.8554</v>
      </c>
      <c r="L19" s="785">
        <v>97.541931047619045</v>
      </c>
      <c r="M19" s="785">
        <v>233.16527100858733</v>
      </c>
      <c r="N19" s="785">
        <v>39.032527105921602</v>
      </c>
      <c r="O19" s="630"/>
      <c r="Q19" s="785">
        <v>1073</v>
      </c>
      <c r="R19" s="785">
        <v>983.50376315790652</v>
      </c>
      <c r="S19" s="785">
        <v>470.40144244483702</v>
      </c>
      <c r="V19" s="784">
        <v>0.80536610081829074</v>
      </c>
    </row>
    <row r="20" spans="2:22" x14ac:dyDescent="0.2">
      <c r="B20" s="1">
        <f t="shared" si="0"/>
        <v>1978</v>
      </c>
      <c r="C20" s="768">
        <v>157806.48384940339</v>
      </c>
      <c r="D20" s="768">
        <v>440924.42420176422</v>
      </c>
      <c r="E20" s="768">
        <v>811828.33197145455</v>
      </c>
      <c r="F20" s="394"/>
      <c r="G20" s="768">
        <v>33302.755919999996</v>
      </c>
      <c r="H20" s="768">
        <v>356478.74087614275</v>
      </c>
      <c r="I20" s="768">
        <v>471912.99056000001</v>
      </c>
      <c r="L20" s="785">
        <v>97.71740533333336</v>
      </c>
      <c r="M20" s="785">
        <v>242.29603573177982</v>
      </c>
      <c r="N20" s="785">
        <v>42.713315915514912</v>
      </c>
      <c r="O20" s="630"/>
      <c r="Q20" s="785">
        <v>1289</v>
      </c>
      <c r="R20" s="785">
        <v>1017.5291386757432</v>
      </c>
      <c r="S20" s="785">
        <v>485.82932465270227</v>
      </c>
      <c r="V20" s="784">
        <v>0.80848036831141912</v>
      </c>
    </row>
    <row r="21" spans="2:22" x14ac:dyDescent="0.2">
      <c r="B21" s="1">
        <f t="shared" si="0"/>
        <v>1979</v>
      </c>
      <c r="C21" s="768">
        <v>169445.89950644379</v>
      </c>
      <c r="D21" s="768">
        <v>451301.39126844855</v>
      </c>
      <c r="E21" s="768">
        <v>808436.63446510956</v>
      </c>
      <c r="F21" s="394"/>
      <c r="G21" s="768">
        <v>36324.52908</v>
      </c>
      <c r="H21" s="768">
        <v>358456.38368461427</v>
      </c>
      <c r="I21" s="768">
        <v>487783.48740000004</v>
      </c>
      <c r="L21" s="785">
        <v>95.25394133333333</v>
      </c>
      <c r="M21" s="785">
        <v>254.59351860191759</v>
      </c>
      <c r="N21" s="785">
        <v>44.281490424925714</v>
      </c>
      <c r="O21" s="630"/>
      <c r="Q21" s="785">
        <v>988.00000000000011</v>
      </c>
      <c r="R21" s="785">
        <v>1045.6928184697927</v>
      </c>
      <c r="S21" s="785">
        <v>476.03872537478026</v>
      </c>
      <c r="V21" s="784">
        <v>0.79427272022610029</v>
      </c>
    </row>
    <row r="22" spans="2:22" x14ac:dyDescent="0.2">
      <c r="B22" s="1">
        <f t="shared" si="0"/>
        <v>1980</v>
      </c>
      <c r="C22" s="768">
        <v>163538.52010201395</v>
      </c>
      <c r="D22" s="768">
        <v>481186.0943393663</v>
      </c>
      <c r="E22" s="768">
        <v>729792.06785154599</v>
      </c>
      <c r="F22" s="394"/>
      <c r="G22" s="768">
        <v>35213.553060000006</v>
      </c>
      <c r="H22" s="768">
        <v>380151.70559426059</v>
      </c>
      <c r="I22" s="768">
        <v>460287.28503999999</v>
      </c>
      <c r="L22" s="785">
        <v>90.327013333333326</v>
      </c>
      <c r="M22" s="785">
        <v>253.85774355624736</v>
      </c>
      <c r="N22" s="785">
        <v>41.550508275397682</v>
      </c>
      <c r="O22" s="630"/>
      <c r="Q22" s="785">
        <v>1134</v>
      </c>
      <c r="R22" s="785">
        <v>1047.5388910847514</v>
      </c>
      <c r="S22" s="785">
        <v>422.72386576403568</v>
      </c>
      <c r="V22" s="784">
        <v>0.79003053094495879</v>
      </c>
    </row>
    <row r="23" spans="2:22" x14ac:dyDescent="0.2">
      <c r="B23" s="1">
        <f t="shared" si="0"/>
        <v>1981</v>
      </c>
      <c r="C23" s="768">
        <v>179056.60881901844</v>
      </c>
      <c r="D23" s="768">
        <v>496081.27029574261</v>
      </c>
      <c r="E23" s="768">
        <v>712001.54158863949</v>
      </c>
      <c r="F23" s="394"/>
      <c r="G23" s="768">
        <v>46521.228179999998</v>
      </c>
      <c r="H23" s="768">
        <v>387974.02472425619</v>
      </c>
      <c r="I23" s="768">
        <v>419756.57195999997</v>
      </c>
      <c r="L23" s="785">
        <v>91.96932266666667</v>
      </c>
      <c r="M23" s="785">
        <v>251.13870838744447</v>
      </c>
      <c r="N23" s="785">
        <v>42.075886314989951</v>
      </c>
      <c r="O23" s="630"/>
      <c r="Q23" s="785">
        <v>1179</v>
      </c>
      <c r="R23" s="785">
        <v>1034.2397629868108</v>
      </c>
      <c r="S23" s="785">
        <v>405.5837893401478</v>
      </c>
      <c r="V23" s="784">
        <v>0.78207755050490524</v>
      </c>
    </row>
    <row r="24" spans="2:22" x14ac:dyDescent="0.2">
      <c r="B24" s="1">
        <f t="shared" si="0"/>
        <v>1982</v>
      </c>
      <c r="C24" s="768">
        <v>178124.77875551186</v>
      </c>
      <c r="D24" s="768">
        <v>469195.62755576835</v>
      </c>
      <c r="E24" s="768">
        <v>668424.22858061653</v>
      </c>
      <c r="F24" s="394"/>
      <c r="G24" s="768">
        <v>48817.653360000004</v>
      </c>
      <c r="H24" s="768">
        <v>367122.98702843761</v>
      </c>
      <c r="I24" s="768">
        <v>370858.78104000003</v>
      </c>
      <c r="L24" s="785">
        <v>92.790477333333328</v>
      </c>
      <c r="M24" s="785">
        <v>228.73345925033351</v>
      </c>
      <c r="N24" s="785">
        <v>40.944803580308303</v>
      </c>
      <c r="O24" s="630"/>
      <c r="Q24" s="785">
        <v>1133</v>
      </c>
      <c r="R24" s="785">
        <v>936.89777468914076</v>
      </c>
      <c r="S24" s="785">
        <v>374.34367810453011</v>
      </c>
      <c r="V24" s="784">
        <v>0.78245185050195631</v>
      </c>
    </row>
    <row r="25" spans="2:22" x14ac:dyDescent="0.2">
      <c r="B25" s="1">
        <f t="shared" si="0"/>
        <v>1983</v>
      </c>
      <c r="C25" s="768">
        <v>164372.00125806828</v>
      </c>
      <c r="D25" s="768">
        <v>435688.10039706557</v>
      </c>
      <c r="E25" s="768">
        <v>737500.48796964937</v>
      </c>
      <c r="F25" s="394"/>
      <c r="G25" s="768">
        <v>31886.746080000001</v>
      </c>
      <c r="H25" s="768">
        <v>340704.01859559357</v>
      </c>
      <c r="I25" s="768">
        <v>384573.19339999999</v>
      </c>
      <c r="L25" s="785">
        <v>85.400085333333337</v>
      </c>
      <c r="M25" s="785">
        <v>219.09013873588967</v>
      </c>
      <c r="N25" s="785">
        <v>44.540507992178512</v>
      </c>
      <c r="O25" s="630"/>
      <c r="Q25" s="785">
        <v>1292</v>
      </c>
      <c r="R25" s="785">
        <v>887.26258640228991</v>
      </c>
      <c r="S25" s="785">
        <v>405.94918163846756</v>
      </c>
      <c r="V25" s="784">
        <v>0.7819906448789673</v>
      </c>
    </row>
    <row r="26" spans="2:22" x14ac:dyDescent="0.2">
      <c r="B26" s="1">
        <f t="shared" si="0"/>
        <v>1984</v>
      </c>
      <c r="C26" s="768">
        <v>175191.59131495433</v>
      </c>
      <c r="D26" s="768">
        <v>470329.43546779081</v>
      </c>
      <c r="E26" s="768">
        <v>852757.51616223168</v>
      </c>
      <c r="F26" s="394"/>
      <c r="G26" s="768">
        <v>43281.136499999993</v>
      </c>
      <c r="H26" s="768">
        <v>368096.48887647677</v>
      </c>
      <c r="I26" s="768">
        <v>432778.8322</v>
      </c>
      <c r="L26" s="785">
        <v>92.164294095238105</v>
      </c>
      <c r="M26" s="785">
        <v>245.60411442366475</v>
      </c>
      <c r="N26" s="785">
        <v>50.766380969055945</v>
      </c>
      <c r="O26" s="630"/>
      <c r="Q26" s="785">
        <v>1168</v>
      </c>
      <c r="R26" s="785">
        <v>970.66031322667141</v>
      </c>
      <c r="S26" s="785">
        <v>461.20481740474287</v>
      </c>
      <c r="V26" s="784">
        <v>0.7826354489388212</v>
      </c>
    </row>
    <row r="27" spans="2:22" x14ac:dyDescent="0.2">
      <c r="B27" s="1">
        <f t="shared" si="0"/>
        <v>1985</v>
      </c>
      <c r="C27" s="768">
        <v>183813.94376807156</v>
      </c>
      <c r="D27" s="768">
        <v>454138.02128220547</v>
      </c>
      <c r="E27" s="768">
        <v>924270.33083279547</v>
      </c>
      <c r="F27" s="394"/>
      <c r="G27" s="768">
        <v>52910.615519999999</v>
      </c>
      <c r="H27" s="768">
        <v>361008.12425848882</v>
      </c>
      <c r="I27" s="768">
        <v>464593.32876</v>
      </c>
      <c r="L27" s="785">
        <v>82.115466666666663</v>
      </c>
      <c r="M27" s="785">
        <v>246.37379871981659</v>
      </c>
      <c r="N27" s="785">
        <v>54.227105695949518</v>
      </c>
      <c r="O27" s="630"/>
      <c r="Q27" s="785">
        <v>1032</v>
      </c>
      <c r="R27" s="785">
        <v>946.62446276122819</v>
      </c>
      <c r="S27" s="785">
        <v>491.00889735654494</v>
      </c>
      <c r="V27" s="784">
        <v>0.7949304117704673</v>
      </c>
    </row>
    <row r="28" spans="2:22" x14ac:dyDescent="0.2">
      <c r="B28" s="1">
        <f t="shared" si="0"/>
        <v>1986</v>
      </c>
      <c r="C28" s="768">
        <v>178869.71423058811</v>
      </c>
      <c r="D28" s="768">
        <v>403938.42751859647</v>
      </c>
      <c r="E28" s="768">
        <v>960028.79583703692</v>
      </c>
      <c r="F28" s="394"/>
      <c r="G28" s="768">
        <v>50749.874280000004</v>
      </c>
      <c r="H28" s="768">
        <v>338770.3513996668</v>
      </c>
      <c r="I28" s="768">
        <v>474699.97475999995</v>
      </c>
      <c r="L28" s="785">
        <v>78.830848000000003</v>
      </c>
      <c r="M28" s="785">
        <v>239.13963123343899</v>
      </c>
      <c r="N28" s="785">
        <v>55.497665100962827</v>
      </c>
      <c r="O28" s="630"/>
      <c r="Q28" s="785">
        <v>958.99999999999977</v>
      </c>
      <c r="R28" s="785">
        <v>870.49274902210027</v>
      </c>
      <c r="S28" s="785">
        <v>500.7890658394802</v>
      </c>
      <c r="V28" s="784">
        <v>0.83866829279091193</v>
      </c>
    </row>
    <row r="29" spans="2:22" x14ac:dyDescent="0.2">
      <c r="B29" s="1">
        <f t="shared" si="0"/>
        <v>1987</v>
      </c>
      <c r="C29" s="768">
        <v>182693.40207000004</v>
      </c>
      <c r="D29" s="768">
        <v>402141.82776999997</v>
      </c>
      <c r="E29" s="768">
        <v>935835.81403000001</v>
      </c>
      <c r="F29" s="394"/>
      <c r="G29" s="768">
        <v>51253.843200000003</v>
      </c>
      <c r="H29" s="768">
        <v>352749.80900501978</v>
      </c>
      <c r="I29" s="768">
        <v>484800.49552</v>
      </c>
      <c r="L29" s="785">
        <v>94.432786666666672</v>
      </c>
      <c r="M29" s="785">
        <v>242.12952261630025</v>
      </c>
      <c r="N29" s="785">
        <v>53.292563600782763</v>
      </c>
      <c r="O29" s="630"/>
      <c r="Q29" s="785">
        <v>899</v>
      </c>
      <c r="R29" s="785">
        <v>860.2619855530354</v>
      </c>
      <c r="S29" s="785">
        <v>479.18515679354778</v>
      </c>
      <c r="V29" s="784">
        <v>0.8771776140799028</v>
      </c>
    </row>
    <row r="30" spans="2:22" x14ac:dyDescent="0.2">
      <c r="B30" s="1">
        <f t="shared" si="0"/>
        <v>1988</v>
      </c>
      <c r="C30" s="768">
        <v>175231.96080000003</v>
      </c>
      <c r="D30" s="768">
        <v>418646.09389999998</v>
      </c>
      <c r="E30" s="768">
        <v>932820.24476999999</v>
      </c>
      <c r="F30" s="394"/>
      <c r="G30" s="768">
        <v>45610.207439999998</v>
      </c>
      <c r="H30" s="768">
        <v>417195.65421209333</v>
      </c>
      <c r="I30" s="768">
        <v>508247.91424000001</v>
      </c>
      <c r="L30" s="785">
        <v>100.18086933333333</v>
      </c>
      <c r="M30" s="785">
        <v>250.23487007596859</v>
      </c>
      <c r="N30" s="785">
        <v>56.729277872866348</v>
      </c>
      <c r="O30" s="630"/>
      <c r="Q30" s="785">
        <v>881</v>
      </c>
      <c r="R30" s="785">
        <v>878.75863886676348</v>
      </c>
      <c r="S30" s="785">
        <v>484.86380711657705</v>
      </c>
      <c r="V30" s="784">
        <v>0.99653540374784166</v>
      </c>
    </row>
    <row r="31" spans="2:22" x14ac:dyDescent="0.2">
      <c r="B31" s="1">
        <f t="shared" si="0"/>
        <v>1989</v>
      </c>
      <c r="C31" s="768">
        <v>185862.06267000001</v>
      </c>
      <c r="D31" s="768">
        <v>402049.75531000004</v>
      </c>
      <c r="E31" s="768">
        <v>929854.51963</v>
      </c>
      <c r="F31" s="394"/>
      <c r="G31" s="768">
        <v>52286.265360000005</v>
      </c>
      <c r="H31" s="768">
        <v>393029.9213150813</v>
      </c>
      <c r="I31" s="768">
        <v>522642.22823999997</v>
      </c>
      <c r="L31" s="785">
        <v>109.21357066666668</v>
      </c>
      <c r="M31" s="785">
        <v>254.88965516156802</v>
      </c>
      <c r="N31" s="785">
        <v>60.145885888415968</v>
      </c>
      <c r="O31" s="630"/>
      <c r="Q31" s="785">
        <v>852.99999999999989</v>
      </c>
      <c r="R31" s="785">
        <v>853.18682258740807</v>
      </c>
      <c r="S31" s="785">
        <v>490.52205293518119</v>
      </c>
      <c r="V31" s="784">
        <v>0.97756537872292948</v>
      </c>
    </row>
    <row r="32" spans="2:22" x14ac:dyDescent="0.2">
      <c r="B32" s="1">
        <f t="shared" si="0"/>
        <v>1990</v>
      </c>
      <c r="C32" s="768">
        <v>193957.23606000002</v>
      </c>
      <c r="D32" s="768">
        <v>410911.62582000002</v>
      </c>
      <c r="E32" s="768">
        <v>915125.58216999995</v>
      </c>
      <c r="F32" s="394"/>
      <c r="G32" s="768">
        <v>56019.10398</v>
      </c>
      <c r="H32" s="768">
        <v>383191.32169055322</v>
      </c>
      <c r="I32" s="768">
        <v>519291.72195999994</v>
      </c>
      <c r="L32" s="785">
        <v>103.46548799999999</v>
      </c>
      <c r="M32" s="785">
        <v>261.25320976252704</v>
      </c>
      <c r="N32" s="785">
        <v>62.733164213399135</v>
      </c>
      <c r="O32" s="630"/>
      <c r="Q32" s="785">
        <v>799</v>
      </c>
      <c r="R32" s="785">
        <v>860.10871064599019</v>
      </c>
      <c r="S32" s="785">
        <v>489.83789509701415</v>
      </c>
      <c r="V32" s="784">
        <v>0.93253949903673528</v>
      </c>
    </row>
    <row r="33" spans="2:22" x14ac:dyDescent="0.2">
      <c r="B33" s="1">
        <f t="shared" si="0"/>
        <v>1991</v>
      </c>
      <c r="C33" s="768">
        <v>196645.56795</v>
      </c>
      <c r="D33" s="768">
        <v>417839.93434000004</v>
      </c>
      <c r="E33" s="768">
        <v>835611.74974000012</v>
      </c>
      <c r="F33" s="394"/>
      <c r="G33" s="768">
        <v>56938.286159999996</v>
      </c>
      <c r="H33" s="768">
        <v>388188.80432887416</v>
      </c>
      <c r="I33" s="768">
        <v>481541.86784000002</v>
      </c>
      <c r="L33" s="785">
        <v>102.64433333333334</v>
      </c>
      <c r="M33" s="785">
        <v>260.88331180686379</v>
      </c>
      <c r="N33" s="785">
        <v>60.514785064484556</v>
      </c>
      <c r="O33" s="630"/>
      <c r="Q33" s="785">
        <v>705</v>
      </c>
      <c r="R33" s="785">
        <v>844.26684628256487</v>
      </c>
      <c r="S33" s="785">
        <v>453.74671075277985</v>
      </c>
      <c r="V33" s="784">
        <v>0.92903710829372643</v>
      </c>
    </row>
    <row r="34" spans="2:22" x14ac:dyDescent="0.2">
      <c r="B34" s="1">
        <f t="shared" si="0"/>
        <v>1992</v>
      </c>
      <c r="C34" s="768">
        <v>206898.44832000002</v>
      </c>
      <c r="D34" s="768">
        <v>404434.14565999998</v>
      </c>
      <c r="E34" s="768">
        <v>869343.75795</v>
      </c>
      <c r="F34" s="394"/>
      <c r="G34" s="768">
        <v>66241.307579999993</v>
      </c>
      <c r="H34" s="768">
        <v>364442.20771895442</v>
      </c>
      <c r="I34" s="768">
        <v>492487.67172000004</v>
      </c>
      <c r="L34" s="785">
        <v>107.30057600000001</v>
      </c>
      <c r="M34" s="785">
        <v>262.68851520000004</v>
      </c>
      <c r="N34" s="785">
        <v>66.32054176072235</v>
      </c>
      <c r="O34" s="630"/>
      <c r="Q34" s="785">
        <v>705</v>
      </c>
      <c r="R34" s="785">
        <v>817.28748980682303</v>
      </c>
      <c r="S34" s="785">
        <v>478.7948250397248</v>
      </c>
      <c r="V34" s="784">
        <v>0.90111631678432513</v>
      </c>
    </row>
    <row r="35" spans="2:22" x14ac:dyDescent="0.2">
      <c r="B35" s="1">
        <f t="shared" si="0"/>
        <v>1993</v>
      </c>
      <c r="C35" s="768">
        <v>202070.01312000002</v>
      </c>
      <c r="D35" s="768">
        <v>415249.12664000003</v>
      </c>
      <c r="E35" s="768">
        <v>896882.63425</v>
      </c>
      <c r="F35" s="394"/>
      <c r="G35" s="768">
        <v>57837.064739999994</v>
      </c>
      <c r="H35" s="768">
        <v>373495.22083008458</v>
      </c>
      <c r="I35" s="768">
        <v>506244.96075999999</v>
      </c>
      <c r="L35" s="785">
        <v>108.42296152380955</v>
      </c>
      <c r="M35" s="785">
        <v>256.89024114441298</v>
      </c>
      <c r="N35" s="785">
        <v>68.068983810587611</v>
      </c>
      <c r="O35" s="630"/>
      <c r="Q35" s="785">
        <v>701</v>
      </c>
      <c r="R35" s="785">
        <v>820.14247678030097</v>
      </c>
      <c r="S35" s="785">
        <v>478.83452950797596</v>
      </c>
      <c r="V35" s="784">
        <v>0.89944854033103372</v>
      </c>
    </row>
    <row r="36" spans="2:22" x14ac:dyDescent="0.2">
      <c r="B36" s="1">
        <f t="shared" si="0"/>
        <v>1994</v>
      </c>
      <c r="C36" s="768">
        <v>220752.53661000004</v>
      </c>
      <c r="D36" s="768">
        <v>416203.25890999998</v>
      </c>
      <c r="E36" s="768">
        <v>942490.00404999999</v>
      </c>
      <c r="F36" s="394"/>
      <c r="G36" s="768">
        <v>70526.063580000002</v>
      </c>
      <c r="H36" s="768">
        <v>408381.04826381907</v>
      </c>
      <c r="I36" s="768">
        <v>534690.57532000006</v>
      </c>
      <c r="L36" s="785">
        <v>108.42296152380953</v>
      </c>
      <c r="M36" s="785">
        <v>264.07662657613679</v>
      </c>
      <c r="N36" s="785">
        <v>71.159991658910982</v>
      </c>
      <c r="O36" s="630"/>
      <c r="Q36" s="785">
        <v>646</v>
      </c>
      <c r="R36" s="785">
        <v>829.30761760537416</v>
      </c>
      <c r="S36" s="785">
        <v>487.28704305723943</v>
      </c>
      <c r="V36" s="784">
        <v>0.98120579193284896</v>
      </c>
    </row>
    <row r="37" spans="2:22" x14ac:dyDescent="0.2">
      <c r="B37" s="1">
        <f t="shared" si="0"/>
        <v>1995</v>
      </c>
      <c r="C37" s="768">
        <v>211611.20225999999</v>
      </c>
      <c r="D37" s="768">
        <v>399245.11348999996</v>
      </c>
      <c r="E37" s="768">
        <v>955175.33259000001</v>
      </c>
      <c r="F37" s="394"/>
      <c r="G37" s="768">
        <v>56392.489860000009</v>
      </c>
      <c r="H37" s="768">
        <v>408664.87374753889</v>
      </c>
      <c r="I37" s="768">
        <v>540393.17376000003</v>
      </c>
      <c r="L37" s="785">
        <v>120.73540723809525</v>
      </c>
      <c r="M37" s="785">
        <v>265.57849573477631</v>
      </c>
      <c r="N37" s="785">
        <v>71.742408557525621</v>
      </c>
      <c r="O37" s="630"/>
      <c r="Q37" s="785">
        <v>639</v>
      </c>
      <c r="R37" s="785">
        <v>807.64383716753468</v>
      </c>
      <c r="S37" s="785">
        <v>477.73496728951966</v>
      </c>
      <c r="V37" s="784">
        <v>1.0235939274877934</v>
      </c>
    </row>
    <row r="38" spans="2:22" x14ac:dyDescent="0.2">
      <c r="B38" s="1">
        <f t="shared" si="0"/>
        <v>1996</v>
      </c>
      <c r="C38" s="768">
        <v>215883.86444999999</v>
      </c>
      <c r="D38" s="768">
        <v>402055.73226999992</v>
      </c>
      <c r="E38" s="768">
        <v>1022228.13502</v>
      </c>
      <c r="F38" s="394"/>
      <c r="G38" s="768">
        <v>65281.318200000002</v>
      </c>
      <c r="H38" s="768">
        <v>357082.28360799869</v>
      </c>
      <c r="I38" s="768">
        <v>569537.06568</v>
      </c>
      <c r="L38" s="785">
        <v>130.45148342857144</v>
      </c>
      <c r="M38" s="785">
        <v>264.6462581720325</v>
      </c>
      <c r="N38" s="785">
        <v>76.376985832426612</v>
      </c>
      <c r="O38" s="630"/>
      <c r="Q38" s="785">
        <v>660</v>
      </c>
      <c r="R38" s="785">
        <v>801.99945540752026</v>
      </c>
      <c r="S38" s="785">
        <v>494.03009352368974</v>
      </c>
      <c r="V38" s="784">
        <v>0.88814125741204608</v>
      </c>
    </row>
    <row r="39" spans="2:22" x14ac:dyDescent="0.2">
      <c r="B39" s="1">
        <f t="shared" si="0"/>
        <v>1997</v>
      </c>
      <c r="C39" s="768">
        <v>230955.12078</v>
      </c>
      <c r="D39" s="768">
        <v>419012.60177000007</v>
      </c>
      <c r="E39" s="768">
        <v>1063187.5406299999</v>
      </c>
      <c r="F39" s="394"/>
      <c r="G39" s="768">
        <v>72511.333859999999</v>
      </c>
      <c r="H39" s="768">
        <v>371486.01053402724</v>
      </c>
      <c r="I39" s="768">
        <v>582939.09080000001</v>
      </c>
      <c r="L39" s="785">
        <v>98.702011047619052</v>
      </c>
      <c r="M39" s="785">
        <v>272.81841223600009</v>
      </c>
      <c r="N39" s="785">
        <v>79.01951883794824</v>
      </c>
      <c r="O39" s="630"/>
      <c r="Q39" s="785">
        <v>745.10200000000009</v>
      </c>
      <c r="R39" s="785">
        <v>826.80039745940098</v>
      </c>
      <c r="S39" s="785">
        <v>495.89279736703872</v>
      </c>
      <c r="V39" s="784">
        <v>0.88657479265489825</v>
      </c>
    </row>
    <row r="40" spans="2:22" x14ac:dyDescent="0.2">
      <c r="B40" s="1">
        <f t="shared" si="0"/>
        <v>1998</v>
      </c>
      <c r="C40" s="768">
        <v>232323.17742000002</v>
      </c>
      <c r="D40" s="768">
        <v>416210.59894999996</v>
      </c>
      <c r="E40" s="768">
        <v>1147424.1034300001</v>
      </c>
      <c r="F40" s="394"/>
      <c r="G40" s="768">
        <v>69386.522519999999</v>
      </c>
      <c r="H40" s="768">
        <v>366471.23687460396</v>
      </c>
      <c r="I40" s="768">
        <v>601970.21148000006</v>
      </c>
      <c r="L40" s="785">
        <v>107.5933580952381</v>
      </c>
      <c r="M40" s="785">
        <v>278.45900922337677</v>
      </c>
      <c r="N40" s="785">
        <v>90.60938535395789</v>
      </c>
      <c r="O40" s="630"/>
      <c r="Q40" s="785">
        <v>771.31499999999994</v>
      </c>
      <c r="R40" s="785">
        <v>821.48877339630167</v>
      </c>
      <c r="S40" s="785">
        <v>530.20927311296396</v>
      </c>
      <c r="V40" s="784">
        <v>0.88049472502411863</v>
      </c>
    </row>
    <row r="41" spans="2:22" x14ac:dyDescent="0.2">
      <c r="B41" s="1">
        <f t="shared" si="0"/>
        <v>1999</v>
      </c>
      <c r="C41" s="768">
        <v>237634.45613999999</v>
      </c>
      <c r="D41" s="768">
        <v>384700.76900999999</v>
      </c>
      <c r="E41" s="768">
        <v>1164408.4873200001</v>
      </c>
      <c r="F41" s="394"/>
      <c r="G41" s="768">
        <v>72759.237599999993</v>
      </c>
      <c r="H41" s="768">
        <v>308703.43141072354</v>
      </c>
      <c r="I41" s="768">
        <v>634617.74067999993</v>
      </c>
      <c r="L41" s="785">
        <v>90.949622095238098</v>
      </c>
      <c r="M41" s="785">
        <v>262.95396932106775</v>
      </c>
      <c r="N41" s="785">
        <v>97.358619207813547</v>
      </c>
      <c r="O41" s="630"/>
      <c r="Q41" s="785">
        <v>823.62</v>
      </c>
      <c r="R41" s="785">
        <v>764.61307796074811</v>
      </c>
      <c r="S41" s="785">
        <v>533.0107041164199</v>
      </c>
      <c r="V41" s="784">
        <v>0.80245077805575959</v>
      </c>
    </row>
    <row r="42" spans="2:22" x14ac:dyDescent="0.2">
      <c r="B42" s="1">
        <f t="shared" si="0"/>
        <v>2000</v>
      </c>
      <c r="C42" s="768">
        <v>240627.08004</v>
      </c>
      <c r="D42" s="768">
        <v>384213.15864000004</v>
      </c>
      <c r="E42" s="768">
        <v>1204209.0171400001</v>
      </c>
      <c r="F42" s="394"/>
      <c r="G42" s="768">
        <v>83536.419120000006</v>
      </c>
      <c r="H42" s="768">
        <v>247981.30009938378</v>
      </c>
      <c r="I42" s="768">
        <v>655161.79564000003</v>
      </c>
      <c r="L42" s="785">
        <v>101.55671771428572</v>
      </c>
      <c r="M42" s="785">
        <v>252.35855236042147</v>
      </c>
      <c r="N42" s="785">
        <v>106.27929226679984</v>
      </c>
      <c r="O42" s="630"/>
      <c r="Q42" s="785">
        <v>837.6099999999999</v>
      </c>
      <c r="R42" s="785">
        <v>752.61181588330408</v>
      </c>
      <c r="S42" s="785">
        <v>546.01015980622367</v>
      </c>
      <c r="V42" s="784">
        <v>0.64542635910015056</v>
      </c>
    </row>
    <row r="43" spans="2:22" x14ac:dyDescent="0.2">
      <c r="B43" s="1">
        <f t="shared" si="0"/>
        <v>2001</v>
      </c>
      <c r="C43" s="768">
        <v>237166.70148000002</v>
      </c>
      <c r="D43" s="768">
        <v>394741.62784999999</v>
      </c>
      <c r="E43" s="768">
        <v>1202439.55088</v>
      </c>
      <c r="F43" s="394"/>
      <c r="G43" s="768">
        <v>77730.574739999996</v>
      </c>
      <c r="H43" s="768">
        <v>277680.22474446381</v>
      </c>
      <c r="I43" s="768">
        <v>640308.08863999997</v>
      </c>
      <c r="L43" s="785">
        <v>120.1953363809524</v>
      </c>
      <c r="M43" s="785">
        <v>254.26092234329184</v>
      </c>
      <c r="N43" s="785">
        <v>111.70777502468971</v>
      </c>
      <c r="O43" s="630"/>
      <c r="Q43" s="785">
        <v>812.322</v>
      </c>
      <c r="R43" s="785">
        <v>758.17829081821787</v>
      </c>
      <c r="S43" s="785">
        <v>539.99619129865118</v>
      </c>
      <c r="V43" s="784">
        <v>0.7034480408283188</v>
      </c>
    </row>
    <row r="44" spans="2:22" x14ac:dyDescent="0.2">
      <c r="B44" s="1">
        <f t="shared" si="0"/>
        <v>2002</v>
      </c>
      <c r="C44" s="768">
        <v>236206.04405999999</v>
      </c>
      <c r="D44" s="768">
        <v>376669.03860999999</v>
      </c>
      <c r="E44" s="768">
        <v>1166713.7778700001</v>
      </c>
      <c r="F44" s="394"/>
      <c r="G44" s="768">
        <v>81171.641879999996</v>
      </c>
      <c r="H44" s="768">
        <v>280569.94940979814</v>
      </c>
      <c r="I44" s="768">
        <v>617926.46168000007</v>
      </c>
      <c r="L44" s="785">
        <v>115.68304761904763</v>
      </c>
      <c r="M44" s="785">
        <v>243.55678412195454</v>
      </c>
      <c r="N44" s="785">
        <v>113.80754055238933</v>
      </c>
      <c r="O44" s="630"/>
      <c r="Q44" s="785">
        <v>843.41599999999994</v>
      </c>
      <c r="R44" s="785">
        <v>723.17275471271944</v>
      </c>
      <c r="S44" s="785">
        <v>518.89550691798888</v>
      </c>
      <c r="V44" s="784">
        <v>0.7448712812849424</v>
      </c>
    </row>
    <row r="45" spans="2:22" x14ac:dyDescent="0.2">
      <c r="B45" s="1">
        <f t="shared" si="0"/>
        <v>2003</v>
      </c>
      <c r="C45" s="768">
        <v>246147.08799000003</v>
      </c>
      <c r="D45" s="768">
        <v>366442.80878000002</v>
      </c>
      <c r="E45" s="768">
        <v>1194875.7056700001</v>
      </c>
      <c r="F45" s="394"/>
      <c r="G45" s="768">
        <v>91550.953200000004</v>
      </c>
      <c r="H45" s="768">
        <v>238792.42161571907</v>
      </c>
      <c r="I45" s="768">
        <v>619635.40364000003</v>
      </c>
      <c r="L45" s="785">
        <v>120.55172175866923</v>
      </c>
      <c r="M45" s="785">
        <v>240.08054400359629</v>
      </c>
      <c r="N45" s="785">
        <v>134.96009013442335</v>
      </c>
      <c r="O45" s="630"/>
      <c r="Q45" s="785">
        <v>641.03225243675024</v>
      </c>
      <c r="R45" s="785">
        <v>696.9975393871116</v>
      </c>
      <c r="S45" s="785">
        <v>526.24163657517602</v>
      </c>
      <c r="V45" s="784">
        <v>0.65164990523550437</v>
      </c>
    </row>
    <row r="46" spans="2:22" x14ac:dyDescent="0.2">
      <c r="B46" s="1">
        <f t="shared" si="0"/>
        <v>2004</v>
      </c>
      <c r="C46" s="768">
        <v>250160.72474999999</v>
      </c>
      <c r="D46" s="768">
        <v>373730.41789000004</v>
      </c>
      <c r="E46" s="768">
        <v>1207137.35919</v>
      </c>
      <c r="F46" s="394"/>
      <c r="G46" s="768">
        <v>97914.836040000009</v>
      </c>
      <c r="H46" s="768">
        <v>234371.61106694827</v>
      </c>
      <c r="I46" s="768">
        <v>619470.02216000005</v>
      </c>
      <c r="L46" s="785">
        <v>122.51741969108407</v>
      </c>
      <c r="M46" s="785">
        <v>246.77960801245746</v>
      </c>
      <c r="N46" s="785">
        <v>154.93939058213107</v>
      </c>
      <c r="O46" s="630"/>
      <c r="Q46" s="785">
        <v>717.24047820983151</v>
      </c>
      <c r="R46" s="785">
        <v>707.9099261817089</v>
      </c>
      <c r="S46" s="785">
        <v>526.40983544608548</v>
      </c>
      <c r="V46" s="784">
        <v>0.62711409039210397</v>
      </c>
    </row>
    <row r="47" spans="2:22" x14ac:dyDescent="0.2">
      <c r="B47" s="1">
        <f t="shared" si="0"/>
        <v>2005</v>
      </c>
      <c r="C47" s="768">
        <v>251481</v>
      </c>
      <c r="D47" s="768">
        <v>372008</v>
      </c>
      <c r="E47" s="768">
        <v>1246103</v>
      </c>
      <c r="F47" s="394"/>
      <c r="G47" s="768">
        <v>102018</v>
      </c>
      <c r="H47" s="768">
        <v>192268.48316035364</v>
      </c>
      <c r="I47" s="768">
        <v>612524</v>
      </c>
      <c r="L47" s="785">
        <v>123.16403085306266</v>
      </c>
      <c r="M47" s="785">
        <v>250.89938745358774</v>
      </c>
      <c r="N47" s="785">
        <v>179.13530990726926</v>
      </c>
      <c r="O47" s="630"/>
      <c r="Q47" s="785">
        <v>657.66019866538375</v>
      </c>
      <c r="R47" s="785">
        <v>699.1593865244065</v>
      </c>
      <c r="S47" s="785">
        <v>538.0011081899213</v>
      </c>
      <c r="V47" s="784">
        <v>0.51683964635264201</v>
      </c>
    </row>
    <row r="48" spans="2:22" x14ac:dyDescent="0.2">
      <c r="B48" s="1">
        <f t="shared" si="0"/>
        <v>2006</v>
      </c>
      <c r="C48" s="768">
        <v>251938.69542</v>
      </c>
      <c r="D48" s="768">
        <v>385539.58191000001</v>
      </c>
      <c r="E48" s="768">
        <v>1233741.65824</v>
      </c>
      <c r="F48" s="394"/>
      <c r="G48" s="768">
        <v>99130.890600000013</v>
      </c>
      <c r="H48" s="768">
        <v>204931.84952099519</v>
      </c>
      <c r="I48" s="768">
        <v>594038.02567999996</v>
      </c>
      <c r="L48" s="785">
        <v>123.38818938921524</v>
      </c>
      <c r="M48" s="785">
        <v>249.55681162895152</v>
      </c>
      <c r="N48" s="785">
        <v>196.36244993946175</v>
      </c>
      <c r="O48" s="630"/>
      <c r="Q48" s="785">
        <v>635.20922082432162</v>
      </c>
      <c r="R48" s="785">
        <v>693.31115864690696</v>
      </c>
      <c r="S48" s="785">
        <v>527.31680589494886</v>
      </c>
      <c r="V48" s="784">
        <v>0.53154555105793078</v>
      </c>
    </row>
    <row r="49" spans="2:25" x14ac:dyDescent="0.2">
      <c r="B49" s="1">
        <f t="shared" si="0"/>
        <v>2007</v>
      </c>
      <c r="C49" s="768">
        <v>255431.76651000002</v>
      </c>
      <c r="D49" s="768">
        <v>404476.45403000002</v>
      </c>
      <c r="E49" s="768">
        <v>1169966.1067000001</v>
      </c>
      <c r="F49" s="394"/>
      <c r="G49" s="768">
        <v>90348.160980000015</v>
      </c>
      <c r="H49" s="768">
        <v>213694.85700971819</v>
      </c>
      <c r="I49" s="768">
        <v>561108.73543999996</v>
      </c>
      <c r="L49" s="785">
        <v>125.09893777776429</v>
      </c>
      <c r="M49" s="785">
        <v>252.50137503999997</v>
      </c>
      <c r="N49" s="785">
        <v>204.23371064732933</v>
      </c>
      <c r="O49" s="630"/>
      <c r="Q49" s="785">
        <v>732.14257665852097</v>
      </c>
      <c r="R49" s="785">
        <v>689.35192126952631</v>
      </c>
      <c r="S49" s="785">
        <v>494.98741485089579</v>
      </c>
      <c r="V49" s="784">
        <v>0.52832459066670034</v>
      </c>
    </row>
    <row r="50" spans="2:25" x14ac:dyDescent="0.2">
      <c r="B50" s="1">
        <f t="shared" si="0"/>
        <v>2008</v>
      </c>
      <c r="C50" s="768">
        <v>254956.46742000003</v>
      </c>
      <c r="D50" s="768">
        <v>412353.43568</v>
      </c>
      <c r="E50" s="768">
        <v>1085318.3299100001</v>
      </c>
      <c r="F50" s="394"/>
      <c r="G50" s="768">
        <v>101746.63211999999</v>
      </c>
      <c r="H50" s="768">
        <v>203791.93051032594</v>
      </c>
      <c r="I50" s="768">
        <v>523995.90628</v>
      </c>
      <c r="L50" s="785">
        <v>124.86615775945199</v>
      </c>
      <c r="M50" s="785">
        <v>254.48073295976729</v>
      </c>
      <c r="N50" s="785">
        <v>189.45727443018896</v>
      </c>
      <c r="O50" s="630"/>
      <c r="Q50" s="785">
        <v>638.4735250730165</v>
      </c>
      <c r="R50" s="785">
        <v>696.1509660051745</v>
      </c>
      <c r="S50" s="785">
        <v>459.1747669748479</v>
      </c>
      <c r="V50" s="784">
        <v>0.49421664251265091</v>
      </c>
    </row>
    <row r="51" spans="2:25" x14ac:dyDescent="0.2">
      <c r="B51" s="1">
        <f t="shared" si="0"/>
        <v>2009</v>
      </c>
      <c r="C51" s="768">
        <v>268277.41599000001</v>
      </c>
      <c r="D51" s="768">
        <v>376876.99923999998</v>
      </c>
      <c r="E51" s="768">
        <v>950340.45295000006</v>
      </c>
      <c r="F51" s="394"/>
      <c r="G51" s="768">
        <v>117544.11942</v>
      </c>
      <c r="H51" s="768">
        <v>263860.59744064783</v>
      </c>
      <c r="I51" s="768">
        <v>456269.12760000001</v>
      </c>
      <c r="L51" s="785">
        <v>131.39015647373873</v>
      </c>
      <c r="M51" s="785">
        <v>220.6106945579366</v>
      </c>
      <c r="N51" s="785">
        <v>165.89502548214475</v>
      </c>
      <c r="O51" s="630"/>
      <c r="Q51" s="785">
        <v>786.29522519096724</v>
      </c>
      <c r="R51" s="785">
        <v>611.53429989176084</v>
      </c>
      <c r="S51" s="785">
        <v>402.06853971246738</v>
      </c>
      <c r="V51" s="784">
        <v>0.70012390772783162</v>
      </c>
    </row>
    <row r="52" spans="2:25" x14ac:dyDescent="0.2">
      <c r="B52" s="1">
        <f t="shared" si="0"/>
        <v>2010</v>
      </c>
      <c r="C52" s="768">
        <v>263476.64369999996</v>
      </c>
      <c r="D52" s="768">
        <v>398806.36439</v>
      </c>
      <c r="E52" s="768">
        <v>870552.47785999998</v>
      </c>
      <c r="F52" s="394"/>
      <c r="G52" s="768">
        <v>111683.18532</v>
      </c>
      <c r="H52" s="768">
        <v>232724.60576818936</v>
      </c>
      <c r="I52" s="768">
        <v>450940.16880000004</v>
      </c>
      <c r="L52" s="785">
        <v>129.03895512475373</v>
      </c>
      <c r="M52" s="785">
        <v>216.63771095334553</v>
      </c>
      <c r="N52" s="785">
        <v>151.96693463887232</v>
      </c>
      <c r="O52" s="630"/>
      <c r="Q52" s="785">
        <v>693.82022801579831</v>
      </c>
      <c r="R52" s="785">
        <v>619.24617728204703</v>
      </c>
      <c r="S52" s="785">
        <v>368.31196907352518</v>
      </c>
      <c r="V52" s="784">
        <v>0.58355288818962714</v>
      </c>
    </row>
    <row r="53" spans="2:25" x14ac:dyDescent="0.2">
      <c r="B53" s="1">
        <f t="shared" si="0"/>
        <v>2011</v>
      </c>
      <c r="C53" s="768">
        <v>248593.99812000003</v>
      </c>
      <c r="D53" s="768">
        <v>426849.47526398889</v>
      </c>
      <c r="E53" s="768">
        <v>829792.44872999995</v>
      </c>
      <c r="F53" s="394"/>
      <c r="G53" s="768">
        <v>91932.500520000016</v>
      </c>
      <c r="H53" s="768">
        <v>227919.18447188695</v>
      </c>
      <c r="I53" s="768">
        <v>449519.11312000005</v>
      </c>
      <c r="L53" s="785">
        <v>121.75010777886952</v>
      </c>
      <c r="M53" s="785">
        <v>224.70400405573929</v>
      </c>
      <c r="N53" s="785">
        <v>144.85170972112371</v>
      </c>
      <c r="O53" s="630"/>
      <c r="Q53" s="785">
        <v>632.09779410142255</v>
      </c>
      <c r="R53" s="785">
        <v>651.55828193237267</v>
      </c>
      <c r="S53" s="785">
        <v>351.06728024641598</v>
      </c>
      <c r="V53" s="784">
        <v>0.53395681072567391</v>
      </c>
    </row>
    <row r="55" spans="2:25" x14ac:dyDescent="0.2">
      <c r="B55" s="572" t="s">
        <v>1488</v>
      </c>
      <c r="L55" s="572" t="s">
        <v>1488</v>
      </c>
    </row>
    <row r="56" spans="2:25" ht="40.5" customHeight="1" x14ac:dyDescent="0.2">
      <c r="B56" s="828" t="s">
        <v>1508</v>
      </c>
      <c r="C56" s="828"/>
      <c r="D56" s="828"/>
      <c r="E56" s="828"/>
      <c r="F56" s="778"/>
      <c r="G56" s="828" t="s">
        <v>1517</v>
      </c>
      <c r="H56" s="828"/>
      <c r="I56" s="828"/>
      <c r="J56" s="828"/>
      <c r="K56" s="778"/>
      <c r="L56" s="828" t="s">
        <v>1511</v>
      </c>
      <c r="M56" s="828"/>
      <c r="N56" s="828"/>
      <c r="O56" s="828"/>
      <c r="Q56" s="828" t="s">
        <v>1514</v>
      </c>
      <c r="R56" s="828"/>
      <c r="S56" s="828"/>
      <c r="T56" s="828"/>
      <c r="V56" s="828" t="s">
        <v>1521</v>
      </c>
      <c r="W56" s="828"/>
      <c r="X56" s="828"/>
      <c r="Y56" s="828"/>
    </row>
    <row r="57" spans="2:25" x14ac:dyDescent="0.2">
      <c r="F57" s="3"/>
      <c r="K57" s="3"/>
    </row>
    <row r="58" spans="2:25" ht="42.75" customHeight="1" x14ac:dyDescent="0.2">
      <c r="B58" s="828" t="s">
        <v>1510</v>
      </c>
      <c r="C58" s="828"/>
      <c r="D58" s="828"/>
      <c r="E58" s="828"/>
      <c r="F58" s="778"/>
      <c r="G58" s="828" t="s">
        <v>1518</v>
      </c>
      <c r="H58" s="828"/>
      <c r="I58" s="828"/>
      <c r="J58" s="828"/>
      <c r="K58" s="778"/>
      <c r="L58" s="828" t="s">
        <v>1513</v>
      </c>
      <c r="M58" s="828"/>
      <c r="N58" s="828"/>
      <c r="O58" s="828"/>
      <c r="Q58" s="828" t="s">
        <v>1515</v>
      </c>
      <c r="R58" s="828"/>
      <c r="S58" s="828"/>
      <c r="T58" s="828"/>
    </row>
    <row r="59" spans="2:25" x14ac:dyDescent="0.2">
      <c r="F59" s="3"/>
      <c r="K59" s="3"/>
    </row>
    <row r="60" spans="2:25" ht="43.5" customHeight="1" x14ac:dyDescent="0.2">
      <c r="B60" s="828" t="s">
        <v>1509</v>
      </c>
      <c r="C60" s="828"/>
      <c r="D60" s="828"/>
      <c r="E60" s="828"/>
      <c r="F60" s="778"/>
      <c r="G60" s="828" t="s">
        <v>1519</v>
      </c>
      <c r="H60" s="828"/>
      <c r="I60" s="828"/>
      <c r="J60" s="828"/>
      <c r="K60" s="778"/>
      <c r="L60" s="828" t="s">
        <v>1512</v>
      </c>
      <c r="M60" s="828"/>
      <c r="N60" s="828"/>
      <c r="O60" s="828"/>
      <c r="Q60" s="828" t="s">
        <v>1516</v>
      </c>
      <c r="R60" s="828"/>
      <c r="S60" s="828"/>
      <c r="T60" s="828"/>
    </row>
  </sheetData>
  <mergeCells count="13">
    <mergeCell ref="G58:J58"/>
    <mergeCell ref="G60:J60"/>
    <mergeCell ref="V56:Y56"/>
    <mergeCell ref="B56:E56"/>
    <mergeCell ref="L56:O56"/>
    <mergeCell ref="Q56:T56"/>
    <mergeCell ref="B58:E58"/>
    <mergeCell ref="B60:E60"/>
    <mergeCell ref="L58:O58"/>
    <mergeCell ref="L60:O60"/>
    <mergeCell ref="Q58:T58"/>
    <mergeCell ref="Q60:T60"/>
    <mergeCell ref="G56:J56"/>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P54"/>
  <sheetViews>
    <sheetView workbookViewId="0">
      <selection activeCell="A28" sqref="A28"/>
    </sheetView>
  </sheetViews>
  <sheetFormatPr defaultRowHeight="12.75" x14ac:dyDescent="0.2"/>
  <cols>
    <col min="3" max="3" width="13.28515625" customWidth="1"/>
    <col min="4" max="4" width="11.7109375" customWidth="1"/>
    <col min="5" max="5" width="10.7109375" customWidth="1"/>
    <col min="6" max="6" width="10.7109375" style="570" customWidth="1"/>
    <col min="8" max="8" width="13.42578125" customWidth="1"/>
    <col min="9" max="9" width="11.7109375" customWidth="1"/>
    <col min="10" max="10" width="11.140625" customWidth="1"/>
    <col min="11" max="11" width="10.140625" style="570" customWidth="1"/>
    <col min="12" max="12" width="10.28515625" customWidth="1"/>
    <col min="13" max="13" width="11.85546875" customWidth="1"/>
    <col min="14" max="14" width="11.140625" customWidth="1"/>
    <col min="15" max="15" width="10.7109375" customWidth="1"/>
  </cols>
  <sheetData>
    <row r="5" spans="2:15" ht="15" x14ac:dyDescent="0.2">
      <c r="C5" s="760" t="s">
        <v>1487</v>
      </c>
      <c r="H5" s="760" t="s">
        <v>54</v>
      </c>
      <c r="M5" s="760" t="s">
        <v>218</v>
      </c>
    </row>
    <row r="6" spans="2:15" x14ac:dyDescent="0.2">
      <c r="K6" s="3"/>
    </row>
    <row r="7" spans="2:15" ht="51" x14ac:dyDescent="0.2">
      <c r="C7" s="596" t="s">
        <v>838</v>
      </c>
      <c r="D7" s="596" t="s">
        <v>839</v>
      </c>
      <c r="E7" s="596" t="s">
        <v>840</v>
      </c>
      <c r="F7" s="602"/>
      <c r="H7" s="596" t="s">
        <v>838</v>
      </c>
      <c r="I7" s="596" t="s">
        <v>839</v>
      </c>
      <c r="J7" s="596" t="s">
        <v>840</v>
      </c>
      <c r="K7" s="602"/>
      <c r="M7" s="596" t="s">
        <v>838</v>
      </c>
      <c r="N7" s="596" t="s">
        <v>839</v>
      </c>
      <c r="O7" s="596" t="s">
        <v>840</v>
      </c>
    </row>
    <row r="8" spans="2:15" ht="25.5" x14ac:dyDescent="0.2">
      <c r="C8" s="613" t="s">
        <v>541</v>
      </c>
      <c r="D8" s="613" t="s">
        <v>541</v>
      </c>
      <c r="E8" s="613" t="s">
        <v>541</v>
      </c>
      <c r="F8" s="595"/>
      <c r="H8" s="612" t="s">
        <v>263</v>
      </c>
      <c r="I8" s="612" t="s">
        <v>264</v>
      </c>
      <c r="J8" s="612" t="s">
        <v>264</v>
      </c>
      <c r="K8" s="602"/>
      <c r="M8" s="612" t="s">
        <v>263</v>
      </c>
      <c r="N8" s="612" t="s">
        <v>264</v>
      </c>
      <c r="O8" s="612" t="s">
        <v>264</v>
      </c>
    </row>
    <row r="9" spans="2:15" x14ac:dyDescent="0.2">
      <c r="K9" s="3"/>
    </row>
    <row r="10" spans="2:15" x14ac:dyDescent="0.2">
      <c r="B10" s="1">
        <v>1970</v>
      </c>
      <c r="C10" s="763">
        <v>339544.86719908594</v>
      </c>
      <c r="D10" s="763">
        <v>45531.886494143415</v>
      </c>
      <c r="E10" s="763">
        <v>36040.915999999997</v>
      </c>
      <c r="F10" s="636"/>
      <c r="H10" s="764">
        <v>129.70613927005081</v>
      </c>
      <c r="I10" s="764">
        <v>103.27749413951464</v>
      </c>
      <c r="J10" s="764">
        <v>2.8832732799999996</v>
      </c>
      <c r="K10" s="630"/>
      <c r="M10" s="764">
        <v>495.05641637626729</v>
      </c>
      <c r="N10" s="764">
        <v>420.49697680716838</v>
      </c>
      <c r="O10" s="764">
        <v>46.097323422316961</v>
      </c>
    </row>
    <row r="11" spans="2:15" x14ac:dyDescent="0.2">
      <c r="B11" s="1">
        <f>B10+1</f>
        <v>1971</v>
      </c>
      <c r="C11" s="763">
        <v>335276.88710328442</v>
      </c>
      <c r="D11" s="763">
        <v>46490.452525599067</v>
      </c>
      <c r="E11" s="763">
        <v>37191.158000000003</v>
      </c>
      <c r="F11" s="636"/>
      <c r="H11" s="764">
        <v>128.07577087345464</v>
      </c>
      <c r="I11" s="764">
        <v>103.58162153012179</v>
      </c>
      <c r="J11" s="764">
        <v>2.9752926400000002</v>
      </c>
      <c r="K11" s="630"/>
      <c r="M11" s="764">
        <v>488.83370139658865</v>
      </c>
      <c r="N11" s="764">
        <v>425.66769762936963</v>
      </c>
      <c r="O11" s="764">
        <v>47.568514595369635</v>
      </c>
    </row>
    <row r="12" spans="2:15" x14ac:dyDescent="0.2">
      <c r="B12" s="1">
        <f t="shared" ref="B12:B51" si="0">B11+1</f>
        <v>1972</v>
      </c>
      <c r="C12" s="763">
        <v>336178.57303901715</v>
      </c>
      <c r="D12" s="763">
        <v>47928.30157278254</v>
      </c>
      <c r="E12" s="763">
        <v>38341.4</v>
      </c>
      <c r="F12" s="636"/>
      <c r="H12" s="764">
        <v>128.42021490090454</v>
      </c>
      <c r="I12" s="764">
        <v>108.00748961327965</v>
      </c>
      <c r="J12" s="764">
        <v>3.0673120000000003</v>
      </c>
      <c r="K12" s="630"/>
      <c r="M12" s="764">
        <v>490.148359490887</v>
      </c>
      <c r="N12" s="764">
        <v>441.63656261848911</v>
      </c>
      <c r="O12" s="764">
        <v>49.039705768422301</v>
      </c>
    </row>
    <row r="13" spans="2:15" x14ac:dyDescent="0.2">
      <c r="B13" s="1">
        <f t="shared" si="0"/>
        <v>1973</v>
      </c>
      <c r="C13" s="763">
        <v>332875.67740582715</v>
      </c>
      <c r="D13" s="763">
        <v>52174.461653620972</v>
      </c>
      <c r="E13" s="763">
        <v>40961.699999999997</v>
      </c>
      <c r="F13" s="636"/>
      <c r="H13" s="764">
        <v>127.15850876902597</v>
      </c>
      <c r="I13" s="764">
        <v>116.99812789389202</v>
      </c>
      <c r="J13" s="764">
        <v>3.2769360000000001</v>
      </c>
      <c r="K13" s="630"/>
      <c r="M13" s="764">
        <v>485.33273765769599</v>
      </c>
      <c r="N13" s="764">
        <v>479.17098104184464</v>
      </c>
      <c r="O13" s="764">
        <v>52.391141579973187</v>
      </c>
    </row>
    <row r="14" spans="2:15" x14ac:dyDescent="0.2">
      <c r="B14" s="1">
        <f t="shared" si="0"/>
        <v>1974</v>
      </c>
      <c r="C14" s="763">
        <v>320226.50889956247</v>
      </c>
      <c r="D14" s="763">
        <v>50186.590709846118</v>
      </c>
      <c r="E14" s="763">
        <v>48790.100000000006</v>
      </c>
      <c r="F14" s="636"/>
      <c r="H14" s="764">
        <v>122.32652639963285</v>
      </c>
      <c r="I14" s="764">
        <v>112.5329813975479</v>
      </c>
      <c r="J14" s="764">
        <v>3.9032080000000002</v>
      </c>
      <c r="K14" s="630"/>
      <c r="M14" s="764">
        <v>466.89024997556209</v>
      </c>
      <c r="N14" s="764">
        <v>461.96998438046137</v>
      </c>
      <c r="O14" s="764">
        <v>62.403880620214736</v>
      </c>
    </row>
    <row r="15" spans="2:15" x14ac:dyDescent="0.2">
      <c r="B15" s="1">
        <f t="shared" si="0"/>
        <v>1975</v>
      </c>
      <c r="C15" s="763">
        <v>305406.16247556172</v>
      </c>
      <c r="D15" s="763">
        <v>47021.817802262551</v>
      </c>
      <c r="E15" s="763">
        <v>56958.6</v>
      </c>
      <c r="F15" s="636"/>
      <c r="H15" s="764">
        <v>116.66515406566458</v>
      </c>
      <c r="I15" s="764">
        <v>105.65213385433833</v>
      </c>
      <c r="J15" s="764">
        <v>4.5566880000000003</v>
      </c>
      <c r="K15" s="630"/>
      <c r="M15" s="764">
        <v>445.28218488936898</v>
      </c>
      <c r="N15" s="764">
        <v>421.68580622132561</v>
      </c>
      <c r="O15" s="764">
        <v>72.851616920124428</v>
      </c>
    </row>
    <row r="16" spans="2:15" x14ac:dyDescent="0.2">
      <c r="B16" s="1">
        <f t="shared" si="0"/>
        <v>1976</v>
      </c>
      <c r="C16" s="763">
        <v>301006.73593417241</v>
      </c>
      <c r="D16" s="763">
        <v>50175.629233895226</v>
      </c>
      <c r="E16" s="763">
        <v>61967.9</v>
      </c>
      <c r="F16" s="636"/>
      <c r="H16" s="764">
        <v>114.98457312685386</v>
      </c>
      <c r="I16" s="764">
        <v>111.90988863326044</v>
      </c>
      <c r="J16" s="764">
        <v>4.9574319999999998</v>
      </c>
      <c r="K16" s="630"/>
      <c r="M16" s="764">
        <v>438.86782099202338</v>
      </c>
      <c r="N16" s="764">
        <v>444.48917172639113</v>
      </c>
      <c r="O16" s="764">
        <v>79.258649477771201</v>
      </c>
    </row>
    <row r="17" spans="2:15" x14ac:dyDescent="0.2">
      <c r="B17" s="1">
        <f t="shared" si="0"/>
        <v>1977</v>
      </c>
      <c r="C17" s="763">
        <v>302853.25394918147</v>
      </c>
      <c r="D17" s="763">
        <v>50711.043763311915</v>
      </c>
      <c r="E17" s="763">
        <v>70129.100000000006</v>
      </c>
      <c r="F17" s="636"/>
      <c r="H17" s="764">
        <v>115.68994300858732</v>
      </c>
      <c r="I17" s="764">
        <v>111.86500000000001</v>
      </c>
      <c r="J17" s="764">
        <v>5.6103280000000009</v>
      </c>
      <c r="K17" s="630"/>
      <c r="M17" s="764">
        <v>441.56004425790655</v>
      </c>
      <c r="N17" s="764">
        <v>452.24860000000001</v>
      </c>
      <c r="O17" s="764">
        <v>89.695118900000011</v>
      </c>
    </row>
    <row r="18" spans="2:15" x14ac:dyDescent="0.2">
      <c r="B18" s="1">
        <f t="shared" si="0"/>
        <v>1978</v>
      </c>
      <c r="C18" s="763">
        <v>309824.2459219466</v>
      </c>
      <c r="D18" s="763">
        <v>52582.178279817614</v>
      </c>
      <c r="E18" s="763">
        <v>78518</v>
      </c>
      <c r="F18" s="636"/>
      <c r="H18" s="764">
        <v>118.36822118366547</v>
      </c>
      <c r="I18" s="764">
        <v>117.64307830655257</v>
      </c>
      <c r="J18" s="764">
        <v>6.2847362415617622</v>
      </c>
      <c r="K18" s="630"/>
      <c r="M18" s="764">
        <v>451.74305993714376</v>
      </c>
      <c r="N18" s="764">
        <v>465.35939589642402</v>
      </c>
      <c r="O18" s="764">
        <v>100.42668284217537</v>
      </c>
    </row>
    <row r="19" spans="2:15" x14ac:dyDescent="0.2">
      <c r="B19" s="1">
        <f t="shared" si="0"/>
        <v>1979</v>
      </c>
      <c r="C19" s="763">
        <v>310242.56249533879</v>
      </c>
      <c r="D19" s="763">
        <v>58176.728773109731</v>
      </c>
      <c r="E19" s="763">
        <v>82882.100000000006</v>
      </c>
      <c r="F19" s="636"/>
      <c r="H19" s="764">
        <v>118.54341883147342</v>
      </c>
      <c r="I19" s="764">
        <v>129.41257287126828</v>
      </c>
      <c r="J19" s="764">
        <v>6.6375268991758869</v>
      </c>
      <c r="K19" s="630"/>
      <c r="M19" s="764">
        <v>452.37232702614028</v>
      </c>
      <c r="N19" s="764">
        <v>487.30972365625689</v>
      </c>
      <c r="O19" s="764">
        <v>106.01076778739559</v>
      </c>
    </row>
    <row r="20" spans="2:15" x14ac:dyDescent="0.2">
      <c r="B20" s="1">
        <f t="shared" si="0"/>
        <v>1980</v>
      </c>
      <c r="C20" s="763">
        <v>309638.5291628922</v>
      </c>
      <c r="D20" s="763">
        <v>56141.865176474093</v>
      </c>
      <c r="E20" s="763">
        <v>115405.7</v>
      </c>
      <c r="F20" s="636"/>
      <c r="H20" s="764">
        <v>118.32796824447682</v>
      </c>
      <c r="I20" s="764">
        <v>126.28278487133124</v>
      </c>
      <c r="J20" s="764">
        <v>9.2469904404392977</v>
      </c>
      <c r="K20" s="630"/>
      <c r="M20" s="764">
        <v>451.51086894468551</v>
      </c>
      <c r="N20" s="764">
        <v>448.41460382723437</v>
      </c>
      <c r="O20" s="764">
        <v>147.61341831283161</v>
      </c>
    </row>
    <row r="21" spans="2:15" x14ac:dyDescent="0.2">
      <c r="B21" s="1">
        <f t="shared" si="0"/>
        <v>1981</v>
      </c>
      <c r="C21" s="763">
        <v>307640.76070947025</v>
      </c>
      <c r="D21" s="763">
        <v>53557.209586272351</v>
      </c>
      <c r="E21" s="763">
        <v>134883.29999999999</v>
      </c>
      <c r="F21" s="636"/>
      <c r="H21" s="764">
        <v>117.57977458015787</v>
      </c>
      <c r="I21" s="764">
        <v>122.7456198192865</v>
      </c>
      <c r="J21" s="764">
        <v>10.813313988000083</v>
      </c>
      <c r="K21" s="630"/>
      <c r="M21" s="764">
        <v>448.61692231497403</v>
      </c>
      <c r="N21" s="764">
        <v>413.09225183391209</v>
      </c>
      <c r="O21" s="764">
        <v>172.53058883792468</v>
      </c>
    </row>
    <row r="22" spans="2:15" x14ac:dyDescent="0.2">
      <c r="B22" s="1">
        <f t="shared" si="0"/>
        <v>1982</v>
      </c>
      <c r="C22" s="763">
        <v>300516.71081344195</v>
      </c>
      <c r="D22" s="763">
        <v>45299.316742326446</v>
      </c>
      <c r="E22" s="763">
        <v>123379.6</v>
      </c>
      <c r="F22" s="636"/>
      <c r="H22" s="764">
        <v>114.87187267726667</v>
      </c>
      <c r="I22" s="764">
        <v>103.96532075566233</v>
      </c>
      <c r="J22" s="764">
        <v>9.8962658174045188</v>
      </c>
      <c r="K22" s="630"/>
      <c r="M22" s="764">
        <v>438.24701088216068</v>
      </c>
      <c r="N22" s="764">
        <v>340.83127816333786</v>
      </c>
      <c r="O22" s="764">
        <v>157.81948564364225</v>
      </c>
    </row>
    <row r="23" spans="2:15" x14ac:dyDescent="0.2">
      <c r="B23" s="1">
        <f t="shared" si="0"/>
        <v>1983</v>
      </c>
      <c r="C23" s="763">
        <v>291226.6928887096</v>
      </c>
      <c r="D23" s="763">
        <v>42956.207508355968</v>
      </c>
      <c r="E23" s="763">
        <v>101505.2</v>
      </c>
      <c r="F23" s="636"/>
      <c r="H23" s="764">
        <v>111.33522039665836</v>
      </c>
      <c r="I23" s="764">
        <v>99.608934775693655</v>
      </c>
      <c r="J23" s="764">
        <v>8.1459835635376585</v>
      </c>
      <c r="K23" s="630"/>
      <c r="M23" s="764">
        <v>424.71742012326541</v>
      </c>
      <c r="N23" s="764">
        <v>332.70325473240496</v>
      </c>
      <c r="O23" s="764">
        <v>129.84191154661957</v>
      </c>
    </row>
    <row r="24" spans="2:15" x14ac:dyDescent="0.2">
      <c r="B24" s="1">
        <f t="shared" si="0"/>
        <v>1984</v>
      </c>
      <c r="C24" s="763">
        <v>302848.5462217062</v>
      </c>
      <c r="D24" s="763">
        <v>52308.689246084599</v>
      </c>
      <c r="E24" s="763">
        <v>115172.2</v>
      </c>
      <c r="F24" s="636"/>
      <c r="H24" s="764">
        <v>115.79323865145018</v>
      </c>
      <c r="I24" s="764">
        <v>120.56325469533031</v>
      </c>
      <c r="J24" s="764">
        <v>9.2476210768842453</v>
      </c>
      <c r="K24" s="630"/>
      <c r="M24" s="764">
        <v>441.68530281359944</v>
      </c>
      <c r="N24" s="764">
        <v>381.64757956512983</v>
      </c>
      <c r="O24" s="764">
        <v>147.32743084794225</v>
      </c>
    </row>
    <row r="25" spans="2:15" x14ac:dyDescent="0.2">
      <c r="B25" s="1">
        <f t="shared" si="0"/>
        <v>1985</v>
      </c>
      <c r="C25" s="763">
        <v>298316.63271475083</v>
      </c>
      <c r="D25" s="763">
        <v>53045.18856745465</v>
      </c>
      <c r="E25" s="763">
        <v>102776.2</v>
      </c>
      <c r="F25" s="636"/>
      <c r="H25" s="764">
        <v>114.07526379729924</v>
      </c>
      <c r="I25" s="764">
        <v>124.04192197791866</v>
      </c>
      <c r="J25" s="764">
        <v>8.2566129445986896</v>
      </c>
      <c r="K25" s="630"/>
      <c r="M25" s="764">
        <v>435.09438798849851</v>
      </c>
      <c r="N25" s="764">
        <v>380.05668748373773</v>
      </c>
      <c r="O25" s="764">
        <v>131.473387288992</v>
      </c>
    </row>
    <row r="26" spans="2:15" x14ac:dyDescent="0.2">
      <c r="B26" s="1">
        <f t="shared" si="0"/>
        <v>1986</v>
      </c>
      <c r="C26" s="763">
        <v>291329.87069953687</v>
      </c>
      <c r="D26" s="763">
        <v>52302.856819059562</v>
      </c>
      <c r="E26" s="763">
        <v>60305.700000000004</v>
      </c>
      <c r="F26" s="636"/>
      <c r="H26" s="764">
        <v>111.41799221145406</v>
      </c>
      <c r="I26" s="764">
        <v>122.87439793585489</v>
      </c>
      <c r="J26" s="764">
        <v>4.8472410861300652</v>
      </c>
      <c r="K26" s="630"/>
      <c r="M26" s="764">
        <v>424.9223621909901</v>
      </c>
      <c r="N26" s="764">
        <v>368.42445982997447</v>
      </c>
      <c r="O26" s="764">
        <v>77.145927001135746</v>
      </c>
    </row>
    <row r="27" spans="2:15" x14ac:dyDescent="0.2">
      <c r="B27" s="1">
        <f t="shared" si="0"/>
        <v>1987</v>
      </c>
      <c r="C27" s="763">
        <v>289395.61305000004</v>
      </c>
      <c r="D27" s="763">
        <v>54074.214720000011</v>
      </c>
      <c r="E27" s="763">
        <v>58672.000000000007</v>
      </c>
      <c r="F27" s="636"/>
      <c r="H27" s="764">
        <v>110.69258930002024</v>
      </c>
      <c r="I27" s="764">
        <v>126.71854239280873</v>
      </c>
      <c r="J27" s="764">
        <v>4.7183909234712695</v>
      </c>
      <c r="K27" s="630"/>
      <c r="M27" s="764">
        <v>422.11916578335422</v>
      </c>
      <c r="N27" s="764">
        <v>363.08518503490529</v>
      </c>
      <c r="O27" s="764">
        <v>75.057634734775888</v>
      </c>
    </row>
    <row r="28" spans="2:15" x14ac:dyDescent="0.2">
      <c r="B28" s="1">
        <f t="shared" si="0"/>
        <v>1988</v>
      </c>
      <c r="C28" s="763">
        <v>294545.12589999998</v>
      </c>
      <c r="D28" s="763">
        <v>59778.868000000002</v>
      </c>
      <c r="E28" s="763">
        <v>64322.100000000006</v>
      </c>
      <c r="F28" s="636"/>
      <c r="H28" s="764">
        <v>112.67685782427965</v>
      </c>
      <c r="I28" s="764">
        <v>132.38254108842756</v>
      </c>
      <c r="J28" s="764">
        <v>5.1754711632613937</v>
      </c>
      <c r="K28" s="630"/>
      <c r="M28" s="764">
        <v>420.19856262515981</v>
      </c>
      <c r="N28" s="764">
        <v>373.32025733473131</v>
      </c>
      <c r="O28" s="764">
        <v>85.239818906872401</v>
      </c>
    </row>
    <row r="29" spans="2:15" x14ac:dyDescent="0.2">
      <c r="B29" s="1">
        <f t="shared" si="0"/>
        <v>1989</v>
      </c>
      <c r="C29" s="763">
        <v>283599.94695000001</v>
      </c>
      <c r="D29" s="763">
        <v>60125.108359999998</v>
      </c>
      <c r="E29" s="763">
        <v>58324.7</v>
      </c>
      <c r="F29" s="636"/>
      <c r="H29" s="764">
        <v>108.50389009737613</v>
      </c>
      <c r="I29" s="764">
        <v>141.69040691484261</v>
      </c>
      <c r="J29" s="764">
        <v>4.6953581493492917</v>
      </c>
      <c r="K29" s="630"/>
      <c r="M29" s="764">
        <v>395.50283201189495</v>
      </c>
      <c r="N29" s="764">
        <v>377.71323625054958</v>
      </c>
      <c r="O29" s="764">
        <v>79.970754324963494</v>
      </c>
    </row>
    <row r="30" spans="2:15" x14ac:dyDescent="0.2">
      <c r="B30" s="1">
        <f t="shared" si="0"/>
        <v>1990</v>
      </c>
      <c r="C30" s="763">
        <v>280544.40869999997</v>
      </c>
      <c r="D30" s="763">
        <v>63008.517120000011</v>
      </c>
      <c r="E30" s="763">
        <v>67358.7</v>
      </c>
      <c r="F30" s="636"/>
      <c r="H30" s="764">
        <v>107.34876450262222</v>
      </c>
      <c r="I30" s="764">
        <v>148.47898829930571</v>
      </c>
      <c r="J30" s="764">
        <v>5.4254569605991172</v>
      </c>
      <c r="K30" s="630"/>
      <c r="M30" s="764">
        <v>382.25816220501343</v>
      </c>
      <c r="N30" s="764">
        <v>382.39938969079577</v>
      </c>
      <c r="O30" s="764">
        <v>95.451158750181008</v>
      </c>
    </row>
    <row r="31" spans="2:15" x14ac:dyDescent="0.2">
      <c r="B31" s="1">
        <f t="shared" si="0"/>
        <v>1991</v>
      </c>
      <c r="C31" s="763">
        <v>287343.25510000001</v>
      </c>
      <c r="D31" s="763">
        <v>64485.279240000003</v>
      </c>
      <c r="E31" s="763">
        <v>66011.399999999994</v>
      </c>
      <c r="F31" s="636"/>
      <c r="H31" s="764">
        <v>109.96455019745862</v>
      </c>
      <c r="I31" s="764">
        <v>145.59905273119608</v>
      </c>
      <c r="J31" s="764">
        <v>5.3197088782090916</v>
      </c>
      <c r="K31" s="630"/>
      <c r="M31" s="764">
        <v>382.32080107093617</v>
      </c>
      <c r="N31" s="764">
        <v>365.37235156464521</v>
      </c>
      <c r="O31" s="764">
        <v>96.5736936469835</v>
      </c>
    </row>
    <row r="32" spans="2:15" x14ac:dyDescent="0.2">
      <c r="B32" s="1">
        <f t="shared" si="0"/>
        <v>1992</v>
      </c>
      <c r="C32" s="763">
        <v>286344.45549999998</v>
      </c>
      <c r="D32" s="763">
        <v>63301.990160000001</v>
      </c>
      <c r="E32" s="763">
        <v>54787.700000000004</v>
      </c>
      <c r="F32" s="636"/>
      <c r="H32" s="764">
        <v>109.5965108</v>
      </c>
      <c r="I32" s="764">
        <v>148.674488</v>
      </c>
      <c r="J32" s="764">
        <v>4.4175163999999993</v>
      </c>
      <c r="K32" s="630"/>
      <c r="M32" s="764">
        <v>371.82265757592904</v>
      </c>
      <c r="N32" s="764">
        <v>362.79498381233611</v>
      </c>
      <c r="O32" s="764">
        <v>82.669848418557862</v>
      </c>
    </row>
    <row r="33" spans="2:15" x14ac:dyDescent="0.2">
      <c r="B33" s="1">
        <f t="shared" si="0"/>
        <v>1993</v>
      </c>
      <c r="C33" s="763">
        <v>281801.66960000002</v>
      </c>
      <c r="D33" s="763">
        <v>61807.157040000006</v>
      </c>
      <c r="E33" s="763">
        <v>71640.300000000017</v>
      </c>
      <c r="F33" s="636"/>
      <c r="H33" s="764">
        <v>109.19808007573634</v>
      </c>
      <c r="I33" s="764">
        <v>141.90009579356052</v>
      </c>
      <c r="J33" s="764">
        <v>5.7920652751161219</v>
      </c>
      <c r="K33" s="630"/>
      <c r="M33" s="764">
        <v>363.27302405863861</v>
      </c>
      <c r="N33" s="764">
        <v>351.79742981165123</v>
      </c>
      <c r="O33" s="764">
        <v>105.07202291001109</v>
      </c>
    </row>
    <row r="34" spans="2:15" x14ac:dyDescent="0.2">
      <c r="B34" s="1">
        <f t="shared" si="0"/>
        <v>1994</v>
      </c>
      <c r="C34" s="763">
        <v>280621.07095000008</v>
      </c>
      <c r="D34" s="763">
        <v>66406.587960000004</v>
      </c>
      <c r="E34" s="763">
        <v>69175.600000000006</v>
      </c>
      <c r="F34" s="636"/>
      <c r="H34" s="764">
        <v>110.07527482627694</v>
      </c>
      <c r="I34" s="764">
        <v>148.39336815854614</v>
      </c>
      <c r="J34" s="764">
        <v>5.6079835913136904</v>
      </c>
      <c r="K34" s="630"/>
      <c r="M34" s="764">
        <v>359.1114526502094</v>
      </c>
      <c r="N34" s="764">
        <v>371.66180847908527</v>
      </c>
      <c r="O34" s="764">
        <v>98.534356476079424</v>
      </c>
    </row>
    <row r="35" spans="2:15" x14ac:dyDescent="0.2">
      <c r="B35" s="1">
        <f t="shared" si="0"/>
        <v>1995</v>
      </c>
      <c r="C35" s="763">
        <v>274580.08564999996</v>
      </c>
      <c r="D35" s="763">
        <v>66050.227840000007</v>
      </c>
      <c r="E35" s="763">
        <v>58614.8</v>
      </c>
      <c r="F35" s="636"/>
      <c r="H35" s="764">
        <v>109.01160721596131</v>
      </c>
      <c r="I35" s="764">
        <v>151.80218755187994</v>
      </c>
      <c r="J35" s="764">
        <v>4.76470096693504</v>
      </c>
      <c r="K35" s="630"/>
      <c r="M35" s="764">
        <v>348.79796242334675</v>
      </c>
      <c r="N35" s="764">
        <v>377.83099383032925</v>
      </c>
      <c r="O35" s="764">
        <v>81.014880913858676</v>
      </c>
    </row>
    <row r="36" spans="2:15" x14ac:dyDescent="0.2">
      <c r="B36" s="1">
        <f t="shared" si="0"/>
        <v>1996</v>
      </c>
      <c r="C36" s="763">
        <v>271465.40794999996</v>
      </c>
      <c r="D36" s="763">
        <v>68126.224320000008</v>
      </c>
      <c r="E36" s="763">
        <v>62464.1</v>
      </c>
      <c r="F36" s="636"/>
      <c r="H36" s="764">
        <v>109.06617330884023</v>
      </c>
      <c r="I36" s="764">
        <v>150.48876663183032</v>
      </c>
      <c r="J36" s="764">
        <v>5.0913182313619316</v>
      </c>
      <c r="K36" s="630"/>
      <c r="M36" s="764">
        <v>342.28787119032773</v>
      </c>
      <c r="N36" s="764">
        <v>376.01557982784902</v>
      </c>
      <c r="O36" s="764">
        <v>83.696004389343599</v>
      </c>
    </row>
    <row r="37" spans="2:15" x14ac:dyDescent="0.2">
      <c r="B37" s="1">
        <f t="shared" si="0"/>
        <v>1997</v>
      </c>
      <c r="C37" s="763">
        <v>275280.99765000003</v>
      </c>
      <c r="D37" s="763">
        <v>70182.704120000009</v>
      </c>
      <c r="E37" s="763">
        <v>73548.899999999994</v>
      </c>
      <c r="F37" s="636"/>
      <c r="H37" s="764">
        <v>111.90843423200002</v>
      </c>
      <c r="I37" s="764">
        <v>154.89901324800002</v>
      </c>
      <c r="J37" s="764">
        <v>6.0109647559999999</v>
      </c>
      <c r="K37" s="630"/>
      <c r="M37" s="764">
        <v>344.50948796388559</v>
      </c>
      <c r="N37" s="764">
        <v>386.84988512622414</v>
      </c>
      <c r="O37" s="764">
        <v>95.441024369291199</v>
      </c>
    </row>
    <row r="38" spans="2:15" x14ac:dyDescent="0.2">
      <c r="B38" s="1">
        <f t="shared" si="0"/>
        <v>1998</v>
      </c>
      <c r="C38" s="763">
        <v>280384.51314999996</v>
      </c>
      <c r="D38" s="763">
        <v>72280.385800000004</v>
      </c>
      <c r="E38" s="763">
        <v>63545.7</v>
      </c>
      <c r="F38" s="636"/>
      <c r="H38" s="764">
        <v>113.70510640260049</v>
      </c>
      <c r="I38" s="764">
        <v>159.5082536776672</v>
      </c>
      <c r="J38" s="764">
        <v>5.2456491431090866</v>
      </c>
      <c r="K38" s="630"/>
      <c r="M38" s="764">
        <v>357.99661513958409</v>
      </c>
      <c r="N38" s="764">
        <v>381.79850967955883</v>
      </c>
      <c r="O38" s="764">
        <v>81.693648577158712</v>
      </c>
    </row>
    <row r="39" spans="2:15" x14ac:dyDescent="0.2">
      <c r="B39" s="1">
        <f t="shared" si="0"/>
        <v>1999</v>
      </c>
      <c r="C39" s="763">
        <v>257950.94845000003</v>
      </c>
      <c r="D39" s="763">
        <v>71658.020560000004</v>
      </c>
      <c r="E39" s="763">
        <v>55091.8</v>
      </c>
      <c r="F39" s="636"/>
      <c r="H39" s="764">
        <v>104.35177494526818</v>
      </c>
      <c r="I39" s="764">
        <v>154.00913496455999</v>
      </c>
      <c r="J39" s="764">
        <v>4.5930594112395893</v>
      </c>
      <c r="K39" s="630"/>
      <c r="M39" s="764">
        <v>335.88538637550295</v>
      </c>
      <c r="N39" s="764">
        <v>358.56696967396726</v>
      </c>
      <c r="O39" s="764">
        <v>70.160721911278017</v>
      </c>
    </row>
    <row r="40" spans="2:15" x14ac:dyDescent="0.2">
      <c r="B40" s="1">
        <f t="shared" si="0"/>
        <v>2000</v>
      </c>
      <c r="C40" s="763">
        <v>244311.63900000005</v>
      </c>
      <c r="D40" s="763">
        <v>71214.919639999993</v>
      </c>
      <c r="E40" s="763">
        <v>68686.600000000006</v>
      </c>
      <c r="F40" s="636"/>
      <c r="H40" s="764">
        <v>98.591851790865519</v>
      </c>
      <c r="I40" s="764">
        <v>147.9837836580881</v>
      </c>
      <c r="J40" s="764">
        <v>5.7829169114678596</v>
      </c>
      <c r="K40" s="630"/>
      <c r="M40" s="764">
        <v>324.31193982645038</v>
      </c>
      <c r="N40" s="764">
        <v>341.65456054689639</v>
      </c>
      <c r="O40" s="764">
        <v>86.645315509957285</v>
      </c>
    </row>
    <row r="41" spans="2:15" x14ac:dyDescent="0.2">
      <c r="B41" s="1">
        <f t="shared" si="0"/>
        <v>2001</v>
      </c>
      <c r="C41" s="763">
        <v>247665.06485</v>
      </c>
      <c r="D41" s="763">
        <v>69627.562999999995</v>
      </c>
      <c r="E41" s="763">
        <v>77449</v>
      </c>
      <c r="F41" s="636"/>
      <c r="H41" s="764">
        <v>99.699538861508813</v>
      </c>
      <c r="I41" s="764">
        <v>147.97708966438466</v>
      </c>
      <c r="J41" s="764">
        <v>6.5842938173983576</v>
      </c>
      <c r="K41" s="630"/>
      <c r="M41" s="764">
        <v>335.03506240929187</v>
      </c>
      <c r="N41" s="764">
        <v>326.37893394202933</v>
      </c>
      <c r="O41" s="764">
        <v>96.764294466896715</v>
      </c>
    </row>
    <row r="42" spans="2:15" x14ac:dyDescent="0.2">
      <c r="B42" s="1">
        <f t="shared" si="0"/>
        <v>2002</v>
      </c>
      <c r="C42" s="763">
        <v>252273.56125</v>
      </c>
      <c r="D42" s="763">
        <v>68058.277359999993</v>
      </c>
      <c r="E42" s="763">
        <v>56337.2</v>
      </c>
      <c r="F42" s="636"/>
      <c r="H42" s="764">
        <v>101.30456945200001</v>
      </c>
      <c r="I42" s="764">
        <v>137.41643483795454</v>
      </c>
      <c r="J42" s="764">
        <v>4.8357798320000001</v>
      </c>
      <c r="K42" s="630"/>
      <c r="M42" s="764">
        <v>347.65763221967148</v>
      </c>
      <c r="N42" s="764">
        <v>305.80749066501244</v>
      </c>
      <c r="O42" s="764">
        <v>69.707631828035431</v>
      </c>
    </row>
    <row r="43" spans="2:15" x14ac:dyDescent="0.2">
      <c r="B43" s="1">
        <f t="shared" si="0"/>
        <v>2003</v>
      </c>
      <c r="C43" s="763">
        <v>235353.10750000001</v>
      </c>
      <c r="D43" s="763">
        <v>66929.201279999994</v>
      </c>
      <c r="E43" s="763">
        <v>64160.5</v>
      </c>
      <c r="F43" s="636"/>
      <c r="H43" s="764">
        <v>92.471356367569129</v>
      </c>
      <c r="I43" s="764">
        <v>142.01142107316883</v>
      </c>
      <c r="J43" s="764">
        <v>5.5977665628583511</v>
      </c>
      <c r="K43" s="630"/>
      <c r="M43" s="764">
        <v>313.78078119384134</v>
      </c>
      <c r="N43" s="764">
        <v>307.9069100498474</v>
      </c>
      <c r="O43" s="764">
        <v>75.309848143422812</v>
      </c>
    </row>
    <row r="44" spans="2:15" x14ac:dyDescent="0.2">
      <c r="B44" s="1">
        <f t="shared" si="0"/>
        <v>2004</v>
      </c>
      <c r="C44" s="763">
        <v>230238.64025000003</v>
      </c>
      <c r="D44" s="763">
        <v>69371.677640000009</v>
      </c>
      <c r="E44" s="763">
        <v>74120.100000000006</v>
      </c>
      <c r="F44" s="636"/>
      <c r="H44" s="764">
        <v>88.467628693618266</v>
      </c>
      <c r="I44" s="764">
        <v>151.74076871939124</v>
      </c>
      <c r="J44" s="764">
        <v>6.5712105994479728</v>
      </c>
      <c r="K44" s="630"/>
      <c r="M44" s="764">
        <v>296.63264169668702</v>
      </c>
      <c r="N44" s="764">
        <v>328.98789707789012</v>
      </c>
      <c r="O44" s="764">
        <v>82.289387407131713</v>
      </c>
    </row>
    <row r="45" spans="2:15" x14ac:dyDescent="0.2">
      <c r="B45" s="1">
        <f t="shared" si="0"/>
        <v>2005</v>
      </c>
      <c r="C45" s="763">
        <v>219035</v>
      </c>
      <c r="D45" s="763">
        <v>72284</v>
      </c>
      <c r="E45" s="763">
        <v>80689</v>
      </c>
      <c r="F45" s="636"/>
      <c r="H45" s="764">
        <v>82.265518289793818</v>
      </c>
      <c r="I45" s="764">
        <v>161.36651691575059</v>
      </c>
      <c r="J45" s="764">
        <v>7.2673522480433217</v>
      </c>
      <c r="K45" s="630"/>
      <c r="M45" s="764">
        <v>272.37148283562345</v>
      </c>
      <c r="N45" s="764">
        <v>342.33387278706152</v>
      </c>
      <c r="O45" s="764">
        <v>84.454030901721552</v>
      </c>
    </row>
    <row r="46" spans="2:15" x14ac:dyDescent="0.2">
      <c r="B46" s="1">
        <f t="shared" si="0"/>
        <v>2006</v>
      </c>
      <c r="C46" s="763">
        <v>219615.44275000002</v>
      </c>
      <c r="D46" s="763">
        <v>74487.939160000009</v>
      </c>
      <c r="E46" s="763">
        <v>91436.2</v>
      </c>
      <c r="F46" s="636"/>
      <c r="H46" s="764">
        <v>80.581306386903748</v>
      </c>
      <c r="I46" s="764">
        <v>160.61127285029974</v>
      </c>
      <c r="J46" s="764">
        <v>8.3642323917480432</v>
      </c>
      <c r="K46" s="630"/>
      <c r="M46" s="764">
        <v>263.24050570738348</v>
      </c>
      <c r="N46" s="764">
        <v>340.17925475792299</v>
      </c>
      <c r="O46" s="764">
        <v>89.891398181600437</v>
      </c>
    </row>
    <row r="47" spans="2:15" x14ac:dyDescent="0.2">
      <c r="B47" s="1">
        <f t="shared" si="0"/>
        <v>2007</v>
      </c>
      <c r="C47" s="763">
        <v>226773.50655000002</v>
      </c>
      <c r="D47" s="763">
        <v>72209.547480000008</v>
      </c>
      <c r="E47" s="763">
        <v>105493.4</v>
      </c>
      <c r="F47" s="636"/>
      <c r="H47" s="764">
        <v>81.243527791999995</v>
      </c>
      <c r="I47" s="764">
        <v>161.45897562799999</v>
      </c>
      <c r="J47" s="764">
        <v>9.7988716199999999</v>
      </c>
      <c r="K47" s="630"/>
      <c r="M47" s="764">
        <v>261.64656974062268</v>
      </c>
      <c r="N47" s="764">
        <v>330.69897348682719</v>
      </c>
      <c r="O47" s="764">
        <v>97.006378042076449</v>
      </c>
    </row>
    <row r="48" spans="2:15" x14ac:dyDescent="0.2">
      <c r="B48" s="1">
        <f t="shared" si="0"/>
        <v>2008</v>
      </c>
      <c r="C48" s="763">
        <v>226639.8952</v>
      </c>
      <c r="D48" s="763">
        <v>70095.240479999993</v>
      </c>
      <c r="E48" s="763">
        <v>115618.3</v>
      </c>
      <c r="F48" s="636"/>
      <c r="H48" s="764">
        <v>81.195660395176645</v>
      </c>
      <c r="I48" s="764">
        <v>162.54573836337383</v>
      </c>
      <c r="J48" s="764">
        <v>10.739334201216815</v>
      </c>
      <c r="K48" s="630"/>
      <c r="M48" s="764">
        <v>261.49241173540526</v>
      </c>
      <c r="N48" s="764">
        <v>328.34183191195154</v>
      </c>
      <c r="O48" s="764">
        <v>106.31672235781772</v>
      </c>
    </row>
    <row r="49" spans="2:16" x14ac:dyDescent="0.2">
      <c r="B49" s="1">
        <f t="shared" si="0"/>
        <v>2009</v>
      </c>
      <c r="C49" s="763">
        <v>250330.72080000001</v>
      </c>
      <c r="D49" s="763">
        <v>59700.078440000005</v>
      </c>
      <c r="E49" s="763">
        <v>66846.2</v>
      </c>
      <c r="F49" s="636"/>
      <c r="H49" s="764">
        <v>89.683099149953108</v>
      </c>
      <c r="I49" s="764">
        <v>124.71851188157478</v>
      </c>
      <c r="J49" s="764">
        <v>6.2090835264087039</v>
      </c>
      <c r="K49" s="630"/>
      <c r="M49" s="764">
        <v>288.82639508674805</v>
      </c>
      <c r="N49" s="764">
        <v>261.23953097426829</v>
      </c>
      <c r="O49" s="764">
        <v>61.46837383074439</v>
      </c>
    </row>
    <row r="50" spans="2:16" x14ac:dyDescent="0.2">
      <c r="B50" s="1">
        <f t="shared" si="0"/>
        <v>2010</v>
      </c>
      <c r="C50" s="763">
        <v>251796.06494999997</v>
      </c>
      <c r="D50" s="763">
        <v>62428.799440000003</v>
      </c>
      <c r="E50" s="763">
        <v>84581.5</v>
      </c>
      <c r="F50" s="636"/>
      <c r="H50" s="764">
        <v>90.208071092163294</v>
      </c>
      <c r="I50" s="764">
        <v>118.57319329744431</v>
      </c>
      <c r="J50" s="764">
        <v>7.8564465637379213</v>
      </c>
      <c r="K50" s="630"/>
      <c r="M50" s="764">
        <v>290.51707878331314</v>
      </c>
      <c r="N50" s="764">
        <v>250.95224265404693</v>
      </c>
      <c r="O50" s="764">
        <v>77.776855844686878</v>
      </c>
    </row>
    <row r="51" spans="2:16" x14ac:dyDescent="0.2">
      <c r="B51" s="1">
        <f t="shared" si="0"/>
        <v>2011</v>
      </c>
      <c r="C51" s="763">
        <v>264670.94224999996</v>
      </c>
      <c r="D51" s="763">
        <v>63560.766880000003</v>
      </c>
      <c r="E51" s="763">
        <v>98617.766133988931</v>
      </c>
      <c r="F51" s="636"/>
      <c r="H51" s="764">
        <v>94.820604838518321</v>
      </c>
      <c r="I51" s="764">
        <v>120.72317848494632</v>
      </c>
      <c r="J51" s="764">
        <v>9.1602207322746381</v>
      </c>
      <c r="K51" s="630"/>
      <c r="M51" s="764">
        <v>305.37184525328291</v>
      </c>
      <c r="N51" s="764">
        <v>255.50254267947636</v>
      </c>
      <c r="O51" s="764">
        <v>90.683893999613389</v>
      </c>
    </row>
    <row r="53" spans="2:16" x14ac:dyDescent="0.2">
      <c r="B53" s="572" t="s">
        <v>1488</v>
      </c>
      <c r="H53" s="572" t="s">
        <v>1488</v>
      </c>
    </row>
    <row r="54" spans="2:16" ht="34.5" customHeight="1" x14ac:dyDescent="0.2">
      <c r="B54" s="828" t="s">
        <v>1489</v>
      </c>
      <c r="C54" s="828"/>
      <c r="D54" s="828"/>
      <c r="E54" s="828"/>
      <c r="F54" s="762"/>
      <c r="G54" s="570"/>
      <c r="H54" s="828" t="s">
        <v>1490</v>
      </c>
      <c r="I54" s="828"/>
      <c r="J54" s="828"/>
      <c r="K54" s="828"/>
      <c r="M54" s="828" t="s">
        <v>1491</v>
      </c>
      <c r="N54" s="828"/>
      <c r="O54" s="828"/>
      <c r="P54" s="828"/>
    </row>
  </sheetData>
  <mergeCells count="3">
    <mergeCell ref="B54:E54"/>
    <mergeCell ref="H54:K54"/>
    <mergeCell ref="M54:P5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U105"/>
  <sheetViews>
    <sheetView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2.75" x14ac:dyDescent="0.2"/>
  <cols>
    <col min="2" max="2" width="12.42578125" customWidth="1"/>
    <col min="3" max="3" width="14.28515625" customWidth="1"/>
    <col min="4" max="4" width="14.140625" customWidth="1"/>
    <col min="5" max="5" width="14.42578125" customWidth="1"/>
    <col min="6" max="21" width="12.42578125" customWidth="1"/>
    <col min="22" max="22" width="10.7109375" customWidth="1"/>
    <col min="23" max="45" width="10.5703125" customWidth="1"/>
  </cols>
  <sheetData>
    <row r="1" spans="2:21" x14ac:dyDescent="0.2">
      <c r="C1" t="s">
        <v>511</v>
      </c>
    </row>
    <row r="2" spans="2:21" x14ac:dyDescent="0.2">
      <c r="C2" t="s">
        <v>512</v>
      </c>
    </row>
    <row r="3" spans="2:21" x14ac:dyDescent="0.2">
      <c r="C3" t="s">
        <v>513</v>
      </c>
    </row>
    <row r="4" spans="2:21" x14ac:dyDescent="0.2">
      <c r="C4" s="572" t="s">
        <v>1442</v>
      </c>
      <c r="G4" s="572" t="s">
        <v>1443</v>
      </c>
    </row>
    <row r="5" spans="2:21" x14ac:dyDescent="0.2">
      <c r="C5" s="572" t="s">
        <v>1444</v>
      </c>
    </row>
    <row r="8" spans="2:21" x14ac:dyDescent="0.2">
      <c r="D8" s="3"/>
      <c r="E8" s="3"/>
      <c r="F8" s="3"/>
      <c r="G8" s="3"/>
      <c r="H8" s="3"/>
    </row>
    <row r="9" spans="2:21" x14ac:dyDescent="0.2">
      <c r="B9" s="6" t="s">
        <v>54</v>
      </c>
      <c r="C9" t="s">
        <v>0</v>
      </c>
      <c r="D9" s="3" t="s">
        <v>1</v>
      </c>
      <c r="E9" s="3" t="s">
        <v>2</v>
      </c>
      <c r="F9" s="3" t="s">
        <v>474</v>
      </c>
      <c r="G9" s="3" t="s">
        <v>475</v>
      </c>
      <c r="H9" s="3" t="s">
        <v>476</v>
      </c>
      <c r="I9" t="s">
        <v>477</v>
      </c>
      <c r="J9" t="s">
        <v>478</v>
      </c>
      <c r="K9" t="s">
        <v>479</v>
      </c>
      <c r="L9" t="s">
        <v>480</v>
      </c>
      <c r="M9" t="s">
        <v>481</v>
      </c>
      <c r="N9" t="s">
        <v>482</v>
      </c>
      <c r="O9" t="s">
        <v>483</v>
      </c>
      <c r="P9" t="s">
        <v>484</v>
      </c>
      <c r="Q9" t="s">
        <v>485</v>
      </c>
      <c r="R9" t="s">
        <v>486</v>
      </c>
      <c r="S9" t="s">
        <v>487</v>
      </c>
      <c r="T9" t="s">
        <v>488</v>
      </c>
      <c r="U9" s="1" t="s">
        <v>213</v>
      </c>
    </row>
    <row r="10" spans="2:21" s="294" customFormat="1" x14ac:dyDescent="0.2">
      <c r="B10" s="294">
        <v>1970</v>
      </c>
      <c r="C10" s="777">
        <v>118.09880047352895</v>
      </c>
      <c r="D10" s="777">
        <v>79.697962537808721</v>
      </c>
      <c r="E10" s="777">
        <v>27.902014926127464</v>
      </c>
      <c r="F10" s="777">
        <v>32.243314931920139</v>
      </c>
      <c r="G10" s="777">
        <v>108.58771136767301</v>
      </c>
      <c r="H10" s="777">
        <v>19.654830045750757</v>
      </c>
      <c r="I10" s="777">
        <v>75.005281332783184</v>
      </c>
      <c r="J10" s="777">
        <v>307.71763286030676</v>
      </c>
      <c r="K10" s="777">
        <v>49.600380017543152</v>
      </c>
      <c r="L10" s="777">
        <v>83.09963951188027</v>
      </c>
      <c r="M10" s="777">
        <v>426.50175179106191</v>
      </c>
      <c r="N10" s="777">
        <v>88.207733644374215</v>
      </c>
      <c r="O10" s="777">
        <v>49.146771419212747</v>
      </c>
      <c r="P10" s="777">
        <v>55.768804756254276</v>
      </c>
      <c r="Q10" s="777">
        <v>42.736834095881441</v>
      </c>
      <c r="R10" s="777">
        <v>108.45534171392897</v>
      </c>
      <c r="S10" s="777">
        <v>12.44405467911435</v>
      </c>
      <c r="T10" s="777">
        <v>15.609787456863595</v>
      </c>
      <c r="U10" s="60">
        <f>SUM(C10:T10)</f>
        <v>1700.4786475620135</v>
      </c>
    </row>
    <row r="11" spans="2:21" s="294" customFormat="1" x14ac:dyDescent="0.2">
      <c r="B11" s="294">
        <v>1971</v>
      </c>
      <c r="C11" s="777">
        <v>118.4640689392175</v>
      </c>
      <c r="D11" s="777">
        <v>83.556616099575507</v>
      </c>
      <c r="E11" s="777">
        <v>27.449988375814961</v>
      </c>
      <c r="F11" s="777">
        <v>35.744440833237107</v>
      </c>
      <c r="G11" s="777">
        <v>114.59481396162843</v>
      </c>
      <c r="H11" s="777">
        <v>18.859314067455642</v>
      </c>
      <c r="I11" s="777">
        <v>80.509696332573895</v>
      </c>
      <c r="J11" s="777">
        <v>339.63013688506902</v>
      </c>
      <c r="K11" s="777">
        <v>53.826868551945594</v>
      </c>
      <c r="L11" s="777">
        <v>85.36480021614156</v>
      </c>
      <c r="M11" s="777">
        <v>411.16701485644825</v>
      </c>
      <c r="N11" s="777">
        <v>85.11641875877983</v>
      </c>
      <c r="O11" s="777">
        <v>50.672480361975495</v>
      </c>
      <c r="P11" s="777">
        <v>56.157957193533868</v>
      </c>
      <c r="Q11" s="777">
        <v>41.995861907408873</v>
      </c>
      <c r="R11" s="777">
        <v>113.63216523814549</v>
      </c>
      <c r="S11" s="777">
        <v>12.336058878660573</v>
      </c>
      <c r="T11" s="777">
        <v>17.674656817572057</v>
      </c>
      <c r="U11" s="60">
        <f t="shared" ref="U11:U16" si="0">SUM(C11:T11)</f>
        <v>1746.7533582751835</v>
      </c>
    </row>
    <row r="12" spans="2:21" s="294" customFormat="1" x14ac:dyDescent="0.2">
      <c r="B12" s="294">
        <v>1972</v>
      </c>
      <c r="C12" s="777">
        <v>120.68370032797704</v>
      </c>
      <c r="D12" s="777">
        <v>91.301316357329696</v>
      </c>
      <c r="E12" s="777">
        <v>32.010176451759641</v>
      </c>
      <c r="F12" s="777">
        <v>41.798161037477847</v>
      </c>
      <c r="G12" s="777">
        <v>120.76546675433026</v>
      </c>
      <c r="H12" s="777">
        <v>19.523578840096089</v>
      </c>
      <c r="I12" s="777">
        <v>84.700773717477233</v>
      </c>
      <c r="J12" s="777">
        <v>389.21899303889154</v>
      </c>
      <c r="K12" s="777">
        <v>60.348937719884226</v>
      </c>
      <c r="L12" s="777">
        <v>93.019861225102431</v>
      </c>
      <c r="M12" s="777">
        <v>439.78238163247892</v>
      </c>
      <c r="N12" s="777">
        <v>89.536101378028846</v>
      </c>
      <c r="O12" s="777">
        <v>54.494863556225191</v>
      </c>
      <c r="P12" s="777">
        <v>60.018130936339354</v>
      </c>
      <c r="Q12" s="777">
        <v>45.057180980695868</v>
      </c>
      <c r="R12" s="777">
        <v>117.52319894989643</v>
      </c>
      <c r="S12" s="777">
        <v>12.731387038245137</v>
      </c>
      <c r="T12" s="777">
        <v>19.833754167316457</v>
      </c>
      <c r="U12" s="60">
        <f t="shared" si="0"/>
        <v>1892.3479641095525</v>
      </c>
    </row>
    <row r="13" spans="2:21" s="294" customFormat="1" x14ac:dyDescent="0.2">
      <c r="B13" s="294">
        <v>1973</v>
      </c>
      <c r="C13" s="777">
        <v>125.58930585895047</v>
      </c>
      <c r="D13" s="777">
        <v>95.374392038685471</v>
      </c>
      <c r="E13" s="777">
        <v>33.033997270843514</v>
      </c>
      <c r="F13" s="777">
        <v>42.081633873669915</v>
      </c>
      <c r="G13" s="777">
        <v>125.05336814146342</v>
      </c>
      <c r="H13" s="777">
        <v>21.555728488482785</v>
      </c>
      <c r="I13" s="777">
        <v>88.748814332442336</v>
      </c>
      <c r="J13" s="777">
        <v>415.85896106974752</v>
      </c>
      <c r="K13" s="777">
        <v>66.703824482228868</v>
      </c>
      <c r="L13" s="777">
        <v>97.93789479308947</v>
      </c>
      <c r="M13" s="777">
        <v>517.83358362160118</v>
      </c>
      <c r="N13" s="777">
        <v>95.312741402814737</v>
      </c>
      <c r="O13" s="777">
        <v>59.995842783381313</v>
      </c>
      <c r="P13" s="777">
        <v>63.023316795133937</v>
      </c>
      <c r="Q13" s="777">
        <v>48.615364691617302</v>
      </c>
      <c r="R13" s="777">
        <v>126.65495057620718</v>
      </c>
      <c r="S13" s="777">
        <v>13.986013375658354</v>
      </c>
      <c r="T13" s="777">
        <v>19.878476693195989</v>
      </c>
      <c r="U13" s="60">
        <f t="shared" si="0"/>
        <v>2057.2382102892134</v>
      </c>
    </row>
    <row r="14" spans="2:21" s="294" customFormat="1" x14ac:dyDescent="0.2">
      <c r="B14" s="294">
        <v>1974</v>
      </c>
      <c r="C14" s="777">
        <v>129.42112217435181</v>
      </c>
      <c r="D14" s="777">
        <v>88.419369719153337</v>
      </c>
      <c r="E14" s="777">
        <v>32.252287538536706</v>
      </c>
      <c r="F14" s="777">
        <v>46.034180642910087</v>
      </c>
      <c r="G14" s="777">
        <v>134.1583039116739</v>
      </c>
      <c r="H14" s="777">
        <v>20.445348627529562</v>
      </c>
      <c r="I14" s="777">
        <v>92.967898917053859</v>
      </c>
      <c r="J14" s="777">
        <v>416.6583226238227</v>
      </c>
      <c r="K14" s="777">
        <v>63.294672152952593</v>
      </c>
      <c r="L14" s="777">
        <v>99.178172967293563</v>
      </c>
      <c r="M14" s="777">
        <v>562.96552904368673</v>
      </c>
      <c r="N14" s="777">
        <v>93.567265093831494</v>
      </c>
      <c r="O14" s="777">
        <v>59.090472386854145</v>
      </c>
      <c r="P14" s="777">
        <v>59.624570698434098</v>
      </c>
      <c r="Q14" s="777">
        <v>47.215931861924567</v>
      </c>
      <c r="R14" s="777">
        <v>111.76929889391631</v>
      </c>
      <c r="S14" s="777">
        <v>14.820557030777211</v>
      </c>
      <c r="T14" s="777">
        <v>18.877802996681545</v>
      </c>
      <c r="U14" s="60">
        <f t="shared" si="0"/>
        <v>2090.7611072813843</v>
      </c>
    </row>
    <row r="15" spans="2:21" s="294" customFormat="1" x14ac:dyDescent="0.2">
      <c r="B15" s="294">
        <v>1975</v>
      </c>
      <c r="C15" s="777">
        <v>134.429803464136</v>
      </c>
      <c r="D15" s="777">
        <v>87.80444108544215</v>
      </c>
      <c r="E15" s="777">
        <v>33.766769655823047</v>
      </c>
      <c r="F15" s="777">
        <v>44.993338061353946</v>
      </c>
      <c r="G15" s="777">
        <v>128.4176919356758</v>
      </c>
      <c r="H15" s="777">
        <v>23.292740227610388</v>
      </c>
      <c r="I15" s="777">
        <v>90.097160946964934</v>
      </c>
      <c r="J15" s="777">
        <v>420.93444986989203</v>
      </c>
      <c r="K15" s="777">
        <v>62.690469073086597</v>
      </c>
      <c r="L15" s="777">
        <v>95.025545316182075</v>
      </c>
      <c r="M15" s="777">
        <v>477.02013064758233</v>
      </c>
      <c r="N15" s="777">
        <v>91.456613034538748</v>
      </c>
      <c r="O15" s="777">
        <v>62.476829897752097</v>
      </c>
      <c r="P15" s="777">
        <v>61.063698296722293</v>
      </c>
      <c r="Q15" s="777">
        <v>44.298578464270889</v>
      </c>
      <c r="R15" s="777">
        <v>109.36353827720538</v>
      </c>
      <c r="S15" s="777">
        <v>14.3946598811398</v>
      </c>
      <c r="T15" s="777">
        <v>18.278815879446618</v>
      </c>
      <c r="U15" s="60">
        <f t="shared" si="0"/>
        <v>1999.8052740148257</v>
      </c>
    </row>
    <row r="16" spans="2:21" s="294" customFormat="1" x14ac:dyDescent="0.2">
      <c r="B16" s="294">
        <v>1976</v>
      </c>
      <c r="C16" s="777">
        <v>137.21685189411582</v>
      </c>
      <c r="D16" s="777">
        <v>92.347923002724443</v>
      </c>
      <c r="E16" s="777">
        <v>33.567156791724926</v>
      </c>
      <c r="F16" s="777">
        <v>48.30347789533819</v>
      </c>
      <c r="G16" s="777">
        <v>142.65329364655963</v>
      </c>
      <c r="H16" s="777">
        <v>24.453094053726716</v>
      </c>
      <c r="I16" s="777">
        <v>94.582313928804211</v>
      </c>
      <c r="J16" s="777">
        <v>479.13142441099154</v>
      </c>
      <c r="K16" s="777">
        <v>65.882577577556631</v>
      </c>
      <c r="L16" s="777">
        <v>99.937567842937113</v>
      </c>
      <c r="M16" s="777">
        <v>513.3155215270391</v>
      </c>
      <c r="N16" s="777">
        <v>96.333721148603033</v>
      </c>
      <c r="O16" s="777">
        <v>64.285047980263272</v>
      </c>
      <c r="P16" s="777">
        <v>60.338488977250819</v>
      </c>
      <c r="Q16" s="777">
        <v>44.572779783199536</v>
      </c>
      <c r="R16" s="777">
        <v>116.60003904808401</v>
      </c>
      <c r="S16" s="777">
        <v>14.682192626123481</v>
      </c>
      <c r="T16" s="777">
        <v>17.792073411794558</v>
      </c>
      <c r="U16" s="60">
        <f t="shared" si="0"/>
        <v>2145.9955455468375</v>
      </c>
    </row>
    <row r="17" spans="2:21" x14ac:dyDescent="0.2">
      <c r="B17">
        <v>1977</v>
      </c>
      <c r="C17" s="777">
        <v>141.0066373175749</v>
      </c>
      <c r="D17" s="777">
        <v>91.204968092139922</v>
      </c>
      <c r="E17" s="777">
        <v>32.290922286426664</v>
      </c>
      <c r="F17" s="777">
        <v>50.027246183554809</v>
      </c>
      <c r="G17" s="777">
        <v>146.27160127882522</v>
      </c>
      <c r="H17" s="777">
        <v>26.273357004969821</v>
      </c>
      <c r="I17" s="777">
        <v>102.90945455632693</v>
      </c>
      <c r="J17" s="777">
        <v>492.76729336074919</v>
      </c>
      <c r="K17" s="777">
        <v>75.246747640593085</v>
      </c>
      <c r="L17" s="777">
        <v>105.71017110607445</v>
      </c>
      <c r="M17" s="777">
        <v>546.84224862779843</v>
      </c>
      <c r="N17" s="777">
        <v>98.450059104997237</v>
      </c>
      <c r="O17" s="777">
        <v>65.89501569794686</v>
      </c>
      <c r="P17" s="777">
        <v>62.768469320083639</v>
      </c>
      <c r="Q17" s="777">
        <v>47.430719507533297</v>
      </c>
      <c r="R17" s="777">
        <v>122.08421943882026</v>
      </c>
      <c r="S17" s="777">
        <v>15.484543619761297</v>
      </c>
      <c r="T17" s="777">
        <v>19.687953956599571</v>
      </c>
      <c r="U17" s="60">
        <f>SUM(C17:T17)</f>
        <v>2242.3516281007755</v>
      </c>
    </row>
    <row r="18" spans="2:21" x14ac:dyDescent="0.2">
      <c r="B18">
        <v>1978</v>
      </c>
      <c r="C18" s="777">
        <v>142.68587152421983</v>
      </c>
      <c r="D18" s="777">
        <v>90.851691119777428</v>
      </c>
      <c r="E18" s="777">
        <v>30.093892956417729</v>
      </c>
      <c r="F18" s="777">
        <v>51.68353245810458</v>
      </c>
      <c r="G18" s="777">
        <v>149.72058635238869</v>
      </c>
      <c r="H18" s="777">
        <v>25.406581480299</v>
      </c>
      <c r="I18" s="777">
        <v>103.28054995246039</v>
      </c>
      <c r="J18" s="777">
        <v>485.7629766175441</v>
      </c>
      <c r="K18" s="777">
        <v>76.62526923057861</v>
      </c>
      <c r="L18" s="777">
        <v>111.96265582756705</v>
      </c>
      <c r="M18" s="777">
        <v>570.97167915480054</v>
      </c>
      <c r="N18" s="777">
        <v>99.68694956190491</v>
      </c>
      <c r="O18" s="777">
        <v>69.255618510796182</v>
      </c>
      <c r="P18" s="777">
        <v>66.83112026826484</v>
      </c>
      <c r="Q18" s="777">
        <v>49.574142426015122</v>
      </c>
      <c r="R18" s="777">
        <v>123.61164856516096</v>
      </c>
      <c r="S18" s="777">
        <v>15.674755031924223</v>
      </c>
      <c r="T18" s="777">
        <v>19.385936038873506</v>
      </c>
      <c r="U18" s="60">
        <f t="shared" ref="U18:U50" si="1">SUM(C18:T18)</f>
        <v>2283.0654570770976</v>
      </c>
    </row>
    <row r="19" spans="2:21" x14ac:dyDescent="0.2">
      <c r="B19">
        <v>1979</v>
      </c>
      <c r="C19" s="777">
        <v>139.50553403392331</v>
      </c>
      <c r="D19" s="777">
        <v>89.403633369425307</v>
      </c>
      <c r="E19" s="777">
        <v>26.339883286443506</v>
      </c>
      <c r="F19" s="777">
        <v>49.79499638262832</v>
      </c>
      <c r="G19" s="777">
        <v>151.52637295854728</v>
      </c>
      <c r="H19" s="777">
        <v>23.300642176861189</v>
      </c>
      <c r="I19" s="777">
        <v>107.74569779165097</v>
      </c>
      <c r="J19" s="777">
        <v>485.89298713713947</v>
      </c>
      <c r="K19" s="777">
        <v>76.185315531647063</v>
      </c>
      <c r="L19" s="777">
        <v>112.75410958978128</v>
      </c>
      <c r="M19" s="777">
        <v>594.40115565336237</v>
      </c>
      <c r="N19" s="777">
        <v>100.54861346665994</v>
      </c>
      <c r="O19" s="777">
        <v>68.944876451337223</v>
      </c>
      <c r="P19" s="777">
        <v>71.80496186305507</v>
      </c>
      <c r="Q19" s="777">
        <v>51.059900570314859</v>
      </c>
      <c r="R19" s="777">
        <v>123.45790824378136</v>
      </c>
      <c r="S19" s="777">
        <v>14.899658795801846</v>
      </c>
      <c r="T19" s="777">
        <v>18.517125198767097</v>
      </c>
      <c r="U19" s="60">
        <f t="shared" si="1"/>
        <v>2306.0833725011275</v>
      </c>
    </row>
    <row r="20" spans="2:21" x14ac:dyDescent="0.2">
      <c r="B20">
        <v>1980</v>
      </c>
      <c r="C20" s="777">
        <v>145.15568679358793</v>
      </c>
      <c r="D20" s="777">
        <v>86.588752680547699</v>
      </c>
      <c r="E20" s="777">
        <v>27.573619569062824</v>
      </c>
      <c r="F20" s="777">
        <v>45.376420085598738</v>
      </c>
      <c r="G20" s="777">
        <v>163.09225818989452</v>
      </c>
      <c r="H20" s="777">
        <v>23.550910729039504</v>
      </c>
      <c r="I20" s="777">
        <v>109.93626091168396</v>
      </c>
      <c r="J20" s="777">
        <v>445.86904553824206</v>
      </c>
      <c r="K20" s="777">
        <v>72.257017837631565</v>
      </c>
      <c r="L20" s="777">
        <v>104.2765377722408</v>
      </c>
      <c r="M20" s="777">
        <v>560.6368919977499</v>
      </c>
      <c r="N20" s="777">
        <v>98.257936313930443</v>
      </c>
      <c r="O20" s="777">
        <v>67.657653162344744</v>
      </c>
      <c r="P20" s="777">
        <v>76.722165922369328</v>
      </c>
      <c r="Q20" s="777">
        <v>48.015074997710698</v>
      </c>
      <c r="R20" s="777">
        <v>115.87371521980836</v>
      </c>
      <c r="S20" s="777">
        <v>14.599259313499147</v>
      </c>
      <c r="T20" s="777">
        <v>18.431041326642504</v>
      </c>
      <c r="U20" s="60">
        <f t="shared" si="1"/>
        <v>2223.8702483615848</v>
      </c>
    </row>
    <row r="21" spans="2:21" x14ac:dyDescent="0.2">
      <c r="B21">
        <v>1981</v>
      </c>
      <c r="C21" s="777">
        <v>146.31153632199968</v>
      </c>
      <c r="D21" s="777">
        <v>86.162742213875276</v>
      </c>
      <c r="E21" s="777">
        <v>27.34181108172308</v>
      </c>
      <c r="F21" s="777">
        <v>45.110667718491783</v>
      </c>
      <c r="G21" s="777">
        <v>171.34577086663123</v>
      </c>
      <c r="H21" s="777">
        <v>25.410316204946319</v>
      </c>
      <c r="I21" s="777">
        <v>111.07655404266006</v>
      </c>
      <c r="J21" s="777">
        <v>443.64159968298549</v>
      </c>
      <c r="K21" s="777">
        <v>76.434622627708279</v>
      </c>
      <c r="L21" s="777">
        <v>102.92004613421788</v>
      </c>
      <c r="M21" s="777">
        <v>565.61834507636979</v>
      </c>
      <c r="N21" s="777">
        <v>98.168027240306643</v>
      </c>
      <c r="O21" s="777">
        <v>70.539359324951576</v>
      </c>
      <c r="P21" s="777">
        <v>82.038856225600497</v>
      </c>
      <c r="Q21" s="777">
        <v>47.519846717161876</v>
      </c>
      <c r="R21" s="777">
        <v>116.16068263250745</v>
      </c>
      <c r="S21" s="777">
        <v>15.055654728339254</v>
      </c>
      <c r="T21" s="777">
        <v>18.627860226114883</v>
      </c>
      <c r="U21" s="60">
        <f t="shared" si="1"/>
        <v>2249.4842990665907</v>
      </c>
    </row>
    <row r="22" spans="2:21" x14ac:dyDescent="0.2">
      <c r="B22">
        <v>1982</v>
      </c>
      <c r="C22" s="777">
        <v>161.86997148928734</v>
      </c>
      <c r="D22" s="777">
        <v>81.205529510778092</v>
      </c>
      <c r="E22" s="777">
        <v>27.330220657356094</v>
      </c>
      <c r="F22" s="777">
        <v>45.377001021697438</v>
      </c>
      <c r="G22" s="777">
        <v>165.89954924837659</v>
      </c>
      <c r="H22" s="777">
        <v>26.056743187171495</v>
      </c>
      <c r="I22" s="777">
        <v>116.66999192723749</v>
      </c>
      <c r="J22" s="777">
        <v>404.67805638453848</v>
      </c>
      <c r="K22" s="777">
        <v>102.73309940006341</v>
      </c>
      <c r="L22" s="777">
        <v>95.280012728337027</v>
      </c>
      <c r="M22" s="777">
        <v>409.27743103280136</v>
      </c>
      <c r="N22" s="777">
        <v>98.27917660387196</v>
      </c>
      <c r="O22" s="777">
        <v>65.858556139703268</v>
      </c>
      <c r="P22" s="777">
        <v>87.574955762683544</v>
      </c>
      <c r="Q22" s="777">
        <v>48.285332079830781</v>
      </c>
      <c r="R22" s="777">
        <v>111.13395505936607</v>
      </c>
      <c r="S22" s="777">
        <v>14.591748829131578</v>
      </c>
      <c r="T22" s="777">
        <v>19.102441732568916</v>
      </c>
      <c r="U22" s="60">
        <f t="shared" si="1"/>
        <v>2081.2037727948009</v>
      </c>
    </row>
    <row r="23" spans="2:21" x14ac:dyDescent="0.2">
      <c r="B23">
        <v>1983</v>
      </c>
      <c r="C23" s="777">
        <v>155.10299788658594</v>
      </c>
      <c r="D23" s="777">
        <v>88.205892190399538</v>
      </c>
      <c r="E23" s="777">
        <v>27.291585909466132</v>
      </c>
      <c r="F23" s="777">
        <v>47.857613441141645</v>
      </c>
      <c r="G23" s="777">
        <v>170.08451021629881</v>
      </c>
      <c r="H23" s="777">
        <v>26.455827776869281</v>
      </c>
      <c r="I23" s="777">
        <v>114.14034163930897</v>
      </c>
      <c r="J23" s="777">
        <v>428.97681935549195</v>
      </c>
      <c r="K23" s="777">
        <v>106.87941859377166</v>
      </c>
      <c r="L23" s="777">
        <v>95.532476460081341</v>
      </c>
      <c r="M23" s="777">
        <v>399.59100184924336</v>
      </c>
      <c r="N23" s="777">
        <v>93.823028041871936</v>
      </c>
      <c r="O23" s="777">
        <v>60.37462341613103</v>
      </c>
      <c r="P23" s="777">
        <v>91.804424701552975</v>
      </c>
      <c r="Q23" s="777">
        <v>48.39489167539756</v>
      </c>
      <c r="R23" s="777">
        <v>118.48834823482299</v>
      </c>
      <c r="S23" s="777">
        <v>15.657903048161847</v>
      </c>
      <c r="T23" s="777">
        <v>19.325603339831339</v>
      </c>
      <c r="U23" s="60">
        <f t="shared" si="1"/>
        <v>2107.9873077764287</v>
      </c>
    </row>
    <row r="24" spans="2:21" x14ac:dyDescent="0.2">
      <c r="B24">
        <v>1984</v>
      </c>
      <c r="C24" s="777">
        <v>159.71338643844123</v>
      </c>
      <c r="D24" s="777">
        <v>90.093184679116774</v>
      </c>
      <c r="E24" s="777">
        <v>30.22396327431392</v>
      </c>
      <c r="F24" s="777">
        <v>51.647936420314139</v>
      </c>
      <c r="G24" s="777">
        <v>175.96365883123499</v>
      </c>
      <c r="H24" s="777">
        <v>32.066297818155704</v>
      </c>
      <c r="I24" s="777">
        <v>118.75852881976211</v>
      </c>
      <c r="J24" s="777">
        <v>461.3707685856312</v>
      </c>
      <c r="K24" s="777">
        <v>98.576025782603509</v>
      </c>
      <c r="L24" s="777">
        <v>102.69563392822297</v>
      </c>
      <c r="M24" s="777">
        <v>477.04349489887937</v>
      </c>
      <c r="N24" s="777">
        <v>103.75610658890153</v>
      </c>
      <c r="O24" s="777">
        <v>66.269951701626596</v>
      </c>
      <c r="P24" s="777">
        <v>99.624101734044345</v>
      </c>
      <c r="Q24" s="777">
        <v>51.312498489490061</v>
      </c>
      <c r="R24" s="777">
        <v>138.40793909185925</v>
      </c>
      <c r="S24" s="777">
        <v>16.909370656623675</v>
      </c>
      <c r="T24" s="777">
        <v>20.284003346797792</v>
      </c>
      <c r="U24" s="60">
        <f t="shared" si="1"/>
        <v>2294.7168510860192</v>
      </c>
    </row>
    <row r="25" spans="2:21" x14ac:dyDescent="0.2">
      <c r="B25">
        <v>1985</v>
      </c>
      <c r="C25" s="777">
        <v>159.73144210903121</v>
      </c>
      <c r="D25" s="777">
        <v>86.649169843875683</v>
      </c>
      <c r="E25" s="777">
        <v>25.536950714425782</v>
      </c>
      <c r="F25" s="777">
        <v>51.83160985756038</v>
      </c>
      <c r="G25" s="777">
        <v>172.16705300536009</v>
      </c>
      <c r="H25" s="777">
        <v>31.070213829376723</v>
      </c>
      <c r="I25" s="777">
        <v>119.90803231841366</v>
      </c>
      <c r="J25" s="777">
        <v>436.18818800822464</v>
      </c>
      <c r="K25" s="777">
        <v>100.41672362169106</v>
      </c>
      <c r="L25" s="777">
        <v>104.31492989185355</v>
      </c>
      <c r="M25" s="777">
        <v>442.28070778392737</v>
      </c>
      <c r="N25" s="777">
        <v>101.88131778091361</v>
      </c>
      <c r="O25" s="777">
        <v>65.617783639784349</v>
      </c>
      <c r="P25" s="777">
        <v>105.43131708009108</v>
      </c>
      <c r="Q25" s="777">
        <v>49.021047347800362</v>
      </c>
      <c r="R25" s="777">
        <v>133.44202150333211</v>
      </c>
      <c r="S25" s="777">
        <v>16.585356641514487</v>
      </c>
      <c r="T25" s="777">
        <v>19.664239415299171</v>
      </c>
      <c r="U25" s="60">
        <f t="shared" si="1"/>
        <v>2221.7381043924752</v>
      </c>
    </row>
    <row r="26" spans="2:21" x14ac:dyDescent="0.2">
      <c r="B26">
        <v>1986</v>
      </c>
      <c r="C26" s="777">
        <v>162.46612284971044</v>
      </c>
      <c r="D26" s="777">
        <v>89.574636048847466</v>
      </c>
      <c r="E26" s="777">
        <v>25.758850676756683</v>
      </c>
      <c r="F26" s="777">
        <v>54.94088345001164</v>
      </c>
      <c r="G26" s="777">
        <v>191.34435899034963</v>
      </c>
      <c r="H26" s="777">
        <v>33.35837801904546</v>
      </c>
      <c r="I26" s="777">
        <v>126.48259921823126</v>
      </c>
      <c r="J26" s="777">
        <v>414.78711209278379</v>
      </c>
      <c r="K26" s="777">
        <v>104.1491801306292</v>
      </c>
      <c r="L26" s="777">
        <v>108.11468858436993</v>
      </c>
      <c r="M26" s="777">
        <v>416.67634970436404</v>
      </c>
      <c r="N26" s="777">
        <v>98.889662395434385</v>
      </c>
      <c r="O26" s="777">
        <v>64.832173576690579</v>
      </c>
      <c r="P26" s="777">
        <v>110.14540497741316</v>
      </c>
      <c r="Q26" s="777">
        <v>49.843814070592941</v>
      </c>
      <c r="R26" s="777">
        <v>137.93991163514653</v>
      </c>
      <c r="S26" s="777">
        <v>17.322169875097099</v>
      </c>
      <c r="T26" s="777">
        <v>20.339372988667815</v>
      </c>
      <c r="U26" s="60">
        <f t="shared" si="1"/>
        <v>2226.9656692841422</v>
      </c>
    </row>
    <row r="27" spans="2:21" x14ac:dyDescent="0.2">
      <c r="B27">
        <v>1987</v>
      </c>
      <c r="C27" s="777">
        <v>175.9428508</v>
      </c>
      <c r="D27" s="777">
        <v>100.9068292</v>
      </c>
      <c r="E27" s="777">
        <v>26.0826928</v>
      </c>
      <c r="F27" s="777">
        <v>63.95688686954545</v>
      </c>
      <c r="G27" s="777">
        <v>194.48346030722433</v>
      </c>
      <c r="H27" s="777">
        <v>38.574928279933708</v>
      </c>
      <c r="I27" s="777">
        <v>114.14641279999999</v>
      </c>
      <c r="J27" s="777">
        <v>430.71601679865086</v>
      </c>
      <c r="K27" s="777">
        <v>110.34914765901638</v>
      </c>
      <c r="L27" s="777">
        <v>113.86799359999998</v>
      </c>
      <c r="M27" s="777">
        <v>434.03147016125655</v>
      </c>
      <c r="N27" s="777">
        <v>111.79253633733873</v>
      </c>
      <c r="O27" s="777">
        <v>75.036505038745617</v>
      </c>
      <c r="P27" s="777">
        <v>117.30317472933524</v>
      </c>
      <c r="Q27" s="777">
        <v>51.594232792454768</v>
      </c>
      <c r="R27" s="777">
        <v>148.48101866152217</v>
      </c>
      <c r="S27" s="777">
        <v>21.359852613141975</v>
      </c>
      <c r="T27" s="777">
        <v>25.284567016894268</v>
      </c>
      <c r="U27" s="60">
        <f t="shared" si="1"/>
        <v>2353.9105764650603</v>
      </c>
    </row>
    <row r="28" spans="2:21" x14ac:dyDescent="0.2">
      <c r="B28">
        <v>1988</v>
      </c>
      <c r="C28" s="777">
        <v>180.49855319999998</v>
      </c>
      <c r="D28" s="777">
        <v>101.7052372</v>
      </c>
      <c r="E28" s="777">
        <v>26.5088516</v>
      </c>
      <c r="F28" s="777">
        <v>66.472722126573842</v>
      </c>
      <c r="G28" s="777">
        <v>197.55336384638781</v>
      </c>
      <c r="H28" s="777">
        <v>41.228554572525958</v>
      </c>
      <c r="I28" s="777">
        <v>117.47174800000001</v>
      </c>
      <c r="J28" s="777">
        <v>436.09388806745358</v>
      </c>
      <c r="K28" s="777">
        <v>116.07783040218577</v>
      </c>
      <c r="L28" s="777">
        <v>116.29324320000001</v>
      </c>
      <c r="M28" s="777">
        <v>499.72452113089003</v>
      </c>
      <c r="N28" s="777">
        <v>118.75029238507044</v>
      </c>
      <c r="O28" s="777">
        <v>77.692193284222668</v>
      </c>
      <c r="P28" s="777">
        <v>120.097983423326</v>
      </c>
      <c r="Q28" s="777">
        <v>53.163690091160618</v>
      </c>
      <c r="R28" s="777">
        <v>154.05119390842597</v>
      </c>
      <c r="S28" s="777">
        <v>22.199010092285135</v>
      </c>
      <c r="T28" s="777">
        <v>26.64857301611816</v>
      </c>
      <c r="U28" s="60">
        <f t="shared" si="1"/>
        <v>2472.2314495466258</v>
      </c>
    </row>
    <row r="29" spans="2:21" x14ac:dyDescent="0.2">
      <c r="B29">
        <v>1989</v>
      </c>
      <c r="C29" s="777">
        <v>181.92203960000001</v>
      </c>
      <c r="D29" s="777">
        <v>103.4306856</v>
      </c>
      <c r="E29" s="777">
        <v>23.390624799999998</v>
      </c>
      <c r="F29" s="777">
        <v>65.138042120981652</v>
      </c>
      <c r="G29" s="777">
        <v>203.60553441825095</v>
      </c>
      <c r="H29" s="777">
        <v>40.860254194455955</v>
      </c>
      <c r="I29" s="777">
        <v>116.4321116</v>
      </c>
      <c r="J29" s="777">
        <v>461.83742461517704</v>
      </c>
      <c r="K29" s="777">
        <v>118.75510933989071</v>
      </c>
      <c r="L29" s="777">
        <v>113.7366316</v>
      </c>
      <c r="M29" s="777">
        <v>488.47492132774869</v>
      </c>
      <c r="N29" s="777">
        <v>120.58309233333516</v>
      </c>
      <c r="O29" s="777">
        <v>82.222593006052819</v>
      </c>
      <c r="P29" s="777">
        <v>123.33101691991858</v>
      </c>
      <c r="Q29" s="777">
        <v>53.39730074266356</v>
      </c>
      <c r="R29" s="777">
        <v>152.37196480633253</v>
      </c>
      <c r="S29" s="777">
        <v>23.355205032498805</v>
      </c>
      <c r="T29" s="777">
        <v>27.664804893891468</v>
      </c>
      <c r="U29" s="60">
        <f t="shared" si="1"/>
        <v>2500.5093569511973</v>
      </c>
    </row>
    <row r="30" spans="2:21" x14ac:dyDescent="0.2">
      <c r="B30">
        <v>1990</v>
      </c>
      <c r="C30" s="777">
        <v>183.31550040000002</v>
      </c>
      <c r="D30" s="777">
        <v>99.811577199999988</v>
      </c>
      <c r="E30" s="777">
        <v>23.108793599999998</v>
      </c>
      <c r="F30" s="777">
        <v>65.158067088915033</v>
      </c>
      <c r="G30" s="777">
        <v>215.91304783726235</v>
      </c>
      <c r="H30" s="777">
        <v>42.559536231756297</v>
      </c>
      <c r="I30" s="777">
        <v>120.3296392</v>
      </c>
      <c r="J30" s="777">
        <v>490.50716601146706</v>
      </c>
      <c r="K30" s="777">
        <v>122.40925133551912</v>
      </c>
      <c r="L30" s="777">
        <v>115.537144</v>
      </c>
      <c r="M30" s="777">
        <v>494.40657078534031</v>
      </c>
      <c r="N30" s="777">
        <v>120.9145451690495</v>
      </c>
      <c r="O30" s="777">
        <v>83.868091472972651</v>
      </c>
      <c r="P30" s="777">
        <v>126.73288702710265</v>
      </c>
      <c r="Q30" s="777">
        <v>53.927901631120662</v>
      </c>
      <c r="R30" s="777">
        <v>153.23725770984589</v>
      </c>
      <c r="S30" s="777">
        <v>22.280034512346635</v>
      </c>
      <c r="T30" s="777">
        <v>29.85303894726405</v>
      </c>
      <c r="U30" s="60">
        <f t="shared" si="1"/>
        <v>2563.8700501599615</v>
      </c>
    </row>
    <row r="31" spans="2:21" x14ac:dyDescent="0.2">
      <c r="B31">
        <v>1991</v>
      </c>
      <c r="C31" s="777">
        <v>188.50788200000002</v>
      </c>
      <c r="D31" s="777">
        <v>101.02556680000001</v>
      </c>
      <c r="E31" s="777">
        <v>22.4250288</v>
      </c>
      <c r="F31" s="777">
        <v>63.49885546014837</v>
      </c>
      <c r="G31" s="777">
        <v>219.58196495057035</v>
      </c>
      <c r="H31" s="777">
        <v>41.919301686389602</v>
      </c>
      <c r="I31" s="777">
        <v>119.63222639999999</v>
      </c>
      <c r="J31" s="777">
        <v>496.71773098954463</v>
      </c>
      <c r="K31" s="777">
        <v>120.58301469289617</v>
      </c>
      <c r="L31" s="777">
        <v>112.2251156</v>
      </c>
      <c r="M31" s="777">
        <v>490.50840187225128</v>
      </c>
      <c r="N31" s="777">
        <v>118.55444953613846</v>
      </c>
      <c r="O31" s="777">
        <v>82.396721447131014</v>
      </c>
      <c r="P31" s="777">
        <v>125.49737823004109</v>
      </c>
      <c r="Q31" s="777">
        <v>51.473161533067156</v>
      </c>
      <c r="R31" s="777">
        <v>146.74468901249639</v>
      </c>
      <c r="S31" s="777">
        <v>21.53568569070282</v>
      </c>
      <c r="T31" s="777">
        <v>28.863897556069173</v>
      </c>
      <c r="U31" s="60">
        <f t="shared" si="1"/>
        <v>2551.6910722574471</v>
      </c>
    </row>
    <row r="32" spans="2:21" x14ac:dyDescent="0.2">
      <c r="B32">
        <v>1992</v>
      </c>
      <c r="C32" s="777">
        <v>195.81126800000001</v>
      </c>
      <c r="D32" s="777">
        <v>106.6154464</v>
      </c>
      <c r="E32" s="777">
        <v>31.5483756</v>
      </c>
      <c r="F32" s="777">
        <v>60.602545812385564</v>
      </c>
      <c r="G32" s="777">
        <v>222.69125568365018</v>
      </c>
      <c r="H32" s="777">
        <v>42.442327456311915</v>
      </c>
      <c r="I32" s="777">
        <v>120.65616759999999</v>
      </c>
      <c r="J32" s="777">
        <v>495.33325646542994</v>
      </c>
      <c r="K32" s="777">
        <v>126.47322860109288</v>
      </c>
      <c r="L32" s="777">
        <v>115.1096204</v>
      </c>
      <c r="M32" s="777">
        <v>478.26664963350788</v>
      </c>
      <c r="N32" s="777">
        <v>114.50817795082392</v>
      </c>
      <c r="O32" s="777">
        <v>76.935392520099057</v>
      </c>
      <c r="P32" s="777">
        <v>121.64152523659999</v>
      </c>
      <c r="Q32" s="777">
        <v>49.12202268046277</v>
      </c>
      <c r="R32" s="777">
        <v>151.69351570431976</v>
      </c>
      <c r="S32" s="777">
        <v>22.237673197293738</v>
      </c>
      <c r="T32" s="777">
        <v>27.325157918414416</v>
      </c>
      <c r="U32" s="60">
        <f t="shared" si="1"/>
        <v>2559.013606860392</v>
      </c>
    </row>
    <row r="33" spans="2:21" x14ac:dyDescent="0.2">
      <c r="B33">
        <v>1993</v>
      </c>
      <c r="C33" s="777">
        <v>202.10436079999999</v>
      </c>
      <c r="D33" s="777">
        <v>111.71092719999999</v>
      </c>
      <c r="E33" s="777">
        <v>35.309764399999999</v>
      </c>
      <c r="F33" s="777">
        <v>66.275015300310841</v>
      </c>
      <c r="G33" s="777">
        <v>231.05282872547528</v>
      </c>
      <c r="H33" s="777">
        <v>44.795820817640724</v>
      </c>
      <c r="I33" s="777">
        <v>116.03256639999999</v>
      </c>
      <c r="J33" s="777">
        <v>505.41737125666094</v>
      </c>
      <c r="K33" s="777">
        <v>138.51030407431693</v>
      </c>
      <c r="L33" s="777">
        <v>117.2912532</v>
      </c>
      <c r="M33" s="777">
        <v>470.67033718115181</v>
      </c>
      <c r="N33" s="777">
        <v>121.96741559942353</v>
      </c>
      <c r="O33" s="777">
        <v>80.611369381665114</v>
      </c>
      <c r="P33" s="777">
        <v>123.37528963114035</v>
      </c>
      <c r="Q33" s="777">
        <v>51.668175642147865</v>
      </c>
      <c r="R33" s="777">
        <v>158.65707944559645</v>
      </c>
      <c r="S33" s="777">
        <v>24.134854950020038</v>
      </c>
      <c r="T33" s="777">
        <v>30.172706688889512</v>
      </c>
      <c r="U33" s="60">
        <f t="shared" si="1"/>
        <v>2629.7574406944391</v>
      </c>
    </row>
    <row r="34" spans="2:21" x14ac:dyDescent="0.2">
      <c r="B34">
        <v>1994</v>
      </c>
      <c r="C34" s="777">
        <v>206.38096160000001</v>
      </c>
      <c r="D34" s="777">
        <v>117.0374004</v>
      </c>
      <c r="E34" s="777">
        <v>33.010758799999998</v>
      </c>
      <c r="F34" s="777">
        <v>68.881439697990274</v>
      </c>
      <c r="G34" s="777">
        <v>236.49778005779467</v>
      </c>
      <c r="H34" s="777">
        <v>45.355872790684593</v>
      </c>
      <c r="I34" s="777">
        <v>119.13475679999999</v>
      </c>
      <c r="J34" s="777">
        <v>529.47404492411465</v>
      </c>
      <c r="K34" s="777">
        <v>147.55271189508196</v>
      </c>
      <c r="L34" s="777">
        <v>119.70421959999999</v>
      </c>
      <c r="M34" s="777">
        <v>475.66366162931934</v>
      </c>
      <c r="N34" s="777">
        <v>123.24366390142647</v>
      </c>
      <c r="O34" s="777">
        <v>85.185224707419891</v>
      </c>
      <c r="P34" s="777">
        <v>124.94734607198089</v>
      </c>
      <c r="Q34" s="777">
        <v>52.586367072402908</v>
      </c>
      <c r="R34" s="777">
        <v>162.54126812923144</v>
      </c>
      <c r="S34" s="777">
        <v>24.760861050246227</v>
      </c>
      <c r="T34" s="777">
        <v>30.71790273128039</v>
      </c>
      <c r="U34" s="60">
        <f t="shared" si="1"/>
        <v>2702.6762418589738</v>
      </c>
    </row>
    <row r="35" spans="2:21" x14ac:dyDescent="0.2">
      <c r="B35">
        <v>1995</v>
      </c>
      <c r="C35" s="777">
        <v>215.29992960000001</v>
      </c>
      <c r="D35" s="777">
        <v>118.22307040000001</v>
      </c>
      <c r="E35" s="777">
        <v>34.404902</v>
      </c>
      <c r="F35" s="777">
        <v>70.680508245656824</v>
      </c>
      <c r="G35" s="777">
        <v>243.108920556654</v>
      </c>
      <c r="H35" s="777">
        <v>47.033576643384293</v>
      </c>
      <c r="I35" s="777">
        <v>121.335838</v>
      </c>
      <c r="J35" s="777">
        <v>523.466804075548</v>
      </c>
      <c r="K35" s="777">
        <v>154.46017165245902</v>
      </c>
      <c r="L35" s="777">
        <v>123.5822988</v>
      </c>
      <c r="M35" s="777">
        <v>470.03205023246073</v>
      </c>
      <c r="N35" s="777">
        <v>130.09231242172157</v>
      </c>
      <c r="O35" s="777">
        <v>86.617117459273658</v>
      </c>
      <c r="P35" s="777">
        <v>125.59605384912012</v>
      </c>
      <c r="Q35" s="777">
        <v>53.684133994769773</v>
      </c>
      <c r="R35" s="777">
        <v>165.69294802145021</v>
      </c>
      <c r="S35" s="777">
        <v>25.688439369539484</v>
      </c>
      <c r="T35" s="777">
        <v>32.973185738934589</v>
      </c>
      <c r="U35" s="60">
        <f t="shared" si="1"/>
        <v>2741.972261060972</v>
      </c>
    </row>
    <row r="36" spans="2:21" x14ac:dyDescent="0.2">
      <c r="B36">
        <v>1996</v>
      </c>
      <c r="C36" s="777">
        <v>223.774314</v>
      </c>
      <c r="D36" s="777">
        <v>115.34846039999999</v>
      </c>
      <c r="E36" s="777">
        <v>32.783178399999997</v>
      </c>
      <c r="F36" s="777">
        <v>71.392824962144573</v>
      </c>
      <c r="G36" s="777">
        <v>239.95958617642583</v>
      </c>
      <c r="H36" s="777">
        <v>47.738300535909723</v>
      </c>
      <c r="I36" s="777">
        <v>121.163532</v>
      </c>
      <c r="J36" s="777">
        <v>548.79503290387856</v>
      </c>
      <c r="K36" s="777">
        <v>166.77825795409836</v>
      </c>
      <c r="L36" s="777">
        <v>127.288072</v>
      </c>
      <c r="M36" s="777">
        <v>479.4804248670157</v>
      </c>
      <c r="N36" s="777">
        <v>135.3525343201872</v>
      </c>
      <c r="O36" s="777">
        <v>87.864782932517485</v>
      </c>
      <c r="P36" s="777">
        <v>126.7992960939353</v>
      </c>
      <c r="Q36" s="777">
        <v>53.999000525056346</v>
      </c>
      <c r="R36" s="777">
        <v>164.64250068173021</v>
      </c>
      <c r="S36" s="777">
        <v>25.845108995052591</v>
      </c>
      <c r="T36" s="777">
        <v>33.488920877171424</v>
      </c>
      <c r="U36" s="60">
        <f t="shared" si="1"/>
        <v>2802.4941286251237</v>
      </c>
    </row>
    <row r="37" spans="2:21" x14ac:dyDescent="0.2">
      <c r="B37">
        <v>1997</v>
      </c>
      <c r="C37" s="777">
        <v>232.942692376</v>
      </c>
      <c r="D37" s="777">
        <v>113.555870664</v>
      </c>
      <c r="E37" s="777">
        <v>27.277875456</v>
      </c>
      <c r="F37" s="777">
        <v>74.590970555999988</v>
      </c>
      <c r="G37" s="777">
        <v>239.01765260400001</v>
      </c>
      <c r="H37" s="777">
        <v>48.749823471999996</v>
      </c>
      <c r="I37" s="777">
        <v>118.26324158200001</v>
      </c>
      <c r="J37" s="777">
        <v>535.96464723600002</v>
      </c>
      <c r="K37" s="777">
        <v>170.17742038799997</v>
      </c>
      <c r="L37" s="777">
        <v>128.38429642</v>
      </c>
      <c r="M37" s="777">
        <v>452.448700148</v>
      </c>
      <c r="N37" s="777">
        <v>141.63235883999999</v>
      </c>
      <c r="O37" s="777">
        <v>91.946374692000006</v>
      </c>
      <c r="P37" s="777">
        <v>128.99854854399999</v>
      </c>
      <c r="Q37" s="777">
        <v>56.083009879999999</v>
      </c>
      <c r="R37" s="777">
        <v>181.49709206</v>
      </c>
      <c r="S37" s="777">
        <v>28.695360147999999</v>
      </c>
      <c r="T37" s="777">
        <v>34.532872472000001</v>
      </c>
      <c r="U37" s="60">
        <f t="shared" si="1"/>
        <v>2804.7588075380004</v>
      </c>
    </row>
    <row r="38" spans="2:21" x14ac:dyDescent="0.2">
      <c r="B38">
        <v>1998</v>
      </c>
      <c r="C38" s="777">
        <v>237.41109875599997</v>
      </c>
      <c r="D38" s="777">
        <v>115.50939079199999</v>
      </c>
      <c r="E38" s="777">
        <v>25.900034791999996</v>
      </c>
      <c r="F38" s="777">
        <v>76.021762047999999</v>
      </c>
      <c r="G38" s="777">
        <v>247.72932454400001</v>
      </c>
      <c r="H38" s="777">
        <v>50.323086435999997</v>
      </c>
      <c r="I38" s="777">
        <v>115.36295116400001</v>
      </c>
      <c r="J38" s="777">
        <v>520.46306800000002</v>
      </c>
      <c r="K38" s="777">
        <v>171.04344057999998</v>
      </c>
      <c r="L38" s="777">
        <v>131.55392499999999</v>
      </c>
      <c r="M38" s="777">
        <v>444.10567774799995</v>
      </c>
      <c r="N38" s="777">
        <v>145.711790396</v>
      </c>
      <c r="O38" s="777">
        <v>92.773699392000012</v>
      </c>
      <c r="P38" s="777">
        <v>127.959284052</v>
      </c>
      <c r="Q38" s="777">
        <v>55.019660080000001</v>
      </c>
      <c r="R38" s="777">
        <v>175.71835826</v>
      </c>
      <c r="S38" s="777">
        <v>28.813957855999998</v>
      </c>
      <c r="T38" s="777">
        <v>35.481852031999999</v>
      </c>
      <c r="U38" s="60">
        <f t="shared" si="1"/>
        <v>2796.9023619279997</v>
      </c>
    </row>
    <row r="39" spans="2:21" x14ac:dyDescent="0.2">
      <c r="B39">
        <v>1999</v>
      </c>
      <c r="C39" s="777">
        <v>233.76357863199999</v>
      </c>
      <c r="D39" s="777">
        <v>114.812943588</v>
      </c>
      <c r="E39" s="777">
        <v>24.839243991999997</v>
      </c>
      <c r="F39" s="777">
        <v>79.383206443999995</v>
      </c>
      <c r="G39" s="777">
        <v>241.930821616</v>
      </c>
      <c r="H39" s="777">
        <v>50.350853291999996</v>
      </c>
      <c r="I39" s="777">
        <v>113.69422044</v>
      </c>
      <c r="J39" s="777">
        <v>542.14351992399997</v>
      </c>
      <c r="K39" s="777">
        <v>180.8895684</v>
      </c>
      <c r="L39" s="777">
        <v>137.15007926800001</v>
      </c>
      <c r="M39" s="777">
        <v>456.774188084</v>
      </c>
      <c r="N39" s="777">
        <v>154.172833876</v>
      </c>
      <c r="O39" s="777">
        <v>90.795930179999999</v>
      </c>
      <c r="P39" s="777">
        <v>123.546483036</v>
      </c>
      <c r="Q39" s="777">
        <v>54.704630119999997</v>
      </c>
      <c r="R39" s="777">
        <v>181.08791137200001</v>
      </c>
      <c r="S39" s="777">
        <v>28.427545444</v>
      </c>
      <c r="T39" s="777">
        <v>35.006884571999997</v>
      </c>
      <c r="U39" s="60">
        <f t="shared" si="1"/>
        <v>2843.4744422799995</v>
      </c>
    </row>
    <row r="40" spans="2:21" x14ac:dyDescent="0.2">
      <c r="B40">
        <v>2000</v>
      </c>
      <c r="C40" s="777">
        <v>248.33018456799999</v>
      </c>
      <c r="D40" s="777">
        <v>107.995607224</v>
      </c>
      <c r="E40" s="777">
        <v>26.023051040000002</v>
      </c>
      <c r="F40" s="777">
        <v>79.318323851999992</v>
      </c>
      <c r="G40" s="777">
        <v>251.9243376</v>
      </c>
      <c r="H40" s="777">
        <v>52.926108060000004</v>
      </c>
      <c r="I40" s="777">
        <v>134.34793673600001</v>
      </c>
      <c r="J40" s="777">
        <v>555.82240193600001</v>
      </c>
      <c r="K40" s="777">
        <v>186.67535139199998</v>
      </c>
      <c r="L40" s="777">
        <v>140.30935583999999</v>
      </c>
      <c r="M40" s="777">
        <v>467.44607449599999</v>
      </c>
      <c r="N40" s="777">
        <v>159.80022841600001</v>
      </c>
      <c r="O40" s="777">
        <v>94.666874887999995</v>
      </c>
      <c r="P40" s="777">
        <v>133.54378634</v>
      </c>
      <c r="Q40" s="777">
        <v>55.079076648000004</v>
      </c>
      <c r="R40" s="777">
        <v>186.38836807199999</v>
      </c>
      <c r="S40" s="777">
        <v>29.604579672</v>
      </c>
      <c r="T40" s="777">
        <v>36.657630644000001</v>
      </c>
      <c r="U40" s="60">
        <f t="shared" si="1"/>
        <v>2946.859277424001</v>
      </c>
    </row>
    <row r="41" spans="2:21" x14ac:dyDescent="0.2">
      <c r="B41">
        <v>2001</v>
      </c>
      <c r="C41" s="777">
        <v>266.44860061600002</v>
      </c>
      <c r="D41" s="777">
        <v>102.389694636</v>
      </c>
      <c r="E41" s="777">
        <v>24.252731428000001</v>
      </c>
      <c r="F41" s="777">
        <v>74.650090280000001</v>
      </c>
      <c r="G41" s="777">
        <v>247.14786856399999</v>
      </c>
      <c r="H41" s="777">
        <v>52.071531715999996</v>
      </c>
      <c r="I41" s="777">
        <v>141.62263805199999</v>
      </c>
      <c r="J41" s="777">
        <v>518.00046382400001</v>
      </c>
      <c r="K41" s="777">
        <v>188.27252565200001</v>
      </c>
      <c r="L41" s="777">
        <v>140.31999104400001</v>
      </c>
      <c r="M41" s="777">
        <v>424.81313449599998</v>
      </c>
      <c r="N41" s="777">
        <v>156.85912877199999</v>
      </c>
      <c r="O41" s="777">
        <v>92.647602108000001</v>
      </c>
      <c r="P41" s="777">
        <v>128.93979731600001</v>
      </c>
      <c r="Q41" s="777">
        <v>52.979321611999993</v>
      </c>
      <c r="R41" s="777">
        <v>189.42251977999999</v>
      </c>
      <c r="S41" s="777">
        <v>27.776730327999999</v>
      </c>
      <c r="T41" s="777">
        <v>37.375102591999998</v>
      </c>
      <c r="U41" s="60">
        <f t="shared" si="1"/>
        <v>2865.9894728160007</v>
      </c>
    </row>
    <row r="42" spans="2:21" x14ac:dyDescent="0.2">
      <c r="B42">
        <v>2002</v>
      </c>
      <c r="C42" s="777">
        <v>257.77662047199999</v>
      </c>
      <c r="D42" s="777">
        <v>97.014695971999998</v>
      </c>
      <c r="E42" s="777">
        <v>13.151792839999999</v>
      </c>
      <c r="F42" s="777">
        <v>74.759141212000003</v>
      </c>
      <c r="G42" s="777">
        <v>243.73968318000001</v>
      </c>
      <c r="H42" s="777">
        <v>50.270889659999995</v>
      </c>
      <c r="I42" s="777">
        <v>133.38386248799998</v>
      </c>
      <c r="J42" s="777">
        <v>505.95882659999995</v>
      </c>
      <c r="K42" s="777">
        <v>184.49908566799999</v>
      </c>
      <c r="L42" s="777">
        <v>139.16903131999999</v>
      </c>
      <c r="M42" s="777">
        <v>450.38293204399997</v>
      </c>
      <c r="N42" s="777">
        <v>139.449968576</v>
      </c>
      <c r="O42" s="777">
        <v>82.569779015999998</v>
      </c>
      <c r="P42" s="777">
        <v>111.118071728</v>
      </c>
      <c r="Q42" s="777">
        <v>47.035614199999998</v>
      </c>
      <c r="R42" s="777">
        <v>181.823920716</v>
      </c>
      <c r="S42" s="777">
        <v>27.030744296000002</v>
      </c>
      <c r="T42" s="777">
        <v>35.271246332000004</v>
      </c>
      <c r="U42" s="60">
        <f t="shared" si="1"/>
        <v>2774.4059063200002</v>
      </c>
    </row>
    <row r="43" spans="2:21" x14ac:dyDescent="0.2">
      <c r="B43">
        <v>2003</v>
      </c>
      <c r="C43" s="777">
        <v>255.32842858399999</v>
      </c>
      <c r="D43" s="777">
        <v>95.164583328000006</v>
      </c>
      <c r="E43" s="777">
        <v>12.522558623999998</v>
      </c>
      <c r="F43" s="777">
        <v>78.270293932000001</v>
      </c>
      <c r="G43" s="777">
        <v>244.92814419599998</v>
      </c>
      <c r="H43" s="777">
        <v>51.488345851999995</v>
      </c>
      <c r="I43" s="777">
        <v>136.040435452</v>
      </c>
      <c r="J43" s="777">
        <v>541.32503912800007</v>
      </c>
      <c r="K43" s="777">
        <v>189.65162875599998</v>
      </c>
      <c r="L43" s="777">
        <v>139.718660164</v>
      </c>
      <c r="M43" s="777">
        <v>428.65577325199996</v>
      </c>
      <c r="N43" s="777">
        <v>144.44251274799998</v>
      </c>
      <c r="O43" s="777">
        <v>82.280649548</v>
      </c>
      <c r="P43" s="777">
        <v>112.69819281199999</v>
      </c>
      <c r="Q43" s="777">
        <v>46.385491719999997</v>
      </c>
      <c r="R43" s="777">
        <v>178.301098956</v>
      </c>
      <c r="S43" s="777">
        <v>27.583007204000001</v>
      </c>
      <c r="T43" s="777">
        <v>36.568011052000003</v>
      </c>
      <c r="U43" s="60">
        <f t="shared" si="1"/>
        <v>2801.3528553079996</v>
      </c>
    </row>
    <row r="44" spans="2:21" x14ac:dyDescent="0.2">
      <c r="B44">
        <v>2004</v>
      </c>
      <c r="C44" s="777">
        <v>287.10198594799999</v>
      </c>
      <c r="D44" s="777">
        <v>94.700360255999996</v>
      </c>
      <c r="E44" s="777">
        <v>15.189756556000001</v>
      </c>
      <c r="F44" s="777">
        <v>90.253432415999995</v>
      </c>
      <c r="G44" s="777">
        <v>252.8525722</v>
      </c>
      <c r="H44" s="777">
        <v>59.880651180000001</v>
      </c>
      <c r="I44" s="777">
        <v>146.70073129999997</v>
      </c>
      <c r="J44" s="777">
        <v>534.51343151200001</v>
      </c>
      <c r="K44" s="777">
        <v>216.57722544799998</v>
      </c>
      <c r="L44" s="777">
        <v>151.96005633999999</v>
      </c>
      <c r="M44" s="777">
        <v>439.55877489599999</v>
      </c>
      <c r="N44" s="777">
        <v>168.11313650400001</v>
      </c>
      <c r="O44" s="777">
        <v>96.618532063999993</v>
      </c>
      <c r="P44" s="777">
        <v>116.681218308</v>
      </c>
      <c r="Q44" s="777">
        <v>48.922020288000006</v>
      </c>
      <c r="R44" s="777">
        <v>192.51036271999999</v>
      </c>
      <c r="S44" s="777">
        <v>33.419383331999995</v>
      </c>
      <c r="T44" s="777">
        <v>43.772309159999999</v>
      </c>
      <c r="U44" s="60">
        <f t="shared" si="1"/>
        <v>2989.3259404280006</v>
      </c>
    </row>
    <row r="45" spans="2:21" x14ac:dyDescent="0.2">
      <c r="B45">
        <v>2005</v>
      </c>
      <c r="C45" s="777">
        <v>300.75193419999994</v>
      </c>
      <c r="D45" s="777">
        <v>92.424099048000002</v>
      </c>
      <c r="E45" s="777">
        <v>14.870621959999999</v>
      </c>
      <c r="F45" s="777">
        <v>95.464392355999991</v>
      </c>
      <c r="G45" s="777">
        <v>256.52020947599999</v>
      </c>
      <c r="H45" s="777">
        <v>61.317075883999998</v>
      </c>
      <c r="I45" s="777">
        <v>167.58738483599998</v>
      </c>
      <c r="J45" s="777">
        <v>521.76233371599994</v>
      </c>
      <c r="K45" s="777">
        <v>223.40631956399997</v>
      </c>
      <c r="L45" s="777">
        <v>158.331884452</v>
      </c>
      <c r="M45" s="777">
        <v>456.79283125199998</v>
      </c>
      <c r="N45" s="777">
        <v>180.60769625599997</v>
      </c>
      <c r="O45" s="777">
        <v>103.62875561200001</v>
      </c>
      <c r="P45" s="777">
        <v>116.74021861200001</v>
      </c>
      <c r="Q45" s="777">
        <v>51.191931763999996</v>
      </c>
      <c r="R45" s="777">
        <v>196.24766279999997</v>
      </c>
      <c r="S45" s="777">
        <v>33.400091883999998</v>
      </c>
      <c r="T45" s="777">
        <v>44.576063763999997</v>
      </c>
      <c r="U45" s="60">
        <f t="shared" si="1"/>
        <v>3075.6215074359998</v>
      </c>
    </row>
    <row r="46" spans="2:21" x14ac:dyDescent="0.2">
      <c r="B46">
        <v>2006</v>
      </c>
      <c r="C46" s="777">
        <v>301.63248268799998</v>
      </c>
      <c r="D46" s="777">
        <v>79.236968124000001</v>
      </c>
      <c r="E46" s="777">
        <v>13.064957439999999</v>
      </c>
      <c r="F46" s="777">
        <v>96.462862975999997</v>
      </c>
      <c r="G46" s="777">
        <v>245.509183912</v>
      </c>
      <c r="H46" s="777">
        <v>60.357440648000001</v>
      </c>
      <c r="I46" s="777">
        <v>168.53377468799999</v>
      </c>
      <c r="J46" s="777">
        <v>532.21748647599998</v>
      </c>
      <c r="K46" s="777">
        <v>220.01886207999999</v>
      </c>
      <c r="L46" s="777">
        <v>157.69310346</v>
      </c>
      <c r="M46" s="777">
        <v>443.67349676800001</v>
      </c>
      <c r="N46" s="777">
        <v>179.19403641600002</v>
      </c>
      <c r="O46" s="777">
        <v>106.736016244</v>
      </c>
      <c r="P46" s="777">
        <v>117.602925752</v>
      </c>
      <c r="Q46" s="777">
        <v>51.663726063999995</v>
      </c>
      <c r="R46" s="777">
        <v>189.979061336</v>
      </c>
      <c r="S46" s="777">
        <v>32.803670871999998</v>
      </c>
      <c r="T46" s="777">
        <v>43.850928463999999</v>
      </c>
      <c r="U46" s="60">
        <f t="shared" si="1"/>
        <v>3040.230984408</v>
      </c>
    </row>
    <row r="47" spans="2:21" x14ac:dyDescent="0.2">
      <c r="B47">
        <v>2007</v>
      </c>
      <c r="C47" s="777">
        <v>307.48225773999997</v>
      </c>
      <c r="D47" s="777">
        <v>68.415711176000002</v>
      </c>
      <c r="E47" s="777">
        <v>8.8014314240000004</v>
      </c>
      <c r="F47" s="777">
        <v>85.215181091999995</v>
      </c>
      <c r="G47" s="777">
        <v>252.53347172400001</v>
      </c>
      <c r="H47" s="777">
        <v>57.377631864000001</v>
      </c>
      <c r="I47" s="777">
        <v>167.6105762</v>
      </c>
      <c r="J47" s="777">
        <v>550.50749882799994</v>
      </c>
      <c r="K47" s="777">
        <v>207.53010613999999</v>
      </c>
      <c r="L47" s="777">
        <v>156.99244243599998</v>
      </c>
      <c r="M47" s="777">
        <v>466.72509842399995</v>
      </c>
      <c r="N47" s="777">
        <v>162.483268264</v>
      </c>
      <c r="O47" s="777">
        <v>105.377490912</v>
      </c>
      <c r="P47" s="777">
        <v>115.96706964800001</v>
      </c>
      <c r="Q47" s="777">
        <v>52.612490668</v>
      </c>
      <c r="R47" s="777">
        <v>194.72188122799997</v>
      </c>
      <c r="S47" s="777">
        <v>29.471651563999998</v>
      </c>
      <c r="T47" s="777">
        <v>40.031696027999999</v>
      </c>
      <c r="U47" s="60">
        <f t="shared" si="1"/>
        <v>3029.8569553599996</v>
      </c>
    </row>
    <row r="48" spans="2:21" x14ac:dyDescent="0.2">
      <c r="B48">
        <v>2008</v>
      </c>
      <c r="C48" s="777">
        <v>334.69119032399999</v>
      </c>
      <c r="D48" s="777">
        <v>63.298574411999994</v>
      </c>
      <c r="E48" s="777">
        <v>6.6801330200000004</v>
      </c>
      <c r="F48" s="777">
        <v>78.449870903999994</v>
      </c>
      <c r="G48" s="777">
        <v>231.50060375200002</v>
      </c>
      <c r="H48" s="777">
        <v>58.050478263999999</v>
      </c>
      <c r="I48" s="777">
        <v>172.90319212399999</v>
      </c>
      <c r="J48" s="777">
        <v>536.77850136000006</v>
      </c>
      <c r="K48" s="777">
        <v>199.834729108</v>
      </c>
      <c r="L48" s="777">
        <v>148.58574188</v>
      </c>
      <c r="M48" s="777">
        <v>473.65823124400004</v>
      </c>
      <c r="N48" s="777">
        <v>166.160735512</v>
      </c>
      <c r="O48" s="777">
        <v>102.92644659199999</v>
      </c>
      <c r="P48" s="777">
        <v>114.43627584799999</v>
      </c>
      <c r="Q48" s="777">
        <v>50.072976600000004</v>
      </c>
      <c r="R48" s="777">
        <v>189.70901518399998</v>
      </c>
      <c r="S48" s="777">
        <v>27.580656336000001</v>
      </c>
      <c r="T48" s="777">
        <v>39.769118744000004</v>
      </c>
      <c r="U48" s="60">
        <f t="shared" si="1"/>
        <v>2995.0864712080001</v>
      </c>
    </row>
    <row r="49" spans="2:21" x14ac:dyDescent="0.2">
      <c r="B49">
        <v>2009</v>
      </c>
      <c r="C49" s="777">
        <v>313.91500369999994</v>
      </c>
      <c r="D49" s="777">
        <v>50.465271299999998</v>
      </c>
      <c r="E49" s="777">
        <v>4.7902023360000001</v>
      </c>
      <c r="F49" s="777">
        <v>63.432399876000005</v>
      </c>
      <c r="G49" s="777">
        <v>221.86882800799998</v>
      </c>
      <c r="H49" s="777">
        <v>47.950862727999997</v>
      </c>
      <c r="I49" s="777">
        <v>163.05532759599998</v>
      </c>
      <c r="J49" s="777">
        <v>469.80293055599998</v>
      </c>
      <c r="K49" s="777">
        <v>163.97076378400001</v>
      </c>
      <c r="L49" s="777">
        <v>117.327584176</v>
      </c>
      <c r="M49" s="777">
        <v>354.88301735599998</v>
      </c>
      <c r="N49" s="777">
        <v>128.06374925599999</v>
      </c>
      <c r="O49" s="777">
        <v>80.589184668000001</v>
      </c>
      <c r="P49" s="777">
        <v>100.66183054</v>
      </c>
      <c r="Q49" s="777">
        <v>39.156026699999998</v>
      </c>
      <c r="R49" s="777">
        <v>149.042844108</v>
      </c>
      <c r="S49" s="777">
        <v>20.005828676</v>
      </c>
      <c r="T49" s="777">
        <v>34.883922916000003</v>
      </c>
      <c r="U49" s="60">
        <f t="shared" si="1"/>
        <v>2523.8655782799997</v>
      </c>
    </row>
    <row r="50" spans="2:21" x14ac:dyDescent="0.2">
      <c r="B50">
        <v>2010</v>
      </c>
      <c r="C50" s="777">
        <v>321.26902378</v>
      </c>
      <c r="D50" s="777">
        <v>52.214992668000008</v>
      </c>
      <c r="E50" s="777">
        <v>4.7583308439999996</v>
      </c>
      <c r="F50" s="777">
        <v>67.583578967999998</v>
      </c>
      <c r="G50" s="777">
        <v>229.32690385199999</v>
      </c>
      <c r="H50" s="777">
        <v>46.128059732000004</v>
      </c>
      <c r="I50" s="777">
        <v>164.91379281599998</v>
      </c>
      <c r="J50" s="777">
        <v>509.31938387599996</v>
      </c>
      <c r="K50" s="777">
        <v>171.66115588400001</v>
      </c>
      <c r="L50" s="777">
        <v>120.60719175200001</v>
      </c>
      <c r="M50" s="777">
        <v>403.28624645599996</v>
      </c>
      <c r="N50" s="777">
        <v>135.48137584</v>
      </c>
      <c r="O50" s="777">
        <v>80.164175712000002</v>
      </c>
      <c r="P50" s="777">
        <v>94.309365528000001</v>
      </c>
      <c r="Q50" s="777">
        <v>39.913531644000003</v>
      </c>
      <c r="R50" s="777">
        <v>176.70813510400001</v>
      </c>
      <c r="S50" s="777">
        <v>19.100546599999998</v>
      </c>
      <c r="T50" s="777">
        <v>35.953311956</v>
      </c>
      <c r="U50" s="60">
        <f t="shared" si="1"/>
        <v>2672.6991030120007</v>
      </c>
    </row>
    <row r="51" spans="2:21" x14ac:dyDescent="0.2">
      <c r="B51">
        <v>2011</v>
      </c>
      <c r="C51" s="777">
        <v>340.83685742799997</v>
      </c>
      <c r="D51" s="777">
        <v>54.125074623999993</v>
      </c>
      <c r="E51" s="777">
        <v>4.6839253599999999</v>
      </c>
      <c r="F51" s="777">
        <v>68.977261547999987</v>
      </c>
      <c r="G51" s="777">
        <v>228.31483299999999</v>
      </c>
      <c r="H51" s="777">
        <v>45.594692479999999</v>
      </c>
      <c r="I51" s="777">
        <v>171.975315784</v>
      </c>
      <c r="J51" s="777">
        <v>529.71076855199999</v>
      </c>
      <c r="K51" s="777">
        <v>175.84163040799999</v>
      </c>
      <c r="L51" s="777">
        <v>120.78136070399999</v>
      </c>
      <c r="M51" s="777">
        <v>465.72311003200002</v>
      </c>
      <c r="N51" s="777">
        <v>148.81893502</v>
      </c>
      <c r="O51" s="777">
        <v>88.023710887999997</v>
      </c>
      <c r="P51" s="777">
        <v>94.879961112000004</v>
      </c>
      <c r="Q51" s="777">
        <v>43.524294291999993</v>
      </c>
      <c r="R51" s="777">
        <v>197.729702532</v>
      </c>
      <c r="S51" s="777">
        <v>18.576064195999997</v>
      </c>
      <c r="T51" s="777">
        <v>36.712505839999999</v>
      </c>
      <c r="U51" s="60">
        <f>SUM(C51:T51)</f>
        <v>2834.8300038000002</v>
      </c>
    </row>
    <row r="52" spans="2:21" x14ac:dyDescent="0.2">
      <c r="B52" s="3"/>
      <c r="C52" s="3"/>
      <c r="D52" s="3"/>
      <c r="E52" s="3"/>
      <c r="F52" s="265"/>
      <c r="G52" s="3"/>
      <c r="H52" s="3"/>
      <c r="I52" s="3"/>
      <c r="U52" s="60"/>
    </row>
    <row r="53" spans="2:21" s="570" customFormat="1" x14ac:dyDescent="0.2">
      <c r="B53" s="3"/>
      <c r="C53" s="3"/>
      <c r="D53" s="3"/>
      <c r="E53" s="3"/>
      <c r="F53" s="265"/>
      <c r="G53" s="3"/>
      <c r="H53" s="3"/>
      <c r="I53" s="3"/>
      <c r="U53" s="60"/>
    </row>
    <row r="54" spans="2:21" s="570" customFormat="1" x14ac:dyDescent="0.2">
      <c r="B54" s="3"/>
      <c r="C54" s="775" t="s">
        <v>1488</v>
      </c>
      <c r="D54" s="775"/>
      <c r="E54" s="775"/>
      <c r="F54" s="776"/>
      <c r="G54" s="775"/>
      <c r="H54" s="775"/>
      <c r="I54" s="775"/>
      <c r="J54" s="775"/>
      <c r="U54" s="60"/>
    </row>
    <row r="55" spans="2:21" s="570" customFormat="1" x14ac:dyDescent="0.2">
      <c r="B55" s="3"/>
      <c r="C55" s="775" t="s">
        <v>1505</v>
      </c>
      <c r="D55" s="775"/>
      <c r="E55" s="775" t="s">
        <v>1506</v>
      </c>
      <c r="F55" s="776"/>
      <c r="G55" s="775"/>
      <c r="H55" s="775"/>
      <c r="I55" s="775"/>
      <c r="J55" s="775"/>
      <c r="U55" s="60"/>
    </row>
    <row r="56" spans="2:21" x14ac:dyDescent="0.2">
      <c r="B56" s="3"/>
      <c r="C56" s="3"/>
      <c r="D56" s="3"/>
      <c r="E56" s="3"/>
      <c r="F56" s="265"/>
      <c r="G56" s="3"/>
      <c r="H56" s="3"/>
      <c r="I56" s="3"/>
      <c r="U56" s="60"/>
    </row>
    <row r="57" spans="2:21" x14ac:dyDescent="0.2">
      <c r="B57" s="3"/>
      <c r="C57" s="3"/>
      <c r="D57" s="3"/>
      <c r="E57" s="3"/>
      <c r="F57" s="265"/>
      <c r="G57" s="3"/>
      <c r="H57" s="3"/>
      <c r="I57" s="3"/>
      <c r="U57" s="60"/>
    </row>
    <row r="58" spans="2:21" x14ac:dyDescent="0.2">
      <c r="B58" s="3"/>
      <c r="C58" s="3"/>
      <c r="D58" s="3"/>
      <c r="E58" s="3"/>
      <c r="F58" s="3"/>
      <c r="G58" s="3"/>
      <c r="H58" s="3"/>
      <c r="I58" s="3"/>
    </row>
    <row r="59" spans="2:21" x14ac:dyDescent="0.2">
      <c r="B59" s="68" t="s">
        <v>218</v>
      </c>
      <c r="C59" t="s">
        <v>0</v>
      </c>
      <c r="D59" s="3" t="s">
        <v>1</v>
      </c>
      <c r="E59" s="3" t="s">
        <v>2</v>
      </c>
      <c r="F59" s="3" t="s">
        <v>474</v>
      </c>
      <c r="G59" s="3" t="s">
        <v>475</v>
      </c>
      <c r="H59" s="3" t="s">
        <v>476</v>
      </c>
      <c r="I59" t="s">
        <v>477</v>
      </c>
      <c r="J59" t="s">
        <v>478</v>
      </c>
      <c r="K59" t="s">
        <v>479</v>
      </c>
      <c r="L59" t="s">
        <v>480</v>
      </c>
      <c r="M59" t="s">
        <v>481</v>
      </c>
      <c r="N59" t="s">
        <v>482</v>
      </c>
      <c r="O59" t="s">
        <v>483</v>
      </c>
      <c r="P59" t="s">
        <v>484</v>
      </c>
      <c r="Q59" t="s">
        <v>485</v>
      </c>
      <c r="R59" t="s">
        <v>486</v>
      </c>
      <c r="S59" t="s">
        <v>487</v>
      </c>
      <c r="T59" t="s">
        <v>488</v>
      </c>
      <c r="U59" s="1" t="s">
        <v>213</v>
      </c>
    </row>
    <row r="60" spans="2:21" s="294" customFormat="1" x14ac:dyDescent="0.2">
      <c r="B60" s="3">
        <v>1970</v>
      </c>
      <c r="C60" s="777">
        <v>1025.2394208767039</v>
      </c>
      <c r="D60" s="777">
        <v>225.54014182377034</v>
      </c>
      <c r="E60" s="777">
        <v>69.457629065242031</v>
      </c>
      <c r="F60" s="777">
        <v>233.1450846953831</v>
      </c>
      <c r="G60" s="777">
        <v>1676.8293296070926</v>
      </c>
      <c r="H60" s="777">
        <v>30.291028498334043</v>
      </c>
      <c r="I60" s="777">
        <v>2792.6281494244427</v>
      </c>
      <c r="J60" s="777">
        <v>2486.2734710772238</v>
      </c>
      <c r="K60" s="777">
        <v>159.09274698292725</v>
      </c>
      <c r="L60" s="777">
        <v>1117.4103450383041</v>
      </c>
      <c r="M60" s="777">
        <v>3864.937493867963</v>
      </c>
      <c r="N60" s="777">
        <v>344.88659524895439</v>
      </c>
      <c r="O60" s="777">
        <v>205.43169611777287</v>
      </c>
      <c r="P60" s="777">
        <v>74.994206099761243</v>
      </c>
      <c r="Q60" s="777">
        <v>105.66084719365652</v>
      </c>
      <c r="R60" s="777">
        <v>291.57455618133025</v>
      </c>
      <c r="S60" s="777">
        <v>41.637418450355618</v>
      </c>
      <c r="T60" s="777">
        <v>47.729569076801901</v>
      </c>
      <c r="U60" s="60">
        <f t="shared" ref="U60:U66" si="2">SUM(C60:T60)</f>
        <v>14792.759729326021</v>
      </c>
    </row>
    <row r="61" spans="2:21" s="294" customFormat="1" x14ac:dyDescent="0.2">
      <c r="B61" s="3">
        <v>1971</v>
      </c>
      <c r="C61" s="777">
        <v>1041.4392566055014</v>
      </c>
      <c r="D61" s="777">
        <v>240.42711041711195</v>
      </c>
      <c r="E61" s="777">
        <v>65.691230457434273</v>
      </c>
      <c r="F61" s="777">
        <v>228.75555794949327</v>
      </c>
      <c r="G61" s="777">
        <v>1774.5898107351686</v>
      </c>
      <c r="H61" s="777">
        <v>28.981245210725596</v>
      </c>
      <c r="I61" s="777">
        <v>2793.4219083077564</v>
      </c>
      <c r="J61" s="777">
        <v>2562.1387413783464</v>
      </c>
      <c r="K61" s="777">
        <v>174.40056907665885</v>
      </c>
      <c r="L61" s="777">
        <v>1169.4053021794657</v>
      </c>
      <c r="M61" s="777">
        <v>3608.6021000310971</v>
      </c>
      <c r="N61" s="777">
        <v>331.02849974109631</v>
      </c>
      <c r="O61" s="777">
        <v>209.66272055006277</v>
      </c>
      <c r="P61" s="777">
        <v>75.879990271664923</v>
      </c>
      <c r="Q61" s="777">
        <v>104.94400315600448</v>
      </c>
      <c r="R61" s="777">
        <v>305.33717812676463</v>
      </c>
      <c r="S61" s="777">
        <v>45.136137426316026</v>
      </c>
      <c r="T61" s="777">
        <v>50.258813679382584</v>
      </c>
      <c r="U61" s="60">
        <f t="shared" si="2"/>
        <v>14810.100175300053</v>
      </c>
    </row>
    <row r="62" spans="2:21" s="294" customFormat="1" x14ac:dyDescent="0.2">
      <c r="B62" s="3">
        <v>1972</v>
      </c>
      <c r="C62" s="777">
        <v>1033.7732940337014</v>
      </c>
      <c r="D62" s="777">
        <v>242.48210352435277</v>
      </c>
      <c r="E62" s="777">
        <v>61.690356109039513</v>
      </c>
      <c r="F62" s="777">
        <v>239.87441262700719</v>
      </c>
      <c r="G62" s="777">
        <v>1856.5684738705736</v>
      </c>
      <c r="H62" s="777">
        <v>28.59798183782285</v>
      </c>
      <c r="I62" s="777">
        <v>2939.1111055370584</v>
      </c>
      <c r="J62" s="777">
        <v>2578.0337383797546</v>
      </c>
      <c r="K62" s="777">
        <v>209.55477565245272</v>
      </c>
      <c r="L62" s="777">
        <v>1209.1243584394715</v>
      </c>
      <c r="M62" s="777">
        <v>3785.5386145932266</v>
      </c>
      <c r="N62" s="777">
        <v>343.77320812399466</v>
      </c>
      <c r="O62" s="777">
        <v>218.39703797300956</v>
      </c>
      <c r="P62" s="777">
        <v>74.747061380193131</v>
      </c>
      <c r="Q62" s="777">
        <v>110.22258197871564</v>
      </c>
      <c r="R62" s="777">
        <v>312.66549800977111</v>
      </c>
      <c r="S62" s="777">
        <v>50.471560662555731</v>
      </c>
      <c r="T62" s="777">
        <v>57.277436919861096</v>
      </c>
      <c r="U62" s="60">
        <f t="shared" si="2"/>
        <v>15351.903599652562</v>
      </c>
    </row>
    <row r="63" spans="2:21" s="294" customFormat="1" x14ac:dyDescent="0.2">
      <c r="B63" s="3">
        <v>1973</v>
      </c>
      <c r="C63" s="777">
        <v>1002.7388099089143</v>
      </c>
      <c r="D63" s="777">
        <v>223.28416490121569</v>
      </c>
      <c r="E63" s="777">
        <v>52.443351114267543</v>
      </c>
      <c r="F63" s="777">
        <v>247.10923999438248</v>
      </c>
      <c r="G63" s="777">
        <v>1823.4914754065853</v>
      </c>
      <c r="H63" s="777">
        <v>26.669931974980639</v>
      </c>
      <c r="I63" s="777">
        <v>3102.474949837007</v>
      </c>
      <c r="J63" s="777">
        <v>2619.3404671718845</v>
      </c>
      <c r="K63" s="777">
        <v>199.50643162268227</v>
      </c>
      <c r="L63" s="777">
        <v>1159.8330046800086</v>
      </c>
      <c r="M63" s="777">
        <v>4111.2014447395004</v>
      </c>
      <c r="N63" s="777">
        <v>325.62117898117543</v>
      </c>
      <c r="O63" s="777">
        <v>210.94368618770071</v>
      </c>
      <c r="P63" s="777">
        <v>64.99906124642898</v>
      </c>
      <c r="Q63" s="777">
        <v>107.88458131294843</v>
      </c>
      <c r="R63" s="777">
        <v>293.10981567003518</v>
      </c>
      <c r="S63" s="777">
        <v>44.224441887244147</v>
      </c>
      <c r="T63" s="777">
        <v>48.931296111538408</v>
      </c>
      <c r="U63" s="60">
        <f t="shared" si="2"/>
        <v>15663.807332748498</v>
      </c>
    </row>
    <row r="64" spans="2:21" s="294" customFormat="1" x14ac:dyDescent="0.2">
      <c r="B64" s="3">
        <v>1974</v>
      </c>
      <c r="C64" s="777">
        <v>916.38228761252185</v>
      </c>
      <c r="D64" s="777">
        <v>195.18273179879691</v>
      </c>
      <c r="E64" s="777">
        <v>45.343594680817269</v>
      </c>
      <c r="F64" s="777">
        <v>236.32951784971422</v>
      </c>
      <c r="G64" s="777">
        <v>1841.4594640159989</v>
      </c>
      <c r="H64" s="777">
        <v>22.098920409671415</v>
      </c>
      <c r="I64" s="777">
        <v>3059.3692855128302</v>
      </c>
      <c r="J64" s="777">
        <v>2984.1066150056604</v>
      </c>
      <c r="K64" s="777">
        <v>183.40529199206608</v>
      </c>
      <c r="L64" s="777">
        <v>1166.0564308853952</v>
      </c>
      <c r="M64" s="777">
        <v>3959.3259398847586</v>
      </c>
      <c r="N64" s="777">
        <v>293.69135137908847</v>
      </c>
      <c r="O64" s="777">
        <v>200.25859350879159</v>
      </c>
      <c r="P64" s="777">
        <v>54.711571164345017</v>
      </c>
      <c r="Q64" s="777">
        <v>95.738404505607377</v>
      </c>
      <c r="R64" s="777">
        <v>278.49585239729356</v>
      </c>
      <c r="S64" s="777">
        <v>45.016686554556983</v>
      </c>
      <c r="T64" s="777">
        <v>43.214543825357822</v>
      </c>
      <c r="U64" s="60">
        <f t="shared" si="2"/>
        <v>15620.187082983271</v>
      </c>
    </row>
    <row r="65" spans="2:21" s="294" customFormat="1" x14ac:dyDescent="0.2">
      <c r="B65" s="3">
        <v>1975</v>
      </c>
      <c r="C65" s="777">
        <v>919.47748680792574</v>
      </c>
      <c r="D65" s="777">
        <v>194.60722748181865</v>
      </c>
      <c r="E65" s="777">
        <v>43.638892674927845</v>
      </c>
      <c r="F65" s="777">
        <v>221.3159713170036</v>
      </c>
      <c r="G65" s="777">
        <v>1695.0070009695717</v>
      </c>
      <c r="H65" s="777">
        <v>23.832405657932156</v>
      </c>
      <c r="I65" s="777">
        <v>2912.1731121392399</v>
      </c>
      <c r="J65" s="777">
        <v>2647.2003018212563</v>
      </c>
      <c r="K65" s="777">
        <v>167.84096044703415</v>
      </c>
      <c r="L65" s="777">
        <v>1035.47811887231</v>
      </c>
      <c r="M65" s="777">
        <v>3317.3109261313675</v>
      </c>
      <c r="N65" s="777">
        <v>275.58926308356416</v>
      </c>
      <c r="O65" s="777">
        <v>183.33232342411438</v>
      </c>
      <c r="P65" s="777">
        <v>55.200028279715859</v>
      </c>
      <c r="Q65" s="777">
        <v>82.895915930684069</v>
      </c>
      <c r="R65" s="777">
        <v>261.61018655965438</v>
      </c>
      <c r="S65" s="777">
        <v>38.122775143277181</v>
      </c>
      <c r="T65" s="777">
        <v>39.129404667640735</v>
      </c>
      <c r="U65" s="60">
        <f t="shared" si="2"/>
        <v>14113.762301409039</v>
      </c>
    </row>
    <row r="66" spans="2:21" s="294" customFormat="1" x14ac:dyDescent="0.2">
      <c r="B66" s="3">
        <v>1976</v>
      </c>
      <c r="C66" s="777">
        <v>923.77521271776016</v>
      </c>
      <c r="D66" s="777">
        <v>204.37397843656774</v>
      </c>
      <c r="E66" s="777">
        <v>42.659798028422571</v>
      </c>
      <c r="F66" s="777">
        <v>239.13695933624362</v>
      </c>
      <c r="G66" s="777">
        <v>1854.0595741469392</v>
      </c>
      <c r="H66" s="777">
        <v>19.308652681177552</v>
      </c>
      <c r="I66" s="777">
        <v>3008.8241187041867</v>
      </c>
      <c r="J66" s="777">
        <v>2805.1630195756998</v>
      </c>
      <c r="K66" s="777">
        <v>171.86133237124594</v>
      </c>
      <c r="L66" s="777">
        <v>1081.96606517787</v>
      </c>
      <c r="M66" s="777">
        <v>3401.9293768233933</v>
      </c>
      <c r="N66" s="777">
        <v>278.00111223816049</v>
      </c>
      <c r="O66" s="777">
        <v>180.21861384703968</v>
      </c>
      <c r="P66" s="777">
        <v>54.859566379897664</v>
      </c>
      <c r="Q66" s="777">
        <v>87.675471319961019</v>
      </c>
      <c r="R66" s="777">
        <v>287.01035993942787</v>
      </c>
      <c r="S66" s="777">
        <v>37.911695008283047</v>
      </c>
      <c r="T66" s="777">
        <v>38.759360672188258</v>
      </c>
      <c r="U66" s="60">
        <f t="shared" si="2"/>
        <v>14717.494267404461</v>
      </c>
    </row>
    <row r="67" spans="2:21" x14ac:dyDescent="0.2">
      <c r="B67">
        <v>1977</v>
      </c>
      <c r="C67" s="777">
        <v>933.31874357025549</v>
      </c>
      <c r="D67" s="777">
        <v>215.23241681106174</v>
      </c>
      <c r="E67" s="777">
        <v>46.520198171871066</v>
      </c>
      <c r="F67" s="777">
        <v>237.29039335944378</v>
      </c>
      <c r="G67" s="777">
        <v>1903.5055023121824</v>
      </c>
      <c r="H67" s="777">
        <v>23.373896798763397</v>
      </c>
      <c r="I67" s="777">
        <v>3111.3747991054629</v>
      </c>
      <c r="J67" s="777">
        <v>2736.8753227042434</v>
      </c>
      <c r="K67" s="777">
        <v>195.61017717490614</v>
      </c>
      <c r="L67" s="777">
        <v>1108.475410178173</v>
      </c>
      <c r="M67" s="777">
        <v>3345.2362405259669</v>
      </c>
      <c r="N67" s="777">
        <v>285.25328852059283</v>
      </c>
      <c r="O67" s="777">
        <v>163.98140169242498</v>
      </c>
      <c r="P67" s="777">
        <v>52.983336111267811</v>
      </c>
      <c r="Q67" s="777">
        <v>84.714250197230314</v>
      </c>
      <c r="R67" s="777">
        <v>304.37811782877924</v>
      </c>
      <c r="S67" s="777">
        <v>41.259059285128885</v>
      </c>
      <c r="T67" s="777">
        <v>43.487571811087662</v>
      </c>
      <c r="U67" s="60">
        <f t="shared" ref="U67:U100" si="3">SUM(C67:T67)</f>
        <v>14832.870126158838</v>
      </c>
    </row>
    <row r="68" spans="2:21" x14ac:dyDescent="0.2">
      <c r="B68">
        <v>1978</v>
      </c>
      <c r="C68" s="777">
        <v>960.85021509213618</v>
      </c>
      <c r="D68" s="777">
        <v>211.3871625823902</v>
      </c>
      <c r="E68" s="777">
        <v>48.402341278745268</v>
      </c>
      <c r="F68" s="777">
        <v>258.81464465008872</v>
      </c>
      <c r="G68" s="777">
        <v>1957.3812065519662</v>
      </c>
      <c r="H68" s="777">
        <v>23.509136802180493</v>
      </c>
      <c r="I68" s="777">
        <v>3101.6695336136172</v>
      </c>
      <c r="J68" s="777">
        <v>2621.971176355411</v>
      </c>
      <c r="K68" s="777">
        <v>183.32151269547202</v>
      </c>
      <c r="L68" s="777">
        <v>1121.6910503926601</v>
      </c>
      <c r="M68" s="777">
        <v>3518.5332993251623</v>
      </c>
      <c r="N68" s="777">
        <v>295.90446588048593</v>
      </c>
      <c r="O68" s="777">
        <v>169.4214943772657</v>
      </c>
      <c r="P68" s="777">
        <v>56.9354068358452</v>
      </c>
      <c r="Q68" s="777">
        <v>86.547545354139999</v>
      </c>
      <c r="R68" s="777">
        <v>312.69301477526511</v>
      </c>
      <c r="S68" s="777">
        <v>43.625017700421623</v>
      </c>
      <c r="T68" s="777">
        <v>45.474670329507163</v>
      </c>
      <c r="U68" s="60">
        <f t="shared" si="3"/>
        <v>15018.13289459276</v>
      </c>
    </row>
    <row r="69" spans="2:21" x14ac:dyDescent="0.2">
      <c r="B69">
        <v>1979</v>
      </c>
      <c r="C69" s="777">
        <v>927.44320966216321</v>
      </c>
      <c r="D69" s="777">
        <v>200.02405119146917</v>
      </c>
      <c r="E69" s="777">
        <v>43.502643258100242</v>
      </c>
      <c r="F69" s="777">
        <v>258.13584635714432</v>
      </c>
      <c r="G69" s="777">
        <v>1953.5841253931962</v>
      </c>
      <c r="H69" s="777">
        <v>25.776040799978485</v>
      </c>
      <c r="I69" s="777">
        <v>3053.153803736277</v>
      </c>
      <c r="J69" s="777">
        <v>2641.5642459618775</v>
      </c>
      <c r="K69" s="777">
        <v>170.57981942704774</v>
      </c>
      <c r="L69" s="777">
        <v>1110.4477758031253</v>
      </c>
      <c r="M69" s="777">
        <v>3553.3532623192036</v>
      </c>
      <c r="N69" s="777">
        <v>287.30153484874103</v>
      </c>
      <c r="O69" s="777">
        <v>171.43799219024862</v>
      </c>
      <c r="P69" s="777">
        <v>53.106404776990686</v>
      </c>
      <c r="Q69" s="777">
        <v>87.165287787165781</v>
      </c>
      <c r="R69" s="777">
        <v>295.31124400025766</v>
      </c>
      <c r="S69" s="777">
        <v>41.539353256530084</v>
      </c>
      <c r="T69" s="777">
        <v>44.174157180206429</v>
      </c>
      <c r="U69" s="60">
        <f t="shared" si="3"/>
        <v>14917.600797949723</v>
      </c>
    </row>
    <row r="70" spans="2:21" x14ac:dyDescent="0.2">
      <c r="B70">
        <v>1980</v>
      </c>
      <c r="C70" s="777">
        <v>922.40770166183279</v>
      </c>
      <c r="D70" s="777">
        <v>184.78026992160108</v>
      </c>
      <c r="E70" s="777">
        <v>42.470738760111416</v>
      </c>
      <c r="F70" s="777">
        <v>242.89727792370905</v>
      </c>
      <c r="G70" s="777">
        <v>1902.3768621022043</v>
      </c>
      <c r="H70" s="777">
        <v>25.106376545139955</v>
      </c>
      <c r="I70" s="777">
        <v>2931.8295070227023</v>
      </c>
      <c r="J70" s="777">
        <v>2483.7558600045877</v>
      </c>
      <c r="K70" s="777">
        <v>148.87581004766508</v>
      </c>
      <c r="L70" s="777">
        <v>984.83199894460563</v>
      </c>
      <c r="M70" s="777">
        <v>2885.7306579716974</v>
      </c>
      <c r="N70" s="777">
        <v>268.52909341700325</v>
      </c>
      <c r="O70" s="777">
        <v>159.98993177375115</v>
      </c>
      <c r="P70" s="777">
        <v>52.692981163001093</v>
      </c>
      <c r="Q70" s="777">
        <v>79.10024335567347</v>
      </c>
      <c r="R70" s="777">
        <v>259.04671378326719</v>
      </c>
      <c r="S70" s="777">
        <v>37.846453060468896</v>
      </c>
      <c r="T70" s="777">
        <v>42.106648223701853</v>
      </c>
      <c r="U70" s="60">
        <f t="shared" si="3"/>
        <v>13654.375125682722</v>
      </c>
    </row>
    <row r="71" spans="2:21" x14ac:dyDescent="0.2">
      <c r="B71">
        <v>1981</v>
      </c>
      <c r="C71" s="777">
        <v>871.84697216243671</v>
      </c>
      <c r="D71" s="777">
        <v>180.50914249836566</v>
      </c>
      <c r="E71" s="777">
        <v>42.345051313580534</v>
      </c>
      <c r="F71" s="777">
        <v>240.63906050766875</v>
      </c>
      <c r="G71" s="777">
        <v>1945.5459826376425</v>
      </c>
      <c r="H71" s="777">
        <v>25.110901303618594</v>
      </c>
      <c r="I71" s="777">
        <v>2462.6978715783816</v>
      </c>
      <c r="J71" s="777">
        <v>2411.7206101045604</v>
      </c>
      <c r="K71" s="777">
        <v>143.31845004025831</v>
      </c>
      <c r="L71" s="777">
        <v>939.40731186371977</v>
      </c>
      <c r="M71" s="777">
        <v>2863.4257409779875</v>
      </c>
      <c r="N71" s="777">
        <v>258.21315692472746</v>
      </c>
      <c r="O71" s="777">
        <v>149.91649472996102</v>
      </c>
      <c r="P71" s="777">
        <v>50.110291723208206</v>
      </c>
      <c r="Q71" s="777">
        <v>75.069692323553895</v>
      </c>
      <c r="R71" s="777">
        <v>245.592678776209</v>
      </c>
      <c r="S71" s="777">
        <v>35.349587816966157</v>
      </c>
      <c r="T71" s="777">
        <v>39.419355998762526</v>
      </c>
      <c r="U71" s="60">
        <f t="shared" si="3"/>
        <v>12980.238353281609</v>
      </c>
    </row>
    <row r="72" spans="2:21" x14ac:dyDescent="0.2">
      <c r="B72">
        <v>1982</v>
      </c>
      <c r="C72" s="777">
        <v>891.93788225512594</v>
      </c>
      <c r="D72" s="777">
        <v>159.78213317458031</v>
      </c>
      <c r="E72" s="777">
        <v>34.013769143533565</v>
      </c>
      <c r="F72" s="777">
        <v>210.02915005482549</v>
      </c>
      <c r="G72" s="777">
        <v>1845.776193736714</v>
      </c>
      <c r="H72" s="777">
        <v>26.386883194594706</v>
      </c>
      <c r="I72" s="777">
        <v>2440.9314981412763</v>
      </c>
      <c r="J72" s="777">
        <v>2159.1595693274257</v>
      </c>
      <c r="K72" s="777">
        <v>136.26444012949824</v>
      </c>
      <c r="L72" s="777">
        <v>785.08748857552825</v>
      </c>
      <c r="M72" s="777">
        <v>1939.1872750254779</v>
      </c>
      <c r="N72" s="777">
        <v>255.11123699757593</v>
      </c>
      <c r="O72" s="777">
        <v>146.71824713642917</v>
      </c>
      <c r="P72" s="777">
        <v>56.145183757856287</v>
      </c>
      <c r="Q72" s="777">
        <v>71.438470733898484</v>
      </c>
      <c r="R72" s="777">
        <v>227.04383602320218</v>
      </c>
      <c r="S72" s="777">
        <v>32.584803977169017</v>
      </c>
      <c r="T72" s="777">
        <v>35.311188624615482</v>
      </c>
      <c r="U72" s="60">
        <f t="shared" si="3"/>
        <v>11452.909250009327</v>
      </c>
    </row>
    <row r="73" spans="2:21" x14ac:dyDescent="0.2">
      <c r="B73">
        <v>1983</v>
      </c>
      <c r="C73" s="777">
        <v>926.28715741012616</v>
      </c>
      <c r="D73" s="777">
        <v>178.92517753979021</v>
      </c>
      <c r="E73" s="777">
        <v>36.976401811761477</v>
      </c>
      <c r="F73" s="777">
        <v>231.04670582383781</v>
      </c>
      <c r="G73" s="777">
        <v>2015.7924399069686</v>
      </c>
      <c r="H73" s="777">
        <v>27.737445560605206</v>
      </c>
      <c r="I73" s="777">
        <v>2468.9059350476141</v>
      </c>
      <c r="J73" s="777">
        <v>2238.8395446604609</v>
      </c>
      <c r="K73" s="777">
        <v>143.92248842557854</v>
      </c>
      <c r="L73" s="777">
        <v>856.96223110887286</v>
      </c>
      <c r="M73" s="777">
        <v>2131.381677855878</v>
      </c>
      <c r="N73" s="777">
        <v>253.36571338825021</v>
      </c>
      <c r="O73" s="777">
        <v>141.06442348681631</v>
      </c>
      <c r="P73" s="777">
        <v>56.920181481751008</v>
      </c>
      <c r="Q73" s="777">
        <v>74.6434952451839</v>
      </c>
      <c r="R73" s="777">
        <v>254.64916290082834</v>
      </c>
      <c r="S73" s="777">
        <v>34.528968276392881</v>
      </c>
      <c r="T73" s="777">
        <v>37.91854792698863</v>
      </c>
      <c r="U73" s="60">
        <f t="shared" si="3"/>
        <v>12109.867697857704</v>
      </c>
    </row>
    <row r="74" spans="2:21" x14ac:dyDescent="0.2">
      <c r="B74">
        <v>1984</v>
      </c>
      <c r="C74" s="777">
        <v>919.28113220431328</v>
      </c>
      <c r="D74" s="777">
        <v>176.12202882047774</v>
      </c>
      <c r="E74" s="777">
        <v>32.566779212883922</v>
      </c>
      <c r="F74" s="777">
        <v>243.7496023068787</v>
      </c>
      <c r="G74" s="777">
        <v>2078.3417168105088</v>
      </c>
      <c r="H74" s="777">
        <v>31.98743113422907</v>
      </c>
      <c r="I74" s="777">
        <v>2493.1362462733782</v>
      </c>
      <c r="J74" s="777">
        <v>2327.8418674047139</v>
      </c>
      <c r="K74" s="777">
        <v>145.58566260981641</v>
      </c>
      <c r="L74" s="777">
        <v>866.90508828235647</v>
      </c>
      <c r="M74" s="777">
        <v>2131.9359881692862</v>
      </c>
      <c r="N74" s="777">
        <v>244.02633808062384</v>
      </c>
      <c r="O74" s="777">
        <v>139.366750624193</v>
      </c>
      <c r="P74" s="777">
        <v>57.108867653751616</v>
      </c>
      <c r="Q74" s="777">
        <v>72.050738028216614</v>
      </c>
      <c r="R74" s="777">
        <v>264.14226388134483</v>
      </c>
      <c r="S74" s="777">
        <v>38.287353267419007</v>
      </c>
      <c r="T74" s="777">
        <v>38.181347066222365</v>
      </c>
      <c r="U74" s="60">
        <f t="shared" si="3"/>
        <v>12300.61720183061</v>
      </c>
    </row>
    <row r="75" spans="2:21" x14ac:dyDescent="0.2">
      <c r="B75">
        <v>1985</v>
      </c>
      <c r="C75" s="777">
        <v>814.40918409036976</v>
      </c>
      <c r="D75" s="777">
        <v>156.1414043262503</v>
      </c>
      <c r="E75" s="777">
        <v>27.870927218965463</v>
      </c>
      <c r="F75" s="777">
        <v>248.7998733914439</v>
      </c>
      <c r="G75" s="777">
        <v>2017.3632372266716</v>
      </c>
      <c r="H75" s="777">
        <v>26.699079874753142</v>
      </c>
      <c r="I75" s="777">
        <v>2519.6333802647096</v>
      </c>
      <c r="J75" s="777">
        <v>1982.3306729500532</v>
      </c>
      <c r="K75" s="777">
        <v>128.43055874180072</v>
      </c>
      <c r="L75" s="777">
        <v>791.01545520082436</v>
      </c>
      <c r="M75" s="777">
        <v>1931.5726855408925</v>
      </c>
      <c r="N75" s="777">
        <v>218.6220851003327</v>
      </c>
      <c r="O75" s="777">
        <v>118.55685257512636</v>
      </c>
      <c r="P75" s="777">
        <v>54.78945572429496</v>
      </c>
      <c r="Q75" s="777">
        <v>62.919467623803939</v>
      </c>
      <c r="R75" s="777">
        <v>234.98001273849101</v>
      </c>
      <c r="S75" s="777">
        <v>37.383822846973821</v>
      </c>
      <c r="T75" s="777">
        <v>33.863505680901589</v>
      </c>
      <c r="U75" s="60">
        <f t="shared" si="3"/>
        <v>11405.381661116657</v>
      </c>
    </row>
    <row r="76" spans="2:21" x14ac:dyDescent="0.2">
      <c r="B76">
        <v>1986</v>
      </c>
      <c r="C76" s="777">
        <v>851.19749953824692</v>
      </c>
      <c r="D76" s="777">
        <v>167.34431376858677</v>
      </c>
      <c r="E76" s="777">
        <v>38.210686463826796</v>
      </c>
      <c r="F76" s="777">
        <v>255.75096288820842</v>
      </c>
      <c r="G76" s="777">
        <v>1985.8799822003309</v>
      </c>
      <c r="H76" s="777">
        <v>31.398684042991388</v>
      </c>
      <c r="I76" s="777">
        <v>2850.2471338482869</v>
      </c>
      <c r="J76" s="777">
        <v>2015.168144981348</v>
      </c>
      <c r="K76" s="777">
        <v>135.02187702867309</v>
      </c>
      <c r="L76" s="777">
        <v>833.84549437982139</v>
      </c>
      <c r="M76" s="777">
        <v>1819.4681276410374</v>
      </c>
      <c r="N76" s="777">
        <v>236.43141790334087</v>
      </c>
      <c r="O76" s="777">
        <v>131.76262360948817</v>
      </c>
      <c r="P76" s="777">
        <v>56.773381394787812</v>
      </c>
      <c r="Q76" s="777">
        <v>69.916919680982033</v>
      </c>
      <c r="R76" s="777">
        <v>244.14932796917603</v>
      </c>
      <c r="S76" s="777">
        <v>42.985850897299549</v>
      </c>
      <c r="T76" s="777">
        <v>39.628355216449528</v>
      </c>
      <c r="U76" s="60">
        <f t="shared" si="3"/>
        <v>11805.180783452881</v>
      </c>
    </row>
    <row r="77" spans="2:21" x14ac:dyDescent="0.2">
      <c r="B77">
        <v>1987</v>
      </c>
      <c r="C77" s="777">
        <v>833.51038838632076</v>
      </c>
      <c r="D77" s="777">
        <v>172.60133796131427</v>
      </c>
      <c r="E77" s="777">
        <v>41.21594313846515</v>
      </c>
      <c r="F77" s="777">
        <v>293.32052036990052</v>
      </c>
      <c r="G77" s="777">
        <v>2039.394142819116</v>
      </c>
      <c r="H77" s="777">
        <v>35.457031000499867</v>
      </c>
      <c r="I77" s="777">
        <v>2753.6476622858058</v>
      </c>
      <c r="J77" s="777">
        <v>2230.5058143667238</v>
      </c>
      <c r="K77" s="777">
        <v>151.42293972634729</v>
      </c>
      <c r="L77" s="777">
        <v>865.36110422201477</v>
      </c>
      <c r="M77" s="777">
        <v>1819.8952963174174</v>
      </c>
      <c r="N77" s="777">
        <v>242.60813301921721</v>
      </c>
      <c r="O77" s="777">
        <v>133.59407668064966</v>
      </c>
      <c r="P77" s="777">
        <v>60.400035479019486</v>
      </c>
      <c r="Q77" s="777">
        <v>67.361584373291663</v>
      </c>
      <c r="R77" s="777">
        <v>242.38099655777575</v>
      </c>
      <c r="S77" s="777">
        <v>46.939987356383909</v>
      </c>
      <c r="T77" s="777">
        <v>43.311356676392833</v>
      </c>
      <c r="U77" s="60">
        <f t="shared" si="3"/>
        <v>12072.928350736656</v>
      </c>
    </row>
    <row r="78" spans="2:21" x14ac:dyDescent="0.2">
      <c r="B78">
        <v>1988</v>
      </c>
      <c r="C78" s="777">
        <v>851.12053122624513</v>
      </c>
      <c r="D78" s="777">
        <v>168.48905994885055</v>
      </c>
      <c r="E78" s="777">
        <v>46.203934666809843</v>
      </c>
      <c r="F78" s="777">
        <v>302.60197307912358</v>
      </c>
      <c r="G78" s="777">
        <v>2153.9562641132611</v>
      </c>
      <c r="H78" s="777">
        <v>40.089746346787351</v>
      </c>
      <c r="I78" s="777">
        <v>3018.3157833208888</v>
      </c>
      <c r="J78" s="777">
        <v>2425.2974275342949</v>
      </c>
      <c r="K78" s="777">
        <v>150.36582650079393</v>
      </c>
      <c r="L78" s="777">
        <v>884.64406029384702</v>
      </c>
      <c r="M78" s="777">
        <v>2134.8918237453663</v>
      </c>
      <c r="N78" s="777">
        <v>251.14969713900282</v>
      </c>
      <c r="O78" s="777">
        <v>138.88393804304263</v>
      </c>
      <c r="P78" s="777">
        <v>62.693189717341816</v>
      </c>
      <c r="Q78" s="777">
        <v>64.55717435203718</v>
      </c>
      <c r="R78" s="777">
        <v>254.78050349600764</v>
      </c>
      <c r="S78" s="777">
        <v>48.640156995919362</v>
      </c>
      <c r="T78" s="777">
        <v>45.434393503358493</v>
      </c>
      <c r="U78" s="60">
        <f t="shared" si="3"/>
        <v>13042.115484022981</v>
      </c>
    </row>
    <row r="79" spans="2:21" x14ac:dyDescent="0.2">
      <c r="B79">
        <v>1989</v>
      </c>
      <c r="C79" s="777">
        <v>851.8988327684732</v>
      </c>
      <c r="D79" s="777">
        <v>167.44427557233792</v>
      </c>
      <c r="E79" s="777">
        <v>38.72494633334945</v>
      </c>
      <c r="F79" s="777">
        <v>314.98874210000514</v>
      </c>
      <c r="G79" s="777">
        <v>2186.1253063093668</v>
      </c>
      <c r="H79" s="777">
        <v>41.243633713675202</v>
      </c>
      <c r="I79" s="777">
        <v>2965.3762841158969</v>
      </c>
      <c r="J79" s="777">
        <v>2521.8421868716355</v>
      </c>
      <c r="K79" s="777">
        <v>156.13332627095838</v>
      </c>
      <c r="L79" s="777">
        <v>872.26871686531888</v>
      </c>
      <c r="M79" s="777">
        <v>2135.9489196898717</v>
      </c>
      <c r="N79" s="777">
        <v>241.61252681571094</v>
      </c>
      <c r="O79" s="777">
        <v>135.84765730352257</v>
      </c>
      <c r="P79" s="777">
        <v>62.697248115282292</v>
      </c>
      <c r="Q79" s="777">
        <v>64.994227835018435</v>
      </c>
      <c r="R79" s="777">
        <v>251.14742131079424</v>
      </c>
      <c r="S79" s="777">
        <v>54.790411286187279</v>
      </c>
      <c r="T79" s="777">
        <v>41.18066817037402</v>
      </c>
      <c r="U79" s="60">
        <f t="shared" si="3"/>
        <v>13104.265331447779</v>
      </c>
    </row>
    <row r="80" spans="2:21" x14ac:dyDescent="0.2">
      <c r="B80">
        <v>1990</v>
      </c>
      <c r="C80" s="777">
        <v>801.85853040559095</v>
      </c>
      <c r="D80" s="777">
        <v>155.89053627343949</v>
      </c>
      <c r="E80" s="777">
        <v>34.234269572907131</v>
      </c>
      <c r="F80" s="777">
        <v>317.55370658139748</v>
      </c>
      <c r="G80" s="777">
        <v>2232.4561523667417</v>
      </c>
      <c r="H80" s="777">
        <v>40.250360783695889</v>
      </c>
      <c r="I80" s="777">
        <v>2981.7236021574176</v>
      </c>
      <c r="J80" s="777">
        <v>2717.7721792901602</v>
      </c>
      <c r="K80" s="777">
        <v>135.02276624658089</v>
      </c>
      <c r="L80" s="777">
        <v>839.79715936733282</v>
      </c>
      <c r="M80" s="777">
        <v>2058.910056035751</v>
      </c>
      <c r="N80" s="777">
        <v>222.61909858361435</v>
      </c>
      <c r="O80" s="777">
        <v>120.63206911012374</v>
      </c>
      <c r="P80" s="777">
        <v>58.165999612572094</v>
      </c>
      <c r="Q80" s="777">
        <v>57.975944538459906</v>
      </c>
      <c r="R80" s="777">
        <v>237.32816845389928</v>
      </c>
      <c r="S80" s="777">
        <v>52.543324444208949</v>
      </c>
      <c r="T80" s="777">
        <v>38.691516089207084</v>
      </c>
      <c r="U80" s="60">
        <f t="shared" si="3"/>
        <v>13103.425439913102</v>
      </c>
    </row>
    <row r="81" spans="2:21" x14ac:dyDescent="0.2">
      <c r="B81">
        <v>1991</v>
      </c>
      <c r="C81" s="777">
        <v>809.67414956814787</v>
      </c>
      <c r="D81" s="777">
        <v>167.22964134569051</v>
      </c>
      <c r="E81" s="777">
        <v>36.963147733447869</v>
      </c>
      <c r="F81" s="777">
        <v>314.83245355703338</v>
      </c>
      <c r="G81" s="777">
        <v>2267.2367478194155</v>
      </c>
      <c r="H81" s="777">
        <v>38.576483481067747</v>
      </c>
      <c r="I81" s="777">
        <v>2884.3712617836486</v>
      </c>
      <c r="J81" s="777">
        <v>2577.2858974832011</v>
      </c>
      <c r="K81" s="777">
        <v>125.61488437265322</v>
      </c>
      <c r="L81" s="777">
        <v>788.81428212035598</v>
      </c>
      <c r="M81" s="777">
        <v>1811.54797443144</v>
      </c>
      <c r="N81" s="777">
        <v>217.28105279356296</v>
      </c>
      <c r="O81" s="777">
        <v>113.47965946591772</v>
      </c>
      <c r="P81" s="777">
        <v>56.220714404637988</v>
      </c>
      <c r="Q81" s="777">
        <v>55.611292613491038</v>
      </c>
      <c r="R81" s="777">
        <v>244.13057132985355</v>
      </c>
      <c r="S81" s="777">
        <v>55.8843501953478</v>
      </c>
      <c r="T81" s="777">
        <v>34.793804965135031</v>
      </c>
      <c r="U81" s="60">
        <f t="shared" si="3"/>
        <v>12599.548369464048</v>
      </c>
    </row>
    <row r="82" spans="2:21" x14ac:dyDescent="0.2">
      <c r="B82">
        <v>1992</v>
      </c>
      <c r="C82" s="777">
        <v>863.70158393200757</v>
      </c>
      <c r="D82" s="777">
        <v>171.780636136151</v>
      </c>
      <c r="E82" s="777">
        <v>37.95122991416855</v>
      </c>
      <c r="F82" s="777">
        <v>285.65263466533662</v>
      </c>
      <c r="G82" s="777">
        <v>2376.8968151839495</v>
      </c>
      <c r="H82" s="777">
        <v>38.178392597320688</v>
      </c>
      <c r="I82" s="777">
        <v>2978.6197025599158</v>
      </c>
      <c r="J82" s="777">
        <v>2624.9869434256652</v>
      </c>
      <c r="K82" s="777">
        <v>132.95089229393827</v>
      </c>
      <c r="L82" s="777">
        <v>834.39754001449057</v>
      </c>
      <c r="M82" s="777">
        <v>1860.7007555363432</v>
      </c>
      <c r="N82" s="777">
        <v>221.51344199750795</v>
      </c>
      <c r="O82" s="777">
        <v>107.05467343210731</v>
      </c>
      <c r="P82" s="777">
        <v>60.22308177563918</v>
      </c>
      <c r="Q82" s="777">
        <v>57.234985489425249</v>
      </c>
      <c r="R82" s="777">
        <v>253.07663671240181</v>
      </c>
      <c r="S82" s="777">
        <v>52.652898635297085</v>
      </c>
      <c r="T82" s="777">
        <v>38.845725201786685</v>
      </c>
      <c r="U82" s="60">
        <f t="shared" si="3"/>
        <v>12996.418569503452</v>
      </c>
    </row>
    <row r="83" spans="2:21" x14ac:dyDescent="0.2">
      <c r="B83">
        <v>1993</v>
      </c>
      <c r="C83" s="777">
        <v>926.75369383250984</v>
      </c>
      <c r="D83" s="777">
        <v>179.66474753861871</v>
      </c>
      <c r="E83" s="777">
        <v>38.969253979153493</v>
      </c>
      <c r="F83" s="777">
        <v>308.99770621726981</v>
      </c>
      <c r="G83" s="777">
        <v>2413.860058955303</v>
      </c>
      <c r="H83" s="777">
        <v>35.271440939704874</v>
      </c>
      <c r="I83" s="777">
        <v>2970.8276442091383</v>
      </c>
      <c r="J83" s="777">
        <v>2667.9116101083255</v>
      </c>
      <c r="K83" s="777">
        <v>136.77256011490636</v>
      </c>
      <c r="L83" s="777">
        <v>866.94246720947717</v>
      </c>
      <c r="M83" s="777">
        <v>1980.5512991134312</v>
      </c>
      <c r="N83" s="777">
        <v>238.70978614279537</v>
      </c>
      <c r="O83" s="777">
        <v>108.0675573372492</v>
      </c>
      <c r="P83" s="777">
        <v>64.59076180040033</v>
      </c>
      <c r="Q83" s="777">
        <v>62.688490345889321</v>
      </c>
      <c r="R83" s="777">
        <v>281.57130919761488</v>
      </c>
      <c r="S83" s="777">
        <v>50.694628080839159</v>
      </c>
      <c r="T83" s="777">
        <v>43.649220105879621</v>
      </c>
      <c r="U83" s="60">
        <f t="shared" si="3"/>
        <v>13376.494235228505</v>
      </c>
    </row>
    <row r="84" spans="2:21" x14ac:dyDescent="0.2">
      <c r="B84">
        <v>1994</v>
      </c>
      <c r="C84" s="777">
        <v>1008.5825527109854</v>
      </c>
      <c r="D84" s="777">
        <v>192.94392268146368</v>
      </c>
      <c r="E84" s="777">
        <v>39.957336159874167</v>
      </c>
      <c r="F84" s="777">
        <v>319.45866435321039</v>
      </c>
      <c r="G84" s="777">
        <v>2406.5414497255788</v>
      </c>
      <c r="H84" s="777">
        <v>37.113573244007682</v>
      </c>
      <c r="I84" s="777">
        <v>3144.6947232151383</v>
      </c>
      <c r="J84" s="777">
        <v>2729.1714558311169</v>
      </c>
      <c r="K84" s="777">
        <v>141.58522460569185</v>
      </c>
      <c r="L84" s="777">
        <v>822.05619657793363</v>
      </c>
      <c r="M84" s="777">
        <v>2096.657607556745</v>
      </c>
      <c r="N84" s="777">
        <v>263.57968281835372</v>
      </c>
      <c r="O84" s="777">
        <v>112.92234511482371</v>
      </c>
      <c r="P84" s="777">
        <v>66.930484972733723</v>
      </c>
      <c r="Q84" s="777">
        <v>67.848599515192888</v>
      </c>
      <c r="R84" s="777">
        <v>260.23443301298028</v>
      </c>
      <c r="S84" s="777">
        <v>47.300771088826892</v>
      </c>
      <c r="T84" s="777">
        <v>48.376910834473634</v>
      </c>
      <c r="U84" s="60">
        <f t="shared" si="3"/>
        <v>13805.955934019132</v>
      </c>
    </row>
    <row r="85" spans="2:21" x14ac:dyDescent="0.2">
      <c r="B85">
        <v>1995</v>
      </c>
      <c r="C85" s="777">
        <v>996.91523388203518</v>
      </c>
      <c r="D85" s="777">
        <v>190.8904946076554</v>
      </c>
      <c r="E85" s="777">
        <v>44.512636188125661</v>
      </c>
      <c r="F85" s="777">
        <v>373.11340884966961</v>
      </c>
      <c r="G85" s="777">
        <v>2475.1031059942475</v>
      </c>
      <c r="H85" s="777">
        <v>43.188518122581051</v>
      </c>
      <c r="I85" s="777">
        <v>3318.3953852069985</v>
      </c>
      <c r="J85" s="777">
        <v>2808.3801069250053</v>
      </c>
      <c r="K85" s="777">
        <v>151.80278514264387</v>
      </c>
      <c r="L85" s="777">
        <v>836.37810053118699</v>
      </c>
      <c r="M85" s="777">
        <v>2018.3220014173257</v>
      </c>
      <c r="N85" s="777">
        <v>289.62365431759213</v>
      </c>
      <c r="O85" s="777">
        <v>126.83165939971266</v>
      </c>
      <c r="P85" s="777">
        <v>73.038453387793254</v>
      </c>
      <c r="Q85" s="777">
        <v>77.856750209741236</v>
      </c>
      <c r="R85" s="777">
        <v>278.41898668330401</v>
      </c>
      <c r="S85" s="777">
        <v>55.003014814745541</v>
      </c>
      <c r="T85" s="777">
        <v>54.003433472495793</v>
      </c>
      <c r="U85" s="60">
        <f t="shared" si="3"/>
        <v>14211.777729152858</v>
      </c>
    </row>
    <row r="86" spans="2:21" x14ac:dyDescent="0.2">
      <c r="B86">
        <v>1996</v>
      </c>
      <c r="C86" s="777">
        <v>865.22738818560777</v>
      </c>
      <c r="D86" s="777">
        <v>167.09700979934172</v>
      </c>
      <c r="E86" s="777">
        <v>36.045490006918435</v>
      </c>
      <c r="F86" s="777">
        <v>354.43765969546752</v>
      </c>
      <c r="G86" s="777">
        <v>2445.7058531055864</v>
      </c>
      <c r="H86" s="777">
        <v>40.33110661016218</v>
      </c>
      <c r="I86" s="777">
        <v>3430.9762747528257</v>
      </c>
      <c r="J86" s="777">
        <v>3060.7601437574108</v>
      </c>
      <c r="K86" s="777">
        <v>145.59186602176126</v>
      </c>
      <c r="L86" s="777">
        <v>768.59394669215737</v>
      </c>
      <c r="M86" s="777">
        <v>2087.7303780101934</v>
      </c>
      <c r="N86" s="777">
        <v>248.28781667305427</v>
      </c>
      <c r="O86" s="777">
        <v>112.60870645818754</v>
      </c>
      <c r="P86" s="777">
        <v>72.049060260742735</v>
      </c>
      <c r="Q86" s="777">
        <v>67.460163031968875</v>
      </c>
      <c r="R86" s="777">
        <v>260.19136025138812</v>
      </c>
      <c r="S86" s="777">
        <v>51.030768858049989</v>
      </c>
      <c r="T86" s="777">
        <v>44.191956365805062</v>
      </c>
      <c r="U86" s="60">
        <f t="shared" si="3"/>
        <v>14258.316948536629</v>
      </c>
    </row>
    <row r="87" spans="2:21" x14ac:dyDescent="0.2">
      <c r="B87">
        <v>1997</v>
      </c>
      <c r="C87" s="777">
        <v>867.68525811561415</v>
      </c>
      <c r="D87" s="777">
        <v>170.57022786370626</v>
      </c>
      <c r="E87" s="777">
        <v>34.309579022565551</v>
      </c>
      <c r="F87" s="777">
        <v>351.22789070081427</v>
      </c>
      <c r="G87" s="777">
        <v>2444.4671078929837</v>
      </c>
      <c r="H87" s="777">
        <v>40.608372244311404</v>
      </c>
      <c r="I87" s="777">
        <v>3465.1910244853348</v>
      </c>
      <c r="J87" s="777">
        <v>3103.9541409155927</v>
      </c>
      <c r="K87" s="777">
        <v>135.30020215581013</v>
      </c>
      <c r="L87" s="777">
        <v>781.48054541412921</v>
      </c>
      <c r="M87" s="777">
        <v>2032.416827386887</v>
      </c>
      <c r="N87" s="777">
        <v>234.68145352408129</v>
      </c>
      <c r="O87" s="777">
        <v>106.43670136428443</v>
      </c>
      <c r="P87" s="777">
        <v>65.619117583298419</v>
      </c>
      <c r="Q87" s="777">
        <v>58.848707074425718</v>
      </c>
      <c r="R87" s="777">
        <v>258.23641416413506</v>
      </c>
      <c r="S87" s="777">
        <v>51.656782449462625</v>
      </c>
      <c r="T87" s="777">
        <v>42.319065802984603</v>
      </c>
      <c r="U87" s="60">
        <f t="shared" si="3"/>
        <v>14245.009418160424</v>
      </c>
    </row>
    <row r="88" spans="2:21" x14ac:dyDescent="0.2">
      <c r="B88">
        <v>1998</v>
      </c>
      <c r="C88" s="777">
        <v>914.596452</v>
      </c>
      <c r="D88" s="777">
        <v>183.883668</v>
      </c>
      <c r="E88" s="777">
        <v>35.487055999999995</v>
      </c>
      <c r="F88" s="777">
        <v>431.76796000000002</v>
      </c>
      <c r="G88" s="777">
        <v>2503.918032</v>
      </c>
      <c r="H88" s="777">
        <v>47.004247999999997</v>
      </c>
      <c r="I88" s="777">
        <v>3495.5546920000002</v>
      </c>
      <c r="J88" s="777">
        <v>3126.5770039999998</v>
      </c>
      <c r="K88" s="777">
        <v>144.39999600000002</v>
      </c>
      <c r="L88" s="777">
        <v>834.98687599999994</v>
      </c>
      <c r="M88" s="777">
        <v>2031.356088</v>
      </c>
      <c r="N88" s="777">
        <v>265.28541200000001</v>
      </c>
      <c r="O88" s="777">
        <v>116.85666400000001</v>
      </c>
      <c r="P88" s="777">
        <v>67.813715999999999</v>
      </c>
      <c r="Q88" s="777">
        <v>60.671008</v>
      </c>
      <c r="R88" s="777">
        <v>292.75512400000002</v>
      </c>
      <c r="S88" s="777">
        <v>58.499848</v>
      </c>
      <c r="T88" s="777">
        <v>47.700868</v>
      </c>
      <c r="U88" s="60">
        <f t="shared" si="3"/>
        <v>14659.114711999997</v>
      </c>
    </row>
    <row r="89" spans="2:21" x14ac:dyDescent="0.2">
      <c r="B89">
        <v>1999</v>
      </c>
      <c r="C89" s="777">
        <v>934.80656213895054</v>
      </c>
      <c r="D89" s="777">
        <v>188.01202863754398</v>
      </c>
      <c r="E89" s="777">
        <v>35.300507752815932</v>
      </c>
      <c r="F89" s="777">
        <v>467.10481440999126</v>
      </c>
      <c r="G89" s="777">
        <v>2485.1330743399508</v>
      </c>
      <c r="H89" s="777">
        <v>52.301686672776526</v>
      </c>
      <c r="I89" s="777">
        <v>3559.9686790500004</v>
      </c>
      <c r="J89" s="777">
        <v>3311.1447124275678</v>
      </c>
      <c r="K89" s="777">
        <v>164.34214894021713</v>
      </c>
      <c r="L89" s="777">
        <v>881.8611892474604</v>
      </c>
      <c r="M89" s="777">
        <v>1898.4286770793276</v>
      </c>
      <c r="N89" s="777">
        <v>285.2348143160815</v>
      </c>
      <c r="O89" s="777">
        <v>126.41635306399886</v>
      </c>
      <c r="P89" s="777">
        <v>77.027146938235418</v>
      </c>
      <c r="Q89" s="777">
        <v>64.385529011216079</v>
      </c>
      <c r="R89" s="777">
        <v>276.66276513293576</v>
      </c>
      <c r="S89" s="777">
        <v>60.358014712428428</v>
      </c>
      <c r="T89" s="777">
        <v>46.574815538392457</v>
      </c>
      <c r="U89" s="60">
        <f t="shared" si="3"/>
        <v>14915.06351940989</v>
      </c>
    </row>
    <row r="90" spans="2:21" x14ac:dyDescent="0.2">
      <c r="B90">
        <v>2000</v>
      </c>
      <c r="C90" s="777">
        <v>881.6367529750662</v>
      </c>
      <c r="D90" s="777">
        <v>157.43896686376215</v>
      </c>
      <c r="E90" s="777">
        <v>28.466121815363124</v>
      </c>
      <c r="F90" s="777">
        <v>408.56378818881302</v>
      </c>
      <c r="G90" s="777">
        <v>2380.6324240154063</v>
      </c>
      <c r="H90" s="777">
        <v>44.259507399284132</v>
      </c>
      <c r="I90" s="777">
        <v>3613.8718330000002</v>
      </c>
      <c r="J90" s="777">
        <v>3451.1731051817164</v>
      </c>
      <c r="K90" s="777">
        <v>170.19549730286829</v>
      </c>
      <c r="L90" s="777">
        <v>827.58195012035151</v>
      </c>
      <c r="M90" s="777">
        <v>1884.8191820271311</v>
      </c>
      <c r="N90" s="777">
        <v>243.6276736086607</v>
      </c>
      <c r="O90" s="777">
        <v>108.84226846422825</v>
      </c>
      <c r="P90" s="777">
        <v>82.677836628197724</v>
      </c>
      <c r="Q90" s="777">
        <v>55.56425122074652</v>
      </c>
      <c r="R90" s="777">
        <v>247.09219910169105</v>
      </c>
      <c r="S90" s="777">
        <v>49.790727019650674</v>
      </c>
      <c r="T90" s="777">
        <v>37.966548204376224</v>
      </c>
      <c r="U90" s="60">
        <f t="shared" si="3"/>
        <v>14674.200633137314</v>
      </c>
    </row>
    <row r="91" spans="2:21" x14ac:dyDescent="0.2">
      <c r="B91">
        <v>2001</v>
      </c>
      <c r="C91" s="777">
        <v>969.15249147021814</v>
      </c>
      <c r="D91" s="777">
        <v>156.53698639728123</v>
      </c>
      <c r="E91" s="777">
        <v>25.80032754608737</v>
      </c>
      <c r="F91" s="777">
        <v>335.05921339647</v>
      </c>
      <c r="G91" s="777">
        <v>2295.7876346061348</v>
      </c>
      <c r="H91" s="777">
        <v>44.108684716680798</v>
      </c>
      <c r="I91" s="777">
        <v>3494.7027549010036</v>
      </c>
      <c r="J91" s="777">
        <v>3269.7219092965011</v>
      </c>
      <c r="K91" s="777">
        <v>169.95097534966803</v>
      </c>
      <c r="L91" s="777">
        <v>807.42929019201972</v>
      </c>
      <c r="M91" s="777">
        <v>1797.7134349839439</v>
      </c>
      <c r="N91" s="777">
        <v>229.46248392649713</v>
      </c>
      <c r="O91" s="777">
        <v>101.54637856433315</v>
      </c>
      <c r="P91" s="777">
        <v>68.371422986542484</v>
      </c>
      <c r="Q91" s="777">
        <v>53.615006590721528</v>
      </c>
      <c r="R91" s="777">
        <v>257.63382303944462</v>
      </c>
      <c r="S91" s="777">
        <v>42.881456762213958</v>
      </c>
      <c r="T91" s="777">
        <v>33.222346224965889</v>
      </c>
      <c r="U91" s="60">
        <f t="shared" si="3"/>
        <v>14152.696620950728</v>
      </c>
    </row>
    <row r="92" spans="2:21" x14ac:dyDescent="0.2">
      <c r="B92">
        <v>2002</v>
      </c>
      <c r="C92" s="777">
        <v>963.55408</v>
      </c>
      <c r="D92" s="777">
        <v>161.77534800000001</v>
      </c>
      <c r="E92" s="777">
        <v>22.314752000000002</v>
      </c>
      <c r="F92" s="777">
        <v>303.39918</v>
      </c>
      <c r="G92" s="777">
        <v>2137.503764</v>
      </c>
      <c r="H92" s="777">
        <v>47.795832000000004</v>
      </c>
      <c r="I92" s="777">
        <v>3075.1213680000001</v>
      </c>
      <c r="J92" s="777">
        <v>3246.609152</v>
      </c>
      <c r="K92" s="777">
        <v>166.54642800000002</v>
      </c>
      <c r="L92" s="777">
        <v>910.76708400000007</v>
      </c>
      <c r="M92" s="777">
        <v>1629.9591760000001</v>
      </c>
      <c r="N92" s="777">
        <v>226.21632399999999</v>
      </c>
      <c r="O92" s="777">
        <v>91.191044000000005</v>
      </c>
      <c r="P92" s="777">
        <v>69.142976000000004</v>
      </c>
      <c r="Q92" s="777">
        <v>55.569788000000003</v>
      </c>
      <c r="R92" s="777">
        <v>251.66670399999998</v>
      </c>
      <c r="S92" s="777">
        <v>38.904455999999996</v>
      </c>
      <c r="T92" s="777">
        <v>35.603912000000001</v>
      </c>
      <c r="U92" s="60">
        <f t="shared" si="3"/>
        <v>13433.641368000002</v>
      </c>
    </row>
    <row r="93" spans="2:21" x14ac:dyDescent="0.2">
      <c r="B93">
        <v>2003</v>
      </c>
      <c r="C93" s="777">
        <v>891.79214187715809</v>
      </c>
      <c r="D93" s="777">
        <v>144.5998899279146</v>
      </c>
      <c r="E93" s="777">
        <v>13.420074233997385</v>
      </c>
      <c r="F93" s="777">
        <v>320.99072179476263</v>
      </c>
      <c r="G93" s="777">
        <v>2057.5596112431122</v>
      </c>
      <c r="H93" s="777">
        <v>39.71203750848894</v>
      </c>
      <c r="I93" s="777">
        <v>2986.514133005855</v>
      </c>
      <c r="J93" s="777">
        <v>3278.8496369605023</v>
      </c>
      <c r="K93" s="777">
        <v>162.16371972935278</v>
      </c>
      <c r="L93" s="777">
        <v>802.03739447659416</v>
      </c>
      <c r="M93" s="777">
        <v>1582.9770464460657</v>
      </c>
      <c r="N93" s="777">
        <v>201.35822984084345</v>
      </c>
      <c r="O93" s="777">
        <v>78.140291302468796</v>
      </c>
      <c r="P93" s="777">
        <v>55.341275865153712</v>
      </c>
      <c r="Q93" s="777">
        <v>42.055812252536988</v>
      </c>
      <c r="R93" s="777">
        <v>229.32125972434358</v>
      </c>
      <c r="S93" s="777">
        <v>29.301886345305242</v>
      </c>
      <c r="T93" s="777">
        <v>30.188073809924951</v>
      </c>
      <c r="U93" s="60">
        <f t="shared" si="3"/>
        <v>12946.323236344379</v>
      </c>
    </row>
    <row r="94" spans="2:21" x14ac:dyDescent="0.2">
      <c r="B94">
        <v>2004</v>
      </c>
      <c r="C94" s="777">
        <v>871.46315585400714</v>
      </c>
      <c r="D94" s="777">
        <v>150.28714612929446</v>
      </c>
      <c r="E94" s="777">
        <v>13.029653275694459</v>
      </c>
      <c r="F94" s="777">
        <v>339.2968698482332</v>
      </c>
      <c r="G94" s="777">
        <v>2033.0952198308412</v>
      </c>
      <c r="H94" s="777">
        <v>40.05601815786023</v>
      </c>
      <c r="I94" s="777">
        <v>3077.7580838021422</v>
      </c>
      <c r="J94" s="777">
        <v>3050.2080438901307</v>
      </c>
      <c r="K94" s="777">
        <v>155.77182916901361</v>
      </c>
      <c r="L94" s="777">
        <v>832.1514708481194</v>
      </c>
      <c r="M94" s="777">
        <v>1631.297980731968</v>
      </c>
      <c r="N94" s="777">
        <v>201.40297634348326</v>
      </c>
      <c r="O94" s="777">
        <v>79.512107334252548</v>
      </c>
      <c r="P94" s="777">
        <v>43.800041446951489</v>
      </c>
      <c r="Q94" s="777">
        <v>38.839089498650239</v>
      </c>
      <c r="R94" s="777">
        <v>241.57781295817804</v>
      </c>
      <c r="S94" s="777">
        <v>28.436065713068921</v>
      </c>
      <c r="T94" s="777">
        <v>28.603745724459017</v>
      </c>
      <c r="U94" s="60">
        <f t="shared" si="3"/>
        <v>12856.587310556346</v>
      </c>
    </row>
    <row r="95" spans="2:21" x14ac:dyDescent="0.2">
      <c r="B95">
        <v>2005</v>
      </c>
      <c r="C95" s="777">
        <v>873.50074868987406</v>
      </c>
      <c r="D95" s="777">
        <v>157.62825264092768</v>
      </c>
      <c r="E95" s="777">
        <v>10.487015602499115</v>
      </c>
      <c r="F95" s="777">
        <v>330.96535203655822</v>
      </c>
      <c r="G95" s="777">
        <v>2059.484257142195</v>
      </c>
      <c r="H95" s="777">
        <v>36.887634586988433</v>
      </c>
      <c r="I95" s="777">
        <v>3370.7901598183917</v>
      </c>
      <c r="J95" s="777">
        <v>2799.0993758095683</v>
      </c>
      <c r="K95" s="777">
        <v>149.171486078946</v>
      </c>
      <c r="L95" s="777">
        <v>862.07204833573905</v>
      </c>
      <c r="M95" s="777">
        <v>1341.8800624371645</v>
      </c>
      <c r="N95" s="777">
        <v>203.29362295514119</v>
      </c>
      <c r="O95" s="777">
        <v>82.41409852204076</v>
      </c>
      <c r="P95" s="777">
        <v>44.346059840782118</v>
      </c>
      <c r="Q95" s="777">
        <v>37.26892764010492</v>
      </c>
      <c r="R95" s="777">
        <v>235.9204405303748</v>
      </c>
      <c r="S95" s="777">
        <v>26.106395588102863</v>
      </c>
      <c r="T95" s="777">
        <v>27.60842328547897</v>
      </c>
      <c r="U95" s="60">
        <f t="shared" si="3"/>
        <v>12648.92436154088</v>
      </c>
    </row>
    <row r="96" spans="2:21" x14ac:dyDescent="0.2">
      <c r="B96">
        <v>2006</v>
      </c>
      <c r="C96" s="777">
        <v>1014.1992240000001</v>
      </c>
      <c r="D96" s="777">
        <v>164.407712</v>
      </c>
      <c r="E96" s="777">
        <v>8.7224880000000002</v>
      </c>
      <c r="F96" s="777">
        <v>353.821124</v>
      </c>
      <c r="G96" s="777">
        <v>2106.5685840000001</v>
      </c>
      <c r="H96" s="777">
        <v>40.374451999999998</v>
      </c>
      <c r="I96" s="777">
        <v>3259.0627920000002</v>
      </c>
      <c r="J96" s="777">
        <v>2677.7578599999997</v>
      </c>
      <c r="K96" s="777">
        <v>153.785552</v>
      </c>
      <c r="L96" s="777">
        <v>958.36588800000004</v>
      </c>
      <c r="M96" s="777">
        <v>1285.6831</v>
      </c>
      <c r="N96" s="777">
        <v>253.81542000000002</v>
      </c>
      <c r="O96" s="777">
        <v>93.471671999999998</v>
      </c>
      <c r="P96" s="777">
        <v>47.139291999999998</v>
      </c>
      <c r="Q96" s="777">
        <v>43.097796000000002</v>
      </c>
      <c r="R96" s="777">
        <v>283.93937199999999</v>
      </c>
      <c r="S96" s="777">
        <v>28.391231999999999</v>
      </c>
      <c r="T96" s="777">
        <v>32.982075999999999</v>
      </c>
      <c r="U96" s="60">
        <f t="shared" si="3"/>
        <v>12805.585636000002</v>
      </c>
    </row>
    <row r="97" spans="1:21" x14ac:dyDescent="0.2">
      <c r="B97">
        <v>2007</v>
      </c>
      <c r="C97" s="777">
        <v>1014.5854405350439</v>
      </c>
      <c r="D97" s="777">
        <v>117.7347987630815</v>
      </c>
      <c r="E97" s="777">
        <v>5.5410994957359936</v>
      </c>
      <c r="F97" s="777">
        <v>382.59161553050848</v>
      </c>
      <c r="G97" s="777">
        <v>2083.6657934092668</v>
      </c>
      <c r="H97" s="777">
        <v>40.975531425403076</v>
      </c>
      <c r="I97" s="777">
        <v>3258.7088862717592</v>
      </c>
      <c r="J97" s="777">
        <v>2799.8964690105317</v>
      </c>
      <c r="K97" s="777">
        <v>143.23123178171684</v>
      </c>
      <c r="L97" s="777">
        <v>879.59648329338847</v>
      </c>
      <c r="M97" s="777">
        <v>1403.6154483308987</v>
      </c>
      <c r="N97" s="777">
        <v>235.53514541985462</v>
      </c>
      <c r="O97" s="777">
        <v>100.77663940426031</v>
      </c>
      <c r="P97" s="777">
        <v>59.669886137524564</v>
      </c>
      <c r="Q97" s="777">
        <v>45.553579133363094</v>
      </c>
      <c r="R97" s="777">
        <v>257.07254718719958</v>
      </c>
      <c r="S97" s="777">
        <v>27.737833625143789</v>
      </c>
      <c r="T97" s="777">
        <v>31.931788983360345</v>
      </c>
      <c r="U97" s="60">
        <f t="shared" si="3"/>
        <v>12888.420217738041</v>
      </c>
    </row>
    <row r="98" spans="1:21" x14ac:dyDescent="0.2">
      <c r="B98">
        <v>2008</v>
      </c>
      <c r="C98" s="777">
        <v>908.42719568451639</v>
      </c>
      <c r="D98" s="777">
        <v>100.17816036578081</v>
      </c>
      <c r="E98" s="777">
        <v>3.0058185227110021</v>
      </c>
      <c r="F98" s="777">
        <v>334.05266765935414</v>
      </c>
      <c r="G98" s="777">
        <v>1929.8141499142725</v>
      </c>
      <c r="H98" s="777">
        <v>32.677962828525565</v>
      </c>
      <c r="I98" s="777">
        <v>3379.8558753174666</v>
      </c>
      <c r="J98" s="777">
        <v>2760.0805924613819</v>
      </c>
      <c r="K98" s="777">
        <v>117.62247746469252</v>
      </c>
      <c r="L98" s="777">
        <v>727.19567377580915</v>
      </c>
      <c r="M98" s="777">
        <v>1310.778888802372</v>
      </c>
      <c r="N98" s="777">
        <v>182.41850204722786</v>
      </c>
      <c r="O98" s="777">
        <v>80.627281279360204</v>
      </c>
      <c r="P98" s="777">
        <v>45.152513789820361</v>
      </c>
      <c r="Q98" s="777">
        <v>35.505087876224557</v>
      </c>
      <c r="R98" s="777">
        <v>180.07608719073889</v>
      </c>
      <c r="S98" s="777">
        <v>21.858586195843412</v>
      </c>
      <c r="T98" s="777">
        <v>20.572937416097421</v>
      </c>
      <c r="U98" s="60">
        <f t="shared" si="3"/>
        <v>12169.900458592198</v>
      </c>
    </row>
    <row r="99" spans="1:21" x14ac:dyDescent="0.2">
      <c r="B99">
        <v>2009</v>
      </c>
      <c r="C99" s="777">
        <v>1084.3666625866679</v>
      </c>
      <c r="D99" s="777">
        <v>92.384962164709975</v>
      </c>
      <c r="E99" s="777">
        <v>3.4060862099749714</v>
      </c>
      <c r="F99" s="777">
        <v>310.50380634625304</v>
      </c>
      <c r="G99" s="777">
        <v>1764.5276845227866</v>
      </c>
      <c r="H99" s="777">
        <v>42.857453200411278</v>
      </c>
      <c r="I99" s="777">
        <v>3204.7487302545337</v>
      </c>
      <c r="J99" s="777">
        <v>2442.5460949633011</v>
      </c>
      <c r="K99" s="777">
        <v>111.90720502613145</v>
      </c>
      <c r="L99" s="777">
        <v>649.79992916640856</v>
      </c>
      <c r="M99" s="777">
        <v>1017.5260098378039</v>
      </c>
      <c r="N99" s="777">
        <v>204.6277199526948</v>
      </c>
      <c r="O99" s="777">
        <v>84.072182224193085</v>
      </c>
      <c r="P99" s="777">
        <v>40.254020636736236</v>
      </c>
      <c r="Q99" s="777">
        <v>41.133737615637372</v>
      </c>
      <c r="R99" s="777">
        <v>173.2104001301783</v>
      </c>
      <c r="S99" s="777">
        <v>22.498933723494744</v>
      </c>
      <c r="T99" s="777">
        <v>23.272498560107199</v>
      </c>
      <c r="U99" s="60">
        <f t="shared" si="3"/>
        <v>11313.644117122023</v>
      </c>
    </row>
    <row r="100" spans="1:21" x14ac:dyDescent="0.2">
      <c r="A100" s="3"/>
      <c r="B100" s="3">
        <v>2010</v>
      </c>
      <c r="C100" s="777">
        <v>958</v>
      </c>
      <c r="D100" s="777">
        <v>62</v>
      </c>
      <c r="E100" s="777">
        <v>3</v>
      </c>
      <c r="F100" s="777">
        <v>418</v>
      </c>
      <c r="G100" s="777">
        <v>1904</v>
      </c>
      <c r="H100" s="777">
        <v>36</v>
      </c>
      <c r="I100" s="777">
        <v>3159</v>
      </c>
      <c r="J100" s="777">
        <v>2772</v>
      </c>
      <c r="K100" s="777">
        <v>116</v>
      </c>
      <c r="L100" s="777">
        <v>600</v>
      </c>
      <c r="M100" s="777">
        <v>1255</v>
      </c>
      <c r="N100" s="777">
        <v>174</v>
      </c>
      <c r="O100" s="777">
        <v>78</v>
      </c>
      <c r="P100" s="777">
        <v>43</v>
      </c>
      <c r="Q100" s="777">
        <v>38</v>
      </c>
      <c r="R100" s="777">
        <v>143</v>
      </c>
      <c r="S100" s="777">
        <v>19</v>
      </c>
      <c r="T100" s="777">
        <v>17</v>
      </c>
      <c r="U100" s="60">
        <f t="shared" si="3"/>
        <v>11795</v>
      </c>
    </row>
    <row r="101" spans="1:21" x14ac:dyDescent="0.2">
      <c r="B101" s="3">
        <v>2011</v>
      </c>
      <c r="C101" s="777">
        <v>935.63907227298409</v>
      </c>
      <c r="D101" s="777">
        <v>58.267114790926328</v>
      </c>
      <c r="E101" s="777">
        <v>2.9490424332967193</v>
      </c>
      <c r="F101" s="777">
        <v>358.34375793212411</v>
      </c>
      <c r="G101" s="777">
        <v>1728.1257477508177</v>
      </c>
      <c r="H101" s="777">
        <v>36.465095190951473</v>
      </c>
      <c r="I101" s="777">
        <v>3294.2667395188782</v>
      </c>
      <c r="J101" s="777">
        <v>2882.9812822981694</v>
      </c>
      <c r="K101" s="777">
        <v>115.72540040462846</v>
      </c>
      <c r="L101" s="777">
        <v>588.40961766890575</v>
      </c>
      <c r="M101" s="777">
        <v>1282.5145878010569</v>
      </c>
      <c r="N101" s="777">
        <v>181.00515583385888</v>
      </c>
      <c r="O101" s="777">
        <v>82.628366463232126</v>
      </c>
      <c r="P101" s="777">
        <v>42.894550551091754</v>
      </c>
      <c r="Q101" s="777">
        <v>39.096761402487367</v>
      </c>
      <c r="R101" s="777">
        <v>145.51897427505614</v>
      </c>
      <c r="S101" s="777">
        <v>18.948956202162933</v>
      </c>
      <c r="T101" s="777">
        <v>16.552751863692695</v>
      </c>
      <c r="U101" s="60">
        <f>SUM(C101:T101)</f>
        <v>11810.332974654317</v>
      </c>
    </row>
    <row r="104" spans="1:21" x14ac:dyDescent="0.2">
      <c r="C104" s="775" t="s">
        <v>1488</v>
      </c>
      <c r="D104" s="775"/>
      <c r="E104" s="775"/>
      <c r="F104" s="776"/>
      <c r="G104" s="775"/>
      <c r="H104" s="775"/>
      <c r="I104" s="775"/>
      <c r="J104" s="775"/>
    </row>
    <row r="105" spans="1:21" x14ac:dyDescent="0.2">
      <c r="C105" s="775" t="s">
        <v>1505</v>
      </c>
      <c r="D105" s="775"/>
      <c r="E105" s="775" t="s">
        <v>1507</v>
      </c>
      <c r="F105" s="776"/>
      <c r="G105" s="775"/>
      <c r="H105" s="775"/>
      <c r="I105" s="775"/>
      <c r="J105" s="775"/>
    </row>
  </sheetData>
  <phoneticPr fontId="40" type="noConversion"/>
  <pageMargins left="0.75" right="0.75" top="1" bottom="1" header="0.5" footer="0.5"/>
  <pageSetup scale="46" orientation="landscape"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0"/>
  <sheetViews>
    <sheetView showGridLines="0" topLeftCell="A13" workbookViewId="0">
      <selection activeCell="AC37" sqref="AC37"/>
    </sheetView>
  </sheetViews>
  <sheetFormatPr defaultRowHeight="15" x14ac:dyDescent="0.25"/>
  <cols>
    <col min="1" max="1" width="4.7109375" style="269" customWidth="1"/>
    <col min="2" max="2" width="6.85546875" style="269" customWidth="1"/>
    <col min="3" max="3" width="2.28515625" style="269" customWidth="1"/>
    <col min="4" max="4" width="7" style="269" customWidth="1"/>
    <col min="5" max="5" width="3" style="269" customWidth="1"/>
    <col min="6" max="6" width="7.28515625" style="269" customWidth="1"/>
    <col min="7" max="7" width="2.28515625" style="269" customWidth="1"/>
    <col min="8" max="8" width="8.140625" style="269" customWidth="1"/>
    <col min="9" max="9" width="2.42578125" style="269" customWidth="1"/>
    <col min="10" max="10" width="7.5703125" style="269" customWidth="1"/>
    <col min="11" max="11" width="2.28515625" style="269" customWidth="1"/>
    <col min="12" max="12" width="7.5703125" style="269" customWidth="1"/>
    <col min="13" max="13" width="3.5703125" style="269" customWidth="1"/>
    <col min="14" max="14" width="10.5703125" style="269" customWidth="1"/>
    <col min="15" max="15" width="8.7109375" style="269" customWidth="1"/>
    <col min="16" max="16" width="6.5703125" style="269" customWidth="1"/>
    <col min="17" max="17" width="2.28515625" style="269" customWidth="1"/>
    <col min="18" max="18" width="6.5703125" style="269" customWidth="1"/>
    <col min="19" max="19" width="2.28515625" style="269" customWidth="1"/>
    <col min="20" max="20" width="7.28515625" style="269" customWidth="1"/>
    <col min="21" max="21" width="2.28515625" style="269" customWidth="1"/>
    <col min="22" max="22" width="6.5703125" style="269" customWidth="1"/>
    <col min="23" max="23" width="2.28515625" style="269" customWidth="1"/>
    <col min="24" max="24" width="6.5703125" style="269" customWidth="1"/>
    <col min="25" max="25" width="2.28515625" style="269" customWidth="1"/>
    <col min="26" max="26" width="7.28515625" style="269" customWidth="1"/>
    <col min="27" max="27" width="2.28515625" style="269" customWidth="1"/>
    <col min="28" max="16384" width="9.140625" style="269"/>
  </cols>
  <sheetData>
    <row r="1" spans="1:27" ht="15.75" customHeight="1" x14ac:dyDescent="0.25">
      <c r="A1" s="854" t="s">
        <v>563</v>
      </c>
      <c r="B1" s="855"/>
      <c r="C1" s="855"/>
      <c r="D1" s="855"/>
      <c r="E1" s="855"/>
      <c r="F1" s="855"/>
      <c r="G1" s="855"/>
      <c r="H1" s="855"/>
      <c r="I1" s="855"/>
      <c r="J1" s="855"/>
      <c r="K1" s="855"/>
      <c r="L1" s="855"/>
      <c r="M1" s="855"/>
      <c r="N1" s="855"/>
      <c r="O1" s="855"/>
      <c r="P1" s="855"/>
      <c r="Q1" s="855"/>
      <c r="R1" s="855"/>
      <c r="S1" s="855"/>
      <c r="T1" s="855"/>
      <c r="U1" s="855"/>
      <c r="V1" s="855"/>
      <c r="W1" s="855"/>
      <c r="X1" s="855"/>
      <c r="Y1" s="855"/>
      <c r="Z1" s="855"/>
      <c r="AA1" s="856"/>
    </row>
    <row r="2" spans="1:27" x14ac:dyDescent="0.25">
      <c r="A2" s="857" t="s">
        <v>523</v>
      </c>
      <c r="B2" s="858"/>
      <c r="C2" s="858"/>
      <c r="D2" s="858"/>
      <c r="E2" s="858"/>
      <c r="F2" s="858"/>
      <c r="G2" s="858"/>
      <c r="H2" s="858"/>
      <c r="I2" s="858"/>
      <c r="J2" s="858"/>
      <c r="K2" s="858"/>
      <c r="L2" s="858"/>
      <c r="M2" s="858"/>
      <c r="N2" s="858"/>
      <c r="O2" s="858"/>
      <c r="P2" s="858"/>
      <c r="Q2" s="858"/>
      <c r="R2" s="858"/>
      <c r="S2" s="858"/>
      <c r="T2" s="858"/>
      <c r="U2" s="858"/>
      <c r="V2" s="858"/>
      <c r="W2" s="858"/>
      <c r="X2" s="858"/>
      <c r="Y2" s="858"/>
      <c r="Z2" s="858"/>
      <c r="AA2" s="859"/>
    </row>
    <row r="3" spans="1:27" x14ac:dyDescent="0.25">
      <c r="A3" s="841" t="s">
        <v>206</v>
      </c>
      <c r="B3" s="843" t="s">
        <v>564</v>
      </c>
      <c r="C3" s="861"/>
      <c r="D3" s="861"/>
      <c r="E3" s="861"/>
      <c r="F3" s="861"/>
      <c r="G3" s="861"/>
      <c r="H3" s="861"/>
      <c r="I3" s="861"/>
      <c r="J3" s="861"/>
      <c r="K3" s="861"/>
      <c r="L3" s="861"/>
      <c r="M3" s="861"/>
      <c r="N3" s="861"/>
      <c r="O3" s="861"/>
      <c r="P3" s="861"/>
      <c r="Q3" s="861"/>
      <c r="R3" s="861"/>
      <c r="S3" s="861"/>
      <c r="T3" s="861"/>
      <c r="U3" s="844"/>
      <c r="V3" s="864"/>
      <c r="W3" s="865"/>
      <c r="X3" s="864"/>
      <c r="Y3" s="865"/>
      <c r="Z3" s="843" t="s">
        <v>213</v>
      </c>
      <c r="AA3" s="844"/>
    </row>
    <row r="4" spans="1:27" x14ac:dyDescent="0.25">
      <c r="A4" s="860"/>
      <c r="B4" s="850"/>
      <c r="C4" s="862"/>
      <c r="D4" s="862"/>
      <c r="E4" s="862"/>
      <c r="F4" s="862"/>
      <c r="G4" s="862"/>
      <c r="H4" s="862"/>
      <c r="I4" s="862"/>
      <c r="J4" s="862"/>
      <c r="K4" s="862"/>
      <c r="L4" s="862"/>
      <c r="M4" s="862"/>
      <c r="N4" s="862"/>
      <c r="O4" s="862"/>
      <c r="P4" s="862"/>
      <c r="Q4" s="862"/>
      <c r="R4" s="862"/>
      <c r="S4" s="862"/>
      <c r="T4" s="862"/>
      <c r="U4" s="851"/>
      <c r="V4" s="852"/>
      <c r="W4" s="853"/>
      <c r="X4" s="852"/>
      <c r="Y4" s="853"/>
      <c r="Z4" s="850"/>
      <c r="AA4" s="851"/>
    </row>
    <row r="5" spans="1:27" x14ac:dyDescent="0.25">
      <c r="A5" s="860"/>
      <c r="B5" s="850"/>
      <c r="C5" s="862"/>
      <c r="D5" s="862"/>
      <c r="E5" s="862"/>
      <c r="F5" s="862"/>
      <c r="G5" s="862"/>
      <c r="H5" s="862"/>
      <c r="I5" s="862"/>
      <c r="J5" s="862"/>
      <c r="K5" s="862"/>
      <c r="L5" s="862"/>
      <c r="M5" s="862"/>
      <c r="N5" s="862"/>
      <c r="O5" s="862"/>
      <c r="P5" s="862"/>
      <c r="Q5" s="862"/>
      <c r="R5" s="862"/>
      <c r="S5" s="862"/>
      <c r="T5" s="862"/>
      <c r="U5" s="851"/>
      <c r="V5" s="852"/>
      <c r="W5" s="853"/>
      <c r="X5" s="850" t="s">
        <v>407</v>
      </c>
      <c r="Y5" s="851"/>
      <c r="Z5" s="850"/>
      <c r="AA5" s="851"/>
    </row>
    <row r="6" spans="1:27" x14ac:dyDescent="0.25">
      <c r="A6" s="860"/>
      <c r="B6" s="845"/>
      <c r="C6" s="863"/>
      <c r="D6" s="863"/>
      <c r="E6" s="863"/>
      <c r="F6" s="863"/>
      <c r="G6" s="863"/>
      <c r="H6" s="863"/>
      <c r="I6" s="863"/>
      <c r="J6" s="863"/>
      <c r="K6" s="863"/>
      <c r="L6" s="863"/>
      <c r="M6" s="863"/>
      <c r="N6" s="863"/>
      <c r="O6" s="863"/>
      <c r="P6" s="863"/>
      <c r="Q6" s="863"/>
      <c r="R6" s="863"/>
      <c r="S6" s="863"/>
      <c r="T6" s="863"/>
      <c r="U6" s="846"/>
      <c r="V6" s="850" t="s">
        <v>54</v>
      </c>
      <c r="W6" s="851"/>
      <c r="X6" s="850" t="s">
        <v>408</v>
      </c>
      <c r="Y6" s="851"/>
      <c r="Z6" s="850"/>
      <c r="AA6" s="851"/>
    </row>
    <row r="7" spans="1:27" x14ac:dyDescent="0.25">
      <c r="A7" s="860"/>
      <c r="B7" s="843" t="s">
        <v>524</v>
      </c>
      <c r="C7" s="861"/>
      <c r="D7" s="861"/>
      <c r="E7" s="861"/>
      <c r="F7" s="861"/>
      <c r="G7" s="861"/>
      <c r="H7" s="861"/>
      <c r="I7" s="861"/>
      <c r="J7" s="861"/>
      <c r="K7" s="844"/>
      <c r="L7" s="843" t="s">
        <v>565</v>
      </c>
      <c r="M7" s="861"/>
      <c r="N7" s="861"/>
      <c r="O7" s="861"/>
      <c r="P7" s="861"/>
      <c r="Q7" s="861"/>
      <c r="R7" s="861"/>
      <c r="S7" s="844"/>
      <c r="T7" s="864"/>
      <c r="U7" s="865"/>
      <c r="V7" s="850" t="s">
        <v>409</v>
      </c>
      <c r="W7" s="851"/>
      <c r="X7" s="850" t="s">
        <v>410</v>
      </c>
      <c r="Y7" s="851"/>
      <c r="Z7" s="850"/>
      <c r="AA7" s="851"/>
    </row>
    <row r="8" spans="1:27" x14ac:dyDescent="0.25">
      <c r="A8" s="860"/>
      <c r="B8" s="850"/>
      <c r="C8" s="862"/>
      <c r="D8" s="862"/>
      <c r="E8" s="862"/>
      <c r="F8" s="862"/>
      <c r="G8" s="862"/>
      <c r="H8" s="862"/>
      <c r="I8" s="862"/>
      <c r="J8" s="862"/>
      <c r="K8" s="851"/>
      <c r="L8" s="850"/>
      <c r="M8" s="862"/>
      <c r="N8" s="862"/>
      <c r="O8" s="862"/>
      <c r="P8" s="862"/>
      <c r="Q8" s="862"/>
      <c r="R8" s="862"/>
      <c r="S8" s="851"/>
      <c r="T8" s="852"/>
      <c r="U8" s="853"/>
      <c r="V8" s="850" t="s">
        <v>566</v>
      </c>
      <c r="W8" s="851"/>
      <c r="X8" s="850" t="s">
        <v>567</v>
      </c>
      <c r="Y8" s="851"/>
      <c r="Z8" s="850"/>
      <c r="AA8" s="851"/>
    </row>
    <row r="9" spans="1:27" x14ac:dyDescent="0.25">
      <c r="A9" s="860"/>
      <c r="B9" s="845"/>
      <c r="C9" s="863"/>
      <c r="D9" s="863"/>
      <c r="E9" s="863"/>
      <c r="F9" s="863"/>
      <c r="G9" s="863"/>
      <c r="H9" s="863"/>
      <c r="I9" s="863"/>
      <c r="J9" s="863"/>
      <c r="K9" s="846"/>
      <c r="L9" s="845"/>
      <c r="M9" s="863"/>
      <c r="N9" s="863"/>
      <c r="O9" s="863"/>
      <c r="P9" s="863"/>
      <c r="Q9" s="863"/>
      <c r="R9" s="863"/>
      <c r="S9" s="846"/>
      <c r="T9" s="850" t="s">
        <v>213</v>
      </c>
      <c r="U9" s="851"/>
      <c r="V9" s="850"/>
      <c r="W9" s="851"/>
      <c r="X9" s="850"/>
      <c r="Y9" s="851"/>
      <c r="Z9" s="850"/>
      <c r="AA9" s="851"/>
    </row>
    <row r="10" spans="1:27" x14ac:dyDescent="0.25">
      <c r="A10" s="860"/>
      <c r="B10" s="843" t="s">
        <v>411</v>
      </c>
      <c r="C10" s="844"/>
      <c r="D10" s="843" t="s">
        <v>525</v>
      </c>
      <c r="E10" s="844"/>
      <c r="F10" s="843" t="s">
        <v>412</v>
      </c>
      <c r="G10" s="844"/>
      <c r="H10" s="843" t="s">
        <v>568</v>
      </c>
      <c r="I10" s="844"/>
      <c r="J10" s="843" t="s">
        <v>213</v>
      </c>
      <c r="K10" s="844"/>
      <c r="L10" s="843" t="s">
        <v>526</v>
      </c>
      <c r="M10" s="844"/>
      <c r="N10" s="841" t="s">
        <v>569</v>
      </c>
      <c r="O10" s="841" t="s">
        <v>570</v>
      </c>
      <c r="P10" s="843" t="s">
        <v>571</v>
      </c>
      <c r="Q10" s="844"/>
      <c r="R10" s="843" t="s">
        <v>213</v>
      </c>
      <c r="S10" s="844"/>
      <c r="T10" s="850" t="s">
        <v>20</v>
      </c>
      <c r="U10" s="851"/>
      <c r="V10" s="850"/>
      <c r="W10" s="851"/>
      <c r="X10" s="850"/>
      <c r="Y10" s="851"/>
      <c r="Z10" s="850"/>
      <c r="AA10" s="851"/>
    </row>
    <row r="11" spans="1:27" x14ac:dyDescent="0.25">
      <c r="A11" s="842"/>
      <c r="B11" s="845"/>
      <c r="C11" s="846"/>
      <c r="D11" s="845" t="s">
        <v>527</v>
      </c>
      <c r="E11" s="846"/>
      <c r="F11" s="845" t="s">
        <v>572</v>
      </c>
      <c r="G11" s="846"/>
      <c r="H11" s="845"/>
      <c r="I11" s="846"/>
      <c r="J11" s="845"/>
      <c r="K11" s="846"/>
      <c r="L11" s="845" t="s">
        <v>573</v>
      </c>
      <c r="M11" s="846"/>
      <c r="N11" s="842"/>
      <c r="O11" s="842"/>
      <c r="P11" s="845"/>
      <c r="Q11" s="846"/>
      <c r="R11" s="845"/>
      <c r="S11" s="846"/>
      <c r="T11" s="845"/>
      <c r="U11" s="846"/>
      <c r="V11" s="845"/>
      <c r="W11" s="846"/>
      <c r="X11" s="845"/>
      <c r="Y11" s="846"/>
      <c r="Z11" s="845"/>
      <c r="AA11" s="846"/>
    </row>
    <row r="12" spans="1:27" x14ac:dyDescent="0.25">
      <c r="A12" s="270">
        <v>1949</v>
      </c>
      <c r="B12" s="271">
        <v>5433101</v>
      </c>
      <c r="C12" s="272"/>
      <c r="D12" s="271">
        <v>-6671</v>
      </c>
      <c r="E12" s="272"/>
      <c r="F12" s="271">
        <v>3188492</v>
      </c>
      <c r="G12" s="272"/>
      <c r="H12" s="271">
        <v>3474640</v>
      </c>
      <c r="I12" s="273" t="s">
        <v>413</v>
      </c>
      <c r="J12" s="271">
        <v>12089562</v>
      </c>
      <c r="K12" s="273" t="s">
        <v>413</v>
      </c>
      <c r="L12" s="271">
        <v>75537</v>
      </c>
      <c r="M12" s="272"/>
      <c r="N12" s="274" t="s">
        <v>414</v>
      </c>
      <c r="O12" s="274" t="s">
        <v>414</v>
      </c>
      <c r="P12" s="271">
        <v>468287</v>
      </c>
      <c r="Q12" s="272"/>
      <c r="R12" s="271">
        <v>543824</v>
      </c>
      <c r="S12" s="272"/>
      <c r="T12" s="271">
        <v>12633386</v>
      </c>
      <c r="U12" s="273" t="s">
        <v>413</v>
      </c>
      <c r="V12" s="271">
        <v>418280</v>
      </c>
      <c r="W12" s="272"/>
      <c r="X12" s="271">
        <v>1671920</v>
      </c>
      <c r="Y12" s="272"/>
      <c r="Z12" s="271">
        <v>14723587</v>
      </c>
      <c r="AA12" s="273" t="s">
        <v>413</v>
      </c>
    </row>
    <row r="13" spans="1:27" x14ac:dyDescent="0.25">
      <c r="A13" s="270">
        <v>1950</v>
      </c>
      <c r="B13" s="271">
        <v>5781230</v>
      </c>
      <c r="C13" s="272"/>
      <c r="D13" s="274">
        <v>992</v>
      </c>
      <c r="E13" s="272"/>
      <c r="F13" s="271">
        <v>3545775</v>
      </c>
      <c r="G13" s="272"/>
      <c r="H13" s="271">
        <v>3959996</v>
      </c>
      <c r="I13" s="273" t="s">
        <v>413</v>
      </c>
      <c r="J13" s="271">
        <v>13287993</v>
      </c>
      <c r="K13" s="273" t="s">
        <v>413</v>
      </c>
      <c r="L13" s="271">
        <v>69396</v>
      </c>
      <c r="M13" s="272"/>
      <c r="N13" s="274" t="s">
        <v>414</v>
      </c>
      <c r="O13" s="274" t="s">
        <v>414</v>
      </c>
      <c r="P13" s="271">
        <v>532237</v>
      </c>
      <c r="Q13" s="272"/>
      <c r="R13" s="271">
        <v>601633</v>
      </c>
      <c r="S13" s="272"/>
      <c r="T13" s="271">
        <v>13889626</v>
      </c>
      <c r="U13" s="273" t="s">
        <v>413</v>
      </c>
      <c r="V13" s="271">
        <v>499785</v>
      </c>
      <c r="W13" s="272"/>
      <c r="X13" s="271">
        <v>1852011</v>
      </c>
      <c r="Y13" s="272"/>
      <c r="Z13" s="271">
        <v>16241423</v>
      </c>
      <c r="AA13" s="273" t="s">
        <v>413</v>
      </c>
    </row>
    <row r="14" spans="1:27" x14ac:dyDescent="0.25">
      <c r="A14" s="275">
        <v>1951</v>
      </c>
      <c r="B14" s="276">
        <v>6202033</v>
      </c>
      <c r="C14" s="277"/>
      <c r="D14" s="276">
        <v>-21452</v>
      </c>
      <c r="E14" s="277"/>
      <c r="F14" s="276">
        <v>4051750</v>
      </c>
      <c r="G14" s="277"/>
      <c r="H14" s="276">
        <v>4279012</v>
      </c>
      <c r="I14" s="278" t="s">
        <v>413</v>
      </c>
      <c r="J14" s="276">
        <v>14511343</v>
      </c>
      <c r="K14" s="278" t="s">
        <v>413</v>
      </c>
      <c r="L14" s="276">
        <v>63097</v>
      </c>
      <c r="M14" s="277"/>
      <c r="N14" s="279" t="s">
        <v>414</v>
      </c>
      <c r="O14" s="279" t="s">
        <v>414</v>
      </c>
      <c r="P14" s="276">
        <v>552928</v>
      </c>
      <c r="Q14" s="277"/>
      <c r="R14" s="276">
        <v>616025</v>
      </c>
      <c r="S14" s="277"/>
      <c r="T14" s="276">
        <v>15127368</v>
      </c>
      <c r="U14" s="278" t="s">
        <v>413</v>
      </c>
      <c r="V14" s="276">
        <v>566965</v>
      </c>
      <c r="W14" s="277"/>
      <c r="X14" s="276">
        <v>1984198</v>
      </c>
      <c r="Y14" s="277"/>
      <c r="Z14" s="276">
        <v>17678532</v>
      </c>
      <c r="AA14" s="278" t="s">
        <v>413</v>
      </c>
    </row>
    <row r="15" spans="1:27" x14ac:dyDescent="0.25">
      <c r="A15" s="270">
        <v>1952</v>
      </c>
      <c r="B15" s="271">
        <v>5516614</v>
      </c>
      <c r="C15" s="272"/>
      <c r="D15" s="271">
        <v>-11879</v>
      </c>
      <c r="E15" s="272"/>
      <c r="F15" s="271">
        <v>4180739</v>
      </c>
      <c r="G15" s="272"/>
      <c r="H15" s="271">
        <v>4372896</v>
      </c>
      <c r="I15" s="273" t="s">
        <v>413</v>
      </c>
      <c r="J15" s="271">
        <v>14058370</v>
      </c>
      <c r="K15" s="273" t="s">
        <v>413</v>
      </c>
      <c r="L15" s="271">
        <v>61538</v>
      </c>
      <c r="M15" s="272"/>
      <c r="N15" s="274" t="s">
        <v>414</v>
      </c>
      <c r="O15" s="274" t="s">
        <v>414</v>
      </c>
      <c r="P15" s="271">
        <v>551656</v>
      </c>
      <c r="Q15" s="272"/>
      <c r="R15" s="271">
        <v>613194</v>
      </c>
      <c r="S15" s="272"/>
      <c r="T15" s="271">
        <v>14671564</v>
      </c>
      <c r="U15" s="273" t="s">
        <v>413</v>
      </c>
      <c r="V15" s="271">
        <v>600947</v>
      </c>
      <c r="W15" s="272"/>
      <c r="X15" s="271">
        <v>2038851</v>
      </c>
      <c r="Y15" s="272"/>
      <c r="Z15" s="271">
        <v>17311362</v>
      </c>
      <c r="AA15" s="273" t="s">
        <v>413</v>
      </c>
    </row>
    <row r="16" spans="1:27" x14ac:dyDescent="0.25">
      <c r="A16" s="270">
        <v>1953</v>
      </c>
      <c r="B16" s="271">
        <v>5931042</v>
      </c>
      <c r="C16" s="272"/>
      <c r="D16" s="271">
        <v>-9002</v>
      </c>
      <c r="E16" s="272"/>
      <c r="F16" s="271">
        <v>4304080</v>
      </c>
      <c r="G16" s="272"/>
      <c r="H16" s="271">
        <v>4490683</v>
      </c>
      <c r="I16" s="273" t="s">
        <v>413</v>
      </c>
      <c r="J16" s="271">
        <v>14716803</v>
      </c>
      <c r="K16" s="273" t="s">
        <v>413</v>
      </c>
      <c r="L16" s="271">
        <v>56506</v>
      </c>
      <c r="M16" s="272"/>
      <c r="N16" s="274" t="s">
        <v>414</v>
      </c>
      <c r="O16" s="274" t="s">
        <v>414</v>
      </c>
      <c r="P16" s="271">
        <v>565897</v>
      </c>
      <c r="Q16" s="272"/>
      <c r="R16" s="271">
        <v>622403</v>
      </c>
      <c r="S16" s="272"/>
      <c r="T16" s="271">
        <v>15339206</v>
      </c>
      <c r="U16" s="273" t="s">
        <v>413</v>
      </c>
      <c r="V16" s="271">
        <v>677685</v>
      </c>
      <c r="W16" s="272"/>
      <c r="X16" s="271">
        <v>2194864</v>
      </c>
      <c r="Y16" s="272"/>
      <c r="Z16" s="271">
        <v>18211754</v>
      </c>
      <c r="AA16" s="273" t="s">
        <v>413</v>
      </c>
    </row>
    <row r="17" spans="1:27" x14ac:dyDescent="0.25">
      <c r="A17" s="275">
        <v>1954</v>
      </c>
      <c r="B17" s="276">
        <v>4729559</v>
      </c>
      <c r="C17" s="277"/>
      <c r="D17" s="276">
        <v>-6746</v>
      </c>
      <c r="E17" s="277"/>
      <c r="F17" s="276">
        <v>4319248</v>
      </c>
      <c r="G17" s="277"/>
      <c r="H17" s="276">
        <v>4643172</v>
      </c>
      <c r="I17" s="278" t="s">
        <v>413</v>
      </c>
      <c r="J17" s="276">
        <v>13685233</v>
      </c>
      <c r="K17" s="278" t="s">
        <v>413</v>
      </c>
      <c r="L17" s="276">
        <v>55678</v>
      </c>
      <c r="M17" s="277"/>
      <c r="N17" s="279" t="s">
        <v>414</v>
      </c>
      <c r="O17" s="279" t="s">
        <v>414</v>
      </c>
      <c r="P17" s="276">
        <v>576200</v>
      </c>
      <c r="Q17" s="277"/>
      <c r="R17" s="276">
        <v>631878</v>
      </c>
      <c r="S17" s="277"/>
      <c r="T17" s="276">
        <v>14317111</v>
      </c>
      <c r="U17" s="278" t="s">
        <v>413</v>
      </c>
      <c r="V17" s="276">
        <v>711282</v>
      </c>
      <c r="W17" s="277"/>
      <c r="X17" s="276">
        <v>2129303</v>
      </c>
      <c r="Y17" s="277"/>
      <c r="Z17" s="276">
        <v>17157695</v>
      </c>
      <c r="AA17" s="278" t="s">
        <v>413</v>
      </c>
    </row>
    <row r="18" spans="1:27" x14ac:dyDescent="0.25">
      <c r="A18" s="270">
        <v>1955</v>
      </c>
      <c r="B18" s="271">
        <v>5619559</v>
      </c>
      <c r="C18" s="272"/>
      <c r="D18" s="271">
        <v>-10044</v>
      </c>
      <c r="E18" s="272"/>
      <c r="F18" s="271">
        <v>4700929</v>
      </c>
      <c r="G18" s="272"/>
      <c r="H18" s="271">
        <v>5123251</v>
      </c>
      <c r="I18" s="273" t="s">
        <v>413</v>
      </c>
      <c r="J18" s="271">
        <v>15433694</v>
      </c>
      <c r="K18" s="273" t="s">
        <v>413</v>
      </c>
      <c r="L18" s="271">
        <v>38149</v>
      </c>
      <c r="M18" s="272"/>
      <c r="N18" s="274" t="s">
        <v>414</v>
      </c>
      <c r="O18" s="274" t="s">
        <v>414</v>
      </c>
      <c r="P18" s="271">
        <v>631137</v>
      </c>
      <c r="Q18" s="272"/>
      <c r="R18" s="271">
        <v>669286</v>
      </c>
      <c r="S18" s="272"/>
      <c r="T18" s="271">
        <v>16102980</v>
      </c>
      <c r="U18" s="273" t="s">
        <v>413</v>
      </c>
      <c r="V18" s="271">
        <v>887033</v>
      </c>
      <c r="W18" s="272"/>
      <c r="X18" s="271">
        <v>2494595</v>
      </c>
      <c r="Y18" s="272"/>
      <c r="Z18" s="271">
        <v>19484608</v>
      </c>
      <c r="AA18" s="273" t="s">
        <v>413</v>
      </c>
    </row>
    <row r="19" spans="1:27" x14ac:dyDescent="0.25">
      <c r="A19" s="270">
        <v>1956</v>
      </c>
      <c r="B19" s="271">
        <v>5666866</v>
      </c>
      <c r="C19" s="272"/>
      <c r="D19" s="271">
        <v>-13020</v>
      </c>
      <c r="E19" s="272"/>
      <c r="F19" s="271">
        <v>4873967</v>
      </c>
      <c r="G19" s="272"/>
      <c r="H19" s="271">
        <v>5349600</v>
      </c>
      <c r="I19" s="273" t="s">
        <v>413</v>
      </c>
      <c r="J19" s="271">
        <v>15877413</v>
      </c>
      <c r="K19" s="273" t="s">
        <v>413</v>
      </c>
      <c r="L19" s="271">
        <v>36751</v>
      </c>
      <c r="M19" s="272"/>
      <c r="N19" s="274" t="s">
        <v>414</v>
      </c>
      <c r="O19" s="274" t="s">
        <v>414</v>
      </c>
      <c r="P19" s="271">
        <v>661409</v>
      </c>
      <c r="Q19" s="272"/>
      <c r="R19" s="271">
        <v>698160</v>
      </c>
      <c r="S19" s="272"/>
      <c r="T19" s="271">
        <v>16575573</v>
      </c>
      <c r="U19" s="273" t="s">
        <v>413</v>
      </c>
      <c r="V19" s="271">
        <v>975653</v>
      </c>
      <c r="W19" s="272"/>
      <c r="X19" s="271">
        <v>2658253</v>
      </c>
      <c r="Y19" s="272"/>
      <c r="Z19" s="271">
        <v>20209479</v>
      </c>
      <c r="AA19" s="273" t="s">
        <v>413</v>
      </c>
    </row>
    <row r="20" spans="1:27" x14ac:dyDescent="0.25">
      <c r="A20" s="275">
        <v>1957</v>
      </c>
      <c r="B20" s="276">
        <v>5535641</v>
      </c>
      <c r="C20" s="277"/>
      <c r="D20" s="276">
        <v>-17459</v>
      </c>
      <c r="E20" s="277"/>
      <c r="F20" s="276">
        <v>5107288</v>
      </c>
      <c r="G20" s="277"/>
      <c r="H20" s="276">
        <v>5248972</v>
      </c>
      <c r="I20" s="278" t="s">
        <v>413</v>
      </c>
      <c r="J20" s="276">
        <v>15874442</v>
      </c>
      <c r="K20" s="278" t="s">
        <v>413</v>
      </c>
      <c r="L20" s="276">
        <v>35521</v>
      </c>
      <c r="M20" s="277"/>
      <c r="N20" s="279" t="s">
        <v>414</v>
      </c>
      <c r="O20" s="279" t="s">
        <v>414</v>
      </c>
      <c r="P20" s="276">
        <v>616431</v>
      </c>
      <c r="Q20" s="277"/>
      <c r="R20" s="276">
        <v>651952</v>
      </c>
      <c r="S20" s="277"/>
      <c r="T20" s="276">
        <v>16526394</v>
      </c>
      <c r="U20" s="278" t="s">
        <v>413</v>
      </c>
      <c r="V20" s="276">
        <v>1003093</v>
      </c>
      <c r="W20" s="277"/>
      <c r="X20" s="276">
        <v>2688771</v>
      </c>
      <c r="Y20" s="277"/>
      <c r="Z20" s="276">
        <v>20218258</v>
      </c>
      <c r="AA20" s="278" t="s">
        <v>413</v>
      </c>
    </row>
    <row r="21" spans="1:27" x14ac:dyDescent="0.25">
      <c r="A21" s="270">
        <v>1958</v>
      </c>
      <c r="B21" s="271">
        <v>4532752</v>
      </c>
      <c r="C21" s="272"/>
      <c r="D21" s="271">
        <v>-6721</v>
      </c>
      <c r="E21" s="272"/>
      <c r="F21" s="271">
        <v>5207612</v>
      </c>
      <c r="G21" s="272"/>
      <c r="H21" s="271">
        <v>5422049</v>
      </c>
      <c r="I21" s="273" t="s">
        <v>413</v>
      </c>
      <c r="J21" s="271">
        <v>15155692</v>
      </c>
      <c r="K21" s="273" t="s">
        <v>413</v>
      </c>
      <c r="L21" s="271">
        <v>37162</v>
      </c>
      <c r="M21" s="272"/>
      <c r="N21" s="274" t="s">
        <v>414</v>
      </c>
      <c r="O21" s="274" t="s">
        <v>414</v>
      </c>
      <c r="P21" s="271">
        <v>619647</v>
      </c>
      <c r="Q21" s="272"/>
      <c r="R21" s="271">
        <v>656809</v>
      </c>
      <c r="S21" s="272"/>
      <c r="T21" s="271">
        <v>15812501</v>
      </c>
      <c r="U21" s="273" t="s">
        <v>413</v>
      </c>
      <c r="V21" s="271">
        <v>977708</v>
      </c>
      <c r="W21" s="272"/>
      <c r="X21" s="271">
        <v>2530878</v>
      </c>
      <c r="Y21" s="272"/>
      <c r="Z21" s="271">
        <v>19321087</v>
      </c>
      <c r="AA21" s="273" t="s">
        <v>413</v>
      </c>
    </row>
    <row r="22" spans="1:27" x14ac:dyDescent="0.25">
      <c r="A22" s="270">
        <v>1959</v>
      </c>
      <c r="B22" s="271">
        <v>4412743</v>
      </c>
      <c r="C22" s="272"/>
      <c r="D22" s="271">
        <v>-8358</v>
      </c>
      <c r="E22" s="272"/>
      <c r="F22" s="271">
        <v>5646563</v>
      </c>
      <c r="G22" s="272"/>
      <c r="H22" s="271">
        <v>5756249</v>
      </c>
      <c r="I22" s="273" t="s">
        <v>413</v>
      </c>
      <c r="J22" s="271">
        <v>15807197</v>
      </c>
      <c r="K22" s="273" t="s">
        <v>413</v>
      </c>
      <c r="L22" s="271">
        <v>37003</v>
      </c>
      <c r="M22" s="272"/>
      <c r="N22" s="274" t="s">
        <v>414</v>
      </c>
      <c r="O22" s="274" t="s">
        <v>414</v>
      </c>
      <c r="P22" s="271">
        <v>691973</v>
      </c>
      <c r="Q22" s="272"/>
      <c r="R22" s="271">
        <v>728976</v>
      </c>
      <c r="S22" s="272"/>
      <c r="T22" s="271">
        <v>16536173</v>
      </c>
      <c r="U22" s="273" t="s">
        <v>413</v>
      </c>
      <c r="V22" s="271">
        <v>1075239</v>
      </c>
      <c r="W22" s="272"/>
      <c r="X22" s="271">
        <v>2721789</v>
      </c>
      <c r="Y22" s="272"/>
      <c r="Z22" s="271">
        <v>20333201</v>
      </c>
      <c r="AA22" s="273" t="s">
        <v>413</v>
      </c>
    </row>
    <row r="23" spans="1:27" x14ac:dyDescent="0.25">
      <c r="A23" s="275">
        <v>1960</v>
      </c>
      <c r="B23" s="276">
        <v>4543268</v>
      </c>
      <c r="C23" s="277"/>
      <c r="D23" s="276">
        <v>-5630</v>
      </c>
      <c r="E23" s="277"/>
      <c r="F23" s="276">
        <v>5973307</v>
      </c>
      <c r="G23" s="277"/>
      <c r="H23" s="276">
        <v>5765907</v>
      </c>
      <c r="I23" s="278" t="s">
        <v>413</v>
      </c>
      <c r="J23" s="276">
        <v>16276852</v>
      </c>
      <c r="K23" s="278" t="s">
        <v>413</v>
      </c>
      <c r="L23" s="276">
        <v>38808</v>
      </c>
      <c r="M23" s="277"/>
      <c r="N23" s="279" t="s">
        <v>414</v>
      </c>
      <c r="O23" s="279" t="s">
        <v>414</v>
      </c>
      <c r="P23" s="276">
        <v>679864</v>
      </c>
      <c r="Q23" s="277"/>
      <c r="R23" s="276">
        <v>718672</v>
      </c>
      <c r="S23" s="277"/>
      <c r="T23" s="276">
        <v>16995524</v>
      </c>
      <c r="U23" s="278" t="s">
        <v>413</v>
      </c>
      <c r="V23" s="276">
        <v>1106859</v>
      </c>
      <c r="W23" s="277"/>
      <c r="X23" s="276">
        <v>2739304</v>
      </c>
      <c r="Y23" s="278" t="s">
        <v>413</v>
      </c>
      <c r="Z23" s="276">
        <v>20841687</v>
      </c>
      <c r="AA23" s="278" t="s">
        <v>413</v>
      </c>
    </row>
    <row r="24" spans="1:27" x14ac:dyDescent="0.25">
      <c r="A24" s="270">
        <v>1961</v>
      </c>
      <c r="B24" s="271">
        <v>4345141</v>
      </c>
      <c r="C24" s="272"/>
      <c r="D24" s="271">
        <v>-7886</v>
      </c>
      <c r="E24" s="272"/>
      <c r="F24" s="271">
        <v>6169756</v>
      </c>
      <c r="G24" s="272"/>
      <c r="H24" s="271">
        <v>5773791</v>
      </c>
      <c r="I24" s="273" t="s">
        <v>413</v>
      </c>
      <c r="J24" s="271">
        <v>16280802</v>
      </c>
      <c r="K24" s="273" t="s">
        <v>413</v>
      </c>
      <c r="L24" s="271">
        <v>35836</v>
      </c>
      <c r="M24" s="272"/>
      <c r="N24" s="274" t="s">
        <v>414</v>
      </c>
      <c r="O24" s="274" t="s">
        <v>414</v>
      </c>
      <c r="P24" s="271">
        <v>695413</v>
      </c>
      <c r="Q24" s="272"/>
      <c r="R24" s="271">
        <v>731249</v>
      </c>
      <c r="S24" s="272"/>
      <c r="T24" s="271">
        <v>17012051</v>
      </c>
      <c r="U24" s="273" t="s">
        <v>413</v>
      </c>
      <c r="V24" s="271">
        <v>1149250</v>
      </c>
      <c r="W24" s="272"/>
      <c r="X24" s="271">
        <v>2793827</v>
      </c>
      <c r="Y24" s="273" t="s">
        <v>413</v>
      </c>
      <c r="Z24" s="271">
        <v>20955128</v>
      </c>
      <c r="AA24" s="273" t="s">
        <v>413</v>
      </c>
    </row>
    <row r="25" spans="1:27" x14ac:dyDescent="0.25">
      <c r="A25" s="270">
        <v>1962</v>
      </c>
      <c r="B25" s="271">
        <v>4384545</v>
      </c>
      <c r="C25" s="272"/>
      <c r="D25" s="271">
        <v>-5506</v>
      </c>
      <c r="E25" s="272"/>
      <c r="F25" s="271">
        <v>6450960</v>
      </c>
      <c r="G25" s="272"/>
      <c r="H25" s="271">
        <v>6016309</v>
      </c>
      <c r="I25" s="273" t="s">
        <v>413</v>
      </c>
      <c r="J25" s="271">
        <v>16846308</v>
      </c>
      <c r="K25" s="273" t="s">
        <v>413</v>
      </c>
      <c r="L25" s="271">
        <v>35990</v>
      </c>
      <c r="M25" s="272"/>
      <c r="N25" s="274" t="s">
        <v>414</v>
      </c>
      <c r="O25" s="274" t="s">
        <v>414</v>
      </c>
      <c r="P25" s="271">
        <v>728179</v>
      </c>
      <c r="Q25" s="272"/>
      <c r="R25" s="271">
        <v>764169</v>
      </c>
      <c r="S25" s="272"/>
      <c r="T25" s="271">
        <v>17610477</v>
      </c>
      <c r="U25" s="273" t="s">
        <v>413</v>
      </c>
      <c r="V25" s="271">
        <v>1227821</v>
      </c>
      <c r="W25" s="272"/>
      <c r="X25" s="271">
        <v>2949893</v>
      </c>
      <c r="Y25" s="273" t="s">
        <v>413</v>
      </c>
      <c r="Z25" s="271">
        <v>21788192</v>
      </c>
      <c r="AA25" s="273" t="s">
        <v>413</v>
      </c>
    </row>
    <row r="26" spans="1:27" x14ac:dyDescent="0.25">
      <c r="A26" s="275">
        <v>1963</v>
      </c>
      <c r="B26" s="276">
        <v>4589849</v>
      </c>
      <c r="C26" s="277"/>
      <c r="D26" s="276">
        <v>-7390</v>
      </c>
      <c r="E26" s="277"/>
      <c r="F26" s="276">
        <v>6748069</v>
      </c>
      <c r="G26" s="277"/>
      <c r="H26" s="276">
        <v>6248870</v>
      </c>
      <c r="I26" s="278" t="s">
        <v>413</v>
      </c>
      <c r="J26" s="276">
        <v>17579398</v>
      </c>
      <c r="K26" s="278" t="s">
        <v>413</v>
      </c>
      <c r="L26" s="276">
        <v>33914</v>
      </c>
      <c r="M26" s="277"/>
      <c r="N26" s="279" t="s">
        <v>414</v>
      </c>
      <c r="O26" s="279" t="s">
        <v>414</v>
      </c>
      <c r="P26" s="276">
        <v>774843</v>
      </c>
      <c r="Q26" s="277"/>
      <c r="R26" s="276">
        <v>808757</v>
      </c>
      <c r="S26" s="277"/>
      <c r="T26" s="276">
        <v>18388155</v>
      </c>
      <c r="U26" s="278" t="s">
        <v>413</v>
      </c>
      <c r="V26" s="276">
        <v>1287790</v>
      </c>
      <c r="W26" s="277"/>
      <c r="X26" s="276">
        <v>3075246</v>
      </c>
      <c r="Y26" s="278" t="s">
        <v>413</v>
      </c>
      <c r="Z26" s="276">
        <v>22751190</v>
      </c>
      <c r="AA26" s="278" t="s">
        <v>413</v>
      </c>
    </row>
    <row r="27" spans="1:27" x14ac:dyDescent="0.25">
      <c r="A27" s="270">
        <v>1964</v>
      </c>
      <c r="B27" s="271">
        <v>4914603</v>
      </c>
      <c r="C27" s="272"/>
      <c r="D27" s="271">
        <v>-10441</v>
      </c>
      <c r="E27" s="272"/>
      <c r="F27" s="271">
        <v>7113920</v>
      </c>
      <c r="G27" s="272"/>
      <c r="H27" s="271">
        <v>6570769</v>
      </c>
      <c r="I27" s="273" t="s">
        <v>413</v>
      </c>
      <c r="J27" s="271">
        <v>18588851</v>
      </c>
      <c r="K27" s="273" t="s">
        <v>413</v>
      </c>
      <c r="L27" s="271">
        <v>33772</v>
      </c>
      <c r="M27" s="272"/>
      <c r="N27" s="274" t="s">
        <v>414</v>
      </c>
      <c r="O27" s="274" t="s">
        <v>414</v>
      </c>
      <c r="P27" s="271">
        <v>826735</v>
      </c>
      <c r="Q27" s="272"/>
      <c r="R27" s="271">
        <v>860507</v>
      </c>
      <c r="S27" s="272"/>
      <c r="T27" s="271">
        <v>19449358</v>
      </c>
      <c r="U27" s="273" t="s">
        <v>413</v>
      </c>
      <c r="V27" s="271">
        <v>1382027</v>
      </c>
      <c r="W27" s="272"/>
      <c r="X27" s="271">
        <v>3279969</v>
      </c>
      <c r="Y27" s="273" t="s">
        <v>413</v>
      </c>
      <c r="Z27" s="271">
        <v>24111354</v>
      </c>
      <c r="AA27" s="273" t="s">
        <v>413</v>
      </c>
    </row>
    <row r="28" spans="1:27" x14ac:dyDescent="0.25">
      <c r="A28" s="270">
        <v>1965</v>
      </c>
      <c r="B28" s="271">
        <v>5126507</v>
      </c>
      <c r="C28" s="272"/>
      <c r="D28" s="271">
        <v>-18451</v>
      </c>
      <c r="E28" s="272"/>
      <c r="F28" s="271">
        <v>7339214</v>
      </c>
      <c r="G28" s="272"/>
      <c r="H28" s="271">
        <v>6812660</v>
      </c>
      <c r="I28" s="273" t="s">
        <v>413</v>
      </c>
      <c r="J28" s="271">
        <v>19259929</v>
      </c>
      <c r="K28" s="273" t="s">
        <v>413</v>
      </c>
      <c r="L28" s="271">
        <v>32757</v>
      </c>
      <c r="M28" s="272"/>
      <c r="N28" s="274" t="s">
        <v>414</v>
      </c>
      <c r="O28" s="274" t="s">
        <v>414</v>
      </c>
      <c r="P28" s="271">
        <v>854943</v>
      </c>
      <c r="Q28" s="272"/>
      <c r="R28" s="271">
        <v>887700</v>
      </c>
      <c r="S28" s="272"/>
      <c r="T28" s="271">
        <v>20147629</v>
      </c>
      <c r="U28" s="273" t="s">
        <v>413</v>
      </c>
      <c r="V28" s="271">
        <v>1462817</v>
      </c>
      <c r="W28" s="272"/>
      <c r="X28" s="271">
        <v>3487168</v>
      </c>
      <c r="Y28" s="273" t="s">
        <v>413</v>
      </c>
      <c r="Z28" s="271">
        <v>25097614</v>
      </c>
      <c r="AA28" s="273" t="s">
        <v>413</v>
      </c>
    </row>
    <row r="29" spans="1:27" x14ac:dyDescent="0.25">
      <c r="A29" s="275">
        <v>1966</v>
      </c>
      <c r="B29" s="276">
        <v>5214973</v>
      </c>
      <c r="C29" s="277"/>
      <c r="D29" s="276">
        <v>-24949</v>
      </c>
      <c r="E29" s="277"/>
      <c r="F29" s="276">
        <v>7795123</v>
      </c>
      <c r="G29" s="277"/>
      <c r="H29" s="276">
        <v>7134830</v>
      </c>
      <c r="I29" s="278" t="s">
        <v>413</v>
      </c>
      <c r="J29" s="276">
        <v>20119978</v>
      </c>
      <c r="K29" s="278" t="s">
        <v>413</v>
      </c>
      <c r="L29" s="276">
        <v>33138</v>
      </c>
      <c r="M29" s="277"/>
      <c r="N29" s="279" t="s">
        <v>414</v>
      </c>
      <c r="O29" s="279" t="s">
        <v>414</v>
      </c>
      <c r="P29" s="276">
        <v>901916</v>
      </c>
      <c r="Q29" s="277"/>
      <c r="R29" s="276">
        <v>935054</v>
      </c>
      <c r="S29" s="277"/>
      <c r="T29" s="276">
        <v>21055032</v>
      </c>
      <c r="U29" s="278" t="s">
        <v>413</v>
      </c>
      <c r="V29" s="276">
        <v>1581815</v>
      </c>
      <c r="W29" s="277"/>
      <c r="X29" s="276">
        <v>3784776</v>
      </c>
      <c r="Y29" s="278" t="s">
        <v>413</v>
      </c>
      <c r="Z29" s="276">
        <v>26421623</v>
      </c>
      <c r="AA29" s="278" t="s">
        <v>413</v>
      </c>
    </row>
    <row r="30" spans="1:27" x14ac:dyDescent="0.25">
      <c r="A30" s="270">
        <v>1967</v>
      </c>
      <c r="B30" s="271">
        <v>4933631</v>
      </c>
      <c r="C30" s="272"/>
      <c r="D30" s="271">
        <v>-15326</v>
      </c>
      <c r="E30" s="272"/>
      <c r="F30" s="271">
        <v>8043389</v>
      </c>
      <c r="G30" s="272"/>
      <c r="H30" s="271">
        <v>7120806</v>
      </c>
      <c r="I30" s="273" t="s">
        <v>413</v>
      </c>
      <c r="J30" s="271">
        <v>20082499</v>
      </c>
      <c r="K30" s="273" t="s">
        <v>413</v>
      </c>
      <c r="L30" s="271">
        <v>35787</v>
      </c>
      <c r="M30" s="272"/>
      <c r="N30" s="274" t="s">
        <v>414</v>
      </c>
      <c r="O30" s="274" t="s">
        <v>414</v>
      </c>
      <c r="P30" s="271">
        <v>894658</v>
      </c>
      <c r="Q30" s="272"/>
      <c r="R30" s="271">
        <v>930445</v>
      </c>
      <c r="S30" s="272"/>
      <c r="T30" s="271">
        <v>21012944</v>
      </c>
      <c r="U30" s="273" t="s">
        <v>413</v>
      </c>
      <c r="V30" s="271">
        <v>1654872</v>
      </c>
      <c r="W30" s="272"/>
      <c r="X30" s="271">
        <v>3946482</v>
      </c>
      <c r="Y30" s="273" t="s">
        <v>413</v>
      </c>
      <c r="Z30" s="271">
        <v>26614298</v>
      </c>
      <c r="AA30" s="273" t="s">
        <v>413</v>
      </c>
    </row>
    <row r="31" spans="1:27" x14ac:dyDescent="0.25">
      <c r="A31" s="270">
        <v>1968</v>
      </c>
      <c r="B31" s="271">
        <v>4854763</v>
      </c>
      <c r="C31" s="272"/>
      <c r="D31" s="271">
        <v>-17310</v>
      </c>
      <c r="E31" s="272"/>
      <c r="F31" s="271">
        <v>8626478</v>
      </c>
      <c r="G31" s="272"/>
      <c r="H31" s="271">
        <v>7387935</v>
      </c>
      <c r="I31" s="273" t="s">
        <v>413</v>
      </c>
      <c r="J31" s="271">
        <v>20851865</v>
      </c>
      <c r="K31" s="273" t="s">
        <v>413</v>
      </c>
      <c r="L31" s="271">
        <v>35172</v>
      </c>
      <c r="M31" s="272"/>
      <c r="N31" s="274" t="s">
        <v>414</v>
      </c>
      <c r="O31" s="274" t="s">
        <v>414</v>
      </c>
      <c r="P31" s="271">
        <v>981948</v>
      </c>
      <c r="Q31" s="272"/>
      <c r="R31" s="271">
        <v>1017120</v>
      </c>
      <c r="S31" s="272"/>
      <c r="T31" s="271">
        <v>21868985</v>
      </c>
      <c r="U31" s="273" t="s">
        <v>413</v>
      </c>
      <c r="V31" s="271">
        <v>1778105</v>
      </c>
      <c r="W31" s="272"/>
      <c r="X31" s="271">
        <v>4236081</v>
      </c>
      <c r="Y31" s="273" t="s">
        <v>413</v>
      </c>
      <c r="Z31" s="271">
        <v>27883171</v>
      </c>
      <c r="AA31" s="273" t="s">
        <v>413</v>
      </c>
    </row>
    <row r="32" spans="1:27" x14ac:dyDescent="0.25">
      <c r="A32" s="275">
        <v>1969</v>
      </c>
      <c r="B32" s="276">
        <v>4712038</v>
      </c>
      <c r="C32" s="277"/>
      <c r="D32" s="276">
        <v>-36109</v>
      </c>
      <c r="E32" s="277"/>
      <c r="F32" s="276">
        <v>9233790</v>
      </c>
      <c r="G32" s="277"/>
      <c r="H32" s="276">
        <v>7689532</v>
      </c>
      <c r="I32" s="278" t="s">
        <v>413</v>
      </c>
      <c r="J32" s="276">
        <v>21599250</v>
      </c>
      <c r="K32" s="278" t="s">
        <v>413</v>
      </c>
      <c r="L32" s="276">
        <v>34220</v>
      </c>
      <c r="M32" s="277"/>
      <c r="N32" s="279" t="s">
        <v>414</v>
      </c>
      <c r="O32" s="279" t="s">
        <v>414</v>
      </c>
      <c r="P32" s="276">
        <v>1014232</v>
      </c>
      <c r="Q32" s="277"/>
      <c r="R32" s="276">
        <v>1048452</v>
      </c>
      <c r="S32" s="277"/>
      <c r="T32" s="276">
        <v>22647702</v>
      </c>
      <c r="U32" s="278" t="s">
        <v>413</v>
      </c>
      <c r="V32" s="276">
        <v>1908623</v>
      </c>
      <c r="W32" s="277"/>
      <c r="X32" s="276">
        <v>4549075</v>
      </c>
      <c r="Y32" s="278" t="s">
        <v>413</v>
      </c>
      <c r="Z32" s="276">
        <v>29105400</v>
      </c>
      <c r="AA32" s="278" t="s">
        <v>413</v>
      </c>
    </row>
    <row r="33" spans="1:27" x14ac:dyDescent="0.25">
      <c r="A33" s="270">
        <v>1970</v>
      </c>
      <c r="B33" s="271">
        <v>4656202</v>
      </c>
      <c r="C33" s="272"/>
      <c r="D33" s="271">
        <v>-57660</v>
      </c>
      <c r="E33" s="272"/>
      <c r="F33" s="271">
        <v>9536150</v>
      </c>
      <c r="G33" s="272"/>
      <c r="H33" s="271">
        <v>7776257</v>
      </c>
      <c r="I33" s="273" t="s">
        <v>413</v>
      </c>
      <c r="J33" s="271">
        <v>21910949</v>
      </c>
      <c r="K33" s="273" t="s">
        <v>413</v>
      </c>
      <c r="L33" s="271">
        <v>34040</v>
      </c>
      <c r="M33" s="272"/>
      <c r="N33" s="274" t="s">
        <v>414</v>
      </c>
      <c r="O33" s="274" t="s">
        <v>414</v>
      </c>
      <c r="P33" s="271">
        <v>1018911</v>
      </c>
      <c r="Q33" s="272"/>
      <c r="R33" s="271">
        <v>1052951</v>
      </c>
      <c r="S33" s="272"/>
      <c r="T33" s="271">
        <v>22963900</v>
      </c>
      <c r="U33" s="273" t="s">
        <v>413</v>
      </c>
      <c r="V33" s="271">
        <v>1947755</v>
      </c>
      <c r="W33" s="272"/>
      <c r="X33" s="271">
        <v>4716246</v>
      </c>
      <c r="Y33" s="273" t="s">
        <v>413</v>
      </c>
      <c r="Z33" s="271">
        <v>29627901</v>
      </c>
      <c r="AA33" s="273" t="s">
        <v>413</v>
      </c>
    </row>
    <row r="34" spans="1:27" x14ac:dyDescent="0.25">
      <c r="A34" s="270">
        <v>1971</v>
      </c>
      <c r="B34" s="271">
        <v>3943900</v>
      </c>
      <c r="C34" s="272"/>
      <c r="D34" s="271">
        <v>-33108</v>
      </c>
      <c r="E34" s="272"/>
      <c r="F34" s="271">
        <v>9891596</v>
      </c>
      <c r="G34" s="272"/>
      <c r="H34" s="271">
        <v>7843683</v>
      </c>
      <c r="I34" s="273" t="s">
        <v>413</v>
      </c>
      <c r="J34" s="271">
        <v>21646072</v>
      </c>
      <c r="K34" s="273" t="s">
        <v>413</v>
      </c>
      <c r="L34" s="271">
        <v>33746</v>
      </c>
      <c r="M34" s="272"/>
      <c r="N34" s="274" t="s">
        <v>414</v>
      </c>
      <c r="O34" s="274" t="s">
        <v>414</v>
      </c>
      <c r="P34" s="271">
        <v>1039998</v>
      </c>
      <c r="Q34" s="272"/>
      <c r="R34" s="271">
        <v>1073744</v>
      </c>
      <c r="S34" s="272"/>
      <c r="T34" s="271">
        <v>22719816</v>
      </c>
      <c r="U34" s="273" t="s">
        <v>413</v>
      </c>
      <c r="V34" s="271">
        <v>2011197</v>
      </c>
      <c r="W34" s="272"/>
      <c r="X34" s="271">
        <v>4854930</v>
      </c>
      <c r="Y34" s="273" t="s">
        <v>413</v>
      </c>
      <c r="Z34" s="271">
        <v>29585943</v>
      </c>
      <c r="AA34" s="273" t="s">
        <v>413</v>
      </c>
    </row>
    <row r="35" spans="1:27" x14ac:dyDescent="0.25">
      <c r="A35" s="275">
        <v>1972</v>
      </c>
      <c r="B35" s="276">
        <v>3993412</v>
      </c>
      <c r="C35" s="277"/>
      <c r="D35" s="276">
        <v>-25966</v>
      </c>
      <c r="E35" s="277"/>
      <c r="F35" s="276">
        <v>9884277</v>
      </c>
      <c r="G35" s="277"/>
      <c r="H35" s="276">
        <v>8517693</v>
      </c>
      <c r="I35" s="278" t="s">
        <v>413</v>
      </c>
      <c r="J35" s="276">
        <v>22369417</v>
      </c>
      <c r="K35" s="278" t="s">
        <v>413</v>
      </c>
      <c r="L35" s="276">
        <v>34420</v>
      </c>
      <c r="M35" s="277"/>
      <c r="N35" s="279" t="s">
        <v>414</v>
      </c>
      <c r="O35" s="279" t="s">
        <v>414</v>
      </c>
      <c r="P35" s="276">
        <v>1112668</v>
      </c>
      <c r="Q35" s="277"/>
      <c r="R35" s="276">
        <v>1147088</v>
      </c>
      <c r="S35" s="277"/>
      <c r="T35" s="276">
        <v>23516505</v>
      </c>
      <c r="U35" s="278" t="s">
        <v>413</v>
      </c>
      <c r="V35" s="276">
        <v>2187017</v>
      </c>
      <c r="W35" s="277"/>
      <c r="X35" s="276">
        <v>5226668</v>
      </c>
      <c r="Y35" s="278" t="s">
        <v>413</v>
      </c>
      <c r="Z35" s="276">
        <v>30930189</v>
      </c>
      <c r="AA35" s="278" t="s">
        <v>413</v>
      </c>
    </row>
    <row r="36" spans="1:27" x14ac:dyDescent="0.25">
      <c r="A36" s="270">
        <v>1973</v>
      </c>
      <c r="B36" s="271">
        <v>4056731</v>
      </c>
      <c r="C36" s="272"/>
      <c r="D36" s="271">
        <v>-7465</v>
      </c>
      <c r="E36" s="272"/>
      <c r="F36" s="271">
        <v>10388282</v>
      </c>
      <c r="G36" s="272"/>
      <c r="H36" s="271">
        <v>9083224</v>
      </c>
      <c r="I36" s="273" t="s">
        <v>413</v>
      </c>
      <c r="J36" s="271">
        <v>23520772</v>
      </c>
      <c r="K36" s="273" t="s">
        <v>413</v>
      </c>
      <c r="L36" s="271">
        <v>34773</v>
      </c>
      <c r="M36" s="272"/>
      <c r="N36" s="274" t="s">
        <v>414</v>
      </c>
      <c r="O36" s="274" t="s">
        <v>414</v>
      </c>
      <c r="P36" s="271">
        <v>1164853</v>
      </c>
      <c r="Q36" s="272"/>
      <c r="R36" s="271">
        <v>1199626</v>
      </c>
      <c r="S36" s="272"/>
      <c r="T36" s="271">
        <v>24720398</v>
      </c>
      <c r="U36" s="273" t="s">
        <v>413</v>
      </c>
      <c r="V36" s="271">
        <v>2340923</v>
      </c>
      <c r="W36" s="272"/>
      <c r="X36" s="271">
        <v>5561947</v>
      </c>
      <c r="Y36" s="273" t="s">
        <v>413</v>
      </c>
      <c r="Z36" s="271">
        <v>32623268</v>
      </c>
      <c r="AA36" s="273" t="s">
        <v>413</v>
      </c>
    </row>
    <row r="37" spans="1:27" x14ac:dyDescent="0.25">
      <c r="A37" s="270">
        <v>1974</v>
      </c>
      <c r="B37" s="271">
        <v>3870195</v>
      </c>
      <c r="C37" s="272"/>
      <c r="D37" s="271">
        <v>56098</v>
      </c>
      <c r="E37" s="272"/>
      <c r="F37" s="271">
        <v>10003628</v>
      </c>
      <c r="G37" s="272"/>
      <c r="H37" s="271">
        <v>8673656</v>
      </c>
      <c r="I37" s="273" t="s">
        <v>413</v>
      </c>
      <c r="J37" s="271">
        <v>22603577</v>
      </c>
      <c r="K37" s="273" t="s">
        <v>413</v>
      </c>
      <c r="L37" s="271">
        <v>33202</v>
      </c>
      <c r="M37" s="272"/>
      <c r="N37" s="274" t="s">
        <v>414</v>
      </c>
      <c r="O37" s="274" t="s">
        <v>414</v>
      </c>
      <c r="P37" s="271">
        <v>1159074</v>
      </c>
      <c r="Q37" s="272"/>
      <c r="R37" s="271">
        <v>1192276</v>
      </c>
      <c r="S37" s="272"/>
      <c r="T37" s="271">
        <v>23795853</v>
      </c>
      <c r="U37" s="273" t="s">
        <v>413</v>
      </c>
      <c r="V37" s="271">
        <v>2336794</v>
      </c>
      <c r="W37" s="272"/>
      <c r="X37" s="271">
        <v>5654538</v>
      </c>
      <c r="Y37" s="273" t="s">
        <v>413</v>
      </c>
      <c r="Z37" s="271">
        <v>31787185</v>
      </c>
      <c r="AA37" s="273" t="s">
        <v>413</v>
      </c>
    </row>
    <row r="38" spans="1:27" x14ac:dyDescent="0.25">
      <c r="A38" s="275">
        <v>1975</v>
      </c>
      <c r="B38" s="276">
        <v>3666883</v>
      </c>
      <c r="C38" s="277"/>
      <c r="D38" s="276">
        <v>13541</v>
      </c>
      <c r="E38" s="277"/>
      <c r="F38" s="276">
        <v>8531835</v>
      </c>
      <c r="G38" s="277"/>
      <c r="H38" s="276">
        <v>8126514</v>
      </c>
      <c r="I38" s="278" t="s">
        <v>413</v>
      </c>
      <c r="J38" s="276">
        <v>20338773</v>
      </c>
      <c r="K38" s="278" t="s">
        <v>413</v>
      </c>
      <c r="L38" s="276">
        <v>32321</v>
      </c>
      <c r="M38" s="277"/>
      <c r="N38" s="279" t="s">
        <v>414</v>
      </c>
      <c r="O38" s="279" t="s">
        <v>414</v>
      </c>
      <c r="P38" s="276">
        <v>1063270</v>
      </c>
      <c r="Q38" s="277"/>
      <c r="R38" s="276">
        <v>1095591</v>
      </c>
      <c r="S38" s="277"/>
      <c r="T38" s="276">
        <v>21434365</v>
      </c>
      <c r="U38" s="278" t="s">
        <v>413</v>
      </c>
      <c r="V38" s="276">
        <v>2346363</v>
      </c>
      <c r="W38" s="277"/>
      <c r="X38" s="276">
        <v>5632290</v>
      </c>
      <c r="Y38" s="278" t="s">
        <v>413</v>
      </c>
      <c r="Z38" s="276">
        <v>29413018</v>
      </c>
      <c r="AA38" s="278" t="s">
        <v>413</v>
      </c>
    </row>
    <row r="39" spans="1:27" x14ac:dyDescent="0.25">
      <c r="A39" s="270">
        <v>1976</v>
      </c>
      <c r="B39" s="271">
        <v>3660519</v>
      </c>
      <c r="C39" s="272"/>
      <c r="D39" s="274">
        <v>-99</v>
      </c>
      <c r="E39" s="272"/>
      <c r="F39" s="271">
        <v>8761571</v>
      </c>
      <c r="G39" s="272"/>
      <c r="H39" s="271">
        <v>8989930</v>
      </c>
      <c r="I39" s="273" t="s">
        <v>413</v>
      </c>
      <c r="J39" s="271">
        <v>21411921</v>
      </c>
      <c r="K39" s="273" t="s">
        <v>413</v>
      </c>
      <c r="L39" s="271">
        <v>33372</v>
      </c>
      <c r="M39" s="272"/>
      <c r="N39" s="274" t="s">
        <v>414</v>
      </c>
      <c r="O39" s="274" t="s">
        <v>414</v>
      </c>
      <c r="P39" s="271">
        <v>1219876</v>
      </c>
      <c r="Q39" s="272"/>
      <c r="R39" s="271">
        <v>1253248</v>
      </c>
      <c r="S39" s="272"/>
      <c r="T39" s="271">
        <v>22665169</v>
      </c>
      <c r="U39" s="273" t="s">
        <v>413</v>
      </c>
      <c r="V39" s="271">
        <v>2572883</v>
      </c>
      <c r="W39" s="272"/>
      <c r="X39" s="271">
        <v>6154769</v>
      </c>
      <c r="Y39" s="273" t="s">
        <v>413</v>
      </c>
      <c r="Z39" s="271">
        <v>31392821</v>
      </c>
      <c r="AA39" s="273" t="s">
        <v>413</v>
      </c>
    </row>
    <row r="40" spans="1:27" x14ac:dyDescent="0.25">
      <c r="A40" s="270">
        <v>1977</v>
      </c>
      <c r="B40" s="271">
        <v>3454372</v>
      </c>
      <c r="C40" s="272"/>
      <c r="D40" s="271">
        <v>14582</v>
      </c>
      <c r="E40" s="272"/>
      <c r="F40" s="271">
        <v>8635448</v>
      </c>
      <c r="G40" s="272"/>
      <c r="H40" s="271">
        <v>9747048</v>
      </c>
      <c r="I40" s="273" t="s">
        <v>413</v>
      </c>
      <c r="J40" s="271">
        <v>21851450</v>
      </c>
      <c r="K40" s="273" t="s">
        <v>413</v>
      </c>
      <c r="L40" s="271">
        <v>32601</v>
      </c>
      <c r="M40" s="272"/>
      <c r="N40" s="274" t="s">
        <v>414</v>
      </c>
      <c r="O40" s="274" t="s">
        <v>414</v>
      </c>
      <c r="P40" s="271">
        <v>1281245</v>
      </c>
      <c r="Q40" s="272"/>
      <c r="R40" s="271">
        <v>1313846</v>
      </c>
      <c r="S40" s="272"/>
      <c r="T40" s="271">
        <v>23165296</v>
      </c>
      <c r="U40" s="273" t="s">
        <v>413</v>
      </c>
      <c r="V40" s="271">
        <v>2681959</v>
      </c>
      <c r="W40" s="272"/>
      <c r="X40" s="271">
        <v>6415755</v>
      </c>
      <c r="Y40" s="273" t="s">
        <v>413</v>
      </c>
      <c r="Z40" s="271">
        <v>32263009</v>
      </c>
      <c r="AA40" s="273" t="s">
        <v>413</v>
      </c>
    </row>
    <row r="41" spans="1:27" x14ac:dyDescent="0.25">
      <c r="A41" s="275">
        <v>1978</v>
      </c>
      <c r="B41" s="276">
        <v>3313502</v>
      </c>
      <c r="C41" s="277"/>
      <c r="D41" s="276">
        <v>124719</v>
      </c>
      <c r="E41" s="277"/>
      <c r="F41" s="276">
        <v>8539025</v>
      </c>
      <c r="G41" s="277"/>
      <c r="H41" s="276">
        <v>9834786</v>
      </c>
      <c r="I41" s="278" t="s">
        <v>413</v>
      </c>
      <c r="J41" s="276">
        <v>21812032</v>
      </c>
      <c r="K41" s="278" t="s">
        <v>413</v>
      </c>
      <c r="L41" s="276">
        <v>31563</v>
      </c>
      <c r="M41" s="277"/>
      <c r="N41" s="279" t="s">
        <v>414</v>
      </c>
      <c r="O41" s="279" t="s">
        <v>414</v>
      </c>
      <c r="P41" s="276">
        <v>1400424</v>
      </c>
      <c r="Q41" s="277"/>
      <c r="R41" s="276">
        <v>1431987</v>
      </c>
      <c r="S41" s="277"/>
      <c r="T41" s="276">
        <v>23244019</v>
      </c>
      <c r="U41" s="278" t="s">
        <v>413</v>
      </c>
      <c r="V41" s="276">
        <v>2760574</v>
      </c>
      <c r="W41" s="277"/>
      <c r="X41" s="276">
        <v>6682956</v>
      </c>
      <c r="Y41" s="278" t="s">
        <v>413</v>
      </c>
      <c r="Z41" s="276">
        <v>32687549</v>
      </c>
      <c r="AA41" s="278" t="s">
        <v>413</v>
      </c>
    </row>
    <row r="42" spans="1:27" x14ac:dyDescent="0.25">
      <c r="A42" s="270">
        <v>1979</v>
      </c>
      <c r="B42" s="271">
        <v>3592916</v>
      </c>
      <c r="C42" s="272"/>
      <c r="D42" s="271">
        <v>62843</v>
      </c>
      <c r="E42" s="272"/>
      <c r="F42" s="271">
        <v>8549111</v>
      </c>
      <c r="G42" s="272"/>
      <c r="H42" s="271">
        <v>10547987</v>
      </c>
      <c r="I42" s="273" t="s">
        <v>413</v>
      </c>
      <c r="J42" s="271">
        <v>22752857</v>
      </c>
      <c r="K42" s="273" t="s">
        <v>413</v>
      </c>
      <c r="L42" s="271">
        <v>34094</v>
      </c>
      <c r="M42" s="272"/>
      <c r="N42" s="274" t="s">
        <v>414</v>
      </c>
      <c r="O42" s="274" t="s">
        <v>414</v>
      </c>
      <c r="P42" s="271">
        <v>1404862</v>
      </c>
      <c r="Q42" s="272"/>
      <c r="R42" s="271">
        <v>1438956</v>
      </c>
      <c r="S42" s="272"/>
      <c r="T42" s="271">
        <v>24191813</v>
      </c>
      <c r="U42" s="273" t="s">
        <v>413</v>
      </c>
      <c r="V42" s="271">
        <v>2872573</v>
      </c>
      <c r="W42" s="272"/>
      <c r="X42" s="271">
        <v>6860351</v>
      </c>
      <c r="Y42" s="273" t="s">
        <v>413</v>
      </c>
      <c r="Z42" s="271">
        <v>33924738</v>
      </c>
      <c r="AA42" s="273" t="s">
        <v>413</v>
      </c>
    </row>
    <row r="43" spans="1:27" x14ac:dyDescent="0.25">
      <c r="A43" s="270">
        <v>1980</v>
      </c>
      <c r="B43" s="271">
        <v>3155014</v>
      </c>
      <c r="C43" s="272"/>
      <c r="D43" s="271">
        <v>-35018</v>
      </c>
      <c r="E43" s="272"/>
      <c r="F43" s="271">
        <v>8332531</v>
      </c>
      <c r="G43" s="272"/>
      <c r="H43" s="271">
        <v>9509476</v>
      </c>
      <c r="I43" s="273" t="s">
        <v>413</v>
      </c>
      <c r="J43" s="271">
        <v>20962004</v>
      </c>
      <c r="K43" s="273" t="s">
        <v>413</v>
      </c>
      <c r="L43" s="271">
        <v>32838</v>
      </c>
      <c r="M43" s="272"/>
      <c r="N43" s="274" t="s">
        <v>414</v>
      </c>
      <c r="O43" s="274" t="s">
        <v>414</v>
      </c>
      <c r="P43" s="271">
        <v>1600000</v>
      </c>
      <c r="Q43" s="272"/>
      <c r="R43" s="271">
        <v>1632838</v>
      </c>
      <c r="S43" s="272"/>
      <c r="T43" s="271">
        <v>22594841</v>
      </c>
      <c r="U43" s="273" t="s">
        <v>413</v>
      </c>
      <c r="V43" s="271">
        <v>2781009</v>
      </c>
      <c r="W43" s="272"/>
      <c r="X43" s="271">
        <v>6663582</v>
      </c>
      <c r="Y43" s="273" t="s">
        <v>413</v>
      </c>
      <c r="Z43" s="271">
        <v>32039432</v>
      </c>
      <c r="AA43" s="273" t="s">
        <v>413</v>
      </c>
    </row>
    <row r="44" spans="1:27" x14ac:dyDescent="0.25">
      <c r="A44" s="275">
        <v>1981</v>
      </c>
      <c r="B44" s="276">
        <v>3156925</v>
      </c>
      <c r="C44" s="277"/>
      <c r="D44" s="276">
        <v>-15946</v>
      </c>
      <c r="E44" s="277"/>
      <c r="F44" s="276">
        <v>8184540</v>
      </c>
      <c r="G44" s="277"/>
      <c r="H44" s="276">
        <v>8264938</v>
      </c>
      <c r="I44" s="278" t="s">
        <v>413</v>
      </c>
      <c r="J44" s="276">
        <v>19590456</v>
      </c>
      <c r="K44" s="278" t="s">
        <v>413</v>
      </c>
      <c r="L44" s="276">
        <v>33043</v>
      </c>
      <c r="M44" s="277"/>
      <c r="N44" s="279" t="s">
        <v>414</v>
      </c>
      <c r="O44" s="279" t="s">
        <v>414</v>
      </c>
      <c r="P44" s="276">
        <v>1694665</v>
      </c>
      <c r="Q44" s="277"/>
      <c r="R44" s="276">
        <v>1727708</v>
      </c>
      <c r="S44" s="277"/>
      <c r="T44" s="276">
        <v>21318164</v>
      </c>
      <c r="U44" s="278" t="s">
        <v>413</v>
      </c>
      <c r="V44" s="276">
        <v>2817437</v>
      </c>
      <c r="W44" s="277"/>
      <c r="X44" s="276">
        <v>6575961</v>
      </c>
      <c r="Y44" s="278" t="s">
        <v>413</v>
      </c>
      <c r="Z44" s="276">
        <v>30711562</v>
      </c>
      <c r="AA44" s="278" t="s">
        <v>413</v>
      </c>
    </row>
    <row r="45" spans="1:27" x14ac:dyDescent="0.25">
      <c r="A45" s="270">
        <v>1982</v>
      </c>
      <c r="B45" s="271">
        <v>2551983</v>
      </c>
      <c r="C45" s="272"/>
      <c r="D45" s="271">
        <v>-21650</v>
      </c>
      <c r="E45" s="272"/>
      <c r="F45" s="271">
        <v>7067856</v>
      </c>
      <c r="G45" s="272"/>
      <c r="H45" s="271">
        <v>7771903</v>
      </c>
      <c r="I45" s="273" t="s">
        <v>413</v>
      </c>
      <c r="J45" s="271">
        <v>17370091</v>
      </c>
      <c r="K45" s="273" t="s">
        <v>413</v>
      </c>
      <c r="L45" s="271">
        <v>33046</v>
      </c>
      <c r="M45" s="272"/>
      <c r="N45" s="274" t="s">
        <v>414</v>
      </c>
      <c r="O45" s="274" t="s">
        <v>414</v>
      </c>
      <c r="P45" s="271">
        <v>1649682</v>
      </c>
      <c r="Q45" s="272"/>
      <c r="R45" s="271">
        <v>1682729</v>
      </c>
      <c r="S45" s="272"/>
      <c r="T45" s="271">
        <v>19052820</v>
      </c>
      <c r="U45" s="273" t="s">
        <v>413</v>
      </c>
      <c r="V45" s="271">
        <v>2541766</v>
      </c>
      <c r="W45" s="272"/>
      <c r="X45" s="271">
        <v>6019913</v>
      </c>
      <c r="Y45" s="273" t="s">
        <v>413</v>
      </c>
      <c r="Z45" s="271">
        <v>27614499</v>
      </c>
      <c r="AA45" s="273" t="s">
        <v>413</v>
      </c>
    </row>
    <row r="46" spans="1:27" x14ac:dyDescent="0.25">
      <c r="A46" s="270">
        <v>1983</v>
      </c>
      <c r="B46" s="271">
        <v>2489563</v>
      </c>
      <c r="C46" s="272"/>
      <c r="D46" s="271">
        <v>-15624</v>
      </c>
      <c r="E46" s="272"/>
      <c r="F46" s="271">
        <v>6776273</v>
      </c>
      <c r="G46" s="272"/>
      <c r="H46" s="271">
        <v>7390009</v>
      </c>
      <c r="I46" s="273" t="s">
        <v>413</v>
      </c>
      <c r="J46" s="271">
        <v>16640221</v>
      </c>
      <c r="K46" s="273" t="s">
        <v>413</v>
      </c>
      <c r="L46" s="271">
        <v>33255</v>
      </c>
      <c r="M46" s="272"/>
      <c r="N46" s="274" t="s">
        <v>414</v>
      </c>
      <c r="O46" s="274" t="s">
        <v>414</v>
      </c>
      <c r="P46" s="271">
        <v>1874435</v>
      </c>
      <c r="Q46" s="272"/>
      <c r="R46" s="271">
        <v>1907690</v>
      </c>
      <c r="S46" s="272"/>
      <c r="T46" s="271">
        <v>18547911</v>
      </c>
      <c r="U46" s="273" t="s">
        <v>413</v>
      </c>
      <c r="V46" s="271">
        <v>2647710</v>
      </c>
      <c r="W46" s="272"/>
      <c r="X46" s="271">
        <v>6232151</v>
      </c>
      <c r="Y46" s="273" t="s">
        <v>413</v>
      </c>
      <c r="Z46" s="271">
        <v>27427771</v>
      </c>
      <c r="AA46" s="273" t="s">
        <v>413</v>
      </c>
    </row>
    <row r="47" spans="1:27" x14ac:dyDescent="0.25">
      <c r="A47" s="275">
        <v>1984</v>
      </c>
      <c r="B47" s="276">
        <v>2842174</v>
      </c>
      <c r="C47" s="277"/>
      <c r="D47" s="276">
        <v>-11482</v>
      </c>
      <c r="E47" s="277"/>
      <c r="F47" s="276">
        <v>7404995</v>
      </c>
      <c r="G47" s="277"/>
      <c r="H47" s="276">
        <v>7986687</v>
      </c>
      <c r="I47" s="278" t="s">
        <v>413</v>
      </c>
      <c r="J47" s="276">
        <v>18222374</v>
      </c>
      <c r="K47" s="278" t="s">
        <v>413</v>
      </c>
      <c r="L47" s="276">
        <v>33002</v>
      </c>
      <c r="M47" s="277"/>
      <c r="N47" s="279" t="s">
        <v>414</v>
      </c>
      <c r="O47" s="279" t="s">
        <v>414</v>
      </c>
      <c r="P47" s="276">
        <v>1918254</v>
      </c>
      <c r="Q47" s="277"/>
      <c r="R47" s="276">
        <v>1951256</v>
      </c>
      <c r="S47" s="277"/>
      <c r="T47" s="276">
        <v>20173630</v>
      </c>
      <c r="U47" s="278" t="s">
        <v>413</v>
      </c>
      <c r="V47" s="276">
        <v>2858697</v>
      </c>
      <c r="W47" s="277"/>
      <c r="X47" s="276">
        <v>6537566</v>
      </c>
      <c r="Y47" s="278" t="s">
        <v>413</v>
      </c>
      <c r="Z47" s="276">
        <v>29569892</v>
      </c>
      <c r="AA47" s="278" t="s">
        <v>413</v>
      </c>
    </row>
    <row r="48" spans="1:27" x14ac:dyDescent="0.25">
      <c r="A48" s="270">
        <v>1985</v>
      </c>
      <c r="B48" s="271">
        <v>2759927</v>
      </c>
      <c r="C48" s="272"/>
      <c r="D48" s="271">
        <v>-13491</v>
      </c>
      <c r="E48" s="272"/>
      <c r="F48" s="271">
        <v>7031597</v>
      </c>
      <c r="G48" s="272"/>
      <c r="H48" s="271">
        <v>7714121</v>
      </c>
      <c r="I48" s="273" t="s">
        <v>413</v>
      </c>
      <c r="J48" s="271">
        <v>17492153</v>
      </c>
      <c r="K48" s="273" t="s">
        <v>413</v>
      </c>
      <c r="L48" s="271">
        <v>33024</v>
      </c>
      <c r="M48" s="272"/>
      <c r="N48" s="274" t="s">
        <v>414</v>
      </c>
      <c r="O48" s="274" t="s">
        <v>414</v>
      </c>
      <c r="P48" s="271">
        <v>1917674</v>
      </c>
      <c r="Q48" s="272"/>
      <c r="R48" s="271">
        <v>1950698</v>
      </c>
      <c r="S48" s="272"/>
      <c r="T48" s="271">
        <v>19442851</v>
      </c>
      <c r="U48" s="273" t="s">
        <v>413</v>
      </c>
      <c r="V48" s="271">
        <v>2855066</v>
      </c>
      <c r="W48" s="272"/>
      <c r="X48" s="271">
        <v>6517893</v>
      </c>
      <c r="Y48" s="273" t="s">
        <v>413</v>
      </c>
      <c r="Z48" s="271">
        <v>28815810</v>
      </c>
      <c r="AA48" s="273" t="s">
        <v>413</v>
      </c>
    </row>
    <row r="49" spans="1:27" x14ac:dyDescent="0.25">
      <c r="A49" s="270">
        <v>1986</v>
      </c>
      <c r="B49" s="271">
        <v>2640504</v>
      </c>
      <c r="C49" s="272"/>
      <c r="D49" s="271">
        <v>-16740</v>
      </c>
      <c r="E49" s="272"/>
      <c r="F49" s="271">
        <v>6646262</v>
      </c>
      <c r="G49" s="272"/>
      <c r="H49" s="271">
        <v>7860013</v>
      </c>
      <c r="I49" s="273" t="s">
        <v>413</v>
      </c>
      <c r="J49" s="271">
        <v>17130039</v>
      </c>
      <c r="K49" s="273" t="s">
        <v>413</v>
      </c>
      <c r="L49" s="271">
        <v>33021</v>
      </c>
      <c r="M49" s="272"/>
      <c r="N49" s="274" t="s">
        <v>414</v>
      </c>
      <c r="O49" s="274" t="s">
        <v>414</v>
      </c>
      <c r="P49" s="271">
        <v>1914901</v>
      </c>
      <c r="Q49" s="273" t="s">
        <v>413</v>
      </c>
      <c r="R49" s="271">
        <v>1947923</v>
      </c>
      <c r="S49" s="272"/>
      <c r="T49" s="271">
        <v>19077962</v>
      </c>
      <c r="U49" s="273" t="s">
        <v>413</v>
      </c>
      <c r="V49" s="271">
        <v>2833770</v>
      </c>
      <c r="W49" s="272"/>
      <c r="X49" s="271">
        <v>6361836</v>
      </c>
      <c r="Y49" s="273" t="s">
        <v>413</v>
      </c>
      <c r="Z49" s="271">
        <v>28273568</v>
      </c>
      <c r="AA49" s="273" t="s">
        <v>413</v>
      </c>
    </row>
    <row r="50" spans="1:27" x14ac:dyDescent="0.25">
      <c r="A50" s="275">
        <v>1987</v>
      </c>
      <c r="B50" s="276">
        <v>2672911</v>
      </c>
      <c r="C50" s="277"/>
      <c r="D50" s="276">
        <v>8630</v>
      </c>
      <c r="E50" s="277"/>
      <c r="F50" s="276">
        <v>7282837</v>
      </c>
      <c r="G50" s="277"/>
      <c r="H50" s="276">
        <v>8041937</v>
      </c>
      <c r="I50" s="278" t="s">
        <v>413</v>
      </c>
      <c r="J50" s="276">
        <v>18006315</v>
      </c>
      <c r="K50" s="278" t="s">
        <v>413</v>
      </c>
      <c r="L50" s="276">
        <v>32936</v>
      </c>
      <c r="M50" s="277"/>
      <c r="N50" s="279" t="s">
        <v>414</v>
      </c>
      <c r="O50" s="279" t="s">
        <v>414</v>
      </c>
      <c r="P50" s="276">
        <v>1913881</v>
      </c>
      <c r="Q50" s="278" t="s">
        <v>413</v>
      </c>
      <c r="R50" s="276">
        <v>1946817</v>
      </c>
      <c r="S50" s="278" t="s">
        <v>413</v>
      </c>
      <c r="T50" s="276">
        <v>19953132</v>
      </c>
      <c r="U50" s="278" t="s">
        <v>413</v>
      </c>
      <c r="V50" s="276">
        <v>2928291</v>
      </c>
      <c r="W50" s="277"/>
      <c r="X50" s="276">
        <v>6497463</v>
      </c>
      <c r="Y50" s="278" t="s">
        <v>413</v>
      </c>
      <c r="Z50" s="276">
        <v>29378886</v>
      </c>
      <c r="AA50" s="278" t="s">
        <v>413</v>
      </c>
    </row>
    <row r="51" spans="1:27" x14ac:dyDescent="0.25">
      <c r="A51" s="270">
        <v>1988</v>
      </c>
      <c r="B51" s="271">
        <v>2827555</v>
      </c>
      <c r="C51" s="272"/>
      <c r="D51" s="271">
        <v>39556</v>
      </c>
      <c r="E51" s="272"/>
      <c r="F51" s="271">
        <v>7655459</v>
      </c>
      <c r="G51" s="272"/>
      <c r="H51" s="271">
        <v>8317485</v>
      </c>
      <c r="I51" s="273" t="s">
        <v>413</v>
      </c>
      <c r="J51" s="271">
        <v>18840055</v>
      </c>
      <c r="K51" s="273" t="s">
        <v>413</v>
      </c>
      <c r="L51" s="271">
        <v>32635</v>
      </c>
      <c r="M51" s="272"/>
      <c r="N51" s="274" t="s">
        <v>414</v>
      </c>
      <c r="O51" s="274" t="s">
        <v>414</v>
      </c>
      <c r="P51" s="271">
        <v>1989102</v>
      </c>
      <c r="Q51" s="273" t="s">
        <v>413</v>
      </c>
      <c r="R51" s="271">
        <v>2021738</v>
      </c>
      <c r="S51" s="272"/>
      <c r="T51" s="271">
        <v>20861792</v>
      </c>
      <c r="U51" s="273" t="s">
        <v>413</v>
      </c>
      <c r="V51" s="271">
        <v>3058852</v>
      </c>
      <c r="W51" s="272"/>
      <c r="X51" s="271">
        <v>6756742</v>
      </c>
      <c r="Y51" s="273" t="s">
        <v>413</v>
      </c>
      <c r="Z51" s="271">
        <v>30677386</v>
      </c>
      <c r="AA51" s="273" t="s">
        <v>413</v>
      </c>
    </row>
    <row r="52" spans="1:27" x14ac:dyDescent="0.25">
      <c r="A52" s="270">
        <v>1989</v>
      </c>
      <c r="B52" s="271">
        <v>2787002</v>
      </c>
      <c r="C52" s="272"/>
      <c r="D52" s="271">
        <v>30405</v>
      </c>
      <c r="E52" s="272"/>
      <c r="F52" s="271">
        <v>8087553</v>
      </c>
      <c r="G52" s="272"/>
      <c r="H52" s="271">
        <v>8097977</v>
      </c>
      <c r="I52" s="273" t="s">
        <v>413</v>
      </c>
      <c r="J52" s="271">
        <v>19002936</v>
      </c>
      <c r="K52" s="273" t="s">
        <v>413</v>
      </c>
      <c r="L52" s="271">
        <v>28396</v>
      </c>
      <c r="M52" s="272"/>
      <c r="N52" s="271">
        <v>1800</v>
      </c>
      <c r="O52" s="280" t="s">
        <v>574</v>
      </c>
      <c r="P52" s="271">
        <v>1840751</v>
      </c>
      <c r="Q52" s="273" t="s">
        <v>413</v>
      </c>
      <c r="R52" s="271">
        <v>1870947</v>
      </c>
      <c r="S52" s="273" t="s">
        <v>413</v>
      </c>
      <c r="T52" s="271">
        <v>20873883</v>
      </c>
      <c r="U52" s="273" t="s">
        <v>413</v>
      </c>
      <c r="V52" s="271">
        <v>3158347</v>
      </c>
      <c r="W52" s="272"/>
      <c r="X52" s="271">
        <v>7287656</v>
      </c>
      <c r="Y52" s="273" t="s">
        <v>413</v>
      </c>
      <c r="Z52" s="271">
        <v>31319887</v>
      </c>
      <c r="AA52" s="273" t="s">
        <v>413</v>
      </c>
    </row>
    <row r="53" spans="1:27" x14ac:dyDescent="0.25">
      <c r="A53" s="275">
        <v>1990</v>
      </c>
      <c r="B53" s="276">
        <v>2756008</v>
      </c>
      <c r="C53" s="277"/>
      <c r="D53" s="276">
        <v>4786</v>
      </c>
      <c r="E53" s="277"/>
      <c r="F53" s="276">
        <v>8451066</v>
      </c>
      <c r="G53" s="277"/>
      <c r="H53" s="276">
        <v>8251147</v>
      </c>
      <c r="I53" s="278" t="s">
        <v>413</v>
      </c>
      <c r="J53" s="276">
        <v>19463009</v>
      </c>
      <c r="K53" s="278" t="s">
        <v>413</v>
      </c>
      <c r="L53" s="276">
        <v>30947</v>
      </c>
      <c r="M53" s="277"/>
      <c r="N53" s="276">
        <v>1900</v>
      </c>
      <c r="O53" s="280" t="s">
        <v>574</v>
      </c>
      <c r="P53" s="276">
        <v>1684186</v>
      </c>
      <c r="Q53" s="278" t="s">
        <v>413</v>
      </c>
      <c r="R53" s="276">
        <v>1717033</v>
      </c>
      <c r="S53" s="278" t="s">
        <v>413</v>
      </c>
      <c r="T53" s="276">
        <v>21180042</v>
      </c>
      <c r="U53" s="278" t="s">
        <v>413</v>
      </c>
      <c r="V53" s="276">
        <v>3226120</v>
      </c>
      <c r="W53" s="277"/>
      <c r="X53" s="276">
        <v>7403614</v>
      </c>
      <c r="Y53" s="278" t="s">
        <v>413</v>
      </c>
      <c r="Z53" s="276">
        <v>31809775</v>
      </c>
      <c r="AA53" s="278" t="s">
        <v>413</v>
      </c>
    </row>
    <row r="54" spans="1:27" x14ac:dyDescent="0.25">
      <c r="A54" s="270">
        <v>1991</v>
      </c>
      <c r="B54" s="271">
        <v>2600840</v>
      </c>
      <c r="C54" s="272"/>
      <c r="D54" s="271">
        <v>9697</v>
      </c>
      <c r="E54" s="272"/>
      <c r="F54" s="271">
        <v>8572317</v>
      </c>
      <c r="G54" s="272"/>
      <c r="H54" s="271">
        <v>7957831</v>
      </c>
      <c r="I54" s="273" t="s">
        <v>413</v>
      </c>
      <c r="J54" s="271">
        <v>19140684</v>
      </c>
      <c r="K54" s="273" t="s">
        <v>413</v>
      </c>
      <c r="L54" s="271">
        <v>29675</v>
      </c>
      <c r="M54" s="272"/>
      <c r="N54" s="271">
        <v>2100</v>
      </c>
      <c r="O54" s="280" t="s">
        <v>574</v>
      </c>
      <c r="P54" s="271">
        <v>1651985</v>
      </c>
      <c r="Q54" s="272"/>
      <c r="R54" s="271">
        <v>1683760</v>
      </c>
      <c r="S54" s="272"/>
      <c r="T54" s="271">
        <v>20824444</v>
      </c>
      <c r="U54" s="273" t="s">
        <v>413</v>
      </c>
      <c r="V54" s="271">
        <v>3229743</v>
      </c>
      <c r="W54" s="272"/>
      <c r="X54" s="271">
        <v>7345119</v>
      </c>
      <c r="Y54" s="273" t="s">
        <v>413</v>
      </c>
      <c r="Z54" s="271">
        <v>31399305</v>
      </c>
      <c r="AA54" s="273" t="s">
        <v>413</v>
      </c>
    </row>
    <row r="55" spans="1:27" x14ac:dyDescent="0.25">
      <c r="A55" s="270">
        <v>1992</v>
      </c>
      <c r="B55" s="271">
        <v>2514821</v>
      </c>
      <c r="C55" s="272"/>
      <c r="D55" s="271">
        <v>34621</v>
      </c>
      <c r="E55" s="272"/>
      <c r="F55" s="271">
        <v>8917798</v>
      </c>
      <c r="G55" s="272"/>
      <c r="H55" s="271">
        <v>8551838</v>
      </c>
      <c r="I55" s="273" t="s">
        <v>413</v>
      </c>
      <c r="J55" s="271">
        <v>20019078</v>
      </c>
      <c r="K55" s="273" t="s">
        <v>413</v>
      </c>
      <c r="L55" s="271">
        <v>30508</v>
      </c>
      <c r="M55" s="272"/>
      <c r="N55" s="271">
        <v>2200</v>
      </c>
      <c r="O55" s="280" t="s">
        <v>574</v>
      </c>
      <c r="P55" s="271">
        <v>1704533</v>
      </c>
      <c r="Q55" s="273" t="s">
        <v>413</v>
      </c>
      <c r="R55" s="271">
        <v>1737241</v>
      </c>
      <c r="S55" s="273" t="s">
        <v>413</v>
      </c>
      <c r="T55" s="271">
        <v>21756319</v>
      </c>
      <c r="U55" s="273" t="s">
        <v>413</v>
      </c>
      <c r="V55" s="271">
        <v>3318900</v>
      </c>
      <c r="W55" s="272"/>
      <c r="X55" s="271">
        <v>7495614</v>
      </c>
      <c r="Y55" s="273" t="s">
        <v>413</v>
      </c>
      <c r="Z55" s="271">
        <v>32570834</v>
      </c>
      <c r="AA55" s="273" t="s">
        <v>413</v>
      </c>
    </row>
    <row r="56" spans="1:27" x14ac:dyDescent="0.25">
      <c r="A56" s="275">
        <v>1993</v>
      </c>
      <c r="B56" s="276">
        <v>2496288</v>
      </c>
      <c r="C56" s="277"/>
      <c r="D56" s="276">
        <v>27106</v>
      </c>
      <c r="E56" s="277"/>
      <c r="F56" s="276">
        <v>9070486</v>
      </c>
      <c r="G56" s="277"/>
      <c r="H56" s="276">
        <v>8386466</v>
      </c>
      <c r="I56" s="278" t="s">
        <v>413</v>
      </c>
      <c r="J56" s="276">
        <v>19980346</v>
      </c>
      <c r="K56" s="278" t="s">
        <v>413</v>
      </c>
      <c r="L56" s="276">
        <v>29593</v>
      </c>
      <c r="M56" s="277"/>
      <c r="N56" s="276">
        <v>2400</v>
      </c>
      <c r="O56" s="280" t="s">
        <v>574</v>
      </c>
      <c r="P56" s="276">
        <v>1740708</v>
      </c>
      <c r="Q56" s="278" t="s">
        <v>413</v>
      </c>
      <c r="R56" s="276">
        <v>1772701</v>
      </c>
      <c r="S56" s="278" t="s">
        <v>413</v>
      </c>
      <c r="T56" s="276">
        <v>21753048</v>
      </c>
      <c r="U56" s="278" t="s">
        <v>413</v>
      </c>
      <c r="V56" s="276">
        <v>3334084</v>
      </c>
      <c r="W56" s="277"/>
      <c r="X56" s="276">
        <v>7541408</v>
      </c>
      <c r="Y56" s="278" t="s">
        <v>413</v>
      </c>
      <c r="Z56" s="276">
        <v>32628541</v>
      </c>
      <c r="AA56" s="278" t="s">
        <v>413</v>
      </c>
    </row>
    <row r="57" spans="1:27" x14ac:dyDescent="0.25">
      <c r="A57" s="270">
        <v>1994</v>
      </c>
      <c r="B57" s="271">
        <v>2509686</v>
      </c>
      <c r="C57" s="272"/>
      <c r="D57" s="271">
        <v>58330</v>
      </c>
      <c r="E57" s="272"/>
      <c r="F57" s="271">
        <v>9126046</v>
      </c>
      <c r="G57" s="272"/>
      <c r="H57" s="271">
        <v>8771237</v>
      </c>
      <c r="I57" s="273" t="s">
        <v>413</v>
      </c>
      <c r="J57" s="271">
        <v>20465298</v>
      </c>
      <c r="K57" s="273" t="s">
        <v>413</v>
      </c>
      <c r="L57" s="271">
        <v>62186</v>
      </c>
      <c r="M57" s="272"/>
      <c r="N57" s="271">
        <v>2800</v>
      </c>
      <c r="O57" s="280" t="s">
        <v>574</v>
      </c>
      <c r="P57" s="271">
        <v>1862383</v>
      </c>
      <c r="Q57" s="273" t="s">
        <v>413</v>
      </c>
      <c r="R57" s="271">
        <v>1927369</v>
      </c>
      <c r="S57" s="273" t="s">
        <v>413</v>
      </c>
      <c r="T57" s="271">
        <v>22392668</v>
      </c>
      <c r="U57" s="273" t="s">
        <v>413</v>
      </c>
      <c r="V57" s="271">
        <v>3439232</v>
      </c>
      <c r="W57" s="272"/>
      <c r="X57" s="271">
        <v>7689308</v>
      </c>
      <c r="Y57" s="273" t="s">
        <v>413</v>
      </c>
      <c r="Z57" s="271">
        <v>33521208</v>
      </c>
      <c r="AA57" s="273" t="s">
        <v>413</v>
      </c>
    </row>
    <row r="58" spans="1:27" x14ac:dyDescent="0.25">
      <c r="A58" s="270">
        <v>1995</v>
      </c>
      <c r="B58" s="271">
        <v>2488267</v>
      </c>
      <c r="C58" s="272"/>
      <c r="D58" s="271">
        <v>61058</v>
      </c>
      <c r="E58" s="272"/>
      <c r="F58" s="271">
        <v>9591824</v>
      </c>
      <c r="G58" s="272"/>
      <c r="H58" s="271">
        <v>8586002</v>
      </c>
      <c r="I58" s="273" t="s">
        <v>413</v>
      </c>
      <c r="J58" s="271">
        <v>20727151</v>
      </c>
      <c r="K58" s="273" t="s">
        <v>413</v>
      </c>
      <c r="L58" s="271">
        <v>54695</v>
      </c>
      <c r="M58" s="272"/>
      <c r="N58" s="271">
        <v>3000</v>
      </c>
      <c r="O58" s="280" t="s">
        <v>574</v>
      </c>
      <c r="P58" s="271">
        <v>1934272</v>
      </c>
      <c r="Q58" s="273" t="s">
        <v>413</v>
      </c>
      <c r="R58" s="271">
        <v>1991967</v>
      </c>
      <c r="S58" s="273" t="s">
        <v>413</v>
      </c>
      <c r="T58" s="271">
        <v>22719118</v>
      </c>
      <c r="U58" s="273" t="s">
        <v>413</v>
      </c>
      <c r="V58" s="271">
        <v>3455310</v>
      </c>
      <c r="W58" s="272"/>
      <c r="X58" s="271">
        <v>7796149</v>
      </c>
      <c r="Y58" s="273" t="s">
        <v>413</v>
      </c>
      <c r="Z58" s="271">
        <v>33970577</v>
      </c>
      <c r="AA58" s="273" t="s">
        <v>413</v>
      </c>
    </row>
    <row r="59" spans="1:27" x14ac:dyDescent="0.25">
      <c r="A59" s="275">
        <v>1996</v>
      </c>
      <c r="B59" s="276">
        <v>2434394</v>
      </c>
      <c r="C59" s="277"/>
      <c r="D59" s="276">
        <v>22816</v>
      </c>
      <c r="E59" s="277"/>
      <c r="F59" s="276">
        <v>9900567</v>
      </c>
      <c r="G59" s="277"/>
      <c r="H59" s="276">
        <v>9019361</v>
      </c>
      <c r="I59" s="278" t="s">
        <v>413</v>
      </c>
      <c r="J59" s="276">
        <v>21377138</v>
      </c>
      <c r="K59" s="278" t="s">
        <v>413</v>
      </c>
      <c r="L59" s="276">
        <v>60773</v>
      </c>
      <c r="M59" s="277"/>
      <c r="N59" s="276">
        <v>2900</v>
      </c>
      <c r="O59" s="280" t="s">
        <v>574</v>
      </c>
      <c r="P59" s="276">
        <v>1969032</v>
      </c>
      <c r="Q59" s="278" t="s">
        <v>413</v>
      </c>
      <c r="R59" s="276">
        <v>2032706</v>
      </c>
      <c r="S59" s="278" t="s">
        <v>413</v>
      </c>
      <c r="T59" s="276">
        <v>23409844</v>
      </c>
      <c r="U59" s="278" t="s">
        <v>413</v>
      </c>
      <c r="V59" s="276">
        <v>3526750</v>
      </c>
      <c r="W59" s="277"/>
      <c r="X59" s="276">
        <v>7967551</v>
      </c>
      <c r="Y59" s="278" t="s">
        <v>413</v>
      </c>
      <c r="Z59" s="276">
        <v>34904146</v>
      </c>
      <c r="AA59" s="278" t="s">
        <v>413</v>
      </c>
    </row>
    <row r="60" spans="1:27" x14ac:dyDescent="0.25">
      <c r="A60" s="270">
        <v>1997</v>
      </c>
      <c r="B60" s="271">
        <v>2395064</v>
      </c>
      <c r="C60" s="272"/>
      <c r="D60" s="271">
        <v>46450</v>
      </c>
      <c r="E60" s="272"/>
      <c r="F60" s="271">
        <v>9932937</v>
      </c>
      <c r="G60" s="272"/>
      <c r="H60" s="271">
        <v>9254573</v>
      </c>
      <c r="I60" s="273" t="s">
        <v>413</v>
      </c>
      <c r="J60" s="271">
        <v>21629024</v>
      </c>
      <c r="K60" s="273" t="s">
        <v>413</v>
      </c>
      <c r="L60" s="271">
        <v>58062</v>
      </c>
      <c r="M60" s="272"/>
      <c r="N60" s="271">
        <v>3100</v>
      </c>
      <c r="O60" s="280" t="s">
        <v>574</v>
      </c>
      <c r="P60" s="271">
        <v>1995998</v>
      </c>
      <c r="Q60" s="273" t="s">
        <v>413</v>
      </c>
      <c r="R60" s="271">
        <v>2057160</v>
      </c>
      <c r="S60" s="273" t="s">
        <v>413</v>
      </c>
      <c r="T60" s="271">
        <v>23686184</v>
      </c>
      <c r="U60" s="273" t="s">
        <v>413</v>
      </c>
      <c r="V60" s="271">
        <v>3542328</v>
      </c>
      <c r="W60" s="272"/>
      <c r="X60" s="271">
        <v>7971793</v>
      </c>
      <c r="Y60" s="273" t="s">
        <v>413</v>
      </c>
      <c r="Z60" s="271">
        <v>35200305</v>
      </c>
      <c r="AA60" s="273" t="s">
        <v>413</v>
      </c>
    </row>
    <row r="61" spans="1:27" x14ac:dyDescent="0.25">
      <c r="A61" s="270">
        <v>1998</v>
      </c>
      <c r="B61" s="271">
        <v>2335259</v>
      </c>
      <c r="C61" s="272"/>
      <c r="D61" s="271">
        <v>67084</v>
      </c>
      <c r="E61" s="272"/>
      <c r="F61" s="271">
        <v>9763364</v>
      </c>
      <c r="G61" s="272"/>
      <c r="H61" s="271">
        <v>9081827</v>
      </c>
      <c r="I61" s="273" t="s">
        <v>413</v>
      </c>
      <c r="J61" s="271">
        <v>21247533</v>
      </c>
      <c r="K61" s="273" t="s">
        <v>413</v>
      </c>
      <c r="L61" s="271">
        <v>54539</v>
      </c>
      <c r="M61" s="272"/>
      <c r="N61" s="271">
        <v>3000</v>
      </c>
      <c r="O61" s="280" t="s">
        <v>574</v>
      </c>
      <c r="P61" s="271">
        <v>1871690</v>
      </c>
      <c r="Q61" s="273" t="s">
        <v>413</v>
      </c>
      <c r="R61" s="271">
        <v>1929230</v>
      </c>
      <c r="S61" s="273" t="s">
        <v>413</v>
      </c>
      <c r="T61" s="271">
        <v>23176763</v>
      </c>
      <c r="U61" s="273" t="s">
        <v>413</v>
      </c>
      <c r="V61" s="271">
        <v>3586705</v>
      </c>
      <c r="W61" s="272"/>
      <c r="X61" s="271">
        <v>8079168</v>
      </c>
      <c r="Y61" s="273" t="s">
        <v>413</v>
      </c>
      <c r="Z61" s="271">
        <v>34842636</v>
      </c>
      <c r="AA61" s="273" t="s">
        <v>413</v>
      </c>
    </row>
    <row r="62" spans="1:27" x14ac:dyDescent="0.25">
      <c r="A62" s="275">
        <v>1999</v>
      </c>
      <c r="B62" s="276">
        <v>2226783</v>
      </c>
      <c r="C62" s="277"/>
      <c r="D62" s="276">
        <v>57685</v>
      </c>
      <c r="E62" s="277"/>
      <c r="F62" s="276">
        <v>9375302</v>
      </c>
      <c r="G62" s="277"/>
      <c r="H62" s="276">
        <v>9356087</v>
      </c>
      <c r="I62" s="278" t="s">
        <v>413</v>
      </c>
      <c r="J62" s="276">
        <v>21015857</v>
      </c>
      <c r="K62" s="278" t="s">
        <v>413</v>
      </c>
      <c r="L62" s="276">
        <v>48658</v>
      </c>
      <c r="M62" s="277"/>
      <c r="N62" s="276">
        <v>4100</v>
      </c>
      <c r="O62" s="280" t="s">
        <v>574</v>
      </c>
      <c r="P62" s="276">
        <v>1881523</v>
      </c>
      <c r="Q62" s="278" t="s">
        <v>413</v>
      </c>
      <c r="R62" s="276">
        <v>1934282</v>
      </c>
      <c r="S62" s="278" t="s">
        <v>413</v>
      </c>
      <c r="T62" s="276">
        <v>22950139</v>
      </c>
      <c r="U62" s="278" t="s">
        <v>413</v>
      </c>
      <c r="V62" s="276">
        <v>3610635</v>
      </c>
      <c r="W62" s="277"/>
      <c r="X62" s="276">
        <v>8203158</v>
      </c>
      <c r="Y62" s="278" t="s">
        <v>413</v>
      </c>
      <c r="Z62" s="276">
        <v>34763932</v>
      </c>
      <c r="AA62" s="278" t="s">
        <v>413</v>
      </c>
    </row>
    <row r="63" spans="1:27" x14ac:dyDescent="0.25">
      <c r="A63" s="270">
        <v>2000</v>
      </c>
      <c r="B63" s="271">
        <v>2256498</v>
      </c>
      <c r="C63" s="272"/>
      <c r="D63" s="271">
        <v>65348</v>
      </c>
      <c r="E63" s="272"/>
      <c r="F63" s="271">
        <v>9499885</v>
      </c>
      <c r="G63" s="272"/>
      <c r="H63" s="271">
        <v>9074565</v>
      </c>
      <c r="I63" s="273" t="s">
        <v>413</v>
      </c>
      <c r="J63" s="271">
        <v>20896297</v>
      </c>
      <c r="K63" s="273" t="s">
        <v>413</v>
      </c>
      <c r="L63" s="271">
        <v>42183</v>
      </c>
      <c r="M63" s="272"/>
      <c r="N63" s="271">
        <v>4400</v>
      </c>
      <c r="O63" s="280" t="s">
        <v>574</v>
      </c>
      <c r="P63" s="271">
        <v>1881485</v>
      </c>
      <c r="Q63" s="273" t="s">
        <v>413</v>
      </c>
      <c r="R63" s="271">
        <v>1928068</v>
      </c>
      <c r="S63" s="272"/>
      <c r="T63" s="271">
        <v>22824365</v>
      </c>
      <c r="U63" s="273" t="s">
        <v>413</v>
      </c>
      <c r="V63" s="271">
        <v>3631185</v>
      </c>
      <c r="W63" s="272"/>
      <c r="X63" s="271">
        <v>8208094</v>
      </c>
      <c r="Y63" s="273" t="s">
        <v>413</v>
      </c>
      <c r="Z63" s="271">
        <v>34663643</v>
      </c>
      <c r="AA63" s="273" t="s">
        <v>413</v>
      </c>
    </row>
    <row r="64" spans="1:27" x14ac:dyDescent="0.25">
      <c r="A64" s="270">
        <v>2001</v>
      </c>
      <c r="B64" s="271">
        <v>2191638</v>
      </c>
      <c r="C64" s="272"/>
      <c r="D64" s="271">
        <v>29260</v>
      </c>
      <c r="E64" s="273" t="s">
        <v>413</v>
      </c>
      <c r="F64" s="271">
        <v>8676343</v>
      </c>
      <c r="G64" s="272"/>
      <c r="H64" s="271">
        <v>9177924</v>
      </c>
      <c r="I64" s="273" t="s">
        <v>413</v>
      </c>
      <c r="J64" s="271">
        <v>20075165</v>
      </c>
      <c r="K64" s="273" t="s">
        <v>413</v>
      </c>
      <c r="L64" s="271">
        <v>32500</v>
      </c>
      <c r="M64" s="272"/>
      <c r="N64" s="271">
        <v>4760</v>
      </c>
      <c r="O64" s="280" t="s">
        <v>574</v>
      </c>
      <c r="P64" s="271">
        <v>1681426</v>
      </c>
      <c r="Q64" s="273" t="s">
        <v>413</v>
      </c>
      <c r="R64" s="271">
        <v>1718686</v>
      </c>
      <c r="S64" s="273" t="s">
        <v>413</v>
      </c>
      <c r="T64" s="271">
        <v>21793850</v>
      </c>
      <c r="U64" s="273" t="s">
        <v>413</v>
      </c>
      <c r="V64" s="271">
        <v>3400431</v>
      </c>
      <c r="W64" s="272"/>
      <c r="X64" s="271">
        <v>7525956</v>
      </c>
      <c r="Y64" s="273" t="s">
        <v>413</v>
      </c>
      <c r="Z64" s="271">
        <v>32720237</v>
      </c>
      <c r="AA64" s="273" t="s">
        <v>413</v>
      </c>
    </row>
    <row r="65" spans="1:27" x14ac:dyDescent="0.25">
      <c r="A65" s="275">
        <v>2002</v>
      </c>
      <c r="B65" s="276">
        <v>2019358</v>
      </c>
      <c r="C65" s="277"/>
      <c r="D65" s="276">
        <v>60758</v>
      </c>
      <c r="E65" s="278" t="s">
        <v>413</v>
      </c>
      <c r="F65" s="276">
        <v>8845493</v>
      </c>
      <c r="G65" s="277"/>
      <c r="H65" s="276">
        <v>9167688</v>
      </c>
      <c r="I65" s="278" t="s">
        <v>413</v>
      </c>
      <c r="J65" s="276">
        <v>20093297</v>
      </c>
      <c r="K65" s="278" t="s">
        <v>413</v>
      </c>
      <c r="L65" s="276">
        <v>38908</v>
      </c>
      <c r="M65" s="277"/>
      <c r="N65" s="276">
        <v>4787</v>
      </c>
      <c r="O65" s="280" t="s">
        <v>574</v>
      </c>
      <c r="P65" s="276">
        <v>1675979</v>
      </c>
      <c r="Q65" s="278" t="s">
        <v>413</v>
      </c>
      <c r="R65" s="276">
        <v>1719674</v>
      </c>
      <c r="S65" s="278" t="s">
        <v>413</v>
      </c>
      <c r="T65" s="276">
        <v>21812971</v>
      </c>
      <c r="U65" s="278" t="s">
        <v>413</v>
      </c>
      <c r="V65" s="276">
        <v>3378691</v>
      </c>
      <c r="W65" s="277"/>
      <c r="X65" s="276">
        <v>7484245</v>
      </c>
      <c r="Y65" s="278" t="s">
        <v>413</v>
      </c>
      <c r="Z65" s="276">
        <v>32675906</v>
      </c>
      <c r="AA65" s="278" t="s">
        <v>413</v>
      </c>
    </row>
    <row r="66" spans="1:27" x14ac:dyDescent="0.25">
      <c r="A66" s="270">
        <v>2003</v>
      </c>
      <c r="B66" s="271">
        <v>2041412</v>
      </c>
      <c r="C66" s="272"/>
      <c r="D66" s="271">
        <v>50515</v>
      </c>
      <c r="E66" s="273" t="s">
        <v>413</v>
      </c>
      <c r="F66" s="271">
        <v>8488339</v>
      </c>
      <c r="G66" s="272"/>
      <c r="H66" s="271">
        <v>9197118</v>
      </c>
      <c r="I66" s="273" t="s">
        <v>413</v>
      </c>
      <c r="J66" s="271">
        <v>19777383</v>
      </c>
      <c r="K66" s="273" t="s">
        <v>413</v>
      </c>
      <c r="L66" s="271">
        <v>43242</v>
      </c>
      <c r="M66" s="272"/>
      <c r="N66" s="271">
        <v>3400</v>
      </c>
      <c r="O66" s="280" t="s">
        <v>574</v>
      </c>
      <c r="P66" s="271">
        <v>1678863</v>
      </c>
      <c r="Q66" s="273" t="s">
        <v>413</v>
      </c>
      <c r="R66" s="271">
        <v>1725505</v>
      </c>
      <c r="S66" s="273" t="s">
        <v>413</v>
      </c>
      <c r="T66" s="271">
        <v>21502888</v>
      </c>
      <c r="U66" s="273" t="s">
        <v>413</v>
      </c>
      <c r="V66" s="271">
        <v>3454218</v>
      </c>
      <c r="W66" s="272"/>
      <c r="X66" s="271">
        <v>7575004</v>
      </c>
      <c r="Y66" s="273" t="s">
        <v>413</v>
      </c>
      <c r="Z66" s="271">
        <v>32532110</v>
      </c>
      <c r="AA66" s="273" t="s">
        <v>413</v>
      </c>
    </row>
    <row r="67" spans="1:27" x14ac:dyDescent="0.25">
      <c r="A67" s="270">
        <v>2004</v>
      </c>
      <c r="B67" s="271">
        <v>2046877</v>
      </c>
      <c r="C67" s="272"/>
      <c r="D67" s="271">
        <v>137762</v>
      </c>
      <c r="E67" s="273" t="s">
        <v>413</v>
      </c>
      <c r="F67" s="271">
        <v>8535934</v>
      </c>
      <c r="G67" s="272"/>
      <c r="H67" s="271">
        <v>9824669</v>
      </c>
      <c r="I67" s="273" t="s">
        <v>413</v>
      </c>
      <c r="J67" s="271">
        <v>20545242</v>
      </c>
      <c r="K67" s="273" t="s">
        <v>413</v>
      </c>
      <c r="L67" s="271">
        <v>32556</v>
      </c>
      <c r="M67" s="272"/>
      <c r="N67" s="271">
        <v>3800</v>
      </c>
      <c r="O67" s="280" t="s">
        <v>574</v>
      </c>
      <c r="P67" s="271">
        <v>1816561</v>
      </c>
      <c r="Q67" s="273" t="s">
        <v>413</v>
      </c>
      <c r="R67" s="271">
        <v>1852917</v>
      </c>
      <c r="S67" s="273" t="s">
        <v>413</v>
      </c>
      <c r="T67" s="271">
        <v>22398159</v>
      </c>
      <c r="U67" s="273" t="s">
        <v>413</v>
      </c>
      <c r="V67" s="271">
        <v>3472903</v>
      </c>
      <c r="W67" s="272"/>
      <c r="X67" s="271">
        <v>7634820</v>
      </c>
      <c r="Y67" s="273" t="s">
        <v>413</v>
      </c>
      <c r="Z67" s="271">
        <v>33505882</v>
      </c>
      <c r="AA67" s="273" t="s">
        <v>413</v>
      </c>
    </row>
    <row r="68" spans="1:27" x14ac:dyDescent="0.25">
      <c r="A68" s="275">
        <v>2005</v>
      </c>
      <c r="B68" s="276">
        <v>1954042</v>
      </c>
      <c r="C68" s="277"/>
      <c r="D68" s="276">
        <v>44191</v>
      </c>
      <c r="E68" s="278" t="s">
        <v>413</v>
      </c>
      <c r="F68" s="276">
        <v>7903408</v>
      </c>
      <c r="G68" s="277"/>
      <c r="H68" s="276">
        <v>9632513</v>
      </c>
      <c r="I68" s="278" t="s">
        <v>413</v>
      </c>
      <c r="J68" s="276">
        <v>19534154</v>
      </c>
      <c r="K68" s="278" t="s">
        <v>413</v>
      </c>
      <c r="L68" s="276">
        <v>31951</v>
      </c>
      <c r="M68" s="277"/>
      <c r="N68" s="276">
        <v>4300</v>
      </c>
      <c r="O68" s="280" t="s">
        <v>574</v>
      </c>
      <c r="P68" s="276">
        <v>1836920</v>
      </c>
      <c r="Q68" s="278" t="s">
        <v>413</v>
      </c>
      <c r="R68" s="276">
        <v>1873172</v>
      </c>
      <c r="S68" s="278" t="s">
        <v>413</v>
      </c>
      <c r="T68" s="276">
        <v>21407326</v>
      </c>
      <c r="U68" s="278" t="s">
        <v>413</v>
      </c>
      <c r="V68" s="276">
        <v>3477360</v>
      </c>
      <c r="W68" s="277"/>
      <c r="X68" s="276">
        <v>7557232</v>
      </c>
      <c r="Y68" s="278" t="s">
        <v>413</v>
      </c>
      <c r="Z68" s="276">
        <v>32441918</v>
      </c>
      <c r="AA68" s="278" t="s">
        <v>413</v>
      </c>
    </row>
    <row r="69" spans="1:27" x14ac:dyDescent="0.25">
      <c r="A69" s="270">
        <v>2006</v>
      </c>
      <c r="B69" s="271">
        <v>1914466</v>
      </c>
      <c r="C69" s="272"/>
      <c r="D69" s="271">
        <v>60787</v>
      </c>
      <c r="E69" s="273" t="s">
        <v>413</v>
      </c>
      <c r="F69" s="271">
        <v>7846224</v>
      </c>
      <c r="G69" s="272"/>
      <c r="H69" s="271">
        <v>9769914</v>
      </c>
      <c r="I69" s="273" t="s">
        <v>413</v>
      </c>
      <c r="J69" s="271">
        <v>19591390</v>
      </c>
      <c r="K69" s="273" t="s">
        <v>413</v>
      </c>
      <c r="L69" s="271">
        <v>28756</v>
      </c>
      <c r="M69" s="272"/>
      <c r="N69" s="271">
        <v>4400</v>
      </c>
      <c r="O69" s="280" t="s">
        <v>574</v>
      </c>
      <c r="P69" s="271">
        <v>1896628</v>
      </c>
      <c r="Q69" s="273" t="s">
        <v>413</v>
      </c>
      <c r="R69" s="271">
        <v>1929784</v>
      </c>
      <c r="S69" s="273" t="s">
        <v>413</v>
      </c>
      <c r="T69" s="271">
        <v>21521174</v>
      </c>
      <c r="U69" s="273" t="s">
        <v>413</v>
      </c>
      <c r="V69" s="271">
        <v>3450547</v>
      </c>
      <c r="W69" s="272"/>
      <c r="X69" s="271">
        <v>7414513</v>
      </c>
      <c r="Y69" s="273" t="s">
        <v>413</v>
      </c>
      <c r="Z69" s="271">
        <v>32386234</v>
      </c>
      <c r="AA69" s="273" t="s">
        <v>413</v>
      </c>
    </row>
    <row r="70" spans="1:27" x14ac:dyDescent="0.25">
      <c r="A70" s="270">
        <v>2007</v>
      </c>
      <c r="B70" s="271">
        <v>1864612</v>
      </c>
      <c r="C70" s="272"/>
      <c r="D70" s="271">
        <v>25191</v>
      </c>
      <c r="E70" s="273" t="s">
        <v>413</v>
      </c>
      <c r="F70" s="271">
        <v>8090315</v>
      </c>
      <c r="G70" s="272"/>
      <c r="H70" s="271">
        <v>9450597</v>
      </c>
      <c r="I70" s="273" t="s">
        <v>413</v>
      </c>
      <c r="J70" s="271">
        <v>19430715</v>
      </c>
      <c r="K70" s="273" t="s">
        <v>413</v>
      </c>
      <c r="L70" s="271">
        <v>15715</v>
      </c>
      <c r="M70" s="272"/>
      <c r="N70" s="271">
        <v>4700</v>
      </c>
      <c r="O70" s="280" t="s">
        <v>574</v>
      </c>
      <c r="P70" s="271">
        <v>1943982</v>
      </c>
      <c r="Q70" s="273" t="s">
        <v>413</v>
      </c>
      <c r="R70" s="271">
        <v>1964397</v>
      </c>
      <c r="S70" s="273" t="s">
        <v>413</v>
      </c>
      <c r="T70" s="271">
        <v>21395112</v>
      </c>
      <c r="U70" s="273" t="s">
        <v>413</v>
      </c>
      <c r="V70" s="271">
        <v>3506963</v>
      </c>
      <c r="W70" s="272"/>
      <c r="X70" s="271">
        <v>7517010</v>
      </c>
      <c r="Y70" s="273" t="s">
        <v>413</v>
      </c>
      <c r="Z70" s="271">
        <v>32419085</v>
      </c>
      <c r="AA70" s="273" t="s">
        <v>413</v>
      </c>
    </row>
    <row r="71" spans="1:27" x14ac:dyDescent="0.25">
      <c r="A71" s="275">
        <v>2008</v>
      </c>
      <c r="B71" s="276">
        <v>1795585</v>
      </c>
      <c r="C71" s="277"/>
      <c r="D71" s="276">
        <v>40772</v>
      </c>
      <c r="E71" s="278" t="s">
        <v>413</v>
      </c>
      <c r="F71" s="276">
        <v>8074231</v>
      </c>
      <c r="G71" s="278" t="s">
        <v>413</v>
      </c>
      <c r="H71" s="276">
        <v>8511175</v>
      </c>
      <c r="I71" s="278" t="s">
        <v>413</v>
      </c>
      <c r="J71" s="276">
        <v>18421763</v>
      </c>
      <c r="K71" s="278" t="s">
        <v>413</v>
      </c>
      <c r="L71" s="276">
        <v>16514</v>
      </c>
      <c r="M71" s="277"/>
      <c r="N71" s="276">
        <v>5000</v>
      </c>
      <c r="O71" s="280" t="s">
        <v>574</v>
      </c>
      <c r="P71" s="276">
        <v>2031185</v>
      </c>
      <c r="Q71" s="278" t="s">
        <v>413</v>
      </c>
      <c r="R71" s="276">
        <v>2052699</v>
      </c>
      <c r="S71" s="278" t="s">
        <v>413</v>
      </c>
      <c r="T71" s="276">
        <v>20474463</v>
      </c>
      <c r="U71" s="278" t="s">
        <v>413</v>
      </c>
      <c r="V71" s="276">
        <v>3443733</v>
      </c>
      <c r="W71" s="277"/>
      <c r="X71" s="276">
        <v>7365444</v>
      </c>
      <c r="Y71" s="278" t="s">
        <v>413</v>
      </c>
      <c r="Z71" s="276">
        <v>31283639</v>
      </c>
      <c r="AA71" s="278" t="s">
        <v>413</v>
      </c>
    </row>
    <row r="72" spans="1:27" x14ac:dyDescent="0.25">
      <c r="A72" s="270">
        <v>2009</v>
      </c>
      <c r="B72" s="271">
        <v>1395671</v>
      </c>
      <c r="C72" s="273" t="s">
        <v>413</v>
      </c>
      <c r="D72" s="271">
        <v>-23811</v>
      </c>
      <c r="E72" s="273" t="s">
        <v>413</v>
      </c>
      <c r="F72" s="271">
        <v>7608819</v>
      </c>
      <c r="G72" s="273" t="s">
        <v>413</v>
      </c>
      <c r="H72" s="271">
        <v>7815777</v>
      </c>
      <c r="I72" s="273" t="s">
        <v>413</v>
      </c>
      <c r="J72" s="271">
        <v>16796456</v>
      </c>
      <c r="K72" s="273" t="s">
        <v>413</v>
      </c>
      <c r="L72" s="271">
        <v>18235</v>
      </c>
      <c r="M72" s="273" t="s">
        <v>413</v>
      </c>
      <c r="N72" s="271">
        <v>4200</v>
      </c>
      <c r="O72" s="280" t="s">
        <v>574</v>
      </c>
      <c r="P72" s="271">
        <v>1982241</v>
      </c>
      <c r="Q72" s="273" t="s">
        <v>413</v>
      </c>
      <c r="R72" s="271">
        <v>2004676</v>
      </c>
      <c r="S72" s="273" t="s">
        <v>413</v>
      </c>
      <c r="T72" s="271">
        <v>18801132</v>
      </c>
      <c r="U72" s="273" t="s">
        <v>413</v>
      </c>
      <c r="V72" s="271">
        <v>3130312</v>
      </c>
      <c r="W72" s="273" t="s">
        <v>413</v>
      </c>
      <c r="X72" s="271">
        <v>6581908</v>
      </c>
      <c r="Y72" s="273" t="s">
        <v>413</v>
      </c>
      <c r="Z72" s="271">
        <v>28513352</v>
      </c>
      <c r="AA72" s="273" t="s">
        <v>413</v>
      </c>
    </row>
    <row r="73" spans="1:27" x14ac:dyDescent="0.25">
      <c r="A73" s="270" t="s">
        <v>575</v>
      </c>
      <c r="B73" s="271">
        <v>1618001</v>
      </c>
      <c r="C73" s="272"/>
      <c r="D73" s="271">
        <v>-6171</v>
      </c>
      <c r="E73" s="272"/>
      <c r="F73" s="271">
        <v>8109997</v>
      </c>
      <c r="G73" s="272"/>
      <c r="H73" s="271">
        <v>8013194</v>
      </c>
      <c r="I73" s="272"/>
      <c r="J73" s="271">
        <v>17735021</v>
      </c>
      <c r="K73" s="272"/>
      <c r="L73" s="271">
        <v>15924</v>
      </c>
      <c r="M73" s="272"/>
      <c r="N73" s="271">
        <v>4200</v>
      </c>
      <c r="O73" s="274">
        <v>22</v>
      </c>
      <c r="P73" s="271">
        <v>2228743</v>
      </c>
      <c r="Q73" s="272"/>
      <c r="R73" s="271">
        <v>2248889</v>
      </c>
      <c r="S73" s="272"/>
      <c r="T73" s="271">
        <v>19983910</v>
      </c>
      <c r="U73" s="272"/>
      <c r="V73" s="271">
        <v>3282906</v>
      </c>
      <c r="W73" s="272"/>
      <c r="X73" s="271">
        <v>6872251</v>
      </c>
      <c r="Y73" s="272"/>
      <c r="Z73" s="271">
        <v>30139067</v>
      </c>
      <c r="AA73" s="272"/>
    </row>
    <row r="74" spans="1:27" x14ac:dyDescent="0.25">
      <c r="A74" s="847" t="s">
        <v>576</v>
      </c>
      <c r="B74" s="848"/>
      <c r="C74" s="848"/>
      <c r="D74" s="848"/>
      <c r="E74" s="848"/>
      <c r="F74" s="848"/>
      <c r="G74" s="848"/>
      <c r="H74" s="848"/>
      <c r="I74" s="848"/>
      <c r="J74" s="848"/>
      <c r="K74" s="848"/>
      <c r="L74" s="848"/>
      <c r="M74" s="848"/>
      <c r="N74" s="848" t="s">
        <v>577</v>
      </c>
      <c r="O74" s="848"/>
      <c r="P74" s="848"/>
      <c r="Q74" s="848"/>
      <c r="R74" s="848"/>
      <c r="S74" s="848"/>
      <c r="T74" s="848"/>
      <c r="U74" s="848"/>
      <c r="V74" s="848"/>
      <c r="W74" s="848"/>
      <c r="X74" s="848"/>
      <c r="Y74" s="848"/>
      <c r="Z74" s="848"/>
      <c r="AA74" s="849"/>
    </row>
    <row r="75" spans="1:27" x14ac:dyDescent="0.25">
      <c r="A75" s="833"/>
      <c r="B75" s="834"/>
      <c r="C75" s="834"/>
      <c r="D75" s="834"/>
      <c r="E75" s="834"/>
      <c r="F75" s="834"/>
      <c r="G75" s="834"/>
      <c r="H75" s="834"/>
      <c r="I75" s="834"/>
      <c r="J75" s="834"/>
      <c r="K75" s="834"/>
      <c r="L75" s="834"/>
      <c r="M75" s="834"/>
      <c r="N75" s="831" t="s">
        <v>578</v>
      </c>
      <c r="O75" s="831"/>
      <c r="P75" s="831"/>
      <c r="Q75" s="831"/>
      <c r="R75" s="831"/>
      <c r="S75" s="831"/>
      <c r="T75" s="831"/>
      <c r="U75" s="831"/>
      <c r="V75" s="831"/>
      <c r="W75" s="831"/>
      <c r="X75" s="831"/>
      <c r="Y75" s="831"/>
      <c r="Z75" s="831"/>
      <c r="AA75" s="832"/>
    </row>
    <row r="76" spans="1:27" x14ac:dyDescent="0.25">
      <c r="A76" s="833" t="s">
        <v>579</v>
      </c>
      <c r="B76" s="834"/>
      <c r="C76" s="834"/>
      <c r="D76" s="834"/>
      <c r="E76" s="834"/>
      <c r="F76" s="834"/>
      <c r="G76" s="834"/>
      <c r="H76" s="834"/>
      <c r="I76" s="834"/>
      <c r="J76" s="834"/>
      <c r="K76" s="834"/>
      <c r="L76" s="834"/>
      <c r="M76" s="834"/>
      <c r="N76" s="839" t="s">
        <v>580</v>
      </c>
      <c r="O76" s="839"/>
      <c r="P76" s="839"/>
      <c r="Q76" s="839"/>
      <c r="R76" s="839"/>
      <c r="S76" s="839"/>
      <c r="T76" s="839"/>
      <c r="U76" s="839"/>
      <c r="V76" s="839"/>
      <c r="W76" s="839"/>
      <c r="X76" s="839"/>
      <c r="Y76" s="839"/>
      <c r="Z76" s="839"/>
      <c r="AA76" s="840"/>
    </row>
    <row r="77" spans="1:27" x14ac:dyDescent="0.25">
      <c r="A77" s="833"/>
      <c r="B77" s="834"/>
      <c r="C77" s="834"/>
      <c r="D77" s="834"/>
      <c r="E77" s="834"/>
      <c r="F77" s="834"/>
      <c r="G77" s="834"/>
      <c r="H77" s="834"/>
      <c r="I77" s="834"/>
      <c r="J77" s="834"/>
      <c r="K77" s="834"/>
      <c r="L77" s="834"/>
      <c r="M77" s="834"/>
      <c r="N77" s="831" t="s">
        <v>581</v>
      </c>
      <c r="O77" s="831"/>
      <c r="P77" s="831"/>
      <c r="Q77" s="831"/>
      <c r="R77" s="831"/>
      <c r="S77" s="831"/>
      <c r="T77" s="831"/>
      <c r="U77" s="831"/>
      <c r="V77" s="831"/>
      <c r="W77" s="831"/>
      <c r="X77" s="831"/>
      <c r="Y77" s="831"/>
      <c r="Z77" s="831"/>
      <c r="AA77" s="832"/>
    </row>
    <row r="78" spans="1:27" x14ac:dyDescent="0.25">
      <c r="A78" s="833"/>
      <c r="B78" s="834"/>
      <c r="C78" s="834"/>
      <c r="D78" s="834"/>
      <c r="E78" s="834"/>
      <c r="F78" s="834"/>
      <c r="G78" s="834"/>
      <c r="H78" s="834"/>
      <c r="I78" s="834"/>
      <c r="J78" s="834"/>
      <c r="K78" s="834"/>
      <c r="L78" s="834"/>
      <c r="M78" s="834"/>
      <c r="N78" s="831" t="s">
        <v>582</v>
      </c>
      <c r="O78" s="831"/>
      <c r="P78" s="831"/>
      <c r="Q78" s="831"/>
      <c r="R78" s="831"/>
      <c r="S78" s="831"/>
      <c r="T78" s="831"/>
      <c r="U78" s="831"/>
      <c r="V78" s="831"/>
      <c r="W78" s="831"/>
      <c r="X78" s="831"/>
      <c r="Y78" s="831"/>
      <c r="Z78" s="831"/>
      <c r="AA78" s="832"/>
    </row>
    <row r="79" spans="1:27" x14ac:dyDescent="0.25">
      <c r="A79" s="833"/>
      <c r="B79" s="834"/>
      <c r="C79" s="834"/>
      <c r="D79" s="834"/>
      <c r="E79" s="834"/>
      <c r="F79" s="834"/>
      <c r="G79" s="834"/>
      <c r="H79" s="834"/>
      <c r="I79" s="834"/>
      <c r="J79" s="834"/>
      <c r="K79" s="834"/>
      <c r="L79" s="834"/>
      <c r="M79" s="834"/>
      <c r="N79" s="831" t="s">
        <v>583</v>
      </c>
      <c r="O79" s="831"/>
      <c r="P79" s="831"/>
      <c r="Q79" s="831"/>
      <c r="R79" s="831"/>
      <c r="S79" s="831"/>
      <c r="T79" s="831"/>
      <c r="U79" s="831"/>
      <c r="V79" s="831"/>
      <c r="W79" s="831"/>
      <c r="X79" s="831"/>
      <c r="Y79" s="831"/>
      <c r="Z79" s="831"/>
      <c r="AA79" s="832"/>
    </row>
    <row r="80" spans="1:27" x14ac:dyDescent="0.25">
      <c r="A80" s="833" t="s">
        <v>584</v>
      </c>
      <c r="B80" s="834"/>
      <c r="C80" s="834"/>
      <c r="D80" s="834"/>
      <c r="E80" s="834"/>
      <c r="F80" s="834"/>
      <c r="G80" s="834"/>
      <c r="H80" s="834"/>
      <c r="I80" s="834"/>
      <c r="J80" s="834"/>
      <c r="K80" s="834"/>
      <c r="L80" s="834"/>
      <c r="M80" s="834"/>
      <c r="N80" s="839" t="s">
        <v>585</v>
      </c>
      <c r="O80" s="839"/>
      <c r="P80" s="839"/>
      <c r="Q80" s="839"/>
      <c r="R80" s="839"/>
      <c r="S80" s="839"/>
      <c r="T80" s="839"/>
      <c r="U80" s="839"/>
      <c r="V80" s="839"/>
      <c r="W80" s="839"/>
      <c r="X80" s="839"/>
      <c r="Y80" s="839"/>
      <c r="Z80" s="839"/>
      <c r="AA80" s="840"/>
    </row>
    <row r="81" spans="1:27" x14ac:dyDescent="0.25">
      <c r="A81" s="829" t="s">
        <v>533</v>
      </c>
      <c r="B81" s="830"/>
      <c r="C81" s="830"/>
      <c r="D81" s="830"/>
      <c r="E81" s="830"/>
      <c r="F81" s="830"/>
      <c r="G81" s="830"/>
      <c r="H81" s="830"/>
      <c r="I81" s="830"/>
      <c r="J81" s="830"/>
      <c r="K81" s="830"/>
      <c r="L81" s="830"/>
      <c r="M81" s="830"/>
      <c r="N81" s="831" t="s">
        <v>528</v>
      </c>
      <c r="O81" s="831"/>
      <c r="P81" s="831"/>
      <c r="Q81" s="831"/>
      <c r="R81" s="831"/>
      <c r="S81" s="831"/>
      <c r="T81" s="831"/>
      <c r="U81" s="831"/>
      <c r="V81" s="831"/>
      <c r="W81" s="831"/>
      <c r="X81" s="831"/>
      <c r="Y81" s="831"/>
      <c r="Z81" s="831"/>
      <c r="AA81" s="832"/>
    </row>
    <row r="82" spans="1:27" x14ac:dyDescent="0.25">
      <c r="A82" s="833" t="s">
        <v>586</v>
      </c>
      <c r="B82" s="834"/>
      <c r="C82" s="834"/>
      <c r="D82" s="834"/>
      <c r="E82" s="834"/>
      <c r="F82" s="834"/>
      <c r="G82" s="834"/>
      <c r="H82" s="834"/>
      <c r="I82" s="834"/>
      <c r="J82" s="834"/>
      <c r="K82" s="834"/>
      <c r="L82" s="834"/>
      <c r="M82" s="834"/>
      <c r="N82" s="839" t="s">
        <v>587</v>
      </c>
      <c r="O82" s="839"/>
      <c r="P82" s="839"/>
      <c r="Q82" s="839"/>
      <c r="R82" s="839"/>
      <c r="S82" s="839"/>
      <c r="T82" s="839"/>
      <c r="U82" s="839"/>
      <c r="V82" s="839"/>
      <c r="W82" s="839"/>
      <c r="X82" s="839"/>
      <c r="Y82" s="839"/>
      <c r="Z82" s="839"/>
      <c r="AA82" s="840"/>
    </row>
    <row r="83" spans="1:27" x14ac:dyDescent="0.25">
      <c r="A83" s="829" t="s">
        <v>588</v>
      </c>
      <c r="B83" s="830"/>
      <c r="C83" s="830"/>
      <c r="D83" s="830"/>
      <c r="E83" s="830"/>
      <c r="F83" s="830"/>
      <c r="G83" s="830"/>
      <c r="H83" s="830"/>
      <c r="I83" s="830"/>
      <c r="J83" s="830"/>
      <c r="K83" s="830"/>
      <c r="L83" s="830"/>
      <c r="M83" s="830"/>
      <c r="N83" s="831" t="s">
        <v>529</v>
      </c>
      <c r="O83" s="831"/>
      <c r="P83" s="831"/>
      <c r="Q83" s="831"/>
      <c r="R83" s="831"/>
      <c r="S83" s="831"/>
      <c r="T83" s="831"/>
      <c r="U83" s="831"/>
      <c r="V83" s="831"/>
      <c r="W83" s="831"/>
      <c r="X83" s="831"/>
      <c r="Y83" s="831"/>
      <c r="Z83" s="831"/>
      <c r="AA83" s="832"/>
    </row>
    <row r="84" spans="1:27" x14ac:dyDescent="0.25">
      <c r="A84" s="829" t="s">
        <v>589</v>
      </c>
      <c r="B84" s="830"/>
      <c r="C84" s="830"/>
      <c r="D84" s="830"/>
      <c r="E84" s="830"/>
      <c r="F84" s="830"/>
      <c r="G84" s="830"/>
      <c r="H84" s="830"/>
      <c r="I84" s="830"/>
      <c r="J84" s="830"/>
      <c r="K84" s="830"/>
      <c r="L84" s="830"/>
      <c r="M84" s="830"/>
      <c r="N84" s="831" t="s">
        <v>530</v>
      </c>
      <c r="O84" s="831"/>
      <c r="P84" s="831"/>
      <c r="Q84" s="831"/>
      <c r="R84" s="831"/>
      <c r="S84" s="831"/>
      <c r="T84" s="831"/>
      <c r="U84" s="831"/>
      <c r="V84" s="831"/>
      <c r="W84" s="831"/>
      <c r="X84" s="831"/>
      <c r="Y84" s="831"/>
      <c r="Z84" s="831"/>
      <c r="AA84" s="832"/>
    </row>
    <row r="85" spans="1:27" x14ac:dyDescent="0.25">
      <c r="A85" s="833" t="s">
        <v>590</v>
      </c>
      <c r="B85" s="834"/>
      <c r="C85" s="834"/>
      <c r="D85" s="834"/>
      <c r="E85" s="834"/>
      <c r="F85" s="834"/>
      <c r="G85" s="834"/>
      <c r="H85" s="834"/>
      <c r="I85" s="834"/>
      <c r="J85" s="834"/>
      <c r="K85" s="834"/>
      <c r="L85" s="834"/>
      <c r="M85" s="834"/>
      <c r="N85" s="831" t="s">
        <v>591</v>
      </c>
      <c r="O85" s="831"/>
      <c r="P85" s="831"/>
      <c r="Q85" s="831"/>
      <c r="R85" s="831"/>
      <c r="S85" s="831"/>
      <c r="T85" s="831"/>
      <c r="U85" s="831"/>
      <c r="V85" s="831"/>
      <c r="W85" s="831"/>
      <c r="X85" s="831"/>
      <c r="Y85" s="831"/>
      <c r="Z85" s="831"/>
      <c r="AA85" s="832"/>
    </row>
    <row r="86" spans="1:27" x14ac:dyDescent="0.25">
      <c r="A86" s="833"/>
      <c r="B86" s="834"/>
      <c r="C86" s="834"/>
      <c r="D86" s="834"/>
      <c r="E86" s="834"/>
      <c r="F86" s="834"/>
      <c r="G86" s="834"/>
      <c r="H86" s="834"/>
      <c r="I86" s="834"/>
      <c r="J86" s="834"/>
      <c r="K86" s="834"/>
      <c r="L86" s="834"/>
      <c r="M86" s="834"/>
      <c r="N86" s="831" t="s">
        <v>592</v>
      </c>
      <c r="O86" s="831"/>
      <c r="P86" s="831"/>
      <c r="Q86" s="831"/>
      <c r="R86" s="831"/>
      <c r="S86" s="831"/>
      <c r="T86" s="831"/>
      <c r="U86" s="831"/>
      <c r="V86" s="831"/>
      <c r="W86" s="831"/>
      <c r="X86" s="831"/>
      <c r="Y86" s="831"/>
      <c r="Z86" s="831"/>
      <c r="AA86" s="832"/>
    </row>
    <row r="87" spans="1:27" x14ac:dyDescent="0.25">
      <c r="A87" s="833" t="s">
        <v>593</v>
      </c>
      <c r="B87" s="834"/>
      <c r="C87" s="834"/>
      <c r="D87" s="834"/>
      <c r="E87" s="834"/>
      <c r="F87" s="834"/>
      <c r="G87" s="834"/>
      <c r="H87" s="834"/>
      <c r="I87" s="834"/>
      <c r="J87" s="834"/>
      <c r="K87" s="834"/>
      <c r="L87" s="834"/>
      <c r="M87" s="834"/>
      <c r="N87" s="831" t="s">
        <v>594</v>
      </c>
      <c r="O87" s="831"/>
      <c r="P87" s="831"/>
      <c r="Q87" s="831"/>
      <c r="R87" s="831"/>
      <c r="S87" s="831"/>
      <c r="T87" s="831"/>
      <c r="U87" s="831"/>
      <c r="V87" s="831"/>
      <c r="W87" s="831"/>
      <c r="X87" s="831"/>
      <c r="Y87" s="831"/>
      <c r="Z87" s="831"/>
      <c r="AA87" s="832"/>
    </row>
    <row r="88" spans="1:27" x14ac:dyDescent="0.25">
      <c r="A88" s="829" t="s">
        <v>595</v>
      </c>
      <c r="B88" s="830"/>
      <c r="C88" s="830"/>
      <c r="D88" s="830"/>
      <c r="E88" s="830"/>
      <c r="F88" s="830"/>
      <c r="G88" s="830"/>
      <c r="H88" s="830"/>
      <c r="I88" s="830"/>
      <c r="J88" s="830"/>
      <c r="K88" s="830"/>
      <c r="L88" s="830"/>
      <c r="M88" s="830"/>
      <c r="N88" s="831" t="s">
        <v>531</v>
      </c>
      <c r="O88" s="831"/>
      <c r="P88" s="831"/>
      <c r="Q88" s="831"/>
      <c r="R88" s="831"/>
      <c r="S88" s="831"/>
      <c r="T88" s="831"/>
      <c r="U88" s="831"/>
      <c r="V88" s="831"/>
      <c r="W88" s="831"/>
      <c r="X88" s="831"/>
      <c r="Y88" s="831"/>
      <c r="Z88" s="831"/>
      <c r="AA88" s="832"/>
    </row>
    <row r="89" spans="1:27" x14ac:dyDescent="0.25">
      <c r="A89" s="829"/>
      <c r="B89" s="830"/>
      <c r="C89" s="830"/>
      <c r="D89" s="830"/>
      <c r="E89" s="830"/>
      <c r="F89" s="830"/>
      <c r="G89" s="830"/>
      <c r="H89" s="830"/>
      <c r="I89" s="830"/>
      <c r="J89" s="830"/>
      <c r="K89" s="830"/>
      <c r="L89" s="830"/>
      <c r="M89" s="830"/>
      <c r="N89" s="831" t="s">
        <v>596</v>
      </c>
      <c r="O89" s="831"/>
      <c r="P89" s="831"/>
      <c r="Q89" s="831"/>
      <c r="R89" s="831"/>
      <c r="S89" s="831"/>
      <c r="T89" s="831"/>
      <c r="U89" s="831"/>
      <c r="V89" s="831"/>
      <c r="W89" s="831"/>
      <c r="X89" s="831"/>
      <c r="Y89" s="831"/>
      <c r="Z89" s="831"/>
      <c r="AA89" s="832"/>
    </row>
    <row r="90" spans="1:27" x14ac:dyDescent="0.25">
      <c r="A90" s="835" t="s">
        <v>597</v>
      </c>
      <c r="B90" s="836"/>
      <c r="C90" s="836"/>
      <c r="D90" s="836"/>
      <c r="E90" s="836"/>
      <c r="F90" s="836"/>
      <c r="G90" s="836"/>
      <c r="H90" s="836"/>
      <c r="I90" s="836"/>
      <c r="J90" s="836"/>
      <c r="K90" s="836"/>
      <c r="L90" s="836"/>
      <c r="M90" s="836"/>
      <c r="N90" s="837" t="s">
        <v>532</v>
      </c>
      <c r="O90" s="837"/>
      <c r="P90" s="837"/>
      <c r="Q90" s="837"/>
      <c r="R90" s="837"/>
      <c r="S90" s="837"/>
      <c r="T90" s="837"/>
      <c r="U90" s="837"/>
      <c r="V90" s="837"/>
      <c r="W90" s="837"/>
      <c r="X90" s="837"/>
      <c r="Y90" s="837"/>
      <c r="Z90" s="837"/>
      <c r="AA90" s="838"/>
    </row>
  </sheetData>
  <mergeCells count="72">
    <mergeCell ref="A1:AA1"/>
    <mergeCell ref="A2:AA2"/>
    <mergeCell ref="A3:A11"/>
    <mergeCell ref="B3:U6"/>
    <mergeCell ref="V3:W3"/>
    <mergeCell ref="X3:Y3"/>
    <mergeCell ref="Z3:AA11"/>
    <mergeCell ref="V4:W4"/>
    <mergeCell ref="X4:Y4"/>
    <mergeCell ref="V5:W5"/>
    <mergeCell ref="X5:Y5"/>
    <mergeCell ref="V6:W6"/>
    <mergeCell ref="X6:Y6"/>
    <mergeCell ref="B7:K9"/>
    <mergeCell ref="L7:S9"/>
    <mergeCell ref="T7:U7"/>
    <mergeCell ref="V7:W7"/>
    <mergeCell ref="X7:Y7"/>
    <mergeCell ref="T8:U8"/>
    <mergeCell ref="V8:W8"/>
    <mergeCell ref="B10:C11"/>
    <mergeCell ref="D10:E10"/>
    <mergeCell ref="F10:G10"/>
    <mergeCell ref="H10:I11"/>
    <mergeCell ref="J10:K11"/>
    <mergeCell ref="L10:M10"/>
    <mergeCell ref="D11:E11"/>
    <mergeCell ref="F11:G11"/>
    <mergeCell ref="L11:M11"/>
    <mergeCell ref="X8:Y8"/>
    <mergeCell ref="T9:U9"/>
    <mergeCell ref="V9:W9"/>
    <mergeCell ref="X9:Y9"/>
    <mergeCell ref="X10:Y10"/>
    <mergeCell ref="T11:U11"/>
    <mergeCell ref="V11:W11"/>
    <mergeCell ref="X11:Y11"/>
    <mergeCell ref="N10:N11"/>
    <mergeCell ref="O10:O11"/>
    <mergeCell ref="P10:Q11"/>
    <mergeCell ref="A74:M75"/>
    <mergeCell ref="N74:AA74"/>
    <mergeCell ref="N75:AA75"/>
    <mergeCell ref="R10:S11"/>
    <mergeCell ref="T10:U10"/>
    <mergeCell ref="V10:W10"/>
    <mergeCell ref="N83:AA83"/>
    <mergeCell ref="A76:M79"/>
    <mergeCell ref="N76:AA76"/>
    <mergeCell ref="N77:AA77"/>
    <mergeCell ref="N78:AA78"/>
    <mergeCell ref="N79:AA79"/>
    <mergeCell ref="A80:M80"/>
    <mergeCell ref="N80:AA80"/>
    <mergeCell ref="A81:M81"/>
    <mergeCell ref="N81:AA81"/>
    <mergeCell ref="A82:M82"/>
    <mergeCell ref="N82:AA82"/>
    <mergeCell ref="A83:M83"/>
    <mergeCell ref="A90:M90"/>
    <mergeCell ref="N90:AA90"/>
    <mergeCell ref="A87:M87"/>
    <mergeCell ref="N87:AA87"/>
    <mergeCell ref="A88:M88"/>
    <mergeCell ref="N88:AA88"/>
    <mergeCell ref="A89:M89"/>
    <mergeCell ref="N89:AA89"/>
    <mergeCell ref="A84:M84"/>
    <mergeCell ref="N84:AA84"/>
    <mergeCell ref="A85:M86"/>
    <mergeCell ref="N85:AA85"/>
    <mergeCell ref="N86:AA86"/>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3"/>
  <sheetViews>
    <sheetView showGridLines="0" topLeftCell="A43" workbookViewId="0">
      <selection activeCell="A76" sqref="A76:N79"/>
    </sheetView>
  </sheetViews>
  <sheetFormatPr defaultRowHeight="12.75" x14ac:dyDescent="0.2"/>
  <cols>
    <col min="1" max="1" width="4.5703125" style="555" bestFit="1" customWidth="1"/>
    <col min="2" max="2" width="6.5703125" style="555" bestFit="1" customWidth="1"/>
    <col min="3" max="3" width="2.28515625" style="555" bestFit="1" customWidth="1"/>
    <col min="4" max="4" width="9.7109375" style="555" bestFit="1" customWidth="1"/>
    <col min="5" max="5" width="7" style="555" bestFit="1" customWidth="1"/>
    <col min="6" max="6" width="2.28515625" style="555" bestFit="1" customWidth="1"/>
    <col min="7" max="7" width="7.5703125" style="555" customWidth="1"/>
    <col min="8" max="8" width="2.42578125" style="555" customWidth="1"/>
    <col min="9" max="9" width="7.28515625" style="555" bestFit="1" customWidth="1"/>
    <col min="10" max="10" width="2.28515625" style="555" bestFit="1" customWidth="1"/>
    <col min="11" max="11" width="7.28515625" style="555" customWidth="1"/>
    <col min="12" max="12" width="3.42578125" style="555" customWidth="1"/>
    <col min="13" max="13" width="10.42578125" style="555" bestFit="1" customWidth="1"/>
    <col min="14" max="14" width="4.7109375" style="555" customWidth="1"/>
    <col min="15" max="15" width="5.28515625" style="555" customWidth="1"/>
    <col min="16" max="16" width="8" style="555" customWidth="1"/>
    <col min="17" max="17" width="9.5703125" style="555" customWidth="1"/>
    <col min="18" max="18" width="3.28515625" style="555" customWidth="1"/>
    <col min="19" max="19" width="9.5703125" style="555" customWidth="1"/>
    <col min="20" max="20" width="3.28515625" style="555" customWidth="1"/>
    <col min="21" max="21" width="10.7109375" style="555" customWidth="1"/>
    <col min="22" max="22" width="3.28515625" style="555" customWidth="1"/>
    <col min="23" max="23" width="9.5703125" style="555" customWidth="1"/>
    <col min="24" max="24" width="3.28515625" style="555" customWidth="1"/>
    <col min="25" max="25" width="9.5703125" style="555" customWidth="1"/>
    <col min="26" max="26" width="3.28515625" style="555" customWidth="1"/>
    <col min="27" max="27" width="10.7109375" style="555" customWidth="1"/>
    <col min="28" max="28" width="3.28515625" style="555" customWidth="1"/>
    <col min="29" max="16384" width="9.140625" style="555"/>
  </cols>
  <sheetData>
    <row r="1" spans="1:28" ht="15.75" customHeight="1" x14ac:dyDescent="0.25">
      <c r="A1" s="890" t="s">
        <v>789</v>
      </c>
      <c r="B1" s="891"/>
      <c r="C1" s="891"/>
      <c r="D1" s="891"/>
      <c r="E1" s="891"/>
      <c r="F1" s="891"/>
      <c r="G1" s="891"/>
      <c r="H1" s="891"/>
      <c r="I1" s="891"/>
      <c r="J1" s="891"/>
      <c r="K1" s="891"/>
      <c r="L1" s="891"/>
      <c r="M1" s="891"/>
      <c r="N1" s="891"/>
      <c r="O1" s="891"/>
      <c r="P1" s="891"/>
      <c r="Q1" s="891"/>
      <c r="R1" s="891"/>
      <c r="S1" s="891"/>
      <c r="T1" s="891"/>
      <c r="U1" s="891"/>
      <c r="V1" s="891"/>
      <c r="W1" s="891"/>
      <c r="X1" s="891"/>
      <c r="Y1" s="891"/>
      <c r="Z1" s="891"/>
      <c r="AA1" s="891"/>
      <c r="AB1" s="892"/>
    </row>
    <row r="2" spans="1:28" ht="12.75" customHeight="1" x14ac:dyDescent="0.2">
      <c r="A2" s="893" t="s">
        <v>523</v>
      </c>
      <c r="B2" s="894"/>
      <c r="C2" s="894"/>
      <c r="D2" s="894"/>
      <c r="E2" s="894"/>
      <c r="F2" s="894"/>
      <c r="G2" s="894"/>
      <c r="H2" s="894"/>
      <c r="I2" s="894"/>
      <c r="J2" s="894"/>
      <c r="K2" s="894"/>
      <c r="L2" s="894"/>
      <c r="M2" s="894"/>
      <c r="N2" s="894"/>
      <c r="O2" s="894"/>
      <c r="P2" s="894"/>
      <c r="Q2" s="894"/>
      <c r="R2" s="894"/>
      <c r="S2" s="894"/>
      <c r="T2" s="894"/>
      <c r="U2" s="894"/>
      <c r="V2" s="894"/>
      <c r="W2" s="894"/>
      <c r="X2" s="894"/>
      <c r="Y2" s="894"/>
      <c r="Z2" s="894"/>
      <c r="AA2" s="894"/>
      <c r="AB2" s="895"/>
    </row>
    <row r="3" spans="1:28" x14ac:dyDescent="0.2">
      <c r="A3" s="880" t="s">
        <v>206</v>
      </c>
      <c r="B3" s="882" t="s">
        <v>790</v>
      </c>
      <c r="C3" s="897"/>
      <c r="D3" s="897"/>
      <c r="E3" s="897"/>
      <c r="F3" s="897"/>
      <c r="G3" s="897"/>
      <c r="H3" s="897"/>
      <c r="I3" s="897"/>
      <c r="J3" s="897"/>
      <c r="K3" s="897"/>
      <c r="L3" s="897"/>
      <c r="M3" s="897"/>
      <c r="N3" s="897"/>
      <c r="O3" s="897"/>
      <c r="P3" s="897"/>
      <c r="Q3" s="897"/>
      <c r="R3" s="897"/>
      <c r="S3" s="897"/>
      <c r="T3" s="897"/>
      <c r="U3" s="897"/>
      <c r="V3" s="883"/>
      <c r="W3" s="900"/>
      <c r="X3" s="901"/>
      <c r="Y3" s="900"/>
      <c r="Z3" s="901"/>
      <c r="AA3" s="882" t="s">
        <v>213</v>
      </c>
      <c r="AB3" s="883"/>
    </row>
    <row r="4" spans="1:28" x14ac:dyDescent="0.2">
      <c r="A4" s="896"/>
      <c r="B4" s="886"/>
      <c r="C4" s="898"/>
      <c r="D4" s="898"/>
      <c r="E4" s="898"/>
      <c r="F4" s="898"/>
      <c r="G4" s="898"/>
      <c r="H4" s="898"/>
      <c r="I4" s="898"/>
      <c r="J4" s="898"/>
      <c r="K4" s="898"/>
      <c r="L4" s="898"/>
      <c r="M4" s="898"/>
      <c r="N4" s="898"/>
      <c r="O4" s="898"/>
      <c r="P4" s="898"/>
      <c r="Q4" s="898"/>
      <c r="R4" s="898"/>
      <c r="S4" s="898"/>
      <c r="T4" s="898"/>
      <c r="U4" s="898"/>
      <c r="V4" s="887"/>
      <c r="W4" s="888"/>
      <c r="X4" s="889"/>
      <c r="Y4" s="888"/>
      <c r="Z4" s="889"/>
      <c r="AA4" s="886"/>
      <c r="AB4" s="887"/>
    </row>
    <row r="5" spans="1:28" x14ac:dyDescent="0.2">
      <c r="A5" s="896"/>
      <c r="B5" s="886"/>
      <c r="C5" s="898"/>
      <c r="D5" s="898"/>
      <c r="E5" s="898"/>
      <c r="F5" s="898"/>
      <c r="G5" s="898"/>
      <c r="H5" s="898"/>
      <c r="I5" s="898"/>
      <c r="J5" s="898"/>
      <c r="K5" s="898"/>
      <c r="L5" s="898"/>
      <c r="M5" s="898"/>
      <c r="N5" s="898"/>
      <c r="O5" s="898"/>
      <c r="P5" s="898"/>
      <c r="Q5" s="898"/>
      <c r="R5" s="898"/>
      <c r="S5" s="898"/>
      <c r="T5" s="898"/>
      <c r="U5" s="898"/>
      <c r="V5" s="887"/>
      <c r="W5" s="888"/>
      <c r="X5" s="889"/>
      <c r="Y5" s="886" t="s">
        <v>407</v>
      </c>
      <c r="Z5" s="887"/>
      <c r="AA5" s="886"/>
      <c r="AB5" s="887"/>
    </row>
    <row r="6" spans="1:28" x14ac:dyDescent="0.2">
      <c r="A6" s="896"/>
      <c r="B6" s="884"/>
      <c r="C6" s="899"/>
      <c r="D6" s="899"/>
      <c r="E6" s="899"/>
      <c r="F6" s="899"/>
      <c r="G6" s="899"/>
      <c r="H6" s="899"/>
      <c r="I6" s="899"/>
      <c r="J6" s="899"/>
      <c r="K6" s="899"/>
      <c r="L6" s="899"/>
      <c r="M6" s="899"/>
      <c r="N6" s="899"/>
      <c r="O6" s="899"/>
      <c r="P6" s="899"/>
      <c r="Q6" s="899"/>
      <c r="R6" s="899"/>
      <c r="S6" s="899"/>
      <c r="T6" s="899"/>
      <c r="U6" s="899"/>
      <c r="V6" s="885"/>
      <c r="W6" s="886" t="s">
        <v>54</v>
      </c>
      <c r="X6" s="887"/>
      <c r="Y6" s="886" t="s">
        <v>408</v>
      </c>
      <c r="Z6" s="887"/>
      <c r="AA6" s="886"/>
      <c r="AB6" s="887"/>
    </row>
    <row r="7" spans="1:28" x14ac:dyDescent="0.2">
      <c r="A7" s="896"/>
      <c r="B7" s="882" t="s">
        <v>524</v>
      </c>
      <c r="C7" s="897"/>
      <c r="D7" s="897"/>
      <c r="E7" s="897"/>
      <c r="F7" s="897"/>
      <c r="G7" s="897"/>
      <c r="H7" s="897"/>
      <c r="I7" s="897"/>
      <c r="J7" s="883"/>
      <c r="K7" s="882" t="s">
        <v>791</v>
      </c>
      <c r="L7" s="897"/>
      <c r="M7" s="897"/>
      <c r="N7" s="897"/>
      <c r="O7" s="897"/>
      <c r="P7" s="897"/>
      <c r="Q7" s="897"/>
      <c r="R7" s="897"/>
      <c r="S7" s="897"/>
      <c r="T7" s="883"/>
      <c r="U7" s="900"/>
      <c r="V7" s="901"/>
      <c r="W7" s="886" t="s">
        <v>409</v>
      </c>
      <c r="X7" s="887"/>
      <c r="Y7" s="886" t="s">
        <v>410</v>
      </c>
      <c r="Z7" s="887"/>
      <c r="AA7" s="886"/>
      <c r="AB7" s="887"/>
    </row>
    <row r="8" spans="1:28" x14ac:dyDescent="0.2">
      <c r="A8" s="896"/>
      <c r="B8" s="886"/>
      <c r="C8" s="898"/>
      <c r="D8" s="898"/>
      <c r="E8" s="898"/>
      <c r="F8" s="898"/>
      <c r="G8" s="898"/>
      <c r="H8" s="898"/>
      <c r="I8" s="898"/>
      <c r="J8" s="887"/>
      <c r="K8" s="886"/>
      <c r="L8" s="898"/>
      <c r="M8" s="898"/>
      <c r="N8" s="898"/>
      <c r="O8" s="898"/>
      <c r="P8" s="898"/>
      <c r="Q8" s="898"/>
      <c r="R8" s="898"/>
      <c r="S8" s="898"/>
      <c r="T8" s="887"/>
      <c r="U8" s="888"/>
      <c r="V8" s="889"/>
      <c r="W8" s="886" t="s">
        <v>792</v>
      </c>
      <c r="X8" s="887"/>
      <c r="Y8" s="886" t="s">
        <v>793</v>
      </c>
      <c r="Z8" s="887"/>
      <c r="AA8" s="886"/>
      <c r="AB8" s="887"/>
    </row>
    <row r="9" spans="1:28" x14ac:dyDescent="0.2">
      <c r="A9" s="896"/>
      <c r="B9" s="884"/>
      <c r="C9" s="899"/>
      <c r="D9" s="899"/>
      <c r="E9" s="899"/>
      <c r="F9" s="899"/>
      <c r="G9" s="899"/>
      <c r="H9" s="899"/>
      <c r="I9" s="899"/>
      <c r="J9" s="885"/>
      <c r="K9" s="884"/>
      <c r="L9" s="899"/>
      <c r="M9" s="899"/>
      <c r="N9" s="899"/>
      <c r="O9" s="899"/>
      <c r="P9" s="899"/>
      <c r="Q9" s="899"/>
      <c r="R9" s="899"/>
      <c r="S9" s="899"/>
      <c r="T9" s="885"/>
      <c r="U9" s="886" t="s">
        <v>213</v>
      </c>
      <c r="V9" s="887"/>
      <c r="W9" s="886"/>
      <c r="X9" s="887"/>
      <c r="Y9" s="886"/>
      <c r="Z9" s="887"/>
      <c r="AA9" s="886"/>
      <c r="AB9" s="887"/>
    </row>
    <row r="10" spans="1:28" x14ac:dyDescent="0.2">
      <c r="A10" s="896"/>
      <c r="B10" s="882" t="s">
        <v>411</v>
      </c>
      <c r="C10" s="883"/>
      <c r="D10" s="556" t="s">
        <v>525</v>
      </c>
      <c r="E10" s="882" t="s">
        <v>412</v>
      </c>
      <c r="F10" s="883"/>
      <c r="G10" s="882" t="s">
        <v>794</v>
      </c>
      <c r="H10" s="883"/>
      <c r="I10" s="882" t="s">
        <v>213</v>
      </c>
      <c r="J10" s="883"/>
      <c r="K10" s="882" t="s">
        <v>526</v>
      </c>
      <c r="L10" s="883"/>
      <c r="M10" s="880" t="s">
        <v>795</v>
      </c>
      <c r="N10" s="882" t="s">
        <v>796</v>
      </c>
      <c r="O10" s="883"/>
      <c r="P10" s="880" t="s">
        <v>797</v>
      </c>
      <c r="Q10" s="882" t="s">
        <v>798</v>
      </c>
      <c r="R10" s="883"/>
      <c r="S10" s="882" t="s">
        <v>213</v>
      </c>
      <c r="T10" s="883"/>
      <c r="U10" s="886" t="s">
        <v>20</v>
      </c>
      <c r="V10" s="887"/>
      <c r="W10" s="886"/>
      <c r="X10" s="887"/>
      <c r="Y10" s="886"/>
      <c r="Z10" s="887"/>
      <c r="AA10" s="886"/>
      <c r="AB10" s="887"/>
    </row>
    <row r="11" spans="1:28" x14ac:dyDescent="0.2">
      <c r="A11" s="881"/>
      <c r="B11" s="884"/>
      <c r="C11" s="885"/>
      <c r="D11" s="557" t="s">
        <v>527</v>
      </c>
      <c r="E11" s="884" t="s">
        <v>799</v>
      </c>
      <c r="F11" s="885"/>
      <c r="G11" s="884"/>
      <c r="H11" s="885"/>
      <c r="I11" s="884"/>
      <c r="J11" s="885"/>
      <c r="K11" s="884" t="s">
        <v>800</v>
      </c>
      <c r="L11" s="885"/>
      <c r="M11" s="881"/>
      <c r="N11" s="884"/>
      <c r="O11" s="885"/>
      <c r="P11" s="881"/>
      <c r="Q11" s="884"/>
      <c r="R11" s="885"/>
      <c r="S11" s="884"/>
      <c r="T11" s="885"/>
      <c r="U11" s="884"/>
      <c r="V11" s="885"/>
      <c r="W11" s="884"/>
      <c r="X11" s="885"/>
      <c r="Y11" s="884"/>
      <c r="Z11" s="885"/>
      <c r="AA11" s="884"/>
      <c r="AB11" s="885"/>
    </row>
    <row r="12" spans="1:28" x14ac:dyDescent="0.2">
      <c r="A12" s="558">
        <v>1949</v>
      </c>
      <c r="B12" s="559">
        <v>5433101</v>
      </c>
      <c r="C12" s="560"/>
      <c r="D12" s="559">
        <v>-6671</v>
      </c>
      <c r="E12" s="559">
        <v>3188492</v>
      </c>
      <c r="F12" s="560"/>
      <c r="G12" s="559">
        <v>3474640</v>
      </c>
      <c r="H12" s="560"/>
      <c r="I12" s="559">
        <v>12089562</v>
      </c>
      <c r="J12" s="560"/>
      <c r="K12" s="559">
        <v>75537</v>
      </c>
      <c r="L12" s="560"/>
      <c r="M12" s="561" t="s">
        <v>414</v>
      </c>
      <c r="N12" s="561" t="s">
        <v>414</v>
      </c>
      <c r="O12" s="560"/>
      <c r="P12" s="561" t="s">
        <v>414</v>
      </c>
      <c r="Q12" s="559">
        <v>468287</v>
      </c>
      <c r="R12" s="560"/>
      <c r="S12" s="559">
        <v>543824</v>
      </c>
      <c r="T12" s="560"/>
      <c r="U12" s="559">
        <v>12633386</v>
      </c>
      <c r="V12" s="560"/>
      <c r="W12" s="559">
        <v>418280</v>
      </c>
      <c r="X12" s="560"/>
      <c r="Y12" s="559">
        <v>1671920</v>
      </c>
      <c r="Z12" s="560"/>
      <c r="AA12" s="559">
        <v>14723587</v>
      </c>
      <c r="AB12" s="560"/>
    </row>
    <row r="13" spans="1:28" x14ac:dyDescent="0.2">
      <c r="A13" s="558">
        <v>1950</v>
      </c>
      <c r="B13" s="559">
        <v>5781230</v>
      </c>
      <c r="C13" s="560"/>
      <c r="D13" s="561">
        <v>992</v>
      </c>
      <c r="E13" s="559">
        <v>3545775</v>
      </c>
      <c r="F13" s="560"/>
      <c r="G13" s="559">
        <v>3959996</v>
      </c>
      <c r="H13" s="560"/>
      <c r="I13" s="559">
        <v>13287993</v>
      </c>
      <c r="J13" s="560"/>
      <c r="K13" s="559">
        <v>69396</v>
      </c>
      <c r="L13" s="560"/>
      <c r="M13" s="561" t="s">
        <v>414</v>
      </c>
      <c r="N13" s="561" t="s">
        <v>414</v>
      </c>
      <c r="O13" s="560"/>
      <c r="P13" s="561" t="s">
        <v>414</v>
      </c>
      <c r="Q13" s="559">
        <v>532237</v>
      </c>
      <c r="R13" s="560"/>
      <c r="S13" s="559">
        <v>601633</v>
      </c>
      <c r="T13" s="560"/>
      <c r="U13" s="559">
        <v>13889626</v>
      </c>
      <c r="V13" s="560"/>
      <c r="W13" s="559">
        <v>499785</v>
      </c>
      <c r="X13" s="560"/>
      <c r="Y13" s="559">
        <v>1852011</v>
      </c>
      <c r="Z13" s="560"/>
      <c r="AA13" s="559">
        <v>16241423</v>
      </c>
      <c r="AB13" s="560"/>
    </row>
    <row r="14" spans="1:28" x14ac:dyDescent="0.2">
      <c r="A14" s="562">
        <v>1951</v>
      </c>
      <c r="B14" s="563">
        <v>6202033</v>
      </c>
      <c r="C14" s="564"/>
      <c r="D14" s="563">
        <v>-21452</v>
      </c>
      <c r="E14" s="563">
        <v>4051750</v>
      </c>
      <c r="F14" s="564"/>
      <c r="G14" s="563">
        <v>4279012</v>
      </c>
      <c r="H14" s="564"/>
      <c r="I14" s="563">
        <v>14511343</v>
      </c>
      <c r="J14" s="564"/>
      <c r="K14" s="563">
        <v>63097</v>
      </c>
      <c r="L14" s="564"/>
      <c r="M14" s="565" t="s">
        <v>414</v>
      </c>
      <c r="N14" s="565" t="s">
        <v>414</v>
      </c>
      <c r="O14" s="564"/>
      <c r="P14" s="565" t="s">
        <v>414</v>
      </c>
      <c r="Q14" s="563">
        <v>552928</v>
      </c>
      <c r="R14" s="564"/>
      <c r="S14" s="563">
        <v>616025</v>
      </c>
      <c r="T14" s="564"/>
      <c r="U14" s="563">
        <v>15127368</v>
      </c>
      <c r="V14" s="564"/>
      <c r="W14" s="563">
        <v>566965</v>
      </c>
      <c r="X14" s="564"/>
      <c r="Y14" s="563">
        <v>1984198</v>
      </c>
      <c r="Z14" s="564"/>
      <c r="AA14" s="563">
        <v>17678532</v>
      </c>
      <c r="AB14" s="564"/>
    </row>
    <row r="15" spans="1:28" x14ac:dyDescent="0.2">
      <c r="A15" s="558">
        <v>1952</v>
      </c>
      <c r="B15" s="559">
        <v>5516614</v>
      </c>
      <c r="C15" s="560"/>
      <c r="D15" s="559">
        <v>-11879</v>
      </c>
      <c r="E15" s="559">
        <v>4180739</v>
      </c>
      <c r="F15" s="560"/>
      <c r="G15" s="559">
        <v>4372896</v>
      </c>
      <c r="H15" s="560"/>
      <c r="I15" s="559">
        <v>14058370</v>
      </c>
      <c r="J15" s="560"/>
      <c r="K15" s="559">
        <v>61538</v>
      </c>
      <c r="L15" s="560"/>
      <c r="M15" s="561" t="s">
        <v>414</v>
      </c>
      <c r="N15" s="561" t="s">
        <v>414</v>
      </c>
      <c r="O15" s="560"/>
      <c r="P15" s="561" t="s">
        <v>414</v>
      </c>
      <c r="Q15" s="559">
        <v>551656</v>
      </c>
      <c r="R15" s="560"/>
      <c r="S15" s="559">
        <v>613194</v>
      </c>
      <c r="T15" s="560"/>
      <c r="U15" s="559">
        <v>14671564</v>
      </c>
      <c r="V15" s="560"/>
      <c r="W15" s="559">
        <v>600947</v>
      </c>
      <c r="X15" s="560"/>
      <c r="Y15" s="559">
        <v>2038851</v>
      </c>
      <c r="Z15" s="560"/>
      <c r="AA15" s="559">
        <v>17311362</v>
      </c>
      <c r="AB15" s="560"/>
    </row>
    <row r="16" spans="1:28" x14ac:dyDescent="0.2">
      <c r="A16" s="558">
        <v>1953</v>
      </c>
      <c r="B16" s="559">
        <v>5931042</v>
      </c>
      <c r="C16" s="560"/>
      <c r="D16" s="559">
        <v>-9002</v>
      </c>
      <c r="E16" s="559">
        <v>4304080</v>
      </c>
      <c r="F16" s="560"/>
      <c r="G16" s="559">
        <v>4490683</v>
      </c>
      <c r="H16" s="560"/>
      <c r="I16" s="559">
        <v>14716803</v>
      </c>
      <c r="J16" s="560"/>
      <c r="K16" s="559">
        <v>56506</v>
      </c>
      <c r="L16" s="560"/>
      <c r="M16" s="561" t="s">
        <v>414</v>
      </c>
      <c r="N16" s="561" t="s">
        <v>414</v>
      </c>
      <c r="O16" s="560"/>
      <c r="P16" s="561" t="s">
        <v>414</v>
      </c>
      <c r="Q16" s="559">
        <v>565897</v>
      </c>
      <c r="R16" s="560"/>
      <c r="S16" s="559">
        <v>622403</v>
      </c>
      <c r="T16" s="560"/>
      <c r="U16" s="559">
        <v>15339206</v>
      </c>
      <c r="V16" s="560"/>
      <c r="W16" s="559">
        <v>677685</v>
      </c>
      <c r="X16" s="560"/>
      <c r="Y16" s="559">
        <v>2194864</v>
      </c>
      <c r="Z16" s="560"/>
      <c r="AA16" s="559">
        <v>18211754</v>
      </c>
      <c r="AB16" s="560"/>
    </row>
    <row r="17" spans="1:28" x14ac:dyDescent="0.2">
      <c r="A17" s="562">
        <v>1954</v>
      </c>
      <c r="B17" s="563">
        <v>4729559</v>
      </c>
      <c r="C17" s="564"/>
      <c r="D17" s="563">
        <v>-6746</v>
      </c>
      <c r="E17" s="563">
        <v>4319248</v>
      </c>
      <c r="F17" s="564"/>
      <c r="G17" s="563">
        <v>4643172</v>
      </c>
      <c r="H17" s="564"/>
      <c r="I17" s="563">
        <v>13685233</v>
      </c>
      <c r="J17" s="564"/>
      <c r="K17" s="563">
        <v>55678</v>
      </c>
      <c r="L17" s="564"/>
      <c r="M17" s="565" t="s">
        <v>414</v>
      </c>
      <c r="N17" s="565" t="s">
        <v>414</v>
      </c>
      <c r="O17" s="564"/>
      <c r="P17" s="565" t="s">
        <v>414</v>
      </c>
      <c r="Q17" s="563">
        <v>576200</v>
      </c>
      <c r="R17" s="564"/>
      <c r="S17" s="563">
        <v>631878</v>
      </c>
      <c r="T17" s="564"/>
      <c r="U17" s="563">
        <v>14317111</v>
      </c>
      <c r="V17" s="564"/>
      <c r="W17" s="563">
        <v>711282</v>
      </c>
      <c r="X17" s="564"/>
      <c r="Y17" s="563">
        <v>2129303</v>
      </c>
      <c r="Z17" s="564"/>
      <c r="AA17" s="563">
        <v>17157695</v>
      </c>
      <c r="AB17" s="564"/>
    </row>
    <row r="18" spans="1:28" x14ac:dyDescent="0.2">
      <c r="A18" s="558">
        <v>1955</v>
      </c>
      <c r="B18" s="559">
        <v>5619559</v>
      </c>
      <c r="C18" s="560"/>
      <c r="D18" s="559">
        <v>-10044</v>
      </c>
      <c r="E18" s="559">
        <v>4700929</v>
      </c>
      <c r="F18" s="560"/>
      <c r="G18" s="559">
        <v>5123251</v>
      </c>
      <c r="H18" s="560"/>
      <c r="I18" s="559">
        <v>15433694</v>
      </c>
      <c r="J18" s="560"/>
      <c r="K18" s="559">
        <v>38149</v>
      </c>
      <c r="L18" s="560"/>
      <c r="M18" s="561" t="s">
        <v>414</v>
      </c>
      <c r="N18" s="561" t="s">
        <v>414</v>
      </c>
      <c r="O18" s="560"/>
      <c r="P18" s="561" t="s">
        <v>414</v>
      </c>
      <c r="Q18" s="559">
        <v>631137</v>
      </c>
      <c r="R18" s="560"/>
      <c r="S18" s="559">
        <v>669286</v>
      </c>
      <c r="T18" s="560"/>
      <c r="U18" s="559">
        <v>16102980</v>
      </c>
      <c r="V18" s="560"/>
      <c r="W18" s="559">
        <v>887033</v>
      </c>
      <c r="X18" s="560"/>
      <c r="Y18" s="559">
        <v>2494595</v>
      </c>
      <c r="Z18" s="560"/>
      <c r="AA18" s="559">
        <v>19484608</v>
      </c>
      <c r="AB18" s="560"/>
    </row>
    <row r="19" spans="1:28" x14ac:dyDescent="0.2">
      <c r="A19" s="558">
        <v>1956</v>
      </c>
      <c r="B19" s="559">
        <v>5666866</v>
      </c>
      <c r="C19" s="560"/>
      <c r="D19" s="559">
        <v>-13020</v>
      </c>
      <c r="E19" s="559">
        <v>4873967</v>
      </c>
      <c r="F19" s="560"/>
      <c r="G19" s="559">
        <v>5349600</v>
      </c>
      <c r="H19" s="560"/>
      <c r="I19" s="559">
        <v>15877413</v>
      </c>
      <c r="J19" s="560"/>
      <c r="K19" s="559">
        <v>36751</v>
      </c>
      <c r="L19" s="560"/>
      <c r="M19" s="561" t="s">
        <v>414</v>
      </c>
      <c r="N19" s="561" t="s">
        <v>414</v>
      </c>
      <c r="O19" s="560"/>
      <c r="P19" s="561" t="s">
        <v>414</v>
      </c>
      <c r="Q19" s="559">
        <v>661409</v>
      </c>
      <c r="R19" s="560"/>
      <c r="S19" s="559">
        <v>698160</v>
      </c>
      <c r="T19" s="560"/>
      <c r="U19" s="559">
        <v>16575573</v>
      </c>
      <c r="V19" s="560"/>
      <c r="W19" s="559">
        <v>975653</v>
      </c>
      <c r="X19" s="560"/>
      <c r="Y19" s="559">
        <v>2658253</v>
      </c>
      <c r="Z19" s="560"/>
      <c r="AA19" s="559">
        <v>20209479</v>
      </c>
      <c r="AB19" s="560"/>
    </row>
    <row r="20" spans="1:28" x14ac:dyDescent="0.2">
      <c r="A20" s="562">
        <v>1957</v>
      </c>
      <c r="B20" s="563">
        <v>5535641</v>
      </c>
      <c r="C20" s="564"/>
      <c r="D20" s="563">
        <v>-17459</v>
      </c>
      <c r="E20" s="563">
        <v>5107288</v>
      </c>
      <c r="F20" s="564"/>
      <c r="G20" s="563">
        <v>5248972</v>
      </c>
      <c r="H20" s="564"/>
      <c r="I20" s="563">
        <v>15874442</v>
      </c>
      <c r="J20" s="564"/>
      <c r="K20" s="563">
        <v>35521</v>
      </c>
      <c r="L20" s="564"/>
      <c r="M20" s="565" t="s">
        <v>414</v>
      </c>
      <c r="N20" s="565" t="s">
        <v>414</v>
      </c>
      <c r="O20" s="564"/>
      <c r="P20" s="565" t="s">
        <v>414</v>
      </c>
      <c r="Q20" s="563">
        <v>616431</v>
      </c>
      <c r="R20" s="564"/>
      <c r="S20" s="563">
        <v>651952</v>
      </c>
      <c r="T20" s="564"/>
      <c r="U20" s="563">
        <v>16526394</v>
      </c>
      <c r="V20" s="564"/>
      <c r="W20" s="563">
        <v>1003093</v>
      </c>
      <c r="X20" s="564"/>
      <c r="Y20" s="563">
        <v>2688771</v>
      </c>
      <c r="Z20" s="564"/>
      <c r="AA20" s="563">
        <v>20218258</v>
      </c>
      <c r="AB20" s="564"/>
    </row>
    <row r="21" spans="1:28" x14ac:dyDescent="0.2">
      <c r="A21" s="558">
        <v>1958</v>
      </c>
      <c r="B21" s="559">
        <v>4532752</v>
      </c>
      <c r="C21" s="560"/>
      <c r="D21" s="559">
        <v>-6721</v>
      </c>
      <c r="E21" s="559">
        <v>5207612</v>
      </c>
      <c r="F21" s="560"/>
      <c r="G21" s="559">
        <v>5422049</v>
      </c>
      <c r="H21" s="560"/>
      <c r="I21" s="559">
        <v>15155692</v>
      </c>
      <c r="J21" s="560"/>
      <c r="K21" s="559">
        <v>37162</v>
      </c>
      <c r="L21" s="560"/>
      <c r="M21" s="561" t="s">
        <v>414</v>
      </c>
      <c r="N21" s="561" t="s">
        <v>414</v>
      </c>
      <c r="O21" s="560"/>
      <c r="P21" s="561" t="s">
        <v>414</v>
      </c>
      <c r="Q21" s="559">
        <v>619647</v>
      </c>
      <c r="R21" s="560"/>
      <c r="S21" s="559">
        <v>656809</v>
      </c>
      <c r="T21" s="560"/>
      <c r="U21" s="559">
        <v>15812501</v>
      </c>
      <c r="V21" s="560"/>
      <c r="W21" s="559">
        <v>977708</v>
      </c>
      <c r="X21" s="560"/>
      <c r="Y21" s="559">
        <v>2530878</v>
      </c>
      <c r="Z21" s="560"/>
      <c r="AA21" s="559">
        <v>19321087</v>
      </c>
      <c r="AB21" s="560"/>
    </row>
    <row r="22" spans="1:28" x14ac:dyDescent="0.2">
      <c r="A22" s="558">
        <v>1959</v>
      </c>
      <c r="B22" s="559">
        <v>4412743</v>
      </c>
      <c r="C22" s="560"/>
      <c r="D22" s="559">
        <v>-8358</v>
      </c>
      <c r="E22" s="559">
        <v>5646563</v>
      </c>
      <c r="F22" s="560"/>
      <c r="G22" s="559">
        <v>5756249</v>
      </c>
      <c r="H22" s="560"/>
      <c r="I22" s="559">
        <v>15807197</v>
      </c>
      <c r="J22" s="560"/>
      <c r="K22" s="559">
        <v>37003</v>
      </c>
      <c r="L22" s="560"/>
      <c r="M22" s="561" t="s">
        <v>414</v>
      </c>
      <c r="N22" s="561" t="s">
        <v>414</v>
      </c>
      <c r="O22" s="560"/>
      <c r="P22" s="561" t="s">
        <v>414</v>
      </c>
      <c r="Q22" s="559">
        <v>691973</v>
      </c>
      <c r="R22" s="560"/>
      <c r="S22" s="559">
        <v>728976</v>
      </c>
      <c r="T22" s="560"/>
      <c r="U22" s="559">
        <v>16536173</v>
      </c>
      <c r="V22" s="560"/>
      <c r="W22" s="559">
        <v>1075239</v>
      </c>
      <c r="X22" s="560"/>
      <c r="Y22" s="559">
        <v>2721789</v>
      </c>
      <c r="Z22" s="560"/>
      <c r="AA22" s="559">
        <v>20333201</v>
      </c>
      <c r="AB22" s="560"/>
    </row>
    <row r="23" spans="1:28" x14ac:dyDescent="0.2">
      <c r="A23" s="562">
        <v>1960</v>
      </c>
      <c r="B23" s="563">
        <v>4543268</v>
      </c>
      <c r="C23" s="564"/>
      <c r="D23" s="563">
        <v>-5630</v>
      </c>
      <c r="E23" s="563">
        <v>5973307</v>
      </c>
      <c r="F23" s="564"/>
      <c r="G23" s="563">
        <v>5765907</v>
      </c>
      <c r="H23" s="564"/>
      <c r="I23" s="563">
        <v>16276852</v>
      </c>
      <c r="J23" s="564"/>
      <c r="K23" s="563">
        <v>38808</v>
      </c>
      <c r="L23" s="564"/>
      <c r="M23" s="565" t="s">
        <v>414</v>
      </c>
      <c r="N23" s="565" t="s">
        <v>414</v>
      </c>
      <c r="O23" s="564"/>
      <c r="P23" s="565" t="s">
        <v>414</v>
      </c>
      <c r="Q23" s="563">
        <v>679864</v>
      </c>
      <c r="R23" s="564"/>
      <c r="S23" s="563">
        <v>718672</v>
      </c>
      <c r="T23" s="564"/>
      <c r="U23" s="563">
        <v>16995524</v>
      </c>
      <c r="V23" s="564"/>
      <c r="W23" s="563">
        <v>1106859</v>
      </c>
      <c r="X23" s="564"/>
      <c r="Y23" s="563">
        <v>2739304</v>
      </c>
      <c r="Z23" s="564"/>
      <c r="AA23" s="563">
        <v>20841687</v>
      </c>
      <c r="AB23" s="564"/>
    </row>
    <row r="24" spans="1:28" x14ac:dyDescent="0.2">
      <c r="A24" s="558">
        <v>1961</v>
      </c>
      <c r="B24" s="559">
        <v>4345141</v>
      </c>
      <c r="C24" s="560"/>
      <c r="D24" s="559">
        <v>-7886</v>
      </c>
      <c r="E24" s="559">
        <v>6169756</v>
      </c>
      <c r="F24" s="560"/>
      <c r="G24" s="559">
        <v>5773791</v>
      </c>
      <c r="H24" s="560"/>
      <c r="I24" s="559">
        <v>16280802</v>
      </c>
      <c r="J24" s="560"/>
      <c r="K24" s="559">
        <v>35836</v>
      </c>
      <c r="L24" s="560"/>
      <c r="M24" s="561" t="s">
        <v>414</v>
      </c>
      <c r="N24" s="561" t="s">
        <v>414</v>
      </c>
      <c r="O24" s="560"/>
      <c r="P24" s="561" t="s">
        <v>414</v>
      </c>
      <c r="Q24" s="559">
        <v>695413</v>
      </c>
      <c r="R24" s="560"/>
      <c r="S24" s="559">
        <v>731249</v>
      </c>
      <c r="T24" s="560"/>
      <c r="U24" s="559">
        <v>17012051</v>
      </c>
      <c r="V24" s="560"/>
      <c r="W24" s="559">
        <v>1149250</v>
      </c>
      <c r="X24" s="560"/>
      <c r="Y24" s="559">
        <v>2793827</v>
      </c>
      <c r="Z24" s="560"/>
      <c r="AA24" s="559">
        <v>20955128</v>
      </c>
      <c r="AB24" s="560"/>
    </row>
    <row r="25" spans="1:28" x14ac:dyDescent="0.2">
      <c r="A25" s="558">
        <v>1962</v>
      </c>
      <c r="B25" s="559">
        <v>4384545</v>
      </c>
      <c r="C25" s="560"/>
      <c r="D25" s="559">
        <v>-5506</v>
      </c>
      <c r="E25" s="559">
        <v>6450960</v>
      </c>
      <c r="F25" s="560"/>
      <c r="G25" s="559">
        <v>6016309</v>
      </c>
      <c r="H25" s="560"/>
      <c r="I25" s="559">
        <v>16846308</v>
      </c>
      <c r="J25" s="560"/>
      <c r="K25" s="559">
        <v>35990</v>
      </c>
      <c r="L25" s="560"/>
      <c r="M25" s="561" t="s">
        <v>414</v>
      </c>
      <c r="N25" s="561" t="s">
        <v>414</v>
      </c>
      <c r="O25" s="560"/>
      <c r="P25" s="561" t="s">
        <v>414</v>
      </c>
      <c r="Q25" s="559">
        <v>728179</v>
      </c>
      <c r="R25" s="560"/>
      <c r="S25" s="559">
        <v>764169</v>
      </c>
      <c r="T25" s="560"/>
      <c r="U25" s="559">
        <v>17610477</v>
      </c>
      <c r="V25" s="560"/>
      <c r="W25" s="559">
        <v>1227821</v>
      </c>
      <c r="X25" s="560"/>
      <c r="Y25" s="559">
        <v>2949893</v>
      </c>
      <c r="Z25" s="560"/>
      <c r="AA25" s="559">
        <v>21788192</v>
      </c>
      <c r="AB25" s="560"/>
    </row>
    <row r="26" spans="1:28" x14ac:dyDescent="0.2">
      <c r="A26" s="562">
        <v>1963</v>
      </c>
      <c r="B26" s="563">
        <v>4589849</v>
      </c>
      <c r="C26" s="564"/>
      <c r="D26" s="563">
        <v>-7390</v>
      </c>
      <c r="E26" s="563">
        <v>6748069</v>
      </c>
      <c r="F26" s="564"/>
      <c r="G26" s="563">
        <v>6248870</v>
      </c>
      <c r="H26" s="564"/>
      <c r="I26" s="563">
        <v>17579398</v>
      </c>
      <c r="J26" s="564"/>
      <c r="K26" s="563">
        <v>33914</v>
      </c>
      <c r="L26" s="564"/>
      <c r="M26" s="565" t="s">
        <v>414</v>
      </c>
      <c r="N26" s="565" t="s">
        <v>414</v>
      </c>
      <c r="O26" s="564"/>
      <c r="P26" s="565" t="s">
        <v>414</v>
      </c>
      <c r="Q26" s="563">
        <v>774843</v>
      </c>
      <c r="R26" s="564"/>
      <c r="S26" s="563">
        <v>808757</v>
      </c>
      <c r="T26" s="564"/>
      <c r="U26" s="563">
        <v>18388155</v>
      </c>
      <c r="V26" s="564"/>
      <c r="W26" s="563">
        <v>1287790</v>
      </c>
      <c r="X26" s="564"/>
      <c r="Y26" s="563">
        <v>3075246</v>
      </c>
      <c r="Z26" s="564"/>
      <c r="AA26" s="563">
        <v>22751190</v>
      </c>
      <c r="AB26" s="564"/>
    </row>
    <row r="27" spans="1:28" x14ac:dyDescent="0.2">
      <c r="A27" s="558">
        <v>1964</v>
      </c>
      <c r="B27" s="559">
        <v>4914603</v>
      </c>
      <c r="C27" s="560"/>
      <c r="D27" s="559">
        <v>-10441</v>
      </c>
      <c r="E27" s="559">
        <v>7113920</v>
      </c>
      <c r="F27" s="560"/>
      <c r="G27" s="559">
        <v>6570769</v>
      </c>
      <c r="H27" s="560"/>
      <c r="I27" s="559">
        <v>18588851</v>
      </c>
      <c r="J27" s="560"/>
      <c r="K27" s="559">
        <v>33772</v>
      </c>
      <c r="L27" s="560"/>
      <c r="M27" s="561" t="s">
        <v>414</v>
      </c>
      <c r="N27" s="561" t="s">
        <v>414</v>
      </c>
      <c r="O27" s="560"/>
      <c r="P27" s="561" t="s">
        <v>414</v>
      </c>
      <c r="Q27" s="559">
        <v>826735</v>
      </c>
      <c r="R27" s="560"/>
      <c r="S27" s="559">
        <v>860507</v>
      </c>
      <c r="T27" s="560"/>
      <c r="U27" s="559">
        <v>19449358</v>
      </c>
      <c r="V27" s="560"/>
      <c r="W27" s="559">
        <v>1382027</v>
      </c>
      <c r="X27" s="560"/>
      <c r="Y27" s="559">
        <v>3279969</v>
      </c>
      <c r="Z27" s="560"/>
      <c r="AA27" s="559">
        <v>24111354</v>
      </c>
      <c r="AB27" s="560"/>
    </row>
    <row r="28" spans="1:28" x14ac:dyDescent="0.2">
      <c r="A28" s="558">
        <v>1965</v>
      </c>
      <c r="B28" s="559">
        <v>5126507</v>
      </c>
      <c r="C28" s="560"/>
      <c r="D28" s="559">
        <v>-18451</v>
      </c>
      <c r="E28" s="559">
        <v>7339214</v>
      </c>
      <c r="F28" s="560"/>
      <c r="G28" s="559">
        <v>6812660</v>
      </c>
      <c r="H28" s="560"/>
      <c r="I28" s="559">
        <v>19259929</v>
      </c>
      <c r="J28" s="560"/>
      <c r="K28" s="559">
        <v>32757</v>
      </c>
      <c r="L28" s="560"/>
      <c r="M28" s="561" t="s">
        <v>414</v>
      </c>
      <c r="N28" s="561" t="s">
        <v>414</v>
      </c>
      <c r="O28" s="560"/>
      <c r="P28" s="561" t="s">
        <v>414</v>
      </c>
      <c r="Q28" s="559">
        <v>854943</v>
      </c>
      <c r="R28" s="560"/>
      <c r="S28" s="559">
        <v>887700</v>
      </c>
      <c r="T28" s="560"/>
      <c r="U28" s="559">
        <v>20147629</v>
      </c>
      <c r="V28" s="560"/>
      <c r="W28" s="559">
        <v>1462817</v>
      </c>
      <c r="X28" s="560"/>
      <c r="Y28" s="559">
        <v>3487168</v>
      </c>
      <c r="Z28" s="560"/>
      <c r="AA28" s="559">
        <v>25097614</v>
      </c>
      <c r="AB28" s="560"/>
    </row>
    <row r="29" spans="1:28" x14ac:dyDescent="0.2">
      <c r="A29" s="562">
        <v>1966</v>
      </c>
      <c r="B29" s="563">
        <v>5214973</v>
      </c>
      <c r="C29" s="564"/>
      <c r="D29" s="563">
        <v>-24949</v>
      </c>
      <c r="E29" s="563">
        <v>7795123</v>
      </c>
      <c r="F29" s="564"/>
      <c r="G29" s="563">
        <v>7134830</v>
      </c>
      <c r="H29" s="564"/>
      <c r="I29" s="563">
        <v>20119978</v>
      </c>
      <c r="J29" s="564"/>
      <c r="K29" s="563">
        <v>33138</v>
      </c>
      <c r="L29" s="564"/>
      <c r="M29" s="565" t="s">
        <v>414</v>
      </c>
      <c r="N29" s="565" t="s">
        <v>414</v>
      </c>
      <c r="O29" s="564"/>
      <c r="P29" s="565" t="s">
        <v>414</v>
      </c>
      <c r="Q29" s="563">
        <v>901916</v>
      </c>
      <c r="R29" s="564"/>
      <c r="S29" s="563">
        <v>935054</v>
      </c>
      <c r="T29" s="564"/>
      <c r="U29" s="563">
        <v>21055032</v>
      </c>
      <c r="V29" s="564"/>
      <c r="W29" s="563">
        <v>1581815</v>
      </c>
      <c r="X29" s="564"/>
      <c r="Y29" s="563">
        <v>3784776</v>
      </c>
      <c r="Z29" s="564"/>
      <c r="AA29" s="563">
        <v>26421623</v>
      </c>
      <c r="AB29" s="564"/>
    </row>
    <row r="30" spans="1:28" x14ac:dyDescent="0.2">
      <c r="A30" s="558">
        <v>1967</v>
      </c>
      <c r="B30" s="559">
        <v>4933631</v>
      </c>
      <c r="C30" s="560"/>
      <c r="D30" s="559">
        <v>-15326</v>
      </c>
      <c r="E30" s="559">
        <v>8043389</v>
      </c>
      <c r="F30" s="560"/>
      <c r="G30" s="559">
        <v>7120806</v>
      </c>
      <c r="H30" s="560"/>
      <c r="I30" s="559">
        <v>20082499</v>
      </c>
      <c r="J30" s="560"/>
      <c r="K30" s="559">
        <v>35787</v>
      </c>
      <c r="L30" s="560"/>
      <c r="M30" s="561" t="s">
        <v>414</v>
      </c>
      <c r="N30" s="561" t="s">
        <v>414</v>
      </c>
      <c r="O30" s="560"/>
      <c r="P30" s="561" t="s">
        <v>414</v>
      </c>
      <c r="Q30" s="559">
        <v>894658</v>
      </c>
      <c r="R30" s="560"/>
      <c r="S30" s="559">
        <v>930445</v>
      </c>
      <c r="T30" s="560"/>
      <c r="U30" s="559">
        <v>21012944</v>
      </c>
      <c r="V30" s="560"/>
      <c r="W30" s="559">
        <v>1654872</v>
      </c>
      <c r="X30" s="560"/>
      <c r="Y30" s="559">
        <v>3946482</v>
      </c>
      <c r="Z30" s="560"/>
      <c r="AA30" s="559">
        <v>26614298</v>
      </c>
      <c r="AB30" s="560"/>
    </row>
    <row r="31" spans="1:28" x14ac:dyDescent="0.2">
      <c r="A31" s="558">
        <v>1968</v>
      </c>
      <c r="B31" s="559">
        <v>4854763</v>
      </c>
      <c r="C31" s="560"/>
      <c r="D31" s="559">
        <v>-17310</v>
      </c>
      <c r="E31" s="559">
        <v>8626478</v>
      </c>
      <c r="F31" s="560"/>
      <c r="G31" s="559">
        <v>7387935</v>
      </c>
      <c r="H31" s="560"/>
      <c r="I31" s="559">
        <v>20851865</v>
      </c>
      <c r="J31" s="560"/>
      <c r="K31" s="559">
        <v>35172</v>
      </c>
      <c r="L31" s="560"/>
      <c r="M31" s="561" t="s">
        <v>414</v>
      </c>
      <c r="N31" s="561" t="s">
        <v>414</v>
      </c>
      <c r="O31" s="560"/>
      <c r="P31" s="561" t="s">
        <v>414</v>
      </c>
      <c r="Q31" s="559">
        <v>981948</v>
      </c>
      <c r="R31" s="560"/>
      <c r="S31" s="559">
        <v>1017120</v>
      </c>
      <c r="T31" s="560"/>
      <c r="U31" s="559">
        <v>21868985</v>
      </c>
      <c r="V31" s="560"/>
      <c r="W31" s="559">
        <v>1778105</v>
      </c>
      <c r="X31" s="560"/>
      <c r="Y31" s="559">
        <v>4236081</v>
      </c>
      <c r="Z31" s="560"/>
      <c r="AA31" s="559">
        <v>27883171</v>
      </c>
      <c r="AB31" s="560"/>
    </row>
    <row r="32" spans="1:28" x14ac:dyDescent="0.2">
      <c r="A32" s="562">
        <v>1969</v>
      </c>
      <c r="B32" s="563">
        <v>4712038</v>
      </c>
      <c r="C32" s="564"/>
      <c r="D32" s="563">
        <v>-36109</v>
      </c>
      <c r="E32" s="563">
        <v>9233790</v>
      </c>
      <c r="F32" s="564"/>
      <c r="G32" s="563">
        <v>7689532</v>
      </c>
      <c r="H32" s="564"/>
      <c r="I32" s="563">
        <v>21599250</v>
      </c>
      <c r="J32" s="564"/>
      <c r="K32" s="563">
        <v>34220</v>
      </c>
      <c r="L32" s="564"/>
      <c r="M32" s="565" t="s">
        <v>414</v>
      </c>
      <c r="N32" s="565" t="s">
        <v>414</v>
      </c>
      <c r="O32" s="564"/>
      <c r="P32" s="565" t="s">
        <v>414</v>
      </c>
      <c r="Q32" s="563">
        <v>1014232</v>
      </c>
      <c r="R32" s="564"/>
      <c r="S32" s="563">
        <v>1048452</v>
      </c>
      <c r="T32" s="564"/>
      <c r="U32" s="563">
        <v>22647702</v>
      </c>
      <c r="V32" s="564"/>
      <c r="W32" s="563">
        <v>1908623</v>
      </c>
      <c r="X32" s="564"/>
      <c r="Y32" s="563">
        <v>4549075</v>
      </c>
      <c r="Z32" s="564"/>
      <c r="AA32" s="563">
        <v>29105400</v>
      </c>
      <c r="AB32" s="564"/>
    </row>
    <row r="33" spans="1:28" x14ac:dyDescent="0.2">
      <c r="A33" s="558">
        <v>1970</v>
      </c>
      <c r="B33" s="559">
        <v>4656202</v>
      </c>
      <c r="C33" s="560"/>
      <c r="D33" s="559">
        <v>-57660</v>
      </c>
      <c r="E33" s="559">
        <v>9536150</v>
      </c>
      <c r="F33" s="560"/>
      <c r="G33" s="559">
        <v>7776257</v>
      </c>
      <c r="H33" s="560"/>
      <c r="I33" s="559">
        <v>21910949</v>
      </c>
      <c r="J33" s="560"/>
      <c r="K33" s="559">
        <v>34040</v>
      </c>
      <c r="L33" s="560"/>
      <c r="M33" s="561" t="s">
        <v>414</v>
      </c>
      <c r="N33" s="561" t="s">
        <v>414</v>
      </c>
      <c r="O33" s="560"/>
      <c r="P33" s="561" t="s">
        <v>414</v>
      </c>
      <c r="Q33" s="559">
        <v>1018911</v>
      </c>
      <c r="R33" s="560"/>
      <c r="S33" s="559">
        <v>1052951</v>
      </c>
      <c r="T33" s="560"/>
      <c r="U33" s="559">
        <v>22963900</v>
      </c>
      <c r="V33" s="560"/>
      <c r="W33" s="559">
        <v>1947755</v>
      </c>
      <c r="X33" s="560"/>
      <c r="Y33" s="559">
        <v>4716246</v>
      </c>
      <c r="Z33" s="560"/>
      <c r="AA33" s="559">
        <v>29627901</v>
      </c>
      <c r="AB33" s="560"/>
    </row>
    <row r="34" spans="1:28" x14ac:dyDescent="0.2">
      <c r="A34" s="558">
        <v>1971</v>
      </c>
      <c r="B34" s="559">
        <v>3943900</v>
      </c>
      <c r="C34" s="560"/>
      <c r="D34" s="559">
        <v>-33108</v>
      </c>
      <c r="E34" s="559">
        <v>9891596</v>
      </c>
      <c r="F34" s="560"/>
      <c r="G34" s="559">
        <v>7843683</v>
      </c>
      <c r="H34" s="560"/>
      <c r="I34" s="559">
        <v>21646072</v>
      </c>
      <c r="J34" s="560"/>
      <c r="K34" s="559">
        <v>33746</v>
      </c>
      <c r="L34" s="560"/>
      <c r="M34" s="561" t="s">
        <v>414</v>
      </c>
      <c r="N34" s="561" t="s">
        <v>414</v>
      </c>
      <c r="O34" s="560"/>
      <c r="P34" s="561" t="s">
        <v>414</v>
      </c>
      <c r="Q34" s="559">
        <v>1039998</v>
      </c>
      <c r="R34" s="560"/>
      <c r="S34" s="559">
        <v>1073744</v>
      </c>
      <c r="T34" s="560"/>
      <c r="U34" s="559">
        <v>22719816</v>
      </c>
      <c r="V34" s="560"/>
      <c r="W34" s="559">
        <v>2011197</v>
      </c>
      <c r="X34" s="560"/>
      <c r="Y34" s="559">
        <v>4854930</v>
      </c>
      <c r="Z34" s="560"/>
      <c r="AA34" s="559">
        <v>29585943</v>
      </c>
      <c r="AB34" s="560"/>
    </row>
    <row r="35" spans="1:28" x14ac:dyDescent="0.2">
      <c r="A35" s="562">
        <v>1972</v>
      </c>
      <c r="B35" s="563">
        <v>3993412</v>
      </c>
      <c r="C35" s="564"/>
      <c r="D35" s="563">
        <v>-25966</v>
      </c>
      <c r="E35" s="563">
        <v>9884277</v>
      </c>
      <c r="F35" s="564"/>
      <c r="G35" s="563">
        <v>8517693</v>
      </c>
      <c r="H35" s="564"/>
      <c r="I35" s="563">
        <v>22369417</v>
      </c>
      <c r="J35" s="564"/>
      <c r="K35" s="563">
        <v>34420</v>
      </c>
      <c r="L35" s="564"/>
      <c r="M35" s="565" t="s">
        <v>414</v>
      </c>
      <c r="N35" s="565" t="s">
        <v>414</v>
      </c>
      <c r="O35" s="564"/>
      <c r="P35" s="565" t="s">
        <v>414</v>
      </c>
      <c r="Q35" s="563">
        <v>1112668</v>
      </c>
      <c r="R35" s="564"/>
      <c r="S35" s="563">
        <v>1147088</v>
      </c>
      <c r="T35" s="564"/>
      <c r="U35" s="563">
        <v>23516505</v>
      </c>
      <c r="V35" s="564"/>
      <c r="W35" s="563">
        <v>2187017</v>
      </c>
      <c r="X35" s="564"/>
      <c r="Y35" s="563">
        <v>5226668</v>
      </c>
      <c r="Z35" s="564"/>
      <c r="AA35" s="563">
        <v>30930189</v>
      </c>
      <c r="AB35" s="564"/>
    </row>
    <row r="36" spans="1:28" x14ac:dyDescent="0.2">
      <c r="A36" s="558">
        <v>1973</v>
      </c>
      <c r="B36" s="559">
        <v>4056731</v>
      </c>
      <c r="C36" s="560"/>
      <c r="D36" s="559">
        <v>-7465</v>
      </c>
      <c r="E36" s="559">
        <v>10388282</v>
      </c>
      <c r="F36" s="560"/>
      <c r="G36" s="559">
        <v>9083224</v>
      </c>
      <c r="H36" s="560"/>
      <c r="I36" s="559">
        <v>23520772</v>
      </c>
      <c r="J36" s="560"/>
      <c r="K36" s="559">
        <v>34773</v>
      </c>
      <c r="L36" s="560"/>
      <c r="M36" s="561" t="s">
        <v>414</v>
      </c>
      <c r="N36" s="561" t="s">
        <v>414</v>
      </c>
      <c r="O36" s="560"/>
      <c r="P36" s="561" t="s">
        <v>414</v>
      </c>
      <c r="Q36" s="559">
        <v>1164853</v>
      </c>
      <c r="R36" s="560"/>
      <c r="S36" s="559">
        <v>1199626</v>
      </c>
      <c r="T36" s="560"/>
      <c r="U36" s="559">
        <v>24720398</v>
      </c>
      <c r="V36" s="560"/>
      <c r="W36" s="559">
        <v>2340923</v>
      </c>
      <c r="X36" s="560"/>
      <c r="Y36" s="559">
        <v>5561947</v>
      </c>
      <c r="Z36" s="560"/>
      <c r="AA36" s="559">
        <v>32623268</v>
      </c>
      <c r="AB36" s="560"/>
    </row>
    <row r="37" spans="1:28" x14ac:dyDescent="0.2">
      <c r="A37" s="558">
        <v>1974</v>
      </c>
      <c r="B37" s="559">
        <v>3870195</v>
      </c>
      <c r="C37" s="560"/>
      <c r="D37" s="559">
        <v>56098</v>
      </c>
      <c r="E37" s="559">
        <v>10003628</v>
      </c>
      <c r="F37" s="560"/>
      <c r="G37" s="559">
        <v>8673656</v>
      </c>
      <c r="H37" s="560"/>
      <c r="I37" s="559">
        <v>22603577</v>
      </c>
      <c r="J37" s="560"/>
      <c r="K37" s="559">
        <v>33202</v>
      </c>
      <c r="L37" s="560"/>
      <c r="M37" s="561" t="s">
        <v>414</v>
      </c>
      <c r="N37" s="561" t="s">
        <v>414</v>
      </c>
      <c r="O37" s="560"/>
      <c r="P37" s="561" t="s">
        <v>414</v>
      </c>
      <c r="Q37" s="559">
        <v>1159074</v>
      </c>
      <c r="R37" s="560"/>
      <c r="S37" s="559">
        <v>1192276</v>
      </c>
      <c r="T37" s="560"/>
      <c r="U37" s="559">
        <v>23795853</v>
      </c>
      <c r="V37" s="560"/>
      <c r="W37" s="559">
        <v>2336794</v>
      </c>
      <c r="X37" s="560"/>
      <c r="Y37" s="559">
        <v>5654538</v>
      </c>
      <c r="Z37" s="560"/>
      <c r="AA37" s="559">
        <v>31787185</v>
      </c>
      <c r="AB37" s="560"/>
    </row>
    <row r="38" spans="1:28" x14ac:dyDescent="0.2">
      <c r="A38" s="562">
        <v>1975</v>
      </c>
      <c r="B38" s="563">
        <v>3666883</v>
      </c>
      <c r="C38" s="564"/>
      <c r="D38" s="563">
        <v>13541</v>
      </c>
      <c r="E38" s="563">
        <v>8531835</v>
      </c>
      <c r="F38" s="564"/>
      <c r="G38" s="563">
        <v>8126514</v>
      </c>
      <c r="H38" s="564"/>
      <c r="I38" s="563">
        <v>20338773</v>
      </c>
      <c r="J38" s="564"/>
      <c r="K38" s="563">
        <v>32321</v>
      </c>
      <c r="L38" s="564"/>
      <c r="M38" s="565" t="s">
        <v>414</v>
      </c>
      <c r="N38" s="565" t="s">
        <v>414</v>
      </c>
      <c r="O38" s="564"/>
      <c r="P38" s="565" t="s">
        <v>414</v>
      </c>
      <c r="Q38" s="563">
        <v>1063270</v>
      </c>
      <c r="R38" s="564"/>
      <c r="S38" s="563">
        <v>1095591</v>
      </c>
      <c r="T38" s="564"/>
      <c r="U38" s="563">
        <v>21434365</v>
      </c>
      <c r="V38" s="564"/>
      <c r="W38" s="563">
        <v>2346363</v>
      </c>
      <c r="X38" s="564"/>
      <c r="Y38" s="563">
        <v>5632290</v>
      </c>
      <c r="Z38" s="564"/>
      <c r="AA38" s="563">
        <v>29413018</v>
      </c>
      <c r="AB38" s="564"/>
    </row>
    <row r="39" spans="1:28" x14ac:dyDescent="0.2">
      <c r="A39" s="558">
        <v>1976</v>
      </c>
      <c r="B39" s="559">
        <v>3660519</v>
      </c>
      <c r="C39" s="560"/>
      <c r="D39" s="561">
        <v>-99</v>
      </c>
      <c r="E39" s="559">
        <v>8761571</v>
      </c>
      <c r="F39" s="560"/>
      <c r="G39" s="559">
        <v>8989930</v>
      </c>
      <c r="H39" s="560"/>
      <c r="I39" s="559">
        <v>21411921</v>
      </c>
      <c r="J39" s="560"/>
      <c r="K39" s="559">
        <v>33372</v>
      </c>
      <c r="L39" s="560"/>
      <c r="M39" s="561" t="s">
        <v>414</v>
      </c>
      <c r="N39" s="561" t="s">
        <v>414</v>
      </c>
      <c r="O39" s="560"/>
      <c r="P39" s="561" t="s">
        <v>414</v>
      </c>
      <c r="Q39" s="559">
        <v>1219876</v>
      </c>
      <c r="R39" s="560"/>
      <c r="S39" s="559">
        <v>1253248</v>
      </c>
      <c r="T39" s="560"/>
      <c r="U39" s="559">
        <v>22665169</v>
      </c>
      <c r="V39" s="560"/>
      <c r="W39" s="559">
        <v>2572883</v>
      </c>
      <c r="X39" s="560"/>
      <c r="Y39" s="559">
        <v>6154769</v>
      </c>
      <c r="Z39" s="560"/>
      <c r="AA39" s="559">
        <v>31392821</v>
      </c>
      <c r="AB39" s="560"/>
    </row>
    <row r="40" spans="1:28" x14ac:dyDescent="0.2">
      <c r="A40" s="558">
        <v>1977</v>
      </c>
      <c r="B40" s="559">
        <v>3454372</v>
      </c>
      <c r="C40" s="560"/>
      <c r="D40" s="559">
        <v>14582</v>
      </c>
      <c r="E40" s="559">
        <v>8635448</v>
      </c>
      <c r="F40" s="560"/>
      <c r="G40" s="559">
        <v>9747048</v>
      </c>
      <c r="H40" s="560"/>
      <c r="I40" s="559">
        <v>21851450</v>
      </c>
      <c r="J40" s="560"/>
      <c r="K40" s="559">
        <v>32601</v>
      </c>
      <c r="L40" s="560"/>
      <c r="M40" s="561" t="s">
        <v>414</v>
      </c>
      <c r="N40" s="561" t="s">
        <v>414</v>
      </c>
      <c r="O40" s="560"/>
      <c r="P40" s="561" t="s">
        <v>414</v>
      </c>
      <c r="Q40" s="559">
        <v>1281245</v>
      </c>
      <c r="R40" s="560"/>
      <c r="S40" s="559">
        <v>1313846</v>
      </c>
      <c r="T40" s="560"/>
      <c r="U40" s="559">
        <v>23165296</v>
      </c>
      <c r="V40" s="560"/>
      <c r="W40" s="559">
        <v>2681959</v>
      </c>
      <c r="X40" s="560"/>
      <c r="Y40" s="559">
        <v>6415755</v>
      </c>
      <c r="Z40" s="560"/>
      <c r="AA40" s="559">
        <v>32263009</v>
      </c>
      <c r="AB40" s="560"/>
    </row>
    <row r="41" spans="1:28" x14ac:dyDescent="0.2">
      <c r="A41" s="562">
        <v>1978</v>
      </c>
      <c r="B41" s="563">
        <v>3313502</v>
      </c>
      <c r="C41" s="564"/>
      <c r="D41" s="563">
        <v>124719</v>
      </c>
      <c r="E41" s="563">
        <v>8539025</v>
      </c>
      <c r="F41" s="564"/>
      <c r="G41" s="563">
        <v>9834786</v>
      </c>
      <c r="H41" s="564"/>
      <c r="I41" s="563">
        <v>21812032</v>
      </c>
      <c r="J41" s="564"/>
      <c r="K41" s="563">
        <v>31563</v>
      </c>
      <c r="L41" s="564"/>
      <c r="M41" s="565" t="s">
        <v>414</v>
      </c>
      <c r="N41" s="565" t="s">
        <v>414</v>
      </c>
      <c r="O41" s="564"/>
      <c r="P41" s="565" t="s">
        <v>414</v>
      </c>
      <c r="Q41" s="563">
        <v>1400424</v>
      </c>
      <c r="R41" s="564"/>
      <c r="S41" s="563">
        <v>1431987</v>
      </c>
      <c r="T41" s="564"/>
      <c r="U41" s="563">
        <v>23244019</v>
      </c>
      <c r="V41" s="564"/>
      <c r="W41" s="563">
        <v>2760574</v>
      </c>
      <c r="X41" s="564"/>
      <c r="Y41" s="563">
        <v>6682956</v>
      </c>
      <c r="Z41" s="564"/>
      <c r="AA41" s="563">
        <v>32687549</v>
      </c>
      <c r="AB41" s="564"/>
    </row>
    <row r="42" spans="1:28" x14ac:dyDescent="0.2">
      <c r="A42" s="558">
        <v>1979</v>
      </c>
      <c r="B42" s="559">
        <v>3592916</v>
      </c>
      <c r="C42" s="560"/>
      <c r="D42" s="559">
        <v>62843</v>
      </c>
      <c r="E42" s="559">
        <v>8549111</v>
      </c>
      <c r="F42" s="560"/>
      <c r="G42" s="559">
        <v>10547987</v>
      </c>
      <c r="H42" s="560"/>
      <c r="I42" s="559">
        <v>22752857</v>
      </c>
      <c r="J42" s="560"/>
      <c r="K42" s="559">
        <v>34094</v>
      </c>
      <c r="L42" s="560"/>
      <c r="M42" s="561" t="s">
        <v>414</v>
      </c>
      <c r="N42" s="561" t="s">
        <v>414</v>
      </c>
      <c r="O42" s="560"/>
      <c r="P42" s="561" t="s">
        <v>414</v>
      </c>
      <c r="Q42" s="559">
        <v>1404862</v>
      </c>
      <c r="R42" s="560"/>
      <c r="S42" s="559">
        <v>1438956</v>
      </c>
      <c r="T42" s="560"/>
      <c r="U42" s="559">
        <v>24191813</v>
      </c>
      <c r="V42" s="560"/>
      <c r="W42" s="559">
        <v>2872573</v>
      </c>
      <c r="X42" s="560"/>
      <c r="Y42" s="559">
        <v>6860351</v>
      </c>
      <c r="Z42" s="560"/>
      <c r="AA42" s="559">
        <v>33924738</v>
      </c>
      <c r="AB42" s="560"/>
    </row>
    <row r="43" spans="1:28" x14ac:dyDescent="0.2">
      <c r="A43" s="558">
        <v>1980</v>
      </c>
      <c r="B43" s="559">
        <v>3155014</v>
      </c>
      <c r="C43" s="560"/>
      <c r="D43" s="559">
        <v>-35018</v>
      </c>
      <c r="E43" s="559">
        <v>8332531</v>
      </c>
      <c r="F43" s="560"/>
      <c r="G43" s="559">
        <v>9509476</v>
      </c>
      <c r="H43" s="560"/>
      <c r="I43" s="559">
        <v>20962004</v>
      </c>
      <c r="J43" s="560"/>
      <c r="K43" s="559">
        <v>32838</v>
      </c>
      <c r="L43" s="560"/>
      <c r="M43" s="561" t="s">
        <v>414</v>
      </c>
      <c r="N43" s="561" t="s">
        <v>414</v>
      </c>
      <c r="O43" s="560"/>
      <c r="P43" s="561" t="s">
        <v>414</v>
      </c>
      <c r="Q43" s="559">
        <v>1600000</v>
      </c>
      <c r="R43" s="560"/>
      <c r="S43" s="559">
        <v>1632838</v>
      </c>
      <c r="T43" s="560"/>
      <c r="U43" s="559">
        <v>22594841</v>
      </c>
      <c r="V43" s="560"/>
      <c r="W43" s="559">
        <v>2781009</v>
      </c>
      <c r="X43" s="560"/>
      <c r="Y43" s="559">
        <v>6663582</v>
      </c>
      <c r="Z43" s="560"/>
      <c r="AA43" s="559">
        <v>32039432</v>
      </c>
      <c r="AB43" s="560"/>
    </row>
    <row r="44" spans="1:28" x14ac:dyDescent="0.2">
      <c r="A44" s="562">
        <v>1981</v>
      </c>
      <c r="B44" s="563">
        <v>3156925</v>
      </c>
      <c r="C44" s="564"/>
      <c r="D44" s="563">
        <v>-15946</v>
      </c>
      <c r="E44" s="563">
        <v>8184540</v>
      </c>
      <c r="F44" s="564"/>
      <c r="G44" s="563">
        <v>8264938</v>
      </c>
      <c r="H44" s="564"/>
      <c r="I44" s="563">
        <v>19590456</v>
      </c>
      <c r="J44" s="564"/>
      <c r="K44" s="563">
        <v>33043</v>
      </c>
      <c r="L44" s="564"/>
      <c r="M44" s="565" t="s">
        <v>414</v>
      </c>
      <c r="N44" s="565" t="s">
        <v>414</v>
      </c>
      <c r="O44" s="564"/>
      <c r="P44" s="565" t="s">
        <v>414</v>
      </c>
      <c r="Q44" s="563">
        <v>1694665</v>
      </c>
      <c r="R44" s="564"/>
      <c r="S44" s="563">
        <v>1727708</v>
      </c>
      <c r="T44" s="564"/>
      <c r="U44" s="563">
        <v>21318164</v>
      </c>
      <c r="V44" s="564"/>
      <c r="W44" s="563">
        <v>2817437</v>
      </c>
      <c r="X44" s="564"/>
      <c r="Y44" s="563">
        <v>6575961</v>
      </c>
      <c r="Z44" s="564"/>
      <c r="AA44" s="563">
        <v>30711562</v>
      </c>
      <c r="AB44" s="564"/>
    </row>
    <row r="45" spans="1:28" x14ac:dyDescent="0.2">
      <c r="A45" s="558">
        <v>1982</v>
      </c>
      <c r="B45" s="559">
        <v>2551983</v>
      </c>
      <c r="C45" s="560"/>
      <c r="D45" s="559">
        <v>-21650</v>
      </c>
      <c r="E45" s="559">
        <v>7067856</v>
      </c>
      <c r="F45" s="560"/>
      <c r="G45" s="559">
        <v>7771903</v>
      </c>
      <c r="H45" s="560"/>
      <c r="I45" s="559">
        <v>17370091</v>
      </c>
      <c r="J45" s="560"/>
      <c r="K45" s="559">
        <v>33046</v>
      </c>
      <c r="L45" s="560"/>
      <c r="M45" s="561" t="s">
        <v>414</v>
      </c>
      <c r="N45" s="561" t="s">
        <v>414</v>
      </c>
      <c r="O45" s="560"/>
      <c r="P45" s="561" t="s">
        <v>414</v>
      </c>
      <c r="Q45" s="559">
        <v>1649682</v>
      </c>
      <c r="R45" s="560"/>
      <c r="S45" s="559">
        <v>1682729</v>
      </c>
      <c r="T45" s="560"/>
      <c r="U45" s="559">
        <v>19052820</v>
      </c>
      <c r="V45" s="560"/>
      <c r="W45" s="559">
        <v>2541766</v>
      </c>
      <c r="X45" s="560"/>
      <c r="Y45" s="559">
        <v>6019913</v>
      </c>
      <c r="Z45" s="560"/>
      <c r="AA45" s="559">
        <v>27614499</v>
      </c>
      <c r="AB45" s="560"/>
    </row>
    <row r="46" spans="1:28" x14ac:dyDescent="0.2">
      <c r="A46" s="558">
        <v>1983</v>
      </c>
      <c r="B46" s="559">
        <v>2489563</v>
      </c>
      <c r="C46" s="560"/>
      <c r="D46" s="559">
        <v>-15624</v>
      </c>
      <c r="E46" s="559">
        <v>6776273</v>
      </c>
      <c r="F46" s="560"/>
      <c r="G46" s="559">
        <v>7390009</v>
      </c>
      <c r="H46" s="560"/>
      <c r="I46" s="559">
        <v>16640221</v>
      </c>
      <c r="J46" s="560"/>
      <c r="K46" s="559">
        <v>33255</v>
      </c>
      <c r="L46" s="560"/>
      <c r="M46" s="561" t="s">
        <v>414</v>
      </c>
      <c r="N46" s="561" t="s">
        <v>414</v>
      </c>
      <c r="O46" s="560"/>
      <c r="P46" s="561" t="s">
        <v>414</v>
      </c>
      <c r="Q46" s="559">
        <v>1874435</v>
      </c>
      <c r="R46" s="560"/>
      <c r="S46" s="559">
        <v>1907690</v>
      </c>
      <c r="T46" s="560"/>
      <c r="U46" s="559">
        <v>18547911</v>
      </c>
      <c r="V46" s="560"/>
      <c r="W46" s="559">
        <v>2647710</v>
      </c>
      <c r="X46" s="560"/>
      <c r="Y46" s="559">
        <v>6232151</v>
      </c>
      <c r="Z46" s="560"/>
      <c r="AA46" s="559">
        <v>27427771</v>
      </c>
      <c r="AB46" s="560"/>
    </row>
    <row r="47" spans="1:28" x14ac:dyDescent="0.2">
      <c r="A47" s="562">
        <v>1984</v>
      </c>
      <c r="B47" s="563">
        <v>2842174</v>
      </c>
      <c r="C47" s="564"/>
      <c r="D47" s="563">
        <v>-11482</v>
      </c>
      <c r="E47" s="563">
        <v>7404995</v>
      </c>
      <c r="F47" s="564"/>
      <c r="G47" s="563">
        <v>7986687</v>
      </c>
      <c r="H47" s="564"/>
      <c r="I47" s="563">
        <v>18222374</v>
      </c>
      <c r="J47" s="564"/>
      <c r="K47" s="563">
        <v>33002</v>
      </c>
      <c r="L47" s="564"/>
      <c r="M47" s="565" t="s">
        <v>414</v>
      </c>
      <c r="N47" s="565" t="s">
        <v>414</v>
      </c>
      <c r="O47" s="564"/>
      <c r="P47" s="565" t="s">
        <v>414</v>
      </c>
      <c r="Q47" s="563">
        <v>1918254</v>
      </c>
      <c r="R47" s="564"/>
      <c r="S47" s="563">
        <v>1951256</v>
      </c>
      <c r="T47" s="564"/>
      <c r="U47" s="563">
        <v>20173630</v>
      </c>
      <c r="V47" s="564"/>
      <c r="W47" s="563">
        <v>2858697</v>
      </c>
      <c r="X47" s="564"/>
      <c r="Y47" s="563">
        <v>6537566</v>
      </c>
      <c r="Z47" s="564"/>
      <c r="AA47" s="563">
        <v>29569892</v>
      </c>
      <c r="AB47" s="564"/>
    </row>
    <row r="48" spans="1:28" x14ac:dyDescent="0.2">
      <c r="A48" s="558">
        <v>1985</v>
      </c>
      <c r="B48" s="559">
        <v>2759927</v>
      </c>
      <c r="C48" s="560"/>
      <c r="D48" s="559">
        <v>-13491</v>
      </c>
      <c r="E48" s="559">
        <v>7031597</v>
      </c>
      <c r="F48" s="560"/>
      <c r="G48" s="559">
        <v>7714121</v>
      </c>
      <c r="H48" s="560"/>
      <c r="I48" s="559">
        <v>17492153</v>
      </c>
      <c r="J48" s="560"/>
      <c r="K48" s="559">
        <v>33024</v>
      </c>
      <c r="L48" s="560"/>
      <c r="M48" s="561" t="s">
        <v>414</v>
      </c>
      <c r="N48" s="561" t="s">
        <v>414</v>
      </c>
      <c r="O48" s="560"/>
      <c r="P48" s="561" t="s">
        <v>414</v>
      </c>
      <c r="Q48" s="559">
        <v>1917674</v>
      </c>
      <c r="R48" s="560"/>
      <c r="S48" s="559">
        <v>1950698</v>
      </c>
      <c r="T48" s="560"/>
      <c r="U48" s="559">
        <v>19442851</v>
      </c>
      <c r="V48" s="560"/>
      <c r="W48" s="559">
        <v>2855066</v>
      </c>
      <c r="X48" s="560"/>
      <c r="Y48" s="559">
        <v>6517893</v>
      </c>
      <c r="Z48" s="560"/>
      <c r="AA48" s="559">
        <v>28815810</v>
      </c>
      <c r="AB48" s="560"/>
    </row>
    <row r="49" spans="1:28" x14ac:dyDescent="0.2">
      <c r="A49" s="558">
        <v>1986</v>
      </c>
      <c r="B49" s="559">
        <v>2640504</v>
      </c>
      <c r="C49" s="560"/>
      <c r="D49" s="559">
        <v>-16740</v>
      </c>
      <c r="E49" s="559">
        <v>6646262</v>
      </c>
      <c r="F49" s="560"/>
      <c r="G49" s="559">
        <v>7860013</v>
      </c>
      <c r="H49" s="560"/>
      <c r="I49" s="559">
        <v>17130039</v>
      </c>
      <c r="J49" s="560"/>
      <c r="K49" s="559">
        <v>33021</v>
      </c>
      <c r="L49" s="560"/>
      <c r="M49" s="561" t="s">
        <v>414</v>
      </c>
      <c r="N49" s="561" t="s">
        <v>414</v>
      </c>
      <c r="O49" s="560"/>
      <c r="P49" s="561" t="s">
        <v>414</v>
      </c>
      <c r="Q49" s="559">
        <v>1914901</v>
      </c>
      <c r="R49" s="560"/>
      <c r="S49" s="559">
        <v>1947923</v>
      </c>
      <c r="T49" s="560"/>
      <c r="U49" s="559">
        <v>19077962</v>
      </c>
      <c r="V49" s="560"/>
      <c r="W49" s="559">
        <v>2833770</v>
      </c>
      <c r="X49" s="560"/>
      <c r="Y49" s="559">
        <v>6361836</v>
      </c>
      <c r="Z49" s="560"/>
      <c r="AA49" s="559">
        <v>28273568</v>
      </c>
      <c r="AB49" s="560"/>
    </row>
    <row r="50" spans="1:28" x14ac:dyDescent="0.2">
      <c r="A50" s="562">
        <v>1987</v>
      </c>
      <c r="B50" s="563">
        <v>2672911</v>
      </c>
      <c r="C50" s="564"/>
      <c r="D50" s="563">
        <v>8630</v>
      </c>
      <c r="E50" s="563">
        <v>7282837</v>
      </c>
      <c r="F50" s="564"/>
      <c r="G50" s="563">
        <v>8041937</v>
      </c>
      <c r="H50" s="564"/>
      <c r="I50" s="563">
        <v>18006315</v>
      </c>
      <c r="J50" s="564"/>
      <c r="K50" s="563">
        <v>32936</v>
      </c>
      <c r="L50" s="564"/>
      <c r="M50" s="565" t="s">
        <v>414</v>
      </c>
      <c r="N50" s="565" t="s">
        <v>414</v>
      </c>
      <c r="O50" s="564"/>
      <c r="P50" s="565" t="s">
        <v>414</v>
      </c>
      <c r="Q50" s="563">
        <v>1913881</v>
      </c>
      <c r="R50" s="564"/>
      <c r="S50" s="563">
        <v>1946817</v>
      </c>
      <c r="T50" s="564"/>
      <c r="U50" s="563">
        <v>19953132</v>
      </c>
      <c r="V50" s="564"/>
      <c r="W50" s="563">
        <v>2928291</v>
      </c>
      <c r="X50" s="564"/>
      <c r="Y50" s="563">
        <v>6497463</v>
      </c>
      <c r="Z50" s="564"/>
      <c r="AA50" s="563">
        <v>29378886</v>
      </c>
      <c r="AB50" s="564"/>
    </row>
    <row r="51" spans="1:28" x14ac:dyDescent="0.2">
      <c r="A51" s="558">
        <v>1988</v>
      </c>
      <c r="B51" s="559">
        <v>2827555</v>
      </c>
      <c r="C51" s="560"/>
      <c r="D51" s="559">
        <v>39556</v>
      </c>
      <c r="E51" s="559">
        <v>7655459</v>
      </c>
      <c r="F51" s="560"/>
      <c r="G51" s="559">
        <v>8317485</v>
      </c>
      <c r="H51" s="560"/>
      <c r="I51" s="559">
        <v>18840055</v>
      </c>
      <c r="J51" s="560"/>
      <c r="K51" s="559">
        <v>32635</v>
      </c>
      <c r="L51" s="560"/>
      <c r="M51" s="561" t="s">
        <v>414</v>
      </c>
      <c r="N51" s="561" t="s">
        <v>414</v>
      </c>
      <c r="O51" s="560"/>
      <c r="P51" s="561" t="s">
        <v>414</v>
      </c>
      <c r="Q51" s="559">
        <v>1989102</v>
      </c>
      <c r="R51" s="560"/>
      <c r="S51" s="559">
        <v>2021738</v>
      </c>
      <c r="T51" s="560"/>
      <c r="U51" s="559">
        <v>20861792</v>
      </c>
      <c r="V51" s="560"/>
      <c r="W51" s="559">
        <v>3058852</v>
      </c>
      <c r="X51" s="560"/>
      <c r="Y51" s="559">
        <v>6756742</v>
      </c>
      <c r="Z51" s="560"/>
      <c r="AA51" s="559">
        <v>30677386</v>
      </c>
      <c r="AB51" s="560"/>
    </row>
    <row r="52" spans="1:28" x14ac:dyDescent="0.2">
      <c r="A52" s="558">
        <v>1989</v>
      </c>
      <c r="B52" s="559">
        <v>2787002</v>
      </c>
      <c r="C52" s="560"/>
      <c r="D52" s="559">
        <v>30405</v>
      </c>
      <c r="E52" s="559">
        <v>8087553</v>
      </c>
      <c r="F52" s="560"/>
      <c r="G52" s="559">
        <v>8097977</v>
      </c>
      <c r="H52" s="560"/>
      <c r="I52" s="559">
        <v>19002936</v>
      </c>
      <c r="J52" s="560"/>
      <c r="K52" s="559">
        <v>28396</v>
      </c>
      <c r="L52" s="560"/>
      <c r="M52" s="559">
        <v>1800</v>
      </c>
      <c r="N52" s="561" t="s">
        <v>801</v>
      </c>
      <c r="O52" s="560"/>
      <c r="P52" s="561" t="s">
        <v>801</v>
      </c>
      <c r="Q52" s="559">
        <v>1840751</v>
      </c>
      <c r="R52" s="560"/>
      <c r="S52" s="559">
        <v>1870947</v>
      </c>
      <c r="T52" s="560"/>
      <c r="U52" s="559">
        <v>20873883</v>
      </c>
      <c r="V52" s="560"/>
      <c r="W52" s="559">
        <v>3158347</v>
      </c>
      <c r="X52" s="560"/>
      <c r="Y52" s="559">
        <v>7287656</v>
      </c>
      <c r="Z52" s="560"/>
      <c r="AA52" s="559">
        <v>31319887</v>
      </c>
      <c r="AB52" s="560"/>
    </row>
    <row r="53" spans="1:28" x14ac:dyDescent="0.2">
      <c r="A53" s="562">
        <v>1990</v>
      </c>
      <c r="B53" s="563">
        <v>2756008</v>
      </c>
      <c r="C53" s="564"/>
      <c r="D53" s="563">
        <v>4786</v>
      </c>
      <c r="E53" s="563">
        <v>8451066</v>
      </c>
      <c r="F53" s="564"/>
      <c r="G53" s="563">
        <v>8251147</v>
      </c>
      <c r="H53" s="564"/>
      <c r="I53" s="563">
        <v>19463009</v>
      </c>
      <c r="J53" s="564"/>
      <c r="K53" s="563">
        <v>30947</v>
      </c>
      <c r="L53" s="564"/>
      <c r="M53" s="563">
        <v>1900</v>
      </c>
      <c r="N53" s="565" t="s">
        <v>801</v>
      </c>
      <c r="O53" s="564"/>
      <c r="P53" s="565" t="s">
        <v>801</v>
      </c>
      <c r="Q53" s="563">
        <v>1684186</v>
      </c>
      <c r="R53" s="564"/>
      <c r="S53" s="563">
        <v>1717033</v>
      </c>
      <c r="T53" s="564"/>
      <c r="U53" s="563">
        <v>21180042</v>
      </c>
      <c r="V53" s="564"/>
      <c r="W53" s="563">
        <v>3226120</v>
      </c>
      <c r="X53" s="564"/>
      <c r="Y53" s="563">
        <v>7403614</v>
      </c>
      <c r="Z53" s="564"/>
      <c r="AA53" s="563">
        <v>31809775</v>
      </c>
      <c r="AB53" s="564"/>
    </row>
    <row r="54" spans="1:28" x14ac:dyDescent="0.2">
      <c r="A54" s="558">
        <v>1991</v>
      </c>
      <c r="B54" s="559">
        <v>2600840</v>
      </c>
      <c r="C54" s="560"/>
      <c r="D54" s="559">
        <v>9697</v>
      </c>
      <c r="E54" s="559">
        <v>8572317</v>
      </c>
      <c r="F54" s="560"/>
      <c r="G54" s="559">
        <v>7957831</v>
      </c>
      <c r="H54" s="560"/>
      <c r="I54" s="559">
        <v>19140684</v>
      </c>
      <c r="J54" s="560"/>
      <c r="K54" s="559">
        <v>29675</v>
      </c>
      <c r="L54" s="560"/>
      <c r="M54" s="559">
        <v>2100</v>
      </c>
      <c r="N54" s="561" t="s">
        <v>801</v>
      </c>
      <c r="O54" s="560"/>
      <c r="P54" s="561" t="s">
        <v>801</v>
      </c>
      <c r="Q54" s="559">
        <v>1651985</v>
      </c>
      <c r="R54" s="560"/>
      <c r="S54" s="559">
        <v>1683760</v>
      </c>
      <c r="T54" s="560"/>
      <c r="U54" s="559">
        <v>20824444</v>
      </c>
      <c r="V54" s="560"/>
      <c r="W54" s="559">
        <v>3229743</v>
      </c>
      <c r="X54" s="560"/>
      <c r="Y54" s="559">
        <v>7345119</v>
      </c>
      <c r="Z54" s="560"/>
      <c r="AA54" s="559">
        <v>31399305</v>
      </c>
      <c r="AB54" s="560"/>
    </row>
    <row r="55" spans="1:28" x14ac:dyDescent="0.2">
      <c r="A55" s="558">
        <v>1992</v>
      </c>
      <c r="B55" s="559">
        <v>2514821</v>
      </c>
      <c r="C55" s="560"/>
      <c r="D55" s="559">
        <v>34621</v>
      </c>
      <c r="E55" s="559">
        <v>8917798</v>
      </c>
      <c r="F55" s="560"/>
      <c r="G55" s="559">
        <v>8551838</v>
      </c>
      <c r="H55" s="560"/>
      <c r="I55" s="559">
        <v>20019078</v>
      </c>
      <c r="J55" s="560"/>
      <c r="K55" s="559">
        <v>30508</v>
      </c>
      <c r="L55" s="560"/>
      <c r="M55" s="559">
        <v>2200</v>
      </c>
      <c r="N55" s="561" t="s">
        <v>801</v>
      </c>
      <c r="O55" s="560"/>
      <c r="P55" s="561" t="s">
        <v>801</v>
      </c>
      <c r="Q55" s="559">
        <v>1704533</v>
      </c>
      <c r="R55" s="560"/>
      <c r="S55" s="559">
        <v>1737241</v>
      </c>
      <c r="T55" s="560"/>
      <c r="U55" s="559">
        <v>21756319</v>
      </c>
      <c r="V55" s="560"/>
      <c r="W55" s="559">
        <v>3318900</v>
      </c>
      <c r="X55" s="560"/>
      <c r="Y55" s="559">
        <v>7495614</v>
      </c>
      <c r="Z55" s="560"/>
      <c r="AA55" s="559">
        <v>32570834</v>
      </c>
      <c r="AB55" s="560"/>
    </row>
    <row r="56" spans="1:28" x14ac:dyDescent="0.2">
      <c r="A56" s="562">
        <v>1993</v>
      </c>
      <c r="B56" s="563">
        <v>2496288</v>
      </c>
      <c r="C56" s="564"/>
      <c r="D56" s="563">
        <v>27106</v>
      </c>
      <c r="E56" s="563">
        <v>9070486</v>
      </c>
      <c r="F56" s="564"/>
      <c r="G56" s="563">
        <v>8386466</v>
      </c>
      <c r="H56" s="564"/>
      <c r="I56" s="563">
        <v>19980346</v>
      </c>
      <c r="J56" s="564"/>
      <c r="K56" s="563">
        <v>29593</v>
      </c>
      <c r="L56" s="564"/>
      <c r="M56" s="563">
        <v>2400</v>
      </c>
      <c r="N56" s="565" t="s">
        <v>801</v>
      </c>
      <c r="O56" s="564"/>
      <c r="P56" s="565" t="s">
        <v>801</v>
      </c>
      <c r="Q56" s="563">
        <v>1740708</v>
      </c>
      <c r="R56" s="564"/>
      <c r="S56" s="563">
        <v>1772701</v>
      </c>
      <c r="T56" s="564"/>
      <c r="U56" s="563">
        <v>21753048</v>
      </c>
      <c r="V56" s="564"/>
      <c r="W56" s="563">
        <v>3334084</v>
      </c>
      <c r="X56" s="564"/>
      <c r="Y56" s="563">
        <v>7541408</v>
      </c>
      <c r="Z56" s="564"/>
      <c r="AA56" s="563">
        <v>32628541</v>
      </c>
      <c r="AB56" s="564"/>
    </row>
    <row r="57" spans="1:28" x14ac:dyDescent="0.2">
      <c r="A57" s="558">
        <v>1994</v>
      </c>
      <c r="B57" s="559">
        <v>2509686</v>
      </c>
      <c r="C57" s="560"/>
      <c r="D57" s="559">
        <v>58330</v>
      </c>
      <c r="E57" s="559">
        <v>9126046</v>
      </c>
      <c r="F57" s="560"/>
      <c r="G57" s="559">
        <v>8771237</v>
      </c>
      <c r="H57" s="560"/>
      <c r="I57" s="559">
        <v>20465298</v>
      </c>
      <c r="J57" s="560"/>
      <c r="K57" s="559">
        <v>62186</v>
      </c>
      <c r="L57" s="560"/>
      <c r="M57" s="559">
        <v>2800</v>
      </c>
      <c r="N57" s="561" t="s">
        <v>801</v>
      </c>
      <c r="O57" s="560"/>
      <c r="P57" s="561" t="s">
        <v>801</v>
      </c>
      <c r="Q57" s="559">
        <v>1862383</v>
      </c>
      <c r="R57" s="560"/>
      <c r="S57" s="559">
        <v>1927369</v>
      </c>
      <c r="T57" s="560"/>
      <c r="U57" s="559">
        <v>22392668</v>
      </c>
      <c r="V57" s="560"/>
      <c r="W57" s="559">
        <v>3439232</v>
      </c>
      <c r="X57" s="560"/>
      <c r="Y57" s="559">
        <v>7689308</v>
      </c>
      <c r="Z57" s="560"/>
      <c r="AA57" s="559">
        <v>33521208</v>
      </c>
      <c r="AB57" s="560"/>
    </row>
    <row r="58" spans="1:28" x14ac:dyDescent="0.2">
      <c r="A58" s="558">
        <v>1995</v>
      </c>
      <c r="B58" s="559">
        <v>2488267</v>
      </c>
      <c r="C58" s="560"/>
      <c r="D58" s="559">
        <v>61058</v>
      </c>
      <c r="E58" s="559">
        <v>9591824</v>
      </c>
      <c r="F58" s="560"/>
      <c r="G58" s="559">
        <v>8586002</v>
      </c>
      <c r="H58" s="560"/>
      <c r="I58" s="559">
        <v>20727151</v>
      </c>
      <c r="J58" s="560"/>
      <c r="K58" s="559">
        <v>54695</v>
      </c>
      <c r="L58" s="560"/>
      <c r="M58" s="559">
        <v>3000</v>
      </c>
      <c r="N58" s="561" t="s">
        <v>801</v>
      </c>
      <c r="O58" s="560"/>
      <c r="P58" s="561" t="s">
        <v>801</v>
      </c>
      <c r="Q58" s="559">
        <v>1934272</v>
      </c>
      <c r="R58" s="560"/>
      <c r="S58" s="559">
        <v>1991967</v>
      </c>
      <c r="T58" s="560"/>
      <c r="U58" s="559">
        <v>22719118</v>
      </c>
      <c r="V58" s="560"/>
      <c r="W58" s="559">
        <v>3455310</v>
      </c>
      <c r="X58" s="560"/>
      <c r="Y58" s="559">
        <v>7796149</v>
      </c>
      <c r="Z58" s="560"/>
      <c r="AA58" s="559">
        <v>33970577</v>
      </c>
      <c r="AB58" s="560"/>
    </row>
    <row r="59" spans="1:28" x14ac:dyDescent="0.2">
      <c r="A59" s="562">
        <v>1996</v>
      </c>
      <c r="B59" s="563">
        <v>2434394</v>
      </c>
      <c r="C59" s="564"/>
      <c r="D59" s="563">
        <v>22816</v>
      </c>
      <c r="E59" s="563">
        <v>9900567</v>
      </c>
      <c r="F59" s="564"/>
      <c r="G59" s="563">
        <v>9019361</v>
      </c>
      <c r="H59" s="564"/>
      <c r="I59" s="563">
        <v>21377138</v>
      </c>
      <c r="J59" s="564"/>
      <c r="K59" s="563">
        <v>60773</v>
      </c>
      <c r="L59" s="564"/>
      <c r="M59" s="563">
        <v>2900</v>
      </c>
      <c r="N59" s="565" t="s">
        <v>801</v>
      </c>
      <c r="O59" s="564"/>
      <c r="P59" s="565" t="s">
        <v>801</v>
      </c>
      <c r="Q59" s="563">
        <v>1969032</v>
      </c>
      <c r="R59" s="564"/>
      <c r="S59" s="563">
        <v>2032706</v>
      </c>
      <c r="T59" s="564"/>
      <c r="U59" s="563">
        <v>23409844</v>
      </c>
      <c r="V59" s="564"/>
      <c r="W59" s="563">
        <v>3526750</v>
      </c>
      <c r="X59" s="564"/>
      <c r="Y59" s="563">
        <v>7967551</v>
      </c>
      <c r="Z59" s="564"/>
      <c r="AA59" s="563">
        <v>34904146</v>
      </c>
      <c r="AB59" s="564"/>
    </row>
    <row r="60" spans="1:28" x14ac:dyDescent="0.2">
      <c r="A60" s="558">
        <v>1997</v>
      </c>
      <c r="B60" s="559">
        <v>2395064</v>
      </c>
      <c r="C60" s="560"/>
      <c r="D60" s="559">
        <v>46450</v>
      </c>
      <c r="E60" s="559">
        <v>9932937</v>
      </c>
      <c r="F60" s="560"/>
      <c r="G60" s="559">
        <v>9254573</v>
      </c>
      <c r="H60" s="560"/>
      <c r="I60" s="559">
        <v>21629024</v>
      </c>
      <c r="J60" s="560"/>
      <c r="K60" s="559">
        <v>58062</v>
      </c>
      <c r="L60" s="560"/>
      <c r="M60" s="559">
        <v>3100</v>
      </c>
      <c r="N60" s="561" t="s">
        <v>801</v>
      </c>
      <c r="O60" s="560"/>
      <c r="P60" s="561" t="s">
        <v>801</v>
      </c>
      <c r="Q60" s="559">
        <v>1995998</v>
      </c>
      <c r="R60" s="560"/>
      <c r="S60" s="559">
        <v>2057160</v>
      </c>
      <c r="T60" s="560"/>
      <c r="U60" s="559">
        <v>23686184</v>
      </c>
      <c r="V60" s="560"/>
      <c r="W60" s="559">
        <v>3542328</v>
      </c>
      <c r="X60" s="560"/>
      <c r="Y60" s="559">
        <v>7971793</v>
      </c>
      <c r="Z60" s="560"/>
      <c r="AA60" s="559">
        <v>35200305</v>
      </c>
      <c r="AB60" s="560"/>
    </row>
    <row r="61" spans="1:28" x14ac:dyDescent="0.2">
      <c r="A61" s="558">
        <v>1998</v>
      </c>
      <c r="B61" s="559">
        <v>2335259</v>
      </c>
      <c r="C61" s="560"/>
      <c r="D61" s="559">
        <v>67084</v>
      </c>
      <c r="E61" s="559">
        <v>9763364</v>
      </c>
      <c r="F61" s="560"/>
      <c r="G61" s="559">
        <v>9081827</v>
      </c>
      <c r="H61" s="560"/>
      <c r="I61" s="559">
        <v>21247533</v>
      </c>
      <c r="J61" s="560"/>
      <c r="K61" s="559">
        <v>54539</v>
      </c>
      <c r="L61" s="560"/>
      <c r="M61" s="559">
        <v>3000</v>
      </c>
      <c r="N61" s="561" t="s">
        <v>801</v>
      </c>
      <c r="O61" s="560"/>
      <c r="P61" s="561" t="s">
        <v>801</v>
      </c>
      <c r="Q61" s="559">
        <v>1871690</v>
      </c>
      <c r="R61" s="560"/>
      <c r="S61" s="559">
        <v>1929230</v>
      </c>
      <c r="T61" s="560"/>
      <c r="U61" s="559">
        <v>23176763</v>
      </c>
      <c r="V61" s="560"/>
      <c r="W61" s="559">
        <v>3586705</v>
      </c>
      <c r="X61" s="560"/>
      <c r="Y61" s="559">
        <v>8079168</v>
      </c>
      <c r="Z61" s="560"/>
      <c r="AA61" s="559">
        <v>34842636</v>
      </c>
      <c r="AB61" s="560"/>
    </row>
    <row r="62" spans="1:28" x14ac:dyDescent="0.2">
      <c r="A62" s="562">
        <v>1999</v>
      </c>
      <c r="B62" s="563">
        <v>2226783</v>
      </c>
      <c r="C62" s="564"/>
      <c r="D62" s="563">
        <v>57685</v>
      </c>
      <c r="E62" s="563">
        <v>9375302</v>
      </c>
      <c r="F62" s="564"/>
      <c r="G62" s="563">
        <v>9356087</v>
      </c>
      <c r="H62" s="564"/>
      <c r="I62" s="563">
        <v>21015857</v>
      </c>
      <c r="J62" s="564"/>
      <c r="K62" s="563">
        <v>48658</v>
      </c>
      <c r="L62" s="564"/>
      <c r="M62" s="563">
        <v>4100</v>
      </c>
      <c r="N62" s="565" t="s">
        <v>801</v>
      </c>
      <c r="O62" s="564"/>
      <c r="P62" s="565" t="s">
        <v>801</v>
      </c>
      <c r="Q62" s="563">
        <v>1881523</v>
      </c>
      <c r="R62" s="564"/>
      <c r="S62" s="563">
        <v>1934282</v>
      </c>
      <c r="T62" s="564"/>
      <c r="U62" s="563">
        <v>22950139</v>
      </c>
      <c r="V62" s="564"/>
      <c r="W62" s="563">
        <v>3610635</v>
      </c>
      <c r="X62" s="564"/>
      <c r="Y62" s="563">
        <v>8203158</v>
      </c>
      <c r="Z62" s="564"/>
      <c r="AA62" s="563">
        <v>34763932</v>
      </c>
      <c r="AB62" s="564"/>
    </row>
    <row r="63" spans="1:28" x14ac:dyDescent="0.2">
      <c r="A63" s="558">
        <v>2000</v>
      </c>
      <c r="B63" s="559">
        <v>2256498</v>
      </c>
      <c r="C63" s="560"/>
      <c r="D63" s="559">
        <v>65348</v>
      </c>
      <c r="E63" s="559">
        <v>9499794</v>
      </c>
      <c r="F63" s="566" t="s">
        <v>413</v>
      </c>
      <c r="G63" s="559">
        <v>9074565</v>
      </c>
      <c r="H63" s="560"/>
      <c r="I63" s="559">
        <v>20896206</v>
      </c>
      <c r="J63" s="566" t="s">
        <v>413</v>
      </c>
      <c r="K63" s="559">
        <v>42183</v>
      </c>
      <c r="L63" s="560"/>
      <c r="M63" s="559">
        <v>4400</v>
      </c>
      <c r="N63" s="561" t="s">
        <v>801</v>
      </c>
      <c r="O63" s="560"/>
      <c r="P63" s="561" t="s">
        <v>801</v>
      </c>
      <c r="Q63" s="559">
        <v>1881485</v>
      </c>
      <c r="R63" s="560"/>
      <c r="S63" s="559">
        <v>1928068</v>
      </c>
      <c r="T63" s="560"/>
      <c r="U63" s="559">
        <v>22824273</v>
      </c>
      <c r="V63" s="566" t="s">
        <v>413</v>
      </c>
      <c r="W63" s="559">
        <v>3631185</v>
      </c>
      <c r="X63" s="560"/>
      <c r="Y63" s="559">
        <v>8208076</v>
      </c>
      <c r="Z63" s="566" t="s">
        <v>413</v>
      </c>
      <c r="AA63" s="559">
        <v>34663534</v>
      </c>
      <c r="AB63" s="566" t="s">
        <v>413</v>
      </c>
    </row>
    <row r="64" spans="1:28" x14ac:dyDescent="0.2">
      <c r="A64" s="558">
        <v>2001</v>
      </c>
      <c r="B64" s="559">
        <v>2191638</v>
      </c>
      <c r="C64" s="560"/>
      <c r="D64" s="559">
        <v>29260</v>
      </c>
      <c r="E64" s="559">
        <v>8676343</v>
      </c>
      <c r="F64" s="560"/>
      <c r="G64" s="559">
        <v>9177924</v>
      </c>
      <c r="H64" s="560"/>
      <c r="I64" s="559">
        <v>20075165</v>
      </c>
      <c r="J64" s="560"/>
      <c r="K64" s="559">
        <v>32500</v>
      </c>
      <c r="L64" s="560"/>
      <c r="M64" s="559">
        <v>4760</v>
      </c>
      <c r="N64" s="561" t="s">
        <v>801</v>
      </c>
      <c r="O64" s="560"/>
      <c r="P64" s="561" t="s">
        <v>801</v>
      </c>
      <c r="Q64" s="559">
        <v>1681426</v>
      </c>
      <c r="R64" s="560"/>
      <c r="S64" s="559">
        <v>1718686</v>
      </c>
      <c r="T64" s="560"/>
      <c r="U64" s="559">
        <v>21793850</v>
      </c>
      <c r="V64" s="560"/>
      <c r="W64" s="559">
        <v>3400431</v>
      </c>
      <c r="X64" s="560"/>
      <c r="Y64" s="559">
        <v>7525956</v>
      </c>
      <c r="Z64" s="560"/>
      <c r="AA64" s="559">
        <v>32720237</v>
      </c>
      <c r="AB64" s="560"/>
    </row>
    <row r="65" spans="1:29" x14ac:dyDescent="0.2">
      <c r="A65" s="562">
        <v>2002</v>
      </c>
      <c r="B65" s="563">
        <v>2019358</v>
      </c>
      <c r="C65" s="564"/>
      <c r="D65" s="563">
        <v>60758</v>
      </c>
      <c r="E65" s="563">
        <v>8831570</v>
      </c>
      <c r="F65" s="567" t="s">
        <v>413</v>
      </c>
      <c r="G65" s="563">
        <v>9167688</v>
      </c>
      <c r="H65" s="564"/>
      <c r="I65" s="563">
        <v>20079374</v>
      </c>
      <c r="J65" s="567" t="s">
        <v>413</v>
      </c>
      <c r="K65" s="563">
        <v>38908</v>
      </c>
      <c r="L65" s="564"/>
      <c r="M65" s="563">
        <v>4787</v>
      </c>
      <c r="N65" s="565" t="s">
        <v>801</v>
      </c>
      <c r="O65" s="564"/>
      <c r="P65" s="565" t="s">
        <v>801</v>
      </c>
      <c r="Q65" s="563">
        <v>1675979</v>
      </c>
      <c r="R65" s="564"/>
      <c r="S65" s="563">
        <v>1719674</v>
      </c>
      <c r="T65" s="564"/>
      <c r="U65" s="563">
        <v>21799048</v>
      </c>
      <c r="V65" s="567" t="s">
        <v>413</v>
      </c>
      <c r="W65" s="563">
        <v>3378691</v>
      </c>
      <c r="X65" s="564"/>
      <c r="Y65" s="563">
        <v>7484250</v>
      </c>
      <c r="Z65" s="567" t="s">
        <v>413</v>
      </c>
      <c r="AA65" s="563">
        <v>32661988</v>
      </c>
      <c r="AB65" s="567" t="s">
        <v>413</v>
      </c>
    </row>
    <row r="66" spans="1:29" x14ac:dyDescent="0.2">
      <c r="A66" s="558">
        <v>2003</v>
      </c>
      <c r="B66" s="559">
        <v>2041412</v>
      </c>
      <c r="C66" s="560"/>
      <c r="D66" s="559">
        <v>50515</v>
      </c>
      <c r="E66" s="559">
        <v>8488339</v>
      </c>
      <c r="F66" s="560"/>
      <c r="G66" s="559">
        <v>9197118</v>
      </c>
      <c r="H66" s="560"/>
      <c r="I66" s="559">
        <v>19777384</v>
      </c>
      <c r="J66" s="566" t="s">
        <v>413</v>
      </c>
      <c r="K66" s="559">
        <v>43242</v>
      </c>
      <c r="L66" s="560"/>
      <c r="M66" s="559">
        <v>3400</v>
      </c>
      <c r="N66" s="561" t="s">
        <v>801</v>
      </c>
      <c r="O66" s="560"/>
      <c r="P66" s="561" t="s">
        <v>801</v>
      </c>
      <c r="Q66" s="559">
        <v>1678863</v>
      </c>
      <c r="R66" s="560"/>
      <c r="S66" s="559">
        <v>1725505</v>
      </c>
      <c r="T66" s="560"/>
      <c r="U66" s="559">
        <v>21502889</v>
      </c>
      <c r="V66" s="566" t="s">
        <v>413</v>
      </c>
      <c r="W66" s="559">
        <v>3454218</v>
      </c>
      <c r="X66" s="560"/>
      <c r="Y66" s="559">
        <v>7575004</v>
      </c>
      <c r="Z66" s="560"/>
      <c r="AA66" s="559">
        <v>32532110</v>
      </c>
      <c r="AB66" s="560"/>
    </row>
    <row r="67" spans="1:29" x14ac:dyDescent="0.2">
      <c r="A67" s="558">
        <v>2004</v>
      </c>
      <c r="B67" s="559">
        <v>2046877</v>
      </c>
      <c r="C67" s="560"/>
      <c r="D67" s="559">
        <v>137762</v>
      </c>
      <c r="E67" s="559">
        <v>8549832</v>
      </c>
      <c r="F67" s="566" t="s">
        <v>413</v>
      </c>
      <c r="G67" s="559">
        <v>9824669</v>
      </c>
      <c r="H67" s="560"/>
      <c r="I67" s="559">
        <v>20559140</v>
      </c>
      <c r="J67" s="566" t="s">
        <v>413</v>
      </c>
      <c r="K67" s="559">
        <v>32556</v>
      </c>
      <c r="L67" s="560"/>
      <c r="M67" s="559">
        <v>3800</v>
      </c>
      <c r="N67" s="561" t="s">
        <v>801</v>
      </c>
      <c r="O67" s="560"/>
      <c r="P67" s="561" t="s">
        <v>801</v>
      </c>
      <c r="Q67" s="559">
        <v>1816561</v>
      </c>
      <c r="R67" s="560"/>
      <c r="S67" s="559">
        <v>1852917</v>
      </c>
      <c r="T67" s="560"/>
      <c r="U67" s="559">
        <v>22412057</v>
      </c>
      <c r="V67" s="566" t="s">
        <v>413</v>
      </c>
      <c r="W67" s="559">
        <v>3472903</v>
      </c>
      <c r="X67" s="560"/>
      <c r="Y67" s="559">
        <v>7634823</v>
      </c>
      <c r="Z67" s="566" t="s">
        <v>413</v>
      </c>
      <c r="AA67" s="559">
        <v>33519782</v>
      </c>
      <c r="AB67" s="566" t="s">
        <v>413</v>
      </c>
    </row>
    <row r="68" spans="1:29" x14ac:dyDescent="0.2">
      <c r="A68" s="562">
        <v>2005</v>
      </c>
      <c r="B68" s="563">
        <v>1954042</v>
      </c>
      <c r="C68" s="564"/>
      <c r="D68" s="563">
        <v>44191</v>
      </c>
      <c r="E68" s="563">
        <v>7907344</v>
      </c>
      <c r="F68" s="567" t="s">
        <v>413</v>
      </c>
      <c r="G68" s="563">
        <v>9632513</v>
      </c>
      <c r="H68" s="564"/>
      <c r="I68" s="563">
        <v>19538091</v>
      </c>
      <c r="J68" s="567" t="s">
        <v>413</v>
      </c>
      <c r="K68" s="563">
        <v>31951</v>
      </c>
      <c r="L68" s="564"/>
      <c r="M68" s="563">
        <v>4300</v>
      </c>
      <c r="N68" s="565" t="s">
        <v>801</v>
      </c>
      <c r="O68" s="564"/>
      <c r="P68" s="565" t="s">
        <v>801</v>
      </c>
      <c r="Q68" s="563">
        <v>1836920</v>
      </c>
      <c r="R68" s="564"/>
      <c r="S68" s="563">
        <v>1873172</v>
      </c>
      <c r="T68" s="564"/>
      <c r="U68" s="563">
        <v>21411262</v>
      </c>
      <c r="V68" s="567" t="s">
        <v>413</v>
      </c>
      <c r="W68" s="563">
        <v>3477360</v>
      </c>
      <c r="X68" s="564"/>
      <c r="Y68" s="563">
        <v>7557233</v>
      </c>
      <c r="Z68" s="567" t="s">
        <v>413</v>
      </c>
      <c r="AA68" s="563">
        <v>32445855</v>
      </c>
      <c r="AB68" s="567" t="s">
        <v>413</v>
      </c>
    </row>
    <row r="69" spans="1:29" x14ac:dyDescent="0.2">
      <c r="A69" s="558">
        <v>2006</v>
      </c>
      <c r="B69" s="559">
        <v>1914466</v>
      </c>
      <c r="C69" s="560"/>
      <c r="D69" s="559">
        <v>60787</v>
      </c>
      <c r="E69" s="559">
        <v>7861025</v>
      </c>
      <c r="F69" s="566" t="s">
        <v>413</v>
      </c>
      <c r="G69" s="559">
        <v>9769914</v>
      </c>
      <c r="H69" s="560"/>
      <c r="I69" s="559">
        <v>19606191</v>
      </c>
      <c r="J69" s="566" t="s">
        <v>413</v>
      </c>
      <c r="K69" s="559">
        <v>28756</v>
      </c>
      <c r="L69" s="560"/>
      <c r="M69" s="559">
        <v>4400</v>
      </c>
      <c r="N69" s="561" t="s">
        <v>801</v>
      </c>
      <c r="O69" s="560"/>
      <c r="P69" s="561" t="s">
        <v>801</v>
      </c>
      <c r="Q69" s="559">
        <v>1896649</v>
      </c>
      <c r="R69" s="566" t="s">
        <v>413</v>
      </c>
      <c r="S69" s="559">
        <v>1929805</v>
      </c>
      <c r="T69" s="566" t="s">
        <v>413</v>
      </c>
      <c r="U69" s="559">
        <v>21535996</v>
      </c>
      <c r="V69" s="566" t="s">
        <v>413</v>
      </c>
      <c r="W69" s="559">
        <v>3450547</v>
      </c>
      <c r="X69" s="560"/>
      <c r="Y69" s="559">
        <v>7414517</v>
      </c>
      <c r="Z69" s="566" t="s">
        <v>413</v>
      </c>
      <c r="AA69" s="559">
        <v>32401060</v>
      </c>
      <c r="AB69" s="566" t="s">
        <v>413</v>
      </c>
    </row>
    <row r="70" spans="1:29" x14ac:dyDescent="0.2">
      <c r="A70" s="558">
        <v>2007</v>
      </c>
      <c r="B70" s="559">
        <v>1864612</v>
      </c>
      <c r="C70" s="560"/>
      <c r="D70" s="559">
        <v>25191</v>
      </c>
      <c r="E70" s="559">
        <v>8073570</v>
      </c>
      <c r="F70" s="566" t="s">
        <v>413</v>
      </c>
      <c r="G70" s="559">
        <v>9450597</v>
      </c>
      <c r="H70" s="560"/>
      <c r="I70" s="559">
        <v>19413970</v>
      </c>
      <c r="J70" s="566" t="s">
        <v>413</v>
      </c>
      <c r="K70" s="559">
        <v>15715</v>
      </c>
      <c r="L70" s="560"/>
      <c r="M70" s="559">
        <v>4700</v>
      </c>
      <c r="N70" s="561" t="s">
        <v>801</v>
      </c>
      <c r="O70" s="560"/>
      <c r="P70" s="561" t="s">
        <v>801</v>
      </c>
      <c r="Q70" s="559">
        <v>1935613</v>
      </c>
      <c r="R70" s="566" t="s">
        <v>413</v>
      </c>
      <c r="S70" s="559">
        <v>1956029</v>
      </c>
      <c r="T70" s="566" t="s">
        <v>413</v>
      </c>
      <c r="U70" s="573">
        <v>21379000</v>
      </c>
      <c r="V70" s="566" t="s">
        <v>413</v>
      </c>
      <c r="W70" s="559">
        <v>3506963</v>
      </c>
      <c r="X70" s="560"/>
      <c r="Y70" s="559">
        <v>7517012</v>
      </c>
      <c r="Z70" s="566" t="s">
        <v>413</v>
      </c>
      <c r="AA70" s="573">
        <v>32403000</v>
      </c>
      <c r="AB70" s="566" t="s">
        <v>413</v>
      </c>
    </row>
    <row r="71" spans="1:29" x14ac:dyDescent="0.2">
      <c r="A71" s="562">
        <v>2008</v>
      </c>
      <c r="B71" s="563">
        <v>1795585</v>
      </c>
      <c r="C71" s="564"/>
      <c r="D71" s="563">
        <v>40772</v>
      </c>
      <c r="E71" s="563">
        <v>8083406</v>
      </c>
      <c r="F71" s="567" t="s">
        <v>413</v>
      </c>
      <c r="G71" s="573">
        <v>8588000</v>
      </c>
      <c r="H71" s="564"/>
      <c r="I71" s="573">
        <v>18508000</v>
      </c>
      <c r="J71" s="567" t="s">
        <v>413</v>
      </c>
      <c r="K71" s="563">
        <v>16514</v>
      </c>
      <c r="L71" s="564"/>
      <c r="M71" s="563">
        <v>5000</v>
      </c>
      <c r="N71" s="565" t="s">
        <v>801</v>
      </c>
      <c r="O71" s="564"/>
      <c r="P71" s="565" t="s">
        <v>801</v>
      </c>
      <c r="Q71" s="563">
        <v>2027883</v>
      </c>
      <c r="R71" s="567" t="s">
        <v>413</v>
      </c>
      <c r="S71" s="563">
        <v>2049398</v>
      </c>
      <c r="T71" s="567" t="s">
        <v>413</v>
      </c>
      <c r="U71" s="573">
        <v>20555000</v>
      </c>
      <c r="V71" s="567" t="s">
        <v>413</v>
      </c>
      <c r="W71" s="563">
        <v>3443733</v>
      </c>
      <c r="X71" s="564"/>
      <c r="Y71" s="563">
        <v>7365446</v>
      </c>
      <c r="Z71" s="567" t="s">
        <v>413</v>
      </c>
      <c r="AA71" s="573">
        <v>32364000</v>
      </c>
      <c r="AB71" s="567" t="s">
        <v>413</v>
      </c>
    </row>
    <row r="72" spans="1:29" x14ac:dyDescent="0.2">
      <c r="A72" s="558">
        <v>2009</v>
      </c>
      <c r="B72" s="559">
        <v>1395671</v>
      </c>
      <c r="C72" s="560"/>
      <c r="D72" s="559">
        <v>-23811</v>
      </c>
      <c r="E72" s="559">
        <v>7608972</v>
      </c>
      <c r="F72" s="566" t="s">
        <v>413</v>
      </c>
      <c r="G72" s="573">
        <v>7813000</v>
      </c>
      <c r="H72" s="560"/>
      <c r="I72" s="573">
        <v>16794000</v>
      </c>
      <c r="J72" s="566" t="s">
        <v>413</v>
      </c>
      <c r="K72" s="559">
        <v>18235</v>
      </c>
      <c r="L72" s="560"/>
      <c r="M72" s="559">
        <v>4200</v>
      </c>
      <c r="N72" s="561" t="s">
        <v>801</v>
      </c>
      <c r="O72" s="560"/>
      <c r="P72" s="561" t="s">
        <v>801</v>
      </c>
      <c r="Q72" s="559">
        <v>1993634</v>
      </c>
      <c r="R72" s="566" t="s">
        <v>413</v>
      </c>
      <c r="S72" s="559">
        <v>2016069</v>
      </c>
      <c r="T72" s="566" t="s">
        <v>413</v>
      </c>
      <c r="U72" s="573">
        <v>18779000</v>
      </c>
      <c r="V72" s="566" t="s">
        <v>413</v>
      </c>
      <c r="W72" s="559">
        <v>3130312</v>
      </c>
      <c r="X72" s="560"/>
      <c r="Y72" s="559">
        <v>6581899</v>
      </c>
      <c r="Z72" s="566" t="s">
        <v>413</v>
      </c>
      <c r="AA72" s="573">
        <v>28491000</v>
      </c>
      <c r="AB72" s="566" t="s">
        <v>413</v>
      </c>
    </row>
    <row r="73" spans="1:29" x14ac:dyDescent="0.2">
      <c r="A73" s="558">
        <v>2010</v>
      </c>
      <c r="B73" s="573">
        <v>1590000</v>
      </c>
      <c r="C73" s="566" t="s">
        <v>413</v>
      </c>
      <c r="D73" s="559">
        <v>-6171</v>
      </c>
      <c r="E73" s="573">
        <v>8278000</v>
      </c>
      <c r="F73" s="566" t="s">
        <v>413</v>
      </c>
      <c r="G73" s="573">
        <v>8172000</v>
      </c>
      <c r="H73" s="566" t="s">
        <v>413</v>
      </c>
      <c r="I73" s="573">
        <v>18033000</v>
      </c>
      <c r="J73" s="566" t="s">
        <v>413</v>
      </c>
      <c r="K73" s="559">
        <v>16270</v>
      </c>
      <c r="L73" s="566" t="s">
        <v>413</v>
      </c>
      <c r="M73" s="559">
        <v>4200</v>
      </c>
      <c r="N73" s="561">
        <v>18</v>
      </c>
      <c r="O73" s="566" t="s">
        <v>413</v>
      </c>
      <c r="P73" s="561" t="s">
        <v>801</v>
      </c>
      <c r="Q73" s="559">
        <v>2229866</v>
      </c>
      <c r="R73" s="566" t="s">
        <v>413</v>
      </c>
      <c r="S73" s="559">
        <v>2250353</v>
      </c>
      <c r="T73" s="566" t="s">
        <v>413</v>
      </c>
      <c r="U73" s="573">
        <v>20254000</v>
      </c>
      <c r="V73" s="566" t="s">
        <v>413</v>
      </c>
      <c r="W73" s="559">
        <v>3312618</v>
      </c>
      <c r="X73" s="566" t="s">
        <v>413</v>
      </c>
      <c r="Y73" s="559">
        <v>6934378</v>
      </c>
      <c r="Z73" s="566" t="s">
        <v>413</v>
      </c>
      <c r="AA73" s="573">
        <v>30502000</v>
      </c>
      <c r="AB73" s="566" t="s">
        <v>413</v>
      </c>
      <c r="AC73" s="555">
        <f>W73/W72</f>
        <v>1.0582389231488747</v>
      </c>
    </row>
    <row r="74" spans="1:29" x14ac:dyDescent="0.2">
      <c r="A74" s="562" t="s">
        <v>802</v>
      </c>
      <c r="B74" s="573">
        <v>1569000</v>
      </c>
      <c r="C74" s="564"/>
      <c r="D74" s="563">
        <v>11104</v>
      </c>
      <c r="E74" s="573">
        <v>8389000</v>
      </c>
      <c r="F74" s="564"/>
      <c r="G74" s="573">
        <v>8201</v>
      </c>
      <c r="H74" s="564"/>
      <c r="I74" s="573">
        <v>18171000</v>
      </c>
      <c r="J74" s="564"/>
      <c r="K74" s="563">
        <v>17933</v>
      </c>
      <c r="L74" s="564"/>
      <c r="M74" s="563">
        <v>4200</v>
      </c>
      <c r="N74" s="565">
        <v>95</v>
      </c>
      <c r="O74" s="564"/>
      <c r="P74" s="565">
        <v>95</v>
      </c>
      <c r="Q74" s="563">
        <v>2272984</v>
      </c>
      <c r="R74" s="564"/>
      <c r="S74" s="563">
        <v>2295306</v>
      </c>
      <c r="T74" s="564"/>
      <c r="U74" s="573">
        <v>20454000</v>
      </c>
      <c r="V74" s="564"/>
      <c r="W74" s="573">
        <v>3382000</v>
      </c>
      <c r="X74" s="564"/>
      <c r="Y74" s="573">
        <v>7007000</v>
      </c>
      <c r="Z74" s="564"/>
      <c r="AA74" s="573">
        <v>30843000</v>
      </c>
      <c r="AB74" s="564"/>
    </row>
    <row r="75" spans="1:29" x14ac:dyDescent="0.2">
      <c r="A75" s="877" t="s">
        <v>803</v>
      </c>
      <c r="B75" s="878"/>
      <c r="C75" s="878"/>
      <c r="D75" s="878"/>
      <c r="E75" s="878"/>
      <c r="F75" s="878"/>
      <c r="G75" s="878"/>
      <c r="H75" s="878"/>
      <c r="I75" s="878"/>
      <c r="J75" s="878"/>
      <c r="K75" s="878"/>
      <c r="L75" s="878"/>
      <c r="M75" s="878"/>
      <c r="N75" s="878"/>
      <c r="O75" s="878" t="s">
        <v>804</v>
      </c>
      <c r="P75" s="878"/>
      <c r="Q75" s="878"/>
      <c r="R75" s="878"/>
      <c r="S75" s="878"/>
      <c r="T75" s="878"/>
      <c r="U75" s="878"/>
      <c r="V75" s="878"/>
      <c r="W75" s="878"/>
      <c r="X75" s="878"/>
      <c r="Y75" s="878"/>
      <c r="Z75" s="878"/>
      <c r="AA75" s="878"/>
      <c r="AB75" s="879"/>
    </row>
    <row r="76" spans="1:29" x14ac:dyDescent="0.2">
      <c r="A76" s="866" t="s">
        <v>805</v>
      </c>
      <c r="B76" s="867"/>
      <c r="C76" s="867"/>
      <c r="D76" s="867"/>
      <c r="E76" s="867"/>
      <c r="F76" s="867"/>
      <c r="G76" s="867"/>
      <c r="H76" s="867"/>
      <c r="I76" s="867"/>
      <c r="J76" s="867"/>
      <c r="K76" s="867"/>
      <c r="L76" s="867"/>
      <c r="M76" s="867"/>
      <c r="N76" s="867"/>
      <c r="O76" s="867" t="s">
        <v>806</v>
      </c>
      <c r="P76" s="867"/>
      <c r="Q76" s="867"/>
      <c r="R76" s="867"/>
      <c r="S76" s="867"/>
      <c r="T76" s="867"/>
      <c r="U76" s="867"/>
      <c r="V76" s="867"/>
      <c r="W76" s="867"/>
      <c r="X76" s="867"/>
      <c r="Y76" s="867"/>
      <c r="Z76" s="867"/>
      <c r="AA76" s="867"/>
      <c r="AB76" s="876"/>
    </row>
    <row r="77" spans="1:29" x14ac:dyDescent="0.2">
      <c r="A77" s="866"/>
      <c r="B77" s="867"/>
      <c r="C77" s="867"/>
      <c r="D77" s="867"/>
      <c r="E77" s="867"/>
      <c r="F77" s="867"/>
      <c r="G77" s="867"/>
      <c r="H77" s="867"/>
      <c r="I77" s="867"/>
      <c r="J77" s="867"/>
      <c r="K77" s="867"/>
      <c r="L77" s="867"/>
      <c r="M77" s="867"/>
      <c r="N77" s="867"/>
      <c r="O77" s="870" t="s">
        <v>807</v>
      </c>
      <c r="P77" s="870"/>
      <c r="Q77" s="870"/>
      <c r="R77" s="870"/>
      <c r="S77" s="870"/>
      <c r="T77" s="870"/>
      <c r="U77" s="870"/>
      <c r="V77" s="870"/>
      <c r="W77" s="870"/>
      <c r="X77" s="870"/>
      <c r="Y77" s="870"/>
      <c r="Z77" s="870"/>
      <c r="AA77" s="870"/>
      <c r="AB77" s="871"/>
    </row>
    <row r="78" spans="1:29" x14ac:dyDescent="0.2">
      <c r="A78" s="866"/>
      <c r="B78" s="867"/>
      <c r="C78" s="867"/>
      <c r="D78" s="867"/>
      <c r="E78" s="867"/>
      <c r="F78" s="867"/>
      <c r="G78" s="867"/>
      <c r="H78" s="867"/>
      <c r="I78" s="867"/>
      <c r="J78" s="867"/>
      <c r="K78" s="867"/>
      <c r="L78" s="867"/>
      <c r="M78" s="867"/>
      <c r="N78" s="867"/>
      <c r="O78" s="870" t="s">
        <v>808</v>
      </c>
      <c r="P78" s="870"/>
      <c r="Q78" s="870"/>
      <c r="R78" s="870"/>
      <c r="S78" s="870"/>
      <c r="T78" s="870"/>
      <c r="U78" s="870"/>
      <c r="V78" s="870"/>
      <c r="W78" s="870"/>
      <c r="X78" s="870"/>
      <c r="Y78" s="870"/>
      <c r="Z78" s="870"/>
      <c r="AA78" s="870"/>
      <c r="AB78" s="871"/>
    </row>
    <row r="79" spans="1:29" x14ac:dyDescent="0.2">
      <c r="A79" s="866"/>
      <c r="B79" s="867"/>
      <c r="C79" s="867"/>
      <c r="D79" s="867"/>
      <c r="E79" s="867"/>
      <c r="F79" s="867"/>
      <c r="G79" s="867"/>
      <c r="H79" s="867"/>
      <c r="I79" s="867"/>
      <c r="J79" s="867"/>
      <c r="K79" s="867"/>
      <c r="L79" s="867"/>
      <c r="M79" s="867"/>
      <c r="N79" s="867"/>
      <c r="O79" s="870" t="s">
        <v>809</v>
      </c>
      <c r="P79" s="870"/>
      <c r="Q79" s="870"/>
      <c r="R79" s="870"/>
      <c r="S79" s="870"/>
      <c r="T79" s="870"/>
      <c r="U79" s="870"/>
      <c r="V79" s="870"/>
      <c r="W79" s="870"/>
      <c r="X79" s="870"/>
      <c r="Y79" s="870"/>
      <c r="Z79" s="870"/>
      <c r="AA79" s="870"/>
      <c r="AB79" s="871"/>
    </row>
    <row r="80" spans="1:29" x14ac:dyDescent="0.2">
      <c r="A80" s="866" t="s">
        <v>810</v>
      </c>
      <c r="B80" s="867"/>
      <c r="C80" s="867"/>
      <c r="D80" s="867"/>
      <c r="E80" s="867"/>
      <c r="F80" s="867"/>
      <c r="G80" s="867"/>
      <c r="H80" s="867"/>
      <c r="I80" s="867"/>
      <c r="J80" s="867"/>
      <c r="K80" s="867"/>
      <c r="L80" s="867"/>
      <c r="M80" s="867"/>
      <c r="N80" s="867"/>
      <c r="O80" s="867" t="s">
        <v>811</v>
      </c>
      <c r="P80" s="867"/>
      <c r="Q80" s="867"/>
      <c r="R80" s="867"/>
      <c r="S80" s="867"/>
      <c r="T80" s="867"/>
      <c r="U80" s="867"/>
      <c r="V80" s="867"/>
      <c r="W80" s="867"/>
      <c r="X80" s="867"/>
      <c r="Y80" s="867"/>
      <c r="Z80" s="867"/>
      <c r="AA80" s="867"/>
      <c r="AB80" s="876"/>
    </row>
    <row r="81" spans="1:28" x14ac:dyDescent="0.2">
      <c r="A81" s="875" t="s">
        <v>533</v>
      </c>
      <c r="B81" s="870"/>
      <c r="C81" s="870"/>
      <c r="D81" s="870"/>
      <c r="E81" s="870"/>
      <c r="F81" s="870"/>
      <c r="G81" s="870"/>
      <c r="H81" s="870"/>
      <c r="I81" s="870"/>
      <c r="J81" s="870"/>
      <c r="K81" s="870"/>
      <c r="L81" s="870"/>
      <c r="M81" s="870"/>
      <c r="N81" s="870"/>
      <c r="O81" s="870" t="s">
        <v>528</v>
      </c>
      <c r="P81" s="870"/>
      <c r="Q81" s="870"/>
      <c r="R81" s="870"/>
      <c r="S81" s="870"/>
      <c r="T81" s="870"/>
      <c r="U81" s="870"/>
      <c r="V81" s="870"/>
      <c r="W81" s="870"/>
      <c r="X81" s="870"/>
      <c r="Y81" s="870"/>
      <c r="Z81" s="870"/>
      <c r="AA81" s="870"/>
      <c r="AB81" s="871"/>
    </row>
    <row r="82" spans="1:28" x14ac:dyDescent="0.2">
      <c r="A82" s="866" t="s">
        <v>812</v>
      </c>
      <c r="B82" s="867"/>
      <c r="C82" s="867"/>
      <c r="D82" s="867"/>
      <c r="E82" s="867"/>
      <c r="F82" s="867"/>
      <c r="G82" s="867"/>
      <c r="H82" s="867"/>
      <c r="I82" s="867"/>
      <c r="J82" s="867"/>
      <c r="K82" s="867"/>
      <c r="L82" s="867"/>
      <c r="M82" s="867"/>
      <c r="N82" s="867"/>
      <c r="O82" s="867" t="s">
        <v>813</v>
      </c>
      <c r="P82" s="867"/>
      <c r="Q82" s="867"/>
      <c r="R82" s="867"/>
      <c r="S82" s="867"/>
      <c r="T82" s="867"/>
      <c r="U82" s="867"/>
      <c r="V82" s="867"/>
      <c r="W82" s="867"/>
      <c r="X82" s="867"/>
      <c r="Y82" s="867"/>
      <c r="Z82" s="867"/>
      <c r="AA82" s="867"/>
      <c r="AB82" s="876"/>
    </row>
    <row r="83" spans="1:28" x14ac:dyDescent="0.2">
      <c r="A83" s="875" t="s">
        <v>588</v>
      </c>
      <c r="B83" s="870"/>
      <c r="C83" s="870"/>
      <c r="D83" s="870"/>
      <c r="E83" s="870"/>
      <c r="F83" s="870"/>
      <c r="G83" s="870"/>
      <c r="H83" s="870"/>
      <c r="I83" s="870"/>
      <c r="J83" s="870"/>
      <c r="K83" s="870"/>
      <c r="L83" s="870"/>
      <c r="M83" s="870"/>
      <c r="N83" s="870"/>
      <c r="O83" s="870" t="s">
        <v>529</v>
      </c>
      <c r="P83" s="870"/>
      <c r="Q83" s="870"/>
      <c r="R83" s="870"/>
      <c r="S83" s="870"/>
      <c r="T83" s="870"/>
      <c r="U83" s="870"/>
      <c r="V83" s="870"/>
      <c r="W83" s="870"/>
      <c r="X83" s="870"/>
      <c r="Y83" s="870"/>
      <c r="Z83" s="870"/>
      <c r="AA83" s="870"/>
      <c r="AB83" s="871"/>
    </row>
    <row r="84" spans="1:28" x14ac:dyDescent="0.2">
      <c r="A84" s="875" t="s">
        <v>589</v>
      </c>
      <c r="B84" s="870"/>
      <c r="C84" s="870"/>
      <c r="D84" s="870"/>
      <c r="E84" s="870"/>
      <c r="F84" s="870"/>
      <c r="G84" s="870"/>
      <c r="H84" s="870"/>
      <c r="I84" s="870"/>
      <c r="J84" s="870"/>
      <c r="K84" s="870"/>
      <c r="L84" s="870"/>
      <c r="M84" s="870"/>
      <c r="N84" s="870"/>
      <c r="O84" s="870" t="s">
        <v>530</v>
      </c>
      <c r="P84" s="870"/>
      <c r="Q84" s="870"/>
      <c r="R84" s="870"/>
      <c r="S84" s="870"/>
      <c r="T84" s="870"/>
      <c r="U84" s="870"/>
      <c r="V84" s="870"/>
      <c r="W84" s="870"/>
      <c r="X84" s="870"/>
      <c r="Y84" s="870"/>
      <c r="Z84" s="870"/>
      <c r="AA84" s="870"/>
      <c r="AB84" s="871"/>
    </row>
    <row r="85" spans="1:28" x14ac:dyDescent="0.2">
      <c r="A85" s="866" t="s">
        <v>814</v>
      </c>
      <c r="B85" s="867"/>
      <c r="C85" s="867"/>
      <c r="D85" s="867"/>
      <c r="E85" s="867"/>
      <c r="F85" s="867"/>
      <c r="G85" s="867"/>
      <c r="H85" s="867"/>
      <c r="I85" s="867"/>
      <c r="J85" s="867"/>
      <c r="K85" s="867"/>
      <c r="L85" s="867"/>
      <c r="M85" s="867"/>
      <c r="N85" s="867"/>
      <c r="O85" s="870" t="s">
        <v>815</v>
      </c>
      <c r="P85" s="870"/>
      <c r="Q85" s="870"/>
      <c r="R85" s="870"/>
      <c r="S85" s="870"/>
      <c r="T85" s="870"/>
      <c r="U85" s="870"/>
      <c r="V85" s="870"/>
      <c r="W85" s="870"/>
      <c r="X85" s="870"/>
      <c r="Y85" s="870"/>
      <c r="Z85" s="870"/>
      <c r="AA85" s="870"/>
      <c r="AB85" s="871"/>
    </row>
    <row r="86" spans="1:28" x14ac:dyDescent="0.2">
      <c r="A86" s="866"/>
      <c r="B86" s="867"/>
      <c r="C86" s="867"/>
      <c r="D86" s="867"/>
      <c r="E86" s="867"/>
      <c r="F86" s="867"/>
      <c r="G86" s="867"/>
      <c r="H86" s="867"/>
      <c r="I86" s="867"/>
      <c r="J86" s="867"/>
      <c r="K86" s="867"/>
      <c r="L86" s="867"/>
      <c r="M86" s="867"/>
      <c r="N86" s="867"/>
      <c r="O86" s="870" t="s">
        <v>592</v>
      </c>
      <c r="P86" s="870"/>
      <c r="Q86" s="870"/>
      <c r="R86" s="870"/>
      <c r="S86" s="870"/>
      <c r="T86" s="870"/>
      <c r="U86" s="870"/>
      <c r="V86" s="870"/>
      <c r="W86" s="870"/>
      <c r="X86" s="870"/>
      <c r="Y86" s="870"/>
      <c r="Z86" s="870"/>
      <c r="AA86" s="870"/>
      <c r="AB86" s="871"/>
    </row>
    <row r="87" spans="1:28" x14ac:dyDescent="0.2">
      <c r="A87" s="866" t="s">
        <v>816</v>
      </c>
      <c r="B87" s="867"/>
      <c r="C87" s="867"/>
      <c r="D87" s="867"/>
      <c r="E87" s="867"/>
      <c r="F87" s="867"/>
      <c r="G87" s="867"/>
      <c r="H87" s="867"/>
      <c r="I87" s="867"/>
      <c r="J87" s="867"/>
      <c r="K87" s="867"/>
      <c r="L87" s="867"/>
      <c r="M87" s="867"/>
      <c r="N87" s="867"/>
      <c r="O87" s="870" t="s">
        <v>817</v>
      </c>
      <c r="P87" s="870"/>
      <c r="Q87" s="870"/>
      <c r="R87" s="870"/>
      <c r="S87" s="870"/>
      <c r="T87" s="870"/>
      <c r="U87" s="870"/>
      <c r="V87" s="870"/>
      <c r="W87" s="870"/>
      <c r="X87" s="870"/>
      <c r="Y87" s="870"/>
      <c r="Z87" s="870"/>
      <c r="AA87" s="870"/>
      <c r="AB87" s="871"/>
    </row>
    <row r="88" spans="1:28" x14ac:dyDescent="0.2">
      <c r="A88" s="875" t="s">
        <v>595</v>
      </c>
      <c r="B88" s="870"/>
      <c r="C88" s="870"/>
      <c r="D88" s="870"/>
      <c r="E88" s="870"/>
      <c r="F88" s="870"/>
      <c r="G88" s="870"/>
      <c r="H88" s="870"/>
      <c r="I88" s="870"/>
      <c r="J88" s="870"/>
      <c r="K88" s="870"/>
      <c r="L88" s="870"/>
      <c r="M88" s="870"/>
      <c r="N88" s="870"/>
      <c r="O88" s="870" t="s">
        <v>531</v>
      </c>
      <c r="P88" s="870"/>
      <c r="Q88" s="870"/>
      <c r="R88" s="870"/>
      <c r="S88" s="870"/>
      <c r="T88" s="870"/>
      <c r="U88" s="870"/>
      <c r="V88" s="870"/>
      <c r="W88" s="870"/>
      <c r="X88" s="870"/>
      <c r="Y88" s="870"/>
      <c r="Z88" s="870"/>
      <c r="AA88" s="870"/>
      <c r="AB88" s="871"/>
    </row>
    <row r="89" spans="1:28" x14ac:dyDescent="0.2">
      <c r="A89" s="875"/>
      <c r="B89" s="870"/>
      <c r="C89" s="870"/>
      <c r="D89" s="870"/>
      <c r="E89" s="870"/>
      <c r="F89" s="870"/>
      <c r="G89" s="870"/>
      <c r="H89" s="870"/>
      <c r="I89" s="870"/>
      <c r="J89" s="870"/>
      <c r="K89" s="870"/>
      <c r="L89" s="870"/>
      <c r="M89" s="870"/>
      <c r="N89" s="870"/>
      <c r="O89" s="870" t="s">
        <v>818</v>
      </c>
      <c r="P89" s="870"/>
      <c r="Q89" s="870"/>
      <c r="R89" s="870"/>
      <c r="S89" s="870"/>
      <c r="T89" s="870"/>
      <c r="U89" s="870"/>
      <c r="V89" s="870"/>
      <c r="W89" s="870"/>
      <c r="X89" s="870"/>
      <c r="Y89" s="870"/>
      <c r="Z89" s="870"/>
      <c r="AA89" s="870"/>
      <c r="AB89" s="871"/>
    </row>
    <row r="90" spans="1:28" ht="12.75" customHeight="1" x14ac:dyDescent="0.2">
      <c r="A90" s="866" t="s">
        <v>819</v>
      </c>
      <c r="B90" s="867"/>
      <c r="C90" s="867"/>
      <c r="D90" s="867"/>
      <c r="E90" s="867"/>
      <c r="F90" s="867"/>
      <c r="G90" s="867"/>
      <c r="H90" s="867"/>
      <c r="I90" s="867"/>
      <c r="J90" s="867"/>
      <c r="K90" s="867"/>
      <c r="L90" s="867"/>
      <c r="M90" s="867"/>
      <c r="N90" s="867"/>
      <c r="O90" s="868" t="s">
        <v>820</v>
      </c>
      <c r="P90" s="868"/>
      <c r="Q90" s="868"/>
      <c r="R90" s="868"/>
      <c r="S90" s="868"/>
      <c r="T90" s="868"/>
      <c r="U90" s="868"/>
      <c r="V90" s="868"/>
      <c r="W90" s="868"/>
      <c r="X90" s="868"/>
      <c r="Y90" s="868"/>
      <c r="Z90" s="868"/>
      <c r="AA90" s="868"/>
      <c r="AB90" s="869"/>
    </row>
    <row r="91" spans="1:28" x14ac:dyDescent="0.2">
      <c r="A91" s="866"/>
      <c r="B91" s="867"/>
      <c r="C91" s="867"/>
      <c r="D91" s="867"/>
      <c r="E91" s="867"/>
      <c r="F91" s="867"/>
      <c r="G91" s="867"/>
      <c r="H91" s="867"/>
      <c r="I91" s="867"/>
      <c r="J91" s="867"/>
      <c r="K91" s="867"/>
      <c r="L91" s="867"/>
      <c r="M91" s="867"/>
      <c r="N91" s="867"/>
      <c r="O91" s="870" t="s">
        <v>821</v>
      </c>
      <c r="P91" s="870"/>
      <c r="Q91" s="870"/>
      <c r="R91" s="870"/>
      <c r="S91" s="870"/>
      <c r="T91" s="870"/>
      <c r="U91" s="870"/>
      <c r="V91" s="870"/>
      <c r="W91" s="870"/>
      <c r="X91" s="870"/>
      <c r="Y91" s="870"/>
      <c r="Z91" s="870"/>
      <c r="AA91" s="870"/>
      <c r="AB91" s="871"/>
    </row>
    <row r="92" spans="1:28" x14ac:dyDescent="0.2">
      <c r="A92" s="866" t="s">
        <v>822</v>
      </c>
      <c r="B92" s="867"/>
      <c r="C92" s="867"/>
      <c r="D92" s="867"/>
      <c r="E92" s="867"/>
      <c r="F92" s="867"/>
      <c r="G92" s="867"/>
      <c r="H92" s="867"/>
      <c r="I92" s="867"/>
      <c r="J92" s="867"/>
      <c r="K92" s="867"/>
      <c r="L92" s="867"/>
      <c r="M92" s="867"/>
      <c r="N92" s="867"/>
      <c r="O92" s="870" t="s">
        <v>823</v>
      </c>
      <c r="P92" s="870"/>
      <c r="Q92" s="870"/>
      <c r="R92" s="870"/>
      <c r="S92" s="870"/>
      <c r="T92" s="870"/>
      <c r="U92" s="870"/>
      <c r="V92" s="870"/>
      <c r="W92" s="870"/>
      <c r="X92" s="870"/>
      <c r="Y92" s="870"/>
      <c r="Z92" s="870"/>
      <c r="AA92" s="870"/>
      <c r="AB92" s="871"/>
    </row>
    <row r="93" spans="1:28" x14ac:dyDescent="0.2">
      <c r="A93" s="874" t="s">
        <v>578</v>
      </c>
      <c r="B93" s="872"/>
      <c r="C93" s="872"/>
      <c r="D93" s="872"/>
      <c r="E93" s="872"/>
      <c r="F93" s="872"/>
      <c r="G93" s="872"/>
      <c r="H93" s="872"/>
      <c r="I93" s="872"/>
      <c r="J93" s="872"/>
      <c r="K93" s="872"/>
      <c r="L93" s="872"/>
      <c r="M93" s="872"/>
      <c r="N93" s="872"/>
      <c r="O93" s="872"/>
      <c r="P93" s="872"/>
      <c r="Q93" s="872"/>
      <c r="R93" s="872"/>
      <c r="S93" s="872"/>
      <c r="T93" s="872"/>
      <c r="U93" s="872"/>
      <c r="V93" s="872"/>
      <c r="W93" s="872"/>
      <c r="X93" s="872"/>
      <c r="Y93" s="872"/>
      <c r="Z93" s="872"/>
      <c r="AA93" s="872"/>
      <c r="AB93" s="873"/>
    </row>
  </sheetData>
  <mergeCells count="74">
    <mergeCell ref="A1:AB1"/>
    <mergeCell ref="A2:AB2"/>
    <mergeCell ref="A3:A11"/>
    <mergeCell ref="B3:V6"/>
    <mergeCell ref="W3:X3"/>
    <mergeCell ref="Y3:Z3"/>
    <mergeCell ref="AA3:AB11"/>
    <mergeCell ref="W4:X4"/>
    <mergeCell ref="Y4:Z4"/>
    <mergeCell ref="W5:X5"/>
    <mergeCell ref="Y5:Z5"/>
    <mergeCell ref="W6:X6"/>
    <mergeCell ref="Y6:Z6"/>
    <mergeCell ref="B7:J9"/>
    <mergeCell ref="K7:T9"/>
    <mergeCell ref="U7:V7"/>
    <mergeCell ref="W7:X7"/>
    <mergeCell ref="Y7:Z7"/>
    <mergeCell ref="U8:V8"/>
    <mergeCell ref="W8:X8"/>
    <mergeCell ref="Y8:Z8"/>
    <mergeCell ref="U9:V9"/>
    <mergeCell ref="W9:X9"/>
    <mergeCell ref="Y9:Z9"/>
    <mergeCell ref="B10:C11"/>
    <mergeCell ref="E10:F10"/>
    <mergeCell ref="G10:H11"/>
    <mergeCell ref="I10:J11"/>
    <mergeCell ref="K10:L10"/>
    <mergeCell ref="M10:M11"/>
    <mergeCell ref="Y10:Z10"/>
    <mergeCell ref="E11:F11"/>
    <mergeCell ref="K11:L11"/>
    <mergeCell ref="U11:V11"/>
    <mergeCell ref="W11:X11"/>
    <mergeCell ref="Y11:Z11"/>
    <mergeCell ref="N10:O11"/>
    <mergeCell ref="P10:P11"/>
    <mergeCell ref="Q10:R11"/>
    <mergeCell ref="S10:T11"/>
    <mergeCell ref="U10:V10"/>
    <mergeCell ref="W10:X10"/>
    <mergeCell ref="A75:N75"/>
    <mergeCell ref="O75:AB75"/>
    <mergeCell ref="A76:N79"/>
    <mergeCell ref="O76:AB76"/>
    <mergeCell ref="O77:AB77"/>
    <mergeCell ref="O78:AB78"/>
    <mergeCell ref="O79:AB79"/>
    <mergeCell ref="A80:N80"/>
    <mergeCell ref="O80:AB80"/>
    <mergeCell ref="A81:N81"/>
    <mergeCell ref="O81:AB81"/>
    <mergeCell ref="A82:N82"/>
    <mergeCell ref="O82:AB82"/>
    <mergeCell ref="A83:N83"/>
    <mergeCell ref="O83:AB83"/>
    <mergeCell ref="A84:N84"/>
    <mergeCell ref="O84:AB84"/>
    <mergeCell ref="A85:N86"/>
    <mergeCell ref="O85:AB85"/>
    <mergeCell ref="O86:AB86"/>
    <mergeCell ref="A87:N87"/>
    <mergeCell ref="O87:AB87"/>
    <mergeCell ref="A88:N88"/>
    <mergeCell ref="O88:AB88"/>
    <mergeCell ref="A89:N89"/>
    <mergeCell ref="O89:AB89"/>
    <mergeCell ref="A90:N91"/>
    <mergeCell ref="O90:AB90"/>
    <mergeCell ref="O91:AB91"/>
    <mergeCell ref="A92:N92"/>
    <mergeCell ref="O92:AB93"/>
    <mergeCell ref="A93:N93"/>
  </mergeCells>
  <hyperlinks>
    <hyperlink ref="O90" r:id="rId1" location="consumption" display="http://www.eia.gov/totalenergy/data/monthly/ - consumption"/>
  </hyperlink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7"/>
  <sheetViews>
    <sheetView showGridLines="0" topLeftCell="A508" workbookViewId="0">
      <selection activeCell="A549" sqref="A549"/>
    </sheetView>
  </sheetViews>
  <sheetFormatPr defaultRowHeight="12.75" x14ac:dyDescent="0.2"/>
  <cols>
    <col min="1" max="1" width="14.7109375" style="672" bestFit="1" customWidth="1"/>
    <col min="2" max="15" width="36.5703125" style="672" bestFit="1" customWidth="1"/>
    <col min="16" max="16384" width="9.140625" style="672"/>
  </cols>
  <sheetData>
    <row r="1" spans="1:15" ht="18" x14ac:dyDescent="0.25">
      <c r="A1" s="671" t="s">
        <v>844</v>
      </c>
    </row>
    <row r="2" spans="1:15" ht="18.75" x14ac:dyDescent="0.3">
      <c r="A2" s="673" t="s">
        <v>845</v>
      </c>
    </row>
    <row r="4" spans="1:15" x14ac:dyDescent="0.2">
      <c r="A4" s="674" t="s">
        <v>846</v>
      </c>
    </row>
    <row r="6" spans="1:15" x14ac:dyDescent="0.2">
      <c r="A6" s="672" t="s">
        <v>847</v>
      </c>
    </row>
    <row r="7" spans="1:15" x14ac:dyDescent="0.2">
      <c r="A7" s="672" t="s">
        <v>848</v>
      </c>
    </row>
    <row r="9" spans="1:15" ht="15" x14ac:dyDescent="0.2">
      <c r="A9" s="675" t="s">
        <v>849</v>
      </c>
    </row>
    <row r="12" spans="1:15" ht="38.25" x14ac:dyDescent="0.2">
      <c r="A12" s="902" t="s">
        <v>206</v>
      </c>
      <c r="B12" s="676" t="s">
        <v>850</v>
      </c>
      <c r="C12" s="676" t="s">
        <v>851</v>
      </c>
      <c r="D12" s="676" t="s">
        <v>852</v>
      </c>
      <c r="E12" s="676" t="s">
        <v>853</v>
      </c>
      <c r="F12" s="676" t="s">
        <v>854</v>
      </c>
      <c r="G12" s="676" t="s">
        <v>855</v>
      </c>
      <c r="H12" s="676" t="s">
        <v>856</v>
      </c>
      <c r="I12" s="676" t="s">
        <v>857</v>
      </c>
      <c r="J12" s="676" t="s">
        <v>858</v>
      </c>
      <c r="K12" s="676" t="s">
        <v>859</v>
      </c>
      <c r="L12" s="676" t="s">
        <v>860</v>
      </c>
      <c r="M12" s="676" t="s">
        <v>861</v>
      </c>
      <c r="N12" s="676" t="s">
        <v>862</v>
      </c>
      <c r="O12" s="676" t="s">
        <v>863</v>
      </c>
    </row>
    <row r="13" spans="1:15" x14ac:dyDescent="0.2">
      <c r="A13" s="903"/>
      <c r="B13" s="677" t="s">
        <v>864</v>
      </c>
      <c r="C13" s="677" t="s">
        <v>864</v>
      </c>
      <c r="D13" s="677" t="s">
        <v>864</v>
      </c>
      <c r="E13" s="677" t="s">
        <v>864</v>
      </c>
      <c r="F13" s="677" t="s">
        <v>864</v>
      </c>
      <c r="G13" s="677" t="s">
        <v>864</v>
      </c>
      <c r="H13" s="677" t="s">
        <v>864</v>
      </c>
      <c r="I13" s="677" t="s">
        <v>864</v>
      </c>
      <c r="J13" s="677" t="s">
        <v>864</v>
      </c>
      <c r="K13" s="677" t="s">
        <v>864</v>
      </c>
      <c r="L13" s="677" t="s">
        <v>864</v>
      </c>
      <c r="M13" s="677" t="s">
        <v>864</v>
      </c>
      <c r="N13" s="677" t="s">
        <v>864</v>
      </c>
      <c r="O13" s="677" t="s">
        <v>864</v>
      </c>
    </row>
    <row r="14" spans="1:15" x14ac:dyDescent="0.2">
      <c r="A14" s="678" t="s">
        <v>865</v>
      </c>
      <c r="B14" s="678">
        <v>363.05799999999999</v>
      </c>
      <c r="C14" s="678">
        <v>826.34400000000005</v>
      </c>
      <c r="D14" s="678">
        <v>764.29</v>
      </c>
      <c r="E14" s="678">
        <v>1952.575</v>
      </c>
      <c r="F14" s="678">
        <v>3.1669999999999998</v>
      </c>
      <c r="G14" s="678" t="s">
        <v>866</v>
      </c>
      <c r="H14" s="678" t="s">
        <v>866</v>
      </c>
      <c r="I14" s="678" t="s">
        <v>866</v>
      </c>
      <c r="J14" s="678">
        <v>98.933000000000007</v>
      </c>
      <c r="K14" s="678">
        <v>102.1</v>
      </c>
      <c r="L14" s="678">
        <v>2054.6750000000002</v>
      </c>
      <c r="M14" s="678">
        <v>188.59399999999999</v>
      </c>
      <c r="N14" s="678">
        <v>458.255</v>
      </c>
      <c r="O14" s="678">
        <v>2701.5239999999999</v>
      </c>
    </row>
    <row r="15" spans="1:15" x14ac:dyDescent="0.2">
      <c r="A15" s="678" t="s">
        <v>867</v>
      </c>
      <c r="B15" s="678">
        <v>334.33300000000003</v>
      </c>
      <c r="C15" s="678">
        <v>712.64400000000001</v>
      </c>
      <c r="D15" s="678">
        <v>730.31799999999998</v>
      </c>
      <c r="E15" s="678">
        <v>1777.172</v>
      </c>
      <c r="F15" s="678">
        <v>2.9279999999999999</v>
      </c>
      <c r="G15" s="678" t="s">
        <v>866</v>
      </c>
      <c r="H15" s="678" t="s">
        <v>866</v>
      </c>
      <c r="I15" s="678" t="s">
        <v>866</v>
      </c>
      <c r="J15" s="678">
        <v>89.358999999999995</v>
      </c>
      <c r="K15" s="678">
        <v>92.287000000000006</v>
      </c>
      <c r="L15" s="678">
        <v>1869.4590000000001</v>
      </c>
      <c r="M15" s="678">
        <v>186.26599999999999</v>
      </c>
      <c r="N15" s="678">
        <v>405.02699999999999</v>
      </c>
      <c r="O15" s="678">
        <v>2460.752</v>
      </c>
    </row>
    <row r="16" spans="1:15" x14ac:dyDescent="0.2">
      <c r="A16" s="678" t="s">
        <v>868</v>
      </c>
      <c r="B16" s="678">
        <v>343.60199999999998</v>
      </c>
      <c r="C16" s="678">
        <v>746.21500000000003</v>
      </c>
      <c r="D16" s="678">
        <v>754.31600000000003</v>
      </c>
      <c r="E16" s="678">
        <v>1842.123</v>
      </c>
      <c r="F16" s="678">
        <v>3.24</v>
      </c>
      <c r="G16" s="678" t="s">
        <v>866</v>
      </c>
      <c r="H16" s="678" t="s">
        <v>866</v>
      </c>
      <c r="I16" s="678" t="s">
        <v>866</v>
      </c>
      <c r="J16" s="678">
        <v>98.933000000000007</v>
      </c>
      <c r="K16" s="678">
        <v>102.172</v>
      </c>
      <c r="L16" s="678">
        <v>1944.2950000000001</v>
      </c>
      <c r="M16" s="678">
        <v>190.614</v>
      </c>
      <c r="N16" s="678">
        <v>444.70400000000001</v>
      </c>
      <c r="O16" s="678">
        <v>2579.6129999999998</v>
      </c>
    </row>
    <row r="17" spans="1:15" x14ac:dyDescent="0.2">
      <c r="A17" s="678" t="s">
        <v>869</v>
      </c>
      <c r="B17" s="678">
        <v>337.98899999999998</v>
      </c>
      <c r="C17" s="678">
        <v>823.50699999999995</v>
      </c>
      <c r="D17" s="678">
        <v>664.52</v>
      </c>
      <c r="E17" s="678">
        <v>1825.37</v>
      </c>
      <c r="F17" s="678">
        <v>3.0950000000000002</v>
      </c>
      <c r="G17" s="678" t="s">
        <v>866</v>
      </c>
      <c r="H17" s="678" t="s">
        <v>866</v>
      </c>
      <c r="I17" s="678" t="s">
        <v>866</v>
      </c>
      <c r="J17" s="678">
        <v>95.741</v>
      </c>
      <c r="K17" s="678">
        <v>98.835999999999999</v>
      </c>
      <c r="L17" s="678">
        <v>1924.2070000000001</v>
      </c>
      <c r="M17" s="678">
        <v>190.85599999999999</v>
      </c>
      <c r="N17" s="678">
        <v>435.14699999999999</v>
      </c>
      <c r="O17" s="678">
        <v>2550.21</v>
      </c>
    </row>
    <row r="18" spans="1:15" x14ac:dyDescent="0.2">
      <c r="A18" s="678" t="s">
        <v>870</v>
      </c>
      <c r="B18" s="678">
        <v>343.90600000000001</v>
      </c>
      <c r="C18" s="678">
        <v>869.13300000000004</v>
      </c>
      <c r="D18" s="678">
        <v>758.11099999999999</v>
      </c>
      <c r="E18" s="678">
        <v>1968.3219999999999</v>
      </c>
      <c r="F18" s="678">
        <v>3.1930000000000001</v>
      </c>
      <c r="G18" s="678" t="s">
        <v>866</v>
      </c>
      <c r="H18" s="678" t="s">
        <v>866</v>
      </c>
      <c r="I18" s="678" t="s">
        <v>866</v>
      </c>
      <c r="J18" s="678">
        <v>98.933000000000007</v>
      </c>
      <c r="K18" s="678">
        <v>102.126</v>
      </c>
      <c r="L18" s="678">
        <v>2070.4470000000001</v>
      </c>
      <c r="M18" s="678">
        <v>193.93</v>
      </c>
      <c r="N18" s="678">
        <v>477.43299999999999</v>
      </c>
      <c r="O18" s="678">
        <v>2741.81</v>
      </c>
    </row>
    <row r="19" spans="1:15" x14ac:dyDescent="0.2">
      <c r="A19" s="678" t="s">
        <v>871</v>
      </c>
      <c r="B19" s="678">
        <v>326.28100000000001</v>
      </c>
      <c r="C19" s="678">
        <v>783.36300000000006</v>
      </c>
      <c r="D19" s="678">
        <v>733.84400000000005</v>
      </c>
      <c r="E19" s="678">
        <v>1843.241</v>
      </c>
      <c r="F19" s="678">
        <v>3.0979999999999999</v>
      </c>
      <c r="G19" s="678" t="s">
        <v>866</v>
      </c>
      <c r="H19" s="678" t="s">
        <v>866</v>
      </c>
      <c r="I19" s="678" t="s">
        <v>866</v>
      </c>
      <c r="J19" s="678">
        <v>95.741</v>
      </c>
      <c r="K19" s="678">
        <v>98.84</v>
      </c>
      <c r="L19" s="678">
        <v>1942.08</v>
      </c>
      <c r="M19" s="678">
        <v>195.739</v>
      </c>
      <c r="N19" s="678">
        <v>503.40199999999999</v>
      </c>
      <c r="O19" s="678">
        <v>2641.221</v>
      </c>
    </row>
    <row r="20" spans="1:15" x14ac:dyDescent="0.2">
      <c r="A20" s="678" t="s">
        <v>872</v>
      </c>
      <c r="B20" s="678">
        <v>320.48500000000001</v>
      </c>
      <c r="C20" s="678">
        <v>840.38400000000001</v>
      </c>
      <c r="D20" s="678">
        <v>738.39800000000002</v>
      </c>
      <c r="E20" s="678">
        <v>1898.126</v>
      </c>
      <c r="F20" s="678">
        <v>2.76</v>
      </c>
      <c r="G20" s="678" t="s">
        <v>866</v>
      </c>
      <c r="H20" s="678" t="s">
        <v>866</v>
      </c>
      <c r="I20" s="678" t="s">
        <v>866</v>
      </c>
      <c r="J20" s="678">
        <v>98.933000000000007</v>
      </c>
      <c r="K20" s="678">
        <v>101.693</v>
      </c>
      <c r="L20" s="678">
        <v>1999.819</v>
      </c>
      <c r="M20" s="678">
        <v>195.00399999999999</v>
      </c>
      <c r="N20" s="678">
        <v>496.66399999999999</v>
      </c>
      <c r="O20" s="678">
        <v>2691.4870000000001</v>
      </c>
    </row>
    <row r="21" spans="1:15" x14ac:dyDescent="0.2">
      <c r="A21" s="678" t="s">
        <v>873</v>
      </c>
      <c r="B21" s="678">
        <v>316.11099999999999</v>
      </c>
      <c r="C21" s="678">
        <v>878.21100000000001</v>
      </c>
      <c r="D21" s="678">
        <v>816.74099999999999</v>
      </c>
      <c r="E21" s="678">
        <v>2009.6</v>
      </c>
      <c r="F21" s="678">
        <v>2.665</v>
      </c>
      <c r="G21" s="678" t="s">
        <v>866</v>
      </c>
      <c r="H21" s="678" t="s">
        <v>866</v>
      </c>
      <c r="I21" s="678" t="s">
        <v>866</v>
      </c>
      <c r="J21" s="678">
        <v>98.933000000000007</v>
      </c>
      <c r="K21" s="678">
        <v>101.598</v>
      </c>
      <c r="L21" s="678">
        <v>2111.1979999999999</v>
      </c>
      <c r="M21" s="678">
        <v>200.84700000000001</v>
      </c>
      <c r="N21" s="678">
        <v>505.56900000000002</v>
      </c>
      <c r="O21" s="678">
        <v>2817.6129999999998</v>
      </c>
    </row>
    <row r="22" spans="1:15" x14ac:dyDescent="0.2">
      <c r="A22" s="678" t="s">
        <v>874</v>
      </c>
      <c r="B22" s="678">
        <v>306.75099999999998</v>
      </c>
      <c r="C22" s="678">
        <v>875.33799999999997</v>
      </c>
      <c r="D22" s="678">
        <v>756.73299999999995</v>
      </c>
      <c r="E22" s="678">
        <v>1937.6320000000001</v>
      </c>
      <c r="F22" s="678">
        <v>2.3260000000000001</v>
      </c>
      <c r="G22" s="678" t="s">
        <v>866</v>
      </c>
      <c r="H22" s="678" t="s">
        <v>866</v>
      </c>
      <c r="I22" s="678" t="s">
        <v>866</v>
      </c>
      <c r="J22" s="678">
        <v>95.741</v>
      </c>
      <c r="K22" s="678">
        <v>98.066999999999993</v>
      </c>
      <c r="L22" s="678">
        <v>2035.6990000000001</v>
      </c>
      <c r="M22" s="678">
        <v>201.917</v>
      </c>
      <c r="N22" s="678">
        <v>424.38099999999997</v>
      </c>
      <c r="O22" s="678">
        <v>2661.9969999999998</v>
      </c>
    </row>
    <row r="23" spans="1:15" x14ac:dyDescent="0.2">
      <c r="A23" s="678" t="s">
        <v>875</v>
      </c>
      <c r="B23" s="678">
        <v>337.36399999999998</v>
      </c>
      <c r="C23" s="678">
        <v>1010.434</v>
      </c>
      <c r="D23" s="678">
        <v>781.46199999999999</v>
      </c>
      <c r="E23" s="678">
        <v>2130.9960000000001</v>
      </c>
      <c r="F23" s="678">
        <v>2.5339999999999998</v>
      </c>
      <c r="G23" s="678" t="s">
        <v>866</v>
      </c>
      <c r="H23" s="678" t="s">
        <v>866</v>
      </c>
      <c r="I23" s="678" t="s">
        <v>866</v>
      </c>
      <c r="J23" s="678">
        <v>98.933000000000007</v>
      </c>
      <c r="K23" s="678">
        <v>101.467</v>
      </c>
      <c r="L23" s="678">
        <v>2232.462</v>
      </c>
      <c r="M23" s="678">
        <v>206.47200000000001</v>
      </c>
      <c r="N23" s="678">
        <v>472.58</v>
      </c>
      <c r="O23" s="678">
        <v>2911.5149999999999</v>
      </c>
    </row>
    <row r="24" spans="1:15" x14ac:dyDescent="0.2">
      <c r="A24" s="678" t="s">
        <v>876</v>
      </c>
      <c r="B24" s="678">
        <v>346.548</v>
      </c>
      <c r="C24" s="678">
        <v>999.08500000000004</v>
      </c>
      <c r="D24" s="678">
        <v>828.81200000000001</v>
      </c>
      <c r="E24" s="678">
        <v>2175.66</v>
      </c>
      <c r="F24" s="678">
        <v>2.669</v>
      </c>
      <c r="G24" s="678" t="s">
        <v>866</v>
      </c>
      <c r="H24" s="678" t="s">
        <v>866</v>
      </c>
      <c r="I24" s="678" t="s">
        <v>866</v>
      </c>
      <c r="J24" s="678">
        <v>95.741</v>
      </c>
      <c r="K24" s="678">
        <v>98.41</v>
      </c>
      <c r="L24" s="678">
        <v>2274.0700000000002</v>
      </c>
      <c r="M24" s="678">
        <v>199.37299999999999</v>
      </c>
      <c r="N24" s="678">
        <v>463.85500000000002</v>
      </c>
      <c r="O24" s="678">
        <v>2937.2979999999998</v>
      </c>
    </row>
    <row r="25" spans="1:15" x14ac:dyDescent="0.2">
      <c r="A25" s="678" t="s">
        <v>877</v>
      </c>
      <c r="B25" s="678">
        <v>380.30399999999997</v>
      </c>
      <c r="C25" s="678">
        <v>1023.256</v>
      </c>
      <c r="D25" s="678">
        <v>755.67899999999997</v>
      </c>
      <c r="E25" s="678">
        <v>2159.5859999999998</v>
      </c>
      <c r="F25" s="678">
        <v>3.0990000000000002</v>
      </c>
      <c r="G25" s="678" t="s">
        <v>866</v>
      </c>
      <c r="H25" s="678" t="s">
        <v>866</v>
      </c>
      <c r="I25" s="678" t="s">
        <v>866</v>
      </c>
      <c r="J25" s="678">
        <v>98.933000000000007</v>
      </c>
      <c r="K25" s="678">
        <v>102.032</v>
      </c>
      <c r="L25" s="678">
        <v>2261.6179999999999</v>
      </c>
      <c r="M25" s="678">
        <v>191.31200000000001</v>
      </c>
      <c r="N25" s="678">
        <v>474.666</v>
      </c>
      <c r="O25" s="678">
        <v>2927.596</v>
      </c>
    </row>
    <row r="26" spans="1:15" x14ac:dyDescent="0.2">
      <c r="A26" s="678" t="s">
        <v>878</v>
      </c>
      <c r="B26" s="678">
        <v>4056.7310000000002</v>
      </c>
      <c r="C26" s="678">
        <v>10388.281999999999</v>
      </c>
      <c r="D26" s="678">
        <v>9083.2240000000002</v>
      </c>
      <c r="E26" s="678">
        <v>23520.772000000001</v>
      </c>
      <c r="F26" s="678">
        <v>34.773000000000003</v>
      </c>
      <c r="G26" s="678" t="s">
        <v>866</v>
      </c>
      <c r="H26" s="678" t="s">
        <v>866</v>
      </c>
      <c r="I26" s="678" t="s">
        <v>866</v>
      </c>
      <c r="J26" s="678">
        <v>1164.8530000000001</v>
      </c>
      <c r="K26" s="678">
        <v>1199.626</v>
      </c>
      <c r="L26" s="678">
        <v>24720.398000000001</v>
      </c>
      <c r="M26" s="678">
        <v>2340.9229999999998</v>
      </c>
      <c r="N26" s="678">
        <v>5561.9470000000001</v>
      </c>
      <c r="O26" s="678">
        <v>32623.268</v>
      </c>
    </row>
    <row r="27" spans="1:15" x14ac:dyDescent="0.2">
      <c r="A27" s="678" t="s">
        <v>879</v>
      </c>
      <c r="B27" s="678">
        <v>358.86</v>
      </c>
      <c r="C27" s="678">
        <v>732.97199999999998</v>
      </c>
      <c r="D27" s="678">
        <v>763.76700000000005</v>
      </c>
      <c r="E27" s="678">
        <v>1859.37</v>
      </c>
      <c r="F27" s="678">
        <v>3.1379999999999999</v>
      </c>
      <c r="G27" s="678" t="s">
        <v>866</v>
      </c>
      <c r="H27" s="678" t="s">
        <v>866</v>
      </c>
      <c r="I27" s="678" t="s">
        <v>866</v>
      </c>
      <c r="J27" s="678">
        <v>98.441999999999993</v>
      </c>
      <c r="K27" s="678">
        <v>101.58</v>
      </c>
      <c r="L27" s="678">
        <v>1960.95</v>
      </c>
      <c r="M27" s="678">
        <v>189.21799999999999</v>
      </c>
      <c r="N27" s="678">
        <v>451.55599999999998</v>
      </c>
      <c r="O27" s="678">
        <v>2601.723</v>
      </c>
    </row>
    <row r="28" spans="1:15" x14ac:dyDescent="0.2">
      <c r="A28" s="678" t="s">
        <v>880</v>
      </c>
      <c r="B28" s="678">
        <v>336.45800000000003</v>
      </c>
      <c r="C28" s="678">
        <v>780.26499999999999</v>
      </c>
      <c r="D28" s="678">
        <v>689.18899999999996</v>
      </c>
      <c r="E28" s="678">
        <v>1808.864</v>
      </c>
      <c r="F28" s="678">
        <v>2.8660000000000001</v>
      </c>
      <c r="G28" s="678" t="s">
        <v>866</v>
      </c>
      <c r="H28" s="678" t="s">
        <v>866</v>
      </c>
      <c r="I28" s="678" t="s">
        <v>866</v>
      </c>
      <c r="J28" s="678">
        <v>88.915000000000006</v>
      </c>
      <c r="K28" s="678">
        <v>91.781000000000006</v>
      </c>
      <c r="L28" s="678">
        <v>1900.645</v>
      </c>
      <c r="M28" s="678">
        <v>186.97499999999999</v>
      </c>
      <c r="N28" s="678">
        <v>416.964</v>
      </c>
      <c r="O28" s="678">
        <v>2504.5839999999998</v>
      </c>
    </row>
    <row r="29" spans="1:15" x14ac:dyDescent="0.2">
      <c r="A29" s="678" t="s">
        <v>881</v>
      </c>
      <c r="B29" s="678">
        <v>340.52100000000002</v>
      </c>
      <c r="C29" s="678">
        <v>803.89200000000005</v>
      </c>
      <c r="D29" s="678">
        <v>689.62300000000005</v>
      </c>
      <c r="E29" s="678">
        <v>1837.7059999999999</v>
      </c>
      <c r="F29" s="678">
        <v>3.0720000000000001</v>
      </c>
      <c r="G29" s="678" t="s">
        <v>866</v>
      </c>
      <c r="H29" s="678" t="s">
        <v>866</v>
      </c>
      <c r="I29" s="678" t="s">
        <v>866</v>
      </c>
      <c r="J29" s="678">
        <v>98.441999999999993</v>
      </c>
      <c r="K29" s="678">
        <v>101.514</v>
      </c>
      <c r="L29" s="678">
        <v>1939.22</v>
      </c>
      <c r="M29" s="678">
        <v>190.43799999999999</v>
      </c>
      <c r="N29" s="678">
        <v>462.12200000000001</v>
      </c>
      <c r="O29" s="678">
        <v>2591.7800000000002</v>
      </c>
    </row>
    <row r="30" spans="1:15" x14ac:dyDescent="0.2">
      <c r="A30" s="678" t="s">
        <v>882</v>
      </c>
      <c r="B30" s="678">
        <v>336.53</v>
      </c>
      <c r="C30" s="678">
        <v>668.19799999999998</v>
      </c>
      <c r="D30" s="678">
        <v>681.88400000000001</v>
      </c>
      <c r="E30" s="678">
        <v>1691.0260000000001</v>
      </c>
      <c r="F30" s="678">
        <v>3.036</v>
      </c>
      <c r="G30" s="678" t="s">
        <v>866</v>
      </c>
      <c r="H30" s="678" t="s">
        <v>866</v>
      </c>
      <c r="I30" s="678" t="s">
        <v>866</v>
      </c>
      <c r="J30" s="678">
        <v>95.266000000000005</v>
      </c>
      <c r="K30" s="678">
        <v>98.302000000000007</v>
      </c>
      <c r="L30" s="678">
        <v>1789.328</v>
      </c>
      <c r="M30" s="678">
        <v>191.46299999999999</v>
      </c>
      <c r="N30" s="678">
        <v>446.839</v>
      </c>
      <c r="O30" s="678">
        <v>2427.63</v>
      </c>
    </row>
    <row r="31" spans="1:15" x14ac:dyDescent="0.2">
      <c r="A31" s="678" t="s">
        <v>883</v>
      </c>
      <c r="B31" s="678">
        <v>327.74299999999999</v>
      </c>
      <c r="C31" s="678">
        <v>787.07500000000005</v>
      </c>
      <c r="D31" s="678">
        <v>687.91099999999994</v>
      </c>
      <c r="E31" s="678">
        <v>1807.8879999999999</v>
      </c>
      <c r="F31" s="678">
        <v>3.1309999999999998</v>
      </c>
      <c r="G31" s="678" t="s">
        <v>866</v>
      </c>
      <c r="H31" s="678" t="s">
        <v>866</v>
      </c>
      <c r="I31" s="678" t="s">
        <v>866</v>
      </c>
      <c r="J31" s="678">
        <v>98.441999999999993</v>
      </c>
      <c r="K31" s="678">
        <v>101.57299999999999</v>
      </c>
      <c r="L31" s="678">
        <v>1909.461</v>
      </c>
      <c r="M31" s="678">
        <v>195.256</v>
      </c>
      <c r="N31" s="678">
        <v>505.92399999999998</v>
      </c>
      <c r="O31" s="678">
        <v>2610.64</v>
      </c>
    </row>
    <row r="32" spans="1:15" x14ac:dyDescent="0.2">
      <c r="A32" s="678" t="s">
        <v>884</v>
      </c>
      <c r="B32" s="678">
        <v>312.32499999999999</v>
      </c>
      <c r="C32" s="678">
        <v>719.29600000000005</v>
      </c>
      <c r="D32" s="678">
        <v>715.79300000000001</v>
      </c>
      <c r="E32" s="678">
        <v>1750.7860000000001</v>
      </c>
      <c r="F32" s="678">
        <v>2.9169999999999998</v>
      </c>
      <c r="G32" s="678" t="s">
        <v>866</v>
      </c>
      <c r="H32" s="678" t="s">
        <v>866</v>
      </c>
      <c r="I32" s="678" t="s">
        <v>866</v>
      </c>
      <c r="J32" s="678">
        <v>95.266000000000005</v>
      </c>
      <c r="K32" s="678">
        <v>98.183000000000007</v>
      </c>
      <c r="L32" s="678">
        <v>1848.9690000000001</v>
      </c>
      <c r="M32" s="678">
        <v>196.88</v>
      </c>
      <c r="N32" s="678">
        <v>480.702</v>
      </c>
      <c r="O32" s="678">
        <v>2526.5509999999999</v>
      </c>
    </row>
    <row r="33" spans="1:15" x14ac:dyDescent="0.2">
      <c r="A33" s="678" t="s">
        <v>885</v>
      </c>
      <c r="B33" s="678">
        <v>310.15199999999999</v>
      </c>
      <c r="C33" s="678">
        <v>803.71900000000005</v>
      </c>
      <c r="D33" s="678">
        <v>744.71400000000006</v>
      </c>
      <c r="E33" s="678">
        <v>1862.1559999999999</v>
      </c>
      <c r="F33" s="678">
        <v>2.6669999999999998</v>
      </c>
      <c r="G33" s="678" t="s">
        <v>866</v>
      </c>
      <c r="H33" s="678" t="s">
        <v>866</v>
      </c>
      <c r="I33" s="678" t="s">
        <v>866</v>
      </c>
      <c r="J33" s="678">
        <v>98.441999999999993</v>
      </c>
      <c r="K33" s="678">
        <v>101.10899999999999</v>
      </c>
      <c r="L33" s="678">
        <v>1963.2650000000001</v>
      </c>
      <c r="M33" s="678">
        <v>196.20099999999999</v>
      </c>
      <c r="N33" s="678">
        <v>527.94799999999998</v>
      </c>
      <c r="O33" s="678">
        <v>2687.4140000000002</v>
      </c>
    </row>
    <row r="34" spans="1:15" x14ac:dyDescent="0.2">
      <c r="A34" s="678" t="s">
        <v>886</v>
      </c>
      <c r="B34" s="678">
        <v>319.36399999999998</v>
      </c>
      <c r="C34" s="678">
        <v>849.79</v>
      </c>
      <c r="D34" s="678">
        <v>757.41</v>
      </c>
      <c r="E34" s="678">
        <v>1930.4069999999999</v>
      </c>
      <c r="F34" s="678">
        <v>2.508</v>
      </c>
      <c r="G34" s="678" t="s">
        <v>866</v>
      </c>
      <c r="H34" s="678" t="s">
        <v>866</v>
      </c>
      <c r="I34" s="678" t="s">
        <v>866</v>
      </c>
      <c r="J34" s="678">
        <v>98.441999999999993</v>
      </c>
      <c r="K34" s="678">
        <v>100.95</v>
      </c>
      <c r="L34" s="678">
        <v>2031.357</v>
      </c>
      <c r="M34" s="678">
        <v>203.49600000000001</v>
      </c>
      <c r="N34" s="678">
        <v>500.36900000000003</v>
      </c>
      <c r="O34" s="678">
        <v>2735.2220000000002</v>
      </c>
    </row>
    <row r="35" spans="1:15" x14ac:dyDescent="0.2">
      <c r="A35" s="678" t="s">
        <v>887</v>
      </c>
      <c r="B35" s="678">
        <v>311.298</v>
      </c>
      <c r="C35" s="678">
        <v>935.14200000000005</v>
      </c>
      <c r="D35" s="678">
        <v>706.476</v>
      </c>
      <c r="E35" s="678">
        <v>1959.4390000000001</v>
      </c>
      <c r="F35" s="678">
        <v>2.3889999999999998</v>
      </c>
      <c r="G35" s="678" t="s">
        <v>866</v>
      </c>
      <c r="H35" s="678" t="s">
        <v>866</v>
      </c>
      <c r="I35" s="678" t="s">
        <v>866</v>
      </c>
      <c r="J35" s="678">
        <v>95.266000000000005</v>
      </c>
      <c r="K35" s="678">
        <v>97.656000000000006</v>
      </c>
      <c r="L35" s="678">
        <v>2057.0940000000001</v>
      </c>
      <c r="M35" s="678">
        <v>204.35599999999999</v>
      </c>
      <c r="N35" s="678">
        <v>429.69099999999997</v>
      </c>
      <c r="O35" s="678">
        <v>2691.1419999999998</v>
      </c>
    </row>
    <row r="36" spans="1:15" x14ac:dyDescent="0.2">
      <c r="A36" s="678" t="s">
        <v>888</v>
      </c>
      <c r="B36" s="678">
        <v>331.56099999999998</v>
      </c>
      <c r="C36" s="678">
        <v>997.73599999999999</v>
      </c>
      <c r="D36" s="678">
        <v>777.07899999999995</v>
      </c>
      <c r="E36" s="678">
        <v>2115.4520000000002</v>
      </c>
      <c r="F36" s="678">
        <v>2.27</v>
      </c>
      <c r="G36" s="678" t="s">
        <v>866</v>
      </c>
      <c r="H36" s="678" t="s">
        <v>866</v>
      </c>
      <c r="I36" s="678" t="s">
        <v>866</v>
      </c>
      <c r="J36" s="678">
        <v>98.441999999999993</v>
      </c>
      <c r="K36" s="678">
        <v>100.712</v>
      </c>
      <c r="L36" s="678">
        <v>2216.1640000000002</v>
      </c>
      <c r="M36" s="678">
        <v>205.11600000000001</v>
      </c>
      <c r="N36" s="678">
        <v>486.05700000000002</v>
      </c>
      <c r="O36" s="678">
        <v>2907.3380000000002</v>
      </c>
    </row>
    <row r="37" spans="1:15" x14ac:dyDescent="0.2">
      <c r="A37" s="678" t="s">
        <v>889</v>
      </c>
      <c r="B37" s="678">
        <v>295.46800000000002</v>
      </c>
      <c r="C37" s="678">
        <v>994.96400000000006</v>
      </c>
      <c r="D37" s="678">
        <v>742.67600000000004</v>
      </c>
      <c r="E37" s="678">
        <v>2037.9690000000001</v>
      </c>
      <c r="F37" s="678">
        <v>2.3650000000000002</v>
      </c>
      <c r="G37" s="678" t="s">
        <v>866</v>
      </c>
      <c r="H37" s="678" t="s">
        <v>866</v>
      </c>
      <c r="I37" s="678" t="s">
        <v>866</v>
      </c>
      <c r="J37" s="678">
        <v>95.266000000000005</v>
      </c>
      <c r="K37" s="678">
        <v>97.631</v>
      </c>
      <c r="L37" s="678">
        <v>2135.6</v>
      </c>
      <c r="M37" s="678">
        <v>195.08099999999999</v>
      </c>
      <c r="N37" s="678">
        <v>478.65800000000002</v>
      </c>
      <c r="O37" s="678">
        <v>2809.3389999999999</v>
      </c>
    </row>
    <row r="38" spans="1:15" x14ac:dyDescent="0.2">
      <c r="A38" s="678" t="s">
        <v>890</v>
      </c>
      <c r="B38" s="678">
        <v>289.91399999999999</v>
      </c>
      <c r="C38" s="678">
        <v>930.44200000000001</v>
      </c>
      <c r="D38" s="678">
        <v>717.13499999999999</v>
      </c>
      <c r="E38" s="678">
        <v>1942.376</v>
      </c>
      <c r="F38" s="678">
        <v>2.843</v>
      </c>
      <c r="G38" s="678" t="s">
        <v>866</v>
      </c>
      <c r="H38" s="678" t="s">
        <v>866</v>
      </c>
      <c r="I38" s="678" t="s">
        <v>866</v>
      </c>
      <c r="J38" s="678">
        <v>98.441999999999993</v>
      </c>
      <c r="K38" s="678">
        <v>101.285</v>
      </c>
      <c r="L38" s="678">
        <v>2043.6610000000001</v>
      </c>
      <c r="M38" s="678">
        <v>182.31399999999999</v>
      </c>
      <c r="N38" s="678">
        <v>466.161</v>
      </c>
      <c r="O38" s="678">
        <v>2692.136</v>
      </c>
    </row>
    <row r="39" spans="1:15" x14ac:dyDescent="0.2">
      <c r="A39" s="678" t="s">
        <v>891</v>
      </c>
      <c r="B39" s="678">
        <v>3870.1950000000002</v>
      </c>
      <c r="C39" s="678">
        <v>10003.628000000001</v>
      </c>
      <c r="D39" s="678">
        <v>8673.6560000000009</v>
      </c>
      <c r="E39" s="678">
        <v>22603.577000000001</v>
      </c>
      <c r="F39" s="678">
        <v>33.201999999999998</v>
      </c>
      <c r="G39" s="678" t="s">
        <v>866</v>
      </c>
      <c r="H39" s="678" t="s">
        <v>866</v>
      </c>
      <c r="I39" s="678" t="s">
        <v>866</v>
      </c>
      <c r="J39" s="678">
        <v>1159.0740000000001</v>
      </c>
      <c r="K39" s="678">
        <v>1192.2760000000001</v>
      </c>
      <c r="L39" s="678">
        <v>23795.852999999999</v>
      </c>
      <c r="M39" s="678">
        <v>2336.7939999999999</v>
      </c>
      <c r="N39" s="678">
        <v>5654.54</v>
      </c>
      <c r="O39" s="678">
        <v>31787.187000000002</v>
      </c>
    </row>
    <row r="40" spans="1:15" x14ac:dyDescent="0.2">
      <c r="A40" s="678" t="s">
        <v>892</v>
      </c>
      <c r="B40" s="678">
        <v>326.61099999999999</v>
      </c>
      <c r="C40" s="678">
        <v>895.68200000000002</v>
      </c>
      <c r="D40" s="678">
        <v>778.98900000000003</v>
      </c>
      <c r="E40" s="678">
        <v>2009.788</v>
      </c>
      <c r="F40" s="678">
        <v>3.1019999999999999</v>
      </c>
      <c r="G40" s="678" t="s">
        <v>866</v>
      </c>
      <c r="H40" s="678" t="s">
        <v>866</v>
      </c>
      <c r="I40" s="678" t="s">
        <v>866</v>
      </c>
      <c r="J40" s="678">
        <v>90.305000000000007</v>
      </c>
      <c r="K40" s="678">
        <v>93.406999999999996</v>
      </c>
      <c r="L40" s="678">
        <v>2103.1950000000002</v>
      </c>
      <c r="M40" s="678">
        <v>193.155</v>
      </c>
      <c r="N40" s="678">
        <v>466.71499999999997</v>
      </c>
      <c r="O40" s="678">
        <v>2763.0650000000001</v>
      </c>
    </row>
    <row r="41" spans="1:15" x14ac:dyDescent="0.2">
      <c r="A41" s="678" t="s">
        <v>893</v>
      </c>
      <c r="B41" s="678">
        <v>327.017</v>
      </c>
      <c r="C41" s="678">
        <v>626.57399999999996</v>
      </c>
      <c r="D41" s="678">
        <v>627.947</v>
      </c>
      <c r="E41" s="678">
        <v>1589.673</v>
      </c>
      <c r="F41" s="678">
        <v>2.7610000000000001</v>
      </c>
      <c r="G41" s="678" t="s">
        <v>866</v>
      </c>
      <c r="H41" s="678" t="s">
        <v>866</v>
      </c>
      <c r="I41" s="678" t="s">
        <v>866</v>
      </c>
      <c r="J41" s="678">
        <v>81.566000000000003</v>
      </c>
      <c r="K41" s="678">
        <v>84.326999999999998</v>
      </c>
      <c r="L41" s="678">
        <v>1674</v>
      </c>
      <c r="M41" s="678">
        <v>188.899</v>
      </c>
      <c r="N41" s="678">
        <v>412.51799999999997</v>
      </c>
      <c r="O41" s="678">
        <v>2275.4169999999999</v>
      </c>
    </row>
    <row r="42" spans="1:15" x14ac:dyDescent="0.2">
      <c r="A42" s="678" t="s">
        <v>894</v>
      </c>
      <c r="B42" s="678">
        <v>348.71</v>
      </c>
      <c r="C42" s="678">
        <v>657.88599999999997</v>
      </c>
      <c r="D42" s="678">
        <v>690.88199999999995</v>
      </c>
      <c r="E42" s="678">
        <v>1700.0329999999999</v>
      </c>
      <c r="F42" s="678">
        <v>2.9049999999999998</v>
      </c>
      <c r="G42" s="678" t="s">
        <v>866</v>
      </c>
      <c r="H42" s="678" t="s">
        <v>866</v>
      </c>
      <c r="I42" s="678" t="s">
        <v>866</v>
      </c>
      <c r="J42" s="678">
        <v>90.305000000000007</v>
      </c>
      <c r="K42" s="678">
        <v>93.21</v>
      </c>
      <c r="L42" s="678">
        <v>1793.242</v>
      </c>
      <c r="M42" s="678">
        <v>189.596</v>
      </c>
      <c r="N42" s="678">
        <v>457.17500000000001</v>
      </c>
      <c r="O42" s="678">
        <v>2440.0129999999999</v>
      </c>
    </row>
    <row r="43" spans="1:15" x14ac:dyDescent="0.2">
      <c r="A43" s="678" t="s">
        <v>895</v>
      </c>
      <c r="B43" s="678">
        <v>327.98899999999998</v>
      </c>
      <c r="C43" s="678">
        <v>436.13400000000001</v>
      </c>
      <c r="D43" s="678">
        <v>626.64800000000002</v>
      </c>
      <c r="E43" s="678">
        <v>1390.598</v>
      </c>
      <c r="F43" s="678">
        <v>2.8940000000000001</v>
      </c>
      <c r="G43" s="678" t="s">
        <v>866</v>
      </c>
      <c r="H43" s="678" t="s">
        <v>866</v>
      </c>
      <c r="I43" s="678" t="s">
        <v>866</v>
      </c>
      <c r="J43" s="678">
        <v>87.391999999999996</v>
      </c>
      <c r="K43" s="678">
        <v>90.286000000000001</v>
      </c>
      <c r="L43" s="678">
        <v>1480.884</v>
      </c>
      <c r="M43" s="678">
        <v>187.596</v>
      </c>
      <c r="N43" s="678">
        <v>436.02199999999999</v>
      </c>
      <c r="O43" s="678">
        <v>2104.502</v>
      </c>
    </row>
    <row r="44" spans="1:15" x14ac:dyDescent="0.2">
      <c r="A44" s="678" t="s">
        <v>896</v>
      </c>
      <c r="B44" s="678">
        <v>309.447</v>
      </c>
      <c r="C44" s="678">
        <v>524.51900000000001</v>
      </c>
      <c r="D44" s="678">
        <v>613.64599999999996</v>
      </c>
      <c r="E44" s="678">
        <v>1450.1659999999999</v>
      </c>
      <c r="F44" s="678">
        <v>3.1190000000000002</v>
      </c>
      <c r="G44" s="678" t="s">
        <v>866</v>
      </c>
      <c r="H44" s="678" t="s">
        <v>866</v>
      </c>
      <c r="I44" s="678" t="s">
        <v>866</v>
      </c>
      <c r="J44" s="678">
        <v>90.305000000000007</v>
      </c>
      <c r="K44" s="678">
        <v>93.424000000000007</v>
      </c>
      <c r="L44" s="678">
        <v>1543.59</v>
      </c>
      <c r="M44" s="678">
        <v>190.51</v>
      </c>
      <c r="N44" s="678">
        <v>486.42599999999999</v>
      </c>
      <c r="O44" s="678">
        <v>2220.5259999999998</v>
      </c>
    </row>
    <row r="45" spans="1:15" x14ac:dyDescent="0.2">
      <c r="A45" s="678" t="s">
        <v>897</v>
      </c>
      <c r="B45" s="678">
        <v>287.83600000000001</v>
      </c>
      <c r="C45" s="678">
        <v>599.68299999999999</v>
      </c>
      <c r="D45" s="678">
        <v>625.58399999999995</v>
      </c>
      <c r="E45" s="678">
        <v>1511.441</v>
      </c>
      <c r="F45" s="678">
        <v>2.8620000000000001</v>
      </c>
      <c r="G45" s="678" t="s">
        <v>866</v>
      </c>
      <c r="H45" s="678" t="s">
        <v>866</v>
      </c>
      <c r="I45" s="678" t="s">
        <v>866</v>
      </c>
      <c r="J45" s="678">
        <v>87.391999999999996</v>
      </c>
      <c r="K45" s="678">
        <v>90.254000000000005</v>
      </c>
      <c r="L45" s="678">
        <v>1601.6959999999999</v>
      </c>
      <c r="M45" s="678">
        <v>193.75200000000001</v>
      </c>
      <c r="N45" s="678">
        <v>490.59699999999998</v>
      </c>
      <c r="O45" s="678">
        <v>2286.0450000000001</v>
      </c>
    </row>
    <row r="46" spans="1:15" x14ac:dyDescent="0.2">
      <c r="A46" s="678" t="s">
        <v>898</v>
      </c>
      <c r="B46" s="678">
        <v>273.67099999999999</v>
      </c>
      <c r="C46" s="678">
        <v>650.10599999999999</v>
      </c>
      <c r="D46" s="678">
        <v>685.54399999999998</v>
      </c>
      <c r="E46" s="678">
        <v>1608.2059999999999</v>
      </c>
      <c r="F46" s="678">
        <v>2.504</v>
      </c>
      <c r="G46" s="678" t="s">
        <v>866</v>
      </c>
      <c r="H46" s="678" t="s">
        <v>866</v>
      </c>
      <c r="I46" s="678" t="s">
        <v>866</v>
      </c>
      <c r="J46" s="678">
        <v>90.305000000000007</v>
      </c>
      <c r="K46" s="678">
        <v>92.808999999999997</v>
      </c>
      <c r="L46" s="678">
        <v>1701.0150000000001</v>
      </c>
      <c r="M46" s="678">
        <v>192.642</v>
      </c>
      <c r="N46" s="678">
        <v>495.78899999999999</v>
      </c>
      <c r="O46" s="678">
        <v>2389.4459999999999</v>
      </c>
    </row>
    <row r="47" spans="1:15" x14ac:dyDescent="0.2">
      <c r="A47" s="678" t="s">
        <v>899</v>
      </c>
      <c r="B47" s="678">
        <v>277.45499999999998</v>
      </c>
      <c r="C47" s="678">
        <v>734.41899999999998</v>
      </c>
      <c r="D47" s="678">
        <v>650.34799999999996</v>
      </c>
      <c r="E47" s="678">
        <v>1660.3620000000001</v>
      </c>
      <c r="F47" s="678">
        <v>2.2549999999999999</v>
      </c>
      <c r="G47" s="678" t="s">
        <v>866</v>
      </c>
      <c r="H47" s="678" t="s">
        <v>866</v>
      </c>
      <c r="I47" s="678" t="s">
        <v>866</v>
      </c>
      <c r="J47" s="678">
        <v>90.305000000000007</v>
      </c>
      <c r="K47" s="678">
        <v>92.56</v>
      </c>
      <c r="L47" s="678">
        <v>1752.922</v>
      </c>
      <c r="M47" s="678">
        <v>200.67</v>
      </c>
      <c r="N47" s="678">
        <v>499.16500000000002</v>
      </c>
      <c r="O47" s="678">
        <v>2452.7559999999999</v>
      </c>
    </row>
    <row r="48" spans="1:15" x14ac:dyDescent="0.2">
      <c r="A48" s="678" t="s">
        <v>900</v>
      </c>
      <c r="B48" s="678">
        <v>279.12299999999999</v>
      </c>
      <c r="C48" s="678">
        <v>767.66300000000001</v>
      </c>
      <c r="D48" s="678">
        <v>670.07600000000002</v>
      </c>
      <c r="E48" s="678">
        <v>1714.16</v>
      </c>
      <c r="F48" s="678">
        <v>2.2690000000000001</v>
      </c>
      <c r="G48" s="678" t="s">
        <v>866</v>
      </c>
      <c r="H48" s="678" t="s">
        <v>866</v>
      </c>
      <c r="I48" s="678" t="s">
        <v>866</v>
      </c>
      <c r="J48" s="678">
        <v>87.391999999999996</v>
      </c>
      <c r="K48" s="678">
        <v>89.661000000000001</v>
      </c>
      <c r="L48" s="678">
        <v>1803.82</v>
      </c>
      <c r="M48" s="678">
        <v>203.27099999999999</v>
      </c>
      <c r="N48" s="678">
        <v>415.66</v>
      </c>
      <c r="O48" s="678">
        <v>2422.7510000000002</v>
      </c>
    </row>
    <row r="49" spans="1:15" x14ac:dyDescent="0.2">
      <c r="A49" s="678" t="s">
        <v>901</v>
      </c>
      <c r="B49" s="678">
        <v>290.33300000000003</v>
      </c>
      <c r="C49" s="678">
        <v>883.48099999999999</v>
      </c>
      <c r="D49" s="678">
        <v>738.7</v>
      </c>
      <c r="E49" s="678">
        <v>1910.8520000000001</v>
      </c>
      <c r="F49" s="678">
        <v>2.4870000000000001</v>
      </c>
      <c r="G49" s="678" t="s">
        <v>866</v>
      </c>
      <c r="H49" s="678" t="s">
        <v>866</v>
      </c>
      <c r="I49" s="678" t="s">
        <v>866</v>
      </c>
      <c r="J49" s="678">
        <v>90.305000000000007</v>
      </c>
      <c r="K49" s="678">
        <v>92.793000000000006</v>
      </c>
      <c r="L49" s="678">
        <v>2003.645</v>
      </c>
      <c r="M49" s="678">
        <v>204.34800000000001</v>
      </c>
      <c r="N49" s="678">
        <v>485.61700000000002</v>
      </c>
      <c r="O49" s="678">
        <v>2693.61</v>
      </c>
    </row>
    <row r="50" spans="1:15" x14ac:dyDescent="0.2">
      <c r="A50" s="678" t="s">
        <v>902</v>
      </c>
      <c r="B50" s="678">
        <v>301.03300000000002</v>
      </c>
      <c r="C50" s="678">
        <v>871.49199999999996</v>
      </c>
      <c r="D50" s="678">
        <v>657.04600000000005</v>
      </c>
      <c r="E50" s="678">
        <v>1830.0920000000001</v>
      </c>
      <c r="F50" s="678">
        <v>2.496</v>
      </c>
      <c r="G50" s="678" t="s">
        <v>866</v>
      </c>
      <c r="H50" s="678" t="s">
        <v>866</v>
      </c>
      <c r="I50" s="678" t="s">
        <v>866</v>
      </c>
      <c r="J50" s="678">
        <v>87.391999999999996</v>
      </c>
      <c r="K50" s="678">
        <v>89.888000000000005</v>
      </c>
      <c r="L50" s="678">
        <v>1919.98</v>
      </c>
      <c r="M50" s="678">
        <v>202.25800000000001</v>
      </c>
      <c r="N50" s="678">
        <v>481.221</v>
      </c>
      <c r="O50" s="678">
        <v>2603.4589999999998</v>
      </c>
    </row>
    <row r="51" spans="1:15" x14ac:dyDescent="0.2">
      <c r="A51" s="678" t="s">
        <v>903</v>
      </c>
      <c r="B51" s="678">
        <v>317.65699999999998</v>
      </c>
      <c r="C51" s="678">
        <v>884.61199999999997</v>
      </c>
      <c r="D51" s="678">
        <v>761.10400000000004</v>
      </c>
      <c r="E51" s="678">
        <v>1963.819</v>
      </c>
      <c r="F51" s="678">
        <v>2.6680000000000001</v>
      </c>
      <c r="G51" s="678" t="s">
        <v>866</v>
      </c>
      <c r="H51" s="678" t="s">
        <v>866</v>
      </c>
      <c r="I51" s="678" t="s">
        <v>866</v>
      </c>
      <c r="J51" s="678">
        <v>90.305000000000007</v>
      </c>
      <c r="K51" s="678">
        <v>92.972999999999999</v>
      </c>
      <c r="L51" s="678">
        <v>2056.7919999999999</v>
      </c>
      <c r="M51" s="678">
        <v>199.666</v>
      </c>
      <c r="N51" s="678">
        <v>506.21100000000001</v>
      </c>
      <c r="O51" s="678">
        <v>2762.6689999999999</v>
      </c>
    </row>
    <row r="52" spans="1:15" x14ac:dyDescent="0.2">
      <c r="A52" s="678" t="s">
        <v>904</v>
      </c>
      <c r="B52" s="678">
        <v>3666.8829999999998</v>
      </c>
      <c r="C52" s="678">
        <v>8531.8349999999991</v>
      </c>
      <c r="D52" s="678">
        <v>8126.5140000000001</v>
      </c>
      <c r="E52" s="678">
        <v>20338.773000000001</v>
      </c>
      <c r="F52" s="678">
        <v>32.320999999999998</v>
      </c>
      <c r="G52" s="678" t="s">
        <v>866</v>
      </c>
      <c r="H52" s="678" t="s">
        <v>866</v>
      </c>
      <c r="I52" s="678" t="s">
        <v>866</v>
      </c>
      <c r="J52" s="678">
        <v>1063.27</v>
      </c>
      <c r="K52" s="678">
        <v>1095.5909999999999</v>
      </c>
      <c r="L52" s="678">
        <v>21434.365000000002</v>
      </c>
      <c r="M52" s="678">
        <v>2346.3629999999998</v>
      </c>
      <c r="N52" s="678">
        <v>5632.29</v>
      </c>
      <c r="O52" s="678">
        <v>29413.018</v>
      </c>
    </row>
    <row r="53" spans="1:15" x14ac:dyDescent="0.2">
      <c r="A53" s="678" t="s">
        <v>905</v>
      </c>
      <c r="B53" s="678">
        <v>305.27</v>
      </c>
      <c r="C53" s="678">
        <v>787.45600000000002</v>
      </c>
      <c r="D53" s="678">
        <v>784.51199999999994</v>
      </c>
      <c r="E53" s="678">
        <v>1876.221</v>
      </c>
      <c r="F53" s="678">
        <v>2.9</v>
      </c>
      <c r="G53" s="678" t="s">
        <v>866</v>
      </c>
      <c r="H53" s="678" t="s">
        <v>866</v>
      </c>
      <c r="I53" s="678" t="s">
        <v>866</v>
      </c>
      <c r="J53" s="678">
        <v>103.32299999999999</v>
      </c>
      <c r="K53" s="678">
        <v>106.223</v>
      </c>
      <c r="L53" s="678">
        <v>1982.444</v>
      </c>
      <c r="M53" s="678">
        <v>199.94800000000001</v>
      </c>
      <c r="N53" s="678">
        <v>487.32299999999998</v>
      </c>
      <c r="O53" s="678">
        <v>2669.7159999999999</v>
      </c>
    </row>
    <row r="54" spans="1:15" x14ac:dyDescent="0.2">
      <c r="A54" s="678" t="s">
        <v>906</v>
      </c>
      <c r="B54" s="678">
        <v>289.65800000000002</v>
      </c>
      <c r="C54" s="678">
        <v>592.39700000000005</v>
      </c>
      <c r="D54" s="678">
        <v>711.73099999999999</v>
      </c>
      <c r="E54" s="678">
        <v>1592.075</v>
      </c>
      <c r="F54" s="678">
        <v>2.9260000000000002</v>
      </c>
      <c r="G54" s="678" t="s">
        <v>866</v>
      </c>
      <c r="H54" s="678" t="s">
        <v>866</v>
      </c>
      <c r="I54" s="678" t="s">
        <v>866</v>
      </c>
      <c r="J54" s="678">
        <v>96.656999999999996</v>
      </c>
      <c r="K54" s="678">
        <v>99.582999999999998</v>
      </c>
      <c r="L54" s="678">
        <v>1691.6579999999999</v>
      </c>
      <c r="M54" s="678">
        <v>201.904</v>
      </c>
      <c r="N54" s="678">
        <v>434.28300000000002</v>
      </c>
      <c r="O54" s="678">
        <v>2327.8449999999998</v>
      </c>
    </row>
    <row r="55" spans="1:15" x14ac:dyDescent="0.2">
      <c r="A55" s="678" t="s">
        <v>907</v>
      </c>
      <c r="B55" s="678">
        <v>308.33699999999999</v>
      </c>
      <c r="C55" s="678">
        <v>597.66499999999996</v>
      </c>
      <c r="D55" s="678">
        <v>734.45799999999997</v>
      </c>
      <c r="E55" s="678">
        <v>1638.575</v>
      </c>
      <c r="F55" s="678">
        <v>3.032</v>
      </c>
      <c r="G55" s="678" t="s">
        <v>866</v>
      </c>
      <c r="H55" s="678" t="s">
        <v>866</v>
      </c>
      <c r="I55" s="678" t="s">
        <v>866</v>
      </c>
      <c r="J55" s="678">
        <v>103.32299999999999</v>
      </c>
      <c r="K55" s="678">
        <v>106.355</v>
      </c>
      <c r="L55" s="678">
        <v>1744.93</v>
      </c>
      <c r="M55" s="678">
        <v>210.08799999999999</v>
      </c>
      <c r="N55" s="678">
        <v>508.80200000000002</v>
      </c>
      <c r="O55" s="678">
        <v>2463.8200000000002</v>
      </c>
    </row>
    <row r="56" spans="1:15" x14ac:dyDescent="0.2">
      <c r="A56" s="678" t="s">
        <v>908</v>
      </c>
      <c r="B56" s="678">
        <v>307.34800000000001</v>
      </c>
      <c r="C56" s="678">
        <v>585.60799999999995</v>
      </c>
      <c r="D56" s="678">
        <v>679.81299999999999</v>
      </c>
      <c r="E56" s="678">
        <v>1570.4380000000001</v>
      </c>
      <c r="F56" s="678">
        <v>3.1120000000000001</v>
      </c>
      <c r="G56" s="678" t="s">
        <v>866</v>
      </c>
      <c r="H56" s="678" t="s">
        <v>866</v>
      </c>
      <c r="I56" s="678" t="s">
        <v>866</v>
      </c>
      <c r="J56" s="678">
        <v>99.99</v>
      </c>
      <c r="K56" s="678">
        <v>103.102</v>
      </c>
      <c r="L56" s="678">
        <v>1673.539</v>
      </c>
      <c r="M56" s="678">
        <v>208.773</v>
      </c>
      <c r="N56" s="678">
        <v>476.82100000000003</v>
      </c>
      <c r="O56" s="678">
        <v>2359.1329999999998</v>
      </c>
    </row>
    <row r="57" spans="1:15" x14ac:dyDescent="0.2">
      <c r="A57" s="678" t="s">
        <v>909</v>
      </c>
      <c r="B57" s="678">
        <v>315.27</v>
      </c>
      <c r="C57" s="678">
        <v>655.19600000000003</v>
      </c>
      <c r="D57" s="678">
        <v>709.28499999999997</v>
      </c>
      <c r="E57" s="678">
        <v>1677.047</v>
      </c>
      <c r="F57" s="678">
        <v>3.0529999999999999</v>
      </c>
      <c r="G57" s="678" t="s">
        <v>866</v>
      </c>
      <c r="H57" s="678" t="s">
        <v>866</v>
      </c>
      <c r="I57" s="678" t="s">
        <v>866</v>
      </c>
      <c r="J57" s="678">
        <v>103.32299999999999</v>
      </c>
      <c r="K57" s="678">
        <v>106.376</v>
      </c>
      <c r="L57" s="678">
        <v>1783.424</v>
      </c>
      <c r="M57" s="678">
        <v>212.892</v>
      </c>
      <c r="N57" s="678">
        <v>512.15</v>
      </c>
      <c r="O57" s="678">
        <v>2508.4659999999999</v>
      </c>
    </row>
    <row r="58" spans="1:15" x14ac:dyDescent="0.2">
      <c r="A58" s="678" t="s">
        <v>910</v>
      </c>
      <c r="B58" s="678">
        <v>299.57799999999997</v>
      </c>
      <c r="C58" s="678">
        <v>647.06899999999996</v>
      </c>
      <c r="D58" s="678">
        <v>695.93399999999997</v>
      </c>
      <c r="E58" s="678">
        <v>1640.92</v>
      </c>
      <c r="F58" s="678">
        <v>2.9239999999999999</v>
      </c>
      <c r="G58" s="678" t="s">
        <v>866</v>
      </c>
      <c r="H58" s="678" t="s">
        <v>866</v>
      </c>
      <c r="I58" s="678" t="s">
        <v>866</v>
      </c>
      <c r="J58" s="678">
        <v>99.99</v>
      </c>
      <c r="K58" s="678">
        <v>102.914</v>
      </c>
      <c r="L58" s="678">
        <v>1743.835</v>
      </c>
      <c r="M58" s="678">
        <v>217.81100000000001</v>
      </c>
      <c r="N58" s="678">
        <v>564.66800000000001</v>
      </c>
      <c r="O58" s="678">
        <v>2526.3130000000001</v>
      </c>
    </row>
    <row r="59" spans="1:15" x14ac:dyDescent="0.2">
      <c r="A59" s="678" t="s">
        <v>911</v>
      </c>
      <c r="B59" s="678">
        <v>297.24700000000001</v>
      </c>
      <c r="C59" s="678">
        <v>727.88900000000001</v>
      </c>
      <c r="D59" s="678">
        <v>722.31399999999996</v>
      </c>
      <c r="E59" s="678">
        <v>1747.252</v>
      </c>
      <c r="F59" s="678">
        <v>2.6659999999999999</v>
      </c>
      <c r="G59" s="678" t="s">
        <v>866</v>
      </c>
      <c r="H59" s="678" t="s">
        <v>866</v>
      </c>
      <c r="I59" s="678" t="s">
        <v>866</v>
      </c>
      <c r="J59" s="678">
        <v>103.32299999999999</v>
      </c>
      <c r="K59" s="678">
        <v>105.989</v>
      </c>
      <c r="L59" s="678">
        <v>1853.241</v>
      </c>
      <c r="M59" s="678">
        <v>216.61699999999999</v>
      </c>
      <c r="N59" s="678">
        <v>553.05399999999997</v>
      </c>
      <c r="O59" s="678">
        <v>2622.9119999999998</v>
      </c>
    </row>
    <row r="60" spans="1:15" x14ac:dyDescent="0.2">
      <c r="A60" s="678" t="s">
        <v>912</v>
      </c>
      <c r="B60" s="678">
        <v>291.02</v>
      </c>
      <c r="C60" s="678">
        <v>710.36099999999999</v>
      </c>
      <c r="D60" s="678">
        <v>752.798</v>
      </c>
      <c r="E60" s="678">
        <v>1755.6659999999999</v>
      </c>
      <c r="F60" s="678">
        <v>2.44</v>
      </c>
      <c r="G60" s="678" t="s">
        <v>866</v>
      </c>
      <c r="H60" s="678" t="s">
        <v>866</v>
      </c>
      <c r="I60" s="678" t="s">
        <v>866</v>
      </c>
      <c r="J60" s="678">
        <v>103.32299999999999</v>
      </c>
      <c r="K60" s="678">
        <v>105.76300000000001</v>
      </c>
      <c r="L60" s="678">
        <v>1861.4290000000001</v>
      </c>
      <c r="M60" s="678">
        <v>221.82499999999999</v>
      </c>
      <c r="N60" s="678">
        <v>539.5</v>
      </c>
      <c r="O60" s="678">
        <v>2622.7539999999999</v>
      </c>
    </row>
    <row r="61" spans="1:15" x14ac:dyDescent="0.2">
      <c r="A61" s="678" t="s">
        <v>913</v>
      </c>
      <c r="B61" s="678">
        <v>290.87200000000001</v>
      </c>
      <c r="C61" s="678">
        <v>718.91800000000001</v>
      </c>
      <c r="D61" s="678">
        <v>744.87099999999998</v>
      </c>
      <c r="E61" s="678">
        <v>1755.2819999999999</v>
      </c>
      <c r="F61" s="678">
        <v>2.0979999999999999</v>
      </c>
      <c r="G61" s="678" t="s">
        <v>866</v>
      </c>
      <c r="H61" s="678" t="s">
        <v>866</v>
      </c>
      <c r="I61" s="678" t="s">
        <v>866</v>
      </c>
      <c r="J61" s="678">
        <v>99.99</v>
      </c>
      <c r="K61" s="678">
        <v>102.08799999999999</v>
      </c>
      <c r="L61" s="678">
        <v>1857.3710000000001</v>
      </c>
      <c r="M61" s="678">
        <v>223.67500000000001</v>
      </c>
      <c r="N61" s="678">
        <v>471.42500000000001</v>
      </c>
      <c r="O61" s="678">
        <v>2552.4699999999998</v>
      </c>
    </row>
    <row r="62" spans="1:15" x14ac:dyDescent="0.2">
      <c r="A62" s="678" t="s">
        <v>914</v>
      </c>
      <c r="B62" s="678">
        <v>305.13200000000001</v>
      </c>
      <c r="C62" s="678">
        <v>956.59299999999996</v>
      </c>
      <c r="D62" s="678">
        <v>784.71600000000001</v>
      </c>
      <c r="E62" s="678">
        <v>2052.0700000000002</v>
      </c>
      <c r="F62" s="678">
        <v>2.7320000000000002</v>
      </c>
      <c r="G62" s="678" t="s">
        <v>866</v>
      </c>
      <c r="H62" s="678" t="s">
        <v>866</v>
      </c>
      <c r="I62" s="678" t="s">
        <v>866</v>
      </c>
      <c r="J62" s="678">
        <v>103.32299999999999</v>
      </c>
      <c r="K62" s="678">
        <v>106.05500000000001</v>
      </c>
      <c r="L62" s="678">
        <v>2158.125</v>
      </c>
      <c r="M62" s="678">
        <v>222.59800000000001</v>
      </c>
      <c r="N62" s="678">
        <v>526.14400000000001</v>
      </c>
      <c r="O62" s="678">
        <v>2906.8670000000002</v>
      </c>
    </row>
    <row r="63" spans="1:15" x14ac:dyDescent="0.2">
      <c r="A63" s="678" t="s">
        <v>915</v>
      </c>
      <c r="B63" s="678">
        <v>312.18299999999999</v>
      </c>
      <c r="C63" s="678">
        <v>898.90899999999999</v>
      </c>
      <c r="D63" s="678">
        <v>783.75699999999995</v>
      </c>
      <c r="E63" s="678">
        <v>1996.1379999999999</v>
      </c>
      <c r="F63" s="678">
        <v>2.7130000000000001</v>
      </c>
      <c r="G63" s="678" t="s">
        <v>866</v>
      </c>
      <c r="H63" s="678" t="s">
        <v>866</v>
      </c>
      <c r="I63" s="678" t="s">
        <v>866</v>
      </c>
      <c r="J63" s="678">
        <v>99.99</v>
      </c>
      <c r="K63" s="678">
        <v>102.703</v>
      </c>
      <c r="L63" s="678">
        <v>2098.8409999999999</v>
      </c>
      <c r="M63" s="678">
        <v>219.08199999999999</v>
      </c>
      <c r="N63" s="678">
        <v>539.09400000000005</v>
      </c>
      <c r="O63" s="678">
        <v>2857.0160000000001</v>
      </c>
    </row>
    <row r="64" spans="1:15" x14ac:dyDescent="0.2">
      <c r="A64" s="678" t="s">
        <v>916</v>
      </c>
      <c r="B64" s="678">
        <v>338.60500000000002</v>
      </c>
      <c r="C64" s="678">
        <v>883.00400000000002</v>
      </c>
      <c r="D64" s="678">
        <v>885.74099999999999</v>
      </c>
      <c r="E64" s="678">
        <v>2109.7310000000002</v>
      </c>
      <c r="F64" s="678">
        <v>2.774</v>
      </c>
      <c r="G64" s="678" t="s">
        <v>866</v>
      </c>
      <c r="H64" s="678" t="s">
        <v>866</v>
      </c>
      <c r="I64" s="678" t="s">
        <v>866</v>
      </c>
      <c r="J64" s="678">
        <v>103.32299999999999</v>
      </c>
      <c r="K64" s="678">
        <v>106.09699999999999</v>
      </c>
      <c r="L64" s="678">
        <v>2215.828</v>
      </c>
      <c r="M64" s="678">
        <v>217.67</v>
      </c>
      <c r="N64" s="678">
        <v>543.23299999999995</v>
      </c>
      <c r="O64" s="678">
        <v>2976.7310000000002</v>
      </c>
    </row>
    <row r="65" spans="1:15" x14ac:dyDescent="0.2">
      <c r="A65" s="678" t="s">
        <v>917</v>
      </c>
      <c r="B65" s="678">
        <v>3660.5189999999998</v>
      </c>
      <c r="C65" s="678">
        <v>8761.5709999999999</v>
      </c>
      <c r="D65" s="678">
        <v>8989.93</v>
      </c>
      <c r="E65" s="678">
        <v>21411.920999999998</v>
      </c>
      <c r="F65" s="678">
        <v>33.372</v>
      </c>
      <c r="G65" s="678" t="s">
        <v>866</v>
      </c>
      <c r="H65" s="678" t="s">
        <v>866</v>
      </c>
      <c r="I65" s="678" t="s">
        <v>866</v>
      </c>
      <c r="J65" s="678">
        <v>1219.876</v>
      </c>
      <c r="K65" s="678">
        <v>1253.248</v>
      </c>
      <c r="L65" s="678">
        <v>22665.169000000002</v>
      </c>
      <c r="M65" s="678">
        <v>2572.8829999999998</v>
      </c>
      <c r="N65" s="678">
        <v>6154.7690000000002</v>
      </c>
      <c r="O65" s="678">
        <v>31392.821</v>
      </c>
    </row>
    <row r="66" spans="1:15" x14ac:dyDescent="0.2">
      <c r="A66" s="678" t="s">
        <v>918</v>
      </c>
      <c r="B66" s="678">
        <v>305.46699999999998</v>
      </c>
      <c r="C66" s="678">
        <v>801.01199999999994</v>
      </c>
      <c r="D66" s="678">
        <v>830.60299999999995</v>
      </c>
      <c r="E66" s="678">
        <v>1935.4449999999999</v>
      </c>
      <c r="F66" s="678">
        <v>3.0609999999999999</v>
      </c>
      <c r="G66" s="678" t="s">
        <v>866</v>
      </c>
      <c r="H66" s="678" t="s">
        <v>866</v>
      </c>
      <c r="I66" s="678" t="s">
        <v>866</v>
      </c>
      <c r="J66" s="678">
        <v>108.818</v>
      </c>
      <c r="K66" s="678">
        <v>111.879</v>
      </c>
      <c r="L66" s="678">
        <v>2047.3240000000001</v>
      </c>
      <c r="M66" s="678">
        <v>213.50800000000001</v>
      </c>
      <c r="N66" s="678">
        <v>540.72699999999998</v>
      </c>
      <c r="O66" s="678">
        <v>2801.56</v>
      </c>
    </row>
    <row r="67" spans="1:15" x14ac:dyDescent="0.2">
      <c r="A67" s="678" t="s">
        <v>919</v>
      </c>
      <c r="B67" s="678">
        <v>293.529</v>
      </c>
      <c r="C67" s="678">
        <v>383.43400000000003</v>
      </c>
      <c r="D67" s="678">
        <v>825.18200000000002</v>
      </c>
      <c r="E67" s="678">
        <v>1502.194</v>
      </c>
      <c r="F67" s="678">
        <v>2.2400000000000002</v>
      </c>
      <c r="G67" s="678" t="s">
        <v>866</v>
      </c>
      <c r="H67" s="678" t="s">
        <v>866</v>
      </c>
      <c r="I67" s="678" t="s">
        <v>866</v>
      </c>
      <c r="J67" s="678">
        <v>98.287000000000006</v>
      </c>
      <c r="K67" s="678">
        <v>100.527</v>
      </c>
      <c r="L67" s="678">
        <v>1602.721</v>
      </c>
      <c r="M67" s="678">
        <v>209.65100000000001</v>
      </c>
      <c r="N67" s="678">
        <v>426.51100000000002</v>
      </c>
      <c r="O67" s="678">
        <v>2238.8829999999998</v>
      </c>
    </row>
    <row r="68" spans="1:15" x14ac:dyDescent="0.2">
      <c r="A68" s="678" t="s">
        <v>920</v>
      </c>
      <c r="B68" s="678">
        <v>316.24400000000003</v>
      </c>
      <c r="C68" s="678">
        <v>623.35900000000004</v>
      </c>
      <c r="D68" s="678">
        <v>816.10299999999995</v>
      </c>
      <c r="E68" s="678">
        <v>1753.896</v>
      </c>
      <c r="F68" s="678">
        <v>2.9279999999999999</v>
      </c>
      <c r="G68" s="678" t="s">
        <v>866</v>
      </c>
      <c r="H68" s="678" t="s">
        <v>866</v>
      </c>
      <c r="I68" s="678" t="s">
        <v>866</v>
      </c>
      <c r="J68" s="678">
        <v>108.818</v>
      </c>
      <c r="K68" s="678">
        <v>111.746</v>
      </c>
      <c r="L68" s="678">
        <v>1865.6420000000001</v>
      </c>
      <c r="M68" s="678">
        <v>220.07400000000001</v>
      </c>
      <c r="N68" s="678">
        <v>515.93499999999995</v>
      </c>
      <c r="O68" s="678">
        <v>2601.65</v>
      </c>
    </row>
    <row r="69" spans="1:15" x14ac:dyDescent="0.2">
      <c r="A69" s="678" t="s">
        <v>921</v>
      </c>
      <c r="B69" s="678">
        <v>297.78899999999999</v>
      </c>
      <c r="C69" s="678">
        <v>583.80399999999997</v>
      </c>
      <c r="D69" s="678">
        <v>752.57100000000003</v>
      </c>
      <c r="E69" s="678">
        <v>1632.1790000000001</v>
      </c>
      <c r="F69" s="678">
        <v>2.7570000000000001</v>
      </c>
      <c r="G69" s="678" t="s">
        <v>866</v>
      </c>
      <c r="H69" s="678" t="s">
        <v>866</v>
      </c>
      <c r="I69" s="678" t="s">
        <v>866</v>
      </c>
      <c r="J69" s="678">
        <v>105.30800000000001</v>
      </c>
      <c r="K69" s="678">
        <v>108.06399999999999</v>
      </c>
      <c r="L69" s="678">
        <v>1740.2429999999999</v>
      </c>
      <c r="M69" s="678">
        <v>220.2</v>
      </c>
      <c r="N69" s="678">
        <v>502.70600000000002</v>
      </c>
      <c r="O69" s="678">
        <v>2463.15</v>
      </c>
    </row>
    <row r="70" spans="1:15" x14ac:dyDescent="0.2">
      <c r="A70" s="678" t="s">
        <v>922</v>
      </c>
      <c r="B70" s="678">
        <v>295.20800000000003</v>
      </c>
      <c r="C70" s="678">
        <v>700.41700000000003</v>
      </c>
      <c r="D70" s="678">
        <v>756.54899999999998</v>
      </c>
      <c r="E70" s="678">
        <v>1752.4960000000001</v>
      </c>
      <c r="F70" s="678">
        <v>2.762</v>
      </c>
      <c r="G70" s="678" t="s">
        <v>866</v>
      </c>
      <c r="H70" s="678" t="s">
        <v>866</v>
      </c>
      <c r="I70" s="678" t="s">
        <v>866</v>
      </c>
      <c r="J70" s="678">
        <v>108.818</v>
      </c>
      <c r="K70" s="678">
        <v>111.58</v>
      </c>
      <c r="L70" s="678">
        <v>1864.076</v>
      </c>
      <c r="M70" s="678">
        <v>227.74</v>
      </c>
      <c r="N70" s="678">
        <v>578.85299999999995</v>
      </c>
      <c r="O70" s="678">
        <v>2670.6689999999999</v>
      </c>
    </row>
    <row r="71" spans="1:15" x14ac:dyDescent="0.2">
      <c r="A71" s="678" t="s">
        <v>923</v>
      </c>
      <c r="B71" s="678">
        <v>286.065</v>
      </c>
      <c r="C71" s="678">
        <v>695.41399999999999</v>
      </c>
      <c r="D71" s="678">
        <v>801.125</v>
      </c>
      <c r="E71" s="678">
        <v>1782.654</v>
      </c>
      <c r="F71" s="678">
        <v>2.5470000000000002</v>
      </c>
      <c r="G71" s="678" t="s">
        <v>866</v>
      </c>
      <c r="H71" s="678" t="s">
        <v>866</v>
      </c>
      <c r="I71" s="678" t="s">
        <v>866</v>
      </c>
      <c r="J71" s="678">
        <v>105.30800000000001</v>
      </c>
      <c r="K71" s="678">
        <v>107.855</v>
      </c>
      <c r="L71" s="678">
        <v>1890.509</v>
      </c>
      <c r="M71" s="678">
        <v>229.166</v>
      </c>
      <c r="N71" s="678">
        <v>579.91300000000001</v>
      </c>
      <c r="O71" s="678">
        <v>2699.5880000000002</v>
      </c>
    </row>
    <row r="72" spans="1:15" x14ac:dyDescent="0.2">
      <c r="A72" s="678" t="s">
        <v>924</v>
      </c>
      <c r="B72" s="678">
        <v>276.44400000000002</v>
      </c>
      <c r="C72" s="678">
        <v>695.71400000000006</v>
      </c>
      <c r="D72" s="678">
        <v>772.577</v>
      </c>
      <c r="E72" s="678">
        <v>1746.3219999999999</v>
      </c>
      <c r="F72" s="678">
        <v>2.484</v>
      </c>
      <c r="G72" s="678" t="s">
        <v>866</v>
      </c>
      <c r="H72" s="678" t="s">
        <v>866</v>
      </c>
      <c r="I72" s="678" t="s">
        <v>866</v>
      </c>
      <c r="J72" s="678">
        <v>108.818</v>
      </c>
      <c r="K72" s="678">
        <v>111.30200000000001</v>
      </c>
      <c r="L72" s="678">
        <v>1857.624</v>
      </c>
      <c r="M72" s="678">
        <v>224.05199999999999</v>
      </c>
      <c r="N72" s="678">
        <v>575.75</v>
      </c>
      <c r="O72" s="678">
        <v>2657.4259999999999</v>
      </c>
    </row>
    <row r="73" spans="1:15" x14ac:dyDescent="0.2">
      <c r="A73" s="678" t="s">
        <v>925</v>
      </c>
      <c r="B73" s="678">
        <v>263.40300000000002</v>
      </c>
      <c r="C73" s="678">
        <v>749.73500000000001</v>
      </c>
      <c r="D73" s="678">
        <v>831.44899999999996</v>
      </c>
      <c r="E73" s="678">
        <v>1845.5050000000001</v>
      </c>
      <c r="F73" s="678">
        <v>2.4710000000000001</v>
      </c>
      <c r="G73" s="678" t="s">
        <v>866</v>
      </c>
      <c r="H73" s="678" t="s">
        <v>866</v>
      </c>
      <c r="I73" s="678" t="s">
        <v>866</v>
      </c>
      <c r="J73" s="678">
        <v>108.818</v>
      </c>
      <c r="K73" s="678">
        <v>111.289</v>
      </c>
      <c r="L73" s="678">
        <v>1956.7940000000001</v>
      </c>
      <c r="M73" s="678">
        <v>230.05799999999999</v>
      </c>
      <c r="N73" s="678">
        <v>559.86400000000003</v>
      </c>
      <c r="O73" s="678">
        <v>2746.7159999999999</v>
      </c>
    </row>
    <row r="74" spans="1:15" x14ac:dyDescent="0.2">
      <c r="A74" s="678" t="s">
        <v>926</v>
      </c>
      <c r="B74" s="678">
        <v>256.53199999999998</v>
      </c>
      <c r="C74" s="678">
        <v>829.33799999999997</v>
      </c>
      <c r="D74" s="678">
        <v>801.851</v>
      </c>
      <c r="E74" s="678">
        <v>1894.7149999999999</v>
      </c>
      <c r="F74" s="678">
        <v>2.4289999999999998</v>
      </c>
      <c r="G74" s="678" t="s">
        <v>866</v>
      </c>
      <c r="H74" s="678" t="s">
        <v>866</v>
      </c>
      <c r="I74" s="678" t="s">
        <v>866</v>
      </c>
      <c r="J74" s="678">
        <v>105.30800000000001</v>
      </c>
      <c r="K74" s="678">
        <v>107.736</v>
      </c>
      <c r="L74" s="678">
        <v>2002.451</v>
      </c>
      <c r="M74" s="678">
        <v>230.18299999999999</v>
      </c>
      <c r="N74" s="678">
        <v>504.47300000000001</v>
      </c>
      <c r="O74" s="678">
        <v>2737.107</v>
      </c>
    </row>
    <row r="75" spans="1:15" x14ac:dyDescent="0.2">
      <c r="A75" s="678" t="s">
        <v>927</v>
      </c>
      <c r="B75" s="678">
        <v>286.95800000000003</v>
      </c>
      <c r="C75" s="678">
        <v>844.46500000000003</v>
      </c>
      <c r="D75" s="678">
        <v>857.65700000000004</v>
      </c>
      <c r="E75" s="678">
        <v>1993.0730000000001</v>
      </c>
      <c r="F75" s="678">
        <v>2.5419999999999998</v>
      </c>
      <c r="G75" s="678" t="s">
        <v>866</v>
      </c>
      <c r="H75" s="678" t="s">
        <v>866</v>
      </c>
      <c r="I75" s="678" t="s">
        <v>866</v>
      </c>
      <c r="J75" s="678">
        <v>108.818</v>
      </c>
      <c r="K75" s="678">
        <v>111.36</v>
      </c>
      <c r="L75" s="678">
        <v>2104.433</v>
      </c>
      <c r="M75" s="678">
        <v>230.51400000000001</v>
      </c>
      <c r="N75" s="678">
        <v>516.52200000000005</v>
      </c>
      <c r="O75" s="678">
        <v>2851.4679999999998</v>
      </c>
    </row>
    <row r="76" spans="1:15" x14ac:dyDescent="0.2">
      <c r="A76" s="678" t="s">
        <v>928</v>
      </c>
      <c r="B76" s="678">
        <v>284.904</v>
      </c>
      <c r="C76" s="678">
        <v>852.99900000000002</v>
      </c>
      <c r="D76" s="678">
        <v>832.40599999999995</v>
      </c>
      <c r="E76" s="678">
        <v>1971.1020000000001</v>
      </c>
      <c r="F76" s="678">
        <v>3.016</v>
      </c>
      <c r="G76" s="678" t="s">
        <v>866</v>
      </c>
      <c r="H76" s="678" t="s">
        <v>866</v>
      </c>
      <c r="I76" s="678" t="s">
        <v>866</v>
      </c>
      <c r="J76" s="678">
        <v>105.30800000000001</v>
      </c>
      <c r="K76" s="678">
        <v>108.324</v>
      </c>
      <c r="L76" s="678">
        <v>2079.4259999999999</v>
      </c>
      <c r="M76" s="678">
        <v>225.14099999999999</v>
      </c>
      <c r="N76" s="678">
        <v>548.62400000000002</v>
      </c>
      <c r="O76" s="678">
        <v>2853.192</v>
      </c>
    </row>
    <row r="77" spans="1:15" x14ac:dyDescent="0.2">
      <c r="A77" s="678" t="s">
        <v>929</v>
      </c>
      <c r="B77" s="678">
        <v>291.82799999999997</v>
      </c>
      <c r="C77" s="678">
        <v>876.18700000000001</v>
      </c>
      <c r="D77" s="678">
        <v>868.97500000000002</v>
      </c>
      <c r="E77" s="678">
        <v>2042.297</v>
      </c>
      <c r="F77" s="678">
        <v>3.3650000000000002</v>
      </c>
      <c r="G77" s="678" t="s">
        <v>866</v>
      </c>
      <c r="H77" s="678" t="s">
        <v>866</v>
      </c>
      <c r="I77" s="678" t="s">
        <v>866</v>
      </c>
      <c r="J77" s="678">
        <v>108.818</v>
      </c>
      <c r="K77" s="678">
        <v>112.18300000000001</v>
      </c>
      <c r="L77" s="678">
        <v>2154.48</v>
      </c>
      <c r="M77" s="678">
        <v>221.673</v>
      </c>
      <c r="N77" s="678">
        <v>568.27</v>
      </c>
      <c r="O77" s="678">
        <v>2944.4229999999998</v>
      </c>
    </row>
    <row r="78" spans="1:15" x14ac:dyDescent="0.2">
      <c r="A78" s="678" t="s">
        <v>930</v>
      </c>
      <c r="B78" s="678">
        <v>3454.3719999999998</v>
      </c>
      <c r="C78" s="678">
        <v>8635.4480000000003</v>
      </c>
      <c r="D78" s="678">
        <v>9747.0480000000007</v>
      </c>
      <c r="E78" s="678">
        <v>21851.45</v>
      </c>
      <c r="F78" s="678">
        <v>32.600999999999999</v>
      </c>
      <c r="G78" s="678" t="s">
        <v>866</v>
      </c>
      <c r="H78" s="678" t="s">
        <v>866</v>
      </c>
      <c r="I78" s="678" t="s">
        <v>866</v>
      </c>
      <c r="J78" s="678">
        <v>1281.2449999999999</v>
      </c>
      <c r="K78" s="678">
        <v>1313.846</v>
      </c>
      <c r="L78" s="678">
        <v>23165.295999999998</v>
      </c>
      <c r="M78" s="678">
        <v>2681.9589999999998</v>
      </c>
      <c r="N78" s="678">
        <v>6415.7550000000001</v>
      </c>
      <c r="O78" s="678">
        <v>32263.008999999998</v>
      </c>
    </row>
    <row r="79" spans="1:15" x14ac:dyDescent="0.2">
      <c r="A79" s="678" t="s">
        <v>931</v>
      </c>
      <c r="B79" s="678">
        <v>259.80700000000002</v>
      </c>
      <c r="C79" s="678">
        <v>895.38300000000004</v>
      </c>
      <c r="D79" s="678">
        <v>861.98099999999999</v>
      </c>
      <c r="E79" s="678">
        <v>2018.5250000000001</v>
      </c>
      <c r="F79" s="678">
        <v>2.8210000000000002</v>
      </c>
      <c r="G79" s="678" t="s">
        <v>866</v>
      </c>
      <c r="H79" s="678" t="s">
        <v>866</v>
      </c>
      <c r="I79" s="678" t="s">
        <v>866</v>
      </c>
      <c r="J79" s="678">
        <v>118.94</v>
      </c>
      <c r="K79" s="678">
        <v>121.761</v>
      </c>
      <c r="L79" s="678">
        <v>2140.2869999999998</v>
      </c>
      <c r="M79" s="678">
        <v>224.79300000000001</v>
      </c>
      <c r="N79" s="678">
        <v>569.92999999999995</v>
      </c>
      <c r="O79" s="678">
        <v>2935.009</v>
      </c>
    </row>
    <row r="80" spans="1:15" x14ac:dyDescent="0.2">
      <c r="A80" s="678" t="s">
        <v>932</v>
      </c>
      <c r="B80" s="678">
        <v>210.23099999999999</v>
      </c>
      <c r="C80" s="678">
        <v>641.36199999999997</v>
      </c>
      <c r="D80" s="678">
        <v>820.15</v>
      </c>
      <c r="E80" s="678">
        <v>1672.5350000000001</v>
      </c>
      <c r="F80" s="678">
        <v>2.5</v>
      </c>
      <c r="G80" s="678" t="s">
        <v>866</v>
      </c>
      <c r="H80" s="678" t="s">
        <v>866</v>
      </c>
      <c r="I80" s="678" t="s">
        <v>866</v>
      </c>
      <c r="J80" s="678">
        <v>107.43</v>
      </c>
      <c r="K80" s="678">
        <v>109.93</v>
      </c>
      <c r="L80" s="678">
        <v>1782.4649999999999</v>
      </c>
      <c r="M80" s="678">
        <v>209.70500000000001</v>
      </c>
      <c r="N80" s="678">
        <v>470.065</v>
      </c>
      <c r="O80" s="678">
        <v>2462.2339999999999</v>
      </c>
    </row>
    <row r="81" spans="1:15" x14ac:dyDescent="0.2">
      <c r="A81" s="678" t="s">
        <v>933</v>
      </c>
      <c r="B81" s="678">
        <v>206.374</v>
      </c>
      <c r="C81" s="678">
        <v>617.72500000000002</v>
      </c>
      <c r="D81" s="678">
        <v>829.82799999999997</v>
      </c>
      <c r="E81" s="678">
        <v>1658.9449999999999</v>
      </c>
      <c r="F81" s="678">
        <v>2.7719999999999998</v>
      </c>
      <c r="G81" s="678" t="s">
        <v>866</v>
      </c>
      <c r="H81" s="678" t="s">
        <v>866</v>
      </c>
      <c r="I81" s="678" t="s">
        <v>866</v>
      </c>
      <c r="J81" s="678">
        <v>118.94</v>
      </c>
      <c r="K81" s="678">
        <v>121.712</v>
      </c>
      <c r="L81" s="678">
        <v>1780.6569999999999</v>
      </c>
      <c r="M81" s="678">
        <v>212.13399999999999</v>
      </c>
      <c r="N81" s="678">
        <v>501.55200000000002</v>
      </c>
      <c r="O81" s="678">
        <v>2494.3429999999998</v>
      </c>
    </row>
    <row r="82" spans="1:15" x14ac:dyDescent="0.2">
      <c r="A82" s="678" t="s">
        <v>934</v>
      </c>
      <c r="B82" s="678">
        <v>269.03300000000002</v>
      </c>
      <c r="C82" s="678">
        <v>613.20399999999995</v>
      </c>
      <c r="D82" s="678">
        <v>787.21799999999996</v>
      </c>
      <c r="E82" s="678">
        <v>1680.998</v>
      </c>
      <c r="F82" s="678">
        <v>2.8479999999999999</v>
      </c>
      <c r="G82" s="678" t="s">
        <v>866</v>
      </c>
      <c r="H82" s="678" t="s">
        <v>866</v>
      </c>
      <c r="I82" s="678" t="s">
        <v>866</v>
      </c>
      <c r="J82" s="678">
        <v>115.10299999999999</v>
      </c>
      <c r="K82" s="678">
        <v>117.952</v>
      </c>
      <c r="L82" s="678">
        <v>1798.95</v>
      </c>
      <c r="M82" s="678">
        <v>217.99600000000001</v>
      </c>
      <c r="N82" s="678">
        <v>504.31299999999999</v>
      </c>
      <c r="O82" s="678">
        <v>2521.259</v>
      </c>
    </row>
    <row r="83" spans="1:15" x14ac:dyDescent="0.2">
      <c r="A83" s="678" t="s">
        <v>935</v>
      </c>
      <c r="B83" s="678">
        <v>286.88099999999997</v>
      </c>
      <c r="C83" s="678">
        <v>617.83699999999999</v>
      </c>
      <c r="D83" s="678">
        <v>831.03399999999999</v>
      </c>
      <c r="E83" s="678">
        <v>1759.77</v>
      </c>
      <c r="F83" s="678">
        <v>3.2370000000000001</v>
      </c>
      <c r="G83" s="678" t="s">
        <v>866</v>
      </c>
      <c r="H83" s="678" t="s">
        <v>866</v>
      </c>
      <c r="I83" s="678" t="s">
        <v>866</v>
      </c>
      <c r="J83" s="678">
        <v>118.94</v>
      </c>
      <c r="K83" s="678">
        <v>122.17700000000001</v>
      </c>
      <c r="L83" s="678">
        <v>1881.9469999999999</v>
      </c>
      <c r="M83" s="678">
        <v>231.303</v>
      </c>
      <c r="N83" s="678">
        <v>599.72400000000005</v>
      </c>
      <c r="O83" s="678">
        <v>2712.9740000000002</v>
      </c>
    </row>
    <row r="84" spans="1:15" x14ac:dyDescent="0.2">
      <c r="A84" s="678" t="s">
        <v>936</v>
      </c>
      <c r="B84" s="678">
        <v>282.41300000000001</v>
      </c>
      <c r="C84" s="678">
        <v>598.90200000000004</v>
      </c>
      <c r="D84" s="678">
        <v>792.01900000000001</v>
      </c>
      <c r="E84" s="678">
        <v>1682.174</v>
      </c>
      <c r="F84" s="678">
        <v>2.8279999999999998</v>
      </c>
      <c r="G84" s="678" t="s">
        <v>866</v>
      </c>
      <c r="H84" s="678" t="s">
        <v>866</v>
      </c>
      <c r="I84" s="678" t="s">
        <v>866</v>
      </c>
      <c r="J84" s="678">
        <v>115.10299999999999</v>
      </c>
      <c r="K84" s="678">
        <v>117.931</v>
      </c>
      <c r="L84" s="678">
        <v>1800.105</v>
      </c>
      <c r="M84" s="678">
        <v>237.595</v>
      </c>
      <c r="N84" s="678">
        <v>604.41999999999996</v>
      </c>
      <c r="O84" s="678">
        <v>2642.1190000000001</v>
      </c>
    </row>
    <row r="85" spans="1:15" x14ac:dyDescent="0.2">
      <c r="A85" s="678" t="s">
        <v>937</v>
      </c>
      <c r="B85" s="678">
        <v>286.17899999999997</v>
      </c>
      <c r="C85" s="678">
        <v>692.21600000000001</v>
      </c>
      <c r="D85" s="678">
        <v>799.04</v>
      </c>
      <c r="E85" s="678">
        <v>1791.463</v>
      </c>
      <c r="F85" s="678">
        <v>2.7519999999999998</v>
      </c>
      <c r="G85" s="678" t="s">
        <v>866</v>
      </c>
      <c r="H85" s="678" t="s">
        <v>866</v>
      </c>
      <c r="I85" s="678" t="s">
        <v>866</v>
      </c>
      <c r="J85" s="678">
        <v>118.94</v>
      </c>
      <c r="K85" s="678">
        <v>121.69199999999999</v>
      </c>
      <c r="L85" s="678">
        <v>1913.155</v>
      </c>
      <c r="M85" s="678">
        <v>232.03</v>
      </c>
      <c r="N85" s="678">
        <v>591.48599999999999</v>
      </c>
      <c r="O85" s="678">
        <v>2736.6709999999998</v>
      </c>
    </row>
    <row r="86" spans="1:15" x14ac:dyDescent="0.2">
      <c r="A86" s="678" t="s">
        <v>938</v>
      </c>
      <c r="B86" s="678">
        <v>284.048</v>
      </c>
      <c r="C86" s="678">
        <v>689.63499999999999</v>
      </c>
      <c r="D86" s="678">
        <v>823.21400000000006</v>
      </c>
      <c r="E86" s="678">
        <v>1809.759</v>
      </c>
      <c r="F86" s="678">
        <v>2.4969999999999999</v>
      </c>
      <c r="G86" s="678" t="s">
        <v>866</v>
      </c>
      <c r="H86" s="678" t="s">
        <v>866</v>
      </c>
      <c r="I86" s="678" t="s">
        <v>866</v>
      </c>
      <c r="J86" s="678">
        <v>118.94</v>
      </c>
      <c r="K86" s="678">
        <v>121.437</v>
      </c>
      <c r="L86" s="678">
        <v>1931.1959999999999</v>
      </c>
      <c r="M86" s="678">
        <v>240.16399999999999</v>
      </c>
      <c r="N86" s="678">
        <v>601.52200000000005</v>
      </c>
      <c r="O86" s="678">
        <v>2772.8820000000001</v>
      </c>
    </row>
    <row r="87" spans="1:15" x14ac:dyDescent="0.2">
      <c r="A87" s="678" t="s">
        <v>939</v>
      </c>
      <c r="B87" s="678">
        <v>290.113</v>
      </c>
      <c r="C87" s="678">
        <v>676.89599999999996</v>
      </c>
      <c r="D87" s="678">
        <v>785.18499999999995</v>
      </c>
      <c r="E87" s="678">
        <v>1763.413</v>
      </c>
      <c r="F87" s="678">
        <v>2.3839999999999999</v>
      </c>
      <c r="G87" s="678" t="s">
        <v>866</v>
      </c>
      <c r="H87" s="678" t="s">
        <v>866</v>
      </c>
      <c r="I87" s="678" t="s">
        <v>866</v>
      </c>
      <c r="J87" s="678">
        <v>115.10299999999999</v>
      </c>
      <c r="K87" s="678">
        <v>117.48699999999999</v>
      </c>
      <c r="L87" s="678">
        <v>1880.9</v>
      </c>
      <c r="M87" s="678">
        <v>242.67500000000001</v>
      </c>
      <c r="N87" s="678">
        <v>527.01199999999994</v>
      </c>
      <c r="O87" s="678">
        <v>2650.587</v>
      </c>
    </row>
    <row r="88" spans="1:15" x14ac:dyDescent="0.2">
      <c r="A88" s="678" t="s">
        <v>940</v>
      </c>
      <c r="B88" s="678">
        <v>302.29599999999999</v>
      </c>
      <c r="C88" s="678">
        <v>807.53099999999995</v>
      </c>
      <c r="D88" s="678">
        <v>841.73900000000003</v>
      </c>
      <c r="E88" s="678">
        <v>1965.883</v>
      </c>
      <c r="F88" s="678">
        <v>2.1920000000000002</v>
      </c>
      <c r="G88" s="678" t="s">
        <v>866</v>
      </c>
      <c r="H88" s="678" t="s">
        <v>866</v>
      </c>
      <c r="I88" s="678" t="s">
        <v>866</v>
      </c>
      <c r="J88" s="678">
        <v>118.94</v>
      </c>
      <c r="K88" s="678">
        <v>121.133</v>
      </c>
      <c r="L88" s="678">
        <v>2087.0160000000001</v>
      </c>
      <c r="M88" s="678">
        <v>243.136</v>
      </c>
      <c r="N88" s="678">
        <v>551.20600000000002</v>
      </c>
      <c r="O88" s="678">
        <v>2881.357</v>
      </c>
    </row>
    <row r="89" spans="1:15" x14ac:dyDescent="0.2">
      <c r="A89" s="678" t="s">
        <v>941</v>
      </c>
      <c r="B89" s="678">
        <v>305.81</v>
      </c>
      <c r="C89" s="678">
        <v>825.54499999999996</v>
      </c>
      <c r="D89" s="678">
        <v>826.30100000000004</v>
      </c>
      <c r="E89" s="678">
        <v>1969.66</v>
      </c>
      <c r="F89" s="678">
        <v>2.246</v>
      </c>
      <c r="G89" s="678" t="s">
        <v>866</v>
      </c>
      <c r="H89" s="678" t="s">
        <v>866</v>
      </c>
      <c r="I89" s="678" t="s">
        <v>866</v>
      </c>
      <c r="J89" s="678">
        <v>115.10299999999999</v>
      </c>
      <c r="K89" s="678">
        <v>117.349</v>
      </c>
      <c r="L89" s="678">
        <v>2087.009</v>
      </c>
      <c r="M89" s="678">
        <v>237.82300000000001</v>
      </c>
      <c r="N89" s="678">
        <v>577.93700000000001</v>
      </c>
      <c r="O89" s="678">
        <v>2902.7689999999998</v>
      </c>
    </row>
    <row r="90" spans="1:15" x14ac:dyDescent="0.2">
      <c r="A90" s="678" t="s">
        <v>942</v>
      </c>
      <c r="B90" s="678">
        <v>330.31599999999997</v>
      </c>
      <c r="C90" s="678">
        <v>862.30200000000002</v>
      </c>
      <c r="D90" s="678">
        <v>837.07500000000005</v>
      </c>
      <c r="E90" s="678">
        <v>2038.4269999999999</v>
      </c>
      <c r="F90" s="678">
        <v>2.4849999999999999</v>
      </c>
      <c r="G90" s="678" t="s">
        <v>866</v>
      </c>
      <c r="H90" s="678" t="s">
        <v>866</v>
      </c>
      <c r="I90" s="678" t="s">
        <v>866</v>
      </c>
      <c r="J90" s="678">
        <v>118.94</v>
      </c>
      <c r="K90" s="678">
        <v>121.426</v>
      </c>
      <c r="L90" s="678">
        <v>2159.8519999999999</v>
      </c>
      <c r="M90" s="678">
        <v>231.221</v>
      </c>
      <c r="N90" s="678">
        <v>587.82299999999998</v>
      </c>
      <c r="O90" s="678">
        <v>2978.8960000000002</v>
      </c>
    </row>
    <row r="91" spans="1:15" x14ac:dyDescent="0.2">
      <c r="A91" s="678" t="s">
        <v>943</v>
      </c>
      <c r="B91" s="678">
        <v>3313.502</v>
      </c>
      <c r="C91" s="678">
        <v>8539.0249999999996</v>
      </c>
      <c r="D91" s="678">
        <v>9834.7860000000001</v>
      </c>
      <c r="E91" s="678">
        <v>21812.038</v>
      </c>
      <c r="F91" s="678">
        <v>31.562999999999999</v>
      </c>
      <c r="G91" s="678" t="s">
        <v>866</v>
      </c>
      <c r="H91" s="678" t="s">
        <v>866</v>
      </c>
      <c r="I91" s="678" t="s">
        <v>866</v>
      </c>
      <c r="J91" s="678">
        <v>1400.424</v>
      </c>
      <c r="K91" s="678">
        <v>1431.9870000000001</v>
      </c>
      <c r="L91" s="678">
        <v>23244.026000000002</v>
      </c>
      <c r="M91" s="678">
        <v>2760.5740000000001</v>
      </c>
      <c r="N91" s="678">
        <v>6682.9560000000001</v>
      </c>
      <c r="O91" s="678">
        <v>32687.556</v>
      </c>
    </row>
    <row r="92" spans="1:15" x14ac:dyDescent="0.2">
      <c r="A92" s="678" t="s">
        <v>944</v>
      </c>
      <c r="B92" s="678">
        <v>320.53300000000002</v>
      </c>
      <c r="C92" s="678">
        <v>841.12</v>
      </c>
      <c r="D92" s="678">
        <v>933.95600000000002</v>
      </c>
      <c r="E92" s="678">
        <v>2099.4459999999999</v>
      </c>
      <c r="F92" s="678">
        <v>3.0489999999999999</v>
      </c>
      <c r="G92" s="678" t="s">
        <v>866</v>
      </c>
      <c r="H92" s="678" t="s">
        <v>866</v>
      </c>
      <c r="I92" s="678" t="s">
        <v>866</v>
      </c>
      <c r="J92" s="678">
        <v>119.31699999999999</v>
      </c>
      <c r="K92" s="678">
        <v>122.366</v>
      </c>
      <c r="L92" s="678">
        <v>2221.8119999999999</v>
      </c>
      <c r="M92" s="678">
        <v>233.12100000000001</v>
      </c>
      <c r="N92" s="678">
        <v>591.55999999999995</v>
      </c>
      <c r="O92" s="678">
        <v>3046.4929999999999</v>
      </c>
    </row>
    <row r="93" spans="1:15" x14ac:dyDescent="0.2">
      <c r="A93" s="678" t="s">
        <v>945</v>
      </c>
      <c r="B93" s="678">
        <v>290.52600000000001</v>
      </c>
      <c r="C93" s="678">
        <v>584.99800000000005</v>
      </c>
      <c r="D93" s="678">
        <v>869.1</v>
      </c>
      <c r="E93" s="678">
        <v>1747.595</v>
      </c>
      <c r="F93" s="678">
        <v>2.593</v>
      </c>
      <c r="G93" s="678" t="s">
        <v>866</v>
      </c>
      <c r="H93" s="678" t="s">
        <v>866</v>
      </c>
      <c r="I93" s="678" t="s">
        <v>866</v>
      </c>
      <c r="J93" s="678">
        <v>107.77</v>
      </c>
      <c r="K93" s="678">
        <v>110.363</v>
      </c>
      <c r="L93" s="678">
        <v>1857.9580000000001</v>
      </c>
      <c r="M93" s="678">
        <v>230.76</v>
      </c>
      <c r="N93" s="678">
        <v>512.48500000000001</v>
      </c>
      <c r="O93" s="678">
        <v>2601.203</v>
      </c>
    </row>
    <row r="94" spans="1:15" x14ac:dyDescent="0.2">
      <c r="A94" s="678" t="s">
        <v>946</v>
      </c>
      <c r="B94" s="678">
        <v>309.61099999999999</v>
      </c>
      <c r="C94" s="678">
        <v>565.923</v>
      </c>
      <c r="D94" s="678">
        <v>933.16700000000003</v>
      </c>
      <c r="E94" s="678">
        <v>1810.6559999999999</v>
      </c>
      <c r="F94" s="678">
        <v>3.1589999999999998</v>
      </c>
      <c r="G94" s="678" t="s">
        <v>866</v>
      </c>
      <c r="H94" s="678" t="s">
        <v>866</v>
      </c>
      <c r="I94" s="678" t="s">
        <v>866</v>
      </c>
      <c r="J94" s="678">
        <v>119.31699999999999</v>
      </c>
      <c r="K94" s="678">
        <v>122.476</v>
      </c>
      <c r="L94" s="678">
        <v>1933.1320000000001</v>
      </c>
      <c r="M94" s="678">
        <v>238.1</v>
      </c>
      <c r="N94" s="678">
        <v>545.40700000000004</v>
      </c>
      <c r="O94" s="678">
        <v>2716.6379999999999</v>
      </c>
    </row>
    <row r="95" spans="1:15" x14ac:dyDescent="0.2">
      <c r="A95" s="678" t="s">
        <v>947</v>
      </c>
      <c r="B95" s="678">
        <v>299.40899999999999</v>
      </c>
      <c r="C95" s="678">
        <v>576.375</v>
      </c>
      <c r="D95" s="678">
        <v>794.697</v>
      </c>
      <c r="E95" s="678">
        <v>1675.4369999999999</v>
      </c>
      <c r="F95" s="678">
        <v>3.0939999999999999</v>
      </c>
      <c r="G95" s="678" t="s">
        <v>866</v>
      </c>
      <c r="H95" s="678" t="s">
        <v>866</v>
      </c>
      <c r="I95" s="678" t="s">
        <v>866</v>
      </c>
      <c r="J95" s="678">
        <v>115.468</v>
      </c>
      <c r="K95" s="678">
        <v>118.562</v>
      </c>
      <c r="L95" s="678">
        <v>1793.999</v>
      </c>
      <c r="M95" s="678">
        <v>238.649</v>
      </c>
      <c r="N95" s="678">
        <v>539.798</v>
      </c>
      <c r="O95" s="678">
        <v>2572.4459999999999</v>
      </c>
    </row>
    <row r="96" spans="1:15" x14ac:dyDescent="0.2">
      <c r="A96" s="678" t="s">
        <v>948</v>
      </c>
      <c r="B96" s="678">
        <v>298.44900000000001</v>
      </c>
      <c r="C96" s="678">
        <v>662.85500000000002</v>
      </c>
      <c r="D96" s="678">
        <v>874.904</v>
      </c>
      <c r="E96" s="678">
        <v>1847.1669999999999</v>
      </c>
      <c r="F96" s="678">
        <v>3.5270000000000001</v>
      </c>
      <c r="G96" s="678" t="s">
        <v>866</v>
      </c>
      <c r="H96" s="678" t="s">
        <v>866</v>
      </c>
      <c r="I96" s="678" t="s">
        <v>866</v>
      </c>
      <c r="J96" s="678">
        <v>119.31699999999999</v>
      </c>
      <c r="K96" s="678">
        <v>122.84399999999999</v>
      </c>
      <c r="L96" s="678">
        <v>1970.01</v>
      </c>
      <c r="M96" s="678">
        <v>244.97499999999999</v>
      </c>
      <c r="N96" s="678">
        <v>601.64300000000003</v>
      </c>
      <c r="O96" s="678">
        <v>2816.6280000000002</v>
      </c>
    </row>
    <row r="97" spans="1:15" x14ac:dyDescent="0.2">
      <c r="A97" s="678" t="s">
        <v>949</v>
      </c>
      <c r="B97" s="678">
        <v>286.34199999999998</v>
      </c>
      <c r="C97" s="678">
        <v>645.649</v>
      </c>
      <c r="D97" s="678">
        <v>852.39099999999996</v>
      </c>
      <c r="E97" s="678">
        <v>1793.5740000000001</v>
      </c>
      <c r="F97" s="678">
        <v>3.044</v>
      </c>
      <c r="G97" s="678" t="s">
        <v>866</v>
      </c>
      <c r="H97" s="678" t="s">
        <v>866</v>
      </c>
      <c r="I97" s="678" t="s">
        <v>866</v>
      </c>
      <c r="J97" s="678">
        <v>115.468</v>
      </c>
      <c r="K97" s="678">
        <v>118.512</v>
      </c>
      <c r="L97" s="678">
        <v>1912.086</v>
      </c>
      <c r="M97" s="678">
        <v>245.38800000000001</v>
      </c>
      <c r="N97" s="678">
        <v>605.98699999999997</v>
      </c>
      <c r="O97" s="678">
        <v>2763.4609999999998</v>
      </c>
    </row>
    <row r="98" spans="1:15" x14ac:dyDescent="0.2">
      <c r="A98" s="678" t="s">
        <v>950</v>
      </c>
      <c r="B98" s="678">
        <v>291.73700000000002</v>
      </c>
      <c r="C98" s="678">
        <v>678.745</v>
      </c>
      <c r="D98" s="678">
        <v>837.14</v>
      </c>
      <c r="E98" s="678">
        <v>1815.328</v>
      </c>
      <c r="F98" s="678">
        <v>2.774</v>
      </c>
      <c r="G98" s="678" t="s">
        <v>866</v>
      </c>
      <c r="H98" s="678" t="s">
        <v>866</v>
      </c>
      <c r="I98" s="678" t="s">
        <v>866</v>
      </c>
      <c r="J98" s="678">
        <v>119.31699999999999</v>
      </c>
      <c r="K98" s="678">
        <v>122.09099999999999</v>
      </c>
      <c r="L98" s="678">
        <v>1937.4190000000001</v>
      </c>
      <c r="M98" s="678">
        <v>242.197</v>
      </c>
      <c r="N98" s="678">
        <v>618.45299999999997</v>
      </c>
      <c r="O98" s="678">
        <v>2798.07</v>
      </c>
    </row>
    <row r="99" spans="1:15" x14ac:dyDescent="0.2">
      <c r="A99" s="678" t="s">
        <v>951</v>
      </c>
      <c r="B99" s="678">
        <v>292.30900000000003</v>
      </c>
      <c r="C99" s="678">
        <v>702.80100000000004</v>
      </c>
      <c r="D99" s="678">
        <v>901.875</v>
      </c>
      <c r="E99" s="678">
        <v>1905.5329999999999</v>
      </c>
      <c r="F99" s="678">
        <v>2.5910000000000002</v>
      </c>
      <c r="G99" s="678" t="s">
        <v>866</v>
      </c>
      <c r="H99" s="678" t="s">
        <v>866</v>
      </c>
      <c r="I99" s="678" t="s">
        <v>866</v>
      </c>
      <c r="J99" s="678">
        <v>119.31699999999999</v>
      </c>
      <c r="K99" s="678">
        <v>121.908</v>
      </c>
      <c r="L99" s="678">
        <v>2027.441</v>
      </c>
      <c r="M99" s="678">
        <v>245.51400000000001</v>
      </c>
      <c r="N99" s="678">
        <v>600.00900000000001</v>
      </c>
      <c r="O99" s="678">
        <v>2872.9639999999999</v>
      </c>
    </row>
    <row r="100" spans="1:15" x14ac:dyDescent="0.2">
      <c r="A100" s="678" t="s">
        <v>952</v>
      </c>
      <c r="B100" s="678">
        <v>285.505</v>
      </c>
      <c r="C100" s="678">
        <v>720.18100000000004</v>
      </c>
      <c r="D100" s="678">
        <v>829.72400000000005</v>
      </c>
      <c r="E100" s="678">
        <v>1843.1590000000001</v>
      </c>
      <c r="F100" s="678">
        <v>2.3130000000000002</v>
      </c>
      <c r="G100" s="678" t="s">
        <v>866</v>
      </c>
      <c r="H100" s="678" t="s">
        <v>866</v>
      </c>
      <c r="I100" s="678" t="s">
        <v>866</v>
      </c>
      <c r="J100" s="678">
        <v>115.468</v>
      </c>
      <c r="K100" s="678">
        <v>117.78100000000001</v>
      </c>
      <c r="L100" s="678">
        <v>1960.9390000000001</v>
      </c>
      <c r="M100" s="678">
        <v>242.3</v>
      </c>
      <c r="N100" s="678">
        <v>522.97400000000005</v>
      </c>
      <c r="O100" s="678">
        <v>2726.2139999999999</v>
      </c>
    </row>
    <row r="101" spans="1:15" x14ac:dyDescent="0.2">
      <c r="A101" s="678" t="s">
        <v>953</v>
      </c>
      <c r="B101" s="678">
        <v>296.49599999999998</v>
      </c>
      <c r="C101" s="678">
        <v>845.32500000000005</v>
      </c>
      <c r="D101" s="678">
        <v>921.928</v>
      </c>
      <c r="E101" s="678">
        <v>2067.2049999999999</v>
      </c>
      <c r="F101" s="678">
        <v>2.4580000000000002</v>
      </c>
      <c r="G101" s="678" t="s">
        <v>866</v>
      </c>
      <c r="H101" s="678" t="s">
        <v>866</v>
      </c>
      <c r="I101" s="678" t="s">
        <v>866</v>
      </c>
      <c r="J101" s="678">
        <v>119.31699999999999</v>
      </c>
      <c r="K101" s="678">
        <v>121.77500000000001</v>
      </c>
      <c r="L101" s="678">
        <v>2188.98</v>
      </c>
      <c r="M101" s="678">
        <v>243.86199999999999</v>
      </c>
      <c r="N101" s="678">
        <v>581.41300000000001</v>
      </c>
      <c r="O101" s="678">
        <v>3014.2559999999999</v>
      </c>
    </row>
    <row r="102" spans="1:15" x14ac:dyDescent="0.2">
      <c r="A102" s="678" t="s">
        <v>954</v>
      </c>
      <c r="B102" s="678">
        <v>297.92399999999998</v>
      </c>
      <c r="C102" s="678">
        <v>868.59400000000005</v>
      </c>
      <c r="D102" s="678">
        <v>877.46100000000001</v>
      </c>
      <c r="E102" s="678">
        <v>2043.8879999999999</v>
      </c>
      <c r="F102" s="678">
        <v>2.726</v>
      </c>
      <c r="G102" s="678" t="s">
        <v>866</v>
      </c>
      <c r="H102" s="678" t="s">
        <v>866</v>
      </c>
      <c r="I102" s="678" t="s">
        <v>866</v>
      </c>
      <c r="J102" s="678">
        <v>115.468</v>
      </c>
      <c r="K102" s="678">
        <v>118.194</v>
      </c>
      <c r="L102" s="678">
        <v>2162.0819999999999</v>
      </c>
      <c r="M102" s="678">
        <v>238.089</v>
      </c>
      <c r="N102" s="678">
        <v>574.12900000000002</v>
      </c>
      <c r="O102" s="678">
        <v>2974.3</v>
      </c>
    </row>
    <row r="103" spans="1:15" x14ac:dyDescent="0.2">
      <c r="A103" s="678" t="s">
        <v>955</v>
      </c>
      <c r="B103" s="678">
        <v>324.077</v>
      </c>
      <c r="C103" s="678">
        <v>856.78899999999999</v>
      </c>
      <c r="D103" s="678">
        <v>921.64400000000001</v>
      </c>
      <c r="E103" s="678">
        <v>2104.114</v>
      </c>
      <c r="F103" s="678">
        <v>2.7690000000000001</v>
      </c>
      <c r="G103" s="678" t="s">
        <v>866</v>
      </c>
      <c r="H103" s="678" t="s">
        <v>866</v>
      </c>
      <c r="I103" s="678" t="s">
        <v>866</v>
      </c>
      <c r="J103" s="678">
        <v>119.31699999999999</v>
      </c>
      <c r="K103" s="678">
        <v>122.087</v>
      </c>
      <c r="L103" s="678">
        <v>2226.201</v>
      </c>
      <c r="M103" s="678">
        <v>229.61699999999999</v>
      </c>
      <c r="N103" s="678">
        <v>567.26199999999994</v>
      </c>
      <c r="O103" s="678">
        <v>3023.08</v>
      </c>
    </row>
    <row r="104" spans="1:15" x14ac:dyDescent="0.2">
      <c r="A104" s="678" t="s">
        <v>956</v>
      </c>
      <c r="B104" s="678">
        <v>3592.9160000000002</v>
      </c>
      <c r="C104" s="678">
        <v>8549.1110000000008</v>
      </c>
      <c r="D104" s="678">
        <v>10547.986999999999</v>
      </c>
      <c r="E104" s="678">
        <v>22752.859</v>
      </c>
      <c r="F104" s="678">
        <v>34.094000000000001</v>
      </c>
      <c r="G104" s="678" t="s">
        <v>866</v>
      </c>
      <c r="H104" s="678" t="s">
        <v>866</v>
      </c>
      <c r="I104" s="678" t="s">
        <v>866</v>
      </c>
      <c r="J104" s="678">
        <v>1404.8620000000001</v>
      </c>
      <c r="K104" s="678">
        <v>1438.9559999999999</v>
      </c>
      <c r="L104" s="678">
        <v>24191.814999999999</v>
      </c>
      <c r="M104" s="678">
        <v>2872.5729999999999</v>
      </c>
      <c r="N104" s="678">
        <v>6860.3509999999997</v>
      </c>
      <c r="O104" s="678">
        <v>33924.74</v>
      </c>
    </row>
    <row r="105" spans="1:15" x14ac:dyDescent="0.2">
      <c r="A105" s="678" t="s">
        <v>957</v>
      </c>
      <c r="B105" s="678">
        <v>304.714</v>
      </c>
      <c r="C105" s="678">
        <v>825.452</v>
      </c>
      <c r="D105" s="678">
        <v>890.74199999999996</v>
      </c>
      <c r="E105" s="678">
        <v>2024.183</v>
      </c>
      <c r="F105" s="678">
        <v>3.0289999999999999</v>
      </c>
      <c r="G105" s="678" t="s">
        <v>866</v>
      </c>
      <c r="H105" s="678" t="s">
        <v>866</v>
      </c>
      <c r="I105" s="678" t="s">
        <v>866</v>
      </c>
      <c r="J105" s="678">
        <v>135.51900000000001</v>
      </c>
      <c r="K105" s="678">
        <v>138.54900000000001</v>
      </c>
      <c r="L105" s="678">
        <v>2162.732</v>
      </c>
      <c r="M105" s="678">
        <v>230.41900000000001</v>
      </c>
      <c r="N105" s="678">
        <v>564.75599999999997</v>
      </c>
      <c r="O105" s="678">
        <v>2957.9070000000002</v>
      </c>
    </row>
    <row r="106" spans="1:15" x14ac:dyDescent="0.2">
      <c r="A106" s="678" t="s">
        <v>958</v>
      </c>
      <c r="B106" s="678">
        <v>283.53399999999999</v>
      </c>
      <c r="C106" s="678">
        <v>672.14200000000005</v>
      </c>
      <c r="D106" s="678">
        <v>811.87800000000004</v>
      </c>
      <c r="E106" s="678">
        <v>1767.0319999999999</v>
      </c>
      <c r="F106" s="678">
        <v>2.56</v>
      </c>
      <c r="G106" s="678" t="s">
        <v>866</v>
      </c>
      <c r="H106" s="678" t="s">
        <v>866</v>
      </c>
      <c r="I106" s="678" t="s">
        <v>866</v>
      </c>
      <c r="J106" s="678">
        <v>126.776</v>
      </c>
      <c r="K106" s="678">
        <v>129.33600000000001</v>
      </c>
      <c r="L106" s="678">
        <v>1896.3679999999999</v>
      </c>
      <c r="M106" s="678">
        <v>233.749</v>
      </c>
      <c r="N106" s="678">
        <v>528.60500000000002</v>
      </c>
      <c r="O106" s="678">
        <v>2658.723</v>
      </c>
    </row>
    <row r="107" spans="1:15" x14ac:dyDescent="0.2">
      <c r="A107" s="678" t="s">
        <v>959</v>
      </c>
      <c r="B107" s="678">
        <v>290.19799999999998</v>
      </c>
      <c r="C107" s="678">
        <v>698.35199999999998</v>
      </c>
      <c r="D107" s="678">
        <v>837.86400000000003</v>
      </c>
      <c r="E107" s="678">
        <v>1823.172</v>
      </c>
      <c r="F107" s="678">
        <v>2.9140000000000001</v>
      </c>
      <c r="G107" s="678" t="s">
        <v>866</v>
      </c>
      <c r="H107" s="678" t="s">
        <v>866</v>
      </c>
      <c r="I107" s="678" t="s">
        <v>866</v>
      </c>
      <c r="J107" s="678">
        <v>135.51900000000001</v>
      </c>
      <c r="K107" s="678">
        <v>138.43299999999999</v>
      </c>
      <c r="L107" s="678">
        <v>1961.605</v>
      </c>
      <c r="M107" s="678">
        <v>235.721</v>
      </c>
      <c r="N107" s="678">
        <v>550.80200000000002</v>
      </c>
      <c r="O107" s="678">
        <v>2748.1289999999999</v>
      </c>
    </row>
    <row r="108" spans="1:15" x14ac:dyDescent="0.2">
      <c r="A108" s="678" t="s">
        <v>960</v>
      </c>
      <c r="B108" s="678">
        <v>283.48500000000001</v>
      </c>
      <c r="C108" s="678">
        <v>547.95299999999997</v>
      </c>
      <c r="D108" s="678">
        <v>773.64300000000003</v>
      </c>
      <c r="E108" s="678">
        <v>1600.4110000000001</v>
      </c>
      <c r="F108" s="678">
        <v>3.0830000000000002</v>
      </c>
      <c r="G108" s="678" t="s">
        <v>866</v>
      </c>
      <c r="H108" s="678" t="s">
        <v>866</v>
      </c>
      <c r="I108" s="678" t="s">
        <v>866</v>
      </c>
      <c r="J108" s="678">
        <v>131.148</v>
      </c>
      <c r="K108" s="678">
        <v>134.23099999999999</v>
      </c>
      <c r="L108" s="678">
        <v>1734.6410000000001</v>
      </c>
      <c r="M108" s="678">
        <v>231.702</v>
      </c>
      <c r="N108" s="678">
        <v>517.995</v>
      </c>
      <c r="O108" s="678">
        <v>2484.3380000000002</v>
      </c>
    </row>
    <row r="109" spans="1:15" x14ac:dyDescent="0.2">
      <c r="A109" s="678" t="s">
        <v>961</v>
      </c>
      <c r="B109" s="678">
        <v>275.18700000000001</v>
      </c>
      <c r="C109" s="678">
        <v>607.65499999999997</v>
      </c>
      <c r="D109" s="678">
        <v>771.98599999999999</v>
      </c>
      <c r="E109" s="678">
        <v>1649.575</v>
      </c>
      <c r="F109" s="678">
        <v>3.4569999999999999</v>
      </c>
      <c r="G109" s="678" t="s">
        <v>866</v>
      </c>
      <c r="H109" s="678" t="s">
        <v>866</v>
      </c>
      <c r="I109" s="678" t="s">
        <v>866</v>
      </c>
      <c r="J109" s="678">
        <v>135.51900000000001</v>
      </c>
      <c r="K109" s="678">
        <v>138.976</v>
      </c>
      <c r="L109" s="678">
        <v>1788.5509999999999</v>
      </c>
      <c r="M109" s="678">
        <v>229.40600000000001</v>
      </c>
      <c r="N109" s="678">
        <v>577.31700000000001</v>
      </c>
      <c r="O109" s="678">
        <v>2595.2739999999999</v>
      </c>
    </row>
    <row r="110" spans="1:15" x14ac:dyDescent="0.2">
      <c r="A110" s="678" t="s">
        <v>962</v>
      </c>
      <c r="B110" s="678">
        <v>248.75899999999999</v>
      </c>
      <c r="C110" s="678">
        <v>573.17399999999998</v>
      </c>
      <c r="D110" s="678">
        <v>750.53300000000002</v>
      </c>
      <c r="E110" s="678">
        <v>1568.5260000000001</v>
      </c>
      <c r="F110" s="678">
        <v>3.3119999999999998</v>
      </c>
      <c r="G110" s="678" t="s">
        <v>866</v>
      </c>
      <c r="H110" s="678" t="s">
        <v>866</v>
      </c>
      <c r="I110" s="678" t="s">
        <v>866</v>
      </c>
      <c r="J110" s="678">
        <v>131.148</v>
      </c>
      <c r="K110" s="678">
        <v>134.46</v>
      </c>
      <c r="L110" s="678">
        <v>1702.9849999999999</v>
      </c>
      <c r="M110" s="678">
        <v>227.71299999999999</v>
      </c>
      <c r="N110" s="678">
        <v>586.47</v>
      </c>
      <c r="O110" s="678">
        <v>2517.1689999999999</v>
      </c>
    </row>
    <row r="111" spans="1:15" x14ac:dyDescent="0.2">
      <c r="A111" s="678" t="s">
        <v>963</v>
      </c>
      <c r="B111" s="678">
        <v>227.149</v>
      </c>
      <c r="C111" s="678">
        <v>595.66200000000003</v>
      </c>
      <c r="D111" s="678">
        <v>729.13699999999994</v>
      </c>
      <c r="E111" s="678">
        <v>1547.691</v>
      </c>
      <c r="F111" s="678">
        <v>2.9239999999999999</v>
      </c>
      <c r="G111" s="678" t="s">
        <v>866</v>
      </c>
      <c r="H111" s="678" t="s">
        <v>866</v>
      </c>
      <c r="I111" s="678" t="s">
        <v>866</v>
      </c>
      <c r="J111" s="678">
        <v>135.51900000000001</v>
      </c>
      <c r="K111" s="678">
        <v>138.44300000000001</v>
      </c>
      <c r="L111" s="678">
        <v>1686.134</v>
      </c>
      <c r="M111" s="678">
        <v>223.59200000000001</v>
      </c>
      <c r="N111" s="678">
        <v>593.93299999999999</v>
      </c>
      <c r="O111" s="678">
        <v>2503.6590000000001</v>
      </c>
    </row>
    <row r="112" spans="1:15" x14ac:dyDescent="0.2">
      <c r="A112" s="678" t="s">
        <v>964</v>
      </c>
      <c r="B112" s="678">
        <v>229.08799999999999</v>
      </c>
      <c r="C112" s="678">
        <v>615.90599999999995</v>
      </c>
      <c r="D112" s="678">
        <v>715.48900000000003</v>
      </c>
      <c r="E112" s="678">
        <v>1557.39</v>
      </c>
      <c r="F112" s="678">
        <v>2.452</v>
      </c>
      <c r="G112" s="678" t="s">
        <v>866</v>
      </c>
      <c r="H112" s="678" t="s">
        <v>866</v>
      </c>
      <c r="I112" s="678" t="s">
        <v>866</v>
      </c>
      <c r="J112" s="678">
        <v>135.51900000000001</v>
      </c>
      <c r="K112" s="678">
        <v>137.971</v>
      </c>
      <c r="L112" s="678">
        <v>1695.3610000000001</v>
      </c>
      <c r="M112" s="678">
        <v>230.02</v>
      </c>
      <c r="N112" s="678">
        <v>561.31799999999998</v>
      </c>
      <c r="O112" s="678">
        <v>2486.6990000000001</v>
      </c>
    </row>
    <row r="113" spans="1:15" x14ac:dyDescent="0.2">
      <c r="A113" s="678" t="s">
        <v>965</v>
      </c>
      <c r="B113" s="678">
        <v>223.04900000000001</v>
      </c>
      <c r="C113" s="678">
        <v>670.79899999999998</v>
      </c>
      <c r="D113" s="678">
        <v>809.44</v>
      </c>
      <c r="E113" s="678">
        <v>1699.2449999999999</v>
      </c>
      <c r="F113" s="678">
        <v>2.214</v>
      </c>
      <c r="G113" s="678" t="s">
        <v>866</v>
      </c>
      <c r="H113" s="678" t="s">
        <v>866</v>
      </c>
      <c r="I113" s="678" t="s">
        <v>866</v>
      </c>
      <c r="J113" s="678">
        <v>131.148</v>
      </c>
      <c r="K113" s="678">
        <v>133.36199999999999</v>
      </c>
      <c r="L113" s="678">
        <v>1832.607</v>
      </c>
      <c r="M113" s="678">
        <v>237.37299999999999</v>
      </c>
      <c r="N113" s="678">
        <v>508.66399999999999</v>
      </c>
      <c r="O113" s="678">
        <v>2578.643</v>
      </c>
    </row>
    <row r="114" spans="1:15" x14ac:dyDescent="0.2">
      <c r="A114" s="678" t="s">
        <v>966</v>
      </c>
      <c r="B114" s="678">
        <v>250.06200000000001</v>
      </c>
      <c r="C114" s="678">
        <v>831.14</v>
      </c>
      <c r="D114" s="678">
        <v>822.68200000000002</v>
      </c>
      <c r="E114" s="678">
        <v>1897.8820000000001</v>
      </c>
      <c r="F114" s="678">
        <v>2.14</v>
      </c>
      <c r="G114" s="678" t="s">
        <v>866</v>
      </c>
      <c r="H114" s="678" t="s">
        <v>866</v>
      </c>
      <c r="I114" s="678" t="s">
        <v>866</v>
      </c>
      <c r="J114" s="678">
        <v>135.51900000000001</v>
      </c>
      <c r="K114" s="678">
        <v>137.65899999999999</v>
      </c>
      <c r="L114" s="678">
        <v>2035.5409999999999</v>
      </c>
      <c r="M114" s="678">
        <v>236.83699999999999</v>
      </c>
      <c r="N114" s="678">
        <v>539.78700000000003</v>
      </c>
      <c r="O114" s="678">
        <v>2812.1660000000002</v>
      </c>
    </row>
    <row r="115" spans="1:15" x14ac:dyDescent="0.2">
      <c r="A115" s="678" t="s">
        <v>967</v>
      </c>
      <c r="B115" s="678">
        <v>258.95999999999998</v>
      </c>
      <c r="C115" s="678">
        <v>846.36599999999999</v>
      </c>
      <c r="D115" s="678">
        <v>749.923</v>
      </c>
      <c r="E115" s="678">
        <v>1853.057</v>
      </c>
      <c r="F115" s="678">
        <v>2.3010000000000002</v>
      </c>
      <c r="G115" s="678" t="s">
        <v>866</v>
      </c>
      <c r="H115" s="678" t="s">
        <v>866</v>
      </c>
      <c r="I115" s="678" t="s">
        <v>866</v>
      </c>
      <c r="J115" s="678">
        <v>131.148</v>
      </c>
      <c r="K115" s="678">
        <v>133.44900000000001</v>
      </c>
      <c r="L115" s="678">
        <v>1986.5060000000001</v>
      </c>
      <c r="M115" s="678">
        <v>230.696</v>
      </c>
      <c r="N115" s="678">
        <v>556.697</v>
      </c>
      <c r="O115" s="678">
        <v>2773.8980000000001</v>
      </c>
    </row>
    <row r="116" spans="1:15" x14ac:dyDescent="0.2">
      <c r="A116" s="678" t="s">
        <v>968</v>
      </c>
      <c r="B116" s="678">
        <v>280.79899999999998</v>
      </c>
      <c r="C116" s="678">
        <v>846.82100000000003</v>
      </c>
      <c r="D116" s="678">
        <v>846.15899999999999</v>
      </c>
      <c r="E116" s="678">
        <v>1972.6880000000001</v>
      </c>
      <c r="F116" s="678">
        <v>2.4510000000000001</v>
      </c>
      <c r="G116" s="678" t="s">
        <v>866</v>
      </c>
      <c r="H116" s="678" t="s">
        <v>866</v>
      </c>
      <c r="I116" s="678" t="s">
        <v>866</v>
      </c>
      <c r="J116" s="678">
        <v>135.51900000000001</v>
      </c>
      <c r="K116" s="678">
        <v>137.97</v>
      </c>
      <c r="L116" s="678">
        <v>2110.6579999999999</v>
      </c>
      <c r="M116" s="678">
        <v>233.78</v>
      </c>
      <c r="N116" s="678">
        <v>574.12099999999998</v>
      </c>
      <c r="O116" s="678">
        <v>2918.5590000000002</v>
      </c>
    </row>
    <row r="117" spans="1:15" x14ac:dyDescent="0.2">
      <c r="A117" s="678" t="s">
        <v>969</v>
      </c>
      <c r="B117" s="678">
        <v>3155.0140000000001</v>
      </c>
      <c r="C117" s="678">
        <v>8332.5310000000009</v>
      </c>
      <c r="D117" s="678">
        <v>9509.4760000000006</v>
      </c>
      <c r="E117" s="678">
        <v>20961.991000000002</v>
      </c>
      <c r="F117" s="678">
        <v>32.838000000000001</v>
      </c>
      <c r="G117" s="678" t="s">
        <v>866</v>
      </c>
      <c r="H117" s="678" t="s">
        <v>866</v>
      </c>
      <c r="I117" s="678" t="s">
        <v>866</v>
      </c>
      <c r="J117" s="678">
        <v>1600</v>
      </c>
      <c r="K117" s="678">
        <v>1632.838</v>
      </c>
      <c r="L117" s="678">
        <v>22594.829000000002</v>
      </c>
      <c r="M117" s="678">
        <v>2781.009</v>
      </c>
      <c r="N117" s="678">
        <v>6663.5820000000003</v>
      </c>
      <c r="O117" s="678">
        <v>32039.419000000002</v>
      </c>
    </row>
    <row r="118" spans="1:15" x14ac:dyDescent="0.2">
      <c r="A118" s="678" t="s">
        <v>970</v>
      </c>
      <c r="B118" s="678">
        <v>293.95400000000001</v>
      </c>
      <c r="C118" s="678">
        <v>747.05899999999997</v>
      </c>
      <c r="D118" s="678">
        <v>779.80799999999999</v>
      </c>
      <c r="E118" s="678">
        <v>1820.4380000000001</v>
      </c>
      <c r="F118" s="678">
        <v>3.048</v>
      </c>
      <c r="G118" s="678" t="s">
        <v>866</v>
      </c>
      <c r="H118" s="678" t="s">
        <v>866</v>
      </c>
      <c r="I118" s="678" t="s">
        <v>866</v>
      </c>
      <c r="J118" s="678">
        <v>143.93</v>
      </c>
      <c r="K118" s="678">
        <v>146.97900000000001</v>
      </c>
      <c r="L118" s="678">
        <v>1967.4169999999999</v>
      </c>
      <c r="M118" s="678">
        <v>228.86199999999999</v>
      </c>
      <c r="N118" s="678">
        <v>531.76800000000003</v>
      </c>
      <c r="O118" s="678">
        <v>2728.047</v>
      </c>
    </row>
    <row r="119" spans="1:15" x14ac:dyDescent="0.2">
      <c r="A119" s="678" t="s">
        <v>971</v>
      </c>
      <c r="B119" s="678">
        <v>272.68700000000001</v>
      </c>
      <c r="C119" s="678">
        <v>521.46600000000001</v>
      </c>
      <c r="D119" s="678">
        <v>664.52700000000004</v>
      </c>
      <c r="E119" s="678">
        <v>1457.7909999999999</v>
      </c>
      <c r="F119" s="678">
        <v>2.5760000000000001</v>
      </c>
      <c r="G119" s="678" t="s">
        <v>866</v>
      </c>
      <c r="H119" s="678" t="s">
        <v>866</v>
      </c>
      <c r="I119" s="678" t="s">
        <v>866</v>
      </c>
      <c r="J119" s="678">
        <v>130.00200000000001</v>
      </c>
      <c r="K119" s="678">
        <v>132.578</v>
      </c>
      <c r="L119" s="678">
        <v>1590.3689999999999</v>
      </c>
      <c r="M119" s="678">
        <v>230.006</v>
      </c>
      <c r="N119" s="678">
        <v>472.99299999999999</v>
      </c>
      <c r="O119" s="678">
        <v>2293.3679999999999</v>
      </c>
    </row>
    <row r="120" spans="1:15" x14ac:dyDescent="0.2">
      <c r="A120" s="678" t="s">
        <v>972</v>
      </c>
      <c r="B120" s="678">
        <v>276.16800000000001</v>
      </c>
      <c r="C120" s="678">
        <v>684.96400000000006</v>
      </c>
      <c r="D120" s="678">
        <v>718.15</v>
      </c>
      <c r="E120" s="678">
        <v>1676.777</v>
      </c>
      <c r="F120" s="678">
        <v>2.9319999999999999</v>
      </c>
      <c r="G120" s="678" t="s">
        <v>866</v>
      </c>
      <c r="H120" s="678" t="s">
        <v>866</v>
      </c>
      <c r="I120" s="678" t="s">
        <v>866</v>
      </c>
      <c r="J120" s="678">
        <v>143.93</v>
      </c>
      <c r="K120" s="678">
        <v>146.863</v>
      </c>
      <c r="L120" s="678">
        <v>1823.64</v>
      </c>
      <c r="M120" s="678">
        <v>234.029</v>
      </c>
      <c r="N120" s="678">
        <v>542.80700000000002</v>
      </c>
      <c r="O120" s="678">
        <v>2600.4760000000001</v>
      </c>
    </row>
    <row r="121" spans="1:15" x14ac:dyDescent="0.2">
      <c r="A121" s="678" t="s">
        <v>973</v>
      </c>
      <c r="B121" s="678">
        <v>255.57400000000001</v>
      </c>
      <c r="C121" s="678">
        <v>583.12099999999998</v>
      </c>
      <c r="D121" s="678">
        <v>654.476</v>
      </c>
      <c r="E121" s="678">
        <v>1491.904</v>
      </c>
      <c r="F121" s="678">
        <v>3.1019999999999999</v>
      </c>
      <c r="G121" s="678" t="s">
        <v>866</v>
      </c>
      <c r="H121" s="678" t="s">
        <v>866</v>
      </c>
      <c r="I121" s="678" t="s">
        <v>866</v>
      </c>
      <c r="J121" s="678">
        <v>139.28800000000001</v>
      </c>
      <c r="K121" s="678">
        <v>142.38999999999999</v>
      </c>
      <c r="L121" s="678">
        <v>1634.2940000000001</v>
      </c>
      <c r="M121" s="678">
        <v>232.488</v>
      </c>
      <c r="N121" s="678">
        <v>532.69299999999998</v>
      </c>
      <c r="O121" s="678">
        <v>2399.4749999999999</v>
      </c>
    </row>
    <row r="122" spans="1:15" x14ac:dyDescent="0.2">
      <c r="A122" s="678" t="s">
        <v>974</v>
      </c>
      <c r="B122" s="678">
        <v>233.74799999999999</v>
      </c>
      <c r="C122" s="678">
        <v>662.428</v>
      </c>
      <c r="D122" s="678">
        <v>708.74099999999999</v>
      </c>
      <c r="E122" s="678">
        <v>1604.96</v>
      </c>
      <c r="F122" s="678">
        <v>3.4780000000000002</v>
      </c>
      <c r="G122" s="678" t="s">
        <v>866</v>
      </c>
      <c r="H122" s="678" t="s">
        <v>866</v>
      </c>
      <c r="I122" s="678" t="s">
        <v>866</v>
      </c>
      <c r="J122" s="678">
        <v>143.93</v>
      </c>
      <c r="K122" s="678">
        <v>147.40899999999999</v>
      </c>
      <c r="L122" s="678">
        <v>1752.3689999999999</v>
      </c>
      <c r="M122" s="678">
        <v>234.453</v>
      </c>
      <c r="N122" s="678">
        <v>571.20100000000002</v>
      </c>
      <c r="O122" s="678">
        <v>2558.0230000000001</v>
      </c>
    </row>
    <row r="123" spans="1:15" x14ac:dyDescent="0.2">
      <c r="A123" s="678" t="s">
        <v>975</v>
      </c>
      <c r="B123" s="678">
        <v>228.92599999999999</v>
      </c>
      <c r="C123" s="678">
        <v>610.59799999999996</v>
      </c>
      <c r="D123" s="678">
        <v>681.28300000000002</v>
      </c>
      <c r="E123" s="678">
        <v>1516.5840000000001</v>
      </c>
      <c r="F123" s="678">
        <v>3.3330000000000002</v>
      </c>
      <c r="G123" s="678" t="s">
        <v>866</v>
      </c>
      <c r="H123" s="678" t="s">
        <v>866</v>
      </c>
      <c r="I123" s="678" t="s">
        <v>866</v>
      </c>
      <c r="J123" s="678">
        <v>139.28800000000001</v>
      </c>
      <c r="K123" s="678">
        <v>142.62</v>
      </c>
      <c r="L123" s="678">
        <v>1659.204</v>
      </c>
      <c r="M123" s="678">
        <v>244.44</v>
      </c>
      <c r="N123" s="678">
        <v>625.81600000000003</v>
      </c>
      <c r="O123" s="678">
        <v>2529.46</v>
      </c>
    </row>
    <row r="124" spans="1:15" x14ac:dyDescent="0.2">
      <c r="A124" s="678" t="s">
        <v>976</v>
      </c>
      <c r="B124" s="678">
        <v>267.30500000000001</v>
      </c>
      <c r="C124" s="678">
        <v>634.97799999999995</v>
      </c>
      <c r="D124" s="678">
        <v>676.42899999999997</v>
      </c>
      <c r="E124" s="678">
        <v>1578.96</v>
      </c>
      <c r="F124" s="678">
        <v>2.9420000000000002</v>
      </c>
      <c r="G124" s="678" t="s">
        <v>866</v>
      </c>
      <c r="H124" s="678" t="s">
        <v>866</v>
      </c>
      <c r="I124" s="678" t="s">
        <v>866</v>
      </c>
      <c r="J124" s="678">
        <v>143.93</v>
      </c>
      <c r="K124" s="678">
        <v>146.87299999999999</v>
      </c>
      <c r="L124" s="678">
        <v>1725.8330000000001</v>
      </c>
      <c r="M124" s="678">
        <v>244.68199999999999</v>
      </c>
      <c r="N124" s="678">
        <v>607.73599999999999</v>
      </c>
      <c r="O124" s="678">
        <v>2578.2510000000002</v>
      </c>
    </row>
    <row r="125" spans="1:15" x14ac:dyDescent="0.2">
      <c r="A125" s="678" t="s">
        <v>977</v>
      </c>
      <c r="B125" s="678">
        <v>270.26799999999997</v>
      </c>
      <c r="C125" s="678">
        <v>660.351</v>
      </c>
      <c r="D125" s="678">
        <v>679.59400000000005</v>
      </c>
      <c r="E125" s="678">
        <v>1610.4860000000001</v>
      </c>
      <c r="F125" s="678">
        <v>2.4670000000000001</v>
      </c>
      <c r="G125" s="678" t="s">
        <v>866</v>
      </c>
      <c r="H125" s="678" t="s">
        <v>866</v>
      </c>
      <c r="I125" s="678" t="s">
        <v>866</v>
      </c>
      <c r="J125" s="678">
        <v>143.93</v>
      </c>
      <c r="K125" s="678">
        <v>146.398</v>
      </c>
      <c r="L125" s="678">
        <v>1756.884</v>
      </c>
      <c r="M125" s="678">
        <v>245.69800000000001</v>
      </c>
      <c r="N125" s="678">
        <v>573.16</v>
      </c>
      <c r="O125" s="678">
        <v>2575.7420000000002</v>
      </c>
    </row>
    <row r="126" spans="1:15" x14ac:dyDescent="0.2">
      <c r="A126" s="678" t="s">
        <v>978</v>
      </c>
      <c r="B126" s="678">
        <v>263.029</v>
      </c>
      <c r="C126" s="678">
        <v>668.19200000000001</v>
      </c>
      <c r="D126" s="678">
        <v>687.572</v>
      </c>
      <c r="E126" s="678">
        <v>1617.0619999999999</v>
      </c>
      <c r="F126" s="678">
        <v>2.2280000000000002</v>
      </c>
      <c r="G126" s="678" t="s">
        <v>866</v>
      </c>
      <c r="H126" s="678" t="s">
        <v>866</v>
      </c>
      <c r="I126" s="678" t="s">
        <v>866</v>
      </c>
      <c r="J126" s="678">
        <v>139.28800000000001</v>
      </c>
      <c r="K126" s="678">
        <v>141.51599999999999</v>
      </c>
      <c r="L126" s="678">
        <v>1758.577</v>
      </c>
      <c r="M126" s="678">
        <v>242.28899999999999</v>
      </c>
      <c r="N126" s="678">
        <v>516.57899999999995</v>
      </c>
      <c r="O126" s="678">
        <v>2517.4450000000002</v>
      </c>
    </row>
    <row r="127" spans="1:15" x14ac:dyDescent="0.2">
      <c r="A127" s="678" t="s">
        <v>979</v>
      </c>
      <c r="B127" s="678">
        <v>264.16000000000003</v>
      </c>
      <c r="C127" s="678">
        <v>799.34900000000005</v>
      </c>
      <c r="D127" s="678">
        <v>682.99900000000002</v>
      </c>
      <c r="E127" s="678">
        <v>1743.86</v>
      </c>
      <c r="F127" s="678">
        <v>2.153</v>
      </c>
      <c r="G127" s="678" t="s">
        <v>866</v>
      </c>
      <c r="H127" s="678" t="s">
        <v>866</v>
      </c>
      <c r="I127" s="678" t="s">
        <v>866</v>
      </c>
      <c r="J127" s="678">
        <v>143.93</v>
      </c>
      <c r="K127" s="678">
        <v>146.083</v>
      </c>
      <c r="L127" s="678">
        <v>1889.943</v>
      </c>
      <c r="M127" s="678">
        <v>235.95500000000001</v>
      </c>
      <c r="N127" s="678">
        <v>538.49099999999999</v>
      </c>
      <c r="O127" s="678">
        <v>2664.3890000000001</v>
      </c>
    </row>
    <row r="128" spans="1:15" x14ac:dyDescent="0.2">
      <c r="A128" s="678" t="s">
        <v>980</v>
      </c>
      <c r="B128" s="678">
        <v>265.79599999999999</v>
      </c>
      <c r="C128" s="678">
        <v>748.58699999999999</v>
      </c>
      <c r="D128" s="678">
        <v>638.89599999999996</v>
      </c>
      <c r="E128" s="678">
        <v>1653.442</v>
      </c>
      <c r="F128" s="678">
        <v>2.3159999999999998</v>
      </c>
      <c r="G128" s="678" t="s">
        <v>866</v>
      </c>
      <c r="H128" s="678" t="s">
        <v>866</v>
      </c>
      <c r="I128" s="678" t="s">
        <v>866</v>
      </c>
      <c r="J128" s="678">
        <v>139.28800000000001</v>
      </c>
      <c r="K128" s="678">
        <v>141.60300000000001</v>
      </c>
      <c r="L128" s="678">
        <v>1795.0450000000001</v>
      </c>
      <c r="M128" s="678">
        <v>225.74299999999999</v>
      </c>
      <c r="N128" s="678">
        <v>522.30100000000004</v>
      </c>
      <c r="O128" s="678">
        <v>2543.0880000000002</v>
      </c>
    </row>
    <row r="129" spans="1:15" x14ac:dyDescent="0.2">
      <c r="A129" s="678" t="s">
        <v>981</v>
      </c>
      <c r="B129" s="678">
        <v>265.31400000000002</v>
      </c>
      <c r="C129" s="678">
        <v>862.45500000000004</v>
      </c>
      <c r="D129" s="678">
        <v>692.39099999999996</v>
      </c>
      <c r="E129" s="678">
        <v>1817.1310000000001</v>
      </c>
      <c r="F129" s="678">
        <v>2.4660000000000002</v>
      </c>
      <c r="G129" s="678" t="s">
        <v>866</v>
      </c>
      <c r="H129" s="678" t="s">
        <v>866</v>
      </c>
      <c r="I129" s="678" t="s">
        <v>866</v>
      </c>
      <c r="J129" s="678">
        <v>143.93</v>
      </c>
      <c r="K129" s="678">
        <v>146.39599999999999</v>
      </c>
      <c r="L129" s="678">
        <v>1963.527</v>
      </c>
      <c r="M129" s="678">
        <v>218.791</v>
      </c>
      <c r="N129" s="678">
        <v>542.14300000000003</v>
      </c>
      <c r="O129" s="678">
        <v>2724.4609999999998</v>
      </c>
    </row>
    <row r="130" spans="1:15" x14ac:dyDescent="0.2">
      <c r="A130" s="678" t="s">
        <v>982</v>
      </c>
      <c r="B130" s="678">
        <v>3156.9250000000002</v>
      </c>
      <c r="C130" s="678">
        <v>8184.5410000000002</v>
      </c>
      <c r="D130" s="678">
        <v>8264.9380000000001</v>
      </c>
      <c r="E130" s="678">
        <v>19590.455000000002</v>
      </c>
      <c r="F130" s="678">
        <v>33.042999999999999</v>
      </c>
      <c r="G130" s="678" t="s">
        <v>866</v>
      </c>
      <c r="H130" s="678" t="s">
        <v>866</v>
      </c>
      <c r="I130" s="678" t="s">
        <v>866</v>
      </c>
      <c r="J130" s="678">
        <v>1694.665</v>
      </c>
      <c r="K130" s="678">
        <v>1727.7080000000001</v>
      </c>
      <c r="L130" s="678">
        <v>21318.163</v>
      </c>
      <c r="M130" s="678">
        <v>2817.4369999999999</v>
      </c>
      <c r="N130" s="678">
        <v>6575.9610000000002</v>
      </c>
      <c r="O130" s="678">
        <v>30711.561000000002</v>
      </c>
    </row>
    <row r="131" spans="1:15" x14ac:dyDescent="0.2">
      <c r="A131" s="678" t="s">
        <v>983</v>
      </c>
      <c r="B131" s="678">
        <v>265.12400000000002</v>
      </c>
      <c r="C131" s="678">
        <v>788.23199999999997</v>
      </c>
      <c r="D131" s="678">
        <v>695.80799999999999</v>
      </c>
      <c r="E131" s="678">
        <v>1748.751</v>
      </c>
      <c r="F131" s="678">
        <v>3.0489999999999999</v>
      </c>
      <c r="G131" s="678" t="s">
        <v>866</v>
      </c>
      <c r="H131" s="678" t="s">
        <v>866</v>
      </c>
      <c r="I131" s="678" t="s">
        <v>866</v>
      </c>
      <c r="J131" s="678">
        <v>140.11000000000001</v>
      </c>
      <c r="K131" s="678">
        <v>143.15899999999999</v>
      </c>
      <c r="L131" s="678">
        <v>1891.91</v>
      </c>
      <c r="M131" s="678">
        <v>214.749</v>
      </c>
      <c r="N131" s="678">
        <v>521.98099999999999</v>
      </c>
      <c r="O131" s="678">
        <v>2628.64</v>
      </c>
    </row>
    <row r="132" spans="1:15" x14ac:dyDescent="0.2">
      <c r="A132" s="678" t="s">
        <v>984</v>
      </c>
      <c r="B132" s="678">
        <v>248.82400000000001</v>
      </c>
      <c r="C132" s="678">
        <v>517.48900000000003</v>
      </c>
      <c r="D132" s="678">
        <v>625.04399999999998</v>
      </c>
      <c r="E132" s="678">
        <v>1389.9369999999999</v>
      </c>
      <c r="F132" s="678">
        <v>2.5760000000000001</v>
      </c>
      <c r="G132" s="678" t="s">
        <v>866</v>
      </c>
      <c r="H132" s="678" t="s">
        <v>866</v>
      </c>
      <c r="I132" s="678" t="s">
        <v>866</v>
      </c>
      <c r="J132" s="678">
        <v>126.551</v>
      </c>
      <c r="K132" s="678">
        <v>129.12700000000001</v>
      </c>
      <c r="L132" s="678">
        <v>1519.0650000000001</v>
      </c>
      <c r="M132" s="678">
        <v>214.19800000000001</v>
      </c>
      <c r="N132" s="678">
        <v>451.197</v>
      </c>
      <c r="O132" s="678">
        <v>2184.4589999999998</v>
      </c>
    </row>
    <row r="133" spans="1:15" x14ac:dyDescent="0.2">
      <c r="A133" s="678" t="s">
        <v>985</v>
      </c>
      <c r="B133" s="678">
        <v>239.374</v>
      </c>
      <c r="C133" s="678">
        <v>618.12800000000004</v>
      </c>
      <c r="D133" s="678">
        <v>648.14599999999996</v>
      </c>
      <c r="E133" s="678">
        <v>1503.636</v>
      </c>
      <c r="F133" s="678">
        <v>2.9319999999999999</v>
      </c>
      <c r="G133" s="678" t="s">
        <v>866</v>
      </c>
      <c r="H133" s="678" t="s">
        <v>866</v>
      </c>
      <c r="I133" s="678" t="s">
        <v>866</v>
      </c>
      <c r="J133" s="678">
        <v>140.11000000000001</v>
      </c>
      <c r="K133" s="678">
        <v>143.042</v>
      </c>
      <c r="L133" s="678">
        <v>1646.6780000000001</v>
      </c>
      <c r="M133" s="678">
        <v>220.06100000000001</v>
      </c>
      <c r="N133" s="678">
        <v>516.28200000000004</v>
      </c>
      <c r="O133" s="678">
        <v>2383.0210000000002</v>
      </c>
    </row>
    <row r="134" spans="1:15" x14ac:dyDescent="0.2">
      <c r="A134" s="678" t="s">
        <v>986</v>
      </c>
      <c r="B134" s="678">
        <v>221.39500000000001</v>
      </c>
      <c r="C134" s="678">
        <v>512.33299999999997</v>
      </c>
      <c r="D134" s="678">
        <v>652.26599999999996</v>
      </c>
      <c r="E134" s="678">
        <v>1385.3009999999999</v>
      </c>
      <c r="F134" s="678">
        <v>3.1030000000000002</v>
      </c>
      <c r="G134" s="678" t="s">
        <v>866</v>
      </c>
      <c r="H134" s="678" t="s">
        <v>866</v>
      </c>
      <c r="I134" s="678" t="s">
        <v>866</v>
      </c>
      <c r="J134" s="678">
        <v>135.59</v>
      </c>
      <c r="K134" s="678">
        <v>138.69300000000001</v>
      </c>
      <c r="L134" s="678">
        <v>1523.9939999999999</v>
      </c>
      <c r="M134" s="678">
        <v>214.01</v>
      </c>
      <c r="N134" s="678">
        <v>486.416</v>
      </c>
      <c r="O134" s="678">
        <v>2224.4209999999998</v>
      </c>
    </row>
    <row r="135" spans="1:15" x14ac:dyDescent="0.2">
      <c r="A135" s="678" t="s">
        <v>987</v>
      </c>
      <c r="B135" s="678">
        <v>213.63900000000001</v>
      </c>
      <c r="C135" s="678">
        <v>476.72199999999998</v>
      </c>
      <c r="D135" s="678">
        <v>633.65899999999999</v>
      </c>
      <c r="E135" s="678">
        <v>1321.566</v>
      </c>
      <c r="F135" s="678">
        <v>3.4790000000000001</v>
      </c>
      <c r="G135" s="678" t="s">
        <v>866</v>
      </c>
      <c r="H135" s="678" t="s">
        <v>866</v>
      </c>
      <c r="I135" s="678" t="s">
        <v>866</v>
      </c>
      <c r="J135" s="678">
        <v>140.11000000000001</v>
      </c>
      <c r="K135" s="678">
        <v>143.589</v>
      </c>
      <c r="L135" s="678">
        <v>1465.155</v>
      </c>
      <c r="M135" s="678">
        <v>213.18199999999999</v>
      </c>
      <c r="N135" s="678">
        <v>528.09</v>
      </c>
      <c r="O135" s="678">
        <v>2206.4279999999999</v>
      </c>
    </row>
    <row r="136" spans="1:15" x14ac:dyDescent="0.2">
      <c r="A136" s="678" t="s">
        <v>988</v>
      </c>
      <c r="B136" s="678">
        <v>199.595</v>
      </c>
      <c r="C136" s="678">
        <v>519.33299999999997</v>
      </c>
      <c r="D136" s="678">
        <v>626.94799999999998</v>
      </c>
      <c r="E136" s="678">
        <v>1342.2619999999999</v>
      </c>
      <c r="F136" s="678">
        <v>3.3330000000000002</v>
      </c>
      <c r="G136" s="678" t="s">
        <v>866</v>
      </c>
      <c r="H136" s="678" t="s">
        <v>866</v>
      </c>
      <c r="I136" s="678" t="s">
        <v>866</v>
      </c>
      <c r="J136" s="678">
        <v>135.59</v>
      </c>
      <c r="K136" s="678">
        <v>138.923</v>
      </c>
      <c r="L136" s="678">
        <v>1481.1849999999999</v>
      </c>
      <c r="M136" s="678">
        <v>217.291</v>
      </c>
      <c r="N136" s="678">
        <v>532.17899999999997</v>
      </c>
      <c r="O136" s="678">
        <v>2230.6550000000002</v>
      </c>
    </row>
    <row r="137" spans="1:15" x14ac:dyDescent="0.2">
      <c r="A137" s="678" t="s">
        <v>989</v>
      </c>
      <c r="B137" s="678">
        <v>193.35499999999999</v>
      </c>
      <c r="C137" s="678">
        <v>524.53599999999994</v>
      </c>
      <c r="D137" s="678">
        <v>648.79100000000005</v>
      </c>
      <c r="E137" s="678">
        <v>1363.6469999999999</v>
      </c>
      <c r="F137" s="678">
        <v>2.9430000000000001</v>
      </c>
      <c r="G137" s="678" t="s">
        <v>866</v>
      </c>
      <c r="H137" s="678" t="s">
        <v>866</v>
      </c>
      <c r="I137" s="678" t="s">
        <v>866</v>
      </c>
      <c r="J137" s="678">
        <v>140.11000000000001</v>
      </c>
      <c r="K137" s="678">
        <v>143.053</v>
      </c>
      <c r="L137" s="678">
        <v>1506.7</v>
      </c>
      <c r="M137" s="678">
        <v>213.649</v>
      </c>
      <c r="N137" s="678">
        <v>555.76599999999996</v>
      </c>
      <c r="O137" s="678">
        <v>2276.1149999999998</v>
      </c>
    </row>
    <row r="138" spans="1:15" x14ac:dyDescent="0.2">
      <c r="A138" s="678" t="s">
        <v>990</v>
      </c>
      <c r="B138" s="678">
        <v>194.642</v>
      </c>
      <c r="C138" s="678">
        <v>533.70299999999997</v>
      </c>
      <c r="D138" s="678">
        <v>692.26199999999994</v>
      </c>
      <c r="E138" s="678">
        <v>1419.2760000000001</v>
      </c>
      <c r="F138" s="678">
        <v>2.468</v>
      </c>
      <c r="G138" s="678" t="s">
        <v>866</v>
      </c>
      <c r="H138" s="678" t="s">
        <v>866</v>
      </c>
      <c r="I138" s="678" t="s">
        <v>866</v>
      </c>
      <c r="J138" s="678">
        <v>140.11000000000001</v>
      </c>
      <c r="K138" s="678">
        <v>142.578</v>
      </c>
      <c r="L138" s="678">
        <v>1561.854</v>
      </c>
      <c r="M138" s="678">
        <v>216.001</v>
      </c>
      <c r="N138" s="678">
        <v>518.30799999999999</v>
      </c>
      <c r="O138" s="678">
        <v>2296.163</v>
      </c>
    </row>
    <row r="139" spans="1:15" x14ac:dyDescent="0.2">
      <c r="A139" s="678" t="s">
        <v>991</v>
      </c>
      <c r="B139" s="678">
        <v>186.441</v>
      </c>
      <c r="C139" s="678">
        <v>578.38800000000003</v>
      </c>
      <c r="D139" s="678">
        <v>625.976</v>
      </c>
      <c r="E139" s="678">
        <v>1387.623</v>
      </c>
      <c r="F139" s="678">
        <v>2.2280000000000002</v>
      </c>
      <c r="G139" s="678" t="s">
        <v>866</v>
      </c>
      <c r="H139" s="678" t="s">
        <v>866</v>
      </c>
      <c r="I139" s="678" t="s">
        <v>866</v>
      </c>
      <c r="J139" s="678">
        <v>135.59</v>
      </c>
      <c r="K139" s="678">
        <v>137.81899999999999</v>
      </c>
      <c r="L139" s="678">
        <v>1525.442</v>
      </c>
      <c r="M139" s="678">
        <v>204.65199999999999</v>
      </c>
      <c r="N139" s="678">
        <v>448.54599999999999</v>
      </c>
      <c r="O139" s="678">
        <v>2178.64</v>
      </c>
    </row>
    <row r="140" spans="1:15" x14ac:dyDescent="0.2">
      <c r="A140" s="678" t="s">
        <v>992</v>
      </c>
      <c r="B140" s="678">
        <v>193.958</v>
      </c>
      <c r="C140" s="678">
        <v>671.68</v>
      </c>
      <c r="D140" s="678">
        <v>668.173</v>
      </c>
      <c r="E140" s="678">
        <v>1532.4359999999999</v>
      </c>
      <c r="F140" s="678">
        <v>2.153</v>
      </c>
      <c r="G140" s="678" t="s">
        <v>866</v>
      </c>
      <c r="H140" s="678" t="s">
        <v>866</v>
      </c>
      <c r="I140" s="678" t="s">
        <v>866</v>
      </c>
      <c r="J140" s="678">
        <v>140.11000000000001</v>
      </c>
      <c r="K140" s="678">
        <v>142.26300000000001</v>
      </c>
      <c r="L140" s="678">
        <v>1674.6990000000001</v>
      </c>
      <c r="M140" s="678">
        <v>207.553</v>
      </c>
      <c r="N140" s="678">
        <v>480.67200000000003</v>
      </c>
      <c r="O140" s="678">
        <v>2362.924</v>
      </c>
    </row>
    <row r="141" spans="1:15" x14ac:dyDescent="0.2">
      <c r="A141" s="678" t="s">
        <v>993</v>
      </c>
      <c r="B141" s="678">
        <v>196.94399999999999</v>
      </c>
      <c r="C141" s="678">
        <v>704.31700000000001</v>
      </c>
      <c r="D141" s="678">
        <v>622.62099999999998</v>
      </c>
      <c r="E141" s="678">
        <v>1522.431</v>
      </c>
      <c r="F141" s="678">
        <v>2.3159999999999998</v>
      </c>
      <c r="G141" s="678" t="s">
        <v>866</v>
      </c>
      <c r="H141" s="678" t="s">
        <v>866</v>
      </c>
      <c r="I141" s="678" t="s">
        <v>866</v>
      </c>
      <c r="J141" s="678">
        <v>135.59</v>
      </c>
      <c r="K141" s="678">
        <v>137.90600000000001</v>
      </c>
      <c r="L141" s="678">
        <v>1660.337</v>
      </c>
      <c r="M141" s="678">
        <v>206.941</v>
      </c>
      <c r="N141" s="678">
        <v>497.02100000000002</v>
      </c>
      <c r="O141" s="678">
        <v>2364.299</v>
      </c>
    </row>
    <row r="142" spans="1:15" x14ac:dyDescent="0.2">
      <c r="A142" s="678" t="s">
        <v>994</v>
      </c>
      <c r="B142" s="678">
        <v>198.66900000000001</v>
      </c>
      <c r="C142" s="678">
        <v>622.18100000000004</v>
      </c>
      <c r="D142" s="678">
        <v>632.19200000000001</v>
      </c>
      <c r="E142" s="678">
        <v>1452.365</v>
      </c>
      <c r="F142" s="678">
        <v>2.4660000000000002</v>
      </c>
      <c r="G142" s="678" t="s">
        <v>866</v>
      </c>
      <c r="H142" s="678" t="s">
        <v>866</v>
      </c>
      <c r="I142" s="678" t="s">
        <v>866</v>
      </c>
      <c r="J142" s="678">
        <v>140.11000000000001</v>
      </c>
      <c r="K142" s="678">
        <v>142.57599999999999</v>
      </c>
      <c r="L142" s="678">
        <v>1594.942</v>
      </c>
      <c r="M142" s="678">
        <v>199.48</v>
      </c>
      <c r="N142" s="678">
        <v>484.94</v>
      </c>
      <c r="O142" s="678">
        <v>2279.3620000000001</v>
      </c>
    </row>
    <row r="143" spans="1:15" x14ac:dyDescent="0.2">
      <c r="A143" s="678" t="s">
        <v>995</v>
      </c>
      <c r="B143" s="678">
        <v>2551.9830000000002</v>
      </c>
      <c r="C143" s="678">
        <v>7067.8559999999998</v>
      </c>
      <c r="D143" s="678">
        <v>7771.9030000000002</v>
      </c>
      <c r="E143" s="678">
        <v>17370.085999999999</v>
      </c>
      <c r="F143" s="678">
        <v>33.045999999999999</v>
      </c>
      <c r="G143" s="678" t="s">
        <v>866</v>
      </c>
      <c r="H143" s="678" t="s">
        <v>866</v>
      </c>
      <c r="I143" s="678" t="s">
        <v>866</v>
      </c>
      <c r="J143" s="678">
        <v>1649.682</v>
      </c>
      <c r="K143" s="678">
        <v>1682.729</v>
      </c>
      <c r="L143" s="678">
        <v>19052.814999999999</v>
      </c>
      <c r="M143" s="678">
        <v>2541.7660000000001</v>
      </c>
      <c r="N143" s="678">
        <v>6019.9129999999996</v>
      </c>
      <c r="O143" s="678">
        <v>27614.493999999999</v>
      </c>
    </row>
    <row r="144" spans="1:15" x14ac:dyDescent="0.2">
      <c r="A144" s="678" t="s">
        <v>996</v>
      </c>
      <c r="B144" s="678">
        <v>210.84800000000001</v>
      </c>
      <c r="C144" s="678">
        <v>702.49099999999999</v>
      </c>
      <c r="D144" s="678">
        <v>562.72199999999998</v>
      </c>
      <c r="E144" s="678">
        <v>1474.702</v>
      </c>
      <c r="F144" s="678">
        <v>3.0680000000000001</v>
      </c>
      <c r="G144" s="678" t="s">
        <v>866</v>
      </c>
      <c r="H144" s="678" t="s">
        <v>866</v>
      </c>
      <c r="I144" s="678" t="s">
        <v>866</v>
      </c>
      <c r="J144" s="678">
        <v>159.19900000000001</v>
      </c>
      <c r="K144" s="678">
        <v>162.267</v>
      </c>
      <c r="L144" s="678">
        <v>1636.9690000000001</v>
      </c>
      <c r="M144" s="678">
        <v>197.685</v>
      </c>
      <c r="N144" s="678">
        <v>472.74400000000003</v>
      </c>
      <c r="O144" s="678">
        <v>2307.3969999999999</v>
      </c>
    </row>
    <row r="145" spans="1:15" x14ac:dyDescent="0.2">
      <c r="A145" s="678" t="s">
        <v>997</v>
      </c>
      <c r="B145" s="678">
        <v>196.125</v>
      </c>
      <c r="C145" s="678">
        <v>628.96100000000001</v>
      </c>
      <c r="D145" s="678">
        <v>529.92499999999995</v>
      </c>
      <c r="E145" s="678">
        <v>1353.9570000000001</v>
      </c>
      <c r="F145" s="678">
        <v>2.593</v>
      </c>
      <c r="G145" s="678" t="s">
        <v>866</v>
      </c>
      <c r="H145" s="678" t="s">
        <v>866</v>
      </c>
      <c r="I145" s="678" t="s">
        <v>866</v>
      </c>
      <c r="J145" s="678">
        <v>143.792</v>
      </c>
      <c r="K145" s="678">
        <v>146.38499999999999</v>
      </c>
      <c r="L145" s="678">
        <v>1500.3420000000001</v>
      </c>
      <c r="M145" s="678">
        <v>201.417</v>
      </c>
      <c r="N145" s="678">
        <v>422.00700000000001</v>
      </c>
      <c r="O145" s="678">
        <v>2123.7660000000001</v>
      </c>
    </row>
    <row r="146" spans="1:15" x14ac:dyDescent="0.2">
      <c r="A146" s="678" t="s">
        <v>998</v>
      </c>
      <c r="B146" s="678">
        <v>186.92</v>
      </c>
      <c r="C146" s="678">
        <v>632.34500000000003</v>
      </c>
      <c r="D146" s="678">
        <v>603.65800000000002</v>
      </c>
      <c r="E146" s="678">
        <v>1422.1859999999999</v>
      </c>
      <c r="F146" s="678">
        <v>2.9510000000000001</v>
      </c>
      <c r="G146" s="678" t="s">
        <v>866</v>
      </c>
      <c r="H146" s="678" t="s">
        <v>866</v>
      </c>
      <c r="I146" s="678" t="s">
        <v>866</v>
      </c>
      <c r="J146" s="678">
        <v>159.19900000000001</v>
      </c>
      <c r="K146" s="678">
        <v>162.149</v>
      </c>
      <c r="L146" s="678">
        <v>1584.335</v>
      </c>
      <c r="M146" s="678">
        <v>205.61199999999999</v>
      </c>
      <c r="N146" s="678">
        <v>489.99599999999998</v>
      </c>
      <c r="O146" s="678">
        <v>2279.9430000000002</v>
      </c>
    </row>
    <row r="147" spans="1:15" x14ac:dyDescent="0.2">
      <c r="A147" s="678" t="s">
        <v>999</v>
      </c>
      <c r="B147" s="678">
        <v>205.13300000000001</v>
      </c>
      <c r="C147" s="678">
        <v>591.92499999999995</v>
      </c>
      <c r="D147" s="678">
        <v>567.58100000000002</v>
      </c>
      <c r="E147" s="678">
        <v>1362.296</v>
      </c>
      <c r="F147" s="678">
        <v>3.1219999999999999</v>
      </c>
      <c r="G147" s="678" t="s">
        <v>866</v>
      </c>
      <c r="H147" s="678" t="s">
        <v>866</v>
      </c>
      <c r="I147" s="678" t="s">
        <v>866</v>
      </c>
      <c r="J147" s="678">
        <v>154.06299999999999</v>
      </c>
      <c r="K147" s="678">
        <v>157.185</v>
      </c>
      <c r="L147" s="678">
        <v>1519.482</v>
      </c>
      <c r="M147" s="678">
        <v>206.59100000000001</v>
      </c>
      <c r="N147" s="678">
        <v>462.86</v>
      </c>
      <c r="O147" s="678">
        <v>2188.9319999999998</v>
      </c>
    </row>
    <row r="148" spans="1:15" x14ac:dyDescent="0.2">
      <c r="A148" s="678" t="s">
        <v>1000</v>
      </c>
      <c r="B148" s="678">
        <v>198.417</v>
      </c>
      <c r="C148" s="678">
        <v>556.26900000000001</v>
      </c>
      <c r="D148" s="678">
        <v>610.45100000000002</v>
      </c>
      <c r="E148" s="678">
        <v>1363.4659999999999</v>
      </c>
      <c r="F148" s="678">
        <v>3.5009999999999999</v>
      </c>
      <c r="G148" s="678" t="s">
        <v>866</v>
      </c>
      <c r="H148" s="678" t="s">
        <v>866</v>
      </c>
      <c r="I148" s="678" t="s">
        <v>866</v>
      </c>
      <c r="J148" s="678">
        <v>159.19900000000001</v>
      </c>
      <c r="K148" s="678">
        <v>162.69900000000001</v>
      </c>
      <c r="L148" s="678">
        <v>1526.165</v>
      </c>
      <c r="M148" s="678">
        <v>214.03100000000001</v>
      </c>
      <c r="N148" s="678">
        <v>522.19000000000005</v>
      </c>
      <c r="O148" s="678">
        <v>2262.386</v>
      </c>
    </row>
    <row r="149" spans="1:15" x14ac:dyDescent="0.2">
      <c r="A149" s="678" t="s">
        <v>1001</v>
      </c>
      <c r="B149" s="678">
        <v>182.137</v>
      </c>
      <c r="C149" s="678">
        <v>521.93799999999999</v>
      </c>
      <c r="D149" s="678">
        <v>615.41600000000005</v>
      </c>
      <c r="E149" s="678">
        <v>1318.626</v>
      </c>
      <c r="F149" s="678">
        <v>3.3540000000000001</v>
      </c>
      <c r="G149" s="678" t="s">
        <v>866</v>
      </c>
      <c r="H149" s="678" t="s">
        <v>866</v>
      </c>
      <c r="I149" s="678" t="s">
        <v>866</v>
      </c>
      <c r="J149" s="678">
        <v>154.06299999999999</v>
      </c>
      <c r="K149" s="678">
        <v>157.417</v>
      </c>
      <c r="L149" s="678">
        <v>1476.0429999999999</v>
      </c>
      <c r="M149" s="678">
        <v>225.71100000000001</v>
      </c>
      <c r="N149" s="678">
        <v>559.16399999999999</v>
      </c>
      <c r="O149" s="678">
        <v>2260.9180000000001</v>
      </c>
    </row>
    <row r="150" spans="1:15" x14ac:dyDescent="0.2">
      <c r="A150" s="678" t="s">
        <v>1002</v>
      </c>
      <c r="B150" s="678">
        <v>206.05</v>
      </c>
      <c r="C150" s="678">
        <v>499.20600000000002</v>
      </c>
      <c r="D150" s="678">
        <v>633.06600000000003</v>
      </c>
      <c r="E150" s="678">
        <v>1336.7070000000001</v>
      </c>
      <c r="F150" s="678">
        <v>2.9609999999999999</v>
      </c>
      <c r="G150" s="678" t="s">
        <v>866</v>
      </c>
      <c r="H150" s="678" t="s">
        <v>866</v>
      </c>
      <c r="I150" s="678" t="s">
        <v>866</v>
      </c>
      <c r="J150" s="678">
        <v>159.19900000000001</v>
      </c>
      <c r="K150" s="678">
        <v>162.16</v>
      </c>
      <c r="L150" s="678">
        <v>1498.866</v>
      </c>
      <c r="M150" s="678">
        <v>226.63900000000001</v>
      </c>
      <c r="N150" s="678">
        <v>575.46299999999997</v>
      </c>
      <c r="O150" s="678">
        <v>2300.9679999999998</v>
      </c>
    </row>
    <row r="151" spans="1:15" x14ac:dyDescent="0.2">
      <c r="A151" s="678" t="s">
        <v>1003</v>
      </c>
      <c r="B151" s="678">
        <v>208.816</v>
      </c>
      <c r="C151" s="678">
        <v>509.06900000000002</v>
      </c>
      <c r="D151" s="678">
        <v>658.00300000000004</v>
      </c>
      <c r="E151" s="678">
        <v>1375.278</v>
      </c>
      <c r="F151" s="678">
        <v>2.4830000000000001</v>
      </c>
      <c r="G151" s="678" t="s">
        <v>866</v>
      </c>
      <c r="H151" s="678" t="s">
        <v>866</v>
      </c>
      <c r="I151" s="678" t="s">
        <v>866</v>
      </c>
      <c r="J151" s="678">
        <v>159.19900000000001</v>
      </c>
      <c r="K151" s="678">
        <v>161.68199999999999</v>
      </c>
      <c r="L151" s="678">
        <v>1536.9590000000001</v>
      </c>
      <c r="M151" s="678">
        <v>237.51400000000001</v>
      </c>
      <c r="N151" s="678">
        <v>579.04499999999996</v>
      </c>
      <c r="O151" s="678">
        <v>2353.518</v>
      </c>
    </row>
    <row r="152" spans="1:15" x14ac:dyDescent="0.2">
      <c r="A152" s="678" t="s">
        <v>1004</v>
      </c>
      <c r="B152" s="678">
        <v>202.64099999999999</v>
      </c>
      <c r="C152" s="678">
        <v>491.94799999999998</v>
      </c>
      <c r="D152" s="678">
        <v>666.57799999999997</v>
      </c>
      <c r="E152" s="678">
        <v>1360.223</v>
      </c>
      <c r="F152" s="678">
        <v>2.2429999999999999</v>
      </c>
      <c r="G152" s="678" t="s">
        <v>866</v>
      </c>
      <c r="H152" s="678" t="s">
        <v>866</v>
      </c>
      <c r="I152" s="678" t="s">
        <v>866</v>
      </c>
      <c r="J152" s="678">
        <v>154.06299999999999</v>
      </c>
      <c r="K152" s="678">
        <v>156.30600000000001</v>
      </c>
      <c r="L152" s="678">
        <v>1516.529</v>
      </c>
      <c r="M152" s="678">
        <v>237.53700000000001</v>
      </c>
      <c r="N152" s="678">
        <v>484.15600000000001</v>
      </c>
      <c r="O152" s="678">
        <v>2238.2220000000002</v>
      </c>
    </row>
    <row r="153" spans="1:15" x14ac:dyDescent="0.2">
      <c r="A153" s="678" t="s">
        <v>1005</v>
      </c>
      <c r="B153" s="678">
        <v>217.029</v>
      </c>
      <c r="C153" s="678">
        <v>522.19799999999998</v>
      </c>
      <c r="D153" s="678">
        <v>647.37300000000005</v>
      </c>
      <c r="E153" s="678">
        <v>1385.8579999999999</v>
      </c>
      <c r="F153" s="678">
        <v>2.1669999999999998</v>
      </c>
      <c r="G153" s="678" t="s">
        <v>866</v>
      </c>
      <c r="H153" s="678" t="s">
        <v>866</v>
      </c>
      <c r="I153" s="678" t="s">
        <v>866</v>
      </c>
      <c r="J153" s="678">
        <v>159.19900000000001</v>
      </c>
      <c r="K153" s="678">
        <v>161.36500000000001</v>
      </c>
      <c r="L153" s="678">
        <v>1547.223</v>
      </c>
      <c r="M153" s="678">
        <v>235.16800000000001</v>
      </c>
      <c r="N153" s="678">
        <v>528.19299999999998</v>
      </c>
      <c r="O153" s="678">
        <v>2310.5839999999998</v>
      </c>
    </row>
    <row r="154" spans="1:15" x14ac:dyDescent="0.2">
      <c r="A154" s="678" t="s">
        <v>1006</v>
      </c>
      <c r="B154" s="678">
        <v>226.56100000000001</v>
      </c>
      <c r="C154" s="678">
        <v>551.66200000000003</v>
      </c>
      <c r="D154" s="678">
        <v>654.73900000000003</v>
      </c>
      <c r="E154" s="678">
        <v>1432.011</v>
      </c>
      <c r="F154" s="678">
        <v>2.331</v>
      </c>
      <c r="G154" s="678" t="s">
        <v>866</v>
      </c>
      <c r="H154" s="678" t="s">
        <v>866</v>
      </c>
      <c r="I154" s="678" t="s">
        <v>866</v>
      </c>
      <c r="J154" s="678">
        <v>154.06299999999999</v>
      </c>
      <c r="K154" s="678">
        <v>156.39400000000001</v>
      </c>
      <c r="L154" s="678">
        <v>1588.405</v>
      </c>
      <c r="M154" s="678">
        <v>230.46</v>
      </c>
      <c r="N154" s="678">
        <v>541.61199999999997</v>
      </c>
      <c r="O154" s="678">
        <v>2360.4769999999999</v>
      </c>
    </row>
    <row r="155" spans="1:15" x14ac:dyDescent="0.2">
      <c r="A155" s="678" t="s">
        <v>1007</v>
      </c>
      <c r="B155" s="678">
        <v>248.86199999999999</v>
      </c>
      <c r="C155" s="678">
        <v>567.63099999999997</v>
      </c>
      <c r="D155" s="678">
        <v>640.51900000000001</v>
      </c>
      <c r="E155" s="678">
        <v>1454.2670000000001</v>
      </c>
      <c r="F155" s="678">
        <v>2.4820000000000002</v>
      </c>
      <c r="G155" s="678" t="s">
        <v>866</v>
      </c>
      <c r="H155" s="678" t="s">
        <v>866</v>
      </c>
      <c r="I155" s="678" t="s">
        <v>866</v>
      </c>
      <c r="J155" s="678">
        <v>159.19900000000001</v>
      </c>
      <c r="K155" s="678">
        <v>161.68</v>
      </c>
      <c r="L155" s="678">
        <v>1615.9469999999999</v>
      </c>
      <c r="M155" s="678">
        <v>229.346</v>
      </c>
      <c r="N155" s="678">
        <v>597.24800000000005</v>
      </c>
      <c r="O155" s="678">
        <v>2442.5410000000002</v>
      </c>
    </row>
    <row r="156" spans="1:15" x14ac:dyDescent="0.2">
      <c r="A156" s="678" t="s">
        <v>1008</v>
      </c>
      <c r="B156" s="678">
        <v>2489.5630000000001</v>
      </c>
      <c r="C156" s="678">
        <v>6776.2730000000001</v>
      </c>
      <c r="D156" s="678">
        <v>7390.009</v>
      </c>
      <c r="E156" s="678">
        <v>16640.207999999999</v>
      </c>
      <c r="F156" s="678">
        <v>33.255000000000003</v>
      </c>
      <c r="G156" s="678" t="s">
        <v>866</v>
      </c>
      <c r="H156" s="678" t="s">
        <v>866</v>
      </c>
      <c r="I156" s="678" t="s">
        <v>866</v>
      </c>
      <c r="J156" s="678">
        <v>1874.4349999999999</v>
      </c>
      <c r="K156" s="678">
        <v>1907.69</v>
      </c>
      <c r="L156" s="678">
        <v>18547.898000000001</v>
      </c>
      <c r="M156" s="678">
        <v>2647.71</v>
      </c>
      <c r="N156" s="678">
        <v>6232.1509999999998</v>
      </c>
      <c r="O156" s="678">
        <v>27427.758999999998</v>
      </c>
    </row>
    <row r="157" spans="1:15" x14ac:dyDescent="0.2">
      <c r="A157" s="678" t="s">
        <v>1009</v>
      </c>
      <c r="B157" s="678">
        <v>256.20299999999997</v>
      </c>
      <c r="C157" s="678">
        <v>765.49699999999996</v>
      </c>
      <c r="D157" s="678">
        <v>715.31500000000005</v>
      </c>
      <c r="E157" s="678">
        <v>1737.771</v>
      </c>
      <c r="F157" s="678">
        <v>3.0449999999999999</v>
      </c>
      <c r="G157" s="678" t="s">
        <v>866</v>
      </c>
      <c r="H157" s="678" t="s">
        <v>866</v>
      </c>
      <c r="I157" s="678" t="s">
        <v>866</v>
      </c>
      <c r="J157" s="678">
        <v>162.47499999999999</v>
      </c>
      <c r="K157" s="678">
        <v>165.52</v>
      </c>
      <c r="L157" s="678">
        <v>1903.2909999999999</v>
      </c>
      <c r="M157" s="678">
        <v>226.86500000000001</v>
      </c>
      <c r="N157" s="678">
        <v>512.82299999999998</v>
      </c>
      <c r="O157" s="678">
        <v>2642.9789999999998</v>
      </c>
    </row>
    <row r="158" spans="1:15" x14ac:dyDescent="0.2">
      <c r="A158" s="678" t="s">
        <v>1010</v>
      </c>
      <c r="B158" s="678">
        <v>236.721</v>
      </c>
      <c r="C158" s="678">
        <v>685.96900000000005</v>
      </c>
      <c r="D158" s="678">
        <v>628.64700000000005</v>
      </c>
      <c r="E158" s="678">
        <v>1553.355</v>
      </c>
      <c r="F158" s="678">
        <v>2.573</v>
      </c>
      <c r="G158" s="678" t="s">
        <v>866</v>
      </c>
      <c r="H158" s="678" t="s">
        <v>866</v>
      </c>
      <c r="I158" s="678" t="s">
        <v>866</v>
      </c>
      <c r="J158" s="678">
        <v>151.99299999999999</v>
      </c>
      <c r="K158" s="678">
        <v>154.566</v>
      </c>
      <c r="L158" s="678">
        <v>1707.92</v>
      </c>
      <c r="M158" s="678">
        <v>229.37</v>
      </c>
      <c r="N158" s="678">
        <v>481.65</v>
      </c>
      <c r="O158" s="678">
        <v>2418.9409999999998</v>
      </c>
    </row>
    <row r="159" spans="1:15" x14ac:dyDescent="0.2">
      <c r="A159" s="678" t="s">
        <v>1011</v>
      </c>
      <c r="B159" s="678">
        <v>238.22399999999999</v>
      </c>
      <c r="C159" s="678">
        <v>688.77800000000002</v>
      </c>
      <c r="D159" s="678">
        <v>691.73</v>
      </c>
      <c r="E159" s="678">
        <v>1617.7570000000001</v>
      </c>
      <c r="F159" s="678">
        <v>2.9279999999999999</v>
      </c>
      <c r="G159" s="678" t="s">
        <v>866</v>
      </c>
      <c r="H159" s="678" t="s">
        <v>866</v>
      </c>
      <c r="I159" s="678" t="s">
        <v>866</v>
      </c>
      <c r="J159" s="678">
        <v>162.47499999999999</v>
      </c>
      <c r="K159" s="678">
        <v>165.404</v>
      </c>
      <c r="L159" s="678">
        <v>1783.16</v>
      </c>
      <c r="M159" s="678">
        <v>236.98500000000001</v>
      </c>
      <c r="N159" s="678">
        <v>550.35900000000004</v>
      </c>
      <c r="O159" s="678">
        <v>2570.5050000000001</v>
      </c>
    </row>
    <row r="160" spans="1:15" x14ac:dyDescent="0.2">
      <c r="A160" s="678" t="s">
        <v>1012</v>
      </c>
      <c r="B160" s="678">
        <v>253.41499999999999</v>
      </c>
      <c r="C160" s="678">
        <v>647.23099999999999</v>
      </c>
      <c r="D160" s="678">
        <v>652.70100000000002</v>
      </c>
      <c r="E160" s="678">
        <v>1552.914</v>
      </c>
      <c r="F160" s="678">
        <v>3.0990000000000002</v>
      </c>
      <c r="G160" s="678" t="s">
        <v>866</v>
      </c>
      <c r="H160" s="678" t="s">
        <v>866</v>
      </c>
      <c r="I160" s="678" t="s">
        <v>866</v>
      </c>
      <c r="J160" s="678">
        <v>157.23400000000001</v>
      </c>
      <c r="K160" s="678">
        <v>160.33199999999999</v>
      </c>
      <c r="L160" s="678">
        <v>1713.2460000000001</v>
      </c>
      <c r="M160" s="678">
        <v>234.822</v>
      </c>
      <c r="N160" s="678">
        <v>512.36500000000001</v>
      </c>
      <c r="O160" s="678">
        <v>2460.433</v>
      </c>
    </row>
    <row r="161" spans="1:15" x14ac:dyDescent="0.2">
      <c r="A161" s="678" t="s">
        <v>1013</v>
      </c>
      <c r="B161" s="678">
        <v>245.08</v>
      </c>
      <c r="C161" s="678">
        <v>607.73599999999999</v>
      </c>
      <c r="D161" s="678">
        <v>682.41200000000003</v>
      </c>
      <c r="E161" s="678">
        <v>1534.6590000000001</v>
      </c>
      <c r="F161" s="678">
        <v>3.4740000000000002</v>
      </c>
      <c r="G161" s="678" t="s">
        <v>866</v>
      </c>
      <c r="H161" s="678" t="s">
        <v>866</v>
      </c>
      <c r="I161" s="678" t="s">
        <v>866</v>
      </c>
      <c r="J161" s="678">
        <v>162.47499999999999</v>
      </c>
      <c r="K161" s="678">
        <v>165.94900000000001</v>
      </c>
      <c r="L161" s="678">
        <v>1700.6079999999999</v>
      </c>
      <c r="M161" s="678">
        <v>240.69</v>
      </c>
      <c r="N161" s="678">
        <v>578.10199999999998</v>
      </c>
      <c r="O161" s="678">
        <v>2519.4</v>
      </c>
    </row>
    <row r="162" spans="1:15" x14ac:dyDescent="0.2">
      <c r="A162" s="678" t="s">
        <v>1014</v>
      </c>
      <c r="B162" s="678">
        <v>224.65600000000001</v>
      </c>
      <c r="C162" s="678">
        <v>571.10299999999995</v>
      </c>
      <c r="D162" s="678">
        <v>648.39800000000002</v>
      </c>
      <c r="E162" s="678">
        <v>1441.7170000000001</v>
      </c>
      <c r="F162" s="678">
        <v>3.3290000000000002</v>
      </c>
      <c r="G162" s="678" t="s">
        <v>866</v>
      </c>
      <c r="H162" s="678" t="s">
        <v>866</v>
      </c>
      <c r="I162" s="678" t="s">
        <v>866</v>
      </c>
      <c r="J162" s="678">
        <v>157.23400000000001</v>
      </c>
      <c r="K162" s="678">
        <v>160.56200000000001</v>
      </c>
      <c r="L162" s="678">
        <v>1602.28</v>
      </c>
      <c r="M162" s="678">
        <v>248.386</v>
      </c>
      <c r="N162" s="678">
        <v>603.64</v>
      </c>
      <c r="O162" s="678">
        <v>2454.306</v>
      </c>
    </row>
    <row r="163" spans="1:15" x14ac:dyDescent="0.2">
      <c r="A163" s="678" t="s">
        <v>1015</v>
      </c>
      <c r="B163" s="678">
        <v>226.684</v>
      </c>
      <c r="C163" s="678">
        <v>547.08900000000006</v>
      </c>
      <c r="D163" s="678">
        <v>685.46500000000003</v>
      </c>
      <c r="E163" s="678">
        <v>1458.3040000000001</v>
      </c>
      <c r="F163" s="678">
        <v>2.9390000000000001</v>
      </c>
      <c r="G163" s="678" t="s">
        <v>866</v>
      </c>
      <c r="H163" s="678" t="s">
        <v>866</v>
      </c>
      <c r="I163" s="678" t="s">
        <v>866</v>
      </c>
      <c r="J163" s="678">
        <v>162.47499999999999</v>
      </c>
      <c r="K163" s="678">
        <v>165.41399999999999</v>
      </c>
      <c r="L163" s="678">
        <v>1623.7180000000001</v>
      </c>
      <c r="M163" s="678">
        <v>244.32599999999999</v>
      </c>
      <c r="N163" s="678">
        <v>580.92600000000004</v>
      </c>
      <c r="O163" s="678">
        <v>2448.9699999999998</v>
      </c>
    </row>
    <row r="164" spans="1:15" x14ac:dyDescent="0.2">
      <c r="A164" s="678" t="s">
        <v>1016</v>
      </c>
      <c r="B164" s="678">
        <v>229.696</v>
      </c>
      <c r="C164" s="678">
        <v>557.53099999999995</v>
      </c>
      <c r="D164" s="678">
        <v>698.01099999999997</v>
      </c>
      <c r="E164" s="678">
        <v>1483.3130000000001</v>
      </c>
      <c r="F164" s="678">
        <v>2.464</v>
      </c>
      <c r="G164" s="678" t="s">
        <v>866</v>
      </c>
      <c r="H164" s="678" t="s">
        <v>866</v>
      </c>
      <c r="I164" s="678" t="s">
        <v>866</v>
      </c>
      <c r="J164" s="678">
        <v>162.47499999999999</v>
      </c>
      <c r="K164" s="678">
        <v>164.93899999999999</v>
      </c>
      <c r="L164" s="678">
        <v>1648.252</v>
      </c>
      <c r="M164" s="678">
        <v>253.47800000000001</v>
      </c>
      <c r="N164" s="678">
        <v>613.62</v>
      </c>
      <c r="O164" s="678">
        <v>2515.35</v>
      </c>
    </row>
    <row r="165" spans="1:15" x14ac:dyDescent="0.2">
      <c r="A165" s="678" t="s">
        <v>1017</v>
      </c>
      <c r="B165" s="678">
        <v>222.91300000000001</v>
      </c>
      <c r="C165" s="678">
        <v>538.46199999999999</v>
      </c>
      <c r="D165" s="678">
        <v>652.024</v>
      </c>
      <c r="E165" s="678">
        <v>1412.961</v>
      </c>
      <c r="F165" s="678">
        <v>2.226</v>
      </c>
      <c r="G165" s="678" t="s">
        <v>866</v>
      </c>
      <c r="H165" s="678" t="s">
        <v>866</v>
      </c>
      <c r="I165" s="678" t="s">
        <v>866</v>
      </c>
      <c r="J165" s="678">
        <v>157.23400000000001</v>
      </c>
      <c r="K165" s="678">
        <v>159.459</v>
      </c>
      <c r="L165" s="678">
        <v>1572.42</v>
      </c>
      <c r="M165" s="678">
        <v>242.39400000000001</v>
      </c>
      <c r="N165" s="678">
        <v>498.74700000000001</v>
      </c>
      <c r="O165" s="678">
        <v>2313.5610000000001</v>
      </c>
    </row>
    <row r="166" spans="1:15" x14ac:dyDescent="0.2">
      <c r="A166" s="678" t="s">
        <v>1018</v>
      </c>
      <c r="B166" s="678">
        <v>221.95599999999999</v>
      </c>
      <c r="C166" s="678">
        <v>571.274</v>
      </c>
      <c r="D166" s="678">
        <v>700.42700000000002</v>
      </c>
      <c r="E166" s="678">
        <v>1490.2349999999999</v>
      </c>
      <c r="F166" s="678">
        <v>2.15</v>
      </c>
      <c r="G166" s="678" t="s">
        <v>866</v>
      </c>
      <c r="H166" s="678" t="s">
        <v>866</v>
      </c>
      <c r="I166" s="678" t="s">
        <v>866</v>
      </c>
      <c r="J166" s="678">
        <v>162.47499999999999</v>
      </c>
      <c r="K166" s="678">
        <v>164.625</v>
      </c>
      <c r="L166" s="678">
        <v>1654.86</v>
      </c>
      <c r="M166" s="678">
        <v>241.27099999999999</v>
      </c>
      <c r="N166" s="678">
        <v>544.44799999999998</v>
      </c>
      <c r="O166" s="678">
        <v>2440.5790000000002</v>
      </c>
    </row>
    <row r="167" spans="1:15" x14ac:dyDescent="0.2">
      <c r="A167" s="678" t="s">
        <v>1019</v>
      </c>
      <c r="B167" s="678">
        <v>231.80500000000001</v>
      </c>
      <c r="C167" s="678">
        <v>603.11699999999996</v>
      </c>
      <c r="D167" s="678">
        <v>616.20799999999997</v>
      </c>
      <c r="E167" s="678">
        <v>1448.55</v>
      </c>
      <c r="F167" s="678">
        <v>2.3130000000000002</v>
      </c>
      <c r="G167" s="678" t="s">
        <v>866</v>
      </c>
      <c r="H167" s="678" t="s">
        <v>866</v>
      </c>
      <c r="I167" s="678" t="s">
        <v>866</v>
      </c>
      <c r="J167" s="678">
        <v>157.23400000000001</v>
      </c>
      <c r="K167" s="678">
        <v>159.547</v>
      </c>
      <c r="L167" s="678">
        <v>1608.097</v>
      </c>
      <c r="M167" s="678">
        <v>233.595</v>
      </c>
      <c r="N167" s="678">
        <v>538.22500000000002</v>
      </c>
      <c r="O167" s="678">
        <v>2379.9169999999999</v>
      </c>
    </row>
    <row r="168" spans="1:15" x14ac:dyDescent="0.2">
      <c r="A168" s="678" t="s">
        <v>1020</v>
      </c>
      <c r="B168" s="678">
        <v>254.82</v>
      </c>
      <c r="C168" s="678">
        <v>620.70100000000002</v>
      </c>
      <c r="D168" s="678">
        <v>615.35699999999997</v>
      </c>
      <c r="E168" s="678">
        <v>1490.336</v>
      </c>
      <c r="F168" s="678">
        <v>2.4630000000000001</v>
      </c>
      <c r="G168" s="678" t="s">
        <v>866</v>
      </c>
      <c r="H168" s="678" t="s">
        <v>866</v>
      </c>
      <c r="I168" s="678" t="s">
        <v>866</v>
      </c>
      <c r="J168" s="678">
        <v>162.47499999999999</v>
      </c>
      <c r="K168" s="678">
        <v>164.93799999999999</v>
      </c>
      <c r="L168" s="678">
        <v>1655.2739999999999</v>
      </c>
      <c r="M168" s="678">
        <v>226.51499999999999</v>
      </c>
      <c r="N168" s="678">
        <v>526.36599999999999</v>
      </c>
      <c r="O168" s="678">
        <v>2408.154</v>
      </c>
    </row>
    <row r="169" spans="1:15" x14ac:dyDescent="0.2">
      <c r="A169" s="678" t="s">
        <v>1021</v>
      </c>
      <c r="B169" s="678">
        <v>2842.174</v>
      </c>
      <c r="C169" s="678">
        <v>7404.9949999999999</v>
      </c>
      <c r="D169" s="678">
        <v>7986.6869999999999</v>
      </c>
      <c r="E169" s="678">
        <v>18222.368999999999</v>
      </c>
      <c r="F169" s="678">
        <v>33.002000000000002</v>
      </c>
      <c r="G169" s="678" t="s">
        <v>866</v>
      </c>
      <c r="H169" s="678" t="s">
        <v>866</v>
      </c>
      <c r="I169" s="678" t="s">
        <v>866</v>
      </c>
      <c r="J169" s="678">
        <v>1918.2539999999999</v>
      </c>
      <c r="K169" s="678">
        <v>1951.2560000000001</v>
      </c>
      <c r="L169" s="678">
        <v>20173.625</v>
      </c>
      <c r="M169" s="678">
        <v>2858.6970000000001</v>
      </c>
      <c r="N169" s="678">
        <v>6537.5659999999998</v>
      </c>
      <c r="O169" s="678">
        <v>29569.886999999999</v>
      </c>
    </row>
    <row r="170" spans="1:15" x14ac:dyDescent="0.2">
      <c r="A170" s="678" t="s">
        <v>1022</v>
      </c>
      <c r="B170" s="678">
        <v>244.99799999999999</v>
      </c>
      <c r="C170" s="678">
        <v>723.952</v>
      </c>
      <c r="D170" s="678">
        <v>651.38499999999999</v>
      </c>
      <c r="E170" s="678">
        <v>1620.7850000000001</v>
      </c>
      <c r="F170" s="678">
        <v>3.0470000000000002</v>
      </c>
      <c r="G170" s="678" t="s">
        <v>866</v>
      </c>
      <c r="H170" s="678" t="s">
        <v>866</v>
      </c>
      <c r="I170" s="678" t="s">
        <v>866</v>
      </c>
      <c r="J170" s="678">
        <v>162.87100000000001</v>
      </c>
      <c r="K170" s="678">
        <v>165.91800000000001</v>
      </c>
      <c r="L170" s="678">
        <v>1786.702</v>
      </c>
      <c r="M170" s="678">
        <v>232.75700000000001</v>
      </c>
      <c r="N170" s="678">
        <v>572.13099999999997</v>
      </c>
      <c r="O170" s="678">
        <v>2591.5909999999999</v>
      </c>
    </row>
    <row r="171" spans="1:15" x14ac:dyDescent="0.2">
      <c r="A171" s="678" t="s">
        <v>1023</v>
      </c>
      <c r="B171" s="678">
        <v>226.19800000000001</v>
      </c>
      <c r="C171" s="678">
        <v>667.37300000000005</v>
      </c>
      <c r="D171" s="678">
        <v>595.86800000000005</v>
      </c>
      <c r="E171" s="678">
        <v>1490.873</v>
      </c>
      <c r="F171" s="678">
        <v>2.5750000000000002</v>
      </c>
      <c r="G171" s="678" t="s">
        <v>866</v>
      </c>
      <c r="H171" s="678" t="s">
        <v>866</v>
      </c>
      <c r="I171" s="678" t="s">
        <v>866</v>
      </c>
      <c r="J171" s="678">
        <v>147.10900000000001</v>
      </c>
      <c r="K171" s="678">
        <v>149.684</v>
      </c>
      <c r="L171" s="678">
        <v>1640.557</v>
      </c>
      <c r="M171" s="678">
        <v>230.553</v>
      </c>
      <c r="N171" s="678">
        <v>466.85700000000003</v>
      </c>
      <c r="O171" s="678">
        <v>2337.9670000000001</v>
      </c>
    </row>
    <row r="172" spans="1:15" x14ac:dyDescent="0.2">
      <c r="A172" s="678" t="s">
        <v>1024</v>
      </c>
      <c r="B172" s="678">
        <v>227.202</v>
      </c>
      <c r="C172" s="678">
        <v>630.47199999999998</v>
      </c>
      <c r="D172" s="678">
        <v>618.08699999999999</v>
      </c>
      <c r="E172" s="678">
        <v>1475.8710000000001</v>
      </c>
      <c r="F172" s="678">
        <v>2.93</v>
      </c>
      <c r="G172" s="678" t="s">
        <v>866</v>
      </c>
      <c r="H172" s="678" t="s">
        <v>866</v>
      </c>
      <c r="I172" s="678" t="s">
        <v>866</v>
      </c>
      <c r="J172" s="678">
        <v>162.87100000000001</v>
      </c>
      <c r="K172" s="678">
        <v>165.80099999999999</v>
      </c>
      <c r="L172" s="678">
        <v>1641.672</v>
      </c>
      <c r="M172" s="678">
        <v>233.512</v>
      </c>
      <c r="N172" s="678">
        <v>519.95399999999995</v>
      </c>
      <c r="O172" s="678">
        <v>2395.1379999999999</v>
      </c>
    </row>
    <row r="173" spans="1:15" x14ac:dyDescent="0.2">
      <c r="A173" s="678" t="s">
        <v>1025</v>
      </c>
      <c r="B173" s="678">
        <v>240.523</v>
      </c>
      <c r="C173" s="678">
        <v>584.29300000000001</v>
      </c>
      <c r="D173" s="678">
        <v>619.06700000000001</v>
      </c>
      <c r="E173" s="678">
        <v>1444.402</v>
      </c>
      <c r="F173" s="678">
        <v>3.101</v>
      </c>
      <c r="G173" s="678" t="s">
        <v>866</v>
      </c>
      <c r="H173" s="678" t="s">
        <v>866</v>
      </c>
      <c r="I173" s="678" t="s">
        <v>866</v>
      </c>
      <c r="J173" s="678">
        <v>157.61699999999999</v>
      </c>
      <c r="K173" s="678">
        <v>160.71799999999999</v>
      </c>
      <c r="L173" s="678">
        <v>1605.1189999999999</v>
      </c>
      <c r="M173" s="678">
        <v>237.00399999999999</v>
      </c>
      <c r="N173" s="678">
        <v>512.90099999999995</v>
      </c>
      <c r="O173" s="678">
        <v>2355.0239999999999</v>
      </c>
    </row>
    <row r="174" spans="1:15" x14ac:dyDescent="0.2">
      <c r="A174" s="678" t="s">
        <v>1026</v>
      </c>
      <c r="B174" s="678">
        <v>232.53399999999999</v>
      </c>
      <c r="C174" s="678">
        <v>543.01700000000005</v>
      </c>
      <c r="D174" s="678">
        <v>667.87300000000005</v>
      </c>
      <c r="E174" s="678">
        <v>1440.403</v>
      </c>
      <c r="F174" s="678">
        <v>3.476</v>
      </c>
      <c r="G174" s="678" t="s">
        <v>866</v>
      </c>
      <c r="H174" s="678" t="s">
        <v>866</v>
      </c>
      <c r="I174" s="678" t="s">
        <v>866</v>
      </c>
      <c r="J174" s="678">
        <v>162.87100000000001</v>
      </c>
      <c r="K174" s="678">
        <v>166.34700000000001</v>
      </c>
      <c r="L174" s="678">
        <v>1606.751</v>
      </c>
      <c r="M174" s="678">
        <v>242.87299999999999</v>
      </c>
      <c r="N174" s="678">
        <v>578.45799999999997</v>
      </c>
      <c r="O174" s="678">
        <v>2428.0819999999999</v>
      </c>
    </row>
    <row r="175" spans="1:15" x14ac:dyDescent="0.2">
      <c r="A175" s="678" t="s">
        <v>1027</v>
      </c>
      <c r="B175" s="678">
        <v>213.416</v>
      </c>
      <c r="C175" s="678">
        <v>511.19200000000001</v>
      </c>
      <c r="D175" s="678">
        <v>651.98099999999999</v>
      </c>
      <c r="E175" s="678">
        <v>1374.454</v>
      </c>
      <c r="F175" s="678">
        <v>3.331</v>
      </c>
      <c r="G175" s="678" t="s">
        <v>866</v>
      </c>
      <c r="H175" s="678" t="s">
        <v>866</v>
      </c>
      <c r="I175" s="678" t="s">
        <v>866</v>
      </c>
      <c r="J175" s="678">
        <v>157.61699999999999</v>
      </c>
      <c r="K175" s="678">
        <v>160.94800000000001</v>
      </c>
      <c r="L175" s="678">
        <v>1535.402</v>
      </c>
      <c r="M175" s="678">
        <v>242.702</v>
      </c>
      <c r="N175" s="678">
        <v>571.09100000000001</v>
      </c>
      <c r="O175" s="678">
        <v>2349.1950000000002</v>
      </c>
    </row>
    <row r="176" spans="1:15" x14ac:dyDescent="0.2">
      <c r="A176" s="678" t="s">
        <v>1028</v>
      </c>
      <c r="B176" s="678">
        <v>223.13</v>
      </c>
      <c r="C176" s="678">
        <v>527.35799999999995</v>
      </c>
      <c r="D176" s="678">
        <v>663.99300000000005</v>
      </c>
      <c r="E176" s="678">
        <v>1412.799</v>
      </c>
      <c r="F176" s="678">
        <v>2.9409999999999998</v>
      </c>
      <c r="G176" s="678" t="s">
        <v>866</v>
      </c>
      <c r="H176" s="678" t="s">
        <v>866</v>
      </c>
      <c r="I176" s="678" t="s">
        <v>866</v>
      </c>
      <c r="J176" s="678">
        <v>162.87100000000001</v>
      </c>
      <c r="K176" s="678">
        <v>165.81200000000001</v>
      </c>
      <c r="L176" s="678">
        <v>1578.6110000000001</v>
      </c>
      <c r="M176" s="678">
        <v>241.55600000000001</v>
      </c>
      <c r="N176" s="678">
        <v>587.18100000000004</v>
      </c>
      <c r="O176" s="678">
        <v>2407.3470000000002</v>
      </c>
    </row>
    <row r="177" spans="1:15" x14ac:dyDescent="0.2">
      <c r="A177" s="678" t="s">
        <v>1029</v>
      </c>
      <c r="B177" s="678">
        <v>226.22</v>
      </c>
      <c r="C177" s="678">
        <v>522.72199999999998</v>
      </c>
      <c r="D177" s="678">
        <v>687.97</v>
      </c>
      <c r="E177" s="678">
        <v>1435.5550000000001</v>
      </c>
      <c r="F177" s="678">
        <v>2.4660000000000002</v>
      </c>
      <c r="G177" s="678" t="s">
        <v>866</v>
      </c>
      <c r="H177" s="678" t="s">
        <v>866</v>
      </c>
      <c r="I177" s="678" t="s">
        <v>866</v>
      </c>
      <c r="J177" s="678">
        <v>162.87100000000001</v>
      </c>
      <c r="K177" s="678">
        <v>165.33699999999999</v>
      </c>
      <c r="L177" s="678">
        <v>1600.8910000000001</v>
      </c>
      <c r="M177" s="678">
        <v>247.244</v>
      </c>
      <c r="N177" s="678">
        <v>577.20799999999997</v>
      </c>
      <c r="O177" s="678">
        <v>2425.3440000000001</v>
      </c>
    </row>
    <row r="178" spans="1:15" x14ac:dyDescent="0.2">
      <c r="A178" s="678" t="s">
        <v>1030</v>
      </c>
      <c r="B178" s="678">
        <v>219.45699999999999</v>
      </c>
      <c r="C178" s="678">
        <v>513.20899999999995</v>
      </c>
      <c r="D178" s="678">
        <v>629.96299999999997</v>
      </c>
      <c r="E178" s="678">
        <v>1359.835</v>
      </c>
      <c r="F178" s="678">
        <v>2.2269999999999999</v>
      </c>
      <c r="G178" s="678" t="s">
        <v>866</v>
      </c>
      <c r="H178" s="678" t="s">
        <v>866</v>
      </c>
      <c r="I178" s="678" t="s">
        <v>866</v>
      </c>
      <c r="J178" s="678">
        <v>157.61699999999999</v>
      </c>
      <c r="K178" s="678">
        <v>159.84399999999999</v>
      </c>
      <c r="L178" s="678">
        <v>1519.6790000000001</v>
      </c>
      <c r="M178" s="678">
        <v>244.96299999999999</v>
      </c>
      <c r="N178" s="678">
        <v>499.54300000000001</v>
      </c>
      <c r="O178" s="678">
        <v>2264.1849999999999</v>
      </c>
    </row>
    <row r="179" spans="1:15" x14ac:dyDescent="0.2">
      <c r="A179" s="678" t="s">
        <v>1031</v>
      </c>
      <c r="B179" s="678">
        <v>220.96100000000001</v>
      </c>
      <c r="C179" s="678">
        <v>555.63199999999995</v>
      </c>
      <c r="D179" s="678">
        <v>680.65200000000004</v>
      </c>
      <c r="E179" s="678">
        <v>1455.99</v>
      </c>
      <c r="F179" s="678">
        <v>2.1520000000000001</v>
      </c>
      <c r="G179" s="678" t="s">
        <v>866</v>
      </c>
      <c r="H179" s="678" t="s">
        <v>866</v>
      </c>
      <c r="I179" s="678" t="s">
        <v>866</v>
      </c>
      <c r="J179" s="678">
        <v>162.87100000000001</v>
      </c>
      <c r="K179" s="678">
        <v>165.023</v>
      </c>
      <c r="L179" s="678">
        <v>1621.0119999999999</v>
      </c>
      <c r="M179" s="678">
        <v>239.471</v>
      </c>
      <c r="N179" s="678">
        <v>540.04600000000005</v>
      </c>
      <c r="O179" s="678">
        <v>2400.529</v>
      </c>
    </row>
    <row r="180" spans="1:15" x14ac:dyDescent="0.2">
      <c r="A180" s="678" t="s">
        <v>1032</v>
      </c>
      <c r="B180" s="678">
        <v>230.98699999999999</v>
      </c>
      <c r="C180" s="678">
        <v>571.35599999999999</v>
      </c>
      <c r="D180" s="678">
        <v>601.51599999999996</v>
      </c>
      <c r="E180" s="678">
        <v>1401.1089999999999</v>
      </c>
      <c r="F180" s="678">
        <v>2.3140000000000001</v>
      </c>
      <c r="G180" s="678" t="s">
        <v>866</v>
      </c>
      <c r="H180" s="678" t="s">
        <v>866</v>
      </c>
      <c r="I180" s="678" t="s">
        <v>866</v>
      </c>
      <c r="J180" s="678">
        <v>157.61699999999999</v>
      </c>
      <c r="K180" s="678">
        <v>159.93100000000001</v>
      </c>
      <c r="L180" s="678">
        <v>1561.04</v>
      </c>
      <c r="M180" s="678">
        <v>232.56700000000001</v>
      </c>
      <c r="N180" s="678">
        <v>536.13099999999997</v>
      </c>
      <c r="O180" s="678">
        <v>2329.7379999999998</v>
      </c>
    </row>
    <row r="181" spans="1:15" x14ac:dyDescent="0.2">
      <c r="A181" s="678" t="s">
        <v>1033</v>
      </c>
      <c r="B181" s="678">
        <v>254.30099999999999</v>
      </c>
      <c r="C181" s="678">
        <v>678.67100000000005</v>
      </c>
      <c r="D181" s="678">
        <v>645.78</v>
      </c>
      <c r="E181" s="678">
        <v>1577.7429999999999</v>
      </c>
      <c r="F181" s="678">
        <v>2.4649999999999999</v>
      </c>
      <c r="G181" s="678" t="s">
        <v>866</v>
      </c>
      <c r="H181" s="678" t="s">
        <v>866</v>
      </c>
      <c r="I181" s="678" t="s">
        <v>866</v>
      </c>
      <c r="J181" s="678">
        <v>162.87100000000001</v>
      </c>
      <c r="K181" s="678">
        <v>165.33600000000001</v>
      </c>
      <c r="L181" s="678">
        <v>1743.078</v>
      </c>
      <c r="M181" s="678">
        <v>229.863</v>
      </c>
      <c r="N181" s="678">
        <v>555.55399999999997</v>
      </c>
      <c r="O181" s="678">
        <v>2528.4960000000001</v>
      </c>
    </row>
    <row r="182" spans="1:15" x14ac:dyDescent="0.2">
      <c r="A182" s="678" t="s">
        <v>1034</v>
      </c>
      <c r="B182" s="678">
        <v>2759.9270000000001</v>
      </c>
      <c r="C182" s="678">
        <v>7031.5969999999998</v>
      </c>
      <c r="D182" s="678">
        <v>7714.1210000000001</v>
      </c>
      <c r="E182" s="678">
        <v>17492.151999999998</v>
      </c>
      <c r="F182" s="678">
        <v>33.024000000000001</v>
      </c>
      <c r="G182" s="678" t="s">
        <v>866</v>
      </c>
      <c r="H182" s="678" t="s">
        <v>866</v>
      </c>
      <c r="I182" s="678" t="s">
        <v>866</v>
      </c>
      <c r="J182" s="678">
        <v>1917.674</v>
      </c>
      <c r="K182" s="678">
        <v>1950.6980000000001</v>
      </c>
      <c r="L182" s="678">
        <v>19442.849999999999</v>
      </c>
      <c r="M182" s="678">
        <v>2855.0659999999998</v>
      </c>
      <c r="N182" s="678">
        <v>6517.893</v>
      </c>
      <c r="O182" s="678">
        <v>28815.809000000001</v>
      </c>
    </row>
    <row r="183" spans="1:15" x14ac:dyDescent="0.2">
      <c r="A183" s="678" t="s">
        <v>1035</v>
      </c>
      <c r="B183" s="678">
        <v>259.096</v>
      </c>
      <c r="C183" s="678">
        <v>753.18100000000004</v>
      </c>
      <c r="D183" s="678">
        <v>642.73299999999995</v>
      </c>
      <c r="E183" s="678">
        <v>1654.9639999999999</v>
      </c>
      <c r="F183" s="678">
        <v>3.0459999999999998</v>
      </c>
      <c r="G183" s="678" t="s">
        <v>866</v>
      </c>
      <c r="H183" s="678" t="s">
        <v>866</v>
      </c>
      <c r="I183" s="678" t="s">
        <v>866</v>
      </c>
      <c r="J183" s="678">
        <v>162.63499999999999</v>
      </c>
      <c r="K183" s="678">
        <v>165.68199999999999</v>
      </c>
      <c r="L183" s="678">
        <v>1820.646</v>
      </c>
      <c r="M183" s="678">
        <v>229.286</v>
      </c>
      <c r="N183" s="678">
        <v>502.12</v>
      </c>
      <c r="O183" s="678">
        <v>2552.0520000000001</v>
      </c>
    </row>
    <row r="184" spans="1:15" x14ac:dyDescent="0.2">
      <c r="A184" s="678" t="s">
        <v>1036</v>
      </c>
      <c r="B184" s="678">
        <v>236.64500000000001</v>
      </c>
      <c r="C184" s="678">
        <v>670.46699999999998</v>
      </c>
      <c r="D184" s="678">
        <v>592.40099999999995</v>
      </c>
      <c r="E184" s="678">
        <v>1499.2159999999999</v>
      </c>
      <c r="F184" s="678">
        <v>2.5739999999999998</v>
      </c>
      <c r="G184" s="678" t="s">
        <v>866</v>
      </c>
      <c r="H184" s="678" t="s">
        <v>866</v>
      </c>
      <c r="I184" s="678" t="s">
        <v>866</v>
      </c>
      <c r="J184" s="678">
        <v>146.89699999999999</v>
      </c>
      <c r="K184" s="678">
        <v>149.471</v>
      </c>
      <c r="L184" s="678">
        <v>1648.6869999999999</v>
      </c>
      <c r="M184" s="678">
        <v>229.18899999999999</v>
      </c>
      <c r="N184" s="678">
        <v>469.90199999999999</v>
      </c>
      <c r="O184" s="678">
        <v>2347.777</v>
      </c>
    </row>
    <row r="185" spans="1:15" x14ac:dyDescent="0.2">
      <c r="A185" s="678" t="s">
        <v>1037</v>
      </c>
      <c r="B185" s="678">
        <v>240.25700000000001</v>
      </c>
      <c r="C185" s="678">
        <v>663.27200000000005</v>
      </c>
      <c r="D185" s="678">
        <v>662.99900000000002</v>
      </c>
      <c r="E185" s="678">
        <v>1565.6569999999999</v>
      </c>
      <c r="F185" s="678">
        <v>2.93</v>
      </c>
      <c r="G185" s="678" t="s">
        <v>866</v>
      </c>
      <c r="H185" s="678" t="s">
        <v>866</v>
      </c>
      <c r="I185" s="678" t="s">
        <v>866</v>
      </c>
      <c r="J185" s="678">
        <v>162.63499999999999</v>
      </c>
      <c r="K185" s="678">
        <v>165.566</v>
      </c>
      <c r="L185" s="678">
        <v>1731.222</v>
      </c>
      <c r="M185" s="678">
        <v>234.958</v>
      </c>
      <c r="N185" s="678">
        <v>515.375</v>
      </c>
      <c r="O185" s="678">
        <v>2481.556</v>
      </c>
    </row>
    <row r="186" spans="1:15" x14ac:dyDescent="0.2">
      <c r="A186" s="678" t="s">
        <v>1038</v>
      </c>
      <c r="B186" s="678">
        <v>238.601</v>
      </c>
      <c r="C186" s="678">
        <v>574.07799999999997</v>
      </c>
      <c r="D186" s="678">
        <v>625.46400000000006</v>
      </c>
      <c r="E186" s="678">
        <v>1437.729</v>
      </c>
      <c r="F186" s="678">
        <v>3.1</v>
      </c>
      <c r="G186" s="678" t="s">
        <v>866</v>
      </c>
      <c r="H186" s="678" t="s">
        <v>866</v>
      </c>
      <c r="I186" s="678" t="s">
        <v>866</v>
      </c>
      <c r="J186" s="678">
        <v>157.38900000000001</v>
      </c>
      <c r="K186" s="678">
        <v>160.49</v>
      </c>
      <c r="L186" s="678">
        <v>1598.2190000000001</v>
      </c>
      <c r="M186" s="678">
        <v>234.13300000000001</v>
      </c>
      <c r="N186" s="678">
        <v>512.80200000000002</v>
      </c>
      <c r="O186" s="678">
        <v>2345.154</v>
      </c>
    </row>
    <row r="187" spans="1:15" x14ac:dyDescent="0.2">
      <c r="A187" s="678" t="s">
        <v>1039</v>
      </c>
      <c r="B187" s="678">
        <v>230.53100000000001</v>
      </c>
      <c r="C187" s="678">
        <v>540.82299999999998</v>
      </c>
      <c r="D187" s="678">
        <v>676.42</v>
      </c>
      <c r="E187" s="678">
        <v>1445.1179999999999</v>
      </c>
      <c r="F187" s="678">
        <v>3.476</v>
      </c>
      <c r="G187" s="678" t="s">
        <v>866</v>
      </c>
      <c r="H187" s="678" t="s">
        <v>866</v>
      </c>
      <c r="I187" s="678" t="s">
        <v>866</v>
      </c>
      <c r="J187" s="678">
        <v>162.63499999999999</v>
      </c>
      <c r="K187" s="678">
        <v>166.11199999999999</v>
      </c>
      <c r="L187" s="678">
        <v>1611.23</v>
      </c>
      <c r="M187" s="678">
        <v>238.666</v>
      </c>
      <c r="N187" s="678">
        <v>568.86599999999999</v>
      </c>
      <c r="O187" s="678">
        <v>2418.761</v>
      </c>
    </row>
    <row r="188" spans="1:15" x14ac:dyDescent="0.2">
      <c r="A188" s="678" t="s">
        <v>1040</v>
      </c>
      <c r="B188" s="678">
        <v>212.06700000000001</v>
      </c>
      <c r="C188" s="678">
        <v>495.67200000000003</v>
      </c>
      <c r="D188" s="678">
        <v>658.09799999999996</v>
      </c>
      <c r="E188" s="678">
        <v>1365.9770000000001</v>
      </c>
      <c r="F188" s="678">
        <v>3.33</v>
      </c>
      <c r="G188" s="678" t="s">
        <v>866</v>
      </c>
      <c r="H188" s="678" t="s">
        <v>866</v>
      </c>
      <c r="I188" s="678" t="s">
        <v>866</v>
      </c>
      <c r="J188" s="678">
        <v>157.38900000000001</v>
      </c>
      <c r="K188" s="678">
        <v>160.72</v>
      </c>
      <c r="L188" s="678">
        <v>1526.6969999999999</v>
      </c>
      <c r="M188" s="678">
        <v>238.30500000000001</v>
      </c>
      <c r="N188" s="678">
        <v>560.06399999999996</v>
      </c>
      <c r="O188" s="678">
        <v>2325.0659999999998</v>
      </c>
    </row>
    <row r="189" spans="1:15" x14ac:dyDescent="0.2">
      <c r="A189" s="678" t="s">
        <v>1041</v>
      </c>
      <c r="B189" s="678">
        <v>196.08199999999999</v>
      </c>
      <c r="C189" s="678">
        <v>486.755</v>
      </c>
      <c r="D189" s="678">
        <v>636.00300000000004</v>
      </c>
      <c r="E189" s="678">
        <v>1317.124</v>
      </c>
      <c r="F189" s="678">
        <v>2.94</v>
      </c>
      <c r="G189" s="678" t="s">
        <v>866</v>
      </c>
      <c r="H189" s="678" t="s">
        <v>866</v>
      </c>
      <c r="I189" s="678" t="s">
        <v>866</v>
      </c>
      <c r="J189" s="678">
        <v>162.63499999999999</v>
      </c>
      <c r="K189" s="678">
        <v>165.57599999999999</v>
      </c>
      <c r="L189" s="678">
        <v>1482.7</v>
      </c>
      <c r="M189" s="678">
        <v>241.25200000000001</v>
      </c>
      <c r="N189" s="678">
        <v>586.88300000000004</v>
      </c>
      <c r="O189" s="678">
        <v>2310.835</v>
      </c>
    </row>
    <row r="190" spans="1:15" x14ac:dyDescent="0.2">
      <c r="A190" s="678" t="s">
        <v>1042</v>
      </c>
      <c r="B190" s="678">
        <v>199.167</v>
      </c>
      <c r="C190" s="678">
        <v>484.23500000000001</v>
      </c>
      <c r="D190" s="678">
        <v>678</v>
      </c>
      <c r="E190" s="678">
        <v>1355.7059999999999</v>
      </c>
      <c r="F190" s="678">
        <v>2.4660000000000002</v>
      </c>
      <c r="G190" s="678" t="s">
        <v>866</v>
      </c>
      <c r="H190" s="678" t="s">
        <v>866</v>
      </c>
      <c r="I190" s="678" t="s">
        <v>866</v>
      </c>
      <c r="J190" s="678">
        <v>162.63499999999999</v>
      </c>
      <c r="K190" s="678">
        <v>165.101</v>
      </c>
      <c r="L190" s="678">
        <v>1520.808</v>
      </c>
      <c r="M190" s="678">
        <v>240.98400000000001</v>
      </c>
      <c r="N190" s="678">
        <v>531.45399999999995</v>
      </c>
      <c r="O190" s="678">
        <v>2293.2460000000001</v>
      </c>
    </row>
    <row r="191" spans="1:15" x14ac:dyDescent="0.2">
      <c r="A191" s="678" t="s">
        <v>1043</v>
      </c>
      <c r="B191" s="678">
        <v>192.96799999999999</v>
      </c>
      <c r="C191" s="678">
        <v>444.584</v>
      </c>
      <c r="D191" s="678">
        <v>673.01700000000005</v>
      </c>
      <c r="E191" s="678">
        <v>1310.153</v>
      </c>
      <c r="F191" s="678">
        <v>2.2269999999999999</v>
      </c>
      <c r="G191" s="678" t="s">
        <v>866</v>
      </c>
      <c r="H191" s="678" t="s">
        <v>866</v>
      </c>
      <c r="I191" s="678" t="s">
        <v>866</v>
      </c>
      <c r="J191" s="678">
        <v>157.38900000000001</v>
      </c>
      <c r="K191" s="678">
        <v>159.61600000000001</v>
      </c>
      <c r="L191" s="678">
        <v>1469.769</v>
      </c>
      <c r="M191" s="678">
        <v>243.29499999999999</v>
      </c>
      <c r="N191" s="678">
        <v>520.41899999999998</v>
      </c>
      <c r="O191" s="678">
        <v>2233.4830000000002</v>
      </c>
    </row>
    <row r="192" spans="1:15" x14ac:dyDescent="0.2">
      <c r="A192" s="678" t="s">
        <v>1044</v>
      </c>
      <c r="B192" s="678">
        <v>198.095</v>
      </c>
      <c r="C192" s="678">
        <v>469.94099999999997</v>
      </c>
      <c r="D192" s="678">
        <v>702.24900000000002</v>
      </c>
      <c r="E192" s="678">
        <v>1369.691</v>
      </c>
      <c r="F192" s="678">
        <v>2.1509999999999998</v>
      </c>
      <c r="G192" s="678" t="s">
        <v>866</v>
      </c>
      <c r="H192" s="678" t="s">
        <v>866</v>
      </c>
      <c r="I192" s="678" t="s">
        <v>866</v>
      </c>
      <c r="J192" s="678">
        <v>162.63499999999999</v>
      </c>
      <c r="K192" s="678">
        <v>164.78700000000001</v>
      </c>
      <c r="L192" s="678">
        <v>1534.4780000000001</v>
      </c>
      <c r="M192" s="678">
        <v>243.61099999999999</v>
      </c>
      <c r="N192" s="678">
        <v>525.89200000000005</v>
      </c>
      <c r="O192" s="678">
        <v>2303.982</v>
      </c>
    </row>
    <row r="193" spans="1:15" x14ac:dyDescent="0.2">
      <c r="A193" s="678" t="s">
        <v>1045</v>
      </c>
      <c r="B193" s="678">
        <v>207.58600000000001</v>
      </c>
      <c r="C193" s="678">
        <v>495.19</v>
      </c>
      <c r="D193" s="678">
        <v>638.12400000000002</v>
      </c>
      <c r="E193" s="678">
        <v>1337.4349999999999</v>
      </c>
      <c r="F193" s="678">
        <v>2.3140000000000001</v>
      </c>
      <c r="G193" s="678" t="s">
        <v>866</v>
      </c>
      <c r="H193" s="678" t="s">
        <v>866</v>
      </c>
      <c r="I193" s="678" t="s">
        <v>866</v>
      </c>
      <c r="J193" s="678">
        <v>157.38900000000001</v>
      </c>
      <c r="K193" s="678">
        <v>159.703</v>
      </c>
      <c r="L193" s="678">
        <v>1497.1389999999999</v>
      </c>
      <c r="M193" s="678">
        <v>228.721</v>
      </c>
      <c r="N193" s="678">
        <v>536.26300000000003</v>
      </c>
      <c r="O193" s="678">
        <v>2262.1219999999998</v>
      </c>
    </row>
    <row r="194" spans="1:15" x14ac:dyDescent="0.2">
      <c r="A194" s="678" t="s">
        <v>1046</v>
      </c>
      <c r="B194" s="678">
        <v>229.40799999999999</v>
      </c>
      <c r="C194" s="678">
        <v>567.57500000000005</v>
      </c>
      <c r="D194" s="678">
        <v>674.51499999999999</v>
      </c>
      <c r="E194" s="678">
        <v>1470.7760000000001</v>
      </c>
      <c r="F194" s="678">
        <v>2.464</v>
      </c>
      <c r="G194" s="678" t="s">
        <v>866</v>
      </c>
      <c r="H194" s="678" t="s">
        <v>866</v>
      </c>
      <c r="I194" s="678" t="s">
        <v>866</v>
      </c>
      <c r="J194" s="678">
        <v>162.63499999999999</v>
      </c>
      <c r="K194" s="678">
        <v>165.1</v>
      </c>
      <c r="L194" s="678">
        <v>1635.875</v>
      </c>
      <c r="M194" s="678">
        <v>231.369</v>
      </c>
      <c r="N194" s="678">
        <v>532.01499999999999</v>
      </c>
      <c r="O194" s="678">
        <v>2399.2600000000002</v>
      </c>
    </row>
    <row r="195" spans="1:15" x14ac:dyDescent="0.2">
      <c r="A195" s="678" t="s">
        <v>1047</v>
      </c>
      <c r="B195" s="678">
        <v>2640.5039999999999</v>
      </c>
      <c r="C195" s="678">
        <v>6646.2619999999997</v>
      </c>
      <c r="D195" s="678">
        <v>7860.0129999999999</v>
      </c>
      <c r="E195" s="678">
        <v>17130.025000000001</v>
      </c>
      <c r="F195" s="678">
        <v>33.021000000000001</v>
      </c>
      <c r="G195" s="678" t="s">
        <v>866</v>
      </c>
      <c r="H195" s="678" t="s">
        <v>866</v>
      </c>
      <c r="I195" s="678" t="s">
        <v>866</v>
      </c>
      <c r="J195" s="678">
        <v>1914.9010000000001</v>
      </c>
      <c r="K195" s="678">
        <v>1947.923</v>
      </c>
      <c r="L195" s="678">
        <v>19077.948</v>
      </c>
      <c r="M195" s="678">
        <v>2833.77</v>
      </c>
      <c r="N195" s="678">
        <v>6361.8360000000002</v>
      </c>
      <c r="O195" s="678">
        <v>28273.554</v>
      </c>
    </row>
    <row r="196" spans="1:15" x14ac:dyDescent="0.2">
      <c r="A196" s="678" t="s">
        <v>1048</v>
      </c>
      <c r="B196" s="678">
        <v>224.51</v>
      </c>
      <c r="C196" s="678">
        <v>781.04600000000005</v>
      </c>
      <c r="D196" s="678">
        <v>701.91700000000003</v>
      </c>
      <c r="E196" s="678">
        <v>1706.37</v>
      </c>
      <c r="F196" s="678">
        <v>3.0390000000000001</v>
      </c>
      <c r="G196" s="678" t="s">
        <v>866</v>
      </c>
      <c r="H196" s="678" t="s">
        <v>866</v>
      </c>
      <c r="I196" s="678" t="s">
        <v>866</v>
      </c>
      <c r="J196" s="678">
        <v>162.54900000000001</v>
      </c>
      <c r="K196" s="678">
        <v>165.58699999999999</v>
      </c>
      <c r="L196" s="678">
        <v>1871.9570000000001</v>
      </c>
      <c r="M196" s="678">
        <v>227.011</v>
      </c>
      <c r="N196" s="678">
        <v>516.38499999999999</v>
      </c>
      <c r="O196" s="678">
        <v>2615.3530000000001</v>
      </c>
    </row>
    <row r="197" spans="1:15" x14ac:dyDescent="0.2">
      <c r="A197" s="678" t="s">
        <v>1049</v>
      </c>
      <c r="B197" s="678">
        <v>206.727</v>
      </c>
      <c r="C197" s="678">
        <v>680.71600000000001</v>
      </c>
      <c r="D197" s="678">
        <v>628.83000000000004</v>
      </c>
      <c r="E197" s="678">
        <v>1517.2550000000001</v>
      </c>
      <c r="F197" s="678">
        <v>2.5680000000000001</v>
      </c>
      <c r="G197" s="678" t="s">
        <v>866</v>
      </c>
      <c r="H197" s="678" t="s">
        <v>866</v>
      </c>
      <c r="I197" s="678" t="s">
        <v>866</v>
      </c>
      <c r="J197" s="678">
        <v>146.81800000000001</v>
      </c>
      <c r="K197" s="678">
        <v>149.386</v>
      </c>
      <c r="L197" s="678">
        <v>1666.6410000000001</v>
      </c>
      <c r="M197" s="678">
        <v>226.07900000000001</v>
      </c>
      <c r="N197" s="678">
        <v>454.88900000000001</v>
      </c>
      <c r="O197" s="678">
        <v>2347.6089999999999</v>
      </c>
    </row>
    <row r="198" spans="1:15" x14ac:dyDescent="0.2">
      <c r="A198" s="678" t="s">
        <v>1050</v>
      </c>
      <c r="B198" s="678">
        <v>206.233</v>
      </c>
      <c r="C198" s="678">
        <v>649.15300000000002</v>
      </c>
      <c r="D198" s="678">
        <v>617.85699999999997</v>
      </c>
      <c r="E198" s="678">
        <v>1471.653</v>
      </c>
      <c r="F198" s="678">
        <v>2.923</v>
      </c>
      <c r="G198" s="678" t="s">
        <v>866</v>
      </c>
      <c r="H198" s="678" t="s">
        <v>866</v>
      </c>
      <c r="I198" s="678" t="s">
        <v>866</v>
      </c>
      <c r="J198" s="678">
        <v>162.54900000000001</v>
      </c>
      <c r="K198" s="678">
        <v>165.471</v>
      </c>
      <c r="L198" s="678">
        <v>1637.124</v>
      </c>
      <c r="M198" s="678">
        <v>234.893</v>
      </c>
      <c r="N198" s="678">
        <v>517.05899999999997</v>
      </c>
      <c r="O198" s="678">
        <v>2389.0770000000002</v>
      </c>
    </row>
    <row r="199" spans="1:15" x14ac:dyDescent="0.2">
      <c r="A199" s="678" t="s">
        <v>1051</v>
      </c>
      <c r="B199" s="678">
        <v>225.72900000000001</v>
      </c>
      <c r="C199" s="678">
        <v>586.31399999999996</v>
      </c>
      <c r="D199" s="678">
        <v>659.68600000000004</v>
      </c>
      <c r="E199" s="678">
        <v>1472.15</v>
      </c>
      <c r="F199" s="678">
        <v>3.0920000000000001</v>
      </c>
      <c r="G199" s="678" t="s">
        <v>866</v>
      </c>
      <c r="H199" s="678" t="s">
        <v>866</v>
      </c>
      <c r="I199" s="678" t="s">
        <v>866</v>
      </c>
      <c r="J199" s="678">
        <v>157.30500000000001</v>
      </c>
      <c r="K199" s="678">
        <v>160.398</v>
      </c>
      <c r="L199" s="678">
        <v>1632.548</v>
      </c>
      <c r="M199" s="678">
        <v>235.44300000000001</v>
      </c>
      <c r="N199" s="678">
        <v>507.00700000000001</v>
      </c>
      <c r="O199" s="678">
        <v>2374.998</v>
      </c>
    </row>
    <row r="200" spans="1:15" x14ac:dyDescent="0.2">
      <c r="A200" s="678" t="s">
        <v>1052</v>
      </c>
      <c r="B200" s="678">
        <v>218.02099999999999</v>
      </c>
      <c r="C200" s="678">
        <v>556.39700000000005</v>
      </c>
      <c r="D200" s="678">
        <v>643.14700000000005</v>
      </c>
      <c r="E200" s="678">
        <v>1418.001</v>
      </c>
      <c r="F200" s="678">
        <v>3.4670000000000001</v>
      </c>
      <c r="G200" s="678" t="s">
        <v>866</v>
      </c>
      <c r="H200" s="678" t="s">
        <v>866</v>
      </c>
      <c r="I200" s="678" t="s">
        <v>866</v>
      </c>
      <c r="J200" s="678">
        <v>162.54900000000001</v>
      </c>
      <c r="K200" s="678">
        <v>166.01599999999999</v>
      </c>
      <c r="L200" s="678">
        <v>1584.0170000000001</v>
      </c>
      <c r="M200" s="678">
        <v>242.19300000000001</v>
      </c>
      <c r="N200" s="678">
        <v>569.24800000000005</v>
      </c>
      <c r="O200" s="678">
        <v>2395.4569999999999</v>
      </c>
    </row>
    <row r="201" spans="1:15" x14ac:dyDescent="0.2">
      <c r="A201" s="678" t="s">
        <v>1053</v>
      </c>
      <c r="B201" s="678">
        <v>200.804</v>
      </c>
      <c r="C201" s="678">
        <v>543.47699999999998</v>
      </c>
      <c r="D201" s="678">
        <v>688.44399999999996</v>
      </c>
      <c r="E201" s="678">
        <v>1434.2329999999999</v>
      </c>
      <c r="F201" s="678">
        <v>3.3220000000000001</v>
      </c>
      <c r="G201" s="678" t="s">
        <v>866</v>
      </c>
      <c r="H201" s="678" t="s">
        <v>866</v>
      </c>
      <c r="I201" s="678" t="s">
        <v>866</v>
      </c>
      <c r="J201" s="678">
        <v>157.30500000000001</v>
      </c>
      <c r="K201" s="678">
        <v>160.62700000000001</v>
      </c>
      <c r="L201" s="678">
        <v>1594.8610000000001</v>
      </c>
      <c r="M201" s="678">
        <v>250.696</v>
      </c>
      <c r="N201" s="678">
        <v>586.46199999999999</v>
      </c>
      <c r="O201" s="678">
        <v>2432.0189999999998</v>
      </c>
    </row>
    <row r="202" spans="1:15" x14ac:dyDescent="0.2">
      <c r="A202" s="678" t="s">
        <v>1054</v>
      </c>
      <c r="B202" s="678">
        <v>221.18600000000001</v>
      </c>
      <c r="C202" s="678">
        <v>528.09699999999998</v>
      </c>
      <c r="D202" s="678">
        <v>724.31399999999996</v>
      </c>
      <c r="E202" s="678">
        <v>1473.864</v>
      </c>
      <c r="F202" s="678">
        <v>2.9329999999999998</v>
      </c>
      <c r="G202" s="678" t="s">
        <v>866</v>
      </c>
      <c r="H202" s="678" t="s">
        <v>866</v>
      </c>
      <c r="I202" s="678" t="s">
        <v>866</v>
      </c>
      <c r="J202" s="678">
        <v>162.54900000000001</v>
      </c>
      <c r="K202" s="678">
        <v>165.482</v>
      </c>
      <c r="L202" s="678">
        <v>1639.345</v>
      </c>
      <c r="M202" s="678">
        <v>254.577</v>
      </c>
      <c r="N202" s="678">
        <v>595.18700000000001</v>
      </c>
      <c r="O202" s="678">
        <v>2489.1089999999999</v>
      </c>
    </row>
    <row r="203" spans="1:15" x14ac:dyDescent="0.2">
      <c r="A203" s="678" t="s">
        <v>1055</v>
      </c>
      <c r="B203" s="678">
        <v>224.37</v>
      </c>
      <c r="C203" s="678">
        <v>551.26400000000001</v>
      </c>
      <c r="D203" s="678">
        <v>674.09400000000005</v>
      </c>
      <c r="E203" s="678">
        <v>1450.367</v>
      </c>
      <c r="F203" s="678">
        <v>2.4590000000000001</v>
      </c>
      <c r="G203" s="678" t="s">
        <v>866</v>
      </c>
      <c r="H203" s="678" t="s">
        <v>866</v>
      </c>
      <c r="I203" s="678" t="s">
        <v>866</v>
      </c>
      <c r="J203" s="678">
        <v>162.54900000000001</v>
      </c>
      <c r="K203" s="678">
        <v>165.00800000000001</v>
      </c>
      <c r="L203" s="678">
        <v>1615.376</v>
      </c>
      <c r="M203" s="678">
        <v>258.16399999999999</v>
      </c>
      <c r="N203" s="678">
        <v>576.79899999999998</v>
      </c>
      <c r="O203" s="678">
        <v>2450.3389999999999</v>
      </c>
    </row>
    <row r="204" spans="1:15" x14ac:dyDescent="0.2">
      <c r="A204" s="678" t="s">
        <v>1056</v>
      </c>
      <c r="B204" s="678">
        <v>217.58199999999999</v>
      </c>
      <c r="C204" s="678">
        <v>522.971</v>
      </c>
      <c r="D204" s="678">
        <v>697.60799999999995</v>
      </c>
      <c r="E204" s="678">
        <v>1442.0050000000001</v>
      </c>
      <c r="F204" s="678">
        <v>2.2210000000000001</v>
      </c>
      <c r="G204" s="678" t="s">
        <v>866</v>
      </c>
      <c r="H204" s="678" t="s">
        <v>866</v>
      </c>
      <c r="I204" s="678" t="s">
        <v>866</v>
      </c>
      <c r="J204" s="678">
        <v>157.30500000000001</v>
      </c>
      <c r="K204" s="678">
        <v>159.52600000000001</v>
      </c>
      <c r="L204" s="678">
        <v>1601.5319999999999</v>
      </c>
      <c r="M204" s="678">
        <v>257.81299999999999</v>
      </c>
      <c r="N204" s="678">
        <v>521.89599999999996</v>
      </c>
      <c r="O204" s="678">
        <v>2381.2399999999998</v>
      </c>
    </row>
    <row r="205" spans="1:15" x14ac:dyDescent="0.2">
      <c r="A205" s="678" t="s">
        <v>1057</v>
      </c>
      <c r="B205" s="678">
        <v>227.756</v>
      </c>
      <c r="C205" s="678">
        <v>591.22900000000004</v>
      </c>
      <c r="D205" s="678">
        <v>701.77700000000004</v>
      </c>
      <c r="E205" s="678">
        <v>1522.855</v>
      </c>
      <c r="F205" s="678">
        <v>2.1459999999999999</v>
      </c>
      <c r="G205" s="678" t="s">
        <v>866</v>
      </c>
      <c r="H205" s="678" t="s">
        <v>866</v>
      </c>
      <c r="I205" s="678" t="s">
        <v>866</v>
      </c>
      <c r="J205" s="678">
        <v>162.54900000000001</v>
      </c>
      <c r="K205" s="678">
        <v>164.69499999999999</v>
      </c>
      <c r="L205" s="678">
        <v>1687.55</v>
      </c>
      <c r="M205" s="678">
        <v>253.405</v>
      </c>
      <c r="N205" s="678">
        <v>542.50699999999995</v>
      </c>
      <c r="O205" s="678">
        <v>2483.4609999999998</v>
      </c>
    </row>
    <row r="206" spans="1:15" x14ac:dyDescent="0.2">
      <c r="A206" s="678" t="s">
        <v>1058</v>
      </c>
      <c r="B206" s="678">
        <v>238.03299999999999</v>
      </c>
      <c r="C206" s="678">
        <v>614.64400000000001</v>
      </c>
      <c r="D206" s="678">
        <v>609.49900000000002</v>
      </c>
      <c r="E206" s="678">
        <v>1464.739</v>
      </c>
      <c r="F206" s="678">
        <v>2.3079999999999998</v>
      </c>
      <c r="G206" s="678" t="s">
        <v>866</v>
      </c>
      <c r="H206" s="678" t="s">
        <v>866</v>
      </c>
      <c r="I206" s="678" t="s">
        <v>866</v>
      </c>
      <c r="J206" s="678">
        <v>157.30500000000001</v>
      </c>
      <c r="K206" s="678">
        <v>159.614</v>
      </c>
      <c r="L206" s="678">
        <v>1624.3520000000001</v>
      </c>
      <c r="M206" s="678">
        <v>245.517</v>
      </c>
      <c r="N206" s="678">
        <v>546.33299999999997</v>
      </c>
      <c r="O206" s="678">
        <v>2416.203</v>
      </c>
    </row>
    <row r="207" spans="1:15" x14ac:dyDescent="0.2">
      <c r="A207" s="678" t="s">
        <v>1059</v>
      </c>
      <c r="B207" s="678">
        <v>261.96100000000001</v>
      </c>
      <c r="C207" s="678">
        <v>677.00900000000001</v>
      </c>
      <c r="D207" s="678">
        <v>694.74</v>
      </c>
      <c r="E207" s="678">
        <v>1632.279</v>
      </c>
      <c r="F207" s="678">
        <v>2.4580000000000002</v>
      </c>
      <c r="G207" s="678" t="s">
        <v>866</v>
      </c>
      <c r="H207" s="678" t="s">
        <v>866</v>
      </c>
      <c r="I207" s="678" t="s">
        <v>866</v>
      </c>
      <c r="J207" s="678">
        <v>162.54900000000001</v>
      </c>
      <c r="K207" s="678">
        <v>165.00700000000001</v>
      </c>
      <c r="L207" s="678">
        <v>1797.2860000000001</v>
      </c>
      <c r="M207" s="678">
        <v>242.5</v>
      </c>
      <c r="N207" s="678">
        <v>561.678</v>
      </c>
      <c r="O207" s="678">
        <v>2601.4639999999999</v>
      </c>
    </row>
    <row r="208" spans="1:15" x14ac:dyDescent="0.2">
      <c r="A208" s="678" t="s">
        <v>1060</v>
      </c>
      <c r="B208" s="678">
        <v>2672.9110000000001</v>
      </c>
      <c r="C208" s="678">
        <v>7282.8370000000004</v>
      </c>
      <c r="D208" s="678">
        <v>8041.9369999999999</v>
      </c>
      <c r="E208" s="678">
        <v>18006.314999999999</v>
      </c>
      <c r="F208" s="678">
        <v>32.936</v>
      </c>
      <c r="G208" s="678" t="s">
        <v>866</v>
      </c>
      <c r="H208" s="678" t="s">
        <v>866</v>
      </c>
      <c r="I208" s="678" t="s">
        <v>866</v>
      </c>
      <c r="J208" s="678">
        <v>1913.8810000000001</v>
      </c>
      <c r="K208" s="678">
        <v>1946.817</v>
      </c>
      <c r="L208" s="678">
        <v>19953.132000000001</v>
      </c>
      <c r="M208" s="678">
        <v>2928.2910000000002</v>
      </c>
      <c r="N208" s="678">
        <v>6497.4629999999997</v>
      </c>
      <c r="O208" s="678">
        <v>29378.885999999999</v>
      </c>
    </row>
    <row r="209" spans="1:15" x14ac:dyDescent="0.2">
      <c r="A209" s="678" t="s">
        <v>1061</v>
      </c>
      <c r="B209" s="678">
        <v>245.499</v>
      </c>
      <c r="C209" s="678">
        <v>695.82299999999998</v>
      </c>
      <c r="D209" s="678">
        <v>670.16200000000003</v>
      </c>
      <c r="E209" s="678">
        <v>1614.7180000000001</v>
      </c>
      <c r="F209" s="678">
        <v>3.0110000000000001</v>
      </c>
      <c r="G209" s="678" t="s">
        <v>866</v>
      </c>
      <c r="H209" s="678" t="s">
        <v>866</v>
      </c>
      <c r="I209" s="678" t="s">
        <v>866</v>
      </c>
      <c r="J209" s="678">
        <v>168.476</v>
      </c>
      <c r="K209" s="678">
        <v>171.48699999999999</v>
      </c>
      <c r="L209" s="678">
        <v>1786.2049999999999</v>
      </c>
      <c r="M209" s="678">
        <v>242.417</v>
      </c>
      <c r="N209" s="678">
        <v>538.57600000000002</v>
      </c>
      <c r="O209" s="678">
        <v>2567.1979999999999</v>
      </c>
    </row>
    <row r="210" spans="1:15" x14ac:dyDescent="0.2">
      <c r="A210" s="678" t="s">
        <v>1062</v>
      </c>
      <c r="B210" s="678">
        <v>240.166</v>
      </c>
      <c r="C210" s="678">
        <v>682.62199999999996</v>
      </c>
      <c r="D210" s="678">
        <v>666.572</v>
      </c>
      <c r="E210" s="678">
        <v>1591.0920000000001</v>
      </c>
      <c r="F210" s="678">
        <v>2.544</v>
      </c>
      <c r="G210" s="678" t="s">
        <v>866</v>
      </c>
      <c r="H210" s="678" t="s">
        <v>866</v>
      </c>
      <c r="I210" s="678" t="s">
        <v>866</v>
      </c>
      <c r="J210" s="678">
        <v>157.60599999999999</v>
      </c>
      <c r="K210" s="678">
        <v>160.15100000000001</v>
      </c>
      <c r="L210" s="678">
        <v>1751.242</v>
      </c>
      <c r="M210" s="678">
        <v>245.01499999999999</v>
      </c>
      <c r="N210" s="678">
        <v>504.61200000000002</v>
      </c>
      <c r="O210" s="678">
        <v>2500.8690000000001</v>
      </c>
    </row>
    <row r="211" spans="1:15" x14ac:dyDescent="0.2">
      <c r="A211" s="678" t="s">
        <v>1063</v>
      </c>
      <c r="B211" s="678">
        <v>248.417</v>
      </c>
      <c r="C211" s="678">
        <v>709.45600000000002</v>
      </c>
      <c r="D211" s="678">
        <v>720.65800000000002</v>
      </c>
      <c r="E211" s="678">
        <v>1684.2860000000001</v>
      </c>
      <c r="F211" s="678">
        <v>2.8959999999999999</v>
      </c>
      <c r="G211" s="678" t="s">
        <v>866</v>
      </c>
      <c r="H211" s="678" t="s">
        <v>866</v>
      </c>
      <c r="I211" s="678" t="s">
        <v>866</v>
      </c>
      <c r="J211" s="678">
        <v>168.476</v>
      </c>
      <c r="K211" s="678">
        <v>171.37200000000001</v>
      </c>
      <c r="L211" s="678">
        <v>1855.6579999999999</v>
      </c>
      <c r="M211" s="678">
        <v>247.53200000000001</v>
      </c>
      <c r="N211" s="678">
        <v>539.84100000000001</v>
      </c>
      <c r="O211" s="678">
        <v>2643.0309999999999</v>
      </c>
    </row>
    <row r="212" spans="1:15" x14ac:dyDescent="0.2">
      <c r="A212" s="678" t="s">
        <v>1064</v>
      </c>
      <c r="B212" s="678">
        <v>225.93799999999999</v>
      </c>
      <c r="C212" s="678">
        <v>609.20899999999995</v>
      </c>
      <c r="D212" s="678">
        <v>631.87199999999996</v>
      </c>
      <c r="E212" s="678">
        <v>1471.1679999999999</v>
      </c>
      <c r="F212" s="678">
        <v>3.0640000000000001</v>
      </c>
      <c r="G212" s="678" t="s">
        <v>866</v>
      </c>
      <c r="H212" s="678" t="s">
        <v>866</v>
      </c>
      <c r="I212" s="678" t="s">
        <v>866</v>
      </c>
      <c r="J212" s="678">
        <v>163.041</v>
      </c>
      <c r="K212" s="678">
        <v>166.10499999999999</v>
      </c>
      <c r="L212" s="678">
        <v>1637.2729999999999</v>
      </c>
      <c r="M212" s="678">
        <v>245.16499999999999</v>
      </c>
      <c r="N212" s="678">
        <v>521.26900000000001</v>
      </c>
      <c r="O212" s="678">
        <v>2403.7069999999999</v>
      </c>
    </row>
    <row r="213" spans="1:15" x14ac:dyDescent="0.2">
      <c r="A213" s="678" t="s">
        <v>1065</v>
      </c>
      <c r="B213" s="678">
        <v>231.42699999999999</v>
      </c>
      <c r="C213" s="678">
        <v>612.28200000000004</v>
      </c>
      <c r="D213" s="678">
        <v>668.44899999999996</v>
      </c>
      <c r="E213" s="678">
        <v>1510.6010000000001</v>
      </c>
      <c r="F213" s="678">
        <v>3.4359999999999999</v>
      </c>
      <c r="G213" s="678" t="s">
        <v>866</v>
      </c>
      <c r="H213" s="678" t="s">
        <v>866</v>
      </c>
      <c r="I213" s="678" t="s">
        <v>866</v>
      </c>
      <c r="J213" s="678">
        <v>168.476</v>
      </c>
      <c r="K213" s="678">
        <v>171.911</v>
      </c>
      <c r="L213" s="678">
        <v>1682.5129999999999</v>
      </c>
      <c r="M213" s="678">
        <v>251.95400000000001</v>
      </c>
      <c r="N213" s="678">
        <v>584.86</v>
      </c>
      <c r="O213" s="678">
        <v>2519.3270000000002</v>
      </c>
    </row>
    <row r="214" spans="1:15" x14ac:dyDescent="0.2">
      <c r="A214" s="678" t="s">
        <v>1066</v>
      </c>
      <c r="B214" s="678">
        <v>222.679</v>
      </c>
      <c r="C214" s="678">
        <v>586.42100000000005</v>
      </c>
      <c r="D214" s="678">
        <v>675.97500000000002</v>
      </c>
      <c r="E214" s="678">
        <v>1489.8</v>
      </c>
      <c r="F214" s="678">
        <v>3.2919999999999998</v>
      </c>
      <c r="G214" s="678" t="s">
        <v>866</v>
      </c>
      <c r="H214" s="678" t="s">
        <v>866</v>
      </c>
      <c r="I214" s="678" t="s">
        <v>866</v>
      </c>
      <c r="J214" s="678">
        <v>163.041</v>
      </c>
      <c r="K214" s="678">
        <v>166.333</v>
      </c>
      <c r="L214" s="678">
        <v>1656.133</v>
      </c>
      <c r="M214" s="678">
        <v>260.39800000000002</v>
      </c>
      <c r="N214" s="678">
        <v>613.19100000000003</v>
      </c>
      <c r="O214" s="678">
        <v>2529.7220000000002</v>
      </c>
    </row>
    <row r="215" spans="1:15" x14ac:dyDescent="0.2">
      <c r="A215" s="678" t="s">
        <v>1067</v>
      </c>
      <c r="B215" s="678">
        <v>229.90100000000001</v>
      </c>
      <c r="C215" s="678">
        <v>580.37599999999998</v>
      </c>
      <c r="D215" s="678">
        <v>667.08100000000002</v>
      </c>
      <c r="E215" s="678">
        <v>1484.152</v>
      </c>
      <c r="F215" s="678">
        <v>2.9060000000000001</v>
      </c>
      <c r="G215" s="678" t="s">
        <v>866</v>
      </c>
      <c r="H215" s="678" t="s">
        <v>866</v>
      </c>
      <c r="I215" s="678" t="s">
        <v>866</v>
      </c>
      <c r="J215" s="678">
        <v>168.476</v>
      </c>
      <c r="K215" s="678">
        <v>171.38200000000001</v>
      </c>
      <c r="L215" s="678">
        <v>1655.5340000000001</v>
      </c>
      <c r="M215" s="678">
        <v>260.56599999999997</v>
      </c>
      <c r="N215" s="678">
        <v>610.38199999999995</v>
      </c>
      <c r="O215" s="678">
        <v>2526.482</v>
      </c>
    </row>
    <row r="216" spans="1:15" x14ac:dyDescent="0.2">
      <c r="A216" s="678" t="s">
        <v>1068</v>
      </c>
      <c r="B216" s="678">
        <v>225.13200000000001</v>
      </c>
      <c r="C216" s="678">
        <v>615.59199999999998</v>
      </c>
      <c r="D216" s="678">
        <v>743.04300000000001</v>
      </c>
      <c r="E216" s="678">
        <v>1587.059</v>
      </c>
      <c r="F216" s="678">
        <v>2.4369999999999998</v>
      </c>
      <c r="G216" s="678" t="s">
        <v>866</v>
      </c>
      <c r="H216" s="678" t="s">
        <v>866</v>
      </c>
      <c r="I216" s="678" t="s">
        <v>866</v>
      </c>
      <c r="J216" s="678">
        <v>168.476</v>
      </c>
      <c r="K216" s="678">
        <v>170.91300000000001</v>
      </c>
      <c r="L216" s="678">
        <v>1757.972</v>
      </c>
      <c r="M216" s="678">
        <v>271.858</v>
      </c>
      <c r="N216" s="678">
        <v>621.66</v>
      </c>
      <c r="O216" s="678">
        <v>2651.49</v>
      </c>
    </row>
    <row r="217" spans="1:15" x14ac:dyDescent="0.2">
      <c r="A217" s="678" t="s">
        <v>1069</v>
      </c>
      <c r="B217" s="678">
        <v>226.636</v>
      </c>
      <c r="C217" s="678">
        <v>595.46699999999998</v>
      </c>
      <c r="D217" s="678">
        <v>699.02200000000005</v>
      </c>
      <c r="E217" s="678">
        <v>1524.165</v>
      </c>
      <c r="F217" s="678">
        <v>2.2010000000000001</v>
      </c>
      <c r="G217" s="678" t="s">
        <v>866</v>
      </c>
      <c r="H217" s="678" t="s">
        <v>866</v>
      </c>
      <c r="I217" s="678" t="s">
        <v>866</v>
      </c>
      <c r="J217" s="678">
        <v>163.041</v>
      </c>
      <c r="K217" s="678">
        <v>165.24199999999999</v>
      </c>
      <c r="L217" s="678">
        <v>1689.4059999999999</v>
      </c>
      <c r="M217" s="678">
        <v>264.90100000000001</v>
      </c>
      <c r="N217" s="678">
        <v>526.16899999999998</v>
      </c>
      <c r="O217" s="678">
        <v>2480.4760000000001</v>
      </c>
    </row>
    <row r="218" spans="1:15" x14ac:dyDescent="0.2">
      <c r="A218" s="678" t="s">
        <v>1070</v>
      </c>
      <c r="B218" s="678">
        <v>244.732</v>
      </c>
      <c r="C218" s="678">
        <v>627.23900000000003</v>
      </c>
      <c r="D218" s="678">
        <v>753.21100000000001</v>
      </c>
      <c r="E218" s="678">
        <v>1629.529</v>
      </c>
      <c r="F218" s="678">
        <v>2.1259999999999999</v>
      </c>
      <c r="G218" s="678" t="s">
        <v>866</v>
      </c>
      <c r="H218" s="678" t="s">
        <v>866</v>
      </c>
      <c r="I218" s="678" t="s">
        <v>866</v>
      </c>
      <c r="J218" s="678">
        <v>168.476</v>
      </c>
      <c r="K218" s="678">
        <v>170.602</v>
      </c>
      <c r="L218" s="678">
        <v>1800.1310000000001</v>
      </c>
      <c r="M218" s="678">
        <v>261.44200000000001</v>
      </c>
      <c r="N218" s="678">
        <v>556.53800000000001</v>
      </c>
      <c r="O218" s="678">
        <v>2618.1109999999999</v>
      </c>
    </row>
    <row r="219" spans="1:15" x14ac:dyDescent="0.2">
      <c r="A219" s="678" t="s">
        <v>1071</v>
      </c>
      <c r="B219" s="678">
        <v>241.148</v>
      </c>
      <c r="C219" s="678">
        <v>649.64</v>
      </c>
      <c r="D219" s="678">
        <v>691.69100000000003</v>
      </c>
      <c r="E219" s="678">
        <v>1583.47</v>
      </c>
      <c r="F219" s="678">
        <v>2.2869999999999999</v>
      </c>
      <c r="G219" s="678" t="s">
        <v>866</v>
      </c>
      <c r="H219" s="678" t="s">
        <v>866</v>
      </c>
      <c r="I219" s="678" t="s">
        <v>866</v>
      </c>
      <c r="J219" s="678">
        <v>163.041</v>
      </c>
      <c r="K219" s="678">
        <v>165.328</v>
      </c>
      <c r="L219" s="678">
        <v>1748.798</v>
      </c>
      <c r="M219" s="678">
        <v>253.19900000000001</v>
      </c>
      <c r="N219" s="678">
        <v>556.65099999999995</v>
      </c>
      <c r="O219" s="678">
        <v>2558.6480000000001</v>
      </c>
    </row>
    <row r="220" spans="1:15" x14ac:dyDescent="0.2">
      <c r="A220" s="678" t="s">
        <v>1072</v>
      </c>
      <c r="B220" s="678">
        <v>245.88</v>
      </c>
      <c r="C220" s="678">
        <v>690.98500000000001</v>
      </c>
      <c r="D220" s="678">
        <v>729.76800000000003</v>
      </c>
      <c r="E220" s="678">
        <v>1669.6849999999999</v>
      </c>
      <c r="F220" s="678">
        <v>2.4359999999999999</v>
      </c>
      <c r="G220" s="678" t="s">
        <v>866</v>
      </c>
      <c r="H220" s="678" t="s">
        <v>866</v>
      </c>
      <c r="I220" s="678" t="s">
        <v>866</v>
      </c>
      <c r="J220" s="678">
        <v>168.476</v>
      </c>
      <c r="K220" s="678">
        <v>170.911</v>
      </c>
      <c r="L220" s="678">
        <v>1840.596</v>
      </c>
      <c r="M220" s="678">
        <v>254.405</v>
      </c>
      <c r="N220" s="678">
        <v>580.78800000000001</v>
      </c>
      <c r="O220" s="678">
        <v>2675.79</v>
      </c>
    </row>
    <row r="221" spans="1:15" x14ac:dyDescent="0.2">
      <c r="A221" s="678" t="s">
        <v>1073</v>
      </c>
      <c r="B221" s="678">
        <v>2827.5549999999998</v>
      </c>
      <c r="C221" s="678">
        <v>7655.4589999999998</v>
      </c>
      <c r="D221" s="678">
        <v>8317.4850000000006</v>
      </c>
      <c r="E221" s="678">
        <v>18840.05</v>
      </c>
      <c r="F221" s="678">
        <v>32.634999999999998</v>
      </c>
      <c r="G221" s="678" t="s">
        <v>866</v>
      </c>
      <c r="H221" s="678" t="s">
        <v>866</v>
      </c>
      <c r="I221" s="678" t="s">
        <v>866</v>
      </c>
      <c r="J221" s="678">
        <v>1989.1020000000001</v>
      </c>
      <c r="K221" s="678">
        <v>2021.7380000000001</v>
      </c>
      <c r="L221" s="678">
        <v>20861.787</v>
      </c>
      <c r="M221" s="678">
        <v>3058.8519999999999</v>
      </c>
      <c r="N221" s="678">
        <v>6756.7420000000002</v>
      </c>
      <c r="O221" s="678">
        <v>30677.381000000001</v>
      </c>
    </row>
    <row r="222" spans="1:15" x14ac:dyDescent="0.2">
      <c r="A222" s="678" t="s">
        <v>1074</v>
      </c>
      <c r="B222" s="678">
        <v>241.291</v>
      </c>
      <c r="C222" s="678">
        <v>711.07500000000005</v>
      </c>
      <c r="D222" s="678">
        <v>673.77599999999995</v>
      </c>
      <c r="E222" s="678">
        <v>1633.4559999999999</v>
      </c>
      <c r="F222" s="678">
        <v>2.242</v>
      </c>
      <c r="G222" s="678">
        <v>0.153</v>
      </c>
      <c r="H222" s="678">
        <v>0</v>
      </c>
      <c r="I222" s="678">
        <v>0</v>
      </c>
      <c r="J222" s="678">
        <v>158.589</v>
      </c>
      <c r="K222" s="678">
        <v>160.98400000000001</v>
      </c>
      <c r="L222" s="678">
        <v>1794.4390000000001</v>
      </c>
      <c r="M222" s="678">
        <v>254.30500000000001</v>
      </c>
      <c r="N222" s="678">
        <v>565.88499999999999</v>
      </c>
      <c r="O222" s="678">
        <v>2614.6289999999999</v>
      </c>
    </row>
    <row r="223" spans="1:15" x14ac:dyDescent="0.2">
      <c r="A223" s="678" t="s">
        <v>1075</v>
      </c>
      <c r="B223" s="678">
        <v>233.07599999999999</v>
      </c>
      <c r="C223" s="678">
        <v>674.94399999999996</v>
      </c>
      <c r="D223" s="678">
        <v>629.48800000000006</v>
      </c>
      <c r="E223" s="678">
        <v>1539.68</v>
      </c>
      <c r="F223" s="678">
        <v>1.9950000000000001</v>
      </c>
      <c r="G223" s="678">
        <v>0.13800000000000001</v>
      </c>
      <c r="H223" s="678">
        <v>0</v>
      </c>
      <c r="I223" s="678">
        <v>0</v>
      </c>
      <c r="J223" s="678">
        <v>145.59399999999999</v>
      </c>
      <c r="K223" s="678">
        <v>147.727</v>
      </c>
      <c r="L223" s="678">
        <v>1687.4069999999999</v>
      </c>
      <c r="M223" s="678">
        <v>249.48</v>
      </c>
      <c r="N223" s="678">
        <v>549.08100000000002</v>
      </c>
      <c r="O223" s="678">
        <v>2485.9679999999998</v>
      </c>
    </row>
    <row r="224" spans="1:15" x14ac:dyDescent="0.2">
      <c r="A224" s="678" t="s">
        <v>1076</v>
      </c>
      <c r="B224" s="678">
        <v>243.57300000000001</v>
      </c>
      <c r="C224" s="678">
        <v>713.01199999999994</v>
      </c>
      <c r="D224" s="678">
        <v>702.05</v>
      </c>
      <c r="E224" s="678">
        <v>1661.895</v>
      </c>
      <c r="F224" s="678">
        <v>2.4260000000000002</v>
      </c>
      <c r="G224" s="678">
        <v>0.153</v>
      </c>
      <c r="H224" s="678">
        <v>0</v>
      </c>
      <c r="I224" s="678">
        <v>0</v>
      </c>
      <c r="J224" s="678">
        <v>162.80500000000001</v>
      </c>
      <c r="K224" s="678">
        <v>165.38399999999999</v>
      </c>
      <c r="L224" s="678">
        <v>1827.278</v>
      </c>
      <c r="M224" s="678">
        <v>253.82</v>
      </c>
      <c r="N224" s="678">
        <v>575.37199999999996</v>
      </c>
      <c r="O224" s="678">
        <v>2656.47</v>
      </c>
    </row>
    <row r="225" spans="1:15" x14ac:dyDescent="0.2">
      <c r="A225" s="678" t="s">
        <v>1077</v>
      </c>
      <c r="B225" s="678">
        <v>231.56700000000001</v>
      </c>
      <c r="C225" s="678">
        <v>667.71900000000005</v>
      </c>
      <c r="D225" s="678">
        <v>630.86900000000003</v>
      </c>
      <c r="E225" s="678">
        <v>1537.0409999999999</v>
      </c>
      <c r="F225" s="678">
        <v>2.5790000000000002</v>
      </c>
      <c r="G225" s="678">
        <v>0.14799999999999999</v>
      </c>
      <c r="H225" s="678">
        <v>0</v>
      </c>
      <c r="I225" s="678">
        <v>0</v>
      </c>
      <c r="J225" s="678">
        <v>148.47499999999999</v>
      </c>
      <c r="K225" s="678">
        <v>151.202</v>
      </c>
      <c r="L225" s="678">
        <v>1688.2429999999999</v>
      </c>
      <c r="M225" s="678">
        <v>255.44</v>
      </c>
      <c r="N225" s="678">
        <v>565.42999999999995</v>
      </c>
      <c r="O225" s="678">
        <v>2509.1129999999998</v>
      </c>
    </row>
    <row r="226" spans="1:15" x14ac:dyDescent="0.2">
      <c r="A226" s="678" t="s">
        <v>1078</v>
      </c>
      <c r="B226" s="678">
        <v>228.40799999999999</v>
      </c>
      <c r="C226" s="678">
        <v>649.25199999999995</v>
      </c>
      <c r="D226" s="678">
        <v>669.36400000000003</v>
      </c>
      <c r="E226" s="678">
        <v>1552.703</v>
      </c>
      <c r="F226" s="678">
        <v>3.0049999999999999</v>
      </c>
      <c r="G226" s="678">
        <v>0.153</v>
      </c>
      <c r="H226" s="678">
        <v>0</v>
      </c>
      <c r="I226" s="678">
        <v>0</v>
      </c>
      <c r="J226" s="678">
        <v>132.07900000000001</v>
      </c>
      <c r="K226" s="678">
        <v>135.23699999999999</v>
      </c>
      <c r="L226" s="678">
        <v>1687.94</v>
      </c>
      <c r="M226" s="678">
        <v>262.92500000000001</v>
      </c>
      <c r="N226" s="678">
        <v>639.27300000000002</v>
      </c>
      <c r="O226" s="678">
        <v>2590.1390000000001</v>
      </c>
    </row>
    <row r="227" spans="1:15" x14ac:dyDescent="0.2">
      <c r="A227" s="678" t="s">
        <v>1079</v>
      </c>
      <c r="B227" s="678">
        <v>224.77199999999999</v>
      </c>
      <c r="C227" s="678">
        <v>631.20899999999995</v>
      </c>
      <c r="D227" s="678">
        <v>682.60900000000004</v>
      </c>
      <c r="E227" s="678">
        <v>1542.654</v>
      </c>
      <c r="F227" s="678">
        <v>2.7730000000000001</v>
      </c>
      <c r="G227" s="678">
        <v>0.14799999999999999</v>
      </c>
      <c r="H227" s="678">
        <v>0</v>
      </c>
      <c r="I227" s="678">
        <v>0</v>
      </c>
      <c r="J227" s="678">
        <v>140.76300000000001</v>
      </c>
      <c r="K227" s="678">
        <v>143.684</v>
      </c>
      <c r="L227" s="678">
        <v>1686.338</v>
      </c>
      <c r="M227" s="678">
        <v>270.63200000000001</v>
      </c>
      <c r="N227" s="678">
        <v>637.04600000000005</v>
      </c>
      <c r="O227" s="678">
        <v>2594.0160000000001</v>
      </c>
    </row>
    <row r="228" spans="1:15" x14ac:dyDescent="0.2">
      <c r="A228" s="678" t="s">
        <v>1080</v>
      </c>
      <c r="B228" s="678">
        <v>224.19200000000001</v>
      </c>
      <c r="C228" s="678">
        <v>628.15200000000004</v>
      </c>
      <c r="D228" s="678">
        <v>662.2</v>
      </c>
      <c r="E228" s="678">
        <v>1518.211</v>
      </c>
      <c r="F228" s="678">
        <v>2.4289999999999998</v>
      </c>
      <c r="G228" s="678">
        <v>0.153</v>
      </c>
      <c r="H228" s="678">
        <v>0</v>
      </c>
      <c r="I228" s="678">
        <v>0</v>
      </c>
      <c r="J228" s="678">
        <v>147.745</v>
      </c>
      <c r="K228" s="678">
        <v>150.327</v>
      </c>
      <c r="L228" s="678">
        <v>1668.538</v>
      </c>
      <c r="M228" s="678">
        <v>269.37799999999999</v>
      </c>
      <c r="N228" s="678">
        <v>650.88400000000001</v>
      </c>
      <c r="O228" s="678">
        <v>2588.8000000000002</v>
      </c>
    </row>
    <row r="229" spans="1:15" x14ac:dyDescent="0.2">
      <c r="A229" s="678" t="s">
        <v>1081</v>
      </c>
      <c r="B229" s="678">
        <v>219.50800000000001</v>
      </c>
      <c r="C229" s="678">
        <v>641.62800000000004</v>
      </c>
      <c r="D229" s="678">
        <v>715.06500000000005</v>
      </c>
      <c r="E229" s="678">
        <v>1578.7170000000001</v>
      </c>
      <c r="F229" s="678">
        <v>2.1629999999999998</v>
      </c>
      <c r="G229" s="678">
        <v>0.153</v>
      </c>
      <c r="H229" s="678">
        <v>0</v>
      </c>
      <c r="I229" s="678">
        <v>0</v>
      </c>
      <c r="J229" s="678">
        <v>162.59399999999999</v>
      </c>
      <c r="K229" s="678">
        <v>164.90899999999999</v>
      </c>
      <c r="L229" s="678">
        <v>1743.626</v>
      </c>
      <c r="M229" s="678">
        <v>276.97500000000002</v>
      </c>
      <c r="N229" s="678">
        <v>653.25699999999995</v>
      </c>
      <c r="O229" s="678">
        <v>2673.8580000000002</v>
      </c>
    </row>
    <row r="230" spans="1:15" x14ac:dyDescent="0.2">
      <c r="A230" s="678" t="s">
        <v>1082</v>
      </c>
      <c r="B230" s="678">
        <v>218.505</v>
      </c>
      <c r="C230" s="678">
        <v>629.42700000000002</v>
      </c>
      <c r="D230" s="678">
        <v>676.846</v>
      </c>
      <c r="E230" s="678">
        <v>1526.335</v>
      </c>
      <c r="F230" s="678">
        <v>2.0270000000000001</v>
      </c>
      <c r="G230" s="678">
        <v>0.14799999999999999</v>
      </c>
      <c r="H230" s="678">
        <v>0</v>
      </c>
      <c r="I230" s="678">
        <v>0</v>
      </c>
      <c r="J230" s="678">
        <v>152.40700000000001</v>
      </c>
      <c r="K230" s="678">
        <v>154.58199999999999</v>
      </c>
      <c r="L230" s="678">
        <v>1680.9159999999999</v>
      </c>
      <c r="M230" s="678">
        <v>272.22000000000003</v>
      </c>
      <c r="N230" s="678">
        <v>571.80499999999995</v>
      </c>
      <c r="O230" s="678">
        <v>2524.9409999999998</v>
      </c>
    </row>
    <row r="231" spans="1:15" x14ac:dyDescent="0.2">
      <c r="A231" s="678" t="s">
        <v>1083</v>
      </c>
      <c r="B231" s="678">
        <v>247.47499999999999</v>
      </c>
      <c r="C231" s="678">
        <v>671.03099999999995</v>
      </c>
      <c r="D231" s="678">
        <v>715.03</v>
      </c>
      <c r="E231" s="678">
        <v>1629.9359999999999</v>
      </c>
      <c r="F231" s="678">
        <v>2.1509999999999998</v>
      </c>
      <c r="G231" s="678">
        <v>0.153</v>
      </c>
      <c r="H231" s="678">
        <v>0</v>
      </c>
      <c r="I231" s="678">
        <v>0</v>
      </c>
      <c r="J231" s="678">
        <v>159.917</v>
      </c>
      <c r="K231" s="678">
        <v>162.221</v>
      </c>
      <c r="L231" s="678">
        <v>1792.1559999999999</v>
      </c>
      <c r="M231" s="678">
        <v>270.774</v>
      </c>
      <c r="N231" s="678">
        <v>616.495</v>
      </c>
      <c r="O231" s="678">
        <v>2679.4250000000002</v>
      </c>
    </row>
    <row r="232" spans="1:15" x14ac:dyDescent="0.2">
      <c r="A232" s="678" t="s">
        <v>1084</v>
      </c>
      <c r="B232" s="678">
        <v>239.298</v>
      </c>
      <c r="C232" s="678">
        <v>710.84100000000001</v>
      </c>
      <c r="D232" s="678">
        <v>652.69299999999998</v>
      </c>
      <c r="E232" s="678">
        <v>1601.704</v>
      </c>
      <c r="F232" s="678">
        <v>2.27</v>
      </c>
      <c r="G232" s="678">
        <v>0.14799999999999999</v>
      </c>
      <c r="H232" s="678">
        <v>0</v>
      </c>
      <c r="I232" s="678">
        <v>0</v>
      </c>
      <c r="J232" s="678">
        <v>162.601</v>
      </c>
      <c r="K232" s="678">
        <v>165.01900000000001</v>
      </c>
      <c r="L232" s="678">
        <v>1766.722</v>
      </c>
      <c r="M232" s="678">
        <v>261.79700000000003</v>
      </c>
      <c r="N232" s="678">
        <v>610.71100000000001</v>
      </c>
      <c r="O232" s="678">
        <v>2639.2310000000002</v>
      </c>
    </row>
    <row r="233" spans="1:15" x14ac:dyDescent="0.2">
      <c r="A233" s="678" t="s">
        <v>1085</v>
      </c>
      <c r="B233" s="678">
        <v>235.33699999999999</v>
      </c>
      <c r="C233" s="678">
        <v>758.57399999999996</v>
      </c>
      <c r="D233" s="678">
        <v>687.98900000000003</v>
      </c>
      <c r="E233" s="678">
        <v>1679.9179999999999</v>
      </c>
      <c r="F233" s="678">
        <v>2.3380000000000001</v>
      </c>
      <c r="G233" s="678">
        <v>0.153</v>
      </c>
      <c r="H233" s="678">
        <v>0</v>
      </c>
      <c r="I233" s="678">
        <v>0</v>
      </c>
      <c r="J233" s="678">
        <v>167.18199999999999</v>
      </c>
      <c r="K233" s="678">
        <v>169.673</v>
      </c>
      <c r="L233" s="678">
        <v>1849.5909999999999</v>
      </c>
      <c r="M233" s="678">
        <v>260.60199999999998</v>
      </c>
      <c r="N233" s="678">
        <v>651.31399999999996</v>
      </c>
      <c r="O233" s="678">
        <v>2761.5070000000001</v>
      </c>
    </row>
    <row r="234" spans="1:15" x14ac:dyDescent="0.2">
      <c r="A234" s="678" t="s">
        <v>1086</v>
      </c>
      <c r="B234" s="678">
        <v>2787.002</v>
      </c>
      <c r="C234" s="678">
        <v>8087.5529999999999</v>
      </c>
      <c r="D234" s="678">
        <v>8097.9769999999999</v>
      </c>
      <c r="E234" s="678">
        <v>19002.935000000001</v>
      </c>
      <c r="F234" s="678">
        <v>28.396000000000001</v>
      </c>
      <c r="G234" s="678">
        <v>1.8</v>
      </c>
      <c r="H234" s="678">
        <v>0</v>
      </c>
      <c r="I234" s="678">
        <v>0</v>
      </c>
      <c r="J234" s="678">
        <v>1840.751</v>
      </c>
      <c r="K234" s="678">
        <v>1870.9469999999999</v>
      </c>
      <c r="L234" s="678">
        <v>20873.883000000002</v>
      </c>
      <c r="M234" s="678">
        <v>3158.3470000000002</v>
      </c>
      <c r="N234" s="678">
        <v>7287.6559999999999</v>
      </c>
      <c r="O234" s="678">
        <v>31319.885999999999</v>
      </c>
    </row>
    <row r="235" spans="1:15" x14ac:dyDescent="0.2">
      <c r="A235" s="678" t="s">
        <v>1087</v>
      </c>
      <c r="B235" s="678">
        <v>239.32300000000001</v>
      </c>
      <c r="C235" s="678">
        <v>747.46799999999996</v>
      </c>
      <c r="D235" s="678">
        <v>717.90599999999995</v>
      </c>
      <c r="E235" s="678">
        <v>1704.941</v>
      </c>
      <c r="F235" s="678">
        <v>2.573</v>
      </c>
      <c r="G235" s="678">
        <v>0.161</v>
      </c>
      <c r="H235" s="678">
        <v>0</v>
      </c>
      <c r="I235" s="678">
        <v>0</v>
      </c>
      <c r="J235" s="678">
        <v>147.56200000000001</v>
      </c>
      <c r="K235" s="678">
        <v>150.297</v>
      </c>
      <c r="L235" s="678">
        <v>1855.2380000000001</v>
      </c>
      <c r="M235" s="678">
        <v>256.56700000000001</v>
      </c>
      <c r="N235" s="678">
        <v>546.83900000000006</v>
      </c>
      <c r="O235" s="678">
        <v>2658.6439999999998</v>
      </c>
    </row>
    <row r="236" spans="1:15" x14ac:dyDescent="0.2">
      <c r="A236" s="678" t="s">
        <v>1088</v>
      </c>
      <c r="B236" s="678">
        <v>231.20599999999999</v>
      </c>
      <c r="C236" s="678">
        <v>682.81399999999996</v>
      </c>
      <c r="D236" s="678">
        <v>607.60500000000002</v>
      </c>
      <c r="E236" s="678">
        <v>1521.7360000000001</v>
      </c>
      <c r="F236" s="678">
        <v>2.6669999999999998</v>
      </c>
      <c r="G236" s="678">
        <v>0.14599999999999999</v>
      </c>
      <c r="H236" s="678">
        <v>0</v>
      </c>
      <c r="I236" s="678">
        <v>0</v>
      </c>
      <c r="J236" s="678">
        <v>144.131</v>
      </c>
      <c r="K236" s="678">
        <v>146.94399999999999</v>
      </c>
      <c r="L236" s="678">
        <v>1668.68</v>
      </c>
      <c r="M236" s="678">
        <v>254.56299999999999</v>
      </c>
      <c r="N236" s="678">
        <v>552.22199999999998</v>
      </c>
      <c r="O236" s="678">
        <v>2475.4650000000001</v>
      </c>
    </row>
    <row r="237" spans="1:15" x14ac:dyDescent="0.2">
      <c r="A237" s="678" t="s">
        <v>1089</v>
      </c>
      <c r="B237" s="678">
        <v>239.07900000000001</v>
      </c>
      <c r="C237" s="678">
        <v>713.94200000000001</v>
      </c>
      <c r="D237" s="678">
        <v>692.26900000000001</v>
      </c>
      <c r="E237" s="678">
        <v>1645.8140000000001</v>
      </c>
      <c r="F237" s="678">
        <v>3.0609999999999999</v>
      </c>
      <c r="G237" s="678">
        <v>0.161</v>
      </c>
      <c r="H237" s="678">
        <v>0</v>
      </c>
      <c r="I237" s="678">
        <v>0</v>
      </c>
      <c r="J237" s="678">
        <v>153.30000000000001</v>
      </c>
      <c r="K237" s="678">
        <v>156.52199999999999</v>
      </c>
      <c r="L237" s="678">
        <v>1802.336</v>
      </c>
      <c r="M237" s="678">
        <v>262.22199999999998</v>
      </c>
      <c r="N237" s="678">
        <v>612.58399999999995</v>
      </c>
      <c r="O237" s="678">
        <v>2677.1419999999998</v>
      </c>
    </row>
    <row r="238" spans="1:15" x14ac:dyDescent="0.2">
      <c r="A238" s="678" t="s">
        <v>1090</v>
      </c>
      <c r="B238" s="678">
        <v>221.786</v>
      </c>
      <c r="C238" s="678">
        <v>724.37699999999995</v>
      </c>
      <c r="D238" s="678">
        <v>669.82799999999997</v>
      </c>
      <c r="E238" s="678">
        <v>1615.1990000000001</v>
      </c>
      <c r="F238" s="678">
        <v>2.806</v>
      </c>
      <c r="G238" s="678">
        <v>0.156</v>
      </c>
      <c r="H238" s="678">
        <v>0</v>
      </c>
      <c r="I238" s="678">
        <v>0</v>
      </c>
      <c r="J238" s="678">
        <v>145.57400000000001</v>
      </c>
      <c r="K238" s="678">
        <v>148.535</v>
      </c>
      <c r="L238" s="678">
        <v>1763.7339999999999</v>
      </c>
      <c r="M238" s="678">
        <v>260.20499999999998</v>
      </c>
      <c r="N238" s="678">
        <v>589.85900000000004</v>
      </c>
      <c r="O238" s="678">
        <v>2613.799</v>
      </c>
    </row>
    <row r="239" spans="1:15" x14ac:dyDescent="0.2">
      <c r="A239" s="678" t="s">
        <v>1091</v>
      </c>
      <c r="B239" s="678">
        <v>225.07900000000001</v>
      </c>
      <c r="C239" s="678">
        <v>699.02200000000005</v>
      </c>
      <c r="D239" s="678">
        <v>699.93399999999997</v>
      </c>
      <c r="E239" s="678">
        <v>1624.211</v>
      </c>
      <c r="F239" s="678">
        <v>2.9649999999999999</v>
      </c>
      <c r="G239" s="678">
        <v>0.161</v>
      </c>
      <c r="H239" s="678">
        <v>0</v>
      </c>
      <c r="I239" s="678">
        <v>0</v>
      </c>
      <c r="J239" s="678">
        <v>123.727</v>
      </c>
      <c r="K239" s="678">
        <v>126.854</v>
      </c>
      <c r="L239" s="678">
        <v>1751.0650000000001</v>
      </c>
      <c r="M239" s="678">
        <v>268.79300000000001</v>
      </c>
      <c r="N239" s="678">
        <v>647.79399999999998</v>
      </c>
      <c r="O239" s="678">
        <v>2667.652</v>
      </c>
    </row>
    <row r="240" spans="1:15" x14ac:dyDescent="0.2">
      <c r="A240" s="678" t="s">
        <v>1092</v>
      </c>
      <c r="B240" s="678">
        <v>221.4</v>
      </c>
      <c r="C240" s="678">
        <v>661.85</v>
      </c>
      <c r="D240" s="678">
        <v>693.10699999999997</v>
      </c>
      <c r="E240" s="678">
        <v>1577.076</v>
      </c>
      <c r="F240" s="678">
        <v>3.0489999999999999</v>
      </c>
      <c r="G240" s="678">
        <v>0.156</v>
      </c>
      <c r="H240" s="678">
        <v>0</v>
      </c>
      <c r="I240" s="678">
        <v>0</v>
      </c>
      <c r="J240" s="678">
        <v>96.28</v>
      </c>
      <c r="K240" s="678">
        <v>99.484999999999999</v>
      </c>
      <c r="L240" s="678">
        <v>1676.5609999999999</v>
      </c>
      <c r="M240" s="678">
        <v>275.26799999999997</v>
      </c>
      <c r="N240" s="678">
        <v>683.48900000000003</v>
      </c>
      <c r="O240" s="678">
        <v>2635.319</v>
      </c>
    </row>
    <row r="241" spans="1:15" x14ac:dyDescent="0.2">
      <c r="A241" s="678" t="s">
        <v>1093</v>
      </c>
      <c r="B241" s="678">
        <v>220.01</v>
      </c>
      <c r="C241" s="678">
        <v>655.33299999999997</v>
      </c>
      <c r="D241" s="678">
        <v>720.346</v>
      </c>
      <c r="E241" s="678">
        <v>1598.923</v>
      </c>
      <c r="F241" s="678">
        <v>2.617</v>
      </c>
      <c r="G241" s="678">
        <v>0.161</v>
      </c>
      <c r="H241" s="678">
        <v>0</v>
      </c>
      <c r="I241" s="678">
        <v>0</v>
      </c>
      <c r="J241" s="678">
        <v>132.48699999999999</v>
      </c>
      <c r="K241" s="678">
        <v>135.26499999999999</v>
      </c>
      <c r="L241" s="678">
        <v>1734.1880000000001</v>
      </c>
      <c r="M241" s="678">
        <v>276.798</v>
      </c>
      <c r="N241" s="678">
        <v>658.16800000000001</v>
      </c>
      <c r="O241" s="678">
        <v>2669.1550000000002</v>
      </c>
    </row>
    <row r="242" spans="1:15" x14ac:dyDescent="0.2">
      <c r="A242" s="678" t="s">
        <v>1094</v>
      </c>
      <c r="B242" s="678">
        <v>224.006</v>
      </c>
      <c r="C242" s="678">
        <v>677.84799999999996</v>
      </c>
      <c r="D242" s="678">
        <v>771.82100000000003</v>
      </c>
      <c r="E242" s="678">
        <v>1672.9</v>
      </c>
      <c r="F242" s="678">
        <v>2.34</v>
      </c>
      <c r="G242" s="678">
        <v>0.161</v>
      </c>
      <c r="H242" s="678">
        <v>0</v>
      </c>
      <c r="I242" s="678">
        <v>0</v>
      </c>
      <c r="J242" s="678">
        <v>154.905</v>
      </c>
      <c r="K242" s="678">
        <v>157.40600000000001</v>
      </c>
      <c r="L242" s="678">
        <v>1830.307</v>
      </c>
      <c r="M242" s="678">
        <v>286.74599999999998</v>
      </c>
      <c r="N242" s="678">
        <v>689.50599999999997</v>
      </c>
      <c r="O242" s="678">
        <v>2806.5590000000002</v>
      </c>
    </row>
    <row r="243" spans="1:15" x14ac:dyDescent="0.2">
      <c r="A243" s="678" t="s">
        <v>1095</v>
      </c>
      <c r="B243" s="678">
        <v>219.63499999999999</v>
      </c>
      <c r="C243" s="678">
        <v>672.41700000000003</v>
      </c>
      <c r="D243" s="678">
        <v>695.42899999999997</v>
      </c>
      <c r="E243" s="678">
        <v>1588.46</v>
      </c>
      <c r="F243" s="678">
        <v>1.9019999999999999</v>
      </c>
      <c r="G243" s="678">
        <v>0.156</v>
      </c>
      <c r="H243" s="678">
        <v>0</v>
      </c>
      <c r="I243" s="678">
        <v>0</v>
      </c>
      <c r="J243" s="678">
        <v>151.11199999999999</v>
      </c>
      <c r="K243" s="678">
        <v>153.16999999999999</v>
      </c>
      <c r="L243" s="678">
        <v>1741.63</v>
      </c>
      <c r="M243" s="678">
        <v>278.41199999999998</v>
      </c>
      <c r="N243" s="678">
        <v>586.24099999999999</v>
      </c>
      <c r="O243" s="678">
        <v>2606.2829999999999</v>
      </c>
    </row>
    <row r="244" spans="1:15" x14ac:dyDescent="0.2">
      <c r="A244" s="678" t="s">
        <v>1096</v>
      </c>
      <c r="B244" s="678">
        <v>242.846</v>
      </c>
      <c r="C244" s="678">
        <v>731.49800000000005</v>
      </c>
      <c r="D244" s="678">
        <v>701.99900000000002</v>
      </c>
      <c r="E244" s="678">
        <v>1676.904</v>
      </c>
      <c r="F244" s="678">
        <v>2.0640000000000001</v>
      </c>
      <c r="G244" s="678">
        <v>0.161</v>
      </c>
      <c r="H244" s="678">
        <v>0</v>
      </c>
      <c r="I244" s="678">
        <v>0</v>
      </c>
      <c r="J244" s="678">
        <v>145.155</v>
      </c>
      <c r="K244" s="678">
        <v>147.381</v>
      </c>
      <c r="L244" s="678">
        <v>1824.2850000000001</v>
      </c>
      <c r="M244" s="678">
        <v>279.58</v>
      </c>
      <c r="N244" s="678">
        <v>622.44399999999996</v>
      </c>
      <c r="O244" s="678">
        <v>2726.3090000000002</v>
      </c>
    </row>
    <row r="245" spans="1:15" x14ac:dyDescent="0.2">
      <c r="A245" s="678" t="s">
        <v>1097</v>
      </c>
      <c r="B245" s="678">
        <v>239.94900000000001</v>
      </c>
      <c r="C245" s="678">
        <v>722.14400000000001</v>
      </c>
      <c r="D245" s="678">
        <v>642.93700000000001</v>
      </c>
      <c r="E245" s="678">
        <v>1603.989</v>
      </c>
      <c r="F245" s="678">
        <v>2.226</v>
      </c>
      <c r="G245" s="678">
        <v>0.156</v>
      </c>
      <c r="H245" s="678">
        <v>0</v>
      </c>
      <c r="I245" s="678">
        <v>0</v>
      </c>
      <c r="J245" s="678">
        <v>134.37100000000001</v>
      </c>
      <c r="K245" s="678">
        <v>136.75299999999999</v>
      </c>
      <c r="L245" s="678">
        <v>1740.742</v>
      </c>
      <c r="M245" s="678">
        <v>264.96199999999999</v>
      </c>
      <c r="N245" s="678">
        <v>589.28499999999997</v>
      </c>
      <c r="O245" s="678">
        <v>2594.989</v>
      </c>
    </row>
    <row r="246" spans="1:15" x14ac:dyDescent="0.2">
      <c r="A246" s="678" t="s">
        <v>1098</v>
      </c>
      <c r="B246" s="678">
        <v>231.69</v>
      </c>
      <c r="C246" s="678">
        <v>761.73</v>
      </c>
      <c r="D246" s="678">
        <v>637.96900000000005</v>
      </c>
      <c r="E246" s="678">
        <v>1632.223</v>
      </c>
      <c r="F246" s="678">
        <v>2.677</v>
      </c>
      <c r="G246" s="678">
        <v>0.161</v>
      </c>
      <c r="H246" s="678">
        <v>0</v>
      </c>
      <c r="I246" s="678">
        <v>0</v>
      </c>
      <c r="J246" s="678">
        <v>155.58199999999999</v>
      </c>
      <c r="K246" s="678">
        <v>158.42099999999999</v>
      </c>
      <c r="L246" s="678">
        <v>1790.643</v>
      </c>
      <c r="M246" s="678">
        <v>262.00299999999999</v>
      </c>
      <c r="N246" s="678">
        <v>629.68600000000004</v>
      </c>
      <c r="O246" s="678">
        <v>2682.3319999999999</v>
      </c>
    </row>
    <row r="247" spans="1:15" x14ac:dyDescent="0.2">
      <c r="A247" s="678" t="s">
        <v>1099</v>
      </c>
      <c r="B247" s="678">
        <v>2756.0079999999998</v>
      </c>
      <c r="C247" s="678">
        <v>8451.0660000000007</v>
      </c>
      <c r="D247" s="678">
        <v>8251.1470000000008</v>
      </c>
      <c r="E247" s="678">
        <v>19463</v>
      </c>
      <c r="F247" s="678">
        <v>30.946999999999999</v>
      </c>
      <c r="G247" s="678">
        <v>1.9</v>
      </c>
      <c r="H247" s="678">
        <v>0</v>
      </c>
      <c r="I247" s="678">
        <v>0</v>
      </c>
      <c r="J247" s="678">
        <v>1684.1859999999999</v>
      </c>
      <c r="K247" s="678">
        <v>1717.0329999999999</v>
      </c>
      <c r="L247" s="678">
        <v>21180.032999999999</v>
      </c>
      <c r="M247" s="678">
        <v>3226.12</v>
      </c>
      <c r="N247" s="678">
        <v>7403.6139999999996</v>
      </c>
      <c r="O247" s="678">
        <v>31809.766</v>
      </c>
    </row>
    <row r="248" spans="1:15" x14ac:dyDescent="0.2">
      <c r="A248" s="678" t="s">
        <v>1100</v>
      </c>
      <c r="B248" s="678">
        <v>225.39500000000001</v>
      </c>
      <c r="C248" s="678">
        <v>794.34500000000003</v>
      </c>
      <c r="D248" s="678">
        <v>702.23800000000006</v>
      </c>
      <c r="E248" s="678">
        <v>1723.5989999999999</v>
      </c>
      <c r="F248" s="678">
        <v>2.7610000000000001</v>
      </c>
      <c r="G248" s="678">
        <v>0.17799999999999999</v>
      </c>
      <c r="H248" s="678">
        <v>0</v>
      </c>
      <c r="I248" s="678">
        <v>0</v>
      </c>
      <c r="J248" s="678">
        <v>170.393</v>
      </c>
      <c r="K248" s="678">
        <v>173.33199999999999</v>
      </c>
      <c r="L248" s="678">
        <v>1896.931</v>
      </c>
      <c r="M248" s="678">
        <v>260.21499999999997</v>
      </c>
      <c r="N248" s="678">
        <v>597.26800000000003</v>
      </c>
      <c r="O248" s="678">
        <v>2754.413</v>
      </c>
    </row>
    <row r="249" spans="1:15" x14ac:dyDescent="0.2">
      <c r="A249" s="678" t="s">
        <v>1101</v>
      </c>
      <c r="B249" s="678">
        <v>214.31299999999999</v>
      </c>
      <c r="C249" s="678">
        <v>699.274</v>
      </c>
      <c r="D249" s="678">
        <v>561.38499999999999</v>
      </c>
      <c r="E249" s="678">
        <v>1476.777</v>
      </c>
      <c r="F249" s="678">
        <v>2.367</v>
      </c>
      <c r="G249" s="678">
        <v>0.161</v>
      </c>
      <c r="H249" s="678">
        <v>0</v>
      </c>
      <c r="I249" s="678">
        <v>0</v>
      </c>
      <c r="J249" s="678">
        <v>119.267</v>
      </c>
      <c r="K249" s="678">
        <v>121.795</v>
      </c>
      <c r="L249" s="678">
        <v>1598.5709999999999</v>
      </c>
      <c r="M249" s="678">
        <v>252.02</v>
      </c>
      <c r="N249" s="678">
        <v>518.971</v>
      </c>
      <c r="O249" s="678">
        <v>2369.5619999999999</v>
      </c>
    </row>
    <row r="250" spans="1:15" x14ac:dyDescent="0.2">
      <c r="A250" s="678" t="s">
        <v>1102</v>
      </c>
      <c r="B250" s="678">
        <v>223.09100000000001</v>
      </c>
      <c r="C250" s="678">
        <v>722.83399999999995</v>
      </c>
      <c r="D250" s="678">
        <v>611.79399999999998</v>
      </c>
      <c r="E250" s="678">
        <v>1559.251</v>
      </c>
      <c r="F250" s="678">
        <v>2.78</v>
      </c>
      <c r="G250" s="678">
        <v>0.17799999999999999</v>
      </c>
      <c r="H250" s="678">
        <v>0</v>
      </c>
      <c r="I250" s="678">
        <v>0</v>
      </c>
      <c r="J250" s="678">
        <v>120.48</v>
      </c>
      <c r="K250" s="678">
        <v>123.438</v>
      </c>
      <c r="L250" s="678">
        <v>1682.6890000000001</v>
      </c>
      <c r="M250" s="678">
        <v>255.45699999999999</v>
      </c>
      <c r="N250" s="678">
        <v>589.54700000000003</v>
      </c>
      <c r="O250" s="678">
        <v>2527.6930000000002</v>
      </c>
    </row>
    <row r="251" spans="1:15" x14ac:dyDescent="0.2">
      <c r="A251" s="678" t="s">
        <v>1103</v>
      </c>
      <c r="B251" s="678">
        <v>198.88200000000001</v>
      </c>
      <c r="C251" s="678">
        <v>696.673</v>
      </c>
      <c r="D251" s="678">
        <v>621.91999999999996</v>
      </c>
      <c r="E251" s="678">
        <v>1518.1479999999999</v>
      </c>
      <c r="F251" s="678">
        <v>2.7650000000000001</v>
      </c>
      <c r="G251" s="678">
        <v>0.17299999999999999</v>
      </c>
      <c r="H251" s="678">
        <v>0</v>
      </c>
      <c r="I251" s="678">
        <v>0</v>
      </c>
      <c r="J251" s="678">
        <v>100.541</v>
      </c>
      <c r="K251" s="678">
        <v>103.47799999999999</v>
      </c>
      <c r="L251" s="678">
        <v>1621.626</v>
      </c>
      <c r="M251" s="678">
        <v>258.82799999999997</v>
      </c>
      <c r="N251" s="678">
        <v>577.25599999999997</v>
      </c>
      <c r="O251" s="678">
        <v>2457.71</v>
      </c>
    </row>
    <row r="252" spans="1:15" x14ac:dyDescent="0.2">
      <c r="A252" s="678" t="s">
        <v>1104</v>
      </c>
      <c r="B252" s="678">
        <v>200.93700000000001</v>
      </c>
      <c r="C252" s="678">
        <v>679.63599999999997</v>
      </c>
      <c r="D252" s="678">
        <v>626.654</v>
      </c>
      <c r="E252" s="678">
        <v>1507.7650000000001</v>
      </c>
      <c r="F252" s="678">
        <v>3.0489999999999999</v>
      </c>
      <c r="G252" s="678">
        <v>0.17799999999999999</v>
      </c>
      <c r="H252" s="678">
        <v>0</v>
      </c>
      <c r="I252" s="678">
        <v>0</v>
      </c>
      <c r="J252" s="678">
        <v>112.193</v>
      </c>
      <c r="K252" s="678">
        <v>115.42</v>
      </c>
      <c r="L252" s="678">
        <v>1623.1859999999999</v>
      </c>
      <c r="M252" s="678">
        <v>274.315</v>
      </c>
      <c r="N252" s="678">
        <v>671.18399999999997</v>
      </c>
      <c r="O252" s="678">
        <v>2568.6840000000002</v>
      </c>
    </row>
    <row r="253" spans="1:15" x14ac:dyDescent="0.2">
      <c r="A253" s="678" t="s">
        <v>1105</v>
      </c>
      <c r="B253" s="678">
        <v>201.53800000000001</v>
      </c>
      <c r="C253" s="678">
        <v>650.63099999999997</v>
      </c>
      <c r="D253" s="678">
        <v>651.29300000000001</v>
      </c>
      <c r="E253" s="678">
        <v>1502.009</v>
      </c>
      <c r="F253" s="678">
        <v>2.7639999999999998</v>
      </c>
      <c r="G253" s="678">
        <v>0.17299999999999999</v>
      </c>
      <c r="H253" s="678">
        <v>0</v>
      </c>
      <c r="I253" s="678">
        <v>0</v>
      </c>
      <c r="J253" s="678">
        <v>117.93</v>
      </c>
      <c r="K253" s="678">
        <v>120.867</v>
      </c>
      <c r="L253" s="678">
        <v>1622.876</v>
      </c>
      <c r="M253" s="678">
        <v>275.45299999999997</v>
      </c>
      <c r="N253" s="678">
        <v>644.93799999999999</v>
      </c>
      <c r="O253" s="678">
        <v>2543.2669999999998</v>
      </c>
    </row>
    <row r="254" spans="1:15" x14ac:dyDescent="0.2">
      <c r="A254" s="678" t="s">
        <v>1106</v>
      </c>
      <c r="B254" s="678">
        <v>213.57</v>
      </c>
      <c r="C254" s="678">
        <v>678.39200000000005</v>
      </c>
      <c r="D254" s="678">
        <v>688.63</v>
      </c>
      <c r="E254" s="678">
        <v>1583.431</v>
      </c>
      <c r="F254" s="678">
        <v>2.6179999999999999</v>
      </c>
      <c r="G254" s="678">
        <v>0.17799999999999999</v>
      </c>
      <c r="H254" s="678">
        <v>0</v>
      </c>
      <c r="I254" s="678">
        <v>0</v>
      </c>
      <c r="J254" s="678">
        <v>117.932</v>
      </c>
      <c r="K254" s="678">
        <v>120.72799999999999</v>
      </c>
      <c r="L254" s="678">
        <v>1704.16</v>
      </c>
      <c r="M254" s="678">
        <v>279.322</v>
      </c>
      <c r="N254" s="678">
        <v>670.41099999999994</v>
      </c>
      <c r="O254" s="678">
        <v>2653.893</v>
      </c>
    </row>
    <row r="255" spans="1:15" x14ac:dyDescent="0.2">
      <c r="A255" s="678" t="s">
        <v>1107</v>
      </c>
      <c r="B255" s="678">
        <v>213.136</v>
      </c>
      <c r="C255" s="678">
        <v>692.92700000000002</v>
      </c>
      <c r="D255" s="678">
        <v>698.86199999999997</v>
      </c>
      <c r="E255" s="678">
        <v>1602.8389999999999</v>
      </c>
      <c r="F255" s="678">
        <v>2.3370000000000002</v>
      </c>
      <c r="G255" s="678">
        <v>0.17799999999999999</v>
      </c>
      <c r="H255" s="678">
        <v>0</v>
      </c>
      <c r="I255" s="678">
        <v>0</v>
      </c>
      <c r="J255" s="678">
        <v>152.77099999999999</v>
      </c>
      <c r="K255" s="678">
        <v>155.286</v>
      </c>
      <c r="L255" s="678">
        <v>1758.125</v>
      </c>
      <c r="M255" s="678">
        <v>287.09500000000003</v>
      </c>
      <c r="N255" s="678">
        <v>670.93899999999996</v>
      </c>
      <c r="O255" s="678">
        <v>2716.1590000000001</v>
      </c>
    </row>
    <row r="256" spans="1:15" x14ac:dyDescent="0.2">
      <c r="A256" s="678" t="s">
        <v>1108</v>
      </c>
      <c r="B256" s="678">
        <v>213.941</v>
      </c>
      <c r="C256" s="678">
        <v>687.51499999999999</v>
      </c>
      <c r="D256" s="678">
        <v>721.18600000000004</v>
      </c>
      <c r="E256" s="678">
        <v>1626.261</v>
      </c>
      <c r="F256" s="678">
        <v>1.986</v>
      </c>
      <c r="G256" s="678">
        <v>0.17299999999999999</v>
      </c>
      <c r="H256" s="678">
        <v>0</v>
      </c>
      <c r="I256" s="678">
        <v>0</v>
      </c>
      <c r="J256" s="678">
        <v>170.54599999999999</v>
      </c>
      <c r="K256" s="678">
        <v>172.70500000000001</v>
      </c>
      <c r="L256" s="678">
        <v>1798.9659999999999</v>
      </c>
      <c r="M256" s="678">
        <v>280.23399999999998</v>
      </c>
      <c r="N256" s="678">
        <v>582.14800000000002</v>
      </c>
      <c r="O256" s="678">
        <v>2661.348</v>
      </c>
    </row>
    <row r="257" spans="1:15" x14ac:dyDescent="0.2">
      <c r="A257" s="678" t="s">
        <v>1109</v>
      </c>
      <c r="B257" s="678">
        <v>232.29300000000001</v>
      </c>
      <c r="C257" s="678">
        <v>740.35699999999997</v>
      </c>
      <c r="D257" s="678">
        <v>730.29399999999998</v>
      </c>
      <c r="E257" s="678">
        <v>1702.2619999999999</v>
      </c>
      <c r="F257" s="678">
        <v>1.9019999999999999</v>
      </c>
      <c r="G257" s="678">
        <v>0.17799999999999999</v>
      </c>
      <c r="H257" s="678">
        <v>0</v>
      </c>
      <c r="I257" s="678">
        <v>0</v>
      </c>
      <c r="J257" s="678">
        <v>154.33799999999999</v>
      </c>
      <c r="K257" s="678">
        <v>156.41800000000001</v>
      </c>
      <c r="L257" s="678">
        <v>1858.68</v>
      </c>
      <c r="M257" s="678">
        <v>277.642</v>
      </c>
      <c r="N257" s="678">
        <v>617.61800000000005</v>
      </c>
      <c r="O257" s="678">
        <v>2753.9409999999998</v>
      </c>
    </row>
    <row r="258" spans="1:15" x14ac:dyDescent="0.2">
      <c r="A258" s="678" t="s">
        <v>1110</v>
      </c>
      <c r="B258" s="678">
        <v>231.5</v>
      </c>
      <c r="C258" s="678">
        <v>743.16300000000001</v>
      </c>
      <c r="D258" s="678">
        <v>676.13300000000004</v>
      </c>
      <c r="E258" s="678">
        <v>1651.9829999999999</v>
      </c>
      <c r="F258" s="678">
        <v>1.9890000000000001</v>
      </c>
      <c r="G258" s="678">
        <v>0.17299999999999999</v>
      </c>
      <c r="H258" s="678">
        <v>0</v>
      </c>
      <c r="I258" s="678">
        <v>0</v>
      </c>
      <c r="J258" s="678">
        <v>146.708</v>
      </c>
      <c r="K258" s="678">
        <v>148.87</v>
      </c>
      <c r="L258" s="678">
        <v>1800.8520000000001</v>
      </c>
      <c r="M258" s="678">
        <v>267.27300000000002</v>
      </c>
      <c r="N258" s="678">
        <v>603.73199999999997</v>
      </c>
      <c r="O258" s="678">
        <v>2671.8580000000002</v>
      </c>
    </row>
    <row r="259" spans="1:15" x14ac:dyDescent="0.2">
      <c r="A259" s="678" t="s">
        <v>1111</v>
      </c>
      <c r="B259" s="678">
        <v>232.244</v>
      </c>
      <c r="C259" s="678">
        <v>785.78099999999995</v>
      </c>
      <c r="D259" s="678">
        <v>667.45399999999995</v>
      </c>
      <c r="E259" s="678">
        <v>1685.5730000000001</v>
      </c>
      <c r="F259" s="678">
        <v>2.3580000000000001</v>
      </c>
      <c r="G259" s="678">
        <v>0.17799999999999999</v>
      </c>
      <c r="H259" s="678">
        <v>0</v>
      </c>
      <c r="I259" s="678">
        <v>0</v>
      </c>
      <c r="J259" s="678">
        <v>168.88499999999999</v>
      </c>
      <c r="K259" s="678">
        <v>171.422</v>
      </c>
      <c r="L259" s="678">
        <v>1856.9949999999999</v>
      </c>
      <c r="M259" s="678">
        <v>261.88799999999998</v>
      </c>
      <c r="N259" s="678">
        <v>600.21100000000001</v>
      </c>
      <c r="O259" s="678">
        <v>2719.0940000000001</v>
      </c>
    </row>
    <row r="260" spans="1:15" x14ac:dyDescent="0.2">
      <c r="A260" s="678" t="s">
        <v>1112</v>
      </c>
      <c r="B260" s="678">
        <v>2600.84</v>
      </c>
      <c r="C260" s="678">
        <v>8572.3179999999993</v>
      </c>
      <c r="D260" s="678">
        <v>7957.8310000000001</v>
      </c>
      <c r="E260" s="678">
        <v>19140.675999999999</v>
      </c>
      <c r="F260" s="678">
        <v>29.675000000000001</v>
      </c>
      <c r="G260" s="678">
        <v>2.1</v>
      </c>
      <c r="H260" s="678">
        <v>0</v>
      </c>
      <c r="I260" s="678">
        <v>0</v>
      </c>
      <c r="J260" s="678">
        <v>1651.9839999999999</v>
      </c>
      <c r="K260" s="678">
        <v>1683.76</v>
      </c>
      <c r="L260" s="678">
        <v>20824.436000000002</v>
      </c>
      <c r="M260" s="678">
        <v>3229.7429999999999</v>
      </c>
      <c r="N260" s="678">
        <v>7345.1180000000004</v>
      </c>
      <c r="O260" s="678">
        <v>31399.296999999999</v>
      </c>
    </row>
    <row r="261" spans="1:15" x14ac:dyDescent="0.2">
      <c r="A261" s="678" t="s">
        <v>1113</v>
      </c>
      <c r="B261" s="678">
        <v>216.52799999999999</v>
      </c>
      <c r="C261" s="678">
        <v>825.74800000000005</v>
      </c>
      <c r="D261" s="678">
        <v>703.24</v>
      </c>
      <c r="E261" s="678">
        <v>1749.2149999999999</v>
      </c>
      <c r="F261" s="678">
        <v>2.75</v>
      </c>
      <c r="G261" s="678">
        <v>0.186</v>
      </c>
      <c r="H261" s="678">
        <v>0</v>
      </c>
      <c r="I261" s="678">
        <v>0</v>
      </c>
      <c r="J261" s="678">
        <v>170.63800000000001</v>
      </c>
      <c r="K261" s="678">
        <v>173.57400000000001</v>
      </c>
      <c r="L261" s="678">
        <v>1922.789</v>
      </c>
      <c r="M261" s="678">
        <v>263.89999999999998</v>
      </c>
      <c r="N261" s="678">
        <v>600.37199999999996</v>
      </c>
      <c r="O261" s="678">
        <v>2787.0610000000001</v>
      </c>
    </row>
    <row r="262" spans="1:15" x14ac:dyDescent="0.2">
      <c r="A262" s="678" t="s">
        <v>1114</v>
      </c>
      <c r="B262" s="678">
        <v>213.93899999999999</v>
      </c>
      <c r="C262" s="678">
        <v>755.41099999999994</v>
      </c>
      <c r="D262" s="678">
        <v>631.27499999999998</v>
      </c>
      <c r="E262" s="678">
        <v>1603.1179999999999</v>
      </c>
      <c r="F262" s="678">
        <v>2.2850000000000001</v>
      </c>
      <c r="G262" s="678">
        <v>0.17399999999999999</v>
      </c>
      <c r="H262" s="678">
        <v>0</v>
      </c>
      <c r="I262" s="678">
        <v>0</v>
      </c>
      <c r="J262" s="678">
        <v>131.59200000000001</v>
      </c>
      <c r="K262" s="678">
        <v>134.05099999999999</v>
      </c>
      <c r="L262" s="678">
        <v>1737.1679999999999</v>
      </c>
      <c r="M262" s="678">
        <v>262.36</v>
      </c>
      <c r="N262" s="678">
        <v>547.29700000000003</v>
      </c>
      <c r="O262" s="678">
        <v>2546.8249999999998</v>
      </c>
    </row>
    <row r="263" spans="1:15" x14ac:dyDescent="0.2">
      <c r="A263" s="678" t="s">
        <v>1115</v>
      </c>
      <c r="B263" s="678">
        <v>221.56200000000001</v>
      </c>
      <c r="C263" s="678">
        <v>790.60900000000004</v>
      </c>
      <c r="D263" s="678">
        <v>695.03300000000002</v>
      </c>
      <c r="E263" s="678">
        <v>1710.4739999999999</v>
      </c>
      <c r="F263" s="678">
        <v>2.77</v>
      </c>
      <c r="G263" s="678">
        <v>0.186</v>
      </c>
      <c r="H263" s="678">
        <v>0</v>
      </c>
      <c r="I263" s="678">
        <v>0</v>
      </c>
      <c r="J263" s="678">
        <v>120.79600000000001</v>
      </c>
      <c r="K263" s="678">
        <v>123.752</v>
      </c>
      <c r="L263" s="678">
        <v>1834.2270000000001</v>
      </c>
      <c r="M263" s="678">
        <v>270.71100000000001</v>
      </c>
      <c r="N263" s="678">
        <v>613.32799999999997</v>
      </c>
      <c r="O263" s="678">
        <v>2718.2660000000001</v>
      </c>
    </row>
    <row r="264" spans="1:15" x14ac:dyDescent="0.2">
      <c r="A264" s="678" t="s">
        <v>1116</v>
      </c>
      <c r="B264" s="678">
        <v>200.983</v>
      </c>
      <c r="C264" s="678">
        <v>741.82</v>
      </c>
      <c r="D264" s="678">
        <v>686.13400000000001</v>
      </c>
      <c r="E264" s="678">
        <v>1632.0229999999999</v>
      </c>
      <c r="F264" s="678">
        <v>2.4790000000000001</v>
      </c>
      <c r="G264" s="678">
        <v>0.18</v>
      </c>
      <c r="H264" s="678">
        <v>0</v>
      </c>
      <c r="I264" s="678">
        <v>0</v>
      </c>
      <c r="J264" s="678">
        <v>115.202</v>
      </c>
      <c r="K264" s="678">
        <v>117.86199999999999</v>
      </c>
      <c r="L264" s="678">
        <v>1749.885</v>
      </c>
      <c r="M264" s="678">
        <v>266.81400000000002</v>
      </c>
      <c r="N264" s="678">
        <v>584.21699999999998</v>
      </c>
      <c r="O264" s="678">
        <v>2600.9160000000002</v>
      </c>
    </row>
    <row r="265" spans="1:15" x14ac:dyDescent="0.2">
      <c r="A265" s="678" t="s">
        <v>1117</v>
      </c>
      <c r="B265" s="678">
        <v>202.08600000000001</v>
      </c>
      <c r="C265" s="678">
        <v>735.94600000000003</v>
      </c>
      <c r="D265" s="678">
        <v>704.995</v>
      </c>
      <c r="E265" s="678">
        <v>1644.925</v>
      </c>
      <c r="F265" s="678">
        <v>2.8260000000000001</v>
      </c>
      <c r="G265" s="678">
        <v>0.186</v>
      </c>
      <c r="H265" s="678">
        <v>0</v>
      </c>
      <c r="I265" s="678">
        <v>0</v>
      </c>
      <c r="J265" s="678">
        <v>91.616</v>
      </c>
      <c r="K265" s="678">
        <v>94.628</v>
      </c>
      <c r="L265" s="678">
        <v>1739.5530000000001</v>
      </c>
      <c r="M265" s="678">
        <v>275.69499999999999</v>
      </c>
      <c r="N265" s="678">
        <v>633.99800000000005</v>
      </c>
      <c r="O265" s="678">
        <v>2649.2460000000001</v>
      </c>
    </row>
    <row r="266" spans="1:15" x14ac:dyDescent="0.2">
      <c r="A266" s="678" t="s">
        <v>1118</v>
      </c>
      <c r="B266" s="678">
        <v>198.49299999999999</v>
      </c>
      <c r="C266" s="678">
        <v>690.48800000000006</v>
      </c>
      <c r="D266" s="678">
        <v>722.35900000000004</v>
      </c>
      <c r="E266" s="678">
        <v>1615.21</v>
      </c>
      <c r="F266" s="678">
        <v>2.855</v>
      </c>
      <c r="G266" s="678">
        <v>0.18</v>
      </c>
      <c r="H266" s="678">
        <v>0</v>
      </c>
      <c r="I266" s="678">
        <v>0</v>
      </c>
      <c r="J266" s="678">
        <v>130.351</v>
      </c>
      <c r="K266" s="678">
        <v>133.387</v>
      </c>
      <c r="L266" s="678">
        <v>1748.596</v>
      </c>
      <c r="M266" s="678">
        <v>285.00900000000001</v>
      </c>
      <c r="N266" s="678">
        <v>672.803</v>
      </c>
      <c r="O266" s="678">
        <v>2706.4079999999999</v>
      </c>
    </row>
    <row r="267" spans="1:15" x14ac:dyDescent="0.2">
      <c r="A267" s="678" t="s">
        <v>1119</v>
      </c>
      <c r="B267" s="678">
        <v>208.19800000000001</v>
      </c>
      <c r="C267" s="678">
        <v>702.11599999999999</v>
      </c>
      <c r="D267" s="678">
        <v>745.16800000000001</v>
      </c>
      <c r="E267" s="678">
        <v>1657.277</v>
      </c>
      <c r="F267" s="678">
        <v>2.4969999999999999</v>
      </c>
      <c r="G267" s="678">
        <v>0.186</v>
      </c>
      <c r="H267" s="678">
        <v>0</v>
      </c>
      <c r="I267" s="678">
        <v>0</v>
      </c>
      <c r="J267" s="678">
        <v>144.79400000000001</v>
      </c>
      <c r="K267" s="678">
        <v>147.477</v>
      </c>
      <c r="L267" s="678">
        <v>1804.7539999999999</v>
      </c>
      <c r="M267" s="678">
        <v>289.46199999999999</v>
      </c>
      <c r="N267" s="678">
        <v>694.85</v>
      </c>
      <c r="O267" s="678">
        <v>2789.0659999999998</v>
      </c>
    </row>
    <row r="268" spans="1:15" x14ac:dyDescent="0.2">
      <c r="A268" s="678" t="s">
        <v>1120</v>
      </c>
      <c r="B268" s="678">
        <v>206.31700000000001</v>
      </c>
      <c r="C268" s="678">
        <v>693.74099999999999</v>
      </c>
      <c r="D268" s="678">
        <v>742.654</v>
      </c>
      <c r="E268" s="678">
        <v>1645.3040000000001</v>
      </c>
      <c r="F268" s="678">
        <v>2.3130000000000002</v>
      </c>
      <c r="G268" s="678">
        <v>0.186</v>
      </c>
      <c r="H268" s="678">
        <v>0</v>
      </c>
      <c r="I268" s="678">
        <v>0</v>
      </c>
      <c r="J268" s="678">
        <v>162.578</v>
      </c>
      <c r="K268" s="678">
        <v>165.077</v>
      </c>
      <c r="L268" s="678">
        <v>1810.3810000000001</v>
      </c>
      <c r="M268" s="678">
        <v>292.27499999999998</v>
      </c>
      <c r="N268" s="678">
        <v>664.82299999999998</v>
      </c>
      <c r="O268" s="678">
        <v>2767.4789999999998</v>
      </c>
    </row>
    <row r="269" spans="1:15" x14ac:dyDescent="0.2">
      <c r="A269" s="678" t="s">
        <v>1121</v>
      </c>
      <c r="B269" s="678">
        <v>202.24199999999999</v>
      </c>
      <c r="C269" s="678">
        <v>696.90499999999997</v>
      </c>
      <c r="D269" s="678">
        <v>708.50599999999997</v>
      </c>
      <c r="E269" s="678">
        <v>1610.4939999999999</v>
      </c>
      <c r="F269" s="678">
        <v>2.1360000000000001</v>
      </c>
      <c r="G269" s="678">
        <v>0.18</v>
      </c>
      <c r="H269" s="678">
        <v>0</v>
      </c>
      <c r="I269" s="678">
        <v>0</v>
      </c>
      <c r="J269" s="678">
        <v>148.66499999999999</v>
      </c>
      <c r="K269" s="678">
        <v>150.98099999999999</v>
      </c>
      <c r="L269" s="678">
        <v>1761.4749999999999</v>
      </c>
      <c r="M269" s="678">
        <v>285.98099999999999</v>
      </c>
      <c r="N269" s="678">
        <v>619.04700000000003</v>
      </c>
      <c r="O269" s="678">
        <v>2666.5030000000002</v>
      </c>
    </row>
    <row r="270" spans="1:15" x14ac:dyDescent="0.2">
      <c r="A270" s="678" t="s">
        <v>1122</v>
      </c>
      <c r="B270" s="678">
        <v>217.16900000000001</v>
      </c>
      <c r="C270" s="678">
        <v>725.58199999999999</v>
      </c>
      <c r="D270" s="678">
        <v>768.17100000000005</v>
      </c>
      <c r="E270" s="678">
        <v>1713.913</v>
      </c>
      <c r="F270" s="678">
        <v>2.101</v>
      </c>
      <c r="G270" s="678">
        <v>0.186</v>
      </c>
      <c r="H270" s="678">
        <v>0</v>
      </c>
      <c r="I270" s="678">
        <v>0</v>
      </c>
      <c r="J270" s="678">
        <v>164.739</v>
      </c>
      <c r="K270" s="678">
        <v>167.02600000000001</v>
      </c>
      <c r="L270" s="678">
        <v>1880.9390000000001</v>
      </c>
      <c r="M270" s="678">
        <v>284.24599999999998</v>
      </c>
      <c r="N270" s="678">
        <v>613.59799999999996</v>
      </c>
      <c r="O270" s="678">
        <v>2778.7840000000001</v>
      </c>
    </row>
    <row r="271" spans="1:15" x14ac:dyDescent="0.2">
      <c r="A271" s="678" t="s">
        <v>1123</v>
      </c>
      <c r="B271" s="678">
        <v>213.56800000000001</v>
      </c>
      <c r="C271" s="678">
        <v>758.447</v>
      </c>
      <c r="D271" s="678">
        <v>710.02099999999996</v>
      </c>
      <c r="E271" s="678">
        <v>1683.2570000000001</v>
      </c>
      <c r="F271" s="678">
        <v>2.472</v>
      </c>
      <c r="G271" s="678">
        <v>0.18</v>
      </c>
      <c r="H271" s="678">
        <v>0</v>
      </c>
      <c r="I271" s="678">
        <v>0</v>
      </c>
      <c r="J271" s="678">
        <v>166.50299999999999</v>
      </c>
      <c r="K271" s="678">
        <v>169.155</v>
      </c>
      <c r="L271" s="678">
        <v>1852.412</v>
      </c>
      <c r="M271" s="678">
        <v>276.48899999999998</v>
      </c>
      <c r="N271" s="678">
        <v>626.97400000000005</v>
      </c>
      <c r="O271" s="678">
        <v>2755.875</v>
      </c>
    </row>
    <row r="272" spans="1:15" x14ac:dyDescent="0.2">
      <c r="A272" s="678" t="s">
        <v>1124</v>
      </c>
      <c r="B272" s="678">
        <v>213.73599999999999</v>
      </c>
      <c r="C272" s="678">
        <v>800.428</v>
      </c>
      <c r="D272" s="678">
        <v>734.29300000000001</v>
      </c>
      <c r="E272" s="678">
        <v>1753.325</v>
      </c>
      <c r="F272" s="678">
        <v>3.0230000000000001</v>
      </c>
      <c r="G272" s="678">
        <v>0.186</v>
      </c>
      <c r="H272" s="678">
        <v>0</v>
      </c>
      <c r="I272" s="678">
        <v>0</v>
      </c>
      <c r="J272" s="678">
        <v>157.06100000000001</v>
      </c>
      <c r="K272" s="678">
        <v>160.27099999999999</v>
      </c>
      <c r="L272" s="678">
        <v>1913.596</v>
      </c>
      <c r="M272" s="678">
        <v>265.95800000000003</v>
      </c>
      <c r="N272" s="678">
        <v>621.84100000000001</v>
      </c>
      <c r="O272" s="678">
        <v>2801.395</v>
      </c>
    </row>
    <row r="273" spans="1:15" x14ac:dyDescent="0.2">
      <c r="A273" s="678" t="s">
        <v>1125</v>
      </c>
      <c r="B273" s="678">
        <v>2514.8209999999999</v>
      </c>
      <c r="C273" s="678">
        <v>8917.7970000000005</v>
      </c>
      <c r="D273" s="678">
        <v>8551.8379999999997</v>
      </c>
      <c r="E273" s="678">
        <v>20019.081999999999</v>
      </c>
      <c r="F273" s="678">
        <v>30.507999999999999</v>
      </c>
      <c r="G273" s="678">
        <v>2.2000000000000002</v>
      </c>
      <c r="H273" s="678">
        <v>0</v>
      </c>
      <c r="I273" s="678">
        <v>0</v>
      </c>
      <c r="J273" s="678">
        <v>1704.5329999999999</v>
      </c>
      <c r="K273" s="678">
        <v>1737.241</v>
      </c>
      <c r="L273" s="678">
        <v>21756.322</v>
      </c>
      <c r="M273" s="678">
        <v>3318.9</v>
      </c>
      <c r="N273" s="678">
        <v>7495.6139999999996</v>
      </c>
      <c r="O273" s="678">
        <v>32570.837</v>
      </c>
    </row>
    <row r="274" spans="1:15" x14ac:dyDescent="0.2">
      <c r="A274" s="678" t="s">
        <v>1126</v>
      </c>
      <c r="B274" s="678">
        <v>212.82300000000001</v>
      </c>
      <c r="C274" s="678">
        <v>803.20500000000004</v>
      </c>
      <c r="D274" s="678">
        <v>648.64499999999998</v>
      </c>
      <c r="E274" s="678">
        <v>1668.5709999999999</v>
      </c>
      <c r="F274" s="678">
        <v>2.7480000000000002</v>
      </c>
      <c r="G274" s="678">
        <v>0.20399999999999999</v>
      </c>
      <c r="H274" s="678">
        <v>0</v>
      </c>
      <c r="I274" s="678">
        <v>0</v>
      </c>
      <c r="J274" s="678">
        <v>167.34100000000001</v>
      </c>
      <c r="K274" s="678">
        <v>170.29300000000001</v>
      </c>
      <c r="L274" s="678">
        <v>1838.864</v>
      </c>
      <c r="M274" s="678">
        <v>263.68900000000002</v>
      </c>
      <c r="N274" s="678">
        <v>600.25</v>
      </c>
      <c r="O274" s="678">
        <v>2702.8020000000001</v>
      </c>
    </row>
    <row r="275" spans="1:15" x14ac:dyDescent="0.2">
      <c r="A275" s="678" t="s">
        <v>1127</v>
      </c>
      <c r="B275" s="678">
        <v>208.84899999999999</v>
      </c>
      <c r="C275" s="678">
        <v>766.83600000000001</v>
      </c>
      <c r="D275" s="678">
        <v>646.65899999999999</v>
      </c>
      <c r="E275" s="678">
        <v>1622.3810000000001</v>
      </c>
      <c r="F275" s="678">
        <v>2.218</v>
      </c>
      <c r="G275" s="678">
        <v>0.184</v>
      </c>
      <c r="H275" s="678">
        <v>0</v>
      </c>
      <c r="I275" s="678">
        <v>0</v>
      </c>
      <c r="J275" s="678">
        <v>148.91</v>
      </c>
      <c r="K275" s="678">
        <v>151.31200000000001</v>
      </c>
      <c r="L275" s="678">
        <v>1773.692</v>
      </c>
      <c r="M275" s="678">
        <v>260.89600000000002</v>
      </c>
      <c r="N275" s="678">
        <v>559.673</v>
      </c>
      <c r="O275" s="678">
        <v>2594.261</v>
      </c>
    </row>
    <row r="276" spans="1:15" x14ac:dyDescent="0.2">
      <c r="A276" s="678" t="s">
        <v>1128</v>
      </c>
      <c r="B276" s="678">
        <v>213.46600000000001</v>
      </c>
      <c r="C276" s="678">
        <v>804.02499999999998</v>
      </c>
      <c r="D276" s="678">
        <v>733.09900000000005</v>
      </c>
      <c r="E276" s="678">
        <v>1753.1990000000001</v>
      </c>
      <c r="F276" s="678">
        <v>2.593</v>
      </c>
      <c r="G276" s="678">
        <v>0.20399999999999999</v>
      </c>
      <c r="H276" s="678">
        <v>0</v>
      </c>
      <c r="I276" s="678">
        <v>0</v>
      </c>
      <c r="J276" s="678">
        <v>158.06299999999999</v>
      </c>
      <c r="K276" s="678">
        <v>160.86000000000001</v>
      </c>
      <c r="L276" s="678">
        <v>1914.059</v>
      </c>
      <c r="M276" s="678">
        <v>271.12799999999999</v>
      </c>
      <c r="N276" s="678">
        <v>609.29600000000005</v>
      </c>
      <c r="O276" s="678">
        <v>2794.482</v>
      </c>
    </row>
    <row r="277" spans="1:15" x14ac:dyDescent="0.2">
      <c r="A277" s="678" t="s">
        <v>1129</v>
      </c>
      <c r="B277" s="678">
        <v>200.31700000000001</v>
      </c>
      <c r="C277" s="678">
        <v>747.84500000000003</v>
      </c>
      <c r="D277" s="678">
        <v>654.57600000000002</v>
      </c>
      <c r="E277" s="678">
        <v>1605.693</v>
      </c>
      <c r="F277" s="678">
        <v>2.8130000000000002</v>
      </c>
      <c r="G277" s="678">
        <v>0.19700000000000001</v>
      </c>
      <c r="H277" s="678">
        <v>0</v>
      </c>
      <c r="I277" s="678">
        <v>0</v>
      </c>
      <c r="J277" s="678">
        <v>134.54599999999999</v>
      </c>
      <c r="K277" s="678">
        <v>137.55600000000001</v>
      </c>
      <c r="L277" s="678">
        <v>1743.249</v>
      </c>
      <c r="M277" s="678">
        <v>269.21899999999999</v>
      </c>
      <c r="N277" s="678">
        <v>582.33399999999995</v>
      </c>
      <c r="O277" s="678">
        <v>2594.8020000000001</v>
      </c>
    </row>
    <row r="278" spans="1:15" x14ac:dyDescent="0.2">
      <c r="A278" s="678" t="s">
        <v>1130</v>
      </c>
      <c r="B278" s="678">
        <v>203.94499999999999</v>
      </c>
      <c r="C278" s="678">
        <v>705.44399999999996</v>
      </c>
      <c r="D278" s="678">
        <v>647.13900000000001</v>
      </c>
      <c r="E278" s="678">
        <v>1558.1220000000001</v>
      </c>
      <c r="F278" s="678">
        <v>3.2389999999999999</v>
      </c>
      <c r="G278" s="678">
        <v>0.20399999999999999</v>
      </c>
      <c r="H278" s="678">
        <v>0</v>
      </c>
      <c r="I278" s="678">
        <v>0</v>
      </c>
      <c r="J278" s="678">
        <v>102.806</v>
      </c>
      <c r="K278" s="678">
        <v>106.249</v>
      </c>
      <c r="L278" s="678">
        <v>1664.3710000000001</v>
      </c>
      <c r="M278" s="678">
        <v>278.113</v>
      </c>
      <c r="N278" s="678">
        <v>649.72500000000002</v>
      </c>
      <c r="O278" s="678">
        <v>2592.2089999999998</v>
      </c>
    </row>
    <row r="279" spans="1:15" x14ac:dyDescent="0.2">
      <c r="A279" s="678" t="s">
        <v>1131</v>
      </c>
      <c r="B279" s="678">
        <v>201.614</v>
      </c>
      <c r="C279" s="678">
        <v>703.07100000000003</v>
      </c>
      <c r="D279" s="678">
        <v>685.48500000000001</v>
      </c>
      <c r="E279" s="678">
        <v>1593.579</v>
      </c>
      <c r="F279" s="678">
        <v>2.9430000000000001</v>
      </c>
      <c r="G279" s="678">
        <v>0.19700000000000001</v>
      </c>
      <c r="H279" s="678">
        <v>0</v>
      </c>
      <c r="I279" s="678">
        <v>0</v>
      </c>
      <c r="J279" s="678">
        <v>105.32299999999999</v>
      </c>
      <c r="K279" s="678">
        <v>108.464</v>
      </c>
      <c r="L279" s="678">
        <v>1702.0429999999999</v>
      </c>
      <c r="M279" s="678">
        <v>287.589</v>
      </c>
      <c r="N279" s="678">
        <v>688.93399999999997</v>
      </c>
      <c r="O279" s="678">
        <v>2678.5659999999998</v>
      </c>
    </row>
    <row r="280" spans="1:15" x14ac:dyDescent="0.2">
      <c r="A280" s="678" t="s">
        <v>1132</v>
      </c>
      <c r="B280" s="678">
        <v>201.76499999999999</v>
      </c>
      <c r="C280" s="678">
        <v>716.69200000000001</v>
      </c>
      <c r="D280" s="678">
        <v>713.65700000000004</v>
      </c>
      <c r="E280" s="678">
        <v>1631.06</v>
      </c>
      <c r="F280" s="678">
        <v>2.609</v>
      </c>
      <c r="G280" s="678">
        <v>0.20399999999999999</v>
      </c>
      <c r="H280" s="678">
        <v>0</v>
      </c>
      <c r="I280" s="678">
        <v>0</v>
      </c>
      <c r="J280" s="678">
        <v>118.411</v>
      </c>
      <c r="K280" s="678">
        <v>121.223</v>
      </c>
      <c r="L280" s="678">
        <v>1752.2829999999999</v>
      </c>
      <c r="M280" s="678">
        <v>289.22899999999998</v>
      </c>
      <c r="N280" s="678">
        <v>694.13699999999994</v>
      </c>
      <c r="O280" s="678">
        <v>2735.6480000000001</v>
      </c>
    </row>
    <row r="281" spans="1:15" x14ac:dyDescent="0.2">
      <c r="A281" s="678" t="s">
        <v>1133</v>
      </c>
      <c r="B281" s="678">
        <v>201.755</v>
      </c>
      <c r="C281" s="678">
        <v>727.39599999999996</v>
      </c>
      <c r="D281" s="678">
        <v>692.58900000000006</v>
      </c>
      <c r="E281" s="678">
        <v>1626.3119999999999</v>
      </c>
      <c r="F281" s="678">
        <v>2.214</v>
      </c>
      <c r="G281" s="678">
        <v>0.20399999999999999</v>
      </c>
      <c r="H281" s="678">
        <v>0</v>
      </c>
      <c r="I281" s="678">
        <v>0</v>
      </c>
      <c r="J281" s="678">
        <v>166.697</v>
      </c>
      <c r="K281" s="678">
        <v>169.114</v>
      </c>
      <c r="L281" s="678">
        <v>1795.4259999999999</v>
      </c>
      <c r="M281" s="678">
        <v>294.11900000000003</v>
      </c>
      <c r="N281" s="678">
        <v>687.02800000000002</v>
      </c>
      <c r="O281" s="678">
        <v>2776.5720000000001</v>
      </c>
    </row>
    <row r="282" spans="1:15" x14ac:dyDescent="0.2">
      <c r="A282" s="678" t="s">
        <v>1134</v>
      </c>
      <c r="B282" s="678">
        <v>200.84</v>
      </c>
      <c r="C282" s="678">
        <v>713.33600000000001</v>
      </c>
      <c r="D282" s="678">
        <v>740.23</v>
      </c>
      <c r="E282" s="678">
        <v>1652.7439999999999</v>
      </c>
      <c r="F282" s="678">
        <v>1.925</v>
      </c>
      <c r="G282" s="678">
        <v>0.19700000000000001</v>
      </c>
      <c r="H282" s="678">
        <v>0</v>
      </c>
      <c r="I282" s="678">
        <v>0</v>
      </c>
      <c r="J282" s="678">
        <v>153.22900000000001</v>
      </c>
      <c r="K282" s="678">
        <v>155.351</v>
      </c>
      <c r="L282" s="678">
        <v>1808.095</v>
      </c>
      <c r="M282" s="678">
        <v>283.92200000000003</v>
      </c>
      <c r="N282" s="678">
        <v>581.79700000000003</v>
      </c>
      <c r="O282" s="678">
        <v>2673.8150000000001</v>
      </c>
    </row>
    <row r="283" spans="1:15" x14ac:dyDescent="0.2">
      <c r="A283" s="678" t="s">
        <v>1135</v>
      </c>
      <c r="B283" s="678">
        <v>218.36</v>
      </c>
      <c r="C283" s="678">
        <v>781.32299999999998</v>
      </c>
      <c r="D283" s="678">
        <v>769.97500000000002</v>
      </c>
      <c r="E283" s="678">
        <v>1774.8219999999999</v>
      </c>
      <c r="F283" s="678">
        <v>1.92</v>
      </c>
      <c r="G283" s="678">
        <v>0.20399999999999999</v>
      </c>
      <c r="H283" s="678">
        <v>0</v>
      </c>
      <c r="I283" s="678">
        <v>0</v>
      </c>
      <c r="J283" s="678">
        <v>157.59800000000001</v>
      </c>
      <c r="K283" s="678">
        <v>159.72200000000001</v>
      </c>
      <c r="L283" s="678">
        <v>1934.5440000000001</v>
      </c>
      <c r="M283" s="678">
        <v>282.697</v>
      </c>
      <c r="N283" s="678">
        <v>618.78700000000003</v>
      </c>
      <c r="O283" s="678">
        <v>2836.0279999999998</v>
      </c>
    </row>
    <row r="284" spans="1:15" x14ac:dyDescent="0.2">
      <c r="A284" s="678" t="s">
        <v>1136</v>
      </c>
      <c r="B284" s="678">
        <v>213.74700000000001</v>
      </c>
      <c r="C284" s="678">
        <v>782.33900000000006</v>
      </c>
      <c r="D284" s="678">
        <v>743.07</v>
      </c>
      <c r="E284" s="678">
        <v>1739.809</v>
      </c>
      <c r="F284" s="678">
        <v>2.0009999999999999</v>
      </c>
      <c r="G284" s="678">
        <v>0.19700000000000001</v>
      </c>
      <c r="H284" s="678">
        <v>0</v>
      </c>
      <c r="I284" s="678">
        <v>0</v>
      </c>
      <c r="J284" s="678">
        <v>164.43899999999999</v>
      </c>
      <c r="K284" s="678">
        <v>166.63800000000001</v>
      </c>
      <c r="L284" s="678">
        <v>1906.4469999999999</v>
      </c>
      <c r="M284" s="678">
        <v>276.923</v>
      </c>
      <c r="N284" s="678">
        <v>632.70100000000002</v>
      </c>
      <c r="O284" s="678">
        <v>2816.07</v>
      </c>
    </row>
    <row r="285" spans="1:15" x14ac:dyDescent="0.2">
      <c r="A285" s="678" t="s">
        <v>1137</v>
      </c>
      <c r="B285" s="678">
        <v>218.80699999999999</v>
      </c>
      <c r="C285" s="678">
        <v>818.45299999999997</v>
      </c>
      <c r="D285" s="678">
        <v>711.33399999999995</v>
      </c>
      <c r="E285" s="678">
        <v>1753.529</v>
      </c>
      <c r="F285" s="678">
        <v>2.37</v>
      </c>
      <c r="G285" s="678">
        <v>0.20399999999999999</v>
      </c>
      <c r="H285" s="678">
        <v>0</v>
      </c>
      <c r="I285" s="678">
        <v>0</v>
      </c>
      <c r="J285" s="678">
        <v>163.346</v>
      </c>
      <c r="K285" s="678">
        <v>165.92</v>
      </c>
      <c r="L285" s="678">
        <v>1919.4480000000001</v>
      </c>
      <c r="M285" s="678">
        <v>276.56200000000001</v>
      </c>
      <c r="N285" s="678">
        <v>634.59699999999998</v>
      </c>
      <c r="O285" s="678">
        <v>2830.6080000000002</v>
      </c>
    </row>
    <row r="286" spans="1:15" x14ac:dyDescent="0.2">
      <c r="A286" s="678" t="s">
        <v>1138</v>
      </c>
      <c r="B286" s="678">
        <v>2496.288</v>
      </c>
      <c r="C286" s="678">
        <v>9070.4860000000008</v>
      </c>
      <c r="D286" s="678">
        <v>8386.4660000000003</v>
      </c>
      <c r="E286" s="678">
        <v>19980.349999999999</v>
      </c>
      <c r="F286" s="678">
        <v>29.593</v>
      </c>
      <c r="G286" s="678">
        <v>2.4</v>
      </c>
      <c r="H286" s="678">
        <v>0</v>
      </c>
      <c r="I286" s="678">
        <v>0</v>
      </c>
      <c r="J286" s="678">
        <v>1740.7080000000001</v>
      </c>
      <c r="K286" s="678">
        <v>1772.701</v>
      </c>
      <c r="L286" s="678">
        <v>21753.05</v>
      </c>
      <c r="M286" s="678">
        <v>3334.0839999999998</v>
      </c>
      <c r="N286" s="678">
        <v>7541.4080000000004</v>
      </c>
      <c r="O286" s="678">
        <v>32628.543000000001</v>
      </c>
    </row>
    <row r="287" spans="1:15" x14ac:dyDescent="0.2">
      <c r="A287" s="678" t="s">
        <v>1139</v>
      </c>
      <c r="B287" s="678">
        <v>215.78100000000001</v>
      </c>
      <c r="C287" s="678">
        <v>840.91800000000001</v>
      </c>
      <c r="D287" s="678">
        <v>764.08799999999997</v>
      </c>
      <c r="E287" s="678">
        <v>1826.5409999999999</v>
      </c>
      <c r="F287" s="678">
        <v>5.0990000000000002</v>
      </c>
      <c r="G287" s="678">
        <v>0.23799999999999999</v>
      </c>
      <c r="H287" s="678">
        <v>0</v>
      </c>
      <c r="I287" s="678">
        <v>0</v>
      </c>
      <c r="J287" s="678">
        <v>207.15100000000001</v>
      </c>
      <c r="K287" s="678">
        <v>212.488</v>
      </c>
      <c r="L287" s="678">
        <v>2039.028</v>
      </c>
      <c r="M287" s="678">
        <v>274.57400000000001</v>
      </c>
      <c r="N287" s="678">
        <v>618.00300000000004</v>
      </c>
      <c r="O287" s="678">
        <v>2931.605</v>
      </c>
    </row>
    <row r="288" spans="1:15" x14ac:dyDescent="0.2">
      <c r="A288" s="678" t="s">
        <v>1140</v>
      </c>
      <c r="B288" s="678">
        <v>212.36199999999999</v>
      </c>
      <c r="C288" s="678">
        <v>798.44</v>
      </c>
      <c r="D288" s="678">
        <v>698.79100000000005</v>
      </c>
      <c r="E288" s="678">
        <v>1711.008</v>
      </c>
      <c r="F288" s="678">
        <v>4.8860000000000001</v>
      </c>
      <c r="G288" s="678">
        <v>0.215</v>
      </c>
      <c r="H288" s="678">
        <v>0</v>
      </c>
      <c r="I288" s="678">
        <v>0</v>
      </c>
      <c r="J288" s="678">
        <v>156.16</v>
      </c>
      <c r="K288" s="678">
        <v>161.261</v>
      </c>
      <c r="L288" s="678">
        <v>1872.269</v>
      </c>
      <c r="M288" s="678">
        <v>266.00400000000002</v>
      </c>
      <c r="N288" s="678">
        <v>543.69500000000005</v>
      </c>
      <c r="O288" s="678">
        <v>2681.9679999999998</v>
      </c>
    </row>
    <row r="289" spans="1:15" x14ac:dyDescent="0.2">
      <c r="A289" s="678" t="s">
        <v>1141</v>
      </c>
      <c r="B289" s="678">
        <v>219.065</v>
      </c>
      <c r="C289" s="678">
        <v>800.12300000000005</v>
      </c>
      <c r="D289" s="678">
        <v>693.96500000000003</v>
      </c>
      <c r="E289" s="678">
        <v>1718.037</v>
      </c>
      <c r="F289" s="678">
        <v>5.641</v>
      </c>
      <c r="G289" s="678">
        <v>0.23799999999999999</v>
      </c>
      <c r="H289" s="678">
        <v>0</v>
      </c>
      <c r="I289" s="678">
        <v>0</v>
      </c>
      <c r="J289" s="678">
        <v>162.667</v>
      </c>
      <c r="K289" s="678">
        <v>168.54499999999999</v>
      </c>
      <c r="L289" s="678">
        <v>1886.5830000000001</v>
      </c>
      <c r="M289" s="678">
        <v>275.48700000000002</v>
      </c>
      <c r="N289" s="678">
        <v>615.41499999999996</v>
      </c>
      <c r="O289" s="678">
        <v>2777.4850000000001</v>
      </c>
    </row>
    <row r="290" spans="1:15" x14ac:dyDescent="0.2">
      <c r="A290" s="678" t="s">
        <v>1142</v>
      </c>
      <c r="B290" s="678">
        <v>200.29300000000001</v>
      </c>
      <c r="C290" s="678">
        <v>739.04100000000005</v>
      </c>
      <c r="D290" s="678">
        <v>706.69100000000003</v>
      </c>
      <c r="E290" s="678">
        <v>1651.704</v>
      </c>
      <c r="F290" s="678">
        <v>5.9039999999999999</v>
      </c>
      <c r="G290" s="678">
        <v>0.23</v>
      </c>
      <c r="H290" s="678">
        <v>0</v>
      </c>
      <c r="I290" s="678">
        <v>0</v>
      </c>
      <c r="J290" s="678">
        <v>144.82499999999999</v>
      </c>
      <c r="K290" s="678">
        <v>150.959</v>
      </c>
      <c r="L290" s="678">
        <v>1802.663</v>
      </c>
      <c r="M290" s="678">
        <v>275.70100000000002</v>
      </c>
      <c r="N290" s="678">
        <v>601.83000000000004</v>
      </c>
      <c r="O290" s="678">
        <v>2680.194</v>
      </c>
    </row>
    <row r="291" spans="1:15" x14ac:dyDescent="0.2">
      <c r="A291" s="678" t="s">
        <v>1143</v>
      </c>
      <c r="B291" s="678">
        <v>204.38499999999999</v>
      </c>
      <c r="C291" s="678">
        <v>713.59400000000005</v>
      </c>
      <c r="D291" s="678">
        <v>718.91700000000003</v>
      </c>
      <c r="E291" s="678">
        <v>1642.4870000000001</v>
      </c>
      <c r="F291" s="678">
        <v>6.19</v>
      </c>
      <c r="G291" s="678">
        <v>0.23799999999999999</v>
      </c>
      <c r="H291" s="678">
        <v>0</v>
      </c>
      <c r="I291" s="678">
        <v>0</v>
      </c>
      <c r="J291" s="678">
        <v>108.081</v>
      </c>
      <c r="K291" s="678">
        <v>114.509</v>
      </c>
      <c r="L291" s="678">
        <v>1756.9960000000001</v>
      </c>
      <c r="M291" s="678">
        <v>285.42599999999999</v>
      </c>
      <c r="N291" s="678">
        <v>667.71400000000006</v>
      </c>
      <c r="O291" s="678">
        <v>2710.136</v>
      </c>
    </row>
    <row r="292" spans="1:15" x14ac:dyDescent="0.2">
      <c r="A292" s="678" t="s">
        <v>1144</v>
      </c>
      <c r="B292" s="678">
        <v>200.24299999999999</v>
      </c>
      <c r="C292" s="678">
        <v>716.15499999999997</v>
      </c>
      <c r="D292" s="678">
        <v>722.87099999999998</v>
      </c>
      <c r="E292" s="678">
        <v>1644.1969999999999</v>
      </c>
      <c r="F292" s="678">
        <v>5.98</v>
      </c>
      <c r="G292" s="678">
        <v>0.23</v>
      </c>
      <c r="H292" s="678">
        <v>0</v>
      </c>
      <c r="I292" s="678">
        <v>0</v>
      </c>
      <c r="J292" s="678">
        <v>122.131</v>
      </c>
      <c r="K292" s="678">
        <v>128.34100000000001</v>
      </c>
      <c r="L292" s="678">
        <v>1772.538</v>
      </c>
      <c r="M292" s="678">
        <v>296.48200000000003</v>
      </c>
      <c r="N292" s="678">
        <v>714.06299999999999</v>
      </c>
      <c r="O292" s="678">
        <v>2783.0839999999998</v>
      </c>
    </row>
    <row r="293" spans="1:15" x14ac:dyDescent="0.2">
      <c r="A293" s="678" t="s">
        <v>1145</v>
      </c>
      <c r="B293" s="678">
        <v>204.63</v>
      </c>
      <c r="C293" s="678">
        <v>696.95299999999997</v>
      </c>
      <c r="D293" s="678">
        <v>728.71400000000006</v>
      </c>
      <c r="E293" s="678">
        <v>1634.883</v>
      </c>
      <c r="F293" s="678">
        <v>5.585</v>
      </c>
      <c r="G293" s="678">
        <v>0.23799999999999999</v>
      </c>
      <c r="H293" s="678">
        <v>0</v>
      </c>
      <c r="I293" s="678">
        <v>0</v>
      </c>
      <c r="J293" s="678">
        <v>174.42099999999999</v>
      </c>
      <c r="K293" s="678">
        <v>180.244</v>
      </c>
      <c r="L293" s="678">
        <v>1815.127</v>
      </c>
      <c r="M293" s="678">
        <v>296.358</v>
      </c>
      <c r="N293" s="678">
        <v>680.66499999999996</v>
      </c>
      <c r="O293" s="678">
        <v>2792.1509999999998</v>
      </c>
    </row>
    <row r="294" spans="1:15" x14ac:dyDescent="0.2">
      <c r="A294" s="678" t="s">
        <v>1146</v>
      </c>
      <c r="B294" s="678">
        <v>204.94300000000001</v>
      </c>
      <c r="C294" s="678">
        <v>715.53899999999999</v>
      </c>
      <c r="D294" s="678">
        <v>771.86099999999999</v>
      </c>
      <c r="E294" s="678">
        <v>1697.077</v>
      </c>
      <c r="F294" s="678">
        <v>4.8529999999999998</v>
      </c>
      <c r="G294" s="678">
        <v>0.23799999999999999</v>
      </c>
      <c r="H294" s="678">
        <v>0</v>
      </c>
      <c r="I294" s="678">
        <v>0</v>
      </c>
      <c r="J294" s="678">
        <v>154.17699999999999</v>
      </c>
      <c r="K294" s="678">
        <v>159.268</v>
      </c>
      <c r="L294" s="678">
        <v>1856.3440000000001</v>
      </c>
      <c r="M294" s="678">
        <v>306.27199999999999</v>
      </c>
      <c r="N294" s="678">
        <v>706.03499999999997</v>
      </c>
      <c r="O294" s="678">
        <v>2868.652</v>
      </c>
    </row>
    <row r="295" spans="1:15" x14ac:dyDescent="0.2">
      <c r="A295" s="678" t="s">
        <v>1147</v>
      </c>
      <c r="B295" s="678">
        <v>203.303</v>
      </c>
      <c r="C295" s="678">
        <v>747.08399999999995</v>
      </c>
      <c r="D295" s="678">
        <v>738.303</v>
      </c>
      <c r="E295" s="678">
        <v>1694.796</v>
      </c>
      <c r="F295" s="678">
        <v>3.9630000000000001</v>
      </c>
      <c r="G295" s="678">
        <v>0.23</v>
      </c>
      <c r="H295" s="678">
        <v>0</v>
      </c>
      <c r="I295" s="678">
        <v>0</v>
      </c>
      <c r="J295" s="678">
        <v>144.834</v>
      </c>
      <c r="K295" s="678">
        <v>149.02699999999999</v>
      </c>
      <c r="L295" s="678">
        <v>1843.8230000000001</v>
      </c>
      <c r="M295" s="678">
        <v>298.92500000000001</v>
      </c>
      <c r="N295" s="678">
        <v>617.47199999999998</v>
      </c>
      <c r="O295" s="678">
        <v>2760.2190000000001</v>
      </c>
    </row>
    <row r="296" spans="1:15" x14ac:dyDescent="0.2">
      <c r="A296" s="678" t="s">
        <v>1148</v>
      </c>
      <c r="B296" s="678">
        <v>211.429</v>
      </c>
      <c r="C296" s="678">
        <v>758.51</v>
      </c>
      <c r="D296" s="678">
        <v>777.27800000000002</v>
      </c>
      <c r="E296" s="678">
        <v>1754.845</v>
      </c>
      <c r="F296" s="678">
        <v>4.1870000000000003</v>
      </c>
      <c r="G296" s="678">
        <v>0.23799999999999999</v>
      </c>
      <c r="H296" s="678">
        <v>0</v>
      </c>
      <c r="I296" s="678">
        <v>0</v>
      </c>
      <c r="J296" s="678">
        <v>169.29900000000001</v>
      </c>
      <c r="K296" s="678">
        <v>173.72300000000001</v>
      </c>
      <c r="L296" s="678">
        <v>1928.568</v>
      </c>
      <c r="M296" s="678">
        <v>294.495</v>
      </c>
      <c r="N296" s="678">
        <v>644.17399999999998</v>
      </c>
      <c r="O296" s="678">
        <v>2867.2370000000001</v>
      </c>
    </row>
    <row r="297" spans="1:15" x14ac:dyDescent="0.2">
      <c r="A297" s="678" t="s">
        <v>1149</v>
      </c>
      <c r="B297" s="678">
        <v>214.28800000000001</v>
      </c>
      <c r="C297" s="678">
        <v>780.49</v>
      </c>
      <c r="D297" s="678">
        <v>695.08600000000001</v>
      </c>
      <c r="E297" s="678">
        <v>1693.1679999999999</v>
      </c>
      <c r="F297" s="678">
        <v>4.577</v>
      </c>
      <c r="G297" s="678">
        <v>0.23</v>
      </c>
      <c r="H297" s="678">
        <v>0</v>
      </c>
      <c r="I297" s="678">
        <v>0</v>
      </c>
      <c r="J297" s="678">
        <v>161.245</v>
      </c>
      <c r="K297" s="678">
        <v>166.053</v>
      </c>
      <c r="L297" s="678">
        <v>1859.22</v>
      </c>
      <c r="M297" s="678">
        <v>286.02</v>
      </c>
      <c r="N297" s="678">
        <v>641.81899999999996</v>
      </c>
      <c r="O297" s="678">
        <v>2787.0590000000002</v>
      </c>
    </row>
    <row r="298" spans="1:15" x14ac:dyDescent="0.2">
      <c r="A298" s="678" t="s">
        <v>1150</v>
      </c>
      <c r="B298" s="678">
        <v>218.965</v>
      </c>
      <c r="C298" s="678">
        <v>818.67499999999995</v>
      </c>
      <c r="D298" s="678">
        <v>754.65599999999995</v>
      </c>
      <c r="E298" s="678">
        <v>1796.0160000000001</v>
      </c>
      <c r="F298" s="678">
        <v>5.3220000000000001</v>
      </c>
      <c r="G298" s="678">
        <v>0.23799999999999999</v>
      </c>
      <c r="H298" s="678">
        <v>0</v>
      </c>
      <c r="I298" s="678">
        <v>0</v>
      </c>
      <c r="J298" s="678">
        <v>157.392</v>
      </c>
      <c r="K298" s="678">
        <v>162.952</v>
      </c>
      <c r="L298" s="678">
        <v>1958.9670000000001</v>
      </c>
      <c r="M298" s="678">
        <v>283.488</v>
      </c>
      <c r="N298" s="678">
        <v>638.51900000000001</v>
      </c>
      <c r="O298" s="678">
        <v>2880.9740000000002</v>
      </c>
    </row>
    <row r="299" spans="1:15" x14ac:dyDescent="0.2">
      <c r="A299" s="678" t="s">
        <v>1151</v>
      </c>
      <c r="B299" s="678">
        <v>2509.6860000000001</v>
      </c>
      <c r="C299" s="678">
        <v>9126.0460000000003</v>
      </c>
      <c r="D299" s="678">
        <v>8771.2369999999992</v>
      </c>
      <c r="E299" s="678">
        <v>20465.296999999999</v>
      </c>
      <c r="F299" s="678">
        <v>62.186</v>
      </c>
      <c r="G299" s="678">
        <v>2.8</v>
      </c>
      <c r="H299" s="678">
        <v>0</v>
      </c>
      <c r="I299" s="678">
        <v>0</v>
      </c>
      <c r="J299" s="678">
        <v>1862.384</v>
      </c>
      <c r="K299" s="678">
        <v>1927.37</v>
      </c>
      <c r="L299" s="678">
        <v>22392.667000000001</v>
      </c>
      <c r="M299" s="678">
        <v>3439.232</v>
      </c>
      <c r="N299" s="678">
        <v>7689.308</v>
      </c>
      <c r="O299" s="678">
        <v>33521.207000000002</v>
      </c>
    </row>
    <row r="300" spans="1:15" x14ac:dyDescent="0.2">
      <c r="A300" s="678" t="s">
        <v>1152</v>
      </c>
      <c r="B300" s="678">
        <v>214.28899999999999</v>
      </c>
      <c r="C300" s="678">
        <v>865.69500000000005</v>
      </c>
      <c r="D300" s="678">
        <v>697.49300000000005</v>
      </c>
      <c r="E300" s="678">
        <v>1780.1030000000001</v>
      </c>
      <c r="F300" s="678">
        <v>4.3760000000000003</v>
      </c>
      <c r="G300" s="678">
        <v>0.255</v>
      </c>
      <c r="H300" s="678">
        <v>0</v>
      </c>
      <c r="I300" s="678">
        <v>0</v>
      </c>
      <c r="J300" s="678">
        <v>146.994</v>
      </c>
      <c r="K300" s="678">
        <v>151.625</v>
      </c>
      <c r="L300" s="678">
        <v>1931.7280000000001</v>
      </c>
      <c r="M300" s="678">
        <v>279.05099999999999</v>
      </c>
      <c r="N300" s="678">
        <v>617.64</v>
      </c>
      <c r="O300" s="678">
        <v>2828.4189999999999</v>
      </c>
    </row>
    <row r="301" spans="1:15" x14ac:dyDescent="0.2">
      <c r="A301" s="678" t="s">
        <v>1153</v>
      </c>
      <c r="B301" s="678">
        <v>208.16200000000001</v>
      </c>
      <c r="C301" s="678">
        <v>786.11</v>
      </c>
      <c r="D301" s="678">
        <v>697.471</v>
      </c>
      <c r="E301" s="678">
        <v>1698.1469999999999</v>
      </c>
      <c r="F301" s="678">
        <v>4.407</v>
      </c>
      <c r="G301" s="678">
        <v>0.23</v>
      </c>
      <c r="H301" s="678">
        <v>0</v>
      </c>
      <c r="I301" s="678">
        <v>0</v>
      </c>
      <c r="J301" s="678">
        <v>121.58199999999999</v>
      </c>
      <c r="K301" s="678">
        <v>126.21899999999999</v>
      </c>
      <c r="L301" s="678">
        <v>1824.366</v>
      </c>
      <c r="M301" s="678">
        <v>270.58699999999999</v>
      </c>
      <c r="N301" s="678">
        <v>558.77700000000004</v>
      </c>
      <c r="O301" s="678">
        <v>2653.7310000000002</v>
      </c>
    </row>
    <row r="302" spans="1:15" x14ac:dyDescent="0.2">
      <c r="A302" s="678" t="s">
        <v>1154</v>
      </c>
      <c r="B302" s="678">
        <v>215.70699999999999</v>
      </c>
      <c r="C302" s="678">
        <v>825.00400000000002</v>
      </c>
      <c r="D302" s="678">
        <v>697.94100000000003</v>
      </c>
      <c r="E302" s="678">
        <v>1745.598</v>
      </c>
      <c r="F302" s="678">
        <v>5.0270000000000001</v>
      </c>
      <c r="G302" s="678">
        <v>0.255</v>
      </c>
      <c r="H302" s="678">
        <v>0</v>
      </c>
      <c r="I302" s="678">
        <v>0</v>
      </c>
      <c r="J302" s="678">
        <v>146.78899999999999</v>
      </c>
      <c r="K302" s="678">
        <v>152.071</v>
      </c>
      <c r="L302" s="678">
        <v>1897.6690000000001</v>
      </c>
      <c r="M302" s="678">
        <v>282.99799999999999</v>
      </c>
      <c r="N302" s="678">
        <v>627.32299999999998</v>
      </c>
      <c r="O302" s="678">
        <v>2807.99</v>
      </c>
    </row>
    <row r="303" spans="1:15" x14ac:dyDescent="0.2">
      <c r="A303" s="678" t="s">
        <v>1155</v>
      </c>
      <c r="B303" s="678">
        <v>198.81100000000001</v>
      </c>
      <c r="C303" s="678">
        <v>804.85799999999995</v>
      </c>
      <c r="D303" s="678">
        <v>668.11699999999996</v>
      </c>
      <c r="E303" s="678">
        <v>1674.2139999999999</v>
      </c>
      <c r="F303" s="678">
        <v>4.3239999999999998</v>
      </c>
      <c r="G303" s="678">
        <v>0.247</v>
      </c>
      <c r="H303" s="678">
        <v>0</v>
      </c>
      <c r="I303" s="678">
        <v>0</v>
      </c>
      <c r="J303" s="678">
        <v>166.67400000000001</v>
      </c>
      <c r="K303" s="678">
        <v>171.245</v>
      </c>
      <c r="L303" s="678">
        <v>1845.4590000000001</v>
      </c>
      <c r="M303" s="678">
        <v>279.327</v>
      </c>
      <c r="N303" s="678">
        <v>613.94100000000003</v>
      </c>
      <c r="O303" s="678">
        <v>2738.7260000000001</v>
      </c>
    </row>
    <row r="304" spans="1:15" x14ac:dyDescent="0.2">
      <c r="A304" s="678" t="s">
        <v>1156</v>
      </c>
      <c r="B304" s="678">
        <v>200.78</v>
      </c>
      <c r="C304" s="678">
        <v>797.39800000000002</v>
      </c>
      <c r="D304" s="678">
        <v>699.51599999999996</v>
      </c>
      <c r="E304" s="678">
        <v>1705.2539999999999</v>
      </c>
      <c r="F304" s="678">
        <v>4.8890000000000002</v>
      </c>
      <c r="G304" s="678">
        <v>0.255</v>
      </c>
      <c r="H304" s="678">
        <v>0</v>
      </c>
      <c r="I304" s="678">
        <v>0</v>
      </c>
      <c r="J304" s="678">
        <v>139.32300000000001</v>
      </c>
      <c r="K304" s="678">
        <v>144.46700000000001</v>
      </c>
      <c r="L304" s="678">
        <v>1849.72</v>
      </c>
      <c r="M304" s="678">
        <v>290.31799999999998</v>
      </c>
      <c r="N304" s="678">
        <v>682.14800000000002</v>
      </c>
      <c r="O304" s="678">
        <v>2822.1860000000001</v>
      </c>
    </row>
    <row r="305" spans="1:15" x14ac:dyDescent="0.2">
      <c r="A305" s="678" t="s">
        <v>1157</v>
      </c>
      <c r="B305" s="678">
        <v>197.20500000000001</v>
      </c>
      <c r="C305" s="678">
        <v>744.08500000000004</v>
      </c>
      <c r="D305" s="678">
        <v>735.25</v>
      </c>
      <c r="E305" s="678">
        <v>1679.1980000000001</v>
      </c>
      <c r="F305" s="678">
        <v>5.319</v>
      </c>
      <c r="G305" s="678">
        <v>0.247</v>
      </c>
      <c r="H305" s="678">
        <v>0</v>
      </c>
      <c r="I305" s="678">
        <v>0</v>
      </c>
      <c r="J305" s="678">
        <v>132.15700000000001</v>
      </c>
      <c r="K305" s="678">
        <v>137.72200000000001</v>
      </c>
      <c r="L305" s="678">
        <v>1816.92</v>
      </c>
      <c r="M305" s="678">
        <v>298.90300000000002</v>
      </c>
      <c r="N305" s="678">
        <v>688.87199999999996</v>
      </c>
      <c r="O305" s="678">
        <v>2804.694</v>
      </c>
    </row>
    <row r="306" spans="1:15" x14ac:dyDescent="0.2">
      <c r="A306" s="678" t="s">
        <v>1158</v>
      </c>
      <c r="B306" s="678">
        <v>205.31299999999999</v>
      </c>
      <c r="C306" s="678">
        <v>757.24599999999998</v>
      </c>
      <c r="D306" s="678">
        <v>703.73199999999997</v>
      </c>
      <c r="E306" s="678">
        <v>1670.96</v>
      </c>
      <c r="F306" s="678">
        <v>4.8339999999999996</v>
      </c>
      <c r="G306" s="678">
        <v>0.255</v>
      </c>
      <c r="H306" s="678">
        <v>0</v>
      </c>
      <c r="I306" s="678">
        <v>0</v>
      </c>
      <c r="J306" s="678">
        <v>193.363</v>
      </c>
      <c r="K306" s="678">
        <v>198.45099999999999</v>
      </c>
      <c r="L306" s="678">
        <v>1869.412</v>
      </c>
      <c r="M306" s="678">
        <v>295.738</v>
      </c>
      <c r="N306" s="678">
        <v>723.53</v>
      </c>
      <c r="O306" s="678">
        <v>2888.68</v>
      </c>
    </row>
    <row r="307" spans="1:15" x14ac:dyDescent="0.2">
      <c r="A307" s="678" t="s">
        <v>1159</v>
      </c>
      <c r="B307" s="678">
        <v>206.566</v>
      </c>
      <c r="C307" s="678">
        <v>762.29</v>
      </c>
      <c r="D307" s="678">
        <v>752.97500000000002</v>
      </c>
      <c r="E307" s="678">
        <v>1726.3689999999999</v>
      </c>
      <c r="F307" s="678">
        <v>4.2889999999999997</v>
      </c>
      <c r="G307" s="678">
        <v>0.255</v>
      </c>
      <c r="H307" s="678">
        <v>0</v>
      </c>
      <c r="I307" s="678">
        <v>0</v>
      </c>
      <c r="J307" s="678">
        <v>198.86600000000001</v>
      </c>
      <c r="K307" s="678">
        <v>203.411</v>
      </c>
      <c r="L307" s="678">
        <v>1929.779</v>
      </c>
      <c r="M307" s="678">
        <v>308.17099999999999</v>
      </c>
      <c r="N307" s="678">
        <v>739.67100000000005</v>
      </c>
      <c r="O307" s="678">
        <v>2977.6210000000001</v>
      </c>
    </row>
    <row r="308" spans="1:15" x14ac:dyDescent="0.2">
      <c r="A308" s="678" t="s">
        <v>1160</v>
      </c>
      <c r="B308" s="678">
        <v>206.24700000000001</v>
      </c>
      <c r="C308" s="678">
        <v>750.42700000000002</v>
      </c>
      <c r="D308" s="678">
        <v>760.38400000000001</v>
      </c>
      <c r="E308" s="678">
        <v>1724.662</v>
      </c>
      <c r="F308" s="678">
        <v>3.524</v>
      </c>
      <c r="G308" s="678">
        <v>0.247</v>
      </c>
      <c r="H308" s="678">
        <v>0</v>
      </c>
      <c r="I308" s="678">
        <v>0</v>
      </c>
      <c r="J308" s="678">
        <v>170.84700000000001</v>
      </c>
      <c r="K308" s="678">
        <v>174.61799999999999</v>
      </c>
      <c r="L308" s="678">
        <v>1899.28</v>
      </c>
      <c r="M308" s="678">
        <v>293.52</v>
      </c>
      <c r="N308" s="678">
        <v>606.53700000000003</v>
      </c>
      <c r="O308" s="678">
        <v>2799.3359999999998</v>
      </c>
    </row>
    <row r="309" spans="1:15" x14ac:dyDescent="0.2">
      <c r="A309" s="678" t="s">
        <v>1161</v>
      </c>
      <c r="B309" s="678">
        <v>211.102</v>
      </c>
      <c r="C309" s="678">
        <v>794.06399999999996</v>
      </c>
      <c r="D309" s="678">
        <v>735.98500000000001</v>
      </c>
      <c r="E309" s="678">
        <v>1746.1949999999999</v>
      </c>
      <c r="F309" s="678">
        <v>4.0739999999999998</v>
      </c>
      <c r="G309" s="678">
        <v>0.255</v>
      </c>
      <c r="H309" s="678">
        <v>0</v>
      </c>
      <c r="I309" s="678">
        <v>0</v>
      </c>
      <c r="J309" s="678">
        <v>188.059</v>
      </c>
      <c r="K309" s="678">
        <v>192.387</v>
      </c>
      <c r="L309" s="678">
        <v>1938.5820000000001</v>
      </c>
      <c r="M309" s="678">
        <v>293.09399999999999</v>
      </c>
      <c r="N309" s="678">
        <v>648.32100000000003</v>
      </c>
      <c r="O309" s="678">
        <v>2879.9969999999998</v>
      </c>
    </row>
    <row r="310" spans="1:15" x14ac:dyDescent="0.2">
      <c r="A310" s="678" t="s">
        <v>1162</v>
      </c>
      <c r="B310" s="678">
        <v>212.20599999999999</v>
      </c>
      <c r="C310" s="678">
        <v>825.024</v>
      </c>
      <c r="D310" s="678">
        <v>706.73400000000004</v>
      </c>
      <c r="E310" s="678">
        <v>1750.5709999999999</v>
      </c>
      <c r="F310" s="678">
        <v>4.4939999999999998</v>
      </c>
      <c r="G310" s="678">
        <v>0.247</v>
      </c>
      <c r="H310" s="678">
        <v>0</v>
      </c>
      <c r="I310" s="678">
        <v>0</v>
      </c>
      <c r="J310" s="678">
        <v>167.04400000000001</v>
      </c>
      <c r="K310" s="678">
        <v>171.785</v>
      </c>
      <c r="L310" s="678">
        <v>1922.356</v>
      </c>
      <c r="M310" s="678">
        <v>282.17500000000001</v>
      </c>
      <c r="N310" s="678">
        <v>633.47</v>
      </c>
      <c r="O310" s="678">
        <v>2838.0010000000002</v>
      </c>
    </row>
    <row r="311" spans="1:15" x14ac:dyDescent="0.2">
      <c r="A311" s="678" t="s">
        <v>1163</v>
      </c>
      <c r="B311" s="678">
        <v>211.87899999999999</v>
      </c>
      <c r="C311" s="678">
        <v>879.36199999999997</v>
      </c>
      <c r="D311" s="678">
        <v>730.40700000000004</v>
      </c>
      <c r="E311" s="678">
        <v>1825.6289999999999</v>
      </c>
      <c r="F311" s="678">
        <v>5.1390000000000002</v>
      </c>
      <c r="G311" s="678">
        <v>0.255</v>
      </c>
      <c r="H311" s="678">
        <v>0</v>
      </c>
      <c r="I311" s="678">
        <v>0</v>
      </c>
      <c r="J311" s="678">
        <v>162.57300000000001</v>
      </c>
      <c r="K311" s="678">
        <v>167.96600000000001</v>
      </c>
      <c r="L311" s="678">
        <v>1993.595</v>
      </c>
      <c r="M311" s="678">
        <v>281.428</v>
      </c>
      <c r="N311" s="678">
        <v>648.76199999999994</v>
      </c>
      <c r="O311" s="678">
        <v>2923.7849999999999</v>
      </c>
    </row>
    <row r="312" spans="1:15" x14ac:dyDescent="0.2">
      <c r="A312" s="678" t="s">
        <v>1164</v>
      </c>
      <c r="B312" s="678">
        <v>2488.2669999999998</v>
      </c>
      <c r="C312" s="678">
        <v>9591.8250000000007</v>
      </c>
      <c r="D312" s="678">
        <v>8586.0020000000004</v>
      </c>
      <c r="E312" s="678">
        <v>20727.154999999999</v>
      </c>
      <c r="F312" s="678">
        <v>54.695</v>
      </c>
      <c r="G312" s="678">
        <v>3</v>
      </c>
      <c r="H312" s="678">
        <v>0</v>
      </c>
      <c r="I312" s="678">
        <v>0</v>
      </c>
      <c r="J312" s="678">
        <v>1934.2719999999999</v>
      </c>
      <c r="K312" s="678">
        <v>1991.9670000000001</v>
      </c>
      <c r="L312" s="678">
        <v>22719.121999999999</v>
      </c>
      <c r="M312" s="678">
        <v>3455.31</v>
      </c>
      <c r="N312" s="678">
        <v>7796.1490000000003</v>
      </c>
      <c r="O312" s="678">
        <v>33970.580999999998</v>
      </c>
    </row>
    <row r="313" spans="1:15" x14ac:dyDescent="0.2">
      <c r="A313" s="678" t="s">
        <v>1165</v>
      </c>
      <c r="B313" s="678">
        <v>211.55199999999999</v>
      </c>
      <c r="C313" s="678">
        <v>888.18299999999999</v>
      </c>
      <c r="D313" s="678">
        <v>760.28599999999994</v>
      </c>
      <c r="E313" s="678">
        <v>1864.875</v>
      </c>
      <c r="F313" s="678">
        <v>5.3780000000000001</v>
      </c>
      <c r="G313" s="678">
        <v>0.246</v>
      </c>
      <c r="H313" s="678">
        <v>0</v>
      </c>
      <c r="I313" s="678">
        <v>0</v>
      </c>
      <c r="J313" s="678">
        <v>175.858</v>
      </c>
      <c r="K313" s="678">
        <v>181.48099999999999</v>
      </c>
      <c r="L313" s="678">
        <v>2046.356</v>
      </c>
      <c r="M313" s="678">
        <v>282.81200000000001</v>
      </c>
      <c r="N313" s="678">
        <v>623.48900000000003</v>
      </c>
      <c r="O313" s="678">
        <v>2952.6579999999999</v>
      </c>
    </row>
    <row r="314" spans="1:15" x14ac:dyDescent="0.2">
      <c r="A314" s="678" t="s">
        <v>1166</v>
      </c>
      <c r="B314" s="678">
        <v>206.084</v>
      </c>
      <c r="C314" s="678">
        <v>831.52599999999995</v>
      </c>
      <c r="D314" s="678">
        <v>700.89</v>
      </c>
      <c r="E314" s="678">
        <v>1742.3910000000001</v>
      </c>
      <c r="F314" s="678">
        <v>5.5659999999999998</v>
      </c>
      <c r="G314" s="678">
        <v>0.23</v>
      </c>
      <c r="H314" s="678">
        <v>0</v>
      </c>
      <c r="I314" s="678">
        <v>0</v>
      </c>
      <c r="J314" s="678">
        <v>135.31200000000001</v>
      </c>
      <c r="K314" s="678">
        <v>141.108</v>
      </c>
      <c r="L314" s="678">
        <v>1883.498</v>
      </c>
      <c r="M314" s="678">
        <v>281.505</v>
      </c>
      <c r="N314" s="678">
        <v>591.76300000000003</v>
      </c>
      <c r="O314" s="678">
        <v>2756.7669999999998</v>
      </c>
    </row>
    <row r="315" spans="1:15" x14ac:dyDescent="0.2">
      <c r="A315" s="678" t="s">
        <v>1167</v>
      </c>
      <c r="B315" s="678">
        <v>211.20099999999999</v>
      </c>
      <c r="C315" s="678">
        <v>870.678</v>
      </c>
      <c r="D315" s="678">
        <v>767.101</v>
      </c>
      <c r="E315" s="678">
        <v>1854.3620000000001</v>
      </c>
      <c r="F315" s="678">
        <v>5.931</v>
      </c>
      <c r="G315" s="678">
        <v>0.246</v>
      </c>
      <c r="H315" s="678">
        <v>0</v>
      </c>
      <c r="I315" s="678">
        <v>0</v>
      </c>
      <c r="J315" s="678">
        <v>158.81399999999999</v>
      </c>
      <c r="K315" s="678">
        <v>164.99100000000001</v>
      </c>
      <c r="L315" s="678">
        <v>2019.3520000000001</v>
      </c>
      <c r="M315" s="678">
        <v>289.63600000000002</v>
      </c>
      <c r="N315" s="678">
        <v>642.11400000000003</v>
      </c>
      <c r="O315" s="678">
        <v>2951.1019999999999</v>
      </c>
    </row>
    <row r="316" spans="1:15" x14ac:dyDescent="0.2">
      <c r="A316" s="678" t="s">
        <v>1168</v>
      </c>
      <c r="B316" s="678">
        <v>195.14500000000001</v>
      </c>
      <c r="C316" s="678">
        <v>822.96100000000001</v>
      </c>
      <c r="D316" s="678">
        <v>712.22400000000005</v>
      </c>
      <c r="E316" s="678">
        <v>1733.71</v>
      </c>
      <c r="F316" s="678">
        <v>5.5739999999999998</v>
      </c>
      <c r="G316" s="678">
        <v>0.23799999999999999</v>
      </c>
      <c r="H316" s="678">
        <v>0</v>
      </c>
      <c r="I316" s="678">
        <v>0</v>
      </c>
      <c r="J316" s="678">
        <v>116.22</v>
      </c>
      <c r="K316" s="678">
        <v>122.032</v>
      </c>
      <c r="L316" s="678">
        <v>1855.742</v>
      </c>
      <c r="M316" s="678">
        <v>280.36599999999999</v>
      </c>
      <c r="N316" s="678">
        <v>610.84299999999996</v>
      </c>
      <c r="O316" s="678">
        <v>2746.951</v>
      </c>
    </row>
    <row r="317" spans="1:15" x14ac:dyDescent="0.2">
      <c r="A317" s="678" t="s">
        <v>1169</v>
      </c>
      <c r="B317" s="678">
        <v>197.49100000000001</v>
      </c>
      <c r="C317" s="678">
        <v>788.30100000000004</v>
      </c>
      <c r="D317" s="678">
        <v>740.98500000000001</v>
      </c>
      <c r="E317" s="678">
        <v>1728.354</v>
      </c>
      <c r="F317" s="678">
        <v>5.8230000000000004</v>
      </c>
      <c r="G317" s="678">
        <v>0.246</v>
      </c>
      <c r="H317" s="678">
        <v>0</v>
      </c>
      <c r="I317" s="678">
        <v>0</v>
      </c>
      <c r="J317" s="678">
        <v>138.494</v>
      </c>
      <c r="K317" s="678">
        <v>144.56200000000001</v>
      </c>
      <c r="L317" s="678">
        <v>1872.9159999999999</v>
      </c>
      <c r="M317" s="678">
        <v>295.661</v>
      </c>
      <c r="N317" s="678">
        <v>723.51599999999996</v>
      </c>
      <c r="O317" s="678">
        <v>2892.0929999999998</v>
      </c>
    </row>
    <row r="318" spans="1:15" x14ac:dyDescent="0.2">
      <c r="A318" s="678" t="s">
        <v>1170</v>
      </c>
      <c r="B318" s="678">
        <v>198.26599999999999</v>
      </c>
      <c r="C318" s="678">
        <v>791.94600000000003</v>
      </c>
      <c r="D318" s="678">
        <v>735.85799999999995</v>
      </c>
      <c r="E318" s="678">
        <v>1726.325</v>
      </c>
      <c r="F318" s="678">
        <v>5.5890000000000004</v>
      </c>
      <c r="G318" s="678">
        <v>0.23799999999999999</v>
      </c>
      <c r="H318" s="678">
        <v>0</v>
      </c>
      <c r="I318" s="678">
        <v>0</v>
      </c>
      <c r="J318" s="678">
        <v>157.327</v>
      </c>
      <c r="K318" s="678">
        <v>163.15299999999999</v>
      </c>
      <c r="L318" s="678">
        <v>1889.4780000000001</v>
      </c>
      <c r="M318" s="678">
        <v>302.00900000000001</v>
      </c>
      <c r="N318" s="678">
        <v>707.73400000000004</v>
      </c>
      <c r="O318" s="678">
        <v>2899.221</v>
      </c>
    </row>
    <row r="319" spans="1:15" x14ac:dyDescent="0.2">
      <c r="A319" s="678" t="s">
        <v>1171</v>
      </c>
      <c r="B319" s="678">
        <v>198.42599999999999</v>
      </c>
      <c r="C319" s="678">
        <v>759.89200000000005</v>
      </c>
      <c r="D319" s="678">
        <v>755.822</v>
      </c>
      <c r="E319" s="678">
        <v>1715.626</v>
      </c>
      <c r="F319" s="678">
        <v>5.0549999999999997</v>
      </c>
      <c r="G319" s="678">
        <v>0.246</v>
      </c>
      <c r="H319" s="678">
        <v>0</v>
      </c>
      <c r="I319" s="678">
        <v>0</v>
      </c>
      <c r="J319" s="678">
        <v>178.39500000000001</v>
      </c>
      <c r="K319" s="678">
        <v>183.69499999999999</v>
      </c>
      <c r="L319" s="678">
        <v>1899.3219999999999</v>
      </c>
      <c r="M319" s="678">
        <v>302.286</v>
      </c>
      <c r="N319" s="678">
        <v>720.72199999999998</v>
      </c>
      <c r="O319" s="678">
        <v>2922.3290000000002</v>
      </c>
    </row>
    <row r="320" spans="1:15" x14ac:dyDescent="0.2">
      <c r="A320" s="678" t="s">
        <v>1172</v>
      </c>
      <c r="B320" s="678">
        <v>196.52199999999999</v>
      </c>
      <c r="C320" s="678">
        <v>786.85900000000004</v>
      </c>
      <c r="D320" s="678">
        <v>781.73199999999997</v>
      </c>
      <c r="E320" s="678">
        <v>1762.395</v>
      </c>
      <c r="F320" s="678">
        <v>4.5979999999999999</v>
      </c>
      <c r="G320" s="678">
        <v>0.246</v>
      </c>
      <c r="H320" s="678">
        <v>0</v>
      </c>
      <c r="I320" s="678">
        <v>0</v>
      </c>
      <c r="J320" s="678">
        <v>196.626</v>
      </c>
      <c r="K320" s="678">
        <v>201.46899999999999</v>
      </c>
      <c r="L320" s="678">
        <v>1963.864</v>
      </c>
      <c r="M320" s="678">
        <v>309.77600000000001</v>
      </c>
      <c r="N320" s="678">
        <v>722.77800000000002</v>
      </c>
      <c r="O320" s="678">
        <v>2996.4180000000001</v>
      </c>
    </row>
    <row r="321" spans="1:15" x14ac:dyDescent="0.2">
      <c r="A321" s="678" t="s">
        <v>1173</v>
      </c>
      <c r="B321" s="678">
        <v>196.06100000000001</v>
      </c>
      <c r="C321" s="678">
        <v>788.12199999999996</v>
      </c>
      <c r="D321" s="678">
        <v>717.24699999999996</v>
      </c>
      <c r="E321" s="678">
        <v>1703.0619999999999</v>
      </c>
      <c r="F321" s="678">
        <v>3.8759999999999999</v>
      </c>
      <c r="G321" s="678">
        <v>0.23799999999999999</v>
      </c>
      <c r="H321" s="678">
        <v>0</v>
      </c>
      <c r="I321" s="678">
        <v>0</v>
      </c>
      <c r="J321" s="678">
        <v>161.94900000000001</v>
      </c>
      <c r="K321" s="678">
        <v>166.06200000000001</v>
      </c>
      <c r="L321" s="678">
        <v>1869.124</v>
      </c>
      <c r="M321" s="678">
        <v>301.55700000000002</v>
      </c>
      <c r="N321" s="678">
        <v>636.26800000000003</v>
      </c>
      <c r="O321" s="678">
        <v>2806.9490000000001</v>
      </c>
    </row>
    <row r="322" spans="1:15" x14ac:dyDescent="0.2">
      <c r="A322" s="678" t="s">
        <v>1174</v>
      </c>
      <c r="B322" s="678">
        <v>206.988</v>
      </c>
      <c r="C322" s="678">
        <v>823.44600000000003</v>
      </c>
      <c r="D322" s="678">
        <v>862.65</v>
      </c>
      <c r="E322" s="678">
        <v>1894.421</v>
      </c>
      <c r="F322" s="678">
        <v>3.9550000000000001</v>
      </c>
      <c r="G322" s="678">
        <v>0.246</v>
      </c>
      <c r="H322" s="678">
        <v>0</v>
      </c>
      <c r="I322" s="678">
        <v>0</v>
      </c>
      <c r="J322" s="678">
        <v>199.75800000000001</v>
      </c>
      <c r="K322" s="678">
        <v>203.959</v>
      </c>
      <c r="L322" s="678">
        <v>2098.38</v>
      </c>
      <c r="M322" s="678">
        <v>302.42500000000001</v>
      </c>
      <c r="N322" s="678">
        <v>675.54600000000005</v>
      </c>
      <c r="O322" s="678">
        <v>3076.3510000000001</v>
      </c>
    </row>
    <row r="323" spans="1:15" x14ac:dyDescent="0.2">
      <c r="A323" s="678" t="s">
        <v>1175</v>
      </c>
      <c r="B323" s="678">
        <v>205.559</v>
      </c>
      <c r="C323" s="678">
        <v>851.33</v>
      </c>
      <c r="D323" s="678">
        <v>743.94</v>
      </c>
      <c r="E323" s="678">
        <v>1803.412</v>
      </c>
      <c r="F323" s="678">
        <v>4.1239999999999997</v>
      </c>
      <c r="G323" s="678">
        <v>0.23799999999999999</v>
      </c>
      <c r="H323" s="678">
        <v>0</v>
      </c>
      <c r="I323" s="678">
        <v>0</v>
      </c>
      <c r="J323" s="678">
        <v>190.381</v>
      </c>
      <c r="K323" s="678">
        <v>194.74199999999999</v>
      </c>
      <c r="L323" s="678">
        <v>1998.154</v>
      </c>
      <c r="M323" s="678">
        <v>290.464</v>
      </c>
      <c r="N323" s="678">
        <v>663.19799999999998</v>
      </c>
      <c r="O323" s="678">
        <v>2951.8159999999998</v>
      </c>
    </row>
    <row r="324" spans="1:15" x14ac:dyDescent="0.2">
      <c r="A324" s="678" t="s">
        <v>1176</v>
      </c>
      <c r="B324" s="678">
        <v>211.09899999999999</v>
      </c>
      <c r="C324" s="678">
        <v>896.98</v>
      </c>
      <c r="D324" s="678">
        <v>740.62099999999998</v>
      </c>
      <c r="E324" s="678">
        <v>1847.8489999999999</v>
      </c>
      <c r="F324" s="678">
        <v>5.3049999999999997</v>
      </c>
      <c r="G324" s="678">
        <v>0.246</v>
      </c>
      <c r="H324" s="678">
        <v>0</v>
      </c>
      <c r="I324" s="678">
        <v>0</v>
      </c>
      <c r="J324" s="678">
        <v>159.899</v>
      </c>
      <c r="K324" s="678">
        <v>165.45</v>
      </c>
      <c r="L324" s="678">
        <v>2013.299</v>
      </c>
      <c r="M324" s="678">
        <v>288.25299999999999</v>
      </c>
      <c r="N324" s="678">
        <v>650.92999999999995</v>
      </c>
      <c r="O324" s="678">
        <v>2952.4830000000002</v>
      </c>
    </row>
    <row r="325" spans="1:15" x14ac:dyDescent="0.2">
      <c r="A325" s="678" t="s">
        <v>1177</v>
      </c>
      <c r="B325" s="678">
        <v>2434.3939999999998</v>
      </c>
      <c r="C325" s="678">
        <v>9900.5669999999991</v>
      </c>
      <c r="D325" s="678">
        <v>9019.3610000000008</v>
      </c>
      <c r="E325" s="678">
        <v>21377.133000000002</v>
      </c>
      <c r="F325" s="678">
        <v>60.773000000000003</v>
      </c>
      <c r="G325" s="678">
        <v>2.9</v>
      </c>
      <c r="H325" s="678">
        <v>0</v>
      </c>
      <c r="I325" s="678">
        <v>0</v>
      </c>
      <c r="J325" s="678">
        <v>1969.0319999999999</v>
      </c>
      <c r="K325" s="678">
        <v>2032.7059999999999</v>
      </c>
      <c r="L325" s="678">
        <v>23409.839</v>
      </c>
      <c r="M325" s="678">
        <v>3526.75</v>
      </c>
      <c r="N325" s="678">
        <v>7967.5510000000004</v>
      </c>
      <c r="O325" s="678">
        <v>34904.14</v>
      </c>
    </row>
    <row r="326" spans="1:15" x14ac:dyDescent="0.2">
      <c r="A326" s="678" t="s">
        <v>1178</v>
      </c>
      <c r="B326" s="678">
        <v>204.34</v>
      </c>
      <c r="C326" s="678">
        <v>905.90899999999999</v>
      </c>
      <c r="D326" s="678">
        <v>794.47900000000004</v>
      </c>
      <c r="E326" s="678">
        <v>1908.4069999999999</v>
      </c>
      <c r="F326" s="678">
        <v>5.3689999999999998</v>
      </c>
      <c r="G326" s="678">
        <v>0.26300000000000001</v>
      </c>
      <c r="H326" s="678">
        <v>0</v>
      </c>
      <c r="I326" s="678">
        <v>0</v>
      </c>
      <c r="J326" s="678">
        <v>184.79499999999999</v>
      </c>
      <c r="K326" s="678">
        <v>190.42699999999999</v>
      </c>
      <c r="L326" s="678">
        <v>2098.8339999999998</v>
      </c>
      <c r="M326" s="678">
        <v>286.56099999999998</v>
      </c>
      <c r="N326" s="678">
        <v>628.95799999999997</v>
      </c>
      <c r="O326" s="678">
        <v>3014.3539999999998</v>
      </c>
    </row>
    <row r="327" spans="1:15" x14ac:dyDescent="0.2">
      <c r="A327" s="678" t="s">
        <v>1179</v>
      </c>
      <c r="B327" s="678">
        <v>201.405</v>
      </c>
      <c r="C327" s="678">
        <v>840.68700000000001</v>
      </c>
      <c r="D327" s="678">
        <v>680.23400000000004</v>
      </c>
      <c r="E327" s="678">
        <v>1725.299</v>
      </c>
      <c r="F327" s="678">
        <v>5.133</v>
      </c>
      <c r="G327" s="678">
        <v>0.23799999999999999</v>
      </c>
      <c r="H327" s="678">
        <v>0</v>
      </c>
      <c r="I327" s="678">
        <v>0</v>
      </c>
      <c r="J327" s="678">
        <v>142.149</v>
      </c>
      <c r="K327" s="678">
        <v>147.52000000000001</v>
      </c>
      <c r="L327" s="678">
        <v>1872.819</v>
      </c>
      <c r="M327" s="678">
        <v>278.89800000000002</v>
      </c>
      <c r="N327" s="678">
        <v>561.45600000000002</v>
      </c>
      <c r="O327" s="678">
        <v>2713.172</v>
      </c>
    </row>
    <row r="328" spans="1:15" x14ac:dyDescent="0.2">
      <c r="A328" s="678" t="s">
        <v>1180</v>
      </c>
      <c r="B328" s="678">
        <v>209.05500000000001</v>
      </c>
      <c r="C328" s="678">
        <v>877.33</v>
      </c>
      <c r="D328" s="678">
        <v>728.90800000000002</v>
      </c>
      <c r="E328" s="678">
        <v>1818.3810000000001</v>
      </c>
      <c r="F328" s="678">
        <v>5.7</v>
      </c>
      <c r="G328" s="678">
        <v>0.26300000000000001</v>
      </c>
      <c r="H328" s="678">
        <v>0</v>
      </c>
      <c r="I328" s="678">
        <v>0</v>
      </c>
      <c r="J328" s="678">
        <v>160.14500000000001</v>
      </c>
      <c r="K328" s="678">
        <v>166.10900000000001</v>
      </c>
      <c r="L328" s="678">
        <v>1984.489</v>
      </c>
      <c r="M328" s="678">
        <v>284.06200000000001</v>
      </c>
      <c r="N328" s="678">
        <v>641.096</v>
      </c>
      <c r="O328" s="678">
        <v>2909.6469999999999</v>
      </c>
    </row>
    <row r="329" spans="1:15" x14ac:dyDescent="0.2">
      <c r="A329" s="678" t="s">
        <v>1181</v>
      </c>
      <c r="B329" s="678">
        <v>214.733</v>
      </c>
      <c r="C329" s="678">
        <v>831.35400000000004</v>
      </c>
      <c r="D329" s="678">
        <v>751.77300000000002</v>
      </c>
      <c r="E329" s="678">
        <v>1801.443</v>
      </c>
      <c r="F329" s="678">
        <v>5.2249999999999996</v>
      </c>
      <c r="G329" s="678">
        <v>0.255</v>
      </c>
      <c r="H329" s="678">
        <v>0</v>
      </c>
      <c r="I329" s="678">
        <v>0</v>
      </c>
      <c r="J329" s="678">
        <v>159.32499999999999</v>
      </c>
      <c r="K329" s="678">
        <v>164.804</v>
      </c>
      <c r="L329" s="678">
        <v>1966.2470000000001</v>
      </c>
      <c r="M329" s="678">
        <v>287.649</v>
      </c>
      <c r="N329" s="678">
        <v>627.04399999999998</v>
      </c>
      <c r="O329" s="678">
        <v>2880.9409999999998</v>
      </c>
    </row>
    <row r="330" spans="1:15" x14ac:dyDescent="0.2">
      <c r="A330" s="678" t="s">
        <v>1182</v>
      </c>
      <c r="B330" s="678">
        <v>185.81299999999999</v>
      </c>
      <c r="C330" s="678">
        <v>807.73800000000006</v>
      </c>
      <c r="D330" s="678">
        <v>770.971</v>
      </c>
      <c r="E330" s="678">
        <v>1766.9349999999999</v>
      </c>
      <c r="F330" s="678">
        <v>5.5679999999999996</v>
      </c>
      <c r="G330" s="678">
        <v>0.26300000000000001</v>
      </c>
      <c r="H330" s="678">
        <v>0</v>
      </c>
      <c r="I330" s="678">
        <v>0</v>
      </c>
      <c r="J330" s="678">
        <v>170.28899999999999</v>
      </c>
      <c r="K330" s="678">
        <v>176.12100000000001</v>
      </c>
      <c r="L330" s="678">
        <v>1943.056</v>
      </c>
      <c r="M330" s="678">
        <v>295.238</v>
      </c>
      <c r="N330" s="678">
        <v>697.4</v>
      </c>
      <c r="O330" s="678">
        <v>2935.694</v>
      </c>
    </row>
    <row r="331" spans="1:15" x14ac:dyDescent="0.2">
      <c r="A331" s="678" t="s">
        <v>1183</v>
      </c>
      <c r="B331" s="678">
        <v>182.435</v>
      </c>
      <c r="C331" s="678">
        <v>779.16099999999994</v>
      </c>
      <c r="D331" s="678">
        <v>765.53599999999994</v>
      </c>
      <c r="E331" s="678">
        <v>1731.212</v>
      </c>
      <c r="F331" s="678">
        <v>5.6130000000000004</v>
      </c>
      <c r="G331" s="678">
        <v>0.255</v>
      </c>
      <c r="H331" s="678">
        <v>0</v>
      </c>
      <c r="I331" s="678">
        <v>0</v>
      </c>
      <c r="J331" s="678">
        <v>143.30600000000001</v>
      </c>
      <c r="K331" s="678">
        <v>149.173</v>
      </c>
      <c r="L331" s="678">
        <v>1880.385</v>
      </c>
      <c r="M331" s="678">
        <v>304.55500000000001</v>
      </c>
      <c r="N331" s="678">
        <v>721.37199999999996</v>
      </c>
      <c r="O331" s="678">
        <v>2906.3119999999999</v>
      </c>
    </row>
    <row r="332" spans="1:15" x14ac:dyDescent="0.2">
      <c r="A332" s="678" t="s">
        <v>1184</v>
      </c>
      <c r="B332" s="678">
        <v>195.10499999999999</v>
      </c>
      <c r="C332" s="678">
        <v>775.28099999999995</v>
      </c>
      <c r="D332" s="678">
        <v>808.89700000000005</v>
      </c>
      <c r="E332" s="678">
        <v>1784.7840000000001</v>
      </c>
      <c r="F332" s="678">
        <v>5.1559999999999997</v>
      </c>
      <c r="G332" s="678">
        <v>0.26300000000000001</v>
      </c>
      <c r="H332" s="678">
        <v>0</v>
      </c>
      <c r="I332" s="678">
        <v>0</v>
      </c>
      <c r="J332" s="678">
        <v>165.03200000000001</v>
      </c>
      <c r="K332" s="678">
        <v>170.45099999999999</v>
      </c>
      <c r="L332" s="678">
        <v>1955.2349999999999</v>
      </c>
      <c r="M332" s="678">
        <v>302.47899999999998</v>
      </c>
      <c r="N332" s="678">
        <v>738.197</v>
      </c>
      <c r="O332" s="678">
        <v>2995.9110000000001</v>
      </c>
    </row>
    <row r="333" spans="1:15" x14ac:dyDescent="0.2">
      <c r="A333" s="678" t="s">
        <v>1185</v>
      </c>
      <c r="B333" s="678">
        <v>194.251</v>
      </c>
      <c r="C333" s="678">
        <v>809.75</v>
      </c>
      <c r="D333" s="678">
        <v>773.75599999999997</v>
      </c>
      <c r="E333" s="678">
        <v>1786.3910000000001</v>
      </c>
      <c r="F333" s="678">
        <v>4.383</v>
      </c>
      <c r="G333" s="678">
        <v>0.26300000000000001</v>
      </c>
      <c r="H333" s="678">
        <v>0</v>
      </c>
      <c r="I333" s="678">
        <v>0</v>
      </c>
      <c r="J333" s="678">
        <v>170.76599999999999</v>
      </c>
      <c r="K333" s="678">
        <v>175.41200000000001</v>
      </c>
      <c r="L333" s="678">
        <v>1961.8040000000001</v>
      </c>
      <c r="M333" s="678">
        <v>312.07499999999999</v>
      </c>
      <c r="N333" s="678">
        <v>730.01</v>
      </c>
      <c r="O333" s="678">
        <v>3003.8879999999999</v>
      </c>
    </row>
    <row r="334" spans="1:15" x14ac:dyDescent="0.2">
      <c r="A334" s="678" t="s">
        <v>1186</v>
      </c>
      <c r="B334" s="678">
        <v>194.32599999999999</v>
      </c>
      <c r="C334" s="678">
        <v>779.86599999999999</v>
      </c>
      <c r="D334" s="678">
        <v>771.64800000000002</v>
      </c>
      <c r="E334" s="678">
        <v>1745.1479999999999</v>
      </c>
      <c r="F334" s="678">
        <v>3.8109999999999999</v>
      </c>
      <c r="G334" s="678">
        <v>0.255</v>
      </c>
      <c r="H334" s="678">
        <v>0</v>
      </c>
      <c r="I334" s="678">
        <v>0</v>
      </c>
      <c r="J334" s="678">
        <v>162.274</v>
      </c>
      <c r="K334" s="678">
        <v>166.34</v>
      </c>
      <c r="L334" s="678">
        <v>1911.4880000000001</v>
      </c>
      <c r="M334" s="678">
        <v>307.69299999999998</v>
      </c>
      <c r="N334" s="678">
        <v>664.10799999999995</v>
      </c>
      <c r="O334" s="678">
        <v>2883.2890000000002</v>
      </c>
    </row>
    <row r="335" spans="1:15" x14ac:dyDescent="0.2">
      <c r="A335" s="678" t="s">
        <v>1187</v>
      </c>
      <c r="B335" s="678">
        <v>202.559</v>
      </c>
      <c r="C335" s="678">
        <v>804.52200000000005</v>
      </c>
      <c r="D335" s="678">
        <v>851.02700000000004</v>
      </c>
      <c r="E335" s="678">
        <v>1863.577</v>
      </c>
      <c r="F335" s="678">
        <v>4.0289999999999999</v>
      </c>
      <c r="G335" s="678">
        <v>0.26300000000000001</v>
      </c>
      <c r="H335" s="678">
        <v>0</v>
      </c>
      <c r="I335" s="678">
        <v>0</v>
      </c>
      <c r="J335" s="678">
        <v>204.999</v>
      </c>
      <c r="K335" s="678">
        <v>209.292</v>
      </c>
      <c r="L335" s="678">
        <v>2072.8690000000001</v>
      </c>
      <c r="M335" s="678">
        <v>304.017</v>
      </c>
      <c r="N335" s="678">
        <v>656.29899999999998</v>
      </c>
      <c r="O335" s="678">
        <v>3033.1849999999999</v>
      </c>
    </row>
    <row r="336" spans="1:15" x14ac:dyDescent="0.2">
      <c r="A336" s="678" t="s">
        <v>1188</v>
      </c>
      <c r="B336" s="678">
        <v>205.173</v>
      </c>
      <c r="C336" s="678">
        <v>834.22400000000005</v>
      </c>
      <c r="D336" s="678">
        <v>751.00599999999997</v>
      </c>
      <c r="E336" s="678">
        <v>1792.441</v>
      </c>
      <c r="F336" s="678">
        <v>3.8620000000000001</v>
      </c>
      <c r="G336" s="678">
        <v>0.255</v>
      </c>
      <c r="H336" s="678">
        <v>0</v>
      </c>
      <c r="I336" s="678">
        <v>0</v>
      </c>
      <c r="J336" s="678">
        <v>171.96199999999999</v>
      </c>
      <c r="K336" s="678">
        <v>176.07900000000001</v>
      </c>
      <c r="L336" s="678">
        <v>1968.52</v>
      </c>
      <c r="M336" s="678">
        <v>291.21499999999997</v>
      </c>
      <c r="N336" s="678">
        <v>645.70100000000002</v>
      </c>
      <c r="O336" s="678">
        <v>2905.4360000000001</v>
      </c>
    </row>
    <row r="337" spans="1:15" x14ac:dyDescent="0.2">
      <c r="A337" s="678" t="s">
        <v>1189</v>
      </c>
      <c r="B337" s="678">
        <v>205.869</v>
      </c>
      <c r="C337" s="678">
        <v>886.81399999999996</v>
      </c>
      <c r="D337" s="678">
        <v>806.35</v>
      </c>
      <c r="E337" s="678">
        <v>1904.7049999999999</v>
      </c>
      <c r="F337" s="678">
        <v>4.2130000000000001</v>
      </c>
      <c r="G337" s="678">
        <v>0.26300000000000001</v>
      </c>
      <c r="H337" s="678">
        <v>0</v>
      </c>
      <c r="I337" s="678">
        <v>0</v>
      </c>
      <c r="J337" s="678">
        <v>160.95599999999999</v>
      </c>
      <c r="K337" s="678">
        <v>165.43199999999999</v>
      </c>
      <c r="L337" s="678">
        <v>2070.1370000000002</v>
      </c>
      <c r="M337" s="678">
        <v>287.88600000000002</v>
      </c>
      <c r="N337" s="678">
        <v>656.45299999999997</v>
      </c>
      <c r="O337" s="678">
        <v>3014.4760000000001</v>
      </c>
    </row>
    <row r="338" spans="1:15" x14ac:dyDescent="0.2">
      <c r="A338" s="678" t="s">
        <v>1190</v>
      </c>
      <c r="B338" s="678">
        <v>2395.0639999999999</v>
      </c>
      <c r="C338" s="678">
        <v>9932.9359999999997</v>
      </c>
      <c r="D338" s="678">
        <v>9254.57</v>
      </c>
      <c r="E338" s="678">
        <v>21629.01</v>
      </c>
      <c r="F338" s="678">
        <v>58.061999999999998</v>
      </c>
      <c r="G338" s="678">
        <v>3.1</v>
      </c>
      <c r="H338" s="678">
        <v>0</v>
      </c>
      <c r="I338" s="678">
        <v>0</v>
      </c>
      <c r="J338" s="678">
        <v>1995.998</v>
      </c>
      <c r="K338" s="678">
        <v>2057.16</v>
      </c>
      <c r="L338" s="678">
        <v>23686.17</v>
      </c>
      <c r="M338" s="678">
        <v>3542.328</v>
      </c>
      <c r="N338" s="678">
        <v>7971.7929999999997</v>
      </c>
      <c r="O338" s="678">
        <v>35200.290999999997</v>
      </c>
    </row>
    <row r="339" spans="1:15" x14ac:dyDescent="0.2">
      <c r="A339" s="678" t="s">
        <v>1191</v>
      </c>
      <c r="B339" s="678">
        <v>201.459</v>
      </c>
      <c r="C339" s="678">
        <v>890.46</v>
      </c>
      <c r="D339" s="678">
        <v>749.20600000000002</v>
      </c>
      <c r="E339" s="678">
        <v>1849.1510000000001</v>
      </c>
      <c r="F339" s="678">
        <v>4.8609999999999998</v>
      </c>
      <c r="G339" s="678">
        <v>0.255</v>
      </c>
      <c r="H339" s="678">
        <v>0</v>
      </c>
      <c r="I339" s="678">
        <v>0</v>
      </c>
      <c r="J339" s="678">
        <v>188.63800000000001</v>
      </c>
      <c r="K339" s="678">
        <v>193.75399999999999</v>
      </c>
      <c r="L339" s="678">
        <v>2042.905</v>
      </c>
      <c r="M339" s="678">
        <v>282.94499999999999</v>
      </c>
      <c r="N339" s="678">
        <v>620.66099999999994</v>
      </c>
      <c r="O339" s="678">
        <v>2946.5120000000002</v>
      </c>
    </row>
    <row r="340" spans="1:15" x14ac:dyDescent="0.2">
      <c r="A340" s="678" t="s">
        <v>1192</v>
      </c>
      <c r="B340" s="678">
        <v>194.37100000000001</v>
      </c>
      <c r="C340" s="678">
        <v>826.10599999999999</v>
      </c>
      <c r="D340" s="678">
        <v>669.76900000000001</v>
      </c>
      <c r="E340" s="678">
        <v>1693.394</v>
      </c>
      <c r="F340" s="678">
        <v>5.0599999999999996</v>
      </c>
      <c r="G340" s="678">
        <v>0.23</v>
      </c>
      <c r="H340" s="678">
        <v>0</v>
      </c>
      <c r="I340" s="678">
        <v>0</v>
      </c>
      <c r="J340" s="678">
        <v>134.49799999999999</v>
      </c>
      <c r="K340" s="678">
        <v>139.78800000000001</v>
      </c>
      <c r="L340" s="678">
        <v>1833.182</v>
      </c>
      <c r="M340" s="678">
        <v>283.05</v>
      </c>
      <c r="N340" s="678">
        <v>582.95399999999995</v>
      </c>
      <c r="O340" s="678">
        <v>2699.1860000000001</v>
      </c>
    </row>
    <row r="341" spans="1:15" x14ac:dyDescent="0.2">
      <c r="A341" s="678" t="s">
        <v>1193</v>
      </c>
      <c r="B341" s="678">
        <v>199.39599999999999</v>
      </c>
      <c r="C341" s="678">
        <v>845.55799999999999</v>
      </c>
      <c r="D341" s="678">
        <v>753.52200000000005</v>
      </c>
      <c r="E341" s="678">
        <v>1801.4110000000001</v>
      </c>
      <c r="F341" s="678">
        <v>5.3449999999999998</v>
      </c>
      <c r="G341" s="678">
        <v>0.255</v>
      </c>
      <c r="H341" s="678">
        <v>0</v>
      </c>
      <c r="I341" s="678">
        <v>0</v>
      </c>
      <c r="J341" s="678">
        <v>152.77799999999999</v>
      </c>
      <c r="K341" s="678">
        <v>158.37799999999999</v>
      </c>
      <c r="L341" s="678">
        <v>1959.789</v>
      </c>
      <c r="M341" s="678">
        <v>289.62</v>
      </c>
      <c r="N341" s="678">
        <v>658.88099999999997</v>
      </c>
      <c r="O341" s="678">
        <v>2908.2910000000002</v>
      </c>
    </row>
    <row r="342" spans="1:15" x14ac:dyDescent="0.2">
      <c r="A342" s="678" t="s">
        <v>1194</v>
      </c>
      <c r="B342" s="678">
        <v>195.715</v>
      </c>
      <c r="C342" s="678">
        <v>796.72500000000002</v>
      </c>
      <c r="D342" s="678">
        <v>740.56299999999999</v>
      </c>
      <c r="E342" s="678">
        <v>1737.0309999999999</v>
      </c>
      <c r="F342" s="678">
        <v>4.8259999999999996</v>
      </c>
      <c r="G342" s="678">
        <v>0.247</v>
      </c>
      <c r="H342" s="678">
        <v>0</v>
      </c>
      <c r="I342" s="678">
        <v>0</v>
      </c>
      <c r="J342" s="678">
        <v>152.923</v>
      </c>
      <c r="K342" s="678">
        <v>157.995</v>
      </c>
      <c r="L342" s="678">
        <v>1895.0260000000001</v>
      </c>
      <c r="M342" s="678">
        <v>288.88900000000001</v>
      </c>
      <c r="N342" s="678">
        <v>629.18600000000004</v>
      </c>
      <c r="O342" s="678">
        <v>2813.1</v>
      </c>
    </row>
    <row r="343" spans="1:15" x14ac:dyDescent="0.2">
      <c r="A343" s="678" t="s">
        <v>1195</v>
      </c>
      <c r="B343" s="678">
        <v>196.51300000000001</v>
      </c>
      <c r="C343" s="678">
        <v>769.28899999999999</v>
      </c>
      <c r="D343" s="678">
        <v>739.23699999999997</v>
      </c>
      <c r="E343" s="678">
        <v>1709.702</v>
      </c>
      <c r="F343" s="678">
        <v>5.5990000000000002</v>
      </c>
      <c r="G343" s="678">
        <v>0.255</v>
      </c>
      <c r="H343" s="678">
        <v>0</v>
      </c>
      <c r="I343" s="678">
        <v>0</v>
      </c>
      <c r="J343" s="678">
        <v>159.19</v>
      </c>
      <c r="K343" s="678">
        <v>165.04499999999999</v>
      </c>
      <c r="L343" s="678">
        <v>1874.7470000000001</v>
      </c>
      <c r="M343" s="678">
        <v>306.029</v>
      </c>
      <c r="N343" s="678">
        <v>753.37800000000004</v>
      </c>
      <c r="O343" s="678">
        <v>2934.154</v>
      </c>
    </row>
    <row r="344" spans="1:15" x14ac:dyDescent="0.2">
      <c r="A344" s="678" t="s">
        <v>1196</v>
      </c>
      <c r="B344" s="678">
        <v>189.99199999999999</v>
      </c>
      <c r="C344" s="678">
        <v>741.19600000000003</v>
      </c>
      <c r="D344" s="678">
        <v>759.55200000000002</v>
      </c>
      <c r="E344" s="678">
        <v>1699.28</v>
      </c>
      <c r="F344" s="678">
        <v>5.4550000000000001</v>
      </c>
      <c r="G344" s="678">
        <v>0.247</v>
      </c>
      <c r="H344" s="678">
        <v>0</v>
      </c>
      <c r="I344" s="678">
        <v>0</v>
      </c>
      <c r="J344" s="678">
        <v>107.619</v>
      </c>
      <c r="K344" s="678">
        <v>113.321</v>
      </c>
      <c r="L344" s="678">
        <v>1812.6010000000001</v>
      </c>
      <c r="M344" s="678">
        <v>307.596</v>
      </c>
      <c r="N344" s="678">
        <v>744.48599999999999</v>
      </c>
      <c r="O344" s="678">
        <v>2864.683</v>
      </c>
    </row>
    <row r="345" spans="1:15" x14ac:dyDescent="0.2">
      <c r="A345" s="678" t="s">
        <v>1197</v>
      </c>
      <c r="B345" s="678">
        <v>190.86500000000001</v>
      </c>
      <c r="C345" s="678">
        <v>790.43600000000004</v>
      </c>
      <c r="D345" s="678">
        <v>788.89200000000005</v>
      </c>
      <c r="E345" s="678">
        <v>1776.95</v>
      </c>
      <c r="F345" s="678">
        <v>4.8339999999999996</v>
      </c>
      <c r="G345" s="678">
        <v>0.255</v>
      </c>
      <c r="H345" s="678">
        <v>0</v>
      </c>
      <c r="I345" s="678">
        <v>0</v>
      </c>
      <c r="J345" s="678">
        <v>157.43799999999999</v>
      </c>
      <c r="K345" s="678">
        <v>162.52699999999999</v>
      </c>
      <c r="L345" s="678">
        <v>1939.4760000000001</v>
      </c>
      <c r="M345" s="678">
        <v>304.17</v>
      </c>
      <c r="N345" s="678">
        <v>733.03499999999997</v>
      </c>
      <c r="O345" s="678">
        <v>2976.681</v>
      </c>
    </row>
    <row r="346" spans="1:15" x14ac:dyDescent="0.2">
      <c r="A346" s="678" t="s">
        <v>1198</v>
      </c>
      <c r="B346" s="678">
        <v>191.29599999999999</v>
      </c>
      <c r="C346" s="678">
        <v>806.56500000000005</v>
      </c>
      <c r="D346" s="678">
        <v>799.64400000000001</v>
      </c>
      <c r="E346" s="678">
        <v>1807.212</v>
      </c>
      <c r="F346" s="678">
        <v>4.2359999999999998</v>
      </c>
      <c r="G346" s="678">
        <v>0.255</v>
      </c>
      <c r="H346" s="678">
        <v>0</v>
      </c>
      <c r="I346" s="678">
        <v>0</v>
      </c>
      <c r="J346" s="678">
        <v>164.19200000000001</v>
      </c>
      <c r="K346" s="678">
        <v>168.68299999999999</v>
      </c>
      <c r="L346" s="678">
        <v>1975.895</v>
      </c>
      <c r="M346" s="678">
        <v>319.35599999999999</v>
      </c>
      <c r="N346" s="678">
        <v>739.91499999999996</v>
      </c>
      <c r="O346" s="678">
        <v>3035.1660000000002</v>
      </c>
    </row>
    <row r="347" spans="1:15" x14ac:dyDescent="0.2">
      <c r="A347" s="678" t="s">
        <v>1199</v>
      </c>
      <c r="B347" s="678">
        <v>186.56100000000001</v>
      </c>
      <c r="C347" s="678">
        <v>774.39200000000005</v>
      </c>
      <c r="D347" s="678">
        <v>768.25</v>
      </c>
      <c r="E347" s="678">
        <v>1735.5540000000001</v>
      </c>
      <c r="F347" s="678">
        <v>3.5129999999999999</v>
      </c>
      <c r="G347" s="678">
        <v>0.247</v>
      </c>
      <c r="H347" s="678">
        <v>0</v>
      </c>
      <c r="I347" s="678">
        <v>0</v>
      </c>
      <c r="J347" s="678">
        <v>160.345</v>
      </c>
      <c r="K347" s="678">
        <v>164.10400000000001</v>
      </c>
      <c r="L347" s="678">
        <v>1899.6590000000001</v>
      </c>
      <c r="M347" s="678">
        <v>306.43299999999999</v>
      </c>
      <c r="N347" s="678">
        <v>658.8</v>
      </c>
      <c r="O347" s="678">
        <v>2864.8919999999998</v>
      </c>
    </row>
    <row r="348" spans="1:15" x14ac:dyDescent="0.2">
      <c r="A348" s="678" t="s">
        <v>1200</v>
      </c>
      <c r="B348" s="678">
        <v>198.65700000000001</v>
      </c>
      <c r="C348" s="678">
        <v>807.60699999999997</v>
      </c>
      <c r="D348" s="678">
        <v>803.13400000000001</v>
      </c>
      <c r="E348" s="678">
        <v>1816.865</v>
      </c>
      <c r="F348" s="678">
        <v>3.1850000000000001</v>
      </c>
      <c r="G348" s="678">
        <v>0.255</v>
      </c>
      <c r="H348" s="678">
        <v>0</v>
      </c>
      <c r="I348" s="678">
        <v>0</v>
      </c>
      <c r="J348" s="678">
        <v>174.215</v>
      </c>
      <c r="K348" s="678">
        <v>177.65600000000001</v>
      </c>
      <c r="L348" s="678">
        <v>1994.521</v>
      </c>
      <c r="M348" s="678">
        <v>301.34899999999999</v>
      </c>
      <c r="N348" s="678">
        <v>642.298</v>
      </c>
      <c r="O348" s="678">
        <v>2938.1669999999999</v>
      </c>
    </row>
    <row r="349" spans="1:15" x14ac:dyDescent="0.2">
      <c r="A349" s="678" t="s">
        <v>1201</v>
      </c>
      <c r="B349" s="678">
        <v>192.72</v>
      </c>
      <c r="C349" s="678">
        <v>820.63400000000001</v>
      </c>
      <c r="D349" s="678">
        <v>732.70699999999999</v>
      </c>
      <c r="E349" s="678">
        <v>1749.71</v>
      </c>
      <c r="F349" s="678">
        <v>3.3769999999999998</v>
      </c>
      <c r="G349" s="678">
        <v>0.247</v>
      </c>
      <c r="H349" s="678">
        <v>0</v>
      </c>
      <c r="I349" s="678">
        <v>0</v>
      </c>
      <c r="J349" s="678">
        <v>146.63399999999999</v>
      </c>
      <c r="K349" s="678">
        <v>150.25700000000001</v>
      </c>
      <c r="L349" s="678">
        <v>1899.9670000000001</v>
      </c>
      <c r="M349" s="678">
        <v>298.69600000000003</v>
      </c>
      <c r="N349" s="678">
        <v>633.25</v>
      </c>
      <c r="O349" s="678">
        <v>2831.913</v>
      </c>
    </row>
    <row r="350" spans="1:15" x14ac:dyDescent="0.2">
      <c r="A350" s="678" t="s">
        <v>1202</v>
      </c>
      <c r="B350" s="678">
        <v>197.715</v>
      </c>
      <c r="C350" s="678">
        <v>893.93799999999999</v>
      </c>
      <c r="D350" s="678">
        <v>777.33600000000001</v>
      </c>
      <c r="E350" s="678">
        <v>1870.809</v>
      </c>
      <c r="F350" s="678">
        <v>4.2480000000000002</v>
      </c>
      <c r="G350" s="678">
        <v>0.255</v>
      </c>
      <c r="H350" s="678">
        <v>0</v>
      </c>
      <c r="I350" s="678">
        <v>0</v>
      </c>
      <c r="J350" s="678">
        <v>173.22</v>
      </c>
      <c r="K350" s="678">
        <v>177.72300000000001</v>
      </c>
      <c r="L350" s="678">
        <v>2048.5320000000002</v>
      </c>
      <c r="M350" s="678">
        <v>298.57100000000003</v>
      </c>
      <c r="N350" s="678">
        <v>674.13300000000004</v>
      </c>
      <c r="O350" s="678">
        <v>3021.2370000000001</v>
      </c>
    </row>
    <row r="351" spans="1:15" x14ac:dyDescent="0.2">
      <c r="A351" s="678" t="s">
        <v>1203</v>
      </c>
      <c r="B351" s="678">
        <v>2335.259</v>
      </c>
      <c r="C351" s="678">
        <v>9763.3649999999998</v>
      </c>
      <c r="D351" s="678">
        <v>9081.8250000000007</v>
      </c>
      <c r="E351" s="678">
        <v>21247.543000000001</v>
      </c>
      <c r="F351" s="678">
        <v>54.539000000000001</v>
      </c>
      <c r="G351" s="678">
        <v>3</v>
      </c>
      <c r="H351" s="678">
        <v>0</v>
      </c>
      <c r="I351" s="678">
        <v>0</v>
      </c>
      <c r="J351" s="678">
        <v>1871.691</v>
      </c>
      <c r="K351" s="678">
        <v>1929.23</v>
      </c>
      <c r="L351" s="678">
        <v>23176.774000000001</v>
      </c>
      <c r="M351" s="678">
        <v>3586.7049999999999</v>
      </c>
      <c r="N351" s="678">
        <v>8079.1689999999999</v>
      </c>
      <c r="O351" s="678">
        <v>34842.646999999997</v>
      </c>
    </row>
    <row r="352" spans="1:15" x14ac:dyDescent="0.2">
      <c r="A352" s="678" t="s">
        <v>1204</v>
      </c>
      <c r="B352" s="678">
        <v>188.483</v>
      </c>
      <c r="C352" s="678">
        <v>833.15700000000004</v>
      </c>
      <c r="D352" s="678">
        <v>777.05399999999997</v>
      </c>
      <c r="E352" s="678">
        <v>1804.009</v>
      </c>
      <c r="F352" s="678">
        <v>4.4950000000000001</v>
      </c>
      <c r="G352" s="678">
        <v>0.34799999999999998</v>
      </c>
      <c r="H352" s="678">
        <v>0</v>
      </c>
      <c r="I352" s="678">
        <v>0</v>
      </c>
      <c r="J352" s="678">
        <v>180.62899999999999</v>
      </c>
      <c r="K352" s="678">
        <v>185.47300000000001</v>
      </c>
      <c r="L352" s="678">
        <v>1989.482</v>
      </c>
      <c r="M352" s="678">
        <v>283.71499999999997</v>
      </c>
      <c r="N352" s="678">
        <v>639.10900000000004</v>
      </c>
      <c r="O352" s="678">
        <v>2912.306</v>
      </c>
    </row>
    <row r="353" spans="1:15" x14ac:dyDescent="0.2">
      <c r="A353" s="678" t="s">
        <v>1205</v>
      </c>
      <c r="B353" s="678">
        <v>184.01599999999999</v>
      </c>
      <c r="C353" s="678">
        <v>772.25699999999995</v>
      </c>
      <c r="D353" s="678">
        <v>686.38699999999994</v>
      </c>
      <c r="E353" s="678">
        <v>1644.9290000000001</v>
      </c>
      <c r="F353" s="678">
        <v>4.3689999999999998</v>
      </c>
      <c r="G353" s="678">
        <v>0.315</v>
      </c>
      <c r="H353" s="678">
        <v>0</v>
      </c>
      <c r="I353" s="678">
        <v>0</v>
      </c>
      <c r="J353" s="678">
        <v>137.38399999999999</v>
      </c>
      <c r="K353" s="678">
        <v>142.06800000000001</v>
      </c>
      <c r="L353" s="678">
        <v>1786.9970000000001</v>
      </c>
      <c r="M353" s="678">
        <v>277.90199999999999</v>
      </c>
      <c r="N353" s="678">
        <v>608.54100000000005</v>
      </c>
      <c r="O353" s="678">
        <v>2673.4389999999999</v>
      </c>
    </row>
    <row r="354" spans="1:15" x14ac:dyDescent="0.2">
      <c r="A354" s="678" t="s">
        <v>1206</v>
      </c>
      <c r="B354" s="678">
        <v>191.13499999999999</v>
      </c>
      <c r="C354" s="678">
        <v>784.84799999999996</v>
      </c>
      <c r="D354" s="678">
        <v>798.53599999999994</v>
      </c>
      <c r="E354" s="678">
        <v>1781.4770000000001</v>
      </c>
      <c r="F354" s="678">
        <v>4.8849999999999998</v>
      </c>
      <c r="G354" s="678">
        <v>0.34799999999999998</v>
      </c>
      <c r="H354" s="678">
        <v>0</v>
      </c>
      <c r="I354" s="678">
        <v>0</v>
      </c>
      <c r="J354" s="678">
        <v>125.383</v>
      </c>
      <c r="K354" s="678">
        <v>130.61699999999999</v>
      </c>
      <c r="L354" s="678">
        <v>1912.0930000000001</v>
      </c>
      <c r="M354" s="678">
        <v>292.75700000000001</v>
      </c>
      <c r="N354" s="678">
        <v>678.24599999999998</v>
      </c>
      <c r="O354" s="678">
        <v>2883.096</v>
      </c>
    </row>
    <row r="355" spans="1:15" x14ac:dyDescent="0.2">
      <c r="A355" s="678" t="s">
        <v>1207</v>
      </c>
      <c r="B355" s="678">
        <v>186.93299999999999</v>
      </c>
      <c r="C355" s="678">
        <v>744.91700000000003</v>
      </c>
      <c r="D355" s="678">
        <v>750.86400000000003</v>
      </c>
      <c r="E355" s="678">
        <v>1692.079</v>
      </c>
      <c r="F355" s="678">
        <v>4.1630000000000003</v>
      </c>
      <c r="G355" s="678">
        <v>0.33700000000000002</v>
      </c>
      <c r="H355" s="678">
        <v>0</v>
      </c>
      <c r="I355" s="678">
        <v>0</v>
      </c>
      <c r="J355" s="678">
        <v>157.02099999999999</v>
      </c>
      <c r="K355" s="678">
        <v>161.52099999999999</v>
      </c>
      <c r="L355" s="678">
        <v>1853.6010000000001</v>
      </c>
      <c r="M355" s="678">
        <v>292.79899999999998</v>
      </c>
      <c r="N355" s="678">
        <v>676.3</v>
      </c>
      <c r="O355" s="678">
        <v>2822.6990000000001</v>
      </c>
    </row>
    <row r="356" spans="1:15" x14ac:dyDescent="0.2">
      <c r="A356" s="678" t="s">
        <v>1208</v>
      </c>
      <c r="B356" s="678">
        <v>185.471</v>
      </c>
      <c r="C356" s="678">
        <v>723.95</v>
      </c>
      <c r="D356" s="678">
        <v>717.20500000000004</v>
      </c>
      <c r="E356" s="678">
        <v>1629.4169999999999</v>
      </c>
      <c r="F356" s="678">
        <v>4.4160000000000004</v>
      </c>
      <c r="G356" s="678">
        <v>0.34799999999999998</v>
      </c>
      <c r="H356" s="678">
        <v>0</v>
      </c>
      <c r="I356" s="678">
        <v>0</v>
      </c>
      <c r="J356" s="678">
        <v>190.471</v>
      </c>
      <c r="K356" s="678">
        <v>195.23500000000001</v>
      </c>
      <c r="L356" s="678">
        <v>1824.652</v>
      </c>
      <c r="M356" s="678">
        <v>305.35599999999999</v>
      </c>
      <c r="N356" s="678">
        <v>748.85500000000002</v>
      </c>
      <c r="O356" s="678">
        <v>2878.8629999999998</v>
      </c>
    </row>
    <row r="357" spans="1:15" x14ac:dyDescent="0.2">
      <c r="A357" s="678" t="s">
        <v>1209</v>
      </c>
      <c r="B357" s="678">
        <v>176.67</v>
      </c>
      <c r="C357" s="678">
        <v>702.24099999999999</v>
      </c>
      <c r="D357" s="678">
        <v>801.55399999999997</v>
      </c>
      <c r="E357" s="678">
        <v>1682.309</v>
      </c>
      <c r="F357" s="678">
        <v>4.6550000000000002</v>
      </c>
      <c r="G357" s="678">
        <v>0.33700000000000002</v>
      </c>
      <c r="H357" s="678">
        <v>0</v>
      </c>
      <c r="I357" s="678">
        <v>0</v>
      </c>
      <c r="J357" s="678">
        <v>146.38499999999999</v>
      </c>
      <c r="K357" s="678">
        <v>151.37700000000001</v>
      </c>
      <c r="L357" s="678">
        <v>1833.6859999999999</v>
      </c>
      <c r="M357" s="678">
        <v>311.262</v>
      </c>
      <c r="N357" s="678">
        <v>744.81899999999996</v>
      </c>
      <c r="O357" s="678">
        <v>2889.7669999999998</v>
      </c>
    </row>
    <row r="358" spans="1:15" x14ac:dyDescent="0.2">
      <c r="A358" s="678" t="s">
        <v>1210</v>
      </c>
      <c r="B358" s="678">
        <v>181.32300000000001</v>
      </c>
      <c r="C358" s="678">
        <v>724.32600000000002</v>
      </c>
      <c r="D358" s="678">
        <v>784.60299999999995</v>
      </c>
      <c r="E358" s="678">
        <v>1693.3630000000001</v>
      </c>
      <c r="F358" s="678">
        <v>4.5209999999999999</v>
      </c>
      <c r="G358" s="678">
        <v>0.34799999999999998</v>
      </c>
      <c r="H358" s="678">
        <v>0</v>
      </c>
      <c r="I358" s="678">
        <v>0</v>
      </c>
      <c r="J358" s="678">
        <v>172.51599999999999</v>
      </c>
      <c r="K358" s="678">
        <v>177.38499999999999</v>
      </c>
      <c r="L358" s="678">
        <v>1870.7470000000001</v>
      </c>
      <c r="M358" s="678">
        <v>317.14800000000002</v>
      </c>
      <c r="N358" s="678">
        <v>771.25400000000002</v>
      </c>
      <c r="O358" s="678">
        <v>2959.15</v>
      </c>
    </row>
    <row r="359" spans="1:15" x14ac:dyDescent="0.2">
      <c r="A359" s="678" t="s">
        <v>1211</v>
      </c>
      <c r="B359" s="678">
        <v>180.989</v>
      </c>
      <c r="C359" s="678">
        <v>771.30700000000002</v>
      </c>
      <c r="D359" s="678">
        <v>849.07899999999995</v>
      </c>
      <c r="E359" s="678">
        <v>1807.365</v>
      </c>
      <c r="F359" s="678">
        <v>3.9180000000000001</v>
      </c>
      <c r="G359" s="678">
        <v>0.34799999999999998</v>
      </c>
      <c r="H359" s="678">
        <v>0</v>
      </c>
      <c r="I359" s="678">
        <v>0</v>
      </c>
      <c r="J359" s="678">
        <v>168.02</v>
      </c>
      <c r="K359" s="678">
        <v>172.286</v>
      </c>
      <c r="L359" s="678">
        <v>1979.6510000000001</v>
      </c>
      <c r="M359" s="678">
        <v>317.077</v>
      </c>
      <c r="N359" s="678">
        <v>741.08299999999997</v>
      </c>
      <c r="O359" s="678">
        <v>3037.8110000000001</v>
      </c>
    </row>
    <row r="360" spans="1:15" x14ac:dyDescent="0.2">
      <c r="A360" s="678" t="s">
        <v>1212</v>
      </c>
      <c r="B360" s="678">
        <v>180.88800000000001</v>
      </c>
      <c r="C360" s="678">
        <v>799.44899999999996</v>
      </c>
      <c r="D360" s="678">
        <v>821.55</v>
      </c>
      <c r="E360" s="678">
        <v>1803.579</v>
      </c>
      <c r="F360" s="678">
        <v>3.181</v>
      </c>
      <c r="G360" s="678">
        <v>0.33700000000000002</v>
      </c>
      <c r="H360" s="678">
        <v>0</v>
      </c>
      <c r="I360" s="678">
        <v>0</v>
      </c>
      <c r="J360" s="678">
        <v>154.79499999999999</v>
      </c>
      <c r="K360" s="678">
        <v>158.31299999999999</v>
      </c>
      <c r="L360" s="678">
        <v>1961.893</v>
      </c>
      <c r="M360" s="678">
        <v>309.63799999999998</v>
      </c>
      <c r="N360" s="678">
        <v>634.30100000000004</v>
      </c>
      <c r="O360" s="678">
        <v>2905.8319999999999</v>
      </c>
    </row>
    <row r="361" spans="1:15" x14ac:dyDescent="0.2">
      <c r="A361" s="678" t="s">
        <v>1213</v>
      </c>
      <c r="B361" s="678">
        <v>189.059</v>
      </c>
      <c r="C361" s="678">
        <v>816.87599999999998</v>
      </c>
      <c r="D361" s="678">
        <v>827.08299999999997</v>
      </c>
      <c r="E361" s="678">
        <v>1836.84</v>
      </c>
      <c r="F361" s="678">
        <v>3.0310000000000001</v>
      </c>
      <c r="G361" s="678">
        <v>0.34799999999999998</v>
      </c>
      <c r="H361" s="678">
        <v>0</v>
      </c>
      <c r="I361" s="678">
        <v>0</v>
      </c>
      <c r="J361" s="678">
        <v>139.1</v>
      </c>
      <c r="K361" s="678">
        <v>142.47900000000001</v>
      </c>
      <c r="L361" s="678">
        <v>1979.319</v>
      </c>
      <c r="M361" s="678">
        <v>306.529</v>
      </c>
      <c r="N361" s="678">
        <v>654.23800000000006</v>
      </c>
      <c r="O361" s="678">
        <v>2940.0859999999998</v>
      </c>
    </row>
    <row r="362" spans="1:15" x14ac:dyDescent="0.2">
      <c r="A362" s="678" t="s">
        <v>1214</v>
      </c>
      <c r="B362" s="678">
        <v>189.37899999999999</v>
      </c>
      <c r="C362" s="678">
        <v>819.28200000000004</v>
      </c>
      <c r="D362" s="678">
        <v>745.58299999999997</v>
      </c>
      <c r="E362" s="678">
        <v>1762.92</v>
      </c>
      <c r="F362" s="678">
        <v>3.2229999999999999</v>
      </c>
      <c r="G362" s="678">
        <v>0.33700000000000002</v>
      </c>
      <c r="H362" s="678">
        <v>0</v>
      </c>
      <c r="I362" s="678">
        <v>0</v>
      </c>
      <c r="J362" s="678">
        <v>164.13</v>
      </c>
      <c r="K362" s="678">
        <v>167.69</v>
      </c>
      <c r="L362" s="678">
        <v>1930.61</v>
      </c>
      <c r="M362" s="678">
        <v>301.80399999999997</v>
      </c>
      <c r="N362" s="678">
        <v>651.755</v>
      </c>
      <c r="O362" s="678">
        <v>2884.1689999999999</v>
      </c>
    </row>
    <row r="363" spans="1:15" x14ac:dyDescent="0.2">
      <c r="A363" s="678" t="s">
        <v>1215</v>
      </c>
      <c r="B363" s="678">
        <v>192.43700000000001</v>
      </c>
      <c r="C363" s="678">
        <v>882.18</v>
      </c>
      <c r="D363" s="678">
        <v>796.60199999999998</v>
      </c>
      <c r="E363" s="678">
        <v>1877.076</v>
      </c>
      <c r="F363" s="678">
        <v>3.802</v>
      </c>
      <c r="G363" s="678">
        <v>0.34799999999999998</v>
      </c>
      <c r="H363" s="678">
        <v>0</v>
      </c>
      <c r="I363" s="678">
        <v>0</v>
      </c>
      <c r="J363" s="678">
        <v>145.68700000000001</v>
      </c>
      <c r="K363" s="678">
        <v>149.83799999999999</v>
      </c>
      <c r="L363" s="678">
        <v>2026.914</v>
      </c>
      <c r="M363" s="678">
        <v>294.64800000000002</v>
      </c>
      <c r="N363" s="678">
        <v>650.25800000000004</v>
      </c>
      <c r="O363" s="678">
        <v>2971.82</v>
      </c>
    </row>
    <row r="364" spans="1:15" x14ac:dyDescent="0.2">
      <c r="A364" s="678" t="s">
        <v>1216</v>
      </c>
      <c r="B364" s="678">
        <v>2226.7829999999999</v>
      </c>
      <c r="C364" s="678">
        <v>9375.3029999999999</v>
      </c>
      <c r="D364" s="678">
        <v>9356.0859999999993</v>
      </c>
      <c r="E364" s="678">
        <v>21015.864000000001</v>
      </c>
      <c r="F364" s="678">
        <v>48.658000000000001</v>
      </c>
      <c r="G364" s="678">
        <v>4.0999999999999996</v>
      </c>
      <c r="H364" s="678">
        <v>0</v>
      </c>
      <c r="I364" s="678">
        <v>0</v>
      </c>
      <c r="J364" s="678">
        <v>1881.5229999999999</v>
      </c>
      <c r="K364" s="678">
        <v>1934.2809999999999</v>
      </c>
      <c r="L364" s="678">
        <v>22950.145</v>
      </c>
      <c r="M364" s="678">
        <v>3610.6350000000002</v>
      </c>
      <c r="N364" s="678">
        <v>8203.1579999999994</v>
      </c>
      <c r="O364" s="678">
        <v>34763.938000000002</v>
      </c>
    </row>
    <row r="365" spans="1:15" x14ac:dyDescent="0.2">
      <c r="A365" s="678" t="s">
        <v>1217</v>
      </c>
      <c r="B365" s="678">
        <v>193.46</v>
      </c>
      <c r="C365" s="678">
        <v>837.01800000000003</v>
      </c>
      <c r="D365" s="678">
        <v>754.68899999999996</v>
      </c>
      <c r="E365" s="678">
        <v>1789.222</v>
      </c>
      <c r="F365" s="678">
        <v>3.879</v>
      </c>
      <c r="G365" s="678">
        <v>0.373</v>
      </c>
      <c r="H365" s="678">
        <v>0</v>
      </c>
      <c r="I365" s="678">
        <v>0</v>
      </c>
      <c r="J365" s="678">
        <v>131.251</v>
      </c>
      <c r="K365" s="678">
        <v>135.50299999999999</v>
      </c>
      <c r="L365" s="678">
        <v>1924.7249999999999</v>
      </c>
      <c r="M365" s="678">
        <v>293.392</v>
      </c>
      <c r="N365" s="678">
        <v>688.11599999999999</v>
      </c>
      <c r="O365" s="678">
        <v>2906.2330000000002</v>
      </c>
    </row>
    <row r="366" spans="1:15" x14ac:dyDescent="0.2">
      <c r="A366" s="678" t="s">
        <v>1218</v>
      </c>
      <c r="B366" s="678">
        <v>190.46700000000001</v>
      </c>
      <c r="C366" s="678">
        <v>808.84299999999996</v>
      </c>
      <c r="D366" s="678">
        <v>718.63499999999999</v>
      </c>
      <c r="E366" s="678">
        <v>1725.3340000000001</v>
      </c>
      <c r="F366" s="678">
        <v>3.4420000000000002</v>
      </c>
      <c r="G366" s="678">
        <v>0.34899999999999998</v>
      </c>
      <c r="H366" s="678">
        <v>0</v>
      </c>
      <c r="I366" s="678">
        <v>0</v>
      </c>
      <c r="J366" s="678">
        <v>154.624</v>
      </c>
      <c r="K366" s="678">
        <v>158.41399999999999</v>
      </c>
      <c r="L366" s="678">
        <v>1883.748</v>
      </c>
      <c r="M366" s="678">
        <v>288.69200000000001</v>
      </c>
      <c r="N366" s="678">
        <v>627.00199999999995</v>
      </c>
      <c r="O366" s="678">
        <v>2799.442</v>
      </c>
    </row>
    <row r="367" spans="1:15" x14ac:dyDescent="0.2">
      <c r="A367" s="678" t="s">
        <v>1219</v>
      </c>
      <c r="B367" s="678">
        <v>195.29900000000001</v>
      </c>
      <c r="C367" s="678">
        <v>790.09400000000005</v>
      </c>
      <c r="D367" s="678">
        <v>762.11300000000006</v>
      </c>
      <c r="E367" s="678">
        <v>1753.2860000000001</v>
      </c>
      <c r="F367" s="678">
        <v>4.0869999999999997</v>
      </c>
      <c r="G367" s="678">
        <v>0.373</v>
      </c>
      <c r="H367" s="678">
        <v>0</v>
      </c>
      <c r="I367" s="678">
        <v>0</v>
      </c>
      <c r="J367" s="678">
        <v>163.411</v>
      </c>
      <c r="K367" s="678">
        <v>167.87100000000001</v>
      </c>
      <c r="L367" s="678">
        <v>1921.1569999999999</v>
      </c>
      <c r="M367" s="678">
        <v>301.27499999999998</v>
      </c>
      <c r="N367" s="678">
        <v>707.67499999999995</v>
      </c>
      <c r="O367" s="678">
        <v>2930.1080000000002</v>
      </c>
    </row>
    <row r="368" spans="1:15" x14ac:dyDescent="0.2">
      <c r="A368" s="678" t="s">
        <v>1220</v>
      </c>
      <c r="B368" s="678">
        <v>183.79499999999999</v>
      </c>
      <c r="C368" s="678">
        <v>768.95600000000002</v>
      </c>
      <c r="D368" s="678">
        <v>680.404</v>
      </c>
      <c r="E368" s="678">
        <v>1639.2840000000001</v>
      </c>
      <c r="F368" s="678">
        <v>4.3609999999999998</v>
      </c>
      <c r="G368" s="678">
        <v>0.36099999999999999</v>
      </c>
      <c r="H368" s="678">
        <v>0</v>
      </c>
      <c r="I368" s="678">
        <v>0</v>
      </c>
      <c r="J368" s="678">
        <v>156.596</v>
      </c>
      <c r="K368" s="678">
        <v>161.31800000000001</v>
      </c>
      <c r="L368" s="678">
        <v>1800.6020000000001</v>
      </c>
      <c r="M368" s="678">
        <v>294.928</v>
      </c>
      <c r="N368" s="678">
        <v>685.44200000000001</v>
      </c>
      <c r="O368" s="678">
        <v>2780.9720000000002</v>
      </c>
    </row>
    <row r="369" spans="1:15" x14ac:dyDescent="0.2">
      <c r="A369" s="678" t="s">
        <v>1221</v>
      </c>
      <c r="B369" s="678">
        <v>185.166</v>
      </c>
      <c r="C369" s="678">
        <v>768.33900000000006</v>
      </c>
      <c r="D369" s="678">
        <v>804.34199999999998</v>
      </c>
      <c r="E369" s="678">
        <v>1765.588</v>
      </c>
      <c r="F369" s="678">
        <v>4.1970000000000001</v>
      </c>
      <c r="G369" s="678">
        <v>0.373</v>
      </c>
      <c r="H369" s="678">
        <v>0</v>
      </c>
      <c r="I369" s="678">
        <v>0</v>
      </c>
      <c r="J369" s="678">
        <v>153.29300000000001</v>
      </c>
      <c r="K369" s="678">
        <v>157.863</v>
      </c>
      <c r="L369" s="678">
        <v>1923.452</v>
      </c>
      <c r="M369" s="678">
        <v>308.99900000000002</v>
      </c>
      <c r="N369" s="678">
        <v>776.78899999999999</v>
      </c>
      <c r="O369" s="678">
        <v>3009.239</v>
      </c>
    </row>
    <row r="370" spans="1:15" x14ac:dyDescent="0.2">
      <c r="A370" s="678" t="s">
        <v>1222</v>
      </c>
      <c r="B370" s="678">
        <v>181.333</v>
      </c>
      <c r="C370" s="678">
        <v>762.05499999999995</v>
      </c>
      <c r="D370" s="678">
        <v>777.60900000000004</v>
      </c>
      <c r="E370" s="678">
        <v>1725.2560000000001</v>
      </c>
      <c r="F370" s="678">
        <v>3.855</v>
      </c>
      <c r="G370" s="678">
        <v>0.36099999999999999</v>
      </c>
      <c r="H370" s="678">
        <v>0</v>
      </c>
      <c r="I370" s="678">
        <v>0</v>
      </c>
      <c r="J370" s="678">
        <v>137.69999999999999</v>
      </c>
      <c r="K370" s="678">
        <v>141.91499999999999</v>
      </c>
      <c r="L370" s="678">
        <v>1867.171</v>
      </c>
      <c r="M370" s="678">
        <v>314.53699999999998</v>
      </c>
      <c r="N370" s="678">
        <v>733.154</v>
      </c>
      <c r="O370" s="678">
        <v>2914.8609999999999</v>
      </c>
    </row>
    <row r="371" spans="1:15" x14ac:dyDescent="0.2">
      <c r="A371" s="678" t="s">
        <v>1223</v>
      </c>
      <c r="B371" s="678">
        <v>186.01499999999999</v>
      </c>
      <c r="C371" s="678">
        <v>738.93700000000001</v>
      </c>
      <c r="D371" s="678">
        <v>761.76499999999999</v>
      </c>
      <c r="E371" s="678">
        <v>1692.2180000000001</v>
      </c>
      <c r="F371" s="678">
        <v>3.694</v>
      </c>
      <c r="G371" s="678">
        <v>0.373</v>
      </c>
      <c r="H371" s="678">
        <v>0</v>
      </c>
      <c r="I371" s="678">
        <v>0</v>
      </c>
      <c r="J371" s="678">
        <v>159.26400000000001</v>
      </c>
      <c r="K371" s="678">
        <v>163.33000000000001</v>
      </c>
      <c r="L371" s="678">
        <v>1855.548</v>
      </c>
      <c r="M371" s="678">
        <v>306.72000000000003</v>
      </c>
      <c r="N371" s="678">
        <v>712.94899999999996</v>
      </c>
      <c r="O371" s="678">
        <v>2875.2170000000001</v>
      </c>
    </row>
    <row r="372" spans="1:15" x14ac:dyDescent="0.2">
      <c r="A372" s="678" t="s">
        <v>1224</v>
      </c>
      <c r="B372" s="678">
        <v>184.81200000000001</v>
      </c>
      <c r="C372" s="678">
        <v>808.077</v>
      </c>
      <c r="D372" s="678">
        <v>809.44100000000003</v>
      </c>
      <c r="E372" s="678">
        <v>1810.242</v>
      </c>
      <c r="F372" s="678">
        <v>3.3650000000000002</v>
      </c>
      <c r="G372" s="678">
        <v>0.373</v>
      </c>
      <c r="H372" s="678">
        <v>0</v>
      </c>
      <c r="I372" s="678">
        <v>0</v>
      </c>
      <c r="J372" s="678">
        <v>161.18700000000001</v>
      </c>
      <c r="K372" s="678">
        <v>164.92500000000001</v>
      </c>
      <c r="L372" s="678">
        <v>1975.1659999999999</v>
      </c>
      <c r="M372" s="678">
        <v>321.84399999999999</v>
      </c>
      <c r="N372" s="678">
        <v>740.30799999999999</v>
      </c>
      <c r="O372" s="678">
        <v>3037.3180000000002</v>
      </c>
    </row>
    <row r="373" spans="1:15" x14ac:dyDescent="0.2">
      <c r="A373" s="678" t="s">
        <v>1225</v>
      </c>
      <c r="B373" s="678">
        <v>183.98500000000001</v>
      </c>
      <c r="C373" s="678">
        <v>762.56799999999998</v>
      </c>
      <c r="D373" s="678">
        <v>784.38900000000001</v>
      </c>
      <c r="E373" s="678">
        <v>1737.91</v>
      </c>
      <c r="F373" s="678">
        <v>2.7250000000000001</v>
      </c>
      <c r="G373" s="678">
        <v>0.36099999999999999</v>
      </c>
      <c r="H373" s="678">
        <v>0</v>
      </c>
      <c r="I373" s="678">
        <v>0</v>
      </c>
      <c r="J373" s="678">
        <v>149.797</v>
      </c>
      <c r="K373" s="678">
        <v>152.88300000000001</v>
      </c>
      <c r="L373" s="678">
        <v>1890.7929999999999</v>
      </c>
      <c r="M373" s="678">
        <v>309.12400000000002</v>
      </c>
      <c r="N373" s="678">
        <v>621.93600000000004</v>
      </c>
      <c r="O373" s="678">
        <v>2821.8530000000001</v>
      </c>
    </row>
    <row r="374" spans="1:15" x14ac:dyDescent="0.2">
      <c r="A374" s="678" t="s">
        <v>1226</v>
      </c>
      <c r="B374" s="678">
        <v>190.74700000000001</v>
      </c>
      <c r="C374" s="678">
        <v>799.66399999999999</v>
      </c>
      <c r="D374" s="678">
        <v>759.20500000000004</v>
      </c>
      <c r="E374" s="678">
        <v>1755.278</v>
      </c>
      <c r="F374" s="678">
        <v>2.6309999999999998</v>
      </c>
      <c r="G374" s="678">
        <v>0.373</v>
      </c>
      <c r="H374" s="678">
        <v>0</v>
      </c>
      <c r="I374" s="678">
        <v>0</v>
      </c>
      <c r="J374" s="678">
        <v>172.95500000000001</v>
      </c>
      <c r="K374" s="678">
        <v>175.958</v>
      </c>
      <c r="L374" s="678">
        <v>1931.2370000000001</v>
      </c>
      <c r="M374" s="678">
        <v>305.09300000000002</v>
      </c>
      <c r="N374" s="678">
        <v>639.69600000000003</v>
      </c>
      <c r="O374" s="678">
        <v>2876.0250000000001</v>
      </c>
    </row>
    <row r="375" spans="1:15" x14ac:dyDescent="0.2">
      <c r="A375" s="678" t="s">
        <v>1227</v>
      </c>
      <c r="B375" s="678">
        <v>190.60300000000001</v>
      </c>
      <c r="C375" s="678">
        <v>809.58199999999999</v>
      </c>
      <c r="D375" s="678">
        <v>697.947</v>
      </c>
      <c r="E375" s="678">
        <v>1701.8230000000001</v>
      </c>
      <c r="F375" s="678">
        <v>2.9329999999999998</v>
      </c>
      <c r="G375" s="678">
        <v>0.36099999999999999</v>
      </c>
      <c r="H375" s="678">
        <v>0</v>
      </c>
      <c r="I375" s="678">
        <v>0</v>
      </c>
      <c r="J375" s="678">
        <v>168.36699999999999</v>
      </c>
      <c r="K375" s="678">
        <v>171.66</v>
      </c>
      <c r="L375" s="678">
        <v>1873.4829999999999</v>
      </c>
      <c r="M375" s="678">
        <v>299.18599999999998</v>
      </c>
      <c r="N375" s="678">
        <v>651.73699999999997</v>
      </c>
      <c r="O375" s="678">
        <v>2824.4059999999999</v>
      </c>
    </row>
    <row r="376" spans="1:15" x14ac:dyDescent="0.2">
      <c r="A376" s="678" t="s">
        <v>1228</v>
      </c>
      <c r="B376" s="678">
        <v>190.815</v>
      </c>
      <c r="C376" s="678">
        <v>845.28700000000003</v>
      </c>
      <c r="D376" s="678">
        <v>764.02099999999996</v>
      </c>
      <c r="E376" s="678">
        <v>1800.4</v>
      </c>
      <c r="F376" s="678">
        <v>3.0139999999999998</v>
      </c>
      <c r="G376" s="678">
        <v>0.373</v>
      </c>
      <c r="H376" s="678">
        <v>0</v>
      </c>
      <c r="I376" s="678">
        <v>0</v>
      </c>
      <c r="J376" s="678">
        <v>173.03899999999999</v>
      </c>
      <c r="K376" s="678">
        <v>176.42599999999999</v>
      </c>
      <c r="L376" s="678">
        <v>1976.826</v>
      </c>
      <c r="M376" s="678">
        <v>287.39400000000001</v>
      </c>
      <c r="N376" s="678">
        <v>629.34400000000005</v>
      </c>
      <c r="O376" s="678">
        <v>2893.5639999999999</v>
      </c>
    </row>
    <row r="377" spans="1:15" x14ac:dyDescent="0.2">
      <c r="A377" s="678" t="s">
        <v>1229</v>
      </c>
      <c r="B377" s="678">
        <v>2256.498</v>
      </c>
      <c r="C377" s="678">
        <v>9499.7929999999997</v>
      </c>
      <c r="D377" s="678">
        <v>9074.5669999999991</v>
      </c>
      <c r="E377" s="678">
        <v>20896.222000000002</v>
      </c>
      <c r="F377" s="678">
        <v>42.183</v>
      </c>
      <c r="G377" s="678">
        <v>4.4000000000000004</v>
      </c>
      <c r="H377" s="678">
        <v>0</v>
      </c>
      <c r="I377" s="678">
        <v>0</v>
      </c>
      <c r="J377" s="678">
        <v>1881.4839999999999</v>
      </c>
      <c r="K377" s="678">
        <v>1928.067</v>
      </c>
      <c r="L377" s="678">
        <v>22824.289000000001</v>
      </c>
      <c r="M377" s="678">
        <v>3631.1849999999999</v>
      </c>
      <c r="N377" s="678">
        <v>8208.0759999999991</v>
      </c>
      <c r="O377" s="678">
        <v>34663.550000000003</v>
      </c>
    </row>
    <row r="378" spans="1:15" x14ac:dyDescent="0.2">
      <c r="A378" s="678" t="s">
        <v>1230</v>
      </c>
      <c r="B378" s="678">
        <v>191.012</v>
      </c>
      <c r="C378" s="678">
        <v>802.35299999999995</v>
      </c>
      <c r="D378" s="678">
        <v>801.64300000000003</v>
      </c>
      <c r="E378" s="678">
        <v>1797.896</v>
      </c>
      <c r="F378" s="678">
        <v>2.423</v>
      </c>
      <c r="G378" s="678">
        <v>0.40400000000000003</v>
      </c>
      <c r="H378" s="678">
        <v>0</v>
      </c>
      <c r="I378" s="678">
        <v>0</v>
      </c>
      <c r="J378" s="678">
        <v>148.221</v>
      </c>
      <c r="K378" s="678">
        <v>151.048</v>
      </c>
      <c r="L378" s="678">
        <v>1948.944</v>
      </c>
      <c r="M378" s="678">
        <v>285.12700000000001</v>
      </c>
      <c r="N378" s="678">
        <v>601.49699999999996</v>
      </c>
      <c r="O378" s="678">
        <v>2835.5680000000002</v>
      </c>
    </row>
    <row r="379" spans="1:15" x14ac:dyDescent="0.2">
      <c r="A379" s="678" t="s">
        <v>1231</v>
      </c>
      <c r="B379" s="678">
        <v>190.334</v>
      </c>
      <c r="C379" s="678">
        <v>745.68600000000004</v>
      </c>
      <c r="D379" s="678">
        <v>700.29899999999998</v>
      </c>
      <c r="E379" s="678">
        <v>1638.2380000000001</v>
      </c>
      <c r="F379" s="678">
        <v>2.4319999999999999</v>
      </c>
      <c r="G379" s="678">
        <v>0.36499999999999999</v>
      </c>
      <c r="H379" s="678">
        <v>0</v>
      </c>
      <c r="I379" s="678">
        <v>0</v>
      </c>
      <c r="J379" s="678">
        <v>131.13399999999999</v>
      </c>
      <c r="K379" s="678">
        <v>133.93100000000001</v>
      </c>
      <c r="L379" s="678">
        <v>1772.1679999999999</v>
      </c>
      <c r="M379" s="678">
        <v>280.83800000000002</v>
      </c>
      <c r="N379" s="678">
        <v>571.34799999999996</v>
      </c>
      <c r="O379" s="678">
        <v>2624.3539999999998</v>
      </c>
    </row>
    <row r="380" spans="1:15" x14ac:dyDescent="0.2">
      <c r="A380" s="678" t="s">
        <v>1232</v>
      </c>
      <c r="B380" s="678">
        <v>197.398</v>
      </c>
      <c r="C380" s="678">
        <v>780.81299999999999</v>
      </c>
      <c r="D380" s="678">
        <v>782.15599999999995</v>
      </c>
      <c r="E380" s="678">
        <v>1763.068</v>
      </c>
      <c r="F380" s="678">
        <v>3.4929999999999999</v>
      </c>
      <c r="G380" s="678">
        <v>0.40400000000000003</v>
      </c>
      <c r="H380" s="678">
        <v>0</v>
      </c>
      <c r="I380" s="678">
        <v>0</v>
      </c>
      <c r="J380" s="678">
        <v>140.60300000000001</v>
      </c>
      <c r="K380" s="678">
        <v>144.5</v>
      </c>
      <c r="L380" s="678">
        <v>1907.568</v>
      </c>
      <c r="M380" s="678">
        <v>285.21800000000002</v>
      </c>
      <c r="N380" s="678">
        <v>641.02499999999998</v>
      </c>
      <c r="O380" s="678">
        <v>2833.8110000000001</v>
      </c>
    </row>
    <row r="381" spans="1:15" x14ac:dyDescent="0.2">
      <c r="A381" s="678" t="s">
        <v>1233</v>
      </c>
      <c r="B381" s="678">
        <v>183.36199999999999</v>
      </c>
      <c r="C381" s="678">
        <v>732.89599999999996</v>
      </c>
      <c r="D381" s="678">
        <v>751.178</v>
      </c>
      <c r="E381" s="678">
        <v>1672.444</v>
      </c>
      <c r="F381" s="678">
        <v>2.9239999999999999</v>
      </c>
      <c r="G381" s="678">
        <v>0.39100000000000001</v>
      </c>
      <c r="H381" s="678">
        <v>0</v>
      </c>
      <c r="I381" s="678">
        <v>0</v>
      </c>
      <c r="J381" s="678">
        <v>138.161</v>
      </c>
      <c r="K381" s="678">
        <v>141.476</v>
      </c>
      <c r="L381" s="678">
        <v>1813.92</v>
      </c>
      <c r="M381" s="678">
        <v>280.65699999999998</v>
      </c>
      <c r="N381" s="678">
        <v>611.51900000000001</v>
      </c>
      <c r="O381" s="678">
        <v>2706.096</v>
      </c>
    </row>
    <row r="382" spans="1:15" x14ac:dyDescent="0.2">
      <c r="A382" s="678" t="s">
        <v>1234</v>
      </c>
      <c r="B382" s="678">
        <v>183.80600000000001</v>
      </c>
      <c r="C382" s="678">
        <v>688.33199999999999</v>
      </c>
      <c r="D382" s="678">
        <v>774.18899999999996</v>
      </c>
      <c r="E382" s="678">
        <v>1649.78</v>
      </c>
      <c r="F382" s="678">
        <v>3.032</v>
      </c>
      <c r="G382" s="678">
        <v>0.40400000000000003</v>
      </c>
      <c r="H382" s="678">
        <v>0</v>
      </c>
      <c r="I382" s="678">
        <v>0</v>
      </c>
      <c r="J382" s="678">
        <v>133.22300000000001</v>
      </c>
      <c r="K382" s="678">
        <v>136.65899999999999</v>
      </c>
      <c r="L382" s="678">
        <v>1786.4390000000001</v>
      </c>
      <c r="M382" s="678">
        <v>293.69600000000003</v>
      </c>
      <c r="N382" s="678">
        <v>683.82100000000003</v>
      </c>
      <c r="O382" s="678">
        <v>2763.9560000000001</v>
      </c>
    </row>
    <row r="383" spans="1:15" x14ac:dyDescent="0.2">
      <c r="A383" s="678" t="s">
        <v>1235</v>
      </c>
      <c r="B383" s="678">
        <v>180.89099999999999</v>
      </c>
      <c r="C383" s="678">
        <v>643.87900000000002</v>
      </c>
      <c r="D383" s="678">
        <v>739.54100000000005</v>
      </c>
      <c r="E383" s="678">
        <v>1566.7529999999999</v>
      </c>
      <c r="F383" s="678">
        <v>3.0070000000000001</v>
      </c>
      <c r="G383" s="678">
        <v>0.39100000000000001</v>
      </c>
      <c r="H383" s="678">
        <v>0</v>
      </c>
      <c r="I383" s="678">
        <v>0</v>
      </c>
      <c r="J383" s="678">
        <v>134.79300000000001</v>
      </c>
      <c r="K383" s="678">
        <v>138.191</v>
      </c>
      <c r="L383" s="678">
        <v>1704.9449999999999</v>
      </c>
      <c r="M383" s="678">
        <v>291.01499999999999</v>
      </c>
      <c r="N383" s="678">
        <v>672.98400000000004</v>
      </c>
      <c r="O383" s="678">
        <v>2668.9430000000002</v>
      </c>
    </row>
    <row r="384" spans="1:15" x14ac:dyDescent="0.2">
      <c r="A384" s="678" t="s">
        <v>1236</v>
      </c>
      <c r="B384" s="678">
        <v>182.321</v>
      </c>
      <c r="C384" s="678">
        <v>679.93600000000004</v>
      </c>
      <c r="D384" s="678">
        <v>759.98099999999999</v>
      </c>
      <c r="E384" s="678">
        <v>1622.125</v>
      </c>
      <c r="F384" s="678">
        <v>2.4980000000000002</v>
      </c>
      <c r="G384" s="678">
        <v>0.40400000000000003</v>
      </c>
      <c r="H384" s="678">
        <v>0</v>
      </c>
      <c r="I384" s="678">
        <v>0</v>
      </c>
      <c r="J384" s="678">
        <v>140.327</v>
      </c>
      <c r="K384" s="678">
        <v>143.22900000000001</v>
      </c>
      <c r="L384" s="678">
        <v>1765.3530000000001</v>
      </c>
      <c r="M384" s="678">
        <v>283.74400000000003</v>
      </c>
      <c r="N384" s="678">
        <v>658.65499999999997</v>
      </c>
      <c r="O384" s="678">
        <v>2707.7530000000002</v>
      </c>
    </row>
    <row r="385" spans="1:15" x14ac:dyDescent="0.2">
      <c r="A385" s="678" t="s">
        <v>1237</v>
      </c>
      <c r="B385" s="678">
        <v>182.45699999999999</v>
      </c>
      <c r="C385" s="678">
        <v>701.22</v>
      </c>
      <c r="D385" s="678">
        <v>799.43899999999996</v>
      </c>
      <c r="E385" s="678">
        <v>1685.4929999999999</v>
      </c>
      <c r="F385" s="678">
        <v>3.2690000000000001</v>
      </c>
      <c r="G385" s="678">
        <v>0.40400000000000003</v>
      </c>
      <c r="H385" s="678">
        <v>0</v>
      </c>
      <c r="I385" s="678">
        <v>0</v>
      </c>
      <c r="J385" s="678">
        <v>144.14500000000001</v>
      </c>
      <c r="K385" s="678">
        <v>147.81899999999999</v>
      </c>
      <c r="L385" s="678">
        <v>1833.3119999999999</v>
      </c>
      <c r="M385" s="678">
        <v>296.11500000000001</v>
      </c>
      <c r="N385" s="678">
        <v>672.58500000000004</v>
      </c>
      <c r="O385" s="678">
        <v>2802.0120000000002</v>
      </c>
    </row>
    <row r="386" spans="1:15" x14ac:dyDescent="0.2">
      <c r="A386" s="678" t="s">
        <v>1238</v>
      </c>
      <c r="B386" s="678">
        <v>179.15600000000001</v>
      </c>
      <c r="C386" s="678">
        <v>686.84100000000001</v>
      </c>
      <c r="D386" s="678">
        <v>737.74900000000002</v>
      </c>
      <c r="E386" s="678">
        <v>1604.1679999999999</v>
      </c>
      <c r="F386" s="678">
        <v>2.5089999999999999</v>
      </c>
      <c r="G386" s="678">
        <v>0.39100000000000001</v>
      </c>
      <c r="H386" s="678">
        <v>0</v>
      </c>
      <c r="I386" s="678">
        <v>0</v>
      </c>
      <c r="J386" s="678">
        <v>136.55500000000001</v>
      </c>
      <c r="K386" s="678">
        <v>139.45599999999999</v>
      </c>
      <c r="L386" s="678">
        <v>1743.624</v>
      </c>
      <c r="M386" s="678">
        <v>281.93900000000002</v>
      </c>
      <c r="N386" s="678">
        <v>573.85299999999995</v>
      </c>
      <c r="O386" s="678">
        <v>2599.4160000000002</v>
      </c>
    </row>
    <row r="387" spans="1:15" x14ac:dyDescent="0.2">
      <c r="A387" s="678" t="s">
        <v>1239</v>
      </c>
      <c r="B387" s="678">
        <v>182.321</v>
      </c>
      <c r="C387" s="678">
        <v>730.63599999999997</v>
      </c>
      <c r="D387" s="678">
        <v>833.71799999999996</v>
      </c>
      <c r="E387" s="678">
        <v>1750.7719999999999</v>
      </c>
      <c r="F387" s="678">
        <v>2.1309999999999998</v>
      </c>
      <c r="G387" s="678">
        <v>0.40400000000000003</v>
      </c>
      <c r="H387" s="678">
        <v>0</v>
      </c>
      <c r="I387" s="678">
        <v>0</v>
      </c>
      <c r="J387" s="678">
        <v>148.00899999999999</v>
      </c>
      <c r="K387" s="678">
        <v>150.54499999999999</v>
      </c>
      <c r="L387" s="678">
        <v>1901.317</v>
      </c>
      <c r="M387" s="678">
        <v>283.66500000000002</v>
      </c>
      <c r="N387" s="678">
        <v>621.62300000000005</v>
      </c>
      <c r="O387" s="678">
        <v>2806.605</v>
      </c>
    </row>
    <row r="388" spans="1:15" x14ac:dyDescent="0.2">
      <c r="A388" s="678" t="s">
        <v>1240</v>
      </c>
      <c r="B388" s="678">
        <v>171.76599999999999</v>
      </c>
      <c r="C388" s="678">
        <v>727.73900000000003</v>
      </c>
      <c r="D388" s="678">
        <v>763.66099999999994</v>
      </c>
      <c r="E388" s="678">
        <v>1664.9079999999999</v>
      </c>
      <c r="F388" s="678">
        <v>2.0419999999999998</v>
      </c>
      <c r="G388" s="678">
        <v>0.39100000000000001</v>
      </c>
      <c r="H388" s="678">
        <v>0</v>
      </c>
      <c r="I388" s="678">
        <v>0</v>
      </c>
      <c r="J388" s="678">
        <v>142.18799999999999</v>
      </c>
      <c r="K388" s="678">
        <v>144.62200000000001</v>
      </c>
      <c r="L388" s="678">
        <v>1809.53</v>
      </c>
      <c r="M388" s="678">
        <v>272.44400000000002</v>
      </c>
      <c r="N388" s="678">
        <v>600.69600000000003</v>
      </c>
      <c r="O388" s="678">
        <v>2682.67</v>
      </c>
    </row>
    <row r="389" spans="1:15" x14ac:dyDescent="0.2">
      <c r="A389" s="678" t="s">
        <v>1241</v>
      </c>
      <c r="B389" s="678">
        <v>166.81399999999999</v>
      </c>
      <c r="C389" s="678">
        <v>755.49400000000003</v>
      </c>
      <c r="D389" s="678">
        <v>734.37199999999996</v>
      </c>
      <c r="E389" s="678">
        <v>1659.001</v>
      </c>
      <c r="F389" s="678">
        <v>2.7389999999999999</v>
      </c>
      <c r="G389" s="678">
        <v>0.40400000000000003</v>
      </c>
      <c r="H389" s="678">
        <v>0</v>
      </c>
      <c r="I389" s="678">
        <v>0</v>
      </c>
      <c r="J389" s="678">
        <v>144.06800000000001</v>
      </c>
      <c r="K389" s="678">
        <v>147.21100000000001</v>
      </c>
      <c r="L389" s="678">
        <v>1806.212</v>
      </c>
      <c r="M389" s="678">
        <v>265.97199999999998</v>
      </c>
      <c r="N389" s="678">
        <v>616.49199999999996</v>
      </c>
      <c r="O389" s="678">
        <v>2688.6759999999999</v>
      </c>
    </row>
    <row r="390" spans="1:15" x14ac:dyDescent="0.2">
      <c r="A390" s="678" t="s">
        <v>1242</v>
      </c>
      <c r="B390" s="678">
        <v>2191.6379999999999</v>
      </c>
      <c r="C390" s="678">
        <v>8676.3420000000006</v>
      </c>
      <c r="D390" s="678">
        <v>9177.9240000000009</v>
      </c>
      <c r="E390" s="678">
        <v>20075.164000000001</v>
      </c>
      <c r="F390" s="678">
        <v>32.5</v>
      </c>
      <c r="G390" s="678">
        <v>4.76</v>
      </c>
      <c r="H390" s="678">
        <v>0</v>
      </c>
      <c r="I390" s="678">
        <v>0</v>
      </c>
      <c r="J390" s="678">
        <v>1681.425</v>
      </c>
      <c r="K390" s="678">
        <v>1718.6849999999999</v>
      </c>
      <c r="L390" s="678">
        <v>21793.85</v>
      </c>
      <c r="M390" s="678">
        <v>3400.431</v>
      </c>
      <c r="N390" s="678">
        <v>7525.9560000000001</v>
      </c>
      <c r="O390" s="678">
        <v>32720.237000000001</v>
      </c>
    </row>
    <row r="391" spans="1:15" x14ac:dyDescent="0.2">
      <c r="A391" s="678" t="s">
        <v>1243</v>
      </c>
      <c r="B391" s="678">
        <v>168.9</v>
      </c>
      <c r="C391" s="678">
        <v>799.30399999999997</v>
      </c>
      <c r="D391" s="678">
        <v>806.62400000000002</v>
      </c>
      <c r="E391" s="678">
        <v>1774.4970000000001</v>
      </c>
      <c r="F391" s="678">
        <v>3.01</v>
      </c>
      <c r="G391" s="678">
        <v>0.40699999999999997</v>
      </c>
      <c r="H391" s="678">
        <v>0</v>
      </c>
      <c r="I391" s="678">
        <v>0</v>
      </c>
      <c r="J391" s="678">
        <v>142.37100000000001</v>
      </c>
      <c r="K391" s="678">
        <v>145.78700000000001</v>
      </c>
      <c r="L391" s="678">
        <v>1920.2850000000001</v>
      </c>
      <c r="M391" s="678">
        <v>266.95600000000002</v>
      </c>
      <c r="N391" s="678">
        <v>578.49900000000002</v>
      </c>
      <c r="O391" s="678">
        <v>2765.74</v>
      </c>
    </row>
    <row r="392" spans="1:15" x14ac:dyDescent="0.2">
      <c r="A392" s="678" t="s">
        <v>1244</v>
      </c>
      <c r="B392" s="678">
        <v>166.35499999999999</v>
      </c>
      <c r="C392" s="678">
        <v>734.875</v>
      </c>
      <c r="D392" s="678">
        <v>681.21600000000001</v>
      </c>
      <c r="E392" s="678">
        <v>1585.2860000000001</v>
      </c>
      <c r="F392" s="678">
        <v>2.8359999999999999</v>
      </c>
      <c r="G392" s="678">
        <v>0.36699999999999999</v>
      </c>
      <c r="H392" s="678">
        <v>0</v>
      </c>
      <c r="I392" s="678">
        <v>0</v>
      </c>
      <c r="J392" s="678">
        <v>124.31399999999999</v>
      </c>
      <c r="K392" s="678">
        <v>127.517</v>
      </c>
      <c r="L392" s="678">
        <v>1712.8030000000001</v>
      </c>
      <c r="M392" s="678">
        <v>266.339</v>
      </c>
      <c r="N392" s="678">
        <v>552.30700000000002</v>
      </c>
      <c r="O392" s="678">
        <v>2531.4490000000001</v>
      </c>
    </row>
    <row r="393" spans="1:15" x14ac:dyDescent="0.2">
      <c r="A393" s="678" t="s">
        <v>1245</v>
      </c>
      <c r="B393" s="678">
        <v>170.96</v>
      </c>
      <c r="C393" s="678">
        <v>768.20299999999997</v>
      </c>
      <c r="D393" s="678">
        <v>768.67200000000003</v>
      </c>
      <c r="E393" s="678">
        <v>1715.7090000000001</v>
      </c>
      <c r="F393" s="678">
        <v>2.8079999999999998</v>
      </c>
      <c r="G393" s="678">
        <v>0.40699999999999997</v>
      </c>
      <c r="H393" s="678">
        <v>0</v>
      </c>
      <c r="I393" s="678">
        <v>0</v>
      </c>
      <c r="J393" s="678">
        <v>131.69300000000001</v>
      </c>
      <c r="K393" s="678">
        <v>134.90799999999999</v>
      </c>
      <c r="L393" s="678">
        <v>1850.617</v>
      </c>
      <c r="M393" s="678">
        <v>274.53399999999999</v>
      </c>
      <c r="N393" s="678">
        <v>615.87400000000002</v>
      </c>
      <c r="O393" s="678">
        <v>2741.0250000000001</v>
      </c>
    </row>
    <row r="394" spans="1:15" x14ac:dyDescent="0.2">
      <c r="A394" s="678" t="s">
        <v>1246</v>
      </c>
      <c r="B394" s="678">
        <v>162.06200000000001</v>
      </c>
      <c r="C394" s="678">
        <v>755.18</v>
      </c>
      <c r="D394" s="678">
        <v>750.01300000000003</v>
      </c>
      <c r="E394" s="678">
        <v>1666.0909999999999</v>
      </c>
      <c r="F394" s="678">
        <v>3.2210000000000001</v>
      </c>
      <c r="G394" s="678">
        <v>0.39300000000000002</v>
      </c>
      <c r="H394" s="678">
        <v>0</v>
      </c>
      <c r="I394" s="678">
        <v>0</v>
      </c>
      <c r="J394" s="678">
        <v>131.81100000000001</v>
      </c>
      <c r="K394" s="678">
        <v>135.42500000000001</v>
      </c>
      <c r="L394" s="678">
        <v>1801.5160000000001</v>
      </c>
      <c r="M394" s="678">
        <v>275.52100000000002</v>
      </c>
      <c r="N394" s="678">
        <v>616.38499999999999</v>
      </c>
      <c r="O394" s="678">
        <v>2693.4209999999998</v>
      </c>
    </row>
    <row r="395" spans="1:15" x14ac:dyDescent="0.2">
      <c r="A395" s="678" t="s">
        <v>1247</v>
      </c>
      <c r="B395" s="678">
        <v>164.38200000000001</v>
      </c>
      <c r="C395" s="678">
        <v>722.40099999999995</v>
      </c>
      <c r="D395" s="678">
        <v>782.68200000000002</v>
      </c>
      <c r="E395" s="678">
        <v>1673.7149999999999</v>
      </c>
      <c r="F395" s="678">
        <v>2.9169999999999998</v>
      </c>
      <c r="G395" s="678">
        <v>0.40699999999999997</v>
      </c>
      <c r="H395" s="678">
        <v>0</v>
      </c>
      <c r="I395" s="678">
        <v>0</v>
      </c>
      <c r="J395" s="678">
        <v>140.82499999999999</v>
      </c>
      <c r="K395" s="678">
        <v>144.149</v>
      </c>
      <c r="L395" s="678">
        <v>1817.864</v>
      </c>
      <c r="M395" s="678">
        <v>288.17700000000002</v>
      </c>
      <c r="N395" s="678">
        <v>662.18700000000001</v>
      </c>
      <c r="O395" s="678">
        <v>2768.2269999999999</v>
      </c>
    </row>
    <row r="396" spans="1:15" x14ac:dyDescent="0.2">
      <c r="A396" s="678" t="s">
        <v>1248</v>
      </c>
      <c r="B396" s="678">
        <v>162.614</v>
      </c>
      <c r="C396" s="678">
        <v>702.75099999999998</v>
      </c>
      <c r="D396" s="678">
        <v>757.85199999999998</v>
      </c>
      <c r="E396" s="678">
        <v>1625.626</v>
      </c>
      <c r="F396" s="678">
        <v>2.589</v>
      </c>
      <c r="G396" s="678">
        <v>0.39300000000000002</v>
      </c>
      <c r="H396" s="678">
        <v>0</v>
      </c>
      <c r="I396" s="678">
        <v>0</v>
      </c>
      <c r="J396" s="678">
        <v>131.93</v>
      </c>
      <c r="K396" s="678">
        <v>134.91300000000001</v>
      </c>
      <c r="L396" s="678">
        <v>1760.538</v>
      </c>
      <c r="M396" s="678">
        <v>287.928</v>
      </c>
      <c r="N396" s="678">
        <v>671.96</v>
      </c>
      <c r="O396" s="678">
        <v>2720.4259999999999</v>
      </c>
    </row>
    <row r="397" spans="1:15" x14ac:dyDescent="0.2">
      <c r="A397" s="678" t="s">
        <v>1249</v>
      </c>
      <c r="B397" s="678">
        <v>164.36199999999999</v>
      </c>
      <c r="C397" s="678">
        <v>716.17200000000003</v>
      </c>
      <c r="D397" s="678">
        <v>804.48900000000003</v>
      </c>
      <c r="E397" s="678">
        <v>1694.2560000000001</v>
      </c>
      <c r="F397" s="678">
        <v>2.78</v>
      </c>
      <c r="G397" s="678">
        <v>0.40699999999999997</v>
      </c>
      <c r="H397" s="678">
        <v>0</v>
      </c>
      <c r="I397" s="678">
        <v>0</v>
      </c>
      <c r="J397" s="678">
        <v>147.71100000000001</v>
      </c>
      <c r="K397" s="678">
        <v>150.898</v>
      </c>
      <c r="L397" s="678">
        <v>1845.154</v>
      </c>
      <c r="M397" s="678">
        <v>300.67599999999999</v>
      </c>
      <c r="N397" s="678">
        <v>688.42200000000003</v>
      </c>
      <c r="O397" s="678">
        <v>2834.252</v>
      </c>
    </row>
    <row r="398" spans="1:15" x14ac:dyDescent="0.2">
      <c r="A398" s="678" t="s">
        <v>1250</v>
      </c>
      <c r="B398" s="678">
        <v>166.727</v>
      </c>
      <c r="C398" s="678">
        <v>721.18799999999999</v>
      </c>
      <c r="D398" s="678">
        <v>801.08199999999999</v>
      </c>
      <c r="E398" s="678">
        <v>1696.223</v>
      </c>
      <c r="F398" s="678">
        <v>2.8170000000000002</v>
      </c>
      <c r="G398" s="678">
        <v>0.40699999999999997</v>
      </c>
      <c r="H398" s="678">
        <v>0</v>
      </c>
      <c r="I398" s="678">
        <v>0</v>
      </c>
      <c r="J398" s="678">
        <v>135.14599999999999</v>
      </c>
      <c r="K398" s="678">
        <v>138.37</v>
      </c>
      <c r="L398" s="678">
        <v>1834.5930000000001</v>
      </c>
      <c r="M398" s="678">
        <v>301.15899999999999</v>
      </c>
      <c r="N398" s="678">
        <v>666.41300000000001</v>
      </c>
      <c r="O398" s="678">
        <v>2802.165</v>
      </c>
    </row>
    <row r="399" spans="1:15" x14ac:dyDescent="0.2">
      <c r="A399" s="678" t="s">
        <v>1251</v>
      </c>
      <c r="B399" s="678">
        <v>166.42400000000001</v>
      </c>
      <c r="C399" s="678">
        <v>677.10199999999998</v>
      </c>
      <c r="D399" s="678">
        <v>761.77099999999996</v>
      </c>
      <c r="E399" s="678">
        <v>1613.83</v>
      </c>
      <c r="F399" s="678">
        <v>2.512</v>
      </c>
      <c r="G399" s="678">
        <v>0.39300000000000002</v>
      </c>
      <c r="H399" s="678">
        <v>0</v>
      </c>
      <c r="I399" s="678">
        <v>0</v>
      </c>
      <c r="J399" s="678">
        <v>143.41399999999999</v>
      </c>
      <c r="K399" s="678">
        <v>146.32</v>
      </c>
      <c r="L399" s="678">
        <v>1760.1489999999999</v>
      </c>
      <c r="M399" s="678">
        <v>287.78899999999999</v>
      </c>
      <c r="N399" s="678">
        <v>599.47500000000002</v>
      </c>
      <c r="O399" s="678">
        <v>2647.4140000000002</v>
      </c>
    </row>
    <row r="400" spans="1:15" x14ac:dyDescent="0.2">
      <c r="A400" s="678" t="s">
        <v>1252</v>
      </c>
      <c r="B400" s="678">
        <v>178.899</v>
      </c>
      <c r="C400" s="678">
        <v>720.21500000000003</v>
      </c>
      <c r="D400" s="678">
        <v>766.96299999999997</v>
      </c>
      <c r="E400" s="678">
        <v>1672.3910000000001</v>
      </c>
      <c r="F400" s="678">
        <v>3.4849999999999999</v>
      </c>
      <c r="G400" s="678">
        <v>0.40699999999999997</v>
      </c>
      <c r="H400" s="678">
        <v>0</v>
      </c>
      <c r="I400" s="678">
        <v>0</v>
      </c>
      <c r="J400" s="678">
        <v>154.80500000000001</v>
      </c>
      <c r="K400" s="678">
        <v>158.69800000000001</v>
      </c>
      <c r="L400" s="678">
        <v>1831.088</v>
      </c>
      <c r="M400" s="678">
        <v>286.55399999999997</v>
      </c>
      <c r="N400" s="678">
        <v>607.00400000000002</v>
      </c>
      <c r="O400" s="678">
        <v>2724.6469999999999</v>
      </c>
    </row>
    <row r="401" spans="1:15" x14ac:dyDescent="0.2">
      <c r="A401" s="678" t="s">
        <v>1253</v>
      </c>
      <c r="B401" s="678">
        <v>173.779</v>
      </c>
      <c r="C401" s="678">
        <v>739.91</v>
      </c>
      <c r="D401" s="678">
        <v>768.44100000000003</v>
      </c>
      <c r="E401" s="678">
        <v>1692.386</v>
      </c>
      <c r="F401" s="678">
        <v>4.5490000000000004</v>
      </c>
      <c r="G401" s="678">
        <v>0.39300000000000002</v>
      </c>
      <c r="H401" s="678">
        <v>0</v>
      </c>
      <c r="I401" s="678">
        <v>0</v>
      </c>
      <c r="J401" s="678">
        <v>142.46700000000001</v>
      </c>
      <c r="K401" s="678">
        <v>147.40899999999999</v>
      </c>
      <c r="L401" s="678">
        <v>1839.796</v>
      </c>
      <c r="M401" s="678">
        <v>271.95499999999998</v>
      </c>
      <c r="N401" s="678">
        <v>612.00599999999997</v>
      </c>
      <c r="O401" s="678">
        <v>2723.7570000000001</v>
      </c>
    </row>
    <row r="402" spans="1:15" x14ac:dyDescent="0.2">
      <c r="A402" s="678" t="s">
        <v>1254</v>
      </c>
      <c r="B402" s="678">
        <v>173.893</v>
      </c>
      <c r="C402" s="678">
        <v>773.96299999999997</v>
      </c>
      <c r="D402" s="678">
        <v>717.88199999999995</v>
      </c>
      <c r="E402" s="678">
        <v>1669.058</v>
      </c>
      <c r="F402" s="678">
        <v>5.3840000000000003</v>
      </c>
      <c r="G402" s="678">
        <v>0.40699999999999997</v>
      </c>
      <c r="H402" s="678">
        <v>0</v>
      </c>
      <c r="I402" s="678">
        <v>0</v>
      </c>
      <c r="J402" s="678">
        <v>149.49</v>
      </c>
      <c r="K402" s="678">
        <v>155.28</v>
      </c>
      <c r="L402" s="678">
        <v>1824.338</v>
      </c>
      <c r="M402" s="678">
        <v>271.10399999999998</v>
      </c>
      <c r="N402" s="678">
        <v>615.04600000000005</v>
      </c>
      <c r="O402" s="678">
        <v>2710.4879999999998</v>
      </c>
    </row>
    <row r="403" spans="1:15" x14ac:dyDescent="0.2">
      <c r="A403" s="678" t="s">
        <v>1255</v>
      </c>
      <c r="B403" s="678">
        <v>2019.3579999999999</v>
      </c>
      <c r="C403" s="678">
        <v>8831.57</v>
      </c>
      <c r="D403" s="678">
        <v>9167.6880000000001</v>
      </c>
      <c r="E403" s="678">
        <v>20079.374</v>
      </c>
      <c r="F403" s="678">
        <v>38.908000000000001</v>
      </c>
      <c r="G403" s="678">
        <v>4.7869999999999999</v>
      </c>
      <c r="H403" s="678">
        <v>0</v>
      </c>
      <c r="I403" s="678">
        <v>0</v>
      </c>
      <c r="J403" s="678">
        <v>1675.9780000000001</v>
      </c>
      <c r="K403" s="678">
        <v>1719.673</v>
      </c>
      <c r="L403" s="678">
        <v>21799.046999999999</v>
      </c>
      <c r="M403" s="678">
        <v>3378.6909999999998</v>
      </c>
      <c r="N403" s="678">
        <v>7484.2510000000002</v>
      </c>
      <c r="O403" s="678">
        <v>32661.989000000001</v>
      </c>
    </row>
    <row r="404" spans="1:15" x14ac:dyDescent="0.2">
      <c r="A404" s="678" t="s">
        <v>1256</v>
      </c>
      <c r="B404" s="678">
        <v>170.20400000000001</v>
      </c>
      <c r="C404" s="678">
        <v>803.80399999999997</v>
      </c>
      <c r="D404" s="678">
        <v>771.49</v>
      </c>
      <c r="E404" s="678">
        <v>1746.796</v>
      </c>
      <c r="F404" s="678">
        <v>3.6</v>
      </c>
      <c r="G404" s="678">
        <v>0.28899999999999998</v>
      </c>
      <c r="H404" s="678">
        <v>0</v>
      </c>
      <c r="I404" s="678">
        <v>0</v>
      </c>
      <c r="J404" s="678">
        <v>140.72800000000001</v>
      </c>
      <c r="K404" s="678">
        <v>144.61699999999999</v>
      </c>
      <c r="L404" s="678">
        <v>1891.413</v>
      </c>
      <c r="M404" s="678">
        <v>275.786</v>
      </c>
      <c r="N404" s="678">
        <v>610.64599999999996</v>
      </c>
      <c r="O404" s="678">
        <v>2777.8449999999998</v>
      </c>
    </row>
    <row r="405" spans="1:15" x14ac:dyDescent="0.2">
      <c r="A405" s="678" t="s">
        <v>1257</v>
      </c>
      <c r="B405" s="678">
        <v>170.35900000000001</v>
      </c>
      <c r="C405" s="678">
        <v>749.56399999999996</v>
      </c>
      <c r="D405" s="678">
        <v>728.61099999999999</v>
      </c>
      <c r="E405" s="678">
        <v>1662.0050000000001</v>
      </c>
      <c r="F405" s="678">
        <v>3.0430000000000001</v>
      </c>
      <c r="G405" s="678">
        <v>0.26100000000000001</v>
      </c>
      <c r="H405" s="678">
        <v>0</v>
      </c>
      <c r="I405" s="678">
        <v>0</v>
      </c>
      <c r="J405" s="678">
        <v>128.13499999999999</v>
      </c>
      <c r="K405" s="678">
        <v>131.43899999999999</v>
      </c>
      <c r="L405" s="678">
        <v>1793.444</v>
      </c>
      <c r="M405" s="678">
        <v>271.31099999999998</v>
      </c>
      <c r="N405" s="678">
        <v>554.50599999999997</v>
      </c>
      <c r="O405" s="678">
        <v>2619.261</v>
      </c>
    </row>
    <row r="406" spans="1:15" x14ac:dyDescent="0.2">
      <c r="A406" s="678" t="s">
        <v>1258</v>
      </c>
      <c r="B406" s="678">
        <v>174.59700000000001</v>
      </c>
      <c r="C406" s="678">
        <v>732.673</v>
      </c>
      <c r="D406" s="678">
        <v>757.39300000000003</v>
      </c>
      <c r="E406" s="678">
        <v>1668.183</v>
      </c>
      <c r="F406" s="678">
        <v>3.7040000000000002</v>
      </c>
      <c r="G406" s="678">
        <v>0.28899999999999998</v>
      </c>
      <c r="H406" s="678">
        <v>0</v>
      </c>
      <c r="I406" s="678">
        <v>0</v>
      </c>
      <c r="J406" s="678">
        <v>139.06299999999999</v>
      </c>
      <c r="K406" s="678">
        <v>143.05600000000001</v>
      </c>
      <c r="L406" s="678">
        <v>1811.2380000000001</v>
      </c>
      <c r="M406" s="678">
        <v>278.959</v>
      </c>
      <c r="N406" s="678">
        <v>606.73400000000004</v>
      </c>
      <c r="O406" s="678">
        <v>2696.9319999999998</v>
      </c>
    </row>
    <row r="407" spans="1:15" x14ac:dyDescent="0.2">
      <c r="A407" s="678" t="s">
        <v>1259</v>
      </c>
      <c r="B407" s="678">
        <v>166.29599999999999</v>
      </c>
      <c r="C407" s="678">
        <v>685.875</v>
      </c>
      <c r="D407" s="678">
        <v>766.98099999999999</v>
      </c>
      <c r="E407" s="678">
        <v>1623.12</v>
      </c>
      <c r="F407" s="678">
        <v>2.4319999999999999</v>
      </c>
      <c r="G407" s="678">
        <v>0.27900000000000003</v>
      </c>
      <c r="H407" s="678">
        <v>0</v>
      </c>
      <c r="I407" s="678">
        <v>0</v>
      </c>
      <c r="J407" s="678">
        <v>137.92400000000001</v>
      </c>
      <c r="K407" s="678">
        <v>140.636</v>
      </c>
      <c r="L407" s="678">
        <v>1763.7560000000001</v>
      </c>
      <c r="M407" s="678">
        <v>283.39299999999997</v>
      </c>
      <c r="N407" s="678">
        <v>619.86900000000003</v>
      </c>
      <c r="O407" s="678">
        <v>2667.0169999999998</v>
      </c>
    </row>
    <row r="408" spans="1:15" x14ac:dyDescent="0.2">
      <c r="A408" s="678" t="s">
        <v>1260</v>
      </c>
      <c r="B408" s="678">
        <v>163.83199999999999</v>
      </c>
      <c r="C408" s="678">
        <v>669.23900000000003</v>
      </c>
      <c r="D408" s="678">
        <v>754.06299999999999</v>
      </c>
      <c r="E408" s="678">
        <v>1588.9459999999999</v>
      </c>
      <c r="F408" s="678">
        <v>3.907</v>
      </c>
      <c r="G408" s="678">
        <v>0.28899999999999998</v>
      </c>
      <c r="H408" s="678">
        <v>0</v>
      </c>
      <c r="I408" s="678">
        <v>0</v>
      </c>
      <c r="J408" s="678">
        <v>137.77099999999999</v>
      </c>
      <c r="K408" s="678">
        <v>141.96600000000001</v>
      </c>
      <c r="L408" s="678">
        <v>1730.913</v>
      </c>
      <c r="M408" s="678">
        <v>288.721</v>
      </c>
      <c r="N408" s="678">
        <v>662.42499999999995</v>
      </c>
      <c r="O408" s="678">
        <v>2682.058</v>
      </c>
    </row>
    <row r="409" spans="1:15" x14ac:dyDescent="0.2">
      <c r="A409" s="678" t="s">
        <v>1261</v>
      </c>
      <c r="B409" s="678">
        <v>166.773</v>
      </c>
      <c r="C409" s="678">
        <v>619.33199999999999</v>
      </c>
      <c r="D409" s="678">
        <v>751.00099999999998</v>
      </c>
      <c r="E409" s="678">
        <v>1540.835</v>
      </c>
      <c r="F409" s="678">
        <v>3.67</v>
      </c>
      <c r="G409" s="678">
        <v>0.27900000000000003</v>
      </c>
      <c r="H409" s="678">
        <v>0</v>
      </c>
      <c r="I409" s="678">
        <v>0</v>
      </c>
      <c r="J409" s="678">
        <v>135.988</v>
      </c>
      <c r="K409" s="678">
        <v>139.93799999999999</v>
      </c>
      <c r="L409" s="678">
        <v>1680.7729999999999</v>
      </c>
      <c r="M409" s="678">
        <v>294.14800000000002</v>
      </c>
      <c r="N409" s="678">
        <v>667.74199999999996</v>
      </c>
      <c r="O409" s="678">
        <v>2642.663</v>
      </c>
    </row>
    <row r="410" spans="1:15" x14ac:dyDescent="0.2">
      <c r="A410" s="678" t="s">
        <v>1262</v>
      </c>
      <c r="B410" s="678">
        <v>169.023</v>
      </c>
      <c r="C410" s="678">
        <v>685.08</v>
      </c>
      <c r="D410" s="678">
        <v>793.41</v>
      </c>
      <c r="E410" s="678">
        <v>1652.2349999999999</v>
      </c>
      <c r="F410" s="678">
        <v>3.6890000000000001</v>
      </c>
      <c r="G410" s="678">
        <v>0.28899999999999998</v>
      </c>
      <c r="H410" s="678">
        <v>0</v>
      </c>
      <c r="I410" s="678">
        <v>0</v>
      </c>
      <c r="J410" s="678">
        <v>145.49199999999999</v>
      </c>
      <c r="K410" s="678">
        <v>149.47</v>
      </c>
      <c r="L410" s="678">
        <v>1801.7049999999999</v>
      </c>
      <c r="M410" s="678">
        <v>299.34300000000002</v>
      </c>
      <c r="N410" s="678">
        <v>665.16</v>
      </c>
      <c r="O410" s="678">
        <v>2766.2080000000001</v>
      </c>
    </row>
    <row r="411" spans="1:15" x14ac:dyDescent="0.2">
      <c r="A411" s="678" t="s">
        <v>1263</v>
      </c>
      <c r="B411" s="678">
        <v>166.923</v>
      </c>
      <c r="C411" s="678">
        <v>693.53300000000002</v>
      </c>
      <c r="D411" s="678">
        <v>788.31</v>
      </c>
      <c r="E411" s="678">
        <v>1649.7159999999999</v>
      </c>
      <c r="F411" s="678">
        <v>3.7370000000000001</v>
      </c>
      <c r="G411" s="678">
        <v>0.28899999999999998</v>
      </c>
      <c r="H411" s="678">
        <v>0</v>
      </c>
      <c r="I411" s="678">
        <v>0</v>
      </c>
      <c r="J411" s="678">
        <v>142.54499999999999</v>
      </c>
      <c r="K411" s="678">
        <v>146.57</v>
      </c>
      <c r="L411" s="678">
        <v>1796.2860000000001</v>
      </c>
      <c r="M411" s="678">
        <v>308.91000000000003</v>
      </c>
      <c r="N411" s="678">
        <v>680.87800000000004</v>
      </c>
      <c r="O411" s="678">
        <v>2786.0729999999999</v>
      </c>
    </row>
    <row r="412" spans="1:15" x14ac:dyDescent="0.2">
      <c r="A412" s="678" t="s">
        <v>1264</v>
      </c>
      <c r="B412" s="678">
        <v>167.53299999999999</v>
      </c>
      <c r="C412" s="678">
        <v>673.31500000000005</v>
      </c>
      <c r="D412" s="678">
        <v>764.85199999999998</v>
      </c>
      <c r="E412" s="678">
        <v>1609.335</v>
      </c>
      <c r="F412" s="678">
        <v>3.36</v>
      </c>
      <c r="G412" s="678">
        <v>0.27900000000000003</v>
      </c>
      <c r="H412" s="678">
        <v>0</v>
      </c>
      <c r="I412" s="678">
        <v>0</v>
      </c>
      <c r="J412" s="678">
        <v>137.65700000000001</v>
      </c>
      <c r="K412" s="678">
        <v>141.29599999999999</v>
      </c>
      <c r="L412" s="678">
        <v>1750.6320000000001</v>
      </c>
      <c r="M412" s="678">
        <v>292.34699999999998</v>
      </c>
      <c r="N412" s="678">
        <v>590.34500000000003</v>
      </c>
      <c r="O412" s="678">
        <v>2633.3240000000001</v>
      </c>
    </row>
    <row r="413" spans="1:15" x14ac:dyDescent="0.2">
      <c r="A413" s="678" t="s">
        <v>1265</v>
      </c>
      <c r="B413" s="678">
        <v>173.631</v>
      </c>
      <c r="C413" s="678">
        <v>711.62199999999996</v>
      </c>
      <c r="D413" s="678">
        <v>793.34799999999996</v>
      </c>
      <c r="E413" s="678">
        <v>1682.7139999999999</v>
      </c>
      <c r="F413" s="678">
        <v>3.3410000000000002</v>
      </c>
      <c r="G413" s="678">
        <v>0.28899999999999998</v>
      </c>
      <c r="H413" s="678">
        <v>0</v>
      </c>
      <c r="I413" s="678">
        <v>0</v>
      </c>
      <c r="J413" s="678">
        <v>142.41800000000001</v>
      </c>
      <c r="K413" s="678">
        <v>146.048</v>
      </c>
      <c r="L413" s="678">
        <v>1828.7629999999999</v>
      </c>
      <c r="M413" s="678">
        <v>296.78199999999998</v>
      </c>
      <c r="N413" s="678">
        <v>638.85400000000004</v>
      </c>
      <c r="O413" s="678">
        <v>2764.3980000000001</v>
      </c>
    </row>
    <row r="414" spans="1:15" x14ac:dyDescent="0.2">
      <c r="A414" s="678" t="s">
        <v>1266</v>
      </c>
      <c r="B414" s="678">
        <v>174.82900000000001</v>
      </c>
      <c r="C414" s="678">
        <v>705.15700000000004</v>
      </c>
      <c r="D414" s="678">
        <v>751</v>
      </c>
      <c r="E414" s="678">
        <v>1634.0530000000001</v>
      </c>
      <c r="F414" s="678">
        <v>3.508</v>
      </c>
      <c r="G414" s="678">
        <v>0.27900000000000003</v>
      </c>
      <c r="H414" s="678">
        <v>0</v>
      </c>
      <c r="I414" s="678">
        <v>0</v>
      </c>
      <c r="J414" s="678">
        <v>139.994</v>
      </c>
      <c r="K414" s="678">
        <v>143.78200000000001</v>
      </c>
      <c r="L414" s="678">
        <v>1777.8340000000001</v>
      </c>
      <c r="M414" s="678">
        <v>283.755</v>
      </c>
      <c r="N414" s="678">
        <v>639.78200000000004</v>
      </c>
      <c r="O414" s="678">
        <v>2701.3719999999998</v>
      </c>
    </row>
    <row r="415" spans="1:15" x14ac:dyDescent="0.2">
      <c r="A415" s="678" t="s">
        <v>1267</v>
      </c>
      <c r="B415" s="678">
        <v>177.41200000000001</v>
      </c>
      <c r="C415" s="678">
        <v>758.42700000000002</v>
      </c>
      <c r="D415" s="678">
        <v>809.85</v>
      </c>
      <c r="E415" s="678">
        <v>1751.915</v>
      </c>
      <c r="F415" s="678">
        <v>4.7610000000000001</v>
      </c>
      <c r="G415" s="678">
        <v>0.28899999999999998</v>
      </c>
      <c r="H415" s="678">
        <v>0</v>
      </c>
      <c r="I415" s="678">
        <v>0</v>
      </c>
      <c r="J415" s="678">
        <v>151.14699999999999</v>
      </c>
      <c r="K415" s="678">
        <v>156.196</v>
      </c>
      <c r="L415" s="678">
        <v>1908.1120000000001</v>
      </c>
      <c r="M415" s="678">
        <v>280.76499999999999</v>
      </c>
      <c r="N415" s="678">
        <v>631.54899999999998</v>
      </c>
      <c r="O415" s="678">
        <v>2820.4259999999999</v>
      </c>
    </row>
    <row r="416" spans="1:15" x14ac:dyDescent="0.2">
      <c r="A416" s="678" t="s">
        <v>1268</v>
      </c>
      <c r="B416" s="678">
        <v>2041.412</v>
      </c>
      <c r="C416" s="678">
        <v>8488.3389999999999</v>
      </c>
      <c r="D416" s="678">
        <v>9230.3080000000009</v>
      </c>
      <c r="E416" s="678">
        <v>19810.574000000001</v>
      </c>
      <c r="F416" s="678">
        <v>42.752000000000002</v>
      </c>
      <c r="G416" s="678">
        <v>3.4</v>
      </c>
      <c r="H416" s="678">
        <v>0</v>
      </c>
      <c r="I416" s="678">
        <v>0</v>
      </c>
      <c r="J416" s="678">
        <v>1678.8620000000001</v>
      </c>
      <c r="K416" s="678">
        <v>1725.0139999999999</v>
      </c>
      <c r="L416" s="678">
        <v>21535.589</v>
      </c>
      <c r="M416" s="678">
        <v>3454.2179999999998</v>
      </c>
      <c r="N416" s="678">
        <v>7564.9989999999998</v>
      </c>
      <c r="O416" s="678">
        <v>32554.805</v>
      </c>
    </row>
    <row r="417" spans="1:15" x14ac:dyDescent="0.2">
      <c r="A417" s="678" t="s">
        <v>1269</v>
      </c>
      <c r="B417" s="678">
        <v>177.05600000000001</v>
      </c>
      <c r="C417" s="678">
        <v>792.81</v>
      </c>
      <c r="D417" s="678">
        <v>781.18399999999997</v>
      </c>
      <c r="E417" s="678">
        <v>1755.104</v>
      </c>
      <c r="F417" s="678">
        <v>3.2829999999999999</v>
      </c>
      <c r="G417" s="678">
        <v>0.32200000000000001</v>
      </c>
      <c r="H417" s="678">
        <v>0</v>
      </c>
      <c r="I417" s="678">
        <v>0</v>
      </c>
      <c r="J417" s="678">
        <v>156.893</v>
      </c>
      <c r="K417" s="678">
        <v>160.49700000000001</v>
      </c>
      <c r="L417" s="678">
        <v>1915.6020000000001</v>
      </c>
      <c r="M417" s="678">
        <v>275.76799999999997</v>
      </c>
      <c r="N417" s="678">
        <v>610.10500000000002</v>
      </c>
      <c r="O417" s="678">
        <v>2801.4749999999999</v>
      </c>
    </row>
    <row r="418" spans="1:15" x14ac:dyDescent="0.2">
      <c r="A418" s="678" t="s">
        <v>1270</v>
      </c>
      <c r="B418" s="678">
        <v>173.191</v>
      </c>
      <c r="C418" s="678">
        <v>753.95699999999999</v>
      </c>
      <c r="D418" s="678">
        <v>778.73900000000003</v>
      </c>
      <c r="E418" s="678">
        <v>1715.105</v>
      </c>
      <c r="F418" s="678">
        <v>2.7909999999999999</v>
      </c>
      <c r="G418" s="678">
        <v>0.30099999999999999</v>
      </c>
      <c r="H418" s="678">
        <v>0</v>
      </c>
      <c r="I418" s="678">
        <v>0</v>
      </c>
      <c r="J418" s="678">
        <v>143.77199999999999</v>
      </c>
      <c r="K418" s="678">
        <v>146.864</v>
      </c>
      <c r="L418" s="678">
        <v>1861.9690000000001</v>
      </c>
      <c r="M418" s="678">
        <v>271.82600000000002</v>
      </c>
      <c r="N418" s="678">
        <v>576.55200000000002</v>
      </c>
      <c r="O418" s="678">
        <v>2710.3470000000002</v>
      </c>
    </row>
    <row r="419" spans="1:15" x14ac:dyDescent="0.2">
      <c r="A419" s="678" t="s">
        <v>1271</v>
      </c>
      <c r="B419" s="678">
        <v>180.542</v>
      </c>
      <c r="C419" s="678">
        <v>739.01199999999994</v>
      </c>
      <c r="D419" s="678">
        <v>815.28700000000003</v>
      </c>
      <c r="E419" s="678">
        <v>1744.39</v>
      </c>
      <c r="F419" s="678">
        <v>2.7349999999999999</v>
      </c>
      <c r="G419" s="678">
        <v>0.32200000000000001</v>
      </c>
      <c r="H419" s="678">
        <v>0</v>
      </c>
      <c r="I419" s="678">
        <v>0</v>
      </c>
      <c r="J419" s="678">
        <v>149.501</v>
      </c>
      <c r="K419" s="678">
        <v>152.55799999999999</v>
      </c>
      <c r="L419" s="678">
        <v>1896.9480000000001</v>
      </c>
      <c r="M419" s="678">
        <v>284.31400000000002</v>
      </c>
      <c r="N419" s="678">
        <v>609.58199999999999</v>
      </c>
      <c r="O419" s="678">
        <v>2790.8440000000001</v>
      </c>
    </row>
    <row r="420" spans="1:15" x14ac:dyDescent="0.2">
      <c r="A420" s="678" t="s">
        <v>1272</v>
      </c>
      <c r="B420" s="678">
        <v>166.447</v>
      </c>
      <c r="C420" s="678">
        <v>693.08100000000002</v>
      </c>
      <c r="D420" s="678">
        <v>793.13400000000001</v>
      </c>
      <c r="E420" s="678">
        <v>1676.259</v>
      </c>
      <c r="F420" s="678">
        <v>2.0569999999999999</v>
      </c>
      <c r="G420" s="678">
        <v>0.311</v>
      </c>
      <c r="H420" s="678">
        <v>0</v>
      </c>
      <c r="I420" s="678">
        <v>0</v>
      </c>
      <c r="J420" s="678">
        <v>152.57599999999999</v>
      </c>
      <c r="K420" s="678">
        <v>154.94399999999999</v>
      </c>
      <c r="L420" s="678">
        <v>1831.204</v>
      </c>
      <c r="M420" s="678">
        <v>284.45600000000002</v>
      </c>
      <c r="N420" s="678">
        <v>605.62900000000002</v>
      </c>
      <c r="O420" s="678">
        <v>2721.288</v>
      </c>
    </row>
    <row r="421" spans="1:15" x14ac:dyDescent="0.2">
      <c r="A421" s="678" t="s">
        <v>1273</v>
      </c>
      <c r="B421" s="678">
        <v>165.65600000000001</v>
      </c>
      <c r="C421" s="678">
        <v>674.95699999999999</v>
      </c>
      <c r="D421" s="678">
        <v>815.95899999999995</v>
      </c>
      <c r="E421" s="678">
        <v>1693.8209999999999</v>
      </c>
      <c r="F421" s="678">
        <v>1.96</v>
      </c>
      <c r="G421" s="678">
        <v>0.32200000000000001</v>
      </c>
      <c r="H421" s="678">
        <v>0</v>
      </c>
      <c r="I421" s="678">
        <v>0</v>
      </c>
      <c r="J421" s="678">
        <v>145.95599999999999</v>
      </c>
      <c r="K421" s="678">
        <v>148.23699999999999</v>
      </c>
      <c r="L421" s="678">
        <v>1842.059</v>
      </c>
      <c r="M421" s="678">
        <v>296.80399999999997</v>
      </c>
      <c r="N421" s="678">
        <v>696.24800000000005</v>
      </c>
      <c r="O421" s="678">
        <v>2835.1109999999999</v>
      </c>
    </row>
    <row r="422" spans="1:15" x14ac:dyDescent="0.2">
      <c r="A422" s="678" t="s">
        <v>1274</v>
      </c>
      <c r="B422" s="678">
        <v>164.53200000000001</v>
      </c>
      <c r="C422" s="678">
        <v>669.53099999999995</v>
      </c>
      <c r="D422" s="678">
        <v>807.04300000000001</v>
      </c>
      <c r="E422" s="678">
        <v>1661.24</v>
      </c>
      <c r="F422" s="678">
        <v>1.9019999999999999</v>
      </c>
      <c r="G422" s="678">
        <v>0.311</v>
      </c>
      <c r="H422" s="678">
        <v>0</v>
      </c>
      <c r="I422" s="678">
        <v>0</v>
      </c>
      <c r="J422" s="678">
        <v>148.12899999999999</v>
      </c>
      <c r="K422" s="678">
        <v>150.34299999999999</v>
      </c>
      <c r="L422" s="678">
        <v>1811.5830000000001</v>
      </c>
      <c r="M422" s="678">
        <v>295.93</v>
      </c>
      <c r="N422" s="678">
        <v>651.70399999999995</v>
      </c>
      <c r="O422" s="678">
        <v>2759.2170000000001</v>
      </c>
    </row>
    <row r="423" spans="1:15" x14ac:dyDescent="0.2">
      <c r="A423" s="678" t="s">
        <v>1275</v>
      </c>
      <c r="B423" s="678">
        <v>164.15899999999999</v>
      </c>
      <c r="C423" s="678">
        <v>679.83600000000001</v>
      </c>
      <c r="D423" s="678">
        <v>841.54700000000003</v>
      </c>
      <c r="E423" s="678">
        <v>1694.9259999999999</v>
      </c>
      <c r="F423" s="678">
        <v>2.0099999999999998</v>
      </c>
      <c r="G423" s="678">
        <v>0.32200000000000001</v>
      </c>
      <c r="H423" s="678">
        <v>0</v>
      </c>
      <c r="I423" s="678">
        <v>0</v>
      </c>
      <c r="J423" s="678">
        <v>155.38800000000001</v>
      </c>
      <c r="K423" s="678">
        <v>157.721</v>
      </c>
      <c r="L423" s="678">
        <v>1852.6469999999999</v>
      </c>
      <c r="M423" s="678">
        <v>301.892</v>
      </c>
      <c r="N423" s="678">
        <v>673.95299999999997</v>
      </c>
      <c r="O423" s="678">
        <v>2828.4920000000002</v>
      </c>
    </row>
    <row r="424" spans="1:15" x14ac:dyDescent="0.2">
      <c r="A424" s="678" t="s">
        <v>1276</v>
      </c>
      <c r="B424" s="678">
        <v>166.506</v>
      </c>
      <c r="C424" s="678">
        <v>691.22799999999995</v>
      </c>
      <c r="D424" s="678">
        <v>861.05799999999999</v>
      </c>
      <c r="E424" s="678">
        <v>1725.605</v>
      </c>
      <c r="F424" s="678">
        <v>2.242</v>
      </c>
      <c r="G424" s="678">
        <v>0.32200000000000001</v>
      </c>
      <c r="H424" s="678">
        <v>0</v>
      </c>
      <c r="I424" s="678">
        <v>0</v>
      </c>
      <c r="J424" s="678">
        <v>153.22399999999999</v>
      </c>
      <c r="K424" s="678">
        <v>155.78800000000001</v>
      </c>
      <c r="L424" s="678">
        <v>1881.3920000000001</v>
      </c>
      <c r="M424" s="678">
        <v>305.17</v>
      </c>
      <c r="N424" s="678">
        <v>668.72500000000002</v>
      </c>
      <c r="O424" s="678">
        <v>2855.288</v>
      </c>
    </row>
    <row r="425" spans="1:15" x14ac:dyDescent="0.2">
      <c r="A425" s="678" t="s">
        <v>1277</v>
      </c>
      <c r="B425" s="678">
        <v>165.31700000000001</v>
      </c>
      <c r="C425" s="678">
        <v>671.80399999999997</v>
      </c>
      <c r="D425" s="678">
        <v>827.81799999999998</v>
      </c>
      <c r="E425" s="678">
        <v>1663.1469999999999</v>
      </c>
      <c r="F425" s="678">
        <v>3.1429999999999998</v>
      </c>
      <c r="G425" s="678">
        <v>0.311</v>
      </c>
      <c r="H425" s="678">
        <v>0</v>
      </c>
      <c r="I425" s="678">
        <v>0</v>
      </c>
      <c r="J425" s="678">
        <v>146.13399999999999</v>
      </c>
      <c r="K425" s="678">
        <v>149.589</v>
      </c>
      <c r="L425" s="678">
        <v>1812.7360000000001</v>
      </c>
      <c r="M425" s="678">
        <v>293.49700000000001</v>
      </c>
      <c r="N425" s="678">
        <v>621.68899999999996</v>
      </c>
      <c r="O425" s="678">
        <v>2727.922</v>
      </c>
    </row>
    <row r="426" spans="1:15" x14ac:dyDescent="0.2">
      <c r="A426" s="678" t="s">
        <v>1278</v>
      </c>
      <c r="B426" s="678">
        <v>175.06</v>
      </c>
      <c r="C426" s="678">
        <v>700.49900000000002</v>
      </c>
      <c r="D426" s="678">
        <v>848.61400000000003</v>
      </c>
      <c r="E426" s="678">
        <v>1730.521</v>
      </c>
      <c r="F426" s="678">
        <v>2.915</v>
      </c>
      <c r="G426" s="678">
        <v>0.32200000000000001</v>
      </c>
      <c r="H426" s="678">
        <v>0</v>
      </c>
      <c r="I426" s="678">
        <v>0</v>
      </c>
      <c r="J426" s="678">
        <v>154.58199999999999</v>
      </c>
      <c r="K426" s="678">
        <v>157.81899999999999</v>
      </c>
      <c r="L426" s="678">
        <v>1888.34</v>
      </c>
      <c r="M426" s="678">
        <v>291.2</v>
      </c>
      <c r="N426" s="678">
        <v>632.57600000000002</v>
      </c>
      <c r="O426" s="678">
        <v>2812.116</v>
      </c>
    </row>
    <row r="427" spans="1:15" x14ac:dyDescent="0.2">
      <c r="A427" s="678" t="s">
        <v>1279</v>
      </c>
      <c r="B427" s="678">
        <v>173.26400000000001</v>
      </c>
      <c r="C427" s="678">
        <v>712.34199999999998</v>
      </c>
      <c r="D427" s="678">
        <v>826.08100000000002</v>
      </c>
      <c r="E427" s="678">
        <v>1717.3820000000001</v>
      </c>
      <c r="F427" s="678">
        <v>3.4830000000000001</v>
      </c>
      <c r="G427" s="678">
        <v>0.311</v>
      </c>
      <c r="H427" s="678">
        <v>0</v>
      </c>
      <c r="I427" s="678">
        <v>0</v>
      </c>
      <c r="J427" s="678">
        <v>149.185</v>
      </c>
      <c r="K427" s="678">
        <v>152.97900000000001</v>
      </c>
      <c r="L427" s="678">
        <v>1870.3610000000001</v>
      </c>
      <c r="M427" s="678">
        <v>287.25799999999998</v>
      </c>
      <c r="N427" s="678">
        <v>637.96699999999998</v>
      </c>
      <c r="O427" s="678">
        <v>2795.587</v>
      </c>
    </row>
    <row r="428" spans="1:15" x14ac:dyDescent="0.2">
      <c r="A428" s="678" t="s">
        <v>1280</v>
      </c>
      <c r="B428" s="678">
        <v>175.14599999999999</v>
      </c>
      <c r="C428" s="678">
        <v>770.48500000000001</v>
      </c>
      <c r="D428" s="678">
        <v>828.20500000000004</v>
      </c>
      <c r="E428" s="678">
        <v>1781.3489999999999</v>
      </c>
      <c r="F428" s="678">
        <v>4.016</v>
      </c>
      <c r="G428" s="678">
        <v>0.32200000000000001</v>
      </c>
      <c r="H428" s="678">
        <v>0</v>
      </c>
      <c r="I428" s="678">
        <v>0</v>
      </c>
      <c r="J428" s="678">
        <v>161.221</v>
      </c>
      <c r="K428" s="678">
        <v>165.55799999999999</v>
      </c>
      <c r="L428" s="678">
        <v>1946.9069999999999</v>
      </c>
      <c r="M428" s="678">
        <v>284.78800000000001</v>
      </c>
      <c r="N428" s="678">
        <v>650.10599999999999</v>
      </c>
      <c r="O428" s="678">
        <v>2881.8020000000001</v>
      </c>
    </row>
    <row r="429" spans="1:15" x14ac:dyDescent="0.2">
      <c r="A429" s="678" t="s">
        <v>1281</v>
      </c>
      <c r="B429" s="678">
        <v>2046.877</v>
      </c>
      <c r="C429" s="678">
        <v>8549.8320000000003</v>
      </c>
      <c r="D429" s="678">
        <v>9824.6689999999999</v>
      </c>
      <c r="E429" s="678">
        <v>20559.14</v>
      </c>
      <c r="F429" s="678">
        <v>32.536999999999999</v>
      </c>
      <c r="G429" s="678">
        <v>3.8</v>
      </c>
      <c r="H429" s="678">
        <v>0</v>
      </c>
      <c r="I429" s="678">
        <v>0</v>
      </c>
      <c r="J429" s="678">
        <v>1816.5609999999999</v>
      </c>
      <c r="K429" s="678">
        <v>1852.8979999999999</v>
      </c>
      <c r="L429" s="678">
        <v>22412.037</v>
      </c>
      <c r="M429" s="678">
        <v>3472.9029999999998</v>
      </c>
      <c r="N429" s="678">
        <v>7634.3149999999996</v>
      </c>
      <c r="O429" s="678">
        <v>33519.254999999997</v>
      </c>
    </row>
    <row r="430" spans="1:15" x14ac:dyDescent="0.2">
      <c r="A430" s="678" t="s">
        <v>1282</v>
      </c>
      <c r="B430" s="678">
        <v>164.08699999999999</v>
      </c>
      <c r="C430" s="678">
        <v>767.04499999999996</v>
      </c>
      <c r="D430" s="678">
        <v>807.61099999999999</v>
      </c>
      <c r="E430" s="678">
        <v>1749.4480000000001</v>
      </c>
      <c r="F430" s="678">
        <v>3.3879999999999999</v>
      </c>
      <c r="G430" s="678">
        <v>0.36499999999999999</v>
      </c>
      <c r="H430" s="678">
        <v>0</v>
      </c>
      <c r="I430" s="678">
        <v>0</v>
      </c>
      <c r="J430" s="678">
        <v>158.96899999999999</v>
      </c>
      <c r="K430" s="678">
        <v>162.72300000000001</v>
      </c>
      <c r="L430" s="678">
        <v>1912.171</v>
      </c>
      <c r="M430" s="678">
        <v>280.60899999999998</v>
      </c>
      <c r="N430" s="678">
        <v>618.899</v>
      </c>
      <c r="O430" s="678">
        <v>2811.6779999999999</v>
      </c>
    </row>
    <row r="431" spans="1:15" x14ac:dyDescent="0.2">
      <c r="A431" s="678" t="s">
        <v>1283</v>
      </c>
      <c r="B431" s="678">
        <v>162.09700000000001</v>
      </c>
      <c r="C431" s="678">
        <v>696.92600000000004</v>
      </c>
      <c r="D431" s="678">
        <v>736.78599999999994</v>
      </c>
      <c r="E431" s="678">
        <v>1608.8679999999999</v>
      </c>
      <c r="F431" s="678">
        <v>2.6459999999999999</v>
      </c>
      <c r="G431" s="678">
        <v>0.33</v>
      </c>
      <c r="H431" s="678">
        <v>0</v>
      </c>
      <c r="I431" s="678">
        <v>0</v>
      </c>
      <c r="J431" s="678">
        <v>150.96799999999999</v>
      </c>
      <c r="K431" s="678">
        <v>153.94300000000001</v>
      </c>
      <c r="L431" s="678">
        <v>1762.8119999999999</v>
      </c>
      <c r="M431" s="678">
        <v>269.32600000000002</v>
      </c>
      <c r="N431" s="678">
        <v>556.30399999999997</v>
      </c>
      <c r="O431" s="678">
        <v>2588.4430000000002</v>
      </c>
    </row>
    <row r="432" spans="1:15" x14ac:dyDescent="0.2">
      <c r="A432" s="678" t="s">
        <v>1284</v>
      </c>
      <c r="B432" s="678">
        <v>166.10400000000001</v>
      </c>
      <c r="C432" s="678">
        <v>721.46199999999999</v>
      </c>
      <c r="D432" s="678">
        <v>865.30899999999997</v>
      </c>
      <c r="E432" s="678">
        <v>1761.828</v>
      </c>
      <c r="F432" s="678">
        <v>2.9540000000000002</v>
      </c>
      <c r="G432" s="678">
        <v>0.36499999999999999</v>
      </c>
      <c r="H432" s="678">
        <v>0</v>
      </c>
      <c r="I432" s="678">
        <v>0</v>
      </c>
      <c r="J432" s="678">
        <v>153.87100000000001</v>
      </c>
      <c r="K432" s="678">
        <v>157.19</v>
      </c>
      <c r="L432" s="678">
        <v>1919.018</v>
      </c>
      <c r="M432" s="678">
        <v>283.82600000000002</v>
      </c>
      <c r="N432" s="678">
        <v>612.02599999999995</v>
      </c>
      <c r="O432" s="678">
        <v>2814.8710000000001</v>
      </c>
    </row>
    <row r="433" spans="1:15" x14ac:dyDescent="0.2">
      <c r="A433" s="678" t="s">
        <v>1285</v>
      </c>
      <c r="B433" s="678">
        <v>164.27099999999999</v>
      </c>
      <c r="C433" s="678">
        <v>676.88900000000001</v>
      </c>
      <c r="D433" s="678">
        <v>746.08299999999997</v>
      </c>
      <c r="E433" s="678">
        <v>1593.607</v>
      </c>
      <c r="F433" s="678">
        <v>2.7490000000000001</v>
      </c>
      <c r="G433" s="678">
        <v>0.35299999999999998</v>
      </c>
      <c r="H433" s="678">
        <v>0</v>
      </c>
      <c r="I433" s="678">
        <v>0</v>
      </c>
      <c r="J433" s="678">
        <v>148.09800000000001</v>
      </c>
      <c r="K433" s="678">
        <v>151.19999999999999</v>
      </c>
      <c r="L433" s="678">
        <v>1744.808</v>
      </c>
      <c r="M433" s="678">
        <v>281.11200000000002</v>
      </c>
      <c r="N433" s="678">
        <v>595.58399999999995</v>
      </c>
      <c r="O433" s="678">
        <v>2621.5039999999999</v>
      </c>
    </row>
    <row r="434" spans="1:15" x14ac:dyDescent="0.2">
      <c r="A434" s="678" t="s">
        <v>1286</v>
      </c>
      <c r="B434" s="678">
        <v>158.24100000000001</v>
      </c>
      <c r="C434" s="678">
        <v>652.71500000000003</v>
      </c>
      <c r="D434" s="678">
        <v>827.62699999999995</v>
      </c>
      <c r="E434" s="678">
        <v>1643.414</v>
      </c>
      <c r="F434" s="678">
        <v>2.6240000000000001</v>
      </c>
      <c r="G434" s="678">
        <v>0.36499999999999999</v>
      </c>
      <c r="H434" s="678">
        <v>0</v>
      </c>
      <c r="I434" s="678">
        <v>0</v>
      </c>
      <c r="J434" s="678">
        <v>151.34899999999999</v>
      </c>
      <c r="K434" s="678">
        <v>154.33799999999999</v>
      </c>
      <c r="L434" s="678">
        <v>1797.752</v>
      </c>
      <c r="M434" s="678">
        <v>292.92700000000002</v>
      </c>
      <c r="N434" s="678">
        <v>674.82899999999995</v>
      </c>
      <c r="O434" s="678">
        <v>2765.5079999999998</v>
      </c>
    </row>
    <row r="435" spans="1:15" x14ac:dyDescent="0.2">
      <c r="A435" s="678" t="s">
        <v>1287</v>
      </c>
      <c r="B435" s="678">
        <v>156.53700000000001</v>
      </c>
      <c r="C435" s="678">
        <v>625.45399999999995</v>
      </c>
      <c r="D435" s="678">
        <v>850.83299999999997</v>
      </c>
      <c r="E435" s="678">
        <v>1633.857</v>
      </c>
      <c r="F435" s="678">
        <v>2.96</v>
      </c>
      <c r="G435" s="678">
        <v>0.35299999999999998</v>
      </c>
      <c r="H435" s="678">
        <v>0</v>
      </c>
      <c r="I435" s="678">
        <v>0</v>
      </c>
      <c r="J435" s="678">
        <v>148.46</v>
      </c>
      <c r="K435" s="678">
        <v>151.773</v>
      </c>
      <c r="L435" s="678">
        <v>1785.63</v>
      </c>
      <c r="M435" s="678">
        <v>300.36799999999999</v>
      </c>
      <c r="N435" s="678">
        <v>673.7</v>
      </c>
      <c r="O435" s="678">
        <v>2759.6990000000001</v>
      </c>
    </row>
    <row r="436" spans="1:15" x14ac:dyDescent="0.2">
      <c r="A436" s="678" t="s">
        <v>1288</v>
      </c>
      <c r="B436" s="678">
        <v>158.489</v>
      </c>
      <c r="C436" s="678">
        <v>631.65700000000004</v>
      </c>
      <c r="D436" s="678">
        <v>783.02300000000002</v>
      </c>
      <c r="E436" s="678">
        <v>1578.42</v>
      </c>
      <c r="F436" s="678">
        <v>2.9129999999999998</v>
      </c>
      <c r="G436" s="678">
        <v>0.36499999999999999</v>
      </c>
      <c r="H436" s="678">
        <v>0</v>
      </c>
      <c r="I436" s="678">
        <v>0</v>
      </c>
      <c r="J436" s="678">
        <v>156.13800000000001</v>
      </c>
      <c r="K436" s="678">
        <v>159.416</v>
      </c>
      <c r="L436" s="678">
        <v>1737.836</v>
      </c>
      <c r="M436" s="678">
        <v>301.572</v>
      </c>
      <c r="N436" s="678">
        <v>674.37400000000002</v>
      </c>
      <c r="O436" s="678">
        <v>2713.7820000000002</v>
      </c>
    </row>
    <row r="437" spans="1:15" x14ac:dyDescent="0.2">
      <c r="A437" s="678" t="s">
        <v>1289</v>
      </c>
      <c r="B437" s="678">
        <v>161.84800000000001</v>
      </c>
      <c r="C437" s="678">
        <v>636.08900000000006</v>
      </c>
      <c r="D437" s="678">
        <v>854.46400000000006</v>
      </c>
      <c r="E437" s="678">
        <v>1648.893</v>
      </c>
      <c r="F437" s="678">
        <v>2.2160000000000002</v>
      </c>
      <c r="G437" s="678">
        <v>0.36499999999999999</v>
      </c>
      <c r="H437" s="678">
        <v>0</v>
      </c>
      <c r="I437" s="678">
        <v>0</v>
      </c>
      <c r="J437" s="678">
        <v>156.28100000000001</v>
      </c>
      <c r="K437" s="678">
        <v>158.86199999999999</v>
      </c>
      <c r="L437" s="678">
        <v>1807.7560000000001</v>
      </c>
      <c r="M437" s="678">
        <v>308.90899999999999</v>
      </c>
      <c r="N437" s="678">
        <v>673.89099999999996</v>
      </c>
      <c r="O437" s="678">
        <v>2790.5549999999998</v>
      </c>
    </row>
    <row r="438" spans="1:15" x14ac:dyDescent="0.2">
      <c r="A438" s="678" t="s">
        <v>1290</v>
      </c>
      <c r="B438" s="678">
        <v>162.72300000000001</v>
      </c>
      <c r="C438" s="678">
        <v>574.29700000000003</v>
      </c>
      <c r="D438" s="678">
        <v>748.17600000000004</v>
      </c>
      <c r="E438" s="678">
        <v>1482.4079999999999</v>
      </c>
      <c r="F438" s="678">
        <v>2.181</v>
      </c>
      <c r="G438" s="678">
        <v>0.35299999999999998</v>
      </c>
      <c r="H438" s="678">
        <v>0</v>
      </c>
      <c r="I438" s="678">
        <v>0</v>
      </c>
      <c r="J438" s="678">
        <v>150.47399999999999</v>
      </c>
      <c r="K438" s="678">
        <v>153.00899999999999</v>
      </c>
      <c r="L438" s="678">
        <v>1635.4169999999999</v>
      </c>
      <c r="M438" s="678">
        <v>297.71800000000002</v>
      </c>
      <c r="N438" s="678">
        <v>604.39200000000005</v>
      </c>
      <c r="O438" s="678">
        <v>2537.527</v>
      </c>
    </row>
    <row r="439" spans="1:15" x14ac:dyDescent="0.2">
      <c r="A439" s="678" t="s">
        <v>1291</v>
      </c>
      <c r="B439" s="678">
        <v>167.184</v>
      </c>
      <c r="C439" s="678">
        <v>604.04200000000003</v>
      </c>
      <c r="D439" s="678">
        <v>776.79700000000003</v>
      </c>
      <c r="E439" s="678">
        <v>1546.7860000000001</v>
      </c>
      <c r="F439" s="678">
        <v>2.2069999999999999</v>
      </c>
      <c r="G439" s="678">
        <v>0.36499999999999999</v>
      </c>
      <c r="H439" s="678">
        <v>0</v>
      </c>
      <c r="I439" s="678">
        <v>0</v>
      </c>
      <c r="J439" s="678">
        <v>154.86000000000001</v>
      </c>
      <c r="K439" s="678">
        <v>157.43199999999999</v>
      </c>
      <c r="L439" s="678">
        <v>1704.2180000000001</v>
      </c>
      <c r="M439" s="678">
        <v>292.94099999999997</v>
      </c>
      <c r="N439" s="678">
        <v>604.298</v>
      </c>
      <c r="O439" s="678">
        <v>2601.4569999999999</v>
      </c>
    </row>
    <row r="440" spans="1:15" x14ac:dyDescent="0.2">
      <c r="A440" s="678" t="s">
        <v>1292</v>
      </c>
      <c r="B440" s="678">
        <v>164.27600000000001</v>
      </c>
      <c r="C440" s="678">
        <v>632.30899999999997</v>
      </c>
      <c r="D440" s="678">
        <v>807.26499999999999</v>
      </c>
      <c r="E440" s="678">
        <v>1604.99</v>
      </c>
      <c r="F440" s="678">
        <v>2.2240000000000002</v>
      </c>
      <c r="G440" s="678">
        <v>0.35299999999999998</v>
      </c>
      <c r="H440" s="678">
        <v>0</v>
      </c>
      <c r="I440" s="678">
        <v>0</v>
      </c>
      <c r="J440" s="678">
        <v>150.17500000000001</v>
      </c>
      <c r="K440" s="678">
        <v>152.75299999999999</v>
      </c>
      <c r="L440" s="678">
        <v>1757.7439999999999</v>
      </c>
      <c r="M440" s="678">
        <v>284.94400000000002</v>
      </c>
      <c r="N440" s="678">
        <v>626.86599999999999</v>
      </c>
      <c r="O440" s="678">
        <v>2669.5529999999999</v>
      </c>
    </row>
    <row r="441" spans="1:15" x14ac:dyDescent="0.2">
      <c r="A441" s="678" t="s">
        <v>1293</v>
      </c>
      <c r="B441" s="678">
        <v>168.18600000000001</v>
      </c>
      <c r="C441" s="678">
        <v>687.9</v>
      </c>
      <c r="D441" s="678">
        <v>828.53899999999999</v>
      </c>
      <c r="E441" s="678">
        <v>1685.009</v>
      </c>
      <c r="F441" s="678">
        <v>2.8889999999999998</v>
      </c>
      <c r="G441" s="678">
        <v>0.36499999999999999</v>
      </c>
      <c r="H441" s="678">
        <v>0</v>
      </c>
      <c r="I441" s="678">
        <v>0</v>
      </c>
      <c r="J441" s="678">
        <v>157.27799999999999</v>
      </c>
      <c r="K441" s="678">
        <v>160.53200000000001</v>
      </c>
      <c r="L441" s="678">
        <v>1845.5409999999999</v>
      </c>
      <c r="M441" s="678">
        <v>283.108</v>
      </c>
      <c r="N441" s="678">
        <v>641.62</v>
      </c>
      <c r="O441" s="678">
        <v>2770.2689999999998</v>
      </c>
    </row>
    <row r="442" spans="1:15" x14ac:dyDescent="0.2">
      <c r="A442" s="678" t="s">
        <v>1294</v>
      </c>
      <c r="B442" s="678">
        <v>1954.0419999999999</v>
      </c>
      <c r="C442" s="678">
        <v>7907.3440000000001</v>
      </c>
      <c r="D442" s="678">
        <v>9632.5130000000008</v>
      </c>
      <c r="E442" s="678">
        <v>19538.091</v>
      </c>
      <c r="F442" s="678">
        <v>31.951000000000001</v>
      </c>
      <c r="G442" s="678">
        <v>4.3</v>
      </c>
      <c r="H442" s="678">
        <v>0</v>
      </c>
      <c r="I442" s="678">
        <v>0</v>
      </c>
      <c r="J442" s="678">
        <v>1836.921</v>
      </c>
      <c r="K442" s="678">
        <v>1873.172</v>
      </c>
      <c r="L442" s="678">
        <v>21411.262999999999</v>
      </c>
      <c r="M442" s="678">
        <v>3477.36</v>
      </c>
      <c r="N442" s="678">
        <v>7557.2330000000002</v>
      </c>
      <c r="O442" s="678">
        <v>32445.856</v>
      </c>
    </row>
    <row r="443" spans="1:15" x14ac:dyDescent="0.2">
      <c r="A443" s="678" t="s">
        <v>1295</v>
      </c>
      <c r="B443" s="678">
        <v>161.42099999999999</v>
      </c>
      <c r="C443" s="678">
        <v>692.62</v>
      </c>
      <c r="D443" s="678">
        <v>831.28399999999999</v>
      </c>
      <c r="E443" s="678">
        <v>1687.336</v>
      </c>
      <c r="F443" s="678">
        <v>3.5379999999999998</v>
      </c>
      <c r="G443" s="678">
        <v>0.374</v>
      </c>
      <c r="H443" s="678">
        <v>0</v>
      </c>
      <c r="I443" s="678">
        <v>0</v>
      </c>
      <c r="J443" s="678">
        <v>167.33099999999999</v>
      </c>
      <c r="K443" s="678">
        <v>171.24299999999999</v>
      </c>
      <c r="L443" s="678">
        <v>1858.578</v>
      </c>
      <c r="M443" s="678">
        <v>279.322</v>
      </c>
      <c r="N443" s="678">
        <v>586.42100000000005</v>
      </c>
      <c r="O443" s="678">
        <v>2724.3209999999999</v>
      </c>
    </row>
    <row r="444" spans="1:15" x14ac:dyDescent="0.2">
      <c r="A444" s="678" t="s">
        <v>1296</v>
      </c>
      <c r="B444" s="678">
        <v>159.34100000000001</v>
      </c>
      <c r="C444" s="678">
        <v>662.01599999999996</v>
      </c>
      <c r="D444" s="678">
        <v>719.08900000000006</v>
      </c>
      <c r="E444" s="678">
        <v>1544.1569999999999</v>
      </c>
      <c r="F444" s="678">
        <v>2.79</v>
      </c>
      <c r="G444" s="678">
        <v>0.33800000000000002</v>
      </c>
      <c r="H444" s="678">
        <v>0</v>
      </c>
      <c r="I444" s="678">
        <v>0</v>
      </c>
      <c r="J444" s="678">
        <v>146.827</v>
      </c>
      <c r="K444" s="678">
        <v>149.95400000000001</v>
      </c>
      <c r="L444" s="678">
        <v>1694.1110000000001</v>
      </c>
      <c r="M444" s="678">
        <v>273.66699999999997</v>
      </c>
      <c r="N444" s="678">
        <v>578.34299999999996</v>
      </c>
      <c r="O444" s="678">
        <v>2546.1210000000001</v>
      </c>
    </row>
    <row r="445" spans="1:15" x14ac:dyDescent="0.2">
      <c r="A445" s="678" t="s">
        <v>1297</v>
      </c>
      <c r="B445" s="678">
        <v>164.249</v>
      </c>
      <c r="C445" s="678">
        <v>698.13900000000001</v>
      </c>
      <c r="D445" s="678">
        <v>815.66899999999998</v>
      </c>
      <c r="E445" s="678">
        <v>1684.6559999999999</v>
      </c>
      <c r="F445" s="678">
        <v>2.0880000000000001</v>
      </c>
      <c r="G445" s="678">
        <v>0.374</v>
      </c>
      <c r="H445" s="678">
        <v>0</v>
      </c>
      <c r="I445" s="678">
        <v>0</v>
      </c>
      <c r="J445" s="678">
        <v>156.072</v>
      </c>
      <c r="K445" s="678">
        <v>158.53299999999999</v>
      </c>
      <c r="L445" s="678">
        <v>1843.19</v>
      </c>
      <c r="M445" s="678">
        <v>284.09699999999998</v>
      </c>
      <c r="N445" s="678">
        <v>601.72299999999996</v>
      </c>
      <c r="O445" s="678">
        <v>2729.009</v>
      </c>
    </row>
    <row r="446" spans="1:15" x14ac:dyDescent="0.2">
      <c r="A446" s="678" t="s">
        <v>1298</v>
      </c>
      <c r="B446" s="678">
        <v>154.57</v>
      </c>
      <c r="C446" s="678">
        <v>642.49900000000002</v>
      </c>
      <c r="D446" s="678">
        <v>747.524</v>
      </c>
      <c r="E446" s="678">
        <v>1548.098</v>
      </c>
      <c r="F446" s="678">
        <v>1.84</v>
      </c>
      <c r="G446" s="678">
        <v>0.36199999999999999</v>
      </c>
      <c r="H446" s="678">
        <v>0</v>
      </c>
      <c r="I446" s="678">
        <v>0</v>
      </c>
      <c r="J446" s="678">
        <v>150.274</v>
      </c>
      <c r="K446" s="678">
        <v>152.476</v>
      </c>
      <c r="L446" s="678">
        <v>1700.5740000000001</v>
      </c>
      <c r="M446" s="678">
        <v>278.74799999999999</v>
      </c>
      <c r="N446" s="678">
        <v>598.76800000000003</v>
      </c>
      <c r="O446" s="678">
        <v>2578.09</v>
      </c>
    </row>
    <row r="447" spans="1:15" x14ac:dyDescent="0.2">
      <c r="A447" s="678" t="s">
        <v>1299</v>
      </c>
      <c r="B447" s="678">
        <v>157.399</v>
      </c>
      <c r="C447" s="678">
        <v>631.07399999999996</v>
      </c>
      <c r="D447" s="678">
        <v>820.86099999999999</v>
      </c>
      <c r="E447" s="678">
        <v>1612.9190000000001</v>
      </c>
      <c r="F447" s="678">
        <v>1.8009999999999999</v>
      </c>
      <c r="G447" s="678">
        <v>0.374</v>
      </c>
      <c r="H447" s="678">
        <v>0</v>
      </c>
      <c r="I447" s="678">
        <v>0</v>
      </c>
      <c r="J447" s="678">
        <v>154.16499999999999</v>
      </c>
      <c r="K447" s="678">
        <v>156.34</v>
      </c>
      <c r="L447" s="678">
        <v>1769.259</v>
      </c>
      <c r="M447" s="678">
        <v>294.04300000000001</v>
      </c>
      <c r="N447" s="678">
        <v>665.55399999999997</v>
      </c>
      <c r="O447" s="678">
        <v>2728.8560000000002</v>
      </c>
    </row>
    <row r="448" spans="1:15" x14ac:dyDescent="0.2">
      <c r="A448" s="678" t="s">
        <v>1300</v>
      </c>
      <c r="B448" s="678">
        <v>157.08500000000001</v>
      </c>
      <c r="C448" s="678">
        <v>617.20799999999997</v>
      </c>
      <c r="D448" s="678">
        <v>833.81</v>
      </c>
      <c r="E448" s="678">
        <v>1613.7090000000001</v>
      </c>
      <c r="F448" s="678">
        <v>1.752</v>
      </c>
      <c r="G448" s="678">
        <v>0.36199999999999999</v>
      </c>
      <c r="H448" s="678">
        <v>0</v>
      </c>
      <c r="I448" s="678">
        <v>0</v>
      </c>
      <c r="J448" s="678">
        <v>153.483</v>
      </c>
      <c r="K448" s="678">
        <v>155.596</v>
      </c>
      <c r="L448" s="678">
        <v>1769.3050000000001</v>
      </c>
      <c r="M448" s="678">
        <v>295.58100000000002</v>
      </c>
      <c r="N448" s="678">
        <v>652.49099999999999</v>
      </c>
      <c r="O448" s="678">
        <v>2717.377</v>
      </c>
    </row>
    <row r="449" spans="1:15" x14ac:dyDescent="0.2">
      <c r="A449" s="678" t="s">
        <v>1301</v>
      </c>
      <c r="B449" s="678">
        <v>158.22999999999999</v>
      </c>
      <c r="C449" s="678">
        <v>623.70100000000002</v>
      </c>
      <c r="D449" s="678">
        <v>782.51800000000003</v>
      </c>
      <c r="E449" s="678">
        <v>1568.174</v>
      </c>
      <c r="F449" s="678">
        <v>2.177</v>
      </c>
      <c r="G449" s="678">
        <v>0.374</v>
      </c>
      <c r="H449" s="678">
        <v>0</v>
      </c>
      <c r="I449" s="678">
        <v>0</v>
      </c>
      <c r="J449" s="678">
        <v>162.30000000000001</v>
      </c>
      <c r="K449" s="678">
        <v>164.851</v>
      </c>
      <c r="L449" s="678">
        <v>1733.0250000000001</v>
      </c>
      <c r="M449" s="678">
        <v>303.25799999999998</v>
      </c>
      <c r="N449" s="678">
        <v>671.70500000000004</v>
      </c>
      <c r="O449" s="678">
        <v>2707.9879999999998</v>
      </c>
    </row>
    <row r="450" spans="1:15" x14ac:dyDescent="0.2">
      <c r="A450" s="678" t="s">
        <v>1302</v>
      </c>
      <c r="B450" s="678">
        <v>157.74199999999999</v>
      </c>
      <c r="C450" s="678">
        <v>643.29300000000001</v>
      </c>
      <c r="D450" s="678">
        <v>878.52499999999998</v>
      </c>
      <c r="E450" s="678">
        <v>1682.1590000000001</v>
      </c>
      <c r="F450" s="678">
        <v>1.81</v>
      </c>
      <c r="G450" s="678">
        <v>0.374</v>
      </c>
      <c r="H450" s="678">
        <v>0</v>
      </c>
      <c r="I450" s="678">
        <v>0</v>
      </c>
      <c r="J450" s="678">
        <v>161.71899999999999</v>
      </c>
      <c r="K450" s="678">
        <v>163.90299999999999</v>
      </c>
      <c r="L450" s="678">
        <v>1846.0609999999999</v>
      </c>
      <c r="M450" s="678">
        <v>308.05200000000002</v>
      </c>
      <c r="N450" s="678">
        <v>658.44899999999996</v>
      </c>
      <c r="O450" s="678">
        <v>2812.5619999999999</v>
      </c>
    </row>
    <row r="451" spans="1:15" x14ac:dyDescent="0.2">
      <c r="A451" s="678" t="s">
        <v>1303</v>
      </c>
      <c r="B451" s="678">
        <v>158.44999999999999</v>
      </c>
      <c r="C451" s="678">
        <v>630.03200000000004</v>
      </c>
      <c r="D451" s="678">
        <v>836.16600000000005</v>
      </c>
      <c r="E451" s="678">
        <v>1637.4960000000001</v>
      </c>
      <c r="F451" s="678">
        <v>2.0059999999999998</v>
      </c>
      <c r="G451" s="678">
        <v>0.36199999999999999</v>
      </c>
      <c r="H451" s="678">
        <v>0</v>
      </c>
      <c r="I451" s="678">
        <v>0</v>
      </c>
      <c r="J451" s="678">
        <v>157.24600000000001</v>
      </c>
      <c r="K451" s="678">
        <v>159.614</v>
      </c>
      <c r="L451" s="678">
        <v>1797.11</v>
      </c>
      <c r="M451" s="678">
        <v>294.67399999999998</v>
      </c>
      <c r="N451" s="678">
        <v>581.45299999999997</v>
      </c>
      <c r="O451" s="678">
        <v>2673.2379999999998</v>
      </c>
    </row>
    <row r="452" spans="1:15" x14ac:dyDescent="0.2">
      <c r="A452" s="678" t="s">
        <v>1304</v>
      </c>
      <c r="B452" s="678">
        <v>167.58</v>
      </c>
      <c r="C452" s="678">
        <v>658.52099999999996</v>
      </c>
      <c r="D452" s="678">
        <v>853.80499999999995</v>
      </c>
      <c r="E452" s="678">
        <v>1692.6189999999999</v>
      </c>
      <c r="F452" s="678">
        <v>2.7629999999999999</v>
      </c>
      <c r="G452" s="678">
        <v>0.374</v>
      </c>
      <c r="H452" s="678">
        <v>0</v>
      </c>
      <c r="I452" s="678">
        <v>0</v>
      </c>
      <c r="J452" s="678">
        <v>162.381</v>
      </c>
      <c r="K452" s="678">
        <v>165.517</v>
      </c>
      <c r="L452" s="678">
        <v>1858.136</v>
      </c>
      <c r="M452" s="678">
        <v>291.17200000000003</v>
      </c>
      <c r="N452" s="678">
        <v>617.00900000000001</v>
      </c>
      <c r="O452" s="678">
        <v>2766.317</v>
      </c>
    </row>
    <row r="453" spans="1:15" x14ac:dyDescent="0.2">
      <c r="A453" s="678" t="s">
        <v>1305</v>
      </c>
      <c r="B453" s="678">
        <v>160.745</v>
      </c>
      <c r="C453" s="678">
        <v>665.98500000000001</v>
      </c>
      <c r="D453" s="678">
        <v>836.89499999999998</v>
      </c>
      <c r="E453" s="678">
        <v>1664.644</v>
      </c>
      <c r="F453" s="678">
        <v>3.5529999999999999</v>
      </c>
      <c r="G453" s="678">
        <v>0.36199999999999999</v>
      </c>
      <c r="H453" s="678">
        <v>0</v>
      </c>
      <c r="I453" s="678">
        <v>0</v>
      </c>
      <c r="J453" s="678">
        <v>158.608</v>
      </c>
      <c r="K453" s="678">
        <v>162.52199999999999</v>
      </c>
      <c r="L453" s="678">
        <v>1827.1659999999999</v>
      </c>
      <c r="M453" s="678">
        <v>275.18799999999999</v>
      </c>
      <c r="N453" s="678">
        <v>599.74699999999996</v>
      </c>
      <c r="O453" s="678">
        <v>2702.1019999999999</v>
      </c>
    </row>
    <row r="454" spans="1:15" x14ac:dyDescent="0.2">
      <c r="A454" s="678" t="s">
        <v>1306</v>
      </c>
      <c r="B454" s="678">
        <v>157.654</v>
      </c>
      <c r="C454" s="678">
        <v>695.72299999999996</v>
      </c>
      <c r="D454" s="678">
        <v>813.76800000000003</v>
      </c>
      <c r="E454" s="678">
        <v>1670.009</v>
      </c>
      <c r="F454" s="678">
        <v>2.6379999999999999</v>
      </c>
      <c r="G454" s="678">
        <v>0.374</v>
      </c>
      <c r="H454" s="678">
        <v>0</v>
      </c>
      <c r="I454" s="678">
        <v>0</v>
      </c>
      <c r="J454" s="678">
        <v>166.26400000000001</v>
      </c>
      <c r="K454" s="678">
        <v>169.27500000000001</v>
      </c>
      <c r="L454" s="678">
        <v>1839.2840000000001</v>
      </c>
      <c r="M454" s="678">
        <v>272.74599999999998</v>
      </c>
      <c r="N454" s="678">
        <v>602.61699999999996</v>
      </c>
      <c r="O454" s="678">
        <v>2714.6469999999999</v>
      </c>
    </row>
    <row r="455" spans="1:15" x14ac:dyDescent="0.2">
      <c r="A455" s="678" t="s">
        <v>1307</v>
      </c>
      <c r="B455" s="678">
        <v>1914.4659999999999</v>
      </c>
      <c r="C455" s="678">
        <v>7861.0249999999996</v>
      </c>
      <c r="D455" s="678">
        <v>9769.9140000000007</v>
      </c>
      <c r="E455" s="678">
        <v>19606.190999999999</v>
      </c>
      <c r="F455" s="678">
        <v>28.756</v>
      </c>
      <c r="G455" s="678">
        <v>4.4000000000000004</v>
      </c>
      <c r="H455" s="678">
        <v>0</v>
      </c>
      <c r="I455" s="678">
        <v>0</v>
      </c>
      <c r="J455" s="678">
        <v>1896.67</v>
      </c>
      <c r="K455" s="678">
        <v>1929.825</v>
      </c>
      <c r="L455" s="678">
        <v>21536.016</v>
      </c>
      <c r="M455" s="678">
        <v>3450.547</v>
      </c>
      <c r="N455" s="678">
        <v>7414.5169999999998</v>
      </c>
      <c r="O455" s="678">
        <v>32401.080999999998</v>
      </c>
    </row>
    <row r="456" spans="1:15" x14ac:dyDescent="0.2">
      <c r="A456" s="678" t="s">
        <v>1308</v>
      </c>
      <c r="B456" s="678">
        <v>156.678</v>
      </c>
      <c r="C456" s="678">
        <v>740.04300000000001</v>
      </c>
      <c r="D456" s="678">
        <v>828.86900000000003</v>
      </c>
      <c r="E456" s="678">
        <v>1728.7950000000001</v>
      </c>
      <c r="F456" s="678">
        <v>1.7829999999999999</v>
      </c>
      <c r="G456" s="678">
        <v>0.39900000000000002</v>
      </c>
      <c r="H456" s="678">
        <v>0</v>
      </c>
      <c r="I456" s="678">
        <v>0</v>
      </c>
      <c r="J456" s="678">
        <v>164.70699999999999</v>
      </c>
      <c r="K456" s="678">
        <v>166.88900000000001</v>
      </c>
      <c r="L456" s="678">
        <v>1895.684</v>
      </c>
      <c r="M456" s="678">
        <v>281.096</v>
      </c>
      <c r="N456" s="678">
        <v>623.31799999999998</v>
      </c>
      <c r="O456" s="678">
        <v>2800.0970000000002</v>
      </c>
    </row>
    <row r="457" spans="1:15" x14ac:dyDescent="0.2">
      <c r="A457" s="678" t="s">
        <v>1309</v>
      </c>
      <c r="B457" s="678">
        <v>154.15799999999999</v>
      </c>
      <c r="C457" s="678">
        <v>708.85799999999995</v>
      </c>
      <c r="D457" s="678">
        <v>763.75300000000004</v>
      </c>
      <c r="E457" s="678">
        <v>1627.49</v>
      </c>
      <c r="F457" s="678">
        <v>1.365</v>
      </c>
      <c r="G457" s="678">
        <v>0.36099999999999999</v>
      </c>
      <c r="H457" s="678">
        <v>0</v>
      </c>
      <c r="I457" s="678">
        <v>0</v>
      </c>
      <c r="J457" s="678">
        <v>150.369</v>
      </c>
      <c r="K457" s="678">
        <v>152.095</v>
      </c>
      <c r="L457" s="678">
        <v>1779.585</v>
      </c>
      <c r="M457" s="678">
        <v>267.47300000000001</v>
      </c>
      <c r="N457" s="678">
        <v>549.52300000000002</v>
      </c>
      <c r="O457" s="678">
        <v>2596.5810000000001</v>
      </c>
    </row>
    <row r="458" spans="1:15" x14ac:dyDescent="0.2">
      <c r="A458" s="678" t="s">
        <v>1310</v>
      </c>
      <c r="B458" s="678">
        <v>162.083</v>
      </c>
      <c r="C458" s="678">
        <v>698.50800000000004</v>
      </c>
      <c r="D458" s="678">
        <v>796.93100000000004</v>
      </c>
      <c r="E458" s="678">
        <v>1656.3330000000001</v>
      </c>
      <c r="F458" s="678">
        <v>1.81</v>
      </c>
      <c r="G458" s="678">
        <v>0.39900000000000002</v>
      </c>
      <c r="H458" s="678">
        <v>0</v>
      </c>
      <c r="I458" s="678">
        <v>0</v>
      </c>
      <c r="J458" s="678">
        <v>162.16999999999999</v>
      </c>
      <c r="K458" s="678">
        <v>164.37899999999999</v>
      </c>
      <c r="L458" s="678">
        <v>1820.712</v>
      </c>
      <c r="M458" s="678">
        <v>281.77100000000002</v>
      </c>
      <c r="N458" s="678">
        <v>596.61300000000006</v>
      </c>
      <c r="O458" s="678">
        <v>2699.096</v>
      </c>
    </row>
    <row r="459" spans="1:15" x14ac:dyDescent="0.2">
      <c r="A459" s="678" t="s">
        <v>1311</v>
      </c>
      <c r="B459" s="678">
        <v>153.84800000000001</v>
      </c>
      <c r="C459" s="678">
        <v>654.02</v>
      </c>
      <c r="D459" s="678">
        <v>785.36300000000006</v>
      </c>
      <c r="E459" s="678">
        <v>1594.6769999999999</v>
      </c>
      <c r="F459" s="678">
        <v>1.8280000000000001</v>
      </c>
      <c r="G459" s="678">
        <v>0.38600000000000001</v>
      </c>
      <c r="H459" s="678">
        <v>0</v>
      </c>
      <c r="I459" s="678">
        <v>0</v>
      </c>
      <c r="J459" s="678">
        <v>158.999</v>
      </c>
      <c r="K459" s="678">
        <v>161.214</v>
      </c>
      <c r="L459" s="678">
        <v>1755.8910000000001</v>
      </c>
      <c r="M459" s="678">
        <v>284.42899999999997</v>
      </c>
      <c r="N459" s="678">
        <v>606.60400000000004</v>
      </c>
      <c r="O459" s="678">
        <v>2646.924</v>
      </c>
    </row>
    <row r="460" spans="1:15" x14ac:dyDescent="0.2">
      <c r="A460" s="678" t="s">
        <v>1312</v>
      </c>
      <c r="B460" s="678">
        <v>156.124</v>
      </c>
      <c r="C460" s="678">
        <v>641.17999999999995</v>
      </c>
      <c r="D460" s="678">
        <v>822.10299999999995</v>
      </c>
      <c r="E460" s="678">
        <v>1622.17</v>
      </c>
      <c r="F460" s="678">
        <v>1.657</v>
      </c>
      <c r="G460" s="678">
        <v>0.39900000000000002</v>
      </c>
      <c r="H460" s="678">
        <v>0</v>
      </c>
      <c r="I460" s="678">
        <v>0</v>
      </c>
      <c r="J460" s="678">
        <v>160.702</v>
      </c>
      <c r="K460" s="678">
        <v>162.75800000000001</v>
      </c>
      <c r="L460" s="678">
        <v>1784.9280000000001</v>
      </c>
      <c r="M460" s="678">
        <v>297.66699999999997</v>
      </c>
      <c r="N460" s="678">
        <v>657.93200000000002</v>
      </c>
      <c r="O460" s="678">
        <v>2740.527</v>
      </c>
    </row>
    <row r="461" spans="1:15" x14ac:dyDescent="0.2">
      <c r="A461" s="678" t="s">
        <v>1313</v>
      </c>
      <c r="B461" s="678">
        <v>155.893</v>
      </c>
      <c r="C461" s="678">
        <v>626.601</v>
      </c>
      <c r="D461" s="678">
        <v>761.24300000000005</v>
      </c>
      <c r="E461" s="678">
        <v>1549.306</v>
      </c>
      <c r="F461" s="678">
        <v>1.1950000000000001</v>
      </c>
      <c r="G461" s="678">
        <v>0.38600000000000001</v>
      </c>
      <c r="H461" s="678">
        <v>0</v>
      </c>
      <c r="I461" s="678">
        <v>0</v>
      </c>
      <c r="J461" s="678">
        <v>156.971</v>
      </c>
      <c r="K461" s="678">
        <v>158.553</v>
      </c>
      <c r="L461" s="678">
        <v>1707.8589999999999</v>
      </c>
      <c r="M461" s="678">
        <v>298.79599999999999</v>
      </c>
      <c r="N461" s="678">
        <v>655.25</v>
      </c>
      <c r="O461" s="678">
        <v>2661.9050000000002</v>
      </c>
    </row>
    <row r="462" spans="1:15" x14ac:dyDescent="0.2">
      <c r="A462" s="678" t="s">
        <v>1314</v>
      </c>
      <c r="B462" s="678">
        <v>153.01</v>
      </c>
      <c r="C462" s="678">
        <v>628.74800000000005</v>
      </c>
      <c r="D462" s="678">
        <v>783.23299999999995</v>
      </c>
      <c r="E462" s="678">
        <v>1563.539</v>
      </c>
      <c r="F462" s="678">
        <v>0.88</v>
      </c>
      <c r="G462" s="678">
        <v>0.39900000000000002</v>
      </c>
      <c r="H462" s="678">
        <v>0</v>
      </c>
      <c r="I462" s="678">
        <v>0</v>
      </c>
      <c r="J462" s="678">
        <v>164.684</v>
      </c>
      <c r="K462" s="678">
        <v>165.964</v>
      </c>
      <c r="L462" s="678">
        <v>1729.5029999999999</v>
      </c>
      <c r="M462" s="678">
        <v>303.72699999999998</v>
      </c>
      <c r="N462" s="678">
        <v>661.66300000000001</v>
      </c>
      <c r="O462" s="678">
        <v>2694.8919999999998</v>
      </c>
    </row>
    <row r="463" spans="1:15" x14ac:dyDescent="0.2">
      <c r="A463" s="678" t="s">
        <v>1315</v>
      </c>
      <c r="B463" s="678">
        <v>151.79400000000001</v>
      </c>
      <c r="C463" s="678">
        <v>650.58500000000004</v>
      </c>
      <c r="D463" s="678">
        <v>802.05799999999999</v>
      </c>
      <c r="E463" s="678">
        <v>1606.8720000000001</v>
      </c>
      <c r="F463" s="678">
        <v>0.754</v>
      </c>
      <c r="G463" s="678">
        <v>0.39900000000000002</v>
      </c>
      <c r="H463" s="678">
        <v>0</v>
      </c>
      <c r="I463" s="678">
        <v>0</v>
      </c>
      <c r="J463" s="678">
        <v>162.49199999999999</v>
      </c>
      <c r="K463" s="678">
        <v>163.64599999999999</v>
      </c>
      <c r="L463" s="678">
        <v>1770.518</v>
      </c>
      <c r="M463" s="678">
        <v>314.29700000000003</v>
      </c>
      <c r="N463" s="678">
        <v>693.54100000000005</v>
      </c>
      <c r="O463" s="678">
        <v>2778.3560000000002</v>
      </c>
    </row>
    <row r="464" spans="1:15" x14ac:dyDescent="0.2">
      <c r="A464" s="678" t="s">
        <v>1316</v>
      </c>
      <c r="B464" s="678">
        <v>151.749</v>
      </c>
      <c r="C464" s="678">
        <v>633.98199999999997</v>
      </c>
      <c r="D464" s="678">
        <v>778.36800000000005</v>
      </c>
      <c r="E464" s="678">
        <v>1567.509</v>
      </c>
      <c r="F464" s="678">
        <v>0.75</v>
      </c>
      <c r="G464" s="678">
        <v>0.38600000000000001</v>
      </c>
      <c r="H464" s="678">
        <v>0</v>
      </c>
      <c r="I464" s="678">
        <v>0</v>
      </c>
      <c r="J464" s="678">
        <v>158.108</v>
      </c>
      <c r="K464" s="678">
        <v>159.244</v>
      </c>
      <c r="L464" s="678">
        <v>1726.7539999999999</v>
      </c>
      <c r="M464" s="678">
        <v>298.303</v>
      </c>
      <c r="N464" s="678">
        <v>591.226</v>
      </c>
      <c r="O464" s="678">
        <v>2616.2829999999999</v>
      </c>
    </row>
    <row r="465" spans="1:15" x14ac:dyDescent="0.2">
      <c r="A465" s="678" t="s">
        <v>1317</v>
      </c>
      <c r="B465" s="678">
        <v>157.77000000000001</v>
      </c>
      <c r="C465" s="678">
        <v>661.69200000000001</v>
      </c>
      <c r="D465" s="678">
        <v>795.93700000000001</v>
      </c>
      <c r="E465" s="678">
        <v>1615.2449999999999</v>
      </c>
      <c r="F465" s="678">
        <v>0.95499999999999996</v>
      </c>
      <c r="G465" s="678">
        <v>0.39900000000000002</v>
      </c>
      <c r="H465" s="678">
        <v>0</v>
      </c>
      <c r="I465" s="678">
        <v>0</v>
      </c>
      <c r="J465" s="678">
        <v>165.999</v>
      </c>
      <c r="K465" s="678">
        <v>167.35300000000001</v>
      </c>
      <c r="L465" s="678">
        <v>1782.598</v>
      </c>
      <c r="M465" s="678">
        <v>303.31299999999999</v>
      </c>
      <c r="N465" s="678">
        <v>625.24400000000003</v>
      </c>
      <c r="O465" s="678">
        <v>2711.1550000000002</v>
      </c>
    </row>
    <row r="466" spans="1:15" x14ac:dyDescent="0.2">
      <c r="A466" s="678" t="s">
        <v>1318</v>
      </c>
      <c r="B466" s="678">
        <v>153.83000000000001</v>
      </c>
      <c r="C466" s="678">
        <v>688.30100000000004</v>
      </c>
      <c r="D466" s="678">
        <v>758.76300000000003</v>
      </c>
      <c r="E466" s="678">
        <v>1605.7940000000001</v>
      </c>
      <c r="F466" s="678">
        <v>1.212</v>
      </c>
      <c r="G466" s="678">
        <v>0.38600000000000001</v>
      </c>
      <c r="H466" s="678">
        <v>0</v>
      </c>
      <c r="I466" s="678">
        <v>0</v>
      </c>
      <c r="J466" s="678">
        <v>164.95599999999999</v>
      </c>
      <c r="K466" s="678">
        <v>166.55500000000001</v>
      </c>
      <c r="L466" s="678">
        <v>1772.3489999999999</v>
      </c>
      <c r="M466" s="678">
        <v>290.423</v>
      </c>
      <c r="N466" s="678">
        <v>616.76800000000003</v>
      </c>
      <c r="O466" s="678">
        <v>2679.54</v>
      </c>
    </row>
    <row r="467" spans="1:15" x14ac:dyDescent="0.2">
      <c r="A467" s="678" t="s">
        <v>1319</v>
      </c>
      <c r="B467" s="678">
        <v>157.67500000000001</v>
      </c>
      <c r="C467" s="678">
        <v>740.65599999999995</v>
      </c>
      <c r="D467" s="678">
        <v>773.97699999999998</v>
      </c>
      <c r="E467" s="678">
        <v>1675.8440000000001</v>
      </c>
      <c r="F467" s="678">
        <v>1.5249999999999999</v>
      </c>
      <c r="G467" s="678">
        <v>0.39900000000000002</v>
      </c>
      <c r="H467" s="678">
        <v>0</v>
      </c>
      <c r="I467" s="678">
        <v>0</v>
      </c>
      <c r="J467" s="678">
        <v>174.18199999999999</v>
      </c>
      <c r="K467" s="678">
        <v>176.10599999999999</v>
      </c>
      <c r="L467" s="678">
        <v>1851.9490000000001</v>
      </c>
      <c r="M467" s="678">
        <v>285.66800000000001</v>
      </c>
      <c r="N467" s="678">
        <v>637.99699999999996</v>
      </c>
      <c r="O467" s="678">
        <v>2775.6149999999998</v>
      </c>
    </row>
    <row r="468" spans="1:15" x14ac:dyDescent="0.2">
      <c r="A468" s="678" t="s">
        <v>1320</v>
      </c>
      <c r="B468" s="678">
        <v>1864.6120000000001</v>
      </c>
      <c r="C468" s="678">
        <v>8073.57</v>
      </c>
      <c r="D468" s="678">
        <v>9450.5969999999998</v>
      </c>
      <c r="E468" s="678">
        <v>19413.97</v>
      </c>
      <c r="F468" s="678">
        <v>15.715</v>
      </c>
      <c r="G468" s="678">
        <v>4.7</v>
      </c>
      <c r="H468" s="678">
        <v>0</v>
      </c>
      <c r="I468" s="678">
        <v>0</v>
      </c>
      <c r="J468" s="678">
        <v>1944.3389999999999</v>
      </c>
      <c r="K468" s="678">
        <v>1964.7550000000001</v>
      </c>
      <c r="L468" s="678">
        <v>21378.724999999999</v>
      </c>
      <c r="M468" s="678">
        <v>3506.9630000000002</v>
      </c>
      <c r="N468" s="678">
        <v>7517.0119999999997</v>
      </c>
      <c r="O468" s="678">
        <v>32402.7</v>
      </c>
    </row>
    <row r="469" spans="1:15" x14ac:dyDescent="0.2">
      <c r="A469" s="678" t="s">
        <v>1321</v>
      </c>
      <c r="B469" s="678">
        <v>153.233</v>
      </c>
      <c r="C469" s="678">
        <v>781.04100000000005</v>
      </c>
      <c r="D469" s="678">
        <v>809.92</v>
      </c>
      <c r="E469" s="678">
        <v>1747.999</v>
      </c>
      <c r="F469" s="678">
        <v>1.607</v>
      </c>
      <c r="G469" s="678">
        <v>0.42299999999999999</v>
      </c>
      <c r="H469" s="678">
        <v>0</v>
      </c>
      <c r="I469" s="678">
        <v>0</v>
      </c>
      <c r="J469" s="678">
        <v>184.99299999999999</v>
      </c>
      <c r="K469" s="678">
        <v>187.024</v>
      </c>
      <c r="L469" s="678">
        <v>1935.0219999999999</v>
      </c>
      <c r="M469" s="678">
        <v>285.18299999999999</v>
      </c>
      <c r="N469" s="678">
        <v>610.42399999999998</v>
      </c>
      <c r="O469" s="678">
        <v>2830.63</v>
      </c>
    </row>
    <row r="470" spans="1:15" x14ac:dyDescent="0.2">
      <c r="A470" s="678" t="s">
        <v>1322</v>
      </c>
      <c r="B470" s="678">
        <v>151.24600000000001</v>
      </c>
      <c r="C470" s="678">
        <v>731.96500000000003</v>
      </c>
      <c r="D470" s="678">
        <v>728.60900000000004</v>
      </c>
      <c r="E470" s="678">
        <v>1613.654</v>
      </c>
      <c r="F470" s="678">
        <v>1.552</v>
      </c>
      <c r="G470" s="678">
        <v>0.39600000000000002</v>
      </c>
      <c r="H470" s="678">
        <v>0</v>
      </c>
      <c r="I470" s="678">
        <v>0</v>
      </c>
      <c r="J470" s="678">
        <v>162.54</v>
      </c>
      <c r="K470" s="678">
        <v>164.488</v>
      </c>
      <c r="L470" s="678">
        <v>1778.143</v>
      </c>
      <c r="M470" s="678">
        <v>278.43099999999998</v>
      </c>
      <c r="N470" s="678">
        <v>565.024</v>
      </c>
      <c r="O470" s="678">
        <v>2621.5970000000002</v>
      </c>
    </row>
    <row r="471" spans="1:15" x14ac:dyDescent="0.2">
      <c r="A471" s="678" t="s">
        <v>1323</v>
      </c>
      <c r="B471" s="678">
        <v>154.69499999999999</v>
      </c>
      <c r="C471" s="678">
        <v>731.89200000000005</v>
      </c>
      <c r="D471" s="678">
        <v>737.93</v>
      </c>
      <c r="E471" s="678">
        <v>1632.1120000000001</v>
      </c>
      <c r="F471" s="678">
        <v>1.718</v>
      </c>
      <c r="G471" s="678">
        <v>0.42299999999999999</v>
      </c>
      <c r="H471" s="678">
        <v>0</v>
      </c>
      <c r="I471" s="678">
        <v>0</v>
      </c>
      <c r="J471" s="678">
        <v>169.654</v>
      </c>
      <c r="K471" s="678">
        <v>171.79499999999999</v>
      </c>
      <c r="L471" s="678">
        <v>1803.9079999999999</v>
      </c>
      <c r="M471" s="678">
        <v>285.63099999999997</v>
      </c>
      <c r="N471" s="678">
        <v>605.72</v>
      </c>
      <c r="O471" s="678">
        <v>2695.259</v>
      </c>
    </row>
    <row r="472" spans="1:15" x14ac:dyDescent="0.2">
      <c r="A472" s="678" t="s">
        <v>1324</v>
      </c>
      <c r="B472" s="678">
        <v>152.10599999999999</v>
      </c>
      <c r="C472" s="678">
        <v>673.93899999999996</v>
      </c>
      <c r="D472" s="678">
        <v>712.48800000000006</v>
      </c>
      <c r="E472" s="678">
        <v>1546.106</v>
      </c>
      <c r="F472" s="678">
        <v>1.712</v>
      </c>
      <c r="G472" s="678">
        <v>0.41</v>
      </c>
      <c r="H472" s="678">
        <v>0</v>
      </c>
      <c r="I472" s="678">
        <v>0</v>
      </c>
      <c r="J472" s="678">
        <v>167.94800000000001</v>
      </c>
      <c r="K472" s="678">
        <v>170.07</v>
      </c>
      <c r="L472" s="678">
        <v>1716.1759999999999</v>
      </c>
      <c r="M472" s="678">
        <v>286.60599999999999</v>
      </c>
      <c r="N472" s="678">
        <v>605.28700000000003</v>
      </c>
      <c r="O472" s="678">
        <v>2608.0680000000002</v>
      </c>
    </row>
    <row r="473" spans="1:15" x14ac:dyDescent="0.2">
      <c r="A473" s="678" t="s">
        <v>1325</v>
      </c>
      <c r="B473" s="678">
        <v>153.226</v>
      </c>
      <c r="C473" s="678">
        <v>661.904</v>
      </c>
      <c r="D473" s="678">
        <v>739.005</v>
      </c>
      <c r="E473" s="678">
        <v>1556.8779999999999</v>
      </c>
      <c r="F473" s="678">
        <v>1.6719999999999999</v>
      </c>
      <c r="G473" s="678">
        <v>0.42299999999999999</v>
      </c>
      <c r="H473" s="678">
        <v>0</v>
      </c>
      <c r="I473" s="678">
        <v>0</v>
      </c>
      <c r="J473" s="678">
        <v>171.54900000000001</v>
      </c>
      <c r="K473" s="678">
        <v>173.64400000000001</v>
      </c>
      <c r="L473" s="678">
        <v>1730.5219999999999</v>
      </c>
      <c r="M473" s="678">
        <v>300.822</v>
      </c>
      <c r="N473" s="678">
        <v>669.35699999999997</v>
      </c>
      <c r="O473" s="678">
        <v>2700.701</v>
      </c>
    </row>
    <row r="474" spans="1:15" x14ac:dyDescent="0.2">
      <c r="A474" s="678" t="s">
        <v>1326</v>
      </c>
      <c r="B474" s="678">
        <v>150.251</v>
      </c>
      <c r="C474" s="678">
        <v>629.91</v>
      </c>
      <c r="D474" s="678">
        <v>701.33799999999997</v>
      </c>
      <c r="E474" s="678">
        <v>1490.4349999999999</v>
      </c>
      <c r="F474" s="678">
        <v>1.266</v>
      </c>
      <c r="G474" s="678">
        <v>0.41</v>
      </c>
      <c r="H474" s="678">
        <v>0</v>
      </c>
      <c r="I474" s="678">
        <v>0</v>
      </c>
      <c r="J474" s="678">
        <v>163.023</v>
      </c>
      <c r="K474" s="678">
        <v>164.69800000000001</v>
      </c>
      <c r="L474" s="678">
        <v>1655.133</v>
      </c>
      <c r="M474" s="678">
        <v>298.02199999999999</v>
      </c>
      <c r="N474" s="678">
        <v>666.76700000000005</v>
      </c>
      <c r="O474" s="678">
        <v>2619.922</v>
      </c>
    </row>
    <row r="475" spans="1:15" x14ac:dyDescent="0.2">
      <c r="A475" s="678" t="s">
        <v>1327</v>
      </c>
      <c r="B475" s="678">
        <v>151.56</v>
      </c>
      <c r="C475" s="678">
        <v>647.86900000000003</v>
      </c>
      <c r="D475" s="678">
        <v>712.43899999999996</v>
      </c>
      <c r="E475" s="678">
        <v>1517.502</v>
      </c>
      <c r="F475" s="678">
        <v>1.198</v>
      </c>
      <c r="G475" s="678">
        <v>0.42299999999999999</v>
      </c>
      <c r="H475" s="678">
        <v>0</v>
      </c>
      <c r="I475" s="678">
        <v>0</v>
      </c>
      <c r="J475" s="678">
        <v>170.07400000000001</v>
      </c>
      <c r="K475" s="678">
        <v>171.696</v>
      </c>
      <c r="L475" s="678">
        <v>1689.1990000000001</v>
      </c>
      <c r="M475" s="678">
        <v>301.315</v>
      </c>
      <c r="N475" s="678">
        <v>657.20799999999997</v>
      </c>
      <c r="O475" s="678">
        <v>2647.7220000000002</v>
      </c>
    </row>
    <row r="476" spans="1:15" x14ac:dyDescent="0.2">
      <c r="A476" s="678" t="s">
        <v>1328</v>
      </c>
      <c r="B476" s="678">
        <v>154.48400000000001</v>
      </c>
      <c r="C476" s="678">
        <v>649.51199999999994</v>
      </c>
      <c r="D476" s="678">
        <v>680.27099999999996</v>
      </c>
      <c r="E476" s="678">
        <v>1485.049</v>
      </c>
      <c r="F476" s="678">
        <v>1.1559999999999999</v>
      </c>
      <c r="G476" s="678">
        <v>0.42299999999999999</v>
      </c>
      <c r="H476" s="678">
        <v>0</v>
      </c>
      <c r="I476" s="678">
        <v>0</v>
      </c>
      <c r="J476" s="678">
        <v>170.23500000000001</v>
      </c>
      <c r="K476" s="678">
        <v>171.815</v>
      </c>
      <c r="L476" s="678">
        <v>1656.864</v>
      </c>
      <c r="M476" s="678">
        <v>300.22300000000001</v>
      </c>
      <c r="N476" s="678">
        <v>642.53300000000002</v>
      </c>
      <c r="O476" s="678">
        <v>2599.62</v>
      </c>
    </row>
    <row r="477" spans="1:15" x14ac:dyDescent="0.2">
      <c r="A477" s="678" t="s">
        <v>1329</v>
      </c>
      <c r="B477" s="678">
        <v>148.09899999999999</v>
      </c>
      <c r="C477" s="678">
        <v>581.51800000000003</v>
      </c>
      <c r="D477" s="678">
        <v>607.755</v>
      </c>
      <c r="E477" s="678">
        <v>1339.5309999999999</v>
      </c>
      <c r="F477" s="678">
        <v>0.94399999999999995</v>
      </c>
      <c r="G477" s="678">
        <v>0.41</v>
      </c>
      <c r="H477" s="678">
        <v>0</v>
      </c>
      <c r="I477" s="678">
        <v>0</v>
      </c>
      <c r="J477" s="678">
        <v>162.84399999999999</v>
      </c>
      <c r="K477" s="678">
        <v>164.19800000000001</v>
      </c>
      <c r="L477" s="678">
        <v>1503.729</v>
      </c>
      <c r="M477" s="678">
        <v>291.94900000000001</v>
      </c>
      <c r="N477" s="678">
        <v>581.43899999999996</v>
      </c>
      <c r="O477" s="678">
        <v>2377.1170000000002</v>
      </c>
    </row>
    <row r="478" spans="1:15" x14ac:dyDescent="0.2">
      <c r="A478" s="678" t="s">
        <v>1330</v>
      </c>
      <c r="B478" s="678">
        <v>157.76599999999999</v>
      </c>
      <c r="C478" s="678">
        <v>654.38699999999994</v>
      </c>
      <c r="D478" s="678">
        <v>788.57299999999998</v>
      </c>
      <c r="E478" s="678">
        <v>1601.61</v>
      </c>
      <c r="F478" s="678">
        <v>0.93799999999999994</v>
      </c>
      <c r="G478" s="678">
        <v>0.42299999999999999</v>
      </c>
      <c r="H478" s="678">
        <v>0</v>
      </c>
      <c r="I478" s="678">
        <v>0</v>
      </c>
      <c r="J478" s="678">
        <v>171.58699999999999</v>
      </c>
      <c r="K478" s="678">
        <v>172.94900000000001</v>
      </c>
      <c r="L478" s="678">
        <v>1774.559</v>
      </c>
      <c r="M478" s="678">
        <v>286.71699999999998</v>
      </c>
      <c r="N478" s="678">
        <v>599.21199999999999</v>
      </c>
      <c r="O478" s="678">
        <v>2660.4879999999998</v>
      </c>
    </row>
    <row r="479" spans="1:15" x14ac:dyDescent="0.2">
      <c r="A479" s="678" t="s">
        <v>1331</v>
      </c>
      <c r="B479" s="678">
        <v>139.64400000000001</v>
      </c>
      <c r="C479" s="678">
        <v>663.67</v>
      </c>
      <c r="D479" s="678">
        <v>693.46799999999996</v>
      </c>
      <c r="E479" s="678">
        <v>1498.182</v>
      </c>
      <c r="F479" s="678">
        <v>1.171</v>
      </c>
      <c r="G479" s="678">
        <v>0.41</v>
      </c>
      <c r="H479" s="678">
        <v>0</v>
      </c>
      <c r="I479" s="678">
        <v>0</v>
      </c>
      <c r="J479" s="678">
        <v>168.358</v>
      </c>
      <c r="K479" s="678">
        <v>169.93899999999999</v>
      </c>
      <c r="L479" s="678">
        <v>1668.1210000000001</v>
      </c>
      <c r="M479" s="678">
        <v>270.822</v>
      </c>
      <c r="N479" s="678">
        <v>589.84400000000005</v>
      </c>
      <c r="O479" s="678">
        <v>2528.7869999999998</v>
      </c>
    </row>
    <row r="480" spans="1:15" x14ac:dyDescent="0.2">
      <c r="A480" s="678" t="s">
        <v>1332</v>
      </c>
      <c r="B480" s="678">
        <v>129.274</v>
      </c>
      <c r="C480" s="678">
        <v>675.245</v>
      </c>
      <c r="D480" s="678">
        <v>676.43100000000004</v>
      </c>
      <c r="E480" s="678">
        <v>1478.376</v>
      </c>
      <c r="F480" s="678">
        <v>1.579</v>
      </c>
      <c r="G480" s="678">
        <v>0.42299999999999999</v>
      </c>
      <c r="H480" s="678">
        <v>0</v>
      </c>
      <c r="I480" s="678">
        <v>0</v>
      </c>
      <c r="J480" s="678">
        <v>162.739</v>
      </c>
      <c r="K480" s="678">
        <v>164.74199999999999</v>
      </c>
      <c r="L480" s="678">
        <v>1643.1179999999999</v>
      </c>
      <c r="M480" s="678">
        <v>258.012</v>
      </c>
      <c r="N480" s="678">
        <v>571.25900000000001</v>
      </c>
      <c r="O480" s="678">
        <v>2472.3890000000001</v>
      </c>
    </row>
    <row r="481" spans="1:15" x14ac:dyDescent="0.2">
      <c r="A481" s="678" t="s">
        <v>1333</v>
      </c>
      <c r="B481" s="678">
        <v>1795.585</v>
      </c>
      <c r="C481" s="678">
        <v>8083.4049999999997</v>
      </c>
      <c r="D481" s="678">
        <v>8588.2270000000008</v>
      </c>
      <c r="E481" s="678">
        <v>18507.989000000001</v>
      </c>
      <c r="F481" s="678">
        <v>16.513999999999999</v>
      </c>
      <c r="G481" s="678">
        <v>5</v>
      </c>
      <c r="H481" s="678">
        <v>0</v>
      </c>
      <c r="I481" s="678">
        <v>0</v>
      </c>
      <c r="J481" s="678">
        <v>2025.5440000000001</v>
      </c>
      <c r="K481" s="678">
        <v>2047.059</v>
      </c>
      <c r="L481" s="678">
        <v>20555.047999999999</v>
      </c>
      <c r="M481" s="678">
        <v>3443.7330000000002</v>
      </c>
      <c r="N481" s="678">
        <v>7365.4459999999999</v>
      </c>
      <c r="O481" s="678">
        <v>31364.226999999999</v>
      </c>
    </row>
    <row r="482" spans="1:15" x14ac:dyDescent="0.2">
      <c r="A482" s="678" t="s">
        <v>1334</v>
      </c>
      <c r="B482" s="678">
        <v>124.586</v>
      </c>
      <c r="C482" s="678">
        <v>709.18200000000002</v>
      </c>
      <c r="D482" s="678">
        <v>717.55100000000004</v>
      </c>
      <c r="E482" s="678">
        <v>1549.683</v>
      </c>
      <c r="F482" s="678">
        <v>1.6120000000000001</v>
      </c>
      <c r="G482" s="678">
        <v>0.35699999999999998</v>
      </c>
      <c r="H482" s="678">
        <v>0</v>
      </c>
      <c r="I482" s="678">
        <v>0</v>
      </c>
      <c r="J482" s="678">
        <v>157.80500000000001</v>
      </c>
      <c r="K482" s="678">
        <v>159.773</v>
      </c>
      <c r="L482" s="678">
        <v>1709.4559999999999</v>
      </c>
      <c r="M482" s="678">
        <v>255.91200000000001</v>
      </c>
      <c r="N482" s="678">
        <v>548.41499999999996</v>
      </c>
      <c r="O482" s="678">
        <v>2513.7820000000002</v>
      </c>
    </row>
    <row r="483" spans="1:15" x14ac:dyDescent="0.2">
      <c r="A483" s="678" t="s">
        <v>1335</v>
      </c>
      <c r="B483" s="678">
        <v>127.371</v>
      </c>
      <c r="C483" s="678">
        <v>638.447</v>
      </c>
      <c r="D483" s="678">
        <v>625.06500000000005</v>
      </c>
      <c r="E483" s="678">
        <v>1389.7860000000001</v>
      </c>
      <c r="F483" s="678">
        <v>1.4019999999999999</v>
      </c>
      <c r="G483" s="678">
        <v>0.32200000000000001</v>
      </c>
      <c r="H483" s="678">
        <v>0</v>
      </c>
      <c r="I483" s="678">
        <v>0</v>
      </c>
      <c r="J483" s="678">
        <v>147.56899999999999</v>
      </c>
      <c r="K483" s="678">
        <v>149.29300000000001</v>
      </c>
      <c r="L483" s="678">
        <v>1539.079</v>
      </c>
      <c r="M483" s="678">
        <v>243.28899999999999</v>
      </c>
      <c r="N483" s="678">
        <v>477.86900000000003</v>
      </c>
      <c r="O483" s="678">
        <v>2260.2379999999998</v>
      </c>
    </row>
    <row r="484" spans="1:15" x14ac:dyDescent="0.2">
      <c r="A484" s="678" t="s">
        <v>1336</v>
      </c>
      <c r="B484" s="678">
        <v>128.21199999999999</v>
      </c>
      <c r="C484" s="678">
        <v>660.72299999999996</v>
      </c>
      <c r="D484" s="678">
        <v>646.70600000000002</v>
      </c>
      <c r="E484" s="678">
        <v>1434.2070000000001</v>
      </c>
      <c r="F484" s="678">
        <v>1.8859999999999999</v>
      </c>
      <c r="G484" s="678">
        <v>0.35699999999999998</v>
      </c>
      <c r="H484" s="678">
        <v>0</v>
      </c>
      <c r="I484" s="678">
        <v>0</v>
      </c>
      <c r="J484" s="678">
        <v>158.315</v>
      </c>
      <c r="K484" s="678">
        <v>160.55799999999999</v>
      </c>
      <c r="L484" s="678">
        <v>1594.7650000000001</v>
      </c>
      <c r="M484" s="678">
        <v>252.19</v>
      </c>
      <c r="N484" s="678">
        <v>526.19100000000003</v>
      </c>
      <c r="O484" s="678">
        <v>2373.1460000000002</v>
      </c>
    </row>
    <row r="485" spans="1:15" x14ac:dyDescent="0.2">
      <c r="A485" s="678" t="s">
        <v>1337</v>
      </c>
      <c r="B485" s="678">
        <v>107.408</v>
      </c>
      <c r="C485" s="678">
        <v>610.68200000000002</v>
      </c>
      <c r="D485" s="678">
        <v>607.65899999999999</v>
      </c>
      <c r="E485" s="678">
        <v>1323.2539999999999</v>
      </c>
      <c r="F485" s="678">
        <v>1.8620000000000001</v>
      </c>
      <c r="G485" s="678">
        <v>0.34499999999999997</v>
      </c>
      <c r="H485" s="678">
        <v>0</v>
      </c>
      <c r="I485" s="678">
        <v>0</v>
      </c>
      <c r="J485" s="678">
        <v>151.1</v>
      </c>
      <c r="K485" s="678">
        <v>153.30699999999999</v>
      </c>
      <c r="L485" s="678">
        <v>1476.5609999999999</v>
      </c>
      <c r="M485" s="678">
        <v>251.334</v>
      </c>
      <c r="N485" s="678">
        <v>523.45000000000005</v>
      </c>
      <c r="O485" s="678">
        <v>2251.3449999999998</v>
      </c>
    </row>
    <row r="486" spans="1:15" x14ac:dyDescent="0.2">
      <c r="A486" s="678" t="s">
        <v>1338</v>
      </c>
      <c r="B486" s="678">
        <v>106.444</v>
      </c>
      <c r="C486" s="678">
        <v>588.70000000000005</v>
      </c>
      <c r="D486" s="678">
        <v>622.69399999999996</v>
      </c>
      <c r="E486" s="678">
        <v>1316.184</v>
      </c>
      <c r="F486" s="678">
        <v>1.825</v>
      </c>
      <c r="G486" s="678">
        <v>0.35699999999999998</v>
      </c>
      <c r="H486" s="678">
        <v>0</v>
      </c>
      <c r="I486" s="678">
        <v>0</v>
      </c>
      <c r="J486" s="678">
        <v>157.84899999999999</v>
      </c>
      <c r="K486" s="678">
        <v>160.03</v>
      </c>
      <c r="L486" s="678">
        <v>1476.2149999999999</v>
      </c>
      <c r="M486" s="678">
        <v>256.57600000000002</v>
      </c>
      <c r="N486" s="678">
        <v>569.17700000000002</v>
      </c>
      <c r="O486" s="678">
        <v>2301.9679999999998</v>
      </c>
    </row>
    <row r="487" spans="1:15" x14ac:dyDescent="0.2">
      <c r="A487" s="678" t="s">
        <v>1339</v>
      </c>
      <c r="B487" s="678">
        <v>106.545</v>
      </c>
      <c r="C487" s="678">
        <v>576.94299999999998</v>
      </c>
      <c r="D487" s="678">
        <v>646.38699999999994</v>
      </c>
      <c r="E487" s="678">
        <v>1328.327</v>
      </c>
      <c r="F487" s="678">
        <v>1.653</v>
      </c>
      <c r="G487" s="678">
        <v>0.34499999999999997</v>
      </c>
      <c r="H487" s="678">
        <v>0</v>
      </c>
      <c r="I487" s="678">
        <v>0</v>
      </c>
      <c r="J487" s="678">
        <v>158.577</v>
      </c>
      <c r="K487" s="678">
        <v>160.57499999999999</v>
      </c>
      <c r="L487" s="678">
        <v>1488.902</v>
      </c>
      <c r="M487" s="678">
        <v>256.738</v>
      </c>
      <c r="N487" s="678">
        <v>572.01199999999994</v>
      </c>
      <c r="O487" s="678">
        <v>2317.652</v>
      </c>
    </row>
    <row r="488" spans="1:15" x14ac:dyDescent="0.2">
      <c r="A488" s="678" t="s">
        <v>1340</v>
      </c>
      <c r="B488" s="678">
        <v>107.081</v>
      </c>
      <c r="C488" s="678">
        <v>596.74900000000002</v>
      </c>
      <c r="D488" s="678">
        <v>635.447</v>
      </c>
      <c r="E488" s="678">
        <v>1337.414</v>
      </c>
      <c r="F488" s="678">
        <v>1.3640000000000001</v>
      </c>
      <c r="G488" s="678">
        <v>0.35699999999999998</v>
      </c>
      <c r="H488" s="678">
        <v>0</v>
      </c>
      <c r="I488" s="678">
        <v>0</v>
      </c>
      <c r="J488" s="678">
        <v>170.001</v>
      </c>
      <c r="K488" s="678">
        <v>171.721</v>
      </c>
      <c r="L488" s="678">
        <v>1509.135</v>
      </c>
      <c r="M488" s="678">
        <v>266.28899999999999</v>
      </c>
      <c r="N488" s="678">
        <v>559.91399999999999</v>
      </c>
      <c r="O488" s="678">
        <v>2335.3380000000002</v>
      </c>
    </row>
    <row r="489" spans="1:15" x14ac:dyDescent="0.2">
      <c r="A489" s="678" t="s">
        <v>1341</v>
      </c>
      <c r="B489" s="678">
        <v>111.99299999999999</v>
      </c>
      <c r="C489" s="678">
        <v>617.24599999999998</v>
      </c>
      <c r="D489" s="678">
        <v>653.09100000000001</v>
      </c>
      <c r="E489" s="678">
        <v>1379</v>
      </c>
      <c r="F489" s="678">
        <v>1.33</v>
      </c>
      <c r="G489" s="678">
        <v>0.35699999999999998</v>
      </c>
      <c r="H489" s="678">
        <v>0</v>
      </c>
      <c r="I489" s="678">
        <v>0</v>
      </c>
      <c r="J489" s="678">
        <v>173.46199999999999</v>
      </c>
      <c r="K489" s="678">
        <v>175.149</v>
      </c>
      <c r="L489" s="678">
        <v>1554.1489999999999</v>
      </c>
      <c r="M489" s="678">
        <v>280.8</v>
      </c>
      <c r="N489" s="678">
        <v>590.55799999999999</v>
      </c>
      <c r="O489" s="678">
        <v>2425.5079999999998</v>
      </c>
    </row>
    <row r="490" spans="1:15" x14ac:dyDescent="0.2">
      <c r="A490" s="678" t="s">
        <v>1342</v>
      </c>
      <c r="B490" s="678">
        <v>114.94199999999999</v>
      </c>
      <c r="C490" s="678">
        <v>598.77099999999996</v>
      </c>
      <c r="D490" s="678">
        <v>663.92499999999995</v>
      </c>
      <c r="E490" s="678">
        <v>1375.873</v>
      </c>
      <c r="F490" s="678">
        <v>0.92800000000000005</v>
      </c>
      <c r="G490" s="678">
        <v>0.34499999999999997</v>
      </c>
      <c r="H490" s="678">
        <v>0</v>
      </c>
      <c r="I490" s="678">
        <v>0</v>
      </c>
      <c r="J490" s="678">
        <v>165.54499999999999</v>
      </c>
      <c r="K490" s="678">
        <v>166.81899999999999</v>
      </c>
      <c r="L490" s="678">
        <v>1542.691</v>
      </c>
      <c r="M490" s="678">
        <v>273.03399999999999</v>
      </c>
      <c r="N490" s="678">
        <v>532.16</v>
      </c>
      <c r="O490" s="678">
        <v>2347.8850000000002</v>
      </c>
    </row>
    <row r="491" spans="1:15" x14ac:dyDescent="0.2">
      <c r="A491" s="678" t="s">
        <v>1343</v>
      </c>
      <c r="B491" s="678">
        <v>121.774</v>
      </c>
      <c r="C491" s="678">
        <v>642.57299999999998</v>
      </c>
      <c r="D491" s="678">
        <v>667.553</v>
      </c>
      <c r="E491" s="678">
        <v>1428.3209999999999</v>
      </c>
      <c r="F491" s="678">
        <v>1.323</v>
      </c>
      <c r="G491" s="678">
        <v>0.35699999999999998</v>
      </c>
      <c r="H491" s="678">
        <v>0</v>
      </c>
      <c r="I491" s="678">
        <v>0</v>
      </c>
      <c r="J491" s="678">
        <v>173.38900000000001</v>
      </c>
      <c r="K491" s="678">
        <v>175.06899999999999</v>
      </c>
      <c r="L491" s="678">
        <v>1603.39</v>
      </c>
      <c r="M491" s="678">
        <v>271.54000000000002</v>
      </c>
      <c r="N491" s="678">
        <v>546.12300000000005</v>
      </c>
      <c r="O491" s="678">
        <v>2421.0540000000001</v>
      </c>
    </row>
    <row r="492" spans="1:15" x14ac:dyDescent="0.2">
      <c r="A492" s="678" t="s">
        <v>1344</v>
      </c>
      <c r="B492" s="678">
        <v>118.465</v>
      </c>
      <c r="C492" s="678">
        <v>650.34500000000003</v>
      </c>
      <c r="D492" s="678">
        <v>647.68899999999996</v>
      </c>
      <c r="E492" s="678">
        <v>1415.5450000000001</v>
      </c>
      <c r="F492" s="678">
        <v>1.339</v>
      </c>
      <c r="G492" s="678">
        <v>0.34499999999999997</v>
      </c>
      <c r="H492" s="678">
        <v>0</v>
      </c>
      <c r="I492" s="678">
        <v>0</v>
      </c>
      <c r="J492" s="678">
        <v>171.95599999999999</v>
      </c>
      <c r="K492" s="678">
        <v>173.64</v>
      </c>
      <c r="L492" s="678">
        <v>1589.1859999999999</v>
      </c>
      <c r="M492" s="678">
        <v>259.029</v>
      </c>
      <c r="N492" s="678">
        <v>551.60400000000004</v>
      </c>
      <c r="O492" s="678">
        <v>2399.8180000000002</v>
      </c>
    </row>
    <row r="493" spans="1:15" x14ac:dyDescent="0.2">
      <c r="A493" s="678" t="s">
        <v>1345</v>
      </c>
      <c r="B493" s="678">
        <v>120.85</v>
      </c>
      <c r="C493" s="678">
        <v>718.053</v>
      </c>
      <c r="D493" s="678">
        <v>679.14700000000005</v>
      </c>
      <c r="E493" s="678">
        <v>1515.596</v>
      </c>
      <c r="F493" s="678">
        <v>1.712</v>
      </c>
      <c r="G493" s="678">
        <v>0.35699999999999998</v>
      </c>
      <c r="H493" s="678">
        <v>0</v>
      </c>
      <c r="I493" s="678">
        <v>0</v>
      </c>
      <c r="J493" s="678">
        <v>176.959</v>
      </c>
      <c r="K493" s="678">
        <v>179.02699999999999</v>
      </c>
      <c r="L493" s="678">
        <v>1694.623</v>
      </c>
      <c r="M493" s="678">
        <v>263.58100000000002</v>
      </c>
      <c r="N493" s="678">
        <v>582.14800000000002</v>
      </c>
      <c r="O493" s="678">
        <v>2540.3519999999999</v>
      </c>
    </row>
    <row r="494" spans="1:15" x14ac:dyDescent="0.2">
      <c r="A494" s="678" t="s">
        <v>1346</v>
      </c>
      <c r="B494" s="678">
        <v>1395.671</v>
      </c>
      <c r="C494" s="678">
        <v>7608.9719999999998</v>
      </c>
      <c r="D494" s="678">
        <v>7812.915</v>
      </c>
      <c r="E494" s="678">
        <v>16793.746999999999</v>
      </c>
      <c r="F494" s="678">
        <v>18.234999999999999</v>
      </c>
      <c r="G494" s="678">
        <v>4.2</v>
      </c>
      <c r="H494" s="678">
        <v>0</v>
      </c>
      <c r="I494" s="678">
        <v>0</v>
      </c>
      <c r="J494" s="678">
        <v>1962.528</v>
      </c>
      <c r="K494" s="678">
        <v>1984.963</v>
      </c>
      <c r="L494" s="678">
        <v>18778.71</v>
      </c>
      <c r="M494" s="678">
        <v>3130.3119999999999</v>
      </c>
      <c r="N494" s="678">
        <v>6581.8990000000003</v>
      </c>
      <c r="O494" s="678">
        <v>28490.921999999999</v>
      </c>
    </row>
    <row r="495" spans="1:15" x14ac:dyDescent="0.2">
      <c r="A495" s="678" t="s">
        <v>1347</v>
      </c>
      <c r="B495" s="678">
        <v>126.462</v>
      </c>
      <c r="C495" s="678">
        <v>765.80499999999995</v>
      </c>
      <c r="D495" s="678">
        <v>646.80200000000002</v>
      </c>
      <c r="E495" s="678">
        <v>1534.854</v>
      </c>
      <c r="F495" s="678">
        <v>1.653</v>
      </c>
      <c r="G495" s="678">
        <v>0.35699999999999998</v>
      </c>
      <c r="H495" s="678">
        <v>0</v>
      </c>
      <c r="I495" s="678">
        <v>0</v>
      </c>
      <c r="J495" s="678">
        <v>182.399</v>
      </c>
      <c r="K495" s="678">
        <v>184.40899999999999</v>
      </c>
      <c r="L495" s="678">
        <v>1719.2629999999999</v>
      </c>
      <c r="M495" s="678">
        <v>257.62599999999998</v>
      </c>
      <c r="N495" s="678">
        <v>535.15099999999995</v>
      </c>
      <c r="O495" s="678">
        <v>2512.04</v>
      </c>
    </row>
    <row r="496" spans="1:15" x14ac:dyDescent="0.2">
      <c r="A496" s="678" t="s">
        <v>1348</v>
      </c>
      <c r="B496" s="678">
        <v>129.72999999999999</v>
      </c>
      <c r="C496" s="678">
        <v>707.69799999999998</v>
      </c>
      <c r="D496" s="678">
        <v>611.96299999999997</v>
      </c>
      <c r="E496" s="678">
        <v>1453.34</v>
      </c>
      <c r="F496" s="678">
        <v>1.585</v>
      </c>
      <c r="G496" s="678">
        <v>0.32200000000000001</v>
      </c>
      <c r="H496" s="678">
        <v>0</v>
      </c>
      <c r="I496" s="678">
        <v>0</v>
      </c>
      <c r="J496" s="678">
        <v>168.14099999999999</v>
      </c>
      <c r="K496" s="678">
        <v>170.048</v>
      </c>
      <c r="L496" s="678">
        <v>1623.3879999999999</v>
      </c>
      <c r="M496" s="678">
        <v>253.048</v>
      </c>
      <c r="N496" s="678">
        <v>510.72300000000001</v>
      </c>
      <c r="O496" s="678">
        <v>2387.16</v>
      </c>
    </row>
    <row r="497" spans="1:15" x14ac:dyDescent="0.2">
      <c r="A497" s="678" t="s">
        <v>1349</v>
      </c>
      <c r="B497" s="678">
        <v>136.19399999999999</v>
      </c>
      <c r="C497" s="678">
        <v>721.64599999999996</v>
      </c>
      <c r="D497" s="678">
        <v>722.06600000000003</v>
      </c>
      <c r="E497" s="678">
        <v>1582.155</v>
      </c>
      <c r="F497" s="678">
        <v>1.831</v>
      </c>
      <c r="G497" s="678">
        <v>0.35699999999999998</v>
      </c>
      <c r="H497" s="678">
        <v>1E-3</v>
      </c>
      <c r="I497" s="678">
        <v>0</v>
      </c>
      <c r="J497" s="678">
        <v>185.19399999999999</v>
      </c>
      <c r="K497" s="678">
        <v>187.38300000000001</v>
      </c>
      <c r="L497" s="678">
        <v>1769.538</v>
      </c>
      <c r="M497" s="678">
        <v>267.17099999999999</v>
      </c>
      <c r="N497" s="678">
        <v>538.14300000000003</v>
      </c>
      <c r="O497" s="678">
        <v>2574.8519999999999</v>
      </c>
    </row>
    <row r="498" spans="1:15" x14ac:dyDescent="0.2">
      <c r="A498" s="678" t="s">
        <v>1350</v>
      </c>
      <c r="B498" s="678">
        <v>130.34399999999999</v>
      </c>
      <c r="C498" s="678">
        <v>655.41399999999999</v>
      </c>
      <c r="D498" s="678">
        <v>674.90700000000004</v>
      </c>
      <c r="E498" s="678">
        <v>1461.2249999999999</v>
      </c>
      <c r="F498" s="678">
        <v>1.8280000000000001</v>
      </c>
      <c r="G498" s="678">
        <v>0.34499999999999997</v>
      </c>
      <c r="H498" s="678">
        <v>1E-3</v>
      </c>
      <c r="I498" s="678">
        <v>0</v>
      </c>
      <c r="J498" s="678">
        <v>178.184</v>
      </c>
      <c r="K498" s="678">
        <v>180.358</v>
      </c>
      <c r="L498" s="678">
        <v>1641.5830000000001</v>
      </c>
      <c r="M498" s="678">
        <v>268.17200000000003</v>
      </c>
      <c r="N498" s="678">
        <v>542.67499999999995</v>
      </c>
      <c r="O498" s="678">
        <v>2452.4299999999998</v>
      </c>
    </row>
    <row r="499" spans="1:15" x14ac:dyDescent="0.2">
      <c r="A499" s="678" t="s">
        <v>1351</v>
      </c>
      <c r="B499" s="678">
        <v>130.887</v>
      </c>
      <c r="C499" s="678">
        <v>664.79300000000001</v>
      </c>
      <c r="D499" s="678">
        <v>653.702</v>
      </c>
      <c r="E499" s="678">
        <v>1451.3920000000001</v>
      </c>
      <c r="F499" s="678">
        <v>1.603</v>
      </c>
      <c r="G499" s="678">
        <v>0.35699999999999998</v>
      </c>
      <c r="H499" s="678">
        <v>2E-3</v>
      </c>
      <c r="I499" s="678">
        <v>0</v>
      </c>
      <c r="J499" s="678">
        <v>180.59899999999999</v>
      </c>
      <c r="K499" s="678">
        <v>182.56</v>
      </c>
      <c r="L499" s="678">
        <v>1633.952</v>
      </c>
      <c r="M499" s="678">
        <v>280.08499999999998</v>
      </c>
      <c r="N499" s="678">
        <v>635.22400000000005</v>
      </c>
      <c r="O499" s="678">
        <v>2549.261</v>
      </c>
    </row>
    <row r="500" spans="1:15" x14ac:dyDescent="0.2">
      <c r="A500" s="678" t="s">
        <v>1352</v>
      </c>
      <c r="B500" s="678">
        <v>129.768</v>
      </c>
      <c r="C500" s="678">
        <v>644.673</v>
      </c>
      <c r="D500" s="678">
        <v>674.71500000000003</v>
      </c>
      <c r="E500" s="678">
        <v>1450.239</v>
      </c>
      <c r="F500" s="678">
        <v>1.2929999999999999</v>
      </c>
      <c r="G500" s="678">
        <v>0.34499999999999997</v>
      </c>
      <c r="H500" s="678">
        <v>2E-3</v>
      </c>
      <c r="I500" s="678">
        <v>0</v>
      </c>
      <c r="J500" s="678">
        <v>179.376</v>
      </c>
      <c r="K500" s="678">
        <v>181.01599999999999</v>
      </c>
      <c r="L500" s="678">
        <v>1631.2550000000001</v>
      </c>
      <c r="M500" s="678">
        <v>284.38099999999997</v>
      </c>
      <c r="N500" s="678">
        <v>625.21400000000006</v>
      </c>
      <c r="O500" s="678">
        <v>2540.85</v>
      </c>
    </row>
    <row r="501" spans="1:15" x14ac:dyDescent="0.2">
      <c r="A501" s="678" t="s">
        <v>1353</v>
      </c>
      <c r="B501" s="678">
        <v>132.29499999999999</v>
      </c>
      <c r="C501" s="678">
        <v>656.90200000000004</v>
      </c>
      <c r="D501" s="678">
        <v>666.66399999999999</v>
      </c>
      <c r="E501" s="678">
        <v>1455.9880000000001</v>
      </c>
      <c r="F501" s="678">
        <v>1.048</v>
      </c>
      <c r="G501" s="678">
        <v>0.35699999999999998</v>
      </c>
      <c r="H501" s="678">
        <v>2E-3</v>
      </c>
      <c r="I501" s="678">
        <v>0</v>
      </c>
      <c r="J501" s="678">
        <v>185.91</v>
      </c>
      <c r="K501" s="678">
        <v>187.316</v>
      </c>
      <c r="L501" s="678">
        <v>1643.3040000000001</v>
      </c>
      <c r="M501" s="678">
        <v>292.495</v>
      </c>
      <c r="N501" s="678">
        <v>621.39400000000001</v>
      </c>
      <c r="O501" s="678">
        <v>2557.1930000000002</v>
      </c>
    </row>
    <row r="502" spans="1:15" x14ac:dyDescent="0.2">
      <c r="A502" s="678" t="s">
        <v>1354</v>
      </c>
      <c r="B502" s="678">
        <v>133.88900000000001</v>
      </c>
      <c r="C502" s="678">
        <v>660.49599999999998</v>
      </c>
      <c r="D502" s="678">
        <v>742.30200000000002</v>
      </c>
      <c r="E502" s="678">
        <v>1538.1210000000001</v>
      </c>
      <c r="F502" s="678">
        <v>0.96599999999999997</v>
      </c>
      <c r="G502" s="678">
        <v>0.35699999999999998</v>
      </c>
      <c r="H502" s="678">
        <v>2E-3</v>
      </c>
      <c r="I502" s="678">
        <v>0</v>
      </c>
      <c r="J502" s="678">
        <v>187.41300000000001</v>
      </c>
      <c r="K502" s="678">
        <v>188.738</v>
      </c>
      <c r="L502" s="678">
        <v>1726.86</v>
      </c>
      <c r="M502" s="678">
        <v>299.928</v>
      </c>
      <c r="N502" s="678">
        <v>626.33900000000006</v>
      </c>
      <c r="O502" s="678">
        <v>2653.127</v>
      </c>
    </row>
    <row r="503" spans="1:15" x14ac:dyDescent="0.2">
      <c r="A503" s="678" t="s">
        <v>1355</v>
      </c>
      <c r="B503" s="678">
        <v>136.25299999999999</v>
      </c>
      <c r="C503" s="678">
        <v>655.72900000000004</v>
      </c>
      <c r="D503" s="678">
        <v>711.40800000000002</v>
      </c>
      <c r="E503" s="678">
        <v>1502.835</v>
      </c>
      <c r="F503" s="678">
        <v>0.74299999999999999</v>
      </c>
      <c r="G503" s="678">
        <v>0.34499999999999997</v>
      </c>
      <c r="H503" s="678">
        <v>2E-3</v>
      </c>
      <c r="I503" s="678">
        <v>0</v>
      </c>
      <c r="J503" s="678">
        <v>183.05799999999999</v>
      </c>
      <c r="K503" s="678">
        <v>184.148</v>
      </c>
      <c r="L503" s="678">
        <v>1686.9829999999999</v>
      </c>
      <c r="M503" s="678">
        <v>284.399</v>
      </c>
      <c r="N503" s="678">
        <v>556.54899999999998</v>
      </c>
      <c r="O503" s="678">
        <v>2527.9319999999998</v>
      </c>
    </row>
    <row r="504" spans="1:15" x14ac:dyDescent="0.2">
      <c r="A504" s="678" t="s">
        <v>1356</v>
      </c>
      <c r="B504" s="678">
        <v>132.37899999999999</v>
      </c>
      <c r="C504" s="678">
        <v>672.40099999999995</v>
      </c>
      <c r="D504" s="678">
        <v>671.654</v>
      </c>
      <c r="E504" s="678">
        <v>1474.431</v>
      </c>
      <c r="F504" s="678">
        <v>1.1459999999999999</v>
      </c>
      <c r="G504" s="678">
        <v>0.35699999999999998</v>
      </c>
      <c r="H504" s="678">
        <v>1E-3</v>
      </c>
      <c r="I504" s="678">
        <v>0</v>
      </c>
      <c r="J504" s="678">
        <v>187.95599999999999</v>
      </c>
      <c r="K504" s="678">
        <v>189.46100000000001</v>
      </c>
      <c r="L504" s="678">
        <v>1663.8920000000001</v>
      </c>
      <c r="M504" s="678">
        <v>279.94200000000001</v>
      </c>
      <c r="N504" s="678">
        <v>558.62199999999996</v>
      </c>
      <c r="O504" s="678">
        <v>2502.4549999999999</v>
      </c>
    </row>
    <row r="505" spans="1:15" x14ac:dyDescent="0.2">
      <c r="A505" s="678" t="s">
        <v>1357</v>
      </c>
      <c r="B505" s="678">
        <v>134.18600000000001</v>
      </c>
      <c r="C505" s="678">
        <v>699.774</v>
      </c>
      <c r="D505" s="678">
        <v>673.13499999999999</v>
      </c>
      <c r="E505" s="678">
        <v>1501.3510000000001</v>
      </c>
      <c r="F505" s="678">
        <v>1.266</v>
      </c>
      <c r="G505" s="678">
        <v>0.34499999999999997</v>
      </c>
      <c r="H505" s="678">
        <v>1E-3</v>
      </c>
      <c r="I505" s="678">
        <v>0</v>
      </c>
      <c r="J505" s="678">
        <v>187.31800000000001</v>
      </c>
      <c r="K505" s="678">
        <v>188.93100000000001</v>
      </c>
      <c r="L505" s="678">
        <v>1690.2809999999999</v>
      </c>
      <c r="M505" s="678">
        <v>271.50900000000001</v>
      </c>
      <c r="N505" s="678">
        <v>580.71199999999999</v>
      </c>
      <c r="O505" s="678">
        <v>2542.502</v>
      </c>
    </row>
    <row r="506" spans="1:15" x14ac:dyDescent="0.2">
      <c r="A506" s="678" t="s">
        <v>1358</v>
      </c>
      <c r="B506" s="678">
        <v>137.55799999999999</v>
      </c>
      <c r="C506" s="678">
        <v>772.02499999999998</v>
      </c>
      <c r="D506" s="678">
        <v>722.29100000000005</v>
      </c>
      <c r="E506" s="678">
        <v>1626.807</v>
      </c>
      <c r="F506" s="678">
        <v>1.3089999999999999</v>
      </c>
      <c r="G506" s="678">
        <v>0.35699999999999998</v>
      </c>
      <c r="H506" s="678">
        <v>2E-3</v>
      </c>
      <c r="I506" s="678">
        <v>0</v>
      </c>
      <c r="J506" s="678">
        <v>195.053</v>
      </c>
      <c r="K506" s="678">
        <v>196.72</v>
      </c>
      <c r="L506" s="678">
        <v>1823.527</v>
      </c>
      <c r="M506" s="678">
        <v>273.86200000000002</v>
      </c>
      <c r="N506" s="678">
        <v>603.80100000000004</v>
      </c>
      <c r="O506" s="678">
        <v>2701.19</v>
      </c>
    </row>
    <row r="507" spans="1:15" x14ac:dyDescent="0.2">
      <c r="A507" s="678" t="s">
        <v>1359</v>
      </c>
      <c r="B507" s="678">
        <v>1589.9449999999999</v>
      </c>
      <c r="C507" s="678">
        <v>8277.9850000000006</v>
      </c>
      <c r="D507" s="678">
        <v>8171.61</v>
      </c>
      <c r="E507" s="678">
        <v>18033.368999999999</v>
      </c>
      <c r="F507" s="678">
        <v>16.27</v>
      </c>
      <c r="G507" s="678">
        <v>4.2</v>
      </c>
      <c r="H507" s="678">
        <v>1.7999999999999999E-2</v>
      </c>
      <c r="I507" s="678">
        <v>0</v>
      </c>
      <c r="J507" s="678">
        <v>2200.6010000000001</v>
      </c>
      <c r="K507" s="678">
        <v>2221.0889999999999</v>
      </c>
      <c r="L507" s="678">
        <v>20254.457999999999</v>
      </c>
      <c r="M507" s="678">
        <v>3312.6179999999999</v>
      </c>
      <c r="N507" s="678">
        <v>6934.4579999999996</v>
      </c>
      <c r="O507" s="678">
        <v>30501.532999999999</v>
      </c>
    </row>
    <row r="508" spans="1:15" x14ac:dyDescent="0.2">
      <c r="A508" s="678" t="s">
        <v>1360</v>
      </c>
      <c r="B508" s="678">
        <v>136.59800000000001</v>
      </c>
      <c r="C508" s="678">
        <v>774.77300000000002</v>
      </c>
      <c r="D508" s="678">
        <v>732.93200000000002</v>
      </c>
      <c r="E508" s="678">
        <v>1644.423</v>
      </c>
      <c r="F508" s="678">
        <v>1.3859999999999999</v>
      </c>
      <c r="G508" s="678">
        <v>0.35699999999999998</v>
      </c>
      <c r="H508" s="678">
        <v>1E-3</v>
      </c>
      <c r="I508" s="678">
        <v>2E-3</v>
      </c>
      <c r="J508" s="678">
        <v>197.40899999999999</v>
      </c>
      <c r="K508" s="678">
        <v>199.15600000000001</v>
      </c>
      <c r="L508" s="678">
        <v>1843.579</v>
      </c>
      <c r="M508" s="678">
        <v>273.22199999999998</v>
      </c>
      <c r="N508" s="678">
        <v>560.12900000000002</v>
      </c>
      <c r="O508" s="678">
        <v>2676.9290000000001</v>
      </c>
    </row>
    <row r="509" spans="1:15" x14ac:dyDescent="0.2">
      <c r="A509" s="678" t="s">
        <v>1361</v>
      </c>
      <c r="B509" s="678">
        <v>132.803</v>
      </c>
      <c r="C509" s="678">
        <v>704.77200000000005</v>
      </c>
      <c r="D509" s="678">
        <v>609.28300000000002</v>
      </c>
      <c r="E509" s="678">
        <v>1447.2840000000001</v>
      </c>
      <c r="F509" s="678">
        <v>1.5509999999999999</v>
      </c>
      <c r="G509" s="678">
        <v>0.32200000000000001</v>
      </c>
      <c r="H509" s="678">
        <v>3.0000000000000001E-3</v>
      </c>
      <c r="I509" s="678">
        <v>2E-3</v>
      </c>
      <c r="J509" s="678">
        <v>175.48599999999999</v>
      </c>
      <c r="K509" s="678">
        <v>177.36500000000001</v>
      </c>
      <c r="L509" s="678">
        <v>1624.6489999999999</v>
      </c>
      <c r="M509" s="678">
        <v>260.44600000000003</v>
      </c>
      <c r="N509" s="678">
        <v>512.34699999999998</v>
      </c>
      <c r="O509" s="678">
        <v>2397.4409999999998</v>
      </c>
    </row>
    <row r="510" spans="1:15" x14ac:dyDescent="0.2">
      <c r="A510" s="678" t="s">
        <v>1362</v>
      </c>
      <c r="B510" s="678">
        <v>138.53399999999999</v>
      </c>
      <c r="C510" s="678">
        <v>733.64099999999996</v>
      </c>
      <c r="D510" s="678">
        <v>743.86699999999996</v>
      </c>
      <c r="E510" s="678">
        <v>1618.1659999999999</v>
      </c>
      <c r="F510" s="678">
        <v>1.819</v>
      </c>
      <c r="G510" s="678">
        <v>0.35699999999999998</v>
      </c>
      <c r="H510" s="678">
        <v>4.0000000000000001E-3</v>
      </c>
      <c r="I510" s="678">
        <v>2E-3</v>
      </c>
      <c r="J510" s="678">
        <v>190.89099999999999</v>
      </c>
      <c r="K510" s="678">
        <v>193.07300000000001</v>
      </c>
      <c r="L510" s="678">
        <v>1811.239</v>
      </c>
      <c r="M510" s="678">
        <v>280.45299999999997</v>
      </c>
      <c r="N510" s="678">
        <v>583.28099999999995</v>
      </c>
      <c r="O510" s="678">
        <v>2674.973</v>
      </c>
    </row>
    <row r="511" spans="1:15" x14ac:dyDescent="0.2">
      <c r="A511" s="678" t="s">
        <v>1363</v>
      </c>
      <c r="B511" s="678">
        <v>124.05500000000001</v>
      </c>
      <c r="C511" s="678">
        <v>683.471</v>
      </c>
      <c r="D511" s="678">
        <v>650.07799999999997</v>
      </c>
      <c r="E511" s="678">
        <v>1457.8820000000001</v>
      </c>
      <c r="F511" s="678">
        <v>1.788</v>
      </c>
      <c r="G511" s="678">
        <v>0.34499999999999997</v>
      </c>
      <c r="H511" s="678">
        <v>5.0000000000000001E-3</v>
      </c>
      <c r="I511" s="678">
        <v>3.0000000000000001E-3</v>
      </c>
      <c r="J511" s="678">
        <v>180.23400000000001</v>
      </c>
      <c r="K511" s="678">
        <v>182.375</v>
      </c>
      <c r="L511" s="678">
        <v>1640.2570000000001</v>
      </c>
      <c r="M511" s="678">
        <v>274.17500000000001</v>
      </c>
      <c r="N511" s="678">
        <v>571.13</v>
      </c>
      <c r="O511" s="678">
        <v>2485.5619999999999</v>
      </c>
    </row>
    <row r="512" spans="1:15" x14ac:dyDescent="0.2">
      <c r="A512" s="678" t="s">
        <v>1364</v>
      </c>
      <c r="B512" s="678">
        <v>129.202</v>
      </c>
      <c r="C512" s="678">
        <v>680.07299999999998</v>
      </c>
      <c r="D512" s="678">
        <v>652.21400000000006</v>
      </c>
      <c r="E512" s="678">
        <v>1463.3140000000001</v>
      </c>
      <c r="F512" s="678">
        <v>1.9259999999999999</v>
      </c>
      <c r="G512" s="678">
        <v>0.35699999999999998</v>
      </c>
      <c r="H512" s="678">
        <v>6.0000000000000001E-3</v>
      </c>
      <c r="I512" s="678">
        <v>3.0000000000000001E-3</v>
      </c>
      <c r="J512" s="678">
        <v>182.315</v>
      </c>
      <c r="K512" s="678">
        <v>184.607</v>
      </c>
      <c r="L512" s="678">
        <v>1647.921</v>
      </c>
      <c r="M512" s="678">
        <v>280.10700000000003</v>
      </c>
      <c r="N512" s="678">
        <v>606.51599999999996</v>
      </c>
      <c r="O512" s="678">
        <v>2534.5439999999999</v>
      </c>
    </row>
    <row r="513" spans="1:15" x14ac:dyDescent="0.2">
      <c r="A513" s="678" t="s">
        <v>1365</v>
      </c>
      <c r="B513" s="678">
        <v>128.45500000000001</v>
      </c>
      <c r="C513" s="678">
        <v>647.06600000000003</v>
      </c>
      <c r="D513" s="678">
        <v>664.649</v>
      </c>
      <c r="E513" s="678">
        <v>1441.595</v>
      </c>
      <c r="F513" s="678">
        <v>1.458</v>
      </c>
      <c r="G513" s="678">
        <v>0.34499999999999997</v>
      </c>
      <c r="H513" s="678">
        <v>0.01</v>
      </c>
      <c r="I513" s="678">
        <v>2E-3</v>
      </c>
      <c r="J513" s="678">
        <v>186.71700000000001</v>
      </c>
      <c r="K513" s="678">
        <v>188.53200000000001</v>
      </c>
      <c r="L513" s="678">
        <v>1630.127</v>
      </c>
      <c r="M513" s="678">
        <v>286.40699999999998</v>
      </c>
      <c r="N513" s="678">
        <v>613.279</v>
      </c>
      <c r="O513" s="678">
        <v>2529.8130000000001</v>
      </c>
    </row>
    <row r="514" spans="1:15" x14ac:dyDescent="0.2">
      <c r="A514" s="678" t="s">
        <v>1366</v>
      </c>
      <c r="B514" s="678">
        <v>124.74</v>
      </c>
      <c r="C514" s="678">
        <v>656.93200000000002</v>
      </c>
      <c r="D514" s="678">
        <v>666.98699999999997</v>
      </c>
      <c r="E514" s="678">
        <v>1448.6890000000001</v>
      </c>
      <c r="F514" s="678">
        <v>1.0629999999999999</v>
      </c>
      <c r="G514" s="678">
        <v>0.35699999999999998</v>
      </c>
      <c r="H514" s="678">
        <v>8.0000000000000002E-3</v>
      </c>
      <c r="I514" s="678">
        <v>3.0000000000000001E-3</v>
      </c>
      <c r="J514" s="678">
        <v>189.61500000000001</v>
      </c>
      <c r="K514" s="678">
        <v>191.04599999999999</v>
      </c>
      <c r="L514" s="678">
        <v>1639.7339999999999</v>
      </c>
      <c r="M514" s="678">
        <v>297.678</v>
      </c>
      <c r="N514" s="678">
        <v>645.70100000000002</v>
      </c>
      <c r="O514" s="678">
        <v>2583.1129999999998</v>
      </c>
    </row>
    <row r="515" spans="1:15" x14ac:dyDescent="0.2">
      <c r="A515" s="678" t="s">
        <v>1367</v>
      </c>
      <c r="B515" s="678">
        <v>129.75399999999999</v>
      </c>
      <c r="C515" s="678">
        <v>669.49300000000005</v>
      </c>
      <c r="D515" s="678">
        <v>737.09100000000001</v>
      </c>
      <c r="E515" s="678">
        <v>1540.4680000000001</v>
      </c>
      <c r="F515" s="678">
        <v>0.93200000000000005</v>
      </c>
      <c r="G515" s="678">
        <v>0.35699999999999998</v>
      </c>
      <c r="H515" s="678">
        <v>8.9999999999999993E-3</v>
      </c>
      <c r="I515" s="678">
        <v>3.0000000000000001E-3</v>
      </c>
      <c r="J515" s="678">
        <v>190.852</v>
      </c>
      <c r="K515" s="678">
        <v>192.15299999999999</v>
      </c>
      <c r="L515" s="678">
        <v>1732.6210000000001</v>
      </c>
      <c r="M515" s="678">
        <v>303.71600000000001</v>
      </c>
      <c r="N515" s="678">
        <v>623.44899999999996</v>
      </c>
      <c r="O515" s="678">
        <v>2659.7849999999999</v>
      </c>
    </row>
    <row r="516" spans="1:15" x14ac:dyDescent="0.2">
      <c r="A516" s="678" t="s">
        <v>1368</v>
      </c>
      <c r="B516" s="678">
        <v>130.48500000000001</v>
      </c>
      <c r="C516" s="678">
        <v>663.25599999999997</v>
      </c>
      <c r="D516" s="678">
        <v>674.59500000000003</v>
      </c>
      <c r="E516" s="678">
        <v>1468.8779999999999</v>
      </c>
      <c r="F516" s="678">
        <v>1.1830000000000001</v>
      </c>
      <c r="G516" s="678">
        <v>0.34499999999999997</v>
      </c>
      <c r="H516" s="678">
        <v>6.0000000000000001E-3</v>
      </c>
      <c r="I516" s="678">
        <v>4.0000000000000001E-3</v>
      </c>
      <c r="J516" s="678">
        <v>185.03899999999999</v>
      </c>
      <c r="K516" s="678">
        <v>186.578</v>
      </c>
      <c r="L516" s="678">
        <v>1655.4559999999999</v>
      </c>
      <c r="M516" s="678">
        <v>289.87900000000002</v>
      </c>
      <c r="N516" s="678">
        <v>552.26400000000001</v>
      </c>
      <c r="O516" s="678">
        <v>2497.5990000000002</v>
      </c>
    </row>
    <row r="517" spans="1:15" x14ac:dyDescent="0.2">
      <c r="A517" s="678" t="s">
        <v>1369</v>
      </c>
      <c r="B517" s="678">
        <v>130.32599999999999</v>
      </c>
      <c r="C517" s="678">
        <v>692.73500000000001</v>
      </c>
      <c r="D517" s="678">
        <v>707.45899999999995</v>
      </c>
      <c r="E517" s="678">
        <v>1530.1690000000001</v>
      </c>
      <c r="F517" s="678">
        <v>1.224</v>
      </c>
      <c r="G517" s="678">
        <v>0.35699999999999998</v>
      </c>
      <c r="H517" s="678">
        <v>5.0000000000000001E-3</v>
      </c>
      <c r="I517" s="678">
        <v>6.0000000000000001E-3</v>
      </c>
      <c r="J517" s="678">
        <v>188.785</v>
      </c>
      <c r="K517" s="678">
        <v>190.37799999999999</v>
      </c>
      <c r="L517" s="678">
        <v>1720.548</v>
      </c>
      <c r="M517" s="678">
        <v>287.58600000000001</v>
      </c>
      <c r="N517" s="678">
        <v>579.28</v>
      </c>
      <c r="O517" s="678">
        <v>2587.413</v>
      </c>
    </row>
    <row r="518" spans="1:15" x14ac:dyDescent="0.2">
      <c r="A518" s="678" t="s">
        <v>1370</v>
      </c>
      <c r="B518" s="678">
        <v>129.69399999999999</v>
      </c>
      <c r="C518" s="678">
        <v>715.03599999999994</v>
      </c>
      <c r="D518" s="678">
        <v>717.96799999999996</v>
      </c>
      <c r="E518" s="678">
        <v>1560.982</v>
      </c>
      <c r="F518" s="678">
        <v>1.421</v>
      </c>
      <c r="G518" s="678">
        <v>0.34499999999999997</v>
      </c>
      <c r="H518" s="678">
        <v>3.0000000000000001E-3</v>
      </c>
      <c r="I518" s="678">
        <v>8.9999999999999993E-3</v>
      </c>
      <c r="J518" s="678">
        <v>192.34399999999999</v>
      </c>
      <c r="K518" s="678">
        <v>194.12200000000001</v>
      </c>
      <c r="L518" s="678">
        <v>1755.1030000000001</v>
      </c>
      <c r="M518" s="678">
        <v>275.88799999999998</v>
      </c>
      <c r="N518" s="678">
        <v>580.90499999999997</v>
      </c>
      <c r="O518" s="678">
        <v>2611.8969999999999</v>
      </c>
    </row>
    <row r="519" spans="1:15" x14ac:dyDescent="0.2">
      <c r="A519" s="678" t="s">
        <v>1371</v>
      </c>
      <c r="B519" s="678">
        <v>134.17699999999999</v>
      </c>
      <c r="C519" s="678">
        <v>767.68899999999996</v>
      </c>
      <c r="D519" s="678">
        <v>644.29499999999996</v>
      </c>
      <c r="E519" s="678">
        <v>1548.43</v>
      </c>
      <c r="F519" s="678">
        <v>1.726</v>
      </c>
      <c r="G519" s="678">
        <v>0.35699999999999998</v>
      </c>
      <c r="H519" s="678">
        <v>3.0000000000000001E-3</v>
      </c>
      <c r="I519" s="678">
        <v>8.0000000000000002E-3</v>
      </c>
      <c r="J519" s="678">
        <v>201.28200000000001</v>
      </c>
      <c r="K519" s="678">
        <v>203.374</v>
      </c>
      <c r="L519" s="678">
        <v>1751.8040000000001</v>
      </c>
      <c r="M519" s="678">
        <v>272.81099999999998</v>
      </c>
      <c r="N519" s="678">
        <v>578.76599999999996</v>
      </c>
      <c r="O519" s="678">
        <v>2603.38</v>
      </c>
    </row>
    <row r="520" spans="1:15" x14ac:dyDescent="0.2">
      <c r="A520" s="678" t="s">
        <v>1372</v>
      </c>
      <c r="B520" s="678">
        <v>1568.8230000000001</v>
      </c>
      <c r="C520" s="678">
        <v>8389.4590000000007</v>
      </c>
      <c r="D520" s="678">
        <v>8201.4159999999993</v>
      </c>
      <c r="E520" s="678">
        <v>18170.800999999999</v>
      </c>
      <c r="F520" s="678">
        <v>17.477</v>
      </c>
      <c r="G520" s="678">
        <v>4.2</v>
      </c>
      <c r="H520" s="678">
        <v>6.5000000000000002E-2</v>
      </c>
      <c r="I520" s="678">
        <v>4.7E-2</v>
      </c>
      <c r="J520" s="678">
        <v>2260.9699999999998</v>
      </c>
      <c r="K520" s="678">
        <v>2282.759</v>
      </c>
      <c r="L520" s="678">
        <v>20453.559000000001</v>
      </c>
      <c r="M520" s="678">
        <v>3382.3690000000001</v>
      </c>
      <c r="N520" s="678">
        <v>7007.201</v>
      </c>
      <c r="O520" s="678">
        <v>30843.13</v>
      </c>
    </row>
    <row r="521" spans="1:15" x14ac:dyDescent="0.2">
      <c r="A521" s="678" t="s">
        <v>1373</v>
      </c>
      <c r="B521" s="678">
        <v>126.554</v>
      </c>
      <c r="C521" s="678">
        <v>791.52200000000005</v>
      </c>
      <c r="D521" s="678">
        <v>703.94399999999996</v>
      </c>
      <c r="E521" s="678">
        <v>1624.17</v>
      </c>
      <c r="F521" s="678">
        <v>1.6970000000000001</v>
      </c>
      <c r="G521" s="678">
        <v>0.35599999999999998</v>
      </c>
      <c r="H521" s="678">
        <v>3.0000000000000001E-3</v>
      </c>
      <c r="I521" s="678">
        <v>0.02</v>
      </c>
      <c r="J521" s="678">
        <v>195.90700000000001</v>
      </c>
      <c r="K521" s="678">
        <v>197.98099999999999</v>
      </c>
      <c r="L521" s="678">
        <v>1822.1510000000001</v>
      </c>
      <c r="M521" s="678">
        <v>268.93799999999999</v>
      </c>
      <c r="N521" s="678">
        <v>548.26099999999997</v>
      </c>
      <c r="O521" s="678">
        <v>2639.35</v>
      </c>
    </row>
    <row r="522" spans="1:15" x14ac:dyDescent="0.2">
      <c r="A522" s="678" t="s">
        <v>1374</v>
      </c>
      <c r="B522" s="678">
        <v>126.45399999999999</v>
      </c>
      <c r="C522" s="678">
        <v>741</v>
      </c>
      <c r="D522" s="678">
        <v>668.54700000000003</v>
      </c>
      <c r="E522" s="678">
        <v>1536.096</v>
      </c>
      <c r="F522" s="678">
        <v>1.5209999999999999</v>
      </c>
      <c r="G522" s="678">
        <v>0.33300000000000002</v>
      </c>
      <c r="H522" s="678">
        <v>5.0000000000000001E-3</v>
      </c>
      <c r="I522" s="678">
        <v>1.6E-2</v>
      </c>
      <c r="J522" s="678">
        <v>181.42699999999999</v>
      </c>
      <c r="K522" s="678">
        <v>183.30099999999999</v>
      </c>
      <c r="L522" s="678">
        <v>1719.3969999999999</v>
      </c>
      <c r="M522" s="678">
        <v>265.78899999999999</v>
      </c>
      <c r="N522" s="678">
        <v>527.82600000000002</v>
      </c>
      <c r="O522" s="678">
        <v>2513.011</v>
      </c>
    </row>
    <row r="523" spans="1:15" x14ac:dyDescent="0.2">
      <c r="A523" s="678" t="s">
        <v>1375</v>
      </c>
      <c r="B523" s="678">
        <v>130.857</v>
      </c>
      <c r="C523" s="678">
        <v>732.47</v>
      </c>
      <c r="D523" s="678">
        <v>646.38599999999997</v>
      </c>
      <c r="E523" s="678">
        <v>1512.2550000000001</v>
      </c>
      <c r="F523" s="678">
        <v>1.806</v>
      </c>
      <c r="G523" s="678">
        <v>0.35599999999999998</v>
      </c>
      <c r="H523" s="678">
        <v>8.0000000000000002E-3</v>
      </c>
      <c r="I523" s="678">
        <v>2.8000000000000001E-2</v>
      </c>
      <c r="J523" s="678">
        <v>182.613</v>
      </c>
      <c r="K523" s="678">
        <v>184.81100000000001</v>
      </c>
      <c r="L523" s="678">
        <v>1697.066</v>
      </c>
      <c r="M523" s="678">
        <v>276.07</v>
      </c>
      <c r="N523" s="678">
        <v>553.43100000000004</v>
      </c>
      <c r="O523" s="678">
        <v>2526.567</v>
      </c>
    </row>
    <row r="524" spans="1:15" x14ac:dyDescent="0.2">
      <c r="A524" s="678" t="s">
        <v>1376</v>
      </c>
      <c r="B524" s="678">
        <v>120.90900000000001</v>
      </c>
      <c r="C524" s="678">
        <v>701.75199999999995</v>
      </c>
      <c r="D524" s="678">
        <v>631.13</v>
      </c>
      <c r="E524" s="678">
        <v>1459.7190000000001</v>
      </c>
      <c r="F524" s="678">
        <v>1.556</v>
      </c>
      <c r="G524" s="678">
        <v>0.34399999999999997</v>
      </c>
      <c r="H524" s="678">
        <v>0.01</v>
      </c>
      <c r="I524" s="678">
        <v>2.5999999999999999E-2</v>
      </c>
      <c r="J524" s="678">
        <v>176.18600000000001</v>
      </c>
      <c r="K524" s="678">
        <v>178.12200000000001</v>
      </c>
      <c r="L524" s="678">
        <v>1637.84</v>
      </c>
      <c r="M524" s="678">
        <v>275.02100000000002</v>
      </c>
      <c r="N524" s="678">
        <v>549.27800000000002</v>
      </c>
      <c r="O524" s="678">
        <v>2462.14</v>
      </c>
    </row>
    <row r="525" spans="1:15" x14ac:dyDescent="0.2">
      <c r="A525" s="678" t="s">
        <v>1377</v>
      </c>
      <c r="B525" s="678">
        <v>122.396</v>
      </c>
      <c r="C525" s="678">
        <v>699.74</v>
      </c>
      <c r="D525" s="678">
        <v>680.37599999999998</v>
      </c>
      <c r="E525" s="678">
        <v>1503.1669999999999</v>
      </c>
      <c r="F525" s="678">
        <v>1.7709999999999999</v>
      </c>
      <c r="G525" s="678">
        <v>0.35599999999999998</v>
      </c>
      <c r="H525" s="678">
        <v>1.6E-2</v>
      </c>
      <c r="I525" s="678">
        <v>2.4E-2</v>
      </c>
      <c r="J525" s="678">
        <v>187.536</v>
      </c>
      <c r="K525" s="678">
        <v>189.70400000000001</v>
      </c>
      <c r="L525" s="678">
        <v>1692.8710000000001</v>
      </c>
      <c r="M525" s="678">
        <v>287.541</v>
      </c>
      <c r="N525" s="678">
        <v>617.95000000000005</v>
      </c>
      <c r="O525" s="678">
        <v>2598.3620000000001</v>
      </c>
    </row>
    <row r="526" spans="1:15" x14ac:dyDescent="0.2">
      <c r="A526" s="678" t="s">
        <v>1378</v>
      </c>
      <c r="B526" s="678">
        <v>117.032</v>
      </c>
      <c r="C526" s="678">
        <v>685.66800000000001</v>
      </c>
      <c r="D526" s="678">
        <v>651.60299999999995</v>
      </c>
      <c r="E526" s="678">
        <v>1454.15</v>
      </c>
      <c r="F526" s="678">
        <v>1.27</v>
      </c>
      <c r="G526" s="678">
        <v>0.34399999999999997</v>
      </c>
      <c r="H526" s="678">
        <v>1.6E-2</v>
      </c>
      <c r="I526" s="678">
        <v>2.1999999999999999E-2</v>
      </c>
      <c r="J526" s="678">
        <v>182.11099999999999</v>
      </c>
      <c r="K526" s="678">
        <v>183.76400000000001</v>
      </c>
      <c r="L526" s="678">
        <v>1637.915</v>
      </c>
      <c r="M526" s="678">
        <v>283.88400000000001</v>
      </c>
      <c r="N526" s="678">
        <v>593.60799999999995</v>
      </c>
      <c r="O526" s="678">
        <v>2515.4070000000002</v>
      </c>
    </row>
    <row r="527" spans="1:15" x14ac:dyDescent="0.2">
      <c r="A527" s="678" t="s">
        <v>1379</v>
      </c>
      <c r="B527" s="678">
        <v>119.64100000000001</v>
      </c>
      <c r="C527" s="678">
        <v>698.70699999999999</v>
      </c>
      <c r="D527" s="678">
        <v>665.76400000000001</v>
      </c>
      <c r="E527" s="678">
        <v>1483.9280000000001</v>
      </c>
      <c r="F527" s="678">
        <v>1.0580000000000001</v>
      </c>
      <c r="G527" s="678">
        <v>0.35599999999999998</v>
      </c>
      <c r="H527" s="678">
        <v>1.7999999999999999E-2</v>
      </c>
      <c r="I527" s="678">
        <v>1.4999999999999999E-2</v>
      </c>
      <c r="J527" s="678">
        <v>183.678</v>
      </c>
      <c r="K527" s="678">
        <v>185.124</v>
      </c>
      <c r="L527" s="678">
        <v>1669.0530000000001</v>
      </c>
      <c r="M527" s="678">
        <v>296.03300000000002</v>
      </c>
      <c r="N527" s="678">
        <v>627.86800000000005</v>
      </c>
      <c r="O527" s="678">
        <v>2592.9540000000002</v>
      </c>
    </row>
    <row r="528" spans="1:15" x14ac:dyDescent="0.2">
      <c r="A528" s="678" t="s">
        <v>1380</v>
      </c>
      <c r="B528" s="678">
        <v>123.1</v>
      </c>
      <c r="C528" s="678">
        <v>710.48900000000003</v>
      </c>
      <c r="D528" s="678">
        <v>701.71600000000001</v>
      </c>
      <c r="E528" s="678">
        <v>1535.16</v>
      </c>
      <c r="F528" s="678">
        <v>0.94599999999999995</v>
      </c>
      <c r="G528" s="678">
        <v>0.35599999999999998</v>
      </c>
      <c r="H528" s="678">
        <v>1.6E-2</v>
      </c>
      <c r="I528" s="678">
        <v>1.4999999999999999E-2</v>
      </c>
      <c r="J528" s="678">
        <v>183.351</v>
      </c>
      <c r="K528" s="678">
        <v>184.68299999999999</v>
      </c>
      <c r="L528" s="678">
        <v>1719.8430000000001</v>
      </c>
      <c r="M528" s="678">
        <v>298.99099999999999</v>
      </c>
      <c r="N528" s="678">
        <v>601.697</v>
      </c>
      <c r="O528" s="678">
        <v>2620.5309999999999</v>
      </c>
    </row>
    <row r="529" spans="1:15" x14ac:dyDescent="0.2">
      <c r="A529" s="678" t="s">
        <v>1381</v>
      </c>
      <c r="B529" s="678">
        <v>116.432</v>
      </c>
      <c r="C529" s="678">
        <v>695.923</v>
      </c>
      <c r="D529" s="678">
        <v>643.08500000000004</v>
      </c>
      <c r="E529" s="678">
        <v>1454.1590000000001</v>
      </c>
      <c r="F529" s="678">
        <v>0.89700000000000002</v>
      </c>
      <c r="G529" s="678">
        <v>0.34399999999999997</v>
      </c>
      <c r="H529" s="678">
        <v>1.4999999999999999E-2</v>
      </c>
      <c r="I529" s="678">
        <v>1.6E-2</v>
      </c>
      <c r="J529" s="678">
        <v>176.881</v>
      </c>
      <c r="K529" s="678">
        <v>178.154</v>
      </c>
      <c r="L529" s="678">
        <v>1632.3130000000001</v>
      </c>
      <c r="M529" s="678">
        <v>278.28300000000002</v>
      </c>
      <c r="N529" s="678">
        <v>534.48699999999997</v>
      </c>
      <c r="O529" s="678">
        <v>2445.0830000000001</v>
      </c>
    </row>
    <row r="530" spans="1:15" x14ac:dyDescent="0.2">
      <c r="A530" s="678" t="s">
        <v>1382</v>
      </c>
      <c r="B530" s="678">
        <v>122.47799999999999</v>
      </c>
      <c r="C530" s="678">
        <v>728.37300000000005</v>
      </c>
      <c r="D530" s="678">
        <v>727.20299999999997</v>
      </c>
      <c r="E530" s="678">
        <v>1574.913</v>
      </c>
      <c r="F530" s="678">
        <v>1.0429999999999999</v>
      </c>
      <c r="G530" s="678">
        <v>0.35599999999999998</v>
      </c>
      <c r="H530" s="678">
        <v>1.4E-2</v>
      </c>
      <c r="I530" s="678">
        <v>2.4E-2</v>
      </c>
      <c r="J530" s="678">
        <v>180.03200000000001</v>
      </c>
      <c r="K530" s="678">
        <v>181.46799999999999</v>
      </c>
      <c r="L530" s="678">
        <v>1756.3810000000001</v>
      </c>
      <c r="M530" s="678">
        <v>281.83</v>
      </c>
      <c r="N530" s="678">
        <v>558.06600000000003</v>
      </c>
      <c r="O530" s="678">
        <v>2596.277</v>
      </c>
    </row>
    <row r="531" spans="1:15" x14ac:dyDescent="0.2">
      <c r="A531" s="678" t="s">
        <v>1383</v>
      </c>
      <c r="B531" s="678">
        <v>125.276</v>
      </c>
      <c r="C531" s="678">
        <v>739.505</v>
      </c>
      <c r="D531" s="678">
        <v>697.53099999999995</v>
      </c>
      <c r="E531" s="678">
        <v>1559.67</v>
      </c>
      <c r="F531" s="678">
        <v>2.294</v>
      </c>
      <c r="G531" s="678">
        <v>0.34399999999999997</v>
      </c>
      <c r="H531" s="678">
        <v>8.9999999999999993E-3</v>
      </c>
      <c r="I531" s="678">
        <v>0.02</v>
      </c>
      <c r="J531" s="678">
        <v>179.54599999999999</v>
      </c>
      <c r="K531" s="678">
        <v>182.21299999999999</v>
      </c>
      <c r="L531" s="678">
        <v>1741.883</v>
      </c>
      <c r="M531" s="678">
        <v>269.13</v>
      </c>
      <c r="N531" s="678">
        <v>550.072</v>
      </c>
      <c r="O531" s="678">
        <v>2561.085</v>
      </c>
    </row>
    <row r="532" spans="1:15" x14ac:dyDescent="0.2">
      <c r="A532" s="678" t="s">
        <v>1384</v>
      </c>
      <c r="B532" s="678">
        <v>127.836</v>
      </c>
      <c r="C532" s="678">
        <v>773.99400000000003</v>
      </c>
      <c r="D532" s="678">
        <v>698.70899999999995</v>
      </c>
      <c r="E532" s="678">
        <v>1600.6959999999999</v>
      </c>
      <c r="F532" s="678">
        <v>2.12</v>
      </c>
      <c r="G532" s="678">
        <v>0.35599999999999998</v>
      </c>
      <c r="H532" s="678">
        <v>6.0000000000000001E-3</v>
      </c>
      <c r="I532" s="678">
        <v>2.4E-2</v>
      </c>
      <c r="J532" s="678">
        <v>187.666</v>
      </c>
      <c r="K532" s="678">
        <v>190.17099999999999</v>
      </c>
      <c r="L532" s="678">
        <v>1790.867</v>
      </c>
      <c r="M532" s="678">
        <v>265.10700000000003</v>
      </c>
      <c r="N532" s="678">
        <v>565.82799999999997</v>
      </c>
      <c r="O532" s="678">
        <v>2621.8009999999999</v>
      </c>
    </row>
    <row r="533" spans="1:15" x14ac:dyDescent="0.2">
      <c r="A533" s="678" t="s">
        <v>1385</v>
      </c>
      <c r="B533" s="678">
        <v>1478.9639999999999</v>
      </c>
      <c r="C533" s="678">
        <v>8699.2990000000009</v>
      </c>
      <c r="D533" s="678">
        <v>8115.9930000000004</v>
      </c>
      <c r="E533" s="678">
        <v>18298.239000000001</v>
      </c>
      <c r="F533" s="678">
        <v>17.98</v>
      </c>
      <c r="G533" s="678">
        <v>4.2</v>
      </c>
      <c r="H533" s="678">
        <v>0.13500000000000001</v>
      </c>
      <c r="I533" s="678">
        <v>0.249</v>
      </c>
      <c r="J533" s="678">
        <v>2196.933</v>
      </c>
      <c r="K533" s="678">
        <v>2219.4960000000001</v>
      </c>
      <c r="L533" s="678">
        <v>20517.735000000001</v>
      </c>
      <c r="M533" s="678">
        <v>3346.6170000000002</v>
      </c>
      <c r="N533" s="678">
        <v>6831.69</v>
      </c>
      <c r="O533" s="678">
        <v>30696.042000000001</v>
      </c>
    </row>
    <row r="534" spans="1:15" x14ac:dyDescent="0.2">
      <c r="A534" s="678" t="s">
        <v>1386</v>
      </c>
      <c r="B534" s="678">
        <v>128.45699999999999</v>
      </c>
      <c r="C534" s="678">
        <v>807.89099999999996</v>
      </c>
      <c r="D534" s="678">
        <v>754.79700000000003</v>
      </c>
      <c r="E534" s="678">
        <v>1690.576</v>
      </c>
      <c r="F534" s="678">
        <v>3.339</v>
      </c>
      <c r="G534" s="678">
        <v>0.35699999999999998</v>
      </c>
      <c r="H534" s="678">
        <v>5.0000000000000001E-3</v>
      </c>
      <c r="I534" s="678">
        <v>2.8000000000000001E-2</v>
      </c>
      <c r="J534" s="678">
        <v>185.94</v>
      </c>
      <c r="K534" s="678">
        <v>189.66800000000001</v>
      </c>
      <c r="L534" s="678">
        <v>1880.2439999999999</v>
      </c>
      <c r="M534" s="678">
        <v>266.65600000000001</v>
      </c>
      <c r="N534" s="678">
        <v>546.75900000000001</v>
      </c>
      <c r="O534" s="678">
        <v>2693.6590000000001</v>
      </c>
    </row>
    <row r="535" spans="1:15" x14ac:dyDescent="0.2">
      <c r="A535" s="678" t="s">
        <v>1387</v>
      </c>
      <c r="B535" s="678">
        <v>123.949</v>
      </c>
      <c r="C535" s="678">
        <v>743.10900000000004</v>
      </c>
      <c r="D535" s="678">
        <v>651.34400000000005</v>
      </c>
      <c r="E535" s="678">
        <v>1519.0309999999999</v>
      </c>
      <c r="F535" s="678">
        <v>3.605</v>
      </c>
      <c r="G535" s="678">
        <v>0.32200000000000001</v>
      </c>
      <c r="H535" s="678">
        <v>8.9999999999999993E-3</v>
      </c>
      <c r="I535" s="678">
        <v>2.5000000000000001E-2</v>
      </c>
      <c r="J535" s="678">
        <v>167.511</v>
      </c>
      <c r="K535" s="678">
        <v>171.47300000000001</v>
      </c>
      <c r="L535" s="678">
        <v>1690.5039999999999</v>
      </c>
      <c r="M535" s="678">
        <v>253.86099999999999</v>
      </c>
      <c r="N535" s="678">
        <v>499.274</v>
      </c>
      <c r="O535" s="678">
        <v>2443.6379999999999</v>
      </c>
    </row>
    <row r="536" spans="1:15" x14ac:dyDescent="0.2">
      <c r="A536" s="678" t="s">
        <v>1388</v>
      </c>
      <c r="B536" s="678">
        <v>127.68</v>
      </c>
      <c r="C536" s="678">
        <v>785.37699999999995</v>
      </c>
      <c r="D536" s="678">
        <v>663.827</v>
      </c>
      <c r="E536" s="678">
        <v>1574.0820000000001</v>
      </c>
      <c r="F536" s="678">
        <v>2.883</v>
      </c>
      <c r="G536" s="678">
        <v>0.35699999999999998</v>
      </c>
      <c r="H536" s="678">
        <v>1.2E-2</v>
      </c>
      <c r="I536" s="678">
        <v>2.7E-2</v>
      </c>
      <c r="J536" s="678">
        <v>184.73099999999999</v>
      </c>
      <c r="K536" s="678">
        <v>188.01</v>
      </c>
      <c r="L536" s="678">
        <v>1762.0920000000001</v>
      </c>
      <c r="M536" s="678">
        <v>266.40699999999998</v>
      </c>
      <c r="N536" s="678">
        <v>545.76499999999999</v>
      </c>
      <c r="O536" s="678">
        <v>2574.2629999999999</v>
      </c>
    </row>
    <row r="537" spans="1:15" x14ac:dyDescent="0.2">
      <c r="A537" s="678" t="s">
        <v>1389</v>
      </c>
      <c r="B537" s="678">
        <v>117.396</v>
      </c>
      <c r="C537" s="678">
        <v>724.96400000000006</v>
      </c>
      <c r="D537" s="678">
        <v>659.096</v>
      </c>
      <c r="E537" s="678">
        <v>1499.998</v>
      </c>
      <c r="F537" s="678">
        <v>2.4510000000000001</v>
      </c>
      <c r="G537" s="678">
        <v>0.34499999999999997</v>
      </c>
      <c r="H537" s="678">
        <v>1.4999999999999999E-2</v>
      </c>
      <c r="I537" s="678">
        <v>3.1E-2</v>
      </c>
      <c r="J537" s="678">
        <v>176.77500000000001</v>
      </c>
      <c r="K537" s="678">
        <v>179.61699999999999</v>
      </c>
      <c r="L537" s="678">
        <v>1679.615</v>
      </c>
      <c r="M537" s="678">
        <v>265.08199999999999</v>
      </c>
      <c r="N537" s="678">
        <v>532.79200000000003</v>
      </c>
      <c r="O537" s="678">
        <v>2477.489</v>
      </c>
    </row>
    <row r="538" spans="1:15" x14ac:dyDescent="0.2">
      <c r="A538" s="678" t="s">
        <v>1390</v>
      </c>
      <c r="B538" s="678">
        <v>113.941</v>
      </c>
      <c r="C538" s="678">
        <v>725.01900000000001</v>
      </c>
      <c r="D538" s="678">
        <v>678.75</v>
      </c>
      <c r="E538" s="678">
        <v>1517.9860000000001</v>
      </c>
      <c r="F538" s="678">
        <v>3.1030000000000002</v>
      </c>
      <c r="G538" s="678">
        <v>0.35699999999999998</v>
      </c>
      <c r="H538" s="678">
        <v>1.6E-2</v>
      </c>
      <c r="I538" s="678">
        <v>3.5000000000000003E-2</v>
      </c>
      <c r="J538" s="678">
        <v>184.874</v>
      </c>
      <c r="K538" s="678">
        <v>188.38499999999999</v>
      </c>
      <c r="L538" s="678">
        <v>1706.3710000000001</v>
      </c>
      <c r="M538" s="678">
        <v>280.017</v>
      </c>
      <c r="N538" s="678">
        <v>596.70799999999997</v>
      </c>
      <c r="O538" s="678">
        <v>2583.0949999999998</v>
      </c>
    </row>
    <row r="539" spans="1:15" x14ac:dyDescent="0.2">
      <c r="A539" s="678" t="s">
        <v>1391</v>
      </c>
      <c r="B539" s="678">
        <v>113.905</v>
      </c>
      <c r="C539" s="678">
        <v>688.54700000000003</v>
      </c>
      <c r="D539" s="678">
        <v>679.00900000000001</v>
      </c>
      <c r="E539" s="678">
        <v>1478.4090000000001</v>
      </c>
      <c r="F539" s="678">
        <v>2.8639999999999999</v>
      </c>
      <c r="G539" s="678">
        <v>0.34499999999999997</v>
      </c>
      <c r="H539" s="678">
        <v>1.7999999999999999E-2</v>
      </c>
      <c r="I539" s="678">
        <v>3.1E-2</v>
      </c>
      <c r="J539" s="678">
        <v>184.57599999999999</v>
      </c>
      <c r="K539" s="678">
        <v>187.834</v>
      </c>
      <c r="L539" s="678">
        <v>1666.2429999999999</v>
      </c>
      <c r="M539" s="678">
        <v>277.65499999999997</v>
      </c>
      <c r="N539" s="678">
        <v>589.74400000000003</v>
      </c>
      <c r="O539" s="678">
        <v>2533.6410000000001</v>
      </c>
    </row>
    <row r="541" spans="1:15" x14ac:dyDescent="0.2">
      <c r="B541" s="679">
        <f>B455</f>
        <v>1914.4659999999999</v>
      </c>
      <c r="C541" s="679">
        <f t="shared" ref="C541:O541" si="0">C455</f>
        <v>7861.0249999999996</v>
      </c>
      <c r="D541" s="679">
        <f t="shared" si="0"/>
        <v>9769.9140000000007</v>
      </c>
      <c r="E541" s="679">
        <f t="shared" si="0"/>
        <v>19606.190999999999</v>
      </c>
      <c r="F541" s="679">
        <f t="shared" si="0"/>
        <v>28.756</v>
      </c>
      <c r="G541" s="679">
        <f t="shared" si="0"/>
        <v>4.4000000000000004</v>
      </c>
      <c r="H541" s="679">
        <f t="shared" si="0"/>
        <v>0</v>
      </c>
      <c r="I541" s="679">
        <f t="shared" si="0"/>
        <v>0</v>
      </c>
      <c r="J541" s="679">
        <f t="shared" si="0"/>
        <v>1896.67</v>
      </c>
      <c r="K541" s="679">
        <f t="shared" si="0"/>
        <v>1929.825</v>
      </c>
      <c r="L541" s="679">
        <f t="shared" si="0"/>
        <v>21536.016</v>
      </c>
      <c r="M541" s="679">
        <f t="shared" si="0"/>
        <v>3450.547</v>
      </c>
      <c r="N541" s="679">
        <f t="shared" si="0"/>
        <v>7414.5169999999998</v>
      </c>
      <c r="O541" s="679">
        <f t="shared" si="0"/>
        <v>32401.080999999998</v>
      </c>
    </row>
    <row r="542" spans="1:15" x14ac:dyDescent="0.2">
      <c r="B542" s="679">
        <f>B468</f>
        <v>1864.6120000000001</v>
      </c>
      <c r="C542" s="679">
        <f t="shared" ref="C542:O542" si="1">C468</f>
        <v>8073.57</v>
      </c>
      <c r="D542" s="679">
        <f t="shared" si="1"/>
        <v>9450.5969999999998</v>
      </c>
      <c r="E542" s="679">
        <f t="shared" si="1"/>
        <v>19413.97</v>
      </c>
      <c r="F542" s="679">
        <f t="shared" si="1"/>
        <v>15.715</v>
      </c>
      <c r="G542" s="679">
        <f t="shared" si="1"/>
        <v>4.7</v>
      </c>
      <c r="H542" s="679">
        <f t="shared" si="1"/>
        <v>0</v>
      </c>
      <c r="I542" s="679">
        <f t="shared" si="1"/>
        <v>0</v>
      </c>
      <c r="J542" s="679">
        <f t="shared" si="1"/>
        <v>1944.3389999999999</v>
      </c>
      <c r="K542" s="679">
        <f t="shared" si="1"/>
        <v>1964.7550000000001</v>
      </c>
      <c r="L542" s="679">
        <f t="shared" si="1"/>
        <v>21378.724999999999</v>
      </c>
      <c r="M542" s="679">
        <f t="shared" si="1"/>
        <v>3506.9630000000002</v>
      </c>
      <c r="N542" s="679">
        <f t="shared" si="1"/>
        <v>7517.0119999999997</v>
      </c>
      <c r="O542" s="679">
        <f t="shared" si="1"/>
        <v>32402.7</v>
      </c>
    </row>
    <row r="543" spans="1:15" x14ac:dyDescent="0.2">
      <c r="B543" s="679">
        <f>B481</f>
        <v>1795.585</v>
      </c>
      <c r="C543" s="679">
        <f t="shared" ref="C543:O543" si="2">C481</f>
        <v>8083.4049999999997</v>
      </c>
      <c r="D543" s="679">
        <f t="shared" si="2"/>
        <v>8588.2270000000008</v>
      </c>
      <c r="E543" s="679">
        <f t="shared" si="2"/>
        <v>18507.989000000001</v>
      </c>
      <c r="F543" s="679">
        <f t="shared" si="2"/>
        <v>16.513999999999999</v>
      </c>
      <c r="G543" s="679">
        <f t="shared" si="2"/>
        <v>5</v>
      </c>
      <c r="H543" s="679">
        <f t="shared" si="2"/>
        <v>0</v>
      </c>
      <c r="I543" s="679">
        <f t="shared" si="2"/>
        <v>0</v>
      </c>
      <c r="J543" s="679">
        <f t="shared" si="2"/>
        <v>2025.5440000000001</v>
      </c>
      <c r="K543" s="679">
        <f t="shared" si="2"/>
        <v>2047.059</v>
      </c>
      <c r="L543" s="679">
        <f t="shared" si="2"/>
        <v>20555.047999999999</v>
      </c>
      <c r="M543" s="679">
        <f t="shared" si="2"/>
        <v>3443.7330000000002</v>
      </c>
      <c r="N543" s="679">
        <f t="shared" si="2"/>
        <v>7365.4459999999999</v>
      </c>
      <c r="O543" s="679">
        <f t="shared" si="2"/>
        <v>31364.226999999999</v>
      </c>
    </row>
    <row r="544" spans="1:15" x14ac:dyDescent="0.2">
      <c r="B544" s="679">
        <f>B494</f>
        <v>1395.671</v>
      </c>
      <c r="C544" s="679">
        <f t="shared" ref="C544:O544" si="3">C494</f>
        <v>7608.9719999999998</v>
      </c>
      <c r="D544" s="679">
        <f t="shared" si="3"/>
        <v>7812.915</v>
      </c>
      <c r="E544" s="679">
        <f t="shared" si="3"/>
        <v>16793.746999999999</v>
      </c>
      <c r="F544" s="679">
        <f t="shared" si="3"/>
        <v>18.234999999999999</v>
      </c>
      <c r="G544" s="679">
        <f t="shared" si="3"/>
        <v>4.2</v>
      </c>
      <c r="H544" s="679">
        <f t="shared" si="3"/>
        <v>0</v>
      </c>
      <c r="I544" s="679">
        <f t="shared" si="3"/>
        <v>0</v>
      </c>
      <c r="J544" s="679">
        <f t="shared" si="3"/>
        <v>1962.528</v>
      </c>
      <c r="K544" s="679">
        <f t="shared" si="3"/>
        <v>1984.963</v>
      </c>
      <c r="L544" s="679">
        <f t="shared" si="3"/>
        <v>18778.71</v>
      </c>
      <c r="M544" s="679">
        <f t="shared" si="3"/>
        <v>3130.3119999999999</v>
      </c>
      <c r="N544" s="679">
        <f t="shared" si="3"/>
        <v>6581.8990000000003</v>
      </c>
      <c r="O544" s="679">
        <f t="shared" si="3"/>
        <v>28490.921999999999</v>
      </c>
    </row>
    <row r="545" spans="2:15" x14ac:dyDescent="0.2">
      <c r="B545" s="679">
        <f>B507</f>
        <v>1589.9449999999999</v>
      </c>
      <c r="C545" s="679">
        <f t="shared" ref="C545:O545" si="4">C507</f>
        <v>8277.9850000000006</v>
      </c>
      <c r="D545" s="679">
        <f t="shared" si="4"/>
        <v>8171.61</v>
      </c>
      <c r="E545" s="679">
        <f t="shared" si="4"/>
        <v>18033.368999999999</v>
      </c>
      <c r="F545" s="679">
        <f t="shared" si="4"/>
        <v>16.27</v>
      </c>
      <c r="G545" s="679">
        <f t="shared" si="4"/>
        <v>4.2</v>
      </c>
      <c r="H545" s="679">
        <f t="shared" si="4"/>
        <v>1.7999999999999999E-2</v>
      </c>
      <c r="I545" s="679">
        <f t="shared" si="4"/>
        <v>0</v>
      </c>
      <c r="J545" s="679">
        <f t="shared" si="4"/>
        <v>2200.6010000000001</v>
      </c>
      <c r="K545" s="679">
        <f t="shared" si="4"/>
        <v>2221.0889999999999</v>
      </c>
      <c r="L545" s="679">
        <f t="shared" si="4"/>
        <v>20254.457999999999</v>
      </c>
      <c r="M545" s="679">
        <f t="shared" si="4"/>
        <v>3312.6179999999999</v>
      </c>
      <c r="N545" s="679">
        <f t="shared" si="4"/>
        <v>6934.4579999999996</v>
      </c>
      <c r="O545" s="679">
        <f t="shared" si="4"/>
        <v>30501.532999999999</v>
      </c>
    </row>
    <row r="546" spans="2:15" x14ac:dyDescent="0.2">
      <c r="B546" s="679">
        <f>B520</f>
        <v>1568.8230000000001</v>
      </c>
      <c r="C546" s="679">
        <f t="shared" ref="C546:O546" si="5">C520</f>
        <v>8389.4590000000007</v>
      </c>
      <c r="D546" s="679">
        <f t="shared" si="5"/>
        <v>8201.4159999999993</v>
      </c>
      <c r="E546" s="679">
        <f t="shared" si="5"/>
        <v>18170.800999999999</v>
      </c>
      <c r="F546" s="679">
        <f t="shared" si="5"/>
        <v>17.477</v>
      </c>
      <c r="G546" s="679">
        <f t="shared" si="5"/>
        <v>4.2</v>
      </c>
      <c r="H546" s="679">
        <f t="shared" si="5"/>
        <v>6.5000000000000002E-2</v>
      </c>
      <c r="I546" s="679">
        <f t="shared" si="5"/>
        <v>4.7E-2</v>
      </c>
      <c r="J546" s="679">
        <f t="shared" si="5"/>
        <v>2260.9699999999998</v>
      </c>
      <c r="K546" s="679">
        <f t="shared" si="5"/>
        <v>2282.759</v>
      </c>
      <c r="L546" s="679">
        <f t="shared" si="5"/>
        <v>20453.559000000001</v>
      </c>
      <c r="M546" s="679">
        <f t="shared" si="5"/>
        <v>3382.3690000000001</v>
      </c>
      <c r="N546" s="679">
        <f t="shared" si="5"/>
        <v>7007.201</v>
      </c>
      <c r="O546" s="679">
        <f t="shared" si="5"/>
        <v>30843.13</v>
      </c>
    </row>
    <row r="547" spans="2:15" x14ac:dyDescent="0.2">
      <c r="B547" s="679">
        <f>B533</f>
        <v>1478.9639999999999</v>
      </c>
      <c r="C547" s="679">
        <f t="shared" ref="C547:O547" si="6">C533</f>
        <v>8699.2990000000009</v>
      </c>
      <c r="D547" s="679">
        <f t="shared" si="6"/>
        <v>8115.9930000000004</v>
      </c>
      <c r="E547" s="679">
        <f t="shared" si="6"/>
        <v>18298.239000000001</v>
      </c>
      <c r="F547" s="679">
        <f t="shared" si="6"/>
        <v>17.98</v>
      </c>
      <c r="G547" s="679">
        <f t="shared" si="6"/>
        <v>4.2</v>
      </c>
      <c r="H547" s="679">
        <f t="shared" si="6"/>
        <v>0.13500000000000001</v>
      </c>
      <c r="I547" s="679">
        <f t="shared" si="6"/>
        <v>0.249</v>
      </c>
      <c r="J547" s="679">
        <f t="shared" si="6"/>
        <v>2196.933</v>
      </c>
      <c r="K547" s="679">
        <f t="shared" si="6"/>
        <v>2219.4960000000001</v>
      </c>
      <c r="L547" s="679">
        <f t="shared" si="6"/>
        <v>20517.735000000001</v>
      </c>
      <c r="M547" s="679">
        <f t="shared" si="6"/>
        <v>3346.6170000000002</v>
      </c>
      <c r="N547" s="679">
        <f t="shared" si="6"/>
        <v>6831.69</v>
      </c>
      <c r="O547" s="679">
        <f t="shared" si="6"/>
        <v>30696.042000000001</v>
      </c>
    </row>
  </sheetData>
  <mergeCells count="1">
    <mergeCell ref="A12:A13"/>
  </mergeCells>
  <hyperlinks>
    <hyperlink ref="A4" r:id="rId1" display="http://www.eia.doe.gov/totalenergy/data/monthly/dataunits.cfm"/>
  </hyperlink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X78"/>
  <sheetViews>
    <sheetView topLeftCell="H1" workbookViewId="0">
      <selection activeCell="M17" sqref="M17"/>
    </sheetView>
  </sheetViews>
  <sheetFormatPr defaultRowHeight="12.75" x14ac:dyDescent="0.2"/>
  <cols>
    <col min="1" max="1" width="18" customWidth="1"/>
    <col min="2" max="7" width="14.85546875" bestFit="1" customWidth="1"/>
    <col min="8" max="8" width="14.85546875" customWidth="1"/>
    <col min="9" max="38" width="14.85546875" bestFit="1" customWidth="1"/>
    <col min="39" max="50" width="10.140625" bestFit="1" customWidth="1"/>
  </cols>
  <sheetData>
    <row r="1" spans="1:50" x14ac:dyDescent="0.2">
      <c r="A1" s="52"/>
      <c r="B1" s="52"/>
      <c r="C1" s="52"/>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c r="AL1" s="52"/>
      <c r="AM1" s="52"/>
      <c r="AN1" s="52"/>
      <c r="AO1" s="52"/>
      <c r="AP1" s="52"/>
      <c r="AQ1" s="52"/>
      <c r="AR1" s="52"/>
      <c r="AS1" s="52"/>
      <c r="AT1" s="52"/>
      <c r="AU1" s="52"/>
      <c r="AV1" s="52"/>
      <c r="AW1" s="52"/>
      <c r="AX1" s="52"/>
    </row>
    <row r="2" spans="1:50" x14ac:dyDescent="0.2">
      <c r="A2" s="52"/>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row>
    <row r="3" spans="1:50" x14ac:dyDescent="0.2">
      <c r="A3" s="6" t="s">
        <v>432</v>
      </c>
      <c r="B3" s="52"/>
      <c r="D3" s="6" t="s">
        <v>430</v>
      </c>
      <c r="I3" t="s">
        <v>544</v>
      </c>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row>
    <row r="4" spans="1:50" x14ac:dyDescent="0.2">
      <c r="A4" s="52"/>
      <c r="B4" s="52"/>
      <c r="I4" s="572" t="s">
        <v>1422</v>
      </c>
      <c r="K4" s="281" t="s">
        <v>545</v>
      </c>
      <c r="M4" s="281">
        <v>1</v>
      </c>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row>
    <row r="5" spans="1:50" x14ac:dyDescent="0.2">
      <c r="A5" t="s">
        <v>546</v>
      </c>
      <c r="B5" s="52"/>
      <c r="D5" t="s">
        <v>416</v>
      </c>
      <c r="E5" t="s">
        <v>417</v>
      </c>
      <c r="F5" t="s">
        <v>418</v>
      </c>
      <c r="G5" t="s">
        <v>419</v>
      </c>
      <c r="O5" t="s">
        <v>546</v>
      </c>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52"/>
      <c r="AW5" s="52"/>
      <c r="AX5" s="52"/>
    </row>
    <row r="6" spans="1:50" x14ac:dyDescent="0.2">
      <c r="A6" t="s">
        <v>547</v>
      </c>
      <c r="D6" s="1"/>
      <c r="E6" s="1" t="s">
        <v>407</v>
      </c>
      <c r="O6" t="s">
        <v>547</v>
      </c>
    </row>
    <row r="7" spans="1:50" x14ac:dyDescent="0.2">
      <c r="A7" t="s">
        <v>550</v>
      </c>
      <c r="B7" s="132"/>
      <c r="D7" s="1" t="s">
        <v>54</v>
      </c>
      <c r="E7" s="1" t="s">
        <v>408</v>
      </c>
      <c r="I7" t="s">
        <v>548</v>
      </c>
      <c r="K7" t="s">
        <v>549</v>
      </c>
      <c r="M7" t="s">
        <v>548</v>
      </c>
      <c r="O7" t="s">
        <v>550</v>
      </c>
      <c r="Q7" s="132"/>
      <c r="R7" s="132"/>
      <c r="S7" s="132"/>
      <c r="T7" s="132"/>
      <c r="U7" s="132"/>
      <c r="V7" s="132"/>
      <c r="W7" s="132"/>
      <c r="X7" s="132"/>
      <c r="Y7" s="132"/>
      <c r="Z7" s="132"/>
      <c r="AA7" s="132"/>
      <c r="AB7" s="132"/>
      <c r="AC7" s="132"/>
      <c r="AD7" s="132"/>
      <c r="AE7" s="132"/>
      <c r="AF7" s="132"/>
      <c r="AG7" s="132"/>
      <c r="AH7" s="132"/>
      <c r="AI7" s="132"/>
      <c r="AJ7" s="132"/>
      <c r="AK7" s="132"/>
      <c r="AL7" s="132"/>
      <c r="AM7" s="132"/>
      <c r="AN7" s="132"/>
      <c r="AO7" s="132"/>
      <c r="AP7" s="132"/>
      <c r="AQ7" s="132"/>
      <c r="AR7" s="132"/>
      <c r="AS7" s="132"/>
      <c r="AT7" s="132"/>
      <c r="AU7" s="132"/>
      <c r="AV7" s="132"/>
      <c r="AW7" s="132"/>
      <c r="AX7" s="132"/>
    </row>
    <row r="8" spans="1:50" x14ac:dyDescent="0.2">
      <c r="D8" s="1" t="s">
        <v>409</v>
      </c>
      <c r="E8" s="1" t="s">
        <v>410</v>
      </c>
      <c r="F8" s="1" t="s">
        <v>420</v>
      </c>
      <c r="G8" s="1" t="s">
        <v>421</v>
      </c>
      <c r="H8" s="1"/>
      <c r="I8" t="s">
        <v>551</v>
      </c>
      <c r="K8" t="s">
        <v>552</v>
      </c>
      <c r="M8" t="s">
        <v>553</v>
      </c>
    </row>
    <row r="9" spans="1:50" x14ac:dyDescent="0.2">
      <c r="C9" s="15"/>
      <c r="D9" s="228" t="s">
        <v>422</v>
      </c>
      <c r="E9" s="228" t="s">
        <v>423</v>
      </c>
      <c r="F9" s="228" t="s">
        <v>424</v>
      </c>
      <c r="G9" s="228" t="s">
        <v>425</v>
      </c>
      <c r="H9" s="228"/>
      <c r="I9" s="15" t="s">
        <v>554</v>
      </c>
      <c r="M9" s="15" t="s">
        <v>555</v>
      </c>
    </row>
    <row r="10" spans="1:50" ht="13.5" thickBot="1" x14ac:dyDescent="0.25">
      <c r="A10" t="s">
        <v>431</v>
      </c>
      <c r="C10" s="4" t="s">
        <v>103</v>
      </c>
      <c r="D10" s="4" t="s">
        <v>426</v>
      </c>
      <c r="E10" s="4" t="s">
        <v>426</v>
      </c>
      <c r="F10" s="4"/>
      <c r="G10" s="4"/>
      <c r="H10" s="4"/>
      <c r="I10" s="4"/>
    </row>
    <row r="11" spans="1:50" x14ac:dyDescent="0.2">
      <c r="A11" s="259">
        <f>IF($M$4=1,G11,M11)</f>
        <v>4.9971311083484746</v>
      </c>
      <c r="C11">
        <v>1949</v>
      </c>
      <c r="D11" s="52">
        <f>AER11_Table2.1d_MER0913!W12</f>
        <v>418280</v>
      </c>
      <c r="E11" s="52">
        <f>AER11_Table2.1d_MER0913!Y12</f>
        <v>1671920</v>
      </c>
      <c r="F11" s="229">
        <f>E11/D11</f>
        <v>3.9971311083484746</v>
      </c>
      <c r="G11" s="229">
        <f>F11+1</f>
        <v>4.9971311083484746</v>
      </c>
      <c r="H11" s="229"/>
      <c r="I11" s="132">
        <f>F11/F$47</f>
        <v>1.7508837786978162</v>
      </c>
      <c r="K11" s="132">
        <f>IF($M$4=1,I11,1)</f>
        <v>1.7508837786978162</v>
      </c>
      <c r="M11" s="132">
        <f t="shared" ref="M11:M73" si="0">G$47</f>
        <v>3.2829220060061659</v>
      </c>
      <c r="N11" s="431" t="s">
        <v>737</v>
      </c>
      <c r="O11" s="259">
        <f>IF($M$4=1,G11,M11)</f>
        <v>4.9971311083484746</v>
      </c>
    </row>
    <row r="12" spans="1:50" x14ac:dyDescent="0.2">
      <c r="A12" s="259">
        <f t="shared" ref="A12:A73" si="1">IF($M$4=1,G12,M12)</f>
        <v>4.7056154146282907</v>
      </c>
      <c r="C12">
        <f>C11+1</f>
        <v>1950</v>
      </c>
      <c r="D12" s="52">
        <f>AER11_Table2.1d_MER0913!W13</f>
        <v>499785</v>
      </c>
      <c r="E12" s="52">
        <f>AER11_Table2.1d_MER0913!Y13</f>
        <v>1852011</v>
      </c>
      <c r="F12" s="229">
        <f t="shared" ref="F12:F63" si="2">E12/D12</f>
        <v>3.7056154146282902</v>
      </c>
      <c r="G12" s="229">
        <f t="shared" ref="G12:G70" si="3">F12+1</f>
        <v>4.7056154146282907</v>
      </c>
      <c r="H12" s="229"/>
      <c r="I12" s="132">
        <f t="shared" ref="I12:I70" si="4">F12/F$47</f>
        <v>1.6231896687136678</v>
      </c>
      <c r="K12" s="132">
        <f t="shared" ref="K12:K70" si="5">IF($M$4=1,I12,1)</f>
        <v>1.6231896687136678</v>
      </c>
      <c r="M12" s="132">
        <f t="shared" si="0"/>
        <v>3.2829220060061659</v>
      </c>
      <c r="O12" s="259">
        <f t="shared" ref="O12:O73" si="6">IF($M$4=1,G12,M12)</f>
        <v>4.7056154146282907</v>
      </c>
    </row>
    <row r="13" spans="1:50" x14ac:dyDescent="0.2">
      <c r="A13" s="259">
        <f t="shared" si="1"/>
        <v>4.4996834019736669</v>
      </c>
      <c r="C13">
        <f t="shared" ref="C13:C68" si="7">C12+1</f>
        <v>1951</v>
      </c>
      <c r="D13" s="52">
        <f>AER11_Table2.1d_MER0913!W14</f>
        <v>566965</v>
      </c>
      <c r="E13" s="52">
        <f>AER11_Table2.1d_MER0913!Y14</f>
        <v>1984198</v>
      </c>
      <c r="F13" s="229">
        <f t="shared" si="2"/>
        <v>3.4996834019736669</v>
      </c>
      <c r="G13" s="229">
        <f t="shared" si="3"/>
        <v>4.4996834019736669</v>
      </c>
      <c r="H13" s="229"/>
      <c r="I13" s="132">
        <f t="shared" si="4"/>
        <v>1.5329842161783491</v>
      </c>
      <c r="K13" s="132">
        <f t="shared" si="5"/>
        <v>1.5329842161783491</v>
      </c>
      <c r="M13" s="132">
        <f t="shared" si="0"/>
        <v>3.2829220060061659</v>
      </c>
      <c r="O13" s="259">
        <f t="shared" si="6"/>
        <v>4.4996834019736669</v>
      </c>
    </row>
    <row r="14" spans="1:50" x14ac:dyDescent="0.2">
      <c r="A14" s="259">
        <f t="shared" si="1"/>
        <v>4.3927301409275694</v>
      </c>
      <c r="C14">
        <f t="shared" si="7"/>
        <v>1952</v>
      </c>
      <c r="D14" s="52">
        <f>AER11_Table2.1d_MER0913!W15</f>
        <v>600947</v>
      </c>
      <c r="E14" s="52">
        <f>AER11_Table2.1d_MER0913!Y15</f>
        <v>2038851</v>
      </c>
      <c r="F14" s="229">
        <f t="shared" si="2"/>
        <v>3.3927301409275694</v>
      </c>
      <c r="G14" s="229">
        <f t="shared" si="3"/>
        <v>4.3927301409275694</v>
      </c>
      <c r="H14" s="229"/>
      <c r="I14" s="132">
        <f t="shared" si="4"/>
        <v>1.4861349323374151</v>
      </c>
      <c r="K14" s="132">
        <f t="shared" si="5"/>
        <v>1.4861349323374151</v>
      </c>
      <c r="M14" s="132">
        <f t="shared" si="0"/>
        <v>3.2829220060061659</v>
      </c>
      <c r="O14" s="259">
        <f t="shared" si="6"/>
        <v>4.3927301409275694</v>
      </c>
    </row>
    <row r="15" spans="1:50" x14ac:dyDescent="0.2">
      <c r="A15" s="259">
        <f t="shared" si="1"/>
        <v>4.2387672738809332</v>
      </c>
      <c r="C15">
        <f t="shared" si="7"/>
        <v>1953</v>
      </c>
      <c r="D15" s="52">
        <f>AER11_Table2.1d_MER0913!W16</f>
        <v>677685</v>
      </c>
      <c r="E15" s="52">
        <f>AER11_Table2.1d_MER0913!Y16</f>
        <v>2194864</v>
      </c>
      <c r="F15" s="229">
        <f t="shared" si="2"/>
        <v>3.2387672738809328</v>
      </c>
      <c r="G15" s="229">
        <f t="shared" si="3"/>
        <v>4.2387672738809332</v>
      </c>
      <c r="H15" s="229"/>
      <c r="I15" s="132">
        <f t="shared" si="4"/>
        <v>1.4186937903967032</v>
      </c>
      <c r="K15" s="132">
        <f t="shared" si="5"/>
        <v>1.4186937903967032</v>
      </c>
      <c r="M15" s="132">
        <f t="shared" si="0"/>
        <v>3.2829220060061659</v>
      </c>
      <c r="O15" s="259">
        <f t="shared" si="6"/>
        <v>4.2387672738809332</v>
      </c>
    </row>
    <row r="16" spans="1:50" x14ac:dyDescent="0.2">
      <c r="A16" s="259">
        <f t="shared" si="1"/>
        <v>3.9936129411400825</v>
      </c>
      <c r="C16">
        <f t="shared" si="7"/>
        <v>1954</v>
      </c>
      <c r="D16" s="52">
        <f>AER11_Table2.1d_MER0913!W17</f>
        <v>711282</v>
      </c>
      <c r="E16" s="52">
        <f>AER11_Table2.1d_MER0913!Y17</f>
        <v>2129303</v>
      </c>
      <c r="F16" s="229">
        <f t="shared" si="2"/>
        <v>2.9936129411400825</v>
      </c>
      <c r="G16" s="229">
        <f t="shared" si="3"/>
        <v>3.9936129411400825</v>
      </c>
      <c r="H16" s="229"/>
      <c r="I16" s="132">
        <f t="shared" si="4"/>
        <v>1.3113075844308968</v>
      </c>
      <c r="K16" s="132">
        <f t="shared" si="5"/>
        <v>1.3113075844308968</v>
      </c>
      <c r="M16" s="132">
        <f t="shared" si="0"/>
        <v>3.2829220060061659</v>
      </c>
      <c r="O16" s="259">
        <f t="shared" si="6"/>
        <v>3.9936129411400825</v>
      </c>
    </row>
    <row r="17" spans="1:15" x14ac:dyDescent="0.2">
      <c r="A17" s="259">
        <f t="shared" si="1"/>
        <v>3.8122910872537998</v>
      </c>
      <c r="C17">
        <f t="shared" si="7"/>
        <v>1955</v>
      </c>
      <c r="D17" s="52">
        <f>AER11_Table2.1d_MER0913!W18</f>
        <v>887033</v>
      </c>
      <c r="E17" s="52">
        <f>AER11_Table2.1d_MER0913!Y18</f>
        <v>2494595</v>
      </c>
      <c r="F17" s="229">
        <f t="shared" si="2"/>
        <v>2.8122910872537998</v>
      </c>
      <c r="G17" s="229">
        <f t="shared" si="3"/>
        <v>3.8122910872537998</v>
      </c>
      <c r="H17" s="229"/>
      <c r="I17" s="132">
        <f t="shared" si="4"/>
        <v>1.231882245584786</v>
      </c>
      <c r="K17" s="132">
        <f t="shared" si="5"/>
        <v>1.231882245584786</v>
      </c>
      <c r="M17" s="132">
        <f t="shared" si="0"/>
        <v>3.2829220060061659</v>
      </c>
      <c r="O17" s="259">
        <f t="shared" si="6"/>
        <v>3.8122910872537998</v>
      </c>
    </row>
    <row r="18" spans="1:15" x14ac:dyDescent="0.2">
      <c r="A18" s="259">
        <f t="shared" si="1"/>
        <v>3.7245885576121838</v>
      </c>
      <c r="C18">
        <f t="shared" si="7"/>
        <v>1956</v>
      </c>
      <c r="D18" s="52">
        <f>AER11_Table2.1d_MER0913!W19</f>
        <v>975653</v>
      </c>
      <c r="E18" s="52">
        <f>AER11_Table2.1d_MER0913!Y19</f>
        <v>2658253</v>
      </c>
      <c r="F18" s="229">
        <f t="shared" si="2"/>
        <v>2.7245885576121838</v>
      </c>
      <c r="G18" s="229">
        <f t="shared" si="3"/>
        <v>3.7245885576121838</v>
      </c>
      <c r="H18" s="229"/>
      <c r="I18" s="132">
        <f t="shared" si="4"/>
        <v>1.1934654580594659</v>
      </c>
      <c r="K18" s="132">
        <f t="shared" si="5"/>
        <v>1.1934654580594659</v>
      </c>
      <c r="M18" s="132">
        <f t="shared" si="0"/>
        <v>3.2829220060061659</v>
      </c>
      <c r="O18" s="259">
        <f t="shared" si="6"/>
        <v>3.7245885576121838</v>
      </c>
    </row>
    <row r="19" spans="1:15" x14ac:dyDescent="0.2">
      <c r="A19" s="259">
        <f t="shared" si="1"/>
        <v>3.6804802745109377</v>
      </c>
      <c r="C19">
        <f t="shared" si="7"/>
        <v>1957</v>
      </c>
      <c r="D19" s="52">
        <f>AER11_Table2.1d_MER0913!W20</f>
        <v>1003093</v>
      </c>
      <c r="E19" s="52">
        <f>AER11_Table2.1d_MER0913!Y20</f>
        <v>2688771</v>
      </c>
      <c r="F19" s="229">
        <f t="shared" si="2"/>
        <v>2.6804802745109377</v>
      </c>
      <c r="G19" s="229">
        <f t="shared" si="3"/>
        <v>3.6804802745109377</v>
      </c>
      <c r="H19" s="229"/>
      <c r="I19" s="132">
        <f t="shared" si="4"/>
        <v>1.1741444812651642</v>
      </c>
      <c r="K19" s="132">
        <f t="shared" si="5"/>
        <v>1.1741444812651642</v>
      </c>
      <c r="M19" s="132">
        <f t="shared" si="0"/>
        <v>3.2829220060061659</v>
      </c>
      <c r="O19" s="259">
        <f t="shared" si="6"/>
        <v>3.6804802745109377</v>
      </c>
    </row>
    <row r="20" spans="1:15" x14ac:dyDescent="0.2">
      <c r="A20" s="259">
        <f t="shared" si="1"/>
        <v>3.5885826852188996</v>
      </c>
      <c r="C20">
        <f t="shared" si="7"/>
        <v>1958</v>
      </c>
      <c r="D20" s="52">
        <f>AER11_Table2.1d_MER0913!W21</f>
        <v>977708</v>
      </c>
      <c r="E20" s="52">
        <f>AER11_Table2.1d_MER0913!Y21</f>
        <v>2530878</v>
      </c>
      <c r="F20" s="229">
        <f t="shared" si="2"/>
        <v>2.5885826852188996</v>
      </c>
      <c r="G20" s="229">
        <f t="shared" si="3"/>
        <v>3.5885826852188996</v>
      </c>
      <c r="H20" s="229"/>
      <c r="I20" s="132">
        <f t="shared" si="4"/>
        <v>1.1338901103097554</v>
      </c>
      <c r="K20" s="132">
        <f t="shared" si="5"/>
        <v>1.1338901103097554</v>
      </c>
      <c r="M20" s="132">
        <f t="shared" si="0"/>
        <v>3.2829220060061659</v>
      </c>
      <c r="O20" s="259">
        <f t="shared" si="6"/>
        <v>3.5885826852188996</v>
      </c>
    </row>
    <row r="21" spans="1:15" x14ac:dyDescent="0.2">
      <c r="A21" s="259">
        <f t="shared" si="1"/>
        <v>3.5313339638908188</v>
      </c>
      <c r="C21">
        <f t="shared" si="7"/>
        <v>1959</v>
      </c>
      <c r="D21" s="52">
        <f>AER11_Table2.1d_MER0913!W22</f>
        <v>1075239</v>
      </c>
      <c r="E21" s="52">
        <f>AER11_Table2.1d_MER0913!Y22</f>
        <v>2721789</v>
      </c>
      <c r="F21" s="229">
        <f t="shared" si="2"/>
        <v>2.5313339638908188</v>
      </c>
      <c r="G21" s="229">
        <f t="shared" si="3"/>
        <v>3.5313339638908188</v>
      </c>
      <c r="H21" s="229"/>
      <c r="I21" s="132">
        <f t="shared" si="4"/>
        <v>1.1088131601653946</v>
      </c>
      <c r="K21" s="132">
        <f t="shared" si="5"/>
        <v>1.1088131601653946</v>
      </c>
      <c r="M21" s="132">
        <f t="shared" si="0"/>
        <v>3.2829220060061659</v>
      </c>
      <c r="O21" s="259">
        <f t="shared" si="6"/>
        <v>3.5313339638908188</v>
      </c>
    </row>
    <row r="22" spans="1:15" x14ac:dyDescent="0.2">
      <c r="A22" s="259">
        <f t="shared" si="1"/>
        <v>3.4748445827336636</v>
      </c>
      <c r="C22">
        <f t="shared" si="7"/>
        <v>1960</v>
      </c>
      <c r="D22" s="52">
        <f>AER11_Table2.1d_MER0913!W23</f>
        <v>1106859</v>
      </c>
      <c r="E22" s="52">
        <f>AER11_Table2.1d_MER0913!Y23</f>
        <v>2739304</v>
      </c>
      <c r="F22" s="229">
        <f t="shared" si="2"/>
        <v>2.4748445827336636</v>
      </c>
      <c r="G22" s="229">
        <f t="shared" si="3"/>
        <v>3.4748445827336636</v>
      </c>
      <c r="H22" s="229"/>
      <c r="I22" s="132">
        <f t="shared" si="4"/>
        <v>1.084068827678986</v>
      </c>
      <c r="K22" s="132">
        <f t="shared" si="5"/>
        <v>1.084068827678986</v>
      </c>
      <c r="M22" s="132">
        <f t="shared" si="0"/>
        <v>3.2829220060061659</v>
      </c>
      <c r="O22" s="259">
        <f t="shared" si="6"/>
        <v>3.4748445827336636</v>
      </c>
    </row>
    <row r="23" spans="1:15" x14ac:dyDescent="0.2">
      <c r="A23" s="259">
        <f t="shared" si="1"/>
        <v>3.4310002175331737</v>
      </c>
      <c r="C23">
        <f t="shared" si="7"/>
        <v>1961</v>
      </c>
      <c r="D23" s="52">
        <f>AER11_Table2.1d_MER0913!W24</f>
        <v>1149250</v>
      </c>
      <c r="E23" s="52">
        <f>AER11_Table2.1d_MER0913!Y24</f>
        <v>2793827</v>
      </c>
      <c r="F23" s="229">
        <f t="shared" si="2"/>
        <v>2.4310002175331737</v>
      </c>
      <c r="G23" s="229">
        <f t="shared" si="3"/>
        <v>3.4310002175331737</v>
      </c>
      <c r="H23" s="229"/>
      <c r="I23" s="132">
        <f t="shared" si="4"/>
        <v>1.0648634561922954</v>
      </c>
      <c r="K23" s="132">
        <f t="shared" si="5"/>
        <v>1.0648634561922954</v>
      </c>
      <c r="M23" s="132">
        <f t="shared" si="0"/>
        <v>3.2829220060061659</v>
      </c>
      <c r="O23" s="259">
        <f t="shared" si="6"/>
        <v>3.4310002175331737</v>
      </c>
    </row>
    <row r="24" spans="1:15" x14ac:dyDescent="0.2">
      <c r="A24" s="259">
        <f t="shared" si="1"/>
        <v>3.4025432045876394</v>
      </c>
      <c r="C24">
        <f t="shared" si="7"/>
        <v>1962</v>
      </c>
      <c r="D24" s="52">
        <f>AER11_Table2.1d_MER0913!W25</f>
        <v>1227821</v>
      </c>
      <c r="E24" s="52">
        <f>AER11_Table2.1d_MER0913!Y25</f>
        <v>2949893</v>
      </c>
      <c r="F24" s="229">
        <f t="shared" si="2"/>
        <v>2.4025432045876394</v>
      </c>
      <c r="G24" s="229">
        <f t="shared" si="3"/>
        <v>3.4025432045876394</v>
      </c>
      <c r="H24" s="229"/>
      <c r="I24" s="132">
        <f t="shared" si="4"/>
        <v>1.0523982852969838</v>
      </c>
      <c r="K24" s="132">
        <f t="shared" si="5"/>
        <v>1.0523982852969838</v>
      </c>
      <c r="M24" s="132">
        <f t="shared" si="0"/>
        <v>3.2829220060061659</v>
      </c>
      <c r="O24" s="259">
        <f t="shared" si="6"/>
        <v>3.4025432045876394</v>
      </c>
    </row>
    <row r="25" spans="1:15" x14ac:dyDescent="0.2">
      <c r="A25" s="259">
        <f t="shared" si="1"/>
        <v>3.3880027023039472</v>
      </c>
      <c r="C25">
        <f t="shared" si="7"/>
        <v>1963</v>
      </c>
      <c r="D25" s="52">
        <f>AER11_Table2.1d_MER0913!W26</f>
        <v>1287790</v>
      </c>
      <c r="E25" s="52">
        <f>AER11_Table2.1d_MER0913!Y26</f>
        <v>3075246</v>
      </c>
      <c r="F25" s="229">
        <f t="shared" si="2"/>
        <v>2.3880027023039472</v>
      </c>
      <c r="G25" s="229">
        <f t="shared" si="3"/>
        <v>3.3880027023039472</v>
      </c>
      <c r="H25" s="229"/>
      <c r="I25" s="132">
        <f t="shared" si="4"/>
        <v>1.0460290347288796</v>
      </c>
      <c r="K25" s="132">
        <f t="shared" si="5"/>
        <v>1.0460290347288796</v>
      </c>
      <c r="M25" s="132">
        <f t="shared" si="0"/>
        <v>3.2829220060061659</v>
      </c>
      <c r="O25" s="259">
        <f t="shared" si="6"/>
        <v>3.3880027023039472</v>
      </c>
    </row>
    <row r="26" spans="1:15" x14ac:dyDescent="0.2">
      <c r="A26" s="259">
        <f t="shared" si="1"/>
        <v>3.3733031264946343</v>
      </c>
      <c r="C26">
        <f t="shared" si="7"/>
        <v>1964</v>
      </c>
      <c r="D26" s="52">
        <f>AER11_Table2.1d_MER0913!W27</f>
        <v>1382027</v>
      </c>
      <c r="E26" s="52">
        <f>AER11_Table2.1d_MER0913!Y27</f>
        <v>3279969</v>
      </c>
      <c r="F26" s="229">
        <f t="shared" si="2"/>
        <v>2.3733031264946343</v>
      </c>
      <c r="G26" s="229">
        <f t="shared" si="3"/>
        <v>3.3733031264946343</v>
      </c>
      <c r="H26" s="229"/>
      <c r="I26" s="132">
        <f t="shared" si="4"/>
        <v>1.0395901043709261</v>
      </c>
      <c r="K26" s="132">
        <f t="shared" si="5"/>
        <v>1.0395901043709261</v>
      </c>
      <c r="M26" s="132">
        <f t="shared" si="0"/>
        <v>3.2829220060061659</v>
      </c>
      <c r="O26" s="259">
        <f t="shared" si="6"/>
        <v>3.3733031264946343</v>
      </c>
    </row>
    <row r="27" spans="1:15" x14ac:dyDescent="0.2">
      <c r="A27" s="259">
        <f t="shared" si="1"/>
        <v>3.3838716667908564</v>
      </c>
      <c r="C27">
        <f t="shared" si="7"/>
        <v>1965</v>
      </c>
      <c r="D27" s="52">
        <f>AER11_Table2.1d_MER0913!W28</f>
        <v>1462817</v>
      </c>
      <c r="E27" s="52">
        <f>AER11_Table2.1d_MER0913!Y28</f>
        <v>3487168</v>
      </c>
      <c r="F27" s="229">
        <f t="shared" si="2"/>
        <v>2.3838716667908564</v>
      </c>
      <c r="G27" s="229">
        <f t="shared" si="3"/>
        <v>3.3838716667908564</v>
      </c>
      <c r="H27" s="229"/>
      <c r="I27" s="132">
        <f t="shared" si="4"/>
        <v>1.044219496119053</v>
      </c>
      <c r="K27" s="132">
        <f t="shared" si="5"/>
        <v>1.044219496119053</v>
      </c>
      <c r="M27" s="132">
        <f t="shared" si="0"/>
        <v>3.2829220060061659</v>
      </c>
      <c r="O27" s="259">
        <f t="shared" si="6"/>
        <v>3.3838716667908564</v>
      </c>
    </row>
    <row r="28" spans="1:15" x14ac:dyDescent="0.2">
      <c r="A28" s="259">
        <f t="shared" si="1"/>
        <v>3.3926792956192728</v>
      </c>
      <c r="C28">
        <f t="shared" si="7"/>
        <v>1966</v>
      </c>
      <c r="D28" s="52">
        <f>AER11_Table2.1d_MER0913!W29</f>
        <v>1581815</v>
      </c>
      <c r="E28" s="52">
        <f>AER11_Table2.1d_MER0913!Y29</f>
        <v>3784776</v>
      </c>
      <c r="F28" s="229">
        <f t="shared" si="2"/>
        <v>2.3926792956192728</v>
      </c>
      <c r="G28" s="229">
        <f t="shared" si="3"/>
        <v>3.3926792956192728</v>
      </c>
      <c r="H28" s="229"/>
      <c r="I28" s="132">
        <f t="shared" si="4"/>
        <v>1.0480775468125259</v>
      </c>
      <c r="K28" s="132">
        <f t="shared" si="5"/>
        <v>1.0480775468125259</v>
      </c>
      <c r="M28" s="132">
        <f t="shared" si="0"/>
        <v>3.2829220060061659</v>
      </c>
      <c r="O28" s="259">
        <f t="shared" si="6"/>
        <v>3.3926792956192728</v>
      </c>
    </row>
    <row r="29" spans="1:15" x14ac:dyDescent="0.2">
      <c r="A29" s="259">
        <f t="shared" si="1"/>
        <v>3.3847657099763606</v>
      </c>
      <c r="C29">
        <f t="shared" si="7"/>
        <v>1967</v>
      </c>
      <c r="D29" s="52">
        <f>AER11_Table2.1d_MER0913!W30</f>
        <v>1654872</v>
      </c>
      <c r="E29" s="52">
        <f>AER11_Table2.1d_MER0913!Y30</f>
        <v>3946482</v>
      </c>
      <c r="F29" s="229">
        <f t="shared" si="2"/>
        <v>2.3847657099763606</v>
      </c>
      <c r="G29" s="229">
        <f t="shared" si="3"/>
        <v>3.3847657099763606</v>
      </c>
      <c r="H29" s="229"/>
      <c r="I29" s="132">
        <f t="shared" si="4"/>
        <v>1.0446111184272844</v>
      </c>
      <c r="K29" s="132">
        <f t="shared" si="5"/>
        <v>1.0446111184272844</v>
      </c>
      <c r="M29" s="132">
        <f t="shared" si="0"/>
        <v>3.2829220060061659</v>
      </c>
      <c r="O29" s="259">
        <f t="shared" si="6"/>
        <v>3.3847657099763606</v>
      </c>
    </row>
    <row r="30" spans="1:15" x14ac:dyDescent="0.2">
      <c r="A30" s="259">
        <f t="shared" si="1"/>
        <v>3.3823570599036614</v>
      </c>
      <c r="C30">
        <f t="shared" si="7"/>
        <v>1968</v>
      </c>
      <c r="D30" s="52">
        <f>AER11_Table2.1d_MER0913!W31</f>
        <v>1778105</v>
      </c>
      <c r="E30" s="52">
        <f>AER11_Table2.1d_MER0913!Y31</f>
        <v>4236081</v>
      </c>
      <c r="F30" s="229">
        <f t="shared" si="2"/>
        <v>2.3823570599036614</v>
      </c>
      <c r="G30" s="229">
        <f t="shared" si="3"/>
        <v>3.3823570599036614</v>
      </c>
      <c r="H30" s="229"/>
      <c r="I30" s="132">
        <f t="shared" si="4"/>
        <v>1.0435560451193211</v>
      </c>
      <c r="K30" s="132">
        <f t="shared" si="5"/>
        <v>1.0435560451193211</v>
      </c>
      <c r="M30" s="132">
        <f t="shared" si="0"/>
        <v>3.2829220060061659</v>
      </c>
      <c r="O30" s="259">
        <f t="shared" si="6"/>
        <v>3.3823570599036614</v>
      </c>
    </row>
    <row r="31" spans="1:15" x14ac:dyDescent="0.2">
      <c r="A31" s="259">
        <f t="shared" si="1"/>
        <v>3.3834329775969376</v>
      </c>
      <c r="C31">
        <f t="shared" si="7"/>
        <v>1969</v>
      </c>
      <c r="D31" s="52">
        <f>AER11_Table2.1d_MER0913!W32</f>
        <v>1908623</v>
      </c>
      <c r="E31" s="52">
        <f>AER11_Table2.1d_MER0913!Y32</f>
        <v>4549075</v>
      </c>
      <c r="F31" s="229">
        <f t="shared" si="2"/>
        <v>2.3834329775969376</v>
      </c>
      <c r="G31" s="229">
        <f t="shared" si="3"/>
        <v>3.3834329775969376</v>
      </c>
      <c r="H31" s="229"/>
      <c r="I31" s="132">
        <f t="shared" si="4"/>
        <v>1.0440273348482061</v>
      </c>
      <c r="K31" s="132">
        <f t="shared" si="5"/>
        <v>1.0440273348482061</v>
      </c>
      <c r="M31" s="132">
        <f t="shared" si="0"/>
        <v>3.2829220060061659</v>
      </c>
      <c r="O31" s="259">
        <f t="shared" si="6"/>
        <v>3.3834329775969376</v>
      </c>
    </row>
    <row r="32" spans="1:15" x14ac:dyDescent="0.2">
      <c r="A32" s="259">
        <f t="shared" si="1"/>
        <v>3.4213753783201688</v>
      </c>
      <c r="C32">
        <f t="shared" si="7"/>
        <v>1970</v>
      </c>
      <c r="D32" s="52">
        <f>AER11_Table2.1d_MER0913!W33</f>
        <v>1947755</v>
      </c>
      <c r="E32" s="52">
        <f>AER11_Table2.1d_MER0913!Y33</f>
        <v>4716246</v>
      </c>
      <c r="F32" s="229">
        <f t="shared" si="2"/>
        <v>2.4213753783201688</v>
      </c>
      <c r="G32" s="229">
        <f t="shared" si="3"/>
        <v>3.4213753783201688</v>
      </c>
      <c r="H32" s="229"/>
      <c r="I32" s="132">
        <f t="shared" si="4"/>
        <v>1.0606474386552605</v>
      </c>
      <c r="K32" s="132">
        <f t="shared" si="5"/>
        <v>1.0606474386552605</v>
      </c>
      <c r="M32" s="132">
        <f t="shared" si="0"/>
        <v>3.2829220060061659</v>
      </c>
      <c r="O32" s="259">
        <f t="shared" si="6"/>
        <v>3.4213753783201688</v>
      </c>
    </row>
    <row r="33" spans="1:15" x14ac:dyDescent="0.2">
      <c r="A33" s="259">
        <f t="shared" si="1"/>
        <v>3.4139504981361846</v>
      </c>
      <c r="C33">
        <f t="shared" si="7"/>
        <v>1971</v>
      </c>
      <c r="D33" s="52">
        <f>AER11_Table2.1d_MER0913!W34</f>
        <v>2011197</v>
      </c>
      <c r="E33" s="52">
        <f>AER11_Table2.1d_MER0913!Y34</f>
        <v>4854930</v>
      </c>
      <c r="F33" s="229">
        <f t="shared" si="2"/>
        <v>2.4139504981361846</v>
      </c>
      <c r="G33" s="229">
        <f t="shared" si="3"/>
        <v>3.4139504981361846</v>
      </c>
      <c r="H33" s="229"/>
      <c r="I33" s="132">
        <f t="shared" si="4"/>
        <v>1.0573950804211858</v>
      </c>
      <c r="K33" s="132">
        <f t="shared" si="5"/>
        <v>1.0573950804211858</v>
      </c>
      <c r="M33" s="132">
        <f t="shared" si="0"/>
        <v>3.2829220060061659</v>
      </c>
      <c r="O33" s="259">
        <f t="shared" si="6"/>
        <v>3.4139504981361846</v>
      </c>
    </row>
    <row r="34" spans="1:15" x14ac:dyDescent="0.2">
      <c r="A34" s="259">
        <f t="shared" si="1"/>
        <v>3.3898616243037893</v>
      </c>
      <c r="C34">
        <f t="shared" si="7"/>
        <v>1972</v>
      </c>
      <c r="D34" s="52">
        <f>AER11_Table2.1d_MER0913!W35</f>
        <v>2187017</v>
      </c>
      <c r="E34" s="52">
        <f>AER11_Table2.1d_MER0913!Y35</f>
        <v>5226668</v>
      </c>
      <c r="F34" s="229">
        <f t="shared" si="2"/>
        <v>2.3898616243037893</v>
      </c>
      <c r="G34" s="229">
        <f t="shared" si="3"/>
        <v>3.3898616243037893</v>
      </c>
      <c r="H34" s="229"/>
      <c r="I34" s="132">
        <f t="shared" si="4"/>
        <v>1.0468433078380579</v>
      </c>
      <c r="K34" s="132">
        <f t="shared" si="5"/>
        <v>1.0468433078380579</v>
      </c>
      <c r="M34" s="132">
        <f t="shared" si="0"/>
        <v>3.2829220060061659</v>
      </c>
      <c r="O34" s="259">
        <f t="shared" si="6"/>
        <v>3.3898616243037893</v>
      </c>
    </row>
    <row r="35" spans="1:15" x14ac:dyDescent="0.2">
      <c r="A35" s="259">
        <f t="shared" si="1"/>
        <v>3.3759632418494756</v>
      </c>
      <c r="C35">
        <f t="shared" si="7"/>
        <v>1973</v>
      </c>
      <c r="D35" s="52">
        <f>AER11_Table2.1d_MER0913!W36</f>
        <v>2340923</v>
      </c>
      <c r="E35" s="52">
        <f>AER11_Table2.1d_MER0913!Y36</f>
        <v>5561947</v>
      </c>
      <c r="F35" s="229">
        <f t="shared" si="2"/>
        <v>2.3759632418494756</v>
      </c>
      <c r="G35" s="229">
        <f t="shared" si="3"/>
        <v>3.3759632418494756</v>
      </c>
      <c r="H35" s="229"/>
      <c r="I35" s="132">
        <f t="shared" si="4"/>
        <v>1.0407553283022926</v>
      </c>
      <c r="K35" s="132">
        <f t="shared" si="5"/>
        <v>1.0407553283022926</v>
      </c>
      <c r="M35" s="132">
        <f t="shared" si="0"/>
        <v>3.2829220060061659</v>
      </c>
      <c r="O35" s="259">
        <f t="shared" si="6"/>
        <v>3.3759632418494756</v>
      </c>
    </row>
    <row r="36" spans="1:15" x14ac:dyDescent="0.2">
      <c r="A36" s="259">
        <f t="shared" si="1"/>
        <v>3.4197845424115263</v>
      </c>
      <c r="C36">
        <f t="shared" si="7"/>
        <v>1974</v>
      </c>
      <c r="D36" s="52">
        <f>AER11_Table2.1d_MER0913!W37</f>
        <v>2336794</v>
      </c>
      <c r="E36" s="52">
        <f>AER11_Table2.1d_MER0913!Y37</f>
        <v>5654538</v>
      </c>
      <c r="F36" s="229">
        <f t="shared" si="2"/>
        <v>2.4197845424115263</v>
      </c>
      <c r="G36" s="229">
        <f t="shared" si="3"/>
        <v>3.4197845424115263</v>
      </c>
      <c r="H36" s="229"/>
      <c r="I36" s="132">
        <f t="shared" si="4"/>
        <v>1.0599505966674669</v>
      </c>
      <c r="K36" s="132">
        <f t="shared" si="5"/>
        <v>1.0599505966674669</v>
      </c>
      <c r="M36" s="132">
        <f t="shared" si="0"/>
        <v>3.2829220060061659</v>
      </c>
      <c r="O36" s="259">
        <f t="shared" si="6"/>
        <v>3.4197845424115263</v>
      </c>
    </row>
    <row r="37" spans="1:15" x14ac:dyDescent="0.2">
      <c r="A37" s="259">
        <f t="shared" si="1"/>
        <v>3.4004342039147395</v>
      </c>
      <c r="C37">
        <f t="shared" si="7"/>
        <v>1975</v>
      </c>
      <c r="D37" s="52">
        <f>AER11_Table2.1d_MER0913!W38</f>
        <v>2346363</v>
      </c>
      <c r="E37" s="52">
        <f>AER11_Table2.1d_MER0913!Y38</f>
        <v>5632290</v>
      </c>
      <c r="F37" s="229">
        <f t="shared" si="2"/>
        <v>2.4004342039147395</v>
      </c>
      <c r="G37" s="229">
        <f t="shared" si="3"/>
        <v>3.4004342039147395</v>
      </c>
      <c r="H37" s="229"/>
      <c r="I37" s="132">
        <f t="shared" si="4"/>
        <v>1.0514744689478701</v>
      </c>
      <c r="K37" s="132">
        <f t="shared" si="5"/>
        <v>1.0514744689478701</v>
      </c>
      <c r="M37" s="132">
        <f t="shared" si="0"/>
        <v>3.2829220060061659</v>
      </c>
      <c r="O37" s="259">
        <f t="shared" si="6"/>
        <v>3.4004342039147395</v>
      </c>
    </row>
    <row r="38" spans="1:15" x14ac:dyDescent="0.2">
      <c r="A38" s="259">
        <f t="shared" si="1"/>
        <v>3.3921682408411109</v>
      </c>
      <c r="C38">
        <f t="shared" si="7"/>
        <v>1976</v>
      </c>
      <c r="D38" s="52">
        <f>AER11_Table2.1d_MER0913!W39</f>
        <v>2572883</v>
      </c>
      <c r="E38" s="52">
        <f>AER11_Table2.1d_MER0913!Y39</f>
        <v>6154769</v>
      </c>
      <c r="F38" s="229">
        <f t="shared" si="2"/>
        <v>2.3921682408411109</v>
      </c>
      <c r="G38" s="229">
        <f t="shared" si="3"/>
        <v>3.3921682408411109</v>
      </c>
      <c r="H38" s="229"/>
      <c r="I38" s="132">
        <f t="shared" si="4"/>
        <v>1.0478536868747719</v>
      </c>
      <c r="K38" s="132">
        <f t="shared" si="5"/>
        <v>1.0478536868747719</v>
      </c>
      <c r="M38" s="132">
        <f t="shared" si="0"/>
        <v>3.2829220060061659</v>
      </c>
      <c r="O38" s="259">
        <f t="shared" si="6"/>
        <v>3.3921682408411109</v>
      </c>
    </row>
    <row r="39" spans="1:15" x14ac:dyDescent="0.2">
      <c r="A39" s="259">
        <f t="shared" si="1"/>
        <v>3.3921898134908104</v>
      </c>
      <c r="C39">
        <f t="shared" si="7"/>
        <v>1977</v>
      </c>
      <c r="D39" s="52">
        <f>AER11_Table2.1d_MER0913!W40</f>
        <v>2681959</v>
      </c>
      <c r="E39" s="52">
        <f>AER11_Table2.1d_MER0913!Y40</f>
        <v>6415755</v>
      </c>
      <c r="F39" s="229">
        <f t="shared" si="2"/>
        <v>2.3921898134908104</v>
      </c>
      <c r="G39" s="229">
        <f t="shared" si="3"/>
        <v>3.3921898134908104</v>
      </c>
      <c r="H39" s="229"/>
      <c r="I39" s="132">
        <f t="shared" si="4"/>
        <v>1.0478631364528312</v>
      </c>
      <c r="K39" s="132">
        <f t="shared" si="5"/>
        <v>1.0478631364528312</v>
      </c>
      <c r="M39" s="132">
        <f t="shared" si="0"/>
        <v>3.2829220060061659</v>
      </c>
      <c r="O39" s="259">
        <f t="shared" si="6"/>
        <v>3.3921898134908104</v>
      </c>
    </row>
    <row r="40" spans="1:15" x14ac:dyDescent="0.2">
      <c r="A40" s="259">
        <f t="shared" si="1"/>
        <v>3.4208574013955069</v>
      </c>
      <c r="C40">
        <f t="shared" si="7"/>
        <v>1978</v>
      </c>
      <c r="D40" s="52">
        <f>AER11_Table2.1d_MER0913!W41</f>
        <v>2760574</v>
      </c>
      <c r="E40" s="52">
        <f>AER11_Table2.1d_MER0913!Y41</f>
        <v>6682956</v>
      </c>
      <c r="F40" s="229">
        <f t="shared" si="2"/>
        <v>2.4208574013955069</v>
      </c>
      <c r="G40" s="229">
        <f t="shared" si="3"/>
        <v>3.4208574013955069</v>
      </c>
      <c r="H40" s="229"/>
      <c r="I40" s="132">
        <f t="shared" si="4"/>
        <v>1.0604205465742786</v>
      </c>
      <c r="K40" s="132">
        <f t="shared" si="5"/>
        <v>1.0604205465742786</v>
      </c>
      <c r="M40" s="132">
        <f t="shared" si="0"/>
        <v>3.2829220060061659</v>
      </c>
      <c r="O40" s="259">
        <f t="shared" si="6"/>
        <v>3.4208574013955069</v>
      </c>
    </row>
    <row r="41" spans="1:15" x14ac:dyDescent="0.2">
      <c r="A41" s="259">
        <f t="shared" si="1"/>
        <v>3.3882251208237353</v>
      </c>
      <c r="C41">
        <f t="shared" si="7"/>
        <v>1979</v>
      </c>
      <c r="D41" s="52">
        <f>AER11_Table2.1d_MER0913!W42</f>
        <v>2872573</v>
      </c>
      <c r="E41" s="52">
        <f>AER11_Table2.1d_MER0913!Y42</f>
        <v>6860351</v>
      </c>
      <c r="F41" s="229">
        <f t="shared" si="2"/>
        <v>2.3882251208237353</v>
      </c>
      <c r="G41" s="229">
        <f t="shared" si="3"/>
        <v>3.3882251208237353</v>
      </c>
      <c r="H41" s="229"/>
      <c r="I41" s="132">
        <f t="shared" si="4"/>
        <v>1.0461264618504382</v>
      </c>
      <c r="K41" s="132">
        <f t="shared" si="5"/>
        <v>1.0461264618504382</v>
      </c>
      <c r="M41" s="132">
        <f t="shared" si="0"/>
        <v>3.2829220060061659</v>
      </c>
      <c r="O41" s="259">
        <f t="shared" si="6"/>
        <v>3.3882251208237353</v>
      </c>
    </row>
    <row r="42" spans="1:15" x14ac:dyDescent="0.2">
      <c r="A42" s="259">
        <f t="shared" si="1"/>
        <v>3.3961022779861554</v>
      </c>
      <c r="C42">
        <f t="shared" si="7"/>
        <v>1980</v>
      </c>
      <c r="D42" s="52">
        <f>AER11_Table2.1d_MER0913!W43</f>
        <v>2781009</v>
      </c>
      <c r="E42" s="52">
        <f>AER11_Table2.1d_MER0913!Y43</f>
        <v>6663582</v>
      </c>
      <c r="F42" s="229">
        <f t="shared" si="2"/>
        <v>2.3961022779861554</v>
      </c>
      <c r="G42" s="229">
        <f t="shared" si="3"/>
        <v>3.3961022779861554</v>
      </c>
      <c r="H42" s="229"/>
      <c r="I42" s="132">
        <f t="shared" si="4"/>
        <v>1.049576933282093</v>
      </c>
      <c r="K42" s="132">
        <f t="shared" si="5"/>
        <v>1.049576933282093</v>
      </c>
      <c r="M42" s="132">
        <f t="shared" si="0"/>
        <v>3.2829220060061659</v>
      </c>
      <c r="O42" s="259">
        <f t="shared" si="6"/>
        <v>3.3961022779861554</v>
      </c>
    </row>
    <row r="43" spans="1:15" x14ac:dyDescent="0.2">
      <c r="A43" s="259">
        <f t="shared" si="1"/>
        <v>3.3340223756556049</v>
      </c>
      <c r="C43">
        <f t="shared" si="7"/>
        <v>1981</v>
      </c>
      <c r="D43" s="52">
        <f>AER11_Table2.1d_MER0913!W44</f>
        <v>2817437</v>
      </c>
      <c r="E43" s="52">
        <f>AER11_Table2.1d_MER0913!Y44</f>
        <v>6575961</v>
      </c>
      <c r="F43" s="229">
        <f t="shared" si="2"/>
        <v>2.3340223756556049</v>
      </c>
      <c r="G43" s="229">
        <f t="shared" si="3"/>
        <v>3.3340223756556049</v>
      </c>
      <c r="H43" s="229"/>
      <c r="I43" s="132">
        <f t="shared" si="4"/>
        <v>1.0223837562190028</v>
      </c>
      <c r="K43" s="132">
        <f t="shared" si="5"/>
        <v>1.0223837562190028</v>
      </c>
      <c r="M43" s="132">
        <f t="shared" si="0"/>
        <v>3.2829220060061659</v>
      </c>
      <c r="O43" s="259">
        <f t="shared" si="6"/>
        <v>3.3340223756556049</v>
      </c>
    </row>
    <row r="44" spans="1:15" x14ac:dyDescent="0.2">
      <c r="A44" s="259">
        <f t="shared" si="1"/>
        <v>3.3683977990106091</v>
      </c>
      <c r="C44">
        <f t="shared" si="7"/>
        <v>1982</v>
      </c>
      <c r="D44" s="52">
        <f>AER11_Table2.1d_MER0913!W45</f>
        <v>2541766</v>
      </c>
      <c r="E44" s="52">
        <f>AER11_Table2.1d_MER0913!Y45</f>
        <v>6019913</v>
      </c>
      <c r="F44" s="229">
        <f t="shared" si="2"/>
        <v>2.3683977990106091</v>
      </c>
      <c r="G44" s="229">
        <f t="shared" si="3"/>
        <v>3.3683977990106091</v>
      </c>
      <c r="H44" s="229"/>
      <c r="I44" s="132">
        <f t="shared" si="4"/>
        <v>1.0374413986897335</v>
      </c>
      <c r="K44" s="132">
        <f t="shared" si="5"/>
        <v>1.0374413986897335</v>
      </c>
      <c r="M44" s="132">
        <f t="shared" si="0"/>
        <v>3.2829220060061659</v>
      </c>
      <c r="O44" s="259">
        <f t="shared" si="6"/>
        <v>3.3683977990106091</v>
      </c>
    </row>
    <row r="45" spans="1:15" x14ac:dyDescent="0.2">
      <c r="A45" s="259">
        <f t="shared" si="1"/>
        <v>3.3537891234311914</v>
      </c>
      <c r="C45">
        <f t="shared" si="7"/>
        <v>1983</v>
      </c>
      <c r="D45" s="52">
        <f>AER11_Table2.1d_MER0913!W46</f>
        <v>2647710</v>
      </c>
      <c r="E45" s="52">
        <f>AER11_Table2.1d_MER0913!Y46</f>
        <v>6232151</v>
      </c>
      <c r="F45" s="229">
        <f t="shared" si="2"/>
        <v>2.3537891234311914</v>
      </c>
      <c r="G45" s="229">
        <f t="shared" si="3"/>
        <v>3.3537891234311914</v>
      </c>
      <c r="H45" s="229"/>
      <c r="I45" s="132">
        <f t="shared" si="4"/>
        <v>1.0310422858242991</v>
      </c>
      <c r="K45" s="132">
        <f t="shared" si="5"/>
        <v>1.0310422858242991</v>
      </c>
      <c r="M45" s="132">
        <f t="shared" si="0"/>
        <v>3.2829220060061659</v>
      </c>
      <c r="O45" s="259">
        <f t="shared" si="6"/>
        <v>3.3537891234311914</v>
      </c>
    </row>
    <row r="46" spans="1:15" x14ac:dyDescent="0.2">
      <c r="A46" s="259">
        <f t="shared" si="1"/>
        <v>3.2869041384938664</v>
      </c>
      <c r="C46">
        <f t="shared" si="7"/>
        <v>1984</v>
      </c>
      <c r="D46" s="52">
        <f>AER11_Table2.1d_MER0913!W47</f>
        <v>2858697</v>
      </c>
      <c r="E46" s="52">
        <f>AER11_Table2.1d_MER0913!Y47</f>
        <v>6537566</v>
      </c>
      <c r="F46" s="229">
        <f t="shared" si="2"/>
        <v>2.2869041384938664</v>
      </c>
      <c r="G46" s="229">
        <f t="shared" si="3"/>
        <v>3.2869041384938664</v>
      </c>
      <c r="H46" s="229"/>
      <c r="I46" s="132">
        <f t="shared" si="4"/>
        <v>1.0017443138562001</v>
      </c>
      <c r="K46" s="132">
        <f t="shared" si="5"/>
        <v>1.0017443138562001</v>
      </c>
      <c r="M46" s="132">
        <f t="shared" si="0"/>
        <v>3.2829220060061659</v>
      </c>
      <c r="O46" s="259">
        <f t="shared" si="6"/>
        <v>3.2869041384938664</v>
      </c>
    </row>
    <row r="47" spans="1:15" x14ac:dyDescent="0.2">
      <c r="A47" s="259">
        <f t="shared" si="1"/>
        <v>3.2829220060061659</v>
      </c>
      <c r="C47">
        <f t="shared" si="7"/>
        <v>1985</v>
      </c>
      <c r="D47" s="52">
        <f>AER11_Table2.1d_MER0913!W48</f>
        <v>2855066</v>
      </c>
      <c r="E47" s="52">
        <f>AER11_Table2.1d_MER0913!Y48</f>
        <v>6517893</v>
      </c>
      <c r="F47" s="229">
        <f t="shared" si="2"/>
        <v>2.2829220060061659</v>
      </c>
      <c r="G47" s="229">
        <f t="shared" si="3"/>
        <v>3.2829220060061659</v>
      </c>
      <c r="H47" s="229"/>
      <c r="I47" s="132">
        <f t="shared" si="4"/>
        <v>1</v>
      </c>
      <c r="K47" s="132">
        <f t="shared" si="5"/>
        <v>1</v>
      </c>
      <c r="M47" s="132">
        <f t="shared" si="0"/>
        <v>3.2829220060061659</v>
      </c>
      <c r="O47" s="259">
        <f t="shared" si="6"/>
        <v>3.2829220060061659</v>
      </c>
    </row>
    <row r="48" spans="1:15" x14ac:dyDescent="0.2">
      <c r="A48" s="259">
        <f t="shared" si="1"/>
        <v>3.2450078870197654</v>
      </c>
      <c r="C48">
        <f t="shared" si="7"/>
        <v>1986</v>
      </c>
      <c r="D48" s="52">
        <f>AER11_Table2.1d_MER0913!W49</f>
        <v>2833770</v>
      </c>
      <c r="E48" s="52">
        <f>AER11_Table2.1d_MER0913!Y49</f>
        <v>6361836</v>
      </c>
      <c r="F48" s="229">
        <f t="shared" si="2"/>
        <v>2.2450078870197654</v>
      </c>
      <c r="G48" s="229">
        <f t="shared" si="3"/>
        <v>3.2450078870197654</v>
      </c>
      <c r="H48" s="229"/>
      <c r="I48" s="132">
        <f t="shared" si="4"/>
        <v>0.9833922845867481</v>
      </c>
      <c r="K48" s="132">
        <f t="shared" si="5"/>
        <v>0.9833922845867481</v>
      </c>
      <c r="M48" s="132">
        <f t="shared" si="0"/>
        <v>3.2829220060061659</v>
      </c>
      <c r="O48" s="259">
        <f t="shared" si="6"/>
        <v>3.2450078870197654</v>
      </c>
    </row>
    <row r="49" spans="1:15" x14ac:dyDescent="0.2">
      <c r="A49" s="259">
        <f t="shared" si="1"/>
        <v>3.2188583716577348</v>
      </c>
      <c r="C49">
        <f t="shared" si="7"/>
        <v>1987</v>
      </c>
      <c r="D49" s="52">
        <f>AER11_Table2.1d_MER0913!W50</f>
        <v>2928291</v>
      </c>
      <c r="E49" s="52">
        <f>AER11_Table2.1d_MER0913!Y50</f>
        <v>6497463</v>
      </c>
      <c r="F49" s="229">
        <f t="shared" si="2"/>
        <v>2.2188583716577348</v>
      </c>
      <c r="G49" s="229">
        <f t="shared" si="3"/>
        <v>3.2188583716577348</v>
      </c>
      <c r="H49" s="229"/>
      <c r="I49" s="132">
        <f t="shared" si="4"/>
        <v>0.97193787865731496</v>
      </c>
      <c r="K49" s="132">
        <f t="shared" si="5"/>
        <v>0.97193787865731496</v>
      </c>
      <c r="M49" s="132">
        <f t="shared" si="0"/>
        <v>3.2829220060061659</v>
      </c>
      <c r="O49" s="259">
        <f t="shared" si="6"/>
        <v>3.2188583716577348</v>
      </c>
    </row>
    <row r="50" spans="1:15" x14ac:dyDescent="0.2">
      <c r="A50" s="259">
        <f t="shared" si="1"/>
        <v>3.2089143247205159</v>
      </c>
      <c r="C50">
        <f t="shared" si="7"/>
        <v>1988</v>
      </c>
      <c r="D50" s="52">
        <f>AER11_Table2.1d_MER0913!W51</f>
        <v>3058852</v>
      </c>
      <c r="E50" s="52">
        <f>AER11_Table2.1d_MER0913!Y51</f>
        <v>6756742</v>
      </c>
      <c r="F50" s="229">
        <f t="shared" si="2"/>
        <v>2.2089143247205159</v>
      </c>
      <c r="G50" s="229">
        <f t="shared" si="3"/>
        <v>3.2089143247205159</v>
      </c>
      <c r="H50" s="229"/>
      <c r="I50" s="132">
        <f t="shared" si="4"/>
        <v>0.96758203692857558</v>
      </c>
      <c r="K50" s="132">
        <f t="shared" si="5"/>
        <v>0.96758203692857558</v>
      </c>
      <c r="M50" s="132">
        <f t="shared" si="0"/>
        <v>3.2829220060061659</v>
      </c>
      <c r="O50" s="259">
        <f t="shared" si="6"/>
        <v>3.2089143247205159</v>
      </c>
    </row>
    <row r="51" spans="1:15" x14ac:dyDescent="0.2">
      <c r="A51" s="259">
        <f t="shared" si="1"/>
        <v>3.3074272712909631</v>
      </c>
      <c r="B51">
        <f>A51/A50</f>
        <v>1.0306997746283013</v>
      </c>
      <c r="C51">
        <f t="shared" si="7"/>
        <v>1989</v>
      </c>
      <c r="D51" s="52">
        <f>AER11_Table2.1d_MER0913!W52</f>
        <v>3158347</v>
      </c>
      <c r="E51" s="52">
        <f>AER11_Table2.1d_MER0913!Y52</f>
        <v>7287656</v>
      </c>
      <c r="F51" s="229">
        <f t="shared" si="2"/>
        <v>2.3074272712909631</v>
      </c>
      <c r="G51" s="229">
        <f t="shared" si="3"/>
        <v>3.3074272712909631</v>
      </c>
      <c r="H51" s="229"/>
      <c r="I51" s="132">
        <f t="shared" si="4"/>
        <v>1.010734166660239</v>
      </c>
      <c r="K51" s="132">
        <f t="shared" si="5"/>
        <v>1.010734166660239</v>
      </c>
      <c r="M51" s="132">
        <f t="shared" si="0"/>
        <v>3.2829220060061659</v>
      </c>
      <c r="O51" s="259">
        <f t="shared" si="6"/>
        <v>3.3074272712909631</v>
      </c>
    </row>
    <row r="52" spans="1:15" x14ac:dyDescent="0.2">
      <c r="A52" s="259">
        <f t="shared" si="1"/>
        <v>3.2948972759847743</v>
      </c>
      <c r="C52">
        <f t="shared" si="7"/>
        <v>1990</v>
      </c>
      <c r="D52" s="52">
        <f>AER11_Table2.1d_MER0913!W53</f>
        <v>3226120</v>
      </c>
      <c r="E52" s="52">
        <f>AER11_Table2.1d_MER0913!Y53</f>
        <v>7403614</v>
      </c>
      <c r="F52" s="229">
        <f t="shared" si="2"/>
        <v>2.2948972759847743</v>
      </c>
      <c r="G52" s="229">
        <f t="shared" si="3"/>
        <v>3.2948972759847743</v>
      </c>
      <c r="H52" s="229"/>
      <c r="I52" s="132">
        <f t="shared" si="4"/>
        <v>1.0052455887442071</v>
      </c>
      <c r="K52" s="132">
        <f t="shared" si="5"/>
        <v>1.0052455887442071</v>
      </c>
      <c r="M52" s="132">
        <f t="shared" si="0"/>
        <v>3.2829220060061659</v>
      </c>
      <c r="O52" s="259">
        <f t="shared" si="6"/>
        <v>3.2948972759847743</v>
      </c>
    </row>
    <row r="53" spans="1:15" x14ac:dyDescent="0.2">
      <c r="A53" s="259">
        <f t="shared" si="1"/>
        <v>3.2742116013565168</v>
      </c>
      <c r="C53">
        <f t="shared" si="7"/>
        <v>1991</v>
      </c>
      <c r="D53" s="52">
        <f>AER11_Table2.1d_MER0913!W54</f>
        <v>3229743</v>
      </c>
      <c r="E53" s="52">
        <f>AER11_Table2.1d_MER0913!Y54</f>
        <v>7345119</v>
      </c>
      <c r="F53" s="229">
        <f t="shared" si="2"/>
        <v>2.2742116013565168</v>
      </c>
      <c r="G53" s="229">
        <f t="shared" si="3"/>
        <v>3.2742116013565168</v>
      </c>
      <c r="H53" s="229"/>
      <c r="I53" s="132">
        <f t="shared" si="4"/>
        <v>0.99618453691070796</v>
      </c>
      <c r="K53" s="132">
        <f t="shared" si="5"/>
        <v>0.99618453691070796</v>
      </c>
      <c r="M53" s="132">
        <f t="shared" si="0"/>
        <v>3.2829220060061659</v>
      </c>
      <c r="O53" s="259">
        <f t="shared" si="6"/>
        <v>3.2742116013565168</v>
      </c>
    </row>
    <row r="54" spans="1:15" x14ac:dyDescent="0.2">
      <c r="A54" s="259">
        <f t="shared" si="1"/>
        <v>3.2584633462894335</v>
      </c>
      <c r="C54">
        <f t="shared" si="7"/>
        <v>1992</v>
      </c>
      <c r="D54" s="52">
        <f>AER11_Table2.1d_MER0913!W55</f>
        <v>3318900</v>
      </c>
      <c r="E54" s="52">
        <f>AER11_Table2.1d_MER0913!Y55</f>
        <v>7495614</v>
      </c>
      <c r="F54" s="229">
        <f t="shared" si="2"/>
        <v>2.2584633462894335</v>
      </c>
      <c r="G54" s="229">
        <f t="shared" si="3"/>
        <v>3.2584633462894335</v>
      </c>
      <c r="H54" s="229"/>
      <c r="I54" s="132">
        <f t="shared" si="4"/>
        <v>0.98928624821505773</v>
      </c>
      <c r="K54" s="132">
        <f t="shared" si="5"/>
        <v>0.98928624821505773</v>
      </c>
      <c r="M54" s="132">
        <f t="shared" si="0"/>
        <v>3.2829220060061659</v>
      </c>
      <c r="O54" s="259">
        <f t="shared" si="6"/>
        <v>3.2584633462894335</v>
      </c>
    </row>
    <row r="55" spans="1:15" x14ac:dyDescent="0.2">
      <c r="A55" s="259">
        <f t="shared" si="1"/>
        <v>3.2619130171885291</v>
      </c>
      <c r="C55">
        <f t="shared" si="7"/>
        <v>1993</v>
      </c>
      <c r="D55" s="52">
        <f>AER11_Table2.1d_MER0913!W56</f>
        <v>3334084</v>
      </c>
      <c r="E55" s="52">
        <f>AER11_Table2.1d_MER0913!Y56</f>
        <v>7541408</v>
      </c>
      <c r="F55" s="229">
        <f t="shared" si="2"/>
        <v>2.2619130171885291</v>
      </c>
      <c r="G55" s="229">
        <f t="shared" si="3"/>
        <v>3.2619130171885291</v>
      </c>
      <c r="H55" s="229"/>
      <c r="I55" s="132">
        <f t="shared" si="4"/>
        <v>0.99079732519886177</v>
      </c>
      <c r="K55" s="132">
        <f t="shared" si="5"/>
        <v>0.99079732519886177</v>
      </c>
      <c r="M55" s="132">
        <f t="shared" si="0"/>
        <v>3.2829220060061659</v>
      </c>
      <c r="O55" s="259">
        <f t="shared" si="6"/>
        <v>3.2619130171885291</v>
      </c>
    </row>
    <row r="56" spans="1:15" x14ac:dyDescent="0.2">
      <c r="A56" s="259">
        <f t="shared" si="1"/>
        <v>3.2357631005992036</v>
      </c>
      <c r="C56">
        <f t="shared" si="7"/>
        <v>1994</v>
      </c>
      <c r="D56" s="52">
        <f>AER11_Table2.1d_MER0913!W57</f>
        <v>3439232</v>
      </c>
      <c r="E56" s="52">
        <f>AER11_Table2.1d_MER0913!Y57</f>
        <v>7689308</v>
      </c>
      <c r="F56" s="229">
        <f t="shared" si="2"/>
        <v>2.2357631005992036</v>
      </c>
      <c r="G56" s="229">
        <f t="shared" si="3"/>
        <v>3.2357631005992036</v>
      </c>
      <c r="H56" s="229"/>
      <c r="I56" s="132">
        <f t="shared" si="4"/>
        <v>0.97934274351778494</v>
      </c>
      <c r="K56" s="132">
        <f t="shared" si="5"/>
        <v>0.97934274351778494</v>
      </c>
      <c r="M56" s="132">
        <f t="shared" si="0"/>
        <v>3.2829220060061659</v>
      </c>
      <c r="O56" s="259">
        <f t="shared" si="6"/>
        <v>3.2357631005992036</v>
      </c>
    </row>
    <row r="57" spans="1:15" x14ac:dyDescent="0.2">
      <c r="A57" s="259">
        <f t="shared" si="1"/>
        <v>3.2562806231568224</v>
      </c>
      <c r="C57">
        <f t="shared" si="7"/>
        <v>1995</v>
      </c>
      <c r="D57" s="52">
        <f>AER11_Table2.1d_MER0913!W58</f>
        <v>3455310</v>
      </c>
      <c r="E57" s="52">
        <f>AER11_Table2.1d_MER0913!Y58</f>
        <v>7796149</v>
      </c>
      <c r="F57" s="229">
        <f t="shared" si="2"/>
        <v>2.2562806231568224</v>
      </c>
      <c r="G57" s="229">
        <f t="shared" si="3"/>
        <v>3.2562806231568224</v>
      </c>
      <c r="H57" s="229"/>
      <c r="I57" s="132">
        <f t="shared" si="4"/>
        <v>0.98833013883993748</v>
      </c>
      <c r="K57" s="132">
        <f t="shared" si="5"/>
        <v>0.98833013883993748</v>
      </c>
      <c r="M57" s="132">
        <f t="shared" si="0"/>
        <v>3.2829220060061659</v>
      </c>
      <c r="O57" s="259">
        <f t="shared" si="6"/>
        <v>3.2562806231568224</v>
      </c>
    </row>
    <row r="58" spans="1:15" x14ac:dyDescent="0.2">
      <c r="A58" s="259">
        <f t="shared" si="1"/>
        <v>3.2591765790033316</v>
      </c>
      <c r="C58">
        <f t="shared" si="7"/>
        <v>1996</v>
      </c>
      <c r="D58" s="52">
        <f>AER11_Table2.1d_MER0913!W59</f>
        <v>3526750</v>
      </c>
      <c r="E58" s="52">
        <f>AER11_Table2.1d_MER0913!Y59</f>
        <v>7967551</v>
      </c>
      <c r="F58" s="229">
        <f t="shared" si="2"/>
        <v>2.2591765790033316</v>
      </c>
      <c r="G58" s="229">
        <f t="shared" si="3"/>
        <v>3.2591765790033316</v>
      </c>
      <c r="H58" s="229"/>
      <c r="I58" s="132">
        <f t="shared" si="4"/>
        <v>0.98959866918783812</v>
      </c>
      <c r="K58" s="132">
        <f t="shared" si="5"/>
        <v>0.98959866918783812</v>
      </c>
      <c r="M58" s="132">
        <f t="shared" si="0"/>
        <v>3.2829220060061659</v>
      </c>
      <c r="O58" s="259">
        <f t="shared" si="6"/>
        <v>3.2591765790033316</v>
      </c>
    </row>
    <row r="59" spans="1:15" x14ac:dyDescent="0.2">
      <c r="A59" s="259">
        <f t="shared" si="1"/>
        <v>3.2504389768536397</v>
      </c>
      <c r="C59">
        <f t="shared" si="7"/>
        <v>1997</v>
      </c>
      <c r="D59" s="52">
        <f>AER11_Table2.1d_MER0913!W60</f>
        <v>3542328</v>
      </c>
      <c r="E59" s="52">
        <f>AER11_Table2.1d_MER0913!Y60</f>
        <v>7971793</v>
      </c>
      <c r="F59" s="229">
        <f t="shared" si="2"/>
        <v>2.2504389768536397</v>
      </c>
      <c r="G59" s="229">
        <f t="shared" si="3"/>
        <v>3.2504389768536397</v>
      </c>
      <c r="H59" s="229"/>
      <c r="I59" s="132">
        <f t="shared" si="4"/>
        <v>0.98577129263852803</v>
      </c>
      <c r="K59" s="132">
        <f t="shared" si="5"/>
        <v>0.98577129263852803</v>
      </c>
      <c r="M59" s="132">
        <f t="shared" si="0"/>
        <v>3.2829220060061659</v>
      </c>
      <c r="O59" s="259">
        <f t="shared" si="6"/>
        <v>3.2504389768536397</v>
      </c>
    </row>
    <row r="60" spans="1:15" x14ac:dyDescent="0.2">
      <c r="A60" s="259">
        <f t="shared" si="1"/>
        <v>3.2525320593692539</v>
      </c>
      <c r="C60">
        <f t="shared" si="7"/>
        <v>1998</v>
      </c>
      <c r="D60" s="52">
        <f>AER11_Table2.1d_MER0913!W61</f>
        <v>3586705</v>
      </c>
      <c r="E60" s="52">
        <f>AER11_Table2.1d_MER0913!Y61</f>
        <v>8079168</v>
      </c>
      <c r="F60" s="229">
        <f t="shared" si="2"/>
        <v>2.2525320593692539</v>
      </c>
      <c r="G60" s="229">
        <f t="shared" si="3"/>
        <v>3.2525320593692539</v>
      </c>
      <c r="H60" s="229"/>
      <c r="I60" s="132">
        <f t="shared" si="4"/>
        <v>0.98668813627580854</v>
      </c>
      <c r="K60" s="132">
        <f t="shared" si="5"/>
        <v>0.98668813627580854</v>
      </c>
      <c r="M60" s="132">
        <f t="shared" si="0"/>
        <v>3.2829220060061659</v>
      </c>
      <c r="O60" s="259">
        <f t="shared" si="6"/>
        <v>3.2525320593692539</v>
      </c>
    </row>
    <row r="61" spans="1:15" x14ac:dyDescent="0.2">
      <c r="A61" s="259">
        <f t="shared" si="1"/>
        <v>3.2719433008321253</v>
      </c>
      <c r="C61">
        <f t="shared" si="7"/>
        <v>1999</v>
      </c>
      <c r="D61" s="52">
        <f>AER11_Table2.1d_MER0913!W62</f>
        <v>3610635</v>
      </c>
      <c r="E61" s="52">
        <f>AER11_Table2.1d_MER0913!Y62</f>
        <v>8203158</v>
      </c>
      <c r="F61" s="229">
        <f t="shared" si="2"/>
        <v>2.2719433008321253</v>
      </c>
      <c r="G61" s="229">
        <f t="shared" si="3"/>
        <v>3.2719433008321253</v>
      </c>
      <c r="H61" s="229"/>
      <c r="I61" s="132">
        <f t="shared" si="4"/>
        <v>0.99519094163306643</v>
      </c>
      <c r="K61" s="132">
        <f t="shared" si="5"/>
        <v>0.99519094163306643</v>
      </c>
      <c r="M61" s="132">
        <f t="shared" si="0"/>
        <v>3.2829220060061659</v>
      </c>
      <c r="O61" s="259">
        <f t="shared" si="6"/>
        <v>3.2719433008321253</v>
      </c>
    </row>
    <row r="62" spans="1:15" x14ac:dyDescent="0.2">
      <c r="A62" s="259">
        <f t="shared" si="1"/>
        <v>3.2604400491850458</v>
      </c>
      <c r="C62">
        <f t="shared" si="7"/>
        <v>2000</v>
      </c>
      <c r="D62" s="52">
        <f>AER11_Table2.1d_MER0913!W63</f>
        <v>3631185</v>
      </c>
      <c r="E62" s="52">
        <f>AER11_Table2.1d_MER0913!Y63</f>
        <v>8208076</v>
      </c>
      <c r="F62" s="229">
        <f t="shared" si="2"/>
        <v>2.2604400491850458</v>
      </c>
      <c r="G62" s="229">
        <f t="shared" si="3"/>
        <v>3.2604400491850458</v>
      </c>
      <c r="H62" s="229"/>
      <c r="I62" s="132">
        <f t="shared" si="4"/>
        <v>0.99015211349228227</v>
      </c>
      <c r="K62" s="132">
        <f t="shared" si="5"/>
        <v>0.99015211349228227</v>
      </c>
      <c r="M62" s="132">
        <f t="shared" si="0"/>
        <v>3.2829220060061659</v>
      </c>
      <c r="O62" s="259">
        <f t="shared" si="6"/>
        <v>3.2604400491850458</v>
      </c>
    </row>
    <row r="63" spans="1:15" x14ac:dyDescent="0.2">
      <c r="A63" s="259">
        <f t="shared" si="1"/>
        <v>3.2132359103890065</v>
      </c>
      <c r="C63">
        <f t="shared" si="7"/>
        <v>2001</v>
      </c>
      <c r="D63" s="52">
        <f>AER11_Table2.1d_MER0913!W64</f>
        <v>3400431</v>
      </c>
      <c r="E63" s="52">
        <f>AER11_Table2.1d_MER0913!Y64</f>
        <v>7525956</v>
      </c>
      <c r="F63" s="229">
        <f t="shared" si="2"/>
        <v>2.2132359103890065</v>
      </c>
      <c r="G63" s="229">
        <f t="shared" si="3"/>
        <v>3.2132359103890065</v>
      </c>
      <c r="H63" s="229"/>
      <c r="I63" s="132">
        <f t="shared" si="4"/>
        <v>0.96947504319734912</v>
      </c>
      <c r="K63" s="132">
        <f t="shared" si="5"/>
        <v>0.96947504319734912</v>
      </c>
      <c r="M63" s="132">
        <f t="shared" si="0"/>
        <v>3.2829220060061659</v>
      </c>
      <c r="O63" s="259">
        <f t="shared" si="6"/>
        <v>3.2132359103890065</v>
      </c>
    </row>
    <row r="64" spans="1:15" x14ac:dyDescent="0.2">
      <c r="A64" s="259">
        <f t="shared" si="1"/>
        <v>3.2151330204508195</v>
      </c>
      <c r="C64">
        <f t="shared" si="7"/>
        <v>2002</v>
      </c>
      <c r="D64" s="52">
        <f>AER11_Table2.1d_MER0913!W65</f>
        <v>3378691</v>
      </c>
      <c r="E64" s="52">
        <f>AER11_Table2.1d_MER0913!Y65</f>
        <v>7484250</v>
      </c>
      <c r="F64" s="229">
        <f t="shared" ref="F64:F69" si="8">E64/D64</f>
        <v>2.2151330204508195</v>
      </c>
      <c r="G64" s="229">
        <f t="shared" si="3"/>
        <v>3.2151330204508195</v>
      </c>
      <c r="H64" s="229"/>
      <c r="I64" s="132">
        <f t="shared" si="4"/>
        <v>0.97030604401858689</v>
      </c>
      <c r="K64" s="132">
        <f t="shared" si="5"/>
        <v>0.97030604401858689</v>
      </c>
      <c r="M64" s="132">
        <f t="shared" si="0"/>
        <v>3.2829220060061659</v>
      </c>
      <c r="O64" s="259">
        <f t="shared" si="6"/>
        <v>3.2151330204508195</v>
      </c>
    </row>
    <row r="65" spans="1:15" x14ac:dyDescent="0.2">
      <c r="A65" s="259">
        <f t="shared" si="1"/>
        <v>3.192972186468833</v>
      </c>
      <c r="C65">
        <f t="shared" si="7"/>
        <v>2003</v>
      </c>
      <c r="D65" s="52">
        <f>AER11_Table2.1d_MER0913!W66</f>
        <v>3454218</v>
      </c>
      <c r="E65" s="52">
        <f>AER11_Table2.1d_MER0913!Y66</f>
        <v>7575004</v>
      </c>
      <c r="F65" s="229">
        <f t="shared" si="8"/>
        <v>2.192972186468833</v>
      </c>
      <c r="G65" s="229">
        <f t="shared" si="3"/>
        <v>3.192972186468833</v>
      </c>
      <c r="H65" s="229"/>
      <c r="I65" s="132">
        <f t="shared" si="4"/>
        <v>0.96059882059015467</v>
      </c>
      <c r="K65" s="132">
        <f t="shared" si="5"/>
        <v>0.96059882059015467</v>
      </c>
      <c r="M65" s="132">
        <f t="shared" si="0"/>
        <v>3.2829220060061659</v>
      </c>
      <c r="O65" s="259">
        <f t="shared" si="6"/>
        <v>3.192972186468833</v>
      </c>
    </row>
    <row r="66" spans="1:15" x14ac:dyDescent="0.2">
      <c r="A66" s="259">
        <f t="shared" si="1"/>
        <v>3.1983979972950585</v>
      </c>
      <c r="C66">
        <f t="shared" si="7"/>
        <v>2004</v>
      </c>
      <c r="D66" s="52">
        <f>AER11_Table2.1d_MER0913!W67</f>
        <v>3472903</v>
      </c>
      <c r="E66" s="52">
        <f>AER11_Table2.1d_MER0913!Y67</f>
        <v>7634823</v>
      </c>
      <c r="F66" s="229">
        <f t="shared" si="8"/>
        <v>2.1983979972950585</v>
      </c>
      <c r="G66" s="229">
        <f t="shared" si="3"/>
        <v>3.1983979972950585</v>
      </c>
      <c r="H66" s="229"/>
      <c r="I66" s="132">
        <f t="shared" si="4"/>
        <v>0.96297551625122002</v>
      </c>
      <c r="K66" s="132">
        <f t="shared" si="5"/>
        <v>0.96297551625122002</v>
      </c>
      <c r="M66" s="132">
        <f t="shared" si="0"/>
        <v>3.2829220060061659</v>
      </c>
      <c r="O66" s="259">
        <f t="shared" si="6"/>
        <v>3.1983979972950585</v>
      </c>
    </row>
    <row r="67" spans="1:15" x14ac:dyDescent="0.2">
      <c r="A67" s="259">
        <f t="shared" si="1"/>
        <v>3.1732673637472106</v>
      </c>
      <c r="C67">
        <f t="shared" si="7"/>
        <v>2005</v>
      </c>
      <c r="D67" s="52">
        <f>AER11_Table2.1d_MER0913!W68</f>
        <v>3477360</v>
      </c>
      <c r="E67" s="52">
        <f>AER11_Table2.1d_MER0913!Y68</f>
        <v>7557233</v>
      </c>
      <c r="F67" s="229">
        <f t="shared" si="8"/>
        <v>2.1732673637472106</v>
      </c>
      <c r="G67" s="229">
        <f t="shared" si="3"/>
        <v>3.1732673637472106</v>
      </c>
      <c r="H67" s="229"/>
      <c r="I67" s="132">
        <f t="shared" si="4"/>
        <v>0.95196741633289983</v>
      </c>
      <c r="K67" s="132">
        <f t="shared" si="5"/>
        <v>0.95196741633289983</v>
      </c>
      <c r="M67" s="132">
        <f t="shared" si="0"/>
        <v>3.2829220060061659</v>
      </c>
      <c r="O67" s="259">
        <f t="shared" si="6"/>
        <v>3.1732673637472106</v>
      </c>
    </row>
    <row r="68" spans="1:15" x14ac:dyDescent="0.2">
      <c r="A68" s="259">
        <f t="shared" si="1"/>
        <v>3.1487946693669149</v>
      </c>
      <c r="C68">
        <f t="shared" si="7"/>
        <v>2006</v>
      </c>
      <c r="D68" s="52">
        <f>AER11_Table2.1d_MER0913!W69</f>
        <v>3450547</v>
      </c>
      <c r="E68" s="52">
        <f>AER11_Table2.1d_MER0913!Y69</f>
        <v>7414517</v>
      </c>
      <c r="F68" s="229">
        <f t="shared" si="8"/>
        <v>2.1487946693669149</v>
      </c>
      <c r="G68" s="229">
        <f t="shared" si="3"/>
        <v>3.1487946693669149</v>
      </c>
      <c r="H68" s="229"/>
      <c r="I68" s="132">
        <f t="shared" si="4"/>
        <v>0.94124751687251085</v>
      </c>
      <c r="K68" s="132">
        <f t="shared" si="5"/>
        <v>0.94124751687251085</v>
      </c>
      <c r="M68" s="132">
        <f t="shared" si="0"/>
        <v>3.2829220060061659</v>
      </c>
      <c r="O68" s="259">
        <f t="shared" si="6"/>
        <v>3.1487946693669149</v>
      </c>
    </row>
    <row r="69" spans="1:15" x14ac:dyDescent="0.2">
      <c r="A69" s="259">
        <f t="shared" si="1"/>
        <v>3.1434534667174989</v>
      </c>
      <c r="C69">
        <f>C68+1</f>
        <v>2007</v>
      </c>
      <c r="D69" s="52">
        <f>AER11_Table2.1d_MER0913!W70</f>
        <v>3506963</v>
      </c>
      <c r="E69" s="52">
        <f>AER11_Table2.1d_MER0913!Y70</f>
        <v>7517012</v>
      </c>
      <c r="F69" s="229">
        <f t="shared" si="8"/>
        <v>2.1434534667174989</v>
      </c>
      <c r="G69" s="229">
        <f t="shared" si="3"/>
        <v>3.1434534667174989</v>
      </c>
      <c r="H69" s="229"/>
      <c r="I69" s="132">
        <f t="shared" si="4"/>
        <v>0.93890788256377677</v>
      </c>
      <c r="K69" s="132">
        <f t="shared" si="5"/>
        <v>0.93890788256377677</v>
      </c>
      <c r="M69" s="132">
        <f t="shared" si="0"/>
        <v>3.2829220060061659</v>
      </c>
      <c r="O69" s="259">
        <f t="shared" si="6"/>
        <v>3.1434534667174989</v>
      </c>
    </row>
    <row r="70" spans="1:15" x14ac:dyDescent="0.2">
      <c r="A70" s="259">
        <f t="shared" si="1"/>
        <v>3.138797055404702</v>
      </c>
      <c r="C70">
        <f>C69+1</f>
        <v>2008</v>
      </c>
      <c r="D70" s="52">
        <f>AER11_Table2.1d_MER0913!W71</f>
        <v>3443733</v>
      </c>
      <c r="E70" s="52">
        <f>AER11_Table2.1d_MER0913!Y71</f>
        <v>7365446</v>
      </c>
      <c r="F70" s="229">
        <f>E70/D70</f>
        <v>2.138797055404702</v>
      </c>
      <c r="G70" s="229">
        <f t="shared" si="3"/>
        <v>3.138797055404702</v>
      </c>
      <c r="H70" s="229"/>
      <c r="I70" s="132">
        <f t="shared" si="4"/>
        <v>0.93686821090589867</v>
      </c>
      <c r="K70" s="132">
        <f t="shared" si="5"/>
        <v>0.93686821090589867</v>
      </c>
      <c r="M70" s="132">
        <f t="shared" si="0"/>
        <v>3.2829220060061659</v>
      </c>
      <c r="O70" s="259">
        <f t="shared" si="6"/>
        <v>3.138797055404702</v>
      </c>
    </row>
    <row r="71" spans="1:15" x14ac:dyDescent="0.2">
      <c r="A71" s="259">
        <f t="shared" si="1"/>
        <v>3.1026335394043789</v>
      </c>
      <c r="C71">
        <f>C70+1</f>
        <v>2009</v>
      </c>
      <c r="D71" s="52">
        <f>AER11_Table2.1d_MER0913!W72</f>
        <v>3130312</v>
      </c>
      <c r="E71" s="52">
        <f>AER11_Table2.1d_MER0913!Y72</f>
        <v>6581899</v>
      </c>
      <c r="F71" s="229">
        <f>E71/D71</f>
        <v>2.1026335394043789</v>
      </c>
      <c r="G71" s="229">
        <f>F71+1</f>
        <v>3.1026335394043789</v>
      </c>
      <c r="H71" s="229"/>
      <c r="I71" s="132">
        <f>F71/F$47</f>
        <v>0.92102732107033702</v>
      </c>
      <c r="K71" s="132">
        <f>IF($M$4=1,I71,1)</f>
        <v>0.92102732107033702</v>
      </c>
      <c r="M71" s="132">
        <f t="shared" si="0"/>
        <v>3.2829220060061659</v>
      </c>
      <c r="O71" s="259">
        <f t="shared" si="6"/>
        <v>3.1026335394043789</v>
      </c>
    </row>
    <row r="72" spans="1:15" x14ac:dyDescent="0.2">
      <c r="A72" s="259">
        <f t="shared" si="1"/>
        <v>3.0933225623962679</v>
      </c>
      <c r="C72">
        <f>C71+1</f>
        <v>2010</v>
      </c>
      <c r="D72" s="52">
        <f>AER11_Table2.1d_MER0913!W73</f>
        <v>3312618</v>
      </c>
      <c r="E72" s="52">
        <f>AER11_Table2.1d_MER0913!Y73</f>
        <v>6934378</v>
      </c>
      <c r="F72" s="229">
        <f>E72/D72</f>
        <v>2.0933225623962679</v>
      </c>
      <c r="G72" s="229">
        <f>F72+1</f>
        <v>3.0933225623962679</v>
      </c>
      <c r="H72" s="229"/>
      <c r="I72" s="132">
        <f>F72/F$47</f>
        <v>0.91694878619984443</v>
      </c>
      <c r="K72" s="132">
        <f>IF($M$4=1,I72,1)</f>
        <v>0.91694878619984443</v>
      </c>
      <c r="M72" s="132">
        <f t="shared" si="0"/>
        <v>3.2829220060061659</v>
      </c>
      <c r="O72" s="259">
        <f t="shared" si="6"/>
        <v>3.0933225623962679</v>
      </c>
    </row>
    <row r="73" spans="1:15" x14ac:dyDescent="0.2">
      <c r="A73" s="259">
        <f t="shared" si="1"/>
        <v>3.0718509757539918</v>
      </c>
      <c r="C73" s="570">
        <f>C72+1</f>
        <v>2011</v>
      </c>
      <c r="D73" s="52">
        <f>AER11_Table2.1d_MER0913!W74</f>
        <v>3382000</v>
      </c>
      <c r="E73" s="52">
        <f>AER11_Table2.1d_MER0913!Y74</f>
        <v>7007000</v>
      </c>
      <c r="F73" s="229">
        <f>E73/D73</f>
        <v>2.0718509757539918</v>
      </c>
      <c r="G73" s="229">
        <f>F73+1</f>
        <v>3.0718509757539918</v>
      </c>
      <c r="I73" s="132">
        <f>F73/F$47</f>
        <v>0.90754347730808815</v>
      </c>
      <c r="K73" s="132">
        <f>IF($M$4=1,I73,1)</f>
        <v>0.90754347730808815</v>
      </c>
      <c r="M73" s="132">
        <f t="shared" si="0"/>
        <v>3.2829220060061659</v>
      </c>
      <c r="O73" s="259">
        <f t="shared" si="6"/>
        <v>3.0718509757539918</v>
      </c>
    </row>
    <row r="75" spans="1:15" x14ac:dyDescent="0.2">
      <c r="D75" t="s">
        <v>214</v>
      </c>
    </row>
    <row r="76" spans="1:15" x14ac:dyDescent="0.2">
      <c r="D76" t="s">
        <v>427</v>
      </c>
    </row>
    <row r="77" spans="1:15" x14ac:dyDescent="0.2">
      <c r="D77" t="s">
        <v>428</v>
      </c>
      <c r="E77" s="572" t="s">
        <v>1462</v>
      </c>
    </row>
    <row r="78" spans="1:15" x14ac:dyDescent="0.2">
      <c r="D78" t="s">
        <v>429</v>
      </c>
      <c r="E78" s="572" t="s">
        <v>1462</v>
      </c>
      <c r="F78" s="570"/>
      <c r="G78" s="570"/>
      <c r="H78" s="570"/>
    </row>
  </sheetData>
  <phoneticPr fontId="0" type="noConversion"/>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53"/>
  <sheetViews>
    <sheetView workbookViewId="0">
      <pane xSplit="1" ySplit="6" topLeftCell="B39" activePane="bottomRight" state="frozen"/>
      <selection pane="topRight" activeCell="C1" sqref="C1"/>
      <selection pane="bottomLeft" activeCell="A6" sqref="A6"/>
      <selection pane="bottomRight" activeCell="B68" sqref="B68"/>
    </sheetView>
  </sheetViews>
  <sheetFormatPr defaultRowHeight="12.75" x14ac:dyDescent="0.2"/>
  <cols>
    <col min="1" max="1" width="8.7109375" customWidth="1"/>
    <col min="2" max="4" width="11.140625" customWidth="1"/>
    <col min="5" max="5" width="13" customWidth="1"/>
    <col min="6" max="34" width="11.140625" customWidth="1"/>
    <col min="35" max="35" width="13.28515625" customWidth="1"/>
    <col min="36" max="43" width="11.140625" customWidth="1"/>
    <col min="46" max="46" width="13.85546875" customWidth="1"/>
    <col min="49" max="49" width="13.140625" style="297" customWidth="1"/>
    <col min="52" max="52" width="12.5703125" customWidth="1"/>
    <col min="53" max="53" width="11.85546875" customWidth="1"/>
  </cols>
  <sheetData>
    <row r="1" spans="1:65" x14ac:dyDescent="0.2">
      <c r="B1" s="572" t="s">
        <v>1496</v>
      </c>
    </row>
    <row r="2" spans="1:65" x14ac:dyDescent="0.2">
      <c r="B2" s="572" t="s">
        <v>1497</v>
      </c>
      <c r="Y2" t="s">
        <v>510</v>
      </c>
      <c r="AV2" s="300" t="s">
        <v>612</v>
      </c>
      <c r="AW2" s="300"/>
      <c r="BA2" s="305">
        <f>Manufacturing!$CC$3</f>
        <v>1</v>
      </c>
    </row>
    <row r="3" spans="1:65" s="570" customFormat="1" x14ac:dyDescent="0.2">
      <c r="B3" s="572"/>
      <c r="AV3" s="300"/>
      <c r="AW3" s="300"/>
      <c r="BA3" s="305"/>
    </row>
    <row r="4" spans="1:65" x14ac:dyDescent="0.2">
      <c r="H4" s="6" t="s">
        <v>538</v>
      </c>
      <c r="AE4" s="6" t="s">
        <v>538</v>
      </c>
      <c r="AW4" s="300" t="s">
        <v>613</v>
      </c>
      <c r="AY4">
        <v>1</v>
      </c>
    </row>
    <row r="5" spans="1:65" x14ac:dyDescent="0.2">
      <c r="B5" t="s">
        <v>452</v>
      </c>
      <c r="Z5" t="s">
        <v>453</v>
      </c>
      <c r="AW5" s="300" t="s">
        <v>614</v>
      </c>
      <c r="AY5">
        <v>2</v>
      </c>
    </row>
    <row r="6" spans="1:65" ht="77.25" thickBot="1" x14ac:dyDescent="0.25">
      <c r="B6" s="239" t="s">
        <v>534</v>
      </c>
      <c r="C6" s="239" t="s">
        <v>535</v>
      </c>
      <c r="D6" s="239" t="s">
        <v>536</v>
      </c>
      <c r="E6" s="239" t="s">
        <v>537</v>
      </c>
      <c r="F6" s="239" t="s">
        <v>433</v>
      </c>
      <c r="G6" s="239" t="s">
        <v>434</v>
      </c>
      <c r="H6" s="239" t="s">
        <v>435</v>
      </c>
      <c r="I6" s="239" t="s">
        <v>436</v>
      </c>
      <c r="J6" s="239" t="s">
        <v>437</v>
      </c>
      <c r="K6" s="239" t="s">
        <v>438</v>
      </c>
      <c r="L6" s="239" t="s">
        <v>439</v>
      </c>
      <c r="M6" s="239" t="s">
        <v>440</v>
      </c>
      <c r="N6" s="239" t="s">
        <v>441</v>
      </c>
      <c r="O6" s="239" t="s">
        <v>442</v>
      </c>
      <c r="P6" s="239" t="s">
        <v>443</v>
      </c>
      <c r="Q6" s="239" t="s">
        <v>444</v>
      </c>
      <c r="R6" s="239" t="s">
        <v>445</v>
      </c>
      <c r="S6" s="239" t="s">
        <v>446</v>
      </c>
      <c r="T6" s="239" t="s">
        <v>447</v>
      </c>
      <c r="U6" s="239" t="s">
        <v>448</v>
      </c>
      <c r="V6" s="239" t="s">
        <v>449</v>
      </c>
      <c r="W6" s="239" t="s">
        <v>450</v>
      </c>
      <c r="X6" s="239" t="s">
        <v>451</v>
      </c>
      <c r="Y6" s="326" t="s">
        <v>725</v>
      </c>
      <c r="Z6" s="239" t="s">
        <v>433</v>
      </c>
      <c r="AA6" s="239" t="s">
        <v>434</v>
      </c>
      <c r="AB6" s="239" t="s">
        <v>435</v>
      </c>
      <c r="AC6" s="239" t="s">
        <v>436</v>
      </c>
      <c r="AD6" s="239" t="s">
        <v>437</v>
      </c>
      <c r="AE6" s="239" t="s">
        <v>438</v>
      </c>
      <c r="AF6" s="239" t="s">
        <v>439</v>
      </c>
      <c r="AG6" s="239" t="s">
        <v>440</v>
      </c>
      <c r="AH6" s="239" t="s">
        <v>441</v>
      </c>
      <c r="AI6" s="239" t="s">
        <v>442</v>
      </c>
      <c r="AJ6" s="239" t="s">
        <v>460</v>
      </c>
      <c r="AK6" s="239" t="s">
        <v>444</v>
      </c>
      <c r="AL6" s="239" t="s">
        <v>445</v>
      </c>
      <c r="AM6" s="239" t="s">
        <v>446</v>
      </c>
      <c r="AN6" s="239" t="s">
        <v>447</v>
      </c>
      <c r="AO6" s="239" t="s">
        <v>448</v>
      </c>
      <c r="AP6" s="239" t="s">
        <v>449</v>
      </c>
      <c r="AQ6" s="239" t="s">
        <v>450</v>
      </c>
      <c r="AT6" s="245" t="s">
        <v>508</v>
      </c>
      <c r="AU6" s="245" t="s">
        <v>509</v>
      </c>
      <c r="AW6" s="304" t="s">
        <v>615</v>
      </c>
      <c r="AZ6" s="290" t="s">
        <v>606</v>
      </c>
    </row>
    <row r="7" spans="1:65" s="293" customFormat="1" x14ac:dyDescent="0.2">
      <c r="A7" s="1">
        <v>1970</v>
      </c>
      <c r="B7" s="230">
        <v>4266307.6828199998</v>
      </c>
      <c r="C7" s="230">
        <v>1102285.320450681</v>
      </c>
      <c r="D7" s="230">
        <v>701635.01298454951</v>
      </c>
      <c r="E7" s="230">
        <v>500975.30051999993</v>
      </c>
      <c r="F7" s="230">
        <v>25003.197585376671</v>
      </c>
      <c r="G7" s="230">
        <v>29527.397789956773</v>
      </c>
      <c r="H7" s="230">
        <v>63740.497721333595</v>
      </c>
      <c r="I7" s="230">
        <v>70242.220241162388</v>
      </c>
      <c r="J7" s="230">
        <v>122546.88684374392</v>
      </c>
      <c r="K7" s="230">
        <v>324.93411477939338</v>
      </c>
      <c r="L7" s="230">
        <v>31097.405998168571</v>
      </c>
      <c r="M7" s="230">
        <v>107198.4217525189</v>
      </c>
      <c r="N7" s="230">
        <v>16376.193198856301</v>
      </c>
      <c r="O7" s="230">
        <v>19720.949184580248</v>
      </c>
      <c r="P7" s="230">
        <v>107683.83339816246</v>
      </c>
      <c r="Q7" s="230">
        <v>14832.271929959077</v>
      </c>
      <c r="R7" s="230">
        <v>20852.569954660547</v>
      </c>
      <c r="S7" s="230">
        <v>35724.74000024511</v>
      </c>
      <c r="T7" s="230">
        <v>25621.275521251879</v>
      </c>
      <c r="U7" s="230">
        <v>13833.735929270755</v>
      </c>
      <c r="V7" s="230">
        <v>80148.140210731304</v>
      </c>
      <c r="W7" s="230">
        <v>14671.093177481185</v>
      </c>
      <c r="X7" s="230">
        <v>799145.7645522391</v>
      </c>
      <c r="Y7" s="252">
        <f>SUM(F7:W7)</f>
        <v>799145.7645522391</v>
      </c>
      <c r="Z7" s="230">
        <v>68758.189777591877</v>
      </c>
      <c r="AA7" s="230">
        <v>68532.532542552377</v>
      </c>
      <c r="AB7" s="230">
        <v>207750.12395281892</v>
      </c>
      <c r="AC7" s="230">
        <v>179791.38904848151</v>
      </c>
      <c r="AD7" s="230">
        <v>199849.00746794988</v>
      </c>
      <c r="AE7" s="230">
        <v>5195.0325402965909</v>
      </c>
      <c r="AF7" s="230">
        <v>72156.077517337806</v>
      </c>
      <c r="AG7" s="230">
        <v>304855.3399656415</v>
      </c>
      <c r="AH7" s="230">
        <v>37101.777875107146</v>
      </c>
      <c r="AI7" s="230">
        <v>51193.723275181736</v>
      </c>
      <c r="AJ7" s="230">
        <v>391808.83040118933</v>
      </c>
      <c r="AK7" s="230">
        <v>57054.675223648439</v>
      </c>
      <c r="AL7" s="230">
        <v>71820.995000296534</v>
      </c>
      <c r="AM7" s="230">
        <v>89166.814518197119</v>
      </c>
      <c r="AN7" s="230">
        <v>46570.90793689245</v>
      </c>
      <c r="AO7" s="230">
        <v>348016.32550660294</v>
      </c>
      <c r="AP7" s="230">
        <v>267845.17471789866</v>
      </c>
      <c r="AQ7" s="230">
        <v>56358.040852120612</v>
      </c>
      <c r="AS7" s="250">
        <f>(G7+H7+S7)/X7</f>
        <v>0.16141315043296262</v>
      </c>
      <c r="AT7" s="19">
        <f>E7/X7</f>
        <v>0.62688851363767928</v>
      </c>
      <c r="AU7" s="19">
        <f>AT$22/AT7</f>
        <v>1.2279855083653703</v>
      </c>
      <c r="AW7" s="303">
        <f>CHOOSE($BA$2,E7,X7)</f>
        <v>500975.30051999993</v>
      </c>
      <c r="AZ7" s="290"/>
    </row>
    <row r="8" spans="1:65" s="293" customFormat="1" x14ac:dyDescent="0.2">
      <c r="A8" s="1">
        <v>1971</v>
      </c>
      <c r="B8" s="230">
        <v>4409452.0378800007</v>
      </c>
      <c r="C8" s="230">
        <v>1125994.6323037432</v>
      </c>
      <c r="D8" s="230">
        <v>708696.06664709549</v>
      </c>
      <c r="E8" s="230">
        <v>514581.33960000001</v>
      </c>
      <c r="F8" s="230">
        <v>26890.231365405099</v>
      </c>
      <c r="G8" s="230">
        <v>30641.639215992873</v>
      </c>
      <c r="H8" s="230">
        <v>60166.26420424947</v>
      </c>
      <c r="I8" s="230">
        <v>68953.372163342894</v>
      </c>
      <c r="J8" s="230">
        <v>120298.32011266606</v>
      </c>
      <c r="K8" s="230">
        <v>311.93675018821762</v>
      </c>
      <c r="L8" s="230">
        <v>29853.509758241831</v>
      </c>
      <c r="M8" s="230">
        <v>110771.70247760287</v>
      </c>
      <c r="N8" s="230">
        <v>16872.441477609525</v>
      </c>
      <c r="O8" s="230">
        <v>20318.553705325099</v>
      </c>
      <c r="P8" s="230">
        <v>110254.1684597295</v>
      </c>
      <c r="Q8" s="230">
        <v>15252.053210995655</v>
      </c>
      <c r="R8" s="230">
        <v>20698.817250268643</v>
      </c>
      <c r="S8" s="230">
        <v>38420.946792716444</v>
      </c>
      <c r="T8" s="230">
        <v>25374.917102778305</v>
      </c>
      <c r="U8" s="230">
        <v>14201.003254826617</v>
      </c>
      <c r="V8" s="230">
        <v>84155.547221267872</v>
      </c>
      <c r="W8" s="230">
        <v>15935.842589333013</v>
      </c>
      <c r="X8" s="230">
        <v>809371.26711253985</v>
      </c>
      <c r="Y8" s="252">
        <f t="shared" ref="Y8:Y48" si="0">SUM(F8:W8)</f>
        <v>809371.26711253985</v>
      </c>
      <c r="Z8" s="230">
        <v>73947.487119296929</v>
      </c>
      <c r="AA8" s="230">
        <v>71118.665846044911</v>
      </c>
      <c r="AB8" s="230">
        <v>196100.58429191317</v>
      </c>
      <c r="AC8" s="230">
        <v>176492.46447878462</v>
      </c>
      <c r="AD8" s="230">
        <v>196182.0532024829</v>
      </c>
      <c r="AE8" s="230">
        <v>4987.231238684727</v>
      </c>
      <c r="AF8" s="230">
        <v>69269.834416644298</v>
      </c>
      <c r="AG8" s="230">
        <v>315017.18463116291</v>
      </c>
      <c r="AH8" s="230">
        <v>38226.07417435282</v>
      </c>
      <c r="AI8" s="230">
        <v>52745.048222914513</v>
      </c>
      <c r="AJ8" s="230">
        <v>401161.02322746121</v>
      </c>
      <c r="AK8" s="230">
        <v>58669.430182808304</v>
      </c>
      <c r="AL8" s="230">
        <v>71291.435706769509</v>
      </c>
      <c r="AM8" s="230">
        <v>95896.385425230867</v>
      </c>
      <c r="AN8" s="230">
        <v>46123.11074519156</v>
      </c>
      <c r="AO8" s="230">
        <v>357255.69698022958</v>
      </c>
      <c r="AP8" s="230">
        <v>281237.43345379364</v>
      </c>
      <c r="AQ8" s="230">
        <v>61216.49264971722</v>
      </c>
      <c r="AS8" s="250">
        <f t="shared" ref="AS8:AS47" si="1">(G8+H8+S8)/X8</f>
        <v>0.15966572506828319</v>
      </c>
      <c r="AT8" s="19">
        <f t="shared" ref="AT8:AT13" si="2">E8/X8</f>
        <v>0.63577910473124011</v>
      </c>
      <c r="AU8" s="19">
        <f t="shared" ref="AU8:AU13" si="3">AT$22/AT8</f>
        <v>1.2108136369678195</v>
      </c>
      <c r="AW8" s="303">
        <f t="shared" ref="AW8:AW47" si="4">CHOOSE($BA$2,E8,X8)</f>
        <v>514581.33960000001</v>
      </c>
      <c r="AZ8" s="290"/>
    </row>
    <row r="9" spans="1:65" s="293" customFormat="1" x14ac:dyDescent="0.2">
      <c r="A9" s="1">
        <v>1972</v>
      </c>
      <c r="B9" s="230">
        <v>4643734.15692</v>
      </c>
      <c r="C9" s="230">
        <v>1197498.4495840783</v>
      </c>
      <c r="D9" s="230">
        <v>717685.56563424424</v>
      </c>
      <c r="E9" s="230">
        <v>560813.62463999994</v>
      </c>
      <c r="F9" s="230">
        <v>28777.265145433525</v>
      </c>
      <c r="G9" s="230">
        <v>33148.682424574108</v>
      </c>
      <c r="H9" s="230">
        <v>67314.73123841772</v>
      </c>
      <c r="I9" s="230">
        <v>74108.764474620868</v>
      </c>
      <c r="J9" s="230">
        <v>129292.58703697752</v>
      </c>
      <c r="K9" s="230">
        <v>350.9288439617448</v>
      </c>
      <c r="L9" s="230">
        <v>33585.198478022059</v>
      </c>
      <c r="M9" s="230">
        <v>117918.26392777079</v>
      </c>
      <c r="N9" s="230">
        <v>18857.434592622409</v>
      </c>
      <c r="O9" s="230">
        <v>22708.971788304523</v>
      </c>
      <c r="P9" s="230">
        <v>114263.03970325238</v>
      </c>
      <c r="Q9" s="230">
        <v>16371.469960426528</v>
      </c>
      <c r="R9" s="230">
        <v>22192.403474280491</v>
      </c>
      <c r="S9" s="230">
        <v>41117.153585187778</v>
      </c>
      <c r="T9" s="230">
        <v>26606.709195146181</v>
      </c>
      <c r="U9" s="230">
        <v>14813.115464086386</v>
      </c>
      <c r="V9" s="230">
        <v>93506.163579186541</v>
      </c>
      <c r="W9" s="230">
        <v>18465.341413036665</v>
      </c>
      <c r="X9" s="230">
        <v>873398.22432530834</v>
      </c>
      <c r="Y9" s="252">
        <f t="shared" si="0"/>
        <v>873398.22432530834</v>
      </c>
      <c r="Z9" s="230">
        <v>79136.784461001967</v>
      </c>
      <c r="AA9" s="230">
        <v>76937.465778903133</v>
      </c>
      <c r="AB9" s="230">
        <v>219399.66361372464</v>
      </c>
      <c r="AC9" s="230">
        <v>189688.16275757225</v>
      </c>
      <c r="AD9" s="230">
        <v>210849.87026435079</v>
      </c>
      <c r="AE9" s="230">
        <v>5610.6351435203178</v>
      </c>
      <c r="AF9" s="230">
        <v>77928.563718724836</v>
      </c>
      <c r="AG9" s="230">
        <v>335340.87396220566</v>
      </c>
      <c r="AH9" s="230">
        <v>42723.259371335502</v>
      </c>
      <c r="AI9" s="230">
        <v>58950.348013845629</v>
      </c>
      <c r="AJ9" s="230">
        <v>415747.34601693635</v>
      </c>
      <c r="AK9" s="230">
        <v>62975.443407234598</v>
      </c>
      <c r="AL9" s="230">
        <v>76435.686461496822</v>
      </c>
      <c r="AM9" s="230">
        <v>102625.95633226461</v>
      </c>
      <c r="AN9" s="230">
        <v>48362.096703696006</v>
      </c>
      <c r="AO9" s="230">
        <v>372654.64943627396</v>
      </c>
      <c r="AP9" s="230">
        <v>312486.03717088181</v>
      </c>
      <c r="AQ9" s="230">
        <v>70933.396244910429</v>
      </c>
      <c r="AS9" s="250">
        <f t="shared" si="1"/>
        <v>0.16210310864502755</v>
      </c>
      <c r="AT9" s="19">
        <f t="shared" si="2"/>
        <v>0.6421052951798969</v>
      </c>
      <c r="AU9" s="19">
        <f t="shared" si="3"/>
        <v>1.1988843821823669</v>
      </c>
      <c r="AW9" s="303">
        <f t="shared" si="4"/>
        <v>560813.62463999994</v>
      </c>
      <c r="AZ9" s="290"/>
    </row>
    <row r="10" spans="1:65" s="293" customFormat="1" x14ac:dyDescent="0.2">
      <c r="A10" s="1">
        <v>1973</v>
      </c>
      <c r="B10" s="230">
        <v>4912855.6428000005</v>
      </c>
      <c r="C10" s="230">
        <v>1293968.4485514294</v>
      </c>
      <c r="D10" s="230">
        <v>745508.62232307938</v>
      </c>
      <c r="E10" s="230">
        <v>618768.75996000005</v>
      </c>
      <c r="F10" s="230">
        <v>27878.799407633687</v>
      </c>
      <c r="G10" s="230">
        <v>35306.790281910689</v>
      </c>
      <c r="H10" s="230">
        <v>79377.326041903725</v>
      </c>
      <c r="I10" s="230">
        <v>81098.543988596706</v>
      </c>
      <c r="J10" s="230">
        <v>141918.70343958182</v>
      </c>
      <c r="K10" s="230">
        <v>439.27927898593668</v>
      </c>
      <c r="L10" s="230">
        <v>37713.159382992599</v>
      </c>
      <c r="M10" s="230">
        <v>136530.36701498661</v>
      </c>
      <c r="N10" s="230">
        <v>19845.735004861861</v>
      </c>
      <c r="O10" s="230">
        <v>23373.603796155581</v>
      </c>
      <c r="P10" s="230">
        <v>113166.58653910112</v>
      </c>
      <c r="Q10" s="230">
        <v>16455.882321024637</v>
      </c>
      <c r="R10" s="230">
        <v>22795.314506148461</v>
      </c>
      <c r="S10" s="230">
        <v>44875.361187421011</v>
      </c>
      <c r="T10" s="230">
        <v>27940.17471545819</v>
      </c>
      <c r="U10" s="230">
        <v>13356.074463042713</v>
      </c>
      <c r="V10" s="230">
        <v>101007.33649341541</v>
      </c>
      <c r="W10" s="230">
        <v>20803.574241561026</v>
      </c>
      <c r="X10" s="230">
        <v>943882.61210478167</v>
      </c>
      <c r="Y10" s="252">
        <f t="shared" si="0"/>
        <v>943882.61210478167</v>
      </c>
      <c r="Z10" s="230">
        <v>76666.025371195152</v>
      </c>
      <c r="AA10" s="230">
        <v>81946.393352384155</v>
      </c>
      <c r="AB10" s="230">
        <v>258715.4150622437</v>
      </c>
      <c r="AC10" s="230">
        <v>207579.14290662939</v>
      </c>
      <c r="AD10" s="230">
        <v>231440.49395316531</v>
      </c>
      <c r="AE10" s="230">
        <v>7023.1780684503537</v>
      </c>
      <c r="AF10" s="230">
        <v>87506.773138029326</v>
      </c>
      <c r="AG10" s="230">
        <v>388270.74850110407</v>
      </c>
      <c r="AH10" s="230">
        <v>44962.345215251036</v>
      </c>
      <c r="AI10" s="230">
        <v>60675.669993598996</v>
      </c>
      <c r="AJ10" s="230">
        <v>411757.88893429947</v>
      </c>
      <c r="AK10" s="230">
        <v>63300.148876600942</v>
      </c>
      <c r="AL10" s="230">
        <v>78512.249220886355</v>
      </c>
      <c r="AM10" s="230">
        <v>112006.21774737665</v>
      </c>
      <c r="AN10" s="230">
        <v>50785.890941885307</v>
      </c>
      <c r="AO10" s="230">
        <v>335999.76041076024</v>
      </c>
      <c r="AP10" s="230">
        <v>337554.02957242966</v>
      </c>
      <c r="AQ10" s="230">
        <v>79915.564081865698</v>
      </c>
      <c r="AS10" s="250">
        <f t="shared" si="1"/>
        <v>0.16904589136929934</v>
      </c>
      <c r="AT10" s="19">
        <f t="shared" si="2"/>
        <v>0.6555569008525286</v>
      </c>
      <c r="AU10" s="19">
        <f t="shared" si="3"/>
        <v>1.1742840462920401</v>
      </c>
      <c r="AW10" s="303">
        <f t="shared" si="4"/>
        <v>618768.75996000005</v>
      </c>
      <c r="AZ10" s="290"/>
    </row>
    <row r="11" spans="1:65" s="293" customFormat="1" x14ac:dyDescent="0.2">
      <c r="A11" s="1">
        <v>1974</v>
      </c>
      <c r="B11" s="230">
        <v>4885716.2809499996</v>
      </c>
      <c r="C11" s="230">
        <v>1244708.354493456</v>
      </c>
      <c r="D11" s="230">
        <v>727304.7572839671</v>
      </c>
      <c r="E11" s="230">
        <v>590489.54148000001</v>
      </c>
      <c r="F11" s="230">
        <v>25155.150952728003</v>
      </c>
      <c r="G11" s="230">
        <v>34643.469805449116</v>
      </c>
      <c r="H11" s="230">
        <v>80130.486317223709</v>
      </c>
      <c r="I11" s="230">
        <v>79186.33655219397</v>
      </c>
      <c r="J11" s="230">
        <v>145483.78714127524</v>
      </c>
      <c r="K11" s="230">
        <v>474.16602682745435</v>
      </c>
      <c r="L11" s="230">
        <v>36415.443335240649</v>
      </c>
      <c r="M11" s="230">
        <v>122364.01261597416</v>
      </c>
      <c r="N11" s="230">
        <v>18392.709207291238</v>
      </c>
      <c r="O11" s="230">
        <v>22718.012447113582</v>
      </c>
      <c r="P11" s="230">
        <v>115678.76041572329</v>
      </c>
      <c r="Q11" s="230">
        <v>14657.057262838887</v>
      </c>
      <c r="R11" s="230">
        <v>21702.314988349943</v>
      </c>
      <c r="S11" s="230">
        <v>46274.492965126665</v>
      </c>
      <c r="T11" s="230">
        <v>26957.217577617139</v>
      </c>
      <c r="U11" s="230">
        <v>14615.66728387717</v>
      </c>
      <c r="V11" s="230">
        <v>103773.18612562869</v>
      </c>
      <c r="W11" s="230">
        <v>19842.806209354614</v>
      </c>
      <c r="X11" s="230">
        <v>928465.07722983358</v>
      </c>
      <c r="Y11" s="252">
        <f t="shared" si="0"/>
        <v>928465.07722983358</v>
      </c>
      <c r="Z11" s="230">
        <v>69176.057869623342</v>
      </c>
      <c r="AA11" s="230">
        <v>80406.839055638571</v>
      </c>
      <c r="AB11" s="230">
        <v>261170.19885194884</v>
      </c>
      <c r="AC11" s="230">
        <v>202684.67302855148</v>
      </c>
      <c r="AD11" s="230">
        <v>237254.41919985117</v>
      </c>
      <c r="AE11" s="230">
        <v>7580.9458805031245</v>
      </c>
      <c r="AF11" s="230">
        <v>84495.650610877128</v>
      </c>
      <c r="AG11" s="230">
        <v>347983.87938697718</v>
      </c>
      <c r="AH11" s="230">
        <v>41670.381097971891</v>
      </c>
      <c r="AI11" s="230">
        <v>58973.816711065243</v>
      </c>
      <c r="AJ11" s="230">
        <v>420898.46163962211</v>
      </c>
      <c r="AK11" s="230">
        <v>56380.684349278752</v>
      </c>
      <c r="AL11" s="230">
        <v>74747.710218076812</v>
      </c>
      <c r="AM11" s="230">
        <v>115498.36698928408</v>
      </c>
      <c r="AN11" s="230">
        <v>48999.203689162998</v>
      </c>
      <c r="AO11" s="230">
        <v>367687.4308551398</v>
      </c>
      <c r="AP11" s="230">
        <v>346797.15706154902</v>
      </c>
      <c r="AQ11" s="230">
        <v>76224.836788850385</v>
      </c>
      <c r="AS11" s="250">
        <f t="shared" si="1"/>
        <v>0.17345665770036639</v>
      </c>
      <c r="AT11" s="19">
        <f t="shared" si="2"/>
        <v>0.63598465463211962</v>
      </c>
      <c r="AU11" s="19">
        <f t="shared" si="3"/>
        <v>1.2104223026467009</v>
      </c>
      <c r="AW11" s="303">
        <f t="shared" si="4"/>
        <v>590489.54148000001</v>
      </c>
      <c r="AZ11" s="290"/>
    </row>
    <row r="12" spans="1:65" s="293" customFormat="1" x14ac:dyDescent="0.2">
      <c r="A12" s="1">
        <v>1875</v>
      </c>
      <c r="B12" s="230">
        <v>4875365.4545700001</v>
      </c>
      <c r="C12" s="230">
        <v>1196094.8530586304</v>
      </c>
      <c r="D12" s="230">
        <v>738423.0150784367</v>
      </c>
      <c r="E12" s="230">
        <v>549592.95803999994</v>
      </c>
      <c r="F12" s="230">
        <v>23800.654208822652</v>
      </c>
      <c r="G12" s="230">
        <v>31178.691214605569</v>
      </c>
      <c r="H12" s="230">
        <v>61285.571578986608</v>
      </c>
      <c r="I12" s="230">
        <v>70685.065953579367</v>
      </c>
      <c r="J12" s="230">
        <v>135588.70467259362</v>
      </c>
      <c r="K12" s="230">
        <v>405.11997522966016</v>
      </c>
      <c r="L12" s="230">
        <v>30015.235277922999</v>
      </c>
      <c r="M12" s="230">
        <v>111269.59437901183</v>
      </c>
      <c r="N12" s="230">
        <v>16171.207972000284</v>
      </c>
      <c r="O12" s="230">
        <v>21876.099383382822</v>
      </c>
      <c r="P12" s="230">
        <v>115828.73431799874</v>
      </c>
      <c r="Q12" s="230">
        <v>14410.598409249304</v>
      </c>
      <c r="R12" s="230">
        <v>21628.967076182351</v>
      </c>
      <c r="S12" s="230">
        <v>40285.414115385029</v>
      </c>
      <c r="T12" s="230">
        <v>25600.450456305884</v>
      </c>
      <c r="U12" s="230">
        <v>14525.91127674245</v>
      </c>
      <c r="V12" s="230">
        <v>94788.121233106533</v>
      </c>
      <c r="W12" s="230">
        <v>17155.830756092611</v>
      </c>
      <c r="X12" s="230">
        <v>846499.97225719842</v>
      </c>
      <c r="Y12" s="252">
        <f t="shared" si="0"/>
        <v>846499.97225719842</v>
      </c>
      <c r="Z12" s="230">
        <v>65451.224521706128</v>
      </c>
      <c r="AA12" s="230">
        <v>72365.153390724052</v>
      </c>
      <c r="AB12" s="230">
        <v>199748.75545712071</v>
      </c>
      <c r="AC12" s="230">
        <v>180924.89316461358</v>
      </c>
      <c r="AD12" s="230">
        <v>221117.55549721775</v>
      </c>
      <c r="AE12" s="230">
        <v>6477.040600895697</v>
      </c>
      <c r="AF12" s="230">
        <v>69645.090125603863</v>
      </c>
      <c r="AG12" s="230">
        <v>316433.11037324689</v>
      </c>
      <c r="AH12" s="230">
        <v>36637.364915261169</v>
      </c>
      <c r="AI12" s="230">
        <v>56788.289837942255</v>
      </c>
      <c r="AJ12" s="230">
        <v>421444.14335791662</v>
      </c>
      <c r="AK12" s="230">
        <v>55432.641465899302</v>
      </c>
      <c r="AL12" s="230">
        <v>74495.083321510829</v>
      </c>
      <c r="AM12" s="230">
        <v>100549.98435791697</v>
      </c>
      <c r="AN12" s="230">
        <v>46533.054935328364</v>
      </c>
      <c r="AO12" s="230">
        <v>365429.43229604658</v>
      </c>
      <c r="AP12" s="230">
        <v>316770.18114343495</v>
      </c>
      <c r="AQ12" s="230">
        <v>65902.997064185503</v>
      </c>
      <c r="AS12" s="250">
        <f t="shared" si="1"/>
        <v>0.15682183255718157</v>
      </c>
      <c r="AT12" s="19">
        <f t="shared" si="2"/>
        <v>0.64925336804738021</v>
      </c>
      <c r="AU12" s="19">
        <f t="shared" si="3"/>
        <v>1.1856850468453775</v>
      </c>
      <c r="AW12" s="303">
        <f t="shared" si="4"/>
        <v>549592.95803999994</v>
      </c>
      <c r="AZ12" s="290"/>
    </row>
    <row r="13" spans="1:65" s="293" customFormat="1" x14ac:dyDescent="0.2">
      <c r="A13" s="1">
        <v>1976</v>
      </c>
      <c r="B13" s="230">
        <v>5136913.16505</v>
      </c>
      <c r="C13" s="230">
        <v>1283769.0566292361</v>
      </c>
      <c r="D13" s="230">
        <v>751188.96793733491</v>
      </c>
      <c r="E13" s="230">
        <v>608207.20944000001</v>
      </c>
      <c r="F13" s="230">
        <v>26038.515856798382</v>
      </c>
      <c r="G13" s="230">
        <v>32510.596922599911</v>
      </c>
      <c r="H13" s="230">
        <v>66489.461980395936</v>
      </c>
      <c r="I13" s="230">
        <v>75008.062857260622</v>
      </c>
      <c r="J13" s="230">
        <v>136921.12886010806</v>
      </c>
      <c r="K13" s="230">
        <v>479.63552392667975</v>
      </c>
      <c r="L13" s="230">
        <v>32794.073241627739</v>
      </c>
      <c r="M13" s="230">
        <v>129062.64832259393</v>
      </c>
      <c r="N13" s="230">
        <v>17616.696189967319</v>
      </c>
      <c r="O13" s="230">
        <v>23207.69747808234</v>
      </c>
      <c r="P13" s="230">
        <v>122220.92515798582</v>
      </c>
      <c r="Q13" s="230">
        <v>15962.923210636258</v>
      </c>
      <c r="R13" s="230">
        <v>22333.451386949568</v>
      </c>
      <c r="S13" s="230">
        <v>44871.658214460949</v>
      </c>
      <c r="T13" s="230">
        <v>27522.49429148779</v>
      </c>
      <c r="U13" s="230">
        <v>16738.284494532483</v>
      </c>
      <c r="V13" s="230">
        <v>104802.37121417133</v>
      </c>
      <c r="W13" s="230">
        <v>18778.785815209143</v>
      </c>
      <c r="X13" s="230">
        <v>913359.41101879429</v>
      </c>
      <c r="Y13" s="252">
        <f t="shared" si="0"/>
        <v>913359.41101879429</v>
      </c>
      <c r="Z13" s="230">
        <v>71605.290031211305</v>
      </c>
      <c r="AA13" s="230">
        <v>75456.481381292193</v>
      </c>
      <c r="AB13" s="230">
        <v>216709.85420247662</v>
      </c>
      <c r="AC13" s="230">
        <v>191989.99924321772</v>
      </c>
      <c r="AD13" s="230">
        <v>223290.46790861653</v>
      </c>
      <c r="AE13" s="230">
        <v>7668.3919630076507</v>
      </c>
      <c r="AF13" s="230">
        <v>76092.896335839177</v>
      </c>
      <c r="AG13" s="230">
        <v>367033.73881832248</v>
      </c>
      <c r="AH13" s="230">
        <v>39912.251949925791</v>
      </c>
      <c r="AI13" s="230">
        <v>60244.992846289737</v>
      </c>
      <c r="AJ13" s="230">
        <v>444702.20111535222</v>
      </c>
      <c r="AK13" s="230">
        <v>61403.903845862405</v>
      </c>
      <c r="AL13" s="230">
        <v>76921.487561919173</v>
      </c>
      <c r="AM13" s="230">
        <v>111996.9753483251</v>
      </c>
      <c r="AN13" s="230">
        <v>50026.687655708818</v>
      </c>
      <c r="AO13" s="230">
        <v>421086.27017708414</v>
      </c>
      <c r="AP13" s="230">
        <v>350236.56637451582</v>
      </c>
      <c r="AQ13" s="230">
        <v>72137.472329003416</v>
      </c>
      <c r="AS13" s="250">
        <f t="shared" si="1"/>
        <v>0.15751928034220075</v>
      </c>
      <c r="AT13" s="19">
        <f t="shared" si="2"/>
        <v>0.66590128935287762</v>
      </c>
      <c r="AU13" s="19">
        <f t="shared" si="3"/>
        <v>1.1560422279041955</v>
      </c>
      <c r="AW13" s="303">
        <f t="shared" si="4"/>
        <v>608207.20944000001</v>
      </c>
      <c r="AZ13" s="290"/>
    </row>
    <row r="14" spans="1:65" x14ac:dyDescent="0.2">
      <c r="A14" s="1">
        <v>1977</v>
      </c>
      <c r="B14" s="230">
        <v>5373088.7279400006</v>
      </c>
      <c r="C14" s="230">
        <v>1360984.9662586609</v>
      </c>
      <c r="D14" s="230">
        <v>771196.40984322957</v>
      </c>
      <c r="E14" s="230">
        <v>656197.13736000005</v>
      </c>
      <c r="F14" s="230">
        <v>27981.22537</v>
      </c>
      <c r="G14" s="230">
        <v>34798.533100000001</v>
      </c>
      <c r="H14" s="230">
        <v>67761.05068</v>
      </c>
      <c r="I14" s="230">
        <v>80071.963879999996</v>
      </c>
      <c r="J14" s="230">
        <v>142617.73095</v>
      </c>
      <c r="K14" s="230">
        <v>715.49400000000014</v>
      </c>
      <c r="L14" s="230">
        <v>36474.627280000001</v>
      </c>
      <c r="M14" s="230">
        <v>143261.91246142035</v>
      </c>
      <c r="N14" s="230">
        <v>20051.25562</v>
      </c>
      <c r="O14" s="230">
        <v>25228.746100000004</v>
      </c>
      <c r="P14" s="230">
        <v>123517.6893</v>
      </c>
      <c r="Q14" s="230">
        <v>17710.664220000002</v>
      </c>
      <c r="R14" s="230">
        <v>23488.554240000001</v>
      </c>
      <c r="S14" s="230">
        <v>47444.966799999995</v>
      </c>
      <c r="T14" s="230">
        <v>29828.657160000002</v>
      </c>
      <c r="U14" s="230">
        <v>18014.50503</v>
      </c>
      <c r="V14" s="230">
        <v>113551.98624</v>
      </c>
      <c r="W14" s="230">
        <v>21904.350420000002</v>
      </c>
      <c r="X14" s="230">
        <v>974423.91285142035</v>
      </c>
      <c r="Y14" s="252">
        <f t="shared" si="0"/>
        <v>974423.91285142035</v>
      </c>
      <c r="Z14" s="230">
        <v>76947.694295119276</v>
      </c>
      <c r="AA14" s="230">
        <v>80766.738033379792</v>
      </c>
      <c r="AB14" s="230">
        <v>220854.35760931668</v>
      </c>
      <c r="AC14" s="230">
        <v>204951.51719860849</v>
      </c>
      <c r="AD14" s="230">
        <v>232580.46541835638</v>
      </c>
      <c r="AE14" s="230">
        <v>11439.287053347884</v>
      </c>
      <c r="AF14" s="230">
        <v>84632.97657646054</v>
      </c>
      <c r="AG14" s="230">
        <v>407414.19802225806</v>
      </c>
      <c r="AH14" s="230">
        <v>45427.971146688091</v>
      </c>
      <c r="AI14" s="230">
        <v>65491.444368868542</v>
      </c>
      <c r="AJ14" s="230">
        <v>449420.4919279585</v>
      </c>
      <c r="AK14" s="230">
        <v>68126.865515873738</v>
      </c>
      <c r="AL14" s="230">
        <v>80899.924580192863</v>
      </c>
      <c r="AM14" s="230">
        <v>118419.79968079805</v>
      </c>
      <c r="AN14" s="230">
        <v>54218.52028121092</v>
      </c>
      <c r="AO14" s="230">
        <v>453192.24527739728</v>
      </c>
      <c r="AP14" s="230">
        <v>379476.69795019081</v>
      </c>
      <c r="AQ14" s="230">
        <v>84144.123472976862</v>
      </c>
      <c r="AS14" s="250">
        <f t="shared" si="1"/>
        <v>0.15394177893381872</v>
      </c>
      <c r="AT14" s="19">
        <f t="shared" ref="AT14:AT40" si="5">E14/X14</f>
        <v>0.6734206013477182</v>
      </c>
      <c r="AU14" s="19">
        <f>AT$22/AT14</f>
        <v>1.1431340362429581</v>
      </c>
      <c r="AW14" s="303">
        <f t="shared" si="4"/>
        <v>656197.13736000005</v>
      </c>
      <c r="BM14">
        <f>X14/(SUM(Z14:AQ14))</f>
        <v>0.31247506765687766</v>
      </c>
    </row>
    <row r="15" spans="1:65" x14ac:dyDescent="0.2">
      <c r="A15" s="1">
        <v>1978</v>
      </c>
      <c r="B15" s="230">
        <v>5672757.7745999992</v>
      </c>
      <c r="C15" s="230">
        <v>1416262.2832646493</v>
      </c>
      <c r="D15" s="230">
        <v>787090.87317946192</v>
      </c>
      <c r="E15" s="230">
        <v>690110.22900000005</v>
      </c>
      <c r="F15" s="230">
        <v>28368.205740000001</v>
      </c>
      <c r="G15" s="230">
        <v>35760.917500000003</v>
      </c>
      <c r="H15" s="230">
        <v>74642.893800000005</v>
      </c>
      <c r="I15" s="230">
        <v>84329.585720000003</v>
      </c>
      <c r="J15" s="230">
        <v>146784.82275000002</v>
      </c>
      <c r="K15" s="230">
        <v>904.45780000000002</v>
      </c>
      <c r="L15" s="230">
        <v>38491.39056</v>
      </c>
      <c r="M15" s="230">
        <v>146359.89507489599</v>
      </c>
      <c r="N15" s="230">
        <v>21749.164960000002</v>
      </c>
      <c r="O15" s="230">
        <v>25212.015700000004</v>
      </c>
      <c r="P15" s="230">
        <v>133339.16745000001</v>
      </c>
      <c r="Q15" s="230">
        <v>18148.728899999998</v>
      </c>
      <c r="R15" s="230">
        <v>24982.789520000002</v>
      </c>
      <c r="S15" s="230">
        <v>49586.078520000003</v>
      </c>
      <c r="T15" s="230">
        <v>31191.734220000002</v>
      </c>
      <c r="U15" s="230">
        <v>13328.755790000001</v>
      </c>
      <c r="V15" s="230">
        <v>116913.19244</v>
      </c>
      <c r="W15" s="230">
        <v>23032.316400000003</v>
      </c>
      <c r="X15" s="230">
        <v>1013126.1128448958</v>
      </c>
      <c r="Y15" s="252">
        <f t="shared" si="0"/>
        <v>1013126.1128448958</v>
      </c>
      <c r="Z15" s="230">
        <v>77813.909180244984</v>
      </c>
      <c r="AA15" s="230">
        <v>86158.22035084707</v>
      </c>
      <c r="AB15" s="230">
        <v>233728.17390734004</v>
      </c>
      <c r="AC15" s="230">
        <v>214050.33354172073</v>
      </c>
      <c r="AD15" s="230">
        <v>242671.20493511323</v>
      </c>
      <c r="AE15" s="230">
        <v>16334.847492945704</v>
      </c>
      <c r="AF15" s="230">
        <v>87388.291390621875</v>
      </c>
      <c r="AG15" s="230">
        <v>435550.72556401428</v>
      </c>
      <c r="AH15" s="230">
        <v>48702.73907420216</v>
      </c>
      <c r="AI15" s="230">
        <v>66763.744790946177</v>
      </c>
      <c r="AJ15" s="230">
        <v>457454.38692829857</v>
      </c>
      <c r="AK15" s="230">
        <v>68586.116893002356</v>
      </c>
      <c r="AL15" s="230">
        <v>82587.979227736447</v>
      </c>
      <c r="AM15" s="230">
        <v>124700.38216516824</v>
      </c>
      <c r="AN15" s="230">
        <v>57522.411731818836</v>
      </c>
      <c r="AO15" s="230">
        <v>404770.3049307667</v>
      </c>
      <c r="AP15" s="230">
        <v>407570.05442621716</v>
      </c>
      <c r="AQ15" s="230">
        <v>87894.405009265945</v>
      </c>
      <c r="AS15" s="250">
        <f t="shared" si="1"/>
        <v>0.15791705276526971</v>
      </c>
      <c r="AT15" s="19">
        <f t="shared" si="5"/>
        <v>0.68116912618325953</v>
      </c>
      <c r="AU15" s="19">
        <f t="shared" ref="AU15:AU43" si="6">AT$22/AT15</f>
        <v>1.1301305072665166</v>
      </c>
      <c r="AW15" s="303">
        <f t="shared" si="4"/>
        <v>690110.22900000005</v>
      </c>
      <c r="BM15" s="293">
        <f t="shared" ref="BM15:BM48" si="7">X15/(SUM(Z15:AQ15))</f>
        <v>0.31657735261282566</v>
      </c>
    </row>
    <row r="16" spans="1:65" x14ac:dyDescent="0.2">
      <c r="A16" s="1">
        <v>1979</v>
      </c>
      <c r="B16" s="230">
        <v>5850110.3485500002</v>
      </c>
      <c r="C16" s="230">
        <v>1444713.9718560015</v>
      </c>
      <c r="D16" s="230">
        <v>782469.7096669334</v>
      </c>
      <c r="E16" s="230">
        <v>714199.35239999997</v>
      </c>
      <c r="F16" s="230">
        <v>28288.892940000002</v>
      </c>
      <c r="G16" s="230">
        <v>35934.001700000001</v>
      </c>
      <c r="H16" s="230">
        <v>74022.011999999988</v>
      </c>
      <c r="I16" s="230">
        <v>90124.481320000006</v>
      </c>
      <c r="J16" s="230">
        <v>144240.09239999999</v>
      </c>
      <c r="K16" s="230">
        <v>1115.4367999999999</v>
      </c>
      <c r="L16" s="230">
        <v>38234.254239999995</v>
      </c>
      <c r="M16" s="230">
        <v>140295.09879788655</v>
      </c>
      <c r="N16" s="230">
        <v>21035.267360000002</v>
      </c>
      <c r="O16" s="230">
        <v>25018.221900000004</v>
      </c>
      <c r="P16" s="230">
        <v>142997.21234999999</v>
      </c>
      <c r="Q16" s="230">
        <v>19112.095980000002</v>
      </c>
      <c r="R16" s="230">
        <v>25085.195680000001</v>
      </c>
      <c r="S16" s="230">
        <v>50269.251560000004</v>
      </c>
      <c r="T16" s="230">
        <v>33780.980490000002</v>
      </c>
      <c r="U16" s="230">
        <v>19095.403190000001</v>
      </c>
      <c r="V16" s="230">
        <v>118369.40983999999</v>
      </c>
      <c r="W16" s="230">
        <v>24021.0111</v>
      </c>
      <c r="X16" s="230">
        <v>1031038.3196478866</v>
      </c>
      <c r="Y16" s="252">
        <f t="shared" si="0"/>
        <v>1031038.3196478866</v>
      </c>
      <c r="Z16" s="230">
        <v>76676.421896928165</v>
      </c>
      <c r="AA16" s="230">
        <v>86231.451870725112</v>
      </c>
      <c r="AB16" s="230">
        <v>237858.84744500183</v>
      </c>
      <c r="AC16" s="230">
        <v>222727.84851406235</v>
      </c>
      <c r="AD16" s="230">
        <v>250037.90405008401</v>
      </c>
      <c r="AE16" s="230">
        <v>20964.044716411456</v>
      </c>
      <c r="AF16" s="230">
        <v>90390.174426548183</v>
      </c>
      <c r="AG16" s="230">
        <v>431710.43243559555</v>
      </c>
      <c r="AH16" s="230">
        <v>48301.273915037462</v>
      </c>
      <c r="AI16" s="230">
        <v>66590.622178959151</v>
      </c>
      <c r="AJ16" s="230">
        <v>456175.07247210701</v>
      </c>
      <c r="AK16" s="230">
        <v>69135.531097853425</v>
      </c>
      <c r="AL16" s="230">
        <v>78833.202697583387</v>
      </c>
      <c r="AM16" s="230">
        <v>126379.87444660955</v>
      </c>
      <c r="AN16" s="230">
        <v>58815.593993689428</v>
      </c>
      <c r="AO16" s="230">
        <v>433283.81696038594</v>
      </c>
      <c r="AP16" s="230">
        <v>422204.79422888299</v>
      </c>
      <c r="AQ16" s="230">
        <v>86029.046805984151</v>
      </c>
      <c r="AS16" s="250">
        <f t="shared" si="1"/>
        <v>0.15540185287654398</v>
      </c>
      <c r="AT16" s="19">
        <f t="shared" si="5"/>
        <v>0.69269913522119009</v>
      </c>
      <c r="AU16" s="19">
        <f t="shared" si="6"/>
        <v>1.1113194328760989</v>
      </c>
      <c r="AW16" s="303">
        <f t="shared" si="4"/>
        <v>714199.35239999997</v>
      </c>
      <c r="BM16" s="293">
        <f t="shared" si="7"/>
        <v>0.3160419937485594</v>
      </c>
    </row>
    <row r="17" spans="1:65" x14ac:dyDescent="0.2">
      <c r="A17" s="1">
        <v>1980</v>
      </c>
      <c r="B17" s="230">
        <v>5833952.961029999</v>
      </c>
      <c r="C17" s="230">
        <v>1389214.1801837482</v>
      </c>
      <c r="D17" s="230">
        <v>770777.46026127494</v>
      </c>
      <c r="E17" s="230">
        <v>677037.76008000004</v>
      </c>
      <c r="F17" s="230">
        <v>25427.022739999997</v>
      </c>
      <c r="G17" s="230">
        <v>32470.505299999997</v>
      </c>
      <c r="H17" s="230">
        <v>69138.816960000011</v>
      </c>
      <c r="I17" s="230">
        <v>88484.802960000001</v>
      </c>
      <c r="J17" s="230">
        <v>130916.13404999999</v>
      </c>
      <c r="K17" s="230">
        <v>1447.4994000000002</v>
      </c>
      <c r="L17" s="230">
        <v>36285.368559999995</v>
      </c>
      <c r="M17" s="230">
        <v>113683.90365352656</v>
      </c>
      <c r="N17" s="230">
        <v>22125.677299999999</v>
      </c>
      <c r="O17" s="230">
        <v>21962.832600000002</v>
      </c>
      <c r="P17" s="230">
        <v>151989.48180000001</v>
      </c>
      <c r="Q17" s="230">
        <v>18586.324560000001</v>
      </c>
      <c r="R17" s="230">
        <v>25032.954160000001</v>
      </c>
      <c r="S17" s="230">
        <v>46521.49788000001</v>
      </c>
      <c r="T17" s="230">
        <v>31711.23387</v>
      </c>
      <c r="U17" s="230">
        <v>14707.73669</v>
      </c>
      <c r="V17" s="230">
        <v>105437.46664</v>
      </c>
      <c r="W17" s="230">
        <v>23048.739900000004</v>
      </c>
      <c r="X17" s="230">
        <v>958977.99902352656</v>
      </c>
      <c r="Y17" s="252">
        <f t="shared" si="0"/>
        <v>958977.99902352656</v>
      </c>
      <c r="Z17" s="230">
        <v>71835.048344780284</v>
      </c>
      <c r="AA17" s="230">
        <v>77881.872959018132</v>
      </c>
      <c r="AB17" s="230">
        <v>211205.10176133417</v>
      </c>
      <c r="AC17" s="230">
        <v>213276.64686046081</v>
      </c>
      <c r="AD17" s="230">
        <v>240927.23428331781</v>
      </c>
      <c r="AE17" s="230">
        <v>26087.832345309678</v>
      </c>
      <c r="AF17" s="230">
        <v>85397.470636980492</v>
      </c>
      <c r="AG17" s="230">
        <v>364058.02377993939</v>
      </c>
      <c r="AH17" s="230">
        <v>47236.101511149973</v>
      </c>
      <c r="AI17" s="230">
        <v>62001.894696317431</v>
      </c>
      <c r="AJ17" s="230">
        <v>461565.70432249148</v>
      </c>
      <c r="AK17" s="230">
        <v>65199.115058544885</v>
      </c>
      <c r="AL17" s="230">
        <v>80247.207924584291</v>
      </c>
      <c r="AM17" s="230">
        <v>124210.24315197594</v>
      </c>
      <c r="AN17" s="230">
        <v>59056.193866342684</v>
      </c>
      <c r="AO17" s="230">
        <v>420216.19211233879</v>
      </c>
      <c r="AP17" s="230">
        <v>360198.95840444416</v>
      </c>
      <c r="AQ17" s="230">
        <v>79196.839167292987</v>
      </c>
      <c r="AS17" s="250">
        <f t="shared" si="1"/>
        <v>0.15446738120252324</v>
      </c>
      <c r="AT17" s="19">
        <f t="shared" si="5"/>
        <v>0.7059992625163346</v>
      </c>
      <c r="AU17" s="19">
        <f t="shared" si="6"/>
        <v>1.0903835895862088</v>
      </c>
      <c r="AW17" s="303">
        <f t="shared" si="4"/>
        <v>677037.76008000004</v>
      </c>
      <c r="BM17" s="293">
        <f t="shared" si="7"/>
        <v>0.31443987413958713</v>
      </c>
    </row>
    <row r="18" spans="1:65" x14ac:dyDescent="0.2">
      <c r="A18" s="1">
        <v>1981</v>
      </c>
      <c r="B18" s="230">
        <v>5982020.2701000003</v>
      </c>
      <c r="C18" s="230">
        <v>1433673.7898057047</v>
      </c>
      <c r="D18" s="230">
        <v>776750.58022551041</v>
      </c>
      <c r="E18" s="230">
        <v>709318.75475999992</v>
      </c>
      <c r="F18" s="230">
        <v>23910.495910000001</v>
      </c>
      <c r="G18" s="230">
        <v>30173.2883</v>
      </c>
      <c r="H18" s="230">
        <v>71720.180080000006</v>
      </c>
      <c r="I18" s="230">
        <v>90634.094800000006</v>
      </c>
      <c r="J18" s="230">
        <v>127507.09365000001</v>
      </c>
      <c r="K18" s="230">
        <v>1744.7046</v>
      </c>
      <c r="L18" s="230">
        <v>36857.536800000002</v>
      </c>
      <c r="M18" s="230">
        <v>112484.2367667049</v>
      </c>
      <c r="N18" s="230">
        <v>21926.95292</v>
      </c>
      <c r="O18" s="230">
        <v>25242.688099999999</v>
      </c>
      <c r="P18" s="230">
        <v>151115.54399999999</v>
      </c>
      <c r="Q18" s="230">
        <v>18499.55586</v>
      </c>
      <c r="R18" s="230">
        <v>25237.606720000003</v>
      </c>
      <c r="S18" s="230">
        <v>46272.042740000004</v>
      </c>
      <c r="T18" s="230">
        <v>33054.056070000006</v>
      </c>
      <c r="U18" s="230">
        <v>26734.121630000001</v>
      </c>
      <c r="V18" s="230">
        <v>112526.22304</v>
      </c>
      <c r="W18" s="230">
        <v>25587.156059999998</v>
      </c>
      <c r="X18" s="230">
        <v>981227.57804670488</v>
      </c>
      <c r="Y18" s="252">
        <f t="shared" si="0"/>
        <v>981227.57804670488</v>
      </c>
      <c r="Z18" s="230">
        <v>70444.054177458253</v>
      </c>
      <c r="AA18" s="230">
        <v>74543.838647454206</v>
      </c>
      <c r="AB18" s="230">
        <v>208441.98649028965</v>
      </c>
      <c r="AC18" s="230">
        <v>210996.67922066286</v>
      </c>
      <c r="AD18" s="230">
        <v>240871.71486463113</v>
      </c>
      <c r="AE18" s="230">
        <v>26732.350799750497</v>
      </c>
      <c r="AF18" s="230">
        <v>84601.531193719129</v>
      </c>
      <c r="AG18" s="230">
        <v>353179.22819986689</v>
      </c>
      <c r="AH18" s="230">
        <v>47014.059173290174</v>
      </c>
      <c r="AI18" s="230">
        <v>65436.255471081546</v>
      </c>
      <c r="AJ18" s="230">
        <v>470214.75899701804</v>
      </c>
      <c r="AK18" s="230">
        <v>63684.086964901377</v>
      </c>
      <c r="AL18" s="230">
        <v>80369.96743579008</v>
      </c>
      <c r="AM18" s="230">
        <v>126429.38296284857</v>
      </c>
      <c r="AN18" s="230">
        <v>60441.530859219391</v>
      </c>
      <c r="AO18" s="230">
        <v>326884.11844645615</v>
      </c>
      <c r="AP18" s="230">
        <v>395876.43042606028</v>
      </c>
      <c r="AQ18" s="230">
        <v>82860.245360308705</v>
      </c>
      <c r="AS18" s="250">
        <f t="shared" si="1"/>
        <v>0.15100014964413033</v>
      </c>
      <c r="AT18" s="19">
        <f t="shared" si="5"/>
        <v>0.72288913462054927</v>
      </c>
      <c r="AU18" s="19">
        <f t="shared" si="6"/>
        <v>1.0649074294246474</v>
      </c>
      <c r="AW18" s="303">
        <f t="shared" si="4"/>
        <v>709318.75475999992</v>
      </c>
      <c r="BM18" s="293">
        <f t="shared" si="7"/>
        <v>0.32827711068277232</v>
      </c>
    </row>
    <row r="19" spans="1:65" x14ac:dyDescent="0.2">
      <c r="A19" s="1">
        <v>1982</v>
      </c>
      <c r="B19" s="230">
        <v>5865889.0473000007</v>
      </c>
      <c r="C19" s="230">
        <v>1343759.9343861204</v>
      </c>
      <c r="D19" s="230">
        <v>739984.91036006005</v>
      </c>
      <c r="E19" s="230">
        <v>657750.76811999991</v>
      </c>
      <c r="F19" s="230">
        <v>22347.703279999998</v>
      </c>
      <c r="G19" s="230">
        <v>24668.576400000002</v>
      </c>
      <c r="H19" s="230">
        <v>50307.552599999995</v>
      </c>
      <c r="I19" s="230">
        <v>79211.765239999993</v>
      </c>
      <c r="J19" s="230">
        <v>106114.05059999999</v>
      </c>
      <c r="K19" s="230">
        <v>1882.2996000000001</v>
      </c>
      <c r="L19" s="230">
        <v>32066.576080000006</v>
      </c>
      <c r="M19" s="230">
        <v>114732.51345548131</v>
      </c>
      <c r="N19" s="230">
        <v>19825.416860000001</v>
      </c>
      <c r="O19" s="230">
        <v>24355.976900000001</v>
      </c>
      <c r="P19" s="230">
        <v>155574.6912</v>
      </c>
      <c r="Q19" s="230">
        <v>17139.397860000001</v>
      </c>
      <c r="R19" s="230">
        <v>23191.240880000001</v>
      </c>
      <c r="S19" s="230">
        <v>47005.322319999999</v>
      </c>
      <c r="T19" s="230">
        <v>32517.302279999996</v>
      </c>
      <c r="U19" s="230">
        <v>20963.2955</v>
      </c>
      <c r="V19" s="230">
        <v>109326.20820000001</v>
      </c>
      <c r="W19" s="230">
        <v>24061.741380000003</v>
      </c>
      <c r="X19" s="230">
        <v>905291.63063548156</v>
      </c>
      <c r="Y19" s="252">
        <f t="shared" si="0"/>
        <v>905291.63063548156</v>
      </c>
      <c r="Z19" s="230">
        <v>64471.772697220367</v>
      </c>
      <c r="AA19" s="230">
        <v>66919.328583430528</v>
      </c>
      <c r="AB19" s="230">
        <v>151336.4337544688</v>
      </c>
      <c r="AC19" s="230">
        <v>192814.4304306666</v>
      </c>
      <c r="AD19" s="230">
        <v>214490.77321915035</v>
      </c>
      <c r="AE19" s="230">
        <v>31394.56837845152</v>
      </c>
      <c r="AF19" s="230">
        <v>77850.51615530932</v>
      </c>
      <c r="AG19" s="230">
        <v>317153.90739565407</v>
      </c>
      <c r="AH19" s="230">
        <v>45014.35423500539</v>
      </c>
      <c r="AI19" s="230">
        <v>66031.573573234302</v>
      </c>
      <c r="AJ19" s="230">
        <v>479122.82132902631</v>
      </c>
      <c r="AK19" s="230">
        <v>60033.489877669999</v>
      </c>
      <c r="AL19" s="230">
        <v>80761.659051120208</v>
      </c>
      <c r="AM19" s="230">
        <v>124795.63264371669</v>
      </c>
      <c r="AN19" s="230">
        <v>65357.270487860464</v>
      </c>
      <c r="AO19" s="230">
        <v>312240.20392652223</v>
      </c>
      <c r="AP19" s="230">
        <v>375764.85727059044</v>
      </c>
      <c r="AQ19" s="230">
        <v>83040.867905594423</v>
      </c>
      <c r="AS19" s="250">
        <f t="shared" si="1"/>
        <v>0.13474271405157418</v>
      </c>
      <c r="AT19" s="19">
        <f t="shared" si="5"/>
        <v>0.7265622986686433</v>
      </c>
      <c r="AU19" s="19">
        <f t="shared" si="6"/>
        <v>1.0595237483673197</v>
      </c>
      <c r="AW19" s="303">
        <f t="shared" si="4"/>
        <v>657750.76811999991</v>
      </c>
      <c r="BM19" s="293">
        <f t="shared" si="7"/>
        <v>0.32232906645434661</v>
      </c>
    </row>
    <row r="20" spans="1:65" x14ac:dyDescent="0.2">
      <c r="A20" s="1">
        <v>1983</v>
      </c>
      <c r="B20" s="230">
        <v>6130971.1863000002</v>
      </c>
      <c r="C20" s="230">
        <v>1383577.8505774578</v>
      </c>
      <c r="D20" s="230">
        <v>707460.48358427733</v>
      </c>
      <c r="E20" s="230">
        <v>709742.47223999992</v>
      </c>
      <c r="F20" s="230">
        <v>27604.489570000005</v>
      </c>
      <c r="G20" s="230">
        <v>29517.199499999999</v>
      </c>
      <c r="H20" s="230">
        <v>43549.885839999995</v>
      </c>
      <c r="I20" s="230">
        <v>83224.820800000001</v>
      </c>
      <c r="J20" s="230">
        <v>95444.367599999998</v>
      </c>
      <c r="K20" s="230">
        <v>2370.3032000000003</v>
      </c>
      <c r="L20" s="230">
        <v>34481.022240000006</v>
      </c>
      <c r="M20" s="230">
        <v>128522.72651815598</v>
      </c>
      <c r="N20" s="230">
        <v>22608.58784</v>
      </c>
      <c r="O20" s="230">
        <v>24568.592399999998</v>
      </c>
      <c r="P20" s="230">
        <v>157725.1287</v>
      </c>
      <c r="Q20" s="230">
        <v>19544.297910000001</v>
      </c>
      <c r="R20" s="230">
        <v>24895.880079999999</v>
      </c>
      <c r="S20" s="230">
        <v>52075.780899999998</v>
      </c>
      <c r="T20" s="230">
        <v>33608.063999999998</v>
      </c>
      <c r="U20" s="230">
        <v>31499.266740000003</v>
      </c>
      <c r="V20" s="230">
        <v>122331.42019999999</v>
      </c>
      <c r="W20" s="230">
        <v>26867.532120000003</v>
      </c>
      <c r="X20" s="230">
        <v>960439.36615815607</v>
      </c>
      <c r="Y20" s="252">
        <f t="shared" si="0"/>
        <v>960439.36615815607</v>
      </c>
      <c r="Z20" s="230">
        <v>72842.223116498964</v>
      </c>
      <c r="AA20" s="230">
        <v>70605.315132525866</v>
      </c>
      <c r="AB20" s="230">
        <v>153730.20340721068</v>
      </c>
      <c r="AC20" s="230">
        <v>191004.55868098428</v>
      </c>
      <c r="AD20" s="230">
        <v>196012.32945861458</v>
      </c>
      <c r="AE20" s="230">
        <v>33166.880231212337</v>
      </c>
      <c r="AF20" s="230">
        <v>79394.443496657608</v>
      </c>
      <c r="AG20" s="230">
        <v>373019.60703361075</v>
      </c>
      <c r="AH20" s="230">
        <v>48236.543783847992</v>
      </c>
      <c r="AI20" s="230">
        <v>65329.319885629702</v>
      </c>
      <c r="AJ20" s="230">
        <v>476918.67044281133</v>
      </c>
      <c r="AK20" s="230">
        <v>67617.224693763797</v>
      </c>
      <c r="AL20" s="230">
        <v>81306.951997710916</v>
      </c>
      <c r="AM20" s="230">
        <v>133377.93846081407</v>
      </c>
      <c r="AN20" s="230">
        <v>69704.186304197588</v>
      </c>
      <c r="AO20" s="230">
        <v>280733.84772285738</v>
      </c>
      <c r="AP20" s="230">
        <v>414955.86743979319</v>
      </c>
      <c r="AQ20" s="230">
        <v>89034.37704431545</v>
      </c>
      <c r="AS20" s="250">
        <f t="shared" si="1"/>
        <v>0.13029751866646483</v>
      </c>
      <c r="AT20" s="19">
        <f t="shared" si="5"/>
        <v>0.73897686543090557</v>
      </c>
      <c r="AU20" s="19">
        <f t="shared" si="6"/>
        <v>1.0417241000621749</v>
      </c>
      <c r="AW20" s="303">
        <f t="shared" si="4"/>
        <v>709742.47223999992</v>
      </c>
      <c r="BM20" s="293">
        <f t="shared" si="7"/>
        <v>0.33153003781893597</v>
      </c>
    </row>
    <row r="21" spans="1:65" x14ac:dyDescent="0.2">
      <c r="A21" s="1">
        <v>1984</v>
      </c>
      <c r="B21" s="230">
        <v>6571512.4554000013</v>
      </c>
      <c r="C21" s="230">
        <v>1536092.201775623</v>
      </c>
      <c r="D21" s="230">
        <v>802910.6919309044</v>
      </c>
      <c r="E21" s="230">
        <v>777521.57579999999</v>
      </c>
      <c r="F21" s="230">
        <v>30701.98488</v>
      </c>
      <c r="G21" s="230">
        <v>32062.715300000003</v>
      </c>
      <c r="H21" s="230">
        <v>50338.193520000001</v>
      </c>
      <c r="I21" s="230">
        <v>92578.577439999994</v>
      </c>
      <c r="J21" s="230">
        <v>102748.8282</v>
      </c>
      <c r="K21" s="230">
        <v>3144.5044000000003</v>
      </c>
      <c r="L21" s="230">
        <v>38857.530320000005</v>
      </c>
      <c r="M21" s="230">
        <v>152008.08648187522</v>
      </c>
      <c r="N21" s="230">
        <v>25884.27952</v>
      </c>
      <c r="O21" s="230">
        <v>27654.654100000003</v>
      </c>
      <c r="P21" s="230">
        <v>148631.35860000001</v>
      </c>
      <c r="Q21" s="230">
        <v>20030.437139999998</v>
      </c>
      <c r="R21" s="230">
        <v>24778.13696</v>
      </c>
      <c r="S21" s="230">
        <v>52966.923020000002</v>
      </c>
      <c r="T21" s="230">
        <v>35865.730710000003</v>
      </c>
      <c r="U21" s="230">
        <v>32862.925629999998</v>
      </c>
      <c r="V21" s="230">
        <v>122056.66220000001</v>
      </c>
      <c r="W21" s="230">
        <v>30053.034180000002</v>
      </c>
      <c r="X21" s="230">
        <v>1023224.5626018753</v>
      </c>
      <c r="Y21" s="252">
        <f t="shared" si="0"/>
        <v>1023224.5626018753</v>
      </c>
      <c r="Z21" s="230">
        <v>76726.605698952335</v>
      </c>
      <c r="AA21" s="230">
        <v>75225.869560241743</v>
      </c>
      <c r="AB21" s="230">
        <v>163783.29869549171</v>
      </c>
      <c r="AC21" s="230">
        <v>204611.67224319567</v>
      </c>
      <c r="AD21" s="230">
        <v>211750.32058821729</v>
      </c>
      <c r="AE21" s="230">
        <v>43149.706296907301</v>
      </c>
      <c r="AF21" s="230">
        <v>89498.18639603781</v>
      </c>
      <c r="AG21" s="230">
        <v>424235.86778142361</v>
      </c>
      <c r="AH21" s="230">
        <v>52910.74072276576</v>
      </c>
      <c r="AI21" s="230">
        <v>68688.695581608597</v>
      </c>
      <c r="AJ21" s="230">
        <v>481302.14005766995</v>
      </c>
      <c r="AK21" s="230">
        <v>69334.898145415937</v>
      </c>
      <c r="AL21" s="230">
        <v>80364.458248411422</v>
      </c>
      <c r="AM21" s="230">
        <v>140941.11544037235</v>
      </c>
      <c r="AN21" s="230">
        <v>75519.141122179019</v>
      </c>
      <c r="AO21" s="230">
        <v>343971.79422912357</v>
      </c>
      <c r="AP21" s="230">
        <v>397830.78774338902</v>
      </c>
      <c r="AQ21" s="230">
        <v>97473.587218175438</v>
      </c>
      <c r="AS21" s="250">
        <f t="shared" si="1"/>
        <v>0.13229533065135188</v>
      </c>
      <c r="AT21" s="19">
        <f t="shared" si="5"/>
        <v>0.75987383827349009</v>
      </c>
      <c r="AU21" s="19">
        <f t="shared" si="6"/>
        <v>1.0130760809674182</v>
      </c>
      <c r="AW21" s="303">
        <f t="shared" si="4"/>
        <v>777521.57579999999</v>
      </c>
      <c r="AZ21" s="713" t="s">
        <v>467</v>
      </c>
      <c r="BA21" s="713" t="s">
        <v>605</v>
      </c>
      <c r="BM21" s="293">
        <f t="shared" si="7"/>
        <v>0.33035815824551062</v>
      </c>
    </row>
    <row r="22" spans="1:65" x14ac:dyDescent="0.2">
      <c r="A22" s="1">
        <v>1985</v>
      </c>
      <c r="B22" s="230">
        <v>6843410.9922599997</v>
      </c>
      <c r="C22" s="230">
        <v>1615741.6885624572</v>
      </c>
      <c r="D22" s="230">
        <v>871379.32377526746</v>
      </c>
      <c r="E22" s="230">
        <v>802065.80316000001</v>
      </c>
      <c r="F22" s="230">
        <v>31600.532810000001</v>
      </c>
      <c r="G22" s="230">
        <v>33066.784899999999</v>
      </c>
      <c r="H22" s="230">
        <v>45121.711280000003</v>
      </c>
      <c r="I22" s="230">
        <v>96127.800400000007</v>
      </c>
      <c r="J22" s="230">
        <v>99799.876799999998</v>
      </c>
      <c r="K22" s="230">
        <v>3751.7570000000001</v>
      </c>
      <c r="L22" s="230">
        <v>40002.665359999999</v>
      </c>
      <c r="M22" s="230">
        <v>152204.09173013415</v>
      </c>
      <c r="N22" s="230">
        <v>25971.800620000005</v>
      </c>
      <c r="O22" s="230">
        <v>28948.471699999998</v>
      </c>
      <c r="P22" s="230">
        <v>157214.18475000001</v>
      </c>
      <c r="Q22" s="230">
        <v>19773.179670000001</v>
      </c>
      <c r="R22" s="230">
        <v>24152.996080000001</v>
      </c>
      <c r="S22" s="230">
        <v>53797.721780000007</v>
      </c>
      <c r="T22" s="230">
        <v>36514.261319999998</v>
      </c>
      <c r="U22" s="230">
        <v>39614.360399999998</v>
      </c>
      <c r="V22" s="230">
        <v>121789.23108000001</v>
      </c>
      <c r="W22" s="230">
        <v>32449.551300000003</v>
      </c>
      <c r="X22" s="230">
        <v>1041900.9789801344</v>
      </c>
      <c r="Y22" s="252">
        <f t="shared" si="0"/>
        <v>1041900.9789801344</v>
      </c>
      <c r="Z22" s="230">
        <v>77284.712813260849</v>
      </c>
      <c r="AA22" s="230">
        <v>75815.11935330063</v>
      </c>
      <c r="AB22" s="230">
        <v>154279.24455323064</v>
      </c>
      <c r="AC22" s="230">
        <v>207042.83326904854</v>
      </c>
      <c r="AD22" s="230">
        <v>211549.05230137618</v>
      </c>
      <c r="AE22" s="230">
        <v>48617.176153611799</v>
      </c>
      <c r="AF22" s="230">
        <v>88843.861959714079</v>
      </c>
      <c r="AG22" s="230">
        <v>451062.25723362359</v>
      </c>
      <c r="AH22" s="230">
        <v>53250.372864315323</v>
      </c>
      <c r="AI22" s="230">
        <v>68928.041650097919</v>
      </c>
      <c r="AJ22" s="230">
        <v>493079.71297446394</v>
      </c>
      <c r="AK22" s="230">
        <v>67536.532772454346</v>
      </c>
      <c r="AL22" s="230">
        <v>76958.148444901934</v>
      </c>
      <c r="AM22" s="230">
        <v>138223.88168275397</v>
      </c>
      <c r="AN22" s="230">
        <v>77959.678945900698</v>
      </c>
      <c r="AO22" s="230">
        <v>324397.08395279117</v>
      </c>
      <c r="AP22" s="230">
        <v>395575.89959538431</v>
      </c>
      <c r="AQ22" s="230">
        <v>101169.28750708656</v>
      </c>
      <c r="AS22" s="250">
        <f t="shared" si="1"/>
        <v>0.12667827425327388</v>
      </c>
      <c r="AT22" s="19">
        <f t="shared" si="5"/>
        <v>0.76981001010777705</v>
      </c>
      <c r="AU22" s="19">
        <f t="shared" si="6"/>
        <v>1</v>
      </c>
      <c r="AW22" s="303">
        <f t="shared" si="4"/>
        <v>802065.80316000001</v>
      </c>
      <c r="AY22">
        <f>A22</f>
        <v>1985</v>
      </c>
      <c r="AZ22" s="52">
        <f t="shared" ref="AZ22:AZ47" si="8">AG22*0.001</f>
        <v>451.0622572336236</v>
      </c>
      <c r="BA22" s="52">
        <f t="shared" ref="BA22:BA47" si="9">M22*0.001</f>
        <v>152.20409173013417</v>
      </c>
      <c r="BM22" s="293">
        <f t="shared" si="7"/>
        <v>0.33484704139205018</v>
      </c>
    </row>
    <row r="23" spans="1:65" x14ac:dyDescent="0.2">
      <c r="A23" s="1">
        <v>1986</v>
      </c>
      <c r="B23" s="230">
        <v>7080470.1622799998</v>
      </c>
      <c r="C23" s="230">
        <v>1622006.3502850533</v>
      </c>
      <c r="D23" s="230">
        <v>881206.34849138546</v>
      </c>
      <c r="E23" s="230">
        <v>801579.31272000005</v>
      </c>
      <c r="F23" s="230">
        <v>35436.628570000001</v>
      </c>
      <c r="G23" s="230">
        <v>34651.275600000001</v>
      </c>
      <c r="H23" s="230">
        <v>48676.057999999997</v>
      </c>
      <c r="I23" s="230">
        <v>94390.536479999995</v>
      </c>
      <c r="J23" s="230">
        <v>92139.394950000016</v>
      </c>
      <c r="K23" s="230">
        <v>4094.8272000000002</v>
      </c>
      <c r="L23" s="230">
        <v>40719.772240000006</v>
      </c>
      <c r="M23" s="230">
        <v>148794.74006816393</v>
      </c>
      <c r="N23" s="230">
        <v>25895.605779999998</v>
      </c>
      <c r="O23" s="230">
        <v>28428.435099999999</v>
      </c>
      <c r="P23" s="230">
        <v>150857.4915</v>
      </c>
      <c r="Q23" s="230">
        <v>20816.280149999999</v>
      </c>
      <c r="R23" s="230">
        <v>24231.118719999999</v>
      </c>
      <c r="S23" s="230">
        <v>55180.77004000001</v>
      </c>
      <c r="T23" s="230">
        <v>36394.232520000005</v>
      </c>
      <c r="U23" s="230">
        <v>28138.174910000002</v>
      </c>
      <c r="V23" s="230">
        <v>128213.07311999999</v>
      </c>
      <c r="W23" s="230">
        <v>32807.583599999998</v>
      </c>
      <c r="X23" s="230">
        <v>1029865.9985481639</v>
      </c>
      <c r="Y23" s="252">
        <f t="shared" si="0"/>
        <v>1029865.9985481639</v>
      </c>
      <c r="Z23" s="230">
        <v>82665.205223376834</v>
      </c>
      <c r="AA23" s="230">
        <v>77830.920052235946</v>
      </c>
      <c r="AB23" s="230">
        <v>149957.95043998302</v>
      </c>
      <c r="AC23" s="230">
        <v>205296.41602181375</v>
      </c>
      <c r="AD23" s="230">
        <v>206701.83158522382</v>
      </c>
      <c r="AE23" s="230">
        <v>50959.55613066096</v>
      </c>
      <c r="AF23" s="230">
        <v>89900.088647794604</v>
      </c>
      <c r="AG23" s="230">
        <v>469417.49793535768</v>
      </c>
      <c r="AH23" s="230">
        <v>54923.925782240032</v>
      </c>
      <c r="AI23" s="230">
        <v>69255.98242710132</v>
      </c>
      <c r="AJ23" s="230">
        <v>497441.26144116756</v>
      </c>
      <c r="AK23" s="230">
        <v>69821.273365675108</v>
      </c>
      <c r="AL23" s="230">
        <v>75784.553629890361</v>
      </c>
      <c r="AM23" s="230">
        <v>141603.2315395005</v>
      </c>
      <c r="AN23" s="230">
        <v>80682.329299257966</v>
      </c>
      <c r="AO23" s="230">
        <v>301045.95083693217</v>
      </c>
      <c r="AP23" s="230">
        <v>400187.68848652381</v>
      </c>
      <c r="AQ23" s="230">
        <v>106814.32228044058</v>
      </c>
      <c r="AS23" s="250">
        <f t="shared" si="1"/>
        <v>0.13449138415605472</v>
      </c>
      <c r="AT23" s="19">
        <f t="shared" si="5"/>
        <v>0.77833360247839312</v>
      </c>
      <c r="AU23" s="19">
        <f t="shared" si="6"/>
        <v>0.98904892151196477</v>
      </c>
      <c r="AW23" s="303">
        <f t="shared" si="4"/>
        <v>801579.31272000005</v>
      </c>
      <c r="AY23" s="289">
        <f t="shared" ref="AY23:AY47" si="10">A23</f>
        <v>1986</v>
      </c>
      <c r="AZ23" s="52">
        <f t="shared" si="8"/>
        <v>469.41749793535769</v>
      </c>
      <c r="BA23" s="52">
        <f t="shared" si="9"/>
        <v>148.79474006816392</v>
      </c>
      <c r="BM23" s="293">
        <f t="shared" si="7"/>
        <v>0.32900018958051291</v>
      </c>
    </row>
    <row r="24" spans="1:65" x14ac:dyDescent="0.2">
      <c r="A24" s="1">
        <v>1987</v>
      </c>
      <c r="B24" s="230">
        <v>7307052.2763300007</v>
      </c>
      <c r="C24" s="230">
        <v>1728005.877048549</v>
      </c>
      <c r="D24" s="230">
        <v>926465.96784339554</v>
      </c>
      <c r="E24" s="230">
        <v>860664.36132000003</v>
      </c>
      <c r="F24" s="230">
        <v>38169.285000000003</v>
      </c>
      <c r="G24" s="230">
        <v>33007.428800000002</v>
      </c>
      <c r="H24" s="230">
        <v>46676.872360000008</v>
      </c>
      <c r="I24" s="230">
        <v>100583.00288000001</v>
      </c>
      <c r="J24" s="230">
        <v>96605.544600000008</v>
      </c>
      <c r="K24" s="230">
        <v>4997.4504000000006</v>
      </c>
      <c r="L24" s="230">
        <v>42335.259119999995</v>
      </c>
      <c r="M24" s="230">
        <v>157502.09200737666</v>
      </c>
      <c r="N24" s="230">
        <v>27391.358540000005</v>
      </c>
      <c r="O24" s="230">
        <v>30168.396700000001</v>
      </c>
      <c r="P24" s="230">
        <v>151464.77505000003</v>
      </c>
      <c r="Q24" s="230">
        <v>22028.931359999999</v>
      </c>
      <c r="R24" s="230">
        <v>24787.243279999999</v>
      </c>
      <c r="S24" s="230">
        <v>56904.866039999994</v>
      </c>
      <c r="T24" s="230">
        <v>37196.92512</v>
      </c>
      <c r="U24" s="230">
        <v>43334.82301</v>
      </c>
      <c r="V24" s="230">
        <v>145839.71468</v>
      </c>
      <c r="W24" s="230">
        <v>35591.038379999998</v>
      </c>
      <c r="X24" s="230">
        <v>1094585.0073273771</v>
      </c>
      <c r="Y24" s="252">
        <f t="shared" si="0"/>
        <v>1094585.0073273771</v>
      </c>
      <c r="Z24" s="230">
        <v>91305.520150000011</v>
      </c>
      <c r="AA24" s="230">
        <v>86527.126099999994</v>
      </c>
      <c r="AB24" s="230">
        <v>164425.70238000003</v>
      </c>
      <c r="AC24" s="230">
        <v>215872.81258000003</v>
      </c>
      <c r="AD24" s="230">
        <v>208953.40919999999</v>
      </c>
      <c r="AE24" s="230">
        <v>56213.554980000001</v>
      </c>
      <c r="AF24" s="230">
        <v>92473.662700000015</v>
      </c>
      <c r="AG24" s="230">
        <v>494704.96309697191</v>
      </c>
      <c r="AH24" s="230">
        <v>60793.20958000001</v>
      </c>
      <c r="AI24" s="230">
        <v>78139.284300000014</v>
      </c>
      <c r="AJ24" s="230">
        <v>517197.22704000003</v>
      </c>
      <c r="AK24" s="230">
        <v>79662.124980000008</v>
      </c>
      <c r="AL24" s="230">
        <v>80795.341339999999</v>
      </c>
      <c r="AM24" s="230">
        <v>152561.913</v>
      </c>
      <c r="AN24" s="230">
        <v>91375.541759999993</v>
      </c>
      <c r="AO24" s="230">
        <v>358978.99379999994</v>
      </c>
      <c r="AP24" s="230">
        <v>419965.24849999993</v>
      </c>
      <c r="AQ24" s="230">
        <v>118105.25702999999</v>
      </c>
      <c r="AS24" s="250">
        <f t="shared" si="1"/>
        <v>0.12478625806643068</v>
      </c>
      <c r="AT24" s="19">
        <f t="shared" si="5"/>
        <v>0.7862928466574417</v>
      </c>
      <c r="AU24" s="19">
        <f t="shared" si="6"/>
        <v>0.97903728029609605</v>
      </c>
      <c r="AW24" s="303">
        <f t="shared" si="4"/>
        <v>860664.36132000003</v>
      </c>
      <c r="AY24" s="289">
        <f t="shared" si="10"/>
        <v>1987</v>
      </c>
      <c r="AZ24" s="52">
        <f t="shared" si="8"/>
        <v>494.70496309697194</v>
      </c>
      <c r="BA24" s="52">
        <f t="shared" si="9"/>
        <v>157.50209200737666</v>
      </c>
      <c r="BM24" s="293">
        <f t="shared" si="7"/>
        <v>0.3249906376887865</v>
      </c>
    </row>
    <row r="25" spans="1:65" x14ac:dyDescent="0.2">
      <c r="A25" s="1">
        <v>1988</v>
      </c>
      <c r="B25" s="230">
        <v>7607352.4709400004</v>
      </c>
      <c r="C25" s="230">
        <v>1814771.6082325939</v>
      </c>
      <c r="D25" s="230">
        <v>942423.41445637203</v>
      </c>
      <c r="E25" s="230">
        <v>920926.40292000002</v>
      </c>
      <c r="F25" s="230">
        <v>38660.363420000001</v>
      </c>
      <c r="G25" s="230">
        <v>35804.415100000006</v>
      </c>
      <c r="H25" s="230">
        <v>48744.328119999998</v>
      </c>
      <c r="I25" s="230">
        <v>105687.571</v>
      </c>
      <c r="J25" s="230">
        <v>111864.06765000001</v>
      </c>
      <c r="K25" s="230">
        <v>5905.5774000000001</v>
      </c>
      <c r="L25" s="230">
        <v>43083.909119999997</v>
      </c>
      <c r="M25" s="230">
        <v>168400.1138875616</v>
      </c>
      <c r="N25" s="230">
        <v>27336.443340000002</v>
      </c>
      <c r="O25" s="230">
        <v>40021.905200000001</v>
      </c>
      <c r="P25" s="230">
        <v>155258.14680000002</v>
      </c>
      <c r="Q25" s="230">
        <v>23633.21427</v>
      </c>
      <c r="R25" s="230">
        <v>25335.5396</v>
      </c>
      <c r="S25" s="230">
        <v>58469.483160000003</v>
      </c>
      <c r="T25" s="230">
        <v>40577.611290000001</v>
      </c>
      <c r="U25" s="230">
        <v>51910.969879999997</v>
      </c>
      <c r="V25" s="230">
        <v>140154.0558</v>
      </c>
      <c r="W25" s="230">
        <v>36739.369500000001</v>
      </c>
      <c r="X25" s="230">
        <v>1157587.0845375618</v>
      </c>
      <c r="Y25" s="252">
        <f t="shared" si="0"/>
        <v>1157587.0845375618</v>
      </c>
      <c r="Z25" s="230">
        <v>91048.576579999994</v>
      </c>
      <c r="AA25" s="230">
        <v>87677.842350000021</v>
      </c>
      <c r="AB25" s="230">
        <v>180913.31745</v>
      </c>
      <c r="AC25" s="230">
        <v>225569.26102000003</v>
      </c>
      <c r="AD25" s="230">
        <v>226645.51680000001</v>
      </c>
      <c r="AE25" s="230">
        <v>62166.82516</v>
      </c>
      <c r="AF25" s="230">
        <v>95077.242780000015</v>
      </c>
      <c r="AG25" s="230">
        <v>523102.91359807702</v>
      </c>
      <c r="AH25" s="230">
        <v>59896.403819999992</v>
      </c>
      <c r="AI25" s="230">
        <v>84438.165330000003</v>
      </c>
      <c r="AJ25" s="230">
        <v>532661.15760000004</v>
      </c>
      <c r="AK25" s="230">
        <v>80131.923540000003</v>
      </c>
      <c r="AL25" s="230">
        <v>80630.152889999998</v>
      </c>
      <c r="AM25" s="230">
        <v>157807.39856</v>
      </c>
      <c r="AN25" s="230">
        <v>93951.847679999992</v>
      </c>
      <c r="AO25" s="230">
        <v>372556.43585999997</v>
      </c>
      <c r="AP25" s="230">
        <v>440338.86180000007</v>
      </c>
      <c r="AQ25" s="230">
        <v>123350.71232999999</v>
      </c>
      <c r="AS25" s="250">
        <f t="shared" si="1"/>
        <v>0.12354856778411068</v>
      </c>
      <c r="AT25" s="19">
        <f t="shared" si="5"/>
        <v>0.79555690904058074</v>
      </c>
      <c r="AU25" s="19">
        <f t="shared" si="6"/>
        <v>0.96763663461379057</v>
      </c>
      <c r="AW25" s="303">
        <f t="shared" si="4"/>
        <v>920926.40292000002</v>
      </c>
      <c r="AY25" s="289">
        <f t="shared" si="10"/>
        <v>1988</v>
      </c>
      <c r="AZ25" s="52">
        <f t="shared" si="8"/>
        <v>523.10291359807707</v>
      </c>
      <c r="BA25" s="52">
        <f t="shared" si="9"/>
        <v>168.40011388756162</v>
      </c>
      <c r="BM25" s="293">
        <f t="shared" si="7"/>
        <v>0.329050240953561</v>
      </c>
    </row>
    <row r="26" spans="1:65" x14ac:dyDescent="0.2">
      <c r="A26" s="1">
        <v>1989</v>
      </c>
      <c r="B26" s="230">
        <v>7879251.0077999998</v>
      </c>
      <c r="C26" s="230">
        <v>1862130.9134325278</v>
      </c>
      <c r="D26" s="230">
        <v>990939.39444342349</v>
      </c>
      <c r="E26" s="230">
        <v>931535.03315999999</v>
      </c>
      <c r="F26" s="230">
        <v>38636.239110000002</v>
      </c>
      <c r="G26" s="230">
        <v>36846.091999999997</v>
      </c>
      <c r="H26" s="230">
        <v>50215.092280000004</v>
      </c>
      <c r="I26" s="230">
        <v>104280.41132000001</v>
      </c>
      <c r="J26" s="230">
        <v>116182.33155</v>
      </c>
      <c r="K26" s="230">
        <v>6375.2350000000006</v>
      </c>
      <c r="L26" s="230">
        <v>43925.591359999999</v>
      </c>
      <c r="M26" s="230">
        <v>163345.46789007753</v>
      </c>
      <c r="N26" s="230">
        <v>27627.493900000001</v>
      </c>
      <c r="O26" s="230">
        <v>40214.304799999998</v>
      </c>
      <c r="P26" s="230">
        <v>152392.04370000001</v>
      </c>
      <c r="Q26" s="230">
        <v>24470.883990000002</v>
      </c>
      <c r="R26" s="230">
        <v>25842.93736</v>
      </c>
      <c r="S26" s="230">
        <v>57188.803099999997</v>
      </c>
      <c r="T26" s="230">
        <v>41417.437800000007</v>
      </c>
      <c r="U26" s="230">
        <v>48350.691920000005</v>
      </c>
      <c r="V26" s="230">
        <v>141943.64624000003</v>
      </c>
      <c r="W26" s="230">
        <v>40721.739780000004</v>
      </c>
      <c r="X26" s="230">
        <v>1159976.4431000776</v>
      </c>
      <c r="Y26" s="252">
        <f t="shared" si="0"/>
        <v>1159976.4431000776</v>
      </c>
      <c r="Z26" s="230">
        <v>88831.16489</v>
      </c>
      <c r="AA26" s="230">
        <v>86790.948850000001</v>
      </c>
      <c r="AB26" s="230">
        <v>179511.69923999999</v>
      </c>
      <c r="AC26" s="230">
        <v>223069.61807999999</v>
      </c>
      <c r="AD26" s="230">
        <v>236642.86919999999</v>
      </c>
      <c r="AE26" s="230">
        <v>64202.972239999996</v>
      </c>
      <c r="AF26" s="230">
        <v>95123.812639999989</v>
      </c>
      <c r="AG26" s="230">
        <v>527442.24644762685</v>
      </c>
      <c r="AH26" s="230">
        <v>60043.123879999992</v>
      </c>
      <c r="AI26" s="230">
        <v>85321.466549999997</v>
      </c>
      <c r="AJ26" s="230">
        <v>544542.78683999996</v>
      </c>
      <c r="AK26" s="230">
        <v>81454.375979999997</v>
      </c>
      <c r="AL26" s="230">
        <v>77042.408240000004</v>
      </c>
      <c r="AM26" s="230">
        <v>160062.97328000001</v>
      </c>
      <c r="AN26" s="230">
        <v>94638.593280000001</v>
      </c>
      <c r="AO26" s="230">
        <v>369596.48964000004</v>
      </c>
      <c r="AP26" s="230">
        <v>452389.56400000007</v>
      </c>
      <c r="AQ26" s="230">
        <v>128289.69159</v>
      </c>
      <c r="AS26" s="250">
        <f t="shared" si="1"/>
        <v>0.12435596277669818</v>
      </c>
      <c r="AT26" s="19">
        <f t="shared" si="5"/>
        <v>0.80306375073483394</v>
      </c>
      <c r="AU26" s="19">
        <f t="shared" si="6"/>
        <v>0.95859140622817496</v>
      </c>
      <c r="AW26" s="303">
        <f t="shared" si="4"/>
        <v>931535.03315999999</v>
      </c>
      <c r="AY26" s="289">
        <f t="shared" si="10"/>
        <v>1989</v>
      </c>
      <c r="AZ26" s="52">
        <f t="shared" si="8"/>
        <v>527.44224644762687</v>
      </c>
      <c r="BA26" s="52">
        <f t="shared" si="9"/>
        <v>163.34546789007754</v>
      </c>
      <c r="BM26" s="293">
        <f t="shared" si="7"/>
        <v>0.32629465137965719</v>
      </c>
    </row>
    <row r="27" spans="1:65" x14ac:dyDescent="0.2">
      <c r="A27" s="1">
        <v>1990</v>
      </c>
      <c r="B27" s="230">
        <v>8027065.8576900009</v>
      </c>
      <c r="C27" s="230">
        <v>1859831.9584885172</v>
      </c>
      <c r="D27" s="230">
        <v>1009856.1446511979</v>
      </c>
      <c r="E27" s="230">
        <v>919231.53299999994</v>
      </c>
      <c r="F27" s="230">
        <v>38828.903120000003</v>
      </c>
      <c r="G27" s="230">
        <v>35948.500899999999</v>
      </c>
      <c r="H27" s="230">
        <v>48956.126759999999</v>
      </c>
      <c r="I27" s="230">
        <v>101486.57288000001</v>
      </c>
      <c r="J27" s="230">
        <v>112272.67049999999</v>
      </c>
      <c r="K27" s="230">
        <v>6912.7727999999988</v>
      </c>
      <c r="L27" s="230">
        <v>42625.535680000001</v>
      </c>
      <c r="M27" s="230">
        <v>148131.15139218714</v>
      </c>
      <c r="N27" s="230">
        <v>25661.529739999998</v>
      </c>
      <c r="O27" s="230">
        <v>43223.6855</v>
      </c>
      <c r="P27" s="230">
        <v>153628.97534999999</v>
      </c>
      <c r="Q27" s="230">
        <v>23846.383859999998</v>
      </c>
      <c r="R27" s="230">
        <v>25428.519920000002</v>
      </c>
      <c r="S27" s="230">
        <v>57203.888940000004</v>
      </c>
      <c r="T27" s="230">
        <v>41967.319739999999</v>
      </c>
      <c r="U27" s="230">
        <v>35274.052840000004</v>
      </c>
      <c r="V27" s="230">
        <v>152536.48300000001</v>
      </c>
      <c r="W27" s="230">
        <v>40032.60972</v>
      </c>
      <c r="X27" s="230">
        <v>1133965.682642187</v>
      </c>
      <c r="Y27" s="252">
        <f t="shared" si="0"/>
        <v>1133965.682642187</v>
      </c>
      <c r="Z27" s="230">
        <v>87812.445890000003</v>
      </c>
      <c r="AA27" s="230">
        <v>85650.336450000017</v>
      </c>
      <c r="AB27" s="230">
        <v>176676.28794000001</v>
      </c>
      <c r="AC27" s="230">
        <v>221362.33630000002</v>
      </c>
      <c r="AD27" s="230">
        <v>228793.63596000001</v>
      </c>
      <c r="AE27" s="230">
        <v>69198.723440000002</v>
      </c>
      <c r="AF27" s="230">
        <v>91672.227899999998</v>
      </c>
      <c r="AG27" s="230">
        <v>505789.29867220746</v>
      </c>
      <c r="AH27" s="230">
        <v>58574.274739999993</v>
      </c>
      <c r="AI27" s="230">
        <v>88820.368470000016</v>
      </c>
      <c r="AJ27" s="230">
        <v>544153.54968000005</v>
      </c>
      <c r="AK27" s="230">
        <v>77764.626900000003</v>
      </c>
      <c r="AL27" s="230">
        <v>75698.628040000011</v>
      </c>
      <c r="AM27" s="230">
        <v>160394.30064</v>
      </c>
      <c r="AN27" s="230">
        <v>97518.885120000006</v>
      </c>
      <c r="AO27" s="230">
        <v>362522.71985999995</v>
      </c>
      <c r="AP27" s="230">
        <v>457696.9276</v>
      </c>
      <c r="AQ27" s="230">
        <v>132222.80077</v>
      </c>
      <c r="AS27" s="250">
        <f t="shared" si="1"/>
        <v>0.12531994466435817</v>
      </c>
      <c r="AT27" s="19">
        <f t="shared" si="5"/>
        <v>0.81063434905556608</v>
      </c>
      <c r="AU27" s="19">
        <f t="shared" si="6"/>
        <v>0.94963902159419766</v>
      </c>
      <c r="AW27" s="303">
        <f t="shared" si="4"/>
        <v>919231.53299999994</v>
      </c>
      <c r="AY27" s="289">
        <f t="shared" si="10"/>
        <v>1990</v>
      </c>
      <c r="AZ27" s="52">
        <f t="shared" si="8"/>
        <v>505.78929867220745</v>
      </c>
      <c r="BA27" s="52">
        <f t="shared" si="9"/>
        <v>148.13115139218715</v>
      </c>
      <c r="BM27" s="293">
        <f t="shared" si="7"/>
        <v>0.32193693879149732</v>
      </c>
    </row>
    <row r="28" spans="1:65" x14ac:dyDescent="0.2">
      <c r="A28" s="1">
        <v>1991</v>
      </c>
      <c r="B28" s="230">
        <v>8008257.6487800004</v>
      </c>
      <c r="C28" s="230">
        <v>1825219.5994333031</v>
      </c>
      <c r="D28" s="230">
        <v>985544.31573301775</v>
      </c>
      <c r="E28" s="230">
        <v>905091.92376000003</v>
      </c>
      <c r="F28" s="230">
        <v>35841.123849999996</v>
      </c>
      <c r="G28" s="230">
        <v>32172.818599999999</v>
      </c>
      <c r="H28" s="230">
        <v>49425.9542</v>
      </c>
      <c r="I28" s="230">
        <v>94447.160199999998</v>
      </c>
      <c r="J28" s="230">
        <v>98522.582100000014</v>
      </c>
      <c r="K28" s="230">
        <v>7272.3543999999993</v>
      </c>
      <c r="L28" s="230">
        <v>40609.570959999997</v>
      </c>
      <c r="M28" s="230">
        <v>148765.4464724194</v>
      </c>
      <c r="N28" s="230">
        <v>23830.107820000001</v>
      </c>
      <c r="O28" s="230">
        <v>42835.400800000003</v>
      </c>
      <c r="P28" s="230">
        <v>154072.82564999998</v>
      </c>
      <c r="Q28" s="230">
        <v>23900.086650000001</v>
      </c>
      <c r="R28" s="230">
        <v>25663.047599999998</v>
      </c>
      <c r="S28" s="230">
        <v>58908.050080000008</v>
      </c>
      <c r="T28" s="230">
        <v>40085.868300000002</v>
      </c>
      <c r="U28" s="230">
        <v>38493.067849999999</v>
      </c>
      <c r="V28" s="230">
        <v>149713.80248000001</v>
      </c>
      <c r="W28" s="230">
        <v>41749.850879999998</v>
      </c>
      <c r="X28" s="230">
        <v>1106309.1188924194</v>
      </c>
      <c r="Y28" s="252">
        <f t="shared" si="0"/>
        <v>1106309.1188924194</v>
      </c>
      <c r="Z28" s="230">
        <v>81411.494840000014</v>
      </c>
      <c r="AA28" s="230">
        <v>78764.001350000006</v>
      </c>
      <c r="AB28" s="230">
        <v>169066.92882</v>
      </c>
      <c r="AC28" s="230">
        <v>211822.64996000001</v>
      </c>
      <c r="AD28" s="230">
        <v>213806.35140000001</v>
      </c>
      <c r="AE28" s="230">
        <v>71628.475160000002</v>
      </c>
      <c r="AF28" s="230">
        <v>86363.263860000006</v>
      </c>
      <c r="AG28" s="230">
        <v>475411.55908062129</v>
      </c>
      <c r="AH28" s="230">
        <v>54026.777150000002</v>
      </c>
      <c r="AI28" s="230">
        <v>89124.807239999995</v>
      </c>
      <c r="AJ28" s="230">
        <v>553297.32432000001</v>
      </c>
      <c r="AK28" s="230">
        <v>77204.834459999998</v>
      </c>
      <c r="AL28" s="230">
        <v>75665.219140000001</v>
      </c>
      <c r="AM28" s="230">
        <v>161308.63672000001</v>
      </c>
      <c r="AN28" s="230">
        <v>94094.246400000004</v>
      </c>
      <c r="AO28" s="230">
        <v>370339.89677999995</v>
      </c>
      <c r="AP28" s="230">
        <v>453842.77069999999</v>
      </c>
      <c r="AQ28" s="230">
        <v>130882.95039</v>
      </c>
      <c r="AS28" s="250">
        <f t="shared" si="1"/>
        <v>0.12700503004139416</v>
      </c>
      <c r="AT28" s="19">
        <f t="shared" si="5"/>
        <v>0.81811847005846994</v>
      </c>
      <c r="AU28" s="19">
        <f t="shared" si="6"/>
        <v>0.94095175488796834</v>
      </c>
      <c r="AW28" s="303">
        <f t="shared" si="4"/>
        <v>905091.92376000003</v>
      </c>
      <c r="AY28" s="289">
        <f t="shared" si="10"/>
        <v>1991</v>
      </c>
      <c r="AZ28" s="52">
        <f t="shared" si="8"/>
        <v>475.41155908062132</v>
      </c>
      <c r="BA28" s="52">
        <f t="shared" si="9"/>
        <v>148.7654464724194</v>
      </c>
      <c r="BM28" s="293">
        <f t="shared" si="7"/>
        <v>0.32084952609503675</v>
      </c>
    </row>
    <row r="29" spans="1:65" x14ac:dyDescent="0.2">
      <c r="A29" s="1">
        <v>1992</v>
      </c>
      <c r="B29" s="230">
        <v>8280029.9560500002</v>
      </c>
      <c r="C29" s="230">
        <v>1881959.8374477157</v>
      </c>
      <c r="D29" s="230">
        <v>1012275.0382534229</v>
      </c>
      <c r="E29" s="230">
        <v>935270.02428000001</v>
      </c>
      <c r="F29" s="230">
        <v>32418.776529999999</v>
      </c>
      <c r="G29" s="230">
        <v>36476.815499999997</v>
      </c>
      <c r="H29" s="230">
        <v>51311.714680000005</v>
      </c>
      <c r="I29" s="230">
        <v>96704.880439999994</v>
      </c>
      <c r="J29" s="230">
        <v>97843.40310000001</v>
      </c>
      <c r="K29" s="230">
        <v>8030.0441999999994</v>
      </c>
      <c r="L29" s="230">
        <v>40899.847520000003</v>
      </c>
      <c r="M29" s="230">
        <v>143038.61081715682</v>
      </c>
      <c r="N29" s="230">
        <v>26029.461579999999</v>
      </c>
      <c r="O29" s="230">
        <v>43455.819800000005</v>
      </c>
      <c r="P29" s="230">
        <v>159211.5111</v>
      </c>
      <c r="Q29" s="230">
        <v>26355.406350000005</v>
      </c>
      <c r="R29" s="230">
        <v>26598.761919999997</v>
      </c>
      <c r="S29" s="230">
        <v>62316.911140000004</v>
      </c>
      <c r="T29" s="230">
        <v>41546.843850000005</v>
      </c>
      <c r="U29" s="230">
        <v>43756.874740000007</v>
      </c>
      <c r="V29" s="230">
        <v>154113.59391999998</v>
      </c>
      <c r="W29" s="230">
        <v>44747.468099999998</v>
      </c>
      <c r="X29" s="230">
        <v>1134856.7452871569</v>
      </c>
      <c r="Y29" s="252">
        <f t="shared" si="0"/>
        <v>1134856.7452871569</v>
      </c>
      <c r="Z29" s="230">
        <v>85340.354449999999</v>
      </c>
      <c r="AA29" s="230">
        <v>81556.031900000002</v>
      </c>
      <c r="AB29" s="230">
        <v>173631.73991999999</v>
      </c>
      <c r="AC29" s="230">
        <v>218229.94451999999</v>
      </c>
      <c r="AD29" s="230">
        <v>213051.44928</v>
      </c>
      <c r="AE29" s="230">
        <v>80090.974919999993</v>
      </c>
      <c r="AF29" s="230">
        <v>92371.858819999994</v>
      </c>
      <c r="AG29" s="230">
        <v>505100.40138210217</v>
      </c>
      <c r="AH29" s="230">
        <v>58090.428249999997</v>
      </c>
      <c r="AI29" s="230">
        <v>91907.634869999994</v>
      </c>
      <c r="AJ29" s="230">
        <v>565198.74528000003</v>
      </c>
      <c r="AK29" s="230">
        <v>81879.940260000003</v>
      </c>
      <c r="AL29" s="230">
        <v>79306.046820000003</v>
      </c>
      <c r="AM29" s="230">
        <v>166291.29048</v>
      </c>
      <c r="AN29" s="230">
        <v>98916.614399999991</v>
      </c>
      <c r="AO29" s="230">
        <v>361373.40330000001</v>
      </c>
      <c r="AP29" s="230">
        <v>462740.07180000003</v>
      </c>
      <c r="AQ29" s="230">
        <v>139998.64799</v>
      </c>
      <c r="AS29" s="250">
        <f t="shared" si="1"/>
        <v>0.13226818445883959</v>
      </c>
      <c r="AT29" s="19">
        <f t="shared" si="5"/>
        <v>0.82413047123700645</v>
      </c>
      <c r="AU29" s="19">
        <f t="shared" si="6"/>
        <v>0.93408754678407258</v>
      </c>
      <c r="AW29" s="303">
        <f t="shared" si="4"/>
        <v>935270.02428000001</v>
      </c>
      <c r="AY29" s="289">
        <f t="shared" si="10"/>
        <v>1992</v>
      </c>
      <c r="AZ29" s="52">
        <f t="shared" si="8"/>
        <v>505.10040138210218</v>
      </c>
      <c r="BA29" s="52">
        <f t="shared" si="9"/>
        <v>143.03861081715681</v>
      </c>
      <c r="BM29" s="293">
        <f t="shared" si="7"/>
        <v>0.3192215524488588</v>
      </c>
    </row>
    <row r="30" spans="1:65" x14ac:dyDescent="0.2">
      <c r="A30" s="1">
        <v>1993</v>
      </c>
      <c r="B30" s="230">
        <v>8516205.5189399999</v>
      </c>
      <c r="C30" s="230">
        <v>1920378.8909532924</v>
      </c>
      <c r="D30" s="230">
        <v>998260.93873225106</v>
      </c>
      <c r="E30" s="230">
        <v>972776.86788000003</v>
      </c>
      <c r="F30" s="230">
        <v>28663.315449999998</v>
      </c>
      <c r="G30" s="230">
        <v>36358.556400000001</v>
      </c>
      <c r="H30" s="230">
        <v>54514.497159999999</v>
      </c>
      <c r="I30" s="230">
        <v>100474.57448</v>
      </c>
      <c r="J30" s="230">
        <v>97899.27105000001</v>
      </c>
      <c r="K30" s="230">
        <v>9099.616</v>
      </c>
      <c r="L30" s="230">
        <v>43306.308080000003</v>
      </c>
      <c r="M30" s="230">
        <v>147867.4134228648</v>
      </c>
      <c r="N30" s="230">
        <v>28041.074000000001</v>
      </c>
      <c r="O30" s="230">
        <v>43084.962599999999</v>
      </c>
      <c r="P30" s="230">
        <v>159036.03540000002</v>
      </c>
      <c r="Q30" s="230">
        <v>27200.345880000001</v>
      </c>
      <c r="R30" s="230">
        <v>26105.423040000001</v>
      </c>
      <c r="S30" s="230">
        <v>67675.617019999991</v>
      </c>
      <c r="T30" s="230">
        <v>39483.473760000001</v>
      </c>
      <c r="U30" s="230">
        <v>59053.812360000004</v>
      </c>
      <c r="V30" s="230">
        <v>154465.28416000001</v>
      </c>
      <c r="W30" s="230">
        <v>49114.805220000002</v>
      </c>
      <c r="X30" s="230">
        <v>1171444.3854828647</v>
      </c>
      <c r="Y30" s="252">
        <f t="shared" si="0"/>
        <v>1171444.3854828647</v>
      </c>
      <c r="Z30" s="230">
        <v>85681.059360000014</v>
      </c>
      <c r="AA30" s="230">
        <v>83667.736550000001</v>
      </c>
      <c r="AB30" s="230">
        <v>181776.00642000002</v>
      </c>
      <c r="AC30" s="230">
        <v>225589.21255999999</v>
      </c>
      <c r="AD30" s="230">
        <v>228315.62844</v>
      </c>
      <c r="AE30" s="230">
        <v>88171.224020000009</v>
      </c>
      <c r="AF30" s="230">
        <v>99019.435580000005</v>
      </c>
      <c r="AG30" s="230">
        <v>524683.04641456413</v>
      </c>
      <c r="AH30" s="230">
        <v>60326.672760000009</v>
      </c>
      <c r="AI30" s="230">
        <v>96977.326499999981</v>
      </c>
      <c r="AJ30" s="230">
        <v>569691.46571999998</v>
      </c>
      <c r="AK30" s="230">
        <v>86013.557460000011</v>
      </c>
      <c r="AL30" s="230">
        <v>80146.095050000004</v>
      </c>
      <c r="AM30" s="230">
        <v>167462.08668000001</v>
      </c>
      <c r="AN30" s="230">
        <v>98442.961920000002</v>
      </c>
      <c r="AO30" s="230">
        <v>362454.30816000002</v>
      </c>
      <c r="AP30" s="230">
        <v>465342.05850000004</v>
      </c>
      <c r="AQ30" s="230">
        <v>149310.80459000001</v>
      </c>
      <c r="AS30" s="250">
        <f t="shared" si="1"/>
        <v>0.13534459897952975</v>
      </c>
      <c r="AT30" s="19">
        <f t="shared" si="5"/>
        <v>0.83040806711368143</v>
      </c>
      <c r="AU30" s="19">
        <f t="shared" si="6"/>
        <v>0.92702617013761668</v>
      </c>
      <c r="AW30" s="303">
        <f t="shared" si="4"/>
        <v>972776.86788000003</v>
      </c>
      <c r="AY30" s="289">
        <f t="shared" si="10"/>
        <v>1993</v>
      </c>
      <c r="AZ30" s="52">
        <f t="shared" si="8"/>
        <v>524.68304641456416</v>
      </c>
      <c r="BA30" s="52">
        <f t="shared" si="9"/>
        <v>147.86741342286481</v>
      </c>
      <c r="BM30" s="293">
        <f t="shared" si="7"/>
        <v>0.32067388943574981</v>
      </c>
    </row>
    <row r="31" spans="1:65" x14ac:dyDescent="0.2">
      <c r="A31" s="1">
        <v>1994</v>
      </c>
      <c r="B31" s="230">
        <v>8863084.4322599992</v>
      </c>
      <c r="C31" s="230">
        <v>2052604.946345564</v>
      </c>
      <c r="D31" s="230">
        <v>1072115.3925433729</v>
      </c>
      <c r="E31" s="230">
        <v>1036977.91272</v>
      </c>
      <c r="F31" s="230">
        <v>29754.527390000003</v>
      </c>
      <c r="G31" s="230">
        <v>39520.741300000002</v>
      </c>
      <c r="H31" s="230">
        <v>55426.73648</v>
      </c>
      <c r="I31" s="230">
        <v>112861.91680000002</v>
      </c>
      <c r="J31" s="230">
        <v>101661.04635</v>
      </c>
      <c r="K31" s="230">
        <v>11191.06</v>
      </c>
      <c r="L31" s="230">
        <v>46249.001680000008</v>
      </c>
      <c r="M31" s="230">
        <v>150481.62216924925</v>
      </c>
      <c r="N31" s="230">
        <v>27884.222459999997</v>
      </c>
      <c r="O31" s="230">
        <v>43106.572700000004</v>
      </c>
      <c r="P31" s="230">
        <v>168766.33499999999</v>
      </c>
      <c r="Q31" s="230">
        <v>28343.113110000002</v>
      </c>
      <c r="R31" s="230">
        <v>26161.17928</v>
      </c>
      <c r="S31" s="230">
        <v>69988.060780000014</v>
      </c>
      <c r="T31" s="230">
        <v>40987.959750000002</v>
      </c>
      <c r="U31" s="230">
        <v>57013.199209999999</v>
      </c>
      <c r="V31" s="230">
        <v>167474.15960000001</v>
      </c>
      <c r="W31" s="230">
        <v>52610.382960000003</v>
      </c>
      <c r="X31" s="230">
        <v>1229481.8370192493</v>
      </c>
      <c r="Y31" s="252">
        <f t="shared" si="0"/>
        <v>1229481.8370192493</v>
      </c>
      <c r="Z31" s="230">
        <v>91072.346690000006</v>
      </c>
      <c r="AA31" s="230">
        <v>87693.559450000001</v>
      </c>
      <c r="AB31" s="230">
        <v>191376.18624000001</v>
      </c>
      <c r="AC31" s="230">
        <v>244232.50158000001</v>
      </c>
      <c r="AD31" s="230">
        <v>250152.41100000002</v>
      </c>
      <c r="AE31" s="230">
        <v>103794.30050000001</v>
      </c>
      <c r="AF31" s="230">
        <v>106195.52610000002</v>
      </c>
      <c r="AG31" s="230">
        <v>560108.58638802043</v>
      </c>
      <c r="AH31" s="230">
        <v>62890.152460000005</v>
      </c>
      <c r="AI31" s="230">
        <v>98160.778619999997</v>
      </c>
      <c r="AJ31" s="230">
        <v>582417.54168000002</v>
      </c>
      <c r="AK31" s="230">
        <v>91158.461819999997</v>
      </c>
      <c r="AL31" s="230">
        <v>81501.382760000008</v>
      </c>
      <c r="AM31" s="230">
        <v>175619.43</v>
      </c>
      <c r="AN31" s="230">
        <v>99640.727039999998</v>
      </c>
      <c r="AO31" s="230">
        <v>371402.55851999996</v>
      </c>
      <c r="AP31" s="230">
        <v>480184.29609999998</v>
      </c>
      <c r="AQ31" s="230">
        <v>161308.55572</v>
      </c>
      <c r="AS31" s="250">
        <f t="shared" si="1"/>
        <v>0.13415044744367191</v>
      </c>
      <c r="AT31" s="19">
        <f t="shared" si="5"/>
        <v>0.84342678476165611</v>
      </c>
      <c r="AU31" s="19">
        <f t="shared" si="6"/>
        <v>0.91271705382858759</v>
      </c>
      <c r="AW31" s="303">
        <f t="shared" si="4"/>
        <v>1036977.91272</v>
      </c>
      <c r="AY31" s="289">
        <f t="shared" si="10"/>
        <v>1994</v>
      </c>
      <c r="AZ31" s="52">
        <f t="shared" si="8"/>
        <v>560.1085863880204</v>
      </c>
      <c r="BA31" s="52">
        <f t="shared" si="9"/>
        <v>150.48162216924925</v>
      </c>
      <c r="BM31" s="293">
        <f t="shared" si="7"/>
        <v>0.32026852944005901</v>
      </c>
    </row>
    <row r="32" spans="1:65" x14ac:dyDescent="0.2">
      <c r="A32" s="1">
        <v>1995</v>
      </c>
      <c r="B32" s="230">
        <v>9086005.8881999999</v>
      </c>
      <c r="C32" s="230">
        <v>2097878.1328158556</v>
      </c>
      <c r="D32" s="230">
        <v>1059515.6397945073</v>
      </c>
      <c r="E32" s="230">
        <v>1079663.5255200001</v>
      </c>
      <c r="F32" s="230">
        <v>32765.439559999999</v>
      </c>
      <c r="G32" s="230">
        <v>39902.704599999997</v>
      </c>
      <c r="H32" s="230">
        <v>53069.535879999996</v>
      </c>
      <c r="I32" s="230">
        <v>117425.54768000002</v>
      </c>
      <c r="J32" s="230">
        <v>107985.07920000001</v>
      </c>
      <c r="K32" s="230">
        <v>15819.755799999999</v>
      </c>
      <c r="L32" s="230">
        <v>44685.421200000004</v>
      </c>
      <c r="M32" s="230">
        <v>143947.31487610893</v>
      </c>
      <c r="N32" s="230">
        <v>28060.980759999999</v>
      </c>
      <c r="O32" s="230">
        <v>44846.534299999999</v>
      </c>
      <c r="P32" s="230">
        <v>192489.96149999998</v>
      </c>
      <c r="Q32" s="230">
        <v>28111.88625</v>
      </c>
      <c r="R32" s="230">
        <v>25663.526880000001</v>
      </c>
      <c r="S32" s="230">
        <v>57806.783760000006</v>
      </c>
      <c r="T32" s="230">
        <v>41998.827299999997</v>
      </c>
      <c r="U32" s="230">
        <v>49219.867759999994</v>
      </c>
      <c r="V32" s="230">
        <v>162370.98768000002</v>
      </c>
      <c r="W32" s="230">
        <v>51795.77736</v>
      </c>
      <c r="X32" s="230">
        <v>1237965.9323461088</v>
      </c>
      <c r="Y32" s="252">
        <f t="shared" si="0"/>
        <v>1237965.9323461088</v>
      </c>
      <c r="Z32" s="230">
        <v>93634.99093</v>
      </c>
      <c r="AA32" s="230">
        <v>90440.684000000008</v>
      </c>
      <c r="AB32" s="230">
        <v>193527.88133999999</v>
      </c>
      <c r="AC32" s="230">
        <v>257420.46952000001</v>
      </c>
      <c r="AD32" s="230">
        <v>270628.038</v>
      </c>
      <c r="AE32" s="230">
        <v>135244.82509999999</v>
      </c>
      <c r="AF32" s="230">
        <v>109062.28004000001</v>
      </c>
      <c r="AG32" s="230">
        <v>562656.69228522712</v>
      </c>
      <c r="AH32" s="230">
        <v>64085.343960000006</v>
      </c>
      <c r="AI32" s="230">
        <v>102347.16902999999</v>
      </c>
      <c r="AJ32" s="230">
        <v>600282.8676</v>
      </c>
      <c r="AK32" s="230">
        <v>90235.643219999984</v>
      </c>
      <c r="AL32" s="230">
        <v>80283.442750000002</v>
      </c>
      <c r="AM32" s="230">
        <v>175159.07612000001</v>
      </c>
      <c r="AN32" s="230">
        <v>100885.9584</v>
      </c>
      <c r="AO32" s="230">
        <v>378490.01064000005</v>
      </c>
      <c r="AP32" s="230">
        <v>484268.20899999997</v>
      </c>
      <c r="AQ32" s="230">
        <v>164736.76527</v>
      </c>
      <c r="AS32" s="250">
        <f t="shared" si="1"/>
        <v>0.12179577830082436</v>
      </c>
      <c r="AT32" s="19">
        <f t="shared" si="5"/>
        <v>0.8721270087569335</v>
      </c>
      <c r="AU32" s="19">
        <f t="shared" si="6"/>
        <v>0.88268108013878432</v>
      </c>
      <c r="AW32" s="303">
        <f t="shared" si="4"/>
        <v>1079663.5255200001</v>
      </c>
      <c r="AY32" s="289">
        <f t="shared" si="10"/>
        <v>1995</v>
      </c>
      <c r="AZ32" s="52">
        <f t="shared" si="8"/>
        <v>562.65669228522711</v>
      </c>
      <c r="BA32" s="52">
        <f t="shared" si="9"/>
        <v>143.94731487610892</v>
      </c>
      <c r="BM32" s="293">
        <f t="shared" si="7"/>
        <v>0.31314032352541787</v>
      </c>
    </row>
    <row r="33" spans="1:65" x14ac:dyDescent="0.2">
      <c r="A33" s="1">
        <v>1996</v>
      </c>
      <c r="B33" s="230">
        <v>9425815.9444800001</v>
      </c>
      <c r="C33" s="230">
        <v>2163149.8201385909</v>
      </c>
      <c r="D33" s="230">
        <v>1090867.4034887904</v>
      </c>
      <c r="E33" s="230">
        <v>1114172.96028</v>
      </c>
      <c r="F33" s="230">
        <v>32241.314139999999</v>
      </c>
      <c r="G33" s="230">
        <v>39378.467900000003</v>
      </c>
      <c r="H33" s="230">
        <v>55052.057160000004</v>
      </c>
      <c r="I33" s="230">
        <v>120147.10052000001</v>
      </c>
      <c r="J33" s="230">
        <v>103832.22825</v>
      </c>
      <c r="K33" s="230">
        <v>20529.173999999999</v>
      </c>
      <c r="L33" s="230">
        <v>43054.761680000003</v>
      </c>
      <c r="M33" s="230">
        <v>145265.40831549454</v>
      </c>
      <c r="N33" s="230">
        <v>28807.484260000005</v>
      </c>
      <c r="O33" s="230">
        <v>49365.136499999993</v>
      </c>
      <c r="P33" s="230">
        <v>175716.549</v>
      </c>
      <c r="Q33" s="230">
        <v>27113.108160000003</v>
      </c>
      <c r="R33" s="230">
        <v>24107.144959999998</v>
      </c>
      <c r="S33" s="230">
        <v>60091.210959999997</v>
      </c>
      <c r="T33" s="230">
        <v>39438.838049999998</v>
      </c>
      <c r="U33" s="230">
        <v>57513.253899999996</v>
      </c>
      <c r="V33" s="230">
        <v>166109.5282</v>
      </c>
      <c r="W33" s="230">
        <v>54911.643780000006</v>
      </c>
      <c r="X33" s="230">
        <v>1242674.4097354948</v>
      </c>
      <c r="Y33" s="252">
        <f t="shared" si="0"/>
        <v>1242674.4097354948</v>
      </c>
      <c r="Z33" s="230">
        <v>96163.677869999985</v>
      </c>
      <c r="AA33" s="230">
        <v>96538.918800000014</v>
      </c>
      <c r="AB33" s="230">
        <v>199488.27786</v>
      </c>
      <c r="AC33" s="230">
        <v>266712.18672</v>
      </c>
      <c r="AD33" s="230">
        <v>277098.62760000001</v>
      </c>
      <c r="AE33" s="230">
        <v>166396.36155999999</v>
      </c>
      <c r="AF33" s="230">
        <v>112259.35507999999</v>
      </c>
      <c r="AG33" s="230">
        <v>570981.52242383407</v>
      </c>
      <c r="AH33" s="230">
        <v>64710.140619999998</v>
      </c>
      <c r="AI33" s="230">
        <v>106835.13962999999</v>
      </c>
      <c r="AJ33" s="230">
        <v>590848.81440000003</v>
      </c>
      <c r="AK33" s="230">
        <v>88656.17435999999</v>
      </c>
      <c r="AL33" s="230">
        <v>78484.930300000007</v>
      </c>
      <c r="AM33" s="230">
        <v>171035.00624000002</v>
      </c>
      <c r="AN33" s="230">
        <v>101714.09280000001</v>
      </c>
      <c r="AO33" s="230">
        <v>383844.36635999999</v>
      </c>
      <c r="AP33" s="230">
        <v>489914.46270000003</v>
      </c>
      <c r="AQ33" s="230">
        <v>170412.46578000003</v>
      </c>
      <c r="AS33" s="250">
        <f t="shared" si="1"/>
        <v>0.12434611577210333</v>
      </c>
      <c r="AT33" s="19">
        <f t="shared" si="5"/>
        <v>0.89659282556333764</v>
      </c>
      <c r="AU33" s="19">
        <f t="shared" si="6"/>
        <v>0.85859488070752543</v>
      </c>
      <c r="AW33" s="303">
        <f t="shared" si="4"/>
        <v>1114172.96028</v>
      </c>
      <c r="AY33" s="289">
        <f t="shared" si="10"/>
        <v>1996</v>
      </c>
      <c r="AZ33" s="52">
        <f t="shared" si="8"/>
        <v>570.98152242383412</v>
      </c>
      <c r="BA33" s="52">
        <f t="shared" si="9"/>
        <v>145.26540831549454</v>
      </c>
      <c r="BM33" s="293">
        <f t="shared" si="7"/>
        <v>0.30819575365393409</v>
      </c>
    </row>
    <row r="34" spans="1:65" x14ac:dyDescent="0.2">
      <c r="A34" s="1">
        <v>1997</v>
      </c>
      <c r="B34" s="230">
        <v>9845908.0199999996</v>
      </c>
      <c r="C34" s="230">
        <v>2257412.9942989131</v>
      </c>
      <c r="D34" s="230">
        <v>1107498.1289662502</v>
      </c>
      <c r="E34" s="230">
        <v>1181088.93564</v>
      </c>
      <c r="F34" s="230">
        <v>31562.859230000002</v>
      </c>
      <c r="G34" s="230">
        <v>44985.580399999999</v>
      </c>
      <c r="H34" s="230">
        <v>56563.675879999995</v>
      </c>
      <c r="I34" s="230">
        <v>122974.67224</v>
      </c>
      <c r="J34" s="230">
        <v>106185.25485000001</v>
      </c>
      <c r="K34" s="230">
        <v>27010.8158</v>
      </c>
      <c r="L34" s="230">
        <v>44833.554080000002</v>
      </c>
      <c r="M34" s="230">
        <v>147922.7395975377</v>
      </c>
      <c r="N34" s="230">
        <v>31473.617219999996</v>
      </c>
      <c r="O34" s="230">
        <v>49558.930300000007</v>
      </c>
      <c r="P34" s="230">
        <v>169573.17914999998</v>
      </c>
      <c r="Q34" s="230">
        <v>27409.763309999998</v>
      </c>
      <c r="R34" s="230">
        <v>22907.986399999998</v>
      </c>
      <c r="S34" s="230">
        <v>62460.765400000004</v>
      </c>
      <c r="T34" s="230">
        <v>38506.364310000004</v>
      </c>
      <c r="U34" s="230">
        <v>73069.272779999999</v>
      </c>
      <c r="V34" s="230">
        <v>172740.35460000002</v>
      </c>
      <c r="W34" s="230">
        <v>58795.473059999997</v>
      </c>
      <c r="X34" s="230">
        <v>1288534.8586075376</v>
      </c>
      <c r="Y34" s="252">
        <f t="shared" si="0"/>
        <v>1288534.8586075376</v>
      </c>
      <c r="Z34" s="230">
        <v>98855.359849999993</v>
      </c>
      <c r="AA34" s="230">
        <v>100035.97355000001</v>
      </c>
      <c r="AB34" s="230">
        <v>205856.89317000002</v>
      </c>
      <c r="AC34" s="230">
        <v>279130.59526000003</v>
      </c>
      <c r="AD34" s="230">
        <v>289896.98748000001</v>
      </c>
      <c r="AE34" s="230">
        <v>203815.29498000001</v>
      </c>
      <c r="AF34" s="230">
        <v>116629.34078</v>
      </c>
      <c r="AG34" s="230">
        <v>629433.10589862149</v>
      </c>
      <c r="AH34" s="230">
        <v>71702.423030000005</v>
      </c>
      <c r="AI34" s="230">
        <v>110143.94597999999</v>
      </c>
      <c r="AJ34" s="230">
        <v>609288.1002000001</v>
      </c>
      <c r="AK34" s="230">
        <v>91661.817420000007</v>
      </c>
      <c r="AL34" s="230">
        <v>79568.863499999992</v>
      </c>
      <c r="AM34" s="230">
        <v>174104.56308000002</v>
      </c>
      <c r="AN34" s="230">
        <v>104070.23616</v>
      </c>
      <c r="AO34" s="230">
        <v>401134.28334000002</v>
      </c>
      <c r="AP34" s="230">
        <v>522424.93670000002</v>
      </c>
      <c r="AQ34" s="230">
        <v>180661.73181000003</v>
      </c>
      <c r="AS34" s="250">
        <f t="shared" si="1"/>
        <v>0.12728411698325209</v>
      </c>
      <c r="AT34" s="19">
        <f t="shared" si="5"/>
        <v>0.91661387951611217</v>
      </c>
      <c r="AU34" s="19">
        <f t="shared" si="6"/>
        <v>0.83984110137429502</v>
      </c>
      <c r="AW34" s="303">
        <f t="shared" si="4"/>
        <v>1181088.93564</v>
      </c>
      <c r="AY34" s="289">
        <f t="shared" si="10"/>
        <v>1997</v>
      </c>
      <c r="AZ34" s="52">
        <f t="shared" si="8"/>
        <v>629.43310589862153</v>
      </c>
      <c r="BA34" s="52">
        <f t="shared" si="9"/>
        <v>147.92273959753771</v>
      </c>
      <c r="BM34" s="293">
        <f t="shared" si="7"/>
        <v>0.30187669755143942</v>
      </c>
    </row>
    <row r="35" spans="1:65" x14ac:dyDescent="0.2">
      <c r="A35" s="1">
        <v>1998</v>
      </c>
      <c r="B35" s="230">
        <v>10274709.93723</v>
      </c>
      <c r="C35" s="230">
        <v>2342748.4793114634</v>
      </c>
      <c r="D35" s="230">
        <v>1125541.0971990665</v>
      </c>
      <c r="E35" s="230">
        <v>1240111.2112800002</v>
      </c>
      <c r="F35" s="230">
        <v>31955.788059999999</v>
      </c>
      <c r="G35" s="230">
        <v>45330.842600000011</v>
      </c>
      <c r="H35" s="230">
        <v>59980.944799999997</v>
      </c>
      <c r="I35" s="230">
        <v>122744.56308000001</v>
      </c>
      <c r="J35" s="230">
        <v>117038.97344999999</v>
      </c>
      <c r="K35" s="230">
        <v>37009.385799999996</v>
      </c>
      <c r="L35" s="230">
        <v>36095.71056</v>
      </c>
      <c r="M35" s="230">
        <v>161434.53737729392</v>
      </c>
      <c r="N35" s="230">
        <v>32548.239039999997</v>
      </c>
      <c r="O35" s="230">
        <v>52094.980100000001</v>
      </c>
      <c r="P35" s="230">
        <v>167250.70665000001</v>
      </c>
      <c r="Q35" s="230">
        <v>27563.132850000002</v>
      </c>
      <c r="R35" s="230">
        <v>21774.808720000001</v>
      </c>
      <c r="S35" s="230">
        <v>58730.791460000008</v>
      </c>
      <c r="T35" s="230">
        <v>37723.551480000002</v>
      </c>
      <c r="U35" s="230">
        <v>81812.568849999996</v>
      </c>
      <c r="V35" s="230">
        <v>161530.22820000001</v>
      </c>
      <c r="W35" s="230">
        <v>61693.892340000006</v>
      </c>
      <c r="X35" s="230">
        <v>1314313.645417294</v>
      </c>
      <c r="Y35" s="252">
        <f t="shared" si="0"/>
        <v>1314313.645417294</v>
      </c>
      <c r="Z35" s="230">
        <v>104638.28804</v>
      </c>
      <c r="AA35" s="230">
        <v>105699.74279999999</v>
      </c>
      <c r="AB35" s="230">
        <v>213422.01182999997</v>
      </c>
      <c r="AC35" s="230">
        <v>289208.97318000003</v>
      </c>
      <c r="AD35" s="230">
        <v>298157.19059999997</v>
      </c>
      <c r="AE35" s="230">
        <v>240276.70942000003</v>
      </c>
      <c r="AF35" s="230">
        <v>121300.40604</v>
      </c>
      <c r="AG35" s="230">
        <v>683588.22981401847</v>
      </c>
      <c r="AH35" s="230">
        <v>76904.391000000003</v>
      </c>
      <c r="AI35" s="230">
        <v>114927.77961000001</v>
      </c>
      <c r="AJ35" s="230">
        <v>631336.07628000004</v>
      </c>
      <c r="AK35" s="230">
        <v>90533.843280000001</v>
      </c>
      <c r="AL35" s="230">
        <v>74572.376900000003</v>
      </c>
      <c r="AM35" s="230">
        <v>174483.67804000003</v>
      </c>
      <c r="AN35" s="230">
        <v>106140.57216</v>
      </c>
      <c r="AO35" s="230">
        <v>393107.31053999998</v>
      </c>
      <c r="AP35" s="230">
        <v>526704.1422</v>
      </c>
      <c r="AQ35" s="230">
        <v>187820.69777</v>
      </c>
      <c r="AS35" s="250">
        <f t="shared" si="1"/>
        <v>0.12481235314871632</v>
      </c>
      <c r="AT35" s="19">
        <f t="shared" si="5"/>
        <v>0.94354282602480732</v>
      </c>
      <c r="AU35" s="19">
        <f t="shared" si="6"/>
        <v>0.81587182783321532</v>
      </c>
      <c r="AW35" s="303">
        <f t="shared" si="4"/>
        <v>1240111.2112800002</v>
      </c>
      <c r="AY35" s="289">
        <f t="shared" si="10"/>
        <v>1998</v>
      </c>
      <c r="AZ35" s="52">
        <f t="shared" si="8"/>
        <v>683.58822981401852</v>
      </c>
      <c r="BA35" s="52">
        <f t="shared" si="9"/>
        <v>161.43453737729394</v>
      </c>
      <c r="BM35" s="293">
        <f t="shared" si="7"/>
        <v>0.29649589382025149</v>
      </c>
    </row>
    <row r="36" spans="1:65" x14ac:dyDescent="0.2">
      <c r="A36" s="1">
        <v>1999</v>
      </c>
      <c r="B36" s="230">
        <v>10770665.996339999</v>
      </c>
      <c r="C36" s="230">
        <v>2464492.3060670528</v>
      </c>
      <c r="D36" s="230">
        <v>1180482.6903194473</v>
      </c>
      <c r="E36" s="230">
        <v>1306744.70832</v>
      </c>
      <c r="F36" s="230">
        <v>32644.487539999998</v>
      </c>
      <c r="G36" s="230">
        <v>46229.339900000006</v>
      </c>
      <c r="H36" s="230">
        <v>63801.92128000001</v>
      </c>
      <c r="I36" s="230">
        <v>122562.64432000001</v>
      </c>
      <c r="J36" s="230">
        <v>110893.49894999999</v>
      </c>
      <c r="K36" s="230">
        <v>48943.4588</v>
      </c>
      <c r="L36" s="230">
        <v>40390.366239999996</v>
      </c>
      <c r="M36" s="230">
        <v>168384.0345169495</v>
      </c>
      <c r="N36" s="230">
        <v>34558.478579999995</v>
      </c>
      <c r="O36" s="230">
        <v>55705.958100000003</v>
      </c>
      <c r="P36" s="230">
        <v>176843.37825000001</v>
      </c>
      <c r="Q36" s="230">
        <v>26936.522130000001</v>
      </c>
      <c r="R36" s="230">
        <v>19431.449040000003</v>
      </c>
      <c r="S36" s="230">
        <v>62101.399140000001</v>
      </c>
      <c r="T36" s="230">
        <v>36967.370040000002</v>
      </c>
      <c r="U36" s="230">
        <v>69710.966769999999</v>
      </c>
      <c r="V36" s="230">
        <v>169503.70535999999</v>
      </c>
      <c r="W36" s="230">
        <v>65378.011860000006</v>
      </c>
      <c r="X36" s="230">
        <v>1350986.9908169496</v>
      </c>
      <c r="Y36" s="252">
        <f t="shared" si="0"/>
        <v>1350986.9908169496</v>
      </c>
      <c r="Z36" s="230">
        <v>108304.54453000001</v>
      </c>
      <c r="AA36" s="230">
        <v>107161.43309999999</v>
      </c>
      <c r="AB36" s="230">
        <v>211895.71596</v>
      </c>
      <c r="AC36" s="230">
        <v>292130.44868000003</v>
      </c>
      <c r="AD36" s="230">
        <v>292971.97488000005</v>
      </c>
      <c r="AE36" s="230">
        <v>292497.44809999998</v>
      </c>
      <c r="AF36" s="230">
        <v>123612.65373999999</v>
      </c>
      <c r="AG36" s="230">
        <v>740836.1786782929</v>
      </c>
      <c r="AH36" s="230">
        <v>79398.632020000005</v>
      </c>
      <c r="AI36" s="230">
        <v>117936.43505999999</v>
      </c>
      <c r="AJ36" s="230">
        <v>625530.50507999992</v>
      </c>
      <c r="AK36" s="230">
        <v>91288.876680000001</v>
      </c>
      <c r="AL36" s="230">
        <v>71862.915110000002</v>
      </c>
      <c r="AM36" s="230">
        <v>176830.04920000001</v>
      </c>
      <c r="AN36" s="230">
        <v>107310.05952</v>
      </c>
      <c r="AO36" s="230">
        <v>404335.95090000005</v>
      </c>
      <c r="AP36" s="230">
        <v>535739.29689999996</v>
      </c>
      <c r="AQ36" s="230">
        <v>197445.22417999999</v>
      </c>
      <c r="AS36" s="250">
        <f t="shared" si="1"/>
        <v>0.12741252246693391</v>
      </c>
      <c r="AT36" s="19">
        <f t="shared" si="5"/>
        <v>0.96725188118192307</v>
      </c>
      <c r="AU36" s="19">
        <f t="shared" si="6"/>
        <v>0.7958733656502337</v>
      </c>
      <c r="AW36" s="303">
        <f t="shared" si="4"/>
        <v>1306744.70832</v>
      </c>
      <c r="AY36" s="289">
        <f t="shared" si="10"/>
        <v>1999</v>
      </c>
      <c r="AZ36" s="52">
        <f t="shared" si="8"/>
        <v>740.83617867829287</v>
      </c>
      <c r="BA36" s="52">
        <f t="shared" si="9"/>
        <v>168.3840345169495</v>
      </c>
      <c r="BM36" s="293">
        <f t="shared" si="7"/>
        <v>0.29516297038144462</v>
      </c>
    </row>
    <row r="37" spans="1:65" x14ac:dyDescent="0.2">
      <c r="A37" s="1">
        <v>2000</v>
      </c>
      <c r="B37" s="230">
        <v>11216382.67863</v>
      </c>
      <c r="C37" s="230">
        <v>2583958.138771995</v>
      </c>
      <c r="D37" s="230">
        <v>1207160.9107854054</v>
      </c>
      <c r="E37" s="230">
        <v>1390169.9721599999</v>
      </c>
      <c r="F37" s="230">
        <v>32800.138910000001</v>
      </c>
      <c r="G37" s="230">
        <v>44644.396100000005</v>
      </c>
      <c r="H37" s="230">
        <v>62056.463960000001</v>
      </c>
      <c r="I37" s="230">
        <v>129476.76196</v>
      </c>
      <c r="J37" s="230">
        <v>111364.54245000001</v>
      </c>
      <c r="K37" s="230">
        <v>78005.357399999994</v>
      </c>
      <c r="L37" s="230">
        <v>42598.783920000002</v>
      </c>
      <c r="M37" s="230">
        <v>169503.19121246648</v>
      </c>
      <c r="N37" s="230">
        <v>35088.067040000002</v>
      </c>
      <c r="O37" s="230">
        <v>60265.689200000001</v>
      </c>
      <c r="P37" s="230">
        <v>175539.35295000003</v>
      </c>
      <c r="Q37" s="230">
        <v>27433.448820000001</v>
      </c>
      <c r="R37" s="230">
        <v>19571.079280000002</v>
      </c>
      <c r="S37" s="230">
        <v>58202.787060000002</v>
      </c>
      <c r="T37" s="230">
        <v>37434.732180000006</v>
      </c>
      <c r="U37" s="230">
        <v>74120.919829999999</v>
      </c>
      <c r="V37" s="230">
        <v>169961.63535999999</v>
      </c>
      <c r="W37" s="230">
        <v>65701.226339999994</v>
      </c>
      <c r="X37" s="230">
        <v>1393768.5739724666</v>
      </c>
      <c r="Y37" s="252">
        <f t="shared" si="0"/>
        <v>1393768.5739724666</v>
      </c>
      <c r="Z37" s="230">
        <v>107578.99022000001</v>
      </c>
      <c r="AA37" s="230">
        <v>107167.04635</v>
      </c>
      <c r="AB37" s="230">
        <v>202108.51965</v>
      </c>
      <c r="AC37" s="230">
        <v>302425.44332000002</v>
      </c>
      <c r="AD37" s="230">
        <v>309288.35352</v>
      </c>
      <c r="AE37" s="230">
        <v>363686.90270000004</v>
      </c>
      <c r="AF37" s="230">
        <v>129495.61838</v>
      </c>
      <c r="AG37" s="230">
        <v>682367</v>
      </c>
      <c r="AH37" s="230">
        <v>80669.656360000008</v>
      </c>
      <c r="AI37" s="230">
        <v>124025.21046</v>
      </c>
      <c r="AJ37" s="230">
        <v>632840.24699999997</v>
      </c>
      <c r="AK37" s="230">
        <v>89118.346320000011</v>
      </c>
      <c r="AL37" s="230">
        <v>67926.604269999996</v>
      </c>
      <c r="AM37" s="230">
        <v>171915.89099999997</v>
      </c>
      <c r="AN37" s="230">
        <v>108813.83040000001</v>
      </c>
      <c r="AO37" s="230">
        <v>402639.34074000001</v>
      </c>
      <c r="AP37" s="230">
        <v>533866.7855</v>
      </c>
      <c r="AQ37" s="230">
        <v>199219.24895000001</v>
      </c>
      <c r="AS37" s="250">
        <f t="shared" si="1"/>
        <v>0.11831494137509346</v>
      </c>
      <c r="AT37" s="19">
        <f t="shared" si="5"/>
        <v>0.99741807795091109</v>
      </c>
      <c r="AU37" s="19">
        <f t="shared" si="6"/>
        <v>0.77180274463168896</v>
      </c>
      <c r="AW37" s="303">
        <f t="shared" si="4"/>
        <v>1390169.9721599999</v>
      </c>
      <c r="AY37" s="289">
        <f t="shared" si="10"/>
        <v>2000</v>
      </c>
      <c r="AZ37" s="52">
        <f t="shared" si="8"/>
        <v>682.36699999999996</v>
      </c>
      <c r="BA37" s="52">
        <f t="shared" si="9"/>
        <v>169.50319121246648</v>
      </c>
      <c r="BM37" s="293">
        <f t="shared" si="7"/>
        <v>0.30199834401161674</v>
      </c>
    </row>
    <row r="38" spans="1:65" x14ac:dyDescent="0.2">
      <c r="A38" s="1">
        <v>2001</v>
      </c>
      <c r="B38" s="230">
        <v>11337436.855440002</v>
      </c>
      <c r="C38" s="230">
        <v>2481719.2943727672</v>
      </c>
      <c r="D38" s="230">
        <v>1172102.510059668</v>
      </c>
      <c r="E38" s="230">
        <v>1326063.0867600001</v>
      </c>
      <c r="F38" s="230">
        <v>31860.282230000004</v>
      </c>
      <c r="G38" s="230">
        <v>43867.782699999996</v>
      </c>
      <c r="H38" s="230">
        <v>57093.172480000001</v>
      </c>
      <c r="I38" s="230">
        <v>114722.06624</v>
      </c>
      <c r="J38" s="230">
        <v>100572.16905</v>
      </c>
      <c r="K38" s="230">
        <v>77686.137000000002</v>
      </c>
      <c r="L38" s="230">
        <v>40361.218800000002</v>
      </c>
      <c r="M38" s="230">
        <v>158822.18860686733</v>
      </c>
      <c r="N38" s="230">
        <v>31766.383880000005</v>
      </c>
      <c r="O38" s="230">
        <v>57815.382699999995</v>
      </c>
      <c r="P38" s="230">
        <v>177483.34844999999</v>
      </c>
      <c r="Q38" s="230">
        <v>24132.017039999999</v>
      </c>
      <c r="R38" s="230">
        <v>17677.284240000001</v>
      </c>
      <c r="S38" s="230">
        <v>50302.117139999995</v>
      </c>
      <c r="T38" s="230">
        <v>36810.95751</v>
      </c>
      <c r="U38" s="230">
        <v>84931.294340000008</v>
      </c>
      <c r="V38" s="230">
        <v>164594.69576</v>
      </c>
      <c r="W38" s="230">
        <v>61320.750420000004</v>
      </c>
      <c r="X38" s="230">
        <v>1331819.2485868672</v>
      </c>
      <c r="Y38" s="252">
        <f t="shared" si="0"/>
        <v>1331819.2485868672</v>
      </c>
      <c r="Z38" s="230">
        <v>101255.00904999999</v>
      </c>
      <c r="AA38" s="230">
        <v>103897.88955000001</v>
      </c>
      <c r="AB38" s="230">
        <v>185116.16115000003</v>
      </c>
      <c r="AC38" s="230">
        <v>282756.07509999996</v>
      </c>
      <c r="AD38" s="230">
        <v>275338.16087999998</v>
      </c>
      <c r="AE38" s="230">
        <v>340259.85729999997</v>
      </c>
      <c r="AF38" s="230">
        <v>116541.61616000001</v>
      </c>
      <c r="AG38" s="230">
        <v>648069.02295448724</v>
      </c>
      <c r="AH38" s="230">
        <v>75861.689449999991</v>
      </c>
      <c r="AI38" s="230">
        <v>121349.57958000001</v>
      </c>
      <c r="AJ38" s="230">
        <v>632002.39752</v>
      </c>
      <c r="AK38" s="230">
        <v>80558.250480000002</v>
      </c>
      <c r="AL38" s="230">
        <v>57680.465850000001</v>
      </c>
      <c r="AM38" s="230">
        <v>163247.22036000001</v>
      </c>
      <c r="AN38" s="230">
        <v>106470.81599999999</v>
      </c>
      <c r="AO38" s="230">
        <v>406871.74458</v>
      </c>
      <c r="AP38" s="230">
        <v>519191.12100000004</v>
      </c>
      <c r="AQ38" s="230">
        <v>188985.69963999998</v>
      </c>
      <c r="AS38" s="250">
        <f t="shared" si="1"/>
        <v>0.11357627732178997</v>
      </c>
      <c r="AT38" s="19">
        <f t="shared" si="5"/>
        <v>0.99567797069086161</v>
      </c>
      <c r="AU38" s="19">
        <f t="shared" si="6"/>
        <v>0.7731515939572674</v>
      </c>
      <c r="AW38" s="303">
        <f t="shared" si="4"/>
        <v>1326063.0867600001</v>
      </c>
      <c r="AY38" s="289">
        <f t="shared" si="10"/>
        <v>2001</v>
      </c>
      <c r="AZ38" s="52">
        <f t="shared" si="8"/>
        <v>648.06902295448731</v>
      </c>
      <c r="BA38" s="52">
        <f t="shared" si="9"/>
        <v>158.82218860686734</v>
      </c>
      <c r="BM38" s="293">
        <f t="shared" si="7"/>
        <v>0.30231154801150084</v>
      </c>
    </row>
    <row r="39" spans="1:65" x14ac:dyDescent="0.2">
      <c r="A39" s="1">
        <v>2002</v>
      </c>
      <c r="B39" s="230">
        <v>11543064.857549999</v>
      </c>
      <c r="C39" s="230">
        <v>2512530.0501795611</v>
      </c>
      <c r="D39" s="230">
        <v>1164557.7540488255</v>
      </c>
      <c r="E39" s="230">
        <v>1359128.7434399999</v>
      </c>
      <c r="F39" s="230">
        <v>32051.624359999998</v>
      </c>
      <c r="G39" s="230">
        <v>43578.251799999998</v>
      </c>
      <c r="H39" s="230">
        <v>60014.273520000002</v>
      </c>
      <c r="I39" s="230">
        <v>110006.63560000001</v>
      </c>
      <c r="J39" s="230">
        <v>93265.51754999999</v>
      </c>
      <c r="K39" s="230">
        <v>90183.432199999996</v>
      </c>
      <c r="L39" s="230">
        <v>40537.30128</v>
      </c>
      <c r="M39" s="230">
        <v>173874.79407515578</v>
      </c>
      <c r="N39" s="230">
        <v>30799.53314</v>
      </c>
      <c r="O39" s="230">
        <v>60632.363799999999</v>
      </c>
      <c r="P39" s="230">
        <v>171706.41315000001</v>
      </c>
      <c r="Q39" s="230">
        <v>23527.215750000003</v>
      </c>
      <c r="R39" s="230">
        <v>17120.520639999999</v>
      </c>
      <c r="S39" s="230">
        <v>50992.294320000001</v>
      </c>
      <c r="T39" s="230">
        <v>37614.025200000004</v>
      </c>
      <c r="U39" s="230">
        <v>80501.84053999999</v>
      </c>
      <c r="V39" s="230">
        <v>178735.57416000002</v>
      </c>
      <c r="W39" s="230">
        <v>61785.207000000002</v>
      </c>
      <c r="X39" s="230">
        <v>1356926.8180851557</v>
      </c>
      <c r="Y39" s="252">
        <f t="shared" si="0"/>
        <v>1356926.8180851557</v>
      </c>
      <c r="Z39" s="230">
        <v>103465.62927999999</v>
      </c>
      <c r="AA39" s="230">
        <v>103815.93610000002</v>
      </c>
      <c r="AB39" s="230">
        <v>188854.48002000002</v>
      </c>
      <c r="AC39" s="230">
        <v>275935.49864000001</v>
      </c>
      <c r="AD39" s="230">
        <v>258841.07208000001</v>
      </c>
      <c r="AE39" s="230">
        <v>304052.01507999998</v>
      </c>
      <c r="AF39" s="230">
        <v>107068.44022</v>
      </c>
      <c r="AG39" s="230">
        <v>691317.28355399973</v>
      </c>
      <c r="AH39" s="230">
        <v>79349.175820000004</v>
      </c>
      <c r="AI39" s="230">
        <v>129625.16867999999</v>
      </c>
      <c r="AJ39" s="230">
        <v>623313.83243999991</v>
      </c>
      <c r="AK39" s="230">
        <v>79704.833940000011</v>
      </c>
      <c r="AL39" s="230">
        <v>47451.031880000002</v>
      </c>
      <c r="AM39" s="230">
        <v>163999.07860000001</v>
      </c>
      <c r="AN39" s="230">
        <v>104417.64864</v>
      </c>
      <c r="AO39" s="230">
        <v>419911.01459999994</v>
      </c>
      <c r="AP39" s="230">
        <v>548507.98659999995</v>
      </c>
      <c r="AQ39" s="230">
        <v>192545.53671999997</v>
      </c>
      <c r="AS39" s="250">
        <f t="shared" si="1"/>
        <v>0.11392273892717686</v>
      </c>
      <c r="AT39" s="19">
        <f t="shared" si="5"/>
        <v>1.0016227296310287</v>
      </c>
      <c r="AU39" s="19">
        <f t="shared" si="6"/>
        <v>0.76856284041333078</v>
      </c>
      <c r="AW39" s="303">
        <f t="shared" si="4"/>
        <v>1359128.7434399999</v>
      </c>
      <c r="AY39" s="289">
        <f t="shared" si="10"/>
        <v>2002</v>
      </c>
      <c r="AZ39" s="52">
        <f t="shared" si="8"/>
        <v>691.3172835539998</v>
      </c>
      <c r="BA39" s="52">
        <f t="shared" si="9"/>
        <v>173.87479407515579</v>
      </c>
      <c r="BM39" s="293">
        <f t="shared" si="7"/>
        <v>0.30684597843341743</v>
      </c>
    </row>
    <row r="40" spans="1:65" x14ac:dyDescent="0.2">
      <c r="A40" s="1">
        <v>2003</v>
      </c>
      <c r="B40" s="230">
        <v>11836422.42471</v>
      </c>
      <c r="C40" s="230">
        <v>2561353.8565514786</v>
      </c>
      <c r="D40" s="230">
        <v>1166349.2891503384</v>
      </c>
      <c r="E40" s="230">
        <v>1402143.9142800001</v>
      </c>
      <c r="F40" s="230">
        <v>31997.427280000004</v>
      </c>
      <c r="G40" s="230">
        <v>43875.938499999997</v>
      </c>
      <c r="H40" s="230">
        <v>56288.445160000003</v>
      </c>
      <c r="I40" s="230">
        <v>111328.25731999999</v>
      </c>
      <c r="J40" s="230">
        <v>91429.543349999993</v>
      </c>
      <c r="K40" s="230">
        <v>109140.35400000001</v>
      </c>
      <c r="L40" s="230">
        <v>41887.266960000001</v>
      </c>
      <c r="M40" s="230">
        <v>175531.23000839888</v>
      </c>
      <c r="N40" s="230">
        <v>30103.139759999998</v>
      </c>
      <c r="O40" s="230">
        <v>61089.661399999997</v>
      </c>
      <c r="P40" s="230">
        <v>175205.60504999998</v>
      </c>
      <c r="Q40" s="230">
        <v>20513.996760000002</v>
      </c>
      <c r="R40" s="230">
        <v>15596.57</v>
      </c>
      <c r="S40" s="230">
        <v>49791.892479999995</v>
      </c>
      <c r="T40" s="230">
        <v>37184.547150000006</v>
      </c>
      <c r="U40" s="230">
        <v>112171.0423</v>
      </c>
      <c r="V40" s="230">
        <v>177383.7648</v>
      </c>
      <c r="W40" s="230">
        <v>62685.87174000001</v>
      </c>
      <c r="X40" s="230">
        <v>1403204.5540183992</v>
      </c>
      <c r="Y40" s="252">
        <f t="shared" si="0"/>
        <v>1403204.5540183992</v>
      </c>
      <c r="Z40" s="230">
        <v>103652.39443</v>
      </c>
      <c r="AA40" s="230">
        <v>105340.49479999999</v>
      </c>
      <c r="AB40" s="230">
        <v>181763.94084000002</v>
      </c>
      <c r="AC40" s="230">
        <v>272828.75884000002</v>
      </c>
      <c r="AD40" s="230">
        <v>261222.36564000003</v>
      </c>
      <c r="AE40" s="230">
        <v>328258.70043999999</v>
      </c>
      <c r="AF40" s="230">
        <v>104976.04558000001</v>
      </c>
      <c r="AG40" s="230">
        <v>708470.99983995559</v>
      </c>
      <c r="AH40" s="230">
        <v>77441.815040000001</v>
      </c>
      <c r="AI40" s="230">
        <v>133958.77596</v>
      </c>
      <c r="AJ40" s="230">
        <v>635432.96232000005</v>
      </c>
      <c r="AK40" s="230">
        <v>76946.292719999998</v>
      </c>
      <c r="AL40" s="230">
        <v>44059.286110000008</v>
      </c>
      <c r="AM40" s="230">
        <v>159452.88492000001</v>
      </c>
      <c r="AN40" s="230">
        <v>100600.15104000001</v>
      </c>
      <c r="AO40" s="230">
        <v>397640.72585999995</v>
      </c>
      <c r="AP40" s="230">
        <v>546302.32900000003</v>
      </c>
      <c r="AQ40" s="230">
        <v>192193.87510999999</v>
      </c>
      <c r="AS40" s="250">
        <f t="shared" si="1"/>
        <v>0.10686701073664967</v>
      </c>
      <c r="AT40" s="19">
        <f t="shared" si="5"/>
        <v>0.99924413034766624</v>
      </c>
      <c r="AU40" s="19">
        <f t="shared" si="6"/>
        <v>0.77039232628760868</v>
      </c>
      <c r="AW40" s="303">
        <f t="shared" si="4"/>
        <v>1402143.9142800001</v>
      </c>
      <c r="AY40" s="289">
        <f t="shared" si="10"/>
        <v>2003</v>
      </c>
      <c r="AZ40" s="52">
        <f t="shared" si="8"/>
        <v>708.47099983995565</v>
      </c>
      <c r="BA40" s="52">
        <f t="shared" si="9"/>
        <v>175.53123000839889</v>
      </c>
      <c r="BM40" s="293">
        <f t="shared" si="7"/>
        <v>0.31671165765437309</v>
      </c>
    </row>
    <row r="41" spans="1:65" x14ac:dyDescent="0.2">
      <c r="A41" s="1">
        <v>2004</v>
      </c>
      <c r="B41" s="230">
        <v>12246921.05139</v>
      </c>
      <c r="C41" s="230">
        <v>2697485.1709770551</v>
      </c>
      <c r="D41" s="230">
        <v>1182577.9040802673</v>
      </c>
      <c r="E41" s="230">
        <v>1516877.1919200001</v>
      </c>
      <c r="F41" s="230">
        <v>30868.211289999999</v>
      </c>
      <c r="G41" s="230">
        <v>45682.448200000006</v>
      </c>
      <c r="H41" s="230">
        <v>60209.407799999994</v>
      </c>
      <c r="I41" s="230">
        <v>119272.44476</v>
      </c>
      <c r="J41" s="230">
        <v>103008.44984999999</v>
      </c>
      <c r="K41" s="230">
        <v>144091.3186</v>
      </c>
      <c r="L41" s="230">
        <v>39584.619200000001</v>
      </c>
      <c r="M41" s="230">
        <v>175939.64801149975</v>
      </c>
      <c r="N41" s="230">
        <v>32473.417080000003</v>
      </c>
      <c r="O41" s="230">
        <v>68032.777399999992</v>
      </c>
      <c r="P41" s="230">
        <v>161905.57920000001</v>
      </c>
      <c r="Q41" s="230">
        <v>27168.218010000001</v>
      </c>
      <c r="R41" s="230">
        <v>15973.443839999998</v>
      </c>
      <c r="S41" s="230">
        <v>55341.865259999999</v>
      </c>
      <c r="T41" s="230">
        <v>38004.868979999999</v>
      </c>
      <c r="U41" s="230">
        <v>143989.28543000002</v>
      </c>
      <c r="V41" s="230">
        <v>193376.51212000003</v>
      </c>
      <c r="W41" s="230">
        <v>66368.677379999994</v>
      </c>
      <c r="X41" s="230">
        <v>1521291.1924114998</v>
      </c>
      <c r="Y41" s="252">
        <f t="shared" si="0"/>
        <v>1521291.1924114998</v>
      </c>
      <c r="Z41" s="230">
        <v>105939.98454</v>
      </c>
      <c r="AA41" s="230">
        <v>108447.99</v>
      </c>
      <c r="AB41" s="230">
        <v>200716.95609000002</v>
      </c>
      <c r="AC41" s="230">
        <v>272389.82496</v>
      </c>
      <c r="AD41" s="230">
        <v>271009.86108</v>
      </c>
      <c r="AE41" s="230">
        <v>357533.04553999996</v>
      </c>
      <c r="AF41" s="230">
        <v>106388.30366000001</v>
      </c>
      <c r="AG41" s="230">
        <v>703382.70870264142</v>
      </c>
      <c r="AH41" s="230">
        <v>79547.000620000006</v>
      </c>
      <c r="AI41" s="230">
        <v>133246.98954000001</v>
      </c>
      <c r="AJ41" s="230">
        <v>634707.26592000003</v>
      </c>
      <c r="AK41" s="230">
        <v>75757.305779999995</v>
      </c>
      <c r="AL41" s="230">
        <v>38533.45405</v>
      </c>
      <c r="AM41" s="230">
        <v>159773.06184000001</v>
      </c>
      <c r="AN41" s="230">
        <v>101169.74592</v>
      </c>
      <c r="AO41" s="230">
        <v>431180.70198000001</v>
      </c>
      <c r="AP41" s="230">
        <v>568783.95360000001</v>
      </c>
      <c r="AQ41" s="230">
        <v>194264.55296999999</v>
      </c>
      <c r="AS41" s="250">
        <f t="shared" si="1"/>
        <v>0.1059847858610275</v>
      </c>
      <c r="AT41" s="19">
        <f t="shared" ref="AT41:AT47" si="11">E41/X41</f>
        <v>0.99709851702716901</v>
      </c>
      <c r="AU41" s="19">
        <f t="shared" si="6"/>
        <v>0.77205010032805133</v>
      </c>
      <c r="AW41" s="303">
        <f t="shared" si="4"/>
        <v>1516877.1919200001</v>
      </c>
      <c r="AY41" s="289">
        <f t="shared" si="10"/>
        <v>2004</v>
      </c>
      <c r="AZ41" s="52">
        <f t="shared" si="8"/>
        <v>703.38270870264148</v>
      </c>
      <c r="BA41" s="52">
        <f t="shared" si="9"/>
        <v>175.93964801149977</v>
      </c>
      <c r="BM41" s="293">
        <f t="shared" si="7"/>
        <v>0.3348816440093445</v>
      </c>
    </row>
    <row r="42" spans="1:65" x14ac:dyDescent="0.2">
      <c r="A42" s="1">
        <v>2005</v>
      </c>
      <c r="B42" s="230">
        <v>12622959</v>
      </c>
      <c r="C42" s="230">
        <v>2707107</v>
      </c>
      <c r="D42" s="230">
        <v>1137783</v>
      </c>
      <c r="E42" s="230">
        <v>1569324</v>
      </c>
      <c r="F42" s="230">
        <v>33047</v>
      </c>
      <c r="G42" s="230">
        <v>45310</v>
      </c>
      <c r="H42" s="230">
        <v>53756</v>
      </c>
      <c r="I42" s="230">
        <v>120476</v>
      </c>
      <c r="J42" s="230">
        <v>109545</v>
      </c>
      <c r="K42" s="230">
        <v>183460</v>
      </c>
      <c r="L42" s="230">
        <v>39928</v>
      </c>
      <c r="M42" s="230">
        <v>188763</v>
      </c>
      <c r="N42" s="230">
        <v>34322</v>
      </c>
      <c r="O42" s="230">
        <v>69710</v>
      </c>
      <c r="P42" s="230">
        <v>172035</v>
      </c>
      <c r="Q42" s="230">
        <v>23451</v>
      </c>
      <c r="R42" s="230">
        <v>15976</v>
      </c>
      <c r="S42" s="230">
        <v>53878</v>
      </c>
      <c r="T42" s="230">
        <v>37509</v>
      </c>
      <c r="U42" s="230">
        <v>139291</v>
      </c>
      <c r="V42" s="230">
        <v>183172</v>
      </c>
      <c r="W42" s="230">
        <v>65694</v>
      </c>
      <c r="X42" s="230">
        <v>1569323</v>
      </c>
      <c r="Y42" s="252">
        <f t="shared" si="0"/>
        <v>1569323</v>
      </c>
      <c r="Z42" s="230">
        <v>113191</v>
      </c>
      <c r="AA42" s="230">
        <v>112265</v>
      </c>
      <c r="AB42" s="230">
        <v>201093</v>
      </c>
      <c r="AC42" s="230">
        <v>285022</v>
      </c>
      <c r="AD42" s="230">
        <v>291468</v>
      </c>
      <c r="AE42" s="230">
        <v>378466</v>
      </c>
      <c r="AF42" s="230">
        <v>108302</v>
      </c>
      <c r="AG42" s="230">
        <v>728949.54303487635</v>
      </c>
      <c r="AH42" s="230">
        <v>82427</v>
      </c>
      <c r="AI42" s="230">
        <v>142929</v>
      </c>
      <c r="AJ42" s="230">
        <v>659724</v>
      </c>
      <c r="AK42" s="230">
        <v>76266</v>
      </c>
      <c r="AL42" s="230">
        <v>37121</v>
      </c>
      <c r="AM42" s="230">
        <v>159292</v>
      </c>
      <c r="AN42" s="230">
        <v>100992</v>
      </c>
      <c r="AO42" s="230">
        <v>456078</v>
      </c>
      <c r="AP42" s="230">
        <v>574390</v>
      </c>
      <c r="AQ42" s="230">
        <v>196459</v>
      </c>
      <c r="AS42" s="250">
        <f t="shared" si="1"/>
        <v>9.7458585644892737E-2</v>
      </c>
      <c r="AT42" s="19">
        <f t="shared" si="11"/>
        <v>1.0000006372174499</v>
      </c>
      <c r="AU42" s="19">
        <f t="shared" si="6"/>
        <v>0.76980951957171806</v>
      </c>
      <c r="AW42" s="303">
        <f t="shared" si="4"/>
        <v>1569324</v>
      </c>
      <c r="AY42" s="289">
        <f t="shared" si="10"/>
        <v>2005</v>
      </c>
      <c r="AZ42" s="52">
        <f t="shared" si="8"/>
        <v>728.94954303487634</v>
      </c>
      <c r="BA42" s="52">
        <f t="shared" si="9"/>
        <v>188.76300000000001</v>
      </c>
      <c r="BM42" s="293">
        <f t="shared" si="7"/>
        <v>0.33358376775025012</v>
      </c>
    </row>
    <row r="43" spans="1:65" x14ac:dyDescent="0.2">
      <c r="A43" s="1">
        <v>2006</v>
      </c>
      <c r="B43" s="230">
        <v>12958477.250220001</v>
      </c>
      <c r="C43" s="230">
        <v>2771116.6569335186</v>
      </c>
      <c r="D43" s="230">
        <v>1137594.0529008254</v>
      </c>
      <c r="E43" s="230">
        <v>1634592.1851600001</v>
      </c>
      <c r="F43" s="230">
        <v>32765.77003</v>
      </c>
      <c r="G43" s="230">
        <v>39981.544000000002</v>
      </c>
      <c r="H43" s="230">
        <v>46554.846239999999</v>
      </c>
      <c r="I43" s="230">
        <v>125693.81556</v>
      </c>
      <c r="J43" s="230">
        <v>115963.24154999999</v>
      </c>
      <c r="K43" s="230">
        <v>224182.61620000002</v>
      </c>
      <c r="L43" s="230">
        <v>44831.557680000005</v>
      </c>
      <c r="M43" s="230">
        <v>199778.44729660306</v>
      </c>
      <c r="N43" s="230">
        <v>36058.349979999999</v>
      </c>
      <c r="O43" s="230">
        <v>74427.275699999998</v>
      </c>
      <c r="P43" s="230">
        <v>192240.51074999999</v>
      </c>
      <c r="Q43" s="230">
        <v>20177.474910000001</v>
      </c>
      <c r="R43" s="230">
        <v>15517.64856</v>
      </c>
      <c r="S43" s="230">
        <v>55019.67482</v>
      </c>
      <c r="T43" s="230">
        <v>36488.380109999998</v>
      </c>
      <c r="U43" s="230">
        <v>120970.05477</v>
      </c>
      <c r="V43" s="230">
        <v>200992.80388000002</v>
      </c>
      <c r="W43" s="230">
        <v>59257.301879999999</v>
      </c>
      <c r="X43" s="230">
        <v>1640901.3139166031</v>
      </c>
      <c r="Y43" s="252">
        <f t="shared" si="0"/>
        <v>1640901.3139166031</v>
      </c>
      <c r="Z43" s="230">
        <v>114843.5886</v>
      </c>
      <c r="AA43" s="230">
        <v>114664.10305000001</v>
      </c>
      <c r="AB43" s="230">
        <v>198102.74709000002</v>
      </c>
      <c r="AC43" s="230">
        <v>299461.21451999998</v>
      </c>
      <c r="AD43" s="230">
        <v>304764.77016000001</v>
      </c>
      <c r="AE43" s="230">
        <v>410862.68960000004</v>
      </c>
      <c r="AF43" s="230">
        <v>108447.12468000001</v>
      </c>
      <c r="AG43" s="230">
        <v>731047.86853890342</v>
      </c>
      <c r="AH43" s="230">
        <v>80951.556700000001</v>
      </c>
      <c r="AI43" s="230">
        <v>146609.42175000001</v>
      </c>
      <c r="AJ43" s="230">
        <v>660957.68388000003</v>
      </c>
      <c r="AK43" s="230">
        <v>68756.086980000007</v>
      </c>
      <c r="AL43" s="230">
        <v>34686.233610000003</v>
      </c>
      <c r="AM43" s="230">
        <v>157460.14199999999</v>
      </c>
      <c r="AN43" s="230">
        <v>99702.332160000005</v>
      </c>
      <c r="AO43" s="230">
        <v>450358.78188000002</v>
      </c>
      <c r="AP43" s="230">
        <v>581483.71649999998</v>
      </c>
      <c r="AQ43" s="230">
        <v>195284.17517999999</v>
      </c>
      <c r="AS43" s="250">
        <f t="shared" si="1"/>
        <v>8.6267262911823364E-2</v>
      </c>
      <c r="AT43" s="19">
        <f t="shared" si="11"/>
        <v>0.99615508336601666</v>
      </c>
      <c r="AU43" s="19">
        <f t="shared" si="6"/>
        <v>0.77278128974314153</v>
      </c>
      <c r="AW43" s="303">
        <f t="shared" si="4"/>
        <v>1634592.1851600001</v>
      </c>
      <c r="AY43" s="289">
        <f t="shared" si="10"/>
        <v>2006</v>
      </c>
      <c r="AZ43" s="52">
        <f t="shared" si="8"/>
        <v>731.04786853890346</v>
      </c>
      <c r="BA43" s="52">
        <f t="shared" si="9"/>
        <v>199.77844729660308</v>
      </c>
      <c r="BM43" s="293">
        <f t="shared" si="7"/>
        <v>0.34483987459583665</v>
      </c>
    </row>
    <row r="44" spans="1:65" x14ac:dyDescent="0.2">
      <c r="A44" s="1">
        <v>2007</v>
      </c>
      <c r="B44" s="230">
        <v>13206392.16498</v>
      </c>
      <c r="C44" s="230">
        <v>2795059.558923291</v>
      </c>
      <c r="D44" s="230">
        <v>1108513.1779110355</v>
      </c>
      <c r="E44" s="230">
        <v>1692468.8542800001</v>
      </c>
      <c r="F44" s="230">
        <v>35444.229380000004</v>
      </c>
      <c r="G44" s="230">
        <v>39210.820899999999</v>
      </c>
      <c r="H44" s="230">
        <v>42164.593719999997</v>
      </c>
      <c r="I44" s="230">
        <v>129174.36720000001</v>
      </c>
      <c r="J44" s="230">
        <v>122034.22545</v>
      </c>
      <c r="K44" s="230">
        <v>251109.0404</v>
      </c>
      <c r="L44" s="230">
        <v>42950.150320000001</v>
      </c>
      <c r="M44" s="230">
        <v>209326.58390338806</v>
      </c>
      <c r="N44" s="230">
        <v>32961.819140000007</v>
      </c>
      <c r="O44" s="230">
        <v>76959.142900000006</v>
      </c>
      <c r="P44" s="230">
        <v>197313.8229</v>
      </c>
      <c r="Q44" s="230">
        <v>21103.320390000001</v>
      </c>
      <c r="R44" s="230">
        <v>14806.397040000002</v>
      </c>
      <c r="S44" s="230">
        <v>53048.2788</v>
      </c>
      <c r="T44" s="230">
        <v>37578.391649999998</v>
      </c>
      <c r="U44" s="230">
        <v>119046.44605999999</v>
      </c>
      <c r="V44" s="230">
        <v>216837.18188000002</v>
      </c>
      <c r="W44" s="230">
        <v>64961.511900000005</v>
      </c>
      <c r="X44" s="230">
        <v>1706030.3239333879</v>
      </c>
      <c r="Y44" s="252">
        <f t="shared" si="0"/>
        <v>1706030.3239333879</v>
      </c>
      <c r="Z44" s="230">
        <v>107054.91589</v>
      </c>
      <c r="AA44" s="230">
        <v>113673.92574999999</v>
      </c>
      <c r="AB44" s="230">
        <v>204616.14936000001</v>
      </c>
      <c r="AC44" s="230">
        <v>311218.37202000001</v>
      </c>
      <c r="AD44" s="230">
        <v>315295.50900000002</v>
      </c>
      <c r="AE44" s="230">
        <v>447736.63198000001</v>
      </c>
      <c r="AF44" s="230">
        <v>112184.62670000001</v>
      </c>
      <c r="AG44" s="230">
        <v>789974.50185859215</v>
      </c>
      <c r="AH44" s="230">
        <v>76561.494680000003</v>
      </c>
      <c r="AI44" s="230">
        <v>142764.63165000002</v>
      </c>
      <c r="AJ44" s="230">
        <v>665107.34784000006</v>
      </c>
      <c r="AK44" s="230">
        <v>60328.693979999989</v>
      </c>
      <c r="AL44" s="230">
        <v>26259.395400000001</v>
      </c>
      <c r="AM44" s="230">
        <v>159155.00888000001</v>
      </c>
      <c r="AN44" s="230">
        <v>102069.58464</v>
      </c>
      <c r="AO44" s="230">
        <v>462495.01746</v>
      </c>
      <c r="AP44" s="230">
        <v>619571.51740000001</v>
      </c>
      <c r="AQ44" s="230">
        <v>192097.6102</v>
      </c>
      <c r="AS44" s="250">
        <f t="shared" si="1"/>
        <v>7.8793261487917488E-2</v>
      </c>
      <c r="AT44" s="19">
        <f t="shared" si="11"/>
        <v>0.99205086248284224</v>
      </c>
      <c r="AU44" s="19">
        <f>AT$22/AT44</f>
        <v>0.77597836887228255</v>
      </c>
      <c r="AW44" s="303">
        <f t="shared" si="4"/>
        <v>1692468.8542800001</v>
      </c>
      <c r="AY44" s="289">
        <f t="shared" si="10"/>
        <v>2007</v>
      </c>
      <c r="AZ44" s="52">
        <f t="shared" si="8"/>
        <v>789.97450185859213</v>
      </c>
      <c r="BA44" s="52">
        <f t="shared" si="9"/>
        <v>209.32658390338807</v>
      </c>
      <c r="BM44" s="293">
        <f t="shared" si="7"/>
        <v>0.34759025962554174</v>
      </c>
    </row>
    <row r="45" spans="1:65" x14ac:dyDescent="0.2">
      <c r="A45" s="1">
        <v>2008</v>
      </c>
      <c r="B45" s="230">
        <v>13161959.349300001</v>
      </c>
      <c r="C45" s="230">
        <v>2675796.69911861</v>
      </c>
      <c r="D45" s="230">
        <v>1083548.4616714243</v>
      </c>
      <c r="E45" s="230">
        <v>1593570.0558000002</v>
      </c>
      <c r="F45" s="230">
        <v>32721.817520000004</v>
      </c>
      <c r="G45" s="230">
        <v>35295.130700000002</v>
      </c>
      <c r="H45" s="230">
        <v>41707.667720000005</v>
      </c>
      <c r="I45" s="230">
        <v>120338.65736</v>
      </c>
      <c r="J45" s="230">
        <v>121339.71014999998</v>
      </c>
      <c r="K45" s="230">
        <v>294807.37780000002</v>
      </c>
      <c r="L45" s="230">
        <v>45232.035520000005</v>
      </c>
      <c r="M45" s="230">
        <v>178739.35701257669</v>
      </c>
      <c r="N45" s="230">
        <v>27762.379360000003</v>
      </c>
      <c r="O45" s="230">
        <v>77788.691899999991</v>
      </c>
      <c r="P45" s="230">
        <v>175799.12580000001</v>
      </c>
      <c r="Q45" s="230">
        <v>21632.140440000003</v>
      </c>
      <c r="R45" s="230">
        <v>13405.781120000001</v>
      </c>
      <c r="S45" s="230">
        <v>44596.975719999995</v>
      </c>
      <c r="T45" s="230">
        <v>37301.950319999996</v>
      </c>
      <c r="U45" s="230">
        <v>121666.50977</v>
      </c>
      <c r="V45" s="230">
        <v>175923.88396000001</v>
      </c>
      <c r="W45" s="230">
        <v>53975.504280000001</v>
      </c>
      <c r="X45" s="230">
        <v>1620034.6964525769</v>
      </c>
      <c r="Y45" s="252">
        <f t="shared" si="0"/>
        <v>1620034.6964525769</v>
      </c>
      <c r="Z45" s="230">
        <v>92238.213990000004</v>
      </c>
      <c r="AA45" s="230">
        <v>99535.27165000001</v>
      </c>
      <c r="AB45" s="230">
        <v>205161.11138999998</v>
      </c>
      <c r="AC45" s="230">
        <v>300321.98095999996</v>
      </c>
      <c r="AD45" s="230">
        <v>307912.62456000003</v>
      </c>
      <c r="AE45" s="230">
        <v>457444.28487999999</v>
      </c>
      <c r="AF45" s="230">
        <v>107330.53105999999</v>
      </c>
      <c r="AG45" s="230">
        <v>686930.19377012539</v>
      </c>
      <c r="AH45" s="230">
        <v>69484.312460000001</v>
      </c>
      <c r="AI45" s="230">
        <v>144885.69800999999</v>
      </c>
      <c r="AJ45" s="230">
        <v>654802.45896000008</v>
      </c>
      <c r="AK45" s="230">
        <v>52877.50578</v>
      </c>
      <c r="AL45" s="230">
        <v>20727.995189999998</v>
      </c>
      <c r="AM45" s="230">
        <v>151759.08132</v>
      </c>
      <c r="AN45" s="230">
        <v>95772.733439999982</v>
      </c>
      <c r="AO45" s="230">
        <v>442984.00062000001</v>
      </c>
      <c r="AP45" s="230">
        <v>552258.7533000001</v>
      </c>
      <c r="AQ45" s="230">
        <v>172830.87607</v>
      </c>
      <c r="AS45" s="250">
        <f t="shared" si="1"/>
        <v>7.5059981373404847E-2</v>
      </c>
      <c r="AT45" s="19">
        <f t="shared" si="11"/>
        <v>0.98366415194037082</v>
      </c>
      <c r="AU45" s="19">
        <f>AT$22/AT45</f>
        <v>0.78259435254324738</v>
      </c>
      <c r="AW45" s="303">
        <f t="shared" si="4"/>
        <v>1593570.0558000002</v>
      </c>
      <c r="AY45" s="289">
        <f t="shared" si="10"/>
        <v>2008</v>
      </c>
      <c r="AZ45" s="52">
        <f t="shared" si="8"/>
        <v>686.93019377012536</v>
      </c>
      <c r="BA45" s="52">
        <f t="shared" si="9"/>
        <v>178.73935701257668</v>
      </c>
      <c r="BM45" s="293">
        <f t="shared" si="7"/>
        <v>0.35101717547275191</v>
      </c>
    </row>
    <row r="46" spans="1:65" x14ac:dyDescent="0.2">
      <c r="A46" s="1">
        <v>2009</v>
      </c>
      <c r="B46" s="268">
        <v>12757898.431710001</v>
      </c>
      <c r="C46" s="268">
        <v>2513772.9150227415</v>
      </c>
      <c r="D46" s="268">
        <v>1062415.3064281656</v>
      </c>
      <c r="E46" s="268">
        <v>1447057.96716</v>
      </c>
      <c r="F46" s="268">
        <v>27267.740640000004</v>
      </c>
      <c r="G46" s="268">
        <v>27670.3639</v>
      </c>
      <c r="H46" s="268">
        <v>43084.358879999992</v>
      </c>
      <c r="I46" s="268">
        <v>90648.551919999998</v>
      </c>
      <c r="J46" s="268">
        <v>93083.672850000003</v>
      </c>
      <c r="K46" s="268">
        <v>303762.06040000002</v>
      </c>
      <c r="L46" s="268">
        <v>35856.541839999998</v>
      </c>
      <c r="M46" s="268">
        <v>110427.16959245301</v>
      </c>
      <c r="N46" s="268">
        <v>20532.10684</v>
      </c>
      <c r="O46" s="268">
        <v>78236.230100000001</v>
      </c>
      <c r="P46" s="268">
        <v>185603.40045000002</v>
      </c>
      <c r="Q46" s="268">
        <v>16762.305779999999</v>
      </c>
      <c r="R46" s="268">
        <v>11740.602639999999</v>
      </c>
      <c r="S46" s="268">
        <v>46936.358480000003</v>
      </c>
      <c r="T46" s="268">
        <v>31248.372810000001</v>
      </c>
      <c r="U46" s="268">
        <v>107003.3462</v>
      </c>
      <c r="V46" s="268">
        <v>184970.74904</v>
      </c>
      <c r="W46" s="268">
        <v>54669.232920000002</v>
      </c>
      <c r="X46" s="268">
        <v>1469503.1652824534</v>
      </c>
      <c r="Y46" s="252">
        <f t="shared" si="0"/>
        <v>1469503.1652824534</v>
      </c>
      <c r="Z46" s="230">
        <v>71700.83894999999</v>
      </c>
      <c r="AA46" s="230">
        <v>75220.917950000003</v>
      </c>
      <c r="AB46" s="230">
        <v>149947.00638000001</v>
      </c>
      <c r="AC46" s="230">
        <v>234182.62586</v>
      </c>
      <c r="AD46" s="230">
        <v>241647.37476000001</v>
      </c>
      <c r="AE46" s="230">
        <v>394796.80790000001</v>
      </c>
      <c r="AF46" s="230">
        <v>85348.474120000013</v>
      </c>
      <c r="AG46" s="230">
        <v>548523.07238593628</v>
      </c>
      <c r="AH46" s="230">
        <v>50495.604470000006</v>
      </c>
      <c r="AI46" s="230">
        <v>133521.41322000002</v>
      </c>
      <c r="AJ46" s="230">
        <v>659552.47175999999</v>
      </c>
      <c r="AK46" s="230">
        <v>41674.030380000004</v>
      </c>
      <c r="AL46" s="230">
        <v>18031.525750000001</v>
      </c>
      <c r="AM46" s="230">
        <v>136312.53607999999</v>
      </c>
      <c r="AN46" s="230">
        <v>80827.937280000013</v>
      </c>
      <c r="AO46" s="230">
        <v>440288.57964000001</v>
      </c>
      <c r="AP46" s="230">
        <v>498271.83720000007</v>
      </c>
      <c r="AQ46" s="230">
        <v>145585.94195000001</v>
      </c>
      <c r="AS46" s="250">
        <f t="shared" si="1"/>
        <v>8.0089028755088512E-2</v>
      </c>
      <c r="AT46" s="19">
        <f t="shared" si="11"/>
        <v>0.98472599538896588</v>
      </c>
      <c r="AU46" s="19">
        <f>AT$22/AT46</f>
        <v>0.78175047039730361</v>
      </c>
      <c r="AW46" s="303">
        <f t="shared" si="4"/>
        <v>1447057.96716</v>
      </c>
      <c r="AY46" s="289">
        <f t="shared" si="10"/>
        <v>2009</v>
      </c>
      <c r="AZ46" s="52">
        <f t="shared" si="8"/>
        <v>548.5230723859363</v>
      </c>
      <c r="BA46" s="52">
        <f t="shared" si="9"/>
        <v>110.42716959245301</v>
      </c>
      <c r="BM46" s="293">
        <f t="shared" si="7"/>
        <v>0.36683205487081749</v>
      </c>
    </row>
    <row r="47" spans="1:65" x14ac:dyDescent="0.2">
      <c r="A47" s="1">
        <v>2010</v>
      </c>
      <c r="B47" s="268">
        <v>13062995.350740001</v>
      </c>
      <c r="C47" s="268">
        <v>2604706.0365342917</v>
      </c>
      <c r="D47" s="268">
        <v>1056330.0634095878</v>
      </c>
      <c r="E47" s="268">
        <v>1546788.5073599999</v>
      </c>
      <c r="F47" s="268">
        <v>29348.710230000001</v>
      </c>
      <c r="G47" s="268">
        <v>28389.886699999999</v>
      </c>
      <c r="H47" s="268">
        <v>39748.799079999997</v>
      </c>
      <c r="I47" s="268">
        <v>99163.795600000012</v>
      </c>
      <c r="J47" s="268">
        <v>106102.00065</v>
      </c>
      <c r="K47" s="268">
        <v>357594.72820000001</v>
      </c>
      <c r="L47" s="268">
        <v>35652.909039999999</v>
      </c>
      <c r="M47" s="268">
        <v>152061.422737833</v>
      </c>
      <c r="N47" s="268">
        <v>21439.580520000003</v>
      </c>
      <c r="O47" s="268">
        <v>78348.463199999998</v>
      </c>
      <c r="P47" s="268">
        <v>195216.71625</v>
      </c>
      <c r="Q47" s="268">
        <v>17661.182610000003</v>
      </c>
      <c r="R47" s="268">
        <v>11776.868159999998</v>
      </c>
      <c r="S47" s="268">
        <v>40645.024420000002</v>
      </c>
      <c r="T47" s="268">
        <v>31366.901249999999</v>
      </c>
      <c r="U47" s="268">
        <v>103730.0077</v>
      </c>
      <c r="V47" s="268">
        <v>185384.71776</v>
      </c>
      <c r="W47" s="268">
        <v>56508.664919999996</v>
      </c>
      <c r="X47" s="268">
        <v>1590140.3790278328</v>
      </c>
      <c r="Y47" s="252">
        <f t="shared" si="0"/>
        <v>1590140.3790278328</v>
      </c>
      <c r="Z47" s="230">
        <v>74767.183140000008</v>
      </c>
      <c r="AA47" s="230">
        <v>78097.147249999995</v>
      </c>
      <c r="AB47" s="230">
        <v>183479.26413</v>
      </c>
      <c r="AC47" s="230">
        <v>247447.54973999999</v>
      </c>
      <c r="AD47" s="230">
        <v>267931.95899999997</v>
      </c>
      <c r="AE47" s="230">
        <v>431099.26662000001</v>
      </c>
      <c r="AF47" s="230">
        <v>89150.957339999994</v>
      </c>
      <c r="AG47" s="230">
        <v>645073.99646212754</v>
      </c>
      <c r="AH47" s="230">
        <v>49427.35055000001</v>
      </c>
      <c r="AI47" s="230">
        <v>138299.52969</v>
      </c>
      <c r="AJ47" s="230">
        <v>655211.48784000007</v>
      </c>
      <c r="AK47" s="230">
        <v>44621.711280000003</v>
      </c>
      <c r="AL47" s="230">
        <v>19569.077570000001</v>
      </c>
      <c r="AM47" s="230">
        <v>138212.88964000001</v>
      </c>
      <c r="AN47" s="230">
        <v>80487.594240000006</v>
      </c>
      <c r="AO47" s="230">
        <v>431974.27770000004</v>
      </c>
      <c r="AP47" s="230">
        <v>529380.79960000003</v>
      </c>
      <c r="AQ47" s="230">
        <v>158180.92844000002</v>
      </c>
      <c r="AS47" s="250">
        <f t="shared" si="1"/>
        <v>6.8411387846466304E-2</v>
      </c>
      <c r="AT47" s="19">
        <f t="shared" si="11"/>
        <v>0.97273707891479555</v>
      </c>
      <c r="AU47" s="19">
        <f>AT$22/AT47</f>
        <v>0.79138549027717964</v>
      </c>
      <c r="AW47" s="303">
        <f t="shared" si="4"/>
        <v>1546788.5073599999</v>
      </c>
      <c r="AY47" s="289">
        <f t="shared" si="10"/>
        <v>2010</v>
      </c>
      <c r="AZ47" s="52">
        <f t="shared" si="8"/>
        <v>645.07399646212752</v>
      </c>
      <c r="BA47" s="52">
        <f t="shared" si="9"/>
        <v>152.061422737833</v>
      </c>
      <c r="BM47" s="293">
        <f t="shared" si="7"/>
        <v>0.37306107834530983</v>
      </c>
    </row>
    <row r="48" spans="1:65" x14ac:dyDescent="0.2">
      <c r="A48" s="1">
        <v>2011</v>
      </c>
      <c r="B48" s="268">
        <v>13299044.684040001</v>
      </c>
      <c r="C48" s="268">
        <v>2625378.8042485286</v>
      </c>
      <c r="D48" s="268">
        <v>1040874.9431570246</v>
      </c>
      <c r="E48" s="268">
        <v>1585629.27636</v>
      </c>
      <c r="F48" s="268">
        <v>32948.850409999999</v>
      </c>
      <c r="G48" s="268">
        <v>30085.386900000001</v>
      </c>
      <c r="H48" s="268">
        <v>40137.99252</v>
      </c>
      <c r="I48" s="268">
        <v>105116.51476000001</v>
      </c>
      <c r="J48" s="268">
        <v>120187.29675000001</v>
      </c>
      <c r="K48" s="268">
        <v>361603.32920000004</v>
      </c>
      <c r="L48" s="268">
        <v>40096.89544</v>
      </c>
      <c r="M48" s="268">
        <v>177197.75025695254</v>
      </c>
      <c r="N48" s="268">
        <v>22717.388579999995</v>
      </c>
      <c r="O48" s="268">
        <v>75748.977299999999</v>
      </c>
      <c r="P48" s="268">
        <v>192555.33480000001</v>
      </c>
      <c r="Q48" s="268">
        <v>15823.562249999999</v>
      </c>
      <c r="R48" s="268">
        <v>11576.688879999998</v>
      </c>
      <c r="S48" s="268">
        <v>40397.185619999997</v>
      </c>
      <c r="T48" s="268">
        <v>33312.868170000002</v>
      </c>
      <c r="U48" s="268">
        <v>95722.168110000013</v>
      </c>
      <c r="V48" s="268">
        <v>184401.08412000001</v>
      </c>
      <c r="W48" s="268">
        <v>56424.5766</v>
      </c>
      <c r="X48" s="268">
        <v>1636053.8506669523</v>
      </c>
      <c r="Y48" s="252">
        <f t="shared" si="0"/>
        <v>1636053.8506669523</v>
      </c>
      <c r="Z48" s="268">
        <v>73545.852249999996</v>
      </c>
      <c r="AA48" s="268">
        <v>80458.080200000011</v>
      </c>
      <c r="AB48" s="268">
        <v>216824.50538999998</v>
      </c>
      <c r="AC48" s="268">
        <v>257722.59284</v>
      </c>
      <c r="AD48" s="268">
        <v>294540.07272</v>
      </c>
      <c r="AE48" s="268">
        <v>442457.03128</v>
      </c>
      <c r="AF48" s="268">
        <v>90369.35484</v>
      </c>
      <c r="AG48" s="268">
        <v>703170.73940665531</v>
      </c>
      <c r="AH48" s="268">
        <v>50767.613570000001</v>
      </c>
      <c r="AI48" s="268">
        <v>142541.66241000002</v>
      </c>
      <c r="AJ48" s="268">
        <v>661162.19832000008</v>
      </c>
      <c r="AK48" s="268">
        <v>42949.197899999999</v>
      </c>
      <c r="AL48" s="268">
        <v>20040.143059999999</v>
      </c>
      <c r="AM48" s="268">
        <v>133626.87296000001</v>
      </c>
      <c r="AN48" s="268">
        <v>78634.391040000002</v>
      </c>
      <c r="AO48" s="268">
        <v>438856.49472000002</v>
      </c>
      <c r="AP48" s="268">
        <v>517772.37770000007</v>
      </c>
      <c r="AQ48" s="268">
        <v>159563.99980000002</v>
      </c>
      <c r="AS48" s="250">
        <f>(G48+H48+S48)/X48</f>
        <v>6.7614256703655867E-2</v>
      </c>
      <c r="AT48" s="19">
        <f>E48/X48</f>
        <v>0.96917914756510226</v>
      </c>
      <c r="AU48" s="19">
        <f>AT$22/AT48</f>
        <v>0.79429072740761475</v>
      </c>
      <c r="AV48" s="570"/>
      <c r="AW48" s="303">
        <f>CHOOSE($BA$2,E48,X48)</f>
        <v>1585629.27636</v>
      </c>
      <c r="AX48" s="570"/>
      <c r="AY48" s="570">
        <f>A48</f>
        <v>2011</v>
      </c>
      <c r="AZ48" s="52">
        <f>AG48*0.001</f>
        <v>703.17073940665534</v>
      </c>
      <c r="BA48" s="52">
        <f>M48*0.001</f>
        <v>177.19775025695253</v>
      </c>
      <c r="BM48" s="570">
        <f t="shared" si="7"/>
        <v>0.37140809748880066</v>
      </c>
    </row>
    <row r="49" spans="2:35" x14ac:dyDescent="0.2">
      <c r="Y49" s="3"/>
    </row>
    <row r="50" spans="2:35" x14ac:dyDescent="0.2">
      <c r="Y50" s="3"/>
    </row>
    <row r="51" spans="2:35" x14ac:dyDescent="0.2">
      <c r="B51" s="765" t="s">
        <v>1488</v>
      </c>
      <c r="C51" s="766"/>
      <c r="D51" s="766"/>
      <c r="E51" s="766"/>
      <c r="F51" s="766"/>
      <c r="G51" s="766"/>
      <c r="H51" s="766"/>
      <c r="I51" s="766"/>
      <c r="J51" s="766"/>
      <c r="K51" s="766"/>
      <c r="Y51" s="3"/>
      <c r="Z51" s="765" t="s">
        <v>1488</v>
      </c>
      <c r="AA51" s="766"/>
      <c r="AB51" s="766"/>
      <c r="AC51" s="766"/>
      <c r="AD51" s="766"/>
      <c r="AE51" s="766"/>
      <c r="AF51" s="766"/>
      <c r="AG51" s="766"/>
      <c r="AH51" s="766"/>
      <c r="AI51" s="766"/>
    </row>
    <row r="52" spans="2:35" x14ac:dyDescent="0.2">
      <c r="B52" s="765" t="s">
        <v>1492</v>
      </c>
      <c r="C52" s="766"/>
      <c r="D52" s="766"/>
      <c r="E52" s="765" t="s">
        <v>1493</v>
      </c>
      <c r="F52" s="766"/>
      <c r="G52" s="766"/>
      <c r="H52" s="766"/>
      <c r="I52" s="766"/>
      <c r="J52" s="766"/>
      <c r="K52" s="766"/>
      <c r="Y52" s="3"/>
      <c r="Z52" s="765" t="s">
        <v>1494</v>
      </c>
      <c r="AA52" s="766"/>
      <c r="AB52" s="766"/>
      <c r="AC52" s="765" t="s">
        <v>1495</v>
      </c>
      <c r="AD52" s="766"/>
      <c r="AE52" s="766"/>
      <c r="AF52" s="766"/>
      <c r="AG52" s="766"/>
      <c r="AH52" s="766"/>
      <c r="AI52" s="766"/>
    </row>
    <row r="53" spans="2:35" x14ac:dyDescent="0.2">
      <c r="Y53" s="3"/>
    </row>
  </sheetData>
  <phoneticPr fontId="40" type="noConversion"/>
  <pageMargins left="0.75" right="0.75" top="1" bottom="1" header="0.5" footer="0.5"/>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C3:X24"/>
  <sheetViews>
    <sheetView topLeftCell="A2" workbookViewId="0">
      <selection activeCell="F22" sqref="F22"/>
    </sheetView>
  </sheetViews>
  <sheetFormatPr defaultRowHeight="12.75" x14ac:dyDescent="0.2"/>
  <cols>
    <col min="11" max="11" width="20.28515625" customWidth="1"/>
    <col min="12" max="13" width="0" hidden="1" customWidth="1"/>
    <col min="14" max="14" width="10.140625" hidden="1" customWidth="1"/>
    <col min="15" max="15" width="0" hidden="1" customWidth="1"/>
  </cols>
  <sheetData>
    <row r="3" spans="3:15" x14ac:dyDescent="0.2">
      <c r="C3" s="2" t="s">
        <v>31</v>
      </c>
    </row>
    <row r="5" spans="3:15" x14ac:dyDescent="0.2">
      <c r="C5" s="6" t="s">
        <v>32</v>
      </c>
    </row>
    <row r="6" spans="3:15" x14ac:dyDescent="0.2">
      <c r="C6" t="s">
        <v>57</v>
      </c>
      <c r="F6" s="7">
        <v>1985</v>
      </c>
      <c r="L6" s="1" t="str">
        <f>TEXT(F6,"0")&amp;" = 1"</f>
        <v>1985 = 1</v>
      </c>
      <c r="N6" t="s">
        <v>292</v>
      </c>
      <c r="O6">
        <f>F6-1948</f>
        <v>37</v>
      </c>
    </row>
    <row r="7" spans="3:15" x14ac:dyDescent="0.2">
      <c r="C7" t="s">
        <v>58</v>
      </c>
      <c r="F7" s="7">
        <v>1996</v>
      </c>
      <c r="L7" s="1" t="str">
        <f>TEXT(F7,"0")&amp;" = 1"</f>
        <v>1996 = 1</v>
      </c>
      <c r="N7" t="s">
        <v>293</v>
      </c>
      <c r="O7">
        <f>F7-1948</f>
        <v>48</v>
      </c>
    </row>
    <row r="9" spans="3:15" hidden="1" x14ac:dyDescent="0.2">
      <c r="C9" t="s">
        <v>47</v>
      </c>
    </row>
    <row r="10" spans="3:15" hidden="1" x14ac:dyDescent="0.2">
      <c r="C10" t="s">
        <v>48</v>
      </c>
      <c r="F10" s="7" t="s">
        <v>60</v>
      </c>
    </row>
    <row r="11" spans="3:15" hidden="1" x14ac:dyDescent="0.2">
      <c r="C11" t="s">
        <v>49</v>
      </c>
      <c r="F11" s="7"/>
    </row>
    <row r="12" spans="3:15" hidden="1" x14ac:dyDescent="0.2">
      <c r="C12" t="s">
        <v>50</v>
      </c>
      <c r="F12" s="7"/>
    </row>
    <row r="13" spans="3:15" hidden="1" x14ac:dyDescent="0.2">
      <c r="C13" t="s">
        <v>51</v>
      </c>
      <c r="F13" s="7"/>
    </row>
    <row r="14" spans="3:15" hidden="1" x14ac:dyDescent="0.2">
      <c r="C14" t="s">
        <v>52</v>
      </c>
      <c r="F14" s="7"/>
    </row>
    <row r="15" spans="3:15" hidden="1" x14ac:dyDescent="0.2">
      <c r="C15" t="s">
        <v>53</v>
      </c>
      <c r="F15" s="7"/>
    </row>
    <row r="16" spans="3:15" hidden="1" x14ac:dyDescent="0.2">
      <c r="C16" t="s">
        <v>61</v>
      </c>
      <c r="E16" t="s">
        <v>62</v>
      </c>
      <c r="F16" t="s">
        <v>20</v>
      </c>
    </row>
    <row r="19" spans="3:24" x14ac:dyDescent="0.2">
      <c r="Q19">
        <f>base_row</f>
        <v>37</v>
      </c>
    </row>
    <row r="20" spans="3:24" x14ac:dyDescent="0.2">
      <c r="C20" t="s">
        <v>37</v>
      </c>
      <c r="F20" s="7">
        <v>1985</v>
      </c>
    </row>
    <row r="21" spans="3:24" x14ac:dyDescent="0.2">
      <c r="C21" t="s">
        <v>36</v>
      </c>
      <c r="F21" s="7">
        <v>2011</v>
      </c>
    </row>
    <row r="24" spans="3:24" x14ac:dyDescent="0.2">
      <c r="C24" s="256" t="s">
        <v>556</v>
      </c>
      <c r="D24" s="257"/>
      <c r="E24" s="257"/>
      <c r="F24" s="257"/>
      <c r="G24" s="257"/>
      <c r="H24" s="257"/>
      <c r="I24" s="257"/>
      <c r="J24" s="257"/>
      <c r="K24" s="257"/>
      <c r="L24" s="257"/>
      <c r="M24" s="257"/>
      <c r="N24" s="258">
        <v>1</v>
      </c>
      <c r="P24" s="7">
        <v>0</v>
      </c>
      <c r="X24" s="7">
        <v>2</v>
      </c>
    </row>
  </sheetData>
  <phoneticPr fontId="0" type="noConversion"/>
  <pageMargins left="0.75" right="0.75" top="1" bottom="1"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V64"/>
  <sheetViews>
    <sheetView workbookViewId="0">
      <selection activeCell="B7" sqref="B7"/>
    </sheetView>
  </sheetViews>
  <sheetFormatPr defaultColWidth="10.28515625" defaultRowHeight="15.75" x14ac:dyDescent="0.25"/>
  <cols>
    <col min="1" max="1" width="10.28515625" style="39" customWidth="1"/>
    <col min="2" max="23" width="14.5703125" style="39" customWidth="1"/>
    <col min="24" max="16384" width="10.28515625" style="39"/>
  </cols>
  <sheetData>
    <row r="1" spans="1:20" x14ac:dyDescent="0.25">
      <c r="A1" s="719" t="s">
        <v>459</v>
      </c>
    </row>
    <row r="2" spans="1:20" ht="21" customHeight="1" x14ac:dyDescent="0.25">
      <c r="A2" s="233" t="s">
        <v>608</v>
      </c>
    </row>
    <row r="3" spans="1:20" x14ac:dyDescent="0.25">
      <c r="A3" s="234" t="s">
        <v>463</v>
      </c>
    </row>
    <row r="4" spans="1:20" x14ac:dyDescent="0.25">
      <c r="A4" s="39" t="s">
        <v>205</v>
      </c>
    </row>
    <row r="5" spans="1:20" s="41" customFormat="1" x14ac:dyDescent="0.25">
      <c r="A5" s="906" t="s">
        <v>206</v>
      </c>
      <c r="B5" s="231" t="s">
        <v>454</v>
      </c>
      <c r="C5" s="231" t="s">
        <v>456</v>
      </c>
      <c r="D5" s="231" t="s">
        <v>461</v>
      </c>
      <c r="E5" s="41" t="s">
        <v>156</v>
      </c>
      <c r="F5" s="41" t="s">
        <v>158</v>
      </c>
      <c r="G5" s="41" t="s">
        <v>160</v>
      </c>
      <c r="H5" s="41" t="s">
        <v>162</v>
      </c>
      <c r="I5" s="41" t="s">
        <v>164</v>
      </c>
      <c r="J5" s="41" t="s">
        <v>166</v>
      </c>
      <c r="K5" s="41" t="s">
        <v>168</v>
      </c>
      <c r="L5" s="41" t="s">
        <v>170</v>
      </c>
      <c r="M5" s="41" t="s">
        <v>172</v>
      </c>
      <c r="N5" s="41" t="s">
        <v>174</v>
      </c>
      <c r="O5" s="41" t="s">
        <v>176</v>
      </c>
      <c r="P5" s="41" t="s">
        <v>178</v>
      </c>
      <c r="Q5" s="41" t="s">
        <v>180</v>
      </c>
      <c r="R5" s="41" t="s">
        <v>182</v>
      </c>
      <c r="S5" s="41" t="s">
        <v>184</v>
      </c>
    </row>
    <row r="6" spans="1:20" ht="79.5" thickBot="1" x14ac:dyDescent="0.3">
      <c r="A6" s="907"/>
      <c r="B6" s="722" t="s">
        <v>455</v>
      </c>
      <c r="C6" s="722" t="s">
        <v>457</v>
      </c>
      <c r="D6" s="722" t="s">
        <v>458</v>
      </c>
      <c r="E6" s="724" t="s">
        <v>207</v>
      </c>
      <c r="F6" s="724" t="s">
        <v>208</v>
      </c>
      <c r="G6" s="724" t="s">
        <v>161</v>
      </c>
      <c r="H6" s="724" t="s">
        <v>163</v>
      </c>
      <c r="I6" s="724" t="s">
        <v>209</v>
      </c>
      <c r="J6" s="724" t="s">
        <v>167</v>
      </c>
      <c r="K6" s="724" t="s">
        <v>169</v>
      </c>
      <c r="L6" s="724" t="s">
        <v>210</v>
      </c>
      <c r="M6" s="724" t="s">
        <v>173</v>
      </c>
      <c r="N6" s="724" t="s">
        <v>211</v>
      </c>
      <c r="O6" s="724" t="s">
        <v>177</v>
      </c>
      <c r="P6" s="724" t="s">
        <v>179</v>
      </c>
      <c r="Q6" s="724" t="s">
        <v>181</v>
      </c>
      <c r="R6" s="724" t="s">
        <v>183</v>
      </c>
      <c r="S6" s="724" t="s">
        <v>212</v>
      </c>
      <c r="T6" s="42"/>
    </row>
    <row r="7" spans="1:20" x14ac:dyDescent="0.25">
      <c r="A7" s="291">
        <v>1970</v>
      </c>
      <c r="B7" s="43">
        <f>BEA_Output_Data!AJ7</f>
        <v>391808.83040118933</v>
      </c>
      <c r="C7" s="43">
        <f>BEA_Output_Data!AK7</f>
        <v>57054.675223648439</v>
      </c>
      <c r="D7" s="43">
        <f>BEA_Output_Data!AL7</f>
        <v>71820.995000296534</v>
      </c>
      <c r="E7" s="43">
        <f>BEA_Output_Data!Z7</f>
        <v>68758.189777591877</v>
      </c>
      <c r="F7" s="43">
        <f>BEA_Output_Data!AM7</f>
        <v>89166.814518197119</v>
      </c>
      <c r="G7" s="43">
        <f>BEA_Output_Data!AN7</f>
        <v>46570.90793689245</v>
      </c>
      <c r="H7" s="43">
        <f>BEA_Output_Data!AO7</f>
        <v>348016.32550660294</v>
      </c>
      <c r="I7" s="43">
        <f>BEA_Output_Data!AP7</f>
        <v>267845.17471789866</v>
      </c>
      <c r="J7" s="43">
        <f>BEA_Output_Data!AQ7</f>
        <v>56358.040852120612</v>
      </c>
      <c r="K7" s="43">
        <f>BEA_Output_Data!AA7</f>
        <v>68532.532542552377</v>
      </c>
      <c r="L7" s="43">
        <f>BEA_Output_Data!AB7</f>
        <v>207750.12395281892</v>
      </c>
      <c r="M7" s="43">
        <f>BEA_Output_Data!AC7</f>
        <v>179791.38904848151</v>
      </c>
      <c r="N7" s="43">
        <f>BEA_Output_Data!AD7</f>
        <v>199849.00746794988</v>
      </c>
      <c r="O7" s="43">
        <f>BEA_Output_Data!AE7</f>
        <v>5195.0325402965909</v>
      </c>
      <c r="P7" s="43">
        <f>BEA_Output_Data!AF7</f>
        <v>72156.077517337806</v>
      </c>
      <c r="Q7" s="43">
        <f>BEA_Output_Data!AG7</f>
        <v>304855.3399656415</v>
      </c>
      <c r="R7" s="43">
        <f>BEA_Output_Data!AH7</f>
        <v>37101.777875107146</v>
      </c>
      <c r="S7" s="43">
        <f>BEA_Output_Data!AI7</f>
        <v>51193.723275181736</v>
      </c>
      <c r="T7" s="42"/>
    </row>
    <row r="8" spans="1:20" x14ac:dyDescent="0.25">
      <c r="A8" s="291">
        <v>1971</v>
      </c>
      <c r="B8" s="43">
        <f>BEA_Output_Data!AJ8</f>
        <v>401161.02322746121</v>
      </c>
      <c r="C8" s="43">
        <f>BEA_Output_Data!AK8</f>
        <v>58669.430182808304</v>
      </c>
      <c r="D8" s="43">
        <f>BEA_Output_Data!AL8</f>
        <v>71291.435706769509</v>
      </c>
      <c r="E8" s="43">
        <f>BEA_Output_Data!Z8</f>
        <v>73947.487119296929</v>
      </c>
      <c r="F8" s="43">
        <f>BEA_Output_Data!AM8</f>
        <v>95896.385425230867</v>
      </c>
      <c r="G8" s="43">
        <f>BEA_Output_Data!AN8</f>
        <v>46123.11074519156</v>
      </c>
      <c r="H8" s="43">
        <f>BEA_Output_Data!AO8</f>
        <v>357255.69698022958</v>
      </c>
      <c r="I8" s="43">
        <f>BEA_Output_Data!AP8</f>
        <v>281237.43345379364</v>
      </c>
      <c r="J8" s="43">
        <f>BEA_Output_Data!AQ8</f>
        <v>61216.49264971722</v>
      </c>
      <c r="K8" s="43">
        <f>BEA_Output_Data!AA8</f>
        <v>71118.665846044911</v>
      </c>
      <c r="L8" s="43">
        <f>BEA_Output_Data!AB8</f>
        <v>196100.58429191317</v>
      </c>
      <c r="M8" s="43">
        <f>BEA_Output_Data!AC8</f>
        <v>176492.46447878462</v>
      </c>
      <c r="N8" s="43">
        <f>BEA_Output_Data!AD8</f>
        <v>196182.0532024829</v>
      </c>
      <c r="O8" s="43">
        <f>BEA_Output_Data!AE8</f>
        <v>4987.231238684727</v>
      </c>
      <c r="P8" s="43">
        <f>BEA_Output_Data!AF8</f>
        <v>69269.834416644298</v>
      </c>
      <c r="Q8" s="43">
        <f>BEA_Output_Data!AG8</f>
        <v>315017.18463116291</v>
      </c>
      <c r="R8" s="43">
        <f>BEA_Output_Data!AH8</f>
        <v>38226.07417435282</v>
      </c>
      <c r="S8" s="43">
        <f>BEA_Output_Data!AI8</f>
        <v>52745.048222914513</v>
      </c>
      <c r="T8" s="42"/>
    </row>
    <row r="9" spans="1:20" x14ac:dyDescent="0.25">
      <c r="A9" s="291">
        <v>1972</v>
      </c>
      <c r="B9" s="43">
        <f>BEA_Output_Data!AJ9</f>
        <v>415747.34601693635</v>
      </c>
      <c r="C9" s="43">
        <f>BEA_Output_Data!AK9</f>
        <v>62975.443407234598</v>
      </c>
      <c r="D9" s="43">
        <f>BEA_Output_Data!AL9</f>
        <v>76435.686461496822</v>
      </c>
      <c r="E9" s="43">
        <f>BEA_Output_Data!Z9</f>
        <v>79136.784461001967</v>
      </c>
      <c r="F9" s="43">
        <f>BEA_Output_Data!AM9</f>
        <v>102625.95633226461</v>
      </c>
      <c r="G9" s="43">
        <f>BEA_Output_Data!AN9</f>
        <v>48362.096703696006</v>
      </c>
      <c r="H9" s="43">
        <f>BEA_Output_Data!AO9</f>
        <v>372654.64943627396</v>
      </c>
      <c r="I9" s="43">
        <f>BEA_Output_Data!AP9</f>
        <v>312486.03717088181</v>
      </c>
      <c r="J9" s="43">
        <f>BEA_Output_Data!AQ9</f>
        <v>70933.396244910429</v>
      </c>
      <c r="K9" s="43">
        <f>BEA_Output_Data!AA9</f>
        <v>76937.465778903133</v>
      </c>
      <c r="L9" s="43">
        <f>BEA_Output_Data!AB9</f>
        <v>219399.66361372464</v>
      </c>
      <c r="M9" s="43">
        <f>BEA_Output_Data!AC9</f>
        <v>189688.16275757225</v>
      </c>
      <c r="N9" s="43">
        <f>BEA_Output_Data!AD9</f>
        <v>210849.87026435079</v>
      </c>
      <c r="O9" s="43">
        <f>BEA_Output_Data!AE9</f>
        <v>5610.6351435203178</v>
      </c>
      <c r="P9" s="43">
        <f>BEA_Output_Data!AF9</f>
        <v>77928.563718724836</v>
      </c>
      <c r="Q9" s="43">
        <f>BEA_Output_Data!AG9</f>
        <v>335340.87396220566</v>
      </c>
      <c r="R9" s="43">
        <f>BEA_Output_Data!AH9</f>
        <v>42723.259371335502</v>
      </c>
      <c r="S9" s="43">
        <f>BEA_Output_Data!AI9</f>
        <v>58950.348013845629</v>
      </c>
      <c r="T9" s="42"/>
    </row>
    <row r="10" spans="1:20" x14ac:dyDescent="0.25">
      <c r="A10" s="291">
        <v>1973</v>
      </c>
      <c r="B10" s="43">
        <f>BEA_Output_Data!AJ10</f>
        <v>411757.88893429947</v>
      </c>
      <c r="C10" s="43">
        <f>BEA_Output_Data!AK10</f>
        <v>63300.148876600942</v>
      </c>
      <c r="D10" s="43">
        <f>BEA_Output_Data!AL10</f>
        <v>78512.249220886355</v>
      </c>
      <c r="E10" s="43">
        <f>BEA_Output_Data!Z10</f>
        <v>76666.025371195152</v>
      </c>
      <c r="F10" s="43">
        <f>BEA_Output_Data!AM10</f>
        <v>112006.21774737665</v>
      </c>
      <c r="G10" s="43">
        <f>BEA_Output_Data!AN10</f>
        <v>50785.890941885307</v>
      </c>
      <c r="H10" s="43">
        <f>BEA_Output_Data!AO10</f>
        <v>335999.76041076024</v>
      </c>
      <c r="I10" s="43">
        <f>BEA_Output_Data!AP10</f>
        <v>337554.02957242966</v>
      </c>
      <c r="J10" s="43">
        <f>BEA_Output_Data!AQ10</f>
        <v>79915.564081865698</v>
      </c>
      <c r="K10" s="43">
        <f>BEA_Output_Data!AA10</f>
        <v>81946.393352384155</v>
      </c>
      <c r="L10" s="43">
        <f>BEA_Output_Data!AB10</f>
        <v>258715.4150622437</v>
      </c>
      <c r="M10" s="43">
        <f>BEA_Output_Data!AC10</f>
        <v>207579.14290662939</v>
      </c>
      <c r="N10" s="43">
        <f>BEA_Output_Data!AD10</f>
        <v>231440.49395316531</v>
      </c>
      <c r="O10" s="43">
        <f>BEA_Output_Data!AE10</f>
        <v>7023.1780684503537</v>
      </c>
      <c r="P10" s="43">
        <f>BEA_Output_Data!AF10</f>
        <v>87506.773138029326</v>
      </c>
      <c r="Q10" s="43">
        <f>BEA_Output_Data!AG10</f>
        <v>388270.74850110407</v>
      </c>
      <c r="R10" s="43">
        <f>BEA_Output_Data!AH10</f>
        <v>44962.345215251036</v>
      </c>
      <c r="S10" s="43">
        <f>BEA_Output_Data!AI10</f>
        <v>60675.669993598996</v>
      </c>
      <c r="T10" s="42"/>
    </row>
    <row r="11" spans="1:20" x14ac:dyDescent="0.25">
      <c r="A11" s="291">
        <v>1974</v>
      </c>
      <c r="B11" s="43">
        <f>BEA_Output_Data!AJ11</f>
        <v>420898.46163962211</v>
      </c>
      <c r="C11" s="43">
        <f>BEA_Output_Data!AK11</f>
        <v>56380.684349278752</v>
      </c>
      <c r="D11" s="43">
        <f>BEA_Output_Data!AL11</f>
        <v>74747.710218076812</v>
      </c>
      <c r="E11" s="43">
        <f>BEA_Output_Data!Z11</f>
        <v>69176.057869623342</v>
      </c>
      <c r="F11" s="43">
        <f>BEA_Output_Data!AM11</f>
        <v>115498.36698928408</v>
      </c>
      <c r="G11" s="43">
        <f>BEA_Output_Data!AN11</f>
        <v>48999.203689162998</v>
      </c>
      <c r="H11" s="43">
        <f>BEA_Output_Data!AO11</f>
        <v>367687.4308551398</v>
      </c>
      <c r="I11" s="43">
        <f>BEA_Output_Data!AP11</f>
        <v>346797.15706154902</v>
      </c>
      <c r="J11" s="43">
        <f>BEA_Output_Data!AQ11</f>
        <v>76224.836788850385</v>
      </c>
      <c r="K11" s="43">
        <f>BEA_Output_Data!AA11</f>
        <v>80406.839055638571</v>
      </c>
      <c r="L11" s="43">
        <f>BEA_Output_Data!AB11</f>
        <v>261170.19885194884</v>
      </c>
      <c r="M11" s="43">
        <f>BEA_Output_Data!AC11</f>
        <v>202684.67302855148</v>
      </c>
      <c r="N11" s="43">
        <f>BEA_Output_Data!AD11</f>
        <v>237254.41919985117</v>
      </c>
      <c r="O11" s="43">
        <f>BEA_Output_Data!AE11</f>
        <v>7580.9458805031245</v>
      </c>
      <c r="P11" s="43">
        <f>BEA_Output_Data!AF11</f>
        <v>84495.650610877128</v>
      </c>
      <c r="Q11" s="43">
        <f>BEA_Output_Data!AG11</f>
        <v>347983.87938697718</v>
      </c>
      <c r="R11" s="43">
        <f>BEA_Output_Data!AH11</f>
        <v>41670.381097971891</v>
      </c>
      <c r="S11" s="43">
        <f>BEA_Output_Data!AI11</f>
        <v>58973.816711065243</v>
      </c>
      <c r="T11" s="42"/>
    </row>
    <row r="12" spans="1:20" x14ac:dyDescent="0.25">
      <c r="A12" s="291">
        <v>1975</v>
      </c>
      <c r="B12" s="43">
        <f>BEA_Output_Data!AJ12</f>
        <v>421444.14335791662</v>
      </c>
      <c r="C12" s="43">
        <f>BEA_Output_Data!AK12</f>
        <v>55432.641465899302</v>
      </c>
      <c r="D12" s="43">
        <f>BEA_Output_Data!AL12</f>
        <v>74495.083321510829</v>
      </c>
      <c r="E12" s="43">
        <f>BEA_Output_Data!Z12</f>
        <v>65451.224521706128</v>
      </c>
      <c r="F12" s="43">
        <f>BEA_Output_Data!AM12</f>
        <v>100549.98435791697</v>
      </c>
      <c r="G12" s="43">
        <f>BEA_Output_Data!AN12</f>
        <v>46533.054935328364</v>
      </c>
      <c r="H12" s="43">
        <f>BEA_Output_Data!AO12</f>
        <v>365429.43229604658</v>
      </c>
      <c r="I12" s="43">
        <f>BEA_Output_Data!AP12</f>
        <v>316770.18114343495</v>
      </c>
      <c r="J12" s="43">
        <f>BEA_Output_Data!AQ12</f>
        <v>65902.997064185503</v>
      </c>
      <c r="K12" s="43">
        <f>BEA_Output_Data!AA12</f>
        <v>72365.153390724052</v>
      </c>
      <c r="L12" s="43">
        <f>BEA_Output_Data!AB12</f>
        <v>199748.75545712071</v>
      </c>
      <c r="M12" s="43">
        <f>BEA_Output_Data!AC12</f>
        <v>180924.89316461358</v>
      </c>
      <c r="N12" s="43">
        <f>BEA_Output_Data!AD12</f>
        <v>221117.55549721775</v>
      </c>
      <c r="O12" s="43">
        <f>BEA_Output_Data!AE12</f>
        <v>6477.040600895697</v>
      </c>
      <c r="P12" s="43">
        <f>BEA_Output_Data!AF12</f>
        <v>69645.090125603863</v>
      </c>
      <c r="Q12" s="43">
        <f>BEA_Output_Data!AG12</f>
        <v>316433.11037324689</v>
      </c>
      <c r="R12" s="43">
        <f>BEA_Output_Data!AH12</f>
        <v>36637.364915261169</v>
      </c>
      <c r="S12" s="43">
        <f>BEA_Output_Data!AI12</f>
        <v>56788.289837942255</v>
      </c>
      <c r="T12" s="42"/>
    </row>
    <row r="13" spans="1:20" x14ac:dyDescent="0.25">
      <c r="A13" s="291">
        <v>1976</v>
      </c>
      <c r="B13" s="43">
        <f>BEA_Output_Data!AJ13</f>
        <v>444702.20111535222</v>
      </c>
      <c r="C13" s="43">
        <f>BEA_Output_Data!AK13</f>
        <v>61403.903845862405</v>
      </c>
      <c r="D13" s="43">
        <f>BEA_Output_Data!AL13</f>
        <v>76921.487561919173</v>
      </c>
      <c r="E13" s="43">
        <f>BEA_Output_Data!Z13</f>
        <v>71605.290031211305</v>
      </c>
      <c r="F13" s="43">
        <f>BEA_Output_Data!AM13</f>
        <v>111996.9753483251</v>
      </c>
      <c r="G13" s="43">
        <f>BEA_Output_Data!AN13</f>
        <v>50026.687655708818</v>
      </c>
      <c r="H13" s="43">
        <f>BEA_Output_Data!AO13</f>
        <v>421086.27017708414</v>
      </c>
      <c r="I13" s="43">
        <f>BEA_Output_Data!AP13</f>
        <v>350236.56637451582</v>
      </c>
      <c r="J13" s="43">
        <f>BEA_Output_Data!AQ13</f>
        <v>72137.472329003416</v>
      </c>
      <c r="K13" s="43">
        <f>BEA_Output_Data!AA13</f>
        <v>75456.481381292193</v>
      </c>
      <c r="L13" s="43">
        <f>BEA_Output_Data!AB13</f>
        <v>216709.85420247662</v>
      </c>
      <c r="M13" s="43">
        <f>BEA_Output_Data!AC13</f>
        <v>191989.99924321772</v>
      </c>
      <c r="N13" s="43">
        <f>BEA_Output_Data!AD13</f>
        <v>223290.46790861653</v>
      </c>
      <c r="O13" s="43">
        <f>BEA_Output_Data!AE13</f>
        <v>7668.3919630076507</v>
      </c>
      <c r="P13" s="43">
        <f>BEA_Output_Data!AF13</f>
        <v>76092.896335839177</v>
      </c>
      <c r="Q13" s="43">
        <f>BEA_Output_Data!AG13</f>
        <v>367033.73881832248</v>
      </c>
      <c r="R13" s="43">
        <f>BEA_Output_Data!AH13</f>
        <v>39912.251949925791</v>
      </c>
      <c r="S13" s="43">
        <f>BEA_Output_Data!AI13</f>
        <v>60244.992846289737</v>
      </c>
      <c r="T13" s="42"/>
    </row>
    <row r="14" spans="1:20" x14ac:dyDescent="0.25">
      <c r="A14" s="40">
        <v>1977</v>
      </c>
      <c r="B14" s="43">
        <f>BEA_Output_Data!AJ14</f>
        <v>449420.4919279585</v>
      </c>
      <c r="C14" s="43">
        <f>BEA_Output_Data!AK14</f>
        <v>68126.865515873738</v>
      </c>
      <c r="D14" s="43">
        <f>BEA_Output_Data!AL14</f>
        <v>80899.924580192863</v>
      </c>
      <c r="E14" s="43">
        <f>BEA_Output_Data!Z14</f>
        <v>76947.694295119276</v>
      </c>
      <c r="F14" s="43">
        <f>BEA_Output_Data!AM14</f>
        <v>118419.79968079805</v>
      </c>
      <c r="G14" s="43">
        <f>BEA_Output_Data!AN14</f>
        <v>54218.52028121092</v>
      </c>
      <c r="H14" s="43">
        <f>BEA_Output_Data!AO14</f>
        <v>453192.24527739728</v>
      </c>
      <c r="I14" s="43">
        <f>BEA_Output_Data!AP14</f>
        <v>379476.69795019081</v>
      </c>
      <c r="J14" s="43">
        <f>BEA_Output_Data!AQ14</f>
        <v>84144.123472976862</v>
      </c>
      <c r="K14" s="43">
        <f>BEA_Output_Data!AA14</f>
        <v>80766.738033379792</v>
      </c>
      <c r="L14" s="43">
        <f>BEA_Output_Data!AB14</f>
        <v>220854.35760931668</v>
      </c>
      <c r="M14" s="43">
        <f>BEA_Output_Data!AC14</f>
        <v>204951.51719860849</v>
      </c>
      <c r="N14" s="43">
        <f>BEA_Output_Data!AD14</f>
        <v>232580.46541835638</v>
      </c>
      <c r="O14" s="43">
        <f>BEA_Output_Data!AE14</f>
        <v>11439.287053347884</v>
      </c>
      <c r="P14" s="43">
        <f>BEA_Output_Data!AF14</f>
        <v>84632.97657646054</v>
      </c>
      <c r="Q14" s="43">
        <f>BEA_Output_Data!AG14</f>
        <v>407414.19802225806</v>
      </c>
      <c r="R14" s="43">
        <f>BEA_Output_Data!AH14</f>
        <v>45427.971146688091</v>
      </c>
      <c r="S14" s="43">
        <f>BEA_Output_Data!AI14</f>
        <v>65491.444368868542</v>
      </c>
      <c r="T14" s="44"/>
    </row>
    <row r="15" spans="1:20" x14ac:dyDescent="0.25">
      <c r="A15" s="40">
        <v>1978</v>
      </c>
      <c r="B15" s="43">
        <f>BEA_Output_Data!AJ15</f>
        <v>457454.38692829857</v>
      </c>
      <c r="C15" s="43">
        <f>BEA_Output_Data!AK15</f>
        <v>68586.116893002356</v>
      </c>
      <c r="D15" s="43">
        <f>BEA_Output_Data!AL15</f>
        <v>82587.979227736447</v>
      </c>
      <c r="E15" s="43">
        <f>BEA_Output_Data!Z15</f>
        <v>77813.909180244984</v>
      </c>
      <c r="F15" s="43">
        <f>BEA_Output_Data!AM15</f>
        <v>124700.38216516824</v>
      </c>
      <c r="G15" s="43">
        <f>BEA_Output_Data!AN15</f>
        <v>57522.411731818836</v>
      </c>
      <c r="H15" s="43">
        <f>BEA_Output_Data!AO15</f>
        <v>404770.3049307667</v>
      </c>
      <c r="I15" s="43">
        <f>BEA_Output_Data!AP15</f>
        <v>407570.05442621716</v>
      </c>
      <c r="J15" s="43">
        <f>BEA_Output_Data!AQ15</f>
        <v>87894.405009265945</v>
      </c>
      <c r="K15" s="43">
        <f>BEA_Output_Data!AA15</f>
        <v>86158.22035084707</v>
      </c>
      <c r="L15" s="43">
        <f>BEA_Output_Data!AB15</f>
        <v>233728.17390734004</v>
      </c>
      <c r="M15" s="43">
        <f>BEA_Output_Data!AC15</f>
        <v>214050.33354172073</v>
      </c>
      <c r="N15" s="43">
        <f>BEA_Output_Data!AD15</f>
        <v>242671.20493511323</v>
      </c>
      <c r="O15" s="43">
        <f>BEA_Output_Data!AE15</f>
        <v>16334.847492945704</v>
      </c>
      <c r="P15" s="43">
        <f>BEA_Output_Data!AF15</f>
        <v>87388.291390621875</v>
      </c>
      <c r="Q15" s="43">
        <f>BEA_Output_Data!AG15</f>
        <v>435550.72556401428</v>
      </c>
      <c r="R15" s="43">
        <f>BEA_Output_Data!AH15</f>
        <v>48702.73907420216</v>
      </c>
      <c r="S15" s="43">
        <f>BEA_Output_Data!AI15</f>
        <v>66763.744790946177</v>
      </c>
      <c r="T15" s="44"/>
    </row>
    <row r="16" spans="1:20" x14ac:dyDescent="0.25">
      <c r="A16" s="40">
        <v>1979</v>
      </c>
      <c r="B16" s="43">
        <f>BEA_Output_Data!AJ16</f>
        <v>456175.07247210701</v>
      </c>
      <c r="C16" s="43">
        <f>BEA_Output_Data!AK16</f>
        <v>69135.531097853425</v>
      </c>
      <c r="D16" s="43">
        <f>BEA_Output_Data!AL16</f>
        <v>78833.202697583387</v>
      </c>
      <c r="E16" s="43">
        <f>BEA_Output_Data!Z16</f>
        <v>76676.421896928165</v>
      </c>
      <c r="F16" s="43">
        <f>BEA_Output_Data!AM16</f>
        <v>126379.87444660955</v>
      </c>
      <c r="G16" s="43">
        <f>BEA_Output_Data!AN16</f>
        <v>58815.593993689428</v>
      </c>
      <c r="H16" s="43">
        <f>BEA_Output_Data!AO16</f>
        <v>433283.81696038594</v>
      </c>
      <c r="I16" s="43">
        <f>BEA_Output_Data!AP16</f>
        <v>422204.79422888299</v>
      </c>
      <c r="J16" s="43">
        <f>BEA_Output_Data!AQ16</f>
        <v>86029.046805984151</v>
      </c>
      <c r="K16" s="43">
        <f>BEA_Output_Data!AA16</f>
        <v>86231.451870725112</v>
      </c>
      <c r="L16" s="43">
        <f>BEA_Output_Data!AB16</f>
        <v>237858.84744500183</v>
      </c>
      <c r="M16" s="43">
        <f>BEA_Output_Data!AC16</f>
        <v>222727.84851406235</v>
      </c>
      <c r="N16" s="43">
        <f>BEA_Output_Data!AD16</f>
        <v>250037.90405008401</v>
      </c>
      <c r="O16" s="43">
        <f>BEA_Output_Data!AE16</f>
        <v>20964.044716411456</v>
      </c>
      <c r="P16" s="43">
        <f>BEA_Output_Data!AF16</f>
        <v>90390.174426548183</v>
      </c>
      <c r="Q16" s="43">
        <f>BEA_Output_Data!AG16</f>
        <v>431710.43243559555</v>
      </c>
      <c r="R16" s="43">
        <f>BEA_Output_Data!AH16</f>
        <v>48301.273915037462</v>
      </c>
      <c r="S16" s="43">
        <f>BEA_Output_Data!AI16</f>
        <v>66590.622178959151</v>
      </c>
      <c r="T16" s="44"/>
    </row>
    <row r="17" spans="1:20" x14ac:dyDescent="0.25">
      <c r="A17" s="40">
        <v>1980</v>
      </c>
      <c r="B17" s="43">
        <f>BEA_Output_Data!AJ17</f>
        <v>461565.70432249148</v>
      </c>
      <c r="C17" s="43">
        <f>BEA_Output_Data!AK17</f>
        <v>65199.115058544885</v>
      </c>
      <c r="D17" s="43">
        <f>BEA_Output_Data!AL17</f>
        <v>80247.207924584291</v>
      </c>
      <c r="E17" s="43">
        <f>BEA_Output_Data!Z17</f>
        <v>71835.048344780284</v>
      </c>
      <c r="F17" s="43">
        <f>BEA_Output_Data!AM17</f>
        <v>124210.24315197594</v>
      </c>
      <c r="G17" s="43">
        <f>BEA_Output_Data!AN17</f>
        <v>59056.193866342684</v>
      </c>
      <c r="H17" s="43">
        <f>BEA_Output_Data!AO17</f>
        <v>420216.19211233879</v>
      </c>
      <c r="I17" s="43">
        <f>BEA_Output_Data!AP17</f>
        <v>360198.95840444416</v>
      </c>
      <c r="J17" s="43">
        <f>BEA_Output_Data!AQ17</f>
        <v>79196.839167292987</v>
      </c>
      <c r="K17" s="43">
        <f>BEA_Output_Data!AA17</f>
        <v>77881.872959018132</v>
      </c>
      <c r="L17" s="43">
        <f>BEA_Output_Data!AB17</f>
        <v>211205.10176133417</v>
      </c>
      <c r="M17" s="43">
        <f>BEA_Output_Data!AC17</f>
        <v>213276.64686046081</v>
      </c>
      <c r="N17" s="43">
        <f>BEA_Output_Data!AD17</f>
        <v>240927.23428331781</v>
      </c>
      <c r="O17" s="43">
        <f>BEA_Output_Data!AE17</f>
        <v>26087.832345309678</v>
      </c>
      <c r="P17" s="43">
        <f>BEA_Output_Data!AF17</f>
        <v>85397.470636980492</v>
      </c>
      <c r="Q17" s="43">
        <f>BEA_Output_Data!AG17</f>
        <v>364058.02377993939</v>
      </c>
      <c r="R17" s="43">
        <f>BEA_Output_Data!AH17</f>
        <v>47236.101511149973</v>
      </c>
      <c r="S17" s="43">
        <f>BEA_Output_Data!AI17</f>
        <v>62001.894696317431</v>
      </c>
      <c r="T17" s="44"/>
    </row>
    <row r="18" spans="1:20" x14ac:dyDescent="0.25">
      <c r="A18" s="40">
        <v>1981</v>
      </c>
      <c r="B18" s="43">
        <f>BEA_Output_Data!AJ18</f>
        <v>470214.75899701804</v>
      </c>
      <c r="C18" s="43">
        <f>BEA_Output_Data!AK18</f>
        <v>63684.086964901377</v>
      </c>
      <c r="D18" s="43">
        <f>BEA_Output_Data!AL18</f>
        <v>80369.96743579008</v>
      </c>
      <c r="E18" s="43">
        <f>BEA_Output_Data!Z18</f>
        <v>70444.054177458253</v>
      </c>
      <c r="F18" s="43">
        <f>BEA_Output_Data!AM18</f>
        <v>126429.38296284857</v>
      </c>
      <c r="G18" s="43">
        <f>BEA_Output_Data!AN18</f>
        <v>60441.530859219391</v>
      </c>
      <c r="H18" s="43">
        <f>BEA_Output_Data!AO18</f>
        <v>326884.11844645615</v>
      </c>
      <c r="I18" s="43">
        <f>BEA_Output_Data!AP18</f>
        <v>395876.43042606028</v>
      </c>
      <c r="J18" s="43">
        <f>BEA_Output_Data!AQ18</f>
        <v>82860.245360308705</v>
      </c>
      <c r="K18" s="43">
        <f>BEA_Output_Data!AA18</f>
        <v>74543.838647454206</v>
      </c>
      <c r="L18" s="43">
        <f>BEA_Output_Data!AB18</f>
        <v>208441.98649028965</v>
      </c>
      <c r="M18" s="43">
        <f>BEA_Output_Data!AC18</f>
        <v>210996.67922066286</v>
      </c>
      <c r="N18" s="43">
        <f>BEA_Output_Data!AD18</f>
        <v>240871.71486463113</v>
      </c>
      <c r="O18" s="43">
        <f>BEA_Output_Data!AE18</f>
        <v>26732.350799750497</v>
      </c>
      <c r="P18" s="43">
        <f>BEA_Output_Data!AF18</f>
        <v>84601.531193719129</v>
      </c>
      <c r="Q18" s="43">
        <f>BEA_Output_Data!AG18</f>
        <v>353179.22819986689</v>
      </c>
      <c r="R18" s="43">
        <f>BEA_Output_Data!AH18</f>
        <v>47014.059173290174</v>
      </c>
      <c r="S18" s="43">
        <f>BEA_Output_Data!AI18</f>
        <v>65436.255471081546</v>
      </c>
      <c r="T18" s="44"/>
    </row>
    <row r="19" spans="1:20" x14ac:dyDescent="0.25">
      <c r="A19" s="40">
        <v>1982</v>
      </c>
      <c r="B19" s="43">
        <f>BEA_Output_Data!AJ19</f>
        <v>479122.82132902631</v>
      </c>
      <c r="C19" s="43">
        <f>BEA_Output_Data!AK19</f>
        <v>60033.489877669999</v>
      </c>
      <c r="D19" s="43">
        <f>BEA_Output_Data!AL19</f>
        <v>80761.659051120208</v>
      </c>
      <c r="E19" s="43">
        <f>BEA_Output_Data!Z19</f>
        <v>64471.772697220367</v>
      </c>
      <c r="F19" s="43">
        <f>BEA_Output_Data!AM19</f>
        <v>124795.63264371669</v>
      </c>
      <c r="G19" s="43">
        <f>BEA_Output_Data!AN19</f>
        <v>65357.270487860464</v>
      </c>
      <c r="H19" s="43">
        <f>BEA_Output_Data!AO19</f>
        <v>312240.20392652223</v>
      </c>
      <c r="I19" s="43">
        <f>BEA_Output_Data!AP19</f>
        <v>375764.85727059044</v>
      </c>
      <c r="J19" s="43">
        <f>BEA_Output_Data!AQ19</f>
        <v>83040.867905594423</v>
      </c>
      <c r="K19" s="43">
        <f>BEA_Output_Data!AA19</f>
        <v>66919.328583430528</v>
      </c>
      <c r="L19" s="43">
        <f>BEA_Output_Data!AB19</f>
        <v>151336.4337544688</v>
      </c>
      <c r="M19" s="43">
        <f>BEA_Output_Data!AC19</f>
        <v>192814.4304306666</v>
      </c>
      <c r="N19" s="43">
        <f>BEA_Output_Data!AD19</f>
        <v>214490.77321915035</v>
      </c>
      <c r="O19" s="43">
        <f>BEA_Output_Data!AE19</f>
        <v>31394.56837845152</v>
      </c>
      <c r="P19" s="43">
        <f>BEA_Output_Data!AF19</f>
        <v>77850.51615530932</v>
      </c>
      <c r="Q19" s="43">
        <f>BEA_Output_Data!AG19</f>
        <v>317153.90739565407</v>
      </c>
      <c r="R19" s="43">
        <f>BEA_Output_Data!AH19</f>
        <v>45014.35423500539</v>
      </c>
      <c r="S19" s="43">
        <f>BEA_Output_Data!AI19</f>
        <v>66031.573573234302</v>
      </c>
      <c r="T19" s="44"/>
    </row>
    <row r="20" spans="1:20" x14ac:dyDescent="0.25">
      <c r="A20" s="40">
        <v>1983</v>
      </c>
      <c r="B20" s="43">
        <f>BEA_Output_Data!AJ20</f>
        <v>476918.67044281133</v>
      </c>
      <c r="C20" s="43">
        <f>BEA_Output_Data!AK20</f>
        <v>67617.224693763797</v>
      </c>
      <c r="D20" s="43">
        <f>BEA_Output_Data!AL20</f>
        <v>81306.951997710916</v>
      </c>
      <c r="E20" s="43">
        <f>BEA_Output_Data!Z20</f>
        <v>72842.223116498964</v>
      </c>
      <c r="F20" s="43">
        <f>BEA_Output_Data!AM20</f>
        <v>133377.93846081407</v>
      </c>
      <c r="G20" s="43">
        <f>BEA_Output_Data!AN20</f>
        <v>69704.186304197588</v>
      </c>
      <c r="H20" s="43">
        <f>BEA_Output_Data!AO20</f>
        <v>280733.84772285738</v>
      </c>
      <c r="I20" s="43">
        <f>BEA_Output_Data!AP20</f>
        <v>414955.86743979319</v>
      </c>
      <c r="J20" s="43">
        <f>BEA_Output_Data!AQ20</f>
        <v>89034.37704431545</v>
      </c>
      <c r="K20" s="43">
        <f>BEA_Output_Data!AA20</f>
        <v>70605.315132525866</v>
      </c>
      <c r="L20" s="43">
        <f>BEA_Output_Data!AB20</f>
        <v>153730.20340721068</v>
      </c>
      <c r="M20" s="43">
        <f>BEA_Output_Data!AC20</f>
        <v>191004.55868098428</v>
      </c>
      <c r="N20" s="43">
        <f>BEA_Output_Data!AD20</f>
        <v>196012.32945861458</v>
      </c>
      <c r="O20" s="43">
        <f>BEA_Output_Data!AE20</f>
        <v>33166.880231212337</v>
      </c>
      <c r="P20" s="43">
        <f>BEA_Output_Data!AF20</f>
        <v>79394.443496657608</v>
      </c>
      <c r="Q20" s="43">
        <f>BEA_Output_Data!AG20</f>
        <v>373019.60703361075</v>
      </c>
      <c r="R20" s="43">
        <f>BEA_Output_Data!AH20</f>
        <v>48236.543783847992</v>
      </c>
      <c r="S20" s="43">
        <f>BEA_Output_Data!AI20</f>
        <v>65329.319885629702</v>
      </c>
      <c r="T20" s="44"/>
    </row>
    <row r="21" spans="1:20" x14ac:dyDescent="0.25">
      <c r="A21" s="40">
        <v>1984</v>
      </c>
      <c r="B21" s="43">
        <f>BEA_Output_Data!AJ21</f>
        <v>481302.14005766995</v>
      </c>
      <c r="C21" s="43">
        <f>BEA_Output_Data!AK21</f>
        <v>69334.898145415937</v>
      </c>
      <c r="D21" s="43">
        <f>BEA_Output_Data!AL21</f>
        <v>80364.458248411422</v>
      </c>
      <c r="E21" s="43">
        <f>BEA_Output_Data!Z21</f>
        <v>76726.605698952335</v>
      </c>
      <c r="F21" s="43">
        <f>BEA_Output_Data!AM21</f>
        <v>140941.11544037235</v>
      </c>
      <c r="G21" s="43">
        <f>BEA_Output_Data!AN21</f>
        <v>75519.141122179019</v>
      </c>
      <c r="H21" s="43">
        <f>BEA_Output_Data!AO21</f>
        <v>343971.79422912357</v>
      </c>
      <c r="I21" s="43">
        <f>BEA_Output_Data!AP21</f>
        <v>397830.78774338902</v>
      </c>
      <c r="J21" s="43">
        <f>BEA_Output_Data!AQ21</f>
        <v>97473.587218175438</v>
      </c>
      <c r="K21" s="43">
        <f>BEA_Output_Data!AA21</f>
        <v>75225.869560241743</v>
      </c>
      <c r="L21" s="43">
        <f>BEA_Output_Data!AB21</f>
        <v>163783.29869549171</v>
      </c>
      <c r="M21" s="43">
        <f>BEA_Output_Data!AC21</f>
        <v>204611.67224319567</v>
      </c>
      <c r="N21" s="43">
        <f>BEA_Output_Data!AD21</f>
        <v>211750.32058821729</v>
      </c>
      <c r="O21" s="43">
        <f>BEA_Output_Data!AE21</f>
        <v>43149.706296907301</v>
      </c>
      <c r="P21" s="43">
        <f>BEA_Output_Data!AF21</f>
        <v>89498.18639603781</v>
      </c>
      <c r="Q21" s="43">
        <f>BEA_Output_Data!AG21</f>
        <v>424235.86778142361</v>
      </c>
      <c r="R21" s="43">
        <f>BEA_Output_Data!AH21</f>
        <v>52910.74072276576</v>
      </c>
      <c r="S21" s="43">
        <f>BEA_Output_Data!AI21</f>
        <v>68688.695581608597</v>
      </c>
      <c r="T21" s="44"/>
    </row>
    <row r="22" spans="1:20" x14ac:dyDescent="0.25">
      <c r="A22" s="40">
        <v>1985</v>
      </c>
      <c r="B22" s="43">
        <f>BEA_Output_Data!AJ22</f>
        <v>493079.71297446394</v>
      </c>
      <c r="C22" s="43">
        <f>BEA_Output_Data!AK22</f>
        <v>67536.532772454346</v>
      </c>
      <c r="D22" s="43">
        <f>BEA_Output_Data!AL22</f>
        <v>76958.148444901934</v>
      </c>
      <c r="E22" s="43">
        <f>BEA_Output_Data!Z22</f>
        <v>77284.712813260849</v>
      </c>
      <c r="F22" s="43">
        <f>BEA_Output_Data!AM22</f>
        <v>138223.88168275397</v>
      </c>
      <c r="G22" s="43">
        <f>BEA_Output_Data!AN22</f>
        <v>77959.678945900698</v>
      </c>
      <c r="H22" s="43">
        <f>BEA_Output_Data!AO22</f>
        <v>324397.08395279117</v>
      </c>
      <c r="I22" s="43">
        <f>BEA_Output_Data!AP22</f>
        <v>395575.89959538431</v>
      </c>
      <c r="J22" s="43">
        <f>BEA_Output_Data!AQ22</f>
        <v>101169.28750708656</v>
      </c>
      <c r="K22" s="43">
        <f>BEA_Output_Data!AA22</f>
        <v>75815.11935330063</v>
      </c>
      <c r="L22" s="43">
        <f>BEA_Output_Data!AB22</f>
        <v>154279.24455323064</v>
      </c>
      <c r="M22" s="43">
        <f>BEA_Output_Data!AC22</f>
        <v>207042.83326904854</v>
      </c>
      <c r="N22" s="43">
        <f>BEA_Output_Data!AD22</f>
        <v>211549.05230137618</v>
      </c>
      <c r="O22" s="43">
        <f>BEA_Output_Data!AE22</f>
        <v>48617.176153611799</v>
      </c>
      <c r="P22" s="43">
        <f>BEA_Output_Data!AF22</f>
        <v>88843.861959714079</v>
      </c>
      <c r="Q22" s="43">
        <f>BEA_Output_Data!AG22</f>
        <v>451062.25723362359</v>
      </c>
      <c r="R22" s="43">
        <f>BEA_Output_Data!AH22</f>
        <v>53250.372864315323</v>
      </c>
      <c r="S22" s="43">
        <f>BEA_Output_Data!AI22</f>
        <v>68928.041650097919</v>
      </c>
      <c r="T22" s="44"/>
    </row>
    <row r="23" spans="1:20" x14ac:dyDescent="0.25">
      <c r="A23" s="40">
        <v>1986</v>
      </c>
      <c r="B23" s="43">
        <f>BEA_Output_Data!AJ23</f>
        <v>497441.26144116756</v>
      </c>
      <c r="C23" s="43">
        <f>BEA_Output_Data!AK23</f>
        <v>69821.273365675108</v>
      </c>
      <c r="D23" s="43">
        <f>BEA_Output_Data!AL23</f>
        <v>75784.553629890361</v>
      </c>
      <c r="E23" s="43">
        <f>BEA_Output_Data!Z23</f>
        <v>82665.205223376834</v>
      </c>
      <c r="F23" s="43">
        <f>BEA_Output_Data!AM23</f>
        <v>141603.2315395005</v>
      </c>
      <c r="G23" s="43">
        <f>BEA_Output_Data!AN23</f>
        <v>80682.329299257966</v>
      </c>
      <c r="H23" s="43">
        <f>BEA_Output_Data!AO23</f>
        <v>301045.95083693217</v>
      </c>
      <c r="I23" s="43">
        <f>BEA_Output_Data!AP23</f>
        <v>400187.68848652381</v>
      </c>
      <c r="J23" s="43">
        <f>BEA_Output_Data!AQ23</f>
        <v>106814.32228044058</v>
      </c>
      <c r="K23" s="43">
        <f>BEA_Output_Data!AA23</f>
        <v>77830.920052235946</v>
      </c>
      <c r="L23" s="43">
        <f>BEA_Output_Data!AB23</f>
        <v>149957.95043998302</v>
      </c>
      <c r="M23" s="43">
        <f>BEA_Output_Data!AC23</f>
        <v>205296.41602181375</v>
      </c>
      <c r="N23" s="43">
        <f>BEA_Output_Data!AD23</f>
        <v>206701.83158522382</v>
      </c>
      <c r="O23" s="43">
        <f>BEA_Output_Data!AE23</f>
        <v>50959.55613066096</v>
      </c>
      <c r="P23" s="43">
        <f>BEA_Output_Data!AF23</f>
        <v>89900.088647794604</v>
      </c>
      <c r="Q23" s="43">
        <f>BEA_Output_Data!AG23</f>
        <v>469417.49793535768</v>
      </c>
      <c r="R23" s="43">
        <f>BEA_Output_Data!AH23</f>
        <v>54923.925782240032</v>
      </c>
      <c r="S23" s="43">
        <f>BEA_Output_Data!AI23</f>
        <v>69255.98242710132</v>
      </c>
      <c r="T23" s="44"/>
    </row>
    <row r="24" spans="1:20" x14ac:dyDescent="0.25">
      <c r="A24" s="41">
        <v>1987</v>
      </c>
      <c r="B24" s="45">
        <f>BEA_Output_Data!AJ24</f>
        <v>517197.22704000003</v>
      </c>
      <c r="C24" s="43">
        <f>BEA_Output_Data!AK24</f>
        <v>79662.124980000008</v>
      </c>
      <c r="D24" s="43">
        <f>BEA_Output_Data!AL24</f>
        <v>80795.341339999999</v>
      </c>
      <c r="E24" s="45">
        <f>BEA_Output_Data!Z24</f>
        <v>91305.520150000011</v>
      </c>
      <c r="F24" s="45">
        <f>BEA_Output_Data!AM24</f>
        <v>152561.913</v>
      </c>
      <c r="G24" s="43">
        <f>BEA_Output_Data!AN24</f>
        <v>91375.541759999993</v>
      </c>
      <c r="H24" s="43">
        <f>BEA_Output_Data!AO24</f>
        <v>358978.99379999994</v>
      </c>
      <c r="I24" s="43">
        <f>BEA_Output_Data!AP24</f>
        <v>419965.24849999993</v>
      </c>
      <c r="J24" s="43">
        <f>BEA_Output_Data!AQ24</f>
        <v>118105.25702999999</v>
      </c>
      <c r="K24" s="45">
        <f>BEA_Output_Data!AA24</f>
        <v>86527.126099999994</v>
      </c>
      <c r="L24" s="43">
        <f>BEA_Output_Data!AB24</f>
        <v>164425.70238000003</v>
      </c>
      <c r="M24" s="43">
        <f>BEA_Output_Data!AC24</f>
        <v>215872.81258000003</v>
      </c>
      <c r="N24" s="43">
        <f>BEA_Output_Data!AD24</f>
        <v>208953.40919999999</v>
      </c>
      <c r="O24" s="43">
        <f>BEA_Output_Data!AE24</f>
        <v>56213.554980000001</v>
      </c>
      <c r="P24" s="43">
        <f>BEA_Output_Data!AF24</f>
        <v>92473.662700000015</v>
      </c>
      <c r="Q24" s="43">
        <f>BEA_Output_Data!AG24</f>
        <v>494704.96309697191</v>
      </c>
      <c r="R24" s="43">
        <f>BEA_Output_Data!AH24</f>
        <v>60793.20958000001</v>
      </c>
      <c r="S24" s="43">
        <f>BEA_Output_Data!AI24</f>
        <v>78139.284300000014</v>
      </c>
      <c r="T24" s="44"/>
    </row>
    <row r="25" spans="1:20" x14ac:dyDescent="0.25">
      <c r="A25" s="41">
        <v>1988</v>
      </c>
      <c r="B25" s="45">
        <f>BEA_Output_Data!AJ25</f>
        <v>532661.15760000004</v>
      </c>
      <c r="C25" s="43">
        <f>BEA_Output_Data!AK25</f>
        <v>80131.923540000003</v>
      </c>
      <c r="D25" s="43">
        <f>BEA_Output_Data!AL25</f>
        <v>80630.152889999998</v>
      </c>
      <c r="E25" s="45">
        <f>BEA_Output_Data!Z25</f>
        <v>91048.576579999994</v>
      </c>
      <c r="F25" s="45">
        <f>BEA_Output_Data!AM25</f>
        <v>157807.39856</v>
      </c>
      <c r="G25" s="43">
        <f>BEA_Output_Data!AN25</f>
        <v>93951.847679999992</v>
      </c>
      <c r="H25" s="43">
        <f>BEA_Output_Data!AO25</f>
        <v>372556.43585999997</v>
      </c>
      <c r="I25" s="43">
        <f>BEA_Output_Data!AP25</f>
        <v>440338.86180000007</v>
      </c>
      <c r="J25" s="43">
        <f>BEA_Output_Data!AQ25</f>
        <v>123350.71232999999</v>
      </c>
      <c r="K25" s="45">
        <f>BEA_Output_Data!AA25</f>
        <v>87677.842350000021</v>
      </c>
      <c r="L25" s="43">
        <f>BEA_Output_Data!AB25</f>
        <v>180913.31745</v>
      </c>
      <c r="M25" s="43">
        <f>BEA_Output_Data!AC25</f>
        <v>225569.26102000003</v>
      </c>
      <c r="N25" s="43">
        <f>BEA_Output_Data!AD25</f>
        <v>226645.51680000001</v>
      </c>
      <c r="O25" s="43">
        <f>BEA_Output_Data!AE25</f>
        <v>62166.82516</v>
      </c>
      <c r="P25" s="43">
        <f>BEA_Output_Data!AF25</f>
        <v>95077.242780000015</v>
      </c>
      <c r="Q25" s="43">
        <f>BEA_Output_Data!AG25</f>
        <v>523102.91359807702</v>
      </c>
      <c r="R25" s="43">
        <f>BEA_Output_Data!AH25</f>
        <v>59896.403819999992</v>
      </c>
      <c r="S25" s="43">
        <f>BEA_Output_Data!AI25</f>
        <v>84438.165330000003</v>
      </c>
      <c r="T25" s="44"/>
    </row>
    <row r="26" spans="1:20" x14ac:dyDescent="0.25">
      <c r="A26" s="41">
        <v>1989</v>
      </c>
      <c r="B26" s="45">
        <f>BEA_Output_Data!AJ26</f>
        <v>544542.78683999996</v>
      </c>
      <c r="C26" s="43">
        <f>BEA_Output_Data!AK26</f>
        <v>81454.375979999997</v>
      </c>
      <c r="D26" s="43">
        <f>BEA_Output_Data!AL26</f>
        <v>77042.408240000004</v>
      </c>
      <c r="E26" s="45">
        <f>BEA_Output_Data!Z26</f>
        <v>88831.16489</v>
      </c>
      <c r="F26" s="45">
        <f>BEA_Output_Data!AM26</f>
        <v>160062.97328000001</v>
      </c>
      <c r="G26" s="43">
        <f>BEA_Output_Data!AN26</f>
        <v>94638.593280000001</v>
      </c>
      <c r="H26" s="43">
        <f>BEA_Output_Data!AO26</f>
        <v>369596.48964000004</v>
      </c>
      <c r="I26" s="43">
        <f>BEA_Output_Data!AP26</f>
        <v>452389.56400000007</v>
      </c>
      <c r="J26" s="43">
        <f>BEA_Output_Data!AQ26</f>
        <v>128289.69159</v>
      </c>
      <c r="K26" s="45">
        <f>BEA_Output_Data!AA26</f>
        <v>86790.948850000001</v>
      </c>
      <c r="L26" s="43">
        <f>BEA_Output_Data!AB26</f>
        <v>179511.69923999999</v>
      </c>
      <c r="M26" s="43">
        <f>BEA_Output_Data!AC26</f>
        <v>223069.61807999999</v>
      </c>
      <c r="N26" s="43">
        <f>BEA_Output_Data!AD26</f>
        <v>236642.86919999999</v>
      </c>
      <c r="O26" s="43">
        <f>BEA_Output_Data!AE26</f>
        <v>64202.972239999996</v>
      </c>
      <c r="P26" s="43">
        <f>BEA_Output_Data!AF26</f>
        <v>95123.812639999989</v>
      </c>
      <c r="Q26" s="43">
        <f>BEA_Output_Data!AG26</f>
        <v>527442.24644762685</v>
      </c>
      <c r="R26" s="43">
        <f>BEA_Output_Data!AH26</f>
        <v>60043.123879999992</v>
      </c>
      <c r="S26" s="43">
        <f>BEA_Output_Data!AI26</f>
        <v>85321.466549999997</v>
      </c>
      <c r="T26" s="44"/>
    </row>
    <row r="27" spans="1:20" x14ac:dyDescent="0.25">
      <c r="A27" s="41">
        <v>1990</v>
      </c>
      <c r="B27" s="45">
        <f>BEA_Output_Data!AJ27</f>
        <v>544153.54968000005</v>
      </c>
      <c r="C27" s="43">
        <f>BEA_Output_Data!AK27</f>
        <v>77764.626900000003</v>
      </c>
      <c r="D27" s="43">
        <f>BEA_Output_Data!AL27</f>
        <v>75698.628040000011</v>
      </c>
      <c r="E27" s="45">
        <f>BEA_Output_Data!Z27</f>
        <v>87812.445890000003</v>
      </c>
      <c r="F27" s="45">
        <f>BEA_Output_Data!AM27</f>
        <v>160394.30064</v>
      </c>
      <c r="G27" s="43">
        <f>BEA_Output_Data!AN27</f>
        <v>97518.885120000006</v>
      </c>
      <c r="H27" s="43">
        <f>BEA_Output_Data!AO27</f>
        <v>362522.71985999995</v>
      </c>
      <c r="I27" s="43">
        <f>BEA_Output_Data!AP27</f>
        <v>457696.9276</v>
      </c>
      <c r="J27" s="43">
        <f>BEA_Output_Data!AQ27</f>
        <v>132222.80077</v>
      </c>
      <c r="K27" s="45">
        <f>BEA_Output_Data!AA27</f>
        <v>85650.336450000017</v>
      </c>
      <c r="L27" s="43">
        <f>BEA_Output_Data!AB27</f>
        <v>176676.28794000001</v>
      </c>
      <c r="M27" s="43">
        <f>BEA_Output_Data!AC27</f>
        <v>221362.33630000002</v>
      </c>
      <c r="N27" s="43">
        <f>BEA_Output_Data!AD27</f>
        <v>228793.63596000001</v>
      </c>
      <c r="O27" s="43">
        <f>BEA_Output_Data!AE27</f>
        <v>69198.723440000002</v>
      </c>
      <c r="P27" s="43">
        <f>BEA_Output_Data!AF27</f>
        <v>91672.227899999998</v>
      </c>
      <c r="Q27" s="43">
        <f>BEA_Output_Data!AG27</f>
        <v>505789.29867220746</v>
      </c>
      <c r="R27" s="43">
        <f>BEA_Output_Data!AH27</f>
        <v>58574.274739999993</v>
      </c>
      <c r="S27" s="43">
        <f>BEA_Output_Data!AI27</f>
        <v>88820.368470000016</v>
      </c>
      <c r="T27" s="44"/>
    </row>
    <row r="28" spans="1:20" x14ac:dyDescent="0.25">
      <c r="A28" s="41">
        <v>1991</v>
      </c>
      <c r="B28" s="45">
        <f>BEA_Output_Data!AJ28</f>
        <v>553297.32432000001</v>
      </c>
      <c r="C28" s="43">
        <f>BEA_Output_Data!AK28</f>
        <v>77204.834459999998</v>
      </c>
      <c r="D28" s="43">
        <f>BEA_Output_Data!AL28</f>
        <v>75665.219140000001</v>
      </c>
      <c r="E28" s="45">
        <f>BEA_Output_Data!Z28</f>
        <v>81411.494840000014</v>
      </c>
      <c r="F28" s="45">
        <f>BEA_Output_Data!AM28</f>
        <v>161308.63672000001</v>
      </c>
      <c r="G28" s="43">
        <f>BEA_Output_Data!AN28</f>
        <v>94094.246400000004</v>
      </c>
      <c r="H28" s="43">
        <f>BEA_Output_Data!AO28</f>
        <v>370339.89677999995</v>
      </c>
      <c r="I28" s="43">
        <f>BEA_Output_Data!AP28</f>
        <v>453842.77069999999</v>
      </c>
      <c r="J28" s="43">
        <f>BEA_Output_Data!AQ28</f>
        <v>130882.95039</v>
      </c>
      <c r="K28" s="45">
        <f>BEA_Output_Data!AA28</f>
        <v>78764.001350000006</v>
      </c>
      <c r="L28" s="43">
        <f>BEA_Output_Data!AB28</f>
        <v>169066.92882</v>
      </c>
      <c r="M28" s="43">
        <f>BEA_Output_Data!AC28</f>
        <v>211822.64996000001</v>
      </c>
      <c r="N28" s="43">
        <f>BEA_Output_Data!AD28</f>
        <v>213806.35140000001</v>
      </c>
      <c r="O28" s="43">
        <f>BEA_Output_Data!AE28</f>
        <v>71628.475160000002</v>
      </c>
      <c r="P28" s="43">
        <f>BEA_Output_Data!AF28</f>
        <v>86363.263860000006</v>
      </c>
      <c r="Q28" s="43">
        <f>BEA_Output_Data!AG28</f>
        <v>475411.55908062129</v>
      </c>
      <c r="R28" s="43">
        <f>BEA_Output_Data!AH28</f>
        <v>54026.777150000002</v>
      </c>
      <c r="S28" s="43">
        <f>BEA_Output_Data!AI28</f>
        <v>89124.807239999995</v>
      </c>
      <c r="T28" s="44"/>
    </row>
    <row r="29" spans="1:20" x14ac:dyDescent="0.25">
      <c r="A29" s="41">
        <v>1992</v>
      </c>
      <c r="B29" s="45">
        <f>BEA_Output_Data!AJ29</f>
        <v>565198.74528000003</v>
      </c>
      <c r="C29" s="43">
        <f>BEA_Output_Data!AK29</f>
        <v>81879.940260000003</v>
      </c>
      <c r="D29" s="43">
        <f>BEA_Output_Data!AL29</f>
        <v>79306.046820000003</v>
      </c>
      <c r="E29" s="45">
        <f>BEA_Output_Data!Z29</f>
        <v>85340.354449999999</v>
      </c>
      <c r="F29" s="45">
        <f>BEA_Output_Data!AM29</f>
        <v>166291.29048</v>
      </c>
      <c r="G29" s="43">
        <f>BEA_Output_Data!AN29</f>
        <v>98916.614399999991</v>
      </c>
      <c r="H29" s="43">
        <f>BEA_Output_Data!AO29</f>
        <v>361373.40330000001</v>
      </c>
      <c r="I29" s="43">
        <f>BEA_Output_Data!AP29</f>
        <v>462740.07180000003</v>
      </c>
      <c r="J29" s="43">
        <f>BEA_Output_Data!AQ29</f>
        <v>139998.64799</v>
      </c>
      <c r="K29" s="45">
        <f>BEA_Output_Data!AA29</f>
        <v>81556.031900000002</v>
      </c>
      <c r="L29" s="43">
        <f>BEA_Output_Data!AB29</f>
        <v>173631.73991999999</v>
      </c>
      <c r="M29" s="43">
        <f>BEA_Output_Data!AC29</f>
        <v>218229.94451999999</v>
      </c>
      <c r="N29" s="43">
        <f>BEA_Output_Data!AD29</f>
        <v>213051.44928</v>
      </c>
      <c r="O29" s="43">
        <f>BEA_Output_Data!AE29</f>
        <v>80090.974919999993</v>
      </c>
      <c r="P29" s="43">
        <f>BEA_Output_Data!AF29</f>
        <v>92371.858819999994</v>
      </c>
      <c r="Q29" s="43">
        <f>BEA_Output_Data!AG29</f>
        <v>505100.40138210217</v>
      </c>
      <c r="R29" s="43">
        <f>BEA_Output_Data!AH29</f>
        <v>58090.428249999997</v>
      </c>
      <c r="S29" s="43">
        <f>BEA_Output_Data!AI29</f>
        <v>91907.634869999994</v>
      </c>
      <c r="T29" s="44"/>
    </row>
    <row r="30" spans="1:20" x14ac:dyDescent="0.25">
      <c r="A30" s="41">
        <v>1993</v>
      </c>
      <c r="B30" s="45">
        <f>BEA_Output_Data!AJ30</f>
        <v>569691.46571999998</v>
      </c>
      <c r="C30" s="43">
        <f>BEA_Output_Data!AK30</f>
        <v>86013.557460000011</v>
      </c>
      <c r="D30" s="43">
        <f>BEA_Output_Data!AL30</f>
        <v>80146.095050000004</v>
      </c>
      <c r="E30" s="45">
        <f>BEA_Output_Data!Z30</f>
        <v>85681.059360000014</v>
      </c>
      <c r="F30" s="45">
        <f>BEA_Output_Data!AM30</f>
        <v>167462.08668000001</v>
      </c>
      <c r="G30" s="43">
        <f>BEA_Output_Data!AN30</f>
        <v>98442.961920000002</v>
      </c>
      <c r="H30" s="43">
        <f>BEA_Output_Data!AO30</f>
        <v>362454.30816000002</v>
      </c>
      <c r="I30" s="43">
        <f>BEA_Output_Data!AP30</f>
        <v>465342.05850000004</v>
      </c>
      <c r="J30" s="43">
        <f>BEA_Output_Data!AQ30</f>
        <v>149310.80459000001</v>
      </c>
      <c r="K30" s="45">
        <f>BEA_Output_Data!AA30</f>
        <v>83667.736550000001</v>
      </c>
      <c r="L30" s="43">
        <f>BEA_Output_Data!AB30</f>
        <v>181776.00642000002</v>
      </c>
      <c r="M30" s="43">
        <f>BEA_Output_Data!AC30</f>
        <v>225589.21255999999</v>
      </c>
      <c r="N30" s="43">
        <f>BEA_Output_Data!AD30</f>
        <v>228315.62844</v>
      </c>
      <c r="O30" s="43">
        <f>BEA_Output_Data!AE30</f>
        <v>88171.224020000009</v>
      </c>
      <c r="P30" s="43">
        <f>BEA_Output_Data!AF30</f>
        <v>99019.435580000005</v>
      </c>
      <c r="Q30" s="43">
        <f>BEA_Output_Data!AG30</f>
        <v>524683.04641456413</v>
      </c>
      <c r="R30" s="43">
        <f>BEA_Output_Data!AH30</f>
        <v>60326.672760000009</v>
      </c>
      <c r="S30" s="43">
        <f>BEA_Output_Data!AI30</f>
        <v>96977.326499999981</v>
      </c>
      <c r="T30" s="44"/>
    </row>
    <row r="31" spans="1:20" x14ac:dyDescent="0.25">
      <c r="A31" s="41">
        <v>1994</v>
      </c>
      <c r="B31" s="45">
        <f>BEA_Output_Data!AJ31</f>
        <v>582417.54168000002</v>
      </c>
      <c r="C31" s="43">
        <f>BEA_Output_Data!AK31</f>
        <v>91158.461819999997</v>
      </c>
      <c r="D31" s="43">
        <f>BEA_Output_Data!AL31</f>
        <v>81501.382760000008</v>
      </c>
      <c r="E31" s="45">
        <f>BEA_Output_Data!Z31</f>
        <v>91072.346690000006</v>
      </c>
      <c r="F31" s="45">
        <f>BEA_Output_Data!AM31</f>
        <v>175619.43</v>
      </c>
      <c r="G31" s="43">
        <f>BEA_Output_Data!AN31</f>
        <v>99640.727039999998</v>
      </c>
      <c r="H31" s="43">
        <f>BEA_Output_Data!AO31</f>
        <v>371402.55851999996</v>
      </c>
      <c r="I31" s="43">
        <f>BEA_Output_Data!AP31</f>
        <v>480184.29609999998</v>
      </c>
      <c r="J31" s="43">
        <f>BEA_Output_Data!AQ31</f>
        <v>161308.55572</v>
      </c>
      <c r="K31" s="45">
        <f>BEA_Output_Data!AA31</f>
        <v>87693.559450000001</v>
      </c>
      <c r="L31" s="43">
        <f>BEA_Output_Data!AB31</f>
        <v>191376.18624000001</v>
      </c>
      <c r="M31" s="43">
        <f>BEA_Output_Data!AC31</f>
        <v>244232.50158000001</v>
      </c>
      <c r="N31" s="43">
        <f>BEA_Output_Data!AD31</f>
        <v>250152.41100000002</v>
      </c>
      <c r="O31" s="43">
        <f>BEA_Output_Data!AE31</f>
        <v>103794.30050000001</v>
      </c>
      <c r="P31" s="43">
        <f>BEA_Output_Data!AF31</f>
        <v>106195.52610000002</v>
      </c>
      <c r="Q31" s="43">
        <f>BEA_Output_Data!AG31</f>
        <v>560108.58638802043</v>
      </c>
      <c r="R31" s="43">
        <f>BEA_Output_Data!AH31</f>
        <v>62890.152460000005</v>
      </c>
      <c r="S31" s="43">
        <f>BEA_Output_Data!AI31</f>
        <v>98160.778619999997</v>
      </c>
      <c r="T31" s="44"/>
    </row>
    <row r="32" spans="1:20" x14ac:dyDescent="0.25">
      <c r="A32" s="41">
        <v>1995</v>
      </c>
      <c r="B32" s="45">
        <f>BEA_Output_Data!AJ32</f>
        <v>600282.8676</v>
      </c>
      <c r="C32" s="43">
        <f>BEA_Output_Data!AK32</f>
        <v>90235.643219999984</v>
      </c>
      <c r="D32" s="43">
        <f>BEA_Output_Data!AL32</f>
        <v>80283.442750000002</v>
      </c>
      <c r="E32" s="45">
        <f>BEA_Output_Data!Z32</f>
        <v>93634.99093</v>
      </c>
      <c r="F32" s="45">
        <f>BEA_Output_Data!AM32</f>
        <v>175159.07612000001</v>
      </c>
      <c r="G32" s="43">
        <f>BEA_Output_Data!AN32</f>
        <v>100885.9584</v>
      </c>
      <c r="H32" s="43">
        <f>BEA_Output_Data!AO32</f>
        <v>378490.01064000005</v>
      </c>
      <c r="I32" s="43">
        <f>BEA_Output_Data!AP32</f>
        <v>484268.20899999997</v>
      </c>
      <c r="J32" s="43">
        <f>BEA_Output_Data!AQ32</f>
        <v>164736.76527</v>
      </c>
      <c r="K32" s="45">
        <f>BEA_Output_Data!AA32</f>
        <v>90440.684000000008</v>
      </c>
      <c r="L32" s="43">
        <f>BEA_Output_Data!AB32</f>
        <v>193527.88133999999</v>
      </c>
      <c r="M32" s="43">
        <f>BEA_Output_Data!AC32</f>
        <v>257420.46952000001</v>
      </c>
      <c r="N32" s="43">
        <f>BEA_Output_Data!AD32</f>
        <v>270628.038</v>
      </c>
      <c r="O32" s="43">
        <f>BEA_Output_Data!AE32</f>
        <v>135244.82509999999</v>
      </c>
      <c r="P32" s="43">
        <f>BEA_Output_Data!AF32</f>
        <v>109062.28004000001</v>
      </c>
      <c r="Q32" s="43">
        <f>BEA_Output_Data!AG32</f>
        <v>562656.69228522712</v>
      </c>
      <c r="R32" s="43">
        <f>BEA_Output_Data!AH32</f>
        <v>64085.343960000006</v>
      </c>
      <c r="S32" s="43">
        <f>BEA_Output_Data!AI32</f>
        <v>102347.16902999999</v>
      </c>
      <c r="T32" s="44"/>
    </row>
    <row r="33" spans="1:22" x14ac:dyDescent="0.25">
      <c r="A33" s="41">
        <v>1996</v>
      </c>
      <c r="B33" s="45">
        <f>BEA_Output_Data!AJ33</f>
        <v>590848.81440000003</v>
      </c>
      <c r="C33" s="43">
        <f>BEA_Output_Data!AK33</f>
        <v>88656.17435999999</v>
      </c>
      <c r="D33" s="43">
        <f>BEA_Output_Data!AL33</f>
        <v>78484.930300000007</v>
      </c>
      <c r="E33" s="45">
        <f>BEA_Output_Data!Z33</f>
        <v>96163.677869999985</v>
      </c>
      <c r="F33" s="45">
        <f>BEA_Output_Data!AM33</f>
        <v>171035.00624000002</v>
      </c>
      <c r="G33" s="43">
        <f>BEA_Output_Data!AN33</f>
        <v>101714.09280000001</v>
      </c>
      <c r="H33" s="43">
        <f>BEA_Output_Data!AO33</f>
        <v>383844.36635999999</v>
      </c>
      <c r="I33" s="43">
        <f>BEA_Output_Data!AP33</f>
        <v>489914.46270000003</v>
      </c>
      <c r="J33" s="43">
        <f>BEA_Output_Data!AQ33</f>
        <v>170412.46578000003</v>
      </c>
      <c r="K33" s="45">
        <f>BEA_Output_Data!AA33</f>
        <v>96538.918800000014</v>
      </c>
      <c r="L33" s="43">
        <f>BEA_Output_Data!AB33</f>
        <v>199488.27786</v>
      </c>
      <c r="M33" s="43">
        <f>BEA_Output_Data!AC33</f>
        <v>266712.18672</v>
      </c>
      <c r="N33" s="43">
        <f>BEA_Output_Data!AD33</f>
        <v>277098.62760000001</v>
      </c>
      <c r="O33" s="43">
        <f>BEA_Output_Data!AE33</f>
        <v>166396.36155999999</v>
      </c>
      <c r="P33" s="43">
        <f>BEA_Output_Data!AF33</f>
        <v>112259.35507999999</v>
      </c>
      <c r="Q33" s="43">
        <f>BEA_Output_Data!AG33</f>
        <v>570981.52242383407</v>
      </c>
      <c r="R33" s="43">
        <f>BEA_Output_Data!AH33</f>
        <v>64710.140619999998</v>
      </c>
      <c r="S33" s="43">
        <f>BEA_Output_Data!AI33</f>
        <v>106835.13962999999</v>
      </c>
      <c r="T33" s="44"/>
    </row>
    <row r="34" spans="1:22" x14ac:dyDescent="0.25">
      <c r="A34" s="41">
        <v>1997</v>
      </c>
      <c r="B34" s="45">
        <f>BEA_Output_Data!AJ34</f>
        <v>609288.1002000001</v>
      </c>
      <c r="C34" s="43">
        <f>BEA_Output_Data!AK34</f>
        <v>91661.817420000007</v>
      </c>
      <c r="D34" s="43">
        <f>BEA_Output_Data!AL34</f>
        <v>79568.863499999992</v>
      </c>
      <c r="E34" s="45">
        <f>BEA_Output_Data!Z34</f>
        <v>98855.359849999993</v>
      </c>
      <c r="F34" s="45">
        <f>BEA_Output_Data!AM34</f>
        <v>174104.56308000002</v>
      </c>
      <c r="G34" s="43">
        <f>BEA_Output_Data!AN34</f>
        <v>104070.23616</v>
      </c>
      <c r="H34" s="43">
        <f>BEA_Output_Data!AO34</f>
        <v>401134.28334000002</v>
      </c>
      <c r="I34" s="43">
        <f>BEA_Output_Data!AP34</f>
        <v>522424.93670000002</v>
      </c>
      <c r="J34" s="43">
        <f>BEA_Output_Data!AQ34</f>
        <v>180661.73181000003</v>
      </c>
      <c r="K34" s="45">
        <f>BEA_Output_Data!AA34</f>
        <v>100035.97355000001</v>
      </c>
      <c r="L34" s="43">
        <f>BEA_Output_Data!AB34</f>
        <v>205856.89317000002</v>
      </c>
      <c r="M34" s="43">
        <f>BEA_Output_Data!AC34</f>
        <v>279130.59526000003</v>
      </c>
      <c r="N34" s="43">
        <f>BEA_Output_Data!AD34</f>
        <v>289896.98748000001</v>
      </c>
      <c r="O34" s="43">
        <f>BEA_Output_Data!AE34</f>
        <v>203815.29498000001</v>
      </c>
      <c r="P34" s="43">
        <f>BEA_Output_Data!AF34</f>
        <v>116629.34078</v>
      </c>
      <c r="Q34" s="43">
        <f>BEA_Output_Data!AG34</f>
        <v>629433.10589862149</v>
      </c>
      <c r="R34" s="43">
        <f>BEA_Output_Data!AH34</f>
        <v>71702.423030000005</v>
      </c>
      <c r="S34" s="43">
        <f>BEA_Output_Data!AI34</f>
        <v>110143.94597999999</v>
      </c>
      <c r="T34" s="44"/>
    </row>
    <row r="35" spans="1:22" x14ac:dyDescent="0.25">
      <c r="A35" s="41">
        <v>1998</v>
      </c>
      <c r="B35" s="45">
        <f>BEA_Output_Data!AJ35</f>
        <v>631336.07628000004</v>
      </c>
      <c r="C35" s="43">
        <f>BEA_Output_Data!AK35</f>
        <v>90533.843280000001</v>
      </c>
      <c r="D35" s="43">
        <f>BEA_Output_Data!AL35</f>
        <v>74572.376900000003</v>
      </c>
      <c r="E35" s="45">
        <f>BEA_Output_Data!Z35</f>
        <v>104638.28804</v>
      </c>
      <c r="F35" s="45">
        <f>BEA_Output_Data!AM35</f>
        <v>174483.67804000003</v>
      </c>
      <c r="G35" s="43">
        <f>BEA_Output_Data!AN35</f>
        <v>106140.57216</v>
      </c>
      <c r="H35" s="43">
        <f>BEA_Output_Data!AO35</f>
        <v>393107.31053999998</v>
      </c>
      <c r="I35" s="43">
        <f>BEA_Output_Data!AP35</f>
        <v>526704.1422</v>
      </c>
      <c r="J35" s="43">
        <f>BEA_Output_Data!AQ35</f>
        <v>187820.69777</v>
      </c>
      <c r="K35" s="45">
        <f>BEA_Output_Data!AA35</f>
        <v>105699.74279999999</v>
      </c>
      <c r="L35" s="43">
        <f>BEA_Output_Data!AB35</f>
        <v>213422.01182999997</v>
      </c>
      <c r="M35" s="43">
        <f>BEA_Output_Data!AC35</f>
        <v>289208.97318000003</v>
      </c>
      <c r="N35" s="43">
        <f>BEA_Output_Data!AD35</f>
        <v>298157.19059999997</v>
      </c>
      <c r="O35" s="43">
        <f>BEA_Output_Data!AE35</f>
        <v>240276.70942000003</v>
      </c>
      <c r="P35" s="43">
        <f>BEA_Output_Data!AF35</f>
        <v>121300.40604</v>
      </c>
      <c r="Q35" s="43">
        <f>BEA_Output_Data!AG35</f>
        <v>683588.22981401847</v>
      </c>
      <c r="R35" s="43">
        <f>BEA_Output_Data!AH35</f>
        <v>76904.391000000003</v>
      </c>
      <c r="S35" s="43">
        <f>BEA_Output_Data!AI35</f>
        <v>114927.77961000001</v>
      </c>
      <c r="T35" s="44"/>
    </row>
    <row r="36" spans="1:22" x14ac:dyDescent="0.25">
      <c r="A36" s="41">
        <v>1999</v>
      </c>
      <c r="B36" s="45">
        <f>BEA_Output_Data!AJ36</f>
        <v>625530.50507999992</v>
      </c>
      <c r="C36" s="43">
        <f>BEA_Output_Data!AK36</f>
        <v>91288.876680000001</v>
      </c>
      <c r="D36" s="43">
        <f>BEA_Output_Data!AL36</f>
        <v>71862.915110000002</v>
      </c>
      <c r="E36" s="45">
        <f>BEA_Output_Data!Z36</f>
        <v>108304.54453000001</v>
      </c>
      <c r="F36" s="45">
        <f>BEA_Output_Data!AM36</f>
        <v>176830.04920000001</v>
      </c>
      <c r="G36" s="43">
        <f>BEA_Output_Data!AN36</f>
        <v>107310.05952</v>
      </c>
      <c r="H36" s="43">
        <f>BEA_Output_Data!AO36</f>
        <v>404335.95090000005</v>
      </c>
      <c r="I36" s="43">
        <f>BEA_Output_Data!AP36</f>
        <v>535739.29689999996</v>
      </c>
      <c r="J36" s="43">
        <f>BEA_Output_Data!AQ36</f>
        <v>197445.22417999999</v>
      </c>
      <c r="K36" s="45">
        <f>BEA_Output_Data!AA36</f>
        <v>107161.43309999999</v>
      </c>
      <c r="L36" s="43">
        <f>BEA_Output_Data!AB36</f>
        <v>211895.71596</v>
      </c>
      <c r="M36" s="43">
        <f>BEA_Output_Data!AC36</f>
        <v>292130.44868000003</v>
      </c>
      <c r="N36" s="43">
        <f>BEA_Output_Data!AD36</f>
        <v>292971.97488000005</v>
      </c>
      <c r="O36" s="43">
        <f>BEA_Output_Data!AE36</f>
        <v>292497.44809999998</v>
      </c>
      <c r="P36" s="43">
        <f>BEA_Output_Data!AF36</f>
        <v>123612.65373999999</v>
      </c>
      <c r="Q36" s="43">
        <f>BEA_Output_Data!AG36</f>
        <v>740836.1786782929</v>
      </c>
      <c r="R36" s="43">
        <f>BEA_Output_Data!AH36</f>
        <v>79398.632020000005</v>
      </c>
      <c r="S36" s="43">
        <f>BEA_Output_Data!AI36</f>
        <v>117936.43505999999</v>
      </c>
      <c r="T36" s="44"/>
    </row>
    <row r="37" spans="1:22" x14ac:dyDescent="0.25">
      <c r="A37" s="41">
        <v>2000</v>
      </c>
      <c r="B37" s="45">
        <f>BEA_Output_Data!AJ37</f>
        <v>632840.24699999997</v>
      </c>
      <c r="C37" s="43">
        <f>BEA_Output_Data!AK37</f>
        <v>89118.346320000011</v>
      </c>
      <c r="D37" s="43">
        <f>BEA_Output_Data!AL37</f>
        <v>67926.604269999996</v>
      </c>
      <c r="E37" s="45">
        <f>BEA_Output_Data!Z37</f>
        <v>107578.99022000001</v>
      </c>
      <c r="F37" s="45">
        <f>BEA_Output_Data!AM37</f>
        <v>171915.89099999997</v>
      </c>
      <c r="G37" s="43">
        <f>BEA_Output_Data!AN37</f>
        <v>108813.83040000001</v>
      </c>
      <c r="H37" s="43">
        <f>BEA_Output_Data!AO37</f>
        <v>402639.34074000001</v>
      </c>
      <c r="I37" s="43">
        <f>BEA_Output_Data!AP37</f>
        <v>533866.7855</v>
      </c>
      <c r="J37" s="43">
        <f>BEA_Output_Data!AQ37</f>
        <v>199219.24895000001</v>
      </c>
      <c r="K37" s="45">
        <f>BEA_Output_Data!AA37</f>
        <v>107167.04635</v>
      </c>
      <c r="L37" s="43">
        <f>BEA_Output_Data!AB37</f>
        <v>202108.51965</v>
      </c>
      <c r="M37" s="43">
        <f>BEA_Output_Data!AC37</f>
        <v>302425.44332000002</v>
      </c>
      <c r="N37" s="43">
        <f>BEA_Output_Data!AD37</f>
        <v>309288.35352</v>
      </c>
      <c r="O37" s="43">
        <f>BEA_Output_Data!AE37</f>
        <v>363686.90270000004</v>
      </c>
      <c r="P37" s="43">
        <f>BEA_Output_Data!AF37</f>
        <v>129495.61838</v>
      </c>
      <c r="Q37" s="43">
        <f>BEA_Output_Data!AG37</f>
        <v>682367</v>
      </c>
      <c r="R37" s="43">
        <f>BEA_Output_Data!AH37</f>
        <v>80669.656360000008</v>
      </c>
      <c r="S37" s="43">
        <f>BEA_Output_Data!AI37</f>
        <v>124025.21046</v>
      </c>
      <c r="T37" s="44"/>
    </row>
    <row r="38" spans="1:22" x14ac:dyDescent="0.25">
      <c r="A38" s="41">
        <v>2001</v>
      </c>
      <c r="B38" s="44">
        <f>BEA_Output_Data!AJ38</f>
        <v>632002.39752</v>
      </c>
      <c r="C38" s="43">
        <f>BEA_Output_Data!AK38</f>
        <v>80558.250480000002</v>
      </c>
      <c r="D38" s="43">
        <f>BEA_Output_Data!AL38</f>
        <v>57680.465850000001</v>
      </c>
      <c r="E38" s="44">
        <f>BEA_Output_Data!Z38</f>
        <v>101255.00904999999</v>
      </c>
      <c r="F38" s="44">
        <f>BEA_Output_Data!AM38</f>
        <v>163247.22036000001</v>
      </c>
      <c r="G38" s="43">
        <f>BEA_Output_Data!AN38</f>
        <v>106470.81599999999</v>
      </c>
      <c r="H38" s="43">
        <f>BEA_Output_Data!AO38</f>
        <v>406871.74458</v>
      </c>
      <c r="I38" s="43">
        <f>BEA_Output_Data!AP38</f>
        <v>519191.12100000004</v>
      </c>
      <c r="J38" s="43">
        <f>BEA_Output_Data!AQ38</f>
        <v>188985.69963999998</v>
      </c>
      <c r="K38" s="44">
        <f>BEA_Output_Data!AA38</f>
        <v>103897.88955000001</v>
      </c>
      <c r="L38" s="43">
        <f>BEA_Output_Data!AB38</f>
        <v>185116.16115000003</v>
      </c>
      <c r="M38" s="43">
        <f>BEA_Output_Data!AC38</f>
        <v>282756.07509999996</v>
      </c>
      <c r="N38" s="43">
        <f>BEA_Output_Data!AD38</f>
        <v>275338.16087999998</v>
      </c>
      <c r="O38" s="43">
        <f>BEA_Output_Data!AE38</f>
        <v>340259.85729999997</v>
      </c>
      <c r="P38" s="43">
        <f>BEA_Output_Data!AF38</f>
        <v>116541.61616000001</v>
      </c>
      <c r="Q38" s="43">
        <f>BEA_Output_Data!AG38</f>
        <v>648069.02295448724</v>
      </c>
      <c r="R38" s="43">
        <f>BEA_Output_Data!AH38</f>
        <v>75861.689449999991</v>
      </c>
      <c r="S38" s="43">
        <f>BEA_Output_Data!AI38</f>
        <v>121349.57958000001</v>
      </c>
    </row>
    <row r="39" spans="1:22" x14ac:dyDescent="0.25">
      <c r="A39" s="41">
        <v>2002</v>
      </c>
      <c r="B39" s="44">
        <f>BEA_Output_Data!AJ39</f>
        <v>623313.83243999991</v>
      </c>
      <c r="C39" s="43">
        <f>BEA_Output_Data!AK39</f>
        <v>79704.833940000011</v>
      </c>
      <c r="D39" s="43">
        <f>BEA_Output_Data!AL39</f>
        <v>47451.031880000002</v>
      </c>
      <c r="E39" s="44">
        <f>BEA_Output_Data!Z39</f>
        <v>103465.62927999999</v>
      </c>
      <c r="F39" s="44">
        <f>BEA_Output_Data!AM39</f>
        <v>163999.07860000001</v>
      </c>
      <c r="G39" s="43">
        <f>BEA_Output_Data!AN39</f>
        <v>104417.64864</v>
      </c>
      <c r="H39" s="43">
        <f>BEA_Output_Data!AO39</f>
        <v>419911.01459999994</v>
      </c>
      <c r="I39" s="43">
        <f>BEA_Output_Data!AP39</f>
        <v>548507.98659999995</v>
      </c>
      <c r="J39" s="43">
        <f>BEA_Output_Data!AQ39</f>
        <v>192545.53671999997</v>
      </c>
      <c r="K39" s="44">
        <f>BEA_Output_Data!AA39</f>
        <v>103815.93610000002</v>
      </c>
      <c r="L39" s="43">
        <f>BEA_Output_Data!AB39</f>
        <v>188854.48002000002</v>
      </c>
      <c r="M39" s="43">
        <f>BEA_Output_Data!AC39</f>
        <v>275935.49864000001</v>
      </c>
      <c r="N39" s="43">
        <f>BEA_Output_Data!AD39</f>
        <v>258841.07208000001</v>
      </c>
      <c r="O39" s="43">
        <f>BEA_Output_Data!AE39</f>
        <v>304052.01507999998</v>
      </c>
      <c r="P39" s="43">
        <f>BEA_Output_Data!AF39</f>
        <v>107068.44022</v>
      </c>
      <c r="Q39" s="43">
        <f>BEA_Output_Data!AG39</f>
        <v>691317.28355399973</v>
      </c>
      <c r="R39" s="43">
        <f>BEA_Output_Data!AH39</f>
        <v>79349.175820000004</v>
      </c>
      <c r="S39" s="43">
        <f>BEA_Output_Data!AI39</f>
        <v>129625.16867999999</v>
      </c>
    </row>
    <row r="40" spans="1:22" x14ac:dyDescent="0.25">
      <c r="A40" s="41">
        <v>2003</v>
      </c>
      <c r="B40" s="44">
        <f>BEA_Output_Data!AJ40</f>
        <v>635432.96232000005</v>
      </c>
      <c r="C40" s="43">
        <f>BEA_Output_Data!AK40</f>
        <v>76946.292719999998</v>
      </c>
      <c r="D40" s="43">
        <f>BEA_Output_Data!AL40</f>
        <v>44059.286110000008</v>
      </c>
      <c r="E40" s="44">
        <f>BEA_Output_Data!Z40</f>
        <v>103652.39443</v>
      </c>
      <c r="F40" s="44">
        <f>BEA_Output_Data!AM40</f>
        <v>159452.88492000001</v>
      </c>
      <c r="G40" s="43">
        <f>BEA_Output_Data!AN40</f>
        <v>100600.15104000001</v>
      </c>
      <c r="H40" s="43">
        <f>BEA_Output_Data!AO40</f>
        <v>397640.72585999995</v>
      </c>
      <c r="I40" s="43">
        <f>BEA_Output_Data!AP40</f>
        <v>546302.32900000003</v>
      </c>
      <c r="J40" s="43">
        <f>BEA_Output_Data!AQ40</f>
        <v>192193.87510999999</v>
      </c>
      <c r="K40" s="44">
        <f>BEA_Output_Data!AA40</f>
        <v>105340.49479999999</v>
      </c>
      <c r="L40" s="43">
        <f>BEA_Output_Data!AB40</f>
        <v>181763.94084000002</v>
      </c>
      <c r="M40" s="43">
        <f>BEA_Output_Data!AC40</f>
        <v>272828.75884000002</v>
      </c>
      <c r="N40" s="43">
        <f>BEA_Output_Data!AD40</f>
        <v>261222.36564000003</v>
      </c>
      <c r="O40" s="43">
        <f>BEA_Output_Data!AE40</f>
        <v>328258.70043999999</v>
      </c>
      <c r="P40" s="43">
        <f>BEA_Output_Data!AF40</f>
        <v>104976.04558000001</v>
      </c>
      <c r="Q40" s="43">
        <f>BEA_Output_Data!AG40</f>
        <v>708470.99983995559</v>
      </c>
      <c r="R40" s="43">
        <f>BEA_Output_Data!AH40</f>
        <v>77441.815040000001</v>
      </c>
      <c r="S40" s="43">
        <f>BEA_Output_Data!AI40</f>
        <v>133958.77596</v>
      </c>
    </row>
    <row r="41" spans="1:22" x14ac:dyDescent="0.25">
      <c r="A41" s="41">
        <v>2004</v>
      </c>
      <c r="B41" s="44">
        <f>BEA_Output_Data!AJ41</f>
        <v>634707.26592000003</v>
      </c>
      <c r="C41" s="43">
        <f>BEA_Output_Data!AK41</f>
        <v>75757.305779999995</v>
      </c>
      <c r="D41" s="43">
        <f>BEA_Output_Data!AL41</f>
        <v>38533.45405</v>
      </c>
      <c r="E41" s="44">
        <f>BEA_Output_Data!Z41</f>
        <v>105939.98454</v>
      </c>
      <c r="F41" s="44">
        <f>BEA_Output_Data!AM41</f>
        <v>159773.06184000001</v>
      </c>
      <c r="G41" s="43">
        <f>BEA_Output_Data!AN41</f>
        <v>101169.74592</v>
      </c>
      <c r="H41" s="43">
        <f>BEA_Output_Data!AO41</f>
        <v>431180.70198000001</v>
      </c>
      <c r="I41" s="43">
        <f>BEA_Output_Data!AP41</f>
        <v>568783.95360000001</v>
      </c>
      <c r="J41" s="43">
        <f>BEA_Output_Data!AQ41</f>
        <v>194264.55296999999</v>
      </c>
      <c r="K41" s="44">
        <f>BEA_Output_Data!AA41</f>
        <v>108447.99</v>
      </c>
      <c r="L41" s="43">
        <f>BEA_Output_Data!AB41</f>
        <v>200716.95609000002</v>
      </c>
      <c r="M41" s="43">
        <f>BEA_Output_Data!AC41</f>
        <v>272389.82496</v>
      </c>
      <c r="N41" s="43">
        <f>BEA_Output_Data!AD41</f>
        <v>271009.86108</v>
      </c>
      <c r="O41" s="43">
        <f>BEA_Output_Data!AE41</f>
        <v>357533.04553999996</v>
      </c>
      <c r="P41" s="43">
        <f>BEA_Output_Data!AF41</f>
        <v>106388.30366000001</v>
      </c>
      <c r="Q41" s="43">
        <f>BEA_Output_Data!AG41</f>
        <v>703382.70870264142</v>
      </c>
      <c r="R41" s="43">
        <f>BEA_Output_Data!AH41</f>
        <v>79547.000620000006</v>
      </c>
      <c r="S41" s="43">
        <f>BEA_Output_Data!AI41</f>
        <v>133246.98954000001</v>
      </c>
      <c r="T41" s="46"/>
      <c r="U41" s="46"/>
      <c r="V41" s="46"/>
    </row>
    <row r="42" spans="1:22" x14ac:dyDescent="0.25">
      <c r="A42" s="41">
        <v>2005</v>
      </c>
      <c r="B42" s="44">
        <f>BEA_Output_Data!AJ42</f>
        <v>659724</v>
      </c>
      <c r="C42" s="43">
        <f>BEA_Output_Data!AK42</f>
        <v>76266</v>
      </c>
      <c r="D42" s="43">
        <f>BEA_Output_Data!AL42</f>
        <v>37121</v>
      </c>
      <c r="E42" s="44">
        <f>BEA_Output_Data!Z42</f>
        <v>113191</v>
      </c>
      <c r="F42" s="44">
        <f>BEA_Output_Data!AM42</f>
        <v>159292</v>
      </c>
      <c r="G42" s="43">
        <f>BEA_Output_Data!AN42</f>
        <v>100992</v>
      </c>
      <c r="H42" s="43">
        <f>BEA_Output_Data!AO42</f>
        <v>456078</v>
      </c>
      <c r="I42" s="43">
        <f>BEA_Output_Data!AP42</f>
        <v>574390</v>
      </c>
      <c r="J42" s="43">
        <f>BEA_Output_Data!AQ42</f>
        <v>196459</v>
      </c>
      <c r="K42" s="44">
        <f>BEA_Output_Data!AA42</f>
        <v>112265</v>
      </c>
      <c r="L42" s="43">
        <f>BEA_Output_Data!AB42</f>
        <v>201093</v>
      </c>
      <c r="M42" s="43">
        <f>BEA_Output_Data!AC42</f>
        <v>285022</v>
      </c>
      <c r="N42" s="43">
        <f>BEA_Output_Data!AD42</f>
        <v>291468</v>
      </c>
      <c r="O42" s="43">
        <f>BEA_Output_Data!AE42</f>
        <v>378466</v>
      </c>
      <c r="P42" s="43">
        <f>BEA_Output_Data!AF42</f>
        <v>108302</v>
      </c>
      <c r="Q42" s="43">
        <f>BEA_Output_Data!AG42</f>
        <v>728949.54303487635</v>
      </c>
      <c r="R42" s="43">
        <f>BEA_Output_Data!AH42</f>
        <v>82427</v>
      </c>
      <c r="S42" s="43">
        <f>BEA_Output_Data!AI42</f>
        <v>142929</v>
      </c>
      <c r="T42" s="46"/>
      <c r="U42" s="46"/>
      <c r="V42" s="46"/>
    </row>
    <row r="43" spans="1:22" x14ac:dyDescent="0.25">
      <c r="A43" s="41">
        <v>2006</v>
      </c>
      <c r="B43" s="44">
        <f>BEA_Output_Data!AJ43</f>
        <v>660957.68388000003</v>
      </c>
      <c r="C43" s="43">
        <f>BEA_Output_Data!AK43</f>
        <v>68756.086980000007</v>
      </c>
      <c r="D43" s="43">
        <f>BEA_Output_Data!AL43</f>
        <v>34686.233610000003</v>
      </c>
      <c r="E43" s="44">
        <f>BEA_Output_Data!Z43</f>
        <v>114843.5886</v>
      </c>
      <c r="F43" s="44">
        <f>BEA_Output_Data!AM43</f>
        <v>157460.14199999999</v>
      </c>
      <c r="G43" s="43">
        <f>BEA_Output_Data!AN43</f>
        <v>99702.332160000005</v>
      </c>
      <c r="H43" s="43">
        <f>BEA_Output_Data!AO43</f>
        <v>450358.78188000002</v>
      </c>
      <c r="I43" s="43">
        <f>BEA_Output_Data!AP43</f>
        <v>581483.71649999998</v>
      </c>
      <c r="J43" s="43">
        <f>BEA_Output_Data!AQ43</f>
        <v>195284.17517999999</v>
      </c>
      <c r="K43" s="44">
        <f>BEA_Output_Data!AA43</f>
        <v>114664.10305000001</v>
      </c>
      <c r="L43" s="43">
        <f>BEA_Output_Data!AB43</f>
        <v>198102.74709000002</v>
      </c>
      <c r="M43" s="43">
        <f>BEA_Output_Data!AC43</f>
        <v>299461.21451999998</v>
      </c>
      <c r="N43" s="43">
        <f>BEA_Output_Data!AD43</f>
        <v>304764.77016000001</v>
      </c>
      <c r="O43" s="43">
        <f>BEA_Output_Data!AE43</f>
        <v>410862.68960000004</v>
      </c>
      <c r="P43" s="43">
        <f>BEA_Output_Data!AF43</f>
        <v>108447.12468000001</v>
      </c>
      <c r="Q43" s="43">
        <f>BEA_Output_Data!AG43</f>
        <v>731047.86853890342</v>
      </c>
      <c r="R43" s="43">
        <f>BEA_Output_Data!AH43</f>
        <v>80951.556700000001</v>
      </c>
      <c r="S43" s="43">
        <f>BEA_Output_Data!AI43</f>
        <v>146609.42175000001</v>
      </c>
      <c r="T43" s="46"/>
      <c r="U43" s="46"/>
      <c r="V43" s="46"/>
    </row>
    <row r="44" spans="1:22" x14ac:dyDescent="0.25">
      <c r="A44" s="41">
        <v>2007</v>
      </c>
      <c r="B44" s="44">
        <f>BEA_Output_Data!AJ44</f>
        <v>665107.34784000006</v>
      </c>
      <c r="C44" s="43">
        <f>BEA_Output_Data!AK44</f>
        <v>60328.693979999989</v>
      </c>
      <c r="D44" s="43">
        <f>BEA_Output_Data!AL44</f>
        <v>26259.395400000001</v>
      </c>
      <c r="E44" s="44">
        <f>BEA_Output_Data!Z44</f>
        <v>107054.91589</v>
      </c>
      <c r="F44" s="44">
        <f>BEA_Output_Data!AM44</f>
        <v>159155.00888000001</v>
      </c>
      <c r="G44" s="43">
        <f>BEA_Output_Data!AN44</f>
        <v>102069.58464</v>
      </c>
      <c r="H44" s="43">
        <f>BEA_Output_Data!AO44</f>
        <v>462495.01746</v>
      </c>
      <c r="I44" s="43">
        <f>BEA_Output_Data!AP44</f>
        <v>619571.51740000001</v>
      </c>
      <c r="J44" s="43">
        <f>BEA_Output_Data!AQ44</f>
        <v>192097.6102</v>
      </c>
      <c r="K44" s="44">
        <f>BEA_Output_Data!AA44</f>
        <v>113673.92574999999</v>
      </c>
      <c r="L44" s="43">
        <f>BEA_Output_Data!AB44</f>
        <v>204616.14936000001</v>
      </c>
      <c r="M44" s="43">
        <f>BEA_Output_Data!AC44</f>
        <v>311218.37202000001</v>
      </c>
      <c r="N44" s="43">
        <f>BEA_Output_Data!AD44</f>
        <v>315295.50900000002</v>
      </c>
      <c r="O44" s="43">
        <f>BEA_Output_Data!AE44</f>
        <v>447736.63198000001</v>
      </c>
      <c r="P44" s="43">
        <f>BEA_Output_Data!AF44</f>
        <v>112184.62670000001</v>
      </c>
      <c r="Q44" s="43">
        <f>BEA_Output_Data!AG44</f>
        <v>789974.50185859215</v>
      </c>
      <c r="R44" s="43">
        <f>BEA_Output_Data!AH44</f>
        <v>76561.494680000003</v>
      </c>
      <c r="S44" s="43">
        <f>BEA_Output_Data!AI44</f>
        <v>142764.63165000002</v>
      </c>
      <c r="T44" s="46"/>
      <c r="U44" s="46"/>
      <c r="V44" s="46"/>
    </row>
    <row r="45" spans="1:22" x14ac:dyDescent="0.25">
      <c r="A45" s="41">
        <v>2008</v>
      </c>
      <c r="B45" s="44">
        <f>BEA_Output_Data!AJ45</f>
        <v>654802.45896000008</v>
      </c>
      <c r="C45" s="43">
        <f>BEA_Output_Data!AK45</f>
        <v>52877.50578</v>
      </c>
      <c r="D45" s="43">
        <f>BEA_Output_Data!AL45</f>
        <v>20727.995189999998</v>
      </c>
      <c r="E45" s="44">
        <f>BEA_Output_Data!Z45</f>
        <v>92238.213990000004</v>
      </c>
      <c r="F45" s="44">
        <f>BEA_Output_Data!AM45</f>
        <v>151759.08132</v>
      </c>
      <c r="G45" s="43">
        <f>BEA_Output_Data!AN45</f>
        <v>95772.733439999982</v>
      </c>
      <c r="H45" s="43">
        <f>BEA_Output_Data!AO45</f>
        <v>442984.00062000001</v>
      </c>
      <c r="I45" s="43">
        <f>BEA_Output_Data!AP45</f>
        <v>552258.7533000001</v>
      </c>
      <c r="J45" s="43">
        <f>BEA_Output_Data!AQ45</f>
        <v>172830.87607</v>
      </c>
      <c r="K45" s="44">
        <f>BEA_Output_Data!AA45</f>
        <v>99535.27165000001</v>
      </c>
      <c r="L45" s="43">
        <f>BEA_Output_Data!AB45</f>
        <v>205161.11138999998</v>
      </c>
      <c r="M45" s="43">
        <f>BEA_Output_Data!AC45</f>
        <v>300321.98095999996</v>
      </c>
      <c r="N45" s="43">
        <f>BEA_Output_Data!AD45</f>
        <v>307912.62456000003</v>
      </c>
      <c r="O45" s="43">
        <f>BEA_Output_Data!AE45</f>
        <v>457444.28487999999</v>
      </c>
      <c r="P45" s="43">
        <f>BEA_Output_Data!AF45</f>
        <v>107330.53105999999</v>
      </c>
      <c r="Q45" s="43">
        <f>BEA_Output_Data!AG45</f>
        <v>686930.19377012539</v>
      </c>
      <c r="R45" s="43">
        <f>BEA_Output_Data!AH45</f>
        <v>69484.312460000001</v>
      </c>
      <c r="S45" s="43">
        <f>BEA_Output_Data!AI45</f>
        <v>144885.69800999999</v>
      </c>
      <c r="T45" s="46"/>
      <c r="U45" s="46"/>
      <c r="V45" s="46"/>
    </row>
    <row r="46" spans="1:22" x14ac:dyDescent="0.25">
      <c r="A46" s="41">
        <v>2009</v>
      </c>
      <c r="B46" s="44">
        <f>BEA_Output_Data!AJ46</f>
        <v>659552.47175999999</v>
      </c>
      <c r="C46" s="43">
        <f>BEA_Output_Data!AK46</f>
        <v>41674.030380000004</v>
      </c>
      <c r="D46" s="43">
        <f>BEA_Output_Data!AL46</f>
        <v>18031.525750000001</v>
      </c>
      <c r="E46" s="44">
        <f>BEA_Output_Data!Z46</f>
        <v>71700.83894999999</v>
      </c>
      <c r="F46" s="44">
        <f>BEA_Output_Data!AM46</f>
        <v>136312.53607999999</v>
      </c>
      <c r="G46" s="43">
        <f>BEA_Output_Data!AN46</f>
        <v>80827.937280000013</v>
      </c>
      <c r="H46" s="43">
        <f>BEA_Output_Data!AO46</f>
        <v>440288.57964000001</v>
      </c>
      <c r="I46" s="43">
        <f>BEA_Output_Data!AP46</f>
        <v>498271.83720000007</v>
      </c>
      <c r="J46" s="43">
        <f>BEA_Output_Data!AQ46</f>
        <v>145585.94195000001</v>
      </c>
      <c r="K46" s="44">
        <f>BEA_Output_Data!AA46</f>
        <v>75220.917950000003</v>
      </c>
      <c r="L46" s="43">
        <f>BEA_Output_Data!AB46</f>
        <v>149947.00638000001</v>
      </c>
      <c r="M46" s="43">
        <f>BEA_Output_Data!AC46</f>
        <v>234182.62586</v>
      </c>
      <c r="N46" s="43">
        <f>BEA_Output_Data!AD46</f>
        <v>241647.37476000001</v>
      </c>
      <c r="O46" s="43">
        <f>BEA_Output_Data!AE46</f>
        <v>394796.80790000001</v>
      </c>
      <c r="P46" s="43">
        <f>BEA_Output_Data!AF46</f>
        <v>85348.474120000013</v>
      </c>
      <c r="Q46" s="43">
        <f>BEA_Output_Data!AG46</f>
        <v>548523.07238593628</v>
      </c>
      <c r="R46" s="43">
        <f>BEA_Output_Data!AH46</f>
        <v>50495.604470000006</v>
      </c>
      <c r="S46" s="43">
        <f>BEA_Output_Data!AI46</f>
        <v>133521.41322000002</v>
      </c>
      <c r="T46" s="46"/>
      <c r="U46" s="46"/>
      <c r="V46" s="46"/>
    </row>
    <row r="47" spans="1:22" x14ac:dyDescent="0.25">
      <c r="A47" s="41">
        <v>2010</v>
      </c>
      <c r="B47" s="44">
        <f>BEA_Output_Data!AJ47</f>
        <v>655211.48784000007</v>
      </c>
      <c r="C47" s="43">
        <f>BEA_Output_Data!AK47</f>
        <v>44621.711280000003</v>
      </c>
      <c r="D47" s="43">
        <f>BEA_Output_Data!AL47</f>
        <v>19569.077570000001</v>
      </c>
      <c r="E47" s="44">
        <f>BEA_Output_Data!Z47</f>
        <v>74767.183140000008</v>
      </c>
      <c r="F47" s="44">
        <f>BEA_Output_Data!AM47</f>
        <v>138212.88964000001</v>
      </c>
      <c r="G47" s="43">
        <f>BEA_Output_Data!AN47</f>
        <v>80487.594240000006</v>
      </c>
      <c r="H47" s="43">
        <f>BEA_Output_Data!AO47</f>
        <v>431974.27770000004</v>
      </c>
      <c r="I47" s="43">
        <f>BEA_Output_Data!AP47</f>
        <v>529380.79960000003</v>
      </c>
      <c r="J47" s="43">
        <f>BEA_Output_Data!AQ47</f>
        <v>158180.92844000002</v>
      </c>
      <c r="K47" s="44">
        <f>BEA_Output_Data!AA47</f>
        <v>78097.147249999995</v>
      </c>
      <c r="L47" s="43">
        <f>BEA_Output_Data!AB47</f>
        <v>183479.26413</v>
      </c>
      <c r="M47" s="43">
        <f>BEA_Output_Data!AC47</f>
        <v>247447.54973999999</v>
      </c>
      <c r="N47" s="43">
        <f>BEA_Output_Data!AD47</f>
        <v>267931.95899999997</v>
      </c>
      <c r="O47" s="43">
        <f>BEA_Output_Data!AE47</f>
        <v>431099.26662000001</v>
      </c>
      <c r="P47" s="43">
        <f>BEA_Output_Data!AF47</f>
        <v>89150.957339999994</v>
      </c>
      <c r="Q47" s="43">
        <f>BEA_Output_Data!AG47</f>
        <v>645073.99646212754</v>
      </c>
      <c r="R47" s="43">
        <f>BEA_Output_Data!AH47</f>
        <v>49427.35055000001</v>
      </c>
      <c r="S47" s="43">
        <f>BEA_Output_Data!AI47</f>
        <v>138299.52969</v>
      </c>
      <c r="T47" s="46"/>
      <c r="U47" s="46"/>
      <c r="V47" s="46"/>
    </row>
    <row r="48" spans="1:22" s="50" customFormat="1" ht="17.25" customHeight="1" x14ac:dyDescent="0.25">
      <c r="A48" s="41">
        <v>2011</v>
      </c>
      <c r="B48" s="44">
        <f>BEA_Output_Data!AJ48</f>
        <v>661162.19832000008</v>
      </c>
      <c r="C48" s="43">
        <f>BEA_Output_Data!AK48</f>
        <v>42949.197899999999</v>
      </c>
      <c r="D48" s="43">
        <f>BEA_Output_Data!AL48</f>
        <v>20040.143059999999</v>
      </c>
      <c r="E48" s="44">
        <f>BEA_Output_Data!Z48</f>
        <v>73545.852249999996</v>
      </c>
      <c r="F48" s="44">
        <f>BEA_Output_Data!AM48</f>
        <v>133626.87296000001</v>
      </c>
      <c r="G48" s="43">
        <f>BEA_Output_Data!AN48</f>
        <v>78634.391040000002</v>
      </c>
      <c r="H48" s="43">
        <f>BEA_Output_Data!AO48</f>
        <v>438856.49472000002</v>
      </c>
      <c r="I48" s="43">
        <f>BEA_Output_Data!AP48</f>
        <v>517772.37770000007</v>
      </c>
      <c r="J48" s="43">
        <f>BEA_Output_Data!AQ48</f>
        <v>159563.99980000002</v>
      </c>
      <c r="K48" s="44">
        <f>BEA_Output_Data!AA48</f>
        <v>80458.080200000011</v>
      </c>
      <c r="L48" s="43">
        <f>BEA_Output_Data!AB48</f>
        <v>216824.50538999998</v>
      </c>
      <c r="M48" s="43">
        <f>BEA_Output_Data!AC48</f>
        <v>257722.59284</v>
      </c>
      <c r="N48" s="43">
        <f>BEA_Output_Data!AD48</f>
        <v>294540.07272</v>
      </c>
      <c r="O48" s="43">
        <f>BEA_Output_Data!AE48</f>
        <v>442457.03128</v>
      </c>
      <c r="P48" s="43">
        <f>BEA_Output_Data!AF48</f>
        <v>90369.35484</v>
      </c>
      <c r="Q48" s="43">
        <f>BEA_Output_Data!AG48</f>
        <v>703170.73940665531</v>
      </c>
      <c r="R48" s="43">
        <f>BEA_Output_Data!AH48</f>
        <v>50767.613570000001</v>
      </c>
      <c r="S48" s="43">
        <f>BEA_Output_Data!AI48</f>
        <v>142541.66241000002</v>
      </c>
      <c r="T48" s="49"/>
      <c r="U48" s="49"/>
      <c r="V48" s="49"/>
    </row>
    <row r="49" spans="1:22" s="50" customFormat="1" ht="28.15" customHeight="1" x14ac:dyDescent="0.25">
      <c r="A49" s="38" t="s">
        <v>214</v>
      </c>
      <c r="B49" s="47"/>
      <c r="C49" s="46"/>
      <c r="D49" s="46"/>
      <c r="E49" s="46"/>
      <c r="F49" s="46"/>
      <c r="G49" s="46"/>
      <c r="H49" s="46"/>
      <c r="I49" s="46"/>
      <c r="J49" s="49"/>
      <c r="K49" s="49"/>
      <c r="L49" s="49"/>
      <c r="M49" s="49"/>
      <c r="N49" s="49"/>
      <c r="O49" s="49"/>
      <c r="P49" s="49"/>
      <c r="Q49" s="49"/>
      <c r="R49" s="49"/>
      <c r="S49" s="49"/>
      <c r="T49" s="49"/>
      <c r="U49" s="49"/>
      <c r="V49" s="49"/>
    </row>
    <row r="50" spans="1:22" s="50" customFormat="1" ht="28.15" customHeight="1" x14ac:dyDescent="0.2">
      <c r="A50" s="48">
        <v>1</v>
      </c>
      <c r="B50" s="904" t="s">
        <v>462</v>
      </c>
      <c r="C50" s="905"/>
      <c r="D50" s="905"/>
      <c r="E50" s="905"/>
      <c r="F50" s="905"/>
      <c r="G50" s="905"/>
      <c r="H50" s="905"/>
      <c r="I50" s="905"/>
      <c r="J50" s="49"/>
      <c r="K50" s="49"/>
      <c r="L50" s="49"/>
      <c r="M50" s="49"/>
      <c r="N50" s="49"/>
      <c r="O50" s="49"/>
      <c r="P50" s="49"/>
      <c r="Q50" s="49"/>
      <c r="R50" s="49"/>
      <c r="S50" s="49"/>
      <c r="T50" s="49"/>
      <c r="U50" s="49"/>
      <c r="V50" s="49"/>
    </row>
    <row r="51" spans="1:22" s="50" customFormat="1" ht="28.15" customHeight="1" x14ac:dyDescent="0.2">
      <c r="A51" s="48"/>
      <c r="B51" s="904"/>
      <c r="C51" s="905"/>
      <c r="D51" s="905"/>
      <c r="E51" s="905"/>
      <c r="F51" s="905"/>
      <c r="G51" s="905"/>
      <c r="H51" s="905"/>
      <c r="I51" s="905"/>
      <c r="J51" s="49"/>
      <c r="K51" s="49"/>
      <c r="L51" s="49"/>
      <c r="M51" s="49"/>
      <c r="N51" s="49"/>
      <c r="O51" s="49"/>
      <c r="P51" s="49"/>
      <c r="Q51" s="49"/>
      <c r="R51" s="49"/>
      <c r="S51" s="49"/>
      <c r="T51" s="49"/>
      <c r="U51" s="49"/>
      <c r="V51" s="49"/>
    </row>
    <row r="52" spans="1:22" s="50" customFormat="1" ht="28.15" customHeight="1" x14ac:dyDescent="0.2">
      <c r="A52" s="51"/>
      <c r="B52" s="908"/>
      <c r="C52" s="905"/>
      <c r="D52" s="905"/>
      <c r="E52" s="905"/>
      <c r="F52" s="905"/>
      <c r="G52" s="905"/>
      <c r="H52" s="905"/>
      <c r="I52" s="905"/>
      <c r="J52" s="49"/>
      <c r="K52" s="49"/>
      <c r="L52" s="49"/>
      <c r="M52" s="49"/>
      <c r="N52" s="49"/>
      <c r="O52" s="49"/>
      <c r="P52" s="49"/>
      <c r="Q52" s="49"/>
      <c r="R52" s="49"/>
      <c r="S52" s="49"/>
      <c r="T52" s="49"/>
      <c r="U52" s="49"/>
      <c r="V52" s="49"/>
    </row>
    <row r="53" spans="1:22" s="50" customFormat="1" ht="28.15" customHeight="1" x14ac:dyDescent="0.2">
      <c r="A53" s="51"/>
      <c r="B53" s="904"/>
      <c r="C53" s="905"/>
      <c r="D53" s="905"/>
      <c r="E53" s="905"/>
      <c r="F53" s="905"/>
      <c r="G53" s="905"/>
      <c r="H53" s="905"/>
      <c r="I53" s="905"/>
      <c r="J53" s="49"/>
      <c r="K53" s="49"/>
      <c r="L53" s="49"/>
      <c r="M53" s="49"/>
      <c r="N53" s="49"/>
      <c r="O53" s="49"/>
      <c r="P53" s="49"/>
      <c r="Q53" s="49"/>
      <c r="R53" s="49"/>
      <c r="S53" s="49"/>
      <c r="T53" s="49"/>
      <c r="U53" s="49"/>
      <c r="V53" s="49"/>
    </row>
    <row r="54" spans="1:22" s="50" customFormat="1" ht="28.15" customHeight="1" x14ac:dyDescent="0.2">
      <c r="A54" s="51"/>
      <c r="B54" s="904"/>
      <c r="C54" s="905"/>
      <c r="D54" s="905"/>
      <c r="E54" s="905"/>
      <c r="F54" s="905"/>
      <c r="G54" s="905"/>
      <c r="H54" s="905"/>
      <c r="I54" s="905"/>
      <c r="J54" s="49"/>
      <c r="K54" s="49"/>
      <c r="L54" s="49"/>
      <c r="M54" s="49"/>
      <c r="N54" s="49"/>
      <c r="O54" s="49"/>
      <c r="P54" s="49"/>
      <c r="Q54" s="49"/>
      <c r="R54" s="49"/>
      <c r="S54" s="49"/>
      <c r="T54" s="49"/>
      <c r="U54" s="49"/>
      <c r="V54" s="49"/>
    </row>
    <row r="55" spans="1:22" s="50" customFormat="1" ht="28.15" customHeight="1" x14ac:dyDescent="0.2">
      <c r="A55" s="51"/>
      <c r="B55" s="905"/>
      <c r="C55" s="905"/>
      <c r="D55" s="905"/>
      <c r="E55" s="905"/>
      <c r="F55" s="905"/>
      <c r="G55" s="905"/>
      <c r="H55" s="905"/>
      <c r="I55" s="905"/>
      <c r="J55" s="49"/>
      <c r="K55" s="49"/>
      <c r="L55" s="49"/>
      <c r="M55" s="49"/>
      <c r="N55" s="49"/>
      <c r="O55" s="49"/>
      <c r="P55" s="49"/>
      <c r="Q55" s="49"/>
      <c r="R55" s="49"/>
      <c r="S55" s="49"/>
      <c r="T55" s="49"/>
      <c r="U55" s="49"/>
      <c r="V55" s="49"/>
    </row>
    <row r="56" spans="1:22" s="50" customFormat="1" ht="28.15" customHeight="1" x14ac:dyDescent="0.2">
      <c r="A56" s="51"/>
      <c r="B56" s="905"/>
      <c r="C56" s="905"/>
      <c r="D56" s="905"/>
      <c r="E56" s="905"/>
      <c r="F56" s="905"/>
      <c r="G56" s="905"/>
      <c r="H56" s="905"/>
      <c r="I56" s="905"/>
      <c r="J56" s="49"/>
      <c r="K56" s="49"/>
      <c r="L56" s="49"/>
      <c r="M56" s="49"/>
      <c r="N56" s="49"/>
      <c r="O56" s="49"/>
      <c r="P56" s="49"/>
      <c r="Q56" s="49"/>
      <c r="R56" s="49"/>
      <c r="S56" s="49"/>
      <c r="T56" s="49"/>
      <c r="U56" s="49"/>
      <c r="V56" s="49"/>
    </row>
    <row r="57" spans="1:22" s="50" customFormat="1" ht="28.15" customHeight="1" x14ac:dyDescent="0.2">
      <c r="A57" s="51"/>
      <c r="B57" s="905"/>
      <c r="C57" s="905"/>
      <c r="D57" s="905"/>
      <c r="E57" s="905"/>
      <c r="F57" s="905"/>
      <c r="G57" s="905"/>
      <c r="H57" s="905"/>
      <c r="I57" s="905"/>
      <c r="J57" s="49"/>
      <c r="K57" s="49"/>
      <c r="L57" s="49"/>
      <c r="M57" s="49"/>
      <c r="N57" s="49"/>
      <c r="O57" s="49"/>
      <c r="P57" s="49"/>
      <c r="Q57" s="49"/>
      <c r="R57" s="49"/>
      <c r="S57" s="49"/>
      <c r="T57" s="49"/>
      <c r="U57" s="49"/>
      <c r="V57" s="49"/>
    </row>
    <row r="58" spans="1:22" s="50" customFormat="1" ht="28.15" customHeight="1" x14ac:dyDescent="0.2">
      <c r="A58" s="51"/>
      <c r="B58" s="905"/>
      <c r="C58" s="905"/>
      <c r="D58" s="905"/>
      <c r="E58" s="905"/>
      <c r="F58" s="905"/>
      <c r="G58" s="905"/>
      <c r="H58" s="905"/>
      <c r="I58" s="905"/>
      <c r="J58" s="49"/>
      <c r="K58" s="49"/>
      <c r="L58" s="49"/>
      <c r="M58" s="49"/>
      <c r="N58" s="49"/>
      <c r="O58" s="49"/>
      <c r="P58" s="49"/>
      <c r="Q58" s="49"/>
      <c r="R58" s="49"/>
      <c r="S58" s="49"/>
      <c r="T58" s="49"/>
      <c r="U58" s="49"/>
      <c r="V58" s="49"/>
    </row>
    <row r="59" spans="1:22" s="50" customFormat="1" ht="28.15" customHeight="1" x14ac:dyDescent="0.2">
      <c r="B59" s="905"/>
      <c r="C59" s="905"/>
      <c r="D59" s="905"/>
      <c r="E59" s="905"/>
      <c r="F59" s="905"/>
      <c r="G59" s="905"/>
      <c r="H59" s="905"/>
      <c r="I59" s="905"/>
      <c r="J59" s="49"/>
      <c r="K59" s="49"/>
      <c r="L59" s="49"/>
      <c r="M59" s="49"/>
      <c r="N59" s="49"/>
      <c r="O59" s="49"/>
      <c r="P59" s="49"/>
      <c r="Q59" s="49"/>
      <c r="R59" s="49"/>
      <c r="S59" s="49"/>
      <c r="T59" s="49"/>
      <c r="U59" s="49"/>
      <c r="V59" s="49"/>
    </row>
    <row r="60" spans="1:22" s="50" customFormat="1" ht="28.15" customHeight="1" x14ac:dyDescent="0.2">
      <c r="B60" s="905"/>
      <c r="C60" s="905"/>
      <c r="D60" s="905"/>
      <c r="E60" s="905"/>
      <c r="F60" s="905"/>
      <c r="G60" s="905"/>
      <c r="H60" s="905"/>
      <c r="I60" s="905"/>
      <c r="J60" s="49"/>
      <c r="K60" s="49"/>
      <c r="L60" s="49"/>
      <c r="M60" s="49"/>
      <c r="N60" s="49"/>
      <c r="O60" s="49"/>
      <c r="P60" s="49"/>
      <c r="Q60" s="49"/>
      <c r="R60" s="49"/>
      <c r="S60" s="49"/>
      <c r="T60" s="49"/>
      <c r="U60" s="49"/>
      <c r="V60" s="49"/>
    </row>
    <row r="62" spans="1:22" x14ac:dyDescent="0.25">
      <c r="B62" s="47"/>
    </row>
    <row r="63" spans="1:22" x14ac:dyDescent="0.25">
      <c r="B63" s="47"/>
    </row>
    <row r="64" spans="1:22" x14ac:dyDescent="0.25">
      <c r="B64" s="47"/>
    </row>
  </sheetData>
  <mergeCells count="12">
    <mergeCell ref="A5:A6"/>
    <mergeCell ref="B50:I50"/>
    <mergeCell ref="B51:I51"/>
    <mergeCell ref="B52:I52"/>
    <mergeCell ref="B53:I53"/>
    <mergeCell ref="B54:I54"/>
    <mergeCell ref="B59:I59"/>
    <mergeCell ref="B60:I60"/>
    <mergeCell ref="B55:I55"/>
    <mergeCell ref="B56:I56"/>
    <mergeCell ref="B57:I57"/>
    <mergeCell ref="B58:I58"/>
  </mergeCells>
  <phoneticPr fontId="24" type="noConversion"/>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V69"/>
  <sheetViews>
    <sheetView topLeftCell="N31" workbookViewId="0">
      <selection activeCell="U38" sqref="U38"/>
    </sheetView>
  </sheetViews>
  <sheetFormatPr defaultColWidth="10.28515625" defaultRowHeight="15.75" x14ac:dyDescent="0.25"/>
  <cols>
    <col min="1" max="1" width="10.28515625" style="55" customWidth="1"/>
    <col min="2" max="22" width="14.5703125" style="55" customWidth="1"/>
    <col min="23" max="16384" width="10.28515625" style="55"/>
  </cols>
  <sheetData>
    <row r="1" spans="1:19" x14ac:dyDescent="0.25">
      <c r="A1" s="718" t="s">
        <v>464</v>
      </c>
    </row>
    <row r="2" spans="1:19" ht="21" customHeight="1" x14ac:dyDescent="0.25">
      <c r="A2" s="235" t="s">
        <v>607</v>
      </c>
    </row>
    <row r="3" spans="1:19" x14ac:dyDescent="0.25">
      <c r="A3" s="55" t="s">
        <v>204</v>
      </c>
    </row>
    <row r="4" spans="1:19" x14ac:dyDescent="0.25">
      <c r="A4" s="55" t="s">
        <v>205</v>
      </c>
    </row>
    <row r="5" spans="1:19" s="57" customFormat="1" x14ac:dyDescent="0.25">
      <c r="A5" s="910" t="s">
        <v>206</v>
      </c>
      <c r="B5" s="720" t="s">
        <v>454</v>
      </c>
      <c r="C5" s="720" t="s">
        <v>456</v>
      </c>
      <c r="D5" s="720" t="s">
        <v>461</v>
      </c>
      <c r="E5" s="721" t="s">
        <v>156</v>
      </c>
      <c r="F5" s="721" t="s">
        <v>158</v>
      </c>
      <c r="G5" s="721" t="s">
        <v>160</v>
      </c>
      <c r="H5" s="721" t="s">
        <v>162</v>
      </c>
      <c r="I5" s="721" t="s">
        <v>164</v>
      </c>
      <c r="J5" s="721" t="s">
        <v>166</v>
      </c>
      <c r="K5" s="721" t="s">
        <v>168</v>
      </c>
      <c r="L5" s="721" t="s">
        <v>170</v>
      </c>
      <c r="M5" s="721" t="s">
        <v>172</v>
      </c>
      <c r="N5" s="721" t="s">
        <v>174</v>
      </c>
      <c r="O5" s="721" t="s">
        <v>176</v>
      </c>
      <c r="P5" s="721" t="s">
        <v>178</v>
      </c>
      <c r="Q5" s="721" t="s">
        <v>180</v>
      </c>
      <c r="R5" s="721" t="s">
        <v>182</v>
      </c>
      <c r="S5" s="721" t="s">
        <v>184</v>
      </c>
    </row>
    <row r="6" spans="1:19" ht="79.5" thickBot="1" x14ac:dyDescent="0.3">
      <c r="A6" s="911"/>
      <c r="B6" s="722" t="s">
        <v>455</v>
      </c>
      <c r="C6" s="722" t="s">
        <v>457</v>
      </c>
      <c r="D6" s="722" t="s">
        <v>458</v>
      </c>
      <c r="E6" s="723" t="s">
        <v>207</v>
      </c>
      <c r="F6" s="723" t="s">
        <v>208</v>
      </c>
      <c r="G6" s="723" t="s">
        <v>161</v>
      </c>
      <c r="H6" s="723" t="s">
        <v>163</v>
      </c>
      <c r="I6" s="723" t="s">
        <v>209</v>
      </c>
      <c r="J6" s="723" t="s">
        <v>167</v>
      </c>
      <c r="K6" s="723" t="s">
        <v>169</v>
      </c>
      <c r="L6" s="723" t="s">
        <v>210</v>
      </c>
      <c r="M6" s="723" t="s">
        <v>173</v>
      </c>
      <c r="N6" s="723" t="s">
        <v>211</v>
      </c>
      <c r="O6" s="723" t="s">
        <v>177</v>
      </c>
      <c r="P6" s="723" t="s">
        <v>179</v>
      </c>
      <c r="Q6" s="723" t="s">
        <v>181</v>
      </c>
      <c r="R6" s="723" t="s">
        <v>183</v>
      </c>
      <c r="S6" s="723" t="s">
        <v>212</v>
      </c>
    </row>
    <row r="7" spans="1:19" x14ac:dyDescent="0.25">
      <c r="A7" s="292">
        <v>1970</v>
      </c>
      <c r="B7" s="61">
        <f>BEA_Output_Data!P7</f>
        <v>107683.83339816246</v>
      </c>
      <c r="C7" s="61">
        <f>BEA_Output_Data!Q7</f>
        <v>14832.271929959077</v>
      </c>
      <c r="D7" s="61">
        <f>BEA_Output_Data!R7</f>
        <v>20852.569954660547</v>
      </c>
      <c r="E7" s="61">
        <f>BEA_Output_Data!F7</f>
        <v>25003.197585376671</v>
      </c>
      <c r="F7" s="61">
        <f>BEA_Output_Data!S7</f>
        <v>35724.74000024511</v>
      </c>
      <c r="G7" s="61">
        <f>BEA_Output_Data!T7</f>
        <v>25621.275521251879</v>
      </c>
      <c r="H7" s="61">
        <f>BEA_Output_Data!U7</f>
        <v>13833.735929270755</v>
      </c>
      <c r="I7" s="61">
        <f>BEA_Output_Data!V7</f>
        <v>80148.140210731304</v>
      </c>
      <c r="J7" s="61">
        <f>BEA_Output_Data!W7</f>
        <v>14671.093177481185</v>
      </c>
      <c r="K7" s="61">
        <f>BEA_Output_Data!G7</f>
        <v>29527.397789956773</v>
      </c>
      <c r="L7" s="61">
        <f>BEA_Output_Data!H7</f>
        <v>63740.497721333595</v>
      </c>
      <c r="M7" s="61">
        <f>BEA_Output_Data!I7</f>
        <v>70242.220241162388</v>
      </c>
      <c r="N7" s="61">
        <f>BEA_Output_Data!J7</f>
        <v>122546.88684374392</v>
      </c>
      <c r="O7" s="61">
        <f>BEA_Output_Data!K7</f>
        <v>324.93411477939338</v>
      </c>
      <c r="P7" s="61">
        <f>BEA_Output_Data!L7</f>
        <v>31097.405998168571</v>
      </c>
      <c r="Q7" s="61">
        <f>BEA_Output_Data!M7</f>
        <v>107198.4217525189</v>
      </c>
      <c r="R7" s="61">
        <f>BEA_Output_Data!N7</f>
        <v>16376.193198856301</v>
      </c>
      <c r="S7" s="61">
        <f>BEA_Output_Data!O7</f>
        <v>19720.949184580248</v>
      </c>
    </row>
    <row r="8" spans="1:19" x14ac:dyDescent="0.25">
      <c r="A8" s="292">
        <v>1971</v>
      </c>
      <c r="B8" s="61">
        <f>BEA_Output_Data!P8</f>
        <v>110254.1684597295</v>
      </c>
      <c r="C8" s="61">
        <f>BEA_Output_Data!Q8</f>
        <v>15252.053210995655</v>
      </c>
      <c r="D8" s="61">
        <f>BEA_Output_Data!R8</f>
        <v>20698.817250268643</v>
      </c>
      <c r="E8" s="61">
        <f>BEA_Output_Data!F8</f>
        <v>26890.231365405099</v>
      </c>
      <c r="F8" s="61">
        <f>BEA_Output_Data!S8</f>
        <v>38420.946792716444</v>
      </c>
      <c r="G8" s="61">
        <f>BEA_Output_Data!T8</f>
        <v>25374.917102778305</v>
      </c>
      <c r="H8" s="61">
        <f>BEA_Output_Data!U8</f>
        <v>14201.003254826617</v>
      </c>
      <c r="I8" s="61">
        <f>BEA_Output_Data!V8</f>
        <v>84155.547221267872</v>
      </c>
      <c r="J8" s="61">
        <f>BEA_Output_Data!W8</f>
        <v>15935.842589333013</v>
      </c>
      <c r="K8" s="61">
        <f>BEA_Output_Data!G8</f>
        <v>30641.639215992873</v>
      </c>
      <c r="L8" s="61">
        <f>BEA_Output_Data!H8</f>
        <v>60166.26420424947</v>
      </c>
      <c r="M8" s="61">
        <f>BEA_Output_Data!I8</f>
        <v>68953.372163342894</v>
      </c>
      <c r="N8" s="61">
        <f>BEA_Output_Data!J8</f>
        <v>120298.32011266606</v>
      </c>
      <c r="O8" s="61">
        <f>BEA_Output_Data!K8</f>
        <v>311.93675018821762</v>
      </c>
      <c r="P8" s="61">
        <f>BEA_Output_Data!L8</f>
        <v>29853.509758241831</v>
      </c>
      <c r="Q8" s="61">
        <f>BEA_Output_Data!M8</f>
        <v>110771.70247760287</v>
      </c>
      <c r="R8" s="61">
        <f>BEA_Output_Data!N8</f>
        <v>16872.441477609525</v>
      </c>
      <c r="S8" s="61">
        <f>BEA_Output_Data!O8</f>
        <v>20318.553705325099</v>
      </c>
    </row>
    <row r="9" spans="1:19" x14ac:dyDescent="0.25">
      <c r="A9" s="292">
        <v>1972</v>
      </c>
      <c r="B9" s="61">
        <f>BEA_Output_Data!P9</f>
        <v>114263.03970325238</v>
      </c>
      <c r="C9" s="61">
        <f>BEA_Output_Data!Q9</f>
        <v>16371.469960426528</v>
      </c>
      <c r="D9" s="61">
        <f>BEA_Output_Data!R9</f>
        <v>22192.403474280491</v>
      </c>
      <c r="E9" s="61">
        <f>BEA_Output_Data!F9</f>
        <v>28777.265145433525</v>
      </c>
      <c r="F9" s="61">
        <f>BEA_Output_Data!S9</f>
        <v>41117.153585187778</v>
      </c>
      <c r="G9" s="61">
        <f>BEA_Output_Data!T9</f>
        <v>26606.709195146181</v>
      </c>
      <c r="H9" s="61">
        <f>BEA_Output_Data!U9</f>
        <v>14813.115464086386</v>
      </c>
      <c r="I9" s="61">
        <f>BEA_Output_Data!V9</f>
        <v>93506.163579186541</v>
      </c>
      <c r="J9" s="61">
        <f>BEA_Output_Data!W9</f>
        <v>18465.341413036665</v>
      </c>
      <c r="K9" s="61">
        <f>BEA_Output_Data!G9</f>
        <v>33148.682424574108</v>
      </c>
      <c r="L9" s="61">
        <f>BEA_Output_Data!H9</f>
        <v>67314.73123841772</v>
      </c>
      <c r="M9" s="61">
        <f>BEA_Output_Data!I9</f>
        <v>74108.764474620868</v>
      </c>
      <c r="N9" s="61">
        <f>BEA_Output_Data!J9</f>
        <v>129292.58703697752</v>
      </c>
      <c r="O9" s="61">
        <f>BEA_Output_Data!K9</f>
        <v>350.9288439617448</v>
      </c>
      <c r="P9" s="61">
        <f>BEA_Output_Data!L9</f>
        <v>33585.198478022059</v>
      </c>
      <c r="Q9" s="61">
        <f>BEA_Output_Data!M9</f>
        <v>117918.26392777079</v>
      </c>
      <c r="R9" s="61">
        <f>BEA_Output_Data!N9</f>
        <v>18857.434592622409</v>
      </c>
      <c r="S9" s="61">
        <f>BEA_Output_Data!O9</f>
        <v>22708.971788304523</v>
      </c>
    </row>
    <row r="10" spans="1:19" x14ac:dyDescent="0.25">
      <c r="A10" s="292">
        <v>1973</v>
      </c>
      <c r="B10" s="61">
        <f>BEA_Output_Data!P10</f>
        <v>113166.58653910112</v>
      </c>
      <c r="C10" s="61">
        <f>BEA_Output_Data!Q10</f>
        <v>16455.882321024637</v>
      </c>
      <c r="D10" s="61">
        <f>BEA_Output_Data!R10</f>
        <v>22795.314506148461</v>
      </c>
      <c r="E10" s="61">
        <f>BEA_Output_Data!F10</f>
        <v>27878.799407633687</v>
      </c>
      <c r="F10" s="61">
        <f>BEA_Output_Data!S10</f>
        <v>44875.361187421011</v>
      </c>
      <c r="G10" s="61">
        <f>BEA_Output_Data!T10</f>
        <v>27940.17471545819</v>
      </c>
      <c r="H10" s="61">
        <f>BEA_Output_Data!U10</f>
        <v>13356.074463042713</v>
      </c>
      <c r="I10" s="61">
        <f>BEA_Output_Data!V10</f>
        <v>101007.33649341541</v>
      </c>
      <c r="J10" s="61">
        <f>BEA_Output_Data!W10</f>
        <v>20803.574241561026</v>
      </c>
      <c r="K10" s="61">
        <f>BEA_Output_Data!G10</f>
        <v>35306.790281910689</v>
      </c>
      <c r="L10" s="61">
        <f>BEA_Output_Data!H10</f>
        <v>79377.326041903725</v>
      </c>
      <c r="M10" s="61">
        <f>BEA_Output_Data!I10</f>
        <v>81098.543988596706</v>
      </c>
      <c r="N10" s="61">
        <f>BEA_Output_Data!J10</f>
        <v>141918.70343958182</v>
      </c>
      <c r="O10" s="61">
        <f>BEA_Output_Data!K10</f>
        <v>439.27927898593668</v>
      </c>
      <c r="P10" s="61">
        <f>BEA_Output_Data!L10</f>
        <v>37713.159382992599</v>
      </c>
      <c r="Q10" s="61">
        <f>BEA_Output_Data!M10</f>
        <v>136530.36701498661</v>
      </c>
      <c r="R10" s="61">
        <f>BEA_Output_Data!N10</f>
        <v>19845.735004861861</v>
      </c>
      <c r="S10" s="61">
        <f>BEA_Output_Data!O10</f>
        <v>23373.603796155581</v>
      </c>
    </row>
    <row r="11" spans="1:19" x14ac:dyDescent="0.25">
      <c r="A11" s="292">
        <v>1974</v>
      </c>
      <c r="B11" s="61">
        <f>BEA_Output_Data!P11</f>
        <v>115678.76041572329</v>
      </c>
      <c r="C11" s="61">
        <f>BEA_Output_Data!Q11</f>
        <v>14657.057262838887</v>
      </c>
      <c r="D11" s="61">
        <f>BEA_Output_Data!R11</f>
        <v>21702.314988349943</v>
      </c>
      <c r="E11" s="61">
        <f>BEA_Output_Data!F11</f>
        <v>25155.150952728003</v>
      </c>
      <c r="F11" s="61">
        <f>BEA_Output_Data!S11</f>
        <v>46274.492965126665</v>
      </c>
      <c r="G11" s="61">
        <f>BEA_Output_Data!T11</f>
        <v>26957.217577617139</v>
      </c>
      <c r="H11" s="61">
        <f>BEA_Output_Data!U11</f>
        <v>14615.66728387717</v>
      </c>
      <c r="I11" s="61">
        <f>BEA_Output_Data!V11</f>
        <v>103773.18612562869</v>
      </c>
      <c r="J11" s="61">
        <f>BEA_Output_Data!W11</f>
        <v>19842.806209354614</v>
      </c>
      <c r="K11" s="61">
        <f>BEA_Output_Data!G11</f>
        <v>34643.469805449116</v>
      </c>
      <c r="L11" s="61">
        <f>BEA_Output_Data!H11</f>
        <v>80130.486317223709</v>
      </c>
      <c r="M11" s="61">
        <f>BEA_Output_Data!I11</f>
        <v>79186.33655219397</v>
      </c>
      <c r="N11" s="61">
        <f>BEA_Output_Data!J11</f>
        <v>145483.78714127524</v>
      </c>
      <c r="O11" s="61">
        <f>BEA_Output_Data!K11</f>
        <v>474.16602682745435</v>
      </c>
      <c r="P11" s="61">
        <f>BEA_Output_Data!L11</f>
        <v>36415.443335240649</v>
      </c>
      <c r="Q11" s="61">
        <f>BEA_Output_Data!M11</f>
        <v>122364.01261597416</v>
      </c>
      <c r="R11" s="61">
        <f>BEA_Output_Data!N11</f>
        <v>18392.709207291238</v>
      </c>
      <c r="S11" s="61">
        <f>BEA_Output_Data!O11</f>
        <v>22718.012447113582</v>
      </c>
    </row>
    <row r="12" spans="1:19" x14ac:dyDescent="0.25">
      <c r="A12" s="292">
        <v>1975</v>
      </c>
      <c r="B12" s="61">
        <f>BEA_Output_Data!P12</f>
        <v>115828.73431799874</v>
      </c>
      <c r="C12" s="61">
        <f>BEA_Output_Data!Q12</f>
        <v>14410.598409249304</v>
      </c>
      <c r="D12" s="61">
        <f>BEA_Output_Data!R12</f>
        <v>21628.967076182351</v>
      </c>
      <c r="E12" s="61">
        <f>BEA_Output_Data!F12</f>
        <v>23800.654208822652</v>
      </c>
      <c r="F12" s="61">
        <f>BEA_Output_Data!S12</f>
        <v>40285.414115385029</v>
      </c>
      <c r="G12" s="61">
        <f>BEA_Output_Data!T12</f>
        <v>25600.450456305884</v>
      </c>
      <c r="H12" s="61">
        <f>BEA_Output_Data!U12</f>
        <v>14525.91127674245</v>
      </c>
      <c r="I12" s="61">
        <f>BEA_Output_Data!V12</f>
        <v>94788.121233106533</v>
      </c>
      <c r="J12" s="61">
        <f>BEA_Output_Data!W12</f>
        <v>17155.830756092611</v>
      </c>
      <c r="K12" s="61">
        <f>BEA_Output_Data!G12</f>
        <v>31178.691214605569</v>
      </c>
      <c r="L12" s="61">
        <f>BEA_Output_Data!H12</f>
        <v>61285.571578986608</v>
      </c>
      <c r="M12" s="61">
        <f>BEA_Output_Data!I12</f>
        <v>70685.065953579367</v>
      </c>
      <c r="N12" s="61">
        <f>BEA_Output_Data!J12</f>
        <v>135588.70467259362</v>
      </c>
      <c r="O12" s="61">
        <f>BEA_Output_Data!K12</f>
        <v>405.11997522966016</v>
      </c>
      <c r="P12" s="61">
        <f>BEA_Output_Data!L12</f>
        <v>30015.235277922999</v>
      </c>
      <c r="Q12" s="61">
        <f>BEA_Output_Data!M12</f>
        <v>111269.59437901183</v>
      </c>
      <c r="R12" s="61">
        <f>BEA_Output_Data!N12</f>
        <v>16171.207972000284</v>
      </c>
      <c r="S12" s="61">
        <f>BEA_Output_Data!O12</f>
        <v>21876.099383382822</v>
      </c>
    </row>
    <row r="13" spans="1:19" x14ac:dyDescent="0.25">
      <c r="A13" s="292">
        <v>1976</v>
      </c>
      <c r="B13" s="61">
        <f>BEA_Output_Data!P13</f>
        <v>122220.92515798582</v>
      </c>
      <c r="C13" s="61">
        <f>BEA_Output_Data!Q13</f>
        <v>15962.923210636258</v>
      </c>
      <c r="D13" s="61">
        <f>BEA_Output_Data!R13</f>
        <v>22333.451386949568</v>
      </c>
      <c r="E13" s="61">
        <f>BEA_Output_Data!F13</f>
        <v>26038.515856798382</v>
      </c>
      <c r="F13" s="61">
        <f>BEA_Output_Data!S13</f>
        <v>44871.658214460949</v>
      </c>
      <c r="G13" s="61">
        <f>BEA_Output_Data!T13</f>
        <v>27522.49429148779</v>
      </c>
      <c r="H13" s="61">
        <f>BEA_Output_Data!U13</f>
        <v>16738.284494532483</v>
      </c>
      <c r="I13" s="61">
        <f>BEA_Output_Data!V13</f>
        <v>104802.37121417133</v>
      </c>
      <c r="J13" s="61">
        <f>BEA_Output_Data!W13</f>
        <v>18778.785815209143</v>
      </c>
      <c r="K13" s="61">
        <f>BEA_Output_Data!G13</f>
        <v>32510.596922599911</v>
      </c>
      <c r="L13" s="61">
        <f>BEA_Output_Data!H13</f>
        <v>66489.461980395936</v>
      </c>
      <c r="M13" s="61">
        <f>BEA_Output_Data!I13</f>
        <v>75008.062857260622</v>
      </c>
      <c r="N13" s="61">
        <f>BEA_Output_Data!J13</f>
        <v>136921.12886010806</v>
      </c>
      <c r="O13" s="61">
        <f>BEA_Output_Data!K13</f>
        <v>479.63552392667975</v>
      </c>
      <c r="P13" s="61">
        <f>BEA_Output_Data!L13</f>
        <v>32794.073241627739</v>
      </c>
      <c r="Q13" s="61">
        <f>BEA_Output_Data!M13</f>
        <v>129062.64832259393</v>
      </c>
      <c r="R13" s="61">
        <f>BEA_Output_Data!N13</f>
        <v>17616.696189967319</v>
      </c>
      <c r="S13" s="61">
        <f>BEA_Output_Data!O13</f>
        <v>23207.69747808234</v>
      </c>
    </row>
    <row r="14" spans="1:19" x14ac:dyDescent="0.25">
      <c r="A14" s="56">
        <v>1977</v>
      </c>
      <c r="B14" s="61">
        <f>BEA_Output_Data!P14</f>
        <v>123517.6893</v>
      </c>
      <c r="C14" s="61">
        <f>BEA_Output_Data!Q14</f>
        <v>17710.664220000002</v>
      </c>
      <c r="D14" s="61">
        <f>BEA_Output_Data!R14</f>
        <v>23488.554240000001</v>
      </c>
      <c r="E14" s="61">
        <f>BEA_Output_Data!F14</f>
        <v>27981.22537</v>
      </c>
      <c r="F14" s="61">
        <f>BEA_Output_Data!S14</f>
        <v>47444.966799999995</v>
      </c>
      <c r="G14" s="61">
        <f>BEA_Output_Data!T14</f>
        <v>29828.657160000002</v>
      </c>
      <c r="H14" s="61">
        <f>BEA_Output_Data!U14</f>
        <v>18014.50503</v>
      </c>
      <c r="I14" s="61">
        <f>BEA_Output_Data!V14</f>
        <v>113551.98624</v>
      </c>
      <c r="J14" s="61">
        <f>BEA_Output_Data!W14</f>
        <v>21904.350420000002</v>
      </c>
      <c r="K14" s="61">
        <f>BEA_Output_Data!G14</f>
        <v>34798.533100000001</v>
      </c>
      <c r="L14" s="61">
        <f>BEA_Output_Data!H14</f>
        <v>67761.05068</v>
      </c>
      <c r="M14" s="61">
        <f>BEA_Output_Data!I14</f>
        <v>80071.963879999996</v>
      </c>
      <c r="N14" s="61">
        <f>BEA_Output_Data!J14</f>
        <v>142617.73095</v>
      </c>
      <c r="O14" s="61">
        <f>BEA_Output_Data!K14</f>
        <v>715.49400000000014</v>
      </c>
      <c r="P14" s="61">
        <f>BEA_Output_Data!L14</f>
        <v>36474.627280000001</v>
      </c>
      <c r="Q14" s="61">
        <f>BEA_Output_Data!M14</f>
        <v>143261.91246142035</v>
      </c>
      <c r="R14" s="61">
        <f>BEA_Output_Data!N14</f>
        <v>20051.25562</v>
      </c>
      <c r="S14" s="61">
        <f>BEA_Output_Data!O14</f>
        <v>25228.746100000004</v>
      </c>
    </row>
    <row r="15" spans="1:19" x14ac:dyDescent="0.25">
      <c r="A15" s="56">
        <v>1978</v>
      </c>
      <c r="B15" s="61">
        <f>BEA_Output_Data!P15</f>
        <v>133339.16745000001</v>
      </c>
      <c r="C15" s="61">
        <f>BEA_Output_Data!Q15</f>
        <v>18148.728899999998</v>
      </c>
      <c r="D15" s="61">
        <f>BEA_Output_Data!R15</f>
        <v>24982.789520000002</v>
      </c>
      <c r="E15" s="61">
        <f>BEA_Output_Data!F15</f>
        <v>28368.205740000001</v>
      </c>
      <c r="F15" s="61">
        <f>BEA_Output_Data!S15</f>
        <v>49586.078520000003</v>
      </c>
      <c r="G15" s="61">
        <f>BEA_Output_Data!T15</f>
        <v>31191.734220000002</v>
      </c>
      <c r="H15" s="61">
        <f>BEA_Output_Data!U15</f>
        <v>13328.755790000001</v>
      </c>
      <c r="I15" s="61">
        <f>BEA_Output_Data!V15</f>
        <v>116913.19244</v>
      </c>
      <c r="J15" s="61">
        <f>BEA_Output_Data!W15</f>
        <v>23032.316400000003</v>
      </c>
      <c r="K15" s="61">
        <f>BEA_Output_Data!G15</f>
        <v>35760.917500000003</v>
      </c>
      <c r="L15" s="61">
        <f>BEA_Output_Data!H15</f>
        <v>74642.893800000005</v>
      </c>
      <c r="M15" s="61">
        <f>BEA_Output_Data!I15</f>
        <v>84329.585720000003</v>
      </c>
      <c r="N15" s="61">
        <f>BEA_Output_Data!J15</f>
        <v>146784.82275000002</v>
      </c>
      <c r="O15" s="61">
        <f>BEA_Output_Data!K15</f>
        <v>904.45780000000002</v>
      </c>
      <c r="P15" s="61">
        <f>BEA_Output_Data!L15</f>
        <v>38491.39056</v>
      </c>
      <c r="Q15" s="61">
        <f>BEA_Output_Data!M15</f>
        <v>146359.89507489599</v>
      </c>
      <c r="R15" s="61">
        <f>BEA_Output_Data!N15</f>
        <v>21749.164960000002</v>
      </c>
      <c r="S15" s="61">
        <f>BEA_Output_Data!O15</f>
        <v>25212.015700000004</v>
      </c>
    </row>
    <row r="16" spans="1:19" x14ac:dyDescent="0.25">
      <c r="A16" s="56">
        <v>1979</v>
      </c>
      <c r="B16" s="61">
        <f>BEA_Output_Data!P16</f>
        <v>142997.21234999999</v>
      </c>
      <c r="C16" s="61">
        <f>BEA_Output_Data!Q16</f>
        <v>19112.095980000002</v>
      </c>
      <c r="D16" s="61">
        <f>BEA_Output_Data!R16</f>
        <v>25085.195680000001</v>
      </c>
      <c r="E16" s="61">
        <f>BEA_Output_Data!F16</f>
        <v>28288.892940000002</v>
      </c>
      <c r="F16" s="61">
        <f>BEA_Output_Data!S16</f>
        <v>50269.251560000004</v>
      </c>
      <c r="G16" s="61">
        <f>BEA_Output_Data!T16</f>
        <v>33780.980490000002</v>
      </c>
      <c r="H16" s="61">
        <f>BEA_Output_Data!U16</f>
        <v>19095.403190000001</v>
      </c>
      <c r="I16" s="61">
        <f>BEA_Output_Data!V16</f>
        <v>118369.40983999999</v>
      </c>
      <c r="J16" s="61">
        <f>BEA_Output_Data!W16</f>
        <v>24021.0111</v>
      </c>
      <c r="K16" s="61">
        <f>BEA_Output_Data!G16</f>
        <v>35934.001700000001</v>
      </c>
      <c r="L16" s="61">
        <f>BEA_Output_Data!H16</f>
        <v>74022.011999999988</v>
      </c>
      <c r="M16" s="61">
        <f>BEA_Output_Data!I16</f>
        <v>90124.481320000006</v>
      </c>
      <c r="N16" s="61">
        <f>BEA_Output_Data!J16</f>
        <v>144240.09239999999</v>
      </c>
      <c r="O16" s="61">
        <f>BEA_Output_Data!K16</f>
        <v>1115.4367999999999</v>
      </c>
      <c r="P16" s="61">
        <f>BEA_Output_Data!L16</f>
        <v>38234.254239999995</v>
      </c>
      <c r="Q16" s="61">
        <f>BEA_Output_Data!M16</f>
        <v>140295.09879788655</v>
      </c>
      <c r="R16" s="61">
        <f>BEA_Output_Data!N16</f>
        <v>21035.267360000002</v>
      </c>
      <c r="S16" s="61">
        <f>BEA_Output_Data!O16</f>
        <v>25018.221900000004</v>
      </c>
    </row>
    <row r="17" spans="1:20" x14ac:dyDescent="0.25">
      <c r="A17" s="56">
        <v>1980</v>
      </c>
      <c r="B17" s="61">
        <f>BEA_Output_Data!P17</f>
        <v>151989.48180000001</v>
      </c>
      <c r="C17" s="61">
        <f>BEA_Output_Data!Q17</f>
        <v>18586.324560000001</v>
      </c>
      <c r="D17" s="61">
        <f>BEA_Output_Data!R17</f>
        <v>25032.954160000001</v>
      </c>
      <c r="E17" s="61">
        <f>BEA_Output_Data!F17</f>
        <v>25427.022739999997</v>
      </c>
      <c r="F17" s="61">
        <f>BEA_Output_Data!S17</f>
        <v>46521.49788000001</v>
      </c>
      <c r="G17" s="61">
        <f>BEA_Output_Data!T17</f>
        <v>31711.23387</v>
      </c>
      <c r="H17" s="61">
        <f>BEA_Output_Data!U17</f>
        <v>14707.73669</v>
      </c>
      <c r="I17" s="61">
        <f>BEA_Output_Data!V17</f>
        <v>105437.46664</v>
      </c>
      <c r="J17" s="61">
        <f>BEA_Output_Data!W17</f>
        <v>23048.739900000004</v>
      </c>
      <c r="K17" s="61">
        <f>BEA_Output_Data!G17</f>
        <v>32470.505299999997</v>
      </c>
      <c r="L17" s="61">
        <f>BEA_Output_Data!H17</f>
        <v>69138.816960000011</v>
      </c>
      <c r="M17" s="61">
        <f>BEA_Output_Data!I17</f>
        <v>88484.802960000001</v>
      </c>
      <c r="N17" s="61">
        <f>BEA_Output_Data!J17</f>
        <v>130916.13404999999</v>
      </c>
      <c r="O17" s="61">
        <f>BEA_Output_Data!K17</f>
        <v>1447.4994000000002</v>
      </c>
      <c r="P17" s="61">
        <f>BEA_Output_Data!L17</f>
        <v>36285.368559999995</v>
      </c>
      <c r="Q17" s="61">
        <f>BEA_Output_Data!M17</f>
        <v>113683.90365352656</v>
      </c>
      <c r="R17" s="61">
        <f>BEA_Output_Data!N17</f>
        <v>22125.677299999999</v>
      </c>
      <c r="S17" s="61">
        <f>BEA_Output_Data!O17</f>
        <v>21962.832600000002</v>
      </c>
    </row>
    <row r="18" spans="1:20" x14ac:dyDescent="0.25">
      <c r="A18" s="56">
        <v>1981</v>
      </c>
      <c r="B18" s="61">
        <f>BEA_Output_Data!P18</f>
        <v>151115.54399999999</v>
      </c>
      <c r="C18" s="61">
        <f>BEA_Output_Data!Q18</f>
        <v>18499.55586</v>
      </c>
      <c r="D18" s="61">
        <f>BEA_Output_Data!R18</f>
        <v>25237.606720000003</v>
      </c>
      <c r="E18" s="61">
        <f>BEA_Output_Data!F18</f>
        <v>23910.495910000001</v>
      </c>
      <c r="F18" s="61">
        <f>BEA_Output_Data!S18</f>
        <v>46272.042740000004</v>
      </c>
      <c r="G18" s="61">
        <f>BEA_Output_Data!T18</f>
        <v>33054.056070000006</v>
      </c>
      <c r="H18" s="61">
        <f>BEA_Output_Data!U18</f>
        <v>26734.121630000001</v>
      </c>
      <c r="I18" s="61">
        <f>BEA_Output_Data!V18</f>
        <v>112526.22304</v>
      </c>
      <c r="J18" s="61">
        <f>BEA_Output_Data!W18</f>
        <v>25587.156059999998</v>
      </c>
      <c r="K18" s="61">
        <f>BEA_Output_Data!G18</f>
        <v>30173.2883</v>
      </c>
      <c r="L18" s="61">
        <f>BEA_Output_Data!H18</f>
        <v>71720.180080000006</v>
      </c>
      <c r="M18" s="61">
        <f>BEA_Output_Data!I18</f>
        <v>90634.094800000006</v>
      </c>
      <c r="N18" s="61">
        <f>BEA_Output_Data!J18</f>
        <v>127507.09365000001</v>
      </c>
      <c r="O18" s="61">
        <f>BEA_Output_Data!K18</f>
        <v>1744.7046</v>
      </c>
      <c r="P18" s="61">
        <f>BEA_Output_Data!L18</f>
        <v>36857.536800000002</v>
      </c>
      <c r="Q18" s="61">
        <f>BEA_Output_Data!M18</f>
        <v>112484.2367667049</v>
      </c>
      <c r="R18" s="61">
        <f>BEA_Output_Data!N18</f>
        <v>21926.95292</v>
      </c>
      <c r="S18" s="61">
        <f>BEA_Output_Data!O18</f>
        <v>25242.688099999999</v>
      </c>
    </row>
    <row r="19" spans="1:20" x14ac:dyDescent="0.25">
      <c r="A19" s="56">
        <v>1982</v>
      </c>
      <c r="B19" s="61">
        <f>BEA_Output_Data!P19</f>
        <v>155574.6912</v>
      </c>
      <c r="C19" s="61">
        <f>BEA_Output_Data!Q19</f>
        <v>17139.397860000001</v>
      </c>
      <c r="D19" s="61">
        <f>BEA_Output_Data!R19</f>
        <v>23191.240880000001</v>
      </c>
      <c r="E19" s="61">
        <f>BEA_Output_Data!F19</f>
        <v>22347.703279999998</v>
      </c>
      <c r="F19" s="61">
        <f>BEA_Output_Data!S19</f>
        <v>47005.322319999999</v>
      </c>
      <c r="G19" s="61">
        <f>BEA_Output_Data!T19</f>
        <v>32517.302279999996</v>
      </c>
      <c r="H19" s="61">
        <f>BEA_Output_Data!U19</f>
        <v>20963.2955</v>
      </c>
      <c r="I19" s="61">
        <f>BEA_Output_Data!V19</f>
        <v>109326.20820000001</v>
      </c>
      <c r="J19" s="61">
        <f>BEA_Output_Data!W19</f>
        <v>24061.741380000003</v>
      </c>
      <c r="K19" s="61">
        <f>BEA_Output_Data!G19</f>
        <v>24668.576400000002</v>
      </c>
      <c r="L19" s="61">
        <f>BEA_Output_Data!H19</f>
        <v>50307.552599999995</v>
      </c>
      <c r="M19" s="61">
        <f>BEA_Output_Data!I19</f>
        <v>79211.765239999993</v>
      </c>
      <c r="N19" s="61">
        <f>BEA_Output_Data!J19</f>
        <v>106114.05059999999</v>
      </c>
      <c r="O19" s="61">
        <f>BEA_Output_Data!K19</f>
        <v>1882.2996000000001</v>
      </c>
      <c r="P19" s="61">
        <f>BEA_Output_Data!L19</f>
        <v>32066.576080000006</v>
      </c>
      <c r="Q19" s="61">
        <f>BEA_Output_Data!M19</f>
        <v>114732.51345548131</v>
      </c>
      <c r="R19" s="61">
        <f>BEA_Output_Data!N19</f>
        <v>19825.416860000001</v>
      </c>
      <c r="S19" s="61">
        <f>BEA_Output_Data!O19</f>
        <v>24355.976900000001</v>
      </c>
    </row>
    <row r="20" spans="1:20" x14ac:dyDescent="0.25">
      <c r="A20" s="56">
        <v>1983</v>
      </c>
      <c r="B20" s="61">
        <f>BEA_Output_Data!P20</f>
        <v>157725.1287</v>
      </c>
      <c r="C20" s="61">
        <f>BEA_Output_Data!Q20</f>
        <v>19544.297910000001</v>
      </c>
      <c r="D20" s="61">
        <f>BEA_Output_Data!R20</f>
        <v>24895.880079999999</v>
      </c>
      <c r="E20" s="61">
        <f>BEA_Output_Data!F20</f>
        <v>27604.489570000005</v>
      </c>
      <c r="F20" s="61">
        <f>BEA_Output_Data!S20</f>
        <v>52075.780899999998</v>
      </c>
      <c r="G20" s="61">
        <f>BEA_Output_Data!T20</f>
        <v>33608.063999999998</v>
      </c>
      <c r="H20" s="61">
        <f>BEA_Output_Data!U20</f>
        <v>31499.266740000003</v>
      </c>
      <c r="I20" s="61">
        <f>BEA_Output_Data!V20</f>
        <v>122331.42019999999</v>
      </c>
      <c r="J20" s="61">
        <f>BEA_Output_Data!W20</f>
        <v>26867.532120000003</v>
      </c>
      <c r="K20" s="61">
        <f>BEA_Output_Data!G20</f>
        <v>29517.199499999999</v>
      </c>
      <c r="L20" s="61">
        <f>BEA_Output_Data!H20</f>
        <v>43549.885839999995</v>
      </c>
      <c r="M20" s="61">
        <f>BEA_Output_Data!I20</f>
        <v>83224.820800000001</v>
      </c>
      <c r="N20" s="61">
        <f>BEA_Output_Data!J20</f>
        <v>95444.367599999998</v>
      </c>
      <c r="O20" s="61">
        <f>BEA_Output_Data!K20</f>
        <v>2370.3032000000003</v>
      </c>
      <c r="P20" s="61">
        <f>BEA_Output_Data!L20</f>
        <v>34481.022240000006</v>
      </c>
      <c r="Q20" s="61">
        <f>BEA_Output_Data!M20</f>
        <v>128522.72651815598</v>
      </c>
      <c r="R20" s="61">
        <f>BEA_Output_Data!N20</f>
        <v>22608.58784</v>
      </c>
      <c r="S20" s="61">
        <f>BEA_Output_Data!O20</f>
        <v>24568.592399999998</v>
      </c>
    </row>
    <row r="21" spans="1:20" x14ac:dyDescent="0.25">
      <c r="A21" s="56">
        <v>1984</v>
      </c>
      <c r="B21" s="61">
        <f>BEA_Output_Data!P21</f>
        <v>148631.35860000001</v>
      </c>
      <c r="C21" s="61">
        <f>BEA_Output_Data!Q21</f>
        <v>20030.437139999998</v>
      </c>
      <c r="D21" s="61">
        <f>BEA_Output_Data!R21</f>
        <v>24778.13696</v>
      </c>
      <c r="E21" s="61">
        <f>BEA_Output_Data!F21</f>
        <v>30701.98488</v>
      </c>
      <c r="F21" s="61">
        <f>BEA_Output_Data!S21</f>
        <v>52966.923020000002</v>
      </c>
      <c r="G21" s="61">
        <f>BEA_Output_Data!T21</f>
        <v>35865.730710000003</v>
      </c>
      <c r="H21" s="61">
        <f>BEA_Output_Data!U21</f>
        <v>32862.925629999998</v>
      </c>
      <c r="I21" s="61">
        <f>BEA_Output_Data!V21</f>
        <v>122056.66220000001</v>
      </c>
      <c r="J21" s="61">
        <f>BEA_Output_Data!W21</f>
        <v>30053.034180000002</v>
      </c>
      <c r="K21" s="61">
        <f>BEA_Output_Data!G21</f>
        <v>32062.715300000003</v>
      </c>
      <c r="L21" s="61">
        <f>BEA_Output_Data!H21</f>
        <v>50338.193520000001</v>
      </c>
      <c r="M21" s="61">
        <f>BEA_Output_Data!I21</f>
        <v>92578.577439999994</v>
      </c>
      <c r="N21" s="61">
        <f>BEA_Output_Data!J21</f>
        <v>102748.8282</v>
      </c>
      <c r="O21" s="61">
        <f>BEA_Output_Data!K21</f>
        <v>3144.5044000000003</v>
      </c>
      <c r="P21" s="61">
        <f>BEA_Output_Data!L21</f>
        <v>38857.530320000005</v>
      </c>
      <c r="Q21" s="61">
        <f>BEA_Output_Data!M21</f>
        <v>152008.08648187522</v>
      </c>
      <c r="R21" s="61">
        <f>BEA_Output_Data!N21</f>
        <v>25884.27952</v>
      </c>
      <c r="S21" s="61">
        <f>BEA_Output_Data!O21</f>
        <v>27654.654100000003</v>
      </c>
    </row>
    <row r="22" spans="1:20" x14ac:dyDescent="0.25">
      <c r="A22" s="56">
        <v>1985</v>
      </c>
      <c r="B22" s="61">
        <f>BEA_Output_Data!P22</f>
        <v>157214.18475000001</v>
      </c>
      <c r="C22" s="61">
        <f>BEA_Output_Data!Q22</f>
        <v>19773.179670000001</v>
      </c>
      <c r="D22" s="61">
        <f>BEA_Output_Data!R22</f>
        <v>24152.996080000001</v>
      </c>
      <c r="E22" s="61">
        <f>BEA_Output_Data!F22</f>
        <v>31600.532810000001</v>
      </c>
      <c r="F22" s="61">
        <f>BEA_Output_Data!S22</f>
        <v>53797.721780000007</v>
      </c>
      <c r="G22" s="61">
        <f>BEA_Output_Data!T22</f>
        <v>36514.261319999998</v>
      </c>
      <c r="H22" s="61">
        <f>BEA_Output_Data!U22</f>
        <v>39614.360399999998</v>
      </c>
      <c r="I22" s="61">
        <f>BEA_Output_Data!V22</f>
        <v>121789.23108000001</v>
      </c>
      <c r="J22" s="61">
        <f>BEA_Output_Data!W22</f>
        <v>32449.551300000003</v>
      </c>
      <c r="K22" s="61">
        <f>BEA_Output_Data!G22</f>
        <v>33066.784899999999</v>
      </c>
      <c r="L22" s="61">
        <f>BEA_Output_Data!H22</f>
        <v>45121.711280000003</v>
      </c>
      <c r="M22" s="61">
        <f>BEA_Output_Data!I22</f>
        <v>96127.800400000007</v>
      </c>
      <c r="N22" s="61">
        <f>BEA_Output_Data!J22</f>
        <v>99799.876799999998</v>
      </c>
      <c r="O22" s="61">
        <f>BEA_Output_Data!K22</f>
        <v>3751.7570000000001</v>
      </c>
      <c r="P22" s="61">
        <f>BEA_Output_Data!L22</f>
        <v>40002.665359999999</v>
      </c>
      <c r="Q22" s="61">
        <f>BEA_Output_Data!M22</f>
        <v>152204.09173013415</v>
      </c>
      <c r="R22" s="61">
        <f>BEA_Output_Data!N22</f>
        <v>25971.800620000005</v>
      </c>
      <c r="S22" s="61">
        <f>BEA_Output_Data!O22</f>
        <v>28948.471699999998</v>
      </c>
      <c r="T22" s="76">
        <f>SUM(B22:S22)</f>
        <v>1041900.978980134</v>
      </c>
    </row>
    <row r="23" spans="1:20" x14ac:dyDescent="0.25">
      <c r="A23" s="56">
        <v>1986</v>
      </c>
      <c r="B23" s="61">
        <f>BEA_Output_Data!P23</f>
        <v>150857.4915</v>
      </c>
      <c r="C23" s="61">
        <f>BEA_Output_Data!Q23</f>
        <v>20816.280149999999</v>
      </c>
      <c r="D23" s="61">
        <f>BEA_Output_Data!R23</f>
        <v>24231.118719999999</v>
      </c>
      <c r="E23" s="61">
        <f>BEA_Output_Data!F23</f>
        <v>35436.628570000001</v>
      </c>
      <c r="F23" s="61">
        <f>BEA_Output_Data!S23</f>
        <v>55180.77004000001</v>
      </c>
      <c r="G23" s="61">
        <f>BEA_Output_Data!T23</f>
        <v>36394.232520000005</v>
      </c>
      <c r="H23" s="61">
        <f>BEA_Output_Data!U23</f>
        <v>28138.174910000002</v>
      </c>
      <c r="I23" s="61">
        <f>BEA_Output_Data!V23</f>
        <v>128213.07311999999</v>
      </c>
      <c r="J23" s="61">
        <f>BEA_Output_Data!W23</f>
        <v>32807.583599999998</v>
      </c>
      <c r="K23" s="61">
        <f>BEA_Output_Data!G23</f>
        <v>34651.275600000001</v>
      </c>
      <c r="L23" s="61">
        <f>BEA_Output_Data!H23</f>
        <v>48676.057999999997</v>
      </c>
      <c r="M23" s="61">
        <f>BEA_Output_Data!I23</f>
        <v>94390.536479999995</v>
      </c>
      <c r="N23" s="61">
        <f>BEA_Output_Data!J23</f>
        <v>92139.394950000016</v>
      </c>
      <c r="O23" s="61">
        <f>BEA_Output_Data!K23</f>
        <v>4094.8272000000002</v>
      </c>
      <c r="P23" s="61">
        <f>BEA_Output_Data!L23</f>
        <v>40719.772240000006</v>
      </c>
      <c r="Q23" s="61">
        <f>BEA_Output_Data!M23</f>
        <v>148794.74006816393</v>
      </c>
      <c r="R23" s="61">
        <f>BEA_Output_Data!N23</f>
        <v>25895.605779999998</v>
      </c>
      <c r="S23" s="61">
        <f>BEA_Output_Data!O23</f>
        <v>28428.435099999999</v>
      </c>
    </row>
    <row r="24" spans="1:20" x14ac:dyDescent="0.25">
      <c r="A24" s="57">
        <v>1987</v>
      </c>
      <c r="B24" s="62">
        <f>BEA_Output_Data!P24</f>
        <v>151464.77505000003</v>
      </c>
      <c r="C24" s="62">
        <f>BEA_Output_Data!Q24</f>
        <v>22028.931359999999</v>
      </c>
      <c r="D24" s="62">
        <f>BEA_Output_Data!R24</f>
        <v>24787.243279999999</v>
      </c>
      <c r="E24" s="62">
        <f>BEA_Output_Data!F24</f>
        <v>38169.285000000003</v>
      </c>
      <c r="F24" s="62">
        <f>BEA_Output_Data!S24</f>
        <v>56904.866039999994</v>
      </c>
      <c r="G24" s="61">
        <f>BEA_Output_Data!T24</f>
        <v>37196.92512</v>
      </c>
      <c r="H24" s="61">
        <f>BEA_Output_Data!U24</f>
        <v>43334.82301</v>
      </c>
      <c r="I24" s="61">
        <f>BEA_Output_Data!V24</f>
        <v>145839.71468</v>
      </c>
      <c r="J24" s="61">
        <f>BEA_Output_Data!W24</f>
        <v>35591.038379999998</v>
      </c>
      <c r="K24" s="62">
        <f>BEA_Output_Data!G24</f>
        <v>33007.428800000002</v>
      </c>
      <c r="L24" s="62">
        <f>BEA_Output_Data!H24</f>
        <v>46676.872360000008</v>
      </c>
      <c r="M24" s="62">
        <f>BEA_Output_Data!I24</f>
        <v>100583.00288000001</v>
      </c>
      <c r="N24" s="62">
        <f>BEA_Output_Data!J24</f>
        <v>96605.544600000008</v>
      </c>
      <c r="O24" s="62">
        <f>BEA_Output_Data!K24</f>
        <v>4997.4504000000006</v>
      </c>
      <c r="P24" s="62">
        <f>BEA_Output_Data!L24</f>
        <v>42335.259119999995</v>
      </c>
      <c r="Q24" s="62">
        <f>BEA_Output_Data!M24</f>
        <v>157502.09200737666</v>
      </c>
      <c r="R24" s="62">
        <f>BEA_Output_Data!N24</f>
        <v>27391.358540000005</v>
      </c>
      <c r="S24" s="62">
        <f>BEA_Output_Data!O24</f>
        <v>30168.396700000001</v>
      </c>
    </row>
    <row r="25" spans="1:20" x14ac:dyDescent="0.25">
      <c r="A25" s="57">
        <v>1988</v>
      </c>
      <c r="B25" s="62">
        <f>BEA_Output_Data!P25</f>
        <v>155258.14680000002</v>
      </c>
      <c r="C25" s="62">
        <f>BEA_Output_Data!Q25</f>
        <v>23633.21427</v>
      </c>
      <c r="D25" s="62">
        <f>BEA_Output_Data!R25</f>
        <v>25335.5396</v>
      </c>
      <c r="E25" s="62">
        <f>BEA_Output_Data!F25</f>
        <v>38660.363420000001</v>
      </c>
      <c r="F25" s="62">
        <f>BEA_Output_Data!S25</f>
        <v>58469.483160000003</v>
      </c>
      <c r="G25" s="61">
        <f>BEA_Output_Data!T25</f>
        <v>40577.611290000001</v>
      </c>
      <c r="H25" s="61">
        <f>BEA_Output_Data!U25</f>
        <v>51910.969879999997</v>
      </c>
      <c r="I25" s="61">
        <f>BEA_Output_Data!V25</f>
        <v>140154.0558</v>
      </c>
      <c r="J25" s="61">
        <f>BEA_Output_Data!W25</f>
        <v>36739.369500000001</v>
      </c>
      <c r="K25" s="62">
        <f>BEA_Output_Data!G25</f>
        <v>35804.415100000006</v>
      </c>
      <c r="L25" s="62">
        <f>BEA_Output_Data!H25</f>
        <v>48744.328119999998</v>
      </c>
      <c r="M25" s="62">
        <f>BEA_Output_Data!I25</f>
        <v>105687.571</v>
      </c>
      <c r="N25" s="62">
        <f>BEA_Output_Data!J25</f>
        <v>111864.06765000001</v>
      </c>
      <c r="O25" s="62">
        <f>BEA_Output_Data!K25</f>
        <v>5905.5774000000001</v>
      </c>
      <c r="P25" s="62">
        <f>BEA_Output_Data!L25</f>
        <v>43083.909119999997</v>
      </c>
      <c r="Q25" s="62">
        <f>BEA_Output_Data!M25</f>
        <v>168400.1138875616</v>
      </c>
      <c r="R25" s="62">
        <f>BEA_Output_Data!N25</f>
        <v>27336.443340000002</v>
      </c>
      <c r="S25" s="62">
        <f>BEA_Output_Data!O25</f>
        <v>40021.905200000001</v>
      </c>
    </row>
    <row r="26" spans="1:20" x14ac:dyDescent="0.25">
      <c r="A26" s="57">
        <v>1989</v>
      </c>
      <c r="B26" s="62">
        <f>BEA_Output_Data!P26</f>
        <v>152392.04370000001</v>
      </c>
      <c r="C26" s="62">
        <f>BEA_Output_Data!Q26</f>
        <v>24470.883990000002</v>
      </c>
      <c r="D26" s="62">
        <f>BEA_Output_Data!R26</f>
        <v>25842.93736</v>
      </c>
      <c r="E26" s="62">
        <f>BEA_Output_Data!F26</f>
        <v>38636.239110000002</v>
      </c>
      <c r="F26" s="62">
        <f>BEA_Output_Data!S26</f>
        <v>57188.803099999997</v>
      </c>
      <c r="G26" s="61">
        <f>BEA_Output_Data!T26</f>
        <v>41417.437800000007</v>
      </c>
      <c r="H26" s="61">
        <f>BEA_Output_Data!U26</f>
        <v>48350.691920000005</v>
      </c>
      <c r="I26" s="61">
        <f>BEA_Output_Data!V26</f>
        <v>141943.64624000003</v>
      </c>
      <c r="J26" s="61">
        <f>BEA_Output_Data!W26</f>
        <v>40721.739780000004</v>
      </c>
      <c r="K26" s="62">
        <f>BEA_Output_Data!G26</f>
        <v>36846.091999999997</v>
      </c>
      <c r="L26" s="62">
        <f>BEA_Output_Data!H26</f>
        <v>50215.092280000004</v>
      </c>
      <c r="M26" s="62">
        <f>BEA_Output_Data!I26</f>
        <v>104280.41132000001</v>
      </c>
      <c r="N26" s="62">
        <f>BEA_Output_Data!J26</f>
        <v>116182.33155</v>
      </c>
      <c r="O26" s="62">
        <f>BEA_Output_Data!K26</f>
        <v>6375.2350000000006</v>
      </c>
      <c r="P26" s="62">
        <f>BEA_Output_Data!L26</f>
        <v>43925.591359999999</v>
      </c>
      <c r="Q26" s="62">
        <f>BEA_Output_Data!M26</f>
        <v>163345.46789007753</v>
      </c>
      <c r="R26" s="62">
        <f>BEA_Output_Data!N26</f>
        <v>27627.493900000001</v>
      </c>
      <c r="S26" s="62">
        <f>BEA_Output_Data!O26</f>
        <v>40214.304799999998</v>
      </c>
    </row>
    <row r="27" spans="1:20" x14ac:dyDescent="0.25">
      <c r="A27" s="57">
        <v>1990</v>
      </c>
      <c r="B27" s="62">
        <f>BEA_Output_Data!P27</f>
        <v>153628.97534999999</v>
      </c>
      <c r="C27" s="62">
        <f>BEA_Output_Data!Q27</f>
        <v>23846.383859999998</v>
      </c>
      <c r="D27" s="62">
        <f>BEA_Output_Data!R27</f>
        <v>25428.519920000002</v>
      </c>
      <c r="E27" s="62">
        <f>BEA_Output_Data!F27</f>
        <v>38828.903120000003</v>
      </c>
      <c r="F27" s="62">
        <f>BEA_Output_Data!S27</f>
        <v>57203.888940000004</v>
      </c>
      <c r="G27" s="61">
        <f>BEA_Output_Data!T27</f>
        <v>41967.319739999999</v>
      </c>
      <c r="H27" s="61">
        <f>BEA_Output_Data!U27</f>
        <v>35274.052840000004</v>
      </c>
      <c r="I27" s="61">
        <f>BEA_Output_Data!V27</f>
        <v>152536.48300000001</v>
      </c>
      <c r="J27" s="61">
        <f>BEA_Output_Data!W27</f>
        <v>40032.60972</v>
      </c>
      <c r="K27" s="62">
        <f>BEA_Output_Data!G27</f>
        <v>35948.500899999999</v>
      </c>
      <c r="L27" s="62">
        <f>BEA_Output_Data!H27</f>
        <v>48956.126759999999</v>
      </c>
      <c r="M27" s="62">
        <f>BEA_Output_Data!I27</f>
        <v>101486.57288000001</v>
      </c>
      <c r="N27" s="62">
        <f>BEA_Output_Data!J27</f>
        <v>112272.67049999999</v>
      </c>
      <c r="O27" s="62">
        <f>BEA_Output_Data!K27</f>
        <v>6912.7727999999988</v>
      </c>
      <c r="P27" s="62">
        <f>BEA_Output_Data!L27</f>
        <v>42625.535680000001</v>
      </c>
      <c r="Q27" s="62">
        <f>BEA_Output_Data!M27</f>
        <v>148131.15139218714</v>
      </c>
      <c r="R27" s="62">
        <f>BEA_Output_Data!N27</f>
        <v>25661.529739999998</v>
      </c>
      <c r="S27" s="62">
        <f>BEA_Output_Data!O27</f>
        <v>43223.6855</v>
      </c>
    </row>
    <row r="28" spans="1:20" x14ac:dyDescent="0.25">
      <c r="A28" s="57">
        <v>1991</v>
      </c>
      <c r="B28" s="62">
        <f>BEA_Output_Data!P28</f>
        <v>154072.82564999998</v>
      </c>
      <c r="C28" s="62">
        <f>BEA_Output_Data!Q28</f>
        <v>23900.086650000001</v>
      </c>
      <c r="D28" s="62">
        <f>BEA_Output_Data!R28</f>
        <v>25663.047599999998</v>
      </c>
      <c r="E28" s="62">
        <f>BEA_Output_Data!F28</f>
        <v>35841.123849999996</v>
      </c>
      <c r="F28" s="62">
        <f>BEA_Output_Data!S28</f>
        <v>58908.050080000008</v>
      </c>
      <c r="G28" s="61">
        <f>BEA_Output_Data!T28</f>
        <v>40085.868300000002</v>
      </c>
      <c r="H28" s="61">
        <f>BEA_Output_Data!U28</f>
        <v>38493.067849999999</v>
      </c>
      <c r="I28" s="61">
        <f>BEA_Output_Data!V28</f>
        <v>149713.80248000001</v>
      </c>
      <c r="J28" s="61">
        <f>BEA_Output_Data!W28</f>
        <v>41749.850879999998</v>
      </c>
      <c r="K28" s="62">
        <f>BEA_Output_Data!G28</f>
        <v>32172.818599999999</v>
      </c>
      <c r="L28" s="62">
        <f>BEA_Output_Data!H28</f>
        <v>49425.9542</v>
      </c>
      <c r="M28" s="62">
        <f>BEA_Output_Data!I28</f>
        <v>94447.160199999998</v>
      </c>
      <c r="N28" s="62">
        <f>BEA_Output_Data!J28</f>
        <v>98522.582100000014</v>
      </c>
      <c r="O28" s="62">
        <f>BEA_Output_Data!K28</f>
        <v>7272.3543999999993</v>
      </c>
      <c r="P28" s="62">
        <f>BEA_Output_Data!L28</f>
        <v>40609.570959999997</v>
      </c>
      <c r="Q28" s="62">
        <f>BEA_Output_Data!M28</f>
        <v>148765.4464724194</v>
      </c>
      <c r="R28" s="62">
        <f>BEA_Output_Data!N28</f>
        <v>23830.107820000001</v>
      </c>
      <c r="S28" s="62">
        <f>BEA_Output_Data!O28</f>
        <v>42835.400800000003</v>
      </c>
    </row>
    <row r="29" spans="1:20" x14ac:dyDescent="0.25">
      <c r="A29" s="57">
        <v>1992</v>
      </c>
      <c r="B29" s="62">
        <f>BEA_Output_Data!P29</f>
        <v>159211.5111</v>
      </c>
      <c r="C29" s="62">
        <f>BEA_Output_Data!Q29</f>
        <v>26355.406350000005</v>
      </c>
      <c r="D29" s="62">
        <f>BEA_Output_Data!R29</f>
        <v>26598.761919999997</v>
      </c>
      <c r="E29" s="62">
        <f>BEA_Output_Data!F29</f>
        <v>32418.776529999999</v>
      </c>
      <c r="F29" s="62">
        <f>BEA_Output_Data!S29</f>
        <v>62316.911140000004</v>
      </c>
      <c r="G29" s="61">
        <f>BEA_Output_Data!T29</f>
        <v>41546.843850000005</v>
      </c>
      <c r="H29" s="61">
        <f>BEA_Output_Data!U29</f>
        <v>43756.874740000007</v>
      </c>
      <c r="I29" s="61">
        <f>BEA_Output_Data!V29</f>
        <v>154113.59391999998</v>
      </c>
      <c r="J29" s="61">
        <f>BEA_Output_Data!W29</f>
        <v>44747.468099999998</v>
      </c>
      <c r="K29" s="62">
        <f>BEA_Output_Data!G29</f>
        <v>36476.815499999997</v>
      </c>
      <c r="L29" s="62">
        <f>BEA_Output_Data!H29</f>
        <v>51311.714680000005</v>
      </c>
      <c r="M29" s="62">
        <f>BEA_Output_Data!I29</f>
        <v>96704.880439999994</v>
      </c>
      <c r="N29" s="62">
        <f>BEA_Output_Data!J29</f>
        <v>97843.40310000001</v>
      </c>
      <c r="O29" s="62">
        <f>BEA_Output_Data!K29</f>
        <v>8030.0441999999994</v>
      </c>
      <c r="P29" s="62">
        <f>BEA_Output_Data!L29</f>
        <v>40899.847520000003</v>
      </c>
      <c r="Q29" s="62">
        <f>BEA_Output_Data!M29</f>
        <v>143038.61081715682</v>
      </c>
      <c r="R29" s="62">
        <f>BEA_Output_Data!N29</f>
        <v>26029.461579999999</v>
      </c>
      <c r="S29" s="62">
        <f>BEA_Output_Data!O29</f>
        <v>43455.819800000005</v>
      </c>
    </row>
    <row r="30" spans="1:20" x14ac:dyDescent="0.25">
      <c r="A30" s="57">
        <v>1993</v>
      </c>
      <c r="B30" s="62">
        <f>BEA_Output_Data!P30</f>
        <v>159036.03540000002</v>
      </c>
      <c r="C30" s="62">
        <f>BEA_Output_Data!Q30</f>
        <v>27200.345880000001</v>
      </c>
      <c r="D30" s="62">
        <f>BEA_Output_Data!R30</f>
        <v>26105.423040000001</v>
      </c>
      <c r="E30" s="62">
        <f>BEA_Output_Data!F30</f>
        <v>28663.315449999998</v>
      </c>
      <c r="F30" s="62">
        <f>BEA_Output_Data!S30</f>
        <v>67675.617019999991</v>
      </c>
      <c r="G30" s="61">
        <f>BEA_Output_Data!T30</f>
        <v>39483.473760000001</v>
      </c>
      <c r="H30" s="61">
        <f>BEA_Output_Data!U30</f>
        <v>59053.812360000004</v>
      </c>
      <c r="I30" s="61">
        <f>BEA_Output_Data!V30</f>
        <v>154465.28416000001</v>
      </c>
      <c r="J30" s="61">
        <f>BEA_Output_Data!W30</f>
        <v>49114.805220000002</v>
      </c>
      <c r="K30" s="62">
        <f>BEA_Output_Data!G30</f>
        <v>36358.556400000001</v>
      </c>
      <c r="L30" s="62">
        <f>BEA_Output_Data!H30</f>
        <v>54514.497159999999</v>
      </c>
      <c r="M30" s="62">
        <f>BEA_Output_Data!I30</f>
        <v>100474.57448</v>
      </c>
      <c r="N30" s="62">
        <f>BEA_Output_Data!J30</f>
        <v>97899.27105000001</v>
      </c>
      <c r="O30" s="62">
        <f>BEA_Output_Data!K30</f>
        <v>9099.616</v>
      </c>
      <c r="P30" s="62">
        <f>BEA_Output_Data!L30</f>
        <v>43306.308080000003</v>
      </c>
      <c r="Q30" s="62">
        <f>BEA_Output_Data!M30</f>
        <v>147867.4134228648</v>
      </c>
      <c r="R30" s="62">
        <f>BEA_Output_Data!N30</f>
        <v>28041.074000000001</v>
      </c>
      <c r="S30" s="62">
        <f>BEA_Output_Data!O30</f>
        <v>43084.962599999999</v>
      </c>
    </row>
    <row r="31" spans="1:20" x14ac:dyDescent="0.25">
      <c r="A31" s="57">
        <v>1994</v>
      </c>
      <c r="B31" s="62">
        <f>BEA_Output_Data!P31</f>
        <v>168766.33499999999</v>
      </c>
      <c r="C31" s="62">
        <f>BEA_Output_Data!Q31</f>
        <v>28343.113110000002</v>
      </c>
      <c r="D31" s="62">
        <f>BEA_Output_Data!R31</f>
        <v>26161.17928</v>
      </c>
      <c r="E31" s="62">
        <f>BEA_Output_Data!F31</f>
        <v>29754.527390000003</v>
      </c>
      <c r="F31" s="62">
        <f>BEA_Output_Data!S31</f>
        <v>69988.060780000014</v>
      </c>
      <c r="G31" s="61">
        <f>BEA_Output_Data!T31</f>
        <v>40987.959750000002</v>
      </c>
      <c r="H31" s="61">
        <f>BEA_Output_Data!U31</f>
        <v>57013.199209999999</v>
      </c>
      <c r="I31" s="61">
        <f>BEA_Output_Data!V31</f>
        <v>167474.15960000001</v>
      </c>
      <c r="J31" s="61">
        <f>BEA_Output_Data!W31</f>
        <v>52610.382960000003</v>
      </c>
      <c r="K31" s="62">
        <f>BEA_Output_Data!G31</f>
        <v>39520.741300000002</v>
      </c>
      <c r="L31" s="62">
        <f>BEA_Output_Data!H31</f>
        <v>55426.73648</v>
      </c>
      <c r="M31" s="62">
        <f>BEA_Output_Data!I31</f>
        <v>112861.91680000002</v>
      </c>
      <c r="N31" s="62">
        <f>BEA_Output_Data!J31</f>
        <v>101661.04635</v>
      </c>
      <c r="O31" s="62">
        <f>BEA_Output_Data!K31</f>
        <v>11191.06</v>
      </c>
      <c r="P31" s="62">
        <f>BEA_Output_Data!L31</f>
        <v>46249.001680000008</v>
      </c>
      <c r="Q31" s="62">
        <f>BEA_Output_Data!M31</f>
        <v>150481.62216924925</v>
      </c>
      <c r="R31" s="62">
        <f>BEA_Output_Data!N31</f>
        <v>27884.222459999997</v>
      </c>
      <c r="S31" s="62">
        <f>BEA_Output_Data!O31</f>
        <v>43106.572700000004</v>
      </c>
    </row>
    <row r="32" spans="1:20" x14ac:dyDescent="0.25">
      <c r="A32" s="57">
        <v>1995</v>
      </c>
      <c r="B32" s="62">
        <f>BEA_Output_Data!P32</f>
        <v>192489.96149999998</v>
      </c>
      <c r="C32" s="62">
        <f>BEA_Output_Data!Q32</f>
        <v>28111.88625</v>
      </c>
      <c r="D32" s="62">
        <f>BEA_Output_Data!R32</f>
        <v>25663.526880000001</v>
      </c>
      <c r="E32" s="62">
        <f>BEA_Output_Data!F32</f>
        <v>32765.439559999999</v>
      </c>
      <c r="F32" s="62">
        <f>BEA_Output_Data!S32</f>
        <v>57806.783760000006</v>
      </c>
      <c r="G32" s="61">
        <f>BEA_Output_Data!T32</f>
        <v>41998.827299999997</v>
      </c>
      <c r="H32" s="61">
        <f>BEA_Output_Data!U32</f>
        <v>49219.867759999994</v>
      </c>
      <c r="I32" s="61">
        <f>BEA_Output_Data!V32</f>
        <v>162370.98768000002</v>
      </c>
      <c r="J32" s="61">
        <f>BEA_Output_Data!W32</f>
        <v>51795.77736</v>
      </c>
      <c r="K32" s="62">
        <f>BEA_Output_Data!G32</f>
        <v>39902.704599999997</v>
      </c>
      <c r="L32" s="62">
        <f>BEA_Output_Data!H32</f>
        <v>53069.535879999996</v>
      </c>
      <c r="M32" s="62">
        <f>BEA_Output_Data!I32</f>
        <v>117425.54768000002</v>
      </c>
      <c r="N32" s="62">
        <f>BEA_Output_Data!J32</f>
        <v>107985.07920000001</v>
      </c>
      <c r="O32" s="62">
        <f>BEA_Output_Data!K32</f>
        <v>15819.755799999999</v>
      </c>
      <c r="P32" s="62">
        <f>BEA_Output_Data!L32</f>
        <v>44685.421200000004</v>
      </c>
      <c r="Q32" s="62">
        <f>BEA_Output_Data!M32</f>
        <v>143947.31487610893</v>
      </c>
      <c r="R32" s="62">
        <f>BEA_Output_Data!N32</f>
        <v>28060.980759999999</v>
      </c>
      <c r="S32" s="62">
        <f>BEA_Output_Data!O32</f>
        <v>44846.534299999999</v>
      </c>
    </row>
    <row r="33" spans="1:22" x14ac:dyDescent="0.25">
      <c r="A33" s="57">
        <v>1996</v>
      </c>
      <c r="B33" s="62">
        <f>BEA_Output_Data!P33</f>
        <v>175716.549</v>
      </c>
      <c r="C33" s="62">
        <f>BEA_Output_Data!Q33</f>
        <v>27113.108160000003</v>
      </c>
      <c r="D33" s="62">
        <f>BEA_Output_Data!R33</f>
        <v>24107.144959999998</v>
      </c>
      <c r="E33" s="62">
        <f>BEA_Output_Data!F33</f>
        <v>32241.314139999999</v>
      </c>
      <c r="F33" s="62">
        <f>BEA_Output_Data!S33</f>
        <v>60091.210959999997</v>
      </c>
      <c r="G33" s="61">
        <f>BEA_Output_Data!T33</f>
        <v>39438.838049999998</v>
      </c>
      <c r="H33" s="61">
        <f>BEA_Output_Data!U33</f>
        <v>57513.253899999996</v>
      </c>
      <c r="I33" s="61">
        <f>BEA_Output_Data!V33</f>
        <v>166109.5282</v>
      </c>
      <c r="J33" s="61">
        <f>BEA_Output_Data!W33</f>
        <v>54911.643780000006</v>
      </c>
      <c r="K33" s="62">
        <f>BEA_Output_Data!G33</f>
        <v>39378.467900000003</v>
      </c>
      <c r="L33" s="62">
        <f>BEA_Output_Data!H33</f>
        <v>55052.057160000004</v>
      </c>
      <c r="M33" s="62">
        <f>BEA_Output_Data!I33</f>
        <v>120147.10052000001</v>
      </c>
      <c r="N33" s="62">
        <f>BEA_Output_Data!J33</f>
        <v>103832.22825</v>
      </c>
      <c r="O33" s="62">
        <f>BEA_Output_Data!K33</f>
        <v>20529.173999999999</v>
      </c>
      <c r="P33" s="62">
        <f>BEA_Output_Data!L33</f>
        <v>43054.761680000003</v>
      </c>
      <c r="Q33" s="62">
        <f>BEA_Output_Data!M33</f>
        <v>145265.40831549454</v>
      </c>
      <c r="R33" s="62">
        <f>BEA_Output_Data!N33</f>
        <v>28807.484260000005</v>
      </c>
      <c r="S33" s="62">
        <f>BEA_Output_Data!O33</f>
        <v>49365.136499999993</v>
      </c>
      <c r="T33" s="76">
        <f>SUM(B33:S33)</f>
        <v>1242674.4097354945</v>
      </c>
    </row>
    <row r="34" spans="1:22" x14ac:dyDescent="0.25">
      <c r="A34" s="57">
        <v>1997</v>
      </c>
      <c r="B34" s="62">
        <f>BEA_Output_Data!P34</f>
        <v>169573.17914999998</v>
      </c>
      <c r="C34" s="62">
        <f>BEA_Output_Data!Q34</f>
        <v>27409.763309999998</v>
      </c>
      <c r="D34" s="62">
        <f>BEA_Output_Data!R34</f>
        <v>22907.986399999998</v>
      </c>
      <c r="E34" s="62">
        <f>BEA_Output_Data!F34</f>
        <v>31562.859230000002</v>
      </c>
      <c r="F34" s="62">
        <f>BEA_Output_Data!S34</f>
        <v>62460.765400000004</v>
      </c>
      <c r="G34" s="61">
        <f>BEA_Output_Data!T34</f>
        <v>38506.364310000004</v>
      </c>
      <c r="H34" s="61">
        <f>BEA_Output_Data!U34</f>
        <v>73069.272779999999</v>
      </c>
      <c r="I34" s="61">
        <f>BEA_Output_Data!V34</f>
        <v>172740.35460000002</v>
      </c>
      <c r="J34" s="61">
        <f>BEA_Output_Data!W34</f>
        <v>58795.473059999997</v>
      </c>
      <c r="K34" s="62">
        <f>BEA_Output_Data!G34</f>
        <v>44985.580399999999</v>
      </c>
      <c r="L34" s="62">
        <f>BEA_Output_Data!H34</f>
        <v>56563.675879999995</v>
      </c>
      <c r="M34" s="62">
        <f>BEA_Output_Data!I34</f>
        <v>122974.67224</v>
      </c>
      <c r="N34" s="62">
        <f>BEA_Output_Data!J34</f>
        <v>106185.25485000001</v>
      </c>
      <c r="O34" s="62">
        <f>BEA_Output_Data!K34</f>
        <v>27010.8158</v>
      </c>
      <c r="P34" s="62">
        <f>BEA_Output_Data!L34</f>
        <v>44833.554080000002</v>
      </c>
      <c r="Q34" s="62">
        <f>BEA_Output_Data!M34</f>
        <v>147922.7395975377</v>
      </c>
      <c r="R34" s="62">
        <f>BEA_Output_Data!N34</f>
        <v>31473.617219999996</v>
      </c>
      <c r="S34" s="62">
        <f>BEA_Output_Data!O34</f>
        <v>49558.930300000007</v>
      </c>
    </row>
    <row r="35" spans="1:22" x14ac:dyDescent="0.25">
      <c r="A35" s="57">
        <v>1998</v>
      </c>
      <c r="B35" s="62">
        <f>BEA_Output_Data!P35</f>
        <v>167250.70665000001</v>
      </c>
      <c r="C35" s="62">
        <f>BEA_Output_Data!Q35</f>
        <v>27563.132850000002</v>
      </c>
      <c r="D35" s="62">
        <f>BEA_Output_Data!R35</f>
        <v>21774.808720000001</v>
      </c>
      <c r="E35" s="62">
        <f>BEA_Output_Data!F35</f>
        <v>31955.788059999999</v>
      </c>
      <c r="F35" s="62">
        <f>BEA_Output_Data!S35</f>
        <v>58730.791460000008</v>
      </c>
      <c r="G35" s="61">
        <f>BEA_Output_Data!T35</f>
        <v>37723.551480000002</v>
      </c>
      <c r="H35" s="61">
        <f>BEA_Output_Data!U35</f>
        <v>81812.568849999996</v>
      </c>
      <c r="I35" s="61">
        <f>BEA_Output_Data!V35</f>
        <v>161530.22820000001</v>
      </c>
      <c r="J35" s="61">
        <f>BEA_Output_Data!W35</f>
        <v>61693.892340000006</v>
      </c>
      <c r="K35" s="62">
        <f>BEA_Output_Data!G35</f>
        <v>45330.842600000011</v>
      </c>
      <c r="L35" s="62">
        <f>BEA_Output_Data!H35</f>
        <v>59980.944799999997</v>
      </c>
      <c r="M35" s="62">
        <f>BEA_Output_Data!I35</f>
        <v>122744.56308000001</v>
      </c>
      <c r="N35" s="62">
        <f>BEA_Output_Data!J35</f>
        <v>117038.97344999999</v>
      </c>
      <c r="O35" s="62">
        <f>BEA_Output_Data!K35</f>
        <v>37009.385799999996</v>
      </c>
      <c r="P35" s="62">
        <f>BEA_Output_Data!L35</f>
        <v>36095.71056</v>
      </c>
      <c r="Q35" s="62">
        <f>BEA_Output_Data!M35</f>
        <v>161434.53737729392</v>
      </c>
      <c r="R35" s="62">
        <f>BEA_Output_Data!N35</f>
        <v>32548.239039999997</v>
      </c>
      <c r="S35" s="62">
        <f>BEA_Output_Data!O35</f>
        <v>52094.980100000001</v>
      </c>
    </row>
    <row r="36" spans="1:22" x14ac:dyDescent="0.25">
      <c r="A36" s="57">
        <v>1999</v>
      </c>
      <c r="B36" s="62">
        <f>BEA_Output_Data!P36</f>
        <v>176843.37825000001</v>
      </c>
      <c r="C36" s="62">
        <f>BEA_Output_Data!Q36</f>
        <v>26936.522130000001</v>
      </c>
      <c r="D36" s="62">
        <f>BEA_Output_Data!R36</f>
        <v>19431.449040000003</v>
      </c>
      <c r="E36" s="62">
        <f>BEA_Output_Data!F36</f>
        <v>32644.487539999998</v>
      </c>
      <c r="F36" s="62">
        <f>BEA_Output_Data!S36</f>
        <v>62101.399140000001</v>
      </c>
      <c r="G36" s="61">
        <f>BEA_Output_Data!T36</f>
        <v>36967.370040000002</v>
      </c>
      <c r="H36" s="61">
        <f>BEA_Output_Data!U36</f>
        <v>69710.966769999999</v>
      </c>
      <c r="I36" s="61">
        <f>BEA_Output_Data!V36</f>
        <v>169503.70535999999</v>
      </c>
      <c r="J36" s="61">
        <f>BEA_Output_Data!W36</f>
        <v>65378.011860000006</v>
      </c>
      <c r="K36" s="62">
        <f>BEA_Output_Data!G36</f>
        <v>46229.339900000006</v>
      </c>
      <c r="L36" s="62">
        <f>BEA_Output_Data!H36</f>
        <v>63801.92128000001</v>
      </c>
      <c r="M36" s="62">
        <f>BEA_Output_Data!I36</f>
        <v>122562.64432000001</v>
      </c>
      <c r="N36" s="62">
        <f>BEA_Output_Data!J36</f>
        <v>110893.49894999999</v>
      </c>
      <c r="O36" s="62">
        <f>BEA_Output_Data!K36</f>
        <v>48943.4588</v>
      </c>
      <c r="P36" s="62">
        <f>BEA_Output_Data!L36</f>
        <v>40390.366239999996</v>
      </c>
      <c r="Q36" s="62">
        <f>BEA_Output_Data!M36</f>
        <v>168384.0345169495</v>
      </c>
      <c r="R36" s="62">
        <f>BEA_Output_Data!N36</f>
        <v>34558.478579999995</v>
      </c>
      <c r="S36" s="62">
        <f>BEA_Output_Data!O36</f>
        <v>55705.958100000003</v>
      </c>
    </row>
    <row r="37" spans="1:22" x14ac:dyDescent="0.25">
      <c r="A37" s="57">
        <v>2000</v>
      </c>
      <c r="B37" s="62">
        <f>BEA_Output_Data!P37</f>
        <v>175539.35295000003</v>
      </c>
      <c r="C37" s="62">
        <f>BEA_Output_Data!Q37</f>
        <v>27433.448820000001</v>
      </c>
      <c r="D37" s="62">
        <f>BEA_Output_Data!R37</f>
        <v>19571.079280000002</v>
      </c>
      <c r="E37" s="62">
        <f>BEA_Output_Data!F37</f>
        <v>32800.138910000001</v>
      </c>
      <c r="F37" s="62">
        <f>BEA_Output_Data!S37</f>
        <v>58202.787060000002</v>
      </c>
      <c r="G37" s="61">
        <f>BEA_Output_Data!T37</f>
        <v>37434.732180000006</v>
      </c>
      <c r="H37" s="61">
        <f>BEA_Output_Data!U37</f>
        <v>74120.919829999999</v>
      </c>
      <c r="I37" s="61">
        <f>BEA_Output_Data!V37</f>
        <v>169961.63535999999</v>
      </c>
      <c r="J37" s="61">
        <f>BEA_Output_Data!W37</f>
        <v>65701.226339999994</v>
      </c>
      <c r="K37" s="62">
        <f>BEA_Output_Data!G37</f>
        <v>44644.396100000005</v>
      </c>
      <c r="L37" s="62">
        <f>BEA_Output_Data!H37</f>
        <v>62056.463960000001</v>
      </c>
      <c r="M37" s="62">
        <f>BEA_Output_Data!I37</f>
        <v>129476.76196</v>
      </c>
      <c r="N37" s="62">
        <f>BEA_Output_Data!J37</f>
        <v>111364.54245000001</v>
      </c>
      <c r="O37" s="62">
        <f>BEA_Output_Data!K37</f>
        <v>78005.357399999994</v>
      </c>
      <c r="P37" s="62">
        <f>BEA_Output_Data!L37</f>
        <v>42598.783920000002</v>
      </c>
      <c r="Q37" s="62">
        <f>BEA_Output_Data!M37</f>
        <v>169503.19121246648</v>
      </c>
      <c r="R37" s="62">
        <f>BEA_Output_Data!N37</f>
        <v>35088.067040000002</v>
      </c>
      <c r="S37" s="62">
        <f>BEA_Output_Data!O37</f>
        <v>60265.689200000001</v>
      </c>
    </row>
    <row r="38" spans="1:22" x14ac:dyDescent="0.25">
      <c r="A38" s="57">
        <v>2001</v>
      </c>
      <c r="B38" s="76">
        <f>BEA_Output_Data!P38</f>
        <v>177483.34844999999</v>
      </c>
      <c r="C38" s="76">
        <f>BEA_Output_Data!Q38</f>
        <v>24132.017039999999</v>
      </c>
      <c r="D38" s="76">
        <f>BEA_Output_Data!R38</f>
        <v>17677.284240000001</v>
      </c>
      <c r="E38" s="76">
        <f>BEA_Output_Data!F38</f>
        <v>31860.282230000004</v>
      </c>
      <c r="F38" s="76">
        <f>BEA_Output_Data!S38</f>
        <v>50302.117139999995</v>
      </c>
      <c r="G38" s="61">
        <f>BEA_Output_Data!T38</f>
        <v>36810.95751</v>
      </c>
      <c r="H38" s="61">
        <f>BEA_Output_Data!U38</f>
        <v>84931.294340000008</v>
      </c>
      <c r="I38" s="61">
        <f>BEA_Output_Data!V38</f>
        <v>164594.69576</v>
      </c>
      <c r="J38" s="61">
        <f>BEA_Output_Data!W38</f>
        <v>61320.750420000004</v>
      </c>
      <c r="K38" s="76">
        <f>BEA_Output_Data!G38</f>
        <v>43867.782699999996</v>
      </c>
      <c r="L38" s="76">
        <f>BEA_Output_Data!H38</f>
        <v>57093.172480000001</v>
      </c>
      <c r="M38" s="76">
        <f>BEA_Output_Data!I38</f>
        <v>114722.06624</v>
      </c>
      <c r="N38" s="76">
        <f>BEA_Output_Data!J38</f>
        <v>100572.16905</v>
      </c>
      <c r="O38" s="76">
        <f>BEA_Output_Data!K38</f>
        <v>77686.137000000002</v>
      </c>
      <c r="P38" s="76">
        <f>BEA_Output_Data!L38</f>
        <v>40361.218800000002</v>
      </c>
      <c r="Q38" s="76">
        <f>BEA_Output_Data!M38</f>
        <v>158822.18860686733</v>
      </c>
      <c r="R38" s="76">
        <f>BEA_Output_Data!N38</f>
        <v>31766.383880000005</v>
      </c>
      <c r="S38" s="76">
        <f>BEA_Output_Data!O38</f>
        <v>57815.382699999995</v>
      </c>
    </row>
    <row r="39" spans="1:22" x14ac:dyDescent="0.25">
      <c r="A39" s="57">
        <v>2002</v>
      </c>
      <c r="B39" s="76">
        <f>BEA_Output_Data!P39</f>
        <v>171706.41315000001</v>
      </c>
      <c r="C39" s="76">
        <f>BEA_Output_Data!Q39</f>
        <v>23527.215750000003</v>
      </c>
      <c r="D39" s="76">
        <f>BEA_Output_Data!R39</f>
        <v>17120.520639999999</v>
      </c>
      <c r="E39" s="76">
        <f>BEA_Output_Data!F39</f>
        <v>32051.624359999998</v>
      </c>
      <c r="F39" s="76">
        <f>BEA_Output_Data!S39</f>
        <v>50992.294320000001</v>
      </c>
      <c r="G39" s="61">
        <f>BEA_Output_Data!T39</f>
        <v>37614.025200000004</v>
      </c>
      <c r="H39" s="61">
        <f>BEA_Output_Data!U39</f>
        <v>80501.84053999999</v>
      </c>
      <c r="I39" s="61">
        <f>BEA_Output_Data!V39</f>
        <v>178735.57416000002</v>
      </c>
      <c r="J39" s="61">
        <f>BEA_Output_Data!W39</f>
        <v>61785.207000000002</v>
      </c>
      <c r="K39" s="76">
        <f>BEA_Output_Data!G39</f>
        <v>43578.251799999998</v>
      </c>
      <c r="L39" s="76">
        <f>BEA_Output_Data!H39</f>
        <v>60014.273520000002</v>
      </c>
      <c r="M39" s="76">
        <f>BEA_Output_Data!I39</f>
        <v>110006.63560000001</v>
      </c>
      <c r="N39" s="76">
        <f>BEA_Output_Data!J39</f>
        <v>93265.51754999999</v>
      </c>
      <c r="O39" s="76">
        <f>BEA_Output_Data!K39</f>
        <v>90183.432199999996</v>
      </c>
      <c r="P39" s="76">
        <f>BEA_Output_Data!L39</f>
        <v>40537.30128</v>
      </c>
      <c r="Q39" s="76">
        <f>BEA_Output_Data!M39</f>
        <v>173874.79407515578</v>
      </c>
      <c r="R39" s="76">
        <f>BEA_Output_Data!N39</f>
        <v>30799.53314</v>
      </c>
      <c r="S39" s="76">
        <f>BEA_Output_Data!O39</f>
        <v>60632.363799999999</v>
      </c>
    </row>
    <row r="40" spans="1:22" x14ac:dyDescent="0.25">
      <c r="A40" s="57">
        <v>2003</v>
      </c>
      <c r="B40" s="76">
        <f>BEA_Output_Data!P40</f>
        <v>175205.60504999998</v>
      </c>
      <c r="C40" s="76">
        <f>BEA_Output_Data!Q40</f>
        <v>20513.996760000002</v>
      </c>
      <c r="D40" s="76">
        <f>BEA_Output_Data!R40</f>
        <v>15596.57</v>
      </c>
      <c r="E40" s="76">
        <f>BEA_Output_Data!F40</f>
        <v>31997.427280000004</v>
      </c>
      <c r="F40" s="76">
        <f>BEA_Output_Data!S40</f>
        <v>49791.892479999995</v>
      </c>
      <c r="G40" s="61">
        <f>BEA_Output_Data!T40</f>
        <v>37184.547150000006</v>
      </c>
      <c r="H40" s="61">
        <f>BEA_Output_Data!U40</f>
        <v>112171.0423</v>
      </c>
      <c r="I40" s="61">
        <f>BEA_Output_Data!V40</f>
        <v>177383.7648</v>
      </c>
      <c r="J40" s="61">
        <f>BEA_Output_Data!W40</f>
        <v>62685.87174000001</v>
      </c>
      <c r="K40" s="76">
        <f>BEA_Output_Data!G40</f>
        <v>43875.938499999997</v>
      </c>
      <c r="L40" s="76">
        <f>BEA_Output_Data!H40</f>
        <v>56288.445160000003</v>
      </c>
      <c r="M40" s="76">
        <f>BEA_Output_Data!I40</f>
        <v>111328.25731999999</v>
      </c>
      <c r="N40" s="76">
        <f>BEA_Output_Data!J40</f>
        <v>91429.543349999993</v>
      </c>
      <c r="O40" s="76">
        <f>BEA_Output_Data!K40</f>
        <v>109140.35400000001</v>
      </c>
      <c r="P40" s="76">
        <f>BEA_Output_Data!L40</f>
        <v>41887.266960000001</v>
      </c>
      <c r="Q40" s="76">
        <f>BEA_Output_Data!M40</f>
        <v>175531.23000839888</v>
      </c>
      <c r="R40" s="76">
        <f>BEA_Output_Data!N40</f>
        <v>30103.139759999998</v>
      </c>
      <c r="S40" s="76">
        <f>BEA_Output_Data!O40</f>
        <v>61089.661399999997</v>
      </c>
    </row>
    <row r="41" spans="1:22" x14ac:dyDescent="0.25">
      <c r="A41" s="57">
        <v>2004</v>
      </c>
      <c r="B41" s="76">
        <f>BEA_Output_Data!P41</f>
        <v>161905.57920000001</v>
      </c>
      <c r="C41" s="76">
        <f>BEA_Output_Data!Q41</f>
        <v>27168.218010000001</v>
      </c>
      <c r="D41" s="76">
        <f>BEA_Output_Data!R41</f>
        <v>15973.443839999998</v>
      </c>
      <c r="E41" s="76">
        <f>BEA_Output_Data!F41</f>
        <v>30868.211289999999</v>
      </c>
      <c r="F41" s="76">
        <f>BEA_Output_Data!S41</f>
        <v>55341.865259999999</v>
      </c>
      <c r="G41" s="61">
        <f>BEA_Output_Data!T41</f>
        <v>38004.868979999999</v>
      </c>
      <c r="H41" s="61">
        <f>BEA_Output_Data!U41</f>
        <v>143989.28543000002</v>
      </c>
      <c r="I41" s="61">
        <f>BEA_Output_Data!V41</f>
        <v>193376.51212000003</v>
      </c>
      <c r="J41" s="61">
        <f>BEA_Output_Data!W41</f>
        <v>66368.677379999994</v>
      </c>
      <c r="K41" s="76">
        <f>BEA_Output_Data!G41</f>
        <v>45682.448200000006</v>
      </c>
      <c r="L41" s="76">
        <f>BEA_Output_Data!H41</f>
        <v>60209.407799999994</v>
      </c>
      <c r="M41" s="76">
        <f>BEA_Output_Data!I41</f>
        <v>119272.44476</v>
      </c>
      <c r="N41" s="76">
        <f>BEA_Output_Data!J41</f>
        <v>103008.44984999999</v>
      </c>
      <c r="O41" s="76">
        <f>BEA_Output_Data!K41</f>
        <v>144091.3186</v>
      </c>
      <c r="P41" s="76">
        <f>BEA_Output_Data!L41</f>
        <v>39584.619200000001</v>
      </c>
      <c r="Q41" s="76">
        <f>BEA_Output_Data!M41</f>
        <v>175939.64801149975</v>
      </c>
      <c r="R41" s="76">
        <f>BEA_Output_Data!N41</f>
        <v>32473.417080000003</v>
      </c>
      <c r="S41" s="76">
        <f>BEA_Output_Data!O41</f>
        <v>68032.777399999992</v>
      </c>
      <c r="T41" s="58"/>
      <c r="U41" s="58"/>
      <c r="V41" s="58"/>
    </row>
    <row r="42" spans="1:22" x14ac:dyDescent="0.25">
      <c r="A42" s="57">
        <v>2005</v>
      </c>
      <c r="B42" s="76">
        <f>BEA_Output_Data!P42</f>
        <v>172035</v>
      </c>
      <c r="C42" s="76">
        <f>BEA_Output_Data!Q42</f>
        <v>23451</v>
      </c>
      <c r="D42" s="76">
        <f>BEA_Output_Data!R42</f>
        <v>15976</v>
      </c>
      <c r="E42" s="76">
        <f>BEA_Output_Data!F42</f>
        <v>33047</v>
      </c>
      <c r="F42" s="76">
        <f>BEA_Output_Data!S42</f>
        <v>53878</v>
      </c>
      <c r="G42" s="61">
        <f>BEA_Output_Data!T42</f>
        <v>37509</v>
      </c>
      <c r="H42" s="61">
        <f>BEA_Output_Data!U42</f>
        <v>139291</v>
      </c>
      <c r="I42" s="61">
        <f>BEA_Output_Data!V42</f>
        <v>183172</v>
      </c>
      <c r="J42" s="61">
        <f>BEA_Output_Data!W42</f>
        <v>65694</v>
      </c>
      <c r="K42" s="76">
        <f>BEA_Output_Data!G42</f>
        <v>45310</v>
      </c>
      <c r="L42" s="76">
        <f>BEA_Output_Data!H42</f>
        <v>53756</v>
      </c>
      <c r="M42" s="76">
        <f>BEA_Output_Data!I42</f>
        <v>120476</v>
      </c>
      <c r="N42" s="76">
        <f>BEA_Output_Data!J42</f>
        <v>109545</v>
      </c>
      <c r="O42" s="76">
        <f>BEA_Output_Data!K42</f>
        <v>183460</v>
      </c>
      <c r="P42" s="76">
        <f>BEA_Output_Data!L42</f>
        <v>39928</v>
      </c>
      <c r="Q42" s="76">
        <f>BEA_Output_Data!M42</f>
        <v>188763</v>
      </c>
      <c r="R42" s="76">
        <f>BEA_Output_Data!N42</f>
        <v>34322</v>
      </c>
      <c r="S42" s="76">
        <f>BEA_Output_Data!O42</f>
        <v>69710</v>
      </c>
      <c r="T42" s="58"/>
      <c r="U42" s="58"/>
      <c r="V42" s="58"/>
    </row>
    <row r="43" spans="1:22" x14ac:dyDescent="0.25">
      <c r="A43" s="57">
        <v>2006</v>
      </c>
      <c r="B43" s="76">
        <f>BEA_Output_Data!P43</f>
        <v>192240.51074999999</v>
      </c>
      <c r="C43" s="76">
        <f>BEA_Output_Data!Q43</f>
        <v>20177.474910000001</v>
      </c>
      <c r="D43" s="76">
        <f>BEA_Output_Data!R43</f>
        <v>15517.64856</v>
      </c>
      <c r="E43" s="76">
        <f>BEA_Output_Data!F43</f>
        <v>32765.77003</v>
      </c>
      <c r="F43" s="76">
        <f>BEA_Output_Data!S43</f>
        <v>55019.67482</v>
      </c>
      <c r="G43" s="61">
        <f>BEA_Output_Data!T43</f>
        <v>36488.380109999998</v>
      </c>
      <c r="H43" s="61">
        <f>BEA_Output_Data!U43</f>
        <v>120970.05477</v>
      </c>
      <c r="I43" s="61">
        <f>BEA_Output_Data!V43</f>
        <v>200992.80388000002</v>
      </c>
      <c r="J43" s="61">
        <f>BEA_Output_Data!W43</f>
        <v>59257.301879999999</v>
      </c>
      <c r="K43" s="76">
        <f>BEA_Output_Data!G43</f>
        <v>39981.544000000002</v>
      </c>
      <c r="L43" s="76">
        <f>BEA_Output_Data!H43</f>
        <v>46554.846239999999</v>
      </c>
      <c r="M43" s="76">
        <f>BEA_Output_Data!I43</f>
        <v>125693.81556</v>
      </c>
      <c r="N43" s="76">
        <f>BEA_Output_Data!J43</f>
        <v>115963.24154999999</v>
      </c>
      <c r="O43" s="76">
        <f>BEA_Output_Data!K43</f>
        <v>224182.61620000002</v>
      </c>
      <c r="P43" s="76">
        <f>BEA_Output_Data!L43</f>
        <v>44831.557680000005</v>
      </c>
      <c r="Q43" s="76">
        <f>BEA_Output_Data!M43</f>
        <v>199778.44729660306</v>
      </c>
      <c r="R43" s="76">
        <f>BEA_Output_Data!N43</f>
        <v>36058.349979999999</v>
      </c>
      <c r="S43" s="76">
        <f>BEA_Output_Data!O43</f>
        <v>74427.275699999998</v>
      </c>
      <c r="T43" s="58"/>
      <c r="U43" s="58"/>
      <c r="V43" s="58"/>
    </row>
    <row r="44" spans="1:22" x14ac:dyDescent="0.25">
      <c r="A44" s="57">
        <v>2007</v>
      </c>
      <c r="B44" s="76">
        <f>BEA_Output_Data!P44</f>
        <v>197313.8229</v>
      </c>
      <c r="C44" s="76">
        <f>BEA_Output_Data!Q44</f>
        <v>21103.320390000001</v>
      </c>
      <c r="D44" s="76">
        <f>BEA_Output_Data!R44</f>
        <v>14806.397040000002</v>
      </c>
      <c r="E44" s="76">
        <f>BEA_Output_Data!F44</f>
        <v>35444.229380000004</v>
      </c>
      <c r="F44" s="76">
        <f>BEA_Output_Data!S44</f>
        <v>53048.2788</v>
      </c>
      <c r="G44" s="61">
        <f>BEA_Output_Data!T44</f>
        <v>37578.391649999998</v>
      </c>
      <c r="H44" s="61">
        <f>BEA_Output_Data!U44</f>
        <v>119046.44605999999</v>
      </c>
      <c r="I44" s="61">
        <f>BEA_Output_Data!V44</f>
        <v>216837.18188000002</v>
      </c>
      <c r="J44" s="61">
        <f>BEA_Output_Data!W44</f>
        <v>64961.511900000005</v>
      </c>
      <c r="K44" s="76">
        <f>BEA_Output_Data!G44</f>
        <v>39210.820899999999</v>
      </c>
      <c r="L44" s="76">
        <f>BEA_Output_Data!H44</f>
        <v>42164.593719999997</v>
      </c>
      <c r="M44" s="76">
        <f>BEA_Output_Data!I44</f>
        <v>129174.36720000001</v>
      </c>
      <c r="N44" s="76">
        <f>BEA_Output_Data!J44</f>
        <v>122034.22545</v>
      </c>
      <c r="O44" s="76">
        <f>BEA_Output_Data!K44</f>
        <v>251109.0404</v>
      </c>
      <c r="P44" s="76">
        <f>BEA_Output_Data!L44</f>
        <v>42950.150320000001</v>
      </c>
      <c r="Q44" s="76">
        <f>BEA_Output_Data!M44</f>
        <v>209326.58390338806</v>
      </c>
      <c r="R44" s="76">
        <f>BEA_Output_Data!N44</f>
        <v>32961.819140000007</v>
      </c>
      <c r="S44" s="76">
        <f>BEA_Output_Data!O44</f>
        <v>76959.142900000006</v>
      </c>
      <c r="T44" s="58"/>
      <c r="U44" s="58"/>
      <c r="V44" s="58"/>
    </row>
    <row r="45" spans="1:22" x14ac:dyDescent="0.25">
      <c r="A45" s="57">
        <v>2008</v>
      </c>
      <c r="B45" s="76">
        <f>BEA_Output_Data!P45</f>
        <v>175799.12580000001</v>
      </c>
      <c r="C45" s="76">
        <f>BEA_Output_Data!Q45</f>
        <v>21632.140440000003</v>
      </c>
      <c r="D45" s="76">
        <f>BEA_Output_Data!R45</f>
        <v>13405.781120000001</v>
      </c>
      <c r="E45" s="76">
        <f>BEA_Output_Data!F45</f>
        <v>32721.817520000004</v>
      </c>
      <c r="F45" s="76">
        <f>BEA_Output_Data!S45</f>
        <v>44596.975719999995</v>
      </c>
      <c r="G45" s="61">
        <f>BEA_Output_Data!T45</f>
        <v>37301.950319999996</v>
      </c>
      <c r="H45" s="61">
        <f>BEA_Output_Data!U45</f>
        <v>121666.50977</v>
      </c>
      <c r="I45" s="61">
        <f>BEA_Output_Data!V45</f>
        <v>175923.88396000001</v>
      </c>
      <c r="J45" s="61">
        <f>BEA_Output_Data!W45</f>
        <v>53975.504280000001</v>
      </c>
      <c r="K45" s="76">
        <f>BEA_Output_Data!G45</f>
        <v>35295.130700000002</v>
      </c>
      <c r="L45" s="76">
        <f>BEA_Output_Data!H45</f>
        <v>41707.667720000005</v>
      </c>
      <c r="M45" s="76">
        <f>BEA_Output_Data!I45</f>
        <v>120338.65736</v>
      </c>
      <c r="N45" s="76">
        <f>BEA_Output_Data!J45</f>
        <v>121339.71014999998</v>
      </c>
      <c r="O45" s="76">
        <f>BEA_Output_Data!K45</f>
        <v>294807.37780000002</v>
      </c>
      <c r="P45" s="76">
        <f>BEA_Output_Data!L45</f>
        <v>45232.035520000005</v>
      </c>
      <c r="Q45" s="76">
        <f>BEA_Output_Data!M45</f>
        <v>178739.35701257669</v>
      </c>
      <c r="R45" s="76">
        <f>BEA_Output_Data!N45</f>
        <v>27762.379360000003</v>
      </c>
      <c r="S45" s="76">
        <f>BEA_Output_Data!O45</f>
        <v>77788.691899999991</v>
      </c>
      <c r="T45" s="58"/>
      <c r="U45" s="58"/>
      <c r="V45" s="58"/>
    </row>
    <row r="46" spans="1:22" x14ac:dyDescent="0.25">
      <c r="A46" s="57">
        <v>2009</v>
      </c>
      <c r="B46" s="76">
        <f>BEA_Output_Data!P46</f>
        <v>185603.40045000002</v>
      </c>
      <c r="C46" s="76">
        <f>BEA_Output_Data!Q46</f>
        <v>16762.305779999999</v>
      </c>
      <c r="D46" s="76">
        <f>BEA_Output_Data!R46</f>
        <v>11740.602639999999</v>
      </c>
      <c r="E46" s="76">
        <f>BEA_Output_Data!F46</f>
        <v>27267.740640000004</v>
      </c>
      <c r="F46" s="76">
        <f>BEA_Output_Data!S46</f>
        <v>46936.358480000003</v>
      </c>
      <c r="G46" s="61">
        <f>BEA_Output_Data!T46</f>
        <v>31248.372810000001</v>
      </c>
      <c r="H46" s="61">
        <f>BEA_Output_Data!U46</f>
        <v>107003.3462</v>
      </c>
      <c r="I46" s="61">
        <f>BEA_Output_Data!V46</f>
        <v>184970.74904</v>
      </c>
      <c r="J46" s="61">
        <f>BEA_Output_Data!W46</f>
        <v>54669.232920000002</v>
      </c>
      <c r="K46" s="76">
        <f>BEA_Output_Data!G46</f>
        <v>27670.3639</v>
      </c>
      <c r="L46" s="76">
        <f>BEA_Output_Data!H46</f>
        <v>43084.358879999992</v>
      </c>
      <c r="M46" s="76">
        <f>BEA_Output_Data!I46</f>
        <v>90648.551919999998</v>
      </c>
      <c r="N46" s="76">
        <f>BEA_Output_Data!J46</f>
        <v>93083.672850000003</v>
      </c>
      <c r="O46" s="76">
        <f>BEA_Output_Data!K46</f>
        <v>303762.06040000002</v>
      </c>
      <c r="P46" s="76">
        <f>BEA_Output_Data!L46</f>
        <v>35856.541839999998</v>
      </c>
      <c r="Q46" s="76">
        <f>BEA_Output_Data!M46</f>
        <v>110427.16959245301</v>
      </c>
      <c r="R46" s="76">
        <f>BEA_Output_Data!N46</f>
        <v>20532.10684</v>
      </c>
      <c r="S46" s="76">
        <f>BEA_Output_Data!O46</f>
        <v>78236.230100000001</v>
      </c>
      <c r="T46" s="58"/>
      <c r="U46" s="58"/>
      <c r="V46" s="58"/>
    </row>
    <row r="47" spans="1:22" x14ac:dyDescent="0.25">
      <c r="A47" s="57">
        <v>2010</v>
      </c>
      <c r="B47" s="76">
        <f>BEA_Output_Data!P47</f>
        <v>195216.71625</v>
      </c>
      <c r="C47" s="76">
        <f>BEA_Output_Data!Q47</f>
        <v>17661.182610000003</v>
      </c>
      <c r="D47" s="76">
        <f>BEA_Output_Data!R47</f>
        <v>11776.868159999998</v>
      </c>
      <c r="E47" s="76">
        <f>BEA_Output_Data!F47</f>
        <v>29348.710230000001</v>
      </c>
      <c r="F47" s="76">
        <f>BEA_Output_Data!S47</f>
        <v>40645.024420000002</v>
      </c>
      <c r="G47" s="61">
        <f>BEA_Output_Data!T47</f>
        <v>31366.901249999999</v>
      </c>
      <c r="H47" s="61">
        <f>BEA_Output_Data!U47</f>
        <v>103730.0077</v>
      </c>
      <c r="I47" s="61">
        <f>BEA_Output_Data!V47</f>
        <v>185384.71776</v>
      </c>
      <c r="J47" s="61">
        <f>BEA_Output_Data!W47</f>
        <v>56508.664919999996</v>
      </c>
      <c r="K47" s="76">
        <f>BEA_Output_Data!G47</f>
        <v>28389.886699999999</v>
      </c>
      <c r="L47" s="76">
        <f>BEA_Output_Data!H47</f>
        <v>39748.799079999997</v>
      </c>
      <c r="M47" s="76">
        <f>BEA_Output_Data!I47</f>
        <v>99163.795600000012</v>
      </c>
      <c r="N47" s="76">
        <f>BEA_Output_Data!J47</f>
        <v>106102.00065</v>
      </c>
      <c r="O47" s="76">
        <f>BEA_Output_Data!K47</f>
        <v>357594.72820000001</v>
      </c>
      <c r="P47" s="76">
        <f>BEA_Output_Data!L47</f>
        <v>35652.909039999999</v>
      </c>
      <c r="Q47" s="76">
        <f>BEA_Output_Data!M47</f>
        <v>152061.422737833</v>
      </c>
      <c r="R47" s="76">
        <f>BEA_Output_Data!N47</f>
        <v>21439.580520000003</v>
      </c>
      <c r="S47" s="76">
        <f>BEA_Output_Data!O47</f>
        <v>78348.463199999998</v>
      </c>
      <c r="T47" s="58"/>
      <c r="U47" s="58" t="s">
        <v>1528</v>
      </c>
      <c r="V47" s="58"/>
    </row>
    <row r="48" spans="1:22" x14ac:dyDescent="0.25">
      <c r="A48" s="57">
        <v>2011</v>
      </c>
      <c r="B48" s="76">
        <f>BEA_Output_Data!P48</f>
        <v>192555.33480000001</v>
      </c>
      <c r="C48" s="76">
        <f>BEA_Output_Data!Q48</f>
        <v>15823.562249999999</v>
      </c>
      <c r="D48" s="76">
        <f>BEA_Output_Data!R48</f>
        <v>11576.688879999998</v>
      </c>
      <c r="E48" s="76">
        <f>BEA_Output_Data!F48</f>
        <v>32948.850409999999</v>
      </c>
      <c r="F48" s="76">
        <f>BEA_Output_Data!S48</f>
        <v>40397.185619999997</v>
      </c>
      <c r="G48" s="61">
        <f>BEA_Output_Data!T48</f>
        <v>33312.868170000002</v>
      </c>
      <c r="H48" s="61">
        <f>BEA_Output_Data!U48</f>
        <v>95722.168110000013</v>
      </c>
      <c r="I48" s="61">
        <f>BEA_Output_Data!V48</f>
        <v>184401.08412000001</v>
      </c>
      <c r="J48" s="61">
        <f>BEA_Output_Data!W48</f>
        <v>56424.5766</v>
      </c>
      <c r="K48" s="76">
        <f>BEA_Output_Data!G48</f>
        <v>30085.386900000001</v>
      </c>
      <c r="L48" s="76">
        <f>BEA_Output_Data!H48</f>
        <v>40137.99252</v>
      </c>
      <c r="M48" s="76">
        <f>BEA_Output_Data!I48</f>
        <v>105116.51476000001</v>
      </c>
      <c r="N48" s="76">
        <f>BEA_Output_Data!J48</f>
        <v>120187.29675000001</v>
      </c>
      <c r="O48" s="76">
        <f>BEA_Output_Data!K48</f>
        <v>361603.32920000004</v>
      </c>
      <c r="P48" s="76">
        <f>BEA_Output_Data!L48</f>
        <v>40096.89544</v>
      </c>
      <c r="Q48" s="76">
        <f>BEA_Output_Data!M48</f>
        <v>177197.75025695254</v>
      </c>
      <c r="R48" s="76">
        <f>BEA_Output_Data!N48</f>
        <v>22717.388579999995</v>
      </c>
      <c r="S48" s="76">
        <f>BEA_Output_Data!O48</f>
        <v>75748.977299999999</v>
      </c>
      <c r="T48" s="76">
        <f>SUM(B48:S48)</f>
        <v>1636053.8506669528</v>
      </c>
      <c r="U48" s="787">
        <f>O48/T48</f>
        <v>0.22102165466777823</v>
      </c>
      <c r="V48" s="58"/>
    </row>
    <row r="49" spans="1:22" x14ac:dyDescent="0.25">
      <c r="B49" s="58"/>
      <c r="C49" s="58"/>
      <c r="D49" s="58"/>
      <c r="E49" s="58"/>
      <c r="F49" s="58"/>
      <c r="G49" s="58"/>
      <c r="H49" s="58"/>
      <c r="I49" s="58"/>
      <c r="J49" s="58"/>
      <c r="K49" s="58"/>
      <c r="L49" s="58"/>
      <c r="M49" s="58"/>
      <c r="N49" s="58"/>
      <c r="O49" s="58"/>
      <c r="P49" s="58"/>
      <c r="Q49" s="58"/>
      <c r="R49" s="58"/>
      <c r="S49" s="58"/>
      <c r="T49" s="58"/>
      <c r="U49" s="58"/>
      <c r="V49" s="58"/>
    </row>
    <row r="50" spans="1:22" x14ac:dyDescent="0.25">
      <c r="A50" s="54" t="s">
        <v>214</v>
      </c>
      <c r="B50" s="63"/>
      <c r="C50" s="58"/>
      <c r="D50" s="58"/>
      <c r="E50" s="58"/>
      <c r="F50" s="58"/>
      <c r="G50" s="58"/>
      <c r="H50" s="58"/>
      <c r="I50" s="58"/>
      <c r="J50" s="58"/>
      <c r="K50" s="58"/>
      <c r="L50" s="58"/>
      <c r="M50" s="58"/>
      <c r="N50" s="58"/>
      <c r="O50" s="58"/>
      <c r="P50" s="58"/>
      <c r="Q50" s="58"/>
      <c r="R50" s="58"/>
      <c r="S50" s="58"/>
      <c r="T50" s="58"/>
      <c r="U50" s="58"/>
      <c r="V50" s="58"/>
    </row>
    <row r="51" spans="1:22" s="59" customFormat="1" ht="28.15" customHeight="1" x14ac:dyDescent="0.2">
      <c r="A51" s="64">
        <v>1</v>
      </c>
      <c r="B51" s="909" t="s">
        <v>216</v>
      </c>
      <c r="C51" s="909"/>
      <c r="D51" s="909"/>
      <c r="E51" s="909"/>
      <c r="F51" s="909"/>
      <c r="G51" s="909"/>
      <c r="H51" s="909"/>
      <c r="I51" s="909"/>
      <c r="J51" s="65"/>
      <c r="K51" s="65"/>
      <c r="L51" s="65"/>
      <c r="M51" s="65"/>
      <c r="N51" s="65"/>
      <c r="O51" s="65"/>
      <c r="P51" s="65"/>
      <c r="Q51" s="65"/>
      <c r="R51" s="65"/>
      <c r="S51" s="65"/>
      <c r="T51" s="65"/>
      <c r="U51" s="65"/>
      <c r="V51" s="65"/>
    </row>
    <row r="52" spans="1:22" s="59" customFormat="1" ht="28.15" customHeight="1" x14ac:dyDescent="0.2">
      <c r="A52" s="64">
        <v>6</v>
      </c>
      <c r="B52" s="909" t="s">
        <v>220</v>
      </c>
      <c r="C52" s="909"/>
      <c r="D52" s="909"/>
      <c r="E52" s="909"/>
      <c r="F52" s="909"/>
      <c r="G52" s="909"/>
      <c r="H52" s="909"/>
      <c r="I52" s="909"/>
      <c r="J52" s="65"/>
      <c r="K52" s="65"/>
      <c r="L52" s="65"/>
      <c r="M52" s="65"/>
      <c r="N52" s="65"/>
      <c r="O52" s="65"/>
      <c r="P52" s="65"/>
      <c r="Q52" s="65"/>
      <c r="R52" s="65"/>
      <c r="S52" s="65"/>
      <c r="T52" s="65"/>
      <c r="U52" s="65"/>
      <c r="V52" s="65"/>
    </row>
    <row r="53" spans="1:22" s="59" customFormat="1" ht="28.15" customHeight="1" x14ac:dyDescent="0.2">
      <c r="A53" s="64">
        <v>12</v>
      </c>
      <c r="B53" s="909" t="s">
        <v>221</v>
      </c>
      <c r="C53" s="909"/>
      <c r="D53" s="909"/>
      <c r="E53" s="909"/>
      <c r="F53" s="909"/>
      <c r="G53" s="909"/>
      <c r="H53" s="909"/>
      <c r="I53" s="909"/>
      <c r="J53" s="65"/>
      <c r="K53" s="65"/>
      <c r="L53" s="65"/>
      <c r="M53" s="65"/>
      <c r="N53" s="65"/>
      <c r="O53" s="65"/>
      <c r="P53" s="65"/>
      <c r="Q53" s="65"/>
      <c r="R53" s="65"/>
      <c r="S53" s="65"/>
      <c r="T53" s="65"/>
      <c r="U53" s="65"/>
      <c r="V53" s="65"/>
    </row>
    <row r="54" spans="1:22" s="59" customFormat="1" ht="28.15" customHeight="1" x14ac:dyDescent="0.2">
      <c r="A54" s="66"/>
      <c r="B54" s="909" t="s">
        <v>217</v>
      </c>
      <c r="C54" s="909"/>
      <c r="D54" s="909"/>
      <c r="E54" s="909"/>
      <c r="F54" s="909"/>
      <c r="G54" s="909"/>
      <c r="H54" s="909"/>
      <c r="I54" s="909"/>
      <c r="J54" s="65"/>
      <c r="K54" s="65"/>
      <c r="L54" s="65"/>
      <c r="M54" s="65"/>
      <c r="N54" s="65"/>
      <c r="O54" s="65"/>
      <c r="P54" s="65"/>
      <c r="Q54" s="65"/>
      <c r="R54" s="65"/>
      <c r="S54" s="65"/>
      <c r="T54" s="65"/>
      <c r="U54" s="65"/>
      <c r="V54" s="65"/>
    </row>
    <row r="55" spans="1:22" s="59" customFormat="1" ht="28.15" customHeight="1" x14ac:dyDescent="0.2">
      <c r="A55" s="66"/>
      <c r="B55" s="909" t="s">
        <v>217</v>
      </c>
      <c r="C55" s="909"/>
      <c r="D55" s="909"/>
      <c r="E55" s="909"/>
      <c r="F55" s="909"/>
      <c r="G55" s="909"/>
      <c r="H55" s="909"/>
      <c r="I55" s="909"/>
      <c r="J55" s="65"/>
      <c r="K55" s="65"/>
      <c r="L55" s="65"/>
      <c r="M55" s="65"/>
      <c r="N55" s="65"/>
      <c r="O55" s="65"/>
      <c r="P55" s="65"/>
      <c r="Q55" s="65"/>
      <c r="R55" s="65"/>
      <c r="S55" s="65"/>
      <c r="T55" s="65"/>
      <c r="U55" s="65"/>
      <c r="V55" s="65"/>
    </row>
    <row r="56" spans="1:22" s="59" customFormat="1" ht="28.15" customHeight="1" x14ac:dyDescent="0.2">
      <c r="A56" s="66"/>
      <c r="B56" s="909" t="s">
        <v>217</v>
      </c>
      <c r="C56" s="909"/>
      <c r="D56" s="909"/>
      <c r="E56" s="909"/>
      <c r="F56" s="909"/>
      <c r="G56" s="909"/>
      <c r="H56" s="909"/>
      <c r="I56" s="909"/>
      <c r="J56" s="65"/>
      <c r="K56" s="65"/>
      <c r="L56" s="65"/>
      <c r="M56" s="65"/>
      <c r="N56" s="65"/>
      <c r="O56" s="65"/>
      <c r="P56" s="65"/>
      <c r="Q56" s="65"/>
      <c r="R56" s="65"/>
      <c r="S56" s="65"/>
      <c r="T56" s="65"/>
      <c r="U56" s="65"/>
      <c r="V56" s="65"/>
    </row>
    <row r="57" spans="1:22" s="59" customFormat="1" ht="28.15" customHeight="1" x14ac:dyDescent="0.2">
      <c r="A57" s="66"/>
      <c r="B57" s="909" t="s">
        <v>217</v>
      </c>
      <c r="C57" s="909"/>
      <c r="D57" s="909"/>
      <c r="E57" s="909"/>
      <c r="F57" s="909"/>
      <c r="G57" s="909"/>
      <c r="H57" s="909"/>
      <c r="I57" s="909"/>
      <c r="J57" s="65"/>
      <c r="K57" s="65"/>
      <c r="L57" s="65"/>
      <c r="M57" s="65"/>
      <c r="N57" s="65"/>
      <c r="O57" s="65"/>
      <c r="P57" s="65"/>
      <c r="Q57" s="65"/>
      <c r="R57" s="65"/>
      <c r="S57" s="65"/>
      <c r="T57" s="65"/>
      <c r="U57" s="65"/>
      <c r="V57" s="65"/>
    </row>
    <row r="58" spans="1:22" s="59" customFormat="1" ht="28.15" customHeight="1" x14ac:dyDescent="0.2">
      <c r="A58" s="66"/>
      <c r="B58" s="909" t="s">
        <v>217</v>
      </c>
      <c r="C58" s="909"/>
      <c r="D58" s="909"/>
      <c r="E58" s="909"/>
      <c r="F58" s="909"/>
      <c r="G58" s="909"/>
      <c r="H58" s="909"/>
      <c r="I58" s="909"/>
      <c r="J58" s="65"/>
      <c r="K58" s="65"/>
      <c r="L58" s="65"/>
      <c r="M58" s="65"/>
      <c r="N58" s="65"/>
      <c r="O58" s="65"/>
      <c r="P58" s="65"/>
      <c r="Q58" s="65"/>
      <c r="R58" s="65"/>
      <c r="S58" s="65"/>
      <c r="T58" s="65"/>
      <c r="U58" s="65"/>
      <c r="V58" s="65"/>
    </row>
    <row r="59" spans="1:22" s="59" customFormat="1" ht="28.15" customHeight="1" x14ac:dyDescent="0.2">
      <c r="A59" s="66"/>
      <c r="B59" s="909" t="s">
        <v>217</v>
      </c>
      <c r="C59" s="909"/>
      <c r="D59" s="909"/>
      <c r="E59" s="909"/>
      <c r="F59" s="909"/>
      <c r="G59" s="909"/>
      <c r="H59" s="909"/>
      <c r="I59" s="909"/>
      <c r="J59" s="65"/>
      <c r="K59" s="65"/>
      <c r="L59" s="65"/>
      <c r="M59" s="65"/>
      <c r="N59" s="65"/>
      <c r="O59" s="65"/>
      <c r="P59" s="65"/>
      <c r="Q59" s="65"/>
      <c r="R59" s="65"/>
      <c r="S59" s="65"/>
      <c r="T59" s="65"/>
      <c r="U59" s="65"/>
      <c r="V59" s="65"/>
    </row>
    <row r="60" spans="1:22" s="59" customFormat="1" ht="28.15" customHeight="1" x14ac:dyDescent="0.2">
      <c r="A60" s="66"/>
      <c r="B60" s="909" t="s">
        <v>217</v>
      </c>
      <c r="C60" s="909"/>
      <c r="D60" s="909"/>
      <c r="E60" s="909"/>
      <c r="F60" s="909"/>
      <c r="G60" s="909"/>
      <c r="H60" s="909"/>
      <c r="I60" s="909"/>
      <c r="J60" s="65"/>
      <c r="K60" s="65"/>
      <c r="L60" s="65"/>
      <c r="M60" s="65"/>
      <c r="N60" s="65"/>
      <c r="O60" s="65"/>
      <c r="P60" s="65"/>
      <c r="Q60" s="65"/>
      <c r="R60" s="65"/>
      <c r="S60" s="65"/>
      <c r="T60" s="65"/>
      <c r="U60" s="65"/>
      <c r="V60" s="65"/>
    </row>
    <row r="61" spans="1:22" s="59" customFormat="1" ht="28.15" customHeight="1" x14ac:dyDescent="0.2">
      <c r="A61" s="66"/>
      <c r="B61" s="909" t="s">
        <v>217</v>
      </c>
      <c r="C61" s="909"/>
      <c r="D61" s="909"/>
      <c r="E61" s="909"/>
      <c r="F61" s="909"/>
      <c r="G61" s="909"/>
      <c r="H61" s="909"/>
      <c r="I61" s="909"/>
      <c r="J61" s="65"/>
      <c r="K61" s="65"/>
      <c r="L61" s="65"/>
      <c r="M61" s="65"/>
      <c r="N61" s="65"/>
      <c r="O61" s="65"/>
      <c r="P61" s="65"/>
      <c r="Q61" s="65"/>
      <c r="R61" s="65"/>
      <c r="S61" s="65"/>
      <c r="T61" s="65"/>
      <c r="U61" s="65"/>
      <c r="V61" s="65"/>
    </row>
    <row r="62" spans="1:22" s="59" customFormat="1" ht="28.15" customHeight="1" x14ac:dyDescent="0.2">
      <c r="B62" s="909" t="s">
        <v>217</v>
      </c>
      <c r="C62" s="909"/>
      <c r="D62" s="909"/>
      <c r="E62" s="909"/>
      <c r="F62" s="909"/>
      <c r="G62" s="909"/>
      <c r="H62" s="909"/>
      <c r="I62" s="909"/>
      <c r="J62" s="65"/>
      <c r="K62" s="65"/>
      <c r="L62" s="65"/>
      <c r="M62" s="65"/>
      <c r="N62" s="65"/>
      <c r="O62" s="65"/>
      <c r="P62" s="65"/>
      <c r="Q62" s="65"/>
      <c r="R62" s="65"/>
      <c r="S62" s="65"/>
      <c r="T62" s="65"/>
      <c r="U62" s="65"/>
      <c r="V62" s="65"/>
    </row>
    <row r="63" spans="1:22" s="59" customFormat="1" ht="28.15" customHeight="1" x14ac:dyDescent="0.2">
      <c r="B63" s="909" t="s">
        <v>217</v>
      </c>
      <c r="C63" s="909"/>
      <c r="D63" s="909"/>
      <c r="E63" s="909"/>
      <c r="F63" s="909"/>
      <c r="G63" s="909"/>
      <c r="H63" s="909"/>
      <c r="I63" s="909"/>
      <c r="J63" s="65"/>
      <c r="K63" s="65"/>
      <c r="L63" s="65"/>
      <c r="M63" s="65"/>
      <c r="N63" s="65"/>
      <c r="O63" s="65"/>
      <c r="P63" s="65"/>
      <c r="Q63" s="65"/>
      <c r="R63" s="65"/>
      <c r="S63" s="65"/>
      <c r="T63" s="65"/>
      <c r="U63" s="65"/>
      <c r="V63" s="65"/>
    </row>
    <row r="65" spans="3:3" x14ac:dyDescent="0.25">
      <c r="C65" s="55" t="s">
        <v>217</v>
      </c>
    </row>
    <row r="66" spans="3:3" x14ac:dyDescent="0.25">
      <c r="C66" s="55" t="s">
        <v>217</v>
      </c>
    </row>
    <row r="67" spans="3:3" x14ac:dyDescent="0.25">
      <c r="C67" s="55" t="s">
        <v>217</v>
      </c>
    </row>
    <row r="68" spans="3:3" x14ac:dyDescent="0.25">
      <c r="C68" s="55" t="s">
        <v>217</v>
      </c>
    </row>
    <row r="69" spans="3:3" x14ac:dyDescent="0.25">
      <c r="C69" s="55" t="s">
        <v>217</v>
      </c>
    </row>
  </sheetData>
  <mergeCells count="14">
    <mergeCell ref="B56:I56"/>
    <mergeCell ref="B57:I57"/>
    <mergeCell ref="B62:I62"/>
    <mergeCell ref="B63:I63"/>
    <mergeCell ref="B58:I58"/>
    <mergeCell ref="B59:I59"/>
    <mergeCell ref="B60:I60"/>
    <mergeCell ref="B61:I61"/>
    <mergeCell ref="B55:I55"/>
    <mergeCell ref="A5:A6"/>
    <mergeCell ref="B51:I51"/>
    <mergeCell ref="B52:I52"/>
    <mergeCell ref="B53:I53"/>
    <mergeCell ref="B54:I54"/>
  </mergeCells>
  <phoneticPr fontId="24" type="noConversion"/>
  <pageMargins left="0.75" right="0.75" top="1" bottom="1" header="0.5" footer="0.5"/>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V63"/>
  <sheetViews>
    <sheetView workbookViewId="0"/>
  </sheetViews>
  <sheetFormatPr defaultColWidth="10.28515625" defaultRowHeight="15.75" x14ac:dyDescent="0.25"/>
  <cols>
    <col min="1" max="1" width="10.28515625" style="39" customWidth="1"/>
    <col min="2" max="22" width="14.5703125" style="39" customWidth="1"/>
    <col min="23" max="16384" width="10.28515625" style="39"/>
  </cols>
  <sheetData>
    <row r="1" spans="1:19" x14ac:dyDescent="0.25">
      <c r="A1" s="719" t="s">
        <v>466</v>
      </c>
    </row>
    <row r="2" spans="1:19" ht="24" customHeight="1" x14ac:dyDescent="0.35">
      <c r="A2" s="233" t="s">
        <v>465</v>
      </c>
    </row>
    <row r="3" spans="1:19" x14ac:dyDescent="0.25">
      <c r="A3" s="39" t="s">
        <v>204</v>
      </c>
    </row>
    <row r="4" spans="1:19" x14ac:dyDescent="0.25">
      <c r="A4" s="39" t="s">
        <v>205</v>
      </c>
    </row>
    <row r="5" spans="1:19" s="41" customFormat="1" x14ac:dyDescent="0.25">
      <c r="A5" s="912" t="s">
        <v>206</v>
      </c>
      <c r="B5" s="231" t="s">
        <v>454</v>
      </c>
      <c r="C5" s="231" t="s">
        <v>456</v>
      </c>
      <c r="D5" s="231" t="s">
        <v>461</v>
      </c>
      <c r="E5" s="41" t="s">
        <v>156</v>
      </c>
      <c r="F5" s="41" t="s">
        <v>158</v>
      </c>
      <c r="G5" s="41" t="s">
        <v>160</v>
      </c>
      <c r="H5" s="41" t="s">
        <v>162</v>
      </c>
      <c r="I5" s="41" t="s">
        <v>164</v>
      </c>
      <c r="J5" s="41" t="s">
        <v>166</v>
      </c>
      <c r="K5" s="41" t="s">
        <v>168</v>
      </c>
      <c r="L5" s="41" t="s">
        <v>170</v>
      </c>
      <c r="M5" s="41" t="s">
        <v>172</v>
      </c>
      <c r="N5" s="41" t="s">
        <v>174</v>
      </c>
      <c r="O5" s="41" t="s">
        <v>176</v>
      </c>
      <c r="P5" s="41" t="s">
        <v>178</v>
      </c>
      <c r="Q5" s="41" t="s">
        <v>180</v>
      </c>
      <c r="R5" s="41" t="s">
        <v>182</v>
      </c>
      <c r="S5" s="41" t="s">
        <v>184</v>
      </c>
    </row>
    <row r="6" spans="1:19" ht="78.75" x14ac:dyDescent="0.25">
      <c r="A6" s="912"/>
      <c r="B6" s="232" t="s">
        <v>455</v>
      </c>
      <c r="C6" s="232" t="s">
        <v>457</v>
      </c>
      <c r="D6" s="232" t="s">
        <v>458</v>
      </c>
      <c r="E6" s="42" t="s">
        <v>207</v>
      </c>
      <c r="F6" s="42" t="s">
        <v>208</v>
      </c>
      <c r="G6" s="42" t="s">
        <v>161</v>
      </c>
      <c r="H6" s="42" t="s">
        <v>163</v>
      </c>
      <c r="I6" s="42" t="s">
        <v>209</v>
      </c>
      <c r="J6" s="42" t="s">
        <v>167</v>
      </c>
      <c r="K6" s="42" t="s">
        <v>169</v>
      </c>
      <c r="L6" s="42" t="s">
        <v>210</v>
      </c>
      <c r="M6" s="42" t="s">
        <v>173</v>
      </c>
      <c r="N6" s="42" t="s">
        <v>211</v>
      </c>
      <c r="O6" s="42" t="s">
        <v>177</v>
      </c>
      <c r="P6" s="42" t="s">
        <v>179</v>
      </c>
      <c r="Q6" s="42" t="s">
        <v>181</v>
      </c>
      <c r="R6" s="42" t="s">
        <v>183</v>
      </c>
      <c r="S6" s="42" t="s">
        <v>212</v>
      </c>
    </row>
    <row r="7" spans="1:19" x14ac:dyDescent="0.25">
      <c r="A7" s="291">
        <v>1970</v>
      </c>
      <c r="B7" s="53">
        <f>'Manufacturing Gross Output'!B7/'Manufacturing Value Added'!B7</f>
        <v>3.638511167711413</v>
      </c>
      <c r="C7" s="53">
        <f>'Manufacturing Gross Output'!C7/'Manufacturing Value Added'!C7</f>
        <v>3.8466578480405365</v>
      </c>
      <c r="D7" s="53">
        <f>'Manufacturing Gross Output'!D7/'Manufacturing Value Added'!D7</f>
        <v>3.4442275056003133</v>
      </c>
      <c r="E7" s="53">
        <f>'Manufacturing Gross Output'!E7/'Manufacturing Value Added'!E7</f>
        <v>2.7499758597998554</v>
      </c>
      <c r="F7" s="53">
        <f>'Manufacturing Gross Output'!F7/'Manufacturing Value Added'!F7</f>
        <v>2.4959401948785445</v>
      </c>
      <c r="G7" s="53">
        <f>'Manufacturing Gross Output'!G7/'Manufacturing Value Added'!G7</f>
        <v>1.8176654748614542</v>
      </c>
      <c r="H7" s="53">
        <f>'Manufacturing Gross Output'!H7/'Manufacturing Value Added'!H7</f>
        <v>25.157074508718672</v>
      </c>
      <c r="I7" s="53">
        <f>'Manufacturing Gross Output'!I7/'Manufacturing Value Added'!I7</f>
        <v>3.3418763556292221</v>
      </c>
      <c r="J7" s="53">
        <f>'Manufacturing Gross Output'!J7/'Manufacturing Value Added'!J7</f>
        <v>3.8414343205607309</v>
      </c>
      <c r="K7" s="53">
        <f>'Manufacturing Gross Output'!K7/'Manufacturing Value Added'!K7</f>
        <v>2.3209811115106973</v>
      </c>
      <c r="L7" s="53">
        <f>'Manufacturing Gross Output'!L7/'Manufacturing Value Added'!L7</f>
        <v>3.2593112915603433</v>
      </c>
      <c r="M7" s="53">
        <f>'Manufacturing Gross Output'!M7/'Manufacturing Value Added'!M7</f>
        <v>2.5595914882986941</v>
      </c>
      <c r="N7" s="53">
        <f>'Manufacturing Gross Output'!N7/'Manufacturing Value Added'!N7</f>
        <v>1.6307962822651849</v>
      </c>
      <c r="O7" s="53">
        <f>'Manufacturing Gross Output'!O7/'Manufacturing Value Added'!O7</f>
        <v>15.987956647222591</v>
      </c>
      <c r="P7" s="53">
        <f>'Manufacturing Gross Output'!P7/'Manufacturing Value Added'!P7</f>
        <v>2.3203246444924477</v>
      </c>
      <c r="Q7" s="53">
        <f>'Manufacturing Gross Output'!Q7/'Manufacturing Value Added'!Q7</f>
        <v>2.8438416814516034</v>
      </c>
      <c r="R7" s="53">
        <f>'Manufacturing Gross Output'!R7/'Manufacturing Value Added'!R7</f>
        <v>2.2655923403308593</v>
      </c>
      <c r="S7" s="53">
        <f>'Manufacturing Gross Output'!S7/'Manufacturing Value Added'!S7</f>
        <v>2.5959056430818226</v>
      </c>
    </row>
    <row r="8" spans="1:19" x14ac:dyDescent="0.25">
      <c r="A8" s="291">
        <v>1971</v>
      </c>
      <c r="B8" s="53">
        <f>'Manufacturing Gross Output'!B8/'Manufacturing Value Added'!B8</f>
        <v>3.638511167711413</v>
      </c>
      <c r="C8" s="53">
        <f>'Manufacturing Gross Output'!C8/'Manufacturing Value Added'!C8</f>
        <v>3.8466578480405369</v>
      </c>
      <c r="D8" s="53">
        <f>'Manufacturing Gross Output'!D8/'Manufacturing Value Added'!D8</f>
        <v>3.4442275056003138</v>
      </c>
      <c r="E8" s="53">
        <f>'Manufacturing Gross Output'!E8/'Manufacturing Value Added'!E8</f>
        <v>2.7499758597998554</v>
      </c>
      <c r="F8" s="53">
        <f>'Manufacturing Gross Output'!F8/'Manufacturing Value Added'!F8</f>
        <v>2.4959401948785445</v>
      </c>
      <c r="G8" s="53">
        <f>'Manufacturing Gross Output'!G8/'Manufacturing Value Added'!G8</f>
        <v>1.817665474861454</v>
      </c>
      <c r="H8" s="53">
        <f>'Manufacturing Gross Output'!H8/'Manufacturing Value Added'!H8</f>
        <v>25.157074508718672</v>
      </c>
      <c r="I8" s="53">
        <f>'Manufacturing Gross Output'!I8/'Manufacturing Value Added'!I8</f>
        <v>3.3418763556292226</v>
      </c>
      <c r="J8" s="53">
        <f>'Manufacturing Gross Output'!J8/'Manufacturing Value Added'!J8</f>
        <v>3.8414343205607309</v>
      </c>
      <c r="K8" s="53">
        <f>'Manufacturing Gross Output'!K8/'Manufacturing Value Added'!K8</f>
        <v>2.3209811115106973</v>
      </c>
      <c r="L8" s="53">
        <f>'Manufacturing Gross Output'!L8/'Manufacturing Value Added'!L8</f>
        <v>3.2593112915603428</v>
      </c>
      <c r="M8" s="53">
        <f>'Manufacturing Gross Output'!M8/'Manufacturing Value Added'!M8</f>
        <v>2.5595914882986945</v>
      </c>
      <c r="N8" s="53">
        <f>'Manufacturing Gross Output'!N8/'Manufacturing Value Added'!N8</f>
        <v>1.6307962822651847</v>
      </c>
      <c r="O8" s="53">
        <f>'Manufacturing Gross Output'!O8/'Manufacturing Value Added'!O8</f>
        <v>15.987956647222592</v>
      </c>
      <c r="P8" s="53">
        <f>'Manufacturing Gross Output'!P8/'Manufacturing Value Added'!P8</f>
        <v>2.3203246444924477</v>
      </c>
      <c r="Q8" s="53">
        <f>'Manufacturing Gross Output'!Q8/'Manufacturing Value Added'!Q8</f>
        <v>2.8438416814516034</v>
      </c>
      <c r="R8" s="53">
        <f>'Manufacturing Gross Output'!R8/'Manufacturing Value Added'!R8</f>
        <v>2.2655923403308589</v>
      </c>
      <c r="S8" s="53">
        <f>'Manufacturing Gross Output'!S8/'Manufacturing Value Added'!S8</f>
        <v>2.595905643081823</v>
      </c>
    </row>
    <row r="9" spans="1:19" x14ac:dyDescent="0.25">
      <c r="A9" s="291">
        <v>1972</v>
      </c>
      <c r="B9" s="53">
        <f>'Manufacturing Gross Output'!B9/'Manufacturing Value Added'!B9</f>
        <v>3.638511167711413</v>
      </c>
      <c r="C9" s="53">
        <f>'Manufacturing Gross Output'!C9/'Manufacturing Value Added'!C9</f>
        <v>3.8466578480405365</v>
      </c>
      <c r="D9" s="53">
        <f>'Manufacturing Gross Output'!D9/'Manufacturing Value Added'!D9</f>
        <v>3.4442275056003133</v>
      </c>
      <c r="E9" s="53">
        <f>'Manufacturing Gross Output'!E9/'Manufacturing Value Added'!E9</f>
        <v>2.7499758597998554</v>
      </c>
      <c r="F9" s="53">
        <f>'Manufacturing Gross Output'!F9/'Manufacturing Value Added'!F9</f>
        <v>2.495940194878544</v>
      </c>
      <c r="G9" s="53">
        <f>'Manufacturing Gross Output'!G9/'Manufacturing Value Added'!G9</f>
        <v>1.8176654748614542</v>
      </c>
      <c r="H9" s="53">
        <f>'Manufacturing Gross Output'!H9/'Manufacturing Value Added'!H9</f>
        <v>25.157074508718672</v>
      </c>
      <c r="I9" s="53">
        <f>'Manufacturing Gross Output'!I9/'Manufacturing Value Added'!I9</f>
        <v>3.3418763556292221</v>
      </c>
      <c r="J9" s="53">
        <f>'Manufacturing Gross Output'!J9/'Manufacturing Value Added'!J9</f>
        <v>3.8414343205607309</v>
      </c>
      <c r="K9" s="53">
        <f>'Manufacturing Gross Output'!K9/'Manufacturing Value Added'!K9</f>
        <v>2.3209811115106973</v>
      </c>
      <c r="L9" s="53">
        <f>'Manufacturing Gross Output'!L9/'Manufacturing Value Added'!L9</f>
        <v>3.2593112915603433</v>
      </c>
      <c r="M9" s="53">
        <f>'Manufacturing Gross Output'!M9/'Manufacturing Value Added'!M9</f>
        <v>2.5595914882986945</v>
      </c>
      <c r="N9" s="53">
        <f>'Manufacturing Gross Output'!N9/'Manufacturing Value Added'!N9</f>
        <v>1.6307962822651849</v>
      </c>
      <c r="O9" s="53">
        <f>'Manufacturing Gross Output'!O9/'Manufacturing Value Added'!O9</f>
        <v>15.987956647222592</v>
      </c>
      <c r="P9" s="53">
        <f>'Manufacturing Gross Output'!P9/'Manufacturing Value Added'!P9</f>
        <v>2.3203246444924477</v>
      </c>
      <c r="Q9" s="53">
        <f>'Manufacturing Gross Output'!Q9/'Manufacturing Value Added'!Q9</f>
        <v>2.8438416814516034</v>
      </c>
      <c r="R9" s="53">
        <f>'Manufacturing Gross Output'!R9/'Manufacturing Value Added'!R9</f>
        <v>2.2655923403308589</v>
      </c>
      <c r="S9" s="53">
        <f>'Manufacturing Gross Output'!S9/'Manufacturing Value Added'!S9</f>
        <v>2.595905643081823</v>
      </c>
    </row>
    <row r="10" spans="1:19" x14ac:dyDescent="0.25">
      <c r="A10" s="291">
        <v>1973</v>
      </c>
      <c r="B10" s="53">
        <f>'Manufacturing Gross Output'!B10/'Manufacturing Value Added'!B10</f>
        <v>3.638511167711413</v>
      </c>
      <c r="C10" s="53">
        <f>'Manufacturing Gross Output'!C10/'Manufacturing Value Added'!C10</f>
        <v>3.8466578480405365</v>
      </c>
      <c r="D10" s="53">
        <f>'Manufacturing Gross Output'!D10/'Manufacturing Value Added'!D10</f>
        <v>3.4442275056003133</v>
      </c>
      <c r="E10" s="53">
        <f>'Manufacturing Gross Output'!E10/'Manufacturing Value Added'!E10</f>
        <v>2.7499758597998554</v>
      </c>
      <c r="F10" s="53">
        <f>'Manufacturing Gross Output'!F10/'Manufacturing Value Added'!F10</f>
        <v>2.495940194878544</v>
      </c>
      <c r="G10" s="53">
        <f>'Manufacturing Gross Output'!G10/'Manufacturing Value Added'!G10</f>
        <v>1.8176654748614542</v>
      </c>
      <c r="H10" s="53">
        <f>'Manufacturing Gross Output'!H10/'Manufacturing Value Added'!H10</f>
        <v>25.157074508718672</v>
      </c>
      <c r="I10" s="53">
        <f>'Manufacturing Gross Output'!I10/'Manufacturing Value Added'!I10</f>
        <v>3.3418763556292226</v>
      </c>
      <c r="J10" s="53">
        <f>'Manufacturing Gross Output'!J10/'Manufacturing Value Added'!J10</f>
        <v>3.8414343205607309</v>
      </c>
      <c r="K10" s="53">
        <f>'Manufacturing Gross Output'!K10/'Manufacturing Value Added'!K10</f>
        <v>2.3209811115106973</v>
      </c>
      <c r="L10" s="53">
        <f>'Manufacturing Gross Output'!L10/'Manufacturing Value Added'!L10</f>
        <v>3.2593112915603433</v>
      </c>
      <c r="M10" s="53">
        <f>'Manufacturing Gross Output'!M10/'Manufacturing Value Added'!M10</f>
        <v>2.5595914882986945</v>
      </c>
      <c r="N10" s="53">
        <f>'Manufacturing Gross Output'!N10/'Manufacturing Value Added'!N10</f>
        <v>1.6307962822651847</v>
      </c>
      <c r="O10" s="53">
        <f>'Manufacturing Gross Output'!O10/'Manufacturing Value Added'!O10</f>
        <v>15.987956647222592</v>
      </c>
      <c r="P10" s="53">
        <f>'Manufacturing Gross Output'!P10/'Manufacturing Value Added'!P10</f>
        <v>2.3203246444924477</v>
      </c>
      <c r="Q10" s="53">
        <f>'Manufacturing Gross Output'!Q10/'Manufacturing Value Added'!Q10</f>
        <v>2.8438416814516034</v>
      </c>
      <c r="R10" s="53">
        <f>'Manufacturing Gross Output'!R10/'Manufacturing Value Added'!R10</f>
        <v>2.2655923403308589</v>
      </c>
      <c r="S10" s="53">
        <f>'Manufacturing Gross Output'!S10/'Manufacturing Value Added'!S10</f>
        <v>2.595905643081823</v>
      </c>
    </row>
    <row r="11" spans="1:19" x14ac:dyDescent="0.25">
      <c r="A11" s="291">
        <v>1974</v>
      </c>
      <c r="B11" s="53">
        <f>'Manufacturing Gross Output'!B11/'Manufacturing Value Added'!B11</f>
        <v>3.638511167711413</v>
      </c>
      <c r="C11" s="53">
        <f>'Manufacturing Gross Output'!C11/'Manufacturing Value Added'!C11</f>
        <v>3.8466578480405365</v>
      </c>
      <c r="D11" s="53">
        <f>'Manufacturing Gross Output'!D11/'Manufacturing Value Added'!D11</f>
        <v>3.4442275056003133</v>
      </c>
      <c r="E11" s="53">
        <f>'Manufacturing Gross Output'!E11/'Manufacturing Value Added'!E11</f>
        <v>2.7499758597998554</v>
      </c>
      <c r="F11" s="53">
        <f>'Manufacturing Gross Output'!F11/'Manufacturing Value Added'!F11</f>
        <v>2.4959401948785445</v>
      </c>
      <c r="G11" s="53">
        <f>'Manufacturing Gross Output'!G11/'Manufacturing Value Added'!G11</f>
        <v>1.8176654748614542</v>
      </c>
      <c r="H11" s="53">
        <f>'Manufacturing Gross Output'!H11/'Manufacturing Value Added'!H11</f>
        <v>25.157074508718669</v>
      </c>
      <c r="I11" s="53">
        <f>'Manufacturing Gross Output'!I11/'Manufacturing Value Added'!I11</f>
        <v>3.3418763556292226</v>
      </c>
      <c r="J11" s="53">
        <f>'Manufacturing Gross Output'!J11/'Manufacturing Value Added'!J11</f>
        <v>3.8414343205607304</v>
      </c>
      <c r="K11" s="53">
        <f>'Manufacturing Gross Output'!K11/'Manufacturing Value Added'!K11</f>
        <v>2.3209811115106973</v>
      </c>
      <c r="L11" s="53">
        <f>'Manufacturing Gross Output'!L11/'Manufacturing Value Added'!L11</f>
        <v>3.2593112915603433</v>
      </c>
      <c r="M11" s="53">
        <f>'Manufacturing Gross Output'!M11/'Manufacturing Value Added'!M11</f>
        <v>2.5595914882986945</v>
      </c>
      <c r="N11" s="53">
        <f>'Manufacturing Gross Output'!N11/'Manufacturing Value Added'!N11</f>
        <v>1.6307962822651849</v>
      </c>
      <c r="O11" s="53">
        <f>'Manufacturing Gross Output'!O11/'Manufacturing Value Added'!O11</f>
        <v>15.987956647222592</v>
      </c>
      <c r="P11" s="53">
        <f>'Manufacturing Gross Output'!P11/'Manufacturing Value Added'!P11</f>
        <v>2.3203246444924477</v>
      </c>
      <c r="Q11" s="53">
        <f>'Manufacturing Gross Output'!Q11/'Manufacturing Value Added'!Q11</f>
        <v>2.8438416814516034</v>
      </c>
      <c r="R11" s="53">
        <f>'Manufacturing Gross Output'!R11/'Manufacturing Value Added'!R11</f>
        <v>2.2655923403308589</v>
      </c>
      <c r="S11" s="53">
        <f>'Manufacturing Gross Output'!S11/'Manufacturing Value Added'!S11</f>
        <v>2.595905643081823</v>
      </c>
    </row>
    <row r="12" spans="1:19" x14ac:dyDescent="0.25">
      <c r="A12" s="291">
        <v>1975</v>
      </c>
      <c r="B12" s="53">
        <f>'Manufacturing Gross Output'!B12/'Manufacturing Value Added'!B12</f>
        <v>3.638511167711413</v>
      </c>
      <c r="C12" s="53">
        <f>'Manufacturing Gross Output'!C12/'Manufacturing Value Added'!C12</f>
        <v>3.8466578480405365</v>
      </c>
      <c r="D12" s="53">
        <f>'Manufacturing Gross Output'!D12/'Manufacturing Value Added'!D12</f>
        <v>3.4442275056003129</v>
      </c>
      <c r="E12" s="53">
        <f>'Manufacturing Gross Output'!E12/'Manufacturing Value Added'!E12</f>
        <v>2.7499758597998558</v>
      </c>
      <c r="F12" s="53">
        <f>'Manufacturing Gross Output'!F12/'Manufacturing Value Added'!F12</f>
        <v>2.4959401948785445</v>
      </c>
      <c r="G12" s="53">
        <f>'Manufacturing Gross Output'!G12/'Manufacturing Value Added'!G12</f>
        <v>1.8176654748614542</v>
      </c>
      <c r="H12" s="53">
        <f>'Manufacturing Gross Output'!H12/'Manufacturing Value Added'!H12</f>
        <v>25.157074508718672</v>
      </c>
      <c r="I12" s="53">
        <f>'Manufacturing Gross Output'!I12/'Manufacturing Value Added'!I12</f>
        <v>3.3418763556292221</v>
      </c>
      <c r="J12" s="53">
        <f>'Manufacturing Gross Output'!J12/'Manufacturing Value Added'!J12</f>
        <v>3.8414343205607304</v>
      </c>
      <c r="K12" s="53">
        <f>'Manufacturing Gross Output'!K12/'Manufacturing Value Added'!K12</f>
        <v>2.3209811115106973</v>
      </c>
      <c r="L12" s="53">
        <f>'Manufacturing Gross Output'!L12/'Manufacturing Value Added'!L12</f>
        <v>3.2593112915603433</v>
      </c>
      <c r="M12" s="53">
        <f>'Manufacturing Gross Output'!M12/'Manufacturing Value Added'!M12</f>
        <v>2.5595914882986941</v>
      </c>
      <c r="N12" s="53">
        <f>'Manufacturing Gross Output'!N12/'Manufacturing Value Added'!N12</f>
        <v>1.6307962822651847</v>
      </c>
      <c r="O12" s="53">
        <f>'Manufacturing Gross Output'!O12/'Manufacturing Value Added'!O12</f>
        <v>15.987956647222592</v>
      </c>
      <c r="P12" s="53">
        <f>'Manufacturing Gross Output'!P12/'Manufacturing Value Added'!P12</f>
        <v>2.3203246444924481</v>
      </c>
      <c r="Q12" s="53">
        <f>'Manufacturing Gross Output'!Q12/'Manufacturing Value Added'!Q12</f>
        <v>2.8438416814516034</v>
      </c>
      <c r="R12" s="53">
        <f>'Manufacturing Gross Output'!R12/'Manufacturing Value Added'!R12</f>
        <v>2.2655923403308589</v>
      </c>
      <c r="S12" s="53">
        <f>'Manufacturing Gross Output'!S12/'Manufacturing Value Added'!S12</f>
        <v>2.595905643081823</v>
      </c>
    </row>
    <row r="13" spans="1:19" x14ac:dyDescent="0.25">
      <c r="A13" s="291">
        <v>1976</v>
      </c>
      <c r="B13" s="53">
        <f>'Manufacturing Gross Output'!B13/'Manufacturing Value Added'!B13</f>
        <v>3.638511167711413</v>
      </c>
      <c r="C13" s="53">
        <f>'Manufacturing Gross Output'!C13/'Manufacturing Value Added'!C13</f>
        <v>3.8466578480405369</v>
      </c>
      <c r="D13" s="53">
        <f>'Manufacturing Gross Output'!D13/'Manufacturing Value Added'!D13</f>
        <v>3.4442275056003138</v>
      </c>
      <c r="E13" s="53">
        <f>'Manufacturing Gross Output'!E13/'Manufacturing Value Added'!E13</f>
        <v>2.7499758597998558</v>
      </c>
      <c r="F13" s="53">
        <f>'Manufacturing Gross Output'!F13/'Manufacturing Value Added'!F13</f>
        <v>2.4959401948785445</v>
      </c>
      <c r="G13" s="53">
        <f>'Manufacturing Gross Output'!G13/'Manufacturing Value Added'!G13</f>
        <v>1.8176654748614542</v>
      </c>
      <c r="H13" s="53">
        <f>'Manufacturing Gross Output'!H13/'Manufacturing Value Added'!H13</f>
        <v>25.157074508718672</v>
      </c>
      <c r="I13" s="53">
        <f>'Manufacturing Gross Output'!I13/'Manufacturing Value Added'!I13</f>
        <v>3.3418763556292226</v>
      </c>
      <c r="J13" s="53">
        <f>'Manufacturing Gross Output'!J13/'Manufacturing Value Added'!J13</f>
        <v>3.8414343205607304</v>
      </c>
      <c r="K13" s="53">
        <f>'Manufacturing Gross Output'!K13/'Manufacturing Value Added'!K13</f>
        <v>2.3209811115106973</v>
      </c>
      <c r="L13" s="53">
        <f>'Manufacturing Gross Output'!L13/'Manufacturing Value Added'!L13</f>
        <v>3.2593112915603433</v>
      </c>
      <c r="M13" s="53">
        <f>'Manufacturing Gross Output'!M13/'Manufacturing Value Added'!M13</f>
        <v>2.5595914882986941</v>
      </c>
      <c r="N13" s="53">
        <f>'Manufacturing Gross Output'!N13/'Manufacturing Value Added'!N13</f>
        <v>1.6307962822651849</v>
      </c>
      <c r="O13" s="53">
        <f>'Manufacturing Gross Output'!O13/'Manufacturing Value Added'!O13</f>
        <v>15.987956647222592</v>
      </c>
      <c r="P13" s="53">
        <f>'Manufacturing Gross Output'!P13/'Manufacturing Value Added'!P13</f>
        <v>2.3203246444924477</v>
      </c>
      <c r="Q13" s="53">
        <f>'Manufacturing Gross Output'!Q13/'Manufacturing Value Added'!Q13</f>
        <v>2.8438416814516034</v>
      </c>
      <c r="R13" s="53">
        <f>'Manufacturing Gross Output'!R13/'Manufacturing Value Added'!R13</f>
        <v>2.2655923403308593</v>
      </c>
      <c r="S13" s="53">
        <f>'Manufacturing Gross Output'!S13/'Manufacturing Value Added'!S13</f>
        <v>2.595905643081823</v>
      </c>
    </row>
    <row r="14" spans="1:19" x14ac:dyDescent="0.25">
      <c r="A14" s="40">
        <v>1977</v>
      </c>
      <c r="B14" s="53">
        <f>'Manufacturing Gross Output'!B14/'Manufacturing Value Added'!B14</f>
        <v>3.638511167711413</v>
      </c>
      <c r="C14" s="53">
        <f>'Manufacturing Gross Output'!C14/'Manufacturing Value Added'!C14</f>
        <v>3.8466578480405365</v>
      </c>
      <c r="D14" s="53">
        <f>'Manufacturing Gross Output'!D14/'Manufacturing Value Added'!D14</f>
        <v>3.4442275056003133</v>
      </c>
      <c r="E14" s="53">
        <f>'Manufacturing Gross Output'!E14/'Manufacturing Value Added'!E14</f>
        <v>2.7499758597998554</v>
      </c>
      <c r="F14" s="53">
        <f>'Manufacturing Gross Output'!F14/'Manufacturing Value Added'!F14</f>
        <v>2.4959401948785445</v>
      </c>
      <c r="G14" s="53">
        <f>'Manufacturing Gross Output'!G14/'Manufacturing Value Added'!G14</f>
        <v>1.8176654748614542</v>
      </c>
      <c r="H14" s="53">
        <f>'Manufacturing Gross Output'!H14/'Manufacturing Value Added'!H14</f>
        <v>25.157074508718672</v>
      </c>
      <c r="I14" s="53">
        <f>'Manufacturing Gross Output'!I14/'Manufacturing Value Added'!I14</f>
        <v>3.3418763556292226</v>
      </c>
      <c r="J14" s="53">
        <f>'Manufacturing Gross Output'!J14/'Manufacturing Value Added'!J14</f>
        <v>3.8414343205607304</v>
      </c>
      <c r="K14" s="53">
        <f>'Manufacturing Gross Output'!K14/'Manufacturing Value Added'!K14</f>
        <v>2.3209811115106973</v>
      </c>
      <c r="L14" s="53">
        <f>'Manufacturing Gross Output'!L14/'Manufacturing Value Added'!L14</f>
        <v>3.2593112915603433</v>
      </c>
      <c r="M14" s="53">
        <f>'Manufacturing Gross Output'!M14/'Manufacturing Value Added'!M14</f>
        <v>2.5595914882986945</v>
      </c>
      <c r="N14" s="53">
        <f>'Manufacturing Gross Output'!N14/'Manufacturing Value Added'!N14</f>
        <v>1.6307962822651849</v>
      </c>
      <c r="O14" s="53">
        <f>'Manufacturing Gross Output'!O14/'Manufacturing Value Added'!O14</f>
        <v>15.987956647222592</v>
      </c>
      <c r="P14" s="53">
        <f>'Manufacturing Gross Output'!P14/'Manufacturing Value Added'!P14</f>
        <v>2.3203246444924477</v>
      </c>
      <c r="Q14" s="53">
        <f>'Manufacturing Gross Output'!Q14/'Manufacturing Value Added'!Q14</f>
        <v>2.8438416814516034</v>
      </c>
      <c r="R14" s="53">
        <f>'Manufacturing Gross Output'!R14/'Manufacturing Value Added'!R14</f>
        <v>2.2655923403308589</v>
      </c>
      <c r="S14" s="53">
        <f>'Manufacturing Gross Output'!S14/'Manufacturing Value Added'!S14</f>
        <v>2.595905643081823</v>
      </c>
    </row>
    <row r="15" spans="1:19" x14ac:dyDescent="0.25">
      <c r="A15" s="40">
        <v>1978</v>
      </c>
      <c r="B15" s="53">
        <f>'Manufacturing Gross Output'!B15/'Manufacturing Value Added'!B15</f>
        <v>3.4307577861533929</v>
      </c>
      <c r="C15" s="53">
        <f>'Manufacturing Gross Output'!C15/'Manufacturing Value Added'!C15</f>
        <v>3.7791140785073032</v>
      </c>
      <c r="D15" s="53">
        <f>'Manufacturing Gross Output'!D15/'Manufacturing Value Added'!D15</f>
        <v>3.3057949418186685</v>
      </c>
      <c r="E15" s="53">
        <f>'Manufacturing Gross Output'!E15/'Manufacturing Value Added'!E15</f>
        <v>2.7429972093908321</v>
      </c>
      <c r="F15" s="53">
        <f>'Manufacturing Gross Output'!F15/'Manufacturing Value Added'!F15</f>
        <v>2.5148264570845567</v>
      </c>
      <c r="G15" s="53">
        <f>'Manufacturing Gross Output'!G15/'Manufacturing Value Added'!G15</f>
        <v>1.8441556127051031</v>
      </c>
      <c r="H15" s="53">
        <f>'Manufacturing Gross Output'!H15/'Manufacturing Value Added'!H15</f>
        <v>30.368198750737758</v>
      </c>
      <c r="I15" s="53">
        <f>'Manufacturing Gross Output'!I15/'Manufacturing Value Added'!I15</f>
        <v>3.4860912264916779</v>
      </c>
      <c r="J15" s="53">
        <f>'Manufacturing Gross Output'!J15/'Manufacturing Value Added'!J15</f>
        <v>3.8161339694545848</v>
      </c>
      <c r="K15" s="53">
        <f>'Manufacturing Gross Output'!K15/'Manufacturing Value Added'!K15</f>
        <v>2.4092843912868585</v>
      </c>
      <c r="L15" s="53">
        <f>'Manufacturing Gross Output'!L15/'Manufacturing Value Added'!L15</f>
        <v>3.1312850026098538</v>
      </c>
      <c r="M15" s="53">
        <f>'Manufacturing Gross Output'!M15/'Manufacturing Value Added'!M15</f>
        <v>2.5382590429464846</v>
      </c>
      <c r="N15" s="53">
        <f>'Manufacturing Gross Output'!N15/'Manufacturing Value Added'!N15</f>
        <v>1.6532445275246497</v>
      </c>
      <c r="O15" s="53">
        <f>'Manufacturing Gross Output'!O15/'Manufacturing Value Added'!O15</f>
        <v>18.060375501151853</v>
      </c>
      <c r="P15" s="53">
        <f>'Manufacturing Gross Output'!P15/'Manufacturing Value Added'!P15</f>
        <v>2.270333446498948</v>
      </c>
      <c r="Q15" s="53">
        <f>'Manufacturing Gross Output'!Q15/'Manufacturing Value Added'!Q15</f>
        <v>2.9758884791570273</v>
      </c>
      <c r="R15" s="53">
        <f>'Manufacturing Gross Output'!R15/'Manufacturing Value Added'!R15</f>
        <v>2.2392923665701119</v>
      </c>
      <c r="S15" s="53">
        <f>'Manufacturing Gross Output'!S15/'Manufacturing Value Added'!S15</f>
        <v>2.6480923058819994</v>
      </c>
    </row>
    <row r="16" spans="1:19" x14ac:dyDescent="0.25">
      <c r="A16" s="40">
        <v>1979</v>
      </c>
      <c r="B16" s="53">
        <f>'Manufacturing Gross Output'!B16/'Manufacturing Value Added'!B16</f>
        <v>3.1900976597751631</v>
      </c>
      <c r="C16" s="53">
        <f>'Manufacturing Gross Output'!C16/'Manufacturing Value Added'!C16</f>
        <v>3.6173704427918754</v>
      </c>
      <c r="D16" s="53">
        <f>'Manufacturing Gross Output'!D16/'Manufacturing Value Added'!D16</f>
        <v>3.142618606736074</v>
      </c>
      <c r="E16" s="53">
        <f>'Manufacturing Gross Output'!E16/'Manufacturing Value Added'!E16</f>
        <v>2.7104779978331721</v>
      </c>
      <c r="F16" s="53">
        <f>'Manufacturing Gross Output'!F16/'Manufacturing Value Added'!F16</f>
        <v>2.5140592016924299</v>
      </c>
      <c r="G16" s="53">
        <f>'Manufacturing Gross Output'!G16/'Manufacturing Value Added'!G16</f>
        <v>1.7410860531742198</v>
      </c>
      <c r="H16" s="53">
        <f>'Manufacturing Gross Output'!H16/'Manufacturing Value Added'!H16</f>
        <v>22.690477527454917</v>
      </c>
      <c r="I16" s="53">
        <f>'Manufacturing Gross Output'!I16/'Manufacturing Value Added'!I16</f>
        <v>3.5668404091866091</v>
      </c>
      <c r="J16" s="53">
        <f>'Manufacturing Gross Output'!J16/'Manufacturing Value Added'!J16</f>
        <v>3.5814082283149253</v>
      </c>
      <c r="K16" s="53">
        <f>'Manufacturing Gross Output'!K16/'Manufacturing Value Added'!K16</f>
        <v>2.3997174762399234</v>
      </c>
      <c r="L16" s="53">
        <f>'Manufacturing Gross Output'!L16/'Manufacturing Value Added'!L16</f>
        <v>3.213352907038002</v>
      </c>
      <c r="M16" s="53">
        <f>'Manufacturing Gross Output'!M16/'Manufacturing Value Added'!M16</f>
        <v>2.4713357042603654</v>
      </c>
      <c r="N16" s="53">
        <f>'Manufacturing Gross Output'!N16/'Manufacturing Value Added'!N16</f>
        <v>1.7334840812268089</v>
      </c>
      <c r="O16" s="53">
        <f>'Manufacturing Gross Output'!O16/'Manufacturing Value Added'!O16</f>
        <v>18.794471113389353</v>
      </c>
      <c r="P16" s="53">
        <f>'Manufacturing Gross Output'!P16/'Manufacturing Value Added'!P16</f>
        <v>2.3641150121344223</v>
      </c>
      <c r="Q16" s="53">
        <f>'Manufacturing Gross Output'!Q16/'Manufacturing Value Added'!Q16</f>
        <v>3.0771597592124791</v>
      </c>
      <c r="R16" s="53">
        <f>'Manufacturing Gross Output'!R16/'Manufacturing Value Added'!R16</f>
        <v>2.2962044212894406</v>
      </c>
      <c r="S16" s="53">
        <f>'Manufacturing Gross Output'!S16/'Manufacturing Value Added'!S16</f>
        <v>2.6616848489524005</v>
      </c>
    </row>
    <row r="17" spans="1:19" x14ac:dyDescent="0.25">
      <c r="A17" s="40">
        <v>1980</v>
      </c>
      <c r="B17" s="53">
        <f>'Manufacturing Gross Output'!B17/'Manufacturing Value Added'!B17</f>
        <v>3.036826620212159</v>
      </c>
      <c r="C17" s="53">
        <f>'Manufacturing Gross Output'!C17/'Manufacturing Value Added'!C17</f>
        <v>3.5079079162784663</v>
      </c>
      <c r="D17" s="53">
        <f>'Manufacturing Gross Output'!D17/'Manufacturing Value Added'!D17</f>
        <v>3.2056627200960084</v>
      </c>
      <c r="E17" s="53">
        <f>'Manufacturing Gross Output'!E17/'Manufacturing Value Added'!E17</f>
        <v>2.8251458725356176</v>
      </c>
      <c r="F17" s="53">
        <f>'Manufacturing Gross Output'!F17/'Manufacturing Value Added'!F17</f>
        <v>2.6699536518013747</v>
      </c>
      <c r="G17" s="53">
        <f>'Manufacturing Gross Output'!G17/'Manufacturing Value Added'!G17</f>
        <v>1.862311448001146</v>
      </c>
      <c r="H17" s="53">
        <f>'Manufacturing Gross Output'!H17/'Manufacturing Value Added'!H17</f>
        <v>28.571098393272827</v>
      </c>
      <c r="I17" s="53">
        <f>'Manufacturing Gross Output'!I17/'Manufacturing Value Added'!I17</f>
        <v>3.4162330515232129</v>
      </c>
      <c r="J17" s="53">
        <f>'Manufacturing Gross Output'!J17/'Manufacturing Value Added'!J17</f>
        <v>3.4360593902703105</v>
      </c>
      <c r="K17" s="53">
        <f>'Manufacturing Gross Output'!K17/'Manufacturing Value Added'!K17</f>
        <v>2.3985420688546579</v>
      </c>
      <c r="L17" s="53">
        <f>'Manufacturing Gross Output'!L17/'Manufacturing Value Added'!L17</f>
        <v>3.0547977395032091</v>
      </c>
      <c r="M17" s="53">
        <f>'Manufacturing Gross Output'!M17/'Manufacturing Value Added'!M17</f>
        <v>2.4103195094063055</v>
      </c>
      <c r="N17" s="53">
        <f>'Manufacturing Gross Output'!N17/'Manufacturing Value Added'!N17</f>
        <v>1.8403173606646677</v>
      </c>
      <c r="O17" s="53">
        <f>'Manufacturing Gross Output'!O17/'Manufacturing Value Added'!O17</f>
        <v>18.022689574385783</v>
      </c>
      <c r="P17" s="53">
        <f>'Manufacturing Gross Output'!P17/'Manufacturing Value Added'!P17</f>
        <v>2.3534960240453597</v>
      </c>
      <c r="Q17" s="53">
        <f>'Manufacturing Gross Output'!Q17/'Manufacturing Value Added'!Q17</f>
        <v>3.2023708905130128</v>
      </c>
      <c r="R17" s="53">
        <f>'Manufacturing Gross Output'!R17/'Manufacturing Value Added'!R17</f>
        <v>2.1348996855861211</v>
      </c>
      <c r="S17" s="53">
        <f>'Manufacturing Gross Output'!S17/'Manufacturing Value Added'!S17</f>
        <v>2.8230372568753919</v>
      </c>
    </row>
    <row r="18" spans="1:19" x14ac:dyDescent="0.25">
      <c r="A18" s="40">
        <v>1981</v>
      </c>
      <c r="B18" s="53">
        <f>'Manufacturing Gross Output'!B18/'Manufacturing Value Added'!B18</f>
        <v>3.1116240364857375</v>
      </c>
      <c r="C18" s="53">
        <f>'Manufacturing Gross Output'!C18/'Manufacturing Value Added'!C18</f>
        <v>3.4424657244123358</v>
      </c>
      <c r="D18" s="53">
        <f>'Manufacturing Gross Output'!D18/'Manufacturing Value Added'!D18</f>
        <v>3.1845320488372391</v>
      </c>
      <c r="E18" s="53">
        <f>'Manufacturing Gross Output'!E18/'Manufacturing Value Added'!E18</f>
        <v>2.946156133382273</v>
      </c>
      <c r="F18" s="53">
        <f>'Manufacturing Gross Output'!F18/'Manufacturing Value Added'!F18</f>
        <v>2.732306063798569</v>
      </c>
      <c r="G18" s="53">
        <f>'Manufacturing Gross Output'!G18/'Manufacturing Value Added'!G18</f>
        <v>1.8285662349945719</v>
      </c>
      <c r="H18" s="53">
        <f>'Manufacturing Gross Output'!H18/'Manufacturing Value Added'!H18</f>
        <v>12.227224928895341</v>
      </c>
      <c r="I18" s="53">
        <f>'Manufacturing Gross Output'!I18/'Manufacturing Value Added'!I18</f>
        <v>3.5180815611782954</v>
      </c>
      <c r="J18" s="53">
        <f>'Manufacturing Gross Output'!J18/'Manufacturing Value Added'!J18</f>
        <v>3.2383530692511324</v>
      </c>
      <c r="K18" s="53">
        <f>'Manufacturing Gross Output'!K18/'Manufacturing Value Added'!K18</f>
        <v>2.4705241903466719</v>
      </c>
      <c r="L18" s="53">
        <f>'Manufacturing Gross Output'!L18/'Manufacturing Value Added'!L18</f>
        <v>2.9063226871123833</v>
      </c>
      <c r="M18" s="53">
        <f>'Manufacturing Gross Output'!M18/'Manufacturing Value Added'!M18</f>
        <v>2.3280055886944528</v>
      </c>
      <c r="N18" s="53">
        <f>'Manufacturing Gross Output'!N18/'Manufacturing Value Added'!N18</f>
        <v>1.8890848184949678</v>
      </c>
      <c r="O18" s="53">
        <f>'Manufacturing Gross Output'!O18/'Manufacturing Value Added'!O18</f>
        <v>15.321992502198079</v>
      </c>
      <c r="P18" s="53">
        <f>'Manufacturing Gross Output'!P18/'Manufacturing Value Added'!P18</f>
        <v>2.29536584750067</v>
      </c>
      <c r="Q18" s="53">
        <f>'Manufacturing Gross Output'!Q18/'Manufacturing Value Added'!Q18</f>
        <v>3.139810860186298</v>
      </c>
      <c r="R18" s="53">
        <f>'Manufacturing Gross Output'!R18/'Manufacturing Value Added'!R18</f>
        <v>2.1441218643018902</v>
      </c>
      <c r="S18" s="53">
        <f>'Manufacturing Gross Output'!S18/'Manufacturing Value Added'!S18</f>
        <v>2.5922855447032025</v>
      </c>
    </row>
    <row r="19" spans="1:19" x14ac:dyDescent="0.25">
      <c r="A19" s="40">
        <v>1982</v>
      </c>
      <c r="B19" s="53">
        <f>'Manufacturing Gross Output'!B19/'Manufacturing Value Added'!B19</f>
        <v>3.0796964315557407</v>
      </c>
      <c r="C19" s="53">
        <f>'Manufacturing Gross Output'!C19/'Manufacturing Value Added'!C19</f>
        <v>3.5026603832901513</v>
      </c>
      <c r="D19" s="53">
        <f>'Manufacturing Gross Output'!D19/'Manufacturing Value Added'!D19</f>
        <v>3.4824207755423999</v>
      </c>
      <c r="E19" s="53">
        <f>'Manufacturing Gross Output'!E19/'Manufacturing Value Added'!E19</f>
        <v>2.8849395344764206</v>
      </c>
      <c r="F19" s="53">
        <f>'Manufacturing Gross Output'!F19/'Manufacturing Value Added'!F19</f>
        <v>2.6549255804298184</v>
      </c>
      <c r="G19" s="53">
        <f>'Manufacturing Gross Output'!G19/'Manufacturing Value Added'!G19</f>
        <v>2.0099228996637564</v>
      </c>
      <c r="H19" s="53">
        <f>'Manufacturing Gross Output'!H19/'Manufacturing Value Added'!H19</f>
        <v>14.89461444296877</v>
      </c>
      <c r="I19" s="53">
        <f>'Manufacturing Gross Output'!I19/'Manufacturing Value Added'!I19</f>
        <v>3.4370976864318834</v>
      </c>
      <c r="J19" s="53">
        <f>'Manufacturing Gross Output'!J19/'Manufacturing Value Added'!J19</f>
        <v>3.4511578606948858</v>
      </c>
      <c r="K19" s="53">
        <f>'Manufacturing Gross Output'!K19/'Manufacturing Value Added'!K19</f>
        <v>2.7127357289831497</v>
      </c>
      <c r="L19" s="53">
        <f>'Manufacturing Gross Output'!L19/'Manufacturing Value Added'!L19</f>
        <v>3.0082249271348735</v>
      </c>
      <c r="M19" s="53">
        <f>'Manufacturing Gross Output'!M19/'Manufacturing Value Added'!M19</f>
        <v>2.4341640392240627</v>
      </c>
      <c r="N19" s="53">
        <f>'Manufacturing Gross Output'!N19/'Manufacturing Value Added'!N19</f>
        <v>2.0213230199616032</v>
      </c>
      <c r="O19" s="53">
        <f>'Manufacturing Gross Output'!O19/'Manufacturing Value Added'!O19</f>
        <v>16.678837087598339</v>
      </c>
      <c r="P19" s="53">
        <f>'Manufacturing Gross Output'!P19/'Manufacturing Value Added'!P19</f>
        <v>2.4277776324197227</v>
      </c>
      <c r="Q19" s="53">
        <f>'Manufacturing Gross Output'!Q19/'Manufacturing Value Added'!Q19</f>
        <v>2.7642897191362987</v>
      </c>
      <c r="R19" s="53">
        <f>'Manufacturing Gross Output'!R19/'Manufacturing Value Added'!R19</f>
        <v>2.2705375908552465</v>
      </c>
      <c r="S19" s="53">
        <f>'Manufacturing Gross Output'!S19/'Manufacturing Value Added'!S19</f>
        <v>2.7111034734654513</v>
      </c>
    </row>
    <row r="20" spans="1:19" x14ac:dyDescent="0.25">
      <c r="A20" s="40">
        <v>1983</v>
      </c>
      <c r="B20" s="53">
        <f>'Manufacturing Gross Output'!B20/'Manufacturing Value Added'!B20</f>
        <v>3.02373296109291</v>
      </c>
      <c r="C20" s="53">
        <f>'Manufacturing Gross Output'!C20/'Manufacturing Value Added'!C20</f>
        <v>3.4596906476321609</v>
      </c>
      <c r="D20" s="53">
        <f>'Manufacturing Gross Output'!D20/'Manufacturing Value Added'!D20</f>
        <v>3.2658798056722853</v>
      </c>
      <c r="E20" s="53">
        <f>'Manufacturing Gross Output'!E20/'Manufacturing Value Added'!E20</f>
        <v>2.6387817435198078</v>
      </c>
      <c r="F20" s="53">
        <f>'Manufacturing Gross Output'!F20/'Manufacturing Value Added'!F20</f>
        <v>2.5612278136920663</v>
      </c>
      <c r="G20" s="53">
        <f>'Manufacturing Gross Output'!G20/'Manufacturing Value Added'!G20</f>
        <v>2.0740315867107846</v>
      </c>
      <c r="H20" s="53">
        <f>'Manufacturing Gross Output'!H20/'Manufacturing Value Added'!H20</f>
        <v>8.9123931055309811</v>
      </c>
      <c r="I20" s="53">
        <f>'Manufacturing Gross Output'!I20/'Manufacturing Value Added'!I20</f>
        <v>3.3920628630108327</v>
      </c>
      <c r="J20" s="53">
        <f>'Manufacturing Gross Output'!J20/'Manufacturing Value Added'!J20</f>
        <v>3.31382788142417</v>
      </c>
      <c r="K20" s="53">
        <f>'Manufacturing Gross Output'!K20/'Manufacturing Value Added'!K20</f>
        <v>2.3920058924467367</v>
      </c>
      <c r="L20" s="53">
        <f>'Manufacturing Gross Output'!L20/'Manufacturing Value Added'!L20</f>
        <v>3.5299794808190179</v>
      </c>
      <c r="M20" s="53">
        <f>'Manufacturing Gross Output'!M20/'Manufacturing Value Added'!M20</f>
        <v>2.2950431955869623</v>
      </c>
      <c r="N20" s="53">
        <f>'Manufacturing Gross Output'!N20/'Manufacturing Value Added'!N20</f>
        <v>2.053681473170708</v>
      </c>
      <c r="O20" s="53">
        <f>'Manufacturing Gross Output'!O20/'Manufacturing Value Added'!O20</f>
        <v>13.992674114945435</v>
      </c>
      <c r="P20" s="53">
        <f>'Manufacturing Gross Output'!P20/'Manufacturing Value Added'!P20</f>
        <v>2.302554806642461</v>
      </c>
      <c r="Q20" s="53">
        <f>'Manufacturing Gross Output'!Q20/'Manufacturing Value Added'!Q20</f>
        <v>2.9023630072220379</v>
      </c>
      <c r="R20" s="53">
        <f>'Manufacturing Gross Output'!R20/'Manufacturing Value Added'!R20</f>
        <v>2.1335496106707739</v>
      </c>
      <c r="S20" s="53">
        <f>'Manufacturing Gross Output'!S20/'Manufacturing Value Added'!S20</f>
        <v>2.6590583140460953</v>
      </c>
    </row>
    <row r="21" spans="1:19" x14ac:dyDescent="0.25">
      <c r="A21" s="40">
        <v>1984</v>
      </c>
      <c r="B21" s="53">
        <f>'Manufacturing Gross Output'!B21/'Manufacturing Value Added'!B21</f>
        <v>3.2382274143975289</v>
      </c>
      <c r="C21" s="53">
        <f>'Manufacturing Gross Output'!C21/'Manufacturing Value Added'!C21</f>
        <v>3.4614770342159362</v>
      </c>
      <c r="D21" s="53">
        <f>'Manufacturing Gross Output'!D21/'Manufacturing Value Added'!D21</f>
        <v>3.2433616126243021</v>
      </c>
      <c r="E21" s="53">
        <f>'Manufacturing Gross Output'!E21/'Manufacturing Value Added'!E21</f>
        <v>2.4990763951855719</v>
      </c>
      <c r="F21" s="53">
        <f>'Manufacturing Gross Output'!F21/'Manufacturing Value Added'!F21</f>
        <v>2.6609269975368175</v>
      </c>
      <c r="G21" s="53">
        <f>'Manufacturing Gross Output'!G21/'Manufacturing Value Added'!G21</f>
        <v>2.1056072085302011</v>
      </c>
      <c r="H21" s="53">
        <f>'Manufacturing Gross Output'!H21/'Manufacturing Value Added'!H21</f>
        <v>10.46686463955959</v>
      </c>
      <c r="I21" s="53">
        <f>'Manufacturing Gross Output'!I21/'Manufacturing Value Added'!I21</f>
        <v>3.2593942892810728</v>
      </c>
      <c r="J21" s="53">
        <f>'Manufacturing Gross Output'!J21/'Manufacturing Value Added'!J21</f>
        <v>3.2433858968903428</v>
      </c>
      <c r="K21" s="53">
        <f>'Manufacturing Gross Output'!K21/'Manufacturing Value Added'!K21</f>
        <v>2.346210196372287</v>
      </c>
      <c r="L21" s="53">
        <f>'Manufacturing Gross Output'!L21/'Manufacturing Value Added'!L21</f>
        <v>3.2536586484856382</v>
      </c>
      <c r="M21" s="53">
        <f>'Manufacturing Gross Output'!M21/'Manufacturing Value Added'!M21</f>
        <v>2.2101405951695914</v>
      </c>
      <c r="N21" s="53">
        <f>'Manufacturing Gross Output'!N21/'Manufacturing Value Added'!N21</f>
        <v>2.0608538734480408</v>
      </c>
      <c r="O21" s="53">
        <f>'Manufacturing Gross Output'!O21/'Manufacturing Value Added'!O21</f>
        <v>13.722259792960473</v>
      </c>
      <c r="P21" s="53">
        <f>'Manufacturing Gross Output'!P21/'Manufacturing Value Added'!P21</f>
        <v>2.3032391832162586</v>
      </c>
      <c r="Q21" s="53">
        <f>'Manufacturing Gross Output'!Q21/'Manufacturing Value Added'!Q21</f>
        <v>2.790876969772313</v>
      </c>
      <c r="R21" s="53">
        <f>'Manufacturing Gross Output'!R21/'Manufacturing Value Added'!R21</f>
        <v>2.0441264622367887</v>
      </c>
      <c r="S21" s="53">
        <f>'Manufacturing Gross Output'!S21/'Manufacturing Value Added'!S21</f>
        <v>2.4838023767438333</v>
      </c>
    </row>
    <row r="22" spans="1:19" x14ac:dyDescent="0.25">
      <c r="A22" s="40">
        <v>1985</v>
      </c>
      <c r="B22" s="53">
        <f>'Manufacturing Gross Output'!B22/'Manufacturing Value Added'!B22</f>
        <v>3.1363563902236491</v>
      </c>
      <c r="C22" s="53">
        <f>'Manufacturing Gross Output'!C22/'Manufacturing Value Added'!C22</f>
        <v>3.4155625903162767</v>
      </c>
      <c r="D22" s="53">
        <f>'Manufacturing Gross Output'!D22/'Manufacturing Value Added'!D22</f>
        <v>3.1862775197743471</v>
      </c>
      <c r="E22" s="53">
        <f>'Manufacturing Gross Output'!E22/'Manufacturing Value Added'!E22</f>
        <v>2.4456775231588521</v>
      </c>
      <c r="F22" s="53">
        <f>'Manufacturing Gross Output'!F22/'Manufacturing Value Added'!F22</f>
        <v>2.569325932573979</v>
      </c>
      <c r="G22" s="53">
        <f>'Manufacturing Gross Output'!G22/'Manufacturing Value Added'!G22</f>
        <v>2.1350474068935843</v>
      </c>
      <c r="H22" s="53">
        <f>'Manufacturing Gross Output'!H22/'Manufacturing Value Added'!H22</f>
        <v>8.1888759701593266</v>
      </c>
      <c r="I22" s="53">
        <f>'Manufacturing Gross Output'!I22/'Manufacturing Value Added'!I22</f>
        <v>3.2480367606191827</v>
      </c>
      <c r="J22" s="53">
        <f>'Manufacturing Gross Output'!J22/'Manufacturing Value Added'!J22</f>
        <v>3.1177407222603581</v>
      </c>
      <c r="K22" s="53">
        <f>'Manufacturing Gross Output'!K22/'Manufacturing Value Added'!K22</f>
        <v>2.2927877500815215</v>
      </c>
      <c r="L22" s="53">
        <f>'Manufacturing Gross Output'!L22/'Manufacturing Value Added'!L22</f>
        <v>3.4191798178012416</v>
      </c>
      <c r="M22" s="53">
        <f>'Manufacturing Gross Output'!M22/'Manufacturing Value Added'!M22</f>
        <v>2.1538288862068722</v>
      </c>
      <c r="N22" s="53">
        <f>'Manufacturing Gross Output'!N22/'Manufacturing Value Added'!N22</f>
        <v>2.1197325997237724</v>
      </c>
      <c r="O22" s="53">
        <f>'Manufacturing Gross Output'!O22/'Manufacturing Value Added'!O22</f>
        <v>12.95850881430002</v>
      </c>
      <c r="P22" s="53">
        <f>'Manufacturing Gross Output'!P22/'Manufacturing Value Added'!P22</f>
        <v>2.2209485583066177</v>
      </c>
      <c r="Q22" s="53">
        <f>'Manufacturing Gross Output'!Q22/'Manufacturing Value Added'!Q22</f>
        <v>2.9635356849235084</v>
      </c>
      <c r="R22" s="53">
        <f>'Manufacturing Gross Output'!R22/'Manufacturing Value Added'!R22</f>
        <v>2.0503150183321912</v>
      </c>
      <c r="S22" s="53">
        <f>'Manufacturing Gross Output'!S22/'Manufacturing Value Added'!S22</f>
        <v>2.38105977974989</v>
      </c>
    </row>
    <row r="23" spans="1:19" x14ac:dyDescent="0.25">
      <c r="A23" s="40">
        <v>1986</v>
      </c>
      <c r="B23" s="53">
        <f>'Manufacturing Gross Output'!B23/'Manufacturing Value Added'!B23</f>
        <v>3.2974249836387313</v>
      </c>
      <c r="C23" s="53">
        <f>'Manufacturing Gross Output'!C23/'Manufacturing Value Added'!C23</f>
        <v>3.3541666840833284</v>
      </c>
      <c r="D23" s="53">
        <f>'Manufacturing Gross Output'!D23/'Manufacturing Value Added'!D23</f>
        <v>3.1275713889073944</v>
      </c>
      <c r="E23" s="53">
        <f>'Manufacturing Gross Output'!E23/'Manufacturing Value Added'!E23</f>
        <v>2.3327615678811973</v>
      </c>
      <c r="F23" s="53">
        <f>'Manufacturing Gross Output'!F23/'Manufacturing Value Added'!F23</f>
        <v>2.5661699073219468</v>
      </c>
      <c r="G23" s="53">
        <f>'Manufacturing Gross Output'!G23/'Manufacturing Value Added'!G23</f>
        <v>2.2168987697410567</v>
      </c>
      <c r="H23" s="53">
        <f>'Manufacturing Gross Output'!H23/'Manufacturing Value Added'!H23</f>
        <v>10.698844249843074</v>
      </c>
      <c r="I23" s="53">
        <f>'Manufacturing Gross Output'!I23/'Manufacturing Value Added'!I23</f>
        <v>3.1212705440105268</v>
      </c>
      <c r="J23" s="53">
        <f>'Manufacturing Gross Output'!J23/'Manufacturing Value Added'!J23</f>
        <v>3.2557814553718178</v>
      </c>
      <c r="K23" s="53">
        <f>'Manufacturing Gross Output'!K23/'Manufacturing Value Added'!K23</f>
        <v>2.2461199105823377</v>
      </c>
      <c r="L23" s="53">
        <f>'Manufacturing Gross Output'!L23/'Manufacturing Value Added'!L23</f>
        <v>3.0807332516528563</v>
      </c>
      <c r="M23" s="53">
        <f>'Manufacturing Gross Output'!M23/'Manufacturing Value Added'!M23</f>
        <v>2.1749682084423063</v>
      </c>
      <c r="N23" s="53">
        <f>'Manufacturing Gross Output'!N23/'Manufacturing Value Added'!N23</f>
        <v>2.2433599840479936</v>
      </c>
      <c r="O23" s="53">
        <f>'Manufacturing Gross Output'!O23/'Manufacturing Value Added'!O23</f>
        <v>12.444861197234637</v>
      </c>
      <c r="P23" s="53">
        <f>'Manufacturing Gross Output'!P23/'Manufacturing Value Added'!P23</f>
        <v>2.2077748401422443</v>
      </c>
      <c r="Q23" s="53">
        <f>'Manufacturing Gross Output'!Q23/'Manufacturing Value Added'!Q23</f>
        <v>3.1547990051282335</v>
      </c>
      <c r="R23" s="53">
        <f>'Manufacturing Gross Output'!R23/'Manufacturing Value Added'!R23</f>
        <v>2.1209747417710356</v>
      </c>
      <c r="S23" s="53">
        <f>'Manufacturing Gross Output'!S23/'Manufacturing Value Added'!S23</f>
        <v>2.4361517678861375</v>
      </c>
    </row>
    <row r="24" spans="1:19" x14ac:dyDescent="0.25">
      <c r="A24" s="41">
        <v>1987</v>
      </c>
      <c r="B24" s="53">
        <f>'Manufacturing Gross Output'!B24/'Manufacturing Value Added'!B24</f>
        <v>3.4146370129244117</v>
      </c>
      <c r="C24" s="53">
        <f>'Manufacturing Gross Output'!C24/'Manufacturing Value Added'!C24</f>
        <v>3.616250088492718</v>
      </c>
      <c r="D24" s="53">
        <f>'Manufacturing Gross Output'!D24/'Manufacturing Value Added'!D24</f>
        <v>3.2595533285942722</v>
      </c>
      <c r="E24" s="53">
        <f>'Manufacturing Gross Output'!E24/'Manufacturing Value Added'!E24</f>
        <v>2.3921202650246136</v>
      </c>
      <c r="F24" s="53">
        <f>'Manufacturing Gross Output'!F24/'Manufacturing Value Added'!F24</f>
        <v>2.6809994226637848</v>
      </c>
      <c r="G24" s="53">
        <f>'Manufacturing Gross Output'!G24/'Manufacturing Value Added'!G24</f>
        <v>2.4565348201555857</v>
      </c>
      <c r="H24" s="53">
        <f>'Manufacturing Gross Output'!H24/'Manufacturing Value Added'!H24</f>
        <v>8.2838458511105841</v>
      </c>
      <c r="I24" s="53">
        <f>'Manufacturing Gross Output'!I24/'Manufacturing Value Added'!I24</f>
        <v>2.8796356974606221</v>
      </c>
      <c r="J24" s="53">
        <f>'Manufacturing Gross Output'!J24/'Manufacturing Value Added'!J24</f>
        <v>3.3183987432175615</v>
      </c>
      <c r="K24" s="53">
        <f>'Manufacturing Gross Output'!K24/'Manufacturing Value Added'!K24</f>
        <v>2.621443997479743</v>
      </c>
      <c r="L24" s="53">
        <f>'Manufacturing Gross Output'!L24/'Manufacturing Value Added'!L24</f>
        <v>3.5226375304637059</v>
      </c>
      <c r="M24" s="53">
        <f>'Manufacturing Gross Output'!M24/'Manufacturing Value Added'!M24</f>
        <v>2.1462156268842545</v>
      </c>
      <c r="N24" s="53">
        <f>'Manufacturing Gross Output'!N24/'Manufacturing Value Added'!N24</f>
        <v>2.1629546219648348</v>
      </c>
      <c r="O24" s="53">
        <f>'Manufacturing Gross Output'!O24/'Manufacturing Value Added'!O24</f>
        <v>11.248446803994291</v>
      </c>
      <c r="P24" s="53">
        <f>'Manufacturing Gross Output'!P24/'Manufacturing Value Added'!P24</f>
        <v>2.1843178622783879</v>
      </c>
      <c r="Q24" s="53">
        <f>'Manufacturing Gross Output'!Q24/'Manufacturing Value Added'!Q24</f>
        <v>3.1409421728430265</v>
      </c>
      <c r="R24" s="53">
        <f>'Manufacturing Gross Output'!R24/'Manufacturing Value Added'!R24</f>
        <v>2.2194302444408804</v>
      </c>
      <c r="S24" s="53">
        <f>'Manufacturing Gross Output'!S24/'Manufacturing Value Added'!S24</f>
        <v>2.590103977915406</v>
      </c>
    </row>
    <row r="25" spans="1:19" x14ac:dyDescent="0.25">
      <c r="A25" s="41">
        <v>1988</v>
      </c>
      <c r="B25" s="53">
        <f>'Manufacturing Gross Output'!B25/'Manufacturing Value Added'!B25</f>
        <v>3.4308097100125892</v>
      </c>
      <c r="C25" s="53">
        <f>'Manufacturing Gross Output'!C25/'Manufacturing Value Added'!C25</f>
        <v>3.3906485433815687</v>
      </c>
      <c r="D25" s="53">
        <f>'Manufacturing Gross Output'!D25/'Manufacturing Value Added'!D25</f>
        <v>3.1824920314702907</v>
      </c>
      <c r="E25" s="53">
        <f>'Manufacturing Gross Output'!E25/'Manufacturing Value Added'!E25</f>
        <v>2.3550884814729449</v>
      </c>
      <c r="F25" s="53">
        <f>'Manufacturing Gross Output'!F25/'Manufacturing Value Added'!F25</f>
        <v>2.6989703009374093</v>
      </c>
      <c r="G25" s="53">
        <f>'Manufacturing Gross Output'!G25/'Manufacturing Value Added'!G25</f>
        <v>2.3153617153199355</v>
      </c>
      <c r="H25" s="53">
        <f>'Manufacturing Gross Output'!H25/'Manufacturing Value Added'!H25</f>
        <v>7.1768344286616124</v>
      </c>
      <c r="I25" s="53">
        <f>'Manufacturing Gross Output'!I25/'Manufacturing Value Added'!I25</f>
        <v>3.1418203296832461</v>
      </c>
      <c r="J25" s="53">
        <f>'Manufacturing Gross Output'!J25/'Manufacturing Value Added'!J25</f>
        <v>3.3574531628802173</v>
      </c>
      <c r="K25" s="53">
        <f>'Manufacturing Gross Output'!K25/'Manufacturing Value Added'!K25</f>
        <v>2.4487997389461618</v>
      </c>
      <c r="L25" s="53">
        <f>'Manufacturing Gross Output'!L25/'Manufacturing Value Added'!L25</f>
        <v>3.7114742253626534</v>
      </c>
      <c r="M25" s="53">
        <f>'Manufacturing Gross Output'!M25/'Manufacturing Value Added'!M25</f>
        <v>2.1343026326151451</v>
      </c>
      <c r="N25" s="53">
        <f>'Manufacturing Gross Output'!N25/'Manufacturing Value Added'!N25</f>
        <v>2.026079701563579</v>
      </c>
      <c r="O25" s="53">
        <f>'Manufacturing Gross Output'!O25/'Manufacturing Value Added'!O25</f>
        <v>10.526798812255004</v>
      </c>
      <c r="P25" s="53">
        <f>'Manufacturing Gross Output'!P25/'Manufacturing Value Added'!P25</f>
        <v>2.2067923900587791</v>
      </c>
      <c r="Q25" s="53">
        <f>'Manufacturing Gross Output'!Q25/'Manufacturing Value Added'!Q25</f>
        <v>3.1063097376961721</v>
      </c>
      <c r="R25" s="53">
        <f>'Manufacturing Gross Output'!R25/'Manufacturing Value Added'!R25</f>
        <v>2.1910825440980717</v>
      </c>
      <c r="S25" s="53">
        <f>'Manufacturing Gross Output'!S25/'Manufacturing Value Added'!S25</f>
        <v>2.1097987441637338</v>
      </c>
    </row>
    <row r="26" spans="1:19" x14ac:dyDescent="0.25">
      <c r="A26" s="41">
        <v>1989</v>
      </c>
      <c r="B26" s="53">
        <f>'Manufacturing Gross Output'!B26/'Manufacturing Value Added'!B26</f>
        <v>3.5733019494901619</v>
      </c>
      <c r="C26" s="53">
        <f>'Manufacturing Gross Output'!C26/'Manufacturing Value Added'!C26</f>
        <v>3.3286241728450117</v>
      </c>
      <c r="D26" s="53">
        <f>'Manufacturing Gross Output'!D26/'Manufacturing Value Added'!D26</f>
        <v>2.9811784615183545</v>
      </c>
      <c r="E26" s="53">
        <f>'Manufacturing Gross Output'!E26/'Manufacturing Value Added'!E26</f>
        <v>2.2991669721551218</v>
      </c>
      <c r="F26" s="53">
        <f>'Manufacturing Gross Output'!F26/'Manufacturing Value Added'!F26</f>
        <v>2.7988516038727869</v>
      </c>
      <c r="G26" s="53">
        <f>'Manufacturing Gross Output'!G26/'Manufacturing Value Added'!G26</f>
        <v>2.284993913360811</v>
      </c>
      <c r="H26" s="53">
        <f>'Manufacturing Gross Output'!H26/'Manufacturing Value Added'!H26</f>
        <v>7.6440786049458467</v>
      </c>
      <c r="I26" s="53">
        <f>'Manufacturing Gross Output'!I26/'Manufacturing Value Added'!I26</f>
        <v>3.1871068271354277</v>
      </c>
      <c r="J26" s="53">
        <f>'Manufacturing Gross Output'!J26/'Manufacturing Value Added'!J26</f>
        <v>3.1503980989782749</v>
      </c>
      <c r="K26" s="53">
        <f>'Manufacturing Gross Output'!K26/'Manufacturing Value Added'!K26</f>
        <v>2.3554994339698228</v>
      </c>
      <c r="L26" s="53">
        <f>'Manufacturing Gross Output'!L26/'Manufacturing Value Added'!L26</f>
        <v>3.5748555083607223</v>
      </c>
      <c r="M26" s="53">
        <f>'Manufacturing Gross Output'!M26/'Manufacturing Value Added'!M26</f>
        <v>2.1391325106637482</v>
      </c>
      <c r="N26" s="53">
        <f>'Manufacturing Gross Output'!N26/'Manufacturing Value Added'!N26</f>
        <v>2.0368232074784869</v>
      </c>
      <c r="O26" s="53">
        <f>'Manufacturing Gross Output'!O26/'Manufacturing Value Added'!O26</f>
        <v>10.070683235990515</v>
      </c>
      <c r="P26" s="53">
        <f>'Manufacturing Gross Output'!P26/'Manufacturing Value Added'!P26</f>
        <v>2.165567034952264</v>
      </c>
      <c r="Q26" s="53">
        <f>'Manufacturing Gross Output'!Q26/'Manufacturing Value Added'!Q26</f>
        <v>3.228998350921902</v>
      </c>
      <c r="R26" s="53">
        <f>'Manufacturing Gross Output'!R26/'Manufacturing Value Added'!R26</f>
        <v>2.1733105469982563</v>
      </c>
      <c r="S26" s="53">
        <f>'Manufacturing Gross Output'!S26/'Manufacturing Value Added'!S26</f>
        <v>2.1216695644580681</v>
      </c>
    </row>
    <row r="27" spans="1:19" x14ac:dyDescent="0.25">
      <c r="A27" s="41">
        <v>1990</v>
      </c>
      <c r="B27" s="53">
        <f>'Manufacturing Gross Output'!B27/'Manufacturing Value Added'!B27</f>
        <v>3.5419981708548192</v>
      </c>
      <c r="C27" s="53">
        <f>'Manufacturing Gross Output'!C27/'Manufacturing Value Added'!C27</f>
        <v>3.2610658016976166</v>
      </c>
      <c r="D27" s="53">
        <f>'Manufacturing Gross Output'!D27/'Manufacturing Value Added'!D27</f>
        <v>2.976918368751051</v>
      </c>
      <c r="E27" s="53">
        <f>'Manufacturing Gross Output'!E27/'Manufacturing Value Added'!E27</f>
        <v>2.2615227017517667</v>
      </c>
      <c r="F27" s="53">
        <f>'Manufacturing Gross Output'!F27/'Manufacturing Value Added'!F27</f>
        <v>2.8039055318115578</v>
      </c>
      <c r="G27" s="53">
        <f>'Manufacturing Gross Output'!G27/'Manufacturing Value Added'!G27</f>
        <v>2.3236862807574665</v>
      </c>
      <c r="H27" s="53">
        <f>'Manufacturing Gross Output'!H27/'Manufacturing Value Added'!H27</f>
        <v>10.277319748438634</v>
      </c>
      <c r="I27" s="53">
        <f>'Manufacturing Gross Output'!I27/'Manufacturing Value Added'!I27</f>
        <v>3.0005734929656138</v>
      </c>
      <c r="J27" s="53">
        <f>'Manufacturing Gross Output'!J27/'Manufacturing Value Added'!J27</f>
        <v>3.3028773715929503</v>
      </c>
      <c r="K27" s="53">
        <f>'Manufacturing Gross Output'!K27/'Manufacturing Value Added'!K27</f>
        <v>2.3825843722456872</v>
      </c>
      <c r="L27" s="53">
        <f>'Manufacturing Gross Output'!L27/'Manufacturing Value Added'!L27</f>
        <v>3.6088698112522009</v>
      </c>
      <c r="M27" s="53">
        <f>'Manufacturing Gross Output'!M27/'Manufacturing Value Added'!M27</f>
        <v>2.1811982611901164</v>
      </c>
      <c r="N27" s="53">
        <f>'Manufacturing Gross Output'!N27/'Manufacturing Value Added'!N27</f>
        <v>2.0378390835550673</v>
      </c>
      <c r="O27" s="53">
        <f>'Manufacturing Gross Output'!O27/'Manufacturing Value Added'!O27</f>
        <v>10.010270182755033</v>
      </c>
      <c r="P27" s="53">
        <f>'Manufacturing Gross Output'!P27/'Manufacturing Value Added'!P27</f>
        <v>2.1506410755328718</v>
      </c>
      <c r="Q27" s="53">
        <f>'Manufacturing Gross Output'!Q27/'Manufacturing Value Added'!Q27</f>
        <v>3.4144695016451769</v>
      </c>
      <c r="R27" s="53">
        <f>'Manufacturing Gross Output'!R27/'Manufacturing Value Added'!R27</f>
        <v>2.2825714341065622</v>
      </c>
      <c r="S27" s="53">
        <f>'Manufacturing Gross Output'!S27/'Manufacturing Value Added'!S27</f>
        <v>2.0549003964504604</v>
      </c>
    </row>
    <row r="28" spans="1:19" x14ac:dyDescent="0.25">
      <c r="A28" s="41">
        <v>1991</v>
      </c>
      <c r="B28" s="53">
        <f>'Manufacturing Gross Output'!B28/'Manufacturing Value Added'!B28</f>
        <v>3.5911415396307431</v>
      </c>
      <c r="C28" s="53">
        <f>'Manufacturing Gross Output'!C28/'Manufacturing Value Added'!C28</f>
        <v>3.2303160900883174</v>
      </c>
      <c r="D28" s="53">
        <f>'Manufacturing Gross Output'!D28/'Manufacturing Value Added'!D28</f>
        <v>2.9484112845584249</v>
      </c>
      <c r="E28" s="53">
        <f>'Manufacturing Gross Output'!E28/'Manufacturing Value Added'!E28</f>
        <v>2.2714548567371451</v>
      </c>
      <c r="F28" s="53">
        <f>'Manufacturing Gross Output'!F28/'Manufacturing Value Added'!F28</f>
        <v>2.7383122765213752</v>
      </c>
      <c r="G28" s="53">
        <f>'Manufacturing Gross Output'!G28/'Manufacturing Value Added'!G28</f>
        <v>2.3473171566549302</v>
      </c>
      <c r="H28" s="53">
        <f>'Manufacturing Gross Output'!H28/'Manufacturing Value Added'!H28</f>
        <v>9.6209504065288467</v>
      </c>
      <c r="I28" s="53">
        <f>'Manufacturing Gross Output'!I28/'Manufacturing Value Added'!I28</f>
        <v>3.0314023368729011</v>
      </c>
      <c r="J28" s="53">
        <f>'Manufacturing Gross Output'!J28/'Manufacturing Value Added'!J28</f>
        <v>3.1349321645768713</v>
      </c>
      <c r="K28" s="53">
        <f>'Manufacturing Gross Output'!K28/'Manufacturing Value Added'!K28</f>
        <v>2.4481535898132347</v>
      </c>
      <c r="L28" s="53">
        <f>'Manufacturing Gross Output'!L28/'Manufacturing Value Added'!L28</f>
        <v>3.4206103161079691</v>
      </c>
      <c r="M28" s="53">
        <f>'Manufacturing Gross Output'!M28/'Manufacturing Value Added'!M28</f>
        <v>2.2427635676016866</v>
      </c>
      <c r="N28" s="53">
        <f>'Manufacturing Gross Output'!N28/'Manufacturing Value Added'!N28</f>
        <v>2.1701253341390041</v>
      </c>
      <c r="O28" s="53">
        <f>'Manufacturing Gross Output'!O28/'Manufacturing Value Added'!O28</f>
        <v>9.8494203142795147</v>
      </c>
      <c r="P28" s="53">
        <f>'Manufacturing Gross Output'!P28/'Manufacturing Value Added'!P28</f>
        <v>2.1266726492891768</v>
      </c>
      <c r="Q28" s="53">
        <f>'Manufacturing Gross Output'!Q28/'Manufacturing Value Added'!Q28</f>
        <v>3.1957122460474112</v>
      </c>
      <c r="R28" s="53">
        <f>'Manufacturing Gross Output'!R28/'Manufacturing Value Added'!R28</f>
        <v>2.2671646120147515</v>
      </c>
      <c r="S28" s="53">
        <f>'Manufacturing Gross Output'!S28/'Manufacturing Value Added'!S28</f>
        <v>2.0806343719328519</v>
      </c>
    </row>
    <row r="29" spans="1:19" x14ac:dyDescent="0.25">
      <c r="A29" s="41">
        <v>1992</v>
      </c>
      <c r="B29" s="53">
        <f>'Manufacturing Gross Output'!B29/'Manufacturing Value Added'!B29</f>
        <v>3.5499866898757171</v>
      </c>
      <c r="C29" s="53">
        <f>'Manufacturing Gross Output'!C29/'Manufacturing Value Added'!C29</f>
        <v>3.1067606840370341</v>
      </c>
      <c r="D29" s="53">
        <f>'Manufacturing Gross Output'!D29/'Manufacturing Value Added'!D29</f>
        <v>2.9815691068075099</v>
      </c>
      <c r="E29" s="53">
        <f>'Manufacturing Gross Output'!E29/'Manufacturing Value Added'!E29</f>
        <v>2.6324360011250554</v>
      </c>
      <c r="F29" s="53">
        <f>'Manufacturing Gross Output'!F29/'Manufacturing Value Added'!F29</f>
        <v>2.6684777444506693</v>
      </c>
      <c r="G29" s="53">
        <f>'Manufacturing Gross Output'!G29/'Manufacturing Value Added'!G29</f>
        <v>2.3808454562066568</v>
      </c>
      <c r="H29" s="53">
        <f>'Manufacturing Gross Output'!H29/'Manufacturing Value Added'!H29</f>
        <v>8.2586657627459239</v>
      </c>
      <c r="I29" s="53">
        <f>'Manufacturing Gross Output'!I29/'Manufacturing Value Added'!I29</f>
        <v>3.002590881374211</v>
      </c>
      <c r="J29" s="53">
        <f>'Manufacturing Gross Output'!J29/'Manufacturing Value Added'!J29</f>
        <v>3.1286384221144345</v>
      </c>
      <c r="K29" s="53">
        <f>'Manufacturing Gross Output'!K29/'Manufacturing Value Added'!K29</f>
        <v>2.2358320149959363</v>
      </c>
      <c r="L29" s="53">
        <f>'Manufacturing Gross Output'!L29/'Manufacturing Value Added'!L29</f>
        <v>3.3838615802031891</v>
      </c>
      <c r="M29" s="53">
        <f>'Manufacturing Gross Output'!M29/'Manufacturing Value Added'!M29</f>
        <v>2.2566590592643312</v>
      </c>
      <c r="N29" s="53">
        <f>'Manufacturing Gross Output'!N29/'Manufacturing Value Added'!N29</f>
        <v>2.1774738258260764</v>
      </c>
      <c r="O29" s="53">
        <f>'Manufacturing Gross Output'!O29/'Manufacturing Value Added'!O29</f>
        <v>9.9739145794490138</v>
      </c>
      <c r="P29" s="53">
        <f>'Manufacturing Gross Output'!P29/'Manufacturing Value Added'!P29</f>
        <v>2.25848907565805</v>
      </c>
      <c r="Q29" s="53">
        <f>'Manufacturing Gross Output'!Q29/'Manufacturing Value Added'!Q29</f>
        <v>3.5312171902155924</v>
      </c>
      <c r="R29" s="53">
        <f>'Manufacturing Gross Output'!R29/'Manufacturing Value Added'!R29</f>
        <v>2.2317183961513196</v>
      </c>
      <c r="S29" s="53">
        <f>'Manufacturing Gross Output'!S29/'Manufacturing Value Added'!S29</f>
        <v>2.1149672309254188</v>
      </c>
    </row>
    <row r="30" spans="1:19" x14ac:dyDescent="0.25">
      <c r="A30" s="41">
        <v>1993</v>
      </c>
      <c r="B30" s="53">
        <f>'Manufacturing Gross Output'!B30/'Manufacturing Value Added'!B30</f>
        <v>3.5821533420846325</v>
      </c>
      <c r="C30" s="53">
        <f>'Manufacturing Gross Output'!C30/'Manufacturing Value Added'!C30</f>
        <v>3.1622229305269411</v>
      </c>
      <c r="D30" s="53">
        <f>'Manufacturing Gross Output'!D30/'Manufacturing Value Added'!D30</f>
        <v>3.0700937091575282</v>
      </c>
      <c r="E30" s="53">
        <f>'Manufacturing Gross Output'!E30/'Manufacturing Value Added'!E30</f>
        <v>2.9892236126508531</v>
      </c>
      <c r="F30" s="53">
        <f>'Manufacturing Gross Output'!F30/'Manufacturing Value Added'!F30</f>
        <v>2.474481859995608</v>
      </c>
      <c r="G30" s="53">
        <f>'Manufacturing Gross Output'!G30/'Manufacturing Value Added'!G30</f>
        <v>2.4932700328847659</v>
      </c>
      <c r="H30" s="53">
        <f>'Manufacturing Gross Output'!H30/'Manufacturing Value Added'!H30</f>
        <v>6.1376953269406158</v>
      </c>
      <c r="I30" s="53">
        <f>'Manufacturing Gross Output'!I30/'Manufacturing Value Added'!I30</f>
        <v>3.0125996338308876</v>
      </c>
      <c r="J30" s="53">
        <f>'Manufacturing Gross Output'!J30/'Manufacturing Value Added'!J30</f>
        <v>3.0400365820691331</v>
      </c>
      <c r="K30" s="53">
        <f>'Manufacturing Gross Output'!K30/'Manufacturing Value Added'!K30</f>
        <v>2.3011842282605035</v>
      </c>
      <c r="L30" s="53">
        <f>'Manufacturing Gross Output'!L30/'Manufacturing Value Added'!L30</f>
        <v>3.3344525931604507</v>
      </c>
      <c r="M30" s="53">
        <f>'Manufacturing Gross Output'!M30/'Manufacturing Value Added'!M30</f>
        <v>2.2452368047092821</v>
      </c>
      <c r="N30" s="53">
        <f>'Manufacturing Gross Output'!N30/'Manufacturing Value Added'!N30</f>
        <v>2.3321484010171285</v>
      </c>
      <c r="O30" s="53">
        <f>'Manufacturing Gross Output'!O30/'Manufacturing Value Added'!O30</f>
        <v>9.6895543746021815</v>
      </c>
      <c r="P30" s="53">
        <f>'Manufacturing Gross Output'!P30/'Manufacturing Value Added'!P30</f>
        <v>2.2864898895810009</v>
      </c>
      <c r="Q30" s="53">
        <f>'Manufacturing Gross Output'!Q30/'Manufacturing Value Added'!Q30</f>
        <v>3.5483345131229038</v>
      </c>
      <c r="R30" s="53">
        <f>'Manufacturing Gross Output'!R30/'Manufacturing Value Added'!R30</f>
        <v>2.1513681237744322</v>
      </c>
      <c r="S30" s="53">
        <f>'Manufacturing Gross Output'!S30/'Manufacturing Value Added'!S30</f>
        <v>2.2508392870230782</v>
      </c>
    </row>
    <row r="31" spans="1:19" x14ac:dyDescent="0.25">
      <c r="A31" s="41">
        <v>1994</v>
      </c>
      <c r="B31" s="53">
        <f>'Manufacturing Gross Output'!B31/'Manufacturing Value Added'!B31</f>
        <v>3.4510291503338038</v>
      </c>
      <c r="C31" s="53">
        <f>'Manufacturing Gross Output'!C31/'Manufacturing Value Added'!C31</f>
        <v>3.2162473284502231</v>
      </c>
      <c r="D31" s="53">
        <f>'Manufacturing Gross Output'!D31/'Manufacturing Value Added'!D31</f>
        <v>3.1153558441574964</v>
      </c>
      <c r="E31" s="53">
        <f>'Manufacturing Gross Output'!E31/'Manufacturing Value Added'!E31</f>
        <v>3.0607895563687526</v>
      </c>
      <c r="F31" s="53">
        <f>'Manufacturing Gross Output'!F31/'Manufacturing Value Added'!F31</f>
        <v>2.5092769829991561</v>
      </c>
      <c r="G31" s="53">
        <f>'Manufacturing Gross Output'!G31/'Manufacturing Value Added'!G31</f>
        <v>2.4309755266606063</v>
      </c>
      <c r="H31" s="53">
        <f>'Manufacturing Gross Output'!H31/'Manufacturing Value Added'!H31</f>
        <v>6.5143258695585828</v>
      </c>
      <c r="I31" s="53">
        <f>'Manufacturing Gross Output'!I31/'Manufacturing Value Added'!I31</f>
        <v>2.8672142451521214</v>
      </c>
      <c r="J31" s="53">
        <f>'Manufacturing Gross Output'!J31/'Manufacturing Value Added'!J31</f>
        <v>3.066097348932888</v>
      </c>
      <c r="K31" s="53">
        <f>'Manufacturing Gross Output'!K31/'Manufacturing Value Added'!K31</f>
        <v>2.2189249635861459</v>
      </c>
      <c r="L31" s="53">
        <f>'Manufacturing Gross Output'!L31/'Manufacturing Value Added'!L31</f>
        <v>3.4527774571222603</v>
      </c>
      <c r="M31" s="53">
        <f>'Manufacturing Gross Output'!M31/'Manufacturing Value Added'!M31</f>
        <v>2.1639939184516841</v>
      </c>
      <c r="N31" s="53">
        <f>'Manufacturing Gross Output'!N31/'Manufacturing Value Added'!N31</f>
        <v>2.4606515472875614</v>
      </c>
      <c r="O31" s="53">
        <f>'Manufacturing Gross Output'!O31/'Manufacturing Value Added'!O31</f>
        <v>9.274751498070783</v>
      </c>
      <c r="P31" s="53">
        <f>'Manufacturing Gross Output'!P31/'Manufacturing Value Added'!P31</f>
        <v>2.2961690467347617</v>
      </c>
      <c r="Q31" s="53">
        <f>'Manufacturing Gross Output'!Q31/'Manufacturing Value Added'!Q31</f>
        <v>3.7221062500114246</v>
      </c>
      <c r="R31" s="53">
        <f>'Manufacturing Gross Output'!R31/'Manufacturing Value Added'!R31</f>
        <v>2.2554027658549964</v>
      </c>
      <c r="S31" s="53">
        <f>'Manufacturing Gross Output'!S31/'Manufacturing Value Added'!S31</f>
        <v>2.2771649999444281</v>
      </c>
    </row>
    <row r="32" spans="1:19" x14ac:dyDescent="0.25">
      <c r="A32" s="41">
        <v>1995</v>
      </c>
      <c r="B32" s="53">
        <f>'Manufacturing Gross Output'!B32/'Manufacturing Value Added'!B32</f>
        <v>3.1185151834528266</v>
      </c>
      <c r="C32" s="53">
        <f>'Manufacturing Gross Output'!C32/'Manufacturing Value Added'!C32</f>
        <v>3.2098750833555321</v>
      </c>
      <c r="D32" s="53">
        <f>'Manufacturing Gross Output'!D32/'Manufacturing Value Added'!D32</f>
        <v>3.1283090249207399</v>
      </c>
      <c r="E32" s="53">
        <f>'Manufacturing Gross Output'!E32/'Manufacturing Value Added'!E32</f>
        <v>2.8577364499730216</v>
      </c>
      <c r="F32" s="53">
        <f>'Manufacturing Gross Output'!F32/'Manufacturing Value Added'!F32</f>
        <v>3.0300782144742522</v>
      </c>
      <c r="G32" s="53">
        <f>'Manufacturing Gross Output'!G32/'Manufacturing Value Added'!G32</f>
        <v>2.4021136990174963</v>
      </c>
      <c r="H32" s="53">
        <f>'Manufacturing Gross Output'!H32/'Manufacturing Value Added'!H32</f>
        <v>7.6897811364619582</v>
      </c>
      <c r="I32" s="53">
        <f>'Manufacturing Gross Output'!I32/'Manufacturing Value Added'!I32</f>
        <v>2.9824799117093104</v>
      </c>
      <c r="J32" s="53">
        <f>'Manufacturing Gross Output'!J32/'Manufacturing Value Added'!J32</f>
        <v>3.1805057027142958</v>
      </c>
      <c r="K32" s="53">
        <f>'Manufacturing Gross Output'!K32/'Manufacturing Value Added'!K32</f>
        <v>2.2665301739972787</v>
      </c>
      <c r="L32" s="53">
        <f>'Manufacturing Gross Output'!L32/'Manufacturing Value Added'!L32</f>
        <v>3.6466850167599394</v>
      </c>
      <c r="M32" s="53">
        <f>'Manufacturing Gross Output'!M32/'Manufacturing Value Added'!M32</f>
        <v>2.1922015660638388</v>
      </c>
      <c r="N32" s="53">
        <f>'Manufacturing Gross Output'!N32/'Manufacturing Value Added'!N32</f>
        <v>2.506161406788133</v>
      </c>
      <c r="O32" s="53">
        <f>'Manufacturing Gross Output'!O32/'Manufacturing Value Added'!O32</f>
        <v>8.5491095317666019</v>
      </c>
      <c r="P32" s="53">
        <f>'Manufacturing Gross Output'!P32/'Manufacturing Value Added'!P32</f>
        <v>2.4406680548420119</v>
      </c>
      <c r="Q32" s="53">
        <f>'Manufacturing Gross Output'!Q32/'Manufacturing Value Added'!Q32</f>
        <v>3.9087682376672923</v>
      </c>
      <c r="R32" s="53">
        <f>'Manufacturing Gross Output'!R32/'Manufacturing Value Added'!R32</f>
        <v>2.283788457292681</v>
      </c>
      <c r="S32" s="53">
        <f>'Manufacturing Gross Output'!S32/'Manufacturing Value Added'!S32</f>
        <v>2.2821645112050497</v>
      </c>
    </row>
    <row r="33" spans="1:22" x14ac:dyDescent="0.25">
      <c r="A33" s="41">
        <v>1996</v>
      </c>
      <c r="B33" s="53">
        <f>'Manufacturing Gross Output'!B33/'Manufacturing Value Added'!B33</f>
        <v>3.3625109175118162</v>
      </c>
      <c r="C33" s="53">
        <f>'Manufacturing Gross Output'!C33/'Manufacturing Value Added'!C33</f>
        <v>3.2698639284298117</v>
      </c>
      <c r="D33" s="53">
        <f>'Manufacturing Gross Output'!D33/'Manufacturing Value Added'!D33</f>
        <v>3.2556708988238485</v>
      </c>
      <c r="E33" s="53">
        <f>'Manufacturing Gross Output'!E33/'Manufacturing Value Added'!E33</f>
        <v>2.9826227756236237</v>
      </c>
      <c r="F33" s="53">
        <f>'Manufacturing Gross Output'!F33/'Manufacturing Value Added'!F33</f>
        <v>2.8462566073739186</v>
      </c>
      <c r="G33" s="53">
        <f>'Manufacturing Gross Output'!G33/'Manufacturing Value Added'!G33</f>
        <v>2.5790337096404397</v>
      </c>
      <c r="H33" s="53">
        <f>'Manufacturing Gross Output'!H33/'Manufacturing Value Added'!H33</f>
        <v>6.6740158195083445</v>
      </c>
      <c r="I33" s="53">
        <f>'Manufacturing Gross Output'!I33/'Manufacturing Value Added'!I33</f>
        <v>2.9493459406502609</v>
      </c>
      <c r="J33" s="53">
        <f>'Manufacturing Gross Output'!J33/'Manufacturing Value Added'!J33</f>
        <v>3.1033939989621633</v>
      </c>
      <c r="K33" s="53">
        <f>'Manufacturing Gross Output'!K33/'Manufacturing Value Added'!K33</f>
        <v>2.4515661463812308</v>
      </c>
      <c r="L33" s="53">
        <f>'Manufacturing Gross Output'!L33/'Manufacturing Value Added'!L33</f>
        <v>3.6236298541981675</v>
      </c>
      <c r="M33" s="53">
        <f>'Manufacturing Gross Output'!M33/'Manufacturing Value Added'!M33</f>
        <v>2.2198803430599838</v>
      </c>
      <c r="N33" s="53">
        <f>'Manufacturing Gross Output'!N33/'Manufacturing Value Added'!N33</f>
        <v>2.6687150249036478</v>
      </c>
      <c r="O33" s="53">
        <f>'Manufacturing Gross Output'!O33/'Manufacturing Value Added'!O33</f>
        <v>8.1053607690207112</v>
      </c>
      <c r="P33" s="53">
        <f>'Manufacturing Gross Output'!P33/'Manufacturing Value Added'!P33</f>
        <v>2.6073621290568476</v>
      </c>
      <c r="Q33" s="53">
        <f>'Manufacturing Gross Output'!Q33/'Manufacturing Value Added'!Q33</f>
        <v>3.9306090076430888</v>
      </c>
      <c r="R33" s="53">
        <f>'Manufacturing Gross Output'!R33/'Manufacturing Value Added'!R33</f>
        <v>2.2462961373496899</v>
      </c>
      <c r="S33" s="53">
        <f>'Manufacturing Gross Output'!S33/'Manufacturing Value Added'!S33</f>
        <v>2.1641819957289088</v>
      </c>
    </row>
    <row r="34" spans="1:22" x14ac:dyDescent="0.25">
      <c r="A34" s="41">
        <v>1997</v>
      </c>
      <c r="B34" s="53">
        <f>'Manufacturing Gross Output'!B34/'Manufacturing Value Added'!B34</f>
        <v>3.5930688051855171</v>
      </c>
      <c r="C34" s="53">
        <f>'Manufacturing Gross Output'!C34/'Manufacturing Value Added'!C34</f>
        <v>3.3441302058437956</v>
      </c>
      <c r="D34" s="53">
        <f>'Manufacturing Gross Output'!D34/'Manufacturing Value Added'!D34</f>
        <v>3.4734115042079821</v>
      </c>
      <c r="E34" s="53">
        <f>'Manufacturing Gross Output'!E34/'Manufacturing Value Added'!E34</f>
        <v>3.1320153579761723</v>
      </c>
      <c r="F34" s="53">
        <f>'Manufacturing Gross Output'!F34/'Manufacturing Value Added'!F34</f>
        <v>2.7874228239924834</v>
      </c>
      <c r="G34" s="53">
        <f>'Manufacturing Gross Output'!G34/'Manufacturing Value Added'!G34</f>
        <v>2.7026762465074694</v>
      </c>
      <c r="H34" s="53">
        <f>'Manufacturing Gross Output'!H34/'Manufacturing Value Added'!H34</f>
        <v>5.4897806982115691</v>
      </c>
      <c r="I34" s="53">
        <f>'Manufacturing Gross Output'!I34/'Manufacturing Value Added'!I34</f>
        <v>3.0243363683589424</v>
      </c>
      <c r="J34" s="53">
        <f>'Manufacturing Gross Output'!J34/'Manufacturing Value Added'!J34</f>
        <v>3.0727149967079463</v>
      </c>
      <c r="K34" s="53">
        <f>'Manufacturing Gross Output'!K34/'Manufacturing Value Added'!K34</f>
        <v>2.223734197947572</v>
      </c>
      <c r="L34" s="53">
        <f>'Manufacturing Gross Output'!L34/'Manufacturing Value Added'!L34</f>
        <v>3.639383225494857</v>
      </c>
      <c r="M34" s="53">
        <f>'Manufacturing Gross Output'!M34/'Manufacturing Value Added'!M34</f>
        <v>2.2698218273372812</v>
      </c>
      <c r="N34" s="53">
        <f>'Manufacturing Gross Output'!N34/'Manufacturing Value Added'!N34</f>
        <v>2.7301058691201132</v>
      </c>
      <c r="O34" s="53">
        <f>'Manufacturing Gross Output'!O34/'Manufacturing Value Added'!O34</f>
        <v>7.5456919364871613</v>
      </c>
      <c r="P34" s="53">
        <f>'Manufacturing Gross Output'!P34/'Manufacturing Value Added'!P34</f>
        <v>2.6013851271279806</v>
      </c>
      <c r="Q34" s="53">
        <f>'Manufacturing Gross Output'!Q34/'Manufacturing Value Added'!Q34</f>
        <v>4.2551477048840365</v>
      </c>
      <c r="R34" s="53">
        <f>'Manufacturing Gross Output'!R34/'Manufacturing Value Added'!R34</f>
        <v>2.2781754803968481</v>
      </c>
      <c r="S34" s="53">
        <f>'Manufacturing Gross Output'!S34/'Manufacturing Value Added'!S34</f>
        <v>2.222484329529606</v>
      </c>
    </row>
    <row r="35" spans="1:22" x14ac:dyDescent="0.25">
      <c r="A35" s="41">
        <v>1998</v>
      </c>
      <c r="B35" s="53">
        <f>'Manufacturing Gross Output'!B35/'Manufacturing Value Added'!B35</f>
        <v>3.7747886925295693</v>
      </c>
      <c r="C35" s="53">
        <f>'Manufacturing Gross Output'!C35/'Manufacturing Value Added'!C35</f>
        <v>3.28459916993797</v>
      </c>
      <c r="D35" s="53">
        <f>'Manufacturing Gross Output'!D35/'Manufacturing Value Added'!D35</f>
        <v>3.4247087016431896</v>
      </c>
      <c r="E35" s="53">
        <f>'Manufacturing Gross Output'!E35/'Manufacturing Value Added'!E35</f>
        <v>3.2744705855331051</v>
      </c>
      <c r="F35" s="53">
        <f>'Manufacturing Gross Output'!F35/'Manufacturing Value Added'!F35</f>
        <v>2.9709062946791081</v>
      </c>
      <c r="G35" s="53">
        <f>'Manufacturing Gross Output'!G35/'Manufacturing Value Added'!G35</f>
        <v>2.8136420881865494</v>
      </c>
      <c r="H35" s="53">
        <f>'Manufacturing Gross Output'!H35/'Manufacturing Value Added'!H35</f>
        <v>4.8049745420015615</v>
      </c>
      <c r="I35" s="53">
        <f>'Manufacturing Gross Output'!I35/'Manufacturing Value Added'!I35</f>
        <v>3.2607156448009027</v>
      </c>
      <c r="J35" s="53">
        <f>'Manufacturing Gross Output'!J35/'Manufacturing Value Added'!J35</f>
        <v>3.0443969515637792</v>
      </c>
      <c r="K35" s="53">
        <f>'Manufacturing Gross Output'!K35/'Manufacturing Value Added'!K35</f>
        <v>2.3317400855019619</v>
      </c>
      <c r="L35" s="53">
        <f>'Manufacturing Gross Output'!L35/'Manufacturing Value Added'!L35</f>
        <v>3.5581635558031421</v>
      </c>
      <c r="M35" s="53">
        <f>'Manufacturing Gross Output'!M35/'Manufacturing Value Added'!M35</f>
        <v>2.3561856095532732</v>
      </c>
      <c r="N35" s="53">
        <f>'Manufacturing Gross Output'!N35/'Manufacturing Value Added'!N35</f>
        <v>2.5475034666753564</v>
      </c>
      <c r="O35" s="53">
        <f>'Manufacturing Gross Output'!O35/'Manufacturing Value Added'!O35</f>
        <v>6.4923182113441085</v>
      </c>
      <c r="P35" s="53">
        <f>'Manufacturing Gross Output'!P35/'Manufacturing Value Added'!P35</f>
        <v>3.3605213516539236</v>
      </c>
      <c r="Q35" s="53">
        <f>'Manufacturing Gross Output'!Q35/'Manufacturing Value Added'!Q35</f>
        <v>4.2344608589943933</v>
      </c>
      <c r="R35" s="53">
        <f>'Manufacturing Gross Output'!R35/'Manufacturing Value Added'!R35</f>
        <v>2.3627819282477533</v>
      </c>
      <c r="S35" s="53">
        <f>'Manufacturing Gross Output'!S35/'Manufacturing Value Added'!S35</f>
        <v>2.206120040537265</v>
      </c>
    </row>
    <row r="36" spans="1:22" x14ac:dyDescent="0.25">
      <c r="A36" s="41">
        <v>1999</v>
      </c>
      <c r="B36" s="53">
        <f>'Manufacturing Gross Output'!B36/'Manufacturing Value Added'!B36</f>
        <v>3.5372006080753544</v>
      </c>
      <c r="C36" s="53">
        <f>'Manufacturing Gross Output'!C36/'Manufacturing Value Added'!C36</f>
        <v>3.3890372424259212</v>
      </c>
      <c r="D36" s="53">
        <f>'Manufacturing Gross Output'!D36/'Manufacturing Value Added'!D36</f>
        <v>3.6982787522468779</v>
      </c>
      <c r="E36" s="53">
        <f>'Manufacturing Gross Output'!E36/'Manufacturing Value Added'!E36</f>
        <v>3.3176978011154903</v>
      </c>
      <c r="F36" s="53">
        <f>'Manufacturing Gross Output'!F36/'Manufacturing Value Added'!F36</f>
        <v>2.84744066395925</v>
      </c>
      <c r="G36" s="53">
        <f>'Manufacturing Gross Output'!G36/'Manufacturing Value Added'!G36</f>
        <v>2.902831859661283</v>
      </c>
      <c r="H36" s="53">
        <f>'Manufacturing Gross Output'!H36/'Manufacturing Value Added'!H36</f>
        <v>5.8001770687536265</v>
      </c>
      <c r="I36" s="53">
        <f>'Manufacturing Gross Output'!I36/'Manufacturing Value Added'!I36</f>
        <v>3.160634723365908</v>
      </c>
      <c r="J36" s="53">
        <f>'Manufacturing Gross Output'!J36/'Manufacturing Value Added'!J36</f>
        <v>3.0200554982125754</v>
      </c>
      <c r="K36" s="53">
        <f>'Manufacturing Gross Output'!K36/'Manufacturing Value Added'!K36</f>
        <v>2.3180394384130061</v>
      </c>
      <c r="L36" s="53">
        <f>'Manufacturing Gross Output'!L36/'Manufacturing Value Added'!L36</f>
        <v>3.3211494530090735</v>
      </c>
      <c r="M36" s="53">
        <f>'Manufacturing Gross Output'!M36/'Manufacturing Value Added'!M36</f>
        <v>2.3835194671328548</v>
      </c>
      <c r="N36" s="53">
        <f>'Manufacturing Gross Output'!N36/'Manufacturing Value Added'!N36</f>
        <v>2.6419220031292925</v>
      </c>
      <c r="O36" s="53">
        <f>'Manufacturing Gross Output'!O36/'Manufacturing Value Added'!O36</f>
        <v>5.9762316614207078</v>
      </c>
      <c r="P36" s="53">
        <f>'Manufacturing Gross Output'!P36/'Manufacturing Value Added'!P36</f>
        <v>3.060448944817491</v>
      </c>
      <c r="Q36" s="53">
        <f>'Manufacturing Gross Output'!Q36/'Manufacturing Value Added'!Q36</f>
        <v>4.3996818392168917</v>
      </c>
      <c r="R36" s="53">
        <f>'Manufacturing Gross Output'!R36/'Manufacturing Value Added'!R36</f>
        <v>2.2975152634743106</v>
      </c>
      <c r="S36" s="53">
        <f>'Manufacturing Gross Output'!S36/'Manufacturing Value Added'!S36</f>
        <v>2.1171242553316749</v>
      </c>
    </row>
    <row r="37" spans="1:22" x14ac:dyDescent="0.25">
      <c r="A37" s="41">
        <v>2000</v>
      </c>
      <c r="B37" s="53">
        <f>'Manufacturing Gross Output'!B37/'Manufacturing Value Added'!B37</f>
        <v>3.6051189454951209</v>
      </c>
      <c r="C37" s="53">
        <f>'Manufacturing Gross Output'!C37/'Manufacturing Value Added'!C37</f>
        <v>3.2485287177975755</v>
      </c>
      <c r="D37" s="53">
        <f>'Manufacturing Gross Output'!D37/'Manufacturing Value Added'!D37</f>
        <v>3.4707643507129049</v>
      </c>
      <c r="E37" s="53">
        <f>'Manufacturing Gross Output'!E37/'Manufacturing Value Added'!E37</f>
        <v>3.2798333725105557</v>
      </c>
      <c r="F37" s="53">
        <f>'Manufacturing Gross Output'!F37/'Manufacturing Value Added'!F37</f>
        <v>2.953739841062518</v>
      </c>
      <c r="G37" s="53">
        <f>'Manufacturing Gross Output'!G37/'Manufacturing Value Added'!G37</f>
        <v>2.9067612899374558</v>
      </c>
      <c r="H37" s="53">
        <f>'Manufacturing Gross Output'!H37/'Manufacturing Value Added'!H37</f>
        <v>5.4321956832628802</v>
      </c>
      <c r="I37" s="53">
        <f>'Manufacturing Gross Output'!I37/'Manufacturing Value Added'!I37</f>
        <v>3.1411017219809838</v>
      </c>
      <c r="J37" s="53">
        <f>'Manufacturing Gross Output'!J37/'Manufacturing Value Added'!J37</f>
        <v>3.0321998545210112</v>
      </c>
      <c r="K37" s="53">
        <f>'Manufacturing Gross Output'!K37/'Manufacturing Value Added'!K37</f>
        <v>2.4004590880780219</v>
      </c>
      <c r="L37" s="53">
        <f>'Manufacturing Gross Output'!L37/'Manufacturing Value Added'!L37</f>
        <v>3.2568487914534408</v>
      </c>
      <c r="M37" s="53">
        <f>'Manufacturing Gross Output'!M37/'Manufacturing Value Added'!M37</f>
        <v>2.33575074586303</v>
      </c>
      <c r="N37" s="53">
        <f>'Manufacturing Gross Output'!N37/'Manufacturing Value Added'!N37</f>
        <v>2.7772605778797415</v>
      </c>
      <c r="O37" s="53">
        <f>'Manufacturing Gross Output'!O37/'Manufacturing Value Added'!O37</f>
        <v>4.6623323682124438</v>
      </c>
      <c r="P37" s="53">
        <f>'Manufacturing Gross Output'!P37/'Manufacturing Value Added'!P37</f>
        <v>3.039890026513226</v>
      </c>
      <c r="Q37" s="53">
        <f>'Manufacturing Gross Output'!Q37/'Manufacturing Value Added'!Q37</f>
        <v>4.0256882193130874</v>
      </c>
      <c r="R37" s="53">
        <f>'Manufacturing Gross Output'!R37/'Manufacturing Value Added'!R37</f>
        <v>2.2990624210800075</v>
      </c>
      <c r="S37" s="53">
        <f>'Manufacturing Gross Output'!S37/'Manufacturing Value Added'!S37</f>
        <v>2.057973817380653</v>
      </c>
    </row>
    <row r="38" spans="1:22" x14ac:dyDescent="0.25">
      <c r="A38" s="41">
        <v>2001</v>
      </c>
      <c r="B38" s="53">
        <f>'Manufacturing Gross Output'!B38/'Manufacturing Value Added'!B38</f>
        <v>3.5609109420089942</v>
      </c>
      <c r="C38" s="53">
        <f>'Manufacturing Gross Output'!C38/'Manufacturing Value Added'!C38</f>
        <v>3.3382311286483333</v>
      </c>
      <c r="D38" s="53">
        <f>'Manufacturing Gross Output'!D38/'Manufacturing Value Added'!D38</f>
        <v>3.262971000912072</v>
      </c>
      <c r="E38" s="53">
        <f>'Manufacturing Gross Output'!E38/'Manufacturing Value Added'!E38</f>
        <v>3.1780951693722641</v>
      </c>
      <c r="F38" s="53">
        <f>'Manufacturing Gross Output'!F38/'Manufacturing Value Added'!F38</f>
        <v>3.2453349807455045</v>
      </c>
      <c r="G38" s="53">
        <f>'Manufacturing Gross Output'!G38/'Manufacturing Value Added'!G38</f>
        <v>2.8923674688732648</v>
      </c>
      <c r="H38" s="53">
        <f>'Manufacturing Gross Output'!H38/'Manufacturing Value Added'!H38</f>
        <v>4.7905986567353658</v>
      </c>
      <c r="I38" s="53">
        <f>'Manufacturing Gross Output'!I38/'Manufacturing Value Added'!I38</f>
        <v>3.1543611937352267</v>
      </c>
      <c r="J38" s="53">
        <f>'Manufacturing Gross Output'!J38/'Manufacturing Value Added'!J38</f>
        <v>3.0819208562451244</v>
      </c>
      <c r="K38" s="53">
        <f>'Manufacturing Gross Output'!K38/'Manufacturing Value Added'!K38</f>
        <v>2.3684326664178541</v>
      </c>
      <c r="L38" s="53">
        <f>'Manufacturing Gross Output'!L38/'Manufacturing Value Added'!L38</f>
        <v>3.2423519855171312</v>
      </c>
      <c r="M38" s="53">
        <f>'Manufacturing Gross Output'!M38/'Manufacturing Value Added'!M38</f>
        <v>2.4647052164181797</v>
      </c>
      <c r="N38" s="53">
        <f>'Manufacturing Gross Output'!N38/'Manufacturing Value Added'!N38</f>
        <v>2.7377172380871504</v>
      </c>
      <c r="O38" s="53">
        <f>'Manufacturing Gross Output'!O38/'Manufacturing Value Added'!O38</f>
        <v>4.3799301965548878</v>
      </c>
      <c r="P38" s="53">
        <f>'Manufacturing Gross Output'!P38/'Manufacturing Value Added'!P38</f>
        <v>2.8874652358119572</v>
      </c>
      <c r="Q38" s="53">
        <f>'Manufacturing Gross Output'!Q38/'Manufacturing Value Added'!Q38</f>
        <v>4.0804690367203849</v>
      </c>
      <c r="R38" s="53">
        <f>'Manufacturing Gross Output'!R38/'Manufacturing Value Added'!R38</f>
        <v>2.3881122175118654</v>
      </c>
      <c r="S38" s="53">
        <f>'Manufacturing Gross Output'!S38/'Manufacturing Value Added'!S38</f>
        <v>2.0989150968640051</v>
      </c>
    </row>
    <row r="39" spans="1:22" x14ac:dyDescent="0.25">
      <c r="A39" s="41">
        <v>2002</v>
      </c>
      <c r="B39" s="53">
        <f>'Manufacturing Gross Output'!B39/'Manufacturing Value Added'!B39</f>
        <v>3.6301138728900173</v>
      </c>
      <c r="C39" s="53">
        <f>'Manufacturing Gross Output'!C39/'Manufacturing Value Added'!C39</f>
        <v>3.387771625293146</v>
      </c>
      <c r="D39" s="53">
        <f>'Manufacturing Gross Output'!D39/'Manufacturing Value Added'!D39</f>
        <v>2.7715881355346448</v>
      </c>
      <c r="E39" s="53">
        <f>'Manufacturing Gross Output'!E39/'Manufacturing Value Added'!E39</f>
        <v>3.22809315739778</v>
      </c>
      <c r="F39" s="53">
        <f>'Manufacturing Gross Output'!F39/'Manufacturing Value Added'!F39</f>
        <v>3.216154142248056</v>
      </c>
      <c r="G39" s="53">
        <f>'Manufacturing Gross Output'!G39/'Manufacturing Value Added'!G39</f>
        <v>2.7760296348182378</v>
      </c>
      <c r="H39" s="53">
        <f>'Manufacturing Gross Output'!H39/'Manufacturing Value Added'!H39</f>
        <v>5.2161666339958197</v>
      </c>
      <c r="I39" s="53">
        <f>'Manufacturing Gross Output'!I39/'Manufacturing Value Added'!I39</f>
        <v>3.0688238151683676</v>
      </c>
      <c r="J39" s="53">
        <f>'Manufacturing Gross Output'!J39/'Manufacturing Value Added'!J39</f>
        <v>3.1163695335681236</v>
      </c>
      <c r="K39" s="53">
        <f>'Manufacturing Gross Output'!K39/'Manufacturing Value Added'!K39</f>
        <v>2.3822877653848433</v>
      </c>
      <c r="L39" s="53">
        <f>'Manufacturing Gross Output'!L39/'Manufacturing Value Added'!L39</f>
        <v>3.1468260622543984</v>
      </c>
      <c r="M39" s="53">
        <f>'Manufacturing Gross Output'!M39/'Manufacturing Value Added'!M39</f>
        <v>2.508353220103388</v>
      </c>
      <c r="N39" s="53">
        <f>'Manufacturing Gross Output'!N39/'Manufacturing Value Added'!N39</f>
        <v>2.7753137373760279</v>
      </c>
      <c r="O39" s="53">
        <f>'Manufacturing Gross Output'!O39/'Manufacturing Value Added'!O39</f>
        <v>3.3714841813261573</v>
      </c>
      <c r="P39" s="53">
        <f>'Manufacturing Gross Output'!P39/'Manufacturing Value Added'!P39</f>
        <v>2.6412325645571442</v>
      </c>
      <c r="Q39" s="53">
        <f>'Manufacturing Gross Output'!Q39/'Manufacturing Value Added'!Q39</f>
        <v>3.9759488270346086</v>
      </c>
      <c r="R39" s="53">
        <f>'Manufacturing Gross Output'!R39/'Manufacturing Value Added'!R39</f>
        <v>2.5763109933944928</v>
      </c>
      <c r="S39" s="53">
        <f>'Manufacturing Gross Output'!S39/'Manufacturing Value Added'!S39</f>
        <v>2.1378874343012169</v>
      </c>
    </row>
    <row r="40" spans="1:22" x14ac:dyDescent="0.25">
      <c r="A40" s="41">
        <v>2003</v>
      </c>
      <c r="B40" s="53">
        <f>'Manufacturing Gross Output'!B40/'Manufacturing Value Added'!B40</f>
        <v>3.6267844407070249</v>
      </c>
      <c r="C40" s="53">
        <f>'Manufacturing Gross Output'!C40/'Manufacturing Value Added'!C40</f>
        <v>3.750916684847911</v>
      </c>
      <c r="D40" s="53">
        <f>'Manufacturing Gross Output'!D40/'Manufacturing Value Added'!D40</f>
        <v>2.8249343355622427</v>
      </c>
      <c r="E40" s="53">
        <f>'Manufacturing Gross Output'!E40/'Manufacturing Value Added'!E40</f>
        <v>3.2393977654193451</v>
      </c>
      <c r="F40" s="53">
        <f>'Manufacturing Gross Output'!F40/'Manufacturing Value Added'!F40</f>
        <v>3.2023865127048095</v>
      </c>
      <c r="G40" s="53">
        <f>'Manufacturing Gross Output'!G40/'Manufacturing Value Added'!G40</f>
        <v>2.7054289684955863</v>
      </c>
      <c r="H40" s="53">
        <f>'Manufacturing Gross Output'!H40/'Manufacturing Value Added'!H40</f>
        <v>3.5449499060240073</v>
      </c>
      <c r="I40" s="53">
        <f>'Manufacturing Gross Output'!I40/'Manufacturing Value Added'!I40</f>
        <v>3.0797763798505193</v>
      </c>
      <c r="J40" s="53">
        <f>'Manufacturing Gross Output'!J40/'Manufacturing Value Added'!J40</f>
        <v>3.0659839254873216</v>
      </c>
      <c r="K40" s="53">
        <f>'Manufacturing Gross Output'!K40/'Manufacturing Value Added'!K40</f>
        <v>2.40087160300856</v>
      </c>
      <c r="L40" s="53">
        <f>'Manufacturing Gross Output'!L40/'Manufacturing Value Added'!L40</f>
        <v>3.2291519213816566</v>
      </c>
      <c r="M40" s="53">
        <f>'Manufacturing Gross Output'!M40/'Manufacturing Value Added'!M40</f>
        <v>2.4506694473424284</v>
      </c>
      <c r="N40" s="53">
        <f>'Manufacturing Gross Output'!N40/'Manufacturing Value Added'!N40</f>
        <v>2.8570892522126989</v>
      </c>
      <c r="O40" s="53">
        <f>'Manufacturing Gross Output'!O40/'Manufacturing Value Added'!O40</f>
        <v>3.0076748737685053</v>
      </c>
      <c r="P40" s="53">
        <f>'Manufacturing Gross Output'!P40/'Manufacturing Value Added'!P40</f>
        <v>2.506156481401526</v>
      </c>
      <c r="Q40" s="53">
        <f>'Manufacturing Gross Output'!Q40/'Manufacturing Value Added'!Q40</f>
        <v>4.0361535654142937</v>
      </c>
      <c r="R40" s="53">
        <f>'Manufacturing Gross Output'!R40/'Manufacturing Value Added'!R40</f>
        <v>2.5725494303056715</v>
      </c>
      <c r="S40" s="53">
        <f>'Manufacturing Gross Output'!S40/'Manufacturing Value Added'!S40</f>
        <v>2.1928223678123056</v>
      </c>
    </row>
    <row r="41" spans="1:22" x14ac:dyDescent="0.25">
      <c r="A41" s="41">
        <v>2004</v>
      </c>
      <c r="B41" s="53">
        <f>'Manufacturing Gross Output'!B41/'Manufacturing Value Added'!B41</f>
        <v>3.9202309707681771</v>
      </c>
      <c r="C41" s="53">
        <f>'Manufacturing Gross Output'!C41/'Manufacturing Value Added'!C41</f>
        <v>2.7884532490174903</v>
      </c>
      <c r="D41" s="53">
        <f>'Manufacturing Gross Output'!D41/'Manufacturing Value Added'!D41</f>
        <v>2.4123447915161673</v>
      </c>
      <c r="E41" s="53">
        <f>'Manufacturing Gross Output'!E41/'Manufacturing Value Added'!E41</f>
        <v>3.4320091807302129</v>
      </c>
      <c r="F41" s="53">
        <f>'Manufacturing Gross Output'!F41/'Manufacturing Value Added'!F41</f>
        <v>2.8870198192521133</v>
      </c>
      <c r="G41" s="53">
        <f>'Manufacturing Gross Output'!G41/'Manufacturing Value Added'!G41</f>
        <v>2.6620206472291859</v>
      </c>
      <c r="H41" s="53">
        <f>'Manufacturing Gross Output'!H41/'Manufacturing Value Added'!H41</f>
        <v>2.9945332438615182</v>
      </c>
      <c r="I41" s="53">
        <f>'Manufacturing Gross Output'!I41/'Manufacturing Value Added'!I41</f>
        <v>2.9413290547253248</v>
      </c>
      <c r="J41" s="53">
        <f>'Manufacturing Gross Output'!J41/'Manufacturing Value Added'!J41</f>
        <v>2.9270517454750582</v>
      </c>
      <c r="K41" s="53">
        <f>'Manufacturing Gross Output'!K41/'Manufacturing Value Added'!K41</f>
        <v>2.373953110507768</v>
      </c>
      <c r="L41" s="53">
        <f>'Manufacturing Gross Output'!L41/'Manufacturing Value Added'!L41</f>
        <v>3.3336477375218436</v>
      </c>
      <c r="M41" s="53">
        <f>'Manufacturing Gross Output'!M41/'Manufacturing Value Added'!M41</f>
        <v>2.2837615637719404</v>
      </c>
      <c r="N41" s="53">
        <f>'Manufacturing Gross Output'!N41/'Manufacturing Value Added'!N41</f>
        <v>2.6309478637397437</v>
      </c>
      <c r="O41" s="53">
        <f>'Manufacturing Gross Output'!O41/'Manufacturing Value Added'!O41</f>
        <v>2.4812948414506351</v>
      </c>
      <c r="P41" s="53">
        <f>'Manufacturing Gross Output'!P41/'Manufacturing Value Added'!P41</f>
        <v>2.6876172061293948</v>
      </c>
      <c r="Q41" s="53">
        <f>'Manufacturing Gross Output'!Q41/'Manufacturing Value Added'!Q41</f>
        <v>3.9978635665831672</v>
      </c>
      <c r="R41" s="53">
        <f>'Manufacturing Gross Output'!R41/'Manufacturing Value Added'!R41</f>
        <v>2.449603638078238</v>
      </c>
      <c r="S41" s="53">
        <f>'Manufacturing Gross Output'!S41/'Manufacturing Value Added'!S41</f>
        <v>1.958570480763586</v>
      </c>
      <c r="T41" s="46"/>
      <c r="U41" s="46"/>
      <c r="V41" s="46"/>
    </row>
    <row r="42" spans="1:22" x14ac:dyDescent="0.25">
      <c r="A42" s="41">
        <v>2005</v>
      </c>
      <c r="B42" s="53">
        <f>'Manufacturing Gross Output'!B42/'Manufacturing Value Added'!B42</f>
        <v>3.8348243090068883</v>
      </c>
      <c r="C42" s="53">
        <f>'Manufacturing Gross Output'!C42/'Manufacturing Value Added'!C42</f>
        <v>3.2521427657669184</v>
      </c>
      <c r="D42" s="53">
        <f>'Manufacturing Gross Output'!D42/'Manufacturing Value Added'!D42</f>
        <v>2.3235478217325989</v>
      </c>
      <c r="E42" s="53">
        <f>'Manufacturing Gross Output'!E42/'Manufacturing Value Added'!E42</f>
        <v>3.4251520561624353</v>
      </c>
      <c r="F42" s="53">
        <f>'Manufacturing Gross Output'!F42/'Manufacturing Value Added'!F42</f>
        <v>2.9565314228442037</v>
      </c>
      <c r="G42" s="53">
        <f>'Manufacturing Gross Output'!G42/'Manufacturing Value Added'!G42</f>
        <v>2.692473806286491</v>
      </c>
      <c r="H42" s="53">
        <f>'Manufacturing Gross Output'!H42/'Manufacturing Value Added'!H42</f>
        <v>3.2742818990458824</v>
      </c>
      <c r="I42" s="53">
        <f>'Manufacturing Gross Output'!I42/'Manufacturing Value Added'!I42</f>
        <v>3.1357958639966808</v>
      </c>
      <c r="J42" s="53">
        <f>'Manufacturing Gross Output'!J42/'Manufacturing Value Added'!J42</f>
        <v>2.9905166377446952</v>
      </c>
      <c r="K42" s="53">
        <f>'Manufacturing Gross Output'!K42/'Manufacturing Value Added'!K42</f>
        <v>2.4777091149856543</v>
      </c>
      <c r="L42" s="53">
        <f>'Manufacturing Gross Output'!L42/'Manufacturing Value Added'!L42</f>
        <v>3.7408475332986084</v>
      </c>
      <c r="M42" s="53">
        <f>'Manufacturing Gross Output'!M42/'Manufacturing Value Added'!M42</f>
        <v>2.3657989973106677</v>
      </c>
      <c r="N42" s="53">
        <f>'Manufacturing Gross Output'!N42/'Manufacturing Value Added'!N42</f>
        <v>2.6607147747501028</v>
      </c>
      <c r="O42" s="53">
        <f>'Manufacturing Gross Output'!O42/'Manufacturing Value Added'!O42</f>
        <v>2.0629346996620517</v>
      </c>
      <c r="P42" s="53">
        <f>'Manufacturing Gross Output'!P42/'Manufacturing Value Added'!P42</f>
        <v>2.7124323782809054</v>
      </c>
      <c r="Q42" s="53">
        <f>'Manufacturing Gross Output'!Q42/'Manufacturing Value Added'!Q42</f>
        <v>3.8617183613042618</v>
      </c>
      <c r="R42" s="53">
        <f>'Manufacturing Gross Output'!R42/'Manufacturing Value Added'!R42</f>
        <v>2.4015791620534932</v>
      </c>
      <c r="S42" s="53">
        <f>'Manufacturing Gross Output'!S42/'Manufacturing Value Added'!S42</f>
        <v>2.0503371108879644</v>
      </c>
      <c r="T42" s="46"/>
      <c r="U42" s="46"/>
      <c r="V42" s="46"/>
    </row>
    <row r="43" spans="1:22" x14ac:dyDescent="0.25">
      <c r="A43" s="41">
        <v>2006</v>
      </c>
      <c r="B43" s="53">
        <f>'Manufacturing Gross Output'!B43/'Manufacturing Value Added'!B43</f>
        <v>3.4381810644455961</v>
      </c>
      <c r="C43" s="53">
        <f>'Manufacturing Gross Output'!C43/'Manufacturing Value Added'!C43</f>
        <v>3.407566471358829</v>
      </c>
      <c r="D43" s="53">
        <f>'Manufacturing Gross Output'!D43/'Manufacturing Value Added'!D43</f>
        <v>2.2352764000217831</v>
      </c>
      <c r="E43" s="53">
        <f>'Manufacturing Gross Output'!E43/'Manufacturing Value Added'!E43</f>
        <v>3.5049867131109815</v>
      </c>
      <c r="F43" s="53">
        <f>'Manufacturing Gross Output'!F43/'Manufacturing Value Added'!F43</f>
        <v>2.8618879067377225</v>
      </c>
      <c r="G43" s="53">
        <f>'Manufacturing Gross Output'!G43/'Manufacturing Value Added'!G43</f>
        <v>2.7324406251916784</v>
      </c>
      <c r="H43" s="53">
        <f>'Manufacturing Gross Output'!H43/'Manufacturing Value Added'!H43</f>
        <v>3.7228947505749734</v>
      </c>
      <c r="I43" s="53">
        <f>'Manufacturing Gross Output'!I43/'Manufacturing Value Added'!I43</f>
        <v>2.8930573894932419</v>
      </c>
      <c r="J43" s="53">
        <f>'Manufacturing Gross Output'!J43/'Manufacturing Value Added'!J43</f>
        <v>3.2955293100496461</v>
      </c>
      <c r="K43" s="53">
        <f>'Manufacturing Gross Output'!K43/'Manufacturing Value Added'!K43</f>
        <v>2.8679258372312986</v>
      </c>
      <c r="L43" s="53">
        <f>'Manufacturing Gross Output'!L43/'Manufacturing Value Added'!L43</f>
        <v>4.2552551042428277</v>
      </c>
      <c r="M43" s="53">
        <f>'Manufacturing Gross Output'!M43/'Manufacturing Value Added'!M43</f>
        <v>2.3824657815169279</v>
      </c>
      <c r="N43" s="53">
        <f>'Manufacturing Gross Output'!N43/'Manufacturing Value Added'!N43</f>
        <v>2.6281153069405554</v>
      </c>
      <c r="O43" s="53">
        <f>'Manufacturing Gross Output'!O43/'Manufacturing Value Added'!O43</f>
        <v>1.8327143137336623</v>
      </c>
      <c r="P43" s="53">
        <f>'Manufacturing Gross Output'!P43/'Manufacturing Value Added'!P43</f>
        <v>2.4189907799786265</v>
      </c>
      <c r="Q43" s="53">
        <f>'Manufacturing Gross Output'!Q43/'Manufacturing Value Added'!Q43</f>
        <v>3.6592929739490163</v>
      </c>
      <c r="R43" s="53">
        <f>'Manufacturing Gross Output'!R43/'Manufacturing Value Added'!R43</f>
        <v>2.2450155579747912</v>
      </c>
      <c r="S43" s="53">
        <f>'Manufacturing Gross Output'!S43/'Manufacturing Value Added'!S43</f>
        <v>1.9698345851183696</v>
      </c>
      <c r="T43" s="46"/>
      <c r="U43" s="46"/>
      <c r="V43" s="46"/>
    </row>
    <row r="44" spans="1:22" x14ac:dyDescent="0.25">
      <c r="A44" s="41">
        <v>2007</v>
      </c>
      <c r="B44" s="53">
        <f>'Manufacturing Gross Output'!B44/'Manufacturing Value Added'!B44</f>
        <v>3.3708096983001594</v>
      </c>
      <c r="C44" s="53">
        <f>'Manufacturing Gross Output'!C44/'Manufacturing Value Added'!C44</f>
        <v>2.8587299469986385</v>
      </c>
      <c r="D44" s="53">
        <f>'Manufacturing Gross Output'!D44/'Manufacturing Value Added'!D44</f>
        <v>1.7735169014486996</v>
      </c>
      <c r="E44" s="53">
        <f>'Manufacturing Gross Output'!E44/'Manufacturing Value Added'!E44</f>
        <v>3.0203764551418777</v>
      </c>
      <c r="F44" s="53">
        <f>'Manufacturing Gross Output'!F44/'Manufacturing Value Added'!F44</f>
        <v>3.0001917589077367</v>
      </c>
      <c r="G44" s="53">
        <f>'Manufacturing Gross Output'!G44/'Manufacturing Value Added'!G44</f>
        <v>2.7161775732889835</v>
      </c>
      <c r="H44" s="53">
        <f>'Manufacturing Gross Output'!H44/'Manufacturing Value Added'!H44</f>
        <v>3.8849964259067447</v>
      </c>
      <c r="I44" s="53">
        <f>'Manufacturing Gross Output'!I44/'Manufacturing Value Added'!I44</f>
        <v>2.8573121640313395</v>
      </c>
      <c r="J44" s="53">
        <f>'Manufacturing Gross Output'!J44/'Manufacturing Value Added'!J44</f>
        <v>2.9570988202323534</v>
      </c>
      <c r="K44" s="53">
        <f>'Manufacturing Gross Output'!K44/'Manufacturing Value Added'!K44</f>
        <v>2.89904478255899</v>
      </c>
      <c r="L44" s="53">
        <f>'Manufacturing Gross Output'!L44/'Manufacturing Value Added'!L44</f>
        <v>4.852795469079644</v>
      </c>
      <c r="M44" s="53">
        <f>'Manufacturing Gross Output'!M44/'Manufacturing Value Added'!M44</f>
        <v>2.4092889229187566</v>
      </c>
      <c r="N44" s="53">
        <f>'Manufacturing Gross Output'!N44/'Manufacturing Value Added'!N44</f>
        <v>2.5836646058706152</v>
      </c>
      <c r="O44" s="53">
        <f>'Manufacturing Gross Output'!O44/'Manufacturing Value Added'!O44</f>
        <v>1.7830366890287397</v>
      </c>
      <c r="P44" s="53">
        <f>'Manufacturing Gross Output'!P44/'Manufacturing Value Added'!P44</f>
        <v>2.6119728537425058</v>
      </c>
      <c r="Q44" s="53">
        <f>'Manufacturing Gross Output'!Q44/'Manufacturing Value Added'!Q44</f>
        <v>3.7738852234038012</v>
      </c>
      <c r="R44" s="53">
        <f>'Manufacturing Gross Output'!R44/'Manufacturing Value Added'!R44</f>
        <v>2.3227326851960872</v>
      </c>
      <c r="S44" s="53">
        <f>'Manufacturing Gross Output'!S44/'Manufacturing Value Added'!S44</f>
        <v>1.8550704473867006</v>
      </c>
      <c r="T44" s="46"/>
      <c r="U44" s="46"/>
      <c r="V44" s="46"/>
    </row>
    <row r="45" spans="1:22" x14ac:dyDescent="0.25">
      <c r="A45" s="41">
        <v>2008</v>
      </c>
      <c r="B45" s="53">
        <f>'Manufacturing Gross Output'!B45/'Manufacturing Value Added'!B45</f>
        <v>3.7247196536400526</v>
      </c>
      <c r="C45" s="53">
        <f>'Manufacturing Gross Output'!C45/'Manufacturing Value Added'!C45</f>
        <v>2.4443954553024341</v>
      </c>
      <c r="D45" s="53">
        <f>'Manufacturing Gross Output'!D45/'Manufacturing Value Added'!D45</f>
        <v>1.5461982412256479</v>
      </c>
      <c r="E45" s="53">
        <f>'Manufacturing Gross Output'!E45/'Manufacturing Value Added'!E45</f>
        <v>2.8188597388767538</v>
      </c>
      <c r="F45" s="53">
        <f>'Manufacturing Gross Output'!F45/'Manufacturing Value Added'!F45</f>
        <v>3.4029007319422782</v>
      </c>
      <c r="G45" s="53">
        <f>'Manufacturing Gross Output'!G45/'Manufacturing Value Added'!G45</f>
        <v>2.5674993564250714</v>
      </c>
      <c r="H45" s="53">
        <f>'Manufacturing Gross Output'!H45/'Manufacturing Value Added'!H45</f>
        <v>3.6409690839116111</v>
      </c>
      <c r="I45" s="53">
        <f>'Manufacturing Gross Output'!I45/'Manufacturing Value Added'!I45</f>
        <v>3.1391914552407663</v>
      </c>
      <c r="J45" s="53">
        <f>'Manufacturing Gross Output'!J45/'Manufacturing Value Added'!J45</f>
        <v>3.2020242955662477</v>
      </c>
      <c r="K45" s="53">
        <f>'Manufacturing Gross Output'!K45/'Manufacturing Value Added'!K45</f>
        <v>2.820085084711133</v>
      </c>
      <c r="L45" s="53">
        <f>'Manufacturing Gross Output'!L45/'Manufacturing Value Added'!L45</f>
        <v>4.9190262271994518</v>
      </c>
      <c r="M45" s="53">
        <f>'Manufacturing Gross Output'!M45/'Manufacturing Value Added'!M45</f>
        <v>2.495640117219935</v>
      </c>
      <c r="N45" s="53">
        <f>'Manufacturing Gross Output'!N45/'Manufacturing Value Added'!N45</f>
        <v>2.5376080442203039</v>
      </c>
      <c r="O45" s="53">
        <f>'Manufacturing Gross Output'!O45/'Manufacturing Value Added'!O45</f>
        <v>1.5516717671507336</v>
      </c>
      <c r="P45" s="53">
        <f>'Manufacturing Gross Output'!P45/'Manufacturing Value Added'!P45</f>
        <v>2.372887486183155</v>
      </c>
      <c r="Q45" s="53">
        <f>'Manufacturing Gross Output'!Q45/'Manufacturing Value Added'!Q45</f>
        <v>3.8431949473880604</v>
      </c>
      <c r="R45" s="53">
        <f>'Manufacturing Gross Output'!R45/'Manufacturing Value Added'!R45</f>
        <v>2.5028226708879608</v>
      </c>
      <c r="S45" s="53">
        <f>'Manufacturing Gross Output'!S45/'Manufacturing Value Added'!S45</f>
        <v>1.8625547553397026</v>
      </c>
      <c r="T45" s="46"/>
      <c r="U45" s="46"/>
      <c r="V45" s="46"/>
    </row>
    <row r="46" spans="1:22" x14ac:dyDescent="0.25">
      <c r="A46" s="41">
        <v>2009</v>
      </c>
      <c r="B46" s="53">
        <f>'Manufacturing Gross Output'!B46/'Manufacturing Value Added'!B46</f>
        <v>3.5535581253409085</v>
      </c>
      <c r="C46" s="53">
        <f>'Manufacturing Gross Output'!C46/'Manufacturing Value Added'!C46</f>
        <v>2.4861752867987597</v>
      </c>
      <c r="D46" s="53">
        <f>'Manufacturing Gross Output'!D46/'Manufacturing Value Added'!D46</f>
        <v>1.5358262521011445</v>
      </c>
      <c r="E46" s="53">
        <f>'Manufacturing Gross Output'!E46/'Manufacturing Value Added'!E46</f>
        <v>2.6295115498062027</v>
      </c>
      <c r="F46" s="53">
        <f>'Manufacturing Gross Output'!F46/'Manufacturing Value Added'!F46</f>
        <v>2.904199228367577</v>
      </c>
      <c r="G46" s="53">
        <f>'Manufacturing Gross Output'!G46/'Manufacturing Value Added'!G46</f>
        <v>2.5866286789222421</v>
      </c>
      <c r="H46" s="53">
        <f>'Manufacturing Gross Output'!H46/'Manufacturing Value Added'!H46</f>
        <v>4.1147178595429761</v>
      </c>
      <c r="I46" s="53">
        <f>'Manufacturing Gross Output'!I46/'Manufacturing Value Added'!I46</f>
        <v>2.6937872057394792</v>
      </c>
      <c r="J46" s="53">
        <f>'Manufacturing Gross Output'!J46/'Manufacturing Value Added'!J46</f>
        <v>2.6630324622085442</v>
      </c>
      <c r="K46" s="53">
        <f>'Manufacturing Gross Output'!K46/'Manufacturing Value Added'!K46</f>
        <v>2.7184650777216559</v>
      </c>
      <c r="L46" s="53">
        <f>'Manufacturing Gross Output'!L46/'Manufacturing Value Added'!L46</f>
        <v>3.4803118876072281</v>
      </c>
      <c r="M46" s="53">
        <f>'Manufacturing Gross Output'!M46/'Manufacturing Value Added'!M46</f>
        <v>2.5834127617027245</v>
      </c>
      <c r="N46" s="53">
        <f>'Manufacturing Gross Output'!N46/'Manufacturing Value Added'!N46</f>
        <v>2.5960232053735512</v>
      </c>
      <c r="O46" s="53">
        <f>'Manufacturing Gross Output'!O46/'Manufacturing Value Added'!O46</f>
        <v>1.2996909731917266</v>
      </c>
      <c r="P46" s="53">
        <f>'Manufacturing Gross Output'!P46/'Manufacturing Value Added'!P46</f>
        <v>2.3802762268833457</v>
      </c>
      <c r="Q46" s="53">
        <f>'Manufacturing Gross Output'!Q46/'Manufacturing Value Added'!Q46</f>
        <v>4.9672836350903298</v>
      </c>
      <c r="R46" s="53">
        <f>'Manufacturing Gross Output'!R46/'Manufacturing Value Added'!R46</f>
        <v>2.4593484177486387</v>
      </c>
      <c r="S46" s="53">
        <f>'Manufacturing Gross Output'!S46/'Manufacturing Value Added'!S46</f>
        <v>1.706644262502623</v>
      </c>
      <c r="T46" s="46"/>
      <c r="U46" s="46"/>
      <c r="V46" s="46"/>
    </row>
    <row r="47" spans="1:22" x14ac:dyDescent="0.25">
      <c r="A47" s="41">
        <v>2010</v>
      </c>
      <c r="B47" s="53">
        <f>'Manufacturing Gross Output'!B47/'Manufacturing Value Added'!B47</f>
        <v>3.3563288043474611</v>
      </c>
      <c r="C47" s="53">
        <f>'Manufacturing Gross Output'!C47/'Manufacturing Value Added'!C47</f>
        <v>2.5265415269946065</v>
      </c>
      <c r="D47" s="53">
        <f>'Manufacturing Gross Output'!D47/'Manufacturing Value Added'!D47</f>
        <v>1.6616537864002041</v>
      </c>
      <c r="E47" s="53">
        <f>'Manufacturing Gross Output'!E47/'Manufacturing Value Added'!E47</f>
        <v>2.5475457883520085</v>
      </c>
      <c r="F47" s="53">
        <f>'Manufacturing Gross Output'!F47/'Manufacturing Value Added'!F47</f>
        <v>3.4004873071743131</v>
      </c>
      <c r="G47" s="53">
        <f>'Manufacturing Gross Output'!G47/'Manufacturing Value Added'!G47</f>
        <v>2.5660040052569748</v>
      </c>
      <c r="H47" s="53">
        <f>'Manufacturing Gross Output'!H47/'Manufacturing Value Added'!H47</f>
        <v>4.164409964658665</v>
      </c>
      <c r="I47" s="53">
        <f>'Manufacturing Gross Output'!I47/'Manufacturing Value Added'!I47</f>
        <v>2.8555794997370771</v>
      </c>
      <c r="J47" s="53">
        <f>'Manufacturing Gross Output'!J47/'Manufacturing Value Added'!J47</f>
        <v>2.7992331559051817</v>
      </c>
      <c r="K47" s="53">
        <f>'Manufacturing Gross Output'!K47/'Manufacturing Value Added'!K47</f>
        <v>2.7508791449315644</v>
      </c>
      <c r="L47" s="53">
        <f>'Manufacturing Gross Output'!L47/'Manufacturing Value Added'!L47</f>
        <v>4.6159700010237392</v>
      </c>
      <c r="M47" s="53">
        <f>'Manufacturing Gross Output'!M47/'Manufacturing Value Added'!M47</f>
        <v>2.4953416541066722</v>
      </c>
      <c r="N47" s="53">
        <f>'Manufacturing Gross Output'!N47/'Manufacturing Value Added'!N47</f>
        <v>2.525230036743892</v>
      </c>
      <c r="O47" s="53">
        <f>'Manufacturing Gross Output'!O47/'Manufacturing Value Added'!O47</f>
        <v>1.2055526343746585</v>
      </c>
      <c r="P47" s="53">
        <f>'Manufacturing Gross Output'!P47/'Manufacturing Value Added'!P47</f>
        <v>2.5005240733646454</v>
      </c>
      <c r="Q47" s="53">
        <f>'Manufacturing Gross Output'!Q47/'Manufacturing Value Added'!Q47</f>
        <v>4.2421936139206773</v>
      </c>
      <c r="R47" s="53">
        <f>'Manufacturing Gross Output'!R47/'Manufacturing Value Added'!R47</f>
        <v>2.3054252625834493</v>
      </c>
      <c r="S47" s="53">
        <f>'Manufacturing Gross Output'!S47/'Manufacturing Value Added'!S47</f>
        <v>1.7651849703415752</v>
      </c>
      <c r="T47" s="46"/>
      <c r="U47" s="46"/>
      <c r="V47" s="46"/>
    </row>
    <row r="48" spans="1:22" x14ac:dyDescent="0.25">
      <c r="A48" s="41">
        <v>2011</v>
      </c>
      <c r="B48" s="53">
        <f>'Manufacturing Gross Output'!B48/'Manufacturing Value Added'!B48</f>
        <v>3.4336218158106311</v>
      </c>
      <c r="C48" s="53">
        <f>'Manufacturing Gross Output'!C48/'Manufacturing Value Added'!C48</f>
        <v>2.7142559444855725</v>
      </c>
      <c r="D48" s="53">
        <f>'Manufacturing Gross Output'!D48/'Manufacturing Value Added'!D48</f>
        <v>1.7310772767351075</v>
      </c>
      <c r="E48" s="53">
        <f>'Manufacturing Gross Output'!E48/'Manufacturing Value Added'!E48</f>
        <v>2.2321219506850771</v>
      </c>
      <c r="F48" s="53">
        <f>'Manufacturing Gross Output'!F48/'Manufacturing Value Added'!F48</f>
        <v>3.3078262980241746</v>
      </c>
      <c r="G48" s="53">
        <f>'Manufacturing Gross Output'!G48/'Manufacturing Value Added'!G48</f>
        <v>2.3604809600517807</v>
      </c>
      <c r="H48" s="53">
        <f>'Manufacturing Gross Output'!H48/'Manufacturing Value Added'!H48</f>
        <v>4.5846902905049545</v>
      </c>
      <c r="I48" s="53">
        <f>'Manufacturing Gross Output'!I48/'Manufacturing Value Added'!I48</f>
        <v>2.8078597269149288</v>
      </c>
      <c r="J48" s="53">
        <f>'Manufacturing Gross Output'!J48/'Manufacturing Value Added'!J48</f>
        <v>2.8279166529005026</v>
      </c>
      <c r="K48" s="53">
        <f>'Manufacturing Gross Output'!K48/'Manufacturing Value Added'!K48</f>
        <v>2.6743242647147079</v>
      </c>
      <c r="L48" s="53">
        <f>'Manufacturing Gross Output'!L48/'Manufacturing Value Added'!L48</f>
        <v>5.4019768248738513</v>
      </c>
      <c r="M48" s="53">
        <f>'Manufacturing Gross Output'!M48/'Manufacturing Value Added'!M48</f>
        <v>2.4517802309982142</v>
      </c>
      <c r="N48" s="53">
        <f>'Manufacturing Gross Output'!N48/'Manufacturing Value Added'!N48</f>
        <v>2.4506755762438761</v>
      </c>
      <c r="O48" s="53">
        <f>'Manufacturing Gross Output'!O48/'Manufacturing Value Added'!O48</f>
        <v>1.2235977811898973</v>
      </c>
      <c r="P48" s="53">
        <f>'Manufacturing Gross Output'!P48/'Manufacturing Value Added'!P48</f>
        <v>2.253774359544281</v>
      </c>
      <c r="Q48" s="53">
        <f>'Manufacturing Gross Output'!Q48/'Manufacturing Value Added'!Q48</f>
        <v>3.9682825452749544</v>
      </c>
      <c r="R48" s="53">
        <f>'Manufacturing Gross Output'!R48/'Manufacturing Value Added'!R48</f>
        <v>2.2347468940463937</v>
      </c>
      <c r="S48" s="53">
        <f>'Manufacturing Gross Output'!S48/'Manufacturing Value Added'!S48</f>
        <v>1.8817635232944594</v>
      </c>
      <c r="T48" s="46"/>
      <c r="U48" s="46"/>
      <c r="V48" s="46"/>
    </row>
    <row r="49" spans="1:22" x14ac:dyDescent="0.25">
      <c r="B49" s="46"/>
      <c r="C49" s="46"/>
      <c r="D49" s="46"/>
      <c r="E49" s="46"/>
      <c r="F49" s="46"/>
      <c r="G49" s="46"/>
      <c r="H49" s="46"/>
      <c r="I49" s="46"/>
      <c r="J49" s="46"/>
      <c r="K49" s="46"/>
      <c r="L49" s="46"/>
      <c r="M49" s="46"/>
      <c r="N49" s="46"/>
      <c r="O49" s="46"/>
      <c r="P49" s="46"/>
      <c r="Q49" s="46"/>
      <c r="R49" s="46"/>
      <c r="S49" s="46"/>
      <c r="T49" s="46"/>
      <c r="U49" s="46"/>
      <c r="V49" s="46"/>
    </row>
    <row r="50" spans="1:22" x14ac:dyDescent="0.25">
      <c r="A50" s="38" t="s">
        <v>214</v>
      </c>
      <c r="B50" s="47"/>
      <c r="C50" s="46"/>
      <c r="D50" s="46"/>
      <c r="E50" s="46"/>
      <c r="F50" s="46"/>
      <c r="G50" s="46"/>
      <c r="H50" s="46"/>
      <c r="I50" s="46"/>
      <c r="J50" s="46"/>
      <c r="K50" s="46"/>
      <c r="L50" s="46"/>
      <c r="M50" s="46"/>
      <c r="N50" s="46"/>
      <c r="O50" s="46"/>
      <c r="P50" s="46"/>
      <c r="Q50" s="46"/>
      <c r="R50" s="46"/>
      <c r="S50" s="46"/>
      <c r="T50" s="46"/>
      <c r="U50" s="46"/>
      <c r="V50" s="46"/>
    </row>
    <row r="51" spans="1:22" s="50" customFormat="1" ht="28.15" customHeight="1" x14ac:dyDescent="0.2">
      <c r="A51" s="48">
        <v>1</v>
      </c>
      <c r="B51" s="904" t="s">
        <v>216</v>
      </c>
      <c r="C51" s="905"/>
      <c r="D51" s="905"/>
      <c r="E51" s="905"/>
      <c r="F51" s="905"/>
      <c r="G51" s="905"/>
      <c r="H51" s="905"/>
      <c r="I51" s="905"/>
      <c r="J51" s="49"/>
      <c r="K51" s="49"/>
      <c r="L51" s="49"/>
      <c r="M51" s="49"/>
      <c r="N51" s="49"/>
      <c r="O51" s="49"/>
      <c r="P51" s="49"/>
      <c r="Q51" s="49"/>
      <c r="R51" s="49"/>
      <c r="S51" s="49"/>
      <c r="T51" s="49"/>
      <c r="U51" s="49"/>
      <c r="V51" s="49"/>
    </row>
    <row r="52" spans="1:22" s="50" customFormat="1" ht="28.15" customHeight="1" x14ac:dyDescent="0.2">
      <c r="A52" s="48">
        <v>5</v>
      </c>
      <c r="B52" s="904" t="s">
        <v>225</v>
      </c>
      <c r="C52" s="904"/>
      <c r="D52" s="904"/>
      <c r="E52" s="904"/>
      <c r="F52" s="904"/>
      <c r="G52" s="904"/>
      <c r="H52" s="904"/>
      <c r="I52" s="904"/>
      <c r="J52" s="49"/>
      <c r="K52" s="49"/>
      <c r="L52" s="49"/>
      <c r="M52" s="49"/>
      <c r="N52" s="49"/>
      <c r="O52" s="49"/>
      <c r="P52" s="49"/>
      <c r="Q52" s="49"/>
      <c r="R52" s="49"/>
      <c r="S52" s="49"/>
      <c r="T52" s="49"/>
      <c r="U52" s="49"/>
      <c r="V52" s="49"/>
    </row>
    <row r="53" spans="1:22" s="50" customFormat="1" ht="28.15" customHeight="1" x14ac:dyDescent="0.2">
      <c r="A53" s="48">
        <v>6</v>
      </c>
      <c r="B53" s="904" t="s">
        <v>220</v>
      </c>
      <c r="C53" s="904"/>
      <c r="D53" s="904"/>
      <c r="E53" s="904"/>
      <c r="F53" s="904"/>
      <c r="G53" s="904"/>
      <c r="H53" s="904"/>
      <c r="I53" s="904"/>
      <c r="J53" s="49"/>
      <c r="K53" s="49"/>
      <c r="L53" s="49"/>
      <c r="M53" s="49"/>
      <c r="N53" s="49"/>
      <c r="O53" s="49"/>
      <c r="P53" s="49"/>
      <c r="Q53" s="49"/>
      <c r="R53" s="49"/>
      <c r="S53" s="49"/>
      <c r="T53" s="49"/>
      <c r="U53" s="49"/>
      <c r="V53" s="49"/>
    </row>
    <row r="54" spans="1:22" s="50" customFormat="1" ht="28.15" customHeight="1" x14ac:dyDescent="0.2">
      <c r="A54" s="48">
        <v>11</v>
      </c>
      <c r="B54" s="904" t="s">
        <v>299</v>
      </c>
      <c r="C54" s="904"/>
      <c r="D54" s="904"/>
      <c r="E54" s="904"/>
      <c r="F54" s="904"/>
      <c r="G54" s="904"/>
      <c r="H54" s="904"/>
      <c r="I54" s="904"/>
      <c r="J54" s="49"/>
      <c r="K54" s="49"/>
      <c r="L54" s="49"/>
      <c r="M54" s="49"/>
      <c r="N54" s="49"/>
      <c r="O54" s="49"/>
      <c r="P54" s="49"/>
      <c r="Q54" s="49"/>
      <c r="R54" s="49"/>
      <c r="S54" s="49"/>
      <c r="T54" s="49"/>
      <c r="U54" s="49"/>
      <c r="V54" s="49"/>
    </row>
    <row r="55" spans="1:22" s="50" customFormat="1" ht="28.15" customHeight="1" x14ac:dyDescent="0.2">
      <c r="A55" s="48">
        <v>12</v>
      </c>
      <c r="B55" s="904" t="s">
        <v>300</v>
      </c>
      <c r="C55" s="904"/>
      <c r="D55" s="904"/>
      <c r="E55" s="904"/>
      <c r="F55" s="904"/>
      <c r="G55" s="904"/>
      <c r="H55" s="904"/>
      <c r="I55" s="904"/>
      <c r="J55" s="49"/>
      <c r="K55" s="49"/>
      <c r="L55" s="49"/>
      <c r="M55" s="49"/>
      <c r="N55" s="49"/>
      <c r="O55" s="49"/>
      <c r="P55" s="49"/>
      <c r="Q55" s="49"/>
      <c r="R55" s="49"/>
      <c r="S55" s="49"/>
      <c r="T55" s="49"/>
      <c r="U55" s="49"/>
      <c r="V55" s="49"/>
    </row>
    <row r="56" spans="1:22" s="50" customFormat="1" ht="28.15" customHeight="1" x14ac:dyDescent="0.2">
      <c r="A56" s="48"/>
      <c r="B56" s="905"/>
      <c r="C56" s="905"/>
      <c r="D56" s="905"/>
      <c r="E56" s="905"/>
      <c r="F56" s="905"/>
      <c r="G56" s="905"/>
      <c r="H56" s="905"/>
      <c r="I56" s="905"/>
      <c r="J56" s="49"/>
      <c r="K56" s="49"/>
      <c r="L56" s="49"/>
      <c r="M56" s="49"/>
      <c r="N56" s="49"/>
      <c r="O56" s="49"/>
      <c r="P56" s="49"/>
      <c r="Q56" s="49"/>
      <c r="R56" s="49"/>
      <c r="S56" s="49"/>
      <c r="T56" s="49"/>
      <c r="U56" s="49"/>
      <c r="V56" s="49"/>
    </row>
    <row r="57" spans="1:22" s="50" customFormat="1" ht="28.15" customHeight="1" x14ac:dyDescent="0.2">
      <c r="A57" s="48"/>
      <c r="B57" s="904"/>
      <c r="C57" s="904"/>
      <c r="D57" s="904"/>
      <c r="E57" s="904"/>
      <c r="F57" s="904"/>
      <c r="G57" s="904"/>
      <c r="H57" s="904"/>
      <c r="I57" s="904"/>
      <c r="J57" s="49"/>
      <c r="K57" s="49"/>
      <c r="L57" s="49"/>
      <c r="M57" s="49"/>
      <c r="N57" s="49"/>
      <c r="O57" s="49"/>
      <c r="P57" s="49"/>
      <c r="Q57" s="49"/>
      <c r="R57" s="49"/>
      <c r="S57" s="49"/>
      <c r="T57" s="49"/>
      <c r="U57" s="49"/>
      <c r="V57" s="49"/>
    </row>
    <row r="58" spans="1:22" s="50" customFormat="1" ht="28.15" customHeight="1" x14ac:dyDescent="0.2">
      <c r="A58" s="51"/>
      <c r="B58" s="904"/>
      <c r="C58" s="905"/>
      <c r="D58" s="905"/>
      <c r="E58" s="905"/>
      <c r="F58" s="905"/>
      <c r="G58" s="905"/>
      <c r="H58" s="905"/>
      <c r="I58" s="905"/>
      <c r="J58" s="49"/>
      <c r="K58" s="49"/>
      <c r="L58" s="49"/>
      <c r="M58" s="49"/>
      <c r="N58" s="49"/>
      <c r="O58" s="49"/>
      <c r="P58" s="49"/>
      <c r="Q58" s="49"/>
      <c r="R58" s="49"/>
      <c r="S58" s="49"/>
      <c r="T58" s="49"/>
      <c r="U58" s="49"/>
      <c r="V58" s="49"/>
    </row>
    <row r="59" spans="1:22" s="50" customFormat="1" ht="28.15" customHeight="1" x14ac:dyDescent="0.2">
      <c r="A59" s="51"/>
      <c r="B59" s="904"/>
      <c r="C59" s="905"/>
      <c r="D59" s="905"/>
      <c r="E59" s="905"/>
      <c r="F59" s="905"/>
      <c r="G59" s="905"/>
      <c r="H59" s="905"/>
      <c r="I59" s="905"/>
      <c r="J59" s="49"/>
      <c r="K59" s="49"/>
      <c r="L59" s="49"/>
      <c r="M59" s="49"/>
      <c r="N59" s="49"/>
      <c r="O59" s="49"/>
      <c r="P59" s="49"/>
      <c r="Q59" s="49"/>
      <c r="R59" s="49"/>
      <c r="S59" s="49"/>
      <c r="T59" s="49"/>
      <c r="U59" s="49"/>
      <c r="V59" s="49"/>
    </row>
    <row r="60" spans="1:22" s="50" customFormat="1" ht="28.15" customHeight="1" x14ac:dyDescent="0.2">
      <c r="A60" s="51"/>
      <c r="B60" s="904"/>
      <c r="C60" s="905"/>
      <c r="D60" s="905"/>
      <c r="E60" s="905"/>
      <c r="F60" s="905"/>
      <c r="G60" s="905"/>
      <c r="H60" s="905"/>
      <c r="I60" s="905"/>
      <c r="J60" s="49"/>
      <c r="K60" s="49"/>
      <c r="L60" s="49"/>
      <c r="M60" s="49"/>
      <c r="N60" s="49"/>
      <c r="O60" s="49"/>
      <c r="P60" s="49"/>
      <c r="Q60" s="49"/>
      <c r="R60" s="49"/>
      <c r="S60" s="49"/>
      <c r="T60" s="49"/>
      <c r="U60" s="49"/>
      <c r="V60" s="49"/>
    </row>
    <row r="61" spans="1:22" s="50" customFormat="1" ht="28.15" customHeight="1" x14ac:dyDescent="0.2">
      <c r="A61" s="51"/>
      <c r="B61" s="904"/>
      <c r="C61" s="905"/>
      <c r="D61" s="905"/>
      <c r="E61" s="905"/>
      <c r="F61" s="905"/>
      <c r="G61" s="905"/>
      <c r="H61" s="905"/>
      <c r="I61" s="905"/>
      <c r="J61" s="49"/>
      <c r="K61" s="49"/>
      <c r="L61" s="49"/>
      <c r="M61" s="49"/>
      <c r="N61" s="49"/>
      <c r="O61" s="49"/>
      <c r="P61" s="49"/>
      <c r="Q61" s="49"/>
      <c r="R61" s="49"/>
      <c r="S61" s="49"/>
      <c r="T61" s="49"/>
      <c r="U61" s="49"/>
      <c r="V61" s="49"/>
    </row>
    <row r="62" spans="1:22" s="50" customFormat="1" ht="28.15" customHeight="1" x14ac:dyDescent="0.2">
      <c r="B62" s="905"/>
      <c r="C62" s="905"/>
      <c r="D62" s="905"/>
      <c r="E62" s="905"/>
      <c r="F62" s="905"/>
      <c r="G62" s="905"/>
      <c r="H62" s="905"/>
      <c r="I62" s="905"/>
      <c r="J62" s="49"/>
      <c r="K62" s="49"/>
      <c r="L62" s="49"/>
      <c r="M62" s="49"/>
      <c r="N62" s="49"/>
      <c r="O62" s="49"/>
      <c r="P62" s="49"/>
      <c r="Q62" s="49"/>
      <c r="R62" s="49"/>
      <c r="S62" s="49"/>
      <c r="T62" s="49"/>
      <c r="U62" s="49"/>
      <c r="V62" s="49"/>
    </row>
    <row r="63" spans="1:22" s="50" customFormat="1" ht="28.15" customHeight="1" x14ac:dyDescent="0.2">
      <c r="B63" s="905"/>
      <c r="C63" s="905"/>
      <c r="D63" s="905"/>
      <c r="E63" s="905"/>
      <c r="F63" s="905"/>
      <c r="G63" s="905"/>
      <c r="H63" s="905"/>
      <c r="I63" s="905"/>
      <c r="J63" s="49"/>
      <c r="K63" s="49"/>
      <c r="L63" s="49"/>
      <c r="M63" s="49"/>
      <c r="N63" s="49"/>
      <c r="O63" s="49"/>
      <c r="P63" s="49"/>
      <c r="Q63" s="49"/>
      <c r="R63" s="49"/>
      <c r="S63" s="49"/>
      <c r="T63" s="49"/>
      <c r="U63" s="49"/>
      <c r="V63" s="49"/>
    </row>
  </sheetData>
  <mergeCells count="14">
    <mergeCell ref="B56:I56"/>
    <mergeCell ref="B57:I57"/>
    <mergeCell ref="A5:A6"/>
    <mergeCell ref="B51:I51"/>
    <mergeCell ref="B53:I53"/>
    <mergeCell ref="B52:I52"/>
    <mergeCell ref="B54:I54"/>
    <mergeCell ref="B55:I55"/>
    <mergeCell ref="B62:I62"/>
    <mergeCell ref="B63:I63"/>
    <mergeCell ref="B58:I58"/>
    <mergeCell ref="B59:I59"/>
    <mergeCell ref="B60:I60"/>
    <mergeCell ref="B61:I61"/>
  </mergeCells>
  <phoneticPr fontId="24" type="noConversion"/>
  <pageMargins left="0.75" right="0.75" top="1" bottom="1"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W69"/>
  <sheetViews>
    <sheetView workbookViewId="0">
      <selection activeCell="D3" sqref="D3"/>
    </sheetView>
  </sheetViews>
  <sheetFormatPr defaultColWidth="10.28515625" defaultRowHeight="15.75" x14ac:dyDescent="0.25"/>
  <cols>
    <col min="1" max="1" width="10.28515625" style="55" customWidth="1"/>
    <col min="2" max="22" width="14.5703125" style="55" customWidth="1"/>
    <col min="23" max="16384" width="10.28515625" style="55"/>
  </cols>
  <sheetData>
    <row r="1" spans="1:23" ht="24" customHeight="1" x14ac:dyDescent="0.25">
      <c r="A1" s="718" t="s">
        <v>472</v>
      </c>
    </row>
    <row r="2" spans="1:23" ht="24" customHeight="1" x14ac:dyDescent="0.35">
      <c r="A2" s="235" t="s">
        <v>473</v>
      </c>
    </row>
    <row r="3" spans="1:23" x14ac:dyDescent="0.25">
      <c r="A3" s="55" t="s">
        <v>204</v>
      </c>
    </row>
    <row r="4" spans="1:23" x14ac:dyDescent="0.25">
      <c r="A4" s="55" t="s">
        <v>205</v>
      </c>
    </row>
    <row r="5" spans="1:23" s="57" customFormat="1" x14ac:dyDescent="0.25">
      <c r="A5" s="913" t="s">
        <v>206</v>
      </c>
      <c r="B5" s="231" t="s">
        <v>454</v>
      </c>
      <c r="C5" s="231" t="s">
        <v>456</v>
      </c>
      <c r="D5" s="231" t="s">
        <v>461</v>
      </c>
      <c r="E5" s="57" t="s">
        <v>156</v>
      </c>
      <c r="F5" s="57" t="s">
        <v>158</v>
      </c>
      <c r="G5" s="57" t="s">
        <v>160</v>
      </c>
      <c r="H5" s="57" t="s">
        <v>162</v>
      </c>
      <c r="I5" s="57" t="s">
        <v>164</v>
      </c>
      <c r="J5" s="57" t="s">
        <v>166</v>
      </c>
      <c r="K5" s="57" t="s">
        <v>168</v>
      </c>
      <c r="L5" s="57" t="s">
        <v>170</v>
      </c>
      <c r="M5" s="57" t="s">
        <v>172</v>
      </c>
      <c r="N5" s="57" t="s">
        <v>174</v>
      </c>
      <c r="O5" s="57" t="s">
        <v>176</v>
      </c>
      <c r="P5" s="57" t="s">
        <v>178</v>
      </c>
      <c r="Q5" s="57" t="s">
        <v>180</v>
      </c>
      <c r="R5" s="57" t="s">
        <v>182</v>
      </c>
      <c r="S5" s="57" t="s">
        <v>184</v>
      </c>
    </row>
    <row r="6" spans="1:23" ht="65.25" customHeight="1" x14ac:dyDescent="0.25">
      <c r="A6" s="913"/>
      <c r="B6" s="715" t="s">
        <v>455</v>
      </c>
      <c r="C6" s="715" t="s">
        <v>457</v>
      </c>
      <c r="D6" s="715" t="s">
        <v>458</v>
      </c>
      <c r="E6" s="716" t="s">
        <v>207</v>
      </c>
      <c r="F6" s="716" t="s">
        <v>208</v>
      </c>
      <c r="G6" s="716" t="s">
        <v>161</v>
      </c>
      <c r="H6" s="716" t="s">
        <v>163</v>
      </c>
      <c r="I6" s="716" t="s">
        <v>209</v>
      </c>
      <c r="J6" s="716" t="s">
        <v>167</v>
      </c>
      <c r="K6" s="716" t="s">
        <v>169</v>
      </c>
      <c r="L6" s="716" t="s">
        <v>210</v>
      </c>
      <c r="M6" s="716" t="s">
        <v>173</v>
      </c>
      <c r="N6" s="716" t="s">
        <v>211</v>
      </c>
      <c r="O6" s="716" t="s">
        <v>177</v>
      </c>
      <c r="P6" s="716" t="s">
        <v>179</v>
      </c>
      <c r="Q6" s="716" t="s">
        <v>181</v>
      </c>
      <c r="R6" s="716" t="s">
        <v>183</v>
      </c>
      <c r="S6" s="717" t="s">
        <v>212</v>
      </c>
      <c r="T6" s="717" t="s">
        <v>213</v>
      </c>
    </row>
    <row r="7" spans="1:23" x14ac:dyDescent="0.25">
      <c r="A7" s="295">
        <v>1970</v>
      </c>
      <c r="B7" s="236">
        <f>'Manufacturing Value Added'!B7/BEA_Output_Data!$AW7</f>
        <v>0.21494838824666468</v>
      </c>
      <c r="C7" s="236">
        <f>'Manufacturing Value Added'!C7/BEA_Output_Data!$AW7</f>
        <v>2.9606792819054248E-2</v>
      </c>
      <c r="D7" s="236">
        <f>'Manufacturing Value Added'!D7/BEA_Output_Data!$AW7</f>
        <v>4.1623948192687533E-2</v>
      </c>
      <c r="E7" s="236">
        <f>'Manufacturing Value Added'!E7/BEA_Output_Data!$AW7</f>
        <v>4.9909042540468504E-2</v>
      </c>
      <c r="F7" s="236">
        <f>'Manufacturing Value Added'!F7/BEA_Output_Data!$AW7</f>
        <v>7.1310381895402258E-2</v>
      </c>
      <c r="G7" s="236">
        <f>'Manufacturing Value Added'!G7/BEA_Output_Data!$AW7</f>
        <v>5.1142791859514092E-2</v>
      </c>
      <c r="H7" s="236">
        <f>'Manufacturing Value Added'!H7/BEA_Output_Data!$AW7</f>
        <v>2.7613608724645067E-2</v>
      </c>
      <c r="I7" s="236">
        <f>'Manufacturing Value Added'!I7/BEA_Output_Data!$AW7</f>
        <v>0.15998421504521185</v>
      </c>
      <c r="J7" s="236">
        <f>'Manufacturing Value Added'!J7/BEA_Output_Data!$AW7</f>
        <v>2.9285062880850522E-2</v>
      </c>
      <c r="K7" s="236">
        <f>'Manufacturing Value Added'!K7/BEA_Output_Data!$AW7</f>
        <v>5.8939827491111971E-2</v>
      </c>
      <c r="L7" s="236">
        <f>'Manufacturing Value Added'!L7/BEA_Output_Data!$AW7</f>
        <v>0.12723281498144229</v>
      </c>
      <c r="M7" s="236">
        <f>'Manufacturing Value Added'!M7/BEA_Output_Data!$AW7</f>
        <v>0.14021094486744698</v>
      </c>
      <c r="N7" s="236">
        <f>'Manufacturing Value Added'!N7/BEA_Output_Data!$AW7</f>
        <v>0.24461662424583266</v>
      </c>
      <c r="O7" s="236">
        <f>'Manufacturing Value Added'!O7/BEA_Output_Data!$AW7</f>
        <v>6.4860306374809262E-4</v>
      </c>
      <c r="P7" s="236">
        <f>'Manufacturing Value Added'!P7/BEA_Output_Data!$AW7</f>
        <v>6.2073730912263009E-2</v>
      </c>
      <c r="Q7" s="236">
        <f>'Manufacturing Value Added'!Q7/BEA_Output_Data!$AW7</f>
        <v>0.2139794549576588</v>
      </c>
      <c r="R7" s="236">
        <f>'Manufacturing Value Added'!R7/BEA_Output_Data!$AW7</f>
        <v>3.2688623933871029E-2</v>
      </c>
      <c r="S7" s="236">
        <f>'Manufacturing Value Added'!S7/BEA_Output_Data!$AW7</f>
        <v>3.9365112739311481E-2</v>
      </c>
      <c r="T7" s="237">
        <f>SUM(B7:S7)</f>
        <v>1.5951799693971851</v>
      </c>
    </row>
    <row r="8" spans="1:23" x14ac:dyDescent="0.25">
      <c r="A8" s="295">
        <v>1971</v>
      </c>
      <c r="B8" s="236">
        <f>'Manufacturing Value Added'!B8/BEA_Output_Data!$AW8</f>
        <v>0.2142599429381436</v>
      </c>
      <c r="C8" s="236">
        <f>'Manufacturing Value Added'!C8/BEA_Output_Data!$AW8</f>
        <v>2.9639732414027193E-2</v>
      </c>
      <c r="D8" s="236">
        <f>'Manufacturing Value Added'!D8/BEA_Output_Data!$AW8</f>
        <v>4.0224578035337376E-2</v>
      </c>
      <c r="E8" s="236">
        <f>'Manufacturing Value Added'!E8/BEA_Output_Data!$AW8</f>
        <v>5.2256522528212369E-2</v>
      </c>
      <c r="F8" s="236">
        <f>'Manufacturing Value Added'!F8/BEA_Output_Data!$AW8</f>
        <v>7.4664477383851957E-2</v>
      </c>
      <c r="G8" s="236">
        <f>'Manufacturing Value Added'!G8/BEA_Output_Data!$AW8</f>
        <v>4.9311770851432374E-2</v>
      </c>
      <c r="H8" s="236">
        <f>'Manufacturing Value Added'!H8/BEA_Output_Data!$AW8</f>
        <v>2.7597198269695315E-2</v>
      </c>
      <c r="I8" s="236">
        <f>'Manufacturing Value Added'!I8/BEA_Output_Data!$AW8</f>
        <v>0.16354177803393449</v>
      </c>
      <c r="J8" s="236">
        <f>'Manufacturing Value Added'!J8/BEA_Output_Data!$AW8</f>
        <v>3.0968559026490226E-2</v>
      </c>
      <c r="K8" s="236">
        <f>'Manufacturing Value Added'!K8/BEA_Output_Data!$AW8</f>
        <v>5.9546736070553136E-2</v>
      </c>
      <c r="L8" s="236">
        <f>'Manufacturing Value Added'!L8/BEA_Output_Data!$AW8</f>
        <v>0.11692274782256692</v>
      </c>
      <c r="M8" s="236">
        <f>'Manufacturing Value Added'!M8/BEA_Output_Data!$AW8</f>
        <v>0.13399897519980511</v>
      </c>
      <c r="N8" s="236">
        <f>'Manufacturing Value Added'!N8/BEA_Output_Data!$AW8</f>
        <v>0.23377901772764956</v>
      </c>
      <c r="O8" s="236">
        <f>'Manufacturing Value Added'!O8/BEA_Output_Data!$AW8</f>
        <v>6.0619522353977254E-4</v>
      </c>
      <c r="P8" s="236">
        <f>'Manufacturing Value Added'!P8/BEA_Output_Data!$AW8</f>
        <v>5.8015142526248405E-2</v>
      </c>
      <c r="Q8" s="236">
        <f>'Manufacturing Value Added'!Q8/BEA_Output_Data!$AW8</f>
        <v>0.21526568095863938</v>
      </c>
      <c r="R8" s="236">
        <f>'Manufacturing Value Added'!R8/BEA_Output_Data!$AW8</f>
        <v>3.2788677278357971E-2</v>
      </c>
      <c r="S8" s="236">
        <f>'Manufacturing Value Added'!S8/BEA_Output_Data!$AW8</f>
        <v>3.9485601481622591E-2</v>
      </c>
      <c r="T8" s="237">
        <f t="shared" ref="T8:T13" si="0">SUM(B8:S8)</f>
        <v>1.5728733337701075</v>
      </c>
    </row>
    <row r="9" spans="1:23" x14ac:dyDescent="0.25">
      <c r="A9" s="295">
        <v>1972</v>
      </c>
      <c r="B9" s="236">
        <f>'Manufacturing Value Added'!B9/BEA_Output_Data!$AW9</f>
        <v>0.20374512080836238</v>
      </c>
      <c r="C9" s="236">
        <f>'Manufacturing Value Added'!C9/BEA_Output_Data!$AW9</f>
        <v>2.919235418172263E-2</v>
      </c>
      <c r="D9" s="236">
        <f>'Manufacturing Value Added'!D9/BEA_Output_Data!$AW9</f>
        <v>3.9571798007807565E-2</v>
      </c>
      <c r="E9" s="236">
        <f>'Manufacturing Value Added'!E9/BEA_Output_Data!$AW9</f>
        <v>5.131342014721265E-2</v>
      </c>
      <c r="F9" s="236">
        <f>'Manufacturing Value Added'!F9/BEA_Output_Data!$AW9</f>
        <v>7.3316966240935907E-2</v>
      </c>
      <c r="G9" s="236">
        <f>'Manufacturing Value Added'!G9/BEA_Output_Data!$AW9</f>
        <v>4.744305064311817E-2</v>
      </c>
      <c r="H9" s="236">
        <f>'Manufacturing Value Added'!H9/BEA_Output_Data!$AW9</f>
        <v>2.6413615527966693E-2</v>
      </c>
      <c r="I9" s="236">
        <f>'Manufacturing Value Added'!I9/BEA_Output_Data!$AW9</f>
        <v>0.16673304547336995</v>
      </c>
      <c r="J9" s="236">
        <f>'Manufacturing Value Added'!J9/BEA_Output_Data!$AW9</f>
        <v>3.2925985749526009E-2</v>
      </c>
      <c r="K9" s="236">
        <f>'Manufacturing Value Added'!K9/BEA_Output_Data!$AW9</f>
        <v>5.910819739062699E-2</v>
      </c>
      <c r="L9" s="236">
        <f>'Manufacturing Value Added'!L9/BEA_Output_Data!$AW9</f>
        <v>0.1200304847829414</v>
      </c>
      <c r="M9" s="236">
        <f>'Manufacturing Value Added'!M9/BEA_Output_Data!$AW9</f>
        <v>0.13214508567296865</v>
      </c>
      <c r="N9" s="236">
        <f>'Manufacturing Value Added'!N9/BEA_Output_Data!$AW9</f>
        <v>0.23054466110728608</v>
      </c>
      <c r="O9" s="236">
        <f>'Manufacturing Value Added'!O9/BEA_Output_Data!$AW9</f>
        <v>6.2574949777123307E-4</v>
      </c>
      <c r="P9" s="236">
        <f>'Manufacturing Value Added'!P9/BEA_Output_Data!$AW9</f>
        <v>5.9886559460072361E-2</v>
      </c>
      <c r="Q9" s="236">
        <f>'Manufacturing Value Added'!Q9/BEA_Output_Data!$AW9</f>
        <v>0.21026283732579684</v>
      </c>
      <c r="R9" s="236">
        <f>'Manufacturing Value Added'!R9/BEA_Output_Data!$AW9</f>
        <v>3.3625136344944295E-2</v>
      </c>
      <c r="S9" s="236">
        <f>'Manufacturing Value Added'!S9/BEA_Output_Data!$AW9</f>
        <v>4.0492903150992403E-2</v>
      </c>
      <c r="T9" s="237">
        <f t="shared" si="0"/>
        <v>1.5573769715134222</v>
      </c>
    </row>
    <row r="10" spans="1:23" x14ac:dyDescent="0.25">
      <c r="A10" s="295">
        <v>1973</v>
      </c>
      <c r="B10" s="236">
        <f>'Manufacturing Value Added'!B10/BEA_Output_Data!$AW10</f>
        <v>0.18288994833290664</v>
      </c>
      <c r="C10" s="236">
        <f>'Manufacturing Value Added'!C10/BEA_Output_Data!$AW10</f>
        <v>2.6594559043492141E-2</v>
      </c>
      <c r="D10" s="236">
        <f>'Manufacturing Value Added'!D10/BEA_Output_Data!$AW10</f>
        <v>3.6839795382724319E-2</v>
      </c>
      <c r="E10" s="236">
        <f>'Manufacturing Value Added'!E10/BEA_Output_Data!$AW10</f>
        <v>4.5055279470534185E-2</v>
      </c>
      <c r="F10" s="236">
        <f>'Manufacturing Value Added'!F10/BEA_Output_Data!$AW10</f>
        <v>7.252363740910571E-2</v>
      </c>
      <c r="G10" s="236">
        <f>'Manufacturing Value Added'!G10/BEA_Output_Data!$AW10</f>
        <v>4.5154468879883926E-2</v>
      </c>
      <c r="H10" s="236">
        <f>'Manufacturing Value Added'!H10/BEA_Output_Data!$AW10</f>
        <v>2.1584920453815586E-2</v>
      </c>
      <c r="I10" s="236">
        <f>'Manufacturing Value Added'!I10/BEA_Output_Data!$AW10</f>
        <v>0.16323923092036025</v>
      </c>
      <c r="J10" s="236">
        <f>'Manufacturing Value Added'!J10/BEA_Output_Data!$AW10</f>
        <v>3.3620918811262966E-2</v>
      </c>
      <c r="K10" s="236">
        <f>'Manufacturing Value Added'!K10/BEA_Output_Data!$AW10</f>
        <v>5.705974924169261E-2</v>
      </c>
      <c r="L10" s="236">
        <f>'Manufacturing Value Added'!L10/BEA_Output_Data!$AW10</f>
        <v>0.12828269812301937</v>
      </c>
      <c r="M10" s="236">
        <f>'Manufacturing Value Added'!M10/BEA_Output_Data!$AW10</f>
        <v>0.13106438016334127</v>
      </c>
      <c r="N10" s="236">
        <f>'Manufacturing Value Added'!N10/BEA_Output_Data!$AW10</f>
        <v>0.22935660722231044</v>
      </c>
      <c r="O10" s="236">
        <f>'Manufacturing Value Added'!O10/BEA_Output_Data!$AW10</f>
        <v>7.0992478517230512E-4</v>
      </c>
      <c r="P10" s="236">
        <f>'Manufacturing Value Added'!P10/BEA_Output_Data!$AW10</f>
        <v>6.0948712707200252E-2</v>
      </c>
      <c r="Q10" s="236">
        <f>'Manufacturing Value Added'!Q10/BEA_Output_Data!$AW10</f>
        <v>0.22064844874167941</v>
      </c>
      <c r="R10" s="236">
        <f>'Manufacturing Value Added'!R10/BEA_Output_Data!$AW10</f>
        <v>3.2072942735739886E-2</v>
      </c>
      <c r="S10" s="236">
        <f>'Manufacturing Value Added'!S10/BEA_Output_Data!$AW10</f>
        <v>3.7774376000602475E-2</v>
      </c>
      <c r="T10" s="237">
        <f t="shared" si="0"/>
        <v>1.5254205984248432</v>
      </c>
    </row>
    <row r="11" spans="1:23" x14ac:dyDescent="0.25">
      <c r="A11" s="295">
        <v>1974</v>
      </c>
      <c r="B11" s="236">
        <f>'Manufacturing Value Added'!B11/BEA_Output_Data!$AW11</f>
        <v>0.19590314864135716</v>
      </c>
      <c r="C11" s="236">
        <f>'Manufacturing Value Added'!C11/BEA_Output_Data!$AW11</f>
        <v>2.4821874450312045E-2</v>
      </c>
      <c r="D11" s="236">
        <f>'Manufacturing Value Added'!D11/BEA_Output_Data!$AW11</f>
        <v>3.6753089536446945E-2</v>
      </c>
      <c r="E11" s="236">
        <f>'Manufacturing Value Added'!E11/BEA_Output_Data!$AW11</f>
        <v>4.2600502101492362E-2</v>
      </c>
      <c r="F11" s="236">
        <f>'Manufacturing Value Added'!F11/BEA_Output_Data!$AW11</f>
        <v>7.8366321017548438E-2</v>
      </c>
      <c r="G11" s="236">
        <f>'Manufacturing Value Added'!G11/BEA_Output_Data!$AW11</f>
        <v>4.5652320124166305E-2</v>
      </c>
      <c r="H11" s="236">
        <f>'Manufacturing Value Added'!H11/BEA_Output_Data!$AW11</f>
        <v>2.4751780103072673E-2</v>
      </c>
      <c r="I11" s="236">
        <f>'Manufacturing Value Added'!I11/BEA_Output_Data!$AW11</f>
        <v>0.17574093838399255</v>
      </c>
      <c r="J11" s="236">
        <f>'Manufacturing Value Added'!J11/BEA_Output_Data!$AW11</f>
        <v>3.3603992645865846E-2</v>
      </c>
      <c r="K11" s="236">
        <f>'Manufacturing Value Added'!K11/BEA_Output_Data!$AW11</f>
        <v>5.8669065871376651E-2</v>
      </c>
      <c r="L11" s="236">
        <f>'Manufacturing Value Added'!L11/BEA_Output_Data!$AW11</f>
        <v>0.13570178756491616</v>
      </c>
      <c r="M11" s="236">
        <f>'Manufacturing Value Added'!M11/BEA_Output_Data!$AW11</f>
        <v>0.13410286040582825</v>
      </c>
      <c r="N11" s="236">
        <f>'Manufacturing Value Added'!N11/BEA_Output_Data!$AW11</f>
        <v>0.24637826230865226</v>
      </c>
      <c r="O11" s="236">
        <f>'Manufacturing Value Added'!O11/BEA_Output_Data!$AW11</f>
        <v>8.0300495354923139E-4</v>
      </c>
      <c r="P11" s="236">
        <f>'Manufacturing Value Added'!P11/BEA_Output_Data!$AW11</f>
        <v>6.1669920933686929E-2</v>
      </c>
      <c r="Q11" s="236">
        <f>'Manufacturing Value Added'!Q11/BEA_Output_Data!$AW11</f>
        <v>0.20722469073589622</v>
      </c>
      <c r="R11" s="236">
        <f>'Manufacturing Value Added'!R11/BEA_Output_Data!$AW11</f>
        <v>3.1148238732885674E-2</v>
      </c>
      <c r="S11" s="236">
        <f>'Manufacturing Value Added'!S11/BEA_Output_Data!$AW11</f>
        <v>3.8473183437209187E-2</v>
      </c>
      <c r="T11" s="237">
        <f t="shared" si="0"/>
        <v>1.5723649819482548</v>
      </c>
    </row>
    <row r="12" spans="1:23" x14ac:dyDescent="0.25">
      <c r="A12" s="295">
        <v>1975</v>
      </c>
      <c r="B12" s="236">
        <f>'Manufacturing Value Added'!B12/BEA_Output_Data!$AW12</f>
        <v>0.21075367255627864</v>
      </c>
      <c r="C12" s="236">
        <f>'Manufacturing Value Added'!C12/BEA_Output_Data!$AW12</f>
        <v>2.6220493182156978E-2</v>
      </c>
      <c r="D12" s="236">
        <f>'Manufacturing Value Added'!D12/BEA_Output_Data!$AW12</f>
        <v>3.9354520031183102E-2</v>
      </c>
      <c r="E12" s="236">
        <f>'Manufacturing Value Added'!E12/BEA_Output_Data!$AW12</f>
        <v>4.3305966462347606E-2</v>
      </c>
      <c r="F12" s="236">
        <f>'Manufacturing Value Added'!F12/BEA_Output_Data!$AW12</f>
        <v>7.3300455411681273E-2</v>
      </c>
      <c r="G12" s="236">
        <f>'Manufacturing Value Added'!G12/BEA_Output_Data!$AW12</f>
        <v>4.658074686328615E-2</v>
      </c>
      <c r="H12" s="236">
        <f>'Manufacturing Value Added'!H12/BEA_Output_Data!$AW12</f>
        <v>2.6430308220370683E-2</v>
      </c>
      <c r="I12" s="236">
        <f>'Manufacturing Value Added'!I12/BEA_Output_Data!$AW12</f>
        <v>0.17246967932621829</v>
      </c>
      <c r="J12" s="236">
        <f>'Manufacturing Value Added'!J12/BEA_Output_Data!$AW12</f>
        <v>3.1215521423846176E-2</v>
      </c>
      <c r="K12" s="236">
        <f>'Manufacturing Value Added'!K12/BEA_Output_Data!$AW12</f>
        <v>5.6730514389771988E-2</v>
      </c>
      <c r="L12" s="236">
        <f>'Manufacturing Value Added'!L12/BEA_Output_Data!$AW12</f>
        <v>0.11151083848953934</v>
      </c>
      <c r="M12" s="236">
        <f>'Manufacturing Value Added'!M12/BEA_Output_Data!$AW12</f>
        <v>0.12861348552510898</v>
      </c>
      <c r="N12" s="236">
        <f>'Manufacturing Value Added'!N12/BEA_Output_Data!$AW12</f>
        <v>0.24670749995804228</v>
      </c>
      <c r="O12" s="236">
        <f>'Manufacturing Value Added'!O12/BEA_Output_Data!$AW12</f>
        <v>7.3712730358560215E-4</v>
      </c>
      <c r="P12" s="236">
        <f>'Manufacturing Value Added'!P12/BEA_Output_Data!$AW12</f>
        <v>5.4613573261501756E-2</v>
      </c>
      <c r="Q12" s="236">
        <f>'Manufacturing Value Added'!Q12/BEA_Output_Data!$AW12</f>
        <v>0.20245818792116604</v>
      </c>
      <c r="R12" s="236">
        <f>'Manufacturing Value Added'!R12/BEA_Output_Data!$AW12</f>
        <v>2.9423972297009174E-2</v>
      </c>
      <c r="S12" s="236">
        <f>'Manufacturing Value Added'!S12/BEA_Output_Data!$AW12</f>
        <v>3.9804184284673194E-2</v>
      </c>
      <c r="T12" s="237">
        <f t="shared" si="0"/>
        <v>1.5402307469077674</v>
      </c>
    </row>
    <row r="13" spans="1:23" x14ac:dyDescent="0.25">
      <c r="A13" s="295">
        <v>1976</v>
      </c>
      <c r="B13" s="236">
        <f>'Manufacturing Value Added'!B13/BEA_Output_Data!$AW13</f>
        <v>0.20095277277380413</v>
      </c>
      <c r="C13" s="236">
        <f>'Manufacturing Value Added'!C13/BEA_Output_Data!$AW13</f>
        <v>2.6245863190825936E-2</v>
      </c>
      <c r="D13" s="236">
        <f>'Manufacturing Value Added'!D13/BEA_Output_Data!$AW13</f>
        <v>3.6720135901566905E-2</v>
      </c>
      <c r="E13" s="236">
        <f>'Manufacturing Value Added'!E13/BEA_Output_Data!$AW13</f>
        <v>4.2811915828444479E-2</v>
      </c>
      <c r="F13" s="236">
        <f>'Manufacturing Value Added'!F13/BEA_Output_Data!$AW13</f>
        <v>7.377692588645246E-2</v>
      </c>
      <c r="G13" s="236">
        <f>'Manufacturing Value Added'!G13/BEA_Output_Data!$AW13</f>
        <v>4.52518382950916E-2</v>
      </c>
      <c r="H13" s="236">
        <f>'Manufacturing Value Added'!H13/BEA_Output_Data!$AW13</f>
        <v>2.7520693991681014E-2</v>
      </c>
      <c r="I13" s="236">
        <f>'Manufacturing Value Added'!I13/BEA_Output_Data!$AW13</f>
        <v>0.17231359574094321</v>
      </c>
      <c r="J13" s="236">
        <f>'Manufacturing Value Added'!J13/BEA_Output_Data!$AW13</f>
        <v>3.0875638308364515E-2</v>
      </c>
      <c r="K13" s="236">
        <f>'Manufacturing Value Added'!K13/BEA_Output_Data!$AW13</f>
        <v>5.3453159413440164E-2</v>
      </c>
      <c r="L13" s="236">
        <f>'Manufacturing Value Added'!L13/BEA_Output_Data!$AW13</f>
        <v>0.10932041078831566</v>
      </c>
      <c r="M13" s="236">
        <f>'Manufacturing Value Added'!M13/BEA_Output_Data!$AW13</f>
        <v>0.12332649415044497</v>
      </c>
      <c r="N13" s="236">
        <f>'Manufacturing Value Added'!N13/BEA_Output_Data!$AW13</f>
        <v>0.22512250222449132</v>
      </c>
      <c r="O13" s="236">
        <f>'Manufacturing Value Added'!O13/BEA_Output_Data!$AW13</f>
        <v>7.8860545630213556E-4</v>
      </c>
      <c r="P13" s="236">
        <f>'Manufacturing Value Added'!P13/BEA_Output_Data!$AW13</f>
        <v>5.3919244515076556E-2</v>
      </c>
      <c r="Q13" s="236">
        <f>'Manufacturing Value Added'!Q13/BEA_Output_Data!$AW13</f>
        <v>0.21220177321052627</v>
      </c>
      <c r="R13" s="236">
        <f>'Manufacturing Value Added'!R13/BEA_Output_Data!$AW13</f>
        <v>2.8964957857352095E-2</v>
      </c>
      <c r="S13" s="236">
        <f>'Manufacturing Value Added'!S13/BEA_Output_Data!$AW13</f>
        <v>3.8157550778542347E-2</v>
      </c>
      <c r="T13" s="237">
        <f t="shared" si="0"/>
        <v>1.5017240783116659</v>
      </c>
    </row>
    <row r="14" spans="1:23" x14ac:dyDescent="0.25">
      <c r="A14" s="56">
        <v>1977</v>
      </c>
      <c r="B14" s="236">
        <f>'Manufacturing Value Added'!B14/BEA_Output_Data!$AW14</f>
        <v>0.18823259393805652</v>
      </c>
      <c r="C14" s="236">
        <f>'Manufacturing Value Added'!C14/BEA_Output_Data!$AW14</f>
        <v>2.6989852914100193E-2</v>
      </c>
      <c r="D14" s="236">
        <f>'Manufacturing Value Added'!D14/BEA_Output_Data!$AW14</f>
        <v>3.579496602880456E-2</v>
      </c>
      <c r="E14" s="236">
        <f>'Manufacturing Value Added'!E14/BEA_Output_Data!$AW14</f>
        <v>4.2641492589518964E-2</v>
      </c>
      <c r="F14" s="236">
        <f>'Manufacturing Value Added'!F14/BEA_Output_Data!$AW14</f>
        <v>7.2302916454161453E-2</v>
      </c>
      <c r="G14" s="236">
        <f>'Manufacturing Value Added'!G14/BEA_Output_Data!$AW14</f>
        <v>4.5456853530337078E-2</v>
      </c>
      <c r="H14" s="236">
        <f>'Manufacturing Value Added'!H14/BEA_Output_Data!$AW14</f>
        <v>2.745288573259496E-2</v>
      </c>
      <c r="I14" s="236">
        <f>'Manufacturing Value Added'!I14/BEA_Output_Data!$AW14</f>
        <v>0.17304553734696285</v>
      </c>
      <c r="J14" s="236">
        <f>'Manufacturing Value Added'!J14/BEA_Output_Data!$AW14</f>
        <v>3.3380746688602102E-2</v>
      </c>
      <c r="K14" s="236">
        <f>'Manufacturing Value Added'!K14/BEA_Output_Data!$AW14</f>
        <v>5.3030607905424278E-2</v>
      </c>
      <c r="L14" s="236">
        <f>'Manufacturing Value Added'!L14/BEA_Output_Data!$AW14</f>
        <v>0.10326325249240645</v>
      </c>
      <c r="M14" s="236">
        <f>'Manufacturing Value Added'!M14/BEA_Output_Data!$AW14</f>
        <v>0.12202425052042136</v>
      </c>
      <c r="N14" s="236">
        <f>'Manufacturing Value Added'!N14/BEA_Output_Data!$AW14</f>
        <v>0.21733976396754329</v>
      </c>
      <c r="O14" s="236">
        <f>'Manufacturing Value Added'!O14/BEA_Output_Data!$AW14</f>
        <v>1.090364403109959E-3</v>
      </c>
      <c r="P14" s="236">
        <f>'Manufacturing Value Added'!P14/BEA_Output_Data!$AW14</f>
        <v>5.558486193149826E-2</v>
      </c>
      <c r="Q14" s="236">
        <f>'Manufacturing Value Added'!Q14/BEA_Output_Data!$AW14</f>
        <v>0.21832145296730335</v>
      </c>
      <c r="R14" s="236">
        <f>'Manufacturing Value Added'!R14/BEA_Output_Data!$AW14</f>
        <v>3.0556755704040151E-2</v>
      </c>
      <c r="S14" s="236">
        <f>'Manufacturing Value Added'!S14/BEA_Output_Data!$AW14</f>
        <v>3.8446900578536232E-2</v>
      </c>
      <c r="T14" s="237">
        <f>SUM(B14:S14)</f>
        <v>1.4849560556934218</v>
      </c>
      <c r="W14" s="67"/>
    </row>
    <row r="15" spans="1:23" x14ac:dyDescent="0.25">
      <c r="A15" s="56">
        <v>1978</v>
      </c>
      <c r="B15" s="236">
        <f>'Manufacturing Value Added'!B15/BEA_Output_Data!$AW15</f>
        <v>0.19321430381232618</v>
      </c>
      <c r="C15" s="236">
        <f>'Manufacturing Value Added'!C15/BEA_Output_Data!$AW15</f>
        <v>2.6298304440869252E-2</v>
      </c>
      <c r="D15" s="236">
        <f>'Manufacturing Value Added'!D15/BEA_Output_Data!$AW15</f>
        <v>3.6201158119625557E-2</v>
      </c>
      <c r="E15" s="236">
        <f>'Manufacturing Value Added'!E15/BEA_Output_Data!$AW15</f>
        <v>4.1106774755544161E-2</v>
      </c>
      <c r="F15" s="236">
        <f>'Manufacturing Value Added'!F15/BEA_Output_Data!$AW15</f>
        <v>7.1852403335409765E-2</v>
      </c>
      <c r="G15" s="236">
        <f>'Manufacturing Value Added'!G15/BEA_Output_Data!$AW15</f>
        <v>4.51981914037098E-2</v>
      </c>
      <c r="H15" s="236">
        <f>'Manufacturing Value Added'!H15/BEA_Output_Data!$AW15</f>
        <v>1.9313951931003763E-2</v>
      </c>
      <c r="I15" s="236">
        <f>'Manufacturing Value Added'!I15/BEA_Output_Data!$AW15</f>
        <v>0.16941234534287708</v>
      </c>
      <c r="J15" s="236">
        <f>'Manufacturing Value Added'!J15/BEA_Output_Data!$AW15</f>
        <v>3.3374836992888568E-2</v>
      </c>
      <c r="K15" s="236">
        <f>'Manufacturing Value Added'!K15/BEA_Output_Data!$AW15</f>
        <v>5.1819138446649517E-2</v>
      </c>
      <c r="L15" s="236">
        <f>'Manufacturing Value Added'!L15/BEA_Output_Data!$AW15</f>
        <v>0.10816082802911185</v>
      </c>
      <c r="M15" s="236">
        <f>'Manufacturing Value Added'!M15/BEA_Output_Data!$AW15</f>
        <v>0.12219726961908284</v>
      </c>
      <c r="N15" s="236">
        <f>'Manufacturing Value Added'!N15/BEA_Output_Data!$AW15</f>
        <v>0.21269764826221699</v>
      </c>
      <c r="O15" s="236">
        <f>'Manufacturing Value Added'!O15/BEA_Output_Data!$AW15</f>
        <v>1.3105990347521714E-3</v>
      </c>
      <c r="P15" s="236">
        <f>'Manufacturing Value Added'!P15/BEA_Output_Data!$AW15</f>
        <v>5.5775713708483513E-2</v>
      </c>
      <c r="Q15" s="236">
        <f>'Manufacturing Value Added'!Q15/BEA_Output_Data!$AW15</f>
        <v>0.21208190941754029</v>
      </c>
      <c r="R15" s="236">
        <f>'Manufacturing Value Added'!R15/BEA_Output_Data!$AW15</f>
        <v>3.1515494258816446E-2</v>
      </c>
      <c r="S15" s="236">
        <f>'Manufacturing Value Added'!S15/BEA_Output_Data!$AW15</f>
        <v>3.6533316911608917E-2</v>
      </c>
      <c r="T15" s="237">
        <f t="shared" ref="T15:T40" si="1">SUM(B15:S15)</f>
        <v>1.4680641878225167</v>
      </c>
    </row>
    <row r="16" spans="1:23" x14ac:dyDescent="0.25">
      <c r="A16" s="56">
        <v>1979</v>
      </c>
      <c r="B16" s="236">
        <f>'Manufacturing Value Added'!B16/BEA_Output_Data!$AW16</f>
        <v>0.20022030525436807</v>
      </c>
      <c r="C16" s="236">
        <f>'Manufacturing Value Added'!C16/BEA_Output_Data!$AW16</f>
        <v>2.6760169854222908E-2</v>
      </c>
      <c r="D16" s="236">
        <f>'Manufacturing Value Added'!D16/BEA_Output_Data!$AW16</f>
        <v>3.5123520618863001E-2</v>
      </c>
      <c r="E16" s="236">
        <f>'Manufacturing Value Added'!E16/BEA_Output_Data!$AW16</f>
        <v>3.9609239136016897E-2</v>
      </c>
      <c r="F16" s="236">
        <f>'Manufacturing Value Added'!F16/BEA_Output_Data!$AW16</f>
        <v>7.0385462253745951E-2</v>
      </c>
      <c r="G16" s="236">
        <f>'Manufacturing Value Added'!G16/BEA_Output_Data!$AW16</f>
        <v>4.7299091460223514E-2</v>
      </c>
      <c r="H16" s="236">
        <f>'Manufacturing Value Added'!H16/BEA_Output_Data!$AW16</f>
        <v>2.6736797122304423E-2</v>
      </c>
      <c r="I16" s="236">
        <f>'Manufacturing Value Added'!I16/BEA_Output_Data!$AW16</f>
        <v>0.16573721250548701</v>
      </c>
      <c r="J16" s="236">
        <f>'Manufacturing Value Added'!J16/BEA_Output_Data!$AW16</f>
        <v>3.3633482051306327E-2</v>
      </c>
      <c r="K16" s="236">
        <f>'Manufacturing Value Added'!K16/BEA_Output_Data!$AW16</f>
        <v>5.0313685638676595E-2</v>
      </c>
      <c r="L16" s="236">
        <f>'Manufacturing Value Added'!L16/BEA_Output_Data!$AW16</f>
        <v>0.10364334796896127</v>
      </c>
      <c r="M16" s="236">
        <f>'Manufacturing Value Added'!M16/BEA_Output_Data!$AW16</f>
        <v>0.12618953100019642</v>
      </c>
      <c r="N16" s="236">
        <f>'Manufacturing Value Added'!N16/BEA_Output_Data!$AW16</f>
        <v>0.20196054773123875</v>
      </c>
      <c r="O16" s="236">
        <f>'Manufacturing Value Added'!O16/BEA_Output_Data!$AW16</f>
        <v>1.5618003520329151E-3</v>
      </c>
      <c r="P16" s="236">
        <f>'Manufacturing Value Added'!P16/BEA_Output_Data!$AW16</f>
        <v>5.3534428603886811E-2</v>
      </c>
      <c r="Q16" s="236">
        <f>'Manufacturing Value Added'!Q16/BEA_Output_Data!$AW16</f>
        <v>0.19643688884124302</v>
      </c>
      <c r="R16" s="236">
        <f>'Manufacturing Value Added'!R16/BEA_Output_Data!$AW16</f>
        <v>2.9452935359452453E-2</v>
      </c>
      <c r="S16" s="236">
        <f>'Manufacturing Value Added'!S16/BEA_Output_Data!$AW16</f>
        <v>3.5029745988887577E-2</v>
      </c>
      <c r="T16" s="237">
        <f t="shared" si="1"/>
        <v>1.4436281917411138</v>
      </c>
    </row>
    <row r="17" spans="1:20" x14ac:dyDescent="0.25">
      <c r="A17" s="56">
        <v>1980</v>
      </c>
      <c r="B17" s="236">
        <f>'Manufacturing Value Added'!B17/BEA_Output_Data!$AW17</f>
        <v>0.22449188326222846</v>
      </c>
      <c r="C17" s="236">
        <f>'Manufacturing Value Added'!C17/BEA_Output_Data!$AW17</f>
        <v>2.7452419430496471E-2</v>
      </c>
      <c r="D17" s="236">
        <f>'Manufacturing Value Added'!D17/BEA_Output_Data!$AW17</f>
        <v>3.6974236351369913E-2</v>
      </c>
      <c r="E17" s="236">
        <f>'Manufacturing Value Added'!E17/BEA_Output_Data!$AW17</f>
        <v>3.7556284507669839E-2</v>
      </c>
      <c r="F17" s="236">
        <f>'Manufacturing Value Added'!F17/BEA_Output_Data!$AW17</f>
        <v>6.8713298759736738E-2</v>
      </c>
      <c r="G17" s="236">
        <f>'Manufacturing Value Added'!G17/BEA_Output_Data!$AW17</f>
        <v>4.6838205695134257E-2</v>
      </c>
      <c r="H17" s="236">
        <f>'Manufacturing Value Added'!H17/BEA_Output_Data!$AW17</f>
        <v>2.1723657906853093E-2</v>
      </c>
      <c r="I17" s="236">
        <f>'Manufacturing Value Added'!I17/BEA_Output_Data!$AW17</f>
        <v>0.15573350979351774</v>
      </c>
      <c r="J17" s="236">
        <f>'Manufacturing Value Added'!J17/BEA_Output_Data!$AW17</f>
        <v>3.404350725914685E-2</v>
      </c>
      <c r="K17" s="236">
        <f>'Manufacturing Value Added'!K17/BEA_Output_Data!$AW17</f>
        <v>4.7959666675257848E-2</v>
      </c>
      <c r="L17" s="236">
        <f>'Manufacturing Value Added'!L17/BEA_Output_Data!$AW17</f>
        <v>0.10211958776395343</v>
      </c>
      <c r="M17" s="236">
        <f>'Manufacturing Value Added'!M17/BEA_Output_Data!$AW17</f>
        <v>0.13069404422811584</v>
      </c>
      <c r="N17" s="236">
        <f>'Manufacturing Value Added'!N17/BEA_Output_Data!$AW17</f>
        <v>0.19336607464040217</v>
      </c>
      <c r="O17" s="236">
        <f>'Manufacturing Value Added'!O17/BEA_Output_Data!$AW17</f>
        <v>2.1379891718727195E-3</v>
      </c>
      <c r="P17" s="236">
        <f>'Manufacturing Value Added'!P17/BEA_Output_Data!$AW17</f>
        <v>5.3594305516596961E-2</v>
      </c>
      <c r="Q17" s="236">
        <f>'Manufacturing Value Added'!Q17/BEA_Output_Data!$AW17</f>
        <v>0.16791368274657748</v>
      </c>
      <c r="R17" s="236">
        <f>'Manufacturing Value Added'!R17/BEA_Output_Data!$AW17</f>
        <v>3.2680123036838579E-2</v>
      </c>
      <c r="S17" s="236">
        <f>'Manufacturing Value Added'!S17/BEA_Output_Data!$AW17</f>
        <v>3.2439597752132517E-2</v>
      </c>
      <c r="T17" s="237">
        <f t="shared" si="1"/>
        <v>1.4164320744979011</v>
      </c>
    </row>
    <row r="18" spans="1:20" x14ac:dyDescent="0.25">
      <c r="A18" s="56">
        <v>1981</v>
      </c>
      <c r="B18" s="236">
        <f>'Manufacturing Value Added'!B18/BEA_Output_Data!$AW18</f>
        <v>0.21304320939762883</v>
      </c>
      <c r="C18" s="236">
        <f>'Manufacturing Value Added'!C18/BEA_Output_Data!$AW18</f>
        <v>2.6080736954797394E-2</v>
      </c>
      <c r="D18" s="236">
        <f>'Manufacturing Value Added'!D18/BEA_Output_Data!$AW18</f>
        <v>3.5580064041221104E-2</v>
      </c>
      <c r="E18" s="236">
        <f>'Manufacturing Value Added'!E18/BEA_Output_Data!$AW18</f>
        <v>3.3709098694408815E-2</v>
      </c>
      <c r="F18" s="236">
        <f>'Manufacturing Value Added'!F18/BEA_Output_Data!$AW18</f>
        <v>6.5234483692252418E-2</v>
      </c>
      <c r="G18" s="236">
        <f>'Manufacturing Value Added'!G18/BEA_Output_Data!$AW18</f>
        <v>4.659972099734476E-2</v>
      </c>
      <c r="H18" s="236">
        <f>'Manufacturing Value Added'!H18/BEA_Output_Data!$AW18</f>
        <v>3.7689855866063444E-2</v>
      </c>
      <c r="I18" s="236">
        <f>'Manufacturing Value Added'!I18/BEA_Output_Data!$AW18</f>
        <v>0.15863985307715933</v>
      </c>
      <c r="J18" s="236">
        <f>'Manufacturing Value Added'!J18/BEA_Output_Data!$AW18</f>
        <v>3.607285989309205E-2</v>
      </c>
      <c r="K18" s="236">
        <f>'Manufacturing Value Added'!K18/BEA_Output_Data!$AW18</f>
        <v>4.2538404768684313E-2</v>
      </c>
      <c r="L18" s="236">
        <f>'Manufacturing Value Added'!L18/BEA_Output_Data!$AW18</f>
        <v>0.10111135451968521</v>
      </c>
      <c r="M18" s="236">
        <f>'Manufacturing Value Added'!M18/BEA_Output_Data!$AW18</f>
        <v>0.1277762560087197</v>
      </c>
      <c r="N18" s="236">
        <f>'Manufacturing Value Added'!N18/BEA_Output_Data!$AW18</f>
        <v>0.17975993556400804</v>
      </c>
      <c r="O18" s="236">
        <f>'Manufacturing Value Added'!O18/BEA_Output_Data!$AW18</f>
        <v>2.4596904963979501E-3</v>
      </c>
      <c r="P18" s="236">
        <f>'Manufacturing Value Added'!P18/BEA_Output_Data!$AW18</f>
        <v>5.1961881104456147E-2</v>
      </c>
      <c r="Q18" s="236">
        <f>'Manufacturing Value Added'!Q18/BEA_Output_Data!$AW18</f>
        <v>0.15858066068584958</v>
      </c>
      <c r="R18" s="236">
        <f>'Manufacturing Value Added'!R18/BEA_Output_Data!$AW18</f>
        <v>3.0912693021093243E-2</v>
      </c>
      <c r="S18" s="236">
        <f>'Manufacturing Value Added'!S18/BEA_Output_Data!$AW18</f>
        <v>3.5587227788078067E-2</v>
      </c>
      <c r="T18" s="237">
        <f t="shared" si="1"/>
        <v>1.3833379865709405</v>
      </c>
    </row>
    <row r="19" spans="1:20" x14ac:dyDescent="0.25">
      <c r="A19" s="56">
        <v>1982</v>
      </c>
      <c r="B19" s="236">
        <f>'Manufacturing Value Added'!B19/BEA_Output_Data!$AW19</f>
        <v>0.23652529003450284</v>
      </c>
      <c r="C19" s="236">
        <f>'Manufacturing Value Added'!C19/BEA_Output_Data!$AW19</f>
        <v>2.6057586993000811E-2</v>
      </c>
      <c r="D19" s="236">
        <f>'Manufacturing Value Added'!D19/BEA_Output_Data!$AW19</f>
        <v>3.5258401820321396E-2</v>
      </c>
      <c r="E19" s="236">
        <f>'Manufacturing Value Added'!E19/BEA_Output_Data!$AW19</f>
        <v>3.397594402493026E-2</v>
      </c>
      <c r="F19" s="236">
        <f>'Manufacturing Value Added'!F19/BEA_Output_Data!$AW19</f>
        <v>7.1463728509739061E-2</v>
      </c>
      <c r="G19" s="236">
        <f>'Manufacturing Value Added'!G19/BEA_Output_Data!$AW19</f>
        <v>4.9437117911609263E-2</v>
      </c>
      <c r="H19" s="236">
        <f>'Manufacturing Value Added'!H19/BEA_Output_Data!$AW19</f>
        <v>3.1871183609435881E-2</v>
      </c>
      <c r="I19" s="236">
        <f>'Manufacturing Value Added'!I19/BEA_Output_Data!$AW19</f>
        <v>0.16621220909019838</v>
      </c>
      <c r="J19" s="236">
        <f>'Manufacturing Value Added'!J19/BEA_Output_Data!$AW19</f>
        <v>3.6581852194219229E-2</v>
      </c>
      <c r="K19" s="236">
        <f>'Manufacturing Value Added'!K19/BEA_Output_Data!$AW19</f>
        <v>3.7504443317502099E-2</v>
      </c>
      <c r="L19" s="236">
        <f>'Manufacturing Value Added'!L19/BEA_Output_Data!$AW19</f>
        <v>7.6484217181213385E-2</v>
      </c>
      <c r="M19" s="236">
        <f>'Manufacturing Value Added'!M19/BEA_Output_Data!$AW19</f>
        <v>0.12042823677181722</v>
      </c>
      <c r="N19" s="236">
        <f>'Manufacturing Value Added'!N19/BEA_Output_Data!$AW19</f>
        <v>0.16132866085933717</v>
      </c>
      <c r="O19" s="236">
        <f>'Manufacturing Value Added'!O19/BEA_Output_Data!$AW19</f>
        <v>2.861721629577168E-3</v>
      </c>
      <c r="P19" s="236">
        <f>'Manufacturing Value Added'!P19/BEA_Output_Data!$AW19</f>
        <v>4.8751864131840565E-2</v>
      </c>
      <c r="Q19" s="236">
        <f>'Manufacturing Value Added'!Q19/BEA_Output_Data!$AW19</f>
        <v>0.17443159174623654</v>
      </c>
      <c r="R19" s="236">
        <f>'Manufacturing Value Added'!R19/BEA_Output_Data!$AW19</f>
        <v>3.0141229506528006E-2</v>
      </c>
      <c r="S19" s="236">
        <f>'Manufacturing Value Added'!S19/BEA_Output_Data!$AW19</f>
        <v>3.7029188076229659E-2</v>
      </c>
      <c r="T19" s="237">
        <f t="shared" si="1"/>
        <v>1.376344467408239</v>
      </c>
    </row>
    <row r="20" spans="1:20" x14ac:dyDescent="0.25">
      <c r="A20" s="56">
        <v>1983</v>
      </c>
      <c r="B20" s="236">
        <f>'Manufacturing Value Added'!B20/BEA_Output_Data!$AW20</f>
        <v>0.22222867429957768</v>
      </c>
      <c r="C20" s="236">
        <f>'Manufacturing Value Added'!C20/BEA_Output_Data!$AW20</f>
        <v>2.7537168303197E-2</v>
      </c>
      <c r="D20" s="236">
        <f>'Manufacturing Value Added'!D20/BEA_Output_Data!$AW20</f>
        <v>3.50773429148558E-2</v>
      </c>
      <c r="E20" s="236">
        <f>'Manufacturing Value Added'!E20/BEA_Output_Data!$AW20</f>
        <v>3.8893670098223358E-2</v>
      </c>
      <c r="F20" s="236">
        <f>'Manufacturing Value Added'!F20/BEA_Output_Data!$AW20</f>
        <v>7.3372783702298341E-2</v>
      </c>
      <c r="G20" s="236">
        <f>'Manufacturing Value Added'!G20/BEA_Output_Data!$AW20</f>
        <v>4.7352476869434702E-2</v>
      </c>
      <c r="H20" s="236">
        <f>'Manufacturing Value Added'!H20/BEA_Output_Data!$AW20</f>
        <v>4.4381262178922416E-2</v>
      </c>
      <c r="I20" s="236">
        <f>'Manufacturing Value Added'!I20/BEA_Output_Data!$AW20</f>
        <v>0.17236029261981878</v>
      </c>
      <c r="J20" s="236">
        <f>'Manufacturing Value Added'!J20/BEA_Output_Data!$AW20</f>
        <v>3.7855325235368935E-2</v>
      </c>
      <c r="K20" s="236">
        <f>'Manufacturing Value Added'!K20/BEA_Output_Data!$AW20</f>
        <v>4.158860523992812E-2</v>
      </c>
      <c r="L20" s="236">
        <f>'Manufacturing Value Added'!L20/BEA_Output_Data!$AW20</f>
        <v>6.136012362702957E-2</v>
      </c>
      <c r="M20" s="236">
        <f>'Manufacturing Value Added'!M20/BEA_Output_Data!$AW20</f>
        <v>0.11726058965773359</v>
      </c>
      <c r="N20" s="236">
        <f>'Manufacturing Value Added'!N20/BEA_Output_Data!$AW20</f>
        <v>0.13447746377467096</v>
      </c>
      <c r="O20" s="236">
        <f>'Manufacturing Value Added'!O20/BEA_Output_Data!$AW20</f>
        <v>3.3396665589409459E-3</v>
      </c>
      <c r="P20" s="236">
        <f>'Manufacturing Value Added'!P20/BEA_Output_Data!$AW20</f>
        <v>4.8582441644185868E-2</v>
      </c>
      <c r="Q20" s="236">
        <f>'Manufacturing Value Added'!Q20/BEA_Output_Data!$AW20</f>
        <v>0.18108360644182489</v>
      </c>
      <c r="R20" s="236">
        <f>'Manufacturing Value Added'!R20/BEA_Output_Data!$AW20</f>
        <v>3.1854635623884277E-2</v>
      </c>
      <c r="S20" s="236">
        <f>'Manufacturing Value Added'!S20/BEA_Output_Data!$AW20</f>
        <v>3.461620709052355E-2</v>
      </c>
      <c r="T20" s="237">
        <f t="shared" si="1"/>
        <v>1.3532223358804187</v>
      </c>
    </row>
    <row r="21" spans="1:20" x14ac:dyDescent="0.25">
      <c r="A21" s="56">
        <v>1984</v>
      </c>
      <c r="B21" s="236">
        <f>'Manufacturing Value Added'!B21/BEA_Output_Data!$AW21</f>
        <v>0.19116042978880896</v>
      </c>
      <c r="C21" s="236">
        <f>'Manufacturing Value Added'!C21/BEA_Output_Data!$AW21</f>
        <v>2.576190521708735E-2</v>
      </c>
      <c r="D21" s="236">
        <f>'Manufacturing Value Added'!D21/BEA_Output_Data!$AW21</f>
        <v>3.1868102096723833E-2</v>
      </c>
      <c r="E21" s="236">
        <f>'Manufacturing Value Added'!E21/BEA_Output_Data!$AW21</f>
        <v>3.9486987674149633E-2</v>
      </c>
      <c r="F21" s="236">
        <f>'Manufacturing Value Added'!F21/BEA_Output_Data!$AW21</f>
        <v>6.8122769410613182E-2</v>
      </c>
      <c r="G21" s="236">
        <f>'Manufacturing Value Added'!G21/BEA_Output_Data!$AW21</f>
        <v>4.6128277113207286E-2</v>
      </c>
      <c r="H21" s="236">
        <f>'Manufacturing Value Added'!H21/BEA_Output_Data!$AW21</f>
        <v>4.2266255564917275E-2</v>
      </c>
      <c r="I21" s="236">
        <f>'Manufacturing Value Added'!I21/BEA_Output_Data!$AW21</f>
        <v>0.15698170442976409</v>
      </c>
      <c r="J21" s="236">
        <f>'Manufacturing Value Added'!J21/BEA_Output_Data!$AW21</f>
        <v>3.8652347555858016E-2</v>
      </c>
      <c r="K21" s="236">
        <f>'Manufacturing Value Added'!K21/BEA_Output_Data!$AW21</f>
        <v>4.1237074697265272E-2</v>
      </c>
      <c r="L21" s="236">
        <f>'Manufacturing Value Added'!L21/BEA_Output_Data!$AW21</f>
        <v>6.474186065924474E-2</v>
      </c>
      <c r="M21" s="236">
        <f>'Manufacturing Value Added'!M21/BEA_Output_Data!$AW21</f>
        <v>0.1190688211381722</v>
      </c>
      <c r="N21" s="236">
        <f>'Manufacturing Value Added'!N21/BEA_Output_Data!$AW21</f>
        <v>0.13214916652863384</v>
      </c>
      <c r="O21" s="236">
        <f>'Manufacturing Value Added'!O21/BEA_Output_Data!$AW21</f>
        <v>4.0442664202142396E-3</v>
      </c>
      <c r="P21" s="236">
        <f>'Manufacturing Value Added'!P21/BEA_Output_Data!$AW21</f>
        <v>4.9976144108951688E-2</v>
      </c>
      <c r="Q21" s="236">
        <f>'Manufacturing Value Added'!Q21/BEA_Output_Data!$AW21</f>
        <v>0.1955033676402774</v>
      </c>
      <c r="R21" s="236">
        <f>'Manufacturing Value Added'!R21/BEA_Output_Data!$AW21</f>
        <v>3.329075401331133E-2</v>
      </c>
      <c r="S21" s="236">
        <f>'Manufacturing Value Added'!S21/BEA_Output_Data!$AW21</f>
        <v>3.5567699933658874E-2</v>
      </c>
      <c r="T21" s="237">
        <f t="shared" si="1"/>
        <v>1.316007933990859</v>
      </c>
    </row>
    <row r="22" spans="1:20" x14ac:dyDescent="0.25">
      <c r="A22" s="56">
        <v>1985</v>
      </c>
      <c r="B22" s="236">
        <f>'Manufacturing Value Added'!B22/BEA_Output_Data!$AW22</f>
        <v>0.19601157926270316</v>
      </c>
      <c r="C22" s="236">
        <f>'Manufacturing Value Added'!C22/BEA_Output_Data!$AW22</f>
        <v>2.4652814759209416E-2</v>
      </c>
      <c r="D22" s="236">
        <f>'Manufacturing Value Added'!D22/BEA_Output_Data!$AW22</f>
        <v>3.011348443586722E-2</v>
      </c>
      <c r="E22" s="236">
        <f>'Manufacturing Value Added'!E22/BEA_Output_Data!$AW22</f>
        <v>3.9398927975110506E-2</v>
      </c>
      <c r="F22" s="236">
        <f>'Manufacturing Value Added'!F22/BEA_Output_Data!$AW22</f>
        <v>6.7073950252019621E-2</v>
      </c>
      <c r="G22" s="236">
        <f>'Manufacturing Value Added'!G22/BEA_Output_Data!$AW22</f>
        <v>4.5525268844700956E-2</v>
      </c>
      <c r="H22" s="236">
        <f>'Manufacturing Value Added'!H22/BEA_Output_Data!$AW22</f>
        <v>4.9390411913743604E-2</v>
      </c>
      <c r="I22" s="236">
        <f>'Manufacturing Value Added'!I22/BEA_Output_Data!$AW22</f>
        <v>0.15184443795031727</v>
      </c>
      <c r="J22" s="236">
        <f>'Manufacturing Value Added'!J22/BEA_Output_Data!$AW22</f>
        <v>4.0457467669303943E-2</v>
      </c>
      <c r="K22" s="236">
        <f>'Manufacturing Value Added'!K22/BEA_Output_Data!$AW22</f>
        <v>4.1227022483345636E-2</v>
      </c>
      <c r="L22" s="236">
        <f>'Manufacturing Value Added'!L22/BEA_Output_Data!$AW22</f>
        <v>5.6256869576321908E-2</v>
      </c>
      <c r="M22" s="236">
        <f>'Manufacturing Value Added'!M22/BEA_Output_Data!$AW22</f>
        <v>0.11985026667546872</v>
      </c>
      <c r="N22" s="236">
        <f>'Manufacturing Value Added'!N22/BEA_Output_Data!$AW22</f>
        <v>0.12442853991132126</v>
      </c>
      <c r="O22" s="236">
        <f>'Manufacturing Value Added'!O22/BEA_Output_Data!$AW22</f>
        <v>4.6776174538531983E-3</v>
      </c>
      <c r="P22" s="236">
        <f>'Manufacturing Value Added'!P22/BEA_Output_Data!$AW22</f>
        <v>4.9874542964425665E-2</v>
      </c>
      <c r="Q22" s="236">
        <f>'Manufacturing Value Added'!Q22/BEA_Output_Data!$AW22</f>
        <v>0.18976509300169195</v>
      </c>
      <c r="R22" s="236">
        <f>'Manufacturing Value Added'!R22/BEA_Output_Data!$AW22</f>
        <v>3.23811344626284E-2</v>
      </c>
      <c r="S22" s="236">
        <f>'Manufacturing Value Added'!S22/BEA_Output_Data!$AW22</f>
        <v>3.6092389908593592E-2</v>
      </c>
      <c r="T22" s="237">
        <f t="shared" si="1"/>
        <v>1.299021819500626</v>
      </c>
    </row>
    <row r="23" spans="1:20" x14ac:dyDescent="0.25">
      <c r="A23" s="56">
        <v>1986</v>
      </c>
      <c r="B23" s="236">
        <f>'Manufacturing Value Added'!B23/BEA_Output_Data!$AW23</f>
        <v>0.18820033040535328</v>
      </c>
      <c r="C23" s="236">
        <f>'Manufacturing Value Added'!C23/BEA_Output_Data!$AW23</f>
        <v>2.5969083557513591E-2</v>
      </c>
      <c r="D23" s="236">
        <f>'Manufacturing Value Added'!D23/BEA_Output_Data!$AW23</f>
        <v>3.0229221657151448E-2</v>
      </c>
      <c r="E23" s="236">
        <f>'Manufacturing Value Added'!E23/BEA_Output_Data!$AW23</f>
        <v>4.4208511881067447E-2</v>
      </c>
      <c r="F23" s="236">
        <f>'Manufacturing Value Added'!F23/BEA_Output_Data!$AW23</f>
        <v>6.8840062566928081E-2</v>
      </c>
      <c r="G23" s="236">
        <f>'Manufacturing Value Added'!G23/BEA_Output_Data!$AW23</f>
        <v>4.5403158417977894E-2</v>
      </c>
      <c r="H23" s="236">
        <f>'Manufacturing Value Added'!H23/BEA_Output_Data!$AW23</f>
        <v>3.5103419541253754E-2</v>
      </c>
      <c r="I23" s="236">
        <f>'Manufacturing Value Added'!I23/BEA_Output_Data!$AW23</f>
        <v>0.1599505764251006</v>
      </c>
      <c r="J23" s="236">
        <f>'Manufacturing Value Added'!J23/BEA_Output_Data!$AW23</f>
        <v>4.0928680517806758E-2</v>
      </c>
      <c r="K23" s="236">
        <f>'Manufacturing Value Added'!K23/BEA_Output_Data!$AW23</f>
        <v>4.3228754847000464E-2</v>
      </c>
      <c r="L23" s="236">
        <f>'Manufacturing Value Added'!L23/BEA_Output_Data!$AW23</f>
        <v>6.0725192413995155E-2</v>
      </c>
      <c r="M23" s="236">
        <f>'Manufacturing Value Added'!M23/BEA_Output_Data!$AW23</f>
        <v>0.11775570424803564</v>
      </c>
      <c r="N23" s="236">
        <f>'Manufacturing Value Added'!N23/BEA_Output_Data!$AW23</f>
        <v>0.11494732147882322</v>
      </c>
      <c r="O23" s="236">
        <f>'Manufacturing Value Added'!O23/BEA_Output_Data!$AW23</f>
        <v>5.1084492014957551E-3</v>
      </c>
      <c r="P23" s="236">
        <f>'Manufacturing Value Added'!P23/BEA_Output_Data!$AW23</f>
        <v>5.0799430067407246E-2</v>
      </c>
      <c r="Q23" s="236">
        <f>'Manufacturing Value Added'!Q23/BEA_Output_Data!$AW23</f>
        <v>0.18562697128904007</v>
      </c>
      <c r="R23" s="236">
        <f>'Manufacturing Value Added'!R23/BEA_Output_Data!$AW23</f>
        <v>3.2305731159813007E-2</v>
      </c>
      <c r="S23" s="236">
        <f>'Manufacturing Value Added'!S23/BEA_Output_Data!$AW23</f>
        <v>3.5465529921841113E-2</v>
      </c>
      <c r="T23" s="237">
        <f t="shared" si="1"/>
        <v>1.2847961295976047</v>
      </c>
    </row>
    <row r="24" spans="1:20" x14ac:dyDescent="0.25">
      <c r="A24" s="57">
        <v>1987</v>
      </c>
      <c r="B24" s="236">
        <f>'Manufacturing Value Added'!B24/BEA_Output_Data!$AW24</f>
        <v>0.17598588004468857</v>
      </c>
      <c r="C24" s="236">
        <f>'Manufacturing Value Added'!C24/BEA_Output_Data!$AW24</f>
        <v>2.559526378693577E-2</v>
      </c>
      <c r="D24" s="236">
        <f>'Manufacturing Value Added'!D24/BEA_Output_Data!$AW24</f>
        <v>2.8800127429447445E-2</v>
      </c>
      <c r="E24" s="236">
        <f>'Manufacturing Value Added'!E24/BEA_Output_Data!$AW24</f>
        <v>4.4348629634739158E-2</v>
      </c>
      <c r="F24" s="236">
        <f>'Manufacturing Value Added'!F24/BEA_Output_Data!$AW24</f>
        <v>6.6117372343296593E-2</v>
      </c>
      <c r="G24" s="236">
        <f>'Manufacturing Value Added'!G24/BEA_Output_Data!$AW24</f>
        <v>4.3218851380056114E-2</v>
      </c>
      <c r="H24" s="236">
        <f>'Manufacturing Value Added'!H24/BEA_Output_Data!$AW24</f>
        <v>5.0350432709375149E-2</v>
      </c>
      <c r="I24" s="236">
        <f>'Manufacturing Value Added'!I24/BEA_Output_Data!$AW24</f>
        <v>0.16945016110150743</v>
      </c>
      <c r="J24" s="236">
        <f>'Manufacturing Value Added'!J24/BEA_Output_Data!$AW24</f>
        <v>4.1352982625438399E-2</v>
      </c>
      <c r="K24" s="236">
        <f>'Manufacturing Value Added'!K24/BEA_Output_Data!$AW24</f>
        <v>3.8351104429811107E-2</v>
      </c>
      <c r="L24" s="236">
        <f>'Manufacturing Value Added'!L24/BEA_Output_Data!$AW24</f>
        <v>5.4233536855658501E-2</v>
      </c>
      <c r="M24" s="236">
        <f>'Manufacturing Value Added'!M24/BEA_Output_Data!$AW24</f>
        <v>0.1168666990297309</v>
      </c>
      <c r="N24" s="236">
        <f>'Manufacturing Value Added'!N24/BEA_Output_Data!$AW24</f>
        <v>0.11224531761932861</v>
      </c>
      <c r="O24" s="236">
        <f>'Manufacturing Value Added'!O24/BEA_Output_Data!$AW24</f>
        <v>5.8065032370289114E-3</v>
      </c>
      <c r="P24" s="236">
        <f>'Manufacturing Value Added'!P24/BEA_Output_Data!$AW24</f>
        <v>4.9189046302638179E-2</v>
      </c>
      <c r="Q24" s="236">
        <f>'Manufacturing Value Added'!Q24/BEA_Output_Data!$AW24</f>
        <v>0.18300059708039482</v>
      </c>
      <c r="R24" s="236">
        <f>'Manufacturing Value Added'!R24/BEA_Output_Data!$AW24</f>
        <v>3.1825831033586549E-2</v>
      </c>
      <c r="S24" s="236">
        <f>'Manufacturing Value Added'!S24/BEA_Output_Data!$AW24</f>
        <v>3.5052452565516673E-2</v>
      </c>
      <c r="T24" s="237">
        <f t="shared" si="1"/>
        <v>1.2717907892091789</v>
      </c>
    </row>
    <row r="25" spans="1:20" x14ac:dyDescent="0.25">
      <c r="A25" s="57">
        <v>1988</v>
      </c>
      <c r="B25" s="236">
        <f>'Manufacturing Value Added'!B25/BEA_Output_Data!$AW25</f>
        <v>0.16858909279581935</v>
      </c>
      <c r="C25" s="236">
        <f>'Manufacturing Value Added'!C25/BEA_Output_Data!$AW25</f>
        <v>2.5662435342352755E-2</v>
      </c>
      <c r="D25" s="236">
        <f>'Manufacturing Value Added'!D25/BEA_Output_Data!$AW25</f>
        <v>2.7510927604712049E-2</v>
      </c>
      <c r="E25" s="236">
        <f>'Manufacturing Value Added'!E25/BEA_Output_Data!$AW25</f>
        <v>4.197986212298703E-2</v>
      </c>
      <c r="F25" s="236">
        <f>'Manufacturing Value Added'!F25/BEA_Output_Data!$AW25</f>
        <v>6.3489854319096109E-2</v>
      </c>
      <c r="G25" s="236">
        <f>'Manufacturing Value Added'!G25/BEA_Output_Data!$AW25</f>
        <v>4.4061730841183123E-2</v>
      </c>
      <c r="H25" s="236">
        <f>'Manufacturing Value Added'!H25/BEA_Output_Data!$AW25</f>
        <v>5.6368206748557574E-2</v>
      </c>
      <c r="I25" s="236">
        <f>'Manufacturing Value Added'!I25/BEA_Output_Data!$AW25</f>
        <v>0.15218811769931961</v>
      </c>
      <c r="J25" s="236">
        <f>'Manufacturing Value Added'!J25/BEA_Output_Data!$AW25</f>
        <v>3.9893925707320081E-2</v>
      </c>
      <c r="K25" s="236">
        <f>'Manufacturing Value Added'!K25/BEA_Output_Data!$AW25</f>
        <v>3.8878693222904916E-2</v>
      </c>
      <c r="L25" s="236">
        <f>'Manufacturing Value Added'!L25/BEA_Output_Data!$AW25</f>
        <v>5.2929667306144519E-2</v>
      </c>
      <c r="M25" s="236">
        <f>'Manufacturing Value Added'!M25/BEA_Output_Data!$AW25</f>
        <v>0.11476223362137764</v>
      </c>
      <c r="N25" s="236">
        <f>'Manufacturing Value Added'!N25/BEA_Output_Data!$AW25</f>
        <v>0.12146906342929288</v>
      </c>
      <c r="O25" s="236">
        <f>'Manufacturing Value Added'!O25/BEA_Output_Data!$AW25</f>
        <v>6.4126485908918085E-3</v>
      </c>
      <c r="P25" s="236">
        <f>'Manufacturing Value Added'!P25/BEA_Output_Data!$AW25</f>
        <v>4.6783227175801426E-2</v>
      </c>
      <c r="Q25" s="236">
        <f>'Manufacturing Value Added'!Q25/BEA_Output_Data!$AW25</f>
        <v>0.182859469935504</v>
      </c>
      <c r="R25" s="236">
        <f>'Manufacturing Value Added'!R25/BEA_Output_Data!$AW25</f>
        <v>2.9683635145353403E-2</v>
      </c>
      <c r="S25" s="236">
        <f>'Manufacturing Value Added'!S25/BEA_Output_Data!$AW25</f>
        <v>4.3458310102850492E-2</v>
      </c>
      <c r="T25" s="237">
        <f t="shared" si="1"/>
        <v>1.2569811017114687</v>
      </c>
    </row>
    <row r="26" spans="1:20" x14ac:dyDescent="0.25">
      <c r="A26" s="57">
        <v>1989</v>
      </c>
      <c r="B26" s="236">
        <f>'Manufacturing Value Added'!B26/BEA_Output_Data!$AW26</f>
        <v>0.16359239134898454</v>
      </c>
      <c r="C26" s="236">
        <f>'Manufacturing Value Added'!C26/BEA_Output_Data!$AW26</f>
        <v>2.6269418882710872E-2</v>
      </c>
      <c r="D26" s="236">
        <f>'Manufacturing Value Added'!D26/BEA_Output_Data!$AW26</f>
        <v>2.7742313965728467E-2</v>
      </c>
      <c r="E26" s="236">
        <f>'Manufacturing Value Added'!E26/BEA_Output_Data!$AW26</f>
        <v>4.1475884142474176E-2</v>
      </c>
      <c r="F26" s="236">
        <f>'Manufacturing Value Added'!F26/BEA_Output_Data!$AW26</f>
        <v>6.1392004663529683E-2</v>
      </c>
      <c r="G26" s="236">
        <f>'Manufacturing Value Added'!G26/BEA_Output_Data!$AW26</f>
        <v>4.4461492403030392E-2</v>
      </c>
      <c r="H26" s="236">
        <f>'Manufacturing Value Added'!H26/BEA_Output_Data!$AW26</f>
        <v>5.1904319428526864E-2</v>
      </c>
      <c r="I26" s="236">
        <f>'Manufacturing Value Added'!I26/BEA_Output_Data!$AW26</f>
        <v>0.15237606873301551</v>
      </c>
      <c r="J26" s="236">
        <f>'Manufacturing Value Added'!J26/BEA_Output_Data!$AW26</f>
        <v>4.3714662713072283E-2</v>
      </c>
      <c r="K26" s="236">
        <f>'Manufacturing Value Added'!K26/BEA_Output_Data!$AW26</f>
        <v>3.9554166712344498E-2</v>
      </c>
      <c r="L26" s="236">
        <f>'Manufacturing Value Added'!L26/BEA_Output_Data!$AW26</f>
        <v>5.390574749471079E-2</v>
      </c>
      <c r="M26" s="236">
        <f>'Manufacturing Value Added'!M26/BEA_Output_Data!$AW26</f>
        <v>0.11194470160317509</v>
      </c>
      <c r="N26" s="236">
        <f>'Manufacturing Value Added'!N26/BEA_Output_Data!$AW26</f>
        <v>0.1247213764531007</v>
      </c>
      <c r="O26" s="236">
        <f>'Manufacturing Value Added'!O26/BEA_Output_Data!$AW26</f>
        <v>6.8437952122676563E-3</v>
      </c>
      <c r="P26" s="236">
        <f>'Manufacturing Value Added'!P26/BEA_Output_Data!$AW26</f>
        <v>4.7153987554277368E-2</v>
      </c>
      <c r="Q26" s="236">
        <f>'Manufacturing Value Added'!Q26/BEA_Output_Data!$AW26</f>
        <v>0.1753508586101897</v>
      </c>
      <c r="R26" s="236">
        <f>'Manufacturing Value Added'!R26/BEA_Output_Data!$AW26</f>
        <v>2.9658029936115906E-2</v>
      </c>
      <c r="S26" s="236">
        <f>'Manufacturing Value Added'!S26/BEA_Output_Data!$AW26</f>
        <v>4.3169932818933297E-2</v>
      </c>
      <c r="T26" s="237">
        <f t="shared" si="1"/>
        <v>1.2452311526761874</v>
      </c>
    </row>
    <row r="27" spans="1:20" x14ac:dyDescent="0.25">
      <c r="A27" s="57">
        <v>1990</v>
      </c>
      <c r="B27" s="236">
        <f>'Manufacturing Value Added'!B27/BEA_Output_Data!$AW27</f>
        <v>0.16712761674810822</v>
      </c>
      <c r="C27" s="236">
        <f>'Manufacturing Value Added'!C27/BEA_Output_Data!$AW27</f>
        <v>2.5941651264045573E-2</v>
      </c>
      <c r="D27" s="236">
        <f>'Manufacturing Value Added'!D27/BEA_Output_Data!$AW27</f>
        <v>2.7662802033141309E-2</v>
      </c>
      <c r="E27" s="236">
        <f>'Manufacturing Value Added'!E27/BEA_Output_Data!$AW27</f>
        <v>4.2240612648783017E-2</v>
      </c>
      <c r="F27" s="236">
        <f>'Manufacturing Value Added'!F27/BEA_Output_Data!$AW27</f>
        <v>6.2230120362940171E-2</v>
      </c>
      <c r="G27" s="236">
        <f>'Manufacturing Value Added'!G27/BEA_Output_Data!$AW27</f>
        <v>4.5654786888169124E-2</v>
      </c>
      <c r="H27" s="236">
        <f>'Manufacturing Value Added'!H27/BEA_Output_Data!$AW27</f>
        <v>3.8373414720532663E-2</v>
      </c>
      <c r="I27" s="236">
        <f>'Manufacturing Value Added'!I27/BEA_Output_Data!$AW27</f>
        <v>0.16593913233392094</v>
      </c>
      <c r="J27" s="236">
        <f>'Manufacturing Value Added'!J27/BEA_Output_Data!$AW27</f>
        <v>4.3550083175834663E-2</v>
      </c>
      <c r="K27" s="236">
        <f>'Manufacturing Value Added'!K27/BEA_Output_Data!$AW27</f>
        <v>3.9107123297520738E-2</v>
      </c>
      <c r="L27" s="236">
        <f>'Manufacturing Value Added'!L27/BEA_Output_Data!$AW27</f>
        <v>5.3257666869006334E-2</v>
      </c>
      <c r="M27" s="236">
        <f>'Manufacturing Value Added'!M27/BEA_Output_Data!$AW27</f>
        <v>0.1104037114009665</v>
      </c>
      <c r="N27" s="236">
        <f>'Manufacturing Value Added'!N27/BEA_Output_Data!$AW27</f>
        <v>0.12213753169844752</v>
      </c>
      <c r="O27" s="236">
        <f>'Manufacturing Value Added'!O27/BEA_Output_Data!$AW27</f>
        <v>7.5201649985172985E-3</v>
      </c>
      <c r="P27" s="236">
        <f>'Manufacturing Value Added'!P27/BEA_Output_Data!$AW27</f>
        <v>4.6370837106607402E-2</v>
      </c>
      <c r="Q27" s="236">
        <f>'Manufacturing Value Added'!Q27/BEA_Output_Data!$AW27</f>
        <v>0.16114672536172359</v>
      </c>
      <c r="R27" s="236">
        <f>'Manufacturing Value Added'!R27/BEA_Output_Data!$AW27</f>
        <v>2.7916285308719931E-2</v>
      </c>
      <c r="S27" s="236">
        <f>'Manufacturing Value Added'!S27/BEA_Output_Data!$AW27</f>
        <v>4.7021543483104167E-2</v>
      </c>
      <c r="T27" s="237">
        <f t="shared" si="1"/>
        <v>1.2336018097000894</v>
      </c>
    </row>
    <row r="28" spans="1:20" x14ac:dyDescent="0.25">
      <c r="A28" s="57">
        <v>1991</v>
      </c>
      <c r="B28" s="236">
        <f>'Manufacturing Value Added'!B28/BEA_Output_Data!$AW28</f>
        <v>0.17022892548851748</v>
      </c>
      <c r="C28" s="236">
        <f>'Manufacturing Value Added'!C28/BEA_Output_Data!$AW28</f>
        <v>2.6406253356799924E-2</v>
      </c>
      <c r="D28" s="236">
        <f>'Manufacturing Value Added'!D28/BEA_Output_Data!$AW28</f>
        <v>2.8354078659092063E-2</v>
      </c>
      <c r="E28" s="236">
        <f>'Manufacturing Value Added'!E28/BEA_Output_Data!$AW28</f>
        <v>3.9599429526568017E-2</v>
      </c>
      <c r="F28" s="236">
        <f>'Manufacturing Value Added'!F28/BEA_Output_Data!$AW28</f>
        <v>6.5085157135509303E-2</v>
      </c>
      <c r="G28" s="236">
        <f>'Manufacturing Value Added'!G28/BEA_Output_Data!$AW28</f>
        <v>4.4289278522641452E-2</v>
      </c>
      <c r="H28" s="236">
        <f>'Manufacturing Value Added'!H28/BEA_Output_Data!$AW28</f>
        <v>4.2529456776157319E-2</v>
      </c>
      <c r="I28" s="236">
        <f>'Manufacturing Value Added'!I28/BEA_Output_Data!$AW28</f>
        <v>0.16541281448855252</v>
      </c>
      <c r="J28" s="236">
        <f>'Manufacturing Value Added'!J28/BEA_Output_Data!$AW28</f>
        <v>4.6127746568060922E-2</v>
      </c>
      <c r="K28" s="236">
        <f>'Manufacturing Value Added'!K28/BEA_Output_Data!$AW28</f>
        <v>3.5546465232332743E-2</v>
      </c>
      <c r="L28" s="236">
        <f>'Manufacturing Value Added'!L28/BEA_Output_Data!$AW28</f>
        <v>5.4608767245067254E-2</v>
      </c>
      <c r="M28" s="236">
        <f>'Manufacturing Value Added'!M28/BEA_Output_Data!$AW28</f>
        <v>0.10435090372659674</v>
      </c>
      <c r="N28" s="236">
        <f>'Manufacturing Value Added'!N28/BEA_Output_Data!$AW28</f>
        <v>0.10885367498442611</v>
      </c>
      <c r="O28" s="236">
        <f>'Manufacturing Value Added'!O28/BEA_Output_Data!$AW28</f>
        <v>8.0349345840902489E-3</v>
      </c>
      <c r="P28" s="236">
        <f>'Manufacturing Value Added'!P28/BEA_Output_Data!$AW28</f>
        <v>4.4867896722906003E-2</v>
      </c>
      <c r="Q28" s="236">
        <f>'Manufacturing Value Added'!Q28/BEA_Output_Data!$AW28</f>
        <v>0.16436501372634829</v>
      </c>
      <c r="R28" s="236">
        <f>'Manufacturing Value Added'!R28/BEA_Output_Data!$AW28</f>
        <v>2.6328936536084865E-2</v>
      </c>
      <c r="S28" s="236">
        <f>'Manufacturing Value Added'!S28/BEA_Output_Data!$AW28</f>
        <v>4.7327127417124665E-2</v>
      </c>
      <c r="T28" s="237">
        <f t="shared" si="1"/>
        <v>1.222316860696876</v>
      </c>
    </row>
    <row r="29" spans="1:20" x14ac:dyDescent="0.25">
      <c r="A29" s="57">
        <v>1992</v>
      </c>
      <c r="B29" s="236">
        <f>'Manufacturing Value Added'!B29/BEA_Output_Data!$AW29</f>
        <v>0.17023052911651476</v>
      </c>
      <c r="C29" s="236">
        <f>'Manufacturing Value Added'!C29/BEA_Output_Data!$AW29</f>
        <v>2.8179462257746597E-2</v>
      </c>
      <c r="D29" s="236">
        <f>'Manufacturing Value Added'!D29/BEA_Output_Data!$AW29</f>
        <v>2.8439660450442161E-2</v>
      </c>
      <c r="E29" s="236">
        <f>'Manufacturing Value Added'!E29/BEA_Output_Data!$AW29</f>
        <v>3.4662477881675917E-2</v>
      </c>
      <c r="F29" s="236">
        <f>'Manufacturing Value Added'!F29/BEA_Output_Data!$AW29</f>
        <v>6.662986038494445E-2</v>
      </c>
      <c r="G29" s="236">
        <f>'Manufacturing Value Added'!G29/BEA_Output_Data!$AW29</f>
        <v>4.4422298129338698E-2</v>
      </c>
      <c r="H29" s="236">
        <f>'Manufacturing Value Added'!H29/BEA_Output_Data!$AW29</f>
        <v>4.678528510916985E-2</v>
      </c>
      <c r="I29" s="236">
        <f>'Manufacturing Value Added'!I29/BEA_Output_Data!$AW29</f>
        <v>0.16477978543003283</v>
      </c>
      <c r="J29" s="236">
        <f>'Manufacturing Value Added'!J29/BEA_Output_Data!$AW29</f>
        <v>4.7844437369248517E-2</v>
      </c>
      <c r="K29" s="236">
        <f>'Manufacturing Value Added'!K29/BEA_Output_Data!$AW29</f>
        <v>3.9001373456912604E-2</v>
      </c>
      <c r="L29" s="236">
        <f>'Manufacturing Value Added'!L29/BEA_Output_Data!$AW29</f>
        <v>5.4862995015264558E-2</v>
      </c>
      <c r="M29" s="236">
        <f>'Manufacturing Value Added'!M29/BEA_Output_Data!$AW29</f>
        <v>0.10339781873630177</v>
      </c>
      <c r="N29" s="236">
        <f>'Manufacturing Value Added'!N29/BEA_Output_Data!$AW29</f>
        <v>0.10461513847332261</v>
      </c>
      <c r="O29" s="236">
        <f>'Manufacturing Value Added'!O29/BEA_Output_Data!$AW29</f>
        <v>8.585803021091987E-3</v>
      </c>
      <c r="P29" s="236">
        <f>'Manufacturing Value Added'!P29/BEA_Output_Data!$AW29</f>
        <v>4.3730523226686302E-2</v>
      </c>
      <c r="Q29" s="236">
        <f>'Manufacturing Value Added'!Q29/BEA_Output_Data!$AW29</f>
        <v>0.1529383034886341</v>
      </c>
      <c r="R29" s="236">
        <f>'Manufacturing Value Added'!R29/BEA_Output_Data!$AW29</f>
        <v>2.783095887205226E-2</v>
      </c>
      <c r="S29" s="236">
        <f>'Manufacturing Value Added'!S29/BEA_Output_Data!$AW29</f>
        <v>4.6463394176942265E-2</v>
      </c>
      <c r="T29" s="237">
        <f t="shared" si="1"/>
        <v>1.2134001045963221</v>
      </c>
    </row>
    <row r="30" spans="1:20" x14ac:dyDescent="0.25">
      <c r="A30" s="57">
        <v>1993</v>
      </c>
      <c r="B30" s="236">
        <f>'Manufacturing Value Added'!B30/BEA_Output_Data!$AW30</f>
        <v>0.16348665418678357</v>
      </c>
      <c r="C30" s="236">
        <f>'Manufacturing Value Added'!C30/BEA_Output_Data!$AW30</f>
        <v>2.7961546761775369E-2</v>
      </c>
      <c r="D30" s="236">
        <f>'Manufacturing Value Added'!D30/BEA_Output_Data!$AW30</f>
        <v>2.6835982538207639E-2</v>
      </c>
      <c r="E30" s="236">
        <f>'Manufacturing Value Added'!E30/BEA_Output_Data!$AW30</f>
        <v>2.9465457492288821E-2</v>
      </c>
      <c r="F30" s="236">
        <f>'Manufacturing Value Added'!F30/BEA_Output_Data!$AW30</f>
        <v>6.9569517177651807E-2</v>
      </c>
      <c r="G30" s="236">
        <f>'Manufacturing Value Added'!G30/BEA_Output_Data!$AW30</f>
        <v>4.058841761528257E-2</v>
      </c>
      <c r="H30" s="236">
        <f>'Manufacturing Value Added'!H30/BEA_Output_Data!$AW30</f>
        <v>6.0706431567084482E-2</v>
      </c>
      <c r="I30" s="236">
        <f>'Manufacturing Value Added'!I30/BEA_Output_Data!$AW30</f>
        <v>0.15878799060737386</v>
      </c>
      <c r="J30" s="236">
        <f>'Manufacturing Value Added'!J30/BEA_Output_Data!$AW30</f>
        <v>5.0489281603742567E-2</v>
      </c>
      <c r="K30" s="236">
        <f>'Manufacturing Value Added'!K30/BEA_Output_Data!$AW30</f>
        <v>3.7376049534604196E-2</v>
      </c>
      <c r="L30" s="236">
        <f>'Manufacturing Value Added'!L30/BEA_Output_Data!$AW30</f>
        <v>5.6040083764332282E-2</v>
      </c>
      <c r="M30" s="236">
        <f>'Manufacturing Value Added'!M30/BEA_Output_Data!$AW30</f>
        <v>0.10328635250030879</v>
      </c>
      <c r="N30" s="236">
        <f>'Manufacturing Value Added'!N30/BEA_Output_Data!$AW30</f>
        <v>0.10063897927934352</v>
      </c>
      <c r="O30" s="236">
        <f>'Manufacturing Value Added'!O30/BEA_Output_Data!$AW30</f>
        <v>9.3542684869049667E-3</v>
      </c>
      <c r="P30" s="236">
        <f>'Manufacturing Value Added'!P30/BEA_Output_Data!$AW30</f>
        <v>4.4518233841619466E-2</v>
      </c>
      <c r="Q30" s="236">
        <f>'Manufacturing Value Added'!Q30/BEA_Output_Data!$AW30</f>
        <v>0.15200547865114886</v>
      </c>
      <c r="R30" s="236">
        <f>'Manufacturing Value Added'!R30/BEA_Output_Data!$AW30</f>
        <v>2.8825802633558405E-2</v>
      </c>
      <c r="S30" s="236">
        <f>'Manufacturing Value Added'!S30/BEA_Output_Data!$AW30</f>
        <v>4.4290694014852826E-2</v>
      </c>
      <c r="T30" s="237">
        <f t="shared" si="1"/>
        <v>1.2042272222568642</v>
      </c>
    </row>
    <row r="31" spans="1:20" x14ac:dyDescent="0.25">
      <c r="A31" s="57">
        <v>1994</v>
      </c>
      <c r="B31" s="236">
        <f>'Manufacturing Value Added'!B31/BEA_Output_Data!$AW31</f>
        <v>0.16274824461528284</v>
      </c>
      <c r="C31" s="236">
        <f>'Manufacturing Value Added'!C31/BEA_Output_Data!$AW31</f>
        <v>2.7332417366205831E-2</v>
      </c>
      <c r="D31" s="236">
        <f>'Manufacturing Value Added'!D31/BEA_Output_Data!$AW31</f>
        <v>2.5228289782353273E-2</v>
      </c>
      <c r="E31" s="236">
        <f>'Manufacturing Value Added'!E31/BEA_Output_Data!$AW31</f>
        <v>2.8693501592482022E-2</v>
      </c>
      <c r="F31" s="236">
        <f>'Manufacturing Value Added'!F31/BEA_Output_Data!$AW31</f>
        <v>6.749233510328187E-2</v>
      </c>
      <c r="G31" s="236">
        <f>'Manufacturing Value Added'!G31/BEA_Output_Data!$AW31</f>
        <v>3.9526357550363156E-2</v>
      </c>
      <c r="H31" s="236">
        <f>'Manufacturing Value Added'!H31/BEA_Output_Data!$AW31</f>
        <v>5.4980148092502755E-2</v>
      </c>
      <c r="I31" s="236">
        <f>'Manufacturing Value Added'!I31/BEA_Output_Data!$AW31</f>
        <v>0.16150214729329593</v>
      </c>
      <c r="J31" s="236">
        <f>'Manufacturing Value Added'!J31/BEA_Output_Data!$AW31</f>
        <v>5.0734333214487295E-2</v>
      </c>
      <c r="K31" s="236">
        <f>'Manufacturing Value Added'!K31/BEA_Output_Data!$AW31</f>
        <v>3.8111459092061886E-2</v>
      </c>
      <c r="L31" s="236">
        <f>'Manufacturing Value Added'!L31/BEA_Output_Data!$AW31</f>
        <v>5.345025752247249E-2</v>
      </c>
      <c r="M31" s="236">
        <f>'Manufacturing Value Added'!M31/BEA_Output_Data!$AW31</f>
        <v>0.10883733917144142</v>
      </c>
      <c r="N31" s="236">
        <f>'Manufacturing Value Added'!N31/BEA_Output_Data!$AW31</f>
        <v>9.8035883988447162E-2</v>
      </c>
      <c r="O31" s="236">
        <f>'Manufacturing Value Added'!O31/BEA_Output_Data!$AW31</f>
        <v>1.0791994566832937E-2</v>
      </c>
      <c r="P31" s="236">
        <f>'Manufacturing Value Added'!P31/BEA_Output_Data!$AW31</f>
        <v>4.4599794376225979E-2</v>
      </c>
      <c r="Q31" s="236">
        <f>'Manufacturing Value Added'!Q31/BEA_Output_Data!$AW31</f>
        <v>0.14511555195475181</v>
      </c>
      <c r="R31" s="236">
        <f>'Manufacturing Value Added'!R31/BEA_Output_Data!$AW31</f>
        <v>2.6889890438321386E-2</v>
      </c>
      <c r="S31" s="236">
        <f>'Manufacturing Value Added'!S31/BEA_Output_Data!$AW31</f>
        <v>4.1569422232852746E-2</v>
      </c>
      <c r="T31" s="237">
        <f t="shared" si="1"/>
        <v>1.1856393679536628</v>
      </c>
    </row>
    <row r="32" spans="1:20" x14ac:dyDescent="0.25">
      <c r="A32" s="57">
        <v>1995</v>
      </c>
      <c r="B32" s="236">
        <f>'Manufacturing Value Added'!B32/BEA_Output_Data!$AW32</f>
        <v>0.178286991224688</v>
      </c>
      <c r="C32" s="236">
        <f>'Manufacturing Value Added'!C32/BEA_Output_Data!$AW32</f>
        <v>2.6037636342730413E-2</v>
      </c>
      <c r="D32" s="236">
        <f>'Manufacturing Value Added'!D32/BEA_Output_Data!$AW32</f>
        <v>2.376993042127605E-2</v>
      </c>
      <c r="E32" s="236">
        <f>'Manufacturing Value Added'!E32/BEA_Output_Data!$AW32</f>
        <v>3.034782484128018E-2</v>
      </c>
      <c r="F32" s="236">
        <f>'Manufacturing Value Added'!F32/BEA_Output_Data!$AW32</f>
        <v>5.3541480649870458E-2</v>
      </c>
      <c r="G32" s="236">
        <f>'Manufacturing Value Added'!G32/BEA_Output_Data!$AW32</f>
        <v>3.889992234365057E-2</v>
      </c>
      <c r="H32" s="236">
        <f>'Manufacturing Value Added'!H32/BEA_Output_Data!$AW32</f>
        <v>4.5588154639468949E-2</v>
      </c>
      <c r="I32" s="236">
        <f>'Manufacturing Value Added'!I32/BEA_Output_Data!$AW32</f>
        <v>0.15039036129501274</v>
      </c>
      <c r="J32" s="236">
        <f>'Manufacturing Value Added'!J32/BEA_Output_Data!$AW32</f>
        <v>4.7973999431955905E-2</v>
      </c>
      <c r="K32" s="236">
        <f>'Manufacturing Value Added'!K32/BEA_Output_Data!$AW32</f>
        <v>3.6958463129317616E-2</v>
      </c>
      <c r="L32" s="236">
        <f>'Manufacturing Value Added'!L32/BEA_Output_Data!$AW32</f>
        <v>4.9153773027981129E-2</v>
      </c>
      <c r="M32" s="236">
        <f>'Manufacturing Value Added'!M32/BEA_Output_Data!$AW32</f>
        <v>0.10876124357673762</v>
      </c>
      <c r="N32" s="236">
        <f>'Manufacturing Value Added'!N32/BEA_Output_Data!$AW32</f>
        <v>0.10001734489269791</v>
      </c>
      <c r="O32" s="236">
        <f>'Manufacturing Value Added'!O32/BEA_Output_Data!$AW32</f>
        <v>1.4652487025882165E-2</v>
      </c>
      <c r="P32" s="236">
        <f>'Manufacturing Value Added'!P32/BEA_Output_Data!$AW32</f>
        <v>4.1388284538442746E-2</v>
      </c>
      <c r="Q32" s="236">
        <f>'Manufacturing Value Added'!Q32/BEA_Output_Data!$AW32</f>
        <v>0.1333260886133755</v>
      </c>
      <c r="R32" s="236">
        <f>'Manufacturing Value Added'!R32/BEA_Output_Data!$AW32</f>
        <v>2.599048694035018E-2</v>
      </c>
      <c r="S32" s="236">
        <f>'Manufacturing Value Added'!S32/BEA_Output_Data!$AW32</f>
        <v>4.1537509825943682E-2</v>
      </c>
      <c r="T32" s="237">
        <f t="shared" si="1"/>
        <v>1.1466219827606619</v>
      </c>
    </row>
    <row r="33" spans="1:22" x14ac:dyDescent="0.25">
      <c r="A33" s="57">
        <v>1996</v>
      </c>
      <c r="B33" s="236">
        <f>'Manufacturing Value Added'!B33/BEA_Output_Data!$AW33</f>
        <v>0.15771029747108664</v>
      </c>
      <c r="C33" s="236">
        <f>'Manufacturing Value Added'!C33/BEA_Output_Data!$AW33</f>
        <v>2.433473897372835E-2</v>
      </c>
      <c r="D33" s="236">
        <f>'Manufacturing Value Added'!D33/BEA_Output_Data!$AW33</f>
        <v>2.1636806689278917E-2</v>
      </c>
      <c r="E33" s="236">
        <f>'Manufacturing Value Added'!E33/BEA_Output_Data!$AW33</f>
        <v>2.893744085469236E-2</v>
      </c>
      <c r="F33" s="236">
        <f>'Manufacturing Value Added'!F33/BEA_Output_Data!$AW33</f>
        <v>5.3933467336075562E-2</v>
      </c>
      <c r="G33" s="236">
        <f>'Manufacturing Value Added'!G33/BEA_Output_Data!$AW33</f>
        <v>3.5397410865265232E-2</v>
      </c>
      <c r="H33" s="236">
        <f>'Manufacturing Value Added'!H33/BEA_Output_Data!$AW33</f>
        <v>5.161968199761955E-2</v>
      </c>
      <c r="I33" s="236">
        <f>'Manufacturing Value Added'!I33/BEA_Output_Data!$AW33</f>
        <v>0.14908773962550251</v>
      </c>
      <c r="J33" s="236">
        <f>'Manufacturing Value Added'!J33/BEA_Output_Data!$AW33</f>
        <v>4.928466740585797E-2</v>
      </c>
      <c r="K33" s="236">
        <f>'Manufacturing Value Added'!K33/BEA_Output_Data!$AW33</f>
        <v>3.534322704268815E-2</v>
      </c>
      <c r="L33" s="236">
        <f>'Manufacturing Value Added'!L33/BEA_Output_Data!$AW33</f>
        <v>4.9410692165931767E-2</v>
      </c>
      <c r="M33" s="236">
        <f>'Manufacturing Value Added'!M33/BEA_Output_Data!$AW33</f>
        <v>0.10783523277194426</v>
      </c>
      <c r="N33" s="236">
        <f>'Manufacturing Value Added'!N33/BEA_Output_Data!$AW33</f>
        <v>9.319219901361292E-2</v>
      </c>
      <c r="O33" s="236">
        <f>'Manufacturing Value Added'!O33/BEA_Output_Data!$AW33</f>
        <v>1.8425482157492734E-2</v>
      </c>
      <c r="P33" s="236">
        <f>'Manufacturing Value Added'!P33/BEA_Output_Data!$AW33</f>
        <v>3.8642798932384807E-2</v>
      </c>
      <c r="Q33" s="236">
        <f>'Manufacturing Value Added'!Q33/BEA_Output_Data!$AW33</f>
        <v>0.13037958512203371</v>
      </c>
      <c r="R33" s="236">
        <f>'Manufacturing Value Added'!R33/BEA_Output_Data!$AW33</f>
        <v>2.5855486793325579E-2</v>
      </c>
      <c r="S33" s="236">
        <f>'Manufacturing Value Added'!S33/BEA_Output_Data!$AW33</f>
        <v>4.4306528932091624E-2</v>
      </c>
      <c r="T33" s="237">
        <f t="shared" si="1"/>
        <v>1.1153334841506126</v>
      </c>
    </row>
    <row r="34" spans="1:22" x14ac:dyDescent="0.25">
      <c r="A34" s="57">
        <v>1997</v>
      </c>
      <c r="B34" s="236">
        <f>'Manufacturing Value Added'!B34/BEA_Output_Data!$AW34</f>
        <v>0.14357359046642232</v>
      </c>
      <c r="C34" s="236">
        <f>'Manufacturing Value Added'!C34/BEA_Output_Data!$AW34</f>
        <v>2.3207196751146766E-2</v>
      </c>
      <c r="D34" s="236">
        <f>'Manufacturing Value Added'!D34/BEA_Output_Data!$AW34</f>
        <v>1.9395648971672723E-2</v>
      </c>
      <c r="E34" s="236">
        <f>'Manufacturing Value Added'!E34/BEA_Output_Data!$AW34</f>
        <v>2.6723524603079061E-2</v>
      </c>
      <c r="F34" s="236">
        <f>'Manufacturing Value Added'!F34/BEA_Output_Data!$AW34</f>
        <v>5.2884049215272864E-2</v>
      </c>
      <c r="G34" s="236">
        <f>'Manufacturing Value Added'!G34/BEA_Output_Data!$AW34</f>
        <v>3.2602425734463807E-2</v>
      </c>
      <c r="H34" s="236">
        <f>'Manufacturing Value Added'!H34/BEA_Output_Data!$AW34</f>
        <v>6.186602090248669E-2</v>
      </c>
      <c r="I34" s="236">
        <f>'Manufacturing Value Added'!I34/BEA_Output_Data!$AW34</f>
        <v>0.14625516283106718</v>
      </c>
      <c r="J34" s="236">
        <f>'Manufacturing Value Added'!J34/BEA_Output_Data!$AW34</f>
        <v>4.9780733089452169E-2</v>
      </c>
      <c r="K34" s="236">
        <f>'Manufacturing Value Added'!K34/BEA_Output_Data!$AW34</f>
        <v>3.8088224385595087E-2</v>
      </c>
      <c r="L34" s="236">
        <f>'Manufacturing Value Added'!L34/BEA_Output_Data!$AW34</f>
        <v>4.7891123329632815E-2</v>
      </c>
      <c r="M34" s="236">
        <f>'Manufacturing Value Added'!M34/BEA_Output_Data!$AW34</f>
        <v>0.10411973944482289</v>
      </c>
      <c r="N34" s="236">
        <f>'Manufacturing Value Added'!N34/BEA_Output_Data!$AW34</f>
        <v>8.9904537792034347E-2</v>
      </c>
      <c r="O34" s="236">
        <f>'Manufacturing Value Added'!O34/BEA_Output_Data!$AW34</f>
        <v>2.2869417352863079E-2</v>
      </c>
      <c r="P34" s="236">
        <f>'Manufacturing Value Added'!P34/BEA_Output_Data!$AW34</f>
        <v>3.7959507304761865E-2</v>
      </c>
      <c r="Q34" s="236">
        <f>'Manufacturing Value Added'!Q34/BEA_Output_Data!$AW34</f>
        <v>0.12524267659605362</v>
      </c>
      <c r="R34" s="236">
        <f>'Manufacturing Value Added'!R34/BEA_Output_Data!$AW34</f>
        <v>2.6647965509003179E-2</v>
      </c>
      <c r="S34" s="236">
        <f>'Manufacturing Value Added'!S34/BEA_Output_Data!$AW34</f>
        <v>4.1960371318816365E-2</v>
      </c>
      <c r="T34" s="237">
        <f t="shared" si="1"/>
        <v>1.090971915598647</v>
      </c>
    </row>
    <row r="35" spans="1:22" x14ac:dyDescent="0.25">
      <c r="A35" s="57">
        <v>1998</v>
      </c>
      <c r="B35" s="236">
        <f>'Manufacturing Value Added'!B35/BEA_Output_Data!$AW35</f>
        <v>0.13486750634031408</v>
      </c>
      <c r="C35" s="236">
        <f>'Manufacturing Value Added'!C35/BEA_Output_Data!$AW35</f>
        <v>2.222633954058869E-2</v>
      </c>
      <c r="D35" s="236">
        <f>'Manufacturing Value Added'!D35/BEA_Output_Data!$AW35</f>
        <v>1.7558754829355015E-2</v>
      </c>
      <c r="E35" s="236">
        <f>'Manufacturing Value Added'!E35/BEA_Output_Data!$AW35</f>
        <v>2.576848573686898E-2</v>
      </c>
      <c r="F35" s="236">
        <f>'Manufacturing Value Added'!F35/BEA_Output_Data!$AW35</f>
        <v>4.735929400991392E-2</v>
      </c>
      <c r="G35" s="236">
        <f>'Manufacturing Value Added'!G35/BEA_Output_Data!$AW35</f>
        <v>3.0419490717339012E-2</v>
      </c>
      <c r="H35" s="236">
        <f>'Manufacturing Value Added'!H35/BEA_Output_Data!$AW35</f>
        <v>6.5971961309466656E-2</v>
      </c>
      <c r="I35" s="236">
        <f>'Manufacturing Value Added'!I35/BEA_Output_Data!$AW35</f>
        <v>0.13025463098045381</v>
      </c>
      <c r="J35" s="236">
        <f>'Manufacturing Value Added'!J35/BEA_Output_Data!$AW35</f>
        <v>4.9748677198331016E-2</v>
      </c>
      <c r="K35" s="236">
        <f>'Manufacturing Value Added'!K35/BEA_Output_Data!$AW35</f>
        <v>3.6553852741328802E-2</v>
      </c>
      <c r="L35" s="236">
        <f>'Manufacturing Value Added'!L35/BEA_Output_Data!$AW35</f>
        <v>4.8367391774556838E-2</v>
      </c>
      <c r="M35" s="236">
        <f>'Manufacturing Value Added'!M35/BEA_Output_Data!$AW35</f>
        <v>9.8978673818541876E-2</v>
      </c>
      <c r="N35" s="236">
        <f>'Manufacturing Value Added'!N35/BEA_Output_Data!$AW35</f>
        <v>9.4377804494805262E-2</v>
      </c>
      <c r="O35" s="236">
        <f>'Manufacturing Value Added'!O35/BEA_Output_Data!$AW35</f>
        <v>2.9843602302248504E-2</v>
      </c>
      <c r="P35" s="236">
        <f>'Manufacturing Value Added'!P35/BEA_Output_Data!$AW35</f>
        <v>2.910683350950698E-2</v>
      </c>
      <c r="Q35" s="236">
        <f>'Manufacturing Value Added'!Q35/BEA_Output_Data!$AW35</f>
        <v>0.13017746788263188</v>
      </c>
      <c r="R35" s="236">
        <f>'Manufacturing Value Added'!R35/BEA_Output_Data!$AW35</f>
        <v>2.6246225938401785E-2</v>
      </c>
      <c r="S35" s="236">
        <f>'Manufacturing Value Added'!S35/BEA_Output_Data!$AW35</f>
        <v>4.2008313146551873E-2</v>
      </c>
      <c r="T35" s="237">
        <f t="shared" si="1"/>
        <v>1.0598353062712049</v>
      </c>
    </row>
    <row r="36" spans="1:22" x14ac:dyDescent="0.25">
      <c r="A36" s="57">
        <v>1999</v>
      </c>
      <c r="B36" s="236">
        <f>'Manufacturing Value Added'!B36/BEA_Output_Data!$AW36</f>
        <v>0.13533123732894736</v>
      </c>
      <c r="C36" s="236">
        <f>'Manufacturing Value Added'!C36/BEA_Output_Data!$AW36</f>
        <v>2.0613454149457092E-2</v>
      </c>
      <c r="D36" s="236">
        <f>'Manufacturing Value Added'!D36/BEA_Output_Data!$AW36</f>
        <v>1.4870118789294203E-2</v>
      </c>
      <c r="E36" s="236">
        <f>'Manufacturing Value Added'!E36/BEA_Output_Data!$AW36</f>
        <v>2.4981534137581453E-2</v>
      </c>
      <c r="F36" s="236">
        <f>'Manufacturing Value Added'!F36/BEA_Output_Data!$AW36</f>
        <v>4.7523742583078746E-2</v>
      </c>
      <c r="G36" s="236">
        <f>'Manufacturing Value Added'!G36/BEA_Output_Data!$AW36</f>
        <v>2.8289665000845222E-2</v>
      </c>
      <c r="H36" s="236">
        <f>'Manufacturing Value Added'!H36/BEA_Output_Data!$AW36</f>
        <v>5.3347043478464154E-2</v>
      </c>
      <c r="I36" s="236">
        <f>'Manufacturing Value Added'!I36/BEA_Output_Data!$AW36</f>
        <v>0.12971447619475751</v>
      </c>
      <c r="J36" s="236">
        <f>'Manufacturing Value Added'!J36/BEA_Output_Data!$AW36</f>
        <v>5.0031204598526696E-2</v>
      </c>
      <c r="K36" s="236">
        <f>'Manufacturing Value Added'!K36/BEA_Output_Data!$AW36</f>
        <v>3.5377483915304452E-2</v>
      </c>
      <c r="L36" s="236">
        <f>'Manufacturing Value Added'!L36/BEA_Output_Data!$AW36</f>
        <v>4.8825084864530389E-2</v>
      </c>
      <c r="M36" s="236">
        <f>'Manufacturing Value Added'!M36/BEA_Output_Data!$AW36</f>
        <v>9.3792340263287644E-2</v>
      </c>
      <c r="N36" s="236">
        <f>'Manufacturing Value Added'!N36/BEA_Output_Data!$AW36</f>
        <v>8.4862405214993247E-2</v>
      </c>
      <c r="O36" s="236">
        <f>'Manufacturing Value Added'!O36/BEA_Output_Data!$AW36</f>
        <v>3.7454491675672094E-2</v>
      </c>
      <c r="P36" s="236">
        <f>'Manufacturing Value Added'!P36/BEA_Output_Data!$AW36</f>
        <v>3.0909148499194895E-2</v>
      </c>
      <c r="Q36" s="236">
        <f>'Manufacturing Value Added'!Q36/BEA_Output_Data!$AW36</f>
        <v>0.12885763641884598</v>
      </c>
      <c r="R36" s="236">
        <f>'Manufacturing Value Added'!R36/BEA_Output_Data!$AW36</f>
        <v>2.6446235718398027E-2</v>
      </c>
      <c r="S36" s="236">
        <f>'Manufacturing Value Added'!S36/BEA_Output_Data!$AW36</f>
        <v>4.2629564707874483E-2</v>
      </c>
      <c r="T36" s="237">
        <f t="shared" si="1"/>
        <v>1.0338568675390536</v>
      </c>
    </row>
    <row r="37" spans="1:22" x14ac:dyDescent="0.25">
      <c r="A37" s="57">
        <v>2000</v>
      </c>
      <c r="B37" s="236">
        <f>'Manufacturing Value Added'!B37/BEA_Output_Data!$AW37</f>
        <v>0.12627186348821276</v>
      </c>
      <c r="C37" s="236">
        <f>'Manufacturing Value Added'!C37/BEA_Output_Data!$AW37</f>
        <v>1.9733881014114281E-2</v>
      </c>
      <c r="D37" s="236">
        <f>'Manufacturing Value Added'!D37/BEA_Output_Data!$AW37</f>
        <v>1.4078191639825963E-2</v>
      </c>
      <c r="E37" s="236">
        <f>'Manufacturing Value Added'!E37/BEA_Output_Data!$AW37</f>
        <v>2.3594337071628901E-2</v>
      </c>
      <c r="F37" s="236">
        <f>'Manufacturing Value Added'!F37/BEA_Output_Data!$AW37</f>
        <v>4.1867389042770396E-2</v>
      </c>
      <c r="G37" s="236">
        <f>'Manufacturing Value Added'!G37/BEA_Output_Data!$AW37</f>
        <v>2.6928169166130934E-2</v>
      </c>
      <c r="H37" s="236">
        <f>'Manufacturing Value Added'!H37/BEA_Output_Data!$AW37</f>
        <v>5.3317882931130628E-2</v>
      </c>
      <c r="I37" s="236">
        <f>'Manufacturing Value Added'!I37/BEA_Output_Data!$AW37</f>
        <v>0.12225960764777508</v>
      </c>
      <c r="J37" s="236">
        <f>'Manufacturing Value Added'!J37/BEA_Output_Data!$AW37</f>
        <v>4.7261290098156571E-2</v>
      </c>
      <c r="K37" s="236">
        <f>'Manufacturing Value Added'!K37/BEA_Output_Data!$AW37</f>
        <v>3.211434356522104E-2</v>
      </c>
      <c r="L37" s="236">
        <f>'Manufacturing Value Added'!L37/BEA_Output_Data!$AW37</f>
        <v>4.463947949010777E-2</v>
      </c>
      <c r="M37" s="236">
        <f>'Manufacturing Value Added'!M37/BEA_Output_Data!$AW37</f>
        <v>9.313736057672381E-2</v>
      </c>
      <c r="N37" s="236">
        <f>'Manufacturing Value Added'!N37/BEA_Output_Data!$AW37</f>
        <v>8.0108580015554126E-2</v>
      </c>
      <c r="O37" s="236">
        <f>'Manufacturing Value Added'!O37/BEA_Output_Data!$AW37</f>
        <v>5.6112100651115243E-2</v>
      </c>
      <c r="P37" s="236">
        <f>'Manufacturing Value Added'!P37/BEA_Output_Data!$AW37</f>
        <v>3.0642860062508347E-2</v>
      </c>
      <c r="Q37" s="236">
        <f>'Manufacturing Value Added'!Q37/BEA_Output_Data!$AW37</f>
        <v>0.12192983203996131</v>
      </c>
      <c r="R37" s="236">
        <f>'Manufacturing Value Added'!R37/BEA_Output_Data!$AW37</f>
        <v>2.524012728132901E-2</v>
      </c>
      <c r="S37" s="236">
        <f>'Manufacturing Value Added'!S37/BEA_Output_Data!$AW37</f>
        <v>4.3351309844767524E-2</v>
      </c>
      <c r="T37" s="237">
        <f t="shared" si="1"/>
        <v>1.0025886056270337</v>
      </c>
    </row>
    <row r="38" spans="1:22" x14ac:dyDescent="0.25">
      <c r="A38" s="57">
        <v>2001</v>
      </c>
      <c r="B38" s="236">
        <f>'Manufacturing Value Added'!B38/BEA_Output_Data!$AW38</f>
        <v>0.13384231129127427</v>
      </c>
      <c r="C38" s="236">
        <f>'Manufacturing Value Added'!C38/BEA_Output_Data!$AW38</f>
        <v>1.8198242060234331E-2</v>
      </c>
      <c r="D38" s="236">
        <f>'Manufacturing Value Added'!D38/BEA_Output_Data!$AW38</f>
        <v>1.3330651019923425E-2</v>
      </c>
      <c r="E38" s="236">
        <f>'Manufacturing Value Added'!E38/BEA_Output_Data!$AW38</f>
        <v>2.4026219075176092E-2</v>
      </c>
      <c r="F38" s="236">
        <f>'Manufacturing Value Added'!F38/BEA_Output_Data!$AW38</f>
        <v>3.7933426880092332E-2</v>
      </c>
      <c r="G38" s="236">
        <f>'Manufacturing Value Added'!G38/BEA_Output_Data!$AW38</f>
        <v>2.7759582389055897E-2</v>
      </c>
      <c r="H38" s="236">
        <f>'Manufacturing Value Added'!H38/BEA_Output_Data!$AW38</f>
        <v>6.4047702698304163E-2</v>
      </c>
      <c r="I38" s="236">
        <f>'Manufacturing Value Added'!I38/BEA_Output_Data!$AW38</f>
        <v>0.12412282447448103</v>
      </c>
      <c r="J38" s="236">
        <f>'Manufacturing Value Added'!J38/BEA_Output_Data!$AW38</f>
        <v>4.6242709741530004E-2</v>
      </c>
      <c r="K38" s="236">
        <f>'Manufacturing Value Added'!K38/BEA_Output_Data!$AW38</f>
        <v>3.3081218486507413E-2</v>
      </c>
      <c r="L38" s="236">
        <f>'Manufacturing Value Added'!L38/BEA_Output_Data!$AW38</f>
        <v>4.3054642761753546E-2</v>
      </c>
      <c r="M38" s="236">
        <f>'Manufacturing Value Added'!M38/BEA_Output_Data!$AW38</f>
        <v>8.6513279334471949E-2</v>
      </c>
      <c r="N38" s="236">
        <f>'Manufacturing Value Added'!N38/BEA_Output_Data!$AW38</f>
        <v>7.5842672987550125E-2</v>
      </c>
      <c r="O38" s="236">
        <f>'Manufacturing Value Added'!O38/BEA_Output_Data!$AW38</f>
        <v>5.8584043078834427E-2</v>
      </c>
      <c r="P38" s="236">
        <f>'Manufacturing Value Added'!P38/BEA_Output_Data!$AW38</f>
        <v>3.0436876799440574E-2</v>
      </c>
      <c r="Q38" s="236">
        <f>'Manufacturing Value Added'!Q38/BEA_Output_Data!$AW38</f>
        <v>0.11976970793668737</v>
      </c>
      <c r="R38" s="236">
        <f>'Manufacturing Value Added'!R38/BEA_Output_Data!$AW38</f>
        <v>2.3955409208784726E-2</v>
      </c>
      <c r="S38" s="236">
        <f>'Manufacturing Value Added'!S38/BEA_Output_Data!$AW38</f>
        <v>4.3599270108077307E-2</v>
      </c>
      <c r="T38" s="237">
        <f t="shared" si="1"/>
        <v>1.004340790332179</v>
      </c>
    </row>
    <row r="39" spans="1:22" x14ac:dyDescent="0.25">
      <c r="A39" s="57">
        <v>2002</v>
      </c>
      <c r="B39" s="236">
        <f>'Manufacturing Value Added'!B39/BEA_Output_Data!$AW39</f>
        <v>0.12633564993659496</v>
      </c>
      <c r="C39" s="236">
        <f>'Manufacturing Value Added'!C39/BEA_Output_Data!$AW39</f>
        <v>1.7310512976461554E-2</v>
      </c>
      <c r="D39" s="236">
        <f>'Manufacturing Value Added'!D39/BEA_Output_Data!$AW39</f>
        <v>1.2596687931613743E-2</v>
      </c>
      <c r="E39" s="236">
        <f>'Manufacturing Value Added'!E39/BEA_Output_Data!$AW39</f>
        <v>2.3582478491975877E-2</v>
      </c>
      <c r="F39" s="236">
        <f>'Manufacturing Value Added'!F39/BEA_Output_Data!$AW39</f>
        <v>3.7518369445220336E-2</v>
      </c>
      <c r="G39" s="236">
        <f>'Manufacturing Value Added'!G39/BEA_Output_Data!$AW39</f>
        <v>2.7675100965636013E-2</v>
      </c>
      <c r="H39" s="236">
        <f>'Manufacturing Value Added'!H39/BEA_Output_Data!$AW39</f>
        <v>5.9230474617325189E-2</v>
      </c>
      <c r="I39" s="236">
        <f>'Manufacturing Value Added'!I39/BEA_Output_Data!$AW39</f>
        <v>0.13150746389750714</v>
      </c>
      <c r="J39" s="236">
        <f>'Manufacturing Value Added'!J39/BEA_Output_Data!$AW39</f>
        <v>4.545942192615219E-2</v>
      </c>
      <c r="K39" s="236">
        <f>'Manufacturing Value Added'!K39/BEA_Output_Data!$AW39</f>
        <v>3.2063372958842734E-2</v>
      </c>
      <c r="L39" s="236">
        <f>'Manufacturing Value Added'!L39/BEA_Output_Data!$AW39</f>
        <v>4.415643022021732E-2</v>
      </c>
      <c r="M39" s="236">
        <f>'Manufacturing Value Added'!M39/BEA_Output_Data!$AW39</f>
        <v>8.0939084049955104E-2</v>
      </c>
      <c r="N39" s="236">
        <f>'Manufacturing Value Added'!N39/BEA_Output_Data!$AW39</f>
        <v>6.8621547443652675E-2</v>
      </c>
      <c r="O39" s="236">
        <f>'Manufacturing Value Added'!O39/BEA_Output_Data!$AW39</f>
        <v>6.635385546459914E-2</v>
      </c>
      <c r="P39" s="236">
        <f>'Manufacturing Value Added'!P39/BEA_Output_Data!$AW39</f>
        <v>2.9825946567356633E-2</v>
      </c>
      <c r="Q39" s="236">
        <f>'Manufacturing Value Added'!Q39/BEA_Output_Data!$AW39</f>
        <v>0.12793106974919308</v>
      </c>
      <c r="R39" s="236">
        <f>'Manufacturing Value Added'!R39/BEA_Output_Data!$AW39</f>
        <v>2.2661233005819126E-2</v>
      </c>
      <c r="S39" s="236">
        <f>'Manufacturing Value Added'!S39/BEA_Output_Data!$AW39</f>
        <v>4.4611199706171674E-2</v>
      </c>
      <c r="T39" s="237">
        <f t="shared" si="1"/>
        <v>0.9983798993542945</v>
      </c>
    </row>
    <row r="40" spans="1:22" x14ac:dyDescent="0.25">
      <c r="A40" s="57">
        <v>2003</v>
      </c>
      <c r="B40" s="236">
        <f>'Manufacturing Value Added'!B40/BEA_Output_Data!$AW40</f>
        <v>0.12495550796579104</v>
      </c>
      <c r="C40" s="236">
        <f>'Manufacturing Value Added'!C40/BEA_Output_Data!$AW40</f>
        <v>1.4630450234870451E-2</v>
      </c>
      <c r="D40" s="236">
        <f>'Manufacturing Value Added'!D40/BEA_Output_Data!$AW40</f>
        <v>1.1123373172438457E-2</v>
      </c>
      <c r="E40" s="236">
        <f>'Manufacturing Value Added'!E40/BEA_Output_Data!$AW40</f>
        <v>2.282035884770834E-2</v>
      </c>
      <c r="F40" s="236">
        <f>'Manufacturing Value Added'!F40/BEA_Output_Data!$AW40</f>
        <v>3.5511256706889531E-2</v>
      </c>
      <c r="G40" s="236">
        <f>'Manufacturing Value Added'!G40/BEA_Output_Data!$AW40</f>
        <v>2.6519779297472644E-2</v>
      </c>
      <c r="H40" s="236">
        <f>'Manufacturing Value Added'!H40/BEA_Output_Data!$AW40</f>
        <v>7.9999664198235843E-2</v>
      </c>
      <c r="I40" s="236">
        <f>'Manufacturing Value Added'!I40/BEA_Output_Data!$AW40</f>
        <v>0.12650895745682883</v>
      </c>
      <c r="J40" s="236">
        <f>'Manufacturing Value Added'!J40/BEA_Output_Data!$AW40</f>
        <v>4.4707159587244763E-2</v>
      </c>
      <c r="K40" s="236">
        <f>'Manufacturing Value Added'!K40/BEA_Output_Data!$AW40</f>
        <v>3.1292036468688923E-2</v>
      </c>
      <c r="L40" s="236">
        <f>'Manufacturing Value Added'!L40/BEA_Output_Data!$AW40</f>
        <v>4.0144556194792659E-2</v>
      </c>
      <c r="M40" s="236">
        <f>'Manufacturing Value Added'!M40/BEA_Output_Data!$AW40</f>
        <v>7.9398595383960255E-2</v>
      </c>
      <c r="N40" s="236">
        <f>'Manufacturing Value Added'!N40/BEA_Output_Data!$AW40</f>
        <v>6.5206960868170932E-2</v>
      </c>
      <c r="O40" s="236">
        <f>'Manufacturing Value Added'!O40/BEA_Output_Data!$AW40</f>
        <v>7.7838196841615581E-2</v>
      </c>
      <c r="P40" s="236">
        <f>'Manufacturing Value Added'!P40/BEA_Output_Data!$AW40</f>
        <v>2.9873728747386877E-2</v>
      </c>
      <c r="Q40" s="236">
        <f>'Manufacturing Value Added'!Q40/BEA_Output_Data!$AW40</f>
        <v>0.12518774158680712</v>
      </c>
      <c r="R40" s="236">
        <f>'Manufacturing Value Added'!R40/BEA_Output_Data!$AW40</f>
        <v>2.1469365200973638E-2</v>
      </c>
      <c r="S40" s="236">
        <f>'Manufacturing Value Added'!S40/BEA_Output_Data!$AW40</f>
        <v>4.3568752663573407E-2</v>
      </c>
      <c r="T40" s="237">
        <f t="shared" si="1"/>
        <v>1.0007564414234493</v>
      </c>
    </row>
    <row r="41" spans="1:22" x14ac:dyDescent="0.25">
      <c r="A41" s="57">
        <v>2004</v>
      </c>
      <c r="B41" s="236">
        <f>'Manufacturing Value Added'!B41/BEA_Output_Data!$AW41</f>
        <v>0.10673611552894842</v>
      </c>
      <c r="C41" s="236">
        <f>'Manufacturing Value Added'!C41/BEA_Output_Data!$AW41</f>
        <v>1.7910624640358391E-2</v>
      </c>
      <c r="D41" s="236">
        <f>'Manufacturing Value Added'!D41/BEA_Output_Data!$AW41</f>
        <v>1.0530479280119886E-2</v>
      </c>
      <c r="E41" s="236">
        <f>'Manufacturing Value Added'!E41/BEA_Output_Data!$AW41</f>
        <v>2.0349842066600198E-2</v>
      </c>
      <c r="F41" s="236">
        <f>'Manufacturing Value Added'!F41/BEA_Output_Data!$AW41</f>
        <v>3.6484077652951301E-2</v>
      </c>
      <c r="G41" s="236">
        <f>'Manufacturing Value Added'!G41/BEA_Output_Data!$AW41</f>
        <v>2.5054677585266489E-2</v>
      </c>
      <c r="H41" s="236">
        <f>'Manufacturing Value Added'!H41/BEA_Output_Data!$AW41</f>
        <v>9.4924814083165401E-2</v>
      </c>
      <c r="I41" s="236">
        <f>'Manufacturing Value Added'!I41/BEA_Output_Data!$AW41</f>
        <v>0.12748330131804017</v>
      </c>
      <c r="J41" s="236">
        <f>'Manufacturing Value Added'!J41/BEA_Output_Data!$AW41</f>
        <v>4.3753494174431667E-2</v>
      </c>
      <c r="K41" s="236">
        <f>'Manufacturing Value Added'!K41/BEA_Output_Data!$AW41</f>
        <v>3.0116115163006083E-2</v>
      </c>
      <c r="L41" s="236">
        <f>'Manufacturing Value Added'!L41/BEA_Output_Data!$AW41</f>
        <v>3.9693000936871774E-2</v>
      </c>
      <c r="M41" s="236">
        <f>'Manufacturing Value Added'!M41/BEA_Output_Data!$AW41</f>
        <v>7.8630257871456222E-2</v>
      </c>
      <c r="N41" s="236">
        <f>'Manufacturing Value Added'!N41/BEA_Output_Data!$AW41</f>
        <v>6.7908233045297611E-2</v>
      </c>
      <c r="O41" s="236">
        <f>'Manufacturing Value Added'!O41/BEA_Output_Data!$AW41</f>
        <v>9.4992079363798193E-2</v>
      </c>
      <c r="P41" s="236">
        <f>'Manufacturing Value Added'!P41/BEA_Output_Data!$AW41</f>
        <v>2.609612657560988E-2</v>
      </c>
      <c r="Q41" s="236">
        <f>'Manufacturing Value Added'!Q41/BEA_Output_Data!$AW41</f>
        <v>0.11598806346926653</v>
      </c>
      <c r="R41" s="236">
        <f>'Manufacturing Value Added'!R41/BEA_Output_Data!$AW41</f>
        <v>2.1408072619838459E-2</v>
      </c>
      <c r="S41" s="236">
        <f>'Manufacturing Value Added'!S41/BEA_Output_Data!$AW41</f>
        <v>4.4850550698759553E-2</v>
      </c>
      <c r="T41" s="237">
        <f t="shared" ref="T41:T47" si="2">SUM(B41:S41)</f>
        <v>1.0029099260737862</v>
      </c>
      <c r="U41" s="58"/>
      <c r="V41" s="58"/>
    </row>
    <row r="42" spans="1:22" x14ac:dyDescent="0.25">
      <c r="A42" s="57">
        <v>2005</v>
      </c>
      <c r="B42" s="236">
        <f>'Manufacturing Value Added'!B42/BEA_Output_Data!$AW42</f>
        <v>0.10962363412526667</v>
      </c>
      <c r="C42" s="236">
        <f>'Manufacturing Value Added'!C42/BEA_Output_Data!$AW42</f>
        <v>1.4943376893490446E-2</v>
      </c>
      <c r="D42" s="236">
        <f>'Manufacturing Value Added'!D42/BEA_Output_Data!$AW42</f>
        <v>1.018017949129689E-2</v>
      </c>
      <c r="E42" s="236">
        <f>'Manufacturing Value Added'!E42/BEA_Output_Data!$AW42</f>
        <v>2.1058111645523805E-2</v>
      </c>
      <c r="F42" s="236">
        <f>'Manufacturing Value Added'!F42/BEA_Output_Data!$AW42</f>
        <v>3.4331979884332363E-2</v>
      </c>
      <c r="G42" s="236">
        <f>'Manufacturing Value Added'!G42/BEA_Output_Data!$AW42</f>
        <v>2.3901374094833189E-2</v>
      </c>
      <c r="H42" s="236">
        <f>'Manufacturing Value Added'!H42/BEA_Output_Data!$AW42</f>
        <v>8.8758599244005698E-2</v>
      </c>
      <c r="I42" s="236">
        <f>'Manufacturing Value Added'!I42/BEA_Output_Data!$AW42</f>
        <v>0.11672032034175224</v>
      </c>
      <c r="J42" s="236">
        <f>'Manufacturing Value Added'!J42/BEA_Output_Data!$AW42</f>
        <v>4.1861336473538922E-2</v>
      </c>
      <c r="K42" s="236">
        <f>'Manufacturing Value Added'!K42/BEA_Output_Data!$AW42</f>
        <v>2.8872304253296323E-2</v>
      </c>
      <c r="L42" s="236">
        <f>'Manufacturing Value Added'!L42/BEA_Output_Data!$AW42</f>
        <v>3.4254239404992212E-2</v>
      </c>
      <c r="M42" s="236">
        <f>'Manufacturing Value Added'!M42/BEA_Output_Data!$AW42</f>
        <v>7.6769360565440911E-2</v>
      </c>
      <c r="N42" s="236">
        <f>'Manufacturing Value Added'!N42/BEA_Output_Data!$AW42</f>
        <v>6.9803941059972313E-2</v>
      </c>
      <c r="O42" s="236">
        <f>'Manufacturing Value Added'!O42/BEA_Output_Data!$AW42</f>
        <v>0.1169038388503585</v>
      </c>
      <c r="P42" s="236">
        <f>'Manufacturing Value Added'!P42/BEA_Output_Data!$AW42</f>
        <v>2.5442802123716964E-2</v>
      </c>
      <c r="Q42" s="236">
        <f>'Manufacturing Value Added'!Q42/BEA_Output_Data!$AW42</f>
        <v>0.1202830008334799</v>
      </c>
      <c r="R42" s="236">
        <f>'Manufacturing Value Added'!R42/BEA_Output_Data!$AW42</f>
        <v>2.1870563376332738E-2</v>
      </c>
      <c r="S42" s="236">
        <f>'Manufacturing Value Added'!S42/BEA_Output_Data!$AW42</f>
        <v>4.4420400121326128E-2</v>
      </c>
      <c r="T42" s="237">
        <f t="shared" si="2"/>
        <v>0.9999993627829562</v>
      </c>
      <c r="U42" s="58"/>
      <c r="V42" s="58"/>
    </row>
    <row r="43" spans="1:22" x14ac:dyDescent="0.25">
      <c r="A43" s="57">
        <v>2006</v>
      </c>
      <c r="B43" s="236">
        <f>'Manufacturing Value Added'!B43/BEA_Output_Data!$AW43</f>
        <v>0.11760762867661866</v>
      </c>
      <c r="C43" s="236">
        <f>'Manufacturing Value Added'!C43/BEA_Output_Data!$AW43</f>
        <v>1.2344042197916755E-2</v>
      </c>
      <c r="D43" s="236">
        <f>'Manufacturing Value Added'!D43/BEA_Output_Data!$AW43</f>
        <v>9.4932844417588303E-3</v>
      </c>
      <c r="E43" s="236">
        <f>'Manufacturing Value Added'!E43/BEA_Output_Data!$AW43</f>
        <v>2.0045226159448915E-2</v>
      </c>
      <c r="F43" s="236">
        <f>'Manufacturing Value Added'!F43/BEA_Output_Data!$AW43</f>
        <v>3.3659572901123633E-2</v>
      </c>
      <c r="G43" s="236">
        <f>'Manufacturing Value Added'!G43/BEA_Output_Data!$AW43</f>
        <v>2.2322619942312018E-2</v>
      </c>
      <c r="H43" s="236">
        <f>'Manufacturing Value Added'!H43/BEA_Output_Data!$AW43</f>
        <v>7.4006260318783421E-2</v>
      </c>
      <c r="I43" s="236">
        <f>'Manufacturing Value Added'!I43/BEA_Output_Data!$AW43</f>
        <v>0.12296204870227376</v>
      </c>
      <c r="J43" s="236">
        <f>'Manufacturing Value Added'!J43/BEA_Output_Data!$AW43</f>
        <v>3.6252040366998126E-2</v>
      </c>
      <c r="K43" s="236">
        <f>'Manufacturing Value Added'!K43/BEA_Output_Data!$AW43</f>
        <v>2.4459644652030717E-2</v>
      </c>
      <c r="L43" s="236">
        <f>'Manufacturing Value Added'!L43/BEA_Output_Data!$AW43</f>
        <v>2.8481016037307821E-2</v>
      </c>
      <c r="M43" s="236">
        <f>'Manufacturing Value Added'!M43/BEA_Output_Data!$AW43</f>
        <v>7.6896131463944695E-2</v>
      </c>
      <c r="N43" s="236">
        <f>'Manufacturing Value Added'!N43/BEA_Output_Data!$AW43</f>
        <v>7.0943225229385926E-2</v>
      </c>
      <c r="O43" s="236">
        <f>'Manufacturing Value Added'!O43/BEA_Output_Data!$AW43</f>
        <v>0.13714895876493877</v>
      </c>
      <c r="P43" s="236">
        <f>'Manufacturing Value Added'!P43/BEA_Output_Data!$AW43</f>
        <v>2.7426753955520546E-2</v>
      </c>
      <c r="Q43" s="236">
        <f>'Manufacturing Value Added'!Q43/BEA_Output_Data!$AW43</f>
        <v>0.12221913766035042</v>
      </c>
      <c r="R43" s="236">
        <f>'Manufacturing Value Added'!R43/BEA_Output_Data!$AW43</f>
        <v>2.2059538952506657E-2</v>
      </c>
      <c r="S43" s="236">
        <f>'Manufacturing Value Added'!S43/BEA_Output_Data!$AW43</f>
        <v>4.5532626654956616E-2</v>
      </c>
      <c r="T43" s="237">
        <f t="shared" si="2"/>
        <v>1.0038597570781764</v>
      </c>
      <c r="U43" s="58"/>
      <c r="V43" s="58"/>
    </row>
    <row r="44" spans="1:22" x14ac:dyDescent="0.25">
      <c r="A44" s="57">
        <v>2007</v>
      </c>
      <c r="B44" s="236">
        <f>'Manufacturing Value Added'!B44/BEA_Output_Data!$AW44</f>
        <v>0.11658342923181299</v>
      </c>
      <c r="C44" s="236">
        <f>'Manufacturing Value Added'!C44/BEA_Output_Data!$AW44</f>
        <v>1.2468956422230676E-2</v>
      </c>
      <c r="D44" s="236">
        <f>'Manufacturing Value Added'!D44/BEA_Output_Data!$AW44</f>
        <v>8.7484014861229746E-3</v>
      </c>
      <c r="E44" s="236">
        <f>'Manufacturing Value Added'!E44/BEA_Output_Data!$AW44</f>
        <v>2.0942322980045901E-2</v>
      </c>
      <c r="F44" s="236">
        <f>'Manufacturing Value Added'!F44/BEA_Output_Data!$AW44</f>
        <v>3.1343725272018362E-2</v>
      </c>
      <c r="G44" s="236">
        <f>'Manufacturing Value Added'!G44/BEA_Output_Data!$AW44</f>
        <v>2.2203298781522555E-2</v>
      </c>
      <c r="H44" s="236">
        <f>'Manufacturing Value Added'!H44/BEA_Output_Data!$AW44</f>
        <v>7.0338928695171776E-2</v>
      </c>
      <c r="I44" s="236">
        <f>'Manufacturing Value Added'!I44/BEA_Output_Data!$AW44</f>
        <v>0.12811886099507905</v>
      </c>
      <c r="J44" s="236">
        <f>'Manufacturing Value Added'!J44/BEA_Output_Data!$AW44</f>
        <v>3.838269267745878E-2</v>
      </c>
      <c r="K44" s="236">
        <f>'Manufacturing Value Added'!K44/BEA_Output_Data!$AW44</f>
        <v>2.316782421185578E-2</v>
      </c>
      <c r="L44" s="236">
        <f>'Manufacturing Value Added'!L44/BEA_Output_Data!$AW44</f>
        <v>2.491306922037121E-2</v>
      </c>
      <c r="M44" s="236">
        <f>'Manufacturing Value Added'!M44/BEA_Output_Data!$AW44</f>
        <v>7.632303948952289E-2</v>
      </c>
      <c r="N44" s="236">
        <f>'Manufacturing Value Added'!N44/BEA_Output_Data!$AW44</f>
        <v>7.2104266581564394E-2</v>
      </c>
      <c r="O44" s="236">
        <f>'Manufacturing Value Added'!O44/BEA_Output_Data!$AW44</f>
        <v>0.14836848534316177</v>
      </c>
      <c r="P44" s="236">
        <f>'Manufacturing Value Added'!P44/BEA_Output_Data!$AW44</f>
        <v>2.5377217554926054E-2</v>
      </c>
      <c r="Q44" s="236">
        <f>'Manufacturing Value Added'!Q44/BEA_Output_Data!$AW44</f>
        <v>0.12368120297991451</v>
      </c>
      <c r="R44" s="236">
        <f>'Manufacturing Value Added'!R44/BEA_Output_Data!$AW44</f>
        <v>1.9475583882471163E-2</v>
      </c>
      <c r="S44" s="236">
        <f>'Manufacturing Value Added'!S44/BEA_Output_Data!$AW44</f>
        <v>4.5471526820349967E-2</v>
      </c>
      <c r="T44" s="237">
        <f t="shared" si="2"/>
        <v>1.0080128326256008</v>
      </c>
      <c r="U44" s="58"/>
      <c r="V44" s="58"/>
    </row>
    <row r="45" spans="1:22" x14ac:dyDescent="0.25">
      <c r="A45" s="57">
        <v>2008</v>
      </c>
      <c r="B45" s="236">
        <f>'Manufacturing Value Added'!B45/BEA_Output_Data!$AW45</f>
        <v>0.1103177893937934</v>
      </c>
      <c r="C45" s="236">
        <f>'Manufacturing Value Added'!C45/BEA_Output_Data!$AW45</f>
        <v>1.3574640387642254E-2</v>
      </c>
      <c r="D45" s="236">
        <f>'Manufacturing Value Added'!D45/BEA_Output_Data!$AW45</f>
        <v>8.4124203207809802E-3</v>
      </c>
      <c r="E45" s="236">
        <f>'Manufacturing Value Added'!E45/BEA_Output_Data!$AW45</f>
        <v>2.0533654859354818E-2</v>
      </c>
      <c r="F45" s="236">
        <f>'Manufacturing Value Added'!F45/BEA_Output_Data!$AW45</f>
        <v>2.7985575882079141E-2</v>
      </c>
      <c r="G45" s="236">
        <f>'Manufacturing Value Added'!G45/BEA_Output_Data!$AW45</f>
        <v>2.3407788182411449E-2</v>
      </c>
      <c r="H45" s="236">
        <f>'Manufacturing Value Added'!H45/BEA_Output_Data!$AW45</f>
        <v>7.6348391040092223E-2</v>
      </c>
      <c r="I45" s="236">
        <f>'Manufacturing Value Added'!I45/BEA_Output_Data!$AW45</f>
        <v>0.11039607786284809</v>
      </c>
      <c r="J45" s="236">
        <f>'Manufacturing Value Added'!J45/BEA_Output_Data!$AW45</f>
        <v>3.3870807300594857E-2</v>
      </c>
      <c r="K45" s="236">
        <f>'Manufacturing Value Added'!K45/BEA_Output_Data!$AW45</f>
        <v>2.214846505902825E-2</v>
      </c>
      <c r="L45" s="236">
        <f>'Manufacturing Value Added'!L45/BEA_Output_Data!$AW45</f>
        <v>2.6172472034222568E-2</v>
      </c>
      <c r="M45" s="236">
        <f>'Manufacturing Value Added'!M45/BEA_Output_Data!$AW45</f>
        <v>7.5515134663839981E-2</v>
      </c>
      <c r="N45" s="236">
        <f>'Manufacturing Value Added'!N45/BEA_Output_Data!$AW45</f>
        <v>7.6143317144024336E-2</v>
      </c>
      <c r="O45" s="236">
        <f>'Manufacturing Value Added'!O45/BEA_Output_Data!$AW45</f>
        <v>0.18499806564952145</v>
      </c>
      <c r="P45" s="236">
        <f>'Manufacturing Value Added'!P45/BEA_Output_Data!$AW45</f>
        <v>2.8384089770871559E-2</v>
      </c>
      <c r="Q45" s="236">
        <f>'Manufacturing Value Added'!Q45/BEA_Output_Data!$AW45</f>
        <v>0.1121628486692707</v>
      </c>
      <c r="R45" s="236">
        <f>'Manufacturing Value Added'!R45/BEA_Output_Data!$AW45</f>
        <v>1.7421499142102542E-2</v>
      </c>
      <c r="S45" s="236">
        <f>'Manufacturing Value Added'!S45/BEA_Output_Data!$AW45</f>
        <v>4.8814102409164999E-2</v>
      </c>
      <c r="T45" s="237">
        <f t="shared" si="2"/>
        <v>1.0166071397716436</v>
      </c>
      <c r="U45" s="58"/>
      <c r="V45" s="58"/>
    </row>
    <row r="46" spans="1:22" x14ac:dyDescent="0.25">
      <c r="A46" s="57">
        <v>2009</v>
      </c>
      <c r="B46" s="236">
        <f>'Manufacturing Value Added'!B46/BEA_Output_Data!$AW46</f>
        <v>0.12826258841189739</v>
      </c>
      <c r="C46" s="236">
        <f>'Manufacturing Value Added'!C46/BEA_Output_Data!$AW46</f>
        <v>1.1583714101583467E-2</v>
      </c>
      <c r="D46" s="236">
        <f>'Manufacturing Value Added'!D46/BEA_Output_Data!$AW46</f>
        <v>8.1134293901453988E-3</v>
      </c>
      <c r="E46" s="236">
        <f>'Manufacturing Value Added'!E46/BEA_Output_Data!$AW46</f>
        <v>1.8843571756503818E-2</v>
      </c>
      <c r="F46" s="236">
        <f>'Manufacturing Value Added'!F46/BEA_Output_Data!$AW46</f>
        <v>3.2435714080008442E-2</v>
      </c>
      <c r="G46" s="236">
        <f>'Manufacturing Value Added'!G46/BEA_Output_Data!$AW46</f>
        <v>2.1594416753966079E-2</v>
      </c>
      <c r="H46" s="236">
        <f>'Manufacturing Value Added'!H46/BEA_Output_Data!$AW46</f>
        <v>7.3945445606443172E-2</v>
      </c>
      <c r="I46" s="236">
        <f>'Manufacturing Value Added'!I46/BEA_Output_Data!$AW46</f>
        <v>0.12782539002430157</v>
      </c>
      <c r="J46" s="236">
        <f>'Manufacturing Value Added'!J46/BEA_Output_Data!$AW46</f>
        <v>3.7779573562829682E-2</v>
      </c>
      <c r="K46" s="236">
        <f>'Manufacturing Value Added'!K46/BEA_Output_Data!$AW46</f>
        <v>1.9121807507342593E-2</v>
      </c>
      <c r="L46" s="236">
        <f>'Manufacturing Value Added'!L46/BEA_Output_Data!$AW46</f>
        <v>2.9773761561575501E-2</v>
      </c>
      <c r="M46" s="236">
        <f>'Manufacturing Value Added'!M46/BEA_Output_Data!$AW46</f>
        <v>6.2643345309730133E-2</v>
      </c>
      <c r="N46" s="236">
        <f>'Manufacturing Value Added'!N46/BEA_Output_Data!$AW46</f>
        <v>6.4326153452363963E-2</v>
      </c>
      <c r="O46" s="236">
        <f>'Manufacturing Value Added'!O46/BEA_Output_Data!$AW46</f>
        <v>0.20991699523700788</v>
      </c>
      <c r="P46" s="236">
        <f>'Manufacturing Value Added'!P46/BEA_Output_Data!$AW46</f>
        <v>2.4778925691810498E-2</v>
      </c>
      <c r="Q46" s="236">
        <f>'Manufacturing Value Added'!Q46/BEA_Output_Data!$AW46</f>
        <v>7.6311503822599228E-2</v>
      </c>
      <c r="R46" s="236">
        <f>'Manufacturing Value Added'!R46/BEA_Output_Data!$AW46</f>
        <v>1.418886271729416E-2</v>
      </c>
      <c r="S46" s="236">
        <f>'Manufacturing Value Added'!S46/BEA_Output_Data!$AW46</f>
        <v>5.4065719463572456E-2</v>
      </c>
      <c r="T46" s="237">
        <f t="shared" si="2"/>
        <v>1.0155109184509754</v>
      </c>
      <c r="U46" s="58"/>
      <c r="V46" s="58"/>
    </row>
    <row r="47" spans="1:22" x14ac:dyDescent="0.25">
      <c r="A47" s="57">
        <v>2010</v>
      </c>
      <c r="B47" s="236">
        <f>'Manufacturing Value Added'!B47/BEA_Output_Data!$AW47</f>
        <v>0.12620776229013267</v>
      </c>
      <c r="C47" s="236">
        <f>'Manufacturing Value Added'!C47/BEA_Output_Data!$AW47</f>
        <v>1.1417968601372298E-2</v>
      </c>
      <c r="D47" s="236">
        <f>'Manufacturing Value Added'!D47/BEA_Output_Data!$AW47</f>
        <v>7.6137546302954568E-3</v>
      </c>
      <c r="E47" s="236">
        <f>'Manufacturing Value Added'!E47/BEA_Output_Data!$AW47</f>
        <v>1.8973964501514992E-2</v>
      </c>
      <c r="F47" s="236">
        <f>'Manufacturing Value Added'!F47/BEA_Output_Data!$AW47</f>
        <v>2.6277040608073426E-2</v>
      </c>
      <c r="G47" s="236">
        <f>'Manufacturing Value Added'!G47/BEA_Output_Data!$AW47</f>
        <v>2.0278726600791622E-2</v>
      </c>
      <c r="H47" s="236">
        <f>'Manufacturing Value Added'!H47/BEA_Output_Data!$AW47</f>
        <v>6.7061532463182347E-2</v>
      </c>
      <c r="I47" s="236">
        <f>'Manufacturing Value Added'!I47/BEA_Output_Data!$AW47</f>
        <v>0.11985136744803439</v>
      </c>
      <c r="J47" s="236">
        <f>'Manufacturing Value Added'!J47/BEA_Output_Data!$AW47</f>
        <v>3.6532896805942038E-2</v>
      </c>
      <c r="K47" s="236">
        <f>'Manufacturing Value Added'!K47/BEA_Output_Data!$AW47</f>
        <v>1.8354084326922485E-2</v>
      </c>
      <c r="L47" s="236">
        <f>'Manufacturing Value Added'!L47/BEA_Output_Data!$AW47</f>
        <v>2.5697630213093414E-2</v>
      </c>
      <c r="M47" s="236">
        <f>'Manufacturing Value Added'!M47/BEA_Output_Data!$AW47</f>
        <v>6.4109472709523177E-2</v>
      </c>
      <c r="N47" s="236">
        <f>'Manufacturing Value Added'!N47/BEA_Output_Data!$AW47</f>
        <v>6.8595027791543958E-2</v>
      </c>
      <c r="O47" s="236">
        <f>'Manufacturing Value Added'!O47/BEA_Output_Data!$AW47</f>
        <v>0.23118527613728471</v>
      </c>
      <c r="P47" s="236">
        <f>'Manufacturing Value Added'!P47/BEA_Output_Data!$AW47</f>
        <v>2.3049634045219945E-2</v>
      </c>
      <c r="Q47" s="236">
        <f>'Manufacturing Value Added'!Q47/BEA_Output_Data!$AW47</f>
        <v>9.8307830717830766E-2</v>
      </c>
      <c r="R47" s="236">
        <f>'Manufacturing Value Added'!R47/BEA_Output_Data!$AW47</f>
        <v>1.3860705854733991E-2</v>
      </c>
      <c r="S47" s="236">
        <f>'Manufacturing Value Added'!S47/BEA_Output_Data!$AW47</f>
        <v>5.0652343760765453E-2</v>
      </c>
      <c r="T47" s="237">
        <f t="shared" si="2"/>
        <v>1.0280270195062571</v>
      </c>
      <c r="U47" s="58"/>
      <c r="V47" s="58"/>
    </row>
    <row r="48" spans="1:22" x14ac:dyDescent="0.25">
      <c r="A48" s="57">
        <v>2010</v>
      </c>
      <c r="B48" s="236">
        <f>'Manufacturing Value Added'!B48/BEA_Output_Data!$AW48</f>
        <v>0.12143780243641415</v>
      </c>
      <c r="C48" s="236">
        <f>'Manufacturing Value Added'!C48/BEA_Output_Data!$AW48</f>
        <v>9.9793580289617642E-3</v>
      </c>
      <c r="D48" s="236">
        <f>'Manufacturing Value Added'!D48/BEA_Output_Data!$AW48</f>
        <v>7.3010060123105567E-3</v>
      </c>
      <c r="E48" s="236">
        <f>'Manufacturing Value Added'!E48/BEA_Output_Data!$AW48</f>
        <v>2.0779668300296518E-2</v>
      </c>
      <c r="F48" s="236">
        <f>'Manufacturing Value Added'!F48/BEA_Output_Data!$AW48</f>
        <v>2.54770684562135E-2</v>
      </c>
      <c r="G48" s="236">
        <f>'Manufacturing Value Added'!G48/BEA_Output_Data!$AW48</f>
        <v>2.1009241357143479E-2</v>
      </c>
      <c r="H48" s="236">
        <f>'Manufacturing Value Added'!H48/BEA_Output_Data!$AW48</f>
        <v>6.0368567569426823E-2</v>
      </c>
      <c r="I48" s="236">
        <f>'Manufacturing Value Added'!I48/BEA_Output_Data!$AW48</f>
        <v>0.11629520649575452</v>
      </c>
      <c r="J48" s="236">
        <f>'Manufacturing Value Added'!J48/BEA_Output_Data!$AW48</f>
        <v>3.5584974017085068E-2</v>
      </c>
      <c r="K48" s="236">
        <f>'Manufacturing Value Added'!K48/BEA_Output_Data!$AW48</f>
        <v>1.8973783688621449E-2</v>
      </c>
      <c r="L48" s="236">
        <f>'Manufacturing Value Added'!L48/BEA_Output_Data!$AW48</f>
        <v>2.5313604584888544E-2</v>
      </c>
      <c r="M48" s="236">
        <f>'Manufacturing Value Added'!M48/BEA_Output_Data!$AW48</f>
        <v>6.6293247940847455E-2</v>
      </c>
      <c r="N48" s="236">
        <f>'Manufacturing Value Added'!N48/BEA_Output_Data!$AW48</f>
        <v>7.5797854228514372E-2</v>
      </c>
      <c r="O48" s="236">
        <f>'Manufacturing Value Added'!O48/BEA_Output_Data!$AW48</f>
        <v>0.22805036119798655</v>
      </c>
      <c r="P48" s="236">
        <f>'Manufacturing Value Added'!P48/BEA_Output_Data!$AW48</f>
        <v>2.5287686117934943E-2</v>
      </c>
      <c r="Q48" s="236">
        <f>'Manufacturing Value Added'!Q48/BEA_Output_Data!$AW48</f>
        <v>0.11175231997717082</v>
      </c>
      <c r="R48" s="236">
        <f>'Manufacturing Value Added'!R48/BEA_Output_Data!$AW48</f>
        <v>1.4327049152466744E-2</v>
      </c>
      <c r="S48" s="236">
        <f>'Manufacturing Value Added'!S48/BEA_Output_Data!$AW48</f>
        <v>4.7772186367478507E-2</v>
      </c>
      <c r="T48" s="237">
        <f>SUM(B48:S48)</f>
        <v>1.0318009859295159</v>
      </c>
      <c r="U48" s="58"/>
      <c r="V48" s="58"/>
    </row>
    <row r="49" spans="1:22" x14ac:dyDescent="0.25">
      <c r="B49" s="58"/>
      <c r="C49" s="58"/>
      <c r="D49" s="58"/>
      <c r="E49" s="58"/>
      <c r="F49" s="58"/>
      <c r="G49" s="58"/>
      <c r="H49" s="58"/>
      <c r="I49" s="58"/>
      <c r="J49" s="58"/>
      <c r="K49" s="58"/>
      <c r="L49" s="58"/>
      <c r="M49" s="58"/>
      <c r="N49" s="58"/>
      <c r="O49" s="58"/>
      <c r="P49" s="58"/>
      <c r="Q49" s="58"/>
      <c r="R49" s="58"/>
      <c r="S49" s="58"/>
      <c r="T49" s="58"/>
      <c r="U49" s="58"/>
      <c r="V49" s="58"/>
    </row>
    <row r="50" spans="1:22" x14ac:dyDescent="0.25">
      <c r="A50" s="54" t="s">
        <v>214</v>
      </c>
      <c r="B50" s="63"/>
      <c r="C50" s="58"/>
      <c r="D50" s="58"/>
      <c r="E50" s="58"/>
      <c r="F50" s="58"/>
      <c r="G50" s="58"/>
      <c r="H50" s="58"/>
      <c r="I50" s="58"/>
      <c r="J50" s="58"/>
      <c r="K50" s="58"/>
      <c r="L50" s="58"/>
      <c r="M50" s="58"/>
      <c r="N50" s="58"/>
      <c r="O50" s="58"/>
      <c r="P50" s="58"/>
      <c r="Q50" s="58"/>
      <c r="R50" s="58"/>
      <c r="S50" s="58"/>
      <c r="T50" s="58"/>
      <c r="U50" s="58"/>
      <c r="V50" s="58"/>
    </row>
    <row r="51" spans="1:22" s="59" customFormat="1" ht="28.15" customHeight="1" x14ac:dyDescent="0.2">
      <c r="A51" s="64">
        <v>1</v>
      </c>
      <c r="B51" s="909" t="s">
        <v>216</v>
      </c>
      <c r="C51" s="909"/>
      <c r="D51" s="909"/>
      <c r="E51" s="909"/>
      <c r="F51" s="909"/>
      <c r="G51" s="909"/>
      <c r="H51" s="909"/>
      <c r="I51" s="909"/>
      <c r="J51" s="65"/>
      <c r="K51" s="65"/>
      <c r="L51" s="65"/>
      <c r="M51" s="65"/>
      <c r="N51" s="65"/>
      <c r="O51" s="65"/>
      <c r="P51" s="65"/>
      <c r="Q51" s="65"/>
      <c r="R51" s="65"/>
      <c r="S51" s="65"/>
      <c r="T51" s="65"/>
      <c r="U51" s="65"/>
      <c r="V51" s="65"/>
    </row>
    <row r="52" spans="1:22" s="59" customFormat="1" ht="28.15" customHeight="1" x14ac:dyDescent="0.2">
      <c r="A52" s="64">
        <v>6</v>
      </c>
      <c r="B52" s="909" t="s">
        <v>220</v>
      </c>
      <c r="C52" s="909"/>
      <c r="D52" s="909"/>
      <c r="E52" s="909"/>
      <c r="F52" s="909"/>
      <c r="G52" s="909"/>
      <c r="H52" s="909"/>
      <c r="I52" s="909"/>
      <c r="J52" s="65"/>
      <c r="K52" s="65"/>
      <c r="L52" s="65"/>
      <c r="M52" s="65"/>
      <c r="N52" s="65"/>
      <c r="O52" s="65"/>
      <c r="P52" s="65"/>
      <c r="Q52" s="65"/>
      <c r="R52" s="65"/>
      <c r="S52" s="65"/>
      <c r="T52" s="65"/>
      <c r="U52" s="65"/>
      <c r="V52" s="65"/>
    </row>
    <row r="53" spans="1:22" s="59" customFormat="1" ht="28.15" customHeight="1" x14ac:dyDescent="0.2">
      <c r="A53" s="64">
        <v>12</v>
      </c>
      <c r="B53" s="909" t="s">
        <v>221</v>
      </c>
      <c r="C53" s="909"/>
      <c r="D53" s="909"/>
      <c r="E53" s="909"/>
      <c r="F53" s="909"/>
      <c r="G53" s="909"/>
      <c r="H53" s="909"/>
      <c r="I53" s="909"/>
      <c r="J53" s="65"/>
      <c r="K53" s="65"/>
      <c r="L53" s="65"/>
      <c r="M53" s="65"/>
      <c r="N53" s="65"/>
      <c r="O53" s="65"/>
      <c r="P53" s="65"/>
      <c r="Q53" s="65"/>
      <c r="R53" s="65"/>
      <c r="S53" s="65"/>
      <c r="T53" s="65"/>
      <c r="U53" s="65"/>
      <c r="V53" s="65"/>
    </row>
    <row r="54" spans="1:22" s="59" customFormat="1" ht="28.15" customHeight="1" x14ac:dyDescent="0.2">
      <c r="A54" s="66"/>
      <c r="B54" s="909" t="s">
        <v>217</v>
      </c>
      <c r="C54" s="909"/>
      <c r="D54" s="909"/>
      <c r="E54" s="909"/>
      <c r="F54" s="909"/>
      <c r="G54" s="909"/>
      <c r="H54" s="909"/>
      <c r="I54" s="909"/>
      <c r="J54" s="65"/>
      <c r="K54" s="65"/>
      <c r="L54" s="65"/>
      <c r="M54" s="65"/>
      <c r="N54" s="65"/>
      <c r="O54" s="65"/>
      <c r="P54" s="65"/>
      <c r="Q54" s="65"/>
      <c r="R54" s="65"/>
      <c r="S54" s="65"/>
      <c r="T54" s="65"/>
      <c r="U54" s="65"/>
      <c r="V54" s="65"/>
    </row>
    <row r="55" spans="1:22" s="59" customFormat="1" ht="28.15" customHeight="1" x14ac:dyDescent="0.2">
      <c r="A55" s="66"/>
      <c r="B55" s="909" t="s">
        <v>217</v>
      </c>
      <c r="C55" s="909"/>
      <c r="D55" s="909"/>
      <c r="E55" s="909"/>
      <c r="F55" s="909"/>
      <c r="G55" s="909"/>
      <c r="H55" s="909"/>
      <c r="I55" s="909"/>
      <c r="J55" s="65"/>
      <c r="K55" s="65"/>
      <c r="L55" s="65"/>
      <c r="M55" s="65"/>
      <c r="N55" s="65"/>
      <c r="O55" s="65"/>
      <c r="P55" s="65"/>
      <c r="Q55" s="65"/>
      <c r="R55" s="65"/>
      <c r="S55" s="65"/>
      <c r="T55" s="65"/>
      <c r="U55" s="65"/>
      <c r="V55" s="65"/>
    </row>
    <row r="56" spans="1:22" s="59" customFormat="1" ht="28.15" customHeight="1" x14ac:dyDescent="0.2">
      <c r="A56" s="66"/>
      <c r="B56" s="909" t="s">
        <v>217</v>
      </c>
      <c r="C56" s="909"/>
      <c r="D56" s="909"/>
      <c r="E56" s="909"/>
      <c r="F56" s="909"/>
      <c r="G56" s="909"/>
      <c r="H56" s="909"/>
      <c r="I56" s="909"/>
      <c r="J56" s="65"/>
      <c r="K56" s="65"/>
      <c r="L56" s="65"/>
      <c r="M56" s="65"/>
      <c r="N56" s="65"/>
      <c r="O56" s="65"/>
      <c r="P56" s="65"/>
      <c r="Q56" s="65"/>
      <c r="R56" s="65"/>
      <c r="S56" s="65"/>
      <c r="T56" s="65"/>
      <c r="U56" s="65"/>
      <c r="V56" s="65"/>
    </row>
    <row r="57" spans="1:22" s="59" customFormat="1" ht="28.15" customHeight="1" x14ac:dyDescent="0.2">
      <c r="A57" s="66"/>
      <c r="B57" s="909" t="s">
        <v>217</v>
      </c>
      <c r="C57" s="909"/>
      <c r="D57" s="909"/>
      <c r="E57" s="909"/>
      <c r="F57" s="909"/>
      <c r="G57" s="909"/>
      <c r="H57" s="909"/>
      <c r="I57" s="909"/>
      <c r="J57" s="65"/>
      <c r="K57" s="65"/>
      <c r="L57" s="65"/>
      <c r="M57" s="65"/>
      <c r="N57" s="65"/>
      <c r="O57" s="65"/>
      <c r="P57" s="65"/>
      <c r="Q57" s="65"/>
      <c r="R57" s="65"/>
      <c r="S57" s="65"/>
      <c r="T57" s="65"/>
      <c r="U57" s="65"/>
      <c r="V57" s="65"/>
    </row>
    <row r="58" spans="1:22" s="59" customFormat="1" ht="28.15" customHeight="1" x14ac:dyDescent="0.2">
      <c r="A58" s="66"/>
      <c r="B58" s="909" t="s">
        <v>217</v>
      </c>
      <c r="C58" s="909"/>
      <c r="D58" s="909"/>
      <c r="E58" s="909"/>
      <c r="F58" s="909"/>
      <c r="G58" s="909"/>
      <c r="H58" s="909"/>
      <c r="I58" s="909"/>
      <c r="J58" s="65"/>
      <c r="K58" s="65"/>
      <c r="L58" s="65"/>
      <c r="M58" s="65"/>
      <c r="N58" s="65"/>
      <c r="O58" s="65"/>
      <c r="P58" s="65"/>
      <c r="Q58" s="65"/>
      <c r="R58" s="65"/>
      <c r="S58" s="65"/>
      <c r="T58" s="65"/>
      <c r="U58" s="65"/>
      <c r="V58" s="65"/>
    </row>
    <row r="59" spans="1:22" s="59" customFormat="1" ht="28.15" customHeight="1" x14ac:dyDescent="0.2">
      <c r="A59" s="66"/>
      <c r="B59" s="909" t="s">
        <v>217</v>
      </c>
      <c r="C59" s="909"/>
      <c r="D59" s="909"/>
      <c r="E59" s="909"/>
      <c r="F59" s="909"/>
      <c r="G59" s="909"/>
      <c r="H59" s="909"/>
      <c r="I59" s="909"/>
      <c r="J59" s="65"/>
      <c r="K59" s="65"/>
      <c r="L59" s="65"/>
      <c r="M59" s="65"/>
      <c r="N59" s="65"/>
      <c r="O59" s="65"/>
      <c r="P59" s="65"/>
      <c r="Q59" s="65"/>
      <c r="R59" s="65"/>
      <c r="S59" s="65"/>
      <c r="T59" s="65"/>
      <c r="U59" s="65"/>
      <c r="V59" s="65"/>
    </row>
    <row r="60" spans="1:22" s="59" customFormat="1" ht="28.15" customHeight="1" x14ac:dyDescent="0.2">
      <c r="A60" s="66"/>
      <c r="B60" s="909" t="s">
        <v>217</v>
      </c>
      <c r="C60" s="909"/>
      <c r="D60" s="909"/>
      <c r="E60" s="909"/>
      <c r="F60" s="909"/>
      <c r="G60" s="909"/>
      <c r="H60" s="909"/>
      <c r="I60" s="909"/>
      <c r="J60" s="65"/>
      <c r="K60" s="65"/>
      <c r="L60" s="65"/>
      <c r="M60" s="65"/>
      <c r="N60" s="65"/>
      <c r="O60" s="65"/>
      <c r="P60" s="65"/>
      <c r="Q60" s="65"/>
      <c r="R60" s="65"/>
      <c r="S60" s="65"/>
      <c r="T60" s="65"/>
      <c r="U60" s="65"/>
      <c r="V60" s="65"/>
    </row>
    <row r="61" spans="1:22" s="59" customFormat="1" ht="28.15" customHeight="1" x14ac:dyDescent="0.2">
      <c r="A61" s="66"/>
      <c r="B61" s="909" t="s">
        <v>217</v>
      </c>
      <c r="C61" s="909"/>
      <c r="D61" s="909"/>
      <c r="E61" s="909"/>
      <c r="F61" s="909"/>
      <c r="G61" s="909"/>
      <c r="H61" s="909"/>
      <c r="I61" s="909"/>
      <c r="J61" s="65"/>
      <c r="K61" s="65"/>
      <c r="L61" s="65"/>
      <c r="M61" s="65"/>
      <c r="N61" s="65"/>
      <c r="O61" s="65"/>
      <c r="P61" s="65"/>
      <c r="Q61" s="65"/>
      <c r="R61" s="65"/>
      <c r="S61" s="65"/>
      <c r="T61" s="65"/>
      <c r="U61" s="65"/>
      <c r="V61" s="65"/>
    </row>
    <row r="62" spans="1:22" s="59" customFormat="1" ht="28.15" customHeight="1" x14ac:dyDescent="0.2">
      <c r="B62" s="909" t="s">
        <v>217</v>
      </c>
      <c r="C62" s="909"/>
      <c r="D62" s="909"/>
      <c r="E62" s="909"/>
      <c r="F62" s="909"/>
      <c r="G62" s="909"/>
      <c r="H62" s="909"/>
      <c r="I62" s="909"/>
      <c r="J62" s="65"/>
      <c r="K62" s="65"/>
      <c r="L62" s="65"/>
      <c r="M62" s="65"/>
      <c r="N62" s="65"/>
      <c r="O62" s="65"/>
      <c r="P62" s="65"/>
      <c r="Q62" s="65"/>
      <c r="R62" s="65"/>
      <c r="S62" s="65"/>
      <c r="T62" s="65"/>
      <c r="U62" s="65"/>
      <c r="V62" s="65"/>
    </row>
    <row r="63" spans="1:22" s="59" customFormat="1" ht="28.15" customHeight="1" x14ac:dyDescent="0.2">
      <c r="B63" s="909" t="s">
        <v>217</v>
      </c>
      <c r="C63" s="909"/>
      <c r="D63" s="909"/>
      <c r="E63" s="909"/>
      <c r="F63" s="909"/>
      <c r="G63" s="909"/>
      <c r="H63" s="909"/>
      <c r="I63" s="909"/>
      <c r="J63" s="65"/>
      <c r="K63" s="65"/>
      <c r="L63" s="65"/>
      <c r="M63" s="65"/>
      <c r="N63" s="65"/>
      <c r="O63" s="65"/>
      <c r="P63" s="65"/>
      <c r="Q63" s="65"/>
      <c r="R63" s="65"/>
      <c r="S63" s="65"/>
      <c r="T63" s="65"/>
      <c r="U63" s="65"/>
      <c r="V63" s="65"/>
    </row>
    <row r="65" spans="3:3" x14ac:dyDescent="0.25">
      <c r="C65" s="55" t="s">
        <v>217</v>
      </c>
    </row>
    <row r="66" spans="3:3" x14ac:dyDescent="0.25">
      <c r="C66" s="55" t="s">
        <v>217</v>
      </c>
    </row>
    <row r="67" spans="3:3" x14ac:dyDescent="0.25">
      <c r="C67" s="55" t="s">
        <v>217</v>
      </c>
    </row>
    <row r="68" spans="3:3" x14ac:dyDescent="0.25">
      <c r="C68" s="55" t="s">
        <v>217</v>
      </c>
    </row>
    <row r="69" spans="3:3" x14ac:dyDescent="0.25">
      <c r="C69" s="55" t="s">
        <v>217</v>
      </c>
    </row>
  </sheetData>
  <mergeCells count="14">
    <mergeCell ref="B56:I56"/>
    <mergeCell ref="B57:I57"/>
    <mergeCell ref="B62:I62"/>
    <mergeCell ref="B63:I63"/>
    <mergeCell ref="B58:I58"/>
    <mergeCell ref="B59:I59"/>
    <mergeCell ref="B60:I60"/>
    <mergeCell ref="B61:I61"/>
    <mergeCell ref="B55:I55"/>
    <mergeCell ref="A5:A6"/>
    <mergeCell ref="B51:I51"/>
    <mergeCell ref="B52:I52"/>
    <mergeCell ref="B53:I53"/>
    <mergeCell ref="B54:I54"/>
  </mergeCells>
  <phoneticPr fontId="24"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4:V52"/>
  <sheetViews>
    <sheetView tabSelected="1" topLeftCell="C1" workbookViewId="0">
      <selection activeCell="J7" sqref="J7"/>
    </sheetView>
  </sheetViews>
  <sheetFormatPr defaultRowHeight="12.75" x14ac:dyDescent="0.2"/>
  <cols>
    <col min="6" max="6" width="14.5703125" customWidth="1"/>
    <col min="7" max="7" width="29.7109375" style="570" customWidth="1"/>
    <col min="8" max="8" width="9" customWidth="1"/>
    <col min="9" max="9" width="7" customWidth="1"/>
    <col min="11" max="11" width="4.28515625" customWidth="1"/>
    <col min="13" max="13" width="6.85546875" customWidth="1"/>
    <col min="14" max="14" width="6.85546875" style="570" customWidth="1"/>
    <col min="15" max="15" width="9.140625" style="570"/>
    <col min="16" max="16" width="14.5703125" style="570" customWidth="1"/>
    <col min="17" max="17" width="29.7109375" style="570" customWidth="1"/>
    <col min="18" max="18" width="8.7109375" customWidth="1"/>
    <col min="19" max="19" width="7.42578125" customWidth="1"/>
    <col min="21" max="21" width="3.28515625" customWidth="1"/>
    <col min="22" max="22" width="8.28515625" customWidth="1"/>
  </cols>
  <sheetData>
    <row r="4" spans="5:22" x14ac:dyDescent="0.2">
      <c r="E4" s="570"/>
      <c r="F4" s="570"/>
      <c r="H4" s="813" t="s">
        <v>1394</v>
      </c>
      <c r="I4" s="813"/>
      <c r="J4" s="813"/>
      <c r="K4" s="813"/>
      <c r="L4" s="813"/>
      <c r="M4" s="570"/>
      <c r="R4" s="813" t="s">
        <v>1395</v>
      </c>
      <c r="S4" s="813"/>
      <c r="T4" s="813"/>
      <c r="U4" s="813"/>
      <c r="V4" s="813"/>
    </row>
    <row r="5" spans="5:22" ht="30" customHeight="1" x14ac:dyDescent="0.25">
      <c r="E5" s="570"/>
      <c r="F5" s="570"/>
      <c r="H5" s="682"/>
      <c r="I5" s="570"/>
      <c r="J5" s="692">
        <v>1990</v>
      </c>
      <c r="K5" s="1"/>
      <c r="L5" s="692">
        <v>2010</v>
      </c>
      <c r="M5" s="570"/>
      <c r="R5" s="682"/>
      <c r="S5" s="570"/>
      <c r="T5" s="692">
        <v>1990</v>
      </c>
      <c r="U5" s="1"/>
      <c r="V5" s="692">
        <v>2010</v>
      </c>
    </row>
    <row r="6" spans="5:22" ht="15.75" x14ac:dyDescent="0.25">
      <c r="E6" s="693" t="s">
        <v>1397</v>
      </c>
      <c r="F6" s="570"/>
      <c r="H6" s="570"/>
      <c r="I6" s="570"/>
      <c r="J6" s="684"/>
      <c r="K6" s="685"/>
      <c r="L6" s="684"/>
      <c r="M6" s="570"/>
      <c r="O6" s="693" t="s">
        <v>1397</v>
      </c>
      <c r="R6" s="570"/>
      <c r="S6" s="570"/>
      <c r="T6" s="684"/>
      <c r="U6" s="685"/>
      <c r="V6" s="684"/>
    </row>
    <row r="7" spans="5:22" ht="15.75" x14ac:dyDescent="0.25">
      <c r="E7" s="683" t="s">
        <v>1421</v>
      </c>
      <c r="F7" s="683"/>
      <c r="G7" s="683"/>
      <c r="H7" s="683"/>
      <c r="I7" s="19"/>
      <c r="J7" s="571">
        <f>'[14]Energy Weights'!$G$11</f>
        <v>0.32706140006883699</v>
      </c>
      <c r="K7" s="16"/>
      <c r="L7" s="571">
        <f>'[14]Energy Weights'!$I$11</f>
        <v>0.2591613183265829</v>
      </c>
      <c r="M7" s="19"/>
      <c r="N7" s="19"/>
      <c r="O7" s="683" t="s">
        <v>1421</v>
      </c>
      <c r="P7" s="683"/>
      <c r="Q7" s="683"/>
      <c r="R7" s="683"/>
      <c r="S7" s="19"/>
      <c r="T7" s="19">
        <f>'[14]Energy Weights'!$G$17</f>
        <v>0.23764080336352192</v>
      </c>
      <c r="U7" s="16"/>
      <c r="V7" s="19">
        <f>'[14]Energy Weights'!$I$17</f>
        <v>0.1852909317688658</v>
      </c>
    </row>
    <row r="8" spans="5:22" s="570" customFormat="1" ht="15.75" x14ac:dyDescent="0.25">
      <c r="E8" s="683"/>
      <c r="F8" s="683"/>
      <c r="G8" s="683"/>
      <c r="H8" s="683"/>
      <c r="I8" s="19"/>
      <c r="J8" s="19"/>
      <c r="K8" s="16"/>
      <c r="L8" s="19"/>
      <c r="M8" s="19"/>
      <c r="N8" s="19"/>
      <c r="O8" s="683"/>
      <c r="P8" s="683"/>
      <c r="Q8" s="683"/>
      <c r="R8" s="683"/>
      <c r="S8" s="19"/>
      <c r="T8" s="19"/>
      <c r="U8" s="16"/>
      <c r="V8" s="19"/>
    </row>
    <row r="9" spans="5:22" ht="15.75" x14ac:dyDescent="0.25">
      <c r="E9" s="683" t="s">
        <v>1398</v>
      </c>
      <c r="F9" s="683"/>
      <c r="G9" s="683"/>
      <c r="H9" s="683"/>
      <c r="I9" s="19"/>
      <c r="J9" s="19">
        <f>Total_Industrial!$AI$51</f>
        <v>0.85832118561802251</v>
      </c>
      <c r="K9" s="16"/>
      <c r="L9" s="19">
        <f>Total_Industrial!$AI$71</f>
        <v>0.8616717742461748</v>
      </c>
      <c r="M9" s="19"/>
      <c r="N9" s="19"/>
      <c r="O9" s="683" t="s">
        <v>1398</v>
      </c>
      <c r="P9" s="683"/>
      <c r="Q9" s="683"/>
      <c r="R9" s="683"/>
      <c r="S9" s="19"/>
      <c r="T9" s="686">
        <f>Total_Industrial!$AI$129</f>
        <v>0.85877914854149096</v>
      </c>
      <c r="U9" s="16"/>
      <c r="V9" s="686">
        <f>Total_Industrial!$AI$149</f>
        <v>0.86910250306859893</v>
      </c>
    </row>
    <row r="10" spans="5:22" s="570" customFormat="1" ht="15.75" x14ac:dyDescent="0.25">
      <c r="E10" s="683"/>
      <c r="F10" s="689" t="s">
        <v>1404</v>
      </c>
      <c r="G10" s="690" t="s">
        <v>143</v>
      </c>
      <c r="H10" s="683"/>
      <c r="I10" s="19"/>
      <c r="J10" s="686"/>
      <c r="K10" s="16"/>
      <c r="L10" s="16"/>
      <c r="M10" s="19"/>
      <c r="N10" s="19"/>
      <c r="O10" s="683"/>
      <c r="P10" s="689" t="s">
        <v>1404</v>
      </c>
      <c r="Q10" s="690" t="s">
        <v>143</v>
      </c>
      <c r="R10" s="683"/>
      <c r="S10" s="19"/>
      <c r="T10" s="686"/>
      <c r="U10" s="16"/>
      <c r="V10" s="16"/>
    </row>
    <row r="11" spans="5:22" ht="15.75" x14ac:dyDescent="0.25">
      <c r="E11" s="683" t="s">
        <v>1396</v>
      </c>
      <c r="F11" s="688" t="s">
        <v>1405</v>
      </c>
      <c r="G11" s="683" t="s">
        <v>1399</v>
      </c>
      <c r="H11" s="683"/>
      <c r="I11" s="19"/>
      <c r="J11" s="687">
        <f>Manufacturing!GP123</f>
        <v>6.5233559422154447E-2</v>
      </c>
      <c r="L11" s="687">
        <f>Manufacturing!GQ123</f>
        <v>9.7284724487726473E-2</v>
      </c>
      <c r="M11" s="19"/>
      <c r="N11" s="19"/>
      <c r="O11" s="683" t="s">
        <v>1396</v>
      </c>
      <c r="P11" s="688" t="s">
        <v>1405</v>
      </c>
      <c r="Q11" s="683" t="s">
        <v>1399</v>
      </c>
      <c r="R11" s="683"/>
      <c r="S11" s="19"/>
      <c r="T11" s="687">
        <f>Manufacturing!GP197</f>
        <v>6.2880684071399517E-2</v>
      </c>
      <c r="U11" s="570"/>
      <c r="V11" s="687">
        <f>Manufacturing!GQ197</f>
        <v>8.8422057256515488E-2</v>
      </c>
    </row>
    <row r="12" spans="5:22" ht="15.75" x14ac:dyDescent="0.25">
      <c r="E12" s="683"/>
      <c r="F12" s="688" t="s">
        <v>1406</v>
      </c>
      <c r="G12" s="683" t="s">
        <v>1400</v>
      </c>
      <c r="H12" s="683"/>
      <c r="I12" s="19"/>
      <c r="J12" s="687">
        <f>Manufacturing!GP124</f>
        <v>2.249333999669155E-2</v>
      </c>
      <c r="L12" s="687">
        <f>Manufacturing!GQ124</f>
        <v>1.114099534488398E-2</v>
      </c>
      <c r="M12" s="19"/>
      <c r="N12" s="19"/>
      <c r="O12" s="683"/>
      <c r="P12" s="688" t="s">
        <v>1406</v>
      </c>
      <c r="Q12" s="683" t="s">
        <v>1400</v>
      </c>
      <c r="R12" s="683"/>
      <c r="S12" s="19"/>
      <c r="T12" s="687">
        <f>Manufacturing!GP198</f>
        <v>1.6320693918986773E-2</v>
      </c>
      <c r="U12" s="570"/>
      <c r="V12" s="687">
        <f>Manufacturing!GQ198</f>
        <v>7.8944494344132358E-3</v>
      </c>
    </row>
    <row r="13" spans="5:22" ht="15.75" x14ac:dyDescent="0.25">
      <c r="E13" s="683"/>
      <c r="F13" s="688" t="s">
        <v>1407</v>
      </c>
      <c r="G13" s="683" t="s">
        <v>1401</v>
      </c>
      <c r="H13" s="683"/>
      <c r="I13" s="570"/>
      <c r="J13" s="687">
        <f>Manufacturing!GP125</f>
        <v>5.1215315995514306E-3</v>
      </c>
      <c r="L13" s="687">
        <f>Manufacturing!GQ125</f>
        <v>8.831863254166822E-4</v>
      </c>
      <c r="M13" s="19"/>
      <c r="N13" s="19"/>
      <c r="O13" s="683"/>
      <c r="P13" s="688" t="s">
        <v>1407</v>
      </c>
      <c r="Q13" s="683" t="s">
        <v>1401</v>
      </c>
      <c r="R13" s="683"/>
      <c r="S13" s="570"/>
      <c r="T13" s="687">
        <f>Manufacturing!GP199</f>
        <v>3.6600345992812929E-3</v>
      </c>
      <c r="U13" s="570"/>
      <c r="V13" s="687">
        <f>Manufacturing!GQ199</f>
        <v>5.3624965613263611E-4</v>
      </c>
    </row>
    <row r="14" spans="5:22" ht="15.75" x14ac:dyDescent="0.25">
      <c r="E14" s="683"/>
      <c r="F14" s="688">
        <v>321</v>
      </c>
      <c r="G14" s="683" t="s">
        <v>1402</v>
      </c>
      <c r="H14" s="683"/>
      <c r="I14" s="570"/>
      <c r="J14" s="687">
        <f>Manufacturing!GP126</f>
        <v>2.4696619632679787E-2</v>
      </c>
      <c r="L14" s="687">
        <f>Manufacturing!GQ126</f>
        <v>3.1254994780374301E-2</v>
      </c>
      <c r="M14" s="19"/>
      <c r="N14" s="19"/>
      <c r="O14" s="683"/>
      <c r="P14" s="688">
        <v>321</v>
      </c>
      <c r="Q14" s="683" t="s">
        <v>1402</v>
      </c>
      <c r="R14" s="683"/>
      <c r="S14" s="570"/>
      <c r="T14" s="687">
        <f>Manufacturing!GP200</f>
        <v>2.4427337077581542E-2</v>
      </c>
      <c r="U14" s="570"/>
      <c r="V14" s="687">
        <f>Manufacturing!GQ200</f>
        <v>3.3563150693247848E-2</v>
      </c>
    </row>
    <row r="15" spans="5:22" ht="15.75" x14ac:dyDescent="0.25">
      <c r="E15" s="683"/>
      <c r="F15" s="688">
        <v>322</v>
      </c>
      <c r="G15" s="683" t="s">
        <v>1403</v>
      </c>
      <c r="J15" s="687">
        <f>Manufacturing!GP127</f>
        <v>0.13659850163951337</v>
      </c>
      <c r="L15" s="687">
        <f>Manufacturing!GQ127</f>
        <v>0.13026110542415736</v>
      </c>
      <c r="O15" s="683"/>
      <c r="P15" s="688">
        <v>322</v>
      </c>
      <c r="Q15" s="683" t="s">
        <v>1403</v>
      </c>
      <c r="T15" s="687">
        <f>Manufacturing!GP201</f>
        <v>0.15627201423720208</v>
      </c>
      <c r="U15" s="570"/>
      <c r="V15" s="687">
        <f>Manufacturing!GQ201</f>
        <v>0.14745385851827389</v>
      </c>
    </row>
    <row r="16" spans="5:22" ht="15.75" x14ac:dyDescent="0.25">
      <c r="E16" s="683"/>
      <c r="F16" s="688">
        <v>323</v>
      </c>
      <c r="G16" s="683" t="s">
        <v>1408</v>
      </c>
      <c r="J16" s="687">
        <f>Manufacturing!GP128</f>
        <v>8.3744433224997913E-3</v>
      </c>
      <c r="L16" s="687">
        <f>Manufacturing!GQ128</f>
        <v>8.9065516349502299E-3</v>
      </c>
      <c r="O16" s="683"/>
      <c r="P16" s="688">
        <v>323</v>
      </c>
      <c r="Q16" s="683" t="s">
        <v>1408</v>
      </c>
      <c r="T16" s="687">
        <f>Manufacturing!GP202</f>
        <v>5.2855057171531635E-3</v>
      </c>
      <c r="U16" s="570"/>
      <c r="V16" s="687">
        <f>Manufacturing!GQ202</f>
        <v>5.6766261552490191E-3</v>
      </c>
    </row>
    <row r="17" spans="5:22" ht="15.75" x14ac:dyDescent="0.25">
      <c r="E17" s="683"/>
      <c r="F17" s="688">
        <v>324</v>
      </c>
      <c r="G17" s="683" t="s">
        <v>1409</v>
      </c>
      <c r="J17" s="687">
        <f>Manufacturing!GP129</f>
        <v>0.15675186088946541</v>
      </c>
      <c r="L17" s="687">
        <f>Manufacturing!GQ129</f>
        <v>0.18288375627924483</v>
      </c>
      <c r="O17" s="683"/>
      <c r="P17" s="688">
        <v>324</v>
      </c>
      <c r="Q17" s="683" t="s">
        <v>1409</v>
      </c>
      <c r="T17" s="687">
        <f>Manufacturing!GP203</f>
        <v>0.19799469306245707</v>
      </c>
      <c r="U17" s="570"/>
      <c r="V17" s="687">
        <f>Manufacturing!GQ203</f>
        <v>0.22974627716354529</v>
      </c>
    </row>
    <row r="18" spans="5:22" ht="15.75" x14ac:dyDescent="0.25">
      <c r="E18" s="683"/>
      <c r="F18" s="688">
        <v>325</v>
      </c>
      <c r="G18" s="683" t="s">
        <v>560</v>
      </c>
      <c r="J18" s="687">
        <f>Manufacturing!GP130</f>
        <v>0.20109944277977548</v>
      </c>
      <c r="L18" s="687">
        <f>Manufacturing!GQ130</f>
        <v>0.21669573097322184</v>
      </c>
      <c r="O18" s="683"/>
      <c r="P18" s="688">
        <v>325</v>
      </c>
      <c r="Q18" s="683" t="s">
        <v>560</v>
      </c>
      <c r="T18" s="687">
        <f>Manufacturing!GP204</f>
        <v>0.20477478457257281</v>
      </c>
      <c r="U18" s="570"/>
      <c r="V18" s="687">
        <f>Manufacturing!GQ204</f>
        <v>0.2268021855017528</v>
      </c>
    </row>
    <row r="19" spans="5:22" ht="15.75" x14ac:dyDescent="0.25">
      <c r="E19" s="683"/>
      <c r="F19" s="688">
        <v>326</v>
      </c>
      <c r="G19" s="683" t="s">
        <v>1410</v>
      </c>
      <c r="J19" s="687">
        <f>Manufacturing!GP131</f>
        <v>2.497993650504815E-2</v>
      </c>
      <c r="L19" s="687">
        <f>Manufacturing!GQ131</f>
        <v>3.2249156749844736E-2</v>
      </c>
      <c r="O19" s="683"/>
      <c r="P19" s="688">
        <v>326</v>
      </c>
      <c r="Q19" s="683" t="s">
        <v>1410</v>
      </c>
      <c r="T19" s="687">
        <f>Manufacturing!GP205</f>
        <v>1.6431108475531215E-2</v>
      </c>
      <c r="U19" s="570"/>
      <c r="V19" s="687">
        <f>Manufacturing!GQ205</f>
        <v>1.988291025830757E-2</v>
      </c>
    </row>
    <row r="20" spans="5:22" ht="15.75" x14ac:dyDescent="0.25">
      <c r="E20" s="683"/>
      <c r="F20" s="688">
        <v>327</v>
      </c>
      <c r="G20" s="683" t="s">
        <v>1411</v>
      </c>
      <c r="J20" s="687">
        <f>Manufacturing!GP132</f>
        <v>5.6631545365490685E-2</v>
      </c>
      <c r="L20" s="687">
        <f>Manufacturing!GQ132</f>
        <v>4.8501931471019458E-2</v>
      </c>
      <c r="O20" s="683"/>
      <c r="P20" s="688">
        <v>327</v>
      </c>
      <c r="Q20" s="683" t="s">
        <v>1411</v>
      </c>
      <c r="T20" s="687">
        <f>Manufacturing!GP206</f>
        <v>6.097610435740982E-2</v>
      </c>
      <c r="U20" s="570"/>
      <c r="V20" s="687">
        <f>Manufacturing!GQ206</f>
        <v>4.9807795846004865E-2</v>
      </c>
    </row>
    <row r="21" spans="5:22" ht="15.75" x14ac:dyDescent="0.25">
      <c r="E21" s="683"/>
      <c r="F21" s="688">
        <v>331</v>
      </c>
      <c r="G21" s="683" t="s">
        <v>561</v>
      </c>
      <c r="J21" s="687">
        <f>Manufacturing!GP133</f>
        <v>0.17112372429578779</v>
      </c>
      <c r="L21" s="687">
        <f>Manufacturing!GQ133</f>
        <v>0.12473403507402285</v>
      </c>
      <c r="O21" s="683"/>
      <c r="P21" s="688">
        <v>331</v>
      </c>
      <c r="Q21" s="683" t="s">
        <v>561</v>
      </c>
      <c r="T21" s="687">
        <f>Manufacturing!GP207</f>
        <v>0.16297049163395116</v>
      </c>
      <c r="U21" s="570"/>
      <c r="V21" s="687">
        <f>Manufacturing!GQ207</f>
        <v>0.11461942617711725</v>
      </c>
    </row>
    <row r="22" spans="5:22" ht="15.75" x14ac:dyDescent="0.25">
      <c r="E22" s="683"/>
      <c r="F22" s="688">
        <v>332</v>
      </c>
      <c r="G22" s="683" t="s">
        <v>1412</v>
      </c>
      <c r="J22" s="687">
        <f>Manufacturing!GP134</f>
        <v>2.8815976500157197E-2</v>
      </c>
      <c r="L22" s="687">
        <f>Manufacturing!GQ134</f>
        <v>2.9561787529631074E-2</v>
      </c>
      <c r="O22" s="683"/>
      <c r="P22" s="688">
        <v>332</v>
      </c>
      <c r="Q22" s="683" t="s">
        <v>1412</v>
      </c>
      <c r="T22" s="687">
        <f>Manufacturing!GP208</f>
        <v>2.1926715326675839E-2</v>
      </c>
      <c r="U22" s="570"/>
      <c r="V22" s="687">
        <f>Manufacturing!GQ208</f>
        <v>2.1391106503533781E-2</v>
      </c>
    </row>
    <row r="23" spans="5:22" ht="15.75" x14ac:dyDescent="0.25">
      <c r="E23" s="683"/>
      <c r="F23" s="688">
        <v>333</v>
      </c>
      <c r="G23" s="683" t="s">
        <v>1413</v>
      </c>
      <c r="J23" s="687">
        <f>Manufacturing!GP135</f>
        <v>1.8419764474831561E-2</v>
      </c>
      <c r="L23" s="687">
        <f>Manufacturing!GQ135</f>
        <v>1.6247791956755169E-2</v>
      </c>
      <c r="O23" s="683"/>
      <c r="P23" s="688">
        <v>333</v>
      </c>
      <c r="Q23" s="683" t="s">
        <v>1413</v>
      </c>
      <c r="T23" s="687">
        <f>Manufacturing!GP209</f>
        <v>1.3052627848565061E-2</v>
      </c>
      <c r="U23" s="570"/>
      <c r="V23" s="687">
        <f>Manufacturing!GQ209</f>
        <v>1.0932182004542244E-2</v>
      </c>
    </row>
    <row r="24" spans="5:22" ht="15.75" x14ac:dyDescent="0.25">
      <c r="E24" s="683"/>
      <c r="F24" s="688">
        <v>334</v>
      </c>
      <c r="G24" s="683" t="s">
        <v>1414</v>
      </c>
      <c r="J24" s="687">
        <f>Manufacturing!GP136</f>
        <v>2.2074729044266366E-2</v>
      </c>
      <c r="L24" s="687">
        <f>Manufacturing!GQ136</f>
        <v>1.6684206775259062E-2</v>
      </c>
      <c r="O24" s="683"/>
      <c r="P24" s="688">
        <v>334</v>
      </c>
      <c r="Q24" s="683" t="s">
        <v>1414</v>
      </c>
      <c r="T24" s="687">
        <f>Manufacturing!GP210</f>
        <v>1.180153771048521E-2</v>
      </c>
      <c r="U24" s="570"/>
      <c r="V24" s="687">
        <f>Manufacturing!GQ210</f>
        <v>9.4907141147666744E-3</v>
      </c>
    </row>
    <row r="25" spans="5:22" ht="15.75" x14ac:dyDescent="0.25">
      <c r="E25" s="683"/>
      <c r="F25" s="688">
        <v>335</v>
      </c>
      <c r="G25" s="683" t="s">
        <v>1415</v>
      </c>
      <c r="J25" s="687">
        <f>Manufacturing!GP137</f>
        <v>1.0935000067654028E-2</v>
      </c>
      <c r="L25" s="687">
        <f>Manufacturing!GQ137</f>
        <v>8.0480635611033541E-3</v>
      </c>
      <c r="O25" s="683"/>
      <c r="P25" s="688">
        <v>335</v>
      </c>
      <c r="Q25" s="683" t="s">
        <v>1415</v>
      </c>
      <c r="T25" s="687">
        <f>Manufacturing!GP211</f>
        <v>7.142484654827903E-3</v>
      </c>
      <c r="U25" s="570"/>
      <c r="V25" s="687">
        <f>Manufacturing!GQ211</f>
        <v>5.3853213264920497E-3</v>
      </c>
    </row>
    <row r="26" spans="5:22" ht="15.75" x14ac:dyDescent="0.25">
      <c r="E26" s="683"/>
      <c r="F26" s="688">
        <v>336</v>
      </c>
      <c r="G26" s="683" t="s">
        <v>1416</v>
      </c>
      <c r="J26" s="687">
        <f>Manufacturing!GP138</f>
        <v>3.4440203784209797E-2</v>
      </c>
      <c r="L26" s="687">
        <f>Manufacturing!GQ138</f>
        <v>3.4373100947460752E-2</v>
      </c>
      <c r="O26" s="683"/>
      <c r="P26" s="688">
        <v>336</v>
      </c>
      <c r="Q26" s="683" t="s">
        <v>1416</v>
      </c>
      <c r="T26" s="687">
        <f>Manufacturing!GP212</f>
        <v>2.4928612005466394E-2</v>
      </c>
      <c r="U26" s="570"/>
      <c r="V26" s="687">
        <f>Manufacturing!GQ212</f>
        <v>2.2097971968405319E-2</v>
      </c>
    </row>
    <row r="27" spans="5:22" ht="15.75" x14ac:dyDescent="0.25">
      <c r="E27" s="683"/>
      <c r="F27" s="688">
        <v>337</v>
      </c>
      <c r="G27" s="683" t="s">
        <v>1417</v>
      </c>
      <c r="J27" s="687">
        <f>Manufacturing!GP139</f>
        <v>5.8443845229458266E-3</v>
      </c>
      <c r="L27" s="687">
        <f>Manufacturing!GQ139</f>
        <v>3.8920171598252921E-3</v>
      </c>
      <c r="O27" s="683"/>
      <c r="P27" s="688">
        <v>337</v>
      </c>
      <c r="Q27" s="683" t="s">
        <v>1417</v>
      </c>
      <c r="T27" s="687">
        <f>Manufacturing!GP213</f>
        <v>4.7757491048163259E-3</v>
      </c>
      <c r="U27" s="570"/>
      <c r="V27" s="687">
        <f>Manufacturing!GQ213</f>
        <v>2.6334794717495654E-3</v>
      </c>
    </row>
    <row r="28" spans="5:22" ht="15.75" x14ac:dyDescent="0.25">
      <c r="E28" s="683"/>
      <c r="F28" s="688">
        <v>339</v>
      </c>
      <c r="G28" s="683" t="s">
        <v>1418</v>
      </c>
      <c r="J28" s="687">
        <f>Manufacturing!GP140</f>
        <v>6.3594575267229341E-3</v>
      </c>
      <c r="L28" s="687">
        <f>Manufacturing!GQ140</f>
        <v>6.390742712634425E-3</v>
      </c>
      <c r="O28" s="683"/>
      <c r="P28" s="688">
        <v>339</v>
      </c>
      <c r="Q28" s="683" t="s">
        <v>1418</v>
      </c>
      <c r="T28" s="687">
        <f>Manufacturing!GP214</f>
        <v>4.3749920067813232E-3</v>
      </c>
      <c r="U28" s="570"/>
      <c r="V28" s="687">
        <f>Manufacturing!GQ214</f>
        <v>3.6600907976810184E-3</v>
      </c>
    </row>
    <row r="29" spans="5:22" ht="15.75" x14ac:dyDescent="0.25">
      <c r="E29" s="683"/>
      <c r="F29" s="683"/>
      <c r="G29" s="683"/>
    </row>
    <row r="30" spans="5:22" ht="15.75" x14ac:dyDescent="0.25">
      <c r="E30" s="683" t="s">
        <v>139</v>
      </c>
      <c r="F30" s="683"/>
      <c r="G30" s="683"/>
      <c r="J30" s="19">
        <f>Total_Industrial!$AJ$51</f>
        <v>0.14167881438197746</v>
      </c>
      <c r="L30" s="19">
        <f>Total_Industrial!$AJ$71</f>
        <v>0.13832822575382514</v>
      </c>
      <c r="O30" s="683" t="s">
        <v>139</v>
      </c>
      <c r="P30" s="683"/>
      <c r="Q30" s="683"/>
      <c r="R30" s="570"/>
      <c r="S30" s="570"/>
      <c r="T30" s="686">
        <f>Total_Industrial!$AJ$129</f>
        <v>0.1412208514585091</v>
      </c>
      <c r="U30" s="570"/>
      <c r="V30" s="686">
        <f>Total_Industrial!$AJ$149</f>
        <v>0.13089749693140093</v>
      </c>
    </row>
    <row r="31" spans="5:22" ht="15.75" x14ac:dyDescent="0.25">
      <c r="E31" s="683"/>
      <c r="F31" s="689" t="s">
        <v>1404</v>
      </c>
      <c r="G31" s="690" t="s">
        <v>143</v>
      </c>
      <c r="O31" s="683"/>
      <c r="P31" s="689" t="s">
        <v>1404</v>
      </c>
      <c r="Q31" s="690" t="s">
        <v>143</v>
      </c>
      <c r="R31" s="570"/>
      <c r="S31" s="570"/>
      <c r="T31" s="570"/>
      <c r="U31" s="570"/>
      <c r="V31" s="570"/>
    </row>
    <row r="32" spans="5:22" ht="15.75" x14ac:dyDescent="0.25">
      <c r="E32" s="683"/>
      <c r="F32" s="683">
        <v>11</v>
      </c>
      <c r="G32" s="683" t="s">
        <v>1420</v>
      </c>
      <c r="J32" s="691">
        <f>NonManufacturing!$DA$56</f>
        <v>0.32043685486450685</v>
      </c>
      <c r="K32" s="19"/>
      <c r="L32" s="691">
        <f>NonManufacturing!$DA$76</f>
        <v>0.33935547677928957</v>
      </c>
      <c r="O32" s="683"/>
      <c r="P32" s="683">
        <v>11</v>
      </c>
      <c r="Q32" s="683" t="s">
        <v>1420</v>
      </c>
      <c r="R32" s="570"/>
      <c r="S32" s="570"/>
      <c r="T32" s="691">
        <f>NonManufacturing!$DA$130</f>
        <v>0.35028179814088195</v>
      </c>
      <c r="U32" s="19"/>
      <c r="V32" s="691">
        <f>NonManufacturing!$DA$150</f>
        <v>0.37762775802533682</v>
      </c>
    </row>
    <row r="33" spans="5:22" ht="15.75" x14ac:dyDescent="0.25">
      <c r="E33" s="683"/>
      <c r="F33" s="683">
        <v>21</v>
      </c>
      <c r="G33" s="683" t="s">
        <v>690</v>
      </c>
      <c r="J33" s="691">
        <f>NonManufacturing!$DB$56</f>
        <v>0.48376123125846759</v>
      </c>
      <c r="K33" s="19"/>
      <c r="L33" s="691">
        <f>NonManufacturing!$DB$76</f>
        <v>0.4003341691391023</v>
      </c>
      <c r="O33" s="683"/>
      <c r="P33" s="683">
        <v>21</v>
      </c>
      <c r="Q33" s="683" t="s">
        <v>690</v>
      </c>
      <c r="R33" s="570"/>
      <c r="S33" s="570"/>
      <c r="T33" s="691">
        <f>NonManufacturing!$DB$130</f>
        <v>0.43524397893363864</v>
      </c>
      <c r="U33" s="19"/>
      <c r="V33" s="691">
        <f>NonManufacturing!$DB$150</f>
        <v>0.38360507502523195</v>
      </c>
    </row>
    <row r="34" spans="5:22" ht="15.75" x14ac:dyDescent="0.25">
      <c r="E34" s="683"/>
      <c r="F34" s="683">
        <v>23</v>
      </c>
      <c r="G34" s="683" t="s">
        <v>686</v>
      </c>
      <c r="J34" s="691">
        <f>NonManufacturing!$DC$56</f>
        <v>0.19580191387702553</v>
      </c>
      <c r="K34" s="19"/>
      <c r="L34" s="691">
        <f>NonManufacturing!$DC$76</f>
        <v>0.26031035408160808</v>
      </c>
      <c r="O34" s="683"/>
      <c r="P34" s="683">
        <v>23</v>
      </c>
      <c r="Q34" s="683" t="s">
        <v>686</v>
      </c>
      <c r="R34" s="570"/>
      <c r="S34" s="570"/>
      <c r="T34" s="691">
        <f>NonManufacturing!$DC$130</f>
        <v>0.21447422292547932</v>
      </c>
      <c r="U34" s="19"/>
      <c r="V34" s="691">
        <f>NonManufacturing!$DC$150</f>
        <v>0.23876716694943123</v>
      </c>
    </row>
    <row r="35" spans="5:22" ht="15.75" x14ac:dyDescent="0.25">
      <c r="E35" s="683"/>
      <c r="F35" s="683"/>
      <c r="G35" s="683"/>
    </row>
    <row r="36" spans="5:22" ht="15.75" x14ac:dyDescent="0.25">
      <c r="E36" s="683"/>
      <c r="F36" s="683"/>
      <c r="G36" s="683"/>
    </row>
    <row r="37" spans="5:22" ht="15.75" x14ac:dyDescent="0.25">
      <c r="E37" s="683"/>
      <c r="F37" s="683"/>
      <c r="G37" s="683"/>
    </row>
    <row r="38" spans="5:22" ht="15.75" x14ac:dyDescent="0.25">
      <c r="E38" s="683"/>
      <c r="F38" s="683"/>
      <c r="G38" s="683"/>
    </row>
    <row r="39" spans="5:22" ht="15.75" x14ac:dyDescent="0.25">
      <c r="E39" s="683"/>
      <c r="F39" s="683" t="s">
        <v>1530</v>
      </c>
      <c r="G39" s="683"/>
      <c r="L39" s="19">
        <f>L21</f>
        <v>0.12473403507402285</v>
      </c>
    </row>
    <row r="40" spans="5:22" ht="15.75" x14ac:dyDescent="0.25">
      <c r="E40" s="683"/>
      <c r="F40" s="683"/>
      <c r="G40" s="683"/>
      <c r="L40" s="19">
        <f>L9</f>
        <v>0.8616717742461748</v>
      </c>
    </row>
    <row r="41" spans="5:22" ht="15.75" x14ac:dyDescent="0.25">
      <c r="E41" s="683"/>
      <c r="F41" s="683"/>
      <c r="G41" s="683"/>
      <c r="L41">
        <f>L39*L40</f>
        <v>0.10747979731111787</v>
      </c>
    </row>
    <row r="42" spans="5:22" ht="15.75" x14ac:dyDescent="0.25">
      <c r="E42" s="683"/>
      <c r="F42" s="683"/>
      <c r="G42" s="683"/>
    </row>
    <row r="43" spans="5:22" ht="15.75" x14ac:dyDescent="0.25">
      <c r="E43" s="683"/>
      <c r="F43" s="683"/>
      <c r="G43" s="683"/>
      <c r="L43" s="19">
        <f>L7</f>
        <v>0.2591613183265829</v>
      </c>
    </row>
    <row r="44" spans="5:22" ht="15.75" x14ac:dyDescent="0.25">
      <c r="E44" s="683"/>
      <c r="F44" s="683"/>
      <c r="G44" s="683"/>
      <c r="L44">
        <f>L41*L43</f>
        <v>2.7854605964623226E-2</v>
      </c>
    </row>
    <row r="45" spans="5:22" ht="15.75" x14ac:dyDescent="0.25">
      <c r="E45" s="683"/>
      <c r="F45" s="683"/>
      <c r="G45" s="683"/>
    </row>
    <row r="46" spans="5:22" ht="15.75" x14ac:dyDescent="0.25">
      <c r="E46" s="683"/>
      <c r="F46" s="683"/>
      <c r="G46" s="683"/>
    </row>
    <row r="47" spans="5:22" ht="15.75" x14ac:dyDescent="0.25">
      <c r="E47" s="683"/>
      <c r="F47" s="683"/>
      <c r="G47" s="683"/>
    </row>
    <row r="48" spans="5:22" ht="15.75" x14ac:dyDescent="0.25">
      <c r="E48" s="683"/>
      <c r="F48" s="683"/>
      <c r="G48" s="683"/>
    </row>
    <row r="49" spans="5:7" ht="15.75" x14ac:dyDescent="0.25">
      <c r="E49" s="683"/>
      <c r="F49" s="683"/>
      <c r="G49" s="683"/>
    </row>
    <row r="50" spans="5:7" ht="15.75" x14ac:dyDescent="0.25">
      <c r="E50" s="683"/>
      <c r="F50" s="683"/>
      <c r="G50" s="683"/>
    </row>
    <row r="51" spans="5:7" ht="15.75" x14ac:dyDescent="0.25">
      <c r="E51" s="683"/>
      <c r="F51" s="683"/>
      <c r="G51" s="683"/>
    </row>
    <row r="52" spans="5:7" ht="15.75" x14ac:dyDescent="0.25">
      <c r="E52" s="683"/>
      <c r="F52" s="683"/>
      <c r="G52" s="683"/>
    </row>
  </sheetData>
  <mergeCells count="2">
    <mergeCell ref="H4:L4"/>
    <mergeCell ref="R4:V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775"/>
  <sheetViews>
    <sheetView topLeftCell="AB46" workbookViewId="0">
      <selection activeCell="AF86" sqref="AF86"/>
    </sheetView>
  </sheetViews>
  <sheetFormatPr defaultRowHeight="12.75" x14ac:dyDescent="0.2"/>
  <cols>
    <col min="1" max="1" width="10.5703125" style="436" customWidth="1"/>
    <col min="2" max="2" width="7.42578125" style="436" customWidth="1"/>
    <col min="3" max="3" width="9.140625" style="436"/>
    <col min="4" max="8" width="13.7109375" style="436" customWidth="1"/>
    <col min="9" max="9" width="2.85546875" style="436" customWidth="1"/>
    <col min="10" max="10" width="3.85546875" style="436" customWidth="1"/>
    <col min="11" max="11" width="14.85546875" style="436" customWidth="1"/>
    <col min="12" max="12" width="5.5703125" style="436" customWidth="1"/>
    <col min="13" max="15" width="14.42578125" style="436" customWidth="1"/>
    <col min="16" max="16" width="3.140625" style="436" customWidth="1"/>
    <col min="17" max="17" width="12.140625" style="436" customWidth="1"/>
    <col min="18" max="18" width="2.85546875" style="436" customWidth="1"/>
    <col min="19" max="19" width="11.5703125" style="436" customWidth="1"/>
    <col min="20" max="20" width="12" style="436" customWidth="1"/>
    <col min="21" max="21" width="2.85546875" style="436" customWidth="1"/>
    <col min="22" max="22" width="4.7109375" style="436" customWidth="1"/>
    <col min="23" max="23" width="12.85546875" style="436" customWidth="1"/>
    <col min="24" max="24" width="4" style="436" customWidth="1"/>
    <col min="25" max="25" width="9.140625" style="436" hidden="1" customWidth="1"/>
    <col min="26" max="26" width="14.5703125" style="436" customWidth="1"/>
    <col min="27" max="27" width="15.5703125" style="436" customWidth="1"/>
    <col min="28" max="28" width="9.140625" style="436"/>
    <col min="29" max="29" width="11.85546875" style="436" customWidth="1"/>
    <col min="30" max="30" width="11.5703125" style="436" customWidth="1"/>
    <col min="31" max="31" width="10.5703125" style="436" bestFit="1" customWidth="1"/>
    <col min="32" max="32" width="10.5703125" style="436" customWidth="1"/>
    <col min="33" max="33" width="10.42578125" style="436" customWidth="1"/>
    <col min="34" max="34" width="10.7109375" style="436" customWidth="1"/>
    <col min="35" max="35" width="10.5703125" style="436" bestFit="1" customWidth="1"/>
    <col min="36" max="36" width="5.7109375" style="436" hidden="1" customWidth="1"/>
    <col min="37" max="37" width="9.5703125" style="436" hidden="1" customWidth="1"/>
    <col min="38" max="39" width="9.5703125" style="436" customWidth="1"/>
    <col min="40" max="40" width="11.5703125" style="436" customWidth="1"/>
    <col min="41" max="41" width="11.85546875" style="436" customWidth="1"/>
    <col min="42" max="42" width="9.5703125" style="436" customWidth="1"/>
    <col min="43" max="44" width="10.140625" style="436" customWidth="1"/>
    <col min="45" max="45" width="9.140625" style="436"/>
    <col min="46" max="46" width="6.42578125" style="436" customWidth="1"/>
    <col min="47" max="47" width="9.140625" style="436" customWidth="1"/>
    <col min="48" max="48" width="9.140625" style="436"/>
    <col min="49" max="49" width="14" style="436" customWidth="1"/>
    <col min="50" max="50" width="12" style="436" customWidth="1"/>
    <col min="51" max="51" width="10.5703125" style="436" customWidth="1"/>
    <col min="52" max="52" width="10.85546875" style="436" customWidth="1"/>
    <col min="53" max="62" width="9.140625" style="436"/>
    <col min="63" max="63" width="11.7109375" style="436" customWidth="1"/>
    <col min="64" max="91" width="9.140625" style="436"/>
    <col min="92" max="92" width="11" style="436" customWidth="1"/>
    <col min="93" max="93" width="11.140625" style="436" customWidth="1"/>
    <col min="94" max="16384" width="9.140625" style="436"/>
  </cols>
  <sheetData>
    <row r="1" spans="1:98" ht="15.75" x14ac:dyDescent="0.25">
      <c r="A1" s="435"/>
      <c r="B1" s="435"/>
      <c r="D1" s="577" t="s">
        <v>1436</v>
      </c>
      <c r="E1" s="577"/>
      <c r="F1" s="577"/>
      <c r="G1" s="577"/>
      <c r="H1" s="577"/>
      <c r="I1" s="576"/>
      <c r="J1" s="576"/>
      <c r="K1" s="576"/>
      <c r="Q1" s="437"/>
      <c r="R1" s="438"/>
      <c r="S1" s="438"/>
      <c r="T1" s="438"/>
      <c r="U1" s="438"/>
      <c r="V1" s="438"/>
      <c r="W1" s="438"/>
      <c r="X1" s="438"/>
      <c r="Y1" s="438"/>
      <c r="Z1" s="438"/>
      <c r="AA1" s="439"/>
      <c r="AB1" s="440"/>
      <c r="AT1" s="441"/>
    </row>
    <row r="2" spans="1:98" ht="23.25" customHeight="1" x14ac:dyDescent="0.2">
      <c r="A2" s="435"/>
      <c r="B2" s="435"/>
      <c r="AB2" s="442"/>
      <c r="AT2" s="441"/>
    </row>
    <row r="3" spans="1:98" ht="39" customHeight="1" x14ac:dyDescent="0.2">
      <c r="A3" s="435"/>
      <c r="B3" s="435"/>
      <c r="D3" s="443" t="s">
        <v>626</v>
      </c>
      <c r="E3" s="443"/>
      <c r="F3" s="443"/>
      <c r="G3" s="443"/>
      <c r="H3" s="443"/>
      <c r="I3" s="444"/>
      <c r="J3" s="444"/>
      <c r="K3" s="443" t="s">
        <v>1437</v>
      </c>
      <c r="L3" s="444"/>
      <c r="M3" s="443" t="s">
        <v>739</v>
      </c>
      <c r="N3" s="443" t="s">
        <v>740</v>
      </c>
      <c r="O3" s="443" t="s">
        <v>741</v>
      </c>
      <c r="P3" s="444"/>
      <c r="Q3" s="443" t="s">
        <v>742</v>
      </c>
      <c r="R3" s="444"/>
      <c r="S3" s="444" t="s">
        <v>743</v>
      </c>
      <c r="T3" s="444" t="s">
        <v>744</v>
      </c>
      <c r="U3" s="444"/>
      <c r="V3" s="444"/>
      <c r="W3" s="445" t="s">
        <v>745</v>
      </c>
      <c r="X3" s="446"/>
      <c r="Y3" s="446"/>
      <c r="Z3" s="445" t="s">
        <v>746</v>
      </c>
      <c r="AA3" s="444"/>
      <c r="AB3" s="444"/>
      <c r="AC3" s="443" t="s">
        <v>75</v>
      </c>
      <c r="AD3" s="447" t="s">
        <v>747</v>
      </c>
      <c r="AE3" s="448"/>
      <c r="AF3" s="448"/>
      <c r="AG3" s="448"/>
      <c r="AH3" s="444"/>
      <c r="AI3" s="444"/>
      <c r="AJ3" s="444"/>
      <c r="AK3" s="444"/>
      <c r="AL3" s="444"/>
      <c r="AM3" s="444"/>
      <c r="AN3" s="449" t="s">
        <v>748</v>
      </c>
      <c r="AO3" s="449"/>
      <c r="AP3" s="449"/>
      <c r="AQ3" s="449"/>
      <c r="AR3" s="449"/>
      <c r="AS3" s="444"/>
      <c r="AT3" s="450"/>
      <c r="AU3" s="446"/>
    </row>
    <row r="4" spans="1:98" ht="26.25" customHeight="1" x14ac:dyDescent="0.2">
      <c r="A4" s="435"/>
      <c r="B4" s="435"/>
      <c r="Q4" s="451" t="s">
        <v>749</v>
      </c>
      <c r="AC4" s="452" t="s">
        <v>241</v>
      </c>
      <c r="AD4" s="452" t="s">
        <v>242</v>
      </c>
      <c r="AE4" s="453" t="s">
        <v>243</v>
      </c>
      <c r="AF4" s="453" t="s">
        <v>244</v>
      </c>
      <c r="AG4" s="453" t="s">
        <v>245</v>
      </c>
      <c r="AH4" s="453" t="s">
        <v>246</v>
      </c>
      <c r="AI4" s="453" t="s">
        <v>351</v>
      </c>
      <c r="AJ4" s="453" t="s">
        <v>246</v>
      </c>
      <c r="AK4" s="454" t="s">
        <v>351</v>
      </c>
      <c r="AL4" s="453" t="s">
        <v>247</v>
      </c>
      <c r="AN4" s="453" t="s">
        <v>248</v>
      </c>
      <c r="AO4" s="453" t="s">
        <v>638</v>
      </c>
      <c r="AP4" s="453" t="s">
        <v>750</v>
      </c>
      <c r="AQ4" s="453" t="s">
        <v>751</v>
      </c>
      <c r="AR4" s="453" t="s">
        <v>752</v>
      </c>
      <c r="AT4" s="441"/>
    </row>
    <row r="5" spans="1:98" ht="50.25" customHeight="1" x14ac:dyDescent="0.2">
      <c r="A5" s="435"/>
      <c r="B5" s="435"/>
      <c r="D5" s="456" t="s">
        <v>753</v>
      </c>
      <c r="E5" s="457" t="s">
        <v>754</v>
      </c>
      <c r="F5" s="457" t="s">
        <v>755</v>
      </c>
      <c r="G5" s="457" t="s">
        <v>756</v>
      </c>
      <c r="H5" s="457" t="s">
        <v>757</v>
      </c>
      <c r="K5" s="436" t="s">
        <v>753</v>
      </c>
      <c r="M5" s="456" t="str">
        <f>D5</f>
        <v>Total - U.S.</v>
      </c>
      <c r="N5" s="456"/>
      <c r="O5" s="456"/>
      <c r="Q5" s="456" t="str">
        <f>M5</f>
        <v>Total - U.S.</v>
      </c>
      <c r="W5" s="456" t="s">
        <v>753</v>
      </c>
      <c r="Z5" s="456" t="str">
        <f>Z12</f>
        <v>Total - U.S.</v>
      </c>
      <c r="AA5" s="458"/>
      <c r="AC5" s="459" t="s">
        <v>675</v>
      </c>
      <c r="AD5" s="459" t="s">
        <v>758</v>
      </c>
      <c r="AE5" s="699" t="s">
        <v>1429</v>
      </c>
      <c r="AF5" s="459" t="s">
        <v>759</v>
      </c>
      <c r="AG5" s="459" t="s">
        <v>679</v>
      </c>
      <c r="AH5" s="460" t="s">
        <v>760</v>
      </c>
      <c r="AI5" s="461" t="s">
        <v>258</v>
      </c>
      <c r="AJ5" s="462"/>
      <c r="AK5" s="463" t="s">
        <v>259</v>
      </c>
      <c r="AL5" s="461" t="s">
        <v>259</v>
      </c>
      <c r="AM5" s="464"/>
      <c r="AN5" s="465" t="s">
        <v>761</v>
      </c>
      <c r="AO5" s="701" t="s">
        <v>259</v>
      </c>
      <c r="AP5" s="465" t="s">
        <v>762</v>
      </c>
      <c r="AQ5" s="466" t="s">
        <v>759</v>
      </c>
      <c r="AR5" s="466" t="s">
        <v>763</v>
      </c>
      <c r="AT5" s="441"/>
    </row>
    <row r="6" spans="1:98" ht="25.5" x14ac:dyDescent="0.2">
      <c r="A6" s="469" t="s">
        <v>647</v>
      </c>
      <c r="B6" s="435"/>
      <c r="D6" s="456"/>
      <c r="E6" s="456"/>
      <c r="F6" s="456"/>
      <c r="G6" s="456"/>
      <c r="H6" s="456"/>
      <c r="M6" s="456"/>
      <c r="N6" s="456"/>
      <c r="O6" s="456"/>
      <c r="Q6" s="456"/>
      <c r="W6" s="456"/>
      <c r="Z6" s="456"/>
      <c r="AA6" s="458"/>
      <c r="AC6" s="470"/>
      <c r="AD6" s="471"/>
      <c r="AE6" s="470"/>
      <c r="AF6" s="470"/>
      <c r="AG6" s="470"/>
      <c r="AH6" s="472" t="s">
        <v>618</v>
      </c>
      <c r="AI6" s="473" t="s">
        <v>261</v>
      </c>
      <c r="AJ6" s="474"/>
      <c r="AK6" s="475" t="s">
        <v>649</v>
      </c>
      <c r="AL6" s="473" t="s">
        <v>619</v>
      </c>
      <c r="AM6" s="476"/>
      <c r="AN6" s="475"/>
      <c r="AO6" s="475"/>
      <c r="AP6" s="475"/>
      <c r="AQ6" s="475"/>
      <c r="AR6" s="475"/>
      <c r="AT6" s="441"/>
    </row>
    <row r="7" spans="1:98" ht="27.75" customHeight="1" thickBot="1" x14ac:dyDescent="0.25">
      <c r="A7" s="435"/>
      <c r="B7" s="435"/>
      <c r="D7" s="477" t="str">
        <f>D14</f>
        <v xml:space="preserve"> (TBtu)</v>
      </c>
      <c r="E7" s="477"/>
      <c r="F7" s="477"/>
      <c r="G7" s="477"/>
      <c r="H7" s="477"/>
      <c r="M7" s="477" t="str">
        <f>M14</f>
        <v>Intensity Index</v>
      </c>
      <c r="N7" s="477"/>
      <c r="O7" s="477"/>
      <c r="Q7" s="477" t="str">
        <f>Q14</f>
        <v>kBtu/$</v>
      </c>
      <c r="R7" s="478"/>
      <c r="S7" s="478"/>
      <c r="T7" s="478"/>
      <c r="U7" s="478"/>
      <c r="W7" s="477" t="str">
        <f>W14</f>
        <v xml:space="preserve">  Actual/    normal</v>
      </c>
      <c r="Z7" s="477" t="str">
        <f>Z14</f>
        <v xml:space="preserve">  Actual/    normal</v>
      </c>
      <c r="AA7" s="468"/>
      <c r="AC7" s="479"/>
      <c r="AD7" s="480" t="s">
        <v>764</v>
      </c>
      <c r="AE7" s="479"/>
      <c r="AF7" s="479"/>
      <c r="AG7" s="480" t="s">
        <v>765</v>
      </c>
      <c r="AH7" s="481" t="s">
        <v>766</v>
      </c>
      <c r="AI7" s="479"/>
      <c r="AJ7" s="482"/>
      <c r="AK7" s="482"/>
      <c r="AL7" s="479"/>
      <c r="AM7" s="483"/>
      <c r="AN7" s="484"/>
      <c r="AO7" s="484"/>
      <c r="AP7" s="484"/>
      <c r="AQ7" s="484"/>
      <c r="AR7" s="484"/>
      <c r="AT7" s="441"/>
    </row>
    <row r="8" spans="1:98" ht="11.25" customHeight="1" x14ac:dyDescent="0.2">
      <c r="A8" s="435"/>
      <c r="B8" s="435"/>
      <c r="AA8" s="439"/>
      <c r="AB8" s="485"/>
      <c r="AC8" s="485"/>
      <c r="AD8" s="485"/>
      <c r="AE8" s="485"/>
      <c r="AF8" s="485"/>
      <c r="AG8" s="485"/>
      <c r="AH8" s="485"/>
      <c r="AI8" s="485"/>
      <c r="AJ8" s="485"/>
      <c r="AK8" s="485"/>
      <c r="AL8" s="485"/>
      <c r="AM8" s="486"/>
      <c r="AN8" s="485"/>
      <c r="AO8" s="485"/>
      <c r="AP8" s="485"/>
      <c r="AQ8" s="485"/>
      <c r="AR8" s="485"/>
      <c r="AS8" s="485"/>
      <c r="AT8" s="441"/>
    </row>
    <row r="9" spans="1:98" ht="14.25" customHeight="1" x14ac:dyDescent="0.2">
      <c r="A9" s="435"/>
      <c r="B9" s="435"/>
      <c r="AB9" s="485"/>
      <c r="AC9" s="485"/>
      <c r="AD9" s="485"/>
      <c r="AE9" s="485"/>
      <c r="AF9" s="485"/>
      <c r="AG9" s="485"/>
      <c r="AH9" s="485"/>
      <c r="AI9" s="485"/>
      <c r="AJ9" s="485"/>
      <c r="AK9" s="485"/>
      <c r="AL9" s="485"/>
      <c r="AM9" s="486"/>
      <c r="AN9" s="485"/>
      <c r="AO9" s="485"/>
      <c r="AP9" s="485"/>
      <c r="AQ9" s="485"/>
      <c r="AR9" s="485"/>
      <c r="AS9" s="485"/>
      <c r="AT9" s="441"/>
    </row>
    <row r="10" spans="1:98" ht="54" customHeight="1" x14ac:dyDescent="0.2">
      <c r="A10" s="435"/>
      <c r="B10" s="435"/>
      <c r="D10" s="445" t="s">
        <v>626</v>
      </c>
      <c r="E10" s="445"/>
      <c r="F10" s="445"/>
      <c r="G10" s="445"/>
      <c r="H10" s="445"/>
      <c r="I10" s="446"/>
      <c r="J10" s="446"/>
      <c r="K10" s="443" t="s">
        <v>1437</v>
      </c>
      <c r="L10" s="446"/>
      <c r="N10" s="443"/>
      <c r="O10" s="443"/>
      <c r="P10" s="446"/>
      <c r="Q10" s="443" t="s">
        <v>670</v>
      </c>
      <c r="R10" s="446"/>
      <c r="S10" s="446"/>
      <c r="T10" s="446"/>
      <c r="U10" s="446"/>
      <c r="V10" s="446"/>
      <c r="W10" s="443" t="s">
        <v>787</v>
      </c>
      <c r="X10" s="444"/>
      <c r="Y10" s="444"/>
      <c r="Z10" s="443" t="s">
        <v>788</v>
      </c>
      <c r="AA10" s="445"/>
      <c r="AB10" s="446"/>
      <c r="AC10" s="445" t="s">
        <v>75</v>
      </c>
      <c r="AD10" s="445"/>
      <c r="AE10" s="446"/>
      <c r="AF10" s="446"/>
      <c r="AG10" s="446"/>
      <c r="AH10" s="446"/>
      <c r="AI10" s="446"/>
      <c r="AJ10" s="446"/>
      <c r="AK10" s="446"/>
      <c r="AL10" s="446"/>
      <c r="AM10" s="487"/>
      <c r="AN10" s="446"/>
      <c r="AO10" s="446"/>
      <c r="AP10" s="446"/>
      <c r="AQ10" s="446"/>
      <c r="AR10" s="446"/>
      <c r="AS10" s="446"/>
      <c r="AT10" s="488"/>
      <c r="BZ10" s="436" t="s">
        <v>767</v>
      </c>
      <c r="CD10" s="436" t="s">
        <v>768</v>
      </c>
      <c r="CH10" s="436" t="s">
        <v>769</v>
      </c>
      <c r="CN10" s="436" t="s">
        <v>770</v>
      </c>
      <c r="CR10" s="436" t="s">
        <v>762</v>
      </c>
    </row>
    <row r="11" spans="1:98" ht="24" customHeight="1" x14ac:dyDescent="0.2">
      <c r="A11" s="489"/>
      <c r="B11" s="435"/>
      <c r="AA11" s="439"/>
      <c r="AC11" s="452" t="s">
        <v>241</v>
      </c>
      <c r="AD11" s="452" t="s">
        <v>242</v>
      </c>
      <c r="AE11" s="453" t="s">
        <v>243</v>
      </c>
      <c r="AF11" s="453" t="s">
        <v>244</v>
      </c>
      <c r="AG11" s="453" t="s">
        <v>245</v>
      </c>
      <c r="AH11" s="453" t="s">
        <v>246</v>
      </c>
      <c r="AI11" s="453" t="s">
        <v>351</v>
      </c>
      <c r="AJ11" s="453" t="s">
        <v>246</v>
      </c>
      <c r="AK11" s="454" t="s">
        <v>351</v>
      </c>
      <c r="AL11" s="453" t="s">
        <v>247</v>
      </c>
      <c r="AM11" s="439"/>
      <c r="AN11" s="453" t="s">
        <v>248</v>
      </c>
      <c r="AO11" s="453" t="s">
        <v>638</v>
      </c>
      <c r="AP11" s="453" t="s">
        <v>750</v>
      </c>
      <c r="AQ11" s="453" t="s">
        <v>751</v>
      </c>
      <c r="AR11" s="453" t="s">
        <v>752</v>
      </c>
      <c r="AT11" s="441"/>
      <c r="AV11" s="436" t="s">
        <v>771</v>
      </c>
      <c r="AX11" s="455"/>
      <c r="AY11" s="436" t="s">
        <v>772</v>
      </c>
      <c r="BC11" s="436" t="s">
        <v>772</v>
      </c>
      <c r="BF11" s="436" t="s">
        <v>236</v>
      </c>
      <c r="BI11" s="436" t="s">
        <v>773</v>
      </c>
      <c r="BL11" s="436" t="s">
        <v>774</v>
      </c>
      <c r="BO11" s="436" t="s">
        <v>775</v>
      </c>
      <c r="BR11" s="708" t="s">
        <v>1435</v>
      </c>
      <c r="BU11" s="436" t="s">
        <v>776</v>
      </c>
    </row>
    <row r="12" spans="1:98" ht="51" customHeight="1" x14ac:dyDescent="0.2">
      <c r="A12" s="435"/>
      <c r="B12" s="435"/>
      <c r="D12" s="456" t="s">
        <v>753</v>
      </c>
      <c r="E12" s="456"/>
      <c r="F12" s="456"/>
      <c r="G12" s="456"/>
      <c r="H12" s="456"/>
      <c r="I12" s="446"/>
      <c r="J12" s="446"/>
      <c r="K12" s="456" t="s">
        <v>753</v>
      </c>
      <c r="L12" s="446"/>
      <c r="M12" s="467" t="str">
        <f>D12</f>
        <v>Total - U.S.</v>
      </c>
      <c r="N12" s="467"/>
      <c r="O12" s="467"/>
      <c r="P12" s="446"/>
      <c r="Q12" s="467" t="str">
        <f>D12</f>
        <v>Total - U.S.</v>
      </c>
      <c r="R12" s="446"/>
      <c r="S12" s="446"/>
      <c r="T12" s="446"/>
      <c r="U12" s="446"/>
      <c r="V12" s="446"/>
      <c r="W12" s="467" t="str">
        <f>D12</f>
        <v>Total - U.S.</v>
      </c>
      <c r="X12" s="446"/>
      <c r="Y12" s="446"/>
      <c r="Z12" s="490" t="str">
        <f>D12</f>
        <v>Total - U.S.</v>
      </c>
      <c r="AA12" s="487"/>
      <c r="AB12" s="446"/>
      <c r="AC12" s="459" t="str">
        <f>AC5</f>
        <v>Activity (Floorspace)</v>
      </c>
      <c r="AD12" s="459" t="str">
        <f t="shared" ref="AD12:AK12" si="0">AD5</f>
        <v>Index of  Aggregate Intensity (Btu/SF)</v>
      </c>
      <c r="AE12" s="459" t="str">
        <f t="shared" si="0"/>
        <v>Structure:  Total</v>
      </c>
      <c r="AF12" s="459" t="s">
        <v>759</v>
      </c>
      <c r="AG12" s="459" t="str">
        <f t="shared" si="0"/>
        <v>Component Intensity Index (Btu/SF)</v>
      </c>
      <c r="AH12" s="459" t="str">
        <f t="shared" si="0"/>
        <v>Actual: Activity x Structure x Intensity</v>
      </c>
      <c r="AI12" s="491" t="str">
        <f t="shared" si="0"/>
        <v>Actual Energy Use</v>
      </c>
      <c r="AJ12" s="491">
        <f t="shared" si="0"/>
        <v>0</v>
      </c>
      <c r="AK12" s="491" t="str">
        <f t="shared" si="0"/>
        <v>Total Structure</v>
      </c>
      <c r="AL12" s="492" t="s">
        <v>259</v>
      </c>
      <c r="AM12" s="464"/>
      <c r="AN12" s="465" t="s">
        <v>761</v>
      </c>
      <c r="AO12" s="701" t="s">
        <v>259</v>
      </c>
      <c r="AP12" s="465" t="s">
        <v>762</v>
      </c>
      <c r="AQ12" s="466" t="s">
        <v>759</v>
      </c>
      <c r="AR12" s="466" t="s">
        <v>763</v>
      </c>
      <c r="AT12" s="441"/>
      <c r="AV12" s="705" t="s">
        <v>218</v>
      </c>
      <c r="AW12" s="706" t="s">
        <v>755</v>
      </c>
      <c r="AX12" s="494"/>
      <c r="AY12" s="553" t="s">
        <v>218</v>
      </c>
      <c r="AZ12" s="704" t="s">
        <v>755</v>
      </c>
      <c r="BA12" s="707" t="s">
        <v>203</v>
      </c>
      <c r="BB12" s="476"/>
      <c r="BC12" s="553" t="s">
        <v>218</v>
      </c>
      <c r="BD12" s="704" t="s">
        <v>755</v>
      </c>
      <c r="BF12" s="553" t="s">
        <v>218</v>
      </c>
      <c r="BG12" s="704" t="s">
        <v>777</v>
      </c>
      <c r="BH12" s="446"/>
      <c r="BI12" s="704"/>
      <c r="BJ12" s="704"/>
      <c r="BK12" s="446"/>
      <c r="BL12" s="704" t="s">
        <v>218</v>
      </c>
      <c r="BM12" s="704" t="s">
        <v>54</v>
      </c>
      <c r="BN12" s="446"/>
      <c r="BO12" s="704" t="s">
        <v>218</v>
      </c>
      <c r="BP12" s="704" t="s">
        <v>54</v>
      </c>
      <c r="BR12" s="553" t="s">
        <v>218</v>
      </c>
      <c r="BS12" s="704" t="s">
        <v>777</v>
      </c>
      <c r="BU12" s="553"/>
      <c r="BV12" s="553"/>
      <c r="BZ12" s="493" t="s">
        <v>30</v>
      </c>
      <c r="CA12" s="493" t="s">
        <v>28</v>
      </c>
      <c r="CB12" s="493" t="s">
        <v>28</v>
      </c>
      <c r="CD12" s="493" t="s">
        <v>30</v>
      </c>
      <c r="CE12" s="493" t="s">
        <v>28</v>
      </c>
      <c r="CF12" s="493" t="s">
        <v>28</v>
      </c>
      <c r="CH12" s="493" t="s">
        <v>30</v>
      </c>
      <c r="CI12" s="493" t="s">
        <v>28</v>
      </c>
      <c r="CJ12" s="493" t="s">
        <v>28</v>
      </c>
      <c r="CN12" s="493" t="s">
        <v>30</v>
      </c>
      <c r="CO12" s="493" t="s">
        <v>28</v>
      </c>
      <c r="CP12" s="493" t="s">
        <v>28</v>
      </c>
      <c r="CR12" s="493" t="s">
        <v>30</v>
      </c>
      <c r="CS12" s="493" t="s">
        <v>28</v>
      </c>
      <c r="CT12" s="493" t="s">
        <v>28</v>
      </c>
    </row>
    <row r="13" spans="1:98" ht="36.75" customHeight="1" x14ac:dyDescent="0.2">
      <c r="A13" s="495" t="s">
        <v>647</v>
      </c>
      <c r="B13" s="435"/>
      <c r="D13" s="457" t="s">
        <v>218</v>
      </c>
      <c r="E13" s="457" t="s">
        <v>754</v>
      </c>
      <c r="F13" s="457" t="s">
        <v>755</v>
      </c>
      <c r="G13" s="457" t="s">
        <v>756</v>
      </c>
      <c r="H13" s="457" t="s">
        <v>757</v>
      </c>
      <c r="I13" s="446"/>
      <c r="J13" s="446"/>
      <c r="K13" s="457" t="s">
        <v>105</v>
      </c>
      <c r="L13" s="446"/>
      <c r="M13" s="457" t="s">
        <v>778</v>
      </c>
      <c r="N13" s="457" t="s">
        <v>754</v>
      </c>
      <c r="O13" s="457" t="s">
        <v>784</v>
      </c>
      <c r="P13" s="446"/>
      <c r="Q13" s="457" t="s">
        <v>105</v>
      </c>
      <c r="R13" s="446"/>
      <c r="S13" s="444" t="s">
        <v>218</v>
      </c>
      <c r="T13" s="444" t="s">
        <v>54</v>
      </c>
      <c r="U13" s="446"/>
      <c r="V13" s="446"/>
      <c r="W13" s="496"/>
      <c r="X13" s="446"/>
      <c r="Y13" s="446"/>
      <c r="Z13" s="457" t="s">
        <v>105</v>
      </c>
      <c r="AA13" s="458"/>
      <c r="AB13" s="446"/>
      <c r="AC13" s="470"/>
      <c r="AD13" s="471"/>
      <c r="AE13" s="470"/>
      <c r="AF13" s="470"/>
      <c r="AG13" s="470"/>
      <c r="AH13" s="472" t="s">
        <v>779</v>
      </c>
      <c r="AI13" s="473" t="s">
        <v>261</v>
      </c>
      <c r="AJ13" s="474"/>
      <c r="AK13" s="475" t="s">
        <v>649</v>
      </c>
      <c r="AL13" s="497" t="s">
        <v>619</v>
      </c>
      <c r="AM13" s="498"/>
      <c r="AN13" s="702" t="s">
        <v>1434</v>
      </c>
      <c r="AO13" s="702" t="s">
        <v>1434</v>
      </c>
      <c r="AP13" s="499"/>
      <c r="AQ13" s="499" t="s">
        <v>780</v>
      </c>
      <c r="AR13" s="499"/>
      <c r="AT13" s="441"/>
      <c r="AX13" s="500"/>
      <c r="AY13" s="500"/>
      <c r="AZ13" s="500"/>
      <c r="BA13" s="500"/>
      <c r="BB13" s="501"/>
      <c r="BZ13" s="436" t="s">
        <v>29</v>
      </c>
      <c r="CA13" s="436" t="s">
        <v>29</v>
      </c>
      <c r="CB13" s="436" t="s">
        <v>835</v>
      </c>
      <c r="CD13" s="436" t="s">
        <v>29</v>
      </c>
      <c r="CE13" s="436" t="s">
        <v>29</v>
      </c>
      <c r="CF13" s="436" t="s">
        <v>835</v>
      </c>
      <c r="CH13" s="436" t="s">
        <v>29</v>
      </c>
      <c r="CI13" s="436" t="s">
        <v>29</v>
      </c>
      <c r="CJ13" s="436" t="s">
        <v>835</v>
      </c>
      <c r="CN13" s="436" t="s">
        <v>29</v>
      </c>
      <c r="CO13" s="436" t="s">
        <v>29</v>
      </c>
      <c r="CP13" s="436" t="s">
        <v>835</v>
      </c>
      <c r="CR13" s="436" t="s">
        <v>29</v>
      </c>
      <c r="CS13" s="436" t="s">
        <v>29</v>
      </c>
      <c r="CT13" s="436" t="s">
        <v>835</v>
      </c>
    </row>
    <row r="14" spans="1:98" ht="27.75" customHeight="1" thickBot="1" x14ac:dyDescent="0.25">
      <c r="A14" s="489"/>
      <c r="B14" s="435"/>
      <c r="D14" s="477" t="s">
        <v>263</v>
      </c>
      <c r="E14" s="477"/>
      <c r="F14" s="477"/>
      <c r="G14" s="477"/>
      <c r="H14" s="477"/>
      <c r="I14" s="446"/>
      <c r="J14" s="446"/>
      <c r="K14" s="477" t="str">
        <f>Total_Industrial!$J$9</f>
        <v>Value Added, Million Chained 2005$</v>
      </c>
      <c r="L14" s="446"/>
      <c r="M14" s="457" t="s">
        <v>783</v>
      </c>
      <c r="N14" s="457" t="s">
        <v>783</v>
      </c>
      <c r="O14" s="457" t="s">
        <v>785</v>
      </c>
      <c r="P14" s="446"/>
      <c r="Q14" s="709" t="s">
        <v>1438</v>
      </c>
      <c r="R14" s="446"/>
      <c r="S14" s="444" t="s">
        <v>786</v>
      </c>
      <c r="T14" s="444" t="s">
        <v>786</v>
      </c>
      <c r="U14" s="446"/>
      <c r="V14" s="446"/>
      <c r="W14" s="457" t="s">
        <v>665</v>
      </c>
      <c r="X14" s="446"/>
      <c r="Y14" s="446"/>
      <c r="Z14" s="457" t="s">
        <v>665</v>
      </c>
      <c r="AA14" s="487"/>
      <c r="AB14" s="446"/>
      <c r="AC14" s="479"/>
      <c r="AD14" s="480" t="s">
        <v>764</v>
      </c>
      <c r="AE14" s="479"/>
      <c r="AF14" s="479"/>
      <c r="AG14" s="480" t="s">
        <v>781</v>
      </c>
      <c r="AH14" s="481" t="s">
        <v>782</v>
      </c>
      <c r="AI14" s="479"/>
      <c r="AJ14" s="482"/>
      <c r="AK14" s="482"/>
      <c r="AL14" s="502"/>
      <c r="AM14" s="483"/>
      <c r="AN14" s="484"/>
      <c r="AO14" s="484"/>
      <c r="AP14" s="484"/>
      <c r="AQ14" s="484"/>
      <c r="AR14" s="484"/>
      <c r="AT14" s="441"/>
      <c r="AX14" s="500"/>
      <c r="AY14" s="500"/>
      <c r="AZ14" s="500"/>
      <c r="BA14" s="500"/>
      <c r="BB14" s="501"/>
      <c r="BZ14" s="503"/>
      <c r="CA14" s="503"/>
      <c r="CB14" s="503"/>
      <c r="CD14" s="503"/>
      <c r="CE14" s="503"/>
      <c r="CF14" s="503"/>
      <c r="CH14" s="503"/>
      <c r="CI14" s="503"/>
      <c r="CJ14" s="503"/>
      <c r="CN14" s="503"/>
      <c r="CO14" s="503"/>
      <c r="CP14" s="503"/>
      <c r="CR14" s="503"/>
      <c r="CS14" s="503"/>
      <c r="CT14" s="503"/>
    </row>
    <row r="15" spans="1:98" hidden="1" x14ac:dyDescent="0.2">
      <c r="A15" s="489" t="s">
        <v>105</v>
      </c>
      <c r="B15" s="435">
        <v>1949</v>
      </c>
      <c r="D15" s="504"/>
      <c r="E15" s="504"/>
      <c r="F15" s="504"/>
      <c r="G15" s="504"/>
      <c r="H15" s="505"/>
      <c r="K15" s="506"/>
      <c r="M15" s="505"/>
      <c r="N15" s="505"/>
      <c r="O15" s="507"/>
      <c r="Q15" s="508"/>
      <c r="S15" s="501"/>
      <c r="T15" s="501"/>
      <c r="W15" s="501"/>
      <c r="Z15" s="509"/>
      <c r="AA15" s="510"/>
      <c r="AB15" s="448">
        <f>B15</f>
        <v>1949</v>
      </c>
      <c r="AC15" s="511">
        <f t="shared" ref="AC15:AC46" si="1">K15/K$79</f>
        <v>0</v>
      </c>
      <c r="AD15" s="511">
        <f t="shared" ref="AD15:AD46" si="2">Q15/Q$79</f>
        <v>0</v>
      </c>
      <c r="AE15" s="511">
        <f>CF15</f>
        <v>1.0516300114718717</v>
      </c>
      <c r="AF15" s="512">
        <f>CJ15</f>
        <v>1.014482638689111</v>
      </c>
      <c r="AG15" s="511">
        <f>CB15</f>
        <v>1.2414455183017863</v>
      </c>
      <c r="AH15" s="511">
        <f>AC15*AE15*AF15*AG15</f>
        <v>0</v>
      </c>
      <c r="AI15" s="511">
        <f>AC15*AD15</f>
        <v>0</v>
      </c>
      <c r="AJ15" s="511"/>
      <c r="AK15" s="511"/>
      <c r="AL15" s="511">
        <f>AE15*AF15</f>
        <v>1.0668603889626445</v>
      </c>
      <c r="AM15" s="510"/>
      <c r="AN15" s="511"/>
      <c r="AO15" s="511"/>
      <c r="AP15" s="511"/>
      <c r="AQ15" s="511"/>
      <c r="AR15" s="511"/>
      <c r="AT15" s="441"/>
      <c r="AV15" s="501" t="e">
        <f t="shared" ref="AV15:AV46" si="3">D15/G15</f>
        <v>#DIV/0!</v>
      </c>
      <c r="AW15" s="501" t="e">
        <f t="shared" ref="AW15:AW46" si="4">F15/G15</f>
        <v>#DIV/0!</v>
      </c>
      <c r="AX15" s="500"/>
      <c r="AY15" s="500"/>
      <c r="AZ15" s="500"/>
      <c r="BA15" s="500"/>
      <c r="BB15" s="501"/>
      <c r="BL15" s="501" t="e">
        <f t="shared" ref="BL15:BL46" si="5">D15/(D15+E15)</f>
        <v>#DIV/0!</v>
      </c>
      <c r="BM15" s="501" t="e">
        <f t="shared" ref="BM15:BM46" si="6">E15/(D15+E15)</f>
        <v>#DIV/0!</v>
      </c>
      <c r="BN15" s="501"/>
      <c r="BO15" s="501"/>
      <c r="BP15" s="501"/>
      <c r="BZ15" s="500"/>
      <c r="CA15" s="500">
        <v>1</v>
      </c>
      <c r="CB15" s="500">
        <f t="shared" ref="CB15:CB46" si="7">CA15/CA$79</f>
        <v>1.2414455183017863</v>
      </c>
      <c r="CD15" s="500"/>
      <c r="CE15" s="500">
        <v>1</v>
      </c>
      <c r="CF15" s="500">
        <f t="shared" ref="CF15:CF46" si="8">CE15/CE$79</f>
        <v>1.0516300114718717</v>
      </c>
      <c r="CH15" s="500"/>
      <c r="CI15" s="500">
        <v>1</v>
      </c>
      <c r="CJ15" s="500">
        <f t="shared" ref="CJ15:CJ46" si="9">CI15/CI$79</f>
        <v>1.014482638689111</v>
      </c>
      <c r="CN15" s="500"/>
      <c r="CO15" s="500">
        <v>1</v>
      </c>
      <c r="CP15" s="500">
        <f t="shared" ref="CP15:CP46" si="10">CO15/CO$79</f>
        <v>1.4393193340888368</v>
      </c>
      <c r="CR15" s="500"/>
      <c r="CS15" s="500">
        <v>1</v>
      </c>
      <c r="CT15" s="500">
        <f t="shared" ref="CT15:CT46" si="11">CS15/CS$79</f>
        <v>0.90705567923767472</v>
      </c>
    </row>
    <row r="16" spans="1:98" hidden="1" x14ac:dyDescent="0.2">
      <c r="A16" s="489" t="s">
        <v>105</v>
      </c>
      <c r="B16" s="435">
        <f t="shared" ref="B16:B77" si="12">B15+1</f>
        <v>1950</v>
      </c>
      <c r="D16" s="504"/>
      <c r="E16" s="504"/>
      <c r="F16" s="504"/>
      <c r="G16" s="504"/>
      <c r="H16" s="505"/>
      <c r="K16" s="506"/>
      <c r="M16" s="505"/>
      <c r="N16" s="505"/>
      <c r="O16" s="507"/>
      <c r="Q16" s="508"/>
      <c r="S16" s="501"/>
      <c r="T16" s="501"/>
      <c r="W16" s="501"/>
      <c r="Z16" s="509"/>
      <c r="AA16" s="500"/>
      <c r="AB16" s="448">
        <f t="shared" ref="AB16:AB76" si="13">B16</f>
        <v>1950</v>
      </c>
      <c r="AC16" s="511">
        <f t="shared" si="1"/>
        <v>0</v>
      </c>
      <c r="AD16" s="511">
        <f t="shared" si="2"/>
        <v>0</v>
      </c>
      <c r="AE16" s="511">
        <f t="shared" ref="AE16:AE76" si="14">CF16</f>
        <v>1.0516300114718717</v>
      </c>
      <c r="AF16" s="512">
        <f t="shared" ref="AF16:AF76" si="15">CJ16</f>
        <v>1.014482638689111</v>
      </c>
      <c r="AG16" s="511">
        <f t="shared" ref="AG16:AG76" si="16">CB16</f>
        <v>1.2414455183017863</v>
      </c>
      <c r="AH16" s="511">
        <f t="shared" ref="AH16:AH76" si="17">AC16*AE16*AF16*AG16</f>
        <v>0</v>
      </c>
      <c r="AI16" s="511">
        <f t="shared" ref="AI16:AI73" si="18">AC16*AD16</f>
        <v>0</v>
      </c>
      <c r="AJ16" s="511"/>
      <c r="AK16" s="511"/>
      <c r="AL16" s="511">
        <f t="shared" ref="AL16:AL76" si="19">AE16*AF16</f>
        <v>1.0668603889626445</v>
      </c>
      <c r="AM16" s="510"/>
      <c r="AN16" s="511"/>
      <c r="AO16" s="511"/>
      <c r="AP16" s="511"/>
      <c r="AQ16" s="511"/>
      <c r="AR16" s="511"/>
      <c r="AT16" s="441"/>
      <c r="AV16" s="501" t="e">
        <f t="shared" si="3"/>
        <v>#DIV/0!</v>
      </c>
      <c r="AW16" s="501" t="e">
        <f t="shared" si="4"/>
        <v>#DIV/0!</v>
      </c>
      <c r="AX16" s="500"/>
      <c r="AY16" s="500" t="e">
        <f>(AV16-AV15)/LN(AV16/AV15)</f>
        <v>#DIV/0!</v>
      </c>
      <c r="AZ16" s="500" t="e">
        <f>(AW16-AW15)/LN(AW16/AW15)</f>
        <v>#DIV/0!</v>
      </c>
      <c r="BA16" s="500" t="e">
        <f>SUM(AY16:AZ16)</f>
        <v>#DIV/0!</v>
      </c>
      <c r="BB16" s="501"/>
      <c r="BC16" s="500" t="e">
        <f>AY16/BA16</f>
        <v>#DIV/0!</v>
      </c>
      <c r="BD16" s="500" t="e">
        <f>AZ16/BA16</f>
        <v>#DIV/0!</v>
      </c>
      <c r="BF16" s="500" t="e">
        <f t="shared" ref="BF16:BF47" si="20">LN(M16/M15)</f>
        <v>#DIV/0!</v>
      </c>
      <c r="BG16" s="500" t="e">
        <f t="shared" ref="BG16:BG47" si="21">LN(N16/N15)</f>
        <v>#DIV/0!</v>
      </c>
      <c r="BH16" s="500"/>
      <c r="BI16" s="500" t="e">
        <f t="shared" ref="BI16:BI47" si="22">LN(O16/O15)</f>
        <v>#DIV/0!</v>
      </c>
      <c r="BJ16" s="500" t="e">
        <f>BI16</f>
        <v>#DIV/0!</v>
      </c>
      <c r="BK16" s="500"/>
      <c r="BL16" s="501" t="e">
        <f t="shared" si="5"/>
        <v>#DIV/0!</v>
      </c>
      <c r="BM16" s="501" t="e">
        <f t="shared" si="6"/>
        <v>#DIV/0!</v>
      </c>
      <c r="BN16" s="501"/>
      <c r="BO16" s="501" t="e">
        <f>LN(BL16/BL15)</f>
        <v>#DIV/0!</v>
      </c>
      <c r="BP16" s="501" t="e">
        <f>LN(BM16/BM15)</f>
        <v>#DIV/0!</v>
      </c>
      <c r="BR16" s="500" t="e">
        <f t="shared" ref="BR16:BR47" si="23">LN(W16/W15)</f>
        <v>#DIV/0!</v>
      </c>
      <c r="BS16" s="500" t="e">
        <f t="shared" ref="BS16:BS47" si="24">LN(Z16/Z15)</f>
        <v>#DIV/0!</v>
      </c>
      <c r="BT16" s="500"/>
      <c r="BU16" s="500">
        <v>0</v>
      </c>
      <c r="BV16" s="500" t="e">
        <f t="shared" ref="BV16:BV47" si="25">LN(H16/H15)</f>
        <v>#DIV/0!</v>
      </c>
      <c r="BZ16" s="500" t="e">
        <f t="shared" ref="BZ16:BZ76" si="26">EXP(SUMPRODUCT($BC16:$BD16,BF16:BG16))</f>
        <v>#DIV/0!</v>
      </c>
      <c r="CA16" s="500">
        <f t="shared" ref="CA16:CA76" si="27">IF(ISERR(BZ16),CA15,BZ16*CA15)</f>
        <v>1</v>
      </c>
      <c r="CB16" s="500">
        <f t="shared" si="7"/>
        <v>1.2414455183017863</v>
      </c>
      <c r="CD16" s="500" t="e">
        <f>EXP(SUMPRODUCT($BC16:$BD16,BR16:BS16))</f>
        <v>#DIV/0!</v>
      </c>
      <c r="CE16" s="500">
        <f t="shared" ref="CE16:CE72" si="28">IF(ISERR(CD16),CE15,CD16*CE15)</f>
        <v>1</v>
      </c>
      <c r="CF16" s="500">
        <f t="shared" si="8"/>
        <v>1.0516300114718717</v>
      </c>
      <c r="CH16" s="500" t="e">
        <f>EXP(SUMPRODUCT($BC16:$BD16,BU16:BV16))</f>
        <v>#DIV/0!</v>
      </c>
      <c r="CI16" s="500">
        <f t="shared" ref="CI16:CI72" si="29">IF(ISERR(CH16),CI15,CH16*CI15)</f>
        <v>1</v>
      </c>
      <c r="CJ16" s="500">
        <f t="shared" si="9"/>
        <v>1.014482638689111</v>
      </c>
      <c r="CL16" s="500">
        <f>CB16*CF16</f>
        <v>1.3055413646534113</v>
      </c>
      <c r="CM16" s="436">
        <f>CB16</f>
        <v>1.2414455183017863</v>
      </c>
      <c r="CN16" s="500" t="e">
        <f>EXP(SUMPRODUCT($BC16:$BD16,BI16:BJ16))</f>
        <v>#DIV/0!</v>
      </c>
      <c r="CO16" s="500">
        <f t="shared" ref="CO16:CO72" si="30">IF(ISERR(CN16),CO15,CN16*CO15)</f>
        <v>1</v>
      </c>
      <c r="CP16" s="500">
        <f t="shared" si="10"/>
        <v>1.4393193340888368</v>
      </c>
      <c r="CR16" s="500" t="e">
        <f>EXP(SUMPRODUCT($BC16:$BD16,BO16:BP16))</f>
        <v>#DIV/0!</v>
      </c>
      <c r="CS16" s="500">
        <f t="shared" ref="CS16:CS72" si="31">IF(ISERR(CR16),CS15,CR16*CS15)</f>
        <v>1</v>
      </c>
      <c r="CT16" s="500">
        <f t="shared" si="11"/>
        <v>0.90705567923767472</v>
      </c>
    </row>
    <row r="17" spans="1:98" hidden="1" x14ac:dyDescent="0.2">
      <c r="A17" s="489" t="s">
        <v>105</v>
      </c>
      <c r="B17" s="435">
        <f t="shared" si="12"/>
        <v>1951</v>
      </c>
      <c r="D17" s="504"/>
      <c r="E17" s="504"/>
      <c r="F17" s="504"/>
      <c r="G17" s="504"/>
      <c r="H17" s="505"/>
      <c r="K17" s="506"/>
      <c r="M17" s="505"/>
      <c r="N17" s="505"/>
      <c r="O17" s="507"/>
      <c r="Q17" s="508"/>
      <c r="S17" s="501"/>
      <c r="T17" s="501"/>
      <c r="W17" s="501"/>
      <c r="Z17" s="509"/>
      <c r="AA17" s="500"/>
      <c r="AB17" s="448">
        <f t="shared" si="13"/>
        <v>1951</v>
      </c>
      <c r="AC17" s="511">
        <f t="shared" si="1"/>
        <v>0</v>
      </c>
      <c r="AD17" s="511">
        <f t="shared" si="2"/>
        <v>0</v>
      </c>
      <c r="AE17" s="511">
        <f t="shared" si="14"/>
        <v>1.0516300114718717</v>
      </c>
      <c r="AF17" s="512">
        <f t="shared" si="15"/>
        <v>1.014482638689111</v>
      </c>
      <c r="AG17" s="511">
        <f t="shared" si="16"/>
        <v>1.2414455183017863</v>
      </c>
      <c r="AH17" s="511">
        <f t="shared" si="17"/>
        <v>0</v>
      </c>
      <c r="AI17" s="511">
        <f t="shared" si="18"/>
        <v>0</v>
      </c>
      <c r="AJ17" s="511"/>
      <c r="AK17" s="511"/>
      <c r="AL17" s="511">
        <f t="shared" si="19"/>
        <v>1.0668603889626445</v>
      </c>
      <c r="AM17" s="510"/>
      <c r="AN17" s="511"/>
      <c r="AO17" s="511"/>
      <c r="AP17" s="511"/>
      <c r="AQ17" s="511"/>
      <c r="AR17" s="511"/>
      <c r="AT17" s="441"/>
      <c r="AV17" s="501" t="e">
        <f t="shared" si="3"/>
        <v>#DIV/0!</v>
      </c>
      <c r="AW17" s="501" t="e">
        <f t="shared" si="4"/>
        <v>#DIV/0!</v>
      </c>
      <c r="AX17" s="500"/>
      <c r="AY17" s="500" t="e">
        <f t="shared" ref="AY17:AZ76" si="32">(AV17-AV16)/LN(AV17/AV16)</f>
        <v>#DIV/0!</v>
      </c>
      <c r="AZ17" s="500" t="e">
        <f t="shared" si="32"/>
        <v>#DIV/0!</v>
      </c>
      <c r="BA17" s="500" t="e">
        <f t="shared" ref="BA17:BA76" si="33">SUM(AY17:AZ17)</f>
        <v>#DIV/0!</v>
      </c>
      <c r="BB17" s="501"/>
      <c r="BC17" s="500" t="e">
        <f t="shared" ref="BC17:BC76" si="34">AY17/BA17</f>
        <v>#DIV/0!</v>
      </c>
      <c r="BD17" s="500" t="e">
        <f t="shared" ref="BD17:BD76" si="35">AZ17/BA17</f>
        <v>#DIV/0!</v>
      </c>
      <c r="BF17" s="500" t="e">
        <f t="shared" si="20"/>
        <v>#DIV/0!</v>
      </c>
      <c r="BG17" s="500" t="e">
        <f t="shared" si="21"/>
        <v>#DIV/0!</v>
      </c>
      <c r="BH17" s="500"/>
      <c r="BI17" s="500" t="e">
        <f t="shared" si="22"/>
        <v>#DIV/0!</v>
      </c>
      <c r="BJ17" s="500" t="e">
        <f t="shared" ref="BJ17:BJ76" si="36">BI17</f>
        <v>#DIV/0!</v>
      </c>
      <c r="BK17" s="500"/>
      <c r="BL17" s="501" t="e">
        <f t="shared" si="5"/>
        <v>#DIV/0!</v>
      </c>
      <c r="BM17" s="501" t="e">
        <f t="shared" si="6"/>
        <v>#DIV/0!</v>
      </c>
      <c r="BN17" s="501"/>
      <c r="BO17" s="501" t="e">
        <f t="shared" ref="BO17:BP76" si="37">LN(BL17/BL16)</f>
        <v>#DIV/0!</v>
      </c>
      <c r="BP17" s="501" t="e">
        <f t="shared" si="37"/>
        <v>#DIV/0!</v>
      </c>
      <c r="BR17" s="500" t="e">
        <f t="shared" si="23"/>
        <v>#DIV/0!</v>
      </c>
      <c r="BS17" s="500" t="e">
        <f t="shared" si="24"/>
        <v>#DIV/0!</v>
      </c>
      <c r="BU17" s="500">
        <v>0</v>
      </c>
      <c r="BV17" s="500" t="e">
        <f t="shared" si="25"/>
        <v>#DIV/0!</v>
      </c>
      <c r="BZ17" s="500" t="e">
        <f t="shared" si="26"/>
        <v>#DIV/0!</v>
      </c>
      <c r="CA17" s="500">
        <f t="shared" si="27"/>
        <v>1</v>
      </c>
      <c r="CB17" s="500">
        <f t="shared" si="7"/>
        <v>1.2414455183017863</v>
      </c>
      <c r="CD17" s="500" t="e">
        <f t="shared" ref="CD17:CD76" si="38">EXP(SUMPRODUCT($BC17:$BD17,BR17:BS17))</f>
        <v>#DIV/0!</v>
      </c>
      <c r="CE17" s="500">
        <f t="shared" si="28"/>
        <v>1</v>
      </c>
      <c r="CF17" s="500">
        <f t="shared" si="8"/>
        <v>1.0516300114718717</v>
      </c>
      <c r="CH17" s="500" t="e">
        <f t="shared" ref="CH17:CH76" si="39">EXP(SUMPRODUCT($BC17:$BD17,BU17:BV17))</f>
        <v>#DIV/0!</v>
      </c>
      <c r="CI17" s="500">
        <f t="shared" si="29"/>
        <v>1</v>
      </c>
      <c r="CJ17" s="500">
        <f t="shared" si="9"/>
        <v>1.014482638689111</v>
      </c>
      <c r="CL17" s="500">
        <f t="shared" ref="CL17:CL76" si="40">CB17*CF17</f>
        <v>1.3055413646534113</v>
      </c>
      <c r="CN17" s="500" t="e">
        <f t="shared" ref="CN17:CN76" si="41">EXP(SUMPRODUCT($BC17:$BD17,BI17:BJ17))</f>
        <v>#DIV/0!</v>
      </c>
      <c r="CO17" s="500">
        <f t="shared" si="30"/>
        <v>1</v>
      </c>
      <c r="CP17" s="500">
        <f t="shared" si="10"/>
        <v>1.4393193340888368</v>
      </c>
      <c r="CR17" s="500" t="e">
        <f t="shared" ref="CR17:CR76" si="42">EXP(SUMPRODUCT($BC17:$BD17,BO17:BP17))</f>
        <v>#DIV/0!</v>
      </c>
      <c r="CS17" s="500">
        <f t="shared" si="31"/>
        <v>1</v>
      </c>
      <c r="CT17" s="500">
        <f t="shared" si="11"/>
        <v>0.90705567923767472</v>
      </c>
    </row>
    <row r="18" spans="1:98" hidden="1" x14ac:dyDescent="0.2">
      <c r="A18" s="489" t="s">
        <v>105</v>
      </c>
      <c r="B18" s="435">
        <f t="shared" si="12"/>
        <v>1952</v>
      </c>
      <c r="D18" s="504"/>
      <c r="E18" s="504"/>
      <c r="F18" s="504"/>
      <c r="G18" s="504"/>
      <c r="H18" s="505"/>
      <c r="K18" s="506"/>
      <c r="M18" s="505"/>
      <c r="N18" s="505"/>
      <c r="O18" s="507"/>
      <c r="Q18" s="508"/>
      <c r="S18" s="501"/>
      <c r="T18" s="501"/>
      <c r="W18" s="501"/>
      <c r="Z18" s="509"/>
      <c r="AA18" s="500"/>
      <c r="AB18" s="448">
        <f t="shared" si="13"/>
        <v>1952</v>
      </c>
      <c r="AC18" s="511">
        <f t="shared" si="1"/>
        <v>0</v>
      </c>
      <c r="AD18" s="511">
        <f t="shared" si="2"/>
        <v>0</v>
      </c>
      <c r="AE18" s="511">
        <f t="shared" si="14"/>
        <v>1.0516300114718717</v>
      </c>
      <c r="AF18" s="512">
        <f t="shared" si="15"/>
        <v>1.014482638689111</v>
      </c>
      <c r="AG18" s="511">
        <f t="shared" si="16"/>
        <v>1.2414455183017863</v>
      </c>
      <c r="AH18" s="511">
        <f t="shared" si="17"/>
        <v>0</v>
      </c>
      <c r="AI18" s="511">
        <f t="shared" si="18"/>
        <v>0</v>
      </c>
      <c r="AJ18" s="511"/>
      <c r="AK18" s="511"/>
      <c r="AL18" s="511">
        <f t="shared" si="19"/>
        <v>1.0668603889626445</v>
      </c>
      <c r="AM18" s="510"/>
      <c r="AN18" s="511"/>
      <c r="AO18" s="511"/>
      <c r="AP18" s="511"/>
      <c r="AQ18" s="511"/>
      <c r="AR18" s="511"/>
      <c r="AT18" s="441"/>
      <c r="AV18" s="501" t="e">
        <f t="shared" si="3"/>
        <v>#DIV/0!</v>
      </c>
      <c r="AW18" s="501" t="e">
        <f t="shared" si="4"/>
        <v>#DIV/0!</v>
      </c>
      <c r="AX18" s="500"/>
      <c r="AY18" s="500" t="e">
        <f t="shared" si="32"/>
        <v>#DIV/0!</v>
      </c>
      <c r="AZ18" s="500" t="e">
        <f t="shared" si="32"/>
        <v>#DIV/0!</v>
      </c>
      <c r="BA18" s="500" t="e">
        <f t="shared" si="33"/>
        <v>#DIV/0!</v>
      </c>
      <c r="BB18" s="501"/>
      <c r="BC18" s="500" t="e">
        <f t="shared" si="34"/>
        <v>#DIV/0!</v>
      </c>
      <c r="BD18" s="500" t="e">
        <f t="shared" si="35"/>
        <v>#DIV/0!</v>
      </c>
      <c r="BF18" s="500" t="e">
        <f t="shared" si="20"/>
        <v>#DIV/0!</v>
      </c>
      <c r="BG18" s="500" t="e">
        <f t="shared" si="21"/>
        <v>#DIV/0!</v>
      </c>
      <c r="BH18" s="500"/>
      <c r="BI18" s="500" t="e">
        <f t="shared" si="22"/>
        <v>#DIV/0!</v>
      </c>
      <c r="BJ18" s="500" t="e">
        <f t="shared" si="36"/>
        <v>#DIV/0!</v>
      </c>
      <c r="BK18" s="500"/>
      <c r="BL18" s="501" t="e">
        <f t="shared" si="5"/>
        <v>#DIV/0!</v>
      </c>
      <c r="BM18" s="501" t="e">
        <f t="shared" si="6"/>
        <v>#DIV/0!</v>
      </c>
      <c r="BN18" s="501"/>
      <c r="BO18" s="501" t="e">
        <f t="shared" si="37"/>
        <v>#DIV/0!</v>
      </c>
      <c r="BP18" s="501" t="e">
        <f t="shared" si="37"/>
        <v>#DIV/0!</v>
      </c>
      <c r="BR18" s="500" t="e">
        <f t="shared" si="23"/>
        <v>#DIV/0!</v>
      </c>
      <c r="BS18" s="500" t="e">
        <f t="shared" si="24"/>
        <v>#DIV/0!</v>
      </c>
      <c r="BU18" s="500">
        <v>0</v>
      </c>
      <c r="BV18" s="500" t="e">
        <f t="shared" si="25"/>
        <v>#DIV/0!</v>
      </c>
      <c r="BZ18" s="500" t="e">
        <f t="shared" si="26"/>
        <v>#DIV/0!</v>
      </c>
      <c r="CA18" s="500">
        <f t="shared" si="27"/>
        <v>1</v>
      </c>
      <c r="CB18" s="500">
        <f t="shared" si="7"/>
        <v>1.2414455183017863</v>
      </c>
      <c r="CD18" s="500" t="e">
        <f t="shared" si="38"/>
        <v>#DIV/0!</v>
      </c>
      <c r="CE18" s="500">
        <f t="shared" si="28"/>
        <v>1</v>
      </c>
      <c r="CF18" s="500">
        <f t="shared" si="8"/>
        <v>1.0516300114718717</v>
      </c>
      <c r="CH18" s="500" t="e">
        <f t="shared" si="39"/>
        <v>#DIV/0!</v>
      </c>
      <c r="CI18" s="500">
        <f t="shared" si="29"/>
        <v>1</v>
      </c>
      <c r="CJ18" s="500">
        <f t="shared" si="9"/>
        <v>1.014482638689111</v>
      </c>
      <c r="CL18" s="500">
        <f t="shared" si="40"/>
        <v>1.3055413646534113</v>
      </c>
      <c r="CN18" s="500" t="e">
        <f t="shared" si="41"/>
        <v>#DIV/0!</v>
      </c>
      <c r="CO18" s="500">
        <f t="shared" si="30"/>
        <v>1</v>
      </c>
      <c r="CP18" s="500">
        <f t="shared" si="10"/>
        <v>1.4393193340888368</v>
      </c>
      <c r="CR18" s="500" t="e">
        <f t="shared" si="42"/>
        <v>#DIV/0!</v>
      </c>
      <c r="CS18" s="500">
        <f t="shared" si="31"/>
        <v>1</v>
      </c>
      <c r="CT18" s="500">
        <f t="shared" si="11"/>
        <v>0.90705567923767472</v>
      </c>
    </row>
    <row r="19" spans="1:98" hidden="1" x14ac:dyDescent="0.2">
      <c r="A19" s="489" t="s">
        <v>105</v>
      </c>
      <c r="B19" s="435">
        <f t="shared" si="12"/>
        <v>1953</v>
      </c>
      <c r="D19" s="504"/>
      <c r="E19" s="504"/>
      <c r="F19" s="504"/>
      <c r="G19" s="504"/>
      <c r="H19" s="505"/>
      <c r="K19" s="506"/>
      <c r="M19" s="505"/>
      <c r="N19" s="505"/>
      <c r="O19" s="507"/>
      <c r="Q19" s="508"/>
      <c r="S19" s="501"/>
      <c r="T19" s="501"/>
      <c r="W19" s="501"/>
      <c r="Z19" s="509"/>
      <c r="AA19" s="500"/>
      <c r="AB19" s="448">
        <f t="shared" si="13"/>
        <v>1953</v>
      </c>
      <c r="AC19" s="511">
        <f t="shared" si="1"/>
        <v>0</v>
      </c>
      <c r="AD19" s="511">
        <f t="shared" si="2"/>
        <v>0</v>
      </c>
      <c r="AE19" s="511">
        <f t="shared" si="14"/>
        <v>1.0516300114718717</v>
      </c>
      <c r="AF19" s="512">
        <f t="shared" si="15"/>
        <v>1.014482638689111</v>
      </c>
      <c r="AG19" s="511">
        <f t="shared" si="16"/>
        <v>1.2414455183017863</v>
      </c>
      <c r="AH19" s="511">
        <f t="shared" si="17"/>
        <v>0</v>
      </c>
      <c r="AI19" s="511">
        <f t="shared" si="18"/>
        <v>0</v>
      </c>
      <c r="AJ19" s="511"/>
      <c r="AK19" s="511"/>
      <c r="AL19" s="511">
        <f t="shared" si="19"/>
        <v>1.0668603889626445</v>
      </c>
      <c r="AM19" s="510"/>
      <c r="AN19" s="511"/>
      <c r="AO19" s="511"/>
      <c r="AP19" s="511"/>
      <c r="AQ19" s="511"/>
      <c r="AR19" s="511"/>
      <c r="AT19" s="441"/>
      <c r="AV19" s="501" t="e">
        <f t="shared" si="3"/>
        <v>#DIV/0!</v>
      </c>
      <c r="AW19" s="501" t="e">
        <f t="shared" si="4"/>
        <v>#DIV/0!</v>
      </c>
      <c r="AX19" s="500"/>
      <c r="AY19" s="500" t="e">
        <f t="shared" si="32"/>
        <v>#DIV/0!</v>
      </c>
      <c r="AZ19" s="500" t="e">
        <f t="shared" si="32"/>
        <v>#DIV/0!</v>
      </c>
      <c r="BA19" s="500" t="e">
        <f t="shared" si="33"/>
        <v>#DIV/0!</v>
      </c>
      <c r="BB19" s="501"/>
      <c r="BC19" s="500" t="e">
        <f t="shared" si="34"/>
        <v>#DIV/0!</v>
      </c>
      <c r="BD19" s="500" t="e">
        <f t="shared" si="35"/>
        <v>#DIV/0!</v>
      </c>
      <c r="BF19" s="500" t="e">
        <f t="shared" si="20"/>
        <v>#DIV/0!</v>
      </c>
      <c r="BG19" s="500" t="e">
        <f t="shared" si="21"/>
        <v>#DIV/0!</v>
      </c>
      <c r="BH19" s="500"/>
      <c r="BI19" s="500" t="e">
        <f t="shared" si="22"/>
        <v>#DIV/0!</v>
      </c>
      <c r="BJ19" s="500" t="e">
        <f t="shared" si="36"/>
        <v>#DIV/0!</v>
      </c>
      <c r="BK19" s="500"/>
      <c r="BL19" s="501" t="e">
        <f t="shared" si="5"/>
        <v>#DIV/0!</v>
      </c>
      <c r="BM19" s="501" t="e">
        <f t="shared" si="6"/>
        <v>#DIV/0!</v>
      </c>
      <c r="BN19" s="501"/>
      <c r="BO19" s="501" t="e">
        <f t="shared" si="37"/>
        <v>#DIV/0!</v>
      </c>
      <c r="BP19" s="501" t="e">
        <f t="shared" si="37"/>
        <v>#DIV/0!</v>
      </c>
      <c r="BR19" s="500" t="e">
        <f t="shared" si="23"/>
        <v>#DIV/0!</v>
      </c>
      <c r="BS19" s="500" t="e">
        <f t="shared" si="24"/>
        <v>#DIV/0!</v>
      </c>
      <c r="BU19" s="500">
        <v>0</v>
      </c>
      <c r="BV19" s="500" t="e">
        <f t="shared" si="25"/>
        <v>#DIV/0!</v>
      </c>
      <c r="BZ19" s="500" t="e">
        <f t="shared" si="26"/>
        <v>#DIV/0!</v>
      </c>
      <c r="CA19" s="500">
        <f t="shared" si="27"/>
        <v>1</v>
      </c>
      <c r="CB19" s="500">
        <f t="shared" si="7"/>
        <v>1.2414455183017863</v>
      </c>
      <c r="CD19" s="500" t="e">
        <f t="shared" si="38"/>
        <v>#DIV/0!</v>
      </c>
      <c r="CE19" s="500">
        <f t="shared" si="28"/>
        <v>1</v>
      </c>
      <c r="CF19" s="500">
        <f t="shared" si="8"/>
        <v>1.0516300114718717</v>
      </c>
      <c r="CH19" s="500" t="e">
        <f t="shared" si="39"/>
        <v>#DIV/0!</v>
      </c>
      <c r="CI19" s="500">
        <f t="shared" si="29"/>
        <v>1</v>
      </c>
      <c r="CJ19" s="500">
        <f t="shared" si="9"/>
        <v>1.014482638689111</v>
      </c>
      <c r="CL19" s="500">
        <f t="shared" si="40"/>
        <v>1.3055413646534113</v>
      </c>
      <c r="CN19" s="500" t="e">
        <f t="shared" si="41"/>
        <v>#DIV/0!</v>
      </c>
      <c r="CO19" s="500">
        <f t="shared" si="30"/>
        <v>1</v>
      </c>
      <c r="CP19" s="500">
        <f t="shared" si="10"/>
        <v>1.4393193340888368</v>
      </c>
      <c r="CR19" s="500" t="e">
        <f t="shared" si="42"/>
        <v>#DIV/0!</v>
      </c>
      <c r="CS19" s="500">
        <f t="shared" si="31"/>
        <v>1</v>
      </c>
      <c r="CT19" s="500">
        <f t="shared" si="11"/>
        <v>0.90705567923767472</v>
      </c>
    </row>
    <row r="20" spans="1:98" hidden="1" x14ac:dyDescent="0.2">
      <c r="A20" s="489" t="s">
        <v>105</v>
      </c>
      <c r="B20" s="435">
        <f t="shared" si="12"/>
        <v>1954</v>
      </c>
      <c r="D20" s="504"/>
      <c r="E20" s="504"/>
      <c r="F20" s="504"/>
      <c r="G20" s="504"/>
      <c r="H20" s="505"/>
      <c r="K20" s="506"/>
      <c r="M20" s="505"/>
      <c r="N20" s="505"/>
      <c r="O20" s="507"/>
      <c r="Q20" s="508"/>
      <c r="S20" s="501"/>
      <c r="T20" s="501"/>
      <c r="W20" s="501"/>
      <c r="Z20" s="509"/>
      <c r="AA20" s="500"/>
      <c r="AB20" s="448">
        <f t="shared" si="13"/>
        <v>1954</v>
      </c>
      <c r="AC20" s="511">
        <f t="shared" si="1"/>
        <v>0</v>
      </c>
      <c r="AD20" s="511">
        <f t="shared" si="2"/>
        <v>0</v>
      </c>
      <c r="AE20" s="511">
        <f t="shared" si="14"/>
        <v>1.0516300114718717</v>
      </c>
      <c r="AF20" s="512">
        <f t="shared" si="15"/>
        <v>1.014482638689111</v>
      </c>
      <c r="AG20" s="511">
        <f t="shared" si="16"/>
        <v>1.2414455183017863</v>
      </c>
      <c r="AH20" s="511">
        <f t="shared" si="17"/>
        <v>0</v>
      </c>
      <c r="AI20" s="511">
        <f t="shared" si="18"/>
        <v>0</v>
      </c>
      <c r="AJ20" s="511"/>
      <c r="AK20" s="511"/>
      <c r="AL20" s="511">
        <f t="shared" si="19"/>
        <v>1.0668603889626445</v>
      </c>
      <c r="AM20" s="510"/>
      <c r="AN20" s="511"/>
      <c r="AO20" s="511"/>
      <c r="AP20" s="511"/>
      <c r="AQ20" s="511"/>
      <c r="AR20" s="511"/>
      <c r="AT20" s="441"/>
      <c r="AV20" s="501" t="e">
        <f t="shared" si="3"/>
        <v>#DIV/0!</v>
      </c>
      <c r="AW20" s="501" t="e">
        <f t="shared" si="4"/>
        <v>#DIV/0!</v>
      </c>
      <c r="AX20" s="500"/>
      <c r="AY20" s="500" t="e">
        <f t="shared" si="32"/>
        <v>#DIV/0!</v>
      </c>
      <c r="AZ20" s="500" t="e">
        <f t="shared" si="32"/>
        <v>#DIV/0!</v>
      </c>
      <c r="BA20" s="500" t="e">
        <f t="shared" si="33"/>
        <v>#DIV/0!</v>
      </c>
      <c r="BB20" s="501"/>
      <c r="BC20" s="500" t="e">
        <f t="shared" si="34"/>
        <v>#DIV/0!</v>
      </c>
      <c r="BD20" s="500" t="e">
        <f t="shared" si="35"/>
        <v>#DIV/0!</v>
      </c>
      <c r="BF20" s="500" t="e">
        <f t="shared" si="20"/>
        <v>#DIV/0!</v>
      </c>
      <c r="BG20" s="500" t="e">
        <f t="shared" si="21"/>
        <v>#DIV/0!</v>
      </c>
      <c r="BH20" s="500"/>
      <c r="BI20" s="500" t="e">
        <f t="shared" si="22"/>
        <v>#DIV/0!</v>
      </c>
      <c r="BJ20" s="500" t="e">
        <f t="shared" si="36"/>
        <v>#DIV/0!</v>
      </c>
      <c r="BK20" s="500"/>
      <c r="BL20" s="501" t="e">
        <f t="shared" si="5"/>
        <v>#DIV/0!</v>
      </c>
      <c r="BM20" s="501" t="e">
        <f t="shared" si="6"/>
        <v>#DIV/0!</v>
      </c>
      <c r="BN20" s="501"/>
      <c r="BO20" s="501" t="e">
        <f t="shared" si="37"/>
        <v>#DIV/0!</v>
      </c>
      <c r="BP20" s="501" t="e">
        <f t="shared" si="37"/>
        <v>#DIV/0!</v>
      </c>
      <c r="BR20" s="500" t="e">
        <f t="shared" si="23"/>
        <v>#DIV/0!</v>
      </c>
      <c r="BS20" s="500" t="e">
        <f t="shared" si="24"/>
        <v>#DIV/0!</v>
      </c>
      <c r="BU20" s="500">
        <v>0</v>
      </c>
      <c r="BV20" s="500" t="e">
        <f t="shared" si="25"/>
        <v>#DIV/0!</v>
      </c>
      <c r="BZ20" s="500" t="e">
        <f t="shared" si="26"/>
        <v>#DIV/0!</v>
      </c>
      <c r="CA20" s="500">
        <f t="shared" si="27"/>
        <v>1</v>
      </c>
      <c r="CB20" s="500">
        <f t="shared" si="7"/>
        <v>1.2414455183017863</v>
      </c>
      <c r="CD20" s="500" t="e">
        <f t="shared" si="38"/>
        <v>#DIV/0!</v>
      </c>
      <c r="CE20" s="500">
        <f t="shared" si="28"/>
        <v>1</v>
      </c>
      <c r="CF20" s="500">
        <f t="shared" si="8"/>
        <v>1.0516300114718717</v>
      </c>
      <c r="CH20" s="500" t="e">
        <f t="shared" si="39"/>
        <v>#DIV/0!</v>
      </c>
      <c r="CI20" s="500">
        <f t="shared" si="29"/>
        <v>1</v>
      </c>
      <c r="CJ20" s="500">
        <f t="shared" si="9"/>
        <v>1.014482638689111</v>
      </c>
      <c r="CL20" s="500">
        <f t="shared" si="40"/>
        <v>1.3055413646534113</v>
      </c>
      <c r="CN20" s="500" t="e">
        <f t="shared" si="41"/>
        <v>#DIV/0!</v>
      </c>
      <c r="CO20" s="500">
        <f t="shared" si="30"/>
        <v>1</v>
      </c>
      <c r="CP20" s="500">
        <f t="shared" si="10"/>
        <v>1.4393193340888368</v>
      </c>
      <c r="CR20" s="500" t="e">
        <f t="shared" si="42"/>
        <v>#DIV/0!</v>
      </c>
      <c r="CS20" s="500">
        <f t="shared" si="31"/>
        <v>1</v>
      </c>
      <c r="CT20" s="500">
        <f t="shared" si="11"/>
        <v>0.90705567923767472</v>
      </c>
    </row>
    <row r="21" spans="1:98" hidden="1" x14ac:dyDescent="0.2">
      <c r="A21" s="489" t="s">
        <v>105</v>
      </c>
      <c r="B21" s="435">
        <f t="shared" si="12"/>
        <v>1955</v>
      </c>
      <c r="D21" s="504"/>
      <c r="E21" s="504"/>
      <c r="F21" s="504"/>
      <c r="G21" s="504"/>
      <c r="H21" s="505"/>
      <c r="K21" s="506"/>
      <c r="M21" s="505"/>
      <c r="N21" s="505"/>
      <c r="O21" s="507"/>
      <c r="Q21" s="508"/>
      <c r="S21" s="501"/>
      <c r="T21" s="501"/>
      <c r="W21" s="501"/>
      <c r="Z21" s="509"/>
      <c r="AA21" s="500"/>
      <c r="AB21" s="448">
        <f t="shared" si="13"/>
        <v>1955</v>
      </c>
      <c r="AC21" s="511">
        <f t="shared" si="1"/>
        <v>0</v>
      </c>
      <c r="AD21" s="511">
        <f t="shared" si="2"/>
        <v>0</v>
      </c>
      <c r="AE21" s="511">
        <f t="shared" si="14"/>
        <v>1.0516300114718717</v>
      </c>
      <c r="AF21" s="512">
        <f t="shared" si="15"/>
        <v>1.014482638689111</v>
      </c>
      <c r="AG21" s="511">
        <f t="shared" si="16"/>
        <v>1.2414455183017863</v>
      </c>
      <c r="AH21" s="511">
        <f t="shared" si="17"/>
        <v>0</v>
      </c>
      <c r="AI21" s="511">
        <f t="shared" si="18"/>
        <v>0</v>
      </c>
      <c r="AJ21" s="511"/>
      <c r="AK21" s="511"/>
      <c r="AL21" s="511">
        <f t="shared" si="19"/>
        <v>1.0668603889626445</v>
      </c>
      <c r="AM21" s="510"/>
      <c r="AN21" s="511"/>
      <c r="AO21" s="511"/>
      <c r="AP21" s="511"/>
      <c r="AQ21" s="511"/>
      <c r="AR21" s="511"/>
      <c r="AT21" s="441"/>
      <c r="AV21" s="501" t="e">
        <f t="shared" si="3"/>
        <v>#DIV/0!</v>
      </c>
      <c r="AW21" s="501" t="e">
        <f t="shared" si="4"/>
        <v>#DIV/0!</v>
      </c>
      <c r="AX21" s="500"/>
      <c r="AY21" s="500" t="e">
        <f t="shared" si="32"/>
        <v>#DIV/0!</v>
      </c>
      <c r="AZ21" s="500" t="e">
        <f t="shared" si="32"/>
        <v>#DIV/0!</v>
      </c>
      <c r="BA21" s="500" t="e">
        <f t="shared" si="33"/>
        <v>#DIV/0!</v>
      </c>
      <c r="BB21" s="501"/>
      <c r="BC21" s="500" t="e">
        <f t="shared" si="34"/>
        <v>#DIV/0!</v>
      </c>
      <c r="BD21" s="500" t="e">
        <f t="shared" si="35"/>
        <v>#DIV/0!</v>
      </c>
      <c r="BF21" s="500" t="e">
        <f t="shared" si="20"/>
        <v>#DIV/0!</v>
      </c>
      <c r="BG21" s="500" t="e">
        <f t="shared" si="21"/>
        <v>#DIV/0!</v>
      </c>
      <c r="BH21" s="500"/>
      <c r="BI21" s="500" t="e">
        <f t="shared" si="22"/>
        <v>#DIV/0!</v>
      </c>
      <c r="BJ21" s="500" t="e">
        <f t="shared" si="36"/>
        <v>#DIV/0!</v>
      </c>
      <c r="BK21" s="500"/>
      <c r="BL21" s="501" t="e">
        <f t="shared" si="5"/>
        <v>#DIV/0!</v>
      </c>
      <c r="BM21" s="501" t="e">
        <f t="shared" si="6"/>
        <v>#DIV/0!</v>
      </c>
      <c r="BN21" s="501"/>
      <c r="BO21" s="501" t="e">
        <f t="shared" si="37"/>
        <v>#DIV/0!</v>
      </c>
      <c r="BP21" s="501" t="e">
        <f t="shared" si="37"/>
        <v>#DIV/0!</v>
      </c>
      <c r="BR21" s="500" t="e">
        <f t="shared" si="23"/>
        <v>#DIV/0!</v>
      </c>
      <c r="BS21" s="500" t="e">
        <f t="shared" si="24"/>
        <v>#DIV/0!</v>
      </c>
      <c r="BU21" s="500">
        <v>0</v>
      </c>
      <c r="BV21" s="500" t="e">
        <f t="shared" si="25"/>
        <v>#DIV/0!</v>
      </c>
      <c r="BZ21" s="500" t="e">
        <f t="shared" si="26"/>
        <v>#DIV/0!</v>
      </c>
      <c r="CA21" s="500">
        <f t="shared" si="27"/>
        <v>1</v>
      </c>
      <c r="CB21" s="500">
        <f t="shared" si="7"/>
        <v>1.2414455183017863</v>
      </c>
      <c r="CD21" s="500" t="e">
        <f t="shared" si="38"/>
        <v>#DIV/0!</v>
      </c>
      <c r="CE21" s="500">
        <f t="shared" si="28"/>
        <v>1</v>
      </c>
      <c r="CF21" s="500">
        <f t="shared" si="8"/>
        <v>1.0516300114718717</v>
      </c>
      <c r="CH21" s="500" t="e">
        <f t="shared" si="39"/>
        <v>#DIV/0!</v>
      </c>
      <c r="CI21" s="500">
        <f t="shared" si="29"/>
        <v>1</v>
      </c>
      <c r="CJ21" s="500">
        <f t="shared" si="9"/>
        <v>1.014482638689111</v>
      </c>
      <c r="CL21" s="500">
        <f t="shared" si="40"/>
        <v>1.3055413646534113</v>
      </c>
      <c r="CN21" s="500" t="e">
        <f t="shared" si="41"/>
        <v>#DIV/0!</v>
      </c>
      <c r="CO21" s="500">
        <f t="shared" si="30"/>
        <v>1</v>
      </c>
      <c r="CP21" s="500">
        <f t="shared" si="10"/>
        <v>1.4393193340888368</v>
      </c>
      <c r="CR21" s="500" t="e">
        <f t="shared" si="42"/>
        <v>#DIV/0!</v>
      </c>
      <c r="CS21" s="500">
        <f t="shared" si="31"/>
        <v>1</v>
      </c>
      <c r="CT21" s="500">
        <f t="shared" si="11"/>
        <v>0.90705567923767472</v>
      </c>
    </row>
    <row r="22" spans="1:98" hidden="1" x14ac:dyDescent="0.2">
      <c r="A22" s="489" t="s">
        <v>105</v>
      </c>
      <c r="B22" s="435">
        <f t="shared" si="12"/>
        <v>1956</v>
      </c>
      <c r="D22" s="504"/>
      <c r="E22" s="504"/>
      <c r="F22" s="504"/>
      <c r="G22" s="504"/>
      <c r="H22" s="505"/>
      <c r="K22" s="506"/>
      <c r="M22" s="505"/>
      <c r="N22" s="505"/>
      <c r="O22" s="507"/>
      <c r="Q22" s="508"/>
      <c r="S22" s="501"/>
      <c r="T22" s="501"/>
      <c r="W22" s="501"/>
      <c r="Z22" s="509"/>
      <c r="AA22" s="500"/>
      <c r="AB22" s="448">
        <f t="shared" si="13"/>
        <v>1956</v>
      </c>
      <c r="AC22" s="511">
        <f t="shared" si="1"/>
        <v>0</v>
      </c>
      <c r="AD22" s="511">
        <f t="shared" si="2"/>
        <v>0</v>
      </c>
      <c r="AE22" s="511">
        <f t="shared" si="14"/>
        <v>1.0516300114718717</v>
      </c>
      <c r="AF22" s="512">
        <f t="shared" si="15"/>
        <v>1.014482638689111</v>
      </c>
      <c r="AG22" s="511">
        <f t="shared" si="16"/>
        <v>1.2414455183017863</v>
      </c>
      <c r="AH22" s="511">
        <f t="shared" si="17"/>
        <v>0</v>
      </c>
      <c r="AI22" s="511">
        <f t="shared" si="18"/>
        <v>0</v>
      </c>
      <c r="AJ22" s="511"/>
      <c r="AK22" s="511"/>
      <c r="AL22" s="511">
        <f t="shared" si="19"/>
        <v>1.0668603889626445</v>
      </c>
      <c r="AM22" s="510"/>
      <c r="AN22" s="511"/>
      <c r="AO22" s="511"/>
      <c r="AP22" s="511"/>
      <c r="AQ22" s="511"/>
      <c r="AR22" s="511"/>
      <c r="AT22" s="441"/>
      <c r="AV22" s="501" t="e">
        <f t="shared" si="3"/>
        <v>#DIV/0!</v>
      </c>
      <c r="AW22" s="501" t="e">
        <f t="shared" si="4"/>
        <v>#DIV/0!</v>
      </c>
      <c r="AX22" s="500"/>
      <c r="AY22" s="500" t="e">
        <f t="shared" si="32"/>
        <v>#DIV/0!</v>
      </c>
      <c r="AZ22" s="500" t="e">
        <f t="shared" si="32"/>
        <v>#DIV/0!</v>
      </c>
      <c r="BA22" s="500" t="e">
        <f t="shared" si="33"/>
        <v>#DIV/0!</v>
      </c>
      <c r="BB22" s="501"/>
      <c r="BC22" s="500" t="e">
        <f t="shared" si="34"/>
        <v>#DIV/0!</v>
      </c>
      <c r="BD22" s="500" t="e">
        <f t="shared" si="35"/>
        <v>#DIV/0!</v>
      </c>
      <c r="BF22" s="500" t="e">
        <f t="shared" si="20"/>
        <v>#DIV/0!</v>
      </c>
      <c r="BG22" s="500" t="e">
        <f t="shared" si="21"/>
        <v>#DIV/0!</v>
      </c>
      <c r="BH22" s="500"/>
      <c r="BI22" s="500" t="e">
        <f t="shared" si="22"/>
        <v>#DIV/0!</v>
      </c>
      <c r="BJ22" s="500" t="e">
        <f t="shared" si="36"/>
        <v>#DIV/0!</v>
      </c>
      <c r="BK22" s="500"/>
      <c r="BL22" s="501" t="e">
        <f t="shared" si="5"/>
        <v>#DIV/0!</v>
      </c>
      <c r="BM22" s="501" t="e">
        <f t="shared" si="6"/>
        <v>#DIV/0!</v>
      </c>
      <c r="BN22" s="501"/>
      <c r="BO22" s="501" t="e">
        <f t="shared" si="37"/>
        <v>#DIV/0!</v>
      </c>
      <c r="BP22" s="501" t="e">
        <f t="shared" si="37"/>
        <v>#DIV/0!</v>
      </c>
      <c r="BR22" s="500" t="e">
        <f t="shared" si="23"/>
        <v>#DIV/0!</v>
      </c>
      <c r="BS22" s="500" t="e">
        <f t="shared" si="24"/>
        <v>#DIV/0!</v>
      </c>
      <c r="BU22" s="500">
        <v>0</v>
      </c>
      <c r="BV22" s="500" t="e">
        <f t="shared" si="25"/>
        <v>#DIV/0!</v>
      </c>
      <c r="BZ22" s="500" t="e">
        <f t="shared" si="26"/>
        <v>#DIV/0!</v>
      </c>
      <c r="CA22" s="500">
        <f t="shared" si="27"/>
        <v>1</v>
      </c>
      <c r="CB22" s="500">
        <f t="shared" si="7"/>
        <v>1.2414455183017863</v>
      </c>
      <c r="CD22" s="500" t="e">
        <f t="shared" si="38"/>
        <v>#DIV/0!</v>
      </c>
      <c r="CE22" s="500">
        <f t="shared" si="28"/>
        <v>1</v>
      </c>
      <c r="CF22" s="500">
        <f t="shared" si="8"/>
        <v>1.0516300114718717</v>
      </c>
      <c r="CH22" s="500" t="e">
        <f t="shared" si="39"/>
        <v>#DIV/0!</v>
      </c>
      <c r="CI22" s="500">
        <f t="shared" si="29"/>
        <v>1</v>
      </c>
      <c r="CJ22" s="500">
        <f t="shared" si="9"/>
        <v>1.014482638689111</v>
      </c>
      <c r="CL22" s="500">
        <f t="shared" si="40"/>
        <v>1.3055413646534113</v>
      </c>
      <c r="CN22" s="500" t="e">
        <f t="shared" si="41"/>
        <v>#DIV/0!</v>
      </c>
      <c r="CO22" s="500">
        <f t="shared" si="30"/>
        <v>1</v>
      </c>
      <c r="CP22" s="500">
        <f t="shared" si="10"/>
        <v>1.4393193340888368</v>
      </c>
      <c r="CR22" s="500" t="e">
        <f t="shared" si="42"/>
        <v>#DIV/0!</v>
      </c>
      <c r="CS22" s="500">
        <f t="shared" si="31"/>
        <v>1</v>
      </c>
      <c r="CT22" s="500">
        <f t="shared" si="11"/>
        <v>0.90705567923767472</v>
      </c>
    </row>
    <row r="23" spans="1:98" hidden="1" x14ac:dyDescent="0.2">
      <c r="A23" s="489" t="s">
        <v>105</v>
      </c>
      <c r="B23" s="435">
        <f t="shared" si="12"/>
        <v>1957</v>
      </c>
      <c r="D23" s="504"/>
      <c r="E23" s="504"/>
      <c r="F23" s="504"/>
      <c r="G23" s="504"/>
      <c r="H23" s="505"/>
      <c r="K23" s="506"/>
      <c r="M23" s="505"/>
      <c r="N23" s="505"/>
      <c r="O23" s="507"/>
      <c r="Q23" s="508"/>
      <c r="S23" s="501"/>
      <c r="T23" s="501"/>
      <c r="W23" s="501"/>
      <c r="Z23" s="509"/>
      <c r="AA23" s="500"/>
      <c r="AB23" s="448">
        <f t="shared" si="13"/>
        <v>1957</v>
      </c>
      <c r="AC23" s="511">
        <f t="shared" si="1"/>
        <v>0</v>
      </c>
      <c r="AD23" s="511">
        <f t="shared" si="2"/>
        <v>0</v>
      </c>
      <c r="AE23" s="511">
        <f t="shared" si="14"/>
        <v>1.0516300114718717</v>
      </c>
      <c r="AF23" s="512">
        <f t="shared" si="15"/>
        <v>1.014482638689111</v>
      </c>
      <c r="AG23" s="511">
        <f t="shared" si="16"/>
        <v>1.2414455183017863</v>
      </c>
      <c r="AH23" s="511">
        <f t="shared" si="17"/>
        <v>0</v>
      </c>
      <c r="AI23" s="511">
        <f t="shared" si="18"/>
        <v>0</v>
      </c>
      <c r="AJ23" s="511"/>
      <c r="AK23" s="511"/>
      <c r="AL23" s="511">
        <f t="shared" si="19"/>
        <v>1.0668603889626445</v>
      </c>
      <c r="AM23" s="510"/>
      <c r="AN23" s="511"/>
      <c r="AO23" s="511"/>
      <c r="AP23" s="511"/>
      <c r="AQ23" s="511"/>
      <c r="AR23" s="511"/>
      <c r="AT23" s="441"/>
      <c r="AV23" s="501" t="e">
        <f t="shared" si="3"/>
        <v>#DIV/0!</v>
      </c>
      <c r="AW23" s="501" t="e">
        <f t="shared" si="4"/>
        <v>#DIV/0!</v>
      </c>
      <c r="AX23" s="500"/>
      <c r="AY23" s="500" t="e">
        <f t="shared" si="32"/>
        <v>#DIV/0!</v>
      </c>
      <c r="AZ23" s="500" t="e">
        <f t="shared" si="32"/>
        <v>#DIV/0!</v>
      </c>
      <c r="BA23" s="500" t="e">
        <f t="shared" si="33"/>
        <v>#DIV/0!</v>
      </c>
      <c r="BB23" s="501"/>
      <c r="BC23" s="500" t="e">
        <f t="shared" si="34"/>
        <v>#DIV/0!</v>
      </c>
      <c r="BD23" s="500" t="e">
        <f t="shared" si="35"/>
        <v>#DIV/0!</v>
      </c>
      <c r="BF23" s="500" t="e">
        <f t="shared" si="20"/>
        <v>#DIV/0!</v>
      </c>
      <c r="BG23" s="500" t="e">
        <f t="shared" si="21"/>
        <v>#DIV/0!</v>
      </c>
      <c r="BH23" s="500"/>
      <c r="BI23" s="500" t="e">
        <f t="shared" si="22"/>
        <v>#DIV/0!</v>
      </c>
      <c r="BJ23" s="500" t="e">
        <f t="shared" si="36"/>
        <v>#DIV/0!</v>
      </c>
      <c r="BK23" s="500"/>
      <c r="BL23" s="501" t="e">
        <f t="shared" si="5"/>
        <v>#DIV/0!</v>
      </c>
      <c r="BM23" s="501" t="e">
        <f t="shared" si="6"/>
        <v>#DIV/0!</v>
      </c>
      <c r="BN23" s="501"/>
      <c r="BO23" s="501" t="e">
        <f t="shared" si="37"/>
        <v>#DIV/0!</v>
      </c>
      <c r="BP23" s="501" t="e">
        <f t="shared" si="37"/>
        <v>#DIV/0!</v>
      </c>
      <c r="BR23" s="500" t="e">
        <f t="shared" si="23"/>
        <v>#DIV/0!</v>
      </c>
      <c r="BS23" s="500" t="e">
        <f t="shared" si="24"/>
        <v>#DIV/0!</v>
      </c>
      <c r="BU23" s="500">
        <v>0</v>
      </c>
      <c r="BV23" s="500" t="e">
        <f t="shared" si="25"/>
        <v>#DIV/0!</v>
      </c>
      <c r="BZ23" s="500" t="e">
        <f t="shared" si="26"/>
        <v>#DIV/0!</v>
      </c>
      <c r="CA23" s="500">
        <f t="shared" si="27"/>
        <v>1</v>
      </c>
      <c r="CB23" s="500">
        <f t="shared" si="7"/>
        <v>1.2414455183017863</v>
      </c>
      <c r="CD23" s="500" t="e">
        <f t="shared" si="38"/>
        <v>#DIV/0!</v>
      </c>
      <c r="CE23" s="500">
        <f t="shared" si="28"/>
        <v>1</v>
      </c>
      <c r="CF23" s="500">
        <f t="shared" si="8"/>
        <v>1.0516300114718717</v>
      </c>
      <c r="CH23" s="500" t="e">
        <f t="shared" si="39"/>
        <v>#DIV/0!</v>
      </c>
      <c r="CI23" s="500">
        <f t="shared" si="29"/>
        <v>1</v>
      </c>
      <c r="CJ23" s="500">
        <f t="shared" si="9"/>
        <v>1.014482638689111</v>
      </c>
      <c r="CL23" s="500">
        <f t="shared" si="40"/>
        <v>1.3055413646534113</v>
      </c>
      <c r="CN23" s="500" t="e">
        <f t="shared" si="41"/>
        <v>#DIV/0!</v>
      </c>
      <c r="CO23" s="500">
        <f t="shared" si="30"/>
        <v>1</v>
      </c>
      <c r="CP23" s="500">
        <f t="shared" si="10"/>
        <v>1.4393193340888368</v>
      </c>
      <c r="CR23" s="500" t="e">
        <f t="shared" si="42"/>
        <v>#DIV/0!</v>
      </c>
      <c r="CS23" s="500">
        <f t="shared" si="31"/>
        <v>1</v>
      </c>
      <c r="CT23" s="500">
        <f t="shared" si="11"/>
        <v>0.90705567923767472</v>
      </c>
    </row>
    <row r="24" spans="1:98" hidden="1" x14ac:dyDescent="0.2">
      <c r="A24" s="489" t="s">
        <v>105</v>
      </c>
      <c r="B24" s="435">
        <f t="shared" si="12"/>
        <v>1958</v>
      </c>
      <c r="D24" s="504"/>
      <c r="E24" s="504"/>
      <c r="F24" s="504"/>
      <c r="G24" s="504"/>
      <c r="H24" s="505"/>
      <c r="K24" s="506"/>
      <c r="M24" s="505"/>
      <c r="N24" s="505"/>
      <c r="O24" s="507"/>
      <c r="Q24" s="508"/>
      <c r="S24" s="501"/>
      <c r="T24" s="501"/>
      <c r="W24" s="501"/>
      <c r="Z24" s="509"/>
      <c r="AA24" s="500"/>
      <c r="AB24" s="448">
        <f t="shared" si="13"/>
        <v>1958</v>
      </c>
      <c r="AC24" s="511">
        <f t="shared" si="1"/>
        <v>0</v>
      </c>
      <c r="AD24" s="511">
        <f t="shared" si="2"/>
        <v>0</v>
      </c>
      <c r="AE24" s="511">
        <f t="shared" si="14"/>
        <v>1.0516300114718717</v>
      </c>
      <c r="AF24" s="512">
        <f t="shared" si="15"/>
        <v>1.014482638689111</v>
      </c>
      <c r="AG24" s="511">
        <f t="shared" si="16"/>
        <v>1.2414455183017863</v>
      </c>
      <c r="AH24" s="511">
        <f t="shared" si="17"/>
        <v>0</v>
      </c>
      <c r="AI24" s="511">
        <f t="shared" si="18"/>
        <v>0</v>
      </c>
      <c r="AJ24" s="511"/>
      <c r="AK24" s="511"/>
      <c r="AL24" s="511">
        <f t="shared" si="19"/>
        <v>1.0668603889626445</v>
      </c>
      <c r="AM24" s="510"/>
      <c r="AN24" s="511"/>
      <c r="AO24" s="511"/>
      <c r="AP24" s="511"/>
      <c r="AQ24" s="511"/>
      <c r="AR24" s="511"/>
      <c r="AT24" s="441"/>
      <c r="AV24" s="501" t="e">
        <f t="shared" si="3"/>
        <v>#DIV/0!</v>
      </c>
      <c r="AW24" s="501" t="e">
        <f t="shared" si="4"/>
        <v>#DIV/0!</v>
      </c>
      <c r="AX24" s="500"/>
      <c r="AY24" s="500" t="e">
        <f t="shared" si="32"/>
        <v>#DIV/0!</v>
      </c>
      <c r="AZ24" s="500" t="e">
        <f t="shared" si="32"/>
        <v>#DIV/0!</v>
      </c>
      <c r="BA24" s="500" t="e">
        <f t="shared" si="33"/>
        <v>#DIV/0!</v>
      </c>
      <c r="BB24" s="501"/>
      <c r="BC24" s="500" t="e">
        <f t="shared" si="34"/>
        <v>#DIV/0!</v>
      </c>
      <c r="BD24" s="500" t="e">
        <f t="shared" si="35"/>
        <v>#DIV/0!</v>
      </c>
      <c r="BF24" s="500" t="e">
        <f t="shared" si="20"/>
        <v>#DIV/0!</v>
      </c>
      <c r="BG24" s="500" t="e">
        <f t="shared" si="21"/>
        <v>#DIV/0!</v>
      </c>
      <c r="BH24" s="500"/>
      <c r="BI24" s="500" t="e">
        <f t="shared" si="22"/>
        <v>#DIV/0!</v>
      </c>
      <c r="BJ24" s="500" t="e">
        <f t="shared" si="36"/>
        <v>#DIV/0!</v>
      </c>
      <c r="BK24" s="500"/>
      <c r="BL24" s="501" t="e">
        <f t="shared" si="5"/>
        <v>#DIV/0!</v>
      </c>
      <c r="BM24" s="501" t="e">
        <f t="shared" si="6"/>
        <v>#DIV/0!</v>
      </c>
      <c r="BN24" s="501"/>
      <c r="BO24" s="501" t="e">
        <f t="shared" si="37"/>
        <v>#DIV/0!</v>
      </c>
      <c r="BP24" s="501" t="e">
        <f t="shared" si="37"/>
        <v>#DIV/0!</v>
      </c>
      <c r="BR24" s="500" t="e">
        <f t="shared" si="23"/>
        <v>#DIV/0!</v>
      </c>
      <c r="BS24" s="500" t="e">
        <f t="shared" si="24"/>
        <v>#DIV/0!</v>
      </c>
      <c r="BU24" s="500">
        <v>0</v>
      </c>
      <c r="BV24" s="500" t="e">
        <f t="shared" si="25"/>
        <v>#DIV/0!</v>
      </c>
      <c r="BZ24" s="500" t="e">
        <f t="shared" si="26"/>
        <v>#DIV/0!</v>
      </c>
      <c r="CA24" s="500">
        <f t="shared" si="27"/>
        <v>1</v>
      </c>
      <c r="CB24" s="500">
        <f t="shared" si="7"/>
        <v>1.2414455183017863</v>
      </c>
      <c r="CD24" s="500" t="e">
        <f t="shared" si="38"/>
        <v>#DIV/0!</v>
      </c>
      <c r="CE24" s="500">
        <f t="shared" si="28"/>
        <v>1</v>
      </c>
      <c r="CF24" s="500">
        <f t="shared" si="8"/>
        <v>1.0516300114718717</v>
      </c>
      <c r="CH24" s="500" t="e">
        <f t="shared" si="39"/>
        <v>#DIV/0!</v>
      </c>
      <c r="CI24" s="500">
        <f t="shared" si="29"/>
        <v>1</v>
      </c>
      <c r="CJ24" s="500">
        <f t="shared" si="9"/>
        <v>1.014482638689111</v>
      </c>
      <c r="CL24" s="500">
        <f t="shared" si="40"/>
        <v>1.3055413646534113</v>
      </c>
      <c r="CN24" s="500" t="e">
        <f t="shared" si="41"/>
        <v>#DIV/0!</v>
      </c>
      <c r="CO24" s="500">
        <f t="shared" si="30"/>
        <v>1</v>
      </c>
      <c r="CP24" s="500">
        <f t="shared" si="10"/>
        <v>1.4393193340888368</v>
      </c>
      <c r="CR24" s="500" t="e">
        <f t="shared" si="42"/>
        <v>#DIV/0!</v>
      </c>
      <c r="CS24" s="500">
        <f t="shared" si="31"/>
        <v>1</v>
      </c>
      <c r="CT24" s="500">
        <f t="shared" si="11"/>
        <v>0.90705567923767472</v>
      </c>
    </row>
    <row r="25" spans="1:98" hidden="1" x14ac:dyDescent="0.2">
      <c r="A25" s="489" t="s">
        <v>105</v>
      </c>
      <c r="B25" s="435">
        <f t="shared" si="12"/>
        <v>1959</v>
      </c>
      <c r="D25" s="504"/>
      <c r="E25" s="504"/>
      <c r="F25" s="504"/>
      <c r="G25" s="504"/>
      <c r="H25" s="505"/>
      <c r="K25" s="506"/>
      <c r="M25" s="505"/>
      <c r="N25" s="505"/>
      <c r="O25" s="507"/>
      <c r="Q25" s="508"/>
      <c r="S25" s="501"/>
      <c r="T25" s="501"/>
      <c r="W25" s="501"/>
      <c r="Z25" s="509"/>
      <c r="AA25" s="500"/>
      <c r="AB25" s="448">
        <f t="shared" si="13"/>
        <v>1959</v>
      </c>
      <c r="AC25" s="511">
        <f t="shared" si="1"/>
        <v>0</v>
      </c>
      <c r="AD25" s="511">
        <f t="shared" si="2"/>
        <v>0</v>
      </c>
      <c r="AE25" s="511">
        <f t="shared" si="14"/>
        <v>1.0516300114718717</v>
      </c>
      <c r="AF25" s="512">
        <f t="shared" si="15"/>
        <v>1.014482638689111</v>
      </c>
      <c r="AG25" s="511">
        <f t="shared" si="16"/>
        <v>1.2414455183017863</v>
      </c>
      <c r="AH25" s="511">
        <f t="shared" si="17"/>
        <v>0</v>
      </c>
      <c r="AI25" s="511">
        <f t="shared" si="18"/>
        <v>0</v>
      </c>
      <c r="AJ25" s="511"/>
      <c r="AK25" s="511"/>
      <c r="AL25" s="511">
        <f t="shared" si="19"/>
        <v>1.0668603889626445</v>
      </c>
      <c r="AM25" s="510"/>
      <c r="AN25" s="511"/>
      <c r="AO25" s="511"/>
      <c r="AP25" s="511"/>
      <c r="AQ25" s="511"/>
      <c r="AR25" s="511"/>
      <c r="AT25" s="441"/>
      <c r="AV25" s="501" t="e">
        <f t="shared" si="3"/>
        <v>#DIV/0!</v>
      </c>
      <c r="AW25" s="501" t="e">
        <f t="shared" si="4"/>
        <v>#DIV/0!</v>
      </c>
      <c r="AX25" s="500"/>
      <c r="AY25" s="500" t="e">
        <f t="shared" si="32"/>
        <v>#DIV/0!</v>
      </c>
      <c r="AZ25" s="500" t="e">
        <f t="shared" si="32"/>
        <v>#DIV/0!</v>
      </c>
      <c r="BA25" s="500" t="e">
        <f t="shared" si="33"/>
        <v>#DIV/0!</v>
      </c>
      <c r="BB25" s="501"/>
      <c r="BC25" s="500" t="e">
        <f t="shared" si="34"/>
        <v>#DIV/0!</v>
      </c>
      <c r="BD25" s="500" t="e">
        <f t="shared" si="35"/>
        <v>#DIV/0!</v>
      </c>
      <c r="BF25" s="500" t="e">
        <f t="shared" si="20"/>
        <v>#DIV/0!</v>
      </c>
      <c r="BG25" s="500" t="e">
        <f t="shared" si="21"/>
        <v>#DIV/0!</v>
      </c>
      <c r="BH25" s="500"/>
      <c r="BI25" s="500" t="e">
        <f t="shared" si="22"/>
        <v>#DIV/0!</v>
      </c>
      <c r="BJ25" s="500" t="e">
        <f t="shared" si="36"/>
        <v>#DIV/0!</v>
      </c>
      <c r="BK25" s="500"/>
      <c r="BL25" s="501" t="e">
        <f t="shared" si="5"/>
        <v>#DIV/0!</v>
      </c>
      <c r="BM25" s="501" t="e">
        <f t="shared" si="6"/>
        <v>#DIV/0!</v>
      </c>
      <c r="BN25" s="501"/>
      <c r="BO25" s="501" t="e">
        <f t="shared" si="37"/>
        <v>#DIV/0!</v>
      </c>
      <c r="BP25" s="501" t="e">
        <f t="shared" si="37"/>
        <v>#DIV/0!</v>
      </c>
      <c r="BR25" s="500" t="e">
        <f t="shared" si="23"/>
        <v>#DIV/0!</v>
      </c>
      <c r="BS25" s="500" t="e">
        <f t="shared" si="24"/>
        <v>#DIV/0!</v>
      </c>
      <c r="BU25" s="500">
        <v>0</v>
      </c>
      <c r="BV25" s="500" t="e">
        <f t="shared" si="25"/>
        <v>#DIV/0!</v>
      </c>
      <c r="BZ25" s="500" t="e">
        <f t="shared" si="26"/>
        <v>#DIV/0!</v>
      </c>
      <c r="CA25" s="500">
        <f t="shared" si="27"/>
        <v>1</v>
      </c>
      <c r="CB25" s="500">
        <f t="shared" si="7"/>
        <v>1.2414455183017863</v>
      </c>
      <c r="CD25" s="500" t="e">
        <f t="shared" si="38"/>
        <v>#DIV/0!</v>
      </c>
      <c r="CE25" s="500">
        <f t="shared" si="28"/>
        <v>1</v>
      </c>
      <c r="CF25" s="500">
        <f t="shared" si="8"/>
        <v>1.0516300114718717</v>
      </c>
      <c r="CH25" s="500" t="e">
        <f t="shared" si="39"/>
        <v>#DIV/0!</v>
      </c>
      <c r="CI25" s="500">
        <f t="shared" si="29"/>
        <v>1</v>
      </c>
      <c r="CJ25" s="500">
        <f t="shared" si="9"/>
        <v>1.014482638689111</v>
      </c>
      <c r="CL25" s="500">
        <f t="shared" si="40"/>
        <v>1.3055413646534113</v>
      </c>
      <c r="CN25" s="500" t="e">
        <f t="shared" si="41"/>
        <v>#DIV/0!</v>
      </c>
      <c r="CO25" s="500">
        <f t="shared" si="30"/>
        <v>1</v>
      </c>
      <c r="CP25" s="500">
        <f t="shared" si="10"/>
        <v>1.4393193340888368</v>
      </c>
      <c r="CR25" s="500" t="e">
        <f t="shared" si="42"/>
        <v>#DIV/0!</v>
      </c>
      <c r="CS25" s="500">
        <f t="shared" si="31"/>
        <v>1</v>
      </c>
      <c r="CT25" s="500">
        <f t="shared" si="11"/>
        <v>0.90705567923767472</v>
      </c>
    </row>
    <row r="26" spans="1:98" hidden="1" x14ac:dyDescent="0.2">
      <c r="A26" s="489" t="s">
        <v>105</v>
      </c>
      <c r="B26" s="435">
        <f t="shared" si="12"/>
        <v>1960</v>
      </c>
      <c r="D26" s="504"/>
      <c r="E26" s="504"/>
      <c r="F26" s="504"/>
      <c r="G26" s="504"/>
      <c r="H26" s="505"/>
      <c r="K26" s="506"/>
      <c r="M26" s="505"/>
      <c r="N26" s="505"/>
      <c r="O26" s="507"/>
      <c r="Q26" s="508"/>
      <c r="S26" s="501"/>
      <c r="T26" s="501"/>
      <c r="W26" s="501"/>
      <c r="Z26" s="509"/>
      <c r="AA26" s="500"/>
      <c r="AB26" s="448">
        <f t="shared" si="13"/>
        <v>1960</v>
      </c>
      <c r="AC26" s="511">
        <f t="shared" si="1"/>
        <v>0</v>
      </c>
      <c r="AD26" s="511">
        <f t="shared" si="2"/>
        <v>0</v>
      </c>
      <c r="AE26" s="511">
        <f t="shared" si="14"/>
        <v>1.0516300114718717</v>
      </c>
      <c r="AF26" s="512">
        <f t="shared" si="15"/>
        <v>1.014482638689111</v>
      </c>
      <c r="AG26" s="511">
        <f t="shared" si="16"/>
        <v>1.2414455183017863</v>
      </c>
      <c r="AH26" s="511">
        <f t="shared" si="17"/>
        <v>0</v>
      </c>
      <c r="AI26" s="511">
        <f t="shared" si="18"/>
        <v>0</v>
      </c>
      <c r="AJ26" s="511"/>
      <c r="AK26" s="511"/>
      <c r="AL26" s="511">
        <f t="shared" si="19"/>
        <v>1.0668603889626445</v>
      </c>
      <c r="AM26" s="510"/>
      <c r="AN26" s="511"/>
      <c r="AO26" s="511"/>
      <c r="AP26" s="511"/>
      <c r="AQ26" s="511"/>
      <c r="AR26" s="511"/>
      <c r="AT26" s="441"/>
      <c r="AV26" s="501" t="e">
        <f t="shared" si="3"/>
        <v>#DIV/0!</v>
      </c>
      <c r="AW26" s="501" t="e">
        <f t="shared" si="4"/>
        <v>#DIV/0!</v>
      </c>
      <c r="AX26" s="500"/>
      <c r="AY26" s="500" t="e">
        <f t="shared" si="32"/>
        <v>#DIV/0!</v>
      </c>
      <c r="AZ26" s="500" t="e">
        <f t="shared" si="32"/>
        <v>#DIV/0!</v>
      </c>
      <c r="BA26" s="500" t="e">
        <f t="shared" si="33"/>
        <v>#DIV/0!</v>
      </c>
      <c r="BB26" s="501"/>
      <c r="BC26" s="500" t="e">
        <f t="shared" si="34"/>
        <v>#DIV/0!</v>
      </c>
      <c r="BD26" s="500" t="e">
        <f t="shared" si="35"/>
        <v>#DIV/0!</v>
      </c>
      <c r="BF26" s="500" t="e">
        <f t="shared" si="20"/>
        <v>#DIV/0!</v>
      </c>
      <c r="BG26" s="500" t="e">
        <f t="shared" si="21"/>
        <v>#DIV/0!</v>
      </c>
      <c r="BH26" s="500"/>
      <c r="BI26" s="500" t="e">
        <f t="shared" si="22"/>
        <v>#DIV/0!</v>
      </c>
      <c r="BJ26" s="500" t="e">
        <f t="shared" si="36"/>
        <v>#DIV/0!</v>
      </c>
      <c r="BK26" s="500"/>
      <c r="BL26" s="501" t="e">
        <f t="shared" si="5"/>
        <v>#DIV/0!</v>
      </c>
      <c r="BM26" s="501" t="e">
        <f t="shared" si="6"/>
        <v>#DIV/0!</v>
      </c>
      <c r="BN26" s="501"/>
      <c r="BO26" s="501" t="e">
        <f t="shared" si="37"/>
        <v>#DIV/0!</v>
      </c>
      <c r="BP26" s="501" t="e">
        <f t="shared" si="37"/>
        <v>#DIV/0!</v>
      </c>
      <c r="BR26" s="500" t="e">
        <f t="shared" si="23"/>
        <v>#DIV/0!</v>
      </c>
      <c r="BS26" s="500" t="e">
        <f t="shared" si="24"/>
        <v>#DIV/0!</v>
      </c>
      <c r="BU26" s="500">
        <v>0</v>
      </c>
      <c r="BV26" s="500" t="e">
        <f t="shared" si="25"/>
        <v>#DIV/0!</v>
      </c>
      <c r="BZ26" s="500" t="e">
        <f t="shared" si="26"/>
        <v>#DIV/0!</v>
      </c>
      <c r="CA26" s="500">
        <f t="shared" si="27"/>
        <v>1</v>
      </c>
      <c r="CB26" s="500">
        <f t="shared" si="7"/>
        <v>1.2414455183017863</v>
      </c>
      <c r="CD26" s="500" t="e">
        <f t="shared" si="38"/>
        <v>#DIV/0!</v>
      </c>
      <c r="CE26" s="500">
        <f t="shared" si="28"/>
        <v>1</v>
      </c>
      <c r="CF26" s="500">
        <f t="shared" si="8"/>
        <v>1.0516300114718717</v>
      </c>
      <c r="CH26" s="500" t="e">
        <f t="shared" si="39"/>
        <v>#DIV/0!</v>
      </c>
      <c r="CI26" s="500">
        <f t="shared" si="29"/>
        <v>1</v>
      </c>
      <c r="CJ26" s="500">
        <f t="shared" si="9"/>
        <v>1.014482638689111</v>
      </c>
      <c r="CL26" s="500">
        <f t="shared" si="40"/>
        <v>1.3055413646534113</v>
      </c>
      <c r="CN26" s="500" t="e">
        <f t="shared" si="41"/>
        <v>#DIV/0!</v>
      </c>
      <c r="CO26" s="500">
        <f t="shared" si="30"/>
        <v>1</v>
      </c>
      <c r="CP26" s="500">
        <f t="shared" si="10"/>
        <v>1.4393193340888368</v>
      </c>
      <c r="CR26" s="500" t="e">
        <f t="shared" si="42"/>
        <v>#DIV/0!</v>
      </c>
      <c r="CS26" s="500">
        <f t="shared" si="31"/>
        <v>1</v>
      </c>
      <c r="CT26" s="500">
        <f t="shared" si="11"/>
        <v>0.90705567923767472</v>
      </c>
    </row>
    <row r="27" spans="1:98" hidden="1" x14ac:dyDescent="0.2">
      <c r="A27" s="489" t="s">
        <v>105</v>
      </c>
      <c r="B27" s="435">
        <f t="shared" si="12"/>
        <v>1961</v>
      </c>
      <c r="D27" s="504"/>
      <c r="E27" s="504"/>
      <c r="F27" s="504"/>
      <c r="G27" s="504"/>
      <c r="H27" s="505"/>
      <c r="K27" s="506"/>
      <c r="M27" s="505"/>
      <c r="N27" s="505"/>
      <c r="O27" s="507"/>
      <c r="Q27" s="508"/>
      <c r="S27" s="501"/>
      <c r="T27" s="501"/>
      <c r="W27" s="501"/>
      <c r="Z27" s="509"/>
      <c r="AA27" s="500"/>
      <c r="AB27" s="448">
        <f t="shared" si="13"/>
        <v>1961</v>
      </c>
      <c r="AC27" s="511">
        <f t="shared" si="1"/>
        <v>0</v>
      </c>
      <c r="AD27" s="511">
        <f t="shared" si="2"/>
        <v>0</v>
      </c>
      <c r="AE27" s="511">
        <f t="shared" si="14"/>
        <v>1.0516300114718717</v>
      </c>
      <c r="AF27" s="512">
        <f t="shared" si="15"/>
        <v>1.014482638689111</v>
      </c>
      <c r="AG27" s="511">
        <f t="shared" si="16"/>
        <v>1.2414455183017863</v>
      </c>
      <c r="AH27" s="511">
        <f t="shared" si="17"/>
        <v>0</v>
      </c>
      <c r="AI27" s="511">
        <f t="shared" si="18"/>
        <v>0</v>
      </c>
      <c r="AJ27" s="511"/>
      <c r="AK27" s="511"/>
      <c r="AL27" s="511">
        <f t="shared" si="19"/>
        <v>1.0668603889626445</v>
      </c>
      <c r="AM27" s="510"/>
      <c r="AN27" s="511"/>
      <c r="AO27" s="511"/>
      <c r="AP27" s="511"/>
      <c r="AQ27" s="511"/>
      <c r="AR27" s="511"/>
      <c r="AT27" s="441"/>
      <c r="AV27" s="501" t="e">
        <f t="shared" si="3"/>
        <v>#DIV/0!</v>
      </c>
      <c r="AW27" s="501" t="e">
        <f t="shared" si="4"/>
        <v>#DIV/0!</v>
      </c>
      <c r="AX27" s="500"/>
      <c r="AY27" s="500" t="e">
        <f t="shared" si="32"/>
        <v>#DIV/0!</v>
      </c>
      <c r="AZ27" s="500" t="e">
        <f t="shared" si="32"/>
        <v>#DIV/0!</v>
      </c>
      <c r="BA27" s="500" t="e">
        <f t="shared" si="33"/>
        <v>#DIV/0!</v>
      </c>
      <c r="BB27" s="501"/>
      <c r="BC27" s="500" t="e">
        <f t="shared" si="34"/>
        <v>#DIV/0!</v>
      </c>
      <c r="BD27" s="500" t="e">
        <f t="shared" si="35"/>
        <v>#DIV/0!</v>
      </c>
      <c r="BF27" s="500" t="e">
        <f t="shared" si="20"/>
        <v>#DIV/0!</v>
      </c>
      <c r="BG27" s="500" t="e">
        <f t="shared" si="21"/>
        <v>#DIV/0!</v>
      </c>
      <c r="BH27" s="500"/>
      <c r="BI27" s="500" t="e">
        <f t="shared" si="22"/>
        <v>#DIV/0!</v>
      </c>
      <c r="BJ27" s="500" t="e">
        <f t="shared" si="36"/>
        <v>#DIV/0!</v>
      </c>
      <c r="BK27" s="500"/>
      <c r="BL27" s="501" t="e">
        <f t="shared" si="5"/>
        <v>#DIV/0!</v>
      </c>
      <c r="BM27" s="501" t="e">
        <f t="shared" si="6"/>
        <v>#DIV/0!</v>
      </c>
      <c r="BN27" s="501"/>
      <c r="BO27" s="501" t="e">
        <f t="shared" si="37"/>
        <v>#DIV/0!</v>
      </c>
      <c r="BP27" s="501" t="e">
        <f t="shared" si="37"/>
        <v>#DIV/0!</v>
      </c>
      <c r="BR27" s="500" t="e">
        <f t="shared" si="23"/>
        <v>#DIV/0!</v>
      </c>
      <c r="BS27" s="500" t="e">
        <f t="shared" si="24"/>
        <v>#DIV/0!</v>
      </c>
      <c r="BU27" s="500">
        <v>0</v>
      </c>
      <c r="BV27" s="500" t="e">
        <f t="shared" si="25"/>
        <v>#DIV/0!</v>
      </c>
      <c r="BZ27" s="500" t="e">
        <f t="shared" si="26"/>
        <v>#DIV/0!</v>
      </c>
      <c r="CA27" s="500">
        <f t="shared" si="27"/>
        <v>1</v>
      </c>
      <c r="CB27" s="500">
        <f t="shared" si="7"/>
        <v>1.2414455183017863</v>
      </c>
      <c r="CD27" s="500" t="e">
        <f t="shared" si="38"/>
        <v>#DIV/0!</v>
      </c>
      <c r="CE27" s="500">
        <f t="shared" si="28"/>
        <v>1</v>
      </c>
      <c r="CF27" s="500">
        <f t="shared" si="8"/>
        <v>1.0516300114718717</v>
      </c>
      <c r="CH27" s="500" t="e">
        <f t="shared" si="39"/>
        <v>#DIV/0!</v>
      </c>
      <c r="CI27" s="500">
        <f t="shared" si="29"/>
        <v>1</v>
      </c>
      <c r="CJ27" s="500">
        <f t="shared" si="9"/>
        <v>1.014482638689111</v>
      </c>
      <c r="CL27" s="500">
        <f t="shared" si="40"/>
        <v>1.3055413646534113</v>
      </c>
      <c r="CN27" s="500" t="e">
        <f t="shared" si="41"/>
        <v>#DIV/0!</v>
      </c>
      <c r="CO27" s="500">
        <f t="shared" si="30"/>
        <v>1</v>
      </c>
      <c r="CP27" s="500">
        <f t="shared" si="10"/>
        <v>1.4393193340888368</v>
      </c>
      <c r="CR27" s="500" t="e">
        <f t="shared" si="42"/>
        <v>#DIV/0!</v>
      </c>
      <c r="CS27" s="500">
        <f t="shared" si="31"/>
        <v>1</v>
      </c>
      <c r="CT27" s="500">
        <f t="shared" si="11"/>
        <v>0.90705567923767472</v>
      </c>
    </row>
    <row r="28" spans="1:98" hidden="1" x14ac:dyDescent="0.2">
      <c r="A28" s="489" t="s">
        <v>105</v>
      </c>
      <c r="B28" s="435">
        <f t="shared" si="12"/>
        <v>1962</v>
      </c>
      <c r="D28" s="504"/>
      <c r="E28" s="504"/>
      <c r="F28" s="504"/>
      <c r="G28" s="504"/>
      <c r="H28" s="505"/>
      <c r="K28" s="506"/>
      <c r="M28" s="505"/>
      <c r="N28" s="505"/>
      <c r="O28" s="507"/>
      <c r="Q28" s="508"/>
      <c r="S28" s="501"/>
      <c r="T28" s="501"/>
      <c r="W28" s="501"/>
      <c r="Z28" s="509"/>
      <c r="AA28" s="500"/>
      <c r="AB28" s="448">
        <f t="shared" si="13"/>
        <v>1962</v>
      </c>
      <c r="AC28" s="511">
        <f t="shared" si="1"/>
        <v>0</v>
      </c>
      <c r="AD28" s="511">
        <f t="shared" si="2"/>
        <v>0</v>
      </c>
      <c r="AE28" s="511">
        <f t="shared" si="14"/>
        <v>1.0516300114718717</v>
      </c>
      <c r="AF28" s="512">
        <f t="shared" si="15"/>
        <v>1.014482638689111</v>
      </c>
      <c r="AG28" s="511">
        <f t="shared" si="16"/>
        <v>1.2414455183017863</v>
      </c>
      <c r="AH28" s="511">
        <f t="shared" si="17"/>
        <v>0</v>
      </c>
      <c r="AI28" s="511">
        <f t="shared" si="18"/>
        <v>0</v>
      </c>
      <c r="AJ28" s="511"/>
      <c r="AK28" s="511"/>
      <c r="AL28" s="511">
        <f t="shared" si="19"/>
        <v>1.0668603889626445</v>
      </c>
      <c r="AM28" s="510"/>
      <c r="AN28" s="511"/>
      <c r="AO28" s="511"/>
      <c r="AP28" s="511"/>
      <c r="AQ28" s="511"/>
      <c r="AR28" s="511"/>
      <c r="AT28" s="441"/>
      <c r="AV28" s="501" t="e">
        <f t="shared" si="3"/>
        <v>#DIV/0!</v>
      </c>
      <c r="AW28" s="501" t="e">
        <f t="shared" si="4"/>
        <v>#DIV/0!</v>
      </c>
      <c r="AX28" s="500"/>
      <c r="AY28" s="500" t="e">
        <f t="shared" si="32"/>
        <v>#DIV/0!</v>
      </c>
      <c r="AZ28" s="500" t="e">
        <f t="shared" si="32"/>
        <v>#DIV/0!</v>
      </c>
      <c r="BA28" s="500" t="e">
        <f t="shared" si="33"/>
        <v>#DIV/0!</v>
      </c>
      <c r="BB28" s="501"/>
      <c r="BC28" s="500" t="e">
        <f t="shared" si="34"/>
        <v>#DIV/0!</v>
      </c>
      <c r="BD28" s="500" t="e">
        <f t="shared" si="35"/>
        <v>#DIV/0!</v>
      </c>
      <c r="BF28" s="500" t="e">
        <f t="shared" si="20"/>
        <v>#DIV/0!</v>
      </c>
      <c r="BG28" s="500" t="e">
        <f t="shared" si="21"/>
        <v>#DIV/0!</v>
      </c>
      <c r="BH28" s="500"/>
      <c r="BI28" s="500" t="e">
        <f t="shared" si="22"/>
        <v>#DIV/0!</v>
      </c>
      <c r="BJ28" s="500" t="e">
        <f t="shared" si="36"/>
        <v>#DIV/0!</v>
      </c>
      <c r="BK28" s="500"/>
      <c r="BL28" s="501" t="e">
        <f t="shared" si="5"/>
        <v>#DIV/0!</v>
      </c>
      <c r="BM28" s="501" t="e">
        <f t="shared" si="6"/>
        <v>#DIV/0!</v>
      </c>
      <c r="BN28" s="501"/>
      <c r="BO28" s="501" t="e">
        <f t="shared" si="37"/>
        <v>#DIV/0!</v>
      </c>
      <c r="BP28" s="501" t="e">
        <f t="shared" si="37"/>
        <v>#DIV/0!</v>
      </c>
      <c r="BR28" s="500" t="e">
        <f t="shared" si="23"/>
        <v>#DIV/0!</v>
      </c>
      <c r="BS28" s="500" t="e">
        <f t="shared" si="24"/>
        <v>#DIV/0!</v>
      </c>
      <c r="BU28" s="500">
        <v>0</v>
      </c>
      <c r="BV28" s="500" t="e">
        <f t="shared" si="25"/>
        <v>#DIV/0!</v>
      </c>
      <c r="BZ28" s="500" t="e">
        <f t="shared" si="26"/>
        <v>#DIV/0!</v>
      </c>
      <c r="CA28" s="500">
        <f t="shared" si="27"/>
        <v>1</v>
      </c>
      <c r="CB28" s="500">
        <f t="shared" si="7"/>
        <v>1.2414455183017863</v>
      </c>
      <c r="CD28" s="500" t="e">
        <f t="shared" si="38"/>
        <v>#DIV/0!</v>
      </c>
      <c r="CE28" s="500">
        <f t="shared" si="28"/>
        <v>1</v>
      </c>
      <c r="CF28" s="500">
        <f t="shared" si="8"/>
        <v>1.0516300114718717</v>
      </c>
      <c r="CH28" s="500" t="e">
        <f t="shared" si="39"/>
        <v>#DIV/0!</v>
      </c>
      <c r="CI28" s="500">
        <f t="shared" si="29"/>
        <v>1</v>
      </c>
      <c r="CJ28" s="500">
        <f t="shared" si="9"/>
        <v>1.014482638689111</v>
      </c>
      <c r="CL28" s="500">
        <f t="shared" si="40"/>
        <v>1.3055413646534113</v>
      </c>
      <c r="CN28" s="500" t="e">
        <f t="shared" si="41"/>
        <v>#DIV/0!</v>
      </c>
      <c r="CO28" s="500">
        <f t="shared" si="30"/>
        <v>1</v>
      </c>
      <c r="CP28" s="500">
        <f t="shared" si="10"/>
        <v>1.4393193340888368</v>
      </c>
      <c r="CR28" s="500" t="e">
        <f t="shared" si="42"/>
        <v>#DIV/0!</v>
      </c>
      <c r="CS28" s="500">
        <f t="shared" si="31"/>
        <v>1</v>
      </c>
      <c r="CT28" s="500">
        <f t="shared" si="11"/>
        <v>0.90705567923767472</v>
      </c>
    </row>
    <row r="29" spans="1:98" hidden="1" x14ac:dyDescent="0.2">
      <c r="A29" s="489" t="s">
        <v>105</v>
      </c>
      <c r="B29" s="435">
        <f t="shared" si="12"/>
        <v>1963</v>
      </c>
      <c r="D29" s="504"/>
      <c r="E29" s="504"/>
      <c r="F29" s="504"/>
      <c r="G29" s="504"/>
      <c r="H29" s="505"/>
      <c r="K29" s="506"/>
      <c r="M29" s="505"/>
      <c r="N29" s="505"/>
      <c r="O29" s="507"/>
      <c r="Q29" s="508"/>
      <c r="S29" s="501"/>
      <c r="T29" s="501"/>
      <c r="W29" s="501"/>
      <c r="Z29" s="509"/>
      <c r="AA29" s="500"/>
      <c r="AB29" s="448">
        <f t="shared" si="13"/>
        <v>1963</v>
      </c>
      <c r="AC29" s="511">
        <f t="shared" si="1"/>
        <v>0</v>
      </c>
      <c r="AD29" s="511">
        <f t="shared" si="2"/>
        <v>0</v>
      </c>
      <c r="AE29" s="511">
        <f t="shared" si="14"/>
        <v>1.0516300114718717</v>
      </c>
      <c r="AF29" s="512">
        <f t="shared" si="15"/>
        <v>1.014482638689111</v>
      </c>
      <c r="AG29" s="511">
        <f t="shared" si="16"/>
        <v>1.2414455183017863</v>
      </c>
      <c r="AH29" s="511">
        <f t="shared" si="17"/>
        <v>0</v>
      </c>
      <c r="AI29" s="511">
        <f t="shared" si="18"/>
        <v>0</v>
      </c>
      <c r="AJ29" s="511"/>
      <c r="AK29" s="511"/>
      <c r="AL29" s="511">
        <f t="shared" si="19"/>
        <v>1.0668603889626445</v>
      </c>
      <c r="AM29" s="510"/>
      <c r="AN29" s="511"/>
      <c r="AO29" s="511"/>
      <c r="AP29" s="511"/>
      <c r="AQ29" s="511"/>
      <c r="AR29" s="511"/>
      <c r="AT29" s="441"/>
      <c r="AV29" s="501" t="e">
        <f t="shared" si="3"/>
        <v>#DIV/0!</v>
      </c>
      <c r="AW29" s="501" t="e">
        <f t="shared" si="4"/>
        <v>#DIV/0!</v>
      </c>
      <c r="AX29" s="500"/>
      <c r="AY29" s="500" t="e">
        <f t="shared" si="32"/>
        <v>#DIV/0!</v>
      </c>
      <c r="AZ29" s="500" t="e">
        <f t="shared" si="32"/>
        <v>#DIV/0!</v>
      </c>
      <c r="BA29" s="500" t="e">
        <f t="shared" si="33"/>
        <v>#DIV/0!</v>
      </c>
      <c r="BB29" s="501"/>
      <c r="BC29" s="500" t="e">
        <f t="shared" si="34"/>
        <v>#DIV/0!</v>
      </c>
      <c r="BD29" s="500" t="e">
        <f t="shared" si="35"/>
        <v>#DIV/0!</v>
      </c>
      <c r="BF29" s="500" t="e">
        <f t="shared" si="20"/>
        <v>#DIV/0!</v>
      </c>
      <c r="BG29" s="500" t="e">
        <f t="shared" si="21"/>
        <v>#DIV/0!</v>
      </c>
      <c r="BH29" s="500"/>
      <c r="BI29" s="500" t="e">
        <f t="shared" si="22"/>
        <v>#DIV/0!</v>
      </c>
      <c r="BJ29" s="500" t="e">
        <f t="shared" si="36"/>
        <v>#DIV/0!</v>
      </c>
      <c r="BK29" s="500"/>
      <c r="BL29" s="501" t="e">
        <f t="shared" si="5"/>
        <v>#DIV/0!</v>
      </c>
      <c r="BM29" s="501" t="e">
        <f t="shared" si="6"/>
        <v>#DIV/0!</v>
      </c>
      <c r="BN29" s="501"/>
      <c r="BO29" s="501" t="e">
        <f t="shared" si="37"/>
        <v>#DIV/0!</v>
      </c>
      <c r="BP29" s="501" t="e">
        <f t="shared" si="37"/>
        <v>#DIV/0!</v>
      </c>
      <c r="BR29" s="500" t="e">
        <f t="shared" si="23"/>
        <v>#DIV/0!</v>
      </c>
      <c r="BS29" s="500" t="e">
        <f t="shared" si="24"/>
        <v>#DIV/0!</v>
      </c>
      <c r="BU29" s="500">
        <v>0</v>
      </c>
      <c r="BV29" s="500" t="e">
        <f t="shared" si="25"/>
        <v>#DIV/0!</v>
      </c>
      <c r="BZ29" s="500" t="e">
        <f t="shared" si="26"/>
        <v>#DIV/0!</v>
      </c>
      <c r="CA29" s="500">
        <f t="shared" si="27"/>
        <v>1</v>
      </c>
      <c r="CB29" s="500">
        <f t="shared" si="7"/>
        <v>1.2414455183017863</v>
      </c>
      <c r="CD29" s="500" t="e">
        <f t="shared" si="38"/>
        <v>#DIV/0!</v>
      </c>
      <c r="CE29" s="500">
        <f t="shared" si="28"/>
        <v>1</v>
      </c>
      <c r="CF29" s="500">
        <f t="shared" si="8"/>
        <v>1.0516300114718717</v>
      </c>
      <c r="CH29" s="500" t="e">
        <f t="shared" si="39"/>
        <v>#DIV/0!</v>
      </c>
      <c r="CI29" s="500">
        <f t="shared" si="29"/>
        <v>1</v>
      </c>
      <c r="CJ29" s="500">
        <f t="shared" si="9"/>
        <v>1.014482638689111</v>
      </c>
      <c r="CL29" s="500">
        <f t="shared" si="40"/>
        <v>1.3055413646534113</v>
      </c>
      <c r="CN29" s="500" t="e">
        <f t="shared" si="41"/>
        <v>#DIV/0!</v>
      </c>
      <c r="CO29" s="500">
        <f t="shared" si="30"/>
        <v>1</v>
      </c>
      <c r="CP29" s="500">
        <f t="shared" si="10"/>
        <v>1.4393193340888368</v>
      </c>
      <c r="CR29" s="500" t="e">
        <f t="shared" si="42"/>
        <v>#DIV/0!</v>
      </c>
      <c r="CS29" s="500">
        <f t="shared" si="31"/>
        <v>1</v>
      </c>
      <c r="CT29" s="500">
        <f t="shared" si="11"/>
        <v>0.90705567923767472</v>
      </c>
    </row>
    <row r="30" spans="1:98" hidden="1" x14ac:dyDescent="0.2">
      <c r="A30" s="489" t="s">
        <v>105</v>
      </c>
      <c r="B30" s="435">
        <f t="shared" si="12"/>
        <v>1964</v>
      </c>
      <c r="D30" s="504"/>
      <c r="E30" s="504"/>
      <c r="F30" s="504"/>
      <c r="G30" s="504"/>
      <c r="H30" s="505"/>
      <c r="K30" s="506"/>
      <c r="M30" s="505"/>
      <c r="N30" s="505"/>
      <c r="O30" s="507"/>
      <c r="Q30" s="508"/>
      <c r="S30" s="501"/>
      <c r="T30" s="501"/>
      <c r="W30" s="501"/>
      <c r="Z30" s="509"/>
      <c r="AA30" s="500"/>
      <c r="AB30" s="448">
        <f t="shared" si="13"/>
        <v>1964</v>
      </c>
      <c r="AC30" s="511">
        <f t="shared" si="1"/>
        <v>0</v>
      </c>
      <c r="AD30" s="511">
        <f t="shared" si="2"/>
        <v>0</v>
      </c>
      <c r="AE30" s="511">
        <f t="shared" si="14"/>
        <v>1.0516300114718717</v>
      </c>
      <c r="AF30" s="512">
        <f t="shared" si="15"/>
        <v>1.014482638689111</v>
      </c>
      <c r="AG30" s="511">
        <f t="shared" si="16"/>
        <v>1.2414455183017863</v>
      </c>
      <c r="AH30" s="511">
        <f t="shared" si="17"/>
        <v>0</v>
      </c>
      <c r="AI30" s="511">
        <f t="shared" si="18"/>
        <v>0</v>
      </c>
      <c r="AJ30" s="511"/>
      <c r="AK30" s="511"/>
      <c r="AL30" s="511">
        <f t="shared" si="19"/>
        <v>1.0668603889626445</v>
      </c>
      <c r="AM30" s="510"/>
      <c r="AN30" s="511"/>
      <c r="AO30" s="511"/>
      <c r="AP30" s="511"/>
      <c r="AQ30" s="511"/>
      <c r="AR30" s="511"/>
      <c r="AT30" s="441"/>
      <c r="AV30" s="501" t="e">
        <f t="shared" si="3"/>
        <v>#DIV/0!</v>
      </c>
      <c r="AW30" s="501" t="e">
        <f t="shared" si="4"/>
        <v>#DIV/0!</v>
      </c>
      <c r="AX30" s="500"/>
      <c r="AY30" s="500" t="e">
        <f t="shared" si="32"/>
        <v>#DIV/0!</v>
      </c>
      <c r="AZ30" s="500" t="e">
        <f t="shared" si="32"/>
        <v>#DIV/0!</v>
      </c>
      <c r="BA30" s="500" t="e">
        <f t="shared" si="33"/>
        <v>#DIV/0!</v>
      </c>
      <c r="BB30" s="501"/>
      <c r="BC30" s="500" t="e">
        <f t="shared" si="34"/>
        <v>#DIV/0!</v>
      </c>
      <c r="BD30" s="500" t="e">
        <f t="shared" si="35"/>
        <v>#DIV/0!</v>
      </c>
      <c r="BF30" s="500" t="e">
        <f t="shared" si="20"/>
        <v>#DIV/0!</v>
      </c>
      <c r="BG30" s="500" t="e">
        <f t="shared" si="21"/>
        <v>#DIV/0!</v>
      </c>
      <c r="BH30" s="500"/>
      <c r="BI30" s="500" t="e">
        <f t="shared" si="22"/>
        <v>#DIV/0!</v>
      </c>
      <c r="BJ30" s="500" t="e">
        <f t="shared" si="36"/>
        <v>#DIV/0!</v>
      </c>
      <c r="BK30" s="500"/>
      <c r="BL30" s="501" t="e">
        <f t="shared" si="5"/>
        <v>#DIV/0!</v>
      </c>
      <c r="BM30" s="501" t="e">
        <f t="shared" si="6"/>
        <v>#DIV/0!</v>
      </c>
      <c r="BN30" s="501"/>
      <c r="BO30" s="501" t="e">
        <f t="shared" si="37"/>
        <v>#DIV/0!</v>
      </c>
      <c r="BP30" s="501" t="e">
        <f t="shared" si="37"/>
        <v>#DIV/0!</v>
      </c>
      <c r="BR30" s="500" t="e">
        <f t="shared" si="23"/>
        <v>#DIV/0!</v>
      </c>
      <c r="BS30" s="500" t="e">
        <f t="shared" si="24"/>
        <v>#DIV/0!</v>
      </c>
      <c r="BU30" s="500">
        <v>0</v>
      </c>
      <c r="BV30" s="500" t="e">
        <f t="shared" si="25"/>
        <v>#DIV/0!</v>
      </c>
      <c r="BZ30" s="500" t="e">
        <f t="shared" si="26"/>
        <v>#DIV/0!</v>
      </c>
      <c r="CA30" s="500">
        <f t="shared" si="27"/>
        <v>1</v>
      </c>
      <c r="CB30" s="500">
        <f t="shared" si="7"/>
        <v>1.2414455183017863</v>
      </c>
      <c r="CD30" s="500" t="e">
        <f t="shared" si="38"/>
        <v>#DIV/0!</v>
      </c>
      <c r="CE30" s="500">
        <f t="shared" si="28"/>
        <v>1</v>
      </c>
      <c r="CF30" s="500">
        <f t="shared" si="8"/>
        <v>1.0516300114718717</v>
      </c>
      <c r="CH30" s="500" t="e">
        <f t="shared" si="39"/>
        <v>#DIV/0!</v>
      </c>
      <c r="CI30" s="500">
        <f t="shared" si="29"/>
        <v>1</v>
      </c>
      <c r="CJ30" s="500">
        <f t="shared" si="9"/>
        <v>1.014482638689111</v>
      </c>
      <c r="CL30" s="500">
        <f t="shared" si="40"/>
        <v>1.3055413646534113</v>
      </c>
      <c r="CN30" s="500" t="e">
        <f t="shared" si="41"/>
        <v>#DIV/0!</v>
      </c>
      <c r="CO30" s="500">
        <f t="shared" si="30"/>
        <v>1</v>
      </c>
      <c r="CP30" s="500">
        <f t="shared" si="10"/>
        <v>1.4393193340888368</v>
      </c>
      <c r="CR30" s="500" t="e">
        <f t="shared" si="42"/>
        <v>#DIV/0!</v>
      </c>
      <c r="CS30" s="500">
        <f t="shared" si="31"/>
        <v>1</v>
      </c>
      <c r="CT30" s="500">
        <f t="shared" si="11"/>
        <v>0.90705567923767472</v>
      </c>
    </row>
    <row r="31" spans="1:98" hidden="1" x14ac:dyDescent="0.2">
      <c r="A31" s="489" t="s">
        <v>105</v>
      </c>
      <c r="B31" s="435">
        <f t="shared" si="12"/>
        <v>1965</v>
      </c>
      <c r="D31" s="504"/>
      <c r="E31" s="504"/>
      <c r="F31" s="504"/>
      <c r="G31" s="504"/>
      <c r="H31" s="505"/>
      <c r="K31" s="506"/>
      <c r="M31" s="505"/>
      <c r="N31" s="505"/>
      <c r="O31" s="507"/>
      <c r="Q31" s="508"/>
      <c r="S31" s="501"/>
      <c r="T31" s="501"/>
      <c r="W31" s="501"/>
      <c r="Z31" s="509"/>
      <c r="AA31" s="500"/>
      <c r="AB31" s="448">
        <f t="shared" si="13"/>
        <v>1965</v>
      </c>
      <c r="AC31" s="511">
        <f t="shared" si="1"/>
        <v>0</v>
      </c>
      <c r="AD31" s="511">
        <f t="shared" si="2"/>
        <v>0</v>
      </c>
      <c r="AE31" s="511">
        <f t="shared" si="14"/>
        <v>1.0516300114718717</v>
      </c>
      <c r="AF31" s="512">
        <f t="shared" si="15"/>
        <v>1.014482638689111</v>
      </c>
      <c r="AG31" s="511">
        <f t="shared" si="16"/>
        <v>1.2414455183017863</v>
      </c>
      <c r="AH31" s="511">
        <f t="shared" si="17"/>
        <v>0</v>
      </c>
      <c r="AI31" s="511">
        <f t="shared" si="18"/>
        <v>0</v>
      </c>
      <c r="AJ31" s="511"/>
      <c r="AK31" s="511"/>
      <c r="AL31" s="511">
        <f t="shared" si="19"/>
        <v>1.0668603889626445</v>
      </c>
      <c r="AM31" s="510"/>
      <c r="AN31" s="511"/>
      <c r="AO31" s="511"/>
      <c r="AP31" s="511"/>
      <c r="AQ31" s="511"/>
      <c r="AR31" s="511"/>
      <c r="AT31" s="441"/>
      <c r="AV31" s="501" t="e">
        <f t="shared" si="3"/>
        <v>#DIV/0!</v>
      </c>
      <c r="AW31" s="501" t="e">
        <f t="shared" si="4"/>
        <v>#DIV/0!</v>
      </c>
      <c r="AX31" s="500"/>
      <c r="AY31" s="500" t="e">
        <f t="shared" si="32"/>
        <v>#DIV/0!</v>
      </c>
      <c r="AZ31" s="500" t="e">
        <f t="shared" si="32"/>
        <v>#DIV/0!</v>
      </c>
      <c r="BA31" s="500" t="e">
        <f t="shared" si="33"/>
        <v>#DIV/0!</v>
      </c>
      <c r="BB31" s="501"/>
      <c r="BC31" s="500" t="e">
        <f t="shared" si="34"/>
        <v>#DIV/0!</v>
      </c>
      <c r="BD31" s="500" t="e">
        <f t="shared" si="35"/>
        <v>#DIV/0!</v>
      </c>
      <c r="BF31" s="500" t="e">
        <f t="shared" si="20"/>
        <v>#DIV/0!</v>
      </c>
      <c r="BG31" s="500" t="e">
        <f t="shared" si="21"/>
        <v>#DIV/0!</v>
      </c>
      <c r="BH31" s="500"/>
      <c r="BI31" s="500" t="e">
        <f t="shared" si="22"/>
        <v>#DIV/0!</v>
      </c>
      <c r="BJ31" s="500" t="e">
        <f t="shared" si="36"/>
        <v>#DIV/0!</v>
      </c>
      <c r="BK31" s="500"/>
      <c r="BL31" s="501" t="e">
        <f t="shared" si="5"/>
        <v>#DIV/0!</v>
      </c>
      <c r="BM31" s="501" t="e">
        <f t="shared" si="6"/>
        <v>#DIV/0!</v>
      </c>
      <c r="BN31" s="501"/>
      <c r="BO31" s="501" t="e">
        <f t="shared" si="37"/>
        <v>#DIV/0!</v>
      </c>
      <c r="BP31" s="501" t="e">
        <f t="shared" si="37"/>
        <v>#DIV/0!</v>
      </c>
      <c r="BR31" s="500" t="e">
        <f t="shared" si="23"/>
        <v>#DIV/0!</v>
      </c>
      <c r="BS31" s="500" t="e">
        <f t="shared" si="24"/>
        <v>#DIV/0!</v>
      </c>
      <c r="BU31" s="500">
        <v>0</v>
      </c>
      <c r="BV31" s="500" t="e">
        <f t="shared" si="25"/>
        <v>#DIV/0!</v>
      </c>
      <c r="BZ31" s="500" t="e">
        <f t="shared" si="26"/>
        <v>#DIV/0!</v>
      </c>
      <c r="CA31" s="500">
        <f t="shared" si="27"/>
        <v>1</v>
      </c>
      <c r="CB31" s="500">
        <f t="shared" si="7"/>
        <v>1.2414455183017863</v>
      </c>
      <c r="CD31" s="500" t="e">
        <f t="shared" si="38"/>
        <v>#DIV/0!</v>
      </c>
      <c r="CE31" s="500">
        <f t="shared" si="28"/>
        <v>1</v>
      </c>
      <c r="CF31" s="500">
        <f t="shared" si="8"/>
        <v>1.0516300114718717</v>
      </c>
      <c r="CH31" s="500" t="e">
        <f t="shared" si="39"/>
        <v>#DIV/0!</v>
      </c>
      <c r="CI31" s="500">
        <f t="shared" si="29"/>
        <v>1</v>
      </c>
      <c r="CJ31" s="500">
        <f t="shared" si="9"/>
        <v>1.014482638689111</v>
      </c>
      <c r="CL31" s="500">
        <f t="shared" si="40"/>
        <v>1.3055413646534113</v>
      </c>
      <c r="CN31" s="500" t="e">
        <f t="shared" si="41"/>
        <v>#DIV/0!</v>
      </c>
      <c r="CO31" s="500">
        <f t="shared" si="30"/>
        <v>1</v>
      </c>
      <c r="CP31" s="500">
        <f t="shared" si="10"/>
        <v>1.4393193340888368</v>
      </c>
      <c r="CR31" s="500" t="e">
        <f t="shared" si="42"/>
        <v>#DIV/0!</v>
      </c>
      <c r="CS31" s="500">
        <f t="shared" si="31"/>
        <v>1</v>
      </c>
      <c r="CT31" s="500">
        <f t="shared" si="11"/>
        <v>0.90705567923767472</v>
      </c>
    </row>
    <row r="32" spans="1:98" hidden="1" x14ac:dyDescent="0.2">
      <c r="A32" s="489" t="s">
        <v>105</v>
      </c>
      <c r="B32" s="435">
        <f t="shared" si="12"/>
        <v>1966</v>
      </c>
      <c r="D32" s="504"/>
      <c r="E32" s="504"/>
      <c r="F32" s="504"/>
      <c r="G32" s="504"/>
      <c r="H32" s="505"/>
      <c r="K32" s="506"/>
      <c r="M32" s="505"/>
      <c r="N32" s="505"/>
      <c r="O32" s="507"/>
      <c r="Q32" s="508"/>
      <c r="S32" s="501"/>
      <c r="T32" s="501"/>
      <c r="W32" s="501"/>
      <c r="Z32" s="509"/>
      <c r="AA32" s="500"/>
      <c r="AB32" s="448">
        <f t="shared" si="13"/>
        <v>1966</v>
      </c>
      <c r="AC32" s="511">
        <f t="shared" si="1"/>
        <v>0</v>
      </c>
      <c r="AD32" s="511">
        <f t="shared" si="2"/>
        <v>0</v>
      </c>
      <c r="AE32" s="511">
        <f t="shared" si="14"/>
        <v>1.0516300114718717</v>
      </c>
      <c r="AF32" s="512">
        <f t="shared" si="15"/>
        <v>1.014482638689111</v>
      </c>
      <c r="AG32" s="511">
        <f t="shared" si="16"/>
        <v>1.2414455183017863</v>
      </c>
      <c r="AH32" s="511">
        <f t="shared" si="17"/>
        <v>0</v>
      </c>
      <c r="AI32" s="511">
        <f t="shared" si="18"/>
        <v>0</v>
      </c>
      <c r="AJ32" s="511"/>
      <c r="AK32" s="511"/>
      <c r="AL32" s="511">
        <f t="shared" si="19"/>
        <v>1.0668603889626445</v>
      </c>
      <c r="AM32" s="510"/>
      <c r="AN32" s="511"/>
      <c r="AO32" s="511"/>
      <c r="AP32" s="511"/>
      <c r="AQ32" s="511"/>
      <c r="AR32" s="511"/>
      <c r="AT32" s="441"/>
      <c r="AV32" s="501" t="e">
        <f t="shared" si="3"/>
        <v>#DIV/0!</v>
      </c>
      <c r="AW32" s="501" t="e">
        <f t="shared" si="4"/>
        <v>#DIV/0!</v>
      </c>
      <c r="AX32" s="500"/>
      <c r="AY32" s="500" t="e">
        <f t="shared" si="32"/>
        <v>#DIV/0!</v>
      </c>
      <c r="AZ32" s="500" t="e">
        <f t="shared" si="32"/>
        <v>#DIV/0!</v>
      </c>
      <c r="BA32" s="500" t="e">
        <f t="shared" si="33"/>
        <v>#DIV/0!</v>
      </c>
      <c r="BB32" s="501"/>
      <c r="BC32" s="500" t="e">
        <f t="shared" si="34"/>
        <v>#DIV/0!</v>
      </c>
      <c r="BD32" s="500" t="e">
        <f t="shared" si="35"/>
        <v>#DIV/0!</v>
      </c>
      <c r="BF32" s="500" t="e">
        <f t="shared" si="20"/>
        <v>#DIV/0!</v>
      </c>
      <c r="BG32" s="500" t="e">
        <f t="shared" si="21"/>
        <v>#DIV/0!</v>
      </c>
      <c r="BH32" s="500"/>
      <c r="BI32" s="500" t="e">
        <f t="shared" si="22"/>
        <v>#DIV/0!</v>
      </c>
      <c r="BJ32" s="500" t="e">
        <f t="shared" si="36"/>
        <v>#DIV/0!</v>
      </c>
      <c r="BK32" s="500"/>
      <c r="BL32" s="501" t="e">
        <f t="shared" si="5"/>
        <v>#DIV/0!</v>
      </c>
      <c r="BM32" s="501" t="e">
        <f t="shared" si="6"/>
        <v>#DIV/0!</v>
      </c>
      <c r="BN32" s="501"/>
      <c r="BO32" s="501" t="e">
        <f t="shared" si="37"/>
        <v>#DIV/0!</v>
      </c>
      <c r="BP32" s="501" t="e">
        <f t="shared" si="37"/>
        <v>#DIV/0!</v>
      </c>
      <c r="BR32" s="500" t="e">
        <f t="shared" si="23"/>
        <v>#DIV/0!</v>
      </c>
      <c r="BS32" s="500" t="e">
        <f t="shared" si="24"/>
        <v>#DIV/0!</v>
      </c>
      <c r="BU32" s="500">
        <v>0</v>
      </c>
      <c r="BV32" s="500" t="e">
        <f t="shared" si="25"/>
        <v>#DIV/0!</v>
      </c>
      <c r="BZ32" s="500" t="e">
        <f t="shared" si="26"/>
        <v>#DIV/0!</v>
      </c>
      <c r="CA32" s="500">
        <f t="shared" si="27"/>
        <v>1</v>
      </c>
      <c r="CB32" s="500">
        <f t="shared" si="7"/>
        <v>1.2414455183017863</v>
      </c>
      <c r="CD32" s="500" t="e">
        <f t="shared" si="38"/>
        <v>#DIV/0!</v>
      </c>
      <c r="CE32" s="500">
        <f t="shared" si="28"/>
        <v>1</v>
      </c>
      <c r="CF32" s="500">
        <f t="shared" si="8"/>
        <v>1.0516300114718717</v>
      </c>
      <c r="CH32" s="500" t="e">
        <f t="shared" si="39"/>
        <v>#DIV/0!</v>
      </c>
      <c r="CI32" s="500">
        <f t="shared" si="29"/>
        <v>1</v>
      </c>
      <c r="CJ32" s="500">
        <f t="shared" si="9"/>
        <v>1.014482638689111</v>
      </c>
      <c r="CL32" s="500">
        <f t="shared" si="40"/>
        <v>1.3055413646534113</v>
      </c>
      <c r="CN32" s="500" t="e">
        <f t="shared" si="41"/>
        <v>#DIV/0!</v>
      </c>
      <c r="CO32" s="500">
        <f t="shared" si="30"/>
        <v>1</v>
      </c>
      <c r="CP32" s="500">
        <f t="shared" si="10"/>
        <v>1.4393193340888368</v>
      </c>
      <c r="CR32" s="500" t="e">
        <f t="shared" si="42"/>
        <v>#DIV/0!</v>
      </c>
      <c r="CS32" s="500">
        <f t="shared" si="31"/>
        <v>1</v>
      </c>
      <c r="CT32" s="500">
        <f t="shared" si="11"/>
        <v>0.90705567923767472</v>
      </c>
    </row>
    <row r="33" spans="1:98" hidden="1" x14ac:dyDescent="0.2">
      <c r="A33" s="489" t="s">
        <v>105</v>
      </c>
      <c r="B33" s="435">
        <f t="shared" si="12"/>
        <v>1967</v>
      </c>
      <c r="D33" s="504"/>
      <c r="E33" s="504"/>
      <c r="F33" s="504"/>
      <c r="G33" s="504"/>
      <c r="H33" s="505"/>
      <c r="K33" s="506"/>
      <c r="M33" s="505"/>
      <c r="N33" s="505"/>
      <c r="O33" s="507"/>
      <c r="Q33" s="508"/>
      <c r="S33" s="501"/>
      <c r="T33" s="501"/>
      <c r="W33" s="501"/>
      <c r="Z33" s="509"/>
      <c r="AA33" s="500"/>
      <c r="AB33" s="448">
        <f t="shared" si="13"/>
        <v>1967</v>
      </c>
      <c r="AC33" s="511">
        <f t="shared" si="1"/>
        <v>0</v>
      </c>
      <c r="AD33" s="511">
        <f t="shared" si="2"/>
        <v>0</v>
      </c>
      <c r="AE33" s="511">
        <f t="shared" si="14"/>
        <v>1.0516300114718717</v>
      </c>
      <c r="AF33" s="512">
        <f t="shared" si="15"/>
        <v>1.014482638689111</v>
      </c>
      <c r="AG33" s="511">
        <f t="shared" si="16"/>
        <v>1.2414455183017863</v>
      </c>
      <c r="AH33" s="511">
        <f t="shared" si="17"/>
        <v>0</v>
      </c>
      <c r="AI33" s="511">
        <f t="shared" si="18"/>
        <v>0</v>
      </c>
      <c r="AJ33" s="511"/>
      <c r="AK33" s="511"/>
      <c r="AL33" s="511">
        <f t="shared" si="19"/>
        <v>1.0668603889626445</v>
      </c>
      <c r="AM33" s="510"/>
      <c r="AN33" s="511"/>
      <c r="AO33" s="511"/>
      <c r="AP33" s="511"/>
      <c r="AQ33" s="511"/>
      <c r="AR33" s="511"/>
      <c r="AT33" s="441"/>
      <c r="AV33" s="501" t="e">
        <f t="shared" si="3"/>
        <v>#DIV/0!</v>
      </c>
      <c r="AW33" s="501" t="e">
        <f t="shared" si="4"/>
        <v>#DIV/0!</v>
      </c>
      <c r="AX33" s="500"/>
      <c r="AY33" s="500" t="e">
        <f t="shared" si="32"/>
        <v>#DIV/0!</v>
      </c>
      <c r="AZ33" s="500" t="e">
        <f t="shared" si="32"/>
        <v>#DIV/0!</v>
      </c>
      <c r="BA33" s="500" t="e">
        <f t="shared" si="33"/>
        <v>#DIV/0!</v>
      </c>
      <c r="BB33" s="501"/>
      <c r="BC33" s="500" t="e">
        <f t="shared" si="34"/>
        <v>#DIV/0!</v>
      </c>
      <c r="BD33" s="500" t="e">
        <f t="shared" si="35"/>
        <v>#DIV/0!</v>
      </c>
      <c r="BF33" s="500" t="e">
        <f t="shared" si="20"/>
        <v>#DIV/0!</v>
      </c>
      <c r="BG33" s="500" t="e">
        <f t="shared" si="21"/>
        <v>#DIV/0!</v>
      </c>
      <c r="BH33" s="500"/>
      <c r="BI33" s="500" t="e">
        <f t="shared" si="22"/>
        <v>#DIV/0!</v>
      </c>
      <c r="BJ33" s="500" t="e">
        <f t="shared" si="36"/>
        <v>#DIV/0!</v>
      </c>
      <c r="BK33" s="500"/>
      <c r="BL33" s="501" t="e">
        <f t="shared" si="5"/>
        <v>#DIV/0!</v>
      </c>
      <c r="BM33" s="501" t="e">
        <f t="shared" si="6"/>
        <v>#DIV/0!</v>
      </c>
      <c r="BN33" s="501"/>
      <c r="BO33" s="501" t="e">
        <f t="shared" si="37"/>
        <v>#DIV/0!</v>
      </c>
      <c r="BP33" s="501" t="e">
        <f t="shared" si="37"/>
        <v>#DIV/0!</v>
      </c>
      <c r="BR33" s="500" t="e">
        <f t="shared" si="23"/>
        <v>#DIV/0!</v>
      </c>
      <c r="BS33" s="500" t="e">
        <f t="shared" si="24"/>
        <v>#DIV/0!</v>
      </c>
      <c r="BU33" s="500">
        <v>0</v>
      </c>
      <c r="BV33" s="500" t="e">
        <f t="shared" si="25"/>
        <v>#DIV/0!</v>
      </c>
      <c r="BZ33" s="500" t="e">
        <f t="shared" si="26"/>
        <v>#DIV/0!</v>
      </c>
      <c r="CA33" s="500">
        <f t="shared" si="27"/>
        <v>1</v>
      </c>
      <c r="CB33" s="500">
        <f t="shared" si="7"/>
        <v>1.2414455183017863</v>
      </c>
      <c r="CD33" s="500" t="e">
        <f t="shared" si="38"/>
        <v>#DIV/0!</v>
      </c>
      <c r="CE33" s="500">
        <f t="shared" si="28"/>
        <v>1</v>
      </c>
      <c r="CF33" s="500">
        <f t="shared" si="8"/>
        <v>1.0516300114718717</v>
      </c>
      <c r="CH33" s="500" t="e">
        <f t="shared" si="39"/>
        <v>#DIV/0!</v>
      </c>
      <c r="CI33" s="500">
        <f t="shared" si="29"/>
        <v>1</v>
      </c>
      <c r="CJ33" s="500">
        <f t="shared" si="9"/>
        <v>1.014482638689111</v>
      </c>
      <c r="CL33" s="500">
        <f t="shared" si="40"/>
        <v>1.3055413646534113</v>
      </c>
      <c r="CN33" s="500" t="e">
        <f t="shared" si="41"/>
        <v>#DIV/0!</v>
      </c>
      <c r="CO33" s="500">
        <f t="shared" si="30"/>
        <v>1</v>
      </c>
      <c r="CP33" s="500">
        <f t="shared" si="10"/>
        <v>1.4393193340888368</v>
      </c>
      <c r="CR33" s="500" t="e">
        <f t="shared" si="42"/>
        <v>#DIV/0!</v>
      </c>
      <c r="CS33" s="500">
        <f t="shared" si="31"/>
        <v>1</v>
      </c>
      <c r="CT33" s="500">
        <f t="shared" si="11"/>
        <v>0.90705567923767472</v>
      </c>
    </row>
    <row r="34" spans="1:98" hidden="1" x14ac:dyDescent="0.2">
      <c r="A34" s="489" t="s">
        <v>105</v>
      </c>
      <c r="B34" s="435">
        <f t="shared" si="12"/>
        <v>1968</v>
      </c>
      <c r="D34" s="504"/>
      <c r="E34" s="504"/>
      <c r="F34" s="504"/>
      <c r="G34" s="504"/>
      <c r="H34" s="505"/>
      <c r="K34" s="506"/>
      <c r="M34" s="505"/>
      <c r="N34" s="505"/>
      <c r="O34" s="507"/>
      <c r="Q34" s="508"/>
      <c r="S34" s="501"/>
      <c r="T34" s="501"/>
      <c r="W34" s="501"/>
      <c r="Z34" s="509"/>
      <c r="AA34" s="500"/>
      <c r="AB34" s="448">
        <f t="shared" si="13"/>
        <v>1968</v>
      </c>
      <c r="AC34" s="511">
        <f t="shared" si="1"/>
        <v>0</v>
      </c>
      <c r="AD34" s="511">
        <f t="shared" si="2"/>
        <v>0</v>
      </c>
      <c r="AE34" s="511">
        <f t="shared" si="14"/>
        <v>1.0516300114718717</v>
      </c>
      <c r="AF34" s="512">
        <f t="shared" si="15"/>
        <v>1.014482638689111</v>
      </c>
      <c r="AG34" s="511">
        <f t="shared" si="16"/>
        <v>1.2414455183017863</v>
      </c>
      <c r="AH34" s="511">
        <f t="shared" si="17"/>
        <v>0</v>
      </c>
      <c r="AI34" s="511">
        <f t="shared" si="18"/>
        <v>0</v>
      </c>
      <c r="AJ34" s="511"/>
      <c r="AK34" s="511"/>
      <c r="AL34" s="511">
        <f t="shared" si="19"/>
        <v>1.0668603889626445</v>
      </c>
      <c r="AM34" s="510"/>
      <c r="AN34" s="511"/>
      <c r="AO34" s="511"/>
      <c r="AP34" s="511"/>
      <c r="AQ34" s="511"/>
      <c r="AR34" s="511"/>
      <c r="AT34" s="441"/>
      <c r="AV34" s="501" t="e">
        <f t="shared" si="3"/>
        <v>#DIV/0!</v>
      </c>
      <c r="AW34" s="501" t="e">
        <f t="shared" si="4"/>
        <v>#DIV/0!</v>
      </c>
      <c r="AX34" s="500"/>
      <c r="AY34" s="500" t="e">
        <f t="shared" si="32"/>
        <v>#DIV/0!</v>
      </c>
      <c r="AZ34" s="500" t="e">
        <f t="shared" si="32"/>
        <v>#DIV/0!</v>
      </c>
      <c r="BA34" s="500" t="e">
        <f t="shared" si="33"/>
        <v>#DIV/0!</v>
      </c>
      <c r="BB34" s="501"/>
      <c r="BC34" s="500" t="e">
        <f t="shared" si="34"/>
        <v>#DIV/0!</v>
      </c>
      <c r="BD34" s="500" t="e">
        <f t="shared" si="35"/>
        <v>#DIV/0!</v>
      </c>
      <c r="BF34" s="500" t="e">
        <f t="shared" si="20"/>
        <v>#DIV/0!</v>
      </c>
      <c r="BG34" s="500" t="e">
        <f t="shared" si="21"/>
        <v>#DIV/0!</v>
      </c>
      <c r="BH34" s="500"/>
      <c r="BI34" s="500" t="e">
        <f t="shared" si="22"/>
        <v>#DIV/0!</v>
      </c>
      <c r="BJ34" s="500" t="e">
        <f t="shared" si="36"/>
        <v>#DIV/0!</v>
      </c>
      <c r="BK34" s="500"/>
      <c r="BL34" s="501" t="e">
        <f t="shared" si="5"/>
        <v>#DIV/0!</v>
      </c>
      <c r="BM34" s="501" t="e">
        <f t="shared" si="6"/>
        <v>#DIV/0!</v>
      </c>
      <c r="BN34" s="501"/>
      <c r="BO34" s="501" t="e">
        <f t="shared" si="37"/>
        <v>#DIV/0!</v>
      </c>
      <c r="BP34" s="501" t="e">
        <f t="shared" si="37"/>
        <v>#DIV/0!</v>
      </c>
      <c r="BR34" s="500" t="e">
        <f t="shared" si="23"/>
        <v>#DIV/0!</v>
      </c>
      <c r="BS34" s="500" t="e">
        <f t="shared" si="24"/>
        <v>#DIV/0!</v>
      </c>
      <c r="BU34" s="500">
        <v>0</v>
      </c>
      <c r="BV34" s="500" t="e">
        <f t="shared" si="25"/>
        <v>#DIV/0!</v>
      </c>
      <c r="BZ34" s="500" t="e">
        <f t="shared" si="26"/>
        <v>#DIV/0!</v>
      </c>
      <c r="CA34" s="500">
        <f t="shared" si="27"/>
        <v>1</v>
      </c>
      <c r="CB34" s="500">
        <f t="shared" si="7"/>
        <v>1.2414455183017863</v>
      </c>
      <c r="CD34" s="500" t="e">
        <f t="shared" si="38"/>
        <v>#DIV/0!</v>
      </c>
      <c r="CE34" s="500">
        <f t="shared" si="28"/>
        <v>1</v>
      </c>
      <c r="CF34" s="500">
        <f t="shared" si="8"/>
        <v>1.0516300114718717</v>
      </c>
      <c r="CH34" s="500" t="e">
        <f t="shared" si="39"/>
        <v>#DIV/0!</v>
      </c>
      <c r="CI34" s="500">
        <f t="shared" si="29"/>
        <v>1</v>
      </c>
      <c r="CJ34" s="500">
        <f t="shared" si="9"/>
        <v>1.014482638689111</v>
      </c>
      <c r="CL34" s="500">
        <f t="shared" si="40"/>
        <v>1.3055413646534113</v>
      </c>
      <c r="CN34" s="500" t="e">
        <f t="shared" si="41"/>
        <v>#DIV/0!</v>
      </c>
      <c r="CO34" s="500">
        <f t="shared" si="30"/>
        <v>1</v>
      </c>
      <c r="CP34" s="500">
        <f t="shared" si="10"/>
        <v>1.4393193340888368</v>
      </c>
      <c r="CR34" s="500" t="e">
        <f t="shared" si="42"/>
        <v>#DIV/0!</v>
      </c>
      <c r="CS34" s="500">
        <f t="shared" si="31"/>
        <v>1</v>
      </c>
      <c r="CT34" s="500">
        <f t="shared" si="11"/>
        <v>0.90705567923767472</v>
      </c>
    </row>
    <row r="35" spans="1:98" ht="15.75" hidden="1" customHeight="1" x14ac:dyDescent="0.2">
      <c r="A35" s="489" t="s">
        <v>105</v>
      </c>
      <c r="B35" s="435">
        <f t="shared" si="12"/>
        <v>1969</v>
      </c>
      <c r="D35" s="504"/>
      <c r="E35" s="504"/>
      <c r="F35" s="504"/>
      <c r="G35" s="504"/>
      <c r="H35" s="505"/>
      <c r="K35" s="506"/>
      <c r="M35" s="505"/>
      <c r="N35" s="505"/>
      <c r="O35" s="507"/>
      <c r="Q35" s="508"/>
      <c r="S35" s="501"/>
      <c r="T35" s="501"/>
      <c r="W35" s="501"/>
      <c r="Z35" s="509"/>
      <c r="AA35" s="500"/>
      <c r="AB35" s="448">
        <f t="shared" si="13"/>
        <v>1969</v>
      </c>
      <c r="AC35" s="511">
        <f t="shared" si="1"/>
        <v>0</v>
      </c>
      <c r="AD35" s="511">
        <f t="shared" si="2"/>
        <v>0</v>
      </c>
      <c r="AE35" s="511">
        <f t="shared" si="14"/>
        <v>1.0516300114718717</v>
      </c>
      <c r="AF35" s="512">
        <f t="shared" si="15"/>
        <v>1.014482638689111</v>
      </c>
      <c r="AG35" s="511">
        <f t="shared" si="16"/>
        <v>1.2414455183017863</v>
      </c>
      <c r="AH35" s="511">
        <f t="shared" si="17"/>
        <v>0</v>
      </c>
      <c r="AI35" s="511">
        <f t="shared" si="18"/>
        <v>0</v>
      </c>
      <c r="AJ35" s="511"/>
      <c r="AK35" s="511"/>
      <c r="AL35" s="511">
        <f t="shared" si="19"/>
        <v>1.0668603889626445</v>
      </c>
      <c r="AM35" s="510"/>
      <c r="AN35" s="511"/>
      <c r="AO35" s="511"/>
      <c r="AP35" s="511"/>
      <c r="AQ35" s="511"/>
      <c r="AR35" s="511"/>
      <c r="AT35" s="441"/>
      <c r="AV35" s="501" t="e">
        <f t="shared" si="3"/>
        <v>#DIV/0!</v>
      </c>
      <c r="AW35" s="501" t="e">
        <f t="shared" si="4"/>
        <v>#DIV/0!</v>
      </c>
      <c r="AX35" s="500"/>
      <c r="AY35" s="500" t="e">
        <f t="shared" si="32"/>
        <v>#DIV/0!</v>
      </c>
      <c r="AZ35" s="500" t="e">
        <f t="shared" si="32"/>
        <v>#DIV/0!</v>
      </c>
      <c r="BA35" s="500" t="e">
        <f t="shared" si="33"/>
        <v>#DIV/0!</v>
      </c>
      <c r="BB35" s="501"/>
      <c r="BC35" s="500" t="e">
        <f t="shared" si="34"/>
        <v>#DIV/0!</v>
      </c>
      <c r="BD35" s="500" t="e">
        <f t="shared" si="35"/>
        <v>#DIV/0!</v>
      </c>
      <c r="BF35" s="500" t="e">
        <f t="shared" si="20"/>
        <v>#DIV/0!</v>
      </c>
      <c r="BG35" s="500" t="e">
        <f t="shared" si="21"/>
        <v>#DIV/0!</v>
      </c>
      <c r="BH35" s="500"/>
      <c r="BI35" s="500" t="e">
        <f t="shared" si="22"/>
        <v>#DIV/0!</v>
      </c>
      <c r="BJ35" s="500" t="e">
        <f t="shared" si="36"/>
        <v>#DIV/0!</v>
      </c>
      <c r="BK35" s="500"/>
      <c r="BL35" s="501" t="e">
        <f t="shared" si="5"/>
        <v>#DIV/0!</v>
      </c>
      <c r="BM35" s="501" t="e">
        <f t="shared" si="6"/>
        <v>#DIV/0!</v>
      </c>
      <c r="BN35" s="501"/>
      <c r="BO35" s="501" t="e">
        <f t="shared" si="37"/>
        <v>#DIV/0!</v>
      </c>
      <c r="BP35" s="501" t="e">
        <f t="shared" si="37"/>
        <v>#DIV/0!</v>
      </c>
      <c r="BR35" s="500" t="e">
        <f t="shared" si="23"/>
        <v>#DIV/0!</v>
      </c>
      <c r="BS35" s="500" t="e">
        <f t="shared" si="24"/>
        <v>#DIV/0!</v>
      </c>
      <c r="BU35" s="500">
        <v>0</v>
      </c>
      <c r="BV35" s="500" t="e">
        <f t="shared" si="25"/>
        <v>#DIV/0!</v>
      </c>
      <c r="BZ35" s="500" t="e">
        <f t="shared" si="26"/>
        <v>#DIV/0!</v>
      </c>
      <c r="CA35" s="500">
        <f t="shared" si="27"/>
        <v>1</v>
      </c>
      <c r="CB35" s="500">
        <f t="shared" si="7"/>
        <v>1.2414455183017863</v>
      </c>
      <c r="CD35" s="500" t="e">
        <f t="shared" si="38"/>
        <v>#DIV/0!</v>
      </c>
      <c r="CE35" s="500">
        <f t="shared" si="28"/>
        <v>1</v>
      </c>
      <c r="CF35" s="500">
        <f t="shared" si="8"/>
        <v>1.0516300114718717</v>
      </c>
      <c r="CH35" s="500" t="e">
        <f t="shared" si="39"/>
        <v>#DIV/0!</v>
      </c>
      <c r="CI35" s="500">
        <f t="shared" si="29"/>
        <v>1</v>
      </c>
      <c r="CJ35" s="500">
        <f t="shared" si="9"/>
        <v>1.014482638689111</v>
      </c>
      <c r="CL35" s="500">
        <f t="shared" si="40"/>
        <v>1.3055413646534113</v>
      </c>
      <c r="CN35" s="500" t="e">
        <f t="shared" si="41"/>
        <v>#DIV/0!</v>
      </c>
      <c r="CO35" s="500">
        <f t="shared" si="30"/>
        <v>1</v>
      </c>
      <c r="CP35" s="500">
        <f t="shared" si="10"/>
        <v>1.4393193340888368</v>
      </c>
      <c r="CR35" s="500" t="e">
        <f t="shared" si="42"/>
        <v>#DIV/0!</v>
      </c>
      <c r="CS35" s="500">
        <f t="shared" si="31"/>
        <v>1</v>
      </c>
      <c r="CT35" s="500">
        <f t="shared" si="11"/>
        <v>0.90705567923767472</v>
      </c>
    </row>
    <row r="36" spans="1:98" x14ac:dyDescent="0.2">
      <c r="A36" s="489" t="s">
        <v>105</v>
      </c>
      <c r="B36" s="435">
        <f t="shared" si="12"/>
        <v>1970</v>
      </c>
      <c r="D36" s="504">
        <f>Total_Industrial!F265</f>
        <v>17361.206407141071</v>
      </c>
      <c r="E36" s="504">
        <f>Total_Industrial!F187</f>
        <v>2018.4961266420937</v>
      </c>
      <c r="F36" s="504">
        <f>Conversion_factors!$A32*E36</f>
        <v>6906.0329489278884</v>
      </c>
      <c r="G36" s="504">
        <f t="shared" ref="G36:G76" si="43">D36+F36</f>
        <v>24267.23935606896</v>
      </c>
      <c r="H36" s="505">
        <f t="shared" ref="H36:H76" si="44">F36/E36</f>
        <v>3.4213753783201688</v>
      </c>
      <c r="K36" s="554">
        <f>Total_Industrial!J31</f>
        <v>1373105.0998283694</v>
      </c>
      <c r="M36" s="505">
        <f>Total_Industrial!Z265</f>
        <v>1.4233248502037796</v>
      </c>
      <c r="N36" s="505">
        <f>Total_Industrial!Z187</f>
        <v>0.94042572335550245</v>
      </c>
      <c r="O36" s="537">
        <f>Total_Industrial!N109</f>
        <v>14.113779445000622</v>
      </c>
      <c r="Q36" s="508">
        <f>G36/K36*1000</f>
        <v>17.673257028250955</v>
      </c>
      <c r="S36" s="501"/>
      <c r="T36" s="501"/>
      <c r="W36" s="501">
        <f>Total_Industrial!AD265</f>
        <v>1.0759600963793909</v>
      </c>
      <c r="Z36" s="509">
        <f>Total_Industrial!AD187</f>
        <v>1.0086381947564813</v>
      </c>
      <c r="AA36" s="500"/>
      <c r="AB36" s="448">
        <f t="shared" si="13"/>
        <v>1970</v>
      </c>
      <c r="AC36" s="511">
        <f t="shared" si="1"/>
        <v>0.8170434247361773</v>
      </c>
      <c r="AD36" s="511">
        <f t="shared" si="2"/>
        <v>1.3244504805430681</v>
      </c>
      <c r="AE36" s="511">
        <f t="shared" si="14"/>
        <v>1.0516300114718717</v>
      </c>
      <c r="AF36" s="512">
        <f t="shared" si="15"/>
        <v>1.014482638689111</v>
      </c>
      <c r="AG36" s="511">
        <f t="shared" si="16"/>
        <v>1.2414455183017863</v>
      </c>
      <c r="AH36" s="511">
        <f t="shared" si="17"/>
        <v>1.0821323865006465</v>
      </c>
      <c r="AI36" s="511">
        <f t="shared" si="18"/>
        <v>1.0821335565163841</v>
      </c>
      <c r="AJ36" s="511"/>
      <c r="AK36" s="511"/>
      <c r="AL36" s="511">
        <f t="shared" si="19"/>
        <v>1.0668603889626445</v>
      </c>
      <c r="AM36" s="510"/>
      <c r="AN36" s="511">
        <f>Total_Industrial!Z109</f>
        <v>1.3499096579646921</v>
      </c>
      <c r="AO36" s="511">
        <f>Total_Industrial!AD109</f>
        <v>1.0662331274708519</v>
      </c>
      <c r="AP36" s="511">
        <f t="shared" ref="AP36:AP76" si="45">CT36</f>
        <v>0.90705567923767472</v>
      </c>
      <c r="AQ36" s="511">
        <f t="shared" ref="AQ36:AQ76" si="46">CJ36</f>
        <v>1.014482638689111</v>
      </c>
      <c r="AR36" s="511">
        <f t="shared" ref="AR36:AR76" si="47">AN36*AO36*AP36*AQ36</f>
        <v>1.3244496177026979</v>
      </c>
      <c r="AT36" s="441"/>
      <c r="AV36" s="501">
        <f t="shared" si="3"/>
        <v>0.71541744622876646</v>
      </c>
      <c r="AW36" s="501">
        <f t="shared" si="4"/>
        <v>0.28458255377123348</v>
      </c>
      <c r="AX36" s="500"/>
      <c r="AY36" s="500" t="e">
        <f t="shared" si="32"/>
        <v>#DIV/0!</v>
      </c>
      <c r="AZ36" s="500" t="e">
        <f t="shared" si="32"/>
        <v>#DIV/0!</v>
      </c>
      <c r="BA36" s="500" t="e">
        <f t="shared" si="33"/>
        <v>#DIV/0!</v>
      </c>
      <c r="BB36" s="501"/>
      <c r="BC36" s="500" t="e">
        <f t="shared" si="34"/>
        <v>#DIV/0!</v>
      </c>
      <c r="BD36" s="500" t="e">
        <f t="shared" si="35"/>
        <v>#DIV/0!</v>
      </c>
      <c r="BF36" s="500" t="e">
        <f t="shared" si="20"/>
        <v>#DIV/0!</v>
      </c>
      <c r="BG36" s="500" t="e">
        <f t="shared" si="21"/>
        <v>#DIV/0!</v>
      </c>
      <c r="BH36" s="500"/>
      <c r="BI36" s="500" t="e">
        <f t="shared" si="22"/>
        <v>#DIV/0!</v>
      </c>
      <c r="BJ36" s="500" t="e">
        <f t="shared" si="36"/>
        <v>#DIV/0!</v>
      </c>
      <c r="BK36" s="500"/>
      <c r="BL36" s="501">
        <f t="shared" si="5"/>
        <v>0.89584483440221008</v>
      </c>
      <c r="BM36" s="501">
        <f t="shared" si="6"/>
        <v>0.10415516559778988</v>
      </c>
      <c r="BN36" s="501"/>
      <c r="BO36" s="501" t="e">
        <f t="shared" si="37"/>
        <v>#DIV/0!</v>
      </c>
      <c r="BP36" s="501" t="e">
        <f t="shared" si="37"/>
        <v>#DIV/0!</v>
      </c>
      <c r="BR36" s="500" t="e">
        <f t="shared" si="23"/>
        <v>#DIV/0!</v>
      </c>
      <c r="BS36" s="500" t="e">
        <f t="shared" si="24"/>
        <v>#DIV/0!</v>
      </c>
      <c r="BU36" s="500">
        <v>0</v>
      </c>
      <c r="BV36" s="500" t="e">
        <f t="shared" si="25"/>
        <v>#DIV/0!</v>
      </c>
      <c r="BZ36" s="500" t="e">
        <f t="shared" si="26"/>
        <v>#DIV/0!</v>
      </c>
      <c r="CA36" s="500">
        <v>1</v>
      </c>
      <c r="CB36" s="500">
        <f t="shared" si="7"/>
        <v>1.2414455183017863</v>
      </c>
      <c r="CD36" s="500" t="e">
        <f t="shared" si="38"/>
        <v>#DIV/0!</v>
      </c>
      <c r="CE36" s="500">
        <v>1</v>
      </c>
      <c r="CF36" s="500">
        <f t="shared" si="8"/>
        <v>1.0516300114718717</v>
      </c>
      <c r="CH36" s="500" t="e">
        <f t="shared" si="39"/>
        <v>#DIV/0!</v>
      </c>
      <c r="CI36" s="500">
        <v>1</v>
      </c>
      <c r="CJ36" s="500">
        <f t="shared" si="9"/>
        <v>1.014482638689111</v>
      </c>
      <c r="CL36" s="500">
        <f t="shared" si="40"/>
        <v>1.3055413646534113</v>
      </c>
      <c r="CN36" s="500" t="e">
        <f t="shared" si="41"/>
        <v>#DIV/0!</v>
      </c>
      <c r="CO36" s="500">
        <v>1</v>
      </c>
      <c r="CP36" s="500">
        <f t="shared" si="10"/>
        <v>1.4393193340888368</v>
      </c>
      <c r="CR36" s="500" t="e">
        <f t="shared" si="42"/>
        <v>#DIV/0!</v>
      </c>
      <c r="CS36" s="500">
        <v>1</v>
      </c>
      <c r="CT36" s="500">
        <f t="shared" si="11"/>
        <v>0.90705567923767472</v>
      </c>
    </row>
    <row r="37" spans="1:98" x14ac:dyDescent="0.2">
      <c r="A37" s="489" t="s">
        <v>105</v>
      </c>
      <c r="B37" s="435">
        <f t="shared" si="12"/>
        <v>1971</v>
      </c>
      <c r="D37" s="504">
        <f>Total_Industrial!F266</f>
        <v>17372.592701945614</v>
      </c>
      <c r="E37" s="504">
        <f>Total_Industrial!F188</f>
        <v>2067.703002664864</v>
      </c>
      <c r="F37" s="504">
        <f>Conversion_factors!$A33*E37</f>
        <v>7059.0356959453975</v>
      </c>
      <c r="G37" s="504">
        <f t="shared" si="43"/>
        <v>24431.628397891011</v>
      </c>
      <c r="H37" s="505">
        <f t="shared" si="44"/>
        <v>3.4139504981361846</v>
      </c>
      <c r="K37" s="554">
        <f>Total_Industrial!J32</f>
        <v>1330848.570990161</v>
      </c>
      <c r="M37" s="505">
        <f>Total_Industrial!Z266</f>
        <v>1.4045587526697449</v>
      </c>
      <c r="N37" s="505">
        <f>Total_Industrial!Z188</f>
        <v>0.95553820156432745</v>
      </c>
      <c r="O37" s="537">
        <f>Total_Industrial!N110</f>
        <v>14.607443798167628</v>
      </c>
      <c r="Q37" s="508">
        <f t="shared" ref="Q37:Q76" si="48">G37/K37*1000</f>
        <v>18.357932623178684</v>
      </c>
      <c r="S37" s="501"/>
      <c r="T37" s="501"/>
      <c r="W37" s="501">
        <f>Total_Industrial!AD266</f>
        <v>1.1256935316062846</v>
      </c>
      <c r="Z37" s="509">
        <f>Total_Industrial!AD188</f>
        <v>1.0491734887554105</v>
      </c>
      <c r="AA37" s="500"/>
      <c r="AB37" s="448">
        <f t="shared" si="13"/>
        <v>1971</v>
      </c>
      <c r="AC37" s="511">
        <f t="shared" si="1"/>
        <v>0.79189937782837083</v>
      </c>
      <c r="AD37" s="511">
        <f t="shared" si="2"/>
        <v>1.3757607126790337</v>
      </c>
      <c r="AE37" s="511">
        <f t="shared" si="14"/>
        <v>1.0984154233679448</v>
      </c>
      <c r="AF37" s="512">
        <f t="shared" si="15"/>
        <v>1.013850841246035</v>
      </c>
      <c r="AG37" s="511">
        <f t="shared" si="16"/>
        <v>1.2353834359476483</v>
      </c>
      <c r="AH37" s="511">
        <f t="shared" si="17"/>
        <v>1.0894629462263246</v>
      </c>
      <c r="AI37" s="511">
        <f t="shared" si="18"/>
        <v>1.0894640524112429</v>
      </c>
      <c r="AJ37" s="511"/>
      <c r="AK37" s="511"/>
      <c r="AL37" s="511">
        <f t="shared" si="19"/>
        <v>1.1136294010192105</v>
      </c>
      <c r="AM37" s="510"/>
      <c r="AN37" s="511">
        <f>Total_Industrial!Z110</f>
        <v>1.3362136176238066</v>
      </c>
      <c r="AO37" s="511">
        <f>Total_Industrial!AD110</f>
        <v>1.1148383418878103</v>
      </c>
      <c r="AP37" s="511">
        <f t="shared" si="45"/>
        <v>0.91092113912536343</v>
      </c>
      <c r="AQ37" s="511">
        <f t="shared" si="46"/>
        <v>1.013850841246035</v>
      </c>
      <c r="AR37" s="511">
        <f t="shared" si="47"/>
        <v>1.3757598678697742</v>
      </c>
      <c r="AT37" s="441"/>
      <c r="AV37" s="501">
        <f t="shared" si="3"/>
        <v>0.71106978294763412</v>
      </c>
      <c r="AW37" s="501">
        <f t="shared" si="4"/>
        <v>0.28893021705236593</v>
      </c>
      <c r="AX37" s="500"/>
      <c r="AY37" s="500">
        <f t="shared" si="32"/>
        <v>0.71324140610682463</v>
      </c>
      <c r="AZ37" s="500">
        <f t="shared" si="32"/>
        <v>0.28675089222819788</v>
      </c>
      <c r="BA37" s="500">
        <f t="shared" si="33"/>
        <v>0.99999229833502246</v>
      </c>
      <c r="BB37" s="501"/>
      <c r="BC37" s="500">
        <f t="shared" si="34"/>
        <v>0.71324689929548923</v>
      </c>
      <c r="BD37" s="500">
        <f t="shared" si="35"/>
        <v>0.28675310070451077</v>
      </c>
      <c r="BF37" s="500">
        <f t="shared" si="20"/>
        <v>-1.3272380089709226E-2</v>
      </c>
      <c r="BG37" s="500">
        <f t="shared" si="21"/>
        <v>1.5942073663074749E-2</v>
      </c>
      <c r="BH37" s="500"/>
      <c r="BI37" s="500">
        <f t="shared" si="22"/>
        <v>3.4379662201058779E-2</v>
      </c>
      <c r="BJ37" s="500">
        <f t="shared" si="36"/>
        <v>3.4379662201058779E-2</v>
      </c>
      <c r="BK37" s="500"/>
      <c r="BL37" s="501">
        <f t="shared" si="5"/>
        <v>0.89363829470070832</v>
      </c>
      <c r="BM37" s="501">
        <f t="shared" si="6"/>
        <v>0.10636170529929159</v>
      </c>
      <c r="BN37" s="501"/>
      <c r="BO37" s="501">
        <f t="shared" si="37"/>
        <v>-2.466120841172828E-3</v>
      </c>
      <c r="BP37" s="501">
        <f t="shared" si="37"/>
        <v>2.0963835371348442E-2</v>
      </c>
      <c r="BR37" s="500">
        <f t="shared" si="23"/>
        <v>4.5185942351509217E-2</v>
      </c>
      <c r="BS37" s="500">
        <f t="shared" si="24"/>
        <v>3.9401601609270365E-2</v>
      </c>
      <c r="BU37" s="500">
        <v>0</v>
      </c>
      <c r="BV37" s="500">
        <f t="shared" si="25"/>
        <v>-2.1725030345278963E-3</v>
      </c>
      <c r="BZ37" s="500">
        <f t="shared" si="26"/>
        <v>0.99511691631668997</v>
      </c>
      <c r="CA37" s="500">
        <f t="shared" si="27"/>
        <v>0.99511691631668997</v>
      </c>
      <c r="CB37" s="500">
        <f t="shared" si="7"/>
        <v>1.2353834359476483</v>
      </c>
      <c r="CD37" s="500">
        <f t="shared" si="38"/>
        <v>1.0444884715971465</v>
      </c>
      <c r="CE37" s="500">
        <f t="shared" si="28"/>
        <v>1.0444884715971465</v>
      </c>
      <c r="CF37" s="500">
        <f t="shared" si="8"/>
        <v>1.0984154233679448</v>
      </c>
      <c r="CH37" s="500">
        <f t="shared" si="39"/>
        <v>0.99937722202531498</v>
      </c>
      <c r="CI37" s="500">
        <f t="shared" si="29"/>
        <v>0.99937722202531498</v>
      </c>
      <c r="CJ37" s="500">
        <f t="shared" si="9"/>
        <v>1.013850841246035</v>
      </c>
      <c r="CL37" s="500">
        <f t="shared" si="40"/>
        <v>1.3569642198181826</v>
      </c>
      <c r="CN37" s="500">
        <f t="shared" si="41"/>
        <v>1.0349774739707918</v>
      </c>
      <c r="CO37" s="500">
        <f t="shared" si="30"/>
        <v>1.0349774739707918</v>
      </c>
      <c r="CP37" s="500">
        <f t="shared" si="10"/>
        <v>1.4896630886325866</v>
      </c>
      <c r="CR37" s="500">
        <f t="shared" si="42"/>
        <v>1.0042615464256146</v>
      </c>
      <c r="CS37" s="500">
        <f t="shared" si="31"/>
        <v>1.0042615464256146</v>
      </c>
      <c r="CT37" s="500">
        <f t="shared" si="11"/>
        <v>0.91092113912536343</v>
      </c>
    </row>
    <row r="38" spans="1:98" x14ac:dyDescent="0.2">
      <c r="A38" s="489" t="s">
        <v>105</v>
      </c>
      <c r="B38" s="435">
        <f t="shared" si="12"/>
        <v>1972</v>
      </c>
      <c r="D38" s="504">
        <f>Total_Industrial!F267</f>
        <v>17941.090818276989</v>
      </c>
      <c r="E38" s="504">
        <f>Total_Industrial!F189</f>
        <v>2221.9460564032256</v>
      </c>
      <c r="F38" s="504">
        <f>Conversion_factors!$A34*E38</f>
        <v>7532.0896678744375</v>
      </c>
      <c r="G38" s="504">
        <f t="shared" si="43"/>
        <v>25473.180486151425</v>
      </c>
      <c r="H38" s="505">
        <f t="shared" si="44"/>
        <v>3.3898616243037893</v>
      </c>
      <c r="K38" s="554">
        <f>Total_Industrial!J33</f>
        <v>1387197.2804939919</v>
      </c>
      <c r="M38" s="505">
        <f>Total_Industrial!Z267</f>
        <v>1.348758889199605</v>
      </c>
      <c r="N38" s="505">
        <f>Total_Industrial!Z189</f>
        <v>0.9493680790881982</v>
      </c>
      <c r="O38" s="537">
        <f>Total_Industrial!N111</f>
        <v>14.535089679169495</v>
      </c>
      <c r="Q38" s="508">
        <f t="shared" si="48"/>
        <v>18.363055381048774</v>
      </c>
      <c r="S38" s="501"/>
      <c r="T38" s="501"/>
      <c r="W38" s="501">
        <f>Total_Industrial!AD267</f>
        <v>1.1614496886232124</v>
      </c>
      <c r="Z38" s="509">
        <f>Total_Industrial!AD189</f>
        <v>1.0886710387029543</v>
      </c>
      <c r="AA38" s="500"/>
      <c r="AB38" s="448">
        <f t="shared" si="13"/>
        <v>1972</v>
      </c>
      <c r="AC38" s="511">
        <f t="shared" si="1"/>
        <v>0.82542874320486581</v>
      </c>
      <c r="AD38" s="511">
        <f t="shared" si="2"/>
        <v>1.3761446169651479</v>
      </c>
      <c r="AE38" s="511">
        <f t="shared" si="14"/>
        <v>1.135190068703523</v>
      </c>
      <c r="AF38" s="512">
        <f t="shared" si="15"/>
        <v>1.011754553080791</v>
      </c>
      <c r="AG38" s="511">
        <f t="shared" si="16"/>
        <v>1.198174153631796</v>
      </c>
      <c r="AH38" s="511">
        <f t="shared" si="17"/>
        <v>1.1359083325052015</v>
      </c>
      <c r="AI38" s="511">
        <f t="shared" si="18"/>
        <v>1.1359093216496834</v>
      </c>
      <c r="AJ38" s="511"/>
      <c r="AK38" s="511"/>
      <c r="AL38" s="511">
        <f t="shared" si="19"/>
        <v>1.1485337206228854</v>
      </c>
      <c r="AM38" s="510"/>
      <c r="AN38" s="511">
        <f>Total_Industrial!Z111</f>
        <v>1.2878684690532334</v>
      </c>
      <c r="AO38" s="511">
        <f>Total_Industrial!AD111</f>
        <v>1.1509588778444948</v>
      </c>
      <c r="AP38" s="511">
        <f t="shared" si="45"/>
        <v>0.91760835612101921</v>
      </c>
      <c r="AQ38" s="511">
        <f t="shared" si="46"/>
        <v>1.011754553080791</v>
      </c>
      <c r="AR38" s="511">
        <f t="shared" si="47"/>
        <v>1.3761438857752386</v>
      </c>
      <c r="AT38" s="441"/>
      <c r="AV38" s="501">
        <f t="shared" si="3"/>
        <v>0.70431294702405611</v>
      </c>
      <c r="AW38" s="501">
        <f t="shared" si="4"/>
        <v>0.29568705297594394</v>
      </c>
      <c r="AX38" s="500"/>
      <c r="AY38" s="500">
        <f t="shared" si="32"/>
        <v>0.70768598892416723</v>
      </c>
      <c r="AZ38" s="500">
        <f t="shared" si="32"/>
        <v>0.29229561896061945</v>
      </c>
      <c r="BA38" s="500">
        <f t="shared" si="33"/>
        <v>0.99998160788478674</v>
      </c>
      <c r="BB38" s="501"/>
      <c r="BC38" s="500">
        <f t="shared" si="34"/>
        <v>0.70769900500580363</v>
      </c>
      <c r="BD38" s="500">
        <f t="shared" si="35"/>
        <v>0.29230099499419632</v>
      </c>
      <c r="BF38" s="500">
        <f t="shared" si="20"/>
        <v>-4.0538370157486209E-2</v>
      </c>
      <c r="BG38" s="500">
        <f t="shared" si="21"/>
        <v>-6.4781602297359344E-3</v>
      </c>
      <c r="BH38" s="500"/>
      <c r="BI38" s="500">
        <f t="shared" si="22"/>
        <v>-4.9655441056092875E-3</v>
      </c>
      <c r="BJ38" s="500">
        <f t="shared" si="36"/>
        <v>-4.9655441056092875E-3</v>
      </c>
      <c r="BK38" s="500"/>
      <c r="BL38" s="501">
        <f t="shared" si="5"/>
        <v>0.88980102202791478</v>
      </c>
      <c r="BM38" s="501">
        <f t="shared" si="6"/>
        <v>0.11019897797208514</v>
      </c>
      <c r="BN38" s="501"/>
      <c r="BO38" s="501">
        <f t="shared" si="37"/>
        <v>-4.3032342713245509E-3</v>
      </c>
      <c r="BP38" s="501">
        <f t="shared" si="37"/>
        <v>3.5442022852493545E-2</v>
      </c>
      <c r="BR38" s="500">
        <f t="shared" si="23"/>
        <v>3.1269638171354801E-2</v>
      </c>
      <c r="BS38" s="500">
        <f t="shared" si="24"/>
        <v>3.6955021191933023E-2</v>
      </c>
      <c r="BU38" s="500">
        <v>0</v>
      </c>
      <c r="BV38" s="500">
        <f t="shared" si="25"/>
        <v>-7.0810228301225291E-3</v>
      </c>
      <c r="BZ38" s="500">
        <f t="shared" si="26"/>
        <v>0.96988037783806813</v>
      </c>
      <c r="CA38" s="500">
        <f t="shared" si="27"/>
        <v>0.96514437079028448</v>
      </c>
      <c r="CB38" s="500">
        <f t="shared" si="7"/>
        <v>1.198174153631796</v>
      </c>
      <c r="CD38" s="500">
        <f t="shared" si="38"/>
        <v>1.0334797241127771</v>
      </c>
      <c r="CE38" s="500">
        <f t="shared" si="28"/>
        <v>1.0794576574651953</v>
      </c>
      <c r="CF38" s="500">
        <f t="shared" si="8"/>
        <v>1.135190068703523</v>
      </c>
      <c r="CH38" s="500">
        <f t="shared" si="39"/>
        <v>0.99793235051946327</v>
      </c>
      <c r="CI38" s="500">
        <f t="shared" si="29"/>
        <v>0.99731086023133408</v>
      </c>
      <c r="CJ38" s="500">
        <f t="shared" si="9"/>
        <v>1.011754553080791</v>
      </c>
      <c r="CL38" s="500">
        <f t="shared" si="40"/>
        <v>1.3601553997800642</v>
      </c>
      <c r="CN38" s="500">
        <f t="shared" si="41"/>
        <v>0.99504676382823332</v>
      </c>
      <c r="CO38" s="500">
        <f t="shared" si="30"/>
        <v>1.029850986109756</v>
      </c>
      <c r="CP38" s="500">
        <f t="shared" si="10"/>
        <v>1.4822844355382261</v>
      </c>
      <c r="CR38" s="500">
        <f t="shared" si="42"/>
        <v>1.007341159084393</v>
      </c>
      <c r="CS38" s="500">
        <f t="shared" si="31"/>
        <v>1.0116339902002636</v>
      </c>
      <c r="CT38" s="500">
        <f t="shared" si="11"/>
        <v>0.91760835612101921</v>
      </c>
    </row>
    <row r="39" spans="1:98" x14ac:dyDescent="0.2">
      <c r="A39" s="489" t="s">
        <v>105</v>
      </c>
      <c r="B39" s="435">
        <f t="shared" si="12"/>
        <v>1973</v>
      </c>
      <c r="D39" s="504">
        <f>Total_Industrial!F268</f>
        <v>18318.267977275129</v>
      </c>
      <c r="E39" s="504">
        <f>Total_Industrial!F190</f>
        <v>2399.7272630293587</v>
      </c>
      <c r="F39" s="504">
        <f>Conversion_factors!$A35*E39</f>
        <v>8101.3910304511628</v>
      </c>
      <c r="G39" s="504">
        <f t="shared" si="43"/>
        <v>26419.659007726292</v>
      </c>
      <c r="H39" s="505">
        <f t="shared" si="44"/>
        <v>3.3759632418494756</v>
      </c>
      <c r="K39" s="554">
        <f>Total_Industrial!J34</f>
        <v>1465215.9176013484</v>
      </c>
      <c r="M39" s="505">
        <f>Total_Industrial!Z268</f>
        <v>1.3049709716668063</v>
      </c>
      <c r="N39" s="505">
        <f>Total_Industrial!Z190</f>
        <v>0.94555544714018569</v>
      </c>
      <c r="O39" s="537">
        <f>Total_Industrial!N112</f>
        <v>14.139892278962654</v>
      </c>
      <c r="Q39" s="508">
        <f t="shared" si="48"/>
        <v>18.031239416902427</v>
      </c>
      <c r="S39" s="501"/>
      <c r="T39" s="501"/>
      <c r="W39" s="501">
        <f>Total_Industrial!AD268</f>
        <v>1.16039567154985</v>
      </c>
      <c r="Z39" s="509">
        <f>Total_Industrial!AD190</f>
        <v>1.1176601909903832</v>
      </c>
      <c r="AA39" s="500"/>
      <c r="AB39" s="448">
        <f t="shared" si="13"/>
        <v>1973</v>
      </c>
      <c r="AC39" s="511">
        <f t="shared" si="1"/>
        <v>0.87185243973283821</v>
      </c>
      <c r="AD39" s="511">
        <f t="shared" si="2"/>
        <v>1.3512780169681591</v>
      </c>
      <c r="AE39" s="511">
        <f t="shared" si="14"/>
        <v>1.143483850919524</v>
      </c>
      <c r="AF39" s="512">
        <f t="shared" si="15"/>
        <v>1.0105035522847141</v>
      </c>
      <c r="AG39" s="511">
        <f t="shared" si="16"/>
        <v>1.1694365235289714</v>
      </c>
      <c r="AH39" s="511">
        <f t="shared" si="17"/>
        <v>1.1781145530833916</v>
      </c>
      <c r="AI39" s="511">
        <f t="shared" si="18"/>
        <v>1.178115035851041</v>
      </c>
      <c r="AJ39" s="511"/>
      <c r="AK39" s="511"/>
      <c r="AL39" s="511">
        <f t="shared" si="19"/>
        <v>1.1554944933343834</v>
      </c>
      <c r="AM39" s="510"/>
      <c r="AN39" s="511">
        <f>Total_Industrial!Z112</f>
        <v>1.2501396147584181</v>
      </c>
      <c r="AO39" s="511">
        <f>Total_Industrial!AD112</f>
        <v>1.1534567142797898</v>
      </c>
      <c r="AP39" s="511">
        <f t="shared" si="45"/>
        <v>0.92735695480028679</v>
      </c>
      <c r="AQ39" s="511">
        <f t="shared" si="46"/>
        <v>1.0105035522847141</v>
      </c>
      <c r="AR39" s="511">
        <f t="shared" si="47"/>
        <v>1.3512776596884697</v>
      </c>
      <c r="AT39" s="441"/>
      <c r="AV39" s="501">
        <f t="shared" si="3"/>
        <v>0.69335747187039953</v>
      </c>
      <c r="AW39" s="501">
        <f t="shared" si="4"/>
        <v>0.30664252812960052</v>
      </c>
      <c r="AX39" s="500"/>
      <c r="AY39" s="500">
        <f t="shared" si="32"/>
        <v>0.69882089701220218</v>
      </c>
      <c r="AZ39" s="500">
        <f t="shared" si="32"/>
        <v>0.30113157700166487</v>
      </c>
      <c r="BA39" s="500">
        <f t="shared" si="33"/>
        <v>0.999952474013867</v>
      </c>
      <c r="BB39" s="501"/>
      <c r="BC39" s="500">
        <f t="shared" si="34"/>
        <v>0.69885411074297832</v>
      </c>
      <c r="BD39" s="500">
        <f t="shared" si="35"/>
        <v>0.30114588925702174</v>
      </c>
      <c r="BF39" s="500">
        <f t="shared" si="20"/>
        <v>-3.3004031669508938E-2</v>
      </c>
      <c r="BG39" s="500">
        <f t="shared" si="21"/>
        <v>-4.0240537837762545E-3</v>
      </c>
      <c r="BH39" s="500"/>
      <c r="BI39" s="500">
        <f t="shared" si="22"/>
        <v>-2.7565661607929805E-2</v>
      </c>
      <c r="BJ39" s="500">
        <f t="shared" si="36"/>
        <v>-2.7565661607929805E-2</v>
      </c>
      <c r="BK39" s="500"/>
      <c r="BL39" s="501">
        <f t="shared" si="5"/>
        <v>0.88417184021931983</v>
      </c>
      <c r="BM39" s="501">
        <f t="shared" si="6"/>
        <v>0.11582815978068013</v>
      </c>
      <c r="BN39" s="501"/>
      <c r="BO39" s="501">
        <f t="shared" si="37"/>
        <v>-6.3464338405214817E-3</v>
      </c>
      <c r="BP39" s="501">
        <f t="shared" si="37"/>
        <v>4.9820089200059231E-2</v>
      </c>
      <c r="BR39" s="500">
        <f t="shared" si="23"/>
        <v>-9.0791330365485039E-4</v>
      </c>
      <c r="BS39" s="500">
        <f t="shared" si="24"/>
        <v>2.6279663047647672E-2</v>
      </c>
      <c r="BU39" s="500">
        <v>0</v>
      </c>
      <c r="BV39" s="500">
        <f t="shared" si="25"/>
        <v>-4.1084131731336454E-3</v>
      </c>
      <c r="BZ39" s="500">
        <f t="shared" si="26"/>
        <v>0.97601548154271411</v>
      </c>
      <c r="CA39" s="500">
        <f t="shared" si="27"/>
        <v>0.94199584781511936</v>
      </c>
      <c r="CB39" s="500">
        <f t="shared" si="7"/>
        <v>1.1694365235289714</v>
      </c>
      <c r="CD39" s="500">
        <f t="shared" si="38"/>
        <v>1.0073060736211981</v>
      </c>
      <c r="CE39" s="500">
        <f t="shared" si="28"/>
        <v>1.0873442545816021</v>
      </c>
      <c r="CF39" s="500">
        <f t="shared" si="8"/>
        <v>1.143483850919524</v>
      </c>
      <c r="CH39" s="500">
        <f t="shared" si="39"/>
        <v>0.99876353331717915</v>
      </c>
      <c r="CI39" s="500">
        <f t="shared" si="29"/>
        <v>0.99607771858024263</v>
      </c>
      <c r="CJ39" s="500">
        <f t="shared" si="9"/>
        <v>1.0105035522847141</v>
      </c>
      <c r="CL39" s="500">
        <f t="shared" si="40"/>
        <v>1.3372317793308488</v>
      </c>
      <c r="CN39" s="500">
        <f t="shared" si="41"/>
        <v>0.97281080413468612</v>
      </c>
      <c r="CO39" s="500">
        <f t="shared" si="30"/>
        <v>1.0018501659363312</v>
      </c>
      <c r="CP39" s="500">
        <f t="shared" si="10"/>
        <v>1.4419823136922709</v>
      </c>
      <c r="CR39" s="500">
        <f t="shared" si="42"/>
        <v>1.0106239209944399</v>
      </c>
      <c r="CS39" s="500">
        <f t="shared" si="31"/>
        <v>1.0223815097874411</v>
      </c>
      <c r="CT39" s="500">
        <f t="shared" si="11"/>
        <v>0.92735695480028679</v>
      </c>
    </row>
    <row r="40" spans="1:98" x14ac:dyDescent="0.2">
      <c r="A40" s="489" t="s">
        <v>105</v>
      </c>
      <c r="B40" s="435">
        <f t="shared" si="12"/>
        <v>1974</v>
      </c>
      <c r="D40" s="504">
        <f>Total_Industrial!F269</f>
        <v>18213.975485735071</v>
      </c>
      <c r="E40" s="504">
        <f>Total_Industrial!F191</f>
        <v>2425.6858432979602</v>
      </c>
      <c r="F40" s="504">
        <f>Conversion_factors!$A36*E40</f>
        <v>8295.3229516568317</v>
      </c>
      <c r="G40" s="504">
        <f t="shared" si="43"/>
        <v>26509.298437391903</v>
      </c>
      <c r="H40" s="505">
        <f t="shared" si="44"/>
        <v>3.4197845424115263</v>
      </c>
      <c r="K40" s="554">
        <f>Total_Industrial!J35</f>
        <v>1413147.5535661289</v>
      </c>
      <c r="M40" s="505">
        <f>Total_Industrial!Z269</f>
        <v>1.2807222837214316</v>
      </c>
      <c r="N40" s="505">
        <f>Total_Industrial!Z191</f>
        <v>0.96288728102208521</v>
      </c>
      <c r="O40" s="537">
        <f>Total_Industrial!N113</f>
        <v>14.60545381616244</v>
      </c>
      <c r="Q40" s="508">
        <f t="shared" si="48"/>
        <v>18.759044921030878</v>
      </c>
      <c r="S40" s="501"/>
      <c r="T40" s="501"/>
      <c r="W40" s="501">
        <f>Total_Industrial!AD269</f>
        <v>1.2189515463739362</v>
      </c>
      <c r="Z40" s="509">
        <f>Total_Industrial!AD191</f>
        <v>1.1502920626465158</v>
      </c>
      <c r="AA40" s="500"/>
      <c r="AB40" s="448">
        <f t="shared" si="13"/>
        <v>1974</v>
      </c>
      <c r="AC40" s="511">
        <f t="shared" si="1"/>
        <v>0.84087002296294699</v>
      </c>
      <c r="AD40" s="511">
        <f t="shared" si="2"/>
        <v>1.4058204450075373</v>
      </c>
      <c r="AE40" s="511">
        <f t="shared" si="14"/>
        <v>1.1936003751956803</v>
      </c>
      <c r="AF40" s="512">
        <f t="shared" si="15"/>
        <v>1.0145487292459527</v>
      </c>
      <c r="AG40" s="511">
        <f t="shared" si="16"/>
        <v>1.1609080455939866</v>
      </c>
      <c r="AH40" s="511">
        <f t="shared" si="17"/>
        <v>1.1821117905828002</v>
      </c>
      <c r="AI40" s="511">
        <f t="shared" si="18"/>
        <v>1.1821122698752682</v>
      </c>
      <c r="AJ40" s="511"/>
      <c r="AK40" s="511"/>
      <c r="AL40" s="511">
        <f t="shared" si="19"/>
        <v>1.2109657438822699</v>
      </c>
      <c r="AM40" s="510"/>
      <c r="AN40" s="511">
        <f>Total_Industrial!Z113</f>
        <v>1.2322074673582273</v>
      </c>
      <c r="AO40" s="511">
        <f>Total_Industrial!AD113</f>
        <v>1.208773522484988</v>
      </c>
      <c r="AP40" s="511">
        <f t="shared" si="45"/>
        <v>0.93031078397833755</v>
      </c>
      <c r="AQ40" s="511">
        <f t="shared" si="46"/>
        <v>1.0145487292459527</v>
      </c>
      <c r="AR40" s="511">
        <f t="shared" si="47"/>
        <v>1.4058200768456541</v>
      </c>
      <c r="AT40" s="441"/>
      <c r="AV40" s="501">
        <f t="shared" si="3"/>
        <v>0.68707874441686057</v>
      </c>
      <c r="AW40" s="501">
        <f t="shared" si="4"/>
        <v>0.31292125558313949</v>
      </c>
      <c r="AX40" s="500"/>
      <c r="AY40" s="500">
        <f t="shared" si="32"/>
        <v>0.69021334846024285</v>
      </c>
      <c r="AZ40" s="500">
        <f t="shared" si="32"/>
        <v>0.30977128668028203</v>
      </c>
      <c r="BA40" s="500">
        <f t="shared" si="33"/>
        <v>0.99998463514052482</v>
      </c>
      <c r="BB40" s="501"/>
      <c r="BC40" s="500">
        <f t="shared" si="34"/>
        <v>0.69022395365429712</v>
      </c>
      <c r="BD40" s="500">
        <f t="shared" si="35"/>
        <v>0.30977604634570288</v>
      </c>
      <c r="BF40" s="500">
        <f t="shared" si="20"/>
        <v>-1.8756593653318797E-2</v>
      </c>
      <c r="BG40" s="500">
        <f t="shared" si="21"/>
        <v>1.8163825552616687E-2</v>
      </c>
      <c r="BH40" s="500"/>
      <c r="BI40" s="500">
        <f t="shared" si="22"/>
        <v>3.2394965753057385E-2</v>
      </c>
      <c r="BJ40" s="500">
        <f t="shared" si="36"/>
        <v>3.2394965753057385E-2</v>
      </c>
      <c r="BK40" s="500"/>
      <c r="BL40" s="501">
        <f t="shared" si="5"/>
        <v>0.88247453266658793</v>
      </c>
      <c r="BM40" s="501">
        <f t="shared" si="6"/>
        <v>0.11752546733341208</v>
      </c>
      <c r="BN40" s="501"/>
      <c r="BO40" s="501">
        <f t="shared" si="37"/>
        <v>-1.9215029119707275E-3</v>
      </c>
      <c r="BP40" s="501">
        <f t="shared" si="37"/>
        <v>1.4547341786498576E-2</v>
      </c>
      <c r="BR40" s="500">
        <f t="shared" si="23"/>
        <v>4.9230057919456789E-2</v>
      </c>
      <c r="BS40" s="500">
        <f t="shared" si="24"/>
        <v>2.8778492774880822E-2</v>
      </c>
      <c r="BU40" s="500">
        <v>0</v>
      </c>
      <c r="BV40" s="500">
        <f t="shared" si="25"/>
        <v>1.2896861198426285E-2</v>
      </c>
      <c r="BZ40" s="500">
        <f t="shared" si="26"/>
        <v>0.99270719037468691</v>
      </c>
      <c r="CA40" s="500">
        <f t="shared" si="27"/>
        <v>0.93512605142916827</v>
      </c>
      <c r="CB40" s="500">
        <f t="shared" si="7"/>
        <v>1.1609080455939866</v>
      </c>
      <c r="CD40" s="500">
        <f t="shared" si="38"/>
        <v>1.0438279248420128</v>
      </c>
      <c r="CE40" s="500">
        <f t="shared" si="28"/>
        <v>1.1350002968487991</v>
      </c>
      <c r="CF40" s="500">
        <f t="shared" si="8"/>
        <v>1.1936003751956803</v>
      </c>
      <c r="CH40" s="500">
        <f t="shared" si="39"/>
        <v>1.00400312987727</v>
      </c>
      <c r="CI40" s="500">
        <f t="shared" si="29"/>
        <v>1.0000651470555741</v>
      </c>
      <c r="CJ40" s="500">
        <f t="shared" si="9"/>
        <v>1.0145487292459527</v>
      </c>
      <c r="CL40" s="500">
        <f t="shared" si="40"/>
        <v>1.3856602787886665</v>
      </c>
      <c r="CN40" s="500">
        <f t="shared" si="41"/>
        <v>1.0329253949050552</v>
      </c>
      <c r="CO40" s="500">
        <f t="shared" si="30"/>
        <v>1.03483647828548</v>
      </c>
      <c r="CP40" s="500">
        <f t="shared" si="10"/>
        <v>1.489460150816694</v>
      </c>
      <c r="CR40" s="500">
        <f t="shared" si="42"/>
        <v>1.0031852127303955</v>
      </c>
      <c r="CS40" s="500">
        <f t="shared" si="31"/>
        <v>1.0256380123877371</v>
      </c>
      <c r="CT40" s="500">
        <f t="shared" si="11"/>
        <v>0.93031078397833755</v>
      </c>
    </row>
    <row r="41" spans="1:98" x14ac:dyDescent="0.2">
      <c r="A41" s="489" t="s">
        <v>105</v>
      </c>
      <c r="B41" s="435">
        <f t="shared" si="12"/>
        <v>1975</v>
      </c>
      <c r="D41" s="504">
        <f>Total_Industrial!F270</f>
        <v>16594.731863899397</v>
      </c>
      <c r="E41" s="504">
        <f>Total_Industrial!F192</f>
        <v>2329.3277510159028</v>
      </c>
      <c r="F41" s="504">
        <f>Conversion_factors!$A37*E41</f>
        <v>7920.7257566822718</v>
      </c>
      <c r="G41" s="504">
        <f t="shared" si="43"/>
        <v>24515.45762058167</v>
      </c>
      <c r="H41" s="505">
        <f t="shared" si="44"/>
        <v>3.4004342039147395</v>
      </c>
      <c r="K41" s="554">
        <f>Total_Industrial!J36</f>
        <v>1321985.3760683662</v>
      </c>
      <c r="M41" s="505">
        <f>Total_Industrial!Z270</f>
        <v>1.296426992694437</v>
      </c>
      <c r="N41" s="505">
        <f>Total_Industrial!Z192</f>
        <v>1.0413186781616011</v>
      </c>
      <c r="O41" s="537">
        <f>Total_Industrial!N114</f>
        <v>14.314878180571224</v>
      </c>
      <c r="Q41" s="508">
        <f t="shared" si="48"/>
        <v>18.544424215562472</v>
      </c>
      <c r="S41" s="501"/>
      <c r="T41" s="501"/>
      <c r="W41" s="501">
        <f>Total_Industrial!AD270</f>
        <v>1.1727883591567347</v>
      </c>
      <c r="Z41" s="509">
        <f>Total_Industrial!AD192</f>
        <v>1.0918336200708612</v>
      </c>
      <c r="AA41" s="500"/>
      <c r="AB41" s="448">
        <f t="shared" si="13"/>
        <v>1975</v>
      </c>
      <c r="AC41" s="511">
        <f t="shared" si="1"/>
        <v>0.78662548063440318</v>
      </c>
      <c r="AD41" s="511">
        <f t="shared" si="2"/>
        <v>1.3897365677664755</v>
      </c>
      <c r="AE41" s="511">
        <f t="shared" si="14"/>
        <v>1.143459567664757</v>
      </c>
      <c r="AF41" s="512">
        <f t="shared" si="15"/>
        <v>1.0127197096551945</v>
      </c>
      <c r="AG41" s="511">
        <f t="shared" si="16"/>
        <v>1.2001128514668569</v>
      </c>
      <c r="AH41" s="511">
        <f t="shared" si="17"/>
        <v>1.0932013808898677</v>
      </c>
      <c r="AI41" s="511">
        <f t="shared" si="18"/>
        <v>1.0932021955745097</v>
      </c>
      <c r="AJ41" s="511"/>
      <c r="AK41" s="511"/>
      <c r="AL41" s="511">
        <f t="shared" si="19"/>
        <v>1.1580040413679069</v>
      </c>
      <c r="AM41" s="510"/>
      <c r="AN41" s="511">
        <f>Total_Industrial!Z114</f>
        <v>1.2572745146812812</v>
      </c>
      <c r="AO41" s="511">
        <f>Total_Industrial!AD114</f>
        <v>1.1611041488218068</v>
      </c>
      <c r="AP41" s="511">
        <f t="shared" si="45"/>
        <v>0.9400300425573126</v>
      </c>
      <c r="AQ41" s="511">
        <f t="shared" si="46"/>
        <v>1.0127197096551945</v>
      </c>
      <c r="AR41" s="511">
        <f t="shared" si="47"/>
        <v>1.3897359275944641</v>
      </c>
      <c r="AT41" s="441"/>
      <c r="AV41" s="501">
        <f t="shared" si="3"/>
        <v>0.67690891684467192</v>
      </c>
      <c r="AW41" s="501">
        <f t="shared" si="4"/>
        <v>0.32309108315532797</v>
      </c>
      <c r="AX41" s="500"/>
      <c r="AY41" s="500">
        <f t="shared" si="32"/>
        <v>0.68198119281775127</v>
      </c>
      <c r="AZ41" s="500">
        <f t="shared" si="32"/>
        <v>0.31797906495653572</v>
      </c>
      <c r="BA41" s="500">
        <f t="shared" si="33"/>
        <v>0.99996025777428699</v>
      </c>
      <c r="BB41" s="501"/>
      <c r="BC41" s="500">
        <f t="shared" si="34"/>
        <v>0.68200829734544255</v>
      </c>
      <c r="BD41" s="500">
        <f t="shared" si="35"/>
        <v>0.31799170265455751</v>
      </c>
      <c r="BF41" s="500">
        <f t="shared" si="20"/>
        <v>1.2187810398046188E-2</v>
      </c>
      <c r="BG41" s="500">
        <f t="shared" si="21"/>
        <v>7.8306793598104329E-2</v>
      </c>
      <c r="BH41" s="500"/>
      <c r="BI41" s="500">
        <f t="shared" si="22"/>
        <v>-2.009557941525586E-2</v>
      </c>
      <c r="BJ41" s="500">
        <f t="shared" si="36"/>
        <v>-2.009557941525586E-2</v>
      </c>
      <c r="BK41" s="500"/>
      <c r="BL41" s="501">
        <f t="shared" si="5"/>
        <v>0.87691183612738122</v>
      </c>
      <c r="BM41" s="501">
        <f t="shared" si="6"/>
        <v>0.12308816387261885</v>
      </c>
      <c r="BN41" s="501"/>
      <c r="BO41" s="501">
        <f t="shared" si="37"/>
        <v>-6.3234718352134164E-3</v>
      </c>
      <c r="BP41" s="501">
        <f t="shared" si="37"/>
        <v>4.6245824699032108E-2</v>
      </c>
      <c r="BR41" s="500">
        <f t="shared" si="23"/>
        <v>-3.8606974625244823E-2</v>
      </c>
      <c r="BS41" s="500">
        <f t="shared" si="24"/>
        <v>-5.2157374507691139E-2</v>
      </c>
      <c r="BU41" s="500">
        <v>0</v>
      </c>
      <c r="BV41" s="500">
        <f t="shared" si="25"/>
        <v>-5.674419293085875E-3</v>
      </c>
      <c r="BZ41" s="500">
        <f t="shared" si="26"/>
        <v>1.0337708107215424</v>
      </c>
      <c r="CA41" s="500">
        <f t="shared" si="27"/>
        <v>0.96670601631276609</v>
      </c>
      <c r="CB41" s="500">
        <f t="shared" si="7"/>
        <v>1.2001128514668569</v>
      </c>
      <c r="CD41" s="500">
        <f t="shared" si="38"/>
        <v>0.95799196399992481</v>
      </c>
      <c r="CE41" s="500">
        <f t="shared" si="28"/>
        <v>1.0873211635186788</v>
      </c>
      <c r="CF41" s="500">
        <f t="shared" si="8"/>
        <v>1.143459567664757</v>
      </c>
      <c r="CH41" s="500">
        <f t="shared" si="39"/>
        <v>0.99819720873129725</v>
      </c>
      <c r="CI41" s="500">
        <f t="shared" si="29"/>
        <v>0.99826223834032846</v>
      </c>
      <c r="CJ41" s="500">
        <f t="shared" si="9"/>
        <v>1.0127197096551945</v>
      </c>
      <c r="CL41" s="500">
        <f t="shared" si="40"/>
        <v>1.3722805222872108</v>
      </c>
      <c r="CN41" s="500">
        <f t="shared" si="41"/>
        <v>0.98010499096784898</v>
      </c>
      <c r="CO41" s="500">
        <f t="shared" si="30"/>
        <v>1.014248397203191</v>
      </c>
      <c r="CP41" s="500">
        <f t="shared" si="10"/>
        <v>1.459827327663167</v>
      </c>
      <c r="CR41" s="500">
        <f t="shared" si="42"/>
        <v>1.0104473244278778</v>
      </c>
      <c r="CS41" s="500">
        <f t="shared" si="31"/>
        <v>1.0363531854487156</v>
      </c>
      <c r="CT41" s="500">
        <f t="shared" si="11"/>
        <v>0.9400300425573126</v>
      </c>
    </row>
    <row r="42" spans="1:98" x14ac:dyDescent="0.2">
      <c r="A42" s="489" t="s">
        <v>105</v>
      </c>
      <c r="B42" s="435">
        <f t="shared" si="12"/>
        <v>1976</v>
      </c>
      <c r="D42" s="504">
        <f>Total_Industrial!F271</f>
        <v>17252.881661042778</v>
      </c>
      <c r="E42" s="504">
        <f>Total_Industrial!F193</f>
        <v>2496.8219062899061</v>
      </c>
      <c r="F42" s="504">
        <f>Conversion_factors!$A38*E42</f>
        <v>8469.6399735529794</v>
      </c>
      <c r="G42" s="504">
        <f t="shared" si="43"/>
        <v>25722.52163459576</v>
      </c>
      <c r="H42" s="505">
        <f t="shared" si="44"/>
        <v>3.3921682408411109</v>
      </c>
      <c r="K42" s="554">
        <f>Total_Industrial!J37</f>
        <v>1414473.9095075224</v>
      </c>
      <c r="M42" s="505">
        <f>Total_Industrial!Z271</f>
        <v>1.2360755013603337</v>
      </c>
      <c r="N42" s="505">
        <f>Total_Industrial!Z193</f>
        <v>1.0295052154998989</v>
      </c>
      <c r="O42" s="537">
        <f>Total_Industrial!N115</f>
        <v>13.962578902716515</v>
      </c>
      <c r="Q42" s="508">
        <f t="shared" si="48"/>
        <v>18.185221700944329</v>
      </c>
      <c r="S42" s="501"/>
      <c r="T42" s="501"/>
      <c r="W42" s="501">
        <f>Total_Industrial!AD271</f>
        <v>1.1952145077221239</v>
      </c>
      <c r="Z42" s="509">
        <f>Total_Industrial!AD193</f>
        <v>1.1063701611808858</v>
      </c>
      <c r="AA42" s="500"/>
      <c r="AB42" s="448">
        <f t="shared" si="13"/>
        <v>1976</v>
      </c>
      <c r="AC42" s="511">
        <f t="shared" si="1"/>
        <v>0.84165924907601775</v>
      </c>
      <c r="AD42" s="511">
        <f t="shared" si="2"/>
        <v>1.3628175939554914</v>
      </c>
      <c r="AE42" s="511">
        <f t="shared" si="14"/>
        <v>1.1631544433586569</v>
      </c>
      <c r="AF42" s="512">
        <f t="shared" si="15"/>
        <v>1.0119160811480032</v>
      </c>
      <c r="AG42" s="511">
        <f t="shared" si="16"/>
        <v>1.1578588365572842</v>
      </c>
      <c r="AH42" s="511">
        <f t="shared" si="17"/>
        <v>1.1470274108502951</v>
      </c>
      <c r="AI42" s="511">
        <f t="shared" si="18"/>
        <v>1.1470280327561642</v>
      </c>
      <c r="AJ42" s="511"/>
      <c r="AK42" s="511"/>
      <c r="AL42" s="511">
        <f t="shared" si="19"/>
        <v>1.1770146860933792</v>
      </c>
      <c r="AM42" s="510"/>
      <c r="AN42" s="511">
        <f>Total_Industrial!Z115</f>
        <v>1.204180808299923</v>
      </c>
      <c r="AO42" s="511">
        <f>Total_Industrial!AD115</f>
        <v>1.1824631729612858</v>
      </c>
      <c r="AP42" s="511">
        <f t="shared" si="45"/>
        <v>0.94583147216855401</v>
      </c>
      <c r="AQ42" s="511">
        <f t="shared" si="46"/>
        <v>1.0119160811480032</v>
      </c>
      <c r="AR42" s="511">
        <f t="shared" si="47"/>
        <v>1.3628171296666829</v>
      </c>
      <c r="AT42" s="441"/>
      <c r="AV42" s="501">
        <f t="shared" si="3"/>
        <v>0.67073057245827505</v>
      </c>
      <c r="AW42" s="501">
        <f t="shared" si="4"/>
        <v>0.32926942754172489</v>
      </c>
      <c r="AX42" s="500"/>
      <c r="AY42" s="500">
        <f t="shared" si="32"/>
        <v>0.67381502378539282</v>
      </c>
      <c r="AZ42" s="500">
        <f t="shared" si="32"/>
        <v>0.32617050285436816</v>
      </c>
      <c r="BA42" s="500">
        <f t="shared" si="33"/>
        <v>0.99998552663976104</v>
      </c>
      <c r="BB42" s="501"/>
      <c r="BC42" s="500">
        <f t="shared" si="34"/>
        <v>0.67382477629411808</v>
      </c>
      <c r="BD42" s="500">
        <f t="shared" si="35"/>
        <v>0.32617522370588187</v>
      </c>
      <c r="BF42" s="500">
        <f t="shared" si="20"/>
        <v>-4.7670570925642537E-2</v>
      </c>
      <c r="BG42" s="500">
        <f t="shared" si="21"/>
        <v>-1.1409556217666976E-2</v>
      </c>
      <c r="BH42" s="500"/>
      <c r="BI42" s="500">
        <f t="shared" si="22"/>
        <v>-2.4918613174777282E-2</v>
      </c>
      <c r="BJ42" s="500">
        <f t="shared" si="36"/>
        <v>-2.4918613174777282E-2</v>
      </c>
      <c r="BK42" s="500"/>
      <c r="BL42" s="501">
        <f t="shared" si="5"/>
        <v>0.87357674013802344</v>
      </c>
      <c r="BM42" s="501">
        <f t="shared" si="6"/>
        <v>0.12642325986197661</v>
      </c>
      <c r="BN42" s="501"/>
      <c r="BO42" s="501">
        <f t="shared" si="37"/>
        <v>-3.8104790513616947E-3</v>
      </c>
      <c r="BP42" s="501">
        <f t="shared" si="37"/>
        <v>2.6734604618025806E-2</v>
      </c>
      <c r="BR42" s="500">
        <f t="shared" si="23"/>
        <v>1.894154722839287E-2</v>
      </c>
      <c r="BS42" s="500">
        <f t="shared" si="24"/>
        <v>1.322602857586808E-2</v>
      </c>
      <c r="BU42" s="500">
        <v>0</v>
      </c>
      <c r="BV42" s="500">
        <f t="shared" si="25"/>
        <v>-2.433814497789013E-3</v>
      </c>
      <c r="BZ42" s="500">
        <f t="shared" si="26"/>
        <v>0.96479163200533413</v>
      </c>
      <c r="CA42" s="500">
        <f t="shared" si="27"/>
        <v>0.93266987514776878</v>
      </c>
      <c r="CB42" s="500">
        <f t="shared" si="7"/>
        <v>1.1578588365572842</v>
      </c>
      <c r="CD42" s="500">
        <f t="shared" si="38"/>
        <v>1.0172239371210317</v>
      </c>
      <c r="CE42" s="500">
        <f t="shared" si="28"/>
        <v>1.1060491148694915</v>
      </c>
      <c r="CF42" s="500">
        <f t="shared" si="8"/>
        <v>1.1631544433586569</v>
      </c>
      <c r="CH42" s="500">
        <f t="shared" si="39"/>
        <v>0.99920646502726307</v>
      </c>
      <c r="CI42" s="500">
        <f t="shared" si="29"/>
        <v>0.99747008234224277</v>
      </c>
      <c r="CJ42" s="500">
        <f t="shared" si="9"/>
        <v>1.0119160811480032</v>
      </c>
      <c r="CL42" s="500">
        <f t="shared" si="40"/>
        <v>1.34676865052369</v>
      </c>
      <c r="CN42" s="500">
        <f t="shared" si="41"/>
        <v>0.9753892926359049</v>
      </c>
      <c r="CO42" s="500">
        <f t="shared" si="30"/>
        <v>0.98928702670512081</v>
      </c>
      <c r="CP42" s="500">
        <f t="shared" si="10"/>
        <v>1.4238999444999398</v>
      </c>
      <c r="CR42" s="500">
        <f t="shared" si="42"/>
        <v>1.0061715363856445</v>
      </c>
      <c r="CS42" s="500">
        <f t="shared" si="31"/>
        <v>1.042749076841091</v>
      </c>
      <c r="CT42" s="500">
        <f t="shared" si="11"/>
        <v>0.94583147216855401</v>
      </c>
    </row>
    <row r="43" spans="1:98" x14ac:dyDescent="0.2">
      <c r="A43" s="489" t="s">
        <v>105</v>
      </c>
      <c r="B43" s="435">
        <f t="shared" si="12"/>
        <v>1977</v>
      </c>
      <c r="D43" s="504">
        <f>Total_Industrial!F272</f>
        <v>17359.805331761581</v>
      </c>
      <c r="E43" s="504">
        <f>Total_Industrial!F194</f>
        <v>2612.1213572629031</v>
      </c>
      <c r="F43" s="504">
        <f>Conversion_factors!$A39*E43</f>
        <v>8860.8114597090098</v>
      </c>
      <c r="G43" s="504">
        <f t="shared" si="43"/>
        <v>26220.616791470591</v>
      </c>
      <c r="H43" s="505">
        <f t="shared" si="44"/>
        <v>3.3921898134908104</v>
      </c>
      <c r="K43" s="554">
        <f>Total_Industrial!J38</f>
        <v>1478052.6387581641</v>
      </c>
      <c r="M43" s="505">
        <f>Total_Industrial!Z272</f>
        <v>1.1777051559724669</v>
      </c>
      <c r="N43" s="505">
        <f>Total_Industrial!Z194</f>
        <v>1.0107301378059665</v>
      </c>
      <c r="O43" s="537">
        <f>Total_Industrial!N116</f>
        <v>13.512324368775237</v>
      </c>
      <c r="Q43" s="508">
        <f t="shared" si="48"/>
        <v>17.739974953463584</v>
      </c>
      <c r="S43" s="501"/>
      <c r="T43" s="501"/>
      <c r="W43" s="501">
        <f>Total_Industrial!AD272</f>
        <v>1.2079321535016483</v>
      </c>
      <c r="Z43" s="509">
        <f>Total_Industrial!AD194</f>
        <v>1.1282483861226014</v>
      </c>
      <c r="AA43" s="500"/>
      <c r="AB43" s="448">
        <f t="shared" si="13"/>
        <v>1977</v>
      </c>
      <c r="AC43" s="511">
        <f t="shared" si="1"/>
        <v>0.87949071783526389</v>
      </c>
      <c r="AD43" s="511">
        <f t="shared" si="2"/>
        <v>1.329450384520442</v>
      </c>
      <c r="AE43" s="511">
        <f t="shared" si="14"/>
        <v>1.179064617683697</v>
      </c>
      <c r="AF43" s="512">
        <f t="shared" si="15"/>
        <v>1.0119182279159913</v>
      </c>
      <c r="AG43" s="511">
        <f t="shared" si="16"/>
        <v>1.1142661023313796</v>
      </c>
      <c r="AH43" s="511">
        <f t="shared" si="17"/>
        <v>1.1692387635772603</v>
      </c>
      <c r="AI43" s="511">
        <f t="shared" si="18"/>
        <v>1.169239273008251</v>
      </c>
      <c r="AJ43" s="511"/>
      <c r="AK43" s="511"/>
      <c r="AL43" s="511">
        <f t="shared" si="19"/>
        <v>1.1931169785249325</v>
      </c>
      <c r="AM43" s="510"/>
      <c r="AN43" s="511">
        <f>Total_Industrial!Z116</f>
        <v>1.1517466682056325</v>
      </c>
      <c r="AO43" s="511">
        <f>Total_Industrial!AD116</f>
        <v>1.1964286655204226</v>
      </c>
      <c r="AP43" s="511">
        <f t="shared" si="45"/>
        <v>0.95341684345675226</v>
      </c>
      <c r="AQ43" s="511">
        <f t="shared" si="46"/>
        <v>1.0119182279159913</v>
      </c>
      <c r="AR43" s="511">
        <f t="shared" si="47"/>
        <v>1.3294500158914953</v>
      </c>
      <c r="AT43" s="441"/>
      <c r="AV43" s="501">
        <f t="shared" si="3"/>
        <v>0.66206700894269666</v>
      </c>
      <c r="AW43" s="501">
        <f t="shared" si="4"/>
        <v>0.33793299105730334</v>
      </c>
      <c r="AX43" s="500"/>
      <c r="AY43" s="500">
        <f t="shared" si="32"/>
        <v>0.6663894046567278</v>
      </c>
      <c r="AZ43" s="500">
        <f t="shared" si="32"/>
        <v>0.33358245919066981</v>
      </c>
      <c r="BA43" s="500">
        <f t="shared" si="33"/>
        <v>0.99997186384739756</v>
      </c>
      <c r="BB43" s="501"/>
      <c r="BC43" s="500">
        <f t="shared" si="34"/>
        <v>0.66640815481826732</v>
      </c>
      <c r="BD43" s="500">
        <f t="shared" si="35"/>
        <v>0.33359184518173279</v>
      </c>
      <c r="BF43" s="500">
        <f t="shared" si="20"/>
        <v>-4.8373680555492467E-2</v>
      </c>
      <c r="BG43" s="500">
        <f t="shared" si="21"/>
        <v>-1.8405335124957047E-2</v>
      </c>
      <c r="BH43" s="500"/>
      <c r="BI43" s="500">
        <f t="shared" si="22"/>
        <v>-3.2778630229005214E-2</v>
      </c>
      <c r="BJ43" s="500">
        <f t="shared" si="36"/>
        <v>-3.2778630229005214E-2</v>
      </c>
      <c r="BK43" s="500"/>
      <c r="BL43" s="501">
        <f t="shared" si="5"/>
        <v>0.86921034720709311</v>
      </c>
      <c r="BM43" s="501">
        <f t="shared" si="6"/>
        <v>0.13078965279290691</v>
      </c>
      <c r="BN43" s="501"/>
      <c r="BO43" s="501">
        <f t="shared" si="37"/>
        <v>-5.0108267369222848E-3</v>
      </c>
      <c r="BP43" s="501">
        <f t="shared" si="37"/>
        <v>3.3954846127174532E-2</v>
      </c>
      <c r="BR43" s="500">
        <f t="shared" si="23"/>
        <v>1.0584259971050643E-2</v>
      </c>
      <c r="BS43" s="500">
        <f t="shared" si="24"/>
        <v>1.958179758084868E-2</v>
      </c>
      <c r="BU43" s="500">
        <v>0</v>
      </c>
      <c r="BV43" s="500">
        <f t="shared" si="25"/>
        <v>6.3595256991599944E-6</v>
      </c>
      <c r="BZ43" s="500">
        <f t="shared" si="26"/>
        <v>0.96235056221920734</v>
      </c>
      <c r="CA43" s="500">
        <f t="shared" si="27"/>
        <v>0.89755537871337321</v>
      </c>
      <c r="CB43" s="500">
        <f t="shared" si="7"/>
        <v>1.1142661023313796</v>
      </c>
      <c r="CD43" s="500">
        <f t="shared" si="38"/>
        <v>1.0136784710026114</v>
      </c>
      <c r="CE43" s="500">
        <f t="shared" si="28"/>
        <v>1.1211781756146979</v>
      </c>
      <c r="CF43" s="500">
        <f t="shared" si="8"/>
        <v>1.179064617683697</v>
      </c>
      <c r="CH43" s="500">
        <f t="shared" si="39"/>
        <v>1.0000021214881629</v>
      </c>
      <c r="CI43" s="500">
        <f t="shared" si="29"/>
        <v>0.99747219846321533</v>
      </c>
      <c r="CJ43" s="500">
        <f t="shared" si="9"/>
        <v>1.0119182279159913</v>
      </c>
      <c r="CL43" s="500">
        <f t="shared" si="40"/>
        <v>1.3137917359432512</v>
      </c>
      <c r="CN43" s="500">
        <f t="shared" si="41"/>
        <v>0.96775276708705449</v>
      </c>
      <c r="CO43" s="500">
        <f t="shared" si="30"/>
        <v>0.95738525753720538</v>
      </c>
      <c r="CP43" s="500">
        <f t="shared" si="10"/>
        <v>1.3779831113449199</v>
      </c>
      <c r="CR43" s="500">
        <f t="shared" si="42"/>
        <v>1.0080197915922664</v>
      </c>
      <c r="CS43" s="500">
        <f t="shared" si="31"/>
        <v>1.0511117071203846</v>
      </c>
      <c r="CT43" s="500">
        <f t="shared" si="11"/>
        <v>0.95341684345675226</v>
      </c>
    </row>
    <row r="44" spans="1:98" x14ac:dyDescent="0.2">
      <c r="A44" s="489" t="s">
        <v>105</v>
      </c>
      <c r="B44" s="435">
        <f t="shared" si="12"/>
        <v>1978</v>
      </c>
      <c r="D44" s="504">
        <f>Total_Industrial!F273</f>
        <v>17810.521357921203</v>
      </c>
      <c r="E44" s="504">
        <f>Total_Industrial!F195</f>
        <v>2665.8222140577254</v>
      </c>
      <c r="F44" s="504">
        <f>Conversion_factors!$A40*E44</f>
        <v>9119.3976517639276</v>
      </c>
      <c r="G44" s="504">
        <f t="shared" si="43"/>
        <v>26929.919009685131</v>
      </c>
      <c r="H44" s="505">
        <f t="shared" si="44"/>
        <v>3.4208574013955069</v>
      </c>
      <c r="K44" s="554">
        <f>Total_Industrial!J39</f>
        <v>1551804.7163561429</v>
      </c>
      <c r="M44" s="505">
        <f>Total_Industrial!Z273</f>
        <v>1.182184625731473</v>
      </c>
      <c r="N44" s="505">
        <f>Total_Industrial!Z195</f>
        <v>0.98144197814661549</v>
      </c>
      <c r="O44" s="537">
        <f>Total_Industrial!N117</f>
        <v>13.195180653955147</v>
      </c>
      <c r="Q44" s="508">
        <f t="shared" si="48"/>
        <v>17.353935534440438</v>
      </c>
      <c r="S44" s="501"/>
      <c r="T44" s="501"/>
      <c r="W44" s="501">
        <f>Total_Industrial!AD273</f>
        <v>1.1759217510777638</v>
      </c>
      <c r="Z44" s="509">
        <f>Total_Industrial!AD195</f>
        <v>1.1294472549877239</v>
      </c>
      <c r="AA44" s="500"/>
      <c r="AB44" s="448">
        <f t="shared" si="13"/>
        <v>1978</v>
      </c>
      <c r="AC44" s="511">
        <f t="shared" si="1"/>
        <v>0.92337566886311528</v>
      </c>
      <c r="AD44" s="511">
        <f t="shared" si="2"/>
        <v>1.3005202278879398</v>
      </c>
      <c r="AE44" s="511">
        <f t="shared" si="14"/>
        <v>1.1587114455977126</v>
      </c>
      <c r="AF44" s="512">
        <f t="shared" si="15"/>
        <v>1.0148031033741027</v>
      </c>
      <c r="AG44" s="511">
        <f t="shared" si="16"/>
        <v>1.1060119782064046</v>
      </c>
      <c r="AH44" s="511">
        <f t="shared" si="17"/>
        <v>1.2008681892830164</v>
      </c>
      <c r="AI44" s="511">
        <f t="shared" si="18"/>
        <v>1.2008687352960374</v>
      </c>
      <c r="AJ44" s="511"/>
      <c r="AK44" s="511" t="e">
        <f>#REF!*#REF!*AE44</f>
        <v>#REF!</v>
      </c>
      <c r="AL44" s="511">
        <f t="shared" si="19"/>
        <v>1.1758639709076515</v>
      </c>
      <c r="AM44" s="510"/>
      <c r="AN44" s="511">
        <f>Total_Industrial!Z117</f>
        <v>1.1511290073902478</v>
      </c>
      <c r="AO44" s="511">
        <f>Total_Industrial!AD117</f>
        <v>1.1689745335274466</v>
      </c>
      <c r="AP44" s="511">
        <f t="shared" si="45"/>
        <v>0.9523709759361022</v>
      </c>
      <c r="AQ44" s="511">
        <f t="shared" si="46"/>
        <v>1.0148031033741027</v>
      </c>
      <c r="AR44" s="511">
        <f t="shared" si="47"/>
        <v>1.300519852552628</v>
      </c>
      <c r="AT44" s="441"/>
      <c r="AV44" s="501">
        <f t="shared" si="3"/>
        <v>0.66136557453127842</v>
      </c>
      <c r="AW44" s="501">
        <f t="shared" si="4"/>
        <v>0.33863442546872158</v>
      </c>
      <c r="AX44" s="500"/>
      <c r="AY44" s="500">
        <f t="shared" si="32"/>
        <v>0.66171622977557432</v>
      </c>
      <c r="AZ44" s="500">
        <f t="shared" si="32"/>
        <v>0.33828358706041245</v>
      </c>
      <c r="BA44" s="500">
        <f t="shared" si="33"/>
        <v>0.99999981683598671</v>
      </c>
      <c r="BB44" s="501"/>
      <c r="BC44" s="500">
        <f t="shared" si="34"/>
        <v>0.66171635097819681</v>
      </c>
      <c r="BD44" s="500">
        <f t="shared" si="35"/>
        <v>0.33828364902180325</v>
      </c>
      <c r="BF44" s="500">
        <f t="shared" si="20"/>
        <v>3.7963426713044958E-3</v>
      </c>
      <c r="BG44" s="500">
        <f t="shared" si="21"/>
        <v>-2.9405360902260022E-2</v>
      </c>
      <c r="BH44" s="500"/>
      <c r="BI44" s="500">
        <f t="shared" si="22"/>
        <v>-2.3750524242119445E-2</v>
      </c>
      <c r="BJ44" s="500">
        <f t="shared" si="36"/>
        <v>-2.3750524242119445E-2</v>
      </c>
      <c r="BK44" s="500"/>
      <c r="BL44" s="501">
        <f t="shared" si="5"/>
        <v>0.86980965597267101</v>
      </c>
      <c r="BM44" s="501">
        <f t="shared" si="6"/>
        <v>0.1301903440273291</v>
      </c>
      <c r="BN44" s="501"/>
      <c r="BO44" s="501">
        <f t="shared" si="37"/>
        <v>6.8924887374268611E-4</v>
      </c>
      <c r="BP44" s="501">
        <f t="shared" si="37"/>
        <v>-4.5927643983339874E-3</v>
      </c>
      <c r="BR44" s="500">
        <f t="shared" si="23"/>
        <v>-2.6857624552030602E-2</v>
      </c>
      <c r="BS44" s="500">
        <f t="shared" si="24"/>
        <v>1.0620288722506561E-3</v>
      </c>
      <c r="BU44" s="500">
        <v>0</v>
      </c>
      <c r="BV44" s="500">
        <f t="shared" si="25"/>
        <v>8.4155462864830867E-3</v>
      </c>
      <c r="BZ44" s="500">
        <f t="shared" si="26"/>
        <v>0.9925923223297336</v>
      </c>
      <c r="CA44" s="500">
        <f t="shared" si="27"/>
        <v>0.89090657777665061</v>
      </c>
      <c r="CB44" s="500">
        <f t="shared" si="7"/>
        <v>1.1060119782064046</v>
      </c>
      <c r="CD44" s="500">
        <f t="shared" si="38"/>
        <v>0.98273786543949671</v>
      </c>
      <c r="CE44" s="500">
        <f t="shared" si="28"/>
        <v>1.1018242470809374</v>
      </c>
      <c r="CF44" s="500">
        <f t="shared" si="8"/>
        <v>1.1587114455977126</v>
      </c>
      <c r="CH44" s="500">
        <f t="shared" si="39"/>
        <v>1.0028508978082673</v>
      </c>
      <c r="CI44" s="500">
        <f t="shared" si="29"/>
        <v>1.0003158897676216</v>
      </c>
      <c r="CJ44" s="500">
        <f t="shared" si="9"/>
        <v>1.0148031033741027</v>
      </c>
      <c r="CL44" s="500">
        <f t="shared" si="40"/>
        <v>1.281548738115929</v>
      </c>
      <c r="CN44" s="500">
        <f t="shared" si="41"/>
        <v>0.9765292997588958</v>
      </c>
      <c r="CO44" s="500">
        <f t="shared" si="30"/>
        <v>0.93491475514229727</v>
      </c>
      <c r="CP44" s="500">
        <f t="shared" si="10"/>
        <v>1.3456408828012392</v>
      </c>
      <c r="CR44" s="500">
        <f t="shared" si="42"/>
        <v>0.99890303225936505</v>
      </c>
      <c r="CS44" s="500">
        <f t="shared" si="31"/>
        <v>1.0499586714858697</v>
      </c>
      <c r="CT44" s="500">
        <f t="shared" si="11"/>
        <v>0.9523709759361022</v>
      </c>
    </row>
    <row r="45" spans="1:98" x14ac:dyDescent="0.2">
      <c r="A45" s="489" t="s">
        <v>105</v>
      </c>
      <c r="B45" s="435">
        <f t="shared" si="12"/>
        <v>1979</v>
      </c>
      <c r="D45" s="504">
        <f>Total_Industrial!F274</f>
        <v>17427.362341794298</v>
      </c>
      <c r="E45" s="504">
        <f>Total_Industrial!F196</f>
        <v>2700.2423228613038</v>
      </c>
      <c r="F45" s="504">
        <f>Conversion_factors!$A41*E45</f>
        <v>9149.0288706301053</v>
      </c>
      <c r="G45" s="504">
        <f t="shared" si="43"/>
        <v>26576.391212424402</v>
      </c>
      <c r="H45" s="505">
        <f t="shared" si="44"/>
        <v>3.3882251208237353</v>
      </c>
      <c r="K45" s="554">
        <f>Total_Industrial!J40</f>
        <v>1596763.7525646142</v>
      </c>
      <c r="M45" s="505">
        <f>Total_Industrial!Z274</f>
        <v>1.1215509637939873</v>
      </c>
      <c r="N45" s="505">
        <f>Total_Industrial!Z196</f>
        <v>0.96590048111590399</v>
      </c>
      <c r="O45" s="537">
        <f>Total_Industrial!N118</f>
        <v>12.605248980838901</v>
      </c>
      <c r="Q45" s="508">
        <f t="shared" si="48"/>
        <v>16.643909388435951</v>
      </c>
      <c r="S45" s="501"/>
      <c r="T45" s="501"/>
      <c r="W45" s="501">
        <f>Total_Industrial!AD274</f>
        <v>1.1786806195574184</v>
      </c>
      <c r="Z45" s="509">
        <f>Total_Industrial!AD196</f>
        <v>1.1297077917211953</v>
      </c>
      <c r="AA45" s="500"/>
      <c r="AB45" s="448">
        <f t="shared" si="13"/>
        <v>1979</v>
      </c>
      <c r="AC45" s="511">
        <f t="shared" si="1"/>
        <v>0.95012779797631908</v>
      </c>
      <c r="AD45" s="511">
        <f t="shared" si="2"/>
        <v>1.2473102016448678</v>
      </c>
      <c r="AE45" s="511">
        <f t="shared" si="14"/>
        <v>1.1605924139515471</v>
      </c>
      <c r="AF45" s="512">
        <f t="shared" si="15"/>
        <v>1.0114873783783755</v>
      </c>
      <c r="AG45" s="511">
        <f t="shared" si="16"/>
        <v>1.0625125420182626</v>
      </c>
      <c r="AH45" s="511">
        <f t="shared" si="17"/>
        <v>1.1851035119293425</v>
      </c>
      <c r="AI45" s="511">
        <f t="shared" si="18"/>
        <v>1.1851040952822367</v>
      </c>
      <c r="AJ45" s="511"/>
      <c r="AK45" s="511" t="e">
        <f>#REF!*#REF!*AE45</f>
        <v>#REF!</v>
      </c>
      <c r="AL45" s="511">
        <f t="shared" si="19"/>
        <v>1.1739245781536809</v>
      </c>
      <c r="AM45" s="510"/>
      <c r="AN45" s="511">
        <f>Total_Industrial!Z118</f>
        <v>1.0973943995398592</v>
      </c>
      <c r="AO45" s="511">
        <f>Total_Industrial!AD118</f>
        <v>1.1713923582841885</v>
      </c>
      <c r="AP45" s="511">
        <f t="shared" si="45"/>
        <v>0.95928741160960307</v>
      </c>
      <c r="AQ45" s="511">
        <f t="shared" si="46"/>
        <v>1.0114873783783755</v>
      </c>
      <c r="AR45" s="511">
        <f t="shared" si="47"/>
        <v>1.2473098136360765</v>
      </c>
      <c r="AT45" s="441"/>
      <c r="AV45" s="501">
        <f t="shared" si="3"/>
        <v>0.65574600413193218</v>
      </c>
      <c r="AW45" s="501">
        <f t="shared" si="4"/>
        <v>0.34425399586806787</v>
      </c>
      <c r="AX45" s="500"/>
      <c r="AY45" s="500">
        <f t="shared" si="32"/>
        <v>0.65855179324839863</v>
      </c>
      <c r="AZ45" s="500">
        <f t="shared" si="32"/>
        <v>0.3414365031765188</v>
      </c>
      <c r="BA45" s="500">
        <f t="shared" si="33"/>
        <v>0.99998829642491738</v>
      </c>
      <c r="BB45" s="501"/>
      <c r="BC45" s="500">
        <f t="shared" si="34"/>
        <v>0.65855950074896197</v>
      </c>
      <c r="BD45" s="500">
        <f t="shared" si="35"/>
        <v>0.34144049925103803</v>
      </c>
      <c r="BF45" s="500">
        <f t="shared" si="20"/>
        <v>-5.2651588056064999E-2</v>
      </c>
      <c r="BG45" s="500">
        <f t="shared" si="21"/>
        <v>-1.5962089192898283E-2</v>
      </c>
      <c r="BH45" s="500"/>
      <c r="BI45" s="500">
        <f t="shared" si="22"/>
        <v>-4.5738347962745562E-2</v>
      </c>
      <c r="BJ45" s="500">
        <f t="shared" si="36"/>
        <v>-4.5738347962745562E-2</v>
      </c>
      <c r="BK45" s="500"/>
      <c r="BL45" s="501">
        <f t="shared" si="5"/>
        <v>0.86584383150157096</v>
      </c>
      <c r="BM45" s="501">
        <f t="shared" si="6"/>
        <v>0.13415616849842907</v>
      </c>
      <c r="BN45" s="501"/>
      <c r="BO45" s="501">
        <f t="shared" si="37"/>
        <v>-4.569842311723693E-3</v>
      </c>
      <c r="BP45" s="501">
        <f t="shared" si="37"/>
        <v>3.0006993504591458E-2</v>
      </c>
      <c r="BR45" s="500">
        <f t="shared" si="23"/>
        <v>2.3433848335306933E-3</v>
      </c>
      <c r="BS45" s="500">
        <f t="shared" si="24"/>
        <v>2.3064971570317888E-4</v>
      </c>
      <c r="BU45" s="500">
        <v>0</v>
      </c>
      <c r="BV45" s="500">
        <f t="shared" si="25"/>
        <v>-9.5850007099465267E-3</v>
      </c>
      <c r="BZ45" s="500">
        <f t="shared" si="26"/>
        <v>0.96067001348513048</v>
      </c>
      <c r="CA45" s="500">
        <f t="shared" si="27"/>
        <v>0.85586723408668641</v>
      </c>
      <c r="CB45" s="500">
        <f t="shared" si="7"/>
        <v>1.0625125420182626</v>
      </c>
      <c r="CD45" s="500">
        <f t="shared" si="38"/>
        <v>1.001623327672287</v>
      </c>
      <c r="CE45" s="500">
        <f t="shared" si="28"/>
        <v>1.1036128688712208</v>
      </c>
      <c r="CF45" s="500">
        <f t="shared" si="8"/>
        <v>1.1605924139515471</v>
      </c>
      <c r="CH45" s="500">
        <f t="shared" si="39"/>
        <v>0.99673264204188716</v>
      </c>
      <c r="CI45" s="500">
        <f t="shared" si="29"/>
        <v>0.99704749968456263</v>
      </c>
      <c r="CJ45" s="500">
        <f t="shared" si="9"/>
        <v>1.0114873783783755</v>
      </c>
      <c r="CL45" s="500">
        <f t="shared" si="40"/>
        <v>1.2331439959947701</v>
      </c>
      <c r="CN45" s="500">
        <f t="shared" si="41"/>
        <v>0.95529188356057726</v>
      </c>
      <c r="CO45" s="500">
        <f t="shared" si="30"/>
        <v>0.89311647740846101</v>
      </c>
      <c r="CP45" s="500">
        <f t="shared" si="10"/>
        <v>1.2854798135273138</v>
      </c>
      <c r="CR45" s="500">
        <f t="shared" si="42"/>
        <v>1.0072623335320594</v>
      </c>
      <c r="CS45" s="500">
        <f t="shared" si="31"/>
        <v>1.0575838215530782</v>
      </c>
      <c r="CT45" s="500">
        <f t="shared" si="11"/>
        <v>0.95928741160960307</v>
      </c>
    </row>
    <row r="46" spans="1:98" x14ac:dyDescent="0.2">
      <c r="A46" s="489" t="s">
        <v>105</v>
      </c>
      <c r="B46" s="435">
        <f t="shared" si="12"/>
        <v>1980</v>
      </c>
      <c r="D46" s="504">
        <f>Total_Industrial!F275</f>
        <v>16258.66788253151</v>
      </c>
      <c r="E46" s="504">
        <f>Total_Industrial!F197</f>
        <v>2609.6355135265635</v>
      </c>
      <c r="F46" s="504">
        <f>Conversion_factors!$A42*E46</f>
        <v>8862.5891122011326</v>
      </c>
      <c r="G46" s="504">
        <f t="shared" si="43"/>
        <v>25121.256994732641</v>
      </c>
      <c r="H46" s="505">
        <f t="shared" si="44"/>
        <v>3.3961022779861554</v>
      </c>
      <c r="K46" s="554">
        <f>Total_Industrial!J41</f>
        <v>1552690.3037742605</v>
      </c>
      <c r="M46" s="505">
        <f>Total_Industrial!Z275</f>
        <v>1.1217111436402347</v>
      </c>
      <c r="N46" s="505">
        <f>Total_Industrial!Z197</f>
        <v>1.005460557172108</v>
      </c>
      <c r="O46" s="537">
        <f>Total_Industrial!N119</f>
        <v>12.152006971508248</v>
      </c>
      <c r="Q46" s="508">
        <f t="shared" si="48"/>
        <v>16.179180699247105</v>
      </c>
      <c r="S46" s="501"/>
      <c r="T46" s="501"/>
      <c r="W46" s="501">
        <f>Total_Industrial!AD275</f>
        <v>1.130689072684032</v>
      </c>
      <c r="Z46" s="509">
        <f>Total_Industrial!AD197</f>
        <v>1.0786141000174232</v>
      </c>
      <c r="AA46" s="500"/>
      <c r="AB46" s="448">
        <f t="shared" si="13"/>
        <v>1980</v>
      </c>
      <c r="AC46" s="511">
        <f t="shared" si="1"/>
        <v>0.92390262297397863</v>
      </c>
      <c r="AD46" s="511">
        <f t="shared" si="2"/>
        <v>1.2124829972006381</v>
      </c>
      <c r="AE46" s="511">
        <f t="shared" si="14"/>
        <v>1.1115099133394912</v>
      </c>
      <c r="AF46" s="512">
        <f t="shared" si="15"/>
        <v>1.0123063158146572</v>
      </c>
      <c r="AG46" s="511">
        <f t="shared" si="16"/>
        <v>1.0775812231497692</v>
      </c>
      <c r="AH46" s="511">
        <f t="shared" si="17"/>
        <v>1.1202153055453317</v>
      </c>
      <c r="AI46" s="511">
        <f t="shared" si="18"/>
        <v>1.1202162214250206</v>
      </c>
      <c r="AJ46" s="511"/>
      <c r="AK46" s="511" t="e">
        <f>#REF!*#REF!*AE46</f>
        <v>#REF!</v>
      </c>
      <c r="AL46" s="511">
        <f t="shared" si="19"/>
        <v>1.1251885053641693</v>
      </c>
      <c r="AM46" s="510"/>
      <c r="AN46" s="511">
        <f>Total_Industrial!Z119</f>
        <v>1.1035495991432198</v>
      </c>
      <c r="AO46" s="511">
        <f>Total_Industrial!AD119</f>
        <v>1.1229741648350069</v>
      </c>
      <c r="AP46" s="511">
        <f t="shared" si="45"/>
        <v>0.96650002133258794</v>
      </c>
      <c r="AQ46" s="511">
        <f t="shared" si="46"/>
        <v>1.0123063158146572</v>
      </c>
      <c r="AR46" s="511">
        <f t="shared" si="47"/>
        <v>1.2124823817864523</v>
      </c>
      <c r="AT46" s="441"/>
      <c r="AV46" s="501">
        <f t="shared" si="3"/>
        <v>0.64720757746877811</v>
      </c>
      <c r="AW46" s="501">
        <f t="shared" si="4"/>
        <v>0.35279242253122195</v>
      </c>
      <c r="AX46" s="500"/>
      <c r="AY46" s="500">
        <f t="shared" si="32"/>
        <v>0.6514674651208896</v>
      </c>
      <c r="AZ46" s="500">
        <f t="shared" si="32"/>
        <v>0.34850577668120547</v>
      </c>
      <c r="BA46" s="500">
        <f t="shared" si="33"/>
        <v>0.99997324180209501</v>
      </c>
      <c r="BB46" s="501"/>
      <c r="BC46" s="500">
        <f t="shared" si="34"/>
        <v>0.65148489768271389</v>
      </c>
      <c r="BD46" s="500">
        <f t="shared" si="35"/>
        <v>0.34851510231728616</v>
      </c>
      <c r="BF46" s="500">
        <f t="shared" si="20"/>
        <v>1.4280974656386176E-4</v>
      </c>
      <c r="BG46" s="500">
        <f t="shared" si="21"/>
        <v>4.0140174078067664E-2</v>
      </c>
      <c r="BH46" s="500"/>
      <c r="BI46" s="500">
        <f t="shared" si="22"/>
        <v>-3.6618974004972833E-2</v>
      </c>
      <c r="BJ46" s="500">
        <f t="shared" si="36"/>
        <v>-3.6618974004972833E-2</v>
      </c>
      <c r="BK46" s="500"/>
      <c r="BL46" s="501">
        <f t="shared" si="5"/>
        <v>0.86169209500459054</v>
      </c>
      <c r="BM46" s="501">
        <f t="shared" si="6"/>
        <v>0.13830790499540957</v>
      </c>
      <c r="BN46" s="501"/>
      <c r="BO46" s="501">
        <f t="shared" si="37"/>
        <v>-4.80655067878128E-3</v>
      </c>
      <c r="BP46" s="501">
        <f t="shared" si="37"/>
        <v>3.0477837443098874E-2</v>
      </c>
      <c r="BR46" s="500">
        <f t="shared" si="23"/>
        <v>-4.1568448189104275E-2</v>
      </c>
      <c r="BS46" s="500">
        <f t="shared" si="24"/>
        <v>-4.6282031533467285E-2</v>
      </c>
      <c r="BU46" s="500">
        <v>0</v>
      </c>
      <c r="BV46" s="500">
        <f t="shared" si="25"/>
        <v>2.3221640817521379E-3</v>
      </c>
      <c r="BZ46" s="500">
        <f t="shared" si="26"/>
        <v>1.0141821207144373</v>
      </c>
      <c r="CA46" s="500">
        <f t="shared" si="27"/>
        <v>0.86800524651603528</v>
      </c>
      <c r="CB46" s="500">
        <f t="shared" si="7"/>
        <v>1.0775812231497692</v>
      </c>
      <c r="CD46" s="500">
        <f t="shared" si="38"/>
        <v>0.95770909750741751</v>
      </c>
      <c r="CE46" s="500">
        <f t="shared" si="28"/>
        <v>1.0569400846442287</v>
      </c>
      <c r="CF46" s="500">
        <f t="shared" si="8"/>
        <v>1.1115099133394912</v>
      </c>
      <c r="CH46" s="500">
        <f t="shared" si="39"/>
        <v>1.0008096368316475</v>
      </c>
      <c r="CI46" s="500">
        <f t="shared" si="29"/>
        <v>0.99785474606320923</v>
      </c>
      <c r="CJ46" s="500">
        <f t="shared" si="9"/>
        <v>1.0123063158146572</v>
      </c>
      <c r="CL46" s="500">
        <f t="shared" si="40"/>
        <v>1.197742211959463</v>
      </c>
      <c r="CN46" s="500">
        <f t="shared" si="41"/>
        <v>0.96404339096993474</v>
      </c>
      <c r="CO46" s="500">
        <f t="shared" si="30"/>
        <v>0.86100303741197581</v>
      </c>
      <c r="CP46" s="500">
        <f t="shared" si="10"/>
        <v>1.2392583184562709</v>
      </c>
      <c r="CR46" s="500">
        <f t="shared" si="42"/>
        <v>1.0075187161175008</v>
      </c>
      <c r="CS46" s="500">
        <f t="shared" si="31"/>
        <v>1.0655354940777975</v>
      </c>
      <c r="CT46" s="500">
        <f t="shared" si="11"/>
        <v>0.96650002133258794</v>
      </c>
    </row>
    <row r="47" spans="1:98" x14ac:dyDescent="0.2">
      <c r="A47" s="489" t="s">
        <v>105</v>
      </c>
      <c r="B47" s="435">
        <f t="shared" si="12"/>
        <v>1981</v>
      </c>
      <c r="D47" s="504">
        <f>Total_Industrial!F276</f>
        <v>15599.091905608566</v>
      </c>
      <c r="E47" s="504">
        <f>Total_Industrial!F198</f>
        <v>2634.6982164356914</v>
      </c>
      <c r="F47" s="504">
        <f>Conversion_factors!$A43*E47</f>
        <v>8784.1428066965091</v>
      </c>
      <c r="G47" s="504">
        <f t="shared" si="43"/>
        <v>24383.234712305075</v>
      </c>
      <c r="H47" s="505">
        <f t="shared" si="44"/>
        <v>3.3340223756556049</v>
      </c>
      <c r="K47" s="554">
        <f>Total_Industrial!J42</f>
        <v>1563570.5796242561</v>
      </c>
      <c r="M47" s="505">
        <f>Total_Industrial!Z276</f>
        <v>1.1026798493637242</v>
      </c>
      <c r="N47" s="505">
        <f>Total_Industrial!Z198</f>
        <v>1.0116368660859445</v>
      </c>
      <c r="O47" s="537">
        <f>Total_Industrial!N120</f>
        <v>11.661635464147738</v>
      </c>
      <c r="Q47" s="508">
        <f t="shared" si="48"/>
        <v>15.594585258930008</v>
      </c>
      <c r="S47" s="501"/>
      <c r="T47" s="501"/>
      <c r="W47" s="501">
        <f>Total_Industrial!AD276</f>
        <v>1.0958636911287898</v>
      </c>
      <c r="Z47" s="509">
        <f>Total_Industrial!AD198</f>
        <v>1.0747936548716805</v>
      </c>
      <c r="AA47" s="500"/>
      <c r="AB47" s="448">
        <f t="shared" si="13"/>
        <v>1981</v>
      </c>
      <c r="AC47" s="511">
        <f t="shared" ref="AC47:AC77" si="49">K47/K$79</f>
        <v>0.93037675073278303</v>
      </c>
      <c r="AD47" s="511">
        <f t="shared" ref="AD47:AD77" si="50">Q47/Q$79</f>
        <v>1.1686728658471708</v>
      </c>
      <c r="AE47" s="511">
        <f t="shared" si="14"/>
        <v>1.0879806370968066</v>
      </c>
      <c r="AF47" s="512">
        <f t="shared" si="15"/>
        <v>1.0056698773314496</v>
      </c>
      <c r="AG47" s="511">
        <f t="shared" si="16"/>
        <v>1.0681103078400354</v>
      </c>
      <c r="AH47" s="511">
        <f t="shared" si="17"/>
        <v>1.0873054470493151</v>
      </c>
      <c r="AI47" s="511">
        <f t="shared" si="18"/>
        <v>1.0873060635964604</v>
      </c>
      <c r="AJ47" s="511"/>
      <c r="AK47" s="511" t="e">
        <f>#REF!*#REF!*AE47</f>
        <v>#REF!</v>
      </c>
      <c r="AL47" s="511">
        <f t="shared" si="19"/>
        <v>1.0941493538481379</v>
      </c>
      <c r="AM47" s="510"/>
      <c r="AN47" s="511">
        <f>Total_Industrial!Z120</f>
        <v>1.0884023700225287</v>
      </c>
      <c r="AO47" s="511">
        <f>Total_Industrial!AD120</f>
        <v>1.0926565200223239</v>
      </c>
      <c r="AP47" s="511">
        <f t="shared" si="45"/>
        <v>0.97715672325952774</v>
      </c>
      <c r="AQ47" s="511">
        <f t="shared" si="46"/>
        <v>1.0056698773314496</v>
      </c>
      <c r="AR47" s="511">
        <f t="shared" si="47"/>
        <v>1.1686724517321632</v>
      </c>
      <c r="AT47" s="441"/>
      <c r="AV47" s="501">
        <f t="shared" ref="AV47:AV76" si="51">D47/G47</f>
        <v>0.63974661646251696</v>
      </c>
      <c r="AW47" s="501">
        <f t="shared" ref="AW47:AW76" si="52">F47/G47</f>
        <v>0.36025338353748299</v>
      </c>
      <c r="AX47" s="500"/>
      <c r="AY47" s="500">
        <f t="shared" si="32"/>
        <v>0.6434698878981302</v>
      </c>
      <c r="AZ47" s="500">
        <f t="shared" si="32"/>
        <v>0.35650989134936706</v>
      </c>
      <c r="BA47" s="500">
        <f t="shared" si="33"/>
        <v>0.99997977924749726</v>
      </c>
      <c r="BB47" s="501"/>
      <c r="BC47" s="500">
        <f t="shared" si="34"/>
        <v>0.64348289960658289</v>
      </c>
      <c r="BD47" s="500">
        <f t="shared" si="35"/>
        <v>0.35651710039341711</v>
      </c>
      <c r="BF47" s="500">
        <f t="shared" si="20"/>
        <v>-1.7111882509762678E-2</v>
      </c>
      <c r="BG47" s="500">
        <f t="shared" si="21"/>
        <v>6.1239761105842533E-3</v>
      </c>
      <c r="BH47" s="500"/>
      <c r="BI47" s="500">
        <f t="shared" si="22"/>
        <v>-4.1189905107717473E-2</v>
      </c>
      <c r="BJ47" s="500">
        <f t="shared" si="36"/>
        <v>-4.1189905107717473E-2</v>
      </c>
      <c r="BK47" s="500"/>
      <c r="BL47" s="501">
        <f t="shared" ref="BL47:BL76" si="53">D47/(D47+E47)</f>
        <v>0.85550463185103798</v>
      </c>
      <c r="BM47" s="501">
        <f t="shared" ref="BM47:BM76" si="54">E47/(D47+E47)</f>
        <v>0.14449536814896197</v>
      </c>
      <c r="BN47" s="501"/>
      <c r="BO47" s="501">
        <f t="shared" si="37"/>
        <v>-7.2065009615891297E-3</v>
      </c>
      <c r="BP47" s="501">
        <f t="shared" si="37"/>
        <v>4.3765057350836453E-2</v>
      </c>
      <c r="BR47" s="500">
        <f t="shared" si="23"/>
        <v>-3.1284434324647732E-2</v>
      </c>
      <c r="BS47" s="500">
        <f t="shared" si="24"/>
        <v>-3.5482821545980104E-3</v>
      </c>
      <c r="BU47" s="500">
        <v>0</v>
      </c>
      <c r="BV47" s="500">
        <f t="shared" si="25"/>
        <v>-1.8448889527720804E-2</v>
      </c>
      <c r="BZ47" s="500">
        <f t="shared" si="26"/>
        <v>0.99121094994393988</v>
      </c>
      <c r="CA47" s="500">
        <f t="shared" si="27"/>
        <v>0.86037630495548301</v>
      </c>
      <c r="CB47" s="500">
        <f t="shared" ref="CB47:CB77" si="55">CA47/CA$79</f>
        <v>1.0681103078400354</v>
      </c>
      <c r="CD47" s="500">
        <f t="shared" si="38"/>
        <v>0.97883124931203558</v>
      </c>
      <c r="CE47" s="500">
        <f t="shared" si="28"/>
        <v>1.034565983500279</v>
      </c>
      <c r="CF47" s="500">
        <f t="shared" ref="CF47:CF77" si="56">CE47/CE$79</f>
        <v>1.0879806370968066</v>
      </c>
      <c r="CH47" s="500">
        <f t="shared" si="39"/>
        <v>0.99344423878471311</v>
      </c>
      <c r="CI47" s="500">
        <f t="shared" si="29"/>
        <v>0.99131304862047809</v>
      </c>
      <c r="CJ47" s="500">
        <f t="shared" ref="CJ47:CJ77" si="57">CI47/CI$79</f>
        <v>1.0056698773314496</v>
      </c>
      <c r="CL47" s="500">
        <f t="shared" si="40"/>
        <v>1.1620833332134679</v>
      </c>
      <c r="CN47" s="500">
        <f t="shared" si="41"/>
        <v>0.9596468708000051</v>
      </c>
      <c r="CO47" s="500">
        <f t="shared" si="30"/>
        <v>0.82625887060170233</v>
      </c>
      <c r="CP47" s="500">
        <f t="shared" ref="CP47:CP77" si="58">CO47/CO$79</f>
        <v>1.1892503674194366</v>
      </c>
      <c r="CR47" s="500">
        <f t="shared" si="42"/>
        <v>1.0110260752113038</v>
      </c>
      <c r="CS47" s="500">
        <f t="shared" si="31"/>
        <v>1.077284168575813</v>
      </c>
      <c r="CT47" s="500">
        <f t="shared" ref="CT47:CT77" si="59">CS47/CS$79</f>
        <v>0.97715672325952774</v>
      </c>
    </row>
    <row r="48" spans="1:98" x14ac:dyDescent="0.2">
      <c r="A48" s="489" t="s">
        <v>105</v>
      </c>
      <c r="B48" s="435">
        <f t="shared" si="12"/>
        <v>1982</v>
      </c>
      <c r="D48" s="504">
        <f>Total_Industrial!F277</f>
        <v>13897.180702802996</v>
      </c>
      <c r="E48" s="504">
        <f>Total_Industrial!F199</f>
        <v>2443.702512958776</v>
      </c>
      <c r="F48" s="504">
        <f>Conversion_factors!$A44*E48</f>
        <v>8231.3621660870358</v>
      </c>
      <c r="G48" s="504">
        <f t="shared" si="43"/>
        <v>22128.542868890032</v>
      </c>
      <c r="H48" s="505">
        <f t="shared" si="44"/>
        <v>3.3683977990106091</v>
      </c>
      <c r="K48" s="554">
        <f>Total_Industrial!J43</f>
        <v>1444550.1895484375</v>
      </c>
      <c r="M48" s="505">
        <f>Total_Industrial!Z277</f>
        <v>1.0731541753813696</v>
      </c>
      <c r="N48" s="505">
        <f>Total_Industrial!Z199</f>
        <v>1.0331188463488756</v>
      </c>
      <c r="O48" s="537">
        <f>Total_Industrial!N121</f>
        <v>11.312091012130143</v>
      </c>
      <c r="Q48" s="508">
        <f t="shared" si="48"/>
        <v>15.318638998488073</v>
      </c>
      <c r="S48" s="501"/>
      <c r="T48" s="501"/>
      <c r="W48" s="501">
        <f>Total_Industrial!AD277</f>
        <v>1.0858155846160125</v>
      </c>
      <c r="Z48" s="509">
        <f>Total_Industrial!AD199</f>
        <v>1.0565781068482085</v>
      </c>
      <c r="AA48" s="500"/>
      <c r="AB48" s="448">
        <f t="shared" si="13"/>
        <v>1982</v>
      </c>
      <c r="AC48" s="511">
        <f t="shared" si="49"/>
        <v>0.85955564087517811</v>
      </c>
      <c r="AD48" s="511">
        <f t="shared" si="50"/>
        <v>1.1479931939190047</v>
      </c>
      <c r="AE48" s="511">
        <f t="shared" si="14"/>
        <v>1.0748986586802873</v>
      </c>
      <c r="AF48" s="512">
        <f t="shared" si="15"/>
        <v>1.0094536485251098</v>
      </c>
      <c r="AG48" s="511">
        <f t="shared" si="16"/>
        <v>1.0579985850035869</v>
      </c>
      <c r="AH48" s="511">
        <f t="shared" si="17"/>
        <v>0.98676329072515623</v>
      </c>
      <c r="AI48" s="511">
        <f t="shared" si="18"/>
        <v>0.98676402551939268</v>
      </c>
      <c r="AJ48" s="511"/>
      <c r="AK48" s="511" t="e">
        <f>#REF!*#REF!*AE48</f>
        <v>#REF!</v>
      </c>
      <c r="AL48" s="511">
        <f t="shared" si="19"/>
        <v>1.0850603727995627</v>
      </c>
      <c r="AM48" s="510"/>
      <c r="AN48" s="511">
        <f>Total_Industrial!Z121</f>
        <v>1.0667805583139645</v>
      </c>
      <c r="AO48" s="511">
        <f>Total_Industrial!AD121</f>
        <v>1.0813877101054254</v>
      </c>
      <c r="AP48" s="511">
        <f t="shared" si="45"/>
        <v>0.98581678374301074</v>
      </c>
      <c r="AQ48" s="511">
        <f t="shared" si="46"/>
        <v>1.0094536485251098</v>
      </c>
      <c r="AR48" s="511">
        <f t="shared" si="47"/>
        <v>1.1479926610285136</v>
      </c>
      <c r="AT48" s="441"/>
      <c r="AV48" s="501">
        <f t="shared" si="51"/>
        <v>0.62802059697932922</v>
      </c>
      <c r="AW48" s="501">
        <f t="shared" si="52"/>
        <v>0.37197940302067078</v>
      </c>
      <c r="AX48" s="500"/>
      <c r="AY48" s="500">
        <f t="shared" si="32"/>
        <v>0.63386552997039092</v>
      </c>
      <c r="AZ48" s="500">
        <f t="shared" si="32"/>
        <v>0.36608509427602653</v>
      </c>
      <c r="BA48" s="500">
        <f t="shared" si="33"/>
        <v>0.99995062424641745</v>
      </c>
      <c r="BB48" s="501"/>
      <c r="BC48" s="500">
        <f t="shared" si="34"/>
        <v>0.63389682910402156</v>
      </c>
      <c r="BD48" s="500">
        <f t="shared" si="35"/>
        <v>0.36610317089597849</v>
      </c>
      <c r="BF48" s="500">
        <f t="shared" ref="BF48:BF76" si="60">LN(M48/M47)</f>
        <v>-2.7141304100001849E-2</v>
      </c>
      <c r="BG48" s="500">
        <f t="shared" ref="BG48:BG76" si="61">LN(N48/N47)</f>
        <v>2.1012554735492316E-2</v>
      </c>
      <c r="BH48" s="500"/>
      <c r="BI48" s="500">
        <f t="shared" ref="BI48:BI76" si="62">LN(O48/O47)</f>
        <v>-3.0432279129210142E-2</v>
      </c>
      <c r="BJ48" s="500">
        <f t="shared" si="36"/>
        <v>-3.0432279129210142E-2</v>
      </c>
      <c r="BK48" s="500"/>
      <c r="BL48" s="501">
        <f t="shared" si="53"/>
        <v>0.85045468591307982</v>
      </c>
      <c r="BM48" s="501">
        <f t="shared" si="54"/>
        <v>0.14954531408692015</v>
      </c>
      <c r="BN48" s="501"/>
      <c r="BO48" s="501">
        <f t="shared" si="37"/>
        <v>-5.9203764542045218E-3</v>
      </c>
      <c r="BP48" s="501">
        <f t="shared" si="37"/>
        <v>3.4351998457967825E-2</v>
      </c>
      <c r="BR48" s="500">
        <f t="shared" ref="BR48:BR76" si="63">LN(W48/W47)</f>
        <v>-9.2114158786110543E-3</v>
      </c>
      <c r="BS48" s="500">
        <f t="shared" ref="BS48:BS76" si="64">LN(Z48/Z47)</f>
        <v>-1.7093209043458249E-2</v>
      </c>
      <c r="BU48" s="500">
        <v>0</v>
      </c>
      <c r="BV48" s="500">
        <f t="shared" ref="BV48:BV76" si="65">LN(H48/H47)</f>
        <v>1.0257705090185408E-2</v>
      </c>
      <c r="BZ48" s="500">
        <f t="shared" si="26"/>
        <v>0.99053307250924605</v>
      </c>
      <c r="CA48" s="500">
        <f t="shared" si="27"/>
        <v>0.85223118486170668</v>
      </c>
      <c r="CB48" s="500">
        <f t="shared" si="55"/>
        <v>1.0579985850035869</v>
      </c>
      <c r="CD48" s="500">
        <f t="shared" si="38"/>
        <v>0.98797590878875607</v>
      </c>
      <c r="CE48" s="500">
        <f t="shared" si="28"/>
        <v>1.0221262677506213</v>
      </c>
      <c r="CF48" s="500">
        <f t="shared" si="56"/>
        <v>1.0748986586802873</v>
      </c>
      <c r="CH48" s="500">
        <f t="shared" si="39"/>
        <v>1.0037624386281714</v>
      </c>
      <c r="CI48" s="500">
        <f t="shared" si="29"/>
        <v>0.99504280312721816</v>
      </c>
      <c r="CJ48" s="500">
        <f t="shared" si="57"/>
        <v>1.0094536485251098</v>
      </c>
      <c r="CL48" s="500">
        <f t="shared" si="40"/>
        <v>1.1372412599059976</v>
      </c>
      <c r="CN48" s="500">
        <f t="shared" si="41"/>
        <v>0.97002612085652773</v>
      </c>
      <c r="CO48" s="500">
        <f t="shared" si="30"/>
        <v>0.80149268707306498</v>
      </c>
      <c r="CP48" s="500">
        <f t="shared" si="58"/>
        <v>1.1536039206350763</v>
      </c>
      <c r="CR48" s="500">
        <f t="shared" si="42"/>
        <v>1.0088625092345427</v>
      </c>
      <c r="CS48" s="500">
        <f t="shared" si="31"/>
        <v>1.0868316094680428</v>
      </c>
      <c r="CT48" s="500">
        <f t="shared" si="59"/>
        <v>0.98581678374301074</v>
      </c>
    </row>
    <row r="49" spans="1:98" x14ac:dyDescent="0.2">
      <c r="A49" s="489" t="s">
        <v>105</v>
      </c>
      <c r="B49" s="435">
        <f t="shared" si="12"/>
        <v>1983</v>
      </c>
      <c r="D49" s="504">
        <f>Total_Industrial!F278</f>
        <v>14695.109465898462</v>
      </c>
      <c r="E49" s="504">
        <f>Total_Industrial!F200</f>
        <v>2457.0480398378299</v>
      </c>
      <c r="F49" s="504">
        <f>Conversion_factors!$A45*E49</f>
        <v>8240.420991756042</v>
      </c>
      <c r="G49" s="504">
        <f t="shared" si="43"/>
        <v>22935.530457654502</v>
      </c>
      <c r="H49" s="505">
        <f t="shared" si="44"/>
        <v>3.353789123431191</v>
      </c>
      <c r="K49" s="554">
        <f>Total_Industrial!J44</f>
        <v>1466906.4303155935</v>
      </c>
      <c r="M49" s="505">
        <f>Total_Industrial!Z278</f>
        <v>1.1246942042192996</v>
      </c>
      <c r="N49" s="505">
        <f>Total_Industrial!Z200</f>
        <v>1.0049840005095314</v>
      </c>
      <c r="O49" s="537">
        <f>Total_Industrial!N122</f>
        <v>11.692741371408495</v>
      </c>
      <c r="Q49" s="508">
        <f t="shared" si="48"/>
        <v>15.635305690711371</v>
      </c>
      <c r="S49" s="501"/>
      <c r="T49" s="501"/>
      <c r="W49" s="501">
        <f>Total_Industrial!AD278</f>
        <v>1.078847553770363</v>
      </c>
      <c r="Z49" s="509">
        <f>Total_Industrial!AD200</f>
        <v>1.0754452388530567</v>
      </c>
      <c r="AA49" s="500"/>
      <c r="AB49" s="448">
        <f t="shared" si="13"/>
        <v>1983</v>
      </c>
      <c r="AC49" s="511">
        <f t="shared" si="49"/>
        <v>0.87285835129618439</v>
      </c>
      <c r="AD49" s="511">
        <f t="shared" si="50"/>
        <v>1.1717244932497788</v>
      </c>
      <c r="AE49" s="511">
        <f t="shared" si="14"/>
        <v>1.0774675054206877</v>
      </c>
      <c r="AF49" s="512">
        <f t="shared" si="15"/>
        <v>1.0078507759458848</v>
      </c>
      <c r="AG49" s="511">
        <f t="shared" si="16"/>
        <v>1.0790082848310569</v>
      </c>
      <c r="AH49" s="511">
        <f t="shared" si="17"/>
        <v>1.0227487720587276</v>
      </c>
      <c r="AI49" s="511">
        <f t="shared" si="18"/>
        <v>1.022749509351359</v>
      </c>
      <c r="AJ49" s="511"/>
      <c r="AK49" s="511" t="e">
        <f>#REF!*#REF!*AE49</f>
        <v>#REF!</v>
      </c>
      <c r="AL49" s="511">
        <f t="shared" si="19"/>
        <v>1.0859264613947168</v>
      </c>
      <c r="AM49" s="510"/>
      <c r="AN49" s="511">
        <f>Total_Industrial!Z122</f>
        <v>1.1058878634872511</v>
      </c>
      <c r="AO49" s="511">
        <f>Total_Industrial!AD122</f>
        <v>1.0782485662393635</v>
      </c>
      <c r="AP49" s="511">
        <f t="shared" si="45"/>
        <v>0.97498761119871047</v>
      </c>
      <c r="AQ49" s="511">
        <f t="shared" si="46"/>
        <v>1.0078507759458848</v>
      </c>
      <c r="AR49" s="511">
        <f t="shared" si="47"/>
        <v>1.1717239665204979</v>
      </c>
      <c r="AT49" s="441"/>
      <c r="AV49" s="501">
        <f t="shared" si="51"/>
        <v>0.64071373858258063</v>
      </c>
      <c r="AW49" s="501">
        <f t="shared" si="52"/>
        <v>0.35928626141741948</v>
      </c>
      <c r="AX49" s="500"/>
      <c r="AY49" s="500">
        <f t="shared" si="32"/>
        <v>0.63434600231184635</v>
      </c>
      <c r="AZ49" s="500">
        <f t="shared" si="32"/>
        <v>0.36559610849504498</v>
      </c>
      <c r="BA49" s="500">
        <f t="shared" si="33"/>
        <v>0.99994211080689133</v>
      </c>
      <c r="BB49" s="501"/>
      <c r="BC49" s="500">
        <f t="shared" si="34"/>
        <v>0.63438272621598912</v>
      </c>
      <c r="BD49" s="500">
        <f t="shared" si="35"/>
        <v>0.36561727378401093</v>
      </c>
      <c r="BF49" s="500">
        <f t="shared" si="60"/>
        <v>4.6909040625906694E-2</v>
      </c>
      <c r="BG49" s="500">
        <f t="shared" si="61"/>
        <v>-2.7610611734983869E-2</v>
      </c>
      <c r="BH49" s="500"/>
      <c r="BI49" s="500">
        <f t="shared" si="62"/>
        <v>3.3096098923981285E-2</v>
      </c>
      <c r="BJ49" s="500">
        <f t="shared" si="36"/>
        <v>3.3096098923981285E-2</v>
      </c>
      <c r="BK49" s="500"/>
      <c r="BL49" s="501">
        <f t="shared" si="53"/>
        <v>0.8567499138801572</v>
      </c>
      <c r="BM49" s="501">
        <f t="shared" si="54"/>
        <v>0.14325008611984266</v>
      </c>
      <c r="BN49" s="501"/>
      <c r="BO49" s="501">
        <f t="shared" si="37"/>
        <v>7.3749291686708044E-3</v>
      </c>
      <c r="BP49" s="501">
        <f t="shared" si="37"/>
        <v>-4.3007494383954098E-2</v>
      </c>
      <c r="BR49" s="500">
        <f t="shared" si="63"/>
        <v>-6.4380039458190579E-3</v>
      </c>
      <c r="BS49" s="500">
        <f t="shared" si="64"/>
        <v>1.7699266354784721E-2</v>
      </c>
      <c r="BU49" s="500">
        <v>0</v>
      </c>
      <c r="BV49" s="500">
        <f t="shared" si="65"/>
        <v>-4.3464124833288657E-3</v>
      </c>
      <c r="BZ49" s="500">
        <f t="shared" si="26"/>
        <v>1.0198579659039892</v>
      </c>
      <c r="CA49" s="500">
        <f t="shared" si="27"/>
        <v>0.86915476267300684</v>
      </c>
      <c r="CB49" s="500">
        <f t="shared" si="55"/>
        <v>1.0790082848310569</v>
      </c>
      <c r="CD49" s="500">
        <f t="shared" si="38"/>
        <v>1.0023898501683446</v>
      </c>
      <c r="CE49" s="500">
        <f t="shared" si="28"/>
        <v>1.0245689963836746</v>
      </c>
      <c r="CF49" s="500">
        <f t="shared" si="56"/>
        <v>1.0774675054206877</v>
      </c>
      <c r="CH49" s="500">
        <f t="shared" si="39"/>
        <v>0.9984121385052529</v>
      </c>
      <c r="CI49" s="500">
        <f t="shared" si="29"/>
        <v>0.99346281297450723</v>
      </c>
      <c r="CJ49" s="500">
        <f t="shared" si="57"/>
        <v>1.0078507759458848</v>
      </c>
      <c r="CL49" s="500">
        <f t="shared" si="40"/>
        <v>1.1625963649851738</v>
      </c>
      <c r="CN49" s="500">
        <f t="shared" si="41"/>
        <v>1.033649867108581</v>
      </c>
      <c r="CO49" s="500">
        <f t="shared" si="30"/>
        <v>0.82846280948157314</v>
      </c>
      <c r="CP49" s="500">
        <f t="shared" si="58"/>
        <v>1.1924225392603847</v>
      </c>
      <c r="CR49" s="500">
        <f t="shared" si="42"/>
        <v>0.98901502518228235</v>
      </c>
      <c r="CS49" s="500">
        <f t="shared" si="31"/>
        <v>1.0748927916069368</v>
      </c>
      <c r="CT49" s="500">
        <f t="shared" si="59"/>
        <v>0.97498761119871047</v>
      </c>
    </row>
    <row r="50" spans="1:98" x14ac:dyDescent="0.2">
      <c r="A50" s="489" t="s">
        <v>105</v>
      </c>
      <c r="B50" s="435">
        <f t="shared" si="12"/>
        <v>1984</v>
      </c>
      <c r="D50" s="504">
        <f>Total_Industrial!F279</f>
        <v>14900.512332462025</v>
      </c>
      <c r="E50" s="504">
        <f>Total_Industrial!F201</f>
        <v>2683.2816405739777</v>
      </c>
      <c r="F50" s="504">
        <f>Conversion_factors!$A46*E50</f>
        <v>8819.6895291472192</v>
      </c>
      <c r="G50" s="504">
        <f t="shared" si="43"/>
        <v>23720.201861609246</v>
      </c>
      <c r="H50" s="505">
        <f t="shared" si="44"/>
        <v>3.2869041384938664</v>
      </c>
      <c r="K50" s="554">
        <f>Total_Industrial!J45</f>
        <v>1621678.0333764767</v>
      </c>
      <c r="M50" s="505">
        <f>Total_Industrial!Z279</f>
        <v>1.0596305885655535</v>
      </c>
      <c r="N50" s="505">
        <f>Total_Industrial!Z201</f>
        <v>1.0282089845058184</v>
      </c>
      <c r="O50" s="537">
        <f>Total_Industrial!N123</f>
        <v>10.84296241987381</v>
      </c>
      <c r="Q50" s="508">
        <f t="shared" si="48"/>
        <v>14.626948983345166</v>
      </c>
      <c r="S50" s="501"/>
      <c r="T50" s="501"/>
      <c r="W50" s="501">
        <f>Total_Industrial!AD279</f>
        <v>1.0502829072597477</v>
      </c>
      <c r="Z50" s="509">
        <f>Total_Industrial!AD201</f>
        <v>1.0383815772458627</v>
      </c>
      <c r="AA50" s="500"/>
      <c r="AB50" s="448">
        <f t="shared" si="13"/>
        <v>1984</v>
      </c>
      <c r="AC50" s="511">
        <f t="shared" si="49"/>
        <v>0.96495262771579593</v>
      </c>
      <c r="AD50" s="511">
        <f t="shared" si="50"/>
        <v>1.0961572945441214</v>
      </c>
      <c r="AE50" s="511">
        <f t="shared" si="14"/>
        <v>1.0457856223278248</v>
      </c>
      <c r="AF50" s="512">
        <f t="shared" si="15"/>
        <v>1.0004565675875186</v>
      </c>
      <c r="AG50" s="511">
        <f t="shared" si="16"/>
        <v>1.0476878585441769</v>
      </c>
      <c r="AH50" s="511">
        <f t="shared" si="17"/>
        <v>1.0577397131922222</v>
      </c>
      <c r="AI50" s="511">
        <f t="shared" si="18"/>
        <v>1.0577398617601876</v>
      </c>
      <c r="AJ50" s="511"/>
      <c r="AK50" s="511" t="e">
        <f>#REF!*#REF!*AE50</f>
        <v>#REF!</v>
      </c>
      <c r="AL50" s="511">
        <f t="shared" si="19"/>
        <v>1.0462630941464726</v>
      </c>
      <c r="AM50" s="510"/>
      <c r="AN50" s="511">
        <f>Total_Industrial!Z123</f>
        <v>1.0546914245074981</v>
      </c>
      <c r="AO50" s="511">
        <f>Total_Industrial!AD123</f>
        <v>1.0484224980824415</v>
      </c>
      <c r="AP50" s="511">
        <f t="shared" si="45"/>
        <v>0.9908612700711793</v>
      </c>
      <c r="AQ50" s="511">
        <f t="shared" si="46"/>
        <v>1.0004565675875186</v>
      </c>
      <c r="AR50" s="511">
        <f t="shared" si="47"/>
        <v>1.0961571971656086</v>
      </c>
      <c r="AT50" s="441"/>
      <c r="AV50" s="501">
        <f t="shared" si="51"/>
        <v>0.62817814196506727</v>
      </c>
      <c r="AW50" s="501">
        <f t="shared" si="52"/>
        <v>0.37182185803493267</v>
      </c>
      <c r="AX50" s="500"/>
      <c r="AY50" s="500">
        <f t="shared" si="32"/>
        <v>0.63442529952487103</v>
      </c>
      <c r="AZ50" s="500">
        <f t="shared" si="32"/>
        <v>0.36551823431277125</v>
      </c>
      <c r="BA50" s="500">
        <f t="shared" si="33"/>
        <v>0.99994353383764234</v>
      </c>
      <c r="BB50" s="501"/>
      <c r="BC50" s="500">
        <f t="shared" si="34"/>
        <v>0.63446112510977115</v>
      </c>
      <c r="BD50" s="500">
        <f t="shared" si="35"/>
        <v>0.36553887489022885</v>
      </c>
      <c r="BF50" s="500">
        <f t="shared" si="60"/>
        <v>-5.9590834205297961E-2</v>
      </c>
      <c r="BG50" s="500">
        <f t="shared" si="61"/>
        <v>2.2846817199422029E-2</v>
      </c>
      <c r="BH50" s="500"/>
      <c r="BI50" s="500">
        <f t="shared" si="62"/>
        <v>-7.5452009030701692E-2</v>
      </c>
      <c r="BJ50" s="500">
        <f t="shared" si="36"/>
        <v>-7.5452009030701692E-2</v>
      </c>
      <c r="BK50" s="500"/>
      <c r="BL50" s="501">
        <f t="shared" si="53"/>
        <v>0.84740030253489806</v>
      </c>
      <c r="BM50" s="501">
        <f t="shared" si="54"/>
        <v>0.15259969746510199</v>
      </c>
      <c r="BN50" s="501"/>
      <c r="BO50" s="501">
        <f t="shared" si="37"/>
        <v>-1.0972865027640081E-2</v>
      </c>
      <c r="BP50" s="501">
        <f t="shared" si="37"/>
        <v>6.3226179532711382E-2</v>
      </c>
      <c r="BR50" s="500">
        <f t="shared" si="63"/>
        <v>-2.6833828195154889E-2</v>
      </c>
      <c r="BS50" s="500">
        <f t="shared" si="64"/>
        <v>-3.5071426180768202E-2</v>
      </c>
      <c r="BU50" s="500">
        <v>0</v>
      </c>
      <c r="BV50" s="500">
        <f t="shared" si="65"/>
        <v>-2.0144657839602828E-2</v>
      </c>
      <c r="BZ50" s="500">
        <f t="shared" si="26"/>
        <v>0.97097295106331449</v>
      </c>
      <c r="CA50" s="500">
        <f t="shared" si="27"/>
        <v>0.84392576484334425</v>
      </c>
      <c r="CB50" s="500">
        <f t="shared" si="55"/>
        <v>1.0476878585441769</v>
      </c>
      <c r="CD50" s="500">
        <f t="shared" si="38"/>
        <v>0.97059597349017679</v>
      </c>
      <c r="CE50" s="500">
        <f t="shared" si="28"/>
        <v>0.99444254245286612</v>
      </c>
      <c r="CF50" s="500">
        <f t="shared" si="56"/>
        <v>1.0457856223278248</v>
      </c>
      <c r="CH50" s="500">
        <f t="shared" si="39"/>
        <v>0.99266338972510415</v>
      </c>
      <c r="CI50" s="500">
        <f t="shared" si="29"/>
        <v>0.98617416349311149</v>
      </c>
      <c r="CJ50" s="500">
        <f t="shared" si="57"/>
        <v>1.0004565675875186</v>
      </c>
      <c r="CL50" s="500">
        <f t="shared" si="40"/>
        <v>1.0956568991529281</v>
      </c>
      <c r="CN50" s="500">
        <f t="shared" si="41"/>
        <v>0.92732423265491926</v>
      </c>
      <c r="CO50" s="500">
        <f t="shared" si="30"/>
        <v>0.76825363908563837</v>
      </c>
      <c r="CP50" s="500">
        <f t="shared" si="58"/>
        <v>1.1057623162200667</v>
      </c>
      <c r="CR50" s="500">
        <f t="shared" si="42"/>
        <v>1.0162808826390652</v>
      </c>
      <c r="CS50" s="500">
        <f t="shared" si="31"/>
        <v>1.0923929949966666</v>
      </c>
      <c r="CT50" s="500">
        <f t="shared" si="59"/>
        <v>0.9908612700711793</v>
      </c>
    </row>
    <row r="51" spans="1:98" x14ac:dyDescent="0.2">
      <c r="A51" s="489" t="s">
        <v>105</v>
      </c>
      <c r="B51" s="435">
        <f t="shared" si="12"/>
        <v>1985</v>
      </c>
      <c r="C51" s="513"/>
      <c r="D51" s="504">
        <f>Total_Industrial!F280</f>
        <v>13875.045021234429</v>
      </c>
      <c r="E51" s="504">
        <f>Total_Industrial!F202</f>
        <v>2604.4844754749083</v>
      </c>
      <c r="F51" s="504">
        <f>Conversion_factors!$A47*E51</f>
        <v>8550.3193988380026</v>
      </c>
      <c r="G51" s="504">
        <f t="shared" si="43"/>
        <v>22425.36442007243</v>
      </c>
      <c r="H51" s="505">
        <f t="shared" si="44"/>
        <v>3.2829220060061659</v>
      </c>
      <c r="K51" s="554">
        <f>Total_Industrial!J46</f>
        <v>1680577.8716984889</v>
      </c>
      <c r="M51" s="505">
        <f>Total_Industrial!Z280</f>
        <v>1</v>
      </c>
      <c r="N51" s="505">
        <f>Total_Industrial!Z202</f>
        <v>1</v>
      </c>
      <c r="O51" s="537">
        <f>Total_Industrial!N124</f>
        <v>9.8058708104100969</v>
      </c>
      <c r="Q51" s="508">
        <f t="shared" si="48"/>
        <v>13.343841304662702</v>
      </c>
      <c r="S51" s="501"/>
      <c r="T51" s="501"/>
      <c r="W51" s="501">
        <f>Total_Industrial!AD280</f>
        <v>1</v>
      </c>
      <c r="Z51" s="509">
        <f>Total_Industrial!AD202</f>
        <v>1</v>
      </c>
      <c r="AA51" s="500"/>
      <c r="AB51" s="448">
        <f t="shared" si="13"/>
        <v>1985</v>
      </c>
      <c r="AC51" s="511">
        <f t="shared" si="49"/>
        <v>1</v>
      </c>
      <c r="AD51" s="511">
        <f t="shared" si="50"/>
        <v>1</v>
      </c>
      <c r="AE51" s="511">
        <f t="shared" si="14"/>
        <v>1</v>
      </c>
      <c r="AF51" s="512">
        <f t="shared" si="15"/>
        <v>1</v>
      </c>
      <c r="AG51" s="511">
        <f t="shared" si="16"/>
        <v>1</v>
      </c>
      <c r="AH51" s="511">
        <f t="shared" si="17"/>
        <v>1</v>
      </c>
      <c r="AI51" s="511">
        <f t="shared" si="18"/>
        <v>1</v>
      </c>
      <c r="AJ51" s="511"/>
      <c r="AK51" s="511" t="e">
        <f>#REF!*#REF!*AE51</f>
        <v>#REF!</v>
      </c>
      <c r="AL51" s="511">
        <f t="shared" si="19"/>
        <v>1</v>
      </c>
      <c r="AM51" s="510"/>
      <c r="AN51" s="511">
        <f>Total_Industrial!Z124</f>
        <v>1</v>
      </c>
      <c r="AO51" s="511">
        <f>Total_Industrial!AD124</f>
        <v>1</v>
      </c>
      <c r="AP51" s="511">
        <f t="shared" si="45"/>
        <v>1</v>
      </c>
      <c r="AQ51" s="511">
        <f t="shared" si="46"/>
        <v>1</v>
      </c>
      <c r="AR51" s="511">
        <f t="shared" si="47"/>
        <v>1</v>
      </c>
      <c r="AT51" s="441"/>
      <c r="AV51" s="501">
        <f t="shared" si="51"/>
        <v>0.61872105002740529</v>
      </c>
      <c r="AW51" s="501">
        <f t="shared" si="52"/>
        <v>0.38127894997259476</v>
      </c>
      <c r="AX51" s="500"/>
      <c r="AY51" s="500">
        <f t="shared" si="32"/>
        <v>0.62343764127948886</v>
      </c>
      <c r="AZ51" s="500">
        <f t="shared" si="32"/>
        <v>0.37653061020630785</v>
      </c>
      <c r="BA51" s="500">
        <f t="shared" si="33"/>
        <v>0.99996825148579671</v>
      </c>
      <c r="BB51" s="501"/>
      <c r="BC51" s="500">
        <f t="shared" si="34"/>
        <v>0.62345743512672314</v>
      </c>
      <c r="BD51" s="500">
        <f t="shared" si="35"/>
        <v>0.37654256487327686</v>
      </c>
      <c r="BF51" s="500">
        <f t="shared" si="60"/>
        <v>-5.7920346030015196E-2</v>
      </c>
      <c r="BG51" s="500">
        <f t="shared" si="61"/>
        <v>-2.7818438692724729E-2</v>
      </c>
      <c r="BH51" s="500"/>
      <c r="BI51" s="500">
        <f t="shared" si="62"/>
        <v>-0.10053497604482137</v>
      </c>
      <c r="BJ51" s="500">
        <f t="shared" si="36"/>
        <v>-0.10053497604482137</v>
      </c>
      <c r="BK51" s="500"/>
      <c r="BL51" s="501">
        <f t="shared" si="53"/>
        <v>0.84195638133995421</v>
      </c>
      <c r="BM51" s="501">
        <f t="shared" si="54"/>
        <v>0.1580436186600459</v>
      </c>
      <c r="BN51" s="501"/>
      <c r="BO51" s="501">
        <f t="shared" si="37"/>
        <v>-6.4449859416383787E-3</v>
      </c>
      <c r="BP51" s="501">
        <f t="shared" si="37"/>
        <v>3.5052926082982105E-2</v>
      </c>
      <c r="BR51" s="500">
        <f t="shared" si="63"/>
        <v>-4.9059563363684187E-2</v>
      </c>
      <c r="BS51" s="500">
        <f t="shared" si="64"/>
        <v>-3.7663325329049473E-2</v>
      </c>
      <c r="BU51" s="500">
        <v>0</v>
      </c>
      <c r="BV51" s="500">
        <f t="shared" si="65"/>
        <v>-1.2122491182496383E-3</v>
      </c>
      <c r="BZ51" s="500">
        <f t="shared" si="26"/>
        <v>0.95448276110554342</v>
      </c>
      <c r="CA51" s="500">
        <f t="shared" si="27"/>
        <v>0.80551259419578281</v>
      </c>
      <c r="CB51" s="500">
        <f t="shared" si="55"/>
        <v>1</v>
      </c>
      <c r="CD51" s="500">
        <f t="shared" si="38"/>
        <v>0.9562189215932132</v>
      </c>
      <c r="CE51" s="500">
        <f t="shared" si="28"/>
        <v>0.95090477553069275</v>
      </c>
      <c r="CF51" s="500">
        <f t="shared" si="56"/>
        <v>1</v>
      </c>
      <c r="CH51" s="500">
        <f t="shared" si="39"/>
        <v>0.99954364077131364</v>
      </c>
      <c r="CI51" s="500">
        <f t="shared" si="29"/>
        <v>0.98572411381250935</v>
      </c>
      <c r="CJ51" s="500">
        <f t="shared" si="57"/>
        <v>1</v>
      </c>
      <c r="CL51" s="500">
        <f t="shared" si="40"/>
        <v>1</v>
      </c>
      <c r="CN51" s="500">
        <f t="shared" si="41"/>
        <v>0.90435348115171432</v>
      </c>
      <c r="CO51" s="500">
        <f t="shared" si="30"/>
        <v>0.69477285291456981</v>
      </c>
      <c r="CP51" s="500">
        <f t="shared" si="58"/>
        <v>1</v>
      </c>
      <c r="CR51" s="500">
        <f t="shared" si="42"/>
        <v>1.0092230165865341</v>
      </c>
      <c r="CS51" s="500">
        <f t="shared" si="31"/>
        <v>1.1024681537085346</v>
      </c>
      <c r="CT51" s="500">
        <f t="shared" si="59"/>
        <v>1</v>
      </c>
    </row>
    <row r="52" spans="1:98" x14ac:dyDescent="0.2">
      <c r="A52" s="489" t="s">
        <v>105</v>
      </c>
      <c r="B52" s="435">
        <f t="shared" si="12"/>
        <v>1986</v>
      </c>
      <c r="C52" s="513"/>
      <c r="D52" s="504">
        <f>Total_Industrial!F281</f>
        <v>14135.492598314462</v>
      </c>
      <c r="E52" s="504">
        <f>Total_Industrial!F203</f>
        <v>2600.463813618544</v>
      </c>
      <c r="F52" s="504">
        <f>Conversion_factors!$A48*E52</f>
        <v>8438.5255851016718</v>
      </c>
      <c r="G52" s="504">
        <f t="shared" si="43"/>
        <v>22574.018183416134</v>
      </c>
      <c r="H52" s="505">
        <f t="shared" si="44"/>
        <v>3.2450078870197649</v>
      </c>
      <c r="K52" s="554">
        <f>Total_Industrial!J47</f>
        <v>1665799.5131596667</v>
      </c>
      <c r="M52" s="505">
        <f>Total_Industrial!Z281</f>
        <v>1.0328325565094416</v>
      </c>
      <c r="N52" s="505">
        <f>Total_Industrial!Z203</f>
        <v>0.99604103292628665</v>
      </c>
      <c r="O52" s="537">
        <f>Total_Industrial!N125</f>
        <v>10.046801118454203</v>
      </c>
      <c r="Q52" s="508">
        <f t="shared" si="48"/>
        <v>13.551461628535378</v>
      </c>
      <c r="S52" s="501"/>
      <c r="T52" s="501"/>
      <c r="W52" s="501">
        <f>Total_Industrial!AD281</f>
        <v>0.99513621814852815</v>
      </c>
      <c r="Z52" s="509">
        <f>Total_Industrial!AD203</f>
        <v>1.0113179051624921</v>
      </c>
      <c r="AA52" s="500"/>
      <c r="AB52" s="448">
        <f t="shared" si="13"/>
        <v>1986</v>
      </c>
      <c r="AC52" s="511">
        <f t="shared" si="49"/>
        <v>0.99120638276411055</v>
      </c>
      <c r="AD52" s="511">
        <f t="shared" si="50"/>
        <v>1.0155592620694709</v>
      </c>
      <c r="AE52" s="511">
        <f t="shared" si="14"/>
        <v>1.0012148447423477</v>
      </c>
      <c r="AF52" s="512">
        <f t="shared" si="15"/>
        <v>0.99562403022894841</v>
      </c>
      <c r="AG52" s="511">
        <f t="shared" si="16"/>
        <v>1.0187851560785837</v>
      </c>
      <c r="AH52" s="511">
        <f t="shared" si="17"/>
        <v>1.0066287936608238</v>
      </c>
      <c r="AI52" s="511">
        <f t="shared" si="18"/>
        <v>1.0066288226384696</v>
      </c>
      <c r="AJ52" s="511"/>
      <c r="AK52" s="511" t="e">
        <f>#REF!*#REF!*AE52</f>
        <v>#REF!</v>
      </c>
      <c r="AL52" s="511">
        <f t="shared" si="19"/>
        <v>0.99683355884742708</v>
      </c>
      <c r="AM52" s="510"/>
      <c r="AN52" s="511">
        <f>Total_Industrial!Z125</f>
        <v>1.0269783629345322</v>
      </c>
      <c r="AO52" s="511">
        <f>Total_Industrial!AD125</f>
        <v>0.99765489184650014</v>
      </c>
      <c r="AP52" s="511">
        <f t="shared" si="45"/>
        <v>0.99556188929402079</v>
      </c>
      <c r="AQ52" s="511">
        <f t="shared" si="46"/>
        <v>0.99562403022894841</v>
      </c>
      <c r="AR52" s="511">
        <f t="shared" si="47"/>
        <v>1.0155592434900305</v>
      </c>
      <c r="AT52" s="441"/>
      <c r="AV52" s="501">
        <f t="shared" si="51"/>
        <v>0.62618415930483373</v>
      </c>
      <c r="AW52" s="501">
        <f t="shared" si="52"/>
        <v>0.37381584069516627</v>
      </c>
      <c r="AX52" s="500"/>
      <c r="AY52" s="500">
        <f t="shared" si="32"/>
        <v>0.62244514780199944</v>
      </c>
      <c r="AZ52" s="500">
        <f t="shared" si="32"/>
        <v>0.37753510119285077</v>
      </c>
      <c r="BA52" s="500">
        <f t="shared" si="33"/>
        <v>0.99998024899485016</v>
      </c>
      <c r="BB52" s="501"/>
      <c r="BC52" s="500">
        <f t="shared" si="34"/>
        <v>0.62245744196214114</v>
      </c>
      <c r="BD52" s="500">
        <f t="shared" si="35"/>
        <v>0.37754255803785886</v>
      </c>
      <c r="BF52" s="500">
        <f t="shared" si="60"/>
        <v>3.2305082622642693E-2</v>
      </c>
      <c r="BG52" s="500">
        <f t="shared" si="61"/>
        <v>-3.9668245289861881E-3</v>
      </c>
      <c r="BH52" s="500"/>
      <c r="BI52" s="500">
        <f t="shared" si="62"/>
        <v>2.4273018569634052E-2</v>
      </c>
      <c r="BJ52" s="500">
        <f t="shared" si="36"/>
        <v>2.4273018569634052E-2</v>
      </c>
      <c r="BK52" s="500"/>
      <c r="BL52" s="501">
        <f t="shared" si="53"/>
        <v>0.84461815329750911</v>
      </c>
      <c r="BM52" s="501">
        <f t="shared" si="54"/>
        <v>0.15538184670249089</v>
      </c>
      <c r="BN52" s="501"/>
      <c r="BO52" s="501">
        <f t="shared" si="37"/>
        <v>3.1564263693439308E-3</v>
      </c>
      <c r="BP52" s="501">
        <f t="shared" si="37"/>
        <v>-1.6985447872329515E-2</v>
      </c>
      <c r="BR52" s="500">
        <f t="shared" si="63"/>
        <v>-4.8756485320211491E-3</v>
      </c>
      <c r="BS52" s="500">
        <f t="shared" si="64"/>
        <v>1.125433686417384E-2</v>
      </c>
      <c r="BU52" s="500">
        <v>0</v>
      </c>
      <c r="BV52" s="500">
        <f t="shared" si="65"/>
        <v>-1.1616100641830811E-2</v>
      </c>
      <c r="BZ52" s="500">
        <f t="shared" si="26"/>
        <v>1.0187851560785837</v>
      </c>
      <c r="CA52" s="500">
        <f t="shared" si="27"/>
        <v>0.82064427400101536</v>
      </c>
      <c r="CB52" s="500">
        <f t="shared" si="55"/>
        <v>1.0187851560785837</v>
      </c>
      <c r="CD52" s="500">
        <f t="shared" si="38"/>
        <v>1.0012148447423477</v>
      </c>
      <c r="CE52" s="500">
        <f t="shared" si="28"/>
        <v>0.95205997719771951</v>
      </c>
      <c r="CF52" s="500">
        <f t="shared" si="56"/>
        <v>1.0012148447423477</v>
      </c>
      <c r="CH52" s="500">
        <f t="shared" si="39"/>
        <v>0.99562403022894841</v>
      </c>
      <c r="CI52" s="500">
        <f t="shared" si="29"/>
        <v>0.98141061488786918</v>
      </c>
      <c r="CJ52" s="500">
        <f t="shared" si="57"/>
        <v>0.99562403022894841</v>
      </c>
      <c r="CL52" s="500">
        <f t="shared" si="40"/>
        <v>1.0200228218690275</v>
      </c>
      <c r="CN52" s="500">
        <f t="shared" si="41"/>
        <v>1.0245700063464358</v>
      </c>
      <c r="CO52" s="500">
        <f t="shared" si="30"/>
        <v>0.71184342632001207</v>
      </c>
      <c r="CP52" s="500">
        <f t="shared" si="58"/>
        <v>1.0245700063464358</v>
      </c>
      <c r="CR52" s="500">
        <f t="shared" si="42"/>
        <v>0.9955618892940209</v>
      </c>
      <c r="CS52" s="500">
        <f t="shared" si="31"/>
        <v>1.0975752779925596</v>
      </c>
      <c r="CT52" s="500">
        <f t="shared" si="59"/>
        <v>0.99556188929402079</v>
      </c>
    </row>
    <row r="53" spans="1:98" x14ac:dyDescent="0.2">
      <c r="A53" s="489" t="s">
        <v>105</v>
      </c>
      <c r="B53" s="435">
        <f t="shared" si="12"/>
        <v>1987</v>
      </c>
      <c r="C53" s="513"/>
      <c r="D53" s="504">
        <f>Total_Industrial!F282</f>
        <v>14311.405493083239</v>
      </c>
      <c r="E53" s="504">
        <f>Total_Industrial!F204</f>
        <v>2743.7954493488096</v>
      </c>
      <c r="F53" s="504">
        <f>Conversion_factors!$A49*E53</f>
        <v>8831.8889522528116</v>
      </c>
      <c r="G53" s="504">
        <f t="shared" si="43"/>
        <v>23143.294445336051</v>
      </c>
      <c r="H53" s="505">
        <f t="shared" si="44"/>
        <v>3.2188583716577348</v>
      </c>
      <c r="K53" s="554">
        <f>Total_Industrial!J48</f>
        <v>1749468.5090450197</v>
      </c>
      <c r="M53" s="505">
        <f>Total_Industrial!Z282</f>
        <v>0.96346596918101945</v>
      </c>
      <c r="N53" s="505">
        <f>Total_Industrial!Z204</f>
        <v>0.98121321211317447</v>
      </c>
      <c r="O53" s="537">
        <f>Total_Industrial!N126</f>
        <v>9.7487899063367252</v>
      </c>
      <c r="Q53" s="508">
        <f t="shared" si="48"/>
        <v>13.22875737727297</v>
      </c>
      <c r="S53" s="501"/>
      <c r="T53" s="501"/>
      <c r="W53" s="501">
        <f>Total_Industrial!AD282</f>
        <v>1.0284047004796482</v>
      </c>
      <c r="Z53" s="509">
        <f>Total_Industrial!AD204</f>
        <v>1.0313813370939202</v>
      </c>
      <c r="AA53" s="500"/>
      <c r="AB53" s="448">
        <f t="shared" si="13"/>
        <v>1987</v>
      </c>
      <c r="AC53" s="511">
        <f t="shared" si="49"/>
        <v>1.0409922316047788</v>
      </c>
      <c r="AD53" s="511">
        <f t="shared" si="50"/>
        <v>0.99137550239378835</v>
      </c>
      <c r="AE53" s="511">
        <f t="shared" si="14"/>
        <v>1.0295251945642014</v>
      </c>
      <c r="AF53" s="512">
        <f t="shared" si="15"/>
        <v>0.99258597460241593</v>
      </c>
      <c r="AG53" s="511">
        <f t="shared" si="16"/>
        <v>0.97013720826034511</v>
      </c>
      <c r="AH53" s="511">
        <f t="shared" si="17"/>
        <v>1.0320144154452764</v>
      </c>
      <c r="AI53" s="511">
        <f t="shared" si="18"/>
        <v>1.0320141965952185</v>
      </c>
      <c r="AJ53" s="511"/>
      <c r="AK53" s="511" t="e">
        <f>#REF!*#REF!*AE53</f>
        <v>#REF!</v>
      </c>
      <c r="AL53" s="511">
        <f t="shared" si="19"/>
        <v>1.0218922686242498</v>
      </c>
      <c r="AM53" s="510"/>
      <c r="AN53" s="511">
        <f>Total_Industrial!Z126</f>
        <v>0.96630101982835359</v>
      </c>
      <c r="AO53" s="511">
        <f>Total_Industrial!AD126</f>
        <v>1.0288502440095577</v>
      </c>
      <c r="AP53" s="511">
        <f t="shared" si="45"/>
        <v>1.0046285242140984</v>
      </c>
      <c r="AQ53" s="511">
        <f t="shared" si="46"/>
        <v>0.99258597460241593</v>
      </c>
      <c r="AR53" s="511">
        <f t="shared" si="47"/>
        <v>0.99137563690042874</v>
      </c>
      <c r="AT53" s="441"/>
      <c r="AV53" s="501">
        <f t="shared" si="51"/>
        <v>0.61838237969475185</v>
      </c>
      <c r="AW53" s="501">
        <f t="shared" si="52"/>
        <v>0.38161762030524815</v>
      </c>
      <c r="AX53" s="500"/>
      <c r="AY53" s="500">
        <f t="shared" si="32"/>
        <v>0.62227511828127091</v>
      </c>
      <c r="AZ53" s="500">
        <f t="shared" si="32"/>
        <v>0.37770330123530343</v>
      </c>
      <c r="BA53" s="500">
        <f t="shared" si="33"/>
        <v>0.9999784195165744</v>
      </c>
      <c r="BB53" s="501"/>
      <c r="BC53" s="500">
        <f t="shared" si="34"/>
        <v>0.62228854756895768</v>
      </c>
      <c r="BD53" s="500">
        <f t="shared" si="35"/>
        <v>0.37771145243104226</v>
      </c>
      <c r="BF53" s="500">
        <f t="shared" si="60"/>
        <v>-6.9523194373066408E-2</v>
      </c>
      <c r="BG53" s="500">
        <f t="shared" si="61"/>
        <v>-1.4998676899408722E-2</v>
      </c>
      <c r="BH53" s="500"/>
      <c r="BI53" s="500">
        <f t="shared" si="62"/>
        <v>-3.0111122030113308E-2</v>
      </c>
      <c r="BJ53" s="500">
        <f t="shared" si="36"/>
        <v>-3.0111122030113308E-2</v>
      </c>
      <c r="BK53" s="500"/>
      <c r="BL53" s="501">
        <f t="shared" si="53"/>
        <v>0.83912265480716475</v>
      </c>
      <c r="BM53" s="501">
        <f t="shared" si="54"/>
        <v>0.16087734519283522</v>
      </c>
      <c r="BN53" s="501"/>
      <c r="BO53" s="501">
        <f t="shared" si="37"/>
        <v>-6.5277481880375117E-3</v>
      </c>
      <c r="BP53" s="501">
        <f t="shared" si="37"/>
        <v>3.4756629019607611E-2</v>
      </c>
      <c r="BR53" s="500">
        <f t="shared" si="63"/>
        <v>3.2884415603720768E-2</v>
      </c>
      <c r="BS53" s="500">
        <f t="shared" si="64"/>
        <v>1.9644670875325784E-2</v>
      </c>
      <c r="BU53" s="500">
        <v>0</v>
      </c>
      <c r="BV53" s="500">
        <f t="shared" si="65"/>
        <v>-8.0910269400003426E-3</v>
      </c>
      <c r="BZ53" s="500">
        <f t="shared" si="26"/>
        <v>0.95224906102333695</v>
      </c>
      <c r="CA53" s="500">
        <f t="shared" si="27"/>
        <v>0.78145773935164498</v>
      </c>
      <c r="CB53" s="500">
        <f t="shared" si="55"/>
        <v>0.97013720826034511</v>
      </c>
      <c r="CD53" s="500">
        <f t="shared" si="38"/>
        <v>1.0282759988732879</v>
      </c>
      <c r="CE53" s="500">
        <f t="shared" si="28"/>
        <v>0.97898042404026475</v>
      </c>
      <c r="CF53" s="500">
        <f t="shared" si="56"/>
        <v>1.0295251945642014</v>
      </c>
      <c r="CH53" s="500">
        <f t="shared" si="39"/>
        <v>0.99694859150212167</v>
      </c>
      <c r="CI53" s="500">
        <f t="shared" si="29"/>
        <v>0.97841593019769235</v>
      </c>
      <c r="CJ53" s="500">
        <f t="shared" si="57"/>
        <v>0.99258597460241593</v>
      </c>
      <c r="CL53" s="500">
        <f t="shared" si="40"/>
        <v>0.99878069808820302</v>
      </c>
      <c r="CN53" s="500">
        <f t="shared" si="41"/>
        <v>0.9703377016620659</v>
      </c>
      <c r="CO53" s="500">
        <f t="shared" si="30"/>
        <v>0.6907285142386107</v>
      </c>
      <c r="CP53" s="500">
        <f t="shared" si="58"/>
        <v>0.99417890515008878</v>
      </c>
      <c r="CR53" s="500">
        <f t="shared" si="42"/>
        <v>1.0091070530296282</v>
      </c>
      <c r="CS53" s="500">
        <f t="shared" si="31"/>
        <v>1.1075709542532468</v>
      </c>
      <c r="CT53" s="500">
        <f t="shared" si="59"/>
        <v>1.0046285242140984</v>
      </c>
    </row>
    <row r="54" spans="1:98" x14ac:dyDescent="0.2">
      <c r="A54" s="489" t="s">
        <v>105</v>
      </c>
      <c r="B54" s="435">
        <f t="shared" si="12"/>
        <v>1988</v>
      </c>
      <c r="C54" s="513"/>
      <c r="D54" s="504">
        <f>Total_Industrial!F283</f>
        <v>15286.767930006321</v>
      </c>
      <c r="E54" s="504">
        <f>Total_Industrial!F205</f>
        <v>2879.4064668287942</v>
      </c>
      <c r="F54" s="504">
        <f>Conversion_factors!$A50*E54</f>
        <v>9239.768658099807</v>
      </c>
      <c r="G54" s="504">
        <f t="shared" si="43"/>
        <v>24526.53658810613</v>
      </c>
      <c r="H54" s="505">
        <f t="shared" si="44"/>
        <v>3.2089143247205159</v>
      </c>
      <c r="K54" s="554">
        <f>Total_Industrial!J49</f>
        <v>1891980.1788120933</v>
      </c>
      <c r="M54" s="505">
        <f>Total_Industrial!Z283</f>
        <v>0.98953662625229866</v>
      </c>
      <c r="N54" s="505">
        <f>Total_Industrial!Z205</f>
        <v>0.98137330424036451</v>
      </c>
      <c r="O54" s="537">
        <f>Total_Industrial!N127</f>
        <v>9.6016726814976501</v>
      </c>
      <c r="Q54" s="508">
        <f t="shared" si="48"/>
        <v>12.963421531987436</v>
      </c>
      <c r="S54" s="501"/>
      <c r="T54" s="501"/>
      <c r="W54" s="501">
        <f>Total_Industrial!AD283</f>
        <v>0.98898912681116302</v>
      </c>
      <c r="Z54" s="509">
        <f>Total_Industrial!AD205</f>
        <v>1.0006664532057765</v>
      </c>
      <c r="AA54" s="500"/>
      <c r="AB54" s="448">
        <f t="shared" si="13"/>
        <v>1988</v>
      </c>
      <c r="AC54" s="511">
        <f t="shared" si="49"/>
        <v>1.1257914379771936</v>
      </c>
      <c r="AD54" s="511">
        <f t="shared" si="50"/>
        <v>0.97149098494281871</v>
      </c>
      <c r="AE54" s="511">
        <f t="shared" si="14"/>
        <v>0.99339379429316588</v>
      </c>
      <c r="AF54" s="512">
        <f t="shared" si="15"/>
        <v>0.99142217088406692</v>
      </c>
      <c r="AG54" s="511">
        <f t="shared" si="16"/>
        <v>0.98641317398126782</v>
      </c>
      <c r="AH54" s="511">
        <f t="shared" si="17"/>
        <v>1.0936966314906535</v>
      </c>
      <c r="AI54" s="511">
        <f t="shared" si="18"/>
        <v>1.0936962329206561</v>
      </c>
      <c r="AJ54" s="511"/>
      <c r="AK54" s="511" t="e">
        <f>#REF!*#REF!*AE54</f>
        <v>#REF!</v>
      </c>
      <c r="AL54" s="511">
        <f t="shared" si="19"/>
        <v>0.98487263208089071</v>
      </c>
      <c r="AM54" s="510"/>
      <c r="AN54" s="511">
        <f>Total_Industrial!Z127</f>
        <v>0.98825184249002351</v>
      </c>
      <c r="AO54" s="511">
        <f>Total_Industrial!AD127</f>
        <v>0.9908164273016723</v>
      </c>
      <c r="AP54" s="511">
        <f t="shared" si="45"/>
        <v>1.0007357588895529</v>
      </c>
      <c r="AQ54" s="511">
        <f t="shared" si="46"/>
        <v>0.99142217088406692</v>
      </c>
      <c r="AR54" s="511">
        <f t="shared" si="47"/>
        <v>0.97149121185040399</v>
      </c>
      <c r="AT54" s="441"/>
      <c r="AV54" s="501">
        <f t="shared" si="51"/>
        <v>0.62327462644764398</v>
      </c>
      <c r="AW54" s="501">
        <f t="shared" si="52"/>
        <v>0.37672537355235591</v>
      </c>
      <c r="AY54" s="500">
        <f t="shared" si="32"/>
        <v>0.62082529040494361</v>
      </c>
      <c r="AZ54" s="500">
        <f t="shared" si="32"/>
        <v>0.37916623670044441</v>
      </c>
      <c r="BA54" s="500">
        <f t="shared" si="33"/>
        <v>0.99999152710538808</v>
      </c>
      <c r="BC54" s="500">
        <f t="shared" si="34"/>
        <v>0.62083055063677106</v>
      </c>
      <c r="BD54" s="500">
        <f t="shared" si="35"/>
        <v>0.37916944936322894</v>
      </c>
      <c r="BF54" s="500">
        <f t="shared" si="60"/>
        <v>2.669961203471383E-2</v>
      </c>
      <c r="BG54" s="500">
        <f t="shared" si="61"/>
        <v>1.6314402061889978E-4</v>
      </c>
      <c r="BH54" s="500"/>
      <c r="BI54" s="500">
        <f t="shared" si="62"/>
        <v>-1.5205844184432413E-2</v>
      </c>
      <c r="BJ54" s="500">
        <f t="shared" si="36"/>
        <v>-1.5205844184432413E-2</v>
      </c>
      <c r="BK54" s="500"/>
      <c r="BL54" s="501">
        <f t="shared" si="53"/>
        <v>0.84149626641642061</v>
      </c>
      <c r="BM54" s="501">
        <f t="shared" si="54"/>
        <v>0.15850373358357939</v>
      </c>
      <c r="BN54" s="501"/>
      <c r="BO54" s="501">
        <f t="shared" si="37"/>
        <v>2.8246893540336514E-3</v>
      </c>
      <c r="BP54" s="501">
        <f t="shared" si="37"/>
        <v>-1.4864094771012668E-2</v>
      </c>
      <c r="BR54" s="500">
        <f t="shared" si="63"/>
        <v>-3.9080708615763626E-2</v>
      </c>
      <c r="BS54" s="500">
        <f t="shared" si="64"/>
        <v>-3.0232776515039504E-2</v>
      </c>
      <c r="BU54" s="500">
        <v>0</v>
      </c>
      <c r="BV54" s="500">
        <f t="shared" si="65"/>
        <v>-3.0940903918434495E-3</v>
      </c>
      <c r="BZ54" s="500">
        <f t="shared" si="26"/>
        <v>1.0167769729707707</v>
      </c>
      <c r="CA54" s="500">
        <f t="shared" si="27"/>
        <v>0.79456823472254712</v>
      </c>
      <c r="CB54" s="500">
        <f t="shared" si="55"/>
        <v>0.98641317398126782</v>
      </c>
      <c r="CD54" s="500">
        <f t="shared" si="38"/>
        <v>0.96490479255699035</v>
      </c>
      <c r="CE54" s="500">
        <f t="shared" si="28"/>
        <v>0.9446229029759261</v>
      </c>
      <c r="CF54" s="500">
        <f t="shared" si="56"/>
        <v>0.99339379429316588</v>
      </c>
      <c r="CH54" s="500">
        <f t="shared" si="39"/>
        <v>0.99882750336179682</v>
      </c>
      <c r="CI54" s="500">
        <f t="shared" si="29"/>
        <v>0.97726874080877113</v>
      </c>
      <c r="CJ54" s="500">
        <f t="shared" si="57"/>
        <v>0.99142217088406692</v>
      </c>
      <c r="CL54" s="500">
        <f t="shared" si="40"/>
        <v>0.97989672564201646</v>
      </c>
      <c r="CN54" s="500">
        <f t="shared" si="41"/>
        <v>0.98490918090834545</v>
      </c>
      <c r="CO54" s="500">
        <f t="shared" si="30"/>
        <v>0.68030485518878847</v>
      </c>
      <c r="CP54" s="500">
        <f t="shared" si="58"/>
        <v>0.97917593114772961</v>
      </c>
      <c r="CR54" s="500">
        <f t="shared" si="42"/>
        <v>0.99612516942260765</v>
      </c>
      <c r="CS54" s="500">
        <f t="shared" si="31"/>
        <v>1.1032793044530746</v>
      </c>
      <c r="CT54" s="500">
        <f t="shared" si="59"/>
        <v>1.0007357588895529</v>
      </c>
    </row>
    <row r="55" spans="1:98" x14ac:dyDescent="0.2">
      <c r="A55" s="489" t="s">
        <v>105</v>
      </c>
      <c r="B55" s="435">
        <f t="shared" si="12"/>
        <v>1989</v>
      </c>
      <c r="C55" s="513"/>
      <c r="D55" s="504">
        <f>Total_Industrial!F284</f>
        <v>15301.004206970367</v>
      </c>
      <c r="E55" s="504">
        <f>Total_Industrial!F206</f>
        <v>2924.7884686678481</v>
      </c>
      <c r="F55" s="504">
        <f>Conversion_factors!$A51*E55</f>
        <v>9673.525144029376</v>
      </c>
      <c r="G55" s="504">
        <f t="shared" si="43"/>
        <v>24974.529350999743</v>
      </c>
      <c r="H55" s="505">
        <f t="shared" si="44"/>
        <v>3.3074272712909631</v>
      </c>
      <c r="K55" s="554">
        <f>Total_Industrial!J50</f>
        <v>1899493.4480750812</v>
      </c>
      <c r="M55" s="505">
        <f>Total_Industrial!Z284</f>
        <v>0.98384028806891743</v>
      </c>
      <c r="N55" s="505">
        <f>Total_Industrial!Z206</f>
        <v>0.98774070116684032</v>
      </c>
      <c r="O55" s="537">
        <f>Total_Industrial!N128</f>
        <v>9.5950805695634092</v>
      </c>
      <c r="Q55" s="508">
        <f t="shared" si="48"/>
        <v>13.14799446995122</v>
      </c>
      <c r="S55" s="501"/>
      <c r="T55" s="501"/>
      <c r="W55" s="501">
        <f>Total_Industrial!AD284</f>
        <v>0.99170346697164102</v>
      </c>
      <c r="Z55" s="509">
        <f>Total_Industrial!AD206</f>
        <v>1.0058909402811496</v>
      </c>
      <c r="AA55" s="500"/>
      <c r="AB55" s="448">
        <f t="shared" si="13"/>
        <v>1989</v>
      </c>
      <c r="AC55" s="511">
        <f t="shared" si="49"/>
        <v>1.1302620842885094</v>
      </c>
      <c r="AD55" s="511">
        <f t="shared" si="50"/>
        <v>0.98532305426601208</v>
      </c>
      <c r="AE55" s="511">
        <f t="shared" si="14"/>
        <v>0.99705931248810808</v>
      </c>
      <c r="AF55" s="512">
        <f t="shared" si="15"/>
        <v>1.002941027150577</v>
      </c>
      <c r="AG55" s="511">
        <f t="shared" si="16"/>
        <v>0.98533159764041933</v>
      </c>
      <c r="AH55" s="511">
        <f t="shared" si="17"/>
        <v>1.1136736916693109</v>
      </c>
      <c r="AI55" s="511">
        <f t="shared" si="18"/>
        <v>1.113673289012223</v>
      </c>
      <c r="AJ55" s="511"/>
      <c r="AK55" s="511" t="e">
        <f>#REF!*#REF!*AE55</f>
        <v>#REF!</v>
      </c>
      <c r="AL55" s="511">
        <f t="shared" si="19"/>
        <v>0.99999169099687124</v>
      </c>
      <c r="AM55" s="510"/>
      <c r="AN55" s="511">
        <f>Total_Industrial!Z128</f>
        <v>0.98448256735303308</v>
      </c>
      <c r="AO55" s="511">
        <f>Total_Industrial!AD128</f>
        <v>0.99392709286407777</v>
      </c>
      <c r="AP55" s="511">
        <f t="shared" si="45"/>
        <v>1.0040163576707823</v>
      </c>
      <c r="AQ55" s="511">
        <f t="shared" si="46"/>
        <v>1.002941027150577</v>
      </c>
      <c r="AR55" s="511">
        <f t="shared" si="47"/>
        <v>0.98532328259955471</v>
      </c>
      <c r="AT55" s="441"/>
      <c r="AV55" s="501">
        <f t="shared" si="51"/>
        <v>0.61266436664032109</v>
      </c>
      <c r="AW55" s="501">
        <f t="shared" si="52"/>
        <v>0.38733563335967891</v>
      </c>
      <c r="AY55" s="500">
        <f t="shared" si="32"/>
        <v>0.61795431512775245</v>
      </c>
      <c r="AZ55" s="500">
        <f t="shared" si="32"/>
        <v>0.38200594533785592</v>
      </c>
      <c r="BA55" s="500">
        <f t="shared" si="33"/>
        <v>0.99996026046560837</v>
      </c>
      <c r="BC55" s="500">
        <f t="shared" si="34"/>
        <v>0.6179788733204421</v>
      </c>
      <c r="BD55" s="500">
        <f t="shared" si="35"/>
        <v>0.38202112667955795</v>
      </c>
      <c r="BF55" s="500">
        <f t="shared" si="60"/>
        <v>-5.773204260735694E-3</v>
      </c>
      <c r="BG55" s="500">
        <f t="shared" si="61"/>
        <v>6.4672935162479002E-3</v>
      </c>
      <c r="BH55" s="500"/>
      <c r="BI55" s="500">
        <f t="shared" si="62"/>
        <v>-6.8679449145848373E-4</v>
      </c>
      <c r="BJ55" s="500">
        <f t="shared" si="36"/>
        <v>-6.8679449145848373E-4</v>
      </c>
      <c r="BK55" s="500"/>
      <c r="BL55" s="501">
        <f t="shared" si="53"/>
        <v>0.83952475918497027</v>
      </c>
      <c r="BM55" s="501">
        <f t="shared" si="54"/>
        <v>0.16047524081502976</v>
      </c>
      <c r="BN55" s="501"/>
      <c r="BO55" s="501">
        <f t="shared" si="37"/>
        <v>-2.3456079434351178E-3</v>
      </c>
      <c r="BP55" s="501">
        <f t="shared" si="37"/>
        <v>1.2361519063364643E-2</v>
      </c>
      <c r="BR55" s="500">
        <f t="shared" si="63"/>
        <v>2.7408007362396108E-3</v>
      </c>
      <c r="BS55" s="500">
        <f t="shared" si="64"/>
        <v>5.2074253131076092E-3</v>
      </c>
      <c r="BU55" s="500">
        <v>0</v>
      </c>
      <c r="BV55" s="500">
        <f t="shared" si="65"/>
        <v>3.0237964401714754E-2</v>
      </c>
      <c r="BZ55" s="500">
        <f t="shared" si="26"/>
        <v>0.99890352605847388</v>
      </c>
      <c r="CA55" s="500">
        <f t="shared" si="27"/>
        <v>0.79369701135840942</v>
      </c>
      <c r="CB55" s="500">
        <f t="shared" si="55"/>
        <v>0.98533159764041933</v>
      </c>
      <c r="CD55" s="500">
        <f t="shared" si="38"/>
        <v>1.003689894396361</v>
      </c>
      <c r="CE55" s="500">
        <f t="shared" si="28"/>
        <v>0.94810846173229124</v>
      </c>
      <c r="CF55" s="500">
        <f t="shared" si="56"/>
        <v>0.99705931248810808</v>
      </c>
      <c r="CH55" s="500">
        <f t="shared" si="39"/>
        <v>1.0116185179278756</v>
      </c>
      <c r="CI55" s="500">
        <f t="shared" si="29"/>
        <v>0.98862315519421029</v>
      </c>
      <c r="CJ55" s="500">
        <f t="shared" si="57"/>
        <v>1.002941027150577</v>
      </c>
      <c r="CL55" s="500">
        <f t="shared" si="40"/>
        <v>0.98243404531616563</v>
      </c>
      <c r="CN55" s="500">
        <f t="shared" si="41"/>
        <v>0.99931344129789557</v>
      </c>
      <c r="CO55" s="500">
        <f t="shared" si="30"/>
        <v>0.6798377859703747</v>
      </c>
      <c r="CP55" s="500">
        <f t="shared" si="58"/>
        <v>0.97850366939130895</v>
      </c>
      <c r="CR55" s="500">
        <f t="shared" si="42"/>
        <v>1.0032781868261305</v>
      </c>
      <c r="CS55" s="500">
        <f t="shared" si="31"/>
        <v>1.1068960601344751</v>
      </c>
      <c r="CT55" s="500">
        <f t="shared" si="59"/>
        <v>1.0040163576707823</v>
      </c>
    </row>
    <row r="56" spans="1:98" x14ac:dyDescent="0.2">
      <c r="A56" s="489" t="s">
        <v>105</v>
      </c>
      <c r="B56" s="435">
        <f t="shared" si="12"/>
        <v>1990</v>
      </c>
      <c r="D56" s="504">
        <f>Total_Industrial!F285</f>
        <v>15252.402045656105</v>
      </c>
      <c r="E56" s="504">
        <f>Total_Industrial!F207</f>
        <v>2991.3519121358877</v>
      </c>
      <c r="F56" s="504">
        <f>Conversion_factors!$A52*E56</f>
        <v>9856.1972668083818</v>
      </c>
      <c r="G56" s="504">
        <f t="shared" si="43"/>
        <v>25108.599312464488</v>
      </c>
      <c r="H56" s="505">
        <f t="shared" si="44"/>
        <v>3.2948972759847743</v>
      </c>
      <c r="K56" s="554">
        <f>Total_Industrial!J51</f>
        <v>1877733.680630553</v>
      </c>
      <c r="M56" s="505">
        <f>Total_Industrial!Z285</f>
        <v>0.98290542309401141</v>
      </c>
      <c r="N56" s="505">
        <f>Total_Industrial!Z207</f>
        <v>1.009881457877472</v>
      </c>
      <c r="O56" s="537">
        <f>Total_Industrial!N129</f>
        <v>9.7158367802539711</v>
      </c>
      <c r="Q56" s="508">
        <f t="shared" si="48"/>
        <v>13.371757439017063</v>
      </c>
      <c r="S56" s="501"/>
      <c r="T56" s="501"/>
      <c r="W56" s="501">
        <f>Total_Industrial!AD285</f>
        <v>1.0009602128840049</v>
      </c>
      <c r="Z56" s="509">
        <f>Total_Industrial!AD207</f>
        <v>1.0178886904935234</v>
      </c>
      <c r="AA56" s="500"/>
      <c r="AB56" s="448">
        <f t="shared" si="13"/>
        <v>1990</v>
      </c>
      <c r="AC56" s="511">
        <f t="shared" si="49"/>
        <v>1.1173142954291115</v>
      </c>
      <c r="AD56" s="511">
        <f t="shared" si="50"/>
        <v>1.0020920613275435</v>
      </c>
      <c r="AE56" s="511">
        <f t="shared" si="14"/>
        <v>1.0073735114190554</v>
      </c>
      <c r="AF56" s="512">
        <f t="shared" si="15"/>
        <v>1.0014577130301778</v>
      </c>
      <c r="AG56" s="511">
        <f t="shared" si="16"/>
        <v>0.99330959684287023</v>
      </c>
      <c r="AH56" s="511">
        <f t="shared" si="17"/>
        <v>1.1196521788242593</v>
      </c>
      <c r="AI56" s="511">
        <f t="shared" si="18"/>
        <v>1.1196517854572903</v>
      </c>
      <c r="AJ56" s="511"/>
      <c r="AK56" s="511" t="e">
        <f>#REF!*#REF!*AE56</f>
        <v>#REF!</v>
      </c>
      <c r="AL56" s="511">
        <f t="shared" si="19"/>
        <v>1.008841972912907</v>
      </c>
      <c r="AM56" s="510"/>
      <c r="AN56" s="511">
        <f>Total_Industrial!Z129</f>
        <v>0.9872422212888855</v>
      </c>
      <c r="AO56" s="511">
        <f>Total_Industrial!AD129</f>
        <v>1.0036225722653742</v>
      </c>
      <c r="AP56" s="511">
        <f t="shared" si="45"/>
        <v>1.0099060241044873</v>
      </c>
      <c r="AQ56" s="511">
        <f t="shared" si="46"/>
        <v>1.0014577130301778</v>
      </c>
      <c r="AR56" s="511">
        <f t="shared" si="47"/>
        <v>1.0020922870020683</v>
      </c>
      <c r="AT56" s="441"/>
      <c r="AV56" s="501">
        <f t="shared" si="51"/>
        <v>0.60745730400359133</v>
      </c>
      <c r="AW56" s="501">
        <f t="shared" si="52"/>
        <v>0.39254269599640862</v>
      </c>
      <c r="AY56" s="500">
        <f t="shared" si="32"/>
        <v>0.61005713164310371</v>
      </c>
      <c r="AZ56" s="500">
        <f t="shared" si="32"/>
        <v>0.38993337022212154</v>
      </c>
      <c r="BA56" s="500">
        <f t="shared" si="33"/>
        <v>0.99999050186522531</v>
      </c>
      <c r="BC56" s="500">
        <f t="shared" si="34"/>
        <v>0.61006292610299684</v>
      </c>
      <c r="BD56" s="500">
        <f t="shared" si="35"/>
        <v>0.38993707389700305</v>
      </c>
      <c r="BF56" s="500">
        <f t="shared" si="60"/>
        <v>-9.5067200605450397E-4</v>
      </c>
      <c r="BG56" s="500">
        <f t="shared" si="61"/>
        <v>2.2168019418335488E-2</v>
      </c>
      <c r="BH56" s="500"/>
      <c r="BI56" s="500">
        <f t="shared" si="62"/>
        <v>1.2506685469962283E-2</v>
      </c>
      <c r="BJ56" s="500">
        <f t="shared" si="36"/>
        <v>1.2506685469962283E-2</v>
      </c>
      <c r="BK56" s="500"/>
      <c r="BL56" s="501">
        <f t="shared" si="53"/>
        <v>0.83603418906785532</v>
      </c>
      <c r="BM56" s="501">
        <f t="shared" si="54"/>
        <v>0.16396581093214466</v>
      </c>
      <c r="BN56" s="501"/>
      <c r="BO56" s="501">
        <f t="shared" si="37"/>
        <v>-4.1664605954549296E-3</v>
      </c>
      <c r="BP56" s="501">
        <f t="shared" si="37"/>
        <v>2.1518268329745589E-2</v>
      </c>
      <c r="BR56" s="500">
        <f t="shared" si="63"/>
        <v>9.290892982333869E-3</v>
      </c>
      <c r="BS56" s="500">
        <f t="shared" si="64"/>
        <v>1.1856914250599541E-2</v>
      </c>
      <c r="BU56" s="500">
        <v>0</v>
      </c>
      <c r="BV56" s="500">
        <f t="shared" si="65"/>
        <v>-3.7956359944483495E-3</v>
      </c>
      <c r="BZ56" s="500">
        <f t="shared" si="26"/>
        <v>1.0080967658213296</v>
      </c>
      <c r="CA56" s="500">
        <f t="shared" si="27"/>
        <v>0.80012339019246759</v>
      </c>
      <c r="CB56" s="500">
        <f t="shared" si="55"/>
        <v>0.99330959684287023</v>
      </c>
      <c r="CD56" s="500">
        <f t="shared" si="38"/>
        <v>1.010344619223513</v>
      </c>
      <c r="CE56" s="500">
        <f t="shared" si="28"/>
        <v>0.95791628275150253</v>
      </c>
      <c r="CF56" s="500">
        <f t="shared" si="56"/>
        <v>1.0073735114190554</v>
      </c>
      <c r="CH56" s="500">
        <f t="shared" si="39"/>
        <v>0.99852103555419081</v>
      </c>
      <c r="CI56" s="500">
        <f t="shared" si="29"/>
        <v>0.98716101669737433</v>
      </c>
      <c r="CJ56" s="500">
        <f t="shared" si="57"/>
        <v>1.0014577130301778</v>
      </c>
      <c r="CL56" s="500">
        <f t="shared" si="40"/>
        <v>1.0006337764978483</v>
      </c>
      <c r="CN56" s="500">
        <f t="shared" si="41"/>
        <v>1.0125852211260855</v>
      </c>
      <c r="CO56" s="500">
        <f t="shared" si="30"/>
        <v>0.68839369483668023</v>
      </c>
      <c r="CP56" s="500">
        <f t="shared" si="58"/>
        <v>0.99081835444328459</v>
      </c>
      <c r="CR56" s="500">
        <f t="shared" si="42"/>
        <v>1.0058661060536587</v>
      </c>
      <c r="CS56" s="500">
        <f t="shared" si="31"/>
        <v>1.1133892298136008</v>
      </c>
      <c r="CT56" s="500">
        <f t="shared" si="59"/>
        <v>1.0099060241044873</v>
      </c>
    </row>
    <row r="57" spans="1:98" x14ac:dyDescent="0.2">
      <c r="A57" s="489" t="s">
        <v>105</v>
      </c>
      <c r="B57" s="435">
        <f t="shared" si="12"/>
        <v>1991</v>
      </c>
      <c r="D57" s="504">
        <f>Total_Industrial!F286</f>
        <v>14602.591926499394</v>
      </c>
      <c r="E57" s="504">
        <f>Total_Industrial!F208</f>
        <v>2975.7635024621286</v>
      </c>
      <c r="F57" s="504">
        <f>Conversion_factors!$A53*E57</f>
        <v>9743.2793826548041</v>
      </c>
      <c r="G57" s="504">
        <f t="shared" si="43"/>
        <v>24345.871309154198</v>
      </c>
      <c r="H57" s="505">
        <f t="shared" si="44"/>
        <v>3.2742116013565172</v>
      </c>
      <c r="K57" s="554">
        <f>Total_Industrial!J52</f>
        <v>1831760.8820888742</v>
      </c>
      <c r="M57" s="505">
        <f>Total_Industrial!Z286</f>
        <v>0.95178472568644368</v>
      </c>
      <c r="N57" s="505">
        <f>Total_Industrial!Z208</f>
        <v>1.0235828258627107</v>
      </c>
      <c r="O57" s="537">
        <f>Total_Industrial!N130</f>
        <v>9.5964247303478807</v>
      </c>
      <c r="Q57" s="508">
        <f t="shared" si="48"/>
        <v>13.290965839051569</v>
      </c>
      <c r="S57" s="501"/>
      <c r="T57" s="501"/>
      <c r="W57" s="501">
        <f>Total_Industrial!AD286</f>
        <v>1.0144875414987891</v>
      </c>
      <c r="Z57" s="509">
        <f>Total_Industrial!AD208</f>
        <v>1.0241032146064748</v>
      </c>
      <c r="AA57" s="500"/>
      <c r="AB57" s="448">
        <f t="shared" si="13"/>
        <v>1991</v>
      </c>
      <c r="AC57" s="511">
        <f t="shared" si="49"/>
        <v>1.0899589438468513</v>
      </c>
      <c r="AD57" s="511">
        <f t="shared" si="50"/>
        <v>0.99603746294609663</v>
      </c>
      <c r="AE57" s="511">
        <f t="shared" si="14"/>
        <v>1.0180225942358607</v>
      </c>
      <c r="AF57" s="512">
        <f t="shared" si="15"/>
        <v>0.99896090973416174</v>
      </c>
      <c r="AG57" s="511">
        <f t="shared" si="16"/>
        <v>0.97942203166569763</v>
      </c>
      <c r="AH57" s="511">
        <f t="shared" si="17"/>
        <v>1.0856402081259307</v>
      </c>
      <c r="AI57" s="511">
        <f t="shared" si="18"/>
        <v>1.0856399411446247</v>
      </c>
      <c r="AJ57" s="511"/>
      <c r="AK57" s="511" t="e">
        <f>#REF!*#REF!*AE57</f>
        <v>#REF!</v>
      </c>
      <c r="AL57" s="511">
        <f t="shared" si="19"/>
        <v>1.0169647768677867</v>
      </c>
      <c r="AM57" s="510"/>
      <c r="AN57" s="511">
        <f>Total_Industrial!Z130</f>
        <v>0.96328407870604482</v>
      </c>
      <c r="AO57" s="511">
        <f>Total_Industrial!AD130</f>
        <v>1.0159421525567116</v>
      </c>
      <c r="AP57" s="511">
        <f t="shared" si="45"/>
        <v>1.0188350687982477</v>
      </c>
      <c r="AQ57" s="511">
        <f t="shared" si="46"/>
        <v>0.99896090973416174</v>
      </c>
      <c r="AR57" s="511">
        <f t="shared" si="47"/>
        <v>0.99603761958895454</v>
      </c>
      <c r="AT57" s="441"/>
      <c r="AV57" s="501">
        <f t="shared" si="51"/>
        <v>0.59979746631654662</v>
      </c>
      <c r="AW57" s="501">
        <f t="shared" si="52"/>
        <v>0.40020253368345338</v>
      </c>
      <c r="AY57" s="500">
        <f t="shared" si="32"/>
        <v>0.60361928499973017</v>
      </c>
      <c r="AZ57" s="500">
        <f t="shared" si="32"/>
        <v>0.39636027910413946</v>
      </c>
      <c r="BA57" s="500">
        <f t="shared" si="33"/>
        <v>0.99997956410386957</v>
      </c>
      <c r="BC57" s="500">
        <f t="shared" si="34"/>
        <v>0.60363162075283294</v>
      </c>
      <c r="BD57" s="500">
        <f t="shared" si="35"/>
        <v>0.39636837924716711</v>
      </c>
      <c r="BF57" s="500">
        <f t="shared" si="60"/>
        <v>-3.2174022259797791E-2</v>
      </c>
      <c r="BG57" s="500">
        <f t="shared" si="61"/>
        <v>1.3476091463513884E-2</v>
      </c>
      <c r="BH57" s="500"/>
      <c r="BI57" s="500">
        <f t="shared" si="62"/>
        <v>-1.2366606745999384E-2</v>
      </c>
      <c r="BJ57" s="500">
        <f t="shared" si="36"/>
        <v>-1.2366606745999384E-2</v>
      </c>
      <c r="BK57" s="500"/>
      <c r="BL57" s="501">
        <f t="shared" si="53"/>
        <v>0.83071433988873855</v>
      </c>
      <c r="BM57" s="501">
        <f t="shared" si="54"/>
        <v>0.1692856601112615</v>
      </c>
      <c r="BN57" s="501"/>
      <c r="BO57" s="501">
        <f t="shared" si="37"/>
        <v>-6.3835271509114465E-3</v>
      </c>
      <c r="BP57" s="501">
        <f t="shared" si="37"/>
        <v>3.1929648330626739E-2</v>
      </c>
      <c r="BR57" s="500">
        <f t="shared" si="63"/>
        <v>1.3423847598912898E-2</v>
      </c>
      <c r="BS57" s="500">
        <f t="shared" si="64"/>
        <v>6.0867462637578312E-3</v>
      </c>
      <c r="BU57" s="500">
        <v>0</v>
      </c>
      <c r="BV57" s="500">
        <f t="shared" si="65"/>
        <v>-6.2978840467939013E-3</v>
      </c>
      <c r="BZ57" s="500">
        <f t="shared" si="26"/>
        <v>0.98601889559779476</v>
      </c>
      <c r="CA57" s="500">
        <f t="shared" si="27"/>
        <v>0.78893678153954028</v>
      </c>
      <c r="CB57" s="500">
        <f t="shared" si="55"/>
        <v>0.97942203166569763</v>
      </c>
      <c r="CD57" s="500">
        <f t="shared" si="38"/>
        <v>1.0105711364216876</v>
      </c>
      <c r="CE57" s="500">
        <f t="shared" si="28"/>
        <v>0.96804254645702459</v>
      </c>
      <c r="CF57" s="500">
        <f t="shared" si="56"/>
        <v>1.0180225942358607</v>
      </c>
      <c r="CH57" s="500">
        <f t="shared" si="39"/>
        <v>0.9975068310288796</v>
      </c>
      <c r="CI57" s="500">
        <f t="shared" si="29"/>
        <v>0.98469985748104472</v>
      </c>
      <c r="CJ57" s="500">
        <f t="shared" si="57"/>
        <v>0.99896090973416174</v>
      </c>
      <c r="CL57" s="500">
        <f t="shared" si="40"/>
        <v>0.99707375752807081</v>
      </c>
      <c r="CN57" s="500">
        <f t="shared" si="41"/>
        <v>0.98770954549702006</v>
      </c>
      <c r="CO57" s="500">
        <f t="shared" si="30"/>
        <v>0.67993302345015172</v>
      </c>
      <c r="CP57" s="500">
        <f t="shared" si="58"/>
        <v>0.97864074653728184</v>
      </c>
      <c r="CR57" s="500">
        <f t="shared" si="42"/>
        <v>1.0088414609682899</v>
      </c>
      <c r="CS57" s="500">
        <f t="shared" si="31"/>
        <v>1.123233217231512</v>
      </c>
      <c r="CT57" s="500">
        <f t="shared" si="59"/>
        <v>1.0188350687982477</v>
      </c>
    </row>
    <row r="58" spans="1:98" x14ac:dyDescent="0.2">
      <c r="A58" s="489" t="s">
        <v>105</v>
      </c>
      <c r="B58" s="435">
        <f t="shared" si="12"/>
        <v>1992</v>
      </c>
      <c r="D58" s="504">
        <f>Total_Industrial!F287</f>
        <v>14997.530884349999</v>
      </c>
      <c r="E58" s="504">
        <f>Total_Industrial!F209</f>
        <v>2995.3532398211146</v>
      </c>
      <c r="F58" s="504">
        <f>Conversion_factors!$A54*E58</f>
        <v>9760.2487411464044</v>
      </c>
      <c r="G58" s="504">
        <f t="shared" si="43"/>
        <v>24757.779625496405</v>
      </c>
      <c r="H58" s="505">
        <f t="shared" si="44"/>
        <v>3.2584633462894335</v>
      </c>
      <c r="K58" s="554">
        <f>Total_Industrial!J53</f>
        <v>1858441.2112989544</v>
      </c>
      <c r="M58" s="505">
        <f>Total_Industrial!Z287</f>
        <v>0.96135408019893176</v>
      </c>
      <c r="N58" s="505">
        <f>Total_Industrial!Z209</f>
        <v>0.99946467356149682</v>
      </c>
      <c r="O58" s="537">
        <f>Total_Industrial!N131</f>
        <v>9.6817074518031241</v>
      </c>
      <c r="Q58" s="508">
        <f t="shared" si="48"/>
        <v>13.321798653072268</v>
      </c>
      <c r="S58" s="501"/>
      <c r="T58" s="501"/>
      <c r="W58" s="501">
        <f>Total_Industrial!AD287</f>
        <v>1.0167444816109967</v>
      </c>
      <c r="Z58" s="509">
        <f>Total_Industrial!AD209</f>
        <v>1.040563907687245</v>
      </c>
      <c r="AA58" s="500"/>
      <c r="AB58" s="448">
        <f t="shared" si="13"/>
        <v>1992</v>
      </c>
      <c r="AC58" s="511">
        <f t="shared" si="49"/>
        <v>1.1058346314061047</v>
      </c>
      <c r="AD58" s="511">
        <f t="shared" si="50"/>
        <v>0.99834810298720122</v>
      </c>
      <c r="AE58" s="511">
        <f t="shared" si="14"/>
        <v>1.025864224461988</v>
      </c>
      <c r="AF58" s="512">
        <f t="shared" si="15"/>
        <v>0.99704960945486543</v>
      </c>
      <c r="AG58" s="511">
        <f t="shared" si="16"/>
        <v>0.97605749369756867</v>
      </c>
      <c r="AH58" s="511">
        <f t="shared" si="17"/>
        <v>1.1040080474681699</v>
      </c>
      <c r="AI58" s="511">
        <f t="shared" si="18"/>
        <v>1.1040079064818356</v>
      </c>
      <c r="AJ58" s="511"/>
      <c r="AK58" s="511" t="e">
        <f>#REF!*#REF!*AE58</f>
        <v>#REF!</v>
      </c>
      <c r="AL58" s="511">
        <f t="shared" si="19"/>
        <v>1.0228375243535435</v>
      </c>
      <c r="AM58" s="510"/>
      <c r="AN58" s="511">
        <f>Total_Industrial!Z131</f>
        <v>0.96745574717604266</v>
      </c>
      <c r="AO58" s="511">
        <f>Total_Industrial!AD131</f>
        <v>1.0205510046036765</v>
      </c>
      <c r="AP58" s="511">
        <f t="shared" si="45"/>
        <v>1.0141435689096325</v>
      </c>
      <c r="AQ58" s="511">
        <f t="shared" si="46"/>
        <v>0.99704960945486543</v>
      </c>
      <c r="AR58" s="511">
        <f t="shared" si="47"/>
        <v>0.99834818362312849</v>
      </c>
      <c r="AT58" s="441"/>
      <c r="AV58" s="501">
        <f t="shared" si="51"/>
        <v>0.60577043301997202</v>
      </c>
      <c r="AW58" s="501">
        <f t="shared" si="52"/>
        <v>0.39422956698002787</v>
      </c>
      <c r="AY58" s="500">
        <f t="shared" si="32"/>
        <v>0.60277901747477847</v>
      </c>
      <c r="AZ58" s="500">
        <f t="shared" si="32"/>
        <v>0.39720856555760259</v>
      </c>
      <c r="BA58" s="500">
        <f t="shared" si="33"/>
        <v>0.999987583032381</v>
      </c>
      <c r="BC58" s="500">
        <f t="shared" si="34"/>
        <v>0.60278650225525809</v>
      </c>
      <c r="BD58" s="500">
        <f t="shared" si="35"/>
        <v>0.39721349774474191</v>
      </c>
      <c r="BF58" s="500">
        <f t="shared" si="60"/>
        <v>1.0003910108259493E-2</v>
      </c>
      <c r="BG58" s="500">
        <f t="shared" si="61"/>
        <v>-2.3844516767179868E-2</v>
      </c>
      <c r="BH58" s="500"/>
      <c r="BI58" s="500">
        <f t="shared" si="62"/>
        <v>8.8476701980608769E-3</v>
      </c>
      <c r="BJ58" s="500">
        <f t="shared" si="36"/>
        <v>8.8476701980608769E-3</v>
      </c>
      <c r="BK58" s="500"/>
      <c r="BL58" s="501">
        <f t="shared" si="53"/>
        <v>0.83352567497518404</v>
      </c>
      <c r="BM58" s="501">
        <f t="shared" si="54"/>
        <v>0.16647432502481604</v>
      </c>
      <c r="BN58" s="501"/>
      <c r="BO58" s="501">
        <f t="shared" si="37"/>
        <v>3.3785244141279458E-3</v>
      </c>
      <c r="BP58" s="501">
        <f t="shared" si="37"/>
        <v>-1.6746491021330592E-2</v>
      </c>
      <c r="BR58" s="500">
        <f t="shared" si="63"/>
        <v>2.2222385383112667E-3</v>
      </c>
      <c r="BS58" s="500">
        <f t="shared" si="64"/>
        <v>1.5945468083831491E-2</v>
      </c>
      <c r="BU58" s="500">
        <v>0</v>
      </c>
      <c r="BV58" s="500">
        <f t="shared" si="65"/>
        <v>-4.8213896145180637E-3</v>
      </c>
      <c r="BZ58" s="500">
        <f t="shared" si="26"/>
        <v>0.9965647720192623</v>
      </c>
      <c r="CA58" s="500">
        <f t="shared" si="27"/>
        <v>0.78622660383256249</v>
      </c>
      <c r="CB58" s="500">
        <f t="shared" si="55"/>
        <v>0.97605749369756867</v>
      </c>
      <c r="CD58" s="500">
        <f t="shared" si="38"/>
        <v>1.0077028056847925</v>
      </c>
      <c r="CE58" s="500">
        <f t="shared" si="28"/>
        <v>0.97549919008699482</v>
      </c>
      <c r="CF58" s="500">
        <f t="shared" si="56"/>
        <v>1.025864224461988</v>
      </c>
      <c r="CH58" s="500">
        <f t="shared" si="39"/>
        <v>0.99808671164139451</v>
      </c>
      <c r="CI58" s="500">
        <f t="shared" si="29"/>
        <v>0.98281584270700573</v>
      </c>
      <c r="CJ58" s="500">
        <f t="shared" si="57"/>
        <v>0.99704960945486543</v>
      </c>
      <c r="CL58" s="500">
        <f t="shared" si="40"/>
        <v>1.001302463802368</v>
      </c>
      <c r="CN58" s="500">
        <f t="shared" si="41"/>
        <v>1.0088869265222853</v>
      </c>
      <c r="CO58" s="500">
        <f t="shared" si="30"/>
        <v>0.68597553826962854</v>
      </c>
      <c r="CP58" s="500">
        <f t="shared" si="58"/>
        <v>0.98733785494347315</v>
      </c>
      <c r="CR58" s="500">
        <f t="shared" si="42"/>
        <v>0.99539523124763563</v>
      </c>
      <c r="CS58" s="500">
        <f t="shared" si="31"/>
        <v>1.1180609880111867</v>
      </c>
      <c r="CT58" s="500">
        <f t="shared" si="59"/>
        <v>1.0141435689096325</v>
      </c>
    </row>
    <row r="59" spans="1:98" x14ac:dyDescent="0.2">
      <c r="A59" s="489" t="s">
        <v>105</v>
      </c>
      <c r="B59" s="435">
        <f t="shared" si="12"/>
        <v>1993</v>
      </c>
      <c r="D59" s="504">
        <f>Total_Industrial!F288</f>
        <v>15376.501241516782</v>
      </c>
      <c r="E59" s="504">
        <f>Total_Industrial!F210</f>
        <v>3063.1696271732494</v>
      </c>
      <c r="F59" s="504">
        <f>Conversion_factors!$A55*E59</f>
        <v>9991.7928807329554</v>
      </c>
      <c r="G59" s="504">
        <f t="shared" si="43"/>
        <v>25368.294122249739</v>
      </c>
      <c r="H59" s="505">
        <f t="shared" si="44"/>
        <v>3.2619130171885291</v>
      </c>
      <c r="K59" s="554">
        <f>Total_Industrial!J54</f>
        <v>1910354.1142100845</v>
      </c>
      <c r="M59" s="505">
        <f>Total_Industrial!Z288</f>
        <v>0.97117275608748177</v>
      </c>
      <c r="N59" s="505">
        <f>Total_Industrial!Z210</f>
        <v>0.9974254025623811</v>
      </c>
      <c r="O59" s="537">
        <f>Total_Industrial!N132</f>
        <v>9.6524883693171635</v>
      </c>
      <c r="Q59" s="508">
        <f t="shared" si="48"/>
        <v>13.279367387202615</v>
      </c>
      <c r="S59" s="501"/>
      <c r="T59" s="501"/>
      <c r="W59" s="501">
        <f>Total_Industrial!AD288</f>
        <v>1.0038560703338788</v>
      </c>
      <c r="Z59" s="509">
        <f>Total_Industrial!AD210</f>
        <v>1.0373227077177225</v>
      </c>
      <c r="AA59" s="500"/>
      <c r="AB59" s="448">
        <f t="shared" si="13"/>
        <v>1993</v>
      </c>
      <c r="AC59" s="511">
        <f t="shared" si="49"/>
        <v>1.1367245436115201</v>
      </c>
      <c r="AD59" s="511">
        <f t="shared" si="50"/>
        <v>0.99516826407118941</v>
      </c>
      <c r="AE59" s="511">
        <f t="shared" si="14"/>
        <v>1.0167140021211754</v>
      </c>
      <c r="AF59" s="512">
        <f t="shared" si="15"/>
        <v>0.99746541766309715</v>
      </c>
      <c r="AG59" s="511">
        <f t="shared" si="16"/>
        <v>0.98129593455164643</v>
      </c>
      <c r="AH59" s="511">
        <f t="shared" si="17"/>
        <v>1.1312325395572531</v>
      </c>
      <c r="AI59" s="511">
        <f t="shared" si="18"/>
        <v>1.1312321907929914</v>
      </c>
      <c r="AJ59" s="511"/>
      <c r="AK59" s="511" t="e">
        <f>#REF!*#REF!*AE59</f>
        <v>#REF!</v>
      </c>
      <c r="AL59" s="511">
        <f t="shared" si="19"/>
        <v>1.0141370567697172</v>
      </c>
      <c r="AM59" s="510"/>
      <c r="AN59" s="511">
        <f>Total_Industrial!Z132</f>
        <v>0.97535488455240249</v>
      </c>
      <c r="AO59" s="511">
        <f>Total_Industrial!AD132</f>
        <v>1.0092309075316024</v>
      </c>
      <c r="AP59" s="511">
        <f t="shared" si="45"/>
        <v>1.0135508696508033</v>
      </c>
      <c r="AQ59" s="511">
        <f t="shared" si="46"/>
        <v>0.99746541766309715</v>
      </c>
      <c r="AR59" s="511">
        <f t="shared" si="47"/>
        <v>0.99516846053498709</v>
      </c>
      <c r="AT59" s="441"/>
      <c r="AV59" s="501">
        <f t="shared" si="51"/>
        <v>0.60613067506303198</v>
      </c>
      <c r="AW59" s="501">
        <f t="shared" si="52"/>
        <v>0.39386932493696791</v>
      </c>
      <c r="AY59" s="500">
        <f t="shared" si="32"/>
        <v>0.60595053619439199</v>
      </c>
      <c r="AZ59" s="500">
        <f t="shared" si="32"/>
        <v>0.39404941851391573</v>
      </c>
      <c r="BA59" s="500">
        <f t="shared" si="33"/>
        <v>0.99999995470830771</v>
      </c>
      <c r="BC59" s="500">
        <f t="shared" si="34"/>
        <v>0.60595056363891842</v>
      </c>
      <c r="BD59" s="500">
        <f t="shared" si="35"/>
        <v>0.39404943636108153</v>
      </c>
      <c r="BF59" s="500">
        <f t="shared" si="60"/>
        <v>1.0161577259188558E-2</v>
      </c>
      <c r="BG59" s="500">
        <f t="shared" si="61"/>
        <v>-2.0424476363680266E-3</v>
      </c>
      <c r="BH59" s="500"/>
      <c r="BI59" s="500">
        <f t="shared" si="62"/>
        <v>-3.022531167162086E-3</v>
      </c>
      <c r="BJ59" s="500">
        <f t="shared" si="36"/>
        <v>-3.022531167162086E-3</v>
      </c>
      <c r="BK59" s="500"/>
      <c r="BL59" s="501">
        <f t="shared" si="53"/>
        <v>0.83388154544697368</v>
      </c>
      <c r="BM59" s="501">
        <f t="shared" si="54"/>
        <v>0.16611845455302637</v>
      </c>
      <c r="BN59" s="501"/>
      <c r="BO59" s="501">
        <f t="shared" si="37"/>
        <v>4.2685490722902146E-4</v>
      </c>
      <c r="BP59" s="501">
        <f t="shared" si="37"/>
        <v>-2.1399779517198344E-3</v>
      </c>
      <c r="BR59" s="500">
        <f t="shared" si="63"/>
        <v>-1.2757183559840814E-2</v>
      </c>
      <c r="BS59" s="500">
        <f t="shared" si="64"/>
        <v>-3.1197107428927707E-3</v>
      </c>
      <c r="BU59" s="500">
        <v>0</v>
      </c>
      <c r="BV59" s="500">
        <f t="shared" si="65"/>
        <v>1.0581202766999443E-3</v>
      </c>
      <c r="BZ59" s="500">
        <f t="shared" si="26"/>
        <v>1.005366938820615</v>
      </c>
      <c r="CA59" s="500">
        <f t="shared" si="27"/>
        <v>0.79044623391447177</v>
      </c>
      <c r="CB59" s="500">
        <f t="shared" si="55"/>
        <v>0.98129593455164643</v>
      </c>
      <c r="CD59" s="500">
        <f t="shared" si="38"/>
        <v>0.99108047427464263</v>
      </c>
      <c r="CE59" s="500">
        <f t="shared" si="28"/>
        <v>0.96679819996594862</v>
      </c>
      <c r="CF59" s="500">
        <f t="shared" si="56"/>
        <v>1.0167140021211754</v>
      </c>
      <c r="CH59" s="500">
        <f t="shared" si="39"/>
        <v>1.0004170386350777</v>
      </c>
      <c r="CI59" s="500">
        <f t="shared" si="29"/>
        <v>0.98322571488458099</v>
      </c>
      <c r="CJ59" s="500">
        <f t="shared" si="57"/>
        <v>0.99746541766309715</v>
      </c>
      <c r="CL59" s="500">
        <f t="shared" si="40"/>
        <v>0.99769731688324337</v>
      </c>
      <c r="CN59" s="500">
        <f t="shared" si="41"/>
        <v>0.99698203208148795</v>
      </c>
      <c r="CO59" s="500">
        <f t="shared" si="30"/>
        <v>0.68390528610224677</v>
      </c>
      <c r="CP59" s="500">
        <f t="shared" si="58"/>
        <v>0.9843581009725213</v>
      </c>
      <c r="CR59" s="500">
        <f t="shared" si="42"/>
        <v>0.99941556671362952</v>
      </c>
      <c r="CS59" s="500">
        <f t="shared" si="31"/>
        <v>1.1174075559536008</v>
      </c>
      <c r="CT59" s="500">
        <f t="shared" si="59"/>
        <v>1.0135508696508033</v>
      </c>
    </row>
    <row r="60" spans="1:98" x14ac:dyDescent="0.2">
      <c r="A60" s="489" t="s">
        <v>105</v>
      </c>
      <c r="B60" s="435">
        <f t="shared" si="12"/>
        <v>1994</v>
      </c>
      <c r="D60" s="504">
        <f>Total_Industrial!F289</f>
        <v>15768.580594681744</v>
      </c>
      <c r="E60" s="504">
        <f>Total_Industrial!F211</f>
        <v>3146.365821617831</v>
      </c>
      <c r="F60" s="504">
        <f>Conversion_factors!$A56*E60</f>
        <v>10180.894426577473</v>
      </c>
      <c r="G60" s="504">
        <f t="shared" si="43"/>
        <v>25949.475021259219</v>
      </c>
      <c r="H60" s="505">
        <f t="shared" si="44"/>
        <v>3.2357631005992036</v>
      </c>
      <c r="K60" s="554">
        <f>Total_Industrial!J55</f>
        <v>2050575.599883819</v>
      </c>
      <c r="M60" s="505">
        <f>Total_Industrial!Z289</f>
        <v>0.95511155409559023</v>
      </c>
      <c r="N60" s="505">
        <f>Total_Industrial!Z211</f>
        <v>0.97196106991335041</v>
      </c>
      <c r="O60" s="537">
        <f>Total_Industrial!N133</f>
        <v>9.2242131513567465</v>
      </c>
      <c r="Q60" s="508">
        <f t="shared" si="48"/>
        <v>12.654727298388538</v>
      </c>
      <c r="S60" s="501"/>
      <c r="T60" s="501"/>
      <c r="W60" s="501">
        <f>Total_Industrial!AD289</f>
        <v>0.97518504743165058</v>
      </c>
      <c r="Z60" s="509">
        <f>Total_Industrial!AD211</f>
        <v>1.0186425780819421</v>
      </c>
      <c r="AA60" s="500"/>
      <c r="AB60" s="448">
        <f t="shared" si="13"/>
        <v>1994</v>
      </c>
      <c r="AC60" s="511">
        <f t="shared" si="49"/>
        <v>1.2201610139085011</v>
      </c>
      <c r="AD60" s="511">
        <f t="shared" si="50"/>
        <v>0.94835714914914582</v>
      </c>
      <c r="AE60" s="511">
        <f t="shared" si="14"/>
        <v>0.99187961303100303</v>
      </c>
      <c r="AF60" s="512">
        <f t="shared" si="15"/>
        <v>0.99431432675355813</v>
      </c>
      <c r="AG60" s="511">
        <f t="shared" si="16"/>
        <v>0.96158893978542437</v>
      </c>
      <c r="AH60" s="511">
        <f t="shared" si="17"/>
        <v>1.1571489480854906</v>
      </c>
      <c r="AI60" s="511">
        <f t="shared" si="18"/>
        <v>1.1571484206531972</v>
      </c>
      <c r="AJ60" s="511"/>
      <c r="AK60" s="511" t="e">
        <f>#REF!*#REF!*AE60</f>
        <v>#REF!</v>
      </c>
      <c r="AL60" s="511">
        <f t="shared" si="19"/>
        <v>0.98624010965150155</v>
      </c>
      <c r="AM60" s="510"/>
      <c r="AN60" s="511">
        <f>Total_Industrial!Z133</f>
        <v>0.95776050205017638</v>
      </c>
      <c r="AO60" s="511">
        <f>Total_Industrial!AD133</f>
        <v>0.98216932711572091</v>
      </c>
      <c r="AP60" s="511">
        <f t="shared" si="45"/>
        <v>1.0139232051177323</v>
      </c>
      <c r="AQ60" s="511">
        <f t="shared" si="46"/>
        <v>0.99431432675355813</v>
      </c>
      <c r="AR60" s="511">
        <f t="shared" si="47"/>
        <v>0.94835742683534363</v>
      </c>
      <c r="AT60" s="441"/>
      <c r="AV60" s="501">
        <f t="shared" si="51"/>
        <v>0.60766472469147315</v>
      </c>
      <c r="AW60" s="501">
        <f t="shared" si="52"/>
        <v>0.39233527530852674</v>
      </c>
      <c r="AY60" s="500">
        <f t="shared" si="32"/>
        <v>0.6068973767435546</v>
      </c>
      <c r="AZ60" s="500">
        <f t="shared" si="32"/>
        <v>0.39310180124695382</v>
      </c>
      <c r="BA60" s="500">
        <f t="shared" si="33"/>
        <v>0.99999917799050841</v>
      </c>
      <c r="BC60" s="500">
        <f t="shared" si="34"/>
        <v>0.60689787561936881</v>
      </c>
      <c r="BD60" s="500">
        <f t="shared" si="35"/>
        <v>0.39310212438063125</v>
      </c>
      <c r="BF60" s="500">
        <f t="shared" si="60"/>
        <v>-1.6676223877081717E-2</v>
      </c>
      <c r="BG60" s="500">
        <f t="shared" si="61"/>
        <v>-2.5861609440030252E-2</v>
      </c>
      <c r="BH60" s="500"/>
      <c r="BI60" s="500">
        <f t="shared" si="62"/>
        <v>-4.538385317271823E-2</v>
      </c>
      <c r="BJ60" s="500">
        <f t="shared" si="36"/>
        <v>-4.538385317271823E-2</v>
      </c>
      <c r="BK60" s="500"/>
      <c r="BL60" s="501">
        <f t="shared" si="53"/>
        <v>0.83365716442598459</v>
      </c>
      <c r="BM60" s="501">
        <f t="shared" si="54"/>
        <v>0.16634283557401533</v>
      </c>
      <c r="BN60" s="501"/>
      <c r="BO60" s="501">
        <f t="shared" si="37"/>
        <v>-2.6911641812548185E-4</v>
      </c>
      <c r="BP60" s="501">
        <f t="shared" si="37"/>
        <v>1.349817628223026E-3</v>
      </c>
      <c r="BR60" s="500">
        <f t="shared" si="63"/>
        <v>-2.8976688506860505E-2</v>
      </c>
      <c r="BS60" s="500">
        <f t="shared" si="64"/>
        <v>-1.8172139207166604E-2</v>
      </c>
      <c r="BU60" s="500">
        <v>0</v>
      </c>
      <c r="BV60" s="500">
        <f t="shared" si="65"/>
        <v>-8.0490493206428933E-3</v>
      </c>
      <c r="BZ60" s="500">
        <f t="shared" si="26"/>
        <v>0.97991737856814209</v>
      </c>
      <c r="CA60" s="500">
        <f t="shared" si="27"/>
        <v>0.7745720014365296</v>
      </c>
      <c r="CB60" s="500">
        <f t="shared" si="55"/>
        <v>0.96158893978542437</v>
      </c>
      <c r="CD60" s="500">
        <f t="shared" si="38"/>
        <v>0.97557386930999246</v>
      </c>
      <c r="CE60" s="500">
        <f t="shared" si="28"/>
        <v>0.9431830607827163</v>
      </c>
      <c r="CF60" s="500">
        <f t="shared" si="56"/>
        <v>0.99187961303100303</v>
      </c>
      <c r="CH60" s="500">
        <f t="shared" si="39"/>
        <v>0.99684090209671472</v>
      </c>
      <c r="CI60" s="500">
        <f t="shared" si="29"/>
        <v>0.98011960859023295</v>
      </c>
      <c r="CJ60" s="500">
        <f t="shared" si="57"/>
        <v>0.99431432675355813</v>
      </c>
      <c r="CL60" s="500">
        <f t="shared" si="40"/>
        <v>0.95378046548925921</v>
      </c>
      <c r="CN60" s="500">
        <f t="shared" si="41"/>
        <v>0.95563058958746883</v>
      </c>
      <c r="CO60" s="500">
        <f t="shared" si="30"/>
        <v>0.65356081177987668</v>
      </c>
      <c r="CP60" s="500">
        <f t="shared" si="58"/>
        <v>0.94068271239757173</v>
      </c>
      <c r="CR60" s="500">
        <f t="shared" si="42"/>
        <v>1.0003673574539551</v>
      </c>
      <c r="CS60" s="500">
        <f t="shared" si="31"/>
        <v>1.117818043948386</v>
      </c>
      <c r="CT60" s="500">
        <f t="shared" si="59"/>
        <v>1.0139232051177323</v>
      </c>
    </row>
    <row r="61" spans="1:98" x14ac:dyDescent="0.2">
      <c r="A61" s="489" t="s">
        <v>105</v>
      </c>
      <c r="B61" s="435">
        <f t="shared" si="12"/>
        <v>1995</v>
      </c>
      <c r="D61" s="504">
        <f>Total_Industrial!F290</f>
        <v>16136.186533609913</v>
      </c>
      <c r="E61" s="504">
        <f>Total_Industrial!F212</f>
        <v>3200.0585725913693</v>
      </c>
      <c r="F61" s="504">
        <f>Conversion_factors!$A57*E61</f>
        <v>10420.288722896155</v>
      </c>
      <c r="G61" s="504">
        <f t="shared" si="43"/>
        <v>26556.47525650607</v>
      </c>
      <c r="H61" s="505">
        <f t="shared" si="44"/>
        <v>3.2562806231568224</v>
      </c>
      <c r="K61" s="554">
        <f>Total_Industrial!J56</f>
        <v>2085114.0628875392</v>
      </c>
      <c r="M61" s="505">
        <f>Total_Industrial!Z290</f>
        <v>0.96695332473819084</v>
      </c>
      <c r="N61" s="505">
        <f>Total_Industrial!Z212</f>
        <v>0.96755873162551242</v>
      </c>
      <c r="O61" s="537">
        <f>Total_Industrial!N134</f>
        <v>9.2734711497862961</v>
      </c>
      <c r="Q61" s="508">
        <f t="shared" si="48"/>
        <v>12.736221835140151</v>
      </c>
      <c r="S61" s="501"/>
      <c r="T61" s="501"/>
      <c r="W61" s="501">
        <f>Total_Industrial!AD290</f>
        <v>0.96937071959748866</v>
      </c>
      <c r="Z61" s="509">
        <f>Total_Industrial!AD212</f>
        <v>1.0235005066459346</v>
      </c>
      <c r="AA61" s="500"/>
      <c r="AB61" s="448">
        <f t="shared" si="13"/>
        <v>1995</v>
      </c>
      <c r="AC61" s="511">
        <f t="shared" si="49"/>
        <v>1.2407125537004737</v>
      </c>
      <c r="AD61" s="511">
        <f t="shared" si="50"/>
        <v>0.95446442627354755</v>
      </c>
      <c r="AE61" s="511">
        <f t="shared" si="14"/>
        <v>0.99012845770288738</v>
      </c>
      <c r="AF61" s="512">
        <f t="shared" si="15"/>
        <v>0.99678332400441172</v>
      </c>
      <c r="AG61" s="511">
        <f t="shared" si="16"/>
        <v>0.96709168588785854</v>
      </c>
      <c r="AH61" s="511">
        <f t="shared" si="17"/>
        <v>1.1842165678525058</v>
      </c>
      <c r="AI61" s="511">
        <f t="shared" si="18"/>
        <v>1.1842159957381106</v>
      </c>
      <c r="AJ61" s="511"/>
      <c r="AK61" s="511" t="e">
        <f>#REF!*#REF!*AE61</f>
        <v>#REF!</v>
      </c>
      <c r="AL61" s="511">
        <f t="shared" si="19"/>
        <v>0.98694353526044565</v>
      </c>
      <c r="AM61" s="510"/>
      <c r="AN61" s="511">
        <f>Total_Industrial!Z134</f>
        <v>0.96692578748476932</v>
      </c>
      <c r="AO61" s="511">
        <f>Total_Industrial!AD134</f>
        <v>0.97805471251300569</v>
      </c>
      <c r="AP61" s="511">
        <f t="shared" si="45"/>
        <v>1.0125181683763556</v>
      </c>
      <c r="AQ61" s="511">
        <f t="shared" si="46"/>
        <v>0.99678332400441172</v>
      </c>
      <c r="AR61" s="511">
        <f t="shared" si="47"/>
        <v>0.95446472260446835</v>
      </c>
      <c r="AT61" s="441"/>
      <c r="AV61" s="501">
        <f t="shared" si="51"/>
        <v>0.60761777976001197</v>
      </c>
      <c r="AW61" s="501">
        <f t="shared" si="52"/>
        <v>0.39238222023998798</v>
      </c>
      <c r="AY61" s="500">
        <f t="shared" si="32"/>
        <v>0.60764125192334539</v>
      </c>
      <c r="AZ61" s="500">
        <f t="shared" si="32"/>
        <v>0.39235874730612225</v>
      </c>
      <c r="BA61" s="500">
        <f t="shared" si="33"/>
        <v>0.9999999992294677</v>
      </c>
      <c r="BC61" s="500">
        <f t="shared" si="34"/>
        <v>0.60764125239155264</v>
      </c>
      <c r="BD61" s="500">
        <f t="shared" si="35"/>
        <v>0.39235874760844736</v>
      </c>
      <c r="BF61" s="500">
        <f t="shared" si="60"/>
        <v>1.2322081948726197E-2</v>
      </c>
      <c r="BG61" s="500">
        <f t="shared" si="61"/>
        <v>-4.5396245448949182E-3</v>
      </c>
      <c r="BH61" s="500"/>
      <c r="BI61" s="500">
        <f t="shared" si="62"/>
        <v>5.3258682611987788E-3</v>
      </c>
      <c r="BJ61" s="500">
        <f t="shared" si="36"/>
        <v>5.3258682611987788E-3</v>
      </c>
      <c r="BK61" s="500"/>
      <c r="BL61" s="501">
        <f t="shared" si="53"/>
        <v>0.83450465408275754</v>
      </c>
      <c r="BM61" s="501">
        <f t="shared" si="54"/>
        <v>0.16549534591724255</v>
      </c>
      <c r="BN61" s="501"/>
      <c r="BO61" s="501">
        <f t="shared" si="37"/>
        <v>1.0160761627354734E-3</v>
      </c>
      <c r="BP61" s="501">
        <f t="shared" si="37"/>
        <v>-5.1078600754363565E-3</v>
      </c>
      <c r="BR61" s="500">
        <f t="shared" si="63"/>
        <v>-5.9801269373323668E-3</v>
      </c>
      <c r="BS61" s="500">
        <f t="shared" si="64"/>
        <v>4.7576859465135015E-3</v>
      </c>
      <c r="BU61" s="500">
        <v>0</v>
      </c>
      <c r="BV61" s="500">
        <f t="shared" si="65"/>
        <v>6.3208418618462235E-3</v>
      </c>
      <c r="BZ61" s="500">
        <f t="shared" si="26"/>
        <v>1.0057225555273774</v>
      </c>
      <c r="CA61" s="500">
        <f t="shared" si="27"/>
        <v>0.77900453272470205</v>
      </c>
      <c r="CB61" s="500">
        <f t="shared" si="55"/>
        <v>0.96709168588785854</v>
      </c>
      <c r="CD61" s="500">
        <f t="shared" si="38"/>
        <v>0.99823450819523907</v>
      </c>
      <c r="CE61" s="500">
        <f t="shared" si="28"/>
        <v>0.94151787881851512</v>
      </c>
      <c r="CF61" s="500">
        <f t="shared" si="56"/>
        <v>0.99012845770288738</v>
      </c>
      <c r="CH61" s="500">
        <f t="shared" si="39"/>
        <v>1.0024831154338436</v>
      </c>
      <c r="CI61" s="500">
        <f t="shared" si="29"/>
        <v>0.98255335871733607</v>
      </c>
      <c r="CJ61" s="500">
        <f t="shared" si="57"/>
        <v>0.99678332400441172</v>
      </c>
      <c r="CL61" s="500">
        <f t="shared" si="40"/>
        <v>0.95754499940543059</v>
      </c>
      <c r="CN61" s="500">
        <f t="shared" si="41"/>
        <v>1.0053400759090552</v>
      </c>
      <c r="CO61" s="500">
        <f t="shared" si="30"/>
        <v>0.65705087612596491</v>
      </c>
      <c r="CP61" s="500">
        <f t="shared" si="58"/>
        <v>0.94570602948811067</v>
      </c>
      <c r="CR61" s="500">
        <f t="shared" si="42"/>
        <v>0.99861425723932074</v>
      </c>
      <c r="CS61" s="500">
        <f t="shared" si="31"/>
        <v>1.1162690356862279</v>
      </c>
      <c r="CT61" s="500">
        <f t="shared" si="59"/>
        <v>1.0125181683763556</v>
      </c>
    </row>
    <row r="62" spans="1:98" x14ac:dyDescent="0.2">
      <c r="A62" s="489" t="s">
        <v>105</v>
      </c>
      <c r="B62" s="435">
        <f t="shared" si="12"/>
        <v>1996</v>
      </c>
      <c r="D62" s="504">
        <f>Total_Industrial!F291</f>
        <v>16214.37649746784</v>
      </c>
      <c r="E62" s="504">
        <f>Total_Industrial!F213</f>
        <v>3273.9988560581546</v>
      </c>
      <c r="F62" s="504">
        <f>Conversion_factors!$A58*E62</f>
        <v>10670.540391348437</v>
      </c>
      <c r="G62" s="504">
        <f t="shared" si="43"/>
        <v>26884.916888816275</v>
      </c>
      <c r="H62" s="505">
        <f t="shared" si="44"/>
        <v>3.2591765790033316</v>
      </c>
      <c r="K62" s="554">
        <f>Total_Industrial!J57</f>
        <v>2106073.6277679987</v>
      </c>
      <c r="M62" s="505">
        <f>Total_Industrial!Z291</f>
        <v>0.95799881433337897</v>
      </c>
      <c r="N62" s="505">
        <f>Total_Industrial!Z213</f>
        <v>0.96693399637693556</v>
      </c>
      <c r="O62" s="537">
        <f>Total_Industrial!N135</f>
        <v>9.2534159758600811</v>
      </c>
      <c r="Q62" s="508">
        <f t="shared" si="48"/>
        <v>12.765421177277981</v>
      </c>
      <c r="S62" s="501"/>
      <c r="T62" s="501"/>
      <c r="W62" s="501">
        <f>Total_Industrial!AD291</f>
        <v>0.97338831424976147</v>
      </c>
      <c r="Z62" s="509">
        <f>Total_Industrial!AD213</f>
        <v>1.0373989721664971</v>
      </c>
      <c r="AA62" s="500"/>
      <c r="AB62" s="448">
        <f t="shared" si="13"/>
        <v>1996</v>
      </c>
      <c r="AC62" s="511">
        <f t="shared" si="49"/>
        <v>1.2531841952908016</v>
      </c>
      <c r="AD62" s="511">
        <f t="shared" si="50"/>
        <v>0.95665265239758168</v>
      </c>
      <c r="AE62" s="511">
        <f t="shared" si="14"/>
        <v>0.99790822978131311</v>
      </c>
      <c r="AF62" s="512">
        <f t="shared" si="15"/>
        <v>0.99713307018634645</v>
      </c>
      <c r="AG62" s="511">
        <f t="shared" si="16"/>
        <v>0.96141515180243142</v>
      </c>
      <c r="AH62" s="511">
        <f t="shared" si="17"/>
        <v>1.1988631067535114</v>
      </c>
      <c r="AI62" s="511">
        <f t="shared" si="18"/>
        <v>1.1988619843676744</v>
      </c>
      <c r="AJ62" s="511"/>
      <c r="AK62" s="511" t="e">
        <f>#REF!*#REF!*AE62</f>
        <v>#REF!</v>
      </c>
      <c r="AL62" s="511">
        <f t="shared" si="19"/>
        <v>0.99504729692606286</v>
      </c>
      <c r="AM62" s="510"/>
      <c r="AN62" s="511">
        <f>Total_Industrial!Z135</f>
        <v>0.95935498473307146</v>
      </c>
      <c r="AO62" s="511">
        <f>Total_Industrial!AD135</f>
        <v>0.98364150169834785</v>
      </c>
      <c r="AP62" s="511">
        <f t="shared" si="45"/>
        <v>1.0166822501199815</v>
      </c>
      <c r="AQ62" s="511">
        <f t="shared" si="46"/>
        <v>0.99713307018634645</v>
      </c>
      <c r="AR62" s="511">
        <f t="shared" si="47"/>
        <v>0.95665322969832101</v>
      </c>
      <c r="AT62" s="441"/>
      <c r="AV62" s="501">
        <f t="shared" si="51"/>
        <v>0.60310309176416976</v>
      </c>
      <c r="AW62" s="501">
        <f t="shared" si="52"/>
        <v>0.39689690823583029</v>
      </c>
      <c r="AY62" s="500">
        <f t="shared" si="32"/>
        <v>0.60535762992911124</v>
      </c>
      <c r="AZ62" s="500">
        <f t="shared" si="32"/>
        <v>0.39463526018695072</v>
      </c>
      <c r="BA62" s="500">
        <f t="shared" si="33"/>
        <v>0.99999289011606196</v>
      </c>
      <c r="BC62" s="500">
        <f t="shared" si="34"/>
        <v>0.60536193398220239</v>
      </c>
      <c r="BD62" s="500">
        <f t="shared" si="35"/>
        <v>0.39463806601779766</v>
      </c>
      <c r="BF62" s="500">
        <f t="shared" si="60"/>
        <v>-9.3036858566668303E-3</v>
      </c>
      <c r="BG62" s="500">
        <f t="shared" si="61"/>
        <v>-6.4589053373247573E-4</v>
      </c>
      <c r="BH62" s="500"/>
      <c r="BI62" s="500">
        <f t="shared" si="62"/>
        <v>-2.1649812646517409E-3</v>
      </c>
      <c r="BJ62" s="500">
        <f t="shared" si="36"/>
        <v>-2.1649812646517409E-3</v>
      </c>
      <c r="BK62" s="500"/>
      <c r="BL62" s="501">
        <f t="shared" si="53"/>
        <v>0.83200247344036327</v>
      </c>
      <c r="BM62" s="501">
        <f t="shared" si="54"/>
        <v>0.16799752655963682</v>
      </c>
      <c r="BN62" s="501"/>
      <c r="BO62" s="501">
        <f t="shared" si="37"/>
        <v>-3.0029064758773901E-3</v>
      </c>
      <c r="BP62" s="501">
        <f t="shared" si="37"/>
        <v>1.5006183359833192E-2</v>
      </c>
      <c r="BR62" s="500">
        <f t="shared" si="63"/>
        <v>4.1359739519420558E-3</v>
      </c>
      <c r="BS62" s="500">
        <f t="shared" si="64"/>
        <v>1.3487971024070042E-2</v>
      </c>
      <c r="BU62" s="500">
        <v>0</v>
      </c>
      <c r="BV62" s="500">
        <f t="shared" si="65"/>
        <v>8.8894944663440762E-4</v>
      </c>
      <c r="BZ62" s="500">
        <f t="shared" si="26"/>
        <v>0.99413030411877057</v>
      </c>
      <c r="CA62" s="500">
        <f t="shared" si="27"/>
        <v>0.77443201302750886</v>
      </c>
      <c r="CB62" s="500">
        <f t="shared" si="55"/>
        <v>0.96141515180243142</v>
      </c>
      <c r="CD62" s="500">
        <f t="shared" si="38"/>
        <v>1.0078573361041201</v>
      </c>
      <c r="CE62" s="500">
        <f t="shared" si="28"/>
        <v>0.94891570124043045</v>
      </c>
      <c r="CF62" s="500">
        <f t="shared" si="56"/>
        <v>0.99790822978131311</v>
      </c>
      <c r="CH62" s="500">
        <f t="shared" si="39"/>
        <v>1.0003508748325862</v>
      </c>
      <c r="CI62" s="500">
        <f t="shared" si="29"/>
        <v>0.98289811196258303</v>
      </c>
      <c r="CJ62" s="500">
        <f t="shared" si="57"/>
        <v>0.99713307018634645</v>
      </c>
      <c r="CL62" s="500">
        <f t="shared" si="40"/>
        <v>0.9594040922200967</v>
      </c>
      <c r="CN62" s="500">
        <f t="shared" si="41"/>
        <v>0.99783736061693828</v>
      </c>
      <c r="CO62" s="500">
        <f t="shared" si="30"/>
        <v>0.65562991202457965</v>
      </c>
      <c r="CP62" s="500">
        <f t="shared" si="58"/>
        <v>0.94366080838394062</v>
      </c>
      <c r="CR62" s="500">
        <f t="shared" si="42"/>
        <v>1.0041125995302418</v>
      </c>
      <c r="CS62" s="500">
        <f t="shared" si="31"/>
        <v>1.1208598031980146</v>
      </c>
      <c r="CT62" s="500">
        <f t="shared" si="59"/>
        <v>1.0166822501199815</v>
      </c>
    </row>
    <row r="63" spans="1:98" x14ac:dyDescent="0.2">
      <c r="A63" s="489" t="s">
        <v>105</v>
      </c>
      <c r="B63" s="435">
        <f t="shared" si="12"/>
        <v>1997</v>
      </c>
      <c r="D63" s="504">
        <f>Total_Industrial!F292</f>
        <v>16312.834612986862</v>
      </c>
      <c r="E63" s="504">
        <f>Total_Industrial!F214</f>
        <v>3255.3287496595676</v>
      </c>
      <c r="F63" s="504">
        <f>Conversion_factors!$A59*E63</f>
        <v>10581.247450365683</v>
      </c>
      <c r="G63" s="504">
        <f t="shared" si="43"/>
        <v>26894.082063352544</v>
      </c>
      <c r="H63" s="505">
        <f t="shared" si="44"/>
        <v>3.2504389768536397</v>
      </c>
      <c r="K63" s="554">
        <f>Total_Industrial!J58</f>
        <v>2208025.3708340274</v>
      </c>
      <c r="M63" s="505">
        <f>Total_Industrial!Z292</f>
        <v>0.92326290473115824</v>
      </c>
      <c r="N63" s="505">
        <f>Total_Industrial!Z214</f>
        <v>0.91413721437005213</v>
      </c>
      <c r="O63" s="537">
        <f>Total_Industrial!N136</f>
        <v>8.8622909958933302</v>
      </c>
      <c r="Q63" s="508">
        <f t="shared" si="48"/>
        <v>12.180150834586636</v>
      </c>
      <c r="S63" s="501"/>
      <c r="T63" s="501"/>
      <c r="W63" s="501">
        <f>Total_Industrial!AD292</f>
        <v>0.96922464965379251</v>
      </c>
      <c r="Z63" s="509">
        <f>Total_Industrial!AD214</f>
        <v>1.0406804797498981</v>
      </c>
      <c r="AA63" s="500"/>
      <c r="AB63" s="448">
        <f t="shared" si="13"/>
        <v>1997</v>
      </c>
      <c r="AC63" s="511">
        <f t="shared" si="49"/>
        <v>1.313848889728906</v>
      </c>
      <c r="AD63" s="511">
        <f t="shared" si="50"/>
        <v>0.91279194322631518</v>
      </c>
      <c r="AE63" s="511">
        <f t="shared" si="14"/>
        <v>0.99656725647724775</v>
      </c>
      <c r="AF63" s="512">
        <f t="shared" si="15"/>
        <v>0.9960758338381186</v>
      </c>
      <c r="AG63" s="511">
        <f t="shared" si="16"/>
        <v>0.91954578838555912</v>
      </c>
      <c r="AH63" s="511">
        <f t="shared" si="17"/>
        <v>1.1992722797583455</v>
      </c>
      <c r="AI63" s="511">
        <f t="shared" si="18"/>
        <v>1.1992706811613849</v>
      </c>
      <c r="AJ63" s="511"/>
      <c r="AK63" s="511" t="e">
        <f>#REF!*#REF!*AE63</f>
        <v>#REF!</v>
      </c>
      <c r="AL63" s="511">
        <f t="shared" si="19"/>
        <v>0.99265656097134081</v>
      </c>
      <c r="AM63" s="510"/>
      <c r="AN63" s="511">
        <f>Total_Industrial!Z136</f>
        <v>0.92160197460741045</v>
      </c>
      <c r="AO63" s="511">
        <f>Total_Industrial!AD136</f>
        <v>0.98065628458270238</v>
      </c>
      <c r="AP63" s="511">
        <f t="shared" si="45"/>
        <v>1.0139570415971073</v>
      </c>
      <c r="AQ63" s="511">
        <f t="shared" si="46"/>
        <v>0.9960758338381186</v>
      </c>
      <c r="AR63" s="511">
        <f t="shared" si="47"/>
        <v>0.91279272843582815</v>
      </c>
      <c r="AT63" s="441"/>
      <c r="AV63" s="501">
        <f t="shared" si="51"/>
        <v>0.60655851999558252</v>
      </c>
      <c r="AW63" s="501">
        <f t="shared" si="52"/>
        <v>0.39344148000441748</v>
      </c>
      <c r="AY63" s="500">
        <f t="shared" si="32"/>
        <v>0.60482916079030069</v>
      </c>
      <c r="AZ63" s="500">
        <f t="shared" si="32"/>
        <v>0.39516667620178642</v>
      </c>
      <c r="BA63" s="500">
        <f t="shared" si="33"/>
        <v>0.99999583699208716</v>
      </c>
      <c r="BC63" s="500">
        <f t="shared" si="34"/>
        <v>0.60483167870936505</v>
      </c>
      <c r="BD63" s="500">
        <f t="shared" si="35"/>
        <v>0.39516832129063484</v>
      </c>
      <c r="BF63" s="500">
        <f t="shared" si="60"/>
        <v>-3.6932509182637283E-2</v>
      </c>
      <c r="BG63" s="500">
        <f t="shared" si="61"/>
        <v>-5.6149551732404698E-2</v>
      </c>
      <c r="BH63" s="500"/>
      <c r="BI63" s="500">
        <f t="shared" si="62"/>
        <v>-4.3187469433201391E-2</v>
      </c>
      <c r="BJ63" s="500">
        <f t="shared" si="36"/>
        <v>-4.3187469433201391E-2</v>
      </c>
      <c r="BK63" s="500"/>
      <c r="BL63" s="501">
        <f t="shared" si="53"/>
        <v>0.833641579471191</v>
      </c>
      <c r="BM63" s="501">
        <f t="shared" si="54"/>
        <v>0.16635842052880898</v>
      </c>
      <c r="BN63" s="501"/>
      <c r="BO63" s="501">
        <f t="shared" si="37"/>
        <v>1.9681354573446216E-3</v>
      </c>
      <c r="BP63" s="501">
        <f t="shared" si="37"/>
        <v>-9.8046359025840378E-3</v>
      </c>
      <c r="BR63" s="500">
        <f t="shared" si="63"/>
        <v>-4.2866706329406376E-3</v>
      </c>
      <c r="BS63" s="500">
        <f t="shared" si="64"/>
        <v>3.1582144830324837E-3</v>
      </c>
      <c r="BU63" s="500">
        <v>0</v>
      </c>
      <c r="BV63" s="500">
        <f t="shared" si="65"/>
        <v>-2.6845233246514575E-3</v>
      </c>
      <c r="BZ63" s="500">
        <f t="shared" si="26"/>
        <v>0.95645027713742925</v>
      </c>
      <c r="CA63" s="500">
        <f t="shared" si="27"/>
        <v>0.74070571348425807</v>
      </c>
      <c r="CB63" s="500">
        <f t="shared" si="55"/>
        <v>0.91954578838555912</v>
      </c>
      <c r="CD63" s="500">
        <f t="shared" si="38"/>
        <v>0.99865621580818198</v>
      </c>
      <c r="CE63" s="500">
        <f t="shared" si="28"/>
        <v>0.94764056332173563</v>
      </c>
      <c r="CF63" s="500">
        <f t="shared" si="56"/>
        <v>0.99656725647724775</v>
      </c>
      <c r="CH63" s="500">
        <f t="shared" si="39"/>
        <v>0.99893972391465236</v>
      </c>
      <c r="CI63" s="500">
        <f t="shared" si="29"/>
        <v>0.9818559686001358</v>
      </c>
      <c r="CJ63" s="500">
        <f t="shared" si="57"/>
        <v>0.9960758338381186</v>
      </c>
      <c r="CL63" s="500">
        <f t="shared" si="40"/>
        <v>0.91638922353660446</v>
      </c>
      <c r="CN63" s="500">
        <f t="shared" si="41"/>
        <v>0.95773182779342236</v>
      </c>
      <c r="CO63" s="500">
        <f t="shared" si="30"/>
        <v>0.62791763399934142</v>
      </c>
      <c r="CP63" s="500">
        <f t="shared" si="58"/>
        <v>0.90377399083057008</v>
      </c>
      <c r="CR63" s="500">
        <f t="shared" si="42"/>
        <v>0.99731950811322556</v>
      </c>
      <c r="CS63" s="500">
        <f t="shared" si="31"/>
        <v>1.1178553475893307</v>
      </c>
      <c r="CT63" s="500">
        <f t="shared" si="59"/>
        <v>1.0139570415971073</v>
      </c>
    </row>
    <row r="64" spans="1:98" x14ac:dyDescent="0.2">
      <c r="A64" s="489" t="s">
        <v>105</v>
      </c>
      <c r="B64" s="435">
        <f t="shared" si="12"/>
        <v>1998</v>
      </c>
      <c r="D64" s="504">
        <f>Total_Industrial!F293</f>
        <v>16782.157758509264</v>
      </c>
      <c r="E64" s="504">
        <f>Total_Industrial!F215</f>
        <v>3273.5941146005721</v>
      </c>
      <c r="F64" s="504">
        <f>Conversion_factors!$A60*E64</f>
        <v>10647.469807100868</v>
      </c>
      <c r="G64" s="504">
        <f t="shared" si="43"/>
        <v>27429.627565610132</v>
      </c>
      <c r="H64" s="505">
        <f t="shared" si="44"/>
        <v>3.2525320593692539</v>
      </c>
      <c r="K64" s="554">
        <f>Total_Industrial!J59</f>
        <v>2277939.1821546042</v>
      </c>
      <c r="M64" s="505">
        <f>Total_Industrial!Z293</f>
        <v>0.93636374276418799</v>
      </c>
      <c r="N64" s="505">
        <f>Total_Industrial!Z215</f>
        <v>0.89013340524730933</v>
      </c>
      <c r="O64" s="537">
        <f>Total_Industrial!N137</f>
        <v>8.8043403573838912</v>
      </c>
      <c r="Q64" s="508">
        <f t="shared" si="48"/>
        <v>12.04142225591187</v>
      </c>
      <c r="S64" s="501"/>
      <c r="T64" s="501"/>
      <c r="W64" s="501">
        <f>Total_Industrial!AD293</f>
        <v>0.95298398633285664</v>
      </c>
      <c r="Z64" s="509">
        <f>Total_Industrial!AD215</f>
        <v>1.041755694622194</v>
      </c>
      <c r="AA64" s="500"/>
      <c r="AB64" s="448">
        <f t="shared" si="13"/>
        <v>1998</v>
      </c>
      <c r="AC64" s="511">
        <f t="shared" si="49"/>
        <v>1.3554499440435852</v>
      </c>
      <c r="AD64" s="511">
        <f t="shared" si="50"/>
        <v>0.9023954932455821</v>
      </c>
      <c r="AE64" s="511">
        <f t="shared" si="14"/>
        <v>0.98675899857148475</v>
      </c>
      <c r="AF64" s="512">
        <f t="shared" si="15"/>
        <v>0.9963264519219478</v>
      </c>
      <c r="AG64" s="511">
        <f t="shared" si="16"/>
        <v>0.91787782912331606</v>
      </c>
      <c r="AH64" s="511">
        <f t="shared" si="17"/>
        <v>1.2231539442534451</v>
      </c>
      <c r="AI64" s="511">
        <f t="shared" si="18"/>
        <v>1.2231519208249078</v>
      </c>
      <c r="AJ64" s="511"/>
      <c r="AK64" s="511" t="e">
        <f>#REF!*#REF!*AE64</f>
        <v>#REF!</v>
      </c>
      <c r="AL64" s="511">
        <f t="shared" si="19"/>
        <v>0.98313409194878176</v>
      </c>
      <c r="AM64" s="510"/>
      <c r="AN64" s="511">
        <f>Total_Industrial!Z137</f>
        <v>0.92842995639482584</v>
      </c>
      <c r="AO64" s="511">
        <f>Total_Industrial!AD137</f>
        <v>0.96707904882513829</v>
      </c>
      <c r="AP64" s="511">
        <f t="shared" si="45"/>
        <v>1.0087524465883739</v>
      </c>
      <c r="AQ64" s="511">
        <f t="shared" si="46"/>
        <v>0.9963264519219478</v>
      </c>
      <c r="AR64" s="511">
        <f t="shared" si="47"/>
        <v>0.90239645651078682</v>
      </c>
      <c r="AT64" s="441"/>
      <c r="AV64" s="501">
        <f t="shared" si="51"/>
        <v>0.61182594325669504</v>
      </c>
      <c r="AW64" s="501">
        <f t="shared" si="52"/>
        <v>0.38817405674330491</v>
      </c>
      <c r="AY64" s="500">
        <f t="shared" si="32"/>
        <v>0.60918843617856577</v>
      </c>
      <c r="AZ64" s="500">
        <f t="shared" si="32"/>
        <v>0.39080185197751321</v>
      </c>
      <c r="BA64" s="500">
        <f t="shared" si="33"/>
        <v>0.99999028815607893</v>
      </c>
      <c r="BC64" s="500">
        <f t="shared" si="34"/>
        <v>0.60919435257903565</v>
      </c>
      <c r="BD64" s="500">
        <f t="shared" si="35"/>
        <v>0.39080564742096446</v>
      </c>
      <c r="BF64" s="500">
        <f t="shared" si="60"/>
        <v>1.4089983911379694E-2</v>
      </c>
      <c r="BG64" s="500">
        <f t="shared" si="61"/>
        <v>-2.6609340288273713E-2</v>
      </c>
      <c r="BH64" s="500"/>
      <c r="BI64" s="500">
        <f t="shared" si="62"/>
        <v>-6.5604862862628259E-3</v>
      </c>
      <c r="BJ64" s="500">
        <f t="shared" si="36"/>
        <v>-6.5604862862628259E-3</v>
      </c>
      <c r="BK64" s="500"/>
      <c r="BL64" s="501">
        <f t="shared" si="53"/>
        <v>0.83677529841253617</v>
      </c>
      <c r="BM64" s="501">
        <f t="shared" si="54"/>
        <v>0.16322470158746386</v>
      </c>
      <c r="BN64" s="501"/>
      <c r="BO64" s="501">
        <f t="shared" si="37"/>
        <v>3.7520246102970231E-3</v>
      </c>
      <c r="BP64" s="501">
        <f t="shared" si="37"/>
        <v>-1.9016831690089529E-2</v>
      </c>
      <c r="BR64" s="500">
        <f t="shared" si="63"/>
        <v>-1.689832152408768E-2</v>
      </c>
      <c r="BS64" s="500">
        <f t="shared" si="64"/>
        <v>1.0326510661658064E-3</v>
      </c>
      <c r="BU64" s="500">
        <v>0</v>
      </c>
      <c r="BV64" s="500">
        <f t="shared" si="65"/>
        <v>6.4373117340807656E-4</v>
      </c>
      <c r="BZ64" s="500">
        <f t="shared" si="26"/>
        <v>0.99818610526706719</v>
      </c>
      <c r="CA64" s="500">
        <f t="shared" si="27"/>
        <v>0.73936215129191574</v>
      </c>
      <c r="CB64" s="500">
        <f t="shared" si="55"/>
        <v>0.91787782912331606</v>
      </c>
      <c r="CD64" s="500">
        <f t="shared" si="38"/>
        <v>0.99015795688448149</v>
      </c>
      <c r="CE64" s="500">
        <f t="shared" si="28"/>
        <v>0.9383138440395089</v>
      </c>
      <c r="CF64" s="500">
        <f t="shared" si="56"/>
        <v>0.98675899857148475</v>
      </c>
      <c r="CH64" s="500">
        <f t="shared" si="39"/>
        <v>1.0002516054253254</v>
      </c>
      <c r="CI64" s="500">
        <f t="shared" si="29"/>
        <v>0.98210300888872371</v>
      </c>
      <c r="CJ64" s="500">
        <f t="shared" si="57"/>
        <v>0.9963264519219478</v>
      </c>
      <c r="CL64" s="500">
        <f t="shared" si="40"/>
        <v>0.9057242074766918</v>
      </c>
      <c r="CN64" s="500">
        <f t="shared" si="41"/>
        <v>0.9934609867204437</v>
      </c>
      <c r="CO64" s="500">
        <f t="shared" si="30"/>
        <v>0.62381167225215217</v>
      </c>
      <c r="CP64" s="500">
        <f t="shared" si="58"/>
        <v>0.89786420070281137</v>
      </c>
      <c r="CR64" s="500">
        <f t="shared" si="42"/>
        <v>0.99486704584591112</v>
      </c>
      <c r="CS64" s="500">
        <f t="shared" si="31"/>
        <v>1.1121174473392517</v>
      </c>
      <c r="CT64" s="500">
        <f t="shared" si="59"/>
        <v>1.0087524465883739</v>
      </c>
    </row>
    <row r="65" spans="1:100" x14ac:dyDescent="0.2">
      <c r="A65" s="489" t="s">
        <v>105</v>
      </c>
      <c r="B65" s="435">
        <f t="shared" si="12"/>
        <v>1999</v>
      </c>
      <c r="D65" s="504">
        <f>Total_Industrial!F294</f>
        <v>17036.337301487059</v>
      </c>
      <c r="E65" s="504">
        <f>Total_Industrial!F216</f>
        <v>3294.7666529041194</v>
      </c>
      <c r="F65" s="504">
        <f>Conversion_factors!$A61*E65</f>
        <v>10780.289677774717</v>
      </c>
      <c r="G65" s="504">
        <f t="shared" si="43"/>
        <v>27816.626979261775</v>
      </c>
      <c r="H65" s="505">
        <f t="shared" si="44"/>
        <v>3.2719433008321253</v>
      </c>
      <c r="K65" s="554">
        <f>Total_Industrial!J60</f>
        <v>2322825.1180107235</v>
      </c>
      <c r="M65" s="505">
        <f>Total_Industrial!Z294</f>
        <v>0.93795512724193641</v>
      </c>
      <c r="N65" s="505">
        <f>Total_Industrial!Z216</f>
        <v>0.88012302514807383</v>
      </c>
      <c r="O65" s="537">
        <f>Total_Industrial!N138</f>
        <v>8.7527484513353357</v>
      </c>
      <c r="Q65" s="508">
        <f t="shared" si="48"/>
        <v>11.975342768414716</v>
      </c>
      <c r="S65" s="501"/>
      <c r="T65" s="501"/>
      <c r="W65" s="501">
        <f>Total_Industrial!AD294</f>
        <v>0.94711394956212547</v>
      </c>
      <c r="Z65" s="509">
        <f>Total_Industrial!AD216</f>
        <v>1.0399282032323927</v>
      </c>
      <c r="AA65" s="500"/>
      <c r="AB65" s="448">
        <f t="shared" si="13"/>
        <v>1999</v>
      </c>
      <c r="AC65" s="511">
        <f t="shared" si="49"/>
        <v>1.3821585760040638</v>
      </c>
      <c r="AD65" s="511">
        <f t="shared" si="50"/>
        <v>0.897443434390231</v>
      </c>
      <c r="AE65" s="511">
        <f t="shared" si="14"/>
        <v>0.98236469564282636</v>
      </c>
      <c r="AF65" s="512">
        <f t="shared" si="15"/>
        <v>0.9986285204367632</v>
      </c>
      <c r="AG65" s="511">
        <f t="shared" si="16"/>
        <v>0.91481073266646984</v>
      </c>
      <c r="AH65" s="511">
        <f t="shared" si="17"/>
        <v>1.240411647088961</v>
      </c>
      <c r="AI65" s="511">
        <f t="shared" si="18"/>
        <v>1.2404091393209982</v>
      </c>
      <c r="AJ65" s="511"/>
      <c r="AK65" s="511" t="e">
        <f>#REF!*#REF!*AE65</f>
        <v>#REF!</v>
      </c>
      <c r="AL65" s="511">
        <f t="shared" si="19"/>
        <v>0.98101740253910685</v>
      </c>
      <c r="AM65" s="510"/>
      <c r="AN65" s="511">
        <f>Total_Industrial!Z138</f>
        <v>0.92804099885208902</v>
      </c>
      <c r="AO65" s="511">
        <f>Total_Industrial!AD138</f>
        <v>0.96181530428176876</v>
      </c>
      <c r="AP65" s="511">
        <f t="shared" si="45"/>
        <v>1.0068037846624311</v>
      </c>
      <c r="AQ65" s="511">
        <f t="shared" si="46"/>
        <v>0.9986285204367632</v>
      </c>
      <c r="AR65" s="511">
        <f t="shared" si="47"/>
        <v>0.89744460403870463</v>
      </c>
      <c r="AT65" s="441"/>
      <c r="AV65" s="501">
        <f t="shared" si="51"/>
        <v>0.61245158567169977</v>
      </c>
      <c r="AW65" s="501">
        <f t="shared" si="52"/>
        <v>0.38754841432830023</v>
      </c>
      <c r="AY65" s="500">
        <f t="shared" si="32"/>
        <v>0.61213871117717311</v>
      </c>
      <c r="AZ65" s="500">
        <f t="shared" si="32"/>
        <v>0.38786115143604238</v>
      </c>
      <c r="BA65" s="500">
        <f t="shared" si="33"/>
        <v>0.9999998626132155</v>
      </c>
      <c r="BC65" s="500">
        <f t="shared" si="34"/>
        <v>0.61213879527695392</v>
      </c>
      <c r="BD65" s="500">
        <f t="shared" si="35"/>
        <v>0.38786120472304614</v>
      </c>
      <c r="BF65" s="500">
        <f t="shared" si="60"/>
        <v>1.6980940496456158E-3</v>
      </c>
      <c r="BG65" s="500">
        <f t="shared" si="61"/>
        <v>-1.1309646023984751E-2</v>
      </c>
      <c r="BH65" s="500"/>
      <c r="BI65" s="500">
        <f t="shared" si="62"/>
        <v>-5.8770625482019029E-3</v>
      </c>
      <c r="BJ65" s="500">
        <f t="shared" si="36"/>
        <v>-5.8770625482019029E-3</v>
      </c>
      <c r="BK65" s="500"/>
      <c r="BL65" s="501">
        <f t="shared" si="53"/>
        <v>0.83794452773960137</v>
      </c>
      <c r="BM65" s="501">
        <f t="shared" si="54"/>
        <v>0.16205547226039857</v>
      </c>
      <c r="BN65" s="501"/>
      <c r="BO65" s="501">
        <f t="shared" si="37"/>
        <v>1.3963285067513337E-3</v>
      </c>
      <c r="BP65" s="501">
        <f t="shared" si="37"/>
        <v>-7.1890908628434074E-3</v>
      </c>
      <c r="BR65" s="500">
        <f t="shared" si="63"/>
        <v>-6.1786872502276871E-3</v>
      </c>
      <c r="BS65" s="500">
        <f t="shared" si="64"/>
        <v>-1.7557822887163395E-3</v>
      </c>
      <c r="BU65" s="500">
        <v>0</v>
      </c>
      <c r="BV65" s="500">
        <f t="shared" si="65"/>
        <v>5.9503017987501986E-3</v>
      </c>
      <c r="BZ65" s="500">
        <f t="shared" si="26"/>
        <v>0.99665849162107378</v>
      </c>
      <c r="CA65" s="500">
        <f t="shared" si="27"/>
        <v>0.73689156646831289</v>
      </c>
      <c r="CB65" s="500">
        <f t="shared" si="55"/>
        <v>0.91481073266646984</v>
      </c>
      <c r="CD65" s="500">
        <f t="shared" si="38"/>
        <v>0.99554673133458116</v>
      </c>
      <c r="CE65" s="500">
        <f t="shared" si="28"/>
        <v>0.9341352803995191</v>
      </c>
      <c r="CF65" s="500">
        <f t="shared" si="56"/>
        <v>0.98236469564282636</v>
      </c>
      <c r="CH65" s="500">
        <f t="shared" si="39"/>
        <v>1.0023105564550401</v>
      </c>
      <c r="CI65" s="500">
        <f t="shared" si="29"/>
        <v>0.98437221333542579</v>
      </c>
      <c r="CJ65" s="500">
        <f t="shared" si="57"/>
        <v>0.9986285204367632</v>
      </c>
      <c r="CL65" s="500">
        <f t="shared" si="40"/>
        <v>0.89867776696668766</v>
      </c>
      <c r="CN65" s="500">
        <f t="shared" si="41"/>
        <v>0.99414017360138884</v>
      </c>
      <c r="CO65" s="500">
        <f t="shared" si="30"/>
        <v>0.62015624414732728</v>
      </c>
      <c r="CP65" s="500">
        <f t="shared" si="58"/>
        <v>0.89260287235716518</v>
      </c>
      <c r="CR65" s="500">
        <f t="shared" si="42"/>
        <v>0.99806824565082031</v>
      </c>
      <c r="CS65" s="500">
        <f t="shared" si="31"/>
        <v>1.1099691096235555</v>
      </c>
      <c r="CT65" s="500">
        <f t="shared" si="59"/>
        <v>1.0068037846624311</v>
      </c>
      <c r="CU65" s="500">
        <v>1.1040763091590675</v>
      </c>
    </row>
    <row r="66" spans="1:100" x14ac:dyDescent="0.2">
      <c r="A66" s="489" t="s">
        <v>105</v>
      </c>
      <c r="B66" s="435">
        <f t="shared" si="12"/>
        <v>2000</v>
      </c>
      <c r="D66" s="504">
        <f>Total_Industrial!F295</f>
        <v>16810.462608826841</v>
      </c>
      <c r="E66" s="504">
        <f>Total_Industrial!F217</f>
        <v>3407.0838397655079</v>
      </c>
      <c r="F66" s="504">
        <f>Conversion_factors!$A62*E66</f>
        <v>11108.592602102628</v>
      </c>
      <c r="G66" s="504">
        <f t="shared" si="43"/>
        <v>27919.055210929469</v>
      </c>
      <c r="H66" s="505">
        <f t="shared" si="44"/>
        <v>3.2604400491850458</v>
      </c>
      <c r="K66" s="554">
        <f>Total_Industrial!J61</f>
        <v>2376849.4870193838</v>
      </c>
      <c r="M66" s="505">
        <f>Total_Industrial!Z295</f>
        <v>0.9331121894236013</v>
      </c>
      <c r="N66" s="505">
        <f>Total_Industrial!Z217</f>
        <v>0.91101197972635861</v>
      </c>
      <c r="O66" s="537">
        <f>Total_Industrial!N139</f>
        <v>8.5060272259584888</v>
      </c>
      <c r="Q66" s="508">
        <f t="shared" si="48"/>
        <v>11.746244498611697</v>
      </c>
      <c r="S66" s="501"/>
      <c r="T66" s="501"/>
      <c r="W66" s="501">
        <f>Total_Industrial!AD295</f>
        <v>0.9180550898242551</v>
      </c>
      <c r="Z66" s="509">
        <f>Total_Industrial!AD217</f>
        <v>1.0153034460440478</v>
      </c>
      <c r="AA66" s="500"/>
      <c r="AB66" s="448">
        <f t="shared" si="13"/>
        <v>2000</v>
      </c>
      <c r="AC66" s="511">
        <f t="shared" si="49"/>
        <v>1.4143048811044991</v>
      </c>
      <c r="AD66" s="511">
        <f t="shared" si="50"/>
        <v>0.88027459488050408</v>
      </c>
      <c r="AE66" s="511">
        <f t="shared" si="14"/>
        <v>0.95491972004074777</v>
      </c>
      <c r="AF66" s="512">
        <f t="shared" si="15"/>
        <v>0.99724828247768638</v>
      </c>
      <c r="AG66" s="511">
        <f t="shared" si="16"/>
        <v>0.92437671808517718</v>
      </c>
      <c r="AH66" s="511">
        <f t="shared" si="17"/>
        <v>1.2449794928067726</v>
      </c>
      <c r="AI66" s="511">
        <f t="shared" si="18"/>
        <v>1.2449766562517826</v>
      </c>
      <c r="AJ66" s="511"/>
      <c r="AK66" s="511" t="e">
        <f>#REF!*#REF!*AE66</f>
        <v>#REF!</v>
      </c>
      <c r="AL66" s="511">
        <f t="shared" si="19"/>
        <v>0.95229205071470879</v>
      </c>
      <c r="AM66" s="510"/>
      <c r="AN66" s="511">
        <f>Total_Industrial!Z139</f>
        <v>0.92932083226712503</v>
      </c>
      <c r="AO66" s="511">
        <f>Total_Industrial!AD139</f>
        <v>0.93341669932287175</v>
      </c>
      <c r="AP66" s="511">
        <f t="shared" si="45"/>
        <v>1.0175933726796746</v>
      </c>
      <c r="AQ66" s="511">
        <f t="shared" si="46"/>
        <v>0.99724828247768638</v>
      </c>
      <c r="AR66" s="511">
        <f t="shared" si="47"/>
        <v>0.88027588773524201</v>
      </c>
      <c r="AS66" s="500"/>
      <c r="AT66" s="441"/>
      <c r="AV66" s="501">
        <f t="shared" si="51"/>
        <v>0.60211430801734478</v>
      </c>
      <c r="AW66" s="501">
        <f t="shared" si="52"/>
        <v>0.39788569198265522</v>
      </c>
      <c r="AY66" s="500">
        <f t="shared" si="32"/>
        <v>0.60726828298064894</v>
      </c>
      <c r="AZ66" s="500">
        <f t="shared" si="32"/>
        <v>0.39269437689596876</v>
      </c>
      <c r="BA66" s="500">
        <f t="shared" si="33"/>
        <v>0.9999626598766177</v>
      </c>
      <c r="BC66" s="500">
        <f t="shared" si="34"/>
        <v>0.60729095929999821</v>
      </c>
      <c r="BD66" s="500">
        <f t="shared" si="35"/>
        <v>0.39270904070000184</v>
      </c>
      <c r="BF66" s="500">
        <f t="shared" si="60"/>
        <v>-5.1766695834452254E-3</v>
      </c>
      <c r="BG66" s="500">
        <f t="shared" si="61"/>
        <v>3.4494348251725357E-2</v>
      </c>
      <c r="BH66" s="500"/>
      <c r="BI66" s="500">
        <f t="shared" si="62"/>
        <v>-2.8592762150869474E-2</v>
      </c>
      <c r="BJ66" s="500">
        <f t="shared" si="36"/>
        <v>-2.8592762150869474E-2</v>
      </c>
      <c r="BK66" s="500"/>
      <c r="BL66" s="501">
        <f t="shared" si="53"/>
        <v>0.83147886671467353</v>
      </c>
      <c r="BM66" s="501">
        <f t="shared" si="54"/>
        <v>0.16852113328532634</v>
      </c>
      <c r="BN66" s="501"/>
      <c r="BO66" s="501">
        <f t="shared" si="37"/>
        <v>-7.7460198235184104E-3</v>
      </c>
      <c r="BP66" s="501">
        <f t="shared" si="37"/>
        <v>3.9122464038877126E-2</v>
      </c>
      <c r="BR66" s="500">
        <f t="shared" si="63"/>
        <v>-3.1162013312799872E-2</v>
      </c>
      <c r="BS66" s="500">
        <f t="shared" si="64"/>
        <v>-2.3964145983381074E-2</v>
      </c>
      <c r="BU66" s="500">
        <v>0</v>
      </c>
      <c r="BV66" s="500">
        <f t="shared" si="65"/>
        <v>-3.5219193121890243E-3</v>
      </c>
      <c r="BZ66" s="500">
        <f t="shared" si="26"/>
        <v>1.01045679185554</v>
      </c>
      <c r="CA66" s="500">
        <f t="shared" si="27"/>
        <v>0.74459708819897485</v>
      </c>
      <c r="CB66" s="500">
        <f t="shared" si="55"/>
        <v>0.92437671808517718</v>
      </c>
      <c r="CD66" s="500">
        <f t="shared" si="38"/>
        <v>0.97206233517571639</v>
      </c>
      <c r="CE66" s="500">
        <f t="shared" si="28"/>
        <v>0.90803772203517918</v>
      </c>
      <c r="CF66" s="500">
        <f t="shared" si="56"/>
        <v>0.95491972004074777</v>
      </c>
      <c r="CH66" s="500">
        <f t="shared" si="39"/>
        <v>0.9986178664730373</v>
      </c>
      <c r="CI66" s="500">
        <f t="shared" si="29"/>
        <v>0.98301167949636437</v>
      </c>
      <c r="CJ66" s="500">
        <f t="shared" si="57"/>
        <v>0.99724828247768638</v>
      </c>
      <c r="CL66" s="500">
        <f t="shared" si="40"/>
        <v>0.88270555684608265</v>
      </c>
      <c r="CN66" s="500">
        <f t="shared" si="41"/>
        <v>0.97181214258028781</v>
      </c>
      <c r="CO66" s="500">
        <f t="shared" si="30"/>
        <v>0.6026753683593582</v>
      </c>
      <c r="CP66" s="500">
        <f t="shared" si="58"/>
        <v>0.86744230985873594</v>
      </c>
      <c r="CR66" s="500">
        <f t="shared" si="42"/>
        <v>1.0107166740745428</v>
      </c>
      <c r="CS66" s="500">
        <f t="shared" si="31"/>
        <v>1.1218642868042017</v>
      </c>
      <c r="CT66" s="500">
        <f t="shared" si="59"/>
        <v>1.0175933726796746</v>
      </c>
      <c r="CU66" s="500">
        <v>1.1030715510281153</v>
      </c>
    </row>
    <row r="67" spans="1:100" x14ac:dyDescent="0.2">
      <c r="A67" s="489" t="s">
        <v>105</v>
      </c>
      <c r="B67" s="435">
        <f t="shared" si="12"/>
        <v>2001</v>
      </c>
      <c r="D67" s="504">
        <f>Total_Industrial!F296</f>
        <v>16263.223103067596</v>
      </c>
      <c r="E67" s="504">
        <f>Total_Industrial!F218</f>
        <v>3352.1835065649343</v>
      </c>
      <c r="F67" s="504">
        <f>Conversion_factors!$A63*E67</f>
        <v>10771.356421508188</v>
      </c>
      <c r="G67" s="504">
        <f t="shared" si="43"/>
        <v>27034.579524575784</v>
      </c>
      <c r="H67" s="505">
        <f t="shared" si="44"/>
        <v>3.213235910389006</v>
      </c>
      <c r="K67" s="554">
        <f>Total_Industrial!J62</f>
        <v>2321781.9748844639</v>
      </c>
      <c r="M67" s="505">
        <f>Total_Industrial!Z296</f>
        <v>0.929253238997229</v>
      </c>
      <c r="N67" s="505">
        <f>Total_Industrial!Z218</f>
        <v>0.93755423100809965</v>
      </c>
      <c r="O67" s="537">
        <f>Total_Industrial!N140</f>
        <v>8.4484274672726869</v>
      </c>
      <c r="Q67" s="508">
        <f t="shared" si="48"/>
        <v>11.643892414110534</v>
      </c>
      <c r="S67" s="501"/>
      <c r="T67" s="501"/>
      <c r="W67" s="501">
        <f>Total_Industrial!AD296</f>
        <v>0.9130104385683544</v>
      </c>
      <c r="Z67" s="509">
        <f>Total_Industrial!AD218</f>
        <v>0.99368528757689611</v>
      </c>
      <c r="AA67" s="500"/>
      <c r="AB67" s="448">
        <f t="shared" si="13"/>
        <v>2001</v>
      </c>
      <c r="AC67" s="511">
        <f t="shared" si="49"/>
        <v>1.3815378709812103</v>
      </c>
      <c r="AD67" s="511">
        <f t="shared" si="50"/>
        <v>0.87260423353819716</v>
      </c>
      <c r="AE67" s="511">
        <f t="shared" si="14"/>
        <v>0.94363725032567991</v>
      </c>
      <c r="AF67" s="512">
        <f t="shared" si="15"/>
        <v>0.99147444621284175</v>
      </c>
      <c r="AG67" s="511">
        <f t="shared" si="16"/>
        <v>0.93267804815352573</v>
      </c>
      <c r="AH67" s="511">
        <f t="shared" si="17"/>
        <v>1.2055386855459498</v>
      </c>
      <c r="AI67" s="511">
        <f t="shared" si="18"/>
        <v>1.2055357950115517</v>
      </c>
      <c r="AJ67" s="511"/>
      <c r="AK67" s="511" t="e">
        <f>#REF!*#REF!*AE67</f>
        <v>#REF!</v>
      </c>
      <c r="AL67" s="511">
        <f t="shared" si="19"/>
        <v>0.93559222019246224</v>
      </c>
      <c r="AM67" s="510"/>
      <c r="AN67" s="511">
        <f>Total_Industrial!Z140</f>
        <v>0.93065342650961458</v>
      </c>
      <c r="AO67" s="511">
        <f>Total_Industrial!AD140</f>
        <v>0.92576850859896931</v>
      </c>
      <c r="AP67" s="511">
        <f t="shared" si="45"/>
        <v>1.0215181270478415</v>
      </c>
      <c r="AQ67" s="511">
        <f t="shared" si="46"/>
        <v>0.99147444621284175</v>
      </c>
      <c r="AR67" s="511">
        <f t="shared" si="47"/>
        <v>0.87260558292782586</v>
      </c>
      <c r="AT67" s="441"/>
      <c r="AV67" s="501">
        <f t="shared" si="51"/>
        <v>0.60157115032188735</v>
      </c>
      <c r="AW67" s="501">
        <f t="shared" si="52"/>
        <v>0.39842884967811271</v>
      </c>
      <c r="AY67" s="500">
        <f t="shared" si="32"/>
        <v>0.6018426883200243</v>
      </c>
      <c r="AZ67" s="500">
        <f t="shared" si="32"/>
        <v>0.39815720908335367</v>
      </c>
      <c r="BA67" s="500">
        <f t="shared" si="33"/>
        <v>0.99999989740337791</v>
      </c>
      <c r="BC67" s="500">
        <f t="shared" si="34"/>
        <v>0.60184275006705745</v>
      </c>
      <c r="BD67" s="500">
        <f t="shared" si="35"/>
        <v>0.39815724993294255</v>
      </c>
      <c r="BF67" s="500">
        <f t="shared" si="60"/>
        <v>-4.1441447422307697E-3</v>
      </c>
      <c r="BG67" s="500">
        <f t="shared" si="61"/>
        <v>2.8718555322851447E-2</v>
      </c>
      <c r="BH67" s="500"/>
      <c r="BI67" s="500">
        <f t="shared" si="62"/>
        <v>-6.7946721178866595E-3</v>
      </c>
      <c r="BJ67" s="500">
        <f t="shared" si="36"/>
        <v>-6.7946721178866595E-3</v>
      </c>
      <c r="BK67" s="500"/>
      <c r="BL67" s="501">
        <f t="shared" si="53"/>
        <v>0.8291045618744004</v>
      </c>
      <c r="BM67" s="501">
        <f t="shared" si="54"/>
        <v>0.17089543812559965</v>
      </c>
      <c r="BN67" s="501"/>
      <c r="BO67" s="501">
        <f t="shared" si="37"/>
        <v>-2.8596051452214081E-3</v>
      </c>
      <c r="BP67" s="501">
        <f t="shared" si="37"/>
        <v>1.3990734508189495E-2</v>
      </c>
      <c r="BR67" s="500">
        <f t="shared" si="63"/>
        <v>-5.5100857299515242E-3</v>
      </c>
      <c r="BS67" s="500">
        <f t="shared" si="64"/>
        <v>-2.1522263986814415E-2</v>
      </c>
      <c r="BU67" s="500">
        <v>0</v>
      </c>
      <c r="BV67" s="500">
        <f t="shared" si="65"/>
        <v>-1.4583669530567027E-2</v>
      </c>
      <c r="BZ67" s="500">
        <f t="shared" si="26"/>
        <v>1.0089804620842728</v>
      </c>
      <c r="CA67" s="500">
        <f t="shared" si="27"/>
        <v>0.75128391411760576</v>
      </c>
      <c r="CB67" s="500">
        <f t="shared" si="55"/>
        <v>0.93267804815352573</v>
      </c>
      <c r="CD67" s="500">
        <f t="shared" si="38"/>
        <v>0.9881849023763104</v>
      </c>
      <c r="CE67" s="500">
        <f t="shared" si="28"/>
        <v>0.89730916770334079</v>
      </c>
      <c r="CF67" s="500">
        <f t="shared" si="56"/>
        <v>0.94363725032567991</v>
      </c>
      <c r="CH67" s="500">
        <f t="shared" si="39"/>
        <v>0.99421023192890401</v>
      </c>
      <c r="CI67" s="500">
        <f t="shared" si="29"/>
        <v>0.97732026986090192</v>
      </c>
      <c r="CJ67" s="500">
        <f t="shared" si="57"/>
        <v>0.99147444621284175</v>
      </c>
      <c r="CL67" s="500">
        <f t="shared" si="40"/>
        <v>0.88010974879871506</v>
      </c>
      <c r="CN67" s="500">
        <f t="shared" si="41"/>
        <v>0.99322835947314858</v>
      </c>
      <c r="CO67" s="500">
        <f t="shared" si="30"/>
        <v>0.59859426741044086</v>
      </c>
      <c r="CP67" s="500">
        <f t="shared" si="58"/>
        <v>0.86156830235859083</v>
      </c>
      <c r="CR67" s="500">
        <f t="shared" si="42"/>
        <v>1.0038568985152012</v>
      </c>
      <c r="CS67" s="500">
        <f t="shared" si="31"/>
        <v>1.126191203506234</v>
      </c>
      <c r="CT67" s="500">
        <f t="shared" si="59"/>
        <v>1.0215181270478415</v>
      </c>
      <c r="CU67" s="500">
        <v>1.1216983018912612</v>
      </c>
    </row>
    <row r="68" spans="1:100" x14ac:dyDescent="0.2">
      <c r="A68" s="489" t="s">
        <v>105</v>
      </c>
      <c r="B68" s="435">
        <f t="shared" si="12"/>
        <v>2002</v>
      </c>
      <c r="D68" s="504">
        <f>Total_Industrial!F297</f>
        <v>15519.15562963071</v>
      </c>
      <c r="E68" s="504">
        <f>Total_Industrial!F219</f>
        <v>3247.483278613392</v>
      </c>
      <c r="F68" s="504">
        <f>Conversion_factors!$A64*E68</f>
        <v>10441.090722431805</v>
      </c>
      <c r="G68" s="504">
        <f t="shared" si="43"/>
        <v>25960.246352062517</v>
      </c>
      <c r="H68" s="505">
        <f t="shared" si="44"/>
        <v>3.2151330204508195</v>
      </c>
      <c r="K68" s="554">
        <f>Total_Industrial!J63</f>
        <v>2338796.7964097979</v>
      </c>
      <c r="M68" s="505">
        <f>Total_Industrial!Z297</f>
        <v>0.87202463694878651</v>
      </c>
      <c r="N68" s="505">
        <f>Total_Industrial!Z219</f>
        <v>0.90280638977872885</v>
      </c>
      <c r="O68" s="537">
        <f>Total_Industrial!N141</f>
        <v>8.0240570437979422</v>
      </c>
      <c r="Q68" s="508">
        <f t="shared" si="48"/>
        <v>11.099829789365689</v>
      </c>
      <c r="S68" s="501"/>
      <c r="T68" s="501"/>
      <c r="W68" s="501">
        <f>Total_Industrial!AD297</f>
        <v>0.92166167721675962</v>
      </c>
      <c r="Z68" s="509">
        <f>Total_Industrial!AD219</f>
        <v>0.99242782813997721</v>
      </c>
      <c r="AA68" s="500"/>
      <c r="AB68" s="448">
        <f t="shared" si="13"/>
        <v>2002</v>
      </c>
      <c r="AC68" s="511">
        <f t="shared" si="49"/>
        <v>1.3916622584385661</v>
      </c>
      <c r="AD68" s="511">
        <f t="shared" si="50"/>
        <v>0.83183166945241671</v>
      </c>
      <c r="AE68" s="511">
        <f t="shared" si="14"/>
        <v>0.94850829384630875</v>
      </c>
      <c r="AF68" s="512">
        <f t="shared" si="15"/>
        <v>0.99170873539417126</v>
      </c>
      <c r="AG68" s="511">
        <f t="shared" si="16"/>
        <v>0.88432384237273121</v>
      </c>
      <c r="AH68" s="511">
        <f t="shared" si="17"/>
        <v>1.1576318182346326</v>
      </c>
      <c r="AI68" s="511">
        <f t="shared" si="18"/>
        <v>1.1576287397508731</v>
      </c>
      <c r="AJ68" s="511"/>
      <c r="AK68" s="511"/>
      <c r="AL68" s="511">
        <f t="shared" si="19"/>
        <v>0.94064396060120581</v>
      </c>
      <c r="AM68" s="510"/>
      <c r="AN68" s="511">
        <f>Total_Industrial!Z141</f>
        <v>0.87722403340790434</v>
      </c>
      <c r="AO68" s="511">
        <f>Total_Industrial!AD141</f>
        <v>0.93282046335075364</v>
      </c>
      <c r="AP68" s="511">
        <f t="shared" si="45"/>
        <v>1.0250462752322742</v>
      </c>
      <c r="AQ68" s="511">
        <f t="shared" si="46"/>
        <v>0.99170873539417126</v>
      </c>
      <c r="AR68" s="511">
        <f t="shared" si="47"/>
        <v>0.83183309837026709</v>
      </c>
      <c r="AT68" s="441"/>
      <c r="AV68" s="501">
        <f t="shared" si="51"/>
        <v>0.59780463633380454</v>
      </c>
      <c r="AW68" s="501">
        <f t="shared" si="52"/>
        <v>0.40219536366619535</v>
      </c>
      <c r="AY68" s="500">
        <f t="shared" si="32"/>
        <v>0.59968592193224524</v>
      </c>
      <c r="AZ68" s="500">
        <f t="shared" si="32"/>
        <v>0.40030915341161694</v>
      </c>
      <c r="BA68" s="500">
        <f t="shared" si="33"/>
        <v>0.99999507534386223</v>
      </c>
      <c r="BC68" s="500">
        <f t="shared" si="34"/>
        <v>0.59968887519374525</v>
      </c>
      <c r="BD68" s="500">
        <f t="shared" si="35"/>
        <v>0.40031112480625475</v>
      </c>
      <c r="BF68" s="500">
        <f t="shared" si="60"/>
        <v>-6.3563617883480653E-2</v>
      </c>
      <c r="BG68" s="500">
        <f t="shared" si="61"/>
        <v>-3.7766479927308264E-2</v>
      </c>
      <c r="BH68" s="500"/>
      <c r="BI68" s="500">
        <f t="shared" si="62"/>
        <v>-5.1536165721322677E-2</v>
      </c>
      <c r="BJ68" s="500">
        <f t="shared" si="36"/>
        <v>-5.1536165721322677E-2</v>
      </c>
      <c r="BK68" s="500"/>
      <c r="BL68" s="501">
        <f t="shared" si="53"/>
        <v>0.82695445388535782</v>
      </c>
      <c r="BM68" s="501">
        <f t="shared" si="54"/>
        <v>0.17304554611464212</v>
      </c>
      <c r="BN68" s="501"/>
      <c r="BO68" s="501">
        <f t="shared" si="37"/>
        <v>-2.5966576996309513E-3</v>
      </c>
      <c r="BP68" s="501">
        <f t="shared" si="37"/>
        <v>1.2502935659548704E-2</v>
      </c>
      <c r="BR68" s="500">
        <f t="shared" si="63"/>
        <v>9.4308979738641462E-3</v>
      </c>
      <c r="BS68" s="500">
        <f t="shared" si="64"/>
        <v>-1.2662517507034505E-3</v>
      </c>
      <c r="BU68" s="500">
        <v>0</v>
      </c>
      <c r="BV68" s="500">
        <f t="shared" si="65"/>
        <v>5.9023062842194596E-4</v>
      </c>
      <c r="BZ68" s="500">
        <f t="shared" si="26"/>
        <v>0.94815552282320348</v>
      </c>
      <c r="CA68" s="500">
        <f t="shared" si="27"/>
        <v>0.71233399237884121</v>
      </c>
      <c r="CB68" s="500">
        <f t="shared" si="55"/>
        <v>0.88432384237273121</v>
      </c>
      <c r="CD68" s="500">
        <f t="shared" si="38"/>
        <v>1.0051619873197541</v>
      </c>
      <c r="CE68" s="500">
        <f t="shared" si="28"/>
        <v>0.90194106624892456</v>
      </c>
      <c r="CF68" s="500">
        <f t="shared" si="56"/>
        <v>0.94850829384630875</v>
      </c>
      <c r="CH68" s="500">
        <f t="shared" si="39"/>
        <v>1.0002363038021045</v>
      </c>
      <c r="CI68" s="500">
        <f t="shared" si="29"/>
        <v>0.9775512143565438</v>
      </c>
      <c r="CJ68" s="500">
        <f t="shared" si="57"/>
        <v>0.99170873539417126</v>
      </c>
      <c r="CL68" s="500">
        <f t="shared" si="40"/>
        <v>0.83878849893657137</v>
      </c>
      <c r="CN68" s="500">
        <f t="shared" si="41"/>
        <v>0.94976930024922857</v>
      </c>
      <c r="CO68" s="500">
        <f t="shared" si="30"/>
        <v>0.56852645849161398</v>
      </c>
      <c r="CP68" s="500">
        <f t="shared" si="58"/>
        <v>0.81829112364803458</v>
      </c>
      <c r="CR68" s="500">
        <f t="shared" si="42"/>
        <v>1.0034538282689403</v>
      </c>
      <c r="CS68" s="500">
        <f t="shared" si="31"/>
        <v>1.1300808745211357</v>
      </c>
      <c r="CT68" s="500">
        <f t="shared" si="59"/>
        <v>1.0250462752322742</v>
      </c>
      <c r="CU68" s="500">
        <v>1.1229778008828715</v>
      </c>
    </row>
    <row r="69" spans="1:100" x14ac:dyDescent="0.2">
      <c r="A69" s="489" t="s">
        <v>105</v>
      </c>
      <c r="B69" s="435">
        <f t="shared" si="12"/>
        <v>2003</v>
      </c>
      <c r="D69" s="504">
        <f>Total_Industrial!F298</f>
        <v>14810.624664743416</v>
      </c>
      <c r="E69" s="504">
        <f>Total_Industrial!F220</f>
        <v>3296.9752112046885</v>
      </c>
      <c r="F69" s="504">
        <f>Conversion_factors!$A65*E69</f>
        <v>10527.150148853776</v>
      </c>
      <c r="G69" s="504">
        <f t="shared" si="43"/>
        <v>25337.774813597192</v>
      </c>
      <c r="H69" s="505">
        <f t="shared" si="44"/>
        <v>3.192972186468833</v>
      </c>
      <c r="K69" s="554">
        <f>Total_Industrial!J64</f>
        <v>2352122.6927357195</v>
      </c>
      <c r="M69" s="505">
        <f>Total_Industrial!Z298</f>
        <v>0.84571598481360777</v>
      </c>
      <c r="N69" s="505">
        <f>Total_Industrial!Z220</f>
        <v>0.92258841882173204</v>
      </c>
      <c r="O69" s="537">
        <f>Total_Industrial!N142</f>
        <v>7.6984078814729768</v>
      </c>
      <c r="Q69" s="508">
        <f t="shared" si="48"/>
        <v>10.772301501044232</v>
      </c>
      <c r="S69" s="501"/>
      <c r="T69" s="501"/>
      <c r="W69" s="501">
        <f>Total_Industrial!AD298</f>
        <v>0.90180707617556255</v>
      </c>
      <c r="Z69" s="509">
        <f>Total_Industrial!AD220</f>
        <v>0.98036373746154915</v>
      </c>
      <c r="AA69" s="500"/>
      <c r="AB69" s="448">
        <f t="shared" si="13"/>
        <v>2003</v>
      </c>
      <c r="AC69" s="511">
        <f t="shared" si="49"/>
        <v>1.3995916121152592</v>
      </c>
      <c r="AD69" s="511">
        <f t="shared" si="50"/>
        <v>0.80728639190875995</v>
      </c>
      <c r="AE69" s="511">
        <f t="shared" si="14"/>
        <v>0.93170473273319643</v>
      </c>
      <c r="AF69" s="512">
        <f t="shared" si="15"/>
        <v>0.98890850571416233</v>
      </c>
      <c r="AG69" s="511">
        <f t="shared" si="16"/>
        <v>0.87618252879856373</v>
      </c>
      <c r="AH69" s="511">
        <f t="shared" si="17"/>
        <v>1.1298748297689667</v>
      </c>
      <c r="AI69" s="511">
        <f t="shared" si="18"/>
        <v>1.1298712626902923</v>
      </c>
      <c r="AJ69" s="511"/>
      <c r="AK69" s="511"/>
      <c r="AL69" s="511">
        <f t="shared" si="19"/>
        <v>0.92137073501399824</v>
      </c>
      <c r="AM69" s="510"/>
      <c r="AN69" s="511">
        <f>Total_Industrial!Z142</f>
        <v>0.85869132606509446</v>
      </c>
      <c r="AO69" s="511">
        <f>Total_Industrial!AD142</f>
        <v>0.91427861831662349</v>
      </c>
      <c r="AP69" s="511">
        <f t="shared" si="45"/>
        <v>1.0398166549445103</v>
      </c>
      <c r="AQ69" s="511">
        <f t="shared" si="46"/>
        <v>0.98890850571416233</v>
      </c>
      <c r="AR69" s="511">
        <f t="shared" si="47"/>
        <v>0.80728804460818715</v>
      </c>
      <c r="AT69" s="441"/>
      <c r="AV69" s="501">
        <f t="shared" si="51"/>
        <v>0.58452744069678464</v>
      </c>
      <c r="AW69" s="501">
        <f t="shared" si="52"/>
        <v>0.41547255930321536</v>
      </c>
      <c r="AY69" s="500">
        <f t="shared" si="32"/>
        <v>0.59114118793173187</v>
      </c>
      <c r="AZ69" s="500">
        <f t="shared" si="32"/>
        <v>0.40879802670084053</v>
      </c>
      <c r="BA69" s="500">
        <f t="shared" si="33"/>
        <v>0.9999392146325724</v>
      </c>
      <c r="BC69" s="500">
        <f t="shared" si="34"/>
        <v>0.59117712285035917</v>
      </c>
      <c r="BD69" s="500">
        <f t="shared" si="35"/>
        <v>0.40882287714964088</v>
      </c>
      <c r="BF69" s="500">
        <f t="shared" si="60"/>
        <v>-3.0634089000632036E-2</v>
      </c>
      <c r="BG69" s="500">
        <f t="shared" si="61"/>
        <v>2.1675095630024562E-2</v>
      </c>
      <c r="BH69" s="500"/>
      <c r="BI69" s="500">
        <f t="shared" si="62"/>
        <v>-4.1430620941482685E-2</v>
      </c>
      <c r="BJ69" s="500">
        <f t="shared" si="36"/>
        <v>-4.1430620941482685E-2</v>
      </c>
      <c r="BK69" s="500"/>
      <c r="BL69" s="501">
        <f t="shared" si="53"/>
        <v>0.81792312433499359</v>
      </c>
      <c r="BM69" s="501">
        <f t="shared" si="54"/>
        <v>0.18207687566500641</v>
      </c>
      <c r="BN69" s="501"/>
      <c r="BO69" s="501">
        <f t="shared" si="37"/>
        <v>-1.0981267452086777E-2</v>
      </c>
      <c r="BP69" s="501">
        <f t="shared" si="37"/>
        <v>5.0874159470763791E-2</v>
      </c>
      <c r="BR69" s="500">
        <f t="shared" si="63"/>
        <v>-2.177759908559335E-2</v>
      </c>
      <c r="BS69" s="500">
        <f t="shared" si="64"/>
        <v>-1.2230629201417759E-2</v>
      </c>
      <c r="BU69" s="500">
        <v>0</v>
      </c>
      <c r="BV69" s="500">
        <f t="shared" si="65"/>
        <v>-6.9165288681081469E-3</v>
      </c>
      <c r="BZ69" s="500">
        <f t="shared" si="26"/>
        <v>0.99079374185782054</v>
      </c>
      <c r="CA69" s="500">
        <f t="shared" si="27"/>
        <v>0.70577606176155228</v>
      </c>
      <c r="CB69" s="500">
        <f t="shared" si="55"/>
        <v>0.87618252879856373</v>
      </c>
      <c r="CD69" s="500">
        <f t="shared" si="38"/>
        <v>0.98228422331978571</v>
      </c>
      <c r="CE69" s="500">
        <f t="shared" si="28"/>
        <v>0.88596247974054421</v>
      </c>
      <c r="CF69" s="500">
        <f t="shared" si="56"/>
        <v>0.93170473273319643</v>
      </c>
      <c r="CH69" s="500">
        <f t="shared" si="39"/>
        <v>0.99717635876334609</v>
      </c>
      <c r="CI69" s="500">
        <f t="shared" si="29"/>
        <v>0.97479096043674551</v>
      </c>
      <c r="CJ69" s="500">
        <f t="shared" si="57"/>
        <v>0.98890850571416233</v>
      </c>
      <c r="CL69" s="500">
        <f t="shared" si="40"/>
        <v>0.81634340881976197</v>
      </c>
      <c r="CN69" s="500">
        <f t="shared" si="41"/>
        <v>0.95941589640409275</v>
      </c>
      <c r="CO69" s="500">
        <f t="shared" si="30"/>
        <v>0.54545332180317607</v>
      </c>
      <c r="CP69" s="500">
        <f t="shared" si="58"/>
        <v>0.78508151191429143</v>
      </c>
      <c r="CR69" s="500">
        <f t="shared" si="42"/>
        <v>1.0144094760101334</v>
      </c>
      <c r="CS69" s="500">
        <f t="shared" si="31"/>
        <v>1.1463647477720587</v>
      </c>
      <c r="CT69" s="500">
        <f t="shared" si="59"/>
        <v>1.0398166549445103</v>
      </c>
      <c r="CU69" s="500">
        <v>1.1137225782205935</v>
      </c>
    </row>
    <row r="70" spans="1:100" x14ac:dyDescent="0.2">
      <c r="A70" s="489" t="s">
        <v>105</v>
      </c>
      <c r="B70" s="435">
        <f t="shared" si="12"/>
        <v>2004</v>
      </c>
      <c r="D70" s="504">
        <f>Total_Industrial!F299</f>
        <v>14808.177550393972</v>
      </c>
      <c r="E70" s="504">
        <f>Total_Industrial!F221</f>
        <v>3513.5923587136731</v>
      </c>
      <c r="F70" s="504">
        <f>Conversion_factors!$A66*E70</f>
        <v>11237.866763421032</v>
      </c>
      <c r="G70" s="504">
        <f t="shared" si="43"/>
        <v>26046.044313815004</v>
      </c>
      <c r="H70" s="505">
        <f t="shared" si="44"/>
        <v>3.1983979972950585</v>
      </c>
      <c r="K70" s="554">
        <f>Total_Industrial!J65</f>
        <v>2468633.6611869484</v>
      </c>
      <c r="M70" s="505">
        <f>Total_Industrial!Z299</f>
        <v>0.81182785172103633</v>
      </c>
      <c r="N70" s="505">
        <f>Total_Industrial!Z221</f>
        <v>0.95418530236534971</v>
      </c>
      <c r="O70" s="537">
        <f>Total_Industrial!N143</f>
        <v>7.4218261693386767</v>
      </c>
      <c r="Q70" s="508">
        <f t="shared" si="48"/>
        <v>10.55079363265741</v>
      </c>
      <c r="S70" s="501"/>
      <c r="T70" s="501"/>
      <c r="W70" s="501">
        <f>Total_Industrial!AD299</f>
        <v>0.89496447463678419</v>
      </c>
      <c r="Z70" s="509">
        <f>Total_Industrial!AD221</f>
        <v>0.96250178832556155</v>
      </c>
      <c r="AA70" s="500"/>
      <c r="AB70" s="448">
        <f t="shared" si="13"/>
        <v>2004</v>
      </c>
      <c r="AC70" s="511">
        <f t="shared" si="49"/>
        <v>1.4689195322392319</v>
      </c>
      <c r="AD70" s="511">
        <f t="shared" si="50"/>
        <v>0.79068638421012061</v>
      </c>
      <c r="AE70" s="511">
        <f t="shared" si="14"/>
        <v>0.92042754238508484</v>
      </c>
      <c r="AF70" s="512">
        <f t="shared" si="15"/>
        <v>0.98961975025664595</v>
      </c>
      <c r="AG70" s="511">
        <f t="shared" si="16"/>
        <v>0.86805587068612011</v>
      </c>
      <c r="AH70" s="511">
        <f t="shared" si="17"/>
        <v>1.1614583595704095</v>
      </c>
      <c r="AI70" s="511">
        <f t="shared" si="18"/>
        <v>1.1614546736418598</v>
      </c>
      <c r="AJ70" s="511"/>
      <c r="AK70" s="511"/>
      <c r="AL70" s="511">
        <f t="shared" si="19"/>
        <v>0.9108732746244661</v>
      </c>
      <c r="AM70" s="510"/>
      <c r="AN70" s="511">
        <f>Total_Industrial!Z143</f>
        <v>0.83585364227963643</v>
      </c>
      <c r="AO70" s="511">
        <f>Total_Industrial!AD143</f>
        <v>0.90551420106206126</v>
      </c>
      <c r="AP70" s="511">
        <f t="shared" si="45"/>
        <v>1.0556289575092033</v>
      </c>
      <c r="AQ70" s="511">
        <f t="shared" si="46"/>
        <v>0.98961975025664595</v>
      </c>
      <c r="AR70" s="511">
        <f t="shared" si="47"/>
        <v>0.79068801168196923</v>
      </c>
      <c r="AT70" s="441"/>
      <c r="AV70" s="501">
        <f t="shared" si="51"/>
        <v>0.56853844568403855</v>
      </c>
      <c r="AW70" s="501">
        <f t="shared" si="52"/>
        <v>0.4314615543159615</v>
      </c>
      <c r="AY70" s="500">
        <f t="shared" si="32"/>
        <v>0.57649598937968738</v>
      </c>
      <c r="AZ70" s="500">
        <f t="shared" si="32"/>
        <v>0.42341674351700653</v>
      </c>
      <c r="BA70" s="500">
        <f t="shared" si="33"/>
        <v>0.99991273289669391</v>
      </c>
      <c r="BC70" s="500">
        <f t="shared" si="34"/>
        <v>0.57654630290546383</v>
      </c>
      <c r="BD70" s="500">
        <f t="shared" si="35"/>
        <v>0.42345369709453623</v>
      </c>
      <c r="BF70" s="500">
        <f t="shared" si="60"/>
        <v>-4.0895275475139943E-2</v>
      </c>
      <c r="BG70" s="500">
        <f t="shared" si="61"/>
        <v>3.367467158402624E-2</v>
      </c>
      <c r="BH70" s="500"/>
      <c r="BI70" s="500">
        <f t="shared" si="62"/>
        <v>-3.6588397475961591E-2</v>
      </c>
      <c r="BJ70" s="500">
        <f t="shared" si="36"/>
        <v>-3.6588397475961591E-2</v>
      </c>
      <c r="BK70" s="500"/>
      <c r="BL70" s="501">
        <f t="shared" si="53"/>
        <v>0.8082285512729267</v>
      </c>
      <c r="BM70" s="501">
        <f t="shared" si="54"/>
        <v>0.19177144872707344</v>
      </c>
      <c r="BN70" s="501"/>
      <c r="BO70" s="501">
        <f t="shared" si="37"/>
        <v>-1.1923473145871385E-2</v>
      </c>
      <c r="BP70" s="501">
        <f t="shared" si="37"/>
        <v>5.1875300102628148E-2</v>
      </c>
      <c r="BR70" s="500">
        <f t="shared" si="63"/>
        <v>-7.6165883362386737E-3</v>
      </c>
      <c r="BS70" s="500">
        <f t="shared" si="64"/>
        <v>-1.8387739315786696E-2</v>
      </c>
      <c r="BU70" s="500">
        <v>0</v>
      </c>
      <c r="BV70" s="500">
        <f t="shared" si="65"/>
        <v>1.6978556940515357E-3</v>
      </c>
      <c r="BZ70" s="500">
        <f t="shared" si="26"/>
        <v>0.99072492563440284</v>
      </c>
      <c r="CA70" s="500">
        <f t="shared" si="27"/>
        <v>0.69922993630325558</v>
      </c>
      <c r="CB70" s="500">
        <f t="shared" si="55"/>
        <v>0.86805587068612011</v>
      </c>
      <c r="CD70" s="500">
        <f t="shared" si="38"/>
        <v>0.98789617573903543</v>
      </c>
      <c r="CE70" s="500">
        <f t="shared" si="28"/>
        <v>0.87523894558395632</v>
      </c>
      <c r="CF70" s="500">
        <f t="shared" si="56"/>
        <v>0.92042754238508484</v>
      </c>
      <c r="CH70" s="500">
        <f t="shared" si="39"/>
        <v>1.0007192217868224</v>
      </c>
      <c r="CI70" s="500">
        <f t="shared" si="29"/>
        <v>0.97549205133308914</v>
      </c>
      <c r="CJ70" s="500">
        <f t="shared" si="57"/>
        <v>0.98961975025664595</v>
      </c>
      <c r="CL70" s="500">
        <f t="shared" si="40"/>
        <v>0.79898253170857059</v>
      </c>
      <c r="CN70" s="500">
        <f t="shared" si="41"/>
        <v>0.96407286852130514</v>
      </c>
      <c r="CO70" s="500">
        <f t="shared" si="30"/>
        <v>0.52585674859526255</v>
      </c>
      <c r="CP70" s="500">
        <f t="shared" si="58"/>
        <v>0.75687578521425414</v>
      </c>
      <c r="CR70" s="500">
        <f t="shared" si="42"/>
        <v>1.0152068179418965</v>
      </c>
      <c r="CS70" s="500">
        <f t="shared" si="31"/>
        <v>1.1637973077864365</v>
      </c>
      <c r="CT70" s="500">
        <f t="shared" si="59"/>
        <v>1.0556289575092033</v>
      </c>
      <c r="CU70" s="500">
        <v>1.1240348906805826</v>
      </c>
    </row>
    <row r="71" spans="1:100" x14ac:dyDescent="0.2">
      <c r="A71" s="489" t="s">
        <v>105</v>
      </c>
      <c r="B71" s="435">
        <f t="shared" si="12"/>
        <v>2005</v>
      </c>
      <c r="D71" s="504">
        <f>Total_Industrial!F300</f>
        <v>14543.77505492059</v>
      </c>
      <c r="E71" s="504">
        <f>Total_Industrial!F222</f>
        <v>3628.8502356499193</v>
      </c>
      <c r="F71" s="504">
        <f>Conversion_factors!$A67*E71</f>
        <v>11515.312020714264</v>
      </c>
      <c r="G71" s="504">
        <f t="shared" si="43"/>
        <v>26059.087075634852</v>
      </c>
      <c r="H71" s="505">
        <f t="shared" si="44"/>
        <v>3.1732673637472106</v>
      </c>
      <c r="K71" s="554">
        <f>Total_Industrial!J66</f>
        <v>2476134.4831603537</v>
      </c>
      <c r="M71" s="505">
        <f>Total_Industrial!Z300</f>
        <v>0.77849978351725824</v>
      </c>
      <c r="N71" s="505">
        <f>Total_Industrial!Z222</f>
        <v>0.96310764310333774</v>
      </c>
      <c r="O71" s="537">
        <f>Total_Industrial!N144</f>
        <v>7.3391107850395612</v>
      </c>
      <c r="Q71" s="508">
        <f t="shared" si="48"/>
        <v>10.52410006518506</v>
      </c>
      <c r="S71" s="501"/>
      <c r="T71" s="501"/>
      <c r="W71" s="501">
        <f>Total_Industrial!AD300</f>
        <v>0.91383809179607067</v>
      </c>
      <c r="Z71" s="509">
        <f>Total_Industrial!AD222</f>
        <v>0.98188303599789328</v>
      </c>
      <c r="AA71" s="500"/>
      <c r="AB71" s="448">
        <f t="shared" si="13"/>
        <v>2005</v>
      </c>
      <c r="AC71" s="511">
        <f t="shared" si="49"/>
        <v>1.4733827719972472</v>
      </c>
      <c r="AD71" s="511">
        <f t="shared" si="50"/>
        <v>0.78868594319295848</v>
      </c>
      <c r="AE71" s="511">
        <f t="shared" si="14"/>
        <v>0.93945526641169885</v>
      </c>
      <c r="AF71" s="512">
        <f t="shared" si="15"/>
        <v>0.98621677373202932</v>
      </c>
      <c r="AG71" s="511">
        <f t="shared" si="16"/>
        <v>0.85124999025452186</v>
      </c>
      <c r="AH71" s="511">
        <f t="shared" si="17"/>
        <v>1.1620403206068202</v>
      </c>
      <c r="AI71" s="511">
        <f t="shared" si="18"/>
        <v>1.1620362812169047</v>
      </c>
      <c r="AJ71" s="511"/>
      <c r="AK71" s="511"/>
      <c r="AL71" s="511">
        <f t="shared" si="19"/>
        <v>0.9265065419061097</v>
      </c>
      <c r="AM71" s="510"/>
      <c r="AN71" s="511">
        <f>Total_Industrial!Z144</f>
        <v>0.80961768173211057</v>
      </c>
      <c r="AO71" s="511">
        <f>Total_Industrial!AD144</f>
        <v>0.92443903469808564</v>
      </c>
      <c r="AP71" s="511">
        <f t="shared" si="45"/>
        <v>1.0684997856382938</v>
      </c>
      <c r="AQ71" s="511">
        <f t="shared" si="46"/>
        <v>0.98621677373202932</v>
      </c>
      <c r="AR71" s="511">
        <f t="shared" si="47"/>
        <v>0.78868772937088127</v>
      </c>
      <c r="AT71" s="441"/>
      <c r="AV71" s="501">
        <f t="shared" si="51"/>
        <v>0.55810761953050014</v>
      </c>
      <c r="AW71" s="501">
        <f t="shared" si="52"/>
        <v>0.44189238046949991</v>
      </c>
      <c r="AY71" s="500">
        <f t="shared" si="32"/>
        <v>0.56330693695477285</v>
      </c>
      <c r="AZ71" s="500">
        <f t="shared" si="32"/>
        <v>0.43665620332657923</v>
      </c>
      <c r="BA71" s="500">
        <f t="shared" si="33"/>
        <v>0.99996314028135203</v>
      </c>
      <c r="BC71" s="500">
        <f t="shared" si="34"/>
        <v>0.56332770105534036</v>
      </c>
      <c r="BD71" s="500">
        <f t="shared" si="35"/>
        <v>0.4366722989446597</v>
      </c>
      <c r="BF71" s="500">
        <f t="shared" si="60"/>
        <v>-4.1919599218449545E-2</v>
      </c>
      <c r="BG71" s="500">
        <f t="shared" si="61"/>
        <v>9.3072946079255457E-3</v>
      </c>
      <c r="BH71" s="500"/>
      <c r="BI71" s="500">
        <f t="shared" si="62"/>
        <v>-1.1207452528996995E-2</v>
      </c>
      <c r="BJ71" s="500">
        <f t="shared" si="36"/>
        <v>-1.1207452528996995E-2</v>
      </c>
      <c r="BK71" s="500"/>
      <c r="BL71" s="501">
        <f t="shared" si="53"/>
        <v>0.80031227312363751</v>
      </c>
      <c r="BM71" s="501">
        <f t="shared" si="54"/>
        <v>0.19968772687636235</v>
      </c>
      <c r="BN71" s="501"/>
      <c r="BO71" s="501">
        <f t="shared" si="37"/>
        <v>-9.8428861008184043E-3</v>
      </c>
      <c r="BP71" s="501">
        <f t="shared" si="37"/>
        <v>4.0450488968203767E-2</v>
      </c>
      <c r="BR71" s="500">
        <f t="shared" si="63"/>
        <v>2.0869388963703384E-2</v>
      </c>
      <c r="BS71" s="500">
        <f t="shared" si="64"/>
        <v>1.9936269154635828E-2</v>
      </c>
      <c r="BU71" s="500">
        <v>0</v>
      </c>
      <c r="BV71" s="500">
        <f t="shared" si="65"/>
        <v>-7.8882874214763112E-3</v>
      </c>
      <c r="BZ71" s="500">
        <f t="shared" si="26"/>
        <v>0.98063963277120092</v>
      </c>
      <c r="CA71" s="500">
        <f t="shared" si="27"/>
        <v>0.68569258795905474</v>
      </c>
      <c r="CB71" s="500">
        <f t="shared" si="55"/>
        <v>0.85124999025452186</v>
      </c>
      <c r="CD71" s="500">
        <f t="shared" si="38"/>
        <v>1.0206727017069783</v>
      </c>
      <c r="CE71" s="500">
        <f t="shared" si="28"/>
        <v>0.89333249922834368</v>
      </c>
      <c r="CF71" s="500">
        <f t="shared" si="56"/>
        <v>0.93945526641169885</v>
      </c>
      <c r="CH71" s="500">
        <f t="shared" si="39"/>
        <v>0.99656132921383778</v>
      </c>
      <c r="CI71" s="500">
        <f t="shared" si="29"/>
        <v>0.97213765531403662</v>
      </c>
      <c r="CJ71" s="500">
        <f t="shared" si="57"/>
        <v>0.98621677373202932</v>
      </c>
      <c r="CL71" s="500">
        <f t="shared" si="40"/>
        <v>0.79971128637751787</v>
      </c>
      <c r="CN71" s="500">
        <f t="shared" si="41"/>
        <v>0.98885511700060658</v>
      </c>
      <c r="CO71" s="500">
        <f t="shared" si="30"/>
        <v>0.51999613665772693</v>
      </c>
      <c r="CP71" s="500">
        <f t="shared" si="58"/>
        <v>0.74844049314296734</v>
      </c>
      <c r="CR71" s="500">
        <f t="shared" si="42"/>
        <v>1.0121925682670354</v>
      </c>
      <c r="CS71" s="500">
        <f t="shared" si="31"/>
        <v>1.1779869859106147</v>
      </c>
      <c r="CT71" s="500">
        <f t="shared" si="59"/>
        <v>1.0684997856382938</v>
      </c>
      <c r="CU71" s="500">
        <v>1.1478692385116795</v>
      </c>
    </row>
    <row r="72" spans="1:100" x14ac:dyDescent="0.2">
      <c r="A72" s="489" t="s">
        <v>105</v>
      </c>
      <c r="B72" s="435">
        <f t="shared" si="12"/>
        <v>2006</v>
      </c>
      <c r="D72" s="504">
        <f>Total_Industrial!F301</f>
        <v>14661.452821366178</v>
      </c>
      <c r="E72" s="504">
        <f>Total_Industrial!F223</f>
        <v>3609.5684353656284</v>
      </c>
      <c r="F72" s="504">
        <f>Conversion_factors!$A68*E72</f>
        <v>11365.789847994367</v>
      </c>
      <c r="G72" s="504">
        <f t="shared" si="43"/>
        <v>26027.242669360545</v>
      </c>
      <c r="H72" s="505">
        <f t="shared" si="44"/>
        <v>3.1487946693669153</v>
      </c>
      <c r="K72" s="554">
        <f>Total_Industrial!J67</f>
        <v>2532692.9509609952</v>
      </c>
      <c r="M72" s="505">
        <f>Total_Industrial!Z301</f>
        <v>0.78517975054184919</v>
      </c>
      <c r="N72" s="505">
        <f>Total_Industrial!Z223</f>
        <v>0.95355448797729991</v>
      </c>
      <c r="O72" s="537">
        <f>Total_Industrial!N145</f>
        <v>7.2140688233838688</v>
      </c>
      <c r="Q72" s="508">
        <f t="shared" si="48"/>
        <v>10.276509301881568</v>
      </c>
      <c r="S72" s="501"/>
      <c r="T72" s="501"/>
      <c r="W72" s="501">
        <f>Total_Industrial!AD301</f>
        <v>0.89299754316230462</v>
      </c>
      <c r="Z72" s="509">
        <f>Total_Industrial!AD223</f>
        <v>0.96442225201080278</v>
      </c>
      <c r="AA72" s="500"/>
      <c r="AB72" s="448">
        <f t="shared" si="13"/>
        <v>2006</v>
      </c>
      <c r="AC72" s="511">
        <f t="shared" si="49"/>
        <v>1.5070369505706449</v>
      </c>
      <c r="AD72" s="511">
        <f t="shared" si="50"/>
        <v>0.77013125885202749</v>
      </c>
      <c r="AE72" s="511">
        <f t="shared" si="14"/>
        <v>0.92010029833534279</v>
      </c>
      <c r="AF72" s="512">
        <f t="shared" si="15"/>
        <v>0.98286835484792057</v>
      </c>
      <c r="AG72" s="511">
        <f t="shared" si="16"/>
        <v>0.85160042471098996</v>
      </c>
      <c r="AH72" s="511">
        <f t="shared" si="17"/>
        <v>1.1606206519467304</v>
      </c>
      <c r="AI72" s="511">
        <f t="shared" si="18"/>
        <v>1.1606162638794915</v>
      </c>
      <c r="AJ72" s="511"/>
      <c r="AK72" s="511"/>
      <c r="AL72" s="511">
        <f t="shared" si="19"/>
        <v>0.90433746651993929</v>
      </c>
      <c r="AM72" s="510"/>
      <c r="AN72" s="511">
        <f>Total_Industrial!Z145</f>
        <v>0.81356703645039796</v>
      </c>
      <c r="AO72" s="511">
        <f>Total_Industrial!AD145</f>
        <v>0.90427774918296866</v>
      </c>
      <c r="AP72" s="511">
        <f t="shared" si="45"/>
        <v>1.0650629686583029</v>
      </c>
      <c r="AQ72" s="511">
        <f t="shared" si="46"/>
        <v>0.98286835484792057</v>
      </c>
      <c r="AR72" s="511">
        <f t="shared" si="47"/>
        <v>0.77013316420589817</v>
      </c>
      <c r="AT72" s="441"/>
      <c r="AV72" s="501">
        <f t="shared" si="51"/>
        <v>0.56331179632123474</v>
      </c>
      <c r="AW72" s="501">
        <f t="shared" si="52"/>
        <v>0.43668820367876521</v>
      </c>
      <c r="AY72" s="500">
        <f t="shared" si="32"/>
        <v>0.56070568272779742</v>
      </c>
      <c r="AZ72" s="500">
        <f t="shared" si="32"/>
        <v>0.43928515429660608</v>
      </c>
      <c r="BA72" s="500">
        <f t="shared" si="33"/>
        <v>0.9999908370244035</v>
      </c>
      <c r="BC72" s="500">
        <f t="shared" si="34"/>
        <v>0.56071082050736243</v>
      </c>
      <c r="BD72" s="500">
        <f t="shared" si="35"/>
        <v>0.43928917949263757</v>
      </c>
      <c r="BF72" s="500">
        <f t="shared" si="60"/>
        <v>8.5439599548260813E-3</v>
      </c>
      <c r="BG72" s="500">
        <f t="shared" si="61"/>
        <v>-9.968615836568424E-3</v>
      </c>
      <c r="BH72" s="500"/>
      <c r="BI72" s="500">
        <f t="shared" si="62"/>
        <v>-1.7184566146561296E-2</v>
      </c>
      <c r="BJ72" s="500">
        <f t="shared" si="36"/>
        <v>-1.7184566146561296E-2</v>
      </c>
      <c r="BK72" s="500"/>
      <c r="BL72" s="501">
        <f t="shared" si="53"/>
        <v>0.80244298418536886</v>
      </c>
      <c r="BM72" s="501">
        <f t="shared" si="54"/>
        <v>0.19755701581463123</v>
      </c>
      <c r="BN72" s="501"/>
      <c r="BO72" s="501">
        <f t="shared" si="37"/>
        <v>2.6588118269844281E-3</v>
      </c>
      <c r="BP72" s="501">
        <f t="shared" si="37"/>
        <v>-1.0727550380337353E-2</v>
      </c>
      <c r="BR72" s="500">
        <f t="shared" si="63"/>
        <v>-2.306958365281684E-2</v>
      </c>
      <c r="BS72" s="500">
        <f t="shared" si="64"/>
        <v>-1.7942973849880948E-2</v>
      </c>
      <c r="BU72" s="500">
        <v>0</v>
      </c>
      <c r="BV72" s="500">
        <f t="shared" si="65"/>
        <v>-7.7420362189777776E-3</v>
      </c>
      <c r="BZ72" s="500">
        <f t="shared" si="26"/>
        <v>1.0004116704381556</v>
      </c>
      <c r="CA72" s="500">
        <f t="shared" si="27"/>
        <v>0.68597486732717994</v>
      </c>
      <c r="CB72" s="500">
        <f t="shared" si="55"/>
        <v>0.85160042471098996</v>
      </c>
      <c r="CD72" s="500">
        <f t="shared" si="38"/>
        <v>0.97939766930012173</v>
      </c>
      <c r="CE72" s="500">
        <f t="shared" si="28"/>
        <v>0.87492776765429259</v>
      </c>
      <c r="CF72" s="500">
        <f t="shared" si="56"/>
        <v>0.92010029833534279</v>
      </c>
      <c r="CH72" s="500">
        <f t="shared" si="39"/>
        <v>0.99660478408673014</v>
      </c>
      <c r="CI72" s="500">
        <f t="shared" si="29"/>
        <v>0.96883703807682553</v>
      </c>
      <c r="CJ72" s="500">
        <f t="shared" si="57"/>
        <v>0.98286835484792057</v>
      </c>
      <c r="CL72" s="500">
        <f t="shared" si="40"/>
        <v>0.78355780483908644</v>
      </c>
      <c r="CN72" s="500">
        <f t="shared" si="41"/>
        <v>0.98296224633771923</v>
      </c>
      <c r="CO72" s="500">
        <f t="shared" si="30"/>
        <v>0.51113657057601491</v>
      </c>
      <c r="CP72" s="500">
        <f t="shared" si="58"/>
        <v>0.7356887483899216</v>
      </c>
      <c r="CR72" s="500">
        <f t="shared" si="42"/>
        <v>0.99678351177399827</v>
      </c>
      <c r="CS72" s="500">
        <f t="shared" si="31"/>
        <v>1.17419800464005</v>
      </c>
      <c r="CT72" s="500">
        <f t="shared" si="59"/>
        <v>1.0650629686583029</v>
      </c>
      <c r="CU72" s="500">
        <v>1.1740753196393783</v>
      </c>
    </row>
    <row r="73" spans="1:100" x14ac:dyDescent="0.2">
      <c r="A73" s="489" t="s">
        <v>105</v>
      </c>
      <c r="B73" s="435">
        <f t="shared" si="12"/>
        <v>2007</v>
      </c>
      <c r="D73" s="504">
        <f>Total_Industrial!F302</f>
        <v>14804.932130516983</v>
      </c>
      <c r="E73" s="504">
        <f>Total_Industrial!F224</f>
        <v>3611.720978825093</v>
      </c>
      <c r="F73" s="504">
        <f>Conversion_factors!$A69*E73</f>
        <v>11353.276831704057</v>
      </c>
      <c r="G73" s="504">
        <f t="shared" si="43"/>
        <v>26158.208962221041</v>
      </c>
      <c r="H73" s="505">
        <f t="shared" si="44"/>
        <v>3.1434534667174989</v>
      </c>
      <c r="K73" s="554">
        <f>Total_Industrial!J68</f>
        <v>2557620.6077097184</v>
      </c>
      <c r="M73" s="505">
        <f>Total_Industrial!Z302</f>
        <v>0.77645299211275409</v>
      </c>
      <c r="N73" s="505">
        <f>Total_Industrial!Z224</f>
        <v>0.93849629670256174</v>
      </c>
      <c r="O73" s="537">
        <f>Total_Industrial!N146</f>
        <v>7.2006978102329668</v>
      </c>
      <c r="Q73" s="508">
        <f t="shared" si="48"/>
        <v>10.227556379304055</v>
      </c>
      <c r="S73" s="501"/>
      <c r="T73" s="501"/>
      <c r="W73" s="501">
        <f>Total_Industrial!AD302</f>
        <v>0.9029839755827932</v>
      </c>
      <c r="Z73" s="509">
        <f>Total_Industrial!AD224</f>
        <v>0.97092481492659766</v>
      </c>
      <c r="AA73" s="500"/>
      <c r="AB73" s="448">
        <f t="shared" si="13"/>
        <v>2007</v>
      </c>
      <c r="AC73" s="511">
        <f t="shared" si="49"/>
        <v>1.521869739439589</v>
      </c>
      <c r="AD73" s="511">
        <f t="shared" si="50"/>
        <v>0.76646268085714331</v>
      </c>
      <c r="AE73" s="511">
        <f t="shared" si="14"/>
        <v>0.92860883643962522</v>
      </c>
      <c r="AF73" s="512">
        <f t="shared" si="15"/>
        <v>0.9821421782531442</v>
      </c>
      <c r="AG73" s="511">
        <f t="shared" si="16"/>
        <v>0.8403990195188219</v>
      </c>
      <c r="AH73" s="511">
        <f t="shared" si="17"/>
        <v>1.1664609196055624</v>
      </c>
      <c r="AI73" s="511">
        <f t="shared" si="18"/>
        <v>1.1664563604062295</v>
      </c>
      <c r="AJ73" s="511"/>
      <c r="AK73" s="511"/>
      <c r="AL73" s="511">
        <f t="shared" si="19"/>
        <v>0.9120259053659312</v>
      </c>
      <c r="AM73" s="510"/>
      <c r="AN73" s="511">
        <f>Total_Industrial!Z146</f>
        <v>0.80377596026373821</v>
      </c>
      <c r="AO73" s="511">
        <f>Total_Industrial!AD146</f>
        <v>0.91359669063169247</v>
      </c>
      <c r="AP73" s="511">
        <f t="shared" si="45"/>
        <v>1.0627429519504337</v>
      </c>
      <c r="AQ73" s="511">
        <f t="shared" si="46"/>
        <v>0.9821421782531442</v>
      </c>
      <c r="AR73" s="511">
        <f t="shared" si="47"/>
        <v>0.76646464433368011</v>
      </c>
      <c r="AT73" s="441"/>
      <c r="AV73" s="501">
        <f t="shared" si="51"/>
        <v>0.56597652201261128</v>
      </c>
      <c r="AW73" s="501">
        <f t="shared" si="52"/>
        <v>0.43402347798738866</v>
      </c>
      <c r="AY73" s="500">
        <f t="shared" si="32"/>
        <v>0.56464311119516475</v>
      </c>
      <c r="AZ73" s="500">
        <f t="shared" si="32"/>
        <v>0.43535448164210067</v>
      </c>
      <c r="BA73" s="500">
        <f t="shared" si="33"/>
        <v>0.99999759283726541</v>
      </c>
      <c r="BC73" s="500">
        <f t="shared" si="34"/>
        <v>0.56464447038629217</v>
      </c>
      <c r="BD73" s="500">
        <f t="shared" si="35"/>
        <v>0.43535552961370783</v>
      </c>
      <c r="BF73" s="500">
        <f t="shared" si="60"/>
        <v>-1.1176570563602503E-2</v>
      </c>
      <c r="BG73" s="500">
        <f t="shared" si="61"/>
        <v>-1.5917658594382482E-2</v>
      </c>
      <c r="BH73" s="500"/>
      <c r="BI73" s="500">
        <f t="shared" si="62"/>
        <v>-1.8551832749955739E-3</v>
      </c>
      <c r="BJ73" s="500">
        <f t="shared" si="36"/>
        <v>-1.8551832749955739E-3</v>
      </c>
      <c r="BK73" s="500"/>
      <c r="BL73" s="501">
        <f t="shared" si="53"/>
        <v>0.80388830927194888</v>
      </c>
      <c r="BM73" s="501">
        <f t="shared" si="54"/>
        <v>0.19611169072805104</v>
      </c>
      <c r="BN73" s="501"/>
      <c r="BO73" s="501">
        <f t="shared" si="37"/>
        <v>1.7995359767982661E-3</v>
      </c>
      <c r="BP73" s="501">
        <f t="shared" si="37"/>
        <v>-7.3428827673168891E-3</v>
      </c>
      <c r="BR73" s="500">
        <f t="shared" si="63"/>
        <v>1.1120977849347832E-2</v>
      </c>
      <c r="BS73" s="500">
        <f t="shared" si="64"/>
        <v>6.7198152682411885E-3</v>
      </c>
      <c r="BU73" s="500">
        <v>0</v>
      </c>
      <c r="BV73" s="500">
        <f t="shared" si="65"/>
        <v>-1.6977092501044987E-3</v>
      </c>
      <c r="BZ73" s="500">
        <f t="shared" si="26"/>
        <v>0.98684664207868444</v>
      </c>
      <c r="CA73" s="500">
        <f>IF(ISERR(BZ73),CA72,BZ73*CA72)</f>
        <v>0.67695199437219855</v>
      </c>
      <c r="CB73" s="500">
        <f t="shared" si="55"/>
        <v>0.8403990195188219</v>
      </c>
      <c r="CD73" s="500">
        <f t="shared" si="38"/>
        <v>1.0092474028317089</v>
      </c>
      <c r="CE73" s="500">
        <f>IF(ISERR(CD73),CE72,CD73*CE72)</f>
        <v>0.88301857717043963</v>
      </c>
      <c r="CF73" s="500">
        <f t="shared" si="56"/>
        <v>0.92860883643962522</v>
      </c>
      <c r="CH73" s="500">
        <f t="shared" si="39"/>
        <v>0.99926116596266978</v>
      </c>
      <c r="CI73" s="500">
        <f>IF(ISERR(CH73),CI72,CH73*CI72)</f>
        <v>0.96812122829646818</v>
      </c>
      <c r="CJ73" s="500">
        <f t="shared" si="57"/>
        <v>0.9821421782531442</v>
      </c>
      <c r="CL73" s="500">
        <f t="shared" si="40"/>
        <v>0.78040195566037507</v>
      </c>
      <c r="CN73" s="500">
        <f t="shared" si="41"/>
        <v>0.99814653651382412</v>
      </c>
      <c r="CO73" s="500">
        <f>IF(ISERR(CN73),CO72,CN73*CO72)</f>
        <v>0.51018919760600312</v>
      </c>
      <c r="CP73" s="500">
        <f t="shared" si="58"/>
        <v>0.73432517615759041</v>
      </c>
      <c r="CR73" s="500">
        <f t="shared" si="42"/>
        <v>0.99782170934851688</v>
      </c>
      <c r="CS73" s="500">
        <f>IF(ISERR(CR73),CS72,CR73*CS72)</f>
        <v>1.1716402601035525</v>
      </c>
      <c r="CT73" s="500">
        <f t="shared" si="59"/>
        <v>1.0627429519504337</v>
      </c>
      <c r="CU73" s="500">
        <v>1.1684082199248096</v>
      </c>
    </row>
    <row r="74" spans="1:100" x14ac:dyDescent="0.2">
      <c r="A74" s="489" t="s">
        <v>105</v>
      </c>
      <c r="B74" s="435">
        <f t="shared" si="12"/>
        <v>2008</v>
      </c>
      <c r="D74" s="504">
        <f>Total_Industrial!F303</f>
        <v>13963.729716645235</v>
      </c>
      <c r="E74" s="504">
        <f>Total_Industrial!F225</f>
        <v>3563.9206363574085</v>
      </c>
      <c r="F74" s="504">
        <f>Conversion_factors!$A70*E74</f>
        <v>11186.423599094685</v>
      </c>
      <c r="G74" s="504">
        <f t="shared" si="43"/>
        <v>25150.153315739921</v>
      </c>
      <c r="H74" s="505">
        <f t="shared" si="44"/>
        <v>3.138797055404702</v>
      </c>
      <c r="K74" s="554">
        <f>Total_Industrial!J69</f>
        <v>2423104.524710326</v>
      </c>
      <c r="M74" s="505">
        <f>Total_Industrial!Z303</f>
        <v>0.77646192208329678</v>
      </c>
      <c r="N74" s="505">
        <f>Total_Industrial!Z225</f>
        <v>0.98174314317723832</v>
      </c>
      <c r="O74" s="537">
        <f>Total_Industrial!N147</f>
        <v>7.2335510805494518</v>
      </c>
      <c r="Q74" s="508">
        <f t="shared" si="48"/>
        <v>10.379310120246066</v>
      </c>
      <c r="S74" s="501"/>
      <c r="T74" s="501"/>
      <c r="W74" s="501">
        <f>Total_Industrial!AD303</f>
        <v>0.89894689891536506</v>
      </c>
      <c r="Z74" s="509">
        <f>Total_Industrial!AD225</f>
        <v>0.96671421662551005</v>
      </c>
      <c r="AA74" s="500"/>
      <c r="AB74" s="448">
        <f t="shared" si="13"/>
        <v>2008</v>
      </c>
      <c r="AC74" s="511">
        <f t="shared" si="49"/>
        <v>1.4418281744132433</v>
      </c>
      <c r="AD74" s="511">
        <f t="shared" si="50"/>
        <v>0.77783524873150678</v>
      </c>
      <c r="AE74" s="511">
        <f t="shared" si="14"/>
        <v>0.92451192247001734</v>
      </c>
      <c r="AF74" s="512">
        <f t="shared" si="15"/>
        <v>0.98150265125356229</v>
      </c>
      <c r="AG74" s="511">
        <f t="shared" si="16"/>
        <v>0.85720625379828752</v>
      </c>
      <c r="AH74" s="511">
        <f t="shared" si="17"/>
        <v>1.1215091772792722</v>
      </c>
      <c r="AI74" s="511">
        <f>AC74*AD74</f>
        <v>1.1215047766728194</v>
      </c>
      <c r="AJ74" s="511"/>
      <c r="AK74" s="511"/>
      <c r="AL74" s="511">
        <f t="shared" si="19"/>
        <v>0.90741090301984983</v>
      </c>
      <c r="AM74" s="510"/>
      <c r="AN74" s="511">
        <f>Total_Industrial!Z147</f>
        <v>0.81104637389803858</v>
      </c>
      <c r="AO74" s="511">
        <f>Total_Industrial!AD147</f>
        <v>0.90953793128277338</v>
      </c>
      <c r="AP74" s="511">
        <f t="shared" si="45"/>
        <v>1.0743128180206019</v>
      </c>
      <c r="AQ74" s="511">
        <f t="shared" si="46"/>
        <v>0.98150265125356229</v>
      </c>
      <c r="AR74" s="511">
        <f t="shared" si="47"/>
        <v>0.77783724952117861</v>
      </c>
      <c r="AT74" s="441"/>
      <c r="AV74" s="501">
        <f t="shared" si="51"/>
        <v>0.5552144967603917</v>
      </c>
      <c r="AW74" s="501">
        <f t="shared" si="52"/>
        <v>0.44478550323960836</v>
      </c>
      <c r="AY74" s="500">
        <f t="shared" si="32"/>
        <v>0.56057829197641429</v>
      </c>
      <c r="AZ74" s="500">
        <f t="shared" si="32"/>
        <v>0.43938252417516521</v>
      </c>
      <c r="BA74" s="500">
        <f t="shared" si="33"/>
        <v>0.9999608161515795</v>
      </c>
      <c r="BC74" s="500">
        <f t="shared" si="34"/>
        <v>0.56060025845196593</v>
      </c>
      <c r="BD74" s="500">
        <f t="shared" si="35"/>
        <v>0.43939974154803402</v>
      </c>
      <c r="BF74" s="500">
        <f t="shared" si="60"/>
        <v>1.1500914133929872E-5</v>
      </c>
      <c r="BG74" s="500">
        <f t="shared" si="61"/>
        <v>4.5050799103864107E-2</v>
      </c>
      <c r="BH74" s="500"/>
      <c r="BI74" s="500">
        <f t="shared" si="62"/>
        <v>4.552135313309189E-3</v>
      </c>
      <c r="BJ74" s="500">
        <f t="shared" si="36"/>
        <v>4.552135313309189E-3</v>
      </c>
      <c r="BK74" s="500"/>
      <c r="BL74" s="501">
        <f t="shared" si="53"/>
        <v>0.79666865982713542</v>
      </c>
      <c r="BM74" s="501">
        <f t="shared" si="54"/>
        <v>0.20333134017286444</v>
      </c>
      <c r="BN74" s="501"/>
      <c r="BO74" s="501">
        <f t="shared" si="37"/>
        <v>-9.021482583487634E-3</v>
      </c>
      <c r="BP74" s="501">
        <f t="shared" si="37"/>
        <v>3.6152518442056109E-2</v>
      </c>
      <c r="BR74" s="500">
        <f t="shared" si="63"/>
        <v>-4.4808416118988625E-3</v>
      </c>
      <c r="BS74" s="500">
        <f t="shared" si="64"/>
        <v>-4.3461190245097196E-3</v>
      </c>
      <c r="BU74" s="500">
        <v>0</v>
      </c>
      <c r="BV74" s="500">
        <f t="shared" si="65"/>
        <v>-1.4824025718528755E-3</v>
      </c>
      <c r="BZ74" s="500">
        <f t="shared" si="26"/>
        <v>1.0199991121944534</v>
      </c>
      <c r="CA74" s="500">
        <f t="shared" si="27"/>
        <v>0.69049043325790715</v>
      </c>
      <c r="CB74" s="500">
        <f t="shared" si="55"/>
        <v>0.85720625379828752</v>
      </c>
      <c r="CD74" s="500">
        <f t="shared" si="38"/>
        <v>0.99558811653643542</v>
      </c>
      <c r="CE74" s="500">
        <f>IF(ISERR(CD74),CE73,CD74*CE73)</f>
        <v>0.87912280211180105</v>
      </c>
      <c r="CF74" s="500">
        <f t="shared" si="56"/>
        <v>0.92451192247001734</v>
      </c>
      <c r="CH74" s="500">
        <f t="shared" si="39"/>
        <v>0.99934884478668917</v>
      </c>
      <c r="CI74" s="500">
        <f>IF(ISERR(CH74),CI73,CH74*CI73)</f>
        <v>0.9674908311115461</v>
      </c>
      <c r="CJ74" s="500">
        <f t="shared" si="57"/>
        <v>0.98150265125356229</v>
      </c>
      <c r="CL74" s="500">
        <f t="shared" si="40"/>
        <v>0.79249740165237637</v>
      </c>
      <c r="CN74" s="500">
        <f t="shared" si="41"/>
        <v>1.0045625120206818</v>
      </c>
      <c r="CO74" s="500">
        <f>IF(ISERR(CN74),CO73,CN74*CO73)</f>
        <v>0.51251694195290254</v>
      </c>
      <c r="CP74" s="500">
        <f t="shared" si="58"/>
        <v>0.73767554360089871</v>
      </c>
      <c r="CR74" s="500">
        <f t="shared" si="42"/>
        <v>1.0108867963310735</v>
      </c>
      <c r="CS74" s="500">
        <f>IF(ISERR(CR74),CS73,CR74*CS73)</f>
        <v>1.1843956689885857</v>
      </c>
      <c r="CT74" s="500">
        <f t="shared" si="59"/>
        <v>1.0743128180206019</v>
      </c>
      <c r="CU74" s="500">
        <v>1.15793507561614</v>
      </c>
    </row>
    <row r="75" spans="1:100" x14ac:dyDescent="0.2">
      <c r="A75" s="489" t="s">
        <v>105</v>
      </c>
      <c r="B75" s="435">
        <f t="shared" si="12"/>
        <v>2009</v>
      </c>
      <c r="C75" s="501"/>
      <c r="D75" s="504">
        <f>Total_Industrial!F304</f>
        <v>13113.572181917219</v>
      </c>
      <c r="E75" s="504">
        <f>Total_Industrial!F226</f>
        <v>3041.7914547938199</v>
      </c>
      <c r="F75" s="504">
        <f>Conversion_factors!$A71*E75</f>
        <v>9437.564187516944</v>
      </c>
      <c r="G75" s="504">
        <f t="shared" si="43"/>
        <v>22551.136369434163</v>
      </c>
      <c r="H75" s="505">
        <f t="shared" si="44"/>
        <v>3.1026335394043789</v>
      </c>
      <c r="K75" s="554">
        <f>Total_Industrial!J70</f>
        <v>2284731.811620648</v>
      </c>
      <c r="M75" s="505">
        <f>Total_Industrial!Z304</f>
        <v>0.80762401774043158</v>
      </c>
      <c r="N75" s="505">
        <f>Total_Industrial!Z226</f>
        <v>0.96981146527297535</v>
      </c>
      <c r="O75" s="537">
        <f>Total_Industrial!N148</f>
        <v>7.0710109407770796</v>
      </c>
      <c r="Q75" s="508">
        <f t="shared" si="48"/>
        <v>9.8703647643605823</v>
      </c>
      <c r="S75" s="501"/>
      <c r="T75" s="501"/>
      <c r="W75" s="501">
        <f>Total_Industrial!AD304</f>
        <v>0.86079847037617152</v>
      </c>
      <c r="Z75" s="509">
        <f>Total_Industrial!AD226</f>
        <v>0.88582321415433563</v>
      </c>
      <c r="AA75" s="500"/>
      <c r="AB75" s="448">
        <f t="shared" si="13"/>
        <v>2009</v>
      </c>
      <c r="AC75" s="511">
        <f t="shared" si="49"/>
        <v>1.3594917855913253</v>
      </c>
      <c r="AD75" s="511">
        <f t="shared" si="50"/>
        <v>0.73969440575642997</v>
      </c>
      <c r="AE75" s="511">
        <f t="shared" si="14"/>
        <v>0.86861685946444889</v>
      </c>
      <c r="AF75" s="512">
        <f t="shared" si="15"/>
        <v>0.97660579440856987</v>
      </c>
      <c r="AG75" s="511">
        <f t="shared" si="16"/>
        <v>0.87197999247558333</v>
      </c>
      <c r="AH75" s="511">
        <f t="shared" si="17"/>
        <v>1.0056124911772386</v>
      </c>
      <c r="AI75" s="511">
        <f>AC75*AD75</f>
        <v>1.0056084684737232</v>
      </c>
      <c r="AJ75" s="511"/>
      <c r="AK75" s="511"/>
      <c r="AL75" s="511">
        <f t="shared" si="19"/>
        <v>0.84829625807395515</v>
      </c>
      <c r="AM75" s="510"/>
      <c r="AN75" s="511">
        <f>Total_Industrial!Z148</f>
        <v>0.83513264242856733</v>
      </c>
      <c r="AO75" s="511">
        <f>Total_Industrial!AD148</f>
        <v>0.86345761262601861</v>
      </c>
      <c r="AP75" s="511">
        <f t="shared" si="45"/>
        <v>1.0503588414595435</v>
      </c>
      <c r="AQ75" s="511">
        <f t="shared" si="46"/>
        <v>0.97660579440856987</v>
      </c>
      <c r="AR75" s="511">
        <f t="shared" si="47"/>
        <v>0.73969634723070543</v>
      </c>
      <c r="AT75" s="441"/>
      <c r="AV75" s="501">
        <f t="shared" si="51"/>
        <v>0.58150383054272026</v>
      </c>
      <c r="AW75" s="501">
        <f t="shared" si="52"/>
        <v>0.41849616945727974</v>
      </c>
      <c r="AY75" s="500">
        <f t="shared" si="32"/>
        <v>0.56825781522599816</v>
      </c>
      <c r="AZ75" s="500">
        <f t="shared" si="32"/>
        <v>0.43150737275029677</v>
      </c>
      <c r="BA75" s="500">
        <f t="shared" si="33"/>
        <v>0.99976518797629499</v>
      </c>
      <c r="BC75" s="500">
        <f t="shared" si="34"/>
        <v>0.56839128033278941</v>
      </c>
      <c r="BD75" s="500">
        <f t="shared" si="35"/>
        <v>0.43160871966721054</v>
      </c>
      <c r="BF75" s="500">
        <f t="shared" si="60"/>
        <v>3.9349022142710688E-2</v>
      </c>
      <c r="BG75" s="500">
        <f t="shared" si="61"/>
        <v>-1.2228022239743151E-2</v>
      </c>
      <c r="BH75" s="500"/>
      <c r="BI75" s="500">
        <f t="shared" si="62"/>
        <v>-2.2726614831698428E-2</v>
      </c>
      <c r="BJ75" s="500">
        <f t="shared" si="36"/>
        <v>-2.2726614831698428E-2</v>
      </c>
      <c r="BK75" s="500"/>
      <c r="BL75" s="501">
        <f t="shared" si="53"/>
        <v>0.8117163114866861</v>
      </c>
      <c r="BM75" s="501">
        <f t="shared" si="54"/>
        <v>0.18828368851331392</v>
      </c>
      <c r="BN75" s="501"/>
      <c r="BO75" s="501">
        <f t="shared" si="37"/>
        <v>1.8712050898059236E-2</v>
      </c>
      <c r="BP75" s="501">
        <f t="shared" si="37"/>
        <v>-7.6887059107399972E-2</v>
      </c>
      <c r="BR75" s="500">
        <f t="shared" si="63"/>
        <v>-4.3363553465553026E-2</v>
      </c>
      <c r="BS75" s="500">
        <f t="shared" si="64"/>
        <v>-8.7385517570654409E-2</v>
      </c>
      <c r="BU75" s="500">
        <v>0</v>
      </c>
      <c r="BV75" s="500">
        <f t="shared" si="65"/>
        <v>-1.1588343457182029E-2</v>
      </c>
      <c r="BZ75" s="500">
        <f t="shared" si="26"/>
        <v>1.0172347537268112</v>
      </c>
      <c r="CA75" s="500">
        <f t="shared" si="27"/>
        <v>0.70239086582582633</v>
      </c>
      <c r="CB75" s="500">
        <f t="shared" si="55"/>
        <v>0.87197999247558333</v>
      </c>
      <c r="CD75" s="500">
        <f t="shared" si="38"/>
        <v>0.9395410035857259</v>
      </c>
      <c r="CE75" s="500">
        <f>IF(ISERR(CD75),CE74,CD75*CE74)</f>
        <v>0.82597191977121709</v>
      </c>
      <c r="CF75" s="500">
        <f t="shared" si="56"/>
        <v>0.86861685946444889</v>
      </c>
      <c r="CH75" s="500">
        <f t="shared" si="39"/>
        <v>0.99501085724145699</v>
      </c>
      <c r="CI75" s="500">
        <f>IF(ISERR(CH75),CI74,CH75*CI74)</f>
        <v>0.9626638812375492</v>
      </c>
      <c r="CJ75" s="500">
        <f t="shared" si="57"/>
        <v>0.97660579440856987</v>
      </c>
      <c r="CL75" s="500">
        <f t="shared" si="40"/>
        <v>0.75741652257997494</v>
      </c>
      <c r="CN75" s="500">
        <f t="shared" si="41"/>
        <v>0.97752968936523688</v>
      </c>
      <c r="CO75" s="500">
        <f>IF(ISERR(CN75),CO74,CN75*CO74)</f>
        <v>0.501000527061642</v>
      </c>
      <c r="CP75" s="500">
        <f t="shared" si="58"/>
        <v>0.72109974498851881</v>
      </c>
      <c r="CR75" s="500">
        <f t="shared" si="42"/>
        <v>0.97770297797880423</v>
      </c>
      <c r="CS75" s="500">
        <f>IF(ISERR(CR75),CS74,CR75*CS74)</f>
        <v>1.1579871726753383</v>
      </c>
      <c r="CT75" s="500">
        <f t="shared" si="59"/>
        <v>1.0503588414595435</v>
      </c>
      <c r="CU75" s="500">
        <v>1.1539278199592919</v>
      </c>
      <c r="CV75" s="500">
        <f>CP75*CT75</f>
        <v>0.75741349272291292</v>
      </c>
    </row>
    <row r="76" spans="1:100" x14ac:dyDescent="0.2">
      <c r="A76" s="489" t="s">
        <v>105</v>
      </c>
      <c r="B76" s="435">
        <f t="shared" si="12"/>
        <v>2010</v>
      </c>
      <c r="D76" s="504">
        <f>Total_Industrial!F305</f>
        <v>13476.408374371369</v>
      </c>
      <c r="E76" s="504">
        <f>Total_Industrial!F227</f>
        <v>3170.3727037289718</v>
      </c>
      <c r="F76" s="504">
        <f>Conversion_factors!$A72*E76</f>
        <v>9806.9854156500878</v>
      </c>
      <c r="G76" s="504">
        <f t="shared" si="43"/>
        <v>23283.393790021459</v>
      </c>
      <c r="H76" s="505">
        <f t="shared" si="44"/>
        <v>3.0933225623962683</v>
      </c>
      <c r="K76" s="554">
        <f>Total_Industrial!J71</f>
        <v>2342136.4672481893</v>
      </c>
      <c r="M76" s="505">
        <f>Total_Industrial!Z305</f>
        <v>0.80353988733838499</v>
      </c>
      <c r="N76" s="505">
        <f>Total_Industrial!Z227</f>
        <v>0.95599631488257664</v>
      </c>
      <c r="O76" s="537">
        <f>Total_Industrial!N149</f>
        <v>7.1075196987385167</v>
      </c>
      <c r="Q76" s="508">
        <f t="shared" si="48"/>
        <v>9.9410918687319114</v>
      </c>
      <c r="S76" s="501"/>
      <c r="T76" s="501"/>
      <c r="W76" s="501">
        <f>Total_Industrial!AD305</f>
        <v>0.86732025282590497</v>
      </c>
      <c r="Z76" s="509">
        <f>Total_Industrial!AD227</f>
        <v>0.91365493036634604</v>
      </c>
      <c r="AA76" s="500"/>
      <c r="AB76" s="448">
        <f t="shared" si="13"/>
        <v>2010</v>
      </c>
      <c r="AC76" s="511">
        <f t="shared" si="49"/>
        <v>1.393649474202044</v>
      </c>
      <c r="AD76" s="511">
        <f t="shared" si="50"/>
        <v>0.74499476138540577</v>
      </c>
      <c r="AE76" s="511">
        <f t="shared" si="14"/>
        <v>0.88383401827983366</v>
      </c>
      <c r="AF76" s="512">
        <f t="shared" si="15"/>
        <v>0.97537423670139589</v>
      </c>
      <c r="AG76" s="511">
        <f t="shared" si="16"/>
        <v>0.86419756044516638</v>
      </c>
      <c r="AH76" s="511">
        <f t="shared" si="17"/>
        <v>1.0382658857138909</v>
      </c>
      <c r="AI76" s="511">
        <f>AC76*AD76</f>
        <v>1.038261557488048</v>
      </c>
      <c r="AJ76" s="511"/>
      <c r="AK76" s="511"/>
      <c r="AL76" s="511">
        <f t="shared" si="19"/>
        <v>0.86206893095042036</v>
      </c>
      <c r="AM76" s="510"/>
      <c r="AN76" s="511">
        <f>Total_Industrial!Z149</f>
        <v>0.82944207554423677</v>
      </c>
      <c r="AO76" s="511">
        <f>Total_Industrial!AD149</f>
        <v>0.87387040657045789</v>
      </c>
      <c r="AP76" s="511">
        <f t="shared" si="45"/>
        <v>1.0537801998240772</v>
      </c>
      <c r="AQ76" s="511">
        <f t="shared" si="46"/>
        <v>0.97537423670139589</v>
      </c>
      <c r="AR76" s="511">
        <f t="shared" si="47"/>
        <v>0.74499680237746602</v>
      </c>
      <c r="AT76" s="441"/>
      <c r="AV76" s="501">
        <f t="shared" si="51"/>
        <v>0.5787991431106122</v>
      </c>
      <c r="AW76" s="501">
        <f t="shared" si="52"/>
        <v>0.42120085688938774</v>
      </c>
      <c r="AY76" s="500">
        <f t="shared" si="32"/>
        <v>0.58015043604583394</v>
      </c>
      <c r="AZ76" s="500">
        <f t="shared" si="32"/>
        <v>0.41984706119042764</v>
      </c>
      <c r="BA76" s="500">
        <f t="shared" si="33"/>
        <v>0.99999749723626152</v>
      </c>
      <c r="BC76" s="500">
        <f t="shared" si="34"/>
        <v>0.58015188802894213</v>
      </c>
      <c r="BD76" s="500">
        <f t="shared" si="35"/>
        <v>0.41984811197105792</v>
      </c>
      <c r="BF76" s="500">
        <f t="shared" si="60"/>
        <v>-5.0697997106203679E-3</v>
      </c>
      <c r="BG76" s="500">
        <f t="shared" si="61"/>
        <v>-1.4347628589371142E-2</v>
      </c>
      <c r="BH76" s="500"/>
      <c r="BI76" s="500">
        <f t="shared" si="62"/>
        <v>5.1498761864269254E-3</v>
      </c>
      <c r="BJ76" s="500">
        <f t="shared" si="36"/>
        <v>5.1498761864269254E-3</v>
      </c>
      <c r="BK76" s="500"/>
      <c r="BL76" s="501">
        <f t="shared" si="53"/>
        <v>0.80955040563969727</v>
      </c>
      <c r="BM76" s="501">
        <f t="shared" si="54"/>
        <v>0.19044959436030265</v>
      </c>
      <c r="BN76" s="501"/>
      <c r="BO76" s="501">
        <f t="shared" si="37"/>
        <v>-2.6718702266847016E-3</v>
      </c>
      <c r="BP76" s="501">
        <f t="shared" si="37"/>
        <v>1.1437756105804626E-2</v>
      </c>
      <c r="BR76" s="500">
        <f t="shared" si="63"/>
        <v>7.5478765718380953E-3</v>
      </c>
      <c r="BS76" s="500">
        <f t="shared" si="64"/>
        <v>3.0935564137748384E-2</v>
      </c>
      <c r="BU76" s="500">
        <v>0</v>
      </c>
      <c r="BV76" s="500">
        <f t="shared" si="65"/>
        <v>-3.0055035458632739E-3</v>
      </c>
      <c r="BZ76" s="500">
        <f t="shared" si="26"/>
        <v>0.9910749878465418</v>
      </c>
      <c r="CA76" s="500">
        <f t="shared" si="27"/>
        <v>0.69612201881185276</v>
      </c>
      <c r="CB76" s="500">
        <f t="shared" si="55"/>
        <v>0.86419756044516638</v>
      </c>
      <c r="CD76" s="500">
        <f t="shared" si="38"/>
        <v>1.0175188388868792</v>
      </c>
      <c r="CE76" s="500">
        <f>IF(ISERR(CD76),CE75,CD76*CE75)</f>
        <v>0.8404419887587754</v>
      </c>
      <c r="CF76" s="500">
        <f t="shared" si="56"/>
        <v>0.88383401827983366</v>
      </c>
      <c r="CH76" s="500">
        <f t="shared" si="39"/>
        <v>0.99873894081498893</v>
      </c>
      <c r="CI76" s="500">
        <f>IF(ISERR(CH76),CI75,CH76*CI75)</f>
        <v>0.96144990510803618</v>
      </c>
      <c r="CJ76" s="500">
        <f t="shared" si="57"/>
        <v>0.97537423670139589</v>
      </c>
      <c r="CL76" s="500">
        <f t="shared" si="40"/>
        <v>0.76380720243588085</v>
      </c>
      <c r="CN76" s="500">
        <f t="shared" si="41"/>
        <v>1.0051631595916362</v>
      </c>
      <c r="CO76" s="500">
        <f>IF(ISERR(CN76),CO75,CN76*CO75)</f>
        <v>0.50358727273835513</v>
      </c>
      <c r="CP76" s="500">
        <f t="shared" si="58"/>
        <v>0.72482289805338274</v>
      </c>
      <c r="CR76" s="500">
        <f t="shared" si="42"/>
        <v>1.0032573233351181</v>
      </c>
      <c r="CS76" s="500">
        <f>IF(ISERR(CR76),CS75,CR76*CS75)</f>
        <v>1.161759111314661</v>
      </c>
      <c r="CT76" s="500">
        <f t="shared" si="59"/>
        <v>1.0537801998240772</v>
      </c>
      <c r="CU76" s="500">
        <v>1.1509597163987177</v>
      </c>
      <c r="CV76" s="500">
        <f>CP76*CT76</f>
        <v>0.76380401834776046</v>
      </c>
    </row>
    <row r="77" spans="1:100" x14ac:dyDescent="0.2">
      <c r="A77" s="489" t="s">
        <v>105</v>
      </c>
      <c r="B77" s="435">
        <f t="shared" si="12"/>
        <v>2011</v>
      </c>
      <c r="D77" s="504">
        <f>Total_Industrial!F306</f>
        <v>13445.08633093453</v>
      </c>
      <c r="E77" s="504">
        <f>Total_Industrial!F228</f>
        <v>3326.1658253557325</v>
      </c>
      <c r="F77" s="504">
        <f>Conversion_factors!$A73*E77</f>
        <v>10217.485736138588</v>
      </c>
      <c r="G77" s="504">
        <f>D77+F77</f>
        <v>23662.572067073117</v>
      </c>
      <c r="H77" s="505">
        <f>F77/E77</f>
        <v>3.0718509757539914</v>
      </c>
      <c r="K77" s="554">
        <f>Total_Industrial!J72</f>
        <v>2355000.0744718872</v>
      </c>
      <c r="M77" s="505">
        <f>Total_Industrial!Z306</f>
        <v>0.79200723860399436</v>
      </c>
      <c r="N77" s="505">
        <f>Total_Industrial!Z228</f>
        <v>0.97616948985638352</v>
      </c>
      <c r="O77" s="537">
        <f>Total_Industrial!N150</f>
        <v>7.1215505842611257</v>
      </c>
      <c r="Q77" s="508">
        <f>G77/K77*1000</f>
        <v>10.047800984626079</v>
      </c>
      <c r="S77" s="501"/>
      <c r="T77" s="501"/>
      <c r="W77" s="501">
        <f>Total_Industrial!AD306</f>
        <v>0.87310916962201657</v>
      </c>
      <c r="Z77" s="509">
        <f>Total_Industrial!AD228</f>
        <v>0.93361608703672294</v>
      </c>
      <c r="AA77" s="500"/>
      <c r="AB77" s="448">
        <f>B77</f>
        <v>2011</v>
      </c>
      <c r="AC77" s="511">
        <f t="shared" si="49"/>
        <v>1.4013037504128198</v>
      </c>
      <c r="AD77" s="681">
        <f t="shared" si="50"/>
        <v>0.75299164275245867</v>
      </c>
      <c r="AE77" s="511">
        <f>CF77</f>
        <v>0.89542813593990123</v>
      </c>
      <c r="AF77" s="512">
        <f>CJ77</f>
        <v>0.97248095712241622</v>
      </c>
      <c r="AG77" s="511">
        <f>CB77</f>
        <v>0.86472952326557995</v>
      </c>
      <c r="AH77" s="511">
        <f>AC77*AE77*AF77*AG77</f>
        <v>1.0551748067482158</v>
      </c>
      <c r="AI77" s="511">
        <f>AC77*AD77</f>
        <v>1.0551700130185306</v>
      </c>
      <c r="AJ77" s="511"/>
      <c r="AK77" s="511"/>
      <c r="AL77" s="511">
        <f>AE77*AF77</f>
        <v>0.8707868106731762</v>
      </c>
      <c r="AM77" s="510"/>
      <c r="AN77" s="511">
        <f>Total_Industrial!Z150</f>
        <v>0.82316872606332658</v>
      </c>
      <c r="AO77" s="511">
        <f>Total_Industrial!AD150</f>
        <v>0.88226862563283692</v>
      </c>
      <c r="AP77" s="511">
        <f>CT77</f>
        <v>1.0661557514739615</v>
      </c>
      <c r="AQ77" s="511">
        <f>CJ77</f>
        <v>0.97248095712241622</v>
      </c>
      <c r="AR77" s="511">
        <f>AN77*AO77*AP77*AQ77</f>
        <v>0.7529938996106208</v>
      </c>
      <c r="AT77" s="441"/>
      <c r="AV77" s="501">
        <f>D77/G77</f>
        <v>0.56820054442194823</v>
      </c>
      <c r="AW77" s="501">
        <f>F77/G77</f>
        <v>0.43179945557805177</v>
      </c>
      <c r="AY77" s="500">
        <f>(AV77-AV76)/LN(AV77/AV76)</f>
        <v>0.57348352105740341</v>
      </c>
      <c r="AZ77" s="500">
        <f>(AW77-AW76)/LN(AW77/AW76)</f>
        <v>0.42647820725406227</v>
      </c>
      <c r="BA77" s="500">
        <f>SUM(AY77:AZ77)</f>
        <v>0.99996172831146568</v>
      </c>
      <c r="BC77" s="500">
        <f>AY77/BA77</f>
        <v>0.57350547008012709</v>
      </c>
      <c r="BD77" s="500">
        <f>AZ77/BA77</f>
        <v>0.42649452991987297</v>
      </c>
      <c r="BF77" s="500">
        <f>LN(M77/M76)</f>
        <v>-1.4456294510555133E-2</v>
      </c>
      <c r="BG77" s="500">
        <f>LN(N77/N76)</f>
        <v>2.0882170657453659E-2</v>
      </c>
      <c r="BH77" s="500"/>
      <c r="BI77" s="500">
        <f>LN(O77/O76)</f>
        <v>1.9721443202035715E-3</v>
      </c>
      <c r="BJ77" s="500">
        <f>BI77</f>
        <v>1.9721443202035715E-3</v>
      </c>
      <c r="BK77" s="500"/>
      <c r="BL77" s="501">
        <f>D77/(D77+E77)</f>
        <v>0.80167456822189553</v>
      </c>
      <c r="BM77" s="501">
        <f>E77/(D77+E77)</f>
        <v>0.19832543177810452</v>
      </c>
      <c r="BN77" s="501"/>
      <c r="BO77" s="501">
        <f>LN(BL77/BL76)</f>
        <v>-9.7762885677302146E-3</v>
      </c>
      <c r="BP77" s="501">
        <f>LN(BM77/BM76)</f>
        <v>4.0521713288560045E-2</v>
      </c>
      <c r="BR77" s="500">
        <f>LN(W77/W76)</f>
        <v>6.6523101363600221E-3</v>
      </c>
      <c r="BS77" s="500">
        <f>LN(Z77/Z76)</f>
        <v>2.1612349735092094E-2</v>
      </c>
      <c r="BU77" s="500">
        <v>0</v>
      </c>
      <c r="BV77" s="500">
        <f>LN(H77/H76)</f>
        <v>-6.9654725279665441E-3</v>
      </c>
      <c r="BZ77" s="500">
        <f>EXP(SUMPRODUCT($BC77:$BD77,BF77:BG77))</f>
        <v>1.0006155569568371</v>
      </c>
      <c r="CA77" s="500">
        <f>IF(ISERR(BZ77),CA76,BZ77*CA76)</f>
        <v>0.69655052156333985</v>
      </c>
      <c r="CB77" s="500">
        <f t="shared" si="55"/>
        <v>0.86472952326557995</v>
      </c>
      <c r="CD77" s="500">
        <f>EXP(SUMPRODUCT($BC77:$BD77,BR77:BS77))</f>
        <v>1.0131179807749793</v>
      </c>
      <c r="CE77" s="500">
        <f>IF(ISERR(CD77),CE76,CD77*CE76)</f>
        <v>0.85146689060979841</v>
      </c>
      <c r="CF77" s="500">
        <f t="shared" si="56"/>
        <v>0.89542813593990123</v>
      </c>
      <c r="CH77" s="500">
        <f>EXP(SUMPRODUCT($BC77:$BD77,BU77:BV77))</f>
        <v>0.99703367233815365</v>
      </c>
      <c r="CI77" s="500">
        <f>IF(ISERR(CH77),CI76,CH77*CI76)</f>
        <v>0.95859792965903468</v>
      </c>
      <c r="CJ77" s="500">
        <f t="shared" si="57"/>
        <v>0.97248095712241622</v>
      </c>
      <c r="CL77" s="500">
        <f>CB77*CF77</f>
        <v>0.77430314510989773</v>
      </c>
      <c r="CN77" s="500">
        <f>EXP(SUMPRODUCT($BC77:$BD77,BI77:BJ77))</f>
        <v>1.0019740902758383</v>
      </c>
      <c r="CO77" s="500">
        <f>IF(ISERR(CN77),CO76,CN77*CO76)</f>
        <v>0.50458139947650382</v>
      </c>
      <c r="CP77" s="500">
        <f t="shared" si="58"/>
        <v>0.7262537638881349</v>
      </c>
      <c r="CR77" s="500">
        <f>EXP(SUMPRODUCT($BC77:$BD77,BO77:BP77))</f>
        <v>1.0117439591785367</v>
      </c>
      <c r="CS77" s="500">
        <f>IF(ISERR(CR77),CS76,CR77*CS76)</f>
        <v>1.1754027628932335</v>
      </c>
      <c r="CT77" s="500">
        <f t="shared" si="59"/>
        <v>1.0661557514739615</v>
      </c>
      <c r="CU77" s="500">
        <v>1.1509597163987177</v>
      </c>
      <c r="CV77" s="500">
        <f>CP77*CT77</f>
        <v>0.77429962739894742</v>
      </c>
    </row>
    <row r="78" spans="1:100" hidden="1" x14ac:dyDescent="0.2">
      <c r="A78" s="489"/>
      <c r="B78" s="435"/>
      <c r="D78" s="504"/>
      <c r="E78" s="504"/>
      <c r="F78" s="504"/>
      <c r="G78" s="504"/>
      <c r="H78" s="504"/>
      <c r="M78" s="514"/>
      <c r="N78" s="514"/>
      <c r="O78" s="514"/>
      <c r="Z78" s="500"/>
      <c r="AA78" s="500"/>
      <c r="AC78" s="510"/>
      <c r="AD78" s="510"/>
      <c r="AE78" s="510"/>
      <c r="AF78" s="510"/>
      <c r="AG78" s="510"/>
      <c r="AH78" s="510"/>
      <c r="AI78" s="510"/>
      <c r="AJ78" s="510"/>
      <c r="AK78" s="510"/>
      <c r="AL78" s="510"/>
      <c r="AM78" s="510"/>
      <c r="AN78" s="510"/>
      <c r="AO78" s="510"/>
      <c r="AP78" s="510"/>
      <c r="AQ78" s="510"/>
      <c r="AR78" s="510"/>
      <c r="AT78" s="441"/>
    </row>
    <row r="79" spans="1:100" hidden="1" x14ac:dyDescent="0.2">
      <c r="A79" s="515" t="s">
        <v>22</v>
      </c>
      <c r="B79" s="516">
        <v>1985</v>
      </c>
      <c r="D79" s="506">
        <v>13875.045021234429</v>
      </c>
      <c r="E79" s="506"/>
      <c r="F79" s="506"/>
      <c r="G79" s="506"/>
      <c r="H79" s="517">
        <f>H76/H51</f>
        <v>0.94224674138982834</v>
      </c>
      <c r="K79" s="506">
        <v>1680577.8716984889</v>
      </c>
      <c r="M79" s="506">
        <v>1</v>
      </c>
      <c r="N79" s="506"/>
      <c r="O79" s="506"/>
      <c r="Q79" s="506">
        <v>13.343841304662702</v>
      </c>
      <c r="W79" s="501">
        <v>1</v>
      </c>
      <c r="Z79" s="500"/>
      <c r="AA79" s="500"/>
      <c r="AC79" s="510"/>
      <c r="AD79" s="510"/>
      <c r="AE79" s="510"/>
      <c r="AF79" s="510"/>
      <c r="AG79" s="510"/>
      <c r="AH79" s="510"/>
      <c r="AI79" s="510"/>
      <c r="AJ79" s="510"/>
      <c r="AK79" s="510"/>
      <c r="AL79" s="510"/>
      <c r="AM79" s="510"/>
      <c r="AN79" s="510"/>
      <c r="AO79" s="510"/>
      <c r="AP79" s="510"/>
      <c r="AQ79" s="510"/>
      <c r="AR79" s="510"/>
      <c r="AT79" s="441"/>
      <c r="CA79" s="501">
        <f>CA51</f>
        <v>0.80551259419578281</v>
      </c>
      <c r="CE79" s="501">
        <f>CE51</f>
        <v>0.95090477553069275</v>
      </c>
      <c r="CI79" s="501">
        <f>CI51</f>
        <v>0.98572411381250935</v>
      </c>
      <c r="CJ79" s="500">
        <f>CB76*CJ76</f>
        <v>0.84291603587841257</v>
      </c>
      <c r="CO79" s="501">
        <f>CO51</f>
        <v>0.69477285291456981</v>
      </c>
      <c r="CP79" s="500"/>
      <c r="CS79" s="501">
        <f>CS51</f>
        <v>1.1024681537085346</v>
      </c>
      <c r="CV79" s="500">
        <f>CP79*CT76</f>
        <v>0</v>
      </c>
    </row>
    <row r="80" spans="1:100" hidden="1" x14ac:dyDescent="0.2">
      <c r="A80" s="515" t="s">
        <v>56</v>
      </c>
      <c r="B80" s="516">
        <v>1996</v>
      </c>
      <c r="D80" s="508"/>
      <c r="E80" s="508"/>
      <c r="F80" s="508"/>
      <c r="G80" s="508"/>
      <c r="H80" s="508"/>
      <c r="M80" s="514"/>
      <c r="N80" s="514"/>
      <c r="O80" s="514"/>
      <c r="Z80" s="500"/>
      <c r="AA80" s="500"/>
      <c r="AC80" s="510"/>
      <c r="AD80" s="510"/>
      <c r="AE80" s="510"/>
      <c r="AF80" s="510"/>
      <c r="AG80" s="510"/>
      <c r="AH80" s="510"/>
      <c r="AI80" s="510"/>
      <c r="AJ80" s="510"/>
      <c r="AK80" s="510"/>
      <c r="AL80" s="510"/>
      <c r="AM80" s="510"/>
      <c r="AN80" s="510"/>
      <c r="AO80" s="510"/>
      <c r="AP80" s="510"/>
      <c r="AQ80" s="510"/>
      <c r="AR80" s="510"/>
      <c r="AT80" s="441"/>
      <c r="CJ80" s="500">
        <f>CJ79*CF76</f>
        <v>0.74499786706292581</v>
      </c>
    </row>
    <row r="81" spans="1:102" x14ac:dyDescent="0.2">
      <c r="A81" s="518"/>
      <c r="B81" s="439"/>
      <c r="D81" s="504"/>
      <c r="E81" s="504"/>
      <c r="F81" s="504"/>
      <c r="G81" s="504"/>
      <c r="H81" s="504"/>
      <c r="M81" s="514"/>
      <c r="N81" s="514"/>
      <c r="O81" s="514"/>
      <c r="Z81" s="500"/>
      <c r="AA81" s="500"/>
      <c r="AC81" s="510"/>
      <c r="AD81" s="510"/>
      <c r="AE81" s="510"/>
      <c r="AF81" s="510"/>
      <c r="AG81" s="510"/>
      <c r="AH81" s="510"/>
      <c r="AI81" s="510"/>
      <c r="AJ81" s="511"/>
      <c r="AK81" s="511"/>
      <c r="AL81" s="510"/>
      <c r="AM81" s="510"/>
      <c r="AN81" s="510"/>
      <c r="AO81" s="510"/>
      <c r="AP81" s="510"/>
      <c r="AQ81" s="510"/>
      <c r="AR81" s="510"/>
      <c r="AS81" s="439"/>
      <c r="AT81" s="441"/>
      <c r="CB81" s="500">
        <f>CB76*CF76</f>
        <v>0.76380720243588085</v>
      </c>
    </row>
    <row r="82" spans="1:102" x14ac:dyDescent="0.2">
      <c r="A82" s="439"/>
      <c r="B82" s="439"/>
      <c r="D82" s="448"/>
      <c r="E82" s="448"/>
      <c r="F82" s="448"/>
      <c r="G82" s="448"/>
      <c r="H82" s="448"/>
      <c r="M82" s="514"/>
      <c r="N82" s="514"/>
      <c r="O82" s="519"/>
      <c r="Q82" s="506"/>
      <c r="AC82" s="500"/>
      <c r="AD82" s="500"/>
      <c r="AE82" s="806" t="s">
        <v>1532</v>
      </c>
      <c r="AF82" s="805" t="s">
        <v>1531</v>
      </c>
      <c r="AG82" s="570">
        <f>(AG77/AG66)^(1/11)</f>
        <v>0.99395444617210871</v>
      </c>
      <c r="AH82" s="500"/>
      <c r="AI82" s="500"/>
      <c r="AT82" s="441"/>
    </row>
    <row r="83" spans="1:102" x14ac:dyDescent="0.2">
      <c r="A83" s="439"/>
      <c r="B83" s="439"/>
      <c r="C83" s="439"/>
      <c r="D83" s="520"/>
      <c r="E83" s="520"/>
      <c r="F83" s="520"/>
      <c r="G83" s="520"/>
      <c r="H83" s="520"/>
      <c r="I83" s="487"/>
      <c r="J83" s="487"/>
      <c r="K83" s="487"/>
      <c r="L83" s="487"/>
      <c r="M83" s="521"/>
      <c r="N83" s="521"/>
      <c r="O83" s="521"/>
      <c r="P83" s="487"/>
      <c r="Q83" s="521"/>
      <c r="R83" s="487"/>
      <c r="S83" s="487"/>
      <c r="T83" s="487"/>
      <c r="U83" s="487"/>
      <c r="V83" s="487"/>
      <c r="W83" s="487"/>
      <c r="X83" s="487"/>
      <c r="Y83" s="487"/>
      <c r="Z83" s="487"/>
      <c r="AA83" s="487"/>
      <c r="AB83" s="487"/>
      <c r="AC83" s="487"/>
      <c r="AD83" s="487"/>
      <c r="AE83" s="487"/>
      <c r="AF83" s="487"/>
      <c r="AG83" s="487"/>
      <c r="AH83" s="487"/>
      <c r="AI83" s="487"/>
      <c r="AJ83" s="487"/>
      <c r="AK83" s="487"/>
      <c r="AL83" s="487"/>
      <c r="AM83" s="487"/>
      <c r="AN83" s="487"/>
      <c r="AO83" s="487"/>
      <c r="AP83" s="487"/>
      <c r="AQ83" s="487"/>
      <c r="AR83" s="487"/>
      <c r="AS83" s="487"/>
      <c r="AT83" s="441"/>
    </row>
    <row r="84" spans="1:102" x14ac:dyDescent="0.2">
      <c r="A84" s="439"/>
      <c r="B84" s="439"/>
      <c r="C84" s="439"/>
      <c r="D84" s="522"/>
      <c r="E84" s="522"/>
      <c r="F84" s="522"/>
      <c r="G84" s="522"/>
      <c r="H84" s="522"/>
      <c r="I84" s="439"/>
      <c r="J84" s="439"/>
      <c r="K84" s="439"/>
      <c r="L84" s="439"/>
      <c r="M84" s="439"/>
      <c r="N84" s="439"/>
      <c r="O84" s="439"/>
      <c r="P84" s="439"/>
      <c r="Q84" s="439"/>
      <c r="R84" s="439"/>
      <c r="S84" s="439"/>
      <c r="T84" s="439"/>
      <c r="U84" s="439"/>
      <c r="V84" s="439"/>
      <c r="W84" s="439"/>
      <c r="X84" s="439"/>
      <c r="Y84" s="439"/>
      <c r="Z84" s="439"/>
      <c r="AA84" s="439"/>
      <c r="AB84" s="439"/>
      <c r="AC84" s="439"/>
      <c r="AD84" s="439"/>
      <c r="AE84" s="439"/>
      <c r="AF84" s="439"/>
      <c r="AG84" s="439"/>
      <c r="AH84" s="439"/>
      <c r="AI84" s="439"/>
      <c r="AJ84" s="439"/>
      <c r="AK84" s="439"/>
      <c r="AL84" s="439"/>
      <c r="AM84" s="439"/>
      <c r="AN84" s="439"/>
      <c r="AO84" s="439"/>
      <c r="AP84" s="439"/>
      <c r="AQ84" s="439"/>
      <c r="AR84" s="439"/>
      <c r="AS84" s="439"/>
      <c r="AT84" s="441"/>
      <c r="AW84" s="455"/>
    </row>
    <row r="85" spans="1:102" x14ac:dyDescent="0.2">
      <c r="A85" s="439"/>
      <c r="B85" s="439"/>
      <c r="C85" s="439"/>
      <c r="D85" s="458"/>
      <c r="E85" s="458"/>
      <c r="F85" s="458"/>
      <c r="G85" s="458"/>
      <c r="H85" s="458"/>
      <c r="I85" s="439"/>
      <c r="J85" s="439"/>
      <c r="K85" s="439"/>
      <c r="L85" s="439"/>
      <c r="M85" s="458"/>
      <c r="N85" s="458"/>
      <c r="O85" s="458"/>
      <c r="P85" s="439"/>
      <c r="Q85" s="468"/>
      <c r="R85" s="439"/>
      <c r="S85" s="439"/>
      <c r="T85" s="439"/>
      <c r="U85" s="439"/>
      <c r="V85" s="439"/>
      <c r="W85" s="458"/>
      <c r="X85" s="439"/>
      <c r="Y85" s="439"/>
      <c r="Z85" s="458"/>
      <c r="AA85" s="487"/>
      <c r="AB85" s="439"/>
      <c r="AC85" s="439"/>
      <c r="AD85" s="439"/>
      <c r="AE85" s="439"/>
      <c r="AF85" s="439"/>
      <c r="AG85" s="439"/>
      <c r="AH85" s="439"/>
      <c r="AI85" s="439"/>
      <c r="AJ85" s="439"/>
      <c r="AK85" s="439"/>
      <c r="AL85" s="439"/>
      <c r="AM85" s="439"/>
      <c r="AN85" s="439"/>
      <c r="AO85" s="439"/>
      <c r="AP85" s="439"/>
      <c r="AQ85" s="439"/>
      <c r="AR85" s="439"/>
      <c r="AS85" s="439"/>
      <c r="AT85" s="441"/>
      <c r="AX85" s="494"/>
      <c r="BA85" s="446"/>
      <c r="BB85" s="494"/>
      <c r="BC85" s="446"/>
      <c r="BF85" s="446"/>
      <c r="BS85" s="446"/>
      <c r="BZ85" s="493"/>
      <c r="CA85" s="493"/>
      <c r="CB85" s="493"/>
      <c r="CD85" s="493"/>
      <c r="CE85" s="493"/>
      <c r="CF85" s="493"/>
      <c r="CH85" s="493"/>
      <c r="CI85" s="493"/>
      <c r="CJ85" s="493"/>
      <c r="CM85" s="493"/>
      <c r="CN85" s="493"/>
      <c r="CO85" s="493"/>
    </row>
    <row r="86" spans="1:102" ht="23.25" customHeight="1" x14ac:dyDescent="0.2">
      <c r="A86" s="523"/>
      <c r="B86" s="439"/>
      <c r="C86" s="439"/>
      <c r="D86" s="468"/>
      <c r="E86" s="468"/>
      <c r="F86" s="468"/>
      <c r="G86" s="468"/>
      <c r="H86" s="468"/>
      <c r="I86" s="439"/>
      <c r="J86" s="439"/>
      <c r="K86" s="439"/>
      <c r="L86" s="439"/>
      <c r="M86" s="468"/>
      <c r="N86" s="468"/>
      <c r="O86" s="468"/>
      <c r="P86" s="439"/>
      <c r="Q86" s="468"/>
      <c r="R86" s="439"/>
      <c r="S86" s="439"/>
      <c r="T86" s="439"/>
      <c r="U86" s="439"/>
      <c r="V86" s="439"/>
      <c r="W86" s="468"/>
      <c r="X86" s="439"/>
      <c r="Y86" s="439"/>
      <c r="Z86" s="468"/>
      <c r="AA86" s="468"/>
      <c r="AB86" s="439"/>
      <c r="AC86" s="439"/>
      <c r="AD86" s="439"/>
      <c r="AE86" s="439"/>
      <c r="AF86" s="439"/>
      <c r="AG86" s="439"/>
      <c r="AH86" s="439"/>
      <c r="AI86" s="439"/>
      <c r="AJ86" s="439"/>
      <c r="AK86" s="439"/>
      <c r="AL86" s="439"/>
      <c r="AM86" s="439"/>
      <c r="AN86" s="439"/>
      <c r="AO86" s="439"/>
      <c r="AP86" s="439"/>
      <c r="AQ86" s="439"/>
      <c r="AR86" s="439"/>
      <c r="AS86" s="439"/>
      <c r="AT86" s="441"/>
      <c r="AX86" s="500"/>
      <c r="AZ86" s="500"/>
      <c r="BA86" s="500"/>
      <c r="BB86" s="500"/>
      <c r="BS86" s="517"/>
    </row>
    <row r="87" spans="1:102" ht="13.5" thickBot="1" x14ac:dyDescent="0.25">
      <c r="A87" s="439"/>
      <c r="B87" s="439"/>
      <c r="C87" s="439"/>
      <c r="D87" s="468"/>
      <c r="E87" s="468"/>
      <c r="F87" s="468"/>
      <c r="G87" s="468"/>
      <c r="H87" s="468"/>
      <c r="I87" s="439"/>
      <c r="J87" s="439"/>
      <c r="K87" s="439"/>
      <c r="L87" s="439"/>
      <c r="M87" s="458"/>
      <c r="N87" s="458"/>
      <c r="O87" s="458"/>
      <c r="P87" s="439"/>
      <c r="Q87" s="458"/>
      <c r="R87" s="439"/>
      <c r="S87" s="439"/>
      <c r="T87" s="439"/>
      <c r="U87" s="439"/>
      <c r="V87" s="439"/>
      <c r="W87" s="458"/>
      <c r="X87" s="439"/>
      <c r="Y87" s="439"/>
      <c r="Z87" s="468"/>
      <c r="AA87" s="487"/>
      <c r="AB87" s="439"/>
      <c r="AC87" s="439"/>
      <c r="AD87" s="439"/>
      <c r="AE87" s="439"/>
      <c r="AF87" s="439"/>
      <c r="AG87" s="439"/>
      <c r="AH87" s="439"/>
      <c r="AI87" s="439"/>
      <c r="AJ87" s="439"/>
      <c r="AK87" s="439"/>
      <c r="AL87" s="439"/>
      <c r="AM87" s="439"/>
      <c r="AN87" s="439"/>
      <c r="AO87" s="439"/>
      <c r="AP87" s="439"/>
      <c r="AQ87" s="439"/>
      <c r="AR87" s="439"/>
      <c r="AS87" s="439"/>
      <c r="AT87" s="441"/>
      <c r="AX87" s="500"/>
      <c r="AZ87" s="500"/>
      <c r="BA87" s="500"/>
      <c r="BB87" s="500"/>
      <c r="BE87" s="500"/>
      <c r="BF87" s="500"/>
      <c r="BG87" s="500"/>
      <c r="BH87" s="500"/>
      <c r="BI87" s="500"/>
      <c r="BJ87" s="500"/>
      <c r="BK87" s="500"/>
      <c r="BL87" s="500"/>
      <c r="BM87" s="500"/>
      <c r="BN87" s="500"/>
      <c r="BO87" s="500"/>
      <c r="BP87" s="500"/>
      <c r="BQ87" s="500"/>
      <c r="BR87" s="500"/>
      <c r="BS87" s="500"/>
      <c r="BT87" s="500"/>
      <c r="BZ87" s="503"/>
      <c r="CA87" s="503"/>
      <c r="CB87" s="503"/>
      <c r="CD87" s="503"/>
      <c r="CE87" s="503"/>
      <c r="CF87" s="503"/>
      <c r="CH87" s="503"/>
      <c r="CI87" s="503"/>
      <c r="CJ87" s="503"/>
      <c r="CM87" s="503"/>
      <c r="CN87" s="503"/>
      <c r="CO87" s="503"/>
    </row>
    <row r="88" spans="1:102" x14ac:dyDescent="0.2">
      <c r="A88" s="439"/>
      <c r="B88" s="439"/>
      <c r="C88" s="439"/>
      <c r="D88" s="524"/>
      <c r="E88" s="524"/>
      <c r="F88" s="524"/>
      <c r="G88" s="524"/>
      <c r="H88" s="524"/>
      <c r="I88" s="439"/>
      <c r="J88" s="439"/>
      <c r="K88" s="439"/>
      <c r="L88" s="439"/>
      <c r="M88" s="524"/>
      <c r="N88" s="524"/>
      <c r="O88" s="524"/>
      <c r="P88" s="439"/>
      <c r="Q88" s="525"/>
      <c r="R88" s="439"/>
      <c r="S88" s="439"/>
      <c r="T88" s="439"/>
      <c r="U88" s="439"/>
      <c r="V88" s="439"/>
      <c r="W88" s="526"/>
      <c r="X88" s="439"/>
      <c r="Y88" s="439"/>
      <c r="Z88" s="510"/>
      <c r="AA88" s="510"/>
      <c r="AB88" s="439"/>
      <c r="AC88" s="510"/>
      <c r="AD88" s="510"/>
      <c r="AE88" s="510"/>
      <c r="AF88" s="510"/>
      <c r="AG88" s="510"/>
      <c r="AH88" s="510"/>
      <c r="AI88" s="510"/>
      <c r="AJ88" s="510"/>
      <c r="AK88" s="510"/>
      <c r="AL88" s="510"/>
      <c r="AM88" s="510"/>
      <c r="AN88" s="510"/>
      <c r="AO88" s="510"/>
      <c r="AP88" s="510"/>
      <c r="AQ88" s="510"/>
      <c r="AR88" s="510"/>
      <c r="AS88" s="439"/>
      <c r="AT88" s="441"/>
      <c r="AV88" s="501"/>
      <c r="AW88" s="501"/>
      <c r="AX88" s="500"/>
      <c r="AZ88" s="500"/>
      <c r="BA88" s="500"/>
      <c r="BB88" s="500"/>
      <c r="BZ88" s="500"/>
      <c r="CA88" s="500"/>
      <c r="CB88" s="500"/>
      <c r="CD88" s="500"/>
      <c r="CE88" s="500"/>
      <c r="CF88" s="500"/>
      <c r="CH88" s="500"/>
      <c r="CI88" s="500"/>
      <c r="CJ88" s="500"/>
      <c r="CM88" s="500"/>
      <c r="CN88" s="500"/>
      <c r="CO88" s="500"/>
      <c r="CQ88" s="506"/>
    </row>
    <row r="89" spans="1:102" x14ac:dyDescent="0.2">
      <c r="A89" s="439"/>
      <c r="B89" s="439"/>
      <c r="C89" s="439"/>
      <c r="D89" s="524"/>
      <c r="E89" s="524"/>
      <c r="F89" s="524"/>
      <c r="G89" s="524"/>
      <c r="H89" s="524"/>
      <c r="I89" s="439"/>
      <c r="J89" s="439"/>
      <c r="K89" s="439"/>
      <c r="L89" s="439"/>
      <c r="M89" s="524"/>
      <c r="N89" s="524"/>
      <c r="O89" s="524"/>
      <c r="P89" s="439"/>
      <c r="Q89" s="525"/>
      <c r="R89" s="439"/>
      <c r="S89" s="439"/>
      <c r="T89" s="439"/>
      <c r="U89" s="439"/>
      <c r="V89" s="439"/>
      <c r="W89" s="526"/>
      <c r="X89" s="439"/>
      <c r="Y89" s="439"/>
      <c r="Z89" s="510"/>
      <c r="AA89" s="510"/>
      <c r="AB89" s="439"/>
      <c r="AC89" s="510"/>
      <c r="AD89" s="510"/>
      <c r="AE89" s="510"/>
      <c r="AF89" s="510"/>
      <c r="AG89" s="510"/>
      <c r="AH89" s="510"/>
      <c r="AI89" s="510"/>
      <c r="AJ89" s="510"/>
      <c r="AK89" s="510"/>
      <c r="AL89" s="510"/>
      <c r="AM89" s="510"/>
      <c r="AN89" s="510"/>
      <c r="AO89" s="510"/>
      <c r="AP89" s="510"/>
      <c r="AQ89" s="510"/>
      <c r="AR89" s="510"/>
      <c r="AS89" s="439"/>
      <c r="AT89" s="441"/>
      <c r="AV89" s="501"/>
      <c r="AW89" s="501"/>
      <c r="AX89" s="500"/>
      <c r="AZ89" s="500"/>
      <c r="BA89" s="500"/>
      <c r="BB89" s="500"/>
      <c r="BC89" s="500"/>
      <c r="BE89" s="500"/>
      <c r="BF89" s="500"/>
      <c r="BG89" s="500"/>
      <c r="BH89" s="500"/>
      <c r="BI89" s="500"/>
      <c r="BJ89" s="500"/>
      <c r="BK89" s="500"/>
      <c r="BL89" s="500"/>
      <c r="BM89" s="500"/>
      <c r="BN89" s="500"/>
      <c r="BO89" s="500"/>
      <c r="BP89" s="500"/>
      <c r="BQ89" s="500"/>
      <c r="BR89" s="500"/>
      <c r="BS89" s="500"/>
      <c r="BT89" s="500"/>
      <c r="BU89" s="501"/>
      <c r="BV89" s="500"/>
      <c r="BW89" s="501"/>
      <c r="BZ89" s="500"/>
      <c r="CA89" s="500"/>
      <c r="CB89" s="500"/>
      <c r="CD89" s="500"/>
      <c r="CE89" s="500"/>
      <c r="CF89" s="500"/>
      <c r="CH89" s="500"/>
      <c r="CI89" s="500"/>
      <c r="CJ89" s="500"/>
      <c r="CK89" s="501"/>
      <c r="CM89" s="500"/>
      <c r="CN89" s="500"/>
      <c r="CO89" s="500"/>
      <c r="CQ89" s="506"/>
      <c r="CR89" s="500"/>
      <c r="CS89" s="501"/>
      <c r="CT89" s="500"/>
      <c r="CU89" s="500"/>
    </row>
    <row r="90" spans="1:102" x14ac:dyDescent="0.2">
      <c r="A90" s="439"/>
      <c r="B90" s="439"/>
      <c r="C90" s="439"/>
      <c r="D90" s="524"/>
      <c r="E90" s="524"/>
      <c r="F90" s="524"/>
      <c r="G90" s="524"/>
      <c r="H90" s="524"/>
      <c r="I90" s="439"/>
      <c r="J90" s="439"/>
      <c r="K90" s="439"/>
      <c r="L90" s="439"/>
      <c r="M90" s="524"/>
      <c r="N90" s="524"/>
      <c r="O90" s="524"/>
      <c r="P90" s="439"/>
      <c r="Q90" s="525"/>
      <c r="R90" s="439"/>
      <c r="S90" s="439"/>
      <c r="T90" s="439"/>
      <c r="U90" s="439"/>
      <c r="V90" s="439"/>
      <c r="W90" s="526"/>
      <c r="X90" s="439"/>
      <c r="Y90" s="439"/>
      <c r="Z90" s="510"/>
      <c r="AA90" s="510"/>
      <c r="AB90" s="439"/>
      <c r="AC90" s="510"/>
      <c r="AD90" s="510"/>
      <c r="AE90" s="510"/>
      <c r="AF90" s="510"/>
      <c r="AG90" s="510"/>
      <c r="AH90" s="510"/>
      <c r="AI90" s="510"/>
      <c r="AJ90" s="510"/>
      <c r="AK90" s="510"/>
      <c r="AL90" s="510"/>
      <c r="AM90" s="510"/>
      <c r="AN90" s="510"/>
      <c r="AO90" s="510"/>
      <c r="AP90" s="510"/>
      <c r="AQ90" s="510"/>
      <c r="AR90" s="510"/>
      <c r="AS90" s="439"/>
      <c r="AT90" s="441"/>
      <c r="AV90" s="501"/>
      <c r="AW90" s="501"/>
      <c r="AX90" s="500"/>
      <c r="AZ90" s="500"/>
      <c r="BA90" s="500"/>
      <c r="BB90" s="500"/>
      <c r="BC90" s="500"/>
      <c r="BE90" s="500"/>
      <c r="BF90" s="500"/>
      <c r="BG90" s="500"/>
      <c r="BH90" s="500"/>
      <c r="BI90" s="500"/>
      <c r="BJ90" s="500"/>
      <c r="BK90" s="500"/>
      <c r="BL90" s="500"/>
      <c r="BM90" s="500"/>
      <c r="BN90" s="500"/>
      <c r="BO90" s="500"/>
      <c r="BP90" s="500"/>
      <c r="BR90" s="500"/>
      <c r="BS90" s="500"/>
      <c r="BT90" s="500"/>
      <c r="BU90" s="501"/>
      <c r="BV90" s="500"/>
      <c r="BW90" s="501"/>
      <c r="BZ90" s="500"/>
      <c r="CA90" s="500"/>
      <c r="CB90" s="500"/>
      <c r="CD90" s="500"/>
      <c r="CE90" s="500"/>
      <c r="CF90" s="500"/>
      <c r="CH90" s="500"/>
      <c r="CI90" s="500"/>
      <c r="CJ90" s="500"/>
      <c r="CK90" s="501"/>
      <c r="CM90" s="500"/>
      <c r="CN90" s="500"/>
      <c r="CO90" s="500"/>
      <c r="CQ90" s="506"/>
      <c r="CR90" s="500"/>
      <c r="CS90" s="501"/>
      <c r="CT90" s="500"/>
      <c r="CU90" s="500"/>
      <c r="CW90" s="500"/>
      <c r="CX90" s="500"/>
    </row>
    <row r="91" spans="1:102" x14ac:dyDescent="0.2">
      <c r="A91" s="439"/>
      <c r="B91" s="439"/>
      <c r="C91" s="439"/>
      <c r="D91" s="524"/>
      <c r="E91" s="524"/>
      <c r="F91" s="524"/>
      <c r="G91" s="524"/>
      <c r="H91" s="524"/>
      <c r="I91" s="439"/>
      <c r="J91" s="439"/>
      <c r="K91" s="439"/>
      <c r="L91" s="439"/>
      <c r="M91" s="524"/>
      <c r="N91" s="524"/>
      <c r="O91" s="524"/>
      <c r="P91" s="439"/>
      <c r="Q91" s="525"/>
      <c r="R91" s="439"/>
      <c r="S91" s="439"/>
      <c r="T91" s="439"/>
      <c r="U91" s="439"/>
      <c r="V91" s="439"/>
      <c r="W91" s="526"/>
      <c r="X91" s="439"/>
      <c r="Y91" s="439"/>
      <c r="Z91" s="510"/>
      <c r="AA91" s="510"/>
      <c r="AB91" s="439"/>
      <c r="AC91" s="510"/>
      <c r="AD91" s="510"/>
      <c r="AE91" s="510"/>
      <c r="AF91" s="510"/>
      <c r="AG91" s="510"/>
      <c r="AH91" s="510"/>
      <c r="AI91" s="510"/>
      <c r="AJ91" s="510"/>
      <c r="AK91" s="510"/>
      <c r="AL91" s="510"/>
      <c r="AM91" s="510"/>
      <c r="AN91" s="510"/>
      <c r="AO91" s="510"/>
      <c r="AP91" s="510"/>
      <c r="AQ91" s="510"/>
      <c r="AR91" s="510"/>
      <c r="AS91" s="439"/>
      <c r="AT91" s="441"/>
      <c r="AV91" s="501"/>
      <c r="AW91" s="501"/>
      <c r="AX91" s="500"/>
      <c r="AZ91" s="500"/>
      <c r="BA91" s="500"/>
      <c r="BB91" s="500"/>
      <c r="BC91" s="500"/>
      <c r="BE91" s="500"/>
      <c r="BF91" s="500"/>
      <c r="BG91" s="500"/>
      <c r="BH91" s="500"/>
      <c r="BI91" s="500"/>
      <c r="BJ91" s="500"/>
      <c r="BK91" s="500"/>
      <c r="BL91" s="500"/>
      <c r="BM91" s="500"/>
      <c r="BN91" s="500"/>
      <c r="BO91" s="500"/>
      <c r="BP91" s="500"/>
      <c r="BR91" s="500"/>
      <c r="BS91" s="500"/>
      <c r="BT91" s="500"/>
      <c r="BU91" s="501"/>
      <c r="BV91" s="500"/>
      <c r="BW91" s="501"/>
      <c r="BZ91" s="500"/>
      <c r="CA91" s="500"/>
      <c r="CB91" s="500"/>
      <c r="CD91" s="500"/>
      <c r="CE91" s="500"/>
      <c r="CF91" s="500"/>
      <c r="CH91" s="500"/>
      <c r="CI91" s="500"/>
      <c r="CJ91" s="500"/>
      <c r="CK91" s="501"/>
      <c r="CM91" s="500"/>
      <c r="CN91" s="500"/>
      <c r="CO91" s="500"/>
      <c r="CQ91" s="506"/>
      <c r="CR91" s="500"/>
      <c r="CS91" s="501"/>
      <c r="CT91" s="500"/>
      <c r="CU91" s="500"/>
      <c r="CW91" s="500"/>
      <c r="CX91" s="500"/>
    </row>
    <row r="92" spans="1:102" x14ac:dyDescent="0.2">
      <c r="A92" s="439"/>
      <c r="B92" s="439"/>
      <c r="C92" s="439"/>
      <c r="D92" s="524"/>
      <c r="E92" s="524"/>
      <c r="F92" s="524"/>
      <c r="G92" s="524"/>
      <c r="H92" s="524"/>
      <c r="I92" s="439"/>
      <c r="J92" s="439"/>
      <c r="K92" s="439"/>
      <c r="L92" s="439"/>
      <c r="M92" s="524"/>
      <c r="N92" s="524"/>
      <c r="O92" s="524"/>
      <c r="P92" s="439"/>
      <c r="Q92" s="525"/>
      <c r="R92" s="439"/>
      <c r="S92" s="439"/>
      <c r="T92" s="439"/>
      <c r="U92" s="439"/>
      <c r="V92" s="439"/>
      <c r="W92" s="526"/>
      <c r="X92" s="439"/>
      <c r="Y92" s="439"/>
      <c r="Z92" s="510"/>
      <c r="AA92" s="510"/>
      <c r="AB92" s="439"/>
      <c r="AC92" s="510"/>
      <c r="AD92" s="510"/>
      <c r="AE92" s="510"/>
      <c r="AF92" s="510"/>
      <c r="AG92" s="510"/>
      <c r="AH92" s="510"/>
      <c r="AI92" s="510"/>
      <c r="AJ92" s="510"/>
      <c r="AK92" s="510"/>
      <c r="AL92" s="510"/>
      <c r="AM92" s="510"/>
      <c r="AN92" s="510"/>
      <c r="AO92" s="510"/>
      <c r="AP92" s="510"/>
      <c r="AQ92" s="510"/>
      <c r="AR92" s="510"/>
      <c r="AS92" s="439"/>
      <c r="AT92" s="441"/>
      <c r="AV92" s="501"/>
      <c r="AW92" s="501"/>
      <c r="AX92" s="500"/>
      <c r="AZ92" s="500"/>
      <c r="BA92" s="500"/>
      <c r="BB92" s="500"/>
      <c r="BC92" s="500"/>
      <c r="BE92" s="500"/>
      <c r="BF92" s="500"/>
      <c r="BG92" s="500"/>
      <c r="BH92" s="500"/>
      <c r="BI92" s="500"/>
      <c r="BJ92" s="500"/>
      <c r="BK92" s="500"/>
      <c r="BL92" s="500"/>
      <c r="BM92" s="500"/>
      <c r="BN92" s="500"/>
      <c r="BO92" s="500"/>
      <c r="BP92" s="500"/>
      <c r="BR92" s="500"/>
      <c r="BS92" s="500"/>
      <c r="BT92" s="500"/>
      <c r="BU92" s="501"/>
      <c r="BV92" s="500"/>
      <c r="BW92" s="501"/>
      <c r="BZ92" s="500"/>
      <c r="CA92" s="500"/>
      <c r="CB92" s="500"/>
      <c r="CD92" s="500"/>
      <c r="CE92" s="500"/>
      <c r="CF92" s="500"/>
      <c r="CH92" s="500"/>
      <c r="CI92" s="500"/>
      <c r="CJ92" s="500"/>
      <c r="CK92" s="501"/>
      <c r="CM92" s="500"/>
      <c r="CN92" s="500"/>
      <c r="CO92" s="500"/>
      <c r="CQ92" s="506"/>
      <c r="CR92" s="500"/>
      <c r="CS92" s="501"/>
      <c r="CT92" s="500"/>
      <c r="CU92" s="500"/>
      <c r="CW92" s="500"/>
      <c r="CX92" s="500"/>
    </row>
    <row r="93" spans="1:102" x14ac:dyDescent="0.2">
      <c r="A93" s="439"/>
      <c r="B93" s="439"/>
      <c r="C93" s="439"/>
      <c r="D93" s="524"/>
      <c r="E93" s="524"/>
      <c r="F93" s="524"/>
      <c r="G93" s="524"/>
      <c r="H93" s="524"/>
      <c r="I93" s="439"/>
      <c r="J93" s="439"/>
      <c r="K93" s="439"/>
      <c r="L93" s="439"/>
      <c r="M93" s="524"/>
      <c r="N93" s="524"/>
      <c r="O93" s="524"/>
      <c r="P93" s="439"/>
      <c r="Q93" s="525"/>
      <c r="R93" s="439"/>
      <c r="S93" s="439"/>
      <c r="T93" s="439"/>
      <c r="U93" s="439"/>
      <c r="V93" s="439"/>
      <c r="W93" s="526"/>
      <c r="X93" s="439"/>
      <c r="Y93" s="439"/>
      <c r="Z93" s="510"/>
      <c r="AA93" s="510"/>
      <c r="AB93" s="439"/>
      <c r="AC93" s="510"/>
      <c r="AD93" s="510"/>
      <c r="AE93" s="510"/>
      <c r="AF93" s="510"/>
      <c r="AG93" s="510"/>
      <c r="AH93" s="510"/>
      <c r="AI93" s="510"/>
      <c r="AJ93" s="510"/>
      <c r="AK93" s="510"/>
      <c r="AL93" s="510"/>
      <c r="AM93" s="510"/>
      <c r="AN93" s="510"/>
      <c r="AO93" s="510"/>
      <c r="AP93" s="510"/>
      <c r="AQ93" s="510"/>
      <c r="AR93" s="510"/>
      <c r="AS93" s="439"/>
      <c r="AT93" s="441"/>
      <c r="AV93" s="501"/>
      <c r="AW93" s="501"/>
      <c r="AX93" s="500"/>
      <c r="AZ93" s="500"/>
      <c r="BA93" s="500"/>
      <c r="BB93" s="500"/>
      <c r="BC93" s="500"/>
      <c r="BE93" s="500"/>
      <c r="BF93" s="500"/>
      <c r="BG93" s="500"/>
      <c r="BH93" s="500"/>
      <c r="BI93" s="500"/>
      <c r="BJ93" s="500"/>
      <c r="BK93" s="500"/>
      <c r="BL93" s="500"/>
      <c r="BM93" s="500"/>
      <c r="BN93" s="500"/>
      <c r="BO93" s="500"/>
      <c r="BP93" s="500"/>
      <c r="BR93" s="500"/>
      <c r="BS93" s="500"/>
      <c r="BT93" s="500"/>
      <c r="BU93" s="501"/>
      <c r="BV93" s="500"/>
      <c r="BW93" s="501"/>
      <c r="BZ93" s="500"/>
      <c r="CA93" s="500"/>
      <c r="CB93" s="500"/>
      <c r="CD93" s="500"/>
      <c r="CE93" s="500"/>
      <c r="CF93" s="500"/>
      <c r="CH93" s="500"/>
      <c r="CI93" s="500"/>
      <c r="CJ93" s="500"/>
      <c r="CK93" s="501"/>
      <c r="CM93" s="500"/>
      <c r="CN93" s="500"/>
      <c r="CO93" s="500"/>
      <c r="CQ93" s="506"/>
      <c r="CR93" s="500"/>
      <c r="CS93" s="501"/>
      <c r="CT93" s="500"/>
      <c r="CU93" s="500"/>
      <c r="CW93" s="500"/>
      <c r="CX93" s="500"/>
    </row>
    <row r="94" spans="1:102" x14ac:dyDescent="0.2">
      <c r="A94" s="439"/>
      <c r="B94" s="439"/>
      <c r="C94" s="439"/>
      <c r="D94" s="524"/>
      <c r="E94" s="524"/>
      <c r="F94" s="524"/>
      <c r="G94" s="524"/>
      <c r="H94" s="524"/>
      <c r="I94" s="439"/>
      <c r="J94" s="439"/>
      <c r="K94" s="439"/>
      <c r="L94" s="439"/>
      <c r="M94" s="524"/>
      <c r="N94" s="524"/>
      <c r="O94" s="524"/>
      <c r="P94" s="439"/>
      <c r="Q94" s="525"/>
      <c r="R94" s="439"/>
      <c r="S94" s="439"/>
      <c r="T94" s="439"/>
      <c r="U94" s="439"/>
      <c r="V94" s="439"/>
      <c r="W94" s="526"/>
      <c r="X94" s="439"/>
      <c r="Y94" s="439"/>
      <c r="Z94" s="510"/>
      <c r="AA94" s="510"/>
      <c r="AB94" s="439"/>
      <c r="AC94" s="510"/>
      <c r="AD94" s="510"/>
      <c r="AE94" s="510"/>
      <c r="AF94" s="510"/>
      <c r="AG94" s="510"/>
      <c r="AH94" s="510"/>
      <c r="AI94" s="510"/>
      <c r="AJ94" s="510"/>
      <c r="AK94" s="510"/>
      <c r="AL94" s="510"/>
      <c r="AM94" s="510"/>
      <c r="AN94" s="510"/>
      <c r="AO94" s="510"/>
      <c r="AP94" s="510"/>
      <c r="AQ94" s="510"/>
      <c r="AR94" s="510"/>
      <c r="AS94" s="439"/>
      <c r="AT94" s="441"/>
      <c r="AV94" s="501"/>
      <c r="AW94" s="501"/>
      <c r="AX94" s="500"/>
      <c r="AZ94" s="500"/>
      <c r="BA94" s="500"/>
      <c r="BB94" s="500"/>
      <c r="BC94" s="500"/>
      <c r="BE94" s="500"/>
      <c r="BF94" s="500"/>
      <c r="BG94" s="500"/>
      <c r="BH94" s="500"/>
      <c r="BI94" s="500"/>
      <c r="BJ94" s="500"/>
      <c r="BK94" s="500"/>
      <c r="BL94" s="500"/>
      <c r="BM94" s="500"/>
      <c r="BN94" s="500"/>
      <c r="BO94" s="500"/>
      <c r="BP94" s="500"/>
      <c r="BR94" s="500"/>
      <c r="BS94" s="500"/>
      <c r="BT94" s="500"/>
      <c r="BU94" s="501"/>
      <c r="BV94" s="500"/>
      <c r="BW94" s="501"/>
      <c r="BZ94" s="500"/>
      <c r="CA94" s="500"/>
      <c r="CB94" s="500"/>
      <c r="CD94" s="500"/>
      <c r="CE94" s="500"/>
      <c r="CF94" s="500"/>
      <c r="CH94" s="500"/>
      <c r="CI94" s="500"/>
      <c r="CJ94" s="500"/>
      <c r="CK94" s="501"/>
      <c r="CM94" s="500"/>
      <c r="CN94" s="500"/>
      <c r="CO94" s="500"/>
      <c r="CQ94" s="506"/>
      <c r="CR94" s="500"/>
      <c r="CS94" s="501"/>
      <c r="CT94" s="500"/>
      <c r="CU94" s="500"/>
      <c r="CW94" s="500"/>
      <c r="CX94" s="500"/>
    </row>
    <row r="95" spans="1:102" x14ac:dyDescent="0.2">
      <c r="A95" s="439"/>
      <c r="B95" s="439"/>
      <c r="C95" s="439"/>
      <c r="D95" s="524"/>
      <c r="E95" s="524"/>
      <c r="F95" s="524"/>
      <c r="G95" s="524"/>
      <c r="H95" s="524"/>
      <c r="I95" s="439"/>
      <c r="J95" s="439"/>
      <c r="K95" s="439"/>
      <c r="L95" s="439"/>
      <c r="M95" s="524"/>
      <c r="N95" s="524"/>
      <c r="O95" s="524"/>
      <c r="P95" s="439"/>
      <c r="Q95" s="525"/>
      <c r="R95" s="439"/>
      <c r="S95" s="439"/>
      <c r="T95" s="439"/>
      <c r="U95" s="439"/>
      <c r="V95" s="439"/>
      <c r="W95" s="526"/>
      <c r="X95" s="439"/>
      <c r="Y95" s="439"/>
      <c r="Z95" s="510"/>
      <c r="AA95" s="510"/>
      <c r="AB95" s="439"/>
      <c r="AC95" s="510"/>
      <c r="AD95" s="510"/>
      <c r="AE95" s="510"/>
      <c r="AF95" s="510"/>
      <c r="AG95" s="510"/>
      <c r="AH95" s="510"/>
      <c r="AI95" s="510"/>
      <c r="AJ95" s="510"/>
      <c r="AK95" s="510"/>
      <c r="AL95" s="510"/>
      <c r="AM95" s="510"/>
      <c r="AN95" s="510"/>
      <c r="AO95" s="510"/>
      <c r="AP95" s="510"/>
      <c r="AQ95" s="510"/>
      <c r="AR95" s="510"/>
      <c r="AS95" s="439"/>
      <c r="AT95" s="441"/>
      <c r="AV95" s="501"/>
      <c r="AW95" s="501"/>
      <c r="AX95" s="500"/>
      <c r="AZ95" s="500"/>
      <c r="BA95" s="500"/>
      <c r="BB95" s="500"/>
      <c r="BC95" s="500"/>
      <c r="BE95" s="500"/>
      <c r="BF95" s="500"/>
      <c r="BG95" s="500"/>
      <c r="BH95" s="500"/>
      <c r="BI95" s="500"/>
      <c r="BJ95" s="500"/>
      <c r="BK95" s="500"/>
      <c r="BL95" s="500"/>
      <c r="BM95" s="500"/>
      <c r="BN95" s="500"/>
      <c r="BO95" s="500"/>
      <c r="BP95" s="500"/>
      <c r="BR95" s="500"/>
      <c r="BS95" s="500"/>
      <c r="BT95" s="500"/>
      <c r="BU95" s="501"/>
      <c r="BV95" s="500"/>
      <c r="BW95" s="501"/>
      <c r="BZ95" s="500"/>
      <c r="CA95" s="500"/>
      <c r="CB95" s="500"/>
      <c r="CD95" s="500"/>
      <c r="CE95" s="500"/>
      <c r="CF95" s="500"/>
      <c r="CH95" s="500"/>
      <c r="CI95" s="500"/>
      <c r="CJ95" s="500"/>
      <c r="CK95" s="501"/>
      <c r="CM95" s="500"/>
      <c r="CN95" s="500"/>
      <c r="CO95" s="500"/>
      <c r="CQ95" s="506"/>
      <c r="CR95" s="500"/>
      <c r="CS95" s="501"/>
      <c r="CT95" s="500"/>
      <c r="CU95" s="500"/>
      <c r="CW95" s="500"/>
      <c r="CX95" s="500"/>
    </row>
    <row r="96" spans="1:102" x14ac:dyDescent="0.2">
      <c r="A96" s="439"/>
      <c r="B96" s="439"/>
      <c r="C96" s="439"/>
      <c r="D96" s="524"/>
      <c r="E96" s="524"/>
      <c r="F96" s="524"/>
      <c r="G96" s="524"/>
      <c r="H96" s="524"/>
      <c r="I96" s="439"/>
      <c r="J96" s="439"/>
      <c r="K96" s="439"/>
      <c r="L96" s="439"/>
      <c r="M96" s="524"/>
      <c r="N96" s="524"/>
      <c r="O96" s="524"/>
      <c r="P96" s="439"/>
      <c r="Q96" s="525"/>
      <c r="R96" s="439"/>
      <c r="S96" s="439"/>
      <c r="T96" s="439"/>
      <c r="U96" s="439"/>
      <c r="V96" s="439"/>
      <c r="W96" s="526"/>
      <c r="X96" s="439"/>
      <c r="Y96" s="439"/>
      <c r="Z96" s="510"/>
      <c r="AA96" s="510"/>
      <c r="AB96" s="439"/>
      <c r="AC96" s="510"/>
      <c r="AD96" s="510"/>
      <c r="AE96" s="510"/>
      <c r="AF96" s="510"/>
      <c r="AG96" s="510"/>
      <c r="AH96" s="510"/>
      <c r="AI96" s="510"/>
      <c r="AJ96" s="510"/>
      <c r="AK96" s="510"/>
      <c r="AL96" s="510"/>
      <c r="AM96" s="510"/>
      <c r="AN96" s="510"/>
      <c r="AO96" s="510"/>
      <c r="AP96" s="510"/>
      <c r="AQ96" s="510"/>
      <c r="AR96" s="510"/>
      <c r="AS96" s="439"/>
      <c r="AT96" s="441"/>
      <c r="AV96" s="501"/>
      <c r="AW96" s="501"/>
      <c r="AX96" s="500"/>
      <c r="AZ96" s="500"/>
      <c r="BA96" s="500"/>
      <c r="BB96" s="500"/>
      <c r="BC96" s="500"/>
      <c r="BE96" s="500"/>
      <c r="BF96" s="500"/>
      <c r="BG96" s="500"/>
      <c r="BH96" s="500"/>
      <c r="BI96" s="500"/>
      <c r="BJ96" s="500"/>
      <c r="BK96" s="500"/>
      <c r="BL96" s="500"/>
      <c r="BM96" s="500"/>
      <c r="BN96" s="500"/>
      <c r="BO96" s="500"/>
      <c r="BP96" s="500"/>
      <c r="BR96" s="500"/>
      <c r="BS96" s="500"/>
      <c r="BT96" s="500"/>
      <c r="BU96" s="501"/>
      <c r="BV96" s="500"/>
      <c r="BW96" s="501"/>
      <c r="BZ96" s="500"/>
      <c r="CA96" s="500"/>
      <c r="CB96" s="500"/>
      <c r="CD96" s="500"/>
      <c r="CE96" s="500"/>
      <c r="CF96" s="500"/>
      <c r="CH96" s="500"/>
      <c r="CI96" s="500"/>
      <c r="CJ96" s="500"/>
      <c r="CK96" s="501"/>
      <c r="CM96" s="500"/>
      <c r="CN96" s="500"/>
      <c r="CO96" s="500"/>
      <c r="CQ96" s="506"/>
      <c r="CR96" s="500"/>
      <c r="CS96" s="501"/>
      <c r="CT96" s="500"/>
      <c r="CU96" s="500"/>
      <c r="CW96" s="500"/>
      <c r="CX96" s="500"/>
    </row>
    <row r="97" spans="1:102" x14ac:dyDescent="0.2">
      <c r="A97" s="439"/>
      <c r="B97" s="439"/>
      <c r="C97" s="439"/>
      <c r="D97" s="524"/>
      <c r="E97" s="524"/>
      <c r="F97" s="524"/>
      <c r="G97" s="524"/>
      <c r="H97" s="524"/>
      <c r="I97" s="439"/>
      <c r="J97" s="439"/>
      <c r="K97" s="439"/>
      <c r="L97" s="439"/>
      <c r="M97" s="524"/>
      <c r="N97" s="524"/>
      <c r="O97" s="524"/>
      <c r="P97" s="439"/>
      <c r="Q97" s="525"/>
      <c r="R97" s="439"/>
      <c r="S97" s="439"/>
      <c r="T97" s="439"/>
      <c r="U97" s="439"/>
      <c r="V97" s="439"/>
      <c r="W97" s="526"/>
      <c r="X97" s="439"/>
      <c r="Y97" s="439"/>
      <c r="Z97" s="510"/>
      <c r="AA97" s="510"/>
      <c r="AB97" s="439"/>
      <c r="AC97" s="510"/>
      <c r="AD97" s="510"/>
      <c r="AE97" s="510"/>
      <c r="AF97" s="510"/>
      <c r="AG97" s="510"/>
      <c r="AH97" s="510"/>
      <c r="AI97" s="510"/>
      <c r="AJ97" s="510"/>
      <c r="AK97" s="510"/>
      <c r="AL97" s="510"/>
      <c r="AM97" s="510"/>
      <c r="AN97" s="510"/>
      <c r="AO97" s="510"/>
      <c r="AP97" s="510"/>
      <c r="AQ97" s="510"/>
      <c r="AR97" s="510"/>
      <c r="AS97" s="439"/>
      <c r="AT97" s="441"/>
      <c r="AV97" s="501"/>
      <c r="AW97" s="501"/>
      <c r="AX97" s="500"/>
      <c r="AZ97" s="500"/>
      <c r="BA97" s="500"/>
      <c r="BB97" s="500"/>
      <c r="BC97" s="500"/>
      <c r="BE97" s="500"/>
      <c r="BF97" s="500"/>
      <c r="BG97" s="500"/>
      <c r="BH97" s="500"/>
      <c r="BI97" s="500"/>
      <c r="BJ97" s="500"/>
      <c r="BK97" s="500"/>
      <c r="BL97" s="500"/>
      <c r="BM97" s="500"/>
      <c r="BN97" s="500"/>
      <c r="BO97" s="500"/>
      <c r="BP97" s="500"/>
      <c r="BR97" s="500"/>
      <c r="BS97" s="500"/>
      <c r="BT97" s="500"/>
      <c r="BU97" s="501"/>
      <c r="BV97" s="500"/>
      <c r="BW97" s="501"/>
      <c r="BZ97" s="500"/>
      <c r="CA97" s="500"/>
      <c r="CB97" s="500"/>
      <c r="CD97" s="500"/>
      <c r="CE97" s="500"/>
      <c r="CF97" s="500"/>
      <c r="CH97" s="500"/>
      <c r="CI97" s="500"/>
      <c r="CJ97" s="500"/>
      <c r="CK97" s="501"/>
      <c r="CM97" s="500"/>
      <c r="CN97" s="500"/>
      <c r="CO97" s="500"/>
      <c r="CQ97" s="506"/>
      <c r="CR97" s="500"/>
      <c r="CS97" s="501"/>
      <c r="CT97" s="500"/>
      <c r="CU97" s="500"/>
      <c r="CW97" s="500"/>
      <c r="CX97" s="500"/>
    </row>
    <row r="98" spans="1:102" x14ac:dyDescent="0.2">
      <c r="A98" s="439"/>
      <c r="B98" s="439"/>
      <c r="C98" s="439"/>
      <c r="D98" s="524"/>
      <c r="E98" s="524"/>
      <c r="F98" s="524"/>
      <c r="G98" s="524"/>
      <c r="H98" s="524"/>
      <c r="I98" s="439"/>
      <c r="J98" s="439"/>
      <c r="K98" s="439"/>
      <c r="L98" s="439"/>
      <c r="M98" s="524"/>
      <c r="N98" s="524"/>
      <c r="O98" s="524"/>
      <c r="P98" s="439"/>
      <c r="Q98" s="525"/>
      <c r="R98" s="439"/>
      <c r="S98" s="439"/>
      <c r="T98" s="439"/>
      <c r="U98" s="439"/>
      <c r="V98" s="439"/>
      <c r="W98" s="526"/>
      <c r="X98" s="439"/>
      <c r="Y98" s="439"/>
      <c r="Z98" s="510"/>
      <c r="AA98" s="510"/>
      <c r="AB98" s="439"/>
      <c r="AC98" s="510"/>
      <c r="AD98" s="510"/>
      <c r="AE98" s="510"/>
      <c r="AF98" s="510"/>
      <c r="AG98" s="510"/>
      <c r="AH98" s="510"/>
      <c r="AI98" s="510"/>
      <c r="AJ98" s="510"/>
      <c r="AK98" s="510"/>
      <c r="AL98" s="510"/>
      <c r="AM98" s="510"/>
      <c r="AN98" s="510"/>
      <c r="AO98" s="510"/>
      <c r="AP98" s="510"/>
      <c r="AQ98" s="510"/>
      <c r="AR98" s="510"/>
      <c r="AS98" s="439"/>
      <c r="AT98" s="441"/>
      <c r="AV98" s="501"/>
      <c r="AW98" s="501"/>
      <c r="AX98" s="500"/>
      <c r="AZ98" s="500"/>
      <c r="BA98" s="500"/>
      <c r="BB98" s="500"/>
      <c r="BC98" s="500"/>
      <c r="BE98" s="500"/>
      <c r="BF98" s="500"/>
      <c r="BG98" s="500"/>
      <c r="BH98" s="500"/>
      <c r="BI98" s="500"/>
      <c r="BJ98" s="500"/>
      <c r="BK98" s="500"/>
      <c r="BL98" s="500"/>
      <c r="BM98" s="500"/>
      <c r="BN98" s="500"/>
      <c r="BO98" s="500"/>
      <c r="BP98" s="500"/>
      <c r="BR98" s="500"/>
      <c r="BS98" s="500"/>
      <c r="BT98" s="500"/>
      <c r="BU98" s="501"/>
      <c r="BV98" s="500"/>
      <c r="BW98" s="501"/>
      <c r="BZ98" s="500"/>
      <c r="CA98" s="500"/>
      <c r="CB98" s="500"/>
      <c r="CD98" s="500"/>
      <c r="CE98" s="500"/>
      <c r="CF98" s="500"/>
      <c r="CH98" s="500"/>
      <c r="CI98" s="500"/>
      <c r="CJ98" s="500"/>
      <c r="CK98" s="501"/>
      <c r="CM98" s="500"/>
      <c r="CN98" s="500"/>
      <c r="CO98" s="500"/>
      <c r="CQ98" s="506"/>
      <c r="CR98" s="500"/>
      <c r="CS98" s="501"/>
      <c r="CT98" s="500"/>
      <c r="CU98" s="500"/>
      <c r="CW98" s="500"/>
      <c r="CX98" s="500"/>
    </row>
    <row r="99" spans="1:102" ht="51" x14ac:dyDescent="0.2">
      <c r="A99" s="439"/>
      <c r="B99" s="439"/>
      <c r="C99" s="439"/>
      <c r="D99" s="524"/>
      <c r="E99" s="524"/>
      <c r="F99" s="524"/>
      <c r="G99" s="524"/>
      <c r="H99" s="524"/>
      <c r="I99" s="439"/>
      <c r="J99" s="439"/>
      <c r="K99" s="439"/>
      <c r="L99" s="439"/>
      <c r="M99" s="524"/>
      <c r="N99" s="524"/>
      <c r="O99" s="524"/>
      <c r="P99" s="439"/>
      <c r="Q99" s="525"/>
      <c r="R99" s="439"/>
      <c r="S99" s="439"/>
      <c r="T99" s="439"/>
      <c r="U99" s="439"/>
      <c r="V99" s="439"/>
      <c r="W99" s="526"/>
      <c r="X99" s="439"/>
      <c r="Y99" s="439"/>
      <c r="Z99" s="510"/>
      <c r="AA99" s="510"/>
      <c r="AB99" s="439"/>
      <c r="AC99" s="510"/>
      <c r="AD99" s="510"/>
      <c r="AE99" s="510"/>
      <c r="AF99" s="510"/>
      <c r="AG99" s="510"/>
      <c r="AH99" s="510"/>
      <c r="AI99" s="510"/>
      <c r="AJ99" s="510"/>
      <c r="AK99" s="510"/>
      <c r="AL99" s="510"/>
      <c r="AM99" s="510"/>
      <c r="AN99" s="703" t="str">
        <f>AN5</f>
        <v>Delivered Intensity Index</v>
      </c>
      <c r="AO99" s="703" t="str">
        <f>AO5</f>
        <v>Total Structure</v>
      </c>
      <c r="AP99" s="703" t="str">
        <f>AP5</f>
        <v>Electrification Effect</v>
      </c>
      <c r="AQ99" s="703" t="str">
        <f>AQ5</f>
        <v>Structure:  Electric Generation Efficiency</v>
      </c>
      <c r="AR99" s="510"/>
      <c r="AS99" s="439"/>
      <c r="AT99" s="441"/>
      <c r="AV99" s="501"/>
      <c r="AW99" s="501"/>
      <c r="AX99" s="500"/>
      <c r="AZ99" s="500"/>
      <c r="BA99" s="500"/>
      <c r="BB99" s="500"/>
      <c r="BC99" s="500"/>
      <c r="BE99" s="500"/>
      <c r="BF99" s="500"/>
      <c r="BG99" s="500"/>
      <c r="BH99" s="500"/>
      <c r="BI99" s="500"/>
      <c r="BJ99" s="500"/>
      <c r="BK99" s="500"/>
      <c r="BL99" s="500"/>
      <c r="BM99" s="500"/>
      <c r="BN99" s="500"/>
      <c r="BO99" s="500"/>
      <c r="BP99" s="500"/>
      <c r="BR99" s="500"/>
      <c r="BS99" s="500"/>
      <c r="BT99" s="500"/>
      <c r="BU99" s="501"/>
      <c r="BV99" s="500"/>
      <c r="BW99" s="501"/>
      <c r="BZ99" s="500"/>
      <c r="CA99" s="500"/>
      <c r="CB99" s="500"/>
      <c r="CD99" s="500"/>
      <c r="CE99" s="500"/>
      <c r="CF99" s="500"/>
      <c r="CH99" s="500"/>
      <c r="CI99" s="500"/>
      <c r="CJ99" s="500"/>
      <c r="CK99" s="501"/>
      <c r="CM99" s="500"/>
      <c r="CN99" s="500"/>
      <c r="CO99" s="500"/>
      <c r="CQ99" s="506"/>
      <c r="CR99" s="500"/>
      <c r="CS99" s="501"/>
      <c r="CT99" s="500"/>
      <c r="CU99" s="500"/>
      <c r="CW99" s="500"/>
      <c r="CX99" s="500"/>
    </row>
    <row r="100" spans="1:102" x14ac:dyDescent="0.2">
      <c r="A100" s="439"/>
      <c r="B100" s="439"/>
      <c r="C100" s="439"/>
      <c r="D100" s="524"/>
      <c r="E100" s="524"/>
      <c r="F100" s="524"/>
      <c r="G100" s="524"/>
      <c r="H100" s="524"/>
      <c r="I100" s="439"/>
      <c r="J100" s="439"/>
      <c r="K100" s="439"/>
      <c r="L100" s="439"/>
      <c r="M100" s="524"/>
      <c r="N100" s="524"/>
      <c r="O100" s="524"/>
      <c r="P100" s="439"/>
      <c r="Q100" s="525"/>
      <c r="R100" s="439"/>
      <c r="S100" s="439"/>
      <c r="T100" s="439"/>
      <c r="U100" s="439"/>
      <c r="V100" s="439"/>
      <c r="W100" s="526"/>
      <c r="X100" s="439"/>
      <c r="Y100" s="439"/>
      <c r="Z100" s="510"/>
      <c r="AA100" s="510"/>
      <c r="AB100" s="439"/>
      <c r="AC100" s="510"/>
      <c r="AD100" s="510"/>
      <c r="AE100" s="510"/>
      <c r="AF100" s="510"/>
      <c r="AG100" s="510"/>
      <c r="AH100" s="510"/>
      <c r="AI100" s="510"/>
      <c r="AJ100" s="510"/>
      <c r="AK100" s="510"/>
      <c r="AL100" s="510"/>
      <c r="AM100" s="527">
        <v>1970</v>
      </c>
      <c r="AN100" s="510">
        <f t="shared" ref="AN100:AQ119" si="66">AN36</f>
        <v>1.3499096579646921</v>
      </c>
      <c r="AO100" s="510">
        <f t="shared" si="66"/>
        <v>1.0662331274708519</v>
      </c>
      <c r="AP100" s="510">
        <f t="shared" si="66"/>
        <v>0.90705567923767472</v>
      </c>
      <c r="AQ100" s="510">
        <f t="shared" si="66"/>
        <v>1.014482638689111</v>
      </c>
      <c r="AR100" s="510"/>
      <c r="AS100" s="439"/>
      <c r="AT100" s="441"/>
      <c r="AV100" s="501"/>
      <c r="AW100" s="501"/>
      <c r="AX100" s="500"/>
      <c r="AZ100" s="500"/>
      <c r="BA100" s="500"/>
      <c r="BB100" s="500"/>
      <c r="BC100" s="500"/>
      <c r="BE100" s="500"/>
      <c r="BF100" s="500"/>
      <c r="BG100" s="500"/>
      <c r="BH100" s="500"/>
      <c r="BI100" s="500"/>
      <c r="BJ100" s="500"/>
      <c r="BK100" s="500"/>
      <c r="BL100" s="500"/>
      <c r="BM100" s="500"/>
      <c r="BN100" s="500"/>
      <c r="BO100" s="500"/>
      <c r="BP100" s="500"/>
      <c r="BR100" s="500"/>
      <c r="BS100" s="500"/>
      <c r="BT100" s="500"/>
      <c r="BU100" s="501"/>
      <c r="BV100" s="500"/>
      <c r="BW100" s="501"/>
      <c r="BZ100" s="500"/>
      <c r="CA100" s="500"/>
      <c r="CB100" s="500"/>
      <c r="CD100" s="500"/>
      <c r="CE100" s="500"/>
      <c r="CF100" s="500"/>
      <c r="CH100" s="500"/>
      <c r="CI100" s="500"/>
      <c r="CJ100" s="500"/>
      <c r="CK100" s="501"/>
      <c r="CM100" s="500"/>
      <c r="CN100" s="500"/>
      <c r="CO100" s="500"/>
      <c r="CQ100" s="506"/>
      <c r="CR100" s="500"/>
      <c r="CS100" s="501"/>
      <c r="CT100" s="500"/>
      <c r="CU100" s="500"/>
      <c r="CW100" s="500"/>
      <c r="CX100" s="500"/>
    </row>
    <row r="101" spans="1:102" x14ac:dyDescent="0.2">
      <c r="A101" s="439"/>
      <c r="B101" s="439"/>
      <c r="C101" s="439"/>
      <c r="D101" s="524"/>
      <c r="E101" s="524"/>
      <c r="F101" s="524"/>
      <c r="G101" s="524"/>
      <c r="H101" s="524"/>
      <c r="I101" s="439"/>
      <c r="J101" s="439"/>
      <c r="K101" s="439"/>
      <c r="L101" s="439"/>
      <c r="M101" s="524"/>
      <c r="N101" s="524"/>
      <c r="O101" s="524"/>
      <c r="P101" s="439"/>
      <c r="Q101" s="525"/>
      <c r="R101" s="439"/>
      <c r="S101" s="439"/>
      <c r="T101" s="439"/>
      <c r="U101" s="439"/>
      <c r="V101" s="439"/>
      <c r="W101" s="526"/>
      <c r="X101" s="439"/>
      <c r="Y101" s="439"/>
      <c r="Z101" s="510"/>
      <c r="AA101" s="510"/>
      <c r="AB101" s="439"/>
      <c r="AC101" s="510"/>
      <c r="AD101" s="510"/>
      <c r="AE101" s="510"/>
      <c r="AF101" s="510"/>
      <c r="AG101" s="510"/>
      <c r="AH101" s="510"/>
      <c r="AI101" s="510"/>
      <c r="AJ101" s="510"/>
      <c r="AK101" s="510"/>
      <c r="AL101" s="510"/>
      <c r="AM101" s="527">
        <f t="shared" ref="AM101:AM141" si="67">AM100+1</f>
        <v>1971</v>
      </c>
      <c r="AN101" s="510">
        <f t="shared" si="66"/>
        <v>1.3362136176238066</v>
      </c>
      <c r="AO101" s="510">
        <f t="shared" si="66"/>
        <v>1.1148383418878103</v>
      </c>
      <c r="AP101" s="510">
        <f t="shared" si="66"/>
        <v>0.91092113912536343</v>
      </c>
      <c r="AQ101" s="510">
        <f t="shared" si="66"/>
        <v>1.013850841246035</v>
      </c>
      <c r="AR101" s="510"/>
      <c r="AS101" s="439"/>
      <c r="AT101" s="441"/>
      <c r="AV101" s="501"/>
      <c r="AW101" s="501"/>
      <c r="AX101" s="500"/>
      <c r="AZ101" s="500"/>
      <c r="BA101" s="500"/>
      <c r="BB101" s="500"/>
      <c r="BC101" s="500"/>
      <c r="BE101" s="500"/>
      <c r="BF101" s="500"/>
      <c r="BG101" s="500"/>
      <c r="BH101" s="500"/>
      <c r="BI101" s="500"/>
      <c r="BJ101" s="500"/>
      <c r="BK101" s="500"/>
      <c r="BL101" s="500"/>
      <c r="BM101" s="500"/>
      <c r="BN101" s="500"/>
      <c r="BO101" s="500"/>
      <c r="BP101" s="500"/>
      <c r="BR101" s="500"/>
      <c r="BS101" s="500"/>
      <c r="BT101" s="500"/>
      <c r="BU101" s="501"/>
      <c r="BV101" s="500"/>
      <c r="BW101" s="501"/>
      <c r="BZ101" s="500"/>
      <c r="CA101" s="500"/>
      <c r="CB101" s="500"/>
      <c r="CD101" s="500"/>
      <c r="CE101" s="500"/>
      <c r="CF101" s="500"/>
      <c r="CH101" s="500"/>
      <c r="CI101" s="500"/>
      <c r="CJ101" s="500"/>
      <c r="CK101" s="501"/>
      <c r="CM101" s="500"/>
      <c r="CN101" s="500"/>
      <c r="CO101" s="500"/>
      <c r="CQ101" s="506"/>
      <c r="CR101" s="500"/>
      <c r="CS101" s="501"/>
      <c r="CT101" s="500"/>
      <c r="CU101" s="500"/>
      <c r="CW101" s="500"/>
      <c r="CX101" s="500"/>
    </row>
    <row r="102" spans="1:102" x14ac:dyDescent="0.2">
      <c r="A102" s="439"/>
      <c r="B102" s="439"/>
      <c r="C102" s="439"/>
      <c r="D102" s="524"/>
      <c r="E102" s="524"/>
      <c r="F102" s="524"/>
      <c r="G102" s="524"/>
      <c r="H102" s="524"/>
      <c r="I102" s="439"/>
      <c r="J102" s="439"/>
      <c r="K102" s="439"/>
      <c r="L102" s="439"/>
      <c r="M102" s="524"/>
      <c r="N102" s="524"/>
      <c r="O102" s="524"/>
      <c r="P102" s="439"/>
      <c r="Q102" s="525"/>
      <c r="R102" s="439"/>
      <c r="S102" s="439"/>
      <c r="T102" s="439"/>
      <c r="U102" s="439"/>
      <c r="V102" s="439"/>
      <c r="W102" s="526"/>
      <c r="X102" s="439"/>
      <c r="Y102" s="439"/>
      <c r="Z102" s="510"/>
      <c r="AA102" s="510"/>
      <c r="AB102" s="439"/>
      <c r="AC102" s="510"/>
      <c r="AD102" s="510"/>
      <c r="AE102" s="510"/>
      <c r="AF102" s="510"/>
      <c r="AG102" s="510"/>
      <c r="AH102" s="510"/>
      <c r="AI102" s="510"/>
      <c r="AJ102" s="510"/>
      <c r="AK102" s="510"/>
      <c r="AL102" s="510"/>
      <c r="AM102" s="527">
        <f t="shared" si="67"/>
        <v>1972</v>
      </c>
      <c r="AN102" s="510">
        <f t="shared" si="66"/>
        <v>1.2878684690532334</v>
      </c>
      <c r="AO102" s="510">
        <f t="shared" si="66"/>
        <v>1.1509588778444948</v>
      </c>
      <c r="AP102" s="510">
        <f t="shared" si="66"/>
        <v>0.91760835612101921</v>
      </c>
      <c r="AQ102" s="510">
        <f t="shared" si="66"/>
        <v>1.011754553080791</v>
      </c>
      <c r="AR102" s="510"/>
      <c r="AS102" s="439"/>
      <c r="AT102" s="441"/>
      <c r="AV102" s="501"/>
      <c r="AW102" s="501"/>
      <c r="AX102" s="500"/>
      <c r="AZ102" s="500"/>
      <c r="BA102" s="500"/>
      <c r="BB102" s="500"/>
      <c r="BC102" s="500"/>
      <c r="BE102" s="500"/>
      <c r="BF102" s="500"/>
      <c r="BG102" s="500"/>
      <c r="BH102" s="500"/>
      <c r="BI102" s="500"/>
      <c r="BJ102" s="500"/>
      <c r="BK102" s="500"/>
      <c r="BL102" s="500"/>
      <c r="BM102" s="500"/>
      <c r="BN102" s="500"/>
      <c r="BO102" s="500"/>
      <c r="BP102" s="500"/>
      <c r="BR102" s="500"/>
      <c r="BS102" s="500"/>
      <c r="BT102" s="500"/>
      <c r="BU102" s="501"/>
      <c r="BV102" s="500"/>
      <c r="BW102" s="501"/>
      <c r="BZ102" s="500"/>
      <c r="CA102" s="500"/>
      <c r="CB102" s="500"/>
      <c r="CD102" s="500"/>
      <c r="CE102" s="500"/>
      <c r="CF102" s="500"/>
      <c r="CH102" s="500"/>
      <c r="CI102" s="500"/>
      <c r="CJ102" s="500"/>
      <c r="CK102" s="501"/>
      <c r="CM102" s="500"/>
      <c r="CN102" s="500"/>
      <c r="CO102" s="500"/>
      <c r="CQ102" s="506"/>
      <c r="CR102" s="500"/>
      <c r="CS102" s="501"/>
      <c r="CT102" s="500"/>
      <c r="CU102" s="500"/>
      <c r="CW102" s="500"/>
      <c r="CX102" s="500"/>
    </row>
    <row r="103" spans="1:102" x14ac:dyDescent="0.2">
      <c r="A103" s="439"/>
      <c r="B103" s="439"/>
      <c r="C103" s="439"/>
      <c r="D103" s="524"/>
      <c r="E103" s="524"/>
      <c r="F103" s="524"/>
      <c r="G103" s="524"/>
      <c r="H103" s="524"/>
      <c r="I103" s="439"/>
      <c r="J103" s="439"/>
      <c r="K103" s="439"/>
      <c r="L103" s="439"/>
      <c r="M103" s="524"/>
      <c r="N103" s="524"/>
      <c r="O103" s="524"/>
      <c r="P103" s="439"/>
      <c r="Q103" s="525"/>
      <c r="R103" s="439"/>
      <c r="S103" s="439"/>
      <c r="T103" s="439"/>
      <c r="U103" s="439"/>
      <c r="V103" s="439"/>
      <c r="W103" s="526"/>
      <c r="X103" s="439"/>
      <c r="Y103" s="439"/>
      <c r="Z103" s="510"/>
      <c r="AA103" s="510"/>
      <c r="AB103" s="439"/>
      <c r="AC103" s="510"/>
      <c r="AD103" s="510"/>
      <c r="AE103" s="510"/>
      <c r="AF103" s="510"/>
      <c r="AG103" s="510"/>
      <c r="AH103" s="510"/>
      <c r="AI103" s="510"/>
      <c r="AJ103" s="510"/>
      <c r="AK103" s="510"/>
      <c r="AL103" s="510"/>
      <c r="AM103" s="527">
        <f t="shared" si="67"/>
        <v>1973</v>
      </c>
      <c r="AN103" s="510">
        <f t="shared" si="66"/>
        <v>1.2501396147584181</v>
      </c>
      <c r="AO103" s="510">
        <f t="shared" si="66"/>
        <v>1.1534567142797898</v>
      </c>
      <c r="AP103" s="510">
        <f t="shared" si="66"/>
        <v>0.92735695480028679</v>
      </c>
      <c r="AQ103" s="510">
        <f t="shared" si="66"/>
        <v>1.0105035522847141</v>
      </c>
      <c r="AR103" s="510"/>
      <c r="AS103" s="439"/>
      <c r="AT103" s="441"/>
      <c r="AV103" s="501"/>
      <c r="AW103" s="501"/>
      <c r="AX103" s="500"/>
      <c r="AZ103" s="500"/>
      <c r="BA103" s="500"/>
      <c r="BB103" s="500"/>
      <c r="BC103" s="500"/>
      <c r="BE103" s="500"/>
      <c r="BF103" s="500"/>
      <c r="BG103" s="500"/>
      <c r="BH103" s="500"/>
      <c r="BI103" s="500"/>
      <c r="BJ103" s="500"/>
      <c r="BK103" s="500"/>
      <c r="BL103" s="500"/>
      <c r="BM103" s="500"/>
      <c r="BN103" s="500"/>
      <c r="BO103" s="500"/>
      <c r="BP103" s="500"/>
      <c r="BR103" s="500"/>
      <c r="BS103" s="500"/>
      <c r="BT103" s="500"/>
      <c r="BU103" s="501"/>
      <c r="BV103" s="500"/>
      <c r="BW103" s="501"/>
      <c r="BZ103" s="500"/>
      <c r="CA103" s="500"/>
      <c r="CB103" s="500"/>
      <c r="CD103" s="500"/>
      <c r="CE103" s="500"/>
      <c r="CF103" s="500"/>
      <c r="CH103" s="500"/>
      <c r="CI103" s="500"/>
      <c r="CJ103" s="500"/>
      <c r="CK103" s="501"/>
      <c r="CM103" s="500"/>
      <c r="CN103" s="500"/>
      <c r="CO103" s="500"/>
      <c r="CQ103" s="506"/>
      <c r="CR103" s="500"/>
      <c r="CS103" s="501"/>
      <c r="CT103" s="500"/>
      <c r="CU103" s="500"/>
      <c r="CW103" s="500"/>
      <c r="CX103" s="500"/>
    </row>
    <row r="104" spans="1:102" x14ac:dyDescent="0.2">
      <c r="A104" s="439"/>
      <c r="B104" s="439"/>
      <c r="C104" s="439"/>
      <c r="D104" s="524"/>
      <c r="E104" s="524"/>
      <c r="F104" s="524"/>
      <c r="G104" s="524"/>
      <c r="H104" s="524"/>
      <c r="I104" s="439"/>
      <c r="J104" s="439"/>
      <c r="K104" s="439"/>
      <c r="L104" s="439"/>
      <c r="M104" s="524"/>
      <c r="N104" s="524"/>
      <c r="O104" s="524"/>
      <c r="P104" s="439"/>
      <c r="Q104" s="525"/>
      <c r="R104" s="439"/>
      <c r="S104" s="439"/>
      <c r="T104" s="439"/>
      <c r="U104" s="439"/>
      <c r="V104" s="439"/>
      <c r="W104" s="526"/>
      <c r="X104" s="439"/>
      <c r="Y104" s="439"/>
      <c r="Z104" s="510"/>
      <c r="AA104" s="510"/>
      <c r="AB104" s="439"/>
      <c r="AC104" s="510"/>
      <c r="AD104" s="510"/>
      <c r="AE104" s="510"/>
      <c r="AF104" s="510"/>
      <c r="AG104" s="510"/>
      <c r="AH104" s="510"/>
      <c r="AI104" s="510"/>
      <c r="AJ104" s="510"/>
      <c r="AK104" s="510"/>
      <c r="AL104" s="510"/>
      <c r="AM104" s="527">
        <f t="shared" si="67"/>
        <v>1974</v>
      </c>
      <c r="AN104" s="510">
        <f t="shared" si="66"/>
        <v>1.2322074673582273</v>
      </c>
      <c r="AO104" s="510">
        <f t="shared" si="66"/>
        <v>1.208773522484988</v>
      </c>
      <c r="AP104" s="510">
        <f t="shared" si="66"/>
        <v>0.93031078397833755</v>
      </c>
      <c r="AQ104" s="510">
        <f t="shared" si="66"/>
        <v>1.0145487292459527</v>
      </c>
      <c r="AR104" s="510"/>
      <c r="AS104" s="439"/>
      <c r="AT104" s="441"/>
      <c r="AV104" s="501"/>
      <c r="AW104" s="501"/>
      <c r="AX104" s="500"/>
      <c r="AZ104" s="500"/>
      <c r="BA104" s="500"/>
      <c r="BB104" s="500"/>
      <c r="BC104" s="500"/>
      <c r="BE104" s="500"/>
      <c r="BF104" s="500"/>
      <c r="BG104" s="500"/>
      <c r="BH104" s="500"/>
      <c r="BI104" s="500"/>
      <c r="BJ104" s="500"/>
      <c r="BK104" s="500"/>
      <c r="BL104" s="500"/>
      <c r="BM104" s="500"/>
      <c r="BN104" s="500"/>
      <c r="BO104" s="500"/>
      <c r="BP104" s="500"/>
      <c r="BR104" s="500"/>
      <c r="BS104" s="500"/>
      <c r="BT104" s="500"/>
      <c r="BU104" s="501"/>
      <c r="BV104" s="500"/>
      <c r="BW104" s="501"/>
      <c r="BZ104" s="500"/>
      <c r="CA104" s="500"/>
      <c r="CB104" s="500"/>
      <c r="CD104" s="500"/>
      <c r="CE104" s="500"/>
      <c r="CF104" s="500"/>
      <c r="CH104" s="500"/>
      <c r="CI104" s="500"/>
      <c r="CJ104" s="500"/>
      <c r="CK104" s="501"/>
      <c r="CM104" s="500"/>
      <c r="CN104" s="500"/>
      <c r="CO104" s="500"/>
      <c r="CQ104" s="506"/>
      <c r="CR104" s="500"/>
      <c r="CS104" s="501"/>
      <c r="CT104" s="500"/>
      <c r="CU104" s="500"/>
      <c r="CW104" s="500"/>
      <c r="CX104" s="500"/>
    </row>
    <row r="105" spans="1:102" x14ac:dyDescent="0.2">
      <c r="A105" s="439"/>
      <c r="B105" s="439"/>
      <c r="C105" s="439"/>
      <c r="D105" s="524"/>
      <c r="E105" s="524"/>
      <c r="F105" s="524"/>
      <c r="G105" s="524"/>
      <c r="H105" s="524"/>
      <c r="I105" s="439"/>
      <c r="J105" s="439"/>
      <c r="K105" s="439"/>
      <c r="L105" s="439"/>
      <c r="M105" s="524"/>
      <c r="N105" s="524"/>
      <c r="O105" s="524"/>
      <c r="P105" s="439"/>
      <c r="Q105" s="525"/>
      <c r="R105" s="439"/>
      <c r="S105" s="439"/>
      <c r="T105" s="439"/>
      <c r="U105" s="439"/>
      <c r="V105" s="439"/>
      <c r="W105" s="526"/>
      <c r="X105" s="439"/>
      <c r="Y105" s="439"/>
      <c r="Z105" s="510"/>
      <c r="AA105" s="510"/>
      <c r="AB105" s="439"/>
      <c r="AC105" s="510"/>
      <c r="AD105" s="510"/>
      <c r="AE105" s="510"/>
      <c r="AF105" s="510"/>
      <c r="AG105" s="510"/>
      <c r="AH105" s="510"/>
      <c r="AI105" s="510"/>
      <c r="AJ105" s="510"/>
      <c r="AK105" s="510"/>
      <c r="AL105" s="510"/>
      <c r="AM105" s="527">
        <f t="shared" si="67"/>
        <v>1975</v>
      </c>
      <c r="AN105" s="510">
        <f t="shared" si="66"/>
        <v>1.2572745146812812</v>
      </c>
      <c r="AO105" s="510">
        <f t="shared" si="66"/>
        <v>1.1611041488218068</v>
      </c>
      <c r="AP105" s="510">
        <f t="shared" si="66"/>
        <v>0.9400300425573126</v>
      </c>
      <c r="AQ105" s="510">
        <f t="shared" si="66"/>
        <v>1.0127197096551945</v>
      </c>
      <c r="AR105" s="510"/>
      <c r="AS105" s="439"/>
      <c r="AT105" s="441"/>
      <c r="AV105" s="501"/>
      <c r="AW105" s="501"/>
      <c r="AX105" s="500"/>
      <c r="AZ105" s="500"/>
      <c r="BA105" s="500"/>
      <c r="BB105" s="500"/>
      <c r="BC105" s="500"/>
      <c r="BE105" s="500"/>
      <c r="BF105" s="500"/>
      <c r="BG105" s="500"/>
      <c r="BH105" s="500"/>
      <c r="BI105" s="500"/>
      <c r="BJ105" s="500"/>
      <c r="BK105" s="500"/>
      <c r="BL105" s="500"/>
      <c r="BM105" s="500"/>
      <c r="BN105" s="500"/>
      <c r="BO105" s="500"/>
      <c r="BP105" s="500"/>
      <c r="BR105" s="500"/>
      <c r="BS105" s="500"/>
      <c r="BT105" s="500"/>
      <c r="BU105" s="501"/>
      <c r="BV105" s="500"/>
      <c r="BW105" s="501"/>
      <c r="BZ105" s="500"/>
      <c r="CA105" s="500"/>
      <c r="CB105" s="500"/>
      <c r="CD105" s="500"/>
      <c r="CE105" s="500"/>
      <c r="CF105" s="500"/>
      <c r="CH105" s="500"/>
      <c r="CI105" s="500"/>
      <c r="CJ105" s="500"/>
      <c r="CK105" s="501"/>
      <c r="CM105" s="500"/>
      <c r="CN105" s="500"/>
      <c r="CO105" s="500"/>
      <c r="CQ105" s="506"/>
      <c r="CR105" s="500"/>
      <c r="CS105" s="501"/>
      <c r="CT105" s="500"/>
      <c r="CU105" s="500"/>
      <c r="CW105" s="500"/>
      <c r="CX105" s="500"/>
    </row>
    <row r="106" spans="1:102" x14ac:dyDescent="0.2">
      <c r="A106" s="439"/>
      <c r="B106" s="439"/>
      <c r="C106" s="439"/>
      <c r="D106" s="524"/>
      <c r="E106" s="524"/>
      <c r="F106" s="524"/>
      <c r="G106" s="524"/>
      <c r="H106" s="524"/>
      <c r="I106" s="439"/>
      <c r="J106" s="439"/>
      <c r="K106" s="439"/>
      <c r="L106" s="439"/>
      <c r="M106" s="524"/>
      <c r="N106" s="524"/>
      <c r="O106" s="524"/>
      <c r="P106" s="439"/>
      <c r="Q106" s="525"/>
      <c r="R106" s="439"/>
      <c r="S106" s="439"/>
      <c r="T106" s="439"/>
      <c r="U106" s="439"/>
      <c r="V106" s="439"/>
      <c r="W106" s="526"/>
      <c r="X106" s="439"/>
      <c r="Y106" s="439"/>
      <c r="Z106" s="510"/>
      <c r="AA106" s="510"/>
      <c r="AB106" s="439"/>
      <c r="AC106" s="510"/>
      <c r="AD106" s="510"/>
      <c r="AE106" s="510"/>
      <c r="AF106" s="510"/>
      <c r="AG106" s="510"/>
      <c r="AH106" s="510"/>
      <c r="AI106" s="510"/>
      <c r="AJ106" s="510"/>
      <c r="AK106" s="510"/>
      <c r="AL106" s="510"/>
      <c r="AM106" s="527">
        <f t="shared" si="67"/>
        <v>1976</v>
      </c>
      <c r="AN106" s="510">
        <f t="shared" si="66"/>
        <v>1.204180808299923</v>
      </c>
      <c r="AO106" s="510">
        <f t="shared" si="66"/>
        <v>1.1824631729612858</v>
      </c>
      <c r="AP106" s="510">
        <f t="shared" si="66"/>
        <v>0.94583147216855401</v>
      </c>
      <c r="AQ106" s="510">
        <f t="shared" si="66"/>
        <v>1.0119160811480032</v>
      </c>
      <c r="AR106" s="510"/>
      <c r="AS106" s="439"/>
      <c r="AT106" s="441"/>
      <c r="AV106" s="501"/>
      <c r="AW106" s="501"/>
      <c r="AX106" s="500"/>
      <c r="AZ106" s="500"/>
      <c r="BA106" s="500"/>
      <c r="BB106" s="500"/>
      <c r="BC106" s="500"/>
      <c r="BE106" s="500"/>
      <c r="BF106" s="500"/>
      <c r="BG106" s="500"/>
      <c r="BH106" s="500"/>
      <c r="BI106" s="500"/>
      <c r="BJ106" s="500"/>
      <c r="BK106" s="500"/>
      <c r="BL106" s="500"/>
      <c r="BM106" s="500"/>
      <c r="BN106" s="500"/>
      <c r="BO106" s="500"/>
      <c r="BP106" s="500"/>
      <c r="BR106" s="500"/>
      <c r="BS106" s="500"/>
      <c r="BT106" s="500"/>
      <c r="BU106" s="501"/>
      <c r="BV106" s="500"/>
      <c r="BW106" s="501"/>
      <c r="BZ106" s="500"/>
      <c r="CA106" s="500"/>
      <c r="CB106" s="500"/>
      <c r="CD106" s="500"/>
      <c r="CE106" s="500"/>
      <c r="CF106" s="500"/>
      <c r="CH106" s="500"/>
      <c r="CI106" s="500"/>
      <c r="CJ106" s="500"/>
      <c r="CK106" s="501"/>
      <c r="CM106" s="500"/>
      <c r="CN106" s="500"/>
      <c r="CO106" s="500"/>
      <c r="CQ106" s="506"/>
      <c r="CR106" s="500"/>
      <c r="CS106" s="501"/>
      <c r="CT106" s="500"/>
      <c r="CU106" s="500"/>
      <c r="CW106" s="500"/>
      <c r="CX106" s="500"/>
    </row>
    <row r="107" spans="1:102" x14ac:dyDescent="0.2">
      <c r="A107" s="439"/>
      <c r="B107" s="439"/>
      <c r="C107" s="439"/>
      <c r="D107" s="524"/>
      <c r="E107" s="524"/>
      <c r="F107" s="524"/>
      <c r="G107" s="524"/>
      <c r="H107" s="524"/>
      <c r="I107" s="439"/>
      <c r="J107" s="439"/>
      <c r="K107" s="439"/>
      <c r="L107" s="439"/>
      <c r="M107" s="524"/>
      <c r="N107" s="524"/>
      <c r="O107" s="524"/>
      <c r="P107" s="439"/>
      <c r="Q107" s="525"/>
      <c r="R107" s="439"/>
      <c r="S107" s="439"/>
      <c r="T107" s="439"/>
      <c r="U107" s="439"/>
      <c r="V107" s="439"/>
      <c r="W107" s="526"/>
      <c r="X107" s="439"/>
      <c r="Y107" s="439"/>
      <c r="Z107" s="510"/>
      <c r="AA107" s="510"/>
      <c r="AB107" s="439"/>
      <c r="AC107" s="510"/>
      <c r="AD107" s="510"/>
      <c r="AE107" s="510"/>
      <c r="AF107" s="510"/>
      <c r="AG107" s="510"/>
      <c r="AH107" s="510"/>
      <c r="AI107" s="510"/>
      <c r="AJ107" s="510"/>
      <c r="AK107" s="510"/>
      <c r="AL107" s="510"/>
      <c r="AM107" s="527">
        <f t="shared" si="67"/>
        <v>1977</v>
      </c>
      <c r="AN107" s="510">
        <f t="shared" si="66"/>
        <v>1.1517466682056325</v>
      </c>
      <c r="AO107" s="510">
        <f t="shared" si="66"/>
        <v>1.1964286655204226</v>
      </c>
      <c r="AP107" s="510">
        <f t="shared" si="66"/>
        <v>0.95341684345675226</v>
      </c>
      <c r="AQ107" s="510">
        <f t="shared" si="66"/>
        <v>1.0119182279159913</v>
      </c>
      <c r="AR107" s="510"/>
      <c r="AS107" s="439"/>
      <c r="AT107" s="441"/>
      <c r="AV107" s="501"/>
      <c r="AW107" s="501"/>
      <c r="AX107" s="500"/>
      <c r="AZ107" s="500"/>
      <c r="BA107" s="500"/>
      <c r="BB107" s="500"/>
      <c r="BC107" s="500"/>
      <c r="BE107" s="500"/>
      <c r="BF107" s="500"/>
      <c r="BG107" s="500"/>
      <c r="BH107" s="500"/>
      <c r="BI107" s="500"/>
      <c r="BJ107" s="500"/>
      <c r="BK107" s="500"/>
      <c r="BL107" s="500"/>
      <c r="BM107" s="500"/>
      <c r="BN107" s="500"/>
      <c r="BO107" s="500"/>
      <c r="BP107" s="500"/>
      <c r="BR107" s="500"/>
      <c r="BS107" s="500"/>
      <c r="BT107" s="500"/>
      <c r="BU107" s="501"/>
      <c r="BV107" s="500"/>
      <c r="BW107" s="501"/>
      <c r="BZ107" s="500"/>
      <c r="CA107" s="500"/>
      <c r="CB107" s="500"/>
      <c r="CD107" s="500"/>
      <c r="CE107" s="500"/>
      <c r="CF107" s="500"/>
      <c r="CH107" s="500"/>
      <c r="CI107" s="500"/>
      <c r="CJ107" s="500"/>
      <c r="CK107" s="501"/>
      <c r="CM107" s="500"/>
      <c r="CN107" s="500"/>
      <c r="CO107" s="500"/>
      <c r="CQ107" s="506"/>
      <c r="CR107" s="500"/>
      <c r="CS107" s="501"/>
      <c r="CT107" s="500"/>
      <c r="CU107" s="500"/>
      <c r="CW107" s="500"/>
      <c r="CX107" s="500"/>
    </row>
    <row r="108" spans="1:102" x14ac:dyDescent="0.2">
      <c r="A108" s="439"/>
      <c r="B108" s="439"/>
      <c r="C108" s="439"/>
      <c r="D108" s="524"/>
      <c r="E108" s="524"/>
      <c r="F108" s="524"/>
      <c r="G108" s="524"/>
      <c r="H108" s="524"/>
      <c r="I108" s="439"/>
      <c r="J108" s="439"/>
      <c r="K108" s="439"/>
      <c r="L108" s="439"/>
      <c r="M108" s="524"/>
      <c r="N108" s="524"/>
      <c r="O108" s="524"/>
      <c r="P108" s="439"/>
      <c r="Q108" s="525"/>
      <c r="R108" s="439"/>
      <c r="S108" s="439"/>
      <c r="T108" s="439"/>
      <c r="U108" s="439"/>
      <c r="V108" s="439"/>
      <c r="W108" s="526"/>
      <c r="X108" s="439"/>
      <c r="Y108" s="439"/>
      <c r="Z108" s="510"/>
      <c r="AA108" s="510"/>
      <c r="AB108" s="439"/>
      <c r="AC108" s="510"/>
      <c r="AD108" s="510"/>
      <c r="AE108" s="510"/>
      <c r="AF108" s="510"/>
      <c r="AG108" s="510"/>
      <c r="AH108" s="510"/>
      <c r="AI108" s="510"/>
      <c r="AJ108" s="510"/>
      <c r="AK108" s="510"/>
      <c r="AL108" s="510"/>
      <c r="AM108" s="527">
        <f t="shared" si="67"/>
        <v>1978</v>
      </c>
      <c r="AN108" s="510">
        <f t="shared" si="66"/>
        <v>1.1511290073902478</v>
      </c>
      <c r="AO108" s="510">
        <f t="shared" si="66"/>
        <v>1.1689745335274466</v>
      </c>
      <c r="AP108" s="510">
        <f t="shared" si="66"/>
        <v>0.9523709759361022</v>
      </c>
      <c r="AQ108" s="510">
        <f t="shared" si="66"/>
        <v>1.0148031033741027</v>
      </c>
      <c r="AR108" s="510"/>
      <c r="AS108" s="439"/>
      <c r="AT108" s="441"/>
      <c r="AV108" s="501"/>
      <c r="AW108" s="501"/>
      <c r="AX108" s="500"/>
      <c r="AZ108" s="500"/>
      <c r="BA108" s="500"/>
      <c r="BB108" s="500"/>
      <c r="BC108" s="500"/>
      <c r="BE108" s="500"/>
      <c r="BF108" s="500"/>
      <c r="BG108" s="500"/>
      <c r="BH108" s="500"/>
      <c r="BI108" s="500"/>
      <c r="BJ108" s="500"/>
      <c r="BK108" s="500"/>
      <c r="BL108" s="500"/>
      <c r="BM108" s="500"/>
      <c r="BN108" s="500"/>
      <c r="BO108" s="500"/>
      <c r="BP108" s="500"/>
      <c r="BR108" s="500"/>
      <c r="BS108" s="500"/>
      <c r="BT108" s="500"/>
      <c r="BU108" s="501"/>
      <c r="BV108" s="500"/>
      <c r="BW108" s="501"/>
      <c r="BZ108" s="500"/>
      <c r="CA108" s="500"/>
      <c r="CB108" s="500"/>
      <c r="CD108" s="500"/>
      <c r="CE108" s="500"/>
      <c r="CF108" s="500"/>
      <c r="CH108" s="500"/>
      <c r="CI108" s="500"/>
      <c r="CJ108" s="500"/>
      <c r="CK108" s="501"/>
      <c r="CM108" s="500"/>
      <c r="CN108" s="500"/>
      <c r="CO108" s="500"/>
      <c r="CQ108" s="506"/>
      <c r="CR108" s="500"/>
      <c r="CS108" s="501"/>
      <c r="CT108" s="500"/>
      <c r="CU108" s="500"/>
      <c r="CW108" s="500"/>
      <c r="CX108" s="500"/>
    </row>
    <row r="109" spans="1:102" x14ac:dyDescent="0.2">
      <c r="A109" s="439"/>
      <c r="B109" s="439"/>
      <c r="C109" s="439"/>
      <c r="D109" s="524"/>
      <c r="E109" s="524"/>
      <c r="F109" s="524"/>
      <c r="G109" s="524"/>
      <c r="H109" s="524"/>
      <c r="I109" s="439"/>
      <c r="J109" s="439"/>
      <c r="K109" s="439"/>
      <c r="L109" s="439"/>
      <c r="M109" s="524"/>
      <c r="N109" s="524"/>
      <c r="O109" s="524"/>
      <c r="P109" s="439"/>
      <c r="Q109" s="525"/>
      <c r="R109" s="439"/>
      <c r="S109" s="439"/>
      <c r="T109" s="439"/>
      <c r="U109" s="439"/>
      <c r="V109" s="439"/>
      <c r="W109" s="526"/>
      <c r="X109" s="439"/>
      <c r="Y109" s="439"/>
      <c r="Z109" s="510"/>
      <c r="AA109" s="510"/>
      <c r="AB109" s="439"/>
      <c r="AC109" s="510"/>
      <c r="AD109" s="510"/>
      <c r="AE109" s="510"/>
      <c r="AF109" s="510"/>
      <c r="AG109" s="510"/>
      <c r="AH109" s="510"/>
      <c r="AI109" s="510"/>
      <c r="AJ109" s="510"/>
      <c r="AK109" s="510"/>
      <c r="AL109" s="510"/>
      <c r="AM109" s="527">
        <f t="shared" si="67"/>
        <v>1979</v>
      </c>
      <c r="AN109" s="510">
        <f t="shared" si="66"/>
        <v>1.0973943995398592</v>
      </c>
      <c r="AO109" s="510">
        <f t="shared" si="66"/>
        <v>1.1713923582841885</v>
      </c>
      <c r="AP109" s="510">
        <f t="shared" si="66"/>
        <v>0.95928741160960307</v>
      </c>
      <c r="AQ109" s="510">
        <f t="shared" si="66"/>
        <v>1.0114873783783755</v>
      </c>
      <c r="AR109" s="510"/>
      <c r="AS109" s="439"/>
      <c r="AT109" s="441"/>
      <c r="AV109" s="501"/>
      <c r="AW109" s="501"/>
      <c r="AX109" s="500"/>
      <c r="AZ109" s="500"/>
      <c r="BA109" s="500"/>
      <c r="BB109" s="500"/>
      <c r="BC109" s="500"/>
      <c r="BE109" s="500"/>
      <c r="BF109" s="500"/>
      <c r="BG109" s="500"/>
      <c r="BH109" s="500"/>
      <c r="BI109" s="500"/>
      <c r="BJ109" s="500"/>
      <c r="BK109" s="500"/>
      <c r="BL109" s="500"/>
      <c r="BM109" s="500"/>
      <c r="BN109" s="500"/>
      <c r="BO109" s="500"/>
      <c r="BP109" s="500"/>
      <c r="BR109" s="500"/>
      <c r="BS109" s="500"/>
      <c r="BT109" s="500"/>
      <c r="BU109" s="501"/>
      <c r="BV109" s="500"/>
      <c r="BW109" s="501"/>
      <c r="BZ109" s="500"/>
      <c r="CA109" s="500"/>
      <c r="CB109" s="500"/>
      <c r="CD109" s="500"/>
      <c r="CE109" s="500"/>
      <c r="CF109" s="500"/>
      <c r="CH109" s="500"/>
      <c r="CI109" s="500"/>
      <c r="CJ109" s="500"/>
      <c r="CK109" s="501"/>
      <c r="CM109" s="500"/>
      <c r="CN109" s="500"/>
      <c r="CO109" s="500"/>
      <c r="CQ109" s="506"/>
      <c r="CR109" s="500"/>
      <c r="CS109" s="501"/>
      <c r="CT109" s="500"/>
      <c r="CU109" s="500"/>
      <c r="CW109" s="500"/>
      <c r="CX109" s="500"/>
    </row>
    <row r="110" spans="1:102" x14ac:dyDescent="0.2">
      <c r="A110" s="439"/>
      <c r="B110" s="439"/>
      <c r="C110" s="439"/>
      <c r="D110" s="524"/>
      <c r="E110" s="524"/>
      <c r="F110" s="524"/>
      <c r="G110" s="524"/>
      <c r="H110" s="524"/>
      <c r="I110" s="439"/>
      <c r="J110" s="439"/>
      <c r="K110" s="439"/>
      <c r="L110" s="439"/>
      <c r="M110" s="524"/>
      <c r="N110" s="524"/>
      <c r="O110" s="524"/>
      <c r="P110" s="439"/>
      <c r="Q110" s="525"/>
      <c r="R110" s="439"/>
      <c r="S110" s="439"/>
      <c r="T110" s="439"/>
      <c r="U110" s="439"/>
      <c r="V110" s="439"/>
      <c r="W110" s="526"/>
      <c r="X110" s="439"/>
      <c r="Y110" s="439"/>
      <c r="Z110" s="510"/>
      <c r="AA110" s="510"/>
      <c r="AB110" s="439"/>
      <c r="AC110" s="510"/>
      <c r="AD110" s="510"/>
      <c r="AE110" s="510"/>
      <c r="AF110" s="510"/>
      <c r="AG110" s="510"/>
      <c r="AH110" s="510"/>
      <c r="AI110" s="510"/>
      <c r="AJ110" s="510"/>
      <c r="AK110" s="510"/>
      <c r="AL110" s="510"/>
      <c r="AM110" s="527">
        <f t="shared" si="67"/>
        <v>1980</v>
      </c>
      <c r="AN110" s="510">
        <f t="shared" si="66"/>
        <v>1.1035495991432198</v>
      </c>
      <c r="AO110" s="510">
        <f t="shared" si="66"/>
        <v>1.1229741648350069</v>
      </c>
      <c r="AP110" s="510">
        <f t="shared" si="66"/>
        <v>0.96650002133258794</v>
      </c>
      <c r="AQ110" s="510">
        <f t="shared" si="66"/>
        <v>1.0123063158146572</v>
      </c>
      <c r="AR110" s="510"/>
      <c r="AS110" s="439"/>
      <c r="AT110" s="441"/>
      <c r="AV110" s="501"/>
      <c r="AW110" s="501"/>
      <c r="AX110" s="500"/>
      <c r="AZ110" s="500"/>
      <c r="BA110" s="500"/>
      <c r="BB110" s="500"/>
      <c r="BC110" s="500"/>
      <c r="BE110" s="500"/>
      <c r="BF110" s="500"/>
      <c r="BG110" s="500"/>
      <c r="BH110" s="500"/>
      <c r="BI110" s="500"/>
      <c r="BJ110" s="500"/>
      <c r="BK110" s="500"/>
      <c r="BL110" s="500"/>
      <c r="BM110" s="500"/>
      <c r="BN110" s="500"/>
      <c r="BO110" s="500"/>
      <c r="BP110" s="500"/>
      <c r="BR110" s="500"/>
      <c r="BS110" s="500"/>
      <c r="BT110" s="500"/>
      <c r="BU110" s="501"/>
      <c r="BV110" s="500"/>
      <c r="BW110" s="501"/>
      <c r="BZ110" s="500"/>
      <c r="CA110" s="500"/>
      <c r="CB110" s="500"/>
      <c r="CD110" s="500"/>
      <c r="CE110" s="500"/>
      <c r="CF110" s="500"/>
      <c r="CH110" s="500"/>
      <c r="CI110" s="500"/>
      <c r="CJ110" s="500"/>
      <c r="CK110" s="501"/>
      <c r="CM110" s="500"/>
      <c r="CN110" s="500"/>
      <c r="CO110" s="500"/>
      <c r="CQ110" s="506"/>
      <c r="CR110" s="500"/>
      <c r="CS110" s="501"/>
      <c r="CT110" s="500"/>
      <c r="CU110" s="500"/>
      <c r="CW110" s="500"/>
      <c r="CX110" s="500"/>
    </row>
    <row r="111" spans="1:102" x14ac:dyDescent="0.2">
      <c r="A111" s="439"/>
      <c r="B111" s="439"/>
      <c r="C111" s="439"/>
      <c r="D111" s="524"/>
      <c r="E111" s="524"/>
      <c r="F111" s="524"/>
      <c r="G111" s="524"/>
      <c r="H111" s="524"/>
      <c r="I111" s="439"/>
      <c r="J111" s="439"/>
      <c r="K111" s="439"/>
      <c r="L111" s="439"/>
      <c r="M111" s="524"/>
      <c r="N111" s="524"/>
      <c r="O111" s="524"/>
      <c r="P111" s="439"/>
      <c r="Q111" s="525"/>
      <c r="R111" s="439"/>
      <c r="S111" s="439"/>
      <c r="T111" s="439"/>
      <c r="U111" s="439"/>
      <c r="V111" s="439"/>
      <c r="W111" s="526"/>
      <c r="X111" s="439"/>
      <c r="Y111" s="439"/>
      <c r="Z111" s="510"/>
      <c r="AA111" s="510"/>
      <c r="AB111" s="439"/>
      <c r="AC111" s="510"/>
      <c r="AD111" s="510"/>
      <c r="AE111" s="510"/>
      <c r="AF111" s="510"/>
      <c r="AG111" s="510"/>
      <c r="AH111" s="510"/>
      <c r="AI111" s="510"/>
      <c r="AJ111" s="510"/>
      <c r="AK111" s="510"/>
      <c r="AL111" s="510"/>
      <c r="AM111" s="527">
        <f t="shared" si="67"/>
        <v>1981</v>
      </c>
      <c r="AN111" s="510">
        <f t="shared" si="66"/>
        <v>1.0884023700225287</v>
      </c>
      <c r="AO111" s="510">
        <f t="shared" si="66"/>
        <v>1.0926565200223239</v>
      </c>
      <c r="AP111" s="510">
        <f t="shared" si="66"/>
        <v>0.97715672325952774</v>
      </c>
      <c r="AQ111" s="510">
        <f t="shared" si="66"/>
        <v>1.0056698773314496</v>
      </c>
      <c r="AR111" s="510"/>
      <c r="AS111" s="439"/>
      <c r="AT111" s="441"/>
      <c r="AV111" s="501"/>
      <c r="AW111" s="501"/>
      <c r="AX111" s="500"/>
      <c r="AZ111" s="500"/>
      <c r="BA111" s="500"/>
      <c r="BB111" s="500"/>
      <c r="BC111" s="500"/>
      <c r="BE111" s="500"/>
      <c r="BF111" s="500"/>
      <c r="BG111" s="500"/>
      <c r="BH111" s="500"/>
      <c r="BI111" s="500"/>
      <c r="BJ111" s="500"/>
      <c r="BK111" s="500"/>
      <c r="BL111" s="500"/>
      <c r="BM111" s="500"/>
      <c r="BN111" s="500"/>
      <c r="BO111" s="500"/>
      <c r="BP111" s="500"/>
      <c r="BR111" s="500"/>
      <c r="BS111" s="500"/>
      <c r="BT111" s="500"/>
      <c r="BU111" s="501"/>
      <c r="BV111" s="500"/>
      <c r="BW111" s="501"/>
      <c r="BZ111" s="500"/>
      <c r="CA111" s="500"/>
      <c r="CB111" s="500"/>
      <c r="CD111" s="500"/>
      <c r="CE111" s="500"/>
      <c r="CF111" s="500"/>
      <c r="CH111" s="500"/>
      <c r="CI111" s="500"/>
      <c r="CJ111" s="500"/>
      <c r="CK111" s="501"/>
      <c r="CM111" s="500"/>
      <c r="CN111" s="500"/>
      <c r="CO111" s="500"/>
      <c r="CQ111" s="506"/>
      <c r="CR111" s="500"/>
      <c r="CS111" s="501"/>
      <c r="CT111" s="500"/>
      <c r="CU111" s="500"/>
      <c r="CW111" s="500"/>
      <c r="CX111" s="500"/>
    </row>
    <row r="112" spans="1:102" x14ac:dyDescent="0.2">
      <c r="A112" s="439"/>
      <c r="B112" s="439"/>
      <c r="C112" s="439"/>
      <c r="D112" s="524"/>
      <c r="E112" s="524"/>
      <c r="F112" s="524"/>
      <c r="G112" s="524"/>
      <c r="H112" s="524"/>
      <c r="I112" s="439"/>
      <c r="J112" s="439"/>
      <c r="K112" s="439"/>
      <c r="L112" s="439"/>
      <c r="M112" s="524"/>
      <c r="N112" s="524"/>
      <c r="O112" s="524"/>
      <c r="P112" s="439"/>
      <c r="Q112" s="525"/>
      <c r="R112" s="439"/>
      <c r="S112" s="439"/>
      <c r="T112" s="439"/>
      <c r="U112" s="439"/>
      <c r="V112" s="439"/>
      <c r="W112" s="526"/>
      <c r="X112" s="439"/>
      <c r="Y112" s="439"/>
      <c r="Z112" s="510"/>
      <c r="AA112" s="510"/>
      <c r="AB112" s="439"/>
      <c r="AC112" s="510"/>
      <c r="AD112" s="510"/>
      <c r="AE112" s="510"/>
      <c r="AF112" s="510"/>
      <c r="AG112" s="510"/>
      <c r="AH112" s="510"/>
      <c r="AI112" s="510"/>
      <c r="AJ112" s="510"/>
      <c r="AK112" s="510"/>
      <c r="AL112" s="510"/>
      <c r="AM112" s="527">
        <f t="shared" si="67"/>
        <v>1982</v>
      </c>
      <c r="AN112" s="510">
        <f t="shared" si="66"/>
        <v>1.0667805583139645</v>
      </c>
      <c r="AO112" s="510">
        <f t="shared" si="66"/>
        <v>1.0813877101054254</v>
      </c>
      <c r="AP112" s="510">
        <f t="shared" si="66"/>
        <v>0.98581678374301074</v>
      </c>
      <c r="AQ112" s="510">
        <f t="shared" si="66"/>
        <v>1.0094536485251098</v>
      </c>
      <c r="AR112" s="510"/>
      <c r="AS112" s="439"/>
      <c r="AT112" s="441"/>
      <c r="AV112" s="501"/>
      <c r="AW112" s="501"/>
      <c r="AX112" s="500"/>
      <c r="AZ112" s="500"/>
      <c r="BA112" s="500"/>
      <c r="BB112" s="500"/>
      <c r="BC112" s="500"/>
      <c r="BE112" s="500"/>
      <c r="BF112" s="500"/>
      <c r="BG112" s="500"/>
      <c r="BH112" s="500"/>
      <c r="BI112" s="500"/>
      <c r="BJ112" s="500"/>
      <c r="BK112" s="500"/>
      <c r="BL112" s="500"/>
      <c r="BM112" s="500"/>
      <c r="BN112" s="500"/>
      <c r="BO112" s="500"/>
      <c r="BP112" s="500"/>
      <c r="BR112" s="500"/>
      <c r="BS112" s="500"/>
      <c r="BT112" s="500"/>
      <c r="BU112" s="501"/>
      <c r="BV112" s="500"/>
      <c r="BW112" s="501"/>
      <c r="BZ112" s="500"/>
      <c r="CA112" s="500"/>
      <c r="CB112" s="500"/>
      <c r="CD112" s="500"/>
      <c r="CE112" s="500"/>
      <c r="CF112" s="500"/>
      <c r="CH112" s="500"/>
      <c r="CI112" s="500"/>
      <c r="CJ112" s="500"/>
      <c r="CK112" s="501"/>
      <c r="CM112" s="500"/>
      <c r="CN112" s="500"/>
      <c r="CO112" s="500"/>
      <c r="CQ112" s="506"/>
      <c r="CR112" s="500"/>
      <c r="CS112" s="501"/>
      <c r="CT112" s="500"/>
      <c r="CU112" s="500"/>
      <c r="CW112" s="500"/>
      <c r="CX112" s="500"/>
    </row>
    <row r="113" spans="1:102" x14ac:dyDescent="0.2">
      <c r="A113" s="439"/>
      <c r="B113" s="439"/>
      <c r="C113" s="439"/>
      <c r="D113" s="524"/>
      <c r="E113" s="524"/>
      <c r="F113" s="524"/>
      <c r="G113" s="524"/>
      <c r="H113" s="524"/>
      <c r="I113" s="439"/>
      <c r="J113" s="439"/>
      <c r="K113" s="439"/>
      <c r="L113" s="439"/>
      <c r="M113" s="524"/>
      <c r="N113" s="524"/>
      <c r="O113" s="524"/>
      <c r="P113" s="439"/>
      <c r="Q113" s="525"/>
      <c r="R113" s="439"/>
      <c r="S113" s="439"/>
      <c r="T113" s="439"/>
      <c r="U113" s="439"/>
      <c r="V113" s="439"/>
      <c r="W113" s="526"/>
      <c r="X113" s="439"/>
      <c r="Y113" s="439"/>
      <c r="Z113" s="510"/>
      <c r="AA113" s="510"/>
      <c r="AB113" s="439"/>
      <c r="AC113" s="510"/>
      <c r="AD113" s="510"/>
      <c r="AE113" s="510"/>
      <c r="AF113" s="510"/>
      <c r="AG113" s="510"/>
      <c r="AH113" s="510"/>
      <c r="AI113" s="510"/>
      <c r="AJ113" s="510"/>
      <c r="AK113" s="510"/>
      <c r="AL113" s="510"/>
      <c r="AM113" s="527">
        <f t="shared" si="67"/>
        <v>1983</v>
      </c>
      <c r="AN113" s="510">
        <f t="shared" si="66"/>
        <v>1.1058878634872511</v>
      </c>
      <c r="AO113" s="510">
        <f t="shared" si="66"/>
        <v>1.0782485662393635</v>
      </c>
      <c r="AP113" s="510">
        <f t="shared" si="66"/>
        <v>0.97498761119871047</v>
      </c>
      <c r="AQ113" s="510">
        <f t="shared" si="66"/>
        <v>1.0078507759458848</v>
      </c>
      <c r="AR113" s="510"/>
      <c r="AS113" s="439"/>
      <c r="AT113" s="441"/>
      <c r="AV113" s="501"/>
      <c r="AW113" s="501"/>
      <c r="AX113" s="500"/>
      <c r="AZ113" s="500"/>
      <c r="BA113" s="500"/>
      <c r="BB113" s="500"/>
      <c r="BC113" s="500"/>
      <c r="BE113" s="500"/>
      <c r="BF113" s="500"/>
      <c r="BG113" s="500"/>
      <c r="BH113" s="500"/>
      <c r="BI113" s="500"/>
      <c r="BJ113" s="500"/>
      <c r="BK113" s="500"/>
      <c r="BL113" s="500"/>
      <c r="BM113" s="500"/>
      <c r="BN113" s="500"/>
      <c r="BO113" s="500"/>
      <c r="BP113" s="500"/>
      <c r="BR113" s="500"/>
      <c r="BS113" s="500"/>
      <c r="BT113" s="500"/>
      <c r="BU113" s="501"/>
      <c r="BV113" s="500"/>
      <c r="BW113" s="501"/>
      <c r="BZ113" s="500"/>
      <c r="CA113" s="500"/>
      <c r="CB113" s="500"/>
      <c r="CD113" s="500"/>
      <c r="CE113" s="500"/>
      <c r="CF113" s="500"/>
      <c r="CH113" s="500"/>
      <c r="CI113" s="500"/>
      <c r="CJ113" s="500"/>
      <c r="CK113" s="501"/>
      <c r="CM113" s="500"/>
      <c r="CN113" s="500"/>
      <c r="CO113" s="500"/>
      <c r="CQ113" s="506"/>
      <c r="CR113" s="500"/>
      <c r="CS113" s="501"/>
      <c r="CT113" s="500"/>
      <c r="CU113" s="500"/>
      <c r="CW113" s="500"/>
      <c r="CX113" s="500"/>
    </row>
    <row r="114" spans="1:102" x14ac:dyDescent="0.2">
      <c r="A114" s="439"/>
      <c r="B114" s="439"/>
      <c r="C114" s="439"/>
      <c r="D114" s="524"/>
      <c r="E114" s="524"/>
      <c r="F114" s="524"/>
      <c r="G114" s="524"/>
      <c r="H114" s="524"/>
      <c r="I114" s="439"/>
      <c r="J114" s="439"/>
      <c r="K114" s="439"/>
      <c r="L114" s="439"/>
      <c r="M114" s="524"/>
      <c r="N114" s="524"/>
      <c r="O114" s="524"/>
      <c r="P114" s="439"/>
      <c r="Q114" s="525"/>
      <c r="R114" s="439"/>
      <c r="S114" s="439"/>
      <c r="T114" s="439"/>
      <c r="U114" s="439"/>
      <c r="V114" s="439"/>
      <c r="W114" s="526"/>
      <c r="X114" s="439"/>
      <c r="Y114" s="439"/>
      <c r="Z114" s="510"/>
      <c r="AA114" s="510"/>
      <c r="AB114" s="439"/>
      <c r="AC114" s="510"/>
      <c r="AD114" s="510"/>
      <c r="AE114" s="510"/>
      <c r="AF114" s="510"/>
      <c r="AG114" s="510"/>
      <c r="AH114" s="510"/>
      <c r="AI114" s="510"/>
      <c r="AJ114" s="510"/>
      <c r="AK114" s="510"/>
      <c r="AL114" s="510"/>
      <c r="AM114" s="527">
        <f t="shared" si="67"/>
        <v>1984</v>
      </c>
      <c r="AN114" s="510">
        <f t="shared" si="66"/>
        <v>1.0546914245074981</v>
      </c>
      <c r="AO114" s="510">
        <f t="shared" si="66"/>
        <v>1.0484224980824415</v>
      </c>
      <c r="AP114" s="510">
        <f t="shared" si="66"/>
        <v>0.9908612700711793</v>
      </c>
      <c r="AQ114" s="510">
        <f t="shared" si="66"/>
        <v>1.0004565675875186</v>
      </c>
      <c r="AR114" s="510"/>
      <c r="AS114" s="439"/>
      <c r="AT114" s="441"/>
      <c r="AV114" s="501"/>
      <c r="AW114" s="501"/>
      <c r="AX114" s="500"/>
      <c r="AZ114" s="500"/>
      <c r="BA114" s="500"/>
      <c r="BB114" s="500"/>
      <c r="BC114" s="500"/>
      <c r="BE114" s="500"/>
      <c r="BF114" s="500"/>
      <c r="BG114" s="500"/>
      <c r="BH114" s="500"/>
      <c r="BI114" s="500"/>
      <c r="BJ114" s="500"/>
      <c r="BK114" s="500"/>
      <c r="BL114" s="500"/>
      <c r="BM114" s="500"/>
      <c r="BN114" s="500"/>
      <c r="BO114" s="500"/>
      <c r="BP114" s="500"/>
      <c r="BR114" s="500"/>
      <c r="BS114" s="500"/>
      <c r="BT114" s="500"/>
      <c r="BU114" s="501"/>
      <c r="BV114" s="500"/>
      <c r="BW114" s="501"/>
      <c r="BZ114" s="500"/>
      <c r="CA114" s="500"/>
      <c r="CB114" s="500"/>
      <c r="CD114" s="500"/>
      <c r="CE114" s="500"/>
      <c r="CF114" s="500"/>
      <c r="CH114" s="500"/>
      <c r="CI114" s="500"/>
      <c r="CJ114" s="500"/>
      <c r="CK114" s="501"/>
      <c r="CM114" s="500"/>
      <c r="CN114" s="500"/>
      <c r="CO114" s="500"/>
      <c r="CQ114" s="506"/>
      <c r="CR114" s="500"/>
      <c r="CS114" s="501"/>
      <c r="CT114" s="500"/>
      <c r="CU114" s="500"/>
      <c r="CW114" s="500"/>
      <c r="CX114" s="500"/>
    </row>
    <row r="115" spans="1:102" x14ac:dyDescent="0.2">
      <c r="A115" s="439"/>
      <c r="B115" s="439"/>
      <c r="C115" s="439"/>
      <c r="D115" s="524"/>
      <c r="E115" s="524"/>
      <c r="F115" s="524"/>
      <c r="G115" s="524"/>
      <c r="H115" s="524"/>
      <c r="I115" s="439"/>
      <c r="J115" s="439"/>
      <c r="K115" s="439"/>
      <c r="L115" s="439"/>
      <c r="M115" s="524"/>
      <c r="N115" s="524"/>
      <c r="O115" s="524"/>
      <c r="P115" s="439"/>
      <c r="Q115" s="525"/>
      <c r="R115" s="439"/>
      <c r="S115" s="439"/>
      <c r="T115" s="439"/>
      <c r="U115" s="439"/>
      <c r="V115" s="439"/>
      <c r="W115" s="526"/>
      <c r="X115" s="439"/>
      <c r="Y115" s="439"/>
      <c r="Z115" s="510"/>
      <c r="AA115" s="510"/>
      <c r="AB115" s="439"/>
      <c r="AC115" s="510"/>
      <c r="AD115" s="510"/>
      <c r="AE115" s="510"/>
      <c r="AF115" s="510"/>
      <c r="AG115" s="510"/>
      <c r="AH115" s="510"/>
      <c r="AI115" s="510"/>
      <c r="AJ115" s="510"/>
      <c r="AK115" s="510"/>
      <c r="AL115" s="510"/>
      <c r="AM115" s="527">
        <f t="shared" si="67"/>
        <v>1985</v>
      </c>
      <c r="AN115" s="510">
        <f t="shared" si="66"/>
        <v>1</v>
      </c>
      <c r="AO115" s="510">
        <f t="shared" si="66"/>
        <v>1</v>
      </c>
      <c r="AP115" s="510">
        <f t="shared" si="66"/>
        <v>1</v>
      </c>
      <c r="AQ115" s="510">
        <f t="shared" si="66"/>
        <v>1</v>
      </c>
      <c r="AR115" s="510"/>
      <c r="AS115" s="439"/>
      <c r="AT115" s="441"/>
      <c r="AV115" s="501"/>
      <c r="AW115" s="501"/>
      <c r="AX115" s="500"/>
      <c r="AZ115" s="500"/>
      <c r="BA115" s="500"/>
      <c r="BB115" s="500"/>
      <c r="BC115" s="500"/>
      <c r="BE115" s="500"/>
      <c r="BF115" s="500"/>
      <c r="BG115" s="500"/>
      <c r="BH115" s="500"/>
      <c r="BI115" s="500"/>
      <c r="BJ115" s="500"/>
      <c r="BK115" s="500"/>
      <c r="BL115" s="500"/>
      <c r="BM115" s="500"/>
      <c r="BN115" s="500"/>
      <c r="BO115" s="500"/>
      <c r="BP115" s="500"/>
      <c r="BR115" s="500"/>
      <c r="BS115" s="500"/>
      <c r="BT115" s="500"/>
      <c r="BU115" s="501"/>
      <c r="BV115" s="500"/>
      <c r="BW115" s="501"/>
      <c r="BZ115" s="500"/>
      <c r="CA115" s="500"/>
      <c r="CB115" s="500"/>
      <c r="CD115" s="500"/>
      <c r="CE115" s="500"/>
      <c r="CF115" s="500"/>
      <c r="CH115" s="500"/>
      <c r="CI115" s="500"/>
      <c r="CJ115" s="500"/>
      <c r="CK115" s="501"/>
      <c r="CM115" s="500"/>
      <c r="CN115" s="500"/>
      <c r="CO115" s="500"/>
      <c r="CQ115" s="506"/>
      <c r="CR115" s="500"/>
      <c r="CS115" s="501"/>
      <c r="CT115" s="500"/>
      <c r="CU115" s="500"/>
      <c r="CW115" s="500"/>
      <c r="CX115" s="500"/>
    </row>
    <row r="116" spans="1:102" x14ac:dyDescent="0.2">
      <c r="A116" s="439"/>
      <c r="B116" s="439"/>
      <c r="C116" s="439"/>
      <c r="D116" s="524"/>
      <c r="E116" s="524"/>
      <c r="F116" s="524"/>
      <c r="G116" s="524"/>
      <c r="H116" s="524"/>
      <c r="I116" s="439"/>
      <c r="J116" s="439"/>
      <c r="K116" s="439"/>
      <c r="L116" s="439"/>
      <c r="M116" s="524"/>
      <c r="N116" s="524"/>
      <c r="O116" s="524"/>
      <c r="P116" s="439"/>
      <c r="Q116" s="525"/>
      <c r="R116" s="528"/>
      <c r="S116" s="528"/>
      <c r="T116" s="528"/>
      <c r="U116" s="528"/>
      <c r="V116" s="439"/>
      <c r="W116" s="526"/>
      <c r="X116" s="439"/>
      <c r="Y116" s="439"/>
      <c r="Z116" s="510"/>
      <c r="AA116" s="510"/>
      <c r="AB116" s="439"/>
      <c r="AC116" s="510"/>
      <c r="AD116" s="510"/>
      <c r="AE116" s="510"/>
      <c r="AF116" s="510"/>
      <c r="AG116" s="510"/>
      <c r="AH116" s="510"/>
      <c r="AI116" s="510"/>
      <c r="AJ116" s="510"/>
      <c r="AK116" s="510"/>
      <c r="AL116" s="510"/>
      <c r="AM116" s="527">
        <f t="shared" si="67"/>
        <v>1986</v>
      </c>
      <c r="AN116" s="510">
        <f t="shared" si="66"/>
        <v>1.0269783629345322</v>
      </c>
      <c r="AO116" s="510">
        <f t="shared" si="66"/>
        <v>0.99765489184650014</v>
      </c>
      <c r="AP116" s="510">
        <f t="shared" si="66"/>
        <v>0.99556188929402079</v>
      </c>
      <c r="AQ116" s="510">
        <f t="shared" si="66"/>
        <v>0.99562403022894841</v>
      </c>
      <c r="AR116" s="510"/>
      <c r="AS116" s="439"/>
      <c r="AT116" s="441"/>
      <c r="AV116" s="501"/>
      <c r="AW116" s="501"/>
      <c r="AX116" s="500"/>
      <c r="AZ116" s="500"/>
      <c r="BA116" s="500"/>
      <c r="BB116" s="500"/>
      <c r="BC116" s="500"/>
      <c r="BE116" s="500"/>
      <c r="BF116" s="500"/>
      <c r="BG116" s="500"/>
      <c r="BH116" s="500"/>
      <c r="BI116" s="500"/>
      <c r="BJ116" s="500"/>
      <c r="BK116" s="500"/>
      <c r="BL116" s="500"/>
      <c r="BM116" s="500"/>
      <c r="BN116" s="500"/>
      <c r="BO116" s="500"/>
      <c r="BP116" s="500"/>
      <c r="BR116" s="500"/>
      <c r="BS116" s="500"/>
      <c r="BT116" s="500"/>
      <c r="BU116" s="501"/>
      <c r="BV116" s="500"/>
      <c r="BW116" s="501"/>
      <c r="BZ116" s="500"/>
      <c r="CA116" s="500"/>
      <c r="CB116" s="500"/>
      <c r="CD116" s="500"/>
      <c r="CE116" s="500"/>
      <c r="CF116" s="500"/>
      <c r="CH116" s="500"/>
      <c r="CI116" s="500"/>
      <c r="CJ116" s="500"/>
      <c r="CK116" s="501"/>
      <c r="CM116" s="500"/>
      <c r="CN116" s="500"/>
      <c r="CO116" s="500"/>
      <c r="CQ116" s="506"/>
      <c r="CR116" s="500"/>
      <c r="CS116" s="501"/>
      <c r="CT116" s="500"/>
      <c r="CU116" s="500"/>
      <c r="CW116" s="500"/>
      <c r="CX116" s="500"/>
    </row>
    <row r="117" spans="1:102" x14ac:dyDescent="0.2">
      <c r="A117" s="439"/>
      <c r="B117" s="439"/>
      <c r="C117" s="439"/>
      <c r="D117" s="524"/>
      <c r="E117" s="524"/>
      <c r="F117" s="524"/>
      <c r="G117" s="524"/>
      <c r="H117" s="524"/>
      <c r="I117" s="439"/>
      <c r="J117" s="439"/>
      <c r="K117" s="439"/>
      <c r="L117" s="439"/>
      <c r="M117" s="524"/>
      <c r="N117" s="524"/>
      <c r="O117" s="524"/>
      <c r="P117" s="439"/>
      <c r="Q117" s="525"/>
      <c r="R117" s="528"/>
      <c r="S117" s="528"/>
      <c r="T117" s="528"/>
      <c r="U117" s="528"/>
      <c r="V117" s="439"/>
      <c r="W117" s="526"/>
      <c r="X117" s="439"/>
      <c r="Y117" s="439"/>
      <c r="Z117" s="510"/>
      <c r="AA117" s="510"/>
      <c r="AB117" s="439"/>
      <c r="AC117" s="510"/>
      <c r="AD117" s="510"/>
      <c r="AE117" s="510"/>
      <c r="AF117" s="510"/>
      <c r="AG117" s="510"/>
      <c r="AH117" s="510"/>
      <c r="AI117" s="510"/>
      <c r="AJ117" s="510"/>
      <c r="AK117" s="510"/>
      <c r="AL117" s="510"/>
      <c r="AM117" s="527">
        <f t="shared" si="67"/>
        <v>1987</v>
      </c>
      <c r="AN117" s="510">
        <f t="shared" si="66"/>
        <v>0.96630101982835359</v>
      </c>
      <c r="AO117" s="510">
        <f t="shared" si="66"/>
        <v>1.0288502440095577</v>
      </c>
      <c r="AP117" s="510">
        <f t="shared" si="66"/>
        <v>1.0046285242140984</v>
      </c>
      <c r="AQ117" s="510">
        <f t="shared" si="66"/>
        <v>0.99258597460241593</v>
      </c>
      <c r="AR117" s="510"/>
      <c r="AS117" s="439"/>
      <c r="AT117" s="441"/>
      <c r="AV117" s="501"/>
      <c r="AW117" s="501"/>
      <c r="AX117" s="500"/>
      <c r="AZ117" s="500"/>
      <c r="BA117" s="500"/>
      <c r="BB117" s="500"/>
      <c r="BC117" s="500"/>
      <c r="BE117" s="500"/>
      <c r="BF117" s="500"/>
      <c r="BG117" s="500"/>
      <c r="BH117" s="500"/>
      <c r="BI117" s="500"/>
      <c r="BJ117" s="500"/>
      <c r="BK117" s="500"/>
      <c r="BL117" s="500"/>
      <c r="BM117" s="500"/>
      <c r="BN117" s="500"/>
      <c r="BO117" s="500"/>
      <c r="BP117" s="500"/>
      <c r="BR117" s="500"/>
      <c r="BS117" s="500"/>
      <c r="BT117" s="500"/>
      <c r="BU117" s="501"/>
      <c r="BV117" s="500"/>
      <c r="BW117" s="501"/>
      <c r="BZ117" s="500"/>
      <c r="CA117" s="500"/>
      <c r="CB117" s="500"/>
      <c r="CD117" s="500"/>
      <c r="CE117" s="500"/>
      <c r="CF117" s="500"/>
      <c r="CH117" s="500"/>
      <c r="CI117" s="500"/>
      <c r="CJ117" s="500"/>
      <c r="CK117" s="501"/>
      <c r="CM117" s="500"/>
      <c r="CN117" s="500"/>
      <c r="CO117" s="500"/>
      <c r="CQ117" s="506"/>
      <c r="CR117" s="500"/>
      <c r="CS117" s="501"/>
      <c r="CT117" s="500"/>
      <c r="CU117" s="500"/>
      <c r="CW117" s="500"/>
      <c r="CX117" s="500"/>
    </row>
    <row r="118" spans="1:102" x14ac:dyDescent="0.2">
      <c r="A118" s="439"/>
      <c r="B118" s="439"/>
      <c r="C118" s="439"/>
      <c r="D118" s="524"/>
      <c r="E118" s="524"/>
      <c r="F118" s="524"/>
      <c r="G118" s="524"/>
      <c r="H118" s="524"/>
      <c r="I118" s="439"/>
      <c r="J118" s="439"/>
      <c r="K118" s="439"/>
      <c r="L118" s="439"/>
      <c r="M118" s="524"/>
      <c r="N118" s="524"/>
      <c r="O118" s="524"/>
      <c r="P118" s="439"/>
      <c r="Q118" s="525"/>
      <c r="R118" s="528"/>
      <c r="S118" s="528"/>
      <c r="T118" s="528"/>
      <c r="U118" s="528"/>
      <c r="V118" s="439"/>
      <c r="W118" s="526"/>
      <c r="X118" s="439"/>
      <c r="Y118" s="439"/>
      <c r="Z118" s="510"/>
      <c r="AA118" s="510"/>
      <c r="AB118" s="439"/>
      <c r="AC118" s="510"/>
      <c r="AD118" s="510"/>
      <c r="AE118" s="510"/>
      <c r="AF118" s="510"/>
      <c r="AG118" s="510"/>
      <c r="AH118" s="510"/>
      <c r="AI118" s="510"/>
      <c r="AJ118" s="510"/>
      <c r="AK118" s="510"/>
      <c r="AL118" s="510"/>
      <c r="AM118" s="527">
        <f t="shared" si="67"/>
        <v>1988</v>
      </c>
      <c r="AN118" s="510">
        <f t="shared" si="66"/>
        <v>0.98825184249002351</v>
      </c>
      <c r="AO118" s="510">
        <f t="shared" si="66"/>
        <v>0.9908164273016723</v>
      </c>
      <c r="AP118" s="510">
        <f t="shared" si="66"/>
        <v>1.0007357588895529</v>
      </c>
      <c r="AQ118" s="510">
        <f t="shared" si="66"/>
        <v>0.99142217088406692</v>
      </c>
      <c r="AR118" s="510"/>
      <c r="AS118" s="439"/>
      <c r="AT118" s="441"/>
      <c r="AV118" s="501"/>
      <c r="AW118" s="501"/>
      <c r="AX118" s="500"/>
      <c r="AZ118" s="500"/>
      <c r="BA118" s="500"/>
      <c r="BB118" s="500"/>
      <c r="BC118" s="500"/>
      <c r="BE118" s="500"/>
      <c r="BF118" s="500"/>
      <c r="BG118" s="500"/>
      <c r="BH118" s="500"/>
      <c r="BI118" s="500"/>
      <c r="BJ118" s="500"/>
      <c r="BK118" s="500"/>
      <c r="BL118" s="500"/>
      <c r="BM118" s="500"/>
      <c r="BN118" s="500"/>
      <c r="BO118" s="500"/>
      <c r="BP118" s="500"/>
      <c r="BR118" s="500"/>
      <c r="BS118" s="500"/>
      <c r="BT118" s="500"/>
      <c r="BU118" s="501"/>
      <c r="BV118" s="500"/>
      <c r="BW118" s="501"/>
      <c r="BZ118" s="500"/>
      <c r="CA118" s="500"/>
      <c r="CB118" s="500"/>
      <c r="CD118" s="500"/>
      <c r="CE118" s="500"/>
      <c r="CF118" s="500"/>
      <c r="CH118" s="500"/>
      <c r="CI118" s="500"/>
      <c r="CJ118" s="500"/>
      <c r="CK118" s="501"/>
      <c r="CM118" s="500"/>
      <c r="CN118" s="500"/>
      <c r="CO118" s="500"/>
      <c r="CQ118" s="506"/>
      <c r="CR118" s="500"/>
      <c r="CS118" s="501"/>
      <c r="CT118" s="500"/>
      <c r="CU118" s="500"/>
      <c r="CW118" s="500"/>
      <c r="CX118" s="500"/>
    </row>
    <row r="119" spans="1:102" x14ac:dyDescent="0.2">
      <c r="A119" s="439"/>
      <c r="B119" s="439"/>
      <c r="C119" s="439"/>
      <c r="D119" s="524"/>
      <c r="E119" s="524"/>
      <c r="F119" s="524"/>
      <c r="G119" s="524"/>
      <c r="H119" s="524"/>
      <c r="I119" s="439"/>
      <c r="J119" s="439"/>
      <c r="K119" s="439"/>
      <c r="L119" s="439"/>
      <c r="M119" s="524"/>
      <c r="N119" s="524"/>
      <c r="O119" s="524"/>
      <c r="P119" s="439"/>
      <c r="Q119" s="525"/>
      <c r="R119" s="528"/>
      <c r="S119" s="528"/>
      <c r="T119" s="528"/>
      <c r="U119" s="528"/>
      <c r="V119" s="439"/>
      <c r="W119" s="526"/>
      <c r="X119" s="439"/>
      <c r="Y119" s="439"/>
      <c r="Z119" s="510"/>
      <c r="AA119" s="510"/>
      <c r="AB119" s="439"/>
      <c r="AC119" s="510"/>
      <c r="AD119" s="510"/>
      <c r="AE119" s="510"/>
      <c r="AF119" s="510"/>
      <c r="AG119" s="510"/>
      <c r="AH119" s="510"/>
      <c r="AI119" s="510"/>
      <c r="AJ119" s="510"/>
      <c r="AK119" s="510"/>
      <c r="AL119" s="510"/>
      <c r="AM119" s="527">
        <f t="shared" si="67"/>
        <v>1989</v>
      </c>
      <c r="AN119" s="510">
        <f t="shared" si="66"/>
        <v>0.98448256735303308</v>
      </c>
      <c r="AO119" s="510">
        <f t="shared" si="66"/>
        <v>0.99392709286407777</v>
      </c>
      <c r="AP119" s="510">
        <f t="shared" si="66"/>
        <v>1.0040163576707823</v>
      </c>
      <c r="AQ119" s="510">
        <f t="shared" si="66"/>
        <v>1.002941027150577</v>
      </c>
      <c r="AR119" s="510"/>
      <c r="AS119" s="439"/>
      <c r="AT119" s="441"/>
      <c r="AV119" s="501"/>
      <c r="AW119" s="501"/>
      <c r="AX119" s="500"/>
      <c r="AZ119" s="500"/>
      <c r="BA119" s="500"/>
      <c r="BB119" s="500"/>
      <c r="BC119" s="500"/>
      <c r="BE119" s="500"/>
      <c r="BF119" s="500"/>
      <c r="BG119" s="500"/>
      <c r="BH119" s="500"/>
      <c r="BI119" s="500"/>
      <c r="BJ119" s="500"/>
      <c r="BK119" s="500"/>
      <c r="BL119" s="500"/>
      <c r="BM119" s="500"/>
      <c r="BN119" s="500"/>
      <c r="BO119" s="500"/>
      <c r="BP119" s="500"/>
      <c r="BR119" s="500"/>
      <c r="BS119" s="500"/>
      <c r="BT119" s="500"/>
      <c r="BU119" s="501"/>
      <c r="BV119" s="500"/>
      <c r="BW119" s="501"/>
      <c r="BZ119" s="500"/>
      <c r="CA119" s="500"/>
      <c r="CB119" s="500"/>
      <c r="CD119" s="500"/>
      <c r="CE119" s="500"/>
      <c r="CF119" s="500"/>
      <c r="CH119" s="500"/>
      <c r="CI119" s="500"/>
      <c r="CJ119" s="500"/>
      <c r="CK119" s="501"/>
      <c r="CM119" s="500"/>
      <c r="CN119" s="500"/>
      <c r="CO119" s="500"/>
      <c r="CQ119" s="506"/>
      <c r="CR119" s="500"/>
      <c r="CS119" s="501"/>
      <c r="CT119" s="500"/>
      <c r="CU119" s="500"/>
      <c r="CW119" s="500"/>
      <c r="CX119" s="500"/>
    </row>
    <row r="120" spans="1:102" x14ac:dyDescent="0.2">
      <c r="A120" s="439"/>
      <c r="B120" s="439"/>
      <c r="C120" s="439"/>
      <c r="D120" s="524"/>
      <c r="E120" s="524"/>
      <c r="F120" s="524"/>
      <c r="G120" s="524"/>
      <c r="H120" s="524"/>
      <c r="I120" s="439"/>
      <c r="J120" s="439"/>
      <c r="K120" s="439"/>
      <c r="L120" s="439"/>
      <c r="M120" s="524"/>
      <c r="N120" s="524"/>
      <c r="O120" s="524"/>
      <c r="P120" s="439"/>
      <c r="Q120" s="525"/>
      <c r="R120" s="528"/>
      <c r="S120" s="528"/>
      <c r="T120" s="528"/>
      <c r="U120" s="528"/>
      <c r="V120" s="439"/>
      <c r="W120" s="526"/>
      <c r="X120" s="439"/>
      <c r="Y120" s="439"/>
      <c r="Z120" s="510"/>
      <c r="AA120" s="510"/>
      <c r="AB120" s="439"/>
      <c r="AC120" s="510"/>
      <c r="AD120" s="510"/>
      <c r="AE120" s="510"/>
      <c r="AF120" s="510"/>
      <c r="AG120" s="510"/>
      <c r="AH120" s="510"/>
      <c r="AI120" s="510"/>
      <c r="AJ120" s="510"/>
      <c r="AK120" s="510"/>
      <c r="AL120" s="510"/>
      <c r="AM120" s="527">
        <f t="shared" si="67"/>
        <v>1990</v>
      </c>
      <c r="AN120" s="510">
        <f t="shared" ref="AN120:AQ139" si="68">AN56</f>
        <v>0.9872422212888855</v>
      </c>
      <c r="AO120" s="510">
        <f t="shared" si="68"/>
        <v>1.0036225722653742</v>
      </c>
      <c r="AP120" s="510">
        <f t="shared" si="68"/>
        <v>1.0099060241044873</v>
      </c>
      <c r="AQ120" s="510">
        <f t="shared" si="68"/>
        <v>1.0014577130301778</v>
      </c>
      <c r="AR120" s="510"/>
      <c r="AS120" s="439"/>
      <c r="AT120" s="441"/>
      <c r="AV120" s="501"/>
      <c r="AW120" s="501"/>
      <c r="AX120" s="500"/>
      <c r="AZ120" s="500"/>
      <c r="BA120" s="500"/>
      <c r="BB120" s="500"/>
      <c r="BC120" s="500"/>
      <c r="BE120" s="500"/>
      <c r="BF120" s="500"/>
      <c r="BG120" s="500"/>
      <c r="BH120" s="500"/>
      <c r="BI120" s="500"/>
      <c r="BJ120" s="500"/>
      <c r="BK120" s="500"/>
      <c r="BL120" s="500"/>
      <c r="BM120" s="500"/>
      <c r="BN120" s="500"/>
      <c r="BO120" s="500"/>
      <c r="BP120" s="500"/>
      <c r="BR120" s="500"/>
      <c r="BS120" s="500"/>
      <c r="BT120" s="500"/>
      <c r="BU120" s="501"/>
      <c r="BV120" s="500"/>
      <c r="BW120" s="501"/>
      <c r="BZ120" s="500"/>
      <c r="CA120" s="500"/>
      <c r="CB120" s="500"/>
      <c r="CD120" s="500"/>
      <c r="CE120" s="500"/>
      <c r="CF120" s="500"/>
      <c r="CH120" s="500"/>
      <c r="CI120" s="500"/>
      <c r="CJ120" s="500"/>
      <c r="CK120" s="501"/>
      <c r="CM120" s="500"/>
      <c r="CN120" s="500"/>
      <c r="CO120" s="500"/>
      <c r="CQ120" s="506"/>
      <c r="CR120" s="500"/>
      <c r="CS120" s="501"/>
      <c r="CT120" s="500"/>
      <c r="CU120" s="500"/>
      <c r="CW120" s="500"/>
      <c r="CX120" s="500"/>
    </row>
    <row r="121" spans="1:102" x14ac:dyDescent="0.2">
      <c r="A121" s="439"/>
      <c r="B121" s="439"/>
      <c r="C121" s="439"/>
      <c r="D121" s="524"/>
      <c r="E121" s="524"/>
      <c r="F121" s="524"/>
      <c r="G121" s="524"/>
      <c r="H121" s="524"/>
      <c r="I121" s="439"/>
      <c r="J121" s="439"/>
      <c r="K121" s="439"/>
      <c r="L121" s="439"/>
      <c r="M121" s="524"/>
      <c r="N121" s="524"/>
      <c r="O121" s="524"/>
      <c r="P121" s="439"/>
      <c r="Q121" s="525"/>
      <c r="R121" s="529"/>
      <c r="S121" s="529"/>
      <c r="T121" s="529"/>
      <c r="U121" s="529"/>
      <c r="V121" s="439"/>
      <c r="W121" s="526"/>
      <c r="X121" s="439"/>
      <c r="Y121" s="439"/>
      <c r="Z121" s="510"/>
      <c r="AA121" s="510"/>
      <c r="AB121" s="439"/>
      <c r="AC121" s="510"/>
      <c r="AD121" s="510"/>
      <c r="AE121" s="510"/>
      <c r="AF121" s="510"/>
      <c r="AG121" s="510"/>
      <c r="AH121" s="510"/>
      <c r="AI121" s="510"/>
      <c r="AJ121" s="510"/>
      <c r="AK121" s="510"/>
      <c r="AL121" s="510"/>
      <c r="AM121" s="527">
        <f t="shared" si="67"/>
        <v>1991</v>
      </c>
      <c r="AN121" s="510">
        <f t="shared" si="68"/>
        <v>0.96328407870604482</v>
      </c>
      <c r="AO121" s="510">
        <f t="shared" si="68"/>
        <v>1.0159421525567116</v>
      </c>
      <c r="AP121" s="510">
        <f t="shared" si="68"/>
        <v>1.0188350687982477</v>
      </c>
      <c r="AQ121" s="510">
        <f t="shared" si="68"/>
        <v>0.99896090973416174</v>
      </c>
      <c r="AR121" s="510"/>
      <c r="AS121" s="439"/>
      <c r="AT121" s="441"/>
      <c r="AV121" s="501"/>
      <c r="AW121" s="501"/>
      <c r="AX121" s="500"/>
      <c r="AZ121" s="500"/>
      <c r="BA121" s="500"/>
      <c r="BB121" s="500"/>
      <c r="BC121" s="500"/>
      <c r="BE121" s="500"/>
      <c r="BF121" s="500"/>
      <c r="BG121" s="500"/>
      <c r="BH121" s="500"/>
      <c r="BI121" s="500"/>
      <c r="BJ121" s="500"/>
      <c r="BK121" s="500"/>
      <c r="BL121" s="500"/>
      <c r="BM121" s="500"/>
      <c r="BN121" s="500"/>
      <c r="BO121" s="500"/>
      <c r="BP121" s="500"/>
      <c r="BR121" s="500"/>
      <c r="BS121" s="500"/>
      <c r="BT121" s="500"/>
      <c r="BU121" s="501"/>
      <c r="BV121" s="500"/>
      <c r="BW121" s="501"/>
      <c r="BZ121" s="500"/>
      <c r="CA121" s="500"/>
      <c r="CB121" s="500"/>
      <c r="CD121" s="500"/>
      <c r="CE121" s="500"/>
      <c r="CF121" s="500"/>
      <c r="CH121" s="500"/>
      <c r="CI121" s="500"/>
      <c r="CJ121" s="500"/>
      <c r="CK121" s="501"/>
      <c r="CM121" s="500"/>
      <c r="CN121" s="500"/>
      <c r="CO121" s="500"/>
      <c r="CQ121" s="506"/>
      <c r="CR121" s="500"/>
      <c r="CS121" s="501"/>
      <c r="CT121" s="500"/>
      <c r="CU121" s="500"/>
      <c r="CW121" s="500"/>
      <c r="CX121" s="500"/>
    </row>
    <row r="122" spans="1:102" x14ac:dyDescent="0.2">
      <c r="A122" s="439"/>
      <c r="B122" s="439"/>
      <c r="C122" s="439"/>
      <c r="D122" s="524"/>
      <c r="E122" s="524"/>
      <c r="F122" s="524"/>
      <c r="G122" s="524"/>
      <c r="H122" s="524"/>
      <c r="I122" s="439"/>
      <c r="J122" s="439"/>
      <c r="K122" s="439"/>
      <c r="L122" s="439"/>
      <c r="M122" s="524"/>
      <c r="N122" s="524"/>
      <c r="O122" s="524"/>
      <c r="P122" s="439"/>
      <c r="Q122" s="525"/>
      <c r="R122" s="528"/>
      <c r="S122" s="528"/>
      <c r="T122" s="528"/>
      <c r="U122" s="528"/>
      <c r="V122" s="439"/>
      <c r="W122" s="526"/>
      <c r="X122" s="439"/>
      <c r="Y122" s="439"/>
      <c r="Z122" s="510"/>
      <c r="AA122" s="510"/>
      <c r="AB122" s="439"/>
      <c r="AC122" s="510"/>
      <c r="AD122" s="510"/>
      <c r="AE122" s="510"/>
      <c r="AF122" s="510"/>
      <c r="AG122" s="510"/>
      <c r="AH122" s="510"/>
      <c r="AI122" s="510"/>
      <c r="AJ122" s="510"/>
      <c r="AK122" s="510"/>
      <c r="AL122" s="510"/>
      <c r="AM122" s="527">
        <f t="shared" si="67"/>
        <v>1992</v>
      </c>
      <c r="AN122" s="510">
        <f t="shared" si="68"/>
        <v>0.96745574717604266</v>
      </c>
      <c r="AO122" s="510">
        <f t="shared" si="68"/>
        <v>1.0205510046036765</v>
      </c>
      <c r="AP122" s="510">
        <f t="shared" si="68"/>
        <v>1.0141435689096325</v>
      </c>
      <c r="AQ122" s="510">
        <f t="shared" si="68"/>
        <v>0.99704960945486543</v>
      </c>
      <c r="AR122" s="510"/>
      <c r="AS122" s="439"/>
      <c r="AT122" s="441"/>
      <c r="AV122" s="501"/>
      <c r="AW122" s="501"/>
      <c r="AX122" s="500"/>
      <c r="AZ122" s="500"/>
      <c r="BA122" s="500"/>
      <c r="BB122" s="500"/>
      <c r="BC122" s="500"/>
      <c r="BE122" s="500"/>
      <c r="BF122" s="500"/>
      <c r="BG122" s="500"/>
      <c r="BH122" s="500"/>
      <c r="BI122" s="500"/>
      <c r="BJ122" s="500"/>
      <c r="BK122" s="500"/>
      <c r="BL122" s="500"/>
      <c r="BM122" s="500"/>
      <c r="BN122" s="500"/>
      <c r="BO122" s="500"/>
      <c r="BP122" s="500"/>
      <c r="BR122" s="500"/>
      <c r="BS122" s="500"/>
      <c r="BT122" s="500"/>
      <c r="BU122" s="501"/>
      <c r="BV122" s="500"/>
      <c r="BW122" s="501"/>
      <c r="BZ122" s="500"/>
      <c r="CA122" s="500"/>
      <c r="CB122" s="500"/>
      <c r="CD122" s="500"/>
      <c r="CE122" s="500"/>
      <c r="CF122" s="500"/>
      <c r="CH122" s="500"/>
      <c r="CI122" s="500"/>
      <c r="CJ122" s="500"/>
      <c r="CK122" s="501"/>
      <c r="CM122" s="500"/>
      <c r="CN122" s="500"/>
      <c r="CO122" s="500"/>
      <c r="CQ122" s="506"/>
      <c r="CR122" s="500"/>
      <c r="CS122" s="501"/>
      <c r="CT122" s="500"/>
      <c r="CU122" s="500"/>
      <c r="CW122" s="500"/>
      <c r="CX122" s="500"/>
    </row>
    <row r="123" spans="1:102" x14ac:dyDescent="0.2">
      <c r="A123" s="439"/>
      <c r="B123" s="439"/>
      <c r="C123" s="439"/>
      <c r="D123" s="524"/>
      <c r="E123" s="524"/>
      <c r="F123" s="524"/>
      <c r="G123" s="524"/>
      <c r="H123" s="524"/>
      <c r="I123" s="439"/>
      <c r="J123" s="439"/>
      <c r="K123" s="439"/>
      <c r="L123" s="439"/>
      <c r="M123" s="524"/>
      <c r="N123" s="524"/>
      <c r="O123" s="524"/>
      <c r="P123" s="439"/>
      <c r="Q123" s="525"/>
      <c r="R123" s="529"/>
      <c r="S123" s="529"/>
      <c r="T123" s="529"/>
      <c r="U123" s="529"/>
      <c r="V123" s="439"/>
      <c r="W123" s="526"/>
      <c r="X123" s="439"/>
      <c r="Y123" s="439"/>
      <c r="Z123" s="510"/>
      <c r="AA123" s="510"/>
      <c r="AB123" s="439"/>
      <c r="AC123" s="510"/>
      <c r="AD123" s="510"/>
      <c r="AE123" s="510"/>
      <c r="AF123" s="510"/>
      <c r="AG123" s="510"/>
      <c r="AH123" s="510"/>
      <c r="AI123" s="510"/>
      <c r="AJ123" s="510"/>
      <c r="AK123" s="510"/>
      <c r="AL123" s="510"/>
      <c r="AM123" s="527">
        <f t="shared" si="67"/>
        <v>1993</v>
      </c>
      <c r="AN123" s="510">
        <f t="shared" si="68"/>
        <v>0.97535488455240249</v>
      </c>
      <c r="AO123" s="510">
        <f t="shared" si="68"/>
        <v>1.0092309075316024</v>
      </c>
      <c r="AP123" s="510">
        <f t="shared" si="68"/>
        <v>1.0135508696508033</v>
      </c>
      <c r="AQ123" s="510">
        <f t="shared" si="68"/>
        <v>0.99746541766309715</v>
      </c>
      <c r="AR123" s="510"/>
      <c r="AS123" s="439"/>
      <c r="AT123" s="441"/>
      <c r="AV123" s="501"/>
      <c r="AW123" s="501"/>
      <c r="AX123" s="500"/>
      <c r="AZ123" s="500"/>
      <c r="BA123" s="500"/>
      <c r="BB123" s="500"/>
      <c r="BC123" s="500"/>
      <c r="BE123" s="500"/>
      <c r="BF123" s="500"/>
      <c r="BG123" s="500"/>
      <c r="BH123" s="500"/>
      <c r="BI123" s="500"/>
      <c r="BJ123" s="500"/>
      <c r="BK123" s="500"/>
      <c r="BL123" s="500"/>
      <c r="BM123" s="500"/>
      <c r="BN123" s="500"/>
      <c r="BO123" s="500"/>
      <c r="BP123" s="500"/>
      <c r="BR123" s="500"/>
      <c r="BS123" s="500"/>
      <c r="BT123" s="500"/>
      <c r="BU123" s="501"/>
      <c r="BV123" s="500"/>
      <c r="BW123" s="501"/>
      <c r="BZ123" s="500"/>
      <c r="CA123" s="500"/>
      <c r="CB123" s="500"/>
      <c r="CD123" s="500"/>
      <c r="CE123" s="500"/>
      <c r="CF123" s="500"/>
      <c r="CH123" s="500"/>
      <c r="CI123" s="500"/>
      <c r="CJ123" s="500"/>
      <c r="CK123" s="501"/>
      <c r="CM123" s="500"/>
      <c r="CN123" s="500"/>
      <c r="CO123" s="500"/>
      <c r="CQ123" s="506"/>
      <c r="CR123" s="500"/>
      <c r="CS123" s="501"/>
      <c r="CT123" s="500"/>
      <c r="CU123" s="500"/>
      <c r="CW123" s="500"/>
      <c r="CX123" s="500"/>
    </row>
    <row r="124" spans="1:102" x14ac:dyDescent="0.2">
      <c r="A124" s="439"/>
      <c r="B124" s="439"/>
      <c r="C124" s="439"/>
      <c r="D124" s="524"/>
      <c r="E124" s="524"/>
      <c r="F124" s="524"/>
      <c r="G124" s="524"/>
      <c r="H124" s="524"/>
      <c r="I124" s="439"/>
      <c r="J124" s="439"/>
      <c r="K124" s="439"/>
      <c r="L124" s="439"/>
      <c r="M124" s="524"/>
      <c r="N124" s="524"/>
      <c r="O124" s="524"/>
      <c r="P124" s="439"/>
      <c r="Q124" s="525"/>
      <c r="R124" s="529"/>
      <c r="S124" s="529"/>
      <c r="T124" s="529"/>
      <c r="U124" s="529"/>
      <c r="V124" s="439"/>
      <c r="W124" s="526"/>
      <c r="X124" s="439"/>
      <c r="Y124" s="439"/>
      <c r="Z124" s="510"/>
      <c r="AA124" s="510"/>
      <c r="AB124" s="439"/>
      <c r="AC124" s="510"/>
      <c r="AD124" s="510"/>
      <c r="AE124" s="510"/>
      <c r="AF124" s="510"/>
      <c r="AG124" s="510"/>
      <c r="AH124" s="510"/>
      <c r="AI124" s="510"/>
      <c r="AJ124" s="510"/>
      <c r="AK124" s="510"/>
      <c r="AL124" s="510"/>
      <c r="AM124" s="527">
        <f t="shared" si="67"/>
        <v>1994</v>
      </c>
      <c r="AN124" s="510">
        <f t="shared" si="68"/>
        <v>0.95776050205017638</v>
      </c>
      <c r="AO124" s="510">
        <f t="shared" si="68"/>
        <v>0.98216932711572091</v>
      </c>
      <c r="AP124" s="510">
        <f t="shared" si="68"/>
        <v>1.0139232051177323</v>
      </c>
      <c r="AQ124" s="510">
        <f t="shared" si="68"/>
        <v>0.99431432675355813</v>
      </c>
      <c r="AR124" s="510"/>
      <c r="AS124" s="439"/>
      <c r="AT124" s="441"/>
      <c r="AV124" s="501"/>
      <c r="AW124" s="501"/>
      <c r="AX124" s="500"/>
      <c r="AZ124" s="500"/>
      <c r="BA124" s="500"/>
      <c r="BB124" s="500"/>
      <c r="BC124" s="500"/>
      <c r="BE124" s="500"/>
      <c r="BF124" s="500"/>
      <c r="BG124" s="500"/>
      <c r="BH124" s="500"/>
      <c r="BI124" s="500"/>
      <c r="BJ124" s="500"/>
      <c r="BK124" s="500"/>
      <c r="BL124" s="500"/>
      <c r="BM124" s="500"/>
      <c r="BN124" s="500"/>
      <c r="BO124" s="500"/>
      <c r="BP124" s="500"/>
      <c r="BR124" s="500"/>
      <c r="BS124" s="500"/>
      <c r="BT124" s="500"/>
      <c r="BU124" s="501"/>
      <c r="BV124" s="500"/>
      <c r="BW124" s="501"/>
      <c r="BZ124" s="500"/>
      <c r="CA124" s="500"/>
      <c r="CB124" s="500"/>
      <c r="CD124" s="500"/>
      <c r="CE124" s="500"/>
      <c r="CF124" s="500"/>
      <c r="CH124" s="500"/>
      <c r="CI124" s="500"/>
      <c r="CJ124" s="500"/>
      <c r="CK124" s="501"/>
      <c r="CM124" s="500"/>
      <c r="CN124" s="500"/>
      <c r="CO124" s="500"/>
      <c r="CQ124" s="506"/>
      <c r="CR124" s="500"/>
      <c r="CS124" s="501"/>
      <c r="CT124" s="500"/>
      <c r="CU124" s="500"/>
      <c r="CW124" s="500"/>
      <c r="CX124" s="500"/>
    </row>
    <row r="125" spans="1:102" x14ac:dyDescent="0.2">
      <c r="A125" s="439"/>
      <c r="B125" s="439"/>
      <c r="C125" s="439"/>
      <c r="D125" s="524"/>
      <c r="E125" s="524"/>
      <c r="F125" s="524"/>
      <c r="G125" s="524"/>
      <c r="H125" s="524"/>
      <c r="I125" s="439"/>
      <c r="J125" s="439"/>
      <c r="K125" s="439"/>
      <c r="L125" s="439"/>
      <c r="M125" s="524"/>
      <c r="N125" s="524"/>
      <c r="O125" s="524"/>
      <c r="P125" s="439"/>
      <c r="Q125" s="525"/>
      <c r="R125" s="528"/>
      <c r="S125" s="528"/>
      <c r="T125" s="528"/>
      <c r="U125" s="528"/>
      <c r="V125" s="439"/>
      <c r="W125" s="526"/>
      <c r="X125" s="439"/>
      <c r="Y125" s="439"/>
      <c r="Z125" s="510"/>
      <c r="AA125" s="510"/>
      <c r="AB125" s="439"/>
      <c r="AC125" s="510"/>
      <c r="AD125" s="510"/>
      <c r="AE125" s="510"/>
      <c r="AF125" s="510"/>
      <c r="AG125" s="510"/>
      <c r="AH125" s="510"/>
      <c r="AI125" s="510"/>
      <c r="AJ125" s="510"/>
      <c r="AK125" s="510"/>
      <c r="AL125" s="510"/>
      <c r="AM125" s="527">
        <f t="shared" si="67"/>
        <v>1995</v>
      </c>
      <c r="AN125" s="510">
        <f t="shared" si="68"/>
        <v>0.96692578748476932</v>
      </c>
      <c r="AO125" s="510">
        <f t="shared" si="68"/>
        <v>0.97805471251300569</v>
      </c>
      <c r="AP125" s="510">
        <f t="shared" si="68"/>
        <v>1.0125181683763556</v>
      </c>
      <c r="AQ125" s="510">
        <f t="shared" si="68"/>
        <v>0.99678332400441172</v>
      </c>
      <c r="AR125" s="510"/>
      <c r="AS125" s="439"/>
      <c r="AT125" s="441"/>
      <c r="AV125" s="501"/>
      <c r="AW125" s="501"/>
      <c r="AX125" s="500"/>
      <c r="AZ125" s="500"/>
      <c r="BA125" s="500"/>
      <c r="BB125" s="500"/>
      <c r="BC125" s="500"/>
      <c r="BE125" s="500"/>
      <c r="BF125" s="500"/>
      <c r="BG125" s="500"/>
      <c r="BH125" s="500"/>
      <c r="BI125" s="500"/>
      <c r="BJ125" s="500"/>
      <c r="BK125" s="500"/>
      <c r="BL125" s="500"/>
      <c r="BM125" s="500"/>
      <c r="BN125" s="500"/>
      <c r="BO125" s="500"/>
      <c r="BP125" s="500"/>
      <c r="BR125" s="500"/>
      <c r="BS125" s="500"/>
      <c r="BT125" s="500"/>
      <c r="BU125" s="501"/>
      <c r="BV125" s="500"/>
      <c r="BW125" s="501"/>
      <c r="BZ125" s="500"/>
      <c r="CA125" s="500"/>
      <c r="CB125" s="500"/>
      <c r="CD125" s="500"/>
      <c r="CE125" s="500"/>
      <c r="CF125" s="500"/>
      <c r="CH125" s="500"/>
      <c r="CI125" s="500"/>
      <c r="CJ125" s="500"/>
      <c r="CK125" s="501"/>
      <c r="CM125" s="500"/>
      <c r="CN125" s="500"/>
      <c r="CO125" s="500"/>
      <c r="CQ125" s="506"/>
      <c r="CR125" s="500"/>
      <c r="CS125" s="501"/>
      <c r="CT125" s="500"/>
      <c r="CU125" s="500"/>
      <c r="CW125" s="500"/>
      <c r="CX125" s="500"/>
    </row>
    <row r="126" spans="1:102" x14ac:dyDescent="0.2">
      <c r="A126" s="439"/>
      <c r="B126" s="439"/>
      <c r="C126" s="439"/>
      <c r="D126" s="524"/>
      <c r="E126" s="524"/>
      <c r="F126" s="524"/>
      <c r="G126" s="524"/>
      <c r="H126" s="524"/>
      <c r="I126" s="439"/>
      <c r="J126" s="439"/>
      <c r="K126" s="439"/>
      <c r="L126" s="439"/>
      <c r="M126" s="524"/>
      <c r="N126" s="524"/>
      <c r="O126" s="524"/>
      <c r="P126" s="439"/>
      <c r="Q126" s="525"/>
      <c r="R126" s="529"/>
      <c r="S126" s="529"/>
      <c r="T126" s="529"/>
      <c r="U126" s="529"/>
      <c r="V126" s="439"/>
      <c r="W126" s="526"/>
      <c r="X126" s="439"/>
      <c r="Y126" s="439"/>
      <c r="Z126" s="510"/>
      <c r="AA126" s="510"/>
      <c r="AB126" s="439"/>
      <c r="AC126" s="510"/>
      <c r="AD126" s="510"/>
      <c r="AE126" s="510"/>
      <c r="AF126" s="510"/>
      <c r="AG126" s="510"/>
      <c r="AH126" s="510"/>
      <c r="AI126" s="510"/>
      <c r="AJ126" s="510"/>
      <c r="AK126" s="510"/>
      <c r="AL126" s="510"/>
      <c r="AM126" s="527">
        <f t="shared" si="67"/>
        <v>1996</v>
      </c>
      <c r="AN126" s="510">
        <f t="shared" si="68"/>
        <v>0.95935498473307146</v>
      </c>
      <c r="AO126" s="510">
        <f t="shared" si="68"/>
        <v>0.98364150169834785</v>
      </c>
      <c r="AP126" s="510">
        <f t="shared" si="68"/>
        <v>1.0166822501199815</v>
      </c>
      <c r="AQ126" s="510">
        <f t="shared" si="68"/>
        <v>0.99713307018634645</v>
      </c>
      <c r="AR126" s="510"/>
      <c r="AS126" s="439"/>
      <c r="AT126" s="441"/>
      <c r="AV126" s="501"/>
      <c r="AW126" s="501"/>
      <c r="AX126" s="500"/>
      <c r="AZ126" s="500"/>
      <c r="BA126" s="500"/>
      <c r="BB126" s="500"/>
      <c r="BC126" s="500"/>
      <c r="BE126" s="500"/>
      <c r="BF126" s="500"/>
      <c r="BG126" s="500"/>
      <c r="BH126" s="500"/>
      <c r="BI126" s="500"/>
      <c r="BJ126" s="500"/>
      <c r="BK126" s="500"/>
      <c r="BL126" s="500"/>
      <c r="BM126" s="500"/>
      <c r="BN126" s="500"/>
      <c r="BO126" s="500"/>
      <c r="BP126" s="500"/>
      <c r="BR126" s="500"/>
      <c r="BS126" s="500"/>
      <c r="BT126" s="500"/>
      <c r="BU126" s="501"/>
      <c r="BV126" s="500"/>
      <c r="BW126" s="501"/>
      <c r="BZ126" s="500"/>
      <c r="CA126" s="500"/>
      <c r="CB126" s="500"/>
      <c r="CD126" s="500"/>
      <c r="CE126" s="500"/>
      <c r="CF126" s="500"/>
      <c r="CH126" s="500"/>
      <c r="CI126" s="500"/>
      <c r="CJ126" s="500"/>
      <c r="CK126" s="501"/>
      <c r="CM126" s="500"/>
      <c r="CN126" s="500"/>
      <c r="CO126" s="500"/>
      <c r="CQ126" s="506"/>
      <c r="CR126" s="500"/>
      <c r="CS126" s="501"/>
      <c r="CT126" s="500"/>
      <c r="CU126" s="500"/>
      <c r="CW126" s="500"/>
      <c r="CX126" s="500"/>
    </row>
    <row r="127" spans="1:102" x14ac:dyDescent="0.2">
      <c r="A127" s="439"/>
      <c r="B127" s="439"/>
      <c r="C127" s="439"/>
      <c r="D127" s="524"/>
      <c r="E127" s="524"/>
      <c r="F127" s="524"/>
      <c r="G127" s="524"/>
      <c r="H127" s="524"/>
      <c r="I127" s="439"/>
      <c r="J127" s="439"/>
      <c r="K127" s="439"/>
      <c r="L127" s="439"/>
      <c r="M127" s="524"/>
      <c r="N127" s="524"/>
      <c r="O127" s="524"/>
      <c r="P127" s="439"/>
      <c r="Q127" s="525"/>
      <c r="R127" s="529"/>
      <c r="S127" s="529"/>
      <c r="T127" s="529"/>
      <c r="U127" s="529"/>
      <c r="V127" s="439"/>
      <c r="W127" s="526"/>
      <c r="X127" s="439"/>
      <c r="Y127" s="439"/>
      <c r="Z127" s="510"/>
      <c r="AA127" s="510"/>
      <c r="AB127" s="439"/>
      <c r="AC127" s="510"/>
      <c r="AD127" s="510"/>
      <c r="AE127" s="510"/>
      <c r="AF127" s="510"/>
      <c r="AG127" s="510"/>
      <c r="AH127" s="510"/>
      <c r="AI127" s="510"/>
      <c r="AJ127" s="510"/>
      <c r="AK127" s="510"/>
      <c r="AL127" s="510"/>
      <c r="AM127" s="527">
        <f t="shared" si="67"/>
        <v>1997</v>
      </c>
      <c r="AN127" s="510">
        <f t="shared" si="68"/>
        <v>0.92160197460741045</v>
      </c>
      <c r="AO127" s="510">
        <f t="shared" si="68"/>
        <v>0.98065628458270238</v>
      </c>
      <c r="AP127" s="510">
        <f t="shared" si="68"/>
        <v>1.0139570415971073</v>
      </c>
      <c r="AQ127" s="510">
        <f t="shared" si="68"/>
        <v>0.9960758338381186</v>
      </c>
      <c r="AR127" s="510"/>
      <c r="AS127" s="439"/>
      <c r="AT127" s="441"/>
      <c r="AV127" s="501"/>
      <c r="AW127" s="501"/>
      <c r="AX127" s="500"/>
      <c r="AZ127" s="500"/>
      <c r="BA127" s="500"/>
      <c r="BB127" s="500"/>
      <c r="BC127" s="500"/>
      <c r="BE127" s="500"/>
      <c r="BF127" s="500"/>
      <c r="BG127" s="500"/>
      <c r="BH127" s="500"/>
      <c r="BI127" s="500"/>
      <c r="BJ127" s="500"/>
      <c r="BK127" s="500"/>
      <c r="BL127" s="500"/>
      <c r="BM127" s="500"/>
      <c r="BN127" s="500"/>
      <c r="BO127" s="500"/>
      <c r="BP127" s="500"/>
      <c r="BR127" s="500"/>
      <c r="BS127" s="500"/>
      <c r="BT127" s="500"/>
      <c r="BU127" s="501"/>
      <c r="BV127" s="500"/>
      <c r="BW127" s="501"/>
      <c r="BZ127" s="500"/>
      <c r="CA127" s="500"/>
      <c r="CB127" s="500"/>
      <c r="CD127" s="500"/>
      <c r="CE127" s="500"/>
      <c r="CF127" s="500"/>
      <c r="CH127" s="500"/>
      <c r="CI127" s="500"/>
      <c r="CJ127" s="500"/>
      <c r="CK127" s="501"/>
      <c r="CM127" s="500"/>
      <c r="CN127" s="500"/>
      <c r="CO127" s="500"/>
      <c r="CQ127" s="506"/>
      <c r="CR127" s="500"/>
      <c r="CS127" s="501"/>
      <c r="CT127" s="500"/>
      <c r="CU127" s="500"/>
      <c r="CW127" s="500"/>
      <c r="CX127" s="500"/>
    </row>
    <row r="128" spans="1:102" x14ac:dyDescent="0.2">
      <c r="A128" s="439"/>
      <c r="B128" s="439"/>
      <c r="C128" s="439"/>
      <c r="D128" s="524"/>
      <c r="E128" s="524"/>
      <c r="F128" s="524"/>
      <c r="G128" s="524"/>
      <c r="H128" s="524"/>
      <c r="I128" s="439"/>
      <c r="J128" s="439"/>
      <c r="K128" s="439"/>
      <c r="L128" s="439"/>
      <c r="M128" s="524"/>
      <c r="N128" s="524"/>
      <c r="O128" s="524"/>
      <c r="P128" s="439"/>
      <c r="Q128" s="525"/>
      <c r="R128" s="528"/>
      <c r="S128" s="528"/>
      <c r="T128" s="528"/>
      <c r="U128" s="528"/>
      <c r="V128" s="439"/>
      <c r="W128" s="526"/>
      <c r="X128" s="439"/>
      <c r="Y128" s="439"/>
      <c r="Z128" s="510"/>
      <c r="AA128" s="510"/>
      <c r="AB128" s="439"/>
      <c r="AC128" s="510"/>
      <c r="AD128" s="510"/>
      <c r="AE128" s="510"/>
      <c r="AF128" s="510"/>
      <c r="AG128" s="510"/>
      <c r="AH128" s="510"/>
      <c r="AI128" s="510"/>
      <c r="AJ128" s="510"/>
      <c r="AK128" s="510"/>
      <c r="AL128" s="510"/>
      <c r="AM128" s="527">
        <f t="shared" si="67"/>
        <v>1998</v>
      </c>
      <c r="AN128" s="510">
        <f t="shared" si="68"/>
        <v>0.92842995639482584</v>
      </c>
      <c r="AO128" s="510">
        <f t="shared" si="68"/>
        <v>0.96707904882513829</v>
      </c>
      <c r="AP128" s="510">
        <f t="shared" si="68"/>
        <v>1.0087524465883739</v>
      </c>
      <c r="AQ128" s="510">
        <f t="shared" si="68"/>
        <v>0.9963264519219478</v>
      </c>
      <c r="AR128" s="510"/>
      <c r="AS128" s="439"/>
      <c r="AT128" s="441"/>
      <c r="AV128" s="501"/>
      <c r="AW128" s="501"/>
      <c r="AX128" s="500"/>
      <c r="AZ128" s="500"/>
      <c r="BA128" s="500"/>
      <c r="BB128" s="500"/>
      <c r="BC128" s="500"/>
      <c r="BE128" s="500"/>
      <c r="BF128" s="500"/>
      <c r="BG128" s="500"/>
      <c r="BH128" s="500"/>
      <c r="BI128" s="500"/>
      <c r="BJ128" s="500"/>
      <c r="BK128" s="500"/>
      <c r="BL128" s="500"/>
      <c r="BM128" s="500"/>
      <c r="BN128" s="500"/>
      <c r="BO128" s="500"/>
      <c r="BP128" s="500"/>
      <c r="BR128" s="500"/>
      <c r="BS128" s="500"/>
      <c r="BT128" s="500"/>
      <c r="BU128" s="501"/>
      <c r="BV128" s="500"/>
      <c r="BW128" s="501"/>
      <c r="BZ128" s="500"/>
      <c r="CA128" s="500"/>
      <c r="CB128" s="500"/>
      <c r="CD128" s="500"/>
      <c r="CE128" s="500"/>
      <c r="CF128" s="500"/>
      <c r="CH128" s="500"/>
      <c r="CI128" s="500"/>
      <c r="CJ128" s="500"/>
      <c r="CK128" s="501"/>
      <c r="CM128" s="500"/>
      <c r="CN128" s="500"/>
      <c r="CO128" s="500"/>
      <c r="CQ128" s="506"/>
      <c r="CR128" s="500"/>
      <c r="CS128" s="501"/>
      <c r="CT128" s="500"/>
      <c r="CU128" s="500"/>
      <c r="CW128" s="500"/>
      <c r="CX128" s="500"/>
    </row>
    <row r="129" spans="1:102" x14ac:dyDescent="0.2">
      <c r="A129" s="439"/>
      <c r="B129" s="439"/>
      <c r="C129" s="439"/>
      <c r="D129" s="524"/>
      <c r="E129" s="524"/>
      <c r="F129" s="524"/>
      <c r="G129" s="524"/>
      <c r="H129" s="524"/>
      <c r="I129" s="439"/>
      <c r="J129" s="439"/>
      <c r="K129" s="439"/>
      <c r="L129" s="439"/>
      <c r="M129" s="524"/>
      <c r="N129" s="524"/>
      <c r="O129" s="524"/>
      <c r="P129" s="439"/>
      <c r="Q129" s="525"/>
      <c r="R129" s="529"/>
      <c r="S129" s="529"/>
      <c r="T129" s="529"/>
      <c r="U129" s="529"/>
      <c r="V129" s="439"/>
      <c r="W129" s="526"/>
      <c r="X129" s="439"/>
      <c r="Y129" s="439"/>
      <c r="Z129" s="510"/>
      <c r="AA129" s="510"/>
      <c r="AB129" s="439"/>
      <c r="AC129" s="510"/>
      <c r="AD129" s="510"/>
      <c r="AE129" s="510"/>
      <c r="AF129" s="510"/>
      <c r="AG129" s="510"/>
      <c r="AH129" s="510"/>
      <c r="AI129" s="510"/>
      <c r="AJ129" s="510"/>
      <c r="AK129" s="510"/>
      <c r="AL129" s="510"/>
      <c r="AM129" s="527">
        <f t="shared" si="67"/>
        <v>1999</v>
      </c>
      <c r="AN129" s="510">
        <f t="shared" si="68"/>
        <v>0.92804099885208902</v>
      </c>
      <c r="AO129" s="510">
        <f t="shared" si="68"/>
        <v>0.96181530428176876</v>
      </c>
      <c r="AP129" s="510">
        <f t="shared" si="68"/>
        <v>1.0068037846624311</v>
      </c>
      <c r="AQ129" s="510">
        <f t="shared" si="68"/>
        <v>0.9986285204367632</v>
      </c>
      <c r="AR129" s="510"/>
      <c r="AS129" s="439"/>
      <c r="AT129" s="441"/>
      <c r="AV129" s="501"/>
      <c r="AW129" s="501"/>
      <c r="AX129" s="500"/>
      <c r="AZ129" s="500"/>
      <c r="BA129" s="500"/>
      <c r="BB129" s="500"/>
      <c r="BC129" s="500"/>
      <c r="BE129" s="500"/>
      <c r="BF129" s="500"/>
      <c r="BG129" s="500"/>
      <c r="BH129" s="500"/>
      <c r="BI129" s="500"/>
      <c r="BJ129" s="500"/>
      <c r="BK129" s="500"/>
      <c r="BL129" s="500"/>
      <c r="BM129" s="500"/>
      <c r="BN129" s="500"/>
      <c r="BO129" s="500"/>
      <c r="BP129" s="500"/>
      <c r="BR129" s="500"/>
      <c r="BS129" s="500"/>
      <c r="BT129" s="500"/>
      <c r="BU129" s="501"/>
      <c r="BV129" s="500"/>
      <c r="BW129" s="501"/>
      <c r="BZ129" s="500"/>
      <c r="CA129" s="500"/>
      <c r="CB129" s="500"/>
      <c r="CD129" s="500"/>
      <c r="CE129" s="500"/>
      <c r="CF129" s="500"/>
      <c r="CH129" s="500"/>
      <c r="CI129" s="500"/>
      <c r="CJ129" s="500"/>
      <c r="CK129" s="501"/>
      <c r="CM129" s="500"/>
      <c r="CN129" s="500"/>
      <c r="CO129" s="500"/>
      <c r="CQ129" s="506"/>
      <c r="CR129" s="500"/>
      <c r="CS129" s="501"/>
      <c r="CT129" s="500"/>
      <c r="CU129" s="500"/>
      <c r="CW129" s="500"/>
      <c r="CX129" s="500"/>
    </row>
    <row r="130" spans="1:102" x14ac:dyDescent="0.2">
      <c r="A130" s="439"/>
      <c r="B130" s="439"/>
      <c r="C130" s="439"/>
      <c r="D130" s="524"/>
      <c r="E130" s="524"/>
      <c r="F130" s="524"/>
      <c r="G130" s="524"/>
      <c r="H130" s="524"/>
      <c r="I130" s="439"/>
      <c r="J130" s="439"/>
      <c r="K130" s="439"/>
      <c r="L130" s="439"/>
      <c r="M130" s="524"/>
      <c r="N130" s="524"/>
      <c r="O130" s="524"/>
      <c r="P130" s="439"/>
      <c r="Q130" s="525"/>
      <c r="R130" s="529"/>
      <c r="S130" s="529"/>
      <c r="T130" s="529"/>
      <c r="U130" s="529"/>
      <c r="V130" s="439"/>
      <c r="W130" s="526"/>
      <c r="X130" s="439"/>
      <c r="Y130" s="439"/>
      <c r="Z130" s="510"/>
      <c r="AA130" s="510"/>
      <c r="AB130" s="439"/>
      <c r="AC130" s="510"/>
      <c r="AD130" s="510"/>
      <c r="AE130" s="510"/>
      <c r="AF130" s="510"/>
      <c r="AG130" s="510"/>
      <c r="AH130" s="510"/>
      <c r="AI130" s="510"/>
      <c r="AJ130" s="510"/>
      <c r="AK130" s="510"/>
      <c r="AL130" s="510"/>
      <c r="AM130" s="527">
        <f t="shared" si="67"/>
        <v>2000</v>
      </c>
      <c r="AN130" s="510">
        <f t="shared" si="68"/>
        <v>0.92932083226712503</v>
      </c>
      <c r="AO130" s="510">
        <f t="shared" si="68"/>
        <v>0.93341669932287175</v>
      </c>
      <c r="AP130" s="510">
        <f t="shared" si="68"/>
        <v>1.0175933726796746</v>
      </c>
      <c r="AQ130" s="510">
        <f t="shared" si="68"/>
        <v>0.99724828247768638</v>
      </c>
      <c r="AR130" s="510"/>
      <c r="AS130" s="439"/>
      <c r="AT130" s="441"/>
      <c r="AV130" s="501"/>
      <c r="AW130" s="501"/>
      <c r="AX130" s="500"/>
      <c r="AZ130" s="500"/>
      <c r="BA130" s="500"/>
      <c r="BB130" s="500"/>
      <c r="BC130" s="500"/>
      <c r="BE130" s="500"/>
      <c r="BF130" s="500"/>
      <c r="BG130" s="500"/>
      <c r="BH130" s="500"/>
      <c r="BI130" s="500"/>
      <c r="BJ130" s="500"/>
      <c r="BK130" s="500"/>
      <c r="BL130" s="500"/>
      <c r="BM130" s="500"/>
      <c r="BN130" s="500"/>
      <c r="BO130" s="500"/>
      <c r="BP130" s="500"/>
      <c r="BR130" s="500"/>
      <c r="BS130" s="500"/>
      <c r="BT130" s="500"/>
      <c r="BU130" s="501"/>
      <c r="BV130" s="500"/>
      <c r="BW130" s="501"/>
      <c r="BZ130" s="500"/>
      <c r="CA130" s="500"/>
      <c r="CB130" s="500"/>
      <c r="CD130" s="500"/>
      <c r="CE130" s="500"/>
      <c r="CF130" s="500"/>
      <c r="CH130" s="500"/>
      <c r="CI130" s="500"/>
      <c r="CJ130" s="500"/>
      <c r="CK130" s="501"/>
      <c r="CM130" s="500"/>
      <c r="CN130" s="500"/>
      <c r="CO130" s="500"/>
      <c r="CQ130" s="506"/>
      <c r="CR130" s="500"/>
      <c r="CS130" s="501"/>
      <c r="CT130" s="500"/>
      <c r="CU130" s="500"/>
      <c r="CW130" s="500"/>
      <c r="CX130" s="500"/>
    </row>
    <row r="131" spans="1:102" x14ac:dyDescent="0.2">
      <c r="A131" s="439"/>
      <c r="B131" s="439"/>
      <c r="C131" s="439"/>
      <c r="D131" s="524"/>
      <c r="E131" s="524"/>
      <c r="F131" s="524"/>
      <c r="G131" s="524"/>
      <c r="H131" s="524"/>
      <c r="I131" s="439"/>
      <c r="J131" s="439"/>
      <c r="K131" s="439"/>
      <c r="L131" s="439"/>
      <c r="M131" s="524"/>
      <c r="N131" s="524"/>
      <c r="O131" s="524"/>
      <c r="P131" s="439"/>
      <c r="Q131" s="525"/>
      <c r="R131" s="528"/>
      <c r="S131" s="528"/>
      <c r="T131" s="528"/>
      <c r="U131" s="528"/>
      <c r="V131" s="439"/>
      <c r="W131" s="526"/>
      <c r="X131" s="439"/>
      <c r="Y131" s="439"/>
      <c r="Z131" s="510"/>
      <c r="AA131" s="510"/>
      <c r="AB131" s="439"/>
      <c r="AC131" s="510"/>
      <c r="AD131" s="510"/>
      <c r="AE131" s="510"/>
      <c r="AF131" s="510"/>
      <c r="AG131" s="510"/>
      <c r="AH131" s="510"/>
      <c r="AI131" s="510"/>
      <c r="AJ131" s="510"/>
      <c r="AK131" s="510"/>
      <c r="AL131" s="510"/>
      <c r="AM131" s="527">
        <f t="shared" si="67"/>
        <v>2001</v>
      </c>
      <c r="AN131" s="510">
        <f t="shared" si="68"/>
        <v>0.93065342650961458</v>
      </c>
      <c r="AO131" s="510">
        <f t="shared" si="68"/>
        <v>0.92576850859896931</v>
      </c>
      <c r="AP131" s="510">
        <f t="shared" si="68"/>
        <v>1.0215181270478415</v>
      </c>
      <c r="AQ131" s="510">
        <f t="shared" si="68"/>
        <v>0.99147444621284175</v>
      </c>
      <c r="AR131" s="510"/>
      <c r="AS131" s="439"/>
      <c r="AT131" s="441"/>
      <c r="AV131" s="501"/>
      <c r="AW131" s="501"/>
      <c r="AX131" s="500"/>
      <c r="AZ131" s="500"/>
      <c r="BA131" s="500"/>
      <c r="BB131" s="500"/>
      <c r="BC131" s="500"/>
      <c r="BE131" s="500"/>
      <c r="BF131" s="500"/>
      <c r="BG131" s="500"/>
      <c r="BH131" s="500"/>
      <c r="BI131" s="500"/>
      <c r="BJ131" s="500"/>
      <c r="BK131" s="500"/>
      <c r="BL131" s="500"/>
      <c r="BM131" s="500"/>
      <c r="BN131" s="500"/>
      <c r="BO131" s="500"/>
      <c r="BP131" s="500"/>
      <c r="BR131" s="500"/>
      <c r="BS131" s="500"/>
      <c r="BT131" s="500"/>
      <c r="BU131" s="501"/>
      <c r="BV131" s="500"/>
      <c r="BW131" s="501"/>
      <c r="BZ131" s="500"/>
      <c r="CA131" s="500"/>
      <c r="CB131" s="500"/>
      <c r="CD131" s="500"/>
      <c r="CE131" s="500"/>
      <c r="CF131" s="500"/>
      <c r="CH131" s="500"/>
      <c r="CI131" s="500"/>
      <c r="CJ131" s="500"/>
      <c r="CK131" s="501"/>
      <c r="CM131" s="500"/>
      <c r="CN131" s="500"/>
      <c r="CO131" s="500"/>
      <c r="CQ131" s="506"/>
      <c r="CR131" s="500"/>
      <c r="CS131" s="501"/>
      <c r="CT131" s="500"/>
      <c r="CU131" s="500"/>
      <c r="CW131" s="500"/>
      <c r="CX131" s="500"/>
    </row>
    <row r="132" spans="1:102" x14ac:dyDescent="0.2">
      <c r="A132" s="439"/>
      <c r="B132" s="439"/>
      <c r="C132" s="439"/>
      <c r="D132" s="524"/>
      <c r="E132" s="524"/>
      <c r="F132" s="524"/>
      <c r="G132" s="524"/>
      <c r="H132" s="524"/>
      <c r="I132" s="439"/>
      <c r="J132" s="439"/>
      <c r="K132" s="439"/>
      <c r="L132" s="439"/>
      <c r="M132" s="524"/>
      <c r="N132" s="524"/>
      <c r="O132" s="524"/>
      <c r="P132" s="439"/>
      <c r="Q132" s="525"/>
      <c r="R132" s="529"/>
      <c r="S132" s="529"/>
      <c r="T132" s="529"/>
      <c r="U132" s="529"/>
      <c r="V132" s="439"/>
      <c r="W132" s="526"/>
      <c r="X132" s="439"/>
      <c r="Y132" s="439"/>
      <c r="Z132" s="510"/>
      <c r="AA132" s="510"/>
      <c r="AB132" s="439"/>
      <c r="AC132" s="510"/>
      <c r="AD132" s="510"/>
      <c r="AE132" s="510"/>
      <c r="AF132" s="510"/>
      <c r="AG132" s="510"/>
      <c r="AH132" s="510"/>
      <c r="AI132" s="510"/>
      <c r="AJ132" s="510"/>
      <c r="AK132" s="510"/>
      <c r="AL132" s="510"/>
      <c r="AM132" s="527">
        <f t="shared" si="67"/>
        <v>2002</v>
      </c>
      <c r="AN132" s="510">
        <f t="shared" si="68"/>
        <v>0.87722403340790434</v>
      </c>
      <c r="AO132" s="510">
        <f t="shared" si="68"/>
        <v>0.93282046335075364</v>
      </c>
      <c r="AP132" s="510">
        <f t="shared" si="68"/>
        <v>1.0250462752322742</v>
      </c>
      <c r="AQ132" s="510">
        <f t="shared" si="68"/>
        <v>0.99170873539417126</v>
      </c>
      <c r="AR132" s="510"/>
      <c r="AS132" s="439"/>
      <c r="AT132" s="441"/>
      <c r="AV132" s="501"/>
      <c r="AW132" s="501"/>
      <c r="AX132" s="500"/>
      <c r="AZ132" s="500"/>
      <c r="BA132" s="500"/>
      <c r="BB132" s="500"/>
      <c r="BC132" s="500"/>
      <c r="BE132" s="500"/>
      <c r="BF132" s="500"/>
      <c r="BG132" s="500"/>
      <c r="BH132" s="500"/>
      <c r="BI132" s="500"/>
      <c r="BJ132" s="500"/>
      <c r="BK132" s="500"/>
      <c r="BL132" s="500"/>
      <c r="BM132" s="500"/>
      <c r="BN132" s="500"/>
      <c r="BO132" s="500"/>
      <c r="BP132" s="500"/>
      <c r="BR132" s="500"/>
      <c r="BS132" s="500"/>
      <c r="BT132" s="500"/>
      <c r="BU132" s="501"/>
      <c r="BV132" s="500"/>
      <c r="BW132" s="501"/>
      <c r="BZ132" s="500"/>
      <c r="CA132" s="500"/>
      <c r="CB132" s="500"/>
      <c r="CD132" s="500"/>
      <c r="CE132" s="500"/>
      <c r="CF132" s="500"/>
      <c r="CH132" s="500"/>
      <c r="CI132" s="500"/>
      <c r="CJ132" s="500"/>
      <c r="CK132" s="501"/>
      <c r="CM132" s="500"/>
      <c r="CN132" s="500"/>
      <c r="CO132" s="500"/>
      <c r="CQ132" s="506"/>
      <c r="CR132" s="500"/>
      <c r="CS132" s="501"/>
      <c r="CT132" s="500"/>
      <c r="CU132" s="500"/>
      <c r="CW132" s="500"/>
      <c r="CX132" s="500"/>
    </row>
    <row r="133" spans="1:102" x14ac:dyDescent="0.2">
      <c r="A133" s="439"/>
      <c r="B133" s="439"/>
      <c r="C133" s="439"/>
      <c r="D133" s="524"/>
      <c r="E133" s="524"/>
      <c r="F133" s="524"/>
      <c r="G133" s="524"/>
      <c r="H133" s="524"/>
      <c r="I133" s="439"/>
      <c r="J133" s="439"/>
      <c r="K133" s="439"/>
      <c r="L133" s="439"/>
      <c r="M133" s="524"/>
      <c r="N133" s="524"/>
      <c r="O133" s="524"/>
      <c r="P133" s="439"/>
      <c r="Q133" s="525"/>
      <c r="R133" s="529"/>
      <c r="S133" s="529"/>
      <c r="T133" s="529"/>
      <c r="U133" s="529"/>
      <c r="V133" s="439"/>
      <c r="W133" s="526"/>
      <c r="X133" s="439"/>
      <c r="Y133" s="439"/>
      <c r="Z133" s="510"/>
      <c r="AA133" s="510"/>
      <c r="AB133" s="439"/>
      <c r="AC133" s="510"/>
      <c r="AD133" s="510"/>
      <c r="AE133" s="510"/>
      <c r="AF133" s="510"/>
      <c r="AG133" s="510"/>
      <c r="AH133" s="510"/>
      <c r="AI133" s="510"/>
      <c r="AJ133" s="510"/>
      <c r="AK133" s="510"/>
      <c r="AL133" s="510"/>
      <c r="AM133" s="527">
        <f t="shared" si="67"/>
        <v>2003</v>
      </c>
      <c r="AN133" s="510">
        <f t="shared" si="68"/>
        <v>0.85869132606509446</v>
      </c>
      <c r="AO133" s="510">
        <f t="shared" si="68"/>
        <v>0.91427861831662349</v>
      </c>
      <c r="AP133" s="510">
        <f t="shared" si="68"/>
        <v>1.0398166549445103</v>
      </c>
      <c r="AQ133" s="510">
        <f t="shared" si="68"/>
        <v>0.98890850571416233</v>
      </c>
      <c r="AR133" s="510"/>
      <c r="AS133" s="439"/>
      <c r="AT133" s="441"/>
      <c r="AV133" s="501"/>
      <c r="AW133" s="501"/>
      <c r="AX133" s="500"/>
      <c r="AZ133" s="500"/>
      <c r="BA133" s="500"/>
      <c r="BB133" s="500"/>
      <c r="BC133" s="500"/>
      <c r="BE133" s="500"/>
      <c r="BF133" s="500"/>
      <c r="BG133" s="500"/>
      <c r="BH133" s="500"/>
      <c r="BI133" s="500"/>
      <c r="BJ133" s="500"/>
      <c r="BK133" s="500"/>
      <c r="BL133" s="500"/>
      <c r="BM133" s="500"/>
      <c r="BN133" s="500"/>
      <c r="BO133" s="500"/>
      <c r="BP133" s="500"/>
      <c r="BR133" s="500"/>
      <c r="BS133" s="500"/>
      <c r="BT133" s="500"/>
      <c r="BU133" s="501"/>
      <c r="BV133" s="500"/>
      <c r="BW133" s="501"/>
      <c r="BZ133" s="500"/>
      <c r="CA133" s="500"/>
      <c r="CB133" s="500"/>
      <c r="CD133" s="500"/>
      <c r="CE133" s="500"/>
      <c r="CF133" s="500"/>
      <c r="CH133" s="500"/>
      <c r="CI133" s="500"/>
      <c r="CJ133" s="500"/>
      <c r="CK133" s="501"/>
      <c r="CM133" s="500"/>
      <c r="CN133" s="500"/>
      <c r="CO133" s="500"/>
      <c r="CQ133" s="506"/>
      <c r="CR133" s="500"/>
      <c r="CS133" s="501"/>
      <c r="CT133" s="500"/>
      <c r="CU133" s="500"/>
      <c r="CW133" s="500"/>
      <c r="CX133" s="500"/>
    </row>
    <row r="134" spans="1:102" x14ac:dyDescent="0.2">
      <c r="A134" s="439"/>
      <c r="B134" s="439"/>
      <c r="C134" s="439"/>
      <c r="D134" s="524"/>
      <c r="E134" s="524"/>
      <c r="F134" s="524"/>
      <c r="G134" s="524"/>
      <c r="H134" s="524"/>
      <c r="I134" s="439"/>
      <c r="J134" s="439"/>
      <c r="K134" s="439"/>
      <c r="L134" s="439"/>
      <c r="M134" s="524"/>
      <c r="N134" s="524"/>
      <c r="O134" s="524"/>
      <c r="P134" s="439"/>
      <c r="Q134" s="525"/>
      <c r="R134" s="529"/>
      <c r="S134" s="529"/>
      <c r="T134" s="529"/>
      <c r="U134" s="529"/>
      <c r="V134" s="439"/>
      <c r="W134" s="526"/>
      <c r="X134" s="439"/>
      <c r="Y134" s="439"/>
      <c r="Z134" s="510"/>
      <c r="AA134" s="510"/>
      <c r="AB134" s="439"/>
      <c r="AC134" s="510"/>
      <c r="AD134" s="510"/>
      <c r="AE134" s="510"/>
      <c r="AF134" s="510"/>
      <c r="AG134" s="510"/>
      <c r="AH134" s="510"/>
      <c r="AI134" s="510"/>
      <c r="AJ134" s="510"/>
      <c r="AK134" s="510"/>
      <c r="AL134" s="510"/>
      <c r="AM134" s="527">
        <f t="shared" si="67"/>
        <v>2004</v>
      </c>
      <c r="AN134" s="510">
        <f t="shared" si="68"/>
        <v>0.83585364227963643</v>
      </c>
      <c r="AO134" s="510">
        <f t="shared" si="68"/>
        <v>0.90551420106206126</v>
      </c>
      <c r="AP134" s="510">
        <f t="shared" si="68"/>
        <v>1.0556289575092033</v>
      </c>
      <c r="AQ134" s="510">
        <f t="shared" si="68"/>
        <v>0.98961975025664595</v>
      </c>
      <c r="AR134" s="510"/>
      <c r="AS134" s="439"/>
      <c r="AT134" s="441"/>
      <c r="AV134" s="501"/>
      <c r="AW134" s="501"/>
      <c r="AX134" s="500"/>
      <c r="AZ134" s="500"/>
      <c r="BA134" s="500"/>
      <c r="BB134" s="500"/>
      <c r="BC134" s="500"/>
      <c r="BE134" s="500"/>
      <c r="BF134" s="500"/>
      <c r="BG134" s="500"/>
      <c r="BH134" s="500"/>
      <c r="BI134" s="500"/>
      <c r="BJ134" s="500"/>
      <c r="BK134" s="500"/>
      <c r="BL134" s="500"/>
      <c r="BM134" s="500"/>
      <c r="BN134" s="500"/>
      <c r="BO134" s="500"/>
      <c r="BP134" s="500"/>
      <c r="BR134" s="500"/>
      <c r="BS134" s="500"/>
      <c r="BT134" s="500"/>
      <c r="BU134" s="501"/>
      <c r="BV134" s="500"/>
      <c r="BW134" s="501"/>
      <c r="BZ134" s="500"/>
      <c r="CA134" s="500"/>
      <c r="CB134" s="500"/>
      <c r="CD134" s="500"/>
      <c r="CE134" s="500"/>
      <c r="CF134" s="500"/>
      <c r="CH134" s="500"/>
      <c r="CI134" s="500"/>
      <c r="CJ134" s="500"/>
      <c r="CK134" s="501"/>
      <c r="CM134" s="500"/>
      <c r="CN134" s="500"/>
      <c r="CO134" s="500"/>
      <c r="CQ134" s="506"/>
      <c r="CR134" s="500"/>
      <c r="CS134" s="501"/>
      <c r="CT134" s="500"/>
      <c r="CU134" s="500"/>
      <c r="CW134" s="500"/>
      <c r="CX134" s="500"/>
    </row>
    <row r="135" spans="1:102" x14ac:dyDescent="0.2">
      <c r="A135" s="439"/>
      <c r="B135" s="439"/>
      <c r="C135" s="439"/>
      <c r="D135" s="524"/>
      <c r="E135" s="524"/>
      <c r="F135" s="524"/>
      <c r="G135" s="524"/>
      <c r="H135" s="524"/>
      <c r="I135" s="439"/>
      <c r="J135" s="439"/>
      <c r="K135" s="439"/>
      <c r="L135" s="439"/>
      <c r="M135" s="524"/>
      <c r="N135" s="524"/>
      <c r="O135" s="524"/>
      <c r="P135" s="439"/>
      <c r="Q135" s="525"/>
      <c r="R135" s="528"/>
      <c r="S135" s="528"/>
      <c r="T135" s="528"/>
      <c r="U135" s="528"/>
      <c r="V135" s="439"/>
      <c r="W135" s="526"/>
      <c r="X135" s="439"/>
      <c r="Y135" s="439"/>
      <c r="Z135" s="510"/>
      <c r="AA135" s="510"/>
      <c r="AB135" s="439"/>
      <c r="AC135" s="510"/>
      <c r="AD135" s="510"/>
      <c r="AE135" s="510"/>
      <c r="AF135" s="510"/>
      <c r="AG135" s="510"/>
      <c r="AH135" s="510"/>
      <c r="AI135" s="510"/>
      <c r="AJ135" s="510"/>
      <c r="AK135" s="510"/>
      <c r="AL135" s="510"/>
      <c r="AM135" s="527">
        <f t="shared" si="67"/>
        <v>2005</v>
      </c>
      <c r="AN135" s="510">
        <f t="shared" si="68"/>
        <v>0.80961768173211057</v>
      </c>
      <c r="AO135" s="510">
        <f t="shared" si="68"/>
        <v>0.92443903469808564</v>
      </c>
      <c r="AP135" s="510">
        <f t="shared" si="68"/>
        <v>1.0684997856382938</v>
      </c>
      <c r="AQ135" s="510">
        <f t="shared" si="68"/>
        <v>0.98621677373202932</v>
      </c>
      <c r="AR135" s="510"/>
      <c r="AS135" s="439"/>
      <c r="AT135" s="441"/>
      <c r="AV135" s="501"/>
      <c r="AW135" s="501"/>
      <c r="AX135" s="500"/>
      <c r="AZ135" s="500"/>
      <c r="BA135" s="500"/>
      <c r="BB135" s="500"/>
      <c r="BC135" s="500"/>
      <c r="BE135" s="500"/>
      <c r="BF135" s="500"/>
      <c r="BG135" s="500"/>
      <c r="BH135" s="500"/>
      <c r="BI135" s="500"/>
      <c r="BJ135" s="500"/>
      <c r="BK135" s="500"/>
      <c r="BL135" s="500"/>
      <c r="BM135" s="500"/>
      <c r="BN135" s="500"/>
      <c r="BO135" s="500"/>
      <c r="BP135" s="500"/>
      <c r="BR135" s="500"/>
      <c r="BS135" s="500"/>
      <c r="BT135" s="500"/>
      <c r="BU135" s="501"/>
      <c r="BV135" s="500"/>
      <c r="BW135" s="501"/>
      <c r="BZ135" s="500"/>
      <c r="CA135" s="500"/>
      <c r="CB135" s="500"/>
      <c r="CD135" s="500"/>
      <c r="CE135" s="500"/>
      <c r="CF135" s="500"/>
      <c r="CH135" s="500"/>
      <c r="CI135" s="500"/>
      <c r="CJ135" s="500"/>
      <c r="CK135" s="501"/>
      <c r="CM135" s="500"/>
      <c r="CN135" s="500"/>
      <c r="CO135" s="500"/>
      <c r="CQ135" s="506"/>
      <c r="CR135" s="500"/>
      <c r="CS135" s="501"/>
      <c r="CT135" s="500"/>
      <c r="CU135" s="500"/>
      <c r="CW135" s="500"/>
      <c r="CX135" s="500"/>
    </row>
    <row r="136" spans="1:102" x14ac:dyDescent="0.2">
      <c r="A136" s="439"/>
      <c r="B136" s="439"/>
      <c r="C136" s="439"/>
      <c r="D136" s="524"/>
      <c r="E136" s="524"/>
      <c r="F136" s="524"/>
      <c r="G136" s="524"/>
      <c r="H136" s="524"/>
      <c r="I136" s="439"/>
      <c r="J136" s="439"/>
      <c r="K136" s="439"/>
      <c r="L136" s="439"/>
      <c r="M136" s="524"/>
      <c r="N136" s="524"/>
      <c r="O136" s="524"/>
      <c r="P136" s="439"/>
      <c r="Q136" s="525"/>
      <c r="R136" s="529"/>
      <c r="S136" s="529"/>
      <c r="T136" s="529"/>
      <c r="U136" s="529"/>
      <c r="V136" s="439"/>
      <c r="W136" s="526"/>
      <c r="X136" s="439"/>
      <c r="Y136" s="439"/>
      <c r="Z136" s="510"/>
      <c r="AA136" s="510"/>
      <c r="AB136" s="439"/>
      <c r="AC136" s="510"/>
      <c r="AD136" s="510"/>
      <c r="AE136" s="510"/>
      <c r="AF136" s="510"/>
      <c r="AG136" s="510"/>
      <c r="AH136" s="510"/>
      <c r="AI136" s="510"/>
      <c r="AJ136" s="510"/>
      <c r="AK136" s="510"/>
      <c r="AL136" s="510"/>
      <c r="AM136" s="527">
        <f t="shared" si="67"/>
        <v>2006</v>
      </c>
      <c r="AN136" s="510">
        <f t="shared" si="68"/>
        <v>0.81356703645039796</v>
      </c>
      <c r="AO136" s="510">
        <f t="shared" si="68"/>
        <v>0.90427774918296866</v>
      </c>
      <c r="AP136" s="510">
        <f t="shared" si="68"/>
        <v>1.0650629686583029</v>
      </c>
      <c r="AQ136" s="510">
        <f t="shared" si="68"/>
        <v>0.98286835484792057</v>
      </c>
      <c r="AR136" s="510"/>
      <c r="AS136" s="439"/>
      <c r="AT136" s="441"/>
      <c r="AV136" s="501"/>
      <c r="AW136" s="501"/>
      <c r="AX136" s="500"/>
      <c r="AZ136" s="500"/>
      <c r="BA136" s="500"/>
      <c r="BB136" s="500"/>
      <c r="BC136" s="500"/>
      <c r="BE136" s="500"/>
      <c r="BF136" s="500"/>
      <c r="BG136" s="500"/>
      <c r="BH136" s="500"/>
      <c r="BI136" s="500"/>
      <c r="BJ136" s="500"/>
      <c r="BK136" s="500"/>
      <c r="BL136" s="500"/>
      <c r="BM136" s="500"/>
      <c r="BN136" s="500"/>
      <c r="BO136" s="500"/>
      <c r="BP136" s="500"/>
      <c r="BR136" s="500"/>
      <c r="BS136" s="500"/>
      <c r="BT136" s="500"/>
      <c r="BU136" s="501"/>
      <c r="BV136" s="500"/>
      <c r="BW136" s="501"/>
      <c r="BZ136" s="500"/>
      <c r="CA136" s="500"/>
      <c r="CB136" s="500"/>
      <c r="CD136" s="500"/>
      <c r="CE136" s="500"/>
      <c r="CF136" s="500"/>
      <c r="CH136" s="500"/>
      <c r="CI136" s="500"/>
      <c r="CJ136" s="500"/>
      <c r="CK136" s="501"/>
      <c r="CM136" s="500"/>
      <c r="CN136" s="500"/>
      <c r="CO136" s="500"/>
      <c r="CQ136" s="506"/>
      <c r="CR136" s="500"/>
      <c r="CS136" s="501"/>
      <c r="CT136" s="500"/>
      <c r="CU136" s="500"/>
      <c r="CW136" s="500"/>
      <c r="CX136" s="500"/>
    </row>
    <row r="137" spans="1:102" x14ac:dyDescent="0.2">
      <c r="A137" s="439"/>
      <c r="B137" s="439"/>
      <c r="C137" s="439"/>
      <c r="D137" s="524"/>
      <c r="E137" s="524"/>
      <c r="F137" s="524"/>
      <c r="G137" s="524"/>
      <c r="H137" s="524"/>
      <c r="I137" s="439"/>
      <c r="J137" s="439"/>
      <c r="K137" s="439"/>
      <c r="L137" s="439"/>
      <c r="M137" s="524"/>
      <c r="N137" s="524"/>
      <c r="O137" s="524"/>
      <c r="P137" s="439"/>
      <c r="Q137" s="525"/>
      <c r="R137" s="529"/>
      <c r="S137" s="529"/>
      <c r="T137" s="529"/>
      <c r="U137" s="529"/>
      <c r="V137" s="439"/>
      <c r="W137" s="526"/>
      <c r="X137" s="439"/>
      <c r="Y137" s="439"/>
      <c r="Z137" s="510"/>
      <c r="AA137" s="510"/>
      <c r="AB137" s="439"/>
      <c r="AC137" s="510"/>
      <c r="AD137" s="510"/>
      <c r="AE137" s="510"/>
      <c r="AF137" s="510"/>
      <c r="AG137" s="510"/>
      <c r="AH137" s="510"/>
      <c r="AI137" s="510"/>
      <c r="AJ137" s="510"/>
      <c r="AK137" s="510"/>
      <c r="AL137" s="510"/>
      <c r="AM137" s="527">
        <f t="shared" si="67"/>
        <v>2007</v>
      </c>
      <c r="AN137" s="510">
        <f t="shared" si="68"/>
        <v>0.80377596026373821</v>
      </c>
      <c r="AO137" s="510">
        <f t="shared" si="68"/>
        <v>0.91359669063169247</v>
      </c>
      <c r="AP137" s="510">
        <f t="shared" si="68"/>
        <v>1.0627429519504337</v>
      </c>
      <c r="AQ137" s="510">
        <f t="shared" si="68"/>
        <v>0.9821421782531442</v>
      </c>
      <c r="AR137" s="510"/>
      <c r="AS137" s="439"/>
      <c r="AT137" s="441"/>
      <c r="AV137" s="501"/>
      <c r="AW137" s="501"/>
      <c r="AX137" s="500"/>
      <c r="AZ137" s="500"/>
      <c r="BA137" s="500"/>
      <c r="BB137" s="500"/>
      <c r="BC137" s="500"/>
      <c r="BE137" s="500"/>
      <c r="BF137" s="500"/>
      <c r="BG137" s="500"/>
      <c r="BH137" s="500"/>
      <c r="BI137" s="500"/>
      <c r="BJ137" s="500"/>
      <c r="BK137" s="500"/>
      <c r="BL137" s="500"/>
      <c r="BM137" s="500"/>
      <c r="BN137" s="500"/>
      <c r="BO137" s="500"/>
      <c r="BP137" s="500"/>
      <c r="BR137" s="500"/>
      <c r="BS137" s="500"/>
      <c r="BT137" s="500"/>
      <c r="BU137" s="501"/>
      <c r="BV137" s="500"/>
      <c r="BW137" s="501"/>
      <c r="BZ137" s="500"/>
      <c r="CA137" s="500"/>
      <c r="CB137" s="500"/>
      <c r="CD137" s="500"/>
      <c r="CE137" s="500"/>
      <c r="CF137" s="500"/>
      <c r="CH137" s="500"/>
      <c r="CI137" s="500"/>
      <c r="CJ137" s="500"/>
      <c r="CK137" s="501"/>
      <c r="CM137" s="500"/>
      <c r="CN137" s="500"/>
      <c r="CO137" s="500"/>
      <c r="CQ137" s="506"/>
      <c r="CR137" s="500"/>
      <c r="CS137" s="501"/>
      <c r="CT137" s="500"/>
      <c r="CU137" s="500"/>
      <c r="CW137" s="500"/>
      <c r="CX137" s="500"/>
    </row>
    <row r="138" spans="1:102" x14ac:dyDescent="0.2">
      <c r="A138" s="439"/>
      <c r="B138" s="439"/>
      <c r="C138" s="439"/>
      <c r="D138" s="524"/>
      <c r="E138" s="524"/>
      <c r="F138" s="524"/>
      <c r="G138" s="524"/>
      <c r="H138" s="524"/>
      <c r="I138" s="439"/>
      <c r="J138" s="439"/>
      <c r="K138" s="439"/>
      <c r="L138" s="439"/>
      <c r="M138" s="524"/>
      <c r="N138" s="524"/>
      <c r="O138" s="524"/>
      <c r="P138" s="439"/>
      <c r="Q138" s="525"/>
      <c r="R138" s="529"/>
      <c r="S138" s="529"/>
      <c r="T138" s="529"/>
      <c r="U138" s="529"/>
      <c r="V138" s="439"/>
      <c r="W138" s="526"/>
      <c r="X138" s="439"/>
      <c r="Y138" s="439"/>
      <c r="Z138" s="510"/>
      <c r="AA138" s="510"/>
      <c r="AB138" s="439"/>
      <c r="AC138" s="510"/>
      <c r="AD138" s="510"/>
      <c r="AE138" s="510"/>
      <c r="AF138" s="510"/>
      <c r="AG138" s="510"/>
      <c r="AH138" s="510"/>
      <c r="AI138" s="510"/>
      <c r="AJ138" s="510"/>
      <c r="AK138" s="510"/>
      <c r="AL138" s="510"/>
      <c r="AM138" s="527">
        <f t="shared" si="67"/>
        <v>2008</v>
      </c>
      <c r="AN138" s="510">
        <f t="shared" si="68"/>
        <v>0.81104637389803858</v>
      </c>
      <c r="AO138" s="510">
        <f t="shared" si="68"/>
        <v>0.90953793128277338</v>
      </c>
      <c r="AP138" s="510">
        <f t="shared" si="68"/>
        <v>1.0743128180206019</v>
      </c>
      <c r="AQ138" s="510">
        <f t="shared" si="68"/>
        <v>0.98150265125356229</v>
      </c>
      <c r="AR138" s="510"/>
      <c r="AS138" s="439"/>
      <c r="AT138" s="441"/>
      <c r="AV138" s="501"/>
      <c r="AW138" s="501"/>
      <c r="AX138" s="500"/>
      <c r="AZ138" s="500"/>
      <c r="BA138" s="500"/>
      <c r="BB138" s="500"/>
      <c r="BC138" s="500"/>
      <c r="BE138" s="500"/>
      <c r="BF138" s="500"/>
      <c r="BG138" s="500"/>
      <c r="BH138" s="500"/>
      <c r="BI138" s="500"/>
      <c r="BJ138" s="500"/>
      <c r="BK138" s="500"/>
      <c r="BL138" s="500"/>
      <c r="BM138" s="500"/>
      <c r="BN138" s="500"/>
      <c r="BO138" s="500"/>
      <c r="BP138" s="500"/>
      <c r="BR138" s="500"/>
      <c r="BS138" s="500"/>
      <c r="BT138" s="500"/>
      <c r="BU138" s="501"/>
      <c r="BV138" s="500"/>
      <c r="BW138" s="501"/>
      <c r="BZ138" s="500"/>
      <c r="CA138" s="500"/>
      <c r="CB138" s="500"/>
      <c r="CD138" s="500"/>
      <c r="CE138" s="500"/>
      <c r="CF138" s="500"/>
      <c r="CH138" s="500"/>
      <c r="CI138" s="500"/>
      <c r="CJ138" s="500"/>
      <c r="CK138" s="501"/>
      <c r="CM138" s="500"/>
      <c r="CN138" s="500"/>
      <c r="CO138" s="500"/>
      <c r="CQ138" s="506"/>
      <c r="CR138" s="500"/>
      <c r="CS138" s="501"/>
      <c r="CT138" s="500"/>
      <c r="CU138" s="500"/>
      <c r="CW138" s="500"/>
      <c r="CX138" s="500"/>
    </row>
    <row r="139" spans="1:102" x14ac:dyDescent="0.2">
      <c r="A139" s="439"/>
      <c r="B139" s="439"/>
      <c r="C139" s="439"/>
      <c r="D139" s="524"/>
      <c r="E139" s="524"/>
      <c r="F139" s="524"/>
      <c r="G139" s="524"/>
      <c r="H139" s="524"/>
      <c r="I139" s="439"/>
      <c r="J139" s="439"/>
      <c r="K139" s="439"/>
      <c r="L139" s="439"/>
      <c r="M139" s="524"/>
      <c r="N139" s="524"/>
      <c r="O139" s="524"/>
      <c r="P139" s="439"/>
      <c r="Q139" s="525"/>
      <c r="R139" s="529"/>
      <c r="S139" s="529"/>
      <c r="T139" s="529"/>
      <c r="U139" s="529"/>
      <c r="V139" s="439"/>
      <c r="W139" s="526"/>
      <c r="X139" s="439"/>
      <c r="Y139" s="439"/>
      <c r="Z139" s="510"/>
      <c r="AA139" s="510"/>
      <c r="AB139" s="439"/>
      <c r="AC139" s="510"/>
      <c r="AD139" s="510"/>
      <c r="AE139" s="510"/>
      <c r="AF139" s="510"/>
      <c r="AG139" s="510"/>
      <c r="AH139" s="510"/>
      <c r="AI139" s="510"/>
      <c r="AJ139" s="510"/>
      <c r="AK139" s="510"/>
      <c r="AL139" s="510"/>
      <c r="AM139" s="527">
        <f t="shared" si="67"/>
        <v>2009</v>
      </c>
      <c r="AN139" s="510">
        <f t="shared" si="68"/>
        <v>0.83513264242856733</v>
      </c>
      <c r="AO139" s="510">
        <f t="shared" si="68"/>
        <v>0.86345761262601861</v>
      </c>
      <c r="AP139" s="510">
        <f t="shared" si="68"/>
        <v>1.0503588414595435</v>
      </c>
      <c r="AQ139" s="510">
        <f t="shared" si="68"/>
        <v>0.97660579440856987</v>
      </c>
      <c r="AR139" s="510"/>
      <c r="AS139" s="510"/>
      <c r="AT139" s="441"/>
      <c r="AV139" s="501"/>
      <c r="AW139" s="501"/>
      <c r="AX139" s="500"/>
      <c r="AZ139" s="500"/>
      <c r="BA139" s="500"/>
      <c r="BB139" s="500"/>
      <c r="BC139" s="500"/>
      <c r="BE139" s="500"/>
      <c r="BF139" s="500"/>
      <c r="BG139" s="500"/>
      <c r="BH139" s="500"/>
      <c r="BI139" s="500"/>
      <c r="BJ139" s="500"/>
      <c r="BK139" s="500"/>
      <c r="BL139" s="500"/>
      <c r="BM139" s="500"/>
      <c r="BN139" s="500"/>
      <c r="BO139" s="500"/>
      <c r="BP139" s="500"/>
      <c r="BR139" s="500"/>
      <c r="BS139" s="500"/>
      <c r="BT139" s="500"/>
      <c r="BU139" s="501"/>
      <c r="BV139" s="500"/>
      <c r="BW139" s="501"/>
      <c r="BZ139" s="500"/>
      <c r="CA139" s="500"/>
      <c r="CB139" s="500"/>
      <c r="CD139" s="500"/>
      <c r="CE139" s="500"/>
      <c r="CF139" s="500"/>
      <c r="CH139" s="500"/>
      <c r="CI139" s="500"/>
      <c r="CJ139" s="500"/>
      <c r="CK139" s="501"/>
      <c r="CM139" s="500"/>
      <c r="CN139" s="500"/>
      <c r="CO139" s="500"/>
      <c r="CQ139" s="506"/>
      <c r="CR139" s="500"/>
      <c r="CS139" s="501"/>
      <c r="CT139" s="500"/>
      <c r="CU139" s="500"/>
      <c r="CW139" s="500"/>
      <c r="CX139" s="500"/>
    </row>
    <row r="140" spans="1:102" x14ac:dyDescent="0.2">
      <c r="A140" s="439"/>
      <c r="B140" s="439"/>
      <c r="C140" s="439"/>
      <c r="D140" s="524"/>
      <c r="E140" s="524"/>
      <c r="F140" s="524"/>
      <c r="G140" s="524"/>
      <c r="H140" s="524"/>
      <c r="I140" s="439"/>
      <c r="J140" s="439"/>
      <c r="K140" s="439"/>
      <c r="L140" s="439"/>
      <c r="M140" s="524"/>
      <c r="N140" s="524"/>
      <c r="O140" s="524"/>
      <c r="P140" s="439"/>
      <c r="Q140" s="525"/>
      <c r="R140" s="529"/>
      <c r="S140" s="529"/>
      <c r="T140" s="529"/>
      <c r="U140" s="529"/>
      <c r="V140" s="439"/>
      <c r="W140" s="526"/>
      <c r="X140" s="439"/>
      <c r="Y140" s="439"/>
      <c r="Z140" s="510"/>
      <c r="AA140" s="510"/>
      <c r="AB140" s="439"/>
      <c r="AC140" s="510"/>
      <c r="AD140" s="510"/>
      <c r="AE140" s="510"/>
      <c r="AF140" s="510"/>
      <c r="AG140" s="510"/>
      <c r="AH140" s="510"/>
      <c r="AI140" s="510"/>
      <c r="AJ140" s="510"/>
      <c r="AK140" s="510"/>
      <c r="AL140" s="510"/>
      <c r="AM140" s="527">
        <f t="shared" si="67"/>
        <v>2010</v>
      </c>
      <c r="AN140" s="510">
        <f t="shared" ref="AN140:AQ141" si="69">AN76</f>
        <v>0.82944207554423677</v>
      </c>
      <c r="AO140" s="510">
        <f t="shared" si="69"/>
        <v>0.87387040657045789</v>
      </c>
      <c r="AP140" s="510">
        <f t="shared" si="69"/>
        <v>1.0537801998240772</v>
      </c>
      <c r="AQ140" s="510">
        <f t="shared" si="69"/>
        <v>0.97537423670139589</v>
      </c>
      <c r="AR140" s="510"/>
      <c r="AS140" s="439"/>
      <c r="AT140" s="441"/>
      <c r="AV140" s="501"/>
      <c r="AW140" s="501"/>
      <c r="AX140" s="500"/>
      <c r="AZ140" s="500"/>
      <c r="BA140" s="500"/>
      <c r="BB140" s="500"/>
      <c r="BC140" s="500"/>
      <c r="BE140" s="500"/>
      <c r="BF140" s="500"/>
      <c r="BG140" s="500"/>
      <c r="BH140" s="500"/>
      <c r="BI140" s="500"/>
      <c r="BJ140" s="500"/>
      <c r="BK140" s="500"/>
      <c r="BL140" s="500"/>
      <c r="BM140" s="500"/>
      <c r="BN140" s="500"/>
      <c r="BO140" s="500"/>
      <c r="BP140" s="500"/>
      <c r="BR140" s="500"/>
      <c r="BS140" s="500"/>
      <c r="BT140" s="500"/>
      <c r="BU140" s="501"/>
      <c r="BV140" s="500"/>
      <c r="BW140" s="501"/>
      <c r="BZ140" s="500"/>
      <c r="CA140" s="500"/>
      <c r="CB140" s="500"/>
      <c r="CD140" s="500"/>
      <c r="CE140" s="500"/>
      <c r="CF140" s="500"/>
      <c r="CH140" s="500"/>
      <c r="CI140" s="500"/>
      <c r="CJ140" s="500"/>
      <c r="CK140" s="501"/>
      <c r="CM140" s="500"/>
      <c r="CN140" s="500"/>
      <c r="CO140" s="500"/>
      <c r="CQ140" s="506"/>
      <c r="CR140" s="500"/>
      <c r="CS140" s="501"/>
      <c r="CT140" s="500"/>
      <c r="CU140" s="500"/>
      <c r="CW140" s="500"/>
      <c r="CX140" s="500"/>
    </row>
    <row r="141" spans="1:102" x14ac:dyDescent="0.2">
      <c r="A141" s="439"/>
      <c r="B141" s="439"/>
      <c r="C141" s="439"/>
      <c r="D141" s="524"/>
      <c r="E141" s="524"/>
      <c r="F141" s="524"/>
      <c r="G141" s="524"/>
      <c r="H141" s="524"/>
      <c r="I141" s="439"/>
      <c r="J141" s="439"/>
      <c r="K141" s="439"/>
      <c r="L141" s="439"/>
      <c r="M141" s="524"/>
      <c r="N141" s="524"/>
      <c r="O141" s="524"/>
      <c r="P141" s="439"/>
      <c r="Q141" s="525"/>
      <c r="R141" s="439"/>
      <c r="S141" s="439"/>
      <c r="T141" s="439"/>
      <c r="U141" s="439"/>
      <c r="V141" s="439"/>
      <c r="W141" s="526"/>
      <c r="X141" s="439"/>
      <c r="Y141" s="439"/>
      <c r="Z141" s="510"/>
      <c r="AA141" s="510"/>
      <c r="AB141" s="439"/>
      <c r="AC141" s="510"/>
      <c r="AD141" s="510"/>
      <c r="AE141" s="510"/>
      <c r="AF141" s="510"/>
      <c r="AG141" s="510"/>
      <c r="AH141" s="510"/>
      <c r="AI141" s="510"/>
      <c r="AJ141" s="530"/>
      <c r="AK141" s="530"/>
      <c r="AL141" s="530"/>
      <c r="AM141" s="527">
        <f t="shared" si="67"/>
        <v>2011</v>
      </c>
      <c r="AN141" s="510">
        <f t="shared" si="69"/>
        <v>0.82316872606332658</v>
      </c>
      <c r="AO141" s="510">
        <f t="shared" si="69"/>
        <v>0.88226862563283692</v>
      </c>
      <c r="AP141" s="510">
        <f t="shared" si="69"/>
        <v>1.0661557514739615</v>
      </c>
      <c r="AQ141" s="510">
        <f t="shared" si="69"/>
        <v>0.97248095712241622</v>
      </c>
      <c r="AR141" s="530"/>
      <c r="AS141" s="439"/>
      <c r="AT141" s="441"/>
      <c r="AV141" s="501"/>
      <c r="AW141" s="501"/>
      <c r="AX141" s="500"/>
      <c r="AZ141" s="500"/>
      <c r="BA141" s="500"/>
      <c r="BB141" s="500"/>
      <c r="BC141" s="500"/>
      <c r="BE141" s="500"/>
      <c r="BF141" s="500"/>
      <c r="BG141" s="500"/>
      <c r="BH141" s="500"/>
      <c r="BI141" s="500"/>
      <c r="BJ141" s="500"/>
      <c r="BK141" s="500"/>
      <c r="BL141" s="500"/>
      <c r="BM141" s="500"/>
      <c r="BN141" s="500"/>
      <c r="BO141" s="500"/>
      <c r="BP141" s="500"/>
      <c r="BR141" s="500"/>
      <c r="BS141" s="500"/>
      <c r="BT141" s="500"/>
      <c r="BU141" s="501"/>
      <c r="BV141" s="500"/>
      <c r="BW141" s="501"/>
      <c r="BZ141" s="500"/>
      <c r="CA141" s="500"/>
      <c r="CB141" s="500"/>
      <c r="CD141" s="500"/>
      <c r="CE141" s="500"/>
      <c r="CF141" s="500"/>
      <c r="CH141" s="500"/>
      <c r="CI141" s="500"/>
      <c r="CJ141" s="500"/>
      <c r="CK141" s="501"/>
      <c r="CM141" s="500"/>
      <c r="CN141" s="500"/>
      <c r="CO141" s="500"/>
      <c r="CQ141" s="506"/>
      <c r="CR141" s="500"/>
      <c r="CS141" s="501"/>
      <c r="CT141" s="500"/>
      <c r="CU141" s="500"/>
      <c r="CW141" s="500"/>
      <c r="CX141" s="500"/>
    </row>
    <row r="142" spans="1:102" x14ac:dyDescent="0.2">
      <c r="A142" s="439"/>
      <c r="B142" s="439"/>
      <c r="C142" s="439"/>
      <c r="D142" s="524"/>
      <c r="E142" s="524"/>
      <c r="F142" s="524"/>
      <c r="G142" s="524"/>
      <c r="H142" s="524"/>
      <c r="I142" s="439"/>
      <c r="J142" s="439"/>
      <c r="K142" s="439"/>
      <c r="L142" s="439"/>
      <c r="M142" s="524"/>
      <c r="N142" s="524"/>
      <c r="O142" s="524"/>
      <c r="P142" s="439"/>
      <c r="Q142" s="525"/>
      <c r="R142" s="439"/>
      <c r="S142" s="439"/>
      <c r="T142" s="439"/>
      <c r="U142" s="439"/>
      <c r="V142" s="439"/>
      <c r="W142" s="526"/>
      <c r="X142" s="439"/>
      <c r="Y142" s="439"/>
      <c r="Z142" s="510"/>
      <c r="AA142" s="510"/>
      <c r="AB142" s="439"/>
      <c r="AC142" s="510"/>
      <c r="AD142" s="510"/>
      <c r="AE142" s="510"/>
      <c r="AF142" s="510"/>
      <c r="AG142" s="510"/>
      <c r="AH142" s="510"/>
      <c r="AI142" s="510"/>
      <c r="AJ142" s="510"/>
      <c r="AK142" s="510"/>
      <c r="AL142" s="510"/>
      <c r="AR142" s="510"/>
      <c r="AS142" s="439"/>
      <c r="AT142" s="441"/>
      <c r="AV142" s="501"/>
      <c r="AW142" s="501"/>
      <c r="AX142" s="500"/>
      <c r="AZ142" s="500"/>
      <c r="BA142" s="500"/>
      <c r="BB142" s="500"/>
      <c r="BC142" s="500"/>
      <c r="BE142" s="500"/>
      <c r="BF142" s="500"/>
      <c r="BG142" s="500"/>
      <c r="BH142" s="500"/>
      <c r="BI142" s="500"/>
      <c r="BJ142" s="500"/>
      <c r="BK142" s="500"/>
      <c r="BL142" s="500"/>
      <c r="BM142" s="500"/>
      <c r="BN142" s="500"/>
      <c r="BO142" s="500"/>
      <c r="BP142" s="500"/>
      <c r="BR142" s="500"/>
      <c r="BS142" s="500"/>
      <c r="BT142" s="500"/>
      <c r="BU142" s="501"/>
      <c r="BV142" s="500"/>
      <c r="BW142" s="501"/>
      <c r="BZ142" s="500"/>
      <c r="CA142" s="500"/>
      <c r="CB142" s="500"/>
      <c r="CD142" s="500"/>
      <c r="CE142" s="500"/>
      <c r="CF142" s="500"/>
      <c r="CH142" s="500"/>
      <c r="CI142" s="500"/>
      <c r="CJ142" s="500"/>
      <c r="CK142" s="501"/>
      <c r="CM142" s="500"/>
      <c r="CN142" s="500"/>
      <c r="CO142" s="500"/>
      <c r="CQ142" s="506"/>
      <c r="CR142" s="500"/>
      <c r="CS142" s="501"/>
      <c r="CT142" s="500"/>
      <c r="CU142" s="500"/>
      <c r="CW142" s="500"/>
      <c r="CX142" s="500"/>
    </row>
    <row r="143" spans="1:102" x14ac:dyDescent="0.2">
      <c r="A143" s="439"/>
      <c r="B143" s="439"/>
      <c r="C143" s="439"/>
      <c r="D143" s="524"/>
      <c r="E143" s="524"/>
      <c r="F143" s="524"/>
      <c r="G143" s="524"/>
      <c r="H143" s="524"/>
      <c r="I143" s="439"/>
      <c r="J143" s="439"/>
      <c r="K143" s="439"/>
      <c r="L143" s="439"/>
      <c r="M143" s="524"/>
      <c r="N143" s="524"/>
      <c r="O143" s="524"/>
      <c r="P143" s="439"/>
      <c r="Q143" s="525"/>
      <c r="R143" s="439"/>
      <c r="S143" s="439"/>
      <c r="T143" s="439"/>
      <c r="U143" s="439"/>
      <c r="V143" s="439"/>
      <c r="W143" s="526"/>
      <c r="X143" s="439"/>
      <c r="Y143" s="439"/>
      <c r="Z143" s="510"/>
      <c r="AA143" s="510"/>
      <c r="AB143" s="439"/>
      <c r="AC143" s="510"/>
      <c r="AD143" s="510"/>
      <c r="AE143" s="510"/>
      <c r="AF143" s="510"/>
      <c r="AG143" s="510"/>
      <c r="AH143" s="510"/>
      <c r="AI143" s="510"/>
      <c r="AJ143" s="510"/>
      <c r="AK143" s="510"/>
      <c r="AL143" s="510"/>
      <c r="AR143" s="510"/>
      <c r="AS143" s="439"/>
      <c r="AT143" s="441"/>
      <c r="AV143" s="501"/>
      <c r="AW143" s="501"/>
      <c r="AX143" s="500"/>
      <c r="AZ143" s="500"/>
      <c r="BA143" s="500"/>
      <c r="BB143" s="500"/>
      <c r="BC143" s="500"/>
      <c r="BE143" s="500"/>
      <c r="BF143" s="500"/>
      <c r="BG143" s="500"/>
      <c r="BH143" s="500"/>
      <c r="BI143" s="500"/>
      <c r="BJ143" s="500"/>
      <c r="BK143" s="500"/>
      <c r="BL143" s="500"/>
      <c r="BM143" s="500"/>
      <c r="BN143" s="500"/>
      <c r="BO143" s="500"/>
      <c r="BP143" s="500"/>
      <c r="BR143" s="500"/>
      <c r="BS143" s="500"/>
      <c r="BT143" s="500"/>
      <c r="BU143" s="501"/>
      <c r="BV143" s="500"/>
      <c r="BW143" s="501"/>
      <c r="BZ143" s="500"/>
      <c r="CA143" s="500"/>
      <c r="CB143" s="500"/>
      <c r="CD143" s="500"/>
      <c r="CE143" s="500"/>
      <c r="CF143" s="500"/>
      <c r="CH143" s="500"/>
      <c r="CI143" s="500"/>
      <c r="CJ143" s="500"/>
      <c r="CK143" s="501"/>
      <c r="CM143" s="500"/>
      <c r="CN143" s="500"/>
      <c r="CO143" s="500"/>
      <c r="CQ143" s="506"/>
      <c r="CR143" s="500"/>
      <c r="CS143" s="501"/>
      <c r="CT143" s="500"/>
      <c r="CU143" s="500"/>
      <c r="CW143" s="500"/>
      <c r="CX143" s="500"/>
    </row>
    <row r="144" spans="1:102" x14ac:dyDescent="0.2">
      <c r="A144" s="439"/>
      <c r="B144" s="439"/>
      <c r="C144" s="439"/>
      <c r="D144" s="524"/>
      <c r="E144" s="524"/>
      <c r="F144" s="524"/>
      <c r="G144" s="524"/>
      <c r="H144" s="524"/>
      <c r="I144" s="439"/>
      <c r="J144" s="439"/>
      <c r="K144" s="439"/>
      <c r="L144" s="439"/>
      <c r="M144" s="524"/>
      <c r="N144" s="524"/>
      <c r="O144" s="524"/>
      <c r="P144" s="439"/>
      <c r="Q144" s="525"/>
      <c r="R144" s="439"/>
      <c r="S144" s="439"/>
      <c r="T144" s="439"/>
      <c r="U144" s="439"/>
      <c r="V144" s="439"/>
      <c r="W144" s="526"/>
      <c r="X144" s="439"/>
      <c r="Y144" s="439"/>
      <c r="Z144" s="510"/>
      <c r="AA144" s="510"/>
      <c r="AB144" s="439"/>
      <c r="AC144" s="510"/>
      <c r="AD144" s="510"/>
      <c r="AE144" s="510"/>
      <c r="AF144" s="510"/>
      <c r="AG144" s="510"/>
      <c r="AH144" s="510"/>
      <c r="AI144" s="510"/>
      <c r="AJ144" s="510"/>
      <c r="AK144" s="510"/>
      <c r="AL144" s="510"/>
      <c r="AR144" s="510"/>
      <c r="AS144" s="439"/>
      <c r="AT144" s="441"/>
      <c r="AV144" s="501"/>
      <c r="AW144" s="501"/>
      <c r="AX144" s="500"/>
      <c r="AZ144" s="500"/>
      <c r="BA144" s="500"/>
      <c r="BB144" s="500"/>
      <c r="BC144" s="500"/>
      <c r="BE144" s="500"/>
      <c r="BF144" s="500"/>
      <c r="BG144" s="500"/>
      <c r="BH144" s="500"/>
      <c r="BI144" s="500"/>
      <c r="BJ144" s="500"/>
      <c r="BK144" s="500"/>
      <c r="BL144" s="500"/>
      <c r="BM144" s="500"/>
      <c r="BN144" s="500"/>
      <c r="BO144" s="500"/>
      <c r="BP144" s="500"/>
      <c r="BR144" s="500"/>
      <c r="BS144" s="500"/>
      <c r="BT144" s="500"/>
      <c r="BU144" s="501"/>
      <c r="BV144" s="500"/>
      <c r="BW144" s="501"/>
      <c r="BZ144" s="500"/>
      <c r="CA144" s="500"/>
      <c r="CB144" s="500"/>
      <c r="CD144" s="500"/>
      <c r="CE144" s="500"/>
      <c r="CF144" s="500"/>
      <c r="CH144" s="500"/>
      <c r="CI144" s="500"/>
      <c r="CJ144" s="500"/>
      <c r="CK144" s="501"/>
      <c r="CM144" s="500"/>
      <c r="CN144" s="500"/>
      <c r="CO144" s="500"/>
      <c r="CQ144" s="506"/>
      <c r="CR144" s="500"/>
      <c r="CS144" s="501"/>
      <c r="CT144" s="500"/>
      <c r="CU144" s="500"/>
      <c r="CW144" s="500"/>
      <c r="CX144" s="500"/>
    </row>
    <row r="145" spans="1:102" x14ac:dyDescent="0.2">
      <c r="A145" s="439"/>
      <c r="B145" s="439"/>
      <c r="C145" s="439"/>
      <c r="D145" s="524"/>
      <c r="E145" s="524"/>
      <c r="F145" s="524"/>
      <c r="G145" s="524"/>
      <c r="H145" s="524"/>
      <c r="I145" s="439"/>
      <c r="J145" s="439"/>
      <c r="K145" s="439"/>
      <c r="L145" s="439"/>
      <c r="M145" s="524"/>
      <c r="N145" s="524"/>
      <c r="O145" s="524"/>
      <c r="P145" s="439"/>
      <c r="Q145" s="525"/>
      <c r="R145" s="439"/>
      <c r="S145" s="439"/>
      <c r="T145" s="439"/>
      <c r="U145" s="439"/>
      <c r="V145" s="439"/>
      <c r="W145" s="526"/>
      <c r="X145" s="439"/>
      <c r="Y145" s="439"/>
      <c r="Z145" s="510"/>
      <c r="AA145" s="510"/>
      <c r="AB145" s="439"/>
      <c r="AC145" s="510"/>
      <c r="AD145" s="510"/>
      <c r="AE145" s="510"/>
      <c r="AF145" s="510"/>
      <c r="AG145" s="510"/>
      <c r="AH145" s="510"/>
      <c r="AI145" s="510"/>
      <c r="AJ145" s="510"/>
      <c r="AK145" s="510"/>
      <c r="AL145" s="510"/>
      <c r="AR145" s="510"/>
      <c r="AS145" s="439"/>
      <c r="AT145" s="441"/>
      <c r="AV145" s="501"/>
      <c r="AW145" s="501"/>
      <c r="AX145" s="500"/>
      <c r="AZ145" s="500"/>
      <c r="BA145" s="500"/>
      <c r="BB145" s="500"/>
      <c r="BC145" s="500"/>
      <c r="BE145" s="500"/>
      <c r="BF145" s="500"/>
      <c r="BG145" s="500"/>
      <c r="BH145" s="500"/>
      <c r="BI145" s="500"/>
      <c r="BJ145" s="500"/>
      <c r="BK145" s="500"/>
      <c r="BL145" s="500"/>
      <c r="BM145" s="500"/>
      <c r="BN145" s="500"/>
      <c r="BO145" s="500"/>
      <c r="BP145" s="500"/>
      <c r="BR145" s="500"/>
      <c r="BS145" s="500"/>
      <c r="BT145" s="500"/>
      <c r="BU145" s="501"/>
      <c r="BV145" s="500"/>
      <c r="BW145" s="501"/>
      <c r="BZ145" s="500"/>
      <c r="CA145" s="500"/>
      <c r="CB145" s="500"/>
      <c r="CD145" s="500"/>
      <c r="CE145" s="500"/>
      <c r="CF145" s="500"/>
      <c r="CH145" s="500"/>
      <c r="CI145" s="500"/>
      <c r="CJ145" s="500"/>
      <c r="CK145" s="501"/>
      <c r="CM145" s="500"/>
      <c r="CN145" s="500"/>
      <c r="CO145" s="500"/>
      <c r="CQ145" s="506"/>
      <c r="CR145" s="500"/>
      <c r="CS145" s="501"/>
      <c r="CT145" s="500"/>
      <c r="CU145" s="500"/>
      <c r="CW145" s="500"/>
      <c r="CX145" s="500"/>
    </row>
    <row r="146" spans="1:102" x14ac:dyDescent="0.2">
      <c r="A146" s="439"/>
      <c r="B146" s="439"/>
      <c r="C146" s="439"/>
      <c r="D146" s="524"/>
      <c r="E146" s="524"/>
      <c r="F146" s="524"/>
      <c r="G146" s="524"/>
      <c r="H146" s="524"/>
      <c r="I146" s="439"/>
      <c r="J146" s="439"/>
      <c r="K146" s="439"/>
      <c r="L146" s="439"/>
      <c r="M146" s="524"/>
      <c r="N146" s="524"/>
      <c r="O146" s="524"/>
      <c r="P146" s="439"/>
      <c r="Q146" s="525"/>
      <c r="R146" s="439"/>
      <c r="S146" s="439"/>
      <c r="T146" s="439"/>
      <c r="U146" s="439"/>
      <c r="V146" s="439"/>
      <c r="W146" s="526"/>
      <c r="X146" s="439"/>
      <c r="Y146" s="439"/>
      <c r="Z146" s="510"/>
      <c r="AA146" s="510"/>
      <c r="AB146" s="439"/>
      <c r="AC146" s="510"/>
      <c r="AD146" s="510"/>
      <c r="AE146" s="510"/>
      <c r="AF146" s="510"/>
      <c r="AG146" s="510"/>
      <c r="AH146" s="510"/>
      <c r="AI146" s="510"/>
      <c r="AJ146" s="510"/>
      <c r="AK146" s="510"/>
      <c r="AL146" s="510"/>
      <c r="AR146" s="510"/>
      <c r="AS146" s="439"/>
      <c r="AT146" s="441"/>
      <c r="AV146" s="501"/>
      <c r="AW146" s="501"/>
      <c r="AX146" s="500"/>
      <c r="AZ146" s="500"/>
      <c r="BA146" s="500"/>
      <c r="BB146" s="500"/>
      <c r="BC146" s="500"/>
      <c r="BE146" s="500"/>
      <c r="BF146" s="500"/>
      <c r="BG146" s="500"/>
      <c r="BH146" s="500"/>
      <c r="BI146" s="500"/>
      <c r="BJ146" s="500"/>
      <c r="BK146" s="500"/>
      <c r="BL146" s="500"/>
      <c r="BM146" s="500"/>
      <c r="BN146" s="500"/>
      <c r="BO146" s="500"/>
      <c r="BP146" s="500"/>
      <c r="BR146" s="500"/>
      <c r="BS146" s="500"/>
      <c r="BT146" s="500"/>
      <c r="BU146" s="501"/>
      <c r="BV146" s="500"/>
      <c r="BW146" s="501"/>
      <c r="BZ146" s="500"/>
      <c r="CA146" s="500"/>
      <c r="CB146" s="500"/>
      <c r="CD146" s="500"/>
      <c r="CE146" s="500"/>
      <c r="CF146" s="500"/>
      <c r="CH146" s="500"/>
      <c r="CI146" s="500"/>
      <c r="CJ146" s="500"/>
      <c r="CK146" s="501"/>
      <c r="CM146" s="500"/>
      <c r="CN146" s="500"/>
      <c r="CO146" s="500"/>
      <c r="CQ146" s="506"/>
      <c r="CR146" s="500"/>
      <c r="CS146" s="501"/>
      <c r="CT146" s="500"/>
      <c r="CU146" s="500"/>
      <c r="CW146" s="500"/>
      <c r="CX146" s="500"/>
    </row>
    <row r="147" spans="1:102" x14ac:dyDescent="0.2">
      <c r="A147" s="439"/>
      <c r="B147" s="439"/>
      <c r="C147" s="439"/>
      <c r="D147" s="524"/>
      <c r="E147" s="524"/>
      <c r="F147" s="524"/>
      <c r="G147" s="524"/>
      <c r="H147" s="524"/>
      <c r="I147" s="439"/>
      <c r="J147" s="439"/>
      <c r="K147" s="439"/>
      <c r="L147" s="439"/>
      <c r="M147" s="524"/>
      <c r="N147" s="524"/>
      <c r="O147" s="524"/>
      <c r="P147" s="439"/>
      <c r="Q147" s="525"/>
      <c r="R147" s="439"/>
      <c r="S147" s="439"/>
      <c r="T147" s="439"/>
      <c r="U147" s="439"/>
      <c r="V147" s="439"/>
      <c r="W147" s="526"/>
      <c r="X147" s="439"/>
      <c r="Y147" s="439"/>
      <c r="Z147" s="510"/>
      <c r="AA147" s="510"/>
      <c r="AB147" s="439"/>
      <c r="AC147" s="510"/>
      <c r="AD147" s="510"/>
      <c r="AE147" s="510"/>
      <c r="AF147" s="510"/>
      <c r="AG147" s="510"/>
      <c r="AH147" s="510"/>
      <c r="AI147" s="510"/>
      <c r="AJ147" s="510"/>
      <c r="AK147" s="510"/>
      <c r="AL147" s="510"/>
      <c r="AR147" s="510"/>
      <c r="AS147" s="439"/>
      <c r="AT147" s="441"/>
      <c r="AV147" s="501"/>
      <c r="AW147" s="501"/>
      <c r="AX147" s="500"/>
      <c r="AZ147" s="500"/>
      <c r="BA147" s="500"/>
      <c r="BB147" s="500"/>
      <c r="BC147" s="500"/>
      <c r="BE147" s="500"/>
      <c r="BF147" s="500"/>
      <c r="BG147" s="500"/>
      <c r="BH147" s="500"/>
      <c r="BI147" s="500"/>
      <c r="BJ147" s="500"/>
      <c r="BK147" s="500"/>
      <c r="BL147" s="500"/>
      <c r="BM147" s="500"/>
      <c r="BN147" s="500"/>
      <c r="BO147" s="500"/>
      <c r="BP147" s="500"/>
      <c r="BR147" s="500"/>
      <c r="BS147" s="500"/>
      <c r="BT147" s="500"/>
      <c r="BU147" s="501"/>
      <c r="BV147" s="500"/>
      <c r="BW147" s="501"/>
      <c r="BZ147" s="500"/>
      <c r="CA147" s="500"/>
      <c r="CB147" s="500"/>
      <c r="CD147" s="500"/>
      <c r="CE147" s="500"/>
      <c r="CF147" s="500"/>
      <c r="CH147" s="500"/>
      <c r="CI147" s="500"/>
      <c r="CJ147" s="500"/>
      <c r="CK147" s="501"/>
      <c r="CM147" s="500"/>
      <c r="CN147" s="500"/>
      <c r="CO147" s="500"/>
      <c r="CQ147" s="506"/>
      <c r="CR147" s="500"/>
      <c r="CS147" s="501"/>
      <c r="CT147" s="500"/>
      <c r="CU147" s="500"/>
      <c r="CW147" s="500"/>
      <c r="CX147" s="500"/>
    </row>
    <row r="148" spans="1:102" x14ac:dyDescent="0.2">
      <c r="A148" s="439"/>
      <c r="B148" s="439"/>
      <c r="C148" s="439"/>
      <c r="D148" s="524"/>
      <c r="E148" s="524"/>
      <c r="F148" s="524"/>
      <c r="G148" s="524"/>
      <c r="H148" s="524"/>
      <c r="I148" s="439"/>
      <c r="J148" s="439"/>
      <c r="K148" s="439"/>
      <c r="L148" s="439"/>
      <c r="M148" s="524"/>
      <c r="N148" s="524"/>
      <c r="O148" s="524"/>
      <c r="P148" s="439"/>
      <c r="Q148" s="525"/>
      <c r="R148" s="439"/>
      <c r="S148" s="439"/>
      <c r="T148" s="439"/>
      <c r="U148" s="439"/>
      <c r="V148" s="439"/>
      <c r="W148" s="526"/>
      <c r="X148" s="439"/>
      <c r="Y148" s="439"/>
      <c r="Z148" s="510"/>
      <c r="AA148" s="510"/>
      <c r="AB148" s="439"/>
      <c r="AC148" s="510"/>
      <c r="AD148" s="510"/>
      <c r="AE148" s="510"/>
      <c r="AF148" s="510"/>
      <c r="AG148" s="510"/>
      <c r="AH148" s="510"/>
      <c r="AI148" s="510"/>
      <c r="AJ148" s="510"/>
      <c r="AK148" s="510"/>
      <c r="AL148" s="510"/>
      <c r="AR148" s="510"/>
      <c r="AS148" s="439"/>
      <c r="AT148" s="441"/>
      <c r="AV148" s="501"/>
      <c r="AW148" s="501"/>
      <c r="AX148" s="500"/>
      <c r="AZ148" s="500"/>
      <c r="BA148" s="500"/>
      <c r="BB148" s="500"/>
      <c r="BC148" s="500"/>
      <c r="BE148" s="500"/>
      <c r="BF148" s="500"/>
      <c r="BG148" s="500"/>
      <c r="BH148" s="500"/>
      <c r="BI148" s="500"/>
      <c r="BJ148" s="500"/>
      <c r="BK148" s="500"/>
      <c r="BL148" s="500"/>
      <c r="BM148" s="500"/>
      <c r="BN148" s="500"/>
      <c r="BO148" s="500"/>
      <c r="BP148" s="500"/>
      <c r="BR148" s="500"/>
      <c r="BS148" s="500"/>
      <c r="BT148" s="500"/>
      <c r="BU148" s="501"/>
      <c r="BV148" s="500"/>
      <c r="BW148" s="501"/>
      <c r="BZ148" s="500"/>
      <c r="CA148" s="500"/>
      <c r="CB148" s="500"/>
      <c r="CD148" s="500"/>
      <c r="CE148" s="500"/>
      <c r="CF148" s="500"/>
      <c r="CH148" s="500"/>
      <c r="CI148" s="500"/>
      <c r="CJ148" s="500"/>
      <c r="CK148" s="501"/>
      <c r="CM148" s="500"/>
      <c r="CN148" s="500"/>
      <c r="CO148" s="500"/>
      <c r="CQ148" s="506"/>
      <c r="CR148" s="500"/>
      <c r="CS148" s="501"/>
      <c r="CT148" s="500"/>
      <c r="CU148" s="500"/>
      <c r="CW148" s="500"/>
      <c r="CX148" s="500"/>
    </row>
    <row r="149" spans="1:102" x14ac:dyDescent="0.2">
      <c r="A149" s="439"/>
      <c r="B149" s="439"/>
      <c r="C149" s="439"/>
      <c r="D149" s="524"/>
      <c r="E149" s="524"/>
      <c r="F149" s="524"/>
      <c r="G149" s="524"/>
      <c r="H149" s="524"/>
      <c r="I149" s="439"/>
      <c r="J149" s="439"/>
      <c r="K149" s="439"/>
      <c r="L149" s="439"/>
      <c r="M149" s="524"/>
      <c r="N149" s="524"/>
      <c r="O149" s="524"/>
      <c r="P149" s="439"/>
      <c r="Q149" s="525"/>
      <c r="R149" s="439"/>
      <c r="S149" s="439"/>
      <c r="T149" s="439"/>
      <c r="U149" s="439"/>
      <c r="V149" s="439"/>
      <c r="W149" s="526"/>
      <c r="X149" s="439"/>
      <c r="Y149" s="439"/>
      <c r="Z149" s="510"/>
      <c r="AA149" s="510"/>
      <c r="AB149" s="439"/>
      <c r="AC149" s="510"/>
      <c r="AD149" s="510"/>
      <c r="AE149" s="510"/>
      <c r="AF149" s="510"/>
      <c r="AG149" s="510"/>
      <c r="AH149" s="510"/>
      <c r="AI149" s="510"/>
      <c r="AJ149" s="510"/>
      <c r="AK149" s="510"/>
      <c r="AL149" s="510"/>
      <c r="AR149" s="510"/>
      <c r="AS149" s="439"/>
      <c r="AT149" s="441"/>
      <c r="AV149" s="501"/>
      <c r="AW149" s="501"/>
      <c r="AX149" s="500"/>
      <c r="AZ149" s="500"/>
      <c r="BA149" s="500"/>
      <c r="BB149" s="500"/>
      <c r="BC149" s="500"/>
      <c r="BE149" s="500"/>
      <c r="BF149" s="500"/>
      <c r="BG149" s="500"/>
      <c r="BH149" s="500"/>
      <c r="BI149" s="500"/>
      <c r="BJ149" s="500"/>
      <c r="BK149" s="500"/>
      <c r="BL149" s="500"/>
      <c r="BM149" s="500"/>
      <c r="BN149" s="500"/>
      <c r="BO149" s="500"/>
      <c r="BP149" s="500"/>
      <c r="BR149" s="500"/>
      <c r="BS149" s="500"/>
      <c r="BT149" s="500"/>
      <c r="BU149" s="501"/>
      <c r="BV149" s="500"/>
      <c r="BW149" s="501"/>
      <c r="BZ149" s="500"/>
      <c r="CA149" s="500"/>
      <c r="CB149" s="500"/>
      <c r="CD149" s="500"/>
      <c r="CE149" s="500"/>
      <c r="CF149" s="500"/>
      <c r="CH149" s="500"/>
      <c r="CI149" s="500"/>
      <c r="CJ149" s="500"/>
      <c r="CK149" s="501"/>
      <c r="CM149" s="500"/>
      <c r="CN149" s="500"/>
      <c r="CO149" s="500"/>
      <c r="CQ149" s="506"/>
      <c r="CR149" s="500"/>
      <c r="CS149" s="501"/>
      <c r="CT149" s="500"/>
      <c r="CU149" s="500"/>
      <c r="CW149" s="500"/>
      <c r="CX149" s="500"/>
    </row>
    <row r="150" spans="1:102" x14ac:dyDescent="0.2">
      <c r="A150" s="439"/>
      <c r="B150" s="439"/>
      <c r="C150" s="439"/>
      <c r="D150" s="524"/>
      <c r="E150" s="524"/>
      <c r="F150" s="524"/>
      <c r="G150" s="524"/>
      <c r="H150" s="524"/>
      <c r="I150" s="439"/>
      <c r="J150" s="439"/>
      <c r="K150" s="439"/>
      <c r="L150" s="439"/>
      <c r="M150" s="531"/>
      <c r="N150" s="531"/>
      <c r="O150" s="531"/>
      <c r="P150" s="439"/>
      <c r="Q150" s="527"/>
      <c r="R150" s="439"/>
      <c r="S150" s="439"/>
      <c r="T150" s="439"/>
      <c r="U150" s="439"/>
      <c r="V150" s="439"/>
      <c r="W150" s="439"/>
      <c r="X150" s="439"/>
      <c r="Y150" s="439"/>
      <c r="Z150" s="510"/>
      <c r="AA150" s="510"/>
      <c r="AB150" s="439"/>
      <c r="AC150" s="510"/>
      <c r="AD150" s="510"/>
      <c r="AE150" s="510"/>
      <c r="AF150" s="510"/>
      <c r="AG150" s="510"/>
      <c r="AH150" s="510"/>
      <c r="AI150" s="510"/>
      <c r="AJ150" s="510"/>
      <c r="AK150" s="510"/>
      <c r="AL150" s="510"/>
      <c r="AR150" s="510"/>
      <c r="AS150" s="439"/>
      <c r="AT150" s="441"/>
    </row>
    <row r="151" spans="1:102" x14ac:dyDescent="0.2">
      <c r="A151" s="486"/>
      <c r="B151" s="532"/>
      <c r="C151" s="439"/>
      <c r="D151" s="533"/>
      <c r="E151" s="533"/>
      <c r="F151" s="533"/>
      <c r="G151" s="533"/>
      <c r="H151" s="533"/>
      <c r="I151" s="439"/>
      <c r="J151" s="439"/>
      <c r="K151" s="439"/>
      <c r="L151" s="439"/>
      <c r="M151" s="533"/>
      <c r="N151" s="533"/>
      <c r="O151" s="533"/>
      <c r="P151" s="439"/>
      <c r="Q151" s="533"/>
      <c r="R151" s="439"/>
      <c r="S151" s="439"/>
      <c r="T151" s="439"/>
      <c r="U151" s="439"/>
      <c r="V151" s="439"/>
      <c r="W151" s="526"/>
      <c r="X151" s="439"/>
      <c r="Y151" s="439"/>
      <c r="Z151" s="510"/>
      <c r="AA151" s="510"/>
      <c r="AB151" s="439"/>
      <c r="AC151" s="510"/>
      <c r="AD151" s="510"/>
      <c r="AE151" s="510"/>
      <c r="AF151" s="510"/>
      <c r="AG151" s="510"/>
      <c r="AH151" s="510"/>
      <c r="AI151" s="510"/>
      <c r="AJ151" s="510"/>
      <c r="AK151" s="510"/>
      <c r="AL151" s="510"/>
      <c r="AM151" s="527"/>
      <c r="AN151" s="510"/>
      <c r="AO151" s="510"/>
      <c r="AP151" s="510"/>
      <c r="AQ151" s="510"/>
      <c r="AR151" s="510"/>
      <c r="AS151" s="439"/>
      <c r="AT151" s="441"/>
      <c r="CA151" s="501"/>
      <c r="CE151" s="501"/>
      <c r="CI151" s="501"/>
      <c r="CN151" s="501"/>
    </row>
    <row r="152" spans="1:102" x14ac:dyDescent="0.2">
      <c r="A152" s="486"/>
      <c r="B152" s="532"/>
      <c r="C152" s="439"/>
      <c r="D152" s="525"/>
      <c r="E152" s="525"/>
      <c r="F152" s="525"/>
      <c r="G152" s="525"/>
      <c r="H152" s="525"/>
      <c r="I152" s="439"/>
      <c r="J152" s="439"/>
      <c r="K152" s="439"/>
      <c r="L152" s="439"/>
      <c r="M152" s="531"/>
      <c r="N152" s="531"/>
      <c r="O152" s="531"/>
      <c r="P152" s="439"/>
      <c r="Q152" s="439"/>
      <c r="R152" s="439"/>
      <c r="S152" s="439"/>
      <c r="T152" s="439"/>
      <c r="U152" s="439"/>
      <c r="V152" s="439"/>
      <c r="W152" s="439"/>
      <c r="X152" s="439"/>
      <c r="Y152" s="439"/>
      <c r="Z152" s="510"/>
      <c r="AA152" s="510"/>
      <c r="AB152" s="439"/>
      <c r="AC152" s="510"/>
      <c r="AD152" s="510"/>
      <c r="AE152" s="510"/>
      <c r="AF152" s="510"/>
      <c r="AG152" s="510"/>
      <c r="AH152" s="510"/>
      <c r="AI152" s="510"/>
      <c r="AJ152" s="510"/>
      <c r="AK152" s="510"/>
      <c r="AL152" s="510"/>
      <c r="AM152" s="527"/>
      <c r="AN152" s="510"/>
      <c r="AO152" s="510"/>
      <c r="AP152" s="510"/>
      <c r="AQ152" s="510"/>
      <c r="AR152" s="510"/>
      <c r="AS152" s="439"/>
      <c r="AT152" s="441"/>
    </row>
    <row r="153" spans="1:102" x14ac:dyDescent="0.2">
      <c r="A153" s="486"/>
      <c r="B153" s="532"/>
      <c r="C153" s="439"/>
      <c r="D153" s="524"/>
      <c r="E153" s="524"/>
      <c r="F153" s="524"/>
      <c r="G153" s="524"/>
      <c r="H153" s="524"/>
      <c r="I153" s="439"/>
      <c r="J153" s="439"/>
      <c r="K153" s="439"/>
      <c r="L153" s="439"/>
      <c r="M153" s="531"/>
      <c r="N153" s="531"/>
      <c r="O153" s="531"/>
      <c r="P153" s="439"/>
      <c r="Q153" s="527"/>
      <c r="R153" s="439"/>
      <c r="S153" s="439"/>
      <c r="T153" s="439"/>
      <c r="U153" s="439"/>
      <c r="V153" s="439"/>
      <c r="W153" s="439"/>
      <c r="X153" s="439"/>
      <c r="Y153" s="439"/>
      <c r="Z153" s="510"/>
      <c r="AA153" s="510"/>
      <c r="AB153" s="439"/>
      <c r="AC153" s="510"/>
      <c r="AD153" s="510"/>
      <c r="AE153" s="510"/>
      <c r="AF153" s="510"/>
      <c r="AG153" s="510"/>
      <c r="AH153" s="510"/>
      <c r="AI153" s="510"/>
      <c r="AJ153" s="510"/>
      <c r="AK153" s="510"/>
      <c r="AL153" s="510"/>
      <c r="AM153" s="510"/>
      <c r="AN153" s="510"/>
      <c r="AO153" s="510"/>
      <c r="AP153" s="510"/>
      <c r="AQ153" s="510"/>
      <c r="AR153" s="510"/>
      <c r="AS153" s="439"/>
      <c r="AT153" s="441"/>
      <c r="CJ153" s="501"/>
    </row>
    <row r="154" spans="1:102" x14ac:dyDescent="0.2">
      <c r="A154" s="486"/>
      <c r="B154" s="532"/>
      <c r="C154" s="439"/>
      <c r="D154" s="534"/>
      <c r="E154" s="534"/>
      <c r="F154" s="534"/>
      <c r="G154" s="534"/>
      <c r="H154" s="534"/>
      <c r="I154" s="439"/>
      <c r="J154" s="439"/>
      <c r="K154" s="439"/>
      <c r="L154" s="439"/>
      <c r="M154" s="531"/>
      <c r="N154" s="531"/>
      <c r="O154" s="531"/>
      <c r="P154" s="439"/>
      <c r="Q154" s="527"/>
      <c r="R154" s="439"/>
      <c r="S154" s="439"/>
      <c r="T154" s="439"/>
      <c r="U154" s="439"/>
      <c r="V154" s="439"/>
      <c r="W154" s="439"/>
      <c r="X154" s="439"/>
      <c r="Y154" s="439"/>
      <c r="Z154" s="510"/>
      <c r="AA154" s="510"/>
      <c r="AB154" s="439"/>
      <c r="AC154" s="510"/>
      <c r="AD154" s="510"/>
      <c r="AE154" s="510"/>
      <c r="AF154" s="510"/>
      <c r="AG154" s="510"/>
      <c r="AH154" s="510"/>
      <c r="AI154" s="510"/>
      <c r="AJ154" s="510"/>
      <c r="AK154" s="510"/>
      <c r="AL154" s="510"/>
      <c r="AM154" s="510"/>
      <c r="AN154" s="510"/>
      <c r="AO154" s="510"/>
      <c r="AP154" s="510"/>
      <c r="AQ154" s="510"/>
      <c r="AR154" s="510"/>
      <c r="AS154" s="439"/>
      <c r="AT154" s="441"/>
    </row>
    <row r="155" spans="1:102" x14ac:dyDescent="0.2">
      <c r="A155" s="518"/>
      <c r="B155" s="439"/>
      <c r="C155" s="439"/>
      <c r="D155" s="521"/>
      <c r="E155" s="521"/>
      <c r="F155" s="521"/>
      <c r="G155" s="521"/>
      <c r="H155" s="521"/>
      <c r="I155" s="487"/>
      <c r="J155" s="487"/>
      <c r="K155" s="487"/>
      <c r="L155" s="487"/>
      <c r="M155" s="521"/>
      <c r="N155" s="521"/>
      <c r="O155" s="521"/>
      <c r="P155" s="487"/>
      <c r="Q155" s="521"/>
      <c r="R155" s="487"/>
      <c r="S155" s="487"/>
      <c r="T155" s="487"/>
      <c r="U155" s="487"/>
      <c r="V155" s="487"/>
      <c r="W155" s="535"/>
      <c r="X155" s="535"/>
      <c r="Y155" s="487"/>
      <c r="Z155" s="487"/>
      <c r="AA155" s="487"/>
      <c r="AB155" s="487"/>
      <c r="AC155" s="487"/>
      <c r="AD155" s="487"/>
      <c r="AE155" s="487"/>
      <c r="AF155" s="487"/>
      <c r="AG155" s="487"/>
      <c r="AH155" s="487"/>
      <c r="AI155" s="487"/>
      <c r="AJ155" s="487"/>
      <c r="AK155" s="487"/>
      <c r="AL155" s="487"/>
      <c r="AM155" s="487"/>
      <c r="AN155" s="487"/>
      <c r="AO155" s="487"/>
      <c r="AP155" s="487"/>
      <c r="AQ155" s="487"/>
      <c r="AR155" s="487"/>
      <c r="AS155" s="487"/>
      <c r="AT155" s="488"/>
    </row>
    <row r="156" spans="1:102" ht="24.75" customHeight="1" x14ac:dyDescent="0.2">
      <c r="A156" s="439"/>
      <c r="B156" s="439"/>
      <c r="C156" s="439"/>
      <c r="D156" s="522"/>
      <c r="E156" s="522"/>
      <c r="F156" s="522"/>
      <c r="G156" s="522"/>
      <c r="H156" s="522"/>
      <c r="I156" s="439"/>
      <c r="J156" s="439"/>
      <c r="K156" s="439"/>
      <c r="L156" s="439"/>
      <c r="M156" s="439"/>
      <c r="N156" s="439"/>
      <c r="O156" s="439"/>
      <c r="P156" s="439"/>
      <c r="Q156" s="439"/>
      <c r="R156" s="439"/>
      <c r="S156" s="439"/>
      <c r="T156" s="439"/>
      <c r="U156" s="439"/>
      <c r="V156" s="439"/>
      <c r="W156" s="439"/>
      <c r="X156" s="439"/>
      <c r="Y156" s="439"/>
      <c r="Z156" s="439"/>
      <c r="AA156" s="439"/>
      <c r="AB156" s="439"/>
      <c r="AC156" s="510"/>
      <c r="AD156" s="510"/>
      <c r="AE156" s="510"/>
      <c r="AF156" s="510"/>
      <c r="AG156" s="510"/>
      <c r="AH156" s="510"/>
      <c r="AI156" s="510"/>
      <c r="AJ156" s="439"/>
      <c r="AK156" s="439"/>
      <c r="AL156" s="439"/>
      <c r="AM156" s="439"/>
      <c r="AN156" s="439"/>
      <c r="AO156" s="439"/>
      <c r="AP156" s="439"/>
      <c r="AQ156" s="439"/>
      <c r="AR156" s="439"/>
      <c r="AS156" s="439"/>
      <c r="AT156" s="441"/>
      <c r="AW156" s="455"/>
    </row>
    <row r="157" spans="1:102" ht="49.5" customHeight="1" x14ac:dyDescent="0.2">
      <c r="A157" s="439"/>
      <c r="B157" s="439"/>
      <c r="C157" s="439"/>
      <c r="D157" s="458"/>
      <c r="E157" s="458"/>
      <c r="F157" s="458"/>
      <c r="G157" s="458"/>
      <c r="H157" s="458"/>
      <c r="I157" s="439"/>
      <c r="J157" s="439"/>
      <c r="K157" s="439"/>
      <c r="L157" s="439"/>
      <c r="M157" s="458"/>
      <c r="N157" s="458"/>
      <c r="O157" s="458"/>
      <c r="P157" s="439"/>
      <c r="Q157" s="487"/>
      <c r="R157" s="439"/>
      <c r="S157" s="439"/>
      <c r="T157" s="439"/>
      <c r="U157" s="439"/>
      <c r="V157" s="439"/>
      <c r="W157" s="468"/>
      <c r="X157" s="439"/>
      <c r="Y157" s="439"/>
      <c r="Z157" s="487"/>
      <c r="AA157" s="487"/>
      <c r="AB157" s="439"/>
      <c r="AC157" s="439"/>
      <c r="AD157" s="439"/>
      <c r="AE157" s="439"/>
      <c r="AF157" s="439"/>
      <c r="AG157" s="536"/>
      <c r="AH157" s="439"/>
      <c r="AI157" s="439"/>
      <c r="AJ157" s="439"/>
      <c r="AK157" s="439"/>
      <c r="AL157" s="439"/>
      <c r="AM157" s="439"/>
      <c r="AN157" s="439"/>
      <c r="AO157" s="439"/>
      <c r="AP157" s="439"/>
      <c r="AQ157" s="439"/>
      <c r="AR157" s="439"/>
      <c r="AS157" s="439"/>
      <c r="AT157" s="441"/>
      <c r="AX157" s="494"/>
      <c r="AY157" s="494"/>
      <c r="AZ157" s="494"/>
      <c r="BA157" s="494"/>
    </row>
    <row r="158" spans="1:102" x14ac:dyDescent="0.2">
      <c r="A158" s="523"/>
      <c r="B158" s="439"/>
      <c r="C158" s="439"/>
      <c r="D158" s="458"/>
      <c r="E158" s="458"/>
      <c r="F158" s="458"/>
      <c r="G158" s="458"/>
      <c r="H158" s="458"/>
      <c r="I158" s="439"/>
      <c r="J158" s="439"/>
      <c r="K158" s="439"/>
      <c r="L158" s="439"/>
      <c r="M158" s="458"/>
      <c r="N158" s="458"/>
      <c r="O158" s="458"/>
      <c r="P158" s="439"/>
      <c r="Q158" s="458"/>
      <c r="R158" s="439"/>
      <c r="S158" s="439"/>
      <c r="T158" s="439"/>
      <c r="U158" s="439"/>
      <c r="V158" s="439"/>
      <c r="W158" s="439"/>
      <c r="X158" s="439"/>
      <c r="Y158" s="439"/>
      <c r="Z158" s="458"/>
      <c r="AA158" s="458"/>
      <c r="AB158" s="439"/>
      <c r="AC158" s="439"/>
      <c r="AD158" s="439"/>
      <c r="AE158" s="439"/>
      <c r="AF158" s="439"/>
      <c r="AG158" s="439"/>
      <c r="AH158" s="439"/>
      <c r="AI158" s="439"/>
      <c r="AJ158" s="439"/>
      <c r="AK158" s="439"/>
      <c r="AL158" s="439"/>
      <c r="AM158" s="439"/>
      <c r="AN158" s="439"/>
      <c r="AO158" s="439"/>
      <c r="AP158" s="439"/>
      <c r="AQ158" s="439"/>
      <c r="AR158" s="439"/>
      <c r="AS158" s="439"/>
      <c r="AT158" s="441"/>
      <c r="AX158" s="500"/>
      <c r="AY158" s="500"/>
      <c r="AZ158" s="500"/>
      <c r="BA158" s="500"/>
    </row>
    <row r="159" spans="1:102" x14ac:dyDescent="0.2">
      <c r="A159" s="439"/>
      <c r="B159" s="439"/>
      <c r="C159" s="439"/>
      <c r="D159" s="468"/>
      <c r="E159" s="468"/>
      <c r="F159" s="468"/>
      <c r="G159" s="468"/>
      <c r="H159" s="468"/>
      <c r="I159" s="439"/>
      <c r="J159" s="439"/>
      <c r="K159" s="439"/>
      <c r="L159" s="439"/>
      <c r="M159" s="458"/>
      <c r="N159" s="458"/>
      <c r="O159" s="458"/>
      <c r="P159" s="439"/>
      <c r="Q159" s="523"/>
      <c r="R159" s="439"/>
      <c r="S159" s="439"/>
      <c r="T159" s="439"/>
      <c r="U159" s="439"/>
      <c r="V159" s="439"/>
      <c r="W159" s="458"/>
      <c r="X159" s="439"/>
      <c r="Y159" s="439"/>
      <c r="Z159" s="468"/>
      <c r="AA159" s="487"/>
      <c r="AB159" s="439"/>
      <c r="AC159" s="439"/>
      <c r="AD159" s="439"/>
      <c r="AE159" s="439"/>
      <c r="AF159" s="439"/>
      <c r="AG159" s="439"/>
      <c r="AH159" s="439"/>
      <c r="AI159" s="439"/>
      <c r="AJ159" s="439"/>
      <c r="AK159" s="439"/>
      <c r="AL159" s="439"/>
      <c r="AM159" s="439"/>
      <c r="AN159" s="439"/>
      <c r="AO159" s="439"/>
      <c r="AP159" s="439"/>
      <c r="AQ159" s="439"/>
      <c r="AR159" s="439"/>
      <c r="AS159" s="439"/>
      <c r="AT159" s="441"/>
      <c r="AX159" s="500"/>
      <c r="AY159" s="500"/>
      <c r="AZ159" s="500"/>
      <c r="BA159" s="500"/>
    </row>
    <row r="160" spans="1:102" x14ac:dyDescent="0.2">
      <c r="A160" s="518"/>
      <c r="B160" s="439"/>
      <c r="C160" s="439"/>
      <c r="D160" s="524"/>
      <c r="E160" s="524"/>
      <c r="F160" s="524"/>
      <c r="G160" s="524"/>
      <c r="H160" s="524"/>
      <c r="I160" s="439"/>
      <c r="J160" s="439"/>
      <c r="K160" s="439"/>
      <c r="L160" s="439"/>
      <c r="M160" s="534"/>
      <c r="N160" s="534"/>
      <c r="O160" s="534"/>
      <c r="P160" s="439"/>
      <c r="Q160" s="537"/>
      <c r="R160" s="439"/>
      <c r="S160" s="439"/>
      <c r="T160" s="439"/>
      <c r="U160" s="439"/>
      <c r="V160" s="439"/>
      <c r="W160" s="510"/>
      <c r="X160" s="439"/>
      <c r="Y160" s="439"/>
      <c r="Z160" s="510"/>
      <c r="AA160" s="510"/>
      <c r="AB160" s="439"/>
      <c r="AC160" s="510"/>
      <c r="AD160" s="510"/>
      <c r="AE160" s="510"/>
      <c r="AF160" s="510"/>
      <c r="AG160" s="510"/>
      <c r="AH160" s="510"/>
      <c r="AI160" s="510"/>
      <c r="AJ160" s="510"/>
      <c r="AK160" s="510"/>
      <c r="AL160" s="510"/>
      <c r="AM160" s="510"/>
      <c r="AN160" s="510"/>
      <c r="AO160" s="510"/>
      <c r="AP160" s="510"/>
      <c r="AQ160" s="510"/>
      <c r="AR160" s="510"/>
      <c r="AS160" s="439"/>
      <c r="AT160" s="441"/>
      <c r="AX160" s="500"/>
      <c r="AY160" s="500"/>
      <c r="AZ160" s="500"/>
      <c r="BA160" s="500"/>
    </row>
    <row r="161" spans="1:53" x14ac:dyDescent="0.2">
      <c r="A161" s="518"/>
      <c r="B161" s="439"/>
      <c r="C161" s="439"/>
      <c r="D161" s="524"/>
      <c r="E161" s="524"/>
      <c r="F161" s="524"/>
      <c r="G161" s="524"/>
      <c r="H161" s="524"/>
      <c r="I161" s="439"/>
      <c r="J161" s="439"/>
      <c r="K161" s="439"/>
      <c r="L161" s="439"/>
      <c r="M161" s="534"/>
      <c r="N161" s="534"/>
      <c r="O161" s="534"/>
      <c r="P161" s="439"/>
      <c r="Q161" s="537"/>
      <c r="R161" s="439"/>
      <c r="S161" s="439"/>
      <c r="T161" s="439"/>
      <c r="U161" s="439"/>
      <c r="V161" s="439"/>
      <c r="W161" s="510"/>
      <c r="X161" s="439"/>
      <c r="Y161" s="439"/>
      <c r="Z161" s="510"/>
      <c r="AA161" s="510"/>
      <c r="AB161" s="439"/>
      <c r="AC161" s="510"/>
      <c r="AD161" s="510"/>
      <c r="AE161" s="510"/>
      <c r="AF161" s="510"/>
      <c r="AG161" s="510"/>
      <c r="AH161" s="510"/>
      <c r="AI161" s="510"/>
      <c r="AJ161" s="510"/>
      <c r="AK161" s="510"/>
      <c r="AL161" s="510"/>
      <c r="AM161" s="510"/>
      <c r="AN161" s="510"/>
      <c r="AO161" s="510"/>
      <c r="AP161" s="510"/>
      <c r="AQ161" s="510"/>
      <c r="AR161" s="510"/>
      <c r="AS161" s="439"/>
      <c r="AT161" s="441"/>
      <c r="AX161" s="500"/>
      <c r="AY161" s="500"/>
      <c r="AZ161" s="500"/>
      <c r="BA161" s="500"/>
    </row>
    <row r="162" spans="1:53" x14ac:dyDescent="0.2">
      <c r="A162" s="518"/>
      <c r="B162" s="439"/>
      <c r="C162" s="439"/>
      <c r="D162" s="524"/>
      <c r="E162" s="524"/>
      <c r="F162" s="524"/>
      <c r="G162" s="524"/>
      <c r="H162" s="524"/>
      <c r="I162" s="439"/>
      <c r="J162" s="439"/>
      <c r="K162" s="439"/>
      <c r="L162" s="439"/>
      <c r="M162" s="534"/>
      <c r="N162" s="534"/>
      <c r="O162" s="534"/>
      <c r="P162" s="439"/>
      <c r="Q162" s="537"/>
      <c r="R162" s="439"/>
      <c r="S162" s="439"/>
      <c r="T162" s="439"/>
      <c r="U162" s="439"/>
      <c r="V162" s="439"/>
      <c r="W162" s="510"/>
      <c r="X162" s="439"/>
      <c r="Y162" s="439"/>
      <c r="Z162" s="510"/>
      <c r="AA162" s="510"/>
      <c r="AB162" s="439"/>
      <c r="AC162" s="510"/>
      <c r="AD162" s="510"/>
      <c r="AE162" s="510"/>
      <c r="AF162" s="510"/>
      <c r="AG162" s="510"/>
      <c r="AH162" s="510"/>
      <c r="AI162" s="510"/>
      <c r="AJ162" s="510"/>
      <c r="AK162" s="510"/>
      <c r="AL162" s="510"/>
      <c r="AM162" s="510"/>
      <c r="AN162" s="510"/>
      <c r="AO162" s="510"/>
      <c r="AP162" s="510"/>
      <c r="AQ162" s="510"/>
      <c r="AR162" s="510"/>
      <c r="AS162" s="439"/>
      <c r="AT162" s="441"/>
      <c r="AX162" s="500"/>
      <c r="AY162" s="500"/>
      <c r="AZ162" s="500"/>
      <c r="BA162" s="500"/>
    </row>
    <row r="163" spans="1:53" x14ac:dyDescent="0.2">
      <c r="A163" s="518"/>
      <c r="B163" s="439"/>
      <c r="C163" s="439"/>
      <c r="D163" s="524"/>
      <c r="E163" s="524"/>
      <c r="F163" s="524"/>
      <c r="G163" s="524"/>
      <c r="H163" s="524"/>
      <c r="I163" s="439"/>
      <c r="J163" s="439"/>
      <c r="K163" s="439"/>
      <c r="L163" s="439"/>
      <c r="M163" s="534"/>
      <c r="N163" s="534"/>
      <c r="O163" s="534"/>
      <c r="P163" s="439"/>
      <c r="Q163" s="537"/>
      <c r="R163" s="439"/>
      <c r="S163" s="439"/>
      <c r="T163" s="439"/>
      <c r="U163" s="439"/>
      <c r="V163" s="439"/>
      <c r="W163" s="510"/>
      <c r="X163" s="439"/>
      <c r="Y163" s="439"/>
      <c r="Z163" s="510"/>
      <c r="AA163" s="510"/>
      <c r="AB163" s="439"/>
      <c r="AC163" s="510"/>
      <c r="AD163" s="510"/>
      <c r="AE163" s="510"/>
      <c r="AF163" s="510"/>
      <c r="AG163" s="510"/>
      <c r="AH163" s="510"/>
      <c r="AI163" s="510"/>
      <c r="AJ163" s="510"/>
      <c r="AK163" s="510"/>
      <c r="AL163" s="510"/>
      <c r="AM163" s="510"/>
      <c r="AN163" s="510"/>
      <c r="AO163" s="510"/>
      <c r="AP163" s="510"/>
      <c r="AQ163" s="510"/>
      <c r="AR163" s="510"/>
      <c r="AS163" s="439"/>
      <c r="AT163" s="441"/>
      <c r="AX163" s="500"/>
      <c r="AY163" s="500"/>
      <c r="AZ163" s="500"/>
      <c r="BA163" s="500"/>
    </row>
    <row r="164" spans="1:53" x14ac:dyDescent="0.2">
      <c r="A164" s="518"/>
      <c r="B164" s="439"/>
      <c r="C164" s="439"/>
      <c r="D164" s="524"/>
      <c r="E164" s="524"/>
      <c r="F164" s="524"/>
      <c r="G164" s="524"/>
      <c r="H164" s="524"/>
      <c r="I164" s="439"/>
      <c r="J164" s="439"/>
      <c r="K164" s="439"/>
      <c r="L164" s="439"/>
      <c r="M164" s="534"/>
      <c r="N164" s="534"/>
      <c r="O164" s="534"/>
      <c r="P164" s="439"/>
      <c r="Q164" s="537"/>
      <c r="R164" s="439"/>
      <c r="S164" s="439"/>
      <c r="T164" s="439"/>
      <c r="U164" s="439"/>
      <c r="V164" s="439"/>
      <c r="W164" s="510"/>
      <c r="X164" s="439"/>
      <c r="Y164" s="439"/>
      <c r="Z164" s="510"/>
      <c r="AA164" s="510"/>
      <c r="AB164" s="439"/>
      <c r="AC164" s="510"/>
      <c r="AD164" s="510"/>
      <c r="AE164" s="510"/>
      <c r="AF164" s="510"/>
      <c r="AG164" s="510"/>
      <c r="AH164" s="510"/>
      <c r="AI164" s="510"/>
      <c r="AJ164" s="510"/>
      <c r="AK164" s="510"/>
      <c r="AL164" s="510"/>
      <c r="AM164" s="510"/>
      <c r="AN164" s="510"/>
      <c r="AO164" s="510"/>
      <c r="AP164" s="510"/>
      <c r="AQ164" s="510"/>
      <c r="AR164" s="510"/>
      <c r="AS164" s="439"/>
      <c r="AT164" s="441"/>
      <c r="AX164" s="500"/>
      <c r="AY164" s="500"/>
      <c r="AZ164" s="500"/>
      <c r="BA164" s="500"/>
    </row>
    <row r="165" spans="1:53" x14ac:dyDescent="0.2">
      <c r="A165" s="518"/>
      <c r="B165" s="439"/>
      <c r="C165" s="439"/>
      <c r="D165" s="524"/>
      <c r="E165" s="524"/>
      <c r="F165" s="524"/>
      <c r="G165" s="524"/>
      <c r="H165" s="524"/>
      <c r="I165" s="439"/>
      <c r="J165" s="439"/>
      <c r="K165" s="439"/>
      <c r="L165" s="439"/>
      <c r="M165" s="534"/>
      <c r="N165" s="534"/>
      <c r="O165" s="534"/>
      <c r="P165" s="439"/>
      <c r="Q165" s="537"/>
      <c r="R165" s="439"/>
      <c r="S165" s="439"/>
      <c r="T165" s="439"/>
      <c r="U165" s="439"/>
      <c r="V165" s="439"/>
      <c r="W165" s="510"/>
      <c r="X165" s="439"/>
      <c r="Y165" s="439"/>
      <c r="Z165" s="510"/>
      <c r="AA165" s="510"/>
      <c r="AB165" s="439"/>
      <c r="AC165" s="510"/>
      <c r="AD165" s="510"/>
      <c r="AE165" s="510"/>
      <c r="AF165" s="510"/>
      <c r="AG165" s="510"/>
      <c r="AH165" s="510"/>
      <c r="AI165" s="510"/>
      <c r="AJ165" s="510"/>
      <c r="AK165" s="510"/>
      <c r="AL165" s="510"/>
      <c r="AM165" s="510"/>
      <c r="AN165" s="510"/>
      <c r="AO165" s="510"/>
      <c r="AP165" s="510"/>
      <c r="AQ165" s="510"/>
      <c r="AR165" s="510"/>
      <c r="AS165" s="439"/>
      <c r="AT165" s="441"/>
      <c r="AX165" s="500"/>
      <c r="AY165" s="500"/>
      <c r="AZ165" s="500"/>
      <c r="BA165" s="500"/>
    </row>
    <row r="166" spans="1:53" x14ac:dyDescent="0.2">
      <c r="A166" s="518"/>
      <c r="B166" s="439"/>
      <c r="C166" s="439"/>
      <c r="D166" s="524"/>
      <c r="E166" s="524"/>
      <c r="F166" s="524"/>
      <c r="G166" s="524"/>
      <c r="H166" s="524"/>
      <c r="I166" s="439"/>
      <c r="J166" s="439"/>
      <c r="K166" s="439"/>
      <c r="L166" s="439"/>
      <c r="M166" s="534"/>
      <c r="N166" s="534"/>
      <c r="O166" s="534"/>
      <c r="P166" s="439"/>
      <c r="Q166" s="537"/>
      <c r="R166" s="439"/>
      <c r="S166" s="439"/>
      <c r="T166" s="439"/>
      <c r="U166" s="439"/>
      <c r="V166" s="439"/>
      <c r="W166" s="510"/>
      <c r="X166" s="439"/>
      <c r="Y166" s="439"/>
      <c r="Z166" s="510"/>
      <c r="AA166" s="510"/>
      <c r="AB166" s="439"/>
      <c r="AC166" s="510"/>
      <c r="AD166" s="510"/>
      <c r="AE166" s="510"/>
      <c r="AF166" s="510"/>
      <c r="AG166" s="510"/>
      <c r="AH166" s="510"/>
      <c r="AI166" s="510"/>
      <c r="AJ166" s="510"/>
      <c r="AK166" s="510"/>
      <c r="AL166" s="510"/>
      <c r="AM166" s="510"/>
      <c r="AN166" s="510"/>
      <c r="AO166" s="510"/>
      <c r="AP166" s="510"/>
      <c r="AQ166" s="510"/>
      <c r="AR166" s="510"/>
      <c r="AS166" s="439"/>
      <c r="AT166" s="441"/>
      <c r="AX166" s="500"/>
      <c r="AY166" s="500"/>
      <c r="AZ166" s="500"/>
      <c r="BA166" s="500"/>
    </row>
    <row r="167" spans="1:53" x14ac:dyDescent="0.2">
      <c r="A167" s="518"/>
      <c r="B167" s="439"/>
      <c r="C167" s="439"/>
      <c r="D167" s="524"/>
      <c r="E167" s="524"/>
      <c r="F167" s="524"/>
      <c r="G167" s="524"/>
      <c r="H167" s="524"/>
      <c r="I167" s="439"/>
      <c r="J167" s="439"/>
      <c r="K167" s="439"/>
      <c r="L167" s="439"/>
      <c r="M167" s="534"/>
      <c r="N167" s="534"/>
      <c r="O167" s="534"/>
      <c r="P167" s="439"/>
      <c r="Q167" s="537"/>
      <c r="R167" s="439"/>
      <c r="S167" s="439"/>
      <c r="T167" s="439"/>
      <c r="U167" s="439"/>
      <c r="V167" s="439"/>
      <c r="W167" s="510"/>
      <c r="X167" s="439"/>
      <c r="Y167" s="439"/>
      <c r="Z167" s="510"/>
      <c r="AA167" s="510"/>
      <c r="AB167" s="439"/>
      <c r="AC167" s="510"/>
      <c r="AD167" s="510"/>
      <c r="AE167" s="510"/>
      <c r="AF167" s="510"/>
      <c r="AG167" s="510"/>
      <c r="AH167" s="510"/>
      <c r="AI167" s="510"/>
      <c r="AJ167" s="510"/>
      <c r="AK167" s="510"/>
      <c r="AL167" s="510"/>
      <c r="AM167" s="510"/>
      <c r="AN167" s="510"/>
      <c r="AO167" s="510"/>
      <c r="AP167" s="510"/>
      <c r="AQ167" s="510"/>
      <c r="AR167" s="510"/>
      <c r="AS167" s="439"/>
      <c r="AT167" s="441"/>
      <c r="AX167" s="500"/>
      <c r="AY167" s="500"/>
      <c r="AZ167" s="500"/>
      <c r="BA167" s="500"/>
    </row>
    <row r="168" spans="1:53" x14ac:dyDescent="0.2">
      <c r="A168" s="518"/>
      <c r="B168" s="439"/>
      <c r="C168" s="439"/>
      <c r="D168" s="524"/>
      <c r="E168" s="524"/>
      <c r="F168" s="524"/>
      <c r="G168" s="524"/>
      <c r="H168" s="524"/>
      <c r="I168" s="439"/>
      <c r="J168" s="439"/>
      <c r="K168" s="439"/>
      <c r="L168" s="439"/>
      <c r="M168" s="534"/>
      <c r="N168" s="534"/>
      <c r="O168" s="534"/>
      <c r="P168" s="439"/>
      <c r="Q168" s="537"/>
      <c r="R168" s="439"/>
      <c r="S168" s="439"/>
      <c r="T168" s="439"/>
      <c r="U168" s="439"/>
      <c r="V168" s="439"/>
      <c r="W168" s="510"/>
      <c r="X168" s="439"/>
      <c r="Y168" s="439"/>
      <c r="Z168" s="510"/>
      <c r="AA168" s="510"/>
      <c r="AB168" s="439"/>
      <c r="AC168" s="510"/>
      <c r="AD168" s="510"/>
      <c r="AE168" s="510"/>
      <c r="AF168" s="510"/>
      <c r="AG168" s="510"/>
      <c r="AH168" s="510"/>
      <c r="AI168" s="510"/>
      <c r="AJ168" s="510"/>
      <c r="AK168" s="510"/>
      <c r="AL168" s="510"/>
      <c r="AM168" s="510"/>
      <c r="AN168" s="510"/>
      <c r="AO168" s="510"/>
      <c r="AP168" s="510"/>
      <c r="AQ168" s="510"/>
      <c r="AR168" s="510"/>
      <c r="AS168" s="439"/>
      <c r="AT168" s="441"/>
      <c r="AX168" s="500"/>
      <c r="AY168" s="500"/>
      <c r="AZ168" s="500"/>
      <c r="BA168" s="500"/>
    </row>
    <row r="169" spans="1:53" x14ac:dyDescent="0.2">
      <c r="A169" s="518"/>
      <c r="B169" s="439"/>
      <c r="C169" s="439"/>
      <c r="D169" s="524"/>
      <c r="E169" s="524"/>
      <c r="F169" s="524"/>
      <c r="G169" s="524"/>
      <c r="H169" s="524"/>
      <c r="I169" s="439"/>
      <c r="J169" s="439"/>
      <c r="K169" s="439"/>
      <c r="L169" s="439"/>
      <c r="M169" s="534"/>
      <c r="N169" s="534"/>
      <c r="O169" s="534"/>
      <c r="P169" s="439"/>
      <c r="Q169" s="537"/>
      <c r="R169" s="439"/>
      <c r="S169" s="439"/>
      <c r="T169" s="439"/>
      <c r="U169" s="439"/>
      <c r="V169" s="439"/>
      <c r="W169" s="510"/>
      <c r="X169" s="439"/>
      <c r="Y169" s="439"/>
      <c r="Z169" s="510"/>
      <c r="AA169" s="510"/>
      <c r="AB169" s="439"/>
      <c r="AC169" s="510"/>
      <c r="AD169" s="510"/>
      <c r="AE169" s="510"/>
      <c r="AF169" s="510"/>
      <c r="AG169" s="510"/>
      <c r="AH169" s="510"/>
      <c r="AI169" s="510"/>
      <c r="AJ169" s="510"/>
      <c r="AK169" s="510"/>
      <c r="AL169" s="510"/>
      <c r="AM169" s="510"/>
      <c r="AN169" s="510"/>
      <c r="AO169" s="510"/>
      <c r="AP169" s="510"/>
      <c r="AQ169" s="510"/>
      <c r="AR169" s="510"/>
      <c r="AS169" s="439"/>
      <c r="AT169" s="441"/>
      <c r="AX169" s="500"/>
      <c r="AY169" s="500"/>
      <c r="AZ169" s="500"/>
      <c r="BA169" s="500"/>
    </row>
    <row r="170" spans="1:53" x14ac:dyDescent="0.2">
      <c r="A170" s="518"/>
      <c r="B170" s="439"/>
      <c r="C170" s="439"/>
      <c r="D170" s="524"/>
      <c r="E170" s="524"/>
      <c r="F170" s="524"/>
      <c r="G170" s="524"/>
      <c r="H170" s="524"/>
      <c r="I170" s="439"/>
      <c r="J170" s="439"/>
      <c r="K170" s="439"/>
      <c r="L170" s="439"/>
      <c r="M170" s="534"/>
      <c r="N170" s="534"/>
      <c r="O170" s="534"/>
      <c r="P170" s="439"/>
      <c r="Q170" s="537"/>
      <c r="R170" s="439"/>
      <c r="S170" s="439"/>
      <c r="T170" s="439"/>
      <c r="U170" s="439"/>
      <c r="V170" s="439"/>
      <c r="W170" s="510"/>
      <c r="X170" s="439"/>
      <c r="Y170" s="439"/>
      <c r="Z170" s="510"/>
      <c r="AA170" s="510"/>
      <c r="AB170" s="439"/>
      <c r="AC170" s="510"/>
      <c r="AD170" s="510"/>
      <c r="AE170" s="510"/>
      <c r="AF170" s="510"/>
      <c r="AG170" s="510"/>
      <c r="AH170" s="510"/>
      <c r="AI170" s="510"/>
      <c r="AJ170" s="510"/>
      <c r="AK170" s="510"/>
      <c r="AL170" s="510"/>
      <c r="AM170" s="510"/>
      <c r="AN170" s="510"/>
      <c r="AO170" s="510"/>
      <c r="AP170" s="510"/>
      <c r="AQ170" s="510"/>
      <c r="AR170" s="510"/>
      <c r="AS170" s="439"/>
      <c r="AT170" s="441"/>
      <c r="AX170" s="500"/>
      <c r="AY170" s="500"/>
      <c r="AZ170" s="500"/>
      <c r="BA170" s="500"/>
    </row>
    <row r="171" spans="1:53" x14ac:dyDescent="0.2">
      <c r="A171" s="518"/>
      <c r="B171" s="439"/>
      <c r="C171" s="439"/>
      <c r="D171" s="524"/>
      <c r="E171" s="524"/>
      <c r="F171" s="524"/>
      <c r="G171" s="524"/>
      <c r="H171" s="524"/>
      <c r="I171" s="439"/>
      <c r="J171" s="439"/>
      <c r="K171" s="439"/>
      <c r="L171" s="439"/>
      <c r="M171" s="534"/>
      <c r="N171" s="534"/>
      <c r="O171" s="534"/>
      <c r="P171" s="439"/>
      <c r="Q171" s="537"/>
      <c r="R171" s="439"/>
      <c r="S171" s="439"/>
      <c r="T171" s="439"/>
      <c r="U171" s="439"/>
      <c r="V171" s="439"/>
      <c r="W171" s="510"/>
      <c r="X171" s="439"/>
      <c r="Y171" s="439"/>
      <c r="Z171" s="510"/>
      <c r="AA171" s="510"/>
      <c r="AB171" s="439"/>
      <c r="AC171" s="510"/>
      <c r="AD171" s="510"/>
      <c r="AE171" s="510"/>
      <c r="AF171" s="510"/>
      <c r="AG171" s="510"/>
      <c r="AH171" s="510"/>
      <c r="AI171" s="510"/>
      <c r="AJ171" s="510"/>
      <c r="AK171" s="510"/>
      <c r="AL171" s="510"/>
      <c r="AM171" s="510"/>
      <c r="AN171" s="510"/>
      <c r="AO171" s="510"/>
      <c r="AP171" s="510"/>
      <c r="AQ171" s="510"/>
      <c r="AR171" s="510"/>
      <c r="AS171" s="439"/>
      <c r="AT171" s="441"/>
      <c r="AX171" s="500"/>
      <c r="AY171" s="500"/>
      <c r="AZ171" s="500"/>
      <c r="BA171" s="500"/>
    </row>
    <row r="172" spans="1:53" x14ac:dyDescent="0.2">
      <c r="A172" s="518"/>
      <c r="B172" s="439"/>
      <c r="C172" s="439"/>
      <c r="D172" s="524"/>
      <c r="E172" s="524"/>
      <c r="F172" s="524"/>
      <c r="G172" s="524"/>
      <c r="H172" s="524"/>
      <c r="I172" s="439"/>
      <c r="J172" s="439"/>
      <c r="K172" s="439"/>
      <c r="L172" s="439"/>
      <c r="M172" s="534"/>
      <c r="N172" s="534"/>
      <c r="O172" s="534"/>
      <c r="P172" s="439"/>
      <c r="Q172" s="537"/>
      <c r="R172" s="439"/>
      <c r="S172" s="439"/>
      <c r="T172" s="439"/>
      <c r="U172" s="439"/>
      <c r="V172" s="439"/>
      <c r="W172" s="510"/>
      <c r="X172" s="439"/>
      <c r="Y172" s="439"/>
      <c r="Z172" s="510"/>
      <c r="AA172" s="510"/>
      <c r="AB172" s="439"/>
      <c r="AC172" s="510"/>
      <c r="AD172" s="510"/>
      <c r="AE172" s="510"/>
      <c r="AF172" s="510"/>
      <c r="AG172" s="510"/>
      <c r="AH172" s="510"/>
      <c r="AI172" s="510"/>
      <c r="AJ172" s="510"/>
      <c r="AK172" s="510"/>
      <c r="AL172" s="510"/>
      <c r="AM172" s="510"/>
      <c r="AN172" s="510"/>
      <c r="AO172" s="510"/>
      <c r="AP172" s="510"/>
      <c r="AQ172" s="510"/>
      <c r="AR172" s="510"/>
      <c r="AS172" s="439"/>
      <c r="AT172" s="441"/>
      <c r="AX172" s="500"/>
      <c r="AY172" s="500"/>
      <c r="AZ172" s="500"/>
      <c r="BA172" s="500"/>
    </row>
    <row r="173" spans="1:53" x14ac:dyDescent="0.2">
      <c r="A173" s="518"/>
      <c r="B173" s="439"/>
      <c r="C173" s="439"/>
      <c r="D173" s="524"/>
      <c r="E173" s="524"/>
      <c r="F173" s="524"/>
      <c r="G173" s="524"/>
      <c r="H173" s="524"/>
      <c r="I173" s="439"/>
      <c r="J173" s="439"/>
      <c r="K173" s="439"/>
      <c r="L173" s="439"/>
      <c r="M173" s="534"/>
      <c r="N173" s="534"/>
      <c r="O173" s="534"/>
      <c r="P173" s="439"/>
      <c r="Q173" s="537"/>
      <c r="R173" s="439"/>
      <c r="S173" s="439"/>
      <c r="T173" s="439"/>
      <c r="U173" s="439"/>
      <c r="V173" s="439"/>
      <c r="W173" s="510"/>
      <c r="X173" s="439"/>
      <c r="Y173" s="439"/>
      <c r="Z173" s="510"/>
      <c r="AA173" s="510"/>
      <c r="AB173" s="439"/>
      <c r="AC173" s="510"/>
      <c r="AD173" s="510"/>
      <c r="AE173" s="510"/>
      <c r="AF173" s="510"/>
      <c r="AG173" s="510"/>
      <c r="AH173" s="510"/>
      <c r="AI173" s="510"/>
      <c r="AJ173" s="510"/>
      <c r="AK173" s="510"/>
      <c r="AL173" s="510"/>
      <c r="AM173" s="510"/>
      <c r="AN173" s="510"/>
      <c r="AO173" s="510"/>
      <c r="AP173" s="510"/>
      <c r="AQ173" s="510"/>
      <c r="AR173" s="510"/>
      <c r="AS173" s="439"/>
      <c r="AT173" s="441"/>
      <c r="AX173" s="500"/>
      <c r="AY173" s="500"/>
      <c r="AZ173" s="500"/>
      <c r="BA173" s="500"/>
    </row>
    <row r="174" spans="1:53" x14ac:dyDescent="0.2">
      <c r="A174" s="518"/>
      <c r="B174" s="439"/>
      <c r="C174" s="439"/>
      <c r="D174" s="524"/>
      <c r="E174" s="524"/>
      <c r="F174" s="524"/>
      <c r="G174" s="524"/>
      <c r="H174" s="524"/>
      <c r="I174" s="439"/>
      <c r="J174" s="439"/>
      <c r="K174" s="439"/>
      <c r="L174" s="439"/>
      <c r="M174" s="534"/>
      <c r="N174" s="534"/>
      <c r="O174" s="534"/>
      <c r="P174" s="439"/>
      <c r="Q174" s="537"/>
      <c r="R174" s="439"/>
      <c r="S174" s="439"/>
      <c r="T174" s="439"/>
      <c r="U174" s="439"/>
      <c r="V174" s="439"/>
      <c r="W174" s="510"/>
      <c r="X174" s="439"/>
      <c r="Y174" s="439"/>
      <c r="Z174" s="510"/>
      <c r="AA174" s="510"/>
      <c r="AB174" s="439"/>
      <c r="AC174" s="510"/>
      <c r="AD174" s="510"/>
      <c r="AE174" s="510"/>
      <c r="AF174" s="510"/>
      <c r="AG174" s="510"/>
      <c r="AH174" s="510"/>
      <c r="AI174" s="510"/>
      <c r="AJ174" s="510"/>
      <c r="AK174" s="510"/>
      <c r="AL174" s="510"/>
      <c r="AM174" s="510"/>
      <c r="AN174" s="510"/>
      <c r="AO174" s="510"/>
      <c r="AP174" s="510"/>
      <c r="AQ174" s="510"/>
      <c r="AR174" s="510"/>
      <c r="AS174" s="439"/>
      <c r="AT174" s="441"/>
      <c r="AX174" s="500"/>
      <c r="AY174" s="500"/>
      <c r="AZ174" s="500"/>
      <c r="BA174" s="500"/>
    </row>
    <row r="175" spans="1:53" x14ac:dyDescent="0.2">
      <c r="A175" s="518"/>
      <c r="B175" s="439"/>
      <c r="C175" s="439"/>
      <c r="D175" s="524"/>
      <c r="E175" s="524"/>
      <c r="F175" s="524"/>
      <c r="G175" s="524"/>
      <c r="H175" s="524"/>
      <c r="I175" s="439"/>
      <c r="J175" s="439"/>
      <c r="K175" s="439"/>
      <c r="L175" s="439"/>
      <c r="M175" s="534"/>
      <c r="N175" s="534"/>
      <c r="O175" s="534"/>
      <c r="P175" s="439"/>
      <c r="Q175" s="537"/>
      <c r="R175" s="439"/>
      <c r="S175" s="439"/>
      <c r="T175" s="439"/>
      <c r="U175" s="439"/>
      <c r="V175" s="439"/>
      <c r="W175" s="510"/>
      <c r="X175" s="439"/>
      <c r="Y175" s="439"/>
      <c r="Z175" s="510"/>
      <c r="AA175" s="510"/>
      <c r="AB175" s="439"/>
      <c r="AC175" s="510"/>
      <c r="AD175" s="510"/>
      <c r="AE175" s="510"/>
      <c r="AF175" s="510"/>
      <c r="AG175" s="510"/>
      <c r="AH175" s="510"/>
      <c r="AI175" s="510"/>
      <c r="AJ175" s="510"/>
      <c r="AK175" s="510"/>
      <c r="AL175" s="510"/>
      <c r="AM175" s="510"/>
      <c r="AN175" s="510"/>
      <c r="AO175" s="510"/>
      <c r="AP175" s="510"/>
      <c r="AQ175" s="510"/>
      <c r="AR175" s="510"/>
      <c r="AS175" s="439"/>
      <c r="AT175" s="441"/>
      <c r="AX175" s="500"/>
      <c r="AY175" s="500"/>
      <c r="AZ175" s="500"/>
      <c r="BA175" s="500"/>
    </row>
    <row r="176" spans="1:53" x14ac:dyDescent="0.2">
      <c r="A176" s="518"/>
      <c r="B176" s="439"/>
      <c r="C176" s="439"/>
      <c r="D176" s="524"/>
      <c r="E176" s="524"/>
      <c r="F176" s="524"/>
      <c r="G176" s="524"/>
      <c r="H176" s="524"/>
      <c r="I176" s="439"/>
      <c r="J176" s="439"/>
      <c r="K176" s="439"/>
      <c r="L176" s="439"/>
      <c r="M176" s="534"/>
      <c r="N176" s="534"/>
      <c r="O176" s="534"/>
      <c r="P176" s="439"/>
      <c r="Q176" s="537"/>
      <c r="R176" s="439"/>
      <c r="S176" s="439"/>
      <c r="T176" s="439"/>
      <c r="U176" s="439"/>
      <c r="V176" s="439"/>
      <c r="W176" s="510"/>
      <c r="X176" s="439"/>
      <c r="Y176" s="439"/>
      <c r="Z176" s="510"/>
      <c r="AA176" s="510"/>
      <c r="AB176" s="439"/>
      <c r="AC176" s="510"/>
      <c r="AD176" s="510"/>
      <c r="AE176" s="510"/>
      <c r="AF176" s="510"/>
      <c r="AG176" s="510"/>
      <c r="AH176" s="510"/>
      <c r="AI176" s="510"/>
      <c r="AJ176" s="510"/>
      <c r="AK176" s="510"/>
      <c r="AL176" s="510"/>
      <c r="AM176" s="510"/>
      <c r="AN176" s="510"/>
      <c r="AO176" s="510"/>
      <c r="AP176" s="510"/>
      <c r="AQ176" s="510"/>
      <c r="AR176" s="510"/>
      <c r="AS176" s="439"/>
      <c r="AT176" s="441"/>
      <c r="AX176" s="500"/>
      <c r="AY176" s="500"/>
      <c r="AZ176" s="500"/>
      <c r="BA176" s="500"/>
    </row>
    <row r="177" spans="1:53" x14ac:dyDescent="0.2">
      <c r="A177" s="518"/>
      <c r="B177" s="439"/>
      <c r="C177" s="439"/>
      <c r="D177" s="524"/>
      <c r="E177" s="524"/>
      <c r="F177" s="524"/>
      <c r="G177" s="524"/>
      <c r="H177" s="524"/>
      <c r="I177" s="439"/>
      <c r="J177" s="439"/>
      <c r="K177" s="439"/>
      <c r="L177" s="439"/>
      <c r="M177" s="534"/>
      <c r="N177" s="534"/>
      <c r="O177" s="534"/>
      <c r="P177" s="439"/>
      <c r="Q177" s="537"/>
      <c r="R177" s="439"/>
      <c r="S177" s="439"/>
      <c r="T177" s="439"/>
      <c r="U177" s="439"/>
      <c r="V177" s="439"/>
      <c r="W177" s="510"/>
      <c r="X177" s="439"/>
      <c r="Y177" s="439"/>
      <c r="Z177" s="510"/>
      <c r="AA177" s="510"/>
      <c r="AB177" s="439"/>
      <c r="AC177" s="510"/>
      <c r="AD177" s="510"/>
      <c r="AE177" s="510"/>
      <c r="AF177" s="510"/>
      <c r="AG177" s="510"/>
      <c r="AH177" s="510"/>
      <c r="AI177" s="510"/>
      <c r="AJ177" s="510"/>
      <c r="AK177" s="510"/>
      <c r="AL177" s="510"/>
      <c r="AM177" s="510"/>
      <c r="AN177" s="510"/>
      <c r="AO177" s="510"/>
      <c r="AP177" s="510"/>
      <c r="AQ177" s="510"/>
      <c r="AR177" s="510"/>
      <c r="AS177" s="439"/>
      <c r="AT177" s="441"/>
      <c r="AX177" s="500"/>
      <c r="AY177" s="500"/>
      <c r="AZ177" s="500"/>
      <c r="BA177" s="500"/>
    </row>
    <row r="178" spans="1:53" x14ac:dyDescent="0.2">
      <c r="A178" s="518"/>
      <c r="B178" s="439"/>
      <c r="C178" s="439"/>
      <c r="D178" s="524"/>
      <c r="E178" s="524"/>
      <c r="F178" s="524"/>
      <c r="G178" s="524"/>
      <c r="H178" s="524"/>
      <c r="I178" s="439"/>
      <c r="J178" s="439"/>
      <c r="K178" s="439"/>
      <c r="L178" s="439"/>
      <c r="M178" s="534"/>
      <c r="N178" s="534"/>
      <c r="O178" s="534"/>
      <c r="P178" s="439"/>
      <c r="Q178" s="537"/>
      <c r="R178" s="439"/>
      <c r="S178" s="439"/>
      <c r="T178" s="439"/>
      <c r="U178" s="439"/>
      <c r="V178" s="439"/>
      <c r="W178" s="510"/>
      <c r="X178" s="439"/>
      <c r="Y178" s="439"/>
      <c r="Z178" s="510"/>
      <c r="AA178" s="510"/>
      <c r="AB178" s="439"/>
      <c r="AC178" s="510"/>
      <c r="AD178" s="510"/>
      <c r="AE178" s="510"/>
      <c r="AF178" s="510"/>
      <c r="AG178" s="510"/>
      <c r="AH178" s="510"/>
      <c r="AI178" s="510"/>
      <c r="AJ178" s="510"/>
      <c r="AK178" s="510"/>
      <c r="AL178" s="510"/>
      <c r="AM178" s="510"/>
      <c r="AN178" s="510"/>
      <c r="AO178" s="510"/>
      <c r="AP178" s="510"/>
      <c r="AQ178" s="510"/>
      <c r="AR178" s="510"/>
      <c r="AS178" s="439"/>
      <c r="AT178" s="441"/>
      <c r="AX178" s="500"/>
      <c r="AY178" s="500"/>
      <c r="AZ178" s="500"/>
      <c r="BA178" s="500"/>
    </row>
    <row r="179" spans="1:53" x14ac:dyDescent="0.2">
      <c r="A179" s="518"/>
      <c r="B179" s="439"/>
      <c r="C179" s="439"/>
      <c r="D179" s="524"/>
      <c r="E179" s="524"/>
      <c r="F179" s="524"/>
      <c r="G179" s="524"/>
      <c r="H179" s="524"/>
      <c r="I179" s="439"/>
      <c r="J179" s="439"/>
      <c r="K179" s="439"/>
      <c r="L179" s="439"/>
      <c r="M179" s="534"/>
      <c r="N179" s="534"/>
      <c r="O179" s="534"/>
      <c r="P179" s="439"/>
      <c r="Q179" s="537"/>
      <c r="R179" s="439"/>
      <c r="S179" s="439"/>
      <c r="T179" s="439"/>
      <c r="U179" s="439"/>
      <c r="V179" s="439"/>
      <c r="W179" s="510"/>
      <c r="X179" s="439"/>
      <c r="Y179" s="439"/>
      <c r="Z179" s="510"/>
      <c r="AA179" s="510"/>
      <c r="AB179" s="439"/>
      <c r="AC179" s="510"/>
      <c r="AD179" s="510"/>
      <c r="AE179" s="510"/>
      <c r="AF179" s="510"/>
      <c r="AG179" s="510"/>
      <c r="AH179" s="510"/>
      <c r="AI179" s="510"/>
      <c r="AJ179" s="510"/>
      <c r="AK179" s="510"/>
      <c r="AL179" s="510"/>
      <c r="AM179" s="510"/>
      <c r="AN179" s="510"/>
      <c r="AO179" s="510"/>
      <c r="AP179" s="510"/>
      <c r="AQ179" s="510"/>
      <c r="AR179" s="510"/>
      <c r="AS179" s="439"/>
      <c r="AT179" s="441"/>
      <c r="AX179" s="500"/>
      <c r="AY179" s="500"/>
      <c r="AZ179" s="500"/>
      <c r="BA179" s="500"/>
    </row>
    <row r="180" spans="1:53" x14ac:dyDescent="0.2">
      <c r="A180" s="518"/>
      <c r="B180" s="439"/>
      <c r="C180" s="439"/>
      <c r="D180" s="524"/>
      <c r="E180" s="524"/>
      <c r="F180" s="524"/>
      <c r="G180" s="524"/>
      <c r="H180" s="524"/>
      <c r="I180" s="439"/>
      <c r="J180" s="439"/>
      <c r="K180" s="439"/>
      <c r="L180" s="439"/>
      <c r="M180" s="534"/>
      <c r="N180" s="534"/>
      <c r="O180" s="534"/>
      <c r="P180" s="439"/>
      <c r="Q180" s="537"/>
      <c r="R180" s="439"/>
      <c r="S180" s="439"/>
      <c r="T180" s="439"/>
      <c r="U180" s="439"/>
      <c r="V180" s="439"/>
      <c r="W180" s="510"/>
      <c r="X180" s="439"/>
      <c r="Y180" s="439"/>
      <c r="Z180" s="510"/>
      <c r="AA180" s="510"/>
      <c r="AB180" s="439"/>
      <c r="AC180" s="510"/>
      <c r="AD180" s="510"/>
      <c r="AE180" s="510"/>
      <c r="AF180" s="510"/>
      <c r="AG180" s="510"/>
      <c r="AH180" s="510"/>
      <c r="AI180" s="510"/>
      <c r="AJ180" s="510"/>
      <c r="AK180" s="510"/>
      <c r="AL180" s="510"/>
      <c r="AM180" s="510"/>
      <c r="AN180" s="510"/>
      <c r="AO180" s="510"/>
      <c r="AP180" s="510"/>
      <c r="AQ180" s="510"/>
      <c r="AR180" s="510"/>
      <c r="AS180" s="439"/>
      <c r="AT180" s="441"/>
      <c r="AX180" s="500"/>
      <c r="AY180" s="500"/>
      <c r="AZ180" s="500"/>
      <c r="BA180" s="500"/>
    </row>
    <row r="181" spans="1:53" x14ac:dyDescent="0.2">
      <c r="A181" s="518"/>
      <c r="B181" s="439"/>
      <c r="C181" s="439"/>
      <c r="D181" s="524"/>
      <c r="E181" s="524"/>
      <c r="F181" s="524"/>
      <c r="G181" s="524"/>
      <c r="H181" s="524"/>
      <c r="I181" s="439"/>
      <c r="J181" s="439"/>
      <c r="K181" s="439"/>
      <c r="L181" s="439"/>
      <c r="M181" s="534"/>
      <c r="N181" s="534"/>
      <c r="O181" s="534"/>
      <c r="P181" s="439"/>
      <c r="Q181" s="537"/>
      <c r="R181" s="439"/>
      <c r="S181" s="439"/>
      <c r="T181" s="439"/>
      <c r="U181" s="439"/>
      <c r="V181" s="439"/>
      <c r="W181" s="510"/>
      <c r="X181" s="439"/>
      <c r="Y181" s="439"/>
      <c r="Z181" s="510"/>
      <c r="AA181" s="510"/>
      <c r="AB181" s="439"/>
      <c r="AC181" s="510"/>
      <c r="AD181" s="510"/>
      <c r="AE181" s="510"/>
      <c r="AF181" s="510"/>
      <c r="AG181" s="510"/>
      <c r="AH181" s="510"/>
      <c r="AI181" s="510"/>
      <c r="AJ181" s="510"/>
      <c r="AK181" s="510"/>
      <c r="AL181" s="510"/>
      <c r="AM181" s="510"/>
      <c r="AN181" s="510"/>
      <c r="AO181" s="510"/>
      <c r="AP181" s="510"/>
      <c r="AQ181" s="510"/>
      <c r="AR181" s="510"/>
      <c r="AS181" s="439"/>
      <c r="AT181" s="441"/>
      <c r="AX181" s="500"/>
      <c r="AY181" s="500"/>
      <c r="AZ181" s="500"/>
      <c r="BA181" s="500"/>
    </row>
    <row r="182" spans="1:53" x14ac:dyDescent="0.2">
      <c r="A182" s="518"/>
      <c r="B182" s="439"/>
      <c r="C182" s="439"/>
      <c r="D182" s="524"/>
      <c r="E182" s="524"/>
      <c r="F182" s="524"/>
      <c r="G182" s="524"/>
      <c r="H182" s="524"/>
      <c r="I182" s="439"/>
      <c r="J182" s="439"/>
      <c r="K182" s="439"/>
      <c r="L182" s="439"/>
      <c r="M182" s="534"/>
      <c r="N182" s="534"/>
      <c r="O182" s="534"/>
      <c r="P182" s="439"/>
      <c r="Q182" s="537"/>
      <c r="R182" s="439"/>
      <c r="S182" s="439"/>
      <c r="T182" s="439"/>
      <c r="U182" s="439"/>
      <c r="V182" s="439"/>
      <c r="W182" s="510"/>
      <c r="X182" s="439"/>
      <c r="Y182" s="439"/>
      <c r="Z182" s="510"/>
      <c r="AA182" s="510"/>
      <c r="AB182" s="439"/>
      <c r="AC182" s="510"/>
      <c r="AD182" s="510"/>
      <c r="AE182" s="510"/>
      <c r="AF182" s="510"/>
      <c r="AG182" s="510"/>
      <c r="AH182" s="510"/>
      <c r="AI182" s="510"/>
      <c r="AJ182" s="510"/>
      <c r="AK182" s="510"/>
      <c r="AL182" s="510"/>
      <c r="AM182" s="510"/>
      <c r="AN182" s="510"/>
      <c r="AO182" s="510"/>
      <c r="AP182" s="510"/>
      <c r="AQ182" s="510"/>
      <c r="AR182" s="510"/>
      <c r="AS182" s="439"/>
      <c r="AT182" s="441"/>
      <c r="AX182" s="500"/>
      <c r="AY182" s="500"/>
      <c r="AZ182" s="500"/>
      <c r="BA182" s="500"/>
    </row>
    <row r="183" spans="1:53" x14ac:dyDescent="0.2">
      <c r="A183" s="518"/>
      <c r="B183" s="439"/>
      <c r="C183" s="439"/>
      <c r="D183" s="524"/>
      <c r="E183" s="524"/>
      <c r="F183" s="524"/>
      <c r="G183" s="524"/>
      <c r="H183" s="524"/>
      <c r="I183" s="439"/>
      <c r="J183" s="439"/>
      <c r="K183" s="439"/>
      <c r="L183" s="439"/>
      <c r="M183" s="534"/>
      <c r="N183" s="534"/>
      <c r="O183" s="534"/>
      <c r="P183" s="439"/>
      <c r="Q183" s="537"/>
      <c r="R183" s="439"/>
      <c r="S183" s="439"/>
      <c r="T183" s="439"/>
      <c r="U183" s="439"/>
      <c r="V183" s="439"/>
      <c r="W183" s="510"/>
      <c r="X183" s="439"/>
      <c r="Y183" s="439"/>
      <c r="Z183" s="510"/>
      <c r="AA183" s="510"/>
      <c r="AB183" s="439"/>
      <c r="AC183" s="510"/>
      <c r="AD183" s="510"/>
      <c r="AE183" s="510"/>
      <c r="AF183" s="510"/>
      <c r="AG183" s="510"/>
      <c r="AH183" s="510"/>
      <c r="AI183" s="510"/>
      <c r="AJ183" s="510"/>
      <c r="AK183" s="510"/>
      <c r="AL183" s="510"/>
      <c r="AM183" s="510"/>
      <c r="AN183" s="510"/>
      <c r="AO183" s="510"/>
      <c r="AP183" s="510"/>
      <c r="AQ183" s="510"/>
      <c r="AR183" s="510"/>
      <c r="AS183" s="439"/>
      <c r="AT183" s="441"/>
      <c r="AX183" s="500"/>
      <c r="AY183" s="500"/>
      <c r="AZ183" s="500"/>
      <c r="BA183" s="500"/>
    </row>
    <row r="184" spans="1:53" x14ac:dyDescent="0.2">
      <c r="A184" s="518"/>
      <c r="B184" s="439"/>
      <c r="C184" s="439"/>
      <c r="D184" s="524"/>
      <c r="E184" s="524"/>
      <c r="F184" s="524"/>
      <c r="G184" s="524"/>
      <c r="H184" s="524"/>
      <c r="I184" s="439"/>
      <c r="J184" s="439"/>
      <c r="K184" s="439"/>
      <c r="L184" s="439"/>
      <c r="M184" s="534"/>
      <c r="N184" s="534"/>
      <c r="O184" s="534"/>
      <c r="P184" s="439"/>
      <c r="Q184" s="537"/>
      <c r="R184" s="439"/>
      <c r="S184" s="439"/>
      <c r="T184" s="439"/>
      <c r="U184" s="439"/>
      <c r="V184" s="439"/>
      <c r="W184" s="510"/>
      <c r="X184" s="439"/>
      <c r="Y184" s="439"/>
      <c r="Z184" s="510"/>
      <c r="AA184" s="510"/>
      <c r="AB184" s="439"/>
      <c r="AC184" s="510"/>
      <c r="AD184" s="510"/>
      <c r="AE184" s="510"/>
      <c r="AF184" s="510"/>
      <c r="AG184" s="510"/>
      <c r="AH184" s="510"/>
      <c r="AI184" s="510"/>
      <c r="AJ184" s="510"/>
      <c r="AK184" s="510"/>
      <c r="AL184" s="510"/>
      <c r="AM184" s="510"/>
      <c r="AN184" s="510"/>
      <c r="AO184" s="510"/>
      <c r="AP184" s="510"/>
      <c r="AQ184" s="510"/>
      <c r="AR184" s="510"/>
      <c r="AS184" s="439"/>
      <c r="AT184" s="441"/>
      <c r="AX184" s="500"/>
      <c r="AY184" s="500"/>
      <c r="AZ184" s="500"/>
      <c r="BA184" s="500"/>
    </row>
    <row r="185" spans="1:53" x14ac:dyDescent="0.2">
      <c r="A185" s="518"/>
      <c r="B185" s="439"/>
      <c r="C185" s="439"/>
      <c r="D185" s="524"/>
      <c r="E185" s="524"/>
      <c r="F185" s="524"/>
      <c r="G185" s="524"/>
      <c r="H185" s="524"/>
      <c r="I185" s="439"/>
      <c r="J185" s="439"/>
      <c r="K185" s="439"/>
      <c r="L185" s="439"/>
      <c r="M185" s="534"/>
      <c r="N185" s="534"/>
      <c r="O185" s="534"/>
      <c r="P185" s="439"/>
      <c r="Q185" s="537"/>
      <c r="R185" s="439"/>
      <c r="S185" s="439"/>
      <c r="T185" s="439"/>
      <c r="U185" s="439"/>
      <c r="V185" s="439"/>
      <c r="W185" s="510"/>
      <c r="X185" s="439"/>
      <c r="Y185" s="439"/>
      <c r="Z185" s="510"/>
      <c r="AA185" s="510"/>
      <c r="AB185" s="439"/>
      <c r="AC185" s="510"/>
      <c r="AD185" s="510"/>
      <c r="AE185" s="510"/>
      <c r="AF185" s="510"/>
      <c r="AG185" s="510"/>
      <c r="AH185" s="510"/>
      <c r="AI185" s="510"/>
      <c r="AJ185" s="510"/>
      <c r="AK185" s="510"/>
      <c r="AL185" s="510"/>
      <c r="AM185" s="510"/>
      <c r="AN185" s="510"/>
      <c r="AO185" s="510"/>
      <c r="AP185" s="510"/>
      <c r="AQ185" s="510"/>
      <c r="AR185" s="510"/>
      <c r="AS185" s="439"/>
      <c r="AT185" s="441"/>
      <c r="AX185" s="500"/>
      <c r="AY185" s="500"/>
      <c r="AZ185" s="500"/>
      <c r="BA185" s="500"/>
    </row>
    <row r="186" spans="1:53" x14ac:dyDescent="0.2">
      <c r="A186" s="518"/>
      <c r="B186" s="439"/>
      <c r="C186" s="439"/>
      <c r="D186" s="524"/>
      <c r="E186" s="524"/>
      <c r="F186" s="524"/>
      <c r="G186" s="524"/>
      <c r="H186" s="524"/>
      <c r="I186" s="439"/>
      <c r="J186" s="439"/>
      <c r="K186" s="439"/>
      <c r="L186" s="439"/>
      <c r="M186" s="534"/>
      <c r="N186" s="534"/>
      <c r="O186" s="534"/>
      <c r="P186" s="439"/>
      <c r="Q186" s="537"/>
      <c r="R186" s="439"/>
      <c r="S186" s="439"/>
      <c r="T186" s="439"/>
      <c r="U186" s="439"/>
      <c r="V186" s="439"/>
      <c r="W186" s="510"/>
      <c r="X186" s="439"/>
      <c r="Y186" s="439"/>
      <c r="Z186" s="510"/>
      <c r="AA186" s="510"/>
      <c r="AB186" s="439"/>
      <c r="AC186" s="510"/>
      <c r="AD186" s="510"/>
      <c r="AE186" s="510"/>
      <c r="AF186" s="510"/>
      <c r="AG186" s="510"/>
      <c r="AH186" s="510"/>
      <c r="AI186" s="510"/>
      <c r="AJ186" s="510"/>
      <c r="AK186" s="510"/>
      <c r="AL186" s="510"/>
      <c r="AM186" s="510"/>
      <c r="AN186" s="510"/>
      <c r="AO186" s="510"/>
      <c r="AP186" s="510"/>
      <c r="AQ186" s="510"/>
      <c r="AR186" s="510"/>
      <c r="AS186" s="439"/>
      <c r="AT186" s="441"/>
      <c r="AX186" s="500"/>
      <c r="AY186" s="500"/>
      <c r="AZ186" s="500"/>
      <c r="BA186" s="500"/>
    </row>
    <row r="187" spans="1:53" x14ac:dyDescent="0.2">
      <c r="A187" s="518"/>
      <c r="B187" s="439"/>
      <c r="C187" s="439"/>
      <c r="D187" s="524"/>
      <c r="E187" s="524"/>
      <c r="F187" s="524"/>
      <c r="G187" s="524"/>
      <c r="H187" s="524"/>
      <c r="I187" s="439"/>
      <c r="J187" s="439"/>
      <c r="K187" s="439"/>
      <c r="L187" s="439"/>
      <c r="M187" s="534"/>
      <c r="N187" s="534"/>
      <c r="O187" s="534"/>
      <c r="P187" s="439"/>
      <c r="Q187" s="537"/>
      <c r="R187" s="439"/>
      <c r="S187" s="439"/>
      <c r="T187" s="439"/>
      <c r="U187" s="439"/>
      <c r="V187" s="439"/>
      <c r="W187" s="510"/>
      <c r="X187" s="439"/>
      <c r="Y187" s="439"/>
      <c r="Z187" s="510"/>
      <c r="AA187" s="510"/>
      <c r="AB187" s="439"/>
      <c r="AC187" s="510"/>
      <c r="AD187" s="510"/>
      <c r="AE187" s="510"/>
      <c r="AF187" s="510"/>
      <c r="AG187" s="510"/>
      <c r="AH187" s="510"/>
      <c r="AI187" s="510"/>
      <c r="AJ187" s="510"/>
      <c r="AK187" s="510"/>
      <c r="AL187" s="510"/>
      <c r="AM187" s="510"/>
      <c r="AN187" s="510"/>
      <c r="AO187" s="510"/>
      <c r="AP187" s="510"/>
      <c r="AQ187" s="510"/>
      <c r="AR187" s="510"/>
      <c r="AS187" s="439"/>
      <c r="AT187" s="441"/>
      <c r="AX187" s="500"/>
      <c r="AY187" s="500"/>
      <c r="AZ187" s="500"/>
      <c r="BA187" s="500"/>
    </row>
    <row r="188" spans="1:53" x14ac:dyDescent="0.2">
      <c r="A188" s="518"/>
      <c r="B188" s="439"/>
      <c r="C188" s="439"/>
      <c r="D188" s="524"/>
      <c r="E188" s="524"/>
      <c r="F188" s="524"/>
      <c r="G188" s="524"/>
      <c r="H188" s="524"/>
      <c r="I188" s="439"/>
      <c r="J188" s="439"/>
      <c r="K188" s="439"/>
      <c r="L188" s="439"/>
      <c r="M188" s="534"/>
      <c r="N188" s="534"/>
      <c r="O188" s="534"/>
      <c r="P188" s="439"/>
      <c r="Q188" s="537"/>
      <c r="R188" s="439"/>
      <c r="S188" s="439"/>
      <c r="T188" s="439"/>
      <c r="U188" s="439"/>
      <c r="V188" s="439"/>
      <c r="W188" s="510"/>
      <c r="X188" s="439"/>
      <c r="Y188" s="439"/>
      <c r="Z188" s="510"/>
      <c r="AA188" s="510"/>
      <c r="AB188" s="439"/>
      <c r="AC188" s="510"/>
      <c r="AD188" s="510"/>
      <c r="AE188" s="510"/>
      <c r="AF188" s="510"/>
      <c r="AG188" s="510"/>
      <c r="AH188" s="510"/>
      <c r="AI188" s="510"/>
      <c r="AJ188" s="510"/>
      <c r="AK188" s="510"/>
      <c r="AL188" s="510"/>
      <c r="AM188" s="510"/>
      <c r="AN188" s="510"/>
      <c r="AO188" s="510"/>
      <c r="AP188" s="510"/>
      <c r="AQ188" s="510"/>
      <c r="AR188" s="510"/>
      <c r="AS188" s="439"/>
      <c r="AT188" s="441"/>
      <c r="AX188" s="500"/>
      <c r="AY188" s="500"/>
      <c r="AZ188" s="500"/>
      <c r="BA188" s="500"/>
    </row>
    <row r="189" spans="1:53" x14ac:dyDescent="0.2">
      <c r="A189" s="518"/>
      <c r="B189" s="439"/>
      <c r="C189" s="439"/>
      <c r="D189" s="524"/>
      <c r="E189" s="524"/>
      <c r="F189" s="524"/>
      <c r="G189" s="524"/>
      <c r="H189" s="524"/>
      <c r="I189" s="439"/>
      <c r="J189" s="439"/>
      <c r="K189" s="439"/>
      <c r="L189" s="439"/>
      <c r="M189" s="534"/>
      <c r="N189" s="534"/>
      <c r="O189" s="534"/>
      <c r="P189" s="439"/>
      <c r="Q189" s="537"/>
      <c r="R189" s="439"/>
      <c r="S189" s="439"/>
      <c r="T189" s="439"/>
      <c r="U189" s="439"/>
      <c r="V189" s="439"/>
      <c r="W189" s="510"/>
      <c r="X189" s="439"/>
      <c r="Y189" s="439"/>
      <c r="Z189" s="510"/>
      <c r="AA189" s="510"/>
      <c r="AB189" s="439"/>
      <c r="AC189" s="510"/>
      <c r="AD189" s="510"/>
      <c r="AE189" s="510"/>
      <c r="AF189" s="510"/>
      <c r="AG189" s="510"/>
      <c r="AH189" s="510"/>
      <c r="AI189" s="510"/>
      <c r="AJ189" s="510"/>
      <c r="AK189" s="510"/>
      <c r="AL189" s="510"/>
      <c r="AM189" s="510"/>
      <c r="AN189" s="510"/>
      <c r="AO189" s="510"/>
      <c r="AP189" s="510"/>
      <c r="AQ189" s="510"/>
      <c r="AR189" s="510"/>
      <c r="AS189" s="439"/>
      <c r="AT189" s="441"/>
      <c r="AX189" s="500"/>
      <c r="AY189" s="500"/>
      <c r="AZ189" s="500"/>
      <c r="BA189" s="500"/>
    </row>
    <row r="190" spans="1:53" x14ac:dyDescent="0.2">
      <c r="A190" s="518"/>
      <c r="B190" s="439"/>
      <c r="C190" s="439"/>
      <c r="D190" s="524"/>
      <c r="E190" s="524"/>
      <c r="F190" s="524"/>
      <c r="G190" s="524"/>
      <c r="H190" s="524"/>
      <c r="I190" s="439"/>
      <c r="J190" s="439"/>
      <c r="K190" s="439"/>
      <c r="L190" s="439"/>
      <c r="M190" s="534"/>
      <c r="N190" s="534"/>
      <c r="O190" s="534"/>
      <c r="P190" s="439"/>
      <c r="Q190" s="537"/>
      <c r="R190" s="439"/>
      <c r="S190" s="439"/>
      <c r="T190" s="439"/>
      <c r="U190" s="439"/>
      <c r="V190" s="439"/>
      <c r="W190" s="510"/>
      <c r="X190" s="439"/>
      <c r="Y190" s="439"/>
      <c r="Z190" s="510"/>
      <c r="AA190" s="510"/>
      <c r="AB190" s="439"/>
      <c r="AC190" s="510"/>
      <c r="AD190" s="510"/>
      <c r="AE190" s="510"/>
      <c r="AF190" s="510"/>
      <c r="AG190" s="510"/>
      <c r="AH190" s="510"/>
      <c r="AI190" s="510"/>
      <c r="AJ190" s="510"/>
      <c r="AK190" s="510"/>
      <c r="AL190" s="510"/>
      <c r="AM190" s="510"/>
      <c r="AN190" s="510"/>
      <c r="AO190" s="510"/>
      <c r="AP190" s="510"/>
      <c r="AQ190" s="510"/>
      <c r="AR190" s="510"/>
      <c r="AS190" s="439"/>
      <c r="AT190" s="441"/>
      <c r="AX190" s="500"/>
      <c r="AY190" s="500"/>
      <c r="AZ190" s="500"/>
      <c r="BA190" s="500"/>
    </row>
    <row r="191" spans="1:53" x14ac:dyDescent="0.2">
      <c r="A191" s="518"/>
      <c r="B191" s="439"/>
      <c r="C191" s="439"/>
      <c r="D191" s="524"/>
      <c r="E191" s="524"/>
      <c r="F191" s="524"/>
      <c r="G191" s="524"/>
      <c r="H191" s="524"/>
      <c r="I191" s="439"/>
      <c r="J191" s="439"/>
      <c r="K191" s="439"/>
      <c r="L191" s="439"/>
      <c r="M191" s="534"/>
      <c r="N191" s="534"/>
      <c r="O191" s="534"/>
      <c r="P191" s="439"/>
      <c r="Q191" s="537"/>
      <c r="R191" s="439"/>
      <c r="S191" s="439"/>
      <c r="T191" s="439"/>
      <c r="U191" s="439"/>
      <c r="V191" s="439"/>
      <c r="W191" s="510"/>
      <c r="X191" s="439"/>
      <c r="Y191" s="439"/>
      <c r="Z191" s="510"/>
      <c r="AA191" s="510"/>
      <c r="AB191" s="439"/>
      <c r="AC191" s="510"/>
      <c r="AD191" s="510"/>
      <c r="AE191" s="510"/>
      <c r="AF191" s="510"/>
      <c r="AG191" s="510"/>
      <c r="AH191" s="510"/>
      <c r="AI191" s="510"/>
      <c r="AJ191" s="510"/>
      <c r="AK191" s="510"/>
      <c r="AL191" s="510"/>
      <c r="AM191" s="510"/>
      <c r="AN191" s="510"/>
      <c r="AO191" s="510"/>
      <c r="AP191" s="510"/>
      <c r="AQ191" s="510"/>
      <c r="AR191" s="510"/>
      <c r="AS191" s="439"/>
      <c r="AT191" s="441"/>
      <c r="AX191" s="500"/>
      <c r="AY191" s="500"/>
      <c r="AZ191" s="500"/>
      <c r="BA191" s="500"/>
    </row>
    <row r="192" spans="1:53" x14ac:dyDescent="0.2">
      <c r="A192" s="518"/>
      <c r="B192" s="439"/>
      <c r="C192" s="439"/>
      <c r="D192" s="524"/>
      <c r="E192" s="524"/>
      <c r="F192" s="524"/>
      <c r="G192" s="524"/>
      <c r="H192" s="524"/>
      <c r="I192" s="439"/>
      <c r="J192" s="439"/>
      <c r="K192" s="439"/>
      <c r="L192" s="439"/>
      <c r="M192" s="534"/>
      <c r="N192" s="534"/>
      <c r="O192" s="534"/>
      <c r="P192" s="439"/>
      <c r="Q192" s="537"/>
      <c r="R192" s="439"/>
      <c r="S192" s="439"/>
      <c r="T192" s="439"/>
      <c r="U192" s="439"/>
      <c r="V192" s="439"/>
      <c r="W192" s="510"/>
      <c r="X192" s="439"/>
      <c r="Y192" s="439"/>
      <c r="Z192" s="510"/>
      <c r="AA192" s="510"/>
      <c r="AB192" s="439"/>
      <c r="AC192" s="510"/>
      <c r="AD192" s="510"/>
      <c r="AE192" s="510"/>
      <c r="AF192" s="510"/>
      <c r="AG192" s="510"/>
      <c r="AH192" s="510"/>
      <c r="AI192" s="510"/>
      <c r="AJ192" s="510"/>
      <c r="AK192" s="510"/>
      <c r="AL192" s="510"/>
      <c r="AM192" s="510"/>
      <c r="AN192" s="510"/>
      <c r="AO192" s="510"/>
      <c r="AP192" s="510"/>
      <c r="AQ192" s="510"/>
      <c r="AR192" s="510"/>
      <c r="AS192" s="439"/>
      <c r="AT192" s="441"/>
      <c r="AX192" s="500"/>
      <c r="AY192" s="500"/>
      <c r="AZ192" s="500"/>
      <c r="BA192" s="500"/>
    </row>
    <row r="193" spans="1:53" x14ac:dyDescent="0.2">
      <c r="A193" s="518"/>
      <c r="B193" s="439"/>
      <c r="C193" s="439"/>
      <c r="D193" s="524"/>
      <c r="E193" s="524"/>
      <c r="F193" s="524"/>
      <c r="G193" s="524"/>
      <c r="H193" s="524"/>
      <c r="I193" s="439"/>
      <c r="J193" s="439"/>
      <c r="K193" s="439"/>
      <c r="L193" s="439"/>
      <c r="M193" s="534"/>
      <c r="N193" s="534"/>
      <c r="O193" s="534"/>
      <c r="P193" s="439"/>
      <c r="Q193" s="537"/>
      <c r="R193" s="439"/>
      <c r="S193" s="439"/>
      <c r="T193" s="439"/>
      <c r="U193" s="439"/>
      <c r="V193" s="439"/>
      <c r="W193" s="510"/>
      <c r="X193" s="439"/>
      <c r="Y193" s="439"/>
      <c r="Z193" s="510"/>
      <c r="AA193" s="510"/>
      <c r="AB193" s="439"/>
      <c r="AC193" s="510"/>
      <c r="AD193" s="510"/>
      <c r="AE193" s="510"/>
      <c r="AF193" s="510"/>
      <c r="AG193" s="510"/>
      <c r="AH193" s="510"/>
      <c r="AI193" s="510"/>
      <c r="AJ193" s="510"/>
      <c r="AK193" s="510"/>
      <c r="AL193" s="510"/>
      <c r="AM193" s="510"/>
      <c r="AN193" s="510"/>
      <c r="AO193" s="510"/>
      <c r="AP193" s="510"/>
      <c r="AQ193" s="510"/>
      <c r="AR193" s="510"/>
      <c r="AS193" s="439"/>
      <c r="AT193" s="441"/>
      <c r="AX193" s="500"/>
      <c r="AY193" s="500"/>
      <c r="AZ193" s="500"/>
      <c r="BA193" s="500"/>
    </row>
    <row r="194" spans="1:53" x14ac:dyDescent="0.2">
      <c r="A194" s="518"/>
      <c r="B194" s="439"/>
      <c r="C194" s="439"/>
      <c r="D194" s="524"/>
      <c r="E194" s="524"/>
      <c r="F194" s="524"/>
      <c r="G194" s="524"/>
      <c r="H194" s="524"/>
      <c r="I194" s="439"/>
      <c r="J194" s="439"/>
      <c r="K194" s="439"/>
      <c r="L194" s="439"/>
      <c r="M194" s="534"/>
      <c r="N194" s="534"/>
      <c r="O194" s="534"/>
      <c r="P194" s="439"/>
      <c r="Q194" s="537"/>
      <c r="R194" s="439"/>
      <c r="S194" s="439"/>
      <c r="T194" s="439"/>
      <c r="U194" s="439"/>
      <c r="V194" s="439"/>
      <c r="W194" s="510"/>
      <c r="X194" s="439"/>
      <c r="Y194" s="439"/>
      <c r="Z194" s="510"/>
      <c r="AA194" s="510"/>
      <c r="AB194" s="439"/>
      <c r="AC194" s="510"/>
      <c r="AD194" s="510"/>
      <c r="AE194" s="510"/>
      <c r="AF194" s="510"/>
      <c r="AG194" s="510"/>
      <c r="AH194" s="510"/>
      <c r="AI194" s="510"/>
      <c r="AJ194" s="510"/>
      <c r="AK194" s="510"/>
      <c r="AL194" s="510"/>
      <c r="AM194" s="510"/>
      <c r="AN194" s="510"/>
      <c r="AO194" s="510"/>
      <c r="AP194" s="510"/>
      <c r="AQ194" s="510"/>
      <c r="AR194" s="510"/>
      <c r="AS194" s="439"/>
      <c r="AT194" s="441"/>
      <c r="AX194" s="500"/>
      <c r="AY194" s="500"/>
      <c r="AZ194" s="500"/>
      <c r="BA194" s="500"/>
    </row>
    <row r="195" spans="1:53" x14ac:dyDescent="0.2">
      <c r="A195" s="518"/>
      <c r="B195" s="439"/>
      <c r="C195" s="439"/>
      <c r="D195" s="524"/>
      <c r="E195" s="524"/>
      <c r="F195" s="524"/>
      <c r="G195" s="524"/>
      <c r="H195" s="524"/>
      <c r="I195" s="439"/>
      <c r="J195" s="439"/>
      <c r="K195" s="439"/>
      <c r="L195" s="439"/>
      <c r="M195" s="534"/>
      <c r="N195" s="534"/>
      <c r="O195" s="534"/>
      <c r="P195" s="439"/>
      <c r="Q195" s="537"/>
      <c r="R195" s="439"/>
      <c r="S195" s="439"/>
      <c r="T195" s="439"/>
      <c r="U195" s="439"/>
      <c r="V195" s="439"/>
      <c r="W195" s="510"/>
      <c r="X195" s="439"/>
      <c r="Y195" s="439"/>
      <c r="Z195" s="510"/>
      <c r="AA195" s="510"/>
      <c r="AB195" s="439"/>
      <c r="AC195" s="510"/>
      <c r="AD195" s="510"/>
      <c r="AE195" s="510"/>
      <c r="AF195" s="510"/>
      <c r="AG195" s="510"/>
      <c r="AH195" s="510"/>
      <c r="AI195" s="510"/>
      <c r="AJ195" s="510"/>
      <c r="AK195" s="510"/>
      <c r="AL195" s="510"/>
      <c r="AM195" s="510"/>
      <c r="AN195" s="510"/>
      <c r="AO195" s="510"/>
      <c r="AP195" s="510"/>
      <c r="AQ195" s="510"/>
      <c r="AR195" s="510"/>
      <c r="AS195" s="439"/>
      <c r="AT195" s="441"/>
      <c r="AX195" s="500"/>
      <c r="AY195" s="500"/>
      <c r="AZ195" s="500"/>
      <c r="BA195" s="500"/>
    </row>
    <row r="196" spans="1:53" x14ac:dyDescent="0.2">
      <c r="A196" s="518"/>
      <c r="B196" s="439"/>
      <c r="C196" s="439"/>
      <c r="D196" s="524"/>
      <c r="E196" s="524"/>
      <c r="F196" s="524"/>
      <c r="G196" s="524"/>
      <c r="H196" s="524"/>
      <c r="I196" s="439"/>
      <c r="J196" s="439"/>
      <c r="K196" s="439"/>
      <c r="L196" s="439"/>
      <c r="M196" s="534"/>
      <c r="N196" s="534"/>
      <c r="O196" s="534"/>
      <c r="P196" s="439"/>
      <c r="Q196" s="537"/>
      <c r="R196" s="439"/>
      <c r="S196" s="439"/>
      <c r="T196" s="439"/>
      <c r="U196" s="439"/>
      <c r="V196" s="439"/>
      <c r="W196" s="510"/>
      <c r="X196" s="439"/>
      <c r="Y196" s="439"/>
      <c r="Z196" s="510"/>
      <c r="AA196" s="510"/>
      <c r="AB196" s="439"/>
      <c r="AC196" s="510"/>
      <c r="AD196" s="510"/>
      <c r="AE196" s="510"/>
      <c r="AF196" s="510"/>
      <c r="AG196" s="510"/>
      <c r="AH196" s="510"/>
      <c r="AI196" s="510"/>
      <c r="AJ196" s="510"/>
      <c r="AK196" s="510"/>
      <c r="AL196" s="510"/>
      <c r="AM196" s="510"/>
      <c r="AN196" s="510"/>
      <c r="AO196" s="510"/>
      <c r="AP196" s="510"/>
      <c r="AQ196" s="510"/>
      <c r="AR196" s="510"/>
      <c r="AS196" s="439"/>
      <c r="AT196" s="441"/>
      <c r="AX196" s="500"/>
      <c r="AY196" s="500"/>
      <c r="AZ196" s="500"/>
      <c r="BA196" s="500"/>
    </row>
    <row r="197" spans="1:53" x14ac:dyDescent="0.2">
      <c r="A197" s="518"/>
      <c r="B197" s="439"/>
      <c r="C197" s="439"/>
      <c r="D197" s="524"/>
      <c r="E197" s="524"/>
      <c r="F197" s="524"/>
      <c r="G197" s="524"/>
      <c r="H197" s="524"/>
      <c r="I197" s="439"/>
      <c r="J197" s="439"/>
      <c r="K197" s="439"/>
      <c r="L197" s="439"/>
      <c r="M197" s="534"/>
      <c r="N197" s="534"/>
      <c r="O197" s="534"/>
      <c r="P197" s="439"/>
      <c r="Q197" s="537"/>
      <c r="R197" s="439"/>
      <c r="S197" s="439"/>
      <c r="T197" s="439"/>
      <c r="U197" s="439"/>
      <c r="V197" s="439"/>
      <c r="W197" s="510"/>
      <c r="X197" s="439"/>
      <c r="Y197" s="439"/>
      <c r="Z197" s="510"/>
      <c r="AA197" s="510"/>
      <c r="AB197" s="439"/>
      <c r="AC197" s="510"/>
      <c r="AD197" s="510"/>
      <c r="AE197" s="510"/>
      <c r="AF197" s="510"/>
      <c r="AG197" s="510"/>
      <c r="AH197" s="510"/>
      <c r="AI197" s="510"/>
      <c r="AJ197" s="510"/>
      <c r="AK197" s="510"/>
      <c r="AL197" s="510"/>
      <c r="AM197" s="510"/>
      <c r="AN197" s="510"/>
      <c r="AO197" s="510"/>
      <c r="AP197" s="510"/>
      <c r="AQ197" s="510"/>
      <c r="AR197" s="510"/>
      <c r="AS197" s="439"/>
      <c r="AT197" s="441"/>
      <c r="AX197" s="500"/>
      <c r="AY197" s="500"/>
      <c r="AZ197" s="500"/>
      <c r="BA197" s="500"/>
    </row>
    <row r="198" spans="1:53" x14ac:dyDescent="0.2">
      <c r="A198" s="518"/>
      <c r="B198" s="439"/>
      <c r="C198" s="439"/>
      <c r="D198" s="524"/>
      <c r="E198" s="524"/>
      <c r="F198" s="524"/>
      <c r="G198" s="524"/>
      <c r="H198" s="524"/>
      <c r="I198" s="439"/>
      <c r="J198" s="439"/>
      <c r="K198" s="439"/>
      <c r="L198" s="439"/>
      <c r="M198" s="534"/>
      <c r="N198" s="534"/>
      <c r="O198" s="534"/>
      <c r="P198" s="439"/>
      <c r="Q198" s="537"/>
      <c r="R198" s="439"/>
      <c r="S198" s="439"/>
      <c r="T198" s="439"/>
      <c r="U198" s="439"/>
      <c r="V198" s="439"/>
      <c r="W198" s="510"/>
      <c r="X198" s="439"/>
      <c r="Y198" s="439"/>
      <c r="Z198" s="510"/>
      <c r="AA198" s="510"/>
      <c r="AB198" s="439"/>
      <c r="AC198" s="510"/>
      <c r="AD198" s="510"/>
      <c r="AE198" s="510"/>
      <c r="AF198" s="510"/>
      <c r="AG198" s="510"/>
      <c r="AH198" s="510"/>
      <c r="AI198" s="510"/>
      <c r="AJ198" s="510"/>
      <c r="AK198" s="510"/>
      <c r="AL198" s="510"/>
      <c r="AM198" s="510"/>
      <c r="AN198" s="510"/>
      <c r="AO198" s="510"/>
      <c r="AP198" s="510"/>
      <c r="AQ198" s="510"/>
      <c r="AR198" s="510"/>
      <c r="AS198" s="439"/>
      <c r="AT198" s="441"/>
      <c r="AX198" s="500"/>
      <c r="AY198" s="500"/>
      <c r="AZ198" s="500"/>
      <c r="BA198" s="500"/>
    </row>
    <row r="199" spans="1:53" x14ac:dyDescent="0.2">
      <c r="A199" s="518"/>
      <c r="B199" s="439"/>
      <c r="C199" s="439"/>
      <c r="D199" s="524"/>
      <c r="E199" s="524"/>
      <c r="F199" s="524"/>
      <c r="G199" s="524"/>
      <c r="H199" s="524"/>
      <c r="I199" s="439"/>
      <c r="J199" s="439"/>
      <c r="K199" s="439"/>
      <c r="L199" s="439"/>
      <c r="M199" s="534"/>
      <c r="N199" s="534"/>
      <c r="O199" s="534"/>
      <c r="P199" s="439"/>
      <c r="Q199" s="537"/>
      <c r="R199" s="439"/>
      <c r="S199" s="439"/>
      <c r="T199" s="439"/>
      <c r="U199" s="439"/>
      <c r="V199" s="439"/>
      <c r="W199" s="510"/>
      <c r="X199" s="439"/>
      <c r="Y199" s="439"/>
      <c r="Z199" s="510"/>
      <c r="AA199" s="510"/>
      <c r="AB199" s="439"/>
      <c r="AC199" s="510"/>
      <c r="AD199" s="510"/>
      <c r="AE199" s="510"/>
      <c r="AF199" s="510"/>
      <c r="AG199" s="510"/>
      <c r="AH199" s="510"/>
      <c r="AI199" s="510"/>
      <c r="AJ199" s="510"/>
      <c r="AK199" s="510"/>
      <c r="AL199" s="510"/>
      <c r="AM199" s="510"/>
      <c r="AN199" s="510"/>
      <c r="AO199" s="510"/>
      <c r="AP199" s="510"/>
      <c r="AQ199" s="510"/>
      <c r="AR199" s="510"/>
      <c r="AS199" s="439"/>
      <c r="AT199" s="441"/>
    </row>
    <row r="200" spans="1:53" x14ac:dyDescent="0.2">
      <c r="A200" s="518"/>
      <c r="B200" s="439"/>
      <c r="C200" s="439"/>
      <c r="D200" s="524"/>
      <c r="E200" s="524"/>
      <c r="F200" s="524"/>
      <c r="G200" s="524"/>
      <c r="H200" s="524"/>
      <c r="I200" s="439"/>
      <c r="J200" s="439"/>
      <c r="K200" s="439"/>
      <c r="L200" s="439"/>
      <c r="M200" s="534"/>
      <c r="N200" s="534"/>
      <c r="O200" s="534"/>
      <c r="P200" s="439"/>
      <c r="Q200" s="537"/>
      <c r="R200" s="439"/>
      <c r="S200" s="439"/>
      <c r="T200" s="439"/>
      <c r="U200" s="439"/>
      <c r="V200" s="439"/>
      <c r="W200" s="510"/>
      <c r="X200" s="439"/>
      <c r="Y200" s="439"/>
      <c r="Z200" s="510"/>
      <c r="AA200" s="510"/>
      <c r="AB200" s="439"/>
      <c r="AC200" s="510"/>
      <c r="AD200" s="510"/>
      <c r="AE200" s="510"/>
      <c r="AF200" s="510"/>
      <c r="AG200" s="510"/>
      <c r="AH200" s="510"/>
      <c r="AI200" s="510"/>
      <c r="AJ200" s="510"/>
      <c r="AK200" s="510"/>
      <c r="AL200" s="510"/>
      <c r="AM200" s="510"/>
      <c r="AN200" s="510"/>
      <c r="AO200" s="510"/>
      <c r="AP200" s="510"/>
      <c r="AQ200" s="510"/>
      <c r="AR200" s="510"/>
      <c r="AS200" s="439"/>
      <c r="AT200" s="441"/>
    </row>
    <row r="201" spans="1:53" x14ac:dyDescent="0.2">
      <c r="A201" s="518"/>
      <c r="B201" s="439"/>
      <c r="C201" s="439"/>
      <c r="D201" s="524"/>
      <c r="E201" s="524"/>
      <c r="F201" s="524"/>
      <c r="G201" s="524"/>
      <c r="H201" s="524"/>
      <c r="I201" s="439"/>
      <c r="J201" s="439"/>
      <c r="K201" s="439"/>
      <c r="L201" s="439"/>
      <c r="M201" s="534"/>
      <c r="N201" s="534"/>
      <c r="O201" s="534"/>
      <c r="P201" s="439"/>
      <c r="Q201" s="537"/>
      <c r="R201" s="439"/>
      <c r="S201" s="439"/>
      <c r="T201" s="439"/>
      <c r="U201" s="439"/>
      <c r="V201" s="439"/>
      <c r="W201" s="510"/>
      <c r="X201" s="439"/>
      <c r="Y201" s="439"/>
      <c r="Z201" s="510"/>
      <c r="AA201" s="510"/>
      <c r="AB201" s="439"/>
      <c r="AC201" s="510"/>
      <c r="AD201" s="510"/>
      <c r="AE201" s="510"/>
      <c r="AF201" s="510"/>
      <c r="AG201" s="510"/>
      <c r="AH201" s="510"/>
      <c r="AI201" s="510"/>
      <c r="AJ201" s="510"/>
      <c r="AK201" s="510"/>
      <c r="AL201" s="510"/>
      <c r="AM201" s="510"/>
      <c r="AN201" s="510"/>
      <c r="AO201" s="510"/>
      <c r="AP201" s="510"/>
      <c r="AQ201" s="510"/>
      <c r="AR201" s="510"/>
      <c r="AS201" s="439"/>
      <c r="AT201" s="441"/>
    </row>
    <row r="202" spans="1:53" x14ac:dyDescent="0.2">
      <c r="A202" s="518"/>
      <c r="B202" s="439"/>
      <c r="C202" s="439"/>
      <c r="D202" s="524"/>
      <c r="E202" s="524"/>
      <c r="F202" s="524"/>
      <c r="G202" s="524"/>
      <c r="H202" s="524"/>
      <c r="I202" s="439"/>
      <c r="J202" s="439"/>
      <c r="K202" s="439"/>
      <c r="L202" s="439"/>
      <c r="M202" s="534"/>
      <c r="N202" s="534"/>
      <c r="O202" s="534"/>
      <c r="P202" s="439"/>
      <c r="Q202" s="537"/>
      <c r="R202" s="439"/>
      <c r="S202" s="439"/>
      <c r="T202" s="439"/>
      <c r="U202" s="439"/>
      <c r="V202" s="439"/>
      <c r="W202" s="510"/>
      <c r="X202" s="439"/>
      <c r="Y202" s="439"/>
      <c r="Z202" s="510"/>
      <c r="AA202" s="510"/>
      <c r="AB202" s="439"/>
      <c r="AC202" s="510"/>
      <c r="AD202" s="510"/>
      <c r="AE202" s="510"/>
      <c r="AF202" s="510"/>
      <c r="AG202" s="510"/>
      <c r="AH202" s="510"/>
      <c r="AI202" s="510"/>
      <c r="AJ202" s="510"/>
      <c r="AK202" s="510"/>
      <c r="AL202" s="510"/>
      <c r="AM202" s="510"/>
      <c r="AN202" s="510"/>
      <c r="AO202" s="510"/>
      <c r="AP202" s="510"/>
      <c r="AQ202" s="510"/>
      <c r="AR202" s="510"/>
      <c r="AS202" s="439"/>
      <c r="AT202" s="441"/>
    </row>
    <row r="203" spans="1:53" x14ac:dyDescent="0.2">
      <c r="A203" s="518"/>
      <c r="B203" s="439"/>
      <c r="C203" s="439"/>
      <c r="D203" s="524"/>
      <c r="E203" s="524"/>
      <c r="F203" s="524"/>
      <c r="G203" s="524"/>
      <c r="H203" s="524"/>
      <c r="I203" s="439"/>
      <c r="J203" s="439"/>
      <c r="K203" s="439"/>
      <c r="L203" s="439"/>
      <c r="M203" s="534"/>
      <c r="N203" s="534"/>
      <c r="O203" s="534"/>
      <c r="P203" s="439"/>
      <c r="Q203" s="537"/>
      <c r="R203" s="439"/>
      <c r="S203" s="439"/>
      <c r="T203" s="439"/>
      <c r="U203" s="439"/>
      <c r="V203" s="439"/>
      <c r="W203" s="510"/>
      <c r="X203" s="439"/>
      <c r="Y203" s="439"/>
      <c r="Z203" s="510"/>
      <c r="AA203" s="510"/>
      <c r="AB203" s="439"/>
      <c r="AC203" s="510"/>
      <c r="AD203" s="510"/>
      <c r="AE203" s="510"/>
      <c r="AF203" s="510"/>
      <c r="AG203" s="510"/>
      <c r="AH203" s="510"/>
      <c r="AI203" s="510"/>
      <c r="AJ203" s="510"/>
      <c r="AK203" s="510"/>
      <c r="AL203" s="510"/>
      <c r="AM203" s="510"/>
      <c r="AN203" s="510"/>
      <c r="AO203" s="510"/>
      <c r="AP203" s="510"/>
      <c r="AQ203" s="510"/>
      <c r="AR203" s="510"/>
      <c r="AS203" s="439"/>
      <c r="AT203" s="441"/>
    </row>
    <row r="204" spans="1:53" x14ac:dyDescent="0.2">
      <c r="A204" s="518"/>
      <c r="B204" s="439"/>
      <c r="C204" s="439"/>
      <c r="D204" s="524"/>
      <c r="E204" s="524"/>
      <c r="F204" s="524"/>
      <c r="G204" s="524"/>
      <c r="H204" s="524"/>
      <c r="I204" s="439"/>
      <c r="J204" s="439"/>
      <c r="K204" s="439"/>
      <c r="L204" s="439"/>
      <c r="M204" s="534"/>
      <c r="N204" s="534"/>
      <c r="O204" s="534"/>
      <c r="P204" s="439"/>
      <c r="Q204" s="537"/>
      <c r="R204" s="439"/>
      <c r="S204" s="439"/>
      <c r="T204" s="439"/>
      <c r="U204" s="439"/>
      <c r="V204" s="439"/>
      <c r="W204" s="510"/>
      <c r="X204" s="439"/>
      <c r="Y204" s="439"/>
      <c r="Z204" s="510"/>
      <c r="AA204" s="510"/>
      <c r="AB204" s="439"/>
      <c r="AC204" s="510"/>
      <c r="AD204" s="510"/>
      <c r="AE204" s="510"/>
      <c r="AF204" s="510"/>
      <c r="AG204" s="510"/>
      <c r="AH204" s="510"/>
      <c r="AI204" s="510"/>
      <c r="AJ204" s="510"/>
      <c r="AK204" s="510"/>
      <c r="AL204" s="510"/>
      <c r="AM204" s="510"/>
      <c r="AN204" s="510"/>
      <c r="AO204" s="510"/>
      <c r="AP204" s="510"/>
      <c r="AQ204" s="510"/>
      <c r="AR204" s="510"/>
      <c r="AS204" s="439"/>
      <c r="AT204" s="441"/>
    </row>
    <row r="205" spans="1:53" x14ac:dyDescent="0.2">
      <c r="A205" s="518"/>
      <c r="B205" s="439"/>
      <c r="C205" s="439"/>
      <c r="D205" s="524"/>
      <c r="E205" s="524"/>
      <c r="F205" s="524"/>
      <c r="G205" s="524"/>
      <c r="H205" s="524"/>
      <c r="I205" s="439"/>
      <c r="J205" s="439"/>
      <c r="K205" s="439"/>
      <c r="L205" s="439"/>
      <c r="M205" s="534"/>
      <c r="N205" s="534"/>
      <c r="O205" s="534"/>
      <c r="P205" s="439"/>
      <c r="Q205" s="537"/>
      <c r="R205" s="439"/>
      <c r="S205" s="439"/>
      <c r="T205" s="439"/>
      <c r="U205" s="439"/>
      <c r="V205" s="439"/>
      <c r="W205" s="510"/>
      <c r="X205" s="439"/>
      <c r="Y205" s="439"/>
      <c r="Z205" s="510"/>
      <c r="AA205" s="510"/>
      <c r="AB205" s="439"/>
      <c r="AC205" s="510"/>
      <c r="AD205" s="510"/>
      <c r="AE205" s="510"/>
      <c r="AF205" s="510"/>
      <c r="AG205" s="510"/>
      <c r="AH205" s="510"/>
      <c r="AI205" s="510"/>
      <c r="AJ205" s="510"/>
      <c r="AK205" s="510"/>
      <c r="AL205" s="510"/>
      <c r="AM205" s="510"/>
      <c r="AN205" s="510"/>
      <c r="AO205" s="510"/>
      <c r="AP205" s="510"/>
      <c r="AQ205" s="510"/>
      <c r="AR205" s="510"/>
      <c r="AS205" s="439"/>
      <c r="AT205" s="441"/>
    </row>
    <row r="206" spans="1:53" x14ac:dyDescent="0.2">
      <c r="A206" s="518"/>
      <c r="B206" s="439"/>
      <c r="C206" s="439"/>
      <c r="D206" s="524"/>
      <c r="E206" s="524"/>
      <c r="F206" s="524"/>
      <c r="G206" s="524"/>
      <c r="H206" s="524"/>
      <c r="I206" s="439"/>
      <c r="J206" s="439"/>
      <c r="K206" s="439"/>
      <c r="L206" s="439"/>
      <c r="M206" s="534"/>
      <c r="N206" s="534"/>
      <c r="O206" s="534"/>
      <c r="P206" s="439"/>
      <c r="Q206" s="537"/>
      <c r="R206" s="439"/>
      <c r="S206" s="439"/>
      <c r="T206" s="439"/>
      <c r="U206" s="439"/>
      <c r="V206" s="439"/>
      <c r="W206" s="510"/>
      <c r="X206" s="439"/>
      <c r="Y206" s="439"/>
      <c r="Z206" s="510"/>
      <c r="AA206" s="510"/>
      <c r="AB206" s="439"/>
      <c r="AC206" s="510"/>
      <c r="AD206" s="510"/>
      <c r="AE206" s="510"/>
      <c r="AF206" s="510"/>
      <c r="AG206" s="510"/>
      <c r="AH206" s="510"/>
      <c r="AI206" s="510"/>
      <c r="AJ206" s="510"/>
      <c r="AK206" s="510"/>
      <c r="AL206" s="510"/>
      <c r="AM206" s="510"/>
      <c r="AN206" s="510"/>
      <c r="AO206" s="510"/>
      <c r="AP206" s="510"/>
      <c r="AQ206" s="510"/>
      <c r="AR206" s="510"/>
      <c r="AS206" s="439"/>
      <c r="AT206" s="441"/>
    </row>
    <row r="207" spans="1:53" x14ac:dyDescent="0.2">
      <c r="A207" s="518"/>
      <c r="B207" s="439"/>
      <c r="C207" s="439"/>
      <c r="D207" s="524"/>
      <c r="E207" s="524"/>
      <c r="F207" s="524"/>
      <c r="G207" s="524"/>
      <c r="H207" s="524"/>
      <c r="I207" s="439"/>
      <c r="J207" s="439"/>
      <c r="K207" s="439"/>
      <c r="L207" s="439"/>
      <c r="M207" s="534"/>
      <c r="N207" s="534"/>
      <c r="O207" s="534"/>
      <c r="P207" s="439"/>
      <c r="Q207" s="537"/>
      <c r="R207" s="439"/>
      <c r="S207" s="439"/>
      <c r="T207" s="439"/>
      <c r="U207" s="439"/>
      <c r="V207" s="439"/>
      <c r="W207" s="510"/>
      <c r="X207" s="439"/>
      <c r="Y207" s="439"/>
      <c r="Z207" s="510"/>
      <c r="AA207" s="510"/>
      <c r="AB207" s="439"/>
      <c r="AC207" s="510"/>
      <c r="AD207" s="510"/>
      <c r="AE207" s="510"/>
      <c r="AF207" s="510"/>
      <c r="AG207" s="510"/>
      <c r="AH207" s="510"/>
      <c r="AI207" s="510"/>
      <c r="AJ207" s="510"/>
      <c r="AK207" s="510"/>
      <c r="AL207" s="510"/>
      <c r="AM207" s="510"/>
      <c r="AN207" s="510"/>
      <c r="AO207" s="510"/>
      <c r="AP207" s="510"/>
      <c r="AQ207" s="510"/>
      <c r="AR207" s="510"/>
      <c r="AS207" s="439"/>
      <c r="AT207" s="441"/>
    </row>
    <row r="208" spans="1:53" x14ac:dyDescent="0.2">
      <c r="A208" s="518"/>
      <c r="B208" s="439"/>
      <c r="C208" s="439"/>
      <c r="D208" s="524"/>
      <c r="E208" s="524"/>
      <c r="F208" s="524"/>
      <c r="G208" s="524"/>
      <c r="H208" s="524"/>
      <c r="I208" s="439"/>
      <c r="J208" s="439"/>
      <c r="K208" s="439"/>
      <c r="L208" s="439"/>
      <c r="M208" s="534"/>
      <c r="N208" s="534"/>
      <c r="O208" s="534"/>
      <c r="P208" s="439"/>
      <c r="Q208" s="537"/>
      <c r="R208" s="439"/>
      <c r="S208" s="439"/>
      <c r="T208" s="439"/>
      <c r="U208" s="439"/>
      <c r="V208" s="439"/>
      <c r="W208" s="510"/>
      <c r="X208" s="439"/>
      <c r="Y208" s="439"/>
      <c r="Z208" s="510"/>
      <c r="AA208" s="510"/>
      <c r="AB208" s="439"/>
      <c r="AC208" s="510"/>
      <c r="AD208" s="510"/>
      <c r="AE208" s="510"/>
      <c r="AF208" s="510"/>
      <c r="AG208" s="510"/>
      <c r="AH208" s="510"/>
      <c r="AI208" s="510"/>
      <c r="AJ208" s="510"/>
      <c r="AK208" s="510"/>
      <c r="AL208" s="510"/>
      <c r="AM208" s="510"/>
      <c r="AN208" s="510"/>
      <c r="AO208" s="510"/>
      <c r="AP208" s="510"/>
      <c r="AQ208" s="510"/>
      <c r="AR208" s="510"/>
      <c r="AS208" s="439"/>
      <c r="AT208" s="441"/>
    </row>
    <row r="209" spans="1:46" x14ac:dyDescent="0.2">
      <c r="A209" s="518"/>
      <c r="B209" s="439"/>
      <c r="C209" s="439"/>
      <c r="D209" s="524"/>
      <c r="E209" s="524"/>
      <c r="F209" s="524"/>
      <c r="G209" s="524"/>
      <c r="H209" s="524"/>
      <c r="I209" s="439"/>
      <c r="J209" s="439"/>
      <c r="K209" s="439"/>
      <c r="L209" s="439"/>
      <c r="M209" s="534"/>
      <c r="N209" s="534"/>
      <c r="O209" s="534"/>
      <c r="P209" s="439"/>
      <c r="Q209" s="537"/>
      <c r="R209" s="439"/>
      <c r="S209" s="439"/>
      <c r="T209" s="439"/>
      <c r="U209" s="439"/>
      <c r="V209" s="439"/>
      <c r="W209" s="510"/>
      <c r="X209" s="439"/>
      <c r="Y209" s="439"/>
      <c r="Z209" s="510"/>
      <c r="AA209" s="510"/>
      <c r="AB209" s="439"/>
      <c r="AC209" s="510"/>
      <c r="AD209" s="510"/>
      <c r="AE209" s="510"/>
      <c r="AF209" s="510"/>
      <c r="AG209" s="510"/>
      <c r="AH209" s="510"/>
      <c r="AI209" s="510"/>
      <c r="AJ209" s="510"/>
      <c r="AK209" s="510"/>
      <c r="AL209" s="510"/>
      <c r="AM209" s="510"/>
      <c r="AN209" s="510"/>
      <c r="AO209" s="510"/>
      <c r="AP209" s="510"/>
      <c r="AQ209" s="510"/>
      <c r="AR209" s="510"/>
      <c r="AS209" s="439"/>
      <c r="AT209" s="441"/>
    </row>
    <row r="210" spans="1:46" x14ac:dyDescent="0.2">
      <c r="A210" s="518"/>
      <c r="B210" s="439"/>
      <c r="C210" s="439"/>
      <c r="D210" s="524"/>
      <c r="E210" s="524"/>
      <c r="F210" s="524"/>
      <c r="G210" s="524"/>
      <c r="H210" s="524"/>
      <c r="I210" s="439"/>
      <c r="J210" s="439"/>
      <c r="K210" s="439"/>
      <c r="L210" s="439"/>
      <c r="M210" s="534"/>
      <c r="N210" s="534"/>
      <c r="O210" s="534"/>
      <c r="P210" s="439"/>
      <c r="Q210" s="537"/>
      <c r="R210" s="439"/>
      <c r="S210" s="439"/>
      <c r="T210" s="439"/>
      <c r="U210" s="439"/>
      <c r="V210" s="439"/>
      <c r="W210" s="510"/>
      <c r="X210" s="439"/>
      <c r="Y210" s="439"/>
      <c r="Z210" s="510"/>
      <c r="AA210" s="510"/>
      <c r="AB210" s="439"/>
      <c r="AC210" s="510"/>
      <c r="AD210" s="510"/>
      <c r="AE210" s="510"/>
      <c r="AF210" s="510"/>
      <c r="AG210" s="510"/>
      <c r="AH210" s="510"/>
      <c r="AI210" s="510"/>
      <c r="AJ210" s="510"/>
      <c r="AK210" s="510"/>
      <c r="AL210" s="510"/>
      <c r="AM210" s="510"/>
      <c r="AN210" s="510"/>
      <c r="AO210" s="510"/>
      <c r="AP210" s="510"/>
      <c r="AQ210" s="510"/>
      <c r="AR210" s="510"/>
      <c r="AS210" s="439"/>
      <c r="AT210" s="441"/>
    </row>
    <row r="211" spans="1:46" x14ac:dyDescent="0.2">
      <c r="A211" s="518"/>
      <c r="B211" s="439"/>
      <c r="C211" s="439"/>
      <c r="D211" s="524"/>
      <c r="E211" s="524"/>
      <c r="F211" s="524"/>
      <c r="G211" s="524"/>
      <c r="H211" s="524"/>
      <c r="I211" s="439"/>
      <c r="J211" s="439"/>
      <c r="K211" s="439"/>
      <c r="L211" s="439"/>
      <c r="M211" s="534"/>
      <c r="N211" s="534"/>
      <c r="O211" s="534"/>
      <c r="P211" s="439"/>
      <c r="Q211" s="537"/>
      <c r="R211" s="439"/>
      <c r="S211" s="439"/>
      <c r="T211" s="439"/>
      <c r="U211" s="439"/>
      <c r="V211" s="439"/>
      <c r="W211" s="510"/>
      <c r="X211" s="439"/>
      <c r="Y211" s="439"/>
      <c r="Z211" s="510"/>
      <c r="AA211" s="510"/>
      <c r="AB211" s="439"/>
      <c r="AC211" s="510"/>
      <c r="AD211" s="510"/>
      <c r="AE211" s="510"/>
      <c r="AF211" s="510"/>
      <c r="AG211" s="510"/>
      <c r="AH211" s="510"/>
      <c r="AI211" s="510"/>
      <c r="AJ211" s="510"/>
      <c r="AK211" s="510"/>
      <c r="AL211" s="510"/>
      <c r="AM211" s="510"/>
      <c r="AN211" s="510"/>
      <c r="AO211" s="510"/>
      <c r="AP211" s="510"/>
      <c r="AQ211" s="510"/>
      <c r="AR211" s="510"/>
      <c r="AS211" s="439"/>
      <c r="AT211" s="441"/>
    </row>
    <row r="212" spans="1:46" x14ac:dyDescent="0.2">
      <c r="A212" s="518"/>
      <c r="B212" s="439"/>
      <c r="C212" s="439"/>
      <c r="D212" s="524"/>
      <c r="E212" s="524"/>
      <c r="F212" s="524"/>
      <c r="G212" s="524"/>
      <c r="H212" s="524"/>
      <c r="I212" s="439"/>
      <c r="J212" s="439"/>
      <c r="K212" s="439"/>
      <c r="L212" s="439"/>
      <c r="M212" s="534"/>
      <c r="N212" s="534"/>
      <c r="O212" s="534"/>
      <c r="P212" s="439"/>
      <c r="Q212" s="537"/>
      <c r="R212" s="439"/>
      <c r="S212" s="439"/>
      <c r="T212" s="439"/>
      <c r="U212" s="439"/>
      <c r="V212" s="439"/>
      <c r="W212" s="510"/>
      <c r="X212" s="439"/>
      <c r="Y212" s="439"/>
      <c r="Z212" s="510"/>
      <c r="AA212" s="510"/>
      <c r="AB212" s="439"/>
      <c r="AC212" s="510"/>
      <c r="AD212" s="510"/>
      <c r="AE212" s="510"/>
      <c r="AF212" s="510"/>
      <c r="AG212" s="510"/>
      <c r="AH212" s="510"/>
      <c r="AI212" s="510"/>
      <c r="AJ212" s="510"/>
      <c r="AK212" s="510"/>
      <c r="AL212" s="510"/>
      <c r="AM212" s="510"/>
      <c r="AN212" s="510"/>
      <c r="AO212" s="510"/>
      <c r="AP212" s="510"/>
      <c r="AQ212" s="510"/>
      <c r="AR212" s="510"/>
      <c r="AS212" s="439"/>
      <c r="AT212" s="441"/>
    </row>
    <row r="213" spans="1:46" x14ac:dyDescent="0.2">
      <c r="A213" s="518"/>
      <c r="B213" s="439"/>
      <c r="C213" s="439"/>
      <c r="D213" s="524"/>
      <c r="E213" s="524"/>
      <c r="F213" s="524"/>
      <c r="G213" s="524"/>
      <c r="H213" s="524"/>
      <c r="I213" s="439"/>
      <c r="J213" s="439"/>
      <c r="K213" s="439"/>
      <c r="L213" s="439"/>
      <c r="M213" s="534"/>
      <c r="N213" s="534"/>
      <c r="O213" s="534"/>
      <c r="P213" s="439"/>
      <c r="Q213" s="537"/>
      <c r="R213" s="439"/>
      <c r="S213" s="439"/>
      <c r="T213" s="439"/>
      <c r="U213" s="439"/>
      <c r="V213" s="439"/>
      <c r="W213" s="510"/>
      <c r="X213" s="439"/>
      <c r="Y213" s="439"/>
      <c r="Z213" s="510"/>
      <c r="AA213" s="439"/>
      <c r="AB213" s="439"/>
      <c r="AC213" s="510"/>
      <c r="AD213" s="510"/>
      <c r="AE213" s="510"/>
      <c r="AF213" s="510"/>
      <c r="AG213" s="510"/>
      <c r="AH213" s="510"/>
      <c r="AI213" s="510"/>
      <c r="AJ213" s="439"/>
      <c r="AK213" s="439"/>
      <c r="AL213" s="439"/>
      <c r="AM213" s="439"/>
      <c r="AN213" s="439"/>
      <c r="AO213" s="439"/>
      <c r="AP213" s="439"/>
      <c r="AQ213" s="439"/>
      <c r="AR213" s="439"/>
      <c r="AS213" s="439"/>
      <c r="AT213" s="441"/>
    </row>
    <row r="214" spans="1:46" x14ac:dyDescent="0.2">
      <c r="A214" s="518"/>
      <c r="B214" s="439"/>
      <c r="C214" s="439"/>
      <c r="D214" s="524"/>
      <c r="E214" s="524"/>
      <c r="F214" s="524"/>
      <c r="G214" s="524"/>
      <c r="H214" s="524"/>
      <c r="I214" s="439"/>
      <c r="J214" s="439"/>
      <c r="K214" s="439"/>
      <c r="L214" s="439"/>
      <c r="M214" s="534"/>
      <c r="N214" s="534"/>
      <c r="O214" s="534"/>
      <c r="P214" s="439"/>
      <c r="Q214" s="537"/>
      <c r="R214" s="439"/>
      <c r="S214" s="439"/>
      <c r="T214" s="439"/>
      <c r="U214" s="439"/>
      <c r="V214" s="439"/>
      <c r="W214" s="510"/>
      <c r="X214" s="439"/>
      <c r="Y214" s="439"/>
      <c r="Z214" s="510"/>
      <c r="AA214" s="439"/>
      <c r="AB214" s="439"/>
      <c r="AC214" s="510"/>
      <c r="AD214" s="510"/>
      <c r="AE214" s="510"/>
      <c r="AF214" s="510"/>
      <c r="AG214" s="510"/>
      <c r="AH214" s="510"/>
      <c r="AI214" s="510"/>
      <c r="AJ214" s="439"/>
      <c r="AK214" s="439"/>
      <c r="AL214" s="439"/>
      <c r="AM214" s="439"/>
      <c r="AN214" s="439"/>
      <c r="AO214" s="439"/>
      <c r="AP214" s="439"/>
      <c r="AQ214" s="439"/>
      <c r="AR214" s="439"/>
      <c r="AS214" s="439"/>
      <c r="AT214" s="441"/>
    </row>
    <row r="215" spans="1:46" x14ac:dyDescent="0.2">
      <c r="A215" s="518"/>
      <c r="B215" s="439"/>
      <c r="C215" s="439"/>
      <c r="D215" s="524"/>
      <c r="E215" s="524"/>
      <c r="F215" s="524"/>
      <c r="G215" s="524"/>
      <c r="H215" s="524"/>
      <c r="I215" s="439"/>
      <c r="J215" s="439"/>
      <c r="K215" s="439"/>
      <c r="L215" s="439"/>
      <c r="M215" s="534"/>
      <c r="N215" s="534"/>
      <c r="O215" s="534"/>
      <c r="P215" s="439"/>
      <c r="Q215" s="537"/>
      <c r="R215" s="439"/>
      <c r="S215" s="439"/>
      <c r="T215" s="439"/>
      <c r="U215" s="439"/>
      <c r="V215" s="439"/>
      <c r="W215" s="510"/>
      <c r="X215" s="439"/>
      <c r="Y215" s="439"/>
      <c r="Z215" s="510"/>
      <c r="AA215" s="439"/>
      <c r="AB215" s="439"/>
      <c r="AC215" s="510"/>
      <c r="AD215" s="510"/>
      <c r="AE215" s="510"/>
      <c r="AF215" s="510"/>
      <c r="AG215" s="510"/>
      <c r="AH215" s="510"/>
      <c r="AI215" s="510"/>
      <c r="AJ215" s="439"/>
      <c r="AK215" s="439"/>
      <c r="AL215" s="439"/>
      <c r="AM215" s="439"/>
      <c r="AN215" s="439"/>
      <c r="AO215" s="439"/>
      <c r="AP215" s="439"/>
      <c r="AQ215" s="439"/>
      <c r="AR215" s="439"/>
      <c r="AS215" s="439"/>
      <c r="AT215" s="441"/>
    </row>
    <row r="216" spans="1:46" x14ac:dyDescent="0.2">
      <c r="A216" s="518"/>
      <c r="B216" s="439"/>
      <c r="C216" s="439"/>
      <c r="D216" s="524"/>
      <c r="E216" s="524"/>
      <c r="F216" s="524"/>
      <c r="G216" s="524"/>
      <c r="H216" s="524"/>
      <c r="I216" s="439"/>
      <c r="J216" s="439"/>
      <c r="K216" s="439"/>
      <c r="L216" s="439"/>
      <c r="M216" s="534"/>
      <c r="N216" s="534"/>
      <c r="O216" s="534"/>
      <c r="P216" s="439"/>
      <c r="Q216" s="537"/>
      <c r="R216" s="439"/>
      <c r="S216" s="439"/>
      <c r="T216" s="439"/>
      <c r="U216" s="439"/>
      <c r="V216" s="439"/>
      <c r="W216" s="510"/>
      <c r="X216" s="439"/>
      <c r="Y216" s="439"/>
      <c r="Z216" s="510"/>
      <c r="AA216" s="439"/>
      <c r="AB216" s="439"/>
      <c r="AC216" s="510"/>
      <c r="AD216" s="510"/>
      <c r="AE216" s="510"/>
      <c r="AF216" s="510"/>
      <c r="AG216" s="510"/>
      <c r="AH216" s="510"/>
      <c r="AI216" s="510"/>
      <c r="AJ216" s="439"/>
      <c r="AK216" s="439"/>
      <c r="AL216" s="439"/>
      <c r="AM216" s="439"/>
      <c r="AN216" s="439"/>
      <c r="AO216" s="439"/>
      <c r="AP216" s="439"/>
      <c r="AQ216" s="439"/>
      <c r="AR216" s="439"/>
      <c r="AS216" s="439"/>
      <c r="AT216" s="441"/>
    </row>
    <row r="217" spans="1:46" x14ac:dyDescent="0.2">
      <c r="A217" s="518"/>
      <c r="B217" s="439"/>
      <c r="C217" s="439"/>
      <c r="D217" s="524"/>
      <c r="E217" s="524"/>
      <c r="F217" s="524"/>
      <c r="G217" s="524"/>
      <c r="H217" s="524"/>
      <c r="I217" s="439"/>
      <c r="J217" s="439"/>
      <c r="K217" s="439"/>
      <c r="L217" s="439"/>
      <c r="M217" s="534"/>
      <c r="N217" s="534"/>
      <c r="O217" s="534"/>
      <c r="P217" s="439"/>
      <c r="Q217" s="537"/>
      <c r="R217" s="439"/>
      <c r="S217" s="439"/>
      <c r="T217" s="439"/>
      <c r="U217" s="439"/>
      <c r="V217" s="439"/>
      <c r="W217" s="510"/>
      <c r="X217" s="439"/>
      <c r="Y217" s="439"/>
      <c r="Z217" s="510"/>
      <c r="AA217" s="439"/>
      <c r="AB217" s="439"/>
      <c r="AC217" s="510"/>
      <c r="AD217" s="510"/>
      <c r="AE217" s="510"/>
      <c r="AF217" s="510"/>
      <c r="AG217" s="510"/>
      <c r="AH217" s="510"/>
      <c r="AI217" s="510"/>
      <c r="AJ217" s="439"/>
      <c r="AK217" s="439"/>
      <c r="AL217" s="439"/>
      <c r="AM217" s="439"/>
      <c r="AN217" s="439"/>
      <c r="AO217" s="439"/>
      <c r="AP217" s="439"/>
      <c r="AQ217" s="439"/>
      <c r="AR217" s="439"/>
      <c r="AS217" s="439"/>
      <c r="AT217" s="441"/>
    </row>
    <row r="218" spans="1:46" x14ac:dyDescent="0.2">
      <c r="A218" s="518"/>
      <c r="B218" s="439"/>
      <c r="C218" s="439"/>
      <c r="D218" s="524"/>
      <c r="E218" s="524"/>
      <c r="F218" s="524"/>
      <c r="G218" s="524"/>
      <c r="H218" s="524"/>
      <c r="I218" s="439"/>
      <c r="J218" s="439"/>
      <c r="K218" s="439"/>
      <c r="L218" s="439"/>
      <c r="M218" s="534"/>
      <c r="N218" s="534"/>
      <c r="O218" s="534"/>
      <c r="P218" s="439"/>
      <c r="Q218" s="537"/>
      <c r="R218" s="439"/>
      <c r="S218" s="439"/>
      <c r="T218" s="439"/>
      <c r="U218" s="439"/>
      <c r="V218" s="439"/>
      <c r="W218" s="510"/>
      <c r="X218" s="439"/>
      <c r="Y218" s="439"/>
      <c r="Z218" s="510"/>
      <c r="AA218" s="439"/>
      <c r="AB218" s="439"/>
      <c r="AC218" s="510"/>
      <c r="AD218" s="510"/>
      <c r="AE218" s="510"/>
      <c r="AF218" s="510"/>
      <c r="AG218" s="510"/>
      <c r="AH218" s="510"/>
      <c r="AI218" s="510"/>
      <c r="AJ218" s="439"/>
      <c r="AK218" s="439"/>
      <c r="AL218" s="439"/>
      <c r="AM218" s="439"/>
      <c r="AN218" s="439"/>
      <c r="AO218" s="439"/>
      <c r="AP218" s="439"/>
      <c r="AQ218" s="439"/>
      <c r="AR218" s="439"/>
      <c r="AS218" s="439"/>
      <c r="AT218" s="441"/>
    </row>
    <row r="219" spans="1:46" x14ac:dyDescent="0.2">
      <c r="A219" s="518"/>
      <c r="B219" s="439"/>
      <c r="C219" s="439"/>
      <c r="D219" s="524"/>
      <c r="E219" s="524"/>
      <c r="F219" s="524"/>
      <c r="G219" s="524"/>
      <c r="H219" s="524"/>
      <c r="I219" s="439"/>
      <c r="J219" s="439"/>
      <c r="K219" s="439"/>
      <c r="L219" s="439"/>
      <c r="M219" s="534"/>
      <c r="N219" s="534"/>
      <c r="O219" s="534"/>
      <c r="P219" s="439"/>
      <c r="Q219" s="537"/>
      <c r="R219" s="439"/>
      <c r="S219" s="439"/>
      <c r="T219" s="439"/>
      <c r="U219" s="439"/>
      <c r="V219" s="439"/>
      <c r="W219" s="510"/>
      <c r="X219" s="439"/>
      <c r="Y219" s="439"/>
      <c r="Z219" s="510"/>
      <c r="AA219" s="439"/>
      <c r="AB219" s="439"/>
      <c r="AC219" s="510"/>
      <c r="AD219" s="510"/>
      <c r="AE219" s="510"/>
      <c r="AF219" s="510"/>
      <c r="AG219" s="510"/>
      <c r="AH219" s="510"/>
      <c r="AI219" s="510"/>
      <c r="AJ219" s="439"/>
      <c r="AK219" s="439"/>
      <c r="AL219" s="439"/>
      <c r="AM219" s="439"/>
      <c r="AN219" s="439"/>
      <c r="AO219" s="439"/>
      <c r="AP219" s="439"/>
      <c r="AQ219" s="439"/>
      <c r="AR219" s="439"/>
      <c r="AS219" s="439"/>
      <c r="AT219" s="441"/>
    </row>
    <row r="220" spans="1:46" x14ac:dyDescent="0.2">
      <c r="A220" s="518"/>
      <c r="B220" s="439"/>
      <c r="C220" s="439"/>
      <c r="D220" s="524"/>
      <c r="E220" s="524"/>
      <c r="F220" s="524"/>
      <c r="G220" s="524"/>
      <c r="H220" s="524"/>
      <c r="I220" s="439"/>
      <c r="J220" s="439"/>
      <c r="K220" s="439"/>
      <c r="L220" s="439"/>
      <c r="M220" s="534"/>
      <c r="N220" s="534"/>
      <c r="O220" s="534"/>
      <c r="P220" s="439"/>
      <c r="Q220" s="537"/>
      <c r="R220" s="439"/>
      <c r="S220" s="439"/>
      <c r="T220" s="439"/>
      <c r="U220" s="439"/>
      <c r="V220" s="439"/>
      <c r="W220" s="510"/>
      <c r="X220" s="439"/>
      <c r="Y220" s="439"/>
      <c r="Z220" s="510"/>
      <c r="AA220" s="439"/>
      <c r="AB220" s="439"/>
      <c r="AC220" s="510"/>
      <c r="AD220" s="510"/>
      <c r="AE220" s="510"/>
      <c r="AF220" s="510"/>
      <c r="AG220" s="510"/>
      <c r="AH220" s="510"/>
      <c r="AI220" s="510"/>
      <c r="AJ220" s="439"/>
      <c r="AK220" s="439"/>
      <c r="AL220" s="439"/>
      <c r="AM220" s="439"/>
      <c r="AN220" s="439"/>
      <c r="AO220" s="439"/>
      <c r="AP220" s="439"/>
      <c r="AQ220" s="439"/>
      <c r="AR220" s="439"/>
      <c r="AS220" s="439"/>
      <c r="AT220" s="441"/>
    </row>
    <row r="221" spans="1:46" x14ac:dyDescent="0.2">
      <c r="A221" s="518"/>
      <c r="B221" s="439"/>
      <c r="C221" s="439"/>
      <c r="D221" s="524"/>
      <c r="E221" s="524"/>
      <c r="F221" s="524"/>
      <c r="G221" s="524"/>
      <c r="H221" s="524"/>
      <c r="I221" s="439"/>
      <c r="J221" s="439"/>
      <c r="K221" s="439"/>
      <c r="L221" s="439"/>
      <c r="M221" s="534"/>
      <c r="N221" s="534"/>
      <c r="O221" s="534"/>
      <c r="P221" s="439"/>
      <c r="Q221" s="537"/>
      <c r="R221" s="439"/>
      <c r="S221" s="439"/>
      <c r="T221" s="439"/>
      <c r="U221" s="439"/>
      <c r="V221" s="439"/>
      <c r="W221" s="510"/>
      <c r="X221" s="439"/>
      <c r="Y221" s="439"/>
      <c r="Z221" s="510"/>
      <c r="AA221" s="510"/>
      <c r="AB221" s="439"/>
      <c r="AC221" s="510"/>
      <c r="AD221" s="510"/>
      <c r="AE221" s="510"/>
      <c r="AF221" s="510"/>
      <c r="AG221" s="510"/>
      <c r="AH221" s="510"/>
      <c r="AI221" s="510"/>
      <c r="AJ221" s="439"/>
      <c r="AK221" s="439"/>
      <c r="AL221" s="439"/>
      <c r="AM221" s="439"/>
      <c r="AN221" s="439"/>
      <c r="AO221" s="439"/>
      <c r="AP221" s="439"/>
      <c r="AQ221" s="439"/>
      <c r="AR221" s="439"/>
      <c r="AS221" s="439"/>
      <c r="AT221" s="441"/>
    </row>
    <row r="222" spans="1:46" hidden="1" x14ac:dyDescent="0.2">
      <c r="A222" s="518"/>
      <c r="B222" s="439"/>
      <c r="C222" s="439"/>
      <c r="D222" s="525"/>
      <c r="E222" s="525"/>
      <c r="F222" s="525"/>
      <c r="G222" s="525"/>
      <c r="H222" s="525"/>
      <c r="I222" s="439"/>
      <c r="J222" s="439"/>
      <c r="K222" s="439"/>
      <c r="L222" s="439"/>
      <c r="M222" s="531"/>
      <c r="N222" s="531"/>
      <c r="O222" s="531"/>
      <c r="P222" s="439"/>
      <c r="Q222" s="439"/>
      <c r="R222" s="439"/>
      <c r="S222" s="439"/>
      <c r="T222" s="439"/>
      <c r="U222" s="439"/>
      <c r="V222" s="439"/>
      <c r="W222" s="439"/>
      <c r="X222" s="439"/>
      <c r="Y222" s="439"/>
      <c r="Z222" s="439"/>
      <c r="AA222" s="439"/>
      <c r="AB222" s="439"/>
      <c r="AC222" s="439"/>
      <c r="AD222" s="439"/>
      <c r="AE222" s="439"/>
      <c r="AF222" s="439"/>
      <c r="AG222" s="439"/>
      <c r="AH222" s="439"/>
      <c r="AI222" s="439"/>
      <c r="AJ222" s="439"/>
      <c r="AK222" s="439"/>
      <c r="AL222" s="439"/>
      <c r="AM222" s="439"/>
      <c r="AN222" s="439"/>
      <c r="AO222" s="439"/>
      <c r="AP222" s="439"/>
      <c r="AQ222" s="439"/>
      <c r="AR222" s="439"/>
      <c r="AS222" s="439"/>
      <c r="AT222" s="441"/>
    </row>
    <row r="223" spans="1:46" hidden="1" x14ac:dyDescent="0.2">
      <c r="A223" s="486"/>
      <c r="B223" s="532"/>
      <c r="C223" s="439"/>
      <c r="D223" s="533"/>
      <c r="E223" s="533"/>
      <c r="F223" s="533"/>
      <c r="G223" s="533"/>
      <c r="H223" s="533"/>
      <c r="I223" s="439"/>
      <c r="J223" s="439"/>
      <c r="K223" s="439"/>
      <c r="L223" s="439"/>
      <c r="M223" s="533"/>
      <c r="N223" s="533"/>
      <c r="O223" s="533"/>
      <c r="P223" s="439"/>
      <c r="Q223" s="533"/>
      <c r="R223" s="439"/>
      <c r="S223" s="439"/>
      <c r="T223" s="439"/>
      <c r="U223" s="439"/>
      <c r="V223" s="439"/>
      <c r="W223" s="533"/>
      <c r="X223" s="439"/>
      <c r="Y223" s="439"/>
      <c r="Z223" s="439"/>
      <c r="AA223" s="439"/>
      <c r="AB223" s="439"/>
      <c r="AC223" s="439"/>
      <c r="AD223" s="439"/>
      <c r="AE223" s="439"/>
      <c r="AF223" s="439"/>
      <c r="AG223" s="439"/>
      <c r="AH223" s="439"/>
      <c r="AI223" s="439"/>
      <c r="AJ223" s="439"/>
      <c r="AK223" s="439"/>
      <c r="AL223" s="439"/>
      <c r="AM223" s="439"/>
      <c r="AN223" s="439"/>
      <c r="AO223" s="439"/>
      <c r="AP223" s="439"/>
      <c r="AQ223" s="439"/>
      <c r="AR223" s="439"/>
      <c r="AS223" s="439"/>
      <c r="AT223" s="441"/>
    </row>
    <row r="224" spans="1:46" hidden="1" x14ac:dyDescent="0.2">
      <c r="A224" s="486"/>
      <c r="B224" s="532"/>
      <c r="C224" s="439"/>
      <c r="D224" s="525"/>
      <c r="E224" s="525"/>
      <c r="F224" s="525"/>
      <c r="G224" s="525"/>
      <c r="H224" s="525"/>
      <c r="I224" s="439"/>
      <c r="J224" s="439"/>
      <c r="K224" s="439"/>
      <c r="L224" s="439"/>
      <c r="M224" s="531"/>
      <c r="N224" s="531"/>
      <c r="O224" s="531"/>
      <c r="P224" s="439"/>
      <c r="Q224" s="439"/>
      <c r="R224" s="439"/>
      <c r="S224" s="439"/>
      <c r="T224" s="439"/>
      <c r="U224" s="439"/>
      <c r="V224" s="439"/>
      <c r="W224" s="439"/>
      <c r="X224" s="439"/>
      <c r="Y224" s="439"/>
      <c r="Z224" s="439"/>
      <c r="AA224" s="439"/>
      <c r="AB224" s="439"/>
      <c r="AC224" s="439"/>
      <c r="AD224" s="439"/>
      <c r="AE224" s="439"/>
      <c r="AF224" s="439"/>
      <c r="AG224" s="439"/>
      <c r="AH224" s="439"/>
      <c r="AI224" s="439"/>
      <c r="AJ224" s="439"/>
      <c r="AK224" s="439"/>
      <c r="AL224" s="439"/>
      <c r="AM224" s="439"/>
      <c r="AN224" s="439"/>
      <c r="AO224" s="439"/>
      <c r="AP224" s="439"/>
      <c r="AQ224" s="439"/>
      <c r="AR224" s="439"/>
      <c r="AS224" s="439"/>
      <c r="AT224" s="441"/>
    </row>
    <row r="225" spans="1:54" x14ac:dyDescent="0.2">
      <c r="A225" s="518"/>
      <c r="B225" s="439"/>
      <c r="C225" s="439"/>
      <c r="D225" s="525"/>
      <c r="E225" s="525"/>
      <c r="F225" s="525"/>
      <c r="G225" s="525"/>
      <c r="H225" s="525"/>
      <c r="I225" s="439"/>
      <c r="J225" s="439"/>
      <c r="K225" s="439"/>
      <c r="L225" s="439"/>
      <c r="M225" s="531"/>
      <c r="N225" s="531"/>
      <c r="O225" s="531"/>
      <c r="P225" s="439"/>
      <c r="Q225" s="439"/>
      <c r="R225" s="439"/>
      <c r="S225" s="439"/>
      <c r="T225" s="439"/>
      <c r="U225" s="439"/>
      <c r="V225" s="439"/>
      <c r="W225" s="439"/>
      <c r="X225" s="439"/>
      <c r="Y225" s="439"/>
      <c r="Z225" s="439"/>
      <c r="AA225" s="439"/>
      <c r="AB225" s="439"/>
      <c r="AC225" s="439"/>
      <c r="AD225" s="439"/>
      <c r="AE225" s="439"/>
      <c r="AF225" s="439"/>
      <c r="AG225" s="439"/>
      <c r="AH225" s="439"/>
      <c r="AI225" s="439"/>
      <c r="AJ225" s="439"/>
      <c r="AK225" s="439"/>
      <c r="AL225" s="439"/>
      <c r="AM225" s="439"/>
      <c r="AN225" s="439"/>
      <c r="AO225" s="439"/>
      <c r="AP225" s="439"/>
      <c r="AQ225" s="439"/>
      <c r="AR225" s="439"/>
      <c r="AS225" s="439"/>
      <c r="AT225" s="441"/>
    </row>
    <row r="226" spans="1:54" x14ac:dyDescent="0.2">
      <c r="A226" s="518"/>
      <c r="B226" s="439"/>
      <c r="C226" s="439"/>
      <c r="D226" s="525"/>
      <c r="E226" s="525"/>
      <c r="F226" s="525"/>
      <c r="G226" s="525"/>
      <c r="H226" s="525"/>
      <c r="I226" s="439"/>
      <c r="J226" s="439"/>
      <c r="K226" s="439"/>
      <c r="L226" s="439"/>
      <c r="M226" s="531"/>
      <c r="N226" s="531"/>
      <c r="O226" s="531"/>
      <c r="P226" s="439"/>
      <c r="Q226" s="439"/>
      <c r="R226" s="439"/>
      <c r="S226" s="439"/>
      <c r="T226" s="439"/>
      <c r="U226" s="439"/>
      <c r="V226" s="439"/>
      <c r="W226" s="439"/>
      <c r="X226" s="439"/>
      <c r="Y226" s="439"/>
      <c r="Z226" s="439"/>
      <c r="AA226" s="439"/>
      <c r="AB226" s="439"/>
      <c r="AC226" s="439"/>
      <c r="AD226" s="439"/>
      <c r="AE226" s="439"/>
      <c r="AF226" s="439"/>
      <c r="AG226" s="439"/>
      <c r="AH226" s="439"/>
      <c r="AI226" s="439"/>
      <c r="AJ226" s="439"/>
      <c r="AK226" s="439"/>
      <c r="AL226" s="439"/>
      <c r="AM226" s="439"/>
      <c r="AN226" s="439"/>
      <c r="AO226" s="439"/>
      <c r="AP226" s="439"/>
      <c r="AQ226" s="439"/>
      <c r="AR226" s="439"/>
      <c r="AS226" s="439"/>
      <c r="AT226" s="441"/>
    </row>
    <row r="227" spans="1:54" x14ac:dyDescent="0.2">
      <c r="A227" s="518"/>
      <c r="B227" s="439"/>
      <c r="C227" s="439"/>
      <c r="D227" s="525"/>
      <c r="E227" s="525"/>
      <c r="F227" s="525"/>
      <c r="G227" s="525"/>
      <c r="H227" s="525"/>
      <c r="I227" s="439"/>
      <c r="J227" s="439"/>
      <c r="K227" s="439"/>
      <c r="L227" s="439"/>
      <c r="M227" s="531"/>
      <c r="N227" s="531"/>
      <c r="O227" s="531"/>
      <c r="P227" s="439"/>
      <c r="Q227" s="439"/>
      <c r="R227" s="439"/>
      <c r="S227" s="439"/>
      <c r="T227" s="439"/>
      <c r="U227" s="439"/>
      <c r="V227" s="439"/>
      <c r="W227" s="439"/>
      <c r="X227" s="439"/>
      <c r="Y227" s="439"/>
      <c r="Z227" s="439"/>
      <c r="AA227" s="439"/>
      <c r="AB227" s="439"/>
      <c r="AC227" s="439"/>
      <c r="AD227" s="439"/>
      <c r="AE227" s="439"/>
      <c r="AF227" s="439"/>
      <c r="AG227" s="439"/>
      <c r="AH227" s="439"/>
      <c r="AI227" s="439"/>
      <c r="AJ227" s="439"/>
      <c r="AK227" s="439"/>
      <c r="AL227" s="439"/>
      <c r="AM227" s="439"/>
      <c r="AN227" s="439"/>
      <c r="AO227" s="439"/>
      <c r="AP227" s="439"/>
      <c r="AQ227" s="439"/>
      <c r="AR227" s="439"/>
      <c r="AS227" s="439"/>
      <c r="AT227" s="441"/>
    </row>
    <row r="228" spans="1:54" x14ac:dyDescent="0.2">
      <c r="A228" s="439"/>
      <c r="B228" s="439"/>
      <c r="C228" s="439"/>
      <c r="D228" s="522"/>
      <c r="E228" s="522"/>
      <c r="F228" s="522"/>
      <c r="G228" s="522"/>
      <c r="H228" s="522"/>
      <c r="I228" s="439"/>
      <c r="J228" s="439"/>
      <c r="K228" s="439"/>
      <c r="L228" s="439"/>
      <c r="M228" s="439"/>
      <c r="N228" s="439"/>
      <c r="O228" s="439"/>
      <c r="P228" s="439"/>
      <c r="Q228" s="439"/>
      <c r="R228" s="439"/>
      <c r="S228" s="439"/>
      <c r="T228" s="439"/>
      <c r="U228" s="439"/>
      <c r="V228" s="439"/>
      <c r="W228" s="439"/>
      <c r="X228" s="439"/>
      <c r="Y228" s="439"/>
      <c r="Z228" s="439"/>
      <c r="AA228" s="439"/>
      <c r="AB228" s="439"/>
      <c r="AC228" s="439"/>
      <c r="AD228" s="439"/>
      <c r="AE228" s="439"/>
      <c r="AF228" s="439"/>
      <c r="AG228" s="439"/>
      <c r="AH228" s="439"/>
      <c r="AI228" s="439"/>
      <c r="AJ228" s="439"/>
      <c r="AK228" s="439"/>
      <c r="AL228" s="439"/>
      <c r="AM228" s="439"/>
      <c r="AN228" s="439"/>
      <c r="AO228" s="439"/>
      <c r="AP228" s="439"/>
      <c r="AQ228" s="439"/>
      <c r="AR228" s="439"/>
      <c r="AS228" s="439"/>
      <c r="AT228" s="441"/>
    </row>
    <row r="229" spans="1:54" x14ac:dyDescent="0.2">
      <c r="A229" s="439"/>
      <c r="B229" s="439"/>
      <c r="C229" s="439"/>
      <c r="D229" s="521"/>
      <c r="E229" s="521"/>
      <c r="F229" s="521"/>
      <c r="G229" s="521"/>
      <c r="H229" s="521"/>
      <c r="I229" s="439"/>
      <c r="J229" s="439"/>
      <c r="K229" s="439"/>
      <c r="L229" s="439"/>
      <c r="M229" s="521"/>
      <c r="N229" s="521"/>
      <c r="O229" s="521"/>
      <c r="P229" s="439"/>
      <c r="Q229" s="439"/>
      <c r="R229" s="439"/>
      <c r="S229" s="439"/>
      <c r="T229" s="439"/>
      <c r="U229" s="439"/>
      <c r="V229" s="439"/>
      <c r="W229" s="521"/>
      <c r="X229" s="439"/>
      <c r="Y229" s="439"/>
      <c r="Z229" s="521"/>
      <c r="AA229" s="439"/>
      <c r="AB229" s="439"/>
      <c r="AC229" s="538"/>
      <c r="AD229" s="538"/>
      <c r="AE229" s="538"/>
      <c r="AF229" s="538"/>
      <c r="AG229" s="439"/>
      <c r="AH229" s="439"/>
      <c r="AI229" s="439"/>
      <c r="AJ229" s="439"/>
      <c r="AK229" s="439"/>
      <c r="AL229" s="439"/>
      <c r="AM229" s="439"/>
      <c r="AN229" s="439"/>
      <c r="AO229" s="439"/>
      <c r="AP229" s="439"/>
      <c r="AQ229" s="439"/>
      <c r="AR229" s="439"/>
      <c r="AS229" s="439"/>
      <c r="AT229" s="441"/>
    </row>
    <row r="230" spans="1:54" x14ac:dyDescent="0.2">
      <c r="A230" s="439"/>
      <c r="B230" s="439"/>
      <c r="C230" s="439"/>
      <c r="D230" s="522"/>
      <c r="E230" s="522"/>
      <c r="F230" s="522"/>
      <c r="G230" s="522"/>
      <c r="H230" s="522"/>
      <c r="I230" s="439"/>
      <c r="J230" s="439"/>
      <c r="K230" s="439"/>
      <c r="L230" s="439"/>
      <c r="M230" s="439"/>
      <c r="N230" s="439"/>
      <c r="O230" s="439"/>
      <c r="P230" s="439"/>
      <c r="Q230" s="439"/>
      <c r="R230" s="439"/>
      <c r="S230" s="439"/>
      <c r="T230" s="439"/>
      <c r="U230" s="439"/>
      <c r="V230" s="439"/>
      <c r="W230" s="439"/>
      <c r="X230" s="439"/>
      <c r="Y230" s="439"/>
      <c r="Z230" s="439"/>
      <c r="AA230" s="439"/>
      <c r="AB230" s="439"/>
      <c r="AC230" s="439"/>
      <c r="AD230" s="439"/>
      <c r="AE230" s="439"/>
      <c r="AF230" s="439"/>
      <c r="AG230" s="439"/>
      <c r="AH230" s="439"/>
      <c r="AI230" s="439"/>
      <c r="AJ230" s="439"/>
      <c r="AK230" s="439"/>
      <c r="AL230" s="439"/>
      <c r="AM230" s="439"/>
      <c r="AN230" s="439"/>
      <c r="AO230" s="439"/>
      <c r="AP230" s="439"/>
      <c r="AQ230" s="439"/>
      <c r="AR230" s="439"/>
      <c r="AS230" s="439"/>
      <c r="AT230" s="441"/>
    </row>
    <row r="231" spans="1:54" x14ac:dyDescent="0.2">
      <c r="A231" s="439"/>
      <c r="B231" s="439"/>
      <c r="C231" s="439"/>
      <c r="D231" s="458"/>
      <c r="E231" s="458"/>
      <c r="F231" s="458"/>
      <c r="G231" s="458"/>
      <c r="H231" s="458"/>
      <c r="I231" s="439"/>
      <c r="J231" s="439"/>
      <c r="K231" s="439"/>
      <c r="L231" s="439"/>
      <c r="M231" s="458"/>
      <c r="N231" s="458"/>
      <c r="O231" s="458"/>
      <c r="P231" s="439"/>
      <c r="Q231" s="487"/>
      <c r="R231" s="439"/>
      <c r="S231" s="439"/>
      <c r="T231" s="439"/>
      <c r="U231" s="439"/>
      <c r="V231" s="439"/>
      <c r="W231" s="468"/>
      <c r="X231" s="439"/>
      <c r="Y231" s="439"/>
      <c r="Z231" s="468"/>
      <c r="AA231" s="439"/>
      <c r="AB231" s="439"/>
      <c r="AC231" s="439"/>
      <c r="AD231" s="439"/>
      <c r="AE231" s="439"/>
      <c r="AF231" s="439"/>
      <c r="AG231" s="439"/>
      <c r="AH231" s="439"/>
      <c r="AI231" s="439"/>
      <c r="AJ231" s="439"/>
      <c r="AK231" s="439"/>
      <c r="AL231" s="439"/>
      <c r="AM231" s="439"/>
      <c r="AN231" s="439"/>
      <c r="AO231" s="439"/>
      <c r="AP231" s="439"/>
      <c r="AQ231" s="439"/>
      <c r="AR231" s="439"/>
      <c r="AS231" s="439"/>
      <c r="AT231" s="441"/>
    </row>
    <row r="232" spans="1:54" x14ac:dyDescent="0.2">
      <c r="A232" s="523"/>
      <c r="B232" s="439"/>
      <c r="C232" s="439"/>
      <c r="D232" s="458"/>
      <c r="E232" s="458"/>
      <c r="F232" s="458"/>
      <c r="G232" s="458"/>
      <c r="H232" s="458"/>
      <c r="I232" s="439"/>
      <c r="J232" s="439"/>
      <c r="K232" s="439"/>
      <c r="L232" s="439"/>
      <c r="M232" s="458"/>
      <c r="N232" s="458"/>
      <c r="O232" s="458"/>
      <c r="P232" s="439"/>
      <c r="Q232" s="458"/>
      <c r="R232" s="439"/>
      <c r="S232" s="439"/>
      <c r="T232" s="439"/>
      <c r="U232" s="439"/>
      <c r="V232" s="439"/>
      <c r="W232" s="439"/>
      <c r="X232" s="439"/>
      <c r="Y232" s="439"/>
      <c r="Z232" s="458"/>
      <c r="AA232" s="439"/>
      <c r="AB232" s="439"/>
      <c r="AC232" s="439"/>
      <c r="AD232" s="439"/>
      <c r="AE232" s="439"/>
      <c r="AF232" s="439"/>
      <c r="AG232" s="439"/>
      <c r="AH232" s="439"/>
      <c r="AI232" s="439"/>
      <c r="AJ232" s="439"/>
      <c r="AK232" s="439"/>
      <c r="AL232" s="439"/>
      <c r="AM232" s="439"/>
      <c r="AN232" s="439"/>
      <c r="AO232" s="439"/>
      <c r="AP232" s="439"/>
      <c r="AQ232" s="439"/>
      <c r="AR232" s="439"/>
      <c r="AS232" s="439"/>
      <c r="AT232" s="441"/>
      <c r="AX232" s="455"/>
    </row>
    <row r="233" spans="1:54" x14ac:dyDescent="0.2">
      <c r="A233" s="439"/>
      <c r="B233" s="439"/>
      <c r="C233" s="439"/>
      <c r="D233" s="468"/>
      <c r="E233" s="468"/>
      <c r="F233" s="468"/>
      <c r="G233" s="468"/>
      <c r="H233" s="468"/>
      <c r="I233" s="439"/>
      <c r="J233" s="439"/>
      <c r="K233" s="439"/>
      <c r="L233" s="439"/>
      <c r="M233" s="458"/>
      <c r="N233" s="458"/>
      <c r="O233" s="458"/>
      <c r="P233" s="439"/>
      <c r="Q233" s="458"/>
      <c r="R233" s="439"/>
      <c r="S233" s="439"/>
      <c r="T233" s="439"/>
      <c r="U233" s="439"/>
      <c r="V233" s="439"/>
      <c r="W233" s="458"/>
      <c r="X233" s="439"/>
      <c r="Y233" s="439"/>
      <c r="Z233" s="468"/>
      <c r="AA233" s="439"/>
      <c r="AB233" s="439"/>
      <c r="AC233" s="439"/>
      <c r="AD233" s="439"/>
      <c r="AE233" s="439"/>
      <c r="AF233" s="439"/>
      <c r="AG233" s="439"/>
      <c r="AH233" s="439"/>
      <c r="AI233" s="439"/>
      <c r="AJ233" s="439"/>
      <c r="AK233" s="439"/>
      <c r="AL233" s="439"/>
      <c r="AM233" s="439"/>
      <c r="AN233" s="439"/>
      <c r="AO233" s="439"/>
      <c r="AP233" s="439"/>
      <c r="AQ233" s="439"/>
      <c r="AR233" s="439"/>
      <c r="AS233" s="439"/>
      <c r="AT233" s="441"/>
      <c r="AX233" s="494"/>
      <c r="AY233" s="494"/>
      <c r="AZ233" s="494"/>
      <c r="BA233" s="494"/>
      <c r="BB233" s="475"/>
    </row>
    <row r="234" spans="1:54" x14ac:dyDescent="0.2">
      <c r="A234" s="518"/>
      <c r="B234" s="439"/>
      <c r="C234" s="439"/>
      <c r="D234" s="524"/>
      <c r="E234" s="524"/>
      <c r="F234" s="524"/>
      <c r="G234" s="524"/>
      <c r="H234" s="524"/>
      <c r="I234" s="439"/>
      <c r="J234" s="439"/>
      <c r="K234" s="439"/>
      <c r="L234" s="439"/>
      <c r="M234" s="534"/>
      <c r="N234" s="534"/>
      <c r="O234" s="534"/>
      <c r="P234" s="439"/>
      <c r="Q234" s="525"/>
      <c r="R234" s="439"/>
      <c r="S234" s="439"/>
      <c r="T234" s="439"/>
      <c r="U234" s="439"/>
      <c r="V234" s="439"/>
      <c r="W234" s="510"/>
      <c r="X234" s="439"/>
      <c r="Y234" s="439"/>
      <c r="Z234" s="510"/>
      <c r="AA234" s="510"/>
      <c r="AB234" s="439"/>
      <c r="AC234" s="510"/>
      <c r="AD234" s="510"/>
      <c r="AE234" s="510"/>
      <c r="AF234" s="510"/>
      <c r="AG234" s="510"/>
      <c r="AH234" s="510"/>
      <c r="AI234" s="510"/>
      <c r="AJ234" s="510"/>
      <c r="AK234" s="510"/>
      <c r="AL234" s="510"/>
      <c r="AM234" s="510"/>
      <c r="AN234" s="510"/>
      <c r="AO234" s="510"/>
      <c r="AP234" s="510"/>
      <c r="AQ234" s="510"/>
      <c r="AR234" s="510"/>
      <c r="AS234" s="439"/>
      <c r="AT234" s="441"/>
      <c r="AX234" s="500"/>
      <c r="AY234" s="500"/>
      <c r="AZ234" s="500"/>
      <c r="BA234" s="500"/>
      <c r="BB234" s="501"/>
    </row>
    <row r="235" spans="1:54" x14ac:dyDescent="0.2">
      <c r="A235" s="518"/>
      <c r="B235" s="439"/>
      <c r="C235" s="439"/>
      <c r="D235" s="524"/>
      <c r="E235" s="524"/>
      <c r="F235" s="524"/>
      <c r="G235" s="524"/>
      <c r="H235" s="524"/>
      <c r="I235" s="439"/>
      <c r="J235" s="439"/>
      <c r="K235" s="439"/>
      <c r="L235" s="439"/>
      <c r="M235" s="534"/>
      <c r="N235" s="534"/>
      <c r="O235" s="534"/>
      <c r="P235" s="439"/>
      <c r="Q235" s="525"/>
      <c r="R235" s="439"/>
      <c r="S235" s="439"/>
      <c r="T235" s="439"/>
      <c r="U235" s="439"/>
      <c r="V235" s="439"/>
      <c r="W235" s="510"/>
      <c r="X235" s="439"/>
      <c r="Y235" s="439"/>
      <c r="Z235" s="510"/>
      <c r="AA235" s="510"/>
      <c r="AB235" s="439"/>
      <c r="AC235" s="510"/>
      <c r="AD235" s="510"/>
      <c r="AE235" s="510"/>
      <c r="AF235" s="510"/>
      <c r="AG235" s="510"/>
      <c r="AH235" s="510"/>
      <c r="AI235" s="510"/>
      <c r="AJ235" s="510"/>
      <c r="AK235" s="510"/>
      <c r="AL235" s="510"/>
      <c r="AM235" s="510"/>
      <c r="AN235" s="510"/>
      <c r="AO235" s="510"/>
      <c r="AP235" s="510"/>
      <c r="AQ235" s="510"/>
      <c r="AR235" s="510"/>
      <c r="AS235" s="439"/>
      <c r="AT235" s="441"/>
      <c r="AX235" s="500"/>
      <c r="AY235" s="500"/>
      <c r="AZ235" s="500"/>
      <c r="BA235" s="500"/>
      <c r="BB235" s="501"/>
    </row>
    <row r="236" spans="1:54" x14ac:dyDescent="0.2">
      <c r="A236" s="518"/>
      <c r="B236" s="439"/>
      <c r="C236" s="439"/>
      <c r="D236" s="524"/>
      <c r="E236" s="524"/>
      <c r="F236" s="524"/>
      <c r="G236" s="524"/>
      <c r="H236" s="524"/>
      <c r="I236" s="439"/>
      <c r="J236" s="439"/>
      <c r="K236" s="439"/>
      <c r="L236" s="439"/>
      <c r="M236" s="534"/>
      <c r="N236" s="534"/>
      <c r="O236" s="534"/>
      <c r="P236" s="439"/>
      <c r="Q236" s="525"/>
      <c r="R236" s="439"/>
      <c r="S236" s="439"/>
      <c r="T236" s="439"/>
      <c r="U236" s="439"/>
      <c r="V236" s="439"/>
      <c r="W236" s="510"/>
      <c r="X236" s="439"/>
      <c r="Y236" s="439"/>
      <c r="Z236" s="510"/>
      <c r="AA236" s="510"/>
      <c r="AB236" s="439"/>
      <c r="AC236" s="510"/>
      <c r="AD236" s="510"/>
      <c r="AE236" s="510"/>
      <c r="AF236" s="510"/>
      <c r="AG236" s="510"/>
      <c r="AH236" s="510"/>
      <c r="AI236" s="510"/>
      <c r="AJ236" s="510"/>
      <c r="AK236" s="510"/>
      <c r="AL236" s="510"/>
      <c r="AM236" s="510"/>
      <c r="AN236" s="510"/>
      <c r="AO236" s="510"/>
      <c r="AP236" s="510"/>
      <c r="AQ236" s="510"/>
      <c r="AR236" s="510"/>
      <c r="AS236" s="439"/>
      <c r="AT236" s="441"/>
      <c r="AX236" s="500"/>
      <c r="AY236" s="500"/>
      <c r="AZ236" s="500"/>
      <c r="BA236" s="500"/>
      <c r="BB236" s="501"/>
    </row>
    <row r="237" spans="1:54" x14ac:dyDescent="0.2">
      <c r="A237" s="518"/>
      <c r="B237" s="439"/>
      <c r="C237" s="439"/>
      <c r="D237" s="524"/>
      <c r="E237" s="524"/>
      <c r="F237" s="524"/>
      <c r="G237" s="524"/>
      <c r="H237" s="524"/>
      <c r="I237" s="439"/>
      <c r="J237" s="439"/>
      <c r="K237" s="439"/>
      <c r="L237" s="439"/>
      <c r="M237" s="534"/>
      <c r="N237" s="534"/>
      <c r="O237" s="534"/>
      <c r="P237" s="439"/>
      <c r="Q237" s="525"/>
      <c r="R237" s="439"/>
      <c r="S237" s="439"/>
      <c r="T237" s="439"/>
      <c r="U237" s="439"/>
      <c r="V237" s="439"/>
      <c r="W237" s="510"/>
      <c r="X237" s="439"/>
      <c r="Y237" s="439"/>
      <c r="Z237" s="510"/>
      <c r="AA237" s="510"/>
      <c r="AB237" s="439"/>
      <c r="AC237" s="510"/>
      <c r="AD237" s="510"/>
      <c r="AE237" s="510"/>
      <c r="AF237" s="510"/>
      <c r="AG237" s="510"/>
      <c r="AH237" s="510"/>
      <c r="AI237" s="510"/>
      <c r="AJ237" s="510"/>
      <c r="AK237" s="510"/>
      <c r="AL237" s="510"/>
      <c r="AM237" s="510"/>
      <c r="AN237" s="510"/>
      <c r="AO237" s="510"/>
      <c r="AP237" s="510"/>
      <c r="AQ237" s="510"/>
      <c r="AR237" s="510"/>
      <c r="AS237" s="439"/>
      <c r="AT237" s="441"/>
      <c r="AX237" s="500"/>
      <c r="AY237" s="500"/>
      <c r="AZ237" s="500"/>
      <c r="BA237" s="500"/>
      <c r="BB237" s="501"/>
    </row>
    <row r="238" spans="1:54" x14ac:dyDescent="0.2">
      <c r="A238" s="518"/>
      <c r="B238" s="439"/>
      <c r="C238" s="439"/>
      <c r="D238" s="524"/>
      <c r="E238" s="524"/>
      <c r="F238" s="524"/>
      <c r="G238" s="524"/>
      <c r="H238" s="524"/>
      <c r="I238" s="439"/>
      <c r="J238" s="439"/>
      <c r="K238" s="439"/>
      <c r="L238" s="439"/>
      <c r="M238" s="534"/>
      <c r="N238" s="534"/>
      <c r="O238" s="534"/>
      <c r="P238" s="439"/>
      <c r="Q238" s="525"/>
      <c r="R238" s="439"/>
      <c r="S238" s="439"/>
      <c r="T238" s="439"/>
      <c r="U238" s="439"/>
      <c r="V238" s="439"/>
      <c r="W238" s="510"/>
      <c r="X238" s="439"/>
      <c r="Y238" s="439"/>
      <c r="Z238" s="510"/>
      <c r="AA238" s="510"/>
      <c r="AB238" s="439"/>
      <c r="AC238" s="510"/>
      <c r="AD238" s="510"/>
      <c r="AE238" s="510"/>
      <c r="AF238" s="510"/>
      <c r="AG238" s="510"/>
      <c r="AH238" s="510"/>
      <c r="AI238" s="510"/>
      <c r="AJ238" s="510"/>
      <c r="AK238" s="510"/>
      <c r="AL238" s="510"/>
      <c r="AM238" s="510"/>
      <c r="AN238" s="510"/>
      <c r="AO238" s="510"/>
      <c r="AP238" s="510"/>
      <c r="AQ238" s="510"/>
      <c r="AR238" s="510"/>
      <c r="AS238" s="439"/>
      <c r="AT238" s="441"/>
      <c r="AX238" s="500"/>
      <c r="AY238" s="500"/>
      <c r="AZ238" s="500"/>
      <c r="BA238" s="500"/>
      <c r="BB238" s="501"/>
    </row>
    <row r="239" spans="1:54" x14ac:dyDescent="0.2">
      <c r="A239" s="518"/>
      <c r="B239" s="439"/>
      <c r="C239" s="439"/>
      <c r="D239" s="524"/>
      <c r="E239" s="524"/>
      <c r="F239" s="524"/>
      <c r="G239" s="524"/>
      <c r="H239" s="524"/>
      <c r="I239" s="439"/>
      <c r="J239" s="439"/>
      <c r="K239" s="439"/>
      <c r="L239" s="439"/>
      <c r="M239" s="534"/>
      <c r="N239" s="534"/>
      <c r="O239" s="534"/>
      <c r="P239" s="439"/>
      <c r="Q239" s="525"/>
      <c r="R239" s="439"/>
      <c r="S239" s="439"/>
      <c r="T239" s="439"/>
      <c r="U239" s="439"/>
      <c r="V239" s="439"/>
      <c r="W239" s="510"/>
      <c r="X239" s="439"/>
      <c r="Y239" s="439"/>
      <c r="Z239" s="510"/>
      <c r="AA239" s="510"/>
      <c r="AB239" s="439"/>
      <c r="AC239" s="510"/>
      <c r="AD239" s="510"/>
      <c r="AE239" s="510"/>
      <c r="AF239" s="510"/>
      <c r="AG239" s="510"/>
      <c r="AH239" s="510"/>
      <c r="AI239" s="510"/>
      <c r="AJ239" s="510"/>
      <c r="AK239" s="510"/>
      <c r="AL239" s="510"/>
      <c r="AM239" s="510"/>
      <c r="AN239" s="510"/>
      <c r="AO239" s="510"/>
      <c r="AP239" s="510"/>
      <c r="AQ239" s="510"/>
      <c r="AR239" s="510"/>
      <c r="AS239" s="439"/>
      <c r="AT239" s="441"/>
      <c r="AX239" s="500"/>
      <c r="AY239" s="500"/>
      <c r="AZ239" s="500"/>
      <c r="BA239" s="500"/>
      <c r="BB239" s="501"/>
    </row>
    <row r="240" spans="1:54" x14ac:dyDescent="0.2">
      <c r="A240" s="518"/>
      <c r="B240" s="439"/>
      <c r="C240" s="439"/>
      <c r="D240" s="524"/>
      <c r="E240" s="524"/>
      <c r="F240" s="524"/>
      <c r="G240" s="524"/>
      <c r="H240" s="524"/>
      <c r="I240" s="439"/>
      <c r="J240" s="439"/>
      <c r="K240" s="439"/>
      <c r="L240" s="439"/>
      <c r="M240" s="534"/>
      <c r="N240" s="534"/>
      <c r="O240" s="534"/>
      <c r="P240" s="439"/>
      <c r="Q240" s="525"/>
      <c r="R240" s="439"/>
      <c r="S240" s="439"/>
      <c r="T240" s="439"/>
      <c r="U240" s="439"/>
      <c r="V240" s="439"/>
      <c r="W240" s="510"/>
      <c r="X240" s="439"/>
      <c r="Y240" s="439"/>
      <c r="Z240" s="510"/>
      <c r="AA240" s="510"/>
      <c r="AB240" s="439"/>
      <c r="AC240" s="510"/>
      <c r="AD240" s="510"/>
      <c r="AE240" s="510"/>
      <c r="AF240" s="510"/>
      <c r="AG240" s="510"/>
      <c r="AH240" s="510"/>
      <c r="AI240" s="510"/>
      <c r="AJ240" s="510"/>
      <c r="AK240" s="510"/>
      <c r="AL240" s="510"/>
      <c r="AM240" s="510"/>
      <c r="AN240" s="510"/>
      <c r="AO240" s="510"/>
      <c r="AP240" s="510"/>
      <c r="AQ240" s="510"/>
      <c r="AR240" s="510"/>
      <c r="AS240" s="439"/>
      <c r="AT240" s="441"/>
      <c r="AX240" s="500"/>
      <c r="AY240" s="500"/>
      <c r="AZ240" s="500"/>
      <c r="BA240" s="500"/>
      <c r="BB240" s="501"/>
    </row>
    <row r="241" spans="1:54" x14ac:dyDescent="0.2">
      <c r="A241" s="518"/>
      <c r="B241" s="439"/>
      <c r="C241" s="439"/>
      <c r="D241" s="524"/>
      <c r="E241" s="524"/>
      <c r="F241" s="524"/>
      <c r="G241" s="524"/>
      <c r="H241" s="524"/>
      <c r="I241" s="439"/>
      <c r="J241" s="439"/>
      <c r="K241" s="439"/>
      <c r="L241" s="439"/>
      <c r="M241" s="534"/>
      <c r="N241" s="534"/>
      <c r="O241" s="534"/>
      <c r="P241" s="439"/>
      <c r="Q241" s="525"/>
      <c r="R241" s="439"/>
      <c r="S241" s="439"/>
      <c r="T241" s="439"/>
      <c r="U241" s="439"/>
      <c r="V241" s="439"/>
      <c r="W241" s="510"/>
      <c r="X241" s="439"/>
      <c r="Y241" s="439"/>
      <c r="Z241" s="510"/>
      <c r="AA241" s="510"/>
      <c r="AB241" s="439"/>
      <c r="AC241" s="510"/>
      <c r="AD241" s="510"/>
      <c r="AE241" s="510"/>
      <c r="AF241" s="510"/>
      <c r="AG241" s="510"/>
      <c r="AH241" s="510"/>
      <c r="AI241" s="510"/>
      <c r="AJ241" s="510"/>
      <c r="AK241" s="510"/>
      <c r="AL241" s="510"/>
      <c r="AM241" s="510"/>
      <c r="AN241" s="510"/>
      <c r="AO241" s="510"/>
      <c r="AP241" s="510"/>
      <c r="AQ241" s="510"/>
      <c r="AR241" s="510"/>
      <c r="AS241" s="439"/>
      <c r="AT241" s="441"/>
      <c r="AX241" s="500"/>
      <c r="AY241" s="500"/>
      <c r="AZ241" s="500"/>
      <c r="BA241" s="500"/>
      <c r="BB241" s="501"/>
    </row>
    <row r="242" spans="1:54" x14ac:dyDescent="0.2">
      <c r="A242" s="518"/>
      <c r="B242" s="439"/>
      <c r="C242" s="439"/>
      <c r="D242" s="524"/>
      <c r="E242" s="524"/>
      <c r="F242" s="524"/>
      <c r="G242" s="524"/>
      <c r="H242" s="524"/>
      <c r="I242" s="439"/>
      <c r="J242" s="439"/>
      <c r="K242" s="439"/>
      <c r="L242" s="439"/>
      <c r="M242" s="534"/>
      <c r="N242" s="534"/>
      <c r="O242" s="534"/>
      <c r="P242" s="439"/>
      <c r="Q242" s="525"/>
      <c r="R242" s="439"/>
      <c r="S242" s="439"/>
      <c r="T242" s="439"/>
      <c r="U242" s="439"/>
      <c r="V242" s="439"/>
      <c r="W242" s="510"/>
      <c r="X242" s="439"/>
      <c r="Y242" s="439"/>
      <c r="Z242" s="510"/>
      <c r="AA242" s="510"/>
      <c r="AB242" s="439"/>
      <c r="AC242" s="510"/>
      <c r="AD242" s="510"/>
      <c r="AE242" s="510"/>
      <c r="AF242" s="510"/>
      <c r="AG242" s="510"/>
      <c r="AH242" s="510"/>
      <c r="AI242" s="510"/>
      <c r="AJ242" s="510"/>
      <c r="AK242" s="510"/>
      <c r="AL242" s="510"/>
      <c r="AM242" s="510"/>
      <c r="AN242" s="510"/>
      <c r="AO242" s="510"/>
      <c r="AP242" s="510"/>
      <c r="AQ242" s="510"/>
      <c r="AR242" s="510"/>
      <c r="AS242" s="439"/>
      <c r="AT242" s="441"/>
      <c r="AX242" s="500"/>
      <c r="AY242" s="500"/>
      <c r="AZ242" s="500"/>
      <c r="BA242" s="500"/>
      <c r="BB242" s="501"/>
    </row>
    <row r="243" spans="1:54" x14ac:dyDescent="0.2">
      <c r="A243" s="518"/>
      <c r="B243" s="439"/>
      <c r="C243" s="439"/>
      <c r="D243" s="524"/>
      <c r="E243" s="524"/>
      <c r="F243" s="524"/>
      <c r="G243" s="524"/>
      <c r="H243" s="524"/>
      <c r="I243" s="439"/>
      <c r="J243" s="439"/>
      <c r="K243" s="439"/>
      <c r="L243" s="439"/>
      <c r="M243" s="534"/>
      <c r="N243" s="534"/>
      <c r="O243" s="534"/>
      <c r="P243" s="439"/>
      <c r="Q243" s="525"/>
      <c r="R243" s="439"/>
      <c r="S243" s="439"/>
      <c r="T243" s="439"/>
      <c r="U243" s="439"/>
      <c r="V243" s="439"/>
      <c r="W243" s="510"/>
      <c r="X243" s="439"/>
      <c r="Y243" s="439"/>
      <c r="Z243" s="510"/>
      <c r="AA243" s="510"/>
      <c r="AB243" s="439"/>
      <c r="AC243" s="510"/>
      <c r="AD243" s="510"/>
      <c r="AE243" s="510"/>
      <c r="AF243" s="510"/>
      <c r="AG243" s="510"/>
      <c r="AH243" s="510"/>
      <c r="AI243" s="510"/>
      <c r="AJ243" s="510"/>
      <c r="AK243" s="510"/>
      <c r="AL243" s="510"/>
      <c r="AM243" s="510"/>
      <c r="AN243" s="510"/>
      <c r="AO243" s="510"/>
      <c r="AP243" s="510"/>
      <c r="AQ243" s="510"/>
      <c r="AR243" s="510"/>
      <c r="AS243" s="439"/>
      <c r="AT243" s="441"/>
      <c r="AX243" s="500"/>
      <c r="AY243" s="500"/>
      <c r="AZ243" s="500"/>
      <c r="BA243" s="500"/>
      <c r="BB243" s="501"/>
    </row>
    <row r="244" spans="1:54" x14ac:dyDescent="0.2">
      <c r="A244" s="518"/>
      <c r="B244" s="439"/>
      <c r="C244" s="439"/>
      <c r="D244" s="524"/>
      <c r="E244" s="524"/>
      <c r="F244" s="524"/>
      <c r="G244" s="524"/>
      <c r="H244" s="524"/>
      <c r="I244" s="439"/>
      <c r="J244" s="439"/>
      <c r="K244" s="439"/>
      <c r="L244" s="439"/>
      <c r="M244" s="534"/>
      <c r="N244" s="534"/>
      <c r="O244" s="534"/>
      <c r="P244" s="439"/>
      <c r="Q244" s="525"/>
      <c r="R244" s="439"/>
      <c r="S244" s="439"/>
      <c r="T244" s="439"/>
      <c r="U244" s="439"/>
      <c r="V244" s="439"/>
      <c r="W244" s="510"/>
      <c r="X244" s="439"/>
      <c r="Y244" s="439"/>
      <c r="Z244" s="510"/>
      <c r="AA244" s="510"/>
      <c r="AB244" s="439"/>
      <c r="AC244" s="510"/>
      <c r="AD244" s="510"/>
      <c r="AE244" s="510"/>
      <c r="AF244" s="510"/>
      <c r="AG244" s="510"/>
      <c r="AH244" s="510"/>
      <c r="AI244" s="510"/>
      <c r="AJ244" s="510"/>
      <c r="AK244" s="510"/>
      <c r="AL244" s="510"/>
      <c r="AM244" s="510"/>
      <c r="AN244" s="510"/>
      <c r="AO244" s="510"/>
      <c r="AP244" s="510"/>
      <c r="AQ244" s="510"/>
      <c r="AR244" s="510"/>
      <c r="AS244" s="439"/>
      <c r="AT244" s="441"/>
      <c r="AX244" s="500"/>
      <c r="AY244" s="500"/>
      <c r="AZ244" s="500"/>
      <c r="BA244" s="500"/>
      <c r="BB244" s="501"/>
    </row>
    <row r="245" spans="1:54" x14ac:dyDescent="0.2">
      <c r="A245" s="518"/>
      <c r="B245" s="439"/>
      <c r="C245" s="439"/>
      <c r="D245" s="524"/>
      <c r="E245" s="524"/>
      <c r="F245" s="524"/>
      <c r="G245" s="524"/>
      <c r="H245" s="524"/>
      <c r="I245" s="439"/>
      <c r="J245" s="439"/>
      <c r="K245" s="439"/>
      <c r="L245" s="439"/>
      <c r="M245" s="534"/>
      <c r="N245" s="534"/>
      <c r="O245" s="534"/>
      <c r="P245" s="439"/>
      <c r="Q245" s="525"/>
      <c r="R245" s="439"/>
      <c r="S245" s="439"/>
      <c r="T245" s="439"/>
      <c r="U245" s="439"/>
      <c r="V245" s="439"/>
      <c r="W245" s="510"/>
      <c r="X245" s="439"/>
      <c r="Y245" s="439"/>
      <c r="Z245" s="510"/>
      <c r="AA245" s="510"/>
      <c r="AB245" s="439"/>
      <c r="AC245" s="510"/>
      <c r="AD245" s="510"/>
      <c r="AE245" s="510"/>
      <c r="AF245" s="510"/>
      <c r="AG245" s="510"/>
      <c r="AH245" s="510"/>
      <c r="AI245" s="510"/>
      <c r="AJ245" s="510"/>
      <c r="AK245" s="510"/>
      <c r="AL245" s="510"/>
      <c r="AM245" s="510"/>
      <c r="AN245" s="510"/>
      <c r="AO245" s="510"/>
      <c r="AP245" s="510"/>
      <c r="AQ245" s="510"/>
      <c r="AR245" s="510"/>
      <c r="AS245" s="439"/>
      <c r="AT245" s="441"/>
      <c r="AX245" s="500"/>
      <c r="AY245" s="500"/>
      <c r="AZ245" s="500"/>
      <c r="BA245" s="500"/>
      <c r="BB245" s="501"/>
    </row>
    <row r="246" spans="1:54" x14ac:dyDescent="0.2">
      <c r="A246" s="518"/>
      <c r="B246" s="439"/>
      <c r="C246" s="439"/>
      <c r="D246" s="524"/>
      <c r="E246" s="524"/>
      <c r="F246" s="524"/>
      <c r="G246" s="524"/>
      <c r="H246" s="524"/>
      <c r="I246" s="439"/>
      <c r="J246" s="439"/>
      <c r="K246" s="439"/>
      <c r="L246" s="439"/>
      <c r="M246" s="534"/>
      <c r="N246" s="534"/>
      <c r="O246" s="534"/>
      <c r="P246" s="439"/>
      <c r="Q246" s="525"/>
      <c r="R246" s="439"/>
      <c r="S246" s="439"/>
      <c r="T246" s="439"/>
      <c r="U246" s="439"/>
      <c r="V246" s="439"/>
      <c r="W246" s="510"/>
      <c r="X246" s="439"/>
      <c r="Y246" s="439"/>
      <c r="Z246" s="510"/>
      <c r="AA246" s="510"/>
      <c r="AB246" s="439"/>
      <c r="AC246" s="510"/>
      <c r="AD246" s="510"/>
      <c r="AE246" s="510"/>
      <c r="AF246" s="510"/>
      <c r="AG246" s="510"/>
      <c r="AH246" s="510"/>
      <c r="AI246" s="510"/>
      <c r="AJ246" s="510"/>
      <c r="AK246" s="510"/>
      <c r="AL246" s="510"/>
      <c r="AM246" s="510"/>
      <c r="AN246" s="510"/>
      <c r="AO246" s="510"/>
      <c r="AP246" s="510"/>
      <c r="AQ246" s="510"/>
      <c r="AR246" s="510"/>
      <c r="AS246" s="439"/>
      <c r="AT246" s="441"/>
      <c r="AX246" s="500"/>
      <c r="AY246" s="500"/>
      <c r="AZ246" s="500"/>
      <c r="BA246" s="500"/>
      <c r="BB246" s="501"/>
    </row>
    <row r="247" spans="1:54" x14ac:dyDescent="0.2">
      <c r="A247" s="518"/>
      <c r="B247" s="439"/>
      <c r="C247" s="439"/>
      <c r="D247" s="524"/>
      <c r="E247" s="524"/>
      <c r="F247" s="524"/>
      <c r="G247" s="524"/>
      <c r="H247" s="524"/>
      <c r="I247" s="439"/>
      <c r="J247" s="439"/>
      <c r="K247" s="439"/>
      <c r="L247" s="439"/>
      <c r="M247" s="534"/>
      <c r="N247" s="534"/>
      <c r="O247" s="534"/>
      <c r="P247" s="439"/>
      <c r="Q247" s="525"/>
      <c r="R247" s="439"/>
      <c r="S247" s="439"/>
      <c r="T247" s="439"/>
      <c r="U247" s="439"/>
      <c r="V247" s="439"/>
      <c r="W247" s="510"/>
      <c r="X247" s="439"/>
      <c r="Y247" s="439"/>
      <c r="Z247" s="510"/>
      <c r="AA247" s="510"/>
      <c r="AB247" s="439"/>
      <c r="AC247" s="510"/>
      <c r="AD247" s="510"/>
      <c r="AE247" s="510"/>
      <c r="AF247" s="510"/>
      <c r="AG247" s="510"/>
      <c r="AH247" s="510"/>
      <c r="AI247" s="510"/>
      <c r="AJ247" s="510"/>
      <c r="AK247" s="510"/>
      <c r="AL247" s="510"/>
      <c r="AM247" s="510"/>
      <c r="AN247" s="510"/>
      <c r="AO247" s="510"/>
      <c r="AP247" s="510"/>
      <c r="AQ247" s="510"/>
      <c r="AR247" s="510"/>
      <c r="AS247" s="439"/>
      <c r="AT247" s="441"/>
      <c r="AX247" s="500"/>
      <c r="AY247" s="500"/>
      <c r="AZ247" s="500"/>
      <c r="BA247" s="500"/>
      <c r="BB247" s="501"/>
    </row>
    <row r="248" spans="1:54" x14ac:dyDescent="0.2">
      <c r="A248" s="518"/>
      <c r="B248" s="439"/>
      <c r="C248" s="439"/>
      <c r="D248" s="524"/>
      <c r="E248" s="524"/>
      <c r="F248" s="524"/>
      <c r="G248" s="524"/>
      <c r="H248" s="524"/>
      <c r="I248" s="439"/>
      <c r="J248" s="439"/>
      <c r="K248" s="439"/>
      <c r="L248" s="439"/>
      <c r="M248" s="534"/>
      <c r="N248" s="534"/>
      <c r="O248" s="534"/>
      <c r="P248" s="439"/>
      <c r="Q248" s="525"/>
      <c r="R248" s="439"/>
      <c r="S248" s="439"/>
      <c r="T248" s="439"/>
      <c r="U248" s="439"/>
      <c r="V248" s="439"/>
      <c r="W248" s="510"/>
      <c r="X248" s="439"/>
      <c r="Y248" s="439"/>
      <c r="Z248" s="510"/>
      <c r="AA248" s="510"/>
      <c r="AB248" s="439"/>
      <c r="AC248" s="510"/>
      <c r="AD248" s="510"/>
      <c r="AE248" s="510"/>
      <c r="AF248" s="510"/>
      <c r="AG248" s="510"/>
      <c r="AH248" s="510"/>
      <c r="AI248" s="510"/>
      <c r="AJ248" s="510"/>
      <c r="AK248" s="510"/>
      <c r="AL248" s="510"/>
      <c r="AM248" s="510"/>
      <c r="AN248" s="510"/>
      <c r="AO248" s="510"/>
      <c r="AP248" s="510"/>
      <c r="AQ248" s="510"/>
      <c r="AR248" s="510"/>
      <c r="AS248" s="439"/>
      <c r="AT248" s="441"/>
      <c r="AX248" s="500"/>
      <c r="AY248" s="500"/>
      <c r="AZ248" s="500"/>
      <c r="BA248" s="500"/>
      <c r="BB248" s="501"/>
    </row>
    <row r="249" spans="1:54" x14ac:dyDescent="0.2">
      <c r="A249" s="518"/>
      <c r="B249" s="439"/>
      <c r="C249" s="439"/>
      <c r="D249" s="524"/>
      <c r="E249" s="524"/>
      <c r="F249" s="524"/>
      <c r="G249" s="524"/>
      <c r="H249" s="524"/>
      <c r="I249" s="439"/>
      <c r="J249" s="439"/>
      <c r="K249" s="439"/>
      <c r="L249" s="439"/>
      <c r="M249" s="534"/>
      <c r="N249" s="534"/>
      <c r="O249" s="534"/>
      <c r="P249" s="439"/>
      <c r="Q249" s="525"/>
      <c r="R249" s="439"/>
      <c r="S249" s="439"/>
      <c r="T249" s="439"/>
      <c r="U249" s="439"/>
      <c r="V249" s="439"/>
      <c r="W249" s="510"/>
      <c r="X249" s="439"/>
      <c r="Y249" s="439"/>
      <c r="Z249" s="510"/>
      <c r="AA249" s="510"/>
      <c r="AB249" s="439"/>
      <c r="AC249" s="510"/>
      <c r="AD249" s="510"/>
      <c r="AE249" s="510"/>
      <c r="AF249" s="510"/>
      <c r="AG249" s="510"/>
      <c r="AH249" s="510"/>
      <c r="AI249" s="510"/>
      <c r="AJ249" s="510"/>
      <c r="AK249" s="510"/>
      <c r="AL249" s="510"/>
      <c r="AM249" s="510"/>
      <c r="AN249" s="510"/>
      <c r="AO249" s="510"/>
      <c r="AP249" s="510"/>
      <c r="AQ249" s="510"/>
      <c r="AR249" s="510"/>
      <c r="AS249" s="439"/>
      <c r="AT249" s="441"/>
      <c r="AX249" s="500"/>
      <c r="AY249" s="500"/>
      <c r="AZ249" s="500"/>
      <c r="BA249" s="500"/>
      <c r="BB249" s="501"/>
    </row>
    <row r="250" spans="1:54" x14ac:dyDescent="0.2">
      <c r="A250" s="518"/>
      <c r="B250" s="439"/>
      <c r="C250" s="439"/>
      <c r="D250" s="524"/>
      <c r="E250" s="524"/>
      <c r="F250" s="524"/>
      <c r="G250" s="524"/>
      <c r="H250" s="524"/>
      <c r="I250" s="439"/>
      <c r="J250" s="439"/>
      <c r="K250" s="439"/>
      <c r="L250" s="439"/>
      <c r="M250" s="534"/>
      <c r="N250" s="534"/>
      <c r="O250" s="534"/>
      <c r="P250" s="439"/>
      <c r="Q250" s="525"/>
      <c r="R250" s="439"/>
      <c r="S250" s="439"/>
      <c r="T250" s="439"/>
      <c r="U250" s="439"/>
      <c r="V250" s="439"/>
      <c r="W250" s="510"/>
      <c r="X250" s="439"/>
      <c r="Y250" s="439"/>
      <c r="Z250" s="510"/>
      <c r="AA250" s="510"/>
      <c r="AB250" s="439"/>
      <c r="AC250" s="510"/>
      <c r="AD250" s="510"/>
      <c r="AE250" s="510"/>
      <c r="AF250" s="510"/>
      <c r="AG250" s="510"/>
      <c r="AH250" s="510"/>
      <c r="AI250" s="510"/>
      <c r="AJ250" s="510"/>
      <c r="AK250" s="510"/>
      <c r="AL250" s="510"/>
      <c r="AM250" s="510"/>
      <c r="AN250" s="510"/>
      <c r="AO250" s="510"/>
      <c r="AP250" s="510"/>
      <c r="AQ250" s="510"/>
      <c r="AR250" s="510"/>
      <c r="AS250" s="439"/>
      <c r="AT250" s="441"/>
      <c r="AX250" s="500"/>
      <c r="AY250" s="500"/>
      <c r="AZ250" s="500"/>
      <c r="BA250" s="500"/>
      <c r="BB250" s="501"/>
    </row>
    <row r="251" spans="1:54" x14ac:dyDescent="0.2">
      <c r="A251" s="518"/>
      <c r="B251" s="439"/>
      <c r="C251" s="439"/>
      <c r="D251" s="524"/>
      <c r="E251" s="524"/>
      <c r="F251" s="524"/>
      <c r="G251" s="524"/>
      <c r="H251" s="524"/>
      <c r="I251" s="439"/>
      <c r="J251" s="439"/>
      <c r="K251" s="439"/>
      <c r="L251" s="439"/>
      <c r="M251" s="534"/>
      <c r="N251" s="534"/>
      <c r="O251" s="534"/>
      <c r="P251" s="439"/>
      <c r="Q251" s="525"/>
      <c r="R251" s="439"/>
      <c r="S251" s="439"/>
      <c r="T251" s="439"/>
      <c r="U251" s="439"/>
      <c r="V251" s="439"/>
      <c r="W251" s="510"/>
      <c r="X251" s="439"/>
      <c r="Y251" s="439"/>
      <c r="Z251" s="510"/>
      <c r="AA251" s="510"/>
      <c r="AB251" s="439"/>
      <c r="AC251" s="510"/>
      <c r="AD251" s="510"/>
      <c r="AE251" s="510"/>
      <c r="AF251" s="510"/>
      <c r="AG251" s="510"/>
      <c r="AH251" s="510"/>
      <c r="AI251" s="510"/>
      <c r="AJ251" s="510"/>
      <c r="AK251" s="510"/>
      <c r="AL251" s="510"/>
      <c r="AM251" s="510"/>
      <c r="AN251" s="510"/>
      <c r="AO251" s="510"/>
      <c r="AP251" s="510"/>
      <c r="AQ251" s="510"/>
      <c r="AR251" s="510"/>
      <c r="AS251" s="439"/>
      <c r="AT251" s="441"/>
      <c r="AX251" s="500"/>
      <c r="AY251" s="500"/>
      <c r="AZ251" s="500"/>
      <c r="BA251" s="500"/>
      <c r="BB251" s="501"/>
    </row>
    <row r="252" spans="1:54" x14ac:dyDescent="0.2">
      <c r="A252" s="518"/>
      <c r="B252" s="439"/>
      <c r="C252" s="439"/>
      <c r="D252" s="524"/>
      <c r="E252" s="524"/>
      <c r="F252" s="524"/>
      <c r="G252" s="524"/>
      <c r="H252" s="524"/>
      <c r="I252" s="439"/>
      <c r="J252" s="439"/>
      <c r="K252" s="439"/>
      <c r="L252" s="439"/>
      <c r="M252" s="534"/>
      <c r="N252" s="534"/>
      <c r="O252" s="534"/>
      <c r="P252" s="439"/>
      <c r="Q252" s="525"/>
      <c r="R252" s="439"/>
      <c r="S252" s="439"/>
      <c r="T252" s="439"/>
      <c r="U252" s="439"/>
      <c r="V252" s="439"/>
      <c r="W252" s="510"/>
      <c r="X252" s="439"/>
      <c r="Y252" s="439"/>
      <c r="Z252" s="510"/>
      <c r="AA252" s="510"/>
      <c r="AB252" s="439"/>
      <c r="AC252" s="510"/>
      <c r="AD252" s="510"/>
      <c r="AE252" s="510"/>
      <c r="AF252" s="510"/>
      <c r="AG252" s="510"/>
      <c r="AH252" s="510"/>
      <c r="AI252" s="510"/>
      <c r="AJ252" s="510"/>
      <c r="AK252" s="510"/>
      <c r="AL252" s="510"/>
      <c r="AM252" s="510"/>
      <c r="AN252" s="510"/>
      <c r="AO252" s="510"/>
      <c r="AP252" s="510"/>
      <c r="AQ252" s="510"/>
      <c r="AR252" s="510"/>
      <c r="AS252" s="439"/>
      <c r="AT252" s="441"/>
      <c r="AX252" s="500"/>
      <c r="AY252" s="500"/>
      <c r="AZ252" s="500"/>
      <c r="BA252" s="500"/>
      <c r="BB252" s="501"/>
    </row>
    <row r="253" spans="1:54" x14ac:dyDescent="0.2">
      <c r="A253" s="518"/>
      <c r="B253" s="439"/>
      <c r="C253" s="439"/>
      <c r="D253" s="524"/>
      <c r="E253" s="524"/>
      <c r="F253" s="524"/>
      <c r="G253" s="524"/>
      <c r="H253" s="524"/>
      <c r="I253" s="439"/>
      <c r="J253" s="439"/>
      <c r="K253" s="439"/>
      <c r="L253" s="439"/>
      <c r="M253" s="534"/>
      <c r="N253" s="534"/>
      <c r="O253" s="534"/>
      <c r="P253" s="439"/>
      <c r="Q253" s="525"/>
      <c r="R253" s="439"/>
      <c r="S253" s="439"/>
      <c r="T253" s="439"/>
      <c r="U253" s="439"/>
      <c r="V253" s="439"/>
      <c r="W253" s="510"/>
      <c r="X253" s="439"/>
      <c r="Y253" s="439"/>
      <c r="Z253" s="510"/>
      <c r="AA253" s="510"/>
      <c r="AB253" s="439"/>
      <c r="AC253" s="510"/>
      <c r="AD253" s="510"/>
      <c r="AE253" s="510"/>
      <c r="AF253" s="510"/>
      <c r="AG253" s="510"/>
      <c r="AH253" s="510"/>
      <c r="AI253" s="510"/>
      <c r="AJ253" s="510"/>
      <c r="AK253" s="510"/>
      <c r="AL253" s="510"/>
      <c r="AM253" s="510"/>
      <c r="AN253" s="510"/>
      <c r="AO253" s="510"/>
      <c r="AP253" s="510"/>
      <c r="AQ253" s="510"/>
      <c r="AR253" s="510"/>
      <c r="AS253" s="439"/>
      <c r="AT253" s="441"/>
      <c r="AX253" s="500"/>
      <c r="AY253" s="500"/>
      <c r="AZ253" s="500"/>
      <c r="BA253" s="500"/>
      <c r="BB253" s="501"/>
    </row>
    <row r="254" spans="1:54" x14ac:dyDescent="0.2">
      <c r="A254" s="518"/>
      <c r="B254" s="439"/>
      <c r="C254" s="439"/>
      <c r="D254" s="524"/>
      <c r="E254" s="524"/>
      <c r="F254" s="524"/>
      <c r="G254" s="524"/>
      <c r="H254" s="524"/>
      <c r="I254" s="439"/>
      <c r="J254" s="439"/>
      <c r="K254" s="439"/>
      <c r="L254" s="439"/>
      <c r="M254" s="534"/>
      <c r="N254" s="534"/>
      <c r="O254" s="534"/>
      <c r="P254" s="439"/>
      <c r="Q254" s="525"/>
      <c r="R254" s="439"/>
      <c r="S254" s="439"/>
      <c r="T254" s="439"/>
      <c r="U254" s="439"/>
      <c r="V254" s="439"/>
      <c r="W254" s="510"/>
      <c r="X254" s="439"/>
      <c r="Y254" s="439"/>
      <c r="Z254" s="510"/>
      <c r="AA254" s="510"/>
      <c r="AB254" s="439"/>
      <c r="AC254" s="510"/>
      <c r="AD254" s="510"/>
      <c r="AE254" s="510"/>
      <c r="AF254" s="510"/>
      <c r="AG254" s="510"/>
      <c r="AH254" s="510"/>
      <c r="AI254" s="510"/>
      <c r="AJ254" s="510"/>
      <c r="AK254" s="510"/>
      <c r="AL254" s="510"/>
      <c r="AM254" s="510"/>
      <c r="AN254" s="510"/>
      <c r="AO254" s="510"/>
      <c r="AP254" s="510"/>
      <c r="AQ254" s="510"/>
      <c r="AR254" s="510"/>
      <c r="AS254" s="439"/>
      <c r="AT254" s="441"/>
      <c r="AX254" s="500"/>
      <c r="AY254" s="500"/>
      <c r="AZ254" s="500"/>
      <c r="BA254" s="500"/>
      <c r="BB254" s="501"/>
    </row>
    <row r="255" spans="1:54" x14ac:dyDescent="0.2">
      <c r="A255" s="518"/>
      <c r="B255" s="439"/>
      <c r="C255" s="439"/>
      <c r="D255" s="524"/>
      <c r="E255" s="524"/>
      <c r="F255" s="524"/>
      <c r="G255" s="524"/>
      <c r="H255" s="524"/>
      <c r="I255" s="439"/>
      <c r="J255" s="439"/>
      <c r="K255" s="439"/>
      <c r="L255" s="439"/>
      <c r="M255" s="534"/>
      <c r="N255" s="534"/>
      <c r="O255" s="534"/>
      <c r="P255" s="439"/>
      <c r="Q255" s="525"/>
      <c r="R255" s="439"/>
      <c r="S255" s="439"/>
      <c r="T255" s="439"/>
      <c r="U255" s="439"/>
      <c r="V255" s="439"/>
      <c r="W255" s="510"/>
      <c r="X255" s="439"/>
      <c r="Y255" s="439"/>
      <c r="Z255" s="510"/>
      <c r="AA255" s="510"/>
      <c r="AB255" s="439"/>
      <c r="AC255" s="510"/>
      <c r="AD255" s="510"/>
      <c r="AE255" s="510"/>
      <c r="AF255" s="510"/>
      <c r="AG255" s="510"/>
      <c r="AH255" s="510"/>
      <c r="AI255" s="510"/>
      <c r="AJ255" s="510"/>
      <c r="AK255" s="510"/>
      <c r="AL255" s="510"/>
      <c r="AM255" s="510"/>
      <c r="AN255" s="510"/>
      <c r="AO255" s="510"/>
      <c r="AP255" s="510"/>
      <c r="AQ255" s="510"/>
      <c r="AR255" s="510"/>
      <c r="AS255" s="439"/>
      <c r="AT255" s="441"/>
      <c r="AX255" s="500"/>
      <c r="AY255" s="500"/>
      <c r="AZ255" s="500"/>
      <c r="BA255" s="500"/>
      <c r="BB255" s="501"/>
    </row>
    <row r="256" spans="1:54" x14ac:dyDescent="0.2">
      <c r="A256" s="518"/>
      <c r="B256" s="439"/>
      <c r="C256" s="439"/>
      <c r="D256" s="524"/>
      <c r="E256" s="524"/>
      <c r="F256" s="524"/>
      <c r="G256" s="524"/>
      <c r="H256" s="524"/>
      <c r="I256" s="439"/>
      <c r="J256" s="439"/>
      <c r="K256" s="439"/>
      <c r="L256" s="439"/>
      <c r="M256" s="534"/>
      <c r="N256" s="534"/>
      <c r="O256" s="534"/>
      <c r="P256" s="439"/>
      <c r="Q256" s="525"/>
      <c r="R256" s="439"/>
      <c r="S256" s="439"/>
      <c r="T256" s="439"/>
      <c r="U256" s="439"/>
      <c r="V256" s="439"/>
      <c r="W256" s="510"/>
      <c r="X256" s="439"/>
      <c r="Y256" s="439"/>
      <c r="Z256" s="510"/>
      <c r="AA256" s="510"/>
      <c r="AB256" s="439"/>
      <c r="AC256" s="510"/>
      <c r="AD256" s="510"/>
      <c r="AE256" s="510"/>
      <c r="AF256" s="510"/>
      <c r="AG256" s="510"/>
      <c r="AH256" s="510"/>
      <c r="AI256" s="510"/>
      <c r="AJ256" s="510"/>
      <c r="AK256" s="510"/>
      <c r="AL256" s="510"/>
      <c r="AM256" s="510"/>
      <c r="AN256" s="510"/>
      <c r="AO256" s="510"/>
      <c r="AP256" s="510"/>
      <c r="AQ256" s="510"/>
      <c r="AR256" s="510"/>
      <c r="AS256" s="439"/>
      <c r="AT256" s="441"/>
      <c r="AX256" s="500"/>
      <c r="AY256" s="500"/>
      <c r="AZ256" s="500"/>
      <c r="BA256" s="500"/>
      <c r="BB256" s="501"/>
    </row>
    <row r="257" spans="1:54" x14ac:dyDescent="0.2">
      <c r="A257" s="518"/>
      <c r="B257" s="439"/>
      <c r="C257" s="439"/>
      <c r="D257" s="524"/>
      <c r="E257" s="524"/>
      <c r="F257" s="524"/>
      <c r="G257" s="524"/>
      <c r="H257" s="524"/>
      <c r="I257" s="439"/>
      <c r="J257" s="439"/>
      <c r="K257" s="439"/>
      <c r="L257" s="439"/>
      <c r="M257" s="534"/>
      <c r="N257" s="534"/>
      <c r="O257" s="534"/>
      <c r="P257" s="439"/>
      <c r="Q257" s="525"/>
      <c r="R257" s="439"/>
      <c r="S257" s="439"/>
      <c r="T257" s="439"/>
      <c r="U257" s="439"/>
      <c r="V257" s="439"/>
      <c r="W257" s="510"/>
      <c r="X257" s="439"/>
      <c r="Y257" s="439"/>
      <c r="Z257" s="510"/>
      <c r="AA257" s="510"/>
      <c r="AB257" s="439"/>
      <c r="AC257" s="510"/>
      <c r="AD257" s="510"/>
      <c r="AE257" s="510"/>
      <c r="AF257" s="510"/>
      <c r="AG257" s="510"/>
      <c r="AH257" s="510"/>
      <c r="AI257" s="510"/>
      <c r="AJ257" s="510"/>
      <c r="AK257" s="510"/>
      <c r="AL257" s="510"/>
      <c r="AM257" s="510"/>
      <c r="AN257" s="510"/>
      <c r="AO257" s="510"/>
      <c r="AP257" s="510"/>
      <c r="AQ257" s="510"/>
      <c r="AR257" s="510"/>
      <c r="AS257" s="439"/>
      <c r="AT257" s="441"/>
      <c r="AX257" s="500"/>
      <c r="AY257" s="500"/>
      <c r="AZ257" s="500"/>
      <c r="BA257" s="500"/>
      <c r="BB257" s="501"/>
    </row>
    <row r="258" spans="1:54" x14ac:dyDescent="0.2">
      <c r="A258" s="518"/>
      <c r="B258" s="439"/>
      <c r="C258" s="439"/>
      <c r="D258" s="524"/>
      <c r="E258" s="524"/>
      <c r="F258" s="524"/>
      <c r="G258" s="524"/>
      <c r="H258" s="524"/>
      <c r="I258" s="439"/>
      <c r="J258" s="439"/>
      <c r="K258" s="439"/>
      <c r="L258" s="439"/>
      <c r="M258" s="534"/>
      <c r="N258" s="534"/>
      <c r="O258" s="534"/>
      <c r="P258" s="439"/>
      <c r="Q258" s="525"/>
      <c r="R258" s="439"/>
      <c r="S258" s="439"/>
      <c r="T258" s="439"/>
      <c r="U258" s="439"/>
      <c r="V258" s="439"/>
      <c r="W258" s="510"/>
      <c r="X258" s="439"/>
      <c r="Y258" s="439"/>
      <c r="Z258" s="510"/>
      <c r="AA258" s="510"/>
      <c r="AB258" s="439"/>
      <c r="AC258" s="510"/>
      <c r="AD258" s="510"/>
      <c r="AE258" s="510"/>
      <c r="AF258" s="510"/>
      <c r="AG258" s="510"/>
      <c r="AH258" s="510"/>
      <c r="AI258" s="510"/>
      <c r="AJ258" s="510"/>
      <c r="AK258" s="510"/>
      <c r="AL258" s="510"/>
      <c r="AM258" s="510"/>
      <c r="AN258" s="510"/>
      <c r="AO258" s="510"/>
      <c r="AP258" s="510"/>
      <c r="AQ258" s="510"/>
      <c r="AR258" s="510"/>
      <c r="AS258" s="439"/>
      <c r="AT258" s="441"/>
      <c r="AX258" s="500"/>
      <c r="AY258" s="500"/>
      <c r="AZ258" s="500"/>
      <c r="BA258" s="500"/>
      <c r="BB258" s="501"/>
    </row>
    <row r="259" spans="1:54" x14ac:dyDescent="0.2">
      <c r="A259" s="518"/>
      <c r="B259" s="439"/>
      <c r="C259" s="439"/>
      <c r="D259" s="524"/>
      <c r="E259" s="524"/>
      <c r="F259" s="524"/>
      <c r="G259" s="524"/>
      <c r="H259" s="524"/>
      <c r="I259" s="439"/>
      <c r="J259" s="439"/>
      <c r="K259" s="439"/>
      <c r="L259" s="439"/>
      <c r="M259" s="534"/>
      <c r="N259" s="534"/>
      <c r="O259" s="534"/>
      <c r="P259" s="439"/>
      <c r="Q259" s="525"/>
      <c r="R259" s="439"/>
      <c r="S259" s="439"/>
      <c r="T259" s="439"/>
      <c r="U259" s="439"/>
      <c r="V259" s="439"/>
      <c r="W259" s="510"/>
      <c r="X259" s="439"/>
      <c r="Y259" s="439"/>
      <c r="Z259" s="510"/>
      <c r="AA259" s="510"/>
      <c r="AB259" s="439"/>
      <c r="AC259" s="510"/>
      <c r="AD259" s="510"/>
      <c r="AE259" s="510"/>
      <c r="AF259" s="510"/>
      <c r="AG259" s="510"/>
      <c r="AH259" s="510"/>
      <c r="AI259" s="510"/>
      <c r="AJ259" s="510"/>
      <c r="AK259" s="510"/>
      <c r="AL259" s="510"/>
      <c r="AM259" s="510"/>
      <c r="AN259" s="510"/>
      <c r="AO259" s="510"/>
      <c r="AP259" s="510"/>
      <c r="AQ259" s="510"/>
      <c r="AR259" s="510"/>
      <c r="AS259" s="439"/>
      <c r="AT259" s="441"/>
      <c r="AX259" s="500"/>
      <c r="AY259" s="500"/>
      <c r="AZ259" s="500"/>
      <c r="BA259" s="500"/>
      <c r="BB259" s="501"/>
    </row>
    <row r="260" spans="1:54" x14ac:dyDescent="0.2">
      <c r="A260" s="518"/>
      <c r="B260" s="439"/>
      <c r="C260" s="439"/>
      <c r="D260" s="524"/>
      <c r="E260" s="524"/>
      <c r="F260" s="524"/>
      <c r="G260" s="524"/>
      <c r="H260" s="524"/>
      <c r="I260" s="439"/>
      <c r="J260" s="439"/>
      <c r="K260" s="439"/>
      <c r="L260" s="439"/>
      <c r="M260" s="534"/>
      <c r="N260" s="534"/>
      <c r="O260" s="534"/>
      <c r="P260" s="439"/>
      <c r="Q260" s="525"/>
      <c r="R260" s="439"/>
      <c r="S260" s="439"/>
      <c r="T260" s="439"/>
      <c r="U260" s="439"/>
      <c r="V260" s="439"/>
      <c r="W260" s="510"/>
      <c r="X260" s="439"/>
      <c r="Y260" s="439"/>
      <c r="Z260" s="510"/>
      <c r="AA260" s="510"/>
      <c r="AB260" s="439"/>
      <c r="AC260" s="510"/>
      <c r="AD260" s="510"/>
      <c r="AE260" s="510"/>
      <c r="AF260" s="510"/>
      <c r="AG260" s="510"/>
      <c r="AH260" s="510"/>
      <c r="AI260" s="510"/>
      <c r="AJ260" s="510"/>
      <c r="AK260" s="510"/>
      <c r="AL260" s="510"/>
      <c r="AM260" s="510"/>
      <c r="AN260" s="510"/>
      <c r="AO260" s="510"/>
      <c r="AP260" s="510"/>
      <c r="AQ260" s="510"/>
      <c r="AR260" s="510"/>
      <c r="AS260" s="439"/>
      <c r="AT260" s="441"/>
      <c r="AX260" s="500"/>
      <c r="AY260" s="500"/>
      <c r="AZ260" s="500"/>
      <c r="BA260" s="500"/>
      <c r="BB260" s="501"/>
    </row>
    <row r="261" spans="1:54" x14ac:dyDescent="0.2">
      <c r="A261" s="518"/>
      <c r="B261" s="439"/>
      <c r="C261" s="439"/>
      <c r="D261" s="524"/>
      <c r="E261" s="524"/>
      <c r="F261" s="524"/>
      <c r="G261" s="524"/>
      <c r="H261" s="524"/>
      <c r="I261" s="439"/>
      <c r="J261" s="439"/>
      <c r="K261" s="439"/>
      <c r="L261" s="439"/>
      <c r="M261" s="534"/>
      <c r="N261" s="534"/>
      <c r="O261" s="534"/>
      <c r="P261" s="439"/>
      <c r="Q261" s="525"/>
      <c r="R261" s="439"/>
      <c r="S261" s="439"/>
      <c r="T261" s="439"/>
      <c r="U261" s="439"/>
      <c r="V261" s="439"/>
      <c r="W261" s="510"/>
      <c r="X261" s="439"/>
      <c r="Y261" s="439"/>
      <c r="Z261" s="510"/>
      <c r="AA261" s="510"/>
      <c r="AB261" s="439"/>
      <c r="AC261" s="510"/>
      <c r="AD261" s="510"/>
      <c r="AE261" s="510"/>
      <c r="AF261" s="510"/>
      <c r="AG261" s="510"/>
      <c r="AH261" s="510"/>
      <c r="AI261" s="510"/>
      <c r="AJ261" s="510"/>
      <c r="AK261" s="510"/>
      <c r="AL261" s="510"/>
      <c r="AM261" s="510"/>
      <c r="AN261" s="510"/>
      <c r="AO261" s="510"/>
      <c r="AP261" s="510"/>
      <c r="AQ261" s="510"/>
      <c r="AR261" s="510"/>
      <c r="AS261" s="439"/>
      <c r="AT261" s="441"/>
      <c r="AX261" s="500"/>
      <c r="AY261" s="500"/>
      <c r="AZ261" s="500"/>
      <c r="BA261" s="500"/>
      <c r="BB261" s="501"/>
    </row>
    <row r="262" spans="1:54" x14ac:dyDescent="0.2">
      <c r="A262" s="518"/>
      <c r="B262" s="439"/>
      <c r="C262" s="439"/>
      <c r="D262" s="524"/>
      <c r="E262" s="524"/>
      <c r="F262" s="524"/>
      <c r="G262" s="524"/>
      <c r="H262" s="524"/>
      <c r="I262" s="439"/>
      <c r="J262" s="439"/>
      <c r="K262" s="439"/>
      <c r="L262" s="439"/>
      <c r="M262" s="534"/>
      <c r="N262" s="534"/>
      <c r="O262" s="534"/>
      <c r="P262" s="439"/>
      <c r="Q262" s="525"/>
      <c r="R262" s="439"/>
      <c r="S262" s="439"/>
      <c r="T262" s="439"/>
      <c r="U262" s="439"/>
      <c r="V262" s="439"/>
      <c r="W262" s="510"/>
      <c r="X262" s="439"/>
      <c r="Y262" s="439"/>
      <c r="Z262" s="510"/>
      <c r="AA262" s="510"/>
      <c r="AB262" s="439"/>
      <c r="AC262" s="510"/>
      <c r="AD262" s="510"/>
      <c r="AE262" s="510"/>
      <c r="AF262" s="510"/>
      <c r="AG262" s="510"/>
      <c r="AH262" s="510"/>
      <c r="AI262" s="510"/>
      <c r="AJ262" s="510"/>
      <c r="AK262" s="510"/>
      <c r="AL262" s="510"/>
      <c r="AM262" s="510"/>
      <c r="AN262" s="510"/>
      <c r="AO262" s="510"/>
      <c r="AP262" s="510"/>
      <c r="AQ262" s="510"/>
      <c r="AR262" s="510"/>
      <c r="AS262" s="439"/>
      <c r="AT262" s="441"/>
      <c r="AX262" s="500"/>
      <c r="AY262" s="500"/>
      <c r="AZ262" s="500"/>
      <c r="BA262" s="500"/>
      <c r="BB262" s="501"/>
    </row>
    <row r="263" spans="1:54" x14ac:dyDescent="0.2">
      <c r="A263" s="518"/>
      <c r="B263" s="439"/>
      <c r="C263" s="439"/>
      <c r="D263" s="524"/>
      <c r="E263" s="524"/>
      <c r="F263" s="524"/>
      <c r="G263" s="524"/>
      <c r="H263" s="524"/>
      <c r="I263" s="439"/>
      <c r="J263" s="439"/>
      <c r="K263" s="439"/>
      <c r="L263" s="439"/>
      <c r="M263" s="534"/>
      <c r="N263" s="534"/>
      <c r="O263" s="534"/>
      <c r="P263" s="439"/>
      <c r="Q263" s="525"/>
      <c r="R263" s="439"/>
      <c r="S263" s="439"/>
      <c r="T263" s="439"/>
      <c r="U263" s="439"/>
      <c r="V263" s="439"/>
      <c r="W263" s="510"/>
      <c r="X263" s="439"/>
      <c r="Y263" s="439"/>
      <c r="Z263" s="510"/>
      <c r="AA263" s="510"/>
      <c r="AB263" s="439"/>
      <c r="AC263" s="510"/>
      <c r="AD263" s="510"/>
      <c r="AE263" s="510"/>
      <c r="AF263" s="510"/>
      <c r="AG263" s="510"/>
      <c r="AH263" s="510"/>
      <c r="AI263" s="510"/>
      <c r="AJ263" s="510"/>
      <c r="AK263" s="510"/>
      <c r="AL263" s="510"/>
      <c r="AM263" s="510"/>
      <c r="AN263" s="510"/>
      <c r="AO263" s="510"/>
      <c r="AP263" s="510"/>
      <c r="AQ263" s="510"/>
      <c r="AR263" s="510"/>
      <c r="AS263" s="439"/>
      <c r="AT263" s="441"/>
      <c r="AX263" s="500"/>
      <c r="AY263" s="500"/>
      <c r="AZ263" s="500"/>
      <c r="BA263" s="500"/>
      <c r="BB263" s="501"/>
    </row>
    <row r="264" spans="1:54" x14ac:dyDescent="0.2">
      <c r="A264" s="518"/>
      <c r="B264" s="439"/>
      <c r="C264" s="439"/>
      <c r="D264" s="524"/>
      <c r="E264" s="524"/>
      <c r="F264" s="524"/>
      <c r="G264" s="524"/>
      <c r="H264" s="524"/>
      <c r="I264" s="439"/>
      <c r="J264" s="439"/>
      <c r="K264" s="439"/>
      <c r="L264" s="439"/>
      <c r="M264" s="534"/>
      <c r="N264" s="534"/>
      <c r="O264" s="534"/>
      <c r="P264" s="439"/>
      <c r="Q264" s="525"/>
      <c r="R264" s="439"/>
      <c r="S264" s="439"/>
      <c r="T264" s="439"/>
      <c r="U264" s="439"/>
      <c r="V264" s="439"/>
      <c r="W264" s="510"/>
      <c r="X264" s="439"/>
      <c r="Y264" s="439"/>
      <c r="Z264" s="510"/>
      <c r="AA264" s="510"/>
      <c r="AB264" s="439"/>
      <c r="AC264" s="510"/>
      <c r="AD264" s="510"/>
      <c r="AE264" s="510"/>
      <c r="AF264" s="510"/>
      <c r="AG264" s="510"/>
      <c r="AH264" s="510"/>
      <c r="AI264" s="510"/>
      <c r="AJ264" s="510"/>
      <c r="AK264" s="510"/>
      <c r="AL264" s="510"/>
      <c r="AM264" s="510"/>
      <c r="AN264" s="510"/>
      <c r="AO264" s="510"/>
      <c r="AP264" s="510"/>
      <c r="AQ264" s="510"/>
      <c r="AR264" s="510"/>
      <c r="AS264" s="439"/>
      <c r="AT264" s="441"/>
      <c r="AX264" s="500"/>
      <c r="AY264" s="500"/>
      <c r="AZ264" s="500"/>
      <c r="BA264" s="500"/>
      <c r="BB264" s="501"/>
    </row>
    <row r="265" spans="1:54" x14ac:dyDescent="0.2">
      <c r="A265" s="518"/>
      <c r="B265" s="439"/>
      <c r="C265" s="439"/>
      <c r="D265" s="524"/>
      <c r="E265" s="524"/>
      <c r="F265" s="524"/>
      <c r="G265" s="524"/>
      <c r="H265" s="524"/>
      <c r="I265" s="439"/>
      <c r="J265" s="439"/>
      <c r="K265" s="439"/>
      <c r="L265" s="439"/>
      <c r="M265" s="534"/>
      <c r="N265" s="534"/>
      <c r="O265" s="534"/>
      <c r="P265" s="439"/>
      <c r="Q265" s="525"/>
      <c r="R265" s="439"/>
      <c r="S265" s="439"/>
      <c r="T265" s="439"/>
      <c r="U265" s="439"/>
      <c r="V265" s="439"/>
      <c r="W265" s="510"/>
      <c r="X265" s="439"/>
      <c r="Y265" s="439"/>
      <c r="Z265" s="510"/>
      <c r="AA265" s="510"/>
      <c r="AB265" s="439"/>
      <c r="AC265" s="510"/>
      <c r="AD265" s="510"/>
      <c r="AE265" s="510"/>
      <c r="AF265" s="510"/>
      <c r="AG265" s="510"/>
      <c r="AH265" s="510"/>
      <c r="AI265" s="510"/>
      <c r="AJ265" s="510"/>
      <c r="AK265" s="510"/>
      <c r="AL265" s="510"/>
      <c r="AM265" s="510"/>
      <c r="AN265" s="510"/>
      <c r="AO265" s="510"/>
      <c r="AP265" s="510"/>
      <c r="AQ265" s="510"/>
      <c r="AR265" s="510"/>
      <c r="AS265" s="439"/>
      <c r="AT265" s="441"/>
      <c r="AX265" s="500"/>
      <c r="AY265" s="500"/>
      <c r="AZ265" s="500"/>
      <c r="BA265" s="500"/>
      <c r="BB265" s="501"/>
    </row>
    <row r="266" spans="1:54" x14ac:dyDescent="0.2">
      <c r="A266" s="518"/>
      <c r="B266" s="439"/>
      <c r="C266" s="439"/>
      <c r="D266" s="524"/>
      <c r="E266" s="524"/>
      <c r="F266" s="524"/>
      <c r="G266" s="524"/>
      <c r="H266" s="524"/>
      <c r="I266" s="439"/>
      <c r="J266" s="439"/>
      <c r="K266" s="439"/>
      <c r="L266" s="439"/>
      <c r="M266" s="534"/>
      <c r="N266" s="534"/>
      <c r="O266" s="534"/>
      <c r="P266" s="439"/>
      <c r="Q266" s="525"/>
      <c r="R266" s="439"/>
      <c r="S266" s="439"/>
      <c r="T266" s="439"/>
      <c r="U266" s="439"/>
      <c r="V266" s="439"/>
      <c r="W266" s="510"/>
      <c r="X266" s="439"/>
      <c r="Y266" s="439"/>
      <c r="Z266" s="510"/>
      <c r="AA266" s="510"/>
      <c r="AB266" s="439"/>
      <c r="AC266" s="510"/>
      <c r="AD266" s="510"/>
      <c r="AE266" s="510"/>
      <c r="AF266" s="510"/>
      <c r="AG266" s="510"/>
      <c r="AH266" s="510"/>
      <c r="AI266" s="510"/>
      <c r="AJ266" s="510"/>
      <c r="AK266" s="510"/>
      <c r="AL266" s="510"/>
      <c r="AM266" s="510"/>
      <c r="AN266" s="510"/>
      <c r="AO266" s="510"/>
      <c r="AP266" s="510"/>
      <c r="AQ266" s="510"/>
      <c r="AR266" s="510"/>
      <c r="AS266" s="439"/>
      <c r="AT266" s="441"/>
      <c r="AX266" s="500"/>
      <c r="AY266" s="500"/>
      <c r="AZ266" s="500"/>
      <c r="BA266" s="500"/>
      <c r="BB266" s="501"/>
    </row>
    <row r="267" spans="1:54" x14ac:dyDescent="0.2">
      <c r="A267" s="518"/>
      <c r="B267" s="439"/>
      <c r="C267" s="439"/>
      <c r="D267" s="524"/>
      <c r="E267" s="524"/>
      <c r="F267" s="524"/>
      <c r="G267" s="524"/>
      <c r="H267" s="524"/>
      <c r="I267" s="439"/>
      <c r="J267" s="439"/>
      <c r="K267" s="439"/>
      <c r="L267" s="439"/>
      <c r="M267" s="534"/>
      <c r="N267" s="534"/>
      <c r="O267" s="534"/>
      <c r="P267" s="439"/>
      <c r="Q267" s="525"/>
      <c r="R267" s="439"/>
      <c r="S267" s="439"/>
      <c r="T267" s="439"/>
      <c r="U267" s="439"/>
      <c r="V267" s="439"/>
      <c r="W267" s="510"/>
      <c r="X267" s="439"/>
      <c r="Y267" s="439"/>
      <c r="Z267" s="510"/>
      <c r="AA267" s="510"/>
      <c r="AB267" s="439"/>
      <c r="AC267" s="510"/>
      <c r="AD267" s="510"/>
      <c r="AE267" s="510"/>
      <c r="AF267" s="510"/>
      <c r="AG267" s="510"/>
      <c r="AH267" s="510"/>
      <c r="AI267" s="510"/>
      <c r="AJ267" s="510"/>
      <c r="AK267" s="510"/>
      <c r="AL267" s="510"/>
      <c r="AM267" s="510"/>
      <c r="AN267" s="510"/>
      <c r="AO267" s="510"/>
      <c r="AP267" s="510"/>
      <c r="AQ267" s="510"/>
      <c r="AR267" s="510"/>
      <c r="AS267" s="439"/>
      <c r="AT267" s="441"/>
      <c r="AX267" s="500"/>
      <c r="AY267" s="500"/>
      <c r="AZ267" s="500"/>
      <c r="BA267" s="500"/>
      <c r="BB267" s="501"/>
    </row>
    <row r="268" spans="1:54" x14ac:dyDescent="0.2">
      <c r="A268" s="518"/>
      <c r="B268" s="439"/>
      <c r="C268" s="439"/>
      <c r="D268" s="524"/>
      <c r="E268" s="524"/>
      <c r="F268" s="524"/>
      <c r="G268" s="524"/>
      <c r="H268" s="524"/>
      <c r="I268" s="439"/>
      <c r="J268" s="439"/>
      <c r="K268" s="439"/>
      <c r="L268" s="439"/>
      <c r="M268" s="534"/>
      <c r="N268" s="534"/>
      <c r="O268" s="534"/>
      <c r="P268" s="439"/>
      <c r="Q268" s="525"/>
      <c r="R268" s="439"/>
      <c r="S268" s="439"/>
      <c r="T268" s="439"/>
      <c r="U268" s="439"/>
      <c r="V268" s="439"/>
      <c r="W268" s="510"/>
      <c r="X268" s="439"/>
      <c r="Y268" s="439"/>
      <c r="Z268" s="510"/>
      <c r="AA268" s="510"/>
      <c r="AB268" s="439"/>
      <c r="AC268" s="510"/>
      <c r="AD268" s="510"/>
      <c r="AE268" s="510"/>
      <c r="AF268" s="510"/>
      <c r="AG268" s="510"/>
      <c r="AH268" s="510"/>
      <c r="AI268" s="510"/>
      <c r="AJ268" s="510"/>
      <c r="AK268" s="510"/>
      <c r="AL268" s="510"/>
      <c r="AM268" s="510"/>
      <c r="AN268" s="510"/>
      <c r="AO268" s="510"/>
      <c r="AP268" s="510"/>
      <c r="AQ268" s="510"/>
      <c r="AR268" s="510"/>
      <c r="AS268" s="439"/>
      <c r="AT268" s="441"/>
      <c r="AX268" s="500"/>
      <c r="AY268" s="500"/>
      <c r="AZ268" s="500"/>
      <c r="BA268" s="500"/>
      <c r="BB268" s="501"/>
    </row>
    <row r="269" spans="1:54" x14ac:dyDescent="0.2">
      <c r="A269" s="518"/>
      <c r="B269" s="439"/>
      <c r="C269" s="439"/>
      <c r="D269" s="524"/>
      <c r="E269" s="524"/>
      <c r="F269" s="524"/>
      <c r="G269" s="524"/>
      <c r="H269" s="524"/>
      <c r="I269" s="439"/>
      <c r="J269" s="439"/>
      <c r="K269" s="439"/>
      <c r="L269" s="439"/>
      <c r="M269" s="534"/>
      <c r="N269" s="534"/>
      <c r="O269" s="534"/>
      <c r="P269" s="439"/>
      <c r="Q269" s="525"/>
      <c r="R269" s="439"/>
      <c r="S269" s="439"/>
      <c r="T269" s="439"/>
      <c r="U269" s="439"/>
      <c r="V269" s="439"/>
      <c r="W269" s="510"/>
      <c r="X269" s="439"/>
      <c r="Y269" s="439"/>
      <c r="Z269" s="510"/>
      <c r="AA269" s="510"/>
      <c r="AB269" s="439"/>
      <c r="AC269" s="510"/>
      <c r="AD269" s="510"/>
      <c r="AE269" s="510"/>
      <c r="AF269" s="510"/>
      <c r="AG269" s="510"/>
      <c r="AH269" s="510"/>
      <c r="AI269" s="510"/>
      <c r="AJ269" s="510"/>
      <c r="AK269" s="510"/>
      <c r="AL269" s="510"/>
      <c r="AM269" s="510"/>
      <c r="AN269" s="510"/>
      <c r="AO269" s="510"/>
      <c r="AP269" s="510"/>
      <c r="AQ269" s="510"/>
      <c r="AR269" s="510"/>
      <c r="AS269" s="439"/>
      <c r="AT269" s="441"/>
      <c r="AX269" s="500"/>
      <c r="AY269" s="500"/>
      <c r="AZ269" s="500"/>
      <c r="BA269" s="500"/>
      <c r="BB269" s="501"/>
    </row>
    <row r="270" spans="1:54" x14ac:dyDescent="0.2">
      <c r="A270" s="518"/>
      <c r="B270" s="439"/>
      <c r="C270" s="439"/>
      <c r="D270" s="524"/>
      <c r="E270" s="524"/>
      <c r="F270" s="524"/>
      <c r="G270" s="524"/>
      <c r="H270" s="524"/>
      <c r="I270" s="439"/>
      <c r="J270" s="439"/>
      <c r="K270" s="439"/>
      <c r="L270" s="439"/>
      <c r="M270" s="534"/>
      <c r="N270" s="534"/>
      <c r="O270" s="534"/>
      <c r="P270" s="439"/>
      <c r="Q270" s="525"/>
      <c r="R270" s="439"/>
      <c r="S270" s="439"/>
      <c r="T270" s="439"/>
      <c r="U270" s="439"/>
      <c r="V270" s="439"/>
      <c r="W270" s="510"/>
      <c r="X270" s="439"/>
      <c r="Y270" s="439"/>
      <c r="Z270" s="510"/>
      <c r="AA270" s="510"/>
      <c r="AB270" s="439"/>
      <c r="AC270" s="510"/>
      <c r="AD270" s="510"/>
      <c r="AE270" s="510"/>
      <c r="AF270" s="510"/>
      <c r="AG270" s="510"/>
      <c r="AH270" s="510"/>
      <c r="AI270" s="510"/>
      <c r="AJ270" s="510"/>
      <c r="AK270" s="510"/>
      <c r="AL270" s="510"/>
      <c r="AM270" s="510"/>
      <c r="AN270" s="510"/>
      <c r="AO270" s="510"/>
      <c r="AP270" s="510"/>
      <c r="AQ270" s="510"/>
      <c r="AR270" s="510"/>
      <c r="AS270" s="439"/>
      <c r="AT270" s="441"/>
      <c r="AX270" s="500"/>
      <c r="AY270" s="500"/>
      <c r="AZ270" s="500"/>
      <c r="BA270" s="500"/>
      <c r="BB270" s="501"/>
    </row>
    <row r="271" spans="1:54" x14ac:dyDescent="0.2">
      <c r="A271" s="518"/>
      <c r="B271" s="439"/>
      <c r="C271" s="439"/>
      <c r="D271" s="524"/>
      <c r="E271" s="524"/>
      <c r="F271" s="524"/>
      <c r="G271" s="524"/>
      <c r="H271" s="524"/>
      <c r="I271" s="439"/>
      <c r="J271" s="439"/>
      <c r="K271" s="439"/>
      <c r="L271" s="439"/>
      <c r="M271" s="534"/>
      <c r="N271" s="534"/>
      <c r="O271" s="534"/>
      <c r="P271" s="439"/>
      <c r="Q271" s="525"/>
      <c r="R271" s="439"/>
      <c r="S271" s="439"/>
      <c r="T271" s="439"/>
      <c r="U271" s="439"/>
      <c r="V271" s="439"/>
      <c r="W271" s="510"/>
      <c r="X271" s="439"/>
      <c r="Y271" s="439"/>
      <c r="Z271" s="510"/>
      <c r="AA271" s="510"/>
      <c r="AB271" s="439"/>
      <c r="AC271" s="510"/>
      <c r="AD271" s="510"/>
      <c r="AE271" s="510"/>
      <c r="AF271" s="510"/>
      <c r="AG271" s="510"/>
      <c r="AH271" s="510"/>
      <c r="AI271" s="510"/>
      <c r="AJ271" s="510"/>
      <c r="AK271" s="510"/>
      <c r="AL271" s="510"/>
      <c r="AM271" s="510"/>
      <c r="AN271" s="510"/>
      <c r="AO271" s="510"/>
      <c r="AP271" s="510"/>
      <c r="AQ271" s="510"/>
      <c r="AR271" s="510"/>
      <c r="AS271" s="439"/>
      <c r="AT271" s="441"/>
      <c r="AX271" s="500"/>
      <c r="AY271" s="500"/>
      <c r="AZ271" s="500"/>
      <c r="BA271" s="500"/>
      <c r="BB271" s="501"/>
    </row>
    <row r="272" spans="1:54" x14ac:dyDescent="0.2">
      <c r="A272" s="518"/>
      <c r="B272" s="439"/>
      <c r="C272" s="439"/>
      <c r="D272" s="524"/>
      <c r="E272" s="524"/>
      <c r="F272" s="524"/>
      <c r="G272" s="524"/>
      <c r="H272" s="524"/>
      <c r="I272" s="439"/>
      <c r="J272" s="439"/>
      <c r="K272" s="439"/>
      <c r="L272" s="439"/>
      <c r="M272" s="534"/>
      <c r="N272" s="534"/>
      <c r="O272" s="534"/>
      <c r="P272" s="439"/>
      <c r="Q272" s="525"/>
      <c r="R272" s="439"/>
      <c r="S272" s="439"/>
      <c r="T272" s="439"/>
      <c r="U272" s="439"/>
      <c r="V272" s="439"/>
      <c r="W272" s="510"/>
      <c r="X272" s="439"/>
      <c r="Y272" s="439"/>
      <c r="Z272" s="510"/>
      <c r="AA272" s="510"/>
      <c r="AB272" s="439"/>
      <c r="AC272" s="510"/>
      <c r="AD272" s="510"/>
      <c r="AE272" s="510"/>
      <c r="AF272" s="510"/>
      <c r="AG272" s="510"/>
      <c r="AH272" s="510"/>
      <c r="AI272" s="510"/>
      <c r="AJ272" s="510"/>
      <c r="AK272" s="510"/>
      <c r="AL272" s="510"/>
      <c r="AM272" s="510"/>
      <c r="AN272" s="510"/>
      <c r="AO272" s="510"/>
      <c r="AP272" s="510"/>
      <c r="AQ272" s="510"/>
      <c r="AR272" s="510"/>
      <c r="AS272" s="439"/>
      <c r="AT272" s="441"/>
      <c r="AX272" s="500"/>
      <c r="AY272" s="500"/>
      <c r="AZ272" s="500"/>
      <c r="BA272" s="500"/>
      <c r="BB272" s="501"/>
    </row>
    <row r="273" spans="1:54" x14ac:dyDescent="0.2">
      <c r="A273" s="518"/>
      <c r="B273" s="439"/>
      <c r="C273" s="439"/>
      <c r="D273" s="524"/>
      <c r="E273" s="524"/>
      <c r="F273" s="524"/>
      <c r="G273" s="524"/>
      <c r="H273" s="524"/>
      <c r="I273" s="439"/>
      <c r="J273" s="439"/>
      <c r="K273" s="439"/>
      <c r="L273" s="439"/>
      <c r="M273" s="534"/>
      <c r="N273" s="534"/>
      <c r="O273" s="534"/>
      <c r="P273" s="439"/>
      <c r="Q273" s="525"/>
      <c r="R273" s="439"/>
      <c r="S273" s="439"/>
      <c r="T273" s="439"/>
      <c r="U273" s="439"/>
      <c r="V273" s="439"/>
      <c r="W273" s="510"/>
      <c r="X273" s="439"/>
      <c r="Y273" s="439"/>
      <c r="Z273" s="510"/>
      <c r="AA273" s="510"/>
      <c r="AB273" s="439"/>
      <c r="AC273" s="510"/>
      <c r="AD273" s="510"/>
      <c r="AE273" s="510"/>
      <c r="AF273" s="510"/>
      <c r="AG273" s="510"/>
      <c r="AH273" s="510"/>
      <c r="AI273" s="510"/>
      <c r="AJ273" s="510"/>
      <c r="AK273" s="510"/>
      <c r="AL273" s="510"/>
      <c r="AM273" s="510"/>
      <c r="AN273" s="510"/>
      <c r="AO273" s="510"/>
      <c r="AP273" s="510"/>
      <c r="AQ273" s="510"/>
      <c r="AR273" s="510"/>
      <c r="AS273" s="439"/>
      <c r="AT273" s="441"/>
      <c r="AX273" s="500"/>
      <c r="AY273" s="500"/>
      <c r="AZ273" s="500"/>
      <c r="BA273" s="500"/>
      <c r="BB273" s="501"/>
    </row>
    <row r="274" spans="1:54" x14ac:dyDescent="0.2">
      <c r="A274" s="518"/>
      <c r="B274" s="439"/>
      <c r="C274" s="439"/>
      <c r="D274" s="524"/>
      <c r="E274" s="524"/>
      <c r="F274" s="524"/>
      <c r="G274" s="524"/>
      <c r="H274" s="524"/>
      <c r="I274" s="439"/>
      <c r="J274" s="439"/>
      <c r="K274" s="439"/>
      <c r="L274" s="439"/>
      <c r="M274" s="534"/>
      <c r="N274" s="534"/>
      <c r="O274" s="534"/>
      <c r="P274" s="439"/>
      <c r="Q274" s="525"/>
      <c r="R274" s="439"/>
      <c r="S274" s="439"/>
      <c r="T274" s="439"/>
      <c r="U274" s="439"/>
      <c r="V274" s="439"/>
      <c r="W274" s="510"/>
      <c r="X274" s="439"/>
      <c r="Y274" s="439"/>
      <c r="Z274" s="510"/>
      <c r="AA274" s="510"/>
      <c r="AB274" s="439"/>
      <c r="AC274" s="510"/>
      <c r="AD274" s="510"/>
      <c r="AE274" s="510"/>
      <c r="AF274" s="510"/>
      <c r="AG274" s="510"/>
      <c r="AH274" s="510"/>
      <c r="AI274" s="510"/>
      <c r="AJ274" s="510"/>
      <c r="AK274" s="510"/>
      <c r="AL274" s="510"/>
      <c r="AM274" s="510"/>
      <c r="AN274" s="510"/>
      <c r="AO274" s="510"/>
      <c r="AP274" s="510"/>
      <c r="AQ274" s="510"/>
      <c r="AR274" s="510"/>
      <c r="AS274" s="439"/>
      <c r="AT274" s="441"/>
      <c r="AX274" s="500"/>
      <c r="AY274" s="500"/>
      <c r="AZ274" s="500"/>
      <c r="BA274" s="500"/>
      <c r="BB274" s="501"/>
    </row>
    <row r="275" spans="1:54" x14ac:dyDescent="0.2">
      <c r="A275" s="518"/>
      <c r="B275" s="439"/>
      <c r="C275" s="439"/>
      <c r="D275" s="524"/>
      <c r="E275" s="524"/>
      <c r="F275" s="524"/>
      <c r="G275" s="524"/>
      <c r="H275" s="524"/>
      <c r="I275" s="439"/>
      <c r="J275" s="439"/>
      <c r="K275" s="439"/>
      <c r="L275" s="439"/>
      <c r="M275" s="534"/>
      <c r="N275" s="534"/>
      <c r="O275" s="534"/>
      <c r="P275" s="439"/>
      <c r="Q275" s="525"/>
      <c r="R275" s="439"/>
      <c r="S275" s="439"/>
      <c r="T275" s="439"/>
      <c r="U275" s="439"/>
      <c r="V275" s="439"/>
      <c r="W275" s="510"/>
      <c r="X275" s="439"/>
      <c r="Y275" s="439"/>
      <c r="Z275" s="510"/>
      <c r="AA275" s="510"/>
      <c r="AB275" s="439"/>
      <c r="AC275" s="510"/>
      <c r="AD275" s="510"/>
      <c r="AE275" s="510"/>
      <c r="AF275" s="510"/>
      <c r="AG275" s="510"/>
      <c r="AH275" s="510"/>
      <c r="AI275" s="510"/>
      <c r="AJ275" s="510"/>
      <c r="AK275" s="510"/>
      <c r="AL275" s="510"/>
      <c r="AM275" s="510"/>
      <c r="AN275" s="510"/>
      <c r="AO275" s="510"/>
      <c r="AP275" s="510"/>
      <c r="AQ275" s="510"/>
      <c r="AR275" s="510"/>
      <c r="AS275" s="439"/>
      <c r="AT275" s="441"/>
    </row>
    <row r="276" spans="1:54" x14ac:dyDescent="0.2">
      <c r="A276" s="518"/>
      <c r="B276" s="439"/>
      <c r="C276" s="439"/>
      <c r="D276" s="524"/>
      <c r="E276" s="524"/>
      <c r="F276" s="524"/>
      <c r="G276" s="524"/>
      <c r="H276" s="524"/>
      <c r="I276" s="439"/>
      <c r="J276" s="439"/>
      <c r="K276" s="439"/>
      <c r="L276" s="439"/>
      <c r="M276" s="534"/>
      <c r="N276" s="534"/>
      <c r="O276" s="534"/>
      <c r="P276" s="439"/>
      <c r="Q276" s="525"/>
      <c r="R276" s="439"/>
      <c r="S276" s="439"/>
      <c r="T276" s="439"/>
      <c r="U276" s="439"/>
      <c r="V276" s="439"/>
      <c r="W276" s="510"/>
      <c r="X276" s="439"/>
      <c r="Y276" s="439"/>
      <c r="Z276" s="510"/>
      <c r="AA276" s="510"/>
      <c r="AB276" s="439"/>
      <c r="AC276" s="510"/>
      <c r="AD276" s="510"/>
      <c r="AE276" s="510"/>
      <c r="AF276" s="510"/>
      <c r="AG276" s="510"/>
      <c r="AH276" s="510"/>
      <c r="AI276" s="510"/>
      <c r="AJ276" s="510"/>
      <c r="AK276" s="510"/>
      <c r="AL276" s="510"/>
      <c r="AM276" s="510"/>
      <c r="AN276" s="510"/>
      <c r="AO276" s="510"/>
      <c r="AP276" s="510"/>
      <c r="AQ276" s="510"/>
      <c r="AR276" s="510"/>
      <c r="AS276" s="439"/>
      <c r="AT276" s="441"/>
    </row>
    <row r="277" spans="1:54" x14ac:dyDescent="0.2">
      <c r="A277" s="518"/>
      <c r="B277" s="439"/>
      <c r="C277" s="439"/>
      <c r="D277" s="524"/>
      <c r="E277" s="524"/>
      <c r="F277" s="524"/>
      <c r="G277" s="524"/>
      <c r="H277" s="524"/>
      <c r="I277" s="439"/>
      <c r="J277" s="439"/>
      <c r="K277" s="439"/>
      <c r="L277" s="439"/>
      <c r="M277" s="534"/>
      <c r="N277" s="534"/>
      <c r="O277" s="534"/>
      <c r="P277" s="439"/>
      <c r="Q277" s="525"/>
      <c r="R277" s="439"/>
      <c r="S277" s="439"/>
      <c r="T277" s="439"/>
      <c r="U277" s="439"/>
      <c r="V277" s="439"/>
      <c r="W277" s="510"/>
      <c r="X277" s="439"/>
      <c r="Y277" s="439"/>
      <c r="Z277" s="510"/>
      <c r="AA277" s="510"/>
      <c r="AB277" s="439"/>
      <c r="AC277" s="510"/>
      <c r="AD277" s="510"/>
      <c r="AE277" s="510"/>
      <c r="AF277" s="510"/>
      <c r="AG277" s="510"/>
      <c r="AH277" s="510"/>
      <c r="AI277" s="510"/>
      <c r="AJ277" s="510"/>
      <c r="AK277" s="510"/>
      <c r="AL277" s="510"/>
      <c r="AM277" s="510"/>
      <c r="AN277" s="510"/>
      <c r="AO277" s="510"/>
      <c r="AP277" s="510"/>
      <c r="AQ277" s="510"/>
      <c r="AR277" s="510"/>
      <c r="AS277" s="439"/>
      <c r="AT277" s="441"/>
    </row>
    <row r="278" spans="1:54" x14ac:dyDescent="0.2">
      <c r="A278" s="518"/>
      <c r="B278" s="439"/>
      <c r="C278" s="439"/>
      <c r="D278" s="524"/>
      <c r="E278" s="524"/>
      <c r="F278" s="524"/>
      <c r="G278" s="524"/>
      <c r="H278" s="524"/>
      <c r="I278" s="439"/>
      <c r="J278" s="439"/>
      <c r="K278" s="439"/>
      <c r="L278" s="439"/>
      <c r="M278" s="534"/>
      <c r="N278" s="534"/>
      <c r="O278" s="534"/>
      <c r="P278" s="439"/>
      <c r="Q278" s="525"/>
      <c r="R278" s="439"/>
      <c r="S278" s="439"/>
      <c r="T278" s="439"/>
      <c r="U278" s="439"/>
      <c r="V278" s="439"/>
      <c r="W278" s="510"/>
      <c r="X278" s="439"/>
      <c r="Y278" s="439"/>
      <c r="Z278" s="510"/>
      <c r="AA278" s="510"/>
      <c r="AB278" s="439"/>
      <c r="AC278" s="510"/>
      <c r="AD278" s="510"/>
      <c r="AE278" s="510"/>
      <c r="AF278" s="510"/>
      <c r="AG278" s="510"/>
      <c r="AH278" s="510"/>
      <c r="AI278" s="510"/>
      <c r="AJ278" s="510"/>
      <c r="AK278" s="510"/>
      <c r="AL278" s="510"/>
      <c r="AM278" s="510"/>
      <c r="AN278" s="510"/>
      <c r="AO278" s="510"/>
      <c r="AP278" s="510"/>
      <c r="AQ278" s="510"/>
      <c r="AR278" s="510"/>
      <c r="AS278" s="439"/>
      <c r="AT278" s="441"/>
    </row>
    <row r="279" spans="1:54" x14ac:dyDescent="0.2">
      <c r="A279" s="518"/>
      <c r="B279" s="439"/>
      <c r="C279" s="439"/>
      <c r="D279" s="524"/>
      <c r="E279" s="524"/>
      <c r="F279" s="524"/>
      <c r="G279" s="524"/>
      <c r="H279" s="524"/>
      <c r="I279" s="439"/>
      <c r="J279" s="439"/>
      <c r="K279" s="439"/>
      <c r="L279" s="439"/>
      <c r="M279" s="534"/>
      <c r="N279" s="534"/>
      <c r="O279" s="534"/>
      <c r="P279" s="439"/>
      <c r="Q279" s="525"/>
      <c r="R279" s="439"/>
      <c r="S279" s="439"/>
      <c r="T279" s="439"/>
      <c r="U279" s="439"/>
      <c r="V279" s="439"/>
      <c r="W279" s="510"/>
      <c r="X279" s="439"/>
      <c r="Y279" s="439"/>
      <c r="Z279" s="510"/>
      <c r="AA279" s="510"/>
      <c r="AB279" s="439"/>
      <c r="AC279" s="510"/>
      <c r="AD279" s="510"/>
      <c r="AE279" s="510"/>
      <c r="AF279" s="510"/>
      <c r="AG279" s="510"/>
      <c r="AH279" s="510"/>
      <c r="AI279" s="510"/>
      <c r="AJ279" s="510"/>
      <c r="AK279" s="510"/>
      <c r="AL279" s="510"/>
      <c r="AM279" s="510"/>
      <c r="AN279" s="510"/>
      <c r="AO279" s="510"/>
      <c r="AP279" s="510"/>
      <c r="AQ279" s="510"/>
      <c r="AR279" s="510"/>
      <c r="AS279" s="439"/>
      <c r="AT279" s="441"/>
    </row>
    <row r="280" spans="1:54" x14ac:dyDescent="0.2">
      <c r="A280" s="518"/>
      <c r="B280" s="439"/>
      <c r="C280" s="439"/>
      <c r="D280" s="524"/>
      <c r="E280" s="524"/>
      <c r="F280" s="524"/>
      <c r="G280" s="524"/>
      <c r="H280" s="524"/>
      <c r="I280" s="439"/>
      <c r="J280" s="439"/>
      <c r="K280" s="439"/>
      <c r="L280" s="439"/>
      <c r="M280" s="534"/>
      <c r="N280" s="534"/>
      <c r="O280" s="534"/>
      <c r="P280" s="439"/>
      <c r="Q280" s="525"/>
      <c r="R280" s="439"/>
      <c r="S280" s="439"/>
      <c r="T280" s="439"/>
      <c r="U280" s="439"/>
      <c r="V280" s="439"/>
      <c r="W280" s="510"/>
      <c r="X280" s="439"/>
      <c r="Y280" s="439"/>
      <c r="Z280" s="510"/>
      <c r="AA280" s="510"/>
      <c r="AB280" s="439"/>
      <c r="AC280" s="510"/>
      <c r="AD280" s="510"/>
      <c r="AE280" s="510"/>
      <c r="AF280" s="510"/>
      <c r="AG280" s="510"/>
      <c r="AH280" s="510"/>
      <c r="AI280" s="510"/>
      <c r="AJ280" s="510"/>
      <c r="AK280" s="510"/>
      <c r="AL280" s="510"/>
      <c r="AM280" s="510"/>
      <c r="AN280" s="510"/>
      <c r="AO280" s="510"/>
      <c r="AP280" s="510"/>
      <c r="AQ280" s="510"/>
      <c r="AR280" s="510"/>
      <c r="AS280" s="439"/>
      <c r="AT280" s="441"/>
    </row>
    <row r="281" spans="1:54" x14ac:dyDescent="0.2">
      <c r="A281" s="518"/>
      <c r="B281" s="439"/>
      <c r="C281" s="439"/>
      <c r="D281" s="524"/>
      <c r="E281" s="524"/>
      <c r="F281" s="524"/>
      <c r="G281" s="524"/>
      <c r="H281" s="524"/>
      <c r="I281" s="439"/>
      <c r="J281" s="439"/>
      <c r="K281" s="439"/>
      <c r="L281" s="439"/>
      <c r="M281" s="534"/>
      <c r="N281" s="534"/>
      <c r="O281" s="534"/>
      <c r="P281" s="439"/>
      <c r="Q281" s="525"/>
      <c r="R281" s="439"/>
      <c r="S281" s="439"/>
      <c r="T281" s="439"/>
      <c r="U281" s="439"/>
      <c r="V281" s="439"/>
      <c r="W281" s="510"/>
      <c r="X281" s="439"/>
      <c r="Y281" s="439"/>
      <c r="Z281" s="510"/>
      <c r="AA281" s="510"/>
      <c r="AB281" s="439"/>
      <c r="AC281" s="510"/>
      <c r="AD281" s="510"/>
      <c r="AE281" s="510"/>
      <c r="AF281" s="510"/>
      <c r="AG281" s="510"/>
      <c r="AH281" s="510"/>
      <c r="AI281" s="510"/>
      <c r="AJ281" s="510"/>
      <c r="AK281" s="510"/>
      <c r="AL281" s="510"/>
      <c r="AM281" s="510"/>
      <c r="AN281" s="510"/>
      <c r="AO281" s="510"/>
      <c r="AP281" s="510"/>
      <c r="AQ281" s="510"/>
      <c r="AR281" s="510"/>
      <c r="AS281" s="439"/>
      <c r="AT281" s="441"/>
    </row>
    <row r="282" spans="1:54" x14ac:dyDescent="0.2">
      <c r="A282" s="518"/>
      <c r="B282" s="439"/>
      <c r="C282" s="439"/>
      <c r="D282" s="524"/>
      <c r="E282" s="524"/>
      <c r="F282" s="524"/>
      <c r="G282" s="524"/>
      <c r="H282" s="524"/>
      <c r="I282" s="439"/>
      <c r="J282" s="439"/>
      <c r="K282" s="439"/>
      <c r="L282" s="439"/>
      <c r="M282" s="534"/>
      <c r="N282" s="534"/>
      <c r="O282" s="534"/>
      <c r="P282" s="439"/>
      <c r="Q282" s="525"/>
      <c r="R282" s="439"/>
      <c r="S282" s="439"/>
      <c r="T282" s="439"/>
      <c r="U282" s="439"/>
      <c r="V282" s="439"/>
      <c r="W282" s="510"/>
      <c r="X282" s="439"/>
      <c r="Y282" s="439"/>
      <c r="Z282" s="510"/>
      <c r="AA282" s="510"/>
      <c r="AB282" s="439"/>
      <c r="AC282" s="510"/>
      <c r="AD282" s="510"/>
      <c r="AE282" s="510"/>
      <c r="AF282" s="510"/>
      <c r="AG282" s="510"/>
      <c r="AH282" s="510"/>
      <c r="AI282" s="510"/>
      <c r="AJ282" s="510"/>
      <c r="AK282" s="510"/>
      <c r="AL282" s="510"/>
      <c r="AM282" s="510"/>
      <c r="AN282" s="510"/>
      <c r="AO282" s="510"/>
      <c r="AP282" s="510"/>
      <c r="AQ282" s="510"/>
      <c r="AR282" s="510"/>
      <c r="AS282" s="439"/>
      <c r="AT282" s="441"/>
    </row>
    <row r="283" spans="1:54" x14ac:dyDescent="0.2">
      <c r="A283" s="518"/>
      <c r="B283" s="439"/>
      <c r="C283" s="439"/>
      <c r="D283" s="524"/>
      <c r="E283" s="524"/>
      <c r="F283" s="524"/>
      <c r="G283" s="524"/>
      <c r="H283" s="524"/>
      <c r="I283" s="439"/>
      <c r="J283" s="439"/>
      <c r="K283" s="439"/>
      <c r="L283" s="439"/>
      <c r="M283" s="534"/>
      <c r="N283" s="534"/>
      <c r="O283" s="534"/>
      <c r="P283" s="439"/>
      <c r="Q283" s="525"/>
      <c r="R283" s="439"/>
      <c r="S283" s="439"/>
      <c r="T283" s="439"/>
      <c r="U283" s="439"/>
      <c r="V283" s="439"/>
      <c r="W283" s="510"/>
      <c r="X283" s="439"/>
      <c r="Y283" s="439"/>
      <c r="Z283" s="510"/>
      <c r="AA283" s="510"/>
      <c r="AB283" s="439"/>
      <c r="AC283" s="510"/>
      <c r="AD283" s="510"/>
      <c r="AE283" s="510"/>
      <c r="AF283" s="510"/>
      <c r="AG283" s="510"/>
      <c r="AH283" s="510"/>
      <c r="AI283" s="510"/>
      <c r="AJ283" s="510"/>
      <c r="AK283" s="510"/>
      <c r="AL283" s="510"/>
      <c r="AM283" s="510"/>
      <c r="AN283" s="510"/>
      <c r="AO283" s="510"/>
      <c r="AP283" s="510"/>
      <c r="AQ283" s="510"/>
      <c r="AR283" s="510"/>
      <c r="AS283" s="439"/>
      <c r="AT283" s="441"/>
    </row>
    <row r="284" spans="1:54" x14ac:dyDescent="0.2">
      <c r="A284" s="518"/>
      <c r="B284" s="439"/>
      <c r="C284" s="439"/>
      <c r="D284" s="524"/>
      <c r="E284" s="524"/>
      <c r="F284" s="524"/>
      <c r="G284" s="524"/>
      <c r="H284" s="524"/>
      <c r="I284" s="439"/>
      <c r="J284" s="439"/>
      <c r="K284" s="439"/>
      <c r="L284" s="439"/>
      <c r="M284" s="534"/>
      <c r="N284" s="534"/>
      <c r="O284" s="534"/>
      <c r="P284" s="439"/>
      <c r="Q284" s="525"/>
      <c r="R284" s="439"/>
      <c r="S284" s="439"/>
      <c r="T284" s="439"/>
      <c r="U284" s="439"/>
      <c r="V284" s="439"/>
      <c r="W284" s="510"/>
      <c r="X284" s="439"/>
      <c r="Y284" s="439"/>
      <c r="Z284" s="510"/>
      <c r="AA284" s="510"/>
      <c r="AB284" s="439"/>
      <c r="AC284" s="510"/>
      <c r="AD284" s="510"/>
      <c r="AE284" s="510"/>
      <c r="AF284" s="510"/>
      <c r="AG284" s="510"/>
      <c r="AH284" s="510"/>
      <c r="AI284" s="510"/>
      <c r="AJ284" s="510"/>
      <c r="AK284" s="510"/>
      <c r="AL284" s="510"/>
      <c r="AM284" s="510"/>
      <c r="AN284" s="510"/>
      <c r="AO284" s="510"/>
      <c r="AP284" s="510"/>
      <c r="AQ284" s="510"/>
      <c r="AR284" s="510"/>
      <c r="AS284" s="439"/>
      <c r="AT284" s="441"/>
    </row>
    <row r="285" spans="1:54" x14ac:dyDescent="0.2">
      <c r="A285" s="518"/>
      <c r="B285" s="439"/>
      <c r="C285" s="439"/>
      <c r="D285" s="524"/>
      <c r="E285" s="524"/>
      <c r="F285" s="524"/>
      <c r="G285" s="524"/>
      <c r="H285" s="524"/>
      <c r="I285" s="439"/>
      <c r="J285" s="439"/>
      <c r="K285" s="439"/>
      <c r="L285" s="439"/>
      <c r="M285" s="534"/>
      <c r="N285" s="534"/>
      <c r="O285" s="534"/>
      <c r="P285" s="439"/>
      <c r="Q285" s="525"/>
      <c r="R285" s="439"/>
      <c r="S285" s="439"/>
      <c r="T285" s="439"/>
      <c r="U285" s="439"/>
      <c r="V285" s="439"/>
      <c r="W285" s="510"/>
      <c r="X285" s="439"/>
      <c r="Y285" s="439"/>
      <c r="Z285" s="510"/>
      <c r="AA285" s="510"/>
      <c r="AB285" s="439"/>
      <c r="AC285" s="510"/>
      <c r="AD285" s="510"/>
      <c r="AE285" s="510"/>
      <c r="AF285" s="510"/>
      <c r="AG285" s="510"/>
      <c r="AH285" s="510"/>
      <c r="AI285" s="510"/>
      <c r="AJ285" s="510"/>
      <c r="AK285" s="510"/>
      <c r="AL285" s="510"/>
      <c r="AM285" s="510"/>
      <c r="AN285" s="510"/>
      <c r="AO285" s="510"/>
      <c r="AP285" s="510"/>
      <c r="AQ285" s="510"/>
      <c r="AR285" s="510"/>
      <c r="AS285" s="439"/>
      <c r="AT285" s="441"/>
    </row>
    <row r="286" spans="1:54" x14ac:dyDescent="0.2">
      <c r="A286" s="518"/>
      <c r="B286" s="439"/>
      <c r="C286" s="439"/>
      <c r="D286" s="524"/>
      <c r="E286" s="524"/>
      <c r="F286" s="524"/>
      <c r="G286" s="524"/>
      <c r="H286" s="524"/>
      <c r="I286" s="439"/>
      <c r="J286" s="439"/>
      <c r="K286" s="439"/>
      <c r="L286" s="439"/>
      <c r="M286" s="534"/>
      <c r="N286" s="534"/>
      <c r="O286" s="534"/>
      <c r="P286" s="439"/>
      <c r="Q286" s="525"/>
      <c r="R286" s="439"/>
      <c r="S286" s="439"/>
      <c r="T286" s="439"/>
      <c r="U286" s="439"/>
      <c r="V286" s="439"/>
      <c r="W286" s="510"/>
      <c r="X286" s="439"/>
      <c r="Y286" s="439"/>
      <c r="Z286" s="510"/>
      <c r="AA286" s="510"/>
      <c r="AB286" s="439"/>
      <c r="AC286" s="510"/>
      <c r="AD286" s="510"/>
      <c r="AE286" s="510"/>
      <c r="AF286" s="510"/>
      <c r="AG286" s="510"/>
      <c r="AH286" s="510"/>
      <c r="AI286" s="510"/>
      <c r="AJ286" s="510"/>
      <c r="AK286" s="510"/>
      <c r="AL286" s="510"/>
      <c r="AM286" s="510"/>
      <c r="AN286" s="510"/>
      <c r="AO286" s="510"/>
      <c r="AP286" s="510"/>
      <c r="AQ286" s="510"/>
      <c r="AR286" s="510"/>
      <c r="AS286" s="439"/>
      <c r="AT286" s="441"/>
    </row>
    <row r="287" spans="1:54" x14ac:dyDescent="0.2">
      <c r="A287" s="518"/>
      <c r="B287" s="439"/>
      <c r="C287" s="439"/>
      <c r="D287" s="524"/>
      <c r="E287" s="524"/>
      <c r="F287" s="524"/>
      <c r="G287" s="524"/>
      <c r="H287" s="524"/>
      <c r="I287" s="439"/>
      <c r="J287" s="439"/>
      <c r="K287" s="439"/>
      <c r="L287" s="439"/>
      <c r="M287" s="534"/>
      <c r="N287" s="534"/>
      <c r="O287" s="534"/>
      <c r="P287" s="439"/>
      <c r="Q287" s="525"/>
      <c r="R287" s="439"/>
      <c r="S287" s="439"/>
      <c r="T287" s="439"/>
      <c r="U287" s="439"/>
      <c r="V287" s="439"/>
      <c r="W287" s="510"/>
      <c r="X287" s="439"/>
      <c r="Y287" s="439"/>
      <c r="Z287" s="510"/>
      <c r="AA287" s="439"/>
      <c r="AB287" s="439"/>
      <c r="AC287" s="510"/>
      <c r="AD287" s="510"/>
      <c r="AE287" s="510"/>
      <c r="AF287" s="510"/>
      <c r="AG287" s="510"/>
      <c r="AH287" s="510"/>
      <c r="AI287" s="510"/>
      <c r="AJ287" s="439"/>
      <c r="AK287" s="439"/>
      <c r="AL287" s="439"/>
      <c r="AM287" s="439"/>
      <c r="AN287" s="439"/>
      <c r="AO287" s="439"/>
      <c r="AP287" s="439"/>
      <c r="AQ287" s="439"/>
      <c r="AR287" s="439"/>
      <c r="AS287" s="439"/>
      <c r="AT287" s="441"/>
    </row>
    <row r="288" spans="1:54" x14ac:dyDescent="0.2">
      <c r="A288" s="518"/>
      <c r="B288" s="439"/>
      <c r="C288" s="439"/>
      <c r="D288" s="524"/>
      <c r="E288" s="524"/>
      <c r="F288" s="524"/>
      <c r="G288" s="524"/>
      <c r="H288" s="524"/>
      <c r="I288" s="439"/>
      <c r="J288" s="439"/>
      <c r="K288" s="439"/>
      <c r="L288" s="439"/>
      <c r="M288" s="534"/>
      <c r="N288" s="534"/>
      <c r="O288" s="534"/>
      <c r="P288" s="439"/>
      <c r="Q288" s="525"/>
      <c r="R288" s="439"/>
      <c r="S288" s="439"/>
      <c r="T288" s="439"/>
      <c r="U288" s="439"/>
      <c r="V288" s="439"/>
      <c r="W288" s="510"/>
      <c r="X288" s="439"/>
      <c r="Y288" s="439"/>
      <c r="Z288" s="510"/>
      <c r="AA288" s="439"/>
      <c r="AB288" s="439"/>
      <c r="AC288" s="510"/>
      <c r="AD288" s="510"/>
      <c r="AE288" s="510"/>
      <c r="AF288" s="510"/>
      <c r="AG288" s="510"/>
      <c r="AH288" s="510"/>
      <c r="AI288" s="510"/>
      <c r="AJ288" s="439"/>
      <c r="AK288" s="439"/>
      <c r="AL288" s="439"/>
      <c r="AM288" s="439"/>
      <c r="AN288" s="439"/>
      <c r="AO288" s="439"/>
      <c r="AP288" s="439"/>
      <c r="AQ288" s="439"/>
      <c r="AR288" s="439"/>
      <c r="AS288" s="439"/>
      <c r="AT288" s="441"/>
    </row>
    <row r="289" spans="1:50" x14ac:dyDescent="0.2">
      <c r="A289" s="518"/>
      <c r="B289" s="439"/>
      <c r="C289" s="439"/>
      <c r="D289" s="524"/>
      <c r="E289" s="524"/>
      <c r="F289" s="524"/>
      <c r="G289" s="524"/>
      <c r="H289" s="524"/>
      <c r="I289" s="439"/>
      <c r="J289" s="439"/>
      <c r="K289" s="439"/>
      <c r="L289" s="439"/>
      <c r="M289" s="534"/>
      <c r="N289" s="534"/>
      <c r="O289" s="534"/>
      <c r="P289" s="439"/>
      <c r="Q289" s="525"/>
      <c r="R289" s="439"/>
      <c r="S289" s="439"/>
      <c r="T289" s="439"/>
      <c r="U289" s="439"/>
      <c r="V289" s="439"/>
      <c r="W289" s="510"/>
      <c r="X289" s="439"/>
      <c r="Y289" s="439"/>
      <c r="Z289" s="510"/>
      <c r="AA289" s="439"/>
      <c r="AB289" s="439"/>
      <c r="AC289" s="510"/>
      <c r="AD289" s="510"/>
      <c r="AE289" s="510"/>
      <c r="AF289" s="510"/>
      <c r="AG289" s="510"/>
      <c r="AH289" s="510"/>
      <c r="AI289" s="510"/>
      <c r="AJ289" s="439"/>
      <c r="AK289" s="439"/>
      <c r="AL289" s="439"/>
      <c r="AM289" s="439"/>
      <c r="AN289" s="439"/>
      <c r="AO289" s="439"/>
      <c r="AP289" s="439"/>
      <c r="AQ289" s="439"/>
      <c r="AR289" s="439"/>
      <c r="AS289" s="439"/>
      <c r="AT289" s="441"/>
    </row>
    <row r="290" spans="1:50" x14ac:dyDescent="0.2">
      <c r="A290" s="518"/>
      <c r="B290" s="439"/>
      <c r="C290" s="439"/>
      <c r="D290" s="524"/>
      <c r="E290" s="524"/>
      <c r="F290" s="524"/>
      <c r="G290" s="524"/>
      <c r="H290" s="524"/>
      <c r="I290" s="439"/>
      <c r="J290" s="439"/>
      <c r="K290" s="439"/>
      <c r="L290" s="439"/>
      <c r="M290" s="534"/>
      <c r="N290" s="534"/>
      <c r="O290" s="534"/>
      <c r="P290" s="439"/>
      <c r="Q290" s="525"/>
      <c r="R290" s="439"/>
      <c r="S290" s="439"/>
      <c r="T290" s="439"/>
      <c r="U290" s="439"/>
      <c r="V290" s="439"/>
      <c r="W290" s="510"/>
      <c r="X290" s="439"/>
      <c r="Y290" s="439"/>
      <c r="Z290" s="510"/>
      <c r="AA290" s="439"/>
      <c r="AB290" s="439"/>
      <c r="AC290" s="510"/>
      <c r="AD290" s="510"/>
      <c r="AE290" s="510"/>
      <c r="AF290" s="510"/>
      <c r="AG290" s="510"/>
      <c r="AH290" s="510"/>
      <c r="AI290" s="510"/>
      <c r="AJ290" s="439"/>
      <c r="AK290" s="439"/>
      <c r="AL290" s="439"/>
      <c r="AM290" s="439"/>
      <c r="AN290" s="439"/>
      <c r="AO290" s="439"/>
      <c r="AP290" s="439"/>
      <c r="AQ290" s="439"/>
      <c r="AR290" s="439"/>
      <c r="AS290" s="439"/>
      <c r="AT290" s="441"/>
    </row>
    <row r="291" spans="1:50" x14ac:dyDescent="0.2">
      <c r="A291" s="518"/>
      <c r="B291" s="439"/>
      <c r="C291" s="439"/>
      <c r="D291" s="524"/>
      <c r="E291" s="524"/>
      <c r="F291" s="524"/>
      <c r="G291" s="524"/>
      <c r="H291" s="524"/>
      <c r="I291" s="439"/>
      <c r="J291" s="439"/>
      <c r="K291" s="439"/>
      <c r="L291" s="439"/>
      <c r="M291" s="534"/>
      <c r="N291" s="534"/>
      <c r="O291" s="534"/>
      <c r="P291" s="439"/>
      <c r="Q291" s="525"/>
      <c r="R291" s="439"/>
      <c r="S291" s="439"/>
      <c r="T291" s="439"/>
      <c r="U291" s="439"/>
      <c r="V291" s="439"/>
      <c r="W291" s="510"/>
      <c r="X291" s="439"/>
      <c r="Y291" s="439"/>
      <c r="Z291" s="510"/>
      <c r="AA291" s="439"/>
      <c r="AB291" s="439"/>
      <c r="AC291" s="510"/>
      <c r="AD291" s="510"/>
      <c r="AE291" s="510"/>
      <c r="AF291" s="510"/>
      <c r="AG291" s="510"/>
      <c r="AH291" s="510"/>
      <c r="AI291" s="510"/>
      <c r="AJ291" s="439"/>
      <c r="AK291" s="439"/>
      <c r="AL291" s="439"/>
      <c r="AM291" s="439"/>
      <c r="AN291" s="439"/>
      <c r="AO291" s="439"/>
      <c r="AP291" s="439"/>
      <c r="AQ291" s="439"/>
      <c r="AR291" s="439"/>
      <c r="AS291" s="439"/>
      <c r="AT291" s="441"/>
    </row>
    <row r="292" spans="1:50" x14ac:dyDescent="0.2">
      <c r="A292" s="518"/>
      <c r="B292" s="439"/>
      <c r="C292" s="439"/>
      <c r="D292" s="524"/>
      <c r="E292" s="524"/>
      <c r="F292" s="524"/>
      <c r="G292" s="524"/>
      <c r="H292" s="524"/>
      <c r="I292" s="439"/>
      <c r="J292" s="439"/>
      <c r="K292" s="439"/>
      <c r="L292" s="439"/>
      <c r="M292" s="534"/>
      <c r="N292" s="534"/>
      <c r="O292" s="534"/>
      <c r="P292" s="439"/>
      <c r="Q292" s="525"/>
      <c r="R292" s="439"/>
      <c r="S292" s="439"/>
      <c r="T292" s="439"/>
      <c r="U292" s="439"/>
      <c r="V292" s="439"/>
      <c r="W292" s="510"/>
      <c r="X292" s="439"/>
      <c r="Y292" s="439"/>
      <c r="Z292" s="510"/>
      <c r="AA292" s="439"/>
      <c r="AB292" s="439"/>
      <c r="AC292" s="510"/>
      <c r="AD292" s="510"/>
      <c r="AE292" s="510"/>
      <c r="AF292" s="510"/>
      <c r="AG292" s="510"/>
      <c r="AH292" s="510"/>
      <c r="AI292" s="510"/>
      <c r="AJ292" s="439"/>
      <c r="AK292" s="439"/>
      <c r="AL292" s="439"/>
      <c r="AM292" s="439"/>
      <c r="AN292" s="439"/>
      <c r="AO292" s="439"/>
      <c r="AP292" s="439"/>
      <c r="AQ292" s="439"/>
      <c r="AR292" s="439"/>
      <c r="AS292" s="439"/>
      <c r="AT292" s="441"/>
    </row>
    <row r="293" spans="1:50" x14ac:dyDescent="0.2">
      <c r="A293" s="518"/>
      <c r="B293" s="439"/>
      <c r="C293" s="439"/>
      <c r="D293" s="524"/>
      <c r="E293" s="524"/>
      <c r="F293" s="524"/>
      <c r="G293" s="524"/>
      <c r="H293" s="524"/>
      <c r="I293" s="439"/>
      <c r="J293" s="439"/>
      <c r="K293" s="439"/>
      <c r="L293" s="439"/>
      <c r="M293" s="534"/>
      <c r="N293" s="534"/>
      <c r="O293" s="534"/>
      <c r="P293" s="439"/>
      <c r="Q293" s="525"/>
      <c r="R293" s="439"/>
      <c r="S293" s="439"/>
      <c r="T293" s="439"/>
      <c r="U293" s="439"/>
      <c r="V293" s="439"/>
      <c r="W293" s="510"/>
      <c r="X293" s="439"/>
      <c r="Y293" s="439"/>
      <c r="Z293" s="510"/>
      <c r="AA293" s="439"/>
      <c r="AB293" s="439"/>
      <c r="AC293" s="510"/>
      <c r="AD293" s="510"/>
      <c r="AE293" s="510"/>
      <c r="AF293" s="510"/>
      <c r="AG293" s="510"/>
      <c r="AH293" s="510"/>
      <c r="AI293" s="510"/>
      <c r="AJ293" s="439"/>
      <c r="AK293" s="439"/>
      <c r="AL293" s="439"/>
      <c r="AM293" s="439"/>
      <c r="AN293" s="439"/>
      <c r="AO293" s="439"/>
      <c r="AP293" s="439"/>
      <c r="AQ293" s="439"/>
      <c r="AR293" s="439"/>
      <c r="AS293" s="439"/>
      <c r="AT293" s="441"/>
    </row>
    <row r="294" spans="1:50" x14ac:dyDescent="0.2">
      <c r="A294" s="518"/>
      <c r="B294" s="439"/>
      <c r="C294" s="439"/>
      <c r="D294" s="524"/>
      <c r="E294" s="524"/>
      <c r="F294" s="524"/>
      <c r="G294" s="524"/>
      <c r="H294" s="524"/>
      <c r="I294" s="439"/>
      <c r="J294" s="439"/>
      <c r="K294" s="439"/>
      <c r="L294" s="439"/>
      <c r="M294" s="534"/>
      <c r="N294" s="534"/>
      <c r="O294" s="534"/>
      <c r="P294" s="439"/>
      <c r="Q294" s="525"/>
      <c r="R294" s="439"/>
      <c r="S294" s="439"/>
      <c r="T294" s="439"/>
      <c r="U294" s="439"/>
      <c r="V294" s="439"/>
      <c r="W294" s="510"/>
      <c r="X294" s="439"/>
      <c r="Y294" s="439"/>
      <c r="Z294" s="510"/>
      <c r="AA294" s="439"/>
      <c r="AB294" s="439"/>
      <c r="AC294" s="510"/>
      <c r="AD294" s="510"/>
      <c r="AE294" s="510"/>
      <c r="AF294" s="510"/>
      <c r="AG294" s="510"/>
      <c r="AH294" s="510"/>
      <c r="AI294" s="510"/>
      <c r="AJ294" s="439"/>
      <c r="AK294" s="439"/>
      <c r="AL294" s="439"/>
      <c r="AM294" s="439"/>
      <c r="AN294" s="439"/>
      <c r="AO294" s="439"/>
      <c r="AP294" s="439"/>
      <c r="AQ294" s="439"/>
      <c r="AR294" s="439"/>
      <c r="AS294" s="439"/>
      <c r="AT294" s="441"/>
    </row>
    <row r="295" spans="1:50" x14ac:dyDescent="0.2">
      <c r="A295" s="518"/>
      <c r="B295" s="439"/>
      <c r="C295" s="439"/>
      <c r="D295" s="524"/>
      <c r="E295" s="524"/>
      <c r="F295" s="524"/>
      <c r="G295" s="524"/>
      <c r="H295" s="524"/>
      <c r="I295" s="439"/>
      <c r="J295" s="439"/>
      <c r="K295" s="439"/>
      <c r="L295" s="439"/>
      <c r="M295" s="534"/>
      <c r="N295" s="534"/>
      <c r="O295" s="534"/>
      <c r="P295" s="439"/>
      <c r="Q295" s="525"/>
      <c r="R295" s="439"/>
      <c r="S295" s="439"/>
      <c r="T295" s="439"/>
      <c r="U295" s="439"/>
      <c r="V295" s="439"/>
      <c r="W295" s="510"/>
      <c r="X295" s="439"/>
      <c r="Y295" s="439"/>
      <c r="Z295" s="510"/>
      <c r="AA295" s="439"/>
      <c r="AB295" s="439"/>
      <c r="AC295" s="510"/>
      <c r="AD295" s="510"/>
      <c r="AE295" s="510"/>
      <c r="AF295" s="510"/>
      <c r="AG295" s="510"/>
      <c r="AH295" s="510"/>
      <c r="AI295" s="510"/>
      <c r="AJ295" s="439"/>
      <c r="AK295" s="439"/>
      <c r="AL295" s="439"/>
      <c r="AM295" s="439"/>
      <c r="AN295" s="439"/>
      <c r="AO295" s="439"/>
      <c r="AP295" s="439"/>
      <c r="AQ295" s="439"/>
      <c r="AR295" s="439"/>
      <c r="AS295" s="439"/>
      <c r="AT295" s="441"/>
    </row>
    <row r="296" spans="1:50" hidden="1" x14ac:dyDescent="0.2">
      <c r="A296" s="439"/>
      <c r="B296" s="439"/>
      <c r="C296" s="439"/>
      <c r="D296" s="522"/>
      <c r="E296" s="522"/>
      <c r="F296" s="522"/>
      <c r="G296" s="522"/>
      <c r="H296" s="522"/>
      <c r="I296" s="439"/>
      <c r="J296" s="439"/>
      <c r="K296" s="439"/>
      <c r="L296" s="439"/>
      <c r="M296" s="439"/>
      <c r="N296" s="439"/>
      <c r="O296" s="439"/>
      <c r="P296" s="439"/>
      <c r="Q296" s="439"/>
      <c r="R296" s="439"/>
      <c r="S296" s="439"/>
      <c r="T296" s="439"/>
      <c r="U296" s="439"/>
      <c r="V296" s="439"/>
      <c r="W296" s="439"/>
      <c r="X296" s="439"/>
      <c r="Y296" s="439"/>
      <c r="Z296" s="439"/>
      <c r="AA296" s="439"/>
      <c r="AB296" s="439"/>
      <c r="AC296" s="439"/>
      <c r="AD296" s="439"/>
      <c r="AE296" s="439"/>
      <c r="AF296" s="439"/>
      <c r="AG296" s="439"/>
      <c r="AH296" s="439"/>
      <c r="AI296" s="439"/>
      <c r="AJ296" s="439"/>
      <c r="AK296" s="439"/>
      <c r="AL296" s="439"/>
      <c r="AM296" s="439"/>
      <c r="AN296" s="439"/>
      <c r="AO296" s="439"/>
      <c r="AP296" s="439"/>
      <c r="AQ296" s="439"/>
      <c r="AR296" s="439"/>
      <c r="AS296" s="439"/>
      <c r="AT296" s="441"/>
    </row>
    <row r="297" spans="1:50" hidden="1" x14ac:dyDescent="0.2">
      <c r="A297" s="486"/>
      <c r="B297" s="532"/>
      <c r="C297" s="439"/>
      <c r="D297" s="533"/>
      <c r="E297" s="533"/>
      <c r="F297" s="533"/>
      <c r="G297" s="533"/>
      <c r="H297" s="533"/>
      <c r="I297" s="439"/>
      <c r="J297" s="439"/>
      <c r="K297" s="439"/>
      <c r="L297" s="439"/>
      <c r="M297" s="533"/>
      <c r="N297" s="533"/>
      <c r="O297" s="533"/>
      <c r="P297" s="439"/>
      <c r="Q297" s="533"/>
      <c r="R297" s="439"/>
      <c r="S297" s="439"/>
      <c r="T297" s="439"/>
      <c r="U297" s="439"/>
      <c r="V297" s="439"/>
      <c r="W297" s="533"/>
      <c r="X297" s="439"/>
      <c r="Y297" s="439"/>
      <c r="Z297" s="439"/>
      <c r="AA297" s="439"/>
      <c r="AB297" s="439"/>
      <c r="AC297" s="439"/>
      <c r="AD297" s="439"/>
      <c r="AE297" s="439"/>
      <c r="AF297" s="439"/>
      <c r="AG297" s="439"/>
      <c r="AH297" s="439"/>
      <c r="AI297" s="439"/>
      <c r="AJ297" s="439"/>
      <c r="AK297" s="439"/>
      <c r="AL297" s="439"/>
      <c r="AM297" s="439"/>
      <c r="AN297" s="439"/>
      <c r="AO297" s="439"/>
      <c r="AP297" s="439"/>
      <c r="AQ297" s="439"/>
      <c r="AR297" s="439"/>
      <c r="AS297" s="439"/>
      <c r="AT297" s="441"/>
    </row>
    <row r="298" spans="1:50" hidden="1" x14ac:dyDescent="0.2">
      <c r="A298" s="486"/>
      <c r="B298" s="532"/>
      <c r="C298" s="439"/>
      <c r="D298" s="525"/>
      <c r="E298" s="525"/>
      <c r="F298" s="525"/>
      <c r="G298" s="525"/>
      <c r="H298" s="525"/>
      <c r="I298" s="439"/>
      <c r="J298" s="439"/>
      <c r="K298" s="439"/>
      <c r="L298" s="439"/>
      <c r="M298" s="531"/>
      <c r="N298" s="531"/>
      <c r="O298" s="531"/>
      <c r="P298" s="439"/>
      <c r="Q298" s="439"/>
      <c r="R298" s="439"/>
      <c r="S298" s="439"/>
      <c r="T298" s="439"/>
      <c r="U298" s="439"/>
      <c r="V298" s="439"/>
      <c r="W298" s="439"/>
      <c r="X298" s="439"/>
      <c r="Y298" s="439"/>
      <c r="Z298" s="439"/>
      <c r="AA298" s="439"/>
      <c r="AB298" s="439"/>
      <c r="AC298" s="439"/>
      <c r="AD298" s="439"/>
      <c r="AE298" s="439"/>
      <c r="AF298" s="439"/>
      <c r="AG298" s="439"/>
      <c r="AH298" s="439"/>
      <c r="AI298" s="439"/>
      <c r="AJ298" s="439"/>
      <c r="AK298" s="439"/>
      <c r="AL298" s="439"/>
      <c r="AM298" s="439"/>
      <c r="AN298" s="439"/>
      <c r="AO298" s="439"/>
      <c r="AP298" s="439"/>
      <c r="AQ298" s="439"/>
      <c r="AR298" s="439"/>
      <c r="AS298" s="439"/>
      <c r="AT298" s="441"/>
    </row>
    <row r="299" spans="1:50" x14ac:dyDescent="0.2">
      <c r="A299" s="439"/>
      <c r="B299" s="439"/>
      <c r="C299" s="439"/>
      <c r="D299" s="522"/>
      <c r="E299" s="522"/>
      <c r="F299" s="522"/>
      <c r="G299" s="522"/>
      <c r="H299" s="522"/>
      <c r="I299" s="439"/>
      <c r="J299" s="439"/>
      <c r="K299" s="439"/>
      <c r="L299" s="439"/>
      <c r="M299" s="439"/>
      <c r="N299" s="439"/>
      <c r="O299" s="439"/>
      <c r="P299" s="439"/>
      <c r="Q299" s="439"/>
      <c r="R299" s="439"/>
      <c r="S299" s="439"/>
      <c r="T299" s="439"/>
      <c r="U299" s="439"/>
      <c r="V299" s="439"/>
      <c r="W299" s="439"/>
      <c r="X299" s="439"/>
      <c r="Y299" s="439"/>
      <c r="Z299" s="439"/>
      <c r="AA299" s="439"/>
      <c r="AB299" s="439"/>
      <c r="AC299" s="439"/>
      <c r="AD299" s="439"/>
      <c r="AE299" s="439"/>
      <c r="AF299" s="439"/>
      <c r="AG299" s="439"/>
      <c r="AH299" s="439"/>
      <c r="AI299" s="439"/>
      <c r="AJ299" s="439"/>
      <c r="AK299" s="439"/>
      <c r="AL299" s="439"/>
      <c r="AM299" s="439"/>
      <c r="AN299" s="439"/>
      <c r="AO299" s="439"/>
      <c r="AP299" s="439"/>
      <c r="AQ299" s="439"/>
      <c r="AR299" s="439"/>
      <c r="AS299" s="439"/>
      <c r="AT299" s="441"/>
    </row>
    <row r="300" spans="1:50" x14ac:dyDescent="0.2">
      <c r="A300" s="439"/>
      <c r="B300" s="439"/>
      <c r="C300" s="439"/>
      <c r="D300" s="522"/>
      <c r="E300" s="522"/>
      <c r="F300" s="522"/>
      <c r="G300" s="522"/>
      <c r="H300" s="522"/>
      <c r="I300" s="439"/>
      <c r="J300" s="439"/>
      <c r="K300" s="439"/>
      <c r="L300" s="439"/>
      <c r="M300" s="439"/>
      <c r="N300" s="439"/>
      <c r="O300" s="439"/>
      <c r="P300" s="439"/>
      <c r="Q300" s="439"/>
      <c r="R300" s="439"/>
      <c r="S300" s="439"/>
      <c r="T300" s="439"/>
      <c r="U300" s="439"/>
      <c r="V300" s="439"/>
      <c r="W300" s="439"/>
      <c r="X300" s="439"/>
      <c r="Y300" s="439"/>
      <c r="Z300" s="439"/>
      <c r="AA300" s="439"/>
      <c r="AB300" s="439"/>
      <c r="AC300" s="439"/>
      <c r="AD300" s="439"/>
      <c r="AE300" s="439"/>
      <c r="AF300" s="439"/>
      <c r="AG300" s="439"/>
      <c r="AH300" s="439"/>
      <c r="AI300" s="439"/>
      <c r="AJ300" s="439"/>
      <c r="AK300" s="439"/>
      <c r="AL300" s="439"/>
      <c r="AM300" s="439"/>
      <c r="AN300" s="439"/>
      <c r="AO300" s="439"/>
      <c r="AP300" s="439"/>
      <c r="AQ300" s="439"/>
      <c r="AR300" s="439"/>
      <c r="AS300" s="439"/>
      <c r="AT300" s="441"/>
    </row>
    <row r="301" spans="1:50" ht="51.75" customHeight="1" x14ac:dyDescent="0.2">
      <c r="A301" s="439"/>
      <c r="B301" s="439"/>
      <c r="C301" s="439"/>
      <c r="D301" s="535"/>
      <c r="E301" s="535"/>
      <c r="F301" s="535"/>
      <c r="G301" s="535"/>
      <c r="H301" s="535"/>
      <c r="I301" s="487"/>
      <c r="J301" s="487"/>
      <c r="K301" s="487"/>
      <c r="L301" s="487"/>
      <c r="M301" s="521"/>
      <c r="N301" s="521"/>
      <c r="O301" s="521"/>
      <c r="P301" s="487"/>
      <c r="Q301" s="521"/>
      <c r="R301" s="487"/>
      <c r="S301" s="487"/>
      <c r="T301" s="487"/>
      <c r="U301" s="487"/>
      <c r="V301" s="487"/>
      <c r="W301" s="535"/>
      <c r="X301" s="487"/>
      <c r="Y301" s="487"/>
      <c r="Z301" s="535"/>
      <c r="AA301" s="535"/>
      <c r="AB301" s="487"/>
      <c r="AC301" s="535"/>
      <c r="AD301" s="535"/>
      <c r="AE301" s="487"/>
      <c r="AF301" s="487"/>
      <c r="AG301" s="487"/>
      <c r="AH301" s="487"/>
      <c r="AI301" s="487"/>
      <c r="AJ301" s="487"/>
      <c r="AK301" s="487"/>
      <c r="AL301" s="487"/>
      <c r="AM301" s="487"/>
      <c r="AN301" s="487"/>
      <c r="AO301" s="487"/>
      <c r="AP301" s="487"/>
      <c r="AQ301" s="487"/>
      <c r="AR301" s="487"/>
      <c r="AS301" s="487"/>
      <c r="AT301" s="441"/>
    </row>
    <row r="302" spans="1:50" x14ac:dyDescent="0.2">
      <c r="A302" s="518"/>
      <c r="B302" s="439"/>
      <c r="C302" s="439"/>
      <c r="D302" s="439"/>
      <c r="E302" s="439"/>
      <c r="F302" s="439"/>
      <c r="G302" s="439"/>
      <c r="H302" s="439"/>
      <c r="I302" s="439"/>
      <c r="J302" s="439"/>
      <c r="K302" s="439"/>
      <c r="L302" s="439"/>
      <c r="M302" s="439"/>
      <c r="N302" s="439"/>
      <c r="O302" s="439"/>
      <c r="P302" s="439"/>
      <c r="Q302" s="439"/>
      <c r="R302" s="439"/>
      <c r="S302" s="439"/>
      <c r="T302" s="439"/>
      <c r="U302" s="439"/>
      <c r="V302" s="439"/>
      <c r="W302" s="439"/>
      <c r="X302" s="439"/>
      <c r="Y302" s="439"/>
      <c r="Z302" s="439"/>
      <c r="AA302" s="439"/>
      <c r="AB302" s="439"/>
      <c r="AC302" s="539"/>
      <c r="AD302" s="539"/>
      <c r="AE302" s="540"/>
      <c r="AF302" s="540"/>
      <c r="AG302" s="540"/>
      <c r="AH302" s="540"/>
      <c r="AI302" s="540"/>
      <c r="AJ302" s="439"/>
      <c r="AK302" s="540"/>
      <c r="AL302" s="541"/>
      <c r="AM302" s="541"/>
      <c r="AN302" s="541"/>
      <c r="AO302" s="541"/>
      <c r="AP302" s="541"/>
      <c r="AQ302" s="541"/>
      <c r="AR302" s="541"/>
      <c r="AS302" s="439"/>
      <c r="AT302" s="441"/>
    </row>
    <row r="303" spans="1:50" x14ac:dyDescent="0.2">
      <c r="A303" s="439"/>
      <c r="B303" s="439"/>
      <c r="C303" s="439"/>
      <c r="D303" s="458"/>
      <c r="E303" s="458"/>
      <c r="F303" s="458"/>
      <c r="G303" s="458"/>
      <c r="H303" s="458"/>
      <c r="I303" s="487"/>
      <c r="J303" s="487"/>
      <c r="K303" s="487"/>
      <c r="L303" s="487"/>
      <c r="M303" s="468"/>
      <c r="N303" s="468"/>
      <c r="O303" s="468"/>
      <c r="P303" s="487"/>
      <c r="Q303" s="468"/>
      <c r="R303" s="487"/>
      <c r="S303" s="487"/>
      <c r="T303" s="487"/>
      <c r="U303" s="487"/>
      <c r="V303" s="487"/>
      <c r="W303" s="468"/>
      <c r="X303" s="487"/>
      <c r="Y303" s="487"/>
      <c r="Z303" s="487"/>
      <c r="AA303" s="487"/>
      <c r="AB303" s="487"/>
      <c r="AC303" s="542"/>
      <c r="AD303" s="542"/>
      <c r="AE303" s="542"/>
      <c r="AF303" s="542"/>
      <c r="AG303" s="542"/>
      <c r="AH303" s="542"/>
      <c r="AI303" s="542"/>
      <c r="AJ303" s="542"/>
      <c r="AK303" s="542"/>
      <c r="AL303" s="476"/>
      <c r="AM303" s="476"/>
      <c r="AN303" s="476"/>
      <c r="AO303" s="476"/>
      <c r="AP303" s="476"/>
      <c r="AQ303" s="476"/>
      <c r="AR303" s="476"/>
      <c r="AS303" s="439"/>
      <c r="AT303" s="441"/>
    </row>
    <row r="304" spans="1:50" x14ac:dyDescent="0.2">
      <c r="A304" s="523"/>
      <c r="B304" s="439"/>
      <c r="C304" s="439"/>
      <c r="D304" s="458"/>
      <c r="E304" s="458"/>
      <c r="F304" s="458"/>
      <c r="G304" s="458"/>
      <c r="H304" s="458"/>
      <c r="I304" s="487"/>
      <c r="J304" s="487"/>
      <c r="K304" s="487"/>
      <c r="L304" s="487"/>
      <c r="M304" s="458"/>
      <c r="N304" s="458"/>
      <c r="O304" s="458"/>
      <c r="P304" s="487"/>
      <c r="Q304" s="458"/>
      <c r="R304" s="487"/>
      <c r="S304" s="487"/>
      <c r="T304" s="487"/>
      <c r="U304" s="487"/>
      <c r="V304" s="487"/>
      <c r="W304" s="439"/>
      <c r="X304" s="487"/>
      <c r="Y304" s="487"/>
      <c r="Z304" s="458"/>
      <c r="AA304" s="458"/>
      <c r="AB304" s="487"/>
      <c r="AC304" s="543"/>
      <c r="AD304" s="544"/>
      <c r="AE304" s="543"/>
      <c r="AF304" s="543"/>
      <c r="AG304" s="543"/>
      <c r="AH304" s="545"/>
      <c r="AI304" s="546"/>
      <c r="AJ304" s="547"/>
      <c r="AK304" s="545"/>
      <c r="AL304" s="548"/>
      <c r="AM304" s="548"/>
      <c r="AN304" s="548"/>
      <c r="AO304" s="548"/>
      <c r="AP304" s="548"/>
      <c r="AQ304" s="548"/>
      <c r="AR304" s="548"/>
      <c r="AS304" s="439"/>
      <c r="AT304" s="441"/>
      <c r="AX304" s="455"/>
    </row>
    <row r="305" spans="1:54" ht="13.5" thickBot="1" x14ac:dyDescent="0.25">
      <c r="A305" s="518"/>
      <c r="B305" s="439"/>
      <c r="C305" s="439"/>
      <c r="D305" s="468"/>
      <c r="E305" s="468"/>
      <c r="F305" s="468"/>
      <c r="G305" s="468"/>
      <c r="H305" s="468"/>
      <c r="I305" s="487"/>
      <c r="J305" s="487"/>
      <c r="K305" s="487"/>
      <c r="L305" s="487"/>
      <c r="M305" s="458"/>
      <c r="N305" s="458"/>
      <c r="O305" s="458"/>
      <c r="P305" s="487"/>
      <c r="Q305" s="458"/>
      <c r="R305" s="487"/>
      <c r="S305" s="487"/>
      <c r="T305" s="487"/>
      <c r="U305" s="487"/>
      <c r="V305" s="487"/>
      <c r="W305" s="458"/>
      <c r="X305" s="487"/>
      <c r="Y305" s="487"/>
      <c r="Z305" s="468"/>
      <c r="AA305" s="487"/>
      <c r="AB305" s="487"/>
      <c r="AC305" s="549"/>
      <c r="AD305" s="550"/>
      <c r="AE305" s="549"/>
      <c r="AF305" s="549"/>
      <c r="AG305" s="550"/>
      <c r="AH305" s="551"/>
      <c r="AI305" s="549"/>
      <c r="AJ305" s="552"/>
      <c r="AK305" s="552"/>
      <c r="AL305" s="483"/>
      <c r="AM305" s="483"/>
      <c r="AN305" s="483"/>
      <c r="AO305" s="483"/>
      <c r="AP305" s="483"/>
      <c r="AQ305" s="483"/>
      <c r="AR305" s="483"/>
      <c r="AS305" s="439"/>
      <c r="AT305" s="441"/>
      <c r="AX305" s="494"/>
      <c r="AY305" s="494"/>
      <c r="AZ305" s="494"/>
      <c r="BA305" s="494"/>
      <c r="BB305" s="475"/>
    </row>
    <row r="306" spans="1:54" x14ac:dyDescent="0.2">
      <c r="A306" s="518"/>
      <c r="B306" s="439"/>
      <c r="C306" s="439"/>
      <c r="D306" s="524"/>
      <c r="E306" s="524"/>
      <c r="F306" s="524"/>
      <c r="G306" s="524"/>
      <c r="H306" s="524"/>
      <c r="I306" s="439"/>
      <c r="J306" s="439"/>
      <c r="K306" s="439"/>
      <c r="L306" s="439"/>
      <c r="M306" s="534"/>
      <c r="N306" s="534"/>
      <c r="O306" s="534"/>
      <c r="P306" s="439"/>
      <c r="Q306" s="525"/>
      <c r="R306" s="439"/>
      <c r="S306" s="439"/>
      <c r="T306" s="439"/>
      <c r="U306" s="439"/>
      <c r="V306" s="439"/>
      <c r="W306" s="526"/>
      <c r="X306" s="439"/>
      <c r="Y306" s="439"/>
      <c r="Z306" s="507"/>
      <c r="AA306" s="510"/>
      <c r="AB306" s="439"/>
      <c r="AC306" s="510"/>
      <c r="AD306" s="510"/>
      <c r="AE306" s="510"/>
      <c r="AF306" s="510"/>
      <c r="AG306" s="510"/>
      <c r="AH306" s="510"/>
      <c r="AI306" s="510"/>
      <c r="AJ306" s="510"/>
      <c r="AK306" s="510"/>
      <c r="AL306" s="510"/>
      <c r="AM306" s="510"/>
      <c r="AN306" s="510"/>
      <c r="AO306" s="510"/>
      <c r="AP306" s="510"/>
      <c r="AQ306" s="510"/>
      <c r="AR306" s="510"/>
      <c r="AS306" s="439"/>
      <c r="AT306" s="441"/>
      <c r="AX306" s="500"/>
      <c r="AY306" s="500"/>
      <c r="AZ306" s="500"/>
      <c r="BA306" s="500"/>
      <c r="BB306" s="501"/>
    </row>
    <row r="307" spans="1:54" x14ac:dyDescent="0.2">
      <c r="A307" s="518"/>
      <c r="B307" s="439"/>
      <c r="C307" s="439"/>
      <c r="D307" s="524"/>
      <c r="E307" s="524"/>
      <c r="F307" s="524"/>
      <c r="G307" s="524"/>
      <c r="H307" s="524"/>
      <c r="I307" s="439"/>
      <c r="J307" s="439"/>
      <c r="K307" s="439"/>
      <c r="L307" s="439"/>
      <c r="M307" s="534"/>
      <c r="N307" s="534"/>
      <c r="O307" s="534"/>
      <c r="P307" s="439"/>
      <c r="Q307" s="525"/>
      <c r="R307" s="439"/>
      <c r="S307" s="439"/>
      <c r="T307" s="439"/>
      <c r="U307" s="439"/>
      <c r="V307" s="439"/>
      <c r="W307" s="526"/>
      <c r="X307" s="439"/>
      <c r="Y307" s="439"/>
      <c r="Z307" s="507"/>
      <c r="AA307" s="510"/>
      <c r="AB307" s="439"/>
      <c r="AC307" s="510"/>
      <c r="AD307" s="510"/>
      <c r="AE307" s="510"/>
      <c r="AF307" s="510"/>
      <c r="AG307" s="510"/>
      <c r="AH307" s="510"/>
      <c r="AI307" s="510"/>
      <c r="AJ307" s="510"/>
      <c r="AK307" s="510"/>
      <c r="AL307" s="510"/>
      <c r="AM307" s="510"/>
      <c r="AN307" s="510"/>
      <c r="AO307" s="510"/>
      <c r="AP307" s="510"/>
      <c r="AQ307" s="510"/>
      <c r="AR307" s="510"/>
      <c r="AS307" s="439"/>
      <c r="AT307" s="441"/>
      <c r="AX307" s="500"/>
      <c r="AY307" s="500"/>
      <c r="AZ307" s="500"/>
      <c r="BA307" s="500"/>
      <c r="BB307" s="501"/>
    </row>
    <row r="308" spans="1:54" x14ac:dyDescent="0.2">
      <c r="A308" s="518"/>
      <c r="B308" s="439"/>
      <c r="C308" s="439"/>
      <c r="D308" s="524"/>
      <c r="E308" s="524"/>
      <c r="F308" s="524"/>
      <c r="G308" s="524"/>
      <c r="H308" s="524"/>
      <c r="I308" s="439"/>
      <c r="J308" s="439"/>
      <c r="K308" s="439"/>
      <c r="L308" s="439"/>
      <c r="M308" s="534"/>
      <c r="N308" s="534"/>
      <c r="O308" s="534"/>
      <c r="P308" s="439"/>
      <c r="Q308" s="525"/>
      <c r="R308" s="439"/>
      <c r="S308" s="439"/>
      <c r="T308" s="439"/>
      <c r="U308" s="439"/>
      <c r="V308" s="439"/>
      <c r="W308" s="526"/>
      <c r="X308" s="439"/>
      <c r="Y308" s="439"/>
      <c r="Z308" s="507"/>
      <c r="AA308" s="510"/>
      <c r="AB308" s="439"/>
      <c r="AC308" s="510"/>
      <c r="AD308" s="510"/>
      <c r="AE308" s="510"/>
      <c r="AF308" s="510"/>
      <c r="AG308" s="510"/>
      <c r="AH308" s="510"/>
      <c r="AI308" s="510"/>
      <c r="AJ308" s="510"/>
      <c r="AK308" s="510"/>
      <c r="AL308" s="510"/>
      <c r="AM308" s="510"/>
      <c r="AN308" s="510"/>
      <c r="AO308" s="510"/>
      <c r="AP308" s="510"/>
      <c r="AQ308" s="510"/>
      <c r="AR308" s="510"/>
      <c r="AS308" s="439"/>
      <c r="AT308" s="441"/>
      <c r="AX308" s="500"/>
      <c r="AY308" s="500"/>
      <c r="AZ308" s="500"/>
      <c r="BA308" s="500"/>
      <c r="BB308" s="501"/>
    </row>
    <row r="309" spans="1:54" x14ac:dyDescent="0.2">
      <c r="A309" s="518"/>
      <c r="B309" s="439"/>
      <c r="C309" s="439"/>
      <c r="D309" s="524"/>
      <c r="E309" s="524"/>
      <c r="F309" s="524"/>
      <c r="G309" s="524"/>
      <c r="H309" s="524"/>
      <c r="I309" s="439"/>
      <c r="J309" s="439"/>
      <c r="K309" s="439"/>
      <c r="L309" s="439"/>
      <c r="M309" s="534"/>
      <c r="N309" s="534"/>
      <c r="O309" s="534"/>
      <c r="P309" s="439"/>
      <c r="Q309" s="525"/>
      <c r="R309" s="439"/>
      <c r="S309" s="439"/>
      <c r="T309" s="439"/>
      <c r="U309" s="439"/>
      <c r="V309" s="439"/>
      <c r="W309" s="526"/>
      <c r="X309" s="439"/>
      <c r="Y309" s="439"/>
      <c r="Z309" s="507"/>
      <c r="AA309" s="510"/>
      <c r="AB309" s="439"/>
      <c r="AC309" s="510"/>
      <c r="AD309" s="510"/>
      <c r="AE309" s="510"/>
      <c r="AF309" s="510"/>
      <c r="AG309" s="510"/>
      <c r="AH309" s="510"/>
      <c r="AI309" s="510"/>
      <c r="AJ309" s="510"/>
      <c r="AK309" s="510"/>
      <c r="AL309" s="510"/>
      <c r="AM309" s="510"/>
      <c r="AN309" s="510"/>
      <c r="AO309" s="510"/>
      <c r="AP309" s="510"/>
      <c r="AQ309" s="510"/>
      <c r="AR309" s="510"/>
      <c r="AS309" s="439"/>
      <c r="AT309" s="441"/>
      <c r="AX309" s="500"/>
      <c r="AY309" s="500"/>
      <c r="AZ309" s="500"/>
      <c r="BA309" s="500"/>
      <c r="BB309" s="501"/>
    </row>
    <row r="310" spans="1:54" x14ac:dyDescent="0.2">
      <c r="A310" s="518"/>
      <c r="B310" s="439"/>
      <c r="C310" s="439"/>
      <c r="D310" s="524"/>
      <c r="E310" s="524"/>
      <c r="F310" s="524"/>
      <c r="G310" s="524"/>
      <c r="H310" s="524"/>
      <c r="I310" s="439"/>
      <c r="J310" s="439"/>
      <c r="K310" s="439"/>
      <c r="L310" s="439"/>
      <c r="M310" s="534"/>
      <c r="N310" s="534"/>
      <c r="O310" s="534"/>
      <c r="P310" s="439"/>
      <c r="Q310" s="525"/>
      <c r="R310" s="439"/>
      <c r="S310" s="439"/>
      <c r="T310" s="439"/>
      <c r="U310" s="439"/>
      <c r="V310" s="439"/>
      <c r="W310" s="526"/>
      <c r="X310" s="439"/>
      <c r="Y310" s="439"/>
      <c r="Z310" s="507"/>
      <c r="AA310" s="510"/>
      <c r="AB310" s="439"/>
      <c r="AC310" s="510"/>
      <c r="AD310" s="510"/>
      <c r="AE310" s="510"/>
      <c r="AF310" s="510"/>
      <c r="AG310" s="510"/>
      <c r="AH310" s="510"/>
      <c r="AI310" s="510"/>
      <c r="AJ310" s="510"/>
      <c r="AK310" s="510"/>
      <c r="AL310" s="510"/>
      <c r="AM310" s="510"/>
      <c r="AN310" s="510"/>
      <c r="AO310" s="510"/>
      <c r="AP310" s="510"/>
      <c r="AQ310" s="510"/>
      <c r="AR310" s="510"/>
      <c r="AS310" s="439"/>
      <c r="AT310" s="441"/>
      <c r="AX310" s="500"/>
      <c r="AY310" s="500"/>
      <c r="AZ310" s="500"/>
      <c r="BA310" s="500"/>
      <c r="BB310" s="501"/>
    </row>
    <row r="311" spans="1:54" x14ac:dyDescent="0.2">
      <c r="A311" s="518"/>
      <c r="B311" s="439"/>
      <c r="C311" s="439"/>
      <c r="D311" s="524"/>
      <c r="E311" s="524"/>
      <c r="F311" s="524"/>
      <c r="G311" s="524"/>
      <c r="H311" s="524"/>
      <c r="I311" s="439"/>
      <c r="J311" s="439"/>
      <c r="K311" s="439"/>
      <c r="L311" s="439"/>
      <c r="M311" s="534"/>
      <c r="N311" s="534"/>
      <c r="O311" s="534"/>
      <c r="P311" s="439"/>
      <c r="Q311" s="525"/>
      <c r="R311" s="439"/>
      <c r="S311" s="439"/>
      <c r="T311" s="439"/>
      <c r="U311" s="439"/>
      <c r="V311" s="439"/>
      <c r="W311" s="526"/>
      <c r="X311" s="439"/>
      <c r="Y311" s="439"/>
      <c r="Z311" s="507"/>
      <c r="AA311" s="510"/>
      <c r="AB311" s="439"/>
      <c r="AC311" s="510"/>
      <c r="AD311" s="510"/>
      <c r="AE311" s="510"/>
      <c r="AF311" s="510"/>
      <c r="AG311" s="510"/>
      <c r="AH311" s="510"/>
      <c r="AI311" s="510"/>
      <c r="AJ311" s="510"/>
      <c r="AK311" s="510"/>
      <c r="AL311" s="510"/>
      <c r="AM311" s="510"/>
      <c r="AN311" s="510"/>
      <c r="AO311" s="510"/>
      <c r="AP311" s="510"/>
      <c r="AQ311" s="510"/>
      <c r="AR311" s="510"/>
      <c r="AS311" s="439"/>
      <c r="AT311" s="441"/>
      <c r="AX311" s="500"/>
      <c r="AY311" s="500"/>
      <c r="AZ311" s="500"/>
      <c r="BA311" s="500"/>
      <c r="BB311" s="501"/>
    </row>
    <row r="312" spans="1:54" x14ac:dyDescent="0.2">
      <c r="A312" s="518"/>
      <c r="B312" s="439"/>
      <c r="C312" s="439"/>
      <c r="D312" s="524"/>
      <c r="E312" s="524"/>
      <c r="F312" s="524"/>
      <c r="G312" s="524"/>
      <c r="H312" s="524"/>
      <c r="I312" s="439"/>
      <c r="J312" s="439"/>
      <c r="K312" s="439"/>
      <c r="L312" s="439"/>
      <c r="M312" s="534"/>
      <c r="N312" s="534"/>
      <c r="O312" s="534"/>
      <c r="P312" s="439"/>
      <c r="Q312" s="525"/>
      <c r="R312" s="439"/>
      <c r="S312" s="439"/>
      <c r="T312" s="439"/>
      <c r="U312" s="439"/>
      <c r="V312" s="439"/>
      <c r="W312" s="526"/>
      <c r="X312" s="439"/>
      <c r="Y312" s="439"/>
      <c r="Z312" s="507"/>
      <c r="AA312" s="510"/>
      <c r="AB312" s="439"/>
      <c r="AC312" s="510"/>
      <c r="AD312" s="510"/>
      <c r="AE312" s="510"/>
      <c r="AF312" s="510"/>
      <c r="AG312" s="510"/>
      <c r="AH312" s="510"/>
      <c r="AI312" s="510"/>
      <c r="AJ312" s="510"/>
      <c r="AK312" s="510"/>
      <c r="AL312" s="510"/>
      <c r="AM312" s="510"/>
      <c r="AN312" s="510"/>
      <c r="AO312" s="510"/>
      <c r="AP312" s="510"/>
      <c r="AQ312" s="510"/>
      <c r="AR312" s="510"/>
      <c r="AS312" s="439"/>
      <c r="AT312" s="441"/>
      <c r="AX312" s="500"/>
      <c r="AY312" s="500"/>
      <c r="AZ312" s="500"/>
      <c r="BA312" s="500"/>
      <c r="BB312" s="501"/>
    </row>
    <row r="313" spans="1:54" x14ac:dyDescent="0.2">
      <c r="A313" s="518"/>
      <c r="B313" s="439"/>
      <c r="C313" s="439"/>
      <c r="D313" s="524"/>
      <c r="E313" s="524"/>
      <c r="F313" s="524"/>
      <c r="G313" s="524"/>
      <c r="H313" s="524"/>
      <c r="I313" s="439"/>
      <c r="J313" s="439"/>
      <c r="K313" s="439"/>
      <c r="L313" s="439"/>
      <c r="M313" s="534"/>
      <c r="N313" s="534"/>
      <c r="O313" s="534"/>
      <c r="P313" s="439"/>
      <c r="Q313" s="525"/>
      <c r="R313" s="439"/>
      <c r="S313" s="439"/>
      <c r="T313" s="439"/>
      <c r="U313" s="439"/>
      <c r="V313" s="439"/>
      <c r="W313" s="526"/>
      <c r="X313" s="439"/>
      <c r="Y313" s="439"/>
      <c r="Z313" s="507"/>
      <c r="AA313" s="510"/>
      <c r="AB313" s="439"/>
      <c r="AC313" s="510"/>
      <c r="AD313" s="510"/>
      <c r="AE313" s="510"/>
      <c r="AF313" s="510"/>
      <c r="AG313" s="510"/>
      <c r="AH313" s="510"/>
      <c r="AI313" s="510"/>
      <c r="AJ313" s="510"/>
      <c r="AK313" s="510"/>
      <c r="AL313" s="510"/>
      <c r="AM313" s="510"/>
      <c r="AN313" s="510"/>
      <c r="AO313" s="510"/>
      <c r="AP313" s="510"/>
      <c r="AQ313" s="510"/>
      <c r="AR313" s="510"/>
      <c r="AS313" s="439"/>
      <c r="AT313" s="441"/>
      <c r="AX313" s="500"/>
      <c r="AY313" s="500"/>
      <c r="AZ313" s="500"/>
      <c r="BA313" s="500"/>
      <c r="BB313" s="501"/>
    </row>
    <row r="314" spans="1:54" x14ac:dyDescent="0.2">
      <c r="A314" s="518"/>
      <c r="B314" s="439"/>
      <c r="C314" s="439"/>
      <c r="D314" s="524"/>
      <c r="E314" s="524"/>
      <c r="F314" s="524"/>
      <c r="G314" s="524"/>
      <c r="H314" s="524"/>
      <c r="I314" s="439"/>
      <c r="J314" s="439"/>
      <c r="K314" s="439"/>
      <c r="L314" s="439"/>
      <c r="M314" s="534"/>
      <c r="N314" s="534"/>
      <c r="O314" s="534"/>
      <c r="P314" s="439"/>
      <c r="Q314" s="525"/>
      <c r="R314" s="439"/>
      <c r="S314" s="439"/>
      <c r="T314" s="439"/>
      <c r="U314" s="439"/>
      <c r="V314" s="439"/>
      <c r="W314" s="526"/>
      <c r="X314" s="439"/>
      <c r="Y314" s="439"/>
      <c r="Z314" s="507"/>
      <c r="AA314" s="510"/>
      <c r="AB314" s="439"/>
      <c r="AC314" s="510"/>
      <c r="AD314" s="510"/>
      <c r="AE314" s="510"/>
      <c r="AF314" s="510"/>
      <c r="AG314" s="510"/>
      <c r="AH314" s="510"/>
      <c r="AI314" s="510"/>
      <c r="AJ314" s="510"/>
      <c r="AK314" s="510"/>
      <c r="AL314" s="510"/>
      <c r="AM314" s="510"/>
      <c r="AN314" s="510"/>
      <c r="AO314" s="510"/>
      <c r="AP314" s="510"/>
      <c r="AQ314" s="510"/>
      <c r="AR314" s="510"/>
      <c r="AS314" s="439"/>
      <c r="AT314" s="441"/>
      <c r="AX314" s="500"/>
      <c r="AY314" s="500"/>
      <c r="AZ314" s="500"/>
      <c r="BA314" s="500"/>
      <c r="BB314" s="501"/>
    </row>
    <row r="315" spans="1:54" x14ac:dyDescent="0.2">
      <c r="A315" s="518"/>
      <c r="B315" s="439"/>
      <c r="C315" s="439"/>
      <c r="D315" s="524"/>
      <c r="E315" s="524"/>
      <c r="F315" s="524"/>
      <c r="G315" s="524"/>
      <c r="H315" s="524"/>
      <c r="I315" s="439"/>
      <c r="J315" s="439"/>
      <c r="K315" s="439"/>
      <c r="L315" s="439"/>
      <c r="M315" s="534"/>
      <c r="N315" s="534"/>
      <c r="O315" s="534"/>
      <c r="P315" s="439"/>
      <c r="Q315" s="525"/>
      <c r="R315" s="439"/>
      <c r="S315" s="439"/>
      <c r="T315" s="439"/>
      <c r="U315" s="439"/>
      <c r="V315" s="439"/>
      <c r="W315" s="526"/>
      <c r="X315" s="439"/>
      <c r="Y315" s="439"/>
      <c r="Z315" s="507"/>
      <c r="AA315" s="510"/>
      <c r="AB315" s="439"/>
      <c r="AC315" s="510"/>
      <c r="AD315" s="510"/>
      <c r="AE315" s="510"/>
      <c r="AF315" s="510"/>
      <c r="AG315" s="510"/>
      <c r="AH315" s="510"/>
      <c r="AI315" s="510"/>
      <c r="AJ315" s="510"/>
      <c r="AK315" s="510"/>
      <c r="AL315" s="510"/>
      <c r="AM315" s="510"/>
      <c r="AN315" s="510"/>
      <c r="AO315" s="510"/>
      <c r="AP315" s="510"/>
      <c r="AQ315" s="510"/>
      <c r="AR315" s="510"/>
      <c r="AS315" s="439"/>
      <c r="AT315" s="441"/>
      <c r="AX315" s="500"/>
      <c r="AY315" s="500"/>
      <c r="AZ315" s="500"/>
      <c r="BA315" s="500"/>
      <c r="BB315" s="501"/>
    </row>
    <row r="316" spans="1:54" x14ac:dyDescent="0.2">
      <c r="A316" s="518"/>
      <c r="B316" s="439"/>
      <c r="C316" s="439"/>
      <c r="D316" s="524"/>
      <c r="E316" s="524"/>
      <c r="F316" s="524"/>
      <c r="G316" s="524"/>
      <c r="H316" s="524"/>
      <c r="I316" s="439"/>
      <c r="J316" s="439"/>
      <c r="K316" s="439"/>
      <c r="L316" s="439"/>
      <c r="M316" s="534"/>
      <c r="N316" s="534"/>
      <c r="O316" s="534"/>
      <c r="P316" s="439"/>
      <c r="Q316" s="525"/>
      <c r="R316" s="439"/>
      <c r="S316" s="439"/>
      <c r="T316" s="439"/>
      <c r="U316" s="439"/>
      <c r="V316" s="439"/>
      <c r="W316" s="526"/>
      <c r="X316" s="439"/>
      <c r="Y316" s="439"/>
      <c r="Z316" s="507"/>
      <c r="AA316" s="510"/>
      <c r="AB316" s="439"/>
      <c r="AC316" s="510"/>
      <c r="AD316" s="510"/>
      <c r="AE316" s="510"/>
      <c r="AF316" s="510"/>
      <c r="AG316" s="510"/>
      <c r="AH316" s="510"/>
      <c r="AI316" s="510"/>
      <c r="AJ316" s="510"/>
      <c r="AK316" s="510"/>
      <c r="AL316" s="510"/>
      <c r="AM316" s="510"/>
      <c r="AN316" s="510"/>
      <c r="AO316" s="510"/>
      <c r="AP316" s="510"/>
      <c r="AQ316" s="510"/>
      <c r="AR316" s="510"/>
      <c r="AS316" s="439"/>
      <c r="AT316" s="441"/>
      <c r="AX316" s="500"/>
      <c r="AY316" s="500"/>
      <c r="AZ316" s="500"/>
      <c r="BA316" s="500"/>
      <c r="BB316" s="501"/>
    </row>
    <row r="317" spans="1:54" x14ac:dyDescent="0.2">
      <c r="A317" s="518"/>
      <c r="B317" s="439"/>
      <c r="C317" s="439"/>
      <c r="D317" s="524"/>
      <c r="E317" s="524"/>
      <c r="F317" s="524"/>
      <c r="G317" s="524"/>
      <c r="H317" s="524"/>
      <c r="I317" s="439"/>
      <c r="J317" s="439"/>
      <c r="K317" s="439"/>
      <c r="L317" s="439"/>
      <c r="M317" s="534"/>
      <c r="N317" s="534"/>
      <c r="O317" s="534"/>
      <c r="P317" s="439"/>
      <c r="Q317" s="525"/>
      <c r="R317" s="439"/>
      <c r="S317" s="439"/>
      <c r="T317" s="439"/>
      <c r="U317" s="439"/>
      <c r="V317" s="439"/>
      <c r="W317" s="526"/>
      <c r="X317" s="439"/>
      <c r="Y317" s="439"/>
      <c r="Z317" s="507"/>
      <c r="AA317" s="510"/>
      <c r="AB317" s="439"/>
      <c r="AC317" s="510"/>
      <c r="AD317" s="510"/>
      <c r="AE317" s="510"/>
      <c r="AF317" s="510"/>
      <c r="AG317" s="510"/>
      <c r="AH317" s="510"/>
      <c r="AI317" s="510"/>
      <c r="AJ317" s="510"/>
      <c r="AK317" s="510"/>
      <c r="AL317" s="510"/>
      <c r="AM317" s="510"/>
      <c r="AN317" s="510"/>
      <c r="AO317" s="510"/>
      <c r="AP317" s="510"/>
      <c r="AQ317" s="510"/>
      <c r="AR317" s="510"/>
      <c r="AS317" s="439"/>
      <c r="AT317" s="441"/>
      <c r="AX317" s="500"/>
      <c r="AY317" s="500"/>
      <c r="AZ317" s="500"/>
      <c r="BA317" s="500"/>
      <c r="BB317" s="501"/>
    </row>
    <row r="318" spans="1:54" x14ac:dyDescent="0.2">
      <c r="A318" s="518"/>
      <c r="B318" s="439"/>
      <c r="C318" s="439"/>
      <c r="D318" s="524"/>
      <c r="E318" s="524"/>
      <c r="F318" s="524"/>
      <c r="G318" s="524"/>
      <c r="H318" s="524"/>
      <c r="I318" s="439"/>
      <c r="J318" s="439"/>
      <c r="K318" s="439"/>
      <c r="L318" s="439"/>
      <c r="M318" s="534"/>
      <c r="N318" s="534"/>
      <c r="O318" s="534"/>
      <c r="P318" s="439"/>
      <c r="Q318" s="525"/>
      <c r="R318" s="439"/>
      <c r="S318" s="439"/>
      <c r="T318" s="439"/>
      <c r="U318" s="439"/>
      <c r="V318" s="439"/>
      <c r="W318" s="526"/>
      <c r="X318" s="439"/>
      <c r="Y318" s="439"/>
      <c r="Z318" s="507"/>
      <c r="AA318" s="510"/>
      <c r="AB318" s="439"/>
      <c r="AC318" s="510"/>
      <c r="AD318" s="510"/>
      <c r="AE318" s="510"/>
      <c r="AF318" s="510"/>
      <c r="AG318" s="510"/>
      <c r="AH318" s="510"/>
      <c r="AI318" s="510"/>
      <c r="AJ318" s="510"/>
      <c r="AK318" s="510"/>
      <c r="AL318" s="510"/>
      <c r="AM318" s="510"/>
      <c r="AN318" s="510"/>
      <c r="AO318" s="510"/>
      <c r="AP318" s="510"/>
      <c r="AQ318" s="510"/>
      <c r="AR318" s="510"/>
      <c r="AS318" s="439"/>
      <c r="AT318" s="441"/>
      <c r="AX318" s="500"/>
      <c r="AY318" s="500"/>
      <c r="AZ318" s="500"/>
      <c r="BA318" s="500"/>
      <c r="BB318" s="501"/>
    </row>
    <row r="319" spans="1:54" x14ac:dyDescent="0.2">
      <c r="A319" s="518"/>
      <c r="B319" s="439"/>
      <c r="C319" s="439"/>
      <c r="D319" s="524"/>
      <c r="E319" s="524"/>
      <c r="F319" s="524"/>
      <c r="G319" s="524"/>
      <c r="H319" s="524"/>
      <c r="I319" s="439"/>
      <c r="J319" s="439"/>
      <c r="K319" s="439"/>
      <c r="L319" s="439"/>
      <c r="M319" s="534"/>
      <c r="N319" s="534"/>
      <c r="O319" s="534"/>
      <c r="P319" s="439"/>
      <c r="Q319" s="525"/>
      <c r="R319" s="439"/>
      <c r="S319" s="439"/>
      <c r="T319" s="439"/>
      <c r="U319" s="439"/>
      <c r="V319" s="439"/>
      <c r="W319" s="526"/>
      <c r="X319" s="439"/>
      <c r="Y319" s="439"/>
      <c r="Z319" s="507"/>
      <c r="AA319" s="510"/>
      <c r="AB319" s="439"/>
      <c r="AC319" s="510"/>
      <c r="AD319" s="510"/>
      <c r="AE319" s="510"/>
      <c r="AF319" s="510"/>
      <c r="AG319" s="510"/>
      <c r="AH319" s="510"/>
      <c r="AI319" s="510"/>
      <c r="AJ319" s="510"/>
      <c r="AK319" s="510"/>
      <c r="AL319" s="510"/>
      <c r="AM319" s="510"/>
      <c r="AN319" s="510"/>
      <c r="AO319" s="510"/>
      <c r="AP319" s="510"/>
      <c r="AQ319" s="510"/>
      <c r="AR319" s="510"/>
      <c r="AS319" s="439"/>
      <c r="AT319" s="441"/>
      <c r="AX319" s="500"/>
      <c r="AY319" s="500"/>
      <c r="AZ319" s="500"/>
      <c r="BA319" s="500"/>
      <c r="BB319" s="501"/>
    </row>
    <row r="320" spans="1:54" x14ac:dyDescent="0.2">
      <c r="A320" s="518"/>
      <c r="B320" s="439"/>
      <c r="C320" s="439"/>
      <c r="D320" s="524"/>
      <c r="E320" s="524"/>
      <c r="F320" s="524"/>
      <c r="G320" s="524"/>
      <c r="H320" s="524"/>
      <c r="I320" s="439"/>
      <c r="J320" s="439"/>
      <c r="K320" s="439"/>
      <c r="L320" s="439"/>
      <c r="M320" s="534"/>
      <c r="N320" s="534"/>
      <c r="O320" s="534"/>
      <c r="P320" s="439"/>
      <c r="Q320" s="525"/>
      <c r="R320" s="439"/>
      <c r="S320" s="439"/>
      <c r="T320" s="439"/>
      <c r="U320" s="439"/>
      <c r="V320" s="439"/>
      <c r="W320" s="526"/>
      <c r="X320" s="439"/>
      <c r="Y320" s="439"/>
      <c r="Z320" s="507"/>
      <c r="AA320" s="510"/>
      <c r="AB320" s="439"/>
      <c r="AC320" s="510"/>
      <c r="AD320" s="510"/>
      <c r="AE320" s="510"/>
      <c r="AF320" s="510"/>
      <c r="AG320" s="510"/>
      <c r="AH320" s="510"/>
      <c r="AI320" s="510"/>
      <c r="AJ320" s="510"/>
      <c r="AK320" s="510"/>
      <c r="AL320" s="510"/>
      <c r="AM320" s="510"/>
      <c r="AN320" s="510"/>
      <c r="AO320" s="510"/>
      <c r="AP320" s="510"/>
      <c r="AQ320" s="510"/>
      <c r="AR320" s="510"/>
      <c r="AS320" s="439"/>
      <c r="AT320" s="441"/>
      <c r="AX320" s="500"/>
      <c r="AY320" s="500"/>
      <c r="AZ320" s="500"/>
      <c r="BA320" s="500"/>
      <c r="BB320" s="501"/>
    </row>
    <row r="321" spans="1:54" x14ac:dyDescent="0.2">
      <c r="A321" s="518"/>
      <c r="B321" s="439"/>
      <c r="C321" s="439"/>
      <c r="D321" s="524"/>
      <c r="E321" s="524"/>
      <c r="F321" s="524"/>
      <c r="G321" s="524"/>
      <c r="H321" s="524"/>
      <c r="I321" s="439"/>
      <c r="J321" s="439"/>
      <c r="K321" s="439"/>
      <c r="L321" s="439"/>
      <c r="M321" s="534"/>
      <c r="N321" s="534"/>
      <c r="O321" s="534"/>
      <c r="P321" s="439"/>
      <c r="Q321" s="525"/>
      <c r="R321" s="439"/>
      <c r="S321" s="439"/>
      <c r="T321" s="439"/>
      <c r="U321" s="439"/>
      <c r="V321" s="439"/>
      <c r="W321" s="526"/>
      <c r="X321" s="439"/>
      <c r="Y321" s="439"/>
      <c r="Z321" s="507"/>
      <c r="AA321" s="510"/>
      <c r="AB321" s="439"/>
      <c r="AC321" s="510"/>
      <c r="AD321" s="510"/>
      <c r="AE321" s="510"/>
      <c r="AF321" s="510"/>
      <c r="AG321" s="510"/>
      <c r="AH321" s="510"/>
      <c r="AI321" s="510"/>
      <c r="AJ321" s="510"/>
      <c r="AK321" s="510"/>
      <c r="AL321" s="510"/>
      <c r="AM321" s="510"/>
      <c r="AN321" s="510"/>
      <c r="AO321" s="510"/>
      <c r="AP321" s="510"/>
      <c r="AQ321" s="510"/>
      <c r="AR321" s="510"/>
      <c r="AS321" s="439"/>
      <c r="AT321" s="441"/>
      <c r="AX321" s="500"/>
      <c r="AY321" s="500"/>
      <c r="AZ321" s="500"/>
      <c r="BA321" s="500"/>
      <c r="BB321" s="501"/>
    </row>
    <row r="322" spans="1:54" x14ac:dyDescent="0.2">
      <c r="A322" s="518"/>
      <c r="B322" s="439"/>
      <c r="C322" s="439"/>
      <c r="D322" s="524"/>
      <c r="E322" s="524"/>
      <c r="F322" s="524"/>
      <c r="G322" s="524"/>
      <c r="H322" s="524"/>
      <c r="I322" s="439"/>
      <c r="J322" s="439"/>
      <c r="K322" s="439"/>
      <c r="L322" s="439"/>
      <c r="M322" s="534"/>
      <c r="N322" s="534"/>
      <c r="O322" s="534"/>
      <c r="P322" s="439"/>
      <c r="Q322" s="525"/>
      <c r="R322" s="439"/>
      <c r="S322" s="439"/>
      <c r="T322" s="439"/>
      <c r="U322" s="439"/>
      <c r="V322" s="439"/>
      <c r="W322" s="526"/>
      <c r="X322" s="439"/>
      <c r="Y322" s="439"/>
      <c r="Z322" s="507"/>
      <c r="AA322" s="510"/>
      <c r="AB322" s="439"/>
      <c r="AC322" s="510"/>
      <c r="AD322" s="510"/>
      <c r="AE322" s="510"/>
      <c r="AF322" s="510"/>
      <c r="AG322" s="510"/>
      <c r="AH322" s="510"/>
      <c r="AI322" s="510"/>
      <c r="AJ322" s="510"/>
      <c r="AK322" s="510"/>
      <c r="AL322" s="510"/>
      <c r="AM322" s="510"/>
      <c r="AN322" s="510"/>
      <c r="AO322" s="510"/>
      <c r="AP322" s="510"/>
      <c r="AQ322" s="510"/>
      <c r="AR322" s="510"/>
      <c r="AS322" s="439"/>
      <c r="AT322" s="441"/>
      <c r="AX322" s="500"/>
      <c r="AY322" s="500"/>
      <c r="AZ322" s="500"/>
      <c r="BA322" s="500"/>
      <c r="BB322" s="501"/>
    </row>
    <row r="323" spans="1:54" x14ac:dyDescent="0.2">
      <c r="A323" s="518"/>
      <c r="B323" s="439"/>
      <c r="C323" s="439"/>
      <c r="D323" s="524"/>
      <c r="E323" s="524"/>
      <c r="F323" s="524"/>
      <c r="G323" s="524"/>
      <c r="H323" s="524"/>
      <c r="I323" s="439"/>
      <c r="J323" s="439"/>
      <c r="K323" s="439"/>
      <c r="L323" s="439"/>
      <c r="M323" s="534"/>
      <c r="N323" s="534"/>
      <c r="O323" s="534"/>
      <c r="P323" s="439"/>
      <c r="Q323" s="525"/>
      <c r="R323" s="439"/>
      <c r="S323" s="439"/>
      <c r="T323" s="439"/>
      <c r="U323" s="439"/>
      <c r="V323" s="439"/>
      <c r="W323" s="526"/>
      <c r="X323" s="439"/>
      <c r="Y323" s="439"/>
      <c r="Z323" s="507"/>
      <c r="AA323" s="510"/>
      <c r="AB323" s="439"/>
      <c r="AC323" s="510"/>
      <c r="AD323" s="510"/>
      <c r="AE323" s="510"/>
      <c r="AF323" s="510"/>
      <c r="AG323" s="510"/>
      <c r="AH323" s="510"/>
      <c r="AI323" s="510"/>
      <c r="AJ323" s="510"/>
      <c r="AK323" s="510"/>
      <c r="AL323" s="510"/>
      <c r="AM323" s="510"/>
      <c r="AN323" s="510"/>
      <c r="AO323" s="510"/>
      <c r="AP323" s="510"/>
      <c r="AQ323" s="510"/>
      <c r="AR323" s="510"/>
      <c r="AS323" s="439"/>
      <c r="AT323" s="441"/>
      <c r="AX323" s="500"/>
      <c r="AY323" s="500"/>
      <c r="AZ323" s="500"/>
      <c r="BA323" s="500"/>
      <c r="BB323" s="501"/>
    </row>
    <row r="324" spans="1:54" x14ac:dyDescent="0.2">
      <c r="A324" s="518"/>
      <c r="B324" s="439"/>
      <c r="C324" s="439"/>
      <c r="D324" s="524"/>
      <c r="E324" s="524"/>
      <c r="F324" s="524"/>
      <c r="G324" s="524"/>
      <c r="H324" s="524"/>
      <c r="I324" s="439"/>
      <c r="J324" s="439"/>
      <c r="K324" s="439"/>
      <c r="L324" s="439"/>
      <c r="M324" s="534"/>
      <c r="N324" s="534"/>
      <c r="O324" s="534"/>
      <c r="P324" s="439"/>
      <c r="Q324" s="525"/>
      <c r="R324" s="439"/>
      <c r="S324" s="439"/>
      <c r="T324" s="439"/>
      <c r="U324" s="439"/>
      <c r="V324" s="439"/>
      <c r="W324" s="526"/>
      <c r="X324" s="439"/>
      <c r="Y324" s="439"/>
      <c r="Z324" s="507"/>
      <c r="AA324" s="510"/>
      <c r="AB324" s="439"/>
      <c r="AC324" s="510"/>
      <c r="AD324" s="510"/>
      <c r="AE324" s="510"/>
      <c r="AF324" s="510"/>
      <c r="AG324" s="510"/>
      <c r="AH324" s="510"/>
      <c r="AI324" s="510"/>
      <c r="AJ324" s="510"/>
      <c r="AK324" s="510"/>
      <c r="AL324" s="510"/>
      <c r="AM324" s="510"/>
      <c r="AN324" s="510"/>
      <c r="AO324" s="510"/>
      <c r="AP324" s="510"/>
      <c r="AQ324" s="510"/>
      <c r="AR324" s="510"/>
      <c r="AS324" s="439"/>
      <c r="AT324" s="441"/>
      <c r="AX324" s="500"/>
      <c r="AY324" s="500"/>
      <c r="AZ324" s="500"/>
      <c r="BA324" s="500"/>
      <c r="BB324" s="501"/>
    </row>
    <row r="325" spans="1:54" x14ac:dyDescent="0.2">
      <c r="A325" s="518"/>
      <c r="B325" s="439"/>
      <c r="C325" s="439"/>
      <c r="D325" s="524"/>
      <c r="E325" s="524"/>
      <c r="F325" s="524"/>
      <c r="G325" s="524"/>
      <c r="H325" s="524"/>
      <c r="I325" s="439"/>
      <c r="J325" s="439"/>
      <c r="K325" s="439"/>
      <c r="L325" s="439"/>
      <c r="M325" s="534"/>
      <c r="N325" s="534"/>
      <c r="O325" s="534"/>
      <c r="P325" s="439"/>
      <c r="Q325" s="525"/>
      <c r="R325" s="439"/>
      <c r="S325" s="439"/>
      <c r="T325" s="439"/>
      <c r="U325" s="439"/>
      <c r="V325" s="439"/>
      <c r="W325" s="526"/>
      <c r="X325" s="439"/>
      <c r="Y325" s="439"/>
      <c r="Z325" s="507"/>
      <c r="AA325" s="510"/>
      <c r="AB325" s="439"/>
      <c r="AC325" s="510"/>
      <c r="AD325" s="510"/>
      <c r="AE325" s="510"/>
      <c r="AF325" s="510"/>
      <c r="AG325" s="510"/>
      <c r="AH325" s="510"/>
      <c r="AI325" s="510"/>
      <c r="AJ325" s="510"/>
      <c r="AK325" s="510"/>
      <c r="AL325" s="510"/>
      <c r="AM325" s="510"/>
      <c r="AN325" s="510"/>
      <c r="AO325" s="510"/>
      <c r="AP325" s="510"/>
      <c r="AQ325" s="510"/>
      <c r="AR325" s="510"/>
      <c r="AS325" s="439"/>
      <c r="AT325" s="441"/>
      <c r="AX325" s="500"/>
      <c r="AY325" s="500"/>
      <c r="AZ325" s="500"/>
      <c r="BA325" s="500"/>
      <c r="BB325" s="501"/>
    </row>
    <row r="326" spans="1:54" x14ac:dyDescent="0.2">
      <c r="A326" s="518"/>
      <c r="B326" s="439"/>
      <c r="C326" s="439"/>
      <c r="D326" s="524"/>
      <c r="E326" s="524"/>
      <c r="F326" s="524"/>
      <c r="G326" s="524"/>
      <c r="H326" s="524"/>
      <c r="I326" s="439"/>
      <c r="J326" s="439"/>
      <c r="K326" s="439"/>
      <c r="L326" s="439"/>
      <c r="M326" s="534"/>
      <c r="N326" s="534"/>
      <c r="O326" s="534"/>
      <c r="P326" s="439"/>
      <c r="Q326" s="525"/>
      <c r="R326" s="439"/>
      <c r="S326" s="439"/>
      <c r="T326" s="439"/>
      <c r="U326" s="439"/>
      <c r="V326" s="439"/>
      <c r="W326" s="526"/>
      <c r="X326" s="439"/>
      <c r="Y326" s="439"/>
      <c r="Z326" s="507"/>
      <c r="AA326" s="510"/>
      <c r="AB326" s="439"/>
      <c r="AC326" s="510"/>
      <c r="AD326" s="510"/>
      <c r="AE326" s="510"/>
      <c r="AF326" s="510"/>
      <c r="AG326" s="510"/>
      <c r="AH326" s="510"/>
      <c r="AI326" s="510"/>
      <c r="AJ326" s="510"/>
      <c r="AK326" s="510"/>
      <c r="AL326" s="510"/>
      <c r="AM326" s="510"/>
      <c r="AN326" s="510"/>
      <c r="AO326" s="510"/>
      <c r="AP326" s="510"/>
      <c r="AQ326" s="510"/>
      <c r="AR326" s="510"/>
      <c r="AS326" s="439"/>
      <c r="AT326" s="441"/>
      <c r="AX326" s="500"/>
      <c r="AY326" s="500"/>
      <c r="AZ326" s="500"/>
      <c r="BA326" s="500"/>
      <c r="BB326" s="501"/>
    </row>
    <row r="327" spans="1:54" x14ac:dyDescent="0.2">
      <c r="A327" s="518"/>
      <c r="B327" s="439"/>
      <c r="C327" s="439"/>
      <c r="D327" s="524"/>
      <c r="E327" s="524"/>
      <c r="F327" s="524"/>
      <c r="G327" s="524"/>
      <c r="H327" s="524"/>
      <c r="I327" s="439"/>
      <c r="J327" s="439"/>
      <c r="K327" s="439"/>
      <c r="L327" s="439"/>
      <c r="M327" s="534"/>
      <c r="N327" s="534"/>
      <c r="O327" s="534"/>
      <c r="P327" s="439"/>
      <c r="Q327" s="525"/>
      <c r="R327" s="439"/>
      <c r="S327" s="439"/>
      <c r="T327" s="439"/>
      <c r="U327" s="439"/>
      <c r="V327" s="439"/>
      <c r="W327" s="526"/>
      <c r="X327" s="439"/>
      <c r="Y327" s="439"/>
      <c r="Z327" s="507"/>
      <c r="AA327" s="510"/>
      <c r="AB327" s="439"/>
      <c r="AC327" s="510"/>
      <c r="AD327" s="510"/>
      <c r="AE327" s="510"/>
      <c r="AF327" s="510"/>
      <c r="AG327" s="510"/>
      <c r="AH327" s="510"/>
      <c r="AI327" s="510"/>
      <c r="AJ327" s="510"/>
      <c r="AK327" s="510"/>
      <c r="AL327" s="510"/>
      <c r="AM327" s="510"/>
      <c r="AN327" s="510"/>
      <c r="AO327" s="510"/>
      <c r="AP327" s="510"/>
      <c r="AQ327" s="510"/>
      <c r="AR327" s="510"/>
      <c r="AS327" s="439"/>
      <c r="AT327" s="441"/>
      <c r="AX327" s="500"/>
      <c r="AY327" s="500"/>
      <c r="AZ327" s="500"/>
      <c r="BA327" s="500"/>
      <c r="BB327" s="501"/>
    </row>
    <row r="328" spans="1:54" x14ac:dyDescent="0.2">
      <c r="A328" s="518"/>
      <c r="B328" s="439"/>
      <c r="C328" s="439"/>
      <c r="D328" s="524"/>
      <c r="E328" s="524"/>
      <c r="F328" s="524"/>
      <c r="G328" s="524"/>
      <c r="H328" s="524"/>
      <c r="I328" s="439"/>
      <c r="J328" s="439"/>
      <c r="K328" s="439"/>
      <c r="L328" s="439"/>
      <c r="M328" s="534"/>
      <c r="N328" s="534"/>
      <c r="O328" s="534"/>
      <c r="P328" s="439"/>
      <c r="Q328" s="525"/>
      <c r="R328" s="439"/>
      <c r="S328" s="439"/>
      <c r="T328" s="439"/>
      <c r="U328" s="439"/>
      <c r="V328" s="439"/>
      <c r="W328" s="526"/>
      <c r="X328" s="439"/>
      <c r="Y328" s="439"/>
      <c r="Z328" s="507"/>
      <c r="AA328" s="510"/>
      <c r="AB328" s="439"/>
      <c r="AC328" s="510"/>
      <c r="AD328" s="510"/>
      <c r="AE328" s="510"/>
      <c r="AF328" s="510"/>
      <c r="AG328" s="510"/>
      <c r="AH328" s="510"/>
      <c r="AI328" s="510"/>
      <c r="AJ328" s="510"/>
      <c r="AK328" s="510"/>
      <c r="AL328" s="510"/>
      <c r="AM328" s="510"/>
      <c r="AN328" s="510"/>
      <c r="AO328" s="510"/>
      <c r="AP328" s="510"/>
      <c r="AQ328" s="510"/>
      <c r="AR328" s="510"/>
      <c r="AS328" s="439"/>
      <c r="AT328" s="441"/>
      <c r="AX328" s="500"/>
      <c r="AY328" s="500"/>
      <c r="AZ328" s="500"/>
      <c r="BA328" s="500"/>
      <c r="BB328" s="501"/>
    </row>
    <row r="329" spans="1:54" x14ac:dyDescent="0.2">
      <c r="A329" s="518"/>
      <c r="B329" s="439"/>
      <c r="C329" s="439"/>
      <c r="D329" s="524"/>
      <c r="E329" s="524"/>
      <c r="F329" s="524"/>
      <c r="G329" s="524"/>
      <c r="H329" s="524"/>
      <c r="I329" s="439"/>
      <c r="J329" s="439"/>
      <c r="K329" s="439"/>
      <c r="L329" s="439"/>
      <c r="M329" s="534"/>
      <c r="N329" s="534"/>
      <c r="O329" s="534"/>
      <c r="P329" s="439"/>
      <c r="Q329" s="525"/>
      <c r="R329" s="439"/>
      <c r="S329" s="439"/>
      <c r="T329" s="439"/>
      <c r="U329" s="439"/>
      <c r="V329" s="439"/>
      <c r="W329" s="526"/>
      <c r="X329" s="439"/>
      <c r="Y329" s="439"/>
      <c r="Z329" s="507"/>
      <c r="AA329" s="510"/>
      <c r="AB329" s="439"/>
      <c r="AC329" s="510"/>
      <c r="AD329" s="510"/>
      <c r="AE329" s="510"/>
      <c r="AF329" s="510"/>
      <c r="AG329" s="510"/>
      <c r="AH329" s="510"/>
      <c r="AI329" s="510"/>
      <c r="AJ329" s="510"/>
      <c r="AK329" s="510"/>
      <c r="AL329" s="510"/>
      <c r="AM329" s="510"/>
      <c r="AN329" s="510"/>
      <c r="AO329" s="510"/>
      <c r="AP329" s="510"/>
      <c r="AQ329" s="510"/>
      <c r="AR329" s="510"/>
      <c r="AS329" s="439"/>
      <c r="AT329" s="441"/>
      <c r="AX329" s="500"/>
      <c r="AY329" s="500"/>
      <c r="AZ329" s="500"/>
      <c r="BA329" s="500"/>
      <c r="BB329" s="501"/>
    </row>
    <row r="330" spans="1:54" x14ac:dyDescent="0.2">
      <c r="A330" s="518"/>
      <c r="B330" s="439"/>
      <c r="C330" s="439"/>
      <c r="D330" s="524"/>
      <c r="E330" s="524"/>
      <c r="F330" s="524"/>
      <c r="G330" s="524"/>
      <c r="H330" s="524"/>
      <c r="I330" s="439"/>
      <c r="J330" s="439"/>
      <c r="K330" s="439"/>
      <c r="L330" s="439"/>
      <c r="M330" s="534"/>
      <c r="N330" s="534"/>
      <c r="O330" s="534"/>
      <c r="P330" s="439"/>
      <c r="Q330" s="525"/>
      <c r="R330" s="439"/>
      <c r="S330" s="439"/>
      <c r="T330" s="439"/>
      <c r="U330" s="439"/>
      <c r="V330" s="439"/>
      <c r="W330" s="526"/>
      <c r="X330" s="439"/>
      <c r="Y330" s="439"/>
      <c r="Z330" s="507"/>
      <c r="AA330" s="510"/>
      <c r="AB330" s="439"/>
      <c r="AC330" s="510"/>
      <c r="AD330" s="510"/>
      <c r="AE330" s="510"/>
      <c r="AF330" s="510"/>
      <c r="AG330" s="510"/>
      <c r="AH330" s="510"/>
      <c r="AI330" s="510"/>
      <c r="AJ330" s="510"/>
      <c r="AK330" s="510"/>
      <c r="AL330" s="510"/>
      <c r="AM330" s="510"/>
      <c r="AN330" s="510"/>
      <c r="AO330" s="510"/>
      <c r="AP330" s="510"/>
      <c r="AQ330" s="510"/>
      <c r="AR330" s="510"/>
      <c r="AS330" s="439"/>
      <c r="AT330" s="441"/>
      <c r="AX330" s="500"/>
      <c r="AY330" s="500"/>
      <c r="AZ330" s="500"/>
      <c r="BA330" s="500"/>
      <c r="BB330" s="501"/>
    </row>
    <row r="331" spans="1:54" x14ac:dyDescent="0.2">
      <c r="A331" s="518"/>
      <c r="B331" s="439"/>
      <c r="C331" s="439"/>
      <c r="D331" s="524"/>
      <c r="E331" s="524"/>
      <c r="F331" s="524"/>
      <c r="G331" s="524"/>
      <c r="H331" s="524"/>
      <c r="I331" s="439"/>
      <c r="J331" s="439"/>
      <c r="K331" s="439"/>
      <c r="L331" s="439"/>
      <c r="M331" s="534"/>
      <c r="N331" s="534"/>
      <c r="O331" s="534"/>
      <c r="P331" s="439"/>
      <c r="Q331" s="525"/>
      <c r="R331" s="439"/>
      <c r="S331" s="439"/>
      <c r="T331" s="439"/>
      <c r="U331" s="439"/>
      <c r="V331" s="439"/>
      <c r="W331" s="526"/>
      <c r="X331" s="439"/>
      <c r="Y331" s="439"/>
      <c r="Z331" s="507"/>
      <c r="AA331" s="510"/>
      <c r="AB331" s="439"/>
      <c r="AC331" s="510"/>
      <c r="AD331" s="510"/>
      <c r="AE331" s="510"/>
      <c r="AF331" s="510"/>
      <c r="AG331" s="510"/>
      <c r="AH331" s="510"/>
      <c r="AI331" s="510"/>
      <c r="AJ331" s="510"/>
      <c r="AK331" s="510"/>
      <c r="AL331" s="510"/>
      <c r="AM331" s="510"/>
      <c r="AN331" s="510"/>
      <c r="AO331" s="510"/>
      <c r="AP331" s="510"/>
      <c r="AQ331" s="510"/>
      <c r="AR331" s="510"/>
      <c r="AS331" s="439"/>
      <c r="AT331" s="441"/>
      <c r="AX331" s="500"/>
      <c r="AY331" s="500"/>
      <c r="AZ331" s="500"/>
      <c r="BA331" s="500"/>
      <c r="BB331" s="501"/>
    </row>
    <row r="332" spans="1:54" x14ac:dyDescent="0.2">
      <c r="A332" s="518"/>
      <c r="B332" s="439"/>
      <c r="C332" s="439"/>
      <c r="D332" s="524"/>
      <c r="E332" s="524"/>
      <c r="F332" s="524"/>
      <c r="G332" s="524"/>
      <c r="H332" s="524"/>
      <c r="I332" s="439"/>
      <c r="J332" s="439"/>
      <c r="K332" s="439"/>
      <c r="L332" s="439"/>
      <c r="M332" s="534"/>
      <c r="N332" s="534"/>
      <c r="O332" s="534"/>
      <c r="P332" s="439"/>
      <c r="Q332" s="525"/>
      <c r="R332" s="439"/>
      <c r="S332" s="439"/>
      <c r="T332" s="439"/>
      <c r="U332" s="439"/>
      <c r="V332" s="439"/>
      <c r="W332" s="526"/>
      <c r="X332" s="439"/>
      <c r="Y332" s="439"/>
      <c r="Z332" s="507"/>
      <c r="AA332" s="510"/>
      <c r="AB332" s="439"/>
      <c r="AC332" s="510"/>
      <c r="AD332" s="510"/>
      <c r="AE332" s="510"/>
      <c r="AF332" s="510"/>
      <c r="AG332" s="510"/>
      <c r="AH332" s="510"/>
      <c r="AI332" s="510"/>
      <c r="AJ332" s="510"/>
      <c r="AK332" s="510"/>
      <c r="AL332" s="510"/>
      <c r="AM332" s="510"/>
      <c r="AN332" s="510"/>
      <c r="AO332" s="510"/>
      <c r="AP332" s="510"/>
      <c r="AQ332" s="510"/>
      <c r="AR332" s="510"/>
      <c r="AS332" s="439"/>
      <c r="AT332" s="441"/>
      <c r="AX332" s="500"/>
      <c r="AY332" s="500"/>
      <c r="AZ332" s="500"/>
      <c r="BA332" s="500"/>
      <c r="BB332" s="501"/>
    </row>
    <row r="333" spans="1:54" x14ac:dyDescent="0.2">
      <c r="A333" s="518"/>
      <c r="B333" s="439"/>
      <c r="C333" s="439"/>
      <c r="D333" s="524"/>
      <c r="E333" s="524"/>
      <c r="F333" s="524"/>
      <c r="G333" s="524"/>
      <c r="H333" s="524"/>
      <c r="I333" s="439"/>
      <c r="J333" s="439"/>
      <c r="K333" s="439"/>
      <c r="L333" s="439"/>
      <c r="M333" s="534"/>
      <c r="N333" s="534"/>
      <c r="O333" s="534"/>
      <c r="P333" s="439"/>
      <c r="Q333" s="525"/>
      <c r="R333" s="439"/>
      <c r="S333" s="439"/>
      <c r="T333" s="439"/>
      <c r="U333" s="439"/>
      <c r="V333" s="439"/>
      <c r="W333" s="526"/>
      <c r="X333" s="439"/>
      <c r="Y333" s="439"/>
      <c r="Z333" s="507"/>
      <c r="AA333" s="510"/>
      <c r="AB333" s="439"/>
      <c r="AC333" s="510"/>
      <c r="AD333" s="510"/>
      <c r="AE333" s="510"/>
      <c r="AF333" s="510"/>
      <c r="AG333" s="510"/>
      <c r="AH333" s="510"/>
      <c r="AI333" s="510"/>
      <c r="AJ333" s="510"/>
      <c r="AK333" s="510"/>
      <c r="AL333" s="510"/>
      <c r="AM333" s="510"/>
      <c r="AN333" s="510"/>
      <c r="AO333" s="510"/>
      <c r="AP333" s="510"/>
      <c r="AQ333" s="510"/>
      <c r="AR333" s="510"/>
      <c r="AS333" s="439"/>
      <c r="AT333" s="441"/>
      <c r="AX333" s="500"/>
      <c r="AY333" s="500"/>
      <c r="AZ333" s="500"/>
      <c r="BA333" s="500"/>
      <c r="BB333" s="501"/>
    </row>
    <row r="334" spans="1:54" x14ac:dyDescent="0.2">
      <c r="A334" s="518"/>
      <c r="B334" s="439"/>
      <c r="C334" s="439"/>
      <c r="D334" s="524"/>
      <c r="E334" s="524"/>
      <c r="F334" s="524"/>
      <c r="G334" s="524"/>
      <c r="H334" s="524"/>
      <c r="I334" s="439"/>
      <c r="J334" s="439"/>
      <c r="K334" s="439"/>
      <c r="L334" s="439"/>
      <c r="M334" s="534"/>
      <c r="N334" s="534"/>
      <c r="O334" s="534"/>
      <c r="P334" s="439"/>
      <c r="Q334" s="525"/>
      <c r="R334" s="439"/>
      <c r="S334" s="439"/>
      <c r="T334" s="439"/>
      <c r="U334" s="439"/>
      <c r="V334" s="439"/>
      <c r="W334" s="526"/>
      <c r="X334" s="439"/>
      <c r="Y334" s="439"/>
      <c r="Z334" s="507"/>
      <c r="AA334" s="510"/>
      <c r="AB334" s="439"/>
      <c r="AC334" s="510"/>
      <c r="AD334" s="510"/>
      <c r="AE334" s="510"/>
      <c r="AF334" s="510"/>
      <c r="AG334" s="510"/>
      <c r="AH334" s="510"/>
      <c r="AI334" s="510"/>
      <c r="AJ334" s="510"/>
      <c r="AK334" s="510"/>
      <c r="AL334" s="510"/>
      <c r="AM334" s="510"/>
      <c r="AN334" s="510"/>
      <c r="AO334" s="510"/>
      <c r="AP334" s="510"/>
      <c r="AQ334" s="510"/>
      <c r="AR334" s="510"/>
      <c r="AS334" s="439"/>
      <c r="AT334" s="441"/>
      <c r="AX334" s="500"/>
      <c r="AY334" s="500"/>
      <c r="AZ334" s="500"/>
      <c r="BA334" s="500"/>
      <c r="BB334" s="501"/>
    </row>
    <row r="335" spans="1:54" x14ac:dyDescent="0.2">
      <c r="A335" s="518"/>
      <c r="B335" s="439"/>
      <c r="C335" s="439"/>
      <c r="D335" s="524"/>
      <c r="E335" s="524"/>
      <c r="F335" s="524"/>
      <c r="G335" s="524"/>
      <c r="H335" s="524"/>
      <c r="I335" s="439"/>
      <c r="J335" s="439"/>
      <c r="K335" s="439"/>
      <c r="L335" s="439"/>
      <c r="M335" s="534"/>
      <c r="N335" s="534"/>
      <c r="O335" s="534"/>
      <c r="P335" s="439"/>
      <c r="Q335" s="525"/>
      <c r="R335" s="439"/>
      <c r="S335" s="439"/>
      <c r="T335" s="439"/>
      <c r="U335" s="439"/>
      <c r="V335" s="439"/>
      <c r="W335" s="526"/>
      <c r="X335" s="439"/>
      <c r="Y335" s="439"/>
      <c r="Z335" s="507"/>
      <c r="AA335" s="510"/>
      <c r="AB335" s="439"/>
      <c r="AC335" s="510"/>
      <c r="AD335" s="510"/>
      <c r="AE335" s="510"/>
      <c r="AF335" s="510"/>
      <c r="AG335" s="510"/>
      <c r="AH335" s="510"/>
      <c r="AI335" s="510"/>
      <c r="AJ335" s="510"/>
      <c r="AK335" s="510"/>
      <c r="AL335" s="510"/>
      <c r="AM335" s="510"/>
      <c r="AN335" s="510"/>
      <c r="AO335" s="510"/>
      <c r="AP335" s="510"/>
      <c r="AQ335" s="510"/>
      <c r="AR335" s="510"/>
      <c r="AS335" s="439"/>
      <c r="AT335" s="441"/>
      <c r="AX335" s="500"/>
      <c r="AY335" s="500"/>
      <c r="AZ335" s="500"/>
      <c r="BA335" s="500"/>
      <c r="BB335" s="501"/>
    </row>
    <row r="336" spans="1:54" x14ac:dyDescent="0.2">
      <c r="A336" s="518"/>
      <c r="B336" s="439"/>
      <c r="C336" s="439"/>
      <c r="D336" s="524"/>
      <c r="E336" s="524"/>
      <c r="F336" s="524"/>
      <c r="G336" s="524"/>
      <c r="H336" s="524"/>
      <c r="I336" s="439"/>
      <c r="J336" s="439"/>
      <c r="K336" s="439"/>
      <c r="L336" s="439"/>
      <c r="M336" s="534"/>
      <c r="N336" s="534"/>
      <c r="O336" s="534"/>
      <c r="P336" s="439"/>
      <c r="Q336" s="525"/>
      <c r="R336" s="439"/>
      <c r="S336" s="439"/>
      <c r="T336" s="439"/>
      <c r="U336" s="439"/>
      <c r="V336" s="439"/>
      <c r="W336" s="526"/>
      <c r="X336" s="439"/>
      <c r="Y336" s="439"/>
      <c r="Z336" s="507"/>
      <c r="AA336" s="510"/>
      <c r="AB336" s="439"/>
      <c r="AC336" s="510"/>
      <c r="AD336" s="510"/>
      <c r="AE336" s="510"/>
      <c r="AF336" s="510"/>
      <c r="AG336" s="510"/>
      <c r="AH336" s="510"/>
      <c r="AI336" s="510"/>
      <c r="AJ336" s="510"/>
      <c r="AK336" s="510"/>
      <c r="AL336" s="510"/>
      <c r="AM336" s="510"/>
      <c r="AN336" s="510"/>
      <c r="AO336" s="510"/>
      <c r="AP336" s="510"/>
      <c r="AQ336" s="510"/>
      <c r="AR336" s="510"/>
      <c r="AS336" s="439"/>
      <c r="AT336" s="441"/>
      <c r="AX336" s="500"/>
      <c r="AY336" s="500"/>
      <c r="AZ336" s="500"/>
      <c r="BA336" s="500"/>
      <c r="BB336" s="501"/>
    </row>
    <row r="337" spans="1:54" x14ac:dyDescent="0.2">
      <c r="A337" s="518"/>
      <c r="B337" s="439"/>
      <c r="C337" s="439"/>
      <c r="D337" s="524"/>
      <c r="E337" s="524"/>
      <c r="F337" s="524"/>
      <c r="G337" s="524"/>
      <c r="H337" s="524"/>
      <c r="I337" s="439"/>
      <c r="J337" s="439"/>
      <c r="K337" s="439"/>
      <c r="L337" s="439"/>
      <c r="M337" s="534"/>
      <c r="N337" s="534"/>
      <c r="O337" s="534"/>
      <c r="P337" s="439"/>
      <c r="Q337" s="525"/>
      <c r="R337" s="439"/>
      <c r="S337" s="439"/>
      <c r="T337" s="439"/>
      <c r="U337" s="439"/>
      <c r="V337" s="439"/>
      <c r="W337" s="526"/>
      <c r="X337" s="439"/>
      <c r="Y337" s="439"/>
      <c r="Z337" s="507"/>
      <c r="AA337" s="510"/>
      <c r="AB337" s="439"/>
      <c r="AC337" s="510"/>
      <c r="AD337" s="510"/>
      <c r="AE337" s="510"/>
      <c r="AF337" s="510"/>
      <c r="AG337" s="510"/>
      <c r="AH337" s="510"/>
      <c r="AI337" s="510"/>
      <c r="AJ337" s="510"/>
      <c r="AK337" s="510"/>
      <c r="AL337" s="510"/>
      <c r="AM337" s="510"/>
      <c r="AN337" s="510"/>
      <c r="AO337" s="510"/>
      <c r="AP337" s="510"/>
      <c r="AQ337" s="510"/>
      <c r="AR337" s="510"/>
      <c r="AS337" s="439"/>
      <c r="AT337" s="441"/>
      <c r="AX337" s="500"/>
      <c r="AY337" s="500"/>
      <c r="AZ337" s="500"/>
      <c r="BA337" s="500"/>
      <c r="BB337" s="501"/>
    </row>
    <row r="338" spans="1:54" x14ac:dyDescent="0.2">
      <c r="A338" s="518"/>
      <c r="B338" s="439"/>
      <c r="C338" s="439"/>
      <c r="D338" s="524"/>
      <c r="E338" s="524"/>
      <c r="F338" s="524"/>
      <c r="G338" s="524"/>
      <c r="H338" s="524"/>
      <c r="I338" s="439"/>
      <c r="J338" s="439"/>
      <c r="K338" s="439"/>
      <c r="L338" s="439"/>
      <c r="M338" s="534"/>
      <c r="N338" s="534"/>
      <c r="O338" s="534"/>
      <c r="P338" s="439"/>
      <c r="Q338" s="525"/>
      <c r="R338" s="439"/>
      <c r="S338" s="439"/>
      <c r="T338" s="439"/>
      <c r="U338" s="439"/>
      <c r="V338" s="439"/>
      <c r="W338" s="526"/>
      <c r="X338" s="439"/>
      <c r="Y338" s="439"/>
      <c r="Z338" s="507"/>
      <c r="AA338" s="510"/>
      <c r="AB338" s="439"/>
      <c r="AC338" s="510"/>
      <c r="AD338" s="510"/>
      <c r="AE338" s="510"/>
      <c r="AF338" s="510"/>
      <c r="AG338" s="510"/>
      <c r="AH338" s="510"/>
      <c r="AI338" s="510"/>
      <c r="AJ338" s="510"/>
      <c r="AK338" s="510"/>
      <c r="AL338" s="510"/>
      <c r="AM338" s="510"/>
      <c r="AN338" s="510"/>
      <c r="AO338" s="510"/>
      <c r="AP338" s="510"/>
      <c r="AQ338" s="510"/>
      <c r="AR338" s="510"/>
      <c r="AS338" s="439"/>
      <c r="AT338" s="441"/>
      <c r="AX338" s="500"/>
      <c r="AY338" s="500"/>
      <c r="AZ338" s="500"/>
      <c r="BA338" s="500"/>
      <c r="BB338" s="501"/>
    </row>
    <row r="339" spans="1:54" x14ac:dyDescent="0.2">
      <c r="A339" s="518"/>
      <c r="B339" s="439"/>
      <c r="C339" s="439"/>
      <c r="D339" s="524"/>
      <c r="E339" s="524"/>
      <c r="F339" s="524"/>
      <c r="G339" s="524"/>
      <c r="H339" s="524"/>
      <c r="I339" s="439"/>
      <c r="J339" s="439"/>
      <c r="K339" s="439"/>
      <c r="L339" s="439"/>
      <c r="M339" s="534"/>
      <c r="N339" s="534"/>
      <c r="O339" s="534"/>
      <c r="P339" s="439"/>
      <c r="Q339" s="525"/>
      <c r="R339" s="439"/>
      <c r="S339" s="439"/>
      <c r="T339" s="439"/>
      <c r="U339" s="439"/>
      <c r="V339" s="439"/>
      <c r="W339" s="526"/>
      <c r="X339" s="439"/>
      <c r="Y339" s="439"/>
      <c r="Z339" s="507"/>
      <c r="AA339" s="510"/>
      <c r="AB339" s="439"/>
      <c r="AC339" s="510"/>
      <c r="AD339" s="510"/>
      <c r="AE339" s="510"/>
      <c r="AF339" s="510"/>
      <c r="AG339" s="510"/>
      <c r="AH339" s="510"/>
      <c r="AI339" s="510"/>
      <c r="AJ339" s="510"/>
      <c r="AK339" s="510"/>
      <c r="AL339" s="510"/>
      <c r="AM339" s="510"/>
      <c r="AN339" s="510"/>
      <c r="AO339" s="510"/>
      <c r="AP339" s="510"/>
      <c r="AQ339" s="510"/>
      <c r="AR339" s="510"/>
      <c r="AS339" s="439"/>
      <c r="AT339" s="441"/>
      <c r="AX339" s="500"/>
      <c r="AY339" s="500"/>
      <c r="AZ339" s="500"/>
      <c r="BA339" s="500"/>
      <c r="BB339" s="501"/>
    </row>
    <row r="340" spans="1:54" x14ac:dyDescent="0.2">
      <c r="A340" s="518"/>
      <c r="B340" s="439"/>
      <c r="C340" s="439"/>
      <c r="D340" s="524"/>
      <c r="E340" s="524"/>
      <c r="F340" s="524"/>
      <c r="G340" s="524"/>
      <c r="H340" s="524"/>
      <c r="I340" s="439"/>
      <c r="J340" s="439"/>
      <c r="K340" s="439"/>
      <c r="L340" s="439"/>
      <c r="M340" s="534"/>
      <c r="N340" s="534"/>
      <c r="O340" s="534"/>
      <c r="P340" s="439"/>
      <c r="Q340" s="525"/>
      <c r="R340" s="439"/>
      <c r="S340" s="439"/>
      <c r="T340" s="439"/>
      <c r="U340" s="439"/>
      <c r="V340" s="439"/>
      <c r="W340" s="526"/>
      <c r="X340" s="439"/>
      <c r="Y340" s="439"/>
      <c r="Z340" s="507"/>
      <c r="AA340" s="510"/>
      <c r="AB340" s="439"/>
      <c r="AC340" s="510"/>
      <c r="AD340" s="510"/>
      <c r="AE340" s="510"/>
      <c r="AF340" s="510"/>
      <c r="AG340" s="510"/>
      <c r="AH340" s="510"/>
      <c r="AI340" s="510"/>
      <c r="AJ340" s="510"/>
      <c r="AK340" s="510"/>
      <c r="AL340" s="510"/>
      <c r="AM340" s="510"/>
      <c r="AN340" s="510"/>
      <c r="AO340" s="510"/>
      <c r="AP340" s="510"/>
      <c r="AQ340" s="510"/>
      <c r="AR340" s="510"/>
      <c r="AS340" s="439"/>
      <c r="AT340" s="441"/>
      <c r="AX340" s="500"/>
      <c r="AY340" s="500"/>
      <c r="AZ340" s="500"/>
      <c r="BA340" s="500"/>
      <c r="BB340" s="501"/>
    </row>
    <row r="341" spans="1:54" x14ac:dyDescent="0.2">
      <c r="A341" s="518"/>
      <c r="B341" s="439"/>
      <c r="C341" s="439"/>
      <c r="D341" s="524"/>
      <c r="E341" s="524"/>
      <c r="F341" s="524"/>
      <c r="G341" s="524"/>
      <c r="H341" s="524"/>
      <c r="I341" s="439"/>
      <c r="J341" s="439"/>
      <c r="K341" s="439"/>
      <c r="L341" s="439"/>
      <c r="M341" s="534"/>
      <c r="N341" s="534"/>
      <c r="O341" s="534"/>
      <c r="P341" s="439"/>
      <c r="Q341" s="525"/>
      <c r="R341" s="439"/>
      <c r="S341" s="439"/>
      <c r="T341" s="439"/>
      <c r="U341" s="439"/>
      <c r="V341" s="439"/>
      <c r="W341" s="526"/>
      <c r="X341" s="439"/>
      <c r="Y341" s="439"/>
      <c r="Z341" s="507"/>
      <c r="AA341" s="510"/>
      <c r="AB341" s="439"/>
      <c r="AC341" s="510"/>
      <c r="AD341" s="510"/>
      <c r="AE341" s="510"/>
      <c r="AF341" s="510"/>
      <c r="AG341" s="510"/>
      <c r="AH341" s="510"/>
      <c r="AI341" s="510"/>
      <c r="AJ341" s="510"/>
      <c r="AK341" s="510"/>
      <c r="AL341" s="510"/>
      <c r="AM341" s="510"/>
      <c r="AN341" s="510"/>
      <c r="AO341" s="510"/>
      <c r="AP341" s="510"/>
      <c r="AQ341" s="510"/>
      <c r="AR341" s="510"/>
      <c r="AS341" s="439"/>
      <c r="AT341" s="441"/>
      <c r="AX341" s="500"/>
      <c r="AY341" s="500"/>
      <c r="AZ341" s="500"/>
      <c r="BA341" s="500"/>
      <c r="BB341" s="501"/>
    </row>
    <row r="342" spans="1:54" x14ac:dyDescent="0.2">
      <c r="A342" s="518"/>
      <c r="B342" s="439"/>
      <c r="C342" s="439"/>
      <c r="D342" s="524"/>
      <c r="E342" s="524"/>
      <c r="F342" s="524"/>
      <c r="G342" s="524"/>
      <c r="H342" s="524"/>
      <c r="I342" s="439"/>
      <c r="J342" s="439"/>
      <c r="K342" s="439"/>
      <c r="L342" s="439"/>
      <c r="M342" s="534"/>
      <c r="N342" s="534"/>
      <c r="O342" s="534"/>
      <c r="P342" s="439"/>
      <c r="Q342" s="525"/>
      <c r="R342" s="439"/>
      <c r="S342" s="439"/>
      <c r="T342" s="439"/>
      <c r="U342" s="439"/>
      <c r="V342" s="439"/>
      <c r="W342" s="526"/>
      <c r="X342" s="439"/>
      <c r="Y342" s="439"/>
      <c r="Z342" s="507"/>
      <c r="AA342" s="510"/>
      <c r="AB342" s="439"/>
      <c r="AC342" s="510"/>
      <c r="AD342" s="510"/>
      <c r="AE342" s="510"/>
      <c r="AF342" s="510"/>
      <c r="AG342" s="510"/>
      <c r="AH342" s="510"/>
      <c r="AI342" s="510"/>
      <c r="AJ342" s="510"/>
      <c r="AK342" s="510"/>
      <c r="AL342" s="510"/>
      <c r="AM342" s="510"/>
      <c r="AN342" s="510"/>
      <c r="AO342" s="510"/>
      <c r="AP342" s="510"/>
      <c r="AQ342" s="510"/>
      <c r="AR342" s="510"/>
      <c r="AS342" s="439"/>
      <c r="AT342" s="441"/>
      <c r="AX342" s="500"/>
      <c r="AY342" s="500"/>
      <c r="AZ342" s="500"/>
      <c r="BA342" s="500"/>
      <c r="BB342" s="501"/>
    </row>
    <row r="343" spans="1:54" x14ac:dyDescent="0.2">
      <c r="A343" s="518"/>
      <c r="B343" s="439"/>
      <c r="C343" s="439"/>
      <c r="D343" s="524"/>
      <c r="E343" s="524"/>
      <c r="F343" s="524"/>
      <c r="G343" s="524"/>
      <c r="H343" s="524"/>
      <c r="I343" s="439"/>
      <c r="J343" s="439"/>
      <c r="K343" s="439"/>
      <c r="L343" s="439"/>
      <c r="M343" s="534"/>
      <c r="N343" s="534"/>
      <c r="O343" s="534"/>
      <c r="P343" s="439"/>
      <c r="Q343" s="525"/>
      <c r="R343" s="439"/>
      <c r="S343" s="439"/>
      <c r="T343" s="439"/>
      <c r="U343" s="439"/>
      <c r="V343" s="439"/>
      <c r="W343" s="526"/>
      <c r="X343" s="439"/>
      <c r="Y343" s="439"/>
      <c r="Z343" s="507"/>
      <c r="AA343" s="510"/>
      <c r="AB343" s="439"/>
      <c r="AC343" s="510"/>
      <c r="AD343" s="510"/>
      <c r="AE343" s="510"/>
      <c r="AF343" s="510"/>
      <c r="AG343" s="510"/>
      <c r="AH343" s="510"/>
      <c r="AI343" s="510"/>
      <c r="AJ343" s="510"/>
      <c r="AK343" s="510"/>
      <c r="AL343" s="510"/>
      <c r="AM343" s="510"/>
      <c r="AN343" s="510"/>
      <c r="AO343" s="510"/>
      <c r="AP343" s="510"/>
      <c r="AQ343" s="510"/>
      <c r="AR343" s="510"/>
      <c r="AS343" s="439"/>
      <c r="AT343" s="441"/>
      <c r="AX343" s="500"/>
      <c r="AY343" s="500"/>
      <c r="AZ343" s="500"/>
      <c r="BA343" s="500"/>
      <c r="BB343" s="501"/>
    </row>
    <row r="344" spans="1:54" x14ac:dyDescent="0.2">
      <c r="A344" s="518"/>
      <c r="B344" s="439"/>
      <c r="C344" s="439"/>
      <c r="D344" s="524"/>
      <c r="E344" s="524"/>
      <c r="F344" s="524"/>
      <c r="G344" s="524"/>
      <c r="H344" s="524"/>
      <c r="I344" s="439"/>
      <c r="J344" s="439"/>
      <c r="K344" s="439"/>
      <c r="L344" s="439"/>
      <c r="M344" s="534"/>
      <c r="N344" s="534"/>
      <c r="O344" s="534"/>
      <c r="P344" s="439"/>
      <c r="Q344" s="525"/>
      <c r="R344" s="439"/>
      <c r="S344" s="439"/>
      <c r="T344" s="439"/>
      <c r="U344" s="439"/>
      <c r="V344" s="439"/>
      <c r="W344" s="526"/>
      <c r="X344" s="439"/>
      <c r="Y344" s="439"/>
      <c r="Z344" s="507"/>
      <c r="AA344" s="510"/>
      <c r="AB344" s="439"/>
      <c r="AC344" s="510"/>
      <c r="AD344" s="510"/>
      <c r="AE344" s="510"/>
      <c r="AF344" s="510"/>
      <c r="AG344" s="510"/>
      <c r="AH344" s="510"/>
      <c r="AI344" s="510"/>
      <c r="AJ344" s="510"/>
      <c r="AK344" s="510"/>
      <c r="AL344" s="510"/>
      <c r="AM344" s="510"/>
      <c r="AN344" s="510"/>
      <c r="AO344" s="510"/>
      <c r="AP344" s="510"/>
      <c r="AQ344" s="510"/>
      <c r="AR344" s="510"/>
      <c r="AS344" s="439"/>
      <c r="AT344" s="441"/>
      <c r="AX344" s="500"/>
      <c r="AY344" s="500"/>
      <c r="AZ344" s="500"/>
      <c r="BA344" s="500"/>
      <c r="BB344" s="501"/>
    </row>
    <row r="345" spans="1:54" x14ac:dyDescent="0.2">
      <c r="A345" s="518"/>
      <c r="B345" s="439"/>
      <c r="C345" s="439"/>
      <c r="D345" s="524"/>
      <c r="E345" s="524"/>
      <c r="F345" s="524"/>
      <c r="G345" s="524"/>
      <c r="H345" s="524"/>
      <c r="I345" s="439"/>
      <c r="J345" s="439"/>
      <c r="K345" s="439"/>
      <c r="L345" s="439"/>
      <c r="M345" s="534"/>
      <c r="N345" s="534"/>
      <c r="O345" s="534"/>
      <c r="P345" s="439"/>
      <c r="Q345" s="525"/>
      <c r="R345" s="439"/>
      <c r="S345" s="439"/>
      <c r="T345" s="439"/>
      <c r="U345" s="439"/>
      <c r="V345" s="439"/>
      <c r="W345" s="526"/>
      <c r="X345" s="439"/>
      <c r="Y345" s="439"/>
      <c r="Z345" s="507"/>
      <c r="AA345" s="510"/>
      <c r="AB345" s="439"/>
      <c r="AC345" s="510"/>
      <c r="AD345" s="510"/>
      <c r="AE345" s="510"/>
      <c r="AF345" s="510"/>
      <c r="AG345" s="510"/>
      <c r="AH345" s="510"/>
      <c r="AI345" s="510"/>
      <c r="AJ345" s="510"/>
      <c r="AK345" s="510"/>
      <c r="AL345" s="510"/>
      <c r="AM345" s="510"/>
      <c r="AN345" s="510"/>
      <c r="AO345" s="510"/>
      <c r="AP345" s="510"/>
      <c r="AQ345" s="510"/>
      <c r="AR345" s="510"/>
      <c r="AS345" s="439"/>
      <c r="AT345" s="441"/>
      <c r="AX345" s="500"/>
      <c r="AY345" s="500"/>
      <c r="AZ345" s="500"/>
      <c r="BA345" s="500"/>
      <c r="BB345" s="501"/>
    </row>
    <row r="346" spans="1:54" x14ac:dyDescent="0.2">
      <c r="A346" s="518"/>
      <c r="B346" s="439"/>
      <c r="C346" s="439"/>
      <c r="D346" s="524"/>
      <c r="E346" s="524"/>
      <c r="F346" s="524"/>
      <c r="G346" s="524"/>
      <c r="H346" s="524"/>
      <c r="I346" s="439"/>
      <c r="J346" s="439"/>
      <c r="K346" s="439"/>
      <c r="L346" s="439"/>
      <c r="M346" s="534"/>
      <c r="N346" s="534"/>
      <c r="O346" s="534"/>
      <c r="P346" s="439"/>
      <c r="Q346" s="525"/>
      <c r="R346" s="439"/>
      <c r="S346" s="439"/>
      <c r="T346" s="439"/>
      <c r="U346" s="439"/>
      <c r="V346" s="439"/>
      <c r="W346" s="526"/>
      <c r="X346" s="439"/>
      <c r="Y346" s="439"/>
      <c r="Z346" s="507"/>
      <c r="AA346" s="510"/>
      <c r="AB346" s="439"/>
      <c r="AC346" s="510"/>
      <c r="AD346" s="510"/>
      <c r="AE346" s="510"/>
      <c r="AF346" s="510"/>
      <c r="AG346" s="510"/>
      <c r="AH346" s="510"/>
      <c r="AI346" s="510"/>
      <c r="AJ346" s="510"/>
      <c r="AK346" s="510"/>
      <c r="AL346" s="510"/>
      <c r="AM346" s="510"/>
      <c r="AN346" s="510"/>
      <c r="AO346" s="510"/>
      <c r="AP346" s="510"/>
      <c r="AQ346" s="510"/>
      <c r="AR346" s="510"/>
      <c r="AS346" s="439"/>
      <c r="AT346" s="441"/>
      <c r="AX346" s="500"/>
      <c r="AY346" s="500"/>
      <c r="AZ346" s="500"/>
      <c r="BA346" s="500"/>
      <c r="BB346" s="501"/>
    </row>
    <row r="347" spans="1:54" x14ac:dyDescent="0.2">
      <c r="A347" s="518"/>
      <c r="B347" s="439"/>
      <c r="C347" s="439"/>
      <c r="D347" s="524"/>
      <c r="E347" s="524"/>
      <c r="F347" s="524"/>
      <c r="G347" s="524"/>
      <c r="H347" s="524"/>
      <c r="I347" s="439"/>
      <c r="J347" s="439"/>
      <c r="K347" s="439"/>
      <c r="L347" s="439"/>
      <c r="M347" s="534"/>
      <c r="N347" s="534"/>
      <c r="O347" s="534"/>
      <c r="P347" s="439"/>
      <c r="Q347" s="525"/>
      <c r="R347" s="439"/>
      <c r="S347" s="439"/>
      <c r="T347" s="439"/>
      <c r="U347" s="439"/>
      <c r="V347" s="439"/>
      <c r="W347" s="526"/>
      <c r="X347" s="439"/>
      <c r="Y347" s="439"/>
      <c r="Z347" s="507"/>
      <c r="AA347" s="510"/>
      <c r="AB347" s="439"/>
      <c r="AC347" s="510"/>
      <c r="AD347" s="510"/>
      <c r="AE347" s="510"/>
      <c r="AF347" s="510"/>
      <c r="AG347" s="510"/>
      <c r="AH347" s="510"/>
      <c r="AI347" s="510"/>
      <c r="AJ347" s="510"/>
      <c r="AK347" s="510"/>
      <c r="AL347" s="510"/>
      <c r="AM347" s="510"/>
      <c r="AN347" s="510"/>
      <c r="AO347" s="510"/>
      <c r="AP347" s="510"/>
      <c r="AQ347" s="510"/>
      <c r="AR347" s="510"/>
      <c r="AS347" s="439"/>
      <c r="AT347" s="441"/>
    </row>
    <row r="348" spans="1:54" x14ac:dyDescent="0.2">
      <c r="A348" s="518"/>
      <c r="B348" s="439"/>
      <c r="C348" s="439"/>
      <c r="D348" s="524"/>
      <c r="E348" s="524"/>
      <c r="F348" s="524"/>
      <c r="G348" s="524"/>
      <c r="H348" s="524"/>
      <c r="I348" s="439"/>
      <c r="J348" s="439"/>
      <c r="K348" s="439"/>
      <c r="L348" s="439"/>
      <c r="M348" s="534"/>
      <c r="N348" s="534"/>
      <c r="O348" s="534"/>
      <c r="P348" s="439"/>
      <c r="Q348" s="525"/>
      <c r="R348" s="439"/>
      <c r="S348" s="439"/>
      <c r="T348" s="439"/>
      <c r="U348" s="439"/>
      <c r="V348" s="439"/>
      <c r="W348" s="526"/>
      <c r="X348" s="439"/>
      <c r="Y348" s="439"/>
      <c r="Z348" s="507"/>
      <c r="AA348" s="510"/>
      <c r="AB348" s="439"/>
      <c r="AC348" s="510"/>
      <c r="AD348" s="510"/>
      <c r="AE348" s="510"/>
      <c r="AF348" s="510"/>
      <c r="AG348" s="510"/>
      <c r="AH348" s="510"/>
      <c r="AI348" s="510"/>
      <c r="AJ348" s="510"/>
      <c r="AK348" s="510"/>
      <c r="AL348" s="510"/>
      <c r="AM348" s="510"/>
      <c r="AN348" s="510"/>
      <c r="AO348" s="510"/>
      <c r="AP348" s="510"/>
      <c r="AQ348" s="510"/>
      <c r="AR348" s="510"/>
      <c r="AS348" s="439"/>
      <c r="AT348" s="441"/>
    </row>
    <row r="349" spans="1:54" x14ac:dyDescent="0.2">
      <c r="A349" s="518"/>
      <c r="B349" s="439"/>
      <c r="C349" s="439"/>
      <c r="D349" s="524"/>
      <c r="E349" s="524"/>
      <c r="F349" s="524"/>
      <c r="G349" s="524"/>
      <c r="H349" s="524"/>
      <c r="I349" s="439"/>
      <c r="J349" s="439"/>
      <c r="K349" s="439"/>
      <c r="L349" s="439"/>
      <c r="M349" s="534"/>
      <c r="N349" s="534"/>
      <c r="O349" s="534"/>
      <c r="P349" s="439"/>
      <c r="Q349" s="525"/>
      <c r="R349" s="439"/>
      <c r="S349" s="439"/>
      <c r="T349" s="439"/>
      <c r="U349" s="439"/>
      <c r="V349" s="439"/>
      <c r="W349" s="526"/>
      <c r="X349" s="439"/>
      <c r="Y349" s="439"/>
      <c r="Z349" s="507"/>
      <c r="AA349" s="510"/>
      <c r="AB349" s="439"/>
      <c r="AC349" s="510"/>
      <c r="AD349" s="510"/>
      <c r="AE349" s="510"/>
      <c r="AF349" s="510"/>
      <c r="AG349" s="510"/>
      <c r="AH349" s="510"/>
      <c r="AI349" s="510"/>
      <c r="AJ349" s="510"/>
      <c r="AK349" s="510"/>
      <c r="AL349" s="510"/>
      <c r="AM349" s="510"/>
      <c r="AN349" s="510"/>
      <c r="AO349" s="510"/>
      <c r="AP349" s="510"/>
      <c r="AQ349" s="510"/>
      <c r="AR349" s="510"/>
      <c r="AS349" s="439"/>
      <c r="AT349" s="441"/>
    </row>
    <row r="350" spans="1:54" x14ac:dyDescent="0.2">
      <c r="A350" s="518"/>
      <c r="B350" s="439"/>
      <c r="C350" s="439"/>
      <c r="D350" s="524"/>
      <c r="E350" s="524"/>
      <c r="F350" s="524"/>
      <c r="G350" s="524"/>
      <c r="H350" s="524"/>
      <c r="I350" s="439"/>
      <c r="J350" s="439"/>
      <c r="K350" s="439"/>
      <c r="L350" s="439"/>
      <c r="M350" s="534"/>
      <c r="N350" s="534"/>
      <c r="O350" s="534"/>
      <c r="P350" s="439"/>
      <c r="Q350" s="525"/>
      <c r="R350" s="439"/>
      <c r="S350" s="439"/>
      <c r="T350" s="439"/>
      <c r="U350" s="439"/>
      <c r="V350" s="439"/>
      <c r="W350" s="526"/>
      <c r="X350" s="439"/>
      <c r="Y350" s="439"/>
      <c r="Z350" s="507"/>
      <c r="AA350" s="510"/>
      <c r="AB350" s="439"/>
      <c r="AC350" s="510"/>
      <c r="AD350" s="510"/>
      <c r="AE350" s="510"/>
      <c r="AF350" s="510"/>
      <c r="AG350" s="510"/>
      <c r="AH350" s="510"/>
      <c r="AI350" s="510"/>
      <c r="AJ350" s="510"/>
      <c r="AK350" s="510"/>
      <c r="AL350" s="510"/>
      <c r="AM350" s="510"/>
      <c r="AN350" s="510"/>
      <c r="AO350" s="510"/>
      <c r="AP350" s="510"/>
      <c r="AQ350" s="510"/>
      <c r="AR350" s="510"/>
      <c r="AS350" s="439"/>
      <c r="AT350" s="441"/>
    </row>
    <row r="351" spans="1:54" x14ac:dyDescent="0.2">
      <c r="A351" s="518"/>
      <c r="B351" s="439"/>
      <c r="C351" s="439"/>
      <c r="D351" s="524"/>
      <c r="E351" s="524"/>
      <c r="F351" s="524"/>
      <c r="G351" s="524"/>
      <c r="H351" s="524"/>
      <c r="I351" s="439"/>
      <c r="J351" s="439"/>
      <c r="K351" s="439"/>
      <c r="L351" s="439"/>
      <c r="M351" s="534"/>
      <c r="N351" s="534"/>
      <c r="O351" s="534"/>
      <c r="P351" s="439"/>
      <c r="Q351" s="525"/>
      <c r="R351" s="439"/>
      <c r="S351" s="439"/>
      <c r="T351" s="439"/>
      <c r="U351" s="439"/>
      <c r="V351" s="439"/>
      <c r="W351" s="526"/>
      <c r="X351" s="439"/>
      <c r="Y351" s="439"/>
      <c r="Z351" s="507"/>
      <c r="AA351" s="510"/>
      <c r="AB351" s="439"/>
      <c r="AC351" s="510"/>
      <c r="AD351" s="510"/>
      <c r="AE351" s="510"/>
      <c r="AF351" s="510"/>
      <c r="AG351" s="510"/>
      <c r="AH351" s="510"/>
      <c r="AI351" s="510"/>
      <c r="AJ351" s="510"/>
      <c r="AK351" s="510"/>
      <c r="AL351" s="510"/>
      <c r="AM351" s="510"/>
      <c r="AN351" s="510"/>
      <c r="AO351" s="510"/>
      <c r="AP351" s="510"/>
      <c r="AQ351" s="510"/>
      <c r="AR351" s="510"/>
      <c r="AS351" s="439"/>
      <c r="AT351" s="441"/>
      <c r="AX351" s="553"/>
      <c r="AY351" s="553"/>
      <c r="AZ351" s="553"/>
    </row>
    <row r="352" spans="1:54" x14ac:dyDescent="0.2">
      <c r="A352" s="518"/>
      <c r="B352" s="439"/>
      <c r="C352" s="439"/>
      <c r="D352" s="524"/>
      <c r="E352" s="524"/>
      <c r="F352" s="524"/>
      <c r="G352" s="524"/>
      <c r="H352" s="524"/>
      <c r="I352" s="439"/>
      <c r="J352" s="439"/>
      <c r="K352" s="439"/>
      <c r="L352" s="439"/>
      <c r="M352" s="534"/>
      <c r="N352" s="534"/>
      <c r="O352" s="534"/>
      <c r="P352" s="439"/>
      <c r="Q352" s="525"/>
      <c r="R352" s="439"/>
      <c r="S352" s="439"/>
      <c r="T352" s="439"/>
      <c r="U352" s="439"/>
      <c r="V352" s="439"/>
      <c r="W352" s="526"/>
      <c r="X352" s="439"/>
      <c r="Y352" s="439"/>
      <c r="Z352" s="507"/>
      <c r="AA352" s="510"/>
      <c r="AB352" s="439"/>
      <c r="AC352" s="510"/>
      <c r="AD352" s="510"/>
      <c r="AE352" s="510"/>
      <c r="AF352" s="510"/>
      <c r="AG352" s="510"/>
      <c r="AH352" s="510"/>
      <c r="AI352" s="510"/>
      <c r="AJ352" s="510"/>
      <c r="AK352" s="510"/>
      <c r="AL352" s="510"/>
      <c r="AM352" s="510"/>
      <c r="AN352" s="510"/>
      <c r="AO352" s="510"/>
      <c r="AP352" s="510"/>
      <c r="AQ352" s="510"/>
      <c r="AR352" s="510"/>
      <c r="AS352" s="439"/>
      <c r="AT352" s="441"/>
      <c r="AX352" s="511"/>
      <c r="AY352" s="511"/>
      <c r="AZ352" s="511"/>
    </row>
    <row r="353" spans="1:52" x14ac:dyDescent="0.2">
      <c r="A353" s="518"/>
      <c r="B353" s="439"/>
      <c r="C353" s="439"/>
      <c r="D353" s="524"/>
      <c r="E353" s="524"/>
      <c r="F353" s="524"/>
      <c r="G353" s="524"/>
      <c r="H353" s="524"/>
      <c r="I353" s="439"/>
      <c r="J353" s="439"/>
      <c r="K353" s="439"/>
      <c r="L353" s="439"/>
      <c r="M353" s="534"/>
      <c r="N353" s="534"/>
      <c r="O353" s="534"/>
      <c r="P353" s="439"/>
      <c r="Q353" s="525"/>
      <c r="R353" s="439"/>
      <c r="S353" s="439"/>
      <c r="T353" s="439"/>
      <c r="U353" s="439"/>
      <c r="V353" s="439"/>
      <c r="W353" s="526"/>
      <c r="X353" s="439"/>
      <c r="Y353" s="439"/>
      <c r="Z353" s="507"/>
      <c r="AA353" s="510"/>
      <c r="AB353" s="439"/>
      <c r="AC353" s="510"/>
      <c r="AD353" s="510"/>
      <c r="AE353" s="510"/>
      <c r="AF353" s="510"/>
      <c r="AG353" s="510"/>
      <c r="AH353" s="510"/>
      <c r="AI353" s="510"/>
      <c r="AJ353" s="510"/>
      <c r="AK353" s="510"/>
      <c r="AL353" s="510"/>
      <c r="AM353" s="510"/>
      <c r="AN353" s="510"/>
      <c r="AO353" s="510"/>
      <c r="AP353" s="510"/>
      <c r="AQ353" s="510"/>
      <c r="AR353" s="510"/>
      <c r="AS353" s="439"/>
      <c r="AT353" s="441"/>
      <c r="AX353" s="511"/>
      <c r="AY353" s="511"/>
      <c r="AZ353" s="511"/>
    </row>
    <row r="354" spans="1:52" x14ac:dyDescent="0.2">
      <c r="A354" s="518"/>
      <c r="B354" s="439"/>
      <c r="C354" s="439"/>
      <c r="D354" s="524"/>
      <c r="E354" s="524"/>
      <c r="F354" s="524"/>
      <c r="G354" s="524"/>
      <c r="H354" s="524"/>
      <c r="I354" s="439"/>
      <c r="J354" s="439"/>
      <c r="K354" s="439"/>
      <c r="L354" s="439"/>
      <c r="M354" s="534"/>
      <c r="N354" s="534"/>
      <c r="O354" s="534"/>
      <c r="P354" s="439"/>
      <c r="Q354" s="525"/>
      <c r="R354" s="439"/>
      <c r="S354" s="439"/>
      <c r="T354" s="439"/>
      <c r="U354" s="439"/>
      <c r="V354" s="439"/>
      <c r="W354" s="526"/>
      <c r="X354" s="439"/>
      <c r="Y354" s="439"/>
      <c r="Z354" s="507"/>
      <c r="AA354" s="510"/>
      <c r="AB354" s="439"/>
      <c r="AC354" s="510"/>
      <c r="AD354" s="510"/>
      <c r="AE354" s="510"/>
      <c r="AF354" s="510"/>
      <c r="AG354" s="510"/>
      <c r="AH354" s="510"/>
      <c r="AI354" s="510"/>
      <c r="AJ354" s="510"/>
      <c r="AK354" s="510"/>
      <c r="AL354" s="510"/>
      <c r="AM354" s="510"/>
      <c r="AN354" s="510"/>
      <c r="AO354" s="510"/>
      <c r="AP354" s="510"/>
      <c r="AQ354" s="510"/>
      <c r="AR354" s="510"/>
      <c r="AS354" s="439"/>
      <c r="AT354" s="441"/>
      <c r="AX354" s="511"/>
      <c r="AY354" s="511"/>
      <c r="AZ354" s="511"/>
    </row>
    <row r="355" spans="1:52" x14ac:dyDescent="0.2">
      <c r="A355" s="518"/>
      <c r="B355" s="439"/>
      <c r="C355" s="439"/>
      <c r="D355" s="524"/>
      <c r="E355" s="524"/>
      <c r="F355" s="524"/>
      <c r="G355" s="524"/>
      <c r="H355" s="524"/>
      <c r="I355" s="439"/>
      <c r="J355" s="439"/>
      <c r="K355" s="439"/>
      <c r="L355" s="439"/>
      <c r="M355" s="534"/>
      <c r="N355" s="534"/>
      <c r="O355" s="534"/>
      <c r="P355" s="439"/>
      <c r="Q355" s="525"/>
      <c r="R355" s="439"/>
      <c r="S355" s="439"/>
      <c r="T355" s="439"/>
      <c r="U355" s="439"/>
      <c r="V355" s="439"/>
      <c r="W355" s="526"/>
      <c r="X355" s="439"/>
      <c r="Y355" s="439"/>
      <c r="Z355" s="507"/>
      <c r="AA355" s="510"/>
      <c r="AB355" s="439"/>
      <c r="AC355" s="510"/>
      <c r="AD355" s="510"/>
      <c r="AE355" s="510"/>
      <c r="AF355" s="510"/>
      <c r="AG355" s="510"/>
      <c r="AH355" s="510"/>
      <c r="AI355" s="510"/>
      <c r="AJ355" s="510"/>
      <c r="AK355" s="510"/>
      <c r="AL355" s="510"/>
      <c r="AM355" s="510"/>
      <c r="AN355" s="510"/>
      <c r="AO355" s="510"/>
      <c r="AP355" s="510"/>
      <c r="AQ355" s="510"/>
      <c r="AR355" s="510"/>
      <c r="AS355" s="439"/>
      <c r="AT355" s="441"/>
      <c r="AX355" s="511"/>
      <c r="AY355" s="511"/>
      <c r="AZ355" s="511"/>
    </row>
    <row r="356" spans="1:52" x14ac:dyDescent="0.2">
      <c r="A356" s="518"/>
      <c r="B356" s="439"/>
      <c r="C356" s="439"/>
      <c r="D356" s="524"/>
      <c r="E356" s="524"/>
      <c r="F356" s="524"/>
      <c r="G356" s="524"/>
      <c r="H356" s="524"/>
      <c r="I356" s="439"/>
      <c r="J356" s="439"/>
      <c r="K356" s="439"/>
      <c r="L356" s="439"/>
      <c r="M356" s="534"/>
      <c r="N356" s="534"/>
      <c r="O356" s="534"/>
      <c r="P356" s="439"/>
      <c r="Q356" s="525"/>
      <c r="R356" s="439"/>
      <c r="S356" s="439"/>
      <c r="T356" s="439"/>
      <c r="U356" s="439"/>
      <c r="V356" s="439"/>
      <c r="W356" s="526"/>
      <c r="X356" s="439"/>
      <c r="Y356" s="439"/>
      <c r="Z356" s="507"/>
      <c r="AA356" s="510"/>
      <c r="AB356" s="439"/>
      <c r="AC356" s="510"/>
      <c r="AD356" s="510"/>
      <c r="AE356" s="510"/>
      <c r="AF356" s="510"/>
      <c r="AG356" s="510"/>
      <c r="AH356" s="510"/>
      <c r="AI356" s="510"/>
      <c r="AJ356" s="510"/>
      <c r="AK356" s="510"/>
      <c r="AL356" s="510"/>
      <c r="AM356" s="510"/>
      <c r="AN356" s="510"/>
      <c r="AO356" s="510"/>
      <c r="AP356" s="510"/>
      <c r="AQ356" s="510"/>
      <c r="AR356" s="510"/>
      <c r="AS356" s="439"/>
      <c r="AT356" s="441"/>
      <c r="AX356" s="511"/>
      <c r="AY356" s="511"/>
      <c r="AZ356" s="511"/>
    </row>
    <row r="357" spans="1:52" x14ac:dyDescent="0.2">
      <c r="A357" s="518"/>
      <c r="B357" s="439"/>
      <c r="C357" s="439"/>
      <c r="D357" s="524"/>
      <c r="E357" s="524"/>
      <c r="F357" s="524"/>
      <c r="G357" s="524"/>
      <c r="H357" s="524"/>
      <c r="I357" s="439"/>
      <c r="J357" s="439"/>
      <c r="K357" s="439"/>
      <c r="L357" s="439"/>
      <c r="M357" s="534"/>
      <c r="N357" s="534"/>
      <c r="O357" s="534"/>
      <c r="P357" s="439"/>
      <c r="Q357" s="525"/>
      <c r="R357" s="439"/>
      <c r="S357" s="439"/>
      <c r="T357" s="439"/>
      <c r="U357" s="439"/>
      <c r="V357" s="439"/>
      <c r="W357" s="526"/>
      <c r="X357" s="439"/>
      <c r="Y357" s="439"/>
      <c r="Z357" s="507"/>
      <c r="AA357" s="510"/>
      <c r="AB357" s="439"/>
      <c r="AC357" s="510"/>
      <c r="AD357" s="510"/>
      <c r="AE357" s="510"/>
      <c r="AF357" s="510"/>
      <c r="AG357" s="510"/>
      <c r="AH357" s="510"/>
      <c r="AI357" s="510"/>
      <c r="AJ357" s="510"/>
      <c r="AK357" s="510"/>
      <c r="AL357" s="510"/>
      <c r="AM357" s="510"/>
      <c r="AN357" s="510"/>
      <c r="AO357" s="510"/>
      <c r="AP357" s="510"/>
      <c r="AQ357" s="510"/>
      <c r="AR357" s="510"/>
      <c r="AS357" s="510"/>
      <c r="AT357" s="441"/>
      <c r="AX357" s="511"/>
      <c r="AY357" s="511"/>
      <c r="AZ357" s="511"/>
    </row>
    <row r="358" spans="1:52" x14ac:dyDescent="0.2">
      <c r="A358" s="518"/>
      <c r="B358" s="439"/>
      <c r="C358" s="439"/>
      <c r="D358" s="524"/>
      <c r="E358" s="524"/>
      <c r="F358" s="524"/>
      <c r="G358" s="524"/>
      <c r="H358" s="524"/>
      <c r="I358" s="439"/>
      <c r="J358" s="439"/>
      <c r="K358" s="439"/>
      <c r="L358" s="439"/>
      <c r="M358" s="534"/>
      <c r="N358" s="534"/>
      <c r="O358" s="534"/>
      <c r="P358" s="439"/>
      <c r="Q358" s="525"/>
      <c r="R358" s="439"/>
      <c r="S358" s="439"/>
      <c r="T358" s="439"/>
      <c r="U358" s="439"/>
      <c r="V358" s="439"/>
      <c r="W358" s="526"/>
      <c r="X358" s="439"/>
      <c r="Y358" s="439"/>
      <c r="Z358" s="507"/>
      <c r="AA358" s="510"/>
      <c r="AB358" s="439"/>
      <c r="AC358" s="510"/>
      <c r="AD358" s="510"/>
      <c r="AE358" s="510"/>
      <c r="AF358" s="510"/>
      <c r="AG358" s="510"/>
      <c r="AH358" s="510"/>
      <c r="AI358" s="510"/>
      <c r="AJ358" s="510"/>
      <c r="AK358" s="510"/>
      <c r="AL358" s="510"/>
      <c r="AM358" s="510"/>
      <c r="AN358" s="510"/>
      <c r="AO358" s="510"/>
      <c r="AP358" s="510"/>
      <c r="AQ358" s="510"/>
      <c r="AR358" s="510"/>
      <c r="AS358" s="439"/>
      <c r="AT358" s="441"/>
      <c r="AX358" s="511"/>
      <c r="AY358" s="511"/>
      <c r="AZ358" s="511"/>
    </row>
    <row r="359" spans="1:52" x14ac:dyDescent="0.2">
      <c r="A359" s="518"/>
      <c r="B359" s="439"/>
      <c r="C359" s="439"/>
      <c r="D359" s="524"/>
      <c r="E359" s="524"/>
      <c r="F359" s="524"/>
      <c r="G359" s="524"/>
      <c r="H359" s="524"/>
      <c r="I359" s="439"/>
      <c r="J359" s="439"/>
      <c r="K359" s="439"/>
      <c r="L359" s="439"/>
      <c r="M359" s="534"/>
      <c r="N359" s="534"/>
      <c r="O359" s="534"/>
      <c r="P359" s="439"/>
      <c r="Q359" s="525"/>
      <c r="R359" s="439"/>
      <c r="S359" s="439"/>
      <c r="T359" s="439"/>
      <c r="U359" s="439"/>
      <c r="V359" s="439"/>
      <c r="W359" s="526"/>
      <c r="X359" s="439"/>
      <c r="Y359" s="439"/>
      <c r="Z359" s="507"/>
      <c r="AA359" s="510"/>
      <c r="AB359" s="439"/>
      <c r="AC359" s="510"/>
      <c r="AD359" s="510"/>
      <c r="AE359" s="510"/>
      <c r="AF359" s="510"/>
      <c r="AG359" s="510"/>
      <c r="AH359" s="510"/>
      <c r="AI359" s="510"/>
      <c r="AJ359" s="510"/>
      <c r="AK359" s="510"/>
      <c r="AL359" s="510"/>
      <c r="AM359" s="510"/>
      <c r="AN359" s="510"/>
      <c r="AO359" s="510"/>
      <c r="AP359" s="510"/>
      <c r="AQ359" s="510"/>
      <c r="AR359" s="510"/>
      <c r="AS359" s="439"/>
      <c r="AT359" s="441"/>
      <c r="AX359" s="511"/>
      <c r="AY359" s="511"/>
      <c r="AZ359" s="511"/>
    </row>
    <row r="360" spans="1:52" x14ac:dyDescent="0.2">
      <c r="A360" s="518"/>
      <c r="B360" s="439"/>
      <c r="C360" s="439"/>
      <c r="D360" s="524"/>
      <c r="E360" s="524"/>
      <c r="F360" s="524"/>
      <c r="G360" s="524"/>
      <c r="H360" s="524"/>
      <c r="I360" s="439"/>
      <c r="J360" s="439"/>
      <c r="K360" s="439"/>
      <c r="L360" s="439"/>
      <c r="M360" s="534"/>
      <c r="N360" s="534"/>
      <c r="O360" s="534"/>
      <c r="P360" s="439"/>
      <c r="Q360" s="525"/>
      <c r="R360" s="439"/>
      <c r="S360" s="439"/>
      <c r="T360" s="439"/>
      <c r="U360" s="439"/>
      <c r="V360" s="439"/>
      <c r="W360" s="526"/>
      <c r="X360" s="439"/>
      <c r="Y360" s="439"/>
      <c r="Z360" s="507"/>
      <c r="AA360" s="510"/>
      <c r="AB360" s="439"/>
      <c r="AC360" s="510"/>
      <c r="AD360" s="510"/>
      <c r="AE360" s="510"/>
      <c r="AF360" s="510"/>
      <c r="AG360" s="510"/>
      <c r="AH360" s="510"/>
      <c r="AI360" s="510"/>
      <c r="AJ360" s="510"/>
      <c r="AK360" s="510"/>
      <c r="AL360" s="510"/>
      <c r="AM360" s="510"/>
      <c r="AN360" s="510"/>
      <c r="AO360" s="510"/>
      <c r="AP360" s="510"/>
      <c r="AQ360" s="510"/>
      <c r="AR360" s="510"/>
      <c r="AS360" s="439"/>
      <c r="AT360" s="441"/>
      <c r="AX360" s="511"/>
      <c r="AY360" s="511"/>
      <c r="AZ360" s="511"/>
    </row>
    <row r="361" spans="1:52" x14ac:dyDescent="0.2">
      <c r="A361" s="518"/>
      <c r="B361" s="439"/>
      <c r="C361" s="439"/>
      <c r="D361" s="524"/>
      <c r="E361" s="524"/>
      <c r="F361" s="524"/>
      <c r="G361" s="524"/>
      <c r="H361" s="524"/>
      <c r="I361" s="439"/>
      <c r="J361" s="439"/>
      <c r="K361" s="439"/>
      <c r="L361" s="439"/>
      <c r="M361" s="534"/>
      <c r="N361" s="534"/>
      <c r="O361" s="534"/>
      <c r="P361" s="439"/>
      <c r="Q361" s="525"/>
      <c r="R361" s="439"/>
      <c r="S361" s="439"/>
      <c r="T361" s="439"/>
      <c r="U361" s="439"/>
      <c r="V361" s="439"/>
      <c r="W361" s="526"/>
      <c r="X361" s="439"/>
      <c r="Y361" s="439"/>
      <c r="Z361" s="507"/>
      <c r="AA361" s="510"/>
      <c r="AB361" s="439"/>
      <c r="AC361" s="510"/>
      <c r="AD361" s="510"/>
      <c r="AE361" s="510"/>
      <c r="AF361" s="510"/>
      <c r="AG361" s="510"/>
      <c r="AH361" s="510"/>
      <c r="AI361" s="510"/>
      <c r="AJ361" s="510"/>
      <c r="AK361" s="510"/>
      <c r="AL361" s="510"/>
      <c r="AM361" s="510"/>
      <c r="AN361" s="510"/>
      <c r="AO361" s="510"/>
      <c r="AP361" s="510"/>
      <c r="AQ361" s="510"/>
      <c r="AR361" s="510"/>
      <c r="AS361" s="439"/>
      <c r="AT361" s="441"/>
      <c r="AX361" s="511"/>
      <c r="AY361" s="511"/>
      <c r="AZ361" s="511"/>
    </row>
    <row r="362" spans="1:52" x14ac:dyDescent="0.2">
      <c r="A362" s="518"/>
      <c r="B362" s="439"/>
      <c r="C362" s="439"/>
      <c r="D362" s="524"/>
      <c r="E362" s="524"/>
      <c r="F362" s="524"/>
      <c r="G362" s="524"/>
      <c r="H362" s="524"/>
      <c r="I362" s="439"/>
      <c r="J362" s="439"/>
      <c r="K362" s="439"/>
      <c r="L362" s="439"/>
      <c r="M362" s="534"/>
      <c r="N362" s="534"/>
      <c r="O362" s="534"/>
      <c r="P362" s="439"/>
      <c r="Q362" s="525"/>
      <c r="R362" s="439"/>
      <c r="S362" s="439"/>
      <c r="T362" s="439"/>
      <c r="U362" s="439"/>
      <c r="V362" s="439"/>
      <c r="W362" s="526"/>
      <c r="X362" s="439"/>
      <c r="Y362" s="439"/>
      <c r="Z362" s="507"/>
      <c r="AA362" s="510"/>
      <c r="AB362" s="439"/>
      <c r="AC362" s="510"/>
      <c r="AD362" s="510"/>
      <c r="AE362" s="510"/>
      <c r="AF362" s="510"/>
      <c r="AG362" s="510"/>
      <c r="AH362" s="510"/>
      <c r="AI362" s="510"/>
      <c r="AJ362" s="510"/>
      <c r="AK362" s="510"/>
      <c r="AL362" s="510"/>
      <c r="AM362" s="510"/>
      <c r="AN362" s="510"/>
      <c r="AO362" s="510"/>
      <c r="AP362" s="510"/>
      <c r="AQ362" s="510"/>
      <c r="AR362" s="510"/>
      <c r="AS362" s="439"/>
      <c r="AT362" s="441"/>
      <c r="AX362" s="511"/>
      <c r="AY362" s="511"/>
      <c r="AZ362" s="511"/>
    </row>
    <row r="363" spans="1:52" x14ac:dyDescent="0.2">
      <c r="A363" s="518"/>
      <c r="B363" s="439"/>
      <c r="C363" s="439"/>
      <c r="D363" s="524"/>
      <c r="E363" s="524"/>
      <c r="F363" s="524"/>
      <c r="G363" s="524"/>
      <c r="H363" s="524"/>
      <c r="I363" s="439"/>
      <c r="J363" s="439"/>
      <c r="K363" s="439"/>
      <c r="L363" s="439"/>
      <c r="M363" s="534"/>
      <c r="N363" s="534"/>
      <c r="O363" s="534"/>
      <c r="P363" s="439"/>
      <c r="Q363" s="525"/>
      <c r="R363" s="439"/>
      <c r="S363" s="439"/>
      <c r="T363" s="439"/>
      <c r="U363" s="439"/>
      <c r="V363" s="439"/>
      <c r="W363" s="526"/>
      <c r="X363" s="439"/>
      <c r="Y363" s="439"/>
      <c r="Z363" s="507"/>
      <c r="AA363" s="510"/>
      <c r="AB363" s="439"/>
      <c r="AC363" s="510"/>
      <c r="AD363" s="510"/>
      <c r="AE363" s="510"/>
      <c r="AF363" s="510"/>
      <c r="AG363" s="510"/>
      <c r="AH363" s="510"/>
      <c r="AI363" s="510"/>
      <c r="AJ363" s="510"/>
      <c r="AK363" s="510"/>
      <c r="AL363" s="510"/>
      <c r="AM363" s="510"/>
      <c r="AN363" s="510"/>
      <c r="AO363" s="510"/>
      <c r="AP363" s="510"/>
      <c r="AQ363" s="510"/>
      <c r="AR363" s="510"/>
      <c r="AS363" s="439"/>
      <c r="AT363" s="441"/>
      <c r="AX363" s="511"/>
      <c r="AY363" s="511"/>
      <c r="AZ363" s="511"/>
    </row>
    <row r="364" spans="1:52" x14ac:dyDescent="0.2">
      <c r="A364" s="518"/>
      <c r="B364" s="439"/>
      <c r="C364" s="439"/>
      <c r="D364" s="524"/>
      <c r="E364" s="524"/>
      <c r="F364" s="524"/>
      <c r="G364" s="524"/>
      <c r="H364" s="524"/>
      <c r="I364" s="439"/>
      <c r="J364" s="439"/>
      <c r="K364" s="439"/>
      <c r="L364" s="439"/>
      <c r="M364" s="534"/>
      <c r="N364" s="534"/>
      <c r="O364" s="534"/>
      <c r="P364" s="439"/>
      <c r="Q364" s="525"/>
      <c r="R364" s="439"/>
      <c r="S364" s="439"/>
      <c r="T364" s="439"/>
      <c r="U364" s="439"/>
      <c r="V364" s="439"/>
      <c r="W364" s="526"/>
      <c r="X364" s="439"/>
      <c r="Y364" s="439"/>
      <c r="Z364" s="507"/>
      <c r="AA364" s="510"/>
      <c r="AB364" s="439"/>
      <c r="AC364" s="510"/>
      <c r="AD364" s="510"/>
      <c r="AE364" s="510"/>
      <c r="AF364" s="510"/>
      <c r="AG364" s="510"/>
      <c r="AH364" s="510"/>
      <c r="AI364" s="510"/>
      <c r="AJ364" s="510"/>
      <c r="AK364" s="510"/>
      <c r="AL364" s="510"/>
      <c r="AM364" s="510"/>
      <c r="AN364" s="510"/>
      <c r="AO364" s="510"/>
      <c r="AP364" s="510"/>
      <c r="AQ364" s="510"/>
      <c r="AR364" s="510"/>
      <c r="AS364" s="439"/>
      <c r="AT364" s="441"/>
      <c r="AX364" s="511"/>
      <c r="AY364" s="511"/>
      <c r="AZ364" s="511"/>
    </row>
    <row r="365" spans="1:52" x14ac:dyDescent="0.2">
      <c r="A365" s="518"/>
      <c r="B365" s="439"/>
      <c r="C365" s="439"/>
      <c r="D365" s="524"/>
      <c r="E365" s="524"/>
      <c r="F365" s="524"/>
      <c r="G365" s="524"/>
      <c r="H365" s="524"/>
      <c r="I365" s="439"/>
      <c r="J365" s="439"/>
      <c r="K365" s="439"/>
      <c r="L365" s="439"/>
      <c r="M365" s="534"/>
      <c r="N365" s="534"/>
      <c r="O365" s="534"/>
      <c r="P365" s="439"/>
      <c r="Q365" s="525"/>
      <c r="R365" s="439"/>
      <c r="S365" s="439"/>
      <c r="T365" s="439"/>
      <c r="U365" s="439"/>
      <c r="V365" s="439"/>
      <c r="W365" s="526"/>
      <c r="X365" s="439"/>
      <c r="Y365" s="439"/>
      <c r="Z365" s="507"/>
      <c r="AA365" s="510"/>
      <c r="AB365" s="439"/>
      <c r="AC365" s="510"/>
      <c r="AD365" s="510"/>
      <c r="AE365" s="510"/>
      <c r="AF365" s="510"/>
      <c r="AG365" s="510"/>
      <c r="AH365" s="510"/>
      <c r="AI365" s="510"/>
      <c r="AJ365" s="510"/>
      <c r="AK365" s="510"/>
      <c r="AL365" s="510"/>
      <c r="AM365" s="510"/>
      <c r="AN365" s="510"/>
      <c r="AO365" s="510"/>
      <c r="AP365" s="510"/>
      <c r="AQ365" s="510"/>
      <c r="AR365" s="510"/>
      <c r="AS365" s="439"/>
      <c r="AT365" s="441"/>
      <c r="AX365" s="511"/>
      <c r="AY365" s="511"/>
      <c r="AZ365" s="511"/>
    </row>
    <row r="366" spans="1:52" x14ac:dyDescent="0.2">
      <c r="A366" s="518"/>
      <c r="B366" s="439"/>
      <c r="C366" s="439"/>
      <c r="D366" s="524"/>
      <c r="E366" s="524"/>
      <c r="F366" s="524"/>
      <c r="G366" s="524"/>
      <c r="H366" s="524"/>
      <c r="I366" s="439"/>
      <c r="J366" s="439"/>
      <c r="K366" s="439"/>
      <c r="L366" s="439"/>
      <c r="M366" s="534"/>
      <c r="N366" s="534"/>
      <c r="O366" s="534"/>
      <c r="P366" s="439"/>
      <c r="Q366" s="525"/>
      <c r="R366" s="439"/>
      <c r="S366" s="439"/>
      <c r="T366" s="439"/>
      <c r="U366" s="439"/>
      <c r="V366" s="439"/>
      <c r="W366" s="526"/>
      <c r="X366" s="439"/>
      <c r="Y366" s="439"/>
      <c r="Z366" s="507"/>
      <c r="AA366" s="510"/>
      <c r="AB366" s="439"/>
      <c r="AC366" s="510"/>
      <c r="AD366" s="510"/>
      <c r="AE366" s="510"/>
      <c r="AF366" s="510"/>
      <c r="AG366" s="510"/>
      <c r="AH366" s="510"/>
      <c r="AI366" s="510"/>
      <c r="AJ366" s="510"/>
      <c r="AK366" s="510"/>
      <c r="AL366" s="510"/>
      <c r="AM366" s="510"/>
      <c r="AN366" s="510"/>
      <c r="AO366" s="510"/>
      <c r="AP366" s="510"/>
      <c r="AQ366" s="510"/>
      <c r="AR366" s="510"/>
      <c r="AS366" s="439"/>
      <c r="AT366" s="441"/>
      <c r="AX366" s="511"/>
      <c r="AY366" s="511"/>
      <c r="AZ366" s="511"/>
    </row>
    <row r="367" spans="1:52" x14ac:dyDescent="0.2">
      <c r="A367" s="518"/>
      <c r="B367" s="439"/>
      <c r="C367" s="439"/>
      <c r="D367" s="524"/>
      <c r="E367" s="524"/>
      <c r="F367" s="524"/>
      <c r="G367" s="524"/>
      <c r="H367" s="524"/>
      <c r="I367" s="439"/>
      <c r="J367" s="439"/>
      <c r="K367" s="439"/>
      <c r="L367" s="439"/>
      <c r="M367" s="534"/>
      <c r="N367" s="534"/>
      <c r="O367" s="534"/>
      <c r="P367" s="439"/>
      <c r="Q367" s="525"/>
      <c r="R367" s="439"/>
      <c r="S367" s="439"/>
      <c r="T367" s="439"/>
      <c r="U367" s="439"/>
      <c r="V367" s="439"/>
      <c r="W367" s="526"/>
      <c r="X367" s="439"/>
      <c r="Y367" s="439"/>
      <c r="Z367" s="507"/>
      <c r="AA367" s="510"/>
      <c r="AB367" s="439"/>
      <c r="AC367" s="510"/>
      <c r="AD367" s="510"/>
      <c r="AE367" s="510"/>
      <c r="AF367" s="510"/>
      <c r="AG367" s="510"/>
      <c r="AH367" s="510"/>
      <c r="AI367" s="510"/>
      <c r="AJ367" s="510"/>
      <c r="AK367" s="510"/>
      <c r="AL367" s="510"/>
      <c r="AM367" s="510"/>
      <c r="AN367" s="510"/>
      <c r="AO367" s="510"/>
      <c r="AP367" s="510"/>
      <c r="AQ367" s="510"/>
      <c r="AR367" s="510"/>
      <c r="AS367" s="439"/>
      <c r="AT367" s="441"/>
      <c r="AX367" s="511"/>
      <c r="AY367" s="511"/>
      <c r="AZ367" s="511"/>
    </row>
    <row r="368" spans="1:52" hidden="1" x14ac:dyDescent="0.2">
      <c r="A368" s="518"/>
      <c r="B368" s="439"/>
      <c r="C368" s="439"/>
      <c r="D368" s="524"/>
      <c r="E368" s="524"/>
      <c r="F368" s="524"/>
      <c r="G368" s="524"/>
      <c r="H368" s="524"/>
      <c r="I368" s="439"/>
      <c r="J368" s="439"/>
      <c r="K368" s="439"/>
      <c r="L368" s="439"/>
      <c r="M368" s="531"/>
      <c r="N368" s="531"/>
      <c r="O368" s="531"/>
      <c r="P368" s="439"/>
      <c r="Q368" s="439"/>
      <c r="R368" s="439"/>
      <c r="S368" s="439"/>
      <c r="T368" s="439"/>
      <c r="U368" s="439"/>
      <c r="V368" s="439"/>
      <c r="W368" s="439"/>
      <c r="X368" s="439"/>
      <c r="Y368" s="439"/>
      <c r="Z368" s="510"/>
      <c r="AA368" s="510"/>
      <c r="AB368" s="439"/>
      <c r="AC368" s="510"/>
      <c r="AD368" s="510"/>
      <c r="AE368" s="510"/>
      <c r="AF368" s="510"/>
      <c r="AG368" s="510"/>
      <c r="AH368" s="510"/>
      <c r="AI368" s="510"/>
      <c r="AJ368" s="510"/>
      <c r="AK368" s="510"/>
      <c r="AL368" s="510"/>
      <c r="AM368" s="510"/>
      <c r="AN368" s="510"/>
      <c r="AO368" s="510"/>
      <c r="AP368" s="510"/>
      <c r="AQ368" s="510"/>
      <c r="AR368" s="510"/>
      <c r="AS368" s="439"/>
      <c r="AT368" s="441"/>
      <c r="AX368" s="511"/>
      <c r="AY368" s="511"/>
      <c r="AZ368" s="511"/>
    </row>
    <row r="369" spans="1:52" hidden="1" x14ac:dyDescent="0.2">
      <c r="A369" s="486"/>
      <c r="B369" s="532"/>
      <c r="C369" s="439"/>
      <c r="D369" s="533"/>
      <c r="E369" s="533"/>
      <c r="F369" s="533"/>
      <c r="G369" s="533"/>
      <c r="H369" s="533"/>
      <c r="I369" s="439"/>
      <c r="J369" s="439"/>
      <c r="K369" s="439"/>
      <c r="L369" s="439"/>
      <c r="M369" s="533"/>
      <c r="N369" s="533"/>
      <c r="O369" s="533"/>
      <c r="P369" s="439"/>
      <c r="Q369" s="533"/>
      <c r="R369" s="439"/>
      <c r="S369" s="439"/>
      <c r="T369" s="439"/>
      <c r="U369" s="439"/>
      <c r="V369" s="439"/>
      <c r="W369" s="526"/>
      <c r="X369" s="439"/>
      <c r="Y369" s="439"/>
      <c r="Z369" s="510"/>
      <c r="AA369" s="510"/>
      <c r="AB369" s="439"/>
      <c r="AC369" s="510"/>
      <c r="AD369" s="510"/>
      <c r="AE369" s="510"/>
      <c r="AF369" s="510"/>
      <c r="AG369" s="510"/>
      <c r="AH369" s="510"/>
      <c r="AI369" s="510"/>
      <c r="AJ369" s="510"/>
      <c r="AK369" s="510"/>
      <c r="AL369" s="510"/>
      <c r="AM369" s="510"/>
      <c r="AN369" s="510"/>
      <c r="AO369" s="510"/>
      <c r="AP369" s="510"/>
      <c r="AQ369" s="510"/>
      <c r="AR369" s="510"/>
      <c r="AS369" s="439"/>
      <c r="AT369" s="441"/>
      <c r="AX369" s="511"/>
      <c r="AY369" s="511"/>
      <c r="AZ369" s="511"/>
    </row>
    <row r="370" spans="1:52" hidden="1" x14ac:dyDescent="0.2">
      <c r="A370" s="486"/>
      <c r="B370" s="532"/>
      <c r="C370" s="439"/>
      <c r="D370" s="525"/>
      <c r="E370" s="525"/>
      <c r="F370" s="525"/>
      <c r="G370" s="525"/>
      <c r="H370" s="525"/>
      <c r="I370" s="439"/>
      <c r="J370" s="439"/>
      <c r="K370" s="439"/>
      <c r="L370" s="439"/>
      <c r="M370" s="531"/>
      <c r="N370" s="531"/>
      <c r="O370" s="531"/>
      <c r="P370" s="439"/>
      <c r="Q370" s="439"/>
      <c r="R370" s="439"/>
      <c r="S370" s="439"/>
      <c r="T370" s="439"/>
      <c r="U370" s="439"/>
      <c r="V370" s="439"/>
      <c r="W370" s="439"/>
      <c r="X370" s="439"/>
      <c r="Y370" s="439"/>
      <c r="Z370" s="510"/>
      <c r="AA370" s="510"/>
      <c r="AB370" s="439"/>
      <c r="AC370" s="510"/>
      <c r="AD370" s="510"/>
      <c r="AE370" s="510"/>
      <c r="AF370" s="510"/>
      <c r="AG370" s="510"/>
      <c r="AH370" s="510"/>
      <c r="AI370" s="510"/>
      <c r="AJ370" s="510"/>
      <c r="AK370" s="510"/>
      <c r="AL370" s="510"/>
      <c r="AM370" s="510"/>
      <c r="AN370" s="510"/>
      <c r="AO370" s="510"/>
      <c r="AP370" s="510"/>
      <c r="AQ370" s="510"/>
      <c r="AR370" s="510"/>
      <c r="AS370" s="439"/>
      <c r="AT370" s="441"/>
      <c r="AX370" s="511"/>
      <c r="AY370" s="511"/>
      <c r="AZ370" s="511"/>
    </row>
    <row r="371" spans="1:52" x14ac:dyDescent="0.2">
      <c r="A371" s="439"/>
      <c r="B371" s="439"/>
      <c r="C371" s="439"/>
      <c r="D371" s="439"/>
      <c r="E371" s="439"/>
      <c r="F371" s="439"/>
      <c r="G371" s="439"/>
      <c r="H371" s="439"/>
      <c r="I371" s="439"/>
      <c r="J371" s="439"/>
      <c r="K371" s="439"/>
      <c r="L371" s="439"/>
      <c r="M371" s="439"/>
      <c r="N371" s="439"/>
      <c r="O371" s="439"/>
      <c r="P371" s="439"/>
      <c r="Q371" s="439"/>
      <c r="R371" s="439"/>
      <c r="S371" s="439"/>
      <c r="T371" s="439"/>
      <c r="U371" s="439"/>
      <c r="V371" s="439"/>
      <c r="W371" s="439"/>
      <c r="X371" s="439"/>
      <c r="Y371" s="439"/>
      <c r="Z371" s="439"/>
      <c r="AA371" s="439"/>
      <c r="AB371" s="439"/>
      <c r="AC371" s="439"/>
      <c r="AD371" s="439"/>
      <c r="AE371" s="439"/>
      <c r="AF371" s="439"/>
      <c r="AG371" s="439"/>
      <c r="AH371" s="439"/>
      <c r="AI371" s="439"/>
      <c r="AJ371" s="439"/>
      <c r="AK371" s="439"/>
      <c r="AL371" s="439"/>
      <c r="AM371" s="439"/>
      <c r="AN371" s="439"/>
      <c r="AO371" s="439"/>
      <c r="AP371" s="439"/>
      <c r="AQ371" s="439"/>
      <c r="AR371" s="439"/>
      <c r="AS371" s="439"/>
      <c r="AT371" s="441"/>
      <c r="AX371" s="511"/>
      <c r="AY371" s="511"/>
      <c r="AZ371" s="511"/>
    </row>
    <row r="372" spans="1:52" x14ac:dyDescent="0.2">
      <c r="A372" s="439"/>
      <c r="B372" s="439"/>
      <c r="C372" s="439"/>
      <c r="D372" s="439"/>
      <c r="E372" s="439"/>
      <c r="F372" s="439"/>
      <c r="G372" s="439"/>
      <c r="H372" s="439"/>
      <c r="I372" s="439"/>
      <c r="J372" s="439"/>
      <c r="K372" s="439"/>
      <c r="L372" s="439"/>
      <c r="M372" s="439"/>
      <c r="N372" s="439"/>
      <c r="O372" s="439"/>
      <c r="P372" s="439"/>
      <c r="Q372" s="439"/>
      <c r="R372" s="439"/>
      <c r="S372" s="439"/>
      <c r="T372" s="439"/>
      <c r="U372" s="439"/>
      <c r="V372" s="439"/>
      <c r="W372" s="439"/>
      <c r="X372" s="439"/>
      <c r="Y372" s="439"/>
      <c r="Z372" s="439"/>
      <c r="AA372" s="439"/>
      <c r="AB372" s="439"/>
      <c r="AC372" s="439"/>
      <c r="AD372" s="439"/>
      <c r="AE372" s="439"/>
      <c r="AF372" s="439"/>
      <c r="AG372" s="439"/>
      <c r="AH372" s="439"/>
      <c r="AI372" s="439"/>
      <c r="AJ372" s="439"/>
      <c r="AK372" s="439"/>
      <c r="AL372" s="439"/>
      <c r="AM372" s="439"/>
      <c r="AN372" s="439"/>
      <c r="AO372" s="439"/>
      <c r="AP372" s="439"/>
      <c r="AQ372" s="439"/>
      <c r="AR372" s="439"/>
      <c r="AS372" s="439"/>
      <c r="AT372" s="441"/>
      <c r="AX372" s="511"/>
      <c r="AY372" s="511"/>
      <c r="AZ372" s="511"/>
    </row>
    <row r="373" spans="1:52" x14ac:dyDescent="0.2">
      <c r="A373" s="439"/>
      <c r="B373" s="439"/>
      <c r="C373" s="439"/>
      <c r="D373" s="439"/>
      <c r="E373" s="439"/>
      <c r="F373" s="439"/>
      <c r="G373" s="439"/>
      <c r="H373" s="439"/>
      <c r="I373" s="439"/>
      <c r="J373" s="439"/>
      <c r="K373" s="439"/>
      <c r="L373" s="439"/>
      <c r="M373" s="439"/>
      <c r="N373" s="439"/>
      <c r="O373" s="439"/>
      <c r="P373" s="439"/>
      <c r="Q373" s="439"/>
      <c r="R373" s="439"/>
      <c r="S373" s="439"/>
      <c r="T373" s="439"/>
      <c r="U373" s="439"/>
      <c r="V373" s="439"/>
      <c r="W373" s="439"/>
      <c r="X373" s="439"/>
      <c r="Y373" s="439"/>
      <c r="Z373" s="439"/>
      <c r="AA373" s="439"/>
      <c r="AB373" s="439"/>
      <c r="AC373" s="439"/>
      <c r="AD373" s="439"/>
      <c r="AE373" s="439"/>
      <c r="AF373" s="439"/>
      <c r="AG373" s="439"/>
      <c r="AH373" s="439"/>
      <c r="AI373" s="439"/>
      <c r="AJ373" s="439"/>
      <c r="AK373" s="439"/>
      <c r="AL373" s="439"/>
      <c r="AM373" s="439"/>
      <c r="AN373" s="439"/>
      <c r="AO373" s="439"/>
      <c r="AP373" s="439"/>
      <c r="AQ373" s="439"/>
      <c r="AR373" s="439"/>
      <c r="AS373" s="439"/>
      <c r="AT373" s="441"/>
      <c r="AX373" s="511"/>
      <c r="AY373" s="511"/>
      <c r="AZ373" s="511"/>
    </row>
    <row r="374" spans="1:52" x14ac:dyDescent="0.2">
      <c r="A374" s="439"/>
      <c r="B374" s="439"/>
      <c r="C374" s="439"/>
      <c r="D374" s="439"/>
      <c r="E374" s="439"/>
      <c r="F374" s="439"/>
      <c r="G374" s="439"/>
      <c r="H374" s="439"/>
      <c r="I374" s="439"/>
      <c r="J374" s="439"/>
      <c r="K374" s="439"/>
      <c r="L374" s="439"/>
      <c r="M374" s="439"/>
      <c r="N374" s="439"/>
      <c r="O374" s="439"/>
      <c r="P374" s="439"/>
      <c r="Q374" s="439"/>
      <c r="R374" s="439"/>
      <c r="S374" s="439"/>
      <c r="T374" s="439"/>
      <c r="U374" s="439"/>
      <c r="V374" s="439"/>
      <c r="W374" s="439"/>
      <c r="X374" s="439"/>
      <c r="Y374" s="439"/>
      <c r="Z374" s="439"/>
      <c r="AA374" s="439"/>
      <c r="AB374" s="439"/>
      <c r="AC374" s="439"/>
      <c r="AD374" s="439"/>
      <c r="AE374" s="439"/>
      <c r="AF374" s="439"/>
      <c r="AG374" s="439"/>
      <c r="AH374" s="439"/>
      <c r="AI374" s="439"/>
      <c r="AJ374" s="439"/>
      <c r="AK374" s="439"/>
      <c r="AL374" s="439"/>
      <c r="AM374" s="439"/>
      <c r="AN374" s="439"/>
      <c r="AO374" s="439"/>
      <c r="AP374" s="439"/>
      <c r="AQ374" s="439"/>
      <c r="AR374" s="439"/>
      <c r="AS374" s="439"/>
      <c r="AT374" s="441"/>
      <c r="AX374" s="511"/>
      <c r="AY374" s="511"/>
      <c r="AZ374" s="511"/>
    </row>
    <row r="375" spans="1:52" x14ac:dyDescent="0.2">
      <c r="A375" s="439"/>
      <c r="B375" s="439"/>
      <c r="C375" s="439"/>
      <c r="D375" s="439"/>
      <c r="E375" s="439"/>
      <c r="F375" s="439"/>
      <c r="G375" s="439"/>
      <c r="H375" s="439"/>
      <c r="I375" s="439"/>
      <c r="J375" s="439"/>
      <c r="K375" s="439"/>
      <c r="L375" s="439"/>
      <c r="M375" s="439"/>
      <c r="N375" s="439"/>
      <c r="O375" s="439"/>
      <c r="P375" s="439"/>
      <c r="Q375" s="439"/>
      <c r="R375" s="439"/>
      <c r="S375" s="439"/>
      <c r="T375" s="439"/>
      <c r="U375" s="439"/>
      <c r="V375" s="439"/>
      <c r="W375" s="439"/>
      <c r="X375" s="439"/>
      <c r="Y375" s="439"/>
      <c r="Z375" s="439"/>
      <c r="AA375" s="439"/>
      <c r="AB375" s="439"/>
      <c r="AC375" s="439"/>
      <c r="AD375" s="439"/>
      <c r="AE375" s="439"/>
      <c r="AF375" s="439"/>
      <c r="AG375" s="439"/>
      <c r="AH375" s="439"/>
      <c r="AI375" s="439"/>
      <c r="AJ375" s="439"/>
      <c r="AK375" s="439"/>
      <c r="AL375" s="439"/>
      <c r="AM375" s="439"/>
      <c r="AN375" s="439"/>
      <c r="AO375" s="439"/>
      <c r="AP375" s="439"/>
      <c r="AQ375" s="439"/>
      <c r="AR375" s="439"/>
      <c r="AS375" s="439"/>
      <c r="AT375" s="441"/>
      <c r="AX375" s="511"/>
      <c r="AY375" s="511"/>
      <c r="AZ375" s="511"/>
    </row>
    <row r="376" spans="1:52" x14ac:dyDescent="0.2">
      <c r="A376" s="439"/>
      <c r="B376" s="439"/>
      <c r="C376" s="439"/>
      <c r="D376" s="439"/>
      <c r="E376" s="439"/>
      <c r="F376" s="439"/>
      <c r="G376" s="439"/>
      <c r="H376" s="439"/>
      <c r="I376" s="439"/>
      <c r="J376" s="439"/>
      <c r="K376" s="439"/>
      <c r="L376" s="439"/>
      <c r="M376" s="439"/>
      <c r="N376" s="439"/>
      <c r="O376" s="439"/>
      <c r="P376" s="439"/>
      <c r="Q376" s="439"/>
      <c r="R376" s="439"/>
      <c r="S376" s="439"/>
      <c r="T376" s="439"/>
      <c r="U376" s="439"/>
      <c r="V376" s="439"/>
      <c r="W376" s="439"/>
      <c r="X376" s="439"/>
      <c r="Y376" s="439"/>
      <c r="Z376" s="439"/>
      <c r="AA376" s="439"/>
      <c r="AB376" s="439"/>
      <c r="AC376" s="439"/>
      <c r="AD376" s="439"/>
      <c r="AE376" s="439"/>
      <c r="AF376" s="439"/>
      <c r="AG376" s="439"/>
      <c r="AH376" s="439"/>
      <c r="AI376" s="439"/>
      <c r="AJ376" s="439"/>
      <c r="AK376" s="439"/>
      <c r="AL376" s="439"/>
      <c r="AM376" s="439"/>
      <c r="AN376" s="439"/>
      <c r="AO376" s="439"/>
      <c r="AP376" s="439"/>
      <c r="AQ376" s="439"/>
      <c r="AR376" s="439"/>
      <c r="AS376" s="439"/>
      <c r="AT376" s="441"/>
      <c r="AX376" s="511"/>
      <c r="AY376" s="511"/>
      <c r="AZ376" s="511"/>
    </row>
    <row r="377" spans="1:52" x14ac:dyDescent="0.2">
      <c r="A377" s="439"/>
      <c r="B377" s="439"/>
      <c r="C377" s="439"/>
      <c r="D377" s="439"/>
      <c r="E377" s="439"/>
      <c r="F377" s="439"/>
      <c r="G377" s="439"/>
      <c r="H377" s="439"/>
      <c r="I377" s="439"/>
      <c r="J377" s="439"/>
      <c r="K377" s="439"/>
      <c r="L377" s="439"/>
      <c r="M377" s="439"/>
      <c r="N377" s="439"/>
      <c r="O377" s="439"/>
      <c r="P377" s="439"/>
      <c r="Q377" s="439"/>
      <c r="R377" s="439"/>
      <c r="S377" s="439"/>
      <c r="T377" s="439"/>
      <c r="U377" s="439"/>
      <c r="V377" s="439"/>
      <c r="W377" s="439"/>
      <c r="X377" s="439"/>
      <c r="Y377" s="439"/>
      <c r="Z377" s="439"/>
      <c r="AA377" s="439"/>
      <c r="AB377" s="439"/>
      <c r="AC377" s="439"/>
      <c r="AD377" s="439"/>
      <c r="AE377" s="439"/>
      <c r="AF377" s="439"/>
      <c r="AG377" s="439"/>
      <c r="AH377" s="439"/>
      <c r="AI377" s="439"/>
      <c r="AJ377" s="439"/>
      <c r="AK377" s="439"/>
      <c r="AL377" s="439"/>
      <c r="AM377" s="439"/>
      <c r="AN377" s="439"/>
      <c r="AO377" s="439"/>
      <c r="AP377" s="439"/>
      <c r="AQ377" s="439"/>
      <c r="AR377" s="439"/>
      <c r="AS377" s="439"/>
      <c r="AT377" s="441"/>
      <c r="AX377" s="511"/>
      <c r="AY377" s="511"/>
      <c r="AZ377" s="511"/>
    </row>
    <row r="378" spans="1:52" x14ac:dyDescent="0.2">
      <c r="A378" s="439"/>
      <c r="B378" s="439"/>
      <c r="C378" s="439"/>
      <c r="D378" s="439"/>
      <c r="E378" s="439"/>
      <c r="F378" s="439"/>
      <c r="G378" s="439"/>
      <c r="H378" s="439"/>
      <c r="I378" s="439"/>
      <c r="J378" s="439"/>
      <c r="K378" s="439"/>
      <c r="L378" s="439"/>
      <c r="M378" s="439"/>
      <c r="N378" s="439"/>
      <c r="O378" s="439"/>
      <c r="P378" s="439"/>
      <c r="Q378" s="439"/>
      <c r="R378" s="439"/>
      <c r="S378" s="439"/>
      <c r="T378" s="439"/>
      <c r="U378" s="439"/>
      <c r="V378" s="439"/>
      <c r="W378" s="439"/>
      <c r="X378" s="439"/>
      <c r="Y378" s="439"/>
      <c r="Z378" s="439"/>
      <c r="AA378" s="439"/>
      <c r="AB378" s="439"/>
      <c r="AC378" s="439"/>
      <c r="AD378" s="439"/>
      <c r="AE378" s="439"/>
      <c r="AF378" s="439"/>
      <c r="AG378" s="439"/>
      <c r="AH378" s="439"/>
      <c r="AI378" s="439"/>
      <c r="AJ378" s="439"/>
      <c r="AK378" s="439"/>
      <c r="AL378" s="439"/>
      <c r="AM378" s="439"/>
      <c r="AN378" s="439"/>
      <c r="AO378" s="439"/>
      <c r="AP378" s="439"/>
      <c r="AQ378" s="439"/>
      <c r="AR378" s="439"/>
      <c r="AS378" s="439"/>
      <c r="AT378" s="441"/>
      <c r="AX378" s="511"/>
      <c r="AY378" s="511"/>
      <c r="AZ378" s="511"/>
    </row>
    <row r="379" spans="1:52" x14ac:dyDescent="0.2">
      <c r="A379" s="439"/>
      <c r="B379" s="439"/>
      <c r="C379" s="439"/>
      <c r="D379" s="439"/>
      <c r="E379" s="439"/>
      <c r="F379" s="439"/>
      <c r="G379" s="439"/>
      <c r="H379" s="439"/>
      <c r="I379" s="439"/>
      <c r="J379" s="439"/>
      <c r="K379" s="439"/>
      <c r="L379" s="439"/>
      <c r="M379" s="439"/>
      <c r="N379" s="439"/>
      <c r="O379" s="439"/>
      <c r="P379" s="439"/>
      <c r="Q379" s="439"/>
      <c r="R379" s="439"/>
      <c r="S379" s="439"/>
      <c r="T379" s="439"/>
      <c r="U379" s="439"/>
      <c r="V379" s="439"/>
      <c r="W379" s="439"/>
      <c r="X379" s="439"/>
      <c r="Y379" s="439"/>
      <c r="Z379" s="439"/>
      <c r="AA379" s="439"/>
      <c r="AB379" s="439"/>
      <c r="AC379" s="439"/>
      <c r="AD379" s="439"/>
      <c r="AE379" s="439"/>
      <c r="AF379" s="439"/>
      <c r="AG379" s="439"/>
      <c r="AH379" s="439"/>
      <c r="AI379" s="439"/>
      <c r="AJ379" s="439"/>
      <c r="AK379" s="439"/>
      <c r="AL379" s="439"/>
      <c r="AM379" s="439"/>
      <c r="AN379" s="439"/>
      <c r="AO379" s="439"/>
      <c r="AP379" s="439"/>
      <c r="AQ379" s="439"/>
      <c r="AR379" s="439"/>
      <c r="AS379" s="439"/>
      <c r="AT379" s="441"/>
      <c r="AX379" s="511"/>
      <c r="AY379" s="511"/>
      <c r="AZ379" s="511"/>
    </row>
    <row r="380" spans="1:52" x14ac:dyDescent="0.2">
      <c r="A380" s="439"/>
      <c r="B380" s="439"/>
      <c r="C380" s="439"/>
      <c r="D380" s="439"/>
      <c r="E380" s="439"/>
      <c r="F380" s="439"/>
      <c r="G380" s="439"/>
      <c r="H380" s="439"/>
      <c r="I380" s="439"/>
      <c r="J380" s="439"/>
      <c r="K380" s="439"/>
      <c r="L380" s="439"/>
      <c r="M380" s="439"/>
      <c r="N380" s="439"/>
      <c r="O380" s="439"/>
      <c r="P380" s="439"/>
      <c r="Q380" s="439"/>
      <c r="R380" s="439"/>
      <c r="S380" s="439"/>
      <c r="T380" s="439"/>
      <c r="U380" s="439"/>
      <c r="V380" s="439"/>
      <c r="W380" s="439"/>
      <c r="X380" s="439"/>
      <c r="Y380" s="439"/>
      <c r="Z380" s="439"/>
      <c r="AA380" s="439"/>
      <c r="AB380" s="439"/>
      <c r="AC380" s="439"/>
      <c r="AD380" s="439"/>
      <c r="AE380" s="439"/>
      <c r="AF380" s="439"/>
      <c r="AG380" s="439"/>
      <c r="AH380" s="439"/>
      <c r="AI380" s="439"/>
      <c r="AJ380" s="439"/>
      <c r="AK380" s="439"/>
      <c r="AL380" s="439"/>
      <c r="AM380" s="439"/>
      <c r="AN380" s="439"/>
      <c r="AO380" s="439"/>
      <c r="AP380" s="439"/>
      <c r="AQ380" s="439"/>
      <c r="AR380" s="439"/>
      <c r="AS380" s="439"/>
      <c r="AT380" s="441"/>
      <c r="AX380" s="511"/>
      <c r="AY380" s="511"/>
      <c r="AZ380" s="511"/>
    </row>
    <row r="381" spans="1:52" x14ac:dyDescent="0.2">
      <c r="A381" s="439"/>
      <c r="B381" s="439"/>
      <c r="C381" s="439"/>
      <c r="D381" s="439"/>
      <c r="E381" s="439"/>
      <c r="F381" s="439"/>
      <c r="G381" s="439"/>
      <c r="H381" s="439"/>
      <c r="I381" s="439"/>
      <c r="J381" s="439"/>
      <c r="K381" s="439"/>
      <c r="L381" s="439"/>
      <c r="M381" s="439"/>
      <c r="N381" s="439"/>
      <c r="O381" s="439"/>
      <c r="P381" s="439"/>
      <c r="Q381" s="439"/>
      <c r="R381" s="439"/>
      <c r="S381" s="439"/>
      <c r="T381" s="439"/>
      <c r="U381" s="439"/>
      <c r="V381" s="439"/>
      <c r="W381" s="439"/>
      <c r="X381" s="439"/>
      <c r="Y381" s="439"/>
      <c r="Z381" s="439"/>
      <c r="AA381" s="439"/>
      <c r="AB381" s="439"/>
      <c r="AC381" s="439"/>
      <c r="AD381" s="439"/>
      <c r="AE381" s="439"/>
      <c r="AF381" s="439"/>
      <c r="AG381" s="439"/>
      <c r="AH381" s="439"/>
      <c r="AI381" s="439"/>
      <c r="AJ381" s="439"/>
      <c r="AK381" s="439"/>
      <c r="AL381" s="439"/>
      <c r="AM381" s="439"/>
      <c r="AN381" s="439"/>
      <c r="AO381" s="439"/>
      <c r="AP381" s="439"/>
      <c r="AQ381" s="439"/>
      <c r="AR381" s="439"/>
      <c r="AS381" s="439"/>
      <c r="AT381" s="441"/>
      <c r="AX381" s="511"/>
      <c r="AY381" s="511"/>
      <c r="AZ381" s="511"/>
    </row>
    <row r="382" spans="1:52" x14ac:dyDescent="0.2">
      <c r="A382" s="439"/>
      <c r="B382" s="439"/>
      <c r="C382" s="439"/>
      <c r="D382" s="439"/>
      <c r="E382" s="439"/>
      <c r="F382" s="439"/>
      <c r="G382" s="439"/>
      <c r="H382" s="439"/>
      <c r="I382" s="439"/>
      <c r="J382" s="439"/>
      <c r="K382" s="439"/>
      <c r="L382" s="439"/>
      <c r="M382" s="439"/>
      <c r="N382" s="439"/>
      <c r="O382" s="439"/>
      <c r="P382" s="439"/>
      <c r="Q382" s="439"/>
      <c r="R382" s="439"/>
      <c r="S382" s="439"/>
      <c r="T382" s="439"/>
      <c r="U382" s="439"/>
      <c r="V382" s="439"/>
      <c r="W382" s="439"/>
      <c r="X382" s="439"/>
      <c r="Y382" s="439"/>
      <c r="Z382" s="439"/>
      <c r="AA382" s="439"/>
      <c r="AB382" s="439"/>
      <c r="AC382" s="439"/>
      <c r="AD382" s="439"/>
      <c r="AE382" s="439"/>
      <c r="AF382" s="439"/>
      <c r="AG382" s="439"/>
      <c r="AH382" s="439"/>
      <c r="AI382" s="439"/>
      <c r="AJ382" s="439"/>
      <c r="AK382" s="439"/>
      <c r="AL382" s="439"/>
      <c r="AM382" s="439"/>
      <c r="AN382" s="439"/>
      <c r="AO382" s="439"/>
      <c r="AP382" s="439"/>
      <c r="AQ382" s="439"/>
      <c r="AR382" s="439"/>
      <c r="AS382" s="439"/>
      <c r="AT382" s="441"/>
      <c r="AW382" s="436">
        <f t="shared" ref="AW382:AW392" si="70">AW336</f>
        <v>0</v>
      </c>
      <c r="AX382" s="511">
        <f t="shared" ref="AX382:AX392" si="71">AG211</f>
        <v>0</v>
      </c>
      <c r="AY382" s="511">
        <f t="shared" ref="AY382:AY392" si="72">AG285</f>
        <v>0</v>
      </c>
      <c r="AZ382" s="511">
        <f t="shared" ref="AZ382:AZ392" si="73">AG357</f>
        <v>0</v>
      </c>
    </row>
    <row r="383" spans="1:52" x14ac:dyDescent="0.2">
      <c r="A383" s="439"/>
      <c r="B383" s="439"/>
      <c r="C383" s="439"/>
      <c r="D383" s="439"/>
      <c r="E383" s="439"/>
      <c r="F383" s="439"/>
      <c r="G383" s="439"/>
      <c r="H383" s="439"/>
      <c r="I383" s="439"/>
      <c r="J383" s="439"/>
      <c r="K383" s="439"/>
      <c r="L383" s="439"/>
      <c r="M383" s="439"/>
      <c r="N383" s="439"/>
      <c r="O383" s="439"/>
      <c r="P383" s="439"/>
      <c r="Q383" s="439"/>
      <c r="R383" s="439"/>
      <c r="S383" s="439"/>
      <c r="T383" s="439"/>
      <c r="U383" s="439"/>
      <c r="V383" s="439"/>
      <c r="W383" s="439"/>
      <c r="X383" s="439"/>
      <c r="Y383" s="439"/>
      <c r="Z383" s="439"/>
      <c r="AA383" s="439"/>
      <c r="AB383" s="439"/>
      <c r="AC383" s="439"/>
      <c r="AD383" s="439"/>
      <c r="AE383" s="439"/>
      <c r="AF383" s="439"/>
      <c r="AG383" s="439"/>
      <c r="AH383" s="439"/>
      <c r="AI383" s="439"/>
      <c r="AJ383" s="439"/>
      <c r="AK383" s="439"/>
      <c r="AL383" s="439"/>
      <c r="AM383" s="439"/>
      <c r="AN383" s="439"/>
      <c r="AO383" s="439"/>
      <c r="AP383" s="439"/>
      <c r="AQ383" s="439"/>
      <c r="AR383" s="439"/>
      <c r="AS383" s="439"/>
      <c r="AT383" s="441"/>
      <c r="AW383" s="436">
        <f t="shared" si="70"/>
        <v>0</v>
      </c>
      <c r="AX383" s="511">
        <f t="shared" si="71"/>
        <v>0</v>
      </c>
      <c r="AY383" s="511">
        <f t="shared" si="72"/>
        <v>0</v>
      </c>
      <c r="AZ383" s="511">
        <f t="shared" si="73"/>
        <v>0</v>
      </c>
    </row>
    <row r="384" spans="1:52" x14ac:dyDescent="0.2">
      <c r="A384" s="439"/>
      <c r="B384" s="439"/>
      <c r="C384" s="439"/>
      <c r="D384" s="439"/>
      <c r="E384" s="439"/>
      <c r="F384" s="439"/>
      <c r="G384" s="439"/>
      <c r="H384" s="439"/>
      <c r="I384" s="439"/>
      <c r="J384" s="439"/>
      <c r="K384" s="439"/>
      <c r="L384" s="439"/>
      <c r="M384" s="439"/>
      <c r="N384" s="439"/>
      <c r="O384" s="439"/>
      <c r="P384" s="439"/>
      <c r="Q384" s="439"/>
      <c r="R384" s="439"/>
      <c r="S384" s="439"/>
      <c r="T384" s="439"/>
      <c r="U384" s="439"/>
      <c r="V384" s="439"/>
      <c r="W384" s="439"/>
      <c r="X384" s="439"/>
      <c r="Y384" s="439"/>
      <c r="Z384" s="439"/>
      <c r="AA384" s="439"/>
      <c r="AB384" s="439"/>
      <c r="AC384" s="439"/>
      <c r="AD384" s="439"/>
      <c r="AE384" s="439"/>
      <c r="AF384" s="439"/>
      <c r="AG384" s="439"/>
      <c r="AH384" s="439"/>
      <c r="AI384" s="439"/>
      <c r="AJ384" s="439"/>
      <c r="AK384" s="439"/>
      <c r="AL384" s="439"/>
      <c r="AM384" s="439"/>
      <c r="AN384" s="439"/>
      <c r="AO384" s="439"/>
      <c r="AP384" s="439"/>
      <c r="AQ384" s="439"/>
      <c r="AR384" s="439"/>
      <c r="AS384" s="439"/>
      <c r="AT384" s="441"/>
      <c r="AW384" s="436">
        <f t="shared" si="70"/>
        <v>0</v>
      </c>
      <c r="AX384" s="511">
        <f t="shared" si="71"/>
        <v>0</v>
      </c>
      <c r="AY384" s="511">
        <f t="shared" si="72"/>
        <v>0</v>
      </c>
      <c r="AZ384" s="511">
        <f t="shared" si="73"/>
        <v>0</v>
      </c>
    </row>
    <row r="385" spans="1:52" x14ac:dyDescent="0.2">
      <c r="A385" s="439"/>
      <c r="B385" s="439"/>
      <c r="C385" s="439"/>
      <c r="D385" s="439"/>
      <c r="E385" s="439"/>
      <c r="F385" s="439"/>
      <c r="G385" s="439"/>
      <c r="H385" s="439"/>
      <c r="I385" s="439"/>
      <c r="J385" s="439"/>
      <c r="K385" s="439"/>
      <c r="L385" s="439"/>
      <c r="M385" s="439"/>
      <c r="N385" s="439"/>
      <c r="O385" s="439"/>
      <c r="P385" s="439"/>
      <c r="Q385" s="439"/>
      <c r="R385" s="439"/>
      <c r="S385" s="439"/>
      <c r="T385" s="439"/>
      <c r="U385" s="439"/>
      <c r="V385" s="439"/>
      <c r="W385" s="439"/>
      <c r="X385" s="439"/>
      <c r="Y385" s="439"/>
      <c r="Z385" s="439"/>
      <c r="AA385" s="439"/>
      <c r="AB385" s="439"/>
      <c r="AC385" s="439"/>
      <c r="AD385" s="439"/>
      <c r="AE385" s="439"/>
      <c r="AF385" s="439"/>
      <c r="AG385" s="439"/>
      <c r="AH385" s="439"/>
      <c r="AI385" s="439"/>
      <c r="AJ385" s="439"/>
      <c r="AK385" s="439"/>
      <c r="AL385" s="439"/>
      <c r="AM385" s="439"/>
      <c r="AN385" s="439"/>
      <c r="AO385" s="439"/>
      <c r="AP385" s="439"/>
      <c r="AQ385" s="439"/>
      <c r="AR385" s="439"/>
      <c r="AS385" s="439"/>
      <c r="AT385" s="441"/>
      <c r="AW385" s="436">
        <f t="shared" si="70"/>
        <v>0</v>
      </c>
      <c r="AX385" s="511">
        <f t="shared" si="71"/>
        <v>0</v>
      </c>
      <c r="AY385" s="511">
        <f t="shared" si="72"/>
        <v>0</v>
      </c>
      <c r="AZ385" s="511">
        <f t="shared" si="73"/>
        <v>0</v>
      </c>
    </row>
    <row r="386" spans="1:52" x14ac:dyDescent="0.2">
      <c r="A386" s="439"/>
      <c r="B386" s="439"/>
      <c r="C386" s="439"/>
      <c r="D386" s="439"/>
      <c r="E386" s="439"/>
      <c r="F386" s="439"/>
      <c r="G386" s="439"/>
      <c r="H386" s="439"/>
      <c r="I386" s="439"/>
      <c r="J386" s="439"/>
      <c r="K386" s="439"/>
      <c r="L386" s="439"/>
      <c r="M386" s="439"/>
      <c r="N386" s="439"/>
      <c r="O386" s="439"/>
      <c r="P386" s="439"/>
      <c r="Q386" s="439"/>
      <c r="R386" s="439"/>
      <c r="S386" s="439"/>
      <c r="T386" s="439"/>
      <c r="U386" s="439"/>
      <c r="V386" s="439"/>
      <c r="W386" s="439"/>
      <c r="X386" s="439"/>
      <c r="Y386" s="439"/>
      <c r="Z386" s="439"/>
      <c r="AA386" s="439"/>
      <c r="AB386" s="439"/>
      <c r="AC386" s="439"/>
      <c r="AD386" s="439"/>
      <c r="AE386" s="439"/>
      <c r="AF386" s="439"/>
      <c r="AG386" s="439"/>
      <c r="AH386" s="439"/>
      <c r="AI386" s="439"/>
      <c r="AJ386" s="439"/>
      <c r="AK386" s="439"/>
      <c r="AL386" s="439"/>
      <c r="AM386" s="439"/>
      <c r="AN386" s="439"/>
      <c r="AO386" s="439"/>
      <c r="AP386" s="439"/>
      <c r="AQ386" s="439"/>
      <c r="AR386" s="439"/>
      <c r="AS386" s="439"/>
      <c r="AT386" s="441"/>
      <c r="AW386" s="436">
        <f t="shared" si="70"/>
        <v>0</v>
      </c>
      <c r="AX386" s="511">
        <f t="shared" si="71"/>
        <v>0</v>
      </c>
      <c r="AY386" s="511">
        <f t="shared" si="72"/>
        <v>0</v>
      </c>
      <c r="AZ386" s="511">
        <f t="shared" si="73"/>
        <v>0</v>
      </c>
    </row>
    <row r="387" spans="1:52" x14ac:dyDescent="0.2">
      <c r="A387" s="439"/>
      <c r="B387" s="439"/>
      <c r="C387" s="439"/>
      <c r="D387" s="439"/>
      <c r="E387" s="439"/>
      <c r="F387" s="439"/>
      <c r="G387" s="439"/>
      <c r="H387" s="439"/>
      <c r="I387" s="439"/>
      <c r="J387" s="439"/>
      <c r="K387" s="439"/>
      <c r="L387" s="439"/>
      <c r="M387" s="439"/>
      <c r="N387" s="439"/>
      <c r="O387" s="439"/>
      <c r="P387" s="439"/>
      <c r="Q387" s="439"/>
      <c r="R387" s="439"/>
      <c r="S387" s="439"/>
      <c r="T387" s="439"/>
      <c r="U387" s="439"/>
      <c r="V387" s="439"/>
      <c r="W387" s="439"/>
      <c r="X387" s="439"/>
      <c r="Y387" s="439"/>
      <c r="Z387" s="439"/>
      <c r="AA387" s="439"/>
      <c r="AB387" s="439"/>
      <c r="AC387" s="439"/>
      <c r="AD387" s="439"/>
      <c r="AE387" s="439"/>
      <c r="AF387" s="439"/>
      <c r="AG387" s="439"/>
      <c r="AH387" s="439"/>
      <c r="AI387" s="439"/>
      <c r="AJ387" s="439"/>
      <c r="AK387" s="439"/>
      <c r="AL387" s="439"/>
      <c r="AM387" s="439"/>
      <c r="AN387" s="439"/>
      <c r="AO387" s="439"/>
      <c r="AP387" s="439"/>
      <c r="AQ387" s="439"/>
      <c r="AR387" s="439"/>
      <c r="AS387" s="439"/>
      <c r="AT387" s="441"/>
      <c r="AW387" s="436">
        <f t="shared" si="70"/>
        <v>0</v>
      </c>
      <c r="AX387" s="511">
        <f t="shared" si="71"/>
        <v>0</v>
      </c>
      <c r="AY387" s="511">
        <f t="shared" si="72"/>
        <v>0</v>
      </c>
      <c r="AZ387" s="511">
        <f t="shared" si="73"/>
        <v>0</v>
      </c>
    </row>
    <row r="388" spans="1:52" x14ac:dyDescent="0.2">
      <c r="A388" s="439"/>
      <c r="B388" s="439"/>
      <c r="C388" s="439"/>
      <c r="D388" s="439"/>
      <c r="E388" s="439"/>
      <c r="F388" s="439"/>
      <c r="G388" s="439"/>
      <c r="H388" s="439"/>
      <c r="I388" s="439"/>
      <c r="J388" s="439"/>
      <c r="K388" s="439"/>
      <c r="L388" s="439"/>
      <c r="M388" s="439"/>
      <c r="N388" s="439"/>
      <c r="O388" s="439"/>
      <c r="P388" s="439"/>
      <c r="Q388" s="439"/>
      <c r="R388" s="439"/>
      <c r="S388" s="439"/>
      <c r="T388" s="439"/>
      <c r="U388" s="439"/>
      <c r="V388" s="439"/>
      <c r="W388" s="439"/>
      <c r="X388" s="439"/>
      <c r="Y388" s="439"/>
      <c r="Z388" s="439"/>
      <c r="AA388" s="439"/>
      <c r="AB388" s="439"/>
      <c r="AC388" s="439"/>
      <c r="AD388" s="439"/>
      <c r="AE388" s="439"/>
      <c r="AF388" s="439"/>
      <c r="AG388" s="439"/>
      <c r="AH388" s="439"/>
      <c r="AI388" s="439"/>
      <c r="AJ388" s="439"/>
      <c r="AK388" s="439"/>
      <c r="AL388" s="439"/>
      <c r="AM388" s="439"/>
      <c r="AN388" s="439"/>
      <c r="AO388" s="439"/>
      <c r="AP388" s="439"/>
      <c r="AQ388" s="439"/>
      <c r="AR388" s="439"/>
      <c r="AS388" s="439"/>
      <c r="AT388" s="441"/>
      <c r="AW388" s="436">
        <f t="shared" si="70"/>
        <v>0</v>
      </c>
      <c r="AX388" s="511">
        <f t="shared" si="71"/>
        <v>0</v>
      </c>
      <c r="AY388" s="511">
        <f t="shared" si="72"/>
        <v>0</v>
      </c>
      <c r="AZ388" s="511">
        <f t="shared" si="73"/>
        <v>0</v>
      </c>
    </row>
    <row r="389" spans="1:52" x14ac:dyDescent="0.2">
      <c r="A389" s="439"/>
      <c r="B389" s="439"/>
      <c r="C389" s="439"/>
      <c r="D389" s="439"/>
      <c r="E389" s="439"/>
      <c r="F389" s="439"/>
      <c r="G389" s="439"/>
      <c r="H389" s="439"/>
      <c r="I389" s="439"/>
      <c r="J389" s="439"/>
      <c r="K389" s="439"/>
      <c r="L389" s="439"/>
      <c r="M389" s="439"/>
      <c r="N389" s="439"/>
      <c r="O389" s="439"/>
      <c r="P389" s="439"/>
      <c r="Q389" s="439"/>
      <c r="R389" s="439"/>
      <c r="S389" s="439"/>
      <c r="T389" s="439"/>
      <c r="U389" s="439"/>
      <c r="V389" s="439"/>
      <c r="W389" s="439"/>
      <c r="X389" s="439"/>
      <c r="Y389" s="439"/>
      <c r="Z389" s="439"/>
      <c r="AA389" s="439"/>
      <c r="AB389" s="439"/>
      <c r="AC389" s="439"/>
      <c r="AD389" s="439"/>
      <c r="AE389" s="439"/>
      <c r="AF389" s="439"/>
      <c r="AG389" s="439"/>
      <c r="AH389" s="439"/>
      <c r="AI389" s="439"/>
      <c r="AJ389" s="439"/>
      <c r="AK389" s="439"/>
      <c r="AL389" s="439"/>
      <c r="AM389" s="439"/>
      <c r="AN389" s="439"/>
      <c r="AO389" s="439"/>
      <c r="AP389" s="439"/>
      <c r="AQ389" s="439"/>
      <c r="AR389" s="439"/>
      <c r="AS389" s="439"/>
      <c r="AT389" s="441"/>
      <c r="AW389" s="436">
        <f t="shared" si="70"/>
        <v>0</v>
      </c>
      <c r="AX389" s="511">
        <f t="shared" si="71"/>
        <v>0</v>
      </c>
      <c r="AY389" s="511">
        <f t="shared" si="72"/>
        <v>0</v>
      </c>
      <c r="AZ389" s="511">
        <f t="shared" si="73"/>
        <v>0</v>
      </c>
    </row>
    <row r="390" spans="1:52" x14ac:dyDescent="0.2">
      <c r="A390" s="439"/>
      <c r="B390" s="439"/>
      <c r="C390" s="439"/>
      <c r="D390" s="439"/>
      <c r="E390" s="439"/>
      <c r="F390" s="439"/>
      <c r="G390" s="439"/>
      <c r="H390" s="439"/>
      <c r="I390" s="439"/>
      <c r="J390" s="439"/>
      <c r="K390" s="439"/>
      <c r="L390" s="439"/>
      <c r="M390" s="439"/>
      <c r="N390" s="439"/>
      <c r="O390" s="439"/>
      <c r="P390" s="439"/>
      <c r="Q390" s="439"/>
      <c r="R390" s="439"/>
      <c r="S390" s="439"/>
      <c r="T390" s="439"/>
      <c r="U390" s="439"/>
      <c r="V390" s="439"/>
      <c r="W390" s="439"/>
      <c r="X390" s="439"/>
      <c r="Y390" s="439"/>
      <c r="Z390" s="439"/>
      <c r="AA390" s="439"/>
      <c r="AB390" s="439"/>
      <c r="AC390" s="439"/>
      <c r="AD390" s="439"/>
      <c r="AE390" s="439"/>
      <c r="AF390" s="439"/>
      <c r="AG390" s="439"/>
      <c r="AH390" s="439"/>
      <c r="AI390" s="439"/>
      <c r="AJ390" s="439"/>
      <c r="AK390" s="439"/>
      <c r="AL390" s="439"/>
      <c r="AM390" s="439"/>
      <c r="AN390" s="439"/>
      <c r="AO390" s="439"/>
      <c r="AP390" s="439"/>
      <c r="AQ390" s="439"/>
      <c r="AR390" s="439"/>
      <c r="AS390" s="439"/>
      <c r="AT390" s="441"/>
      <c r="AW390" s="436">
        <f t="shared" si="70"/>
        <v>0</v>
      </c>
      <c r="AX390" s="511">
        <f t="shared" si="71"/>
        <v>0</v>
      </c>
      <c r="AY390" s="511">
        <f t="shared" si="72"/>
        <v>0</v>
      </c>
      <c r="AZ390" s="511">
        <f t="shared" si="73"/>
        <v>0</v>
      </c>
    </row>
    <row r="391" spans="1:52" x14ac:dyDescent="0.2">
      <c r="A391" s="439"/>
      <c r="B391" s="439"/>
      <c r="C391" s="439"/>
      <c r="D391" s="439"/>
      <c r="E391" s="439"/>
      <c r="F391" s="439"/>
      <c r="G391" s="439"/>
      <c r="H391" s="439"/>
      <c r="I391" s="439"/>
      <c r="J391" s="439"/>
      <c r="K391" s="439"/>
      <c r="L391" s="439"/>
      <c r="M391" s="439"/>
      <c r="N391" s="439"/>
      <c r="O391" s="439"/>
      <c r="P391" s="439"/>
      <c r="Q391" s="439"/>
      <c r="R391" s="439"/>
      <c r="S391" s="439"/>
      <c r="T391" s="439"/>
      <c r="U391" s="439"/>
      <c r="V391" s="439"/>
      <c r="W391" s="439"/>
      <c r="X391" s="439"/>
      <c r="Y391" s="439"/>
      <c r="Z391" s="439"/>
      <c r="AA391" s="439"/>
      <c r="AB391" s="439"/>
      <c r="AC391" s="439"/>
      <c r="AD391" s="439"/>
      <c r="AE391" s="439"/>
      <c r="AF391" s="439"/>
      <c r="AG391" s="439"/>
      <c r="AH391" s="439"/>
      <c r="AI391" s="439"/>
      <c r="AJ391" s="439"/>
      <c r="AK391" s="439"/>
      <c r="AL391" s="439"/>
      <c r="AM391" s="439"/>
      <c r="AN391" s="439"/>
      <c r="AO391" s="439"/>
      <c r="AP391" s="439"/>
      <c r="AQ391" s="439"/>
      <c r="AR391" s="439"/>
      <c r="AS391" s="439"/>
      <c r="AT391" s="441"/>
      <c r="AW391" s="436">
        <f t="shared" si="70"/>
        <v>0</v>
      </c>
      <c r="AX391" s="511">
        <f t="shared" si="71"/>
        <v>0</v>
      </c>
      <c r="AY391" s="511">
        <f t="shared" si="72"/>
        <v>0</v>
      </c>
      <c r="AZ391" s="511">
        <f t="shared" si="73"/>
        <v>0</v>
      </c>
    </row>
    <row r="392" spans="1:52" x14ac:dyDescent="0.2">
      <c r="A392" s="439"/>
      <c r="B392" s="439"/>
      <c r="C392" s="439"/>
      <c r="D392" s="439"/>
      <c r="E392" s="439"/>
      <c r="F392" s="439"/>
      <c r="G392" s="439"/>
      <c r="H392" s="439"/>
      <c r="I392" s="439"/>
      <c r="J392" s="439"/>
      <c r="K392" s="439"/>
      <c r="L392" s="439"/>
      <c r="M392" s="439"/>
      <c r="N392" s="439"/>
      <c r="O392" s="439"/>
      <c r="P392" s="439"/>
      <c r="Q392" s="439"/>
      <c r="R392" s="439"/>
      <c r="S392" s="439"/>
      <c r="T392" s="439"/>
      <c r="U392" s="439"/>
      <c r="V392" s="439"/>
      <c r="W392" s="439"/>
      <c r="X392" s="439"/>
      <c r="Y392" s="439"/>
      <c r="Z392" s="439"/>
      <c r="AA392" s="439"/>
      <c r="AB392" s="439"/>
      <c r="AC392" s="439"/>
      <c r="AD392" s="439"/>
      <c r="AE392" s="439"/>
      <c r="AF392" s="439"/>
      <c r="AG392" s="439"/>
      <c r="AH392" s="439"/>
      <c r="AI392" s="439"/>
      <c r="AJ392" s="439"/>
      <c r="AK392" s="439"/>
      <c r="AL392" s="439"/>
      <c r="AM392" s="439"/>
      <c r="AN392" s="439"/>
      <c r="AO392" s="439"/>
      <c r="AP392" s="439"/>
      <c r="AQ392" s="439"/>
      <c r="AR392" s="439"/>
      <c r="AS392" s="439"/>
      <c r="AT392" s="441"/>
      <c r="AW392" s="436">
        <f t="shared" si="70"/>
        <v>0</v>
      </c>
      <c r="AX392" s="511">
        <f t="shared" si="71"/>
        <v>0</v>
      </c>
      <c r="AY392" s="511">
        <f t="shared" si="72"/>
        <v>0</v>
      </c>
      <c r="AZ392" s="511">
        <f t="shared" si="73"/>
        <v>0</v>
      </c>
    </row>
    <row r="393" spans="1:52" x14ac:dyDescent="0.2">
      <c r="A393" s="439"/>
      <c r="B393" s="439"/>
      <c r="C393" s="439"/>
      <c r="D393" s="439"/>
      <c r="E393" s="439"/>
      <c r="F393" s="439"/>
      <c r="G393" s="439"/>
      <c r="H393" s="439"/>
      <c r="I393" s="439"/>
      <c r="J393" s="439"/>
      <c r="K393" s="439"/>
      <c r="L393" s="439"/>
      <c r="M393" s="439"/>
      <c r="N393" s="439"/>
      <c r="O393" s="439"/>
      <c r="P393" s="439"/>
      <c r="Q393" s="439"/>
      <c r="R393" s="439"/>
      <c r="S393" s="439"/>
      <c r="T393" s="439"/>
      <c r="U393" s="439"/>
      <c r="V393" s="439"/>
      <c r="W393" s="439"/>
      <c r="X393" s="439"/>
      <c r="Y393" s="439"/>
      <c r="Z393" s="439"/>
      <c r="AA393" s="439"/>
      <c r="AB393" s="439"/>
      <c r="AC393" s="439"/>
      <c r="AD393" s="439"/>
      <c r="AE393" s="439"/>
      <c r="AF393" s="439"/>
      <c r="AG393" s="439"/>
      <c r="AH393" s="439"/>
      <c r="AI393" s="439"/>
      <c r="AJ393" s="439"/>
      <c r="AK393" s="439"/>
      <c r="AL393" s="439"/>
      <c r="AM393" s="439"/>
      <c r="AN393" s="439"/>
      <c r="AO393" s="439"/>
      <c r="AP393" s="439"/>
      <c r="AQ393" s="439"/>
      <c r="AR393" s="439"/>
      <c r="AS393" s="439"/>
      <c r="AT393" s="441"/>
      <c r="AY393" s="510"/>
    </row>
    <row r="394" spans="1:52" x14ac:dyDescent="0.2">
      <c r="A394" s="439"/>
      <c r="B394" s="439"/>
      <c r="C394" s="439"/>
      <c r="D394" s="439"/>
      <c r="E394" s="439"/>
      <c r="F394" s="439"/>
      <c r="G394" s="439"/>
      <c r="H394" s="439"/>
      <c r="I394" s="439"/>
      <c r="J394" s="439"/>
      <c r="K394" s="439"/>
      <c r="L394" s="439"/>
      <c r="M394" s="439"/>
      <c r="N394" s="439"/>
      <c r="O394" s="439"/>
      <c r="P394" s="439"/>
      <c r="Q394" s="439"/>
      <c r="R394" s="439"/>
      <c r="S394" s="439"/>
      <c r="T394" s="439"/>
      <c r="U394" s="439"/>
      <c r="V394" s="439"/>
      <c r="W394" s="439"/>
      <c r="X394" s="439"/>
      <c r="Y394" s="439"/>
      <c r="Z394" s="439"/>
      <c r="AA394" s="439"/>
      <c r="AB394" s="439"/>
      <c r="AC394" s="439"/>
      <c r="AD394" s="439"/>
      <c r="AE394" s="439"/>
      <c r="AF394" s="439"/>
      <c r="AG394" s="439"/>
      <c r="AH394" s="439"/>
      <c r="AI394" s="439"/>
      <c r="AJ394" s="439"/>
      <c r="AK394" s="439"/>
      <c r="AL394" s="439"/>
      <c r="AM394" s="439"/>
      <c r="AN394" s="439"/>
      <c r="AO394" s="439"/>
      <c r="AP394" s="439"/>
      <c r="AQ394" s="439"/>
      <c r="AR394" s="439"/>
      <c r="AS394" s="439"/>
      <c r="AT394" s="441"/>
      <c r="AY394" s="510"/>
    </row>
    <row r="395" spans="1:52" x14ac:dyDescent="0.2">
      <c r="A395" s="439"/>
      <c r="B395" s="439"/>
      <c r="C395" s="439"/>
      <c r="D395" s="439"/>
      <c r="E395" s="439"/>
      <c r="F395" s="439"/>
      <c r="G395" s="439"/>
      <c r="H395" s="439"/>
      <c r="I395" s="439"/>
      <c r="J395" s="439"/>
      <c r="K395" s="439"/>
      <c r="L395" s="439"/>
      <c r="M395" s="439"/>
      <c r="N395" s="439"/>
      <c r="O395" s="439"/>
      <c r="P395" s="439"/>
      <c r="Q395" s="439"/>
      <c r="R395" s="439"/>
      <c r="S395" s="439"/>
      <c r="T395" s="439"/>
      <c r="U395" s="439"/>
      <c r="V395" s="439"/>
      <c r="W395" s="439"/>
      <c r="X395" s="439"/>
      <c r="Y395" s="439"/>
      <c r="Z395" s="439"/>
      <c r="AA395" s="439"/>
      <c r="AB395" s="439"/>
      <c r="AC395" s="439"/>
      <c r="AD395" s="439"/>
      <c r="AE395" s="439"/>
      <c r="AF395" s="439"/>
      <c r="AG395" s="439"/>
      <c r="AH395" s="439"/>
      <c r="AI395" s="439"/>
      <c r="AJ395" s="439"/>
      <c r="AK395" s="439"/>
      <c r="AL395" s="439"/>
      <c r="AM395" s="439"/>
      <c r="AN395" s="439"/>
      <c r="AO395" s="439"/>
      <c r="AP395" s="439"/>
      <c r="AQ395" s="439"/>
      <c r="AR395" s="439"/>
      <c r="AS395" s="439"/>
      <c r="AT395" s="441"/>
      <c r="AY395" s="510"/>
    </row>
    <row r="396" spans="1:52" x14ac:dyDescent="0.2">
      <c r="A396" s="439"/>
      <c r="B396" s="439"/>
      <c r="C396" s="439"/>
      <c r="D396" s="439"/>
      <c r="E396" s="439"/>
      <c r="F396" s="439"/>
      <c r="G396" s="439"/>
      <c r="H396" s="439"/>
      <c r="I396" s="439"/>
      <c r="J396" s="439"/>
      <c r="K396" s="439"/>
      <c r="L396" s="439"/>
      <c r="M396" s="439"/>
      <c r="N396" s="439"/>
      <c r="O396" s="439"/>
      <c r="P396" s="439"/>
      <c r="Q396" s="439"/>
      <c r="R396" s="439"/>
      <c r="S396" s="439"/>
      <c r="T396" s="439"/>
      <c r="U396" s="439"/>
      <c r="V396" s="439"/>
      <c r="W396" s="439"/>
      <c r="X396" s="439"/>
      <c r="Y396" s="439"/>
      <c r="Z396" s="439"/>
      <c r="AA396" s="439"/>
      <c r="AB396" s="439"/>
      <c r="AC396" s="439"/>
      <c r="AD396" s="439"/>
      <c r="AE396" s="439"/>
      <c r="AF396" s="439"/>
      <c r="AG396" s="439"/>
      <c r="AH396" s="439"/>
      <c r="AI396" s="439"/>
      <c r="AJ396" s="439"/>
      <c r="AK396" s="439"/>
      <c r="AL396" s="439"/>
      <c r="AM396" s="439"/>
      <c r="AN396" s="439"/>
      <c r="AO396" s="439"/>
      <c r="AP396" s="439"/>
      <c r="AQ396" s="439"/>
      <c r="AR396" s="439"/>
      <c r="AS396" s="439"/>
      <c r="AT396" s="441"/>
      <c r="AY396" s="510"/>
    </row>
    <row r="397" spans="1:52" x14ac:dyDescent="0.2">
      <c r="A397" s="439"/>
      <c r="B397" s="439"/>
      <c r="C397" s="439"/>
      <c r="D397" s="439"/>
      <c r="E397" s="439"/>
      <c r="F397" s="439"/>
      <c r="G397" s="439"/>
      <c r="H397" s="439"/>
      <c r="I397" s="439"/>
      <c r="J397" s="439"/>
      <c r="K397" s="439"/>
      <c r="L397" s="439"/>
      <c r="M397" s="439"/>
      <c r="N397" s="439"/>
      <c r="O397" s="439"/>
      <c r="P397" s="439"/>
      <c r="Q397" s="439"/>
      <c r="R397" s="439"/>
      <c r="S397" s="439"/>
      <c r="T397" s="439"/>
      <c r="U397" s="439"/>
      <c r="V397" s="439"/>
      <c r="W397" s="439"/>
      <c r="X397" s="439"/>
      <c r="Y397" s="439"/>
      <c r="Z397" s="439"/>
      <c r="AA397" s="439"/>
      <c r="AB397" s="439"/>
      <c r="AC397" s="439"/>
      <c r="AD397" s="439"/>
      <c r="AE397" s="439"/>
      <c r="AF397" s="439"/>
      <c r="AG397" s="439"/>
      <c r="AH397" s="439"/>
      <c r="AI397" s="439"/>
      <c r="AJ397" s="439"/>
      <c r="AK397" s="439"/>
      <c r="AL397" s="439"/>
      <c r="AM397" s="439"/>
      <c r="AN397" s="439"/>
      <c r="AO397" s="439"/>
      <c r="AP397" s="439"/>
      <c r="AQ397" s="439"/>
      <c r="AR397" s="439"/>
      <c r="AS397" s="439"/>
      <c r="AT397" s="441"/>
      <c r="AY397" s="510"/>
    </row>
    <row r="398" spans="1:52" x14ac:dyDescent="0.2">
      <c r="A398" s="439"/>
      <c r="B398" s="439"/>
      <c r="C398" s="439"/>
      <c r="D398" s="439"/>
      <c r="E398" s="439"/>
      <c r="F398" s="439"/>
      <c r="G398" s="439"/>
      <c r="H398" s="439"/>
      <c r="I398" s="439"/>
      <c r="J398" s="439"/>
      <c r="K398" s="439"/>
      <c r="L398" s="439"/>
      <c r="M398" s="439"/>
      <c r="N398" s="439"/>
      <c r="O398" s="439"/>
      <c r="P398" s="439"/>
      <c r="Q398" s="439"/>
      <c r="R398" s="439"/>
      <c r="S398" s="439"/>
      <c r="T398" s="439"/>
      <c r="U398" s="439"/>
      <c r="V398" s="439"/>
      <c r="W398" s="439"/>
      <c r="X398" s="439"/>
      <c r="Y398" s="439"/>
      <c r="Z398" s="439"/>
      <c r="AA398" s="439"/>
      <c r="AB398" s="439"/>
      <c r="AC398" s="439"/>
      <c r="AD398" s="439"/>
      <c r="AE398" s="439"/>
      <c r="AF398" s="439"/>
      <c r="AG398" s="439"/>
      <c r="AH398" s="439"/>
      <c r="AI398" s="439"/>
      <c r="AJ398" s="439"/>
      <c r="AK398" s="439"/>
      <c r="AL398" s="439"/>
      <c r="AM398" s="439"/>
      <c r="AN398" s="439"/>
      <c r="AO398" s="439"/>
      <c r="AP398" s="439"/>
      <c r="AQ398" s="439"/>
      <c r="AR398" s="439"/>
      <c r="AS398" s="439"/>
      <c r="AT398" s="441"/>
      <c r="AY398" s="510"/>
    </row>
    <row r="399" spans="1:52" x14ac:dyDescent="0.2">
      <c r="A399" s="439"/>
      <c r="B399" s="439"/>
      <c r="C399" s="439"/>
      <c r="D399" s="439"/>
      <c r="E399" s="439"/>
      <c r="F399" s="439"/>
      <c r="G399" s="439"/>
      <c r="H399" s="439"/>
      <c r="I399" s="439"/>
      <c r="J399" s="439"/>
      <c r="K399" s="439"/>
      <c r="L399" s="439"/>
      <c r="M399" s="439"/>
      <c r="N399" s="439"/>
      <c r="O399" s="439"/>
      <c r="P399" s="439"/>
      <c r="Q399" s="439"/>
      <c r="R399" s="439"/>
      <c r="S399" s="439"/>
      <c r="T399" s="439"/>
      <c r="U399" s="439"/>
      <c r="V399" s="439"/>
      <c r="W399" s="439"/>
      <c r="X399" s="439"/>
      <c r="Y399" s="439"/>
      <c r="Z399" s="439"/>
      <c r="AA399" s="439"/>
      <c r="AB399" s="439"/>
      <c r="AC399" s="439"/>
      <c r="AD399" s="439"/>
      <c r="AE399" s="439"/>
      <c r="AF399" s="439"/>
      <c r="AG399" s="439"/>
      <c r="AH399" s="439"/>
      <c r="AI399" s="439"/>
      <c r="AJ399" s="439"/>
      <c r="AK399" s="439"/>
      <c r="AL399" s="439"/>
      <c r="AM399" s="439"/>
      <c r="AN399" s="439"/>
      <c r="AO399" s="439"/>
      <c r="AP399" s="439"/>
      <c r="AQ399" s="439"/>
      <c r="AR399" s="439"/>
      <c r="AS399" s="439"/>
      <c r="AT399" s="441"/>
      <c r="AY399" s="510"/>
    </row>
    <row r="400" spans="1:52" x14ac:dyDescent="0.2">
      <c r="A400" s="439"/>
      <c r="B400" s="439"/>
      <c r="C400" s="439"/>
      <c r="D400" s="439"/>
      <c r="E400" s="439"/>
      <c r="F400" s="439"/>
      <c r="G400" s="439"/>
      <c r="H400" s="439"/>
      <c r="I400" s="439"/>
      <c r="J400" s="439"/>
      <c r="K400" s="439"/>
      <c r="L400" s="439"/>
      <c r="M400" s="439"/>
      <c r="N400" s="439"/>
      <c r="O400" s="439"/>
      <c r="P400" s="439"/>
      <c r="Q400" s="439"/>
      <c r="R400" s="439"/>
      <c r="S400" s="439"/>
      <c r="T400" s="439"/>
      <c r="U400" s="439"/>
      <c r="V400" s="439"/>
      <c r="W400" s="439"/>
      <c r="X400" s="439"/>
      <c r="Y400" s="439"/>
      <c r="Z400" s="439"/>
      <c r="AA400" s="439"/>
      <c r="AB400" s="439"/>
      <c r="AC400" s="439"/>
      <c r="AD400" s="439"/>
      <c r="AE400" s="439"/>
      <c r="AF400" s="439"/>
      <c r="AG400" s="439"/>
      <c r="AH400" s="439"/>
      <c r="AI400" s="439"/>
      <c r="AJ400" s="439"/>
      <c r="AK400" s="439"/>
      <c r="AL400" s="439"/>
      <c r="AM400" s="439"/>
      <c r="AN400" s="439"/>
      <c r="AO400" s="439"/>
      <c r="AP400" s="439"/>
      <c r="AQ400" s="439"/>
      <c r="AR400" s="439"/>
      <c r="AS400" s="439"/>
      <c r="AT400" s="441"/>
      <c r="AY400" s="510"/>
    </row>
    <row r="401" spans="1:51" x14ac:dyDescent="0.2">
      <c r="A401" s="439"/>
      <c r="B401" s="439"/>
      <c r="C401" s="439"/>
      <c r="D401" s="439"/>
      <c r="E401" s="439"/>
      <c r="F401" s="439"/>
      <c r="G401" s="439"/>
      <c r="H401" s="439"/>
      <c r="I401" s="439"/>
      <c r="J401" s="439"/>
      <c r="K401" s="439"/>
      <c r="L401" s="439"/>
      <c r="M401" s="439"/>
      <c r="N401" s="439"/>
      <c r="O401" s="439"/>
      <c r="P401" s="439"/>
      <c r="Q401" s="439"/>
      <c r="R401" s="439"/>
      <c r="S401" s="439"/>
      <c r="T401" s="439"/>
      <c r="U401" s="439"/>
      <c r="V401" s="439"/>
      <c r="W401" s="439"/>
      <c r="X401" s="439"/>
      <c r="Y401" s="439"/>
      <c r="Z401" s="439"/>
      <c r="AA401" s="439"/>
      <c r="AB401" s="439"/>
      <c r="AC401" s="439"/>
      <c r="AD401" s="439"/>
      <c r="AE401" s="439"/>
      <c r="AF401" s="439"/>
      <c r="AG401" s="439"/>
      <c r="AH401" s="439"/>
      <c r="AI401" s="439"/>
      <c r="AJ401" s="439"/>
      <c r="AK401" s="439"/>
      <c r="AL401" s="439"/>
      <c r="AM401" s="439"/>
      <c r="AN401" s="439"/>
      <c r="AO401" s="439"/>
      <c r="AP401" s="439"/>
      <c r="AQ401" s="439"/>
      <c r="AR401" s="439"/>
      <c r="AS401" s="439"/>
      <c r="AT401" s="441"/>
      <c r="AY401" s="510"/>
    </row>
    <row r="402" spans="1:51" x14ac:dyDescent="0.2">
      <c r="A402" s="439"/>
      <c r="B402" s="439"/>
      <c r="C402" s="439"/>
      <c r="D402" s="439"/>
      <c r="E402" s="439"/>
      <c r="F402" s="439"/>
      <c r="G402" s="439"/>
      <c r="H402" s="439"/>
      <c r="I402" s="439"/>
      <c r="J402" s="439"/>
      <c r="K402" s="439"/>
      <c r="L402" s="439"/>
      <c r="M402" s="439"/>
      <c r="N402" s="439"/>
      <c r="O402" s="439"/>
      <c r="P402" s="439"/>
      <c r="Q402" s="439"/>
      <c r="R402" s="439"/>
      <c r="S402" s="439"/>
      <c r="T402" s="439"/>
      <c r="U402" s="439"/>
      <c r="V402" s="439"/>
      <c r="W402" s="439"/>
      <c r="X402" s="439"/>
      <c r="Y402" s="439"/>
      <c r="Z402" s="439"/>
      <c r="AA402" s="439"/>
      <c r="AB402" s="439"/>
      <c r="AC402" s="439"/>
      <c r="AD402" s="439"/>
      <c r="AE402" s="439"/>
      <c r="AF402" s="439"/>
      <c r="AG402" s="439"/>
      <c r="AH402" s="439"/>
      <c r="AI402" s="439"/>
      <c r="AJ402" s="439"/>
      <c r="AK402" s="439"/>
      <c r="AL402" s="439"/>
      <c r="AM402" s="439"/>
      <c r="AN402" s="439"/>
      <c r="AO402" s="439"/>
      <c r="AP402" s="439"/>
      <c r="AQ402" s="439"/>
      <c r="AR402" s="439"/>
      <c r="AS402" s="439"/>
      <c r="AT402" s="441"/>
      <c r="AY402" s="510"/>
    </row>
    <row r="403" spans="1:51" x14ac:dyDescent="0.2">
      <c r="A403" s="439"/>
      <c r="B403" s="439"/>
      <c r="C403" s="439"/>
      <c r="D403" s="439"/>
      <c r="E403" s="439"/>
      <c r="F403" s="439"/>
      <c r="G403" s="439"/>
      <c r="H403" s="439"/>
      <c r="I403" s="439"/>
      <c r="J403" s="439"/>
      <c r="K403" s="439"/>
      <c r="L403" s="439"/>
      <c r="M403" s="439"/>
      <c r="N403" s="439"/>
      <c r="O403" s="439"/>
      <c r="P403" s="439"/>
      <c r="Q403" s="439"/>
      <c r="R403" s="439"/>
      <c r="S403" s="439"/>
      <c r="T403" s="439"/>
      <c r="U403" s="439"/>
      <c r="V403" s="439"/>
      <c r="W403" s="439"/>
      <c r="X403" s="439"/>
      <c r="Y403" s="439"/>
      <c r="Z403" s="439"/>
      <c r="AA403" s="439"/>
      <c r="AB403" s="439"/>
      <c r="AC403" s="439"/>
      <c r="AD403" s="439"/>
      <c r="AE403" s="439"/>
      <c r="AF403" s="439"/>
      <c r="AG403" s="439"/>
      <c r="AH403" s="439"/>
      <c r="AI403" s="439"/>
      <c r="AJ403" s="439"/>
      <c r="AK403" s="439"/>
      <c r="AL403" s="439"/>
      <c r="AM403" s="439"/>
      <c r="AN403" s="439"/>
      <c r="AO403" s="439"/>
      <c r="AP403" s="439"/>
      <c r="AQ403" s="439"/>
      <c r="AR403" s="439"/>
      <c r="AS403" s="439"/>
      <c r="AT403" s="441"/>
      <c r="AY403" s="510"/>
    </row>
    <row r="404" spans="1:51" x14ac:dyDescent="0.2">
      <c r="A404" s="439"/>
      <c r="B404" s="439"/>
      <c r="C404" s="439"/>
      <c r="D404" s="439"/>
      <c r="E404" s="439"/>
      <c r="F404" s="439"/>
      <c r="G404" s="439"/>
      <c r="H404" s="439"/>
      <c r="I404" s="439"/>
      <c r="J404" s="439"/>
      <c r="K404" s="439"/>
      <c r="L404" s="439"/>
      <c r="M404" s="439"/>
      <c r="N404" s="439"/>
      <c r="O404" s="439"/>
      <c r="P404" s="439"/>
      <c r="Q404" s="439"/>
      <c r="R404" s="439"/>
      <c r="S404" s="439"/>
      <c r="T404" s="439"/>
      <c r="U404" s="439"/>
      <c r="V404" s="439"/>
      <c r="W404" s="439"/>
      <c r="X404" s="439"/>
      <c r="Y404" s="439"/>
      <c r="Z404" s="439"/>
      <c r="AA404" s="439"/>
      <c r="AB404" s="439"/>
      <c r="AC404" s="439"/>
      <c r="AD404" s="439"/>
      <c r="AE404" s="439"/>
      <c r="AF404" s="439"/>
      <c r="AG404" s="439"/>
      <c r="AH404" s="439"/>
      <c r="AI404" s="439"/>
      <c r="AJ404" s="439"/>
      <c r="AK404" s="439"/>
      <c r="AL404" s="439"/>
      <c r="AM404" s="439"/>
      <c r="AN404" s="439"/>
      <c r="AO404" s="439"/>
      <c r="AP404" s="439"/>
      <c r="AQ404" s="439"/>
      <c r="AR404" s="439"/>
      <c r="AS404" s="439"/>
      <c r="AT404" s="441"/>
      <c r="AY404" s="510"/>
    </row>
    <row r="405" spans="1:51" x14ac:dyDescent="0.2">
      <c r="A405" s="439"/>
      <c r="B405" s="439"/>
      <c r="C405" s="439"/>
      <c r="D405" s="439"/>
      <c r="E405" s="439"/>
      <c r="F405" s="439"/>
      <c r="G405" s="439"/>
      <c r="H405" s="439"/>
      <c r="I405" s="439"/>
      <c r="J405" s="439"/>
      <c r="K405" s="439"/>
      <c r="L405" s="439"/>
      <c r="M405" s="439"/>
      <c r="N405" s="439"/>
      <c r="O405" s="439"/>
      <c r="P405" s="439"/>
      <c r="Q405" s="439"/>
      <c r="R405" s="439"/>
      <c r="S405" s="439"/>
      <c r="T405" s="439"/>
      <c r="U405" s="439"/>
      <c r="V405" s="439"/>
      <c r="W405" s="439"/>
      <c r="X405" s="439"/>
      <c r="Y405" s="439"/>
      <c r="Z405" s="439"/>
      <c r="AA405" s="439"/>
      <c r="AB405" s="439"/>
      <c r="AC405" s="439"/>
      <c r="AD405" s="439"/>
      <c r="AE405" s="439"/>
      <c r="AF405" s="439"/>
      <c r="AG405" s="439"/>
      <c r="AH405" s="439"/>
      <c r="AI405" s="439"/>
      <c r="AJ405" s="439"/>
      <c r="AK405" s="439"/>
      <c r="AL405" s="439"/>
      <c r="AM405" s="439"/>
      <c r="AN405" s="439"/>
      <c r="AO405" s="439"/>
      <c r="AP405" s="439"/>
      <c r="AQ405" s="439"/>
      <c r="AR405" s="439"/>
      <c r="AS405" s="439"/>
      <c r="AT405" s="441"/>
      <c r="AY405" s="510"/>
    </row>
    <row r="406" spans="1:51" x14ac:dyDescent="0.2">
      <c r="A406" s="439"/>
      <c r="B406" s="439"/>
      <c r="C406" s="439"/>
      <c r="D406" s="439"/>
      <c r="E406" s="439"/>
      <c r="F406" s="439"/>
      <c r="G406" s="439"/>
      <c r="H406" s="439"/>
      <c r="I406" s="439"/>
      <c r="J406" s="439"/>
      <c r="K406" s="439"/>
      <c r="L406" s="439"/>
      <c r="M406" s="439"/>
      <c r="N406" s="439"/>
      <c r="O406" s="439"/>
      <c r="P406" s="439"/>
      <c r="Q406" s="439"/>
      <c r="R406" s="439"/>
      <c r="S406" s="439"/>
      <c r="T406" s="439"/>
      <c r="U406" s="439"/>
      <c r="V406" s="439"/>
      <c r="W406" s="439"/>
      <c r="X406" s="439"/>
      <c r="Y406" s="439"/>
      <c r="Z406" s="439"/>
      <c r="AA406" s="439"/>
      <c r="AB406" s="439"/>
      <c r="AC406" s="439"/>
      <c r="AD406" s="439"/>
      <c r="AE406" s="439"/>
      <c r="AF406" s="439"/>
      <c r="AG406" s="439"/>
      <c r="AH406" s="439"/>
      <c r="AI406" s="439"/>
      <c r="AJ406" s="439"/>
      <c r="AK406" s="439"/>
      <c r="AL406" s="439"/>
      <c r="AM406" s="439"/>
      <c r="AN406" s="439"/>
      <c r="AO406" s="439"/>
      <c r="AP406" s="439"/>
      <c r="AQ406" s="439"/>
      <c r="AR406" s="439"/>
      <c r="AS406" s="439"/>
      <c r="AT406" s="441"/>
      <c r="AY406" s="510"/>
    </row>
    <row r="407" spans="1:51" x14ac:dyDescent="0.2">
      <c r="A407" s="439"/>
      <c r="B407" s="439"/>
      <c r="C407" s="439"/>
      <c r="D407" s="439"/>
      <c r="E407" s="439"/>
      <c r="F407" s="439"/>
      <c r="G407" s="439"/>
      <c r="H407" s="439"/>
      <c r="I407" s="439"/>
      <c r="J407" s="439"/>
      <c r="K407" s="439"/>
      <c r="L407" s="439"/>
      <c r="M407" s="439"/>
      <c r="N407" s="439"/>
      <c r="O407" s="439"/>
      <c r="P407" s="439"/>
      <c r="Q407" s="439"/>
      <c r="R407" s="439"/>
      <c r="S407" s="439"/>
      <c r="T407" s="439"/>
      <c r="U407" s="439"/>
      <c r="V407" s="439"/>
      <c r="W407" s="439"/>
      <c r="X407" s="439"/>
      <c r="Y407" s="439"/>
      <c r="Z407" s="439"/>
      <c r="AA407" s="439"/>
      <c r="AB407" s="439"/>
      <c r="AC407" s="439"/>
      <c r="AD407" s="439"/>
      <c r="AE407" s="439"/>
      <c r="AF407" s="439"/>
      <c r="AG407" s="439"/>
      <c r="AH407" s="439"/>
      <c r="AI407" s="439"/>
      <c r="AJ407" s="439"/>
      <c r="AK407" s="439"/>
      <c r="AL407" s="439"/>
      <c r="AM407" s="439"/>
      <c r="AN407" s="439"/>
      <c r="AO407" s="439"/>
      <c r="AP407" s="439"/>
      <c r="AQ407" s="439"/>
      <c r="AR407" s="439"/>
      <c r="AS407" s="439"/>
      <c r="AT407" s="441"/>
      <c r="AY407" s="510"/>
    </row>
    <row r="408" spans="1:51" x14ac:dyDescent="0.2">
      <c r="A408" s="439"/>
      <c r="B408" s="439"/>
      <c r="C408" s="439"/>
      <c r="D408" s="439"/>
      <c r="E408" s="439"/>
      <c r="F408" s="439"/>
      <c r="G408" s="439"/>
      <c r="H408" s="439"/>
      <c r="I408" s="439"/>
      <c r="J408" s="439"/>
      <c r="K408" s="439"/>
      <c r="L408" s="439"/>
      <c r="M408" s="439"/>
      <c r="N408" s="439"/>
      <c r="O408" s="439"/>
      <c r="P408" s="439"/>
      <c r="Q408" s="439"/>
      <c r="R408" s="439"/>
      <c r="S408" s="439"/>
      <c r="T408" s="439"/>
      <c r="U408" s="439"/>
      <c r="V408" s="439"/>
      <c r="W408" s="439"/>
      <c r="X408" s="439"/>
      <c r="Y408" s="439"/>
      <c r="Z408" s="439"/>
      <c r="AA408" s="439"/>
      <c r="AB408" s="439"/>
      <c r="AC408" s="439"/>
      <c r="AD408" s="439"/>
      <c r="AE408" s="439"/>
      <c r="AF408" s="439"/>
      <c r="AG408" s="439"/>
      <c r="AH408" s="439"/>
      <c r="AI408" s="439"/>
      <c r="AJ408" s="439"/>
      <c r="AK408" s="439"/>
      <c r="AL408" s="439"/>
      <c r="AM408" s="439"/>
      <c r="AN408" s="439"/>
      <c r="AO408" s="439"/>
      <c r="AP408" s="439"/>
      <c r="AQ408" s="439"/>
      <c r="AR408" s="439"/>
      <c r="AS408" s="439"/>
      <c r="AT408" s="441"/>
      <c r="AY408" s="510"/>
    </row>
    <row r="409" spans="1:51" x14ac:dyDescent="0.2">
      <c r="A409" s="439"/>
      <c r="B409" s="439"/>
      <c r="C409" s="439"/>
      <c r="D409" s="439"/>
      <c r="E409" s="439"/>
      <c r="F409" s="439"/>
      <c r="G409" s="439"/>
      <c r="H409" s="439"/>
      <c r="I409" s="439"/>
      <c r="J409" s="439"/>
      <c r="K409" s="439"/>
      <c r="L409" s="439"/>
      <c r="M409" s="439"/>
      <c r="N409" s="439"/>
      <c r="O409" s="439"/>
      <c r="P409" s="439"/>
      <c r="Q409" s="439"/>
      <c r="R409" s="439"/>
      <c r="S409" s="439"/>
      <c r="T409" s="439"/>
      <c r="U409" s="439"/>
      <c r="V409" s="439"/>
      <c r="W409" s="439"/>
      <c r="X409" s="439"/>
      <c r="Y409" s="439"/>
      <c r="Z409" s="439"/>
      <c r="AA409" s="439"/>
      <c r="AB409" s="439"/>
      <c r="AC409" s="439"/>
      <c r="AD409" s="439"/>
      <c r="AE409" s="439"/>
      <c r="AF409" s="439"/>
      <c r="AG409" s="439"/>
      <c r="AH409" s="439"/>
      <c r="AI409" s="439"/>
      <c r="AJ409" s="439"/>
      <c r="AK409" s="439"/>
      <c r="AL409" s="439"/>
      <c r="AM409" s="439"/>
      <c r="AN409" s="439"/>
      <c r="AO409" s="439"/>
      <c r="AP409" s="439"/>
      <c r="AQ409" s="439"/>
      <c r="AR409" s="439"/>
      <c r="AS409" s="439"/>
      <c r="AT409" s="441"/>
      <c r="AY409" s="510"/>
    </row>
    <row r="410" spans="1:51" x14ac:dyDescent="0.2">
      <c r="A410" s="439"/>
      <c r="B410" s="439"/>
      <c r="C410" s="439"/>
      <c r="D410" s="439"/>
      <c r="E410" s="439"/>
      <c r="F410" s="439"/>
      <c r="G410" s="439"/>
      <c r="H410" s="439"/>
      <c r="I410" s="439"/>
      <c r="J410" s="439"/>
      <c r="K410" s="439"/>
      <c r="L410" s="439"/>
      <c r="M410" s="439"/>
      <c r="N410" s="439"/>
      <c r="O410" s="439"/>
      <c r="P410" s="439"/>
      <c r="Q410" s="439"/>
      <c r="R410" s="439"/>
      <c r="S410" s="439"/>
      <c r="T410" s="439"/>
      <c r="U410" s="439"/>
      <c r="V410" s="439"/>
      <c r="W410" s="439"/>
      <c r="X410" s="439"/>
      <c r="Y410" s="439"/>
      <c r="Z410" s="439"/>
      <c r="AA410" s="439"/>
      <c r="AB410" s="439"/>
      <c r="AC410" s="439"/>
      <c r="AD410" s="439"/>
      <c r="AE410" s="439"/>
      <c r="AF410" s="439"/>
      <c r="AG410" s="439"/>
      <c r="AH410" s="439"/>
      <c r="AI410" s="439"/>
      <c r="AJ410" s="439"/>
      <c r="AK410" s="439"/>
      <c r="AL410" s="439"/>
      <c r="AM410" s="439"/>
      <c r="AN410" s="439"/>
      <c r="AO410" s="439"/>
      <c r="AP410" s="439"/>
      <c r="AQ410" s="439"/>
      <c r="AR410" s="439"/>
      <c r="AS410" s="439"/>
      <c r="AT410" s="441"/>
      <c r="AY410" s="510"/>
    </row>
    <row r="411" spans="1:51" x14ac:dyDescent="0.2">
      <c r="A411" s="439"/>
      <c r="B411" s="439"/>
      <c r="C411" s="439"/>
      <c r="D411" s="439"/>
      <c r="E411" s="439"/>
      <c r="F411" s="439"/>
      <c r="G411" s="439"/>
      <c r="H411" s="439"/>
      <c r="I411" s="439"/>
      <c r="J411" s="439"/>
      <c r="K411" s="439"/>
      <c r="L411" s="439"/>
      <c r="M411" s="439"/>
      <c r="N411" s="439"/>
      <c r="O411" s="439"/>
      <c r="P411" s="439"/>
      <c r="Q411" s="439"/>
      <c r="R411" s="439"/>
      <c r="S411" s="439"/>
      <c r="T411" s="439"/>
      <c r="U411" s="439"/>
      <c r="V411" s="439"/>
      <c r="W411" s="439"/>
      <c r="X411" s="439"/>
      <c r="Y411" s="439"/>
      <c r="Z411" s="439"/>
      <c r="AA411" s="439"/>
      <c r="AB411" s="439"/>
      <c r="AC411" s="439"/>
      <c r="AD411" s="439"/>
      <c r="AE411" s="439"/>
      <c r="AF411" s="439"/>
      <c r="AG411" s="439"/>
      <c r="AH411" s="439"/>
      <c r="AI411" s="439"/>
      <c r="AJ411" s="439"/>
      <c r="AK411" s="439"/>
      <c r="AL411" s="439"/>
      <c r="AM411" s="439"/>
      <c r="AN411" s="439"/>
      <c r="AO411" s="439"/>
      <c r="AP411" s="439"/>
      <c r="AQ411" s="439"/>
      <c r="AR411" s="439"/>
      <c r="AS411" s="439"/>
      <c r="AT411" s="441"/>
      <c r="AY411" s="510"/>
    </row>
    <row r="412" spans="1:51" x14ac:dyDescent="0.2">
      <c r="A412" s="439"/>
      <c r="B412" s="439"/>
      <c r="C412" s="439"/>
      <c r="D412" s="439"/>
      <c r="E412" s="439"/>
      <c r="F412" s="439"/>
      <c r="G412" s="439"/>
      <c r="H412" s="439"/>
      <c r="I412" s="439"/>
      <c r="J412" s="439"/>
      <c r="K412" s="439"/>
      <c r="L412" s="439"/>
      <c r="M412" s="439"/>
      <c r="N412" s="439"/>
      <c r="O412" s="439"/>
      <c r="P412" s="439"/>
      <c r="Q412" s="439"/>
      <c r="R412" s="439"/>
      <c r="S412" s="439"/>
      <c r="T412" s="439"/>
      <c r="U412" s="439"/>
      <c r="V412" s="439"/>
      <c r="W412" s="439"/>
      <c r="X412" s="439"/>
      <c r="Y412" s="439"/>
      <c r="Z412" s="439"/>
      <c r="AA412" s="439"/>
      <c r="AB412" s="439"/>
      <c r="AC412" s="439"/>
      <c r="AD412" s="439"/>
      <c r="AE412" s="439"/>
      <c r="AF412" s="439"/>
      <c r="AG412" s="439"/>
      <c r="AH412" s="439"/>
      <c r="AI412" s="439"/>
      <c r="AJ412" s="439"/>
      <c r="AK412" s="439"/>
      <c r="AL412" s="439"/>
      <c r="AM412" s="439"/>
      <c r="AN412" s="439"/>
      <c r="AO412" s="439"/>
      <c r="AP412" s="439"/>
      <c r="AQ412" s="439"/>
      <c r="AR412" s="439"/>
      <c r="AS412" s="439"/>
      <c r="AT412" s="441"/>
      <c r="AY412" s="510"/>
    </row>
    <row r="413" spans="1:51" x14ac:dyDescent="0.2">
      <c r="A413" s="439"/>
      <c r="B413" s="439"/>
      <c r="C413" s="439"/>
      <c r="D413" s="439"/>
      <c r="E413" s="439"/>
      <c r="F413" s="439"/>
      <c r="G413" s="439"/>
      <c r="H413" s="439"/>
      <c r="I413" s="439"/>
      <c r="J413" s="439"/>
      <c r="K413" s="439"/>
      <c r="L413" s="439"/>
      <c r="M413" s="439"/>
      <c r="N413" s="439"/>
      <c r="O413" s="439"/>
      <c r="P413" s="439"/>
      <c r="Q413" s="439"/>
      <c r="R413" s="439"/>
      <c r="S413" s="439"/>
      <c r="T413" s="439"/>
      <c r="U413" s="439"/>
      <c r="V413" s="439"/>
      <c r="W413" s="439"/>
      <c r="X413" s="439"/>
      <c r="Y413" s="439"/>
      <c r="Z413" s="439"/>
      <c r="AA413" s="439"/>
      <c r="AB413" s="439"/>
      <c r="AC413" s="439"/>
      <c r="AD413" s="439"/>
      <c r="AE413" s="439"/>
      <c r="AF413" s="439"/>
      <c r="AG413" s="439"/>
      <c r="AH413" s="439"/>
      <c r="AI413" s="439"/>
      <c r="AJ413" s="439"/>
      <c r="AK413" s="439"/>
      <c r="AL413" s="439"/>
      <c r="AM413" s="439"/>
      <c r="AN413" s="439"/>
      <c r="AO413" s="439"/>
      <c r="AP413" s="439"/>
      <c r="AQ413" s="439"/>
      <c r="AR413" s="439"/>
      <c r="AS413" s="439"/>
      <c r="AT413" s="441"/>
      <c r="AY413" s="510"/>
    </row>
    <row r="414" spans="1:51" x14ac:dyDescent="0.2">
      <c r="A414" s="439"/>
      <c r="B414" s="439"/>
      <c r="C414" s="439"/>
      <c r="D414" s="439"/>
      <c r="E414" s="439"/>
      <c r="F414" s="439"/>
      <c r="G414" s="439"/>
      <c r="H414" s="439"/>
      <c r="I414" s="439"/>
      <c r="J414" s="439"/>
      <c r="K414" s="439"/>
      <c r="L414" s="439"/>
      <c r="M414" s="439"/>
      <c r="N414" s="439"/>
      <c r="O414" s="439"/>
      <c r="P414" s="439"/>
      <c r="Q414" s="439"/>
      <c r="R414" s="439"/>
      <c r="S414" s="439"/>
      <c r="T414" s="439"/>
      <c r="U414" s="439"/>
      <c r="V414" s="439"/>
      <c r="W414" s="439"/>
      <c r="X414" s="439"/>
      <c r="Y414" s="439"/>
      <c r="Z414" s="439"/>
      <c r="AA414" s="439"/>
      <c r="AB414" s="439"/>
      <c r="AC414" s="439"/>
      <c r="AD414" s="439"/>
      <c r="AE414" s="439"/>
      <c r="AF414" s="439"/>
      <c r="AG414" s="439"/>
      <c r="AH414" s="439"/>
      <c r="AI414" s="439"/>
      <c r="AJ414" s="439"/>
      <c r="AK414" s="439"/>
      <c r="AL414" s="439"/>
      <c r="AM414" s="439"/>
      <c r="AN414" s="439"/>
      <c r="AO414" s="439"/>
      <c r="AP414" s="439"/>
      <c r="AQ414" s="439"/>
      <c r="AR414" s="439"/>
      <c r="AS414" s="439"/>
      <c r="AT414" s="441"/>
      <c r="AY414" s="439"/>
    </row>
    <row r="415" spans="1:51" x14ac:dyDescent="0.2">
      <c r="A415" s="439"/>
      <c r="B415" s="439"/>
      <c r="C415" s="439"/>
      <c r="D415" s="439"/>
      <c r="E415" s="439"/>
      <c r="F415" s="439"/>
      <c r="G415" s="439"/>
      <c r="H415" s="439"/>
      <c r="I415" s="439"/>
      <c r="J415" s="439"/>
      <c r="K415" s="439"/>
      <c r="L415" s="439"/>
      <c r="M415" s="439"/>
      <c r="N415" s="439"/>
      <c r="O415" s="439"/>
      <c r="P415" s="439"/>
      <c r="Q415" s="439"/>
      <c r="R415" s="439"/>
      <c r="S415" s="439"/>
      <c r="T415" s="439"/>
      <c r="U415" s="439"/>
      <c r="V415" s="439"/>
      <c r="W415" s="439"/>
      <c r="X415" s="439"/>
      <c r="Y415" s="439"/>
      <c r="Z415" s="439"/>
      <c r="AA415" s="439"/>
      <c r="AB415" s="439"/>
      <c r="AC415" s="439"/>
      <c r="AD415" s="439"/>
      <c r="AE415" s="439"/>
      <c r="AF415" s="439"/>
      <c r="AG415" s="439"/>
      <c r="AH415" s="439"/>
      <c r="AI415" s="439"/>
      <c r="AJ415" s="439"/>
      <c r="AK415" s="439"/>
      <c r="AL415" s="439"/>
      <c r="AM415" s="439"/>
      <c r="AN415" s="439"/>
      <c r="AO415" s="439"/>
      <c r="AP415" s="439"/>
      <c r="AQ415" s="439"/>
      <c r="AR415" s="439"/>
      <c r="AS415" s="439"/>
      <c r="AT415" s="441"/>
      <c r="AY415" s="439"/>
    </row>
    <row r="416" spans="1:51" x14ac:dyDescent="0.2">
      <c r="A416" s="439"/>
      <c r="B416" s="439"/>
      <c r="C416" s="439"/>
      <c r="D416" s="439"/>
      <c r="E416" s="439"/>
      <c r="F416" s="439"/>
      <c r="G416" s="439"/>
      <c r="H416" s="439"/>
      <c r="I416" s="439"/>
      <c r="J416" s="439"/>
      <c r="K416" s="439"/>
      <c r="L416" s="439"/>
      <c r="M416" s="439"/>
      <c r="N416" s="439"/>
      <c r="O416" s="439"/>
      <c r="P416" s="439"/>
      <c r="Q416" s="439"/>
      <c r="R416" s="439"/>
      <c r="S416" s="439"/>
      <c r="T416" s="439"/>
      <c r="U416" s="439"/>
      <c r="V416" s="439"/>
      <c r="W416" s="439"/>
      <c r="X416" s="439"/>
      <c r="Y416" s="439"/>
      <c r="Z416" s="439"/>
      <c r="AA416" s="439"/>
      <c r="AB416" s="439"/>
      <c r="AC416" s="439"/>
      <c r="AD416" s="439"/>
      <c r="AE416" s="439"/>
      <c r="AF416" s="439"/>
      <c r="AG416" s="439"/>
      <c r="AH416" s="439"/>
      <c r="AI416" s="439"/>
      <c r="AJ416" s="439"/>
      <c r="AK416" s="439"/>
      <c r="AL416" s="439"/>
      <c r="AM416" s="439"/>
      <c r="AN416" s="439"/>
      <c r="AO416" s="439"/>
      <c r="AP416" s="439"/>
      <c r="AQ416" s="439"/>
      <c r="AR416" s="439"/>
      <c r="AS416" s="439"/>
      <c r="AT416" s="441"/>
      <c r="AY416" s="439"/>
    </row>
    <row r="417" spans="1:51" x14ac:dyDescent="0.2">
      <c r="A417" s="439"/>
      <c r="B417" s="439"/>
      <c r="C417" s="439"/>
      <c r="D417" s="439"/>
      <c r="E417" s="439"/>
      <c r="F417" s="439"/>
      <c r="G417" s="439"/>
      <c r="H417" s="439"/>
      <c r="I417" s="439"/>
      <c r="J417" s="439"/>
      <c r="K417" s="439"/>
      <c r="L417" s="439"/>
      <c r="M417" s="439"/>
      <c r="N417" s="439"/>
      <c r="O417" s="439"/>
      <c r="P417" s="439"/>
      <c r="Q417" s="439"/>
      <c r="R417" s="439"/>
      <c r="S417" s="439"/>
      <c r="T417" s="439"/>
      <c r="U417" s="439"/>
      <c r="V417" s="439"/>
      <c r="W417" s="439"/>
      <c r="X417" s="439"/>
      <c r="Y417" s="439"/>
      <c r="Z417" s="439"/>
      <c r="AA417" s="439"/>
      <c r="AB417" s="439"/>
      <c r="AC417" s="439"/>
      <c r="AD417" s="439"/>
      <c r="AE417" s="439"/>
      <c r="AF417" s="439"/>
      <c r="AG417" s="439"/>
      <c r="AH417" s="439"/>
      <c r="AI417" s="439"/>
      <c r="AJ417" s="439"/>
      <c r="AK417" s="439"/>
      <c r="AL417" s="439"/>
      <c r="AM417" s="439"/>
      <c r="AN417" s="439"/>
      <c r="AO417" s="439"/>
      <c r="AP417" s="439"/>
      <c r="AQ417" s="439"/>
      <c r="AR417" s="439"/>
      <c r="AS417" s="439"/>
      <c r="AT417" s="441"/>
      <c r="AY417" s="439"/>
    </row>
    <row r="418" spans="1:51" x14ac:dyDescent="0.2">
      <c r="A418" s="439"/>
      <c r="B418" s="439"/>
      <c r="C418" s="439"/>
      <c r="D418" s="439"/>
      <c r="E418" s="439"/>
      <c r="F418" s="439"/>
      <c r="G418" s="439"/>
      <c r="H418" s="439"/>
      <c r="I418" s="439"/>
      <c r="J418" s="439"/>
      <c r="K418" s="439"/>
      <c r="L418" s="439"/>
      <c r="M418" s="439"/>
      <c r="N418" s="439"/>
      <c r="O418" s="439"/>
      <c r="P418" s="439"/>
      <c r="Q418" s="439"/>
      <c r="R418" s="439"/>
      <c r="S418" s="439"/>
      <c r="T418" s="439"/>
      <c r="U418" s="439"/>
      <c r="V418" s="439"/>
      <c r="W418" s="439"/>
      <c r="X418" s="439"/>
      <c r="Y418" s="439"/>
      <c r="Z418" s="439"/>
      <c r="AA418" s="439"/>
      <c r="AB418" s="439"/>
      <c r="AC418" s="439"/>
      <c r="AD418" s="439"/>
      <c r="AE418" s="439"/>
      <c r="AF418" s="439"/>
      <c r="AG418" s="439"/>
      <c r="AH418" s="439"/>
      <c r="AI418" s="439"/>
      <c r="AJ418" s="439"/>
      <c r="AK418" s="439"/>
      <c r="AL418" s="439"/>
      <c r="AM418" s="439"/>
      <c r="AN418" s="439"/>
      <c r="AO418" s="439"/>
      <c r="AP418" s="439"/>
      <c r="AQ418" s="439"/>
      <c r="AR418" s="439"/>
      <c r="AS418" s="439"/>
      <c r="AT418" s="441"/>
      <c r="AY418" s="439"/>
    </row>
    <row r="419" spans="1:51" x14ac:dyDescent="0.2">
      <c r="A419" s="439"/>
      <c r="B419" s="439"/>
      <c r="C419" s="439"/>
      <c r="D419" s="439"/>
      <c r="E419" s="439"/>
      <c r="F419" s="439"/>
      <c r="G419" s="439"/>
      <c r="H419" s="439"/>
      <c r="I419" s="439"/>
      <c r="J419" s="439"/>
      <c r="K419" s="439"/>
      <c r="L419" s="439"/>
      <c r="M419" s="439"/>
      <c r="N419" s="439"/>
      <c r="O419" s="439"/>
      <c r="P419" s="439"/>
      <c r="Q419" s="439"/>
      <c r="R419" s="439"/>
      <c r="S419" s="439"/>
      <c r="T419" s="439"/>
      <c r="U419" s="439"/>
      <c r="V419" s="439"/>
      <c r="W419" s="439"/>
      <c r="X419" s="439"/>
      <c r="Y419" s="439"/>
      <c r="Z419" s="439"/>
      <c r="AA419" s="439"/>
      <c r="AB419" s="439"/>
      <c r="AC419" s="439"/>
      <c r="AD419" s="439"/>
      <c r="AE419" s="439"/>
      <c r="AF419" s="439"/>
      <c r="AG419" s="439"/>
      <c r="AH419" s="439"/>
      <c r="AI419" s="439"/>
      <c r="AJ419" s="439"/>
      <c r="AK419" s="439"/>
      <c r="AL419" s="439"/>
      <c r="AM419" s="439"/>
      <c r="AN419" s="439"/>
      <c r="AO419" s="439"/>
      <c r="AP419" s="439"/>
      <c r="AQ419" s="439"/>
      <c r="AR419" s="439"/>
      <c r="AS419" s="439"/>
      <c r="AT419" s="441"/>
      <c r="AY419" s="439"/>
    </row>
    <row r="420" spans="1:51" x14ac:dyDescent="0.2">
      <c r="A420" s="439"/>
      <c r="B420" s="439"/>
      <c r="C420" s="439"/>
      <c r="D420" s="439"/>
      <c r="E420" s="439"/>
      <c r="F420" s="439"/>
      <c r="G420" s="439"/>
      <c r="H420" s="439"/>
      <c r="I420" s="439"/>
      <c r="J420" s="439"/>
      <c r="K420" s="439"/>
      <c r="L420" s="439"/>
      <c r="M420" s="439"/>
      <c r="N420" s="439"/>
      <c r="O420" s="439"/>
      <c r="P420" s="439"/>
      <c r="Q420" s="439"/>
      <c r="R420" s="439"/>
      <c r="S420" s="439"/>
      <c r="T420" s="439"/>
      <c r="U420" s="439"/>
      <c r="V420" s="439"/>
      <c r="W420" s="439"/>
      <c r="X420" s="439"/>
      <c r="Y420" s="439"/>
      <c r="Z420" s="439"/>
      <c r="AA420" s="439"/>
      <c r="AB420" s="439"/>
      <c r="AC420" s="439"/>
      <c r="AD420" s="439"/>
      <c r="AE420" s="439"/>
      <c r="AF420" s="439"/>
      <c r="AG420" s="439"/>
      <c r="AH420" s="439"/>
      <c r="AI420" s="439"/>
      <c r="AJ420" s="439"/>
      <c r="AK420" s="439"/>
      <c r="AL420" s="439"/>
      <c r="AM420" s="439"/>
      <c r="AN420" s="439"/>
      <c r="AO420" s="439"/>
      <c r="AP420" s="439"/>
      <c r="AQ420" s="439"/>
      <c r="AR420" s="439"/>
      <c r="AS420" s="439"/>
      <c r="AT420" s="441"/>
      <c r="AY420" s="439"/>
    </row>
    <row r="421" spans="1:51" x14ac:dyDescent="0.2">
      <c r="A421" s="439"/>
      <c r="B421" s="439"/>
      <c r="C421" s="439"/>
      <c r="D421" s="439"/>
      <c r="E421" s="439"/>
      <c r="F421" s="439"/>
      <c r="G421" s="439"/>
      <c r="H421" s="439"/>
      <c r="I421" s="439"/>
      <c r="J421" s="439"/>
      <c r="K421" s="439"/>
      <c r="L421" s="439"/>
      <c r="M421" s="439"/>
      <c r="N421" s="439"/>
      <c r="O421" s="439"/>
      <c r="P421" s="439"/>
      <c r="Q421" s="439"/>
      <c r="R421" s="439"/>
      <c r="S421" s="439"/>
      <c r="T421" s="439"/>
      <c r="U421" s="439"/>
      <c r="V421" s="439"/>
      <c r="W421" s="439"/>
      <c r="X421" s="439"/>
      <c r="Y421" s="439"/>
      <c r="Z421" s="439"/>
      <c r="AA421" s="439"/>
      <c r="AB421" s="439"/>
      <c r="AC421" s="439"/>
      <c r="AD421" s="439"/>
      <c r="AE421" s="439"/>
      <c r="AF421" s="439"/>
      <c r="AG421" s="439"/>
      <c r="AH421" s="439"/>
      <c r="AI421" s="439"/>
      <c r="AJ421" s="439"/>
      <c r="AK421" s="439"/>
      <c r="AL421" s="439"/>
      <c r="AM421" s="439"/>
      <c r="AN421" s="439"/>
      <c r="AO421" s="439"/>
      <c r="AP421" s="439"/>
      <c r="AQ421" s="439"/>
      <c r="AR421" s="439"/>
      <c r="AS421" s="439"/>
      <c r="AT421" s="441"/>
      <c r="AY421" s="439"/>
    </row>
    <row r="422" spans="1:51" x14ac:dyDescent="0.2">
      <c r="A422" s="439"/>
      <c r="B422" s="439"/>
      <c r="C422" s="439"/>
      <c r="D422" s="439"/>
      <c r="E422" s="439"/>
      <c r="F422" s="439"/>
      <c r="G422" s="439"/>
      <c r="H422" s="439"/>
      <c r="I422" s="439"/>
      <c r="J422" s="439"/>
      <c r="K422" s="439"/>
      <c r="L422" s="439"/>
      <c r="M422" s="439"/>
      <c r="N422" s="439"/>
      <c r="O422" s="439"/>
      <c r="P422" s="439"/>
      <c r="Q422" s="439"/>
      <c r="R422" s="439"/>
      <c r="S422" s="439"/>
      <c r="T422" s="439"/>
      <c r="U422" s="439"/>
      <c r="V422" s="439"/>
      <c r="W422" s="439"/>
      <c r="X422" s="439"/>
      <c r="Y422" s="439"/>
      <c r="Z422" s="439"/>
      <c r="AA422" s="439"/>
      <c r="AB422" s="439"/>
      <c r="AC422" s="439"/>
      <c r="AD422" s="439"/>
      <c r="AE422" s="439"/>
      <c r="AF422" s="439"/>
      <c r="AG422" s="439"/>
      <c r="AH422" s="439"/>
      <c r="AI422" s="439"/>
      <c r="AJ422" s="439"/>
      <c r="AK422" s="439"/>
      <c r="AL422" s="439"/>
      <c r="AM422" s="439"/>
      <c r="AN422" s="439"/>
      <c r="AO422" s="439"/>
      <c r="AP422" s="439"/>
      <c r="AQ422" s="439"/>
      <c r="AR422" s="439"/>
      <c r="AS422" s="439"/>
      <c r="AT422" s="441"/>
      <c r="AY422" s="439"/>
    </row>
    <row r="423" spans="1:51" x14ac:dyDescent="0.2">
      <c r="A423" s="439"/>
      <c r="B423" s="439"/>
      <c r="C423" s="439"/>
      <c r="D423" s="439"/>
      <c r="E423" s="439"/>
      <c r="F423" s="439"/>
      <c r="G423" s="439"/>
      <c r="H423" s="439"/>
      <c r="I423" s="439"/>
      <c r="J423" s="439"/>
      <c r="K423" s="439"/>
      <c r="L423" s="439"/>
      <c r="M423" s="439"/>
      <c r="N423" s="439"/>
      <c r="O423" s="439"/>
      <c r="P423" s="439"/>
      <c r="Q423" s="439"/>
      <c r="R423" s="439"/>
      <c r="S423" s="439"/>
      <c r="T423" s="439"/>
      <c r="U423" s="439"/>
      <c r="V423" s="439"/>
      <c r="W423" s="439"/>
      <c r="X423" s="439"/>
      <c r="Y423" s="439"/>
      <c r="Z423" s="439"/>
      <c r="AA423" s="439"/>
      <c r="AB423" s="439"/>
      <c r="AC423" s="439"/>
      <c r="AD423" s="439"/>
      <c r="AE423" s="439"/>
      <c r="AF423" s="439"/>
      <c r="AG423" s="439"/>
      <c r="AH423" s="439"/>
      <c r="AI423" s="439"/>
      <c r="AJ423" s="439"/>
      <c r="AK423" s="439"/>
      <c r="AL423" s="439"/>
      <c r="AM423" s="439"/>
      <c r="AN423" s="439"/>
      <c r="AO423" s="439"/>
      <c r="AP423" s="439"/>
      <c r="AQ423" s="439"/>
      <c r="AR423" s="439"/>
      <c r="AS423" s="439"/>
      <c r="AT423" s="441"/>
      <c r="AY423" s="439"/>
    </row>
    <row r="424" spans="1:51" x14ac:dyDescent="0.2">
      <c r="A424" s="439"/>
      <c r="B424" s="439"/>
      <c r="C424" s="439"/>
      <c r="D424" s="439"/>
      <c r="E424" s="439"/>
      <c r="F424" s="439"/>
      <c r="G424" s="439"/>
      <c r="H424" s="439"/>
      <c r="I424" s="439"/>
      <c r="J424" s="439"/>
      <c r="K424" s="439"/>
      <c r="L424" s="439"/>
      <c r="M424" s="439"/>
      <c r="N424" s="439"/>
      <c r="O424" s="439"/>
      <c r="P424" s="439"/>
      <c r="Q424" s="439"/>
      <c r="R424" s="439"/>
      <c r="S424" s="439"/>
      <c r="T424" s="439"/>
      <c r="U424" s="439"/>
      <c r="V424" s="439"/>
      <c r="W424" s="439"/>
      <c r="X424" s="439"/>
      <c r="Y424" s="439"/>
      <c r="Z424" s="439"/>
      <c r="AA424" s="439"/>
      <c r="AB424" s="439"/>
      <c r="AC424" s="439"/>
      <c r="AD424" s="439"/>
      <c r="AE424" s="439"/>
      <c r="AF424" s="439"/>
      <c r="AG424" s="439"/>
      <c r="AH424" s="439"/>
      <c r="AI424" s="439"/>
      <c r="AJ424" s="439"/>
      <c r="AK424" s="439"/>
      <c r="AL424" s="439"/>
      <c r="AM424" s="439"/>
      <c r="AN424" s="439"/>
      <c r="AO424" s="439"/>
      <c r="AP424" s="439"/>
      <c r="AQ424" s="439"/>
      <c r="AR424" s="439"/>
      <c r="AS424" s="439"/>
      <c r="AT424" s="441"/>
      <c r="AY424" s="439"/>
    </row>
    <row r="425" spans="1:51" x14ac:dyDescent="0.2">
      <c r="A425" s="439"/>
      <c r="B425" s="439"/>
      <c r="C425" s="439"/>
      <c r="D425" s="439"/>
      <c r="E425" s="439"/>
      <c r="F425" s="439"/>
      <c r="G425" s="439"/>
      <c r="H425" s="439"/>
      <c r="I425" s="439"/>
      <c r="J425" s="439"/>
      <c r="K425" s="439"/>
      <c r="L425" s="439"/>
      <c r="M425" s="439"/>
      <c r="N425" s="439"/>
      <c r="O425" s="439"/>
      <c r="P425" s="439"/>
      <c r="Q425" s="439"/>
      <c r="R425" s="439"/>
      <c r="S425" s="439"/>
      <c r="T425" s="439"/>
      <c r="U425" s="439"/>
      <c r="V425" s="439"/>
      <c r="W425" s="439"/>
      <c r="X425" s="439"/>
      <c r="Y425" s="439"/>
      <c r="Z425" s="439"/>
      <c r="AA425" s="439"/>
      <c r="AB425" s="439"/>
      <c r="AC425" s="439"/>
      <c r="AD425" s="439"/>
      <c r="AE425" s="439"/>
      <c r="AF425" s="439"/>
      <c r="AG425" s="439"/>
      <c r="AH425" s="439"/>
      <c r="AI425" s="439"/>
      <c r="AJ425" s="439"/>
      <c r="AK425" s="439"/>
      <c r="AL425" s="439"/>
      <c r="AM425" s="439"/>
      <c r="AN425" s="439"/>
      <c r="AO425" s="439"/>
      <c r="AP425" s="439"/>
      <c r="AQ425" s="439"/>
      <c r="AR425" s="439"/>
      <c r="AS425" s="439"/>
      <c r="AT425" s="441"/>
      <c r="AY425" s="439"/>
    </row>
    <row r="426" spans="1:51" x14ac:dyDescent="0.2">
      <c r="A426" s="439"/>
      <c r="B426" s="439"/>
      <c r="C426" s="439"/>
      <c r="D426" s="439"/>
      <c r="E426" s="439"/>
      <c r="F426" s="439"/>
      <c r="G426" s="439"/>
      <c r="H426" s="439"/>
      <c r="I426" s="439"/>
      <c r="J426" s="439"/>
      <c r="K426" s="439"/>
      <c r="L426" s="439"/>
      <c r="M426" s="439"/>
      <c r="N426" s="439"/>
      <c r="O426" s="439"/>
      <c r="P426" s="439"/>
      <c r="Q426" s="439"/>
      <c r="R426" s="439"/>
      <c r="S426" s="439"/>
      <c r="T426" s="439"/>
      <c r="U426" s="439"/>
      <c r="V426" s="439"/>
      <c r="W426" s="439"/>
      <c r="X426" s="439"/>
      <c r="Y426" s="439"/>
      <c r="Z426" s="439"/>
      <c r="AA426" s="439"/>
      <c r="AB426" s="439"/>
      <c r="AC426" s="439"/>
      <c r="AD426" s="439"/>
      <c r="AE426" s="439"/>
      <c r="AF426" s="439"/>
      <c r="AG426" s="439"/>
      <c r="AH426" s="439"/>
      <c r="AI426" s="439"/>
      <c r="AJ426" s="439"/>
      <c r="AK426" s="439"/>
      <c r="AL426" s="439"/>
      <c r="AM426" s="439"/>
      <c r="AN426" s="439"/>
      <c r="AO426" s="439"/>
      <c r="AP426" s="439"/>
      <c r="AQ426" s="439"/>
      <c r="AR426" s="439"/>
      <c r="AS426" s="439"/>
      <c r="AT426" s="441"/>
      <c r="AY426" s="439"/>
    </row>
    <row r="427" spans="1:51" x14ac:dyDescent="0.2">
      <c r="A427" s="439"/>
      <c r="B427" s="439"/>
      <c r="C427" s="439"/>
      <c r="D427" s="439"/>
      <c r="E427" s="439"/>
      <c r="F427" s="439"/>
      <c r="G427" s="439"/>
      <c r="H427" s="439"/>
      <c r="I427" s="439"/>
      <c r="J427" s="439"/>
      <c r="K427" s="439"/>
      <c r="L427" s="439"/>
      <c r="M427" s="439"/>
      <c r="N427" s="439"/>
      <c r="O427" s="439"/>
      <c r="P427" s="439"/>
      <c r="Q427" s="439"/>
      <c r="R427" s="439"/>
      <c r="S427" s="439"/>
      <c r="T427" s="439"/>
      <c r="U427" s="439"/>
      <c r="V427" s="439"/>
      <c r="W427" s="439"/>
      <c r="X427" s="439"/>
      <c r="Y427" s="439"/>
      <c r="Z427" s="439"/>
      <c r="AA427" s="439"/>
      <c r="AB427" s="439"/>
      <c r="AC427" s="439"/>
      <c r="AD427" s="439"/>
      <c r="AE427" s="439"/>
      <c r="AF427" s="439"/>
      <c r="AG427" s="439"/>
      <c r="AH427" s="439"/>
      <c r="AI427" s="439"/>
      <c r="AJ427" s="439"/>
      <c r="AK427" s="439"/>
      <c r="AL427" s="439"/>
      <c r="AM427" s="439"/>
      <c r="AN427" s="439"/>
      <c r="AO427" s="439"/>
      <c r="AP427" s="439"/>
      <c r="AQ427" s="439"/>
      <c r="AR427" s="439"/>
      <c r="AS427" s="439"/>
      <c r="AT427" s="441"/>
      <c r="AY427" s="439"/>
    </row>
    <row r="428" spans="1:51" x14ac:dyDescent="0.2">
      <c r="A428" s="439"/>
      <c r="B428" s="439"/>
      <c r="C428" s="439"/>
      <c r="D428" s="439"/>
      <c r="E428" s="439"/>
      <c r="F428" s="439"/>
      <c r="G428" s="439"/>
      <c r="H428" s="439"/>
      <c r="I428" s="439"/>
      <c r="J428" s="439"/>
      <c r="K428" s="439"/>
      <c r="L428" s="439"/>
      <c r="M428" s="439"/>
      <c r="N428" s="439"/>
      <c r="O428" s="439"/>
      <c r="P428" s="439"/>
      <c r="Q428" s="439"/>
      <c r="R428" s="439"/>
      <c r="S428" s="439"/>
      <c r="T428" s="439"/>
      <c r="U428" s="439"/>
      <c r="V428" s="439"/>
      <c r="W428" s="439"/>
      <c r="X428" s="439"/>
      <c r="Y428" s="439"/>
      <c r="Z428" s="439"/>
      <c r="AA428" s="439"/>
      <c r="AB428" s="439"/>
      <c r="AC428" s="439"/>
      <c r="AD428" s="439"/>
      <c r="AE428" s="439"/>
      <c r="AF428" s="439"/>
      <c r="AG428" s="439"/>
      <c r="AH428" s="439"/>
      <c r="AI428" s="439"/>
      <c r="AJ428" s="439"/>
      <c r="AK428" s="439"/>
      <c r="AL428" s="439"/>
      <c r="AM428" s="439"/>
      <c r="AN428" s="439"/>
      <c r="AO428" s="439"/>
      <c r="AP428" s="439"/>
      <c r="AQ428" s="439"/>
      <c r="AR428" s="439"/>
      <c r="AS428" s="439"/>
      <c r="AT428" s="441"/>
      <c r="AY428" s="439"/>
    </row>
    <row r="429" spans="1:51" x14ac:dyDescent="0.2">
      <c r="A429" s="439"/>
      <c r="B429" s="439"/>
      <c r="C429" s="439"/>
      <c r="D429" s="439"/>
      <c r="E429" s="439"/>
      <c r="F429" s="439"/>
      <c r="G429" s="439"/>
      <c r="H429" s="439"/>
      <c r="I429" s="439"/>
      <c r="J429" s="439"/>
      <c r="K429" s="439"/>
      <c r="L429" s="439"/>
      <c r="M429" s="439"/>
      <c r="N429" s="439"/>
      <c r="O429" s="439"/>
      <c r="P429" s="439"/>
      <c r="Q429" s="439"/>
      <c r="R429" s="439"/>
      <c r="S429" s="439"/>
      <c r="T429" s="439"/>
      <c r="U429" s="439"/>
      <c r="V429" s="439"/>
      <c r="W429" s="439"/>
      <c r="X429" s="439"/>
      <c r="Y429" s="439"/>
      <c r="Z429" s="439"/>
      <c r="AA429" s="439"/>
      <c r="AB429" s="439"/>
      <c r="AC429" s="439"/>
      <c r="AD429" s="439"/>
      <c r="AE429" s="439"/>
      <c r="AF429" s="439"/>
      <c r="AG429" s="439"/>
      <c r="AH429" s="439"/>
      <c r="AI429" s="439"/>
      <c r="AJ429" s="439"/>
      <c r="AK429" s="439"/>
      <c r="AL429" s="439"/>
      <c r="AM429" s="439"/>
      <c r="AN429" s="439"/>
      <c r="AO429" s="439"/>
      <c r="AP429" s="439"/>
      <c r="AQ429" s="439"/>
      <c r="AR429" s="439"/>
      <c r="AS429" s="439"/>
      <c r="AT429" s="441"/>
      <c r="AY429" s="439"/>
    </row>
    <row r="430" spans="1:51" x14ac:dyDescent="0.2">
      <c r="A430" s="439"/>
      <c r="B430" s="439"/>
      <c r="C430" s="439"/>
      <c r="D430" s="439"/>
      <c r="E430" s="439"/>
      <c r="F430" s="439"/>
      <c r="G430" s="439"/>
      <c r="H430" s="439"/>
      <c r="I430" s="439"/>
      <c r="J430" s="439"/>
      <c r="K430" s="439"/>
      <c r="L430" s="439"/>
      <c r="M430" s="439"/>
      <c r="N430" s="439"/>
      <c r="O430" s="439"/>
      <c r="P430" s="439"/>
      <c r="Q430" s="439"/>
      <c r="R430" s="439"/>
      <c r="S430" s="439"/>
      <c r="T430" s="439"/>
      <c r="U430" s="439"/>
      <c r="V430" s="439"/>
      <c r="W430" s="439"/>
      <c r="X430" s="439"/>
      <c r="Y430" s="439"/>
      <c r="Z430" s="439"/>
      <c r="AA430" s="439"/>
      <c r="AB430" s="439"/>
      <c r="AC430" s="439"/>
      <c r="AD430" s="439"/>
      <c r="AE430" s="439"/>
      <c r="AF430" s="439"/>
      <c r="AG430" s="439"/>
      <c r="AH430" s="439"/>
      <c r="AI430" s="439"/>
      <c r="AJ430" s="439"/>
      <c r="AK430" s="439"/>
      <c r="AL430" s="439"/>
      <c r="AM430" s="439"/>
      <c r="AN430" s="439"/>
      <c r="AO430" s="439"/>
      <c r="AP430" s="439"/>
      <c r="AQ430" s="439"/>
      <c r="AR430" s="439"/>
      <c r="AS430" s="439"/>
      <c r="AT430" s="441"/>
      <c r="AY430" s="439"/>
    </row>
    <row r="431" spans="1:51" x14ac:dyDescent="0.2">
      <c r="A431" s="439"/>
      <c r="B431" s="439"/>
      <c r="C431" s="439"/>
      <c r="D431" s="439"/>
      <c r="E431" s="439"/>
      <c r="F431" s="439"/>
      <c r="G431" s="439"/>
      <c r="H431" s="439"/>
      <c r="I431" s="439"/>
      <c r="J431" s="439"/>
      <c r="K431" s="439"/>
      <c r="L431" s="439"/>
      <c r="M431" s="439"/>
      <c r="N431" s="439"/>
      <c r="O431" s="439"/>
      <c r="P431" s="439"/>
      <c r="Q431" s="439"/>
      <c r="R431" s="439"/>
      <c r="S431" s="439"/>
      <c r="T431" s="439"/>
      <c r="U431" s="439"/>
      <c r="V431" s="439"/>
      <c r="W431" s="439"/>
      <c r="X431" s="439"/>
      <c r="Y431" s="439"/>
      <c r="Z431" s="439"/>
      <c r="AA431" s="439"/>
      <c r="AB431" s="439"/>
      <c r="AC431" s="439"/>
      <c r="AD431" s="439"/>
      <c r="AE431" s="439"/>
      <c r="AF431" s="439"/>
      <c r="AG431" s="439"/>
      <c r="AH431" s="439"/>
      <c r="AI431" s="439"/>
      <c r="AJ431" s="439"/>
      <c r="AK431" s="439"/>
      <c r="AL431" s="439"/>
      <c r="AM431" s="439"/>
      <c r="AN431" s="439"/>
      <c r="AO431" s="439"/>
      <c r="AP431" s="439"/>
      <c r="AQ431" s="439"/>
      <c r="AR431" s="439"/>
      <c r="AS431" s="439"/>
      <c r="AT431" s="441"/>
      <c r="AY431" s="439"/>
    </row>
    <row r="432" spans="1:51" x14ac:dyDescent="0.2">
      <c r="A432" s="439"/>
      <c r="B432" s="439"/>
      <c r="C432" s="439"/>
      <c r="D432" s="439"/>
      <c r="E432" s="439"/>
      <c r="F432" s="439"/>
      <c r="G432" s="439"/>
      <c r="H432" s="439"/>
      <c r="I432" s="439"/>
      <c r="J432" s="439"/>
      <c r="K432" s="439"/>
      <c r="L432" s="439"/>
      <c r="M432" s="439"/>
      <c r="N432" s="439"/>
      <c r="O432" s="439"/>
      <c r="P432" s="439"/>
      <c r="Q432" s="439"/>
      <c r="R432" s="439"/>
      <c r="S432" s="439"/>
      <c r="T432" s="439"/>
      <c r="U432" s="439"/>
      <c r="V432" s="439"/>
      <c r="W432" s="439"/>
      <c r="X432" s="439"/>
      <c r="Y432" s="439"/>
      <c r="Z432" s="439"/>
      <c r="AA432" s="439"/>
      <c r="AB432" s="439"/>
      <c r="AC432" s="439"/>
      <c r="AD432" s="439"/>
      <c r="AE432" s="439"/>
      <c r="AF432" s="439"/>
      <c r="AG432" s="439"/>
      <c r="AH432" s="439"/>
      <c r="AI432" s="439"/>
      <c r="AJ432" s="439"/>
      <c r="AK432" s="439"/>
      <c r="AL432" s="439"/>
      <c r="AM432" s="439"/>
      <c r="AN432" s="439"/>
      <c r="AO432" s="439"/>
      <c r="AP432" s="439"/>
      <c r="AQ432" s="439"/>
      <c r="AR432" s="439"/>
      <c r="AS432" s="439"/>
      <c r="AT432" s="441"/>
    </row>
    <row r="433" spans="1:46" x14ac:dyDescent="0.2">
      <c r="A433" s="439"/>
      <c r="B433" s="439"/>
      <c r="C433" s="439"/>
      <c r="D433" s="439"/>
      <c r="E433" s="439"/>
      <c r="F433" s="439"/>
      <c r="G433" s="439"/>
      <c r="H433" s="439"/>
      <c r="I433" s="439"/>
      <c r="J433" s="439"/>
      <c r="K433" s="439"/>
      <c r="L433" s="439"/>
      <c r="M433" s="439"/>
      <c r="N433" s="439"/>
      <c r="O433" s="439"/>
      <c r="P433" s="439"/>
      <c r="Q433" s="439"/>
      <c r="R433" s="439"/>
      <c r="S433" s="439"/>
      <c r="T433" s="439"/>
      <c r="U433" s="439"/>
      <c r="V433" s="439"/>
      <c r="W433" s="439"/>
      <c r="X433" s="439"/>
      <c r="Y433" s="439"/>
      <c r="Z433" s="439"/>
      <c r="AA433" s="439"/>
      <c r="AB433" s="439"/>
      <c r="AC433" s="439"/>
      <c r="AD433" s="439"/>
      <c r="AE433" s="439"/>
      <c r="AF433" s="439"/>
      <c r="AG433" s="439"/>
      <c r="AH433" s="439"/>
      <c r="AI433" s="439"/>
      <c r="AJ433" s="439"/>
      <c r="AK433" s="439"/>
      <c r="AL433" s="439"/>
      <c r="AM433" s="439"/>
      <c r="AN433" s="439"/>
      <c r="AO433" s="439"/>
      <c r="AP433" s="439"/>
      <c r="AQ433" s="439"/>
      <c r="AR433" s="439"/>
      <c r="AS433" s="439"/>
      <c r="AT433" s="441"/>
    </row>
    <row r="434" spans="1:46" x14ac:dyDescent="0.2">
      <c r="A434" s="439"/>
      <c r="B434" s="439"/>
      <c r="C434" s="439"/>
      <c r="D434" s="439"/>
      <c r="E434" s="439"/>
      <c r="F434" s="439"/>
      <c r="G434" s="439"/>
      <c r="H434" s="439"/>
      <c r="I434" s="439"/>
      <c r="J434" s="439"/>
      <c r="K434" s="439"/>
      <c r="L434" s="439"/>
      <c r="M434" s="439"/>
      <c r="N434" s="439"/>
      <c r="O434" s="439"/>
      <c r="P434" s="439"/>
      <c r="Q434" s="439"/>
      <c r="R434" s="439"/>
      <c r="S434" s="439"/>
      <c r="T434" s="439"/>
      <c r="U434" s="439"/>
      <c r="V434" s="439"/>
      <c r="W434" s="439"/>
      <c r="X434" s="439"/>
      <c r="Y434" s="439"/>
      <c r="Z434" s="439"/>
      <c r="AA434" s="439"/>
      <c r="AB434" s="439"/>
      <c r="AC434" s="439"/>
      <c r="AD434" s="439"/>
      <c r="AE434" s="439"/>
      <c r="AF434" s="439"/>
      <c r="AG434" s="439"/>
      <c r="AH434" s="439"/>
      <c r="AI434" s="439"/>
      <c r="AJ434" s="439"/>
      <c r="AK434" s="439"/>
      <c r="AL434" s="439"/>
      <c r="AM434" s="439"/>
      <c r="AN434" s="439"/>
      <c r="AO434" s="439"/>
      <c r="AP434" s="439"/>
      <c r="AQ434" s="439"/>
      <c r="AR434" s="439"/>
      <c r="AS434" s="439"/>
      <c r="AT434" s="441"/>
    </row>
    <row r="435" spans="1:46" x14ac:dyDescent="0.2">
      <c r="A435" s="439"/>
      <c r="B435" s="439"/>
      <c r="C435" s="439"/>
      <c r="D435" s="439"/>
      <c r="E435" s="439"/>
      <c r="F435" s="439"/>
      <c r="G435" s="439"/>
      <c r="H435" s="439"/>
      <c r="I435" s="439"/>
      <c r="J435" s="439"/>
      <c r="K435" s="439"/>
      <c r="L435" s="439"/>
      <c r="M435" s="439"/>
      <c r="N435" s="439"/>
      <c r="O435" s="439"/>
      <c r="P435" s="439"/>
      <c r="Q435" s="439"/>
      <c r="R435" s="439"/>
      <c r="S435" s="439"/>
      <c r="T435" s="439"/>
      <c r="U435" s="439"/>
      <c r="V435" s="439"/>
      <c r="W435" s="439"/>
      <c r="X435" s="439"/>
      <c r="Y435" s="439"/>
      <c r="Z435" s="439"/>
      <c r="AA435" s="439"/>
      <c r="AB435" s="439"/>
      <c r="AC435" s="439"/>
      <c r="AD435" s="439"/>
      <c r="AE435" s="439"/>
      <c r="AF435" s="439"/>
      <c r="AG435" s="439"/>
      <c r="AH435" s="439"/>
      <c r="AI435" s="439"/>
      <c r="AJ435" s="439"/>
      <c r="AK435" s="439"/>
      <c r="AL435" s="439"/>
      <c r="AM435" s="439"/>
      <c r="AN435" s="439"/>
      <c r="AO435" s="439"/>
      <c r="AP435" s="439"/>
      <c r="AQ435" s="439"/>
      <c r="AR435" s="439"/>
      <c r="AS435" s="439"/>
      <c r="AT435" s="441"/>
    </row>
    <row r="436" spans="1:46" x14ac:dyDescent="0.2">
      <c r="A436" s="439"/>
      <c r="B436" s="439"/>
      <c r="C436" s="439"/>
      <c r="D436" s="439"/>
      <c r="E436" s="439"/>
      <c r="F436" s="439"/>
      <c r="G436" s="439"/>
      <c r="H436" s="439"/>
      <c r="I436" s="439"/>
      <c r="J436" s="439"/>
      <c r="K436" s="439"/>
      <c r="L436" s="439"/>
      <c r="M436" s="439"/>
      <c r="N436" s="439"/>
      <c r="O436" s="439"/>
      <c r="P436" s="439"/>
      <c r="Q436" s="439"/>
      <c r="R436" s="439"/>
      <c r="S436" s="439"/>
      <c r="T436" s="439"/>
      <c r="U436" s="439"/>
      <c r="V436" s="439"/>
      <c r="W436" s="439"/>
      <c r="X436" s="439"/>
      <c r="Y436" s="439"/>
      <c r="Z436" s="439"/>
      <c r="AA436" s="439"/>
      <c r="AB436" s="439"/>
      <c r="AC436" s="439"/>
      <c r="AD436" s="439"/>
      <c r="AE436" s="439"/>
      <c r="AF436" s="439"/>
      <c r="AG436" s="439"/>
      <c r="AH436" s="439"/>
      <c r="AI436" s="439"/>
      <c r="AJ436" s="439"/>
      <c r="AK436" s="439"/>
      <c r="AL436" s="439"/>
      <c r="AM436" s="439"/>
      <c r="AN436" s="439"/>
      <c r="AO436" s="439"/>
      <c r="AP436" s="439"/>
      <c r="AQ436" s="439"/>
      <c r="AR436" s="439"/>
      <c r="AS436" s="439"/>
      <c r="AT436" s="441"/>
    </row>
    <row r="437" spans="1:46" x14ac:dyDescent="0.2">
      <c r="A437" s="439"/>
      <c r="B437" s="439"/>
      <c r="C437" s="439"/>
      <c r="D437" s="439"/>
      <c r="E437" s="439"/>
      <c r="F437" s="439"/>
      <c r="G437" s="439"/>
      <c r="H437" s="439"/>
      <c r="I437" s="439"/>
      <c r="J437" s="439"/>
      <c r="K437" s="439"/>
      <c r="L437" s="439"/>
      <c r="M437" s="439"/>
      <c r="N437" s="439"/>
      <c r="O437" s="439"/>
      <c r="P437" s="439"/>
      <c r="Q437" s="439"/>
      <c r="R437" s="439"/>
      <c r="S437" s="439"/>
      <c r="T437" s="439"/>
      <c r="U437" s="439"/>
      <c r="V437" s="439"/>
      <c r="W437" s="439"/>
      <c r="X437" s="439"/>
      <c r="Y437" s="439"/>
      <c r="Z437" s="439"/>
      <c r="AA437" s="439"/>
      <c r="AB437" s="439"/>
      <c r="AC437" s="439"/>
      <c r="AD437" s="439"/>
      <c r="AE437" s="439"/>
      <c r="AF437" s="439"/>
      <c r="AG437" s="439"/>
      <c r="AH437" s="439"/>
      <c r="AI437" s="439"/>
      <c r="AJ437" s="439"/>
      <c r="AK437" s="439"/>
      <c r="AL437" s="439"/>
      <c r="AM437" s="439"/>
      <c r="AN437" s="439"/>
      <c r="AO437" s="439"/>
      <c r="AP437" s="439"/>
      <c r="AQ437" s="439"/>
      <c r="AR437" s="439"/>
      <c r="AS437" s="439"/>
      <c r="AT437" s="441"/>
    </row>
    <row r="438" spans="1:46" x14ac:dyDescent="0.2">
      <c r="A438" s="439"/>
      <c r="B438" s="439"/>
      <c r="C438" s="439"/>
      <c r="D438" s="439"/>
      <c r="E438" s="439"/>
      <c r="F438" s="439"/>
      <c r="G438" s="439"/>
      <c r="H438" s="439"/>
      <c r="I438" s="439"/>
      <c r="J438" s="439"/>
      <c r="K438" s="439"/>
      <c r="L438" s="439"/>
      <c r="M438" s="439"/>
      <c r="N438" s="439"/>
      <c r="O438" s="439"/>
      <c r="P438" s="439"/>
      <c r="Q438" s="439"/>
      <c r="R438" s="439"/>
      <c r="S438" s="439"/>
      <c r="T438" s="439"/>
      <c r="U438" s="439"/>
      <c r="V438" s="439"/>
      <c r="W438" s="439"/>
      <c r="X438" s="439"/>
      <c r="Y438" s="439"/>
      <c r="Z438" s="439"/>
      <c r="AA438" s="439"/>
      <c r="AB438" s="439"/>
      <c r="AC438" s="439"/>
      <c r="AD438" s="439"/>
      <c r="AE438" s="439"/>
      <c r="AF438" s="439"/>
      <c r="AG438" s="439"/>
      <c r="AH438" s="439"/>
      <c r="AI438" s="439"/>
      <c r="AJ438" s="439"/>
      <c r="AK438" s="439"/>
      <c r="AL438" s="439"/>
      <c r="AM438" s="439"/>
      <c r="AN438" s="439"/>
      <c r="AO438" s="439"/>
      <c r="AP438" s="439"/>
      <c r="AQ438" s="439"/>
      <c r="AR438" s="439"/>
      <c r="AS438" s="439"/>
      <c r="AT438" s="441"/>
    </row>
    <row r="439" spans="1:46" x14ac:dyDescent="0.2">
      <c r="A439" s="439"/>
      <c r="B439" s="439"/>
      <c r="C439" s="439"/>
      <c r="D439" s="439"/>
      <c r="E439" s="439"/>
      <c r="F439" s="439"/>
      <c r="G439" s="439"/>
      <c r="H439" s="439"/>
      <c r="I439" s="439"/>
      <c r="J439" s="439"/>
      <c r="K439" s="439"/>
      <c r="L439" s="439"/>
      <c r="M439" s="439"/>
      <c r="N439" s="439"/>
      <c r="O439" s="439"/>
      <c r="P439" s="439"/>
      <c r="Q439" s="439"/>
      <c r="R439" s="439"/>
      <c r="S439" s="439"/>
      <c r="T439" s="439"/>
      <c r="U439" s="439"/>
      <c r="V439" s="439"/>
      <c r="W439" s="439"/>
      <c r="X439" s="439"/>
      <c r="Y439" s="439"/>
      <c r="Z439" s="439"/>
      <c r="AA439" s="439"/>
      <c r="AB439" s="439"/>
      <c r="AC439" s="439"/>
      <c r="AD439" s="439"/>
      <c r="AE439" s="439"/>
      <c r="AF439" s="439"/>
      <c r="AG439" s="439"/>
      <c r="AH439" s="439"/>
      <c r="AI439" s="439"/>
      <c r="AJ439" s="439"/>
      <c r="AK439" s="439"/>
      <c r="AL439" s="439"/>
      <c r="AM439" s="439"/>
      <c r="AN439" s="439"/>
      <c r="AO439" s="439"/>
      <c r="AP439" s="439"/>
      <c r="AQ439" s="439"/>
      <c r="AR439" s="439"/>
      <c r="AS439" s="439"/>
      <c r="AT439" s="441"/>
    </row>
    <row r="440" spans="1:46" x14ac:dyDescent="0.2">
      <c r="A440" s="439"/>
      <c r="B440" s="439"/>
      <c r="C440" s="439"/>
      <c r="D440" s="439"/>
      <c r="E440" s="439"/>
      <c r="F440" s="439"/>
      <c r="G440" s="439"/>
      <c r="H440" s="439"/>
      <c r="I440" s="439"/>
      <c r="J440" s="439"/>
      <c r="K440" s="439"/>
      <c r="L440" s="439"/>
      <c r="M440" s="439"/>
      <c r="N440" s="439"/>
      <c r="O440" s="439"/>
      <c r="P440" s="439"/>
      <c r="Q440" s="439"/>
      <c r="R440" s="439"/>
      <c r="S440" s="439"/>
      <c r="T440" s="439"/>
      <c r="U440" s="439"/>
      <c r="V440" s="439"/>
      <c r="W440" s="439"/>
      <c r="X440" s="439"/>
      <c r="Y440" s="439"/>
      <c r="Z440" s="439"/>
      <c r="AA440" s="439"/>
      <c r="AB440" s="439"/>
      <c r="AC440" s="439"/>
      <c r="AD440" s="439"/>
      <c r="AE440" s="439"/>
      <c r="AF440" s="439"/>
      <c r="AG440" s="439"/>
      <c r="AH440" s="439"/>
      <c r="AI440" s="439"/>
      <c r="AJ440" s="439"/>
      <c r="AK440" s="439"/>
      <c r="AL440" s="439"/>
      <c r="AM440" s="439"/>
      <c r="AN440" s="439"/>
      <c r="AO440" s="439"/>
      <c r="AP440" s="439"/>
      <c r="AQ440" s="439"/>
      <c r="AR440" s="439"/>
      <c r="AS440" s="439"/>
      <c r="AT440" s="441"/>
    </row>
    <row r="441" spans="1:46" x14ac:dyDescent="0.2">
      <c r="A441" s="439"/>
      <c r="B441" s="439"/>
      <c r="C441" s="439"/>
      <c r="D441" s="439"/>
      <c r="E441" s="439"/>
      <c r="F441" s="439"/>
      <c r="G441" s="439"/>
      <c r="H441" s="439"/>
      <c r="I441" s="439"/>
      <c r="J441" s="439"/>
      <c r="K441" s="439"/>
      <c r="L441" s="439"/>
      <c r="M441" s="439"/>
      <c r="N441" s="439"/>
      <c r="O441" s="439"/>
      <c r="P441" s="439"/>
      <c r="Q441" s="439"/>
      <c r="R441" s="439"/>
      <c r="S441" s="439"/>
      <c r="T441" s="439"/>
      <c r="U441" s="439"/>
      <c r="V441" s="439"/>
      <c r="W441" s="439"/>
      <c r="X441" s="439"/>
      <c r="Y441" s="439"/>
      <c r="Z441" s="439"/>
      <c r="AA441" s="439"/>
      <c r="AB441" s="439"/>
      <c r="AC441" s="439"/>
      <c r="AD441" s="439"/>
      <c r="AE441" s="439"/>
      <c r="AF441" s="439"/>
      <c r="AG441" s="439"/>
      <c r="AH441" s="439"/>
      <c r="AI441" s="439"/>
      <c r="AJ441" s="439"/>
      <c r="AK441" s="439"/>
      <c r="AL441" s="439"/>
      <c r="AM441" s="439"/>
      <c r="AN441" s="439"/>
      <c r="AO441" s="439"/>
      <c r="AP441" s="439"/>
      <c r="AQ441" s="439"/>
      <c r="AR441" s="439"/>
      <c r="AS441" s="439"/>
      <c r="AT441" s="441"/>
    </row>
    <row r="442" spans="1:46" x14ac:dyDescent="0.2">
      <c r="A442" s="439"/>
      <c r="B442" s="439"/>
      <c r="C442" s="439"/>
      <c r="D442" s="439"/>
      <c r="E442" s="439"/>
      <c r="F442" s="439"/>
      <c r="G442" s="439"/>
      <c r="H442" s="439"/>
      <c r="I442" s="439"/>
      <c r="J442" s="439"/>
      <c r="K442" s="439"/>
      <c r="L442" s="439"/>
      <c r="M442" s="439"/>
      <c r="N442" s="439"/>
      <c r="O442" s="439"/>
      <c r="P442" s="439"/>
      <c r="Q442" s="439"/>
      <c r="R442" s="439"/>
      <c r="S442" s="439"/>
      <c r="T442" s="439"/>
      <c r="U442" s="439"/>
      <c r="V442" s="439"/>
      <c r="W442" s="439"/>
      <c r="X442" s="439"/>
      <c r="Y442" s="439"/>
      <c r="Z442" s="439"/>
      <c r="AA442" s="439"/>
      <c r="AB442" s="439"/>
      <c r="AC442" s="439"/>
      <c r="AD442" s="439"/>
      <c r="AE442" s="439"/>
      <c r="AF442" s="439"/>
      <c r="AG442" s="439"/>
      <c r="AH442" s="439"/>
      <c r="AI442" s="439"/>
      <c r="AJ442" s="439"/>
      <c r="AK442" s="439"/>
      <c r="AL442" s="439"/>
      <c r="AM442" s="439"/>
      <c r="AN442" s="439"/>
      <c r="AO442" s="439"/>
      <c r="AP442" s="439"/>
      <c r="AQ442" s="439"/>
      <c r="AR442" s="439"/>
      <c r="AS442" s="439"/>
      <c r="AT442" s="441"/>
    </row>
    <row r="443" spans="1:46" x14ac:dyDescent="0.2">
      <c r="A443" s="439"/>
      <c r="B443" s="439"/>
      <c r="C443" s="439"/>
      <c r="D443" s="439"/>
      <c r="E443" s="439"/>
      <c r="F443" s="439"/>
      <c r="G443" s="439"/>
      <c r="H443" s="439"/>
      <c r="I443" s="439"/>
      <c r="J443" s="439"/>
      <c r="K443" s="439"/>
      <c r="L443" s="439"/>
      <c r="M443" s="439"/>
      <c r="N443" s="439"/>
      <c r="O443" s="439"/>
      <c r="P443" s="439"/>
      <c r="Q443" s="439"/>
      <c r="R443" s="439"/>
      <c r="S443" s="439"/>
      <c r="T443" s="439"/>
      <c r="U443" s="439"/>
      <c r="V443" s="439"/>
      <c r="W443" s="439"/>
      <c r="X443" s="439"/>
      <c r="Y443" s="439"/>
      <c r="Z443" s="439"/>
      <c r="AA443" s="439"/>
      <c r="AB443" s="439"/>
      <c r="AC443" s="439"/>
      <c r="AD443" s="439"/>
      <c r="AE443" s="439"/>
      <c r="AF443" s="439"/>
      <c r="AG443" s="439"/>
      <c r="AH443" s="439"/>
      <c r="AI443" s="439"/>
      <c r="AJ443" s="439"/>
      <c r="AK443" s="439"/>
      <c r="AL443" s="439"/>
      <c r="AM443" s="439"/>
      <c r="AN443" s="439"/>
      <c r="AO443" s="439"/>
      <c r="AP443" s="439"/>
      <c r="AQ443" s="439"/>
      <c r="AR443" s="439"/>
      <c r="AS443" s="439"/>
      <c r="AT443" s="441"/>
    </row>
    <row r="444" spans="1:46" x14ac:dyDescent="0.2">
      <c r="A444" s="439"/>
      <c r="B444" s="439"/>
      <c r="C444" s="439"/>
      <c r="D444" s="439"/>
      <c r="E444" s="439"/>
      <c r="F444" s="439"/>
      <c r="G444" s="439"/>
      <c r="H444" s="439"/>
      <c r="I444" s="439"/>
      <c r="J444" s="439"/>
      <c r="K444" s="439"/>
      <c r="L444" s="439"/>
      <c r="M444" s="439"/>
      <c r="N444" s="439"/>
      <c r="O444" s="439"/>
      <c r="P444" s="439"/>
      <c r="Q444" s="439"/>
      <c r="R444" s="439"/>
      <c r="S444" s="439"/>
      <c r="T444" s="439"/>
      <c r="U444" s="439"/>
      <c r="V444" s="439"/>
      <c r="W444" s="439"/>
      <c r="X444" s="439"/>
      <c r="Y444" s="439"/>
      <c r="Z444" s="439"/>
      <c r="AA444" s="439"/>
      <c r="AB444" s="439"/>
      <c r="AC444" s="439"/>
      <c r="AD444" s="439"/>
      <c r="AE444" s="439"/>
      <c r="AF444" s="439"/>
      <c r="AG444" s="439"/>
      <c r="AH444" s="439"/>
      <c r="AI444" s="439"/>
      <c r="AJ444" s="439"/>
      <c r="AK444" s="439"/>
      <c r="AL444" s="439"/>
      <c r="AM444" s="439"/>
      <c r="AN444" s="439"/>
      <c r="AO444" s="439"/>
      <c r="AP444" s="439"/>
      <c r="AQ444" s="439"/>
      <c r="AR444" s="439"/>
      <c r="AS444" s="439"/>
      <c r="AT444" s="441"/>
    </row>
    <row r="445" spans="1:46" x14ac:dyDescent="0.2">
      <c r="A445" s="439"/>
      <c r="B445" s="439"/>
      <c r="C445" s="439"/>
      <c r="D445" s="439"/>
      <c r="E445" s="439"/>
      <c r="F445" s="439"/>
      <c r="G445" s="439"/>
      <c r="H445" s="439"/>
      <c r="I445" s="439"/>
      <c r="J445" s="439"/>
      <c r="K445" s="439"/>
      <c r="L445" s="439"/>
      <c r="M445" s="439"/>
      <c r="N445" s="439"/>
      <c r="O445" s="439"/>
      <c r="P445" s="439"/>
      <c r="Q445" s="439"/>
      <c r="R445" s="439"/>
      <c r="S445" s="439"/>
      <c r="T445" s="439"/>
      <c r="U445" s="439"/>
      <c r="V445" s="439"/>
      <c r="W445" s="439"/>
      <c r="X445" s="439"/>
      <c r="Y445" s="439"/>
      <c r="Z445" s="439"/>
      <c r="AA445" s="439"/>
      <c r="AB445" s="439"/>
      <c r="AC445" s="439"/>
      <c r="AD445" s="439"/>
      <c r="AE445" s="439"/>
      <c r="AF445" s="439"/>
      <c r="AG445" s="439"/>
      <c r="AH445" s="439"/>
      <c r="AI445" s="439"/>
      <c r="AJ445" s="439"/>
      <c r="AK445" s="439"/>
      <c r="AL445" s="439"/>
      <c r="AM445" s="439"/>
      <c r="AN445" s="439"/>
      <c r="AO445" s="439"/>
      <c r="AP445" s="439"/>
      <c r="AQ445" s="439"/>
      <c r="AR445" s="439"/>
      <c r="AS445" s="439"/>
      <c r="AT445" s="441"/>
    </row>
    <row r="446" spans="1:46" x14ac:dyDescent="0.2">
      <c r="A446" s="439"/>
      <c r="B446" s="439"/>
      <c r="C446" s="439"/>
      <c r="D446" s="439"/>
      <c r="E446" s="439"/>
      <c r="F446" s="439"/>
      <c r="G446" s="439"/>
      <c r="H446" s="439"/>
      <c r="I446" s="439"/>
      <c r="J446" s="439"/>
      <c r="K446" s="439"/>
      <c r="L446" s="439"/>
      <c r="M446" s="439"/>
      <c r="N446" s="439"/>
      <c r="O446" s="439"/>
      <c r="P446" s="439"/>
      <c r="Q446" s="439"/>
      <c r="R446" s="439"/>
      <c r="S446" s="439"/>
      <c r="T446" s="439"/>
      <c r="U446" s="439"/>
      <c r="V446" s="439"/>
      <c r="W446" s="439"/>
      <c r="X446" s="439"/>
      <c r="Y446" s="439"/>
      <c r="Z446" s="439"/>
      <c r="AA446" s="439"/>
      <c r="AB446" s="439"/>
      <c r="AC446" s="439"/>
      <c r="AD446" s="439"/>
      <c r="AE446" s="439"/>
      <c r="AF446" s="439"/>
      <c r="AG446" s="439"/>
      <c r="AH446" s="439"/>
      <c r="AI446" s="439"/>
      <c r="AJ446" s="439"/>
      <c r="AK446" s="439"/>
      <c r="AL446" s="439"/>
      <c r="AM446" s="439"/>
      <c r="AN446" s="439"/>
      <c r="AO446" s="439"/>
      <c r="AP446" s="439"/>
      <c r="AQ446" s="439"/>
      <c r="AR446" s="439"/>
      <c r="AS446" s="439"/>
      <c r="AT446" s="441"/>
    </row>
    <row r="447" spans="1:46" x14ac:dyDescent="0.2">
      <c r="A447" s="439"/>
      <c r="B447" s="439"/>
      <c r="C447" s="439"/>
      <c r="D447" s="439"/>
      <c r="E447" s="439"/>
      <c r="F447" s="439"/>
      <c r="G447" s="439"/>
      <c r="H447" s="439"/>
      <c r="I447" s="439"/>
      <c r="J447" s="439"/>
      <c r="K447" s="439"/>
      <c r="L447" s="439"/>
      <c r="M447" s="439"/>
      <c r="N447" s="439"/>
      <c r="O447" s="439"/>
      <c r="P447" s="439"/>
      <c r="Q447" s="439"/>
      <c r="R447" s="439"/>
      <c r="S447" s="439"/>
      <c r="T447" s="439"/>
      <c r="U447" s="439"/>
      <c r="V447" s="439"/>
      <c r="W447" s="439"/>
      <c r="X447" s="439"/>
      <c r="Y447" s="439"/>
      <c r="Z447" s="439"/>
      <c r="AA447" s="439"/>
      <c r="AB447" s="439"/>
      <c r="AC447" s="439"/>
      <c r="AD447" s="439"/>
      <c r="AE447" s="439"/>
      <c r="AF447" s="439"/>
      <c r="AG447" s="439"/>
      <c r="AH447" s="439"/>
      <c r="AI447" s="439"/>
      <c r="AJ447" s="439"/>
      <c r="AK447" s="439"/>
      <c r="AL447" s="439"/>
      <c r="AM447" s="439"/>
      <c r="AN447" s="439"/>
      <c r="AO447" s="439"/>
      <c r="AP447" s="439"/>
      <c r="AQ447" s="439"/>
      <c r="AR447" s="439"/>
      <c r="AS447" s="439"/>
      <c r="AT447" s="441"/>
    </row>
    <row r="448" spans="1:46" x14ac:dyDescent="0.2">
      <c r="A448" s="439"/>
      <c r="B448" s="439"/>
      <c r="C448" s="439"/>
      <c r="D448" s="439"/>
      <c r="E448" s="439"/>
      <c r="F448" s="439"/>
      <c r="G448" s="439"/>
      <c r="H448" s="439"/>
      <c r="I448" s="439"/>
      <c r="J448" s="439"/>
      <c r="K448" s="439"/>
      <c r="L448" s="439"/>
      <c r="M448" s="439"/>
      <c r="N448" s="439"/>
      <c r="O448" s="439"/>
      <c r="P448" s="439"/>
      <c r="Q448" s="439"/>
      <c r="R448" s="439"/>
      <c r="S448" s="439"/>
      <c r="T448" s="439"/>
      <c r="U448" s="439"/>
      <c r="V448" s="439"/>
      <c r="W448" s="439"/>
      <c r="X448" s="439"/>
      <c r="Y448" s="439"/>
      <c r="Z448" s="439"/>
      <c r="AA448" s="439"/>
      <c r="AB448" s="439"/>
      <c r="AC448" s="439"/>
      <c r="AD448" s="439"/>
      <c r="AE448" s="439"/>
      <c r="AF448" s="439"/>
      <c r="AG448" s="439"/>
      <c r="AH448" s="439"/>
      <c r="AI448" s="439"/>
      <c r="AJ448" s="439"/>
      <c r="AK448" s="439"/>
      <c r="AL448" s="439"/>
      <c r="AM448" s="439"/>
      <c r="AN448" s="439"/>
      <c r="AO448" s="439"/>
      <c r="AP448" s="439"/>
      <c r="AQ448" s="439"/>
      <c r="AR448" s="439"/>
      <c r="AS448" s="439"/>
      <c r="AT448" s="441"/>
    </row>
    <row r="449" spans="1:46" x14ac:dyDescent="0.2">
      <c r="A449" s="439"/>
      <c r="B449" s="439"/>
      <c r="C449" s="439"/>
      <c r="D449" s="439"/>
      <c r="E449" s="439"/>
      <c r="F449" s="439"/>
      <c r="G449" s="439"/>
      <c r="H449" s="439"/>
      <c r="I449" s="439"/>
      <c r="J449" s="439"/>
      <c r="K449" s="439"/>
      <c r="L449" s="439"/>
      <c r="M449" s="439"/>
      <c r="N449" s="439"/>
      <c r="O449" s="439"/>
      <c r="P449" s="439"/>
      <c r="Q449" s="439"/>
      <c r="R449" s="439"/>
      <c r="S449" s="439"/>
      <c r="T449" s="439"/>
      <c r="U449" s="439"/>
      <c r="V449" s="439"/>
      <c r="W449" s="439"/>
      <c r="X449" s="439"/>
      <c r="Y449" s="439"/>
      <c r="Z449" s="439"/>
      <c r="AA449" s="439"/>
      <c r="AB449" s="439"/>
      <c r="AC449" s="439"/>
      <c r="AD449" s="439"/>
      <c r="AE449" s="439"/>
      <c r="AF449" s="439"/>
      <c r="AG449" s="439"/>
      <c r="AH449" s="439"/>
      <c r="AI449" s="439"/>
      <c r="AJ449" s="439"/>
      <c r="AK449" s="439"/>
      <c r="AL449" s="439"/>
      <c r="AM449" s="439"/>
      <c r="AN449" s="439"/>
      <c r="AO449" s="439"/>
      <c r="AP449" s="439"/>
      <c r="AQ449" s="439"/>
      <c r="AR449" s="439"/>
      <c r="AS449" s="439"/>
      <c r="AT449" s="441"/>
    </row>
    <row r="450" spans="1:46" x14ac:dyDescent="0.2">
      <c r="A450" s="439"/>
      <c r="B450" s="439"/>
      <c r="C450" s="439"/>
      <c r="D450" s="439"/>
      <c r="E450" s="439"/>
      <c r="F450" s="439"/>
      <c r="G450" s="439"/>
      <c r="H450" s="439"/>
      <c r="I450" s="439"/>
      <c r="J450" s="439"/>
      <c r="K450" s="439"/>
      <c r="L450" s="439"/>
      <c r="M450" s="439"/>
      <c r="N450" s="439"/>
      <c r="O450" s="439"/>
      <c r="P450" s="439"/>
      <c r="Q450" s="439"/>
      <c r="R450" s="439"/>
      <c r="S450" s="439"/>
      <c r="T450" s="439"/>
      <c r="U450" s="439"/>
      <c r="V450" s="439"/>
      <c r="W450" s="439"/>
      <c r="X450" s="439"/>
      <c r="Y450" s="439"/>
      <c r="Z450" s="439"/>
      <c r="AA450" s="439"/>
      <c r="AB450" s="439"/>
      <c r="AC450" s="439"/>
      <c r="AD450" s="439"/>
      <c r="AE450" s="439"/>
      <c r="AF450" s="439"/>
      <c r="AG450" s="439"/>
      <c r="AH450" s="439"/>
      <c r="AI450" s="439"/>
      <c r="AJ450" s="439"/>
      <c r="AK450" s="439"/>
      <c r="AL450" s="439"/>
      <c r="AM450" s="439"/>
      <c r="AN450" s="439"/>
      <c r="AO450" s="439"/>
      <c r="AP450" s="439"/>
      <c r="AQ450" s="439"/>
      <c r="AR450" s="439"/>
      <c r="AS450" s="439"/>
      <c r="AT450" s="441"/>
    </row>
    <row r="451" spans="1:46" x14ac:dyDescent="0.2">
      <c r="A451" s="439"/>
      <c r="B451" s="439"/>
      <c r="C451" s="439"/>
      <c r="D451" s="439"/>
      <c r="E451" s="439"/>
      <c r="F451" s="439"/>
      <c r="G451" s="439"/>
      <c r="H451" s="439"/>
      <c r="I451" s="439"/>
      <c r="J451" s="439"/>
      <c r="K451" s="439"/>
      <c r="L451" s="439"/>
      <c r="M451" s="439"/>
      <c r="N451" s="439"/>
      <c r="O451" s="439"/>
      <c r="P451" s="439"/>
      <c r="Q451" s="439"/>
      <c r="R451" s="439"/>
      <c r="S451" s="439"/>
      <c r="T451" s="439"/>
      <c r="U451" s="439"/>
      <c r="V451" s="439"/>
      <c r="W451" s="439"/>
      <c r="X451" s="439"/>
      <c r="Y451" s="439"/>
      <c r="Z451" s="439"/>
      <c r="AA451" s="439"/>
      <c r="AB451" s="439"/>
      <c r="AC451" s="439"/>
      <c r="AD451" s="439"/>
      <c r="AE451" s="439"/>
      <c r="AF451" s="439"/>
      <c r="AG451" s="439"/>
      <c r="AH451" s="439"/>
      <c r="AI451" s="439"/>
      <c r="AJ451" s="439"/>
      <c r="AK451" s="439"/>
      <c r="AL451" s="439"/>
      <c r="AM451" s="439"/>
      <c r="AN451" s="439"/>
      <c r="AO451" s="439"/>
      <c r="AP451" s="439"/>
      <c r="AQ451" s="439"/>
      <c r="AR451" s="439"/>
      <c r="AS451" s="439"/>
      <c r="AT451" s="441"/>
    </row>
    <row r="452" spans="1:46" x14ac:dyDescent="0.2">
      <c r="A452" s="439"/>
      <c r="B452" s="439"/>
      <c r="C452" s="439"/>
      <c r="D452" s="439"/>
      <c r="E452" s="439"/>
      <c r="F452" s="439"/>
      <c r="G452" s="439"/>
      <c r="H452" s="439"/>
      <c r="I452" s="439"/>
      <c r="J452" s="439"/>
      <c r="K452" s="439"/>
      <c r="L452" s="439"/>
      <c r="M452" s="439"/>
      <c r="N452" s="439"/>
      <c r="O452" s="439"/>
      <c r="P452" s="439"/>
      <c r="Q452" s="439"/>
      <c r="R452" s="439"/>
      <c r="S452" s="439"/>
      <c r="T452" s="439"/>
      <c r="U452" s="439"/>
      <c r="V452" s="439"/>
      <c r="W452" s="439"/>
      <c r="X452" s="439"/>
      <c r="Y452" s="439"/>
      <c r="Z452" s="439"/>
      <c r="AA452" s="439"/>
      <c r="AB452" s="439"/>
      <c r="AC452" s="439"/>
      <c r="AD452" s="439"/>
      <c r="AE452" s="439"/>
      <c r="AF452" s="439"/>
      <c r="AG452" s="439"/>
      <c r="AH452" s="439"/>
      <c r="AI452" s="439"/>
      <c r="AJ452" s="439"/>
      <c r="AK452" s="439"/>
      <c r="AL452" s="439"/>
      <c r="AM452" s="439"/>
      <c r="AN452" s="439"/>
      <c r="AO452" s="439"/>
      <c r="AP452" s="439"/>
      <c r="AQ452" s="439"/>
      <c r="AR452" s="439"/>
      <c r="AS452" s="439"/>
      <c r="AT452" s="441"/>
    </row>
    <row r="453" spans="1:46" x14ac:dyDescent="0.2">
      <c r="A453" s="439"/>
      <c r="B453" s="439"/>
      <c r="C453" s="439"/>
      <c r="D453" s="439"/>
      <c r="E453" s="439"/>
      <c r="F453" s="439"/>
      <c r="G453" s="439"/>
      <c r="H453" s="439"/>
      <c r="I453" s="439"/>
      <c r="J453" s="439"/>
      <c r="K453" s="439"/>
      <c r="L453" s="439"/>
      <c r="M453" s="439"/>
      <c r="N453" s="439"/>
      <c r="O453" s="439"/>
      <c r="P453" s="439"/>
      <c r="Q453" s="439"/>
      <c r="R453" s="439"/>
      <c r="S453" s="439"/>
      <c r="T453" s="439"/>
      <c r="U453" s="439"/>
      <c r="V453" s="439"/>
      <c r="W453" s="439"/>
      <c r="X453" s="439"/>
      <c r="Y453" s="439"/>
      <c r="Z453" s="439"/>
      <c r="AA453" s="439"/>
      <c r="AB453" s="439"/>
      <c r="AC453" s="439"/>
      <c r="AD453" s="439"/>
      <c r="AE453" s="439"/>
      <c r="AF453" s="439"/>
      <c r="AG453" s="439"/>
      <c r="AH453" s="439"/>
      <c r="AI453" s="439"/>
      <c r="AJ453" s="439"/>
      <c r="AK453" s="439"/>
      <c r="AL453" s="439"/>
      <c r="AM453" s="439"/>
      <c r="AN453" s="439"/>
      <c r="AO453" s="439"/>
      <c r="AP453" s="439"/>
      <c r="AQ453" s="439"/>
      <c r="AR453" s="439"/>
      <c r="AS453" s="439"/>
      <c r="AT453" s="441"/>
    </row>
    <row r="454" spans="1:46" x14ac:dyDescent="0.2">
      <c r="A454" s="439"/>
      <c r="B454" s="439"/>
      <c r="C454" s="439"/>
      <c r="D454" s="439"/>
      <c r="E454" s="439"/>
      <c r="F454" s="439"/>
      <c r="G454" s="439"/>
      <c r="H454" s="439"/>
      <c r="I454" s="439"/>
      <c r="J454" s="439"/>
      <c r="K454" s="439"/>
      <c r="L454" s="439"/>
      <c r="M454" s="439"/>
      <c r="N454" s="439"/>
      <c r="O454" s="439"/>
      <c r="P454" s="439"/>
      <c r="Q454" s="439"/>
      <c r="R454" s="439"/>
      <c r="S454" s="439"/>
      <c r="T454" s="439"/>
      <c r="U454" s="439"/>
      <c r="V454" s="439"/>
      <c r="W454" s="439"/>
      <c r="X454" s="439"/>
      <c r="Y454" s="439"/>
      <c r="Z454" s="439"/>
      <c r="AA454" s="439"/>
      <c r="AB454" s="439"/>
      <c r="AC454" s="439"/>
      <c r="AD454" s="439"/>
      <c r="AE454" s="439"/>
      <c r="AF454" s="439"/>
      <c r="AG454" s="439"/>
      <c r="AH454" s="439"/>
      <c r="AI454" s="439"/>
      <c r="AJ454" s="439"/>
      <c r="AK454" s="439"/>
      <c r="AL454" s="439"/>
      <c r="AM454" s="439"/>
      <c r="AN454" s="439"/>
      <c r="AO454" s="439"/>
      <c r="AP454" s="439"/>
      <c r="AQ454" s="439"/>
      <c r="AR454" s="439"/>
      <c r="AS454" s="439"/>
      <c r="AT454" s="441"/>
    </row>
    <row r="455" spans="1:46" x14ac:dyDescent="0.2">
      <c r="A455" s="439"/>
      <c r="B455" s="439"/>
      <c r="C455" s="439"/>
      <c r="D455" s="439"/>
      <c r="E455" s="439"/>
      <c r="F455" s="439"/>
      <c r="G455" s="439"/>
      <c r="H455" s="439"/>
      <c r="I455" s="439"/>
      <c r="J455" s="439"/>
      <c r="K455" s="439"/>
      <c r="L455" s="439"/>
      <c r="M455" s="439"/>
      <c r="N455" s="439"/>
      <c r="O455" s="439"/>
      <c r="P455" s="439"/>
      <c r="Q455" s="439"/>
      <c r="R455" s="439"/>
      <c r="S455" s="439"/>
      <c r="T455" s="439"/>
      <c r="U455" s="439"/>
      <c r="V455" s="439"/>
      <c r="W455" s="439"/>
      <c r="X455" s="439"/>
      <c r="Y455" s="439"/>
      <c r="Z455" s="439"/>
      <c r="AA455" s="439"/>
      <c r="AB455" s="439"/>
      <c r="AC455" s="439"/>
      <c r="AD455" s="439"/>
      <c r="AE455" s="439"/>
      <c r="AF455" s="439"/>
      <c r="AG455" s="439"/>
      <c r="AH455" s="439"/>
      <c r="AI455" s="439"/>
      <c r="AJ455" s="439"/>
      <c r="AK455" s="439"/>
      <c r="AL455" s="439"/>
      <c r="AM455" s="439"/>
      <c r="AN455" s="439"/>
      <c r="AO455" s="439"/>
      <c r="AP455" s="439"/>
      <c r="AQ455" s="439"/>
      <c r="AR455" s="439"/>
      <c r="AS455" s="439"/>
      <c r="AT455" s="441"/>
    </row>
    <row r="456" spans="1:46" x14ac:dyDescent="0.2">
      <c r="A456" s="439"/>
      <c r="B456" s="439"/>
      <c r="C456" s="439"/>
      <c r="D456" s="439"/>
      <c r="E456" s="439"/>
      <c r="F456" s="439"/>
      <c r="G456" s="439"/>
      <c r="H456" s="439"/>
      <c r="I456" s="439"/>
      <c r="J456" s="439"/>
      <c r="K456" s="439"/>
      <c r="L456" s="439"/>
      <c r="M456" s="439"/>
      <c r="N456" s="439"/>
      <c r="O456" s="439"/>
      <c r="P456" s="439"/>
      <c r="Q456" s="439"/>
      <c r="R456" s="439"/>
      <c r="S456" s="439"/>
      <c r="T456" s="439"/>
      <c r="U456" s="439"/>
      <c r="V456" s="439"/>
      <c r="W456" s="439"/>
      <c r="X456" s="439"/>
      <c r="Y456" s="439"/>
      <c r="Z456" s="439"/>
      <c r="AA456" s="439"/>
      <c r="AB456" s="439"/>
      <c r="AC456" s="439"/>
      <c r="AD456" s="439"/>
      <c r="AE456" s="439"/>
      <c r="AF456" s="439"/>
      <c r="AG456" s="439"/>
      <c r="AH456" s="439"/>
      <c r="AI456" s="439"/>
      <c r="AJ456" s="439"/>
      <c r="AK456" s="439"/>
      <c r="AL456" s="439"/>
      <c r="AM456" s="439"/>
      <c r="AN456" s="439"/>
      <c r="AO456" s="439"/>
      <c r="AP456" s="439"/>
      <c r="AQ456" s="439"/>
      <c r="AR456" s="439"/>
      <c r="AS456" s="439"/>
      <c r="AT456" s="441"/>
    </row>
    <row r="457" spans="1:46" x14ac:dyDescent="0.2">
      <c r="A457" s="439"/>
      <c r="B457" s="439"/>
      <c r="C457" s="439"/>
      <c r="D457" s="439"/>
      <c r="E457" s="439"/>
      <c r="F457" s="439"/>
      <c r="G457" s="439"/>
      <c r="H457" s="439"/>
      <c r="I457" s="439"/>
      <c r="J457" s="439"/>
      <c r="K457" s="439"/>
      <c r="L457" s="439"/>
      <c r="M457" s="439"/>
      <c r="N457" s="439"/>
      <c r="O457" s="439"/>
      <c r="P457" s="439"/>
      <c r="Q457" s="439"/>
      <c r="R457" s="439"/>
      <c r="S457" s="439"/>
      <c r="T457" s="439"/>
      <c r="U457" s="439"/>
      <c r="V457" s="439"/>
      <c r="W457" s="439"/>
      <c r="X457" s="439"/>
      <c r="Y457" s="439"/>
      <c r="Z457" s="439"/>
      <c r="AA457" s="439"/>
      <c r="AB457" s="439"/>
      <c r="AC457" s="439"/>
      <c r="AD457" s="439"/>
      <c r="AE457" s="439"/>
      <c r="AF457" s="439"/>
      <c r="AG457" s="439"/>
      <c r="AH457" s="439"/>
      <c r="AI457" s="439"/>
      <c r="AJ457" s="439"/>
      <c r="AK457" s="439"/>
      <c r="AL457" s="439"/>
      <c r="AM457" s="439"/>
      <c r="AN457" s="439"/>
      <c r="AO457" s="439"/>
      <c r="AP457" s="439"/>
      <c r="AQ457" s="439"/>
      <c r="AR457" s="439"/>
      <c r="AS457" s="439"/>
      <c r="AT457" s="441"/>
    </row>
    <row r="458" spans="1:46" x14ac:dyDescent="0.2">
      <c r="A458" s="439"/>
      <c r="B458" s="439"/>
      <c r="C458" s="439"/>
      <c r="D458" s="439"/>
      <c r="E458" s="439"/>
      <c r="F458" s="439"/>
      <c r="G458" s="439"/>
      <c r="H458" s="439"/>
      <c r="I458" s="439"/>
      <c r="J458" s="439"/>
      <c r="K458" s="439"/>
      <c r="L458" s="439"/>
      <c r="M458" s="439"/>
      <c r="N458" s="439"/>
      <c r="O458" s="439"/>
      <c r="P458" s="439"/>
      <c r="Q458" s="439"/>
      <c r="R458" s="439"/>
      <c r="S458" s="439"/>
      <c r="T458" s="439"/>
      <c r="U458" s="439"/>
      <c r="V458" s="439"/>
      <c r="W458" s="439"/>
      <c r="X458" s="439"/>
      <c r="Y458" s="439"/>
      <c r="Z458" s="439"/>
      <c r="AA458" s="439"/>
      <c r="AB458" s="439"/>
      <c r="AC458" s="439"/>
      <c r="AD458" s="439"/>
      <c r="AE458" s="439"/>
      <c r="AF458" s="439"/>
      <c r="AG458" s="439"/>
      <c r="AH458" s="439"/>
      <c r="AI458" s="439"/>
      <c r="AJ458" s="439"/>
      <c r="AK458" s="439"/>
      <c r="AL458" s="439"/>
      <c r="AM458" s="439"/>
      <c r="AN458" s="439"/>
      <c r="AO458" s="439"/>
      <c r="AP458" s="439"/>
      <c r="AQ458" s="439"/>
      <c r="AR458" s="439"/>
      <c r="AS458" s="439"/>
      <c r="AT458" s="441"/>
    </row>
    <row r="459" spans="1:46" x14ac:dyDescent="0.2">
      <c r="A459" s="439"/>
      <c r="B459" s="439"/>
      <c r="C459" s="439"/>
      <c r="D459" s="439"/>
      <c r="E459" s="439"/>
      <c r="F459" s="439"/>
      <c r="G459" s="439"/>
      <c r="H459" s="439"/>
      <c r="I459" s="439"/>
      <c r="J459" s="439"/>
      <c r="K459" s="439"/>
      <c r="L459" s="439"/>
      <c r="M459" s="439"/>
      <c r="N459" s="439"/>
      <c r="O459" s="439"/>
      <c r="P459" s="439"/>
      <c r="Q459" s="439"/>
      <c r="R459" s="439"/>
      <c r="S459" s="439"/>
      <c r="T459" s="439"/>
      <c r="U459" s="439"/>
      <c r="V459" s="439"/>
      <c r="W459" s="439"/>
      <c r="X459" s="439"/>
      <c r="Y459" s="439"/>
      <c r="Z459" s="439"/>
      <c r="AA459" s="439"/>
      <c r="AB459" s="439"/>
      <c r="AC459" s="439"/>
      <c r="AD459" s="439"/>
      <c r="AE459" s="439"/>
      <c r="AF459" s="439"/>
      <c r="AG459" s="439"/>
      <c r="AH459" s="439"/>
      <c r="AI459" s="439"/>
      <c r="AJ459" s="439"/>
      <c r="AK459" s="439"/>
      <c r="AL459" s="439"/>
      <c r="AM459" s="439"/>
      <c r="AN459" s="439"/>
      <c r="AO459" s="439"/>
      <c r="AP459" s="439"/>
      <c r="AQ459" s="439"/>
      <c r="AR459" s="439"/>
      <c r="AS459" s="439"/>
      <c r="AT459" s="441"/>
    </row>
    <row r="460" spans="1:46" x14ac:dyDescent="0.2">
      <c r="A460" s="439"/>
      <c r="B460" s="439"/>
      <c r="C460" s="439"/>
      <c r="D460" s="439"/>
      <c r="E460" s="439"/>
      <c r="F460" s="439"/>
      <c r="G460" s="439"/>
      <c r="H460" s="439"/>
      <c r="I460" s="439"/>
      <c r="J460" s="439"/>
      <c r="K460" s="439"/>
      <c r="L460" s="439"/>
      <c r="M460" s="439"/>
      <c r="N460" s="439"/>
      <c r="O460" s="439"/>
      <c r="P460" s="439"/>
      <c r="Q460" s="439"/>
      <c r="R460" s="439"/>
      <c r="S460" s="439"/>
      <c r="T460" s="439"/>
      <c r="U460" s="439"/>
      <c r="V460" s="439"/>
      <c r="W460" s="439"/>
      <c r="X460" s="439"/>
      <c r="Y460" s="439"/>
      <c r="Z460" s="439"/>
      <c r="AA460" s="439"/>
      <c r="AB460" s="439"/>
      <c r="AC460" s="439"/>
      <c r="AD460" s="439"/>
      <c r="AE460" s="439"/>
      <c r="AF460" s="439"/>
      <c r="AG460" s="439"/>
      <c r="AH460" s="439"/>
      <c r="AI460" s="439"/>
      <c r="AJ460" s="439"/>
      <c r="AK460" s="439"/>
      <c r="AL460" s="439"/>
      <c r="AM460" s="439"/>
      <c r="AN460" s="439"/>
      <c r="AO460" s="439"/>
      <c r="AP460" s="439"/>
      <c r="AQ460" s="439"/>
      <c r="AR460" s="439"/>
      <c r="AS460" s="439"/>
      <c r="AT460" s="441"/>
    </row>
    <row r="461" spans="1:46" x14ac:dyDescent="0.2">
      <c r="A461" s="439"/>
      <c r="B461" s="439"/>
      <c r="C461" s="439"/>
      <c r="D461" s="439"/>
      <c r="E461" s="439"/>
      <c r="F461" s="439"/>
      <c r="G461" s="439"/>
      <c r="H461" s="439"/>
      <c r="I461" s="439"/>
      <c r="J461" s="439"/>
      <c r="K461" s="439"/>
      <c r="L461" s="439"/>
      <c r="M461" s="439"/>
      <c r="N461" s="439"/>
      <c r="O461" s="439"/>
      <c r="P461" s="439"/>
      <c r="Q461" s="439"/>
      <c r="R461" s="439"/>
      <c r="S461" s="439"/>
      <c r="T461" s="439"/>
      <c r="U461" s="439"/>
      <c r="V461" s="439"/>
      <c r="W461" s="439"/>
      <c r="X461" s="439"/>
      <c r="Y461" s="439"/>
      <c r="Z461" s="439"/>
      <c r="AA461" s="439"/>
      <c r="AB461" s="439"/>
      <c r="AC461" s="439"/>
      <c r="AD461" s="439"/>
      <c r="AE461" s="439"/>
      <c r="AF461" s="439"/>
      <c r="AG461" s="439"/>
      <c r="AH461" s="439"/>
      <c r="AI461" s="439"/>
      <c r="AJ461" s="439"/>
      <c r="AK461" s="439"/>
      <c r="AL461" s="439"/>
      <c r="AM461" s="439"/>
      <c r="AN461" s="439"/>
      <c r="AO461" s="439"/>
      <c r="AP461" s="439"/>
      <c r="AQ461" s="439"/>
      <c r="AR461" s="439"/>
      <c r="AS461" s="439"/>
      <c r="AT461" s="441"/>
    </row>
    <row r="462" spans="1:46" x14ac:dyDescent="0.2">
      <c r="A462" s="439"/>
      <c r="B462" s="439"/>
      <c r="C462" s="439"/>
      <c r="D462" s="439"/>
      <c r="E462" s="439"/>
      <c r="F462" s="439"/>
      <c r="G462" s="439"/>
      <c r="H462" s="439"/>
      <c r="I462" s="439"/>
      <c r="J462" s="439"/>
      <c r="K462" s="439"/>
      <c r="L462" s="439"/>
      <c r="M462" s="439"/>
      <c r="N462" s="439"/>
      <c r="O462" s="439"/>
      <c r="P462" s="439"/>
      <c r="Q462" s="439"/>
      <c r="R462" s="439"/>
      <c r="S462" s="439"/>
      <c r="T462" s="439"/>
      <c r="U462" s="439"/>
      <c r="V462" s="439"/>
      <c r="W462" s="439"/>
      <c r="X462" s="439"/>
      <c r="Y462" s="439"/>
      <c r="Z462" s="439"/>
      <c r="AA462" s="439"/>
      <c r="AB462" s="439"/>
      <c r="AC462" s="439"/>
      <c r="AD462" s="439"/>
      <c r="AE462" s="439"/>
      <c r="AF462" s="439"/>
      <c r="AG462" s="439"/>
      <c r="AH462" s="439"/>
      <c r="AI462" s="439"/>
      <c r="AJ462" s="439"/>
      <c r="AK462" s="439"/>
      <c r="AL462" s="439"/>
      <c r="AM462" s="439"/>
      <c r="AN462" s="439"/>
      <c r="AO462" s="439"/>
      <c r="AP462" s="439"/>
      <c r="AQ462" s="439"/>
      <c r="AR462" s="439"/>
      <c r="AS462" s="439"/>
      <c r="AT462" s="441"/>
    </row>
    <row r="463" spans="1:46" x14ac:dyDescent="0.2">
      <c r="A463" s="439"/>
      <c r="B463" s="439"/>
      <c r="C463" s="439"/>
      <c r="D463" s="439"/>
      <c r="E463" s="439"/>
      <c r="F463" s="439"/>
      <c r="G463" s="439"/>
      <c r="H463" s="439"/>
      <c r="I463" s="439"/>
      <c r="J463" s="439"/>
      <c r="K463" s="439"/>
      <c r="L463" s="439"/>
      <c r="M463" s="439"/>
      <c r="N463" s="439"/>
      <c r="O463" s="439"/>
      <c r="P463" s="439"/>
      <c r="Q463" s="439"/>
      <c r="R463" s="439"/>
      <c r="S463" s="439"/>
      <c r="T463" s="439"/>
      <c r="U463" s="439"/>
      <c r="V463" s="439"/>
      <c r="W463" s="439"/>
      <c r="X463" s="439"/>
      <c r="Y463" s="439"/>
      <c r="Z463" s="439"/>
      <c r="AA463" s="439"/>
      <c r="AB463" s="439"/>
      <c r="AC463" s="439"/>
      <c r="AD463" s="439"/>
      <c r="AE463" s="439"/>
      <c r="AF463" s="439"/>
      <c r="AG463" s="439"/>
      <c r="AH463" s="439"/>
      <c r="AI463" s="439"/>
      <c r="AJ463" s="439"/>
      <c r="AK463" s="439"/>
      <c r="AL463" s="439"/>
      <c r="AM463" s="439"/>
      <c r="AN463" s="439"/>
      <c r="AO463" s="439"/>
      <c r="AP463" s="439"/>
      <c r="AQ463" s="439"/>
      <c r="AR463" s="439"/>
      <c r="AS463" s="439"/>
      <c r="AT463" s="441"/>
    </row>
    <row r="464" spans="1:46" x14ac:dyDescent="0.2">
      <c r="A464" s="439"/>
      <c r="B464" s="439"/>
      <c r="C464" s="439"/>
      <c r="D464" s="439"/>
      <c r="E464" s="439"/>
      <c r="F464" s="439"/>
      <c r="G464" s="439"/>
      <c r="H464" s="439"/>
      <c r="I464" s="439"/>
      <c r="J464" s="439"/>
      <c r="K464" s="439"/>
      <c r="L464" s="439"/>
      <c r="M464" s="439"/>
      <c r="N464" s="439"/>
      <c r="O464" s="439"/>
      <c r="P464" s="439"/>
      <c r="Q464" s="439"/>
      <c r="R464" s="439"/>
      <c r="S464" s="439"/>
      <c r="T464" s="439"/>
      <c r="U464" s="439"/>
      <c r="V464" s="439"/>
      <c r="W464" s="439"/>
      <c r="X464" s="439"/>
      <c r="Y464" s="439"/>
      <c r="Z464" s="439"/>
      <c r="AA464" s="439"/>
      <c r="AB464" s="439"/>
      <c r="AC464" s="439"/>
      <c r="AD464" s="439"/>
      <c r="AE464" s="439"/>
      <c r="AF464" s="439"/>
      <c r="AG464" s="439"/>
      <c r="AH464" s="439"/>
      <c r="AI464" s="439"/>
      <c r="AJ464" s="439"/>
      <c r="AK464" s="439"/>
      <c r="AL464" s="439"/>
      <c r="AM464" s="439"/>
      <c r="AN464" s="439"/>
      <c r="AO464" s="439"/>
      <c r="AP464" s="439"/>
      <c r="AQ464" s="439"/>
      <c r="AR464" s="439"/>
      <c r="AS464" s="439"/>
      <c r="AT464" s="441"/>
    </row>
    <row r="465" spans="1:46" x14ac:dyDescent="0.2">
      <c r="A465" s="439"/>
      <c r="B465" s="439"/>
      <c r="C465" s="439"/>
      <c r="D465" s="439"/>
      <c r="E465" s="439"/>
      <c r="F465" s="439"/>
      <c r="G465" s="439"/>
      <c r="H465" s="439"/>
      <c r="I465" s="439"/>
      <c r="J465" s="439"/>
      <c r="K465" s="439"/>
      <c r="L465" s="439"/>
      <c r="M465" s="439"/>
      <c r="N465" s="439"/>
      <c r="O465" s="439"/>
      <c r="P465" s="439"/>
      <c r="Q465" s="439"/>
      <c r="R465" s="439"/>
      <c r="S465" s="439"/>
      <c r="T465" s="439"/>
      <c r="U465" s="439"/>
      <c r="V465" s="439"/>
      <c r="W465" s="439"/>
      <c r="X465" s="439"/>
      <c r="Y465" s="439"/>
      <c r="Z465" s="439"/>
      <c r="AA465" s="439"/>
      <c r="AB465" s="439"/>
      <c r="AC465" s="439"/>
      <c r="AD465" s="439"/>
      <c r="AE465" s="439"/>
      <c r="AF465" s="439"/>
      <c r="AG465" s="439"/>
      <c r="AH465" s="439"/>
      <c r="AI465" s="439"/>
      <c r="AJ465" s="439"/>
      <c r="AK465" s="439"/>
      <c r="AL465" s="439"/>
      <c r="AM465" s="439"/>
      <c r="AN465" s="439"/>
      <c r="AO465" s="439"/>
      <c r="AP465" s="439"/>
      <c r="AQ465" s="439"/>
      <c r="AR465" s="439"/>
      <c r="AS465" s="439"/>
      <c r="AT465" s="441"/>
    </row>
    <row r="466" spans="1:46" x14ac:dyDescent="0.2">
      <c r="A466" s="439"/>
      <c r="B466" s="439"/>
      <c r="C466" s="439"/>
      <c r="D466" s="439"/>
      <c r="E466" s="439"/>
      <c r="F466" s="439"/>
      <c r="G466" s="439"/>
      <c r="H466" s="439"/>
      <c r="I466" s="439"/>
      <c r="J466" s="439"/>
      <c r="K466" s="439"/>
      <c r="L466" s="439"/>
      <c r="M466" s="439"/>
      <c r="N466" s="439"/>
      <c r="O466" s="439"/>
      <c r="P466" s="439"/>
      <c r="Q466" s="439"/>
      <c r="R466" s="439"/>
      <c r="S466" s="439"/>
      <c r="T466" s="439"/>
      <c r="U466" s="439"/>
      <c r="V466" s="439"/>
      <c r="W466" s="439"/>
      <c r="X466" s="439"/>
      <c r="Y466" s="439"/>
      <c r="Z466" s="439"/>
      <c r="AA466" s="439"/>
      <c r="AB466" s="439"/>
      <c r="AC466" s="439"/>
      <c r="AD466" s="439"/>
      <c r="AE466" s="439"/>
      <c r="AF466" s="439"/>
      <c r="AG466" s="439"/>
      <c r="AH466" s="439"/>
      <c r="AI466" s="439"/>
      <c r="AJ466" s="439"/>
      <c r="AK466" s="439"/>
      <c r="AL466" s="439"/>
      <c r="AM466" s="439"/>
      <c r="AN466" s="439"/>
      <c r="AO466" s="439"/>
      <c r="AP466" s="439"/>
      <c r="AQ466" s="439"/>
      <c r="AR466" s="439"/>
      <c r="AS466" s="439"/>
      <c r="AT466" s="441"/>
    </row>
    <row r="467" spans="1:46" x14ac:dyDescent="0.2">
      <c r="A467" s="439"/>
      <c r="B467" s="439"/>
      <c r="C467" s="439"/>
      <c r="D467" s="439"/>
      <c r="E467" s="439"/>
      <c r="F467" s="439"/>
      <c r="G467" s="439"/>
      <c r="H467" s="439"/>
      <c r="I467" s="439"/>
      <c r="J467" s="439"/>
      <c r="K467" s="439"/>
      <c r="L467" s="439"/>
      <c r="M467" s="439"/>
      <c r="N467" s="439"/>
      <c r="O467" s="439"/>
      <c r="P467" s="439"/>
      <c r="Q467" s="439"/>
      <c r="R467" s="439"/>
      <c r="S467" s="439"/>
      <c r="T467" s="439"/>
      <c r="U467" s="439"/>
      <c r="V467" s="439"/>
      <c r="W467" s="439"/>
      <c r="X467" s="439"/>
      <c r="Y467" s="439"/>
      <c r="Z467" s="439"/>
      <c r="AA467" s="439"/>
      <c r="AB467" s="439"/>
      <c r="AC467" s="439"/>
      <c r="AD467" s="439"/>
      <c r="AE467" s="439"/>
      <c r="AF467" s="439"/>
      <c r="AG467" s="439"/>
      <c r="AH467" s="439"/>
      <c r="AI467" s="439"/>
      <c r="AJ467" s="439"/>
      <c r="AK467" s="439"/>
      <c r="AL467" s="439"/>
      <c r="AM467" s="439"/>
      <c r="AN467" s="439"/>
      <c r="AO467" s="439"/>
      <c r="AP467" s="439"/>
      <c r="AQ467" s="439"/>
      <c r="AR467" s="439"/>
      <c r="AS467" s="439"/>
      <c r="AT467" s="441"/>
    </row>
    <row r="468" spans="1:46" x14ac:dyDescent="0.2">
      <c r="A468" s="439"/>
      <c r="B468" s="439"/>
      <c r="C468" s="439"/>
      <c r="D468" s="439"/>
      <c r="E468" s="439"/>
      <c r="F468" s="439"/>
      <c r="G468" s="439"/>
      <c r="H468" s="439"/>
      <c r="I468" s="439"/>
      <c r="J468" s="439"/>
      <c r="K468" s="439"/>
      <c r="L468" s="439"/>
      <c r="M468" s="439"/>
      <c r="N468" s="439"/>
      <c r="O468" s="439"/>
      <c r="P468" s="439"/>
      <c r="Q468" s="439"/>
      <c r="R468" s="439"/>
      <c r="S468" s="439"/>
      <c r="T468" s="439"/>
      <c r="U468" s="439"/>
      <c r="V468" s="439"/>
      <c r="W468" s="439"/>
      <c r="X468" s="439"/>
      <c r="Y468" s="439"/>
      <c r="Z468" s="439"/>
      <c r="AA468" s="439"/>
      <c r="AB468" s="439"/>
      <c r="AC468" s="439"/>
      <c r="AD468" s="439"/>
      <c r="AE468" s="439"/>
      <c r="AF468" s="439"/>
      <c r="AG468" s="439"/>
      <c r="AH468" s="439"/>
      <c r="AI468" s="439"/>
      <c r="AJ468" s="439"/>
      <c r="AK468" s="439"/>
      <c r="AL468" s="439"/>
      <c r="AM468" s="439"/>
      <c r="AN468" s="439"/>
      <c r="AO468" s="439"/>
      <c r="AP468" s="439"/>
      <c r="AQ468" s="439"/>
      <c r="AR468" s="439"/>
      <c r="AS468" s="439"/>
      <c r="AT468" s="441"/>
    </row>
    <row r="469" spans="1:46" x14ac:dyDescent="0.2">
      <c r="A469" s="439"/>
      <c r="B469" s="439"/>
      <c r="C469" s="439"/>
      <c r="D469" s="439"/>
      <c r="E469" s="439"/>
      <c r="F469" s="439"/>
      <c r="G469" s="439"/>
      <c r="H469" s="439"/>
      <c r="I469" s="439"/>
      <c r="J469" s="439"/>
      <c r="K469" s="439"/>
      <c r="L469" s="439"/>
      <c r="M469" s="439"/>
      <c r="N469" s="439"/>
      <c r="O469" s="439"/>
      <c r="P469" s="439"/>
      <c r="Q469" s="439"/>
      <c r="R469" s="439"/>
      <c r="S469" s="439"/>
      <c r="T469" s="439"/>
      <c r="U469" s="439"/>
      <c r="V469" s="439"/>
      <c r="W469" s="439"/>
      <c r="X469" s="439"/>
      <c r="Y469" s="439"/>
      <c r="Z469" s="439"/>
      <c r="AA469" s="439"/>
      <c r="AB469" s="439"/>
      <c r="AC469" s="439"/>
      <c r="AD469" s="439"/>
      <c r="AE469" s="439"/>
      <c r="AF469" s="439"/>
      <c r="AG469" s="439"/>
      <c r="AH469" s="439"/>
      <c r="AI469" s="439"/>
      <c r="AJ469" s="439"/>
      <c r="AK469" s="439"/>
      <c r="AL469" s="439"/>
      <c r="AM469" s="439"/>
      <c r="AN469" s="439"/>
      <c r="AO469" s="439"/>
      <c r="AP469" s="439"/>
      <c r="AQ469" s="439"/>
      <c r="AR469" s="439"/>
      <c r="AS469" s="439"/>
      <c r="AT469" s="441"/>
    </row>
    <row r="470" spans="1:46" x14ac:dyDescent="0.2">
      <c r="A470" s="439"/>
      <c r="B470" s="439"/>
      <c r="C470" s="439"/>
      <c r="D470" s="439"/>
      <c r="E470" s="439"/>
      <c r="F470" s="439"/>
      <c r="G470" s="439"/>
      <c r="H470" s="439"/>
      <c r="I470" s="439"/>
      <c r="J470" s="439"/>
      <c r="K470" s="439"/>
      <c r="L470" s="439"/>
      <c r="M470" s="439"/>
      <c r="N470" s="439"/>
      <c r="O470" s="439"/>
      <c r="P470" s="439"/>
      <c r="Q470" s="439"/>
      <c r="R470" s="439"/>
      <c r="S470" s="439"/>
      <c r="T470" s="439"/>
      <c r="U470" s="439"/>
      <c r="V470" s="439"/>
      <c r="W470" s="439"/>
      <c r="X470" s="439"/>
      <c r="Y470" s="439"/>
      <c r="Z470" s="439"/>
      <c r="AA470" s="439"/>
      <c r="AB470" s="439"/>
      <c r="AC470" s="439"/>
      <c r="AD470" s="439"/>
      <c r="AE470" s="439"/>
      <c r="AF470" s="439"/>
      <c r="AG470" s="439"/>
      <c r="AH470" s="439"/>
      <c r="AI470" s="439"/>
      <c r="AJ470" s="439"/>
      <c r="AK470" s="439"/>
      <c r="AL470" s="439"/>
      <c r="AM470" s="439"/>
      <c r="AN470" s="439"/>
      <c r="AO470" s="439"/>
      <c r="AP470" s="439"/>
      <c r="AQ470" s="439"/>
      <c r="AR470" s="439"/>
      <c r="AS470" s="439"/>
      <c r="AT470" s="441"/>
    </row>
    <row r="471" spans="1:46" x14ac:dyDescent="0.2">
      <c r="A471" s="439"/>
      <c r="B471" s="439"/>
      <c r="C471" s="439"/>
      <c r="D471" s="439"/>
      <c r="E471" s="439"/>
      <c r="F471" s="439"/>
      <c r="G471" s="439"/>
      <c r="H471" s="439"/>
      <c r="I471" s="439"/>
      <c r="J471" s="439"/>
      <c r="K471" s="439"/>
      <c r="L471" s="439"/>
      <c r="M471" s="439"/>
      <c r="N471" s="439"/>
      <c r="O471" s="439"/>
      <c r="P471" s="439"/>
      <c r="Q471" s="439"/>
      <c r="R471" s="439"/>
      <c r="S471" s="439"/>
      <c r="T471" s="439"/>
      <c r="U471" s="439"/>
      <c r="V471" s="439"/>
      <c r="W471" s="439"/>
      <c r="X471" s="439"/>
      <c r="Y471" s="439"/>
      <c r="Z471" s="439"/>
      <c r="AA471" s="439"/>
      <c r="AB471" s="439"/>
      <c r="AC471" s="439"/>
      <c r="AD471" s="439"/>
      <c r="AE471" s="439"/>
      <c r="AF471" s="439"/>
      <c r="AG471" s="439"/>
      <c r="AH471" s="439"/>
      <c r="AI471" s="439"/>
      <c r="AJ471" s="439"/>
      <c r="AK471" s="439"/>
      <c r="AL471" s="439"/>
      <c r="AM471" s="439"/>
      <c r="AN471" s="439"/>
      <c r="AO471" s="439"/>
      <c r="AP471" s="439"/>
      <c r="AQ471" s="439"/>
      <c r="AR471" s="439"/>
      <c r="AS471" s="439"/>
      <c r="AT471" s="441"/>
    </row>
    <row r="472" spans="1:46" x14ac:dyDescent="0.2">
      <c r="A472" s="439"/>
      <c r="B472" s="439"/>
      <c r="C472" s="439"/>
      <c r="D472" s="439"/>
      <c r="E472" s="439"/>
      <c r="F472" s="439"/>
      <c r="G472" s="439"/>
      <c r="H472" s="439"/>
      <c r="I472" s="439"/>
      <c r="J472" s="439"/>
      <c r="K472" s="439"/>
      <c r="L472" s="439"/>
      <c r="M472" s="439"/>
      <c r="N472" s="439"/>
      <c r="O472" s="439"/>
      <c r="P472" s="439"/>
      <c r="Q472" s="439"/>
      <c r="R472" s="439"/>
      <c r="S472" s="439"/>
      <c r="T472" s="439"/>
      <c r="U472" s="439"/>
      <c r="V472" s="439"/>
      <c r="W472" s="439"/>
      <c r="X472" s="439"/>
      <c r="Y472" s="439"/>
      <c r="Z472" s="439"/>
      <c r="AA472" s="439"/>
      <c r="AB472" s="439"/>
      <c r="AC472" s="439"/>
      <c r="AD472" s="439"/>
      <c r="AE472" s="439"/>
      <c r="AF472" s="439"/>
      <c r="AG472" s="439"/>
      <c r="AH472" s="439"/>
      <c r="AI472" s="439"/>
      <c r="AJ472" s="439"/>
      <c r="AK472" s="439"/>
      <c r="AL472" s="439"/>
      <c r="AM472" s="439"/>
      <c r="AN472" s="439"/>
      <c r="AO472" s="439"/>
      <c r="AP472" s="439"/>
      <c r="AQ472" s="439"/>
      <c r="AR472" s="439"/>
      <c r="AS472" s="439"/>
      <c r="AT472" s="441"/>
    </row>
    <row r="473" spans="1:46" x14ac:dyDescent="0.2">
      <c r="A473" s="439"/>
      <c r="B473" s="439"/>
      <c r="C473" s="439"/>
      <c r="D473" s="439"/>
      <c r="E473" s="439"/>
      <c r="F473" s="439"/>
      <c r="G473" s="439"/>
      <c r="H473" s="439"/>
      <c r="I473" s="439"/>
      <c r="J473" s="439"/>
      <c r="K473" s="439"/>
      <c r="L473" s="439"/>
      <c r="M473" s="439"/>
      <c r="N473" s="439"/>
      <c r="O473" s="439"/>
      <c r="P473" s="439"/>
      <c r="Q473" s="439"/>
      <c r="R473" s="439"/>
      <c r="S473" s="439"/>
      <c r="T473" s="439"/>
      <c r="U473" s="439"/>
      <c r="V473" s="439"/>
      <c r="W473" s="439"/>
      <c r="X473" s="439"/>
      <c r="Y473" s="439"/>
      <c r="Z473" s="439"/>
      <c r="AA473" s="439"/>
      <c r="AB473" s="439"/>
      <c r="AC473" s="439"/>
      <c r="AD473" s="439"/>
      <c r="AE473" s="439"/>
      <c r="AF473" s="439"/>
      <c r="AG473" s="439"/>
      <c r="AH473" s="439"/>
      <c r="AI473" s="439"/>
      <c r="AJ473" s="439"/>
      <c r="AK473" s="439"/>
      <c r="AL473" s="439"/>
      <c r="AM473" s="439"/>
      <c r="AN473" s="439"/>
      <c r="AO473" s="439"/>
      <c r="AP473" s="439"/>
      <c r="AQ473" s="439"/>
      <c r="AR473" s="439"/>
      <c r="AS473" s="439"/>
      <c r="AT473" s="441"/>
    </row>
    <row r="474" spans="1:46" x14ac:dyDescent="0.2">
      <c r="A474" s="439"/>
      <c r="B474" s="439"/>
      <c r="C474" s="439"/>
      <c r="D474" s="439"/>
      <c r="E474" s="439"/>
      <c r="F474" s="439"/>
      <c r="G474" s="439"/>
      <c r="H474" s="439"/>
      <c r="I474" s="439"/>
      <c r="J474" s="439"/>
      <c r="K474" s="439"/>
      <c r="L474" s="439"/>
      <c r="M474" s="439"/>
      <c r="N474" s="439"/>
      <c r="O474" s="439"/>
      <c r="P474" s="439"/>
      <c r="Q474" s="439"/>
      <c r="R474" s="439"/>
      <c r="S474" s="439"/>
      <c r="T474" s="439"/>
      <c r="U474" s="439"/>
      <c r="V474" s="439"/>
      <c r="W474" s="439"/>
      <c r="X474" s="439"/>
      <c r="Y474" s="439"/>
      <c r="Z474" s="439"/>
      <c r="AA474" s="439"/>
      <c r="AB474" s="439"/>
      <c r="AC474" s="439"/>
      <c r="AD474" s="439"/>
      <c r="AE474" s="439"/>
      <c r="AF474" s="439"/>
      <c r="AG474" s="439"/>
      <c r="AH474" s="439"/>
      <c r="AI474" s="439"/>
      <c r="AJ474" s="439"/>
      <c r="AK474" s="439"/>
      <c r="AL474" s="439"/>
      <c r="AM474" s="439"/>
      <c r="AN474" s="439"/>
      <c r="AO474" s="439"/>
      <c r="AP474" s="439"/>
      <c r="AQ474" s="439"/>
      <c r="AR474" s="439"/>
      <c r="AS474" s="439"/>
      <c r="AT474" s="441"/>
    </row>
    <row r="475" spans="1:46" x14ac:dyDescent="0.2">
      <c r="A475" s="439"/>
      <c r="B475" s="439"/>
      <c r="C475" s="439"/>
      <c r="D475" s="439"/>
      <c r="E475" s="439"/>
      <c r="F475" s="439"/>
      <c r="G475" s="439"/>
      <c r="H475" s="439"/>
      <c r="I475" s="439"/>
      <c r="J475" s="439"/>
      <c r="K475" s="439"/>
      <c r="L475" s="439"/>
      <c r="M475" s="439"/>
      <c r="N475" s="439"/>
      <c r="O475" s="439"/>
      <c r="P475" s="439"/>
      <c r="Q475" s="439"/>
      <c r="R475" s="439"/>
      <c r="S475" s="439"/>
      <c r="T475" s="439"/>
      <c r="U475" s="439"/>
      <c r="V475" s="439"/>
      <c r="W475" s="439"/>
      <c r="X475" s="439"/>
      <c r="Y475" s="439"/>
      <c r="Z475" s="439"/>
      <c r="AA475" s="439"/>
      <c r="AB475" s="439"/>
      <c r="AC475" s="439"/>
      <c r="AD475" s="439"/>
      <c r="AE475" s="439"/>
      <c r="AF475" s="439"/>
      <c r="AG475" s="439"/>
      <c r="AH475" s="439"/>
      <c r="AI475" s="439"/>
      <c r="AJ475" s="439"/>
      <c r="AK475" s="439"/>
      <c r="AL475" s="439"/>
      <c r="AM475" s="439"/>
      <c r="AN475" s="439"/>
      <c r="AO475" s="439"/>
      <c r="AP475" s="439"/>
      <c r="AQ475" s="439"/>
      <c r="AR475" s="439"/>
      <c r="AS475" s="439"/>
      <c r="AT475" s="441"/>
    </row>
    <row r="476" spans="1:46" x14ac:dyDescent="0.2">
      <c r="A476" s="439"/>
      <c r="B476" s="439"/>
      <c r="C476" s="439"/>
      <c r="D476" s="439"/>
      <c r="E476" s="439"/>
      <c r="F476" s="439"/>
      <c r="G476" s="439"/>
      <c r="H476" s="439"/>
      <c r="I476" s="439"/>
      <c r="J476" s="439"/>
      <c r="K476" s="439"/>
      <c r="L476" s="439"/>
      <c r="M476" s="439"/>
      <c r="N476" s="439"/>
      <c r="O476" s="439"/>
      <c r="P476" s="439"/>
      <c r="Q476" s="439"/>
      <c r="R476" s="439"/>
      <c r="S476" s="439"/>
      <c r="T476" s="439"/>
      <c r="U476" s="439"/>
      <c r="V476" s="439"/>
      <c r="W476" s="439"/>
      <c r="X476" s="439"/>
      <c r="Y476" s="439"/>
      <c r="Z476" s="439"/>
      <c r="AA476" s="439"/>
      <c r="AB476" s="439"/>
      <c r="AC476" s="439"/>
      <c r="AD476" s="439"/>
      <c r="AE476" s="439"/>
      <c r="AF476" s="439"/>
      <c r="AG476" s="439"/>
      <c r="AH476" s="439"/>
      <c r="AI476" s="439"/>
      <c r="AJ476" s="439"/>
      <c r="AK476" s="439"/>
      <c r="AL476" s="439"/>
      <c r="AM476" s="439"/>
      <c r="AN476" s="439"/>
      <c r="AO476" s="439"/>
      <c r="AP476" s="439"/>
      <c r="AQ476" s="439"/>
      <c r="AR476" s="439"/>
      <c r="AS476" s="439"/>
      <c r="AT476" s="441"/>
    </row>
    <row r="477" spans="1:46" x14ac:dyDescent="0.2">
      <c r="A477" s="439"/>
      <c r="B477" s="439"/>
      <c r="C477" s="439"/>
      <c r="D477" s="439"/>
      <c r="E477" s="439"/>
      <c r="F477" s="439"/>
      <c r="G477" s="439"/>
      <c r="H477" s="439"/>
      <c r="I477" s="439"/>
      <c r="J477" s="439"/>
      <c r="K477" s="439"/>
      <c r="L477" s="439"/>
      <c r="M477" s="439"/>
      <c r="N477" s="439"/>
      <c r="O477" s="439"/>
      <c r="P477" s="439"/>
      <c r="Q477" s="439"/>
      <c r="R477" s="439"/>
      <c r="S477" s="439"/>
      <c r="T477" s="439"/>
      <c r="U477" s="439"/>
      <c r="V477" s="439"/>
      <c r="W477" s="439"/>
      <c r="X477" s="439"/>
      <c r="Y477" s="439"/>
      <c r="Z477" s="439"/>
      <c r="AA477" s="439"/>
      <c r="AB477" s="439"/>
      <c r="AC477" s="439"/>
      <c r="AD477" s="439"/>
      <c r="AE477" s="439"/>
      <c r="AF477" s="439"/>
      <c r="AG477" s="439"/>
      <c r="AH477" s="439"/>
      <c r="AI477" s="439"/>
      <c r="AJ477" s="439"/>
      <c r="AK477" s="439"/>
      <c r="AL477" s="439"/>
      <c r="AM477" s="439"/>
      <c r="AN477" s="439"/>
      <c r="AO477" s="439"/>
      <c r="AP477" s="439"/>
      <c r="AQ477" s="439"/>
      <c r="AR477" s="439"/>
      <c r="AS477" s="439"/>
      <c r="AT477" s="441"/>
    </row>
    <row r="478" spans="1:46" x14ac:dyDescent="0.2">
      <c r="A478" s="439"/>
      <c r="B478" s="439"/>
      <c r="C478" s="439"/>
      <c r="D478" s="439"/>
      <c r="E478" s="439"/>
      <c r="F478" s="439"/>
      <c r="G478" s="439"/>
      <c r="H478" s="439"/>
      <c r="I478" s="439"/>
      <c r="J478" s="439"/>
      <c r="K478" s="439"/>
      <c r="L478" s="439"/>
      <c r="M478" s="439"/>
      <c r="N478" s="439"/>
      <c r="O478" s="439"/>
      <c r="P478" s="439"/>
      <c r="Q478" s="439"/>
      <c r="R478" s="439"/>
      <c r="S478" s="439"/>
      <c r="T478" s="439"/>
      <c r="U478" s="439"/>
      <c r="V478" s="439"/>
      <c r="W478" s="439"/>
      <c r="X478" s="439"/>
      <c r="Y478" s="439"/>
      <c r="Z478" s="439"/>
      <c r="AA478" s="439"/>
      <c r="AB478" s="439"/>
      <c r="AC478" s="439"/>
      <c r="AD478" s="439"/>
      <c r="AE478" s="439"/>
      <c r="AF478" s="439"/>
      <c r="AG478" s="439"/>
      <c r="AH478" s="439"/>
      <c r="AI478" s="439"/>
      <c r="AJ478" s="439"/>
      <c r="AK478" s="439"/>
      <c r="AL478" s="439"/>
      <c r="AM478" s="439"/>
      <c r="AN478" s="439"/>
      <c r="AO478" s="439"/>
      <c r="AP478" s="439"/>
      <c r="AQ478" s="439"/>
      <c r="AR478" s="439"/>
      <c r="AS478" s="439"/>
      <c r="AT478" s="441"/>
    </row>
    <row r="479" spans="1:46" x14ac:dyDescent="0.2">
      <c r="A479" s="439"/>
      <c r="B479" s="439"/>
      <c r="C479" s="439"/>
      <c r="D479" s="439"/>
      <c r="E479" s="439"/>
      <c r="F479" s="439"/>
      <c r="G479" s="439"/>
      <c r="H479" s="439"/>
      <c r="I479" s="439"/>
      <c r="J479" s="439"/>
      <c r="K479" s="439"/>
      <c r="L479" s="439"/>
      <c r="M479" s="439"/>
      <c r="N479" s="439"/>
      <c r="O479" s="439"/>
      <c r="P479" s="439"/>
      <c r="Q479" s="439"/>
      <c r="R479" s="439"/>
      <c r="S479" s="439"/>
      <c r="T479" s="439"/>
      <c r="U479" s="439"/>
      <c r="V479" s="439"/>
      <c r="W479" s="439"/>
      <c r="X479" s="439"/>
      <c r="Y479" s="439"/>
      <c r="Z479" s="439"/>
      <c r="AA479" s="439"/>
      <c r="AB479" s="439"/>
      <c r="AC479" s="439"/>
      <c r="AD479" s="439"/>
      <c r="AE479" s="439"/>
      <c r="AF479" s="439"/>
      <c r="AG479" s="439"/>
      <c r="AH479" s="439"/>
      <c r="AI479" s="439"/>
      <c r="AJ479" s="439"/>
      <c r="AK479" s="439"/>
      <c r="AL479" s="439"/>
      <c r="AM479" s="439"/>
      <c r="AN479" s="439"/>
      <c r="AO479" s="439"/>
      <c r="AP479" s="439"/>
      <c r="AQ479" s="439"/>
      <c r="AR479" s="439"/>
      <c r="AS479" s="439"/>
      <c r="AT479" s="441"/>
    </row>
    <row r="480" spans="1:46" x14ac:dyDescent="0.2">
      <c r="A480" s="439"/>
      <c r="B480" s="439"/>
      <c r="C480" s="439"/>
      <c r="D480" s="439"/>
      <c r="E480" s="439"/>
      <c r="F480" s="439"/>
      <c r="G480" s="439"/>
      <c r="H480" s="439"/>
      <c r="I480" s="439"/>
      <c r="J480" s="439"/>
      <c r="K480" s="439"/>
      <c r="L480" s="439"/>
      <c r="M480" s="439"/>
      <c r="N480" s="439"/>
      <c r="O480" s="439"/>
      <c r="P480" s="439"/>
      <c r="Q480" s="439"/>
      <c r="R480" s="439"/>
      <c r="S480" s="439"/>
      <c r="T480" s="439"/>
      <c r="U480" s="439"/>
      <c r="V480" s="439"/>
      <c r="W480" s="439"/>
      <c r="X480" s="439"/>
      <c r="Y480" s="439"/>
      <c r="Z480" s="439"/>
      <c r="AA480" s="439"/>
      <c r="AB480" s="439"/>
      <c r="AC480" s="439"/>
      <c r="AD480" s="439"/>
      <c r="AE480" s="439"/>
      <c r="AF480" s="439"/>
      <c r="AG480" s="439"/>
      <c r="AH480" s="439"/>
      <c r="AI480" s="439"/>
      <c r="AJ480" s="439"/>
      <c r="AK480" s="439"/>
      <c r="AL480" s="439"/>
      <c r="AM480" s="439"/>
      <c r="AN480" s="439"/>
      <c r="AO480" s="439"/>
      <c r="AP480" s="439"/>
      <c r="AQ480" s="439"/>
      <c r="AR480" s="439"/>
      <c r="AS480" s="439"/>
      <c r="AT480" s="441"/>
    </row>
    <row r="481" spans="1:46" x14ac:dyDescent="0.2">
      <c r="A481" s="439"/>
      <c r="B481" s="439"/>
      <c r="C481" s="439"/>
      <c r="D481" s="439"/>
      <c r="E481" s="439"/>
      <c r="F481" s="439"/>
      <c r="G481" s="439"/>
      <c r="H481" s="439"/>
      <c r="I481" s="439"/>
      <c r="J481" s="439"/>
      <c r="K481" s="439"/>
      <c r="L481" s="439"/>
      <c r="M481" s="439"/>
      <c r="N481" s="439"/>
      <c r="O481" s="439"/>
      <c r="P481" s="439"/>
      <c r="Q481" s="439"/>
      <c r="R481" s="439"/>
      <c r="S481" s="439"/>
      <c r="T481" s="439"/>
      <c r="U481" s="439"/>
      <c r="V481" s="439"/>
      <c r="W481" s="439"/>
      <c r="X481" s="439"/>
      <c r="Y481" s="439"/>
      <c r="Z481" s="439"/>
      <c r="AA481" s="439"/>
      <c r="AB481" s="439"/>
      <c r="AC481" s="439"/>
      <c r="AD481" s="439"/>
      <c r="AE481" s="439"/>
      <c r="AF481" s="439"/>
      <c r="AG481" s="439"/>
      <c r="AH481" s="439"/>
      <c r="AI481" s="439"/>
      <c r="AJ481" s="439"/>
      <c r="AK481" s="439"/>
      <c r="AL481" s="439"/>
      <c r="AM481" s="439"/>
      <c r="AN481" s="439"/>
      <c r="AO481" s="439"/>
      <c r="AP481" s="439"/>
      <c r="AQ481" s="439"/>
      <c r="AR481" s="439"/>
      <c r="AS481" s="439"/>
      <c r="AT481" s="441"/>
    </row>
    <row r="482" spans="1:46" x14ac:dyDescent="0.2">
      <c r="A482" s="439"/>
      <c r="B482" s="439"/>
      <c r="C482" s="439"/>
      <c r="D482" s="439"/>
      <c r="E482" s="439"/>
      <c r="F482" s="439"/>
      <c r="G482" s="439"/>
      <c r="H482" s="439"/>
      <c r="I482" s="439"/>
      <c r="J482" s="439"/>
      <c r="K482" s="439"/>
      <c r="L482" s="439"/>
      <c r="M482" s="439"/>
      <c r="N482" s="439"/>
      <c r="O482" s="439"/>
      <c r="P482" s="439"/>
      <c r="Q482" s="439"/>
      <c r="R482" s="439"/>
      <c r="S482" s="439"/>
      <c r="T482" s="439"/>
      <c r="U482" s="439"/>
      <c r="V482" s="439"/>
      <c r="W482" s="439"/>
      <c r="X482" s="439"/>
      <c r="Y482" s="439"/>
      <c r="Z482" s="439"/>
      <c r="AA482" s="439"/>
      <c r="AB482" s="439"/>
      <c r="AC482" s="439"/>
      <c r="AD482" s="439"/>
      <c r="AE482" s="439"/>
      <c r="AF482" s="439"/>
      <c r="AG482" s="439"/>
      <c r="AH482" s="439"/>
      <c r="AI482" s="439"/>
      <c r="AJ482" s="439"/>
      <c r="AK482" s="439"/>
      <c r="AL482" s="439"/>
      <c r="AM482" s="439"/>
      <c r="AN482" s="439"/>
      <c r="AO482" s="439"/>
      <c r="AP482" s="439"/>
      <c r="AQ482" s="439"/>
      <c r="AR482" s="439"/>
      <c r="AS482" s="439"/>
      <c r="AT482" s="441"/>
    </row>
    <row r="483" spans="1:46" x14ac:dyDescent="0.2">
      <c r="A483" s="439"/>
      <c r="B483" s="439"/>
      <c r="C483" s="439"/>
      <c r="D483" s="439"/>
      <c r="E483" s="439"/>
      <c r="F483" s="439"/>
      <c r="G483" s="439"/>
      <c r="H483" s="439"/>
      <c r="I483" s="439"/>
      <c r="J483" s="439"/>
      <c r="K483" s="439"/>
      <c r="L483" s="439"/>
      <c r="M483" s="439"/>
      <c r="N483" s="439"/>
      <c r="O483" s="439"/>
      <c r="P483" s="439"/>
      <c r="Q483" s="439"/>
      <c r="R483" s="439"/>
      <c r="S483" s="439"/>
      <c r="T483" s="439"/>
      <c r="U483" s="439"/>
      <c r="V483" s="439"/>
      <c r="W483" s="439"/>
      <c r="X483" s="439"/>
      <c r="Y483" s="439"/>
      <c r="Z483" s="439"/>
      <c r="AA483" s="439"/>
      <c r="AB483" s="439"/>
      <c r="AC483" s="439"/>
      <c r="AD483" s="439"/>
      <c r="AE483" s="439"/>
      <c r="AF483" s="439"/>
      <c r="AG483" s="439"/>
      <c r="AH483" s="439"/>
      <c r="AI483" s="439"/>
      <c r="AJ483" s="439"/>
      <c r="AK483" s="439"/>
      <c r="AL483" s="439"/>
      <c r="AM483" s="439"/>
      <c r="AN483" s="439"/>
      <c r="AO483" s="439"/>
      <c r="AP483" s="439"/>
      <c r="AQ483" s="439"/>
      <c r="AR483" s="439"/>
      <c r="AS483" s="439"/>
      <c r="AT483" s="441"/>
    </row>
    <row r="484" spans="1:46" x14ac:dyDescent="0.2">
      <c r="A484" s="439"/>
      <c r="B484" s="439"/>
      <c r="C484" s="439"/>
      <c r="D484" s="439"/>
      <c r="E484" s="439"/>
      <c r="F484" s="439"/>
      <c r="G484" s="439"/>
      <c r="H484" s="439"/>
      <c r="I484" s="439"/>
      <c r="J484" s="439"/>
      <c r="K484" s="439"/>
      <c r="L484" s="439"/>
      <c r="M484" s="439"/>
      <c r="N484" s="439"/>
      <c r="O484" s="439"/>
      <c r="P484" s="439"/>
      <c r="Q484" s="439"/>
      <c r="R484" s="439"/>
      <c r="S484" s="439"/>
      <c r="T484" s="439"/>
      <c r="U484" s="439"/>
      <c r="V484" s="439"/>
      <c r="W484" s="439"/>
      <c r="X484" s="439"/>
      <c r="Y484" s="439"/>
      <c r="Z484" s="439"/>
      <c r="AA484" s="439"/>
      <c r="AB484" s="439"/>
      <c r="AC484" s="439"/>
      <c r="AD484" s="439"/>
      <c r="AE484" s="439"/>
      <c r="AF484" s="439"/>
      <c r="AG484" s="439"/>
      <c r="AH484" s="439"/>
      <c r="AI484" s="439"/>
      <c r="AJ484" s="439"/>
      <c r="AK484" s="439"/>
      <c r="AL484" s="439"/>
      <c r="AM484" s="439"/>
      <c r="AN484" s="439"/>
      <c r="AO484" s="439"/>
      <c r="AP484" s="439"/>
      <c r="AQ484" s="439"/>
      <c r="AR484" s="439"/>
      <c r="AS484" s="439"/>
      <c r="AT484" s="441"/>
    </row>
    <row r="485" spans="1:46" x14ac:dyDescent="0.2">
      <c r="A485" s="439"/>
      <c r="B485" s="439"/>
      <c r="C485" s="439"/>
      <c r="D485" s="439"/>
      <c r="E485" s="439"/>
      <c r="F485" s="439"/>
      <c r="G485" s="439"/>
      <c r="H485" s="439"/>
      <c r="I485" s="439"/>
      <c r="J485" s="439"/>
      <c r="K485" s="439"/>
      <c r="L485" s="439"/>
      <c r="M485" s="439"/>
      <c r="N485" s="439"/>
      <c r="O485" s="439"/>
      <c r="P485" s="439"/>
      <c r="Q485" s="439"/>
      <c r="R485" s="439"/>
      <c r="S485" s="439"/>
      <c r="T485" s="439"/>
      <c r="U485" s="439"/>
      <c r="V485" s="439"/>
      <c r="W485" s="439"/>
      <c r="X485" s="439"/>
      <c r="Y485" s="439"/>
      <c r="Z485" s="439"/>
      <c r="AA485" s="439"/>
      <c r="AB485" s="439"/>
      <c r="AC485" s="439"/>
      <c r="AD485" s="439"/>
      <c r="AE485" s="439"/>
      <c r="AF485" s="439"/>
      <c r="AG485" s="439"/>
      <c r="AH485" s="439"/>
      <c r="AI485" s="439"/>
      <c r="AJ485" s="439"/>
      <c r="AK485" s="439"/>
      <c r="AL485" s="439"/>
      <c r="AM485" s="439"/>
      <c r="AN485" s="439"/>
      <c r="AO485" s="439"/>
      <c r="AP485" s="439"/>
      <c r="AQ485" s="439"/>
      <c r="AR485" s="439"/>
      <c r="AS485" s="439"/>
      <c r="AT485" s="441"/>
    </row>
    <row r="486" spans="1:46" x14ac:dyDescent="0.2">
      <c r="A486" s="439"/>
      <c r="B486" s="439"/>
      <c r="C486" s="439"/>
      <c r="D486" s="439"/>
      <c r="E486" s="439"/>
      <c r="F486" s="439"/>
      <c r="G486" s="439"/>
      <c r="H486" s="439"/>
      <c r="I486" s="439"/>
      <c r="J486" s="439"/>
      <c r="K486" s="439"/>
      <c r="L486" s="439"/>
      <c r="M486" s="439"/>
      <c r="N486" s="439"/>
      <c r="O486" s="439"/>
      <c r="P486" s="439"/>
      <c r="Q486" s="439"/>
      <c r="R486" s="439"/>
      <c r="S486" s="439"/>
      <c r="T486" s="439"/>
      <c r="U486" s="439"/>
      <c r="V486" s="439"/>
      <c r="W486" s="439"/>
      <c r="X486" s="439"/>
      <c r="Y486" s="439"/>
      <c r="Z486" s="439"/>
      <c r="AA486" s="439"/>
      <c r="AB486" s="439"/>
      <c r="AC486" s="439"/>
      <c r="AD486" s="439"/>
      <c r="AE486" s="439"/>
      <c r="AF486" s="439"/>
      <c r="AG486" s="439"/>
      <c r="AH486" s="439"/>
      <c r="AI486" s="439"/>
      <c r="AJ486" s="439"/>
      <c r="AK486" s="439"/>
      <c r="AL486" s="439"/>
      <c r="AM486" s="439"/>
      <c r="AN486" s="439"/>
      <c r="AO486" s="439"/>
      <c r="AP486" s="439"/>
      <c r="AQ486" s="439"/>
      <c r="AR486" s="439"/>
      <c r="AS486" s="439"/>
      <c r="AT486" s="441"/>
    </row>
    <row r="487" spans="1:46" x14ac:dyDescent="0.2">
      <c r="A487" s="439"/>
      <c r="B487" s="439"/>
      <c r="C487" s="439"/>
      <c r="D487" s="439"/>
      <c r="E487" s="439"/>
      <c r="F487" s="439"/>
      <c r="G487" s="439"/>
      <c r="H487" s="439"/>
      <c r="I487" s="439"/>
      <c r="J487" s="439"/>
      <c r="K487" s="439"/>
      <c r="L487" s="439"/>
      <c r="M487" s="439"/>
      <c r="N487" s="439"/>
      <c r="O487" s="439"/>
      <c r="P487" s="439"/>
      <c r="Q487" s="439"/>
      <c r="R487" s="439"/>
      <c r="S487" s="439"/>
      <c r="T487" s="439"/>
      <c r="U487" s="439"/>
      <c r="V487" s="439"/>
      <c r="W487" s="439"/>
      <c r="X487" s="439"/>
      <c r="Y487" s="439"/>
      <c r="Z487" s="439"/>
      <c r="AA487" s="439"/>
      <c r="AB487" s="439"/>
      <c r="AC487" s="439"/>
      <c r="AD487" s="439"/>
      <c r="AE487" s="439"/>
      <c r="AF487" s="439"/>
      <c r="AG487" s="439"/>
      <c r="AH487" s="439"/>
      <c r="AI487" s="439"/>
      <c r="AJ487" s="439"/>
      <c r="AK487" s="439"/>
      <c r="AL487" s="439"/>
      <c r="AM487" s="439"/>
      <c r="AN487" s="439"/>
      <c r="AO487" s="439"/>
      <c r="AP487" s="439"/>
      <c r="AQ487" s="439"/>
      <c r="AR487" s="439"/>
      <c r="AS487" s="439"/>
      <c r="AT487" s="441"/>
    </row>
    <row r="488" spans="1:46" x14ac:dyDescent="0.2">
      <c r="A488" s="439"/>
      <c r="B488" s="439"/>
      <c r="C488" s="439"/>
      <c r="D488" s="439"/>
      <c r="E488" s="439"/>
      <c r="F488" s="439"/>
      <c r="G488" s="439"/>
      <c r="H488" s="439"/>
      <c r="I488" s="439"/>
      <c r="J488" s="439"/>
      <c r="K488" s="439"/>
      <c r="L488" s="439"/>
      <c r="M488" s="439"/>
      <c r="N488" s="439"/>
      <c r="O488" s="439"/>
      <c r="P488" s="439"/>
      <c r="Q488" s="439"/>
      <c r="R488" s="439"/>
      <c r="S488" s="439"/>
      <c r="T488" s="439"/>
      <c r="U488" s="439"/>
      <c r="V488" s="439"/>
      <c r="W488" s="439"/>
      <c r="X488" s="439"/>
      <c r="Y488" s="439"/>
      <c r="Z488" s="439"/>
      <c r="AA488" s="439"/>
      <c r="AB488" s="439"/>
      <c r="AC488" s="439"/>
      <c r="AD488" s="439"/>
      <c r="AE488" s="439"/>
      <c r="AF488" s="439"/>
      <c r="AG488" s="439"/>
      <c r="AH488" s="439"/>
      <c r="AI488" s="439"/>
      <c r="AJ488" s="439"/>
      <c r="AK488" s="439"/>
      <c r="AL488" s="439"/>
      <c r="AM488" s="439"/>
      <c r="AN488" s="439"/>
      <c r="AO488" s="439"/>
      <c r="AP488" s="439"/>
      <c r="AQ488" s="439"/>
      <c r="AR488" s="439"/>
      <c r="AS488" s="439"/>
      <c r="AT488" s="441"/>
    </row>
    <row r="489" spans="1:46" x14ac:dyDescent="0.2">
      <c r="A489" s="439"/>
      <c r="B489" s="439"/>
      <c r="C489" s="439"/>
      <c r="D489" s="439"/>
      <c r="E489" s="439"/>
      <c r="F489" s="439"/>
      <c r="G489" s="439"/>
      <c r="H489" s="439"/>
      <c r="I489" s="439"/>
      <c r="J489" s="439"/>
      <c r="K489" s="439"/>
      <c r="L489" s="439"/>
      <c r="M489" s="439"/>
      <c r="N489" s="439"/>
      <c r="O489" s="439"/>
      <c r="P489" s="439"/>
      <c r="Q489" s="439"/>
      <c r="R489" s="439"/>
      <c r="S489" s="439"/>
      <c r="T489" s="439"/>
      <c r="U489" s="439"/>
      <c r="V489" s="439"/>
      <c r="W489" s="439"/>
      <c r="X489" s="439"/>
      <c r="Y489" s="439"/>
      <c r="Z489" s="439"/>
      <c r="AA489" s="439"/>
      <c r="AB489" s="439"/>
      <c r="AC489" s="439"/>
      <c r="AD489" s="439"/>
      <c r="AE489" s="439"/>
      <c r="AF489" s="439"/>
      <c r="AG489" s="439"/>
      <c r="AH489" s="439"/>
      <c r="AI489" s="439"/>
      <c r="AJ489" s="439"/>
      <c r="AK489" s="439"/>
      <c r="AL489" s="439"/>
      <c r="AM489" s="439"/>
      <c r="AN489" s="439"/>
      <c r="AO489" s="439"/>
      <c r="AP489" s="439"/>
      <c r="AQ489" s="439"/>
      <c r="AR489" s="439"/>
      <c r="AS489" s="439"/>
      <c r="AT489" s="441"/>
    </row>
    <row r="490" spans="1:46" x14ac:dyDescent="0.2">
      <c r="A490" s="439"/>
      <c r="B490" s="439"/>
      <c r="C490" s="439"/>
      <c r="D490" s="439"/>
      <c r="E490" s="439"/>
      <c r="F490" s="439"/>
      <c r="G490" s="439"/>
      <c r="H490" s="439"/>
      <c r="I490" s="439"/>
      <c r="J490" s="439"/>
      <c r="K490" s="439"/>
      <c r="L490" s="439"/>
      <c r="M490" s="439"/>
      <c r="N490" s="439"/>
      <c r="O490" s="439"/>
      <c r="P490" s="439"/>
      <c r="Q490" s="439"/>
      <c r="R490" s="439"/>
      <c r="S490" s="439"/>
      <c r="T490" s="439"/>
      <c r="U490" s="439"/>
      <c r="V490" s="439"/>
      <c r="W490" s="439"/>
      <c r="X490" s="439"/>
      <c r="Y490" s="439"/>
      <c r="Z490" s="439"/>
      <c r="AA490" s="439"/>
      <c r="AB490" s="439"/>
      <c r="AC490" s="439"/>
      <c r="AD490" s="439"/>
      <c r="AE490" s="439"/>
      <c r="AF490" s="439"/>
      <c r="AG490" s="439"/>
      <c r="AH490" s="439"/>
      <c r="AI490" s="439"/>
      <c r="AJ490" s="439"/>
      <c r="AK490" s="439"/>
      <c r="AL490" s="439"/>
      <c r="AM490" s="439"/>
      <c r="AN490" s="439"/>
      <c r="AO490" s="439"/>
      <c r="AP490" s="439"/>
      <c r="AQ490" s="439"/>
      <c r="AR490" s="439"/>
      <c r="AS490" s="439"/>
      <c r="AT490" s="441"/>
    </row>
    <row r="491" spans="1:46" x14ac:dyDescent="0.2">
      <c r="A491" s="439"/>
      <c r="B491" s="439"/>
      <c r="C491" s="439"/>
      <c r="D491" s="439"/>
      <c r="E491" s="439"/>
      <c r="F491" s="439"/>
      <c r="G491" s="439"/>
      <c r="H491" s="439"/>
      <c r="I491" s="439"/>
      <c r="J491" s="439"/>
      <c r="K491" s="439"/>
      <c r="L491" s="439"/>
      <c r="M491" s="439"/>
      <c r="N491" s="439"/>
      <c r="O491" s="439"/>
      <c r="P491" s="439"/>
      <c r="Q491" s="439"/>
      <c r="R491" s="439"/>
      <c r="S491" s="439"/>
      <c r="T491" s="439"/>
      <c r="U491" s="439"/>
      <c r="V491" s="439"/>
      <c r="W491" s="439"/>
      <c r="X491" s="439"/>
      <c r="Y491" s="439"/>
      <c r="Z491" s="439"/>
      <c r="AA491" s="439"/>
      <c r="AB491" s="439"/>
      <c r="AC491" s="439"/>
      <c r="AD491" s="439"/>
      <c r="AE491" s="439"/>
      <c r="AF491" s="439"/>
      <c r="AG491" s="439"/>
      <c r="AH491" s="439"/>
      <c r="AI491" s="439"/>
      <c r="AJ491" s="439"/>
      <c r="AK491" s="439"/>
      <c r="AL491" s="439"/>
      <c r="AM491" s="439"/>
      <c r="AN491" s="439"/>
      <c r="AO491" s="439"/>
      <c r="AP491" s="439"/>
      <c r="AQ491" s="439"/>
      <c r="AR491" s="439"/>
      <c r="AS491" s="439"/>
      <c r="AT491" s="441"/>
    </row>
    <row r="492" spans="1:46" x14ac:dyDescent="0.2">
      <c r="A492" s="439"/>
      <c r="B492" s="439"/>
      <c r="C492" s="439"/>
      <c r="D492" s="439"/>
      <c r="E492" s="439"/>
      <c r="F492" s="439"/>
      <c r="G492" s="439"/>
      <c r="H492" s="439"/>
      <c r="I492" s="439"/>
      <c r="J492" s="439"/>
      <c r="K492" s="439"/>
      <c r="L492" s="439"/>
      <c r="M492" s="439"/>
      <c r="N492" s="439"/>
      <c r="O492" s="439"/>
      <c r="P492" s="439"/>
      <c r="Q492" s="439"/>
      <c r="R492" s="439"/>
      <c r="S492" s="439"/>
      <c r="T492" s="439"/>
      <c r="U492" s="439"/>
      <c r="V492" s="439"/>
      <c r="W492" s="439"/>
      <c r="X492" s="439"/>
      <c r="Y492" s="439"/>
      <c r="Z492" s="439"/>
      <c r="AA492" s="439"/>
      <c r="AB492" s="439"/>
      <c r="AC492" s="439"/>
      <c r="AD492" s="439"/>
      <c r="AE492" s="439"/>
      <c r="AF492" s="439"/>
      <c r="AG492" s="439"/>
      <c r="AH492" s="439"/>
      <c r="AI492" s="439"/>
      <c r="AJ492" s="439"/>
      <c r="AK492" s="439"/>
      <c r="AL492" s="439"/>
      <c r="AM492" s="439"/>
      <c r="AN492" s="439"/>
      <c r="AO492" s="439"/>
      <c r="AP492" s="439"/>
      <c r="AQ492" s="439"/>
      <c r="AR492" s="439"/>
      <c r="AS492" s="439"/>
      <c r="AT492" s="441"/>
    </row>
    <row r="493" spans="1:46" x14ac:dyDescent="0.2">
      <c r="A493" s="439"/>
      <c r="B493" s="439"/>
      <c r="C493" s="439"/>
      <c r="D493" s="439"/>
      <c r="E493" s="439"/>
      <c r="F493" s="439"/>
      <c r="G493" s="439"/>
      <c r="H493" s="439"/>
      <c r="I493" s="439"/>
      <c r="J493" s="439"/>
      <c r="K493" s="439"/>
      <c r="L493" s="439"/>
      <c r="M493" s="439"/>
      <c r="N493" s="439"/>
      <c r="O493" s="439"/>
      <c r="P493" s="439"/>
      <c r="Q493" s="439"/>
      <c r="R493" s="439"/>
      <c r="S493" s="439"/>
      <c r="T493" s="439"/>
      <c r="U493" s="439"/>
      <c r="V493" s="439"/>
      <c r="W493" s="439"/>
      <c r="X493" s="439"/>
      <c r="Y493" s="439"/>
      <c r="Z493" s="439"/>
      <c r="AA493" s="439"/>
      <c r="AB493" s="439"/>
      <c r="AC493" s="439"/>
      <c r="AD493" s="439"/>
      <c r="AE493" s="439"/>
      <c r="AF493" s="439"/>
      <c r="AG493" s="439"/>
      <c r="AH493" s="439"/>
      <c r="AI493" s="439"/>
      <c r="AJ493" s="439"/>
      <c r="AK493" s="439"/>
      <c r="AL493" s="439"/>
      <c r="AM493" s="439"/>
      <c r="AN493" s="439"/>
      <c r="AO493" s="439"/>
      <c r="AP493" s="439"/>
      <c r="AQ493" s="439"/>
      <c r="AR493" s="439"/>
      <c r="AS493" s="439"/>
      <c r="AT493" s="441"/>
    </row>
    <row r="494" spans="1:46" x14ac:dyDescent="0.2">
      <c r="A494" s="439"/>
      <c r="B494" s="439"/>
      <c r="C494" s="439"/>
      <c r="D494" s="439"/>
      <c r="E494" s="439"/>
      <c r="F494" s="439"/>
      <c r="G494" s="439"/>
      <c r="H494" s="439"/>
      <c r="I494" s="439"/>
      <c r="J494" s="439"/>
      <c r="K494" s="439"/>
      <c r="L494" s="439"/>
      <c r="M494" s="439"/>
      <c r="N494" s="439"/>
      <c r="O494" s="439"/>
      <c r="P494" s="439"/>
      <c r="Q494" s="439"/>
      <c r="R494" s="439"/>
      <c r="S494" s="439"/>
      <c r="T494" s="439"/>
      <c r="U494" s="439"/>
      <c r="V494" s="439"/>
      <c r="W494" s="439"/>
      <c r="X494" s="439"/>
      <c r="Y494" s="439"/>
      <c r="Z494" s="439"/>
      <c r="AA494" s="439"/>
      <c r="AB494" s="439"/>
      <c r="AC494" s="439"/>
      <c r="AD494" s="439"/>
      <c r="AE494" s="439"/>
      <c r="AF494" s="439"/>
      <c r="AG494" s="439"/>
      <c r="AH494" s="439"/>
      <c r="AI494" s="439"/>
      <c r="AJ494" s="439"/>
      <c r="AK494" s="439"/>
      <c r="AL494" s="439"/>
      <c r="AM494" s="439"/>
      <c r="AN494" s="439"/>
      <c r="AO494" s="439"/>
      <c r="AP494" s="439"/>
      <c r="AQ494" s="439"/>
      <c r="AR494" s="439"/>
      <c r="AS494" s="439"/>
      <c r="AT494" s="441"/>
    </row>
    <row r="495" spans="1:46" x14ac:dyDescent="0.2">
      <c r="A495" s="439"/>
      <c r="B495" s="439"/>
      <c r="C495" s="439"/>
      <c r="D495" s="439"/>
      <c r="E495" s="439"/>
      <c r="F495" s="439"/>
      <c r="G495" s="439"/>
      <c r="H495" s="439"/>
      <c r="I495" s="439"/>
      <c r="J495" s="439"/>
      <c r="K495" s="439"/>
      <c r="L495" s="439"/>
      <c r="M495" s="439"/>
      <c r="N495" s="439"/>
      <c r="O495" s="439"/>
      <c r="P495" s="439"/>
      <c r="Q495" s="439"/>
      <c r="R495" s="439"/>
      <c r="S495" s="439"/>
      <c r="T495" s="439"/>
      <c r="U495" s="439"/>
      <c r="V495" s="439"/>
      <c r="W495" s="439"/>
      <c r="X495" s="439"/>
      <c r="Y495" s="439"/>
      <c r="Z495" s="439"/>
      <c r="AA495" s="439"/>
      <c r="AB495" s="439"/>
      <c r="AC495" s="439"/>
      <c r="AD495" s="439"/>
      <c r="AE495" s="439"/>
      <c r="AF495" s="439"/>
      <c r="AG495" s="439"/>
      <c r="AH495" s="439"/>
      <c r="AI495" s="439"/>
      <c r="AJ495" s="439"/>
      <c r="AK495" s="439"/>
      <c r="AL495" s="439"/>
      <c r="AM495" s="439"/>
      <c r="AN495" s="439"/>
      <c r="AO495" s="439"/>
      <c r="AP495" s="439"/>
      <c r="AQ495" s="439"/>
      <c r="AR495" s="439"/>
      <c r="AS495" s="439"/>
      <c r="AT495" s="441"/>
    </row>
    <row r="496" spans="1:46" x14ac:dyDescent="0.2">
      <c r="A496" s="439"/>
      <c r="B496" s="439"/>
      <c r="C496" s="439"/>
      <c r="D496" s="439"/>
      <c r="E496" s="439"/>
      <c r="F496" s="439"/>
      <c r="G496" s="439"/>
      <c r="H496" s="439"/>
      <c r="I496" s="439"/>
      <c r="J496" s="439"/>
      <c r="K496" s="439"/>
      <c r="L496" s="439"/>
      <c r="M496" s="439"/>
      <c r="N496" s="439"/>
      <c r="O496" s="439"/>
      <c r="P496" s="439"/>
      <c r="Q496" s="439"/>
      <c r="R496" s="439"/>
      <c r="S496" s="439"/>
      <c r="T496" s="439"/>
      <c r="U496" s="439"/>
      <c r="V496" s="439"/>
      <c r="W496" s="439"/>
      <c r="X496" s="439"/>
      <c r="Y496" s="439"/>
      <c r="Z496" s="439"/>
      <c r="AA496" s="439"/>
      <c r="AB496" s="439"/>
      <c r="AC496" s="439"/>
      <c r="AD496" s="439"/>
      <c r="AE496" s="439"/>
      <c r="AF496" s="439"/>
      <c r="AG496" s="439"/>
      <c r="AH496" s="439"/>
      <c r="AI496" s="439"/>
      <c r="AJ496" s="439"/>
      <c r="AK496" s="439"/>
      <c r="AL496" s="439"/>
      <c r="AM496" s="439"/>
      <c r="AN496" s="439"/>
      <c r="AO496" s="439"/>
      <c r="AP496" s="439"/>
      <c r="AQ496" s="439"/>
      <c r="AR496" s="439"/>
      <c r="AS496" s="439"/>
      <c r="AT496" s="441"/>
    </row>
    <row r="497" spans="1:46" x14ac:dyDescent="0.2">
      <c r="A497" s="439"/>
      <c r="B497" s="439"/>
      <c r="C497" s="439"/>
      <c r="D497" s="439"/>
      <c r="E497" s="439"/>
      <c r="F497" s="439"/>
      <c r="G497" s="439"/>
      <c r="H497" s="439"/>
      <c r="I497" s="439"/>
      <c r="J497" s="439"/>
      <c r="K497" s="439"/>
      <c r="L497" s="439"/>
      <c r="M497" s="439"/>
      <c r="N497" s="439"/>
      <c r="O497" s="439"/>
      <c r="P497" s="439"/>
      <c r="Q497" s="439"/>
      <c r="R497" s="439"/>
      <c r="S497" s="439"/>
      <c r="T497" s="439"/>
      <c r="U497" s="439"/>
      <c r="V497" s="439"/>
      <c r="W497" s="439"/>
      <c r="X497" s="439"/>
      <c r="Y497" s="439"/>
      <c r="Z497" s="439"/>
      <c r="AA497" s="439"/>
      <c r="AB497" s="439"/>
      <c r="AC497" s="439"/>
      <c r="AD497" s="439"/>
      <c r="AE497" s="439"/>
      <c r="AF497" s="439"/>
      <c r="AG497" s="439"/>
      <c r="AH497" s="439"/>
      <c r="AI497" s="439"/>
      <c r="AJ497" s="439"/>
      <c r="AK497" s="439"/>
      <c r="AL497" s="439"/>
      <c r="AM497" s="439"/>
      <c r="AN497" s="439"/>
      <c r="AO497" s="439"/>
      <c r="AP497" s="439"/>
      <c r="AQ497" s="439"/>
      <c r="AR497" s="439"/>
      <c r="AS497" s="439"/>
      <c r="AT497" s="441"/>
    </row>
    <row r="498" spans="1:46" x14ac:dyDescent="0.2">
      <c r="A498" s="439"/>
      <c r="B498" s="439"/>
      <c r="C498" s="439"/>
      <c r="D498" s="439"/>
      <c r="E498" s="439"/>
      <c r="F498" s="439"/>
      <c r="G498" s="439"/>
      <c r="H498" s="439"/>
      <c r="I498" s="439"/>
      <c r="J498" s="439"/>
      <c r="K498" s="439"/>
      <c r="L498" s="439"/>
      <c r="M498" s="439"/>
      <c r="N498" s="439"/>
      <c r="O498" s="439"/>
      <c r="P498" s="439"/>
      <c r="Q498" s="439"/>
      <c r="R498" s="439"/>
      <c r="S498" s="439"/>
      <c r="T498" s="439"/>
      <c r="U498" s="439"/>
      <c r="V498" s="439"/>
      <c r="W498" s="439"/>
      <c r="X498" s="439"/>
      <c r="Y498" s="439"/>
      <c r="Z498" s="439"/>
      <c r="AA498" s="439"/>
      <c r="AB498" s="439"/>
      <c r="AC498" s="439"/>
      <c r="AD498" s="439"/>
      <c r="AE498" s="439"/>
      <c r="AF498" s="439"/>
      <c r="AG498" s="439"/>
      <c r="AH498" s="439"/>
      <c r="AI498" s="439"/>
      <c r="AJ498" s="439"/>
      <c r="AK498" s="439"/>
      <c r="AL498" s="439"/>
      <c r="AM498" s="439"/>
      <c r="AN498" s="439"/>
      <c r="AO498" s="439"/>
      <c r="AP498" s="439"/>
      <c r="AQ498" s="439"/>
      <c r="AR498" s="439"/>
      <c r="AS498" s="439"/>
      <c r="AT498" s="441"/>
    </row>
    <row r="499" spans="1:46" x14ac:dyDescent="0.2">
      <c r="A499" s="439"/>
      <c r="B499" s="439"/>
      <c r="AT499" s="441"/>
    </row>
    <row r="500" spans="1:46" x14ac:dyDescent="0.2">
      <c r="A500" s="439"/>
      <c r="B500" s="439"/>
      <c r="AT500" s="441"/>
    </row>
    <row r="501" spans="1:46" x14ac:dyDescent="0.2">
      <c r="A501" s="439"/>
      <c r="B501" s="439"/>
      <c r="AT501" s="441"/>
    </row>
    <row r="502" spans="1:46" x14ac:dyDescent="0.2">
      <c r="A502" s="439"/>
      <c r="B502" s="439"/>
      <c r="AT502" s="441"/>
    </row>
    <row r="503" spans="1:46" x14ac:dyDescent="0.2">
      <c r="A503" s="439"/>
      <c r="B503" s="439"/>
      <c r="AT503" s="441"/>
    </row>
    <row r="504" spans="1:46" x14ac:dyDescent="0.2">
      <c r="A504" s="439"/>
      <c r="B504" s="439"/>
      <c r="AT504" s="441"/>
    </row>
    <row r="505" spans="1:46" x14ac:dyDescent="0.2">
      <c r="A505" s="439"/>
      <c r="B505" s="439"/>
      <c r="AT505" s="441"/>
    </row>
    <row r="506" spans="1:46" x14ac:dyDescent="0.2">
      <c r="A506" s="439"/>
      <c r="B506" s="439"/>
      <c r="AT506" s="441"/>
    </row>
    <row r="507" spans="1:46" x14ac:dyDescent="0.2">
      <c r="A507" s="439"/>
      <c r="B507" s="439"/>
      <c r="AT507" s="441"/>
    </row>
    <row r="508" spans="1:46" x14ac:dyDescent="0.2">
      <c r="A508" s="439"/>
      <c r="B508" s="439"/>
      <c r="AT508" s="441"/>
    </row>
    <row r="509" spans="1:46" x14ac:dyDescent="0.2">
      <c r="A509" s="439"/>
      <c r="B509" s="439"/>
      <c r="AT509" s="441"/>
    </row>
    <row r="510" spans="1:46" x14ac:dyDescent="0.2">
      <c r="A510" s="439"/>
      <c r="B510" s="439"/>
      <c r="AT510" s="441"/>
    </row>
    <row r="511" spans="1:46" x14ac:dyDescent="0.2">
      <c r="A511" s="439"/>
      <c r="B511" s="439"/>
      <c r="AT511" s="441"/>
    </row>
    <row r="512" spans="1:46" x14ac:dyDescent="0.2">
      <c r="A512" s="439"/>
      <c r="B512" s="439"/>
      <c r="AT512" s="441"/>
    </row>
    <row r="513" spans="1:46" x14ac:dyDescent="0.2">
      <c r="A513" s="439"/>
      <c r="B513" s="439"/>
      <c r="AT513" s="441"/>
    </row>
    <row r="514" spans="1:46" x14ac:dyDescent="0.2">
      <c r="A514" s="439"/>
      <c r="B514" s="439"/>
      <c r="AT514" s="441"/>
    </row>
    <row r="515" spans="1:46" x14ac:dyDescent="0.2">
      <c r="A515" s="439"/>
      <c r="B515" s="439"/>
      <c r="AT515" s="441"/>
    </row>
    <row r="516" spans="1:46" x14ac:dyDescent="0.2">
      <c r="A516" s="439"/>
      <c r="B516" s="439"/>
      <c r="AT516" s="441"/>
    </row>
    <row r="517" spans="1:46" x14ac:dyDescent="0.2">
      <c r="A517" s="439"/>
      <c r="B517" s="439"/>
      <c r="AT517" s="441"/>
    </row>
    <row r="518" spans="1:46" x14ac:dyDescent="0.2">
      <c r="A518" s="439"/>
      <c r="B518" s="439"/>
      <c r="AT518" s="441"/>
    </row>
    <row r="519" spans="1:46" x14ac:dyDescent="0.2">
      <c r="A519" s="439"/>
      <c r="B519" s="439"/>
      <c r="AT519" s="441"/>
    </row>
    <row r="520" spans="1:46" x14ac:dyDescent="0.2">
      <c r="A520" s="439"/>
      <c r="B520" s="439"/>
      <c r="AT520" s="441"/>
    </row>
    <row r="521" spans="1:46" x14ac:dyDescent="0.2">
      <c r="A521" s="439"/>
      <c r="B521" s="439"/>
      <c r="AT521" s="441"/>
    </row>
    <row r="522" spans="1:46" x14ac:dyDescent="0.2">
      <c r="A522" s="439"/>
      <c r="B522" s="439"/>
      <c r="AT522" s="441"/>
    </row>
    <row r="523" spans="1:46" x14ac:dyDescent="0.2">
      <c r="A523" s="439"/>
      <c r="B523" s="439"/>
      <c r="AT523" s="441"/>
    </row>
    <row r="524" spans="1:46" x14ac:dyDescent="0.2">
      <c r="A524" s="439"/>
      <c r="B524" s="439"/>
      <c r="AT524" s="441"/>
    </row>
    <row r="525" spans="1:46" x14ac:dyDescent="0.2">
      <c r="A525" s="439"/>
      <c r="B525" s="439"/>
      <c r="AT525" s="441"/>
    </row>
    <row r="526" spans="1:46" x14ac:dyDescent="0.2">
      <c r="A526" s="439"/>
      <c r="B526" s="439"/>
      <c r="AT526" s="441"/>
    </row>
    <row r="527" spans="1:46" x14ac:dyDescent="0.2">
      <c r="A527" s="439"/>
      <c r="B527" s="439"/>
      <c r="AT527" s="441"/>
    </row>
    <row r="528" spans="1:46" x14ac:dyDescent="0.2">
      <c r="A528" s="439"/>
      <c r="B528" s="439"/>
      <c r="AT528" s="441"/>
    </row>
    <row r="529" spans="1:46" x14ac:dyDescent="0.2">
      <c r="A529" s="439"/>
      <c r="B529" s="439"/>
      <c r="AT529" s="441"/>
    </row>
    <row r="530" spans="1:46" x14ac:dyDescent="0.2">
      <c r="A530" s="439"/>
      <c r="B530" s="439"/>
      <c r="AT530" s="441"/>
    </row>
    <row r="531" spans="1:46" x14ac:dyDescent="0.2">
      <c r="A531" s="439"/>
      <c r="B531" s="439"/>
      <c r="AT531" s="441"/>
    </row>
    <row r="532" spans="1:46" x14ac:dyDescent="0.2">
      <c r="A532" s="439"/>
      <c r="B532" s="439"/>
      <c r="AT532" s="441"/>
    </row>
    <row r="533" spans="1:46" x14ac:dyDescent="0.2">
      <c r="A533" s="439"/>
      <c r="B533" s="439"/>
      <c r="AT533" s="441"/>
    </row>
    <row r="534" spans="1:46" x14ac:dyDescent="0.2">
      <c r="A534" s="439"/>
      <c r="B534" s="439"/>
      <c r="AT534" s="441"/>
    </row>
    <row r="535" spans="1:46" x14ac:dyDescent="0.2">
      <c r="A535" s="439"/>
      <c r="B535" s="439"/>
      <c r="AT535" s="441"/>
    </row>
    <row r="536" spans="1:46" x14ac:dyDescent="0.2">
      <c r="A536" s="439"/>
      <c r="B536" s="439"/>
      <c r="AT536" s="441"/>
    </row>
    <row r="537" spans="1:46" x14ac:dyDescent="0.2">
      <c r="A537" s="439"/>
      <c r="B537" s="439"/>
      <c r="AT537" s="441"/>
    </row>
    <row r="538" spans="1:46" x14ac:dyDescent="0.2">
      <c r="A538" s="439"/>
      <c r="B538" s="439"/>
      <c r="AT538" s="441"/>
    </row>
    <row r="539" spans="1:46" x14ac:dyDescent="0.2">
      <c r="A539" s="439"/>
      <c r="B539" s="439"/>
      <c r="AT539" s="441"/>
    </row>
    <row r="540" spans="1:46" x14ac:dyDescent="0.2">
      <c r="A540" s="439"/>
      <c r="B540" s="439"/>
      <c r="AT540" s="441"/>
    </row>
    <row r="541" spans="1:46" x14ac:dyDescent="0.2">
      <c r="A541" s="439"/>
      <c r="B541" s="439"/>
      <c r="AT541" s="441"/>
    </row>
    <row r="542" spans="1:46" x14ac:dyDescent="0.2">
      <c r="A542" s="439"/>
      <c r="B542" s="439"/>
      <c r="AT542" s="441"/>
    </row>
    <row r="543" spans="1:46" x14ac:dyDescent="0.2">
      <c r="A543" s="439"/>
      <c r="B543" s="439"/>
      <c r="AT543" s="441"/>
    </row>
    <row r="544" spans="1:46" x14ac:dyDescent="0.2">
      <c r="A544" s="439"/>
      <c r="B544" s="439"/>
      <c r="AT544" s="441"/>
    </row>
    <row r="545" spans="1:46" x14ac:dyDescent="0.2">
      <c r="A545" s="439"/>
      <c r="B545" s="439"/>
      <c r="AT545" s="441"/>
    </row>
    <row r="546" spans="1:46" x14ac:dyDescent="0.2">
      <c r="A546" s="439"/>
      <c r="B546" s="439"/>
      <c r="AT546" s="441"/>
    </row>
    <row r="547" spans="1:46" x14ac:dyDescent="0.2">
      <c r="A547" s="439"/>
      <c r="B547" s="439"/>
      <c r="AT547" s="441"/>
    </row>
    <row r="548" spans="1:46" x14ac:dyDescent="0.2">
      <c r="A548" s="439"/>
      <c r="B548" s="439"/>
      <c r="AT548" s="441"/>
    </row>
    <row r="549" spans="1:46" x14ac:dyDescent="0.2">
      <c r="A549" s="439"/>
      <c r="B549" s="439"/>
      <c r="AT549" s="441"/>
    </row>
    <row r="550" spans="1:46" x14ac:dyDescent="0.2">
      <c r="A550" s="439"/>
      <c r="B550" s="439"/>
      <c r="AT550" s="441"/>
    </row>
    <row r="551" spans="1:46" x14ac:dyDescent="0.2">
      <c r="A551" s="439"/>
      <c r="B551" s="439"/>
      <c r="AT551" s="441"/>
    </row>
    <row r="552" spans="1:46" x14ac:dyDescent="0.2">
      <c r="A552" s="439"/>
      <c r="B552" s="439"/>
      <c r="AT552" s="441"/>
    </row>
    <row r="553" spans="1:46" x14ac:dyDescent="0.2">
      <c r="A553" s="439"/>
      <c r="B553" s="439"/>
      <c r="AT553" s="441"/>
    </row>
    <row r="554" spans="1:46" x14ac:dyDescent="0.2">
      <c r="A554" s="439"/>
      <c r="B554" s="439"/>
      <c r="AT554" s="441"/>
    </row>
    <row r="555" spans="1:46" x14ac:dyDescent="0.2">
      <c r="A555" s="439"/>
      <c r="B555" s="439"/>
      <c r="AT555" s="441"/>
    </row>
    <row r="556" spans="1:46" x14ac:dyDescent="0.2">
      <c r="AT556" s="441"/>
    </row>
    <row r="557" spans="1:46" x14ac:dyDescent="0.2">
      <c r="AT557" s="441"/>
    </row>
    <row r="558" spans="1:46" x14ac:dyDescent="0.2">
      <c r="AT558" s="441"/>
    </row>
    <row r="559" spans="1:46" x14ac:dyDescent="0.2">
      <c r="AT559" s="441"/>
    </row>
    <row r="560" spans="1:46" x14ac:dyDescent="0.2">
      <c r="AT560" s="441"/>
    </row>
    <row r="561" spans="46:46" x14ac:dyDescent="0.2">
      <c r="AT561" s="441"/>
    </row>
    <row r="562" spans="46:46" x14ac:dyDescent="0.2">
      <c r="AT562" s="441"/>
    </row>
    <row r="563" spans="46:46" x14ac:dyDescent="0.2">
      <c r="AT563" s="441"/>
    </row>
    <row r="564" spans="46:46" x14ac:dyDescent="0.2">
      <c r="AT564" s="441"/>
    </row>
    <row r="565" spans="46:46" x14ac:dyDescent="0.2">
      <c r="AT565" s="441"/>
    </row>
    <row r="566" spans="46:46" x14ac:dyDescent="0.2">
      <c r="AT566" s="441"/>
    </row>
    <row r="567" spans="46:46" x14ac:dyDescent="0.2">
      <c r="AT567" s="441"/>
    </row>
    <row r="568" spans="46:46" x14ac:dyDescent="0.2">
      <c r="AT568" s="441"/>
    </row>
    <row r="569" spans="46:46" x14ac:dyDescent="0.2">
      <c r="AT569" s="441"/>
    </row>
    <row r="570" spans="46:46" x14ac:dyDescent="0.2">
      <c r="AT570" s="441"/>
    </row>
    <row r="571" spans="46:46" x14ac:dyDescent="0.2">
      <c r="AT571" s="441"/>
    </row>
    <row r="572" spans="46:46" x14ac:dyDescent="0.2">
      <c r="AT572" s="441"/>
    </row>
    <row r="573" spans="46:46" x14ac:dyDescent="0.2">
      <c r="AT573" s="441"/>
    </row>
    <row r="574" spans="46:46" x14ac:dyDescent="0.2">
      <c r="AT574" s="441"/>
    </row>
    <row r="575" spans="46:46" x14ac:dyDescent="0.2">
      <c r="AT575" s="441"/>
    </row>
    <row r="576" spans="46:46" x14ac:dyDescent="0.2">
      <c r="AT576" s="441"/>
    </row>
    <row r="577" spans="46:46" x14ac:dyDescent="0.2">
      <c r="AT577" s="441"/>
    </row>
    <row r="578" spans="46:46" x14ac:dyDescent="0.2">
      <c r="AT578" s="441"/>
    </row>
    <row r="579" spans="46:46" x14ac:dyDescent="0.2">
      <c r="AT579" s="441"/>
    </row>
    <row r="580" spans="46:46" x14ac:dyDescent="0.2">
      <c r="AT580" s="441"/>
    </row>
    <row r="581" spans="46:46" x14ac:dyDescent="0.2">
      <c r="AT581" s="441"/>
    </row>
    <row r="582" spans="46:46" x14ac:dyDescent="0.2">
      <c r="AT582" s="441"/>
    </row>
    <row r="583" spans="46:46" x14ac:dyDescent="0.2">
      <c r="AT583" s="441"/>
    </row>
    <row r="584" spans="46:46" x14ac:dyDescent="0.2">
      <c r="AT584" s="441"/>
    </row>
    <row r="585" spans="46:46" x14ac:dyDescent="0.2">
      <c r="AT585" s="441"/>
    </row>
    <row r="586" spans="46:46" x14ac:dyDescent="0.2">
      <c r="AT586" s="441"/>
    </row>
    <row r="587" spans="46:46" x14ac:dyDescent="0.2">
      <c r="AT587" s="441"/>
    </row>
    <row r="588" spans="46:46" x14ac:dyDescent="0.2">
      <c r="AT588" s="441"/>
    </row>
    <row r="589" spans="46:46" x14ac:dyDescent="0.2">
      <c r="AT589" s="441"/>
    </row>
    <row r="590" spans="46:46" x14ac:dyDescent="0.2">
      <c r="AT590" s="441"/>
    </row>
    <row r="591" spans="46:46" x14ac:dyDescent="0.2">
      <c r="AT591" s="441"/>
    </row>
    <row r="592" spans="46:46" x14ac:dyDescent="0.2">
      <c r="AT592" s="441"/>
    </row>
    <row r="593" spans="46:46" x14ac:dyDescent="0.2">
      <c r="AT593" s="441"/>
    </row>
    <row r="594" spans="46:46" x14ac:dyDescent="0.2">
      <c r="AT594" s="441"/>
    </row>
    <row r="595" spans="46:46" x14ac:dyDescent="0.2">
      <c r="AT595" s="441"/>
    </row>
    <row r="596" spans="46:46" x14ac:dyDescent="0.2">
      <c r="AT596" s="441"/>
    </row>
    <row r="597" spans="46:46" x14ac:dyDescent="0.2">
      <c r="AT597" s="441"/>
    </row>
    <row r="598" spans="46:46" x14ac:dyDescent="0.2">
      <c r="AT598" s="441"/>
    </row>
    <row r="599" spans="46:46" x14ac:dyDescent="0.2">
      <c r="AT599" s="441"/>
    </row>
    <row r="600" spans="46:46" x14ac:dyDescent="0.2">
      <c r="AT600" s="441"/>
    </row>
    <row r="601" spans="46:46" x14ac:dyDescent="0.2">
      <c r="AT601" s="441"/>
    </row>
    <row r="602" spans="46:46" x14ac:dyDescent="0.2">
      <c r="AT602" s="441"/>
    </row>
    <row r="603" spans="46:46" x14ac:dyDescent="0.2">
      <c r="AT603" s="441"/>
    </row>
    <row r="604" spans="46:46" x14ac:dyDescent="0.2">
      <c r="AT604" s="441"/>
    </row>
    <row r="605" spans="46:46" x14ac:dyDescent="0.2">
      <c r="AT605" s="441"/>
    </row>
    <row r="606" spans="46:46" x14ac:dyDescent="0.2">
      <c r="AT606" s="441"/>
    </row>
    <row r="607" spans="46:46" x14ac:dyDescent="0.2">
      <c r="AT607" s="441"/>
    </row>
    <row r="608" spans="46:46" x14ac:dyDescent="0.2">
      <c r="AT608" s="441"/>
    </row>
    <row r="609" spans="46:46" x14ac:dyDescent="0.2">
      <c r="AT609" s="441"/>
    </row>
    <row r="610" spans="46:46" x14ac:dyDescent="0.2">
      <c r="AT610" s="441"/>
    </row>
    <row r="611" spans="46:46" x14ac:dyDescent="0.2">
      <c r="AT611" s="441"/>
    </row>
    <row r="612" spans="46:46" x14ac:dyDescent="0.2">
      <c r="AT612" s="441"/>
    </row>
    <row r="613" spans="46:46" x14ac:dyDescent="0.2">
      <c r="AT613" s="441"/>
    </row>
    <row r="614" spans="46:46" x14ac:dyDescent="0.2">
      <c r="AT614" s="441"/>
    </row>
    <row r="615" spans="46:46" x14ac:dyDescent="0.2">
      <c r="AT615" s="441"/>
    </row>
    <row r="616" spans="46:46" x14ac:dyDescent="0.2">
      <c r="AT616" s="441"/>
    </row>
    <row r="617" spans="46:46" x14ac:dyDescent="0.2">
      <c r="AT617" s="441"/>
    </row>
    <row r="618" spans="46:46" x14ac:dyDescent="0.2">
      <c r="AT618" s="441"/>
    </row>
    <row r="619" spans="46:46" x14ac:dyDescent="0.2">
      <c r="AT619" s="441"/>
    </row>
    <row r="620" spans="46:46" x14ac:dyDescent="0.2">
      <c r="AT620" s="441"/>
    </row>
    <row r="621" spans="46:46" x14ac:dyDescent="0.2">
      <c r="AT621" s="441"/>
    </row>
    <row r="622" spans="46:46" x14ac:dyDescent="0.2">
      <c r="AT622" s="441"/>
    </row>
    <row r="623" spans="46:46" x14ac:dyDescent="0.2">
      <c r="AT623" s="441"/>
    </row>
    <row r="624" spans="46:46" x14ac:dyDescent="0.2">
      <c r="AT624" s="441"/>
    </row>
    <row r="625" spans="46:46" x14ac:dyDescent="0.2">
      <c r="AT625" s="441"/>
    </row>
    <row r="626" spans="46:46" x14ac:dyDescent="0.2">
      <c r="AT626" s="441"/>
    </row>
    <row r="627" spans="46:46" x14ac:dyDescent="0.2">
      <c r="AT627" s="441"/>
    </row>
    <row r="628" spans="46:46" x14ac:dyDescent="0.2">
      <c r="AT628" s="441"/>
    </row>
    <row r="629" spans="46:46" x14ac:dyDescent="0.2">
      <c r="AT629" s="441"/>
    </row>
    <row r="630" spans="46:46" x14ac:dyDescent="0.2">
      <c r="AT630" s="441"/>
    </row>
    <row r="631" spans="46:46" x14ac:dyDescent="0.2">
      <c r="AT631" s="441"/>
    </row>
    <row r="632" spans="46:46" x14ac:dyDescent="0.2">
      <c r="AT632" s="441"/>
    </row>
    <row r="633" spans="46:46" x14ac:dyDescent="0.2">
      <c r="AT633" s="441"/>
    </row>
    <row r="634" spans="46:46" x14ac:dyDescent="0.2">
      <c r="AT634" s="441"/>
    </row>
    <row r="635" spans="46:46" x14ac:dyDescent="0.2">
      <c r="AT635" s="441"/>
    </row>
    <row r="636" spans="46:46" x14ac:dyDescent="0.2">
      <c r="AT636" s="441"/>
    </row>
    <row r="637" spans="46:46" x14ac:dyDescent="0.2">
      <c r="AT637" s="441"/>
    </row>
    <row r="638" spans="46:46" x14ac:dyDescent="0.2">
      <c r="AT638" s="441"/>
    </row>
    <row r="639" spans="46:46" x14ac:dyDescent="0.2">
      <c r="AT639" s="441"/>
    </row>
    <row r="640" spans="46:46" x14ac:dyDescent="0.2">
      <c r="AT640" s="441"/>
    </row>
    <row r="641" spans="46:46" x14ac:dyDescent="0.2">
      <c r="AT641" s="441"/>
    </row>
    <row r="642" spans="46:46" x14ac:dyDescent="0.2">
      <c r="AT642" s="441"/>
    </row>
    <row r="643" spans="46:46" x14ac:dyDescent="0.2">
      <c r="AT643" s="441"/>
    </row>
    <row r="644" spans="46:46" x14ac:dyDescent="0.2">
      <c r="AT644" s="441"/>
    </row>
    <row r="645" spans="46:46" x14ac:dyDescent="0.2">
      <c r="AT645" s="441"/>
    </row>
    <row r="646" spans="46:46" x14ac:dyDescent="0.2">
      <c r="AT646" s="441"/>
    </row>
    <row r="647" spans="46:46" x14ac:dyDescent="0.2">
      <c r="AT647" s="441"/>
    </row>
    <row r="648" spans="46:46" x14ac:dyDescent="0.2">
      <c r="AT648" s="441"/>
    </row>
    <row r="649" spans="46:46" x14ac:dyDescent="0.2">
      <c r="AT649" s="441"/>
    </row>
    <row r="650" spans="46:46" x14ac:dyDescent="0.2">
      <c r="AT650" s="441"/>
    </row>
    <row r="651" spans="46:46" x14ac:dyDescent="0.2">
      <c r="AT651" s="441"/>
    </row>
    <row r="652" spans="46:46" x14ac:dyDescent="0.2">
      <c r="AT652" s="441"/>
    </row>
    <row r="653" spans="46:46" x14ac:dyDescent="0.2">
      <c r="AT653" s="441"/>
    </row>
    <row r="654" spans="46:46" x14ac:dyDescent="0.2">
      <c r="AT654" s="441"/>
    </row>
    <row r="655" spans="46:46" x14ac:dyDescent="0.2">
      <c r="AT655" s="441"/>
    </row>
    <row r="656" spans="46:46" x14ac:dyDescent="0.2">
      <c r="AT656" s="441"/>
    </row>
    <row r="657" spans="46:46" x14ac:dyDescent="0.2">
      <c r="AT657" s="441"/>
    </row>
    <row r="658" spans="46:46" x14ac:dyDescent="0.2">
      <c r="AT658" s="441"/>
    </row>
    <row r="659" spans="46:46" x14ac:dyDescent="0.2">
      <c r="AT659" s="441"/>
    </row>
    <row r="660" spans="46:46" x14ac:dyDescent="0.2">
      <c r="AT660" s="441"/>
    </row>
    <row r="661" spans="46:46" x14ac:dyDescent="0.2">
      <c r="AT661" s="441"/>
    </row>
    <row r="662" spans="46:46" x14ac:dyDescent="0.2">
      <c r="AT662" s="441"/>
    </row>
    <row r="663" spans="46:46" x14ac:dyDescent="0.2">
      <c r="AT663" s="441"/>
    </row>
    <row r="664" spans="46:46" x14ac:dyDescent="0.2">
      <c r="AT664" s="441"/>
    </row>
    <row r="665" spans="46:46" x14ac:dyDescent="0.2">
      <c r="AT665" s="441"/>
    </row>
    <row r="666" spans="46:46" x14ac:dyDescent="0.2">
      <c r="AT666" s="441"/>
    </row>
    <row r="667" spans="46:46" x14ac:dyDescent="0.2">
      <c r="AT667" s="441"/>
    </row>
    <row r="668" spans="46:46" x14ac:dyDescent="0.2">
      <c r="AT668" s="441"/>
    </row>
    <row r="669" spans="46:46" x14ac:dyDescent="0.2">
      <c r="AT669" s="441"/>
    </row>
    <row r="670" spans="46:46" x14ac:dyDescent="0.2">
      <c r="AT670" s="441"/>
    </row>
    <row r="671" spans="46:46" x14ac:dyDescent="0.2">
      <c r="AT671" s="441"/>
    </row>
    <row r="672" spans="46:46" x14ac:dyDescent="0.2">
      <c r="AT672" s="441"/>
    </row>
    <row r="673" spans="46:46" x14ac:dyDescent="0.2">
      <c r="AT673" s="441"/>
    </row>
    <row r="674" spans="46:46" x14ac:dyDescent="0.2">
      <c r="AT674" s="441"/>
    </row>
    <row r="675" spans="46:46" x14ac:dyDescent="0.2">
      <c r="AT675" s="441"/>
    </row>
    <row r="676" spans="46:46" x14ac:dyDescent="0.2">
      <c r="AT676" s="441"/>
    </row>
    <row r="677" spans="46:46" x14ac:dyDescent="0.2">
      <c r="AT677" s="441"/>
    </row>
    <row r="678" spans="46:46" x14ac:dyDescent="0.2">
      <c r="AT678" s="441"/>
    </row>
    <row r="679" spans="46:46" x14ac:dyDescent="0.2">
      <c r="AT679" s="441"/>
    </row>
    <row r="680" spans="46:46" x14ac:dyDescent="0.2">
      <c r="AT680" s="441"/>
    </row>
    <row r="681" spans="46:46" x14ac:dyDescent="0.2">
      <c r="AT681" s="441"/>
    </row>
    <row r="682" spans="46:46" x14ac:dyDescent="0.2">
      <c r="AT682" s="441"/>
    </row>
    <row r="683" spans="46:46" x14ac:dyDescent="0.2">
      <c r="AT683" s="441"/>
    </row>
    <row r="684" spans="46:46" x14ac:dyDescent="0.2">
      <c r="AT684" s="441"/>
    </row>
    <row r="685" spans="46:46" x14ac:dyDescent="0.2">
      <c r="AT685" s="441"/>
    </row>
    <row r="686" spans="46:46" x14ac:dyDescent="0.2">
      <c r="AT686" s="441"/>
    </row>
    <row r="687" spans="46:46" x14ac:dyDescent="0.2">
      <c r="AT687" s="441"/>
    </row>
    <row r="688" spans="46:46" x14ac:dyDescent="0.2">
      <c r="AT688" s="441"/>
    </row>
    <row r="689" spans="46:46" x14ac:dyDescent="0.2">
      <c r="AT689" s="441"/>
    </row>
    <row r="690" spans="46:46" x14ac:dyDescent="0.2">
      <c r="AT690" s="441"/>
    </row>
    <row r="691" spans="46:46" x14ac:dyDescent="0.2">
      <c r="AT691" s="441"/>
    </row>
    <row r="692" spans="46:46" x14ac:dyDescent="0.2">
      <c r="AT692" s="441"/>
    </row>
    <row r="693" spans="46:46" x14ac:dyDescent="0.2">
      <c r="AT693" s="441"/>
    </row>
    <row r="694" spans="46:46" x14ac:dyDescent="0.2">
      <c r="AT694" s="441"/>
    </row>
    <row r="695" spans="46:46" x14ac:dyDescent="0.2">
      <c r="AT695" s="441"/>
    </row>
    <row r="696" spans="46:46" x14ac:dyDescent="0.2">
      <c r="AT696" s="441"/>
    </row>
    <row r="697" spans="46:46" x14ac:dyDescent="0.2">
      <c r="AT697" s="441"/>
    </row>
    <row r="698" spans="46:46" x14ac:dyDescent="0.2">
      <c r="AT698" s="441"/>
    </row>
    <row r="699" spans="46:46" x14ac:dyDescent="0.2">
      <c r="AT699" s="441"/>
    </row>
    <row r="700" spans="46:46" x14ac:dyDescent="0.2">
      <c r="AT700" s="441"/>
    </row>
    <row r="701" spans="46:46" x14ac:dyDescent="0.2">
      <c r="AT701" s="441"/>
    </row>
    <row r="702" spans="46:46" x14ac:dyDescent="0.2">
      <c r="AT702" s="441"/>
    </row>
    <row r="703" spans="46:46" x14ac:dyDescent="0.2">
      <c r="AT703" s="441"/>
    </row>
    <row r="704" spans="46:46" x14ac:dyDescent="0.2">
      <c r="AT704" s="441"/>
    </row>
    <row r="705" spans="46:46" x14ac:dyDescent="0.2">
      <c r="AT705" s="441"/>
    </row>
    <row r="706" spans="46:46" x14ac:dyDescent="0.2">
      <c r="AT706" s="441"/>
    </row>
    <row r="707" spans="46:46" x14ac:dyDescent="0.2">
      <c r="AT707" s="441"/>
    </row>
    <row r="708" spans="46:46" x14ac:dyDescent="0.2">
      <c r="AT708" s="441"/>
    </row>
    <row r="709" spans="46:46" x14ac:dyDescent="0.2">
      <c r="AT709" s="441"/>
    </row>
    <row r="710" spans="46:46" x14ac:dyDescent="0.2">
      <c r="AT710" s="441"/>
    </row>
    <row r="711" spans="46:46" x14ac:dyDescent="0.2">
      <c r="AT711" s="441"/>
    </row>
    <row r="712" spans="46:46" x14ac:dyDescent="0.2">
      <c r="AT712" s="441"/>
    </row>
    <row r="713" spans="46:46" x14ac:dyDescent="0.2">
      <c r="AT713" s="441"/>
    </row>
    <row r="714" spans="46:46" x14ac:dyDescent="0.2">
      <c r="AT714" s="441"/>
    </row>
    <row r="715" spans="46:46" x14ac:dyDescent="0.2">
      <c r="AT715" s="441"/>
    </row>
    <row r="716" spans="46:46" x14ac:dyDescent="0.2">
      <c r="AT716" s="441"/>
    </row>
    <row r="717" spans="46:46" x14ac:dyDescent="0.2">
      <c r="AT717" s="441"/>
    </row>
    <row r="718" spans="46:46" x14ac:dyDescent="0.2">
      <c r="AT718" s="441"/>
    </row>
    <row r="719" spans="46:46" x14ac:dyDescent="0.2">
      <c r="AT719" s="441"/>
    </row>
    <row r="720" spans="46:46" x14ac:dyDescent="0.2">
      <c r="AT720" s="441"/>
    </row>
    <row r="721" spans="46:46" x14ac:dyDescent="0.2">
      <c r="AT721" s="441"/>
    </row>
    <row r="722" spans="46:46" x14ac:dyDescent="0.2">
      <c r="AT722" s="441"/>
    </row>
    <row r="723" spans="46:46" x14ac:dyDescent="0.2">
      <c r="AT723" s="441"/>
    </row>
    <row r="724" spans="46:46" x14ac:dyDescent="0.2">
      <c r="AT724" s="441"/>
    </row>
    <row r="725" spans="46:46" x14ac:dyDescent="0.2">
      <c r="AT725" s="441"/>
    </row>
    <row r="726" spans="46:46" x14ac:dyDescent="0.2">
      <c r="AT726" s="441"/>
    </row>
    <row r="727" spans="46:46" x14ac:dyDescent="0.2">
      <c r="AT727" s="441"/>
    </row>
    <row r="728" spans="46:46" x14ac:dyDescent="0.2">
      <c r="AT728" s="441"/>
    </row>
    <row r="729" spans="46:46" x14ac:dyDescent="0.2">
      <c r="AT729" s="441"/>
    </row>
    <row r="730" spans="46:46" x14ac:dyDescent="0.2">
      <c r="AT730" s="441"/>
    </row>
    <row r="731" spans="46:46" x14ac:dyDescent="0.2">
      <c r="AT731" s="441"/>
    </row>
    <row r="732" spans="46:46" x14ac:dyDescent="0.2">
      <c r="AT732" s="441"/>
    </row>
    <row r="733" spans="46:46" x14ac:dyDescent="0.2">
      <c r="AT733" s="441"/>
    </row>
    <row r="734" spans="46:46" x14ac:dyDescent="0.2">
      <c r="AT734" s="441"/>
    </row>
    <row r="735" spans="46:46" x14ac:dyDescent="0.2">
      <c r="AT735" s="441"/>
    </row>
    <row r="736" spans="46:46" x14ac:dyDescent="0.2">
      <c r="AT736" s="441"/>
    </row>
    <row r="737" spans="46:46" x14ac:dyDescent="0.2">
      <c r="AT737" s="441"/>
    </row>
    <row r="738" spans="46:46" x14ac:dyDescent="0.2">
      <c r="AT738" s="441"/>
    </row>
    <row r="739" spans="46:46" x14ac:dyDescent="0.2">
      <c r="AT739" s="441"/>
    </row>
    <row r="740" spans="46:46" x14ac:dyDescent="0.2">
      <c r="AT740" s="441"/>
    </row>
    <row r="741" spans="46:46" x14ac:dyDescent="0.2">
      <c r="AT741" s="441"/>
    </row>
    <row r="742" spans="46:46" x14ac:dyDescent="0.2">
      <c r="AT742" s="441"/>
    </row>
    <row r="743" spans="46:46" x14ac:dyDescent="0.2">
      <c r="AT743" s="441"/>
    </row>
    <row r="744" spans="46:46" x14ac:dyDescent="0.2">
      <c r="AT744" s="441"/>
    </row>
    <row r="745" spans="46:46" x14ac:dyDescent="0.2">
      <c r="AT745" s="441"/>
    </row>
    <row r="746" spans="46:46" x14ac:dyDescent="0.2">
      <c r="AT746" s="441"/>
    </row>
    <row r="747" spans="46:46" x14ac:dyDescent="0.2">
      <c r="AT747" s="441"/>
    </row>
    <row r="748" spans="46:46" x14ac:dyDescent="0.2">
      <c r="AT748" s="441"/>
    </row>
    <row r="749" spans="46:46" x14ac:dyDescent="0.2">
      <c r="AT749" s="441"/>
    </row>
    <row r="750" spans="46:46" x14ac:dyDescent="0.2">
      <c r="AT750" s="441"/>
    </row>
    <row r="751" spans="46:46" x14ac:dyDescent="0.2">
      <c r="AT751" s="441"/>
    </row>
    <row r="752" spans="46:46" x14ac:dyDescent="0.2">
      <c r="AT752" s="441"/>
    </row>
    <row r="753" spans="46:46" x14ac:dyDescent="0.2">
      <c r="AT753" s="441"/>
    </row>
    <row r="754" spans="46:46" x14ac:dyDescent="0.2">
      <c r="AT754" s="441"/>
    </row>
    <row r="755" spans="46:46" x14ac:dyDescent="0.2">
      <c r="AT755" s="441"/>
    </row>
    <row r="756" spans="46:46" x14ac:dyDescent="0.2">
      <c r="AT756" s="441"/>
    </row>
    <row r="757" spans="46:46" x14ac:dyDescent="0.2">
      <c r="AT757" s="441"/>
    </row>
    <row r="758" spans="46:46" x14ac:dyDescent="0.2">
      <c r="AT758" s="441"/>
    </row>
    <row r="759" spans="46:46" x14ac:dyDescent="0.2">
      <c r="AT759" s="441"/>
    </row>
    <row r="760" spans="46:46" x14ac:dyDescent="0.2">
      <c r="AT760" s="441"/>
    </row>
    <row r="761" spans="46:46" x14ac:dyDescent="0.2">
      <c r="AT761" s="441"/>
    </row>
    <row r="762" spans="46:46" x14ac:dyDescent="0.2">
      <c r="AT762" s="441"/>
    </row>
    <row r="763" spans="46:46" x14ac:dyDescent="0.2">
      <c r="AT763" s="441"/>
    </row>
    <row r="764" spans="46:46" x14ac:dyDescent="0.2">
      <c r="AT764" s="441"/>
    </row>
    <row r="765" spans="46:46" x14ac:dyDescent="0.2">
      <c r="AT765" s="441"/>
    </row>
    <row r="766" spans="46:46" x14ac:dyDescent="0.2">
      <c r="AT766" s="441"/>
    </row>
    <row r="767" spans="46:46" x14ac:dyDescent="0.2">
      <c r="AT767" s="441"/>
    </row>
    <row r="768" spans="46:46" x14ac:dyDescent="0.2">
      <c r="AT768" s="441"/>
    </row>
    <row r="769" spans="46:46" x14ac:dyDescent="0.2">
      <c r="AT769" s="441"/>
    </row>
    <row r="770" spans="46:46" x14ac:dyDescent="0.2">
      <c r="AT770" s="441"/>
    </row>
    <row r="771" spans="46:46" x14ac:dyDescent="0.2">
      <c r="AT771" s="441"/>
    </row>
    <row r="772" spans="46:46" x14ac:dyDescent="0.2">
      <c r="AT772" s="441"/>
    </row>
    <row r="773" spans="46:46" x14ac:dyDescent="0.2">
      <c r="AT773" s="441"/>
    </row>
    <row r="774" spans="46:46" x14ac:dyDescent="0.2">
      <c r="AT774" s="441"/>
    </row>
    <row r="775" spans="46:46" x14ac:dyDescent="0.2">
      <c r="AT775" s="441"/>
    </row>
  </sheetData>
  <pageMargins left="0.75" right="0.75" top="1" bottom="1" header="0.5" footer="0.5"/>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CN739"/>
  <sheetViews>
    <sheetView workbookViewId="0">
      <pane xSplit="2" topLeftCell="O1" activePane="topRight" state="frozen"/>
      <selection pane="topRight" activeCell="P51" sqref="P51"/>
    </sheetView>
  </sheetViews>
  <sheetFormatPr defaultRowHeight="12.75" x14ac:dyDescent="0.2"/>
  <cols>
    <col min="1" max="1" width="10.85546875" style="87" customWidth="1"/>
    <col min="2" max="2" width="6.85546875" style="87" customWidth="1"/>
    <col min="3" max="3" width="9.140625" style="87"/>
    <col min="4" max="4" width="12.28515625" style="87" customWidth="1"/>
    <col min="5" max="5" width="11.28515625" style="87" customWidth="1"/>
    <col min="6" max="6" width="12.42578125" style="87" customWidth="1"/>
    <col min="7" max="7" width="9.140625" style="87"/>
    <col min="8" max="8" width="13" style="87" customWidth="1"/>
    <col min="9" max="9" width="15" style="87" customWidth="1"/>
    <col min="10" max="10" width="15.7109375" style="87" customWidth="1"/>
    <col min="11" max="11" width="9.140625" style="87"/>
    <col min="12" max="12" width="12.42578125" style="87" customWidth="1"/>
    <col min="13" max="13" width="11.42578125" style="87" customWidth="1"/>
    <col min="14" max="14" width="11.140625" style="87" customWidth="1"/>
    <col min="15" max="15" width="9.140625" style="87"/>
    <col min="16" max="16" width="12.5703125" style="87" customWidth="1"/>
    <col min="17" max="17" width="11.140625" style="87" customWidth="1"/>
    <col min="18" max="18" width="10.140625" style="87" customWidth="1"/>
    <col min="19" max="19" width="12.85546875" style="87" customWidth="1"/>
    <col min="20" max="20" width="11.140625" style="87" customWidth="1"/>
    <col min="21" max="21" width="9.140625" style="87"/>
    <col min="22" max="22" width="10.140625" style="87" customWidth="1"/>
    <col min="23" max="23" width="11.5703125" style="87" customWidth="1"/>
    <col min="24" max="24" width="12.28515625" style="87" customWidth="1"/>
    <col min="25" max="25" width="9.140625" style="87"/>
    <col min="26" max="26" width="10.42578125" style="87" customWidth="1"/>
    <col min="27" max="27" width="10.7109375" style="87" customWidth="1"/>
    <col min="28" max="28" width="9.140625" style="87"/>
    <col min="29" max="29" width="5.7109375" style="87" customWidth="1"/>
    <col min="30" max="32" width="9.140625" style="87"/>
    <col min="33" max="33" width="6.42578125" style="87" customWidth="1"/>
    <col min="34" max="34" width="9.140625" style="87"/>
    <col min="35" max="35" width="10.7109375" style="87" customWidth="1"/>
    <col min="36" max="36" width="11.7109375" style="87" customWidth="1"/>
    <col min="37" max="37" width="9.140625" style="87"/>
    <col min="38" max="38" width="11.140625" style="87" customWidth="1"/>
    <col min="39" max="39" width="11.85546875" style="87" customWidth="1"/>
    <col min="40" max="40" width="9.5703125" style="87" customWidth="1"/>
    <col min="41" max="41" width="9.140625" style="87"/>
    <col min="42" max="42" width="12.28515625" style="87" customWidth="1"/>
    <col min="43" max="43" width="11.7109375" style="87" customWidth="1"/>
    <col min="44" max="45" width="9.140625" style="87"/>
    <col min="46" max="46" width="12.28515625" style="87" customWidth="1"/>
    <col min="47" max="47" width="12.42578125" style="87" customWidth="1"/>
    <col min="48" max="48" width="7.140625" style="87" customWidth="1"/>
    <col min="49" max="49" width="12.85546875" style="87" customWidth="1"/>
    <col min="50" max="50" width="11" style="87" customWidth="1"/>
    <col min="51" max="51" width="9.140625" style="87"/>
    <col min="52" max="52" width="11.140625" style="87" customWidth="1"/>
    <col min="53" max="53" width="11.42578125" style="87" customWidth="1"/>
    <col min="54" max="55" width="9.140625" style="87"/>
    <col min="56" max="56" width="8.140625" style="87" customWidth="1"/>
    <col min="57" max="57" width="11.140625" style="87" customWidth="1"/>
    <col min="58" max="16384" width="9.140625" style="87"/>
  </cols>
  <sheetData>
    <row r="1" spans="1:92" ht="15.75" x14ac:dyDescent="0.25">
      <c r="A1" s="86"/>
      <c r="B1" s="86"/>
      <c r="D1" s="88" t="s">
        <v>268</v>
      </c>
      <c r="AG1" s="89"/>
      <c r="BU1" s="90"/>
      <c r="CD1" s="89"/>
    </row>
    <row r="2" spans="1:92" x14ac:dyDescent="0.2">
      <c r="A2" s="86"/>
      <c r="B2" s="86"/>
      <c r="AG2" s="89"/>
      <c r="BU2" s="90"/>
      <c r="CD2" s="89"/>
    </row>
    <row r="3" spans="1:92" x14ac:dyDescent="0.2">
      <c r="A3" s="86"/>
      <c r="B3" s="86"/>
      <c r="P3" s="814" t="s">
        <v>229</v>
      </c>
      <c r="Q3" s="815"/>
      <c r="R3" s="815"/>
      <c r="S3" s="815"/>
      <c r="T3" s="815"/>
      <c r="AG3" s="89"/>
      <c r="BU3" s="90"/>
      <c r="CD3" s="89"/>
      <c r="CF3" s="91" t="s">
        <v>55</v>
      </c>
    </row>
    <row r="4" spans="1:92" x14ac:dyDescent="0.2">
      <c r="A4" s="86"/>
      <c r="B4" s="86"/>
      <c r="AG4" s="89"/>
      <c r="BU4" s="90"/>
      <c r="CD4" s="89"/>
    </row>
    <row r="5" spans="1:92" x14ac:dyDescent="0.2">
      <c r="A5" s="86"/>
      <c r="B5" s="86"/>
      <c r="D5" s="91" t="s">
        <v>230</v>
      </c>
      <c r="H5" s="91" t="s">
        <v>497</v>
      </c>
      <c r="L5" s="91" t="s">
        <v>542</v>
      </c>
      <c r="P5" s="91" t="s">
        <v>231</v>
      </c>
      <c r="S5" s="91" t="s">
        <v>232</v>
      </c>
      <c r="V5" s="92" t="s">
        <v>380</v>
      </c>
      <c r="W5" s="92"/>
      <c r="X5" s="92" t="str">
        <f>index_label</f>
        <v>1985 = 1</v>
      </c>
      <c r="Y5" s="93"/>
      <c r="Z5" s="93"/>
      <c r="AA5" s="93"/>
      <c r="AB5" s="93"/>
      <c r="AC5" s="93"/>
      <c r="AD5" s="93"/>
      <c r="AG5" s="89"/>
      <c r="AI5" s="91" t="s">
        <v>233</v>
      </c>
      <c r="AL5" s="91" t="s">
        <v>234</v>
      </c>
      <c r="AP5" s="91" t="s">
        <v>235</v>
      </c>
      <c r="AQ5" s="91"/>
      <c r="AT5" s="6" t="s">
        <v>236</v>
      </c>
      <c r="AU5"/>
      <c r="AV5"/>
      <c r="AW5" s="6" t="s">
        <v>274</v>
      </c>
      <c r="AX5"/>
      <c r="AY5"/>
      <c r="AZ5" s="6" t="s">
        <v>275</v>
      </c>
      <c r="BA5"/>
      <c r="BB5"/>
      <c r="BC5"/>
      <c r="BD5" s="6" t="s">
        <v>238</v>
      </c>
      <c r="BE5"/>
      <c r="BF5"/>
      <c r="BG5"/>
      <c r="BH5" s="6" t="s">
        <v>239</v>
      </c>
      <c r="BI5"/>
      <c r="BJ5"/>
      <c r="BK5"/>
      <c r="BL5" s="6" t="s">
        <v>240</v>
      </c>
      <c r="BM5"/>
      <c r="BN5"/>
      <c r="BO5"/>
      <c r="BP5" s="6" t="s">
        <v>240</v>
      </c>
      <c r="BQ5"/>
      <c r="BR5"/>
      <c r="BU5" s="90"/>
      <c r="BW5" s="91" t="s">
        <v>228</v>
      </c>
      <c r="CD5" s="89"/>
      <c r="CF5" s="92" t="s">
        <v>294</v>
      </c>
      <c r="CG5" s="92"/>
      <c r="CH5" s="92" t="str">
        <f>index_label2</f>
        <v>1996 = 1</v>
      </c>
      <c r="CI5" s="93"/>
      <c r="CJ5" s="93"/>
      <c r="CK5" s="93"/>
      <c r="CL5" s="93"/>
      <c r="CM5" s="93"/>
      <c r="CN5" s="93"/>
    </row>
    <row r="6" spans="1:92" x14ac:dyDescent="0.2">
      <c r="A6" s="121" t="s">
        <v>105</v>
      </c>
      <c r="B6" s="86"/>
      <c r="V6" s="94" t="s">
        <v>241</v>
      </c>
      <c r="W6" s="94" t="s">
        <v>242</v>
      </c>
      <c r="X6" s="94" t="s">
        <v>243</v>
      </c>
      <c r="Y6" s="95" t="s">
        <v>244</v>
      </c>
      <c r="Z6" s="95" t="s">
        <v>245</v>
      </c>
      <c r="AA6" s="95" t="s">
        <v>246</v>
      </c>
      <c r="AB6" s="220" t="s">
        <v>351</v>
      </c>
      <c r="AC6" s="95"/>
      <c r="AD6" s="220" t="s">
        <v>247</v>
      </c>
      <c r="AG6" s="89"/>
      <c r="AP6" s="91" t="s">
        <v>249</v>
      </c>
      <c r="AQ6" s="91"/>
      <c r="AT6"/>
      <c r="AU6"/>
      <c r="AV6"/>
      <c r="AW6"/>
      <c r="AX6"/>
      <c r="AY6"/>
      <c r="AZ6"/>
      <c r="BA6"/>
      <c r="BB6"/>
      <c r="BC6"/>
      <c r="BD6"/>
      <c r="BE6"/>
      <c r="BF6"/>
      <c r="BG6"/>
      <c r="BH6"/>
      <c r="BI6"/>
      <c r="BJ6"/>
      <c r="BK6"/>
      <c r="BL6" t="s">
        <v>250</v>
      </c>
      <c r="BM6"/>
      <c r="BN6"/>
      <c r="BO6"/>
      <c r="BP6" t="s">
        <v>251</v>
      </c>
      <c r="BQ6"/>
      <c r="BR6"/>
      <c r="BU6" s="90"/>
      <c r="CD6" s="89"/>
      <c r="CF6" s="94" t="s">
        <v>241</v>
      </c>
      <c r="CG6" s="94" t="s">
        <v>242</v>
      </c>
      <c r="CH6" s="94" t="s">
        <v>243</v>
      </c>
      <c r="CI6" s="95" t="s">
        <v>244</v>
      </c>
      <c r="CJ6" s="95" t="s">
        <v>245</v>
      </c>
      <c r="CK6" s="95" t="s">
        <v>246</v>
      </c>
      <c r="CL6" s="95" t="s">
        <v>247</v>
      </c>
      <c r="CM6" s="95"/>
      <c r="CN6" s="95" t="s">
        <v>248</v>
      </c>
    </row>
    <row r="7" spans="1:92" ht="51" customHeight="1" x14ac:dyDescent="0.2">
      <c r="A7" s="125" t="s">
        <v>217</v>
      </c>
      <c r="B7" s="86"/>
      <c r="D7" s="116" t="s">
        <v>138</v>
      </c>
      <c r="E7" s="116" t="s">
        <v>269</v>
      </c>
      <c r="F7" s="96" t="s">
        <v>252</v>
      </c>
      <c r="G7" s="97"/>
      <c r="H7" s="96" t="str">
        <f>D7</f>
        <v>Manufacturing</v>
      </c>
      <c r="I7" s="96" t="str">
        <f>E7</f>
        <v>NonManufac-turing (Ag, Mining, Constr)</v>
      </c>
      <c r="J7" s="116" t="s">
        <v>496</v>
      </c>
      <c r="K7" s="97"/>
      <c r="L7" s="96" t="str">
        <f>D7</f>
        <v>Manufacturing</v>
      </c>
      <c r="M7" s="96" t="str">
        <f>E7</f>
        <v>NonManufac-turing (Ag, Mining, Constr)</v>
      </c>
      <c r="N7" s="96" t="str">
        <f>F7</f>
        <v xml:space="preserve">   Total</v>
      </c>
      <c r="O7" s="97"/>
      <c r="P7" s="96" t="str">
        <f>D7</f>
        <v>Manufacturing</v>
      </c>
      <c r="Q7" s="96" t="str">
        <f>E7</f>
        <v>NonManufac-turing (Ag, Mining, Constr)</v>
      </c>
      <c r="R7" s="98"/>
      <c r="S7" s="96" t="str">
        <f>D7</f>
        <v>Manufacturing</v>
      </c>
      <c r="T7" s="96" t="str">
        <f>E7</f>
        <v>NonManufac-turing (Ag, Mining, Constr)</v>
      </c>
      <c r="U7" s="97"/>
      <c r="V7" s="118" t="s">
        <v>273</v>
      </c>
      <c r="W7" s="99" t="s">
        <v>254</v>
      </c>
      <c r="X7" s="118" t="s">
        <v>271</v>
      </c>
      <c r="Y7" s="100" t="s">
        <v>255</v>
      </c>
      <c r="Z7" s="100" t="s">
        <v>256</v>
      </c>
      <c r="AA7" s="100" t="s">
        <v>257</v>
      </c>
      <c r="AB7" s="227" t="s">
        <v>258</v>
      </c>
      <c r="AC7" s="100"/>
      <c r="AD7" s="100" t="s">
        <v>259</v>
      </c>
      <c r="AG7" s="89"/>
      <c r="AI7" s="96" t="str">
        <f>D7</f>
        <v>Manufacturing</v>
      </c>
      <c r="AJ7" s="96" t="str">
        <f>E7</f>
        <v>NonManufac-turing (Ag, Mining, Constr)</v>
      </c>
      <c r="AL7" s="96" t="str">
        <f>D7</f>
        <v>Manufacturing</v>
      </c>
      <c r="AM7" s="96" t="str">
        <f>E7</f>
        <v>NonManufac-turing (Ag, Mining, Constr)</v>
      </c>
      <c r="AN7" s="96" t="str">
        <f>F7</f>
        <v xml:space="preserve">   Total</v>
      </c>
      <c r="AO7" s="97"/>
      <c r="AP7" s="96" t="str">
        <f>D7</f>
        <v>Manufacturing</v>
      </c>
      <c r="AQ7" s="96" t="str">
        <f>E7</f>
        <v>NonManufac-turing (Ag, Mining, Constr)</v>
      </c>
      <c r="AR7" s="97"/>
      <c r="AS7" s="97"/>
      <c r="AT7" s="127" t="str">
        <f>D7</f>
        <v>Manufacturing</v>
      </c>
      <c r="AU7" s="127" t="str">
        <f>E7</f>
        <v>NonManufac-turing (Ag, Mining, Constr)</v>
      </c>
      <c r="AV7" s="13"/>
      <c r="AW7" s="127" t="str">
        <f>D7</f>
        <v>Manufacturing</v>
      </c>
      <c r="AX7" s="127" t="str">
        <f>E7</f>
        <v>NonManufac-turing (Ag, Mining, Constr)</v>
      </c>
      <c r="AY7" s="13"/>
      <c r="AZ7" s="127" t="str">
        <f>D7</f>
        <v>Manufacturing</v>
      </c>
      <c r="BA7" s="127" t="str">
        <f>E7</f>
        <v>NonManufac-turing (Ag, Mining, Constr)</v>
      </c>
      <c r="BB7" s="13"/>
      <c r="BC7" s="13"/>
      <c r="BD7" s="127" t="str">
        <f>D7</f>
        <v>Manufacturing</v>
      </c>
      <c r="BE7" s="127" t="str">
        <f>E7</f>
        <v>NonManufac-turing (Ag, Mining, Constr)</v>
      </c>
      <c r="BF7" s="13"/>
      <c r="BG7" s="13"/>
      <c r="BH7" s="128" t="s">
        <v>30</v>
      </c>
      <c r="BI7" s="128" t="s">
        <v>28</v>
      </c>
      <c r="BJ7" s="128" t="s">
        <v>28</v>
      </c>
      <c r="BK7"/>
      <c r="BL7" s="128" t="s">
        <v>30</v>
      </c>
      <c r="BM7" s="128" t="s">
        <v>28</v>
      </c>
      <c r="BN7" s="128" t="s">
        <v>28</v>
      </c>
      <c r="BO7"/>
      <c r="BP7" s="128" t="s">
        <v>30</v>
      </c>
      <c r="BQ7" s="128" t="s">
        <v>28</v>
      </c>
      <c r="BR7" s="128" t="s">
        <v>28</v>
      </c>
      <c r="BU7" s="90"/>
      <c r="CD7" s="89"/>
      <c r="CF7" s="118" t="s">
        <v>273</v>
      </c>
      <c r="CG7" s="99" t="s">
        <v>254</v>
      </c>
      <c r="CH7" s="118" t="s">
        <v>271</v>
      </c>
      <c r="CI7" s="100" t="s">
        <v>255</v>
      </c>
      <c r="CJ7" s="100" t="s">
        <v>256</v>
      </c>
      <c r="CK7" s="100" t="s">
        <v>257</v>
      </c>
      <c r="CL7" s="100" t="s">
        <v>258</v>
      </c>
      <c r="CM7" s="100"/>
      <c r="CN7" s="100" t="s">
        <v>259</v>
      </c>
    </row>
    <row r="8" spans="1:92" ht="28.5" customHeight="1" x14ac:dyDescent="0.2">
      <c r="A8" s="120" t="s">
        <v>105</v>
      </c>
      <c r="B8" s="86"/>
      <c r="D8" s="101" t="str">
        <f>$A8</f>
        <v>Source</v>
      </c>
      <c r="E8" s="101" t="str">
        <f>$A8</f>
        <v>Source</v>
      </c>
      <c r="F8" s="101" t="str">
        <f>$A8</f>
        <v>Source</v>
      </c>
      <c r="G8" s="97"/>
      <c r="H8" s="101"/>
      <c r="I8" s="101"/>
      <c r="J8" s="101"/>
      <c r="K8" s="97"/>
      <c r="L8" s="101" t="str">
        <f>$A8</f>
        <v>Source</v>
      </c>
      <c r="M8" s="101" t="str">
        <f>$A8</f>
        <v>Source</v>
      </c>
      <c r="N8" s="101" t="str">
        <f>$A8</f>
        <v>Source</v>
      </c>
      <c r="O8" s="97"/>
      <c r="P8" s="101"/>
      <c r="Q8" s="101"/>
      <c r="R8" s="98"/>
      <c r="S8" s="101"/>
      <c r="T8" s="101"/>
      <c r="U8" s="97"/>
      <c r="V8" s="102"/>
      <c r="W8" s="102"/>
      <c r="X8" s="102"/>
      <c r="Y8" s="103"/>
      <c r="Z8" s="103"/>
      <c r="AA8" s="104" t="s">
        <v>260</v>
      </c>
      <c r="AB8" s="105" t="s">
        <v>261</v>
      </c>
      <c r="AC8" s="103"/>
      <c r="AD8" s="105" t="s">
        <v>262</v>
      </c>
      <c r="AG8" s="89"/>
      <c r="AT8"/>
      <c r="AU8"/>
      <c r="AV8"/>
      <c r="AW8"/>
      <c r="AX8"/>
      <c r="AY8"/>
      <c r="AZ8"/>
      <c r="BA8"/>
      <c r="BB8"/>
      <c r="BC8"/>
      <c r="BD8"/>
      <c r="BE8"/>
      <c r="BF8"/>
      <c r="BG8"/>
      <c r="BH8" t="s">
        <v>29</v>
      </c>
      <c r="BI8" t="s">
        <v>29</v>
      </c>
      <c r="BJ8" t="s">
        <v>23</v>
      </c>
      <c r="BK8"/>
      <c r="BL8" t="s">
        <v>29</v>
      </c>
      <c r="BM8" t="s">
        <v>29</v>
      </c>
      <c r="BN8" t="s">
        <v>23</v>
      </c>
      <c r="BO8"/>
      <c r="BP8" t="s">
        <v>29</v>
      </c>
      <c r="BQ8" t="s">
        <v>29</v>
      </c>
      <c r="BR8" t="s">
        <v>23</v>
      </c>
      <c r="BU8" s="90"/>
      <c r="CD8" s="89"/>
      <c r="CF8" s="102"/>
      <c r="CG8" s="102"/>
      <c r="CH8" s="102"/>
      <c r="CI8" s="103"/>
      <c r="CJ8" s="103"/>
      <c r="CK8" s="104" t="s">
        <v>260</v>
      </c>
      <c r="CL8" s="105" t="s">
        <v>261</v>
      </c>
      <c r="CM8" s="103"/>
      <c r="CN8" s="105" t="s">
        <v>262</v>
      </c>
    </row>
    <row r="9" spans="1:92" ht="27" customHeight="1" thickBot="1" x14ac:dyDescent="0.25">
      <c r="A9" s="86"/>
      <c r="B9" s="86"/>
      <c r="D9" s="101" t="s">
        <v>263</v>
      </c>
      <c r="E9" s="101" t="s">
        <v>264</v>
      </c>
      <c r="F9" s="101"/>
      <c r="G9" s="131"/>
      <c r="H9" s="254" t="s">
        <v>539</v>
      </c>
      <c r="I9" s="254" t="s">
        <v>539</v>
      </c>
      <c r="J9" s="254" t="s">
        <v>539</v>
      </c>
      <c r="K9" s="97"/>
      <c r="L9" s="117" t="s">
        <v>540</v>
      </c>
      <c r="M9" s="117" t="s">
        <v>540</v>
      </c>
      <c r="N9" s="117" t="s">
        <v>540</v>
      </c>
      <c r="O9" s="97"/>
      <c r="P9" s="119" t="str">
        <f>index_label</f>
        <v>1985 = 1</v>
      </c>
      <c r="Q9" s="119" t="str">
        <f>index_label</f>
        <v>1985 = 1</v>
      </c>
      <c r="R9" s="98"/>
      <c r="S9" s="119" t="str">
        <f>index_label</f>
        <v>1985 = 1</v>
      </c>
      <c r="T9" s="119" t="str">
        <f>index_label</f>
        <v>1985 = 1</v>
      </c>
      <c r="U9" s="97"/>
      <c r="V9" s="106"/>
      <c r="W9" s="106"/>
      <c r="X9" s="106"/>
      <c r="Y9" s="107"/>
      <c r="Z9" s="107"/>
      <c r="AA9" s="107"/>
      <c r="AB9" s="107"/>
      <c r="AC9" s="107"/>
      <c r="AD9" s="107"/>
      <c r="AG9" s="89"/>
      <c r="AT9"/>
      <c r="AU9"/>
      <c r="AV9"/>
      <c r="AW9"/>
      <c r="AX9"/>
      <c r="AY9"/>
      <c r="AZ9"/>
      <c r="BA9"/>
      <c r="BB9"/>
      <c r="BC9"/>
      <c r="BD9"/>
      <c r="BE9"/>
      <c r="BF9"/>
      <c r="BG9"/>
      <c r="BH9" s="4"/>
      <c r="BI9" s="4"/>
      <c r="BJ9" s="4"/>
      <c r="BK9"/>
      <c r="BL9" s="4"/>
      <c r="BM9" s="4"/>
      <c r="BN9" s="4"/>
      <c r="BO9"/>
      <c r="BP9" s="4"/>
      <c r="BQ9" s="4"/>
      <c r="BR9" s="4"/>
      <c r="BU9" s="90"/>
      <c r="CD9" s="89"/>
      <c r="CF9" s="106"/>
      <c r="CG9" s="106"/>
      <c r="CH9" s="106"/>
      <c r="CI9" s="107"/>
      <c r="CJ9" s="107"/>
      <c r="CK9" s="107"/>
      <c r="CL9" s="107"/>
      <c r="CM9" s="107"/>
      <c r="CN9" s="107"/>
    </row>
    <row r="10" spans="1:92" hidden="1" x14ac:dyDescent="0.2">
      <c r="A10" s="86" t="str">
        <f>A$8</f>
        <v>Source</v>
      </c>
      <c r="B10" s="86">
        <v>1949</v>
      </c>
      <c r="D10" s="60"/>
      <c r="E10" s="60"/>
      <c r="F10" s="60"/>
      <c r="G10" s="108"/>
      <c r="H10" s="126"/>
      <c r="I10" s="126"/>
      <c r="J10" s="126"/>
      <c r="P10" s="262">
        <f>Manufacturing!BZ82</f>
        <v>1.2811387656955737</v>
      </c>
      <c r="Q10" s="262" t="e">
        <f>#REF!</f>
        <v>#REF!</v>
      </c>
      <c r="R10" s="110"/>
      <c r="S10" s="263">
        <f>Manufacturing!CD82</f>
        <v>1.377424554591441</v>
      </c>
      <c r="T10" s="262">
        <v>1</v>
      </c>
      <c r="V10" s="112"/>
      <c r="W10" s="113"/>
      <c r="X10" s="112"/>
      <c r="Y10" s="112"/>
      <c r="Z10" s="112"/>
      <c r="AA10" s="112"/>
      <c r="AB10" s="112"/>
      <c r="AC10" s="112"/>
      <c r="AD10" s="112"/>
      <c r="AG10" s="89"/>
      <c r="AI10" s="109" t="e">
        <f t="shared" ref="AI10:AI41" si="0">D10/F10</f>
        <v>#DIV/0!</v>
      </c>
      <c r="AJ10" s="109" t="e">
        <f t="shared" ref="AJ10:AJ41" si="1">E10/F10</f>
        <v>#DIV/0!</v>
      </c>
      <c r="AT10" s="19"/>
      <c r="AU10" s="19"/>
      <c r="AV10" s="19"/>
      <c r="AW10" s="19" t="e">
        <f t="shared" ref="AW10:AW61" si="2">H10/J10</f>
        <v>#DIV/0!</v>
      </c>
      <c r="AX10" s="19" t="e">
        <f t="shared" ref="AX10:AX61" si="3">I10/J10</f>
        <v>#DIV/0!</v>
      </c>
      <c r="AY10" s="19"/>
      <c r="AZ10" s="19"/>
      <c r="BA10" s="19"/>
      <c r="BB10" s="19"/>
      <c r="BC10" s="19"/>
      <c r="BD10" s="19"/>
      <c r="BE10" s="19"/>
      <c r="BF10" s="19"/>
      <c r="BG10" s="19"/>
      <c r="BH10" s="19"/>
      <c r="BI10" s="19">
        <v>1</v>
      </c>
      <c r="BJ10" s="19">
        <f t="shared" ref="BJ10:BJ30" si="4">BI10/BI$74</f>
        <v>1.2594328060567117</v>
      </c>
      <c r="BK10" s="19"/>
      <c r="BL10" s="19"/>
      <c r="BM10" s="19">
        <v>1</v>
      </c>
      <c r="BN10" s="19">
        <f t="shared" ref="BN10:BN30" si="5">BM10/BM$74</f>
        <v>0.82033725505285982</v>
      </c>
      <c r="BO10" s="19"/>
      <c r="BP10" s="19"/>
      <c r="BQ10" s="19">
        <v>1</v>
      </c>
      <c r="BR10" s="19">
        <f t="shared" ref="BR10:BR30" si="6">BQ10/BQ$74</f>
        <v>1.2819403542822845</v>
      </c>
      <c r="BU10" s="90"/>
      <c r="CD10" s="89"/>
      <c r="CF10" s="112">
        <f t="shared" ref="CF10:CF41" si="7">V10/V$75</f>
        <v>0</v>
      </c>
      <c r="CG10" s="112">
        <f t="shared" ref="CG10:CG41" si="8">W10/W$75</f>
        <v>0</v>
      </c>
      <c r="CH10" s="112">
        <f t="shared" ref="CH10:CH41" si="9">X10/X$75</f>
        <v>0</v>
      </c>
      <c r="CI10" s="112"/>
      <c r="CJ10" s="112"/>
      <c r="CK10" s="112"/>
      <c r="CL10" s="112"/>
      <c r="CM10" s="112"/>
      <c r="CN10" s="112"/>
    </row>
    <row r="11" spans="1:92" hidden="1" x14ac:dyDescent="0.2">
      <c r="A11" s="86" t="str">
        <f t="shared" ref="A11:A72" si="10">A$8</f>
        <v>Source</v>
      </c>
      <c r="B11" s="86">
        <f t="shared" ref="B11:B42" si="11">B10+1</f>
        <v>1950</v>
      </c>
      <c r="D11" s="60"/>
      <c r="E11" s="60"/>
      <c r="F11" s="60"/>
      <c r="G11" s="108"/>
      <c r="H11" s="126"/>
      <c r="I11" s="126"/>
      <c r="J11" s="126"/>
      <c r="P11" s="262">
        <f>Manufacturing!BZ83</f>
        <v>1.2811387656955737</v>
      </c>
      <c r="Q11" s="262" t="e">
        <f>#REF!</f>
        <v>#REF!</v>
      </c>
      <c r="R11" s="109"/>
      <c r="S11" s="263">
        <f>Manufacturing!CD83</f>
        <v>1.377424554591441</v>
      </c>
      <c r="T11" s="262">
        <v>1</v>
      </c>
      <c r="V11" s="112"/>
      <c r="W11" s="113"/>
      <c r="X11" s="112"/>
      <c r="Y11" s="112"/>
      <c r="Z11" s="112"/>
      <c r="AA11" s="112"/>
      <c r="AB11" s="112"/>
      <c r="AC11" s="112"/>
      <c r="AD11" s="112"/>
      <c r="AG11" s="89"/>
      <c r="AI11" s="109" t="e">
        <f t="shared" si="0"/>
        <v>#DIV/0!</v>
      </c>
      <c r="AJ11" s="109" t="e">
        <f t="shared" si="1"/>
        <v>#DIV/0!</v>
      </c>
      <c r="AL11" s="109" t="e">
        <f t="shared" ref="AL11:AL42" si="12">(AI11-AI10)/LN(AI11/AI10)</f>
        <v>#DIV/0!</v>
      </c>
      <c r="AM11" s="109" t="e">
        <f t="shared" ref="AM11:AM42" si="13">(AJ11-AJ10)/LN(AJ11/AJ10)</f>
        <v>#DIV/0!</v>
      </c>
      <c r="AN11" s="109" t="e">
        <f t="shared" ref="AN11:AN42" si="14">AL11+AM11</f>
        <v>#DIV/0!</v>
      </c>
      <c r="AO11" s="109"/>
      <c r="AP11" s="109" t="e">
        <f t="shared" ref="AP11:AP42" si="15">AL11/AN11</f>
        <v>#DIV/0!</v>
      </c>
      <c r="AQ11" s="109" t="e">
        <f t="shared" ref="AQ11:AQ42" si="16">AM11/AN11</f>
        <v>#DIV/0!</v>
      </c>
      <c r="AT11" s="19">
        <f t="shared" ref="AT11:AU42" si="17">LN(P11/P10)</f>
        <v>0</v>
      </c>
      <c r="AU11" s="19" t="e">
        <f t="shared" si="17"/>
        <v>#REF!</v>
      </c>
      <c r="AV11" s="19"/>
      <c r="AW11" s="19" t="e">
        <f t="shared" si="2"/>
        <v>#DIV/0!</v>
      </c>
      <c r="AX11" s="19" t="e">
        <f t="shared" si="3"/>
        <v>#DIV/0!</v>
      </c>
      <c r="AY11" s="19"/>
      <c r="AZ11" s="19" t="e">
        <f t="shared" ref="AZ11:BA42" si="18">LN(AW11/AW10)</f>
        <v>#DIV/0!</v>
      </c>
      <c r="BA11" s="19" t="e">
        <f t="shared" si="18"/>
        <v>#DIV/0!</v>
      </c>
      <c r="BB11" s="19"/>
      <c r="BC11" s="19"/>
      <c r="BD11" s="19">
        <f>LN(S11/S10)</f>
        <v>0</v>
      </c>
      <c r="BE11" s="19">
        <f>LN(T11/T10)</f>
        <v>0</v>
      </c>
      <c r="BF11" s="19"/>
      <c r="BG11" s="19"/>
      <c r="BH11" s="19" t="e">
        <f t="shared" ref="BH11:BH61" si="19">EXP(SUMPRODUCT($AP11:$AQ11,AT11:AU11))</f>
        <v>#DIV/0!</v>
      </c>
      <c r="BI11" s="19">
        <f t="shared" ref="BI11:BI61" si="20">IF(ISERR(BH11),BI10,BH11*BI10)</f>
        <v>1</v>
      </c>
      <c r="BJ11" s="19">
        <f t="shared" si="4"/>
        <v>1.2594328060567117</v>
      </c>
      <c r="BK11" s="19"/>
      <c r="BL11" s="19" t="e">
        <f t="shared" ref="BL11:BL61" si="21">EXP(SUMPRODUCT($AP11:$AQ11,AZ11:BA11))</f>
        <v>#DIV/0!</v>
      </c>
      <c r="BM11" s="19">
        <f t="shared" ref="BM11:BM61" si="22">IF(ISERR(BL11),BM10,BL11*BM10)</f>
        <v>1</v>
      </c>
      <c r="BN11" s="19">
        <f t="shared" si="5"/>
        <v>0.82033725505285982</v>
      </c>
      <c r="BO11" s="19"/>
      <c r="BP11" s="19" t="e">
        <f>EXP(SUMPRODUCT($AP11:$AQ11,BD11:BE11))</f>
        <v>#DIV/0!</v>
      </c>
      <c r="BQ11" s="19">
        <f t="shared" ref="BQ11:BQ61" si="23">IF(ISERR(BP11),BQ10,BP11*BQ10)</f>
        <v>1</v>
      </c>
      <c r="BR11" s="19">
        <f t="shared" si="6"/>
        <v>1.2819403542822845</v>
      </c>
      <c r="BU11" s="90"/>
      <c r="CD11" s="89"/>
      <c r="CF11" s="112">
        <f t="shared" si="7"/>
        <v>0</v>
      </c>
      <c r="CG11" s="112">
        <f t="shared" si="8"/>
        <v>0</v>
      </c>
      <c r="CH11" s="112">
        <f t="shared" si="9"/>
        <v>0</v>
      </c>
      <c r="CI11" s="112"/>
      <c r="CJ11" s="112"/>
      <c r="CK11" s="112"/>
      <c r="CL11" s="112"/>
      <c r="CM11" s="112"/>
      <c r="CN11" s="112"/>
    </row>
    <row r="12" spans="1:92" hidden="1" x14ac:dyDescent="0.2">
      <c r="A12" s="86" t="str">
        <f t="shared" si="10"/>
        <v>Source</v>
      </c>
      <c r="B12" s="86">
        <f t="shared" si="11"/>
        <v>1951</v>
      </c>
      <c r="D12" s="60"/>
      <c r="E12" s="60"/>
      <c r="F12" s="60"/>
      <c r="G12" s="108"/>
      <c r="H12" s="126"/>
      <c r="I12" s="126"/>
      <c r="J12" s="126"/>
      <c r="P12" s="262">
        <f>Manufacturing!BZ84</f>
        <v>1.2811387656955737</v>
      </c>
      <c r="Q12" s="262" t="e">
        <f>#REF!</f>
        <v>#REF!</v>
      </c>
      <c r="R12" s="109"/>
      <c r="S12" s="262">
        <f>Manufacturing!CD84</f>
        <v>1.377424554591441</v>
      </c>
      <c r="T12" s="262">
        <v>1</v>
      </c>
      <c r="V12" s="112"/>
      <c r="W12" s="113"/>
      <c r="X12" s="112"/>
      <c r="Y12" s="112"/>
      <c r="Z12" s="112"/>
      <c r="AA12" s="112"/>
      <c r="AB12" s="112"/>
      <c r="AC12" s="112"/>
      <c r="AD12" s="112"/>
      <c r="AG12" s="89"/>
      <c r="AI12" s="109" t="e">
        <f t="shared" si="0"/>
        <v>#DIV/0!</v>
      </c>
      <c r="AJ12" s="109" t="e">
        <f t="shared" si="1"/>
        <v>#DIV/0!</v>
      </c>
      <c r="AL12" s="109" t="e">
        <f t="shared" si="12"/>
        <v>#DIV/0!</v>
      </c>
      <c r="AM12" s="109" t="e">
        <f t="shared" si="13"/>
        <v>#DIV/0!</v>
      </c>
      <c r="AN12" s="109" t="e">
        <f t="shared" si="14"/>
        <v>#DIV/0!</v>
      </c>
      <c r="AO12" s="109"/>
      <c r="AP12" s="109" t="e">
        <f t="shared" si="15"/>
        <v>#DIV/0!</v>
      </c>
      <c r="AQ12" s="109" t="e">
        <f t="shared" si="16"/>
        <v>#DIV/0!</v>
      </c>
      <c r="AT12" s="19">
        <f t="shared" si="17"/>
        <v>0</v>
      </c>
      <c r="AU12" s="19" t="e">
        <f t="shared" si="17"/>
        <v>#REF!</v>
      </c>
      <c r="AV12" s="19"/>
      <c r="AW12" s="19" t="e">
        <f t="shared" si="2"/>
        <v>#DIV/0!</v>
      </c>
      <c r="AX12" s="19" t="e">
        <f t="shared" si="3"/>
        <v>#DIV/0!</v>
      </c>
      <c r="AY12" s="19"/>
      <c r="AZ12" s="19" t="e">
        <f t="shared" si="18"/>
        <v>#DIV/0!</v>
      </c>
      <c r="BA12" s="19" t="e">
        <f t="shared" si="18"/>
        <v>#DIV/0!</v>
      </c>
      <c r="BB12" s="19"/>
      <c r="BC12" s="19"/>
      <c r="BD12" s="19">
        <f t="shared" ref="BD12:BE61" si="24">LN(S12/S11)</f>
        <v>0</v>
      </c>
      <c r="BE12" s="19">
        <f t="shared" si="24"/>
        <v>0</v>
      </c>
      <c r="BF12" s="19"/>
      <c r="BG12" s="19"/>
      <c r="BH12" s="19" t="e">
        <f t="shared" si="19"/>
        <v>#DIV/0!</v>
      </c>
      <c r="BI12" s="19">
        <f t="shared" si="20"/>
        <v>1</v>
      </c>
      <c r="BJ12" s="19">
        <f t="shared" si="4"/>
        <v>1.2594328060567117</v>
      </c>
      <c r="BK12" s="19"/>
      <c r="BL12" s="19" t="e">
        <f t="shared" si="21"/>
        <v>#DIV/0!</v>
      </c>
      <c r="BM12" s="19">
        <f t="shared" si="22"/>
        <v>1</v>
      </c>
      <c r="BN12" s="19">
        <f t="shared" si="5"/>
        <v>0.82033725505285982</v>
      </c>
      <c r="BO12" s="19"/>
      <c r="BP12" s="19" t="e">
        <f t="shared" ref="BP12:BP61" si="25">EXP(SUMPRODUCT($AP12:$AQ12,BD12:BE12))</f>
        <v>#DIV/0!</v>
      </c>
      <c r="BQ12" s="19">
        <f t="shared" si="23"/>
        <v>1</v>
      </c>
      <c r="BR12" s="19">
        <f t="shared" si="6"/>
        <v>1.2819403542822845</v>
      </c>
      <c r="BU12" s="90"/>
      <c r="CD12" s="89"/>
      <c r="CF12" s="112">
        <f t="shared" si="7"/>
        <v>0</v>
      </c>
      <c r="CG12" s="112">
        <f t="shared" si="8"/>
        <v>0</v>
      </c>
      <c r="CH12" s="112">
        <f t="shared" si="9"/>
        <v>0</v>
      </c>
      <c r="CI12" s="112"/>
      <c r="CJ12" s="112"/>
      <c r="CK12" s="112"/>
      <c r="CL12" s="112"/>
      <c r="CM12" s="112"/>
      <c r="CN12" s="112"/>
    </row>
    <row r="13" spans="1:92" hidden="1" x14ac:dyDescent="0.2">
      <c r="A13" s="86" t="str">
        <f t="shared" si="10"/>
        <v>Source</v>
      </c>
      <c r="B13" s="86">
        <f t="shared" si="11"/>
        <v>1952</v>
      </c>
      <c r="D13" s="60"/>
      <c r="E13" s="60"/>
      <c r="F13" s="60"/>
      <c r="G13" s="108"/>
      <c r="H13" s="126"/>
      <c r="I13" s="126"/>
      <c r="J13" s="126"/>
      <c r="P13" s="262">
        <f>Manufacturing!BZ85</f>
        <v>1.2811387656955737</v>
      </c>
      <c r="Q13" s="262" t="e">
        <f>#REF!</f>
        <v>#REF!</v>
      </c>
      <c r="R13" s="109"/>
      <c r="S13" s="262">
        <f>Manufacturing!CD85</f>
        <v>1.377424554591441</v>
      </c>
      <c r="T13" s="262">
        <v>1</v>
      </c>
      <c r="V13" s="112"/>
      <c r="W13" s="113"/>
      <c r="X13" s="112"/>
      <c r="Y13" s="112"/>
      <c r="Z13" s="112"/>
      <c r="AA13" s="112"/>
      <c r="AB13" s="112"/>
      <c r="AC13" s="112"/>
      <c r="AD13" s="112"/>
      <c r="AG13" s="89"/>
      <c r="AI13" s="109" t="e">
        <f t="shared" si="0"/>
        <v>#DIV/0!</v>
      </c>
      <c r="AJ13" s="109" t="e">
        <f t="shared" si="1"/>
        <v>#DIV/0!</v>
      </c>
      <c r="AL13" s="109" t="e">
        <f t="shared" si="12"/>
        <v>#DIV/0!</v>
      </c>
      <c r="AM13" s="109" t="e">
        <f t="shared" si="13"/>
        <v>#DIV/0!</v>
      </c>
      <c r="AN13" s="109" t="e">
        <f t="shared" si="14"/>
        <v>#DIV/0!</v>
      </c>
      <c r="AO13" s="109"/>
      <c r="AP13" s="109" t="e">
        <f t="shared" si="15"/>
        <v>#DIV/0!</v>
      </c>
      <c r="AQ13" s="109" t="e">
        <f t="shared" si="16"/>
        <v>#DIV/0!</v>
      </c>
      <c r="AT13" s="19">
        <f t="shared" si="17"/>
        <v>0</v>
      </c>
      <c r="AU13" s="19" t="e">
        <f t="shared" si="17"/>
        <v>#REF!</v>
      </c>
      <c r="AV13" s="19"/>
      <c r="AW13" s="19" t="e">
        <f t="shared" si="2"/>
        <v>#DIV/0!</v>
      </c>
      <c r="AX13" s="19" t="e">
        <f t="shared" si="3"/>
        <v>#DIV/0!</v>
      </c>
      <c r="AY13" s="19"/>
      <c r="AZ13" s="19" t="e">
        <f t="shared" si="18"/>
        <v>#DIV/0!</v>
      </c>
      <c r="BA13" s="19" t="e">
        <f t="shared" si="18"/>
        <v>#DIV/0!</v>
      </c>
      <c r="BB13" s="19"/>
      <c r="BC13" s="19"/>
      <c r="BD13" s="19">
        <f t="shared" si="24"/>
        <v>0</v>
      </c>
      <c r="BE13" s="19">
        <f t="shared" si="24"/>
        <v>0</v>
      </c>
      <c r="BF13" s="19"/>
      <c r="BG13" s="19"/>
      <c r="BH13" s="19" t="e">
        <f t="shared" si="19"/>
        <v>#DIV/0!</v>
      </c>
      <c r="BI13" s="19">
        <f t="shared" si="20"/>
        <v>1</v>
      </c>
      <c r="BJ13" s="19">
        <f t="shared" si="4"/>
        <v>1.2594328060567117</v>
      </c>
      <c r="BK13" s="19"/>
      <c r="BL13" s="19" t="e">
        <f t="shared" si="21"/>
        <v>#DIV/0!</v>
      </c>
      <c r="BM13" s="19">
        <f t="shared" si="22"/>
        <v>1</v>
      </c>
      <c r="BN13" s="19">
        <f t="shared" si="5"/>
        <v>0.82033725505285982</v>
      </c>
      <c r="BO13" s="19"/>
      <c r="BP13" s="19" t="e">
        <f t="shared" si="25"/>
        <v>#DIV/0!</v>
      </c>
      <c r="BQ13" s="19">
        <f t="shared" si="23"/>
        <v>1</v>
      </c>
      <c r="BR13" s="19">
        <f t="shared" si="6"/>
        <v>1.2819403542822845</v>
      </c>
      <c r="BU13" s="90"/>
      <c r="CD13" s="89"/>
      <c r="CF13" s="112">
        <f t="shared" si="7"/>
        <v>0</v>
      </c>
      <c r="CG13" s="112">
        <f t="shared" si="8"/>
        <v>0</v>
      </c>
      <c r="CH13" s="112">
        <f t="shared" si="9"/>
        <v>0</v>
      </c>
      <c r="CI13" s="112"/>
      <c r="CJ13" s="112"/>
      <c r="CK13" s="112"/>
      <c r="CL13" s="112"/>
      <c r="CM13" s="112"/>
      <c r="CN13" s="112"/>
    </row>
    <row r="14" spans="1:92" hidden="1" x14ac:dyDescent="0.2">
      <c r="A14" s="86" t="str">
        <f t="shared" si="10"/>
        <v>Source</v>
      </c>
      <c r="B14" s="86">
        <f t="shared" si="11"/>
        <v>1953</v>
      </c>
      <c r="D14" s="60"/>
      <c r="E14" s="60"/>
      <c r="F14" s="60"/>
      <c r="G14" s="108"/>
      <c r="H14" s="126"/>
      <c r="I14" s="126"/>
      <c r="J14" s="126"/>
      <c r="P14" s="262">
        <f>Manufacturing!BZ86</f>
        <v>1.2811387656955737</v>
      </c>
      <c r="Q14" s="262" t="e">
        <f>#REF!</f>
        <v>#REF!</v>
      </c>
      <c r="R14" s="109"/>
      <c r="S14" s="262">
        <f>Manufacturing!CD86</f>
        <v>1.377424554591441</v>
      </c>
      <c r="T14" s="262">
        <v>1</v>
      </c>
      <c r="V14" s="112"/>
      <c r="W14" s="113"/>
      <c r="X14" s="112"/>
      <c r="Y14" s="112"/>
      <c r="Z14" s="112"/>
      <c r="AA14" s="112"/>
      <c r="AB14" s="112"/>
      <c r="AC14" s="112"/>
      <c r="AD14" s="112"/>
      <c r="AG14" s="89"/>
      <c r="AI14" s="109" t="e">
        <f t="shared" si="0"/>
        <v>#DIV/0!</v>
      </c>
      <c r="AJ14" s="109" t="e">
        <f t="shared" si="1"/>
        <v>#DIV/0!</v>
      </c>
      <c r="AL14" s="109" t="e">
        <f t="shared" si="12"/>
        <v>#DIV/0!</v>
      </c>
      <c r="AM14" s="109" t="e">
        <f t="shared" si="13"/>
        <v>#DIV/0!</v>
      </c>
      <c r="AN14" s="109" t="e">
        <f t="shared" si="14"/>
        <v>#DIV/0!</v>
      </c>
      <c r="AO14" s="109"/>
      <c r="AP14" s="109" t="e">
        <f t="shared" si="15"/>
        <v>#DIV/0!</v>
      </c>
      <c r="AQ14" s="109" t="e">
        <f t="shared" si="16"/>
        <v>#DIV/0!</v>
      </c>
      <c r="AT14" s="19">
        <f t="shared" si="17"/>
        <v>0</v>
      </c>
      <c r="AU14" s="19" t="e">
        <f t="shared" si="17"/>
        <v>#REF!</v>
      </c>
      <c r="AV14" s="19"/>
      <c r="AW14" s="19" t="e">
        <f t="shared" si="2"/>
        <v>#DIV/0!</v>
      </c>
      <c r="AX14" s="19" t="e">
        <f t="shared" si="3"/>
        <v>#DIV/0!</v>
      </c>
      <c r="AY14" s="19"/>
      <c r="AZ14" s="19" t="e">
        <f t="shared" si="18"/>
        <v>#DIV/0!</v>
      </c>
      <c r="BA14" s="19" t="e">
        <f t="shared" si="18"/>
        <v>#DIV/0!</v>
      </c>
      <c r="BB14" s="19"/>
      <c r="BC14" s="19"/>
      <c r="BD14" s="19">
        <f t="shared" si="24"/>
        <v>0</v>
      </c>
      <c r="BE14" s="19">
        <f t="shared" si="24"/>
        <v>0</v>
      </c>
      <c r="BF14" s="19"/>
      <c r="BG14" s="19"/>
      <c r="BH14" s="19" t="e">
        <f t="shared" si="19"/>
        <v>#DIV/0!</v>
      </c>
      <c r="BI14" s="19">
        <f t="shared" si="20"/>
        <v>1</v>
      </c>
      <c r="BJ14" s="19">
        <f t="shared" si="4"/>
        <v>1.2594328060567117</v>
      </c>
      <c r="BK14" s="19"/>
      <c r="BL14" s="19" t="e">
        <f t="shared" si="21"/>
        <v>#DIV/0!</v>
      </c>
      <c r="BM14" s="19">
        <f t="shared" si="22"/>
        <v>1</v>
      </c>
      <c r="BN14" s="19">
        <f t="shared" si="5"/>
        <v>0.82033725505285982</v>
      </c>
      <c r="BO14" s="19"/>
      <c r="BP14" s="19" t="e">
        <f t="shared" si="25"/>
        <v>#DIV/0!</v>
      </c>
      <c r="BQ14" s="19">
        <f t="shared" si="23"/>
        <v>1</v>
      </c>
      <c r="BR14" s="19">
        <f t="shared" si="6"/>
        <v>1.2819403542822845</v>
      </c>
      <c r="BU14" s="90"/>
      <c r="CD14" s="89"/>
      <c r="CF14" s="112">
        <f t="shared" si="7"/>
        <v>0</v>
      </c>
      <c r="CG14" s="112">
        <f t="shared" si="8"/>
        <v>0</v>
      </c>
      <c r="CH14" s="112">
        <f t="shared" si="9"/>
        <v>0</v>
      </c>
      <c r="CI14" s="112"/>
      <c r="CJ14" s="112"/>
      <c r="CK14" s="112"/>
      <c r="CL14" s="112"/>
      <c r="CM14" s="112"/>
      <c r="CN14" s="112"/>
    </row>
    <row r="15" spans="1:92" hidden="1" x14ac:dyDescent="0.2">
      <c r="A15" s="86" t="str">
        <f t="shared" si="10"/>
        <v>Source</v>
      </c>
      <c r="B15" s="86">
        <f t="shared" si="11"/>
        <v>1954</v>
      </c>
      <c r="D15" s="60"/>
      <c r="E15" s="60"/>
      <c r="F15" s="60"/>
      <c r="G15" s="108"/>
      <c r="H15" s="126"/>
      <c r="I15" s="126"/>
      <c r="J15" s="126"/>
      <c r="P15" s="262">
        <f>Manufacturing!BZ87</f>
        <v>1.2811387656955737</v>
      </c>
      <c r="Q15" s="262" t="e">
        <f>#REF!</f>
        <v>#REF!</v>
      </c>
      <c r="R15" s="109"/>
      <c r="S15" s="262">
        <f>Manufacturing!CD87</f>
        <v>1.377424554591441</v>
      </c>
      <c r="T15" s="262">
        <v>1</v>
      </c>
      <c r="V15" s="112"/>
      <c r="W15" s="113"/>
      <c r="X15" s="112"/>
      <c r="Y15" s="112"/>
      <c r="Z15" s="112"/>
      <c r="AA15" s="112"/>
      <c r="AB15" s="112"/>
      <c r="AC15" s="112"/>
      <c r="AD15" s="112"/>
      <c r="AG15" s="89"/>
      <c r="AI15" s="109" t="e">
        <f t="shared" si="0"/>
        <v>#DIV/0!</v>
      </c>
      <c r="AJ15" s="109" t="e">
        <f t="shared" si="1"/>
        <v>#DIV/0!</v>
      </c>
      <c r="AL15" s="109" t="e">
        <f t="shared" si="12"/>
        <v>#DIV/0!</v>
      </c>
      <c r="AM15" s="109" t="e">
        <f t="shared" si="13"/>
        <v>#DIV/0!</v>
      </c>
      <c r="AN15" s="109" t="e">
        <f t="shared" si="14"/>
        <v>#DIV/0!</v>
      </c>
      <c r="AO15" s="109"/>
      <c r="AP15" s="109" t="e">
        <f t="shared" si="15"/>
        <v>#DIV/0!</v>
      </c>
      <c r="AQ15" s="109" t="e">
        <f t="shared" si="16"/>
        <v>#DIV/0!</v>
      </c>
      <c r="AT15" s="19">
        <f t="shared" si="17"/>
        <v>0</v>
      </c>
      <c r="AU15" s="19" t="e">
        <f t="shared" si="17"/>
        <v>#REF!</v>
      </c>
      <c r="AV15" s="19"/>
      <c r="AW15" s="19" t="e">
        <f t="shared" si="2"/>
        <v>#DIV/0!</v>
      </c>
      <c r="AX15" s="19" t="e">
        <f t="shared" si="3"/>
        <v>#DIV/0!</v>
      </c>
      <c r="AY15" s="19"/>
      <c r="AZ15" s="19" t="e">
        <f t="shared" si="18"/>
        <v>#DIV/0!</v>
      </c>
      <c r="BA15" s="19" t="e">
        <f t="shared" si="18"/>
        <v>#DIV/0!</v>
      </c>
      <c r="BB15" s="19"/>
      <c r="BC15" s="19"/>
      <c r="BD15" s="19">
        <f t="shared" si="24"/>
        <v>0</v>
      </c>
      <c r="BE15" s="19">
        <f t="shared" si="24"/>
        <v>0</v>
      </c>
      <c r="BF15" s="19"/>
      <c r="BG15" s="19"/>
      <c r="BH15" s="19" t="e">
        <f t="shared" si="19"/>
        <v>#DIV/0!</v>
      </c>
      <c r="BI15" s="19">
        <f t="shared" si="20"/>
        <v>1</v>
      </c>
      <c r="BJ15" s="19">
        <f t="shared" si="4"/>
        <v>1.2594328060567117</v>
      </c>
      <c r="BK15" s="19"/>
      <c r="BL15" s="19" t="e">
        <f t="shared" si="21"/>
        <v>#DIV/0!</v>
      </c>
      <c r="BM15" s="19">
        <f t="shared" si="22"/>
        <v>1</v>
      </c>
      <c r="BN15" s="19">
        <f t="shared" si="5"/>
        <v>0.82033725505285982</v>
      </c>
      <c r="BO15" s="19"/>
      <c r="BP15" s="19" t="e">
        <f t="shared" si="25"/>
        <v>#DIV/0!</v>
      </c>
      <c r="BQ15" s="19">
        <f t="shared" si="23"/>
        <v>1</v>
      </c>
      <c r="BR15" s="19">
        <f t="shared" si="6"/>
        <v>1.2819403542822845</v>
      </c>
      <c r="BU15" s="90"/>
      <c r="CD15" s="89"/>
      <c r="CF15" s="112">
        <f t="shared" si="7"/>
        <v>0</v>
      </c>
      <c r="CG15" s="112">
        <f t="shared" si="8"/>
        <v>0</v>
      </c>
      <c r="CH15" s="112">
        <f t="shared" si="9"/>
        <v>0</v>
      </c>
      <c r="CI15" s="112"/>
      <c r="CJ15" s="112"/>
      <c r="CK15" s="112"/>
      <c r="CL15" s="112"/>
      <c r="CM15" s="112"/>
      <c r="CN15" s="112"/>
    </row>
    <row r="16" spans="1:92" hidden="1" x14ac:dyDescent="0.2">
      <c r="A16" s="86" t="str">
        <f t="shared" si="10"/>
        <v>Source</v>
      </c>
      <c r="B16" s="86">
        <f t="shared" si="11"/>
        <v>1955</v>
      </c>
      <c r="D16" s="60"/>
      <c r="E16" s="60"/>
      <c r="F16" s="60"/>
      <c r="G16" s="108"/>
      <c r="H16" s="126"/>
      <c r="I16" s="126"/>
      <c r="J16" s="126"/>
      <c r="P16" s="262">
        <f>Manufacturing!BZ88</f>
        <v>1.2811387656955737</v>
      </c>
      <c r="Q16" s="262" t="e">
        <f>#REF!</f>
        <v>#REF!</v>
      </c>
      <c r="R16" s="109"/>
      <c r="S16" s="262">
        <f>Manufacturing!CD88</f>
        <v>1.377424554591441</v>
      </c>
      <c r="T16" s="262">
        <v>1</v>
      </c>
      <c r="V16" s="112"/>
      <c r="W16" s="113"/>
      <c r="X16" s="112"/>
      <c r="Y16" s="112"/>
      <c r="Z16" s="112"/>
      <c r="AA16" s="112"/>
      <c r="AB16" s="112"/>
      <c r="AC16" s="112"/>
      <c r="AD16" s="112"/>
      <c r="AG16" s="89"/>
      <c r="AI16" s="109" t="e">
        <f t="shared" si="0"/>
        <v>#DIV/0!</v>
      </c>
      <c r="AJ16" s="109" t="e">
        <f t="shared" si="1"/>
        <v>#DIV/0!</v>
      </c>
      <c r="AL16" s="109" t="e">
        <f t="shared" si="12"/>
        <v>#DIV/0!</v>
      </c>
      <c r="AM16" s="109" t="e">
        <f t="shared" si="13"/>
        <v>#DIV/0!</v>
      </c>
      <c r="AN16" s="109" t="e">
        <f t="shared" si="14"/>
        <v>#DIV/0!</v>
      </c>
      <c r="AO16" s="109"/>
      <c r="AP16" s="109" t="e">
        <f t="shared" si="15"/>
        <v>#DIV/0!</v>
      </c>
      <c r="AQ16" s="109" t="e">
        <f t="shared" si="16"/>
        <v>#DIV/0!</v>
      </c>
      <c r="AT16" s="19">
        <f t="shared" si="17"/>
        <v>0</v>
      </c>
      <c r="AU16" s="19" t="e">
        <f t="shared" si="17"/>
        <v>#REF!</v>
      </c>
      <c r="AV16" s="19"/>
      <c r="AW16" s="19" t="e">
        <f t="shared" si="2"/>
        <v>#DIV/0!</v>
      </c>
      <c r="AX16" s="19" t="e">
        <f t="shared" si="3"/>
        <v>#DIV/0!</v>
      </c>
      <c r="AY16" s="19"/>
      <c r="AZ16" s="19" t="e">
        <f t="shared" si="18"/>
        <v>#DIV/0!</v>
      </c>
      <c r="BA16" s="19" t="e">
        <f t="shared" si="18"/>
        <v>#DIV/0!</v>
      </c>
      <c r="BB16" s="19"/>
      <c r="BC16" s="19"/>
      <c r="BD16" s="19">
        <f t="shared" si="24"/>
        <v>0</v>
      </c>
      <c r="BE16" s="19">
        <f t="shared" si="24"/>
        <v>0</v>
      </c>
      <c r="BF16" s="19"/>
      <c r="BG16" s="19"/>
      <c r="BH16" s="19" t="e">
        <f t="shared" si="19"/>
        <v>#DIV/0!</v>
      </c>
      <c r="BI16" s="19">
        <f t="shared" si="20"/>
        <v>1</v>
      </c>
      <c r="BJ16" s="19">
        <f t="shared" si="4"/>
        <v>1.2594328060567117</v>
      </c>
      <c r="BK16" s="19"/>
      <c r="BL16" s="19" t="e">
        <f t="shared" si="21"/>
        <v>#DIV/0!</v>
      </c>
      <c r="BM16" s="19">
        <f t="shared" si="22"/>
        <v>1</v>
      </c>
      <c r="BN16" s="19">
        <f t="shared" si="5"/>
        <v>0.82033725505285982</v>
      </c>
      <c r="BO16" s="19"/>
      <c r="BP16" s="19" t="e">
        <f t="shared" si="25"/>
        <v>#DIV/0!</v>
      </c>
      <c r="BQ16" s="19">
        <f t="shared" si="23"/>
        <v>1</v>
      </c>
      <c r="BR16" s="19">
        <f t="shared" si="6"/>
        <v>1.2819403542822845</v>
      </c>
      <c r="BU16" s="90"/>
      <c r="CD16" s="89"/>
      <c r="CF16" s="112">
        <f t="shared" si="7"/>
        <v>0</v>
      </c>
      <c r="CG16" s="112">
        <f t="shared" si="8"/>
        <v>0</v>
      </c>
      <c r="CH16" s="112">
        <f t="shared" si="9"/>
        <v>0</v>
      </c>
      <c r="CI16" s="112"/>
      <c r="CJ16" s="112"/>
      <c r="CK16" s="112"/>
      <c r="CL16" s="112"/>
      <c r="CM16" s="112"/>
      <c r="CN16" s="112"/>
    </row>
    <row r="17" spans="1:92" hidden="1" x14ac:dyDescent="0.2">
      <c r="A17" s="86" t="str">
        <f t="shared" si="10"/>
        <v>Source</v>
      </c>
      <c r="B17" s="86">
        <f t="shared" si="11"/>
        <v>1956</v>
      </c>
      <c r="D17" s="60"/>
      <c r="E17" s="60"/>
      <c r="F17" s="60"/>
      <c r="G17" s="108"/>
      <c r="H17" s="126"/>
      <c r="I17" s="126"/>
      <c r="J17" s="126"/>
      <c r="P17" s="262">
        <f>Manufacturing!BZ89</f>
        <v>1.2811387656955737</v>
      </c>
      <c r="Q17" s="262" t="e">
        <f>#REF!</f>
        <v>#REF!</v>
      </c>
      <c r="R17" s="109"/>
      <c r="S17" s="262">
        <f>Manufacturing!CD89</f>
        <v>1.377424554591441</v>
      </c>
      <c r="T17" s="262">
        <v>1</v>
      </c>
      <c r="V17" s="112"/>
      <c r="W17" s="113"/>
      <c r="X17" s="112"/>
      <c r="Y17" s="112"/>
      <c r="Z17" s="112"/>
      <c r="AA17" s="112"/>
      <c r="AB17" s="112"/>
      <c r="AC17" s="112"/>
      <c r="AD17" s="112"/>
      <c r="AG17" s="89"/>
      <c r="AI17" s="109" t="e">
        <f t="shared" si="0"/>
        <v>#DIV/0!</v>
      </c>
      <c r="AJ17" s="109" t="e">
        <f t="shared" si="1"/>
        <v>#DIV/0!</v>
      </c>
      <c r="AL17" s="109" t="e">
        <f t="shared" si="12"/>
        <v>#DIV/0!</v>
      </c>
      <c r="AM17" s="109" t="e">
        <f t="shared" si="13"/>
        <v>#DIV/0!</v>
      </c>
      <c r="AN17" s="109" t="e">
        <f t="shared" si="14"/>
        <v>#DIV/0!</v>
      </c>
      <c r="AO17" s="109"/>
      <c r="AP17" s="109" t="e">
        <f t="shared" si="15"/>
        <v>#DIV/0!</v>
      </c>
      <c r="AQ17" s="109" t="e">
        <f t="shared" si="16"/>
        <v>#DIV/0!</v>
      </c>
      <c r="AT17" s="19">
        <f t="shared" si="17"/>
        <v>0</v>
      </c>
      <c r="AU17" s="19" t="e">
        <f t="shared" si="17"/>
        <v>#REF!</v>
      </c>
      <c r="AV17" s="19"/>
      <c r="AW17" s="19" t="e">
        <f t="shared" si="2"/>
        <v>#DIV/0!</v>
      </c>
      <c r="AX17" s="19" t="e">
        <f t="shared" si="3"/>
        <v>#DIV/0!</v>
      </c>
      <c r="AY17" s="19"/>
      <c r="AZ17" s="19" t="e">
        <f t="shared" si="18"/>
        <v>#DIV/0!</v>
      </c>
      <c r="BA17" s="19" t="e">
        <f t="shared" si="18"/>
        <v>#DIV/0!</v>
      </c>
      <c r="BB17" s="19"/>
      <c r="BC17" s="19"/>
      <c r="BD17" s="19">
        <f t="shared" si="24"/>
        <v>0</v>
      </c>
      <c r="BE17" s="19">
        <f t="shared" si="24"/>
        <v>0</v>
      </c>
      <c r="BF17" s="19"/>
      <c r="BG17" s="19"/>
      <c r="BH17" s="19" t="e">
        <f t="shared" si="19"/>
        <v>#DIV/0!</v>
      </c>
      <c r="BI17" s="19">
        <f t="shared" si="20"/>
        <v>1</v>
      </c>
      <c r="BJ17" s="19">
        <f t="shared" si="4"/>
        <v>1.2594328060567117</v>
      </c>
      <c r="BK17" s="19"/>
      <c r="BL17" s="19" t="e">
        <f t="shared" si="21"/>
        <v>#DIV/0!</v>
      </c>
      <c r="BM17" s="19">
        <f t="shared" si="22"/>
        <v>1</v>
      </c>
      <c r="BN17" s="19">
        <f t="shared" si="5"/>
        <v>0.82033725505285982</v>
      </c>
      <c r="BO17" s="19"/>
      <c r="BP17" s="19" t="e">
        <f t="shared" si="25"/>
        <v>#DIV/0!</v>
      </c>
      <c r="BQ17" s="19">
        <f t="shared" si="23"/>
        <v>1</v>
      </c>
      <c r="BR17" s="19">
        <f t="shared" si="6"/>
        <v>1.2819403542822845</v>
      </c>
      <c r="BU17" s="90"/>
      <c r="CD17" s="89"/>
      <c r="CF17" s="112">
        <f t="shared" si="7"/>
        <v>0</v>
      </c>
      <c r="CG17" s="112">
        <f t="shared" si="8"/>
        <v>0</v>
      </c>
      <c r="CH17" s="112">
        <f t="shared" si="9"/>
        <v>0</v>
      </c>
      <c r="CI17" s="112"/>
      <c r="CJ17" s="112"/>
      <c r="CK17" s="112"/>
      <c r="CL17" s="112"/>
      <c r="CM17" s="112"/>
      <c r="CN17" s="112"/>
    </row>
    <row r="18" spans="1:92" hidden="1" x14ac:dyDescent="0.2">
      <c r="A18" s="86" t="str">
        <f t="shared" si="10"/>
        <v>Source</v>
      </c>
      <c r="B18" s="86">
        <f t="shared" si="11"/>
        <v>1957</v>
      </c>
      <c r="D18" s="60"/>
      <c r="E18" s="60"/>
      <c r="F18" s="60"/>
      <c r="G18" s="108"/>
      <c r="H18" s="126"/>
      <c r="I18" s="126"/>
      <c r="J18" s="126"/>
      <c r="P18" s="262">
        <f>Manufacturing!BZ90</f>
        <v>1.2811387656955737</v>
      </c>
      <c r="Q18" s="262" t="e">
        <f>#REF!</f>
        <v>#REF!</v>
      </c>
      <c r="R18" s="109"/>
      <c r="S18" s="262">
        <f>Manufacturing!CD90</f>
        <v>1.377424554591441</v>
      </c>
      <c r="T18" s="262">
        <v>1</v>
      </c>
      <c r="V18" s="112"/>
      <c r="W18" s="113"/>
      <c r="X18" s="112"/>
      <c r="Y18" s="112"/>
      <c r="Z18" s="112"/>
      <c r="AA18" s="112"/>
      <c r="AB18" s="112"/>
      <c r="AC18" s="112"/>
      <c r="AD18" s="112"/>
      <c r="AG18" s="89"/>
      <c r="AI18" s="109" t="e">
        <f t="shared" si="0"/>
        <v>#DIV/0!</v>
      </c>
      <c r="AJ18" s="109" t="e">
        <f t="shared" si="1"/>
        <v>#DIV/0!</v>
      </c>
      <c r="AL18" s="109" t="e">
        <f t="shared" si="12"/>
        <v>#DIV/0!</v>
      </c>
      <c r="AM18" s="109" t="e">
        <f t="shared" si="13"/>
        <v>#DIV/0!</v>
      </c>
      <c r="AN18" s="109" t="e">
        <f t="shared" si="14"/>
        <v>#DIV/0!</v>
      </c>
      <c r="AO18" s="109"/>
      <c r="AP18" s="109" t="e">
        <f t="shared" si="15"/>
        <v>#DIV/0!</v>
      </c>
      <c r="AQ18" s="109" t="e">
        <f t="shared" si="16"/>
        <v>#DIV/0!</v>
      </c>
      <c r="AT18" s="19">
        <f t="shared" si="17"/>
        <v>0</v>
      </c>
      <c r="AU18" s="19" t="e">
        <f t="shared" si="17"/>
        <v>#REF!</v>
      </c>
      <c r="AV18" s="19"/>
      <c r="AW18" s="19" t="e">
        <f t="shared" si="2"/>
        <v>#DIV/0!</v>
      </c>
      <c r="AX18" s="19" t="e">
        <f t="shared" si="3"/>
        <v>#DIV/0!</v>
      </c>
      <c r="AY18" s="19"/>
      <c r="AZ18" s="19" t="e">
        <f t="shared" si="18"/>
        <v>#DIV/0!</v>
      </c>
      <c r="BA18" s="19" t="e">
        <f t="shared" si="18"/>
        <v>#DIV/0!</v>
      </c>
      <c r="BB18" s="19"/>
      <c r="BC18" s="19"/>
      <c r="BD18" s="19">
        <f t="shared" si="24"/>
        <v>0</v>
      </c>
      <c r="BE18" s="19">
        <f t="shared" si="24"/>
        <v>0</v>
      </c>
      <c r="BF18" s="19"/>
      <c r="BG18" s="19"/>
      <c r="BH18" s="19" t="e">
        <f t="shared" si="19"/>
        <v>#DIV/0!</v>
      </c>
      <c r="BI18" s="19">
        <f t="shared" si="20"/>
        <v>1</v>
      </c>
      <c r="BJ18" s="19">
        <f t="shared" si="4"/>
        <v>1.2594328060567117</v>
      </c>
      <c r="BK18" s="19"/>
      <c r="BL18" s="19" t="e">
        <f t="shared" si="21"/>
        <v>#DIV/0!</v>
      </c>
      <c r="BM18" s="19">
        <f t="shared" si="22"/>
        <v>1</v>
      </c>
      <c r="BN18" s="19">
        <f t="shared" si="5"/>
        <v>0.82033725505285982</v>
      </c>
      <c r="BO18" s="19"/>
      <c r="BP18" s="19" t="e">
        <f t="shared" si="25"/>
        <v>#DIV/0!</v>
      </c>
      <c r="BQ18" s="19">
        <f t="shared" si="23"/>
        <v>1</v>
      </c>
      <c r="BR18" s="19">
        <f t="shared" si="6"/>
        <v>1.2819403542822845</v>
      </c>
      <c r="BU18" s="90"/>
      <c r="CD18" s="89"/>
      <c r="CF18" s="112">
        <f t="shared" si="7"/>
        <v>0</v>
      </c>
      <c r="CG18" s="112">
        <f t="shared" si="8"/>
        <v>0</v>
      </c>
      <c r="CH18" s="112">
        <f t="shared" si="9"/>
        <v>0</v>
      </c>
      <c r="CI18" s="112"/>
      <c r="CJ18" s="112"/>
      <c r="CK18" s="112"/>
      <c r="CL18" s="112"/>
      <c r="CM18" s="112"/>
      <c r="CN18" s="112"/>
    </row>
    <row r="19" spans="1:92" hidden="1" x14ac:dyDescent="0.2">
      <c r="A19" s="86" t="str">
        <f t="shared" si="10"/>
        <v>Source</v>
      </c>
      <c r="B19" s="86">
        <f t="shared" si="11"/>
        <v>1958</v>
      </c>
      <c r="D19" s="60"/>
      <c r="E19" s="60"/>
      <c r="F19" s="60"/>
      <c r="G19" s="108"/>
      <c r="H19" s="126"/>
      <c r="I19" s="126"/>
      <c r="J19" s="126"/>
      <c r="P19" s="262">
        <f>Manufacturing!BZ91</f>
        <v>1.2811387656955737</v>
      </c>
      <c r="Q19" s="262" t="e">
        <f>#REF!</f>
        <v>#REF!</v>
      </c>
      <c r="R19" s="109"/>
      <c r="S19" s="262">
        <f>Manufacturing!CD91</f>
        <v>1.377424554591441</v>
      </c>
      <c r="T19" s="262">
        <v>1</v>
      </c>
      <c r="V19" s="112"/>
      <c r="W19" s="113"/>
      <c r="X19" s="112"/>
      <c r="Y19" s="112"/>
      <c r="Z19" s="112"/>
      <c r="AA19" s="112"/>
      <c r="AB19" s="112"/>
      <c r="AC19" s="112"/>
      <c r="AD19" s="112"/>
      <c r="AG19" s="89"/>
      <c r="AI19" s="109" t="e">
        <f t="shared" si="0"/>
        <v>#DIV/0!</v>
      </c>
      <c r="AJ19" s="109" t="e">
        <f t="shared" si="1"/>
        <v>#DIV/0!</v>
      </c>
      <c r="AL19" s="109" t="e">
        <f t="shared" si="12"/>
        <v>#DIV/0!</v>
      </c>
      <c r="AM19" s="109" t="e">
        <f t="shared" si="13"/>
        <v>#DIV/0!</v>
      </c>
      <c r="AN19" s="109" t="e">
        <f t="shared" si="14"/>
        <v>#DIV/0!</v>
      </c>
      <c r="AO19" s="109"/>
      <c r="AP19" s="109" t="e">
        <f t="shared" si="15"/>
        <v>#DIV/0!</v>
      </c>
      <c r="AQ19" s="109" t="e">
        <f t="shared" si="16"/>
        <v>#DIV/0!</v>
      </c>
      <c r="AT19" s="19">
        <f t="shared" si="17"/>
        <v>0</v>
      </c>
      <c r="AU19" s="19" t="e">
        <f t="shared" si="17"/>
        <v>#REF!</v>
      </c>
      <c r="AV19" s="19"/>
      <c r="AW19" s="19" t="e">
        <f t="shared" si="2"/>
        <v>#DIV/0!</v>
      </c>
      <c r="AX19" s="19" t="e">
        <f t="shared" si="3"/>
        <v>#DIV/0!</v>
      </c>
      <c r="AY19" s="19"/>
      <c r="AZ19" s="19" t="e">
        <f t="shared" si="18"/>
        <v>#DIV/0!</v>
      </c>
      <c r="BA19" s="19" t="e">
        <f t="shared" si="18"/>
        <v>#DIV/0!</v>
      </c>
      <c r="BB19" s="19"/>
      <c r="BC19" s="19"/>
      <c r="BD19" s="19">
        <f t="shared" si="24"/>
        <v>0</v>
      </c>
      <c r="BE19" s="19">
        <f t="shared" si="24"/>
        <v>0</v>
      </c>
      <c r="BF19" s="19"/>
      <c r="BG19" s="19"/>
      <c r="BH19" s="19" t="e">
        <f t="shared" si="19"/>
        <v>#DIV/0!</v>
      </c>
      <c r="BI19" s="19">
        <f t="shared" si="20"/>
        <v>1</v>
      </c>
      <c r="BJ19" s="19">
        <f t="shared" si="4"/>
        <v>1.2594328060567117</v>
      </c>
      <c r="BK19" s="19"/>
      <c r="BL19" s="19" t="e">
        <f t="shared" si="21"/>
        <v>#DIV/0!</v>
      </c>
      <c r="BM19" s="19">
        <f t="shared" si="22"/>
        <v>1</v>
      </c>
      <c r="BN19" s="19">
        <f t="shared" si="5"/>
        <v>0.82033725505285982</v>
      </c>
      <c r="BO19" s="19"/>
      <c r="BP19" s="19" t="e">
        <f t="shared" si="25"/>
        <v>#DIV/0!</v>
      </c>
      <c r="BQ19" s="19">
        <f t="shared" si="23"/>
        <v>1</v>
      </c>
      <c r="BR19" s="19">
        <f t="shared" si="6"/>
        <v>1.2819403542822845</v>
      </c>
      <c r="BU19" s="90"/>
      <c r="CD19" s="89"/>
      <c r="CF19" s="112">
        <f t="shared" si="7"/>
        <v>0</v>
      </c>
      <c r="CG19" s="112">
        <f t="shared" si="8"/>
        <v>0</v>
      </c>
      <c r="CH19" s="112">
        <f t="shared" si="9"/>
        <v>0</v>
      </c>
      <c r="CI19" s="112"/>
      <c r="CJ19" s="112"/>
      <c r="CK19" s="112"/>
      <c r="CL19" s="112"/>
      <c r="CM19" s="112"/>
      <c r="CN19" s="112"/>
    </row>
    <row r="20" spans="1:92" hidden="1" x14ac:dyDescent="0.2">
      <c r="A20" s="86" t="str">
        <f t="shared" si="10"/>
        <v>Source</v>
      </c>
      <c r="B20" s="86">
        <f t="shared" si="11"/>
        <v>1959</v>
      </c>
      <c r="D20" s="60"/>
      <c r="E20" s="60"/>
      <c r="F20" s="60"/>
      <c r="G20" s="108"/>
      <c r="H20" s="126"/>
      <c r="I20" s="126"/>
      <c r="J20" s="126"/>
      <c r="P20" s="262">
        <f>Manufacturing!BZ92</f>
        <v>1.2811387656955737</v>
      </c>
      <c r="Q20" s="262" t="e">
        <f>#REF!</f>
        <v>#REF!</v>
      </c>
      <c r="R20" s="109"/>
      <c r="S20" s="262">
        <f>Manufacturing!CD92</f>
        <v>1.377424554591441</v>
      </c>
      <c r="T20" s="262">
        <v>1</v>
      </c>
      <c r="V20" s="112"/>
      <c r="W20" s="113"/>
      <c r="X20" s="112"/>
      <c r="Y20" s="112"/>
      <c r="Z20" s="112"/>
      <c r="AA20" s="112"/>
      <c r="AB20" s="112"/>
      <c r="AC20" s="112"/>
      <c r="AD20" s="112"/>
      <c r="AG20" s="89"/>
      <c r="AI20" s="109" t="e">
        <f t="shared" si="0"/>
        <v>#DIV/0!</v>
      </c>
      <c r="AJ20" s="109" t="e">
        <f t="shared" si="1"/>
        <v>#DIV/0!</v>
      </c>
      <c r="AL20" s="109" t="e">
        <f t="shared" si="12"/>
        <v>#DIV/0!</v>
      </c>
      <c r="AM20" s="109" t="e">
        <f t="shared" si="13"/>
        <v>#DIV/0!</v>
      </c>
      <c r="AN20" s="109" t="e">
        <f t="shared" si="14"/>
        <v>#DIV/0!</v>
      </c>
      <c r="AO20" s="109"/>
      <c r="AP20" s="109" t="e">
        <f t="shared" si="15"/>
        <v>#DIV/0!</v>
      </c>
      <c r="AQ20" s="109" t="e">
        <f t="shared" si="16"/>
        <v>#DIV/0!</v>
      </c>
      <c r="AT20" s="19">
        <f t="shared" si="17"/>
        <v>0</v>
      </c>
      <c r="AU20" s="19" t="e">
        <f t="shared" si="17"/>
        <v>#REF!</v>
      </c>
      <c r="AV20" s="19"/>
      <c r="AW20" s="19" t="e">
        <f t="shared" si="2"/>
        <v>#DIV/0!</v>
      </c>
      <c r="AX20" s="19" t="e">
        <f t="shared" si="3"/>
        <v>#DIV/0!</v>
      </c>
      <c r="AY20" s="19"/>
      <c r="AZ20" s="19" t="e">
        <f t="shared" si="18"/>
        <v>#DIV/0!</v>
      </c>
      <c r="BA20" s="19" t="e">
        <f t="shared" si="18"/>
        <v>#DIV/0!</v>
      </c>
      <c r="BB20" s="19"/>
      <c r="BC20" s="19"/>
      <c r="BD20" s="19">
        <f t="shared" si="24"/>
        <v>0</v>
      </c>
      <c r="BE20" s="19">
        <f t="shared" si="24"/>
        <v>0</v>
      </c>
      <c r="BF20" s="19"/>
      <c r="BG20" s="19"/>
      <c r="BH20" s="19" t="e">
        <f t="shared" si="19"/>
        <v>#DIV/0!</v>
      </c>
      <c r="BI20" s="19">
        <f t="shared" si="20"/>
        <v>1</v>
      </c>
      <c r="BJ20" s="19">
        <f t="shared" si="4"/>
        <v>1.2594328060567117</v>
      </c>
      <c r="BK20" s="19"/>
      <c r="BL20" s="19" t="e">
        <f t="shared" si="21"/>
        <v>#DIV/0!</v>
      </c>
      <c r="BM20" s="19">
        <f t="shared" si="22"/>
        <v>1</v>
      </c>
      <c r="BN20" s="19">
        <f t="shared" si="5"/>
        <v>0.82033725505285982</v>
      </c>
      <c r="BO20" s="19"/>
      <c r="BP20" s="19" t="e">
        <f t="shared" si="25"/>
        <v>#DIV/0!</v>
      </c>
      <c r="BQ20" s="19">
        <f t="shared" si="23"/>
        <v>1</v>
      </c>
      <c r="BR20" s="19">
        <f t="shared" si="6"/>
        <v>1.2819403542822845</v>
      </c>
      <c r="BU20" s="90"/>
      <c r="CD20" s="89"/>
      <c r="CF20" s="112">
        <f t="shared" si="7"/>
        <v>0</v>
      </c>
      <c r="CG20" s="112">
        <f t="shared" si="8"/>
        <v>0</v>
      </c>
      <c r="CH20" s="112">
        <f t="shared" si="9"/>
        <v>0</v>
      </c>
      <c r="CI20" s="112"/>
      <c r="CJ20" s="112"/>
      <c r="CK20" s="112"/>
      <c r="CL20" s="112"/>
      <c r="CM20" s="112"/>
      <c r="CN20" s="112"/>
    </row>
    <row r="21" spans="1:92" hidden="1" x14ac:dyDescent="0.2">
      <c r="A21" s="86" t="str">
        <f t="shared" si="10"/>
        <v>Source</v>
      </c>
      <c r="B21" s="86">
        <f t="shared" si="11"/>
        <v>1960</v>
      </c>
      <c r="D21" s="60"/>
      <c r="E21" s="60"/>
      <c r="F21" s="60"/>
      <c r="G21" s="108"/>
      <c r="H21" s="126"/>
      <c r="I21" s="126"/>
      <c r="J21" s="126"/>
      <c r="P21" s="262">
        <f>Manufacturing!BZ93</f>
        <v>1.2811387656955737</v>
      </c>
      <c r="Q21" s="262" t="e">
        <f>#REF!</f>
        <v>#REF!</v>
      </c>
      <c r="R21" s="109"/>
      <c r="S21" s="262">
        <f>Manufacturing!CD93</f>
        <v>1.377424554591441</v>
      </c>
      <c r="T21" s="262">
        <v>1</v>
      </c>
      <c r="V21" s="112"/>
      <c r="W21" s="113"/>
      <c r="X21" s="112"/>
      <c r="Y21" s="112"/>
      <c r="Z21" s="112"/>
      <c r="AA21" s="112"/>
      <c r="AB21" s="112"/>
      <c r="AC21" s="112"/>
      <c r="AD21" s="112"/>
      <c r="AG21" s="89"/>
      <c r="AI21" s="109" t="e">
        <f t="shared" si="0"/>
        <v>#DIV/0!</v>
      </c>
      <c r="AJ21" s="109" t="e">
        <f t="shared" si="1"/>
        <v>#DIV/0!</v>
      </c>
      <c r="AL21" s="109" t="e">
        <f t="shared" si="12"/>
        <v>#DIV/0!</v>
      </c>
      <c r="AM21" s="109" t="e">
        <f t="shared" si="13"/>
        <v>#DIV/0!</v>
      </c>
      <c r="AN21" s="109" t="e">
        <f t="shared" si="14"/>
        <v>#DIV/0!</v>
      </c>
      <c r="AO21" s="109"/>
      <c r="AP21" s="109" t="e">
        <f t="shared" si="15"/>
        <v>#DIV/0!</v>
      </c>
      <c r="AQ21" s="109" t="e">
        <f t="shared" si="16"/>
        <v>#DIV/0!</v>
      </c>
      <c r="AT21" s="19">
        <f t="shared" si="17"/>
        <v>0</v>
      </c>
      <c r="AU21" s="19" t="e">
        <f t="shared" si="17"/>
        <v>#REF!</v>
      </c>
      <c r="AV21" s="19"/>
      <c r="AW21" s="19" t="e">
        <f t="shared" si="2"/>
        <v>#DIV/0!</v>
      </c>
      <c r="AX21" s="19" t="e">
        <f t="shared" si="3"/>
        <v>#DIV/0!</v>
      </c>
      <c r="AY21" s="19"/>
      <c r="AZ21" s="19" t="e">
        <f t="shared" si="18"/>
        <v>#DIV/0!</v>
      </c>
      <c r="BA21" s="19" t="e">
        <f t="shared" si="18"/>
        <v>#DIV/0!</v>
      </c>
      <c r="BB21" s="19"/>
      <c r="BC21" s="19"/>
      <c r="BD21" s="19">
        <f t="shared" si="24"/>
        <v>0</v>
      </c>
      <c r="BE21" s="19">
        <f t="shared" si="24"/>
        <v>0</v>
      </c>
      <c r="BF21" s="19"/>
      <c r="BG21" s="19"/>
      <c r="BH21" s="19" t="e">
        <f t="shared" si="19"/>
        <v>#DIV/0!</v>
      </c>
      <c r="BI21" s="19">
        <f t="shared" si="20"/>
        <v>1</v>
      </c>
      <c r="BJ21" s="19">
        <f t="shared" si="4"/>
        <v>1.2594328060567117</v>
      </c>
      <c r="BK21" s="19"/>
      <c r="BL21" s="19" t="e">
        <f t="shared" si="21"/>
        <v>#DIV/0!</v>
      </c>
      <c r="BM21" s="19">
        <f t="shared" si="22"/>
        <v>1</v>
      </c>
      <c r="BN21" s="19">
        <f t="shared" si="5"/>
        <v>0.82033725505285982</v>
      </c>
      <c r="BO21" s="19"/>
      <c r="BP21" s="19" t="e">
        <f t="shared" si="25"/>
        <v>#DIV/0!</v>
      </c>
      <c r="BQ21" s="19">
        <f t="shared" si="23"/>
        <v>1</v>
      </c>
      <c r="BR21" s="19">
        <f t="shared" si="6"/>
        <v>1.2819403542822845</v>
      </c>
      <c r="BU21" s="90"/>
      <c r="CD21" s="89"/>
      <c r="CF21" s="112">
        <f t="shared" si="7"/>
        <v>0</v>
      </c>
      <c r="CG21" s="112">
        <f t="shared" si="8"/>
        <v>0</v>
      </c>
      <c r="CH21" s="112">
        <f t="shared" si="9"/>
        <v>0</v>
      </c>
      <c r="CI21" s="112"/>
      <c r="CJ21" s="112"/>
      <c r="CK21" s="112"/>
      <c r="CL21" s="112"/>
      <c r="CM21" s="112"/>
      <c r="CN21" s="112"/>
    </row>
    <row r="22" spans="1:92" hidden="1" x14ac:dyDescent="0.2">
      <c r="A22" s="86" t="str">
        <f t="shared" si="10"/>
        <v>Source</v>
      </c>
      <c r="B22" s="86">
        <f t="shared" si="11"/>
        <v>1961</v>
      </c>
      <c r="D22" s="60"/>
      <c r="E22" s="60"/>
      <c r="F22" s="60"/>
      <c r="G22" s="108"/>
      <c r="H22" s="126"/>
      <c r="I22" s="126"/>
      <c r="J22" s="126"/>
      <c r="P22" s="262">
        <f>Manufacturing!BZ94</f>
        <v>1.2811387656955737</v>
      </c>
      <c r="Q22" s="262" t="e">
        <f>#REF!</f>
        <v>#REF!</v>
      </c>
      <c r="R22" s="109"/>
      <c r="S22" s="262">
        <f>Manufacturing!CD94</f>
        <v>1.377424554591441</v>
      </c>
      <c r="T22" s="262">
        <v>1</v>
      </c>
      <c r="V22" s="112"/>
      <c r="W22" s="113"/>
      <c r="X22" s="112"/>
      <c r="Y22" s="112"/>
      <c r="Z22" s="112"/>
      <c r="AA22" s="112"/>
      <c r="AB22" s="112"/>
      <c r="AC22" s="112"/>
      <c r="AD22" s="112"/>
      <c r="AG22" s="89"/>
      <c r="AI22" s="109" t="e">
        <f t="shared" si="0"/>
        <v>#DIV/0!</v>
      </c>
      <c r="AJ22" s="109" t="e">
        <f t="shared" si="1"/>
        <v>#DIV/0!</v>
      </c>
      <c r="AL22" s="109" t="e">
        <f t="shared" si="12"/>
        <v>#DIV/0!</v>
      </c>
      <c r="AM22" s="109" t="e">
        <f t="shared" si="13"/>
        <v>#DIV/0!</v>
      </c>
      <c r="AN22" s="109" t="e">
        <f t="shared" si="14"/>
        <v>#DIV/0!</v>
      </c>
      <c r="AO22" s="109"/>
      <c r="AP22" s="109" t="e">
        <f t="shared" si="15"/>
        <v>#DIV/0!</v>
      </c>
      <c r="AQ22" s="109" t="e">
        <f t="shared" si="16"/>
        <v>#DIV/0!</v>
      </c>
      <c r="AT22" s="19">
        <f t="shared" si="17"/>
        <v>0</v>
      </c>
      <c r="AU22" s="19" t="e">
        <f t="shared" si="17"/>
        <v>#REF!</v>
      </c>
      <c r="AV22" s="19"/>
      <c r="AW22" s="19" t="e">
        <f t="shared" si="2"/>
        <v>#DIV/0!</v>
      </c>
      <c r="AX22" s="19" t="e">
        <f t="shared" si="3"/>
        <v>#DIV/0!</v>
      </c>
      <c r="AY22" s="19"/>
      <c r="AZ22" s="19" t="e">
        <f t="shared" si="18"/>
        <v>#DIV/0!</v>
      </c>
      <c r="BA22" s="19" t="e">
        <f t="shared" si="18"/>
        <v>#DIV/0!</v>
      </c>
      <c r="BB22" s="19"/>
      <c r="BC22" s="19"/>
      <c r="BD22" s="19">
        <f t="shared" si="24"/>
        <v>0</v>
      </c>
      <c r="BE22" s="19">
        <f t="shared" si="24"/>
        <v>0</v>
      </c>
      <c r="BF22" s="19"/>
      <c r="BG22" s="19"/>
      <c r="BH22" s="19" t="e">
        <f t="shared" si="19"/>
        <v>#DIV/0!</v>
      </c>
      <c r="BI22" s="19">
        <f t="shared" si="20"/>
        <v>1</v>
      </c>
      <c r="BJ22" s="19">
        <f t="shared" si="4"/>
        <v>1.2594328060567117</v>
      </c>
      <c r="BK22" s="19"/>
      <c r="BL22" s="19" t="e">
        <f t="shared" si="21"/>
        <v>#DIV/0!</v>
      </c>
      <c r="BM22" s="19">
        <f t="shared" si="22"/>
        <v>1</v>
      </c>
      <c r="BN22" s="19">
        <f t="shared" si="5"/>
        <v>0.82033725505285982</v>
      </c>
      <c r="BO22" s="19"/>
      <c r="BP22" s="19" t="e">
        <f t="shared" si="25"/>
        <v>#DIV/0!</v>
      </c>
      <c r="BQ22" s="19">
        <f t="shared" si="23"/>
        <v>1</v>
      </c>
      <c r="BR22" s="19">
        <f t="shared" si="6"/>
        <v>1.2819403542822845</v>
      </c>
      <c r="BU22" s="90"/>
      <c r="CD22" s="89"/>
      <c r="CF22" s="112">
        <f t="shared" si="7"/>
        <v>0</v>
      </c>
      <c r="CG22" s="112">
        <f t="shared" si="8"/>
        <v>0</v>
      </c>
      <c r="CH22" s="112">
        <f t="shared" si="9"/>
        <v>0</v>
      </c>
      <c r="CI22" s="112"/>
      <c r="CJ22" s="112"/>
      <c r="CK22" s="112"/>
      <c r="CL22" s="112"/>
      <c r="CM22" s="112"/>
      <c r="CN22" s="112"/>
    </row>
    <row r="23" spans="1:92" hidden="1" x14ac:dyDescent="0.2">
      <c r="A23" s="86" t="str">
        <f t="shared" si="10"/>
        <v>Source</v>
      </c>
      <c r="B23" s="86">
        <f t="shared" si="11"/>
        <v>1962</v>
      </c>
      <c r="D23" s="60"/>
      <c r="E23" s="60"/>
      <c r="F23" s="60"/>
      <c r="G23" s="108"/>
      <c r="H23" s="126"/>
      <c r="I23" s="126"/>
      <c r="J23" s="126"/>
      <c r="P23" s="262">
        <f>Manufacturing!BZ95</f>
        <v>1.2811387656955737</v>
      </c>
      <c r="Q23" s="262" t="e">
        <f>#REF!</f>
        <v>#REF!</v>
      </c>
      <c r="R23" s="109"/>
      <c r="S23" s="262">
        <f>Manufacturing!CD95</f>
        <v>1.377424554591441</v>
      </c>
      <c r="T23" s="262">
        <v>1</v>
      </c>
      <c r="V23" s="112"/>
      <c r="W23" s="113"/>
      <c r="X23" s="112"/>
      <c r="Y23" s="112"/>
      <c r="Z23" s="112"/>
      <c r="AA23" s="112"/>
      <c r="AB23" s="112"/>
      <c r="AC23" s="112"/>
      <c r="AD23" s="112"/>
      <c r="AG23" s="89"/>
      <c r="AI23" s="109" t="e">
        <f t="shared" si="0"/>
        <v>#DIV/0!</v>
      </c>
      <c r="AJ23" s="109" t="e">
        <f t="shared" si="1"/>
        <v>#DIV/0!</v>
      </c>
      <c r="AL23" s="109" t="e">
        <f t="shared" si="12"/>
        <v>#DIV/0!</v>
      </c>
      <c r="AM23" s="109" t="e">
        <f t="shared" si="13"/>
        <v>#DIV/0!</v>
      </c>
      <c r="AN23" s="109" t="e">
        <f t="shared" si="14"/>
        <v>#DIV/0!</v>
      </c>
      <c r="AO23" s="109"/>
      <c r="AP23" s="109" t="e">
        <f t="shared" si="15"/>
        <v>#DIV/0!</v>
      </c>
      <c r="AQ23" s="109" t="e">
        <f t="shared" si="16"/>
        <v>#DIV/0!</v>
      </c>
      <c r="AT23" s="19">
        <f t="shared" si="17"/>
        <v>0</v>
      </c>
      <c r="AU23" s="19" t="e">
        <f t="shared" si="17"/>
        <v>#REF!</v>
      </c>
      <c r="AV23" s="19"/>
      <c r="AW23" s="19" t="e">
        <f t="shared" si="2"/>
        <v>#DIV/0!</v>
      </c>
      <c r="AX23" s="19" t="e">
        <f t="shared" si="3"/>
        <v>#DIV/0!</v>
      </c>
      <c r="AY23" s="19"/>
      <c r="AZ23" s="19" t="e">
        <f t="shared" si="18"/>
        <v>#DIV/0!</v>
      </c>
      <c r="BA23" s="19" t="e">
        <f t="shared" si="18"/>
        <v>#DIV/0!</v>
      </c>
      <c r="BB23" s="19"/>
      <c r="BC23" s="19"/>
      <c r="BD23" s="19">
        <f t="shared" si="24"/>
        <v>0</v>
      </c>
      <c r="BE23" s="19">
        <f t="shared" si="24"/>
        <v>0</v>
      </c>
      <c r="BF23" s="19"/>
      <c r="BG23" s="19"/>
      <c r="BH23" s="19" t="e">
        <f t="shared" si="19"/>
        <v>#DIV/0!</v>
      </c>
      <c r="BI23" s="19">
        <f t="shared" si="20"/>
        <v>1</v>
      </c>
      <c r="BJ23" s="19">
        <f t="shared" si="4"/>
        <v>1.2594328060567117</v>
      </c>
      <c r="BK23" s="19"/>
      <c r="BL23" s="19" t="e">
        <f t="shared" si="21"/>
        <v>#DIV/0!</v>
      </c>
      <c r="BM23" s="19">
        <f t="shared" si="22"/>
        <v>1</v>
      </c>
      <c r="BN23" s="19">
        <f t="shared" si="5"/>
        <v>0.82033725505285982</v>
      </c>
      <c r="BO23" s="19"/>
      <c r="BP23" s="19" t="e">
        <f t="shared" si="25"/>
        <v>#DIV/0!</v>
      </c>
      <c r="BQ23" s="19">
        <f t="shared" si="23"/>
        <v>1</v>
      </c>
      <c r="BR23" s="19">
        <f t="shared" si="6"/>
        <v>1.2819403542822845</v>
      </c>
      <c r="BU23" s="90"/>
      <c r="CD23" s="89"/>
      <c r="CF23" s="112">
        <f t="shared" si="7"/>
        <v>0</v>
      </c>
      <c r="CG23" s="112">
        <f t="shared" si="8"/>
        <v>0</v>
      </c>
      <c r="CH23" s="112">
        <f t="shared" si="9"/>
        <v>0</v>
      </c>
      <c r="CI23" s="112"/>
      <c r="CJ23" s="112"/>
      <c r="CK23" s="112"/>
      <c r="CL23" s="112"/>
      <c r="CM23" s="112"/>
      <c r="CN23" s="112"/>
    </row>
    <row r="24" spans="1:92" hidden="1" x14ac:dyDescent="0.2">
      <c r="A24" s="86" t="str">
        <f t="shared" si="10"/>
        <v>Source</v>
      </c>
      <c r="B24" s="86">
        <f t="shared" si="11"/>
        <v>1963</v>
      </c>
      <c r="D24" s="60"/>
      <c r="E24" s="60"/>
      <c r="F24" s="60"/>
      <c r="G24" s="108"/>
      <c r="H24" s="126"/>
      <c r="I24" s="126"/>
      <c r="J24" s="126"/>
      <c r="P24" s="262">
        <f>Manufacturing!BZ96</f>
        <v>1.2811387656955737</v>
      </c>
      <c r="Q24" s="262" t="e">
        <f>#REF!</f>
        <v>#REF!</v>
      </c>
      <c r="R24" s="109"/>
      <c r="S24" s="262">
        <f>Manufacturing!CD96</f>
        <v>1.377424554591441</v>
      </c>
      <c r="T24" s="262">
        <v>1</v>
      </c>
      <c r="V24" s="112"/>
      <c r="W24" s="113"/>
      <c r="X24" s="112"/>
      <c r="Y24" s="112"/>
      <c r="Z24" s="112"/>
      <c r="AA24" s="112"/>
      <c r="AB24" s="112"/>
      <c r="AC24" s="112"/>
      <c r="AD24" s="112"/>
      <c r="AG24" s="89"/>
      <c r="AI24" s="109" t="e">
        <f t="shared" si="0"/>
        <v>#DIV/0!</v>
      </c>
      <c r="AJ24" s="109" t="e">
        <f t="shared" si="1"/>
        <v>#DIV/0!</v>
      </c>
      <c r="AL24" s="109" t="e">
        <f t="shared" si="12"/>
        <v>#DIV/0!</v>
      </c>
      <c r="AM24" s="109" t="e">
        <f t="shared" si="13"/>
        <v>#DIV/0!</v>
      </c>
      <c r="AN24" s="109" t="e">
        <f t="shared" si="14"/>
        <v>#DIV/0!</v>
      </c>
      <c r="AO24" s="109"/>
      <c r="AP24" s="109" t="e">
        <f t="shared" si="15"/>
        <v>#DIV/0!</v>
      </c>
      <c r="AQ24" s="109" t="e">
        <f t="shared" si="16"/>
        <v>#DIV/0!</v>
      </c>
      <c r="AT24" s="19">
        <f t="shared" si="17"/>
        <v>0</v>
      </c>
      <c r="AU24" s="19" t="e">
        <f t="shared" si="17"/>
        <v>#REF!</v>
      </c>
      <c r="AV24" s="19"/>
      <c r="AW24" s="19" t="e">
        <f t="shared" si="2"/>
        <v>#DIV/0!</v>
      </c>
      <c r="AX24" s="19" t="e">
        <f t="shared" si="3"/>
        <v>#DIV/0!</v>
      </c>
      <c r="AY24" s="19"/>
      <c r="AZ24" s="19" t="e">
        <f t="shared" si="18"/>
        <v>#DIV/0!</v>
      </c>
      <c r="BA24" s="19" t="e">
        <f t="shared" si="18"/>
        <v>#DIV/0!</v>
      </c>
      <c r="BB24" s="19"/>
      <c r="BC24" s="19"/>
      <c r="BD24" s="19">
        <f t="shared" si="24"/>
        <v>0</v>
      </c>
      <c r="BE24" s="19">
        <f t="shared" si="24"/>
        <v>0</v>
      </c>
      <c r="BF24" s="19"/>
      <c r="BG24" s="19"/>
      <c r="BH24" s="19" t="e">
        <f t="shared" si="19"/>
        <v>#DIV/0!</v>
      </c>
      <c r="BI24" s="19">
        <f t="shared" si="20"/>
        <v>1</v>
      </c>
      <c r="BJ24" s="19">
        <f t="shared" si="4"/>
        <v>1.2594328060567117</v>
      </c>
      <c r="BK24" s="19"/>
      <c r="BL24" s="19" t="e">
        <f t="shared" si="21"/>
        <v>#DIV/0!</v>
      </c>
      <c r="BM24" s="19">
        <f t="shared" si="22"/>
        <v>1</v>
      </c>
      <c r="BN24" s="19">
        <f t="shared" si="5"/>
        <v>0.82033725505285982</v>
      </c>
      <c r="BO24" s="19"/>
      <c r="BP24" s="19" t="e">
        <f t="shared" si="25"/>
        <v>#DIV/0!</v>
      </c>
      <c r="BQ24" s="19">
        <f t="shared" si="23"/>
        <v>1</v>
      </c>
      <c r="BR24" s="19">
        <f t="shared" si="6"/>
        <v>1.2819403542822845</v>
      </c>
      <c r="BU24" s="90"/>
      <c r="CD24" s="89"/>
      <c r="CF24" s="112">
        <f t="shared" si="7"/>
        <v>0</v>
      </c>
      <c r="CG24" s="112">
        <f t="shared" si="8"/>
        <v>0</v>
      </c>
      <c r="CH24" s="112">
        <f t="shared" si="9"/>
        <v>0</v>
      </c>
      <c r="CI24" s="112"/>
      <c r="CJ24" s="112"/>
      <c r="CK24" s="112"/>
      <c r="CL24" s="112"/>
      <c r="CM24" s="112"/>
      <c r="CN24" s="112"/>
    </row>
    <row r="25" spans="1:92" hidden="1" x14ac:dyDescent="0.2">
      <c r="A25" s="86" t="str">
        <f t="shared" si="10"/>
        <v>Source</v>
      </c>
      <c r="B25" s="86">
        <f t="shared" si="11"/>
        <v>1964</v>
      </c>
      <c r="D25" s="60"/>
      <c r="E25" s="60"/>
      <c r="F25" s="60"/>
      <c r="G25" s="108"/>
      <c r="H25" s="126"/>
      <c r="I25" s="126"/>
      <c r="J25" s="126"/>
      <c r="P25" s="262">
        <f>Manufacturing!BZ97</f>
        <v>1.2811387656955737</v>
      </c>
      <c r="Q25" s="262" t="e">
        <f>#REF!</f>
        <v>#REF!</v>
      </c>
      <c r="R25" s="109"/>
      <c r="S25" s="262">
        <f>Manufacturing!CD97</f>
        <v>1.377424554591441</v>
      </c>
      <c r="T25" s="262">
        <v>1</v>
      </c>
      <c r="V25" s="112"/>
      <c r="W25" s="113"/>
      <c r="X25" s="112"/>
      <c r="Y25" s="112"/>
      <c r="Z25" s="112"/>
      <c r="AA25" s="112"/>
      <c r="AB25" s="112"/>
      <c r="AC25" s="112"/>
      <c r="AD25" s="112"/>
      <c r="AG25" s="89"/>
      <c r="AI25" s="109" t="e">
        <f t="shared" si="0"/>
        <v>#DIV/0!</v>
      </c>
      <c r="AJ25" s="109" t="e">
        <f t="shared" si="1"/>
        <v>#DIV/0!</v>
      </c>
      <c r="AL25" s="109" t="e">
        <f t="shared" si="12"/>
        <v>#DIV/0!</v>
      </c>
      <c r="AM25" s="109" t="e">
        <f t="shared" si="13"/>
        <v>#DIV/0!</v>
      </c>
      <c r="AN25" s="109" t="e">
        <f t="shared" si="14"/>
        <v>#DIV/0!</v>
      </c>
      <c r="AO25" s="109"/>
      <c r="AP25" s="109" t="e">
        <f t="shared" si="15"/>
        <v>#DIV/0!</v>
      </c>
      <c r="AQ25" s="109" t="e">
        <f t="shared" si="16"/>
        <v>#DIV/0!</v>
      </c>
      <c r="AT25" s="19">
        <f t="shared" si="17"/>
        <v>0</v>
      </c>
      <c r="AU25" s="19" t="e">
        <f t="shared" si="17"/>
        <v>#REF!</v>
      </c>
      <c r="AV25" s="19"/>
      <c r="AW25" s="19" t="e">
        <f t="shared" si="2"/>
        <v>#DIV/0!</v>
      </c>
      <c r="AX25" s="19" t="e">
        <f t="shared" si="3"/>
        <v>#DIV/0!</v>
      </c>
      <c r="AY25" s="19"/>
      <c r="AZ25" s="19" t="e">
        <f t="shared" si="18"/>
        <v>#DIV/0!</v>
      </c>
      <c r="BA25" s="19" t="e">
        <f t="shared" si="18"/>
        <v>#DIV/0!</v>
      </c>
      <c r="BB25" s="19"/>
      <c r="BC25" s="19"/>
      <c r="BD25" s="19">
        <f t="shared" si="24"/>
        <v>0</v>
      </c>
      <c r="BE25" s="19">
        <f t="shared" si="24"/>
        <v>0</v>
      </c>
      <c r="BF25" s="19"/>
      <c r="BG25" s="19"/>
      <c r="BH25" s="19" t="e">
        <f t="shared" si="19"/>
        <v>#DIV/0!</v>
      </c>
      <c r="BI25" s="19">
        <f t="shared" si="20"/>
        <v>1</v>
      </c>
      <c r="BJ25" s="19">
        <f t="shared" si="4"/>
        <v>1.2594328060567117</v>
      </c>
      <c r="BK25" s="19"/>
      <c r="BL25" s="19" t="e">
        <f t="shared" si="21"/>
        <v>#DIV/0!</v>
      </c>
      <c r="BM25" s="19">
        <f t="shared" si="22"/>
        <v>1</v>
      </c>
      <c r="BN25" s="19">
        <f t="shared" si="5"/>
        <v>0.82033725505285982</v>
      </c>
      <c r="BO25" s="19"/>
      <c r="BP25" s="19" t="e">
        <f t="shared" si="25"/>
        <v>#DIV/0!</v>
      </c>
      <c r="BQ25" s="19">
        <f t="shared" si="23"/>
        <v>1</v>
      </c>
      <c r="BR25" s="19">
        <f t="shared" si="6"/>
        <v>1.2819403542822845</v>
      </c>
      <c r="BU25" s="90"/>
      <c r="CD25" s="89"/>
      <c r="CF25" s="112">
        <f t="shared" si="7"/>
        <v>0</v>
      </c>
      <c r="CG25" s="112">
        <f t="shared" si="8"/>
        <v>0</v>
      </c>
      <c r="CH25" s="112">
        <f t="shared" si="9"/>
        <v>0</v>
      </c>
      <c r="CI25" s="112"/>
      <c r="CJ25" s="112"/>
      <c r="CK25" s="112"/>
      <c r="CL25" s="112"/>
      <c r="CM25" s="112"/>
      <c r="CN25" s="112"/>
    </row>
    <row r="26" spans="1:92" hidden="1" x14ac:dyDescent="0.2">
      <c r="A26" s="86" t="str">
        <f t="shared" si="10"/>
        <v>Source</v>
      </c>
      <c r="B26" s="86">
        <f t="shared" si="11"/>
        <v>1965</v>
      </c>
      <c r="D26" s="60"/>
      <c r="E26" s="60"/>
      <c r="F26" s="60"/>
      <c r="G26" s="108"/>
      <c r="H26" s="126"/>
      <c r="I26" s="126"/>
      <c r="J26" s="126"/>
      <c r="P26" s="262">
        <f>Manufacturing!BZ98</f>
        <v>1.2811387656955737</v>
      </c>
      <c r="Q26" s="262" t="e">
        <f>#REF!</f>
        <v>#REF!</v>
      </c>
      <c r="R26" s="109"/>
      <c r="S26" s="262">
        <f>Manufacturing!CD98</f>
        <v>1.377424554591441</v>
      </c>
      <c r="T26" s="262">
        <v>1</v>
      </c>
      <c r="V26" s="112"/>
      <c r="W26" s="113"/>
      <c r="X26" s="112"/>
      <c r="Y26" s="112"/>
      <c r="Z26" s="112"/>
      <c r="AA26" s="112"/>
      <c r="AB26" s="112"/>
      <c r="AC26" s="112"/>
      <c r="AD26" s="112"/>
      <c r="AG26" s="89"/>
      <c r="AI26" s="109" t="e">
        <f t="shared" si="0"/>
        <v>#DIV/0!</v>
      </c>
      <c r="AJ26" s="109" t="e">
        <f t="shared" si="1"/>
        <v>#DIV/0!</v>
      </c>
      <c r="AL26" s="109" t="e">
        <f t="shared" si="12"/>
        <v>#DIV/0!</v>
      </c>
      <c r="AM26" s="109" t="e">
        <f t="shared" si="13"/>
        <v>#DIV/0!</v>
      </c>
      <c r="AN26" s="109" t="e">
        <f t="shared" si="14"/>
        <v>#DIV/0!</v>
      </c>
      <c r="AO26" s="109"/>
      <c r="AP26" s="109" t="e">
        <f t="shared" si="15"/>
        <v>#DIV/0!</v>
      </c>
      <c r="AQ26" s="109" t="e">
        <f t="shared" si="16"/>
        <v>#DIV/0!</v>
      </c>
      <c r="AT26" s="19">
        <f t="shared" si="17"/>
        <v>0</v>
      </c>
      <c r="AU26" s="19" t="e">
        <f t="shared" si="17"/>
        <v>#REF!</v>
      </c>
      <c r="AV26" s="19"/>
      <c r="AW26" s="19" t="e">
        <f t="shared" si="2"/>
        <v>#DIV/0!</v>
      </c>
      <c r="AX26" s="19" t="e">
        <f t="shared" si="3"/>
        <v>#DIV/0!</v>
      </c>
      <c r="AY26" s="19"/>
      <c r="AZ26" s="19" t="e">
        <f t="shared" si="18"/>
        <v>#DIV/0!</v>
      </c>
      <c r="BA26" s="19" t="e">
        <f t="shared" si="18"/>
        <v>#DIV/0!</v>
      </c>
      <c r="BB26" s="19"/>
      <c r="BC26" s="19"/>
      <c r="BD26" s="19">
        <f t="shared" si="24"/>
        <v>0</v>
      </c>
      <c r="BE26" s="19">
        <f t="shared" si="24"/>
        <v>0</v>
      </c>
      <c r="BF26" s="19"/>
      <c r="BG26" s="19"/>
      <c r="BH26" s="19" t="e">
        <f t="shared" si="19"/>
        <v>#DIV/0!</v>
      </c>
      <c r="BI26" s="19">
        <f t="shared" si="20"/>
        <v>1</v>
      </c>
      <c r="BJ26" s="19">
        <f t="shared" si="4"/>
        <v>1.2594328060567117</v>
      </c>
      <c r="BK26" s="19"/>
      <c r="BL26" s="19" t="e">
        <f t="shared" si="21"/>
        <v>#DIV/0!</v>
      </c>
      <c r="BM26" s="19">
        <f t="shared" si="22"/>
        <v>1</v>
      </c>
      <c r="BN26" s="19">
        <f t="shared" si="5"/>
        <v>0.82033725505285982</v>
      </c>
      <c r="BO26" s="19"/>
      <c r="BP26" s="19" t="e">
        <f t="shared" si="25"/>
        <v>#DIV/0!</v>
      </c>
      <c r="BQ26" s="19">
        <f t="shared" si="23"/>
        <v>1</v>
      </c>
      <c r="BR26" s="19">
        <f t="shared" si="6"/>
        <v>1.2819403542822845</v>
      </c>
      <c r="BU26" s="90"/>
      <c r="CD26" s="89"/>
      <c r="CF26" s="112">
        <f t="shared" si="7"/>
        <v>0</v>
      </c>
      <c r="CG26" s="112">
        <f t="shared" si="8"/>
        <v>0</v>
      </c>
      <c r="CH26" s="112">
        <f t="shared" si="9"/>
        <v>0</v>
      </c>
      <c r="CI26" s="112"/>
      <c r="CJ26" s="112"/>
      <c r="CK26" s="112"/>
      <c r="CL26" s="112"/>
      <c r="CM26" s="112"/>
      <c r="CN26" s="112"/>
    </row>
    <row r="27" spans="1:92" hidden="1" x14ac:dyDescent="0.2">
      <c r="A27" s="86" t="str">
        <f t="shared" si="10"/>
        <v>Source</v>
      </c>
      <c r="B27" s="86">
        <f t="shared" si="11"/>
        <v>1966</v>
      </c>
      <c r="D27" s="60"/>
      <c r="E27" s="60"/>
      <c r="F27" s="60"/>
      <c r="G27" s="108"/>
      <c r="H27" s="126"/>
      <c r="I27" s="126"/>
      <c r="J27" s="126"/>
      <c r="P27" s="262">
        <f>Manufacturing!BZ99</f>
        <v>1.2811387656955737</v>
      </c>
      <c r="Q27" s="262" t="e">
        <f>#REF!</f>
        <v>#REF!</v>
      </c>
      <c r="R27" s="109"/>
      <c r="S27" s="262">
        <f>Manufacturing!CD99</f>
        <v>1.377424554591441</v>
      </c>
      <c r="T27" s="262">
        <v>1</v>
      </c>
      <c r="V27" s="112"/>
      <c r="W27" s="113"/>
      <c r="X27" s="112"/>
      <c r="Y27" s="112"/>
      <c r="Z27" s="112"/>
      <c r="AA27" s="112"/>
      <c r="AB27" s="112"/>
      <c r="AC27" s="112"/>
      <c r="AD27" s="112"/>
      <c r="AG27" s="89"/>
      <c r="AI27" s="109" t="e">
        <f t="shared" si="0"/>
        <v>#DIV/0!</v>
      </c>
      <c r="AJ27" s="109" t="e">
        <f t="shared" si="1"/>
        <v>#DIV/0!</v>
      </c>
      <c r="AL27" s="109" t="e">
        <f t="shared" si="12"/>
        <v>#DIV/0!</v>
      </c>
      <c r="AM27" s="109" t="e">
        <f t="shared" si="13"/>
        <v>#DIV/0!</v>
      </c>
      <c r="AN27" s="109" t="e">
        <f t="shared" si="14"/>
        <v>#DIV/0!</v>
      </c>
      <c r="AO27" s="109"/>
      <c r="AP27" s="109" t="e">
        <f t="shared" si="15"/>
        <v>#DIV/0!</v>
      </c>
      <c r="AQ27" s="109" t="e">
        <f t="shared" si="16"/>
        <v>#DIV/0!</v>
      </c>
      <c r="AT27" s="19">
        <f t="shared" si="17"/>
        <v>0</v>
      </c>
      <c r="AU27" s="19" t="e">
        <f t="shared" si="17"/>
        <v>#REF!</v>
      </c>
      <c r="AV27" s="19"/>
      <c r="AW27" s="19" t="e">
        <f t="shared" si="2"/>
        <v>#DIV/0!</v>
      </c>
      <c r="AX27" s="19" t="e">
        <f t="shared" si="3"/>
        <v>#DIV/0!</v>
      </c>
      <c r="AY27" s="19"/>
      <c r="AZ27" s="19" t="e">
        <f t="shared" si="18"/>
        <v>#DIV/0!</v>
      </c>
      <c r="BA27" s="19" t="e">
        <f t="shared" si="18"/>
        <v>#DIV/0!</v>
      </c>
      <c r="BB27" s="19"/>
      <c r="BC27" s="19"/>
      <c r="BD27" s="19">
        <f t="shared" si="24"/>
        <v>0</v>
      </c>
      <c r="BE27" s="19">
        <f t="shared" si="24"/>
        <v>0</v>
      </c>
      <c r="BF27" s="19"/>
      <c r="BG27" s="19"/>
      <c r="BH27" s="19" t="e">
        <f t="shared" si="19"/>
        <v>#DIV/0!</v>
      </c>
      <c r="BI27" s="19">
        <f t="shared" si="20"/>
        <v>1</v>
      </c>
      <c r="BJ27" s="19">
        <f t="shared" si="4"/>
        <v>1.2594328060567117</v>
      </c>
      <c r="BK27" s="19"/>
      <c r="BL27" s="19" t="e">
        <f t="shared" si="21"/>
        <v>#DIV/0!</v>
      </c>
      <c r="BM27" s="19">
        <f t="shared" si="22"/>
        <v>1</v>
      </c>
      <c r="BN27" s="19">
        <f t="shared" si="5"/>
        <v>0.82033725505285982</v>
      </c>
      <c r="BO27" s="19"/>
      <c r="BP27" s="19" t="e">
        <f t="shared" si="25"/>
        <v>#DIV/0!</v>
      </c>
      <c r="BQ27" s="19">
        <f t="shared" si="23"/>
        <v>1</v>
      </c>
      <c r="BR27" s="19">
        <f t="shared" si="6"/>
        <v>1.2819403542822845</v>
      </c>
      <c r="BU27" s="90"/>
      <c r="CD27" s="89"/>
      <c r="CF27" s="112">
        <f t="shared" si="7"/>
        <v>0</v>
      </c>
      <c r="CG27" s="112">
        <f t="shared" si="8"/>
        <v>0</v>
      </c>
      <c r="CH27" s="112">
        <f t="shared" si="9"/>
        <v>0</v>
      </c>
      <c r="CI27" s="112"/>
      <c r="CJ27" s="112"/>
      <c r="CK27" s="112"/>
      <c r="CL27" s="112"/>
      <c r="CM27" s="112"/>
      <c r="CN27" s="112"/>
    </row>
    <row r="28" spans="1:92" hidden="1" x14ac:dyDescent="0.2">
      <c r="A28" s="86" t="str">
        <f t="shared" si="10"/>
        <v>Source</v>
      </c>
      <c r="B28" s="86">
        <f t="shared" si="11"/>
        <v>1967</v>
      </c>
      <c r="D28" s="60"/>
      <c r="E28" s="60"/>
      <c r="F28" s="60"/>
      <c r="G28" s="108"/>
      <c r="H28" s="126"/>
      <c r="I28" s="126"/>
      <c r="J28" s="126"/>
      <c r="P28" s="262">
        <f>Manufacturing!BZ100</f>
        <v>1.2811387656955737</v>
      </c>
      <c r="Q28" s="262" t="e">
        <f>#REF!</f>
        <v>#REF!</v>
      </c>
      <c r="R28" s="109"/>
      <c r="S28" s="262">
        <f>Manufacturing!CD100</f>
        <v>1.377424554591441</v>
      </c>
      <c r="T28" s="262">
        <v>1</v>
      </c>
      <c r="V28" s="112"/>
      <c r="W28" s="113"/>
      <c r="X28" s="112"/>
      <c r="Y28" s="112"/>
      <c r="Z28" s="112"/>
      <c r="AA28" s="112"/>
      <c r="AB28" s="112"/>
      <c r="AC28" s="112"/>
      <c r="AD28" s="112"/>
      <c r="AG28" s="89"/>
      <c r="AI28" s="109" t="e">
        <f t="shared" si="0"/>
        <v>#DIV/0!</v>
      </c>
      <c r="AJ28" s="109" t="e">
        <f t="shared" si="1"/>
        <v>#DIV/0!</v>
      </c>
      <c r="AL28" s="109" t="e">
        <f t="shared" si="12"/>
        <v>#DIV/0!</v>
      </c>
      <c r="AM28" s="109" t="e">
        <f t="shared" si="13"/>
        <v>#DIV/0!</v>
      </c>
      <c r="AN28" s="109" t="e">
        <f t="shared" si="14"/>
        <v>#DIV/0!</v>
      </c>
      <c r="AO28" s="109"/>
      <c r="AP28" s="109" t="e">
        <f t="shared" si="15"/>
        <v>#DIV/0!</v>
      </c>
      <c r="AQ28" s="109" t="e">
        <f t="shared" si="16"/>
        <v>#DIV/0!</v>
      </c>
      <c r="AT28" s="19">
        <f t="shared" si="17"/>
        <v>0</v>
      </c>
      <c r="AU28" s="19" t="e">
        <f t="shared" si="17"/>
        <v>#REF!</v>
      </c>
      <c r="AV28" s="19"/>
      <c r="AW28" s="19" t="e">
        <f t="shared" si="2"/>
        <v>#DIV/0!</v>
      </c>
      <c r="AX28" s="19" t="e">
        <f t="shared" si="3"/>
        <v>#DIV/0!</v>
      </c>
      <c r="AY28" s="19"/>
      <c r="AZ28" s="19" t="e">
        <f t="shared" si="18"/>
        <v>#DIV/0!</v>
      </c>
      <c r="BA28" s="19" t="e">
        <f t="shared" si="18"/>
        <v>#DIV/0!</v>
      </c>
      <c r="BB28" s="19"/>
      <c r="BC28" s="19"/>
      <c r="BD28" s="19">
        <f t="shared" si="24"/>
        <v>0</v>
      </c>
      <c r="BE28" s="19">
        <f t="shared" si="24"/>
        <v>0</v>
      </c>
      <c r="BF28" s="19"/>
      <c r="BG28" s="19"/>
      <c r="BH28" s="19" t="e">
        <f t="shared" si="19"/>
        <v>#DIV/0!</v>
      </c>
      <c r="BI28" s="19">
        <f t="shared" si="20"/>
        <v>1</v>
      </c>
      <c r="BJ28" s="19">
        <f t="shared" si="4"/>
        <v>1.2594328060567117</v>
      </c>
      <c r="BK28" s="19"/>
      <c r="BL28" s="19" t="e">
        <f t="shared" si="21"/>
        <v>#DIV/0!</v>
      </c>
      <c r="BM28" s="19">
        <f t="shared" si="22"/>
        <v>1</v>
      </c>
      <c r="BN28" s="19">
        <f t="shared" si="5"/>
        <v>0.82033725505285982</v>
      </c>
      <c r="BO28" s="19"/>
      <c r="BP28" s="19" t="e">
        <f t="shared" si="25"/>
        <v>#DIV/0!</v>
      </c>
      <c r="BQ28" s="19">
        <f t="shared" si="23"/>
        <v>1</v>
      </c>
      <c r="BR28" s="19">
        <f t="shared" si="6"/>
        <v>1.2819403542822845</v>
      </c>
      <c r="BU28" s="90"/>
      <c r="CD28" s="89"/>
      <c r="CF28" s="112">
        <f t="shared" si="7"/>
        <v>0</v>
      </c>
      <c r="CG28" s="112">
        <f t="shared" si="8"/>
        <v>0</v>
      </c>
      <c r="CH28" s="112">
        <f t="shared" si="9"/>
        <v>0</v>
      </c>
      <c r="CI28" s="112"/>
      <c r="CJ28" s="112"/>
      <c r="CK28" s="112"/>
      <c r="CL28" s="112"/>
      <c r="CM28" s="112"/>
      <c r="CN28" s="112"/>
    </row>
    <row r="29" spans="1:92" hidden="1" x14ac:dyDescent="0.2">
      <c r="A29" s="86" t="str">
        <f t="shared" si="10"/>
        <v>Source</v>
      </c>
      <c r="B29" s="86">
        <f t="shared" si="11"/>
        <v>1968</v>
      </c>
      <c r="D29" s="60"/>
      <c r="E29" s="60"/>
      <c r="F29" s="60"/>
      <c r="G29" s="108"/>
      <c r="H29" s="126"/>
      <c r="I29" s="126"/>
      <c r="J29" s="126"/>
      <c r="P29" s="262">
        <f>Manufacturing!BZ101</f>
        <v>1.2811387656955737</v>
      </c>
      <c r="Q29" s="262" t="e">
        <f>#REF!</f>
        <v>#REF!</v>
      </c>
      <c r="R29" s="109"/>
      <c r="S29" s="262">
        <f>Manufacturing!CD101</f>
        <v>1.377424554591441</v>
      </c>
      <c r="T29" s="262">
        <v>1</v>
      </c>
      <c r="V29" s="112"/>
      <c r="W29" s="113"/>
      <c r="X29" s="112"/>
      <c r="Y29" s="112"/>
      <c r="Z29" s="112"/>
      <c r="AA29" s="112"/>
      <c r="AB29" s="112"/>
      <c r="AC29" s="112"/>
      <c r="AD29" s="112"/>
      <c r="AG29" s="89"/>
      <c r="AI29" s="109" t="e">
        <f t="shared" si="0"/>
        <v>#DIV/0!</v>
      </c>
      <c r="AJ29" s="109" t="e">
        <f t="shared" si="1"/>
        <v>#DIV/0!</v>
      </c>
      <c r="AL29" s="109" t="e">
        <f t="shared" si="12"/>
        <v>#DIV/0!</v>
      </c>
      <c r="AM29" s="109" t="e">
        <f t="shared" si="13"/>
        <v>#DIV/0!</v>
      </c>
      <c r="AN29" s="109" t="e">
        <f t="shared" si="14"/>
        <v>#DIV/0!</v>
      </c>
      <c r="AO29" s="109"/>
      <c r="AP29" s="109" t="e">
        <f t="shared" si="15"/>
        <v>#DIV/0!</v>
      </c>
      <c r="AQ29" s="109" t="e">
        <f t="shared" si="16"/>
        <v>#DIV/0!</v>
      </c>
      <c r="AT29" s="19">
        <f t="shared" si="17"/>
        <v>0</v>
      </c>
      <c r="AU29" s="19" t="e">
        <f t="shared" si="17"/>
        <v>#REF!</v>
      </c>
      <c r="AV29" s="19"/>
      <c r="AW29" s="19" t="e">
        <f t="shared" si="2"/>
        <v>#DIV/0!</v>
      </c>
      <c r="AX29" s="19" t="e">
        <f t="shared" si="3"/>
        <v>#DIV/0!</v>
      </c>
      <c r="AY29" s="19"/>
      <c r="AZ29" s="19" t="e">
        <f t="shared" si="18"/>
        <v>#DIV/0!</v>
      </c>
      <c r="BA29" s="19" t="e">
        <f t="shared" si="18"/>
        <v>#DIV/0!</v>
      </c>
      <c r="BB29" s="19"/>
      <c r="BC29" s="19"/>
      <c r="BD29" s="19">
        <f t="shared" si="24"/>
        <v>0</v>
      </c>
      <c r="BE29" s="19">
        <f t="shared" si="24"/>
        <v>0</v>
      </c>
      <c r="BF29" s="19"/>
      <c r="BG29" s="19"/>
      <c r="BH29" s="19" t="e">
        <f t="shared" si="19"/>
        <v>#DIV/0!</v>
      </c>
      <c r="BI29" s="19">
        <f t="shared" si="20"/>
        <v>1</v>
      </c>
      <c r="BJ29" s="19">
        <f t="shared" si="4"/>
        <v>1.2594328060567117</v>
      </c>
      <c r="BK29" s="19"/>
      <c r="BL29" s="19" t="e">
        <f t="shared" si="21"/>
        <v>#DIV/0!</v>
      </c>
      <c r="BM29" s="19">
        <f t="shared" si="22"/>
        <v>1</v>
      </c>
      <c r="BN29" s="19">
        <f t="shared" si="5"/>
        <v>0.82033725505285982</v>
      </c>
      <c r="BO29" s="19"/>
      <c r="BP29" s="19" t="e">
        <f t="shared" si="25"/>
        <v>#DIV/0!</v>
      </c>
      <c r="BQ29" s="19">
        <f t="shared" si="23"/>
        <v>1</v>
      </c>
      <c r="BR29" s="19">
        <f t="shared" si="6"/>
        <v>1.2819403542822845</v>
      </c>
      <c r="BU29" s="90"/>
      <c r="CD29" s="89"/>
      <c r="CF29" s="112">
        <f t="shared" si="7"/>
        <v>0</v>
      </c>
      <c r="CG29" s="112">
        <f t="shared" si="8"/>
        <v>0</v>
      </c>
      <c r="CH29" s="112">
        <f t="shared" si="9"/>
        <v>0</v>
      </c>
      <c r="CI29" s="112"/>
      <c r="CJ29" s="112"/>
      <c r="CK29" s="112"/>
      <c r="CL29" s="112"/>
      <c r="CM29" s="112"/>
      <c r="CN29" s="112"/>
    </row>
    <row r="30" spans="1:92" hidden="1" x14ac:dyDescent="0.2">
      <c r="A30" s="86" t="str">
        <f t="shared" si="10"/>
        <v>Source</v>
      </c>
      <c r="B30" s="86">
        <f t="shared" si="11"/>
        <v>1969</v>
      </c>
      <c r="D30" s="60"/>
      <c r="E30" s="60"/>
      <c r="F30" s="60"/>
      <c r="G30" s="108"/>
      <c r="H30" s="126"/>
      <c r="I30" s="126"/>
      <c r="J30" s="126"/>
      <c r="P30" s="262">
        <f>Manufacturing!BZ102</f>
        <v>1.2811387656955737</v>
      </c>
      <c r="Q30" s="262" t="e">
        <f>#REF!</f>
        <v>#REF!</v>
      </c>
      <c r="R30" s="109"/>
      <c r="S30" s="262">
        <f>Manufacturing!CD102</f>
        <v>1.377424554591441</v>
      </c>
      <c r="T30" s="262">
        <v>1</v>
      </c>
      <c r="V30" s="112"/>
      <c r="W30" s="113"/>
      <c r="X30" s="112"/>
      <c r="Y30" s="112"/>
      <c r="Z30" s="112"/>
      <c r="AA30" s="112"/>
      <c r="AB30" s="112"/>
      <c r="AC30" s="112"/>
      <c r="AD30" s="112"/>
      <c r="AG30" s="89"/>
      <c r="AI30" s="109" t="e">
        <f t="shared" si="0"/>
        <v>#DIV/0!</v>
      </c>
      <c r="AJ30" s="109" t="e">
        <f t="shared" si="1"/>
        <v>#DIV/0!</v>
      </c>
      <c r="AL30" s="109" t="e">
        <f t="shared" si="12"/>
        <v>#DIV/0!</v>
      </c>
      <c r="AM30" s="109" t="e">
        <f t="shared" si="13"/>
        <v>#DIV/0!</v>
      </c>
      <c r="AN30" s="109" t="e">
        <f t="shared" si="14"/>
        <v>#DIV/0!</v>
      </c>
      <c r="AO30" s="109"/>
      <c r="AP30" s="109" t="e">
        <f t="shared" si="15"/>
        <v>#DIV/0!</v>
      </c>
      <c r="AQ30" s="109" t="e">
        <f t="shared" si="16"/>
        <v>#DIV/0!</v>
      </c>
      <c r="AT30" s="19">
        <f t="shared" si="17"/>
        <v>0</v>
      </c>
      <c r="AU30" s="19" t="e">
        <f t="shared" si="17"/>
        <v>#REF!</v>
      </c>
      <c r="AV30" s="19"/>
      <c r="AW30" s="19" t="e">
        <f t="shared" si="2"/>
        <v>#DIV/0!</v>
      </c>
      <c r="AX30" s="19" t="e">
        <f t="shared" si="3"/>
        <v>#DIV/0!</v>
      </c>
      <c r="AY30" s="19"/>
      <c r="AZ30" s="19" t="e">
        <f t="shared" si="18"/>
        <v>#DIV/0!</v>
      </c>
      <c r="BA30" s="19" t="e">
        <f t="shared" si="18"/>
        <v>#DIV/0!</v>
      </c>
      <c r="BB30" s="19"/>
      <c r="BC30" s="19"/>
      <c r="BD30" s="19">
        <f t="shared" si="24"/>
        <v>0</v>
      </c>
      <c r="BE30" s="19">
        <f t="shared" si="24"/>
        <v>0</v>
      </c>
      <c r="BF30" s="19"/>
      <c r="BG30" s="19"/>
      <c r="BH30" s="19" t="e">
        <f t="shared" si="19"/>
        <v>#DIV/0!</v>
      </c>
      <c r="BI30" s="19">
        <f t="shared" si="20"/>
        <v>1</v>
      </c>
      <c r="BJ30" s="19">
        <f t="shared" si="4"/>
        <v>1.2594328060567117</v>
      </c>
      <c r="BK30" s="19"/>
      <c r="BL30" s="19" t="e">
        <f t="shared" si="21"/>
        <v>#DIV/0!</v>
      </c>
      <c r="BM30" s="19">
        <f t="shared" si="22"/>
        <v>1</v>
      </c>
      <c r="BN30" s="19">
        <f t="shared" si="5"/>
        <v>0.82033725505285982</v>
      </c>
      <c r="BO30" s="19"/>
      <c r="BP30" s="19" t="e">
        <f t="shared" si="25"/>
        <v>#DIV/0!</v>
      </c>
      <c r="BQ30" s="19">
        <f t="shared" si="23"/>
        <v>1</v>
      </c>
      <c r="BR30" s="19">
        <f t="shared" si="6"/>
        <v>1.2819403542822845</v>
      </c>
      <c r="BU30" s="90"/>
      <c r="CD30" s="89"/>
      <c r="CF30" s="112">
        <f t="shared" si="7"/>
        <v>0</v>
      </c>
      <c r="CG30" s="112">
        <f t="shared" si="8"/>
        <v>0</v>
      </c>
      <c r="CH30" s="112">
        <f t="shared" si="9"/>
        <v>0</v>
      </c>
      <c r="CI30" s="112"/>
      <c r="CJ30" s="112"/>
      <c r="CK30" s="112"/>
      <c r="CL30" s="112"/>
      <c r="CM30" s="112"/>
      <c r="CN30" s="112"/>
    </row>
    <row r="31" spans="1:92" ht="15" customHeight="1" thickBot="1" x14ac:dyDescent="0.25">
      <c r="A31" s="86" t="str">
        <f t="shared" si="10"/>
        <v>Source</v>
      </c>
      <c r="B31" s="86">
        <f t="shared" si="11"/>
        <v>1970</v>
      </c>
      <c r="D31" s="77">
        <f>Conversion_factors!$A32*D187+D265</f>
        <v>20610.868146715224</v>
      </c>
      <c r="E31" s="77">
        <f>Conversion_factors!$A32*E187+E265</f>
        <v>3656.371209353737</v>
      </c>
      <c r="F31" s="108">
        <f>D31+E31</f>
        <v>24267.23935606896</v>
      </c>
      <c r="G31" s="108"/>
      <c r="H31" s="126">
        <f>Manufacturing!CE26</f>
        <v>500975.30051999993</v>
      </c>
      <c r="I31" s="126">
        <f>NonManufacturing!T36</f>
        <v>872129.79930836963</v>
      </c>
      <c r="J31" s="126">
        <f>H31+I31</f>
        <v>1373105.0998283694</v>
      </c>
      <c r="L31" s="79">
        <f>D31/H31*1000</f>
        <v>41.141485668697946</v>
      </c>
      <c r="M31" s="79">
        <f>E31/I31*1000</f>
        <v>4.1924621911249575</v>
      </c>
      <c r="N31" s="79">
        <f>F31/J31*1000</f>
        <v>17.673257028250955</v>
      </c>
      <c r="P31" s="262">
        <f>Manufacturing!BZ103</f>
        <v>1.2811387656955737</v>
      </c>
      <c r="Q31" s="262">
        <f>NonManufacturing!CR36</f>
        <v>1.1379702485292635</v>
      </c>
      <c r="R31" s="109">
        <f>Q31*T31</f>
        <v>0.98847771925973882</v>
      </c>
      <c r="S31" s="262">
        <f>Manufacturing!CD103</f>
        <v>1.377424554591441</v>
      </c>
      <c r="T31" s="262">
        <f>NonManufacturing!CV36</f>
        <v>0.86863230434826222</v>
      </c>
      <c r="U31" s="109"/>
      <c r="V31" s="112">
        <f t="shared" ref="V31:V72" si="26">J31/J$74</f>
        <v>0.8170434247361773</v>
      </c>
      <c r="W31" s="113">
        <f t="shared" ref="W31:W72" si="27">N31/N$74</f>
        <v>1.3244504805430681</v>
      </c>
      <c r="X31" s="112">
        <f>BN31</f>
        <v>0.82033725505285982</v>
      </c>
      <c r="Y31" s="112">
        <f>BR31</f>
        <v>1.2819403542822845</v>
      </c>
      <c r="Z31" s="112">
        <f>BJ31</f>
        <v>1.2594328060567117</v>
      </c>
      <c r="AA31" s="112">
        <f>V31*X31*Y31*Z31</f>
        <v>1.0821323869567516</v>
      </c>
      <c r="AB31" s="112">
        <f>F31/F$74</f>
        <v>1.0821335565163841</v>
      </c>
      <c r="AC31" s="112"/>
      <c r="AD31" s="112">
        <f>X31*Y31</f>
        <v>1.0516234313734198</v>
      </c>
      <c r="AG31" s="89"/>
      <c r="AI31" s="109">
        <f>D31/F31</f>
        <v>0.84932891806503241</v>
      </c>
      <c r="AJ31" s="109">
        <f>E31/F31</f>
        <v>0.15067108193496762</v>
      </c>
      <c r="AL31" s="109" t="e">
        <f>(AI31-AI30)/LN(AI31/AI30)</f>
        <v>#DIV/0!</v>
      </c>
      <c r="AM31" s="109" t="e">
        <f>(AJ31-AJ30)/LN(AJ31/AJ30)</f>
        <v>#DIV/0!</v>
      </c>
      <c r="AN31" s="109" t="e">
        <f>AL31+AM31</f>
        <v>#DIV/0!</v>
      </c>
      <c r="AO31" s="109"/>
      <c r="AP31" s="109" t="e">
        <f>AL31/AN31</f>
        <v>#DIV/0!</v>
      </c>
      <c r="AQ31" s="109" t="e">
        <f>AM31/AN31</f>
        <v>#DIV/0!</v>
      </c>
      <c r="AT31" s="19">
        <f>LN(P31/P30)</f>
        <v>0</v>
      </c>
      <c r="AU31" s="19" t="e">
        <f>LN(Q31/Q30)</f>
        <v>#REF!</v>
      </c>
      <c r="AV31" s="19"/>
      <c r="AW31" s="19">
        <f>H31/J31</f>
        <v>0.36484847415002614</v>
      </c>
      <c r="AX31" s="19">
        <f>I31/J31</f>
        <v>0.63515152584997392</v>
      </c>
      <c r="AY31" s="19"/>
      <c r="AZ31" s="19" t="e">
        <f>LN(AW31/AW30)</f>
        <v>#DIV/0!</v>
      </c>
      <c r="BA31" s="19" t="e">
        <f>LN(AX31/AX30)</f>
        <v>#DIV/0!</v>
      </c>
      <c r="BB31" s="19"/>
      <c r="BC31" s="19"/>
      <c r="BD31" s="19">
        <f>LN(S31/S30)</f>
        <v>0</v>
      </c>
      <c r="BE31" s="19">
        <f>LN(T31/T30)</f>
        <v>-0.14083536829016868</v>
      </c>
      <c r="BF31" s="19"/>
      <c r="BG31" s="19"/>
      <c r="BH31" s="19" t="e">
        <f>EXP(SUMPRODUCT($AP31:$AQ31,AT31:AU31))</f>
        <v>#DIV/0!</v>
      </c>
      <c r="BI31" s="19">
        <f>IF(ISERR(BH31),BI30,BH31*BI30)</f>
        <v>1</v>
      </c>
      <c r="BJ31" s="19">
        <f>BI31/BI$74</f>
        <v>1.2594328060567117</v>
      </c>
      <c r="BK31" s="19"/>
      <c r="BL31" s="19" t="e">
        <f>EXP(SUMPRODUCT($AP31:$AQ31,AZ31:BA31))</f>
        <v>#DIV/0!</v>
      </c>
      <c r="BM31" s="19">
        <f>IF(ISERR(BL31),BM30,BL31*BM30)</f>
        <v>1</v>
      </c>
      <c r="BN31" s="19">
        <f>BM31/BM$74</f>
        <v>0.82033725505285982</v>
      </c>
      <c r="BO31" s="19"/>
      <c r="BP31" s="19" t="e">
        <f>EXP(SUMPRODUCT($AP31:$AQ31,BD31:BE31))</f>
        <v>#DIV/0!</v>
      </c>
      <c r="BQ31" s="19">
        <f>IF(ISERR(BP31),BQ30,BP31*BQ30)</f>
        <v>1</v>
      </c>
      <c r="BR31" s="19">
        <f>BQ31/BQ$74</f>
        <v>1.2819403542822845</v>
      </c>
      <c r="BU31" s="90"/>
      <c r="BX31" s="114" t="s">
        <v>237</v>
      </c>
      <c r="BY31" s="122" t="s">
        <v>272</v>
      </c>
      <c r="BZ31" s="114" t="s">
        <v>265</v>
      </c>
      <c r="CA31" s="114" t="s">
        <v>79</v>
      </c>
      <c r="CD31" s="89"/>
      <c r="CF31" s="112">
        <f t="shared" si="7"/>
        <v>0.65197392993500225</v>
      </c>
      <c r="CG31" s="112">
        <f t="shared" si="8"/>
        <v>1.3844632921089008</v>
      </c>
      <c r="CH31" s="112">
        <f t="shared" si="9"/>
        <v>0.7617201043849785</v>
      </c>
      <c r="CI31" s="112">
        <f t="shared" ref="CI31:CI71" si="28">Y31/Y$75</f>
        <v>1.3834838812870645</v>
      </c>
      <c r="CJ31" s="112">
        <f t="shared" ref="CJ31:CJ71" si="29">Z31/Z$75</f>
        <v>1.3137449131456993</v>
      </c>
      <c r="CK31" s="112">
        <f t="shared" ref="CK31:CK71" si="30">AA31/AA$75</f>
        <v>0.90263215281722819</v>
      </c>
      <c r="CL31" s="112">
        <f t="shared" ref="CL31:CL71" si="31">AB31/AB$75</f>
        <v>0.90263397340699114</v>
      </c>
      <c r="CM31" s="112"/>
      <c r="CN31" s="112">
        <f t="shared" ref="CN31:CN71" si="32">AD31/AD$75</f>
        <v>1.0538274864689179</v>
      </c>
    </row>
    <row r="32" spans="1:92" x14ac:dyDescent="0.2">
      <c r="A32" s="86" t="str">
        <f t="shared" si="10"/>
        <v>Source</v>
      </c>
      <c r="B32" s="86">
        <f t="shared" si="11"/>
        <v>1971</v>
      </c>
      <c r="D32" s="77">
        <f>Conversion_factors!$A33*D188+D266</f>
        <v>20773.562091419612</v>
      </c>
      <c r="E32" s="77">
        <f>Conversion_factors!$A33*E188+E266</f>
        <v>3658.0663064713972</v>
      </c>
      <c r="F32" s="108">
        <f t="shared" ref="F32:F37" si="33">D32+E32</f>
        <v>24431.628397891007</v>
      </c>
      <c r="G32" s="108"/>
      <c r="H32" s="126">
        <f>Manufacturing!CE27</f>
        <v>514581.33960000001</v>
      </c>
      <c r="I32" s="126">
        <f>NonManufacturing!T37</f>
        <v>816267.23139016097</v>
      </c>
      <c r="J32" s="126">
        <f t="shared" ref="J32:J71" si="34">H32+I32</f>
        <v>1330848.570990161</v>
      </c>
      <c r="L32" s="79">
        <f t="shared" ref="L32:L38" si="35">D32/H32*1000</f>
        <v>40.36983173071831</v>
      </c>
      <c r="M32" s="79">
        <f t="shared" ref="M32:M38" si="36">E32/I32*1000</f>
        <v>4.4814567653799484</v>
      </c>
      <c r="N32" s="79">
        <f t="shared" ref="N32:N38" si="37">F32/J32*1000</f>
        <v>18.357932623178684</v>
      </c>
      <c r="P32" s="262">
        <f>Manufacturing!BZ104</f>
        <v>1.2755479471369267</v>
      </c>
      <c r="Q32" s="262">
        <f>NonManufacturing!CR37</f>
        <v>1.1243984333208081</v>
      </c>
      <c r="R32" s="109">
        <f t="shared" ref="R32:R46" si="38">Q32*T32</f>
        <v>1.056615411292535</v>
      </c>
      <c r="S32" s="262">
        <f>Manufacturing!CD104</f>
        <v>1.3575136570291872</v>
      </c>
      <c r="T32" s="262">
        <f>NonManufacturing!CV37</f>
        <v>0.93971618954672298</v>
      </c>
      <c r="V32" s="112">
        <f t="shared" si="26"/>
        <v>0.79189937782837083</v>
      </c>
      <c r="W32" s="113">
        <f t="shared" si="27"/>
        <v>1.3757607126790337</v>
      </c>
      <c r="X32" s="112">
        <f t="shared" ref="X32:X45" si="39">BN32</f>
        <v>0.85731279168004071</v>
      </c>
      <c r="Y32" s="112">
        <f t="shared" ref="Y32:Y45" si="40">BR32</f>
        <v>1.2812234897967973</v>
      </c>
      <c r="Z32" s="112">
        <f t="shared" ref="Z32:Z45" si="41">BJ32</f>
        <v>1.2525015337217409</v>
      </c>
      <c r="AA32" s="112">
        <f t="shared" ref="AA32:AA45" si="42">V32*X32*Y32*Z32</f>
        <v>1.089462946679647</v>
      </c>
      <c r="AB32" s="112">
        <f t="shared" ref="AB32:AB72" si="43">F32/F$74</f>
        <v>1.0894640524112427</v>
      </c>
      <c r="AC32" s="112"/>
      <c r="AD32" s="112">
        <f t="shared" ref="AD32:AD45" si="44">X32*Y32</f>
        <v>1.0984092868037365</v>
      </c>
      <c r="AG32" s="89"/>
      <c r="AI32" s="109">
        <f t="shared" ref="AI32:AI38" si="45">D32/F32</f>
        <v>0.85027333230120805</v>
      </c>
      <c r="AJ32" s="109">
        <f t="shared" ref="AJ32:AJ38" si="46">E32/F32</f>
        <v>0.149726667698792</v>
      </c>
      <c r="AL32" s="109">
        <f t="shared" ref="AL32:AL38" si="47">(AI32-AI31)/LN(AI32/AI31)</f>
        <v>0.84980103771962356</v>
      </c>
      <c r="AM32" s="109">
        <f t="shared" ref="AM32:AM38" si="48">(AJ32-AJ31)/LN(AJ32/AJ31)</f>
        <v>0.15019837996153104</v>
      </c>
      <c r="AN32" s="109">
        <f t="shared" ref="AN32:AN38" si="49">AL32+AM32</f>
        <v>0.99999941768115463</v>
      </c>
      <c r="AO32" s="109"/>
      <c r="AP32" s="109">
        <f t="shared" ref="AP32:AP38" si="50">AL32/AN32</f>
        <v>0.84980153257507085</v>
      </c>
      <c r="AQ32" s="109">
        <f t="shared" ref="AQ32:AQ38" si="51">AM32/AN32</f>
        <v>0.15019846742492918</v>
      </c>
      <c r="AT32" s="19">
        <f t="shared" ref="AT32:AT38" si="52">LN(P32/P31)</f>
        <v>-4.3734943683891581E-3</v>
      </c>
      <c r="AU32" s="19">
        <f t="shared" ref="AU32:AU38" si="53">LN(Q32/Q31)</f>
        <v>-1.1998025012567626E-2</v>
      </c>
      <c r="AV32" s="19"/>
      <c r="AW32" s="19">
        <f t="shared" ref="AW32:AW38" si="54">H32/J32</f>
        <v>0.38665656695798811</v>
      </c>
      <c r="AX32" s="19">
        <f t="shared" ref="AX32:AX38" si="55">I32/J32</f>
        <v>0.61334343304201189</v>
      </c>
      <c r="AY32" s="19"/>
      <c r="AZ32" s="19">
        <f t="shared" ref="AZ32:AZ38" si="56">LN(AW32/AW31)</f>
        <v>5.8054747081618278E-2</v>
      </c>
      <c r="BA32" s="19">
        <f t="shared" ref="BA32:BA38" si="57">LN(AX32/AX31)</f>
        <v>-3.4938565096778361E-2</v>
      </c>
      <c r="BB32" s="19"/>
      <c r="BC32" s="19"/>
      <c r="BD32" s="19">
        <f t="shared" ref="BD32:BD38" si="58">LN(S32/S31)</f>
        <v>-1.4560657536430439E-2</v>
      </c>
      <c r="BE32" s="19">
        <f t="shared" ref="BE32:BE38" si="59">LN(T32/T31)</f>
        <v>7.8657992969121085E-2</v>
      </c>
      <c r="BF32" s="19"/>
      <c r="BG32" s="19"/>
      <c r="BH32" s="19">
        <f t="shared" ref="BH32:BH38" si="60">EXP(SUMPRODUCT($AP32:$AQ32,AT32:AU32))</f>
        <v>0.99449651279398321</v>
      </c>
      <c r="BI32" s="19">
        <f t="shared" ref="BI32:BI38" si="61">IF(ISERR(BH32),BI31,BH32*BI31)</f>
        <v>0.99449651279398321</v>
      </c>
      <c r="BJ32" s="19">
        <f t="shared" ref="BJ32:BJ71" si="62">BI32/BI$74</f>
        <v>1.2525015337217409</v>
      </c>
      <c r="BK32" s="19"/>
      <c r="BL32" s="19">
        <f t="shared" ref="BL32:BL38" si="63">EXP(SUMPRODUCT($AP32:$AQ32,AZ32:BA32))</f>
        <v>1.0450735796764445</v>
      </c>
      <c r="BM32" s="19">
        <f t="shared" ref="BM32:BM38" si="64">IF(ISERR(BL32),BM31,BL32*BM31)</f>
        <v>1.0450735796764445</v>
      </c>
      <c r="BN32" s="19">
        <f t="shared" ref="BN32:BN71" si="65">BM32/BM$74</f>
        <v>0.85731279168004071</v>
      </c>
      <c r="BO32" s="19"/>
      <c r="BP32" s="19">
        <f t="shared" ref="BP32:BP38" si="66">EXP(SUMPRODUCT($AP32:$AQ32,BD32:BE32))</f>
        <v>0.99944079731705726</v>
      </c>
      <c r="BQ32" s="19">
        <f t="shared" ref="BQ32:BQ38" si="67">IF(ISERR(BP32),BQ31,BP32*BQ31)</f>
        <v>0.99944079731705726</v>
      </c>
      <c r="BR32" s="19">
        <f t="shared" ref="BR32:BR71" si="68">BQ32/BQ$74</f>
        <v>1.2812234897967973</v>
      </c>
      <c r="BU32" s="90"/>
      <c r="BW32" s="87">
        <v>1985</v>
      </c>
      <c r="BX32" s="109">
        <f t="shared" ref="BX32:BX46" si="69">V46</f>
        <v>1</v>
      </c>
      <c r="BY32" s="115">
        <f t="shared" ref="BY32:BY46" si="70">AD46</f>
        <v>1</v>
      </c>
      <c r="BZ32" s="109">
        <f t="shared" ref="BZ32:BZ46" si="71">Z46</f>
        <v>1</v>
      </c>
      <c r="CA32" s="109">
        <f t="shared" ref="CA32:CA46" si="72">AB46</f>
        <v>1</v>
      </c>
      <c r="CD32" s="89"/>
      <c r="CF32" s="112">
        <f t="shared" si="7"/>
        <v>0.63190980288784315</v>
      </c>
      <c r="CG32" s="112">
        <f t="shared" si="8"/>
        <v>1.438098466806186</v>
      </c>
      <c r="CH32" s="112">
        <f t="shared" si="9"/>
        <v>0.7960535562011245</v>
      </c>
      <c r="CI32" s="112">
        <f t="shared" si="28"/>
        <v>1.3827102333888408</v>
      </c>
      <c r="CJ32" s="112">
        <f t="shared" si="29"/>
        <v>1.3065147348242325</v>
      </c>
      <c r="CK32" s="112">
        <f t="shared" si="30"/>
        <v>0.90874674561916868</v>
      </c>
      <c r="CL32" s="112">
        <f t="shared" si="31"/>
        <v>0.90874851869280648</v>
      </c>
      <c r="CM32" s="112"/>
      <c r="CN32" s="112">
        <f t="shared" si="32"/>
        <v>1.1007113984848735</v>
      </c>
    </row>
    <row r="33" spans="1:92" x14ac:dyDescent="0.2">
      <c r="A33" s="86" t="str">
        <f t="shared" si="10"/>
        <v>Source</v>
      </c>
      <c r="B33" s="86">
        <f t="shared" si="11"/>
        <v>1972</v>
      </c>
      <c r="D33" s="77">
        <f>Conversion_factors!$A34*D189+D267</f>
        <v>21766.833038865665</v>
      </c>
      <c r="E33" s="77">
        <f>Conversion_factors!$A34*E189+E267</f>
        <v>3706.3474472857606</v>
      </c>
      <c r="F33" s="108">
        <f t="shared" si="33"/>
        <v>25473.180486151425</v>
      </c>
      <c r="G33" s="108"/>
      <c r="H33" s="126">
        <f>Manufacturing!CE28</f>
        <v>560813.62463999994</v>
      </c>
      <c r="I33" s="126">
        <f>NonManufacturing!T38</f>
        <v>826383.65585399186</v>
      </c>
      <c r="J33" s="126">
        <f t="shared" si="34"/>
        <v>1387197.2804939919</v>
      </c>
      <c r="L33" s="79">
        <f t="shared" si="35"/>
        <v>38.812953328012192</v>
      </c>
      <c r="M33" s="79">
        <f t="shared" si="36"/>
        <v>4.4850202699805211</v>
      </c>
      <c r="N33" s="79">
        <f t="shared" si="37"/>
        <v>18.363055381048774</v>
      </c>
      <c r="P33" s="262">
        <f>Manufacturing!BZ105</f>
        <v>1.2298132378497117</v>
      </c>
      <c r="Q33" s="262">
        <f>NonManufacturing!CR38</f>
        <v>1.1128056343982073</v>
      </c>
      <c r="R33" s="109">
        <f t="shared" si="38"/>
        <v>1.0574555965439614</v>
      </c>
      <c r="S33" s="262">
        <f>Manufacturing!CD105</f>
        <v>1.3536975924089762</v>
      </c>
      <c r="T33" s="262">
        <f>NonManufacturing!CV38</f>
        <v>0.95026082170748649</v>
      </c>
      <c r="V33" s="112">
        <f t="shared" si="26"/>
        <v>0.82542874320486581</v>
      </c>
      <c r="W33" s="113">
        <f t="shared" si="27"/>
        <v>1.3761446169651479</v>
      </c>
      <c r="X33" s="112">
        <f t="shared" si="39"/>
        <v>0.88668353127450339</v>
      </c>
      <c r="Y33" s="112">
        <f t="shared" si="40"/>
        <v>1.2802597938564322</v>
      </c>
      <c r="Z33" s="112">
        <f t="shared" si="41"/>
        <v>1.2122632749914302</v>
      </c>
      <c r="AA33" s="112">
        <f t="shared" si="42"/>
        <v>1.1359083329399435</v>
      </c>
      <c r="AB33" s="112">
        <f t="shared" si="43"/>
        <v>1.1359093216496836</v>
      </c>
      <c r="AC33" s="112"/>
      <c r="AD33" s="112">
        <f t="shared" si="44"/>
        <v>1.135185274965389</v>
      </c>
      <c r="AG33" s="89"/>
      <c r="AI33" s="109">
        <f t="shared" si="45"/>
        <v>0.85450001230507011</v>
      </c>
      <c r="AJ33" s="109">
        <f t="shared" si="46"/>
        <v>0.14549998769492989</v>
      </c>
      <c r="AL33" s="109">
        <f t="shared" si="47"/>
        <v>0.85238492575100877</v>
      </c>
      <c r="AM33" s="109">
        <f t="shared" si="48"/>
        <v>0.14760324177355702</v>
      </c>
      <c r="AN33" s="109">
        <f t="shared" si="49"/>
        <v>0.99998816752456576</v>
      </c>
      <c r="AO33" s="109"/>
      <c r="AP33" s="109">
        <f t="shared" si="50"/>
        <v>0.85239501169404486</v>
      </c>
      <c r="AQ33" s="109">
        <f t="shared" si="51"/>
        <v>0.14760498830595511</v>
      </c>
      <c r="AT33" s="19">
        <f t="shared" si="52"/>
        <v>-3.6513530040267785E-2</v>
      </c>
      <c r="AU33" s="19">
        <f t="shared" si="53"/>
        <v>-1.03637418259188E-2</v>
      </c>
      <c r="AV33" s="19"/>
      <c r="AW33" s="19">
        <f t="shared" si="54"/>
        <v>0.40427820363105799</v>
      </c>
      <c r="AX33" s="19">
        <f t="shared" si="55"/>
        <v>0.59572179636894196</v>
      </c>
      <c r="AY33" s="19"/>
      <c r="AZ33" s="19">
        <f t="shared" si="56"/>
        <v>4.4566388663450258E-2</v>
      </c>
      <c r="BA33" s="19">
        <f t="shared" si="57"/>
        <v>-2.9151255244039481E-2</v>
      </c>
      <c r="BB33" s="19"/>
      <c r="BC33" s="19"/>
      <c r="BD33" s="19">
        <f t="shared" si="58"/>
        <v>-2.8150275202619372E-3</v>
      </c>
      <c r="BE33" s="19">
        <f t="shared" si="59"/>
        <v>1.1158592417546815E-2</v>
      </c>
      <c r="BF33" s="19"/>
      <c r="BG33" s="19"/>
      <c r="BH33" s="19">
        <f t="shared" si="60"/>
        <v>0.96787368506388571</v>
      </c>
      <c r="BI33" s="19">
        <f t="shared" si="61"/>
        <v>0.96254700462109632</v>
      </c>
      <c r="BJ33" s="19">
        <f t="shared" si="62"/>
        <v>1.2122632749914302</v>
      </c>
      <c r="BK33" s="19"/>
      <c r="BL33" s="19">
        <f t="shared" si="63"/>
        <v>1.0342590707609833</v>
      </c>
      <c r="BM33" s="19">
        <f t="shared" si="64"/>
        <v>1.080876829393014</v>
      </c>
      <c r="BN33" s="19">
        <f t="shared" si="65"/>
        <v>0.88668353127450339</v>
      </c>
      <c r="BO33" s="19"/>
      <c r="BP33" s="19">
        <f t="shared" si="66"/>
        <v>0.99924783150789886</v>
      </c>
      <c r="BQ33" s="19">
        <f t="shared" si="67"/>
        <v>0.99868904943959491</v>
      </c>
      <c r="BR33" s="19">
        <f t="shared" si="68"/>
        <v>1.2802597938564322</v>
      </c>
      <c r="BU33" s="90"/>
      <c r="BW33" s="87">
        <f t="shared" ref="BW33:BW46" si="73">BW32+1</f>
        <v>1986</v>
      </c>
      <c r="BX33" s="109">
        <f t="shared" si="69"/>
        <v>0.99120638276411055</v>
      </c>
      <c r="BY33" s="115">
        <f t="shared" si="70"/>
        <v>1.0012147125139765</v>
      </c>
      <c r="BZ33" s="109">
        <f t="shared" si="71"/>
        <v>1.0143271169923793</v>
      </c>
      <c r="CA33" s="109">
        <f t="shared" si="72"/>
        <v>1.0066288226384694</v>
      </c>
      <c r="CD33" s="89"/>
      <c r="CF33" s="112">
        <f t="shared" si="7"/>
        <v>0.65866513981476194</v>
      </c>
      <c r="CG33" s="112">
        <f t="shared" si="8"/>
        <v>1.4384997663637131</v>
      </c>
      <c r="CH33" s="112">
        <f t="shared" si="9"/>
        <v>0.82332561131255133</v>
      </c>
      <c r="CI33" s="112">
        <f t="shared" si="28"/>
        <v>1.3816702023175798</v>
      </c>
      <c r="CJ33" s="112">
        <f t="shared" si="29"/>
        <v>1.2645412309845954</v>
      </c>
      <c r="CK33" s="112">
        <f t="shared" si="30"/>
        <v>0.9474879380036404</v>
      </c>
      <c r="CL33" s="112">
        <f t="shared" si="31"/>
        <v>0.94748964973545768</v>
      </c>
      <c r="CM33" s="112"/>
      <c r="CN33" s="112">
        <f t="shared" si="32"/>
        <v>1.1375644639554576</v>
      </c>
    </row>
    <row r="34" spans="1:92" x14ac:dyDescent="0.2">
      <c r="A34" s="86" t="str">
        <f t="shared" si="10"/>
        <v>Source</v>
      </c>
      <c r="B34" s="86">
        <f t="shared" si="11"/>
        <v>1973</v>
      </c>
      <c r="D34" s="77">
        <f>Conversion_factors!$A35*D190+D268</f>
        <v>22609.099189310342</v>
      </c>
      <c r="E34" s="77">
        <f>Conversion_factors!$A35*E190+E268</f>
        <v>3810.5598184159489</v>
      </c>
      <c r="F34" s="108">
        <f t="shared" si="33"/>
        <v>26419.659007726292</v>
      </c>
      <c r="G34" s="108"/>
      <c r="H34" s="126">
        <f>Manufacturing!CE29</f>
        <v>618768.75996000005</v>
      </c>
      <c r="I34" s="126">
        <f>NonManufacturing!T39</f>
        <v>846447.1576413482</v>
      </c>
      <c r="J34" s="126">
        <f t="shared" si="34"/>
        <v>1465215.9176013484</v>
      </c>
      <c r="L34" s="79">
        <f t="shared" si="35"/>
        <v>36.538850459696597</v>
      </c>
      <c r="M34" s="79">
        <f t="shared" si="36"/>
        <v>4.5018283587060468</v>
      </c>
      <c r="N34" s="79">
        <f t="shared" si="37"/>
        <v>18.031239416902427</v>
      </c>
      <c r="P34" s="262">
        <f>Manufacturing!BZ106</f>
        <v>1.1933018001890632</v>
      </c>
      <c r="Q34" s="262">
        <f>NonManufacturing!CR39</f>
        <v>1.1147450530596783</v>
      </c>
      <c r="R34" s="109">
        <f t="shared" si="38"/>
        <v>1.0614185234473197</v>
      </c>
      <c r="S34" s="262">
        <f>Manufacturing!CD106</f>
        <v>1.3133756139327053</v>
      </c>
      <c r="T34" s="262">
        <f>NonManufacturing!CV39</f>
        <v>0.95216257792219705</v>
      </c>
      <c r="V34" s="112">
        <f t="shared" si="26"/>
        <v>0.87185243973283821</v>
      </c>
      <c r="W34" s="113">
        <f t="shared" si="27"/>
        <v>1.3512780169681591</v>
      </c>
      <c r="X34" s="112">
        <f t="shared" si="39"/>
        <v>0.91629881131840385</v>
      </c>
      <c r="Y34" s="112">
        <f t="shared" si="40"/>
        <v>1.247939856805024</v>
      </c>
      <c r="Z34" s="112">
        <f t="shared" si="41"/>
        <v>1.1817177396014216</v>
      </c>
      <c r="AA34" s="112">
        <f t="shared" si="42"/>
        <v>1.1781145533712756</v>
      </c>
      <c r="AB34" s="112">
        <f t="shared" si="43"/>
        <v>1.178115035851041</v>
      </c>
      <c r="AC34" s="112"/>
      <c r="AD34" s="112">
        <f t="shared" si="44"/>
        <v>1.1434858073873027</v>
      </c>
      <c r="AG34" s="89"/>
      <c r="AI34" s="109">
        <f t="shared" si="45"/>
        <v>0.85576801663861102</v>
      </c>
      <c r="AJ34" s="109">
        <f t="shared" si="46"/>
        <v>0.14423198336138898</v>
      </c>
      <c r="AL34" s="109">
        <f t="shared" si="47"/>
        <v>0.85513385778731554</v>
      </c>
      <c r="AM34" s="109">
        <f t="shared" si="48"/>
        <v>0.14486506062551252</v>
      </c>
      <c r="AN34" s="109">
        <f t="shared" si="49"/>
        <v>0.99999891841282806</v>
      </c>
      <c r="AO34" s="109"/>
      <c r="AP34" s="109">
        <f t="shared" si="50"/>
        <v>0.85513478269012677</v>
      </c>
      <c r="AQ34" s="109">
        <f t="shared" si="51"/>
        <v>0.14486521730987323</v>
      </c>
      <c r="AT34" s="19">
        <f t="shared" si="52"/>
        <v>-3.0138231736224756E-2</v>
      </c>
      <c r="AU34" s="19">
        <f t="shared" si="53"/>
        <v>1.7413019263163587E-3</v>
      </c>
      <c r="AV34" s="19"/>
      <c r="AW34" s="19">
        <f t="shared" si="54"/>
        <v>0.42230551315123838</v>
      </c>
      <c r="AX34" s="19">
        <f t="shared" si="55"/>
        <v>0.57769448684876157</v>
      </c>
      <c r="AY34" s="19"/>
      <c r="AZ34" s="19">
        <f t="shared" si="56"/>
        <v>4.3625753094879614E-2</v>
      </c>
      <c r="BA34" s="19">
        <f t="shared" si="57"/>
        <v>-3.0728614007145182E-2</v>
      </c>
      <c r="BB34" s="19"/>
      <c r="BC34" s="19"/>
      <c r="BD34" s="19">
        <f t="shared" si="58"/>
        <v>-3.0239178208429356E-2</v>
      </c>
      <c r="BE34" s="19">
        <f t="shared" si="59"/>
        <v>1.9992992606749612E-3</v>
      </c>
      <c r="BF34" s="19"/>
      <c r="BG34" s="19"/>
      <c r="BH34" s="19">
        <f t="shared" si="60"/>
        <v>0.97480288645201718</v>
      </c>
      <c r="BI34" s="19">
        <f t="shared" si="61"/>
        <v>0.93829359845038784</v>
      </c>
      <c r="BJ34" s="19">
        <f t="shared" si="62"/>
        <v>1.1817177396014216</v>
      </c>
      <c r="BK34" s="19"/>
      <c r="BL34" s="19">
        <f t="shared" si="63"/>
        <v>1.0334000565019315</v>
      </c>
      <c r="BM34" s="19">
        <f t="shared" si="64"/>
        <v>1.1169781765663691</v>
      </c>
      <c r="BN34" s="19">
        <f t="shared" si="65"/>
        <v>0.91629881131840385</v>
      </c>
      <c r="BO34" s="19"/>
      <c r="BP34" s="19">
        <f t="shared" si="66"/>
        <v>0.97475517296840719</v>
      </c>
      <c r="BQ34" s="19">
        <f t="shared" si="67"/>
        <v>0.97347731712814645</v>
      </c>
      <c r="BR34" s="19">
        <f t="shared" si="68"/>
        <v>1.247939856805024</v>
      </c>
      <c r="BU34" s="90"/>
      <c r="BW34" s="87">
        <f t="shared" si="73"/>
        <v>1987</v>
      </c>
      <c r="BX34" s="109">
        <f t="shared" si="69"/>
        <v>1.0409922316047788</v>
      </c>
      <c r="BY34" s="115">
        <f t="shared" si="70"/>
        <v>1.0295236760455739</v>
      </c>
      <c r="BZ34" s="109">
        <f t="shared" si="71"/>
        <v>0.96294600664407104</v>
      </c>
      <c r="CA34" s="109">
        <f t="shared" si="72"/>
        <v>1.0320141965952188</v>
      </c>
      <c r="CD34" s="89"/>
      <c r="CF34" s="112">
        <f t="shared" si="7"/>
        <v>0.69570973126622038</v>
      </c>
      <c r="CG34" s="112">
        <f t="shared" si="8"/>
        <v>1.4125064239163079</v>
      </c>
      <c r="CH34" s="112">
        <f t="shared" si="9"/>
        <v>0.85082473324987773</v>
      </c>
      <c r="CI34" s="112">
        <f t="shared" si="28"/>
        <v>1.3467901770453665</v>
      </c>
      <c r="CJ34" s="112">
        <f t="shared" si="29"/>
        <v>1.2326784420013706</v>
      </c>
      <c r="CK34" s="112">
        <f t="shared" si="30"/>
        <v>0.98269314216294834</v>
      </c>
      <c r="CL34" s="112">
        <f t="shared" si="31"/>
        <v>0.98269446459462462</v>
      </c>
      <c r="CM34" s="112"/>
      <c r="CN34" s="112">
        <f t="shared" si="32"/>
        <v>1.1458823931281796</v>
      </c>
    </row>
    <row r="35" spans="1:92" x14ac:dyDescent="0.2">
      <c r="A35" s="86" t="str">
        <f t="shared" si="10"/>
        <v>Source</v>
      </c>
      <c r="B35" s="86">
        <f t="shared" si="11"/>
        <v>1974</v>
      </c>
      <c r="D35" s="77">
        <f>Conversion_factors!$A36*D191+D269</f>
        <v>22770.272193075627</v>
      </c>
      <c r="E35" s="77">
        <f>Conversion_factors!$A36*E191+E269</f>
        <v>3739.0262443162746</v>
      </c>
      <c r="F35" s="108">
        <f t="shared" si="33"/>
        <v>26509.298437391903</v>
      </c>
      <c r="G35" s="108"/>
      <c r="H35" s="126">
        <f>Manufacturing!CE30</f>
        <v>590489.54148000001</v>
      </c>
      <c r="I35" s="126">
        <f>NonManufacturing!T40</f>
        <v>822658.01208612882</v>
      </c>
      <c r="J35" s="126">
        <f t="shared" si="34"/>
        <v>1413147.5535661289</v>
      </c>
      <c r="L35" s="79">
        <f t="shared" si="35"/>
        <v>38.561685844603332</v>
      </c>
      <c r="M35" s="79">
        <f t="shared" si="36"/>
        <v>4.5450554050214658</v>
      </c>
      <c r="N35" s="79">
        <f t="shared" si="37"/>
        <v>18.759044921030878</v>
      </c>
      <c r="P35" s="262">
        <f>Manufacturing!BZ107</f>
        <v>1.1841519067853548</v>
      </c>
      <c r="Q35" s="262">
        <f>NonManufacturing!CR40</f>
        <v>1.1406433675097059</v>
      </c>
      <c r="R35" s="109">
        <f t="shared" si="38"/>
        <v>1.0716103797370802</v>
      </c>
      <c r="S35" s="262">
        <f>Manufacturing!CD107</f>
        <v>1.3967959264506329</v>
      </c>
      <c r="T35" s="262">
        <f>NonManufacturing!CV40</f>
        <v>0.9394789031006765</v>
      </c>
      <c r="V35" s="112">
        <f t="shared" si="26"/>
        <v>0.84087002296294699</v>
      </c>
      <c r="W35" s="113">
        <f t="shared" si="27"/>
        <v>1.4058204450075373</v>
      </c>
      <c r="X35" s="112">
        <f t="shared" si="39"/>
        <v>0.90900644875901493</v>
      </c>
      <c r="Y35" s="112">
        <f t="shared" si="40"/>
        <v>1.3130835220353998</v>
      </c>
      <c r="Z35" s="112">
        <f t="shared" si="41"/>
        <v>1.177796782048941</v>
      </c>
      <c r="AA35" s="112">
        <f t="shared" si="42"/>
        <v>1.1821117908708325</v>
      </c>
      <c r="AB35" s="112">
        <f t="shared" si="43"/>
        <v>1.1821122698752684</v>
      </c>
      <c r="AC35" s="112"/>
      <c r="AD35" s="112">
        <f t="shared" si="44"/>
        <v>1.1936013892893784</v>
      </c>
      <c r="AG35" s="89"/>
      <c r="AI35" s="109">
        <f t="shared" si="45"/>
        <v>0.8589541608146708</v>
      </c>
      <c r="AJ35" s="109">
        <f t="shared" si="46"/>
        <v>0.14104583918532912</v>
      </c>
      <c r="AL35" s="109">
        <f t="shared" si="47"/>
        <v>0.85736010202413437</v>
      </c>
      <c r="AM35" s="109">
        <f t="shared" si="48"/>
        <v>0.14263298029917507</v>
      </c>
      <c r="AN35" s="109">
        <f t="shared" si="49"/>
        <v>0.99999308232330941</v>
      </c>
      <c r="AO35" s="109"/>
      <c r="AP35" s="109">
        <f t="shared" si="50"/>
        <v>0.85736603300515624</v>
      </c>
      <c r="AQ35" s="109">
        <f t="shared" si="51"/>
        <v>0.14263396699484382</v>
      </c>
      <c r="AT35" s="19">
        <f t="shared" si="52"/>
        <v>-7.6972590908846884E-3</v>
      </c>
      <c r="AU35" s="19">
        <f t="shared" si="53"/>
        <v>2.2966733878452696E-2</v>
      </c>
      <c r="AV35" s="19"/>
      <c r="AW35" s="19">
        <f t="shared" si="54"/>
        <v>0.41785412994550947</v>
      </c>
      <c r="AX35" s="19">
        <f t="shared" si="55"/>
        <v>0.58214587005449048</v>
      </c>
      <c r="AY35" s="19"/>
      <c r="AZ35" s="19">
        <f t="shared" si="56"/>
        <v>-1.0596616715427779E-2</v>
      </c>
      <c r="BA35" s="19">
        <f t="shared" si="57"/>
        <v>7.6758926955000136E-3</v>
      </c>
      <c r="BB35" s="19"/>
      <c r="BC35" s="19"/>
      <c r="BD35" s="19">
        <f t="shared" si="58"/>
        <v>6.1580362281586025E-2</v>
      </c>
      <c r="BE35" s="19">
        <f t="shared" si="59"/>
        <v>-1.3410432192227978E-2</v>
      </c>
      <c r="BF35" s="19"/>
      <c r="BG35" s="19"/>
      <c r="BH35" s="19">
        <f t="shared" si="60"/>
        <v>0.99668198468967484</v>
      </c>
      <c r="BI35" s="19">
        <f t="shared" si="61"/>
        <v>0.93518032592514932</v>
      </c>
      <c r="BJ35" s="19">
        <f t="shared" si="62"/>
        <v>1.177796782048941</v>
      </c>
      <c r="BK35" s="19"/>
      <c r="BL35" s="19">
        <f t="shared" si="63"/>
        <v>0.99204150167029437</v>
      </c>
      <c r="BM35" s="19">
        <f t="shared" si="64"/>
        <v>1.1080887076138479</v>
      </c>
      <c r="BN35" s="19">
        <f t="shared" si="65"/>
        <v>0.90900644875901493</v>
      </c>
      <c r="BO35" s="19"/>
      <c r="BP35" s="19">
        <f t="shared" si="66"/>
        <v>1.052200965355139</v>
      </c>
      <c r="BQ35" s="19">
        <f t="shared" si="67"/>
        <v>1.0242937728335664</v>
      </c>
      <c r="BR35" s="19">
        <f t="shared" si="68"/>
        <v>1.3130835220353998</v>
      </c>
      <c r="BU35" s="90"/>
      <c r="BW35" s="87">
        <f t="shared" si="73"/>
        <v>1988</v>
      </c>
      <c r="BX35" s="109">
        <f t="shared" si="69"/>
        <v>1.1257914379771936</v>
      </c>
      <c r="BY35" s="115">
        <f t="shared" si="70"/>
        <v>0.99339211077019052</v>
      </c>
      <c r="BZ35" s="109">
        <f t="shared" si="71"/>
        <v>0.97795354766609033</v>
      </c>
      <c r="CA35" s="109">
        <f t="shared" si="72"/>
        <v>1.0936962329206561</v>
      </c>
      <c r="CD35" s="89"/>
      <c r="CF35" s="112">
        <f t="shared" si="7"/>
        <v>0.67098677602443191</v>
      </c>
      <c r="CG35" s="112">
        <f t="shared" si="8"/>
        <v>1.4695202500972975</v>
      </c>
      <c r="CH35" s="112">
        <f t="shared" si="9"/>
        <v>0.84405344603143617</v>
      </c>
      <c r="CI35" s="112">
        <f t="shared" si="28"/>
        <v>1.417093924417953</v>
      </c>
      <c r="CJ35" s="112">
        <f t="shared" si="29"/>
        <v>1.2285883960581021</v>
      </c>
      <c r="CK35" s="112">
        <f t="shared" si="30"/>
        <v>0.98602733226116135</v>
      </c>
      <c r="CL35" s="112">
        <f t="shared" si="31"/>
        <v>0.98602865491540259</v>
      </c>
      <c r="CM35" s="112"/>
      <c r="CN35" s="112">
        <f t="shared" si="32"/>
        <v>1.1961030102551846</v>
      </c>
    </row>
    <row r="36" spans="1:92" x14ac:dyDescent="0.2">
      <c r="A36" s="86" t="str">
        <f t="shared" si="10"/>
        <v>Source</v>
      </c>
      <c r="B36" s="86">
        <f t="shared" si="11"/>
        <v>1975</v>
      </c>
      <c r="D36" s="77">
        <f>Conversion_factors!$A37*D192+D270</f>
        <v>20914.100569364258</v>
      </c>
      <c r="E36" s="77">
        <f>Conversion_factors!$A37*E192+E270</f>
        <v>3601.3570512174083</v>
      </c>
      <c r="F36" s="108">
        <f t="shared" si="33"/>
        <v>24515.457620581667</v>
      </c>
      <c r="G36" s="108"/>
      <c r="H36" s="126">
        <f>Manufacturing!CE31</f>
        <v>549592.95803999994</v>
      </c>
      <c r="I36" s="126">
        <f>NonManufacturing!T41</f>
        <v>772392.41802836617</v>
      </c>
      <c r="J36" s="126">
        <f t="shared" si="34"/>
        <v>1321985.3760683662</v>
      </c>
      <c r="L36" s="79">
        <f t="shared" si="35"/>
        <v>38.053800114087537</v>
      </c>
      <c r="M36" s="79">
        <f t="shared" si="36"/>
        <v>4.6626002109269127</v>
      </c>
      <c r="N36" s="79">
        <f t="shared" si="37"/>
        <v>18.544424215562469</v>
      </c>
      <c r="P36" s="262">
        <f>Manufacturing!BZ108</f>
        <v>1.2286612817744127</v>
      </c>
      <c r="Q36" s="262">
        <f>NonManufacturing!CR41</f>
        <v>1.1392003589270452</v>
      </c>
      <c r="R36" s="109">
        <f t="shared" si="38"/>
        <v>1.0993245048395581</v>
      </c>
      <c r="S36" s="262">
        <f>Manufacturing!CD108</f>
        <v>1.3284648068736797</v>
      </c>
      <c r="T36" s="262">
        <f>NonManufacturing!CV41</f>
        <v>0.96499662787585139</v>
      </c>
      <c r="V36" s="112">
        <f t="shared" si="26"/>
        <v>0.78662548063440318</v>
      </c>
      <c r="W36" s="113">
        <f t="shared" si="27"/>
        <v>1.3897365677664753</v>
      </c>
      <c r="X36" s="112">
        <f t="shared" si="39"/>
        <v>0.90552893286490688</v>
      </c>
      <c r="Y36" s="112">
        <f t="shared" si="40"/>
        <v>1.2627597592233124</v>
      </c>
      <c r="Z36" s="112">
        <f t="shared" si="41"/>
        <v>1.2153716363445948</v>
      </c>
      <c r="AA36" s="112">
        <f t="shared" si="42"/>
        <v>1.0932013811895507</v>
      </c>
      <c r="AB36" s="112">
        <f t="shared" si="43"/>
        <v>1.0932021955745095</v>
      </c>
      <c r="AC36" s="112"/>
      <c r="AD36" s="112">
        <f t="shared" si="44"/>
        <v>1.1434654972342329</v>
      </c>
      <c r="AG36" s="89"/>
      <c r="AI36" s="109">
        <f t="shared" si="45"/>
        <v>0.85309851821024418</v>
      </c>
      <c r="AJ36" s="109">
        <f t="shared" si="46"/>
        <v>0.14690148178975582</v>
      </c>
      <c r="AL36" s="109">
        <f t="shared" si="47"/>
        <v>0.85602300154494537</v>
      </c>
      <c r="AM36" s="109">
        <f t="shared" si="48"/>
        <v>0.14395381175716163</v>
      </c>
      <c r="AN36" s="109">
        <f t="shared" si="49"/>
        <v>0.99997681330210697</v>
      </c>
      <c r="AO36" s="109"/>
      <c r="AP36" s="109">
        <f t="shared" si="50"/>
        <v>0.85604285035189998</v>
      </c>
      <c r="AQ36" s="109">
        <f t="shared" si="51"/>
        <v>0.14395714964810005</v>
      </c>
      <c r="AT36" s="19">
        <f t="shared" si="52"/>
        <v>3.6898359975917505E-2</v>
      </c>
      <c r="AU36" s="19">
        <f t="shared" si="53"/>
        <v>-1.265883936363621E-3</v>
      </c>
      <c r="AV36" s="19"/>
      <c r="AW36" s="19">
        <f t="shared" si="54"/>
        <v>0.41573300884349407</v>
      </c>
      <c r="AX36" s="19">
        <f t="shared" si="55"/>
        <v>0.58426699115650582</v>
      </c>
      <c r="AY36" s="19"/>
      <c r="AZ36" s="19">
        <f t="shared" si="56"/>
        <v>-5.0891516466691974E-3</v>
      </c>
      <c r="BA36" s="19">
        <f t="shared" si="57"/>
        <v>3.6370028326984344E-3</v>
      </c>
      <c r="BB36" s="19"/>
      <c r="BC36" s="19"/>
      <c r="BD36" s="19">
        <f t="shared" si="58"/>
        <v>-5.0156994762216821E-2</v>
      </c>
      <c r="BE36" s="19">
        <f t="shared" si="59"/>
        <v>2.6799243756627438E-2</v>
      </c>
      <c r="BF36" s="19"/>
      <c r="BG36" s="19"/>
      <c r="BH36" s="19">
        <f t="shared" si="60"/>
        <v>1.0319026634036874</v>
      </c>
      <c r="BI36" s="19">
        <f t="shared" si="61"/>
        <v>0.9650150690848901</v>
      </c>
      <c r="BJ36" s="19">
        <f t="shared" si="62"/>
        <v>1.2153716363445948</v>
      </c>
      <c r="BK36" s="19"/>
      <c r="BL36" s="19">
        <f t="shared" si="63"/>
        <v>0.9961743770917626</v>
      </c>
      <c r="BM36" s="19">
        <f t="shared" si="64"/>
        <v>1.1038495780696411</v>
      </c>
      <c r="BN36" s="19">
        <f t="shared" si="65"/>
        <v>0.90552893286490688</v>
      </c>
      <c r="BO36" s="19"/>
      <c r="BP36" s="19">
        <f t="shared" si="66"/>
        <v>0.96167512426469182</v>
      </c>
      <c r="BQ36" s="19">
        <f t="shared" si="67"/>
        <v>0.98503784127326999</v>
      </c>
      <c r="BR36" s="19">
        <f t="shared" si="68"/>
        <v>1.2627597592233124</v>
      </c>
      <c r="BU36" s="90"/>
      <c r="BW36" s="87">
        <f t="shared" si="73"/>
        <v>1989</v>
      </c>
      <c r="BX36" s="109">
        <f t="shared" si="69"/>
        <v>1.1302620842885094</v>
      </c>
      <c r="BY36" s="115">
        <f t="shared" si="70"/>
        <v>0.9970589961907288</v>
      </c>
      <c r="BZ36" s="109">
        <f t="shared" si="71"/>
        <v>0.9882297980905651</v>
      </c>
      <c r="CA36" s="109">
        <f t="shared" si="72"/>
        <v>1.113673289012223</v>
      </c>
      <c r="CD36" s="89"/>
      <c r="CF36" s="112">
        <f t="shared" si="7"/>
        <v>0.62770140542018771</v>
      </c>
      <c r="CG36" s="112">
        <f t="shared" si="8"/>
        <v>1.4527075885730207</v>
      </c>
      <c r="CH36" s="112">
        <f t="shared" si="9"/>
        <v>0.84082441583252154</v>
      </c>
      <c r="CI36" s="112">
        <f t="shared" si="28"/>
        <v>1.3627839758593747</v>
      </c>
      <c r="CJ36" s="112">
        <f t="shared" si="29"/>
        <v>1.2677836381192202</v>
      </c>
      <c r="CK36" s="112">
        <f t="shared" si="30"/>
        <v>0.91186506203822559</v>
      </c>
      <c r="CL36" s="112">
        <f t="shared" si="31"/>
        <v>0.91186659501185707</v>
      </c>
      <c r="CM36" s="112"/>
      <c r="CN36" s="112">
        <f t="shared" si="32"/>
        <v>1.1458620404078801</v>
      </c>
    </row>
    <row r="37" spans="1:92" x14ac:dyDescent="0.2">
      <c r="A37" s="86" t="str">
        <f t="shared" si="10"/>
        <v>Source</v>
      </c>
      <c r="B37" s="86">
        <f t="shared" si="11"/>
        <v>1976</v>
      </c>
      <c r="D37" s="77">
        <f>Conversion_factors!$A38*D193+D271</f>
        <v>21997.203967042162</v>
      </c>
      <c r="E37" s="77">
        <f>Conversion_factors!$A38*E193+E271</f>
        <v>3725.3176675535988</v>
      </c>
      <c r="F37" s="108">
        <f t="shared" si="33"/>
        <v>25722.52163459576</v>
      </c>
      <c r="G37" s="108"/>
      <c r="H37" s="126">
        <f>Manufacturing!CE32</f>
        <v>608207.20944000001</v>
      </c>
      <c r="I37" s="126">
        <f>NonManufacturing!T42</f>
        <v>806266.70006752224</v>
      </c>
      <c r="J37" s="126">
        <f t="shared" si="34"/>
        <v>1414473.9095075224</v>
      </c>
      <c r="L37" s="79">
        <f t="shared" si="35"/>
        <v>36.167285796062565</v>
      </c>
      <c r="M37" s="79">
        <f t="shared" si="36"/>
        <v>4.6204533403669226</v>
      </c>
      <c r="N37" s="79">
        <f t="shared" si="37"/>
        <v>18.185221700944329</v>
      </c>
      <c r="P37" s="262">
        <f>Manufacturing!BZ109</f>
        <v>1.1758980362990819</v>
      </c>
      <c r="Q37" s="262">
        <f>NonManufacturing!CR42</f>
        <v>1.1458903195902725</v>
      </c>
      <c r="R37" s="109">
        <f t="shared" si="38"/>
        <v>1.0893873269746586</v>
      </c>
      <c r="S37" s="262">
        <f>Manufacturing!CD109</f>
        <v>1.3192604714208653</v>
      </c>
      <c r="T37" s="262">
        <f>NonManufacturing!CV42</f>
        <v>0.95069074967330447</v>
      </c>
      <c r="V37" s="112">
        <f t="shared" si="26"/>
        <v>0.84165924907601775</v>
      </c>
      <c r="W37" s="113">
        <f t="shared" si="27"/>
        <v>1.3628175939554914</v>
      </c>
      <c r="X37" s="112">
        <f t="shared" si="39"/>
        <v>0.92863268724162873</v>
      </c>
      <c r="Y37" s="112">
        <f t="shared" si="40"/>
        <v>1.2525512999532378</v>
      </c>
      <c r="Z37" s="112">
        <f t="shared" si="41"/>
        <v>1.1716502993061928</v>
      </c>
      <c r="AA37" s="112">
        <f t="shared" si="42"/>
        <v>1.1470274111315677</v>
      </c>
      <c r="AB37" s="112">
        <f t="shared" si="43"/>
        <v>1.1470280327561642</v>
      </c>
      <c r="AC37" s="112"/>
      <c r="AD37" s="112">
        <f t="shared" si="44"/>
        <v>1.1631600795835706</v>
      </c>
      <c r="AG37" s="89"/>
      <c r="AI37" s="109">
        <f t="shared" si="45"/>
        <v>0.85517292120601451</v>
      </c>
      <c r="AJ37" s="109">
        <f t="shared" si="46"/>
        <v>0.14482707879398557</v>
      </c>
      <c r="AL37" s="109">
        <f t="shared" si="47"/>
        <v>0.85413529987347236</v>
      </c>
      <c r="AM37" s="109">
        <f t="shared" si="48"/>
        <v>0.14586182183882446</v>
      </c>
      <c r="AN37" s="109">
        <f t="shared" si="49"/>
        <v>0.99999712171229682</v>
      </c>
      <c r="AO37" s="109"/>
      <c r="AP37" s="109">
        <f t="shared" si="50"/>
        <v>0.85413775832767902</v>
      </c>
      <c r="AQ37" s="109">
        <f t="shared" si="51"/>
        <v>0.14586224167232101</v>
      </c>
      <c r="AT37" s="19">
        <f t="shared" si="52"/>
        <v>-4.3893045967698552E-2</v>
      </c>
      <c r="AU37" s="19">
        <f t="shared" si="53"/>
        <v>5.855329803602669E-3</v>
      </c>
      <c r="AV37" s="19"/>
      <c r="AW37" s="19">
        <f t="shared" si="54"/>
        <v>0.4299882842319514</v>
      </c>
      <c r="AX37" s="19">
        <f t="shared" si="55"/>
        <v>0.57001171576804854</v>
      </c>
      <c r="AY37" s="19"/>
      <c r="AZ37" s="19">
        <f t="shared" si="56"/>
        <v>3.3714713793059368E-2</v>
      </c>
      <c r="BA37" s="19">
        <f t="shared" si="57"/>
        <v>-2.4701140396282767E-2</v>
      </c>
      <c r="BB37" s="19"/>
      <c r="BC37" s="19"/>
      <c r="BD37" s="19">
        <f t="shared" si="58"/>
        <v>-6.9526643160596497E-3</v>
      </c>
      <c r="BE37" s="19">
        <f t="shared" si="59"/>
        <v>-1.4935781602572499E-2</v>
      </c>
      <c r="BF37" s="19"/>
      <c r="BG37" s="19"/>
      <c r="BH37" s="19">
        <f t="shared" si="60"/>
        <v>0.96402636384546536</v>
      </c>
      <c r="BI37" s="19">
        <f t="shared" si="61"/>
        <v>0.93029996810598714</v>
      </c>
      <c r="BJ37" s="19">
        <f t="shared" si="62"/>
        <v>1.1716502993061928</v>
      </c>
      <c r="BK37" s="19"/>
      <c r="BL37" s="19">
        <f t="shared" si="63"/>
        <v>1.0255140984878599</v>
      </c>
      <c r="BM37" s="19">
        <f t="shared" si="64"/>
        <v>1.1320133049202925</v>
      </c>
      <c r="BN37" s="19">
        <f t="shared" si="65"/>
        <v>0.92863268724162873</v>
      </c>
      <c r="BO37" s="19"/>
      <c r="BP37" s="19">
        <f t="shared" si="66"/>
        <v>0.99191575499970508</v>
      </c>
      <c r="BQ37" s="19">
        <f t="shared" si="67"/>
        <v>0.97707455402985521</v>
      </c>
      <c r="BR37" s="19">
        <f t="shared" si="68"/>
        <v>1.2525512999532378</v>
      </c>
      <c r="BU37" s="90"/>
      <c r="BW37" s="87">
        <f t="shared" si="73"/>
        <v>1990</v>
      </c>
      <c r="BX37" s="109">
        <f t="shared" si="69"/>
        <v>1.1173142954291115</v>
      </c>
      <c r="BY37" s="115">
        <f t="shared" si="70"/>
        <v>1.0073734949704596</v>
      </c>
      <c r="BZ37" s="109">
        <f t="shared" si="71"/>
        <v>0.99475757340055071</v>
      </c>
      <c r="CA37" s="109">
        <f t="shared" si="72"/>
        <v>1.1196517854572903</v>
      </c>
      <c r="CD37" s="89"/>
      <c r="CF37" s="112">
        <f t="shared" si="7"/>
        <v>0.67161655264947751</v>
      </c>
      <c r="CG37" s="112">
        <f t="shared" si="8"/>
        <v>1.4245688762164312</v>
      </c>
      <c r="CH37" s="112">
        <f t="shared" si="9"/>
        <v>0.86227729278906973</v>
      </c>
      <c r="CI37" s="112">
        <f t="shared" si="28"/>
        <v>1.3517668963160516</v>
      </c>
      <c r="CJ37" s="112">
        <f t="shared" si="29"/>
        <v>1.2221768507988469</v>
      </c>
      <c r="CK37" s="112">
        <f t="shared" si="30"/>
        <v>0.95676262343623697</v>
      </c>
      <c r="CL37" s="112">
        <f t="shared" si="31"/>
        <v>0.95676403765621987</v>
      </c>
      <c r="CM37" s="112"/>
      <c r="CN37" s="112">
        <f t="shared" si="32"/>
        <v>1.1655978998372882</v>
      </c>
    </row>
    <row r="38" spans="1:92" x14ac:dyDescent="0.2">
      <c r="A38" s="86" t="str">
        <f t="shared" si="10"/>
        <v>Source</v>
      </c>
      <c r="B38" s="86">
        <f t="shared" si="11"/>
        <v>1977</v>
      </c>
      <c r="D38" s="77">
        <f>Conversion_factors!$A39*D194+D272</f>
        <v>22439.484242961225</v>
      </c>
      <c r="E38" s="77">
        <f>Conversion_factors!$A39*E194+E272</f>
        <v>3781.1325485093648</v>
      </c>
      <c r="F38" s="108">
        <f>D38+E38</f>
        <v>26220.616791470591</v>
      </c>
      <c r="G38" s="108"/>
      <c r="H38" s="126">
        <f>Manufacturing!CE33</f>
        <v>656197.13736000005</v>
      </c>
      <c r="I38" s="126">
        <f>NonManufacturing!T43</f>
        <v>821855.50139816408</v>
      </c>
      <c r="J38" s="126">
        <f t="shared" si="34"/>
        <v>1478052.6387581641</v>
      </c>
      <c r="L38" s="79">
        <f t="shared" si="35"/>
        <v>34.196254395804488</v>
      </c>
      <c r="M38" s="79">
        <f t="shared" si="36"/>
        <v>4.6007266996166534</v>
      </c>
      <c r="N38" s="79">
        <f t="shared" si="37"/>
        <v>17.739974953463584</v>
      </c>
      <c r="P38" s="262">
        <f>Manufacturing!BZ110</f>
        <v>1.1266838466981375</v>
      </c>
      <c r="Q38" s="262">
        <f>NonManufacturing!CR43</f>
        <v>1.1317124825788698</v>
      </c>
      <c r="R38" s="109">
        <f t="shared" si="38"/>
        <v>1.0847362785051551</v>
      </c>
      <c r="S38" s="262">
        <f>Manufacturing!CD110</f>
        <v>1.3018496257569563</v>
      </c>
      <c r="T38" s="262">
        <f>NonManufacturing!CV43</f>
        <v>0.95849104362031201</v>
      </c>
      <c r="V38" s="112">
        <f t="shared" si="26"/>
        <v>0.87949071783526389</v>
      </c>
      <c r="W38" s="113">
        <f t="shared" si="27"/>
        <v>1.329450384520442</v>
      </c>
      <c r="X38" s="112">
        <f t="shared" si="39"/>
        <v>0.95097072575198383</v>
      </c>
      <c r="Y38" s="112">
        <f t="shared" si="40"/>
        <v>1.2398594776665064</v>
      </c>
      <c r="Z38" s="112">
        <f t="shared" si="41"/>
        <v>1.1275409684782189</v>
      </c>
      <c r="AA38" s="112">
        <f t="shared" si="42"/>
        <v>1.1692387638487038</v>
      </c>
      <c r="AB38" s="112">
        <f t="shared" si="43"/>
        <v>1.1692392730082513</v>
      </c>
      <c r="AC38" s="112"/>
      <c r="AD38" s="112">
        <f t="shared" si="44"/>
        <v>1.1790700673069932</v>
      </c>
      <c r="AG38" s="89"/>
      <c r="AI38" s="109">
        <f t="shared" si="45"/>
        <v>0.85579543842998596</v>
      </c>
      <c r="AJ38" s="109">
        <f t="shared" si="46"/>
        <v>0.14420456157001404</v>
      </c>
      <c r="AL38" s="109">
        <f t="shared" si="47"/>
        <v>0.85548414206871004</v>
      </c>
      <c r="AM38" s="109">
        <f t="shared" si="48"/>
        <v>0.14451559671847636</v>
      </c>
      <c r="AN38" s="109">
        <f t="shared" si="49"/>
        <v>0.9999997387871864</v>
      </c>
      <c r="AO38" s="109"/>
      <c r="AP38" s="109">
        <f t="shared" si="50"/>
        <v>0.85548436553218821</v>
      </c>
      <c r="AQ38" s="109">
        <f t="shared" si="51"/>
        <v>0.14451563446781185</v>
      </c>
      <c r="AT38" s="19">
        <f t="shared" si="52"/>
        <v>-4.2753472630927214E-2</v>
      </c>
      <c r="AU38" s="19">
        <f t="shared" si="53"/>
        <v>-1.2449949683320478E-2</v>
      </c>
      <c r="AV38" s="19"/>
      <c r="AW38" s="19">
        <f t="shared" si="54"/>
        <v>0.44396060069371157</v>
      </c>
      <c r="AX38" s="19">
        <f t="shared" si="55"/>
        <v>0.55603939930628843</v>
      </c>
      <c r="AY38" s="19"/>
      <c r="AZ38" s="19">
        <f t="shared" si="56"/>
        <v>3.1977858974299521E-2</v>
      </c>
      <c r="BA38" s="19">
        <f t="shared" si="57"/>
        <v>-2.4817760794743311E-2</v>
      </c>
      <c r="BB38" s="19"/>
      <c r="BC38" s="19"/>
      <c r="BD38" s="19">
        <f t="shared" si="58"/>
        <v>-1.3285288370610169E-2</v>
      </c>
      <c r="BE38" s="19">
        <f t="shared" si="59"/>
        <v>8.1713929784751459E-3</v>
      </c>
      <c r="BF38" s="19"/>
      <c r="BG38" s="19"/>
      <c r="BH38" s="19">
        <f t="shared" si="60"/>
        <v>0.96235281905010917</v>
      </c>
      <c r="BI38" s="19">
        <f t="shared" si="61"/>
        <v>0.89527679686902339</v>
      </c>
      <c r="BJ38" s="19">
        <f t="shared" si="62"/>
        <v>1.1275409684782189</v>
      </c>
      <c r="BK38" s="19"/>
      <c r="BL38" s="19">
        <f t="shared" si="63"/>
        <v>1.0240547622512697</v>
      </c>
      <c r="BM38" s="19">
        <f t="shared" si="64"/>
        <v>1.1592436158354242</v>
      </c>
      <c r="BN38" s="19">
        <f t="shared" si="65"/>
        <v>0.95097072575198383</v>
      </c>
      <c r="BO38" s="19"/>
      <c r="BP38" s="19">
        <f t="shared" si="66"/>
        <v>0.98986722357223611</v>
      </c>
      <c r="BQ38" s="19">
        <f t="shared" si="67"/>
        <v>0.96717407602061356</v>
      </c>
      <c r="BR38" s="19">
        <f t="shared" si="68"/>
        <v>1.2398594776665064</v>
      </c>
      <c r="BU38" s="90"/>
      <c r="BW38" s="87">
        <f t="shared" si="73"/>
        <v>1991</v>
      </c>
      <c r="BX38" s="109">
        <f t="shared" si="69"/>
        <v>1.0899589438468513</v>
      </c>
      <c r="BY38" s="115">
        <f t="shared" si="70"/>
        <v>1.0180211994192685</v>
      </c>
      <c r="BZ38" s="109">
        <f t="shared" si="71"/>
        <v>0.97840566427822651</v>
      </c>
      <c r="CA38" s="109">
        <f t="shared" si="72"/>
        <v>1.0856399411446249</v>
      </c>
      <c r="CD38" s="89"/>
      <c r="CF38" s="112">
        <f t="shared" si="7"/>
        <v>0.70180482736711969</v>
      </c>
      <c r="CG38" s="112">
        <f t="shared" si="8"/>
        <v>1.3896897491357465</v>
      </c>
      <c r="CH38" s="112">
        <f t="shared" si="9"/>
        <v>0.88301916806177927</v>
      </c>
      <c r="CI38" s="112">
        <f t="shared" si="28"/>
        <v>1.3380697445732286</v>
      </c>
      <c r="CJ38" s="112">
        <f t="shared" si="29"/>
        <v>1.1761653377440551</v>
      </c>
      <c r="CK38" s="112">
        <f t="shared" si="30"/>
        <v>0.97528963673119407</v>
      </c>
      <c r="CL38" s="112">
        <f t="shared" si="31"/>
        <v>0.97529097448606872</v>
      </c>
      <c r="CM38" s="112"/>
      <c r="CN38" s="112">
        <f t="shared" si="32"/>
        <v>1.1815412326616899</v>
      </c>
    </row>
    <row r="39" spans="1:92" x14ac:dyDescent="0.2">
      <c r="A39" s="86" t="str">
        <f t="shared" si="10"/>
        <v>Source</v>
      </c>
      <c r="B39" s="86">
        <f t="shared" si="11"/>
        <v>1978</v>
      </c>
      <c r="D39" s="77">
        <f>Conversion_factors!$A40*D195+D273</f>
        <v>22828.306887027404</v>
      </c>
      <c r="E39" s="77">
        <f>Conversion_factors!$A40*E195+E273</f>
        <v>4101.6121226577261</v>
      </c>
      <c r="F39" s="108">
        <f t="shared" ref="F39:F45" si="74">D39+E39</f>
        <v>26929.919009685131</v>
      </c>
      <c r="G39" s="108"/>
      <c r="H39" s="126">
        <f>Manufacturing!CE34</f>
        <v>690110.22900000005</v>
      </c>
      <c r="I39" s="126">
        <f>NonManufacturing!T44</f>
        <v>861694.48735614284</v>
      </c>
      <c r="J39" s="126">
        <f t="shared" si="34"/>
        <v>1551804.7163561429</v>
      </c>
      <c r="L39" s="79">
        <f t="shared" ref="L39:L45" si="75">D39/H39*1000</f>
        <v>33.079218257794295</v>
      </c>
      <c r="M39" s="79">
        <f t="shared" ref="M39:M45" si="76">E39/I39*1000</f>
        <v>4.7599377538578915</v>
      </c>
      <c r="N39" s="79">
        <f t="shared" ref="N39:N45" si="77">F39/J39*1000</f>
        <v>17.353935534440438</v>
      </c>
      <c r="P39" s="262">
        <f>Manufacturing!BZ111</f>
        <v>1.1105956021934822</v>
      </c>
      <c r="Q39" s="262">
        <f>NonManufacturing!CR44</f>
        <v>1.1917466751515933</v>
      </c>
      <c r="R39" s="109">
        <f t="shared" si="38"/>
        <v>1.1222742627737956</v>
      </c>
      <c r="S39" s="262">
        <f>Manufacturing!CD111</f>
        <v>1.2775668363773074</v>
      </c>
      <c r="T39" s="262">
        <f>NonManufacturing!CV44</f>
        <v>0.94170538603016407</v>
      </c>
      <c r="V39" s="112">
        <f t="shared" si="26"/>
        <v>0.92337566886311528</v>
      </c>
      <c r="W39" s="113">
        <f t="shared" si="27"/>
        <v>1.3005202278879398</v>
      </c>
      <c r="X39" s="112">
        <f t="shared" si="39"/>
        <v>0.95215472288433844</v>
      </c>
      <c r="Y39" s="112">
        <f t="shared" si="40"/>
        <v>1.2169423548669946</v>
      </c>
      <c r="Z39" s="112">
        <f t="shared" si="41"/>
        <v>1.1223786100880437</v>
      </c>
      <c r="AA39" s="112">
        <f t="shared" si="42"/>
        <v>1.2008681895612645</v>
      </c>
      <c r="AB39" s="112">
        <f t="shared" si="43"/>
        <v>1.2008687352960372</v>
      </c>
      <c r="AC39" s="112"/>
      <c r="AD39" s="112">
        <f t="shared" si="44"/>
        <v>1.1587174106645974</v>
      </c>
      <c r="AG39" s="89"/>
      <c r="AI39" s="109">
        <f t="shared" si="0"/>
        <v>0.84769311332935626</v>
      </c>
      <c r="AJ39" s="109">
        <f t="shared" si="1"/>
        <v>0.15230688667064368</v>
      </c>
      <c r="AL39" s="109">
        <f t="shared" si="12"/>
        <v>0.85173785297493632</v>
      </c>
      <c r="AM39" s="109">
        <f t="shared" si="13"/>
        <v>0.1482188167490667</v>
      </c>
      <c r="AN39" s="109">
        <f t="shared" si="14"/>
        <v>0.99995666972400299</v>
      </c>
      <c r="AO39" s="109"/>
      <c r="AP39" s="109">
        <f t="shared" si="15"/>
        <v>0.85177476061040081</v>
      </c>
      <c r="AQ39" s="109">
        <f t="shared" si="16"/>
        <v>0.14822523938959917</v>
      </c>
      <c r="AT39" s="19">
        <f t="shared" si="17"/>
        <v>-1.4382219289068807E-2</v>
      </c>
      <c r="AU39" s="19">
        <f t="shared" si="17"/>
        <v>5.1688068346230881E-2</v>
      </c>
      <c r="AV39" s="19"/>
      <c r="AW39" s="19">
        <f t="shared" si="2"/>
        <v>0.44471460985147443</v>
      </c>
      <c r="AX39" s="19">
        <f t="shared" si="3"/>
        <v>0.55528539014852552</v>
      </c>
      <c r="AY39" s="19"/>
      <c r="AZ39" s="19">
        <f t="shared" si="18"/>
        <v>1.6969289336547485E-3</v>
      </c>
      <c r="BA39" s="19">
        <f t="shared" si="18"/>
        <v>-1.3569557353814447E-3</v>
      </c>
      <c r="BB39" s="19"/>
      <c r="BC39" s="19"/>
      <c r="BD39" s="19">
        <f t="shared" si="24"/>
        <v>-1.8828682475267224E-2</v>
      </c>
      <c r="BE39" s="19">
        <f t="shared" si="24"/>
        <v>-1.7667746304360979E-2</v>
      </c>
      <c r="BF39" s="19"/>
      <c r="BG39" s="19"/>
      <c r="BH39" s="19">
        <f t="shared" si="19"/>
        <v>0.99542157798741215</v>
      </c>
      <c r="BI39" s="19">
        <f t="shared" si="20"/>
        <v>0.89117784187487914</v>
      </c>
      <c r="BJ39" s="19">
        <f t="shared" si="62"/>
        <v>1.1223786100880437</v>
      </c>
      <c r="BK39" s="19"/>
      <c r="BL39" s="19">
        <f t="shared" si="21"/>
        <v>1.0012450405678033</v>
      </c>
      <c r="BM39" s="19">
        <f t="shared" si="22"/>
        <v>1.1606869211651063</v>
      </c>
      <c r="BN39" s="19">
        <f t="shared" si="65"/>
        <v>0.95215472288433844</v>
      </c>
      <c r="BO39" s="19"/>
      <c r="BP39" s="19">
        <f t="shared" si="25"/>
        <v>0.98151635470606446</v>
      </c>
      <c r="BQ39" s="19">
        <f t="shared" si="23"/>
        <v>0.94929717346195874</v>
      </c>
      <c r="BR39" s="19">
        <f t="shared" si="68"/>
        <v>1.2169423548669946</v>
      </c>
      <c r="BU39" s="90"/>
      <c r="BW39" s="87">
        <f t="shared" si="73"/>
        <v>1992</v>
      </c>
      <c r="BX39" s="109">
        <f t="shared" si="69"/>
        <v>1.1058346314061047</v>
      </c>
      <c r="BY39" s="115">
        <f t="shared" si="70"/>
        <v>1.0258628227377113</v>
      </c>
      <c r="BZ39" s="109">
        <f t="shared" si="71"/>
        <v>0.97317907261754277</v>
      </c>
      <c r="CA39" s="109">
        <f t="shared" si="72"/>
        <v>1.1040079064818356</v>
      </c>
      <c r="CD39" s="89"/>
      <c r="CF39" s="112">
        <f t="shared" si="7"/>
        <v>0.73682358294412242</v>
      </c>
      <c r="CG39" s="112">
        <f t="shared" si="8"/>
        <v>1.3594487242872846</v>
      </c>
      <c r="CH39" s="112">
        <f t="shared" si="9"/>
        <v>0.88411856274816414</v>
      </c>
      <c r="CI39" s="112">
        <f t="shared" si="28"/>
        <v>1.3133373380359903</v>
      </c>
      <c r="CJ39" s="112">
        <f t="shared" si="29"/>
        <v>1.1707803564712851</v>
      </c>
      <c r="CK39" s="112">
        <f t="shared" si="30"/>
        <v>1.0016724868957574</v>
      </c>
      <c r="CL39" s="112">
        <f t="shared" si="31"/>
        <v>1.0016738798581732</v>
      </c>
      <c r="CM39" s="112"/>
      <c r="CN39" s="112">
        <f t="shared" si="32"/>
        <v>1.1611459197078795</v>
      </c>
    </row>
    <row r="40" spans="1:92" x14ac:dyDescent="0.2">
      <c r="A40" s="86" t="str">
        <f t="shared" si="10"/>
        <v>Source</v>
      </c>
      <c r="B40" s="86">
        <f t="shared" si="11"/>
        <v>1979</v>
      </c>
      <c r="D40" s="77">
        <f>Conversion_factors!$A41*D196+D274</f>
        <v>22731.262058125591</v>
      </c>
      <c r="E40" s="77">
        <f>Conversion_factors!$A41*E196+E274</f>
        <v>3845.1291542988147</v>
      </c>
      <c r="F40" s="108">
        <f t="shared" si="74"/>
        <v>26576.391212424405</v>
      </c>
      <c r="G40" s="108"/>
      <c r="H40" s="126">
        <f>Manufacturing!CE35</f>
        <v>714199.35239999997</v>
      </c>
      <c r="I40" s="126">
        <f>NonManufacturing!T45</f>
        <v>882564.40016461432</v>
      </c>
      <c r="J40" s="126">
        <f t="shared" si="34"/>
        <v>1596763.7525646142</v>
      </c>
      <c r="L40" s="79">
        <f t="shared" si="75"/>
        <v>31.827615051370906</v>
      </c>
      <c r="M40" s="79">
        <f t="shared" si="76"/>
        <v>4.3567689265300391</v>
      </c>
      <c r="N40" s="79">
        <f t="shared" si="77"/>
        <v>16.643909388435951</v>
      </c>
      <c r="P40" s="262">
        <f>Manufacturing!BZ112</f>
        <v>1.0767770758058011</v>
      </c>
      <c r="Q40" s="262">
        <f>NonManufacturing!CR45</f>
        <v>1.0623285572780734</v>
      </c>
      <c r="R40" s="109">
        <f t="shared" si="38"/>
        <v>1.0272171376893295</v>
      </c>
      <c r="S40" s="262">
        <f>Manufacturing!CD112</f>
        <v>1.2678346533966769</v>
      </c>
      <c r="T40" s="262">
        <f>NonManufacturing!CV45</f>
        <v>0.96694862493510747</v>
      </c>
      <c r="V40" s="112">
        <f t="shared" si="26"/>
        <v>0.95012779797631908</v>
      </c>
      <c r="W40" s="113">
        <f t="shared" si="27"/>
        <v>1.2473102016448678</v>
      </c>
      <c r="X40" s="112">
        <f t="shared" si="39"/>
        <v>0.95617115698561339</v>
      </c>
      <c r="Y40" s="112">
        <f t="shared" si="40"/>
        <v>1.2138015965803579</v>
      </c>
      <c r="Z40" s="112">
        <f t="shared" si="41"/>
        <v>1.0747090779273571</v>
      </c>
      <c r="AA40" s="112">
        <f t="shared" si="42"/>
        <v>1.1851035122060127</v>
      </c>
      <c r="AB40" s="112">
        <f t="shared" si="43"/>
        <v>1.1851040952822369</v>
      </c>
      <c r="AC40" s="112"/>
      <c r="AD40" s="112">
        <f t="shared" si="44"/>
        <v>1.1606020769532255</v>
      </c>
      <c r="AG40" s="89"/>
      <c r="AI40" s="109">
        <f t="shared" si="0"/>
        <v>0.85531785999217136</v>
      </c>
      <c r="AJ40" s="109">
        <f t="shared" si="1"/>
        <v>0.14468214000782864</v>
      </c>
      <c r="AL40" s="109">
        <f t="shared" si="12"/>
        <v>0.85149979702504219</v>
      </c>
      <c r="AM40" s="109">
        <f t="shared" si="13"/>
        <v>0.1484618819519144</v>
      </c>
      <c r="AN40" s="109">
        <f t="shared" si="14"/>
        <v>0.99996167897695654</v>
      </c>
      <c r="AO40" s="109"/>
      <c r="AP40" s="109">
        <f t="shared" si="15"/>
        <v>0.85153242861886158</v>
      </c>
      <c r="AQ40" s="109">
        <f t="shared" si="16"/>
        <v>0.1484675713811385</v>
      </c>
      <c r="AT40" s="19">
        <f t="shared" si="17"/>
        <v>-3.0924059473231135E-2</v>
      </c>
      <c r="AU40" s="19">
        <f t="shared" si="17"/>
        <v>-0.11495677427049968</v>
      </c>
      <c r="AV40" s="19"/>
      <c r="AW40" s="19">
        <f t="shared" si="2"/>
        <v>0.44727928677796019</v>
      </c>
      <c r="AX40" s="19">
        <f t="shared" si="3"/>
        <v>0.55272071322203986</v>
      </c>
      <c r="AY40" s="19"/>
      <c r="AZ40" s="19">
        <f t="shared" si="18"/>
        <v>5.7504518887471281E-3</v>
      </c>
      <c r="BA40" s="19">
        <f t="shared" si="18"/>
        <v>-4.6293635007657328E-3</v>
      </c>
      <c r="BB40" s="19"/>
      <c r="BC40" s="19"/>
      <c r="BD40" s="19">
        <f t="shared" si="24"/>
        <v>-7.6469118479038905E-3</v>
      </c>
      <c r="BE40" s="19">
        <f t="shared" si="24"/>
        <v>2.6452893767932452E-2</v>
      </c>
      <c r="BF40" s="19"/>
      <c r="BG40" s="19"/>
      <c r="BH40" s="19">
        <f t="shared" si="19"/>
        <v>0.95752811775614011</v>
      </c>
      <c r="BI40" s="19">
        <f t="shared" si="20"/>
        <v>0.85332784151643204</v>
      </c>
      <c r="BJ40" s="19">
        <f t="shared" si="62"/>
        <v>1.0747090779273571</v>
      </c>
      <c r="BK40" s="19"/>
      <c r="BL40" s="19">
        <f t="shared" si="21"/>
        <v>1.004218257815398</v>
      </c>
      <c r="BM40" s="19">
        <f t="shared" si="22"/>
        <v>1.1655829978415413</v>
      </c>
      <c r="BN40" s="19">
        <f t="shared" si="65"/>
        <v>0.95617115698561339</v>
      </c>
      <c r="BO40" s="19"/>
      <c r="BP40" s="19">
        <f t="shared" si="25"/>
        <v>0.99741913963790008</v>
      </c>
      <c r="BQ40" s="19">
        <f t="shared" si="23"/>
        <v>0.94684717001511731</v>
      </c>
      <c r="BR40" s="19">
        <f t="shared" si="68"/>
        <v>1.2138015965803579</v>
      </c>
      <c r="BU40" s="90"/>
      <c r="BW40" s="87">
        <f t="shared" si="73"/>
        <v>1993</v>
      </c>
      <c r="BX40" s="109">
        <f t="shared" si="69"/>
        <v>1.1367245436115201</v>
      </c>
      <c r="BY40" s="115">
        <f t="shared" si="70"/>
        <v>1.0167130697038125</v>
      </c>
      <c r="BZ40" s="109">
        <f t="shared" si="71"/>
        <v>0.9788096568410406</v>
      </c>
      <c r="CA40" s="109">
        <f t="shared" si="72"/>
        <v>1.1312321907929914</v>
      </c>
      <c r="CD40" s="89"/>
      <c r="CF40" s="112">
        <f t="shared" si="7"/>
        <v>0.75817090699571243</v>
      </c>
      <c r="CG40" s="112">
        <f t="shared" si="8"/>
        <v>1.3038276730000531</v>
      </c>
      <c r="CH40" s="112">
        <f t="shared" si="9"/>
        <v>0.88784800278521503</v>
      </c>
      <c r="CI40" s="112">
        <f t="shared" si="28"/>
        <v>1.3099477977581875</v>
      </c>
      <c r="CJ40" s="112">
        <f t="shared" si="29"/>
        <v>1.1210551110378122</v>
      </c>
      <c r="CK40" s="112">
        <f t="shared" si="30"/>
        <v>0.98852279760528372</v>
      </c>
      <c r="CL40" s="112">
        <f t="shared" si="31"/>
        <v>0.98852420940455965</v>
      </c>
      <c r="CM40" s="112"/>
      <c r="CN40" s="112">
        <f t="shared" si="32"/>
        <v>1.1630345359924974</v>
      </c>
    </row>
    <row r="41" spans="1:92" x14ac:dyDescent="0.2">
      <c r="A41" s="86" t="str">
        <f t="shared" si="10"/>
        <v>Source</v>
      </c>
      <c r="B41" s="86">
        <f t="shared" si="11"/>
        <v>1980</v>
      </c>
      <c r="D41" s="77">
        <f>Conversion_factors!$A42*D197+D275</f>
        <v>21206.997825157479</v>
      </c>
      <c r="E41" s="77">
        <f>Conversion_factors!$A42*E197+E275</f>
        <v>3914.2591695751635</v>
      </c>
      <c r="F41" s="108">
        <f t="shared" si="74"/>
        <v>25121.256994732641</v>
      </c>
      <c r="G41" s="108"/>
      <c r="H41" s="126">
        <f>Manufacturing!CE36</f>
        <v>677037.76008000004</v>
      </c>
      <c r="I41" s="126">
        <f>NonManufacturing!T46</f>
        <v>875652.54369426053</v>
      </c>
      <c r="J41" s="126">
        <f t="shared" si="34"/>
        <v>1552690.3037742605</v>
      </c>
      <c r="L41" s="79">
        <f t="shared" si="75"/>
        <v>31.323212788975937</v>
      </c>
      <c r="M41" s="79">
        <f t="shared" si="76"/>
        <v>4.470105406262431</v>
      </c>
      <c r="N41" s="79">
        <f t="shared" si="77"/>
        <v>16.179180699247105</v>
      </c>
      <c r="P41" s="262">
        <f>Manufacturing!BZ113</f>
        <v>1.0877552455207751</v>
      </c>
      <c r="Q41" s="262">
        <f>NonManufacturing!CR46</f>
        <v>1.1076527408182484</v>
      </c>
      <c r="R41" s="109">
        <f t="shared" si="38"/>
        <v>1.053939044742412</v>
      </c>
      <c r="S41" s="262">
        <f>Manufacturing!CD113</f>
        <v>1.2351487709939846</v>
      </c>
      <c r="T41" s="262">
        <f>NonManufacturing!CV46</f>
        <v>0.9515067366364689</v>
      </c>
      <c r="V41" s="112">
        <f t="shared" si="26"/>
        <v>0.92390262297397863</v>
      </c>
      <c r="W41" s="113">
        <f t="shared" si="27"/>
        <v>1.2124829972006381</v>
      </c>
      <c r="X41" s="112">
        <f t="shared" si="39"/>
        <v>0.93855017131680729</v>
      </c>
      <c r="Y41" s="112">
        <f t="shared" si="40"/>
        <v>1.1842897314745418</v>
      </c>
      <c r="Z41" s="112">
        <f t="shared" si="41"/>
        <v>1.0908369619496339</v>
      </c>
      <c r="AA41" s="112">
        <f t="shared" si="42"/>
        <v>1.1202153057767776</v>
      </c>
      <c r="AB41" s="112">
        <f t="shared" si="43"/>
        <v>1.1202162214250209</v>
      </c>
      <c r="AC41" s="112"/>
      <c r="AD41" s="112">
        <f t="shared" si="44"/>
        <v>1.1115153303641669</v>
      </c>
      <c r="AG41" s="89"/>
      <c r="AI41" s="109">
        <f t="shared" si="0"/>
        <v>0.8441853777302667</v>
      </c>
      <c r="AJ41" s="109">
        <f t="shared" si="1"/>
        <v>0.15581462226973336</v>
      </c>
      <c r="AL41" s="109">
        <f t="shared" si="12"/>
        <v>0.84973946495876451</v>
      </c>
      <c r="AM41" s="109">
        <f t="shared" si="13"/>
        <v>0.1501796185829864</v>
      </c>
      <c r="AN41" s="109">
        <f t="shared" si="14"/>
        <v>0.99991908354175085</v>
      </c>
      <c r="AO41" s="109"/>
      <c r="AP41" s="109">
        <f t="shared" si="15"/>
        <v>0.84980822843080006</v>
      </c>
      <c r="AQ41" s="109">
        <f t="shared" si="16"/>
        <v>0.15019177156919994</v>
      </c>
      <c r="AT41" s="19">
        <f t="shared" si="17"/>
        <v>1.0143774468913454E-2</v>
      </c>
      <c r="AU41" s="19">
        <f t="shared" si="17"/>
        <v>4.1779877446879096E-2</v>
      </c>
      <c r="AV41" s="19"/>
      <c r="AW41" s="19">
        <f t="shared" si="2"/>
        <v>0.43604172605075525</v>
      </c>
      <c r="AX41" s="19">
        <f t="shared" si="3"/>
        <v>0.5639582739492448</v>
      </c>
      <c r="AY41" s="19"/>
      <c r="AZ41" s="19">
        <f t="shared" si="18"/>
        <v>-2.5445261419756813E-2</v>
      </c>
      <c r="BA41" s="19">
        <f t="shared" si="18"/>
        <v>2.012743183622636E-2</v>
      </c>
      <c r="BB41" s="19"/>
      <c r="BC41" s="19"/>
      <c r="BD41" s="19">
        <f t="shared" si="24"/>
        <v>-2.6119022814599293E-2</v>
      </c>
      <c r="BE41" s="19">
        <f t="shared" si="24"/>
        <v>-1.6098599014735676E-2</v>
      </c>
      <c r="BF41" s="19"/>
      <c r="BG41" s="19"/>
      <c r="BH41" s="19">
        <f t="shared" si="19"/>
        <v>1.0150067440142783</v>
      </c>
      <c r="BI41" s="19">
        <f t="shared" si="20"/>
        <v>0.8661335139943257</v>
      </c>
      <c r="BJ41" s="19">
        <f t="shared" si="62"/>
        <v>1.0908369619496339</v>
      </c>
      <c r="BK41" s="19"/>
      <c r="BL41" s="19">
        <f t="shared" si="21"/>
        <v>0.98157130599467435</v>
      </c>
      <c r="BM41" s="19">
        <f t="shared" si="22"/>
        <v>1.1441028254365093</v>
      </c>
      <c r="BN41" s="19">
        <f t="shared" si="65"/>
        <v>0.93855017131680729</v>
      </c>
      <c r="BO41" s="19"/>
      <c r="BP41" s="19">
        <f t="shared" si="25"/>
        <v>0.97568641762462671</v>
      </c>
      <c r="BQ41" s="19">
        <f t="shared" si="23"/>
        <v>0.92382592335006564</v>
      </c>
      <c r="BR41" s="19">
        <f t="shared" si="68"/>
        <v>1.1842897314745418</v>
      </c>
      <c r="BU41" s="90"/>
      <c r="BW41" s="87">
        <f t="shared" si="73"/>
        <v>1994</v>
      </c>
      <c r="BX41" s="109">
        <f t="shared" si="69"/>
        <v>1.2201610139085011</v>
      </c>
      <c r="BY41" s="115">
        <f t="shared" si="70"/>
        <v>0.99187933798696681</v>
      </c>
      <c r="BZ41" s="109">
        <f t="shared" si="71"/>
        <v>0.95612192438407095</v>
      </c>
      <c r="CA41" s="109">
        <f t="shared" si="72"/>
        <v>1.1571484206531975</v>
      </c>
      <c r="CD41" s="89"/>
      <c r="CF41" s="112">
        <f t="shared" si="7"/>
        <v>0.73724407508952572</v>
      </c>
      <c r="CG41" s="112">
        <f t="shared" si="8"/>
        <v>1.267422396375413</v>
      </c>
      <c r="CH41" s="112">
        <f t="shared" si="9"/>
        <v>0.87148612361864675</v>
      </c>
      <c r="CI41" s="112">
        <f t="shared" si="28"/>
        <v>1.2780982740699549</v>
      </c>
      <c r="CJ41" s="112">
        <f t="shared" si="29"/>
        <v>1.1378784981150549</v>
      </c>
      <c r="CK41" s="112">
        <f t="shared" si="30"/>
        <v>0.93439801382870313</v>
      </c>
      <c r="CL41" s="112">
        <f t="shared" si="31"/>
        <v>0.93439965236354183</v>
      </c>
      <c r="CM41" s="112"/>
      <c r="CN41" s="112">
        <f t="shared" si="32"/>
        <v>1.1138449104729078</v>
      </c>
    </row>
    <row r="42" spans="1:92" x14ac:dyDescent="0.2">
      <c r="A42" s="86" t="str">
        <f t="shared" si="10"/>
        <v>Source</v>
      </c>
      <c r="B42" s="86">
        <f t="shared" si="11"/>
        <v>1981</v>
      </c>
      <c r="D42" s="77">
        <f>Conversion_factors!$A43*D198+D276</f>
        <v>20480.199360726856</v>
      </c>
      <c r="E42" s="77">
        <f>Conversion_factors!$A43*E198+E276</f>
        <v>3903.0353515782213</v>
      </c>
      <c r="F42" s="108">
        <f t="shared" si="74"/>
        <v>24383.234712305079</v>
      </c>
      <c r="G42" s="108"/>
      <c r="H42" s="126">
        <f>Manufacturing!CE37</f>
        <v>709318.75475999992</v>
      </c>
      <c r="I42" s="126">
        <f>NonManufacturing!T47</f>
        <v>854251.8248642562</v>
      </c>
      <c r="J42" s="126">
        <f t="shared" si="34"/>
        <v>1563570.5796242561</v>
      </c>
      <c r="L42" s="79">
        <f t="shared" si="75"/>
        <v>28.873054918245312</v>
      </c>
      <c r="M42" s="79">
        <f t="shared" si="76"/>
        <v>4.5689517282546372</v>
      </c>
      <c r="N42" s="79">
        <f t="shared" si="77"/>
        <v>15.594585258930012</v>
      </c>
      <c r="P42" s="262">
        <f>Manufacturing!BZ114</f>
        <v>1.0739486009399501</v>
      </c>
      <c r="Q42" s="262">
        <f>NonManufacturing!CR47</f>
        <v>1.0755868378416962</v>
      </c>
      <c r="R42" s="109">
        <f t="shared" si="38"/>
        <v>1.0772445350404298</v>
      </c>
      <c r="S42" s="262">
        <f>Manufacturing!CD114</f>
        <v>1.1531705046123397</v>
      </c>
      <c r="T42" s="262">
        <f>NonManufacturing!CV47</f>
        <v>1.0015412025699943</v>
      </c>
      <c r="V42" s="112">
        <f t="shared" si="26"/>
        <v>0.93037675073278303</v>
      </c>
      <c r="W42" s="113">
        <f t="shared" si="27"/>
        <v>1.168672865847171</v>
      </c>
      <c r="X42" s="112">
        <f t="shared" si="39"/>
        <v>0.96552039808194667</v>
      </c>
      <c r="Y42" s="112">
        <f t="shared" si="40"/>
        <v>1.1268286687770153</v>
      </c>
      <c r="Z42" s="112">
        <f t="shared" si="41"/>
        <v>1.0741708767201477</v>
      </c>
      <c r="AA42" s="112">
        <f t="shared" si="42"/>
        <v>1.0873054472970893</v>
      </c>
      <c r="AB42" s="112">
        <f t="shared" si="43"/>
        <v>1.0873060635964606</v>
      </c>
      <c r="AC42" s="112"/>
      <c r="AD42" s="112">
        <f t="shared" si="44"/>
        <v>1.0879760648477339</v>
      </c>
      <c r="AG42" s="89"/>
      <c r="AI42" s="109">
        <f t="shared" ref="AI42:AI67" si="78">D42/F42</f>
        <v>0.83992955005233394</v>
      </c>
      <c r="AJ42" s="109">
        <f t="shared" ref="AJ42:AJ67" si="79">E42/F42</f>
        <v>0.16007044994766595</v>
      </c>
      <c r="AL42" s="109">
        <f t="shared" si="12"/>
        <v>0.84205567144632187</v>
      </c>
      <c r="AM42" s="109">
        <f t="shared" si="13"/>
        <v>0.15793297939140336</v>
      </c>
      <c r="AN42" s="109">
        <f t="shared" si="14"/>
        <v>0.99998865083772526</v>
      </c>
      <c r="AO42" s="109"/>
      <c r="AP42" s="109">
        <f t="shared" si="15"/>
        <v>0.84206522818124241</v>
      </c>
      <c r="AQ42" s="109">
        <f t="shared" si="16"/>
        <v>0.15793477181875756</v>
      </c>
      <c r="AT42" s="19">
        <f t="shared" si="17"/>
        <v>-1.2774027622166223E-2</v>
      </c>
      <c r="AU42" s="19">
        <f t="shared" si="17"/>
        <v>-2.9376720088318892E-2</v>
      </c>
      <c r="AV42" s="19"/>
      <c r="AW42" s="19">
        <f t="shared" si="2"/>
        <v>0.45365317306651892</v>
      </c>
      <c r="AX42" s="19">
        <f t="shared" si="3"/>
        <v>0.54634682693348113</v>
      </c>
      <c r="AY42" s="19"/>
      <c r="AZ42" s="19">
        <f t="shared" si="18"/>
        <v>3.9595029395565022E-2</v>
      </c>
      <c r="BA42" s="19">
        <f t="shared" si="18"/>
        <v>-3.1726278156066171E-2</v>
      </c>
      <c r="BB42" s="19"/>
      <c r="BC42" s="19"/>
      <c r="BD42" s="19">
        <f t="shared" si="24"/>
        <v>-6.8676315705650567E-2</v>
      </c>
      <c r="BE42" s="19">
        <f t="shared" si="24"/>
        <v>5.124852838986798E-2</v>
      </c>
      <c r="BF42" s="19"/>
      <c r="BG42" s="19"/>
      <c r="BH42" s="19">
        <f t="shared" si="19"/>
        <v>0.98472174503539089</v>
      </c>
      <c r="BI42" s="19">
        <f t="shared" si="20"/>
        <v>0.85290050533412753</v>
      </c>
      <c r="BJ42" s="19">
        <f t="shared" si="62"/>
        <v>1.0741708767201477</v>
      </c>
      <c r="BK42" s="19"/>
      <c r="BL42" s="19">
        <f t="shared" si="21"/>
        <v>1.0287360522531253</v>
      </c>
      <c r="BM42" s="19">
        <f t="shared" si="22"/>
        <v>1.176979824011201</v>
      </c>
      <c r="BN42" s="19">
        <f t="shared" si="65"/>
        <v>0.96552039808194667</v>
      </c>
      <c r="BO42" s="19"/>
      <c r="BP42" s="19">
        <f t="shared" si="25"/>
        <v>0.95148057002404085</v>
      </c>
      <c r="BQ42" s="19">
        <f t="shared" si="23"/>
        <v>0.87900241615210628</v>
      </c>
      <c r="BR42" s="19">
        <f t="shared" si="68"/>
        <v>1.1268286687770153</v>
      </c>
      <c r="BU42" s="90"/>
      <c r="BW42" s="87">
        <f t="shared" si="73"/>
        <v>1995</v>
      </c>
      <c r="BX42" s="109">
        <f t="shared" si="69"/>
        <v>1.2407125537004737</v>
      </c>
      <c r="BY42" s="115">
        <f t="shared" si="70"/>
        <v>0.99012822496969666</v>
      </c>
      <c r="BZ42" s="109">
        <f t="shared" si="71"/>
        <v>0.96398109184256686</v>
      </c>
      <c r="CA42" s="109">
        <f t="shared" si="72"/>
        <v>1.1842159957381106</v>
      </c>
      <c r="CD42" s="89"/>
      <c r="CF42" s="112">
        <f t="shared" ref="CF42:CF71" si="80">V42/V$75</f>
        <v>0.74241021729203105</v>
      </c>
      <c r="CG42" s="112">
        <f t="shared" ref="CG42:CG71" si="81">W42/W$75</f>
        <v>1.221627163127829</v>
      </c>
      <c r="CH42" s="112">
        <f t="shared" ref="CH42:CH71" si="82">X42/X$75</f>
        <v>0.8965291944048257</v>
      </c>
      <c r="CI42" s="112">
        <f t="shared" si="28"/>
        <v>1.2160856743588235</v>
      </c>
      <c r="CJ42" s="112">
        <f t="shared" si="29"/>
        <v>1.1204937003021065</v>
      </c>
      <c r="CK42" s="112">
        <f t="shared" si="30"/>
        <v>0.90694712448606807</v>
      </c>
      <c r="CL42" s="112">
        <f t="shared" si="31"/>
        <v>0.90694848762757907</v>
      </c>
      <c r="CM42" s="112"/>
      <c r="CN42" s="112">
        <f t="shared" si="32"/>
        <v>1.0902563099601654</v>
      </c>
    </row>
    <row r="43" spans="1:92" x14ac:dyDescent="0.2">
      <c r="A43" s="86" t="str">
        <f t="shared" si="10"/>
        <v>Source</v>
      </c>
      <c r="B43" s="86">
        <f t="shared" ref="B43:B72" si="83">B42+1</f>
        <v>1982</v>
      </c>
      <c r="D43" s="77">
        <f>Conversion_factors!$A44*D199+D277</f>
        <v>18463.36250951788</v>
      </c>
      <c r="E43" s="77">
        <f>Conversion_factors!$A44*E199+E277</f>
        <v>3665.1803593721534</v>
      </c>
      <c r="F43" s="108">
        <f t="shared" si="74"/>
        <v>22128.542868890032</v>
      </c>
      <c r="G43" s="108"/>
      <c r="H43" s="126">
        <f>Manufacturing!CE38</f>
        <v>657750.76811999991</v>
      </c>
      <c r="I43" s="126">
        <f>NonManufacturing!T48</f>
        <v>786799.42142843758</v>
      </c>
      <c r="J43" s="126">
        <f t="shared" si="34"/>
        <v>1444550.1895484375</v>
      </c>
      <c r="L43" s="79">
        <f t="shared" si="75"/>
        <v>28.070453740845238</v>
      </c>
      <c r="M43" s="79">
        <f t="shared" si="76"/>
        <v>4.6583414521556241</v>
      </c>
      <c r="N43" s="79">
        <f t="shared" si="77"/>
        <v>15.318638998488073</v>
      </c>
      <c r="P43" s="262">
        <f>Manufacturing!BZ115</f>
        <v>1.0684002176431902</v>
      </c>
      <c r="Q43" s="262">
        <f>NonManufacturing!CR48</f>
        <v>1.066217785299227</v>
      </c>
      <c r="R43" s="109">
        <f t="shared" si="38"/>
        <v>1.0983203960449621</v>
      </c>
      <c r="S43" s="262">
        <f>Manufacturing!CD115</f>
        <v>1.1269370521379933</v>
      </c>
      <c r="T43" s="262">
        <f>NonManufacturing!CV48</f>
        <v>1.0301088681771762</v>
      </c>
      <c r="V43" s="112">
        <f t="shared" si="26"/>
        <v>0.85955564087517811</v>
      </c>
      <c r="W43" s="113">
        <f t="shared" si="27"/>
        <v>1.1479931939190047</v>
      </c>
      <c r="X43" s="112">
        <f t="shared" si="39"/>
        <v>0.96802637608342323</v>
      </c>
      <c r="Y43" s="112">
        <f t="shared" si="40"/>
        <v>1.1104023139037171</v>
      </c>
      <c r="Z43" s="112">
        <f t="shared" si="41"/>
        <v>1.0680004632341269</v>
      </c>
      <c r="AA43" s="112">
        <f t="shared" si="42"/>
        <v>0.98676329097098014</v>
      </c>
      <c r="AB43" s="112">
        <f t="shared" si="43"/>
        <v>0.98676402551939268</v>
      </c>
      <c r="AC43" s="112"/>
      <c r="AD43" s="112">
        <f t="shared" si="44"/>
        <v>1.074898727922863</v>
      </c>
      <c r="AG43" s="89"/>
      <c r="AI43" s="109">
        <f t="shared" si="78"/>
        <v>0.83436865314232067</v>
      </c>
      <c r="AJ43" s="109">
        <f t="shared" si="79"/>
        <v>0.16563134685767941</v>
      </c>
      <c r="AL43" s="109">
        <f t="shared" ref="AL43:AL67" si="84">(AI43-AI42)/LN(AI43/AI42)</f>
        <v>0.83714602332594445</v>
      </c>
      <c r="AM43" s="109">
        <f t="shared" ref="AM43:AM67" si="85">(AJ43-AJ42)/LN(AJ43/AJ42)</f>
        <v>0.16283507309919595</v>
      </c>
      <c r="AN43" s="109">
        <f t="shared" ref="AN43:AN67" si="86">AL43+AM43</f>
        <v>0.99998109642514044</v>
      </c>
      <c r="AO43" s="109"/>
      <c r="AP43" s="109">
        <f t="shared" ref="AP43:AP67" si="87">AL43/AN43</f>
        <v>0.83716184867762056</v>
      </c>
      <c r="AQ43" s="109">
        <f t="shared" ref="AQ43:AQ67" si="88">AM43/AN43</f>
        <v>0.16283815132237947</v>
      </c>
      <c r="AT43" s="19">
        <f t="shared" ref="AT43:AU61" si="89">LN(P43/P42)</f>
        <v>-5.1797313805389197E-3</v>
      </c>
      <c r="AU43" s="19">
        <f t="shared" si="89"/>
        <v>-8.7488020161178674E-3</v>
      </c>
      <c r="AV43" s="19"/>
      <c r="AW43" s="19">
        <f t="shared" si="2"/>
        <v>0.45533258233527424</v>
      </c>
      <c r="AX43" s="19">
        <f t="shared" si="3"/>
        <v>0.54466741766472582</v>
      </c>
      <c r="AY43" s="19"/>
      <c r="AZ43" s="19">
        <f t="shared" ref="AZ43:BA61" si="90">LN(AW43/AW42)</f>
        <v>3.6951320076528084E-3</v>
      </c>
      <c r="BA43" s="19">
        <f t="shared" si="90"/>
        <v>-3.0786226733739842E-3</v>
      </c>
      <c r="BB43" s="19"/>
      <c r="BC43" s="19"/>
      <c r="BD43" s="19">
        <f t="shared" si="24"/>
        <v>-2.3011730323345147E-2</v>
      </c>
      <c r="BE43" s="19">
        <f t="shared" si="24"/>
        <v>2.8124477779196685E-2</v>
      </c>
      <c r="BF43" s="19"/>
      <c r="BG43" s="19"/>
      <c r="BH43" s="19">
        <f t="shared" si="19"/>
        <v>0.99425564999037996</v>
      </c>
      <c r="BI43" s="19">
        <f t="shared" si="20"/>
        <v>0.84800114630810652</v>
      </c>
      <c r="BJ43" s="19">
        <f t="shared" si="62"/>
        <v>1.0680004632341269</v>
      </c>
      <c r="BK43" s="19"/>
      <c r="BL43" s="19">
        <f t="shared" si="21"/>
        <v>1.0025954687300804</v>
      </c>
      <c r="BM43" s="19">
        <f t="shared" si="22"/>
        <v>1.1800346383403577</v>
      </c>
      <c r="BN43" s="19">
        <f t="shared" si="65"/>
        <v>0.96802637608342323</v>
      </c>
      <c r="BO43" s="19"/>
      <c r="BP43" s="19">
        <f t="shared" si="25"/>
        <v>0.98542249116618041</v>
      </c>
      <c r="BQ43" s="19">
        <f t="shared" si="23"/>
        <v>0.86618875066570022</v>
      </c>
      <c r="BR43" s="19">
        <f t="shared" si="68"/>
        <v>1.1104023139037171</v>
      </c>
      <c r="BU43" s="90"/>
      <c r="BW43" s="87">
        <f t="shared" si="73"/>
        <v>1996</v>
      </c>
      <c r="BX43" s="109">
        <f t="shared" si="69"/>
        <v>1.2531841952908016</v>
      </c>
      <c r="BY43" s="115">
        <f t="shared" si="70"/>
        <v>0.99790852381077733</v>
      </c>
      <c r="BZ43" s="109">
        <f t="shared" si="71"/>
        <v>0.95865855955328505</v>
      </c>
      <c r="CA43" s="109">
        <f t="shared" si="72"/>
        <v>1.1988619843676744</v>
      </c>
      <c r="CD43" s="89"/>
      <c r="CF43" s="112">
        <f t="shared" si="80"/>
        <v>0.68589728796868366</v>
      </c>
      <c r="CG43" s="112">
        <f t="shared" si="81"/>
        <v>1.2000104646570324</v>
      </c>
      <c r="CH43" s="112">
        <f t="shared" si="82"/>
        <v>0.89885610789450776</v>
      </c>
      <c r="CI43" s="112">
        <f t="shared" si="28"/>
        <v>1.1983581746981762</v>
      </c>
      <c r="CJ43" s="112">
        <f t="shared" si="29"/>
        <v>1.114057192303997</v>
      </c>
      <c r="CK43" s="112">
        <f t="shared" si="30"/>
        <v>0.82308253997922876</v>
      </c>
      <c r="CL43" s="112">
        <f t="shared" si="31"/>
        <v>0.82308392324229851</v>
      </c>
      <c r="CM43" s="112"/>
      <c r="CN43" s="112">
        <f t="shared" si="32"/>
        <v>1.0771515647727692</v>
      </c>
    </row>
    <row r="44" spans="1:92" x14ac:dyDescent="0.2">
      <c r="A44" s="86" t="str">
        <f t="shared" si="10"/>
        <v>Source</v>
      </c>
      <c r="B44" s="86">
        <f t="shared" si="83"/>
        <v>1983</v>
      </c>
      <c r="D44" s="77">
        <f>Conversion_factors!$A45*D200+D278</f>
        <v>19179.743216682993</v>
      </c>
      <c r="E44" s="77">
        <f>Conversion_factors!$A45*E200+E278</f>
        <v>3755.7872409715119</v>
      </c>
      <c r="F44" s="108">
        <f t="shared" si="74"/>
        <v>22935.530457654506</v>
      </c>
      <c r="G44" s="108"/>
      <c r="H44" s="126">
        <f>Manufacturing!CE39</f>
        <v>709742.47223999992</v>
      </c>
      <c r="I44" s="126">
        <f>NonManufacturing!T49</f>
        <v>757163.95807559357</v>
      </c>
      <c r="J44" s="126">
        <f t="shared" si="34"/>
        <v>1466906.4303155935</v>
      </c>
      <c r="L44" s="79">
        <f t="shared" si="75"/>
        <v>27.023524682340483</v>
      </c>
      <c r="M44" s="79">
        <f t="shared" si="76"/>
        <v>4.9603354741253316</v>
      </c>
      <c r="N44" s="79">
        <f t="shared" si="77"/>
        <v>15.635305690711371</v>
      </c>
      <c r="P44" s="262">
        <f>Manufacturing!BZ116</f>
        <v>1.077080359346863</v>
      </c>
      <c r="Q44" s="262">
        <f>NonManufacturing!CR49</f>
        <v>1.1420861222247867</v>
      </c>
      <c r="R44" s="109">
        <f t="shared" si="38"/>
        <v>1.169523032695716</v>
      </c>
      <c r="S44" s="262">
        <f>Manufacturing!CD116</f>
        <v>1.0761630894887741</v>
      </c>
      <c r="T44" s="262">
        <f>NonManufacturing!CV49</f>
        <v>1.0240235039521206</v>
      </c>
      <c r="V44" s="112">
        <f t="shared" si="26"/>
        <v>0.87285835129618439</v>
      </c>
      <c r="W44" s="113">
        <f t="shared" si="27"/>
        <v>1.1717244932497788</v>
      </c>
      <c r="X44" s="112">
        <f t="shared" si="39"/>
        <v>1.0094143152651791</v>
      </c>
      <c r="Y44" s="112">
        <f t="shared" si="40"/>
        <v>1.0674127502607444</v>
      </c>
      <c r="Z44" s="112">
        <f t="shared" si="41"/>
        <v>1.0874851862756418</v>
      </c>
      <c r="AA44" s="112">
        <f t="shared" si="42"/>
        <v>1.0227487723098219</v>
      </c>
      <c r="AB44" s="112">
        <f t="shared" si="43"/>
        <v>1.0227495093513592</v>
      </c>
      <c r="AC44" s="112"/>
      <c r="AD44" s="112">
        <f t="shared" si="44"/>
        <v>1.077461710409771</v>
      </c>
      <c r="AG44" s="89"/>
      <c r="AI44" s="109">
        <f t="shared" si="78"/>
        <v>0.83624589595144694</v>
      </c>
      <c r="AJ44" s="109">
        <f t="shared" si="79"/>
        <v>0.16375410404855298</v>
      </c>
      <c r="AL44" s="109">
        <f t="shared" si="84"/>
        <v>0.83530692297547182</v>
      </c>
      <c r="AM44" s="109">
        <f t="shared" si="85"/>
        <v>0.16469094229851797</v>
      </c>
      <c r="AN44" s="109">
        <f t="shared" si="86"/>
        <v>0.99999786527398982</v>
      </c>
      <c r="AO44" s="109"/>
      <c r="AP44" s="109">
        <f t="shared" si="87"/>
        <v>0.8353087061306933</v>
      </c>
      <c r="AQ44" s="109">
        <f t="shared" si="88"/>
        <v>0.16469129386930664</v>
      </c>
      <c r="AT44" s="19">
        <f t="shared" si="89"/>
        <v>8.0916034915893328E-3</v>
      </c>
      <c r="AU44" s="19">
        <f t="shared" si="89"/>
        <v>6.8738915613814539E-2</v>
      </c>
      <c r="AV44" s="19"/>
      <c r="AW44" s="19">
        <f t="shared" si="2"/>
        <v>0.48383622675053944</v>
      </c>
      <c r="AX44" s="19">
        <f t="shared" si="3"/>
        <v>0.5161637732494605</v>
      </c>
      <c r="AY44" s="19"/>
      <c r="AZ44" s="19">
        <f t="shared" si="90"/>
        <v>6.0718372848326263E-2</v>
      </c>
      <c r="BA44" s="19">
        <f t="shared" si="90"/>
        <v>-5.3751260429953797E-2</v>
      </c>
      <c r="BB44" s="19"/>
      <c r="BC44" s="19"/>
      <c r="BD44" s="19">
        <f t="shared" si="24"/>
        <v>-4.6101358728396394E-2</v>
      </c>
      <c r="BE44" s="19">
        <f t="shared" si="24"/>
        <v>-5.9250144832360373E-3</v>
      </c>
      <c r="BF44" s="19"/>
      <c r="BG44" s="19"/>
      <c r="BH44" s="19">
        <f t="shared" si="19"/>
        <v>1.0182441147848487</v>
      </c>
      <c r="BI44" s="19">
        <f t="shared" si="20"/>
        <v>0.86347217655903485</v>
      </c>
      <c r="BJ44" s="19">
        <f t="shared" si="62"/>
        <v>1.0874851862756418</v>
      </c>
      <c r="BK44" s="19"/>
      <c r="BL44" s="19">
        <f t="shared" si="21"/>
        <v>1.0427549705300481</v>
      </c>
      <c r="BM44" s="19">
        <f t="shared" si="22"/>
        <v>1.2304869845270356</v>
      </c>
      <c r="BN44" s="19">
        <f t="shared" si="65"/>
        <v>1.0094143152651791</v>
      </c>
      <c r="BO44" s="19"/>
      <c r="BP44" s="19">
        <f t="shared" si="25"/>
        <v>0.96128469555161589</v>
      </c>
      <c r="BQ44" s="19">
        <f t="shared" si="23"/>
        <v>0.83265398947391212</v>
      </c>
      <c r="BR44" s="19">
        <f t="shared" si="68"/>
        <v>1.0674127502607444</v>
      </c>
      <c r="BU44" s="90"/>
      <c r="BW44" s="87">
        <f t="shared" si="73"/>
        <v>1997</v>
      </c>
      <c r="BX44" s="109">
        <f t="shared" si="69"/>
        <v>1.313848889728906</v>
      </c>
      <c r="BY44" s="115">
        <f t="shared" si="70"/>
        <v>0.99657178684435155</v>
      </c>
      <c r="BZ44" s="109">
        <f t="shared" si="71"/>
        <v>0.91593317404346064</v>
      </c>
      <c r="CA44" s="109">
        <f t="shared" si="72"/>
        <v>1.1992706811613847</v>
      </c>
      <c r="CD44" s="89"/>
      <c r="CF44" s="112">
        <f t="shared" si="80"/>
        <v>0.69651241579346401</v>
      </c>
      <c r="CG44" s="112">
        <f t="shared" si="81"/>
        <v>1.2248170642847012</v>
      </c>
      <c r="CH44" s="112">
        <f t="shared" si="82"/>
        <v>0.93728667429829093</v>
      </c>
      <c r="CI44" s="112">
        <f t="shared" si="28"/>
        <v>1.1519633731265264</v>
      </c>
      <c r="CJ44" s="112">
        <f t="shared" si="29"/>
        <v>1.1343821795972773</v>
      </c>
      <c r="CK44" s="112">
        <f t="shared" si="30"/>
        <v>0.85309887890647418</v>
      </c>
      <c r="CL44" s="112">
        <f t="shared" si="31"/>
        <v>0.85310029234999585</v>
      </c>
      <c r="CM44" s="112"/>
      <c r="CN44" s="112">
        <f t="shared" si="32"/>
        <v>1.0797199189112032</v>
      </c>
    </row>
    <row r="45" spans="1:92" x14ac:dyDescent="0.2">
      <c r="A45" s="86" t="str">
        <f t="shared" si="10"/>
        <v>Source</v>
      </c>
      <c r="B45" s="86">
        <f t="shared" si="83"/>
        <v>1984</v>
      </c>
      <c r="D45" s="77">
        <f>Conversion_factors!$A46*D201+D279</f>
        <v>19843.260123461016</v>
      </c>
      <c r="E45" s="77">
        <f>Conversion_factors!$A46*E201+E279</f>
        <v>3876.941738148229</v>
      </c>
      <c r="F45" s="108">
        <f t="shared" si="74"/>
        <v>23720.201861609246</v>
      </c>
      <c r="G45" s="108"/>
      <c r="H45" s="126">
        <f>Manufacturing!CE40</f>
        <v>777521.57579999999</v>
      </c>
      <c r="I45" s="126">
        <f>NonManufacturing!T50</f>
        <v>844156.45757647674</v>
      </c>
      <c r="J45" s="126">
        <f t="shared" si="34"/>
        <v>1621678.0333764767</v>
      </c>
      <c r="L45" s="79">
        <f t="shared" si="75"/>
        <v>25.521169754092135</v>
      </c>
      <c r="M45" s="79">
        <f t="shared" si="76"/>
        <v>4.5926814909154396</v>
      </c>
      <c r="N45" s="79">
        <f t="shared" si="77"/>
        <v>14.626948983345166</v>
      </c>
      <c r="P45" s="262">
        <f>Manufacturing!BZ117</f>
        <v>1.0443507465506947</v>
      </c>
      <c r="Q45" s="262">
        <f>NonManufacturing!CR50</f>
        <v>1.0677464988635921</v>
      </c>
      <c r="R45" s="109">
        <f t="shared" si="38"/>
        <v>1.082839419526969</v>
      </c>
      <c r="S45" s="262">
        <f>Manufacturing!CD117</f>
        <v>1.048186836771251</v>
      </c>
      <c r="T45" s="262">
        <f>NonManufacturing!CV50</f>
        <v>1.0141353033509737</v>
      </c>
      <c r="V45" s="112">
        <f t="shared" si="26"/>
        <v>0.96495262771579593</v>
      </c>
      <c r="W45" s="113">
        <f t="shared" si="27"/>
        <v>1.0961572945441214</v>
      </c>
      <c r="X45" s="112">
        <f t="shared" si="39"/>
        <v>1.0031496868657066</v>
      </c>
      <c r="Y45" s="112">
        <f t="shared" si="40"/>
        <v>1.0424975926803266</v>
      </c>
      <c r="Z45" s="112">
        <f t="shared" si="41"/>
        <v>1.0481706977712335</v>
      </c>
      <c r="AA45" s="112">
        <f t="shared" si="42"/>
        <v>1.0577397131918154</v>
      </c>
      <c r="AB45" s="112">
        <f t="shared" si="43"/>
        <v>1.0577398617601879</v>
      </c>
      <c r="AC45" s="112"/>
      <c r="AD45" s="112">
        <f t="shared" si="44"/>
        <v>1.0457811336555225</v>
      </c>
      <c r="AG45" s="89"/>
      <c r="AI45" s="109">
        <f t="shared" si="78"/>
        <v>0.83655528056770057</v>
      </c>
      <c r="AJ45" s="109">
        <f t="shared" si="79"/>
        <v>0.16344471943229938</v>
      </c>
      <c r="AL45" s="109">
        <f t="shared" si="84"/>
        <v>0.83640057872288331</v>
      </c>
      <c r="AM45" s="109">
        <f t="shared" si="85"/>
        <v>0.16359936298370045</v>
      </c>
      <c r="AN45" s="109">
        <f t="shared" si="86"/>
        <v>0.99999994170658379</v>
      </c>
      <c r="AO45" s="109"/>
      <c r="AP45" s="109">
        <f t="shared" si="87"/>
        <v>0.83640062747953325</v>
      </c>
      <c r="AQ45" s="109">
        <f t="shared" si="88"/>
        <v>0.16359937252046677</v>
      </c>
      <c r="AT45" s="19">
        <f t="shared" si="89"/>
        <v>-3.0858612288546326E-2</v>
      </c>
      <c r="AU45" s="19">
        <f t="shared" si="89"/>
        <v>-6.730617014828158E-2</v>
      </c>
      <c r="AV45" s="19"/>
      <c r="AW45" s="19">
        <f t="shared" si="2"/>
        <v>0.47945495949102268</v>
      </c>
      <c r="AX45" s="19">
        <f t="shared" si="3"/>
        <v>0.52054504050897732</v>
      </c>
      <c r="AY45" s="19"/>
      <c r="AZ45" s="19">
        <f t="shared" si="90"/>
        <v>-9.0965173009144428E-3</v>
      </c>
      <c r="BA45" s="19">
        <f t="shared" si="90"/>
        <v>8.4523123273634888E-3</v>
      </c>
      <c r="BB45" s="19"/>
      <c r="BC45" s="19"/>
      <c r="BD45" s="19">
        <f t="shared" si="24"/>
        <v>-2.6340171039996051E-2</v>
      </c>
      <c r="BE45" s="19">
        <f t="shared" si="24"/>
        <v>-9.7031479074710814E-3</v>
      </c>
      <c r="BF45" s="19"/>
      <c r="BG45" s="19"/>
      <c r="BH45" s="19">
        <f t="shared" si="19"/>
        <v>0.9638482537504256</v>
      </c>
      <c r="BI45" s="19">
        <f t="shared" si="20"/>
        <v>0.83225614953850491</v>
      </c>
      <c r="BJ45" s="19">
        <f t="shared" si="62"/>
        <v>1.0481706977712335</v>
      </c>
      <c r="BK45" s="19"/>
      <c r="BL45" s="19">
        <f t="shared" si="21"/>
        <v>0.99379379873582741</v>
      </c>
      <c r="BM45" s="19">
        <f t="shared" si="22"/>
        <v>1.2228503346481161</v>
      </c>
      <c r="BN45" s="19">
        <f t="shared" si="65"/>
        <v>1.0031496868657066</v>
      </c>
      <c r="BO45" s="19"/>
      <c r="BP45" s="19">
        <f t="shared" si="25"/>
        <v>0.97665836615280111</v>
      </c>
      <c r="BQ45" s="19">
        <f t="shared" si="23"/>
        <v>0.81321848493020266</v>
      </c>
      <c r="BR45" s="19">
        <f t="shared" si="68"/>
        <v>1.0424975926803266</v>
      </c>
      <c r="BU45" s="90"/>
      <c r="BW45" s="87">
        <f t="shared" si="73"/>
        <v>1998</v>
      </c>
      <c r="BX45" s="109">
        <f t="shared" si="69"/>
        <v>1.3554499440435852</v>
      </c>
      <c r="BY45" s="115">
        <f t="shared" si="70"/>
        <v>0.98676569641446132</v>
      </c>
      <c r="BZ45" s="109">
        <f t="shared" si="71"/>
        <v>0.91449975334005951</v>
      </c>
      <c r="CA45" s="109">
        <f t="shared" si="72"/>
        <v>1.2231519208249078</v>
      </c>
      <c r="CD45" s="89"/>
      <c r="CF45" s="112">
        <f t="shared" si="80"/>
        <v>0.77000063625274062</v>
      </c>
      <c r="CG45" s="112">
        <f t="shared" si="81"/>
        <v>1.1458258039602047</v>
      </c>
      <c r="CH45" s="112">
        <f t="shared" si="82"/>
        <v>0.93146968455536894</v>
      </c>
      <c r="CI45" s="112">
        <f t="shared" si="28"/>
        <v>1.1250746658656228</v>
      </c>
      <c r="CJ45" s="112">
        <f t="shared" si="29"/>
        <v>1.0933722828904373</v>
      </c>
      <c r="CK45" s="112">
        <f t="shared" si="30"/>
        <v>0.88228564817620903</v>
      </c>
      <c r="CL45" s="112">
        <f t="shared" si="31"/>
        <v>0.88228659808416576</v>
      </c>
      <c r="CM45" s="112"/>
      <c r="CN45" s="112">
        <f t="shared" si="32"/>
        <v>1.0479729441150889</v>
      </c>
    </row>
    <row r="46" spans="1:92" x14ac:dyDescent="0.2">
      <c r="A46" s="86" t="str">
        <f t="shared" si="10"/>
        <v>Source</v>
      </c>
      <c r="B46" s="86">
        <f t="shared" si="83"/>
        <v>1985</v>
      </c>
      <c r="D46" s="77">
        <f>Conversion_factors!$A47*D202+D280</f>
        <v>18699.303063269319</v>
      </c>
      <c r="E46" s="77">
        <f>Conversion_factors!$A47*E202+E280</f>
        <v>3726.0613568031131</v>
      </c>
      <c r="F46" s="108">
        <f>D46+E46</f>
        <v>22425.36442007243</v>
      </c>
      <c r="G46" s="108"/>
      <c r="H46" s="126">
        <f>Manufacturing!CE41</f>
        <v>802065.80316000001</v>
      </c>
      <c r="I46" s="126">
        <f>NonManufacturing!T51</f>
        <v>878512.06853848882</v>
      </c>
      <c r="J46" s="126">
        <f t="shared" si="34"/>
        <v>1680577.8716984889</v>
      </c>
      <c r="L46" s="79">
        <f>D357/H46*1000</f>
        <v>23.313926350677605</v>
      </c>
      <c r="M46" s="79">
        <f>E46/I46*1000</f>
        <v>4.2413320092481674</v>
      </c>
      <c r="N46" s="79">
        <f>F46/J46*1000</f>
        <v>13.343841304662702</v>
      </c>
      <c r="P46" s="262">
        <f>Manufacturing!BZ118</f>
        <v>1</v>
      </c>
      <c r="Q46" s="262">
        <f>NonManufacturing!CR51</f>
        <v>1</v>
      </c>
      <c r="R46" s="109">
        <f t="shared" si="38"/>
        <v>1</v>
      </c>
      <c r="S46" s="262">
        <f>Manufacturing!CD118</f>
        <v>1</v>
      </c>
      <c r="T46" s="262">
        <f>NonManufacturing!CV51</f>
        <v>1</v>
      </c>
      <c r="V46" s="112">
        <f t="shared" si="26"/>
        <v>1</v>
      </c>
      <c r="W46" s="113">
        <f t="shared" si="27"/>
        <v>1</v>
      </c>
      <c r="X46" s="112">
        <f t="shared" ref="X46:X67" si="91">BN46</f>
        <v>1</v>
      </c>
      <c r="Y46" s="112">
        <f t="shared" ref="Y46:Y67" si="92">BR46</f>
        <v>1</v>
      </c>
      <c r="Z46" s="112">
        <f t="shared" ref="Z46:Z67" si="93">BJ46</f>
        <v>1</v>
      </c>
      <c r="AA46" s="112">
        <f t="shared" ref="AA46:AA71" si="94">V46*X46*Y46*Z46</f>
        <v>1</v>
      </c>
      <c r="AB46" s="112">
        <f t="shared" si="43"/>
        <v>1</v>
      </c>
      <c r="AC46" s="112"/>
      <c r="AD46" s="112">
        <f t="shared" ref="AD46:AD67" si="95">X46*Y46</f>
        <v>1</v>
      </c>
      <c r="AE46" s="109"/>
      <c r="AF46" s="87">
        <v>1985</v>
      </c>
      <c r="AG46" s="89"/>
      <c r="AI46" s="109">
        <f t="shared" si="78"/>
        <v>0.83384611785982843</v>
      </c>
      <c r="AJ46" s="109">
        <f t="shared" si="79"/>
        <v>0.16615388214017163</v>
      </c>
      <c r="AL46" s="109">
        <f t="shared" si="84"/>
        <v>0.8351999668979857</v>
      </c>
      <c r="AM46" s="109">
        <f t="shared" si="85"/>
        <v>0.16479558935522967</v>
      </c>
      <c r="AN46" s="109">
        <f t="shared" si="86"/>
        <v>0.99999555625321535</v>
      </c>
      <c r="AO46" s="109"/>
      <c r="AP46" s="109">
        <f t="shared" si="87"/>
        <v>0.83520367833164577</v>
      </c>
      <c r="AQ46" s="109">
        <f t="shared" si="88"/>
        <v>0.1647963216683542</v>
      </c>
      <c r="AT46" s="19">
        <f t="shared" si="89"/>
        <v>-4.3395397166154072E-2</v>
      </c>
      <c r="AU46" s="19">
        <f t="shared" si="89"/>
        <v>-6.5550351748899852E-2</v>
      </c>
      <c r="AV46" s="19"/>
      <c r="AW46" s="19">
        <f t="shared" si="2"/>
        <v>0.47725595860035097</v>
      </c>
      <c r="AX46" s="19">
        <f t="shared" si="3"/>
        <v>0.52274404139964892</v>
      </c>
      <c r="AY46" s="19"/>
      <c r="AZ46" s="19">
        <f t="shared" si="90"/>
        <v>-4.5970098628945718E-3</v>
      </c>
      <c r="BA46" s="19">
        <f t="shared" si="90"/>
        <v>4.2155222081237953E-3</v>
      </c>
      <c r="BB46" s="19"/>
      <c r="BC46" s="19"/>
      <c r="BD46" s="19">
        <f t="shared" si="24"/>
        <v>-4.7061849370854301E-2</v>
      </c>
      <c r="BE46" s="19">
        <f t="shared" si="24"/>
        <v>-1.4036331524669862E-2</v>
      </c>
      <c r="BF46" s="19"/>
      <c r="BG46" s="19"/>
      <c r="BH46" s="19">
        <f t="shared" si="19"/>
        <v>0.95404307917244702</v>
      </c>
      <c r="BI46" s="19">
        <f t="shared" si="20"/>
        <v>0.79400821956591972</v>
      </c>
      <c r="BJ46" s="19">
        <f t="shared" si="62"/>
        <v>1</v>
      </c>
      <c r="BK46" s="19"/>
      <c r="BL46" s="19">
        <f t="shared" si="21"/>
        <v>0.99686020251319862</v>
      </c>
      <c r="BM46" s="19">
        <f t="shared" si="22"/>
        <v>1.2190108322406537</v>
      </c>
      <c r="BN46" s="19">
        <f t="shared" si="65"/>
        <v>1</v>
      </c>
      <c r="BO46" s="19"/>
      <c r="BP46" s="19">
        <f t="shared" si="25"/>
        <v>0.95923482895431667</v>
      </c>
      <c r="BQ46" s="19">
        <f t="shared" si="23"/>
        <v>0.7800674942945115</v>
      </c>
      <c r="BR46" s="19">
        <f t="shared" si="68"/>
        <v>1</v>
      </c>
      <c r="BU46" s="90"/>
      <c r="BW46" s="87">
        <f t="shared" si="73"/>
        <v>1999</v>
      </c>
      <c r="BX46" s="109">
        <f t="shared" si="69"/>
        <v>1.3821585760040638</v>
      </c>
      <c r="BY46" s="115">
        <f t="shared" si="70"/>
        <v>0.98237322979337638</v>
      </c>
      <c r="BZ46" s="109">
        <f t="shared" si="71"/>
        <v>0.91354815203028761</v>
      </c>
      <c r="CA46" s="109">
        <f t="shared" si="72"/>
        <v>1.2404091393209979</v>
      </c>
      <c r="CD46" s="89"/>
      <c r="CF46" s="112">
        <f t="shared" si="80"/>
        <v>0.79796729304262393</v>
      </c>
      <c r="CG46" s="112">
        <f t="shared" si="81"/>
        <v>1.0453114800798182</v>
      </c>
      <c r="CH46" s="112">
        <f t="shared" si="82"/>
        <v>0.92854505838077028</v>
      </c>
      <c r="CI46" s="112">
        <f t="shared" si="28"/>
        <v>1.0792108046724458</v>
      </c>
      <c r="CJ46" s="112">
        <f t="shared" si="29"/>
        <v>1.0431242594506007</v>
      </c>
      <c r="CK46" s="112">
        <f t="shared" si="30"/>
        <v>0.83412359125085744</v>
      </c>
      <c r="CL46" s="112">
        <f t="shared" si="31"/>
        <v>0.83412437214567126</v>
      </c>
      <c r="CM46" s="112"/>
      <c r="CN46" s="112">
        <f t="shared" si="32"/>
        <v>1.0020958596297342</v>
      </c>
    </row>
    <row r="47" spans="1:92" x14ac:dyDescent="0.2">
      <c r="A47" s="86" t="str">
        <f t="shared" si="10"/>
        <v>Source</v>
      </c>
      <c r="B47" s="86">
        <f t="shared" si="83"/>
        <v>1986</v>
      </c>
      <c r="D47" s="77">
        <f>Conversion_factors!$A48*D203+D281</f>
        <v>19031.829294638785</v>
      </c>
      <c r="E47" s="77">
        <f>Conversion_factors!$A48*E203+E281</f>
        <v>3542.1888887773503</v>
      </c>
      <c r="F47" s="108">
        <f t="shared" ref="F47:F71" si="96">D47+E47</f>
        <v>22574.018183416134</v>
      </c>
      <c r="G47" s="108"/>
      <c r="H47" s="126">
        <f>Manufacturing!CE42</f>
        <v>801579.31272000005</v>
      </c>
      <c r="I47" s="126">
        <f>NonManufacturing!T52</f>
        <v>864220.20043966675</v>
      </c>
      <c r="J47" s="126">
        <f t="shared" si="34"/>
        <v>1665799.5131596667</v>
      </c>
      <c r="L47" s="79">
        <f t="shared" ref="L47:L71" si="97">D47/H47*1000</f>
        <v>23.742914759187155</v>
      </c>
      <c r="M47" s="79">
        <f t="shared" ref="M47:M71" si="98">E47/I47*1000</f>
        <v>4.0987110541680041</v>
      </c>
      <c r="N47" s="79">
        <f t="shared" ref="N47:N71" si="99">F47/J47*1000</f>
        <v>13.551461628535378</v>
      </c>
      <c r="P47" s="262">
        <f>Manufacturing!BZ119</f>
        <v>1.0214265479300104</v>
      </c>
      <c r="Q47" s="262">
        <f>NonManufacturing!CR52</f>
        <v>0.97825236506582192</v>
      </c>
      <c r="R47" s="109"/>
      <c r="S47" s="262">
        <f>Manufacturing!CD119</f>
        <v>0.99703741677195501</v>
      </c>
      <c r="T47" s="262">
        <f>NonManufacturing!CV52</f>
        <v>0.987857101764264</v>
      </c>
      <c r="V47" s="112">
        <f t="shared" si="26"/>
        <v>0.99120638276411055</v>
      </c>
      <c r="W47" s="113">
        <f t="shared" si="27"/>
        <v>1.0155592620694709</v>
      </c>
      <c r="X47" s="112">
        <f t="shared" si="91"/>
        <v>1.0056909897113253</v>
      </c>
      <c r="Y47" s="112">
        <f t="shared" si="92"/>
        <v>0.99554905309568931</v>
      </c>
      <c r="Z47" s="112">
        <f t="shared" si="93"/>
        <v>1.0143271169923793</v>
      </c>
      <c r="AA47" s="112">
        <f t="shared" si="94"/>
        <v>1.0066287936607341</v>
      </c>
      <c r="AB47" s="112">
        <f t="shared" si="43"/>
        <v>1.0066288226384694</v>
      </c>
      <c r="AC47" s="112"/>
      <c r="AD47" s="112">
        <f t="shared" si="95"/>
        <v>1.0012147125139765</v>
      </c>
      <c r="AE47" s="109"/>
      <c r="AF47" s="87">
        <v>1986</v>
      </c>
      <c r="AG47" s="89"/>
      <c r="AI47" s="109">
        <f t="shared" si="78"/>
        <v>0.84308558361224339</v>
      </c>
      <c r="AJ47" s="109">
        <f t="shared" si="79"/>
        <v>0.15691441638775669</v>
      </c>
      <c r="AL47" s="109">
        <f t="shared" si="84"/>
        <v>0.83845736615093303</v>
      </c>
      <c r="AM47" s="109">
        <f t="shared" si="85"/>
        <v>0.16149009957166599</v>
      </c>
      <c r="AN47" s="109">
        <f t="shared" si="86"/>
        <v>0.99994746572259907</v>
      </c>
      <c r="AO47" s="109"/>
      <c r="AP47" s="109">
        <f t="shared" si="87"/>
        <v>0.83850141621693364</v>
      </c>
      <c r="AQ47" s="109">
        <f t="shared" si="88"/>
        <v>0.16149858378306631</v>
      </c>
      <c r="AT47" s="19">
        <f t="shared" si="89"/>
        <v>2.1200226601098458E-2</v>
      </c>
      <c r="AU47" s="19">
        <f t="shared" si="89"/>
        <v>-2.198760024483476E-2</v>
      </c>
      <c r="AV47" s="19"/>
      <c r="AW47" s="19">
        <f t="shared" si="2"/>
        <v>0.48119795112652836</v>
      </c>
      <c r="AX47" s="19">
        <f t="shared" si="3"/>
        <v>0.5188020488734717</v>
      </c>
      <c r="AY47" s="19"/>
      <c r="AZ47" s="19">
        <f t="shared" si="90"/>
        <v>8.2257784407609707E-3</v>
      </c>
      <c r="BA47" s="19">
        <f t="shared" si="90"/>
        <v>-7.569537988379939E-3</v>
      </c>
      <c r="BB47" s="19"/>
      <c r="BC47" s="19"/>
      <c r="BD47" s="19">
        <f t="shared" si="24"/>
        <v>-2.9669803644724203E-3</v>
      </c>
      <c r="BE47" s="19">
        <f t="shared" si="24"/>
        <v>-1.2217225536590035E-2</v>
      </c>
      <c r="BF47" s="19"/>
      <c r="BG47" s="19"/>
      <c r="BH47" s="19">
        <f t="shared" si="19"/>
        <v>1.0143271169923793</v>
      </c>
      <c r="BI47" s="19">
        <f t="shared" si="20"/>
        <v>0.80538406822055142</v>
      </c>
      <c r="BJ47" s="19">
        <f t="shared" si="62"/>
        <v>1.0143271169923793</v>
      </c>
      <c r="BK47" s="19"/>
      <c r="BL47" s="19">
        <f t="shared" si="21"/>
        <v>1.0056909897113253</v>
      </c>
      <c r="BM47" s="19">
        <f t="shared" si="22"/>
        <v>1.2259482103449293</v>
      </c>
      <c r="BN47" s="19">
        <f t="shared" si="65"/>
        <v>1.0056909897113253</v>
      </c>
      <c r="BO47" s="19"/>
      <c r="BP47" s="19">
        <f t="shared" si="25"/>
        <v>0.9955490530956892</v>
      </c>
      <c r="BQ47" s="19">
        <f t="shared" si="23"/>
        <v>0.7765954552956279</v>
      </c>
      <c r="BR47" s="19">
        <f t="shared" si="68"/>
        <v>0.99554905309568931</v>
      </c>
      <c r="BU47" s="90"/>
      <c r="BW47" s="87">
        <f>BW46+1</f>
        <v>2000</v>
      </c>
      <c r="BX47" s="109">
        <f>V61</f>
        <v>1.4143048811044991</v>
      </c>
      <c r="BY47" s="115">
        <f>AD61</f>
        <v>0.95493002099050106</v>
      </c>
      <c r="BZ47" s="109">
        <f>Z61</f>
        <v>0.92182315041045226</v>
      </c>
      <c r="CA47" s="109">
        <f>AB61</f>
        <v>1.2449766562517823</v>
      </c>
      <c r="CD47" s="89"/>
      <c r="CF47" s="112">
        <f t="shared" si="80"/>
        <v>0.79095027410084828</v>
      </c>
      <c r="CG47" s="112">
        <f t="shared" si="81"/>
        <v>1.0615757553426066</v>
      </c>
      <c r="CH47" s="112">
        <f t="shared" si="82"/>
        <v>0.9338293987545172</v>
      </c>
      <c r="CI47" s="112">
        <f t="shared" si="28"/>
        <v>1.0744072946822902</v>
      </c>
      <c r="CJ47" s="112">
        <f t="shared" si="29"/>
        <v>1.0580692227533384</v>
      </c>
      <c r="CK47" s="112">
        <f t="shared" si="30"/>
        <v>0.83965282442480993</v>
      </c>
      <c r="CL47" s="112">
        <f t="shared" si="31"/>
        <v>0.83965363466704956</v>
      </c>
      <c r="CM47" s="112"/>
      <c r="CN47" s="112">
        <f t="shared" si="32"/>
        <v>1.0033131180106305</v>
      </c>
    </row>
    <row r="48" spans="1:92" x14ac:dyDescent="0.2">
      <c r="A48" s="86" t="str">
        <f t="shared" si="10"/>
        <v>Source</v>
      </c>
      <c r="B48" s="86">
        <f t="shared" si="83"/>
        <v>1987</v>
      </c>
      <c r="D48" s="77">
        <f>Conversion_factors!$A49*D204+D282</f>
        <v>19649.95968167605</v>
      </c>
      <c r="E48" s="77">
        <f>Conversion_factors!$A49*E204+E282</f>
        <v>3493.3347636600029</v>
      </c>
      <c r="F48" s="108">
        <f t="shared" si="96"/>
        <v>23143.294445336054</v>
      </c>
      <c r="G48" s="108"/>
      <c r="H48" s="126">
        <f>Manufacturing!CE43</f>
        <v>860664.36132000003</v>
      </c>
      <c r="I48" s="126">
        <f>NonManufacturing!T53</f>
        <v>888804.14772501984</v>
      </c>
      <c r="J48" s="126">
        <f t="shared" si="34"/>
        <v>1749468.5090450197</v>
      </c>
      <c r="L48" s="79">
        <f t="shared" si="97"/>
        <v>22.831152961345961</v>
      </c>
      <c r="M48" s="79">
        <f t="shared" si="98"/>
        <v>3.9303763068630255</v>
      </c>
      <c r="N48" s="79">
        <f t="shared" si="99"/>
        <v>13.228757377272974</v>
      </c>
      <c r="P48" s="262">
        <f>Manufacturing!BZ120</f>
        <v>0.96430816387776153</v>
      </c>
      <c r="Q48" s="262">
        <f>NonManufacturing!CR53</f>
        <v>0.95752815251769985</v>
      </c>
      <c r="R48" s="109"/>
      <c r="S48" s="262">
        <f>Manufacturing!CD120</f>
        <v>1.0155391924120929</v>
      </c>
      <c r="T48" s="262">
        <f>NonManufacturing!CV53</f>
        <v>0.96778817502943471</v>
      </c>
      <c r="V48" s="112">
        <f t="shared" si="26"/>
        <v>1.0409922316047788</v>
      </c>
      <c r="W48" s="113">
        <f t="shared" si="27"/>
        <v>0.99137550239378858</v>
      </c>
      <c r="X48" s="112">
        <f t="shared" si="91"/>
        <v>1.0213848945663222</v>
      </c>
      <c r="Y48" s="112">
        <f t="shared" si="92"/>
        <v>1.0079683785442191</v>
      </c>
      <c r="Z48" s="112">
        <f t="shared" si="93"/>
        <v>0.96294600664407104</v>
      </c>
      <c r="AA48" s="112">
        <f t="shared" si="94"/>
        <v>1.0320144154115996</v>
      </c>
      <c r="AB48" s="112">
        <f t="shared" si="43"/>
        <v>1.0320141965952188</v>
      </c>
      <c r="AC48" s="112"/>
      <c r="AD48" s="112">
        <f t="shared" si="95"/>
        <v>1.0295236760455739</v>
      </c>
      <c r="AE48" s="109"/>
      <c r="AF48" s="87">
        <v>1987</v>
      </c>
      <c r="AG48" s="89"/>
      <c r="AI48" s="109">
        <f t="shared" si="78"/>
        <v>0.84905628833824054</v>
      </c>
      <c r="AJ48" s="109">
        <f t="shared" si="79"/>
        <v>0.15094371166175938</v>
      </c>
      <c r="AL48" s="109">
        <f t="shared" si="84"/>
        <v>0.84606742470214857</v>
      </c>
      <c r="AM48" s="109">
        <f t="shared" si="85"/>
        <v>0.15390976244384932</v>
      </c>
      <c r="AN48" s="109">
        <f t="shared" si="86"/>
        <v>0.99997718714599793</v>
      </c>
      <c r="AO48" s="109"/>
      <c r="AP48" s="109">
        <f t="shared" si="87"/>
        <v>0.84608672635510995</v>
      </c>
      <c r="AQ48" s="109">
        <f t="shared" si="88"/>
        <v>0.15391327364488996</v>
      </c>
      <c r="AT48" s="19">
        <f t="shared" si="89"/>
        <v>-5.7544589984553543E-2</v>
      </c>
      <c r="AU48" s="19">
        <f t="shared" si="89"/>
        <v>-2.1412556007476422E-2</v>
      </c>
      <c r="AV48" s="19"/>
      <c r="AW48" s="19">
        <f t="shared" si="2"/>
        <v>0.49195761848254693</v>
      </c>
      <c r="AX48" s="19">
        <f t="shared" si="3"/>
        <v>0.50804238151745318</v>
      </c>
      <c r="AY48" s="19"/>
      <c r="AZ48" s="19">
        <f t="shared" si="90"/>
        <v>2.2113845236632814E-2</v>
      </c>
      <c r="BA48" s="19">
        <f t="shared" si="90"/>
        <v>-2.0957529406940047E-2</v>
      </c>
      <c r="BB48" s="19"/>
      <c r="BC48" s="19"/>
      <c r="BD48" s="19">
        <f t="shared" si="24"/>
        <v>1.838667586000026E-2</v>
      </c>
      <c r="BE48" s="19">
        <f t="shared" si="24"/>
        <v>-2.0524817564120716E-2</v>
      </c>
      <c r="BF48" s="19"/>
      <c r="BG48" s="19"/>
      <c r="BH48" s="19">
        <f t="shared" si="19"/>
        <v>0.9493446349924467</v>
      </c>
      <c r="BI48" s="19">
        <f t="shared" si="20"/>
        <v>0.76458704427357116</v>
      </c>
      <c r="BJ48" s="19">
        <f t="shared" si="62"/>
        <v>0.96294600664407104</v>
      </c>
      <c r="BK48" s="19"/>
      <c r="BL48" s="19">
        <f t="shared" si="21"/>
        <v>1.0156050964118728</v>
      </c>
      <c r="BM48" s="19">
        <f t="shared" si="22"/>
        <v>1.2450792503633248</v>
      </c>
      <c r="BN48" s="19">
        <f t="shared" si="65"/>
        <v>1.0213848945663222</v>
      </c>
      <c r="BO48" s="19"/>
      <c r="BP48" s="19">
        <f t="shared" si="25"/>
        <v>1.0124748503450549</v>
      </c>
      <c r="BQ48" s="19">
        <f t="shared" si="23"/>
        <v>0.78628336737909066</v>
      </c>
      <c r="BR48" s="19">
        <f t="shared" si="68"/>
        <v>1.0079683785442191</v>
      </c>
      <c r="BU48" s="90"/>
      <c r="CD48" s="89"/>
      <c r="CF48" s="112">
        <f t="shared" si="80"/>
        <v>0.8306777531320656</v>
      </c>
      <c r="CG48" s="112">
        <f t="shared" si="81"/>
        <v>1.0362961937221244</v>
      </c>
      <c r="CH48" s="112">
        <f t="shared" si="82"/>
        <v>0.9484018965543225</v>
      </c>
      <c r="CI48" s="112">
        <f t="shared" si="28"/>
        <v>1.087810364893087</v>
      </c>
      <c r="CJ48" s="112">
        <f t="shared" si="29"/>
        <v>1.0044723400715099</v>
      </c>
      <c r="CK48" s="112">
        <f t="shared" si="30"/>
        <v>0.86082757040577773</v>
      </c>
      <c r="CL48" s="112">
        <f t="shared" si="31"/>
        <v>0.8608281937804062</v>
      </c>
      <c r="CM48" s="112"/>
      <c r="CN48" s="112">
        <f t="shared" si="32"/>
        <v>1.0316814131560534</v>
      </c>
    </row>
    <row r="49" spans="1:92" x14ac:dyDescent="0.2">
      <c r="A49" s="86" t="str">
        <f t="shared" si="10"/>
        <v>Source</v>
      </c>
      <c r="B49" s="86">
        <f t="shared" si="83"/>
        <v>1988</v>
      </c>
      <c r="C49" s="266"/>
      <c r="D49" s="77">
        <f>Conversion_factors!$A50*D205+D283</f>
        <v>20975.420663927456</v>
      </c>
      <c r="E49" s="77">
        <f>Conversion_factors!$A50*E205+E283</f>
        <v>3551.1159241786727</v>
      </c>
      <c r="F49" s="108">
        <f t="shared" si="96"/>
        <v>24526.53658810613</v>
      </c>
      <c r="G49" s="108"/>
      <c r="H49" s="126">
        <f>Manufacturing!CE44</f>
        <v>920926.40292000002</v>
      </c>
      <c r="I49" s="126">
        <f>NonManufacturing!T54</f>
        <v>971053.77589209331</v>
      </c>
      <c r="J49" s="126">
        <f t="shared" si="34"/>
        <v>1891980.1788120933</v>
      </c>
      <c r="L49" s="79">
        <f t="shared" si="97"/>
        <v>22.776435334485214</v>
      </c>
      <c r="M49" s="79">
        <f t="shared" si="98"/>
        <v>3.6569714390084243</v>
      </c>
      <c r="N49" s="79">
        <f t="shared" si="99"/>
        <v>12.963421531987436</v>
      </c>
      <c r="P49" s="262">
        <f>Manufacturing!BZ121</f>
        <v>0.9815425748381168</v>
      </c>
      <c r="Q49" s="262">
        <f>NonManufacturing!CR54</f>
        <v>0.9599235222721072</v>
      </c>
      <c r="R49" s="109"/>
      <c r="S49" s="262">
        <f>Manufacturing!CD121</f>
        <v>0.99531690209753587</v>
      </c>
      <c r="T49" s="262">
        <f>NonManufacturing!CV54</f>
        <v>0.89821988320180268</v>
      </c>
      <c r="V49" s="112">
        <f t="shared" si="26"/>
        <v>1.1257914379771936</v>
      </c>
      <c r="W49" s="113">
        <f t="shared" si="27"/>
        <v>0.97149098494281871</v>
      </c>
      <c r="X49" s="112">
        <f t="shared" si="91"/>
        <v>1.0136955187485623</v>
      </c>
      <c r="Y49" s="112">
        <f t="shared" si="92"/>
        <v>0.97997090092354655</v>
      </c>
      <c r="Z49" s="112">
        <f t="shared" si="93"/>
        <v>0.97795354766609033</v>
      </c>
      <c r="AA49" s="112">
        <f t="shared" si="94"/>
        <v>1.0936966314602758</v>
      </c>
      <c r="AB49" s="112">
        <f t="shared" si="43"/>
        <v>1.0936962329206561</v>
      </c>
      <c r="AC49" s="112"/>
      <c r="AD49" s="112">
        <f t="shared" si="95"/>
        <v>0.99339211077019052</v>
      </c>
      <c r="AE49" s="109"/>
      <c r="AF49" s="87">
        <v>1988</v>
      </c>
      <c r="AG49" s="89"/>
      <c r="AI49" s="109">
        <f t="shared" si="78"/>
        <v>0.8552133151200505</v>
      </c>
      <c r="AJ49" s="109">
        <f t="shared" si="79"/>
        <v>0.14478668487994945</v>
      </c>
      <c r="AL49" s="109">
        <f t="shared" si="84"/>
        <v>0.85213109446057822</v>
      </c>
      <c r="AM49" s="109">
        <f t="shared" si="85"/>
        <v>0.1478438311956875</v>
      </c>
      <c r="AN49" s="109">
        <f t="shared" si="86"/>
        <v>0.99997492565626578</v>
      </c>
      <c r="AO49" s="109"/>
      <c r="AP49" s="109">
        <f t="shared" si="87"/>
        <v>0.85215246162431491</v>
      </c>
      <c r="AQ49" s="109">
        <f t="shared" si="88"/>
        <v>0.14784753837568498</v>
      </c>
      <c r="AT49" s="19">
        <f t="shared" si="89"/>
        <v>1.7714474495574388E-2</v>
      </c>
      <c r="AU49" s="19">
        <f t="shared" si="89"/>
        <v>2.4984942587987524E-3</v>
      </c>
      <c r="AV49" s="19"/>
      <c r="AW49" s="19">
        <f t="shared" si="2"/>
        <v>0.48675266962797503</v>
      </c>
      <c r="AX49" s="19">
        <f t="shared" si="3"/>
        <v>0.51324733037202497</v>
      </c>
      <c r="AY49" s="19"/>
      <c r="AZ49" s="19">
        <f t="shared" si="90"/>
        <v>-1.0636442651237032E-2</v>
      </c>
      <c r="BA49" s="19">
        <f t="shared" si="90"/>
        <v>1.0192982184644636E-2</v>
      </c>
      <c r="BB49" s="19"/>
      <c r="BC49" s="19"/>
      <c r="BD49" s="19">
        <f t="shared" si="24"/>
        <v>-2.0113793457313255E-2</v>
      </c>
      <c r="BE49" s="19">
        <f t="shared" si="24"/>
        <v>-7.4598338752914939E-2</v>
      </c>
      <c r="BF49" s="19"/>
      <c r="BG49" s="19"/>
      <c r="BH49" s="19">
        <f t="shared" si="19"/>
        <v>1.0155850285669925</v>
      </c>
      <c r="BI49" s="19">
        <f t="shared" si="20"/>
        <v>0.77650315520052715</v>
      </c>
      <c r="BJ49" s="19">
        <f t="shared" si="62"/>
        <v>0.97795354766609033</v>
      </c>
      <c r="BK49" s="19"/>
      <c r="BL49" s="19">
        <f t="shared" si="21"/>
        <v>0.99247161784096594</v>
      </c>
      <c r="BM49" s="19">
        <f t="shared" si="22"/>
        <v>1.235705817948306</v>
      </c>
      <c r="BN49" s="19">
        <f t="shared" si="65"/>
        <v>1.0136955187485623</v>
      </c>
      <c r="BO49" s="19"/>
      <c r="BP49" s="19">
        <f t="shared" si="25"/>
        <v>0.97222385323128047</v>
      </c>
      <c r="BQ49" s="19">
        <f t="shared" si="23"/>
        <v>0.76444344516496598</v>
      </c>
      <c r="BR49" s="19">
        <f t="shared" si="68"/>
        <v>0.97997090092354655</v>
      </c>
      <c r="BU49" s="90"/>
      <c r="CD49" s="89"/>
      <c r="CF49" s="112">
        <f t="shared" si="80"/>
        <v>0.89834474629322425</v>
      </c>
      <c r="CG49" s="112">
        <f t="shared" si="81"/>
        <v>1.0155106793547781</v>
      </c>
      <c r="CH49" s="112">
        <f t="shared" si="82"/>
        <v>0.94126196463670897</v>
      </c>
      <c r="CI49" s="112">
        <f t="shared" si="28"/>
        <v>1.0575951845412823</v>
      </c>
      <c r="CJ49" s="112">
        <f t="shared" si="29"/>
        <v>1.0201270701862781</v>
      </c>
      <c r="CK49" s="112">
        <f t="shared" si="30"/>
        <v>0.9122781619726108</v>
      </c>
      <c r="CL49" s="112">
        <f t="shared" si="31"/>
        <v>0.91227868360302811</v>
      </c>
      <c r="CM49" s="112"/>
      <c r="CN49" s="112">
        <f t="shared" si="32"/>
        <v>0.99547412119165024</v>
      </c>
    </row>
    <row r="50" spans="1:92" x14ac:dyDescent="0.2">
      <c r="A50" s="86" t="str">
        <f t="shared" si="10"/>
        <v>Source</v>
      </c>
      <c r="B50" s="86">
        <f t="shared" si="83"/>
        <v>1989</v>
      </c>
      <c r="C50" s="266"/>
      <c r="D50" s="77">
        <f>Conversion_factors!$A51*D206+D284</f>
        <v>21374.647393564537</v>
      </c>
      <c r="E50" s="77">
        <f>Conversion_factors!$A51*E206+E284</f>
        <v>3599.881957435206</v>
      </c>
      <c r="F50" s="108">
        <f t="shared" si="96"/>
        <v>24974.529350999743</v>
      </c>
      <c r="G50" s="108"/>
      <c r="H50" s="126">
        <f>Manufacturing!CE45</f>
        <v>931535.03315999999</v>
      </c>
      <c r="I50" s="126">
        <f>NonManufacturing!T55</f>
        <v>967958.41491508135</v>
      </c>
      <c r="J50" s="126">
        <f t="shared" si="34"/>
        <v>1899493.4480750812</v>
      </c>
      <c r="L50" s="79">
        <f t="shared" si="97"/>
        <v>22.945618396182464</v>
      </c>
      <c r="M50" s="79">
        <f t="shared" si="98"/>
        <v>3.7190460891349577</v>
      </c>
      <c r="N50" s="79">
        <f t="shared" si="99"/>
        <v>13.14799446995122</v>
      </c>
      <c r="P50" s="262">
        <f>Manufacturing!BZ122</f>
        <v>0.99296337490986575</v>
      </c>
      <c r="Q50" s="262">
        <f>NonManufacturing!CR55</f>
        <v>0.96362454586941404</v>
      </c>
      <c r="R50" s="109"/>
      <c r="S50" s="262">
        <f>Manufacturing!CD122</f>
        <v>0.99117719527686843</v>
      </c>
      <c r="T50" s="262">
        <f>NonManufacturing!CV55</f>
        <v>0.90995818615538793</v>
      </c>
      <c r="V50" s="112">
        <f t="shared" si="26"/>
        <v>1.1302620842885094</v>
      </c>
      <c r="W50" s="113">
        <f t="shared" si="27"/>
        <v>0.98532305426601208</v>
      </c>
      <c r="X50" s="112">
        <f t="shared" si="91"/>
        <v>1.0191583381284668</v>
      </c>
      <c r="Y50" s="112">
        <f t="shared" si="92"/>
        <v>0.97831608582203222</v>
      </c>
      <c r="Z50" s="112">
        <f t="shared" si="93"/>
        <v>0.9882297980905651</v>
      </c>
      <c r="AA50" s="112">
        <f t="shared" si="94"/>
        <v>1.1136736916386281</v>
      </c>
      <c r="AB50" s="112">
        <f t="shared" si="43"/>
        <v>1.113673289012223</v>
      </c>
      <c r="AC50" s="112"/>
      <c r="AD50" s="112">
        <f t="shared" si="95"/>
        <v>0.9970589961907288</v>
      </c>
      <c r="AE50" s="109"/>
      <c r="AF50" s="87">
        <v>1989</v>
      </c>
      <c r="AG50" s="89"/>
      <c r="AI50" s="109">
        <f t="shared" si="78"/>
        <v>0.85585786595449498</v>
      </c>
      <c r="AJ50" s="109">
        <f t="shared" si="79"/>
        <v>0.14414213404550508</v>
      </c>
      <c r="AL50" s="109">
        <f t="shared" si="84"/>
        <v>0.85553555007091142</v>
      </c>
      <c r="AM50" s="109">
        <f t="shared" si="85"/>
        <v>0.14446416981527549</v>
      </c>
      <c r="AN50" s="109">
        <f t="shared" si="86"/>
        <v>0.99999971988618697</v>
      </c>
      <c r="AO50" s="109"/>
      <c r="AP50" s="109">
        <f t="shared" si="87"/>
        <v>0.85553578971830369</v>
      </c>
      <c r="AQ50" s="109">
        <f t="shared" si="88"/>
        <v>0.14446421028169629</v>
      </c>
      <c r="AT50" s="19">
        <f t="shared" si="89"/>
        <v>1.1568389997666106E-2</v>
      </c>
      <c r="AU50" s="19">
        <f t="shared" si="89"/>
        <v>3.8481265175438644E-3</v>
      </c>
      <c r="AV50" s="19"/>
      <c r="AW50" s="19">
        <f t="shared" si="2"/>
        <v>0.49041234340871454</v>
      </c>
      <c r="AX50" s="19">
        <f t="shared" si="3"/>
        <v>0.50958765659128558</v>
      </c>
      <c r="AY50" s="19"/>
      <c r="AZ50" s="19">
        <f t="shared" si="90"/>
        <v>7.4904255532033349E-3</v>
      </c>
      <c r="BA50" s="19">
        <f t="shared" si="90"/>
        <v>-7.1559722621937685E-3</v>
      </c>
      <c r="BB50" s="19"/>
      <c r="BC50" s="19"/>
      <c r="BD50" s="19">
        <f t="shared" si="24"/>
        <v>-4.1678581564599066E-3</v>
      </c>
      <c r="BE50" s="19">
        <f t="shared" si="24"/>
        <v>1.2983752046890328E-2</v>
      </c>
      <c r="BF50" s="19"/>
      <c r="BG50" s="19"/>
      <c r="BH50" s="19">
        <f t="shared" si="19"/>
        <v>1.0105079126191621</v>
      </c>
      <c r="BI50" s="19">
        <f t="shared" si="20"/>
        <v>0.78466258250387788</v>
      </c>
      <c r="BJ50" s="19">
        <f t="shared" si="62"/>
        <v>0.9882297980905651</v>
      </c>
      <c r="BK50" s="19"/>
      <c r="BL50" s="19">
        <f t="shared" si="21"/>
        <v>1.0053890140371229</v>
      </c>
      <c r="BM50" s="19">
        <f t="shared" si="22"/>
        <v>1.2423650539469839</v>
      </c>
      <c r="BN50" s="19">
        <f t="shared" si="65"/>
        <v>1.0191583381284668</v>
      </c>
      <c r="BO50" s="19"/>
      <c r="BP50" s="19">
        <f t="shared" si="25"/>
        <v>0.99831136302113177</v>
      </c>
      <c r="BQ50" s="19">
        <f t="shared" si="23"/>
        <v>0.76315257769520695</v>
      </c>
      <c r="BR50" s="19">
        <f t="shared" si="68"/>
        <v>0.97831608582203222</v>
      </c>
      <c r="BU50" s="90"/>
      <c r="CD50" s="89"/>
      <c r="CF50" s="112">
        <f t="shared" si="80"/>
        <v>0.90191217582841587</v>
      </c>
      <c r="CG50" s="112">
        <f t="shared" si="81"/>
        <v>1.0299695002115721</v>
      </c>
      <c r="CH50" s="112">
        <f t="shared" si="82"/>
        <v>0.94633443857674604</v>
      </c>
      <c r="CI50" s="112">
        <f t="shared" si="28"/>
        <v>1.0558092902039928</v>
      </c>
      <c r="CJ50" s="112">
        <f t="shared" si="29"/>
        <v>1.0308464763002374</v>
      </c>
      <c r="CK50" s="112">
        <f t="shared" si="30"/>
        <v>0.92894149915121249</v>
      </c>
      <c r="CL50" s="112">
        <f t="shared" si="31"/>
        <v>0.92894203297272515</v>
      </c>
      <c r="CM50" s="112"/>
      <c r="CN50" s="112">
        <f t="shared" si="32"/>
        <v>0.99914869188930822</v>
      </c>
    </row>
    <row r="51" spans="1:92" x14ac:dyDescent="0.2">
      <c r="A51" s="86" t="str">
        <f t="shared" si="10"/>
        <v>Source</v>
      </c>
      <c r="B51" s="86">
        <f t="shared" si="83"/>
        <v>1990</v>
      </c>
      <c r="D51" s="77">
        <f>Conversion_factors!$A52*D207+D285</f>
        <v>21551.242731082384</v>
      </c>
      <c r="E51" s="77">
        <f>Conversion_factors!$A52*E207+E285</f>
        <v>3557.3565813821033</v>
      </c>
      <c r="F51" s="108">
        <f t="shared" si="96"/>
        <v>25108.599312464488</v>
      </c>
      <c r="G51" s="108"/>
      <c r="H51" s="126">
        <f>Manufacturing!CE46</f>
        <v>919231.53299999994</v>
      </c>
      <c r="I51" s="126">
        <f>NonManufacturing!T56</f>
        <v>958502.14763055323</v>
      </c>
      <c r="J51" s="126">
        <f t="shared" si="34"/>
        <v>1877733.680630553</v>
      </c>
      <c r="L51" s="79">
        <f t="shared" si="97"/>
        <v>23.444847089555168</v>
      </c>
      <c r="M51" s="79">
        <f t="shared" si="98"/>
        <v>3.7113704858940566</v>
      </c>
      <c r="N51" s="79">
        <f t="shared" si="99"/>
        <v>13.371757439017063</v>
      </c>
      <c r="P51" s="262">
        <f>Manufacturing!BZ123</f>
        <v>1.0066431575215755</v>
      </c>
      <c r="Q51" s="262">
        <f>NonManufacturing!CR56</f>
        <v>0.92955851186983462</v>
      </c>
      <c r="R51" s="109"/>
      <c r="S51" s="262">
        <f>Manufacturing!CD123</f>
        <v>0.99897959673933101</v>
      </c>
      <c r="T51" s="262">
        <f>NonManufacturing!CV56</f>
        <v>0.94135906181788009</v>
      </c>
      <c r="V51" s="112">
        <f t="shared" si="26"/>
        <v>1.1173142954291115</v>
      </c>
      <c r="W51" s="113">
        <f t="shared" si="27"/>
        <v>1.0020920613275435</v>
      </c>
      <c r="X51" s="112">
        <f t="shared" si="91"/>
        <v>1.0178577154277701</v>
      </c>
      <c r="Y51" s="112">
        <f t="shared" si="92"/>
        <v>0.98969971902909404</v>
      </c>
      <c r="Z51" s="112">
        <f t="shared" si="93"/>
        <v>0.99475757340055071</v>
      </c>
      <c r="AA51" s="112">
        <f t="shared" si="94"/>
        <v>1.1196521787936013</v>
      </c>
      <c r="AB51" s="112">
        <f t="shared" si="43"/>
        <v>1.1196517854572903</v>
      </c>
      <c r="AC51" s="112"/>
      <c r="AD51" s="112">
        <f t="shared" si="95"/>
        <v>1.0073734949704596</v>
      </c>
      <c r="AE51" s="109"/>
      <c r="AF51" s="87">
        <v>1990</v>
      </c>
      <c r="AG51" s="89"/>
      <c r="AI51" s="109">
        <f t="shared" si="78"/>
        <v>0.85832118561802251</v>
      </c>
      <c r="AJ51" s="109">
        <f t="shared" si="79"/>
        <v>0.14167881438197746</v>
      </c>
      <c r="AL51" s="109">
        <f t="shared" si="84"/>
        <v>0.85708893581028001</v>
      </c>
      <c r="AM51" s="109">
        <f t="shared" si="85"/>
        <v>0.14290693583071318</v>
      </c>
      <c r="AN51" s="109">
        <f t="shared" si="86"/>
        <v>0.99999587164099313</v>
      </c>
      <c r="AO51" s="109"/>
      <c r="AP51" s="109">
        <f t="shared" si="87"/>
        <v>0.85709247419571555</v>
      </c>
      <c r="AQ51" s="109">
        <f t="shared" si="88"/>
        <v>0.14290752580428448</v>
      </c>
      <c r="AT51" s="19">
        <f t="shared" si="89"/>
        <v>1.3682687880798501E-2</v>
      </c>
      <c r="AU51" s="19">
        <f t="shared" si="89"/>
        <v>-3.5991988492861671E-2</v>
      </c>
      <c r="AV51" s="19"/>
      <c r="AW51" s="19">
        <f t="shared" si="2"/>
        <v>0.48954308189823653</v>
      </c>
      <c r="AX51" s="19">
        <f t="shared" si="3"/>
        <v>0.51045691810176352</v>
      </c>
      <c r="AY51" s="19"/>
      <c r="AZ51" s="19">
        <f t="shared" si="90"/>
        <v>-1.7740842410187906E-3</v>
      </c>
      <c r="BA51" s="19">
        <f t="shared" si="90"/>
        <v>1.7043602651619165E-3</v>
      </c>
      <c r="BB51" s="19"/>
      <c r="BC51" s="19"/>
      <c r="BD51" s="19">
        <f t="shared" si="24"/>
        <v>7.841031891742253E-3</v>
      </c>
      <c r="BE51" s="19">
        <f t="shared" si="24"/>
        <v>3.3925992355614401E-2</v>
      </c>
      <c r="BF51" s="19"/>
      <c r="BG51" s="19"/>
      <c r="BH51" s="19">
        <f t="shared" si="19"/>
        <v>1.0066055236571478</v>
      </c>
      <c r="BI51" s="19">
        <f t="shared" si="20"/>
        <v>0.78984568975548597</v>
      </c>
      <c r="BJ51" s="19">
        <f t="shared" si="62"/>
        <v>0.99475757340055071</v>
      </c>
      <c r="BK51" s="19"/>
      <c r="BL51" s="19">
        <f t="shared" si="21"/>
        <v>0.99872382665966786</v>
      </c>
      <c r="BM51" s="19">
        <f t="shared" si="22"/>
        <v>1.2407795807861766</v>
      </c>
      <c r="BN51" s="19">
        <f t="shared" si="65"/>
        <v>1.0178577154277701</v>
      </c>
      <c r="BO51" s="19"/>
      <c r="BP51" s="19">
        <f t="shared" si="25"/>
        <v>1.0116359460628686</v>
      </c>
      <c r="BQ51" s="19">
        <f t="shared" si="23"/>
        <v>0.77203257992700747</v>
      </c>
      <c r="BR51" s="19">
        <f t="shared" si="68"/>
        <v>0.98969971902909404</v>
      </c>
      <c r="BU51" s="90"/>
      <c r="CD51" s="89"/>
      <c r="CF51" s="112">
        <f t="shared" si="80"/>
        <v>0.89158026380139477</v>
      </c>
      <c r="CG51" s="112">
        <f t="shared" si="81"/>
        <v>1.0474983358025303</v>
      </c>
      <c r="CH51" s="112">
        <f t="shared" si="82"/>
        <v>0.94512675179519634</v>
      </c>
      <c r="CI51" s="112">
        <f t="shared" si="28"/>
        <v>1.0680946301574821</v>
      </c>
      <c r="CJ51" s="112">
        <f t="shared" si="29"/>
        <v>1.0376557570863261</v>
      </c>
      <c r="CK51" s="112">
        <f t="shared" si="30"/>
        <v>0.9339282963271659</v>
      </c>
      <c r="CL51" s="112">
        <f t="shared" si="31"/>
        <v>0.93392884256634212</v>
      </c>
      <c r="CM51" s="112"/>
      <c r="CN51" s="112">
        <f t="shared" si="32"/>
        <v>1.0094848084106325</v>
      </c>
    </row>
    <row r="52" spans="1:92" x14ac:dyDescent="0.2">
      <c r="A52" s="86" t="str">
        <f t="shared" si="10"/>
        <v>Source</v>
      </c>
      <c r="B52" s="86">
        <f t="shared" si="83"/>
        <v>1991</v>
      </c>
      <c r="D52" s="77">
        <f>Conversion_factors!$A53*D208+D286</f>
        <v>20954.453107675272</v>
      </c>
      <c r="E52" s="77">
        <f>Conversion_factors!$A53*E208+E286</f>
        <v>3391.4182014789249</v>
      </c>
      <c r="F52" s="108">
        <f t="shared" si="96"/>
        <v>24345.871309154198</v>
      </c>
      <c r="G52" s="108"/>
      <c r="H52" s="126">
        <f>Manufacturing!CE47</f>
        <v>905091.92376000003</v>
      </c>
      <c r="I52" s="126">
        <f>NonManufacturing!T57</f>
        <v>926668.9583288742</v>
      </c>
      <c r="J52" s="126">
        <f t="shared" si="34"/>
        <v>1831760.8820888742</v>
      </c>
      <c r="L52" s="79">
        <f t="shared" si="97"/>
        <v>23.151740234985997</v>
      </c>
      <c r="M52" s="79">
        <f t="shared" si="98"/>
        <v>3.659794763811774</v>
      </c>
      <c r="N52" s="79">
        <f t="shared" si="99"/>
        <v>13.290965839051569</v>
      </c>
      <c r="P52" s="262">
        <f>Manufacturing!BZ124</f>
        <v>0.99464203318243127</v>
      </c>
      <c r="Q52" s="262">
        <f>NonManufacturing!CR57</f>
        <v>0.88900901453171721</v>
      </c>
      <c r="R52" s="109"/>
      <c r="S52" s="262">
        <f>Manufacturing!CD124</f>
        <v>0.99839302631227633</v>
      </c>
      <c r="T52" s="262">
        <f>NonManufacturing!CV57</f>
        <v>0.97061790074387799</v>
      </c>
      <c r="V52" s="112">
        <f t="shared" si="26"/>
        <v>1.0899589438468513</v>
      </c>
      <c r="W52" s="113">
        <f t="shared" si="27"/>
        <v>0.99603746294609663</v>
      </c>
      <c r="X52" s="112">
        <f t="shared" si="91"/>
        <v>1.0247197851130374</v>
      </c>
      <c r="Y52" s="112">
        <f t="shared" si="92"/>
        <v>0.99346300735958759</v>
      </c>
      <c r="Z52" s="112">
        <f t="shared" si="93"/>
        <v>0.97840566427822651</v>
      </c>
      <c r="AA52" s="112">
        <f t="shared" si="94"/>
        <v>1.0856402080984915</v>
      </c>
      <c r="AB52" s="112">
        <f t="shared" si="43"/>
        <v>1.0856399411446249</v>
      </c>
      <c r="AC52" s="112"/>
      <c r="AD52" s="112">
        <f t="shared" si="95"/>
        <v>1.0180211994192685</v>
      </c>
      <c r="AE52" s="109"/>
      <c r="AF52" s="87">
        <v>1991</v>
      </c>
      <c r="AG52" s="89"/>
      <c r="AI52" s="109">
        <f t="shared" si="78"/>
        <v>0.86069842568321919</v>
      </c>
      <c r="AJ52" s="109">
        <f t="shared" si="79"/>
        <v>0.13930157431678081</v>
      </c>
      <c r="AL52" s="109">
        <f t="shared" si="84"/>
        <v>0.85950925773433284</v>
      </c>
      <c r="AM52" s="109">
        <f t="shared" si="85"/>
        <v>0.14048684217105967</v>
      </c>
      <c r="AN52" s="109">
        <f t="shared" si="86"/>
        <v>0.99999609990539251</v>
      </c>
      <c r="AO52" s="109"/>
      <c r="AP52" s="109">
        <f t="shared" si="87"/>
        <v>0.85951260991482781</v>
      </c>
      <c r="AQ52" s="109">
        <f t="shared" si="88"/>
        <v>0.14048739008517216</v>
      </c>
      <c r="AT52" s="19">
        <f t="shared" si="89"/>
        <v>-1.199356119111164E-2</v>
      </c>
      <c r="AU52" s="19">
        <f t="shared" si="89"/>
        <v>-4.4602379470140778E-2</v>
      </c>
      <c r="AV52" s="19"/>
      <c r="AW52" s="19">
        <f t="shared" si="2"/>
        <v>0.49411030261104044</v>
      </c>
      <c r="AX52" s="19">
        <f t="shared" si="3"/>
        <v>0.5058896973889595</v>
      </c>
      <c r="AY52" s="19"/>
      <c r="AZ52" s="19">
        <f t="shared" si="90"/>
        <v>9.2863067541069082E-3</v>
      </c>
      <c r="BA52" s="19">
        <f t="shared" si="90"/>
        <v>-8.9875862956687817E-3</v>
      </c>
      <c r="BB52" s="19"/>
      <c r="BC52" s="19"/>
      <c r="BD52" s="19">
        <f t="shared" si="24"/>
        <v>-5.8734202837018828E-4</v>
      </c>
      <c r="BE52" s="19">
        <f t="shared" si="24"/>
        <v>3.0608238237141375E-2</v>
      </c>
      <c r="BF52" s="19"/>
      <c r="BG52" s="19"/>
      <c r="BH52" s="19">
        <f t="shared" si="19"/>
        <v>0.98356191542586036</v>
      </c>
      <c r="BI52" s="19">
        <f t="shared" si="20"/>
        <v>0.77686213950676564</v>
      </c>
      <c r="BJ52" s="19">
        <f t="shared" si="62"/>
        <v>0.97840566427822651</v>
      </c>
      <c r="BK52" s="19"/>
      <c r="BL52" s="19">
        <f t="shared" si="21"/>
        <v>1.00674167870544</v>
      </c>
      <c r="BM52" s="19">
        <f t="shared" si="22"/>
        <v>1.2491445180641074</v>
      </c>
      <c r="BN52" s="19">
        <f t="shared" si="65"/>
        <v>1.0247197851130374</v>
      </c>
      <c r="BO52" s="19"/>
      <c r="BP52" s="19">
        <f t="shared" si="25"/>
        <v>1.0038024546820983</v>
      </c>
      <c r="BQ52" s="19">
        <f t="shared" si="23"/>
        <v>0.77496819882528334</v>
      </c>
      <c r="BR52" s="19">
        <f t="shared" si="68"/>
        <v>0.99346300735958759</v>
      </c>
      <c r="BU52" s="90"/>
      <c r="CD52" s="89"/>
      <c r="CF52" s="112">
        <f t="shared" si="80"/>
        <v>0.86975158794906937</v>
      </c>
      <c r="CG52" s="112">
        <f t="shared" si="81"/>
        <v>1.0411693946071312</v>
      </c>
      <c r="CH52" s="112">
        <f t="shared" si="82"/>
        <v>0.95149849269171571</v>
      </c>
      <c r="CI52" s="112">
        <f t="shared" si="28"/>
        <v>1.0721560115848483</v>
      </c>
      <c r="CJ52" s="112">
        <f t="shared" si="29"/>
        <v>1.0205986839924981</v>
      </c>
      <c r="CK52" s="112">
        <f t="shared" si="30"/>
        <v>0.905558109185442</v>
      </c>
      <c r="CL52" s="112">
        <f t="shared" si="31"/>
        <v>0.90555873428352374</v>
      </c>
      <c r="CM52" s="112"/>
      <c r="CN52" s="112">
        <f t="shared" si="32"/>
        <v>1.0201548289533449</v>
      </c>
    </row>
    <row r="53" spans="1:92" x14ac:dyDescent="0.2">
      <c r="A53" s="86" t="str">
        <f t="shared" si="10"/>
        <v>Source</v>
      </c>
      <c r="B53" s="86">
        <f t="shared" si="83"/>
        <v>1992</v>
      </c>
      <c r="C53" s="266"/>
      <c r="D53" s="77">
        <f>Conversion_factors!$A54*D209+D287</f>
        <v>21334.998364014347</v>
      </c>
      <c r="E53" s="77">
        <f>Conversion_factors!$A54*E209+E287</f>
        <v>3422.7812614820577</v>
      </c>
      <c r="F53" s="108">
        <f t="shared" si="96"/>
        <v>24757.779625496405</v>
      </c>
      <c r="G53" s="108"/>
      <c r="H53" s="126">
        <f>Manufacturing!CE48</f>
        <v>935270.02428000001</v>
      </c>
      <c r="I53" s="126">
        <f>NonManufacturing!T58</f>
        <v>923171.18701895443</v>
      </c>
      <c r="J53" s="126">
        <f t="shared" si="34"/>
        <v>1858441.2112989544</v>
      </c>
      <c r="L53" s="79">
        <f t="shared" si="97"/>
        <v>22.811592171403863</v>
      </c>
      <c r="M53" s="79">
        <f t="shared" si="98"/>
        <v>3.7076344123506333</v>
      </c>
      <c r="N53" s="79">
        <f t="shared" si="99"/>
        <v>13.321798653072268</v>
      </c>
      <c r="P53" s="262">
        <f>Manufacturing!BZ125</f>
        <v>0.98897573426876828</v>
      </c>
      <c r="Q53" s="262">
        <f>NonManufacturing!CR58</f>
        <v>0.88622036757854195</v>
      </c>
      <c r="R53" s="109"/>
      <c r="S53" s="262">
        <f>Manufacturing!CD125</f>
        <v>0.98936059619055605</v>
      </c>
      <c r="T53" s="262">
        <f>NonManufacturing!CV58</f>
        <v>0.98639964497253341</v>
      </c>
      <c r="V53" s="112">
        <f t="shared" si="26"/>
        <v>1.1058346314061047</v>
      </c>
      <c r="W53" s="113">
        <f t="shared" si="27"/>
        <v>0.99834810298720122</v>
      </c>
      <c r="X53" s="112">
        <f t="shared" si="91"/>
        <v>1.0384000820201127</v>
      </c>
      <c r="Y53" s="112">
        <f t="shared" si="92"/>
        <v>0.98792636913316567</v>
      </c>
      <c r="Z53" s="112">
        <f t="shared" si="93"/>
        <v>0.97317907261754277</v>
      </c>
      <c r="AA53" s="112">
        <f t="shared" si="94"/>
        <v>1.1040080474508691</v>
      </c>
      <c r="AB53" s="112">
        <f t="shared" si="43"/>
        <v>1.1040079064818356</v>
      </c>
      <c r="AC53" s="112"/>
      <c r="AD53" s="112">
        <f t="shared" si="95"/>
        <v>1.0258628227377113</v>
      </c>
      <c r="AE53" s="109"/>
      <c r="AF53" s="87">
        <v>1992</v>
      </c>
      <c r="AG53" s="89"/>
      <c r="AI53" s="109">
        <f t="shared" si="78"/>
        <v>0.86174926373618899</v>
      </c>
      <c r="AJ53" s="109">
        <f t="shared" si="79"/>
        <v>0.13825073626381104</v>
      </c>
      <c r="AL53" s="109">
        <f t="shared" si="84"/>
        <v>0.86122373785972994</v>
      </c>
      <c r="AM53" s="109">
        <f t="shared" si="85"/>
        <v>0.13877549219317195</v>
      </c>
      <c r="AN53" s="109">
        <f t="shared" si="86"/>
        <v>0.99999923005290192</v>
      </c>
      <c r="AO53" s="109"/>
      <c r="AP53" s="109">
        <f t="shared" si="87"/>
        <v>0.86122440095695829</v>
      </c>
      <c r="AQ53" s="109">
        <f t="shared" si="88"/>
        <v>0.13877559904304171</v>
      </c>
      <c r="AT53" s="19">
        <f t="shared" si="89"/>
        <v>-5.7131110829861682E-3</v>
      </c>
      <c r="AU53" s="19">
        <f t="shared" si="89"/>
        <v>-3.1417339922984963E-3</v>
      </c>
      <c r="AV53" s="19"/>
      <c r="AW53" s="19">
        <f t="shared" si="2"/>
        <v>0.50325510357483649</v>
      </c>
      <c r="AX53" s="19">
        <f t="shared" si="3"/>
        <v>0.49674489642516345</v>
      </c>
      <c r="AY53" s="19"/>
      <c r="AZ53" s="19">
        <f t="shared" si="90"/>
        <v>1.8338428798794569E-2</v>
      </c>
      <c r="BA53" s="19">
        <f t="shared" si="90"/>
        <v>-1.8242048725521841E-2</v>
      </c>
      <c r="BB53" s="19"/>
      <c r="BC53" s="19"/>
      <c r="BD53" s="19">
        <f t="shared" si="24"/>
        <v>-9.0881406913996578E-3</v>
      </c>
      <c r="BE53" s="19">
        <f t="shared" si="24"/>
        <v>1.6128712159500881E-2</v>
      </c>
      <c r="BF53" s="19"/>
      <c r="BG53" s="19"/>
      <c r="BH53" s="19">
        <f t="shared" si="19"/>
        <v>0.99465805253229045</v>
      </c>
      <c r="BI53" s="19">
        <f t="shared" si="20"/>
        <v>0.77271218276786802</v>
      </c>
      <c r="BJ53" s="19">
        <f t="shared" si="62"/>
        <v>0.97317907261754277</v>
      </c>
      <c r="BK53" s="19"/>
      <c r="BL53" s="19">
        <f t="shared" si="21"/>
        <v>1.0133502808336683</v>
      </c>
      <c r="BM53" s="19">
        <f t="shared" si="22"/>
        <v>1.2658209481821006</v>
      </c>
      <c r="BN53" s="19">
        <f t="shared" si="65"/>
        <v>1.0384000820201127</v>
      </c>
      <c r="BO53" s="19"/>
      <c r="BP53" s="19">
        <f t="shared" si="25"/>
        <v>0.99442693066032006</v>
      </c>
      <c r="BQ53" s="19">
        <f t="shared" si="23"/>
        <v>0.77064924731718321</v>
      </c>
      <c r="BR53" s="19">
        <f t="shared" si="68"/>
        <v>0.98792636913316567</v>
      </c>
      <c r="BU53" s="90"/>
      <c r="CD53" s="89"/>
      <c r="CF53" s="112">
        <f t="shared" si="80"/>
        <v>0.88241986737591727</v>
      </c>
      <c r="CG53" s="112">
        <f t="shared" si="81"/>
        <v>1.04358473316843</v>
      </c>
      <c r="CH53" s="112">
        <f t="shared" si="82"/>
        <v>0.96420126478196222</v>
      </c>
      <c r="CI53" s="112">
        <f t="shared" si="28"/>
        <v>1.0661808117893314</v>
      </c>
      <c r="CJ53" s="112">
        <f t="shared" si="29"/>
        <v>1.0151466994369966</v>
      </c>
      <c r="CK53" s="112">
        <f t="shared" si="30"/>
        <v>0.92087915730956604</v>
      </c>
      <c r="CL53" s="112">
        <f t="shared" si="31"/>
        <v>0.92087990183801804</v>
      </c>
      <c r="CM53" s="112"/>
      <c r="CN53" s="112">
        <f t="shared" si="32"/>
        <v>1.0280128872135326</v>
      </c>
    </row>
    <row r="54" spans="1:92" x14ac:dyDescent="0.2">
      <c r="A54" s="86" t="str">
        <f t="shared" si="10"/>
        <v>Source</v>
      </c>
      <c r="B54" s="86">
        <f t="shared" si="83"/>
        <v>1993</v>
      </c>
      <c r="D54" s="77">
        <f>Conversion_factors!$A55*D210+D288</f>
        <v>21954.662120468602</v>
      </c>
      <c r="E54" s="77">
        <f>Conversion_factors!$A55*E210+E288</f>
        <v>3413.632001781134</v>
      </c>
      <c r="F54" s="108">
        <f t="shared" si="96"/>
        <v>25368.294122249736</v>
      </c>
      <c r="G54" s="108"/>
      <c r="H54" s="126">
        <f>Manufacturing!CE49</f>
        <v>972776.86788000003</v>
      </c>
      <c r="I54" s="126">
        <f>NonManufacturing!T59</f>
        <v>937577.24633008451</v>
      </c>
      <c r="J54" s="126">
        <f t="shared" si="34"/>
        <v>1910354.1142100845</v>
      </c>
      <c r="L54" s="79">
        <f t="shared" si="97"/>
        <v>22.569062696068229</v>
      </c>
      <c r="M54" s="79">
        <f t="shared" si="98"/>
        <v>3.6409074720434575</v>
      </c>
      <c r="N54" s="79">
        <f t="shared" si="99"/>
        <v>13.279367387202614</v>
      </c>
      <c r="P54" s="262">
        <f>Manufacturing!BZ126</f>
        <v>0.99579175305760026</v>
      </c>
      <c r="Q54" s="262">
        <f>NonManufacturing!CR59</f>
        <v>0.88516569379265975</v>
      </c>
      <c r="R54" s="109"/>
      <c r="S54" s="262">
        <f>Manufacturing!CD126</f>
        <v>0.97214206412963755</v>
      </c>
      <c r="T54" s="262">
        <f>NonManufacturing!CV59</f>
        <v>0.9698013812249856</v>
      </c>
      <c r="V54" s="112">
        <f t="shared" si="26"/>
        <v>1.1367245436115201</v>
      </c>
      <c r="W54" s="113">
        <f t="shared" si="27"/>
        <v>0.99516826407118919</v>
      </c>
      <c r="X54" s="112">
        <f t="shared" si="91"/>
        <v>1.0472827570488208</v>
      </c>
      <c r="Y54" s="112">
        <f t="shared" si="92"/>
        <v>0.97081047392477671</v>
      </c>
      <c r="Z54" s="112">
        <f t="shared" si="93"/>
        <v>0.9788096568410406</v>
      </c>
      <c r="AA54" s="112">
        <f t="shared" si="94"/>
        <v>1.1312325395303058</v>
      </c>
      <c r="AB54" s="112">
        <f t="shared" si="43"/>
        <v>1.1312321907929914</v>
      </c>
      <c r="AC54" s="112"/>
      <c r="AD54" s="112">
        <f t="shared" si="95"/>
        <v>1.0167130697038125</v>
      </c>
      <c r="AE54" s="109"/>
      <c r="AF54" s="87">
        <v>1993</v>
      </c>
      <c r="AG54" s="89"/>
      <c r="AI54" s="109">
        <f t="shared" si="78"/>
        <v>0.86543706938547582</v>
      </c>
      <c r="AJ54" s="109">
        <f t="shared" si="79"/>
        <v>0.13456293061452423</v>
      </c>
      <c r="AL54" s="109">
        <f t="shared" si="84"/>
        <v>0.86359185422154816</v>
      </c>
      <c r="AM54" s="109">
        <f t="shared" si="85"/>
        <v>0.13639852460979165</v>
      </c>
      <c r="AN54" s="109">
        <f t="shared" si="86"/>
        <v>0.99999037883133979</v>
      </c>
      <c r="AO54" s="109"/>
      <c r="AP54" s="109">
        <f t="shared" si="87"/>
        <v>0.86360016306437204</v>
      </c>
      <c r="AQ54" s="109">
        <f t="shared" si="88"/>
        <v>0.13639983693562804</v>
      </c>
      <c r="AT54" s="19">
        <f t="shared" si="89"/>
        <v>6.8683567495181107E-3</v>
      </c>
      <c r="AU54" s="19">
        <f t="shared" si="89"/>
        <v>-1.1907894428064443E-3</v>
      </c>
      <c r="AV54" s="19"/>
      <c r="AW54" s="19">
        <f t="shared" si="2"/>
        <v>0.50921285255128479</v>
      </c>
      <c r="AX54" s="19">
        <f t="shared" si="3"/>
        <v>0.49078714744871521</v>
      </c>
      <c r="AY54" s="19"/>
      <c r="AZ54" s="19">
        <f t="shared" si="90"/>
        <v>1.1768901338729968E-2</v>
      </c>
      <c r="BA54" s="19">
        <f t="shared" si="90"/>
        <v>-1.2066081897365204E-2</v>
      </c>
      <c r="BB54" s="19"/>
      <c r="BC54" s="19"/>
      <c r="BD54" s="19">
        <f t="shared" si="24"/>
        <v>-1.7556921743274525E-2</v>
      </c>
      <c r="BE54" s="19">
        <f t="shared" si="24"/>
        <v>-1.6970303020479492E-2</v>
      </c>
      <c r="BF54" s="19"/>
      <c r="BG54" s="19"/>
      <c r="BH54" s="19">
        <f t="shared" si="19"/>
        <v>1.0057857637735195</v>
      </c>
      <c r="BI54" s="19">
        <f t="shared" si="20"/>
        <v>0.77718291292228348</v>
      </c>
      <c r="BJ54" s="19">
        <f t="shared" si="62"/>
        <v>0.9788096568410406</v>
      </c>
      <c r="BK54" s="19"/>
      <c r="BL54" s="19">
        <f t="shared" si="21"/>
        <v>1.0085541933042106</v>
      </c>
      <c r="BM54" s="19">
        <f t="shared" si="22"/>
        <v>1.2766490252613694</v>
      </c>
      <c r="BN54" s="19">
        <f t="shared" si="65"/>
        <v>1.0472827570488208</v>
      </c>
      <c r="BO54" s="19"/>
      <c r="BP54" s="19">
        <f t="shared" si="25"/>
        <v>0.98267492827081127</v>
      </c>
      <c r="BQ54" s="19">
        <f t="shared" si="23"/>
        <v>0.75729769382936774</v>
      </c>
      <c r="BR54" s="19">
        <f t="shared" si="68"/>
        <v>0.97081047392477671</v>
      </c>
      <c r="BU54" s="90"/>
      <c r="CD54" s="89"/>
      <c r="CF54" s="112">
        <f t="shared" si="80"/>
        <v>0.90706900700079685</v>
      </c>
      <c r="CG54" s="112">
        <f t="shared" si="81"/>
        <v>1.040260811044718</v>
      </c>
      <c r="CH54" s="112">
        <f t="shared" si="82"/>
        <v>0.97244922878507134</v>
      </c>
      <c r="CI54" s="112">
        <f t="shared" si="28"/>
        <v>1.0477091527487967</v>
      </c>
      <c r="CJ54" s="112">
        <f t="shared" si="29"/>
        <v>1.021020098435407</v>
      </c>
      <c r="CK54" s="112">
        <f t="shared" si="30"/>
        <v>0.94358774841284621</v>
      </c>
      <c r="CL54" s="112">
        <f t="shared" si="31"/>
        <v>0.94358834089617616</v>
      </c>
      <c r="CM54" s="112"/>
      <c r="CN54" s="112">
        <f t="shared" si="32"/>
        <v>1.0188439575816279</v>
      </c>
    </row>
    <row r="55" spans="1:92" x14ac:dyDescent="0.2">
      <c r="A55" s="86" t="str">
        <f t="shared" si="10"/>
        <v>Source</v>
      </c>
      <c r="B55" s="86">
        <f t="shared" si="83"/>
        <v>1994</v>
      </c>
      <c r="D55" s="77">
        <f>Conversion_factors!$A56*D211+D289</f>
        <v>22551.303063185544</v>
      </c>
      <c r="E55" s="77">
        <f>Conversion_factors!$A56*E211+E289</f>
        <v>3398.1719580736735</v>
      </c>
      <c r="F55" s="108">
        <f t="shared" si="96"/>
        <v>25949.475021259219</v>
      </c>
      <c r="G55" s="108"/>
      <c r="H55" s="126">
        <f>Manufacturing!CE50</f>
        <v>1036977.91272</v>
      </c>
      <c r="I55" s="126">
        <f>NonManufacturing!T60</f>
        <v>1013597.6871638191</v>
      </c>
      <c r="J55" s="126">
        <f t="shared" si="34"/>
        <v>2050575.599883819</v>
      </c>
      <c r="L55" s="79">
        <f t="shared" si="97"/>
        <v>21.747139246228805</v>
      </c>
      <c r="M55" s="79">
        <f t="shared" si="98"/>
        <v>3.3525845620092225</v>
      </c>
      <c r="N55" s="79">
        <f t="shared" si="99"/>
        <v>12.654727298388538</v>
      </c>
      <c r="P55" s="262">
        <f>Manufacturing!BZ127</f>
        <v>0.97770843402578067</v>
      </c>
      <c r="Q55" s="262">
        <f>NonManufacturing!CR60</f>
        <v>0.83617788054264164</v>
      </c>
      <c r="R55" s="109"/>
      <c r="S55" s="262">
        <f>Manufacturing!CD127</f>
        <v>0.95406416749413214</v>
      </c>
      <c r="T55" s="262">
        <f>NonManufacturing!CV60</f>
        <v>0.9453198899860269</v>
      </c>
      <c r="V55" s="112">
        <f t="shared" si="26"/>
        <v>1.2201610139085011</v>
      </c>
      <c r="W55" s="113">
        <f t="shared" si="27"/>
        <v>0.94835714914914582</v>
      </c>
      <c r="X55" s="112">
        <f t="shared" si="91"/>
        <v>1.0420016401176597</v>
      </c>
      <c r="Y55" s="112">
        <f t="shared" si="92"/>
        <v>0.95189805831300489</v>
      </c>
      <c r="Z55" s="112">
        <f t="shared" si="93"/>
        <v>0.95612192438407095</v>
      </c>
      <c r="AA55" s="112">
        <f t="shared" si="94"/>
        <v>1.1571489480601709</v>
      </c>
      <c r="AB55" s="112">
        <f t="shared" si="43"/>
        <v>1.1571484206531975</v>
      </c>
      <c r="AC55" s="112"/>
      <c r="AD55" s="112">
        <f t="shared" si="95"/>
        <v>0.99187933798696681</v>
      </c>
      <c r="AE55" s="109"/>
      <c r="AF55" s="87">
        <v>1994</v>
      </c>
      <c r="AG55" s="89"/>
      <c r="AI55" s="109">
        <f t="shared" si="78"/>
        <v>0.86904660093162933</v>
      </c>
      <c r="AJ55" s="109">
        <f t="shared" si="79"/>
        <v>0.13095339906837061</v>
      </c>
      <c r="AL55" s="109">
        <f t="shared" si="84"/>
        <v>0.86724058322662745</v>
      </c>
      <c r="AM55" s="109">
        <f t="shared" si="85"/>
        <v>0.13274998621068876</v>
      </c>
      <c r="AN55" s="109">
        <f t="shared" si="86"/>
        <v>0.99999056943731623</v>
      </c>
      <c r="AO55" s="109"/>
      <c r="AP55" s="109">
        <f t="shared" si="87"/>
        <v>0.86724876187043864</v>
      </c>
      <c r="AQ55" s="109">
        <f t="shared" si="88"/>
        <v>0.1327512381295613</v>
      </c>
      <c r="AT55" s="19">
        <f t="shared" si="89"/>
        <v>-1.8326651579347601E-2</v>
      </c>
      <c r="AU55" s="19">
        <f t="shared" si="89"/>
        <v>-5.6933485888202733E-2</v>
      </c>
      <c r="AV55" s="19"/>
      <c r="AW55" s="19">
        <f t="shared" si="2"/>
        <v>0.50570089333880341</v>
      </c>
      <c r="AX55" s="19">
        <f t="shared" si="3"/>
        <v>0.49429910666119664</v>
      </c>
      <c r="AY55" s="19"/>
      <c r="AZ55" s="19">
        <f t="shared" si="90"/>
        <v>-6.9207324154374359E-3</v>
      </c>
      <c r="BA55" s="19">
        <f t="shared" si="90"/>
        <v>7.1302874791105185E-3</v>
      </c>
      <c r="BB55" s="19"/>
      <c r="BC55" s="19"/>
      <c r="BD55" s="19">
        <f t="shared" si="24"/>
        <v>-1.8771019582010336E-2</v>
      </c>
      <c r="BE55" s="19">
        <f t="shared" si="24"/>
        <v>-2.5567910772594734E-2</v>
      </c>
      <c r="BF55" s="19"/>
      <c r="BG55" s="19"/>
      <c r="BH55" s="19">
        <f t="shared" si="19"/>
        <v>0.97682109866979572</v>
      </c>
      <c r="BI55" s="19">
        <f t="shared" si="20"/>
        <v>0.75916866686813711</v>
      </c>
      <c r="BJ55" s="19">
        <f t="shared" si="62"/>
        <v>0.95612192438407095</v>
      </c>
      <c r="BK55" s="19"/>
      <c r="BL55" s="19">
        <f t="shared" si="21"/>
        <v>0.99495731511321461</v>
      </c>
      <c r="BM55" s="19">
        <f t="shared" si="22"/>
        <v>1.2702112865159545</v>
      </c>
      <c r="BN55" s="19">
        <f t="shared" si="65"/>
        <v>1.0420016401176597</v>
      </c>
      <c r="BO55" s="19"/>
      <c r="BP55" s="19">
        <f t="shared" si="25"/>
        <v>0.98051894152386621</v>
      </c>
      <c r="BQ55" s="19">
        <f t="shared" si="23"/>
        <v>0.74254473317203651</v>
      </c>
      <c r="BR55" s="19">
        <f t="shared" si="68"/>
        <v>0.95189805831300489</v>
      </c>
      <c r="BU55" s="90"/>
      <c r="CD55" s="89"/>
      <c r="CF55" s="112">
        <f t="shared" si="80"/>
        <v>0.97364858134471011</v>
      </c>
      <c r="CG55" s="112">
        <f t="shared" si="81"/>
        <v>0.9913286152213705</v>
      </c>
      <c r="CH55" s="112">
        <f t="shared" si="82"/>
        <v>0.96754547375591071</v>
      </c>
      <c r="CI55" s="112">
        <f t="shared" si="28"/>
        <v>1.0272986694781168</v>
      </c>
      <c r="CJ55" s="112">
        <f t="shared" si="29"/>
        <v>0.99735397431761719</v>
      </c>
      <c r="CK55" s="112">
        <f t="shared" si="30"/>
        <v>0.96520523616810172</v>
      </c>
      <c r="CL55" s="112">
        <f t="shared" si="31"/>
        <v>0.96520569985670346</v>
      </c>
      <c r="CM55" s="112"/>
      <c r="CN55" s="112">
        <f t="shared" si="32"/>
        <v>0.99395817784902118</v>
      </c>
    </row>
    <row r="56" spans="1:92" x14ac:dyDescent="0.2">
      <c r="A56" s="86" t="str">
        <f t="shared" si="10"/>
        <v>Source</v>
      </c>
      <c r="B56" s="86">
        <f t="shared" si="83"/>
        <v>1995</v>
      </c>
      <c r="D56" s="77">
        <f>Conversion_factors!$A57*D212+D290</f>
        <v>23140.536560497898</v>
      </c>
      <c r="E56" s="77">
        <f>Conversion_factors!$A57*E212+E290</f>
        <v>3415.9386960081715</v>
      </c>
      <c r="F56" s="108">
        <f t="shared" si="96"/>
        <v>26556.47525650607</v>
      </c>
      <c r="G56" s="108"/>
      <c r="H56" s="126">
        <f>Manufacturing!CE51</f>
        <v>1079663.5255200001</v>
      </c>
      <c r="I56" s="126">
        <f>NonManufacturing!T61</f>
        <v>1005450.537367539</v>
      </c>
      <c r="J56" s="126">
        <f t="shared" si="34"/>
        <v>2085114.0628875392</v>
      </c>
      <c r="L56" s="79">
        <f t="shared" si="97"/>
        <v>21.433100233105201</v>
      </c>
      <c r="M56" s="79">
        <f t="shared" si="98"/>
        <v>3.3974209262961352</v>
      </c>
      <c r="N56" s="79">
        <f t="shared" si="99"/>
        <v>12.736221835140151</v>
      </c>
      <c r="P56" s="262">
        <f>Manufacturing!BZ128</f>
        <v>0.98311980317105518</v>
      </c>
      <c r="Q56" s="262">
        <f>NonManufacturing!CR61</f>
        <v>0.85826060042900998</v>
      </c>
      <c r="R56" s="109"/>
      <c r="S56" s="262">
        <f>Manufacturing!CD128</f>
        <v>0.9351114519635203</v>
      </c>
      <c r="T56" s="262">
        <f>NonManufacturing!CV61</f>
        <v>0.93331428106653813</v>
      </c>
      <c r="V56" s="112">
        <f t="shared" si="26"/>
        <v>1.2407125537004737</v>
      </c>
      <c r="W56" s="113">
        <f t="shared" si="27"/>
        <v>0.95446442627354755</v>
      </c>
      <c r="X56" s="112">
        <f t="shared" si="91"/>
        <v>1.0602411268226579</v>
      </c>
      <c r="Y56" s="112">
        <f t="shared" si="92"/>
        <v>0.93387079591689071</v>
      </c>
      <c r="Z56" s="112">
        <f t="shared" si="93"/>
        <v>0.96398109184256686</v>
      </c>
      <c r="AA56" s="112">
        <f t="shared" si="94"/>
        <v>1.1842165678268022</v>
      </c>
      <c r="AB56" s="112">
        <f t="shared" si="43"/>
        <v>1.1842159957381106</v>
      </c>
      <c r="AC56" s="112"/>
      <c r="AD56" s="112">
        <f t="shared" si="95"/>
        <v>0.99012822496969666</v>
      </c>
      <c r="AE56" s="109"/>
      <c r="AF56" s="87">
        <v>1995</v>
      </c>
      <c r="AG56" s="89"/>
      <c r="AI56" s="109">
        <f t="shared" si="78"/>
        <v>0.8713707800822964</v>
      </c>
      <c r="AJ56" s="109">
        <f t="shared" si="79"/>
        <v>0.12862921991770354</v>
      </c>
      <c r="AL56" s="109">
        <f t="shared" si="84"/>
        <v>0.87020817321617761</v>
      </c>
      <c r="AM56" s="109">
        <f t="shared" si="85"/>
        <v>0.12978784115334396</v>
      </c>
      <c r="AN56" s="109">
        <f t="shared" si="86"/>
        <v>0.99999601436952157</v>
      </c>
      <c r="AO56" s="109"/>
      <c r="AP56" s="109">
        <f t="shared" si="87"/>
        <v>0.87021164155821884</v>
      </c>
      <c r="AQ56" s="109">
        <f t="shared" si="88"/>
        <v>0.1297883584417811</v>
      </c>
      <c r="AT56" s="19">
        <f t="shared" si="89"/>
        <v>5.5194868990644736E-3</v>
      </c>
      <c r="AU56" s="19">
        <f t="shared" si="89"/>
        <v>2.6066417255194995E-2</v>
      </c>
      <c r="AV56" s="19"/>
      <c r="AW56" s="19">
        <f t="shared" si="2"/>
        <v>0.51779590610253912</v>
      </c>
      <c r="AX56" s="19">
        <f t="shared" si="3"/>
        <v>0.48220409389746083</v>
      </c>
      <c r="AY56" s="19"/>
      <c r="AZ56" s="19">
        <f t="shared" si="90"/>
        <v>2.3635786333155089E-2</v>
      </c>
      <c r="BA56" s="19">
        <f t="shared" si="90"/>
        <v>-2.4773357279286003E-2</v>
      </c>
      <c r="BB56" s="19"/>
      <c r="BC56" s="19"/>
      <c r="BD56" s="19">
        <f t="shared" si="24"/>
        <v>-2.006520856465871E-2</v>
      </c>
      <c r="BE56" s="19">
        <f t="shared" si="24"/>
        <v>-1.2781383990744383E-2</v>
      </c>
      <c r="BF56" s="19"/>
      <c r="BG56" s="19"/>
      <c r="BH56" s="19">
        <f t="shared" si="19"/>
        <v>1.0082198381378595</v>
      </c>
      <c r="BI56" s="19">
        <f t="shared" si="20"/>
        <v>0.76540891042912784</v>
      </c>
      <c r="BJ56" s="19">
        <f t="shared" si="62"/>
        <v>0.96398109184256686</v>
      </c>
      <c r="BK56" s="19"/>
      <c r="BL56" s="19">
        <f t="shared" si="21"/>
        <v>1.0175042783070269</v>
      </c>
      <c r="BM56" s="19">
        <f t="shared" si="22"/>
        <v>1.2924454183838565</v>
      </c>
      <c r="BN56" s="19">
        <f t="shared" si="65"/>
        <v>1.0602411268226579</v>
      </c>
      <c r="BO56" s="19"/>
      <c r="BP56" s="19">
        <f t="shared" si="25"/>
        <v>0.98106177206825806</v>
      </c>
      <c r="BQ56" s="19">
        <f t="shared" si="23"/>
        <v>0.72848225176571002</v>
      </c>
      <c r="BR56" s="19">
        <f t="shared" si="68"/>
        <v>0.93387079591689071</v>
      </c>
      <c r="BU56" s="90"/>
      <c r="CD56" s="89"/>
      <c r="CF56" s="112">
        <f t="shared" si="80"/>
        <v>0.99004803792036822</v>
      </c>
      <c r="CG56" s="112">
        <f t="shared" si="81"/>
        <v>0.99771262211153644</v>
      </c>
      <c r="CH56" s="112">
        <f t="shared" si="82"/>
        <v>0.98448165900323859</v>
      </c>
      <c r="CI56" s="112">
        <f t="shared" si="28"/>
        <v>1.007843453121565</v>
      </c>
      <c r="CJ56" s="112">
        <f t="shared" si="29"/>
        <v>1.0055520625526591</v>
      </c>
      <c r="CK56" s="112">
        <f t="shared" si="30"/>
        <v>0.98778297637445689</v>
      </c>
      <c r="CL56" s="112">
        <f t="shared" si="31"/>
        <v>0.98778342392991247</v>
      </c>
      <c r="CM56" s="112"/>
      <c r="CN56" s="112">
        <f t="shared" si="32"/>
        <v>0.99220339474467101</v>
      </c>
    </row>
    <row r="57" spans="1:92" x14ac:dyDescent="0.2">
      <c r="A57" s="86" t="str">
        <f t="shared" si="10"/>
        <v>Source</v>
      </c>
      <c r="B57" s="86">
        <f t="shared" si="83"/>
        <v>1996</v>
      </c>
      <c r="D57" s="77">
        <f>Conversion_factors!$A58*D213+D291</f>
        <v>23392.267950643356</v>
      </c>
      <c r="E57" s="77">
        <f>Conversion_factors!$A58*E213+E291</f>
        <v>3492.6489381729225</v>
      </c>
      <c r="F57" s="108">
        <f t="shared" si="96"/>
        <v>26884.916888816279</v>
      </c>
      <c r="G57" s="108"/>
      <c r="H57" s="126">
        <f>Manufacturing!CE52</f>
        <v>1114172.96028</v>
      </c>
      <c r="I57" s="126">
        <f>NonManufacturing!T62</f>
        <v>991900.66748799873</v>
      </c>
      <c r="J57" s="126">
        <f t="shared" si="34"/>
        <v>2106073.6277679987</v>
      </c>
      <c r="L57" s="79">
        <f t="shared" si="97"/>
        <v>20.995185473505572</v>
      </c>
      <c r="M57" s="79">
        <f t="shared" si="98"/>
        <v>3.5211680490326729</v>
      </c>
      <c r="N57" s="79">
        <f t="shared" si="99"/>
        <v>12.765421177277982</v>
      </c>
      <c r="P57" s="262">
        <f>Manufacturing!BZ129</f>
        <v>0.97768401826133733</v>
      </c>
      <c r="Q57" s="262">
        <f>NonManufacturing!CR62</f>
        <v>0.85356636823642018</v>
      </c>
      <c r="R57" s="109"/>
      <c r="S57" s="262">
        <f>Manufacturing!CD129</f>
        <v>0.9210988721215565</v>
      </c>
      <c r="T57" s="262">
        <f>NonManufacturing!CV62</f>
        <v>0.97262893950016338</v>
      </c>
      <c r="V57" s="112">
        <f t="shared" si="26"/>
        <v>1.2531841952908016</v>
      </c>
      <c r="W57" s="113">
        <f t="shared" si="27"/>
        <v>0.95665265239758179</v>
      </c>
      <c r="X57" s="112">
        <f t="shared" si="91"/>
        <v>1.0769536609713215</v>
      </c>
      <c r="Y57" s="112">
        <f t="shared" si="92"/>
        <v>0.92660302850054654</v>
      </c>
      <c r="Z57" s="112">
        <f t="shared" si="93"/>
        <v>0.95865855955328505</v>
      </c>
      <c r="AA57" s="112">
        <f t="shared" si="94"/>
        <v>1.1988631067254591</v>
      </c>
      <c r="AB57" s="112">
        <f t="shared" si="43"/>
        <v>1.1988619843676744</v>
      </c>
      <c r="AC57" s="112"/>
      <c r="AD57" s="112">
        <f t="shared" si="95"/>
        <v>0.99790852381077733</v>
      </c>
      <c r="AE57" s="109"/>
      <c r="AF57" s="87">
        <v>1996</v>
      </c>
      <c r="AG57" s="89"/>
      <c r="AI57" s="109">
        <f t="shared" si="78"/>
        <v>0.87008890700250552</v>
      </c>
      <c r="AJ57" s="109">
        <f t="shared" si="79"/>
        <v>0.12991109299749451</v>
      </c>
      <c r="AL57" s="109">
        <f t="shared" si="84"/>
        <v>0.87072968627983738</v>
      </c>
      <c r="AM57" s="109">
        <f t="shared" si="85"/>
        <v>0.12926909717123772</v>
      </c>
      <c r="AN57" s="109">
        <f t="shared" si="86"/>
        <v>0.99999878345107507</v>
      </c>
      <c r="AO57" s="109"/>
      <c r="AP57" s="109">
        <f t="shared" si="87"/>
        <v>0.87073074556638985</v>
      </c>
      <c r="AQ57" s="109">
        <f t="shared" si="88"/>
        <v>0.12926925443361023</v>
      </c>
      <c r="AT57" s="19">
        <f t="shared" si="89"/>
        <v>-5.5444596501006667E-3</v>
      </c>
      <c r="AU57" s="19">
        <f t="shared" si="89"/>
        <v>-5.4844841741796286E-3</v>
      </c>
      <c r="AV57" s="19"/>
      <c r="AW57" s="19">
        <f t="shared" si="2"/>
        <v>0.52902849434603683</v>
      </c>
      <c r="AX57" s="19">
        <f t="shared" si="3"/>
        <v>0.47097150565396317</v>
      </c>
      <c r="AY57" s="19"/>
      <c r="AZ57" s="19">
        <f t="shared" si="90"/>
        <v>2.1461133999336808E-2</v>
      </c>
      <c r="BA57" s="19">
        <f t="shared" si="90"/>
        <v>-2.3569861114993762E-2</v>
      </c>
      <c r="BB57" s="19"/>
      <c r="BC57" s="19"/>
      <c r="BD57" s="19">
        <f t="shared" si="24"/>
        <v>-1.5098338643245057E-2</v>
      </c>
      <c r="BE57" s="19">
        <f t="shared" si="24"/>
        <v>4.1260658164348311E-2</v>
      </c>
      <c r="BF57" s="19"/>
      <c r="BG57" s="19"/>
      <c r="BH57" s="19">
        <f t="shared" si="19"/>
        <v>0.99447859264634719</v>
      </c>
      <c r="BI57" s="19">
        <f t="shared" si="20"/>
        <v>0.76118277604253304</v>
      </c>
      <c r="BJ57" s="19">
        <f t="shared" si="62"/>
        <v>0.95865855955328505</v>
      </c>
      <c r="BK57" s="19"/>
      <c r="BL57" s="19">
        <f t="shared" si="21"/>
        <v>1.0157629559218742</v>
      </c>
      <c r="BM57" s="19">
        <f t="shared" si="22"/>
        <v>1.3128181785452695</v>
      </c>
      <c r="BN57" s="19">
        <f t="shared" si="65"/>
        <v>1.0769536609713215</v>
      </c>
      <c r="BO57" s="19"/>
      <c r="BP57" s="19">
        <f t="shared" si="25"/>
        <v>0.99221758786320269</v>
      </c>
      <c r="BQ57" s="19">
        <f t="shared" si="23"/>
        <v>0.72281290264812714</v>
      </c>
      <c r="BR57" s="19">
        <f t="shared" si="68"/>
        <v>0.92660302850054654</v>
      </c>
      <c r="BU57" s="90"/>
      <c r="CD57" s="89"/>
      <c r="CF57" s="112">
        <f t="shared" si="80"/>
        <v>1</v>
      </c>
      <c r="CG57" s="112">
        <f t="shared" si="81"/>
        <v>1</v>
      </c>
      <c r="CH57" s="112">
        <f t="shared" si="82"/>
        <v>1</v>
      </c>
      <c r="CI57" s="112">
        <f t="shared" si="28"/>
        <v>1</v>
      </c>
      <c r="CJ57" s="112">
        <f t="shared" si="29"/>
        <v>1</v>
      </c>
      <c r="CK57" s="112">
        <f t="shared" si="30"/>
        <v>1</v>
      </c>
      <c r="CL57" s="112">
        <f t="shared" si="31"/>
        <v>1</v>
      </c>
      <c r="CM57" s="112"/>
      <c r="CN57" s="112">
        <f t="shared" si="32"/>
        <v>1</v>
      </c>
    </row>
    <row r="58" spans="1:92" x14ac:dyDescent="0.2">
      <c r="A58" s="86" t="str">
        <f t="shared" si="10"/>
        <v>Source</v>
      </c>
      <c r="B58" s="86">
        <f t="shared" si="83"/>
        <v>1997</v>
      </c>
      <c r="D58" s="77">
        <f>Conversion_factors!$A59*D214+D292</f>
        <v>23361.834280024777</v>
      </c>
      <c r="E58" s="77">
        <f>Conversion_factors!$A59*E214+E292</f>
        <v>3532.2477833277653</v>
      </c>
      <c r="F58" s="108">
        <f t="shared" si="96"/>
        <v>26894.082063352544</v>
      </c>
      <c r="G58" s="108"/>
      <c r="H58" s="126">
        <f>Manufacturing!CE53</f>
        <v>1181088.93564</v>
      </c>
      <c r="I58" s="126">
        <f>NonManufacturing!T63</f>
        <v>1026936.4351940273</v>
      </c>
      <c r="J58" s="126">
        <f t="shared" si="34"/>
        <v>2208025.3708340274</v>
      </c>
      <c r="L58" s="79">
        <f t="shared" si="97"/>
        <v>19.779911211652859</v>
      </c>
      <c r="M58" s="79">
        <f t="shared" si="98"/>
        <v>3.4395972937316124</v>
      </c>
      <c r="N58" s="79">
        <f t="shared" si="99"/>
        <v>12.180150834586636</v>
      </c>
      <c r="P58" s="262">
        <f>Manufacturing!BZ130</f>
        <v>0.93234301403987219</v>
      </c>
      <c r="Q58" s="262">
        <f>NonManufacturing!CR63</f>
        <v>0.825870947713917</v>
      </c>
      <c r="R58" s="109"/>
      <c r="S58" s="262">
        <f>Manufacturing!CD130</f>
        <v>0.90998422961545478</v>
      </c>
      <c r="T58" s="262">
        <f>NonManufacturing!CV63</f>
        <v>0.98195851300050474</v>
      </c>
      <c r="V58" s="112">
        <f t="shared" si="26"/>
        <v>1.313848889728906</v>
      </c>
      <c r="W58" s="113">
        <f t="shared" si="27"/>
        <v>0.91279194322631518</v>
      </c>
      <c r="X58" s="112">
        <f t="shared" si="91"/>
        <v>1.0855679079714871</v>
      </c>
      <c r="Y58" s="112">
        <f t="shared" si="92"/>
        <v>0.91801883560335218</v>
      </c>
      <c r="Z58" s="112">
        <f t="shared" si="93"/>
        <v>0.91593317404346064</v>
      </c>
      <c r="AA58" s="112">
        <f t="shared" si="94"/>
        <v>1.1992722796690309</v>
      </c>
      <c r="AB58" s="112">
        <f t="shared" si="43"/>
        <v>1.1992706811613847</v>
      </c>
      <c r="AC58" s="112"/>
      <c r="AD58" s="112">
        <f t="shared" si="95"/>
        <v>0.99657178684435155</v>
      </c>
      <c r="AE58" s="109"/>
      <c r="AF58" s="87">
        <v>1997</v>
      </c>
      <c r="AG58" s="89"/>
      <c r="AI58" s="109">
        <f t="shared" si="78"/>
        <v>0.8686607791629738</v>
      </c>
      <c r="AJ58" s="109">
        <f t="shared" si="79"/>
        <v>0.1313392208370262</v>
      </c>
      <c r="AL58" s="109">
        <f t="shared" si="84"/>
        <v>0.86937464758312277</v>
      </c>
      <c r="AM58" s="109">
        <f t="shared" si="85"/>
        <v>0.13062385576068702</v>
      </c>
      <c r="AN58" s="109">
        <f t="shared" si="86"/>
        <v>0.9999985033438098</v>
      </c>
      <c r="AO58" s="109"/>
      <c r="AP58" s="109">
        <f t="shared" si="87"/>
        <v>0.86937594874001811</v>
      </c>
      <c r="AQ58" s="109">
        <f t="shared" si="88"/>
        <v>0.13062405125998194</v>
      </c>
      <c r="AT58" s="19">
        <f t="shared" si="89"/>
        <v>-4.748574032726053E-2</v>
      </c>
      <c r="AU58" s="19">
        <f t="shared" si="89"/>
        <v>-3.2984775620749279E-2</v>
      </c>
      <c r="AV58" s="19"/>
      <c r="AW58" s="19">
        <f t="shared" si="2"/>
        <v>0.53490732092171234</v>
      </c>
      <c r="AX58" s="19">
        <f t="shared" si="3"/>
        <v>0.46509267907828761</v>
      </c>
      <c r="AY58" s="19"/>
      <c r="AZ58" s="19">
        <f t="shared" si="90"/>
        <v>1.1051205011660632E-2</v>
      </c>
      <c r="BA58" s="19">
        <f t="shared" si="90"/>
        <v>-1.2560899062827558E-2</v>
      </c>
      <c r="BB58" s="19"/>
      <c r="BC58" s="19"/>
      <c r="BD58" s="19">
        <f t="shared" si="24"/>
        <v>-1.2140114234854303E-2</v>
      </c>
      <c r="BE58" s="19">
        <f t="shared" si="24"/>
        <v>9.5464077001679287E-3</v>
      </c>
      <c r="BF58" s="19"/>
      <c r="BG58" s="19"/>
      <c r="BH58" s="19">
        <f t="shared" si="19"/>
        <v>0.95543211388032312</v>
      </c>
      <c r="BI58" s="19">
        <f t="shared" si="20"/>
        <v>0.72725846876360989</v>
      </c>
      <c r="BJ58" s="19">
        <f t="shared" si="62"/>
        <v>0.91593317404346064</v>
      </c>
      <c r="BK58" s="19"/>
      <c r="BL58" s="19">
        <f t="shared" si="21"/>
        <v>1.007998716483675</v>
      </c>
      <c r="BM58" s="19">
        <f t="shared" si="22"/>
        <v>1.3233190389500677</v>
      </c>
      <c r="BN58" s="19">
        <f t="shared" si="65"/>
        <v>1.0855679079714871</v>
      </c>
      <c r="BO58" s="19"/>
      <c r="BP58" s="19">
        <f t="shared" si="25"/>
        <v>0.99073584627595546</v>
      </c>
      <c r="BQ58" s="19">
        <f t="shared" si="23"/>
        <v>0.71611665280427206</v>
      </c>
      <c r="BR58" s="19">
        <f t="shared" si="68"/>
        <v>0.91801883560335218</v>
      </c>
      <c r="BU58" s="90"/>
      <c r="CD58" s="89"/>
      <c r="CF58" s="112">
        <f t="shared" si="80"/>
        <v>1.048408442004032</v>
      </c>
      <c r="CG58" s="112">
        <f t="shared" si="81"/>
        <v>0.95415189717883286</v>
      </c>
      <c r="CH58" s="112">
        <f t="shared" si="82"/>
        <v>1.007998716483675</v>
      </c>
      <c r="CI58" s="112">
        <f t="shared" si="28"/>
        <v>0.99073584627595535</v>
      </c>
      <c r="CJ58" s="112">
        <f t="shared" si="29"/>
        <v>0.95543211388032301</v>
      </c>
      <c r="CK58" s="112">
        <f t="shared" si="30"/>
        <v>1.0003413008051347</v>
      </c>
      <c r="CL58" s="112">
        <f t="shared" si="31"/>
        <v>1.0003409039564515</v>
      </c>
      <c r="CM58" s="112"/>
      <c r="CN58" s="112">
        <f t="shared" si="32"/>
        <v>0.99866046142053067</v>
      </c>
    </row>
    <row r="59" spans="1:92" x14ac:dyDescent="0.2">
      <c r="A59" s="86" t="str">
        <f t="shared" si="10"/>
        <v>Source</v>
      </c>
      <c r="B59" s="86">
        <f t="shared" si="83"/>
        <v>1998</v>
      </c>
      <c r="D59" s="77">
        <f>Conversion_factors!$A60*D215+D293</f>
        <v>23756.256887058189</v>
      </c>
      <c r="E59" s="77">
        <f>Conversion_factors!$A60*E215+E293</f>
        <v>3673.3706785519462</v>
      </c>
      <c r="F59" s="108">
        <f t="shared" si="96"/>
        <v>27429.627565610135</v>
      </c>
      <c r="G59" s="108"/>
      <c r="H59" s="126">
        <f>Manufacturing!CE54</f>
        <v>1240111.2112800002</v>
      </c>
      <c r="I59" s="126">
        <f>NonManufacturing!T64</f>
        <v>1037827.9708746041</v>
      </c>
      <c r="J59" s="126">
        <f t="shared" si="34"/>
        <v>2277939.1821546042</v>
      </c>
      <c r="L59" s="79">
        <f t="shared" si="97"/>
        <v>19.156553598558148</v>
      </c>
      <c r="M59" s="79">
        <f t="shared" si="98"/>
        <v>3.5394793565414342</v>
      </c>
      <c r="N59" s="79">
        <f t="shared" si="99"/>
        <v>12.041422255911872</v>
      </c>
      <c r="P59" s="262">
        <f>Manufacturing!BZ131</f>
        <v>0.9286646915201473</v>
      </c>
      <c r="Q59" s="262">
        <f>NonManufacturing!CR64</f>
        <v>0.83755107335340939</v>
      </c>
      <c r="R59" s="109"/>
      <c r="S59" s="262">
        <f>Manufacturing!CD131</f>
        <v>0.88479743590111826</v>
      </c>
      <c r="T59" s="262">
        <f>NonManufacturing!CV64</f>
        <v>0.99638186419150088</v>
      </c>
      <c r="V59" s="112">
        <f t="shared" si="26"/>
        <v>1.3554499440435852</v>
      </c>
      <c r="W59" s="113">
        <f t="shared" si="27"/>
        <v>0.90239549324558221</v>
      </c>
      <c r="X59" s="112">
        <f t="shared" si="91"/>
        <v>1.0992484774837379</v>
      </c>
      <c r="Y59" s="112">
        <f t="shared" si="92"/>
        <v>0.89767301627130014</v>
      </c>
      <c r="Z59" s="112">
        <f t="shared" si="93"/>
        <v>0.91449975334005951</v>
      </c>
      <c r="AA59" s="112">
        <f t="shared" si="94"/>
        <v>1.2231539441455332</v>
      </c>
      <c r="AB59" s="112">
        <f t="shared" si="43"/>
        <v>1.2231519208249078</v>
      </c>
      <c r="AC59" s="112"/>
      <c r="AD59" s="112">
        <f t="shared" si="95"/>
        <v>0.98676569641446132</v>
      </c>
      <c r="AE59" s="109"/>
      <c r="AF59" s="87">
        <v>1998</v>
      </c>
      <c r="AG59" s="89"/>
      <c r="AI59" s="109">
        <f t="shared" si="78"/>
        <v>0.86608018392646968</v>
      </c>
      <c r="AJ59" s="109">
        <f t="shared" si="79"/>
        <v>0.13391981607353032</v>
      </c>
      <c r="AL59" s="109">
        <f t="shared" si="84"/>
        <v>0.86736984173010001</v>
      </c>
      <c r="AM59" s="109">
        <f t="shared" si="85"/>
        <v>0.13262533409274058</v>
      </c>
      <c r="AN59" s="109">
        <f t="shared" si="86"/>
        <v>0.99999517582284059</v>
      </c>
      <c r="AO59" s="109"/>
      <c r="AP59" s="109">
        <f t="shared" si="87"/>
        <v>0.8673740260960654</v>
      </c>
      <c r="AQ59" s="109">
        <f t="shared" si="88"/>
        <v>0.13262597390393463</v>
      </c>
      <c r="AT59" s="19">
        <f t="shared" si="89"/>
        <v>-3.9530489838444796E-3</v>
      </c>
      <c r="AU59" s="19">
        <f t="shared" si="89"/>
        <v>1.4043721268251416E-2</v>
      </c>
      <c r="AV59" s="19"/>
      <c r="AW59" s="19">
        <f t="shared" si="2"/>
        <v>0.5444004918985732</v>
      </c>
      <c r="AX59" s="19">
        <f t="shared" si="3"/>
        <v>0.45559950810142674</v>
      </c>
      <c r="AY59" s="19"/>
      <c r="AZ59" s="19">
        <f t="shared" si="90"/>
        <v>1.7591674370247116E-2</v>
      </c>
      <c r="BA59" s="19">
        <f t="shared" si="90"/>
        <v>-2.0622543673145421E-2</v>
      </c>
      <c r="BB59" s="19"/>
      <c r="BC59" s="19"/>
      <c r="BD59" s="19">
        <f t="shared" si="24"/>
        <v>-2.8068536445723956E-2</v>
      </c>
      <c r="BE59" s="19">
        <f t="shared" si="24"/>
        <v>1.4581521880724051E-2</v>
      </c>
      <c r="BF59" s="19"/>
      <c r="BG59" s="19"/>
      <c r="BH59" s="19">
        <f t="shared" si="19"/>
        <v>0.9984350160644655</v>
      </c>
      <c r="BI59" s="19">
        <f t="shared" si="20"/>
        <v>0.72612032094301338</v>
      </c>
      <c r="BJ59" s="19">
        <f t="shared" si="62"/>
        <v>0.91449975334005951</v>
      </c>
      <c r="BK59" s="19"/>
      <c r="BL59" s="19">
        <f t="shared" si="21"/>
        <v>1.0126022236027727</v>
      </c>
      <c r="BM59" s="19">
        <f t="shared" si="22"/>
        <v>1.3399958013767228</v>
      </c>
      <c r="BN59" s="19">
        <f t="shared" si="65"/>
        <v>1.0992484774837379</v>
      </c>
      <c r="BO59" s="19"/>
      <c r="BP59" s="19">
        <f t="shared" si="25"/>
        <v>0.9778372528503948</v>
      </c>
      <c r="BQ59" s="19">
        <f t="shared" si="23"/>
        <v>0.70024554049854937</v>
      </c>
      <c r="BR59" s="19">
        <f t="shared" si="68"/>
        <v>0.89767301627130014</v>
      </c>
      <c r="BU59" s="90"/>
      <c r="CD59" s="89"/>
      <c r="CF59" s="112">
        <f t="shared" si="80"/>
        <v>1.0816047227032359</v>
      </c>
      <c r="CG59" s="112">
        <f t="shared" si="81"/>
        <v>0.94328436866189702</v>
      </c>
      <c r="CH59" s="112">
        <f t="shared" si="82"/>
        <v>1.0207017417001103</v>
      </c>
      <c r="CI59" s="112">
        <f t="shared" si="28"/>
        <v>0.96877841822289135</v>
      </c>
      <c r="CJ59" s="112">
        <f t="shared" si="29"/>
        <v>0.95393687797060656</v>
      </c>
      <c r="CK59" s="112">
        <f t="shared" si="30"/>
        <v>1.020261560543323</v>
      </c>
      <c r="CL59" s="112">
        <f t="shared" si="31"/>
        <v>1.0202608279968479</v>
      </c>
      <c r="CM59" s="112"/>
      <c r="CN59" s="112">
        <f t="shared" si="32"/>
        <v>0.98883381880158294</v>
      </c>
    </row>
    <row r="60" spans="1:92" x14ac:dyDescent="0.2">
      <c r="A60" s="86" t="str">
        <f t="shared" si="10"/>
        <v>Source</v>
      </c>
      <c r="B60" s="86">
        <f t="shared" si="83"/>
        <v>1999</v>
      </c>
      <c r="D60" s="77">
        <f>Conversion_factors!$A61*D216+D294</f>
        <v>24218.878830214326</v>
      </c>
      <c r="E60" s="77">
        <f>Conversion_factors!$A61*E216+E294</f>
        <v>3597.7481490474511</v>
      </c>
      <c r="F60" s="108">
        <f t="shared" si="96"/>
        <v>27816.626979261775</v>
      </c>
      <c r="G60" s="108"/>
      <c r="H60" s="126">
        <f>Manufacturing!CE55</f>
        <v>1306744.70832</v>
      </c>
      <c r="I60" s="126">
        <f>NonManufacturing!T65</f>
        <v>1016080.4096907235</v>
      </c>
      <c r="J60" s="126">
        <f t="shared" si="34"/>
        <v>2322825.1180107235</v>
      </c>
      <c r="L60" s="79">
        <f t="shared" si="97"/>
        <v>18.533749305440864</v>
      </c>
      <c r="M60" s="79">
        <f t="shared" si="98"/>
        <v>3.5408104661151185</v>
      </c>
      <c r="N60" s="79">
        <f t="shared" si="99"/>
        <v>11.975342768414716</v>
      </c>
      <c r="P60" s="262">
        <f>Manufacturing!BZ132</f>
        <v>0.92886761856656652</v>
      </c>
      <c r="Q60" s="262">
        <f>NonManufacturing!CR65</f>
        <v>0.82975507561614792</v>
      </c>
      <c r="R60" s="109"/>
      <c r="S60" s="262">
        <f>Manufacturing!CD132</f>
        <v>0.85584487615379445</v>
      </c>
      <c r="T60" s="262">
        <f>NonManufacturing!CV65</f>
        <v>1.0061216456508923</v>
      </c>
      <c r="V60" s="112">
        <f t="shared" si="26"/>
        <v>1.3821585760040638</v>
      </c>
      <c r="W60" s="113">
        <f t="shared" si="27"/>
        <v>0.897443434390231</v>
      </c>
      <c r="X60" s="112">
        <f t="shared" si="91"/>
        <v>1.1249918845064164</v>
      </c>
      <c r="Y60" s="112">
        <f t="shared" si="92"/>
        <v>0.87322694796539524</v>
      </c>
      <c r="Z60" s="112">
        <f t="shared" si="93"/>
        <v>0.91354815203028761</v>
      </c>
      <c r="AA60" s="112">
        <f t="shared" si="94"/>
        <v>1.2404116469596</v>
      </c>
      <c r="AB60" s="112">
        <f t="shared" si="43"/>
        <v>1.2404091393209979</v>
      </c>
      <c r="AC60" s="112"/>
      <c r="AD60" s="112">
        <f t="shared" si="95"/>
        <v>0.98237322979337638</v>
      </c>
      <c r="AE60" s="109"/>
      <c r="AF60" s="87">
        <v>1999</v>
      </c>
      <c r="AG60" s="89"/>
      <c r="AI60" s="109">
        <f t="shared" si="78"/>
        <v>0.87066195510585487</v>
      </c>
      <c r="AJ60" s="109">
        <f t="shared" si="79"/>
        <v>0.12933804489414524</v>
      </c>
      <c r="AL60" s="109">
        <f t="shared" si="84"/>
        <v>0.86836905495244165</v>
      </c>
      <c r="AM60" s="109">
        <f t="shared" si="85"/>
        <v>0.13161563912823482</v>
      </c>
      <c r="AN60" s="109">
        <f t="shared" si="86"/>
        <v>0.99998469408067647</v>
      </c>
      <c r="AO60" s="109"/>
      <c r="AP60" s="109">
        <f t="shared" si="87"/>
        <v>0.86838234634257672</v>
      </c>
      <c r="AQ60" s="109">
        <f t="shared" si="88"/>
        <v>0.13161765365742326</v>
      </c>
      <c r="AT60" s="19">
        <f t="shared" si="89"/>
        <v>2.1849100134045785E-4</v>
      </c>
      <c r="AU60" s="19">
        <f t="shared" si="89"/>
        <v>-9.3516773243399794E-3</v>
      </c>
      <c r="AV60" s="19"/>
      <c r="AW60" s="19">
        <f t="shared" si="2"/>
        <v>0.56256697854167392</v>
      </c>
      <c r="AX60" s="19">
        <f t="shared" si="3"/>
        <v>0.43743302145832602</v>
      </c>
      <c r="AY60" s="19"/>
      <c r="AZ60" s="19">
        <f t="shared" si="90"/>
        <v>3.2825025615090465E-2</v>
      </c>
      <c r="BA60" s="19">
        <f t="shared" si="90"/>
        <v>-4.0690551632346958E-2</v>
      </c>
      <c r="BB60" s="19"/>
      <c r="BC60" s="19"/>
      <c r="BD60" s="19">
        <f t="shared" si="24"/>
        <v>-3.3269592549084855E-2</v>
      </c>
      <c r="BE60" s="19">
        <f t="shared" si="24"/>
        <v>9.7276815904665474E-3</v>
      </c>
      <c r="BF60" s="19"/>
      <c r="BG60" s="19"/>
      <c r="BH60" s="19">
        <f t="shared" si="19"/>
        <v>0.99895942967037843</v>
      </c>
      <c r="BI60" s="19">
        <f t="shared" si="20"/>
        <v>0.72536474168130483</v>
      </c>
      <c r="BJ60" s="19">
        <f t="shared" si="62"/>
        <v>0.91354815203028761</v>
      </c>
      <c r="BK60" s="19"/>
      <c r="BL60" s="19">
        <f t="shared" si="21"/>
        <v>1.0234190972741732</v>
      </c>
      <c r="BM60" s="19">
        <f t="shared" si="22"/>
        <v>1.3713772933961481</v>
      </c>
      <c r="BN60" s="19">
        <f t="shared" si="65"/>
        <v>1.1249918845064164</v>
      </c>
      <c r="BO60" s="19"/>
      <c r="BP60" s="19">
        <f t="shared" si="25"/>
        <v>0.97276729069182954</v>
      </c>
      <c r="BQ60" s="19">
        <f t="shared" si="23"/>
        <v>0.68117595724980962</v>
      </c>
      <c r="BR60" s="19">
        <f t="shared" si="68"/>
        <v>0.87322694796539524</v>
      </c>
      <c r="BU60" s="90"/>
      <c r="CD60" s="89"/>
      <c r="CF60" s="112">
        <f t="shared" si="80"/>
        <v>1.1029173374496106</v>
      </c>
      <c r="CG60" s="112">
        <f t="shared" si="81"/>
        <v>0.93810792469036752</v>
      </c>
      <c r="CH60" s="112">
        <f t="shared" si="82"/>
        <v>1.0446056550769032</v>
      </c>
      <c r="CI60" s="112">
        <f t="shared" si="28"/>
        <v>0.94239595717539815</v>
      </c>
      <c r="CJ60" s="112">
        <f t="shared" si="29"/>
        <v>0.95294423955905849</v>
      </c>
      <c r="CK60" s="112">
        <f t="shared" si="30"/>
        <v>1.0346566175913323</v>
      </c>
      <c r="CL60" s="112">
        <f t="shared" si="31"/>
        <v>1.0346554945398798</v>
      </c>
      <c r="CM60" s="112"/>
      <c r="CN60" s="112">
        <f t="shared" si="32"/>
        <v>0.9844321461870319</v>
      </c>
    </row>
    <row r="61" spans="1:92" x14ac:dyDescent="0.2">
      <c r="A61" s="86" t="str">
        <f t="shared" si="10"/>
        <v>Source</v>
      </c>
      <c r="B61" s="86">
        <f t="shared" si="83"/>
        <v>2000</v>
      </c>
      <c r="D61" s="77">
        <f>Conversion_factors!$A62*D217+D295</f>
        <v>24282.386453764506</v>
      </c>
      <c r="E61" s="77">
        <f>Conversion_factors!$A62*E217+E295</f>
        <v>3636.6687571649618</v>
      </c>
      <c r="F61" s="108">
        <f t="shared" si="96"/>
        <v>27919.055210929466</v>
      </c>
      <c r="G61" s="108"/>
      <c r="H61" s="126">
        <f>Manufacturing!CE56</f>
        <v>1390169.9721599999</v>
      </c>
      <c r="I61" s="126">
        <f>NonManufacturing!T66</f>
        <v>986679.51485938381</v>
      </c>
      <c r="J61" s="126">
        <f t="shared" si="34"/>
        <v>2376849.4870193838</v>
      </c>
      <c r="L61" s="79">
        <f t="shared" si="97"/>
        <v>17.467206845243062</v>
      </c>
      <c r="M61" s="79">
        <f t="shared" si="98"/>
        <v>3.6857649342028149</v>
      </c>
      <c r="N61" s="79">
        <f t="shared" si="99"/>
        <v>11.746244498611695</v>
      </c>
      <c r="P61" s="262">
        <f>Manufacturing!BZ133</f>
        <v>0.93794345295203807</v>
      </c>
      <c r="Q61" s="262">
        <f>NonManufacturing!CR66</f>
        <v>0.83331672676888957</v>
      </c>
      <c r="R61" s="109"/>
      <c r="S61" s="262">
        <f>Manufacturing!CD133</f>
        <v>0.79878983335490472</v>
      </c>
      <c r="T61" s="262">
        <f>NonManufacturing!CV66</f>
        <v>1.0428341974929851</v>
      </c>
      <c r="V61" s="112">
        <f t="shared" si="26"/>
        <v>1.4143048811044991</v>
      </c>
      <c r="W61" s="113">
        <f t="shared" si="27"/>
        <v>0.88027459488050397</v>
      </c>
      <c r="X61" s="112">
        <f t="shared" si="91"/>
        <v>1.15583973548706</v>
      </c>
      <c r="Y61" s="112">
        <f t="shared" si="92"/>
        <v>0.82617857101798164</v>
      </c>
      <c r="Z61" s="112">
        <f t="shared" si="93"/>
        <v>0.92182315041045226</v>
      </c>
      <c r="AA61" s="112">
        <f t="shared" si="94"/>
        <v>1.2449794926267559</v>
      </c>
      <c r="AB61" s="112">
        <f t="shared" si="43"/>
        <v>1.2449766562517823</v>
      </c>
      <c r="AC61" s="112"/>
      <c r="AD61" s="112">
        <f t="shared" si="95"/>
        <v>0.95493002099050106</v>
      </c>
      <c r="AE61" s="109"/>
      <c r="AF61" s="87">
        <v>2000</v>
      </c>
      <c r="AG61" s="89"/>
      <c r="AI61" s="109">
        <f t="shared" si="78"/>
        <v>0.86974241321241719</v>
      </c>
      <c r="AJ61" s="109">
        <f t="shared" si="79"/>
        <v>0.13025758678758284</v>
      </c>
      <c r="AL61" s="109">
        <f t="shared" si="84"/>
        <v>0.87020210318588032</v>
      </c>
      <c r="AM61" s="109">
        <f t="shared" si="85"/>
        <v>0.12979727297083923</v>
      </c>
      <c r="AN61" s="109">
        <f t="shared" si="86"/>
        <v>0.99999937615671952</v>
      </c>
      <c r="AO61" s="109"/>
      <c r="AP61" s="109">
        <f t="shared" si="87"/>
        <v>0.87020264605595377</v>
      </c>
      <c r="AQ61" s="109">
        <f t="shared" si="88"/>
        <v>0.12979735394404632</v>
      </c>
      <c r="AT61" s="19">
        <f t="shared" si="89"/>
        <v>9.7234326817166334E-3</v>
      </c>
      <c r="AU61" s="19">
        <f t="shared" si="89"/>
        <v>4.2832264882511732E-3</v>
      </c>
      <c r="AV61" s="19"/>
      <c r="AW61" s="19">
        <f t="shared" si="2"/>
        <v>0.58487926128772272</v>
      </c>
      <c r="AX61" s="19">
        <f t="shared" si="3"/>
        <v>0.41512073871227723</v>
      </c>
      <c r="AY61" s="19"/>
      <c r="AZ61" s="19">
        <f t="shared" si="90"/>
        <v>3.8895235016224827E-2</v>
      </c>
      <c r="BA61" s="19">
        <f t="shared" si="90"/>
        <v>-5.2354185695149207E-2</v>
      </c>
      <c r="BB61" s="19"/>
      <c r="BC61" s="19"/>
      <c r="BD61" s="19">
        <f t="shared" si="24"/>
        <v>-6.8991266209811497E-2</v>
      </c>
      <c r="BE61" s="19">
        <f t="shared" si="24"/>
        <v>3.5839211955579396E-2</v>
      </c>
      <c r="BF61" s="19"/>
      <c r="BG61" s="19"/>
      <c r="BH61" s="19">
        <f t="shared" si="19"/>
        <v>1.009058086715817</v>
      </c>
      <c r="BI61" s="19">
        <f t="shared" si="20"/>
        <v>0.73193515841205026</v>
      </c>
      <c r="BJ61" s="19">
        <f t="shared" si="62"/>
        <v>0.92182315041045226</v>
      </c>
      <c r="BK61" s="19"/>
      <c r="BL61" s="19">
        <f t="shared" si="21"/>
        <v>1.027420509788102</v>
      </c>
      <c r="BM61" s="19">
        <f t="shared" si="22"/>
        <v>1.4089811578928979</v>
      </c>
      <c r="BN61" s="19">
        <f t="shared" si="65"/>
        <v>1.15583973548706</v>
      </c>
      <c r="BO61" s="19"/>
      <c r="BP61" s="19">
        <f t="shared" si="25"/>
        <v>0.94612124939909892</v>
      </c>
      <c r="BQ61" s="19">
        <f t="shared" si="23"/>
        <v>0.64447504773381703</v>
      </c>
      <c r="BR61" s="19">
        <f t="shared" si="68"/>
        <v>0.82617857101798164</v>
      </c>
      <c r="BU61" s="90"/>
      <c r="CD61" s="89"/>
      <c r="CF61" s="112">
        <f t="shared" si="80"/>
        <v>1.1285690375119273</v>
      </c>
      <c r="CG61" s="112">
        <f t="shared" si="81"/>
        <v>0.92016113965120194</v>
      </c>
      <c r="CH61" s="112">
        <f t="shared" si="82"/>
        <v>1.0732492746666462</v>
      </c>
      <c r="CI61" s="112">
        <f t="shared" si="28"/>
        <v>0.89162084043144729</v>
      </c>
      <c r="CJ61" s="112">
        <f t="shared" si="29"/>
        <v>0.9615760911163227</v>
      </c>
      <c r="CK61" s="112">
        <f t="shared" si="30"/>
        <v>1.0384667654235</v>
      </c>
      <c r="CL61" s="112">
        <f t="shared" si="31"/>
        <v>1.0384653717320351</v>
      </c>
      <c r="CM61" s="112"/>
      <c r="CN61" s="112">
        <f t="shared" si="32"/>
        <v>0.95693142027071632</v>
      </c>
    </row>
    <row r="62" spans="1:92" x14ac:dyDescent="0.2">
      <c r="A62" s="86" t="str">
        <f t="shared" si="10"/>
        <v>Source</v>
      </c>
      <c r="B62" s="86">
        <f t="shared" si="83"/>
        <v>2001</v>
      </c>
      <c r="D62" s="77">
        <f>Conversion_factors!$A63*D218+D296</f>
        <v>23361.923310877268</v>
      </c>
      <c r="E62" s="77">
        <f>Conversion_factors!$A63*E218+E296</f>
        <v>3672.6562136985158</v>
      </c>
      <c r="F62" s="108">
        <f t="shared" si="96"/>
        <v>27034.579524575784</v>
      </c>
      <c r="G62" s="108"/>
      <c r="H62" s="126">
        <f>Manufacturing!CE57</f>
        <v>1326063.0867600001</v>
      </c>
      <c r="I62" s="126">
        <f>NonManufacturing!T67</f>
        <v>995718.88812446385</v>
      </c>
      <c r="J62" s="126">
        <f t="shared" si="34"/>
        <v>2321781.9748844639</v>
      </c>
      <c r="L62" s="79">
        <f t="shared" si="97"/>
        <v>17.617505188201857</v>
      </c>
      <c r="M62" s="79">
        <f t="shared" si="98"/>
        <v>3.6884468673847608</v>
      </c>
      <c r="N62" s="79">
        <f t="shared" si="99"/>
        <v>11.643892414110534</v>
      </c>
      <c r="P62" s="262">
        <f>Manufacturing!BZ134</f>
        <v>0.93934589132775725</v>
      </c>
      <c r="Q62" s="262">
        <f>NonManufacturing!CR67</f>
        <v>0.84491285129085747</v>
      </c>
      <c r="R62" s="109"/>
      <c r="S62" s="262">
        <f>Manufacturing!CD134</f>
        <v>0.80446036105648477</v>
      </c>
      <c r="T62" s="262">
        <f>NonManufacturing!CV67</f>
        <v>1.0292700737719862</v>
      </c>
      <c r="U62" s="109"/>
      <c r="V62" s="112">
        <f t="shared" si="26"/>
        <v>1.3815378709812103</v>
      </c>
      <c r="W62" s="113">
        <f t="shared" si="27"/>
        <v>0.87260423353819716</v>
      </c>
      <c r="X62" s="112">
        <f t="shared" si="91"/>
        <v>1.1371789755289339</v>
      </c>
      <c r="Y62" s="112">
        <f t="shared" si="92"/>
        <v>0.82981427315031009</v>
      </c>
      <c r="Z62" s="112">
        <f t="shared" si="93"/>
        <v>0.92471655885659532</v>
      </c>
      <c r="AA62" s="112">
        <f t="shared" si="94"/>
        <v>1.2055386853589682</v>
      </c>
      <c r="AB62" s="112">
        <f t="shared" si="43"/>
        <v>1.2055357950115517</v>
      </c>
      <c r="AC62" s="112"/>
      <c r="AD62" s="112">
        <f t="shared" si="95"/>
        <v>0.94364734502035652</v>
      </c>
      <c r="AE62" s="109"/>
      <c r="AF62" s="87">
        <v>2001</v>
      </c>
      <c r="AG62" s="89"/>
      <c r="AI62" s="109">
        <f t="shared" si="78"/>
        <v>0.86414968243320045</v>
      </c>
      <c r="AJ62" s="109">
        <f t="shared" si="79"/>
        <v>0.13585031756679949</v>
      </c>
      <c r="AL62" s="109">
        <f t="shared" si="84"/>
        <v>0.86694304122237831</v>
      </c>
      <c r="AM62" s="109">
        <f t="shared" si="85"/>
        <v>0.13303435967219762</v>
      </c>
      <c r="AN62" s="109">
        <f t="shared" si="86"/>
        <v>0.99997740089457587</v>
      </c>
      <c r="AO62" s="109"/>
      <c r="AP62" s="109">
        <f t="shared" si="87"/>
        <v>0.8669626338023384</v>
      </c>
      <c r="AQ62" s="109">
        <f t="shared" si="88"/>
        <v>0.13303736619766168</v>
      </c>
      <c r="AT62" s="109">
        <f t="shared" ref="AT62:AT67" si="100">LN(P62/P61)</f>
        <v>1.4941102615734399E-3</v>
      </c>
      <c r="AU62" s="109">
        <f t="shared" ref="AU62:AU67" si="101">LN(Q62/Q61)</f>
        <v>1.3819693359118949E-2</v>
      </c>
      <c r="AW62" s="19">
        <f t="shared" ref="AW62:AW67" si="102">H62/J62</f>
        <v>0.57114022811120646</v>
      </c>
      <c r="AX62" s="19">
        <f t="shared" ref="AX62:AX67" si="103">I62/J62</f>
        <v>0.4288597718887936</v>
      </c>
      <c r="AY62" s="109"/>
      <c r="AZ62" s="109">
        <f t="shared" ref="AZ62:AZ67" si="104">LN(AW62/AW61)</f>
        <v>-2.3770672081657708E-2</v>
      </c>
      <c r="BA62" s="109">
        <f t="shared" ref="BA62:BA67" si="105">LN(AX62/AX61)</f>
        <v>3.2560578866682441E-2</v>
      </c>
      <c r="BB62" s="109"/>
      <c r="BC62" s="109"/>
      <c r="BD62" s="109">
        <f t="shared" ref="BD62:BD67" si="106">LN(S62/S61)</f>
        <v>7.0738196283010842E-3</v>
      </c>
      <c r="BE62" s="109">
        <f t="shared" ref="BE62:BE67" si="107">LN(T62/T61)</f>
        <v>-1.3092311674850584E-2</v>
      </c>
      <c r="BH62" s="109">
        <f t="shared" ref="BH62:BH67" si="108">EXP(SUMPRODUCT($AP62:$AQ62,AT62:AU62))</f>
        <v>1.0031387890886172</v>
      </c>
      <c r="BI62" s="109">
        <f t="shared" ref="BI62:BI67" si="109">IF(ISERR(BH62),BI61,BH62*BI61)</f>
        <v>0.73423254850084929</v>
      </c>
      <c r="BJ62" s="109">
        <f t="shared" si="62"/>
        <v>0.92471655885659532</v>
      </c>
      <c r="BK62" s="109"/>
      <c r="BL62" s="109">
        <f t="shared" ref="BL62:BL67" si="110">EXP(SUMPRODUCT($AP62:$AQ62,AZ62:BA62))</f>
        <v>0.98385523582102608</v>
      </c>
      <c r="BM62" s="109">
        <f t="shared" ref="BM62:BM67" si="111">IF(ISERR(BL62),BM61,BL62*BM61)</f>
        <v>1.3862334893660995</v>
      </c>
      <c r="BN62" s="109">
        <f t="shared" si="65"/>
        <v>1.1371789755289339</v>
      </c>
      <c r="BO62" s="109"/>
      <c r="BP62" s="109">
        <f t="shared" ref="BP62:BP67" si="112">EXP(SUMPRODUCT($AP62:$AQ62,BD62:BE62))</f>
        <v>1.0044006250704962</v>
      </c>
      <c r="BQ62" s="109">
        <f t="shared" ref="BQ62:BQ67" si="113">IF(ISERR(BP62),BQ61,BP62*BQ61)</f>
        <v>0.64731114078618368</v>
      </c>
      <c r="BR62" s="109">
        <f t="shared" si="68"/>
        <v>0.82981427315031009</v>
      </c>
      <c r="BU62" s="90"/>
      <c r="CD62" s="89"/>
      <c r="CF62" s="112">
        <f t="shared" si="80"/>
        <v>1.1024220351427463</v>
      </c>
      <c r="CG62" s="112">
        <f t="shared" si="81"/>
        <v>0.91214322288372818</v>
      </c>
      <c r="CH62" s="112">
        <f t="shared" si="82"/>
        <v>1.0559219182218984</v>
      </c>
      <c r="CI62" s="112">
        <f t="shared" si="28"/>
        <v>0.89554452945522678</v>
      </c>
      <c r="CJ62" s="112">
        <f t="shared" si="29"/>
        <v>0.9645942756589938</v>
      </c>
      <c r="CK62" s="112">
        <f t="shared" si="30"/>
        <v>1.0055682576234601</v>
      </c>
      <c r="CL62" s="112">
        <f t="shared" si="31"/>
        <v>1.0055667881131432</v>
      </c>
      <c r="CM62" s="112"/>
      <c r="CN62" s="112">
        <f t="shared" si="32"/>
        <v>0.94562509739549061</v>
      </c>
    </row>
    <row r="63" spans="1:92" x14ac:dyDescent="0.2">
      <c r="A63" s="86" t="str">
        <f t="shared" si="10"/>
        <v>Source</v>
      </c>
      <c r="B63" s="86">
        <f t="shared" si="83"/>
        <v>2002</v>
      </c>
      <c r="D63" s="77">
        <f>Conversion_factors!$A64*D219+D297</f>
        <v>22353.851863533833</v>
      </c>
      <c r="E63" s="77">
        <f>Conversion_factors!$A64*E219+E297</f>
        <v>3606.3944885286837</v>
      </c>
      <c r="F63" s="108">
        <f t="shared" si="96"/>
        <v>25960.246352062517</v>
      </c>
      <c r="G63" s="108"/>
      <c r="H63" s="126">
        <f>Manufacturing!CE58</f>
        <v>1359128.7434399999</v>
      </c>
      <c r="I63" s="126">
        <f>NonManufacturing!T68</f>
        <v>979668.05296979821</v>
      </c>
      <c r="J63" s="126">
        <f t="shared" si="34"/>
        <v>2338796.7964097979</v>
      </c>
      <c r="L63" s="79">
        <f t="shared" si="97"/>
        <v>16.447192343939026</v>
      </c>
      <c r="M63" s="79">
        <f t="shared" si="98"/>
        <v>3.6812412914722898</v>
      </c>
      <c r="N63" s="79">
        <f t="shared" si="99"/>
        <v>11.099829789365689</v>
      </c>
      <c r="P63" s="262">
        <f>Manufacturing!BZ135</f>
        <v>0.88325593953283099</v>
      </c>
      <c r="Q63" s="262">
        <f>NonManufacturing!CR68</f>
        <v>0.84560532642959341</v>
      </c>
      <c r="R63" s="109"/>
      <c r="S63" s="262">
        <f>Manufacturing!CD135</f>
        <v>0.7987136711664744</v>
      </c>
      <c r="T63" s="262">
        <f>NonManufacturing!CV68</f>
        <v>1.0264181067491187</v>
      </c>
      <c r="U63" s="109"/>
      <c r="V63" s="112">
        <f t="shared" si="26"/>
        <v>1.3916622584385661</v>
      </c>
      <c r="W63" s="113">
        <f t="shared" si="27"/>
        <v>0.83183166945241671</v>
      </c>
      <c r="X63" s="112">
        <f t="shared" si="91"/>
        <v>1.1505754395636052</v>
      </c>
      <c r="Y63" s="112">
        <f t="shared" si="92"/>
        <v>0.82438400740336282</v>
      </c>
      <c r="Z63" s="112">
        <f t="shared" si="93"/>
        <v>0.87698456185927798</v>
      </c>
      <c r="AA63" s="112">
        <f t="shared" si="94"/>
        <v>1.1576318180159604</v>
      </c>
      <c r="AB63" s="112">
        <f t="shared" si="43"/>
        <v>1.1576287397508731</v>
      </c>
      <c r="AC63" s="112"/>
      <c r="AD63" s="112">
        <f t="shared" si="95"/>
        <v>0.94851599168733058</v>
      </c>
      <c r="AE63" s="109"/>
      <c r="AF63" s="87">
        <v>2002</v>
      </c>
      <c r="AG63" s="89"/>
      <c r="AI63" s="109">
        <f t="shared" si="78"/>
        <v>0.86108011304591647</v>
      </c>
      <c r="AJ63" s="109">
        <f t="shared" si="79"/>
        <v>0.1389198869540835</v>
      </c>
      <c r="AL63" s="109">
        <f t="shared" si="84"/>
        <v>0.8626139874971247</v>
      </c>
      <c r="AM63" s="109">
        <f t="shared" si="85"/>
        <v>0.1373793868361444</v>
      </c>
      <c r="AN63" s="109">
        <f t="shared" si="86"/>
        <v>0.99999337433326907</v>
      </c>
      <c r="AO63" s="109"/>
      <c r="AP63" s="109">
        <f t="shared" si="87"/>
        <v>0.86261970292779189</v>
      </c>
      <c r="AQ63" s="109">
        <f t="shared" si="88"/>
        <v>0.1373802970722082</v>
      </c>
      <c r="AT63" s="109">
        <f t="shared" si="100"/>
        <v>-6.1568761900807768E-2</v>
      </c>
      <c r="AU63" s="109">
        <f t="shared" si="101"/>
        <v>8.1924605909895331E-4</v>
      </c>
      <c r="AW63" s="19">
        <f t="shared" si="102"/>
        <v>0.58112305674710563</v>
      </c>
      <c r="AX63" s="19">
        <f t="shared" si="103"/>
        <v>0.41887694325289443</v>
      </c>
      <c r="AY63" s="109"/>
      <c r="AZ63" s="109">
        <f t="shared" si="104"/>
        <v>1.732777316774713E-2</v>
      </c>
      <c r="BA63" s="109">
        <f t="shared" si="105"/>
        <v>-2.3552808173809711E-2</v>
      </c>
      <c r="BB63" s="109"/>
      <c r="BC63" s="109"/>
      <c r="BD63" s="109">
        <f t="shared" si="106"/>
        <v>-7.1691711418000745E-3</v>
      </c>
      <c r="BE63" s="109">
        <f t="shared" si="107"/>
        <v>-2.774709588418228E-3</v>
      </c>
      <c r="BH63" s="109">
        <f t="shared" si="108"/>
        <v>0.94838202415631268</v>
      </c>
      <c r="BI63" s="109">
        <f t="shared" si="109"/>
        <v>0.69633295054868349</v>
      </c>
      <c r="BJ63" s="109">
        <f t="shared" si="62"/>
        <v>0.87698456185927798</v>
      </c>
      <c r="BK63" s="109"/>
      <c r="BL63" s="109">
        <f t="shared" si="110"/>
        <v>1.011780435905826</v>
      </c>
      <c r="BM63" s="109">
        <f t="shared" si="111"/>
        <v>1.4025639241380863</v>
      </c>
      <c r="BN63" s="109">
        <f t="shared" si="65"/>
        <v>1.1505754395636052</v>
      </c>
      <c r="BO63" s="109"/>
      <c r="BP63" s="109">
        <f t="shared" si="112"/>
        <v>0.99345604682559663</v>
      </c>
      <c r="BQ63" s="109">
        <f t="shared" si="113"/>
        <v>0.64307516699160927</v>
      </c>
      <c r="BR63" s="109">
        <f t="shared" si="68"/>
        <v>0.82438400740336282</v>
      </c>
      <c r="BU63" s="90"/>
      <c r="CD63" s="89"/>
      <c r="CF63" s="112">
        <f t="shared" si="80"/>
        <v>1.1105009651958071</v>
      </c>
      <c r="CG63" s="112">
        <f t="shared" si="81"/>
        <v>0.8695231935725718</v>
      </c>
      <c r="CH63" s="112">
        <f t="shared" si="82"/>
        <v>1.0683611387010683</v>
      </c>
      <c r="CI63" s="112">
        <f t="shared" si="28"/>
        <v>0.88968412798887864</v>
      </c>
      <c r="CJ63" s="112">
        <f t="shared" si="29"/>
        <v>0.91480387163906884</v>
      </c>
      <c r="CK63" s="112">
        <f t="shared" si="30"/>
        <v>0.9656080093897319</v>
      </c>
      <c r="CL63" s="112">
        <f t="shared" si="31"/>
        <v>0.96560634572248172</v>
      </c>
      <c r="CM63" s="112"/>
      <c r="CN63" s="112">
        <f t="shared" si="32"/>
        <v>0.95050394806246541</v>
      </c>
    </row>
    <row r="64" spans="1:92" x14ac:dyDescent="0.2">
      <c r="A64" s="86" t="str">
        <f t="shared" si="10"/>
        <v>Source</v>
      </c>
      <c r="B64" s="86">
        <f t="shared" si="83"/>
        <v>2003</v>
      </c>
      <c r="D64" s="77">
        <f>Conversion_factors!$A65*D220+D298</f>
        <v>21891.090776993464</v>
      </c>
      <c r="E64" s="77">
        <f>Conversion_factors!$A65*E220+E298</f>
        <v>3446.6840366037286</v>
      </c>
      <c r="F64" s="108">
        <f t="shared" si="96"/>
        <v>25337.774813597192</v>
      </c>
      <c r="G64" s="108"/>
      <c r="H64" s="126">
        <f>Manufacturing!CE59</f>
        <v>1402143.9142800001</v>
      </c>
      <c r="I64" s="126">
        <f>NonManufacturing!T69</f>
        <v>949978.77845571912</v>
      </c>
      <c r="J64" s="126">
        <f t="shared" si="34"/>
        <v>2352122.6927357195</v>
      </c>
      <c r="K64" s="251"/>
      <c r="L64" s="79">
        <f t="shared" si="97"/>
        <v>15.612584809623142</v>
      </c>
      <c r="M64" s="79">
        <f t="shared" si="98"/>
        <v>3.6281695073300915</v>
      </c>
      <c r="N64" s="79">
        <f t="shared" si="99"/>
        <v>10.772301501044232</v>
      </c>
      <c r="P64" s="262">
        <f>Manufacturing!BZ136</f>
        <v>0.87817232145831048</v>
      </c>
      <c r="Q64" s="262">
        <f>NonManufacturing!CR69</f>
        <v>0.80300921717893692</v>
      </c>
      <c r="R64" s="109"/>
      <c r="S64" s="262">
        <f>Manufacturing!CD136</f>
        <v>0.76257265810562347</v>
      </c>
      <c r="T64" s="262">
        <f>NonManufacturing!CV69</f>
        <v>1.0652824409558468</v>
      </c>
      <c r="V64" s="112">
        <f t="shared" si="26"/>
        <v>1.3995916121152592</v>
      </c>
      <c r="W64" s="113">
        <f t="shared" si="27"/>
        <v>0.80728639190875995</v>
      </c>
      <c r="X64" s="112">
        <f t="shared" si="91"/>
        <v>1.1702592022836147</v>
      </c>
      <c r="Y64" s="112">
        <f t="shared" si="92"/>
        <v>0.7961648883727257</v>
      </c>
      <c r="Z64" s="112">
        <f t="shared" si="93"/>
        <v>0.86645081998119911</v>
      </c>
      <c r="AA64" s="112">
        <f t="shared" si="94"/>
        <v>1.1298748294620493</v>
      </c>
      <c r="AB64" s="112">
        <f t="shared" si="43"/>
        <v>1.1298712626902923</v>
      </c>
      <c r="AC64" s="112"/>
      <c r="AD64" s="112">
        <f t="shared" si="95"/>
        <v>0.93171928715328911</v>
      </c>
      <c r="AE64" s="109"/>
      <c r="AF64" s="87">
        <v>2003</v>
      </c>
      <c r="AG64" s="89"/>
      <c r="AI64" s="109">
        <f t="shared" si="78"/>
        <v>0.86397053166823046</v>
      </c>
      <c r="AJ64" s="109">
        <f t="shared" si="79"/>
        <v>0.1360294683317696</v>
      </c>
      <c r="AL64" s="109">
        <f t="shared" si="84"/>
        <v>0.86252451518017126</v>
      </c>
      <c r="AM64" s="109">
        <f t="shared" si="85"/>
        <v>0.13746961321568074</v>
      </c>
      <c r="AN64" s="109">
        <f t="shared" si="86"/>
        <v>0.999994128395852</v>
      </c>
      <c r="AO64" s="109"/>
      <c r="AP64" s="109">
        <f t="shared" si="87"/>
        <v>0.86252957961242871</v>
      </c>
      <c r="AQ64" s="109">
        <f t="shared" si="88"/>
        <v>0.13747042038757132</v>
      </c>
      <c r="AT64" s="109">
        <f t="shared" si="100"/>
        <v>-5.7721705751420833E-3</v>
      </c>
      <c r="AU64" s="109">
        <f t="shared" si="101"/>
        <v>-5.1686541220059813E-2</v>
      </c>
      <c r="AW64" s="19">
        <f t="shared" si="102"/>
        <v>0.59611852672922727</v>
      </c>
      <c r="AX64" s="19">
        <f t="shared" si="103"/>
        <v>0.40388147327077256</v>
      </c>
      <c r="AY64" s="109"/>
      <c r="AZ64" s="109">
        <f t="shared" si="104"/>
        <v>2.5476981589072561E-2</v>
      </c>
      <c r="BA64" s="109">
        <f t="shared" si="105"/>
        <v>-3.6455733342995608E-2</v>
      </c>
      <c r="BB64" s="109"/>
      <c r="BC64" s="109"/>
      <c r="BD64" s="109">
        <f t="shared" si="106"/>
        <v>-4.6304729289023516E-2</v>
      </c>
      <c r="BE64" s="109">
        <f t="shared" si="107"/>
        <v>3.7164791587071588E-2</v>
      </c>
      <c r="BH64" s="109">
        <f t="shared" si="108"/>
        <v>0.98798868037568821</v>
      </c>
      <c r="BI64" s="109">
        <f t="shared" si="109"/>
        <v>0.68796907291470311</v>
      </c>
      <c r="BJ64" s="109">
        <f t="shared" si="62"/>
        <v>0.86645081998119911</v>
      </c>
      <c r="BK64" s="109"/>
      <c r="BL64" s="109">
        <f t="shared" si="110"/>
        <v>1.0171077549921239</v>
      </c>
      <c r="BM64" s="109">
        <f t="shared" si="111"/>
        <v>1.4265586441130325</v>
      </c>
      <c r="BN64" s="109">
        <f t="shared" si="65"/>
        <v>1.1702592022836147</v>
      </c>
      <c r="BO64" s="109"/>
      <c r="BP64" s="109">
        <f t="shared" si="112"/>
        <v>0.96576944873115456</v>
      </c>
      <c r="BQ64" s="109">
        <f t="shared" si="113"/>
        <v>0.62106234951818162</v>
      </c>
      <c r="BR64" s="109">
        <f t="shared" si="68"/>
        <v>0.7961648883727257</v>
      </c>
      <c r="BU64" s="90"/>
      <c r="CD64" s="89"/>
      <c r="CF64" s="112">
        <f t="shared" si="80"/>
        <v>1.1168283300847754</v>
      </c>
      <c r="CG64" s="112">
        <f t="shared" si="81"/>
        <v>0.84386573317444202</v>
      </c>
      <c r="CH64" s="112">
        <f t="shared" si="82"/>
        <v>1.0866383993050726</v>
      </c>
      <c r="CI64" s="112">
        <f t="shared" si="28"/>
        <v>0.85922974983267719</v>
      </c>
      <c r="CJ64" s="112">
        <f t="shared" si="29"/>
        <v>0.90381586994325402</v>
      </c>
      <c r="CK64" s="112">
        <f t="shared" si="30"/>
        <v>0.94245525041483469</v>
      </c>
      <c r="CL64" s="112">
        <f t="shared" si="31"/>
        <v>0.94245315759697679</v>
      </c>
      <c r="CM64" s="112"/>
      <c r="CN64" s="112">
        <f t="shared" si="32"/>
        <v>0.93367203999347848</v>
      </c>
    </row>
    <row r="65" spans="1:92" x14ac:dyDescent="0.2">
      <c r="A65" s="86" t="str">
        <f t="shared" si="10"/>
        <v>Source</v>
      </c>
      <c r="B65" s="86">
        <f t="shared" si="83"/>
        <v>2004</v>
      </c>
      <c r="D65" s="77">
        <f>Conversion_factors!$A66*D221+D299</f>
        <v>22417.767363623349</v>
      </c>
      <c r="E65" s="77">
        <f>Conversion_factors!$A66*E221+E299</f>
        <v>3628.2769501916555</v>
      </c>
      <c r="F65" s="108">
        <f t="shared" si="96"/>
        <v>26046.044313815004</v>
      </c>
      <c r="G65" s="249"/>
      <c r="H65" s="126">
        <f>Manufacturing!CE60</f>
        <v>1516877.1919200001</v>
      </c>
      <c r="I65" s="126">
        <f>NonManufacturing!T70</f>
        <v>951756.46926694829</v>
      </c>
      <c r="J65" s="126">
        <f t="shared" si="34"/>
        <v>2468633.6611869484</v>
      </c>
      <c r="K65" s="251"/>
      <c r="L65" s="79">
        <f t="shared" si="97"/>
        <v>14.778894087825179</v>
      </c>
      <c r="M65" s="79">
        <f t="shared" si="98"/>
        <v>3.812190478711627</v>
      </c>
      <c r="N65" s="79">
        <f t="shared" si="99"/>
        <v>10.55079363265741</v>
      </c>
      <c r="P65" s="262">
        <f>Manufacturing!BZ137</f>
        <v>0.86457467886749895</v>
      </c>
      <c r="Q65" s="262">
        <f>NonManufacturing!CR70</f>
        <v>0.83187264567026953</v>
      </c>
      <c r="R65" s="109"/>
      <c r="S65" s="262">
        <f>Manufacturing!CD137</f>
        <v>0.73320530223475777</v>
      </c>
      <c r="T65" s="262">
        <f>NonManufacturing!CV70</f>
        <v>1.0804768804796057</v>
      </c>
      <c r="V65" s="112">
        <f t="shared" si="26"/>
        <v>1.4689195322392319</v>
      </c>
      <c r="W65" s="113">
        <f t="shared" si="27"/>
        <v>0.79068638421012061</v>
      </c>
      <c r="X65" s="112">
        <f t="shared" si="91"/>
        <v>1.1935835029663455</v>
      </c>
      <c r="Y65" s="112">
        <f t="shared" si="92"/>
        <v>0.77115554320043878</v>
      </c>
      <c r="Z65" s="112">
        <f t="shared" si="93"/>
        <v>0.85903497469976653</v>
      </c>
      <c r="AA65" s="112">
        <f t="shared" si="94"/>
        <v>1.1614583592489198</v>
      </c>
      <c r="AB65" s="112">
        <f t="shared" si="43"/>
        <v>1.1614546736418601</v>
      </c>
      <c r="AC65" s="112"/>
      <c r="AD65" s="112">
        <f t="shared" si="95"/>
        <v>0.92043853458509473</v>
      </c>
      <c r="AE65" s="109"/>
      <c r="AF65" s="87">
        <v>2004</v>
      </c>
      <c r="AG65" s="89"/>
      <c r="AI65" s="109">
        <f t="shared" si="78"/>
        <v>0.86069758207901104</v>
      </c>
      <c r="AJ65" s="109">
        <f t="shared" si="79"/>
        <v>0.13930241792098894</v>
      </c>
      <c r="AL65" s="109">
        <f t="shared" si="84"/>
        <v>0.86233302167838</v>
      </c>
      <c r="AM65" s="109">
        <f t="shared" si="85"/>
        <v>0.13765945846596586</v>
      </c>
      <c r="AN65" s="109">
        <f t="shared" si="86"/>
        <v>0.99999248014434583</v>
      </c>
      <c r="AO65" s="109"/>
      <c r="AP65" s="109">
        <f t="shared" si="87"/>
        <v>0.86233950634699263</v>
      </c>
      <c r="AQ65" s="109">
        <f t="shared" si="88"/>
        <v>0.13766049365300742</v>
      </c>
      <c r="AT65" s="109">
        <f t="shared" si="100"/>
        <v>-1.5605154999114003E-2</v>
      </c>
      <c r="AU65" s="109">
        <f t="shared" si="101"/>
        <v>3.5313166686489497E-2</v>
      </c>
      <c r="AW65" s="19">
        <f t="shared" si="102"/>
        <v>0.61446022379467491</v>
      </c>
      <c r="AX65" s="19">
        <f t="shared" si="103"/>
        <v>0.38553977620532504</v>
      </c>
      <c r="AY65" s="109"/>
      <c r="AZ65" s="109">
        <f t="shared" si="104"/>
        <v>3.0304679884597296E-2</v>
      </c>
      <c r="BA65" s="109">
        <f t="shared" si="105"/>
        <v>-4.6477083424229716E-2</v>
      </c>
      <c r="BB65" s="109"/>
      <c r="BC65" s="109"/>
      <c r="BD65" s="109">
        <f t="shared" si="106"/>
        <v>-3.9272045686309605E-2</v>
      </c>
      <c r="BE65" s="109">
        <f t="shared" si="107"/>
        <v>1.4162532901808708E-2</v>
      </c>
      <c r="BH65" s="109">
        <f t="shared" si="108"/>
        <v>0.99144112382328464</v>
      </c>
      <c r="BI65" s="109">
        <f t="shared" si="109"/>
        <v>0.68208083080621651</v>
      </c>
      <c r="BJ65" s="109">
        <f t="shared" si="62"/>
        <v>0.85903497469976653</v>
      </c>
      <c r="BK65" s="109"/>
      <c r="BL65" s="109">
        <f t="shared" si="110"/>
        <v>1.0199308842324988</v>
      </c>
      <c r="BM65" s="109">
        <f t="shared" si="111"/>
        <v>1.4549912192997196</v>
      </c>
      <c r="BN65" s="109">
        <f t="shared" si="65"/>
        <v>1.1935835029663455</v>
      </c>
      <c r="BO65" s="109"/>
      <c r="BP65" s="109">
        <f t="shared" si="112"/>
        <v>0.96858773158986777</v>
      </c>
      <c r="BQ65" s="109">
        <f t="shared" si="113"/>
        <v>0.60155337229568917</v>
      </c>
      <c r="BR65" s="109">
        <f t="shared" si="68"/>
        <v>0.77115554320043878</v>
      </c>
      <c r="BU65" s="90"/>
      <c r="CD65" s="89"/>
      <c r="CF65" s="112">
        <f t="shared" si="80"/>
        <v>1.1721497428383774</v>
      </c>
      <c r="CG65" s="112">
        <f t="shared" si="81"/>
        <v>0.82651355455764086</v>
      </c>
      <c r="CH65" s="112">
        <f t="shared" si="82"/>
        <v>1.1082960634442096</v>
      </c>
      <c r="CI65" s="112">
        <f t="shared" si="28"/>
        <v>0.83223939430496252</v>
      </c>
      <c r="CJ65" s="112">
        <f t="shared" si="29"/>
        <v>0.89608022182585945</v>
      </c>
      <c r="CK65" s="112">
        <f t="shared" si="30"/>
        <v>0.96879981770503754</v>
      </c>
      <c r="CL65" s="112">
        <f t="shared" si="31"/>
        <v>0.96879765042717203</v>
      </c>
      <c r="CM65" s="112"/>
      <c r="CN65" s="112">
        <f t="shared" si="32"/>
        <v>0.92236764455138331</v>
      </c>
    </row>
    <row r="66" spans="1:92" x14ac:dyDescent="0.2">
      <c r="A66" s="86" t="str">
        <f t="shared" si="10"/>
        <v>Source</v>
      </c>
      <c r="B66" s="86">
        <f t="shared" si="83"/>
        <v>2005</v>
      </c>
      <c r="D66" s="77">
        <f>Conversion_factors!$A67*D222+D300</f>
        <v>22408.818912347448</v>
      </c>
      <c r="E66" s="77">
        <f>Conversion_factors!$A67*E222+E300</f>
        <v>3650.2681632874064</v>
      </c>
      <c r="F66" s="108">
        <f t="shared" si="96"/>
        <v>26059.087075634852</v>
      </c>
      <c r="G66" s="108"/>
      <c r="H66" s="126">
        <f>Manufacturing!CE61</f>
        <v>1569324</v>
      </c>
      <c r="I66" s="126">
        <f>NonManufacturing!T71</f>
        <v>906810.48316035361</v>
      </c>
      <c r="J66" s="126">
        <f t="shared" si="34"/>
        <v>2476134.4831603537</v>
      </c>
      <c r="K66" s="251"/>
      <c r="L66" s="79">
        <f t="shared" si="97"/>
        <v>14.279281341741697</v>
      </c>
      <c r="M66" s="79">
        <f t="shared" si="98"/>
        <v>4.0253925501233097</v>
      </c>
      <c r="N66" s="79">
        <f t="shared" si="99"/>
        <v>10.52410006518506</v>
      </c>
      <c r="P66" s="262">
        <f>Manufacturing!BZ138</f>
        <v>0.84301591679443943</v>
      </c>
      <c r="Q66" s="262">
        <f>NonManufacturing!CR71</f>
        <v>0.82436248338696172</v>
      </c>
      <c r="R66" s="109"/>
      <c r="S66" s="262">
        <f>Manufacturing!CD138</f>
        <v>0.72653560243171211</v>
      </c>
      <c r="T66" s="262">
        <f>NonManufacturing!CV71</f>
        <v>1.1512979980593081</v>
      </c>
      <c r="V66" s="112">
        <f t="shared" si="26"/>
        <v>1.4733827719972472</v>
      </c>
      <c r="W66" s="113">
        <f t="shared" si="27"/>
        <v>0.78868594319295848</v>
      </c>
      <c r="X66" s="112">
        <f t="shared" si="91"/>
        <v>1.2170278838023434</v>
      </c>
      <c r="Y66" s="112">
        <f t="shared" si="92"/>
        <v>0.77193231389317174</v>
      </c>
      <c r="Z66" s="112">
        <f t="shared" si="93"/>
        <v>0.83950997353161061</v>
      </c>
      <c r="AA66" s="112">
        <f t="shared" si="94"/>
        <v>1.1620403202699721</v>
      </c>
      <c r="AB66" s="112">
        <f t="shared" si="43"/>
        <v>1.1620362812169045</v>
      </c>
      <c r="AC66" s="112"/>
      <c r="AD66" s="112">
        <f t="shared" si="95"/>
        <v>0.93946315041605311</v>
      </c>
      <c r="AE66" s="109"/>
      <c r="AF66" s="87">
        <v>2005</v>
      </c>
      <c r="AG66" s="89"/>
      <c r="AI66" s="109">
        <f t="shared" si="78"/>
        <v>0.85992340588552729</v>
      </c>
      <c r="AJ66" s="109">
        <f t="shared" si="79"/>
        <v>0.14007659411447276</v>
      </c>
      <c r="AL66" s="109">
        <f t="shared" si="84"/>
        <v>0.86031043592682133</v>
      </c>
      <c r="AM66" s="109">
        <f t="shared" si="85"/>
        <v>0.1396891484688004</v>
      </c>
      <c r="AN66" s="109">
        <f t="shared" si="86"/>
        <v>0.99999958439562175</v>
      </c>
      <c r="AO66" s="109"/>
      <c r="AP66" s="109">
        <f t="shared" si="87"/>
        <v>0.86031079347575379</v>
      </c>
      <c r="AQ66" s="109">
        <f t="shared" si="88"/>
        <v>0.13968920652424621</v>
      </c>
      <c r="AT66" s="109">
        <f t="shared" si="100"/>
        <v>-2.5251846320415963E-2</v>
      </c>
      <c r="AU66" s="109">
        <f t="shared" si="101"/>
        <v>-9.0690187951784594E-3</v>
      </c>
      <c r="AW66" s="19">
        <f t="shared" si="102"/>
        <v>0.63377979292830322</v>
      </c>
      <c r="AX66" s="19">
        <f t="shared" si="103"/>
        <v>0.36622020707169678</v>
      </c>
      <c r="AY66" s="109"/>
      <c r="AZ66" s="109">
        <f t="shared" si="104"/>
        <v>3.0957366809276271E-2</v>
      </c>
      <c r="BA66" s="109">
        <f t="shared" si="105"/>
        <v>-5.140955735537811E-2</v>
      </c>
      <c r="BB66" s="109"/>
      <c r="BC66" s="109"/>
      <c r="BD66" s="109">
        <f t="shared" si="106"/>
        <v>-9.1382603529028723E-3</v>
      </c>
      <c r="BE66" s="109">
        <f t="shared" si="107"/>
        <v>6.3487500165035793E-2</v>
      </c>
      <c r="BH66" s="109">
        <f t="shared" si="108"/>
        <v>0.97727100555483215</v>
      </c>
      <c r="BI66" s="109">
        <f t="shared" si="109"/>
        <v>0.66657781939166649</v>
      </c>
      <c r="BJ66" s="109">
        <f t="shared" si="62"/>
        <v>0.83950997353161061</v>
      </c>
      <c r="BK66" s="109"/>
      <c r="BL66" s="109">
        <f t="shared" si="110"/>
        <v>1.0196420114535203</v>
      </c>
      <c r="BM66" s="109">
        <f t="shared" si="111"/>
        <v>1.4835701734939761</v>
      </c>
      <c r="BN66" s="109">
        <f t="shared" si="65"/>
        <v>1.2170278838023434</v>
      </c>
      <c r="BO66" s="109"/>
      <c r="BP66" s="109">
        <f t="shared" si="112"/>
        <v>1.0010072814746416</v>
      </c>
      <c r="BQ66" s="109">
        <f t="shared" si="113"/>
        <v>0.60215930586361077</v>
      </c>
      <c r="BR66" s="109">
        <f t="shared" si="68"/>
        <v>0.77193231389317174</v>
      </c>
      <c r="BU66" s="90"/>
      <c r="CD66" s="89"/>
      <c r="CF66" s="112">
        <f t="shared" si="80"/>
        <v>1.1757112621862811</v>
      </c>
      <c r="CG66" s="112">
        <f t="shared" si="81"/>
        <v>0.82442247059717877</v>
      </c>
      <c r="CH66" s="112">
        <f t="shared" si="82"/>
        <v>1.1300652274162721</v>
      </c>
      <c r="CI66" s="112">
        <f t="shared" si="28"/>
        <v>0.83307769362931283</v>
      </c>
      <c r="CJ66" s="112">
        <f t="shared" si="29"/>
        <v>0.87571321944155467</v>
      </c>
      <c r="CK66" s="112">
        <f t="shared" si="30"/>
        <v>0.96928524512188563</v>
      </c>
      <c r="CL66" s="112">
        <f t="shared" si="31"/>
        <v>0.9692827834805412</v>
      </c>
      <c r="CM66" s="112"/>
      <c r="CN66" s="112">
        <f t="shared" si="32"/>
        <v>0.941432133306633</v>
      </c>
    </row>
    <row r="67" spans="1:92" x14ac:dyDescent="0.2">
      <c r="A67" s="86" t="str">
        <f t="shared" si="10"/>
        <v>Source</v>
      </c>
      <c r="B67" s="86">
        <f t="shared" si="83"/>
        <v>2006</v>
      </c>
      <c r="D67" s="77">
        <f>Conversion_factors!$A68*D223+D301</f>
        <v>22378.773217188122</v>
      </c>
      <c r="E67" s="77">
        <f>Conversion_factors!$A68*E223+E301</f>
        <v>3648.4694521724241</v>
      </c>
      <c r="F67" s="108">
        <f t="shared" si="96"/>
        <v>26027.242669360545</v>
      </c>
      <c r="G67" s="108"/>
      <c r="H67" s="126">
        <f>Manufacturing!CE62</f>
        <v>1634592.1851600001</v>
      </c>
      <c r="I67" s="126">
        <f>NonManufacturing!T72</f>
        <v>898100.76580099517</v>
      </c>
      <c r="J67" s="126">
        <f t="shared" si="34"/>
        <v>2532692.9509609952</v>
      </c>
      <c r="K67" s="251"/>
      <c r="L67" s="79">
        <f t="shared" si="97"/>
        <v>13.690737922497533</v>
      </c>
      <c r="M67" s="79">
        <f t="shared" si="98"/>
        <v>4.0624277264906228</v>
      </c>
      <c r="N67" s="79">
        <f t="shared" si="99"/>
        <v>10.276509301881568</v>
      </c>
      <c r="P67" s="262">
        <f>Manufacturing!BZ139</f>
        <v>0.84134223916697326</v>
      </c>
      <c r="Q67" s="262">
        <f>NonManufacturing!CR72</f>
        <v>0.81685936418989002</v>
      </c>
      <c r="R67" s="109"/>
      <c r="S67" s="262">
        <f>Manufacturing!CD139</f>
        <v>0.69797624614296816</v>
      </c>
      <c r="T67" s="262">
        <f>NonManufacturing!CV72</f>
        <v>1.1725627286905072</v>
      </c>
      <c r="V67" s="112">
        <f t="shared" si="26"/>
        <v>1.5070369505706449</v>
      </c>
      <c r="W67" s="113">
        <f t="shared" si="27"/>
        <v>0.77013125885202749</v>
      </c>
      <c r="X67" s="112">
        <f t="shared" si="91"/>
        <v>1.230614035061447</v>
      </c>
      <c r="Y67" s="112">
        <f t="shared" si="92"/>
        <v>0.74768255215319535</v>
      </c>
      <c r="Z67" s="112">
        <f t="shared" si="93"/>
        <v>0.83700351762464664</v>
      </c>
      <c r="AA67" s="112">
        <f t="shared" si="94"/>
        <v>1.1606206515809505</v>
      </c>
      <c r="AB67" s="112">
        <f t="shared" si="43"/>
        <v>1.1606162638794915</v>
      </c>
      <c r="AC67" s="112"/>
      <c r="AD67" s="112">
        <f t="shared" si="95"/>
        <v>0.92010864245028445</v>
      </c>
      <c r="AE67" s="109"/>
      <c r="AF67" s="87">
        <v>2006</v>
      </c>
      <c r="AG67" s="89"/>
      <c r="AI67" s="109">
        <f t="shared" si="78"/>
        <v>0.85982113055458509</v>
      </c>
      <c r="AJ67" s="109">
        <f t="shared" si="79"/>
        <v>0.14017886944541491</v>
      </c>
      <c r="AL67" s="109">
        <f t="shared" si="84"/>
        <v>0.85987226720653298</v>
      </c>
      <c r="AM67" s="109">
        <f t="shared" si="85"/>
        <v>0.14012772555929243</v>
      </c>
      <c r="AN67" s="109">
        <f t="shared" si="86"/>
        <v>0.99999999276582541</v>
      </c>
      <c r="AO67" s="109"/>
      <c r="AP67" s="109">
        <f t="shared" si="87"/>
        <v>0.85987227342699912</v>
      </c>
      <c r="AQ67" s="109">
        <f t="shared" si="88"/>
        <v>0.14012772657300088</v>
      </c>
      <c r="AT67" s="109">
        <f t="shared" si="100"/>
        <v>-1.9873186381205521E-3</v>
      </c>
      <c r="AU67" s="109">
        <f t="shared" si="101"/>
        <v>-9.1433970134820412E-3</v>
      </c>
      <c r="AW67" s="19">
        <f t="shared" si="102"/>
        <v>0.64539690235240588</v>
      </c>
      <c r="AX67" s="19">
        <f t="shared" si="103"/>
        <v>0.35460309764759418</v>
      </c>
      <c r="AY67" s="109"/>
      <c r="AZ67" s="109">
        <f t="shared" si="104"/>
        <v>1.81639156902276E-2</v>
      </c>
      <c r="BA67" s="109">
        <f t="shared" si="105"/>
        <v>-3.223568193043036E-2</v>
      </c>
      <c r="BB67" s="109"/>
      <c r="BC67" s="109"/>
      <c r="BD67" s="109">
        <f t="shared" si="106"/>
        <v>-4.0102416351970926E-2</v>
      </c>
      <c r="BE67" s="109">
        <f t="shared" si="107"/>
        <v>1.8301720012849802E-2</v>
      </c>
      <c r="BH67" s="109">
        <f t="shared" si="108"/>
        <v>0.99701438221583005</v>
      </c>
      <c r="BI67" s="109">
        <f t="shared" si="109"/>
        <v>0.66458767279955755</v>
      </c>
      <c r="BJ67" s="109">
        <f t="shared" si="62"/>
        <v>0.83700351762464664</v>
      </c>
      <c r="BK67" s="109"/>
      <c r="BL67" s="109">
        <f t="shared" si="110"/>
        <v>1.0111633853586464</v>
      </c>
      <c r="BM67" s="109">
        <f t="shared" si="111"/>
        <v>1.5001318390472833</v>
      </c>
      <c r="BN67" s="109">
        <f t="shared" si="65"/>
        <v>1.230614035061447</v>
      </c>
      <c r="BO67" s="109"/>
      <c r="BP67" s="109">
        <f t="shared" si="112"/>
        <v>0.96858563723330238</v>
      </c>
      <c r="BQ67" s="109">
        <f t="shared" si="113"/>
        <v>0.58324285498586848</v>
      </c>
      <c r="BR67" s="109">
        <f t="shared" si="68"/>
        <v>0.74768255215319535</v>
      </c>
      <c r="BU67" s="90"/>
      <c r="CD67" s="89"/>
      <c r="CF67" s="112">
        <f t="shared" si="80"/>
        <v>1.2025661959620682</v>
      </c>
      <c r="CG67" s="112">
        <f t="shared" si="81"/>
        <v>0.80502704604634634</v>
      </c>
      <c r="CH67" s="112">
        <f t="shared" si="82"/>
        <v>1.1426805810303264</v>
      </c>
      <c r="CI67" s="112">
        <f t="shared" si="28"/>
        <v>0.8069070887487978</v>
      </c>
      <c r="CJ67" s="112">
        <f t="shared" si="29"/>
        <v>0.87309867447975731</v>
      </c>
      <c r="CK67" s="112">
        <f t="shared" si="30"/>
        <v>0.96810106597661261</v>
      </c>
      <c r="CL67" s="112">
        <f t="shared" si="31"/>
        <v>0.96809831241053557</v>
      </c>
      <c r="CM67" s="112"/>
      <c r="CN67" s="112">
        <f t="shared" si="32"/>
        <v>0.92203706100896554</v>
      </c>
    </row>
    <row r="68" spans="1:92" x14ac:dyDescent="0.2">
      <c r="A68" s="86" t="str">
        <f t="shared" si="10"/>
        <v>Source</v>
      </c>
      <c r="B68" s="86">
        <f t="shared" si="83"/>
        <v>2007</v>
      </c>
      <c r="D68" s="77">
        <f>Conversion_factors!$A69*D224+D302</f>
        <v>22412.758871326558</v>
      </c>
      <c r="E68" s="77">
        <f>Conversion_factors!$A69*E224+E302</f>
        <v>3745.4500908944819</v>
      </c>
      <c r="F68" s="108">
        <f t="shared" si="96"/>
        <v>26158.208962221041</v>
      </c>
      <c r="G68" s="108"/>
      <c r="H68" s="126">
        <f>Manufacturing!CE63</f>
        <v>1692468.8542800001</v>
      </c>
      <c r="I68" s="126">
        <f>NonManufacturing!T73</f>
        <v>865151.7534297182</v>
      </c>
      <c r="J68" s="126">
        <f t="shared" si="34"/>
        <v>2557620.6077097184</v>
      </c>
      <c r="L68" s="79">
        <f t="shared" si="97"/>
        <v>13.242641845164862</v>
      </c>
      <c r="M68" s="79">
        <f t="shared" si="98"/>
        <v>4.3292405939725684</v>
      </c>
      <c r="N68" s="79">
        <f t="shared" si="99"/>
        <v>10.227556379304055</v>
      </c>
      <c r="P68" s="262">
        <f>Manufacturing!BZ140</f>
        <v>0.82278128308028431</v>
      </c>
      <c r="Q68" s="262">
        <f>NonManufacturing!CR73</f>
        <v>0.84722397600489707</v>
      </c>
      <c r="R68" s="109"/>
      <c r="S68" s="262">
        <f>Manufacturing!CD140</f>
        <v>0.69036183311053789</v>
      </c>
      <c r="T68" s="262">
        <f>NonManufacturing!CV73</f>
        <v>1.2047896121253046</v>
      </c>
      <c r="V68" s="112">
        <f t="shared" si="26"/>
        <v>1.521869739439589</v>
      </c>
      <c r="W68" s="113">
        <f t="shared" si="27"/>
        <v>0.76646268085714331</v>
      </c>
      <c r="X68" s="112">
        <f>BN68</f>
        <v>1.2489320553814705</v>
      </c>
      <c r="Y68" s="112">
        <f>BR68</f>
        <v>0.74352671327540587</v>
      </c>
      <c r="Z68" s="112">
        <f>BJ68</f>
        <v>0.82538642602191947</v>
      </c>
      <c r="AA68" s="112">
        <f t="shared" si="94"/>
        <v>1.1664609192283502</v>
      </c>
      <c r="AB68" s="112">
        <f t="shared" si="43"/>
        <v>1.1664563604062295</v>
      </c>
      <c r="AC68" s="112"/>
      <c r="AD68" s="112">
        <f>X68*Y68</f>
        <v>0.92861434624208194</v>
      </c>
      <c r="AE68" s="109"/>
      <c r="AF68" s="87">
        <v>2007</v>
      </c>
      <c r="AG68" s="89"/>
      <c r="AI68" s="109">
        <f>D68/F68</f>
        <v>0.85681549924523337</v>
      </c>
      <c r="AJ68" s="109">
        <f>E68/F68</f>
        <v>0.14318450075476663</v>
      </c>
      <c r="AL68" s="109">
        <f t="shared" ref="AL68:AM71" si="114">(AI68-AI67)/LN(AI68/AI67)</f>
        <v>0.85831743781398484</v>
      </c>
      <c r="AM68" s="109">
        <f t="shared" si="114"/>
        <v>0.14167637149244716</v>
      </c>
      <c r="AN68" s="109">
        <f>AL68+AM68</f>
        <v>0.999993809306432</v>
      </c>
      <c r="AO68" s="109"/>
      <c r="AP68" s="109">
        <f>AL68/AN68</f>
        <v>0.85832275142712133</v>
      </c>
      <c r="AQ68" s="109">
        <f>AM68/AN68</f>
        <v>0.14167724857287864</v>
      </c>
      <c r="AT68" s="109">
        <f t="shared" ref="AT68:AU71" si="115">LN(P68/P67)</f>
        <v>-2.230811063392606E-2</v>
      </c>
      <c r="AU68" s="109">
        <f t="shared" si="115"/>
        <v>3.6498150987543228E-2</v>
      </c>
      <c r="AW68" s="19">
        <f>H68/J68</f>
        <v>0.66173569652129183</v>
      </c>
      <c r="AX68" s="19">
        <f>I68/J68</f>
        <v>0.33826430347870817</v>
      </c>
      <c r="AY68" s="109"/>
      <c r="AZ68" s="109">
        <f t="shared" ref="AZ68:BA71" si="116">LN(AW68/AW67)</f>
        <v>2.5000746219266425E-2</v>
      </c>
      <c r="BA68" s="109">
        <f t="shared" si="116"/>
        <v>-4.7171576348731703E-2</v>
      </c>
      <c r="BB68" s="109"/>
      <c r="BC68" s="109"/>
      <c r="BD68" s="109">
        <f t="shared" ref="BD68:BE71" si="117">LN(S68/S67)</f>
        <v>-1.0969214913251077E-2</v>
      </c>
      <c r="BE68" s="109">
        <f t="shared" si="117"/>
        <v>2.7113236095885444E-2</v>
      </c>
      <c r="BH68" s="109">
        <f>EXP(SUMPRODUCT($AP68:$AQ68,AT68:AU68))</f>
        <v>0.98612061794471828</v>
      </c>
      <c r="BI68" s="109">
        <f>IF(ISERR(BH68),BI67,BH68*BI67)</f>
        <v>0.65536360657954196</v>
      </c>
      <c r="BJ68" s="109">
        <f t="shared" si="62"/>
        <v>0.82538642602191947</v>
      </c>
      <c r="BK68" s="109"/>
      <c r="BL68" s="109">
        <f>EXP(SUMPRODUCT($AP68:$AQ68,AZ68:BA68))</f>
        <v>1.0148852684904646</v>
      </c>
      <c r="BM68" s="109">
        <f>IF(ISERR(BL68),BM67,BL68*BM67)</f>
        <v>1.5224617042425965</v>
      </c>
      <c r="BN68" s="109">
        <f t="shared" si="65"/>
        <v>1.2489320553814705</v>
      </c>
      <c r="BO68" s="109"/>
      <c r="BP68" s="109">
        <f>EXP(SUMPRODUCT($AP68:$AQ68,BD68:BE68))</f>
        <v>0.99444170675666921</v>
      </c>
      <c r="BQ68" s="109">
        <f>IF(ISERR(BP68),BQ67,BP68*BQ67)</f>
        <v>0.58000102016577959</v>
      </c>
      <c r="BR68" s="109">
        <f t="shared" si="68"/>
        <v>0.74352671327540587</v>
      </c>
      <c r="BU68" s="90"/>
      <c r="CD68" s="89"/>
      <c r="CF68" s="112">
        <f t="shared" si="80"/>
        <v>1.2144022763440923</v>
      </c>
      <c r="CG68" s="112">
        <f t="shared" si="81"/>
        <v>0.80119223935272577</v>
      </c>
      <c r="CH68" s="112">
        <f t="shared" si="82"/>
        <v>1.1596896882778029</v>
      </c>
      <c r="CI68" s="112">
        <f t="shared" si="28"/>
        <v>0.80242206252940962</v>
      </c>
      <c r="CJ68" s="112">
        <f t="shared" si="29"/>
        <v>0.86098060440469271</v>
      </c>
      <c r="CK68" s="112">
        <f t="shared" si="30"/>
        <v>0.97297257100052781</v>
      </c>
      <c r="CL68" s="112">
        <f t="shared" si="31"/>
        <v>0.97296967925917099</v>
      </c>
      <c r="CM68" s="112"/>
      <c r="CN68" s="112">
        <f t="shared" si="32"/>
        <v>0.9305605915619628</v>
      </c>
    </row>
    <row r="69" spans="1:92" x14ac:dyDescent="0.2">
      <c r="A69" s="86" t="str">
        <f t="shared" si="10"/>
        <v>Source</v>
      </c>
      <c r="B69" s="86">
        <f t="shared" si="83"/>
        <v>2008</v>
      </c>
      <c r="D69" s="77">
        <f>Conversion_factors!$A70*D225+D303</f>
        <v>21570.993219013988</v>
      </c>
      <c r="E69" s="77">
        <f>Conversion_factors!$A70*E225+E303</f>
        <v>3579.1600967259315</v>
      </c>
      <c r="F69" s="108">
        <f t="shared" si="96"/>
        <v>25150.153315739921</v>
      </c>
      <c r="G69" s="247"/>
      <c r="H69" s="126">
        <f>Manufacturing!CE64</f>
        <v>1593570.0558000002</v>
      </c>
      <c r="I69" s="126">
        <f>NonManufacturing!T74</f>
        <v>829534.4689103259</v>
      </c>
      <c r="J69" s="126">
        <f t="shared" si="34"/>
        <v>2423104.524710326</v>
      </c>
      <c r="K69" s="247"/>
      <c r="L69" s="79">
        <f t="shared" si="97"/>
        <v>13.536269171539477</v>
      </c>
      <c r="M69" s="79">
        <f t="shared" si="98"/>
        <v>4.3146610910906524</v>
      </c>
      <c r="N69" s="79">
        <f t="shared" si="99"/>
        <v>10.379310120246066</v>
      </c>
      <c r="O69" s="251"/>
      <c r="P69" s="262">
        <f>Manufacturing!BZ141</f>
        <v>0.84401417578825666</v>
      </c>
      <c r="Q69" s="262">
        <f>NonManufacturing!CR74</f>
        <v>0.83138788048127121</v>
      </c>
      <c r="R69" s="109"/>
      <c r="S69" s="262">
        <f>Manufacturing!CD141</f>
        <v>0.68791660405416344</v>
      </c>
      <c r="T69" s="262">
        <f>NonManufacturing!CV74</f>
        <v>1.2236035516185357</v>
      </c>
      <c r="V69" s="112">
        <f t="shared" si="26"/>
        <v>1.4418281744132433</v>
      </c>
      <c r="W69" s="113">
        <f t="shared" si="27"/>
        <v>0.77783524873150678</v>
      </c>
      <c r="X69" s="112">
        <f>BN69</f>
        <v>1.2444566686798677</v>
      </c>
      <c r="Y69" s="112">
        <f>BR69</f>
        <v>0.74290997476219112</v>
      </c>
      <c r="Z69" s="112">
        <f>BJ69</f>
        <v>0.8413435218359101</v>
      </c>
      <c r="AA69" s="112">
        <f t="shared" si="94"/>
        <v>1.1215091769142906</v>
      </c>
      <c r="AB69" s="112">
        <f t="shared" si="43"/>
        <v>1.1215047766728194</v>
      </c>
      <c r="AC69" s="112"/>
      <c r="AD69" s="112">
        <f>X69*Y69</f>
        <v>0.92451927232160092</v>
      </c>
      <c r="AE69" s="109"/>
      <c r="AF69" s="87">
        <v>2008</v>
      </c>
      <c r="AG69" s="89"/>
      <c r="AI69" s="109">
        <f>D69/F69</f>
        <v>0.8576883388426122</v>
      </c>
      <c r="AJ69" s="109">
        <f>E69/F69</f>
        <v>0.14231166115738775</v>
      </c>
      <c r="AL69" s="109">
        <f t="shared" si="114"/>
        <v>0.85725184498474405</v>
      </c>
      <c r="AM69" s="109">
        <f t="shared" si="114"/>
        <v>0.14274763620353434</v>
      </c>
      <c r="AN69" s="109">
        <f>AL69+AM69</f>
        <v>0.99999948118827842</v>
      </c>
      <c r="AO69" s="109"/>
      <c r="AP69" s="109">
        <f>AL69/AN69</f>
        <v>0.85725228973728029</v>
      </c>
      <c r="AQ69" s="109">
        <f>AM69/AN69</f>
        <v>0.14274771026271965</v>
      </c>
      <c r="AT69" s="109">
        <f t="shared" si="115"/>
        <v>2.5478880728800356E-2</v>
      </c>
      <c r="AU69" s="109">
        <f t="shared" si="115"/>
        <v>-1.8868644705204645E-2</v>
      </c>
      <c r="AW69" s="19">
        <f>H69/J69</f>
        <v>0.65765634109015836</v>
      </c>
      <c r="AX69" s="19">
        <f>I69/J69</f>
        <v>0.3423436589098417</v>
      </c>
      <c r="AY69" s="109"/>
      <c r="AZ69" s="109">
        <f t="shared" si="116"/>
        <v>-6.1837093354982836E-3</v>
      </c>
      <c r="BA69" s="109">
        <f t="shared" si="116"/>
        <v>1.1987530287719218E-2</v>
      </c>
      <c r="BB69" s="109"/>
      <c r="BC69" s="109"/>
      <c r="BD69" s="109">
        <f t="shared" si="117"/>
        <v>-3.548240407589854E-3</v>
      </c>
      <c r="BE69" s="109">
        <f t="shared" si="117"/>
        <v>1.5495279935719246E-2</v>
      </c>
      <c r="BH69" s="109">
        <f>EXP(SUMPRODUCT($AP69:$AQ69,AT69:AU69))</f>
        <v>1.0193328788927369</v>
      </c>
      <c r="BI69" s="109">
        <f>IF(ISERR(BH69),BI68,BH69*BI68)</f>
        <v>0.66803367181625151</v>
      </c>
      <c r="BJ69" s="109">
        <f t="shared" si="62"/>
        <v>0.8413435218359101</v>
      </c>
      <c r="BK69" s="109"/>
      <c r="BL69" s="109">
        <f>EXP(SUMPRODUCT($AP69:$AQ69,AZ69:BA69))</f>
        <v>0.99641662916543861</v>
      </c>
      <c r="BM69" s="109">
        <f>IF(ISERR(BL69),BM68,BL69*BM68)</f>
        <v>1.5170061593748769</v>
      </c>
      <c r="BN69" s="109">
        <f t="shared" si="65"/>
        <v>1.2444566686798677</v>
      </c>
      <c r="BO69" s="109"/>
      <c r="BP69" s="109">
        <f>EXP(SUMPRODUCT($AP69:$AQ69,BD69:BE69))</f>
        <v>0.99917052272338946</v>
      </c>
      <c r="BQ69" s="109">
        <f>IF(ISERR(BP69),BQ68,BP69*BQ68)</f>
        <v>0.57951992249914119</v>
      </c>
      <c r="BR69" s="109">
        <f t="shared" si="68"/>
        <v>0.74290997476219112</v>
      </c>
      <c r="BU69" s="90"/>
      <c r="CD69" s="89"/>
      <c r="CF69" s="112">
        <f t="shared" si="80"/>
        <v>1.1505317253691241</v>
      </c>
      <c r="CG69" s="112">
        <f t="shared" si="81"/>
        <v>0.81308011510978484</v>
      </c>
      <c r="CH69" s="112">
        <f t="shared" si="82"/>
        <v>1.1555340900716866</v>
      </c>
      <c r="CI69" s="112">
        <f t="shared" si="28"/>
        <v>0.80175647166229058</v>
      </c>
      <c r="CJ69" s="112">
        <f t="shared" si="29"/>
        <v>0.87762583815864392</v>
      </c>
      <c r="CK69" s="112">
        <f t="shared" si="30"/>
        <v>0.93547726226854133</v>
      </c>
      <c r="CL69" s="112">
        <f t="shared" si="31"/>
        <v>0.93547446770058684</v>
      </c>
      <c r="CM69" s="112"/>
      <c r="CN69" s="112">
        <f t="shared" si="32"/>
        <v>0.92645693494137105</v>
      </c>
    </row>
    <row r="70" spans="1:92" x14ac:dyDescent="0.2">
      <c r="A70" s="86" t="str">
        <f t="shared" si="10"/>
        <v>Source</v>
      </c>
      <c r="B70" s="86">
        <f t="shared" si="83"/>
        <v>2009</v>
      </c>
      <c r="D70" s="77">
        <f>Conversion_factors!$A71*D226+D304</f>
        <v>19144.39718824796</v>
      </c>
      <c r="E70" s="77">
        <f>Conversion_factors!$A71*E226+E304</f>
        <v>3406.7391811862026</v>
      </c>
      <c r="F70" s="108">
        <f t="shared" si="96"/>
        <v>22551.136369434163</v>
      </c>
      <c r="G70" s="108"/>
      <c r="H70" s="126">
        <f>Manufacturing!CE65</f>
        <v>1447057.96716</v>
      </c>
      <c r="I70" s="126">
        <f>NonManufacturing!T75</f>
        <v>837673.84446064779</v>
      </c>
      <c r="J70" s="126">
        <f t="shared" si="34"/>
        <v>2284731.811620648</v>
      </c>
      <c r="L70" s="79">
        <f t="shared" si="97"/>
        <v>13.229875805059011</v>
      </c>
      <c r="M70" s="79">
        <f t="shared" si="98"/>
        <v>4.0669040864940653</v>
      </c>
      <c r="N70" s="79">
        <f t="shared" si="99"/>
        <v>9.8703647643605823</v>
      </c>
      <c r="O70" s="251"/>
      <c r="P70" s="262">
        <f>Manufacturing!BZ142</f>
        <v>0.85498767213294269</v>
      </c>
      <c r="Q70" s="262">
        <f>NonManufacturing!CR75</f>
        <v>0.83748539552198575</v>
      </c>
      <c r="R70" s="109"/>
      <c r="S70" s="262">
        <f>Manufacturing!CD142</f>
        <v>0.66371633216807813</v>
      </c>
      <c r="T70" s="262">
        <f>NonManufacturing!CV75</f>
        <v>1.1449444538140963</v>
      </c>
      <c r="V70" s="112">
        <f t="shared" si="26"/>
        <v>1.3594917855913253</v>
      </c>
      <c r="W70" s="113">
        <f t="shared" si="27"/>
        <v>0.73969440575642997</v>
      </c>
      <c r="X70" s="112">
        <f>BN70</f>
        <v>1.217295357530144</v>
      </c>
      <c r="Y70" s="112">
        <f>BR70</f>
        <v>0.713562417664518</v>
      </c>
      <c r="Z70" s="112">
        <f>BJ70</f>
        <v>0.85158134148298215</v>
      </c>
      <c r="AA70" s="112">
        <f t="shared" si="94"/>
        <v>1.0056124907799922</v>
      </c>
      <c r="AB70" s="112">
        <f t="shared" si="43"/>
        <v>1.0056084684737234</v>
      </c>
      <c r="AC70" s="112"/>
      <c r="AD70" s="112">
        <f>X70*Y70</f>
        <v>0.86861621833100333</v>
      </c>
      <c r="AE70" s="109"/>
      <c r="AF70" s="87">
        <v>2009</v>
      </c>
      <c r="AG70" s="89"/>
      <c r="AI70" s="109">
        <f>D70/F70</f>
        <v>0.84893270452642455</v>
      </c>
      <c r="AJ70" s="109">
        <f>E70/F70</f>
        <v>0.15106729547357536</v>
      </c>
      <c r="AL70" s="109">
        <f t="shared" si="114"/>
        <v>0.85330303499313365</v>
      </c>
      <c r="AM70" s="109">
        <f t="shared" si="114"/>
        <v>0.14664591727891957</v>
      </c>
      <c r="AN70" s="109">
        <f>AL70+AM70</f>
        <v>0.99994895227205327</v>
      </c>
      <c r="AO70" s="109"/>
      <c r="AP70" s="109">
        <f>AL70/AN70</f>
        <v>0.85334659639803079</v>
      </c>
      <c r="AQ70" s="109">
        <f>AM70/AN70</f>
        <v>0.1466534036019691</v>
      </c>
      <c r="AT70" s="109">
        <f t="shared" si="115"/>
        <v>1.2917759862293429E-2</v>
      </c>
      <c r="AU70" s="109">
        <f t="shared" si="115"/>
        <v>7.3073758938583255E-3</v>
      </c>
      <c r="AW70" s="19">
        <f>H70/J70</f>
        <v>0.63336009933417359</v>
      </c>
      <c r="AX70" s="19">
        <f>I70/J70</f>
        <v>0.3666399006658263</v>
      </c>
      <c r="AY70" s="109"/>
      <c r="AZ70" s="109">
        <f t="shared" si="116"/>
        <v>-3.7643379212190069E-2</v>
      </c>
      <c r="BA70" s="109">
        <f t="shared" si="116"/>
        <v>6.8565086117992599E-2</v>
      </c>
      <c r="BB70" s="109"/>
      <c r="BC70" s="109"/>
      <c r="BD70" s="109">
        <f t="shared" si="117"/>
        <v>-3.5812767942906533E-2</v>
      </c>
      <c r="BE70" s="109">
        <f t="shared" si="117"/>
        <v>-6.644411201138492E-2</v>
      </c>
      <c r="BH70" s="109">
        <f>EXP(SUMPRODUCT($AP70:$AQ70,AT70:AU70))</f>
        <v>1.0121684179902306</v>
      </c>
      <c r="BI70" s="109">
        <f>IF(ISERR(BH70),BI69,BH70*BI69)</f>
        <v>0.67616258476646018</v>
      </c>
      <c r="BJ70" s="109">
        <f t="shared" si="62"/>
        <v>0.85158134148298215</v>
      </c>
      <c r="BK70" s="109"/>
      <c r="BL70" s="109">
        <f>EXP(SUMPRODUCT($AP70:$AQ70,AZ70:BA70))</f>
        <v>0.97817416079377306</v>
      </c>
      <c r="BM70" s="109">
        <f>IF(ISERR(BL70),BM69,BL70*BM69)</f>
        <v>1.4838962268655049</v>
      </c>
      <c r="BN70" s="109">
        <f t="shared" si="65"/>
        <v>1.217295357530144</v>
      </c>
      <c r="BO70" s="109"/>
      <c r="BP70" s="109">
        <f>EXP(SUMPRODUCT($AP70:$AQ70,BD70:BE70))</f>
        <v>0.96049648262285425</v>
      </c>
      <c r="BQ70" s="109">
        <f>IF(ISERR(BP70),BQ69,BP70*BQ69)</f>
        <v>0.5566268471702942</v>
      </c>
      <c r="BR70" s="109">
        <f t="shared" si="68"/>
        <v>0.713562417664518</v>
      </c>
      <c r="BU70" s="90"/>
      <c r="CD70" s="89"/>
      <c r="CF70" s="112">
        <f t="shared" si="80"/>
        <v>1.0848299800619932</v>
      </c>
      <c r="CG70" s="112">
        <f t="shared" si="81"/>
        <v>0.77321105408801538</v>
      </c>
      <c r="CH70" s="112">
        <f t="shared" si="82"/>
        <v>1.1303135888244682</v>
      </c>
      <c r="CI70" s="112">
        <f t="shared" si="28"/>
        <v>0.77008427095174026</v>
      </c>
      <c r="CJ70" s="112">
        <f t="shared" si="29"/>
        <v>0.88830515619638484</v>
      </c>
      <c r="CK70" s="112">
        <f t="shared" si="30"/>
        <v>0.83880510221612681</v>
      </c>
      <c r="CL70" s="112">
        <f t="shared" si="31"/>
        <v>0.83880253239001457</v>
      </c>
      <c r="CM70" s="112"/>
      <c r="CN70" s="112">
        <f t="shared" si="32"/>
        <v>0.87043671599673567</v>
      </c>
    </row>
    <row r="71" spans="1:92" x14ac:dyDescent="0.2">
      <c r="A71" s="86" t="str">
        <f t="shared" si="10"/>
        <v>Source</v>
      </c>
      <c r="B71" s="86">
        <f t="shared" si="83"/>
        <v>2010</v>
      </c>
      <c r="D71" s="77">
        <f>Conversion_factors!$A72*D227+D305</f>
        <v>20062.643237520158</v>
      </c>
      <c r="E71" s="77">
        <f>Conversion_factors!$A72*E227+E305</f>
        <v>3220.7505525012984</v>
      </c>
      <c r="F71" s="108">
        <f t="shared" si="96"/>
        <v>23283.393790021459</v>
      </c>
      <c r="G71" s="108"/>
      <c r="H71" s="126">
        <f>Manufacturing!CE66</f>
        <v>1546788.5073599999</v>
      </c>
      <c r="I71" s="126">
        <f>NonManufacturing!T76</f>
        <v>795347.95988818933</v>
      </c>
      <c r="J71" s="126">
        <f t="shared" si="34"/>
        <v>2342136.4672481893</v>
      </c>
      <c r="L71" s="79">
        <f t="shared" si="97"/>
        <v>12.970514806683118</v>
      </c>
      <c r="M71" s="79">
        <f t="shared" si="98"/>
        <v>4.049486155662076</v>
      </c>
      <c r="N71" s="79">
        <f t="shared" si="99"/>
        <v>9.9410918687319114</v>
      </c>
      <c r="O71" s="251"/>
      <c r="P71" s="262">
        <f>Manufacturing!BZ143</f>
        <v>0.8509376675206215</v>
      </c>
      <c r="Q71" s="262">
        <f>NonManufacturing!CR76</f>
        <v>0.80246626299501633</v>
      </c>
      <c r="R71" s="109"/>
      <c r="S71" s="262">
        <f>Manufacturing!CD143</f>
        <v>0.65380184354852888</v>
      </c>
      <c r="T71" s="262">
        <f>NonManufacturing!CV76</f>
        <v>1.1897915094543423</v>
      </c>
      <c r="V71" s="112">
        <f t="shared" si="26"/>
        <v>1.393649474202044</v>
      </c>
      <c r="W71" s="113">
        <f t="shared" si="27"/>
        <v>0.74499476138540577</v>
      </c>
      <c r="X71" s="112">
        <f>BN71</f>
        <v>1.2477324042352669</v>
      </c>
      <c r="Y71" s="112">
        <f>BR71</f>
        <v>0.70836009743204875</v>
      </c>
      <c r="Z71" s="112">
        <f>BJ71</f>
        <v>0.84290666155080796</v>
      </c>
      <c r="AA71" s="112">
        <f t="shared" si="94"/>
        <v>1.038265885308659</v>
      </c>
      <c r="AB71" s="112">
        <f t="shared" si="43"/>
        <v>1.038261557488048</v>
      </c>
      <c r="AC71" s="112"/>
      <c r="AD71" s="112">
        <f>X71*Y71</f>
        <v>0.88384384743321809</v>
      </c>
      <c r="AE71" s="109"/>
      <c r="AF71" s="87">
        <v>2010</v>
      </c>
      <c r="AG71" s="89"/>
      <c r="AI71" s="109">
        <f>D71/F71</f>
        <v>0.8616717742461748</v>
      </c>
      <c r="AJ71" s="109">
        <f>E71/F71</f>
        <v>0.13832822575382514</v>
      </c>
      <c r="AL71" s="109">
        <f t="shared" si="114"/>
        <v>0.85528642759778517</v>
      </c>
      <c r="AM71" s="109">
        <f t="shared" si="114"/>
        <v>0.14460425085111434</v>
      </c>
      <c r="AN71" s="109">
        <f>AL71+AM71</f>
        <v>0.99989067844889945</v>
      </c>
      <c r="AO71" s="109"/>
      <c r="AP71" s="109">
        <f>AL71/AN71</f>
        <v>0.85537993905950349</v>
      </c>
      <c r="AQ71" s="109">
        <f>AM71/AN71</f>
        <v>0.14462006094049662</v>
      </c>
      <c r="AT71" s="109">
        <f t="shared" si="115"/>
        <v>-4.7481705408381819E-3</v>
      </c>
      <c r="AU71" s="109">
        <f t="shared" si="115"/>
        <v>-4.2714011125600256E-2</v>
      </c>
      <c r="AW71" s="19">
        <f>H71/J71</f>
        <v>0.66041775489595811</v>
      </c>
      <c r="AX71" s="19">
        <f>I71/J71</f>
        <v>0.33958224510404189</v>
      </c>
      <c r="AY71" s="109"/>
      <c r="AZ71" s="109">
        <f t="shared" si="116"/>
        <v>4.183345904811607E-2</v>
      </c>
      <c r="BA71" s="109">
        <f t="shared" si="116"/>
        <v>-7.666399798951147E-2</v>
      </c>
      <c r="BB71" s="109"/>
      <c r="BC71" s="109"/>
      <c r="BD71" s="109">
        <f t="shared" si="117"/>
        <v>-1.5050533575763218E-2</v>
      </c>
      <c r="BE71" s="109">
        <f t="shared" si="117"/>
        <v>3.8421965757836511E-2</v>
      </c>
      <c r="BH71" s="109">
        <f>EXP(SUMPRODUCT($AP71:$AQ71,AT71:AU71))</f>
        <v>0.98981344528161241</v>
      </c>
      <c r="BI71" s="109">
        <f>IF(ISERR(BH71),BI70,BH71*BI70)</f>
        <v>0.66927481759821028</v>
      </c>
      <c r="BJ71" s="109">
        <f t="shared" si="62"/>
        <v>0.84290666155080796</v>
      </c>
      <c r="BK71" s="109"/>
      <c r="BL71" s="109">
        <f>EXP(SUMPRODUCT($AP71:$AQ71,AZ71:BA71))</f>
        <v>1.0250038304318179</v>
      </c>
      <c r="BM71" s="109">
        <f>IF(ISERR(BL71),BM70,BL71*BM70)</f>
        <v>1.5209993165004643</v>
      </c>
      <c r="BN71" s="109">
        <f t="shared" si="65"/>
        <v>1.2477324042352669</v>
      </c>
      <c r="BO71" s="109"/>
      <c r="BP71" s="109">
        <f>EXP(SUMPRODUCT($AP71:$AQ71,BD71:BE71))</f>
        <v>0.99270936907033813</v>
      </c>
      <c r="BQ71" s="109">
        <f>IF(ISERR(BP71),BQ70,BP71*BQ70)</f>
        <v>0.55256868626203426</v>
      </c>
      <c r="BR71" s="109">
        <f t="shared" si="68"/>
        <v>0.70836009743204875</v>
      </c>
      <c r="BU71" s="90"/>
      <c r="CD71" s="89"/>
      <c r="CF71" s="112">
        <f t="shared" si="80"/>
        <v>1.1120866983792812</v>
      </c>
      <c r="CG71" s="112">
        <f t="shared" si="81"/>
        <v>0.77875157667548944</v>
      </c>
      <c r="CH71" s="112">
        <f t="shared" si="82"/>
        <v>1.1585757581342147</v>
      </c>
      <c r="CI71" s="112">
        <f t="shared" si="28"/>
        <v>0.7644698707474934</v>
      </c>
      <c r="CJ71" s="112">
        <f t="shared" si="29"/>
        <v>0.87925638711616461</v>
      </c>
      <c r="CK71" s="112">
        <f t="shared" si="30"/>
        <v>0.8660420689269096</v>
      </c>
      <c r="CL71" s="112">
        <f t="shared" si="31"/>
        <v>0.86603926976270484</v>
      </c>
      <c r="CM71" s="112"/>
      <c r="CN71" s="112">
        <f t="shared" si="32"/>
        <v>0.88569626007204239</v>
      </c>
    </row>
    <row r="72" spans="1:92" x14ac:dyDescent="0.2">
      <c r="A72" s="86" t="str">
        <f t="shared" si="10"/>
        <v>Source</v>
      </c>
      <c r="B72" s="86">
        <f t="shared" si="83"/>
        <v>2011</v>
      </c>
      <c r="D72" s="77">
        <f>Conversion_factors!$A73*D228+D306</f>
        <v>20518.630443453312</v>
      </c>
      <c r="E72" s="77">
        <f>Conversion_factors!$A73*E228+E306</f>
        <v>3143.9416236198049</v>
      </c>
      <c r="F72" s="108">
        <f>D72+E72</f>
        <v>23662.572067073117</v>
      </c>
      <c r="G72" s="108"/>
      <c r="H72" s="126">
        <f>Manufacturing!CE67</f>
        <v>1585629.27636</v>
      </c>
      <c r="I72" s="126">
        <f>NonManufacturing!T77</f>
        <v>769370.79811188695</v>
      </c>
      <c r="J72" s="126">
        <f>H72+I72</f>
        <v>2355000.0744718872</v>
      </c>
      <c r="L72" s="79">
        <f>D72/H72*1000</f>
        <v>12.940370583063565</v>
      </c>
      <c r="M72" s="79">
        <f>E72/I72*1000</f>
        <v>4.0863802360777832</v>
      </c>
      <c r="N72" s="79">
        <f>F72/J72*1000</f>
        <v>10.047800984626079</v>
      </c>
      <c r="O72" s="251"/>
      <c r="P72" s="262">
        <f>Manufacturing!BZ144</f>
        <v>0.85003298533442095</v>
      </c>
      <c r="Q72" s="262">
        <f>NonManufacturing!CR77</f>
        <v>0.79398187587958879</v>
      </c>
      <c r="R72" s="109"/>
      <c r="S72" s="262">
        <f>Manufacturing!CD144</f>
        <v>0.65297687119126147</v>
      </c>
      <c r="T72" s="262">
        <f>NonManufacturing!CV77</f>
        <v>1.2134612601878132</v>
      </c>
      <c r="V72" s="112">
        <f t="shared" si="26"/>
        <v>1.4013037504128198</v>
      </c>
      <c r="W72" s="113">
        <f t="shared" si="27"/>
        <v>0.75299164275245867</v>
      </c>
      <c r="X72" s="112">
        <f>BN72</f>
        <v>1.2621118676665275</v>
      </c>
      <c r="Y72" s="112">
        <f>BR72</f>
        <v>0.70947973952316601</v>
      </c>
      <c r="Z72" s="112">
        <f>BJ72</f>
        <v>0.84091922349052017</v>
      </c>
      <c r="AA72" s="112">
        <f>V72*X72*Y72*Z72</f>
        <v>1.0551748062686339</v>
      </c>
      <c r="AB72" s="112">
        <f t="shared" si="43"/>
        <v>1.0551700130185304</v>
      </c>
      <c r="AC72" s="112"/>
      <c r="AD72" s="112">
        <f>X72*Y72</f>
        <v>0.89544279912114455</v>
      </c>
      <c r="AE72" s="109"/>
      <c r="AF72" s="87">
        <v>2011</v>
      </c>
      <c r="AG72" s="89"/>
      <c r="AI72" s="109">
        <f>D72/F72</f>
        <v>0.86713440894303051</v>
      </c>
      <c r="AJ72" s="109">
        <f>E72/F72</f>
        <v>0.13286559105696943</v>
      </c>
      <c r="AL72" s="109">
        <f>(AI72-AI71)/LN(AI72/AI71)</f>
        <v>0.86440021480620699</v>
      </c>
      <c r="AM72" s="109">
        <f>(AJ72-AJ71)/LN(AJ72/AJ71)</f>
        <v>0.13557856752070266</v>
      </c>
      <c r="AN72" s="109">
        <f>AL72+AM72</f>
        <v>0.99997878232690962</v>
      </c>
      <c r="AO72" s="109"/>
      <c r="AP72" s="109">
        <f>AL72/AN72</f>
        <v>0.86441855575653626</v>
      </c>
      <c r="AQ72" s="109">
        <f>AM72/AN72</f>
        <v>0.13558144424346374</v>
      </c>
      <c r="AT72" s="109">
        <f>LN(P72/P71)</f>
        <v>-1.0637247268044144E-3</v>
      </c>
      <c r="AU72" s="109">
        <f>LN(Q72/Q71)</f>
        <v>-1.0629179600385051E-2</v>
      </c>
      <c r="AW72" s="19">
        <f>H72/J72</f>
        <v>0.67330328077190404</v>
      </c>
      <c r="AX72" s="19">
        <f>I72/J72</f>
        <v>0.32669671922809584</v>
      </c>
      <c r="AY72" s="109"/>
      <c r="AZ72" s="109">
        <f>LN(AW72/AW71)</f>
        <v>1.9323271465995721E-2</v>
      </c>
      <c r="BA72" s="109">
        <f>LN(AX72/AX71)</f>
        <v>-3.8683894878220638E-2</v>
      </c>
      <c r="BB72" s="109"/>
      <c r="BC72" s="109"/>
      <c r="BD72" s="109">
        <f>LN(S72/S71)</f>
        <v>-1.2626046897729617E-3</v>
      </c>
      <c r="BE72" s="109">
        <f>LN(T72/T71)</f>
        <v>1.9698732008925701E-2</v>
      </c>
      <c r="BH72" s="109">
        <f>EXP(SUMPRODUCT($AP72:$AQ72,AT72:AU72))</f>
        <v>0.99764216116570825</v>
      </c>
      <c r="BI72" s="109">
        <f>IF(ISERR(BH72),BI71,BH72*BI71)</f>
        <v>0.66769677544246364</v>
      </c>
      <c r="BJ72" s="109">
        <f>BI72/BI$74</f>
        <v>0.84091922349052017</v>
      </c>
      <c r="BK72" s="109"/>
      <c r="BL72" s="109">
        <f>EXP(SUMPRODUCT($AP72:$AQ72,AZ72:BA72))</f>
        <v>1.0115244770292504</v>
      </c>
      <c r="BM72" s="109">
        <f>IF(ISERR(BL72),BM71,BL72*BM71)</f>
        <v>1.5385280381849795</v>
      </c>
      <c r="BN72" s="109">
        <f>BM72/BM$74</f>
        <v>1.2621118676665275</v>
      </c>
      <c r="BO72" s="109"/>
      <c r="BP72" s="109">
        <f>EXP(SUMPRODUCT($AP72:$AQ72,BD72:BE72))</f>
        <v>1.0015806114646719</v>
      </c>
      <c r="BQ72" s="109">
        <f>IF(ISERR(BP72),BQ71,BP72*BQ71)</f>
        <v>0.55344208266255879</v>
      </c>
      <c r="BR72" s="109">
        <f>BQ72/BQ$74</f>
        <v>0.70947973952316601</v>
      </c>
      <c r="BU72" s="90"/>
      <c r="CD72" s="89"/>
      <c r="CF72" s="112"/>
      <c r="CG72" s="112"/>
      <c r="CH72" s="112"/>
      <c r="CI72" s="112"/>
      <c r="CJ72" s="112"/>
      <c r="CK72" s="112"/>
      <c r="CL72" s="112"/>
      <c r="CM72" s="112"/>
      <c r="CN72" s="112"/>
    </row>
    <row r="73" spans="1:92" hidden="1" x14ac:dyDescent="0.2">
      <c r="A73" s="86"/>
      <c r="B73" s="86"/>
      <c r="D73" s="108"/>
      <c r="E73" s="108"/>
      <c r="F73" s="108"/>
      <c r="G73" s="108"/>
      <c r="H73" s="126"/>
      <c r="I73" s="126"/>
      <c r="J73" s="126"/>
      <c r="L73" s="79"/>
      <c r="M73" s="79"/>
      <c r="N73" s="79"/>
      <c r="AG73" s="89"/>
      <c r="BH73" s="109"/>
      <c r="BI73" s="109"/>
      <c r="BJ73" s="109"/>
      <c r="BK73" s="109"/>
      <c r="BL73" s="109"/>
      <c r="BM73" s="109"/>
      <c r="BN73" s="109"/>
      <c r="BO73" s="109"/>
      <c r="BP73" s="109"/>
      <c r="BQ73" s="109"/>
      <c r="BR73" s="109"/>
      <c r="BU73" s="90"/>
      <c r="CD73" s="89"/>
    </row>
    <row r="74" spans="1:92" hidden="1" x14ac:dyDescent="0.2">
      <c r="A74" s="86" t="s">
        <v>266</v>
      </c>
      <c r="B74" s="86">
        <f>Base_year</f>
        <v>1985</v>
      </c>
      <c r="D74" s="87">
        <f>INDEX(D10:D71,base_row,0)</f>
        <v>18699.303063269319</v>
      </c>
      <c r="E74" s="87">
        <f>INDEX(E10:E71,37,0)</f>
        <v>3726.0613568031131</v>
      </c>
      <c r="F74" s="87">
        <f>INDEX(F10:F71,base_row,0)</f>
        <v>22425.36442007243</v>
      </c>
      <c r="G74" s="108"/>
      <c r="H74" s="87">
        <f>INDEX(H10:H71,37,0)</f>
        <v>802065.80316000001</v>
      </c>
      <c r="I74" s="87">
        <f>INDEX(I10:I71,37,0)</f>
        <v>878512.06853848882</v>
      </c>
      <c r="J74" s="87">
        <f>INDEX(J10:J71,base_row,0)</f>
        <v>1680577.8716984889</v>
      </c>
      <c r="L74" s="79">
        <f>INDEX(L10:L71,base_row,0)</f>
        <v>23.313926350677605</v>
      </c>
      <c r="M74" s="79">
        <f>INDEX(M10:M71,base_row,0)</f>
        <v>4.2413320092481674</v>
      </c>
      <c r="N74" s="247">
        <f>INDEX(N10:N71,base_row,0)</f>
        <v>13.343841304662702</v>
      </c>
      <c r="AG74" s="89"/>
      <c r="BH74" s="109"/>
      <c r="BI74" s="109">
        <f>INDEX(BI10:BI71,base_row,1)</f>
        <v>0.79400821956591972</v>
      </c>
      <c r="BJ74" s="109"/>
      <c r="BK74" s="109"/>
      <c r="BL74" s="109"/>
      <c r="BM74" s="109">
        <f>INDEX(BM10:BM71,base_row,1)</f>
        <v>1.2190108322406537</v>
      </c>
      <c r="BN74" s="109"/>
      <c r="BO74" s="109"/>
      <c r="BP74" s="109"/>
      <c r="BQ74" s="109">
        <f>INDEX(BQ10:BQ71,base_row,1)</f>
        <v>0.7800674942945115</v>
      </c>
      <c r="BR74" s="109"/>
      <c r="BU74" s="90"/>
      <c r="CD74" s="89"/>
    </row>
    <row r="75" spans="1:92" hidden="1" x14ac:dyDescent="0.2">
      <c r="A75" s="86" t="s">
        <v>267</v>
      </c>
      <c r="B75" s="86">
        <f>Base_year2</f>
        <v>1996</v>
      </c>
      <c r="D75" s="87">
        <f>INDEX(D10:D71,base_row2,0)</f>
        <v>23392.267950643356</v>
      </c>
      <c r="E75" s="87">
        <f>INDEX(E10:E71,base_row2,0)</f>
        <v>3492.6489381729225</v>
      </c>
      <c r="F75" s="87">
        <f>INDEX(F10:F71,base_row2,0)</f>
        <v>26884.916888816279</v>
      </c>
      <c r="G75" s="108"/>
      <c r="H75" s="87">
        <f>INDEX(H10:H71,base_row2,0)</f>
        <v>1114172.96028</v>
      </c>
      <c r="I75" s="87">
        <f>INDEX(I10:I71,base_row2,0)</f>
        <v>991900.66748799873</v>
      </c>
      <c r="J75" s="126">
        <f>INDEX(J10:J71,base_row2,0)</f>
        <v>2106073.6277679987</v>
      </c>
      <c r="L75" s="79">
        <f>INDEX(L10:L71,base_row2,0)</f>
        <v>20.995185473505572</v>
      </c>
      <c r="M75" s="79">
        <f>INDEX(M10:M71,base_row2,0)</f>
        <v>3.5211680490326729</v>
      </c>
      <c r="N75" s="79">
        <f>INDEX(N10:N71,base_row2,0)</f>
        <v>12.765421177277982</v>
      </c>
      <c r="U75" s="87">
        <f>base_row2</f>
        <v>48</v>
      </c>
      <c r="V75" s="79">
        <f>INDEX(V10:V71,base_row2,0)</f>
        <v>1.2531841952908016</v>
      </c>
      <c r="W75" s="79">
        <f t="shared" ref="W75:AD75" si="118">INDEX(W10:W71,base_row2,0)</f>
        <v>0.95665265239758179</v>
      </c>
      <c r="X75" s="79">
        <f t="shared" si="118"/>
        <v>1.0769536609713215</v>
      </c>
      <c r="Y75" s="79">
        <f t="shared" si="118"/>
        <v>0.92660302850054654</v>
      </c>
      <c r="Z75" s="79">
        <f t="shared" si="118"/>
        <v>0.95865855955328505</v>
      </c>
      <c r="AA75" s="79">
        <f t="shared" si="118"/>
        <v>1.1988631067254591</v>
      </c>
      <c r="AB75" s="79">
        <f t="shared" si="118"/>
        <v>1.1988619843676744</v>
      </c>
      <c r="AC75" s="79">
        <f t="shared" si="118"/>
        <v>0</v>
      </c>
      <c r="AD75" s="79">
        <f t="shared" si="118"/>
        <v>0.99790852381077733</v>
      </c>
      <c r="AG75" s="89"/>
      <c r="BI75" s="109">
        <f>INDEX(BI10:BI71,base_row2,1)</f>
        <v>0.76118277604253304</v>
      </c>
      <c r="BM75" s="109">
        <f>INDEX(BM10:BM71,base_row2,1)</f>
        <v>1.3128181785452695</v>
      </c>
      <c r="BQ75" s="109">
        <f>INDEX(BQ10:BQ71,base_row2,1)</f>
        <v>0.72281290264812714</v>
      </c>
      <c r="BU75" s="90"/>
      <c r="CD75" s="89"/>
      <c r="CF75" s="79">
        <f>INDEX(CF10:CF71,base_row2,0)</f>
        <v>1</v>
      </c>
      <c r="CG75" s="79">
        <f t="shared" ref="CG75:CN75" si="119">INDEX(CG10:CG71,base_row2,0)</f>
        <v>1</v>
      </c>
      <c r="CH75" s="79">
        <f t="shared" si="119"/>
        <v>1</v>
      </c>
      <c r="CI75" s="79">
        <f t="shared" si="119"/>
        <v>1</v>
      </c>
      <c r="CJ75" s="79">
        <f t="shared" si="119"/>
        <v>1</v>
      </c>
      <c r="CK75" s="79">
        <f t="shared" si="119"/>
        <v>1</v>
      </c>
      <c r="CL75" s="79">
        <f t="shared" si="119"/>
        <v>1</v>
      </c>
      <c r="CM75" s="79">
        <f t="shared" si="119"/>
        <v>0</v>
      </c>
      <c r="CN75" s="79">
        <f t="shared" si="119"/>
        <v>1</v>
      </c>
    </row>
    <row r="76" spans="1:92" x14ac:dyDescent="0.2">
      <c r="A76" s="86"/>
      <c r="B76" s="86"/>
      <c r="AG76" s="89"/>
      <c r="BU76" s="90"/>
      <c r="CD76" s="89"/>
    </row>
    <row r="77" spans="1:92" x14ac:dyDescent="0.2">
      <c r="A77" s="86"/>
      <c r="B77" s="86"/>
      <c r="Y77" s="246"/>
      <c r="Z77" s="570">
        <f>(Z72/Z61)^(1/11)</f>
        <v>0.99168406238741402</v>
      </c>
      <c r="AG77" s="89"/>
      <c r="BU77" s="90"/>
      <c r="CD77" s="89"/>
    </row>
    <row r="78" spans="1:92" x14ac:dyDescent="0.2">
      <c r="A78" s="86"/>
      <c r="B78" s="86"/>
      <c r="Y78" s="247"/>
      <c r="AG78" s="89"/>
      <c r="BU78" s="90"/>
      <c r="CD78" s="89"/>
    </row>
    <row r="79" spans="1:92" ht="15.75" x14ac:dyDescent="0.25">
      <c r="A79" s="86"/>
      <c r="B79" s="86"/>
      <c r="D79" s="88" t="s">
        <v>268</v>
      </c>
      <c r="G79" s="109"/>
      <c r="W79" s="79"/>
      <c r="Z79" s="109"/>
      <c r="AG79" s="89"/>
      <c r="BU79" s="90"/>
      <c r="CD79" s="89"/>
    </row>
    <row r="80" spans="1:92" x14ac:dyDescent="0.2">
      <c r="A80" s="86"/>
      <c r="B80" s="86"/>
      <c r="W80" s="79"/>
      <c r="Z80" s="109"/>
      <c r="AG80" s="89"/>
      <c r="BU80" s="90"/>
      <c r="CD80" s="89"/>
    </row>
    <row r="81" spans="1:92" x14ac:dyDescent="0.2">
      <c r="A81" s="86"/>
      <c r="B81" s="86"/>
      <c r="P81" s="816" t="s">
        <v>229</v>
      </c>
      <c r="Q81" s="817"/>
      <c r="R81" s="817"/>
      <c r="S81" s="817"/>
      <c r="T81" s="817"/>
      <c r="AG81" s="89"/>
      <c r="BU81" s="90"/>
      <c r="CD81" s="89"/>
      <c r="CF81" s="91" t="s">
        <v>55</v>
      </c>
    </row>
    <row r="82" spans="1:92" x14ac:dyDescent="0.2">
      <c r="A82" s="86"/>
      <c r="B82" s="86"/>
      <c r="AG82" s="89"/>
      <c r="BU82" s="90"/>
      <c r="CD82" s="89"/>
    </row>
    <row r="83" spans="1:92" x14ac:dyDescent="0.2">
      <c r="A83" s="86"/>
      <c r="B83" s="86"/>
      <c r="D83" s="91" t="s">
        <v>230</v>
      </c>
      <c r="H83" s="91" t="s">
        <v>497</v>
      </c>
      <c r="L83" s="91" t="s">
        <v>297</v>
      </c>
      <c r="P83" s="91" t="s">
        <v>231</v>
      </c>
      <c r="S83" s="91" t="s">
        <v>232</v>
      </c>
      <c r="V83" s="92" t="s">
        <v>380</v>
      </c>
      <c r="W83" s="92"/>
      <c r="X83" s="92" t="str">
        <f>index_label</f>
        <v>1985 = 1</v>
      </c>
      <c r="Y83" s="93"/>
      <c r="Z83" s="93"/>
      <c r="AA83" s="93"/>
      <c r="AB83" s="93"/>
      <c r="AC83" s="93"/>
      <c r="AD83" s="93"/>
      <c r="AG83" s="89"/>
      <c r="AI83" s="91" t="s">
        <v>233</v>
      </c>
      <c r="AL83" s="91" t="s">
        <v>234</v>
      </c>
      <c r="AP83" s="91" t="s">
        <v>235</v>
      </c>
      <c r="AQ83" s="91"/>
      <c r="AT83" s="6" t="s">
        <v>236</v>
      </c>
      <c r="AU83"/>
      <c r="AV83"/>
      <c r="AW83" s="6" t="s">
        <v>274</v>
      </c>
      <c r="AX83"/>
      <c r="AY83"/>
      <c r="AZ83" s="6" t="s">
        <v>275</v>
      </c>
      <c r="BA83"/>
      <c r="BB83"/>
      <c r="BC83"/>
      <c r="BD83" s="6" t="s">
        <v>238</v>
      </c>
      <c r="BE83"/>
      <c r="BF83"/>
      <c r="BG83"/>
      <c r="BH83" s="6" t="s">
        <v>239</v>
      </c>
      <c r="BI83"/>
      <c r="BJ83"/>
      <c r="BK83"/>
      <c r="BL83" s="6" t="s">
        <v>240</v>
      </c>
      <c r="BM83"/>
      <c r="BN83"/>
      <c r="BO83"/>
      <c r="BP83" s="6" t="s">
        <v>240</v>
      </c>
      <c r="BQ83"/>
      <c r="BR83"/>
      <c r="BU83" s="90"/>
      <c r="BW83" s="91" t="s">
        <v>228</v>
      </c>
      <c r="CD83" s="89"/>
      <c r="CF83" s="92" t="s">
        <v>294</v>
      </c>
      <c r="CG83" s="92"/>
      <c r="CH83" s="92" t="str">
        <f>index_label2</f>
        <v>1996 = 1</v>
      </c>
      <c r="CI83" s="93"/>
      <c r="CJ83" s="93"/>
      <c r="CK83" s="93"/>
      <c r="CL83" s="93"/>
      <c r="CM83" s="93"/>
      <c r="CN83" s="93"/>
    </row>
    <row r="84" spans="1:92" x14ac:dyDescent="0.2">
      <c r="A84" s="121" t="s">
        <v>63</v>
      </c>
      <c r="B84" s="86"/>
      <c r="V84" s="94" t="s">
        <v>241</v>
      </c>
      <c r="W84" s="94" t="s">
        <v>242</v>
      </c>
      <c r="X84" s="94" t="s">
        <v>243</v>
      </c>
      <c r="Y84" s="95" t="s">
        <v>244</v>
      </c>
      <c r="Z84" s="95" t="s">
        <v>245</v>
      </c>
      <c r="AA84" s="95" t="s">
        <v>246</v>
      </c>
      <c r="AB84" s="95" t="s">
        <v>247</v>
      </c>
      <c r="AC84" s="95"/>
      <c r="AD84" s="95" t="s">
        <v>248</v>
      </c>
      <c r="AG84" s="89"/>
      <c r="AP84" s="91" t="s">
        <v>249</v>
      </c>
      <c r="AQ84" s="91"/>
      <c r="AT84"/>
      <c r="AU84"/>
      <c r="AV84"/>
      <c r="AW84"/>
      <c r="AX84"/>
      <c r="AY84"/>
      <c r="AZ84"/>
      <c r="BA84"/>
      <c r="BB84"/>
      <c r="BC84"/>
      <c r="BD84"/>
      <c r="BE84"/>
      <c r="BF84"/>
      <c r="BG84"/>
      <c r="BH84"/>
      <c r="BI84"/>
      <c r="BJ84"/>
      <c r="BK84"/>
      <c r="BL84" t="s">
        <v>250</v>
      </c>
      <c r="BM84"/>
      <c r="BN84"/>
      <c r="BO84"/>
      <c r="BP84" t="s">
        <v>251</v>
      </c>
      <c r="BQ84"/>
      <c r="BR84"/>
      <c r="BU84" s="90"/>
      <c r="CD84" s="89"/>
      <c r="CF84" s="94" t="s">
        <v>241</v>
      </c>
      <c r="CG84" s="94" t="s">
        <v>242</v>
      </c>
      <c r="CH84" s="94" t="s">
        <v>243</v>
      </c>
      <c r="CI84" s="95" t="s">
        <v>244</v>
      </c>
      <c r="CJ84" s="95" t="s">
        <v>245</v>
      </c>
      <c r="CK84" s="95" t="s">
        <v>246</v>
      </c>
      <c r="CL84" s="95" t="s">
        <v>247</v>
      </c>
      <c r="CM84" s="95"/>
      <c r="CN84" s="95" t="s">
        <v>248</v>
      </c>
    </row>
    <row r="85" spans="1:92" ht="76.5" x14ac:dyDescent="0.2">
      <c r="A85" s="125" t="s">
        <v>217</v>
      </c>
      <c r="B85" s="86"/>
      <c r="D85" s="116" t="s">
        <v>138</v>
      </c>
      <c r="E85" s="116" t="s">
        <v>269</v>
      </c>
      <c r="F85" s="96" t="s">
        <v>252</v>
      </c>
      <c r="G85" s="97"/>
      <c r="H85" s="96" t="str">
        <f>D85</f>
        <v>Manufacturing</v>
      </c>
      <c r="I85" s="96" t="str">
        <f>E85</f>
        <v>NonManufac-turing (Ag, Mining, Constr)</v>
      </c>
      <c r="J85" s="96" t="s">
        <v>253</v>
      </c>
      <c r="K85" s="97"/>
      <c r="L85" s="96" t="str">
        <f>D85</f>
        <v>Manufacturing</v>
      </c>
      <c r="M85" s="96" t="str">
        <f>E85</f>
        <v>NonManufac-turing (Ag, Mining, Constr)</v>
      </c>
      <c r="N85" s="96" t="str">
        <f>F85</f>
        <v xml:space="preserve">   Total</v>
      </c>
      <c r="O85" s="97"/>
      <c r="P85" s="96" t="str">
        <f>D85</f>
        <v>Manufacturing</v>
      </c>
      <c r="Q85" s="96" t="str">
        <f>E85</f>
        <v>NonManufac-turing (Ag, Mining, Constr)</v>
      </c>
      <c r="R85" s="98"/>
      <c r="S85" s="96" t="str">
        <f>D85</f>
        <v>Manufacturing</v>
      </c>
      <c r="T85" s="96" t="str">
        <f>E85</f>
        <v>NonManufac-turing (Ag, Mining, Constr)</v>
      </c>
      <c r="U85" s="97"/>
      <c r="V85" s="118" t="s">
        <v>273</v>
      </c>
      <c r="W85" s="99" t="s">
        <v>254</v>
      </c>
      <c r="X85" s="118" t="s">
        <v>271</v>
      </c>
      <c r="Y85" s="100" t="s">
        <v>255</v>
      </c>
      <c r="Z85" s="100" t="s">
        <v>256</v>
      </c>
      <c r="AA85" s="100" t="s">
        <v>257</v>
      </c>
      <c r="AB85" s="100" t="s">
        <v>258</v>
      </c>
      <c r="AC85" s="100"/>
      <c r="AD85" s="100" t="s">
        <v>259</v>
      </c>
      <c r="AG85" s="89"/>
      <c r="AI85" s="96" t="str">
        <f>D85</f>
        <v>Manufacturing</v>
      </c>
      <c r="AJ85" s="96" t="str">
        <f>E85</f>
        <v>NonManufac-turing (Ag, Mining, Constr)</v>
      </c>
      <c r="AL85" s="96" t="str">
        <f>D85</f>
        <v>Manufacturing</v>
      </c>
      <c r="AM85" s="96" t="str">
        <f>E85</f>
        <v>NonManufac-turing (Ag, Mining, Constr)</v>
      </c>
      <c r="AN85" s="96" t="str">
        <f>F85</f>
        <v xml:space="preserve">   Total</v>
      </c>
      <c r="AO85" s="97"/>
      <c r="AP85" s="96" t="str">
        <f>D85</f>
        <v>Manufacturing</v>
      </c>
      <c r="AQ85" s="96" t="str">
        <f>E85</f>
        <v>NonManufac-turing (Ag, Mining, Constr)</v>
      </c>
      <c r="AR85" s="97"/>
      <c r="AS85" s="97"/>
      <c r="AT85" s="127" t="str">
        <f>D85</f>
        <v>Manufacturing</v>
      </c>
      <c r="AU85" s="127" t="str">
        <f>E85</f>
        <v>NonManufac-turing (Ag, Mining, Constr)</v>
      </c>
      <c r="AV85" s="13"/>
      <c r="AW85" s="127" t="str">
        <f>D85</f>
        <v>Manufacturing</v>
      </c>
      <c r="AX85" s="127" t="str">
        <f>E85</f>
        <v>NonManufac-turing (Ag, Mining, Constr)</v>
      </c>
      <c r="AY85" s="13"/>
      <c r="AZ85" s="127" t="str">
        <f>D85</f>
        <v>Manufacturing</v>
      </c>
      <c r="BA85" s="127" t="str">
        <f>E85</f>
        <v>NonManufac-turing (Ag, Mining, Constr)</v>
      </c>
      <c r="BB85" s="13"/>
      <c r="BC85" s="13"/>
      <c r="BD85" s="127" t="str">
        <f>D85</f>
        <v>Manufacturing</v>
      </c>
      <c r="BE85" s="127" t="str">
        <f>E85</f>
        <v>NonManufac-turing (Ag, Mining, Constr)</v>
      </c>
      <c r="BF85" s="13"/>
      <c r="BG85" s="13"/>
      <c r="BH85" s="128" t="s">
        <v>30</v>
      </c>
      <c r="BI85" s="128" t="s">
        <v>28</v>
      </c>
      <c r="BJ85" s="128" t="s">
        <v>28</v>
      </c>
      <c r="BK85"/>
      <c r="BL85" s="128" t="s">
        <v>30</v>
      </c>
      <c r="BM85" s="128" t="s">
        <v>28</v>
      </c>
      <c r="BN85" s="128" t="s">
        <v>28</v>
      </c>
      <c r="BO85"/>
      <c r="BP85" s="128" t="s">
        <v>30</v>
      </c>
      <c r="BQ85" s="128" t="s">
        <v>28</v>
      </c>
      <c r="BR85" s="128" t="s">
        <v>28</v>
      </c>
      <c r="BU85" s="90"/>
      <c r="CD85" s="89"/>
      <c r="CF85" s="118" t="s">
        <v>273</v>
      </c>
      <c r="CG85" s="99" t="s">
        <v>254</v>
      </c>
      <c r="CH85" s="118" t="s">
        <v>271</v>
      </c>
      <c r="CI85" s="100" t="s">
        <v>255</v>
      </c>
      <c r="CJ85" s="100" t="s">
        <v>256</v>
      </c>
      <c r="CK85" s="100" t="s">
        <v>257</v>
      </c>
      <c r="CL85" s="100" t="s">
        <v>258</v>
      </c>
      <c r="CM85" s="100"/>
      <c r="CN85" s="100" t="s">
        <v>259</v>
      </c>
    </row>
    <row r="86" spans="1:92" ht="25.5" x14ac:dyDescent="0.2">
      <c r="A86" s="120" t="s">
        <v>63</v>
      </c>
      <c r="B86" s="86"/>
      <c r="D86" s="101" t="str">
        <f>$A86</f>
        <v>Delivered</v>
      </c>
      <c r="E86" s="101" t="str">
        <f>$A86</f>
        <v>Delivered</v>
      </c>
      <c r="F86" s="101" t="str">
        <f>$A86</f>
        <v>Delivered</v>
      </c>
      <c r="G86" s="97"/>
      <c r="H86" s="101"/>
      <c r="I86" s="101"/>
      <c r="J86" s="101"/>
      <c r="K86" s="97"/>
      <c r="L86" s="101" t="str">
        <f>$A86</f>
        <v>Delivered</v>
      </c>
      <c r="M86" s="101" t="str">
        <f>$A86</f>
        <v>Delivered</v>
      </c>
      <c r="N86" s="101" t="str">
        <f>$A86</f>
        <v>Delivered</v>
      </c>
      <c r="O86" s="97"/>
      <c r="P86" s="101"/>
      <c r="Q86" s="101"/>
      <c r="R86" s="98"/>
      <c r="S86" s="101"/>
      <c r="T86" s="101"/>
      <c r="U86" s="97"/>
      <c r="V86" s="102"/>
      <c r="W86" s="102"/>
      <c r="X86" s="102"/>
      <c r="Y86" s="103"/>
      <c r="Z86" s="103"/>
      <c r="AA86" s="104" t="s">
        <v>260</v>
      </c>
      <c r="AB86" s="105" t="s">
        <v>261</v>
      </c>
      <c r="AC86" s="103"/>
      <c r="AD86" s="105" t="s">
        <v>262</v>
      </c>
      <c r="AG86" s="89"/>
      <c r="AT86"/>
      <c r="AU86"/>
      <c r="AV86"/>
      <c r="AW86"/>
      <c r="AX86"/>
      <c r="AY86"/>
      <c r="AZ86"/>
      <c r="BA86"/>
      <c r="BB86"/>
      <c r="BC86"/>
      <c r="BD86"/>
      <c r="BE86"/>
      <c r="BF86"/>
      <c r="BG86"/>
      <c r="BH86" t="s">
        <v>29</v>
      </c>
      <c r="BI86" t="s">
        <v>29</v>
      </c>
      <c r="BJ86" t="s">
        <v>23</v>
      </c>
      <c r="BK86"/>
      <c r="BL86" t="s">
        <v>29</v>
      </c>
      <c r="BM86" t="s">
        <v>29</v>
      </c>
      <c r="BN86" t="s">
        <v>23</v>
      </c>
      <c r="BO86"/>
      <c r="BP86" t="s">
        <v>29</v>
      </c>
      <c r="BQ86" t="s">
        <v>29</v>
      </c>
      <c r="BR86" t="s">
        <v>23</v>
      </c>
      <c r="BU86" s="90"/>
      <c r="CD86" s="89"/>
      <c r="CF86" s="102"/>
      <c r="CG86" s="102"/>
      <c r="CH86" s="102"/>
      <c r="CI86" s="103"/>
      <c r="CJ86" s="103"/>
      <c r="CK86" s="104" t="s">
        <v>260</v>
      </c>
      <c r="CL86" s="105" t="s">
        <v>261</v>
      </c>
      <c r="CM86" s="103"/>
      <c r="CN86" s="105" t="s">
        <v>262</v>
      </c>
    </row>
    <row r="87" spans="1:92" ht="13.5" thickBot="1" x14ac:dyDescent="0.25">
      <c r="A87" s="86"/>
      <c r="B87" s="86"/>
      <c r="D87" s="101" t="s">
        <v>263</v>
      </c>
      <c r="E87" s="101" t="s">
        <v>264</v>
      </c>
      <c r="F87" s="101"/>
      <c r="G87" s="97"/>
      <c r="H87" s="117" t="s">
        <v>541</v>
      </c>
      <c r="I87" s="117" t="s">
        <v>541</v>
      </c>
      <c r="J87" s="117" t="s">
        <v>541</v>
      </c>
      <c r="K87" s="97"/>
      <c r="L87" s="117" t="s">
        <v>540</v>
      </c>
      <c r="M87" s="117" t="s">
        <v>540</v>
      </c>
      <c r="N87" s="117" t="s">
        <v>540</v>
      </c>
      <c r="O87" s="97"/>
      <c r="P87" s="119" t="str">
        <f>index_label</f>
        <v>1985 = 1</v>
      </c>
      <c r="Q87" s="119" t="str">
        <f>index_label</f>
        <v>1985 = 1</v>
      </c>
      <c r="R87" s="98"/>
      <c r="S87" s="119" t="str">
        <f>index_label</f>
        <v>1985 = 1</v>
      </c>
      <c r="T87" s="119" t="str">
        <f>index_label</f>
        <v>1985 = 1</v>
      </c>
      <c r="U87" s="97"/>
      <c r="V87" s="106"/>
      <c r="W87" s="106"/>
      <c r="X87" s="106"/>
      <c r="Y87" s="107"/>
      <c r="Z87" s="107"/>
      <c r="AA87" s="107"/>
      <c r="AB87" s="107"/>
      <c r="AC87" s="107"/>
      <c r="AD87" s="107"/>
      <c r="AG87" s="89"/>
      <c r="AT87"/>
      <c r="AU87"/>
      <c r="AV87"/>
      <c r="AW87"/>
      <c r="AX87"/>
      <c r="AY87"/>
      <c r="AZ87"/>
      <c r="BA87"/>
      <c r="BB87"/>
      <c r="BC87"/>
      <c r="BD87"/>
      <c r="BE87"/>
      <c r="BF87"/>
      <c r="BG87"/>
      <c r="BH87" s="4"/>
      <c r="BI87" s="4"/>
      <c r="BJ87" s="4"/>
      <c r="BK87"/>
      <c r="BL87" s="4"/>
      <c r="BM87" s="4"/>
      <c r="BN87" s="4"/>
      <c r="BO87"/>
      <c r="BP87" s="4"/>
      <c r="BQ87" s="4"/>
      <c r="BR87" s="4"/>
      <c r="BU87" s="90"/>
      <c r="CD87" s="89"/>
      <c r="CF87" s="106"/>
      <c r="CG87" s="106"/>
      <c r="CH87" s="106"/>
      <c r="CI87" s="107"/>
      <c r="CJ87" s="107"/>
      <c r="CK87" s="107"/>
      <c r="CL87" s="107"/>
      <c r="CM87" s="107"/>
      <c r="CN87" s="107"/>
    </row>
    <row r="88" spans="1:92" hidden="1" x14ac:dyDescent="0.2">
      <c r="A88" s="86" t="str">
        <f>A$86</f>
        <v>Delivered</v>
      </c>
      <c r="B88" s="86">
        <v>1949</v>
      </c>
      <c r="D88" s="108"/>
      <c r="E88" s="108"/>
      <c r="F88" s="108"/>
      <c r="G88" s="108"/>
      <c r="H88" s="126"/>
      <c r="I88" s="126"/>
      <c r="J88" s="126"/>
      <c r="P88" s="109">
        <f>Manufacturing!BZ156</f>
        <v>1.3788364974577407</v>
      </c>
      <c r="Q88" s="109" t="e">
        <f>#REF!</f>
        <v>#REF!</v>
      </c>
      <c r="R88" s="110"/>
      <c r="S88" s="111">
        <f>Manufacturing!CD156</f>
        <v>1.4053422669273217</v>
      </c>
      <c r="T88" s="110">
        <v>1</v>
      </c>
      <c r="V88" s="112"/>
      <c r="W88" s="113"/>
      <c r="X88" s="112"/>
      <c r="Y88" s="112"/>
      <c r="Z88" s="112"/>
      <c r="AA88" s="112"/>
      <c r="AB88" s="112"/>
      <c r="AC88" s="112"/>
      <c r="AD88" s="112"/>
      <c r="AG88" s="89"/>
      <c r="AI88" s="109" t="e">
        <f t="shared" ref="AI88:AI145" si="120">D88/F88</f>
        <v>#DIV/0!</v>
      </c>
      <c r="AJ88" s="109" t="e">
        <f t="shared" ref="AJ88:AJ145" si="121">E88/F88</f>
        <v>#DIV/0!</v>
      </c>
      <c r="AT88" s="19"/>
      <c r="AU88" s="19"/>
      <c r="AV88" s="19"/>
      <c r="AW88" s="19" t="e">
        <f t="shared" ref="AW88:AW139" si="122">H88/J88</f>
        <v>#DIV/0!</v>
      </c>
      <c r="AX88" s="19" t="e">
        <f t="shared" ref="AX88:AX139" si="123">I88/J88</f>
        <v>#DIV/0!</v>
      </c>
      <c r="AY88" s="19"/>
      <c r="AZ88" s="19"/>
      <c r="BA88" s="19"/>
      <c r="BB88" s="19"/>
      <c r="BC88" s="19"/>
      <c r="BD88" s="19"/>
      <c r="BE88" s="19"/>
      <c r="BF88" s="19"/>
      <c r="BG88" s="19"/>
      <c r="BH88" s="19"/>
      <c r="BI88" s="19">
        <v>1</v>
      </c>
      <c r="BJ88" s="19">
        <f t="shared" ref="BJ88:BJ119" si="124">BI88/BI$152</f>
        <v>1.3499096579646921</v>
      </c>
      <c r="BK88" s="19"/>
      <c r="BL88" s="19"/>
      <c r="BM88" s="19">
        <v>1</v>
      </c>
      <c r="BN88" s="19">
        <f t="shared" ref="BN88:BN119" si="125">BM88/BM$152</f>
        <v>0.82094543320624347</v>
      </c>
      <c r="BO88" s="19"/>
      <c r="BP88" s="19"/>
      <c r="BQ88" s="19">
        <v>1</v>
      </c>
      <c r="BR88" s="19">
        <f t="shared" ref="BR88:BR119" si="126">BQ88/BQ$152</f>
        <v>1.2987868430020069</v>
      </c>
      <c r="BU88" s="90"/>
      <c r="CD88" s="89"/>
      <c r="CF88" s="112">
        <f t="shared" ref="CF88:CF119" si="127">V88/V$153</f>
        <v>0</v>
      </c>
      <c r="CG88" s="112">
        <f t="shared" ref="CG88:CG119" si="128">W88/W$153</f>
        <v>0</v>
      </c>
      <c r="CH88" s="112">
        <f t="shared" ref="CH88:CH119" si="129">X88/X$153</f>
        <v>0</v>
      </c>
      <c r="CI88" s="112"/>
      <c r="CJ88" s="112"/>
      <c r="CK88" s="112"/>
      <c r="CL88" s="112"/>
      <c r="CM88" s="112"/>
      <c r="CN88" s="112"/>
    </row>
    <row r="89" spans="1:92" hidden="1" x14ac:dyDescent="0.2">
      <c r="A89" s="86" t="str">
        <f t="shared" ref="A89:A150" si="130">A$86</f>
        <v>Delivered</v>
      </c>
      <c r="B89" s="86">
        <f t="shared" ref="B89:B150" si="131">B88+1</f>
        <v>1950</v>
      </c>
      <c r="D89" s="108"/>
      <c r="E89" s="108"/>
      <c r="F89" s="108"/>
      <c r="G89" s="108"/>
      <c r="H89" s="126"/>
      <c r="I89" s="126"/>
      <c r="J89" s="126"/>
      <c r="P89" s="109">
        <f>Manufacturing!BZ157</f>
        <v>1.3788364974577407</v>
      </c>
      <c r="Q89" s="109" t="e">
        <f>#REF!</f>
        <v>#REF!</v>
      </c>
      <c r="R89" s="109"/>
      <c r="S89" s="111">
        <f>Manufacturing!CD157</f>
        <v>1.4053422669273217</v>
      </c>
      <c r="T89" s="110">
        <v>1</v>
      </c>
      <c r="V89" s="112"/>
      <c r="W89" s="113"/>
      <c r="X89" s="112"/>
      <c r="Y89" s="112"/>
      <c r="Z89" s="112"/>
      <c r="AA89" s="112"/>
      <c r="AB89" s="112"/>
      <c r="AC89" s="112"/>
      <c r="AD89" s="112"/>
      <c r="AG89" s="89"/>
      <c r="AI89" s="109" t="e">
        <f t="shared" si="120"/>
        <v>#DIV/0!</v>
      </c>
      <c r="AJ89" s="109" t="e">
        <f t="shared" si="121"/>
        <v>#DIV/0!</v>
      </c>
      <c r="AL89" s="109" t="e">
        <f t="shared" ref="AL89:AL145" si="132">(AI89-AI88)/LN(AI89/AI88)</f>
        <v>#DIV/0!</v>
      </c>
      <c r="AM89" s="109" t="e">
        <f t="shared" ref="AM89:AM145" si="133">(AJ89-AJ88)/LN(AJ89/AJ88)</f>
        <v>#DIV/0!</v>
      </c>
      <c r="AN89" s="109" t="e">
        <f t="shared" ref="AN89:AN145" si="134">AL89+AM89</f>
        <v>#DIV/0!</v>
      </c>
      <c r="AO89" s="109"/>
      <c r="AP89" s="109" t="e">
        <f t="shared" ref="AP89:AP145" si="135">AL89/AN89</f>
        <v>#DIV/0!</v>
      </c>
      <c r="AQ89" s="109" t="e">
        <f t="shared" ref="AQ89:AQ145" si="136">AM89/AN89</f>
        <v>#DIV/0!</v>
      </c>
      <c r="AT89" s="19">
        <f t="shared" ref="AT89:AT108" si="137">LN(P89/P88)</f>
        <v>0</v>
      </c>
      <c r="AU89" s="19" t="e">
        <f t="shared" ref="AU89:AU108" si="138">LN(Q89/Q88)</f>
        <v>#REF!</v>
      </c>
      <c r="AV89" s="19"/>
      <c r="AW89" s="19" t="e">
        <f t="shared" si="122"/>
        <v>#DIV/0!</v>
      </c>
      <c r="AX89" s="19" t="e">
        <f t="shared" si="123"/>
        <v>#DIV/0!</v>
      </c>
      <c r="AY89" s="19"/>
      <c r="AZ89" s="19" t="e">
        <f t="shared" ref="AZ89:AZ145" si="139">LN(AW89/AW88)</f>
        <v>#DIV/0!</v>
      </c>
      <c r="BA89" s="19" t="e">
        <f t="shared" ref="BA89:BA145" si="140">LN(AX89/AX88)</f>
        <v>#DIV/0!</v>
      </c>
      <c r="BB89" s="19"/>
      <c r="BC89" s="19"/>
      <c r="BD89" s="19">
        <f t="shared" ref="BD89:BD108" si="141">LN(S89/S88)</f>
        <v>0</v>
      </c>
      <c r="BE89" s="19">
        <f t="shared" ref="BE89:BE108" si="142">LN(T89/T88)</f>
        <v>0</v>
      </c>
      <c r="BF89" s="19"/>
      <c r="BG89" s="19"/>
      <c r="BH89" s="19" t="e">
        <f t="shared" ref="BH89:BH145" si="143">EXP(SUMPRODUCT($AP89:$AQ89,AT89:AU89))</f>
        <v>#DIV/0!</v>
      </c>
      <c r="BI89" s="19">
        <f t="shared" ref="BI89:BI145" si="144">IF(ISERR(BH89),BI88,BH89*BI88)</f>
        <v>1</v>
      </c>
      <c r="BJ89" s="19">
        <f t="shared" si="124"/>
        <v>1.3499096579646921</v>
      </c>
      <c r="BK89" s="19"/>
      <c r="BL89" s="19" t="e">
        <f t="shared" ref="BL89:BL145" si="145">EXP(SUMPRODUCT($AP89:$AQ89,AZ89:BA89))</f>
        <v>#DIV/0!</v>
      </c>
      <c r="BM89" s="19">
        <f t="shared" ref="BM89:BM145" si="146">IF(ISERR(BL89),BM88,BL89*BM88)</f>
        <v>1</v>
      </c>
      <c r="BN89" s="19">
        <f t="shared" si="125"/>
        <v>0.82094543320624347</v>
      </c>
      <c r="BO89" s="19"/>
      <c r="BP89" s="19" t="e">
        <f>EXP(SUMPRODUCT($AP89:$AQ89,BD89:BE89))</f>
        <v>#DIV/0!</v>
      </c>
      <c r="BQ89" s="19">
        <f t="shared" ref="BQ89:BQ145" si="147">IF(ISERR(BP89),BQ88,BP89*BQ88)</f>
        <v>1</v>
      </c>
      <c r="BR89" s="19">
        <f t="shared" si="126"/>
        <v>1.2987868430020069</v>
      </c>
      <c r="BU89" s="90"/>
      <c r="CD89" s="89"/>
      <c r="CF89" s="112">
        <f t="shared" si="127"/>
        <v>0</v>
      </c>
      <c r="CG89" s="112">
        <f t="shared" si="128"/>
        <v>0</v>
      </c>
      <c r="CH89" s="112">
        <f t="shared" si="129"/>
        <v>0</v>
      </c>
      <c r="CI89" s="112"/>
      <c r="CJ89" s="112"/>
      <c r="CK89" s="112"/>
      <c r="CL89" s="112"/>
      <c r="CM89" s="112"/>
      <c r="CN89" s="112"/>
    </row>
    <row r="90" spans="1:92" hidden="1" x14ac:dyDescent="0.2">
      <c r="A90" s="86" t="str">
        <f t="shared" si="130"/>
        <v>Delivered</v>
      </c>
      <c r="B90" s="86">
        <f t="shared" si="131"/>
        <v>1951</v>
      </c>
      <c r="D90" s="108"/>
      <c r="E90" s="108"/>
      <c r="F90" s="108"/>
      <c r="G90" s="108"/>
      <c r="H90" s="126"/>
      <c r="I90" s="126"/>
      <c r="J90" s="126"/>
      <c r="P90" s="109">
        <f>Manufacturing!BZ158</f>
        <v>1.3788364974577407</v>
      </c>
      <c r="Q90" s="109" t="e">
        <f>#REF!</f>
        <v>#REF!</v>
      </c>
      <c r="R90" s="109"/>
      <c r="S90" s="110">
        <f>Manufacturing!CD158</f>
        <v>1.4053422669273217</v>
      </c>
      <c r="T90" s="110">
        <v>1</v>
      </c>
      <c r="V90" s="112"/>
      <c r="W90" s="113"/>
      <c r="X90" s="112"/>
      <c r="Y90" s="112"/>
      <c r="Z90" s="112"/>
      <c r="AA90" s="112"/>
      <c r="AB90" s="112"/>
      <c r="AC90" s="112"/>
      <c r="AD90" s="112"/>
      <c r="AG90" s="89"/>
      <c r="AI90" s="109" t="e">
        <f t="shared" si="120"/>
        <v>#DIV/0!</v>
      </c>
      <c r="AJ90" s="109" t="e">
        <f t="shared" si="121"/>
        <v>#DIV/0!</v>
      </c>
      <c r="AL90" s="109" t="e">
        <f t="shared" si="132"/>
        <v>#DIV/0!</v>
      </c>
      <c r="AM90" s="109" t="e">
        <f t="shared" si="133"/>
        <v>#DIV/0!</v>
      </c>
      <c r="AN90" s="109" t="e">
        <f t="shared" si="134"/>
        <v>#DIV/0!</v>
      </c>
      <c r="AO90" s="109"/>
      <c r="AP90" s="109" t="e">
        <f t="shared" si="135"/>
        <v>#DIV/0!</v>
      </c>
      <c r="AQ90" s="109" t="e">
        <f t="shared" si="136"/>
        <v>#DIV/0!</v>
      </c>
      <c r="AT90" s="19">
        <f t="shared" si="137"/>
        <v>0</v>
      </c>
      <c r="AU90" s="19" t="e">
        <f t="shared" si="138"/>
        <v>#REF!</v>
      </c>
      <c r="AV90" s="19"/>
      <c r="AW90" s="19" t="e">
        <f t="shared" si="122"/>
        <v>#DIV/0!</v>
      </c>
      <c r="AX90" s="19" t="e">
        <f t="shared" si="123"/>
        <v>#DIV/0!</v>
      </c>
      <c r="AY90" s="19"/>
      <c r="AZ90" s="19" t="e">
        <f t="shared" si="139"/>
        <v>#DIV/0!</v>
      </c>
      <c r="BA90" s="19" t="e">
        <f t="shared" si="140"/>
        <v>#DIV/0!</v>
      </c>
      <c r="BB90" s="19"/>
      <c r="BC90" s="19"/>
      <c r="BD90" s="19">
        <f t="shared" si="141"/>
        <v>0</v>
      </c>
      <c r="BE90" s="19">
        <f t="shared" si="142"/>
        <v>0</v>
      </c>
      <c r="BF90" s="19"/>
      <c r="BG90" s="19"/>
      <c r="BH90" s="19" t="e">
        <f t="shared" si="143"/>
        <v>#DIV/0!</v>
      </c>
      <c r="BI90" s="19">
        <f t="shared" si="144"/>
        <v>1</v>
      </c>
      <c r="BJ90" s="19">
        <f t="shared" si="124"/>
        <v>1.3499096579646921</v>
      </c>
      <c r="BK90" s="19"/>
      <c r="BL90" s="19" t="e">
        <f t="shared" si="145"/>
        <v>#DIV/0!</v>
      </c>
      <c r="BM90" s="19">
        <f t="shared" si="146"/>
        <v>1</v>
      </c>
      <c r="BN90" s="19">
        <f t="shared" si="125"/>
        <v>0.82094543320624347</v>
      </c>
      <c r="BO90" s="19"/>
      <c r="BP90" s="19" t="e">
        <f t="shared" ref="BP90:BP145" si="148">EXP(SUMPRODUCT($AP90:$AQ90,BD90:BE90))</f>
        <v>#DIV/0!</v>
      </c>
      <c r="BQ90" s="19">
        <f t="shared" si="147"/>
        <v>1</v>
      </c>
      <c r="BR90" s="19">
        <f t="shared" si="126"/>
        <v>1.2987868430020069</v>
      </c>
      <c r="BU90" s="90"/>
      <c r="CD90" s="89"/>
      <c r="CF90" s="112">
        <f t="shared" si="127"/>
        <v>0</v>
      </c>
      <c r="CG90" s="112">
        <f t="shared" si="128"/>
        <v>0</v>
      </c>
      <c r="CH90" s="112">
        <f t="shared" si="129"/>
        <v>0</v>
      </c>
      <c r="CI90" s="112"/>
      <c r="CJ90" s="112"/>
      <c r="CK90" s="112"/>
      <c r="CL90" s="112"/>
      <c r="CM90" s="112"/>
      <c r="CN90" s="112"/>
    </row>
    <row r="91" spans="1:92" hidden="1" x14ac:dyDescent="0.2">
      <c r="A91" s="86" t="str">
        <f t="shared" si="130"/>
        <v>Delivered</v>
      </c>
      <c r="B91" s="86">
        <f t="shared" si="131"/>
        <v>1952</v>
      </c>
      <c r="D91" s="108"/>
      <c r="E91" s="108"/>
      <c r="F91" s="108"/>
      <c r="G91" s="108"/>
      <c r="H91" s="126"/>
      <c r="I91" s="126"/>
      <c r="J91" s="126"/>
      <c r="P91" s="109">
        <f>Manufacturing!BZ159</f>
        <v>1.3788364974577407</v>
      </c>
      <c r="Q91" s="109" t="e">
        <f>#REF!</f>
        <v>#REF!</v>
      </c>
      <c r="R91" s="109"/>
      <c r="S91" s="109">
        <f>Manufacturing!CD159</f>
        <v>1.4053422669273217</v>
      </c>
      <c r="T91" s="110">
        <v>1</v>
      </c>
      <c r="V91" s="112"/>
      <c r="W91" s="113"/>
      <c r="X91" s="112"/>
      <c r="Y91" s="112"/>
      <c r="Z91" s="112"/>
      <c r="AA91" s="112"/>
      <c r="AB91" s="112"/>
      <c r="AC91" s="112"/>
      <c r="AD91" s="112"/>
      <c r="AG91" s="89"/>
      <c r="AI91" s="109" t="e">
        <f t="shared" si="120"/>
        <v>#DIV/0!</v>
      </c>
      <c r="AJ91" s="109" t="e">
        <f t="shared" si="121"/>
        <v>#DIV/0!</v>
      </c>
      <c r="AL91" s="109" t="e">
        <f t="shared" si="132"/>
        <v>#DIV/0!</v>
      </c>
      <c r="AM91" s="109" t="e">
        <f t="shared" si="133"/>
        <v>#DIV/0!</v>
      </c>
      <c r="AN91" s="109" t="e">
        <f t="shared" si="134"/>
        <v>#DIV/0!</v>
      </c>
      <c r="AO91" s="109"/>
      <c r="AP91" s="109" t="e">
        <f t="shared" si="135"/>
        <v>#DIV/0!</v>
      </c>
      <c r="AQ91" s="109" t="e">
        <f t="shared" si="136"/>
        <v>#DIV/0!</v>
      </c>
      <c r="AT91" s="19">
        <f t="shared" si="137"/>
        <v>0</v>
      </c>
      <c r="AU91" s="19" t="e">
        <f t="shared" si="138"/>
        <v>#REF!</v>
      </c>
      <c r="AV91" s="19"/>
      <c r="AW91" s="19" t="e">
        <f t="shared" si="122"/>
        <v>#DIV/0!</v>
      </c>
      <c r="AX91" s="19" t="e">
        <f t="shared" si="123"/>
        <v>#DIV/0!</v>
      </c>
      <c r="AY91" s="19"/>
      <c r="AZ91" s="19" t="e">
        <f t="shared" si="139"/>
        <v>#DIV/0!</v>
      </c>
      <c r="BA91" s="19" t="e">
        <f t="shared" si="140"/>
        <v>#DIV/0!</v>
      </c>
      <c r="BB91" s="19"/>
      <c r="BC91" s="19"/>
      <c r="BD91" s="19">
        <f t="shared" si="141"/>
        <v>0</v>
      </c>
      <c r="BE91" s="19">
        <f t="shared" si="142"/>
        <v>0</v>
      </c>
      <c r="BF91" s="19"/>
      <c r="BG91" s="19"/>
      <c r="BH91" s="19" t="e">
        <f t="shared" si="143"/>
        <v>#DIV/0!</v>
      </c>
      <c r="BI91" s="19">
        <f t="shared" si="144"/>
        <v>1</v>
      </c>
      <c r="BJ91" s="19">
        <f t="shared" si="124"/>
        <v>1.3499096579646921</v>
      </c>
      <c r="BK91" s="19"/>
      <c r="BL91" s="19" t="e">
        <f t="shared" si="145"/>
        <v>#DIV/0!</v>
      </c>
      <c r="BM91" s="19">
        <f t="shared" si="146"/>
        <v>1</v>
      </c>
      <c r="BN91" s="19">
        <f t="shared" si="125"/>
        <v>0.82094543320624347</v>
      </c>
      <c r="BO91" s="19"/>
      <c r="BP91" s="19" t="e">
        <f t="shared" si="148"/>
        <v>#DIV/0!</v>
      </c>
      <c r="BQ91" s="19">
        <f t="shared" si="147"/>
        <v>1</v>
      </c>
      <c r="BR91" s="19">
        <f t="shared" si="126"/>
        <v>1.2987868430020069</v>
      </c>
      <c r="BU91" s="90"/>
      <c r="CD91" s="89"/>
      <c r="CF91" s="112">
        <f t="shared" si="127"/>
        <v>0</v>
      </c>
      <c r="CG91" s="112">
        <f t="shared" si="128"/>
        <v>0</v>
      </c>
      <c r="CH91" s="112">
        <f t="shared" si="129"/>
        <v>0</v>
      </c>
      <c r="CI91" s="112"/>
      <c r="CJ91" s="112"/>
      <c r="CK91" s="112"/>
      <c r="CL91" s="112"/>
      <c r="CM91" s="112"/>
      <c r="CN91" s="112"/>
    </row>
    <row r="92" spans="1:92" hidden="1" x14ac:dyDescent="0.2">
      <c r="A92" s="86" t="str">
        <f t="shared" si="130"/>
        <v>Delivered</v>
      </c>
      <c r="B92" s="86">
        <f t="shared" si="131"/>
        <v>1953</v>
      </c>
      <c r="D92" s="108"/>
      <c r="E92" s="108"/>
      <c r="F92" s="108"/>
      <c r="G92" s="108"/>
      <c r="H92" s="126"/>
      <c r="I92" s="126"/>
      <c r="J92" s="126"/>
      <c r="P92" s="109">
        <f>Manufacturing!BZ160</f>
        <v>1.3788364974577407</v>
      </c>
      <c r="Q92" s="109" t="e">
        <f>#REF!</f>
        <v>#REF!</v>
      </c>
      <c r="R92" s="109"/>
      <c r="S92" s="109">
        <f>Manufacturing!CD160</f>
        <v>1.4053422669273217</v>
      </c>
      <c r="T92" s="110">
        <v>1</v>
      </c>
      <c r="V92" s="112"/>
      <c r="W92" s="113"/>
      <c r="X92" s="112"/>
      <c r="Y92" s="112"/>
      <c r="Z92" s="112"/>
      <c r="AA92" s="112"/>
      <c r="AB92" s="112"/>
      <c r="AC92" s="112"/>
      <c r="AD92" s="112"/>
      <c r="AG92" s="89"/>
      <c r="AI92" s="109" t="e">
        <f t="shared" si="120"/>
        <v>#DIV/0!</v>
      </c>
      <c r="AJ92" s="109" t="e">
        <f t="shared" si="121"/>
        <v>#DIV/0!</v>
      </c>
      <c r="AL92" s="109" t="e">
        <f t="shared" si="132"/>
        <v>#DIV/0!</v>
      </c>
      <c r="AM92" s="109" t="e">
        <f t="shared" si="133"/>
        <v>#DIV/0!</v>
      </c>
      <c r="AN92" s="109" t="e">
        <f t="shared" si="134"/>
        <v>#DIV/0!</v>
      </c>
      <c r="AO92" s="109"/>
      <c r="AP92" s="109" t="e">
        <f t="shared" si="135"/>
        <v>#DIV/0!</v>
      </c>
      <c r="AQ92" s="109" t="e">
        <f t="shared" si="136"/>
        <v>#DIV/0!</v>
      </c>
      <c r="AT92" s="19">
        <f t="shared" si="137"/>
        <v>0</v>
      </c>
      <c r="AU92" s="19" t="e">
        <f t="shared" si="138"/>
        <v>#REF!</v>
      </c>
      <c r="AV92" s="19"/>
      <c r="AW92" s="19" t="e">
        <f t="shared" si="122"/>
        <v>#DIV/0!</v>
      </c>
      <c r="AX92" s="19" t="e">
        <f t="shared" si="123"/>
        <v>#DIV/0!</v>
      </c>
      <c r="AY92" s="19"/>
      <c r="AZ92" s="19" t="e">
        <f t="shared" si="139"/>
        <v>#DIV/0!</v>
      </c>
      <c r="BA92" s="19" t="e">
        <f t="shared" si="140"/>
        <v>#DIV/0!</v>
      </c>
      <c r="BB92" s="19"/>
      <c r="BC92" s="19"/>
      <c r="BD92" s="19">
        <f t="shared" si="141"/>
        <v>0</v>
      </c>
      <c r="BE92" s="19">
        <f t="shared" si="142"/>
        <v>0</v>
      </c>
      <c r="BF92" s="19"/>
      <c r="BG92" s="19"/>
      <c r="BH92" s="19" t="e">
        <f t="shared" si="143"/>
        <v>#DIV/0!</v>
      </c>
      <c r="BI92" s="19">
        <f t="shared" si="144"/>
        <v>1</v>
      </c>
      <c r="BJ92" s="19">
        <f t="shared" si="124"/>
        <v>1.3499096579646921</v>
      </c>
      <c r="BK92" s="19"/>
      <c r="BL92" s="19" t="e">
        <f t="shared" si="145"/>
        <v>#DIV/0!</v>
      </c>
      <c r="BM92" s="19">
        <f t="shared" si="146"/>
        <v>1</v>
      </c>
      <c r="BN92" s="19">
        <f t="shared" si="125"/>
        <v>0.82094543320624347</v>
      </c>
      <c r="BO92" s="19"/>
      <c r="BP92" s="19" t="e">
        <f t="shared" si="148"/>
        <v>#DIV/0!</v>
      </c>
      <c r="BQ92" s="19">
        <f t="shared" si="147"/>
        <v>1</v>
      </c>
      <c r="BR92" s="19">
        <f t="shared" si="126"/>
        <v>1.2987868430020069</v>
      </c>
      <c r="BU92" s="90"/>
      <c r="CD92" s="89"/>
      <c r="CF92" s="112">
        <f t="shared" si="127"/>
        <v>0</v>
      </c>
      <c r="CG92" s="112">
        <f t="shared" si="128"/>
        <v>0</v>
      </c>
      <c r="CH92" s="112">
        <f t="shared" si="129"/>
        <v>0</v>
      </c>
      <c r="CI92" s="112"/>
      <c r="CJ92" s="112"/>
      <c r="CK92" s="112"/>
      <c r="CL92" s="112"/>
      <c r="CM92" s="112"/>
      <c r="CN92" s="112"/>
    </row>
    <row r="93" spans="1:92" hidden="1" x14ac:dyDescent="0.2">
      <c r="A93" s="86" t="str">
        <f t="shared" si="130"/>
        <v>Delivered</v>
      </c>
      <c r="B93" s="86">
        <f t="shared" si="131"/>
        <v>1954</v>
      </c>
      <c r="D93" s="108"/>
      <c r="E93" s="108"/>
      <c r="F93" s="108"/>
      <c r="G93" s="108"/>
      <c r="H93" s="126"/>
      <c r="I93" s="126"/>
      <c r="J93" s="126"/>
      <c r="P93" s="109">
        <f>Manufacturing!BZ161</f>
        <v>1.3788364974577407</v>
      </c>
      <c r="Q93" s="109" t="e">
        <f>#REF!</f>
        <v>#REF!</v>
      </c>
      <c r="R93" s="109"/>
      <c r="S93" s="109">
        <f>Manufacturing!CD161</f>
        <v>1.4053422669273217</v>
      </c>
      <c r="T93" s="110">
        <v>1</v>
      </c>
      <c r="V93" s="112"/>
      <c r="W93" s="113"/>
      <c r="X93" s="112"/>
      <c r="Y93" s="112"/>
      <c r="Z93" s="112"/>
      <c r="AA93" s="112"/>
      <c r="AB93" s="112"/>
      <c r="AC93" s="112"/>
      <c r="AD93" s="112"/>
      <c r="AG93" s="89"/>
      <c r="AI93" s="109" t="e">
        <f t="shared" si="120"/>
        <v>#DIV/0!</v>
      </c>
      <c r="AJ93" s="109" t="e">
        <f t="shared" si="121"/>
        <v>#DIV/0!</v>
      </c>
      <c r="AL93" s="109" t="e">
        <f t="shared" si="132"/>
        <v>#DIV/0!</v>
      </c>
      <c r="AM93" s="109" t="e">
        <f t="shared" si="133"/>
        <v>#DIV/0!</v>
      </c>
      <c r="AN93" s="109" t="e">
        <f t="shared" si="134"/>
        <v>#DIV/0!</v>
      </c>
      <c r="AO93" s="109"/>
      <c r="AP93" s="109" t="e">
        <f t="shared" si="135"/>
        <v>#DIV/0!</v>
      </c>
      <c r="AQ93" s="109" t="e">
        <f t="shared" si="136"/>
        <v>#DIV/0!</v>
      </c>
      <c r="AT93" s="19">
        <f t="shared" si="137"/>
        <v>0</v>
      </c>
      <c r="AU93" s="19" t="e">
        <f t="shared" si="138"/>
        <v>#REF!</v>
      </c>
      <c r="AV93" s="19"/>
      <c r="AW93" s="19" t="e">
        <f t="shared" si="122"/>
        <v>#DIV/0!</v>
      </c>
      <c r="AX93" s="19" t="e">
        <f t="shared" si="123"/>
        <v>#DIV/0!</v>
      </c>
      <c r="AY93" s="19"/>
      <c r="AZ93" s="19" t="e">
        <f t="shared" si="139"/>
        <v>#DIV/0!</v>
      </c>
      <c r="BA93" s="19" t="e">
        <f t="shared" si="140"/>
        <v>#DIV/0!</v>
      </c>
      <c r="BB93" s="19"/>
      <c r="BC93" s="19"/>
      <c r="BD93" s="19">
        <f t="shared" si="141"/>
        <v>0</v>
      </c>
      <c r="BE93" s="19">
        <f t="shared" si="142"/>
        <v>0</v>
      </c>
      <c r="BF93" s="19"/>
      <c r="BG93" s="19"/>
      <c r="BH93" s="19" t="e">
        <f t="shared" si="143"/>
        <v>#DIV/0!</v>
      </c>
      <c r="BI93" s="19">
        <f t="shared" si="144"/>
        <v>1</v>
      </c>
      <c r="BJ93" s="19">
        <f t="shared" si="124"/>
        <v>1.3499096579646921</v>
      </c>
      <c r="BK93" s="19"/>
      <c r="BL93" s="19" t="e">
        <f t="shared" si="145"/>
        <v>#DIV/0!</v>
      </c>
      <c r="BM93" s="19">
        <f t="shared" si="146"/>
        <v>1</v>
      </c>
      <c r="BN93" s="19">
        <f t="shared" si="125"/>
        <v>0.82094543320624347</v>
      </c>
      <c r="BO93" s="19"/>
      <c r="BP93" s="19" t="e">
        <f t="shared" si="148"/>
        <v>#DIV/0!</v>
      </c>
      <c r="BQ93" s="19">
        <f t="shared" si="147"/>
        <v>1</v>
      </c>
      <c r="BR93" s="19">
        <f t="shared" si="126"/>
        <v>1.2987868430020069</v>
      </c>
      <c r="BU93" s="90"/>
      <c r="CD93" s="89"/>
      <c r="CF93" s="112">
        <f t="shared" si="127"/>
        <v>0</v>
      </c>
      <c r="CG93" s="112">
        <f t="shared" si="128"/>
        <v>0</v>
      </c>
      <c r="CH93" s="112">
        <f t="shared" si="129"/>
        <v>0</v>
      </c>
      <c r="CI93" s="112"/>
      <c r="CJ93" s="112"/>
      <c r="CK93" s="112"/>
      <c r="CL93" s="112"/>
      <c r="CM93" s="112"/>
      <c r="CN93" s="112"/>
    </row>
    <row r="94" spans="1:92" hidden="1" x14ac:dyDescent="0.2">
      <c r="A94" s="86" t="str">
        <f t="shared" si="130"/>
        <v>Delivered</v>
      </c>
      <c r="B94" s="86">
        <f t="shared" si="131"/>
        <v>1955</v>
      </c>
      <c r="D94" s="108"/>
      <c r="E94" s="108"/>
      <c r="F94" s="108"/>
      <c r="G94" s="108"/>
      <c r="H94" s="126"/>
      <c r="I94" s="126"/>
      <c r="J94" s="126"/>
      <c r="P94" s="109">
        <f>Manufacturing!BZ162</f>
        <v>1.3788364974577407</v>
      </c>
      <c r="Q94" s="109" t="e">
        <f>#REF!</f>
        <v>#REF!</v>
      </c>
      <c r="R94" s="109"/>
      <c r="S94" s="109">
        <f>Manufacturing!CD162</f>
        <v>1.4053422669273217</v>
      </c>
      <c r="T94" s="110">
        <v>1</v>
      </c>
      <c r="V94" s="112"/>
      <c r="W94" s="113"/>
      <c r="X94" s="112"/>
      <c r="Y94" s="112"/>
      <c r="Z94" s="112"/>
      <c r="AA94" s="112"/>
      <c r="AB94" s="112"/>
      <c r="AC94" s="112"/>
      <c r="AD94" s="112"/>
      <c r="AG94" s="89"/>
      <c r="AI94" s="109" t="e">
        <f t="shared" si="120"/>
        <v>#DIV/0!</v>
      </c>
      <c r="AJ94" s="109" t="e">
        <f t="shared" si="121"/>
        <v>#DIV/0!</v>
      </c>
      <c r="AL94" s="109" t="e">
        <f t="shared" si="132"/>
        <v>#DIV/0!</v>
      </c>
      <c r="AM94" s="109" t="e">
        <f t="shared" si="133"/>
        <v>#DIV/0!</v>
      </c>
      <c r="AN94" s="109" t="e">
        <f t="shared" si="134"/>
        <v>#DIV/0!</v>
      </c>
      <c r="AO94" s="109"/>
      <c r="AP94" s="109" t="e">
        <f t="shared" si="135"/>
        <v>#DIV/0!</v>
      </c>
      <c r="AQ94" s="109" t="e">
        <f t="shared" si="136"/>
        <v>#DIV/0!</v>
      </c>
      <c r="AT94" s="19">
        <f t="shared" si="137"/>
        <v>0</v>
      </c>
      <c r="AU94" s="19" t="e">
        <f t="shared" si="138"/>
        <v>#REF!</v>
      </c>
      <c r="AV94" s="19"/>
      <c r="AW94" s="19" t="e">
        <f t="shared" si="122"/>
        <v>#DIV/0!</v>
      </c>
      <c r="AX94" s="19" t="e">
        <f t="shared" si="123"/>
        <v>#DIV/0!</v>
      </c>
      <c r="AY94" s="19"/>
      <c r="AZ94" s="19" t="e">
        <f t="shared" si="139"/>
        <v>#DIV/0!</v>
      </c>
      <c r="BA94" s="19" t="e">
        <f t="shared" si="140"/>
        <v>#DIV/0!</v>
      </c>
      <c r="BB94" s="19"/>
      <c r="BC94" s="19"/>
      <c r="BD94" s="19">
        <f t="shared" si="141"/>
        <v>0</v>
      </c>
      <c r="BE94" s="19">
        <f t="shared" si="142"/>
        <v>0</v>
      </c>
      <c r="BF94" s="19"/>
      <c r="BG94" s="19"/>
      <c r="BH94" s="19" t="e">
        <f t="shared" si="143"/>
        <v>#DIV/0!</v>
      </c>
      <c r="BI94" s="19">
        <f t="shared" si="144"/>
        <v>1</v>
      </c>
      <c r="BJ94" s="19">
        <f t="shared" si="124"/>
        <v>1.3499096579646921</v>
      </c>
      <c r="BK94" s="19"/>
      <c r="BL94" s="19" t="e">
        <f t="shared" si="145"/>
        <v>#DIV/0!</v>
      </c>
      <c r="BM94" s="19">
        <f t="shared" si="146"/>
        <v>1</v>
      </c>
      <c r="BN94" s="19">
        <f t="shared" si="125"/>
        <v>0.82094543320624347</v>
      </c>
      <c r="BO94" s="19"/>
      <c r="BP94" s="19" t="e">
        <f t="shared" si="148"/>
        <v>#DIV/0!</v>
      </c>
      <c r="BQ94" s="19">
        <f t="shared" si="147"/>
        <v>1</v>
      </c>
      <c r="BR94" s="19">
        <f t="shared" si="126"/>
        <v>1.2987868430020069</v>
      </c>
      <c r="BU94" s="90"/>
      <c r="CD94" s="89"/>
      <c r="CF94" s="112">
        <f t="shared" si="127"/>
        <v>0</v>
      </c>
      <c r="CG94" s="112">
        <f t="shared" si="128"/>
        <v>0</v>
      </c>
      <c r="CH94" s="112">
        <f t="shared" si="129"/>
        <v>0</v>
      </c>
      <c r="CI94" s="112"/>
      <c r="CJ94" s="112"/>
      <c r="CK94" s="112"/>
      <c r="CL94" s="112"/>
      <c r="CM94" s="112"/>
      <c r="CN94" s="112"/>
    </row>
    <row r="95" spans="1:92" hidden="1" x14ac:dyDescent="0.2">
      <c r="A95" s="86" t="str">
        <f t="shared" si="130"/>
        <v>Delivered</v>
      </c>
      <c r="B95" s="86">
        <f t="shared" si="131"/>
        <v>1956</v>
      </c>
      <c r="D95" s="108"/>
      <c r="E95" s="108"/>
      <c r="F95" s="108"/>
      <c r="G95" s="108"/>
      <c r="H95" s="126"/>
      <c r="I95" s="126"/>
      <c r="J95" s="126"/>
      <c r="P95" s="109">
        <f>Manufacturing!BZ163</f>
        <v>1.3788364974577407</v>
      </c>
      <c r="Q95" s="109" t="e">
        <f>#REF!</f>
        <v>#REF!</v>
      </c>
      <c r="R95" s="109"/>
      <c r="S95" s="109">
        <f>Manufacturing!CD163</f>
        <v>1.4053422669273217</v>
      </c>
      <c r="T95" s="110">
        <v>1</v>
      </c>
      <c r="V95" s="112"/>
      <c r="W95" s="113"/>
      <c r="X95" s="112"/>
      <c r="Y95" s="112"/>
      <c r="Z95" s="112"/>
      <c r="AA95" s="112"/>
      <c r="AB95" s="112"/>
      <c r="AC95" s="112"/>
      <c r="AD95" s="112"/>
      <c r="AG95" s="89"/>
      <c r="AI95" s="109" t="e">
        <f t="shared" si="120"/>
        <v>#DIV/0!</v>
      </c>
      <c r="AJ95" s="109" t="e">
        <f t="shared" si="121"/>
        <v>#DIV/0!</v>
      </c>
      <c r="AL95" s="109" t="e">
        <f t="shared" si="132"/>
        <v>#DIV/0!</v>
      </c>
      <c r="AM95" s="109" t="e">
        <f t="shared" si="133"/>
        <v>#DIV/0!</v>
      </c>
      <c r="AN95" s="109" t="e">
        <f t="shared" si="134"/>
        <v>#DIV/0!</v>
      </c>
      <c r="AO95" s="109"/>
      <c r="AP95" s="109" t="e">
        <f t="shared" si="135"/>
        <v>#DIV/0!</v>
      </c>
      <c r="AQ95" s="109" t="e">
        <f t="shared" si="136"/>
        <v>#DIV/0!</v>
      </c>
      <c r="AT95" s="19">
        <f t="shared" si="137"/>
        <v>0</v>
      </c>
      <c r="AU95" s="19" t="e">
        <f t="shared" si="138"/>
        <v>#REF!</v>
      </c>
      <c r="AV95" s="19"/>
      <c r="AW95" s="19" t="e">
        <f t="shared" si="122"/>
        <v>#DIV/0!</v>
      </c>
      <c r="AX95" s="19" t="e">
        <f t="shared" si="123"/>
        <v>#DIV/0!</v>
      </c>
      <c r="AY95" s="19"/>
      <c r="AZ95" s="19" t="e">
        <f t="shared" si="139"/>
        <v>#DIV/0!</v>
      </c>
      <c r="BA95" s="19" t="e">
        <f t="shared" si="140"/>
        <v>#DIV/0!</v>
      </c>
      <c r="BB95" s="19"/>
      <c r="BC95" s="19"/>
      <c r="BD95" s="19">
        <f t="shared" si="141"/>
        <v>0</v>
      </c>
      <c r="BE95" s="19">
        <f t="shared" si="142"/>
        <v>0</v>
      </c>
      <c r="BF95" s="19"/>
      <c r="BG95" s="19"/>
      <c r="BH95" s="19" t="e">
        <f t="shared" si="143"/>
        <v>#DIV/0!</v>
      </c>
      <c r="BI95" s="19">
        <f t="shared" si="144"/>
        <v>1</v>
      </c>
      <c r="BJ95" s="19">
        <f t="shared" si="124"/>
        <v>1.3499096579646921</v>
      </c>
      <c r="BK95" s="19"/>
      <c r="BL95" s="19" t="e">
        <f t="shared" si="145"/>
        <v>#DIV/0!</v>
      </c>
      <c r="BM95" s="19">
        <f t="shared" si="146"/>
        <v>1</v>
      </c>
      <c r="BN95" s="19">
        <f t="shared" si="125"/>
        <v>0.82094543320624347</v>
      </c>
      <c r="BO95" s="19"/>
      <c r="BP95" s="19" t="e">
        <f t="shared" si="148"/>
        <v>#DIV/0!</v>
      </c>
      <c r="BQ95" s="19">
        <f t="shared" si="147"/>
        <v>1</v>
      </c>
      <c r="BR95" s="19">
        <f t="shared" si="126"/>
        <v>1.2987868430020069</v>
      </c>
      <c r="BU95" s="90"/>
      <c r="CD95" s="89"/>
      <c r="CF95" s="112">
        <f t="shared" si="127"/>
        <v>0</v>
      </c>
      <c r="CG95" s="112">
        <f t="shared" si="128"/>
        <v>0</v>
      </c>
      <c r="CH95" s="112">
        <f t="shared" si="129"/>
        <v>0</v>
      </c>
      <c r="CI95" s="112"/>
      <c r="CJ95" s="112"/>
      <c r="CK95" s="112"/>
      <c r="CL95" s="112"/>
      <c r="CM95" s="112"/>
      <c r="CN95" s="112"/>
    </row>
    <row r="96" spans="1:92" hidden="1" x14ac:dyDescent="0.2">
      <c r="A96" s="86" t="str">
        <f t="shared" si="130"/>
        <v>Delivered</v>
      </c>
      <c r="B96" s="86">
        <f t="shared" si="131"/>
        <v>1957</v>
      </c>
      <c r="D96" s="108"/>
      <c r="E96" s="108"/>
      <c r="F96" s="108"/>
      <c r="G96" s="108"/>
      <c r="H96" s="126"/>
      <c r="I96" s="126"/>
      <c r="J96" s="126"/>
      <c r="P96" s="109">
        <f>Manufacturing!BZ164</f>
        <v>1.3788364974577407</v>
      </c>
      <c r="Q96" s="109" t="e">
        <f>#REF!</f>
        <v>#REF!</v>
      </c>
      <c r="R96" s="109"/>
      <c r="S96" s="109">
        <f>Manufacturing!CD164</f>
        <v>1.4053422669273217</v>
      </c>
      <c r="T96" s="110">
        <v>1</v>
      </c>
      <c r="V96" s="112"/>
      <c r="W96" s="113"/>
      <c r="X96" s="112"/>
      <c r="Y96" s="112"/>
      <c r="Z96" s="112"/>
      <c r="AA96" s="112"/>
      <c r="AB96" s="112"/>
      <c r="AC96" s="112"/>
      <c r="AD96" s="112"/>
      <c r="AG96" s="89"/>
      <c r="AI96" s="109" t="e">
        <f t="shared" si="120"/>
        <v>#DIV/0!</v>
      </c>
      <c r="AJ96" s="109" t="e">
        <f t="shared" si="121"/>
        <v>#DIV/0!</v>
      </c>
      <c r="AL96" s="109" t="e">
        <f t="shared" si="132"/>
        <v>#DIV/0!</v>
      </c>
      <c r="AM96" s="109" t="e">
        <f t="shared" si="133"/>
        <v>#DIV/0!</v>
      </c>
      <c r="AN96" s="109" t="e">
        <f t="shared" si="134"/>
        <v>#DIV/0!</v>
      </c>
      <c r="AO96" s="109"/>
      <c r="AP96" s="109" t="e">
        <f t="shared" si="135"/>
        <v>#DIV/0!</v>
      </c>
      <c r="AQ96" s="109" t="e">
        <f t="shared" si="136"/>
        <v>#DIV/0!</v>
      </c>
      <c r="AT96" s="19">
        <f t="shared" si="137"/>
        <v>0</v>
      </c>
      <c r="AU96" s="19" t="e">
        <f t="shared" si="138"/>
        <v>#REF!</v>
      </c>
      <c r="AV96" s="19"/>
      <c r="AW96" s="19" t="e">
        <f t="shared" si="122"/>
        <v>#DIV/0!</v>
      </c>
      <c r="AX96" s="19" t="e">
        <f t="shared" si="123"/>
        <v>#DIV/0!</v>
      </c>
      <c r="AY96" s="19"/>
      <c r="AZ96" s="19" t="e">
        <f t="shared" si="139"/>
        <v>#DIV/0!</v>
      </c>
      <c r="BA96" s="19" t="e">
        <f t="shared" si="140"/>
        <v>#DIV/0!</v>
      </c>
      <c r="BB96" s="19"/>
      <c r="BC96" s="19"/>
      <c r="BD96" s="19">
        <f t="shared" si="141"/>
        <v>0</v>
      </c>
      <c r="BE96" s="19">
        <f t="shared" si="142"/>
        <v>0</v>
      </c>
      <c r="BF96" s="19"/>
      <c r="BG96" s="19"/>
      <c r="BH96" s="19" t="e">
        <f t="shared" si="143"/>
        <v>#DIV/0!</v>
      </c>
      <c r="BI96" s="19">
        <f t="shared" si="144"/>
        <v>1</v>
      </c>
      <c r="BJ96" s="19">
        <f t="shared" si="124"/>
        <v>1.3499096579646921</v>
      </c>
      <c r="BK96" s="19"/>
      <c r="BL96" s="19" t="e">
        <f t="shared" si="145"/>
        <v>#DIV/0!</v>
      </c>
      <c r="BM96" s="19">
        <f t="shared" si="146"/>
        <v>1</v>
      </c>
      <c r="BN96" s="19">
        <f t="shared" si="125"/>
        <v>0.82094543320624347</v>
      </c>
      <c r="BO96" s="19"/>
      <c r="BP96" s="19" t="e">
        <f t="shared" si="148"/>
        <v>#DIV/0!</v>
      </c>
      <c r="BQ96" s="19">
        <f t="shared" si="147"/>
        <v>1</v>
      </c>
      <c r="BR96" s="19">
        <f t="shared" si="126"/>
        <v>1.2987868430020069</v>
      </c>
      <c r="BU96" s="90"/>
      <c r="CD96" s="89"/>
      <c r="CF96" s="112">
        <f t="shared" si="127"/>
        <v>0</v>
      </c>
      <c r="CG96" s="112">
        <f t="shared" si="128"/>
        <v>0</v>
      </c>
      <c r="CH96" s="112">
        <f t="shared" si="129"/>
        <v>0</v>
      </c>
      <c r="CI96" s="112"/>
      <c r="CJ96" s="112"/>
      <c r="CK96" s="112"/>
      <c r="CL96" s="112"/>
      <c r="CM96" s="112"/>
      <c r="CN96" s="112"/>
    </row>
    <row r="97" spans="1:92" hidden="1" x14ac:dyDescent="0.2">
      <c r="A97" s="86" t="str">
        <f t="shared" si="130"/>
        <v>Delivered</v>
      </c>
      <c r="B97" s="86">
        <f t="shared" si="131"/>
        <v>1958</v>
      </c>
      <c r="D97" s="108"/>
      <c r="E97" s="108"/>
      <c r="F97" s="108"/>
      <c r="G97" s="108"/>
      <c r="H97" s="126"/>
      <c r="I97" s="126"/>
      <c r="J97" s="126"/>
      <c r="P97" s="109">
        <f>Manufacturing!BZ165</f>
        <v>1.3788364974577407</v>
      </c>
      <c r="Q97" s="109" t="e">
        <f>#REF!</f>
        <v>#REF!</v>
      </c>
      <c r="R97" s="109"/>
      <c r="S97" s="109">
        <f>Manufacturing!CD165</f>
        <v>1.4053422669273217</v>
      </c>
      <c r="T97" s="110">
        <v>1</v>
      </c>
      <c r="V97" s="112"/>
      <c r="W97" s="113"/>
      <c r="X97" s="112"/>
      <c r="Y97" s="112"/>
      <c r="Z97" s="112"/>
      <c r="AA97" s="112"/>
      <c r="AB97" s="112"/>
      <c r="AC97" s="112"/>
      <c r="AD97" s="112"/>
      <c r="AG97" s="89"/>
      <c r="AI97" s="109" t="e">
        <f t="shared" si="120"/>
        <v>#DIV/0!</v>
      </c>
      <c r="AJ97" s="109" t="e">
        <f t="shared" si="121"/>
        <v>#DIV/0!</v>
      </c>
      <c r="AL97" s="109" t="e">
        <f t="shared" si="132"/>
        <v>#DIV/0!</v>
      </c>
      <c r="AM97" s="109" t="e">
        <f t="shared" si="133"/>
        <v>#DIV/0!</v>
      </c>
      <c r="AN97" s="109" t="e">
        <f t="shared" si="134"/>
        <v>#DIV/0!</v>
      </c>
      <c r="AO97" s="109"/>
      <c r="AP97" s="109" t="e">
        <f t="shared" si="135"/>
        <v>#DIV/0!</v>
      </c>
      <c r="AQ97" s="109" t="e">
        <f t="shared" si="136"/>
        <v>#DIV/0!</v>
      </c>
      <c r="AT97" s="19">
        <f t="shared" si="137"/>
        <v>0</v>
      </c>
      <c r="AU97" s="19" t="e">
        <f t="shared" si="138"/>
        <v>#REF!</v>
      </c>
      <c r="AV97" s="19"/>
      <c r="AW97" s="19" t="e">
        <f t="shared" si="122"/>
        <v>#DIV/0!</v>
      </c>
      <c r="AX97" s="19" t="e">
        <f t="shared" si="123"/>
        <v>#DIV/0!</v>
      </c>
      <c r="AY97" s="19"/>
      <c r="AZ97" s="19" t="e">
        <f t="shared" si="139"/>
        <v>#DIV/0!</v>
      </c>
      <c r="BA97" s="19" t="e">
        <f t="shared" si="140"/>
        <v>#DIV/0!</v>
      </c>
      <c r="BB97" s="19"/>
      <c r="BC97" s="19"/>
      <c r="BD97" s="19">
        <f t="shared" si="141"/>
        <v>0</v>
      </c>
      <c r="BE97" s="19">
        <f t="shared" si="142"/>
        <v>0</v>
      </c>
      <c r="BF97" s="19"/>
      <c r="BG97" s="19"/>
      <c r="BH97" s="19" t="e">
        <f t="shared" si="143"/>
        <v>#DIV/0!</v>
      </c>
      <c r="BI97" s="19">
        <f t="shared" si="144"/>
        <v>1</v>
      </c>
      <c r="BJ97" s="19">
        <f t="shared" si="124"/>
        <v>1.3499096579646921</v>
      </c>
      <c r="BK97" s="19"/>
      <c r="BL97" s="19" t="e">
        <f t="shared" si="145"/>
        <v>#DIV/0!</v>
      </c>
      <c r="BM97" s="19">
        <f t="shared" si="146"/>
        <v>1</v>
      </c>
      <c r="BN97" s="19">
        <f t="shared" si="125"/>
        <v>0.82094543320624347</v>
      </c>
      <c r="BO97" s="19"/>
      <c r="BP97" s="19" t="e">
        <f t="shared" si="148"/>
        <v>#DIV/0!</v>
      </c>
      <c r="BQ97" s="19">
        <f t="shared" si="147"/>
        <v>1</v>
      </c>
      <c r="BR97" s="19">
        <f t="shared" si="126"/>
        <v>1.2987868430020069</v>
      </c>
      <c r="BU97" s="90"/>
      <c r="CD97" s="89"/>
      <c r="CF97" s="112">
        <f t="shared" si="127"/>
        <v>0</v>
      </c>
      <c r="CG97" s="112">
        <f t="shared" si="128"/>
        <v>0</v>
      </c>
      <c r="CH97" s="112">
        <f t="shared" si="129"/>
        <v>0</v>
      </c>
      <c r="CI97" s="112"/>
      <c r="CJ97" s="112"/>
      <c r="CK97" s="112"/>
      <c r="CL97" s="112"/>
      <c r="CM97" s="112"/>
      <c r="CN97" s="112"/>
    </row>
    <row r="98" spans="1:92" hidden="1" x14ac:dyDescent="0.2">
      <c r="A98" s="86" t="str">
        <f t="shared" si="130"/>
        <v>Delivered</v>
      </c>
      <c r="B98" s="86">
        <f t="shared" si="131"/>
        <v>1959</v>
      </c>
      <c r="D98" s="108"/>
      <c r="E98" s="108"/>
      <c r="F98" s="108"/>
      <c r="G98" s="108"/>
      <c r="H98" s="126"/>
      <c r="I98" s="126"/>
      <c r="J98" s="126"/>
      <c r="P98" s="109">
        <f>Manufacturing!BZ166</f>
        <v>1.3788364974577407</v>
      </c>
      <c r="Q98" s="109" t="e">
        <f>#REF!</f>
        <v>#REF!</v>
      </c>
      <c r="R98" s="109"/>
      <c r="S98" s="109">
        <f>Manufacturing!CD166</f>
        <v>1.4053422669273217</v>
      </c>
      <c r="T98" s="110">
        <v>1</v>
      </c>
      <c r="V98" s="112"/>
      <c r="W98" s="113"/>
      <c r="X98" s="112"/>
      <c r="Y98" s="112"/>
      <c r="Z98" s="112"/>
      <c r="AA98" s="112"/>
      <c r="AB98" s="112"/>
      <c r="AC98" s="112"/>
      <c r="AD98" s="112"/>
      <c r="AG98" s="89"/>
      <c r="AI98" s="109" t="e">
        <f t="shared" si="120"/>
        <v>#DIV/0!</v>
      </c>
      <c r="AJ98" s="109" t="e">
        <f t="shared" si="121"/>
        <v>#DIV/0!</v>
      </c>
      <c r="AL98" s="109" t="e">
        <f t="shared" si="132"/>
        <v>#DIV/0!</v>
      </c>
      <c r="AM98" s="109" t="e">
        <f t="shared" si="133"/>
        <v>#DIV/0!</v>
      </c>
      <c r="AN98" s="109" t="e">
        <f t="shared" si="134"/>
        <v>#DIV/0!</v>
      </c>
      <c r="AO98" s="109"/>
      <c r="AP98" s="109" t="e">
        <f t="shared" si="135"/>
        <v>#DIV/0!</v>
      </c>
      <c r="AQ98" s="109" t="e">
        <f t="shared" si="136"/>
        <v>#DIV/0!</v>
      </c>
      <c r="AT98" s="19">
        <f t="shared" si="137"/>
        <v>0</v>
      </c>
      <c r="AU98" s="19" t="e">
        <f t="shared" si="138"/>
        <v>#REF!</v>
      </c>
      <c r="AV98" s="19"/>
      <c r="AW98" s="19" t="e">
        <f t="shared" si="122"/>
        <v>#DIV/0!</v>
      </c>
      <c r="AX98" s="19" t="e">
        <f t="shared" si="123"/>
        <v>#DIV/0!</v>
      </c>
      <c r="AY98" s="19"/>
      <c r="AZ98" s="19" t="e">
        <f t="shared" si="139"/>
        <v>#DIV/0!</v>
      </c>
      <c r="BA98" s="19" t="e">
        <f t="shared" si="140"/>
        <v>#DIV/0!</v>
      </c>
      <c r="BB98" s="19"/>
      <c r="BC98" s="19"/>
      <c r="BD98" s="19">
        <f t="shared" si="141"/>
        <v>0</v>
      </c>
      <c r="BE98" s="19">
        <f t="shared" si="142"/>
        <v>0</v>
      </c>
      <c r="BF98" s="19"/>
      <c r="BG98" s="19"/>
      <c r="BH98" s="19" t="e">
        <f t="shared" si="143"/>
        <v>#DIV/0!</v>
      </c>
      <c r="BI98" s="19">
        <f t="shared" si="144"/>
        <v>1</v>
      </c>
      <c r="BJ98" s="19">
        <f t="shared" si="124"/>
        <v>1.3499096579646921</v>
      </c>
      <c r="BK98" s="19"/>
      <c r="BL98" s="19" t="e">
        <f t="shared" si="145"/>
        <v>#DIV/0!</v>
      </c>
      <c r="BM98" s="19">
        <f t="shared" si="146"/>
        <v>1</v>
      </c>
      <c r="BN98" s="19">
        <f t="shared" si="125"/>
        <v>0.82094543320624347</v>
      </c>
      <c r="BO98" s="19"/>
      <c r="BP98" s="19" t="e">
        <f t="shared" si="148"/>
        <v>#DIV/0!</v>
      </c>
      <c r="BQ98" s="19">
        <f t="shared" si="147"/>
        <v>1</v>
      </c>
      <c r="BR98" s="19">
        <f t="shared" si="126"/>
        <v>1.2987868430020069</v>
      </c>
      <c r="BU98" s="90"/>
      <c r="CD98" s="89"/>
      <c r="CF98" s="112">
        <f t="shared" si="127"/>
        <v>0</v>
      </c>
      <c r="CG98" s="112">
        <f t="shared" si="128"/>
        <v>0</v>
      </c>
      <c r="CH98" s="112">
        <f t="shared" si="129"/>
        <v>0</v>
      </c>
      <c r="CI98" s="112"/>
      <c r="CJ98" s="112"/>
      <c r="CK98" s="112"/>
      <c r="CL98" s="112"/>
      <c r="CM98" s="112"/>
      <c r="CN98" s="112"/>
    </row>
    <row r="99" spans="1:92" hidden="1" x14ac:dyDescent="0.2">
      <c r="A99" s="86" t="str">
        <f t="shared" si="130"/>
        <v>Delivered</v>
      </c>
      <c r="B99" s="86">
        <f t="shared" si="131"/>
        <v>1960</v>
      </c>
      <c r="D99" s="108"/>
      <c r="E99" s="108"/>
      <c r="F99" s="108"/>
      <c r="G99" s="108"/>
      <c r="H99" s="126"/>
      <c r="I99" s="126"/>
      <c r="J99" s="126"/>
      <c r="P99" s="109">
        <f>Manufacturing!BZ167</f>
        <v>1.3788364974577407</v>
      </c>
      <c r="Q99" s="109" t="e">
        <f>#REF!</f>
        <v>#REF!</v>
      </c>
      <c r="R99" s="109"/>
      <c r="S99" s="109">
        <f>Manufacturing!CD167</f>
        <v>1.4053422669273217</v>
      </c>
      <c r="T99" s="110">
        <v>1</v>
      </c>
      <c r="V99" s="112"/>
      <c r="W99" s="113"/>
      <c r="X99" s="112"/>
      <c r="Y99" s="112"/>
      <c r="Z99" s="112"/>
      <c r="AA99" s="112"/>
      <c r="AB99" s="112"/>
      <c r="AC99" s="112"/>
      <c r="AD99" s="112"/>
      <c r="AG99" s="89"/>
      <c r="AI99" s="109" t="e">
        <f t="shared" si="120"/>
        <v>#DIV/0!</v>
      </c>
      <c r="AJ99" s="109" t="e">
        <f t="shared" si="121"/>
        <v>#DIV/0!</v>
      </c>
      <c r="AL99" s="109" t="e">
        <f t="shared" si="132"/>
        <v>#DIV/0!</v>
      </c>
      <c r="AM99" s="109" t="e">
        <f t="shared" si="133"/>
        <v>#DIV/0!</v>
      </c>
      <c r="AN99" s="109" t="e">
        <f t="shared" si="134"/>
        <v>#DIV/0!</v>
      </c>
      <c r="AO99" s="109"/>
      <c r="AP99" s="109" t="e">
        <f t="shared" si="135"/>
        <v>#DIV/0!</v>
      </c>
      <c r="AQ99" s="109" t="e">
        <f t="shared" si="136"/>
        <v>#DIV/0!</v>
      </c>
      <c r="AT99" s="19">
        <f t="shared" si="137"/>
        <v>0</v>
      </c>
      <c r="AU99" s="19" t="e">
        <f t="shared" si="138"/>
        <v>#REF!</v>
      </c>
      <c r="AV99" s="19"/>
      <c r="AW99" s="19" t="e">
        <f t="shared" si="122"/>
        <v>#DIV/0!</v>
      </c>
      <c r="AX99" s="19" t="e">
        <f t="shared" si="123"/>
        <v>#DIV/0!</v>
      </c>
      <c r="AY99" s="19"/>
      <c r="AZ99" s="19" t="e">
        <f t="shared" si="139"/>
        <v>#DIV/0!</v>
      </c>
      <c r="BA99" s="19" t="e">
        <f t="shared" si="140"/>
        <v>#DIV/0!</v>
      </c>
      <c r="BB99" s="19"/>
      <c r="BC99" s="19"/>
      <c r="BD99" s="19">
        <f t="shared" si="141"/>
        <v>0</v>
      </c>
      <c r="BE99" s="19">
        <f t="shared" si="142"/>
        <v>0</v>
      </c>
      <c r="BF99" s="19"/>
      <c r="BG99" s="19"/>
      <c r="BH99" s="19" t="e">
        <f t="shared" si="143"/>
        <v>#DIV/0!</v>
      </c>
      <c r="BI99" s="19">
        <f t="shared" si="144"/>
        <v>1</v>
      </c>
      <c r="BJ99" s="19">
        <f t="shared" si="124"/>
        <v>1.3499096579646921</v>
      </c>
      <c r="BK99" s="19"/>
      <c r="BL99" s="19" t="e">
        <f t="shared" si="145"/>
        <v>#DIV/0!</v>
      </c>
      <c r="BM99" s="19">
        <f t="shared" si="146"/>
        <v>1</v>
      </c>
      <c r="BN99" s="19">
        <f t="shared" si="125"/>
        <v>0.82094543320624347</v>
      </c>
      <c r="BO99" s="19"/>
      <c r="BP99" s="19" t="e">
        <f t="shared" si="148"/>
        <v>#DIV/0!</v>
      </c>
      <c r="BQ99" s="19">
        <f t="shared" si="147"/>
        <v>1</v>
      </c>
      <c r="BR99" s="19">
        <f t="shared" si="126"/>
        <v>1.2987868430020069</v>
      </c>
      <c r="BU99" s="90"/>
      <c r="CD99" s="89"/>
      <c r="CF99" s="112">
        <f t="shared" si="127"/>
        <v>0</v>
      </c>
      <c r="CG99" s="112">
        <f t="shared" si="128"/>
        <v>0</v>
      </c>
      <c r="CH99" s="112">
        <f t="shared" si="129"/>
        <v>0</v>
      </c>
      <c r="CI99" s="112"/>
      <c r="CJ99" s="112"/>
      <c r="CK99" s="112"/>
      <c r="CL99" s="112"/>
      <c r="CM99" s="112"/>
      <c r="CN99" s="112"/>
    </row>
    <row r="100" spans="1:92" hidden="1" x14ac:dyDescent="0.2">
      <c r="A100" s="86" t="str">
        <f t="shared" si="130"/>
        <v>Delivered</v>
      </c>
      <c r="B100" s="86">
        <f t="shared" si="131"/>
        <v>1961</v>
      </c>
      <c r="D100" s="108"/>
      <c r="E100" s="108"/>
      <c r="F100" s="108"/>
      <c r="G100" s="108"/>
      <c r="H100" s="126"/>
      <c r="I100" s="126"/>
      <c r="J100" s="126"/>
      <c r="P100" s="109">
        <f>Manufacturing!BZ168</f>
        <v>1.3788364974577407</v>
      </c>
      <c r="Q100" s="109" t="e">
        <f>#REF!</f>
        <v>#REF!</v>
      </c>
      <c r="R100" s="109"/>
      <c r="S100" s="109">
        <f>Manufacturing!CD168</f>
        <v>1.4053422669273217</v>
      </c>
      <c r="T100" s="110">
        <v>1</v>
      </c>
      <c r="V100" s="112"/>
      <c r="W100" s="113"/>
      <c r="X100" s="112"/>
      <c r="Y100" s="112"/>
      <c r="Z100" s="112"/>
      <c r="AA100" s="112"/>
      <c r="AB100" s="112"/>
      <c r="AC100" s="112"/>
      <c r="AD100" s="112"/>
      <c r="AG100" s="89"/>
      <c r="AI100" s="109" t="e">
        <f t="shared" si="120"/>
        <v>#DIV/0!</v>
      </c>
      <c r="AJ100" s="109" t="e">
        <f t="shared" si="121"/>
        <v>#DIV/0!</v>
      </c>
      <c r="AL100" s="109" t="e">
        <f t="shared" si="132"/>
        <v>#DIV/0!</v>
      </c>
      <c r="AM100" s="109" t="e">
        <f t="shared" si="133"/>
        <v>#DIV/0!</v>
      </c>
      <c r="AN100" s="109" t="e">
        <f t="shared" si="134"/>
        <v>#DIV/0!</v>
      </c>
      <c r="AO100" s="109"/>
      <c r="AP100" s="109" t="e">
        <f t="shared" si="135"/>
        <v>#DIV/0!</v>
      </c>
      <c r="AQ100" s="109" t="e">
        <f t="shared" si="136"/>
        <v>#DIV/0!</v>
      </c>
      <c r="AT100" s="19">
        <f t="shared" si="137"/>
        <v>0</v>
      </c>
      <c r="AU100" s="19" t="e">
        <f t="shared" si="138"/>
        <v>#REF!</v>
      </c>
      <c r="AV100" s="19"/>
      <c r="AW100" s="19" t="e">
        <f t="shared" si="122"/>
        <v>#DIV/0!</v>
      </c>
      <c r="AX100" s="19" t="e">
        <f t="shared" si="123"/>
        <v>#DIV/0!</v>
      </c>
      <c r="AY100" s="19"/>
      <c r="AZ100" s="19" t="e">
        <f t="shared" si="139"/>
        <v>#DIV/0!</v>
      </c>
      <c r="BA100" s="19" t="e">
        <f t="shared" si="140"/>
        <v>#DIV/0!</v>
      </c>
      <c r="BB100" s="19"/>
      <c r="BC100" s="19"/>
      <c r="BD100" s="19">
        <f t="shared" si="141"/>
        <v>0</v>
      </c>
      <c r="BE100" s="19">
        <f t="shared" si="142"/>
        <v>0</v>
      </c>
      <c r="BF100" s="19"/>
      <c r="BG100" s="19"/>
      <c r="BH100" s="19" t="e">
        <f t="shared" si="143"/>
        <v>#DIV/0!</v>
      </c>
      <c r="BI100" s="19">
        <f t="shared" si="144"/>
        <v>1</v>
      </c>
      <c r="BJ100" s="19">
        <f t="shared" si="124"/>
        <v>1.3499096579646921</v>
      </c>
      <c r="BK100" s="19"/>
      <c r="BL100" s="19" t="e">
        <f t="shared" si="145"/>
        <v>#DIV/0!</v>
      </c>
      <c r="BM100" s="19">
        <f t="shared" si="146"/>
        <v>1</v>
      </c>
      <c r="BN100" s="19">
        <f t="shared" si="125"/>
        <v>0.82094543320624347</v>
      </c>
      <c r="BO100" s="19"/>
      <c r="BP100" s="19" t="e">
        <f t="shared" si="148"/>
        <v>#DIV/0!</v>
      </c>
      <c r="BQ100" s="19">
        <f t="shared" si="147"/>
        <v>1</v>
      </c>
      <c r="BR100" s="19">
        <f t="shared" si="126"/>
        <v>1.2987868430020069</v>
      </c>
      <c r="BU100" s="90"/>
      <c r="CD100" s="89"/>
      <c r="CF100" s="112">
        <f t="shared" si="127"/>
        <v>0</v>
      </c>
      <c r="CG100" s="112">
        <f t="shared" si="128"/>
        <v>0</v>
      </c>
      <c r="CH100" s="112">
        <f t="shared" si="129"/>
        <v>0</v>
      </c>
      <c r="CI100" s="112"/>
      <c r="CJ100" s="112"/>
      <c r="CK100" s="112"/>
      <c r="CL100" s="112"/>
      <c r="CM100" s="112"/>
      <c r="CN100" s="112"/>
    </row>
    <row r="101" spans="1:92" hidden="1" x14ac:dyDescent="0.2">
      <c r="A101" s="86" t="str">
        <f t="shared" si="130"/>
        <v>Delivered</v>
      </c>
      <c r="B101" s="86">
        <f t="shared" si="131"/>
        <v>1962</v>
      </c>
      <c r="D101" s="108"/>
      <c r="E101" s="108"/>
      <c r="F101" s="108"/>
      <c r="G101" s="108"/>
      <c r="H101" s="126"/>
      <c r="I101" s="126"/>
      <c r="J101" s="126"/>
      <c r="P101" s="109">
        <f>Manufacturing!BZ169</f>
        <v>1.3788364974577407</v>
      </c>
      <c r="Q101" s="109" t="e">
        <f>#REF!</f>
        <v>#REF!</v>
      </c>
      <c r="R101" s="109"/>
      <c r="S101" s="109">
        <f>Manufacturing!CD169</f>
        <v>1.4053422669273217</v>
      </c>
      <c r="T101" s="110">
        <v>1</v>
      </c>
      <c r="V101" s="112"/>
      <c r="W101" s="113"/>
      <c r="X101" s="112"/>
      <c r="Y101" s="112"/>
      <c r="Z101" s="112"/>
      <c r="AA101" s="112"/>
      <c r="AB101" s="112"/>
      <c r="AC101" s="112"/>
      <c r="AD101" s="112"/>
      <c r="AG101" s="89"/>
      <c r="AI101" s="109" t="e">
        <f t="shared" si="120"/>
        <v>#DIV/0!</v>
      </c>
      <c r="AJ101" s="109" t="e">
        <f t="shared" si="121"/>
        <v>#DIV/0!</v>
      </c>
      <c r="AL101" s="109" t="e">
        <f t="shared" si="132"/>
        <v>#DIV/0!</v>
      </c>
      <c r="AM101" s="109" t="e">
        <f t="shared" si="133"/>
        <v>#DIV/0!</v>
      </c>
      <c r="AN101" s="109" t="e">
        <f t="shared" si="134"/>
        <v>#DIV/0!</v>
      </c>
      <c r="AO101" s="109"/>
      <c r="AP101" s="109" t="e">
        <f t="shared" si="135"/>
        <v>#DIV/0!</v>
      </c>
      <c r="AQ101" s="109" t="e">
        <f t="shared" si="136"/>
        <v>#DIV/0!</v>
      </c>
      <c r="AT101" s="19">
        <f t="shared" si="137"/>
        <v>0</v>
      </c>
      <c r="AU101" s="19" t="e">
        <f t="shared" si="138"/>
        <v>#REF!</v>
      </c>
      <c r="AV101" s="19"/>
      <c r="AW101" s="19" t="e">
        <f t="shared" si="122"/>
        <v>#DIV/0!</v>
      </c>
      <c r="AX101" s="19" t="e">
        <f t="shared" si="123"/>
        <v>#DIV/0!</v>
      </c>
      <c r="AY101" s="19"/>
      <c r="AZ101" s="19" t="e">
        <f t="shared" si="139"/>
        <v>#DIV/0!</v>
      </c>
      <c r="BA101" s="19" t="e">
        <f t="shared" si="140"/>
        <v>#DIV/0!</v>
      </c>
      <c r="BB101" s="19"/>
      <c r="BC101" s="19"/>
      <c r="BD101" s="19">
        <f t="shared" si="141"/>
        <v>0</v>
      </c>
      <c r="BE101" s="19">
        <f t="shared" si="142"/>
        <v>0</v>
      </c>
      <c r="BF101" s="19"/>
      <c r="BG101" s="19"/>
      <c r="BH101" s="19" t="e">
        <f t="shared" si="143"/>
        <v>#DIV/0!</v>
      </c>
      <c r="BI101" s="19">
        <f t="shared" si="144"/>
        <v>1</v>
      </c>
      <c r="BJ101" s="19">
        <f t="shared" si="124"/>
        <v>1.3499096579646921</v>
      </c>
      <c r="BK101" s="19"/>
      <c r="BL101" s="19" t="e">
        <f t="shared" si="145"/>
        <v>#DIV/0!</v>
      </c>
      <c r="BM101" s="19">
        <f t="shared" si="146"/>
        <v>1</v>
      </c>
      <c r="BN101" s="19">
        <f t="shared" si="125"/>
        <v>0.82094543320624347</v>
      </c>
      <c r="BO101" s="19"/>
      <c r="BP101" s="19" t="e">
        <f t="shared" si="148"/>
        <v>#DIV/0!</v>
      </c>
      <c r="BQ101" s="19">
        <f t="shared" si="147"/>
        <v>1</v>
      </c>
      <c r="BR101" s="19">
        <f t="shared" si="126"/>
        <v>1.2987868430020069</v>
      </c>
      <c r="BU101" s="90"/>
      <c r="CD101" s="89"/>
      <c r="CF101" s="112">
        <f t="shared" si="127"/>
        <v>0</v>
      </c>
      <c r="CG101" s="112">
        <f t="shared" si="128"/>
        <v>0</v>
      </c>
      <c r="CH101" s="112">
        <f t="shared" si="129"/>
        <v>0</v>
      </c>
      <c r="CI101" s="112"/>
      <c r="CJ101" s="112"/>
      <c r="CK101" s="112"/>
      <c r="CL101" s="112"/>
      <c r="CM101" s="112"/>
      <c r="CN101" s="112"/>
    </row>
    <row r="102" spans="1:92" hidden="1" x14ac:dyDescent="0.2">
      <c r="A102" s="86" t="str">
        <f t="shared" si="130"/>
        <v>Delivered</v>
      </c>
      <c r="B102" s="86">
        <f t="shared" si="131"/>
        <v>1963</v>
      </c>
      <c r="D102" s="108"/>
      <c r="E102" s="108"/>
      <c r="F102" s="108"/>
      <c r="G102" s="108"/>
      <c r="H102" s="126"/>
      <c r="I102" s="126"/>
      <c r="J102" s="126"/>
      <c r="P102" s="109">
        <f>Manufacturing!BZ170</f>
        <v>1.3788364974577407</v>
      </c>
      <c r="Q102" s="109" t="e">
        <f>#REF!</f>
        <v>#REF!</v>
      </c>
      <c r="R102" s="109"/>
      <c r="S102" s="109">
        <f>Manufacturing!CD170</f>
        <v>1.4053422669273217</v>
      </c>
      <c r="T102" s="110">
        <v>1</v>
      </c>
      <c r="V102" s="112"/>
      <c r="W102" s="113"/>
      <c r="X102" s="112"/>
      <c r="Y102" s="112"/>
      <c r="Z102" s="112"/>
      <c r="AA102" s="112"/>
      <c r="AB102" s="112"/>
      <c r="AC102" s="112"/>
      <c r="AD102" s="112"/>
      <c r="AG102" s="89"/>
      <c r="AI102" s="109" t="e">
        <f t="shared" si="120"/>
        <v>#DIV/0!</v>
      </c>
      <c r="AJ102" s="109" t="e">
        <f t="shared" si="121"/>
        <v>#DIV/0!</v>
      </c>
      <c r="AL102" s="109" t="e">
        <f t="shared" si="132"/>
        <v>#DIV/0!</v>
      </c>
      <c r="AM102" s="109" t="e">
        <f t="shared" si="133"/>
        <v>#DIV/0!</v>
      </c>
      <c r="AN102" s="109" t="e">
        <f t="shared" si="134"/>
        <v>#DIV/0!</v>
      </c>
      <c r="AO102" s="109"/>
      <c r="AP102" s="109" t="e">
        <f t="shared" si="135"/>
        <v>#DIV/0!</v>
      </c>
      <c r="AQ102" s="109" t="e">
        <f t="shared" si="136"/>
        <v>#DIV/0!</v>
      </c>
      <c r="AT102" s="19">
        <f t="shared" si="137"/>
        <v>0</v>
      </c>
      <c r="AU102" s="19" t="e">
        <f t="shared" si="138"/>
        <v>#REF!</v>
      </c>
      <c r="AV102" s="19"/>
      <c r="AW102" s="19" t="e">
        <f t="shared" si="122"/>
        <v>#DIV/0!</v>
      </c>
      <c r="AX102" s="19" t="e">
        <f t="shared" si="123"/>
        <v>#DIV/0!</v>
      </c>
      <c r="AY102" s="19"/>
      <c r="AZ102" s="19" t="e">
        <f t="shared" si="139"/>
        <v>#DIV/0!</v>
      </c>
      <c r="BA102" s="19" t="e">
        <f t="shared" si="140"/>
        <v>#DIV/0!</v>
      </c>
      <c r="BB102" s="19"/>
      <c r="BC102" s="19"/>
      <c r="BD102" s="19">
        <f t="shared" si="141"/>
        <v>0</v>
      </c>
      <c r="BE102" s="19">
        <f t="shared" si="142"/>
        <v>0</v>
      </c>
      <c r="BF102" s="19"/>
      <c r="BG102" s="19"/>
      <c r="BH102" s="19" t="e">
        <f t="shared" si="143"/>
        <v>#DIV/0!</v>
      </c>
      <c r="BI102" s="19">
        <f t="shared" si="144"/>
        <v>1</v>
      </c>
      <c r="BJ102" s="19">
        <f t="shared" si="124"/>
        <v>1.3499096579646921</v>
      </c>
      <c r="BK102" s="19"/>
      <c r="BL102" s="19" t="e">
        <f t="shared" si="145"/>
        <v>#DIV/0!</v>
      </c>
      <c r="BM102" s="19">
        <f t="shared" si="146"/>
        <v>1</v>
      </c>
      <c r="BN102" s="19">
        <f t="shared" si="125"/>
        <v>0.82094543320624347</v>
      </c>
      <c r="BO102" s="19"/>
      <c r="BP102" s="19" t="e">
        <f t="shared" si="148"/>
        <v>#DIV/0!</v>
      </c>
      <c r="BQ102" s="19">
        <f t="shared" si="147"/>
        <v>1</v>
      </c>
      <c r="BR102" s="19">
        <f t="shared" si="126"/>
        <v>1.2987868430020069</v>
      </c>
      <c r="BU102" s="90"/>
      <c r="CD102" s="89"/>
      <c r="CF102" s="112">
        <f t="shared" si="127"/>
        <v>0</v>
      </c>
      <c r="CG102" s="112">
        <f t="shared" si="128"/>
        <v>0</v>
      </c>
      <c r="CH102" s="112">
        <f t="shared" si="129"/>
        <v>0</v>
      </c>
      <c r="CI102" s="112"/>
      <c r="CJ102" s="112"/>
      <c r="CK102" s="112"/>
      <c r="CL102" s="112"/>
      <c r="CM102" s="112"/>
      <c r="CN102" s="112"/>
    </row>
    <row r="103" spans="1:92" hidden="1" x14ac:dyDescent="0.2">
      <c r="A103" s="86" t="str">
        <f t="shared" si="130"/>
        <v>Delivered</v>
      </c>
      <c r="B103" s="86">
        <f t="shared" si="131"/>
        <v>1964</v>
      </c>
      <c r="D103" s="108"/>
      <c r="E103" s="108"/>
      <c r="F103" s="108"/>
      <c r="G103" s="108"/>
      <c r="H103" s="126"/>
      <c r="I103" s="126"/>
      <c r="J103" s="126"/>
      <c r="P103" s="109">
        <f>Manufacturing!BZ171</f>
        <v>1.3788364974577407</v>
      </c>
      <c r="Q103" s="109" t="e">
        <f>#REF!</f>
        <v>#REF!</v>
      </c>
      <c r="R103" s="109"/>
      <c r="S103" s="109">
        <f>Manufacturing!CD171</f>
        <v>1.4053422669273217</v>
      </c>
      <c r="T103" s="110">
        <v>1</v>
      </c>
      <c r="V103" s="112"/>
      <c r="W103" s="113"/>
      <c r="X103" s="112"/>
      <c r="Y103" s="112"/>
      <c r="Z103" s="112"/>
      <c r="AA103" s="112"/>
      <c r="AB103" s="112"/>
      <c r="AC103" s="112"/>
      <c r="AD103" s="112"/>
      <c r="AG103" s="89"/>
      <c r="AI103" s="109" t="e">
        <f t="shared" si="120"/>
        <v>#DIV/0!</v>
      </c>
      <c r="AJ103" s="109" t="e">
        <f t="shared" si="121"/>
        <v>#DIV/0!</v>
      </c>
      <c r="AL103" s="109" t="e">
        <f t="shared" si="132"/>
        <v>#DIV/0!</v>
      </c>
      <c r="AM103" s="109" t="e">
        <f t="shared" si="133"/>
        <v>#DIV/0!</v>
      </c>
      <c r="AN103" s="109" t="e">
        <f t="shared" si="134"/>
        <v>#DIV/0!</v>
      </c>
      <c r="AO103" s="109"/>
      <c r="AP103" s="109" t="e">
        <f t="shared" si="135"/>
        <v>#DIV/0!</v>
      </c>
      <c r="AQ103" s="109" t="e">
        <f t="shared" si="136"/>
        <v>#DIV/0!</v>
      </c>
      <c r="AT103" s="19">
        <f t="shared" si="137"/>
        <v>0</v>
      </c>
      <c r="AU103" s="19" t="e">
        <f t="shared" si="138"/>
        <v>#REF!</v>
      </c>
      <c r="AV103" s="19"/>
      <c r="AW103" s="19" t="e">
        <f t="shared" si="122"/>
        <v>#DIV/0!</v>
      </c>
      <c r="AX103" s="19" t="e">
        <f t="shared" si="123"/>
        <v>#DIV/0!</v>
      </c>
      <c r="AY103" s="19"/>
      <c r="AZ103" s="19" t="e">
        <f t="shared" si="139"/>
        <v>#DIV/0!</v>
      </c>
      <c r="BA103" s="19" t="e">
        <f t="shared" si="140"/>
        <v>#DIV/0!</v>
      </c>
      <c r="BB103" s="19"/>
      <c r="BC103" s="19"/>
      <c r="BD103" s="19">
        <f t="shared" si="141"/>
        <v>0</v>
      </c>
      <c r="BE103" s="19">
        <f t="shared" si="142"/>
        <v>0</v>
      </c>
      <c r="BF103" s="19"/>
      <c r="BG103" s="19"/>
      <c r="BH103" s="19" t="e">
        <f t="shared" si="143"/>
        <v>#DIV/0!</v>
      </c>
      <c r="BI103" s="19">
        <f t="shared" si="144"/>
        <v>1</v>
      </c>
      <c r="BJ103" s="19">
        <f t="shared" si="124"/>
        <v>1.3499096579646921</v>
      </c>
      <c r="BK103" s="19"/>
      <c r="BL103" s="19" t="e">
        <f t="shared" si="145"/>
        <v>#DIV/0!</v>
      </c>
      <c r="BM103" s="19">
        <f t="shared" si="146"/>
        <v>1</v>
      </c>
      <c r="BN103" s="19">
        <f t="shared" si="125"/>
        <v>0.82094543320624347</v>
      </c>
      <c r="BO103" s="19"/>
      <c r="BP103" s="19" t="e">
        <f t="shared" si="148"/>
        <v>#DIV/0!</v>
      </c>
      <c r="BQ103" s="19">
        <f t="shared" si="147"/>
        <v>1</v>
      </c>
      <c r="BR103" s="19">
        <f t="shared" si="126"/>
        <v>1.2987868430020069</v>
      </c>
      <c r="BU103" s="90"/>
      <c r="CD103" s="89"/>
      <c r="CF103" s="112">
        <f t="shared" si="127"/>
        <v>0</v>
      </c>
      <c r="CG103" s="112">
        <f t="shared" si="128"/>
        <v>0</v>
      </c>
      <c r="CH103" s="112">
        <f t="shared" si="129"/>
        <v>0</v>
      </c>
      <c r="CI103" s="112"/>
      <c r="CJ103" s="112"/>
      <c r="CK103" s="112"/>
      <c r="CL103" s="112"/>
      <c r="CM103" s="112"/>
      <c r="CN103" s="112"/>
    </row>
    <row r="104" spans="1:92" hidden="1" x14ac:dyDescent="0.2">
      <c r="A104" s="86" t="str">
        <f t="shared" si="130"/>
        <v>Delivered</v>
      </c>
      <c r="B104" s="86">
        <f t="shared" si="131"/>
        <v>1965</v>
      </c>
      <c r="D104" s="108"/>
      <c r="E104" s="108"/>
      <c r="F104" s="108"/>
      <c r="G104" s="108"/>
      <c r="H104" s="126"/>
      <c r="I104" s="126"/>
      <c r="J104" s="126"/>
      <c r="P104" s="109">
        <f>Manufacturing!BZ172</f>
        <v>1.3788364974577407</v>
      </c>
      <c r="Q104" s="109" t="e">
        <f>#REF!</f>
        <v>#REF!</v>
      </c>
      <c r="R104" s="109"/>
      <c r="S104" s="109">
        <f>Manufacturing!CD172</f>
        <v>1.4053422669273217</v>
      </c>
      <c r="T104" s="110">
        <v>1</v>
      </c>
      <c r="V104" s="112"/>
      <c r="W104" s="113"/>
      <c r="X104" s="112"/>
      <c r="Y104" s="112"/>
      <c r="Z104" s="112"/>
      <c r="AA104" s="112"/>
      <c r="AB104" s="112"/>
      <c r="AC104" s="112"/>
      <c r="AD104" s="112"/>
      <c r="AG104" s="89"/>
      <c r="AI104" s="109" t="e">
        <f t="shared" si="120"/>
        <v>#DIV/0!</v>
      </c>
      <c r="AJ104" s="109" t="e">
        <f t="shared" si="121"/>
        <v>#DIV/0!</v>
      </c>
      <c r="AL104" s="109" t="e">
        <f t="shared" si="132"/>
        <v>#DIV/0!</v>
      </c>
      <c r="AM104" s="109" t="e">
        <f t="shared" si="133"/>
        <v>#DIV/0!</v>
      </c>
      <c r="AN104" s="109" t="e">
        <f t="shared" si="134"/>
        <v>#DIV/0!</v>
      </c>
      <c r="AO104" s="109"/>
      <c r="AP104" s="109" t="e">
        <f t="shared" si="135"/>
        <v>#DIV/0!</v>
      </c>
      <c r="AQ104" s="109" t="e">
        <f t="shared" si="136"/>
        <v>#DIV/0!</v>
      </c>
      <c r="AT104" s="19">
        <f t="shared" si="137"/>
        <v>0</v>
      </c>
      <c r="AU104" s="19" t="e">
        <f t="shared" si="138"/>
        <v>#REF!</v>
      </c>
      <c r="AV104" s="19"/>
      <c r="AW104" s="19" t="e">
        <f t="shared" si="122"/>
        <v>#DIV/0!</v>
      </c>
      <c r="AX104" s="19" t="e">
        <f t="shared" si="123"/>
        <v>#DIV/0!</v>
      </c>
      <c r="AY104" s="19"/>
      <c r="AZ104" s="19" t="e">
        <f t="shared" si="139"/>
        <v>#DIV/0!</v>
      </c>
      <c r="BA104" s="19" t="e">
        <f t="shared" si="140"/>
        <v>#DIV/0!</v>
      </c>
      <c r="BB104" s="19"/>
      <c r="BC104" s="19"/>
      <c r="BD104" s="19">
        <f t="shared" si="141"/>
        <v>0</v>
      </c>
      <c r="BE104" s="19">
        <f t="shared" si="142"/>
        <v>0</v>
      </c>
      <c r="BF104" s="19"/>
      <c r="BG104" s="19"/>
      <c r="BH104" s="19" t="e">
        <f t="shared" si="143"/>
        <v>#DIV/0!</v>
      </c>
      <c r="BI104" s="19">
        <f t="shared" si="144"/>
        <v>1</v>
      </c>
      <c r="BJ104" s="19">
        <f t="shared" si="124"/>
        <v>1.3499096579646921</v>
      </c>
      <c r="BK104" s="19"/>
      <c r="BL104" s="19" t="e">
        <f t="shared" si="145"/>
        <v>#DIV/0!</v>
      </c>
      <c r="BM104" s="19">
        <f t="shared" si="146"/>
        <v>1</v>
      </c>
      <c r="BN104" s="19">
        <f t="shared" si="125"/>
        <v>0.82094543320624347</v>
      </c>
      <c r="BO104" s="19"/>
      <c r="BP104" s="19" t="e">
        <f t="shared" si="148"/>
        <v>#DIV/0!</v>
      </c>
      <c r="BQ104" s="19">
        <f t="shared" si="147"/>
        <v>1</v>
      </c>
      <c r="BR104" s="19">
        <f t="shared" si="126"/>
        <v>1.2987868430020069</v>
      </c>
      <c r="BU104" s="90"/>
      <c r="CD104" s="89"/>
      <c r="CF104" s="112">
        <f t="shared" si="127"/>
        <v>0</v>
      </c>
      <c r="CG104" s="112">
        <f t="shared" si="128"/>
        <v>0</v>
      </c>
      <c r="CH104" s="112">
        <f t="shared" si="129"/>
        <v>0</v>
      </c>
      <c r="CI104" s="112"/>
      <c r="CJ104" s="112"/>
      <c r="CK104" s="112"/>
      <c r="CL104" s="112"/>
      <c r="CM104" s="112"/>
      <c r="CN104" s="112"/>
    </row>
    <row r="105" spans="1:92" hidden="1" x14ac:dyDescent="0.2">
      <c r="A105" s="86" t="str">
        <f t="shared" si="130"/>
        <v>Delivered</v>
      </c>
      <c r="B105" s="86">
        <f t="shared" si="131"/>
        <v>1966</v>
      </c>
      <c r="D105" s="108"/>
      <c r="E105" s="108"/>
      <c r="F105" s="108"/>
      <c r="G105" s="108"/>
      <c r="H105" s="126"/>
      <c r="I105" s="126"/>
      <c r="J105" s="126"/>
      <c r="P105" s="109">
        <f>Manufacturing!BZ173</f>
        <v>1.3788364974577407</v>
      </c>
      <c r="Q105" s="109" t="e">
        <f>#REF!</f>
        <v>#REF!</v>
      </c>
      <c r="R105" s="109"/>
      <c r="S105" s="109">
        <f>Manufacturing!CD173</f>
        <v>1.4053422669273217</v>
      </c>
      <c r="T105" s="110">
        <v>1</v>
      </c>
      <c r="V105" s="112"/>
      <c r="W105" s="113"/>
      <c r="X105" s="112"/>
      <c r="Y105" s="112"/>
      <c r="Z105" s="112"/>
      <c r="AA105" s="112"/>
      <c r="AB105" s="112"/>
      <c r="AC105" s="112"/>
      <c r="AD105" s="112"/>
      <c r="AG105" s="89"/>
      <c r="AI105" s="109" t="e">
        <f t="shared" si="120"/>
        <v>#DIV/0!</v>
      </c>
      <c r="AJ105" s="109" t="e">
        <f t="shared" si="121"/>
        <v>#DIV/0!</v>
      </c>
      <c r="AL105" s="109" t="e">
        <f t="shared" si="132"/>
        <v>#DIV/0!</v>
      </c>
      <c r="AM105" s="109" t="e">
        <f t="shared" si="133"/>
        <v>#DIV/0!</v>
      </c>
      <c r="AN105" s="109" t="e">
        <f t="shared" si="134"/>
        <v>#DIV/0!</v>
      </c>
      <c r="AO105" s="109"/>
      <c r="AP105" s="109" t="e">
        <f t="shared" si="135"/>
        <v>#DIV/0!</v>
      </c>
      <c r="AQ105" s="109" t="e">
        <f t="shared" si="136"/>
        <v>#DIV/0!</v>
      </c>
      <c r="AT105" s="19">
        <f t="shared" si="137"/>
        <v>0</v>
      </c>
      <c r="AU105" s="19" t="e">
        <f t="shared" si="138"/>
        <v>#REF!</v>
      </c>
      <c r="AV105" s="19"/>
      <c r="AW105" s="19" t="e">
        <f t="shared" si="122"/>
        <v>#DIV/0!</v>
      </c>
      <c r="AX105" s="19" t="e">
        <f t="shared" si="123"/>
        <v>#DIV/0!</v>
      </c>
      <c r="AY105" s="19"/>
      <c r="AZ105" s="19" t="e">
        <f t="shared" si="139"/>
        <v>#DIV/0!</v>
      </c>
      <c r="BA105" s="19" t="e">
        <f t="shared" si="140"/>
        <v>#DIV/0!</v>
      </c>
      <c r="BB105" s="19"/>
      <c r="BC105" s="19"/>
      <c r="BD105" s="19">
        <f t="shared" si="141"/>
        <v>0</v>
      </c>
      <c r="BE105" s="19">
        <f t="shared" si="142"/>
        <v>0</v>
      </c>
      <c r="BF105" s="19"/>
      <c r="BG105" s="19"/>
      <c r="BH105" s="19" t="e">
        <f t="shared" si="143"/>
        <v>#DIV/0!</v>
      </c>
      <c r="BI105" s="19">
        <f t="shared" si="144"/>
        <v>1</v>
      </c>
      <c r="BJ105" s="19">
        <f t="shared" si="124"/>
        <v>1.3499096579646921</v>
      </c>
      <c r="BK105" s="19"/>
      <c r="BL105" s="19" t="e">
        <f t="shared" si="145"/>
        <v>#DIV/0!</v>
      </c>
      <c r="BM105" s="19">
        <f t="shared" si="146"/>
        <v>1</v>
      </c>
      <c r="BN105" s="19">
        <f t="shared" si="125"/>
        <v>0.82094543320624347</v>
      </c>
      <c r="BO105" s="19"/>
      <c r="BP105" s="19" t="e">
        <f t="shared" si="148"/>
        <v>#DIV/0!</v>
      </c>
      <c r="BQ105" s="19">
        <f t="shared" si="147"/>
        <v>1</v>
      </c>
      <c r="BR105" s="19">
        <f t="shared" si="126"/>
        <v>1.2987868430020069</v>
      </c>
      <c r="BU105" s="90"/>
      <c r="CD105" s="89"/>
      <c r="CF105" s="112">
        <f t="shared" si="127"/>
        <v>0</v>
      </c>
      <c r="CG105" s="112">
        <f t="shared" si="128"/>
        <v>0</v>
      </c>
      <c r="CH105" s="112">
        <f t="shared" si="129"/>
        <v>0</v>
      </c>
      <c r="CI105" s="112"/>
      <c r="CJ105" s="112"/>
      <c r="CK105" s="112"/>
      <c r="CL105" s="112"/>
      <c r="CM105" s="112"/>
      <c r="CN105" s="112"/>
    </row>
    <row r="106" spans="1:92" hidden="1" x14ac:dyDescent="0.2">
      <c r="A106" s="86" t="str">
        <f t="shared" si="130"/>
        <v>Delivered</v>
      </c>
      <c r="B106" s="86">
        <f t="shared" si="131"/>
        <v>1967</v>
      </c>
      <c r="D106" s="108"/>
      <c r="E106" s="108"/>
      <c r="F106" s="108"/>
      <c r="G106" s="108"/>
      <c r="H106" s="126"/>
      <c r="I106" s="126"/>
      <c r="J106" s="126"/>
      <c r="P106" s="109">
        <f>Manufacturing!BZ174</f>
        <v>1.3788364974577407</v>
      </c>
      <c r="Q106" s="109" t="e">
        <f>#REF!</f>
        <v>#REF!</v>
      </c>
      <c r="R106" s="109"/>
      <c r="S106" s="109">
        <f>Manufacturing!CD174</f>
        <v>1.4053422669273217</v>
      </c>
      <c r="T106" s="110">
        <v>1</v>
      </c>
      <c r="V106" s="112"/>
      <c r="W106" s="113"/>
      <c r="X106" s="112"/>
      <c r="Y106" s="112"/>
      <c r="Z106" s="112"/>
      <c r="AA106" s="112"/>
      <c r="AB106" s="112"/>
      <c r="AC106" s="112"/>
      <c r="AD106" s="112"/>
      <c r="AG106" s="89"/>
      <c r="AI106" s="109" t="e">
        <f t="shared" si="120"/>
        <v>#DIV/0!</v>
      </c>
      <c r="AJ106" s="109" t="e">
        <f t="shared" si="121"/>
        <v>#DIV/0!</v>
      </c>
      <c r="AL106" s="109" t="e">
        <f t="shared" si="132"/>
        <v>#DIV/0!</v>
      </c>
      <c r="AM106" s="109" t="e">
        <f t="shared" si="133"/>
        <v>#DIV/0!</v>
      </c>
      <c r="AN106" s="109" t="e">
        <f t="shared" si="134"/>
        <v>#DIV/0!</v>
      </c>
      <c r="AO106" s="109"/>
      <c r="AP106" s="109" t="e">
        <f t="shared" si="135"/>
        <v>#DIV/0!</v>
      </c>
      <c r="AQ106" s="109" t="e">
        <f t="shared" si="136"/>
        <v>#DIV/0!</v>
      </c>
      <c r="AT106" s="19">
        <f t="shared" si="137"/>
        <v>0</v>
      </c>
      <c r="AU106" s="19" t="e">
        <f t="shared" si="138"/>
        <v>#REF!</v>
      </c>
      <c r="AV106" s="19"/>
      <c r="AW106" s="19" t="e">
        <f t="shared" si="122"/>
        <v>#DIV/0!</v>
      </c>
      <c r="AX106" s="19" t="e">
        <f t="shared" si="123"/>
        <v>#DIV/0!</v>
      </c>
      <c r="AY106" s="19"/>
      <c r="AZ106" s="19" t="e">
        <f t="shared" si="139"/>
        <v>#DIV/0!</v>
      </c>
      <c r="BA106" s="19" t="e">
        <f t="shared" si="140"/>
        <v>#DIV/0!</v>
      </c>
      <c r="BB106" s="19"/>
      <c r="BC106" s="19"/>
      <c r="BD106" s="19">
        <f t="shared" si="141"/>
        <v>0</v>
      </c>
      <c r="BE106" s="19">
        <f t="shared" si="142"/>
        <v>0</v>
      </c>
      <c r="BF106" s="19"/>
      <c r="BG106" s="19"/>
      <c r="BH106" s="19" t="e">
        <f t="shared" si="143"/>
        <v>#DIV/0!</v>
      </c>
      <c r="BI106" s="19">
        <f t="shared" si="144"/>
        <v>1</v>
      </c>
      <c r="BJ106" s="19">
        <f t="shared" si="124"/>
        <v>1.3499096579646921</v>
      </c>
      <c r="BK106" s="19"/>
      <c r="BL106" s="19" t="e">
        <f t="shared" si="145"/>
        <v>#DIV/0!</v>
      </c>
      <c r="BM106" s="19">
        <f t="shared" si="146"/>
        <v>1</v>
      </c>
      <c r="BN106" s="19">
        <f t="shared" si="125"/>
        <v>0.82094543320624347</v>
      </c>
      <c r="BO106" s="19"/>
      <c r="BP106" s="19" t="e">
        <f t="shared" si="148"/>
        <v>#DIV/0!</v>
      </c>
      <c r="BQ106" s="19">
        <f t="shared" si="147"/>
        <v>1</v>
      </c>
      <c r="BR106" s="19">
        <f t="shared" si="126"/>
        <v>1.2987868430020069</v>
      </c>
      <c r="BU106" s="90"/>
      <c r="CD106" s="89"/>
      <c r="CF106" s="112">
        <f t="shared" si="127"/>
        <v>0</v>
      </c>
      <c r="CG106" s="112">
        <f t="shared" si="128"/>
        <v>0</v>
      </c>
      <c r="CH106" s="112">
        <f t="shared" si="129"/>
        <v>0</v>
      </c>
      <c r="CI106" s="112"/>
      <c r="CJ106" s="112"/>
      <c r="CK106" s="112"/>
      <c r="CL106" s="112"/>
      <c r="CM106" s="112"/>
      <c r="CN106" s="112"/>
    </row>
    <row r="107" spans="1:92" hidden="1" x14ac:dyDescent="0.2">
      <c r="A107" s="86" t="str">
        <f t="shared" si="130"/>
        <v>Delivered</v>
      </c>
      <c r="B107" s="86">
        <f t="shared" si="131"/>
        <v>1968</v>
      </c>
      <c r="D107" s="108"/>
      <c r="E107" s="108"/>
      <c r="F107" s="108"/>
      <c r="G107" s="108"/>
      <c r="H107" s="126"/>
      <c r="I107" s="126"/>
      <c r="J107" s="126"/>
      <c r="P107" s="109">
        <f>Manufacturing!BZ175</f>
        <v>1.3788364974577407</v>
      </c>
      <c r="Q107" s="109" t="e">
        <f>#REF!</f>
        <v>#REF!</v>
      </c>
      <c r="R107" s="109"/>
      <c r="S107" s="109">
        <f>Manufacturing!CD175</f>
        <v>1.4053422669273217</v>
      </c>
      <c r="T107" s="110">
        <v>1</v>
      </c>
      <c r="V107" s="112"/>
      <c r="W107" s="113"/>
      <c r="X107" s="112"/>
      <c r="Y107" s="112"/>
      <c r="Z107" s="112"/>
      <c r="AA107" s="112"/>
      <c r="AB107" s="112"/>
      <c r="AC107" s="112"/>
      <c r="AD107" s="112"/>
      <c r="AG107" s="89"/>
      <c r="AI107" s="109" t="e">
        <f t="shared" si="120"/>
        <v>#DIV/0!</v>
      </c>
      <c r="AJ107" s="109" t="e">
        <f t="shared" si="121"/>
        <v>#DIV/0!</v>
      </c>
      <c r="AL107" s="109" t="e">
        <f t="shared" si="132"/>
        <v>#DIV/0!</v>
      </c>
      <c r="AM107" s="109" t="e">
        <f t="shared" si="133"/>
        <v>#DIV/0!</v>
      </c>
      <c r="AN107" s="109" t="e">
        <f t="shared" si="134"/>
        <v>#DIV/0!</v>
      </c>
      <c r="AO107" s="109"/>
      <c r="AP107" s="109" t="e">
        <f t="shared" si="135"/>
        <v>#DIV/0!</v>
      </c>
      <c r="AQ107" s="109" t="e">
        <f t="shared" si="136"/>
        <v>#DIV/0!</v>
      </c>
      <c r="AT107" s="19">
        <f t="shared" si="137"/>
        <v>0</v>
      </c>
      <c r="AU107" s="19" t="e">
        <f t="shared" si="138"/>
        <v>#REF!</v>
      </c>
      <c r="AV107" s="19"/>
      <c r="AW107" s="19" t="e">
        <f t="shared" si="122"/>
        <v>#DIV/0!</v>
      </c>
      <c r="AX107" s="19" t="e">
        <f t="shared" si="123"/>
        <v>#DIV/0!</v>
      </c>
      <c r="AY107" s="19"/>
      <c r="AZ107" s="19" t="e">
        <f t="shared" si="139"/>
        <v>#DIV/0!</v>
      </c>
      <c r="BA107" s="19" t="e">
        <f t="shared" si="140"/>
        <v>#DIV/0!</v>
      </c>
      <c r="BB107" s="19"/>
      <c r="BC107" s="19"/>
      <c r="BD107" s="19">
        <f t="shared" si="141"/>
        <v>0</v>
      </c>
      <c r="BE107" s="19">
        <f t="shared" si="142"/>
        <v>0</v>
      </c>
      <c r="BF107" s="19"/>
      <c r="BG107" s="19"/>
      <c r="BH107" s="19" t="e">
        <f t="shared" si="143"/>
        <v>#DIV/0!</v>
      </c>
      <c r="BI107" s="19">
        <f t="shared" si="144"/>
        <v>1</v>
      </c>
      <c r="BJ107" s="19">
        <f t="shared" si="124"/>
        <v>1.3499096579646921</v>
      </c>
      <c r="BK107" s="19"/>
      <c r="BL107" s="19" t="e">
        <f t="shared" si="145"/>
        <v>#DIV/0!</v>
      </c>
      <c r="BM107" s="19">
        <f t="shared" si="146"/>
        <v>1</v>
      </c>
      <c r="BN107" s="19">
        <f t="shared" si="125"/>
        <v>0.82094543320624347</v>
      </c>
      <c r="BO107" s="19"/>
      <c r="BP107" s="19" t="e">
        <f t="shared" si="148"/>
        <v>#DIV/0!</v>
      </c>
      <c r="BQ107" s="19">
        <f t="shared" si="147"/>
        <v>1</v>
      </c>
      <c r="BR107" s="19">
        <f t="shared" si="126"/>
        <v>1.2987868430020069</v>
      </c>
      <c r="BU107" s="90"/>
      <c r="CD107" s="89"/>
      <c r="CF107" s="112">
        <f t="shared" si="127"/>
        <v>0</v>
      </c>
      <c r="CG107" s="112">
        <f t="shared" si="128"/>
        <v>0</v>
      </c>
      <c r="CH107" s="112">
        <f t="shared" si="129"/>
        <v>0</v>
      </c>
      <c r="CI107" s="112"/>
      <c r="CJ107" s="112"/>
      <c r="CK107" s="112"/>
      <c r="CL107" s="112"/>
      <c r="CM107" s="112"/>
      <c r="CN107" s="112"/>
    </row>
    <row r="108" spans="1:92" hidden="1" x14ac:dyDescent="0.2">
      <c r="A108" s="86" t="str">
        <f t="shared" si="130"/>
        <v>Delivered</v>
      </c>
      <c r="B108" s="86">
        <f t="shared" si="131"/>
        <v>1969</v>
      </c>
      <c r="D108" s="108"/>
      <c r="E108" s="108"/>
      <c r="F108" s="108"/>
      <c r="G108" s="108"/>
      <c r="H108" s="126"/>
      <c r="I108" s="126"/>
      <c r="J108" s="126"/>
      <c r="P108" s="109">
        <f>Manufacturing!BZ176</f>
        <v>1.3788364974577407</v>
      </c>
      <c r="Q108" s="109" t="e">
        <f>#REF!</f>
        <v>#REF!</v>
      </c>
      <c r="R108" s="109"/>
      <c r="S108" s="109">
        <f>Manufacturing!CD176</f>
        <v>1.4053422669273217</v>
      </c>
      <c r="T108" s="110">
        <v>1</v>
      </c>
      <c r="V108" s="112"/>
      <c r="W108" s="113"/>
      <c r="X108" s="112"/>
      <c r="Y108" s="112"/>
      <c r="Z108" s="112"/>
      <c r="AA108" s="112"/>
      <c r="AB108" s="112"/>
      <c r="AC108" s="112"/>
      <c r="AD108" s="112"/>
      <c r="AG108" s="89"/>
      <c r="AI108" s="109" t="e">
        <f t="shared" si="120"/>
        <v>#DIV/0!</v>
      </c>
      <c r="AJ108" s="109" t="e">
        <f t="shared" si="121"/>
        <v>#DIV/0!</v>
      </c>
      <c r="AL108" s="109" t="e">
        <f t="shared" si="132"/>
        <v>#DIV/0!</v>
      </c>
      <c r="AM108" s="109" t="e">
        <f t="shared" si="133"/>
        <v>#DIV/0!</v>
      </c>
      <c r="AN108" s="109" t="e">
        <f t="shared" si="134"/>
        <v>#DIV/0!</v>
      </c>
      <c r="AO108" s="109"/>
      <c r="AP108" s="109" t="e">
        <f t="shared" si="135"/>
        <v>#DIV/0!</v>
      </c>
      <c r="AQ108" s="109" t="e">
        <f t="shared" si="136"/>
        <v>#DIV/0!</v>
      </c>
      <c r="AT108" s="19">
        <f t="shared" si="137"/>
        <v>0</v>
      </c>
      <c r="AU108" s="19" t="e">
        <f t="shared" si="138"/>
        <v>#REF!</v>
      </c>
      <c r="AV108" s="19"/>
      <c r="AW108" s="19" t="e">
        <f t="shared" si="122"/>
        <v>#DIV/0!</v>
      </c>
      <c r="AX108" s="19" t="e">
        <f t="shared" si="123"/>
        <v>#DIV/0!</v>
      </c>
      <c r="AY108" s="19"/>
      <c r="AZ108" s="19" t="e">
        <f t="shared" si="139"/>
        <v>#DIV/0!</v>
      </c>
      <c r="BA108" s="19" t="e">
        <f t="shared" si="140"/>
        <v>#DIV/0!</v>
      </c>
      <c r="BB108" s="19"/>
      <c r="BC108" s="19"/>
      <c r="BD108" s="19">
        <f t="shared" si="141"/>
        <v>0</v>
      </c>
      <c r="BE108" s="19">
        <f t="shared" si="142"/>
        <v>0</v>
      </c>
      <c r="BF108" s="19"/>
      <c r="BG108" s="19"/>
      <c r="BH108" s="19" t="e">
        <f t="shared" si="143"/>
        <v>#DIV/0!</v>
      </c>
      <c r="BI108" s="19">
        <f t="shared" si="144"/>
        <v>1</v>
      </c>
      <c r="BJ108" s="19">
        <f t="shared" si="124"/>
        <v>1.3499096579646921</v>
      </c>
      <c r="BK108" s="19"/>
      <c r="BL108" s="19" t="e">
        <f t="shared" si="145"/>
        <v>#DIV/0!</v>
      </c>
      <c r="BM108" s="19">
        <f t="shared" si="146"/>
        <v>1</v>
      </c>
      <c r="BN108" s="19">
        <f t="shared" si="125"/>
        <v>0.82094543320624347</v>
      </c>
      <c r="BO108" s="19"/>
      <c r="BP108" s="19" t="e">
        <f t="shared" si="148"/>
        <v>#DIV/0!</v>
      </c>
      <c r="BQ108" s="19">
        <f t="shared" si="147"/>
        <v>1</v>
      </c>
      <c r="BR108" s="19">
        <f t="shared" si="126"/>
        <v>1.2987868430020069</v>
      </c>
      <c r="BU108" s="90"/>
      <c r="CD108" s="89"/>
      <c r="CF108" s="112">
        <f t="shared" si="127"/>
        <v>0</v>
      </c>
      <c r="CG108" s="112">
        <f t="shared" si="128"/>
        <v>0</v>
      </c>
      <c r="CH108" s="112">
        <f t="shared" si="129"/>
        <v>0</v>
      </c>
      <c r="CI108" s="112"/>
      <c r="CJ108" s="112"/>
      <c r="CK108" s="112"/>
      <c r="CL108" s="112"/>
      <c r="CM108" s="112"/>
      <c r="CN108" s="112"/>
    </row>
    <row r="109" spans="1:92" ht="15.75" customHeight="1" thickBot="1" x14ac:dyDescent="0.25">
      <c r="A109" s="86" t="str">
        <f t="shared" si="130"/>
        <v>Delivered</v>
      </c>
      <c r="B109" s="86">
        <f t="shared" si="131"/>
        <v>1970</v>
      </c>
      <c r="D109" s="108">
        <f t="shared" ref="D109:E123" si="149">D187+D265</f>
        <v>16493.298376888037</v>
      </c>
      <c r="E109" s="108">
        <f t="shared" si="149"/>
        <v>2886.4041568951316</v>
      </c>
      <c r="F109" s="108">
        <f>D109+E109</f>
        <v>19379.702533783169</v>
      </c>
      <c r="G109" s="108"/>
      <c r="H109" s="126">
        <f>H31</f>
        <v>500975.30051999993</v>
      </c>
      <c r="I109" s="126">
        <f>I31</f>
        <v>872129.79930836963</v>
      </c>
      <c r="J109" s="126">
        <f>J31</f>
        <v>1373105.0998283694</v>
      </c>
      <c r="L109" s="79">
        <f>D109/H109*1000</f>
        <v>32.92237832836949</v>
      </c>
      <c r="M109" s="79">
        <f>E109/I109*1000</f>
        <v>3.3096038676629949</v>
      </c>
      <c r="N109" s="79">
        <f>F109/J109*1000</f>
        <v>14.113779445000622</v>
      </c>
      <c r="P109" s="429">
        <f>Manufacturing!BZ177</f>
        <v>1.3788364974577407</v>
      </c>
      <c r="Q109" s="429">
        <f>NonManufacturing!CR110</f>
        <v>1.1925841474283192</v>
      </c>
      <c r="R109" s="109"/>
      <c r="S109" s="429">
        <f>Manufacturing!CD177</f>
        <v>1.4053422669273217</v>
      </c>
      <c r="T109" s="429">
        <f>NonManufacturing!CV110</f>
        <v>0.85473589213252843</v>
      </c>
      <c r="V109" s="112">
        <f t="shared" ref="V109:V150" si="150">V31</f>
        <v>0.8170434247361773</v>
      </c>
      <c r="W109" s="113">
        <f>N109/N$152</f>
        <v>1.4393193340888366</v>
      </c>
      <c r="X109" s="112">
        <f>BN109</f>
        <v>0.82094543320624347</v>
      </c>
      <c r="Y109" s="112">
        <f>BR109</f>
        <v>1.2987868430020069</v>
      </c>
      <c r="Z109" s="112">
        <f>BJ109</f>
        <v>1.3499096579646921</v>
      </c>
      <c r="AA109" s="112">
        <f>V109*X109*Y109*Z109</f>
        <v>1.1759856318925324</v>
      </c>
      <c r="AB109" s="112">
        <f>F109/F$152</f>
        <v>1.1759863980129375</v>
      </c>
      <c r="AC109" s="112"/>
      <c r="AD109" s="112">
        <f>X109*Y109</f>
        <v>1.0662331274708519</v>
      </c>
      <c r="AG109" s="89"/>
      <c r="AI109" s="109">
        <f t="shared" si="120"/>
        <v>0.85106045090921889</v>
      </c>
      <c r="AJ109" s="109">
        <f t="shared" si="121"/>
        <v>0.14893954909078103</v>
      </c>
      <c r="AL109" s="109" t="e">
        <f t="shared" si="132"/>
        <v>#DIV/0!</v>
      </c>
      <c r="AM109" s="109" t="e">
        <f t="shared" si="133"/>
        <v>#DIV/0!</v>
      </c>
      <c r="AN109" s="109" t="e">
        <f t="shared" si="134"/>
        <v>#DIV/0!</v>
      </c>
      <c r="AO109" s="109"/>
      <c r="AP109" s="109" t="e">
        <f t="shared" si="135"/>
        <v>#DIV/0!</v>
      </c>
      <c r="AQ109" s="109" t="e">
        <f t="shared" si="136"/>
        <v>#DIV/0!</v>
      </c>
      <c r="AT109" s="19"/>
      <c r="AU109" s="19"/>
      <c r="AV109" s="19"/>
      <c r="AW109" s="19">
        <f t="shared" si="122"/>
        <v>0.36484847415002614</v>
      </c>
      <c r="AX109" s="19">
        <f t="shared" si="123"/>
        <v>0.63515152584997392</v>
      </c>
      <c r="AY109" s="19"/>
      <c r="AZ109" s="19" t="e">
        <f t="shared" si="139"/>
        <v>#DIV/0!</v>
      </c>
      <c r="BA109" s="19" t="e">
        <f t="shared" si="140"/>
        <v>#DIV/0!</v>
      </c>
      <c r="BB109" s="19"/>
      <c r="BC109" s="19"/>
      <c r="BD109" s="19"/>
      <c r="BE109" s="19"/>
      <c r="BF109" s="19"/>
      <c r="BG109" s="19"/>
      <c r="BH109" s="19" t="e">
        <f t="shared" si="143"/>
        <v>#DIV/0!</v>
      </c>
      <c r="BI109" s="19">
        <f t="shared" si="144"/>
        <v>1</v>
      </c>
      <c r="BJ109" s="19">
        <f t="shared" si="124"/>
        <v>1.3499096579646921</v>
      </c>
      <c r="BK109" s="19"/>
      <c r="BL109" s="19" t="e">
        <f t="shared" si="145"/>
        <v>#DIV/0!</v>
      </c>
      <c r="BM109" s="19">
        <f t="shared" si="146"/>
        <v>1</v>
      </c>
      <c r="BN109" s="19">
        <f t="shared" si="125"/>
        <v>0.82094543320624347</v>
      </c>
      <c r="BO109" s="19"/>
      <c r="BP109" s="19" t="e">
        <f t="shared" si="148"/>
        <v>#DIV/0!</v>
      </c>
      <c r="BQ109" s="19">
        <f t="shared" si="147"/>
        <v>1</v>
      </c>
      <c r="BR109" s="19">
        <f t="shared" si="126"/>
        <v>1.2987868430020069</v>
      </c>
      <c r="BU109" s="90"/>
      <c r="BX109" s="114" t="s">
        <v>237</v>
      </c>
      <c r="BY109" s="122" t="s">
        <v>272</v>
      </c>
      <c r="BZ109" s="114" t="s">
        <v>265</v>
      </c>
      <c r="CA109" s="114" t="s">
        <v>79</v>
      </c>
      <c r="CD109" s="89"/>
      <c r="CF109" s="112">
        <f t="shared" si="127"/>
        <v>0.65197392993500225</v>
      </c>
      <c r="CG109" s="112">
        <f t="shared" si="128"/>
        <v>1.5252507270633948</v>
      </c>
      <c r="CH109" s="112">
        <f t="shared" si="129"/>
        <v>0.76201675746643405</v>
      </c>
      <c r="CI109" s="112">
        <f t="shared" ref="CI109:CI149" si="151">Y109/Y$153</f>
        <v>1.4224951869366491</v>
      </c>
      <c r="CJ109" s="112">
        <f t="shared" ref="CJ109:CJ149" si="152">Z109/Z$153</f>
        <v>1.4071013122846154</v>
      </c>
      <c r="CK109" s="112">
        <f t="shared" ref="CK109:CK149" si="153">AA109/AA$153</f>
        <v>0.99442246272878942</v>
      </c>
      <c r="CL109" s="112">
        <f t="shared" ref="CL109:CL149" si="154">AB109/AB$153</f>
        <v>0.99442371065974122</v>
      </c>
      <c r="CM109" s="112"/>
      <c r="CN109" s="112">
        <f t="shared" ref="CN109:CN149" si="155">AD109/AD$153</f>
        <v>1.0839651698610744</v>
      </c>
    </row>
    <row r="110" spans="1:92" x14ac:dyDescent="0.2">
      <c r="A110" s="86" t="str">
        <f t="shared" si="130"/>
        <v>Delivered</v>
      </c>
      <c r="B110" s="86">
        <f t="shared" si="131"/>
        <v>1971</v>
      </c>
      <c r="D110" s="108">
        <f t="shared" si="149"/>
        <v>16556.913533575236</v>
      </c>
      <c r="E110" s="108">
        <f t="shared" si="149"/>
        <v>2883.3821710352404</v>
      </c>
      <c r="F110" s="108">
        <f t="shared" ref="F110:F115" si="156">D110+E110</f>
        <v>19440.295704610478</v>
      </c>
      <c r="G110" s="108"/>
      <c r="H110" s="126">
        <f t="shared" ref="H110:I129" si="157">H32</f>
        <v>514581.33960000001</v>
      </c>
      <c r="I110" s="126">
        <f t="shared" si="157"/>
        <v>816267.23139016097</v>
      </c>
      <c r="J110" s="126">
        <f t="shared" ref="J110:J150" si="158">J32</f>
        <v>1330848.570990161</v>
      </c>
      <c r="L110" s="79">
        <f t="shared" ref="L110:L115" si="159">D110/H110*1000</f>
        <v>32.175503189535469</v>
      </c>
      <c r="M110" s="79">
        <f t="shared" ref="M110:M115" si="160">E110/I110*1000</f>
        <v>3.5323997585014362</v>
      </c>
      <c r="N110" s="79">
        <f t="shared" ref="N110:N115" si="161">F110/J110*1000</f>
        <v>14.607443798167628</v>
      </c>
      <c r="P110" s="429">
        <f>Manufacturing!BZ178</f>
        <v>1.3659579062656109</v>
      </c>
      <c r="Q110" s="429">
        <f>NonManufacturing!CR111</f>
        <v>1.1749953415058099</v>
      </c>
      <c r="R110" s="109"/>
      <c r="S110" s="429">
        <f>Manufacturing!CD178</f>
        <v>1.3864101457240423</v>
      </c>
      <c r="T110" s="429">
        <f>NonManufacturing!CV111</f>
        <v>0.9259310750170261</v>
      </c>
      <c r="V110" s="112">
        <f t="shared" si="150"/>
        <v>0.79189937782837083</v>
      </c>
      <c r="W110" s="113">
        <f t="shared" ref="W110:W150" si="162">N110/N$152</f>
        <v>1.4896630886325863</v>
      </c>
      <c r="X110" s="112">
        <f t="shared" ref="X110:X115" si="163">BN110</f>
        <v>0.85807356676402702</v>
      </c>
      <c r="Y110" s="112">
        <f t="shared" ref="Y110:Y115" si="164">BR110</f>
        <v>1.2992339877011903</v>
      </c>
      <c r="Z110" s="112">
        <f t="shared" ref="Z110:Z115" si="165">BJ110</f>
        <v>1.3362136176238066</v>
      </c>
      <c r="AA110" s="112">
        <f t="shared" ref="AA110:AA115" si="166">V110*X110*Y110*Z110</f>
        <v>1.1796625486697432</v>
      </c>
      <c r="AB110" s="112">
        <f t="shared" ref="AB110:AB115" si="167">F110/F$152</f>
        <v>1.1796632730620347</v>
      </c>
      <c r="AC110" s="112"/>
      <c r="AD110" s="112">
        <f t="shared" ref="AD110:AD149" si="168">X110*Y110</f>
        <v>1.1148383418878103</v>
      </c>
      <c r="AG110" s="89"/>
      <c r="AI110" s="109">
        <f t="shared" si="120"/>
        <v>0.85168012797503811</v>
      </c>
      <c r="AJ110" s="109">
        <f t="shared" si="121"/>
        <v>0.14831987202496177</v>
      </c>
      <c r="AL110" s="109">
        <f t="shared" si="132"/>
        <v>0.85137025185560555</v>
      </c>
      <c r="AM110" s="109">
        <f t="shared" si="133"/>
        <v>0.14862949525765162</v>
      </c>
      <c r="AN110" s="109">
        <f t="shared" si="134"/>
        <v>0.99999974711325712</v>
      </c>
      <c r="AO110" s="109"/>
      <c r="AP110" s="109">
        <f t="shared" si="135"/>
        <v>0.85137046715591003</v>
      </c>
      <c r="AQ110" s="109">
        <f t="shared" si="136"/>
        <v>0.14862953284409008</v>
      </c>
      <c r="AT110" s="19">
        <f t="shared" ref="AT110:AT145" si="169">LN(P110/P109)</f>
        <v>-9.3840804126909955E-3</v>
      </c>
      <c r="AU110" s="19">
        <f t="shared" ref="AU110:AU145" si="170">LN(Q110/Q109)</f>
        <v>-1.4858322259679351E-2</v>
      </c>
      <c r="AV110" s="19"/>
      <c r="AW110" s="19">
        <f t="shared" si="122"/>
        <v>0.38665656695798811</v>
      </c>
      <c r="AX110" s="19">
        <f t="shared" si="123"/>
        <v>0.61334343304201189</v>
      </c>
      <c r="AY110" s="19"/>
      <c r="AZ110" s="19">
        <f t="shared" si="139"/>
        <v>5.8054747081618278E-2</v>
      </c>
      <c r="BA110" s="19">
        <f t="shared" si="140"/>
        <v>-3.4938565096778361E-2</v>
      </c>
      <c r="BB110" s="19"/>
      <c r="BC110" s="19"/>
      <c r="BD110" s="19">
        <f t="shared" ref="BD110:BD145" si="171">LN(S110/S109)</f>
        <v>-1.3563102044752653E-2</v>
      </c>
      <c r="BE110" s="19">
        <f t="shared" ref="BE110:BE145" si="172">LN(T110/T109)</f>
        <v>8.0007275721626511E-2</v>
      </c>
      <c r="BF110" s="19"/>
      <c r="BG110" s="19"/>
      <c r="BH110" s="19">
        <f t="shared" si="143"/>
        <v>0.98985410596918355</v>
      </c>
      <c r="BI110" s="19">
        <f t="shared" si="144"/>
        <v>0.98985410596918355</v>
      </c>
      <c r="BJ110" s="19">
        <f t="shared" si="124"/>
        <v>1.3362136176238066</v>
      </c>
      <c r="BK110" s="19"/>
      <c r="BL110" s="19">
        <f t="shared" si="145"/>
        <v>1.0452260674778076</v>
      </c>
      <c r="BM110" s="19">
        <f t="shared" si="146"/>
        <v>1.0452260674778076</v>
      </c>
      <c r="BN110" s="19">
        <f t="shared" si="125"/>
        <v>0.85807356676402702</v>
      </c>
      <c r="BO110" s="19"/>
      <c r="BP110" s="19">
        <f t="shared" si="148"/>
        <v>1.0003442787410364</v>
      </c>
      <c r="BQ110" s="19">
        <f t="shared" si="147"/>
        <v>1.0003442787410364</v>
      </c>
      <c r="BR110" s="19">
        <f t="shared" si="126"/>
        <v>1.2992339877011903</v>
      </c>
      <c r="BU110" s="90"/>
      <c r="BW110" s="87">
        <v>1985</v>
      </c>
      <c r="BX110" s="109">
        <f t="shared" ref="BX110:BX124" si="173">V124</f>
        <v>1</v>
      </c>
      <c r="BY110" s="115">
        <f t="shared" ref="BY110:BY124" si="174">AD124</f>
        <v>1</v>
      </c>
      <c r="BZ110" s="109">
        <f t="shared" ref="BZ110:BZ124" si="175">Z124</f>
        <v>1</v>
      </c>
      <c r="CA110" s="109">
        <f t="shared" ref="CA110:CA124" si="176">AB124</f>
        <v>1</v>
      </c>
      <c r="CD110" s="89"/>
      <c r="CF110" s="112">
        <f t="shared" si="127"/>
        <v>0.63190980288784315</v>
      </c>
      <c r="CG110" s="112">
        <f t="shared" si="128"/>
        <v>1.5786001446681859</v>
      </c>
      <c r="CH110" s="112">
        <f t="shared" si="129"/>
        <v>0.79647977875883114</v>
      </c>
      <c r="CI110" s="112">
        <f t="shared" si="151"/>
        <v>1.422984921788738</v>
      </c>
      <c r="CJ110" s="112">
        <f t="shared" si="152"/>
        <v>1.3928250114795531</v>
      </c>
      <c r="CK110" s="112">
        <f t="shared" si="153"/>
        <v>0.99753169173438416</v>
      </c>
      <c r="CL110" s="112">
        <f t="shared" si="154"/>
        <v>0.99753290625599433</v>
      </c>
      <c r="CM110" s="112"/>
      <c r="CN110" s="112">
        <f t="shared" si="155"/>
        <v>1.1333787156834467</v>
      </c>
    </row>
    <row r="111" spans="1:92" x14ac:dyDescent="0.2">
      <c r="A111" s="86" t="str">
        <f t="shared" si="130"/>
        <v>Delivered</v>
      </c>
      <c r="B111" s="86">
        <f t="shared" si="131"/>
        <v>1972</v>
      </c>
      <c r="D111" s="108">
        <f t="shared" si="149"/>
        <v>17244.311563762112</v>
      </c>
      <c r="E111" s="108">
        <f t="shared" si="149"/>
        <v>2918.7253109181015</v>
      </c>
      <c r="F111" s="108">
        <f t="shared" si="156"/>
        <v>20163.036874680212</v>
      </c>
      <c r="G111" s="108"/>
      <c r="H111" s="126">
        <f t="shared" si="157"/>
        <v>560813.62463999994</v>
      </c>
      <c r="I111" s="126">
        <f t="shared" si="157"/>
        <v>826383.65585399186</v>
      </c>
      <c r="J111" s="126">
        <f t="shared" si="158"/>
        <v>1387197.2804939919</v>
      </c>
      <c r="L111" s="79">
        <f t="shared" si="159"/>
        <v>30.748738629222249</v>
      </c>
      <c r="M111" s="79">
        <f t="shared" si="160"/>
        <v>3.5319252628512672</v>
      </c>
      <c r="N111" s="79">
        <f t="shared" si="161"/>
        <v>14.535089679169495</v>
      </c>
      <c r="P111" s="429">
        <f>Manufacturing!BZ179</f>
        <v>1.3110126541843319</v>
      </c>
      <c r="Q111" s="429">
        <f>NonManufacturing!CR112</f>
        <v>1.1605597027252021</v>
      </c>
      <c r="R111" s="109"/>
      <c r="S111" s="429">
        <f>Manufacturing!CD179</f>
        <v>1.3804610580181942</v>
      </c>
      <c r="T111" s="429">
        <f>NonManufacturing!CV112</f>
        <v>0.93732235784476592</v>
      </c>
      <c r="V111" s="112">
        <f t="shared" si="150"/>
        <v>0.82542874320486581</v>
      </c>
      <c r="W111" s="113">
        <f t="shared" si="162"/>
        <v>1.4822844355382259</v>
      </c>
      <c r="X111" s="112">
        <f t="shared" si="163"/>
        <v>0.88754056519116142</v>
      </c>
      <c r="Y111" s="112">
        <f t="shared" si="164"/>
        <v>1.2967958006478244</v>
      </c>
      <c r="Z111" s="112">
        <f t="shared" si="165"/>
        <v>1.2878684690532334</v>
      </c>
      <c r="AA111" s="112">
        <f t="shared" si="166"/>
        <v>1.2235195286028175</v>
      </c>
      <c r="AB111" s="112">
        <f t="shared" si="167"/>
        <v>1.2235201786984518</v>
      </c>
      <c r="AC111" s="112"/>
      <c r="AD111" s="112">
        <f t="shared" si="168"/>
        <v>1.1509588778444948</v>
      </c>
      <c r="AG111" s="89"/>
      <c r="AI111" s="109">
        <f t="shared" si="120"/>
        <v>0.85524376466407714</v>
      </c>
      <c r="AJ111" s="109">
        <f t="shared" si="121"/>
        <v>0.14475623533592297</v>
      </c>
      <c r="AL111" s="109">
        <f t="shared" si="132"/>
        <v>0.85346070631884019</v>
      </c>
      <c r="AM111" s="109">
        <f t="shared" si="133"/>
        <v>0.14653083143402734</v>
      </c>
      <c r="AN111" s="109">
        <f t="shared" si="134"/>
        <v>0.99999153775286753</v>
      </c>
      <c r="AO111" s="109"/>
      <c r="AP111" s="109">
        <f t="shared" si="135"/>
        <v>0.85346792857537146</v>
      </c>
      <c r="AQ111" s="109">
        <f t="shared" si="136"/>
        <v>0.14653207142462857</v>
      </c>
      <c r="AT111" s="19">
        <f t="shared" si="169"/>
        <v>-4.105608829897843E-2</v>
      </c>
      <c r="AU111" s="19">
        <f t="shared" si="170"/>
        <v>-1.236179181159946E-2</v>
      </c>
      <c r="AV111" s="19"/>
      <c r="AW111" s="19">
        <f t="shared" si="122"/>
        <v>0.40427820363105799</v>
      </c>
      <c r="AX111" s="19">
        <f t="shared" si="123"/>
        <v>0.59572179636894196</v>
      </c>
      <c r="AY111" s="19"/>
      <c r="AZ111" s="19">
        <f t="shared" si="139"/>
        <v>4.4566388663450258E-2</v>
      </c>
      <c r="BA111" s="19">
        <f t="shared" si="140"/>
        <v>-2.9151255244039481E-2</v>
      </c>
      <c r="BB111" s="19"/>
      <c r="BC111" s="19"/>
      <c r="BD111" s="19">
        <f t="shared" si="171"/>
        <v>-4.3002340443961196E-3</v>
      </c>
      <c r="BE111" s="19">
        <f t="shared" si="172"/>
        <v>1.2227456075504142E-2</v>
      </c>
      <c r="BF111" s="19"/>
      <c r="BG111" s="19"/>
      <c r="BH111" s="19">
        <f t="shared" si="143"/>
        <v>0.96381929660577359</v>
      </c>
      <c r="BI111" s="19">
        <f t="shared" si="144"/>
        <v>0.95404048815755538</v>
      </c>
      <c r="BJ111" s="19">
        <f t="shared" si="124"/>
        <v>1.2878684690532334</v>
      </c>
      <c r="BK111" s="19"/>
      <c r="BL111" s="19">
        <f t="shared" si="145"/>
        <v>1.0343408765500848</v>
      </c>
      <c r="BM111" s="19">
        <f t="shared" si="146"/>
        <v>1.0811200468279936</v>
      </c>
      <c r="BN111" s="19">
        <f t="shared" si="125"/>
        <v>0.88754056519116142</v>
      </c>
      <c r="BO111" s="19"/>
      <c r="BP111" s="19">
        <f t="shared" si="148"/>
        <v>0.99812336570898985</v>
      </c>
      <c r="BQ111" s="19">
        <f t="shared" si="147"/>
        <v>0.99846699836473518</v>
      </c>
      <c r="BR111" s="19">
        <f t="shared" si="126"/>
        <v>1.2967958006478244</v>
      </c>
      <c r="BU111" s="90"/>
      <c r="BW111" s="87">
        <f t="shared" ref="BW111:BW124" si="177">BW110+1</f>
        <v>1986</v>
      </c>
      <c r="BX111" s="109">
        <f t="shared" si="173"/>
        <v>0.99120638276411055</v>
      </c>
      <c r="BY111" s="115">
        <f t="shared" si="174"/>
        <v>0.99765489184650014</v>
      </c>
      <c r="BZ111" s="109">
        <f t="shared" si="175"/>
        <v>1.0269783629345322</v>
      </c>
      <c r="CA111" s="109">
        <f t="shared" si="176"/>
        <v>1.0155603298792526</v>
      </c>
      <c r="CD111" s="89"/>
      <c r="CF111" s="112">
        <f t="shared" si="127"/>
        <v>0.65866513981476194</v>
      </c>
      <c r="CG111" s="112">
        <f t="shared" si="128"/>
        <v>1.5707809653308595</v>
      </c>
      <c r="CH111" s="112">
        <f t="shared" si="129"/>
        <v>0.82383159251582694</v>
      </c>
      <c r="CI111" s="112">
        <f t="shared" si="151"/>
        <v>1.420314499488919</v>
      </c>
      <c r="CJ111" s="112">
        <f t="shared" si="152"/>
        <v>1.3424316228591513</v>
      </c>
      <c r="CK111" s="112">
        <f t="shared" si="153"/>
        <v>1.0346174900725056</v>
      </c>
      <c r="CL111" s="112">
        <f t="shared" si="154"/>
        <v>1.0346186641480173</v>
      </c>
      <c r="CM111" s="112"/>
      <c r="CN111" s="112">
        <f t="shared" si="155"/>
        <v>1.170099955987276</v>
      </c>
    </row>
    <row r="112" spans="1:92" x14ac:dyDescent="0.2">
      <c r="A112" s="86" t="str">
        <f t="shared" si="130"/>
        <v>Delivered</v>
      </c>
      <c r="B112" s="86">
        <f t="shared" si="131"/>
        <v>1973</v>
      </c>
      <c r="D112" s="108">
        <f t="shared" si="149"/>
        <v>17721.105543037713</v>
      </c>
      <c r="E112" s="108">
        <f t="shared" si="149"/>
        <v>2996.8896972667726</v>
      </c>
      <c r="F112" s="108">
        <f t="shared" si="156"/>
        <v>20717.995240304484</v>
      </c>
      <c r="G112" s="108"/>
      <c r="H112" s="126">
        <f t="shared" si="157"/>
        <v>618768.75996000005</v>
      </c>
      <c r="I112" s="126">
        <f t="shared" si="157"/>
        <v>846447.1576413482</v>
      </c>
      <c r="J112" s="126">
        <f t="shared" si="158"/>
        <v>1465215.9176013484</v>
      </c>
      <c r="L112" s="79">
        <f t="shared" si="159"/>
        <v>28.639302255956302</v>
      </c>
      <c r="M112" s="79">
        <f t="shared" si="160"/>
        <v>3.5405514333791381</v>
      </c>
      <c r="N112" s="79">
        <f t="shared" si="161"/>
        <v>14.139892278962654</v>
      </c>
      <c r="P112" s="429">
        <f>Manufacturing!BZ180</f>
        <v>1.2658995844110217</v>
      </c>
      <c r="Q112" s="429">
        <f>NonManufacturing!CR113</f>
        <v>1.1622974958197587</v>
      </c>
      <c r="R112" s="109"/>
      <c r="S112" s="429">
        <f>Manufacturing!CD180</f>
        <v>1.3315793449690989</v>
      </c>
      <c r="T112" s="429">
        <f>NonManufacturing!CV113</f>
        <v>0.93820677252960194</v>
      </c>
      <c r="V112" s="112">
        <f t="shared" si="150"/>
        <v>0.87185243973283821</v>
      </c>
      <c r="W112" s="113">
        <f t="shared" si="162"/>
        <v>1.4419823136922707</v>
      </c>
      <c r="X112" s="112">
        <f t="shared" si="163"/>
        <v>0.91719547314651539</v>
      </c>
      <c r="Y112" s="112">
        <f t="shared" si="164"/>
        <v>1.2575909367746447</v>
      </c>
      <c r="Z112" s="112">
        <f t="shared" si="165"/>
        <v>1.2501396147584181</v>
      </c>
      <c r="AA112" s="112">
        <f t="shared" si="166"/>
        <v>1.2571954658399835</v>
      </c>
      <c r="AB112" s="112">
        <f t="shared" si="167"/>
        <v>1.2571957982442092</v>
      </c>
      <c r="AC112" s="112"/>
      <c r="AD112" s="112">
        <f t="shared" si="168"/>
        <v>1.1534567142797898</v>
      </c>
      <c r="AG112" s="89"/>
      <c r="AI112" s="109">
        <f t="shared" si="120"/>
        <v>0.85534847061666153</v>
      </c>
      <c r="AJ112" s="109">
        <f t="shared" si="121"/>
        <v>0.14465152938333856</v>
      </c>
      <c r="AL112" s="109">
        <f t="shared" si="132"/>
        <v>0.85529611657231208</v>
      </c>
      <c r="AM112" s="109">
        <f t="shared" si="133"/>
        <v>0.14470387604596807</v>
      </c>
      <c r="AN112" s="109">
        <f t="shared" si="134"/>
        <v>0.9999999926182801</v>
      </c>
      <c r="AO112" s="109"/>
      <c r="AP112" s="109">
        <f t="shared" si="135"/>
        <v>0.85529612288586854</v>
      </c>
      <c r="AQ112" s="109">
        <f t="shared" si="136"/>
        <v>0.14470387711413157</v>
      </c>
      <c r="AT112" s="19">
        <f t="shared" si="169"/>
        <v>-3.5016853684171789E-2</v>
      </c>
      <c r="AU112" s="19">
        <f t="shared" si="170"/>
        <v>1.4962550602390127E-3</v>
      </c>
      <c r="AV112" s="19"/>
      <c r="AW112" s="19">
        <f t="shared" si="122"/>
        <v>0.42230551315123838</v>
      </c>
      <c r="AX112" s="19">
        <f t="shared" si="123"/>
        <v>0.57769448684876157</v>
      </c>
      <c r="AY112" s="19"/>
      <c r="AZ112" s="19">
        <f t="shared" si="139"/>
        <v>4.3625753094879614E-2</v>
      </c>
      <c r="BA112" s="19">
        <f t="shared" si="140"/>
        <v>-3.0728614007145182E-2</v>
      </c>
      <c r="BB112" s="19"/>
      <c r="BC112" s="19"/>
      <c r="BD112" s="19">
        <f t="shared" si="171"/>
        <v>-3.6051828222932097E-2</v>
      </c>
      <c r="BE112" s="19">
        <f t="shared" si="172"/>
        <v>9.4310958552099868E-4</v>
      </c>
      <c r="BF112" s="19"/>
      <c r="BG112" s="19"/>
      <c r="BH112" s="19">
        <f t="shared" si="143"/>
        <v>0.97070441958832065</v>
      </c>
      <c r="BI112" s="19">
        <f t="shared" si="144"/>
        <v>0.92609131832073788</v>
      </c>
      <c r="BJ112" s="19">
        <f t="shared" si="124"/>
        <v>1.2501396147584181</v>
      </c>
      <c r="BK112" s="19"/>
      <c r="BL112" s="19">
        <f t="shared" si="145"/>
        <v>1.0334124536031395</v>
      </c>
      <c r="BM112" s="19">
        <f t="shared" si="146"/>
        <v>1.117242920232058</v>
      </c>
      <c r="BN112" s="19">
        <f t="shared" si="125"/>
        <v>0.91719547314651539</v>
      </c>
      <c r="BO112" s="19"/>
      <c r="BP112" s="19">
        <f t="shared" si="148"/>
        <v>0.96976789726370594</v>
      </c>
      <c r="BQ112" s="19">
        <f t="shared" si="147"/>
        <v>0.9682812414913734</v>
      </c>
      <c r="BR112" s="19">
        <f t="shared" si="126"/>
        <v>1.2575909367746447</v>
      </c>
      <c r="BU112" s="90"/>
      <c r="BW112" s="87">
        <f t="shared" si="177"/>
        <v>1987</v>
      </c>
      <c r="BX112" s="109">
        <f t="shared" si="173"/>
        <v>1.0409922316047788</v>
      </c>
      <c r="BY112" s="115">
        <f t="shared" si="174"/>
        <v>1.0288502440095577</v>
      </c>
      <c r="BZ112" s="109">
        <f t="shared" si="175"/>
        <v>0.96630101982835359</v>
      </c>
      <c r="CA112" s="109">
        <f t="shared" si="176"/>
        <v>1.0349325170865871</v>
      </c>
      <c r="CD112" s="89"/>
      <c r="CF112" s="112">
        <f t="shared" si="127"/>
        <v>0.69570973126622038</v>
      </c>
      <c r="CG112" s="112">
        <f t="shared" si="128"/>
        <v>1.5280726940029719</v>
      </c>
      <c r="CH112" s="112">
        <f t="shared" si="129"/>
        <v>0.85135782737756271</v>
      </c>
      <c r="CI112" s="112">
        <f t="shared" si="151"/>
        <v>1.377375405622522</v>
      </c>
      <c r="CJ112" s="112">
        <f t="shared" si="152"/>
        <v>1.3031043093044998</v>
      </c>
      <c r="CK112" s="112">
        <f t="shared" si="153"/>
        <v>1.0630941206825155</v>
      </c>
      <c r="CL112" s="112">
        <f t="shared" si="154"/>
        <v>1.063095043300057</v>
      </c>
      <c r="CM112" s="112"/>
      <c r="CN112" s="112">
        <f t="shared" si="155"/>
        <v>1.1726393328140794</v>
      </c>
    </row>
    <row r="113" spans="1:92" x14ac:dyDescent="0.2">
      <c r="A113" s="86" t="str">
        <f t="shared" si="130"/>
        <v>Delivered</v>
      </c>
      <c r="B113" s="86">
        <f t="shared" si="131"/>
        <v>1974</v>
      </c>
      <c r="D113" s="108">
        <f t="shared" si="149"/>
        <v>17711.008190264656</v>
      </c>
      <c r="E113" s="108">
        <f t="shared" si="149"/>
        <v>2928.6531387683758</v>
      </c>
      <c r="F113" s="108">
        <f t="shared" si="156"/>
        <v>20639.661329033032</v>
      </c>
      <c r="G113" s="108"/>
      <c r="H113" s="126">
        <f t="shared" si="157"/>
        <v>590489.54148000001</v>
      </c>
      <c r="I113" s="126">
        <f t="shared" si="157"/>
        <v>822658.01208612882</v>
      </c>
      <c r="J113" s="126">
        <f t="shared" si="158"/>
        <v>1413147.5535661289</v>
      </c>
      <c r="L113" s="79">
        <f t="shared" si="159"/>
        <v>29.993771178188652</v>
      </c>
      <c r="M113" s="79">
        <f t="shared" si="160"/>
        <v>3.5599885927589536</v>
      </c>
      <c r="N113" s="79">
        <f t="shared" si="161"/>
        <v>14.60545381616244</v>
      </c>
      <c r="P113" s="429">
        <f>Manufacturing!BZ181</f>
        <v>1.2408150404251075</v>
      </c>
      <c r="Q113" s="429">
        <f>NonManufacturing!CR114</f>
        <v>1.1844019133974431</v>
      </c>
      <c r="R113" s="109"/>
      <c r="S113" s="429">
        <f>Manufacturing!CD181</f>
        <v>1.4227477265725439</v>
      </c>
      <c r="T113" s="429">
        <f>NonManufacturing!CV114</f>
        <v>0.92575158447434902</v>
      </c>
      <c r="V113" s="112">
        <f t="shared" si="150"/>
        <v>0.84087002296294699</v>
      </c>
      <c r="W113" s="113">
        <f t="shared" si="162"/>
        <v>1.489460150816694</v>
      </c>
      <c r="X113" s="112">
        <f t="shared" si="163"/>
        <v>0.90990653769020891</v>
      </c>
      <c r="Y113" s="112">
        <f t="shared" si="164"/>
        <v>1.3284589926713251</v>
      </c>
      <c r="Z113" s="112">
        <f t="shared" si="165"/>
        <v>1.2322074673582273</v>
      </c>
      <c r="AA113" s="112">
        <f t="shared" si="166"/>
        <v>1.2524420632250035</v>
      </c>
      <c r="AB113" s="112">
        <f t="shared" si="167"/>
        <v>1.2524423912196279</v>
      </c>
      <c r="AC113" s="112"/>
      <c r="AD113" s="112">
        <f t="shared" si="168"/>
        <v>1.208773522484988</v>
      </c>
      <c r="AG113" s="89"/>
      <c r="AI113" s="109">
        <f t="shared" si="120"/>
        <v>0.85810556229191859</v>
      </c>
      <c r="AJ113" s="109">
        <f t="shared" si="121"/>
        <v>0.14189443770808149</v>
      </c>
      <c r="AL113" s="109">
        <f t="shared" si="132"/>
        <v>0.85672627705502724</v>
      </c>
      <c r="AM113" s="109">
        <f t="shared" si="133"/>
        <v>0.14326856206652119</v>
      </c>
      <c r="AN113" s="109">
        <f t="shared" si="134"/>
        <v>0.99999483912154841</v>
      </c>
      <c r="AO113" s="109"/>
      <c r="AP113" s="109">
        <f t="shared" si="135"/>
        <v>0.85673069853802819</v>
      </c>
      <c r="AQ113" s="109">
        <f t="shared" si="136"/>
        <v>0.14326930146197189</v>
      </c>
      <c r="AT113" s="19">
        <f t="shared" si="169"/>
        <v>-2.001454900386939E-2</v>
      </c>
      <c r="AU113" s="19">
        <f t="shared" si="170"/>
        <v>1.8839286582359206E-2</v>
      </c>
      <c r="AV113" s="19"/>
      <c r="AW113" s="19">
        <f t="shared" si="122"/>
        <v>0.41785412994550947</v>
      </c>
      <c r="AX113" s="19">
        <f t="shared" si="123"/>
        <v>0.58214587005449048</v>
      </c>
      <c r="AY113" s="19"/>
      <c r="AZ113" s="19">
        <f t="shared" si="139"/>
        <v>-1.0596616715427779E-2</v>
      </c>
      <c r="BA113" s="19">
        <f t="shared" si="140"/>
        <v>7.6758926955000136E-3</v>
      </c>
      <c r="BB113" s="19"/>
      <c r="BC113" s="19"/>
      <c r="BD113" s="19">
        <f t="shared" si="171"/>
        <v>6.6224305428730312E-2</v>
      </c>
      <c r="BE113" s="19">
        <f t="shared" si="172"/>
        <v>-1.3364433160209519E-2</v>
      </c>
      <c r="BF113" s="19"/>
      <c r="BG113" s="19"/>
      <c r="BH113" s="19">
        <f t="shared" si="143"/>
        <v>0.98565588420005712</v>
      </c>
      <c r="BI113" s="19">
        <f t="shared" si="144"/>
        <v>0.91280735720942341</v>
      </c>
      <c r="BJ113" s="19">
        <f t="shared" si="124"/>
        <v>1.2322074673582273</v>
      </c>
      <c r="BK113" s="19"/>
      <c r="BL113" s="19">
        <f t="shared" si="145"/>
        <v>0.99205301850073335</v>
      </c>
      <c r="BM113" s="19">
        <f t="shared" si="146"/>
        <v>1.1083642114147871</v>
      </c>
      <c r="BN113" s="19">
        <f t="shared" si="125"/>
        <v>0.90990653769020891</v>
      </c>
      <c r="BO113" s="19"/>
      <c r="BP113" s="19">
        <f t="shared" si="148"/>
        <v>1.0563522317347771</v>
      </c>
      <c r="BQ113" s="19">
        <f t="shared" si="147"/>
        <v>1.022846050396333</v>
      </c>
      <c r="BR113" s="19">
        <f t="shared" si="126"/>
        <v>1.3284589926713251</v>
      </c>
      <c r="BU113" s="90"/>
      <c r="BW113" s="87">
        <f t="shared" si="177"/>
        <v>1988</v>
      </c>
      <c r="BX113" s="109">
        <f t="shared" si="173"/>
        <v>1.1257914379771936</v>
      </c>
      <c r="BY113" s="115">
        <f t="shared" si="174"/>
        <v>0.9908164273016723</v>
      </c>
      <c r="BZ113" s="109">
        <f t="shared" si="175"/>
        <v>0.98825184249002351</v>
      </c>
      <c r="CA113" s="109">
        <f t="shared" si="176"/>
        <v>1.1023478795594601</v>
      </c>
      <c r="CD113" s="89"/>
      <c r="CF113" s="112">
        <f t="shared" si="127"/>
        <v>0.67098677602443191</v>
      </c>
      <c r="CG113" s="112">
        <f t="shared" si="128"/>
        <v>1.5783850908966515</v>
      </c>
      <c r="CH113" s="112">
        <f t="shared" si="129"/>
        <v>0.8445921024741373</v>
      </c>
      <c r="CI113" s="112">
        <f t="shared" si="151"/>
        <v>1.4549935836659451</v>
      </c>
      <c r="CJ113" s="112">
        <f t="shared" si="152"/>
        <v>1.2844124301924313</v>
      </c>
      <c r="CK113" s="112">
        <f t="shared" si="153"/>
        <v>1.0590746070026393</v>
      </c>
      <c r="CL113" s="112">
        <f t="shared" si="154"/>
        <v>1.0590755234657738</v>
      </c>
      <c r="CM113" s="112"/>
      <c r="CN113" s="112">
        <f t="shared" si="155"/>
        <v>1.2288760899148001</v>
      </c>
    </row>
    <row r="114" spans="1:92" x14ac:dyDescent="0.2">
      <c r="A114" s="86" t="str">
        <f t="shared" si="130"/>
        <v>Delivered</v>
      </c>
      <c r="B114" s="86">
        <f t="shared" si="131"/>
        <v>1975</v>
      </c>
      <c r="D114" s="108">
        <f t="shared" si="149"/>
        <v>16113.627575423865</v>
      </c>
      <c r="E114" s="108">
        <f t="shared" si="149"/>
        <v>2810.4320394914325</v>
      </c>
      <c r="F114" s="108">
        <f t="shared" si="156"/>
        <v>18924.059614915299</v>
      </c>
      <c r="G114" s="108"/>
      <c r="H114" s="126">
        <f t="shared" si="157"/>
        <v>549592.95803999994</v>
      </c>
      <c r="I114" s="126">
        <f t="shared" si="157"/>
        <v>772392.41802836617</v>
      </c>
      <c r="J114" s="126">
        <f t="shared" si="158"/>
        <v>1321985.3760683662</v>
      </c>
      <c r="L114" s="79">
        <f t="shared" si="159"/>
        <v>29.319203129693484</v>
      </c>
      <c r="M114" s="79">
        <f t="shared" si="160"/>
        <v>3.6386064568906984</v>
      </c>
      <c r="N114" s="79">
        <f t="shared" si="161"/>
        <v>14.314878180571224</v>
      </c>
      <c r="P114" s="429">
        <f>Manufacturing!BZ182</f>
        <v>1.2721720786869619</v>
      </c>
      <c r="Q114" s="429">
        <f>NonManufacturing!CR115</f>
        <v>1.1746939129314735</v>
      </c>
      <c r="R114" s="109"/>
      <c r="S114" s="429">
        <f>Manufacturing!CD182</f>
        <v>1.3564696379553862</v>
      </c>
      <c r="T114" s="429">
        <f>NonManufacturing!CV115</f>
        <v>0.95401526877043674</v>
      </c>
      <c r="V114" s="112">
        <f t="shared" si="150"/>
        <v>0.78662548063440318</v>
      </c>
      <c r="W114" s="113">
        <f t="shared" si="162"/>
        <v>1.4598273276631668</v>
      </c>
      <c r="X114" s="112">
        <f t="shared" si="163"/>
        <v>0.90643526562348864</v>
      </c>
      <c r="Y114" s="112">
        <f t="shared" si="164"/>
        <v>1.280956503852644</v>
      </c>
      <c r="Z114" s="112">
        <f t="shared" si="165"/>
        <v>1.2572745146812812</v>
      </c>
      <c r="AA114" s="112">
        <f t="shared" si="166"/>
        <v>1.1483368442930422</v>
      </c>
      <c r="AB114" s="112">
        <f t="shared" si="167"/>
        <v>1.1483373732662752</v>
      </c>
      <c r="AC114" s="112"/>
      <c r="AD114" s="112">
        <f t="shared" si="168"/>
        <v>1.1611041488218068</v>
      </c>
      <c r="AG114" s="89"/>
      <c r="AI114" s="109">
        <f t="shared" si="120"/>
        <v>0.85148894599357805</v>
      </c>
      <c r="AJ114" s="109">
        <f t="shared" si="121"/>
        <v>0.14851105400642184</v>
      </c>
      <c r="AL114" s="109">
        <f t="shared" si="132"/>
        <v>0.85479298609498089</v>
      </c>
      <c r="AM114" s="109">
        <f t="shared" si="133"/>
        <v>0.14517761681380545</v>
      </c>
      <c r="AN114" s="109">
        <f t="shared" si="134"/>
        <v>0.99997060290878637</v>
      </c>
      <c r="AO114" s="109"/>
      <c r="AP114" s="109">
        <f t="shared" si="135"/>
        <v>0.85481811526108631</v>
      </c>
      <c r="AQ114" s="109">
        <f t="shared" si="136"/>
        <v>0.14518188473891369</v>
      </c>
      <c r="AT114" s="19">
        <f t="shared" si="169"/>
        <v>2.4957283393297634E-2</v>
      </c>
      <c r="AU114" s="19">
        <f t="shared" si="170"/>
        <v>-8.2303187159443805E-3</v>
      </c>
      <c r="AV114" s="19"/>
      <c r="AW114" s="19">
        <f t="shared" si="122"/>
        <v>0.41573300884349407</v>
      </c>
      <c r="AX114" s="19">
        <f t="shared" si="123"/>
        <v>0.58426699115650582</v>
      </c>
      <c r="AY114" s="19"/>
      <c r="AZ114" s="19">
        <f t="shared" si="139"/>
        <v>-5.0891516466691974E-3</v>
      </c>
      <c r="BA114" s="19">
        <f t="shared" si="140"/>
        <v>3.6370028326984344E-3</v>
      </c>
      <c r="BB114" s="19"/>
      <c r="BC114" s="19"/>
      <c r="BD114" s="19">
        <f t="shared" si="171"/>
        <v>-4.7704550357933868E-2</v>
      </c>
      <c r="BE114" s="19">
        <f t="shared" si="172"/>
        <v>3.0073744970915525E-2</v>
      </c>
      <c r="BF114" s="19"/>
      <c r="BG114" s="19"/>
      <c r="BH114" s="19">
        <f t="shared" si="143"/>
        <v>1.0203432035489901</v>
      </c>
      <c r="BI114" s="19">
        <f t="shared" si="144"/>
        <v>0.93137678307815042</v>
      </c>
      <c r="BJ114" s="19">
        <f t="shared" si="124"/>
        <v>1.2572745146812812</v>
      </c>
      <c r="BK114" s="19"/>
      <c r="BL114" s="19">
        <f t="shared" si="145"/>
        <v>0.99618502349094873</v>
      </c>
      <c r="BM114" s="19">
        <f t="shared" si="146"/>
        <v>1.1041358279847666</v>
      </c>
      <c r="BN114" s="19">
        <f t="shared" si="125"/>
        <v>0.90643526562348864</v>
      </c>
      <c r="BO114" s="19"/>
      <c r="BP114" s="19">
        <f t="shared" si="148"/>
        <v>0.96424241238853681</v>
      </c>
      <c r="BQ114" s="19">
        <f t="shared" si="147"/>
        <v>0.9862715431362471</v>
      </c>
      <c r="BR114" s="19">
        <f t="shared" si="126"/>
        <v>1.280956503852644</v>
      </c>
      <c r="BU114" s="90"/>
      <c r="BW114" s="87">
        <f t="shared" si="177"/>
        <v>1989</v>
      </c>
      <c r="BX114" s="109">
        <f t="shared" si="173"/>
        <v>1.1302620842885094</v>
      </c>
      <c r="BY114" s="115">
        <f t="shared" si="174"/>
        <v>0.99392709286407777</v>
      </c>
      <c r="BZ114" s="109">
        <f t="shared" si="175"/>
        <v>0.98448256735303308</v>
      </c>
      <c r="CA114" s="109">
        <f t="shared" si="176"/>
        <v>1.1059655968501756</v>
      </c>
      <c r="CD114" s="89"/>
      <c r="CF114" s="112">
        <f t="shared" si="127"/>
        <v>0.62770140542018771</v>
      </c>
      <c r="CG114" s="112">
        <f t="shared" si="128"/>
        <v>1.54698310525705</v>
      </c>
      <c r="CH114" s="112">
        <f t="shared" si="129"/>
        <v>0.84137000344346835</v>
      </c>
      <c r="CI114" s="112">
        <f t="shared" si="151"/>
        <v>1.4029665231238932</v>
      </c>
      <c r="CJ114" s="112">
        <f t="shared" si="152"/>
        <v>1.310541493700689</v>
      </c>
      <c r="CK114" s="112">
        <f t="shared" si="153"/>
        <v>0.97104243604266172</v>
      </c>
      <c r="CL114" s="112">
        <f t="shared" si="154"/>
        <v>0.97104346933113661</v>
      </c>
      <c r="CM114" s="112"/>
      <c r="CN114" s="112">
        <f t="shared" si="155"/>
        <v>1.1804139483918208</v>
      </c>
    </row>
    <row r="115" spans="1:92" x14ac:dyDescent="0.2">
      <c r="A115" s="86" t="str">
        <f t="shared" si="130"/>
        <v>Delivered</v>
      </c>
      <c r="B115" s="86">
        <f t="shared" si="131"/>
        <v>1976</v>
      </c>
      <c r="D115" s="108">
        <f t="shared" si="149"/>
        <v>16863.549812951296</v>
      </c>
      <c r="E115" s="108">
        <f t="shared" si="149"/>
        <v>2886.1537543813884</v>
      </c>
      <c r="F115" s="108">
        <f t="shared" si="156"/>
        <v>19749.703567332683</v>
      </c>
      <c r="G115" s="108"/>
      <c r="H115" s="126">
        <f t="shared" si="157"/>
        <v>608207.20944000001</v>
      </c>
      <c r="I115" s="126">
        <f t="shared" si="157"/>
        <v>806266.70006752224</v>
      </c>
      <c r="J115" s="126">
        <f t="shared" si="158"/>
        <v>1414473.9095075224</v>
      </c>
      <c r="L115" s="79">
        <f t="shared" si="159"/>
        <v>27.72665228430656</v>
      </c>
      <c r="M115" s="79">
        <f t="shared" si="160"/>
        <v>3.5796514405713173</v>
      </c>
      <c r="N115" s="79">
        <f t="shared" si="161"/>
        <v>13.962578902716515</v>
      </c>
      <c r="P115" s="429">
        <f>Manufacturing!BZ183</f>
        <v>1.2097833594853646</v>
      </c>
      <c r="Q115" s="429">
        <f>NonManufacturing!CR116</f>
        <v>1.1725405049406163</v>
      </c>
      <c r="R115" s="109"/>
      <c r="S115" s="429">
        <f>Manufacturing!CD183</f>
        <v>1.3489432059751518</v>
      </c>
      <c r="T115" s="429">
        <f>NonManufacturing!CV116</f>
        <v>0.94028139766766539</v>
      </c>
      <c r="V115" s="112">
        <f t="shared" si="150"/>
        <v>0.84165924907601775</v>
      </c>
      <c r="W115" s="113">
        <f t="shared" si="162"/>
        <v>1.4238999444999396</v>
      </c>
      <c r="X115" s="112">
        <f t="shared" si="163"/>
        <v>0.92948292617833839</v>
      </c>
      <c r="Y115" s="112">
        <f t="shared" si="164"/>
        <v>1.2721730971682297</v>
      </c>
      <c r="Z115" s="112">
        <f t="shared" si="165"/>
        <v>1.204180808299923</v>
      </c>
      <c r="AA115" s="112">
        <f t="shared" si="166"/>
        <v>1.1984381497595407</v>
      </c>
      <c r="AB115" s="112">
        <f t="shared" si="167"/>
        <v>1.1984385580472028</v>
      </c>
      <c r="AC115" s="112"/>
      <c r="AD115" s="112">
        <f t="shared" si="168"/>
        <v>1.1824631729612858</v>
      </c>
      <c r="AG115" s="89"/>
      <c r="AI115" s="109">
        <f t="shared" si="120"/>
        <v>0.85386343928952557</v>
      </c>
      <c r="AJ115" s="109">
        <f t="shared" si="121"/>
        <v>0.14613656071047454</v>
      </c>
      <c r="AL115" s="109">
        <f t="shared" si="132"/>
        <v>0.85267564160964748</v>
      </c>
      <c r="AM115" s="109">
        <f t="shared" si="133"/>
        <v>0.14732061805944716</v>
      </c>
      <c r="AN115" s="109">
        <f t="shared" si="134"/>
        <v>0.99999625966909467</v>
      </c>
      <c r="AO115" s="109"/>
      <c r="AP115" s="109">
        <f t="shared" si="135"/>
        <v>0.85267883091063101</v>
      </c>
      <c r="AQ115" s="109">
        <f t="shared" si="136"/>
        <v>0.1473211690893689</v>
      </c>
      <c r="AT115" s="19">
        <f t="shared" si="169"/>
        <v>-5.0284435923622826E-2</v>
      </c>
      <c r="AU115" s="19">
        <f t="shared" si="170"/>
        <v>-1.8348474942350913E-3</v>
      </c>
      <c r="AV115" s="19"/>
      <c r="AW115" s="19">
        <f t="shared" si="122"/>
        <v>0.4299882842319514</v>
      </c>
      <c r="AX115" s="19">
        <f t="shared" si="123"/>
        <v>0.57001171576804854</v>
      </c>
      <c r="AY115" s="19"/>
      <c r="AZ115" s="19">
        <f t="shared" si="139"/>
        <v>3.3714713793059368E-2</v>
      </c>
      <c r="BA115" s="19">
        <f t="shared" si="140"/>
        <v>-2.4701140396282767E-2</v>
      </c>
      <c r="BB115" s="19"/>
      <c r="BC115" s="19"/>
      <c r="BD115" s="19">
        <f t="shared" si="171"/>
        <v>-5.5639947256649457E-3</v>
      </c>
      <c r="BE115" s="19">
        <f t="shared" si="172"/>
        <v>-1.4500486634726624E-2</v>
      </c>
      <c r="BF115" s="19"/>
      <c r="BG115" s="19"/>
      <c r="BH115" s="19">
        <f t="shared" si="143"/>
        <v>0.95777079248693953</v>
      </c>
      <c r="BI115" s="19">
        <f t="shared" si="144"/>
        <v>0.89204547963269654</v>
      </c>
      <c r="BJ115" s="19">
        <f t="shared" si="124"/>
        <v>1.204180808299923</v>
      </c>
      <c r="BK115" s="19"/>
      <c r="BL115" s="19">
        <f t="shared" si="145"/>
        <v>1.0254267032946875</v>
      </c>
      <c r="BM115" s="19">
        <f t="shared" si="146"/>
        <v>1.1322103620799695</v>
      </c>
      <c r="BN115" s="19">
        <f t="shared" si="125"/>
        <v>0.92948292617833839</v>
      </c>
      <c r="BO115" s="19"/>
      <c r="BP115" s="19">
        <f t="shared" si="148"/>
        <v>0.99314308748345692</v>
      </c>
      <c r="BQ115" s="19">
        <f t="shared" si="147"/>
        <v>0.97950876544740595</v>
      </c>
      <c r="BR115" s="19">
        <f t="shared" si="126"/>
        <v>1.2721730971682297</v>
      </c>
      <c r="BU115" s="90"/>
      <c r="BW115" s="87">
        <f t="shared" si="177"/>
        <v>1990</v>
      </c>
      <c r="BX115" s="109">
        <f t="shared" si="173"/>
        <v>1.1173142954291115</v>
      </c>
      <c r="BY115" s="115">
        <f t="shared" si="174"/>
        <v>1.0036225722653742</v>
      </c>
      <c r="BZ115" s="109">
        <f t="shared" si="175"/>
        <v>0.9872422212888855</v>
      </c>
      <c r="CA115" s="109">
        <f t="shared" si="176"/>
        <v>1.1070555115930307</v>
      </c>
      <c r="CD115" s="89"/>
      <c r="CF115" s="112">
        <f t="shared" si="127"/>
        <v>0.67161655264947751</v>
      </c>
      <c r="CG115" s="112">
        <f t="shared" si="128"/>
        <v>1.5089107567563695</v>
      </c>
      <c r="CH115" s="112">
        <f t="shared" si="129"/>
        <v>0.86276326888207566</v>
      </c>
      <c r="CI115" s="112">
        <f t="shared" si="151"/>
        <v>1.3933465044111943</v>
      </c>
      <c r="CJ115" s="112">
        <f t="shared" si="152"/>
        <v>1.2551983650087264</v>
      </c>
      <c r="CK115" s="112">
        <f t="shared" si="153"/>
        <v>1.013408483906481</v>
      </c>
      <c r="CL115" s="112">
        <f t="shared" si="154"/>
        <v>1.0134094407084273</v>
      </c>
      <c r="CM115" s="112"/>
      <c r="CN115" s="112">
        <f t="shared" si="155"/>
        <v>1.2021281848312153</v>
      </c>
    </row>
    <row r="116" spans="1:92" x14ac:dyDescent="0.2">
      <c r="A116" s="86" t="str">
        <f t="shared" si="130"/>
        <v>Delivered</v>
      </c>
      <c r="B116" s="86">
        <f t="shared" si="131"/>
        <v>1977</v>
      </c>
      <c r="D116" s="108">
        <f t="shared" si="149"/>
        <v>17075.281754259613</v>
      </c>
      <c r="E116" s="108">
        <f t="shared" si="149"/>
        <v>2896.6449347648713</v>
      </c>
      <c r="F116" s="108">
        <f>D116+E116</f>
        <v>19971.926689024483</v>
      </c>
      <c r="G116" s="108"/>
      <c r="H116" s="126">
        <f t="shared" si="157"/>
        <v>656197.13736000005</v>
      </c>
      <c r="I116" s="126">
        <f t="shared" si="157"/>
        <v>821855.50139816408</v>
      </c>
      <c r="J116" s="126">
        <f t="shared" si="158"/>
        <v>1478052.6387581641</v>
      </c>
      <c r="L116" s="79">
        <f>D116/H116*1000</f>
        <v>26.021573064089498</v>
      </c>
      <c r="M116" s="79">
        <f>E116/I116*1000</f>
        <v>3.5245185191764445</v>
      </c>
      <c r="N116" s="79">
        <f>F116/J116*1000</f>
        <v>13.512324368775237</v>
      </c>
      <c r="P116" s="262">
        <f>Manufacturing!BZ184</f>
        <v>1.1533999028814994</v>
      </c>
      <c r="Q116" s="262">
        <f>NonManufacturing!CR117</f>
        <v>1.1427944724615438</v>
      </c>
      <c r="R116" s="110"/>
      <c r="S116" s="262">
        <f>Manufacturing!CD184</f>
        <v>1.3278759477299096</v>
      </c>
      <c r="T116" s="262">
        <f>NonManufacturing!CV117</f>
        <v>0.94989723553373928</v>
      </c>
      <c r="V116" s="112">
        <f t="shared" si="150"/>
        <v>0.87949071783526389</v>
      </c>
      <c r="W116" s="113">
        <f t="shared" si="162"/>
        <v>1.3779831113449199</v>
      </c>
      <c r="X116" s="112">
        <f>BN116</f>
        <v>0.95178357491068788</v>
      </c>
      <c r="Y116" s="112">
        <f>BR116</f>
        <v>1.2570385716444954</v>
      </c>
      <c r="Z116" s="112">
        <f>BJ116</f>
        <v>1.1517466682056325</v>
      </c>
      <c r="AA116" s="112">
        <f>V116*X116*Y116*Z116</f>
        <v>1.2119230197204691</v>
      </c>
      <c r="AB116" s="112">
        <f>F116/F$152</f>
        <v>1.2119233557616143</v>
      </c>
      <c r="AC116" s="112"/>
      <c r="AD116" s="112">
        <f t="shared" si="168"/>
        <v>1.1964286655204226</v>
      </c>
      <c r="AG116" s="89"/>
      <c r="AI116" s="109">
        <f t="shared" si="120"/>
        <v>0.85496417146590498</v>
      </c>
      <c r="AJ116" s="109">
        <f t="shared" si="121"/>
        <v>0.14503582853409502</v>
      </c>
      <c r="AL116" s="109">
        <f t="shared" si="132"/>
        <v>0.85441368720586308</v>
      </c>
      <c r="AM116" s="109">
        <f t="shared" si="133"/>
        <v>0.14558550109502241</v>
      </c>
      <c r="AN116" s="109">
        <f t="shared" si="134"/>
        <v>0.99999918830088552</v>
      </c>
      <c r="AO116" s="109"/>
      <c r="AP116" s="109">
        <f t="shared" si="135"/>
        <v>0.85441438073325937</v>
      </c>
      <c r="AQ116" s="109">
        <f t="shared" si="136"/>
        <v>0.14558561926674066</v>
      </c>
      <c r="AT116" s="19">
        <f t="shared" si="169"/>
        <v>-4.7727283833883756E-2</v>
      </c>
      <c r="AU116" s="19">
        <f t="shared" si="170"/>
        <v>-2.5696212008383432E-2</v>
      </c>
      <c r="AV116" s="19"/>
      <c r="AW116" s="19">
        <f t="shared" si="122"/>
        <v>0.44396060069371157</v>
      </c>
      <c r="AX116" s="19">
        <f t="shared" si="123"/>
        <v>0.55603939930628843</v>
      </c>
      <c r="AY116" s="19"/>
      <c r="AZ116" s="19">
        <f t="shared" si="139"/>
        <v>3.1977858974299521E-2</v>
      </c>
      <c r="BA116" s="19">
        <f t="shared" si="140"/>
        <v>-2.4817760794743311E-2</v>
      </c>
      <c r="BB116" s="19"/>
      <c r="BC116" s="19"/>
      <c r="BD116" s="19">
        <f t="shared" si="171"/>
        <v>-1.5740841668509354E-2</v>
      </c>
      <c r="BE116" s="19">
        <f t="shared" si="172"/>
        <v>1.0174615935133649E-2</v>
      </c>
      <c r="BF116" s="19"/>
      <c r="BG116" s="19"/>
      <c r="BH116" s="19">
        <f t="shared" si="143"/>
        <v>0.95645658880054929</v>
      </c>
      <c r="BI116" s="19">
        <f t="shared" si="144"/>
        <v>0.85320277650443876</v>
      </c>
      <c r="BJ116" s="19">
        <f t="shared" si="124"/>
        <v>1.1517466682056325</v>
      </c>
      <c r="BK116" s="19"/>
      <c r="BL116" s="19">
        <f t="shared" si="145"/>
        <v>1.0239925318736525</v>
      </c>
      <c r="BM116" s="19">
        <f t="shared" si="146"/>
        <v>1.1593749552798527</v>
      </c>
      <c r="BN116" s="19">
        <f t="shared" si="125"/>
        <v>0.95178357491068788</v>
      </c>
      <c r="BO116" s="19"/>
      <c r="BP116" s="19">
        <f t="shared" si="148"/>
        <v>0.98810340703051913</v>
      </c>
      <c r="BQ116" s="19">
        <f t="shared" si="147"/>
        <v>0.96785594835483946</v>
      </c>
      <c r="BR116" s="19">
        <f t="shared" si="126"/>
        <v>1.2570385716444954</v>
      </c>
      <c r="BU116" s="90"/>
      <c r="BW116" s="87">
        <f t="shared" si="177"/>
        <v>1991</v>
      </c>
      <c r="BX116" s="109">
        <f t="shared" si="173"/>
        <v>1.0899589438468513</v>
      </c>
      <c r="BY116" s="115">
        <f t="shared" si="174"/>
        <v>1.0159421525567116</v>
      </c>
      <c r="BZ116" s="109">
        <f t="shared" si="175"/>
        <v>0.96328407870604482</v>
      </c>
      <c r="CA116" s="109">
        <f t="shared" si="176"/>
        <v>1.0666782345012702</v>
      </c>
      <c r="CD116" s="89"/>
      <c r="CF116" s="112">
        <f t="shared" si="127"/>
        <v>0.70180482736711969</v>
      </c>
      <c r="CG116" s="112">
        <f t="shared" si="128"/>
        <v>1.460252560138398</v>
      </c>
      <c r="CH116" s="112">
        <f t="shared" si="129"/>
        <v>0.88346314411014537</v>
      </c>
      <c r="CI116" s="112">
        <f t="shared" si="151"/>
        <v>1.3767704281827653</v>
      </c>
      <c r="CJ116" s="112">
        <f t="shared" si="152"/>
        <v>1.2005427464642733</v>
      </c>
      <c r="CK116" s="112">
        <f t="shared" si="153"/>
        <v>1.0248113932894329</v>
      </c>
      <c r="CL116" s="112">
        <f t="shared" si="154"/>
        <v>1.0248122958803232</v>
      </c>
      <c r="CM116" s="112"/>
      <c r="CN116" s="112">
        <f t="shared" si="155"/>
        <v>1.2163259312002168</v>
      </c>
    </row>
    <row r="117" spans="1:92" x14ac:dyDescent="0.2">
      <c r="A117" s="86" t="str">
        <f t="shared" si="130"/>
        <v>Delivered</v>
      </c>
      <c r="B117" s="86">
        <f t="shared" si="131"/>
        <v>1978</v>
      </c>
      <c r="D117" s="108">
        <f t="shared" si="149"/>
        <v>17301.258351669858</v>
      </c>
      <c r="E117" s="108">
        <f t="shared" si="149"/>
        <v>3175.0852203090735</v>
      </c>
      <c r="F117" s="108">
        <f t="shared" ref="F117:F123" si="178">D117+E117</f>
        <v>20476.34357197893</v>
      </c>
      <c r="G117" s="108"/>
      <c r="H117" s="126">
        <f t="shared" si="157"/>
        <v>690110.22900000005</v>
      </c>
      <c r="I117" s="126">
        <f t="shared" si="157"/>
        <v>861694.48735614284</v>
      </c>
      <c r="J117" s="126">
        <f t="shared" si="158"/>
        <v>1551804.7163561429</v>
      </c>
      <c r="L117" s="79">
        <f t="shared" ref="L117:L123" si="179">D117/H117*1000</f>
        <v>25.070282434068741</v>
      </c>
      <c r="M117" s="79">
        <f t="shared" ref="M117:M123" si="180">E117/I117*1000</f>
        <v>3.6846994693570485</v>
      </c>
      <c r="N117" s="79">
        <f t="shared" ref="N117:N123" si="181">F117/J117*1000</f>
        <v>13.195180653955147</v>
      </c>
      <c r="P117" s="262">
        <f>Manufacturing!BZ185</f>
        <v>1.1401304533296719</v>
      </c>
      <c r="Q117" s="262">
        <f>NonManufacturing!CR118</f>
        <v>1.2158823438824371</v>
      </c>
      <c r="R117" s="110"/>
      <c r="S117" s="262">
        <f>Manufacturing!CD185</f>
        <v>1.2942212987896475</v>
      </c>
      <c r="T117" s="262">
        <f>NonManufacturing!CV118</f>
        <v>0.93337352448558275</v>
      </c>
      <c r="V117" s="112">
        <f t="shared" si="150"/>
        <v>0.92337566886311528</v>
      </c>
      <c r="W117" s="113">
        <f t="shared" si="162"/>
        <v>1.3456408828012394</v>
      </c>
      <c r="X117" s="112">
        <f t="shared" ref="X117:X123" si="182">BN117</f>
        <v>0.95296341179422872</v>
      </c>
      <c r="Y117" s="112">
        <f t="shared" ref="Y117:Y123" si="183">BR117</f>
        <v>1.2266730485764554</v>
      </c>
      <c r="Z117" s="112">
        <f t="shared" ref="Z117:Z123" si="184">BJ117</f>
        <v>1.1511290073902478</v>
      </c>
      <c r="AA117" s="112">
        <f t="shared" ref="AA117:AA123" si="185">V117*X117*Y117*Z117</f>
        <v>1.2425316916064546</v>
      </c>
      <c r="AB117" s="112">
        <f t="shared" ref="AB117:AB150" si="186">F117/F$152</f>
        <v>1.2425320502061474</v>
      </c>
      <c r="AC117" s="112"/>
      <c r="AD117" s="112">
        <f t="shared" si="168"/>
        <v>1.1689745335274466</v>
      </c>
      <c r="AG117" s="89"/>
      <c r="AI117" s="109">
        <f t="shared" si="120"/>
        <v>0.84493885789970569</v>
      </c>
      <c r="AJ117" s="109">
        <f t="shared" si="121"/>
        <v>0.15506114210029434</v>
      </c>
      <c r="AL117" s="109">
        <f t="shared" si="132"/>
        <v>0.84994166041047037</v>
      </c>
      <c r="AM117" s="109">
        <f t="shared" si="133"/>
        <v>0.14999264956471023</v>
      </c>
      <c r="AN117" s="109">
        <f t="shared" si="134"/>
        <v>0.99993430997518062</v>
      </c>
      <c r="AO117" s="109"/>
      <c r="AP117" s="109">
        <f t="shared" si="135"/>
        <v>0.84999749676712943</v>
      </c>
      <c r="AQ117" s="109">
        <f t="shared" si="136"/>
        <v>0.15000250323287057</v>
      </c>
      <c r="AT117" s="19">
        <f t="shared" si="169"/>
        <v>-1.1571329392443189E-2</v>
      </c>
      <c r="AU117" s="19">
        <f t="shared" si="170"/>
        <v>6.1993467662326579E-2</v>
      </c>
      <c r="AV117" s="19"/>
      <c r="AW117" s="19">
        <f t="shared" si="122"/>
        <v>0.44471460985147443</v>
      </c>
      <c r="AX117" s="19">
        <f t="shared" si="123"/>
        <v>0.55528539014852552</v>
      </c>
      <c r="AY117" s="19"/>
      <c r="AZ117" s="19">
        <f t="shared" si="139"/>
        <v>1.6969289336547485E-3</v>
      </c>
      <c r="BA117" s="19">
        <f t="shared" si="140"/>
        <v>-1.3569557353814447E-3</v>
      </c>
      <c r="BB117" s="19"/>
      <c r="BC117" s="19"/>
      <c r="BD117" s="19">
        <f t="shared" si="171"/>
        <v>-2.5671433223027899E-2</v>
      </c>
      <c r="BE117" s="19">
        <f t="shared" si="172"/>
        <v>-1.7548337104187486E-2</v>
      </c>
      <c r="BF117" s="19"/>
      <c r="BG117" s="19"/>
      <c r="BH117" s="19">
        <f t="shared" si="143"/>
        <v>0.999463718166125</v>
      </c>
      <c r="BI117" s="19">
        <f t="shared" si="144"/>
        <v>0.85274521935478775</v>
      </c>
      <c r="BJ117" s="19">
        <f t="shared" si="124"/>
        <v>1.1511290073902478</v>
      </c>
      <c r="BK117" s="19"/>
      <c r="BL117" s="19">
        <f t="shared" si="145"/>
        <v>1.0012396062662161</v>
      </c>
      <c r="BM117" s="19">
        <f t="shared" si="146"/>
        <v>1.1608121237393116</v>
      </c>
      <c r="BN117" s="19">
        <f t="shared" si="125"/>
        <v>0.95296341179422872</v>
      </c>
      <c r="BO117" s="19"/>
      <c r="BP117" s="19">
        <f t="shared" si="148"/>
        <v>0.97584360277161986</v>
      </c>
      <c r="BQ117" s="19">
        <f t="shared" si="147"/>
        <v>0.94447603560652937</v>
      </c>
      <c r="BR117" s="19">
        <f t="shared" si="126"/>
        <v>1.2266730485764554</v>
      </c>
      <c r="BU117" s="90"/>
      <c r="BW117" s="87">
        <f t="shared" si="177"/>
        <v>1992</v>
      </c>
      <c r="BX117" s="109">
        <f t="shared" si="173"/>
        <v>1.1058346314061047</v>
      </c>
      <c r="BY117" s="115">
        <f t="shared" si="174"/>
        <v>1.0205510046036765</v>
      </c>
      <c r="BZ117" s="109">
        <f t="shared" si="175"/>
        <v>0.96745574717604266</v>
      </c>
      <c r="CA117" s="109">
        <f t="shared" si="176"/>
        <v>1.0918323928947102</v>
      </c>
      <c r="CD117" s="89"/>
      <c r="CF117" s="112">
        <f t="shared" si="127"/>
        <v>0.73682358294412242</v>
      </c>
      <c r="CG117" s="112">
        <f t="shared" si="128"/>
        <v>1.4259794100230849</v>
      </c>
      <c r="CH117" s="112">
        <f t="shared" si="129"/>
        <v>0.88455829055955526</v>
      </c>
      <c r="CI117" s="112">
        <f t="shared" si="151"/>
        <v>1.3435126148272953</v>
      </c>
      <c r="CJ117" s="112">
        <f t="shared" si="152"/>
        <v>1.1998989171985541</v>
      </c>
      <c r="CK117" s="112">
        <f t="shared" si="153"/>
        <v>1.0506943208118846</v>
      </c>
      <c r="CL117" s="112">
        <f t="shared" si="154"/>
        <v>1.0506952580977553</v>
      </c>
      <c r="CM117" s="112"/>
      <c r="CN117" s="112">
        <f t="shared" si="155"/>
        <v>1.1884152219168307</v>
      </c>
    </row>
    <row r="118" spans="1:92" x14ac:dyDescent="0.2">
      <c r="A118" s="86" t="str">
        <f t="shared" si="130"/>
        <v>Delivered</v>
      </c>
      <c r="B118" s="86">
        <f t="shared" si="131"/>
        <v>1979</v>
      </c>
      <c r="D118" s="108">
        <f t="shared" si="149"/>
        <v>17223.744170450853</v>
      </c>
      <c r="E118" s="108">
        <f t="shared" si="149"/>
        <v>2903.8604942047496</v>
      </c>
      <c r="F118" s="108">
        <f t="shared" si="178"/>
        <v>20127.604664655602</v>
      </c>
      <c r="G118" s="108"/>
      <c r="H118" s="126">
        <f t="shared" si="157"/>
        <v>714199.35239999997</v>
      </c>
      <c r="I118" s="126">
        <f t="shared" si="157"/>
        <v>882564.40016461432</v>
      </c>
      <c r="J118" s="126">
        <f t="shared" si="158"/>
        <v>1596763.7525646142</v>
      </c>
      <c r="L118" s="79">
        <f t="shared" si="179"/>
        <v>24.116157642221424</v>
      </c>
      <c r="M118" s="79">
        <f t="shared" si="180"/>
        <v>3.2902533726299481</v>
      </c>
      <c r="N118" s="79">
        <f t="shared" si="181"/>
        <v>12.605248980838901</v>
      </c>
      <c r="P118" s="262">
        <f>Manufacturing!BZ186</f>
        <v>1.1046025435492053</v>
      </c>
      <c r="Q118" s="262">
        <f>NonManufacturing!CR119</f>
        <v>1.0574761169650495</v>
      </c>
      <c r="R118" s="110"/>
      <c r="S118" s="262">
        <f>Manufacturing!CD186</f>
        <v>1.2850082790078476</v>
      </c>
      <c r="T118" s="262">
        <f>NonManufacturing!CV119</f>
        <v>0.95830495411915406</v>
      </c>
      <c r="V118" s="112">
        <f t="shared" si="150"/>
        <v>0.95012779797631908</v>
      </c>
      <c r="W118" s="113">
        <f t="shared" si="162"/>
        <v>1.2854798135273138</v>
      </c>
      <c r="X118" s="112">
        <f t="shared" si="182"/>
        <v>0.95697187521776328</v>
      </c>
      <c r="Y118" s="112">
        <f t="shared" si="183"/>
        <v>1.2240614260660825</v>
      </c>
      <c r="Z118" s="112">
        <f t="shared" si="184"/>
        <v>1.0973943995398592</v>
      </c>
      <c r="AA118" s="112">
        <f t="shared" si="185"/>
        <v>1.2213697246302773</v>
      </c>
      <c r="AB118" s="112">
        <f t="shared" si="186"/>
        <v>1.2213701045697161</v>
      </c>
      <c r="AC118" s="112"/>
      <c r="AD118" s="112">
        <f t="shared" si="168"/>
        <v>1.1713923582841885</v>
      </c>
      <c r="AG118" s="89"/>
      <c r="AI118" s="109">
        <f t="shared" si="120"/>
        <v>0.85572746769495256</v>
      </c>
      <c r="AJ118" s="109">
        <f t="shared" si="121"/>
        <v>0.14427253230504747</v>
      </c>
      <c r="AL118" s="109">
        <f t="shared" si="132"/>
        <v>0.85032175595945214</v>
      </c>
      <c r="AM118" s="109">
        <f t="shared" si="133"/>
        <v>0.14960200740533797</v>
      </c>
      <c r="AN118" s="109">
        <f t="shared" si="134"/>
        <v>0.99992376336479016</v>
      </c>
      <c r="AO118" s="109"/>
      <c r="AP118" s="109">
        <f t="shared" si="135"/>
        <v>0.85038658657143995</v>
      </c>
      <c r="AQ118" s="109">
        <f t="shared" si="136"/>
        <v>0.14961341342856002</v>
      </c>
      <c r="AT118" s="19">
        <f t="shared" si="169"/>
        <v>-3.1657107434467549E-2</v>
      </c>
      <c r="AU118" s="19">
        <f t="shared" si="170"/>
        <v>-0.13958497493406805</v>
      </c>
      <c r="AV118" s="19"/>
      <c r="AW118" s="19">
        <f t="shared" si="122"/>
        <v>0.44727928677796019</v>
      </c>
      <c r="AX118" s="19">
        <f t="shared" si="123"/>
        <v>0.55272071322203986</v>
      </c>
      <c r="AY118" s="19"/>
      <c r="AZ118" s="19">
        <f t="shared" si="139"/>
        <v>5.7504518887471281E-3</v>
      </c>
      <c r="BA118" s="19">
        <f t="shared" si="140"/>
        <v>-4.6293635007657328E-3</v>
      </c>
      <c r="BB118" s="19"/>
      <c r="BC118" s="19"/>
      <c r="BD118" s="19">
        <f t="shared" si="171"/>
        <v>-7.1440394798862562E-3</v>
      </c>
      <c r="BE118" s="19">
        <f t="shared" si="172"/>
        <v>2.6360582514923053E-2</v>
      </c>
      <c r="BF118" s="19"/>
      <c r="BG118" s="19"/>
      <c r="BH118" s="19">
        <f t="shared" si="143"/>
        <v>0.95332008184537742</v>
      </c>
      <c r="BI118" s="19">
        <f t="shared" si="144"/>
        <v>0.81293914230856057</v>
      </c>
      <c r="BJ118" s="19">
        <f t="shared" si="124"/>
        <v>1.0973943995398592</v>
      </c>
      <c r="BK118" s="19"/>
      <c r="BL118" s="19">
        <f t="shared" si="145"/>
        <v>1.0042063140871142</v>
      </c>
      <c r="BM118" s="19">
        <f t="shared" si="146"/>
        <v>1.1656948641278893</v>
      </c>
      <c r="BN118" s="19">
        <f t="shared" si="125"/>
        <v>0.95697187521776328</v>
      </c>
      <c r="BO118" s="19"/>
      <c r="BP118" s="19">
        <f t="shared" si="148"/>
        <v>0.99787097098660171</v>
      </c>
      <c r="BQ118" s="19">
        <f t="shared" si="147"/>
        <v>0.9424652187242637</v>
      </c>
      <c r="BR118" s="19">
        <f t="shared" si="126"/>
        <v>1.2240614260660825</v>
      </c>
      <c r="BU118" s="90"/>
      <c r="BW118" s="87">
        <f t="shared" si="177"/>
        <v>1993</v>
      </c>
      <c r="BX118" s="109">
        <f t="shared" si="173"/>
        <v>1.1367245436115201</v>
      </c>
      <c r="BY118" s="115">
        <f t="shared" si="174"/>
        <v>1.0092309075316024</v>
      </c>
      <c r="BZ118" s="109">
        <f t="shared" si="175"/>
        <v>0.97535488455240249</v>
      </c>
      <c r="CA118" s="109">
        <f t="shared" si="176"/>
        <v>1.1189440130782922</v>
      </c>
      <c r="CD118" s="89"/>
      <c r="CF118" s="112">
        <f t="shared" si="127"/>
        <v>0.75817090699571243</v>
      </c>
      <c r="CG118" s="112">
        <f t="shared" si="128"/>
        <v>1.3622265565195533</v>
      </c>
      <c r="CH118" s="112">
        <f t="shared" si="129"/>
        <v>0.88827902055800967</v>
      </c>
      <c r="CI118" s="112">
        <f t="shared" si="151"/>
        <v>1.3406522374904615</v>
      </c>
      <c r="CJ118" s="112">
        <f t="shared" si="152"/>
        <v>1.1438877339499054</v>
      </c>
      <c r="CK118" s="112">
        <f t="shared" si="153"/>
        <v>1.032799599357874</v>
      </c>
      <c r="CL118" s="112">
        <f t="shared" si="154"/>
        <v>1.032800543890076</v>
      </c>
      <c r="CM118" s="112"/>
      <c r="CN118" s="112">
        <f t="shared" si="155"/>
        <v>1.1908732564269315</v>
      </c>
    </row>
    <row r="119" spans="1:92" x14ac:dyDescent="0.2">
      <c r="A119" s="86" t="str">
        <f t="shared" si="130"/>
        <v>Delivered</v>
      </c>
      <c r="B119" s="86">
        <f t="shared" si="131"/>
        <v>1980</v>
      </c>
      <c r="D119" s="108">
        <f t="shared" si="149"/>
        <v>15878.305374044307</v>
      </c>
      <c r="E119" s="108">
        <f t="shared" si="149"/>
        <v>2989.9980220137654</v>
      </c>
      <c r="F119" s="108">
        <f t="shared" si="178"/>
        <v>18868.303396058072</v>
      </c>
      <c r="G119" s="108"/>
      <c r="H119" s="126">
        <f t="shared" si="157"/>
        <v>677037.76008000004</v>
      </c>
      <c r="I119" s="126">
        <f t="shared" si="157"/>
        <v>875652.54369426053</v>
      </c>
      <c r="J119" s="126">
        <f t="shared" si="158"/>
        <v>1552690.3037742605</v>
      </c>
      <c r="L119" s="79">
        <f t="shared" si="179"/>
        <v>23.452614182358303</v>
      </c>
      <c r="M119" s="79">
        <f t="shared" si="180"/>
        <v>3.4145941144639007</v>
      </c>
      <c r="N119" s="79">
        <f t="shared" si="181"/>
        <v>12.152006971508248</v>
      </c>
      <c r="P119" s="262">
        <f>Manufacturing!BZ187</f>
        <v>1.1014973544977462</v>
      </c>
      <c r="Q119" s="262">
        <f>NonManufacturing!CR120</f>
        <v>1.1147742060293</v>
      </c>
      <c r="R119" s="110"/>
      <c r="S119" s="262">
        <f>Manufacturing!CD187</f>
        <v>1.2531745044070455</v>
      </c>
      <c r="T119" s="262">
        <f>NonManufacturing!CV120</f>
        <v>0.9434027417872386</v>
      </c>
      <c r="V119" s="112">
        <f t="shared" si="150"/>
        <v>0.92390262297397863</v>
      </c>
      <c r="W119" s="113">
        <f t="shared" si="162"/>
        <v>1.2392583184562711</v>
      </c>
      <c r="X119" s="112">
        <f t="shared" si="182"/>
        <v>0.93938265193674486</v>
      </c>
      <c r="Y119" s="112">
        <f t="shared" si="183"/>
        <v>1.1954384749598554</v>
      </c>
      <c r="Z119" s="112">
        <f t="shared" si="184"/>
        <v>1.1035495991432198</v>
      </c>
      <c r="AA119" s="112">
        <f t="shared" si="185"/>
        <v>1.1449534298252495</v>
      </c>
      <c r="AB119" s="112">
        <f t="shared" si="186"/>
        <v>1.144954010964071</v>
      </c>
      <c r="AC119" s="112"/>
      <c r="AD119" s="112">
        <f t="shared" si="168"/>
        <v>1.1229741648350069</v>
      </c>
      <c r="AG119" s="89"/>
      <c r="AI119" s="109">
        <f t="shared" si="120"/>
        <v>0.84153328684345674</v>
      </c>
      <c r="AJ119" s="109">
        <f t="shared" si="121"/>
        <v>0.15846671315654326</v>
      </c>
      <c r="AL119" s="109">
        <f t="shared" si="132"/>
        <v>0.84861059259289895</v>
      </c>
      <c r="AM119" s="109">
        <f t="shared" si="133"/>
        <v>0.15125863997614333</v>
      </c>
      <c r="AN119" s="109">
        <f t="shared" si="134"/>
        <v>0.99986923256904225</v>
      </c>
      <c r="AO119" s="109"/>
      <c r="AP119" s="109">
        <f t="shared" si="135"/>
        <v>0.84872157773321755</v>
      </c>
      <c r="AQ119" s="109">
        <f t="shared" si="136"/>
        <v>0.15127842226678251</v>
      </c>
      <c r="AT119" s="19">
        <f t="shared" si="169"/>
        <v>-2.8150956399256382E-3</v>
      </c>
      <c r="AU119" s="19">
        <f t="shared" si="170"/>
        <v>5.2766831348644364E-2</v>
      </c>
      <c r="AV119" s="19"/>
      <c r="AW119" s="19">
        <f t="shared" si="122"/>
        <v>0.43604172605075525</v>
      </c>
      <c r="AX119" s="19">
        <f t="shared" si="123"/>
        <v>0.5639582739492448</v>
      </c>
      <c r="AY119" s="19"/>
      <c r="AZ119" s="19">
        <f t="shared" si="139"/>
        <v>-2.5445261419756813E-2</v>
      </c>
      <c r="BA119" s="19">
        <f t="shared" si="140"/>
        <v>2.012743183622636E-2</v>
      </c>
      <c r="BB119" s="19"/>
      <c r="BC119" s="19"/>
      <c r="BD119" s="19">
        <f t="shared" si="171"/>
        <v>-2.508522563786042E-2</v>
      </c>
      <c r="BE119" s="19">
        <f t="shared" si="172"/>
        <v>-1.5672773903022328E-2</v>
      </c>
      <c r="BF119" s="19"/>
      <c r="BG119" s="19"/>
      <c r="BH119" s="19">
        <f t="shared" si="143"/>
        <v>1.0056089220119417</v>
      </c>
      <c r="BI119" s="19">
        <f t="shared" si="144"/>
        <v>0.81749885455822413</v>
      </c>
      <c r="BJ119" s="19">
        <f t="shared" si="124"/>
        <v>1.1035495991432198</v>
      </c>
      <c r="BK119" s="19"/>
      <c r="BL119" s="19">
        <f t="shared" si="145"/>
        <v>0.98161991617881572</v>
      </c>
      <c r="BM119" s="19">
        <f t="shared" si="146"/>
        <v>1.1442692948152946</v>
      </c>
      <c r="BN119" s="19">
        <f t="shared" si="125"/>
        <v>0.93938265193674486</v>
      </c>
      <c r="BO119" s="19"/>
      <c r="BP119" s="19">
        <f t="shared" si="148"/>
        <v>0.97661640952266904</v>
      </c>
      <c r="BQ119" s="19">
        <f t="shared" si="147"/>
        <v>0.92042699801048733</v>
      </c>
      <c r="BR119" s="19">
        <f t="shared" si="126"/>
        <v>1.1954384749598554</v>
      </c>
      <c r="BU119" s="90"/>
      <c r="BW119" s="87">
        <f t="shared" si="177"/>
        <v>1994</v>
      </c>
      <c r="BX119" s="109">
        <f t="shared" si="173"/>
        <v>1.2201610139085011</v>
      </c>
      <c r="BY119" s="115">
        <f t="shared" si="174"/>
        <v>0.98216932711572091</v>
      </c>
      <c r="BZ119" s="109">
        <f t="shared" si="175"/>
        <v>0.95776050205017638</v>
      </c>
      <c r="CA119" s="109">
        <f t="shared" si="176"/>
        <v>1.1477843721252203</v>
      </c>
      <c r="CD119" s="89"/>
      <c r="CF119" s="112">
        <f t="shared" si="127"/>
        <v>0.73724407508952572</v>
      </c>
      <c r="CG119" s="112">
        <f t="shared" si="128"/>
        <v>1.3132455088164079</v>
      </c>
      <c r="CH119" s="112">
        <f t="shared" si="129"/>
        <v>0.87195237770355394</v>
      </c>
      <c r="CI119" s="112">
        <f t="shared" si="151"/>
        <v>1.3093029745964671</v>
      </c>
      <c r="CJ119" s="112">
        <f t="shared" si="152"/>
        <v>1.1503037110400471</v>
      </c>
      <c r="CK119" s="112">
        <f t="shared" si="153"/>
        <v>0.96818139483922461</v>
      </c>
      <c r="CL119" s="112">
        <f t="shared" si="154"/>
        <v>0.96818247051282613</v>
      </c>
      <c r="CM119" s="112"/>
      <c r="CN119" s="112">
        <f t="shared" si="155"/>
        <v>1.1416498418337253</v>
      </c>
    </row>
    <row r="120" spans="1:92" x14ac:dyDescent="0.2">
      <c r="A120" s="86" t="str">
        <f t="shared" si="130"/>
        <v>Delivered</v>
      </c>
      <c r="B120" s="86">
        <f t="shared" si="131"/>
        <v>1981</v>
      </c>
      <c r="D120" s="108">
        <f t="shared" si="149"/>
        <v>15229.782652348198</v>
      </c>
      <c r="E120" s="108">
        <f t="shared" si="149"/>
        <v>3004.0074696960596</v>
      </c>
      <c r="F120" s="108">
        <f t="shared" si="178"/>
        <v>18233.790122044258</v>
      </c>
      <c r="G120" s="108"/>
      <c r="H120" s="126">
        <f t="shared" si="157"/>
        <v>709318.75475999992</v>
      </c>
      <c r="I120" s="126">
        <f t="shared" si="157"/>
        <v>854251.8248642562</v>
      </c>
      <c r="J120" s="126">
        <f t="shared" si="158"/>
        <v>1563570.5796242561</v>
      </c>
      <c r="L120" s="79">
        <f t="shared" si="179"/>
        <v>21.47099953320879</v>
      </c>
      <c r="M120" s="79">
        <f t="shared" si="180"/>
        <v>3.5165362042667074</v>
      </c>
      <c r="N120" s="79">
        <f t="shared" si="181"/>
        <v>11.661635464147738</v>
      </c>
      <c r="P120" s="262">
        <f>Manufacturing!BZ188</f>
        <v>1.0893905476948549</v>
      </c>
      <c r="Q120" s="262">
        <f>NonManufacturing!CR121</f>
        <v>1.083790444377571</v>
      </c>
      <c r="R120" s="110"/>
      <c r="S120" s="262">
        <f>Manufacturing!CD188</f>
        <v>1.1600387299809258</v>
      </c>
      <c r="T120" s="262">
        <f>NonManufacturing!CV121</f>
        <v>0.9993433651310184</v>
      </c>
      <c r="V120" s="112">
        <f t="shared" si="150"/>
        <v>0.93037675073278303</v>
      </c>
      <c r="W120" s="113">
        <f t="shared" si="162"/>
        <v>1.1892503674194368</v>
      </c>
      <c r="X120" s="112">
        <f t="shared" si="182"/>
        <v>0.96612478882848718</v>
      </c>
      <c r="Y120" s="112">
        <f t="shared" si="183"/>
        <v>1.1309683103642003</v>
      </c>
      <c r="Z120" s="112">
        <f t="shared" si="184"/>
        <v>1.0884023700225287</v>
      </c>
      <c r="AA120" s="112">
        <f t="shared" si="185"/>
        <v>1.1064505005805878</v>
      </c>
      <c r="AB120" s="112">
        <f t="shared" si="186"/>
        <v>1.1064508926474641</v>
      </c>
      <c r="AC120" s="112"/>
      <c r="AD120" s="112">
        <f t="shared" si="168"/>
        <v>1.0926565200223239</v>
      </c>
      <c r="AG120" s="89"/>
      <c r="AI120" s="109">
        <f t="shared" si="120"/>
        <v>0.83525051842818565</v>
      </c>
      <c r="AJ120" s="109">
        <f t="shared" si="121"/>
        <v>0.16474948157181427</v>
      </c>
      <c r="AL120" s="109">
        <f t="shared" si="132"/>
        <v>0.83838797911999652</v>
      </c>
      <c r="AM120" s="109">
        <f t="shared" si="133"/>
        <v>0.1615877409393478</v>
      </c>
      <c r="AN120" s="109">
        <f t="shared" si="134"/>
        <v>0.99997572005934432</v>
      </c>
      <c r="AO120" s="109"/>
      <c r="AP120" s="109">
        <f t="shared" si="135"/>
        <v>0.83840833562463069</v>
      </c>
      <c r="AQ120" s="109">
        <f t="shared" si="136"/>
        <v>0.16159166437536929</v>
      </c>
      <c r="AT120" s="19">
        <f t="shared" si="169"/>
        <v>-1.1052076216316339E-2</v>
      </c>
      <c r="AU120" s="19">
        <f t="shared" si="170"/>
        <v>-2.8187311267239969E-2</v>
      </c>
      <c r="AV120" s="19"/>
      <c r="AW120" s="19">
        <f t="shared" si="122"/>
        <v>0.45365317306651892</v>
      </c>
      <c r="AX120" s="19">
        <f t="shared" si="123"/>
        <v>0.54634682693348113</v>
      </c>
      <c r="AY120" s="19"/>
      <c r="AZ120" s="19">
        <f t="shared" si="139"/>
        <v>3.9595029395565022E-2</v>
      </c>
      <c r="BA120" s="19">
        <f t="shared" si="140"/>
        <v>-3.1726278156066171E-2</v>
      </c>
      <c r="BB120" s="19"/>
      <c r="BC120" s="19"/>
      <c r="BD120" s="19">
        <f t="shared" si="171"/>
        <v>-7.7226543020730856E-2</v>
      </c>
      <c r="BE120" s="19">
        <f t="shared" si="172"/>
        <v>5.7605151305274008E-2</v>
      </c>
      <c r="BF120" s="19"/>
      <c r="BG120" s="19"/>
      <c r="BH120" s="19">
        <f t="shared" si="143"/>
        <v>0.98627408398095451</v>
      </c>
      <c r="BI120" s="19">
        <f t="shared" si="144"/>
        <v>0.80627793393489211</v>
      </c>
      <c r="BJ120" s="19">
        <f t="shared" ref="BJ120:BJ150" si="187">BI120/BI$152</f>
        <v>1.0884023700225287</v>
      </c>
      <c r="BK120" s="19"/>
      <c r="BL120" s="19">
        <f t="shared" si="145"/>
        <v>1.0284677781057672</v>
      </c>
      <c r="BM120" s="19">
        <f t="shared" si="146"/>
        <v>1.1768440991933391</v>
      </c>
      <c r="BN120" s="19">
        <f t="shared" ref="BN120:BN150" si="188">BM120/BM$152</f>
        <v>0.96612478882848718</v>
      </c>
      <c r="BO120" s="19"/>
      <c r="BP120" s="19">
        <f t="shared" si="148"/>
        <v>0.94606985976604097</v>
      </c>
      <c r="BQ120" s="19">
        <f t="shared" si="147"/>
        <v>0.87078824093265983</v>
      </c>
      <c r="BR120" s="19">
        <f t="shared" ref="BR120:BR150" si="189">BQ120/BQ$152</f>
        <v>1.1309683103642003</v>
      </c>
      <c r="BU120" s="90"/>
      <c r="BW120" s="87">
        <f t="shared" si="177"/>
        <v>1995</v>
      </c>
      <c r="BX120" s="109">
        <f t="shared" si="173"/>
        <v>1.2407125537004737</v>
      </c>
      <c r="BY120" s="115">
        <f t="shared" si="174"/>
        <v>0.97805471251300569</v>
      </c>
      <c r="BZ120" s="109">
        <f t="shared" si="175"/>
        <v>0.96692578748476932</v>
      </c>
      <c r="CA120" s="109">
        <f t="shared" si="176"/>
        <v>1.1733493428961295</v>
      </c>
      <c r="CD120" s="89"/>
      <c r="CF120" s="112">
        <f t="shared" ref="CF120:CF149" si="190">V120/V$153</f>
        <v>0.74241021729203105</v>
      </c>
      <c r="CG120" s="112">
        <f t="shared" ref="CG120:CG149" si="191">W120/W$153</f>
        <v>1.2602519431278263</v>
      </c>
      <c r="CH120" s="112">
        <f t="shared" ref="CH120:CH149" si="192">X120/X$153</f>
        <v>0.89677492451081475</v>
      </c>
      <c r="CI120" s="112">
        <f t="shared" si="151"/>
        <v>1.23869208156774</v>
      </c>
      <c r="CJ120" s="112">
        <f t="shared" si="152"/>
        <v>1.1345147389059151</v>
      </c>
      <c r="CK120" s="112">
        <f t="shared" si="153"/>
        <v>0.93562302279506016</v>
      </c>
      <c r="CL120" s="112">
        <f t="shared" si="154"/>
        <v>0.93562391894023389</v>
      </c>
      <c r="CM120" s="112"/>
      <c r="CN120" s="112">
        <f t="shared" si="155"/>
        <v>1.1108279979400539</v>
      </c>
    </row>
    <row r="121" spans="1:92" x14ac:dyDescent="0.2">
      <c r="A121" s="86" t="str">
        <f t="shared" si="130"/>
        <v>Delivered</v>
      </c>
      <c r="B121" s="86">
        <f t="shared" si="131"/>
        <v>1982</v>
      </c>
      <c r="D121" s="108">
        <f t="shared" si="149"/>
        <v>13534.173022804127</v>
      </c>
      <c r="E121" s="108">
        <f t="shared" si="149"/>
        <v>2806.7101929576461</v>
      </c>
      <c r="F121" s="108">
        <f t="shared" si="178"/>
        <v>16340.883215761773</v>
      </c>
      <c r="G121" s="108"/>
      <c r="H121" s="126">
        <f t="shared" si="157"/>
        <v>657750.76811999991</v>
      </c>
      <c r="I121" s="126">
        <f t="shared" si="157"/>
        <v>786799.42142843758</v>
      </c>
      <c r="J121" s="126">
        <f t="shared" si="158"/>
        <v>1444550.1895484375</v>
      </c>
      <c r="L121" s="79">
        <f t="shared" si="179"/>
        <v>20.576445788862927</v>
      </c>
      <c r="M121" s="79">
        <f t="shared" si="180"/>
        <v>3.567249945179233</v>
      </c>
      <c r="N121" s="79">
        <f t="shared" si="181"/>
        <v>11.312091012130143</v>
      </c>
      <c r="P121" s="262">
        <f>Manufacturing!BZ189</f>
        <v>1.0673518812449421</v>
      </c>
      <c r="Q121" s="262">
        <f>NonManufacturing!CR122</f>
        <v>1.0642162151068195</v>
      </c>
      <c r="R121" s="110"/>
      <c r="S121" s="262">
        <f>Manufacturing!CD189</f>
        <v>1.1346620051641636</v>
      </c>
      <c r="T121" s="262">
        <f>NonManufacturing!CV122</f>
        <v>1.0324014981887522</v>
      </c>
      <c r="V121" s="112">
        <f t="shared" si="150"/>
        <v>0.85955564087517811</v>
      </c>
      <c r="W121" s="113">
        <f t="shared" si="162"/>
        <v>1.1536039206350766</v>
      </c>
      <c r="X121" s="112">
        <f t="shared" si="182"/>
        <v>0.96859692381155071</v>
      </c>
      <c r="Y121" s="112">
        <f t="shared" si="183"/>
        <v>1.1164475991210345</v>
      </c>
      <c r="Z121" s="112">
        <f t="shared" si="184"/>
        <v>1.0667805583139645</v>
      </c>
      <c r="AA121" s="112">
        <f t="shared" si="185"/>
        <v>0.99158629702989531</v>
      </c>
      <c r="AB121" s="112">
        <f t="shared" si="186"/>
        <v>0.99158675731760126</v>
      </c>
      <c r="AC121" s="112"/>
      <c r="AD121" s="112">
        <f t="shared" si="168"/>
        <v>1.0813877101054254</v>
      </c>
      <c r="AG121" s="89"/>
      <c r="AI121" s="109">
        <f t="shared" si="120"/>
        <v>0.82823999438106233</v>
      </c>
      <c r="AJ121" s="109">
        <f t="shared" si="121"/>
        <v>0.17176000561893764</v>
      </c>
      <c r="AL121" s="109">
        <f t="shared" si="132"/>
        <v>0.83174033225268174</v>
      </c>
      <c r="AM121" s="109">
        <f t="shared" si="133"/>
        <v>0.16823039899351724</v>
      </c>
      <c r="AN121" s="109">
        <f t="shared" si="134"/>
        <v>0.99997073124619895</v>
      </c>
      <c r="AO121" s="109"/>
      <c r="AP121" s="109">
        <f t="shared" si="135"/>
        <v>0.83176467696823231</v>
      </c>
      <c r="AQ121" s="109">
        <f t="shared" si="136"/>
        <v>0.16823532303176769</v>
      </c>
      <c r="AT121" s="19">
        <f t="shared" si="169"/>
        <v>-2.0437705752668213E-2</v>
      </c>
      <c r="AU121" s="19">
        <f t="shared" si="170"/>
        <v>-1.8225987372433649E-2</v>
      </c>
      <c r="AV121" s="19"/>
      <c r="AW121" s="19">
        <f t="shared" si="122"/>
        <v>0.45533258233527424</v>
      </c>
      <c r="AX121" s="19">
        <f t="shared" si="123"/>
        <v>0.54466741766472582</v>
      </c>
      <c r="AY121" s="19"/>
      <c r="AZ121" s="19">
        <f t="shared" si="139"/>
        <v>3.6951320076528084E-3</v>
      </c>
      <c r="BA121" s="19">
        <f t="shared" si="140"/>
        <v>-3.0786226733739842E-3</v>
      </c>
      <c r="BB121" s="19"/>
      <c r="BC121" s="19"/>
      <c r="BD121" s="19">
        <f t="shared" si="171"/>
        <v>-2.2118578698121494E-2</v>
      </c>
      <c r="BE121" s="19">
        <f t="shared" si="172"/>
        <v>3.2544490580163857E-2</v>
      </c>
      <c r="BF121" s="19"/>
      <c r="BG121" s="19"/>
      <c r="BH121" s="19">
        <f t="shared" si="143"/>
        <v>0.98013435811600025</v>
      </c>
      <c r="BI121" s="19">
        <f t="shared" si="144"/>
        <v>0.79026070524037029</v>
      </c>
      <c r="BJ121" s="19">
        <f t="shared" si="187"/>
        <v>1.0667805583139645</v>
      </c>
      <c r="BK121" s="19"/>
      <c r="BL121" s="19">
        <f t="shared" si="145"/>
        <v>1.0025588153949152</v>
      </c>
      <c r="BM121" s="19">
        <f t="shared" si="146"/>
        <v>1.1798554259917702</v>
      </c>
      <c r="BN121" s="19">
        <f t="shared" si="188"/>
        <v>0.96859692381155071</v>
      </c>
      <c r="BO121" s="19"/>
      <c r="BP121" s="19">
        <f t="shared" si="148"/>
        <v>0.98716081510852449</v>
      </c>
      <c r="BQ121" s="19">
        <f t="shared" si="147"/>
        <v>0.8596080297060027</v>
      </c>
      <c r="BR121" s="19">
        <f t="shared" si="189"/>
        <v>1.1164475991210345</v>
      </c>
      <c r="BU121" s="90"/>
      <c r="BW121" s="87">
        <f t="shared" si="177"/>
        <v>1996</v>
      </c>
      <c r="BX121" s="109">
        <f t="shared" si="173"/>
        <v>1.2531841952908016</v>
      </c>
      <c r="BY121" s="115">
        <f t="shared" si="174"/>
        <v>0.98364150169834785</v>
      </c>
      <c r="BZ121" s="109">
        <f t="shared" si="175"/>
        <v>0.95935498473307146</v>
      </c>
      <c r="CA121" s="109">
        <f t="shared" si="176"/>
        <v>1.1825808107820963</v>
      </c>
      <c r="CD121" s="89"/>
      <c r="CF121" s="112">
        <f t="shared" si="190"/>
        <v>0.68589728796868366</v>
      </c>
      <c r="CG121" s="112">
        <f t="shared" si="191"/>
        <v>1.2224773036941867</v>
      </c>
      <c r="CH121" s="112">
        <f t="shared" si="192"/>
        <v>0.899069605993427</v>
      </c>
      <c r="CI121" s="112">
        <f t="shared" si="151"/>
        <v>1.2227882849088849</v>
      </c>
      <c r="CJ121" s="112">
        <f t="shared" si="152"/>
        <v>1.1119768753906907</v>
      </c>
      <c r="CK121" s="112">
        <f t="shared" si="153"/>
        <v>0.83849297198785866</v>
      </c>
      <c r="CL121" s="112">
        <f t="shared" si="154"/>
        <v>0.8384938672071115</v>
      </c>
      <c r="CM121" s="112"/>
      <c r="CN121" s="112">
        <f t="shared" si="155"/>
        <v>1.0993717815264095</v>
      </c>
    </row>
    <row r="122" spans="1:92" x14ac:dyDescent="0.2">
      <c r="A122" s="86" t="str">
        <f t="shared" si="130"/>
        <v>Delivered</v>
      </c>
      <c r="B122" s="86">
        <f t="shared" si="131"/>
        <v>1983</v>
      </c>
      <c r="D122" s="108">
        <f t="shared" si="149"/>
        <v>14217.915005634133</v>
      </c>
      <c r="E122" s="108">
        <f t="shared" si="149"/>
        <v>2934.2425001021588</v>
      </c>
      <c r="F122" s="108">
        <f t="shared" si="178"/>
        <v>17152.157505736293</v>
      </c>
      <c r="G122" s="108"/>
      <c r="H122" s="126">
        <f t="shared" si="157"/>
        <v>709742.47223999992</v>
      </c>
      <c r="I122" s="126">
        <f t="shared" si="157"/>
        <v>757163.95807559357</v>
      </c>
      <c r="J122" s="126">
        <f t="shared" si="158"/>
        <v>1466906.4303155935</v>
      </c>
      <c r="L122" s="79">
        <f t="shared" si="179"/>
        <v>20.032498493096149</v>
      </c>
      <c r="M122" s="79">
        <f t="shared" si="180"/>
        <v>3.8753066212499387</v>
      </c>
      <c r="N122" s="79">
        <f t="shared" si="181"/>
        <v>11.692741371408495</v>
      </c>
      <c r="P122" s="262">
        <f>Manufacturing!BZ190</f>
        <v>1.0940820705766019</v>
      </c>
      <c r="Q122" s="262">
        <f>NonManufacturing!CR123</f>
        <v>1.1649868507021619</v>
      </c>
      <c r="R122" s="110"/>
      <c r="S122" s="262">
        <f>Manufacturing!CD190</f>
        <v>1.0776779510926864</v>
      </c>
      <c r="T122" s="262">
        <f>NonManufacturing!CV123</f>
        <v>1.0245425622744806</v>
      </c>
      <c r="V122" s="112">
        <f t="shared" si="150"/>
        <v>0.87285835129618439</v>
      </c>
      <c r="W122" s="113">
        <f t="shared" si="162"/>
        <v>1.1924225392603849</v>
      </c>
      <c r="X122" s="112">
        <f t="shared" si="182"/>
        <v>1.0092321355480123</v>
      </c>
      <c r="Y122" s="112">
        <f t="shared" si="183"/>
        <v>1.068385090268529</v>
      </c>
      <c r="Z122" s="112">
        <f t="shared" si="184"/>
        <v>1.1058878634872511</v>
      </c>
      <c r="AA122" s="112">
        <f t="shared" si="185"/>
        <v>1.0408155037856996</v>
      </c>
      <c r="AB122" s="112">
        <f t="shared" si="186"/>
        <v>1.0408159716672294</v>
      </c>
      <c r="AC122" s="112"/>
      <c r="AD122" s="112">
        <f t="shared" si="168"/>
        <v>1.0782485662393635</v>
      </c>
      <c r="AG122" s="89"/>
      <c r="AI122" s="109">
        <f t="shared" si="120"/>
        <v>0.82892866398172682</v>
      </c>
      <c r="AJ122" s="109">
        <f t="shared" si="121"/>
        <v>0.17107133601827312</v>
      </c>
      <c r="AL122" s="109">
        <f t="shared" si="132"/>
        <v>0.82858428148297836</v>
      </c>
      <c r="AM122" s="109">
        <f t="shared" si="133"/>
        <v>0.17141544025512245</v>
      </c>
      <c r="AN122" s="109">
        <f t="shared" si="134"/>
        <v>0.99999972173810081</v>
      </c>
      <c r="AO122" s="109"/>
      <c r="AP122" s="109">
        <f t="shared" si="135"/>
        <v>0.82858451204647832</v>
      </c>
      <c r="AQ122" s="109">
        <f t="shared" si="136"/>
        <v>0.17141548795352168</v>
      </c>
      <c r="AT122" s="19">
        <f t="shared" si="169"/>
        <v>2.4735016433188019E-2</v>
      </c>
      <c r="AU122" s="19">
        <f t="shared" si="170"/>
        <v>9.0471220041010478E-2</v>
      </c>
      <c r="AV122" s="19"/>
      <c r="AW122" s="19">
        <f t="shared" si="122"/>
        <v>0.48383622675053944</v>
      </c>
      <c r="AX122" s="19">
        <f t="shared" si="123"/>
        <v>0.5161637732494605</v>
      </c>
      <c r="AY122" s="19"/>
      <c r="AZ122" s="19">
        <f t="shared" si="139"/>
        <v>6.0718372848326263E-2</v>
      </c>
      <c r="BA122" s="19">
        <f t="shared" si="140"/>
        <v>-5.3751260429953797E-2</v>
      </c>
      <c r="BB122" s="19"/>
      <c r="BC122" s="19"/>
      <c r="BD122" s="19">
        <f t="shared" si="171"/>
        <v>-5.1526132591515686E-2</v>
      </c>
      <c r="BE122" s="19">
        <f t="shared" si="172"/>
        <v>-7.6414077624117954E-3</v>
      </c>
      <c r="BF122" s="19"/>
      <c r="BG122" s="19"/>
      <c r="BH122" s="19">
        <f t="shared" si="143"/>
        <v>1.0366591843734903</v>
      </c>
      <c r="BI122" s="19">
        <f t="shared" si="144"/>
        <v>0.81923101813690147</v>
      </c>
      <c r="BJ122" s="19">
        <f t="shared" si="187"/>
        <v>1.1058878634872511</v>
      </c>
      <c r="BK122" s="19"/>
      <c r="BL122" s="19">
        <f t="shared" si="145"/>
        <v>1.0419526541304269</v>
      </c>
      <c r="BM122" s="19">
        <f t="shared" si="146"/>
        <v>1.2293534926023104</v>
      </c>
      <c r="BN122" s="19">
        <f t="shared" si="188"/>
        <v>1.0092321355480123</v>
      </c>
      <c r="BO122" s="19"/>
      <c r="BP122" s="19">
        <f t="shared" si="148"/>
        <v>0.95695050185038277</v>
      </c>
      <c r="BQ122" s="19">
        <f t="shared" si="147"/>
        <v>0.82260233542177807</v>
      </c>
      <c r="BR122" s="19">
        <f t="shared" si="189"/>
        <v>1.068385090268529</v>
      </c>
      <c r="BU122" s="90"/>
      <c r="BW122" s="87">
        <f t="shared" si="177"/>
        <v>1997</v>
      </c>
      <c r="BX122" s="109">
        <f t="shared" si="173"/>
        <v>1.313848889728906</v>
      </c>
      <c r="BY122" s="115">
        <f t="shared" si="174"/>
        <v>0.98065628458270238</v>
      </c>
      <c r="BZ122" s="109">
        <f t="shared" si="175"/>
        <v>0.92160197460741045</v>
      </c>
      <c r="CA122" s="109">
        <f t="shared" si="176"/>
        <v>1.1874224544186069</v>
      </c>
      <c r="CD122" s="89"/>
      <c r="CF122" s="112">
        <f t="shared" si="190"/>
        <v>0.69651241579346401</v>
      </c>
      <c r="CG122" s="112">
        <f t="shared" si="191"/>
        <v>1.2636135025067525</v>
      </c>
      <c r="CH122" s="112">
        <f t="shared" si="192"/>
        <v>0.93678796221284855</v>
      </c>
      <c r="CI122" s="112">
        <f t="shared" si="151"/>
        <v>1.1701478629003264</v>
      </c>
      <c r="CJ122" s="112">
        <f t="shared" si="152"/>
        <v>1.1527410406846956</v>
      </c>
      <c r="CK122" s="112">
        <f t="shared" si="153"/>
        <v>0.88012156649841256</v>
      </c>
      <c r="CL122" s="112">
        <f t="shared" si="154"/>
        <v>0.88012249326021863</v>
      </c>
      <c r="CM122" s="112"/>
      <c r="CN122" s="112">
        <f t="shared" si="155"/>
        <v>1.0961804319741164</v>
      </c>
    </row>
    <row r="123" spans="1:92" x14ac:dyDescent="0.2">
      <c r="A123" s="86" t="str">
        <f t="shared" si="130"/>
        <v>Delivered</v>
      </c>
      <c r="B123" s="86">
        <f t="shared" si="131"/>
        <v>1984</v>
      </c>
      <c r="D123" s="108">
        <f t="shared" si="149"/>
        <v>14595.394052916632</v>
      </c>
      <c r="E123" s="108">
        <f t="shared" si="149"/>
        <v>2988.3999201193728</v>
      </c>
      <c r="F123" s="108">
        <f t="shared" si="178"/>
        <v>17583.793973036005</v>
      </c>
      <c r="G123" s="108"/>
      <c r="H123" s="126">
        <f t="shared" si="157"/>
        <v>777521.57579999999</v>
      </c>
      <c r="I123" s="126">
        <f t="shared" si="157"/>
        <v>844156.45757647674</v>
      </c>
      <c r="J123" s="126">
        <f t="shared" si="158"/>
        <v>1621678.0333764767</v>
      </c>
      <c r="L123" s="79">
        <f t="shared" si="179"/>
        <v>18.771690081910947</v>
      </c>
      <c r="M123" s="79">
        <f t="shared" si="180"/>
        <v>3.5401019482796974</v>
      </c>
      <c r="N123" s="79">
        <f t="shared" si="181"/>
        <v>10.84296241987381</v>
      </c>
      <c r="P123" s="262">
        <f>Manufacturing!BZ191</f>
        <v>1.0500680323835909</v>
      </c>
      <c r="Q123" s="262">
        <f>NonManufacturing!CR124</f>
        <v>1.077312594386945</v>
      </c>
      <c r="R123" s="110"/>
      <c r="S123" s="262">
        <f>Manufacturing!CD191</f>
        <v>1.0521796713211498</v>
      </c>
      <c r="T123" s="262">
        <f>NonManufacturing!CV124</f>
        <v>1.0120896649479703</v>
      </c>
      <c r="V123" s="112">
        <f t="shared" si="150"/>
        <v>0.96495262771579593</v>
      </c>
      <c r="W123" s="113">
        <f t="shared" si="162"/>
        <v>1.1057623162200667</v>
      </c>
      <c r="X123" s="112">
        <f t="shared" si="182"/>
        <v>1.0030902988902379</v>
      </c>
      <c r="Y123" s="112">
        <f t="shared" si="183"/>
        <v>1.045192540733727</v>
      </c>
      <c r="Z123" s="112">
        <f t="shared" si="184"/>
        <v>1.0546914245074981</v>
      </c>
      <c r="AA123" s="112">
        <f t="shared" si="185"/>
        <v>1.0670081578766375</v>
      </c>
      <c r="AB123" s="112">
        <f t="shared" si="186"/>
        <v>1.0670082526656584</v>
      </c>
      <c r="AC123" s="112"/>
      <c r="AD123" s="112">
        <f t="shared" si="168"/>
        <v>1.0484224980824415</v>
      </c>
      <c r="AG123" s="89"/>
      <c r="AI123" s="109">
        <f t="shared" si="120"/>
        <v>0.83004805875785648</v>
      </c>
      <c r="AJ123" s="109">
        <f t="shared" si="121"/>
        <v>0.16995194124214355</v>
      </c>
      <c r="AL123" s="109">
        <f t="shared" si="132"/>
        <v>0.82948823548450201</v>
      </c>
      <c r="AM123" s="109">
        <f t="shared" si="133"/>
        <v>0.17051102623395373</v>
      </c>
      <c r="AN123" s="109">
        <f t="shared" si="134"/>
        <v>0.99999926171845577</v>
      </c>
      <c r="AO123" s="109"/>
      <c r="AP123" s="109">
        <f t="shared" si="135"/>
        <v>0.82948884788080957</v>
      </c>
      <c r="AQ123" s="109">
        <f t="shared" si="136"/>
        <v>0.17051115211919043</v>
      </c>
      <c r="AT123" s="19">
        <f t="shared" si="169"/>
        <v>-4.1060765177863667E-2</v>
      </c>
      <c r="AU123" s="19">
        <f t="shared" si="170"/>
        <v>-7.8240198457223742E-2</v>
      </c>
      <c r="AV123" s="19"/>
      <c r="AW123" s="19">
        <f t="shared" si="122"/>
        <v>0.47945495949102268</v>
      </c>
      <c r="AX123" s="19">
        <f t="shared" si="123"/>
        <v>0.52054504050897732</v>
      </c>
      <c r="AY123" s="19"/>
      <c r="AZ123" s="19">
        <f t="shared" si="139"/>
        <v>-9.0965173009144428E-3</v>
      </c>
      <c r="BA123" s="19">
        <f t="shared" si="140"/>
        <v>8.4523123273634888E-3</v>
      </c>
      <c r="BB123" s="19"/>
      <c r="BC123" s="19"/>
      <c r="BD123" s="19">
        <f t="shared" si="171"/>
        <v>-2.3944791224106185E-2</v>
      </c>
      <c r="BE123" s="19">
        <f t="shared" si="172"/>
        <v>-1.2229063602058644E-2</v>
      </c>
      <c r="BF123" s="19"/>
      <c r="BG123" s="19"/>
      <c r="BH123" s="19">
        <f t="shared" si="143"/>
        <v>0.95370557841342729</v>
      </c>
      <c r="BI123" s="19">
        <f t="shared" si="144"/>
        <v>0.78130519200647452</v>
      </c>
      <c r="BJ123" s="19">
        <f t="shared" si="187"/>
        <v>1.0546914245074981</v>
      </c>
      <c r="BK123" s="19"/>
      <c r="BL123" s="19">
        <f t="shared" si="145"/>
        <v>0.9939143469163918</v>
      </c>
      <c r="BM123" s="19">
        <f t="shared" si="146"/>
        <v>1.2218720737292106</v>
      </c>
      <c r="BN123" s="19">
        <f t="shared" si="188"/>
        <v>1.0030902988902379</v>
      </c>
      <c r="BO123" s="19"/>
      <c r="BP123" s="19">
        <f t="shared" si="148"/>
        <v>0.97829195694880677</v>
      </c>
      <c r="BQ123" s="19">
        <f t="shared" si="147"/>
        <v>0.80474524851043006</v>
      </c>
      <c r="BR123" s="19">
        <f t="shared" si="189"/>
        <v>1.045192540733727</v>
      </c>
      <c r="BU123" s="90"/>
      <c r="BW123" s="87">
        <f t="shared" si="177"/>
        <v>1998</v>
      </c>
      <c r="BX123" s="109">
        <f t="shared" si="173"/>
        <v>1.3554499440435852</v>
      </c>
      <c r="BY123" s="115">
        <f t="shared" si="174"/>
        <v>0.96707904882513829</v>
      </c>
      <c r="BZ123" s="109">
        <f t="shared" si="175"/>
        <v>0.92842995639482584</v>
      </c>
      <c r="CA123" s="109">
        <f t="shared" si="176"/>
        <v>1.2170099806013641</v>
      </c>
      <c r="CD123" s="89"/>
      <c r="CF123" s="112">
        <f t="shared" si="190"/>
        <v>0.77000063625274062</v>
      </c>
      <c r="CG123" s="112">
        <f t="shared" si="191"/>
        <v>1.171779421584469</v>
      </c>
      <c r="CH123" s="112">
        <f t="shared" si="192"/>
        <v>0.93108699566192077</v>
      </c>
      <c r="CI123" s="112">
        <f t="shared" si="151"/>
        <v>1.1447462427162245</v>
      </c>
      <c r="CJ123" s="112">
        <f t="shared" si="152"/>
        <v>1.0993755609670937</v>
      </c>
      <c r="CK123" s="112">
        <f t="shared" si="153"/>
        <v>0.90227027553033889</v>
      </c>
      <c r="CL123" s="112">
        <f t="shared" si="154"/>
        <v>0.90227090016790956</v>
      </c>
      <c r="CM123" s="112"/>
      <c r="CN123" s="112">
        <f t="shared" si="155"/>
        <v>1.0658583399259214</v>
      </c>
    </row>
    <row r="124" spans="1:92" x14ac:dyDescent="0.2">
      <c r="A124" s="86" t="str">
        <f t="shared" si="130"/>
        <v>Delivered</v>
      </c>
      <c r="B124" s="86">
        <f t="shared" si="131"/>
        <v>1985</v>
      </c>
      <c r="D124" s="108">
        <f t="shared" ref="D124:E150" si="193">D202+D280</f>
        <v>13627.179765509132</v>
      </c>
      <c r="E124" s="108">
        <f t="shared" si="193"/>
        <v>2852.3497312002055</v>
      </c>
      <c r="F124" s="108">
        <f>D124+E124</f>
        <v>16479.529496709336</v>
      </c>
      <c r="G124" s="108"/>
      <c r="H124" s="126">
        <f t="shared" si="157"/>
        <v>802065.80316000001</v>
      </c>
      <c r="I124" s="126">
        <f t="shared" si="157"/>
        <v>878512.06853848882</v>
      </c>
      <c r="J124" s="126">
        <f t="shared" si="158"/>
        <v>1680577.8716984889</v>
      </c>
      <c r="L124" s="79">
        <f>D124/H124*1000</f>
        <v>16.99010194901766</v>
      </c>
      <c r="M124" s="79">
        <f>E124/I124*1000</f>
        <v>3.2467962972272364</v>
      </c>
      <c r="N124" s="79">
        <f>F124/J124*1000</f>
        <v>9.8058708104100969</v>
      </c>
      <c r="P124" s="262">
        <f>Manufacturing!BZ192</f>
        <v>1</v>
      </c>
      <c r="Q124" s="262">
        <f>NonManufacturing!CR125</f>
        <v>1</v>
      </c>
      <c r="R124" s="110"/>
      <c r="S124" s="262">
        <f>Manufacturing!CD192</f>
        <v>1</v>
      </c>
      <c r="T124" s="262">
        <f>NonManufacturing!CV125</f>
        <v>1</v>
      </c>
      <c r="V124" s="112">
        <f t="shared" si="150"/>
        <v>1</v>
      </c>
      <c r="W124" s="113">
        <f t="shared" si="162"/>
        <v>1</v>
      </c>
      <c r="X124" s="112">
        <f t="shared" ref="X124:X149" si="194">BN124</f>
        <v>1</v>
      </c>
      <c r="Y124" s="112">
        <f t="shared" ref="Y124:Y149" si="195">BR124</f>
        <v>1</v>
      </c>
      <c r="Z124" s="112">
        <f t="shared" ref="Z124:Z149" si="196">BJ124</f>
        <v>1</v>
      </c>
      <c r="AA124" s="112">
        <f t="shared" ref="AA124:AA149" si="197">V124*X124*Y124*Z124</f>
        <v>1</v>
      </c>
      <c r="AB124" s="112">
        <f t="shared" si="186"/>
        <v>1</v>
      </c>
      <c r="AC124" s="112"/>
      <c r="AD124" s="112">
        <f t="shared" si="168"/>
        <v>1</v>
      </c>
      <c r="AF124" s="87">
        <f>AF46</f>
        <v>1985</v>
      </c>
      <c r="AG124" s="89"/>
      <c r="AI124" s="109">
        <f t="shared" si="120"/>
        <v>0.82691558446679159</v>
      </c>
      <c r="AJ124" s="109">
        <f t="shared" si="121"/>
        <v>0.17308441553320852</v>
      </c>
      <c r="AL124" s="109">
        <f t="shared" si="132"/>
        <v>0.82848083462580913</v>
      </c>
      <c r="AM124" s="109">
        <f t="shared" si="133"/>
        <v>0.17151341085930177</v>
      </c>
      <c r="AN124" s="109">
        <f t="shared" si="134"/>
        <v>0.99999424548511096</v>
      </c>
      <c r="AO124" s="109"/>
      <c r="AP124" s="109">
        <f t="shared" si="135"/>
        <v>0.82848560215854206</v>
      </c>
      <c r="AQ124" s="109">
        <f t="shared" si="136"/>
        <v>0.17151439784145783</v>
      </c>
      <c r="AT124" s="19">
        <f t="shared" si="169"/>
        <v>-4.8854954816749792E-2</v>
      </c>
      <c r="AU124" s="19">
        <f t="shared" si="170"/>
        <v>-7.4469601545808034E-2</v>
      </c>
      <c r="AV124" s="19"/>
      <c r="AW124" s="19">
        <f t="shared" si="122"/>
        <v>0.47725595860035097</v>
      </c>
      <c r="AX124" s="19">
        <f t="shared" si="123"/>
        <v>0.52274404139964892</v>
      </c>
      <c r="AY124" s="19"/>
      <c r="AZ124" s="19">
        <f t="shared" si="139"/>
        <v>-4.5970098628945718E-3</v>
      </c>
      <c r="BA124" s="19">
        <f t="shared" si="140"/>
        <v>4.2155222081237953E-3</v>
      </c>
      <c r="BB124" s="19"/>
      <c r="BC124" s="19"/>
      <c r="BD124" s="19">
        <f t="shared" si="171"/>
        <v>-5.0863889961757079E-2</v>
      </c>
      <c r="BE124" s="19">
        <f t="shared" si="172"/>
        <v>-1.2017168667615983E-2</v>
      </c>
      <c r="BF124" s="19"/>
      <c r="BG124" s="19"/>
      <c r="BH124" s="19">
        <f t="shared" si="143"/>
        <v>0.94814462008825295</v>
      </c>
      <c r="BI124" s="19">
        <f t="shared" si="144"/>
        <v>0.74079031444795829</v>
      </c>
      <c r="BJ124" s="19">
        <f t="shared" si="187"/>
        <v>1</v>
      </c>
      <c r="BK124" s="19"/>
      <c r="BL124" s="19">
        <f t="shared" si="145"/>
        <v>0.99691922163572233</v>
      </c>
      <c r="BM124" s="19">
        <f t="shared" si="146"/>
        <v>1.2181077566805505</v>
      </c>
      <c r="BN124" s="19">
        <f t="shared" si="188"/>
        <v>1</v>
      </c>
      <c r="BO124" s="19"/>
      <c r="BP124" s="19">
        <f t="shared" si="148"/>
        <v>0.95676151620638084</v>
      </c>
      <c r="BQ124" s="19">
        <f t="shared" si="147"/>
        <v>0.76994928412471975</v>
      </c>
      <c r="BR124" s="19">
        <f t="shared" si="189"/>
        <v>1</v>
      </c>
      <c r="BU124" s="90"/>
      <c r="BW124" s="87">
        <f t="shared" si="177"/>
        <v>1999</v>
      </c>
      <c r="BX124" s="109">
        <f t="shared" si="173"/>
        <v>1.3821585760040638</v>
      </c>
      <c r="BY124" s="115">
        <f t="shared" si="174"/>
        <v>0.96181530428176876</v>
      </c>
      <c r="BZ124" s="109">
        <f t="shared" si="175"/>
        <v>0.92804099885208902</v>
      </c>
      <c r="CA124" s="109">
        <f t="shared" si="176"/>
        <v>1.2337187149943165</v>
      </c>
      <c r="CD124" s="89"/>
      <c r="CF124" s="112">
        <f t="shared" si="190"/>
        <v>0.79796729304262393</v>
      </c>
      <c r="CG124" s="112">
        <f t="shared" si="191"/>
        <v>1.0597027990518568</v>
      </c>
      <c r="CH124" s="112">
        <f t="shared" si="192"/>
        <v>0.92821852299042518</v>
      </c>
      <c r="CI124" s="112">
        <f t="shared" si="151"/>
        <v>1.0952491508527324</v>
      </c>
      <c r="CJ124" s="112">
        <f t="shared" si="152"/>
        <v>1.0423670235874549</v>
      </c>
      <c r="CK124" s="112">
        <f t="shared" si="153"/>
        <v>0.84560766369947027</v>
      </c>
      <c r="CL124" s="112">
        <f t="shared" si="154"/>
        <v>0.84560817398910182</v>
      </c>
      <c r="CM124" s="112"/>
      <c r="CN124" s="112">
        <f t="shared" si="155"/>
        <v>1.0166305491110406</v>
      </c>
    </row>
    <row r="125" spans="1:92" x14ac:dyDescent="0.2">
      <c r="A125" s="86" t="str">
        <f t="shared" si="130"/>
        <v>Delivered</v>
      </c>
      <c r="B125" s="86">
        <f t="shared" si="131"/>
        <v>1986</v>
      </c>
      <c r="D125" s="108">
        <f t="shared" si="193"/>
        <v>14032.206452737024</v>
      </c>
      <c r="E125" s="108">
        <f t="shared" si="193"/>
        <v>2703.7499591959822</v>
      </c>
      <c r="F125" s="108">
        <f t="shared" ref="F125:F140" si="198">D125+E125</f>
        <v>16735.956411933006</v>
      </c>
      <c r="G125" s="108"/>
      <c r="H125" s="126">
        <f t="shared" si="157"/>
        <v>801579.31272000005</v>
      </c>
      <c r="I125" s="126">
        <f t="shared" si="157"/>
        <v>864220.20043966675</v>
      </c>
      <c r="J125" s="126">
        <f t="shared" si="158"/>
        <v>1665799.5131596667</v>
      </c>
      <c r="L125" s="79">
        <f t="shared" ref="L125:L149" si="199">D125/H125*1000</f>
        <v>17.505699348853604</v>
      </c>
      <c r="M125" s="79">
        <f t="shared" ref="M125:M149" si="200">E125/I125*1000</f>
        <v>3.1285428850430317</v>
      </c>
      <c r="N125" s="79">
        <f t="shared" ref="N125:N149" si="201">F125/J125*1000</f>
        <v>10.046801118454203</v>
      </c>
      <c r="P125" s="262">
        <f>Manufacturing!BZ193</f>
        <v>1.0371679122485638</v>
      </c>
      <c r="Q125" s="262">
        <f>NonManufacturing!CR126</f>
        <v>0.97772017098951958</v>
      </c>
      <c r="R125" s="110"/>
      <c r="S125" s="262">
        <f>Manufacturing!CD193</f>
        <v>0.99342343043315551</v>
      </c>
      <c r="T125" s="262">
        <f>NonManufacturing!CV126</f>
        <v>0.98553600567073674</v>
      </c>
      <c r="V125" s="112">
        <f t="shared" si="150"/>
        <v>0.99120638276411055</v>
      </c>
      <c r="W125" s="113">
        <f t="shared" si="162"/>
        <v>1.0245700063464358</v>
      </c>
      <c r="X125" s="112">
        <f t="shared" si="194"/>
        <v>1.0055993780976444</v>
      </c>
      <c r="Y125" s="112">
        <f t="shared" si="195"/>
        <v>0.99209975023435937</v>
      </c>
      <c r="Z125" s="112">
        <f t="shared" si="196"/>
        <v>1.0269783629345322</v>
      </c>
      <c r="AA125" s="112">
        <f t="shared" si="197"/>
        <v>1.0155603112997931</v>
      </c>
      <c r="AB125" s="112">
        <f t="shared" si="186"/>
        <v>1.0155603298792526</v>
      </c>
      <c r="AC125" s="112"/>
      <c r="AD125" s="112">
        <f t="shared" si="168"/>
        <v>0.99765489184650014</v>
      </c>
      <c r="AF125" s="87">
        <f t="shared" ref="AF125:AF150" si="202">AF47</f>
        <v>1986</v>
      </c>
      <c r="AG125" s="89"/>
      <c r="AI125" s="109">
        <f t="shared" si="120"/>
        <v>0.83844664190997986</v>
      </c>
      <c r="AJ125" s="109">
        <f t="shared" si="121"/>
        <v>0.16155335809002019</v>
      </c>
      <c r="AL125" s="109">
        <f t="shared" si="132"/>
        <v>0.83266780607481117</v>
      </c>
      <c r="AM125" s="109">
        <f t="shared" si="133"/>
        <v>0.1672526423408601</v>
      </c>
      <c r="AN125" s="109">
        <f t="shared" si="134"/>
        <v>0.99992044841567129</v>
      </c>
      <c r="AO125" s="109"/>
      <c r="AP125" s="109">
        <f t="shared" si="135"/>
        <v>0.83273405138792356</v>
      </c>
      <c r="AQ125" s="109">
        <f t="shared" si="136"/>
        <v>0.16726594861207644</v>
      </c>
      <c r="AT125" s="19">
        <f t="shared" si="169"/>
        <v>3.6493837305015688E-2</v>
      </c>
      <c r="AU125" s="19">
        <f t="shared" si="170"/>
        <v>-2.2531773621122152E-2</v>
      </c>
      <c r="AV125" s="19"/>
      <c r="AW125" s="19">
        <f t="shared" si="122"/>
        <v>0.48119795112652836</v>
      </c>
      <c r="AX125" s="19">
        <f t="shared" si="123"/>
        <v>0.5188020488734717</v>
      </c>
      <c r="AY125" s="19"/>
      <c r="AZ125" s="19">
        <f t="shared" si="139"/>
        <v>8.2257784407609707E-3</v>
      </c>
      <c r="BA125" s="19">
        <f t="shared" si="140"/>
        <v>-7.569537988379939E-3</v>
      </c>
      <c r="BB125" s="19"/>
      <c r="BC125" s="19"/>
      <c r="BD125" s="19">
        <f t="shared" si="171"/>
        <v>-6.598290485609724E-3</v>
      </c>
      <c r="BE125" s="19">
        <f t="shared" si="172"/>
        <v>-1.456961762222736E-2</v>
      </c>
      <c r="BF125" s="19"/>
      <c r="BG125" s="19"/>
      <c r="BH125" s="19">
        <f t="shared" si="143"/>
        <v>1.0269783629345322</v>
      </c>
      <c r="BI125" s="19">
        <f t="shared" si="144"/>
        <v>0.76077562440952151</v>
      </c>
      <c r="BJ125" s="19">
        <f t="shared" si="187"/>
        <v>1.0269783629345322</v>
      </c>
      <c r="BK125" s="19"/>
      <c r="BL125" s="19">
        <f t="shared" si="145"/>
        <v>1.0055993780976444</v>
      </c>
      <c r="BM125" s="19">
        <f t="shared" si="146"/>
        <v>1.2249284025738785</v>
      </c>
      <c r="BN125" s="19">
        <f t="shared" si="188"/>
        <v>1.0055993780976444</v>
      </c>
      <c r="BO125" s="19"/>
      <c r="BP125" s="19">
        <f t="shared" si="148"/>
        <v>0.99209975023435926</v>
      </c>
      <c r="BQ125" s="19">
        <f t="shared" si="147"/>
        <v>0.76386649247325822</v>
      </c>
      <c r="BR125" s="19">
        <f t="shared" si="189"/>
        <v>0.99209975023435937</v>
      </c>
      <c r="BU125" s="90"/>
      <c r="BW125" s="87">
        <f>BW124+1</f>
        <v>2000</v>
      </c>
      <c r="BX125" s="109">
        <f>V139</f>
        <v>1.4143048811044991</v>
      </c>
      <c r="BY125" s="115">
        <f>AD139</f>
        <v>0.93341669932287175</v>
      </c>
      <c r="BZ125" s="109">
        <f>Z139</f>
        <v>0.92932083226712503</v>
      </c>
      <c r="CA125" s="109">
        <f>AB139</f>
        <v>1.2268278929097718</v>
      </c>
      <c r="CD125" s="89"/>
      <c r="CF125" s="112">
        <f t="shared" si="190"/>
        <v>0.79095027410084828</v>
      </c>
      <c r="CG125" s="112">
        <f t="shared" si="191"/>
        <v>1.0857397035498968</v>
      </c>
      <c r="CH125" s="112">
        <f t="shared" si="192"/>
        <v>0.93341596945788563</v>
      </c>
      <c r="CI125" s="112">
        <f t="shared" si="151"/>
        <v>1.0865964090053901</v>
      </c>
      <c r="CJ125" s="112">
        <f t="shared" si="152"/>
        <v>1.0704883794607853</v>
      </c>
      <c r="CK125" s="112">
        <f t="shared" si="153"/>
        <v>0.85876558218412469</v>
      </c>
      <c r="CL125" s="112">
        <f t="shared" si="154"/>
        <v>0.85876611612496467</v>
      </c>
      <c r="CM125" s="112"/>
      <c r="CN125" s="112">
        <f t="shared" si="155"/>
        <v>1.0142464405212233</v>
      </c>
    </row>
    <row r="126" spans="1:92" x14ac:dyDescent="0.2">
      <c r="A126" s="86" t="str">
        <f t="shared" si="130"/>
        <v>Delivered</v>
      </c>
      <c r="B126" s="86">
        <f t="shared" si="131"/>
        <v>1987</v>
      </c>
      <c r="D126" s="108">
        <f t="shared" si="193"/>
        <v>14426.898927201717</v>
      </c>
      <c r="E126" s="108">
        <f t="shared" si="193"/>
        <v>2628.3020152303325</v>
      </c>
      <c r="F126" s="108">
        <f t="shared" si="198"/>
        <v>17055.200942432049</v>
      </c>
      <c r="G126" s="108"/>
      <c r="H126" s="126">
        <f t="shared" si="157"/>
        <v>860664.36132000003</v>
      </c>
      <c r="I126" s="126">
        <f t="shared" si="157"/>
        <v>888804.14772501984</v>
      </c>
      <c r="J126" s="126">
        <f t="shared" si="158"/>
        <v>1749468.5090450197</v>
      </c>
      <c r="L126" s="79">
        <f t="shared" si="199"/>
        <v>16.762514605664858</v>
      </c>
      <c r="M126" s="79">
        <f t="shared" si="200"/>
        <v>2.9571216808086751</v>
      </c>
      <c r="N126" s="79">
        <f t="shared" si="201"/>
        <v>9.7487899063367252</v>
      </c>
      <c r="P126" s="262">
        <f>Manufacturing!BZ194</f>
        <v>0.97118347892135437</v>
      </c>
      <c r="Q126" s="262">
        <f>NonManufacturing!CR127</f>
        <v>0.9439902688243933</v>
      </c>
      <c r="R126" s="110"/>
      <c r="S126" s="262">
        <f>Manufacturing!CD194</f>
        <v>1.0158789663073855</v>
      </c>
      <c r="T126" s="262">
        <f>NonManufacturing!CV127</f>
        <v>0.96482075209890383</v>
      </c>
      <c r="V126" s="112">
        <f t="shared" si="150"/>
        <v>1.0409922316047788</v>
      </c>
      <c r="W126" s="113">
        <f t="shared" si="162"/>
        <v>0.99417890515008889</v>
      </c>
      <c r="X126" s="112">
        <f t="shared" si="194"/>
        <v>1.02112064692868</v>
      </c>
      <c r="Y126" s="112">
        <f t="shared" si="195"/>
        <v>1.0075697197036675</v>
      </c>
      <c r="Z126" s="112">
        <f t="shared" si="196"/>
        <v>0.96630101982835359</v>
      </c>
      <c r="AA126" s="112">
        <f t="shared" si="197"/>
        <v>1.034932657502903</v>
      </c>
      <c r="AB126" s="112">
        <f t="shared" si="186"/>
        <v>1.0349325170865871</v>
      </c>
      <c r="AC126" s="112"/>
      <c r="AD126" s="112">
        <f t="shared" si="168"/>
        <v>1.0288502440095577</v>
      </c>
      <c r="AF126" s="87">
        <f t="shared" si="202"/>
        <v>1987</v>
      </c>
      <c r="AG126" s="89"/>
      <c r="AI126" s="109">
        <f t="shared" si="120"/>
        <v>0.84589439760329554</v>
      </c>
      <c r="AJ126" s="109">
        <f t="shared" si="121"/>
        <v>0.15410560239670446</v>
      </c>
      <c r="AL126" s="109">
        <f t="shared" si="132"/>
        <v>0.84216503102713203</v>
      </c>
      <c r="AM126" s="109">
        <f t="shared" si="133"/>
        <v>0.15780018845029042</v>
      </c>
      <c r="AN126" s="109">
        <f t="shared" si="134"/>
        <v>0.99996521947742245</v>
      </c>
      <c r="AO126" s="109"/>
      <c r="AP126" s="109">
        <f t="shared" si="135"/>
        <v>0.84219432298579733</v>
      </c>
      <c r="AQ126" s="109">
        <f t="shared" si="136"/>
        <v>0.15780567701420267</v>
      </c>
      <c r="AT126" s="19">
        <f t="shared" si="169"/>
        <v>-6.5733707121918131E-2</v>
      </c>
      <c r="AU126" s="19">
        <f t="shared" si="170"/>
        <v>-3.510764771738259E-2</v>
      </c>
      <c r="AV126" s="19"/>
      <c r="AW126" s="19">
        <f t="shared" si="122"/>
        <v>0.49195761848254693</v>
      </c>
      <c r="AX126" s="19">
        <f t="shared" si="123"/>
        <v>0.50804238151745318</v>
      </c>
      <c r="AY126" s="19"/>
      <c r="AZ126" s="19">
        <f t="shared" si="139"/>
        <v>2.2113845236632814E-2</v>
      </c>
      <c r="BA126" s="19">
        <f t="shared" si="140"/>
        <v>-2.0957529406940047E-2</v>
      </c>
      <c r="BB126" s="19"/>
      <c r="BC126" s="19"/>
      <c r="BD126" s="19">
        <f t="shared" si="171"/>
        <v>2.2352504895426596E-2</v>
      </c>
      <c r="BE126" s="19">
        <f t="shared" si="172"/>
        <v>-2.1243326394735109E-2</v>
      </c>
      <c r="BF126" s="19"/>
      <c r="BG126" s="19"/>
      <c r="BH126" s="19">
        <f t="shared" si="143"/>
        <v>0.94091662950639343</v>
      </c>
      <c r="BI126" s="19">
        <f t="shared" si="144"/>
        <v>0.71582643633002885</v>
      </c>
      <c r="BJ126" s="19">
        <f t="shared" si="187"/>
        <v>0.96630101982835359</v>
      </c>
      <c r="BK126" s="19"/>
      <c r="BL126" s="19">
        <f t="shared" si="145"/>
        <v>1.0154348433074791</v>
      </c>
      <c r="BM126" s="19">
        <f t="shared" si="146"/>
        <v>1.2438349805304869</v>
      </c>
      <c r="BN126" s="19">
        <f t="shared" si="188"/>
        <v>1.02112064692868</v>
      </c>
      <c r="BO126" s="19"/>
      <c r="BP126" s="19">
        <f t="shared" si="148"/>
        <v>1.0155931593225922</v>
      </c>
      <c r="BQ126" s="19">
        <f t="shared" si="147"/>
        <v>0.7757775843915834</v>
      </c>
      <c r="BR126" s="19">
        <f t="shared" si="189"/>
        <v>1.0075697197036675</v>
      </c>
      <c r="BU126" s="90"/>
      <c r="CD126" s="89"/>
      <c r="CF126" s="112">
        <f t="shared" si="190"/>
        <v>0.8306777531320656</v>
      </c>
      <c r="CG126" s="112">
        <f t="shared" si="191"/>
        <v>1.0535341685458597</v>
      </c>
      <c r="CH126" s="112">
        <f t="shared" si="192"/>
        <v>0.94782309868716674</v>
      </c>
      <c r="CI126" s="112">
        <f t="shared" si="151"/>
        <v>1.1035398799303675</v>
      </c>
      <c r="CJ126" s="112">
        <f t="shared" si="152"/>
        <v>1.0072403179280032</v>
      </c>
      <c r="CK126" s="112">
        <f t="shared" si="153"/>
        <v>0.87514698659731371</v>
      </c>
      <c r="CL126" s="112">
        <f t="shared" si="154"/>
        <v>0.87514739597553382</v>
      </c>
      <c r="CM126" s="112"/>
      <c r="CN126" s="112">
        <f t="shared" si="155"/>
        <v>1.0459605885204648</v>
      </c>
    </row>
    <row r="127" spans="1:92" x14ac:dyDescent="0.2">
      <c r="A127" s="86" t="str">
        <f t="shared" si="130"/>
        <v>Delivered</v>
      </c>
      <c r="B127" s="86">
        <f t="shared" si="131"/>
        <v>1988</v>
      </c>
      <c r="D127" s="108">
        <f t="shared" si="193"/>
        <v>15514.406933569606</v>
      </c>
      <c r="E127" s="108">
        <f t="shared" si="193"/>
        <v>2651.7674632655089</v>
      </c>
      <c r="F127" s="108">
        <f t="shared" si="198"/>
        <v>18166.174396835115</v>
      </c>
      <c r="G127" s="108"/>
      <c r="H127" s="126">
        <f t="shared" si="157"/>
        <v>920926.40292000002</v>
      </c>
      <c r="I127" s="126">
        <f t="shared" si="157"/>
        <v>971053.77589209331</v>
      </c>
      <c r="J127" s="126">
        <f t="shared" si="158"/>
        <v>1891980.1788120933</v>
      </c>
      <c r="L127" s="79">
        <f t="shared" si="199"/>
        <v>16.846522028663486</v>
      </c>
      <c r="M127" s="79">
        <f t="shared" si="200"/>
        <v>2.7308142237842263</v>
      </c>
      <c r="N127" s="79">
        <f t="shared" si="201"/>
        <v>9.6016726814976501</v>
      </c>
      <c r="P127" s="262">
        <f>Manufacturing!BZ195</f>
        <v>0.99724144129526915</v>
      </c>
      <c r="Q127" s="262">
        <f>NonManufacturing!CR128</f>
        <v>0.94371674788841375</v>
      </c>
      <c r="R127" s="110"/>
      <c r="S127" s="262">
        <f>Manufacturing!CD195</f>
        <v>0.99429228928872571</v>
      </c>
      <c r="T127" s="262">
        <f>NonManufacturing!CV128</f>
        <v>0.89124160451052681</v>
      </c>
      <c r="V127" s="112">
        <f t="shared" si="150"/>
        <v>1.1257914379771936</v>
      </c>
      <c r="W127" s="113">
        <f t="shared" si="162"/>
        <v>0.97917593114772972</v>
      </c>
      <c r="X127" s="112">
        <f t="shared" si="194"/>
        <v>1.0134788871458564</v>
      </c>
      <c r="Y127" s="112">
        <f t="shared" si="195"/>
        <v>0.97763894232863024</v>
      </c>
      <c r="Z127" s="112">
        <f t="shared" si="196"/>
        <v>0.98825184249002351</v>
      </c>
      <c r="AA127" s="112">
        <f t="shared" si="197"/>
        <v>1.1023481370308106</v>
      </c>
      <c r="AB127" s="112">
        <f t="shared" si="186"/>
        <v>1.1023478795594601</v>
      </c>
      <c r="AC127" s="112"/>
      <c r="AD127" s="112">
        <f t="shared" si="168"/>
        <v>0.9908164273016723</v>
      </c>
      <c r="AF127" s="87">
        <f t="shared" si="202"/>
        <v>1988</v>
      </c>
      <c r="AG127" s="89"/>
      <c r="AI127" s="109">
        <f t="shared" si="120"/>
        <v>0.85402719332434152</v>
      </c>
      <c r="AJ127" s="109">
        <f t="shared" si="121"/>
        <v>0.14597280667565848</v>
      </c>
      <c r="AL127" s="109">
        <f t="shared" si="132"/>
        <v>0.8499543105794275</v>
      </c>
      <c r="AM127" s="109">
        <f t="shared" si="133"/>
        <v>0.15000246118018845</v>
      </c>
      <c r="AN127" s="109">
        <f t="shared" si="134"/>
        <v>0.99995677175961595</v>
      </c>
      <c r="AO127" s="109"/>
      <c r="AP127" s="109">
        <f t="shared" si="135"/>
        <v>0.84999105419704257</v>
      </c>
      <c r="AQ127" s="109">
        <f t="shared" si="136"/>
        <v>0.15000894580295737</v>
      </c>
      <c r="AT127" s="19">
        <f t="shared" si="169"/>
        <v>2.6477499277380682E-2</v>
      </c>
      <c r="AU127" s="19">
        <f t="shared" si="170"/>
        <v>-2.8979172665260643E-4</v>
      </c>
      <c r="AV127" s="19"/>
      <c r="AW127" s="19">
        <f t="shared" si="122"/>
        <v>0.48675266962797503</v>
      </c>
      <c r="AX127" s="19">
        <f t="shared" si="123"/>
        <v>0.51324733037202497</v>
      </c>
      <c r="AY127" s="19"/>
      <c r="AZ127" s="19">
        <f t="shared" si="139"/>
        <v>-1.0636442651237032E-2</v>
      </c>
      <c r="BA127" s="19">
        <f t="shared" si="140"/>
        <v>1.0192982184644636E-2</v>
      </c>
      <c r="BB127" s="19"/>
      <c r="BC127" s="19"/>
      <c r="BD127" s="19">
        <f t="shared" si="171"/>
        <v>-2.1478276350281343E-2</v>
      </c>
      <c r="BE127" s="19">
        <f t="shared" si="172"/>
        <v>-7.9326783185073677E-2</v>
      </c>
      <c r="BF127" s="19"/>
      <c r="BG127" s="19"/>
      <c r="BH127" s="19">
        <f t="shared" si="143"/>
        <v>1.0227163401582346</v>
      </c>
      <c r="BI127" s="19">
        <f t="shared" si="144"/>
        <v>0.7320873931519587</v>
      </c>
      <c r="BJ127" s="19">
        <f t="shared" si="187"/>
        <v>0.98825184249002351</v>
      </c>
      <c r="BK127" s="19"/>
      <c r="BL127" s="19">
        <f t="shared" si="145"/>
        <v>0.99251630078599584</v>
      </c>
      <c r="BM127" s="19">
        <f t="shared" si="146"/>
        <v>1.2345264936643401</v>
      </c>
      <c r="BN127" s="19">
        <f t="shared" si="188"/>
        <v>1.0134788871458564</v>
      </c>
      <c r="BO127" s="19"/>
      <c r="BP127" s="19">
        <f t="shared" si="148"/>
        <v>0.97029408805195116</v>
      </c>
      <c r="BQ127" s="19">
        <f t="shared" si="147"/>
        <v>0.75273240377837702</v>
      </c>
      <c r="BR127" s="19">
        <f t="shared" si="189"/>
        <v>0.97763894232863024</v>
      </c>
      <c r="BU127" s="90"/>
      <c r="CD127" s="89"/>
      <c r="CF127" s="112">
        <f t="shared" si="190"/>
        <v>0.89834474629322425</v>
      </c>
      <c r="CG127" s="112">
        <f t="shared" si="191"/>
        <v>1.0376354750014574</v>
      </c>
      <c r="CH127" s="112">
        <f t="shared" si="192"/>
        <v>0.94072987570850664</v>
      </c>
      <c r="CI127" s="112">
        <f t="shared" si="151"/>
        <v>1.0707582214259956</v>
      </c>
      <c r="CJ127" s="112">
        <f t="shared" si="152"/>
        <v>1.0301211316111443</v>
      </c>
      <c r="CK127" s="112">
        <f t="shared" si="153"/>
        <v>0.93215403273808717</v>
      </c>
      <c r="CL127" s="112">
        <f t="shared" si="154"/>
        <v>0.93215437753503338</v>
      </c>
      <c r="CM127" s="112"/>
      <c r="CN127" s="112">
        <f t="shared" si="155"/>
        <v>1.0072942485559386</v>
      </c>
    </row>
    <row r="128" spans="1:92" x14ac:dyDescent="0.2">
      <c r="A128" s="86" t="str">
        <f t="shared" si="130"/>
        <v>Delivered</v>
      </c>
      <c r="B128" s="86">
        <f t="shared" si="131"/>
        <v>1989</v>
      </c>
      <c r="D128" s="108">
        <f t="shared" si="193"/>
        <v>15604.834688398976</v>
      </c>
      <c r="E128" s="108">
        <f t="shared" si="193"/>
        <v>2620.9579872392396</v>
      </c>
      <c r="F128" s="108">
        <f t="shared" si="198"/>
        <v>18225.792675638215</v>
      </c>
      <c r="G128" s="108"/>
      <c r="H128" s="126">
        <f t="shared" si="157"/>
        <v>931535.03315999999</v>
      </c>
      <c r="I128" s="126">
        <f t="shared" si="157"/>
        <v>967958.41491508135</v>
      </c>
      <c r="J128" s="126">
        <f t="shared" si="158"/>
        <v>1899493.4480750812</v>
      </c>
      <c r="L128" s="79">
        <f t="shared" si="199"/>
        <v>16.751742159887932</v>
      </c>
      <c r="M128" s="79">
        <f t="shared" si="200"/>
        <v>2.7077175494870565</v>
      </c>
      <c r="N128" s="79">
        <f t="shared" si="201"/>
        <v>9.5950805695634092</v>
      </c>
      <c r="P128" s="262">
        <f>Manufacturing!BZ196</f>
        <v>0.996698668880594</v>
      </c>
      <c r="Q128" s="262">
        <f>NonManufacturing!CR129</f>
        <v>0.92210977144781547</v>
      </c>
      <c r="R128" s="110"/>
      <c r="S128" s="262">
        <f>Manufacturing!CD196</f>
        <v>0.98923673557203651</v>
      </c>
      <c r="T128" s="262">
        <f>NonManufacturing!CV129</f>
        <v>0.90441070364406118</v>
      </c>
      <c r="V128" s="112">
        <f t="shared" si="150"/>
        <v>1.1302620842885094</v>
      </c>
      <c r="W128" s="113">
        <f t="shared" si="162"/>
        <v>0.97850366939130906</v>
      </c>
      <c r="X128" s="112">
        <f t="shared" si="194"/>
        <v>1.0189342354547681</v>
      </c>
      <c r="Y128" s="112">
        <f t="shared" si="195"/>
        <v>0.97545754993743117</v>
      </c>
      <c r="Z128" s="112">
        <f t="shared" si="196"/>
        <v>0.98448256735303308</v>
      </c>
      <c r="AA128" s="112">
        <f t="shared" si="197"/>
        <v>1.1059658531407819</v>
      </c>
      <c r="AB128" s="112">
        <f t="shared" si="186"/>
        <v>1.1059655968501756</v>
      </c>
      <c r="AC128" s="112"/>
      <c r="AD128" s="112">
        <f t="shared" si="168"/>
        <v>0.99392709286407777</v>
      </c>
      <c r="AF128" s="87">
        <f t="shared" si="202"/>
        <v>1989</v>
      </c>
      <c r="AG128" s="89"/>
      <c r="AI128" s="109">
        <f t="shared" si="120"/>
        <v>0.85619511678399685</v>
      </c>
      <c r="AJ128" s="109">
        <f t="shared" si="121"/>
        <v>0.14380488321600318</v>
      </c>
      <c r="AL128" s="109">
        <f t="shared" si="132"/>
        <v>0.85511069703439113</v>
      </c>
      <c r="AM128" s="109">
        <f t="shared" si="133"/>
        <v>0.14488614174584885</v>
      </c>
      <c r="AN128" s="109">
        <f t="shared" si="134"/>
        <v>0.99999683878024004</v>
      </c>
      <c r="AO128" s="109"/>
      <c r="AP128" s="109">
        <f t="shared" si="135"/>
        <v>0.85511340023576898</v>
      </c>
      <c r="AQ128" s="109">
        <f t="shared" si="136"/>
        <v>0.14488659976423099</v>
      </c>
      <c r="AT128" s="19">
        <f t="shared" si="169"/>
        <v>-5.4442199674045602E-4</v>
      </c>
      <c r="AU128" s="19">
        <f t="shared" si="170"/>
        <v>-2.3161791477792338E-2</v>
      </c>
      <c r="AV128" s="19"/>
      <c r="AW128" s="19">
        <f t="shared" si="122"/>
        <v>0.49041234340871454</v>
      </c>
      <c r="AX128" s="19">
        <f t="shared" si="123"/>
        <v>0.50958765659128558</v>
      </c>
      <c r="AY128" s="19"/>
      <c r="AZ128" s="19">
        <f t="shared" si="139"/>
        <v>7.4904255532033349E-3</v>
      </c>
      <c r="BA128" s="19">
        <f t="shared" si="140"/>
        <v>-7.1559722621937685E-3</v>
      </c>
      <c r="BB128" s="19"/>
      <c r="BC128" s="19"/>
      <c r="BD128" s="19">
        <f t="shared" si="171"/>
        <v>-5.0975454361266255E-3</v>
      </c>
      <c r="BE128" s="19">
        <f t="shared" si="172"/>
        <v>1.4668023631146969E-2</v>
      </c>
      <c r="BF128" s="19"/>
      <c r="BG128" s="19"/>
      <c r="BH128" s="19">
        <f t="shared" si="143"/>
        <v>0.99618591640821708</v>
      </c>
      <c r="BI128" s="19">
        <f t="shared" si="144"/>
        <v>0.72929515063798667</v>
      </c>
      <c r="BJ128" s="19">
        <f t="shared" si="187"/>
        <v>0.98448256735303308</v>
      </c>
      <c r="BK128" s="19"/>
      <c r="BL128" s="19">
        <f t="shared" si="145"/>
        <v>1.0053827942329168</v>
      </c>
      <c r="BM128" s="19">
        <f t="shared" si="146"/>
        <v>1.2411716957548196</v>
      </c>
      <c r="BN128" s="19">
        <f t="shared" si="188"/>
        <v>1.0189342354547681</v>
      </c>
      <c r="BO128" s="19"/>
      <c r="BP128" s="19">
        <f t="shared" si="148"/>
        <v>0.99776871368687181</v>
      </c>
      <c r="BQ128" s="19">
        <f t="shared" si="147"/>
        <v>0.75105284226837821</v>
      </c>
      <c r="BR128" s="19">
        <f t="shared" si="189"/>
        <v>0.97545754993743117</v>
      </c>
      <c r="BU128" s="90"/>
      <c r="CD128" s="89"/>
      <c r="CF128" s="112">
        <f t="shared" si="190"/>
        <v>0.90191217582841587</v>
      </c>
      <c r="CG128" s="112">
        <f t="shared" si="191"/>
        <v>1.0369230773364828</v>
      </c>
      <c r="CH128" s="112">
        <f t="shared" si="192"/>
        <v>0.94579363105820291</v>
      </c>
      <c r="CI128" s="112">
        <f t="shared" si="151"/>
        <v>1.0683690532618584</v>
      </c>
      <c r="CJ128" s="112">
        <f t="shared" si="152"/>
        <v>1.0261921635055173</v>
      </c>
      <c r="CK128" s="112">
        <f t="shared" si="153"/>
        <v>0.93521320120576801</v>
      </c>
      <c r="CL128" s="112">
        <f t="shared" si="154"/>
        <v>0.93521354884724417</v>
      </c>
      <c r="CM128" s="112"/>
      <c r="CN128" s="112">
        <f t="shared" si="155"/>
        <v>1.0104566461947477</v>
      </c>
    </row>
    <row r="129" spans="1:92" x14ac:dyDescent="0.2">
      <c r="A129" s="86" t="str">
        <f t="shared" si="130"/>
        <v>Delivered</v>
      </c>
      <c r="B129" s="86">
        <f t="shared" si="131"/>
        <v>1990</v>
      </c>
      <c r="D129" s="108">
        <f t="shared" si="193"/>
        <v>15667.355490073063</v>
      </c>
      <c r="E129" s="108">
        <f t="shared" si="193"/>
        <v>2576.3984677189305</v>
      </c>
      <c r="F129" s="108">
        <f t="shared" si="198"/>
        <v>18243.753957791992</v>
      </c>
      <c r="G129" s="108"/>
      <c r="H129" s="126">
        <f t="shared" si="157"/>
        <v>919231.53299999994</v>
      </c>
      <c r="I129" s="126">
        <f t="shared" si="157"/>
        <v>958502.14763055323</v>
      </c>
      <c r="J129" s="126">
        <f t="shared" si="158"/>
        <v>1877733.680630553</v>
      </c>
      <c r="L129" s="79">
        <f t="shared" si="199"/>
        <v>17.043970890490616</v>
      </c>
      <c r="M129" s="79">
        <f t="shared" si="200"/>
        <v>2.6879423004819207</v>
      </c>
      <c r="N129" s="79">
        <f t="shared" si="201"/>
        <v>9.7158367802539711</v>
      </c>
      <c r="P129" s="262">
        <f>Manufacturing!BZ197</f>
        <v>1.0068909183909367</v>
      </c>
      <c r="Q129" s="262">
        <f>NonManufacturing!CR130</f>
        <v>0.884558393793485</v>
      </c>
      <c r="R129" s="110"/>
      <c r="S129" s="262">
        <f>Manufacturing!CD197</f>
        <v>0.99630541510735326</v>
      </c>
      <c r="T129" s="262">
        <f>NonManufacturing!CV130</f>
        <v>0.93591927577338141</v>
      </c>
      <c r="V129" s="112">
        <f t="shared" si="150"/>
        <v>1.1173142954291115</v>
      </c>
      <c r="W129" s="113">
        <f t="shared" si="162"/>
        <v>0.9908183544432847</v>
      </c>
      <c r="X129" s="112">
        <f t="shared" si="194"/>
        <v>1.0176324902193332</v>
      </c>
      <c r="Y129" s="112">
        <f t="shared" si="195"/>
        <v>0.98623283150979257</v>
      </c>
      <c r="Z129" s="112">
        <f t="shared" si="196"/>
        <v>0.9872422212888855</v>
      </c>
      <c r="AA129" s="112">
        <f t="shared" si="197"/>
        <v>1.1070557609056801</v>
      </c>
      <c r="AB129" s="112">
        <f t="shared" si="186"/>
        <v>1.1070555115930307</v>
      </c>
      <c r="AC129" s="112"/>
      <c r="AD129" s="112">
        <f t="shared" si="168"/>
        <v>1.0036225722653742</v>
      </c>
      <c r="AF129" s="87">
        <f t="shared" si="202"/>
        <v>1990</v>
      </c>
      <c r="AG129" s="89"/>
      <c r="AI129" s="109">
        <f t="shared" si="120"/>
        <v>0.85877914854149096</v>
      </c>
      <c r="AJ129" s="109">
        <f t="shared" si="121"/>
        <v>0.1412208514585091</v>
      </c>
      <c r="AL129" s="109">
        <f t="shared" si="132"/>
        <v>0.85748648374882297</v>
      </c>
      <c r="AM129" s="109">
        <f t="shared" si="133"/>
        <v>0.14250896279714623</v>
      </c>
      <c r="AN129" s="109">
        <f t="shared" si="134"/>
        <v>0.99999544654596917</v>
      </c>
      <c r="AO129" s="109"/>
      <c r="AP129" s="109">
        <f t="shared" si="135"/>
        <v>0.85749038829188795</v>
      </c>
      <c r="AQ129" s="109">
        <f t="shared" si="136"/>
        <v>0.1425096117081121</v>
      </c>
      <c r="AT129" s="19">
        <f t="shared" si="169"/>
        <v>1.0174077059646416E-2</v>
      </c>
      <c r="AU129" s="19">
        <f t="shared" si="170"/>
        <v>-4.1575744032088732E-2</v>
      </c>
      <c r="AV129" s="19"/>
      <c r="AW129" s="19">
        <f t="shared" si="122"/>
        <v>0.48954308189823653</v>
      </c>
      <c r="AX129" s="19">
        <f t="shared" si="123"/>
        <v>0.51045691810176352</v>
      </c>
      <c r="AY129" s="19"/>
      <c r="AZ129" s="19">
        <f t="shared" si="139"/>
        <v>-1.7740842410187906E-3</v>
      </c>
      <c r="BA129" s="19">
        <f t="shared" si="140"/>
        <v>1.7043602651619165E-3</v>
      </c>
      <c r="BB129" s="19"/>
      <c r="BC129" s="19"/>
      <c r="BD129" s="19">
        <f t="shared" si="171"/>
        <v>7.1201806481525137E-3</v>
      </c>
      <c r="BE129" s="19">
        <f t="shared" si="172"/>
        <v>3.4245653515273741E-2</v>
      </c>
      <c r="BF129" s="19"/>
      <c r="BG129" s="19"/>
      <c r="BH129" s="19">
        <f t="shared" si="143"/>
        <v>1.0028031516528244</v>
      </c>
      <c r="BI129" s="19">
        <f t="shared" si="144"/>
        <v>0.73133947554489431</v>
      </c>
      <c r="BJ129" s="19">
        <f t="shared" si="187"/>
        <v>0.9872422212888855</v>
      </c>
      <c r="BK129" s="19"/>
      <c r="BL129" s="19">
        <f t="shared" si="145"/>
        <v>0.99872244430490253</v>
      </c>
      <c r="BM129" s="19">
        <f t="shared" si="146"/>
        <v>1.2395860297863142</v>
      </c>
      <c r="BN129" s="19">
        <f t="shared" si="188"/>
        <v>1.0176324902193332</v>
      </c>
      <c r="BO129" s="19"/>
      <c r="BP129" s="19">
        <f t="shared" si="148"/>
        <v>1.0110463869730184</v>
      </c>
      <c r="BQ129" s="19">
        <f t="shared" si="147"/>
        <v>0.75934926260126012</v>
      </c>
      <c r="BR129" s="19">
        <f t="shared" si="189"/>
        <v>0.98623283150979257</v>
      </c>
      <c r="BU129" s="90"/>
      <c r="CD129" s="89"/>
      <c r="CF129" s="112">
        <f t="shared" si="190"/>
        <v>0.89158026380139477</v>
      </c>
      <c r="CG129" s="112">
        <f t="shared" si="191"/>
        <v>1.0499729835555036</v>
      </c>
      <c r="CH129" s="112">
        <f t="shared" si="192"/>
        <v>0.94458532701845777</v>
      </c>
      <c r="CI129" s="112">
        <f t="shared" si="151"/>
        <v>1.0801706712541863</v>
      </c>
      <c r="CJ129" s="112">
        <f t="shared" si="152"/>
        <v>1.0290687357647632</v>
      </c>
      <c r="CK129" s="112">
        <f t="shared" si="153"/>
        <v>0.93613483556449151</v>
      </c>
      <c r="CL129" s="112">
        <f t="shared" si="154"/>
        <v>0.93613518966275366</v>
      </c>
      <c r="CM129" s="112"/>
      <c r="CN129" s="112">
        <f t="shared" si="155"/>
        <v>1.0203133667423825</v>
      </c>
    </row>
    <row r="130" spans="1:92" x14ac:dyDescent="0.2">
      <c r="A130" s="86" t="str">
        <f t="shared" si="130"/>
        <v>Delivered</v>
      </c>
      <c r="B130" s="86">
        <f t="shared" si="131"/>
        <v>1991</v>
      </c>
      <c r="D130" s="108">
        <f t="shared" si="193"/>
        <v>15151.299441721496</v>
      </c>
      <c r="E130" s="108">
        <f t="shared" si="193"/>
        <v>2427.0559872400263</v>
      </c>
      <c r="F130" s="108">
        <f t="shared" si="198"/>
        <v>17578.35542896152</v>
      </c>
      <c r="G130" s="108"/>
      <c r="H130" s="126">
        <f t="shared" ref="H130:I149" si="203">H52</f>
        <v>905091.92376000003</v>
      </c>
      <c r="I130" s="126">
        <f t="shared" si="203"/>
        <v>926668.9583288742</v>
      </c>
      <c r="J130" s="126">
        <f t="shared" si="158"/>
        <v>1831760.8820888742</v>
      </c>
      <c r="L130" s="79">
        <f t="shared" si="199"/>
        <v>16.740066996486771</v>
      </c>
      <c r="M130" s="79">
        <f t="shared" si="200"/>
        <v>2.6191186889619171</v>
      </c>
      <c r="N130" s="79">
        <f t="shared" si="201"/>
        <v>9.5964247303478807</v>
      </c>
      <c r="P130" s="262">
        <f>Manufacturing!BZ198</f>
        <v>0.98711946855690813</v>
      </c>
      <c r="Q130" s="262">
        <f>NonManufacturing!CR131</f>
        <v>0.83827359810609925</v>
      </c>
      <c r="R130" s="110"/>
      <c r="S130" s="262">
        <f>Manufacturing!CD198</f>
        <v>0.99814025457435696</v>
      </c>
      <c r="T130" s="262">
        <f>NonManufacturing!CV131</f>
        <v>0.96230856111966845</v>
      </c>
      <c r="V130" s="112">
        <f t="shared" si="150"/>
        <v>1.0899589438468513</v>
      </c>
      <c r="W130" s="113">
        <f t="shared" si="162"/>
        <v>0.97864074653728206</v>
      </c>
      <c r="X130" s="112">
        <f t="shared" si="194"/>
        <v>1.0245088906889566</v>
      </c>
      <c r="Y130" s="112">
        <f t="shared" si="195"/>
        <v>0.99163820030250394</v>
      </c>
      <c r="Z130" s="112">
        <f t="shared" si="196"/>
        <v>0.96328407870604482</v>
      </c>
      <c r="AA130" s="112">
        <f t="shared" si="197"/>
        <v>1.0666784022535223</v>
      </c>
      <c r="AB130" s="112">
        <f t="shared" si="186"/>
        <v>1.0666782345012702</v>
      </c>
      <c r="AC130" s="112"/>
      <c r="AD130" s="112">
        <f t="shared" si="168"/>
        <v>1.0159421525567116</v>
      </c>
      <c r="AF130" s="87">
        <f t="shared" si="202"/>
        <v>1991</v>
      </c>
      <c r="AG130" s="89"/>
      <c r="AI130" s="109">
        <f t="shared" si="120"/>
        <v>0.86192929156266307</v>
      </c>
      <c r="AJ130" s="109">
        <f t="shared" si="121"/>
        <v>0.13807070843733701</v>
      </c>
      <c r="AL130" s="109">
        <f t="shared" si="132"/>
        <v>0.8603532588772228</v>
      </c>
      <c r="AM130" s="109">
        <f t="shared" si="133"/>
        <v>0.13963985797775075</v>
      </c>
      <c r="AN130" s="109">
        <f t="shared" si="134"/>
        <v>0.99999311685497361</v>
      </c>
      <c r="AO130" s="109"/>
      <c r="AP130" s="109">
        <f t="shared" si="135"/>
        <v>0.86035918085423946</v>
      </c>
      <c r="AQ130" s="109">
        <f t="shared" si="136"/>
        <v>0.13964081914576054</v>
      </c>
      <c r="AT130" s="19">
        <f t="shared" si="169"/>
        <v>-1.9831489292780401E-2</v>
      </c>
      <c r="AU130" s="19">
        <f t="shared" si="170"/>
        <v>-5.3743993824324196E-2</v>
      </c>
      <c r="AV130" s="19"/>
      <c r="AW130" s="19">
        <f t="shared" si="122"/>
        <v>0.49411030261104044</v>
      </c>
      <c r="AX130" s="19">
        <f t="shared" si="123"/>
        <v>0.5058896973889595</v>
      </c>
      <c r="AY130" s="19"/>
      <c r="AZ130" s="19">
        <f t="shared" si="139"/>
        <v>9.2863067541069082E-3</v>
      </c>
      <c r="BA130" s="19">
        <f t="shared" si="140"/>
        <v>-8.9875862956687817E-3</v>
      </c>
      <c r="BB130" s="19"/>
      <c r="BC130" s="19"/>
      <c r="BD130" s="19">
        <f t="shared" si="171"/>
        <v>1.8399498292050573E-3</v>
      </c>
      <c r="BE130" s="19">
        <f t="shared" si="172"/>
        <v>2.7805919914672489E-2</v>
      </c>
      <c r="BF130" s="19"/>
      <c r="BG130" s="19"/>
      <c r="BH130" s="19">
        <f t="shared" si="143"/>
        <v>0.9757322548952958</v>
      </c>
      <c r="BI130" s="19">
        <f t="shared" si="144"/>
        <v>0.71359151556736278</v>
      </c>
      <c r="BJ130" s="19">
        <f t="shared" si="187"/>
        <v>0.96328407870604482</v>
      </c>
      <c r="BK130" s="19"/>
      <c r="BL130" s="19">
        <f t="shared" si="145"/>
        <v>1.0067572532674751</v>
      </c>
      <c r="BM130" s="19">
        <f t="shared" si="146"/>
        <v>1.2479622265364043</v>
      </c>
      <c r="BN130" s="19">
        <f t="shared" si="188"/>
        <v>1.0245088906889566</v>
      </c>
      <c r="BO130" s="19"/>
      <c r="BP130" s="19">
        <f t="shared" si="148"/>
        <v>1.0054808242232582</v>
      </c>
      <c r="BQ130" s="19">
        <f t="shared" si="147"/>
        <v>0.76351112243363839</v>
      </c>
      <c r="BR130" s="19">
        <f t="shared" si="189"/>
        <v>0.99163820030250394</v>
      </c>
      <c r="BU130" s="90"/>
      <c r="CD130" s="89"/>
      <c r="CF130" s="112">
        <f t="shared" si="190"/>
        <v>0.86975158794906937</v>
      </c>
      <c r="CG130" s="112">
        <f t="shared" si="191"/>
        <v>1.0370683383717565</v>
      </c>
      <c r="CH130" s="112">
        <f t="shared" si="192"/>
        <v>0.95096812930586216</v>
      </c>
      <c r="CI130" s="112">
        <f t="shared" si="151"/>
        <v>1.0860908968344491</v>
      </c>
      <c r="CJ130" s="112">
        <f t="shared" si="152"/>
        <v>1.0040955579900037</v>
      </c>
      <c r="CK130" s="112">
        <f t="shared" si="153"/>
        <v>0.90199143164828466</v>
      </c>
      <c r="CL130" s="112">
        <f t="shared" si="154"/>
        <v>0.90199183411053807</v>
      </c>
      <c r="CM130" s="112"/>
      <c r="CN130" s="112">
        <f t="shared" si="155"/>
        <v>1.0328378284187822</v>
      </c>
    </row>
    <row r="131" spans="1:92" x14ac:dyDescent="0.2">
      <c r="A131" s="86" t="str">
        <f t="shared" si="130"/>
        <v>Delivered</v>
      </c>
      <c r="B131" s="86">
        <f t="shared" si="131"/>
        <v>1992</v>
      </c>
      <c r="D131" s="108">
        <f t="shared" si="193"/>
        <v>15555.492176363843</v>
      </c>
      <c r="E131" s="108">
        <f t="shared" si="193"/>
        <v>2437.3919478072703</v>
      </c>
      <c r="F131" s="108">
        <f t="shared" si="198"/>
        <v>17992.884124171112</v>
      </c>
      <c r="G131" s="108"/>
      <c r="H131" s="126">
        <f t="shared" si="203"/>
        <v>935270.02428000001</v>
      </c>
      <c r="I131" s="126">
        <f t="shared" si="203"/>
        <v>923171.18701895443</v>
      </c>
      <c r="J131" s="126">
        <f t="shared" si="158"/>
        <v>1858441.2112989544</v>
      </c>
      <c r="L131" s="79">
        <f t="shared" si="199"/>
        <v>16.632086747716464</v>
      </c>
      <c r="M131" s="79">
        <f t="shared" si="200"/>
        <v>2.6402383242461682</v>
      </c>
      <c r="N131" s="79">
        <f t="shared" si="201"/>
        <v>9.6817074518031241</v>
      </c>
      <c r="P131" s="262">
        <f>Manufacturing!BZ199</f>
        <v>0.99356416063453568</v>
      </c>
      <c r="Q131" s="262">
        <f>NonManufacturing!CR132</f>
        <v>0.83036601240201868</v>
      </c>
      <c r="R131" s="110"/>
      <c r="S131" s="262">
        <f>Manufacturing!CD199</f>
        <v>0.9852691439002651</v>
      </c>
      <c r="T131" s="262">
        <f>NonManufacturing!CV132</f>
        <v>0.97930624482466677</v>
      </c>
      <c r="V131" s="112">
        <f t="shared" si="150"/>
        <v>1.1058346314061047</v>
      </c>
      <c r="W131" s="113">
        <f t="shared" si="162"/>
        <v>0.98733785494347337</v>
      </c>
      <c r="X131" s="112">
        <f t="shared" si="194"/>
        <v>1.0382627709261021</v>
      </c>
      <c r="Y131" s="112">
        <f t="shared" si="195"/>
        <v>0.98294095982404617</v>
      </c>
      <c r="Z131" s="112">
        <f t="shared" si="196"/>
        <v>0.96745574717604266</v>
      </c>
      <c r="AA131" s="112">
        <f t="shared" si="197"/>
        <v>1.0918324810813034</v>
      </c>
      <c r="AB131" s="112">
        <f t="shared" si="186"/>
        <v>1.0918323928947102</v>
      </c>
      <c r="AC131" s="112"/>
      <c r="AD131" s="112">
        <f t="shared" si="168"/>
        <v>1.0205510046036765</v>
      </c>
      <c r="AF131" s="87">
        <f t="shared" si="202"/>
        <v>1992</v>
      </c>
      <c r="AG131" s="89"/>
      <c r="AI131" s="109">
        <f t="shared" si="120"/>
        <v>0.86453578364721706</v>
      </c>
      <c r="AJ131" s="109">
        <f t="shared" si="121"/>
        <v>0.13546421635278302</v>
      </c>
      <c r="AL131" s="109">
        <f t="shared" si="132"/>
        <v>0.8632318817556518</v>
      </c>
      <c r="AM131" s="109">
        <f t="shared" si="133"/>
        <v>0.13676332278625727</v>
      </c>
      <c r="AN131" s="109">
        <f t="shared" si="134"/>
        <v>0.99999520454190904</v>
      </c>
      <c r="AO131" s="109"/>
      <c r="AP131" s="109">
        <f t="shared" si="135"/>
        <v>0.86323602136781485</v>
      </c>
      <c r="AQ131" s="109">
        <f t="shared" si="136"/>
        <v>0.13676397863218515</v>
      </c>
      <c r="AT131" s="19">
        <f t="shared" si="169"/>
        <v>6.5075661010883766E-3</v>
      </c>
      <c r="AU131" s="19">
        <f t="shared" si="170"/>
        <v>-9.4779541970928024E-3</v>
      </c>
      <c r="AV131" s="19"/>
      <c r="AW131" s="19">
        <f t="shared" si="122"/>
        <v>0.50325510357483649</v>
      </c>
      <c r="AX131" s="19">
        <f t="shared" si="123"/>
        <v>0.49674489642516345</v>
      </c>
      <c r="AY131" s="19"/>
      <c r="AZ131" s="19">
        <f t="shared" si="139"/>
        <v>1.8338428798794569E-2</v>
      </c>
      <c r="BA131" s="19">
        <f t="shared" si="140"/>
        <v>-1.8242048725521841E-2</v>
      </c>
      <c r="BB131" s="19"/>
      <c r="BC131" s="19"/>
      <c r="BD131" s="19">
        <f t="shared" si="171"/>
        <v>-1.2978955696417892E-2</v>
      </c>
      <c r="BE131" s="19">
        <f t="shared" si="172"/>
        <v>1.7509258690166153E-2</v>
      </c>
      <c r="BF131" s="19"/>
      <c r="BG131" s="19"/>
      <c r="BH131" s="19">
        <f t="shared" si="143"/>
        <v>1.004330673123552</v>
      </c>
      <c r="BI131" s="19">
        <f t="shared" si="144"/>
        <v>0.71668184716502503</v>
      </c>
      <c r="BJ131" s="19">
        <f t="shared" si="187"/>
        <v>0.96745574717604266</v>
      </c>
      <c r="BK131" s="19"/>
      <c r="BL131" s="19">
        <f t="shared" si="145"/>
        <v>1.0134248520067954</v>
      </c>
      <c r="BM131" s="19">
        <f t="shared" si="146"/>
        <v>1.2647159347377264</v>
      </c>
      <c r="BN131" s="19">
        <f t="shared" si="188"/>
        <v>1.0382627709261021</v>
      </c>
      <c r="BO131" s="19"/>
      <c r="BP131" s="19">
        <f t="shared" si="148"/>
        <v>0.9912294217025881</v>
      </c>
      <c r="BQ131" s="19">
        <f t="shared" si="147"/>
        <v>0.75681468835338928</v>
      </c>
      <c r="BR131" s="19">
        <f t="shared" si="189"/>
        <v>0.98294095982404617</v>
      </c>
      <c r="BU131" s="90"/>
      <c r="CD131" s="89"/>
      <c r="CF131" s="112">
        <f t="shared" si="190"/>
        <v>0.88241986737591727</v>
      </c>
      <c r="CG131" s="112">
        <f t="shared" si="191"/>
        <v>1.0462846884934549</v>
      </c>
      <c r="CH131" s="112">
        <f t="shared" si="192"/>
        <v>0.96373473570497259</v>
      </c>
      <c r="CI131" s="112">
        <f t="shared" si="151"/>
        <v>1.0765652515856563</v>
      </c>
      <c r="CJ131" s="112">
        <f t="shared" si="152"/>
        <v>1.0084439676364689</v>
      </c>
      <c r="CK131" s="112">
        <f t="shared" si="153"/>
        <v>0.92326191347835695</v>
      </c>
      <c r="CL131" s="112">
        <f t="shared" si="154"/>
        <v>0.92326239605784755</v>
      </c>
      <c r="CM131" s="112"/>
      <c r="CN131" s="112">
        <f t="shared" si="155"/>
        <v>1.0375233282060599</v>
      </c>
    </row>
    <row r="132" spans="1:92" x14ac:dyDescent="0.2">
      <c r="A132" s="86" t="str">
        <f t="shared" si="130"/>
        <v>Delivered</v>
      </c>
      <c r="B132" s="86">
        <f t="shared" si="131"/>
        <v>1993</v>
      </c>
      <c r="D132" s="108">
        <f t="shared" si="193"/>
        <v>16006.311675922945</v>
      </c>
      <c r="E132" s="108">
        <f t="shared" si="193"/>
        <v>2433.3591927670868</v>
      </c>
      <c r="F132" s="108">
        <f t="shared" si="198"/>
        <v>18439.670868690031</v>
      </c>
      <c r="G132" s="108"/>
      <c r="H132" s="126">
        <f t="shared" si="203"/>
        <v>972776.86788000003</v>
      </c>
      <c r="I132" s="126">
        <f t="shared" si="203"/>
        <v>937577.24633008451</v>
      </c>
      <c r="J132" s="126">
        <f t="shared" si="158"/>
        <v>1910354.1142100845</v>
      </c>
      <c r="L132" s="79">
        <f t="shared" si="199"/>
        <v>16.454247838773089</v>
      </c>
      <c r="M132" s="79">
        <f t="shared" si="200"/>
        <v>2.5953692906817789</v>
      </c>
      <c r="N132" s="79">
        <f t="shared" si="201"/>
        <v>9.6524883693171635</v>
      </c>
      <c r="P132" s="262">
        <f>Manufacturing!BZ200</f>
        <v>1.0034874762517623</v>
      </c>
      <c r="Q132" s="262">
        <f>NonManufacturing!CR133</f>
        <v>0.82740553563585018</v>
      </c>
      <c r="R132" s="110"/>
      <c r="S132" s="262">
        <f>Manufacturing!CD200</f>
        <v>0.96509528574191106</v>
      </c>
      <c r="T132" s="262">
        <f>NonManufacturing!CV133</f>
        <v>0.96610804244056769</v>
      </c>
      <c r="V132" s="112">
        <f t="shared" si="150"/>
        <v>1.1367245436115201</v>
      </c>
      <c r="W132" s="113">
        <f t="shared" si="162"/>
        <v>0.98435810097252152</v>
      </c>
      <c r="X132" s="112">
        <f t="shared" si="194"/>
        <v>1.0472114761235911</v>
      </c>
      <c r="Y132" s="112">
        <f t="shared" si="195"/>
        <v>0.96373171087412113</v>
      </c>
      <c r="Z132" s="112">
        <f t="shared" si="196"/>
        <v>0.97535488455240249</v>
      </c>
      <c r="AA132" s="112">
        <f t="shared" si="197"/>
        <v>1.1189442339776099</v>
      </c>
      <c r="AB132" s="112">
        <f t="shared" si="186"/>
        <v>1.1189440130782922</v>
      </c>
      <c r="AC132" s="112"/>
      <c r="AD132" s="112">
        <f t="shared" si="168"/>
        <v>1.0092309075316024</v>
      </c>
      <c r="AF132" s="87">
        <f t="shared" si="202"/>
        <v>1993</v>
      </c>
      <c r="AG132" s="89"/>
      <c r="AI132" s="109">
        <f t="shared" si="120"/>
        <v>0.86803673394741276</v>
      </c>
      <c r="AJ132" s="109">
        <f t="shared" si="121"/>
        <v>0.13196326605258735</v>
      </c>
      <c r="AL132" s="109">
        <f t="shared" si="132"/>
        <v>0.86628507975419544</v>
      </c>
      <c r="AM132" s="109">
        <f t="shared" si="133"/>
        <v>0.13370610223885018</v>
      </c>
      <c r="AN132" s="109">
        <f t="shared" si="134"/>
        <v>0.9999911819930456</v>
      </c>
      <c r="AO132" s="109"/>
      <c r="AP132" s="109">
        <f t="shared" si="135"/>
        <v>0.86629271872941371</v>
      </c>
      <c r="AQ132" s="109">
        <f t="shared" si="136"/>
        <v>0.13370728127058629</v>
      </c>
      <c r="AT132" s="19">
        <f t="shared" si="169"/>
        <v>9.9380477766871957E-3</v>
      </c>
      <c r="AU132" s="19">
        <f t="shared" si="170"/>
        <v>-3.5716379820925096E-3</v>
      </c>
      <c r="AV132" s="19"/>
      <c r="AW132" s="19">
        <f t="shared" si="122"/>
        <v>0.50921285255128479</v>
      </c>
      <c r="AX132" s="19">
        <f t="shared" si="123"/>
        <v>0.49078714744871521</v>
      </c>
      <c r="AY132" s="19"/>
      <c r="AZ132" s="19">
        <f t="shared" si="139"/>
        <v>1.1768901338729968E-2</v>
      </c>
      <c r="BA132" s="19">
        <f t="shared" si="140"/>
        <v>-1.2066081897365204E-2</v>
      </c>
      <c r="BB132" s="19"/>
      <c r="BC132" s="19"/>
      <c r="BD132" s="19">
        <f t="shared" si="171"/>
        <v>-2.0688008220678341E-2</v>
      </c>
      <c r="BE132" s="19">
        <f t="shared" si="172"/>
        <v>-1.3568734396476335E-2</v>
      </c>
      <c r="BF132" s="19"/>
      <c r="BG132" s="19"/>
      <c r="BH132" s="19">
        <f t="shared" si="143"/>
        <v>1.0081648565315955</v>
      </c>
      <c r="BI132" s="19">
        <f t="shared" si="144"/>
        <v>0.7225334516259263</v>
      </c>
      <c r="BJ132" s="19">
        <f t="shared" si="187"/>
        <v>0.97535488455240249</v>
      </c>
      <c r="BK132" s="19"/>
      <c r="BL132" s="19">
        <f t="shared" si="145"/>
        <v>1.0086189213829819</v>
      </c>
      <c r="BM132" s="19">
        <f t="shared" si="146"/>
        <v>1.2756164219510353</v>
      </c>
      <c r="BN132" s="19">
        <f t="shared" si="188"/>
        <v>1.0472114761235911</v>
      </c>
      <c r="BO132" s="19"/>
      <c r="BP132" s="19">
        <f t="shared" si="148"/>
        <v>0.98045737258383892</v>
      </c>
      <c r="BQ132" s="19">
        <f t="shared" si="147"/>
        <v>0.74202454087582093</v>
      </c>
      <c r="BR132" s="19">
        <f t="shared" si="189"/>
        <v>0.96373171087412113</v>
      </c>
      <c r="BU132" s="90"/>
      <c r="CD132" s="89"/>
      <c r="CF132" s="112">
        <f t="shared" si="190"/>
        <v>0.90706900700079685</v>
      </c>
      <c r="CG132" s="112">
        <f t="shared" si="191"/>
        <v>1.0431270348699513</v>
      </c>
      <c r="CH132" s="112">
        <f t="shared" si="192"/>
        <v>0.97204108962606262</v>
      </c>
      <c r="CI132" s="112">
        <f t="shared" si="151"/>
        <v>1.0555263379847322</v>
      </c>
      <c r="CJ132" s="112">
        <f t="shared" si="152"/>
        <v>1.0166777679523735</v>
      </c>
      <c r="CK132" s="112">
        <f t="shared" si="153"/>
        <v>0.94618781950380004</v>
      </c>
      <c r="CL132" s="112">
        <f t="shared" si="154"/>
        <v>0.94618820369517231</v>
      </c>
      <c r="CM132" s="112"/>
      <c r="CN132" s="112">
        <f t="shared" si="155"/>
        <v>1.0260149717036868</v>
      </c>
    </row>
    <row r="133" spans="1:92" x14ac:dyDescent="0.2">
      <c r="A133" s="86" t="str">
        <f t="shared" si="130"/>
        <v>Delivered</v>
      </c>
      <c r="B133" s="86">
        <f t="shared" si="131"/>
        <v>1994</v>
      </c>
      <c r="D133" s="108">
        <f t="shared" si="193"/>
        <v>16508.692175878103</v>
      </c>
      <c r="E133" s="108">
        <f t="shared" si="193"/>
        <v>2406.254240421471</v>
      </c>
      <c r="F133" s="108">
        <f t="shared" si="198"/>
        <v>18914.946416299572</v>
      </c>
      <c r="G133" s="108"/>
      <c r="H133" s="126">
        <f t="shared" si="203"/>
        <v>1036977.91272</v>
      </c>
      <c r="I133" s="126">
        <f t="shared" si="203"/>
        <v>1013597.6871638191</v>
      </c>
      <c r="J133" s="126">
        <f t="shared" si="158"/>
        <v>2050575.599883819</v>
      </c>
      <c r="L133" s="79">
        <f t="shared" si="199"/>
        <v>15.920003669678644</v>
      </c>
      <c r="M133" s="79">
        <f t="shared" si="200"/>
        <v>2.3739736888651453</v>
      </c>
      <c r="N133" s="79">
        <f t="shared" si="201"/>
        <v>9.2242131513567465</v>
      </c>
      <c r="P133" s="262">
        <f>Manufacturing!BZ201</f>
        <v>0.99209094081353744</v>
      </c>
      <c r="Q133" s="262">
        <f>NonManufacturing!CR134</f>
        <v>0.77629716245545854</v>
      </c>
      <c r="R133" s="110"/>
      <c r="S133" s="262">
        <f>Manufacturing!CD201</f>
        <v>0.94448669339302727</v>
      </c>
      <c r="T133" s="262">
        <f>NonManufacturing!CV134</f>
        <v>0.94187411276860278</v>
      </c>
      <c r="V133" s="112">
        <f t="shared" si="150"/>
        <v>1.2201610139085011</v>
      </c>
      <c r="W133" s="113">
        <f t="shared" si="162"/>
        <v>0.94068271239757195</v>
      </c>
      <c r="X133" s="112">
        <f t="shared" si="194"/>
        <v>1.0418842410100762</v>
      </c>
      <c r="Y133" s="112">
        <f t="shared" si="195"/>
        <v>0.94268565398737258</v>
      </c>
      <c r="Z133" s="112">
        <f t="shared" si="196"/>
        <v>0.95776050205017638</v>
      </c>
      <c r="AA133" s="112">
        <f t="shared" si="197"/>
        <v>1.1477847082052288</v>
      </c>
      <c r="AB133" s="112">
        <f t="shared" si="186"/>
        <v>1.1477843721252203</v>
      </c>
      <c r="AC133" s="112"/>
      <c r="AD133" s="112">
        <f t="shared" si="168"/>
        <v>0.98216932711572091</v>
      </c>
      <c r="AF133" s="87">
        <f t="shared" si="202"/>
        <v>1994</v>
      </c>
      <c r="AG133" s="89"/>
      <c r="AI133" s="109">
        <f t="shared" si="120"/>
        <v>0.87278556399462337</v>
      </c>
      <c r="AJ133" s="109">
        <f t="shared" si="121"/>
        <v>0.12721443600537669</v>
      </c>
      <c r="AL133" s="109">
        <f t="shared" si="132"/>
        <v>0.87040898989255255</v>
      </c>
      <c r="AM133" s="109">
        <f t="shared" si="133"/>
        <v>0.12957434784839908</v>
      </c>
      <c r="AN133" s="109">
        <f t="shared" si="134"/>
        <v>0.99998333774095161</v>
      </c>
      <c r="AO133" s="109"/>
      <c r="AP133" s="109">
        <f t="shared" si="135"/>
        <v>0.87042349311427658</v>
      </c>
      <c r="AQ133" s="109">
        <f t="shared" si="136"/>
        <v>0.12957650688572339</v>
      </c>
      <c r="AT133" s="19">
        <f t="shared" si="169"/>
        <v>-1.1421910800271922E-2</v>
      </c>
      <c r="AU133" s="19">
        <f t="shared" si="170"/>
        <v>-6.3759556215099461E-2</v>
      </c>
      <c r="AV133" s="19"/>
      <c r="AW133" s="19">
        <f t="shared" si="122"/>
        <v>0.50570089333880341</v>
      </c>
      <c r="AX133" s="19">
        <f t="shared" si="123"/>
        <v>0.49429910666119664</v>
      </c>
      <c r="AY133" s="19"/>
      <c r="AZ133" s="19">
        <f t="shared" si="139"/>
        <v>-6.9207324154374359E-3</v>
      </c>
      <c r="BA133" s="19">
        <f t="shared" si="140"/>
        <v>7.1302874791105185E-3</v>
      </c>
      <c r="BB133" s="19"/>
      <c r="BC133" s="19"/>
      <c r="BD133" s="19">
        <f t="shared" si="171"/>
        <v>-2.1585239843310042E-2</v>
      </c>
      <c r="BE133" s="19">
        <f t="shared" si="172"/>
        <v>-2.5404045738798026E-2</v>
      </c>
      <c r="BF133" s="19"/>
      <c r="BG133" s="19"/>
      <c r="BH133" s="19">
        <f t="shared" si="143"/>
        <v>0.98196104537857487</v>
      </c>
      <c r="BI133" s="19">
        <f t="shared" si="144"/>
        <v>0.70949970347958458</v>
      </c>
      <c r="BJ133" s="19">
        <f t="shared" si="187"/>
        <v>0.95776050205017638</v>
      </c>
      <c r="BK133" s="19"/>
      <c r="BL133" s="19">
        <f t="shared" si="145"/>
        <v>0.9949129328364178</v>
      </c>
      <c r="BM133" s="19">
        <f t="shared" si="146"/>
        <v>1.269127275537602</v>
      </c>
      <c r="BN133" s="19">
        <f t="shared" si="188"/>
        <v>1.0418842410100762</v>
      </c>
      <c r="BO133" s="19"/>
      <c r="BP133" s="19">
        <f t="shared" si="148"/>
        <v>0.97816191306223654</v>
      </c>
      <c r="BQ133" s="19">
        <f t="shared" si="147"/>
        <v>0.72582014444222076</v>
      </c>
      <c r="BR133" s="19">
        <f t="shared" si="189"/>
        <v>0.94268565398737258</v>
      </c>
      <c r="BU133" s="90"/>
      <c r="CD133" s="89"/>
      <c r="CF133" s="112">
        <f t="shared" si="190"/>
        <v>0.97364858134471011</v>
      </c>
      <c r="CG133" s="112">
        <f t="shared" si="191"/>
        <v>0.99684410334739981</v>
      </c>
      <c r="CH133" s="112">
        <f t="shared" si="192"/>
        <v>0.96709625131737298</v>
      </c>
      <c r="CI133" s="112">
        <f t="shared" si="151"/>
        <v>1.0324756620507225</v>
      </c>
      <c r="CJ133" s="112">
        <f t="shared" si="152"/>
        <v>0.99833796383166895</v>
      </c>
      <c r="CK133" s="112">
        <f t="shared" si="153"/>
        <v>0.97057554553540171</v>
      </c>
      <c r="CL133" s="112">
        <f t="shared" si="154"/>
        <v>0.97057584704603528</v>
      </c>
      <c r="CM133" s="112"/>
      <c r="CN133" s="112">
        <f t="shared" si="155"/>
        <v>0.99850334234567661</v>
      </c>
    </row>
    <row r="134" spans="1:92" x14ac:dyDescent="0.2">
      <c r="A134" s="86" t="str">
        <f t="shared" si="130"/>
        <v>Delivered</v>
      </c>
      <c r="B134" s="86">
        <f t="shared" si="131"/>
        <v>1995</v>
      </c>
      <c r="D134" s="108">
        <f t="shared" si="193"/>
        <v>16953.809990213831</v>
      </c>
      <c r="E134" s="108">
        <f t="shared" si="193"/>
        <v>2382.4351159874514</v>
      </c>
      <c r="F134" s="108">
        <f t="shared" si="198"/>
        <v>19336.245106201284</v>
      </c>
      <c r="G134" s="108"/>
      <c r="H134" s="126">
        <f t="shared" si="203"/>
        <v>1079663.5255200001</v>
      </c>
      <c r="I134" s="126">
        <f t="shared" si="203"/>
        <v>1005450.537367539</v>
      </c>
      <c r="J134" s="126">
        <f t="shared" si="158"/>
        <v>2085114.0628875392</v>
      </c>
      <c r="L134" s="79">
        <f t="shared" si="199"/>
        <v>15.702864447558639</v>
      </c>
      <c r="M134" s="79">
        <f t="shared" si="200"/>
        <v>2.3695199589082923</v>
      </c>
      <c r="N134" s="79">
        <f t="shared" si="201"/>
        <v>9.2734711497862961</v>
      </c>
      <c r="P134" s="262">
        <f>Manufacturing!BZ202</f>
        <v>1.0011904965710394</v>
      </c>
      <c r="Q134" s="262">
        <f>NonManufacturing!CR135</f>
        <v>0.78588480721204801</v>
      </c>
      <c r="R134" s="110"/>
      <c r="S134" s="262">
        <f>Manufacturing!CD202</f>
        <v>0.92313737800694007</v>
      </c>
      <c r="T134" s="262">
        <f>NonManufacturing!CV135</f>
        <v>0.92863796805454479</v>
      </c>
      <c r="V134" s="112">
        <f t="shared" si="150"/>
        <v>1.2407125537004737</v>
      </c>
      <c r="W134" s="113">
        <f t="shared" si="162"/>
        <v>0.94570602948811078</v>
      </c>
      <c r="X134" s="112">
        <f t="shared" si="194"/>
        <v>1.0603569918905185</v>
      </c>
      <c r="Y134" s="112">
        <f t="shared" si="195"/>
        <v>0.92238248061082195</v>
      </c>
      <c r="Z134" s="112">
        <f t="shared" si="196"/>
        <v>0.96692578748476932</v>
      </c>
      <c r="AA134" s="112">
        <f t="shared" si="197"/>
        <v>1.1733497071838723</v>
      </c>
      <c r="AB134" s="112">
        <f t="shared" si="186"/>
        <v>1.1733493428961295</v>
      </c>
      <c r="AC134" s="112"/>
      <c r="AD134" s="112">
        <f t="shared" si="168"/>
        <v>0.97805471251300569</v>
      </c>
      <c r="AF134" s="87">
        <f t="shared" si="202"/>
        <v>1995</v>
      </c>
      <c r="AG134" s="89"/>
      <c r="AI134" s="109">
        <f t="shared" si="120"/>
        <v>0.87678915410399982</v>
      </c>
      <c r="AJ134" s="109">
        <f t="shared" si="121"/>
        <v>0.12321084589600004</v>
      </c>
      <c r="AL134" s="109">
        <f t="shared" si="132"/>
        <v>0.87478583213003069</v>
      </c>
      <c r="AM134" s="109">
        <f t="shared" si="133"/>
        <v>0.12520197254808041</v>
      </c>
      <c r="AN134" s="109">
        <f t="shared" si="134"/>
        <v>0.9999878046781111</v>
      </c>
      <c r="AO134" s="109"/>
      <c r="AP134" s="109">
        <f t="shared" si="135"/>
        <v>0.87479650055494229</v>
      </c>
      <c r="AQ134" s="109">
        <f t="shared" si="136"/>
        <v>0.12520349944505776</v>
      </c>
      <c r="AT134" s="19">
        <f t="shared" si="169"/>
        <v>9.130290183810617E-3</v>
      </c>
      <c r="AU134" s="19">
        <f t="shared" si="170"/>
        <v>1.2274837790516675E-2</v>
      </c>
      <c r="AV134" s="19"/>
      <c r="AW134" s="19">
        <f t="shared" si="122"/>
        <v>0.51779590610253912</v>
      </c>
      <c r="AX134" s="19">
        <f t="shared" si="123"/>
        <v>0.48220409389746083</v>
      </c>
      <c r="AY134" s="19"/>
      <c r="AZ134" s="19">
        <f t="shared" si="139"/>
        <v>2.3635786333155089E-2</v>
      </c>
      <c r="BA134" s="19">
        <f t="shared" si="140"/>
        <v>-2.4773357279286003E-2</v>
      </c>
      <c r="BB134" s="19"/>
      <c r="BC134" s="19"/>
      <c r="BD134" s="19">
        <f t="shared" si="171"/>
        <v>-2.2863536317607278E-2</v>
      </c>
      <c r="BE134" s="19">
        <f t="shared" si="172"/>
        <v>-1.41526652300811E-2</v>
      </c>
      <c r="BF134" s="19"/>
      <c r="BG134" s="19"/>
      <c r="BH134" s="19">
        <f t="shared" si="143"/>
        <v>1.0095694961474959</v>
      </c>
      <c r="BI134" s="19">
        <f t="shared" si="144"/>
        <v>0.71628925815868194</v>
      </c>
      <c r="BJ134" s="19">
        <f t="shared" si="187"/>
        <v>0.96692578748476932</v>
      </c>
      <c r="BK134" s="19"/>
      <c r="BL134" s="19">
        <f t="shared" si="145"/>
        <v>1.0177301375271146</v>
      </c>
      <c r="BM134" s="19">
        <f t="shared" si="146"/>
        <v>1.291629076672296</v>
      </c>
      <c r="BN134" s="19">
        <f t="shared" si="188"/>
        <v>1.0603569918905185</v>
      </c>
      <c r="BO134" s="19"/>
      <c r="BP134" s="19">
        <f t="shared" si="148"/>
        <v>0.97846241396517264</v>
      </c>
      <c r="BQ134" s="19">
        <f t="shared" si="147"/>
        <v>0.71018773063548557</v>
      </c>
      <c r="BR134" s="19">
        <f t="shared" si="189"/>
        <v>0.92238248061082195</v>
      </c>
      <c r="BU134" s="90"/>
      <c r="CD134" s="89"/>
      <c r="CF134" s="112">
        <f t="shared" si="190"/>
        <v>0.99004803792036822</v>
      </c>
      <c r="CG134" s="112">
        <f t="shared" si="191"/>
        <v>1.0021673265287687</v>
      </c>
      <c r="CH134" s="112">
        <f t="shared" si="192"/>
        <v>0.98424300085518723</v>
      </c>
      <c r="CI134" s="112">
        <f t="shared" si="151"/>
        <v>1.0102386286504397</v>
      </c>
      <c r="CJ134" s="112">
        <f t="shared" si="152"/>
        <v>1.007891555130455</v>
      </c>
      <c r="CK134" s="112">
        <f t="shared" si="153"/>
        <v>0.99219350459421174</v>
      </c>
      <c r="CL134" s="112">
        <f t="shared" si="154"/>
        <v>0.99219379529770857</v>
      </c>
      <c r="CM134" s="112"/>
      <c r="CN134" s="112">
        <f t="shared" si="155"/>
        <v>0.99432029944273792</v>
      </c>
    </row>
    <row r="135" spans="1:92" x14ac:dyDescent="0.2">
      <c r="A135" s="86" t="str">
        <f t="shared" si="130"/>
        <v>Delivered</v>
      </c>
      <c r="B135" s="86">
        <f t="shared" si="131"/>
        <v>1996</v>
      </c>
      <c r="D135" s="108">
        <f t="shared" si="193"/>
        <v>17060.871077161755</v>
      </c>
      <c r="E135" s="108">
        <f t="shared" si="193"/>
        <v>2427.5042763642405</v>
      </c>
      <c r="F135" s="108">
        <f t="shared" si="198"/>
        <v>19488.375353525997</v>
      </c>
      <c r="G135" s="108"/>
      <c r="H135" s="126">
        <f t="shared" si="203"/>
        <v>1114172.96028</v>
      </c>
      <c r="I135" s="126">
        <f t="shared" si="203"/>
        <v>991900.66748799873</v>
      </c>
      <c r="J135" s="126">
        <f t="shared" si="158"/>
        <v>2106073.6277679987</v>
      </c>
      <c r="L135" s="79">
        <f t="shared" si="199"/>
        <v>15.312587619137902</v>
      </c>
      <c r="M135" s="79">
        <f t="shared" si="200"/>
        <v>2.4473259832679886</v>
      </c>
      <c r="N135" s="79">
        <f t="shared" si="201"/>
        <v>9.2534159758600811</v>
      </c>
      <c r="P135" s="262">
        <f>Manufacturing!BZ203</f>
        <v>0.99371437828380638</v>
      </c>
      <c r="Q135" s="262">
        <f>NonManufacturing!CR136</f>
        <v>0.77771958134405672</v>
      </c>
      <c r="R135" s="110"/>
      <c r="S135" s="262">
        <f>Manufacturing!CD203</f>
        <v>0.90696667739899928</v>
      </c>
      <c r="T135" s="262">
        <f>NonManufacturing!CV136</f>
        <v>0.96920075863786914</v>
      </c>
      <c r="V135" s="112">
        <f t="shared" si="150"/>
        <v>1.2531841952908016</v>
      </c>
      <c r="W135" s="113">
        <f t="shared" si="162"/>
        <v>0.94366080838394084</v>
      </c>
      <c r="X135" s="112">
        <f t="shared" si="194"/>
        <v>1.0773325194786221</v>
      </c>
      <c r="Y135" s="112">
        <f t="shared" si="195"/>
        <v>0.91303426185852421</v>
      </c>
      <c r="Z135" s="112">
        <f t="shared" si="196"/>
        <v>0.95935498473307146</v>
      </c>
      <c r="AA135" s="112">
        <f t="shared" si="197"/>
        <v>1.1825815244212368</v>
      </c>
      <c r="AB135" s="112">
        <f t="shared" si="186"/>
        <v>1.1825808107820963</v>
      </c>
      <c r="AC135" s="112"/>
      <c r="AD135" s="112">
        <f t="shared" si="168"/>
        <v>0.98364150169834785</v>
      </c>
      <c r="AF135" s="87">
        <f t="shared" si="202"/>
        <v>1996</v>
      </c>
      <c r="AG135" s="89"/>
      <c r="AI135" s="109">
        <f t="shared" si="120"/>
        <v>0.87543834556095834</v>
      </c>
      <c r="AJ135" s="109">
        <f t="shared" si="121"/>
        <v>0.1245616544390416</v>
      </c>
      <c r="AL135" s="109">
        <f t="shared" si="132"/>
        <v>0.87611357627397013</v>
      </c>
      <c r="AM135" s="109">
        <f t="shared" si="133"/>
        <v>0.12388502276591991</v>
      </c>
      <c r="AN135" s="109">
        <f t="shared" si="134"/>
        <v>0.99999859903989008</v>
      </c>
      <c r="AO135" s="109"/>
      <c r="AP135" s="109">
        <f t="shared" si="135"/>
        <v>0.87611480367586181</v>
      </c>
      <c r="AQ135" s="109">
        <f t="shared" si="136"/>
        <v>0.12388519632413816</v>
      </c>
      <c r="AT135" s="19">
        <f t="shared" si="169"/>
        <v>-7.4952479001323133E-3</v>
      </c>
      <c r="AU135" s="19">
        <f t="shared" si="170"/>
        <v>-1.0444202063442412E-2</v>
      </c>
      <c r="AV135" s="19"/>
      <c r="AW135" s="19">
        <f t="shared" si="122"/>
        <v>0.52902849434603683</v>
      </c>
      <c r="AX135" s="19">
        <f t="shared" si="123"/>
        <v>0.47097150565396317</v>
      </c>
      <c r="AY135" s="19"/>
      <c r="AZ135" s="19">
        <f t="shared" si="139"/>
        <v>2.1461133999336808E-2</v>
      </c>
      <c r="BA135" s="19">
        <f t="shared" si="140"/>
        <v>-2.3569861114993762E-2</v>
      </c>
      <c r="BB135" s="19"/>
      <c r="BC135" s="19"/>
      <c r="BD135" s="19">
        <f t="shared" si="171"/>
        <v>-1.7672351926292705E-2</v>
      </c>
      <c r="BE135" s="19">
        <f t="shared" si="172"/>
        <v>4.2752809522519981E-2</v>
      </c>
      <c r="BF135" s="19"/>
      <c r="BG135" s="19"/>
      <c r="BH135" s="19">
        <f t="shared" si="143"/>
        <v>0.99217023390037884</v>
      </c>
      <c r="BI135" s="19">
        <f t="shared" si="144"/>
        <v>0.71068088080762826</v>
      </c>
      <c r="BJ135" s="19">
        <f t="shared" si="187"/>
        <v>0.95935498473307146</v>
      </c>
      <c r="BK135" s="19"/>
      <c r="BL135" s="19">
        <f t="shared" si="145"/>
        <v>1.0160092569935697</v>
      </c>
      <c r="BM135" s="19">
        <f t="shared" si="146"/>
        <v>1.3123070985011098</v>
      </c>
      <c r="BN135" s="19">
        <f t="shared" si="188"/>
        <v>1.0773325194786221</v>
      </c>
      <c r="BO135" s="19"/>
      <c r="BP135" s="19">
        <f t="shared" si="148"/>
        <v>0.98986513843356261</v>
      </c>
      <c r="BQ135" s="19">
        <f t="shared" si="147"/>
        <v>0.70299007629931265</v>
      </c>
      <c r="BR135" s="19">
        <f t="shared" si="189"/>
        <v>0.91303426185852421</v>
      </c>
      <c r="BU135" s="90"/>
      <c r="CD135" s="89"/>
      <c r="CF135" s="112">
        <f t="shared" si="190"/>
        <v>1</v>
      </c>
      <c r="CG135" s="112">
        <f t="shared" si="191"/>
        <v>1</v>
      </c>
      <c r="CH135" s="112">
        <f t="shared" si="192"/>
        <v>1</v>
      </c>
      <c r="CI135" s="112">
        <f t="shared" si="151"/>
        <v>1</v>
      </c>
      <c r="CJ135" s="112">
        <f t="shared" si="152"/>
        <v>1</v>
      </c>
      <c r="CK135" s="112">
        <f t="shared" si="153"/>
        <v>1</v>
      </c>
      <c r="CL135" s="112">
        <f t="shared" si="154"/>
        <v>1</v>
      </c>
      <c r="CM135" s="112"/>
      <c r="CN135" s="112">
        <f t="shared" si="155"/>
        <v>1</v>
      </c>
    </row>
    <row r="136" spans="1:92" x14ac:dyDescent="0.2">
      <c r="A136" s="86" t="str">
        <f t="shared" si="130"/>
        <v>Delivered</v>
      </c>
      <c r="B136" s="86">
        <f t="shared" si="131"/>
        <v>1997</v>
      </c>
      <c r="D136" s="108">
        <f t="shared" si="193"/>
        <v>17049.828225698424</v>
      </c>
      <c r="E136" s="108">
        <f t="shared" si="193"/>
        <v>2518.3351369480074</v>
      </c>
      <c r="F136" s="108">
        <f t="shared" si="198"/>
        <v>19568.163362646432</v>
      </c>
      <c r="G136" s="108"/>
      <c r="H136" s="126">
        <f t="shared" si="203"/>
        <v>1181088.93564</v>
      </c>
      <c r="I136" s="126">
        <f t="shared" si="203"/>
        <v>1026936.4351940273</v>
      </c>
      <c r="J136" s="126">
        <f t="shared" si="158"/>
        <v>2208025.3708340274</v>
      </c>
      <c r="L136" s="79">
        <f t="shared" si="199"/>
        <v>14.435685333433069</v>
      </c>
      <c r="M136" s="79">
        <f t="shared" si="200"/>
        <v>2.4522794699286314</v>
      </c>
      <c r="N136" s="79">
        <f t="shared" si="201"/>
        <v>8.8622909958933302</v>
      </c>
      <c r="P136" s="262">
        <f>Manufacturing!BZ204</f>
        <v>0.95043488714841085</v>
      </c>
      <c r="Q136" s="262">
        <f>NonManufacturing!CR137</f>
        <v>0.77004350392149401</v>
      </c>
      <c r="R136" s="110"/>
      <c r="S136" s="262">
        <f>Manufacturing!CD204</f>
        <v>0.89396287430728005</v>
      </c>
      <c r="T136" s="262">
        <f>NonManufacturing!CV137</f>
        <v>0.98084336542262573</v>
      </c>
      <c r="V136" s="112">
        <f t="shared" si="150"/>
        <v>1.313848889728906</v>
      </c>
      <c r="W136" s="113">
        <f t="shared" si="162"/>
        <v>0.90377399083057008</v>
      </c>
      <c r="X136" s="112">
        <f t="shared" si="194"/>
        <v>1.0860524981082245</v>
      </c>
      <c r="Y136" s="112">
        <f t="shared" si="195"/>
        <v>0.90295477087055198</v>
      </c>
      <c r="Z136" s="112">
        <f t="shared" si="196"/>
        <v>0.92160197460741045</v>
      </c>
      <c r="AA136" s="112">
        <f t="shared" si="197"/>
        <v>1.1874234758730737</v>
      </c>
      <c r="AB136" s="112">
        <f t="shared" si="186"/>
        <v>1.1874224544186069</v>
      </c>
      <c r="AC136" s="112"/>
      <c r="AD136" s="112">
        <f t="shared" si="168"/>
        <v>0.98065628458270238</v>
      </c>
      <c r="AF136" s="87">
        <f t="shared" si="202"/>
        <v>1997</v>
      </c>
      <c r="AG136" s="89"/>
      <c r="AI136" s="109">
        <f t="shared" si="120"/>
        <v>0.87130447092672758</v>
      </c>
      <c r="AJ136" s="109">
        <f t="shared" si="121"/>
        <v>0.12869552907327239</v>
      </c>
      <c r="AL136" s="109">
        <f t="shared" si="132"/>
        <v>0.87336977769039914</v>
      </c>
      <c r="AM136" s="109">
        <f t="shared" si="133"/>
        <v>0.12661734486634857</v>
      </c>
      <c r="AN136" s="109">
        <f t="shared" si="134"/>
        <v>0.99998712255674771</v>
      </c>
      <c r="AO136" s="109"/>
      <c r="AP136" s="109">
        <f t="shared" si="135"/>
        <v>0.87338102460498113</v>
      </c>
      <c r="AQ136" s="109">
        <f t="shared" si="136"/>
        <v>0.12661897539501887</v>
      </c>
      <c r="AT136" s="19">
        <f t="shared" si="169"/>
        <v>-4.4530163781082904E-2</v>
      </c>
      <c r="AU136" s="19">
        <f t="shared" si="170"/>
        <v>-9.9190120644773953E-3</v>
      </c>
      <c r="AV136" s="19"/>
      <c r="AW136" s="19">
        <f t="shared" si="122"/>
        <v>0.53490732092171234</v>
      </c>
      <c r="AX136" s="19">
        <f t="shared" si="123"/>
        <v>0.46509267907828761</v>
      </c>
      <c r="AY136" s="19"/>
      <c r="AZ136" s="19">
        <f t="shared" si="139"/>
        <v>1.1051205011660632E-2</v>
      </c>
      <c r="BA136" s="19">
        <f t="shared" si="140"/>
        <v>-1.2560899062827558E-2</v>
      </c>
      <c r="BB136" s="19"/>
      <c r="BC136" s="19"/>
      <c r="BD136" s="19">
        <f t="shared" si="171"/>
        <v>-1.4441463387870696E-2</v>
      </c>
      <c r="BE136" s="19">
        <f t="shared" si="172"/>
        <v>1.194100685391126E-2</v>
      </c>
      <c r="BF136" s="19"/>
      <c r="BG136" s="19"/>
      <c r="BH136" s="19">
        <f t="shared" si="143"/>
        <v>0.96064750720384762</v>
      </c>
      <c r="BI136" s="19">
        <f t="shared" si="144"/>
        <v>0.68271381656528285</v>
      </c>
      <c r="BJ136" s="19">
        <f t="shared" si="187"/>
        <v>0.92160197460741045</v>
      </c>
      <c r="BK136" s="19"/>
      <c r="BL136" s="19">
        <f t="shared" si="145"/>
        <v>1.0080940456840777</v>
      </c>
      <c r="BM136" s="19">
        <f t="shared" si="146"/>
        <v>1.3229289721079172</v>
      </c>
      <c r="BN136" s="19">
        <f t="shared" si="188"/>
        <v>1.0860524981082245</v>
      </c>
      <c r="BO136" s="19"/>
      <c r="BP136" s="19">
        <f t="shared" si="148"/>
        <v>0.98896044605439559</v>
      </c>
      <c r="BQ136" s="19">
        <f t="shared" si="147"/>
        <v>0.69522937942878182</v>
      </c>
      <c r="BR136" s="19">
        <f t="shared" si="189"/>
        <v>0.90295477087055198</v>
      </c>
      <c r="BU136" s="90"/>
      <c r="CD136" s="89"/>
      <c r="CF136" s="112">
        <f t="shared" si="190"/>
        <v>1.048408442004032</v>
      </c>
      <c r="CG136" s="112">
        <f t="shared" si="191"/>
        <v>0.95773182779342225</v>
      </c>
      <c r="CH136" s="112">
        <f t="shared" si="192"/>
        <v>1.0080940456840777</v>
      </c>
      <c r="CI136" s="112">
        <f t="shared" si="151"/>
        <v>0.9889604460543957</v>
      </c>
      <c r="CJ136" s="112">
        <f t="shared" si="152"/>
        <v>0.96064750720384773</v>
      </c>
      <c r="CK136" s="112">
        <f t="shared" si="153"/>
        <v>1.004094391254934</v>
      </c>
      <c r="CL136" s="112">
        <f t="shared" si="154"/>
        <v>1.0040941334345757</v>
      </c>
      <c r="CM136" s="112"/>
      <c r="CN136" s="112">
        <f t="shared" si="155"/>
        <v>0.99696513708450563</v>
      </c>
    </row>
    <row r="137" spans="1:92" x14ac:dyDescent="0.2">
      <c r="A137" s="86" t="str">
        <f t="shared" si="130"/>
        <v>Delivered</v>
      </c>
      <c r="B137" s="86">
        <f t="shared" si="131"/>
        <v>1998</v>
      </c>
      <c r="D137" s="108">
        <f t="shared" si="193"/>
        <v>17456.077073927998</v>
      </c>
      <c r="E137" s="108">
        <f t="shared" si="193"/>
        <v>2599.6747991818379</v>
      </c>
      <c r="F137" s="108">
        <f t="shared" si="198"/>
        <v>20055.751873109835</v>
      </c>
      <c r="G137" s="108"/>
      <c r="H137" s="126">
        <f t="shared" si="203"/>
        <v>1240111.2112800002</v>
      </c>
      <c r="I137" s="126">
        <f t="shared" si="203"/>
        <v>1037827.9708746041</v>
      </c>
      <c r="J137" s="126">
        <f t="shared" si="158"/>
        <v>2277939.1821546042</v>
      </c>
      <c r="L137" s="79">
        <f t="shared" si="199"/>
        <v>14.076219064184119</v>
      </c>
      <c r="M137" s="79">
        <f t="shared" si="200"/>
        <v>2.5049188036346965</v>
      </c>
      <c r="N137" s="79">
        <f t="shared" si="201"/>
        <v>8.8043403573838912</v>
      </c>
      <c r="P137" s="262">
        <f>Manufacturing!BZ205</f>
        <v>0.95741707332232218</v>
      </c>
      <c r="Q137" s="262">
        <f>NonManufacturing!CR138</f>
        <v>0.77607325348591727</v>
      </c>
      <c r="R137" s="110"/>
      <c r="S137" s="262">
        <f>Manufacturing!CD205</f>
        <v>0.86534521840753775</v>
      </c>
      <c r="T137" s="262">
        <f>NonManufacturing!CV138</f>
        <v>0.99411332403380992</v>
      </c>
      <c r="V137" s="112">
        <f t="shared" si="150"/>
        <v>1.3554499440435852</v>
      </c>
      <c r="W137" s="113">
        <f t="shared" si="162"/>
        <v>0.89786420070281137</v>
      </c>
      <c r="X137" s="112">
        <f t="shared" si="194"/>
        <v>1.0998849073163106</v>
      </c>
      <c r="Y137" s="112">
        <f t="shared" si="195"/>
        <v>0.87925476783274081</v>
      </c>
      <c r="Z137" s="112">
        <f t="shared" si="196"/>
        <v>0.92842995639482584</v>
      </c>
      <c r="AA137" s="112">
        <f t="shared" si="197"/>
        <v>1.2170112797028974</v>
      </c>
      <c r="AB137" s="112">
        <f t="shared" si="186"/>
        <v>1.2170099806013641</v>
      </c>
      <c r="AC137" s="112"/>
      <c r="AD137" s="112">
        <f t="shared" si="168"/>
        <v>0.96707904882513829</v>
      </c>
      <c r="AF137" s="87">
        <f t="shared" si="202"/>
        <v>1998</v>
      </c>
      <c r="AG137" s="89"/>
      <c r="AI137" s="109">
        <f t="shared" si="120"/>
        <v>0.87037759463571118</v>
      </c>
      <c r="AJ137" s="109">
        <f t="shared" si="121"/>
        <v>0.12962240536428882</v>
      </c>
      <c r="AL137" s="109">
        <f t="shared" si="132"/>
        <v>0.87084095057148025</v>
      </c>
      <c r="AM137" s="109">
        <f t="shared" si="133"/>
        <v>0.12915841292599275</v>
      </c>
      <c r="AN137" s="109">
        <f t="shared" si="134"/>
        <v>0.99999936349747298</v>
      </c>
      <c r="AO137" s="109"/>
      <c r="AP137" s="109">
        <f t="shared" si="135"/>
        <v>0.87084150486429879</v>
      </c>
      <c r="AQ137" s="109">
        <f t="shared" si="136"/>
        <v>0.1291584951357013</v>
      </c>
      <c r="AT137" s="19">
        <f t="shared" si="169"/>
        <v>7.3194540150461626E-3</v>
      </c>
      <c r="AU137" s="19">
        <f t="shared" si="170"/>
        <v>7.7999026989019928E-3</v>
      </c>
      <c r="AV137" s="19"/>
      <c r="AW137" s="19">
        <f t="shared" si="122"/>
        <v>0.5444004918985732</v>
      </c>
      <c r="AX137" s="19">
        <f t="shared" si="123"/>
        <v>0.45559950810142674</v>
      </c>
      <c r="AY137" s="19"/>
      <c r="AZ137" s="19">
        <f t="shared" si="139"/>
        <v>1.7591674370247116E-2</v>
      </c>
      <c r="BA137" s="19">
        <f t="shared" si="140"/>
        <v>-2.0622543673145421E-2</v>
      </c>
      <c r="BB137" s="19"/>
      <c r="BC137" s="19"/>
      <c r="BD137" s="19">
        <f t="shared" si="171"/>
        <v>-3.2535722951743493E-2</v>
      </c>
      <c r="BE137" s="19">
        <f t="shared" si="172"/>
        <v>1.3438429698014733E-2</v>
      </c>
      <c r="BF137" s="19"/>
      <c r="BG137" s="19"/>
      <c r="BH137" s="19">
        <f t="shared" si="143"/>
        <v>1.0074088185307155</v>
      </c>
      <c r="BI137" s="19">
        <f t="shared" si="144"/>
        <v>0.6877719193406272</v>
      </c>
      <c r="BJ137" s="19">
        <f t="shared" si="187"/>
        <v>0.92842995639482584</v>
      </c>
      <c r="BK137" s="19"/>
      <c r="BL137" s="19">
        <f t="shared" si="145"/>
        <v>1.0127364093652753</v>
      </c>
      <c r="BM137" s="19">
        <f t="shared" si="146"/>
        <v>1.3397783370578664</v>
      </c>
      <c r="BN137" s="19">
        <f t="shared" si="188"/>
        <v>1.0998849073163106</v>
      </c>
      <c r="BO137" s="19"/>
      <c r="BP137" s="19">
        <f t="shared" si="148"/>
        <v>0.97375283480150221</v>
      </c>
      <c r="BQ137" s="19">
        <f t="shared" si="147"/>
        <v>0.67698157905606549</v>
      </c>
      <c r="BR137" s="19">
        <f t="shared" si="189"/>
        <v>0.87925476783274081</v>
      </c>
      <c r="BU137" s="90"/>
      <c r="CD137" s="89"/>
      <c r="CF137" s="112">
        <f t="shared" si="190"/>
        <v>1.0816047227032359</v>
      </c>
      <c r="CG137" s="112">
        <f t="shared" si="191"/>
        <v>0.95146920665322732</v>
      </c>
      <c r="CH137" s="112">
        <f t="shared" si="192"/>
        <v>1.0209335441286065</v>
      </c>
      <c r="CI137" s="112">
        <f t="shared" si="151"/>
        <v>0.96300303785202579</v>
      </c>
      <c r="CJ137" s="112">
        <f t="shared" si="152"/>
        <v>0.96776477025670526</v>
      </c>
      <c r="CK137" s="112">
        <f t="shared" si="153"/>
        <v>1.0291140649254695</v>
      </c>
      <c r="CL137" s="112">
        <f t="shared" si="154"/>
        <v>1.0291135874228317</v>
      </c>
      <c r="CM137" s="112"/>
      <c r="CN137" s="112">
        <f t="shared" si="155"/>
        <v>0.98316210444088326</v>
      </c>
    </row>
    <row r="138" spans="1:92" x14ac:dyDescent="0.2">
      <c r="A138" s="86" t="str">
        <f t="shared" si="130"/>
        <v>Delivered</v>
      </c>
      <c r="B138" s="86">
        <f t="shared" si="131"/>
        <v>1999</v>
      </c>
      <c r="D138" s="108">
        <f t="shared" si="193"/>
        <v>17758.597961689891</v>
      </c>
      <c r="E138" s="108">
        <f t="shared" si="193"/>
        <v>2572.5059927012876</v>
      </c>
      <c r="F138" s="108">
        <f t="shared" si="198"/>
        <v>20331.103954391179</v>
      </c>
      <c r="G138" s="108"/>
      <c r="H138" s="126">
        <f t="shared" si="203"/>
        <v>1306744.70832</v>
      </c>
      <c r="I138" s="126">
        <f t="shared" si="203"/>
        <v>1016080.4096907235</v>
      </c>
      <c r="J138" s="126">
        <f t="shared" si="158"/>
        <v>2322825.1180107235</v>
      </c>
      <c r="K138" s="109"/>
      <c r="L138" s="79">
        <f t="shared" si="199"/>
        <v>13.589952076041701</v>
      </c>
      <c r="M138" s="79">
        <f t="shared" si="200"/>
        <v>2.5317937125510688</v>
      </c>
      <c r="N138" s="79">
        <f t="shared" si="201"/>
        <v>8.7527484513353357</v>
      </c>
      <c r="P138" s="262">
        <f>Manufacturing!BZ206</f>
        <v>0.9570954113870801</v>
      </c>
      <c r="Q138" s="262">
        <f>NonManufacturing!CR139</f>
        <v>0.77530986933898682</v>
      </c>
      <c r="R138" s="110"/>
      <c r="S138" s="262">
        <f>Manufacturing!CD206</f>
        <v>0.83573262769064316</v>
      </c>
      <c r="T138" s="262">
        <f>NonManufacturing!CV139</f>
        <v>1.0057683446924555</v>
      </c>
      <c r="V138" s="112">
        <f t="shared" si="150"/>
        <v>1.3821585760040638</v>
      </c>
      <c r="W138" s="113">
        <f t="shared" si="162"/>
        <v>0.89260287235716518</v>
      </c>
      <c r="X138" s="112">
        <f t="shared" si="194"/>
        <v>1.1259367363729347</v>
      </c>
      <c r="Y138" s="112">
        <f t="shared" si="195"/>
        <v>0.85423565393215362</v>
      </c>
      <c r="Z138" s="112">
        <f t="shared" si="196"/>
        <v>0.92804099885208902</v>
      </c>
      <c r="AA138" s="112">
        <f t="shared" si="197"/>
        <v>1.2337203229142784</v>
      </c>
      <c r="AB138" s="112">
        <f t="shared" si="186"/>
        <v>1.2337187149943165</v>
      </c>
      <c r="AC138" s="112"/>
      <c r="AD138" s="112">
        <f t="shared" si="168"/>
        <v>0.96181530428176876</v>
      </c>
      <c r="AF138" s="87">
        <f t="shared" si="202"/>
        <v>1999</v>
      </c>
      <c r="AG138" s="89"/>
      <c r="AI138" s="109">
        <f t="shared" si="120"/>
        <v>0.87346943882279104</v>
      </c>
      <c r="AJ138" s="109">
        <f t="shared" si="121"/>
        <v>0.12653056117720893</v>
      </c>
      <c r="AL138" s="109">
        <f t="shared" si="132"/>
        <v>0.87192260308752467</v>
      </c>
      <c r="AM138" s="109">
        <f t="shared" si="133"/>
        <v>0.12807026311251499</v>
      </c>
      <c r="AN138" s="109">
        <f t="shared" si="134"/>
        <v>0.99999286620003969</v>
      </c>
      <c r="AO138" s="109"/>
      <c r="AP138" s="109">
        <f t="shared" si="135"/>
        <v>0.87192882325332943</v>
      </c>
      <c r="AQ138" s="109">
        <f t="shared" si="136"/>
        <v>0.12807117674667057</v>
      </c>
      <c r="AT138" s="19">
        <f t="shared" si="169"/>
        <v>-3.3602490538736462E-4</v>
      </c>
      <c r="AU138" s="19">
        <f t="shared" si="170"/>
        <v>-9.8413370277361978E-4</v>
      </c>
      <c r="AV138" s="19"/>
      <c r="AW138" s="19">
        <f t="shared" si="122"/>
        <v>0.56256697854167392</v>
      </c>
      <c r="AX138" s="19">
        <f t="shared" si="123"/>
        <v>0.43743302145832602</v>
      </c>
      <c r="AY138" s="19"/>
      <c r="AZ138" s="19">
        <f t="shared" si="139"/>
        <v>3.2825025615090465E-2</v>
      </c>
      <c r="BA138" s="19">
        <f t="shared" si="140"/>
        <v>-4.0690551632346958E-2</v>
      </c>
      <c r="BB138" s="19"/>
      <c r="BC138" s="19"/>
      <c r="BD138" s="19">
        <f t="shared" si="171"/>
        <v>-3.4819785145223131E-2</v>
      </c>
      <c r="BE138" s="19">
        <f t="shared" si="172"/>
        <v>1.1655842236631554E-2</v>
      </c>
      <c r="BF138" s="19"/>
      <c r="BG138" s="19"/>
      <c r="BH138" s="19">
        <f t="shared" si="143"/>
        <v>0.99958105881864567</v>
      </c>
      <c r="BI138" s="19">
        <f t="shared" si="144"/>
        <v>0.6874837833602363</v>
      </c>
      <c r="BJ138" s="19">
        <f t="shared" si="187"/>
        <v>0.92804099885208902</v>
      </c>
      <c r="BK138" s="19"/>
      <c r="BL138" s="19">
        <f t="shared" si="145"/>
        <v>1.0236859592156689</v>
      </c>
      <c r="BM138" s="19">
        <f t="shared" si="146"/>
        <v>1.3715122721074557</v>
      </c>
      <c r="BN138" s="19">
        <f t="shared" si="188"/>
        <v>1.1259367363729347</v>
      </c>
      <c r="BO138" s="19"/>
      <c r="BP138" s="19">
        <f t="shared" si="148"/>
        <v>0.97154509157538438</v>
      </c>
      <c r="BQ138" s="19">
        <f t="shared" si="147"/>
        <v>0.65771813021887349</v>
      </c>
      <c r="BR138" s="19">
        <f t="shared" si="189"/>
        <v>0.85423565393215362</v>
      </c>
      <c r="BU138" s="90"/>
      <c r="CD138" s="89"/>
      <c r="CF138" s="112">
        <f t="shared" si="190"/>
        <v>1.1029173374496106</v>
      </c>
      <c r="CG138" s="112">
        <f t="shared" si="191"/>
        <v>0.94589376227861521</v>
      </c>
      <c r="CH138" s="112">
        <f t="shared" si="192"/>
        <v>1.0451153344167452</v>
      </c>
      <c r="CI138" s="112">
        <f t="shared" si="151"/>
        <v>0.93560087459731989</v>
      </c>
      <c r="CJ138" s="112">
        <f t="shared" si="152"/>
        <v>0.9673593337405807</v>
      </c>
      <c r="CK138" s="112">
        <f t="shared" si="153"/>
        <v>1.0432433599180988</v>
      </c>
      <c r="CL138" s="112">
        <f t="shared" si="154"/>
        <v>1.043242629802525</v>
      </c>
      <c r="CM138" s="112"/>
      <c r="CN138" s="112">
        <f t="shared" si="155"/>
        <v>0.97781082093537719</v>
      </c>
    </row>
    <row r="139" spans="1:92" x14ac:dyDescent="0.2">
      <c r="A139" s="86" t="str">
        <f t="shared" si="130"/>
        <v>Delivered</v>
      </c>
      <c r="B139" s="86">
        <f t="shared" si="131"/>
        <v>2000</v>
      </c>
      <c r="D139" s="108">
        <f t="shared" si="193"/>
        <v>17621.119910561312</v>
      </c>
      <c r="E139" s="108">
        <f t="shared" si="193"/>
        <v>2596.4265380310349</v>
      </c>
      <c r="F139" s="108">
        <f t="shared" si="198"/>
        <v>20217.546448592348</v>
      </c>
      <c r="G139" s="108"/>
      <c r="H139" s="126">
        <f t="shared" si="203"/>
        <v>1390169.9721599999</v>
      </c>
      <c r="I139" s="126">
        <f t="shared" si="203"/>
        <v>986679.51485938381</v>
      </c>
      <c r="J139" s="126">
        <f t="shared" si="158"/>
        <v>2376849.4870193838</v>
      </c>
      <c r="K139" s="109"/>
      <c r="L139" s="79">
        <f t="shared" si="199"/>
        <v>12.675514694927701</v>
      </c>
      <c r="M139" s="79">
        <f t="shared" si="200"/>
        <v>2.631479116500218</v>
      </c>
      <c r="N139" s="79">
        <f t="shared" si="201"/>
        <v>8.5060272259584888</v>
      </c>
      <c r="O139" s="251"/>
      <c r="P139" s="262">
        <f>Manufacturing!BZ207</f>
        <v>0.95866547861007223</v>
      </c>
      <c r="Q139" s="262">
        <f>NonManufacturing!CR140</f>
        <v>0.77499342324884124</v>
      </c>
      <c r="R139" s="110"/>
      <c r="S139" s="262">
        <f>Manufacturing!CD207</f>
        <v>0.77822156858155467</v>
      </c>
      <c r="T139" s="262">
        <f>NonManufacturing!CV140</f>
        <v>1.0457957408511722</v>
      </c>
      <c r="V139" s="112">
        <f t="shared" si="150"/>
        <v>1.4143048811044991</v>
      </c>
      <c r="W139" s="113">
        <f t="shared" si="162"/>
        <v>0.86744230985873594</v>
      </c>
      <c r="X139" s="112">
        <f t="shared" si="194"/>
        <v>1.157055614144497</v>
      </c>
      <c r="Y139" s="112">
        <f t="shared" si="195"/>
        <v>0.80671722941599555</v>
      </c>
      <c r="Z139" s="112">
        <f t="shared" si="196"/>
        <v>0.92932083226712503</v>
      </c>
      <c r="AA139" s="112">
        <f t="shared" si="197"/>
        <v>1.2268296947455444</v>
      </c>
      <c r="AB139" s="112">
        <f t="shared" si="186"/>
        <v>1.2268278929097718</v>
      </c>
      <c r="AC139" s="112"/>
      <c r="AD139" s="112">
        <f t="shared" si="168"/>
        <v>0.93341669932287175</v>
      </c>
      <c r="AF139" s="87">
        <f t="shared" si="202"/>
        <v>2000</v>
      </c>
      <c r="AG139" s="89"/>
      <c r="AI139" s="109">
        <f t="shared" si="120"/>
        <v>0.87157558684813541</v>
      </c>
      <c r="AJ139" s="109">
        <f t="shared" si="121"/>
        <v>0.12842441315186451</v>
      </c>
      <c r="AL139" s="109">
        <f t="shared" si="132"/>
        <v>0.87252217027729695</v>
      </c>
      <c r="AM139" s="109">
        <f t="shared" si="133"/>
        <v>0.12747514248381484</v>
      </c>
      <c r="AN139" s="109">
        <f t="shared" si="134"/>
        <v>0.99999731276111181</v>
      </c>
      <c r="AO139" s="109"/>
      <c r="AP139" s="109">
        <f t="shared" si="135"/>
        <v>0.87252451495910444</v>
      </c>
      <c r="AQ139" s="109">
        <f t="shared" si="136"/>
        <v>0.12747548504089554</v>
      </c>
      <c r="AT139" s="19">
        <f t="shared" si="169"/>
        <v>1.6391059893860393E-3</v>
      </c>
      <c r="AU139" s="19">
        <f t="shared" si="170"/>
        <v>-4.0823766040282275E-4</v>
      </c>
      <c r="AV139" s="19"/>
      <c r="AW139" s="19">
        <f t="shared" si="122"/>
        <v>0.58487926128772272</v>
      </c>
      <c r="AX139" s="19">
        <f t="shared" si="123"/>
        <v>0.41512073871227723</v>
      </c>
      <c r="AY139" s="19"/>
      <c r="AZ139" s="19">
        <f t="shared" si="139"/>
        <v>3.8895235016224827E-2</v>
      </c>
      <c r="BA139" s="19">
        <f t="shared" si="140"/>
        <v>-5.2354185695149207E-2</v>
      </c>
      <c r="BB139" s="19"/>
      <c r="BC139" s="19"/>
      <c r="BD139" s="19">
        <f t="shared" si="171"/>
        <v>-7.1297462439781939E-2</v>
      </c>
      <c r="BE139" s="19">
        <f t="shared" si="172"/>
        <v>3.9026298645947324E-2</v>
      </c>
      <c r="BF139" s="19"/>
      <c r="BG139" s="19"/>
      <c r="BH139" s="19">
        <f t="shared" si="143"/>
        <v>1.0013790699081389</v>
      </c>
      <c r="BI139" s="19">
        <f t="shared" si="144"/>
        <v>0.68843187155820185</v>
      </c>
      <c r="BJ139" s="19">
        <f t="shared" si="187"/>
        <v>0.92932083226712503</v>
      </c>
      <c r="BK139" s="19"/>
      <c r="BL139" s="19">
        <f t="shared" si="145"/>
        <v>1.0276382116030853</v>
      </c>
      <c r="BM139" s="19">
        <f t="shared" si="146"/>
        <v>1.4094184185001899</v>
      </c>
      <c r="BN139" s="19">
        <f t="shared" si="188"/>
        <v>1.157055614144497</v>
      </c>
      <c r="BO139" s="19"/>
      <c r="BP139" s="19">
        <f t="shared" si="148"/>
        <v>0.94437316647060476</v>
      </c>
      <c r="BQ139" s="19">
        <f t="shared" si="147"/>
        <v>0.62113135327992308</v>
      </c>
      <c r="BR139" s="19">
        <f t="shared" si="189"/>
        <v>0.80671722941599555</v>
      </c>
      <c r="BU139" s="90"/>
      <c r="CD139" s="89"/>
      <c r="CF139" s="112">
        <f t="shared" si="190"/>
        <v>1.1285690375119273</v>
      </c>
      <c r="CG139" s="112">
        <f t="shared" si="191"/>
        <v>0.91923104377331055</v>
      </c>
      <c r="CH139" s="112">
        <f t="shared" si="192"/>
        <v>1.0740004531789842</v>
      </c>
      <c r="CI139" s="112">
        <f t="shared" si="151"/>
        <v>0.88355636049613806</v>
      </c>
      <c r="CJ139" s="112">
        <f t="shared" si="152"/>
        <v>0.96869338988809961</v>
      </c>
      <c r="CK139" s="112">
        <f t="shared" si="153"/>
        <v>1.037416591930914</v>
      </c>
      <c r="CL139" s="112">
        <f t="shared" si="154"/>
        <v>1.0374156943223294</v>
      </c>
      <c r="CM139" s="112"/>
      <c r="CN139" s="112">
        <f t="shared" si="155"/>
        <v>0.94893993158202627</v>
      </c>
    </row>
    <row r="140" spans="1:92" x14ac:dyDescent="0.2">
      <c r="A140" s="86" t="str">
        <f t="shared" si="130"/>
        <v>Delivered</v>
      </c>
      <c r="B140" s="86">
        <f t="shared" si="131"/>
        <v>2001</v>
      </c>
      <c r="D140" s="108">
        <f t="shared" si="193"/>
        <v>17018.746093766727</v>
      </c>
      <c r="E140" s="108">
        <f t="shared" si="193"/>
        <v>2596.6605158658026</v>
      </c>
      <c r="F140" s="108">
        <f t="shared" si="198"/>
        <v>19615.40660963253</v>
      </c>
      <c r="G140" s="108"/>
      <c r="H140" s="126">
        <f t="shared" si="203"/>
        <v>1326063.0867600001</v>
      </c>
      <c r="I140" s="126">
        <f t="shared" si="203"/>
        <v>995718.88812446385</v>
      </c>
      <c r="J140" s="126">
        <f t="shared" si="158"/>
        <v>2321781.9748844639</v>
      </c>
      <c r="L140" s="79">
        <f t="shared" si="199"/>
        <v>12.834039544339488</v>
      </c>
      <c r="M140" s="79">
        <f t="shared" si="200"/>
        <v>2.6078249060403711</v>
      </c>
      <c r="N140" s="79">
        <f t="shared" si="201"/>
        <v>8.4484274672726869</v>
      </c>
      <c r="P140" s="262">
        <f>Manufacturing!BZ208</f>
        <v>0.95980147838523522</v>
      </c>
      <c r="Q140" s="262">
        <f>NonManufacturing!CR141</f>
        <v>0.77739272423136863</v>
      </c>
      <c r="R140" s="110"/>
      <c r="S140" s="262">
        <f>Manufacturing!CD208</f>
        <v>0.78702177111527227</v>
      </c>
      <c r="T140" s="262">
        <f>NonManufacturing!CV141</f>
        <v>1.0331964732432009</v>
      </c>
      <c r="V140" s="112">
        <f t="shared" si="150"/>
        <v>1.3815378709812103</v>
      </c>
      <c r="W140" s="113">
        <f t="shared" si="162"/>
        <v>0.86156830235859083</v>
      </c>
      <c r="X140" s="112">
        <f t="shared" si="194"/>
        <v>1.1382056653703749</v>
      </c>
      <c r="Y140" s="112">
        <f t="shared" si="195"/>
        <v>0.81335784627088636</v>
      </c>
      <c r="Z140" s="112">
        <f t="shared" si="196"/>
        <v>0.93065342650961458</v>
      </c>
      <c r="AA140" s="112">
        <f t="shared" si="197"/>
        <v>1.1902910788010803</v>
      </c>
      <c r="AB140" s="112">
        <f t="shared" si="186"/>
        <v>1.1902892381453833</v>
      </c>
      <c r="AC140" s="112"/>
      <c r="AD140" s="112">
        <f t="shared" si="168"/>
        <v>0.92576850859896931</v>
      </c>
      <c r="AF140" s="87">
        <f t="shared" si="202"/>
        <v>2001</v>
      </c>
      <c r="AG140" s="89"/>
      <c r="AI140" s="109">
        <f t="shared" si="120"/>
        <v>0.86762137703581121</v>
      </c>
      <c r="AJ140" s="109">
        <f t="shared" si="121"/>
        <v>0.13237862296418884</v>
      </c>
      <c r="AL140" s="109">
        <f t="shared" si="132"/>
        <v>0.86959698356876147</v>
      </c>
      <c r="AM140" s="109">
        <f t="shared" si="133"/>
        <v>0.1303915253741055</v>
      </c>
      <c r="AN140" s="109">
        <f t="shared" si="134"/>
        <v>0.99998850894286695</v>
      </c>
      <c r="AO140" s="109"/>
      <c r="AP140" s="109">
        <f t="shared" si="135"/>
        <v>0.86960697627220906</v>
      </c>
      <c r="AQ140" s="109">
        <f t="shared" si="136"/>
        <v>0.13039302372779091</v>
      </c>
      <c r="AT140" s="109">
        <f t="shared" si="169"/>
        <v>1.1842788365912333E-3</v>
      </c>
      <c r="AU140" s="109">
        <f t="shared" si="170"/>
        <v>3.0911160819938029E-3</v>
      </c>
      <c r="AW140" s="19">
        <f t="shared" ref="AW140:AW145" si="204">H140/J140</f>
        <v>0.57114022811120646</v>
      </c>
      <c r="AX140" s="19">
        <f t="shared" ref="AX140:AX145" si="205">I140/J140</f>
        <v>0.4288597718887936</v>
      </c>
      <c r="AY140" s="109"/>
      <c r="AZ140" s="109">
        <f t="shared" si="139"/>
        <v>-2.3770672081657708E-2</v>
      </c>
      <c r="BA140" s="109">
        <f t="shared" si="140"/>
        <v>3.2560578866682441E-2</v>
      </c>
      <c r="BB140" s="109"/>
      <c r="BC140" s="109"/>
      <c r="BD140" s="109">
        <f t="shared" si="171"/>
        <v>1.124463530554233E-2</v>
      </c>
      <c r="BE140" s="109">
        <f t="shared" si="172"/>
        <v>-1.2120701338063155E-2</v>
      </c>
      <c r="BH140" s="109">
        <f t="shared" si="143"/>
        <v>1.0014339442270315</v>
      </c>
      <c r="BI140" s="109">
        <f t="shared" si="144"/>
        <v>0.68941904446612723</v>
      </c>
      <c r="BJ140" s="19">
        <f t="shared" si="187"/>
        <v>0.93065342650961458</v>
      </c>
      <c r="BK140" s="109"/>
      <c r="BL140" s="109">
        <f t="shared" si="145"/>
        <v>0.98370869252636628</v>
      </c>
      <c r="BM140" s="109">
        <f t="shared" si="146"/>
        <v>1.3864571496854008</v>
      </c>
      <c r="BN140" s="19">
        <f t="shared" si="188"/>
        <v>1.1382056653703749</v>
      </c>
      <c r="BO140" s="109"/>
      <c r="BP140" s="109">
        <f t="shared" si="148"/>
        <v>1.0082316536857632</v>
      </c>
      <c r="BQ140" s="109">
        <f t="shared" si="147"/>
        <v>0.62624429147349281</v>
      </c>
      <c r="BR140" s="19">
        <f t="shared" si="189"/>
        <v>0.81335784627088636</v>
      </c>
      <c r="BU140" s="90"/>
      <c r="CD140" s="89"/>
      <c r="CF140" s="112">
        <f t="shared" si="190"/>
        <v>1.1024220351427463</v>
      </c>
      <c r="CG140" s="112">
        <f t="shared" si="191"/>
        <v>0.91300634158375515</v>
      </c>
      <c r="CH140" s="112">
        <f t="shared" si="192"/>
        <v>1.0565035815694235</v>
      </c>
      <c r="CI140" s="112">
        <f t="shared" si="151"/>
        <v>0.89082949046759563</v>
      </c>
      <c r="CJ140" s="112">
        <f t="shared" si="152"/>
        <v>0.97008244218229323</v>
      </c>
      <c r="CK140" s="112">
        <f t="shared" si="153"/>
        <v>1.0065192582673035</v>
      </c>
      <c r="CL140" s="112">
        <f t="shared" si="154"/>
        <v>1.0065183091869967</v>
      </c>
      <c r="CM140" s="112"/>
      <c r="CN140" s="112">
        <f t="shared" si="155"/>
        <v>0.94116454724667931</v>
      </c>
    </row>
    <row r="141" spans="1:92" x14ac:dyDescent="0.2">
      <c r="A141" s="86" t="str">
        <f t="shared" si="130"/>
        <v>Delivered</v>
      </c>
      <c r="B141" s="86">
        <f t="shared" si="131"/>
        <v>2002</v>
      </c>
      <c r="D141" s="108">
        <f t="shared" si="193"/>
        <v>16208.107274320002</v>
      </c>
      <c r="E141" s="108">
        <f t="shared" si="193"/>
        <v>2558.5316339240999</v>
      </c>
      <c r="F141" s="108">
        <f t="shared" ref="F141:F150" si="206">F219+F297</f>
        <v>18766.638908244102</v>
      </c>
      <c r="G141" s="108"/>
      <c r="H141" s="126">
        <f t="shared" si="203"/>
        <v>1359128.7434399999</v>
      </c>
      <c r="I141" s="126">
        <f t="shared" si="203"/>
        <v>979668.05296979821</v>
      </c>
      <c r="J141" s="126">
        <f t="shared" si="158"/>
        <v>2338796.7964097979</v>
      </c>
      <c r="L141" s="79">
        <f t="shared" si="199"/>
        <v>11.925365681912329</v>
      </c>
      <c r="M141" s="79">
        <f t="shared" si="200"/>
        <v>2.6116311807536055</v>
      </c>
      <c r="N141" s="79">
        <f t="shared" si="201"/>
        <v>8.0240570437979422</v>
      </c>
      <c r="P141" s="262">
        <f>Manufacturing!BZ209</f>
        <v>0.895601997254727</v>
      </c>
      <c r="Q141" s="262">
        <f>NonManufacturing!CR142</f>
        <v>0.782063899514573</v>
      </c>
      <c r="R141" s="110"/>
      <c r="S141" s="262">
        <f>Manufacturing!CD209</f>
        <v>0.7837210749564385</v>
      </c>
      <c r="T141" s="262">
        <f>NonManufacturing!CV142</f>
        <v>1.0285243169609692</v>
      </c>
      <c r="V141" s="112">
        <f t="shared" si="150"/>
        <v>1.3916622584385661</v>
      </c>
      <c r="W141" s="113">
        <f t="shared" si="162"/>
        <v>0.81829112364803458</v>
      </c>
      <c r="X141" s="112">
        <f t="shared" si="194"/>
        <v>1.1517569833988532</v>
      </c>
      <c r="Y141" s="112">
        <f t="shared" si="195"/>
        <v>0.80991083778627115</v>
      </c>
      <c r="Z141" s="112">
        <f t="shared" si="196"/>
        <v>0.87722403340790434</v>
      </c>
      <c r="AA141" s="112">
        <f t="shared" si="197"/>
        <v>1.1387868293973644</v>
      </c>
      <c r="AB141" s="112">
        <f t="shared" si="186"/>
        <v>1.138784873196256</v>
      </c>
      <c r="AC141" s="112"/>
      <c r="AD141" s="112">
        <f t="shared" si="168"/>
        <v>0.93282046335075364</v>
      </c>
      <c r="AF141" s="87">
        <f t="shared" si="202"/>
        <v>2002</v>
      </c>
      <c r="AG141" s="89"/>
      <c r="AI141" s="109">
        <f t="shared" si="120"/>
        <v>0.86366596349865565</v>
      </c>
      <c r="AJ141" s="109">
        <f t="shared" si="121"/>
        <v>0.13633403650134432</v>
      </c>
      <c r="AL141" s="109">
        <f t="shared" si="132"/>
        <v>0.86564216413191697</v>
      </c>
      <c r="AM141" s="109">
        <f t="shared" si="133"/>
        <v>0.13434662531444458</v>
      </c>
      <c r="AN141" s="109">
        <f t="shared" si="134"/>
        <v>0.99998878944636149</v>
      </c>
      <c r="AO141" s="109"/>
      <c r="AP141" s="109">
        <f t="shared" si="135"/>
        <v>0.86565186856862186</v>
      </c>
      <c r="AQ141" s="109">
        <f t="shared" si="136"/>
        <v>0.13434813143137822</v>
      </c>
      <c r="AT141" s="109">
        <f t="shared" si="169"/>
        <v>-6.9230354931857321E-2</v>
      </c>
      <c r="AU141" s="109">
        <f t="shared" si="170"/>
        <v>5.9907908724217964E-3</v>
      </c>
      <c r="AW141" s="19">
        <f t="shared" si="204"/>
        <v>0.58112305674710563</v>
      </c>
      <c r="AX141" s="19">
        <f t="shared" si="205"/>
        <v>0.41887694325289443</v>
      </c>
      <c r="AY141" s="109"/>
      <c r="AZ141" s="109">
        <f t="shared" si="139"/>
        <v>1.732777316774713E-2</v>
      </c>
      <c r="BA141" s="109">
        <f t="shared" si="140"/>
        <v>-2.3552808173809711E-2</v>
      </c>
      <c r="BB141" s="109"/>
      <c r="BC141" s="109"/>
      <c r="BD141" s="109">
        <f t="shared" si="171"/>
        <v>-4.2027261501285541E-3</v>
      </c>
      <c r="BE141" s="109">
        <f t="shared" si="172"/>
        <v>-4.5322958397334074E-3</v>
      </c>
      <c r="BH141" s="109">
        <f t="shared" si="143"/>
        <v>0.94258937690468136</v>
      </c>
      <c r="BI141" s="109">
        <f t="shared" si="144"/>
        <v>0.64983906754954768</v>
      </c>
      <c r="BJ141" s="19">
        <f t="shared" si="187"/>
        <v>0.87722403340790434</v>
      </c>
      <c r="BK141" s="109"/>
      <c r="BL141" s="109">
        <f t="shared" si="145"/>
        <v>1.0119058606372942</v>
      </c>
      <c r="BM141" s="109">
        <f t="shared" si="146"/>
        <v>1.4029641152891352</v>
      </c>
      <c r="BN141" s="19">
        <f t="shared" si="188"/>
        <v>1.1517569833988532</v>
      </c>
      <c r="BO141" s="109"/>
      <c r="BP141" s="109">
        <f t="shared" si="148"/>
        <v>0.99576200254239977</v>
      </c>
      <c r="BQ141" s="109">
        <f t="shared" si="147"/>
        <v>0.62359026975839149</v>
      </c>
      <c r="BR141" s="19">
        <f t="shared" si="189"/>
        <v>0.80991083778627115</v>
      </c>
      <c r="BU141" s="90"/>
      <c r="CD141" s="89"/>
      <c r="CF141" s="112">
        <f t="shared" si="190"/>
        <v>1.1105009651958071</v>
      </c>
      <c r="CG141" s="112">
        <f t="shared" si="191"/>
        <v>0.86714539416911129</v>
      </c>
      <c r="CH141" s="112">
        <f t="shared" si="192"/>
        <v>1.0690821659743912</v>
      </c>
      <c r="CI141" s="112">
        <f t="shared" si="151"/>
        <v>0.88705415735183857</v>
      </c>
      <c r="CJ141" s="112">
        <f t="shared" si="152"/>
        <v>0.91438940472277941</v>
      </c>
      <c r="CK141" s="112">
        <f t="shared" si="153"/>
        <v>0.96296687025843253</v>
      </c>
      <c r="CL141" s="112">
        <f t="shared" si="154"/>
        <v>0.96296579718989683</v>
      </c>
      <c r="CM141" s="112"/>
      <c r="CN141" s="112">
        <f t="shared" si="155"/>
        <v>0.94833377987829204</v>
      </c>
    </row>
    <row r="142" spans="1:92" x14ac:dyDescent="0.2">
      <c r="A142" s="86" t="str">
        <f t="shared" si="130"/>
        <v>Delivered</v>
      </c>
      <c r="B142" s="86">
        <f t="shared" si="131"/>
        <v>2003</v>
      </c>
      <c r="D142" s="108">
        <f t="shared" si="193"/>
        <v>15747.736091652379</v>
      </c>
      <c r="E142" s="108">
        <f t="shared" si="193"/>
        <v>2359.8637842957269</v>
      </c>
      <c r="F142" s="108">
        <f t="shared" si="206"/>
        <v>18107.599875948104</v>
      </c>
      <c r="G142" s="108"/>
      <c r="H142" s="126">
        <f t="shared" si="203"/>
        <v>1402143.9142800001</v>
      </c>
      <c r="I142" s="126">
        <f t="shared" si="203"/>
        <v>949978.77845571912</v>
      </c>
      <c r="J142" s="126">
        <f t="shared" si="158"/>
        <v>2352122.6927357195</v>
      </c>
      <c r="L142" s="79">
        <f t="shared" si="199"/>
        <v>11.231183854432539</v>
      </c>
      <c r="M142" s="79">
        <f t="shared" si="200"/>
        <v>2.4841226328570309</v>
      </c>
      <c r="N142" s="79">
        <f t="shared" si="201"/>
        <v>7.6984078814729768</v>
      </c>
      <c r="P142" s="262">
        <f>Manufacturing!BZ210</f>
        <v>0.88605119778854624</v>
      </c>
      <c r="Q142" s="262">
        <f>NonManufacturing!CR143</f>
        <v>0.7144155758504882</v>
      </c>
      <c r="R142" s="110"/>
      <c r="S142" s="262">
        <f>Manufacturing!CD210</f>
        <v>0.74605656864726289</v>
      </c>
      <c r="T142" s="262">
        <f>NonManufacturing!CV143</f>
        <v>1.0709447720753607</v>
      </c>
      <c r="V142" s="112">
        <f t="shared" si="150"/>
        <v>1.3995916121152592</v>
      </c>
      <c r="W142" s="113">
        <f t="shared" si="162"/>
        <v>0.78508151191429143</v>
      </c>
      <c r="X142" s="112">
        <f t="shared" si="194"/>
        <v>1.1717628326180618</v>
      </c>
      <c r="Y142" s="112">
        <f t="shared" si="195"/>
        <v>0.78025910437341395</v>
      </c>
      <c r="Z142" s="112">
        <f t="shared" si="196"/>
        <v>0.85869132606509446</v>
      </c>
      <c r="AA142" s="112">
        <f t="shared" si="197"/>
        <v>1.0987957483829915</v>
      </c>
      <c r="AB142" s="112">
        <f t="shared" si="186"/>
        <v>1.0987934989020083</v>
      </c>
      <c r="AC142" s="112"/>
      <c r="AD142" s="112">
        <f t="shared" si="168"/>
        <v>0.91427861831662349</v>
      </c>
      <c r="AF142" s="87">
        <f t="shared" si="202"/>
        <v>2003</v>
      </c>
      <c r="AG142" s="89"/>
      <c r="AI142" s="109">
        <f t="shared" si="120"/>
        <v>0.86967550639164082</v>
      </c>
      <c r="AJ142" s="109">
        <f t="shared" si="121"/>
        <v>0.13032449360835932</v>
      </c>
      <c r="AL142" s="109">
        <f t="shared" si="132"/>
        <v>0.86666726239207958</v>
      </c>
      <c r="AM142" s="109">
        <f t="shared" si="133"/>
        <v>0.13330668967954529</v>
      </c>
      <c r="AN142" s="109">
        <f t="shared" si="134"/>
        <v>0.99997395207162487</v>
      </c>
      <c r="AO142" s="109"/>
      <c r="AP142" s="109">
        <f t="shared" si="135"/>
        <v>0.86668983786689979</v>
      </c>
      <c r="AQ142" s="109">
        <f t="shared" si="136"/>
        <v>0.13331016213310021</v>
      </c>
      <c r="AT142" s="109">
        <f t="shared" si="169"/>
        <v>-1.0721380546658299E-2</v>
      </c>
      <c r="AU142" s="109">
        <f t="shared" si="170"/>
        <v>-9.0471618114362745E-2</v>
      </c>
      <c r="AW142" s="19">
        <f t="shared" si="204"/>
        <v>0.59611852672922727</v>
      </c>
      <c r="AX142" s="19">
        <f t="shared" si="205"/>
        <v>0.40388147327077256</v>
      </c>
      <c r="AY142" s="109"/>
      <c r="AZ142" s="109">
        <f t="shared" si="139"/>
        <v>2.5476981589072561E-2</v>
      </c>
      <c r="BA142" s="109">
        <f t="shared" si="140"/>
        <v>-3.6455733342995608E-2</v>
      </c>
      <c r="BB142" s="109"/>
      <c r="BC142" s="109"/>
      <c r="BD142" s="109">
        <f t="shared" si="171"/>
        <v>-4.9251758694650566E-2</v>
      </c>
      <c r="BE142" s="109">
        <f t="shared" si="172"/>
        <v>4.0416150483235935E-2</v>
      </c>
      <c r="BH142" s="109">
        <f t="shared" si="143"/>
        <v>0.97887346146820364</v>
      </c>
      <c r="BI142" s="109">
        <f t="shared" si="144"/>
        <v>0.63611021744949559</v>
      </c>
      <c r="BJ142" s="19">
        <f t="shared" si="187"/>
        <v>0.85869132606509446</v>
      </c>
      <c r="BK142" s="109"/>
      <c r="BL142" s="109">
        <f t="shared" si="145"/>
        <v>1.0173698527619697</v>
      </c>
      <c r="BM142" s="109">
        <f t="shared" si="146"/>
        <v>1.4273333954020346</v>
      </c>
      <c r="BN142" s="19">
        <f t="shared" si="188"/>
        <v>1.1717628326180618</v>
      </c>
      <c r="BO142" s="109"/>
      <c r="BP142" s="109">
        <f t="shared" si="148"/>
        <v>0.96338889167861463</v>
      </c>
      <c r="BQ142" s="109">
        <f t="shared" si="147"/>
        <v>0.60075993884410506</v>
      </c>
      <c r="BR142" s="19">
        <f t="shared" si="189"/>
        <v>0.78025910437341395</v>
      </c>
      <c r="BU142" s="90"/>
      <c r="CD142" s="89"/>
      <c r="CF142" s="112">
        <f t="shared" si="190"/>
        <v>1.1168283300847754</v>
      </c>
      <c r="CG142" s="112">
        <f t="shared" si="191"/>
        <v>0.83195307565943832</v>
      </c>
      <c r="CH142" s="112">
        <f t="shared" si="192"/>
        <v>1.0876519657878141</v>
      </c>
      <c r="CI142" s="112">
        <f t="shared" si="151"/>
        <v>0.85457812151009516</v>
      </c>
      <c r="CJ142" s="112">
        <f t="shared" si="152"/>
        <v>0.89507152173083726</v>
      </c>
      <c r="CK142" s="112">
        <f t="shared" si="153"/>
        <v>0.92915010567305245</v>
      </c>
      <c r="CL142" s="112">
        <f t="shared" si="154"/>
        <v>0.92914876419762338</v>
      </c>
      <c r="CM142" s="112"/>
      <c r="CN142" s="112">
        <f t="shared" si="155"/>
        <v>0.92948357377971247</v>
      </c>
    </row>
    <row r="143" spans="1:92" x14ac:dyDescent="0.2">
      <c r="A143" s="86" t="str">
        <f t="shared" si="130"/>
        <v>Delivered</v>
      </c>
      <c r="B143" s="86">
        <f t="shared" si="131"/>
        <v>2004</v>
      </c>
      <c r="D143" s="108">
        <f t="shared" si="193"/>
        <v>15845.973250984347</v>
      </c>
      <c r="E143" s="108">
        <f t="shared" si="193"/>
        <v>2475.7966581232986</v>
      </c>
      <c r="F143" s="108">
        <f t="shared" si="206"/>
        <v>18321.769909107643</v>
      </c>
      <c r="G143" s="108"/>
      <c r="H143" s="126">
        <f t="shared" si="203"/>
        <v>1516877.1919200001</v>
      </c>
      <c r="I143" s="126">
        <f t="shared" si="203"/>
        <v>951756.46926694829</v>
      </c>
      <c r="J143" s="126">
        <f t="shared" si="158"/>
        <v>2468633.6611869484</v>
      </c>
      <c r="L143" s="79">
        <f t="shared" si="199"/>
        <v>10.446444402613221</v>
      </c>
      <c r="M143" s="79">
        <f t="shared" si="200"/>
        <v>2.6012921772206918</v>
      </c>
      <c r="N143" s="79">
        <f t="shared" si="201"/>
        <v>7.4218261693386767</v>
      </c>
      <c r="P143" s="262">
        <f>Manufacturing!BZ211</f>
        <v>0.85481798888153693</v>
      </c>
      <c r="Q143" s="262">
        <f>NonManufacturing!CR144</f>
        <v>0.73720602916400479</v>
      </c>
      <c r="R143" s="110"/>
      <c r="S143" s="262">
        <f>Manufacturing!CD211</f>
        <v>0.71928315335357063</v>
      </c>
      <c r="T143" s="262">
        <f>NonManufacturing!CV144</f>
        <v>1.0867889511318614</v>
      </c>
      <c r="V143" s="112">
        <f t="shared" si="150"/>
        <v>1.4689195322392319</v>
      </c>
      <c r="W143" s="113">
        <f t="shared" si="162"/>
        <v>0.75687578521425414</v>
      </c>
      <c r="X143" s="112">
        <f t="shared" si="194"/>
        <v>1.1955710654306391</v>
      </c>
      <c r="Y143" s="112">
        <f t="shared" si="195"/>
        <v>0.75739052846339949</v>
      </c>
      <c r="Z143" s="112">
        <f t="shared" si="196"/>
        <v>0.83585364227963643</v>
      </c>
      <c r="AA143" s="112">
        <f t="shared" si="197"/>
        <v>1.1117919127796101</v>
      </c>
      <c r="AB143" s="112">
        <f t="shared" si="186"/>
        <v>1.1117896243801237</v>
      </c>
      <c r="AC143" s="112"/>
      <c r="AD143" s="112">
        <f t="shared" si="168"/>
        <v>0.90551420106206126</v>
      </c>
      <c r="AF143" s="87">
        <f t="shared" si="202"/>
        <v>2004</v>
      </c>
      <c r="AG143" s="89"/>
      <c r="AI143" s="109">
        <f t="shared" si="120"/>
        <v>0.86487131590422428</v>
      </c>
      <c r="AJ143" s="109">
        <f t="shared" si="121"/>
        <v>0.13512868409577586</v>
      </c>
      <c r="AL143" s="109">
        <f t="shared" si="132"/>
        <v>0.86727119344153614</v>
      </c>
      <c r="AM143" s="109">
        <f t="shared" si="133"/>
        <v>0.13271209648929178</v>
      </c>
      <c r="AN143" s="109">
        <f t="shared" si="134"/>
        <v>0.99998328993082786</v>
      </c>
      <c r="AO143" s="109"/>
      <c r="AP143" s="109">
        <f t="shared" si="135"/>
        <v>0.86728568584533861</v>
      </c>
      <c r="AQ143" s="109">
        <f t="shared" si="136"/>
        <v>0.13271431415466142</v>
      </c>
      <c r="AT143" s="109">
        <f t="shared" si="169"/>
        <v>-3.588616647617078E-2</v>
      </c>
      <c r="AU143" s="109">
        <f t="shared" si="170"/>
        <v>3.1402572199826367E-2</v>
      </c>
      <c r="AW143" s="19">
        <f t="shared" si="204"/>
        <v>0.61446022379467491</v>
      </c>
      <c r="AX143" s="19">
        <f t="shared" si="205"/>
        <v>0.38553977620532504</v>
      </c>
      <c r="AY143" s="109"/>
      <c r="AZ143" s="109">
        <f t="shared" si="139"/>
        <v>3.0304679884597296E-2</v>
      </c>
      <c r="BA143" s="109">
        <f t="shared" si="140"/>
        <v>-4.6477083424229716E-2</v>
      </c>
      <c r="BB143" s="109"/>
      <c r="BC143" s="109"/>
      <c r="BD143" s="109">
        <f t="shared" si="171"/>
        <v>-3.6546330906054733E-2</v>
      </c>
      <c r="BE143" s="109">
        <f t="shared" si="172"/>
        <v>1.468620864939311E-2</v>
      </c>
      <c r="BH143" s="109">
        <f t="shared" si="143"/>
        <v>0.97340408236087528</v>
      </c>
      <c r="BI143" s="109">
        <f t="shared" si="144"/>
        <v>0.61919228249680314</v>
      </c>
      <c r="BJ143" s="19">
        <f t="shared" si="187"/>
        <v>0.83585364227963643</v>
      </c>
      <c r="BK143" s="109"/>
      <c r="BL143" s="109">
        <f t="shared" si="145"/>
        <v>1.0203183034568375</v>
      </c>
      <c r="BM143" s="109">
        <f t="shared" si="146"/>
        <v>1.4563343884638913</v>
      </c>
      <c r="BN143" s="19">
        <f t="shared" si="188"/>
        <v>1.1955710654306391</v>
      </c>
      <c r="BO143" s="109"/>
      <c r="BP143" s="109">
        <f t="shared" si="148"/>
        <v>0.97069104893254787</v>
      </c>
      <c r="BQ143" s="109">
        <f t="shared" si="147"/>
        <v>0.58315229519323764</v>
      </c>
      <c r="BR143" s="19">
        <f t="shared" si="189"/>
        <v>0.75739052846339949</v>
      </c>
      <c r="BU143" s="90"/>
      <c r="CD143" s="89"/>
      <c r="CF143" s="112">
        <f t="shared" si="190"/>
        <v>1.1721497428383774</v>
      </c>
      <c r="CG143" s="112">
        <f t="shared" si="191"/>
        <v>0.8020633881261171</v>
      </c>
      <c r="CH143" s="112">
        <f t="shared" si="192"/>
        <v>1.1097512084841168</v>
      </c>
      <c r="CI143" s="112">
        <f t="shared" si="151"/>
        <v>0.82953133316344063</v>
      </c>
      <c r="CJ143" s="112">
        <f t="shared" si="152"/>
        <v>0.87126627325775796</v>
      </c>
      <c r="CK143" s="112">
        <f t="shared" si="153"/>
        <v>0.94013976188553128</v>
      </c>
      <c r="CL143" s="112">
        <f t="shared" si="154"/>
        <v>0.94013839413210587</v>
      </c>
      <c r="CM143" s="112"/>
      <c r="CN143" s="112">
        <f t="shared" si="155"/>
        <v>0.92057339945356864</v>
      </c>
    </row>
    <row r="144" spans="1:92" x14ac:dyDescent="0.2">
      <c r="A144" s="86" t="str">
        <f t="shared" si="130"/>
        <v>Delivered</v>
      </c>
      <c r="B144" s="86">
        <f t="shared" si="131"/>
        <v>2005</v>
      </c>
      <c r="D144" s="108">
        <f t="shared" si="193"/>
        <v>15724.605868976878</v>
      </c>
      <c r="E144" s="108">
        <f t="shared" si="193"/>
        <v>2448.0194215936313</v>
      </c>
      <c r="F144" s="108">
        <f t="shared" si="206"/>
        <v>18172.625290570511</v>
      </c>
      <c r="G144" s="108"/>
      <c r="H144" s="126">
        <f t="shared" si="203"/>
        <v>1569324</v>
      </c>
      <c r="I144" s="126">
        <f t="shared" si="203"/>
        <v>906810.48316035361</v>
      </c>
      <c r="J144" s="126">
        <f t="shared" si="158"/>
        <v>2476134.4831603537</v>
      </c>
      <c r="L144" s="79">
        <f t="shared" si="199"/>
        <v>10.019986866304778</v>
      </c>
      <c r="M144" s="79">
        <f t="shared" si="200"/>
        <v>2.6995932083426761</v>
      </c>
      <c r="N144" s="79">
        <f t="shared" si="201"/>
        <v>7.3391107850395612</v>
      </c>
      <c r="P144" s="262">
        <f>Manufacturing!BZ212</f>
        <v>0.82721156287133546</v>
      </c>
      <c r="Q144" s="262">
        <f>NonManufacturing!CR145</f>
        <v>0.71836800328521433</v>
      </c>
      <c r="R144" s="110"/>
      <c r="S144" s="262">
        <f>Manufacturing!CD212</f>
        <v>0.71294446850401594</v>
      </c>
      <c r="T144" s="262">
        <f>NonManufacturing!CV145</f>
        <v>1.1574341835050816</v>
      </c>
      <c r="V144" s="112">
        <f t="shared" si="150"/>
        <v>1.4733827719972472</v>
      </c>
      <c r="W144" s="113">
        <f t="shared" si="162"/>
        <v>0.74844049314296723</v>
      </c>
      <c r="X144" s="112">
        <f t="shared" si="194"/>
        <v>1.2195335715561149</v>
      </c>
      <c r="Y144" s="112">
        <f t="shared" si="195"/>
        <v>0.75802672124762338</v>
      </c>
      <c r="Z144" s="112">
        <f t="shared" si="196"/>
        <v>0.80961768173211057</v>
      </c>
      <c r="AA144" s="112">
        <f t="shared" si="197"/>
        <v>1.1027418258928698</v>
      </c>
      <c r="AB144" s="112">
        <f t="shared" si="186"/>
        <v>1.102739328461972</v>
      </c>
      <c r="AC144" s="112"/>
      <c r="AD144" s="112">
        <f t="shared" si="168"/>
        <v>0.92443903469808564</v>
      </c>
      <c r="AF144" s="87">
        <f t="shared" si="202"/>
        <v>2005</v>
      </c>
      <c r="AG144" s="89"/>
      <c r="AI144" s="109">
        <f t="shared" si="120"/>
        <v>0.86529082163687865</v>
      </c>
      <c r="AJ144" s="109">
        <f t="shared" si="121"/>
        <v>0.13470917836312127</v>
      </c>
      <c r="AL144" s="109">
        <f t="shared" si="132"/>
        <v>0.8650810518177785</v>
      </c>
      <c r="AM144" s="109">
        <f t="shared" si="133"/>
        <v>0.1349188225313491</v>
      </c>
      <c r="AN144" s="109">
        <f t="shared" si="134"/>
        <v>0.99999987434912763</v>
      </c>
      <c r="AO144" s="109"/>
      <c r="AP144" s="109">
        <f t="shared" si="135"/>
        <v>0.86508116051598094</v>
      </c>
      <c r="AQ144" s="109">
        <f t="shared" si="136"/>
        <v>0.13491883948401898</v>
      </c>
      <c r="AT144" s="109">
        <f t="shared" si="169"/>
        <v>-3.2828085791238193E-2</v>
      </c>
      <c r="AU144" s="109">
        <f t="shared" si="170"/>
        <v>-2.5885427087470179E-2</v>
      </c>
      <c r="AW144" s="19">
        <f t="shared" si="204"/>
        <v>0.63377979292830322</v>
      </c>
      <c r="AX144" s="19">
        <f t="shared" si="205"/>
        <v>0.36622020707169678</v>
      </c>
      <c r="AY144" s="109"/>
      <c r="AZ144" s="109">
        <f t="shared" si="139"/>
        <v>3.0957366809276271E-2</v>
      </c>
      <c r="BA144" s="109">
        <f t="shared" si="140"/>
        <v>-5.140955735537811E-2</v>
      </c>
      <c r="BB144" s="109"/>
      <c r="BC144" s="109"/>
      <c r="BD144" s="109">
        <f t="shared" si="171"/>
        <v>-8.8515626136216035E-3</v>
      </c>
      <c r="BE144" s="109">
        <f t="shared" si="172"/>
        <v>6.2978212363147684E-2</v>
      </c>
      <c r="BH144" s="109">
        <f t="shared" si="143"/>
        <v>0.96861177696615386</v>
      </c>
      <c r="BI144" s="109">
        <f t="shared" si="144"/>
        <v>0.59975693703295718</v>
      </c>
      <c r="BJ144" s="19">
        <f t="shared" si="187"/>
        <v>0.80961768173211057</v>
      </c>
      <c r="BK144" s="109"/>
      <c r="BL144" s="109">
        <f t="shared" si="145"/>
        <v>1.0200427283817251</v>
      </c>
      <c r="BM144" s="109">
        <f t="shared" si="146"/>
        <v>1.4855233030448387</v>
      </c>
      <c r="BN144" s="19">
        <f t="shared" si="188"/>
        <v>1.2195335715561149</v>
      </c>
      <c r="BO144" s="109"/>
      <c r="BP144" s="109">
        <f t="shared" si="148"/>
        <v>1.0008399798522891</v>
      </c>
      <c r="BQ144" s="109">
        <f t="shared" si="147"/>
        <v>0.58364213137201615</v>
      </c>
      <c r="BR144" s="19">
        <f t="shared" si="189"/>
        <v>0.75802672124762338</v>
      </c>
      <c r="BU144" s="90"/>
      <c r="CD144" s="89"/>
      <c r="CF144" s="112">
        <f t="shared" si="190"/>
        <v>1.1757112621862811</v>
      </c>
      <c r="CG144" s="112">
        <f t="shared" si="191"/>
        <v>0.79312448550735437</v>
      </c>
      <c r="CH144" s="112">
        <f t="shared" si="192"/>
        <v>1.1319936505270549</v>
      </c>
      <c r="CI144" s="112">
        <f t="shared" si="151"/>
        <v>0.83022812277014046</v>
      </c>
      <c r="CJ144" s="112">
        <f t="shared" si="152"/>
        <v>0.84391877315087549</v>
      </c>
      <c r="CK144" s="112">
        <f t="shared" si="153"/>
        <v>0.93248693905695756</v>
      </c>
      <c r="CL144" s="112">
        <f t="shared" si="154"/>
        <v>0.9324853899266965</v>
      </c>
      <c r="CM144" s="112"/>
      <c r="CN144" s="112">
        <f t="shared" si="155"/>
        <v>0.93981296346479515</v>
      </c>
    </row>
    <row r="145" spans="1:92" ht="12" customHeight="1" x14ac:dyDescent="0.2">
      <c r="A145" s="86" t="str">
        <f t="shared" si="130"/>
        <v>Delivered</v>
      </c>
      <c r="B145" s="86">
        <f t="shared" si="131"/>
        <v>2006</v>
      </c>
      <c r="D145" s="108">
        <f t="shared" si="193"/>
        <v>15845.876620408</v>
      </c>
      <c r="E145" s="108">
        <f t="shared" si="193"/>
        <v>2425.144636323806</v>
      </c>
      <c r="F145" s="108">
        <f t="shared" si="206"/>
        <v>18271.021256731805</v>
      </c>
      <c r="G145" s="108"/>
      <c r="H145" s="126">
        <f t="shared" si="203"/>
        <v>1634592.1851600001</v>
      </c>
      <c r="I145" s="126">
        <f t="shared" si="203"/>
        <v>898100.76580099517</v>
      </c>
      <c r="J145" s="126">
        <f t="shared" si="158"/>
        <v>2532692.9509609952</v>
      </c>
      <c r="L145" s="79">
        <f t="shared" si="199"/>
        <v>9.6940856344892801</v>
      </c>
      <c r="M145" s="79">
        <f t="shared" si="200"/>
        <v>2.7003034945203237</v>
      </c>
      <c r="N145" s="79">
        <f t="shared" si="201"/>
        <v>7.2140688233838688</v>
      </c>
      <c r="P145" s="262">
        <f>Manufacturing!BZ213</f>
        <v>0.83424498965092553</v>
      </c>
      <c r="Q145" s="262">
        <f>NonManufacturing!CR146</f>
        <v>0.70522934997170317</v>
      </c>
      <c r="R145" s="110"/>
      <c r="S145" s="262">
        <f>Manufacturing!CD213</f>
        <v>0.68394077740693915</v>
      </c>
      <c r="T145" s="262">
        <f>NonManufacturing!CV146</f>
        <v>1.1793077650752288</v>
      </c>
      <c r="V145" s="112">
        <f t="shared" si="150"/>
        <v>1.5070369505706449</v>
      </c>
      <c r="W145" s="113">
        <f t="shared" si="162"/>
        <v>0.73568874838992149</v>
      </c>
      <c r="X145" s="112">
        <f t="shared" si="194"/>
        <v>1.2335460994756544</v>
      </c>
      <c r="Y145" s="112">
        <f t="shared" si="195"/>
        <v>0.73307171054843556</v>
      </c>
      <c r="Z145" s="112">
        <f t="shared" si="196"/>
        <v>0.81356703645039796</v>
      </c>
      <c r="AA145" s="112">
        <f t="shared" si="197"/>
        <v>1.1087128709622773</v>
      </c>
      <c r="AB145" s="112">
        <f t="shared" si="186"/>
        <v>1.1087101279426816</v>
      </c>
      <c r="AC145" s="112"/>
      <c r="AD145" s="112">
        <f t="shared" si="168"/>
        <v>0.90427774918296866</v>
      </c>
      <c r="AF145" s="87">
        <f t="shared" si="202"/>
        <v>2006</v>
      </c>
      <c r="AG145" s="89"/>
      <c r="AI145" s="109">
        <f t="shared" si="120"/>
        <v>0.86726824941817193</v>
      </c>
      <c r="AJ145" s="109">
        <f t="shared" si="121"/>
        <v>0.13273175058182815</v>
      </c>
      <c r="AL145" s="109">
        <f t="shared" si="132"/>
        <v>0.86627915937658984</v>
      </c>
      <c r="AM145" s="109">
        <f t="shared" si="133"/>
        <v>0.13371802762430024</v>
      </c>
      <c r="AN145" s="109">
        <f t="shared" si="134"/>
        <v>0.99999718700089013</v>
      </c>
      <c r="AO145" s="109"/>
      <c r="AP145" s="109">
        <f t="shared" si="135"/>
        <v>0.86628159622594891</v>
      </c>
      <c r="AQ145" s="109">
        <f t="shared" si="136"/>
        <v>0.13371840377405103</v>
      </c>
      <c r="AT145" s="109">
        <f t="shared" si="169"/>
        <v>8.4666298184014072E-3</v>
      </c>
      <c r="AU145" s="109">
        <f t="shared" si="170"/>
        <v>-1.8458908122941362E-2</v>
      </c>
      <c r="AW145" s="19">
        <f t="shared" si="204"/>
        <v>0.64539690235240588</v>
      </c>
      <c r="AX145" s="19">
        <f t="shared" si="205"/>
        <v>0.35460309764759418</v>
      </c>
      <c r="AY145" s="109"/>
      <c r="AZ145" s="109">
        <f t="shared" si="139"/>
        <v>1.81639156902276E-2</v>
      </c>
      <c r="BA145" s="109">
        <f t="shared" si="140"/>
        <v>-3.223568193043036E-2</v>
      </c>
      <c r="BB145" s="109"/>
      <c r="BC145" s="109"/>
      <c r="BD145" s="109">
        <f t="shared" si="171"/>
        <v>-4.1532201959409078E-2</v>
      </c>
      <c r="BE145" s="109">
        <f t="shared" si="172"/>
        <v>1.8721982111511461E-2</v>
      </c>
      <c r="BH145" s="109">
        <f t="shared" si="143"/>
        <v>1.0048780489944811</v>
      </c>
      <c r="BI145" s="109">
        <f t="shared" si="144"/>
        <v>0.60268258075658387</v>
      </c>
      <c r="BJ145" s="19">
        <f t="shared" si="187"/>
        <v>0.81356703645039796</v>
      </c>
      <c r="BK145" s="109"/>
      <c r="BL145" s="109">
        <f t="shared" si="145"/>
        <v>1.011490071488282</v>
      </c>
      <c r="BM145" s="109">
        <f t="shared" si="146"/>
        <v>1.5025920719943326</v>
      </c>
      <c r="BN145" s="19">
        <f t="shared" si="188"/>
        <v>1.2335460994756544</v>
      </c>
      <c r="BO145" s="109"/>
      <c r="BP145" s="109">
        <f t="shared" si="148"/>
        <v>0.9670789828383427</v>
      </c>
      <c r="BQ145" s="109">
        <f t="shared" si="147"/>
        <v>0.56442803874885172</v>
      </c>
      <c r="BR145" s="19">
        <f t="shared" si="189"/>
        <v>0.73307171054843556</v>
      </c>
      <c r="BU145" s="90"/>
      <c r="CD145" s="89"/>
      <c r="CF145" s="112">
        <f t="shared" si="190"/>
        <v>1.2025661959620682</v>
      </c>
      <c r="CG145" s="112">
        <f t="shared" si="191"/>
        <v>0.77961142589975696</v>
      </c>
      <c r="CH145" s="112">
        <f t="shared" si="192"/>
        <v>1.145000338495892</v>
      </c>
      <c r="CI145" s="112">
        <f t="shared" si="151"/>
        <v>0.80289616849233414</v>
      </c>
      <c r="CJ145" s="112">
        <f t="shared" si="152"/>
        <v>0.84803545027366778</v>
      </c>
      <c r="CK145" s="112">
        <f t="shared" si="153"/>
        <v>0.93753610052794356</v>
      </c>
      <c r="CL145" s="112">
        <f t="shared" si="154"/>
        <v>0.93753434677283454</v>
      </c>
      <c r="CM145" s="112"/>
      <c r="CN145" s="112">
        <f t="shared" si="155"/>
        <v>0.91931638470077737</v>
      </c>
    </row>
    <row r="146" spans="1:92" x14ac:dyDescent="0.2">
      <c r="A146" s="86" t="str">
        <f t="shared" si="130"/>
        <v>Delivered</v>
      </c>
      <c r="B146" s="86">
        <f t="shared" si="131"/>
        <v>2007</v>
      </c>
      <c r="D146" s="108">
        <f t="shared" si="193"/>
        <v>15918.33717309804</v>
      </c>
      <c r="E146" s="108">
        <f t="shared" si="193"/>
        <v>2498.3159362440365</v>
      </c>
      <c r="F146" s="108">
        <f t="shared" si="206"/>
        <v>18416.653109342078</v>
      </c>
      <c r="G146" s="108"/>
      <c r="H146" s="126">
        <f t="shared" si="203"/>
        <v>1692468.8542800001</v>
      </c>
      <c r="I146" s="126">
        <f t="shared" si="203"/>
        <v>865151.7534297182</v>
      </c>
      <c r="J146" s="126">
        <f t="shared" si="158"/>
        <v>2557620.6077097184</v>
      </c>
      <c r="L146" s="79">
        <f t="shared" si="199"/>
        <v>9.4053944525141198</v>
      </c>
      <c r="M146" s="79">
        <f t="shared" si="200"/>
        <v>2.8877199015548096</v>
      </c>
      <c r="N146" s="79">
        <f t="shared" si="201"/>
        <v>7.2006978102329668</v>
      </c>
      <c r="P146" s="262">
        <f>Manufacturing!BZ214</f>
        <v>0.81803257929588802</v>
      </c>
      <c r="Q146" s="262">
        <f>NonManufacturing!CR147</f>
        <v>0.73136859008219779</v>
      </c>
      <c r="R146" s="110"/>
      <c r="S146" s="262">
        <f>Manufacturing!CD214</f>
        <v>0.67672420505312103</v>
      </c>
      <c r="T146" s="262">
        <f>NonManufacturing!CV147</f>
        <v>1.2160844048006005</v>
      </c>
      <c r="V146" s="112">
        <f t="shared" si="150"/>
        <v>1.521869739439589</v>
      </c>
      <c r="W146" s="113">
        <f t="shared" si="162"/>
        <v>0.7343251761575903</v>
      </c>
      <c r="X146" s="112">
        <f t="shared" si="194"/>
        <v>1.2525845316323636</v>
      </c>
      <c r="Y146" s="112">
        <f t="shared" si="195"/>
        <v>0.7293692901037957</v>
      </c>
      <c r="Z146" s="112">
        <f t="shared" si="196"/>
        <v>0.80377596026373821</v>
      </c>
      <c r="AA146" s="112">
        <f t="shared" si="197"/>
        <v>1.117550127366121</v>
      </c>
      <c r="AB146" s="112">
        <f t="shared" si="186"/>
        <v>1.1175472645028823</v>
      </c>
      <c r="AC146" s="112"/>
      <c r="AD146" s="112">
        <f t="shared" si="168"/>
        <v>0.91359669063169247</v>
      </c>
      <c r="AF146" s="87">
        <f t="shared" si="202"/>
        <v>2007</v>
      </c>
      <c r="AG146" s="89"/>
      <c r="AI146" s="109">
        <f>D146/F146</f>
        <v>0.86434473617919549</v>
      </c>
      <c r="AJ146" s="109">
        <f>E146/F146</f>
        <v>0.13565526382080437</v>
      </c>
      <c r="AL146" s="109">
        <f t="shared" ref="AL146:AM149" si="207">(AI146-AI145)/LN(AI146/AI145)</f>
        <v>0.86580567016142407</v>
      </c>
      <c r="AM146" s="109">
        <f t="shared" si="207"/>
        <v>0.1341881994432077</v>
      </c>
      <c r="AN146" s="109">
        <f>AL146+AM146</f>
        <v>0.99999386960463177</v>
      </c>
      <c r="AO146" s="109"/>
      <c r="AP146" s="109">
        <f>AL146/AN146</f>
        <v>0.86581097792503292</v>
      </c>
      <c r="AQ146" s="109">
        <f>AM146/AN146</f>
        <v>0.13418902207496711</v>
      </c>
      <c r="AT146" s="109">
        <f t="shared" ref="AT146:AU149" si="208">LN(P146/P145)</f>
        <v>-1.962494800123598E-2</v>
      </c>
      <c r="AU146" s="109">
        <f t="shared" si="208"/>
        <v>3.6394490852310078E-2</v>
      </c>
      <c r="AW146" s="19">
        <f>H146/J146</f>
        <v>0.66173569652129183</v>
      </c>
      <c r="AX146" s="19">
        <f>I146/J146</f>
        <v>0.33826430347870817</v>
      </c>
      <c r="AY146" s="109"/>
      <c r="AZ146" s="109">
        <f t="shared" ref="AZ146:BA149" si="209">LN(AW146/AW145)</f>
        <v>2.5000746219266425E-2</v>
      </c>
      <c r="BA146" s="109">
        <f t="shared" si="209"/>
        <v>-4.7171576348731703E-2</v>
      </c>
      <c r="BB146" s="109"/>
      <c r="BC146" s="109"/>
      <c r="BD146" s="109">
        <f t="shared" ref="BD146:BE149" si="210">LN(S146/S145)</f>
        <v>-1.0607519284747917E-2</v>
      </c>
      <c r="BE146" s="109">
        <f t="shared" si="210"/>
        <v>3.0708566407299978E-2</v>
      </c>
      <c r="BH146" s="109">
        <f>EXP(SUMPRODUCT($AP146:$AQ146,AT146:AU146))</f>
        <v>0.98796524963772092</v>
      </c>
      <c r="BI146" s="109">
        <f>IF(ISERR(BH146),BI145,BH146*BI145)</f>
        <v>0.59542944634948425</v>
      </c>
      <c r="BJ146" s="19">
        <f t="shared" si="187"/>
        <v>0.80377596026373821</v>
      </c>
      <c r="BK146" s="109"/>
      <c r="BL146" s="109">
        <f>EXP(SUMPRODUCT($AP146:$AQ146,AZ146:BA146))</f>
        <v>1.0154339040630924</v>
      </c>
      <c r="BM146" s="109">
        <f>IF(ISERR(BL146),BM145,BL146*BM145)</f>
        <v>1.5257829338794564</v>
      </c>
      <c r="BN146" s="19">
        <f t="shared" si="188"/>
        <v>1.2525845316323636</v>
      </c>
      <c r="BO146" s="109"/>
      <c r="BP146" s="109">
        <f>EXP(SUMPRODUCT($AP146:$AQ146,BD146:BE146))</f>
        <v>0.99494944301987864</v>
      </c>
      <c r="BQ146" s="109">
        <f>IF(ISERR(BP146),BQ145,BP146*BQ145)</f>
        <v>0.56157736277797254</v>
      </c>
      <c r="BR146" s="19">
        <f t="shared" si="189"/>
        <v>0.7293692901037957</v>
      </c>
      <c r="BU146" s="90"/>
      <c r="CD146" s="89"/>
      <c r="CF146" s="112">
        <f t="shared" si="190"/>
        <v>1.2144022763440923</v>
      </c>
      <c r="CG146" s="112">
        <f t="shared" si="191"/>
        <v>0.7781664445884463</v>
      </c>
      <c r="CH146" s="112">
        <f t="shared" si="192"/>
        <v>1.162672163872446</v>
      </c>
      <c r="CI146" s="112">
        <f t="shared" si="151"/>
        <v>0.79884109564424255</v>
      </c>
      <c r="CJ146" s="112">
        <f t="shared" si="152"/>
        <v>0.83782955533126124</v>
      </c>
      <c r="CK146" s="112">
        <f t="shared" si="153"/>
        <v>0.94500895226911097</v>
      </c>
      <c r="CL146" s="112">
        <f t="shared" si="154"/>
        <v>0.94500710168279811</v>
      </c>
      <c r="CM146" s="112"/>
      <c r="CN146" s="112">
        <f t="shared" si="155"/>
        <v>0.92879030526292705</v>
      </c>
    </row>
    <row r="147" spans="1:92" x14ac:dyDescent="0.2">
      <c r="A147" s="86" t="str">
        <f t="shared" si="130"/>
        <v>Delivered</v>
      </c>
      <c r="B147" s="86">
        <f t="shared" si="131"/>
        <v>2008</v>
      </c>
      <c r="D147" s="108">
        <f t="shared" si="193"/>
        <v>15165.046929800197</v>
      </c>
      <c r="E147" s="108">
        <f t="shared" si="193"/>
        <v>2362.6034232024472</v>
      </c>
      <c r="F147" s="108">
        <f t="shared" si="206"/>
        <v>17527.650353002646</v>
      </c>
      <c r="G147" s="247"/>
      <c r="H147" s="126">
        <f t="shared" si="203"/>
        <v>1593570.0558000002</v>
      </c>
      <c r="I147" s="126">
        <f t="shared" si="203"/>
        <v>829534.4689103259</v>
      </c>
      <c r="J147" s="126">
        <f t="shared" si="158"/>
        <v>2423104.524710326</v>
      </c>
      <c r="K147" s="247"/>
      <c r="L147" s="79">
        <f t="shared" si="199"/>
        <v>9.5163980237988817</v>
      </c>
      <c r="M147" s="79">
        <f t="shared" si="200"/>
        <v>2.8481075973924943</v>
      </c>
      <c r="N147" s="79">
        <f t="shared" si="201"/>
        <v>7.2335510805494518</v>
      </c>
      <c r="P147" s="262">
        <f>Manufacturing!BZ215</f>
        <v>0.8308105567295978</v>
      </c>
      <c r="Q147" s="262">
        <f>NonManufacturing!CR148</f>
        <v>0.70795877290314191</v>
      </c>
      <c r="R147" s="110"/>
      <c r="S147" s="262">
        <f>Manufacturing!CD215</f>
        <v>0.67418004542519216</v>
      </c>
      <c r="T147" s="262">
        <f>NonManufacturing!CV148</f>
        <v>1.2390629825136996</v>
      </c>
      <c r="V147" s="112">
        <f t="shared" si="150"/>
        <v>1.4418281744132433</v>
      </c>
      <c r="W147" s="113">
        <f t="shared" si="162"/>
        <v>0.7376755436008986</v>
      </c>
      <c r="X147" s="112">
        <f t="shared" si="194"/>
        <v>1.2479254282678418</v>
      </c>
      <c r="Y147" s="112">
        <f t="shared" si="195"/>
        <v>0.72883996966488573</v>
      </c>
      <c r="Z147" s="112">
        <f t="shared" si="196"/>
        <v>0.81104637389803858</v>
      </c>
      <c r="AA147" s="112">
        <f t="shared" si="197"/>
        <v>1.0636041181920748</v>
      </c>
      <c r="AB147" s="112">
        <f t="shared" si="186"/>
        <v>1.0636013823393806</v>
      </c>
      <c r="AC147" s="112"/>
      <c r="AD147" s="112">
        <f t="shared" si="168"/>
        <v>0.90953793128277338</v>
      </c>
      <c r="AF147" s="87">
        <f t="shared" si="202"/>
        <v>2008</v>
      </c>
      <c r="AG147" s="89"/>
      <c r="AI147" s="109">
        <f>D147/F147</f>
        <v>0.86520706565796401</v>
      </c>
      <c r="AJ147" s="109">
        <f>E147/F147</f>
        <v>0.13479293434203585</v>
      </c>
      <c r="AL147" s="109">
        <f t="shared" si="207"/>
        <v>0.86477582926104524</v>
      </c>
      <c r="AM147" s="109">
        <f t="shared" si="207"/>
        <v>0.13522364082105148</v>
      </c>
      <c r="AN147" s="109">
        <f>AL147+AM147</f>
        <v>0.99999947008209666</v>
      </c>
      <c r="AO147" s="109"/>
      <c r="AP147" s="109">
        <f>AL147/AN147</f>
        <v>0.86477628752148239</v>
      </c>
      <c r="AQ147" s="109">
        <f>AM147/AN147</f>
        <v>0.13522371247851769</v>
      </c>
      <c r="AT147" s="109">
        <f t="shared" si="208"/>
        <v>1.5499634825408108E-2</v>
      </c>
      <c r="AU147" s="109">
        <f t="shared" si="208"/>
        <v>-3.253169823311735E-2</v>
      </c>
      <c r="AW147" s="19">
        <f>H147/J147</f>
        <v>0.65765634109015836</v>
      </c>
      <c r="AX147" s="19">
        <f>I147/J147</f>
        <v>0.3423436589098417</v>
      </c>
      <c r="AY147" s="109"/>
      <c r="AZ147" s="109">
        <f t="shared" si="209"/>
        <v>-6.1837093354982836E-3</v>
      </c>
      <c r="BA147" s="109">
        <f t="shared" si="209"/>
        <v>1.1987530287719218E-2</v>
      </c>
      <c r="BB147" s="109"/>
      <c r="BC147" s="109"/>
      <c r="BD147" s="109">
        <f t="shared" si="210"/>
        <v>-3.7666069004217116E-3</v>
      </c>
      <c r="BE147" s="109">
        <f t="shared" si="210"/>
        <v>1.8719241721741036E-2</v>
      </c>
      <c r="BH147" s="109">
        <f>EXP(SUMPRODUCT($AP147:$AQ147,AT147:AU147))</f>
        <v>1.0090453235649333</v>
      </c>
      <c r="BI147" s="109">
        <f>IF(ISERR(BH147),BI146,BH147*BI146)</f>
        <v>0.60081529835180436</v>
      </c>
      <c r="BJ147" s="19">
        <f t="shared" si="187"/>
        <v>0.81104637389803858</v>
      </c>
      <c r="BK147" s="109"/>
      <c r="BL147" s="109">
        <f>EXP(SUMPRODUCT($AP147:$AQ147,AZ147:BA147))</f>
        <v>0.99628040803086559</v>
      </c>
      <c r="BM147" s="109">
        <f>IF(ISERR(BL147),BM146,BL147*BM146)</f>
        <v>1.5201076439319561</v>
      </c>
      <c r="BN147" s="19">
        <f t="shared" si="188"/>
        <v>1.2479254282678418</v>
      </c>
      <c r="BO147" s="109"/>
      <c r="BP147" s="109">
        <f>EXP(SUMPRODUCT($AP147:$AQ147,BD147:BE147))</f>
        <v>0.99927427649327727</v>
      </c>
      <c r="BQ147" s="109">
        <f>IF(ISERR(BP147),BQ146,BP147*BQ146)</f>
        <v>0.56116981288496126</v>
      </c>
      <c r="BR147" s="19">
        <f t="shared" si="189"/>
        <v>0.72883996966488573</v>
      </c>
      <c r="BU147" s="90"/>
      <c r="CD147" s="89"/>
      <c r="CF147" s="112">
        <f t="shared" si="190"/>
        <v>1.1505317253691241</v>
      </c>
      <c r="CG147" s="112">
        <f t="shared" si="191"/>
        <v>0.78171683834597228</v>
      </c>
      <c r="CH147" s="112">
        <f t="shared" si="192"/>
        <v>1.1583474978289698</v>
      </c>
      <c r="CI147" s="112">
        <f t="shared" si="151"/>
        <v>0.79826135788299735</v>
      </c>
      <c r="CJ147" s="112">
        <f t="shared" si="152"/>
        <v>0.84540799475149664</v>
      </c>
      <c r="CK147" s="112">
        <f t="shared" si="153"/>
        <v>0.89939179348553555</v>
      </c>
      <c r="CL147" s="112">
        <f t="shared" si="154"/>
        <v>0.89939002277228819</v>
      </c>
      <c r="CM147" s="112"/>
      <c r="CN147" s="112">
        <f t="shared" si="155"/>
        <v>0.92466404651732581</v>
      </c>
    </row>
    <row r="148" spans="1:92" x14ac:dyDescent="0.2">
      <c r="A148" s="86" t="str">
        <f t="shared" si="130"/>
        <v>Delivered</v>
      </c>
      <c r="B148" s="86">
        <f t="shared" si="131"/>
        <v>2009</v>
      </c>
      <c r="D148" s="108">
        <f t="shared" si="193"/>
        <v>13837.569695402024</v>
      </c>
      <c r="E148" s="108">
        <f t="shared" si="193"/>
        <v>2317.7939413090157</v>
      </c>
      <c r="F148" s="108">
        <f t="shared" si="206"/>
        <v>16155.363636711039</v>
      </c>
      <c r="G148" s="108"/>
      <c r="H148" s="126">
        <f t="shared" si="203"/>
        <v>1447057.96716</v>
      </c>
      <c r="I148" s="126">
        <f t="shared" si="203"/>
        <v>837673.84446064779</v>
      </c>
      <c r="J148" s="126">
        <f t="shared" si="158"/>
        <v>2284731.811620648</v>
      </c>
      <c r="L148" s="79">
        <f t="shared" si="199"/>
        <v>9.5625538226085549</v>
      </c>
      <c r="M148" s="79">
        <f t="shared" si="200"/>
        <v>2.7669408047488595</v>
      </c>
      <c r="N148" s="79">
        <f t="shared" si="201"/>
        <v>7.0710109407770796</v>
      </c>
      <c r="P148" s="262">
        <f>Manufacturing!BZ216</f>
        <v>0.85498860213737049</v>
      </c>
      <c r="Q148" s="262">
        <f>NonManufacturing!CR149</f>
        <v>0.73160066425698911</v>
      </c>
      <c r="R148" s="110"/>
      <c r="S148" s="262">
        <f>Manufacturing!CD216</f>
        <v>0.65829248310375821</v>
      </c>
      <c r="T148" s="262">
        <f>NonManufacturing!CV149</f>
        <v>1.1648519604028693</v>
      </c>
      <c r="V148" s="112">
        <f t="shared" si="150"/>
        <v>1.3594917855913253</v>
      </c>
      <c r="W148" s="113">
        <f t="shared" si="162"/>
        <v>0.7210997449885187</v>
      </c>
      <c r="X148" s="112">
        <f t="shared" si="194"/>
        <v>1.2197086354592546</v>
      </c>
      <c r="Y148" s="112">
        <f t="shared" si="195"/>
        <v>0.70792120964274596</v>
      </c>
      <c r="Z148" s="112">
        <f t="shared" si="196"/>
        <v>0.83513264242856733</v>
      </c>
      <c r="AA148" s="112">
        <f t="shared" si="197"/>
        <v>0.98033175297172737</v>
      </c>
      <c r="AB148" s="112">
        <f t="shared" si="186"/>
        <v>0.98032917990389068</v>
      </c>
      <c r="AC148" s="112"/>
      <c r="AD148" s="112">
        <f t="shared" si="168"/>
        <v>0.86345761262601861</v>
      </c>
      <c r="AF148" s="87">
        <f t="shared" si="202"/>
        <v>2009</v>
      </c>
      <c r="AG148" s="89"/>
      <c r="AI148" s="109">
        <f>D148/F148</f>
        <v>0.85653099531340049</v>
      </c>
      <c r="AJ148" s="109">
        <f>E148/F148</f>
        <v>0.14346900468659954</v>
      </c>
      <c r="AL148" s="109">
        <f t="shared" si="207"/>
        <v>0.86086174378819769</v>
      </c>
      <c r="AM148" s="109">
        <f t="shared" si="207"/>
        <v>0.13908587188607341</v>
      </c>
      <c r="AN148" s="109">
        <f>AL148+AM148</f>
        <v>0.99994761567427104</v>
      </c>
      <c r="AO148" s="109"/>
      <c r="AP148" s="109">
        <f>AL148/AN148</f>
        <v>0.86090684181262145</v>
      </c>
      <c r="AQ148" s="109">
        <f>AM148/AN148</f>
        <v>0.13909315818737858</v>
      </c>
      <c r="AT148" s="109">
        <f t="shared" si="208"/>
        <v>2.8686339389294033E-2</v>
      </c>
      <c r="AU148" s="109">
        <f t="shared" si="208"/>
        <v>3.284896283187734E-2</v>
      </c>
      <c r="AW148" s="19">
        <f>H148/J148</f>
        <v>0.63336009933417359</v>
      </c>
      <c r="AX148" s="19">
        <f>I148/J148</f>
        <v>0.3666399006658263</v>
      </c>
      <c r="AY148" s="109"/>
      <c r="AZ148" s="109">
        <f t="shared" si="209"/>
        <v>-3.7643379212190069E-2</v>
      </c>
      <c r="BA148" s="109">
        <f t="shared" si="209"/>
        <v>6.8565086117992599E-2</v>
      </c>
      <c r="BB148" s="109"/>
      <c r="BC148" s="109"/>
      <c r="BD148" s="109">
        <f t="shared" si="210"/>
        <v>-2.3847869190248439E-2</v>
      </c>
      <c r="BE148" s="109">
        <f t="shared" si="210"/>
        <v>-6.1761428371732839E-2</v>
      </c>
      <c r="BH148" s="109">
        <f>EXP(SUMPRODUCT($AP148:$AQ148,AT148:AU148))</f>
        <v>1.029697769826361</v>
      </c>
      <c r="BI148" s="109">
        <f>IF(ISERR(BH148),BI147,BH148*BI147)</f>
        <v>0.61865817279041269</v>
      </c>
      <c r="BJ148" s="19">
        <f t="shared" si="187"/>
        <v>0.83513264242856733</v>
      </c>
      <c r="BK148" s="109"/>
      <c r="BL148" s="109">
        <f>EXP(SUMPRODUCT($AP148:$AQ148,AZ148:BA148))</f>
        <v>0.97738903930521459</v>
      </c>
      <c r="BM148" s="109">
        <f>IF(ISERR(BL148),BM147,BL148*BM147)</f>
        <v>1.4857365497431678</v>
      </c>
      <c r="BN148" s="19">
        <f t="shared" si="188"/>
        <v>1.2197086354592546</v>
      </c>
      <c r="BO148" s="109"/>
      <c r="BP148" s="109">
        <f>EXP(SUMPRODUCT($AP148:$AQ148,BD148:BE148))</f>
        <v>0.97129855538554211</v>
      </c>
      <c r="BQ148" s="109">
        <f>IF(ISERR(BP148),BQ147,BP148*BQ147)</f>
        <v>0.54506342858113788</v>
      </c>
      <c r="BR148" s="19">
        <f t="shared" si="189"/>
        <v>0.70792120964274596</v>
      </c>
      <c r="BU148" s="90"/>
      <c r="CD148" s="89"/>
      <c r="CF148" s="112">
        <f t="shared" si="190"/>
        <v>1.0848299800619932</v>
      </c>
      <c r="CG148" s="112">
        <f t="shared" si="191"/>
        <v>0.76415141815991339</v>
      </c>
      <c r="CH148" s="112">
        <f t="shared" si="192"/>
        <v>1.1321561480846563</v>
      </c>
      <c r="CI148" s="112">
        <f t="shared" si="151"/>
        <v>0.77535010373185675</v>
      </c>
      <c r="CJ148" s="112">
        <f t="shared" si="152"/>
        <v>0.870514726788992</v>
      </c>
      <c r="CK148" s="112">
        <f t="shared" si="153"/>
        <v>0.82897604328082852</v>
      </c>
      <c r="CL148" s="112">
        <f t="shared" si="154"/>
        <v>0.8289743677267627</v>
      </c>
      <c r="CM148" s="112"/>
      <c r="CN148" s="112">
        <f t="shared" si="155"/>
        <v>0.87781738685809751</v>
      </c>
    </row>
    <row r="149" spans="1:92" x14ac:dyDescent="0.2">
      <c r="A149" s="86" t="str">
        <f t="shared" si="130"/>
        <v>Delivered</v>
      </c>
      <c r="B149" s="86">
        <f t="shared" si="131"/>
        <v>2010</v>
      </c>
      <c r="D149" s="108">
        <f t="shared" si="193"/>
        <v>14467.759103011998</v>
      </c>
      <c r="E149" s="108">
        <f t="shared" si="193"/>
        <v>2179.0219750883425</v>
      </c>
      <c r="F149" s="108">
        <f t="shared" si="206"/>
        <v>16646.781078100343</v>
      </c>
      <c r="G149" s="108"/>
      <c r="H149" s="126">
        <f t="shared" si="203"/>
        <v>1546788.5073599999</v>
      </c>
      <c r="I149" s="126">
        <f t="shared" si="203"/>
        <v>795347.95988818933</v>
      </c>
      <c r="J149" s="126">
        <f t="shared" si="158"/>
        <v>2342136.4672481893</v>
      </c>
      <c r="L149" s="79">
        <f t="shared" si="199"/>
        <v>9.3534177647240355</v>
      </c>
      <c r="M149" s="79">
        <f t="shared" si="200"/>
        <v>2.7397090141460487</v>
      </c>
      <c r="N149" s="79">
        <f t="shared" si="201"/>
        <v>7.1075196987385167</v>
      </c>
      <c r="P149" s="262">
        <f>Manufacturing!BZ217</f>
        <v>0.85501166344691215</v>
      </c>
      <c r="Q149" s="262">
        <f>NonManufacturing!CR150</f>
        <v>0.69589246442649966</v>
      </c>
      <c r="R149" s="110"/>
      <c r="S149" s="262">
        <f>Manufacturing!CD217</f>
        <v>0.64387813822193507</v>
      </c>
      <c r="T149" s="262">
        <f>NonManufacturing!CV150</f>
        <v>1.212571238852354</v>
      </c>
      <c r="V149" s="112">
        <f t="shared" si="150"/>
        <v>1.393649474202044</v>
      </c>
      <c r="W149" s="113">
        <f t="shared" si="162"/>
        <v>0.72482289805338251</v>
      </c>
      <c r="X149" s="112">
        <f t="shared" si="194"/>
        <v>1.2513202245750392</v>
      </c>
      <c r="Y149" s="112">
        <f t="shared" si="195"/>
        <v>0.69835873296720108</v>
      </c>
      <c r="Z149" s="112">
        <f t="shared" si="196"/>
        <v>0.82944207554423677</v>
      </c>
      <c r="AA149" s="112">
        <f t="shared" si="197"/>
        <v>1.0101518181720199</v>
      </c>
      <c r="AB149" s="112">
        <f t="shared" si="186"/>
        <v>1.0101490507616984</v>
      </c>
      <c r="AC149" s="112"/>
      <c r="AD149" s="112">
        <f t="shared" si="168"/>
        <v>0.87387040657045789</v>
      </c>
      <c r="AF149" s="87">
        <f t="shared" si="202"/>
        <v>2010</v>
      </c>
      <c r="AG149" s="89"/>
      <c r="AI149" s="109">
        <f>D149/F149</f>
        <v>0.86910250306859893</v>
      </c>
      <c r="AJ149" s="109">
        <f>E149/F149</f>
        <v>0.13089749693140093</v>
      </c>
      <c r="AL149" s="109">
        <f t="shared" si="207"/>
        <v>0.86280148474423091</v>
      </c>
      <c r="AM149" s="109">
        <f t="shared" si="207"/>
        <v>0.13708719232155744</v>
      </c>
      <c r="AN149" s="109">
        <f>AL149+AM149</f>
        <v>0.99988867706578832</v>
      </c>
      <c r="AO149" s="109"/>
      <c r="AP149" s="109">
        <f>AL149/AN149</f>
        <v>0.8628975450308678</v>
      </c>
      <c r="AQ149" s="109">
        <f>AM149/AN149</f>
        <v>0.13710245496913223</v>
      </c>
      <c r="AT149" s="109">
        <f t="shared" si="208"/>
        <v>2.6972287674058293E-5</v>
      </c>
      <c r="AU149" s="109">
        <f t="shared" si="208"/>
        <v>-5.0039681204417492E-2</v>
      </c>
      <c r="AW149" s="19">
        <f>H149/J149</f>
        <v>0.66041775489595811</v>
      </c>
      <c r="AX149" s="19">
        <f>I149/J149</f>
        <v>0.33958224510404189</v>
      </c>
      <c r="AY149" s="109"/>
      <c r="AZ149" s="109">
        <f t="shared" si="209"/>
        <v>4.183345904811607E-2</v>
      </c>
      <c r="BA149" s="109">
        <f t="shared" si="209"/>
        <v>-7.666399798951147E-2</v>
      </c>
      <c r="BB149" s="109"/>
      <c r="BC149" s="109"/>
      <c r="BD149" s="109">
        <f t="shared" si="210"/>
        <v>-2.2139853924906028E-2</v>
      </c>
      <c r="BE149" s="109">
        <f t="shared" si="210"/>
        <v>4.0149089468541496E-2</v>
      </c>
      <c r="BH149" s="109">
        <f>EXP(SUMPRODUCT($AP149:$AQ149,AT149:AU149))</f>
        <v>0.99318603225975899</v>
      </c>
      <c r="BI149" s="109">
        <f>IF(ISERR(BH149),BI148,BH149*BI148)</f>
        <v>0.61444265595878234</v>
      </c>
      <c r="BJ149" s="19">
        <f t="shared" si="187"/>
        <v>0.82944207554423677</v>
      </c>
      <c r="BK149" s="109"/>
      <c r="BL149" s="109">
        <f>EXP(SUMPRODUCT($AP149:$AQ149,AZ149:BA149))</f>
        <v>1.0259173282838012</v>
      </c>
      <c r="BM149" s="109">
        <f>IF(ISERR(BL149),BM148,BL149*BM148)</f>
        <v>1.5242428716461036</v>
      </c>
      <c r="BN149" s="19">
        <f t="shared" si="188"/>
        <v>1.2513202245750392</v>
      </c>
      <c r="BO149" s="109"/>
      <c r="BP149" s="109">
        <f>EXP(SUMPRODUCT($AP149:$AQ149,BD149:BE149))</f>
        <v>0.98649217378248832</v>
      </c>
      <c r="BQ149" s="109">
        <f>IF(ISERR(BP149),BQ148,BP149*BQ148)</f>
        <v>0.5377008065103428</v>
      </c>
      <c r="BR149" s="19">
        <f t="shared" si="189"/>
        <v>0.69835873296720108</v>
      </c>
      <c r="BU149" s="90"/>
      <c r="CD149" s="89"/>
      <c r="CF149" s="112">
        <f t="shared" si="190"/>
        <v>1.1120866983792812</v>
      </c>
      <c r="CG149" s="112">
        <f t="shared" si="191"/>
        <v>0.76809685388404814</v>
      </c>
      <c r="CH149" s="112">
        <f t="shared" si="192"/>
        <v>1.16149861064309</v>
      </c>
      <c r="CI149" s="112">
        <f t="shared" si="151"/>
        <v>0.76487680927291712</v>
      </c>
      <c r="CJ149" s="112">
        <f t="shared" si="152"/>
        <v>0.8645830675232471</v>
      </c>
      <c r="CK149" s="112">
        <f t="shared" si="153"/>
        <v>0.85419211894621383</v>
      </c>
      <c r="CL149" s="112">
        <f t="shared" si="154"/>
        <v>0.85419029427142423</v>
      </c>
      <c r="CM149" s="112"/>
      <c r="CN149" s="112">
        <f t="shared" si="155"/>
        <v>0.88840335128361292</v>
      </c>
    </row>
    <row r="150" spans="1:92" x14ac:dyDescent="0.2">
      <c r="A150" s="86" t="str">
        <f t="shared" si="130"/>
        <v>Delivered</v>
      </c>
      <c r="B150" s="86">
        <f t="shared" si="131"/>
        <v>2011</v>
      </c>
      <c r="D150" s="108">
        <f>D228+D306</f>
        <v>14645.222978454318</v>
      </c>
      <c r="E150" s="108">
        <f t="shared" si="193"/>
        <v>2126.0291778359438</v>
      </c>
      <c r="F150" s="108">
        <f t="shared" si="206"/>
        <v>16771.252156290262</v>
      </c>
      <c r="G150" s="108"/>
      <c r="H150" s="126">
        <f>H72</f>
        <v>1585629.27636</v>
      </c>
      <c r="I150" s="126">
        <f>I72</f>
        <v>769370.79811188695</v>
      </c>
      <c r="J150" s="126">
        <f t="shared" si="158"/>
        <v>2355000.0744718872</v>
      </c>
      <c r="L150" s="79">
        <f>D150/H150*1000</f>
        <v>9.2362213518623744</v>
      </c>
      <c r="M150" s="79">
        <f>E150/I150*1000</f>
        <v>2.7633349004841783</v>
      </c>
      <c r="N150" s="79">
        <f>F150/J150*1000</f>
        <v>7.1215505842611257</v>
      </c>
      <c r="P150" s="262">
        <f>Manufacturing!BZ218</f>
        <v>0.84894524195655996</v>
      </c>
      <c r="Q150" s="262">
        <f>NonManufacturing!CR151</f>
        <v>0.68842983285494852</v>
      </c>
      <c r="R150" s="110"/>
      <c r="S150" s="262">
        <f>Manufacturing!CD218</f>
        <v>0.64035406199535461</v>
      </c>
      <c r="T150" s="262">
        <f>NonManufacturing!CV151</f>
        <v>1.2362855640274095</v>
      </c>
      <c r="V150" s="112">
        <f t="shared" si="150"/>
        <v>1.4013037504128198</v>
      </c>
      <c r="W150" s="113">
        <f t="shared" si="162"/>
        <v>0.72625376388813456</v>
      </c>
      <c r="X150" s="112">
        <f>BN150</f>
        <v>1.2662373901717359</v>
      </c>
      <c r="Y150" s="112">
        <f>BR150</f>
        <v>0.69676399739955364</v>
      </c>
      <c r="Z150" s="112">
        <f>BJ150</f>
        <v>0.82316872606332658</v>
      </c>
      <c r="AA150" s="112">
        <f>V150*X150*Y150*Z150</f>
        <v>1.0177051733333344</v>
      </c>
      <c r="AB150" s="112">
        <f t="shared" si="186"/>
        <v>1.0177021230878696</v>
      </c>
      <c r="AC150" s="112"/>
      <c r="AD150" s="112">
        <f>X150*Y150</f>
        <v>0.88226862563283692</v>
      </c>
      <c r="AF150" s="87">
        <f t="shared" si="202"/>
        <v>2011</v>
      </c>
      <c r="AG150" s="89"/>
      <c r="AI150" s="109">
        <f>D150/F150</f>
        <v>0.87323372411173539</v>
      </c>
      <c r="AJ150" s="109">
        <f>E150/F150</f>
        <v>0.12676627588826458</v>
      </c>
      <c r="AL150" s="109">
        <f>(AI150-AI149)/LN(AI150/AI149)</f>
        <v>0.87116648101081284</v>
      </c>
      <c r="AM150" s="109">
        <f>(AJ150-AJ149)/LN(AJ150/AJ149)</f>
        <v>0.12882084608051098</v>
      </c>
      <c r="AN150" s="109">
        <f>AL150+AM150</f>
        <v>0.99998732709132376</v>
      </c>
      <c r="AO150" s="109"/>
      <c r="AP150" s="109">
        <f>AL150/AN150</f>
        <v>0.87117752136398185</v>
      </c>
      <c r="AQ150" s="109">
        <f>AM150/AN150</f>
        <v>0.12882247863601817</v>
      </c>
      <c r="AT150" s="109">
        <f>LN(P150/P149)</f>
        <v>-7.1204231772990633E-3</v>
      </c>
      <c r="AU150" s="109">
        <f>LN(Q150/Q149)</f>
        <v>-1.0781743352419985E-2</v>
      </c>
      <c r="AW150" s="19">
        <f>H150/J150</f>
        <v>0.67330328077190404</v>
      </c>
      <c r="AX150" s="19">
        <f>I150/J150</f>
        <v>0.32669671922809584</v>
      </c>
      <c r="AY150" s="109"/>
      <c r="AZ150" s="109">
        <f>LN(AW150/AW149)</f>
        <v>1.9323271465995721E-2</v>
      </c>
      <c r="BA150" s="109">
        <f>LN(AX150/AX149)</f>
        <v>-3.8683894878220638E-2</v>
      </c>
      <c r="BB150" s="109"/>
      <c r="BC150" s="109"/>
      <c r="BD150" s="109">
        <f>LN(S150/S149)</f>
        <v>-5.4882365846747197E-3</v>
      </c>
      <c r="BE150" s="109">
        <f>LN(T150/T149)</f>
        <v>1.9368275411026193E-2</v>
      </c>
      <c r="BH150" s="109">
        <f>EXP(SUMPRODUCT($AP150:$AQ150,AT150:AU150))</f>
        <v>0.99243666355267302</v>
      </c>
      <c r="BI150" s="109">
        <f>IF(ISERR(BH150),BI149,BH150*BI149)</f>
        <v>0.60979541942417692</v>
      </c>
      <c r="BJ150" s="19">
        <f t="shared" si="187"/>
        <v>0.82316872606332658</v>
      </c>
      <c r="BK150" s="109"/>
      <c r="BL150" s="109">
        <f>EXP(SUMPRODUCT($AP150:$AQ150,AZ150:BA150))</f>
        <v>1.0119211416100644</v>
      </c>
      <c r="BM150" s="109">
        <f>IF(ISERR(BL150),BM149,BL150*BM149)</f>
        <v>1.542413586767128</v>
      </c>
      <c r="BN150" s="19">
        <f t="shared" si="188"/>
        <v>1.2662373901717359</v>
      </c>
      <c r="BO150" s="109"/>
      <c r="BP150" s="109">
        <f>EXP(SUMPRODUCT($AP150:$AQ150,BD150:BE150))</f>
        <v>0.99771645217226435</v>
      </c>
      <c r="BQ150" s="109">
        <f>IF(ISERR(BP150),BQ149,BP150*BQ149)</f>
        <v>0.53647294100166443</v>
      </c>
      <c r="BR150" s="19">
        <f t="shared" si="189"/>
        <v>0.69676399739955364</v>
      </c>
      <c r="BU150" s="90"/>
      <c r="CD150" s="89"/>
      <c r="CF150" s="112"/>
      <c r="CG150" s="112"/>
      <c r="CH150" s="112"/>
      <c r="CI150" s="112"/>
      <c r="CJ150" s="112"/>
      <c r="CK150" s="112"/>
      <c r="CL150" s="112"/>
      <c r="CM150" s="112"/>
      <c r="CN150" s="112"/>
    </row>
    <row r="151" spans="1:92" x14ac:dyDescent="0.2">
      <c r="A151" s="86"/>
      <c r="B151" s="86"/>
      <c r="D151" s="108"/>
      <c r="E151" s="108"/>
      <c r="F151" s="108"/>
      <c r="G151" s="108"/>
      <c r="H151" s="126"/>
      <c r="I151" s="126"/>
      <c r="J151" s="126"/>
      <c r="L151" s="79"/>
      <c r="M151" s="79"/>
      <c r="N151" s="79"/>
      <c r="AG151" s="89"/>
      <c r="BH151" s="109"/>
      <c r="BI151" s="109"/>
      <c r="BJ151" s="109"/>
      <c r="BK151" s="109"/>
      <c r="BL151" s="109"/>
      <c r="BM151" s="109"/>
      <c r="BN151" s="109"/>
      <c r="BO151" s="109"/>
      <c r="BP151" s="109"/>
      <c r="BQ151" s="109"/>
      <c r="BR151" s="109"/>
      <c r="BU151" s="90"/>
      <c r="CD151" s="89"/>
    </row>
    <row r="152" spans="1:92" x14ac:dyDescent="0.2">
      <c r="A152" s="86" t="s">
        <v>266</v>
      </c>
      <c r="B152" s="86">
        <f>Base_year</f>
        <v>1985</v>
      </c>
      <c r="D152" s="87">
        <f>INDEX(D88:D149,base_row,0)</f>
        <v>13627.179765509132</v>
      </c>
      <c r="E152" s="87">
        <f>INDEX(E88:E149,base_row,0)</f>
        <v>2852.3497312002055</v>
      </c>
      <c r="F152" s="87">
        <f>INDEX(F88:F149,base_row,0)</f>
        <v>16479.529496709336</v>
      </c>
      <c r="G152" s="108"/>
      <c r="H152" s="87">
        <f>INDEX(H88:H149,base_row,0)</f>
        <v>802065.80316000001</v>
      </c>
      <c r="I152" s="87">
        <f>INDEX(I88:I149,base_row,0)</f>
        <v>878512.06853848882</v>
      </c>
      <c r="J152" s="87">
        <f>INDEX(J88:J149,base_row,0)</f>
        <v>1680577.8716984889</v>
      </c>
      <c r="L152" s="79">
        <f>INDEX(L88:L149,base_row,0)</f>
        <v>16.99010194901766</v>
      </c>
      <c r="M152" s="79">
        <f>INDEX(M88:M149,base_row,0)</f>
        <v>3.2467962972272364</v>
      </c>
      <c r="N152" s="79">
        <f>INDEX(N88:N149,base_row,0)</f>
        <v>9.8058708104100969</v>
      </c>
      <c r="AG152" s="89"/>
      <c r="BH152" s="109"/>
      <c r="BI152" s="109">
        <f>INDEX(BI88:BI149,base_row,1)</f>
        <v>0.74079031444795829</v>
      </c>
      <c r="BJ152" s="109"/>
      <c r="BK152" s="109"/>
      <c r="BL152" s="109"/>
      <c r="BM152" s="109">
        <f>INDEX(BM88:BM149,base_row,1)</f>
        <v>1.2181077566805505</v>
      </c>
      <c r="BN152" s="109"/>
      <c r="BO152" s="109"/>
      <c r="BP152" s="109"/>
      <c r="BQ152" s="109">
        <f>INDEX(BQ88:BQ149,base_row,1)</f>
        <v>0.76994928412471975</v>
      </c>
      <c r="BR152" s="109"/>
      <c r="BU152" s="90"/>
      <c r="CD152" s="89"/>
    </row>
    <row r="153" spans="1:92" x14ac:dyDescent="0.2">
      <c r="A153" s="86" t="s">
        <v>267</v>
      </c>
      <c r="B153" s="86">
        <f>Base_year2</f>
        <v>1996</v>
      </c>
      <c r="D153" s="87">
        <f>INDEX(D88:D149,base_row2,0)</f>
        <v>17060.871077161755</v>
      </c>
      <c r="E153" s="87">
        <f>INDEX(E88:E149,base_row2,0)</f>
        <v>2427.5042763642405</v>
      </c>
      <c r="F153" s="87">
        <f>INDEX(F88:F149,base_row2,0)</f>
        <v>19488.375353525997</v>
      </c>
      <c r="G153" s="108"/>
      <c r="H153" s="87">
        <f>INDEX(H88:H149,base_row2,0)</f>
        <v>1114172.96028</v>
      </c>
      <c r="I153" s="87">
        <f>INDEX(I88:I149,base_row2,0)</f>
        <v>991900.66748799873</v>
      </c>
      <c r="J153" s="126">
        <f>INDEX(J88:J149,base_row2,0)</f>
        <v>2106073.6277679987</v>
      </c>
      <c r="L153" s="79">
        <f>INDEX(L88:L149,base_row2,0)</f>
        <v>15.312587619137902</v>
      </c>
      <c r="M153" s="79">
        <f>INDEX(M88:M149,base_row2,0)</f>
        <v>2.4473259832679886</v>
      </c>
      <c r="N153" s="79">
        <f>INDEX(N88:N149,base_row2,0)</f>
        <v>9.2534159758600811</v>
      </c>
      <c r="U153" s="87">
        <f>base_row2</f>
        <v>48</v>
      </c>
      <c r="V153" s="79">
        <f>INDEX(V88:V149,base_row2,0)</f>
        <v>1.2531841952908016</v>
      </c>
      <c r="W153" s="79">
        <f t="shared" ref="W153:AD153" si="211">INDEX(W88:W149,base_row2,0)</f>
        <v>0.94366080838394084</v>
      </c>
      <c r="X153" s="79">
        <f t="shared" si="211"/>
        <v>1.0773325194786221</v>
      </c>
      <c r="Y153" s="79">
        <f t="shared" si="211"/>
        <v>0.91303426185852421</v>
      </c>
      <c r="Z153" s="79">
        <f t="shared" si="211"/>
        <v>0.95935498473307146</v>
      </c>
      <c r="AA153" s="79">
        <f t="shared" si="211"/>
        <v>1.1825815244212368</v>
      </c>
      <c r="AB153" s="79">
        <f t="shared" si="211"/>
        <v>1.1825808107820963</v>
      </c>
      <c r="AC153" s="79">
        <f t="shared" si="211"/>
        <v>0</v>
      </c>
      <c r="AD153" s="79">
        <f t="shared" si="211"/>
        <v>0.98364150169834785</v>
      </c>
      <c r="AG153" s="89"/>
      <c r="BI153" s="109">
        <f>INDEX(BI88:BI149,base_row2,1)</f>
        <v>0.71068088080762826</v>
      </c>
      <c r="BM153" s="109">
        <f>INDEX(BM88:BM149,base_row2,1)</f>
        <v>1.3123070985011098</v>
      </c>
      <c r="BQ153" s="109">
        <f>INDEX(BQ88:BQ149,base_row2,1)</f>
        <v>0.70299007629931265</v>
      </c>
      <c r="BU153" s="90"/>
      <c r="CD153" s="89"/>
      <c r="CF153" s="79">
        <f>INDEX(CF88:CF149,base_row2,0)</f>
        <v>1</v>
      </c>
      <c r="CG153" s="79">
        <f t="shared" ref="CG153:CN153" si="212">INDEX(CG88:CG149,base_row2,0)</f>
        <v>1</v>
      </c>
      <c r="CH153" s="79">
        <f t="shared" si="212"/>
        <v>1</v>
      </c>
      <c r="CI153" s="79">
        <f t="shared" si="212"/>
        <v>1</v>
      </c>
      <c r="CJ153" s="79">
        <f t="shared" si="212"/>
        <v>1</v>
      </c>
      <c r="CK153" s="79">
        <f t="shared" si="212"/>
        <v>1</v>
      </c>
      <c r="CL153" s="79">
        <f t="shared" si="212"/>
        <v>1</v>
      </c>
      <c r="CM153" s="79">
        <f t="shared" si="212"/>
        <v>0</v>
      </c>
      <c r="CN153" s="79">
        <f t="shared" si="212"/>
        <v>1</v>
      </c>
    </row>
    <row r="154" spans="1:92" x14ac:dyDescent="0.2">
      <c r="A154" s="86"/>
      <c r="B154" s="86"/>
      <c r="AG154" s="89"/>
      <c r="CD154" s="89"/>
    </row>
    <row r="155" spans="1:92" x14ac:dyDescent="0.2">
      <c r="A155" s="86"/>
      <c r="B155" s="86"/>
      <c r="AG155" s="89"/>
      <c r="CD155" s="89"/>
    </row>
    <row r="156" spans="1:92" x14ac:dyDescent="0.2">
      <c r="A156" s="86"/>
      <c r="B156" s="86"/>
      <c r="AG156" s="89"/>
      <c r="CD156" s="89"/>
    </row>
    <row r="157" spans="1:92" ht="15.75" x14ac:dyDescent="0.25">
      <c r="A157" s="86"/>
      <c r="B157" s="86"/>
      <c r="D157" s="88" t="s">
        <v>268</v>
      </c>
      <c r="AG157" s="89"/>
      <c r="BU157" s="90"/>
      <c r="CD157" s="89"/>
    </row>
    <row r="158" spans="1:92" x14ac:dyDescent="0.2">
      <c r="A158" s="86"/>
      <c r="B158" s="86"/>
      <c r="AG158" s="89"/>
      <c r="BU158" s="90"/>
      <c r="CD158" s="89"/>
    </row>
    <row r="159" spans="1:92" x14ac:dyDescent="0.2">
      <c r="A159" s="86"/>
      <c r="B159" s="86"/>
      <c r="P159" s="814" t="s">
        <v>229</v>
      </c>
      <c r="Q159" s="815"/>
      <c r="R159" s="815"/>
      <c r="S159" s="815"/>
      <c r="T159" s="815"/>
      <c r="AG159" s="89"/>
      <c r="BU159" s="90"/>
      <c r="CD159" s="89"/>
      <c r="CF159" s="91" t="s">
        <v>55</v>
      </c>
    </row>
    <row r="160" spans="1:92" x14ac:dyDescent="0.2">
      <c r="A160" s="86"/>
      <c r="B160" s="86"/>
      <c r="AG160" s="89"/>
      <c r="BU160" s="90"/>
      <c r="CD160" s="89"/>
    </row>
    <row r="161" spans="1:92" x14ac:dyDescent="0.2">
      <c r="A161" s="86"/>
      <c r="B161" s="86"/>
      <c r="D161" s="91" t="s">
        <v>230</v>
      </c>
      <c r="H161" s="91" t="s">
        <v>497</v>
      </c>
      <c r="L161" s="91" t="s">
        <v>542</v>
      </c>
      <c r="P161" s="91" t="s">
        <v>231</v>
      </c>
      <c r="S161" s="91" t="s">
        <v>232</v>
      </c>
      <c r="V161" s="92" t="s">
        <v>294</v>
      </c>
      <c r="W161" s="92"/>
      <c r="X161" s="92" t="str">
        <f>index_label</f>
        <v>1985 = 1</v>
      </c>
      <c r="Y161" s="93"/>
      <c r="Z161" s="93"/>
      <c r="AA161" s="93"/>
      <c r="AB161" s="93"/>
      <c r="AC161" s="93"/>
      <c r="AD161" s="93"/>
      <c r="AG161" s="89"/>
      <c r="AI161" s="91" t="s">
        <v>233</v>
      </c>
      <c r="AL161" s="91" t="s">
        <v>234</v>
      </c>
      <c r="AP161" s="91" t="s">
        <v>235</v>
      </c>
      <c r="AQ161" s="91"/>
      <c r="AT161" s="6" t="s">
        <v>236</v>
      </c>
      <c r="AU161"/>
      <c r="AV161"/>
      <c r="AW161" s="6" t="s">
        <v>274</v>
      </c>
      <c r="AX161"/>
      <c r="AY161"/>
      <c r="AZ161" s="6" t="s">
        <v>275</v>
      </c>
      <c r="BA161"/>
      <c r="BB161"/>
      <c r="BC161"/>
      <c r="BD161" s="6" t="s">
        <v>238</v>
      </c>
      <c r="BE161"/>
      <c r="BF161"/>
      <c r="BG161"/>
      <c r="BH161" s="6" t="s">
        <v>239</v>
      </c>
      <c r="BI161"/>
      <c r="BJ161"/>
      <c r="BK161"/>
      <c r="BL161" s="6" t="s">
        <v>240</v>
      </c>
      <c r="BM161"/>
      <c r="BN161"/>
      <c r="BO161"/>
      <c r="BP161" s="6" t="s">
        <v>240</v>
      </c>
      <c r="BQ161"/>
      <c r="BR161"/>
      <c r="BU161" s="90"/>
      <c r="BW161" s="91" t="s">
        <v>228</v>
      </c>
      <c r="CD161" s="89"/>
      <c r="CF161" s="92" t="s">
        <v>294</v>
      </c>
      <c r="CG161" s="92"/>
      <c r="CH161" s="92" t="str">
        <f>index_label2</f>
        <v>1996 = 1</v>
      </c>
      <c r="CI161" s="93"/>
      <c r="CJ161" s="93"/>
      <c r="CK161" s="93"/>
      <c r="CL161" s="93"/>
      <c r="CM161" s="93"/>
      <c r="CN161" s="93"/>
    </row>
    <row r="162" spans="1:92" x14ac:dyDescent="0.2">
      <c r="A162" s="121" t="s">
        <v>54</v>
      </c>
      <c r="B162" s="86"/>
      <c r="V162" s="94" t="s">
        <v>241</v>
      </c>
      <c r="W162" s="94" t="s">
        <v>242</v>
      </c>
      <c r="X162" s="94" t="s">
        <v>243</v>
      </c>
      <c r="Y162" s="95" t="s">
        <v>244</v>
      </c>
      <c r="Z162" s="95" t="s">
        <v>245</v>
      </c>
      <c r="AA162" s="95" t="s">
        <v>246</v>
      </c>
      <c r="AB162" s="95" t="s">
        <v>247</v>
      </c>
      <c r="AC162" s="95"/>
      <c r="AD162" s="95" t="s">
        <v>248</v>
      </c>
      <c r="AG162" s="89"/>
      <c r="AP162" s="91" t="s">
        <v>249</v>
      </c>
      <c r="AQ162" s="91"/>
      <c r="AT162"/>
      <c r="AU162"/>
      <c r="AV162"/>
      <c r="AW162"/>
      <c r="AX162"/>
      <c r="AY162"/>
      <c r="AZ162"/>
      <c r="BA162"/>
      <c r="BB162"/>
      <c r="BC162"/>
      <c r="BD162"/>
      <c r="BE162"/>
      <c r="BF162"/>
      <c r="BG162"/>
      <c r="BH162"/>
      <c r="BI162"/>
      <c r="BJ162"/>
      <c r="BK162"/>
      <c r="BL162" t="s">
        <v>250</v>
      </c>
      <c r="BM162"/>
      <c r="BN162"/>
      <c r="BO162"/>
      <c r="BP162" t="s">
        <v>251</v>
      </c>
      <c r="BQ162"/>
      <c r="BR162"/>
      <c r="BU162" s="90"/>
      <c r="CD162" s="89"/>
      <c r="CF162" s="94" t="s">
        <v>241</v>
      </c>
      <c r="CG162" s="94" t="s">
        <v>242</v>
      </c>
      <c r="CH162" s="94" t="s">
        <v>243</v>
      </c>
      <c r="CI162" s="95" t="s">
        <v>244</v>
      </c>
      <c r="CJ162" s="95" t="s">
        <v>245</v>
      </c>
      <c r="CK162" s="95" t="s">
        <v>246</v>
      </c>
      <c r="CL162" s="95" t="s">
        <v>247</v>
      </c>
      <c r="CM162" s="95"/>
      <c r="CN162" s="95" t="s">
        <v>248</v>
      </c>
    </row>
    <row r="163" spans="1:92" ht="76.5" x14ac:dyDescent="0.2">
      <c r="A163" s="125" t="s">
        <v>217</v>
      </c>
      <c r="B163" s="86"/>
      <c r="D163" s="116" t="s">
        <v>138</v>
      </c>
      <c r="E163" s="116" t="s">
        <v>269</v>
      </c>
      <c r="F163" s="96" t="s">
        <v>252</v>
      </c>
      <c r="G163" s="97"/>
      <c r="H163" s="96" t="str">
        <f>D163</f>
        <v>Manufacturing</v>
      </c>
      <c r="I163" s="96" t="str">
        <f>E163</f>
        <v>NonManufac-turing (Ag, Mining, Constr)</v>
      </c>
      <c r="J163" s="96" t="s">
        <v>253</v>
      </c>
      <c r="K163" s="97"/>
      <c r="L163" s="96" t="str">
        <f>D163</f>
        <v>Manufacturing</v>
      </c>
      <c r="M163" s="96" t="str">
        <f>E163</f>
        <v>NonManufac-turing (Ag, Mining, Constr)</v>
      </c>
      <c r="N163" s="96" t="str">
        <f>F163</f>
        <v xml:space="preserve">   Total</v>
      </c>
      <c r="O163" s="97"/>
      <c r="P163" s="96" t="str">
        <f>D163</f>
        <v>Manufacturing</v>
      </c>
      <c r="Q163" s="96" t="str">
        <f>E163</f>
        <v>NonManufac-turing (Ag, Mining, Constr)</v>
      </c>
      <c r="R163" s="98"/>
      <c r="S163" s="96" t="str">
        <f>D163</f>
        <v>Manufacturing</v>
      </c>
      <c r="T163" s="96" t="str">
        <f>E163</f>
        <v>NonManufac-turing (Ag, Mining, Constr)</v>
      </c>
      <c r="U163" s="97"/>
      <c r="V163" s="301" t="s">
        <v>273</v>
      </c>
      <c r="W163" s="302" t="s">
        <v>254</v>
      </c>
      <c r="X163" s="301" t="s">
        <v>271</v>
      </c>
      <c r="Y163" s="227" t="s">
        <v>255</v>
      </c>
      <c r="Z163" s="227" t="s">
        <v>256</v>
      </c>
      <c r="AA163" s="227" t="s">
        <v>257</v>
      </c>
      <c r="AB163" s="100" t="s">
        <v>258</v>
      </c>
      <c r="AC163" s="100"/>
      <c r="AD163" s="100" t="s">
        <v>259</v>
      </c>
      <c r="AG163" s="89"/>
      <c r="AI163" s="96" t="str">
        <f>D163</f>
        <v>Manufacturing</v>
      </c>
      <c r="AJ163" s="96" t="str">
        <f>E163</f>
        <v>NonManufac-turing (Ag, Mining, Constr)</v>
      </c>
      <c r="AL163" s="96" t="str">
        <f>D163</f>
        <v>Manufacturing</v>
      </c>
      <c r="AM163" s="96" t="str">
        <f>E163</f>
        <v>NonManufac-turing (Ag, Mining, Constr)</v>
      </c>
      <c r="AN163" s="96" t="str">
        <f>F163</f>
        <v xml:space="preserve">   Total</v>
      </c>
      <c r="AO163" s="97"/>
      <c r="AP163" s="96" t="str">
        <f>D163</f>
        <v>Manufacturing</v>
      </c>
      <c r="AQ163" s="96" t="str">
        <f>E163</f>
        <v>NonManufac-turing (Ag, Mining, Constr)</v>
      </c>
      <c r="AR163" s="97"/>
      <c r="AS163" s="97"/>
      <c r="AT163" s="127" t="str">
        <f>D163</f>
        <v>Manufacturing</v>
      </c>
      <c r="AU163" s="127" t="str">
        <f>E163</f>
        <v>NonManufac-turing (Ag, Mining, Constr)</v>
      </c>
      <c r="AV163" s="13"/>
      <c r="AW163" s="127" t="str">
        <f>D163</f>
        <v>Manufacturing</v>
      </c>
      <c r="AX163" s="127" t="str">
        <f>E163</f>
        <v>NonManufac-turing (Ag, Mining, Constr)</v>
      </c>
      <c r="AY163" s="13"/>
      <c r="AZ163" s="127" t="str">
        <f>D163</f>
        <v>Manufacturing</v>
      </c>
      <c r="BA163" s="127" t="str">
        <f>E163</f>
        <v>NonManufac-turing (Ag, Mining, Constr)</v>
      </c>
      <c r="BB163" s="13"/>
      <c r="BC163" s="13"/>
      <c r="BD163" s="127" t="str">
        <f>D163</f>
        <v>Manufacturing</v>
      </c>
      <c r="BE163" s="127" t="str">
        <f>E163</f>
        <v>NonManufac-turing (Ag, Mining, Constr)</v>
      </c>
      <c r="BF163" s="13"/>
      <c r="BG163" s="13"/>
      <c r="BH163" s="128" t="s">
        <v>30</v>
      </c>
      <c r="BI163" s="128" t="s">
        <v>28</v>
      </c>
      <c r="BJ163" s="128" t="s">
        <v>28</v>
      </c>
      <c r="BK163"/>
      <c r="BL163" s="128" t="s">
        <v>30</v>
      </c>
      <c r="BM163" s="128" t="s">
        <v>28</v>
      </c>
      <c r="BN163" s="128" t="s">
        <v>28</v>
      </c>
      <c r="BO163"/>
      <c r="BP163" s="128" t="s">
        <v>30</v>
      </c>
      <c r="BQ163" s="128" t="s">
        <v>28</v>
      </c>
      <c r="BR163" s="128" t="s">
        <v>28</v>
      </c>
      <c r="BU163" s="90"/>
      <c r="CD163" s="89"/>
      <c r="CF163" s="118" t="s">
        <v>273</v>
      </c>
      <c r="CG163" s="99" t="s">
        <v>254</v>
      </c>
      <c r="CH163" s="118" t="s">
        <v>271</v>
      </c>
      <c r="CI163" s="100" t="s">
        <v>255</v>
      </c>
      <c r="CJ163" s="100" t="s">
        <v>256</v>
      </c>
      <c r="CK163" s="100" t="s">
        <v>257</v>
      </c>
      <c r="CL163" s="100" t="s">
        <v>258</v>
      </c>
      <c r="CM163" s="100"/>
      <c r="CN163" s="100" t="s">
        <v>259</v>
      </c>
    </row>
    <row r="164" spans="1:92" ht="25.5" x14ac:dyDescent="0.2">
      <c r="A164" s="120" t="s">
        <v>54</v>
      </c>
      <c r="B164" s="86"/>
      <c r="D164" s="101" t="str">
        <f>$A164</f>
        <v>Electricity</v>
      </c>
      <c r="E164" s="101" t="str">
        <f>$A164</f>
        <v>Electricity</v>
      </c>
      <c r="F164" s="101" t="str">
        <f>$A164</f>
        <v>Electricity</v>
      </c>
      <c r="G164" s="97"/>
      <c r="H164" s="101"/>
      <c r="I164" s="101"/>
      <c r="J164" s="101"/>
      <c r="K164" s="97"/>
      <c r="L164" s="101" t="str">
        <f>$A164</f>
        <v>Electricity</v>
      </c>
      <c r="M164" s="101" t="str">
        <f>$A164</f>
        <v>Electricity</v>
      </c>
      <c r="N164" s="101" t="str">
        <f>$A164</f>
        <v>Electricity</v>
      </c>
      <c r="O164" s="97"/>
      <c r="P164" s="101"/>
      <c r="Q164" s="101"/>
      <c r="R164" s="98"/>
      <c r="S164" s="101"/>
      <c r="T164" s="101"/>
      <c r="U164" s="97"/>
      <c r="V164" s="102"/>
      <c r="W164" s="102"/>
      <c r="X164" s="102"/>
      <c r="Y164" s="103"/>
      <c r="Z164" s="103"/>
      <c r="AA164" s="104" t="s">
        <v>260</v>
      </c>
      <c r="AB164" s="105" t="s">
        <v>261</v>
      </c>
      <c r="AC164" s="103"/>
      <c r="AD164" s="105" t="s">
        <v>262</v>
      </c>
      <c r="AG164" s="89"/>
      <c r="AT164"/>
      <c r="AU164"/>
      <c r="AV164"/>
      <c r="AW164"/>
      <c r="AX164"/>
      <c r="AY164"/>
      <c r="AZ164"/>
      <c r="BA164"/>
      <c r="BB164"/>
      <c r="BC164"/>
      <c r="BD164"/>
      <c r="BE164"/>
      <c r="BF164"/>
      <c r="BG164"/>
      <c r="BH164" t="s">
        <v>29</v>
      </c>
      <c r="BI164" t="s">
        <v>29</v>
      </c>
      <c r="BJ164" t="s">
        <v>23</v>
      </c>
      <c r="BK164"/>
      <c r="BL164" t="s">
        <v>29</v>
      </c>
      <c r="BM164" t="s">
        <v>29</v>
      </c>
      <c r="BN164" t="s">
        <v>23</v>
      </c>
      <c r="BO164"/>
      <c r="BP164" t="s">
        <v>29</v>
      </c>
      <c r="BQ164" t="s">
        <v>29</v>
      </c>
      <c r="BR164" t="s">
        <v>23</v>
      </c>
      <c r="BU164" s="90"/>
      <c r="CD164" s="89"/>
      <c r="CF164" s="102"/>
      <c r="CG164" s="102"/>
      <c r="CH164" s="102"/>
      <c r="CI164" s="103"/>
      <c r="CJ164" s="103"/>
      <c r="CK164" s="104" t="s">
        <v>260</v>
      </c>
      <c r="CL164" s="105" t="s">
        <v>261</v>
      </c>
      <c r="CM164" s="103"/>
      <c r="CN164" s="105" t="s">
        <v>262</v>
      </c>
    </row>
    <row r="165" spans="1:92" ht="13.5" thickBot="1" x14ac:dyDescent="0.25">
      <c r="A165" s="120"/>
      <c r="B165" s="86"/>
      <c r="D165" s="101" t="s">
        <v>263</v>
      </c>
      <c r="E165" s="101" t="s">
        <v>264</v>
      </c>
      <c r="F165" s="101"/>
      <c r="G165" s="97"/>
      <c r="H165" s="117" t="s">
        <v>541</v>
      </c>
      <c r="I165" s="117" t="s">
        <v>541</v>
      </c>
      <c r="J165" s="117" t="s">
        <v>541</v>
      </c>
      <c r="K165" s="97"/>
      <c r="L165" s="117" t="s">
        <v>540</v>
      </c>
      <c r="M165" s="117" t="s">
        <v>540</v>
      </c>
      <c r="N165" s="117" t="s">
        <v>540</v>
      </c>
      <c r="O165" s="97"/>
      <c r="P165" s="119" t="str">
        <f>index_label</f>
        <v>1985 = 1</v>
      </c>
      <c r="Q165" s="119" t="str">
        <f>index_label</f>
        <v>1985 = 1</v>
      </c>
      <c r="R165" s="98"/>
      <c r="S165" s="119" t="str">
        <f>index_label</f>
        <v>1985 = 1</v>
      </c>
      <c r="T165" s="119" t="str">
        <f>index_label</f>
        <v>1985 = 1</v>
      </c>
      <c r="U165" s="97"/>
      <c r="V165" s="106"/>
      <c r="W165" s="106"/>
      <c r="X165" s="106"/>
      <c r="Y165" s="107"/>
      <c r="Z165" s="107"/>
      <c r="AA165" s="107"/>
      <c r="AB165" s="107"/>
      <c r="AC165" s="107"/>
      <c r="AD165" s="107"/>
      <c r="AG165" s="89"/>
      <c r="AT165"/>
      <c r="AU165"/>
      <c r="AV165"/>
      <c r="AW165"/>
      <c r="AX165"/>
      <c r="AY165"/>
      <c r="AZ165"/>
      <c r="BA165"/>
      <c r="BB165"/>
      <c r="BC165"/>
      <c r="BD165"/>
      <c r="BE165"/>
      <c r="BF165"/>
      <c r="BG165"/>
      <c r="BH165" s="4"/>
      <c r="BI165" s="4"/>
      <c r="BJ165" s="4"/>
      <c r="BK165"/>
      <c r="BL165" s="4"/>
      <c r="BM165" s="4"/>
      <c r="BN165" s="4"/>
      <c r="BO165"/>
      <c r="BP165" s="4"/>
      <c r="BQ165" s="4"/>
      <c r="BR165" s="4"/>
      <c r="BU165" s="90"/>
      <c r="CD165" s="89"/>
      <c r="CF165" s="106"/>
      <c r="CG165" s="106"/>
      <c r="CH165" s="106"/>
      <c r="CI165" s="107"/>
      <c r="CJ165" s="107"/>
      <c r="CK165" s="107"/>
      <c r="CL165" s="107"/>
      <c r="CM165" s="107"/>
      <c r="CN165" s="107"/>
    </row>
    <row r="166" spans="1:92" hidden="1" x14ac:dyDescent="0.2">
      <c r="A166" s="86" t="str">
        <f>A$164</f>
        <v>Electricity</v>
      </c>
      <c r="B166" s="86">
        <v>1949</v>
      </c>
      <c r="D166" s="108">
        <f>Manufacturing!X230</f>
        <v>0</v>
      </c>
      <c r="E166" s="108" t="e">
        <f>#REF!</f>
        <v>#REF!</v>
      </c>
      <c r="F166" s="108"/>
      <c r="G166" s="108"/>
      <c r="H166" s="126"/>
      <c r="I166" s="126"/>
      <c r="J166" s="126"/>
      <c r="P166" s="109">
        <f>Manufacturing!BZ230</f>
        <v>0.94471749978119035</v>
      </c>
      <c r="Q166" s="109" t="e">
        <f>#REF!</f>
        <v>#REF!</v>
      </c>
      <c r="R166" s="110"/>
      <c r="S166" s="111">
        <f>Manufacturing!CD230</f>
        <v>1.297091327456239</v>
      </c>
      <c r="T166" s="110">
        <v>1</v>
      </c>
      <c r="V166" s="112">
        <f t="shared" ref="V166:V197" si="213">V10</f>
        <v>0</v>
      </c>
      <c r="W166" s="113">
        <f t="shared" ref="W166:W197" si="214">N166/N$230</f>
        <v>0</v>
      </c>
      <c r="X166" s="112"/>
      <c r="Y166" s="112"/>
      <c r="Z166" s="112"/>
      <c r="AA166" s="112"/>
      <c r="AB166" s="112"/>
      <c r="AC166" s="112"/>
      <c r="AD166" s="112"/>
      <c r="AG166" s="89"/>
      <c r="AI166" s="109" t="e">
        <f t="shared" ref="AI166:AI227" si="215">D166/F166</f>
        <v>#DIV/0!</v>
      </c>
      <c r="AJ166" s="109" t="e">
        <f t="shared" ref="AJ166:AJ227" si="216">E166/F166</f>
        <v>#REF!</v>
      </c>
      <c r="AT166" s="19"/>
      <c r="AU166" s="19"/>
      <c r="AV166" s="19"/>
      <c r="AW166" s="19" t="e">
        <f t="shared" ref="AW166:AW217" si="217">H166/J166</f>
        <v>#DIV/0!</v>
      </c>
      <c r="AX166" s="19" t="e">
        <f t="shared" ref="AX166:AX217" si="218">I166/J166</f>
        <v>#DIV/0!</v>
      </c>
      <c r="AY166" s="19"/>
      <c r="AZ166" s="19"/>
      <c r="BA166" s="19"/>
      <c r="BB166" s="19"/>
      <c r="BC166" s="19"/>
      <c r="BD166" s="19"/>
      <c r="BE166" s="19"/>
      <c r="BF166" s="19"/>
      <c r="BG166" s="19"/>
      <c r="BH166" s="19"/>
      <c r="BI166" s="19">
        <v>1</v>
      </c>
      <c r="BJ166" s="19">
        <f t="shared" ref="BJ166:BJ197" si="219">BI166/BI$230</f>
        <v>0.94042572335550245</v>
      </c>
      <c r="BK166" s="19"/>
      <c r="BL166" s="19"/>
      <c r="BM166" s="19">
        <v>1</v>
      </c>
      <c r="BN166" s="19">
        <f t="shared" ref="BN166:BN197" si="220">BM166/BM$230</f>
        <v>0.8187116809163526</v>
      </c>
      <c r="BO166" s="19"/>
      <c r="BP166" s="19"/>
      <c r="BQ166" s="19">
        <v>1</v>
      </c>
      <c r="BR166" s="19">
        <f t="shared" ref="BR166:BR197" si="221">BQ166/BQ$230</f>
        <v>1.2319821718282451</v>
      </c>
      <c r="BU166" s="90"/>
      <c r="CD166" s="89"/>
      <c r="CF166" s="112">
        <f>V166/V$75</f>
        <v>0</v>
      </c>
      <c r="CG166" s="112">
        <f t="shared" ref="CG166:CG227" si="222">W166/W$75</f>
        <v>0</v>
      </c>
      <c r="CH166" s="112">
        <f t="shared" ref="CH166:CH227" si="223">X166/X$75</f>
        <v>0</v>
      </c>
      <c r="CI166" s="112"/>
      <c r="CJ166" s="112"/>
      <c r="CK166" s="112"/>
      <c r="CL166" s="112"/>
      <c r="CM166" s="112"/>
      <c r="CN166" s="112"/>
    </row>
    <row r="167" spans="1:92" hidden="1" x14ac:dyDescent="0.2">
      <c r="A167" s="86" t="str">
        <f t="shared" ref="A167:A228" si="224">A$164</f>
        <v>Electricity</v>
      </c>
      <c r="B167" s="86">
        <f t="shared" ref="B167:B228" si="225">B166+1</f>
        <v>1950</v>
      </c>
      <c r="D167" s="108">
        <f>Manufacturing!X231</f>
        <v>0</v>
      </c>
      <c r="E167" s="108" t="e">
        <f>#REF!</f>
        <v>#REF!</v>
      </c>
      <c r="F167" s="108"/>
      <c r="G167" s="108"/>
      <c r="H167" s="126"/>
      <c r="I167" s="126"/>
      <c r="J167" s="126"/>
      <c r="P167" s="109">
        <f>Manufacturing!BZ231</f>
        <v>0.94471749978119035</v>
      </c>
      <c r="Q167" s="109" t="e">
        <f>#REF!</f>
        <v>#REF!</v>
      </c>
      <c r="R167" s="109"/>
      <c r="S167" s="111">
        <f>Manufacturing!CD231</f>
        <v>1.297091327456239</v>
      </c>
      <c r="T167" s="110">
        <v>1</v>
      </c>
      <c r="V167" s="112">
        <f t="shared" si="213"/>
        <v>0</v>
      </c>
      <c r="W167" s="113">
        <f t="shared" si="214"/>
        <v>0</v>
      </c>
      <c r="X167" s="112"/>
      <c r="Y167" s="112"/>
      <c r="Z167" s="112"/>
      <c r="AA167" s="112"/>
      <c r="AB167" s="112"/>
      <c r="AC167" s="112"/>
      <c r="AD167" s="112"/>
      <c r="AG167" s="89"/>
      <c r="AI167" s="109" t="e">
        <f t="shared" si="215"/>
        <v>#DIV/0!</v>
      </c>
      <c r="AJ167" s="109" t="e">
        <f t="shared" si="216"/>
        <v>#REF!</v>
      </c>
      <c r="AL167" s="109" t="e">
        <f t="shared" ref="AL167:AL227" si="226">(AI167-AI166)/LN(AI167/AI166)</f>
        <v>#DIV/0!</v>
      </c>
      <c r="AM167" s="109" t="e">
        <f t="shared" ref="AM167:AM227" si="227">(AJ167-AJ166)/LN(AJ167/AJ166)</f>
        <v>#REF!</v>
      </c>
      <c r="AN167" s="109" t="e">
        <f t="shared" ref="AN167:AN227" si="228">AL167+AM167</f>
        <v>#DIV/0!</v>
      </c>
      <c r="AO167" s="109"/>
      <c r="AP167" s="109" t="e">
        <f t="shared" ref="AP167:AP227" si="229">AL167/AN167</f>
        <v>#DIV/0!</v>
      </c>
      <c r="AQ167" s="109" t="e">
        <f t="shared" ref="AQ167:AQ227" si="230">AM167/AN167</f>
        <v>#REF!</v>
      </c>
      <c r="AT167" s="19">
        <f t="shared" ref="AT167:AT186" si="231">LN(P167/P166)</f>
        <v>0</v>
      </c>
      <c r="AU167" s="19" t="e">
        <f t="shared" ref="AU167:AU186" si="232">LN(Q167/Q166)</f>
        <v>#REF!</v>
      </c>
      <c r="AV167" s="19"/>
      <c r="AW167" s="19" t="e">
        <f t="shared" si="217"/>
        <v>#DIV/0!</v>
      </c>
      <c r="AX167" s="19" t="e">
        <f t="shared" si="218"/>
        <v>#DIV/0!</v>
      </c>
      <c r="AY167" s="19"/>
      <c r="AZ167" s="19" t="e">
        <f t="shared" ref="AZ167:AZ223" si="233">LN(AW167/AW166)</f>
        <v>#DIV/0!</v>
      </c>
      <c r="BA167" s="19" t="e">
        <f t="shared" ref="BA167:BA223" si="234">LN(AX167/AX166)</f>
        <v>#DIV/0!</v>
      </c>
      <c r="BB167" s="19"/>
      <c r="BC167" s="19"/>
      <c r="BD167" s="19">
        <f t="shared" ref="BD167:BD186" si="235">LN(S167/S166)</f>
        <v>0</v>
      </c>
      <c r="BE167" s="19">
        <f t="shared" ref="BE167:BE186" si="236">LN(T167/T166)</f>
        <v>0</v>
      </c>
      <c r="BF167" s="19"/>
      <c r="BG167" s="19"/>
      <c r="BH167" s="19" t="e">
        <f t="shared" ref="BH167:BH223" si="237">EXP(SUMPRODUCT($AP167:$AQ167,AT167:AU167))</f>
        <v>#DIV/0!</v>
      </c>
      <c r="BI167" s="19">
        <f t="shared" ref="BI167:BI223" si="238">IF(ISERR(BH167),BI166,BH167*BI166)</f>
        <v>1</v>
      </c>
      <c r="BJ167" s="19">
        <f t="shared" si="219"/>
        <v>0.94042572335550245</v>
      </c>
      <c r="BK167" s="19"/>
      <c r="BL167" s="19" t="e">
        <f t="shared" ref="BL167:BL223" si="239">EXP(SUMPRODUCT($AP167:$AQ167,AZ167:BA167))</f>
        <v>#DIV/0!</v>
      </c>
      <c r="BM167" s="19">
        <f t="shared" ref="BM167:BM223" si="240">IF(ISERR(BL167),BM166,BL167*BM166)</f>
        <v>1</v>
      </c>
      <c r="BN167" s="19">
        <f t="shared" si="220"/>
        <v>0.8187116809163526</v>
      </c>
      <c r="BO167" s="19"/>
      <c r="BP167" s="19" t="e">
        <f>EXP(SUMPRODUCT($AP167:$AQ167,BD167:BE167))</f>
        <v>#DIV/0!</v>
      </c>
      <c r="BQ167" s="19">
        <f t="shared" ref="BQ167:BQ223" si="241">IF(ISERR(BP167),BQ166,BP167*BQ166)</f>
        <v>1</v>
      </c>
      <c r="BR167" s="19">
        <f t="shared" si="221"/>
        <v>1.2319821718282451</v>
      </c>
      <c r="BU167" s="90"/>
      <c r="CD167" s="89"/>
      <c r="CF167" s="112">
        <f t="shared" ref="CF167:CF227" si="242">V167/V$75</f>
        <v>0</v>
      </c>
      <c r="CG167" s="112">
        <f t="shared" si="222"/>
        <v>0</v>
      </c>
      <c r="CH167" s="112">
        <f t="shared" si="223"/>
        <v>0</v>
      </c>
      <c r="CI167" s="112"/>
      <c r="CJ167" s="112"/>
      <c r="CK167" s="112"/>
      <c r="CL167" s="112"/>
      <c r="CM167" s="112"/>
      <c r="CN167" s="112"/>
    </row>
    <row r="168" spans="1:92" hidden="1" x14ac:dyDescent="0.2">
      <c r="A168" s="86" t="str">
        <f t="shared" si="224"/>
        <v>Electricity</v>
      </c>
      <c r="B168" s="86">
        <f t="shared" si="225"/>
        <v>1951</v>
      </c>
      <c r="D168" s="108">
        <f>Manufacturing!X232</f>
        <v>0</v>
      </c>
      <c r="E168" s="108" t="e">
        <f>#REF!</f>
        <v>#REF!</v>
      </c>
      <c r="F168" s="108"/>
      <c r="G168" s="108"/>
      <c r="H168" s="126"/>
      <c r="I168" s="126"/>
      <c r="J168" s="126"/>
      <c r="P168" s="109">
        <f>Manufacturing!BZ232</f>
        <v>0.94471749978119035</v>
      </c>
      <c r="Q168" s="109" t="e">
        <f>#REF!</f>
        <v>#REF!</v>
      </c>
      <c r="R168" s="109"/>
      <c r="S168" s="110">
        <f>Manufacturing!CD232</f>
        <v>1.297091327456239</v>
      </c>
      <c r="T168" s="110">
        <v>1</v>
      </c>
      <c r="V168" s="112">
        <f t="shared" si="213"/>
        <v>0</v>
      </c>
      <c r="W168" s="113">
        <f t="shared" si="214"/>
        <v>0</v>
      </c>
      <c r="X168" s="112"/>
      <c r="Y168" s="112"/>
      <c r="Z168" s="112"/>
      <c r="AA168" s="112"/>
      <c r="AB168" s="112"/>
      <c r="AC168" s="112"/>
      <c r="AD168" s="112"/>
      <c r="AG168" s="89"/>
      <c r="AI168" s="109" t="e">
        <f t="shared" si="215"/>
        <v>#DIV/0!</v>
      </c>
      <c r="AJ168" s="109" t="e">
        <f t="shared" si="216"/>
        <v>#REF!</v>
      </c>
      <c r="AL168" s="109" t="e">
        <f t="shared" si="226"/>
        <v>#DIV/0!</v>
      </c>
      <c r="AM168" s="109" t="e">
        <f t="shared" si="227"/>
        <v>#REF!</v>
      </c>
      <c r="AN168" s="109" t="e">
        <f t="shared" si="228"/>
        <v>#DIV/0!</v>
      </c>
      <c r="AO168" s="109"/>
      <c r="AP168" s="109" t="e">
        <f t="shared" si="229"/>
        <v>#DIV/0!</v>
      </c>
      <c r="AQ168" s="109" t="e">
        <f t="shared" si="230"/>
        <v>#REF!</v>
      </c>
      <c r="AT168" s="19">
        <f t="shared" si="231"/>
        <v>0</v>
      </c>
      <c r="AU168" s="19" t="e">
        <f t="shared" si="232"/>
        <v>#REF!</v>
      </c>
      <c r="AV168" s="19"/>
      <c r="AW168" s="19" t="e">
        <f t="shared" si="217"/>
        <v>#DIV/0!</v>
      </c>
      <c r="AX168" s="19" t="e">
        <f t="shared" si="218"/>
        <v>#DIV/0!</v>
      </c>
      <c r="AY168" s="19"/>
      <c r="AZ168" s="19" t="e">
        <f t="shared" si="233"/>
        <v>#DIV/0!</v>
      </c>
      <c r="BA168" s="19" t="e">
        <f t="shared" si="234"/>
        <v>#DIV/0!</v>
      </c>
      <c r="BB168" s="19"/>
      <c r="BC168" s="19"/>
      <c r="BD168" s="19">
        <f t="shared" si="235"/>
        <v>0</v>
      </c>
      <c r="BE168" s="19">
        <f t="shared" si="236"/>
        <v>0</v>
      </c>
      <c r="BF168" s="19"/>
      <c r="BG168" s="19"/>
      <c r="BH168" s="19" t="e">
        <f t="shared" si="237"/>
        <v>#DIV/0!</v>
      </c>
      <c r="BI168" s="19">
        <f t="shared" si="238"/>
        <v>1</v>
      </c>
      <c r="BJ168" s="19">
        <f t="shared" si="219"/>
        <v>0.94042572335550245</v>
      </c>
      <c r="BK168" s="19"/>
      <c r="BL168" s="19" t="e">
        <f t="shared" si="239"/>
        <v>#DIV/0!</v>
      </c>
      <c r="BM168" s="19">
        <f t="shared" si="240"/>
        <v>1</v>
      </c>
      <c r="BN168" s="19">
        <f t="shared" si="220"/>
        <v>0.8187116809163526</v>
      </c>
      <c r="BO168" s="19"/>
      <c r="BP168" s="19" t="e">
        <f t="shared" ref="BP168:BP223" si="243">EXP(SUMPRODUCT($AP168:$AQ168,BD168:BE168))</f>
        <v>#DIV/0!</v>
      </c>
      <c r="BQ168" s="19">
        <f t="shared" si="241"/>
        <v>1</v>
      </c>
      <c r="BR168" s="19">
        <f t="shared" si="221"/>
        <v>1.2319821718282451</v>
      </c>
      <c r="BU168" s="90"/>
      <c r="CD168" s="89"/>
      <c r="CF168" s="112">
        <f t="shared" si="242"/>
        <v>0</v>
      </c>
      <c r="CG168" s="112">
        <f t="shared" si="222"/>
        <v>0</v>
      </c>
      <c r="CH168" s="112">
        <f t="shared" si="223"/>
        <v>0</v>
      </c>
      <c r="CI168" s="112"/>
      <c r="CJ168" s="112"/>
      <c r="CK168" s="112"/>
      <c r="CL168" s="112"/>
      <c r="CM168" s="112"/>
      <c r="CN168" s="112"/>
    </row>
    <row r="169" spans="1:92" hidden="1" x14ac:dyDescent="0.2">
      <c r="A169" s="86" t="str">
        <f t="shared" si="224"/>
        <v>Electricity</v>
      </c>
      <c r="B169" s="86">
        <f t="shared" si="225"/>
        <v>1952</v>
      </c>
      <c r="D169" s="108">
        <f>Manufacturing!X233</f>
        <v>0</v>
      </c>
      <c r="E169" s="108" t="e">
        <f>#REF!</f>
        <v>#REF!</v>
      </c>
      <c r="F169" s="108"/>
      <c r="G169" s="108"/>
      <c r="H169" s="126"/>
      <c r="I169" s="126"/>
      <c r="J169" s="126"/>
      <c r="P169" s="109">
        <f>Manufacturing!BZ233</f>
        <v>0.94471749978119035</v>
      </c>
      <c r="Q169" s="109" t="e">
        <f>#REF!</f>
        <v>#REF!</v>
      </c>
      <c r="R169" s="109"/>
      <c r="S169" s="109">
        <f>Manufacturing!CD233</f>
        <v>1.297091327456239</v>
      </c>
      <c r="T169" s="110">
        <v>1</v>
      </c>
      <c r="V169" s="112">
        <f t="shared" si="213"/>
        <v>0</v>
      </c>
      <c r="W169" s="113">
        <f t="shared" si="214"/>
        <v>0</v>
      </c>
      <c r="X169" s="112"/>
      <c r="Y169" s="112"/>
      <c r="Z169" s="112"/>
      <c r="AA169" s="112"/>
      <c r="AB169" s="112"/>
      <c r="AC169" s="112"/>
      <c r="AD169" s="112"/>
      <c r="AG169" s="89"/>
      <c r="AI169" s="109" t="e">
        <f t="shared" si="215"/>
        <v>#DIV/0!</v>
      </c>
      <c r="AJ169" s="109" t="e">
        <f t="shared" si="216"/>
        <v>#REF!</v>
      </c>
      <c r="AL169" s="109" t="e">
        <f t="shared" si="226"/>
        <v>#DIV/0!</v>
      </c>
      <c r="AM169" s="109" t="e">
        <f t="shared" si="227"/>
        <v>#REF!</v>
      </c>
      <c r="AN169" s="109" t="e">
        <f t="shared" si="228"/>
        <v>#DIV/0!</v>
      </c>
      <c r="AO169" s="109"/>
      <c r="AP169" s="109" t="e">
        <f t="shared" si="229"/>
        <v>#DIV/0!</v>
      </c>
      <c r="AQ169" s="109" t="e">
        <f t="shared" si="230"/>
        <v>#REF!</v>
      </c>
      <c r="AT169" s="19">
        <f t="shared" si="231"/>
        <v>0</v>
      </c>
      <c r="AU169" s="19" t="e">
        <f t="shared" si="232"/>
        <v>#REF!</v>
      </c>
      <c r="AV169" s="19"/>
      <c r="AW169" s="19" t="e">
        <f t="shared" si="217"/>
        <v>#DIV/0!</v>
      </c>
      <c r="AX169" s="19" t="e">
        <f t="shared" si="218"/>
        <v>#DIV/0!</v>
      </c>
      <c r="AY169" s="19"/>
      <c r="AZ169" s="19" t="e">
        <f t="shared" si="233"/>
        <v>#DIV/0!</v>
      </c>
      <c r="BA169" s="19" t="e">
        <f t="shared" si="234"/>
        <v>#DIV/0!</v>
      </c>
      <c r="BB169" s="19"/>
      <c r="BC169" s="19"/>
      <c r="BD169" s="19">
        <f t="shared" si="235"/>
        <v>0</v>
      </c>
      <c r="BE169" s="19">
        <f t="shared" si="236"/>
        <v>0</v>
      </c>
      <c r="BF169" s="19"/>
      <c r="BG169" s="19"/>
      <c r="BH169" s="19" t="e">
        <f t="shared" si="237"/>
        <v>#DIV/0!</v>
      </c>
      <c r="BI169" s="19">
        <f t="shared" si="238"/>
        <v>1</v>
      </c>
      <c r="BJ169" s="19">
        <f t="shared" si="219"/>
        <v>0.94042572335550245</v>
      </c>
      <c r="BK169" s="19"/>
      <c r="BL169" s="19" t="e">
        <f t="shared" si="239"/>
        <v>#DIV/0!</v>
      </c>
      <c r="BM169" s="19">
        <f t="shared" si="240"/>
        <v>1</v>
      </c>
      <c r="BN169" s="19">
        <f t="shared" si="220"/>
        <v>0.8187116809163526</v>
      </c>
      <c r="BO169" s="19"/>
      <c r="BP169" s="19" t="e">
        <f t="shared" si="243"/>
        <v>#DIV/0!</v>
      </c>
      <c r="BQ169" s="19">
        <f t="shared" si="241"/>
        <v>1</v>
      </c>
      <c r="BR169" s="19">
        <f t="shared" si="221"/>
        <v>1.2319821718282451</v>
      </c>
      <c r="BU169" s="90"/>
      <c r="CD169" s="89"/>
      <c r="CF169" s="112">
        <f t="shared" si="242"/>
        <v>0</v>
      </c>
      <c r="CG169" s="112">
        <f t="shared" si="222"/>
        <v>0</v>
      </c>
      <c r="CH169" s="112">
        <f t="shared" si="223"/>
        <v>0</v>
      </c>
      <c r="CI169" s="112"/>
      <c r="CJ169" s="112"/>
      <c r="CK169" s="112"/>
      <c r="CL169" s="112"/>
      <c r="CM169" s="112"/>
      <c r="CN169" s="112"/>
    </row>
    <row r="170" spans="1:92" hidden="1" x14ac:dyDescent="0.2">
      <c r="A170" s="86" t="str">
        <f t="shared" si="224"/>
        <v>Electricity</v>
      </c>
      <c r="B170" s="86">
        <f t="shared" si="225"/>
        <v>1953</v>
      </c>
      <c r="D170" s="108">
        <f>Manufacturing!X234</f>
        <v>0</v>
      </c>
      <c r="E170" s="108" t="e">
        <f>#REF!</f>
        <v>#REF!</v>
      </c>
      <c r="F170" s="108"/>
      <c r="G170" s="108"/>
      <c r="H170" s="126"/>
      <c r="I170" s="126"/>
      <c r="J170" s="126"/>
      <c r="P170" s="109">
        <f>Manufacturing!BZ234</f>
        <v>0.94471749978119035</v>
      </c>
      <c r="Q170" s="109" t="e">
        <f>#REF!</f>
        <v>#REF!</v>
      </c>
      <c r="R170" s="109"/>
      <c r="S170" s="109">
        <f>Manufacturing!CD234</f>
        <v>1.297091327456239</v>
      </c>
      <c r="T170" s="110">
        <v>1</v>
      </c>
      <c r="V170" s="112">
        <f t="shared" si="213"/>
        <v>0</v>
      </c>
      <c r="W170" s="113">
        <f t="shared" si="214"/>
        <v>0</v>
      </c>
      <c r="X170" s="112"/>
      <c r="Y170" s="112"/>
      <c r="Z170" s="112"/>
      <c r="AA170" s="112"/>
      <c r="AB170" s="112"/>
      <c r="AC170" s="112"/>
      <c r="AD170" s="112"/>
      <c r="AG170" s="89"/>
      <c r="AI170" s="109" t="e">
        <f t="shared" si="215"/>
        <v>#DIV/0!</v>
      </c>
      <c r="AJ170" s="109" t="e">
        <f t="shared" si="216"/>
        <v>#REF!</v>
      </c>
      <c r="AL170" s="109" t="e">
        <f t="shared" si="226"/>
        <v>#DIV/0!</v>
      </c>
      <c r="AM170" s="109" t="e">
        <f t="shared" si="227"/>
        <v>#REF!</v>
      </c>
      <c r="AN170" s="109" t="e">
        <f t="shared" si="228"/>
        <v>#DIV/0!</v>
      </c>
      <c r="AO170" s="109"/>
      <c r="AP170" s="109" t="e">
        <f t="shared" si="229"/>
        <v>#DIV/0!</v>
      </c>
      <c r="AQ170" s="109" t="e">
        <f t="shared" si="230"/>
        <v>#REF!</v>
      </c>
      <c r="AT170" s="19">
        <f t="shared" si="231"/>
        <v>0</v>
      </c>
      <c r="AU170" s="19" t="e">
        <f t="shared" si="232"/>
        <v>#REF!</v>
      </c>
      <c r="AV170" s="19"/>
      <c r="AW170" s="19" t="e">
        <f t="shared" si="217"/>
        <v>#DIV/0!</v>
      </c>
      <c r="AX170" s="19" t="e">
        <f t="shared" si="218"/>
        <v>#DIV/0!</v>
      </c>
      <c r="AY170" s="19"/>
      <c r="AZ170" s="19" t="e">
        <f t="shared" si="233"/>
        <v>#DIV/0!</v>
      </c>
      <c r="BA170" s="19" t="e">
        <f t="shared" si="234"/>
        <v>#DIV/0!</v>
      </c>
      <c r="BB170" s="19"/>
      <c r="BC170" s="19"/>
      <c r="BD170" s="19">
        <f t="shared" si="235"/>
        <v>0</v>
      </c>
      <c r="BE170" s="19">
        <f t="shared" si="236"/>
        <v>0</v>
      </c>
      <c r="BF170" s="19"/>
      <c r="BG170" s="19"/>
      <c r="BH170" s="19" t="e">
        <f t="shared" si="237"/>
        <v>#DIV/0!</v>
      </c>
      <c r="BI170" s="19">
        <f t="shared" si="238"/>
        <v>1</v>
      </c>
      <c r="BJ170" s="19">
        <f t="shared" si="219"/>
        <v>0.94042572335550245</v>
      </c>
      <c r="BK170" s="19"/>
      <c r="BL170" s="19" t="e">
        <f t="shared" si="239"/>
        <v>#DIV/0!</v>
      </c>
      <c r="BM170" s="19">
        <f t="shared" si="240"/>
        <v>1</v>
      </c>
      <c r="BN170" s="19">
        <f t="shared" si="220"/>
        <v>0.8187116809163526</v>
      </c>
      <c r="BO170" s="19"/>
      <c r="BP170" s="19" t="e">
        <f t="shared" si="243"/>
        <v>#DIV/0!</v>
      </c>
      <c r="BQ170" s="19">
        <f t="shared" si="241"/>
        <v>1</v>
      </c>
      <c r="BR170" s="19">
        <f t="shared" si="221"/>
        <v>1.2319821718282451</v>
      </c>
      <c r="BU170" s="90"/>
      <c r="CD170" s="89"/>
      <c r="CF170" s="112">
        <f t="shared" si="242"/>
        <v>0</v>
      </c>
      <c r="CG170" s="112">
        <f t="shared" si="222"/>
        <v>0</v>
      </c>
      <c r="CH170" s="112">
        <f t="shared" si="223"/>
        <v>0</v>
      </c>
      <c r="CI170" s="112"/>
      <c r="CJ170" s="112"/>
      <c r="CK170" s="112"/>
      <c r="CL170" s="112"/>
      <c r="CM170" s="112"/>
      <c r="CN170" s="112"/>
    </row>
    <row r="171" spans="1:92" hidden="1" x14ac:dyDescent="0.2">
      <c r="A171" s="86" t="str">
        <f t="shared" si="224"/>
        <v>Electricity</v>
      </c>
      <c r="B171" s="86">
        <f t="shared" si="225"/>
        <v>1954</v>
      </c>
      <c r="D171" s="108">
        <f>Manufacturing!X235</f>
        <v>0</v>
      </c>
      <c r="E171" s="108" t="e">
        <f>#REF!</f>
        <v>#REF!</v>
      </c>
      <c r="F171" s="108"/>
      <c r="G171" s="108"/>
      <c r="H171" s="126"/>
      <c r="I171" s="126"/>
      <c r="J171" s="126"/>
      <c r="P171" s="109">
        <f>Manufacturing!BZ235</f>
        <v>0.94471749978119035</v>
      </c>
      <c r="Q171" s="109" t="e">
        <f>#REF!</f>
        <v>#REF!</v>
      </c>
      <c r="R171" s="109"/>
      <c r="S171" s="109">
        <f>Manufacturing!CD235</f>
        <v>1.297091327456239</v>
      </c>
      <c r="T171" s="110">
        <v>1</v>
      </c>
      <c r="V171" s="112">
        <f t="shared" si="213"/>
        <v>0</v>
      </c>
      <c r="W171" s="113">
        <f t="shared" si="214"/>
        <v>0</v>
      </c>
      <c r="X171" s="112"/>
      <c r="Y171" s="112"/>
      <c r="Z171" s="112"/>
      <c r="AA171" s="112"/>
      <c r="AB171" s="112"/>
      <c r="AC171" s="112"/>
      <c r="AD171" s="112"/>
      <c r="AG171" s="89"/>
      <c r="AI171" s="109" t="e">
        <f t="shared" si="215"/>
        <v>#DIV/0!</v>
      </c>
      <c r="AJ171" s="109" t="e">
        <f t="shared" si="216"/>
        <v>#REF!</v>
      </c>
      <c r="AL171" s="109" t="e">
        <f t="shared" si="226"/>
        <v>#DIV/0!</v>
      </c>
      <c r="AM171" s="109" t="e">
        <f t="shared" si="227"/>
        <v>#REF!</v>
      </c>
      <c r="AN171" s="109" t="e">
        <f t="shared" si="228"/>
        <v>#DIV/0!</v>
      </c>
      <c r="AO171" s="109"/>
      <c r="AP171" s="109" t="e">
        <f t="shared" si="229"/>
        <v>#DIV/0!</v>
      </c>
      <c r="AQ171" s="109" t="e">
        <f t="shared" si="230"/>
        <v>#REF!</v>
      </c>
      <c r="AT171" s="19">
        <f t="shared" si="231"/>
        <v>0</v>
      </c>
      <c r="AU171" s="19" t="e">
        <f t="shared" si="232"/>
        <v>#REF!</v>
      </c>
      <c r="AV171" s="19"/>
      <c r="AW171" s="19" t="e">
        <f t="shared" si="217"/>
        <v>#DIV/0!</v>
      </c>
      <c r="AX171" s="19" t="e">
        <f t="shared" si="218"/>
        <v>#DIV/0!</v>
      </c>
      <c r="AY171" s="19"/>
      <c r="AZ171" s="19" t="e">
        <f t="shared" si="233"/>
        <v>#DIV/0!</v>
      </c>
      <c r="BA171" s="19" t="e">
        <f t="shared" si="234"/>
        <v>#DIV/0!</v>
      </c>
      <c r="BB171" s="19"/>
      <c r="BC171" s="19"/>
      <c r="BD171" s="19">
        <f t="shared" si="235"/>
        <v>0</v>
      </c>
      <c r="BE171" s="19">
        <f t="shared" si="236"/>
        <v>0</v>
      </c>
      <c r="BF171" s="19"/>
      <c r="BG171" s="19"/>
      <c r="BH171" s="19" t="e">
        <f t="shared" si="237"/>
        <v>#DIV/0!</v>
      </c>
      <c r="BI171" s="19">
        <f t="shared" si="238"/>
        <v>1</v>
      </c>
      <c r="BJ171" s="19">
        <f t="shared" si="219"/>
        <v>0.94042572335550245</v>
      </c>
      <c r="BK171" s="19"/>
      <c r="BL171" s="19" t="e">
        <f t="shared" si="239"/>
        <v>#DIV/0!</v>
      </c>
      <c r="BM171" s="19">
        <f t="shared" si="240"/>
        <v>1</v>
      </c>
      <c r="BN171" s="19">
        <f t="shared" si="220"/>
        <v>0.8187116809163526</v>
      </c>
      <c r="BO171" s="19"/>
      <c r="BP171" s="19" t="e">
        <f t="shared" si="243"/>
        <v>#DIV/0!</v>
      </c>
      <c r="BQ171" s="19">
        <f t="shared" si="241"/>
        <v>1</v>
      </c>
      <c r="BR171" s="19">
        <f t="shared" si="221"/>
        <v>1.2319821718282451</v>
      </c>
      <c r="BU171" s="90"/>
      <c r="CD171" s="89"/>
      <c r="CF171" s="112">
        <f t="shared" si="242"/>
        <v>0</v>
      </c>
      <c r="CG171" s="112">
        <f t="shared" si="222"/>
        <v>0</v>
      </c>
      <c r="CH171" s="112">
        <f t="shared" si="223"/>
        <v>0</v>
      </c>
      <c r="CI171" s="112"/>
      <c r="CJ171" s="112"/>
      <c r="CK171" s="112"/>
      <c r="CL171" s="112"/>
      <c r="CM171" s="112"/>
      <c r="CN171" s="112"/>
    </row>
    <row r="172" spans="1:92" hidden="1" x14ac:dyDescent="0.2">
      <c r="A172" s="86" t="str">
        <f t="shared" si="224"/>
        <v>Electricity</v>
      </c>
      <c r="B172" s="86">
        <f t="shared" si="225"/>
        <v>1955</v>
      </c>
      <c r="D172" s="108">
        <f>Manufacturing!X236</f>
        <v>0</v>
      </c>
      <c r="E172" s="108" t="e">
        <f>#REF!</f>
        <v>#REF!</v>
      </c>
      <c r="F172" s="108"/>
      <c r="G172" s="108"/>
      <c r="H172" s="126"/>
      <c r="I172" s="126"/>
      <c r="J172" s="126"/>
      <c r="P172" s="109">
        <f>Manufacturing!BZ236</f>
        <v>0.94471749978119035</v>
      </c>
      <c r="Q172" s="109" t="e">
        <f>#REF!</f>
        <v>#REF!</v>
      </c>
      <c r="R172" s="109"/>
      <c r="S172" s="109">
        <f>Manufacturing!CD236</f>
        <v>1.297091327456239</v>
      </c>
      <c r="T172" s="110">
        <v>1</v>
      </c>
      <c r="V172" s="112">
        <f t="shared" si="213"/>
        <v>0</v>
      </c>
      <c r="W172" s="113">
        <f t="shared" si="214"/>
        <v>0</v>
      </c>
      <c r="X172" s="112"/>
      <c r="Y172" s="112"/>
      <c r="Z172" s="112"/>
      <c r="AA172" s="112"/>
      <c r="AB172" s="112"/>
      <c r="AC172" s="112"/>
      <c r="AD172" s="112"/>
      <c r="AG172" s="89"/>
      <c r="AI172" s="109" t="e">
        <f t="shared" si="215"/>
        <v>#DIV/0!</v>
      </c>
      <c r="AJ172" s="109" t="e">
        <f t="shared" si="216"/>
        <v>#REF!</v>
      </c>
      <c r="AL172" s="109" t="e">
        <f t="shared" si="226"/>
        <v>#DIV/0!</v>
      </c>
      <c r="AM172" s="109" t="e">
        <f t="shared" si="227"/>
        <v>#REF!</v>
      </c>
      <c r="AN172" s="109" t="e">
        <f t="shared" si="228"/>
        <v>#DIV/0!</v>
      </c>
      <c r="AO172" s="109"/>
      <c r="AP172" s="109" t="e">
        <f t="shared" si="229"/>
        <v>#DIV/0!</v>
      </c>
      <c r="AQ172" s="109" t="e">
        <f t="shared" si="230"/>
        <v>#REF!</v>
      </c>
      <c r="AT172" s="19">
        <f t="shared" si="231"/>
        <v>0</v>
      </c>
      <c r="AU172" s="19" t="e">
        <f t="shared" si="232"/>
        <v>#REF!</v>
      </c>
      <c r="AV172" s="19"/>
      <c r="AW172" s="19" t="e">
        <f t="shared" si="217"/>
        <v>#DIV/0!</v>
      </c>
      <c r="AX172" s="19" t="e">
        <f t="shared" si="218"/>
        <v>#DIV/0!</v>
      </c>
      <c r="AY172" s="19"/>
      <c r="AZ172" s="19" t="e">
        <f t="shared" si="233"/>
        <v>#DIV/0!</v>
      </c>
      <c r="BA172" s="19" t="e">
        <f t="shared" si="234"/>
        <v>#DIV/0!</v>
      </c>
      <c r="BB172" s="19"/>
      <c r="BC172" s="19"/>
      <c r="BD172" s="19">
        <f t="shared" si="235"/>
        <v>0</v>
      </c>
      <c r="BE172" s="19">
        <f t="shared" si="236"/>
        <v>0</v>
      </c>
      <c r="BF172" s="19"/>
      <c r="BG172" s="19"/>
      <c r="BH172" s="19" t="e">
        <f t="shared" si="237"/>
        <v>#DIV/0!</v>
      </c>
      <c r="BI172" s="19">
        <f t="shared" si="238"/>
        <v>1</v>
      </c>
      <c r="BJ172" s="19">
        <f t="shared" si="219"/>
        <v>0.94042572335550245</v>
      </c>
      <c r="BK172" s="19"/>
      <c r="BL172" s="19" t="e">
        <f t="shared" si="239"/>
        <v>#DIV/0!</v>
      </c>
      <c r="BM172" s="19">
        <f t="shared" si="240"/>
        <v>1</v>
      </c>
      <c r="BN172" s="19">
        <f t="shared" si="220"/>
        <v>0.8187116809163526</v>
      </c>
      <c r="BO172" s="19"/>
      <c r="BP172" s="19" t="e">
        <f t="shared" si="243"/>
        <v>#DIV/0!</v>
      </c>
      <c r="BQ172" s="19">
        <f t="shared" si="241"/>
        <v>1</v>
      </c>
      <c r="BR172" s="19">
        <f t="shared" si="221"/>
        <v>1.2319821718282451</v>
      </c>
      <c r="BU172" s="90"/>
      <c r="CD172" s="89"/>
      <c r="CF172" s="112">
        <f t="shared" si="242"/>
        <v>0</v>
      </c>
      <c r="CG172" s="112">
        <f t="shared" si="222"/>
        <v>0</v>
      </c>
      <c r="CH172" s="112">
        <f t="shared" si="223"/>
        <v>0</v>
      </c>
      <c r="CI172" s="112"/>
      <c r="CJ172" s="112"/>
      <c r="CK172" s="112"/>
      <c r="CL172" s="112"/>
      <c r="CM172" s="112"/>
      <c r="CN172" s="112"/>
    </row>
    <row r="173" spans="1:92" hidden="1" x14ac:dyDescent="0.2">
      <c r="A173" s="86" t="str">
        <f t="shared" si="224"/>
        <v>Electricity</v>
      </c>
      <c r="B173" s="86">
        <f t="shared" si="225"/>
        <v>1956</v>
      </c>
      <c r="D173" s="108">
        <f>Manufacturing!X237</f>
        <v>0</v>
      </c>
      <c r="E173" s="108" t="e">
        <f>#REF!</f>
        <v>#REF!</v>
      </c>
      <c r="F173" s="108"/>
      <c r="G173" s="108"/>
      <c r="H173" s="126"/>
      <c r="I173" s="126"/>
      <c r="J173" s="126"/>
      <c r="P173" s="109">
        <f>Manufacturing!BZ237</f>
        <v>0.94471749978119035</v>
      </c>
      <c r="Q173" s="109" t="e">
        <f>#REF!</f>
        <v>#REF!</v>
      </c>
      <c r="R173" s="109"/>
      <c r="S173" s="109">
        <f>Manufacturing!CD237</f>
        <v>1.297091327456239</v>
      </c>
      <c r="T173" s="110">
        <v>1</v>
      </c>
      <c r="V173" s="112">
        <f t="shared" si="213"/>
        <v>0</v>
      </c>
      <c r="W173" s="113">
        <f t="shared" si="214"/>
        <v>0</v>
      </c>
      <c r="X173" s="112"/>
      <c r="Y173" s="112"/>
      <c r="Z173" s="112"/>
      <c r="AA173" s="112"/>
      <c r="AB173" s="112"/>
      <c r="AC173" s="112"/>
      <c r="AD173" s="112"/>
      <c r="AG173" s="89"/>
      <c r="AI173" s="109" t="e">
        <f t="shared" si="215"/>
        <v>#DIV/0!</v>
      </c>
      <c r="AJ173" s="109" t="e">
        <f t="shared" si="216"/>
        <v>#REF!</v>
      </c>
      <c r="AL173" s="109" t="e">
        <f t="shared" si="226"/>
        <v>#DIV/0!</v>
      </c>
      <c r="AM173" s="109" t="e">
        <f t="shared" si="227"/>
        <v>#REF!</v>
      </c>
      <c r="AN173" s="109" t="e">
        <f t="shared" si="228"/>
        <v>#DIV/0!</v>
      </c>
      <c r="AO173" s="109"/>
      <c r="AP173" s="109" t="e">
        <f t="shared" si="229"/>
        <v>#DIV/0!</v>
      </c>
      <c r="AQ173" s="109" t="e">
        <f t="shared" si="230"/>
        <v>#REF!</v>
      </c>
      <c r="AT173" s="19">
        <f t="shared" si="231"/>
        <v>0</v>
      </c>
      <c r="AU173" s="19" t="e">
        <f t="shared" si="232"/>
        <v>#REF!</v>
      </c>
      <c r="AV173" s="19"/>
      <c r="AW173" s="19" t="e">
        <f t="shared" si="217"/>
        <v>#DIV/0!</v>
      </c>
      <c r="AX173" s="19" t="e">
        <f t="shared" si="218"/>
        <v>#DIV/0!</v>
      </c>
      <c r="AY173" s="19"/>
      <c r="AZ173" s="19" t="e">
        <f t="shared" si="233"/>
        <v>#DIV/0!</v>
      </c>
      <c r="BA173" s="19" t="e">
        <f t="shared" si="234"/>
        <v>#DIV/0!</v>
      </c>
      <c r="BB173" s="19"/>
      <c r="BC173" s="19"/>
      <c r="BD173" s="19">
        <f t="shared" si="235"/>
        <v>0</v>
      </c>
      <c r="BE173" s="19">
        <f t="shared" si="236"/>
        <v>0</v>
      </c>
      <c r="BF173" s="19"/>
      <c r="BG173" s="19"/>
      <c r="BH173" s="19" t="e">
        <f t="shared" si="237"/>
        <v>#DIV/0!</v>
      </c>
      <c r="BI173" s="19">
        <f t="shared" si="238"/>
        <v>1</v>
      </c>
      <c r="BJ173" s="19">
        <f t="shared" si="219"/>
        <v>0.94042572335550245</v>
      </c>
      <c r="BK173" s="19"/>
      <c r="BL173" s="19" t="e">
        <f t="shared" si="239"/>
        <v>#DIV/0!</v>
      </c>
      <c r="BM173" s="19">
        <f t="shared" si="240"/>
        <v>1</v>
      </c>
      <c r="BN173" s="19">
        <f t="shared" si="220"/>
        <v>0.8187116809163526</v>
      </c>
      <c r="BO173" s="19"/>
      <c r="BP173" s="19" t="e">
        <f t="shared" si="243"/>
        <v>#DIV/0!</v>
      </c>
      <c r="BQ173" s="19">
        <f t="shared" si="241"/>
        <v>1</v>
      </c>
      <c r="BR173" s="19">
        <f t="shared" si="221"/>
        <v>1.2319821718282451</v>
      </c>
      <c r="BU173" s="90"/>
      <c r="CD173" s="89"/>
      <c r="CF173" s="112">
        <f t="shared" si="242"/>
        <v>0</v>
      </c>
      <c r="CG173" s="112">
        <f t="shared" si="222"/>
        <v>0</v>
      </c>
      <c r="CH173" s="112">
        <f t="shared" si="223"/>
        <v>0</v>
      </c>
      <c r="CI173" s="112"/>
      <c r="CJ173" s="112"/>
      <c r="CK173" s="112"/>
      <c r="CL173" s="112"/>
      <c r="CM173" s="112"/>
      <c r="CN173" s="112"/>
    </row>
    <row r="174" spans="1:92" hidden="1" x14ac:dyDescent="0.2">
      <c r="A174" s="86" t="str">
        <f t="shared" si="224"/>
        <v>Electricity</v>
      </c>
      <c r="B174" s="86">
        <f t="shared" si="225"/>
        <v>1957</v>
      </c>
      <c r="D174" s="108">
        <f>Manufacturing!X238</f>
        <v>0</v>
      </c>
      <c r="E174" s="108" t="e">
        <f>#REF!</f>
        <v>#REF!</v>
      </c>
      <c r="F174" s="108"/>
      <c r="G174" s="108"/>
      <c r="H174" s="126"/>
      <c r="I174" s="126"/>
      <c r="J174" s="126"/>
      <c r="P174" s="109">
        <f>Manufacturing!BZ238</f>
        <v>0.94471749978119035</v>
      </c>
      <c r="Q174" s="109" t="e">
        <f>#REF!</f>
        <v>#REF!</v>
      </c>
      <c r="R174" s="109"/>
      <c r="S174" s="109">
        <f>Manufacturing!CD238</f>
        <v>1.297091327456239</v>
      </c>
      <c r="T174" s="110">
        <v>1</v>
      </c>
      <c r="V174" s="112">
        <f t="shared" si="213"/>
        <v>0</v>
      </c>
      <c r="W174" s="113">
        <f t="shared" si="214"/>
        <v>0</v>
      </c>
      <c r="X174" s="112"/>
      <c r="Y174" s="112"/>
      <c r="Z174" s="112"/>
      <c r="AA174" s="112"/>
      <c r="AB174" s="112"/>
      <c r="AC174" s="112"/>
      <c r="AD174" s="112"/>
      <c r="AG174" s="89"/>
      <c r="AI174" s="109" t="e">
        <f t="shared" si="215"/>
        <v>#DIV/0!</v>
      </c>
      <c r="AJ174" s="109" t="e">
        <f t="shared" si="216"/>
        <v>#REF!</v>
      </c>
      <c r="AL174" s="109" t="e">
        <f t="shared" si="226"/>
        <v>#DIV/0!</v>
      </c>
      <c r="AM174" s="109" t="e">
        <f t="shared" si="227"/>
        <v>#REF!</v>
      </c>
      <c r="AN174" s="109" t="e">
        <f t="shared" si="228"/>
        <v>#DIV/0!</v>
      </c>
      <c r="AO174" s="109"/>
      <c r="AP174" s="109" t="e">
        <f t="shared" si="229"/>
        <v>#DIV/0!</v>
      </c>
      <c r="AQ174" s="109" t="e">
        <f t="shared" si="230"/>
        <v>#REF!</v>
      </c>
      <c r="AT174" s="19">
        <f t="shared" si="231"/>
        <v>0</v>
      </c>
      <c r="AU174" s="19" t="e">
        <f t="shared" si="232"/>
        <v>#REF!</v>
      </c>
      <c r="AV174" s="19"/>
      <c r="AW174" s="19" t="e">
        <f t="shared" si="217"/>
        <v>#DIV/0!</v>
      </c>
      <c r="AX174" s="19" t="e">
        <f t="shared" si="218"/>
        <v>#DIV/0!</v>
      </c>
      <c r="AY174" s="19"/>
      <c r="AZ174" s="19" t="e">
        <f t="shared" si="233"/>
        <v>#DIV/0!</v>
      </c>
      <c r="BA174" s="19" t="e">
        <f t="shared" si="234"/>
        <v>#DIV/0!</v>
      </c>
      <c r="BB174" s="19"/>
      <c r="BC174" s="19"/>
      <c r="BD174" s="19">
        <f t="shared" si="235"/>
        <v>0</v>
      </c>
      <c r="BE174" s="19">
        <f t="shared" si="236"/>
        <v>0</v>
      </c>
      <c r="BF174" s="19"/>
      <c r="BG174" s="19"/>
      <c r="BH174" s="19" t="e">
        <f t="shared" si="237"/>
        <v>#DIV/0!</v>
      </c>
      <c r="BI174" s="19">
        <f t="shared" si="238"/>
        <v>1</v>
      </c>
      <c r="BJ174" s="19">
        <f t="shared" si="219"/>
        <v>0.94042572335550245</v>
      </c>
      <c r="BK174" s="19"/>
      <c r="BL174" s="19" t="e">
        <f t="shared" si="239"/>
        <v>#DIV/0!</v>
      </c>
      <c r="BM174" s="19">
        <f t="shared" si="240"/>
        <v>1</v>
      </c>
      <c r="BN174" s="19">
        <f t="shared" si="220"/>
        <v>0.8187116809163526</v>
      </c>
      <c r="BO174" s="19"/>
      <c r="BP174" s="19" t="e">
        <f t="shared" si="243"/>
        <v>#DIV/0!</v>
      </c>
      <c r="BQ174" s="19">
        <f t="shared" si="241"/>
        <v>1</v>
      </c>
      <c r="BR174" s="19">
        <f t="shared" si="221"/>
        <v>1.2319821718282451</v>
      </c>
      <c r="BU174" s="90"/>
      <c r="CD174" s="89"/>
      <c r="CF174" s="112">
        <f t="shared" si="242"/>
        <v>0</v>
      </c>
      <c r="CG174" s="112">
        <f t="shared" si="222"/>
        <v>0</v>
      </c>
      <c r="CH174" s="112">
        <f t="shared" si="223"/>
        <v>0</v>
      </c>
      <c r="CI174" s="112"/>
      <c r="CJ174" s="112"/>
      <c r="CK174" s="112"/>
      <c r="CL174" s="112"/>
      <c r="CM174" s="112"/>
      <c r="CN174" s="112"/>
    </row>
    <row r="175" spans="1:92" hidden="1" x14ac:dyDescent="0.2">
      <c r="A175" s="86" t="str">
        <f t="shared" si="224"/>
        <v>Electricity</v>
      </c>
      <c r="B175" s="86">
        <f t="shared" si="225"/>
        <v>1958</v>
      </c>
      <c r="D175" s="108">
        <f>Manufacturing!X239</f>
        <v>0</v>
      </c>
      <c r="E175" s="108" t="e">
        <f>#REF!</f>
        <v>#REF!</v>
      </c>
      <c r="F175" s="108"/>
      <c r="G175" s="108"/>
      <c r="H175" s="126"/>
      <c r="I175" s="126"/>
      <c r="J175" s="126"/>
      <c r="P175" s="109">
        <f>Manufacturing!BZ239</f>
        <v>0.94471749978119035</v>
      </c>
      <c r="Q175" s="109" t="e">
        <f>#REF!</f>
        <v>#REF!</v>
      </c>
      <c r="R175" s="109"/>
      <c r="S175" s="109">
        <f>Manufacturing!CD239</f>
        <v>1.297091327456239</v>
      </c>
      <c r="T175" s="110">
        <v>1</v>
      </c>
      <c r="V175" s="112">
        <f t="shared" si="213"/>
        <v>0</v>
      </c>
      <c r="W175" s="113">
        <f t="shared" si="214"/>
        <v>0</v>
      </c>
      <c r="X175" s="112"/>
      <c r="Y175" s="112"/>
      <c r="Z175" s="112"/>
      <c r="AA175" s="112"/>
      <c r="AB175" s="112"/>
      <c r="AC175" s="112"/>
      <c r="AD175" s="112"/>
      <c r="AG175" s="89"/>
      <c r="AI175" s="109" t="e">
        <f t="shared" si="215"/>
        <v>#DIV/0!</v>
      </c>
      <c r="AJ175" s="109" t="e">
        <f t="shared" si="216"/>
        <v>#REF!</v>
      </c>
      <c r="AL175" s="109" t="e">
        <f t="shared" si="226"/>
        <v>#DIV/0!</v>
      </c>
      <c r="AM175" s="109" t="e">
        <f t="shared" si="227"/>
        <v>#REF!</v>
      </c>
      <c r="AN175" s="109" t="e">
        <f t="shared" si="228"/>
        <v>#DIV/0!</v>
      </c>
      <c r="AO175" s="109"/>
      <c r="AP175" s="109" t="e">
        <f t="shared" si="229"/>
        <v>#DIV/0!</v>
      </c>
      <c r="AQ175" s="109" t="e">
        <f t="shared" si="230"/>
        <v>#REF!</v>
      </c>
      <c r="AT175" s="19">
        <f t="shared" si="231"/>
        <v>0</v>
      </c>
      <c r="AU175" s="19" t="e">
        <f t="shared" si="232"/>
        <v>#REF!</v>
      </c>
      <c r="AV175" s="19"/>
      <c r="AW175" s="19" t="e">
        <f t="shared" si="217"/>
        <v>#DIV/0!</v>
      </c>
      <c r="AX175" s="19" t="e">
        <f t="shared" si="218"/>
        <v>#DIV/0!</v>
      </c>
      <c r="AY175" s="19"/>
      <c r="AZ175" s="19" t="e">
        <f t="shared" si="233"/>
        <v>#DIV/0!</v>
      </c>
      <c r="BA175" s="19" t="e">
        <f t="shared" si="234"/>
        <v>#DIV/0!</v>
      </c>
      <c r="BB175" s="19"/>
      <c r="BC175" s="19"/>
      <c r="BD175" s="19">
        <f t="shared" si="235"/>
        <v>0</v>
      </c>
      <c r="BE175" s="19">
        <f t="shared" si="236"/>
        <v>0</v>
      </c>
      <c r="BF175" s="19"/>
      <c r="BG175" s="19"/>
      <c r="BH175" s="19" t="e">
        <f t="shared" si="237"/>
        <v>#DIV/0!</v>
      </c>
      <c r="BI175" s="19">
        <f t="shared" si="238"/>
        <v>1</v>
      </c>
      <c r="BJ175" s="19">
        <f t="shared" si="219"/>
        <v>0.94042572335550245</v>
      </c>
      <c r="BK175" s="19"/>
      <c r="BL175" s="19" t="e">
        <f t="shared" si="239"/>
        <v>#DIV/0!</v>
      </c>
      <c r="BM175" s="19">
        <f t="shared" si="240"/>
        <v>1</v>
      </c>
      <c r="BN175" s="19">
        <f t="shared" si="220"/>
        <v>0.8187116809163526</v>
      </c>
      <c r="BO175" s="19"/>
      <c r="BP175" s="19" t="e">
        <f t="shared" si="243"/>
        <v>#DIV/0!</v>
      </c>
      <c r="BQ175" s="19">
        <f t="shared" si="241"/>
        <v>1</v>
      </c>
      <c r="BR175" s="19">
        <f t="shared" si="221"/>
        <v>1.2319821718282451</v>
      </c>
      <c r="BU175" s="90"/>
      <c r="CD175" s="89"/>
      <c r="CF175" s="112">
        <f t="shared" si="242"/>
        <v>0</v>
      </c>
      <c r="CG175" s="112">
        <f t="shared" si="222"/>
        <v>0</v>
      </c>
      <c r="CH175" s="112">
        <f t="shared" si="223"/>
        <v>0</v>
      </c>
      <c r="CI175" s="112"/>
      <c r="CJ175" s="112"/>
      <c r="CK175" s="112"/>
      <c r="CL175" s="112"/>
      <c r="CM175" s="112"/>
      <c r="CN175" s="112"/>
    </row>
    <row r="176" spans="1:92" hidden="1" x14ac:dyDescent="0.2">
      <c r="A176" s="86" t="str">
        <f t="shared" si="224"/>
        <v>Electricity</v>
      </c>
      <c r="B176" s="86">
        <f t="shared" si="225"/>
        <v>1959</v>
      </c>
      <c r="D176" s="108">
        <f>Manufacturing!X240</f>
        <v>0</v>
      </c>
      <c r="E176" s="108" t="e">
        <f>#REF!</f>
        <v>#REF!</v>
      </c>
      <c r="F176" s="108"/>
      <c r="G176" s="108"/>
      <c r="H176" s="126"/>
      <c r="I176" s="126"/>
      <c r="J176" s="126"/>
      <c r="P176" s="109">
        <f>Manufacturing!BZ240</f>
        <v>0.94471749978119035</v>
      </c>
      <c r="Q176" s="109" t="e">
        <f>#REF!</f>
        <v>#REF!</v>
      </c>
      <c r="R176" s="109"/>
      <c r="S176" s="109">
        <f>Manufacturing!CD240</f>
        <v>1.297091327456239</v>
      </c>
      <c r="T176" s="110">
        <v>1</v>
      </c>
      <c r="V176" s="112">
        <f t="shared" si="213"/>
        <v>0</v>
      </c>
      <c r="W176" s="113">
        <f t="shared" si="214"/>
        <v>0</v>
      </c>
      <c r="X176" s="112"/>
      <c r="Y176" s="112"/>
      <c r="Z176" s="112"/>
      <c r="AA176" s="112"/>
      <c r="AB176" s="112"/>
      <c r="AC176" s="112"/>
      <c r="AD176" s="112"/>
      <c r="AG176" s="89"/>
      <c r="AI176" s="109" t="e">
        <f t="shared" si="215"/>
        <v>#DIV/0!</v>
      </c>
      <c r="AJ176" s="109" t="e">
        <f t="shared" si="216"/>
        <v>#REF!</v>
      </c>
      <c r="AL176" s="109" t="e">
        <f t="shared" si="226"/>
        <v>#DIV/0!</v>
      </c>
      <c r="AM176" s="109" t="e">
        <f t="shared" si="227"/>
        <v>#REF!</v>
      </c>
      <c r="AN176" s="109" t="e">
        <f t="shared" si="228"/>
        <v>#DIV/0!</v>
      </c>
      <c r="AO176" s="109"/>
      <c r="AP176" s="109" t="e">
        <f t="shared" si="229"/>
        <v>#DIV/0!</v>
      </c>
      <c r="AQ176" s="109" t="e">
        <f t="shared" si="230"/>
        <v>#REF!</v>
      </c>
      <c r="AT176" s="19">
        <f t="shared" si="231"/>
        <v>0</v>
      </c>
      <c r="AU176" s="19" t="e">
        <f t="shared" si="232"/>
        <v>#REF!</v>
      </c>
      <c r="AV176" s="19"/>
      <c r="AW176" s="19" t="e">
        <f t="shared" si="217"/>
        <v>#DIV/0!</v>
      </c>
      <c r="AX176" s="19" t="e">
        <f t="shared" si="218"/>
        <v>#DIV/0!</v>
      </c>
      <c r="AY176" s="19"/>
      <c r="AZ176" s="19" t="e">
        <f t="shared" si="233"/>
        <v>#DIV/0!</v>
      </c>
      <c r="BA176" s="19" t="e">
        <f t="shared" si="234"/>
        <v>#DIV/0!</v>
      </c>
      <c r="BB176" s="19"/>
      <c r="BC176" s="19"/>
      <c r="BD176" s="19">
        <f t="shared" si="235"/>
        <v>0</v>
      </c>
      <c r="BE176" s="19">
        <f t="shared" si="236"/>
        <v>0</v>
      </c>
      <c r="BF176" s="19"/>
      <c r="BG176" s="19"/>
      <c r="BH176" s="19" t="e">
        <f t="shared" si="237"/>
        <v>#DIV/0!</v>
      </c>
      <c r="BI176" s="19">
        <f t="shared" si="238"/>
        <v>1</v>
      </c>
      <c r="BJ176" s="19">
        <f t="shared" si="219"/>
        <v>0.94042572335550245</v>
      </c>
      <c r="BK176" s="19"/>
      <c r="BL176" s="19" t="e">
        <f t="shared" si="239"/>
        <v>#DIV/0!</v>
      </c>
      <c r="BM176" s="19">
        <f t="shared" si="240"/>
        <v>1</v>
      </c>
      <c r="BN176" s="19">
        <f t="shared" si="220"/>
        <v>0.8187116809163526</v>
      </c>
      <c r="BO176" s="19"/>
      <c r="BP176" s="19" t="e">
        <f t="shared" si="243"/>
        <v>#DIV/0!</v>
      </c>
      <c r="BQ176" s="19">
        <f t="shared" si="241"/>
        <v>1</v>
      </c>
      <c r="BR176" s="19">
        <f t="shared" si="221"/>
        <v>1.2319821718282451</v>
      </c>
      <c r="BU176" s="90"/>
      <c r="CD176" s="89"/>
      <c r="CF176" s="112">
        <f t="shared" si="242"/>
        <v>0</v>
      </c>
      <c r="CG176" s="112">
        <f t="shared" si="222"/>
        <v>0</v>
      </c>
      <c r="CH176" s="112">
        <f t="shared" si="223"/>
        <v>0</v>
      </c>
      <c r="CI176" s="112"/>
      <c r="CJ176" s="112"/>
      <c r="CK176" s="112"/>
      <c r="CL176" s="112"/>
      <c r="CM176" s="112"/>
      <c r="CN176" s="112"/>
    </row>
    <row r="177" spans="1:92" hidden="1" x14ac:dyDescent="0.2">
      <c r="A177" s="86" t="str">
        <f t="shared" si="224"/>
        <v>Electricity</v>
      </c>
      <c r="B177" s="86">
        <f t="shared" si="225"/>
        <v>1960</v>
      </c>
      <c r="D177" s="108">
        <f>Manufacturing!X241</f>
        <v>0</v>
      </c>
      <c r="E177" s="108" t="e">
        <f>#REF!</f>
        <v>#REF!</v>
      </c>
      <c r="F177" s="108"/>
      <c r="G177" s="108"/>
      <c r="H177" s="126"/>
      <c r="I177" s="126"/>
      <c r="J177" s="126"/>
      <c r="P177" s="109">
        <f>Manufacturing!BZ241</f>
        <v>0.94471749978119035</v>
      </c>
      <c r="Q177" s="109" t="e">
        <f>#REF!</f>
        <v>#REF!</v>
      </c>
      <c r="R177" s="109"/>
      <c r="S177" s="109">
        <f>Manufacturing!CD241</f>
        <v>1.297091327456239</v>
      </c>
      <c r="T177" s="110">
        <v>1</v>
      </c>
      <c r="V177" s="112">
        <f t="shared" si="213"/>
        <v>0</v>
      </c>
      <c r="W177" s="113">
        <f t="shared" si="214"/>
        <v>0</v>
      </c>
      <c r="X177" s="112"/>
      <c r="Y177" s="112"/>
      <c r="Z177" s="112"/>
      <c r="AA177" s="112"/>
      <c r="AB177" s="112"/>
      <c r="AC177" s="112"/>
      <c r="AD177" s="112"/>
      <c r="AG177" s="89"/>
      <c r="AI177" s="109" t="e">
        <f t="shared" si="215"/>
        <v>#DIV/0!</v>
      </c>
      <c r="AJ177" s="109" t="e">
        <f t="shared" si="216"/>
        <v>#REF!</v>
      </c>
      <c r="AL177" s="109" t="e">
        <f t="shared" si="226"/>
        <v>#DIV/0!</v>
      </c>
      <c r="AM177" s="109" t="e">
        <f t="shared" si="227"/>
        <v>#REF!</v>
      </c>
      <c r="AN177" s="109" t="e">
        <f t="shared" si="228"/>
        <v>#DIV/0!</v>
      </c>
      <c r="AO177" s="109"/>
      <c r="AP177" s="109" t="e">
        <f t="shared" si="229"/>
        <v>#DIV/0!</v>
      </c>
      <c r="AQ177" s="109" t="e">
        <f t="shared" si="230"/>
        <v>#REF!</v>
      </c>
      <c r="AT177" s="19">
        <f t="shared" si="231"/>
        <v>0</v>
      </c>
      <c r="AU177" s="19" t="e">
        <f t="shared" si="232"/>
        <v>#REF!</v>
      </c>
      <c r="AV177" s="19"/>
      <c r="AW177" s="19" t="e">
        <f t="shared" si="217"/>
        <v>#DIV/0!</v>
      </c>
      <c r="AX177" s="19" t="e">
        <f t="shared" si="218"/>
        <v>#DIV/0!</v>
      </c>
      <c r="AY177" s="19"/>
      <c r="AZ177" s="19" t="e">
        <f t="shared" si="233"/>
        <v>#DIV/0!</v>
      </c>
      <c r="BA177" s="19" t="e">
        <f t="shared" si="234"/>
        <v>#DIV/0!</v>
      </c>
      <c r="BB177" s="19"/>
      <c r="BC177" s="19"/>
      <c r="BD177" s="19">
        <f t="shared" si="235"/>
        <v>0</v>
      </c>
      <c r="BE177" s="19">
        <f t="shared" si="236"/>
        <v>0</v>
      </c>
      <c r="BF177" s="19"/>
      <c r="BG177" s="19"/>
      <c r="BH177" s="19" t="e">
        <f t="shared" si="237"/>
        <v>#DIV/0!</v>
      </c>
      <c r="BI177" s="19">
        <f t="shared" si="238"/>
        <v>1</v>
      </c>
      <c r="BJ177" s="19">
        <f t="shared" si="219"/>
        <v>0.94042572335550245</v>
      </c>
      <c r="BK177" s="19"/>
      <c r="BL177" s="19" t="e">
        <f t="shared" si="239"/>
        <v>#DIV/0!</v>
      </c>
      <c r="BM177" s="19">
        <f t="shared" si="240"/>
        <v>1</v>
      </c>
      <c r="BN177" s="19">
        <f t="shared" si="220"/>
        <v>0.8187116809163526</v>
      </c>
      <c r="BO177" s="19"/>
      <c r="BP177" s="19" t="e">
        <f t="shared" si="243"/>
        <v>#DIV/0!</v>
      </c>
      <c r="BQ177" s="19">
        <f t="shared" si="241"/>
        <v>1</v>
      </c>
      <c r="BR177" s="19">
        <f t="shared" si="221"/>
        <v>1.2319821718282451</v>
      </c>
      <c r="BU177" s="90"/>
      <c r="CD177" s="89"/>
      <c r="CF177" s="112">
        <f t="shared" si="242"/>
        <v>0</v>
      </c>
      <c r="CG177" s="112">
        <f t="shared" si="222"/>
        <v>0</v>
      </c>
      <c r="CH177" s="112">
        <f t="shared" si="223"/>
        <v>0</v>
      </c>
      <c r="CI177" s="112"/>
      <c r="CJ177" s="112"/>
      <c r="CK177" s="112"/>
      <c r="CL177" s="112"/>
      <c r="CM177" s="112"/>
      <c r="CN177" s="112"/>
    </row>
    <row r="178" spans="1:92" hidden="1" x14ac:dyDescent="0.2">
      <c r="A178" s="86" t="str">
        <f t="shared" si="224"/>
        <v>Electricity</v>
      </c>
      <c r="B178" s="86">
        <f t="shared" si="225"/>
        <v>1961</v>
      </c>
      <c r="D178" s="108">
        <f>Manufacturing!X242</f>
        <v>0</v>
      </c>
      <c r="E178" s="108" t="e">
        <f>#REF!</f>
        <v>#REF!</v>
      </c>
      <c r="F178" s="108"/>
      <c r="G178" s="108"/>
      <c r="H178" s="126"/>
      <c r="I178" s="126"/>
      <c r="J178" s="126"/>
      <c r="P178" s="109">
        <f>Manufacturing!BZ242</f>
        <v>0.94471749978119035</v>
      </c>
      <c r="Q178" s="109" t="e">
        <f>#REF!</f>
        <v>#REF!</v>
      </c>
      <c r="R178" s="109"/>
      <c r="S178" s="109">
        <f>Manufacturing!CD242</f>
        <v>1.297091327456239</v>
      </c>
      <c r="T178" s="110">
        <v>1</v>
      </c>
      <c r="V178" s="112">
        <f t="shared" si="213"/>
        <v>0</v>
      </c>
      <c r="W178" s="113">
        <f t="shared" si="214"/>
        <v>0</v>
      </c>
      <c r="X178" s="112"/>
      <c r="Y178" s="112"/>
      <c r="Z178" s="112"/>
      <c r="AA178" s="112"/>
      <c r="AB178" s="112"/>
      <c r="AC178" s="112"/>
      <c r="AD178" s="112"/>
      <c r="AG178" s="89"/>
      <c r="AI178" s="109" t="e">
        <f t="shared" si="215"/>
        <v>#DIV/0!</v>
      </c>
      <c r="AJ178" s="109" t="e">
        <f t="shared" si="216"/>
        <v>#REF!</v>
      </c>
      <c r="AL178" s="109" t="e">
        <f t="shared" si="226"/>
        <v>#DIV/0!</v>
      </c>
      <c r="AM178" s="109" t="e">
        <f t="shared" si="227"/>
        <v>#REF!</v>
      </c>
      <c r="AN178" s="109" t="e">
        <f t="shared" si="228"/>
        <v>#DIV/0!</v>
      </c>
      <c r="AO178" s="109"/>
      <c r="AP178" s="109" t="e">
        <f t="shared" si="229"/>
        <v>#DIV/0!</v>
      </c>
      <c r="AQ178" s="109" t="e">
        <f t="shared" si="230"/>
        <v>#REF!</v>
      </c>
      <c r="AT178" s="19">
        <f t="shared" si="231"/>
        <v>0</v>
      </c>
      <c r="AU178" s="19" t="e">
        <f t="shared" si="232"/>
        <v>#REF!</v>
      </c>
      <c r="AV178" s="19"/>
      <c r="AW178" s="19" t="e">
        <f t="shared" si="217"/>
        <v>#DIV/0!</v>
      </c>
      <c r="AX178" s="19" t="e">
        <f t="shared" si="218"/>
        <v>#DIV/0!</v>
      </c>
      <c r="AY178" s="19"/>
      <c r="AZ178" s="19" t="e">
        <f t="shared" si="233"/>
        <v>#DIV/0!</v>
      </c>
      <c r="BA178" s="19" t="e">
        <f t="shared" si="234"/>
        <v>#DIV/0!</v>
      </c>
      <c r="BB178" s="19"/>
      <c r="BC178" s="19"/>
      <c r="BD178" s="19">
        <f t="shared" si="235"/>
        <v>0</v>
      </c>
      <c r="BE178" s="19">
        <f t="shared" si="236"/>
        <v>0</v>
      </c>
      <c r="BF178" s="19"/>
      <c r="BG178" s="19"/>
      <c r="BH178" s="19" t="e">
        <f t="shared" si="237"/>
        <v>#DIV/0!</v>
      </c>
      <c r="BI178" s="19">
        <f t="shared" si="238"/>
        <v>1</v>
      </c>
      <c r="BJ178" s="19">
        <f t="shared" si="219"/>
        <v>0.94042572335550245</v>
      </c>
      <c r="BK178" s="19"/>
      <c r="BL178" s="19" t="e">
        <f t="shared" si="239"/>
        <v>#DIV/0!</v>
      </c>
      <c r="BM178" s="19">
        <f t="shared" si="240"/>
        <v>1</v>
      </c>
      <c r="BN178" s="19">
        <f t="shared" si="220"/>
        <v>0.8187116809163526</v>
      </c>
      <c r="BO178" s="19"/>
      <c r="BP178" s="19" t="e">
        <f t="shared" si="243"/>
        <v>#DIV/0!</v>
      </c>
      <c r="BQ178" s="19">
        <f t="shared" si="241"/>
        <v>1</v>
      </c>
      <c r="BR178" s="19">
        <f t="shared" si="221"/>
        <v>1.2319821718282451</v>
      </c>
      <c r="BU178" s="90"/>
      <c r="CD178" s="89"/>
      <c r="CF178" s="112">
        <f t="shared" si="242"/>
        <v>0</v>
      </c>
      <c r="CG178" s="112">
        <f t="shared" si="222"/>
        <v>0</v>
      </c>
      <c r="CH178" s="112">
        <f t="shared" si="223"/>
        <v>0</v>
      </c>
      <c r="CI178" s="112"/>
      <c r="CJ178" s="112"/>
      <c r="CK178" s="112"/>
      <c r="CL178" s="112"/>
      <c r="CM178" s="112"/>
      <c r="CN178" s="112"/>
    </row>
    <row r="179" spans="1:92" hidden="1" x14ac:dyDescent="0.2">
      <c r="A179" s="86" t="str">
        <f t="shared" si="224"/>
        <v>Electricity</v>
      </c>
      <c r="B179" s="86">
        <f t="shared" si="225"/>
        <v>1962</v>
      </c>
      <c r="D179" s="108">
        <f>Manufacturing!X243</f>
        <v>0</v>
      </c>
      <c r="E179" s="108" t="e">
        <f>#REF!</f>
        <v>#REF!</v>
      </c>
      <c r="F179" s="108"/>
      <c r="G179" s="108"/>
      <c r="H179" s="126"/>
      <c r="I179" s="126"/>
      <c r="J179" s="126"/>
      <c r="P179" s="109">
        <f>Manufacturing!BZ243</f>
        <v>0.94471749978119035</v>
      </c>
      <c r="Q179" s="109" t="e">
        <f>#REF!</f>
        <v>#REF!</v>
      </c>
      <c r="R179" s="109"/>
      <c r="S179" s="109">
        <f>Manufacturing!CD243</f>
        <v>1.297091327456239</v>
      </c>
      <c r="T179" s="110">
        <v>1</v>
      </c>
      <c r="V179" s="112">
        <f t="shared" si="213"/>
        <v>0</v>
      </c>
      <c r="W179" s="113">
        <f t="shared" si="214"/>
        <v>0</v>
      </c>
      <c r="X179" s="112"/>
      <c r="Y179" s="112"/>
      <c r="Z179" s="112"/>
      <c r="AA179" s="112"/>
      <c r="AB179" s="112"/>
      <c r="AC179" s="112"/>
      <c r="AD179" s="112"/>
      <c r="AG179" s="89"/>
      <c r="AI179" s="109" t="e">
        <f t="shared" si="215"/>
        <v>#DIV/0!</v>
      </c>
      <c r="AJ179" s="109" t="e">
        <f t="shared" si="216"/>
        <v>#REF!</v>
      </c>
      <c r="AL179" s="109" t="e">
        <f t="shared" si="226"/>
        <v>#DIV/0!</v>
      </c>
      <c r="AM179" s="109" t="e">
        <f t="shared" si="227"/>
        <v>#REF!</v>
      </c>
      <c r="AN179" s="109" t="e">
        <f t="shared" si="228"/>
        <v>#DIV/0!</v>
      </c>
      <c r="AO179" s="109"/>
      <c r="AP179" s="109" t="e">
        <f t="shared" si="229"/>
        <v>#DIV/0!</v>
      </c>
      <c r="AQ179" s="109" t="e">
        <f t="shared" si="230"/>
        <v>#REF!</v>
      </c>
      <c r="AT179" s="19">
        <f t="shared" si="231"/>
        <v>0</v>
      </c>
      <c r="AU179" s="19" t="e">
        <f t="shared" si="232"/>
        <v>#REF!</v>
      </c>
      <c r="AV179" s="19"/>
      <c r="AW179" s="19" t="e">
        <f t="shared" si="217"/>
        <v>#DIV/0!</v>
      </c>
      <c r="AX179" s="19" t="e">
        <f t="shared" si="218"/>
        <v>#DIV/0!</v>
      </c>
      <c r="AY179" s="19"/>
      <c r="AZ179" s="19" t="e">
        <f t="shared" si="233"/>
        <v>#DIV/0!</v>
      </c>
      <c r="BA179" s="19" t="e">
        <f t="shared" si="234"/>
        <v>#DIV/0!</v>
      </c>
      <c r="BB179" s="19"/>
      <c r="BC179" s="19"/>
      <c r="BD179" s="19">
        <f t="shared" si="235"/>
        <v>0</v>
      </c>
      <c r="BE179" s="19">
        <f t="shared" si="236"/>
        <v>0</v>
      </c>
      <c r="BF179" s="19"/>
      <c r="BG179" s="19"/>
      <c r="BH179" s="19" t="e">
        <f t="shared" si="237"/>
        <v>#DIV/0!</v>
      </c>
      <c r="BI179" s="19">
        <f t="shared" si="238"/>
        <v>1</v>
      </c>
      <c r="BJ179" s="19">
        <f t="shared" si="219"/>
        <v>0.94042572335550245</v>
      </c>
      <c r="BK179" s="19"/>
      <c r="BL179" s="19" t="e">
        <f t="shared" si="239"/>
        <v>#DIV/0!</v>
      </c>
      <c r="BM179" s="19">
        <f t="shared" si="240"/>
        <v>1</v>
      </c>
      <c r="BN179" s="19">
        <f t="shared" si="220"/>
        <v>0.8187116809163526</v>
      </c>
      <c r="BO179" s="19"/>
      <c r="BP179" s="19" t="e">
        <f t="shared" si="243"/>
        <v>#DIV/0!</v>
      </c>
      <c r="BQ179" s="19">
        <f t="shared" si="241"/>
        <v>1</v>
      </c>
      <c r="BR179" s="19">
        <f t="shared" si="221"/>
        <v>1.2319821718282451</v>
      </c>
      <c r="BU179" s="90"/>
      <c r="CD179" s="89"/>
      <c r="CF179" s="112">
        <f t="shared" si="242"/>
        <v>0</v>
      </c>
      <c r="CG179" s="112">
        <f t="shared" si="222"/>
        <v>0</v>
      </c>
      <c r="CH179" s="112">
        <f t="shared" si="223"/>
        <v>0</v>
      </c>
      <c r="CI179" s="112"/>
      <c r="CJ179" s="112"/>
      <c r="CK179" s="112"/>
      <c r="CL179" s="112"/>
      <c r="CM179" s="112"/>
      <c r="CN179" s="112"/>
    </row>
    <row r="180" spans="1:92" hidden="1" x14ac:dyDescent="0.2">
      <c r="A180" s="86" t="str">
        <f t="shared" si="224"/>
        <v>Electricity</v>
      </c>
      <c r="B180" s="86">
        <f t="shared" si="225"/>
        <v>1963</v>
      </c>
      <c r="D180" s="108">
        <f>Manufacturing!X244</f>
        <v>0</v>
      </c>
      <c r="E180" s="108" t="e">
        <f>#REF!</f>
        <v>#REF!</v>
      </c>
      <c r="F180" s="108"/>
      <c r="G180" s="108"/>
      <c r="H180" s="126"/>
      <c r="I180" s="126"/>
      <c r="J180" s="126"/>
      <c r="P180" s="109">
        <f>Manufacturing!BZ244</f>
        <v>0.94471749978119035</v>
      </c>
      <c r="Q180" s="109" t="e">
        <f>#REF!</f>
        <v>#REF!</v>
      </c>
      <c r="R180" s="109"/>
      <c r="S180" s="109">
        <f>Manufacturing!CD244</f>
        <v>1.297091327456239</v>
      </c>
      <c r="T180" s="110">
        <v>1</v>
      </c>
      <c r="V180" s="112">
        <f t="shared" si="213"/>
        <v>0</v>
      </c>
      <c r="W180" s="113">
        <f t="shared" si="214"/>
        <v>0</v>
      </c>
      <c r="X180" s="112"/>
      <c r="Y180" s="112"/>
      <c r="Z180" s="112"/>
      <c r="AA180" s="112"/>
      <c r="AB180" s="112"/>
      <c r="AC180" s="112"/>
      <c r="AD180" s="112"/>
      <c r="AG180" s="89"/>
      <c r="AI180" s="109" t="e">
        <f t="shared" si="215"/>
        <v>#DIV/0!</v>
      </c>
      <c r="AJ180" s="109" t="e">
        <f t="shared" si="216"/>
        <v>#REF!</v>
      </c>
      <c r="AL180" s="109" t="e">
        <f t="shared" si="226"/>
        <v>#DIV/0!</v>
      </c>
      <c r="AM180" s="109" t="e">
        <f t="shared" si="227"/>
        <v>#REF!</v>
      </c>
      <c r="AN180" s="109" t="e">
        <f t="shared" si="228"/>
        <v>#DIV/0!</v>
      </c>
      <c r="AO180" s="109"/>
      <c r="AP180" s="109" t="e">
        <f t="shared" si="229"/>
        <v>#DIV/0!</v>
      </c>
      <c r="AQ180" s="109" t="e">
        <f t="shared" si="230"/>
        <v>#REF!</v>
      </c>
      <c r="AT180" s="19">
        <f t="shared" si="231"/>
        <v>0</v>
      </c>
      <c r="AU180" s="19" t="e">
        <f t="shared" si="232"/>
        <v>#REF!</v>
      </c>
      <c r="AV180" s="19"/>
      <c r="AW180" s="19" t="e">
        <f t="shared" si="217"/>
        <v>#DIV/0!</v>
      </c>
      <c r="AX180" s="19" t="e">
        <f t="shared" si="218"/>
        <v>#DIV/0!</v>
      </c>
      <c r="AY180" s="19"/>
      <c r="AZ180" s="19" t="e">
        <f t="shared" si="233"/>
        <v>#DIV/0!</v>
      </c>
      <c r="BA180" s="19" t="e">
        <f t="shared" si="234"/>
        <v>#DIV/0!</v>
      </c>
      <c r="BB180" s="19"/>
      <c r="BC180" s="19"/>
      <c r="BD180" s="19">
        <f t="shared" si="235"/>
        <v>0</v>
      </c>
      <c r="BE180" s="19">
        <f t="shared" si="236"/>
        <v>0</v>
      </c>
      <c r="BF180" s="19"/>
      <c r="BG180" s="19"/>
      <c r="BH180" s="19" t="e">
        <f t="shared" si="237"/>
        <v>#DIV/0!</v>
      </c>
      <c r="BI180" s="19">
        <f t="shared" si="238"/>
        <v>1</v>
      </c>
      <c r="BJ180" s="19">
        <f t="shared" si="219"/>
        <v>0.94042572335550245</v>
      </c>
      <c r="BK180" s="19"/>
      <c r="BL180" s="19" t="e">
        <f t="shared" si="239"/>
        <v>#DIV/0!</v>
      </c>
      <c r="BM180" s="19">
        <f t="shared" si="240"/>
        <v>1</v>
      </c>
      <c r="BN180" s="19">
        <f t="shared" si="220"/>
        <v>0.8187116809163526</v>
      </c>
      <c r="BO180" s="19"/>
      <c r="BP180" s="19" t="e">
        <f t="shared" si="243"/>
        <v>#DIV/0!</v>
      </c>
      <c r="BQ180" s="19">
        <f t="shared" si="241"/>
        <v>1</v>
      </c>
      <c r="BR180" s="19">
        <f t="shared" si="221"/>
        <v>1.2319821718282451</v>
      </c>
      <c r="BU180" s="90"/>
      <c r="CD180" s="89"/>
      <c r="CF180" s="112">
        <f t="shared" si="242"/>
        <v>0</v>
      </c>
      <c r="CG180" s="112">
        <f t="shared" si="222"/>
        <v>0</v>
      </c>
      <c r="CH180" s="112">
        <f t="shared" si="223"/>
        <v>0</v>
      </c>
      <c r="CI180" s="112"/>
      <c r="CJ180" s="112"/>
      <c r="CK180" s="112"/>
      <c r="CL180" s="112"/>
      <c r="CM180" s="112"/>
      <c r="CN180" s="112"/>
    </row>
    <row r="181" spans="1:92" hidden="1" x14ac:dyDescent="0.2">
      <c r="A181" s="86" t="str">
        <f t="shared" si="224"/>
        <v>Electricity</v>
      </c>
      <c r="B181" s="86">
        <f t="shared" si="225"/>
        <v>1964</v>
      </c>
      <c r="D181" s="108">
        <f>Manufacturing!X245</f>
        <v>0</v>
      </c>
      <c r="E181" s="108" t="e">
        <f>#REF!</f>
        <v>#REF!</v>
      </c>
      <c r="F181" s="108"/>
      <c r="G181" s="108"/>
      <c r="H181" s="126"/>
      <c r="I181" s="126"/>
      <c r="J181" s="126"/>
      <c r="P181" s="109">
        <f>Manufacturing!BZ245</f>
        <v>0.94471749978119035</v>
      </c>
      <c r="Q181" s="109" t="e">
        <f>#REF!</f>
        <v>#REF!</v>
      </c>
      <c r="R181" s="109"/>
      <c r="S181" s="109">
        <f>Manufacturing!CD245</f>
        <v>1.297091327456239</v>
      </c>
      <c r="T181" s="110">
        <v>1</v>
      </c>
      <c r="V181" s="112">
        <f t="shared" si="213"/>
        <v>0</v>
      </c>
      <c r="W181" s="113">
        <f t="shared" si="214"/>
        <v>0</v>
      </c>
      <c r="X181" s="112"/>
      <c r="Y181" s="112"/>
      <c r="Z181" s="112"/>
      <c r="AA181" s="112"/>
      <c r="AB181" s="112"/>
      <c r="AC181" s="112"/>
      <c r="AD181" s="112"/>
      <c r="AG181" s="89"/>
      <c r="AI181" s="109" t="e">
        <f t="shared" si="215"/>
        <v>#DIV/0!</v>
      </c>
      <c r="AJ181" s="109" t="e">
        <f t="shared" si="216"/>
        <v>#REF!</v>
      </c>
      <c r="AL181" s="109" t="e">
        <f t="shared" si="226"/>
        <v>#DIV/0!</v>
      </c>
      <c r="AM181" s="109" t="e">
        <f t="shared" si="227"/>
        <v>#REF!</v>
      </c>
      <c r="AN181" s="109" t="e">
        <f t="shared" si="228"/>
        <v>#DIV/0!</v>
      </c>
      <c r="AO181" s="109"/>
      <c r="AP181" s="109" t="e">
        <f t="shared" si="229"/>
        <v>#DIV/0!</v>
      </c>
      <c r="AQ181" s="109" t="e">
        <f t="shared" si="230"/>
        <v>#REF!</v>
      </c>
      <c r="AT181" s="19">
        <f t="shared" si="231"/>
        <v>0</v>
      </c>
      <c r="AU181" s="19" t="e">
        <f t="shared" si="232"/>
        <v>#REF!</v>
      </c>
      <c r="AV181" s="19"/>
      <c r="AW181" s="19" t="e">
        <f t="shared" si="217"/>
        <v>#DIV/0!</v>
      </c>
      <c r="AX181" s="19" t="e">
        <f t="shared" si="218"/>
        <v>#DIV/0!</v>
      </c>
      <c r="AY181" s="19"/>
      <c r="AZ181" s="19" t="e">
        <f t="shared" si="233"/>
        <v>#DIV/0!</v>
      </c>
      <c r="BA181" s="19" t="e">
        <f t="shared" si="234"/>
        <v>#DIV/0!</v>
      </c>
      <c r="BB181" s="19"/>
      <c r="BC181" s="19"/>
      <c r="BD181" s="19">
        <f t="shared" si="235"/>
        <v>0</v>
      </c>
      <c r="BE181" s="19">
        <f t="shared" si="236"/>
        <v>0</v>
      </c>
      <c r="BF181" s="19"/>
      <c r="BG181" s="19"/>
      <c r="BH181" s="19" t="e">
        <f t="shared" si="237"/>
        <v>#DIV/0!</v>
      </c>
      <c r="BI181" s="19">
        <f t="shared" si="238"/>
        <v>1</v>
      </c>
      <c r="BJ181" s="19">
        <f t="shared" si="219"/>
        <v>0.94042572335550245</v>
      </c>
      <c r="BK181" s="19"/>
      <c r="BL181" s="19" t="e">
        <f t="shared" si="239"/>
        <v>#DIV/0!</v>
      </c>
      <c r="BM181" s="19">
        <f t="shared" si="240"/>
        <v>1</v>
      </c>
      <c r="BN181" s="19">
        <f t="shared" si="220"/>
        <v>0.8187116809163526</v>
      </c>
      <c r="BO181" s="19"/>
      <c r="BP181" s="19" t="e">
        <f t="shared" si="243"/>
        <v>#DIV/0!</v>
      </c>
      <c r="BQ181" s="19">
        <f t="shared" si="241"/>
        <v>1</v>
      </c>
      <c r="BR181" s="19">
        <f t="shared" si="221"/>
        <v>1.2319821718282451</v>
      </c>
      <c r="BU181" s="90"/>
      <c r="CD181" s="89"/>
      <c r="CF181" s="112">
        <f t="shared" si="242"/>
        <v>0</v>
      </c>
      <c r="CG181" s="112">
        <f t="shared" si="222"/>
        <v>0</v>
      </c>
      <c r="CH181" s="112">
        <f t="shared" si="223"/>
        <v>0</v>
      </c>
      <c r="CI181" s="112"/>
      <c r="CJ181" s="112"/>
      <c r="CK181" s="112"/>
      <c r="CL181" s="112"/>
      <c r="CM181" s="112"/>
      <c r="CN181" s="112"/>
    </row>
    <row r="182" spans="1:92" hidden="1" x14ac:dyDescent="0.2">
      <c r="A182" s="86" t="str">
        <f t="shared" si="224"/>
        <v>Electricity</v>
      </c>
      <c r="B182" s="86">
        <f t="shared" si="225"/>
        <v>1965</v>
      </c>
      <c r="D182" s="108">
        <f>Manufacturing!X246</f>
        <v>0</v>
      </c>
      <c r="E182" s="108" t="e">
        <f>#REF!</f>
        <v>#REF!</v>
      </c>
      <c r="F182" s="108"/>
      <c r="G182" s="108"/>
      <c r="H182" s="126"/>
      <c r="I182" s="126"/>
      <c r="J182" s="126"/>
      <c r="P182" s="109">
        <f>Manufacturing!BZ246</f>
        <v>0.94471749978119035</v>
      </c>
      <c r="Q182" s="109" t="e">
        <f>#REF!</f>
        <v>#REF!</v>
      </c>
      <c r="R182" s="109"/>
      <c r="S182" s="109">
        <f>Manufacturing!CD246</f>
        <v>1.297091327456239</v>
      </c>
      <c r="T182" s="110">
        <v>1</v>
      </c>
      <c r="V182" s="112">
        <f t="shared" si="213"/>
        <v>0</v>
      </c>
      <c r="W182" s="113">
        <f t="shared" si="214"/>
        <v>0</v>
      </c>
      <c r="X182" s="112"/>
      <c r="Y182" s="112"/>
      <c r="Z182" s="112"/>
      <c r="AA182" s="112"/>
      <c r="AB182" s="112"/>
      <c r="AC182" s="112"/>
      <c r="AD182" s="112"/>
      <c r="AG182" s="89"/>
      <c r="AI182" s="109" t="e">
        <f t="shared" si="215"/>
        <v>#DIV/0!</v>
      </c>
      <c r="AJ182" s="109" t="e">
        <f t="shared" si="216"/>
        <v>#REF!</v>
      </c>
      <c r="AL182" s="109" t="e">
        <f t="shared" si="226"/>
        <v>#DIV/0!</v>
      </c>
      <c r="AM182" s="109" t="e">
        <f t="shared" si="227"/>
        <v>#REF!</v>
      </c>
      <c r="AN182" s="109" t="e">
        <f t="shared" si="228"/>
        <v>#DIV/0!</v>
      </c>
      <c r="AO182" s="109"/>
      <c r="AP182" s="109" t="e">
        <f t="shared" si="229"/>
        <v>#DIV/0!</v>
      </c>
      <c r="AQ182" s="109" t="e">
        <f t="shared" si="230"/>
        <v>#REF!</v>
      </c>
      <c r="AT182" s="19">
        <f t="shared" si="231"/>
        <v>0</v>
      </c>
      <c r="AU182" s="19" t="e">
        <f t="shared" si="232"/>
        <v>#REF!</v>
      </c>
      <c r="AV182" s="19"/>
      <c r="AW182" s="19" t="e">
        <f t="shared" si="217"/>
        <v>#DIV/0!</v>
      </c>
      <c r="AX182" s="19" t="e">
        <f t="shared" si="218"/>
        <v>#DIV/0!</v>
      </c>
      <c r="AY182" s="19"/>
      <c r="AZ182" s="19" t="e">
        <f t="shared" si="233"/>
        <v>#DIV/0!</v>
      </c>
      <c r="BA182" s="19" t="e">
        <f t="shared" si="234"/>
        <v>#DIV/0!</v>
      </c>
      <c r="BB182" s="19"/>
      <c r="BC182" s="19"/>
      <c r="BD182" s="19">
        <f t="shared" si="235"/>
        <v>0</v>
      </c>
      <c r="BE182" s="19">
        <f t="shared" si="236"/>
        <v>0</v>
      </c>
      <c r="BF182" s="19"/>
      <c r="BG182" s="19"/>
      <c r="BH182" s="19" t="e">
        <f t="shared" si="237"/>
        <v>#DIV/0!</v>
      </c>
      <c r="BI182" s="19">
        <f t="shared" si="238"/>
        <v>1</v>
      </c>
      <c r="BJ182" s="19">
        <f t="shared" si="219"/>
        <v>0.94042572335550245</v>
      </c>
      <c r="BK182" s="19"/>
      <c r="BL182" s="19" t="e">
        <f t="shared" si="239"/>
        <v>#DIV/0!</v>
      </c>
      <c r="BM182" s="19">
        <f t="shared" si="240"/>
        <v>1</v>
      </c>
      <c r="BN182" s="19">
        <f t="shared" si="220"/>
        <v>0.8187116809163526</v>
      </c>
      <c r="BO182" s="19"/>
      <c r="BP182" s="19" t="e">
        <f t="shared" si="243"/>
        <v>#DIV/0!</v>
      </c>
      <c r="BQ182" s="19">
        <f t="shared" si="241"/>
        <v>1</v>
      </c>
      <c r="BR182" s="19">
        <f t="shared" si="221"/>
        <v>1.2319821718282451</v>
      </c>
      <c r="BU182" s="90"/>
      <c r="CD182" s="89"/>
      <c r="CF182" s="112">
        <f t="shared" si="242"/>
        <v>0</v>
      </c>
      <c r="CG182" s="112">
        <f t="shared" si="222"/>
        <v>0</v>
      </c>
      <c r="CH182" s="112">
        <f t="shared" si="223"/>
        <v>0</v>
      </c>
      <c r="CI182" s="112"/>
      <c r="CJ182" s="112"/>
      <c r="CK182" s="112"/>
      <c r="CL182" s="112"/>
      <c r="CM182" s="112"/>
      <c r="CN182" s="112"/>
    </row>
    <row r="183" spans="1:92" hidden="1" x14ac:dyDescent="0.2">
      <c r="A183" s="86" t="str">
        <f t="shared" si="224"/>
        <v>Electricity</v>
      </c>
      <c r="B183" s="86">
        <f t="shared" si="225"/>
        <v>1966</v>
      </c>
      <c r="D183" s="108">
        <f>Manufacturing!X247</f>
        <v>0</v>
      </c>
      <c r="E183" s="108" t="e">
        <f>#REF!</f>
        <v>#REF!</v>
      </c>
      <c r="F183" s="108"/>
      <c r="G183" s="108"/>
      <c r="H183" s="126"/>
      <c r="I183" s="126"/>
      <c r="J183" s="126"/>
      <c r="P183" s="109">
        <f>Manufacturing!BZ247</f>
        <v>0.94471749978119035</v>
      </c>
      <c r="Q183" s="109" t="e">
        <f>#REF!</f>
        <v>#REF!</v>
      </c>
      <c r="R183" s="109"/>
      <c r="S183" s="109">
        <f>Manufacturing!CD247</f>
        <v>1.297091327456239</v>
      </c>
      <c r="T183" s="110">
        <v>1</v>
      </c>
      <c r="V183" s="112">
        <f t="shared" si="213"/>
        <v>0</v>
      </c>
      <c r="W183" s="113">
        <f t="shared" si="214"/>
        <v>0</v>
      </c>
      <c r="X183" s="112"/>
      <c r="Y183" s="112"/>
      <c r="Z183" s="112"/>
      <c r="AA183" s="112"/>
      <c r="AB183" s="112"/>
      <c r="AC183" s="112"/>
      <c r="AD183" s="112"/>
      <c r="AG183" s="89"/>
      <c r="AI183" s="109" t="e">
        <f t="shared" si="215"/>
        <v>#DIV/0!</v>
      </c>
      <c r="AJ183" s="109" t="e">
        <f t="shared" si="216"/>
        <v>#REF!</v>
      </c>
      <c r="AL183" s="109" t="e">
        <f t="shared" si="226"/>
        <v>#DIV/0!</v>
      </c>
      <c r="AM183" s="109" t="e">
        <f t="shared" si="227"/>
        <v>#REF!</v>
      </c>
      <c r="AN183" s="109" t="e">
        <f t="shared" si="228"/>
        <v>#DIV/0!</v>
      </c>
      <c r="AO183" s="109"/>
      <c r="AP183" s="109" t="e">
        <f t="shared" si="229"/>
        <v>#DIV/0!</v>
      </c>
      <c r="AQ183" s="109" t="e">
        <f t="shared" si="230"/>
        <v>#REF!</v>
      </c>
      <c r="AT183" s="19">
        <f t="shared" si="231"/>
        <v>0</v>
      </c>
      <c r="AU183" s="19" t="e">
        <f t="shared" si="232"/>
        <v>#REF!</v>
      </c>
      <c r="AV183" s="19"/>
      <c r="AW183" s="19" t="e">
        <f t="shared" si="217"/>
        <v>#DIV/0!</v>
      </c>
      <c r="AX183" s="19" t="e">
        <f t="shared" si="218"/>
        <v>#DIV/0!</v>
      </c>
      <c r="AY183" s="19"/>
      <c r="AZ183" s="19" t="e">
        <f t="shared" si="233"/>
        <v>#DIV/0!</v>
      </c>
      <c r="BA183" s="19" t="e">
        <f t="shared" si="234"/>
        <v>#DIV/0!</v>
      </c>
      <c r="BB183" s="19"/>
      <c r="BC183" s="19"/>
      <c r="BD183" s="19">
        <f t="shared" si="235"/>
        <v>0</v>
      </c>
      <c r="BE183" s="19">
        <f t="shared" si="236"/>
        <v>0</v>
      </c>
      <c r="BF183" s="19"/>
      <c r="BG183" s="19"/>
      <c r="BH183" s="19" t="e">
        <f t="shared" si="237"/>
        <v>#DIV/0!</v>
      </c>
      <c r="BI183" s="19">
        <f t="shared" si="238"/>
        <v>1</v>
      </c>
      <c r="BJ183" s="19">
        <f t="shared" si="219"/>
        <v>0.94042572335550245</v>
      </c>
      <c r="BK183" s="19"/>
      <c r="BL183" s="19" t="e">
        <f t="shared" si="239"/>
        <v>#DIV/0!</v>
      </c>
      <c r="BM183" s="19">
        <f t="shared" si="240"/>
        <v>1</v>
      </c>
      <c r="BN183" s="19">
        <f t="shared" si="220"/>
        <v>0.8187116809163526</v>
      </c>
      <c r="BO183" s="19"/>
      <c r="BP183" s="19" t="e">
        <f t="shared" si="243"/>
        <v>#DIV/0!</v>
      </c>
      <c r="BQ183" s="19">
        <f t="shared" si="241"/>
        <v>1</v>
      </c>
      <c r="BR183" s="19">
        <f t="shared" si="221"/>
        <v>1.2319821718282451</v>
      </c>
      <c r="BU183" s="90"/>
      <c r="CD183" s="89"/>
      <c r="CF183" s="112">
        <f t="shared" si="242"/>
        <v>0</v>
      </c>
      <c r="CG183" s="112">
        <f t="shared" si="222"/>
        <v>0</v>
      </c>
      <c r="CH183" s="112">
        <f t="shared" si="223"/>
        <v>0</v>
      </c>
      <c r="CI183" s="112"/>
      <c r="CJ183" s="112"/>
      <c r="CK183" s="112"/>
      <c r="CL183" s="112"/>
      <c r="CM183" s="112"/>
      <c r="CN183" s="112"/>
    </row>
    <row r="184" spans="1:92" hidden="1" x14ac:dyDescent="0.2">
      <c r="A184" s="86" t="str">
        <f t="shared" si="224"/>
        <v>Electricity</v>
      </c>
      <c r="B184" s="86">
        <f t="shared" si="225"/>
        <v>1967</v>
      </c>
      <c r="D184" s="108">
        <f>Manufacturing!X248</f>
        <v>0</v>
      </c>
      <c r="E184" s="108" t="e">
        <f>#REF!</f>
        <v>#REF!</v>
      </c>
      <c r="F184" s="108"/>
      <c r="G184" s="108"/>
      <c r="H184" s="126"/>
      <c r="I184" s="126"/>
      <c r="J184" s="126"/>
      <c r="P184" s="109">
        <f>Manufacturing!BZ248</f>
        <v>0.94471749978119035</v>
      </c>
      <c r="Q184" s="109" t="e">
        <f>#REF!</f>
        <v>#REF!</v>
      </c>
      <c r="R184" s="109"/>
      <c r="S184" s="109">
        <f>Manufacturing!CD248</f>
        <v>1.297091327456239</v>
      </c>
      <c r="T184" s="110">
        <v>1</v>
      </c>
      <c r="V184" s="112">
        <f t="shared" si="213"/>
        <v>0</v>
      </c>
      <c r="W184" s="113">
        <f t="shared" si="214"/>
        <v>0</v>
      </c>
      <c r="X184" s="112"/>
      <c r="Y184" s="112"/>
      <c r="Z184" s="112"/>
      <c r="AA184" s="112"/>
      <c r="AB184" s="112"/>
      <c r="AC184" s="112"/>
      <c r="AD184" s="112"/>
      <c r="AG184" s="89"/>
      <c r="AI184" s="109" t="e">
        <f t="shared" si="215"/>
        <v>#DIV/0!</v>
      </c>
      <c r="AJ184" s="109" t="e">
        <f t="shared" si="216"/>
        <v>#REF!</v>
      </c>
      <c r="AL184" s="109" t="e">
        <f t="shared" si="226"/>
        <v>#DIV/0!</v>
      </c>
      <c r="AM184" s="109" t="e">
        <f t="shared" si="227"/>
        <v>#REF!</v>
      </c>
      <c r="AN184" s="109" t="e">
        <f t="shared" si="228"/>
        <v>#DIV/0!</v>
      </c>
      <c r="AO184" s="109"/>
      <c r="AP184" s="109" t="e">
        <f t="shared" si="229"/>
        <v>#DIV/0!</v>
      </c>
      <c r="AQ184" s="109" t="e">
        <f t="shared" si="230"/>
        <v>#REF!</v>
      </c>
      <c r="AT184" s="19">
        <f t="shared" si="231"/>
        <v>0</v>
      </c>
      <c r="AU184" s="19" t="e">
        <f t="shared" si="232"/>
        <v>#REF!</v>
      </c>
      <c r="AV184" s="19"/>
      <c r="AW184" s="19" t="e">
        <f t="shared" si="217"/>
        <v>#DIV/0!</v>
      </c>
      <c r="AX184" s="19" t="e">
        <f t="shared" si="218"/>
        <v>#DIV/0!</v>
      </c>
      <c r="AY184" s="19"/>
      <c r="AZ184" s="19" t="e">
        <f t="shared" si="233"/>
        <v>#DIV/0!</v>
      </c>
      <c r="BA184" s="19" t="e">
        <f t="shared" si="234"/>
        <v>#DIV/0!</v>
      </c>
      <c r="BB184" s="19"/>
      <c r="BC184" s="19"/>
      <c r="BD184" s="19">
        <f t="shared" si="235"/>
        <v>0</v>
      </c>
      <c r="BE184" s="19">
        <f t="shared" si="236"/>
        <v>0</v>
      </c>
      <c r="BF184" s="19"/>
      <c r="BG184" s="19"/>
      <c r="BH184" s="19" t="e">
        <f t="shared" si="237"/>
        <v>#DIV/0!</v>
      </c>
      <c r="BI184" s="19">
        <f t="shared" si="238"/>
        <v>1</v>
      </c>
      <c r="BJ184" s="19">
        <f t="shared" si="219"/>
        <v>0.94042572335550245</v>
      </c>
      <c r="BK184" s="19"/>
      <c r="BL184" s="19" t="e">
        <f t="shared" si="239"/>
        <v>#DIV/0!</v>
      </c>
      <c r="BM184" s="19">
        <f t="shared" si="240"/>
        <v>1</v>
      </c>
      <c r="BN184" s="19">
        <f t="shared" si="220"/>
        <v>0.8187116809163526</v>
      </c>
      <c r="BO184" s="19"/>
      <c r="BP184" s="19" t="e">
        <f t="shared" si="243"/>
        <v>#DIV/0!</v>
      </c>
      <c r="BQ184" s="19">
        <f t="shared" si="241"/>
        <v>1</v>
      </c>
      <c r="BR184" s="19">
        <f t="shared" si="221"/>
        <v>1.2319821718282451</v>
      </c>
      <c r="BU184" s="90"/>
      <c r="CD184" s="89"/>
      <c r="CF184" s="112">
        <f t="shared" si="242"/>
        <v>0</v>
      </c>
      <c r="CG184" s="112">
        <f t="shared" si="222"/>
        <v>0</v>
      </c>
      <c r="CH184" s="112">
        <f t="shared" si="223"/>
        <v>0</v>
      </c>
      <c r="CI184" s="112"/>
      <c r="CJ184" s="112"/>
      <c r="CK184" s="112"/>
      <c r="CL184" s="112"/>
      <c r="CM184" s="112"/>
      <c r="CN184" s="112"/>
    </row>
    <row r="185" spans="1:92" hidden="1" x14ac:dyDescent="0.2">
      <c r="A185" s="86" t="str">
        <f t="shared" si="224"/>
        <v>Electricity</v>
      </c>
      <c r="B185" s="86">
        <f t="shared" si="225"/>
        <v>1968</v>
      </c>
      <c r="D185" s="108">
        <f>Manufacturing!X249</f>
        <v>0</v>
      </c>
      <c r="E185" s="108" t="e">
        <f>#REF!</f>
        <v>#REF!</v>
      </c>
      <c r="F185" s="108"/>
      <c r="G185" s="108"/>
      <c r="H185" s="126"/>
      <c r="I185" s="126"/>
      <c r="J185" s="126"/>
      <c r="P185" s="109">
        <f>Manufacturing!BZ249</f>
        <v>0.94471749978119035</v>
      </c>
      <c r="Q185" s="109" t="e">
        <f>#REF!</f>
        <v>#REF!</v>
      </c>
      <c r="R185" s="109"/>
      <c r="S185" s="109">
        <f>Manufacturing!CD249</f>
        <v>1.297091327456239</v>
      </c>
      <c r="T185" s="110">
        <v>1</v>
      </c>
      <c r="V185" s="112">
        <f t="shared" si="213"/>
        <v>0</v>
      </c>
      <c r="W185" s="113">
        <f t="shared" si="214"/>
        <v>0</v>
      </c>
      <c r="X185" s="112"/>
      <c r="Y185" s="112"/>
      <c r="Z185" s="112"/>
      <c r="AA185" s="112"/>
      <c r="AB185" s="112"/>
      <c r="AC185" s="112"/>
      <c r="AD185" s="112"/>
      <c r="AG185" s="89"/>
      <c r="AI185" s="109" t="e">
        <f t="shared" si="215"/>
        <v>#DIV/0!</v>
      </c>
      <c r="AJ185" s="109" t="e">
        <f t="shared" si="216"/>
        <v>#REF!</v>
      </c>
      <c r="AL185" s="109" t="e">
        <f t="shared" si="226"/>
        <v>#DIV/0!</v>
      </c>
      <c r="AM185" s="109" t="e">
        <f t="shared" si="227"/>
        <v>#REF!</v>
      </c>
      <c r="AN185" s="109" t="e">
        <f t="shared" si="228"/>
        <v>#DIV/0!</v>
      </c>
      <c r="AO185" s="109"/>
      <c r="AP185" s="109" t="e">
        <f t="shared" si="229"/>
        <v>#DIV/0!</v>
      </c>
      <c r="AQ185" s="109" t="e">
        <f t="shared" si="230"/>
        <v>#REF!</v>
      </c>
      <c r="AT185" s="19">
        <f t="shared" si="231"/>
        <v>0</v>
      </c>
      <c r="AU185" s="19" t="e">
        <f t="shared" si="232"/>
        <v>#REF!</v>
      </c>
      <c r="AV185" s="19"/>
      <c r="AW185" s="19" t="e">
        <f t="shared" si="217"/>
        <v>#DIV/0!</v>
      </c>
      <c r="AX185" s="19" t="e">
        <f t="shared" si="218"/>
        <v>#DIV/0!</v>
      </c>
      <c r="AY185" s="19"/>
      <c r="AZ185" s="19" t="e">
        <f t="shared" si="233"/>
        <v>#DIV/0!</v>
      </c>
      <c r="BA185" s="19" t="e">
        <f t="shared" si="234"/>
        <v>#DIV/0!</v>
      </c>
      <c r="BB185" s="19"/>
      <c r="BC185" s="19"/>
      <c r="BD185" s="19">
        <f t="shared" si="235"/>
        <v>0</v>
      </c>
      <c r="BE185" s="19">
        <f t="shared" si="236"/>
        <v>0</v>
      </c>
      <c r="BF185" s="19"/>
      <c r="BG185" s="19"/>
      <c r="BH185" s="19" t="e">
        <f t="shared" si="237"/>
        <v>#DIV/0!</v>
      </c>
      <c r="BI185" s="19">
        <f t="shared" si="238"/>
        <v>1</v>
      </c>
      <c r="BJ185" s="19">
        <f t="shared" si="219"/>
        <v>0.94042572335550245</v>
      </c>
      <c r="BK185" s="19"/>
      <c r="BL185" s="19" t="e">
        <f t="shared" si="239"/>
        <v>#DIV/0!</v>
      </c>
      <c r="BM185" s="19">
        <f t="shared" si="240"/>
        <v>1</v>
      </c>
      <c r="BN185" s="19">
        <f t="shared" si="220"/>
        <v>0.8187116809163526</v>
      </c>
      <c r="BO185" s="19"/>
      <c r="BP185" s="19" t="e">
        <f t="shared" si="243"/>
        <v>#DIV/0!</v>
      </c>
      <c r="BQ185" s="19">
        <f t="shared" si="241"/>
        <v>1</v>
      </c>
      <c r="BR185" s="19">
        <f t="shared" si="221"/>
        <v>1.2319821718282451</v>
      </c>
      <c r="BU185" s="90"/>
      <c r="CD185" s="89"/>
      <c r="CF185" s="112">
        <f t="shared" si="242"/>
        <v>0</v>
      </c>
      <c r="CG185" s="112">
        <f t="shared" si="222"/>
        <v>0</v>
      </c>
      <c r="CH185" s="112">
        <f t="shared" si="223"/>
        <v>0</v>
      </c>
      <c r="CI185" s="112"/>
      <c r="CJ185" s="112"/>
      <c r="CK185" s="112"/>
      <c r="CL185" s="112"/>
      <c r="CM185" s="112"/>
      <c r="CN185" s="112"/>
    </row>
    <row r="186" spans="1:92" hidden="1" x14ac:dyDescent="0.2">
      <c r="A186" s="86" t="str">
        <f t="shared" si="224"/>
        <v>Electricity</v>
      </c>
      <c r="B186" s="86">
        <f t="shared" si="225"/>
        <v>1969</v>
      </c>
      <c r="D186" s="108">
        <f>Manufacturing!X250</f>
        <v>0</v>
      </c>
      <c r="E186" s="108" t="e">
        <f>#REF!</f>
        <v>#REF!</v>
      </c>
      <c r="F186" s="108"/>
      <c r="G186" s="108"/>
      <c r="H186" s="126"/>
      <c r="I186" s="126"/>
      <c r="J186" s="126"/>
      <c r="P186" s="109">
        <f>Manufacturing!BZ250</f>
        <v>0.94471749978119035</v>
      </c>
      <c r="Q186" s="109" t="e">
        <f>#REF!</f>
        <v>#REF!</v>
      </c>
      <c r="R186" s="109"/>
      <c r="S186" s="109">
        <f>Manufacturing!CD250</f>
        <v>1.297091327456239</v>
      </c>
      <c r="T186" s="110">
        <v>1</v>
      </c>
      <c r="V186" s="112">
        <f t="shared" si="213"/>
        <v>0</v>
      </c>
      <c r="W186" s="113">
        <f t="shared" si="214"/>
        <v>0</v>
      </c>
      <c r="X186" s="112"/>
      <c r="Y186" s="112"/>
      <c r="Z186" s="112"/>
      <c r="AA186" s="112"/>
      <c r="AB186" s="112"/>
      <c r="AC186" s="112"/>
      <c r="AD186" s="112"/>
      <c r="AG186" s="89"/>
      <c r="AI186" s="109" t="e">
        <f t="shared" si="215"/>
        <v>#DIV/0!</v>
      </c>
      <c r="AJ186" s="109" t="e">
        <f t="shared" si="216"/>
        <v>#REF!</v>
      </c>
      <c r="AL186" s="109" t="e">
        <f t="shared" si="226"/>
        <v>#DIV/0!</v>
      </c>
      <c r="AM186" s="109" t="e">
        <f t="shared" si="227"/>
        <v>#REF!</v>
      </c>
      <c r="AN186" s="109" t="e">
        <f t="shared" si="228"/>
        <v>#DIV/0!</v>
      </c>
      <c r="AO186" s="109"/>
      <c r="AP186" s="109" t="e">
        <f t="shared" si="229"/>
        <v>#DIV/0!</v>
      </c>
      <c r="AQ186" s="109" t="e">
        <f t="shared" si="230"/>
        <v>#REF!</v>
      </c>
      <c r="AT186" s="19">
        <f t="shared" si="231"/>
        <v>0</v>
      </c>
      <c r="AU186" s="19" t="e">
        <f t="shared" si="232"/>
        <v>#REF!</v>
      </c>
      <c r="AV186" s="19"/>
      <c r="AW186" s="19" t="e">
        <f t="shared" si="217"/>
        <v>#DIV/0!</v>
      </c>
      <c r="AX186" s="19" t="e">
        <f t="shared" si="218"/>
        <v>#DIV/0!</v>
      </c>
      <c r="AY186" s="19"/>
      <c r="AZ186" s="19" t="e">
        <f t="shared" si="233"/>
        <v>#DIV/0!</v>
      </c>
      <c r="BA186" s="19" t="e">
        <f t="shared" si="234"/>
        <v>#DIV/0!</v>
      </c>
      <c r="BB186" s="19"/>
      <c r="BC186" s="19"/>
      <c r="BD186" s="19">
        <f t="shared" si="235"/>
        <v>0</v>
      </c>
      <c r="BE186" s="19">
        <f t="shared" si="236"/>
        <v>0</v>
      </c>
      <c r="BF186" s="19"/>
      <c r="BG186" s="19"/>
      <c r="BH186" s="19" t="e">
        <f t="shared" si="237"/>
        <v>#DIV/0!</v>
      </c>
      <c r="BI186" s="19">
        <f t="shared" si="238"/>
        <v>1</v>
      </c>
      <c r="BJ186" s="19">
        <f t="shared" si="219"/>
        <v>0.94042572335550245</v>
      </c>
      <c r="BK186" s="19"/>
      <c r="BL186" s="19" t="e">
        <f t="shared" si="239"/>
        <v>#DIV/0!</v>
      </c>
      <c r="BM186" s="19">
        <f t="shared" si="240"/>
        <v>1</v>
      </c>
      <c r="BN186" s="19">
        <f t="shared" si="220"/>
        <v>0.8187116809163526</v>
      </c>
      <c r="BO186" s="19"/>
      <c r="BP186" s="19" t="e">
        <f t="shared" si="243"/>
        <v>#DIV/0!</v>
      </c>
      <c r="BQ186" s="19">
        <f t="shared" si="241"/>
        <v>1</v>
      </c>
      <c r="BR186" s="19">
        <f t="shared" si="221"/>
        <v>1.2319821718282451</v>
      </c>
      <c r="BU186" s="90"/>
      <c r="CD186" s="89"/>
      <c r="CF186" s="112">
        <f t="shared" si="242"/>
        <v>0</v>
      </c>
      <c r="CG186" s="112">
        <f t="shared" si="222"/>
        <v>0</v>
      </c>
      <c r="CH186" s="112">
        <f t="shared" si="223"/>
        <v>0</v>
      </c>
      <c r="CI186" s="112"/>
      <c r="CJ186" s="112"/>
      <c r="CK186" s="112"/>
      <c r="CL186" s="112"/>
      <c r="CM186" s="112"/>
      <c r="CN186" s="112"/>
    </row>
    <row r="187" spans="1:92" ht="16.5" customHeight="1" thickBot="1" x14ac:dyDescent="0.25">
      <c r="A187" s="86" t="str">
        <f t="shared" si="224"/>
        <v>Electricity</v>
      </c>
      <c r="B187" s="86">
        <f t="shared" si="225"/>
        <v>1970</v>
      </c>
      <c r="D187" s="108">
        <f>Manufacturing!X251</f>
        <v>1700.5086475620137</v>
      </c>
      <c r="E187" s="108">
        <f>NonManufacturing!H184</f>
        <v>317.98747908007999</v>
      </c>
      <c r="F187" s="108">
        <f>D187+E187</f>
        <v>2018.4961266420937</v>
      </c>
      <c r="G187" s="108"/>
      <c r="H187" s="126">
        <f t="shared" ref="H187:I206" si="244">H31</f>
        <v>500975.30051999993</v>
      </c>
      <c r="I187" s="126">
        <f t="shared" si="244"/>
        <v>872129.79930836963</v>
      </c>
      <c r="J187" s="126">
        <f t="shared" ref="J187:J194" si="245">J342</f>
        <v>1373105.0998283694</v>
      </c>
      <c r="L187" s="79">
        <f>D187/H187*1000</f>
        <v>3.3943961824004654</v>
      </c>
      <c r="M187" s="79">
        <f>E187/I187*1000</f>
        <v>0.36461026710961547</v>
      </c>
      <c r="N187" s="79">
        <f>F187/J187*1000</f>
        <v>1.4700230353047226</v>
      </c>
      <c r="P187" s="429">
        <f>Manufacturing!BZ251</f>
        <v>0.94471749978119035</v>
      </c>
      <c r="Q187" s="429">
        <f>NonManufacturing!CR184</f>
        <v>0.91262644888503763</v>
      </c>
      <c r="R187" s="109"/>
      <c r="S187" s="429">
        <f>Manufacturing!CD251</f>
        <v>1.297091327456239</v>
      </c>
      <c r="T187" s="429">
        <f>NonManufacturing!CV184</f>
        <v>0.91707854840977387</v>
      </c>
      <c r="V187" s="112">
        <f t="shared" si="213"/>
        <v>0.8170434247361773</v>
      </c>
      <c r="W187" s="113">
        <f t="shared" si="214"/>
        <v>0.94855170275863843</v>
      </c>
      <c r="X187" s="112">
        <f>BN187</f>
        <v>0.8187116809163526</v>
      </c>
      <c r="Y187" s="112">
        <f>BR187</f>
        <v>1.2319821718282451</v>
      </c>
      <c r="Z187" s="112">
        <f>BJ187</f>
        <v>0.94042572335550245</v>
      </c>
      <c r="AA187" s="112">
        <f>V187*X187*Y187*Z187</f>
        <v>0.7750059717959884</v>
      </c>
      <c r="AB187" s="112">
        <f>F187/F$230</f>
        <v>0.77500793176125038</v>
      </c>
      <c r="AC187" s="112"/>
      <c r="AD187" s="112">
        <f>X187*Y187</f>
        <v>1.0086381947564813</v>
      </c>
      <c r="AG187" s="89"/>
      <c r="AI187" s="109">
        <f t="shared" si="215"/>
        <v>0.8424631710296745</v>
      </c>
      <c r="AJ187" s="109">
        <f t="shared" si="216"/>
        <v>0.1575368289703255</v>
      </c>
      <c r="AL187" s="109" t="e">
        <f t="shared" si="226"/>
        <v>#DIV/0!</v>
      </c>
      <c r="AM187" s="109" t="e">
        <f t="shared" si="227"/>
        <v>#REF!</v>
      </c>
      <c r="AN187" s="109" t="e">
        <f t="shared" si="228"/>
        <v>#DIV/0!</v>
      </c>
      <c r="AO187" s="109"/>
      <c r="AP187" s="109" t="e">
        <f t="shared" si="229"/>
        <v>#DIV/0!</v>
      </c>
      <c r="AQ187" s="109" t="e">
        <f t="shared" si="230"/>
        <v>#REF!</v>
      </c>
      <c r="AT187" s="19"/>
      <c r="AU187" s="19"/>
      <c r="AV187" s="19"/>
      <c r="AW187" s="19">
        <f t="shared" si="217"/>
        <v>0.36484847415002614</v>
      </c>
      <c r="AX187" s="19">
        <f t="shared" si="218"/>
        <v>0.63515152584997392</v>
      </c>
      <c r="AY187" s="19"/>
      <c r="AZ187" s="19" t="e">
        <f t="shared" si="233"/>
        <v>#DIV/0!</v>
      </c>
      <c r="BA187" s="19" t="e">
        <f t="shared" si="234"/>
        <v>#DIV/0!</v>
      </c>
      <c r="BB187" s="19"/>
      <c r="BC187" s="19"/>
      <c r="BD187" s="19"/>
      <c r="BE187" s="19"/>
      <c r="BF187" s="19"/>
      <c r="BG187" s="19"/>
      <c r="BH187" s="19" t="e">
        <f t="shared" si="237"/>
        <v>#DIV/0!</v>
      </c>
      <c r="BI187" s="19">
        <f t="shared" si="238"/>
        <v>1</v>
      </c>
      <c r="BJ187" s="19">
        <f t="shared" si="219"/>
        <v>0.94042572335550245</v>
      </c>
      <c r="BK187" s="19"/>
      <c r="BL187" s="19" t="e">
        <f t="shared" si="239"/>
        <v>#DIV/0!</v>
      </c>
      <c r="BM187" s="19">
        <f t="shared" si="240"/>
        <v>1</v>
      </c>
      <c r="BN187" s="19">
        <f t="shared" si="220"/>
        <v>0.8187116809163526</v>
      </c>
      <c r="BO187" s="19"/>
      <c r="BP187" s="19" t="e">
        <f t="shared" si="243"/>
        <v>#DIV/0!</v>
      </c>
      <c r="BQ187" s="19">
        <f t="shared" si="241"/>
        <v>1</v>
      </c>
      <c r="BR187" s="19">
        <f t="shared" si="221"/>
        <v>1.2319821718282451</v>
      </c>
      <c r="BU187" s="90"/>
      <c r="BX187" s="114" t="s">
        <v>237</v>
      </c>
      <c r="BY187" s="122" t="s">
        <v>272</v>
      </c>
      <c r="BZ187" s="114" t="s">
        <v>265</v>
      </c>
      <c r="CA187" s="114" t="s">
        <v>79</v>
      </c>
      <c r="CD187" s="89"/>
      <c r="CF187" s="112">
        <f t="shared" si="242"/>
        <v>0.65197392993500225</v>
      </c>
      <c r="CG187" s="112">
        <f t="shared" si="222"/>
        <v>0.99153198434286405</v>
      </c>
      <c r="CH187" s="112">
        <f t="shared" si="223"/>
        <v>0.76021068555349314</v>
      </c>
      <c r="CI187" s="112">
        <f t="shared" ref="CI187:CI227" si="246">Y187/Y$75</f>
        <v>1.3295684710008677</v>
      </c>
      <c r="CJ187" s="112">
        <f t="shared" ref="CJ187:CJ227" si="247">Z187/Z$75</f>
        <v>0.98098088624350388</v>
      </c>
      <c r="CK187" s="112">
        <f t="shared" ref="CK187:CK227" si="248">AA187/AA$75</f>
        <v>0.64645076443533056</v>
      </c>
      <c r="CL187" s="112">
        <f t="shared" ref="CL187:CL227" si="249">AB187/AB$75</f>
        <v>0.64645300448826826</v>
      </c>
      <c r="CM187" s="112"/>
      <c r="CN187" s="112">
        <f t="shared" ref="CN187:CN227" si="250">AD187/AD$75</f>
        <v>1.0107521588298793</v>
      </c>
    </row>
    <row r="188" spans="1:92" x14ac:dyDescent="0.2">
      <c r="A188" s="86" t="str">
        <f t="shared" si="224"/>
        <v>Electricity</v>
      </c>
      <c r="B188" s="86">
        <f t="shared" si="225"/>
        <v>1971</v>
      </c>
      <c r="D188" s="108">
        <f>Manufacturing!X252</f>
        <v>1746.7833582751834</v>
      </c>
      <c r="E188" s="108">
        <f>NonManufacturing!H185</f>
        <v>320.91964438968074</v>
      </c>
      <c r="F188" s="108">
        <f t="shared" ref="F188:F201" si="251">D188+E188</f>
        <v>2067.703002664864</v>
      </c>
      <c r="G188" s="108"/>
      <c r="H188" s="126">
        <f t="shared" si="244"/>
        <v>514581.33960000001</v>
      </c>
      <c r="I188" s="126">
        <f t="shared" si="244"/>
        <v>816267.23139016097</v>
      </c>
      <c r="J188" s="126">
        <f t="shared" si="245"/>
        <v>1330848.570990161</v>
      </c>
      <c r="L188" s="79">
        <f t="shared" ref="L188:L201" si="252">D188/H188*1000</f>
        <v>3.3945719050617189</v>
      </c>
      <c r="M188" s="79">
        <f t="shared" ref="M188:M201" si="253">E188/I188*1000</f>
        <v>0.39315512377378153</v>
      </c>
      <c r="N188" s="79">
        <f t="shared" ref="N188:N201" si="254">F188/J188*1000</f>
        <v>1.5536726324366699</v>
      </c>
      <c r="P188" s="429">
        <f>Manufacturing!BZ252</f>
        <v>0.9624258332684712</v>
      </c>
      <c r="Q188" s="429">
        <f>NonManufacturing!CR185</f>
        <v>0.91423254820888877</v>
      </c>
      <c r="R188" s="109"/>
      <c r="S188" s="429">
        <f>Manufacturing!CD252</f>
        <v>1.2732914349490601</v>
      </c>
      <c r="T188" s="429">
        <f>NonManufacturing!CV185</f>
        <v>0.98713818784388618</v>
      </c>
      <c r="V188" s="112">
        <f t="shared" si="213"/>
        <v>0.79189937782837083</v>
      </c>
      <c r="W188" s="113">
        <f t="shared" si="214"/>
        <v>1.0025277057796627</v>
      </c>
      <c r="X188" s="112">
        <f t="shared" ref="X188:X201" si="255">BN188</f>
        <v>0.85512312175506644</v>
      </c>
      <c r="Y188" s="112">
        <f t="shared" ref="Y188:Y201" si="256">BR188</f>
        <v>1.2269268156403867</v>
      </c>
      <c r="Z188" s="112">
        <f t="shared" ref="Z188:Z201" si="257">BJ188</f>
        <v>0.95553820156432745</v>
      </c>
      <c r="AA188" s="112">
        <f t="shared" ref="AA188:AA201" si="258">V188*X188*Y188*Z188</f>
        <v>0.79389919979317147</v>
      </c>
      <c r="AB188" s="112">
        <f t="shared" ref="AB188:AB228" si="259">F188/F$230</f>
        <v>0.79390106646261882</v>
      </c>
      <c r="AC188" s="112"/>
      <c r="AD188" s="112">
        <f t="shared" ref="AD188:AD201" si="260">X188*Y188</f>
        <v>1.0491734887554105</v>
      </c>
      <c r="AG188" s="89"/>
      <c r="AI188" s="109">
        <f t="shared" si="215"/>
        <v>0.84479412953597399</v>
      </c>
      <c r="AJ188" s="109">
        <f t="shared" si="216"/>
        <v>0.15520587046402612</v>
      </c>
      <c r="AL188" s="109">
        <f t="shared" si="226"/>
        <v>0.84362811357648271</v>
      </c>
      <c r="AM188" s="109">
        <f t="shared" si="227"/>
        <v>0.15636845412704192</v>
      </c>
      <c r="AN188" s="109">
        <f t="shared" si="228"/>
        <v>0.99999656770352463</v>
      </c>
      <c r="AO188" s="109"/>
      <c r="AP188" s="109">
        <f t="shared" si="229"/>
        <v>0.84363100916822198</v>
      </c>
      <c r="AQ188" s="109">
        <f t="shared" si="230"/>
        <v>0.15636899083177802</v>
      </c>
      <c r="AT188" s="19">
        <f t="shared" ref="AT188:AT223" si="261">LN(P188/P187)</f>
        <v>1.8571066077320661E-2</v>
      </c>
      <c r="AU188" s="19">
        <f t="shared" ref="AU188:AU223" si="262">LN(Q188/Q187)</f>
        <v>1.758318228392986E-3</v>
      </c>
      <c r="AV188" s="19"/>
      <c r="AW188" s="19">
        <f t="shared" si="217"/>
        <v>0.38665656695798811</v>
      </c>
      <c r="AX188" s="19">
        <f t="shared" si="218"/>
        <v>0.61334343304201189</v>
      </c>
      <c r="AY188" s="19"/>
      <c r="AZ188" s="19">
        <f t="shared" si="233"/>
        <v>5.8054747081618278E-2</v>
      </c>
      <c r="BA188" s="19">
        <f t="shared" si="234"/>
        <v>-3.4938565096778361E-2</v>
      </c>
      <c r="BB188" s="19"/>
      <c r="BC188" s="19"/>
      <c r="BD188" s="19">
        <f t="shared" ref="BD188:BD227" si="263">LN(S188/S187)</f>
        <v>-1.8519088320735212E-2</v>
      </c>
      <c r="BE188" s="19">
        <f t="shared" ref="BE188:BE227" si="264">LN(T188/T187)</f>
        <v>7.3616910966532015E-2</v>
      </c>
      <c r="BF188" s="19"/>
      <c r="BG188" s="19"/>
      <c r="BH188" s="19">
        <f t="shared" si="237"/>
        <v>1.0160698264982615</v>
      </c>
      <c r="BI188" s="19">
        <f t="shared" si="238"/>
        <v>1.0160698264982615</v>
      </c>
      <c r="BJ188" s="19">
        <f t="shared" si="219"/>
        <v>0.95553820156432745</v>
      </c>
      <c r="BK188" s="19"/>
      <c r="BL188" s="19">
        <f t="shared" si="239"/>
        <v>1.044474070283155</v>
      </c>
      <c r="BM188" s="19">
        <f t="shared" si="240"/>
        <v>1.044474070283155</v>
      </c>
      <c r="BN188" s="19">
        <f t="shared" si="220"/>
        <v>0.85512312175506644</v>
      </c>
      <c r="BO188" s="19"/>
      <c r="BP188" s="19">
        <f t="shared" si="243"/>
        <v>0.99589656709045038</v>
      </c>
      <c r="BQ188" s="19">
        <f t="shared" si="241"/>
        <v>0.99589656709045038</v>
      </c>
      <c r="BR188" s="19">
        <f t="shared" si="221"/>
        <v>1.2269268156403867</v>
      </c>
      <c r="BU188" s="90"/>
      <c r="BW188" s="87">
        <v>1985</v>
      </c>
      <c r="BX188" s="109">
        <f t="shared" ref="BX188:BX202" si="265">V202</f>
        <v>1</v>
      </c>
      <c r="BY188" s="115">
        <f t="shared" ref="BY188:BY202" si="266">AD202</f>
        <v>1</v>
      </c>
      <c r="BZ188" s="109">
        <f t="shared" ref="BZ188:BZ202" si="267">Z202</f>
        <v>1</v>
      </c>
      <c r="CA188" s="109">
        <f t="shared" ref="CA188:CA202" si="268">AB202</f>
        <v>1</v>
      </c>
      <c r="CD188" s="89"/>
      <c r="CF188" s="112">
        <f t="shared" si="242"/>
        <v>0.63190980288784315</v>
      </c>
      <c r="CG188" s="112">
        <f t="shared" si="222"/>
        <v>1.0479537199495637</v>
      </c>
      <c r="CH188" s="112">
        <f t="shared" si="223"/>
        <v>0.79402034901280472</v>
      </c>
      <c r="CI188" s="112">
        <f t="shared" si="246"/>
        <v>1.3241126759814632</v>
      </c>
      <c r="CJ188" s="112">
        <f t="shared" si="247"/>
        <v>0.9967450788835478</v>
      </c>
      <c r="CK188" s="112">
        <f t="shared" si="248"/>
        <v>0.66221005162266222</v>
      </c>
      <c r="CL188" s="112">
        <f t="shared" si="249"/>
        <v>0.66221222860891071</v>
      </c>
      <c r="CM188" s="112"/>
      <c r="CN188" s="112">
        <f t="shared" si="250"/>
        <v>1.0513724091150805</v>
      </c>
    </row>
    <row r="189" spans="1:92" x14ac:dyDescent="0.2">
      <c r="A189" s="86" t="str">
        <f t="shared" si="224"/>
        <v>Electricity</v>
      </c>
      <c r="B189" s="86">
        <f t="shared" si="225"/>
        <v>1972</v>
      </c>
      <c r="D189" s="108">
        <f>Manufacturing!X253</f>
        <v>1892.3779641095523</v>
      </c>
      <c r="E189" s="108">
        <f>NonManufacturing!H186</f>
        <v>329.56809229367315</v>
      </c>
      <c r="F189" s="108">
        <f t="shared" si="251"/>
        <v>2221.9460564032256</v>
      </c>
      <c r="G189" s="108"/>
      <c r="H189" s="126">
        <f t="shared" si="244"/>
        <v>560813.62463999994</v>
      </c>
      <c r="I189" s="126">
        <f t="shared" si="244"/>
        <v>826383.65585399186</v>
      </c>
      <c r="J189" s="126">
        <f t="shared" si="245"/>
        <v>1387197.2804939919</v>
      </c>
      <c r="L189" s="79">
        <f t="shared" si="252"/>
        <v>3.3743437765519988</v>
      </c>
      <c r="M189" s="79">
        <f t="shared" si="253"/>
        <v>0.398807611887114</v>
      </c>
      <c r="N189" s="79">
        <f t="shared" si="254"/>
        <v>1.6017520273770816</v>
      </c>
      <c r="P189" s="429">
        <f>Manufacturing!BZ253</f>
        <v>0.95389381612674273</v>
      </c>
      <c r="Q189" s="429">
        <f>NonManufacturing!CR186</f>
        <v>0.92073384830378957</v>
      </c>
      <c r="R189" s="109"/>
      <c r="S189" s="429">
        <f>Manufacturing!CD253</f>
        <v>1.2770254884030698</v>
      </c>
      <c r="T189" s="429">
        <f>NonManufacturing!CV186</f>
        <v>0.9942601238343195</v>
      </c>
      <c r="V189" s="112">
        <f t="shared" si="213"/>
        <v>0.82542874320486581</v>
      </c>
      <c r="W189" s="113">
        <f t="shared" si="214"/>
        <v>1.033551567884571</v>
      </c>
      <c r="X189" s="112">
        <f t="shared" si="255"/>
        <v>0.88414905915177577</v>
      </c>
      <c r="Y189" s="112">
        <f t="shared" si="256"/>
        <v>1.2313207003210414</v>
      </c>
      <c r="Z189" s="112">
        <f t="shared" si="257"/>
        <v>0.9493680790881982</v>
      </c>
      <c r="AA189" s="112">
        <f t="shared" si="258"/>
        <v>0.85312149187627961</v>
      </c>
      <c r="AB189" s="112">
        <f t="shared" si="259"/>
        <v>0.85312317171637986</v>
      </c>
      <c r="AC189" s="112"/>
      <c r="AD189" s="112">
        <f t="shared" si="260"/>
        <v>1.0886710387029543</v>
      </c>
      <c r="AG189" s="89"/>
      <c r="AI189" s="109">
        <f t="shared" si="215"/>
        <v>0.85167592555007321</v>
      </c>
      <c r="AJ189" s="109">
        <f t="shared" si="216"/>
        <v>0.14832407444992673</v>
      </c>
      <c r="AL189" s="109">
        <f t="shared" si="226"/>
        <v>0.84823037481092367</v>
      </c>
      <c r="AM189" s="109">
        <f t="shared" si="227"/>
        <v>0.15173896425425118</v>
      </c>
      <c r="AN189" s="109">
        <f t="shared" si="228"/>
        <v>0.99996933906517482</v>
      </c>
      <c r="AO189" s="109"/>
      <c r="AP189" s="109">
        <f t="shared" si="229"/>
        <v>0.84825638314460228</v>
      </c>
      <c r="AQ189" s="109">
        <f t="shared" si="230"/>
        <v>0.15174361685539772</v>
      </c>
      <c r="AT189" s="19">
        <f t="shared" si="261"/>
        <v>-8.9046454453223824E-3</v>
      </c>
      <c r="AU189" s="19">
        <f t="shared" si="262"/>
        <v>7.0860450751133773E-3</v>
      </c>
      <c r="AV189" s="19"/>
      <c r="AW189" s="19">
        <f t="shared" si="217"/>
        <v>0.40427820363105799</v>
      </c>
      <c r="AX189" s="19">
        <f t="shared" si="218"/>
        <v>0.59572179636894196</v>
      </c>
      <c r="AY189" s="19"/>
      <c r="AZ189" s="19">
        <f t="shared" si="233"/>
        <v>4.4566388663450258E-2</v>
      </c>
      <c r="BA189" s="19">
        <f t="shared" si="234"/>
        <v>-2.9151255244039481E-2</v>
      </c>
      <c r="BB189" s="19"/>
      <c r="BC189" s="19"/>
      <c r="BD189" s="19">
        <f t="shared" si="263"/>
        <v>2.9283075276691326E-3</v>
      </c>
      <c r="BE189" s="19">
        <f t="shared" si="264"/>
        <v>7.1888288384983796E-3</v>
      </c>
      <c r="BF189" s="19"/>
      <c r="BG189" s="19"/>
      <c r="BH189" s="19">
        <f t="shared" si="237"/>
        <v>0.99354277781251632</v>
      </c>
      <c r="BI189" s="19">
        <f t="shared" si="238"/>
        <v>1.0095088378705643</v>
      </c>
      <c r="BJ189" s="19">
        <f t="shared" si="219"/>
        <v>0.9493680790881982</v>
      </c>
      <c r="BK189" s="19"/>
      <c r="BL189" s="19">
        <f t="shared" si="239"/>
        <v>1.0339435768467307</v>
      </c>
      <c r="BM189" s="19">
        <f t="shared" si="240"/>
        <v>1.0799272561522288</v>
      </c>
      <c r="BN189" s="19">
        <f t="shared" si="220"/>
        <v>0.88414905915177577</v>
      </c>
      <c r="BO189" s="19"/>
      <c r="BP189" s="19">
        <f t="shared" si="243"/>
        <v>1.0035812117109539</v>
      </c>
      <c r="BQ189" s="19">
        <f t="shared" si="241"/>
        <v>0.99946308353941349</v>
      </c>
      <c r="BR189" s="19">
        <f t="shared" si="221"/>
        <v>1.2313207003210414</v>
      </c>
      <c r="BU189" s="90"/>
      <c r="BW189" s="87">
        <f t="shared" ref="BW189:BW202" si="269">BW188+1</f>
        <v>1986</v>
      </c>
      <c r="BX189" s="109">
        <f t="shared" si="265"/>
        <v>0.99120638276411055</v>
      </c>
      <c r="BY189" s="115">
        <f t="shared" si="266"/>
        <v>1.0113179051624921</v>
      </c>
      <c r="BZ189" s="109">
        <f t="shared" si="267"/>
        <v>0.99604103292628665</v>
      </c>
      <c r="CA189" s="109">
        <f t="shared" si="268"/>
        <v>0.99845625424369977</v>
      </c>
      <c r="CD189" s="89"/>
      <c r="CF189" s="112">
        <f t="shared" si="242"/>
        <v>0.65866513981476194</v>
      </c>
      <c r="CG189" s="112">
        <f t="shared" si="222"/>
        <v>1.0803833191642376</v>
      </c>
      <c r="CH189" s="112">
        <f t="shared" si="223"/>
        <v>0.82097223974738875</v>
      </c>
      <c r="CI189" s="112">
        <f t="shared" si="246"/>
        <v>1.3288546038033104</v>
      </c>
      <c r="CJ189" s="112">
        <f t="shared" si="247"/>
        <v>0.990308874444916</v>
      </c>
      <c r="CK189" s="112">
        <f t="shared" si="248"/>
        <v>0.71160876257713157</v>
      </c>
      <c r="CL189" s="112">
        <f t="shared" si="249"/>
        <v>0.71161082997084901</v>
      </c>
      <c r="CM189" s="112"/>
      <c r="CN189" s="112">
        <f t="shared" si="250"/>
        <v>1.0909527403830326</v>
      </c>
    </row>
    <row r="190" spans="1:92" x14ac:dyDescent="0.2">
      <c r="A190" s="86" t="str">
        <f t="shared" si="224"/>
        <v>Electricity</v>
      </c>
      <c r="B190" s="86">
        <f t="shared" si="225"/>
        <v>1973</v>
      </c>
      <c r="D190" s="108">
        <f>Manufacturing!X254</f>
        <v>2057.2682102892136</v>
      </c>
      <c r="E190" s="108">
        <f>NonManufacturing!H187</f>
        <v>342.4590527401453</v>
      </c>
      <c r="F190" s="108">
        <f t="shared" si="251"/>
        <v>2399.7272630293587</v>
      </c>
      <c r="G190" s="108"/>
      <c r="H190" s="126">
        <f t="shared" si="244"/>
        <v>618768.75996000005</v>
      </c>
      <c r="I190" s="126">
        <f t="shared" si="244"/>
        <v>846447.1576413482</v>
      </c>
      <c r="J190" s="126">
        <f t="shared" si="245"/>
        <v>1465215.9176013484</v>
      </c>
      <c r="L190" s="79">
        <f t="shared" si="252"/>
        <v>3.3247771112785403</v>
      </c>
      <c r="M190" s="79">
        <f t="shared" si="253"/>
        <v>0.40458408968424947</v>
      </c>
      <c r="N190" s="79">
        <f t="shared" si="254"/>
        <v>1.6377977021692918</v>
      </c>
      <c r="P190" s="429">
        <f>Manufacturing!BZ254</f>
        <v>0.94804257240511203</v>
      </c>
      <c r="Q190" s="429">
        <f>NonManufacturing!CR187</f>
        <v>0.92857354668660275</v>
      </c>
      <c r="R190" s="109"/>
      <c r="S190" s="429">
        <f>Manufacturing!CD254</f>
        <v>1.2660345837686382</v>
      </c>
      <c r="T190" s="429">
        <f>NonManufacturing!CV187</f>
        <v>1.0001454989359622</v>
      </c>
      <c r="V190" s="112">
        <f t="shared" si="213"/>
        <v>0.87185243973283821</v>
      </c>
      <c r="W190" s="113">
        <f t="shared" si="214"/>
        <v>1.0568105137514618</v>
      </c>
      <c r="X190" s="112">
        <f t="shared" si="255"/>
        <v>0.91363651032814353</v>
      </c>
      <c r="Y190" s="112">
        <f t="shared" si="256"/>
        <v>1.2233094653681933</v>
      </c>
      <c r="Z190" s="112">
        <f t="shared" si="257"/>
        <v>0.94555544714018569</v>
      </c>
      <c r="AA190" s="112">
        <f t="shared" si="258"/>
        <v>0.92138209927346937</v>
      </c>
      <c r="AB190" s="112">
        <f t="shared" si="259"/>
        <v>0.92138282474952604</v>
      </c>
      <c r="AC190" s="112"/>
      <c r="AD190" s="112">
        <f t="shared" si="260"/>
        <v>1.1176601909903832</v>
      </c>
      <c r="AG190" s="89"/>
      <c r="AI190" s="109">
        <f t="shared" si="215"/>
        <v>0.85729251068813839</v>
      </c>
      <c r="AJ190" s="109">
        <f t="shared" si="216"/>
        <v>0.1427074893118617</v>
      </c>
      <c r="AL190" s="109">
        <f t="shared" si="226"/>
        <v>0.8544811415926693</v>
      </c>
      <c r="AM190" s="109">
        <f t="shared" si="227"/>
        <v>0.14549771444636167</v>
      </c>
      <c r="AN190" s="109">
        <f t="shared" si="228"/>
        <v>0.99997885603903103</v>
      </c>
      <c r="AO190" s="109"/>
      <c r="AP190" s="109">
        <f t="shared" si="229"/>
        <v>0.85449920909059429</v>
      </c>
      <c r="AQ190" s="109">
        <f t="shared" si="230"/>
        <v>0.14550079090940563</v>
      </c>
      <c r="AT190" s="19">
        <f t="shared" si="261"/>
        <v>-6.1529525561439813E-3</v>
      </c>
      <c r="AU190" s="19">
        <f t="shared" si="262"/>
        <v>8.4785745926887236E-3</v>
      </c>
      <c r="AV190" s="19"/>
      <c r="AW190" s="19">
        <f t="shared" si="217"/>
        <v>0.42230551315123838</v>
      </c>
      <c r="AX190" s="19">
        <f t="shared" si="218"/>
        <v>0.57769448684876157</v>
      </c>
      <c r="AY190" s="19"/>
      <c r="AZ190" s="19">
        <f t="shared" si="233"/>
        <v>4.3625753094879614E-2</v>
      </c>
      <c r="BA190" s="19">
        <f t="shared" si="234"/>
        <v>-3.0728614007145182E-2</v>
      </c>
      <c r="BB190" s="19"/>
      <c r="BC190" s="19"/>
      <c r="BD190" s="19">
        <f t="shared" si="263"/>
        <v>-8.6438957447445928E-3</v>
      </c>
      <c r="BE190" s="19">
        <f t="shared" si="264"/>
        <v>5.9019009151739582E-3</v>
      </c>
      <c r="BF190" s="19"/>
      <c r="BG190" s="19"/>
      <c r="BH190" s="19">
        <f t="shared" si="237"/>
        <v>0.99598403187131135</v>
      </c>
      <c r="BI190" s="19">
        <f t="shared" si="238"/>
        <v>1.0054546825520467</v>
      </c>
      <c r="BJ190" s="19">
        <f t="shared" si="219"/>
        <v>0.94555544714018569</v>
      </c>
      <c r="BK190" s="19"/>
      <c r="BL190" s="19">
        <f t="shared" si="239"/>
        <v>1.0333512215741734</v>
      </c>
      <c r="BM190" s="19">
        <f t="shared" si="240"/>
        <v>1.1159441493561508</v>
      </c>
      <c r="BN190" s="19">
        <f t="shared" si="220"/>
        <v>0.91363651032814353</v>
      </c>
      <c r="BO190" s="19"/>
      <c r="BP190" s="19">
        <f t="shared" si="243"/>
        <v>0.99349378683330891</v>
      </c>
      <c r="BQ190" s="19">
        <f t="shared" si="241"/>
        <v>0.99296036366566764</v>
      </c>
      <c r="BR190" s="19">
        <f t="shared" si="221"/>
        <v>1.2233094653681933</v>
      </c>
      <c r="BU190" s="90"/>
      <c r="BW190" s="87">
        <f t="shared" si="269"/>
        <v>1987</v>
      </c>
      <c r="BX190" s="109">
        <f t="shared" si="265"/>
        <v>1.0409922316047788</v>
      </c>
      <c r="BY190" s="115">
        <f t="shared" si="266"/>
        <v>1.0313813370939202</v>
      </c>
      <c r="BZ190" s="109">
        <f t="shared" si="267"/>
        <v>0.98121321211317447</v>
      </c>
      <c r="CA190" s="109">
        <f t="shared" si="268"/>
        <v>1.0534888862597267</v>
      </c>
      <c r="CD190" s="89"/>
      <c r="CF190" s="112">
        <f t="shared" si="242"/>
        <v>0.69570973126622038</v>
      </c>
      <c r="CG190" s="112">
        <f t="shared" si="222"/>
        <v>1.1046961622934535</v>
      </c>
      <c r="CH190" s="112">
        <f t="shared" si="223"/>
        <v>0.84835266682144927</v>
      </c>
      <c r="CI190" s="112">
        <f t="shared" si="246"/>
        <v>1.3202087924834274</v>
      </c>
      <c r="CJ190" s="112">
        <f t="shared" si="247"/>
        <v>0.98633182556758781</v>
      </c>
      <c r="CK190" s="112">
        <f t="shared" si="248"/>
        <v>0.76854654556024038</v>
      </c>
      <c r="CL190" s="112">
        <f t="shared" si="249"/>
        <v>0.76854787020000348</v>
      </c>
      <c r="CM190" s="112"/>
      <c r="CN190" s="112">
        <f t="shared" si="250"/>
        <v>1.1200026498644409</v>
      </c>
    </row>
    <row r="191" spans="1:92" x14ac:dyDescent="0.2">
      <c r="A191" s="86" t="str">
        <f t="shared" si="224"/>
        <v>Electricity</v>
      </c>
      <c r="B191" s="86">
        <f t="shared" si="225"/>
        <v>1974</v>
      </c>
      <c r="D191" s="108">
        <f>Manufacturing!X255</f>
        <v>2090.7911072813845</v>
      </c>
      <c r="E191" s="108">
        <f>NonManufacturing!H188</f>
        <v>334.89473601657573</v>
      </c>
      <c r="F191" s="108">
        <f t="shared" si="251"/>
        <v>2425.6858432979602</v>
      </c>
      <c r="G191" s="108"/>
      <c r="H191" s="126">
        <f t="shared" si="244"/>
        <v>590489.54148000001</v>
      </c>
      <c r="I191" s="126">
        <f t="shared" si="244"/>
        <v>822658.01208612882</v>
      </c>
      <c r="J191" s="126">
        <f t="shared" si="245"/>
        <v>1413147.5535661289</v>
      </c>
      <c r="L191" s="79">
        <f t="shared" si="252"/>
        <v>3.5407758485290635</v>
      </c>
      <c r="M191" s="79">
        <f t="shared" si="253"/>
        <v>0.40708864570264913</v>
      </c>
      <c r="N191" s="79">
        <f t="shared" si="254"/>
        <v>1.7165127853610576</v>
      </c>
      <c r="P191" s="429">
        <f>Manufacturing!BZ255</f>
        <v>0.96517010033947925</v>
      </c>
      <c r="Q191" s="429">
        <f>NonManufacturing!CR188</f>
        <v>0.94709437289890541</v>
      </c>
      <c r="R191" s="109"/>
      <c r="S191" s="429">
        <f>Manufacturing!CD255</f>
        <v>1.3243581649104521</v>
      </c>
      <c r="T191" s="429">
        <f>NonManufacturing!CV188</f>
        <v>0.98665750826002241</v>
      </c>
      <c r="V191" s="112">
        <f t="shared" si="213"/>
        <v>0.84087002296294699</v>
      </c>
      <c r="W191" s="113">
        <f t="shared" si="214"/>
        <v>1.1076024567354437</v>
      </c>
      <c r="X191" s="112">
        <f t="shared" si="255"/>
        <v>0.90632790723695111</v>
      </c>
      <c r="Y191" s="112">
        <f t="shared" si="256"/>
        <v>1.2691786862806846</v>
      </c>
      <c r="Z191" s="112">
        <f t="shared" si="257"/>
        <v>0.96288728102208521</v>
      </c>
      <c r="AA191" s="112">
        <f t="shared" si="258"/>
        <v>0.93134897995253529</v>
      </c>
      <c r="AB191" s="112">
        <f t="shared" si="259"/>
        <v>0.93134970322894883</v>
      </c>
      <c r="AC191" s="112"/>
      <c r="AD191" s="112">
        <f t="shared" si="260"/>
        <v>1.1502920626465158</v>
      </c>
      <c r="AG191" s="89"/>
      <c r="AI191" s="109">
        <f t="shared" si="215"/>
        <v>0.8619381248639959</v>
      </c>
      <c r="AJ191" s="109">
        <f t="shared" si="216"/>
        <v>0.13806187513600407</v>
      </c>
      <c r="AL191" s="109">
        <f t="shared" si="226"/>
        <v>0.85961322558311948</v>
      </c>
      <c r="AM191" s="109">
        <f t="shared" si="227"/>
        <v>0.1403718702213817</v>
      </c>
      <c r="AN191" s="109">
        <f t="shared" si="228"/>
        <v>0.99998509580450112</v>
      </c>
      <c r="AO191" s="109"/>
      <c r="AP191" s="109">
        <f t="shared" si="229"/>
        <v>0.85962603761764</v>
      </c>
      <c r="AQ191" s="109">
        <f t="shared" si="230"/>
        <v>0.14037396238236</v>
      </c>
      <c r="AT191" s="19">
        <f t="shared" si="261"/>
        <v>1.7904946740102318E-2</v>
      </c>
      <c r="AU191" s="19">
        <f t="shared" si="262"/>
        <v>1.9749154940262061E-2</v>
      </c>
      <c r="AV191" s="19"/>
      <c r="AW191" s="19">
        <f t="shared" si="217"/>
        <v>0.41785412994550947</v>
      </c>
      <c r="AX191" s="19">
        <f t="shared" si="218"/>
        <v>0.58214587005449048</v>
      </c>
      <c r="AY191" s="19"/>
      <c r="AZ191" s="19">
        <f t="shared" si="233"/>
        <v>-1.0596616715427779E-2</v>
      </c>
      <c r="BA191" s="19">
        <f t="shared" si="234"/>
        <v>7.6758926955000136E-3</v>
      </c>
      <c r="BB191" s="19"/>
      <c r="BC191" s="19"/>
      <c r="BD191" s="19">
        <f t="shared" si="263"/>
        <v>4.5038297533907666E-2</v>
      </c>
      <c r="BE191" s="19">
        <f t="shared" si="264"/>
        <v>-1.3577790896135042E-2</v>
      </c>
      <c r="BF191" s="19"/>
      <c r="BG191" s="19"/>
      <c r="BH191" s="19">
        <f t="shared" si="237"/>
        <v>1.018329791165943</v>
      </c>
      <c r="BI191" s="19">
        <f t="shared" si="238"/>
        <v>1.0238844569100454</v>
      </c>
      <c r="BJ191" s="19">
        <f t="shared" si="219"/>
        <v>0.96288728102208521</v>
      </c>
      <c r="BK191" s="19"/>
      <c r="BL191" s="19">
        <f t="shared" si="239"/>
        <v>0.99200053521441767</v>
      </c>
      <c r="BM191" s="19">
        <f t="shared" si="240"/>
        <v>1.1070171934306996</v>
      </c>
      <c r="BN191" s="19">
        <f t="shared" si="220"/>
        <v>0.90632790723695111</v>
      </c>
      <c r="BO191" s="19"/>
      <c r="BP191" s="19">
        <f t="shared" si="243"/>
        <v>1.0374960075198025</v>
      </c>
      <c r="BQ191" s="19">
        <f t="shared" si="241"/>
        <v>1.0301924129285414</v>
      </c>
      <c r="BR191" s="19">
        <f t="shared" si="221"/>
        <v>1.2691786862806846</v>
      </c>
      <c r="BU191" s="90"/>
      <c r="BW191" s="87">
        <f t="shared" si="269"/>
        <v>1988</v>
      </c>
      <c r="BX191" s="109">
        <f t="shared" si="265"/>
        <v>1.1257914379771936</v>
      </c>
      <c r="BY191" s="115">
        <f t="shared" si="266"/>
        <v>1.0006664532057765</v>
      </c>
      <c r="BZ191" s="109">
        <f t="shared" si="267"/>
        <v>0.98137330424036451</v>
      </c>
      <c r="CA191" s="109">
        <f t="shared" si="268"/>
        <v>1.105557162633406</v>
      </c>
      <c r="CD191" s="89"/>
      <c r="CF191" s="112">
        <f t="shared" si="242"/>
        <v>0.67098677602443191</v>
      </c>
      <c r="CG191" s="112">
        <f t="shared" si="222"/>
        <v>1.1577895633901694</v>
      </c>
      <c r="CH191" s="112">
        <f t="shared" si="223"/>
        <v>0.8415662995374561</v>
      </c>
      <c r="CI191" s="112">
        <f t="shared" si="246"/>
        <v>1.3697113512940953</v>
      </c>
      <c r="CJ191" s="112">
        <f t="shared" si="247"/>
        <v>1.0044110819505649</v>
      </c>
      <c r="CK191" s="112">
        <f t="shared" si="248"/>
        <v>0.77686015586583157</v>
      </c>
      <c r="CL191" s="112">
        <f t="shared" si="249"/>
        <v>0.77686148645390418</v>
      </c>
      <c r="CM191" s="112"/>
      <c r="CN191" s="112">
        <f t="shared" si="250"/>
        <v>1.1527029133430204</v>
      </c>
    </row>
    <row r="192" spans="1:92" x14ac:dyDescent="0.2">
      <c r="A192" s="86" t="str">
        <f t="shared" si="224"/>
        <v>Electricity</v>
      </c>
      <c r="B192" s="86">
        <f t="shared" si="225"/>
        <v>1975</v>
      </c>
      <c r="D192" s="108">
        <f>Manufacturing!X256</f>
        <v>1999.8352740148257</v>
      </c>
      <c r="E192" s="108">
        <f>NonManufacturing!H189</f>
        <v>329.49247700107696</v>
      </c>
      <c r="F192" s="108">
        <f t="shared" si="251"/>
        <v>2329.3277510159028</v>
      </c>
      <c r="G192" s="108"/>
      <c r="H192" s="126">
        <f t="shared" si="244"/>
        <v>549592.95803999994</v>
      </c>
      <c r="I192" s="126">
        <f t="shared" si="244"/>
        <v>772392.41802836617</v>
      </c>
      <c r="J192" s="126">
        <f t="shared" si="245"/>
        <v>1321985.3760683662</v>
      </c>
      <c r="L192" s="79">
        <f t="shared" si="252"/>
        <v>3.6387570924248918</v>
      </c>
      <c r="M192" s="79">
        <f t="shared" si="253"/>
        <v>0.4265868868083274</v>
      </c>
      <c r="N192" s="79">
        <f t="shared" si="254"/>
        <v>1.7619920713067267</v>
      </c>
      <c r="P192" s="429">
        <f>Manufacturing!BZ256</f>
        <v>1.0517118346214258</v>
      </c>
      <c r="Q192" s="429">
        <f>NonManufacturing!CR189</f>
        <v>0.97764785728459258</v>
      </c>
      <c r="R192" s="109"/>
      <c r="S192" s="429">
        <f>Manufacturing!CD256</f>
        <v>1.2490124448287452</v>
      </c>
      <c r="T192" s="429">
        <f>NonManufacturing!CV189</f>
        <v>1.0016032853716026</v>
      </c>
      <c r="V192" s="112">
        <f t="shared" si="213"/>
        <v>0.78662548063440318</v>
      </c>
      <c r="W192" s="113">
        <f t="shared" si="214"/>
        <v>1.1369485643051587</v>
      </c>
      <c r="X192" s="112">
        <f t="shared" si="255"/>
        <v>0.9028275098465196</v>
      </c>
      <c r="Y192" s="112">
        <f t="shared" si="256"/>
        <v>1.2093490818157198</v>
      </c>
      <c r="Z192" s="112">
        <f t="shared" si="257"/>
        <v>1.0413186781616011</v>
      </c>
      <c r="AA192" s="112">
        <f t="shared" si="258"/>
        <v>0.89435127740080789</v>
      </c>
      <c r="AB192" s="112">
        <f t="shared" si="259"/>
        <v>0.89435271085314005</v>
      </c>
      <c r="AC192" s="112"/>
      <c r="AD192" s="112">
        <f t="shared" si="260"/>
        <v>1.0918336200708612</v>
      </c>
      <c r="AG192" s="89"/>
      <c r="AI192" s="109">
        <f t="shared" si="215"/>
        <v>0.85854610762380967</v>
      </c>
      <c r="AJ192" s="109">
        <f t="shared" si="216"/>
        <v>0.14145389237619033</v>
      </c>
      <c r="AL192" s="109">
        <f t="shared" si="226"/>
        <v>0.86024100165527562</v>
      </c>
      <c r="AM192" s="109">
        <f t="shared" si="227"/>
        <v>0.13975102294287739</v>
      </c>
      <c r="AN192" s="109">
        <f t="shared" si="228"/>
        <v>0.99999202459815306</v>
      </c>
      <c r="AO192" s="109"/>
      <c r="AP192" s="109">
        <f t="shared" si="229"/>
        <v>0.86024786247766682</v>
      </c>
      <c r="AQ192" s="109">
        <f t="shared" si="230"/>
        <v>0.13975213752233309</v>
      </c>
      <c r="AT192" s="19">
        <f t="shared" si="261"/>
        <v>8.5870078724658766E-2</v>
      </c>
      <c r="AU192" s="19">
        <f t="shared" si="262"/>
        <v>3.1750798256795547E-2</v>
      </c>
      <c r="AV192" s="19"/>
      <c r="AW192" s="19">
        <f t="shared" si="217"/>
        <v>0.41573300884349407</v>
      </c>
      <c r="AX192" s="19">
        <f t="shared" si="218"/>
        <v>0.58426699115650582</v>
      </c>
      <c r="AY192" s="19"/>
      <c r="AZ192" s="19">
        <f t="shared" si="233"/>
        <v>-5.0891516466691974E-3</v>
      </c>
      <c r="BA192" s="19">
        <f t="shared" si="234"/>
        <v>3.6370028326984344E-3</v>
      </c>
      <c r="BB192" s="19"/>
      <c r="BC192" s="19"/>
      <c r="BD192" s="19">
        <f t="shared" si="263"/>
        <v>-5.8574743307709586E-2</v>
      </c>
      <c r="BE192" s="19">
        <f t="shared" si="264"/>
        <v>1.5034304025839029E-2</v>
      </c>
      <c r="BF192" s="19"/>
      <c r="BG192" s="19"/>
      <c r="BH192" s="19">
        <f t="shared" si="237"/>
        <v>1.0814543910646139</v>
      </c>
      <c r="BI192" s="19">
        <f t="shared" si="238"/>
        <v>1.1072843418681761</v>
      </c>
      <c r="BJ192" s="19">
        <f t="shared" si="219"/>
        <v>1.0413186781616011</v>
      </c>
      <c r="BK192" s="19"/>
      <c r="BL192" s="19">
        <f t="shared" si="239"/>
        <v>0.9961378245528123</v>
      </c>
      <c r="BM192" s="19">
        <f t="shared" si="240"/>
        <v>1.102741698806617</v>
      </c>
      <c r="BN192" s="19">
        <f t="shared" si="220"/>
        <v>0.9028275098465196</v>
      </c>
      <c r="BO192" s="19"/>
      <c r="BP192" s="19">
        <f t="shared" si="243"/>
        <v>0.95285958934569337</v>
      </c>
      <c r="BQ192" s="19">
        <f t="shared" si="241"/>
        <v>0.98162871953013886</v>
      </c>
      <c r="BR192" s="19">
        <f t="shared" si="221"/>
        <v>1.2093490818157198</v>
      </c>
      <c r="BU192" s="90"/>
      <c r="BW192" s="87">
        <f t="shared" si="269"/>
        <v>1989</v>
      </c>
      <c r="BX192" s="109">
        <f t="shared" si="265"/>
        <v>1.1302620842885094</v>
      </c>
      <c r="BY192" s="115">
        <f t="shared" si="266"/>
        <v>1.0058909402811496</v>
      </c>
      <c r="BZ192" s="109">
        <f t="shared" si="267"/>
        <v>0.98774070116684032</v>
      </c>
      <c r="CA192" s="109">
        <f t="shared" si="268"/>
        <v>1.1229817248707288</v>
      </c>
      <c r="CD192" s="89"/>
      <c r="CF192" s="112">
        <f t="shared" si="242"/>
        <v>0.62770140542018771</v>
      </c>
      <c r="CG192" s="112">
        <f t="shared" si="222"/>
        <v>1.1884653865284498</v>
      </c>
      <c r="CH192" s="112">
        <f t="shared" si="223"/>
        <v>0.83831602283820195</v>
      </c>
      <c r="CI192" s="112">
        <f t="shared" si="246"/>
        <v>1.3051425957162264</v>
      </c>
      <c r="CJ192" s="112">
        <f t="shared" si="247"/>
        <v>1.0862247750093985</v>
      </c>
      <c r="CK192" s="112">
        <f t="shared" si="248"/>
        <v>0.7459994993453537</v>
      </c>
      <c r="CL192" s="112">
        <f t="shared" si="249"/>
        <v>0.74600139341715455</v>
      </c>
      <c r="CM192" s="112"/>
      <c r="CN192" s="112">
        <f t="shared" si="250"/>
        <v>1.0941219500775543</v>
      </c>
    </row>
    <row r="193" spans="1:92" x14ac:dyDescent="0.2">
      <c r="A193" s="86" t="str">
        <f t="shared" si="224"/>
        <v>Electricity</v>
      </c>
      <c r="B193" s="86">
        <f t="shared" si="225"/>
        <v>1976</v>
      </c>
      <c r="D193" s="108">
        <f>Manufacturing!X257</f>
        <v>2146.0255455468373</v>
      </c>
      <c r="E193" s="108">
        <f>NonManufacturing!H190</f>
        <v>350.7963607430687</v>
      </c>
      <c r="F193" s="108">
        <f t="shared" si="251"/>
        <v>2496.8219062899061</v>
      </c>
      <c r="G193" s="108"/>
      <c r="H193" s="126">
        <f t="shared" si="244"/>
        <v>608207.20944000001</v>
      </c>
      <c r="I193" s="126">
        <f t="shared" si="244"/>
        <v>806266.70006752224</v>
      </c>
      <c r="J193" s="126">
        <f t="shared" si="245"/>
        <v>1414473.9095075224</v>
      </c>
      <c r="L193" s="79">
        <f t="shared" si="252"/>
        <v>3.5284447672410302</v>
      </c>
      <c r="M193" s="79">
        <f t="shared" si="253"/>
        <v>0.43508724931054532</v>
      </c>
      <c r="N193" s="79">
        <f t="shared" si="254"/>
        <v>1.7651947409614823</v>
      </c>
      <c r="P193" s="429">
        <f>Manufacturing!BZ257</f>
        <v>1.0316904751497074</v>
      </c>
      <c r="Q193" s="429">
        <f>NonManufacturing!CR190</f>
        <v>1.0136727104485406</v>
      </c>
      <c r="R193" s="109"/>
      <c r="S193" s="429">
        <f>Manufacturing!CD257</f>
        <v>1.2346521222375155</v>
      </c>
      <c r="T193" s="429">
        <f>NonManufacturing!CV190</f>
        <v>0.98525646479376694</v>
      </c>
      <c r="V193" s="112">
        <f t="shared" si="213"/>
        <v>0.84165924907601775</v>
      </c>
      <c r="W193" s="113">
        <f t="shared" si="214"/>
        <v>1.1390151290333517</v>
      </c>
      <c r="X193" s="112">
        <f t="shared" si="255"/>
        <v>0.92612670052907375</v>
      </c>
      <c r="Y193" s="112">
        <f t="shared" si="256"/>
        <v>1.1946207366107071</v>
      </c>
      <c r="Z193" s="112">
        <f t="shared" si="257"/>
        <v>1.0295052154998989</v>
      </c>
      <c r="AA193" s="112">
        <f t="shared" si="258"/>
        <v>0.95866154269590631</v>
      </c>
      <c r="AB193" s="112">
        <f t="shared" si="259"/>
        <v>0.95866261818843412</v>
      </c>
      <c r="AC193" s="112"/>
      <c r="AD193" s="112">
        <f t="shared" si="260"/>
        <v>1.1063701611808858</v>
      </c>
      <c r="AG193" s="89"/>
      <c r="AI193" s="109">
        <f t="shared" si="215"/>
        <v>0.85950285045987662</v>
      </c>
      <c r="AJ193" s="109">
        <f t="shared" si="216"/>
        <v>0.14049714954012332</v>
      </c>
      <c r="AL193" s="109">
        <f t="shared" si="226"/>
        <v>0.85902439024371924</v>
      </c>
      <c r="AM193" s="109">
        <f t="shared" si="227"/>
        <v>0.14097497987150995</v>
      </c>
      <c r="AN193" s="109">
        <f t="shared" si="228"/>
        <v>0.99999937011522921</v>
      </c>
      <c r="AO193" s="109"/>
      <c r="AP193" s="109">
        <f t="shared" si="229"/>
        <v>0.85902493133044122</v>
      </c>
      <c r="AQ193" s="109">
        <f t="shared" si="230"/>
        <v>0.14097506866955875</v>
      </c>
      <c r="AT193" s="19">
        <f t="shared" si="261"/>
        <v>-1.9220460437956222E-2</v>
      </c>
      <c r="AU193" s="19">
        <f t="shared" si="262"/>
        <v>3.6185820218644908E-2</v>
      </c>
      <c r="AV193" s="19"/>
      <c r="AW193" s="19">
        <f t="shared" si="217"/>
        <v>0.4299882842319514</v>
      </c>
      <c r="AX193" s="19">
        <f t="shared" si="218"/>
        <v>0.57001171576804854</v>
      </c>
      <c r="AY193" s="19"/>
      <c r="AZ193" s="19">
        <f t="shared" si="233"/>
        <v>3.3714713793059368E-2</v>
      </c>
      <c r="BA193" s="19">
        <f t="shared" si="234"/>
        <v>-2.4701140396282767E-2</v>
      </c>
      <c r="BB193" s="19"/>
      <c r="BC193" s="19"/>
      <c r="BD193" s="19">
        <f t="shared" si="263"/>
        <v>-1.1563946926636193E-2</v>
      </c>
      <c r="BE193" s="19">
        <f t="shared" si="264"/>
        <v>-1.6455302833245526E-2</v>
      </c>
      <c r="BF193" s="19"/>
      <c r="BG193" s="19"/>
      <c r="BH193" s="19">
        <f t="shared" si="237"/>
        <v>0.98865528592787921</v>
      </c>
      <c r="BI193" s="19">
        <f t="shared" si="238"/>
        <v>1.0947225176131452</v>
      </c>
      <c r="BJ193" s="19">
        <f t="shared" si="219"/>
        <v>1.0295052154998989</v>
      </c>
      <c r="BK193" s="19"/>
      <c r="BL193" s="19">
        <f t="shared" si="239"/>
        <v>1.025806912647705</v>
      </c>
      <c r="BM193" s="19">
        <f t="shared" si="240"/>
        <v>1.1312000575007011</v>
      </c>
      <c r="BN193" s="19">
        <f t="shared" si="220"/>
        <v>0.92612670052907375</v>
      </c>
      <c r="BO193" s="19"/>
      <c r="BP193" s="19">
        <f t="shared" si="243"/>
        <v>0.98782126234147427</v>
      </c>
      <c r="BQ193" s="19">
        <f t="shared" si="241"/>
        <v>0.96967372087690673</v>
      </c>
      <c r="BR193" s="19">
        <f t="shared" si="221"/>
        <v>1.1946207366107071</v>
      </c>
      <c r="BU193" s="90"/>
      <c r="BW193" s="87">
        <f t="shared" si="269"/>
        <v>1990</v>
      </c>
      <c r="BX193" s="109">
        <f t="shared" si="265"/>
        <v>1.1173142954291115</v>
      </c>
      <c r="BY193" s="115">
        <f t="shared" si="266"/>
        <v>1.0178886904935234</v>
      </c>
      <c r="BZ193" s="109">
        <f t="shared" si="267"/>
        <v>1.009881457877472</v>
      </c>
      <c r="CA193" s="109">
        <f t="shared" si="268"/>
        <v>1.1485389681927118</v>
      </c>
      <c r="CD193" s="89"/>
      <c r="CF193" s="112">
        <f t="shared" si="242"/>
        <v>0.67161655264947751</v>
      </c>
      <c r="CG193" s="112">
        <f t="shared" si="222"/>
        <v>1.190625590363158</v>
      </c>
      <c r="CH193" s="112">
        <f t="shared" si="223"/>
        <v>0.8599503712107589</v>
      </c>
      <c r="CI193" s="112">
        <f t="shared" si="246"/>
        <v>1.289247606436031</v>
      </c>
      <c r="CJ193" s="112">
        <f t="shared" si="247"/>
        <v>1.073901865518863</v>
      </c>
      <c r="CK193" s="112">
        <f t="shared" si="248"/>
        <v>0.79964220878759662</v>
      </c>
      <c r="CL193" s="112">
        <f t="shared" si="249"/>
        <v>0.79964385449595299</v>
      </c>
      <c r="CM193" s="112"/>
      <c r="CN193" s="112">
        <f t="shared" si="250"/>
        <v>1.1086889577372474</v>
      </c>
    </row>
    <row r="194" spans="1:92" x14ac:dyDescent="0.2">
      <c r="A194" s="86" t="str">
        <f t="shared" si="224"/>
        <v>Electricity</v>
      </c>
      <c r="B194" s="86">
        <f t="shared" si="225"/>
        <v>1977</v>
      </c>
      <c r="D194" s="108">
        <f>Manufacturing!X258</f>
        <v>2242.3816281007753</v>
      </c>
      <c r="E194" s="108">
        <f>NonManufacturing!H191</f>
        <v>369.73972916212796</v>
      </c>
      <c r="F194" s="108">
        <f t="shared" si="251"/>
        <v>2612.1213572629031</v>
      </c>
      <c r="G194" s="108"/>
      <c r="H194" s="126">
        <f t="shared" si="244"/>
        <v>656197.13736000005</v>
      </c>
      <c r="I194" s="126">
        <f t="shared" si="244"/>
        <v>821855.50139816408</v>
      </c>
      <c r="J194" s="126">
        <f t="shared" si="245"/>
        <v>1478052.6387581641</v>
      </c>
      <c r="L194" s="79">
        <f t="shared" si="252"/>
        <v>3.4172377482813818</v>
      </c>
      <c r="M194" s="79">
        <f t="shared" si="253"/>
        <v>0.44988410801304629</v>
      </c>
      <c r="N194" s="79">
        <f t="shared" si="254"/>
        <v>1.7672722126172482</v>
      </c>
      <c r="P194" s="262">
        <f>Manufacturing!BZ258</f>
        <v>1.0045267508902014</v>
      </c>
      <c r="Q194" s="262">
        <f>NonManufacturing!CR191</f>
        <v>1.046644881475993</v>
      </c>
      <c r="R194" s="110"/>
      <c r="S194" s="262">
        <f>Manufacturing!CD258</f>
        <v>1.2280739462611077</v>
      </c>
      <c r="T194" s="262">
        <f>NonManufacturing!CV191</f>
        <v>0.98667015145208037</v>
      </c>
      <c r="V194" s="112">
        <f t="shared" si="213"/>
        <v>0.87949071783526389</v>
      </c>
      <c r="W194" s="113">
        <f t="shared" si="214"/>
        <v>1.1403556449498937</v>
      </c>
      <c r="X194" s="112">
        <f t="shared" si="255"/>
        <v>0.9485926690879688</v>
      </c>
      <c r="Y194" s="112">
        <f t="shared" si="256"/>
        <v>1.1893918463520954</v>
      </c>
      <c r="Z194" s="112">
        <f t="shared" si="257"/>
        <v>1.0107301378059665</v>
      </c>
      <c r="AA194" s="112">
        <f t="shared" si="258"/>
        <v>1.002931326887768</v>
      </c>
      <c r="AB194" s="112">
        <f t="shared" si="259"/>
        <v>1.0029322047644773</v>
      </c>
      <c r="AC194" s="112"/>
      <c r="AD194" s="112">
        <f t="shared" si="260"/>
        <v>1.1282483861226014</v>
      </c>
      <c r="AG194" s="89"/>
      <c r="AI194" s="109">
        <f t="shared" si="215"/>
        <v>0.85845231572641878</v>
      </c>
      <c r="AJ194" s="109">
        <f t="shared" si="216"/>
        <v>0.14154768427358125</v>
      </c>
      <c r="AL194" s="109">
        <f t="shared" si="226"/>
        <v>0.85897747602563246</v>
      </c>
      <c r="AM194" s="109">
        <f t="shared" si="227"/>
        <v>0.14102176474853378</v>
      </c>
      <c r="AN194" s="109">
        <f t="shared" si="228"/>
        <v>0.99999924077416624</v>
      </c>
      <c r="AO194" s="109"/>
      <c r="AP194" s="109">
        <f t="shared" si="229"/>
        <v>0.85897812818401797</v>
      </c>
      <c r="AQ194" s="109">
        <f t="shared" si="230"/>
        <v>0.141021871815982</v>
      </c>
      <c r="AT194" s="19">
        <f t="shared" si="261"/>
        <v>-2.6682158922976391E-2</v>
      </c>
      <c r="AU194" s="19">
        <f t="shared" si="262"/>
        <v>3.2009614852511088E-2</v>
      </c>
      <c r="AV194" s="19"/>
      <c r="AW194" s="19">
        <f t="shared" si="217"/>
        <v>0.44396060069371157</v>
      </c>
      <c r="AX194" s="19">
        <f t="shared" si="218"/>
        <v>0.55603939930628843</v>
      </c>
      <c r="AY194" s="19"/>
      <c r="AZ194" s="19">
        <f t="shared" si="233"/>
        <v>3.1977858974299521E-2</v>
      </c>
      <c r="BA194" s="19">
        <f t="shared" si="234"/>
        <v>-2.4817760794743311E-2</v>
      </c>
      <c r="BB194" s="19"/>
      <c r="BC194" s="19"/>
      <c r="BD194" s="19">
        <f t="shared" si="263"/>
        <v>-5.3422032642324408E-3</v>
      </c>
      <c r="BE194" s="19">
        <f t="shared" si="264"/>
        <v>1.4338128902536889E-3</v>
      </c>
      <c r="BF194" s="19"/>
      <c r="BG194" s="19"/>
      <c r="BH194" s="19">
        <f t="shared" si="237"/>
        <v>0.98176300866546307</v>
      </c>
      <c r="BI194" s="19">
        <f t="shared" si="238"/>
        <v>1.0747580725457118</v>
      </c>
      <c r="BJ194" s="19">
        <f t="shared" si="219"/>
        <v>1.0107301378059665</v>
      </c>
      <c r="BK194" s="19"/>
      <c r="BL194" s="19">
        <f t="shared" si="239"/>
        <v>1.024257986025088</v>
      </c>
      <c r="BM194" s="19">
        <f t="shared" si="240"/>
        <v>1.1586406926871318</v>
      </c>
      <c r="BN194" s="19">
        <f t="shared" si="220"/>
        <v>0.9485926690879688</v>
      </c>
      <c r="BO194" s="19"/>
      <c r="BP194" s="19">
        <f t="shared" si="243"/>
        <v>0.99562297045550485</v>
      </c>
      <c r="BQ194" s="19">
        <f t="shared" si="241"/>
        <v>0.96542943035210793</v>
      </c>
      <c r="BR194" s="19">
        <f t="shared" si="221"/>
        <v>1.1893918463520954</v>
      </c>
      <c r="BU194" s="90"/>
      <c r="BW194" s="87">
        <f t="shared" si="269"/>
        <v>1991</v>
      </c>
      <c r="BX194" s="109">
        <f t="shared" si="265"/>
        <v>1.0899589438468513</v>
      </c>
      <c r="BY194" s="115">
        <f t="shared" si="266"/>
        <v>1.0241032146064748</v>
      </c>
      <c r="BZ194" s="109">
        <f t="shared" si="267"/>
        <v>1.0235828258627107</v>
      </c>
      <c r="CA194" s="109">
        <f t="shared" si="268"/>
        <v>1.1425537493056166</v>
      </c>
      <c r="CD194" s="89"/>
      <c r="CF194" s="112">
        <f t="shared" si="242"/>
        <v>0.70180482736711969</v>
      </c>
      <c r="CG194" s="112">
        <f t="shared" si="222"/>
        <v>1.1920268470399489</v>
      </c>
      <c r="CH194" s="112">
        <f t="shared" si="223"/>
        <v>0.88081103529785865</v>
      </c>
      <c r="CI194" s="112">
        <f t="shared" si="246"/>
        <v>1.2836045315724909</v>
      </c>
      <c r="CJ194" s="112">
        <f t="shared" si="247"/>
        <v>1.0543171265032525</v>
      </c>
      <c r="CK194" s="112">
        <f t="shared" si="248"/>
        <v>0.83656868016161268</v>
      </c>
      <c r="CL194" s="112">
        <f t="shared" si="249"/>
        <v>0.83657019560384349</v>
      </c>
      <c r="CM194" s="112"/>
      <c r="CN194" s="112">
        <f t="shared" si="250"/>
        <v>1.1306130363673885</v>
      </c>
    </row>
    <row r="195" spans="1:92" x14ac:dyDescent="0.2">
      <c r="A195" s="86" t="str">
        <f t="shared" si="224"/>
        <v>Electricity</v>
      </c>
      <c r="B195" s="86">
        <f t="shared" si="225"/>
        <v>1978</v>
      </c>
      <c r="D195" s="108">
        <f>Manufacturing!X259</f>
        <v>2283.0954570770973</v>
      </c>
      <c r="E195" s="108">
        <f>NonManufacturing!H192</f>
        <v>382.72675698062807</v>
      </c>
      <c r="F195" s="108">
        <f t="shared" si="251"/>
        <v>2665.8222140577254</v>
      </c>
      <c r="G195" s="108"/>
      <c r="H195" s="126">
        <f t="shared" si="244"/>
        <v>690110.22900000005</v>
      </c>
      <c r="I195" s="126">
        <f t="shared" si="244"/>
        <v>861694.48735614284</v>
      </c>
      <c r="J195" s="126">
        <f t="shared" ref="J195:J225" si="270">J39</f>
        <v>1551804.7163561429</v>
      </c>
      <c r="L195" s="79">
        <f t="shared" si="252"/>
        <v>3.3083054867704287</v>
      </c>
      <c r="M195" s="79">
        <f t="shared" si="253"/>
        <v>0.44415597708523474</v>
      </c>
      <c r="N195" s="79">
        <f t="shared" si="254"/>
        <v>1.7178851088411777</v>
      </c>
      <c r="P195" s="262">
        <f>Manufacturing!BZ259</f>
        <v>0.9698153076174143</v>
      </c>
      <c r="Q195" s="262">
        <f>NonManufacturing!CR192</f>
        <v>1.0521486383433021</v>
      </c>
      <c r="R195" s="110"/>
      <c r="S195" s="262">
        <f>Manufacturing!CD259</f>
        <v>1.2314800420308061</v>
      </c>
      <c r="T195" s="262">
        <f>NonManufacturing!CV192</f>
        <v>0.96901188862616472</v>
      </c>
      <c r="V195" s="112">
        <f t="shared" si="213"/>
        <v>0.92337566886311528</v>
      </c>
      <c r="W195" s="113">
        <f t="shared" si="214"/>
        <v>1.1084879665149103</v>
      </c>
      <c r="X195" s="112">
        <f t="shared" si="255"/>
        <v>0.94979014964137021</v>
      </c>
      <c r="Y195" s="112">
        <f t="shared" si="256"/>
        <v>1.1891545257804477</v>
      </c>
      <c r="Z195" s="112">
        <f t="shared" si="257"/>
        <v>0.98144197814661549</v>
      </c>
      <c r="AA195" s="112">
        <f t="shared" si="258"/>
        <v>1.0235498771716542</v>
      </c>
      <c r="AB195" s="112">
        <f t="shared" si="259"/>
        <v>1.0235508175074197</v>
      </c>
      <c r="AC195" s="112"/>
      <c r="AD195" s="112">
        <f t="shared" si="260"/>
        <v>1.1294472549877239</v>
      </c>
      <c r="AG195" s="89"/>
      <c r="AI195" s="109">
        <f t="shared" si="215"/>
        <v>0.85643200249349394</v>
      </c>
      <c r="AJ195" s="109">
        <f t="shared" si="216"/>
        <v>0.14356799750650609</v>
      </c>
      <c r="AL195" s="109">
        <f t="shared" si="226"/>
        <v>0.8574417624197247</v>
      </c>
      <c r="AM195" s="109">
        <f t="shared" si="227"/>
        <v>0.14255545488763913</v>
      </c>
      <c r="AN195" s="109">
        <f t="shared" si="228"/>
        <v>0.99999721730736379</v>
      </c>
      <c r="AO195" s="109"/>
      <c r="AP195" s="109">
        <f t="shared" si="229"/>
        <v>0.85744414842324246</v>
      </c>
      <c r="AQ195" s="109">
        <f t="shared" si="230"/>
        <v>0.14255585157675757</v>
      </c>
      <c r="AT195" s="19">
        <f t="shared" si="261"/>
        <v>-3.5166166100805862E-2</v>
      </c>
      <c r="AU195" s="19">
        <f t="shared" si="262"/>
        <v>5.2446983767132508E-3</v>
      </c>
      <c r="AV195" s="19"/>
      <c r="AW195" s="19">
        <f t="shared" si="217"/>
        <v>0.44471460985147443</v>
      </c>
      <c r="AX195" s="19">
        <f t="shared" si="218"/>
        <v>0.55528539014852552</v>
      </c>
      <c r="AY195" s="19"/>
      <c r="AZ195" s="19">
        <f t="shared" si="233"/>
        <v>1.6969289336547485E-3</v>
      </c>
      <c r="BA195" s="19">
        <f t="shared" si="234"/>
        <v>-1.3569557353814447E-3</v>
      </c>
      <c r="BB195" s="19"/>
      <c r="BC195" s="19"/>
      <c r="BD195" s="19">
        <f t="shared" si="263"/>
        <v>2.7696874826140722E-3</v>
      </c>
      <c r="BE195" s="19">
        <f t="shared" si="264"/>
        <v>-1.8058909741314348E-2</v>
      </c>
      <c r="BF195" s="19"/>
      <c r="BG195" s="19"/>
      <c r="BH195" s="19">
        <f t="shared" si="237"/>
        <v>0.97102277001165893</v>
      </c>
      <c r="BI195" s="19">
        <f t="shared" si="238"/>
        <v>1.0436145606957286</v>
      </c>
      <c r="BJ195" s="19">
        <f t="shared" si="219"/>
        <v>0.98144197814661549</v>
      </c>
      <c r="BK195" s="19"/>
      <c r="BL195" s="19">
        <f t="shared" si="239"/>
        <v>1.0012623759306012</v>
      </c>
      <c r="BM195" s="19">
        <f t="shared" si="240"/>
        <v>1.1601033328097952</v>
      </c>
      <c r="BN195" s="19">
        <f t="shared" si="220"/>
        <v>0.94979014964137021</v>
      </c>
      <c r="BO195" s="19"/>
      <c r="BP195" s="19">
        <f t="shared" si="243"/>
        <v>0.99980046897717056</v>
      </c>
      <c r="BQ195" s="19">
        <f t="shared" si="241"/>
        <v>0.96523679723040012</v>
      </c>
      <c r="BR195" s="19">
        <f t="shared" si="221"/>
        <v>1.1891545257804477</v>
      </c>
      <c r="BU195" s="90"/>
      <c r="BW195" s="87">
        <f t="shared" si="269"/>
        <v>1992</v>
      </c>
      <c r="BX195" s="109">
        <f t="shared" si="265"/>
        <v>1.1058346314061047</v>
      </c>
      <c r="BY195" s="115">
        <f t="shared" si="266"/>
        <v>1.040563907687245</v>
      </c>
      <c r="BZ195" s="109">
        <f t="shared" si="267"/>
        <v>0.99946467356149682</v>
      </c>
      <c r="CA195" s="109">
        <f t="shared" si="268"/>
        <v>1.1500752905332385</v>
      </c>
      <c r="CD195" s="89"/>
      <c r="CF195" s="112">
        <f t="shared" si="242"/>
        <v>0.73682358294412242</v>
      </c>
      <c r="CG195" s="112">
        <f t="shared" si="222"/>
        <v>1.1587151969283689</v>
      </c>
      <c r="CH195" s="112">
        <f t="shared" si="223"/>
        <v>0.88192294994822662</v>
      </c>
      <c r="CI195" s="112">
        <f t="shared" si="246"/>
        <v>1.2833484126473975</v>
      </c>
      <c r="CJ195" s="112">
        <f t="shared" si="247"/>
        <v>1.0237659366479208</v>
      </c>
      <c r="CK195" s="112">
        <f t="shared" si="248"/>
        <v>0.85376709937079431</v>
      </c>
      <c r="CL195" s="112">
        <f t="shared" si="249"/>
        <v>0.85376868301256503</v>
      </c>
      <c r="CM195" s="112"/>
      <c r="CN195" s="112">
        <f t="shared" si="250"/>
        <v>1.1318144178933669</v>
      </c>
    </row>
    <row r="196" spans="1:92" x14ac:dyDescent="0.2">
      <c r="A196" s="86" t="str">
        <f t="shared" si="224"/>
        <v>Electricity</v>
      </c>
      <c r="B196" s="86">
        <f t="shared" si="225"/>
        <v>1979</v>
      </c>
      <c r="D196" s="108">
        <f>Manufacturing!X260</f>
        <v>2306.1133725011273</v>
      </c>
      <c r="E196" s="108">
        <f>NonManufacturing!H193</f>
        <v>394.12895036017665</v>
      </c>
      <c r="F196" s="108">
        <f t="shared" si="251"/>
        <v>2700.2423228613038</v>
      </c>
      <c r="G196" s="108"/>
      <c r="H196" s="126">
        <f t="shared" si="244"/>
        <v>714199.35239999997</v>
      </c>
      <c r="I196" s="126">
        <f t="shared" si="244"/>
        <v>882564.40016461432</v>
      </c>
      <c r="J196" s="126">
        <f t="shared" si="270"/>
        <v>1596763.7525646142</v>
      </c>
      <c r="L196" s="79">
        <f t="shared" si="252"/>
        <v>3.2289491228907581</v>
      </c>
      <c r="M196" s="79">
        <f t="shared" si="253"/>
        <v>0.44657245441427779</v>
      </c>
      <c r="N196" s="79">
        <f t="shared" si="254"/>
        <v>1.691071906238075</v>
      </c>
      <c r="P196" s="262">
        <f>Manufacturing!BZ260</f>
        <v>0.95532074100031372</v>
      </c>
      <c r="Q196" s="262">
        <f>NonManufacturing!CR193</f>
        <v>1.0299744975354914</v>
      </c>
      <c r="R196" s="110"/>
      <c r="S196" s="262">
        <f>Manufacturing!CD260</f>
        <v>1.2201767895198912</v>
      </c>
      <c r="T196" s="262">
        <f>NonManufacturing!CV193</f>
        <v>0.99525908743836733</v>
      </c>
      <c r="V196" s="112">
        <f t="shared" si="213"/>
        <v>0.95012779797631908</v>
      </c>
      <c r="W196" s="113">
        <f t="shared" si="214"/>
        <v>1.0911863947879656</v>
      </c>
      <c r="X196" s="112">
        <f t="shared" si="255"/>
        <v>0.95383330050405246</v>
      </c>
      <c r="Y196" s="112">
        <f t="shared" si="256"/>
        <v>1.1843870319102952</v>
      </c>
      <c r="Z196" s="112">
        <f t="shared" si="257"/>
        <v>0.96590048111590399</v>
      </c>
      <c r="AA196" s="112">
        <f t="shared" si="258"/>
        <v>1.0367654858397644</v>
      </c>
      <c r="AB196" s="112">
        <f t="shared" si="259"/>
        <v>1.0367665264616079</v>
      </c>
      <c r="AC196" s="112"/>
      <c r="AD196" s="112">
        <f t="shared" si="260"/>
        <v>1.1297077917211953</v>
      </c>
      <c r="AG196" s="89"/>
      <c r="AI196" s="109">
        <f t="shared" si="215"/>
        <v>0.85403941452834542</v>
      </c>
      <c r="AJ196" s="109">
        <f t="shared" si="216"/>
        <v>0.14596058547165466</v>
      </c>
      <c r="AL196" s="109">
        <f t="shared" si="226"/>
        <v>0.8552351507231396</v>
      </c>
      <c r="AM196" s="109">
        <f t="shared" si="227"/>
        <v>0.14476099614292345</v>
      </c>
      <c r="AN196" s="109">
        <f t="shared" si="228"/>
        <v>0.99999614686606308</v>
      </c>
      <c r="AO196" s="109"/>
      <c r="AP196" s="109">
        <f t="shared" si="229"/>
        <v>0.8552384460714203</v>
      </c>
      <c r="AQ196" s="109">
        <f t="shared" si="230"/>
        <v>0.14476155392857964</v>
      </c>
      <c r="AT196" s="19">
        <f t="shared" si="261"/>
        <v>-1.505851030521807E-2</v>
      </c>
      <c r="AU196" s="19">
        <f t="shared" si="262"/>
        <v>-2.1300353274975602E-2</v>
      </c>
      <c r="AV196" s="19"/>
      <c r="AW196" s="19">
        <f t="shared" si="217"/>
        <v>0.44727928677796019</v>
      </c>
      <c r="AX196" s="19">
        <f t="shared" si="218"/>
        <v>0.55272071322203986</v>
      </c>
      <c r="AY196" s="19"/>
      <c r="AZ196" s="19">
        <f t="shared" si="233"/>
        <v>5.7504518887471281E-3</v>
      </c>
      <c r="BA196" s="19">
        <f t="shared" si="234"/>
        <v>-4.6293635007657328E-3</v>
      </c>
      <c r="BB196" s="19"/>
      <c r="BC196" s="19"/>
      <c r="BD196" s="19">
        <f t="shared" si="263"/>
        <v>-9.2209745302709312E-3</v>
      </c>
      <c r="BE196" s="19">
        <f t="shared" si="264"/>
        <v>2.6726211868901135E-2</v>
      </c>
      <c r="BF196" s="19"/>
      <c r="BG196" s="19"/>
      <c r="BH196" s="19">
        <f t="shared" si="237"/>
        <v>0.9841646298234964</v>
      </c>
      <c r="BI196" s="19">
        <f t="shared" si="238"/>
        <v>1.0270885378055226</v>
      </c>
      <c r="BJ196" s="19">
        <f t="shared" si="219"/>
        <v>0.96590048111590399</v>
      </c>
      <c r="BK196" s="19"/>
      <c r="BL196" s="19">
        <f t="shared" si="239"/>
        <v>1.0042568886024021</v>
      </c>
      <c r="BM196" s="19">
        <f t="shared" si="240"/>
        <v>1.165041763464842</v>
      </c>
      <c r="BN196" s="19">
        <f t="shared" si="220"/>
        <v>0.95383330050405246</v>
      </c>
      <c r="BO196" s="19"/>
      <c r="BP196" s="19">
        <f t="shared" si="243"/>
        <v>0.99599085420204425</v>
      </c>
      <c r="BQ196" s="19">
        <f t="shared" si="241"/>
        <v>0.96136702218075165</v>
      </c>
      <c r="BR196" s="19">
        <f t="shared" si="221"/>
        <v>1.1843870319102952</v>
      </c>
      <c r="BU196" s="90"/>
      <c r="BW196" s="87">
        <f t="shared" si="269"/>
        <v>1993</v>
      </c>
      <c r="BX196" s="109">
        <f t="shared" si="265"/>
        <v>1.1367245436115201</v>
      </c>
      <c r="BY196" s="115">
        <f t="shared" si="266"/>
        <v>1.0373227077177225</v>
      </c>
      <c r="BZ196" s="109">
        <f t="shared" si="267"/>
        <v>0.9974254025623811</v>
      </c>
      <c r="CA196" s="109">
        <f t="shared" si="268"/>
        <v>1.1761136055974006</v>
      </c>
      <c r="CD196" s="89"/>
      <c r="CF196" s="112">
        <f t="shared" si="242"/>
        <v>0.75817090699571243</v>
      </c>
      <c r="CG196" s="112">
        <f t="shared" si="222"/>
        <v>1.1406296653787691</v>
      </c>
      <c r="CH196" s="112">
        <f t="shared" si="223"/>
        <v>0.88567719770205822</v>
      </c>
      <c r="CI196" s="112">
        <f t="shared" si="246"/>
        <v>1.2782032817515192</v>
      </c>
      <c r="CJ196" s="112">
        <f t="shared" si="247"/>
        <v>1.0075542240670061</v>
      </c>
      <c r="CK196" s="112">
        <f t="shared" si="248"/>
        <v>0.8647905503336043</v>
      </c>
      <c r="CL196" s="112">
        <f t="shared" si="249"/>
        <v>0.86479222794643718</v>
      </c>
      <c r="CM196" s="112"/>
      <c r="CN196" s="112">
        <f t="shared" si="250"/>
        <v>1.1320755006752599</v>
      </c>
    </row>
    <row r="197" spans="1:92" x14ac:dyDescent="0.2">
      <c r="A197" s="86" t="str">
        <f t="shared" si="224"/>
        <v>Electricity</v>
      </c>
      <c r="B197" s="86">
        <f t="shared" si="225"/>
        <v>1980</v>
      </c>
      <c r="D197" s="108">
        <f>Manufacturing!X261</f>
        <v>2223.900248361585</v>
      </c>
      <c r="E197" s="108">
        <f>NonManufacturing!H194</f>
        <v>385.73526516497839</v>
      </c>
      <c r="F197" s="108">
        <f t="shared" si="251"/>
        <v>2609.6355135265635</v>
      </c>
      <c r="G197" s="108"/>
      <c r="H197" s="126">
        <f t="shared" si="244"/>
        <v>677037.76008000004</v>
      </c>
      <c r="I197" s="126">
        <f t="shared" si="244"/>
        <v>875652.54369426053</v>
      </c>
      <c r="J197" s="126">
        <f t="shared" si="270"/>
        <v>1552690.3037742605</v>
      </c>
      <c r="L197" s="79">
        <f t="shared" si="252"/>
        <v>3.2847506882020951</v>
      </c>
      <c r="M197" s="79">
        <f t="shared" si="253"/>
        <v>0.4405117851169747</v>
      </c>
      <c r="N197" s="79">
        <f t="shared" si="254"/>
        <v>1.6807186257189175</v>
      </c>
      <c r="P197" s="262">
        <f>Manufacturing!BZ261</f>
        <v>1.0006958286348997</v>
      </c>
      <c r="Q197" s="262">
        <f>NonManufacturing!CR194</f>
        <v>1.0338555884434371</v>
      </c>
      <c r="R197" s="110"/>
      <c r="S197" s="262">
        <f>Manufacturing!CD261</f>
        <v>1.1849791805633181</v>
      </c>
      <c r="T197" s="262">
        <f>NonManufacturing!CV194</f>
        <v>0.97806640987522131</v>
      </c>
      <c r="V197" s="112">
        <f t="shared" si="213"/>
        <v>0.92390262297397863</v>
      </c>
      <c r="W197" s="113">
        <f t="shared" si="214"/>
        <v>1.0845058043280014</v>
      </c>
      <c r="X197" s="112">
        <f t="shared" si="255"/>
        <v>0.93611430184630617</v>
      </c>
      <c r="Y197" s="112">
        <f t="shared" si="256"/>
        <v>1.1522247848260234</v>
      </c>
      <c r="Z197" s="112">
        <f t="shared" si="257"/>
        <v>1.005460557172108</v>
      </c>
      <c r="AA197" s="112">
        <f t="shared" si="258"/>
        <v>1.0019760292271431</v>
      </c>
      <c r="AB197" s="112">
        <f t="shared" si="259"/>
        <v>1.0019777572491446</v>
      </c>
      <c r="AC197" s="112"/>
      <c r="AD197" s="112">
        <f t="shared" si="260"/>
        <v>1.0786141000174232</v>
      </c>
      <c r="AG197" s="89"/>
      <c r="AI197" s="109">
        <f t="shared" si="215"/>
        <v>0.8521880687300617</v>
      </c>
      <c r="AJ197" s="109">
        <f t="shared" si="216"/>
        <v>0.14781193126993825</v>
      </c>
      <c r="AL197" s="109">
        <f t="shared" si="226"/>
        <v>0.85311340682795467</v>
      </c>
      <c r="AM197" s="109">
        <f t="shared" si="227"/>
        <v>0.14688431382903519</v>
      </c>
      <c r="AN197" s="109">
        <f t="shared" si="228"/>
        <v>0.99999772065698989</v>
      </c>
      <c r="AO197" s="109"/>
      <c r="AP197" s="109">
        <f t="shared" si="229"/>
        <v>0.85311535137046768</v>
      </c>
      <c r="AQ197" s="109">
        <f t="shared" si="230"/>
        <v>0.14688464862953235</v>
      </c>
      <c r="AT197" s="19">
        <f t="shared" si="261"/>
        <v>4.6403727095695742E-2</v>
      </c>
      <c r="AU197" s="19">
        <f t="shared" si="262"/>
        <v>3.7610610576279228E-3</v>
      </c>
      <c r="AV197" s="19"/>
      <c r="AW197" s="19">
        <f t="shared" si="217"/>
        <v>0.43604172605075525</v>
      </c>
      <c r="AX197" s="19">
        <f t="shared" si="218"/>
        <v>0.5639582739492448</v>
      </c>
      <c r="AY197" s="19"/>
      <c r="AZ197" s="19">
        <f t="shared" si="233"/>
        <v>-2.5445261419756813E-2</v>
      </c>
      <c r="BA197" s="19">
        <f t="shared" si="234"/>
        <v>2.012743183622636E-2</v>
      </c>
      <c r="BB197" s="19"/>
      <c r="BC197" s="19"/>
      <c r="BD197" s="19">
        <f t="shared" si="263"/>
        <v>-2.9270552401463805E-2</v>
      </c>
      <c r="BE197" s="19">
        <f t="shared" si="264"/>
        <v>-1.7425521161097912E-2</v>
      </c>
      <c r="BF197" s="19"/>
      <c r="BG197" s="19"/>
      <c r="BH197" s="19">
        <f t="shared" si="237"/>
        <v>1.0409566791089082</v>
      </c>
      <c r="BI197" s="19">
        <f t="shared" si="238"/>
        <v>1.0691546734648611</v>
      </c>
      <c r="BJ197" s="19">
        <f t="shared" si="219"/>
        <v>1.005460557172108</v>
      </c>
      <c r="BK197" s="19"/>
      <c r="BL197" s="19">
        <f t="shared" si="239"/>
        <v>0.98142338011434216</v>
      </c>
      <c r="BM197" s="19">
        <f t="shared" si="240"/>
        <v>1.143399225474039</v>
      </c>
      <c r="BN197" s="19">
        <f t="shared" si="220"/>
        <v>0.93611430184630617</v>
      </c>
      <c r="BO197" s="19"/>
      <c r="BP197" s="19">
        <f t="shared" si="243"/>
        <v>0.9728448165863508</v>
      </c>
      <c r="BQ197" s="19">
        <f t="shared" si="241"/>
        <v>0.9352609243655996</v>
      </c>
      <c r="BR197" s="19">
        <f t="shared" si="221"/>
        <v>1.1522247848260234</v>
      </c>
      <c r="BU197" s="90"/>
      <c r="BW197" s="87">
        <f t="shared" si="269"/>
        <v>1994</v>
      </c>
      <c r="BX197" s="109">
        <f t="shared" si="265"/>
        <v>1.2201610139085011</v>
      </c>
      <c r="BY197" s="115">
        <f t="shared" si="266"/>
        <v>1.0186425780819421</v>
      </c>
      <c r="BZ197" s="109">
        <f t="shared" si="267"/>
        <v>0.97196106991335041</v>
      </c>
      <c r="CA197" s="109">
        <f t="shared" si="268"/>
        <v>1.2080570459319457</v>
      </c>
      <c r="CD197" s="89"/>
      <c r="CF197" s="112">
        <f t="shared" si="242"/>
        <v>0.73724407508952572</v>
      </c>
      <c r="CG197" s="112">
        <f t="shared" si="222"/>
        <v>1.1336463674772568</v>
      </c>
      <c r="CH197" s="112">
        <f t="shared" si="223"/>
        <v>0.86922430905895232</v>
      </c>
      <c r="CI197" s="112">
        <f t="shared" si="246"/>
        <v>1.2434934371956283</v>
      </c>
      <c r="CJ197" s="112">
        <f t="shared" si="247"/>
        <v>1.0488202991069435</v>
      </c>
      <c r="CK197" s="112">
        <f t="shared" si="248"/>
        <v>0.83577184384621872</v>
      </c>
      <c r="CL197" s="112">
        <f t="shared" si="249"/>
        <v>0.83577406766937057</v>
      </c>
      <c r="CM197" s="112"/>
      <c r="CN197" s="112">
        <f t="shared" si="250"/>
        <v>1.0808747237657119</v>
      </c>
    </row>
    <row r="198" spans="1:92" x14ac:dyDescent="0.2">
      <c r="A198" s="86" t="str">
        <f t="shared" si="224"/>
        <v>Electricity</v>
      </c>
      <c r="B198" s="86">
        <f t="shared" si="225"/>
        <v>1981</v>
      </c>
      <c r="D198" s="108">
        <f>Manufacturing!X262</f>
        <v>2249.5142990665904</v>
      </c>
      <c r="E198" s="108">
        <f>NonManufacturing!H195</f>
        <v>385.1839173691011</v>
      </c>
      <c r="F198" s="108">
        <f t="shared" si="251"/>
        <v>2634.6982164356914</v>
      </c>
      <c r="G198" s="108"/>
      <c r="H198" s="126">
        <f t="shared" si="244"/>
        <v>709318.75475999992</v>
      </c>
      <c r="I198" s="126">
        <f t="shared" si="244"/>
        <v>854251.8248642562</v>
      </c>
      <c r="J198" s="126">
        <f t="shared" si="270"/>
        <v>1563570.5796242561</v>
      </c>
      <c r="L198" s="79">
        <f t="shared" si="252"/>
        <v>3.1713729320856885</v>
      </c>
      <c r="M198" s="79">
        <f t="shared" si="253"/>
        <v>0.45090207144750116</v>
      </c>
      <c r="N198" s="79">
        <f t="shared" si="254"/>
        <v>1.6850523096110184</v>
      </c>
      <c r="P198" s="262">
        <f>Manufacturing!BZ262</f>
        <v>1.0091286179787069</v>
      </c>
      <c r="Q198" s="262">
        <f>NonManufacturing!CR195</f>
        <v>1.0266087649733062</v>
      </c>
      <c r="R198" s="110"/>
      <c r="S198" s="262">
        <f>Manufacturing!CD262</f>
        <v>1.1345181957865331</v>
      </c>
      <c r="T198" s="262">
        <f>NonManufacturing!CV195</f>
        <v>1.00820292847814</v>
      </c>
      <c r="V198" s="112">
        <f t="shared" ref="V198:V228" si="271">V42</f>
        <v>0.93037675073278303</v>
      </c>
      <c r="W198" s="113">
        <f t="shared" ref="W198:W228" si="272">N198/N$230</f>
        <v>1.0873021708721609</v>
      </c>
      <c r="X198" s="112">
        <f t="shared" si="255"/>
        <v>0.96376565318512974</v>
      </c>
      <c r="Y198" s="112">
        <f t="shared" si="256"/>
        <v>1.1152022810935589</v>
      </c>
      <c r="Z198" s="112">
        <f t="shared" si="257"/>
        <v>1.0116368660859445</v>
      </c>
      <c r="AA198" s="112">
        <f t="shared" si="258"/>
        <v>1.0115994641792714</v>
      </c>
      <c r="AB198" s="112">
        <f t="shared" si="259"/>
        <v>1.0116006608007422</v>
      </c>
      <c r="AC198" s="112"/>
      <c r="AD198" s="112">
        <f t="shared" si="260"/>
        <v>1.0747936548716805</v>
      </c>
      <c r="AG198" s="89"/>
      <c r="AI198" s="109">
        <f t="shared" si="215"/>
        <v>0.85380340148019274</v>
      </c>
      <c r="AJ198" s="109">
        <f t="shared" si="216"/>
        <v>0.14619659851980729</v>
      </c>
      <c r="AL198" s="109">
        <f t="shared" si="226"/>
        <v>0.8529954801897951</v>
      </c>
      <c r="AM198" s="109">
        <f t="shared" si="227"/>
        <v>0.14700278573092951</v>
      </c>
      <c r="AN198" s="109">
        <f t="shared" si="228"/>
        <v>0.9999982659207246</v>
      </c>
      <c r="AO198" s="109"/>
      <c r="AP198" s="109">
        <f t="shared" si="229"/>
        <v>0.85299695935414432</v>
      </c>
      <c r="AQ198" s="109">
        <f t="shared" si="230"/>
        <v>0.1470030406458557</v>
      </c>
      <c r="AT198" s="19">
        <f t="shared" si="261"/>
        <v>8.3916173313978559E-3</v>
      </c>
      <c r="AU198" s="19">
        <f t="shared" si="262"/>
        <v>-7.0341943446792024E-3</v>
      </c>
      <c r="AV198" s="19"/>
      <c r="AW198" s="19">
        <f t="shared" si="217"/>
        <v>0.45365317306651892</v>
      </c>
      <c r="AX198" s="19">
        <f t="shared" si="218"/>
        <v>0.54634682693348113</v>
      </c>
      <c r="AY198" s="19"/>
      <c r="AZ198" s="19">
        <f t="shared" si="233"/>
        <v>3.9595029395565022E-2</v>
      </c>
      <c r="BA198" s="19">
        <f t="shared" si="234"/>
        <v>-3.1726278156066171E-2</v>
      </c>
      <c r="BB198" s="19"/>
      <c r="BC198" s="19"/>
      <c r="BD198" s="19">
        <f t="shared" si="263"/>
        <v>-4.3517141583287823E-2</v>
      </c>
      <c r="BE198" s="19">
        <f t="shared" si="264"/>
        <v>3.0347174816883874E-2</v>
      </c>
      <c r="BF198" s="19"/>
      <c r="BG198" s="19"/>
      <c r="BH198" s="19">
        <f t="shared" si="237"/>
        <v>1.0061427659889588</v>
      </c>
      <c r="BI198" s="19">
        <f t="shared" si="238"/>
        <v>1.0757222404299573</v>
      </c>
      <c r="BJ198" s="19">
        <f t="shared" ref="BJ198:BJ228" si="273">BI198/BI$230</f>
        <v>1.0116368660859445</v>
      </c>
      <c r="BK198" s="19"/>
      <c r="BL198" s="19">
        <f t="shared" si="239"/>
        <v>1.0295384348730563</v>
      </c>
      <c r="BM198" s="19">
        <f t="shared" si="240"/>
        <v>1.1771734490296069</v>
      </c>
      <c r="BN198" s="19">
        <f t="shared" ref="BN198:BN228" si="274">BM198/BM$230</f>
        <v>0.96376565318512974</v>
      </c>
      <c r="BO198" s="19"/>
      <c r="BP198" s="19">
        <f t="shared" si="243"/>
        <v>0.96786867960138989</v>
      </c>
      <c r="BQ198" s="19">
        <f t="shared" si="241"/>
        <v>0.90520975594850828</v>
      </c>
      <c r="BR198" s="19">
        <f t="shared" ref="BR198:BR228" si="275">BQ198/BQ$230</f>
        <v>1.1152022810935589</v>
      </c>
      <c r="BU198" s="90"/>
      <c r="BW198" s="87">
        <f t="shared" si="269"/>
        <v>1995</v>
      </c>
      <c r="BX198" s="109">
        <f t="shared" si="265"/>
        <v>1.2407125537004737</v>
      </c>
      <c r="BY198" s="115">
        <f t="shared" si="266"/>
        <v>1.0235005066459346</v>
      </c>
      <c r="BZ198" s="109">
        <f t="shared" si="267"/>
        <v>0.96755873162551242</v>
      </c>
      <c r="CA198" s="109">
        <f t="shared" si="268"/>
        <v>1.2286725464193302</v>
      </c>
      <c r="CD198" s="89"/>
      <c r="CF198" s="112">
        <f t="shared" si="242"/>
        <v>0.74241021729203105</v>
      </c>
      <c r="CG198" s="112">
        <f t="shared" si="222"/>
        <v>1.1365694415283778</v>
      </c>
      <c r="CH198" s="112">
        <f t="shared" si="223"/>
        <v>0.8948998347021675</v>
      </c>
      <c r="CI198" s="112">
        <f t="shared" si="246"/>
        <v>1.2035383511515267</v>
      </c>
      <c r="CJ198" s="112">
        <f t="shared" si="247"/>
        <v>1.0552629567688272</v>
      </c>
      <c r="CK198" s="112">
        <f t="shared" si="248"/>
        <v>0.84379897796865699</v>
      </c>
      <c r="CL198" s="112">
        <f t="shared" si="249"/>
        <v>0.84380076605256527</v>
      </c>
      <c r="CM198" s="112"/>
      <c r="CN198" s="112">
        <f t="shared" si="250"/>
        <v>1.0770462715032205</v>
      </c>
    </row>
    <row r="199" spans="1:92" x14ac:dyDescent="0.2">
      <c r="A199" s="86" t="str">
        <f t="shared" si="224"/>
        <v>Electricity</v>
      </c>
      <c r="B199" s="86">
        <f t="shared" si="225"/>
        <v>1982</v>
      </c>
      <c r="D199" s="108">
        <f>Manufacturing!X263</f>
        <v>2081.2337727948006</v>
      </c>
      <c r="E199" s="108">
        <f>NonManufacturing!H196</f>
        <v>362.46874016397516</v>
      </c>
      <c r="F199" s="108">
        <f t="shared" si="251"/>
        <v>2443.702512958776</v>
      </c>
      <c r="G199" s="108"/>
      <c r="H199" s="126">
        <f t="shared" si="244"/>
        <v>657750.76811999991</v>
      </c>
      <c r="I199" s="126">
        <f t="shared" si="244"/>
        <v>786799.42142843758</v>
      </c>
      <c r="J199" s="126">
        <f t="shared" si="270"/>
        <v>1444550.1895484375</v>
      </c>
      <c r="L199" s="79">
        <f t="shared" si="252"/>
        <v>3.1641677572546762</v>
      </c>
      <c r="M199" s="79">
        <f t="shared" si="253"/>
        <v>0.46068760384433388</v>
      </c>
      <c r="N199" s="79">
        <f t="shared" si="254"/>
        <v>1.6916702033888285</v>
      </c>
      <c r="P199" s="262">
        <f>Manufacturing!BZ263</f>
        <v>1.0328833406903157</v>
      </c>
      <c r="Q199" s="262">
        <f>NonManufacturing!CR196</f>
        <v>1.0348105354767403</v>
      </c>
      <c r="R199" s="110"/>
      <c r="S199" s="262">
        <f>Manufacturing!CD263</f>
        <v>1.1059072642416412</v>
      </c>
      <c r="T199" s="262">
        <f>NonManufacturing!CV196</f>
        <v>1.0219187715822089</v>
      </c>
      <c r="V199" s="112">
        <f t="shared" si="271"/>
        <v>0.85955564087517811</v>
      </c>
      <c r="W199" s="113">
        <f t="shared" si="272"/>
        <v>1.091572453895526</v>
      </c>
      <c r="X199" s="112">
        <f t="shared" si="255"/>
        <v>0.96636904506484478</v>
      </c>
      <c r="Y199" s="112">
        <f t="shared" si="256"/>
        <v>1.0933484596221836</v>
      </c>
      <c r="Z199" s="112">
        <f t="shared" si="257"/>
        <v>1.0331188463488756</v>
      </c>
      <c r="AA199" s="112">
        <f t="shared" si="258"/>
        <v>0.93826579972377522</v>
      </c>
      <c r="AB199" s="112">
        <f t="shared" si="259"/>
        <v>0.93826726016985951</v>
      </c>
      <c r="AC199" s="112"/>
      <c r="AD199" s="112">
        <f t="shared" si="260"/>
        <v>1.0565781068482085</v>
      </c>
      <c r="AG199" s="89"/>
      <c r="AI199" s="109">
        <f t="shared" si="215"/>
        <v>0.85167231353168804</v>
      </c>
      <c r="AJ199" s="109">
        <f t="shared" si="216"/>
        <v>0.14832768646831188</v>
      </c>
      <c r="AL199" s="109">
        <f t="shared" si="226"/>
        <v>0.85273741368667078</v>
      </c>
      <c r="AM199" s="109">
        <f t="shared" si="227"/>
        <v>0.14725957247438029</v>
      </c>
      <c r="AN199" s="109">
        <f t="shared" si="228"/>
        <v>0.99999698616105104</v>
      </c>
      <c r="AO199" s="109"/>
      <c r="AP199" s="109">
        <f t="shared" si="229"/>
        <v>0.85273998370764703</v>
      </c>
      <c r="AQ199" s="109">
        <f t="shared" si="230"/>
        <v>0.14726001629235302</v>
      </c>
      <c r="AT199" s="19">
        <f t="shared" si="261"/>
        <v>2.3267047234350212E-2</v>
      </c>
      <c r="AU199" s="19">
        <f t="shared" si="262"/>
        <v>7.9574434761783656E-3</v>
      </c>
      <c r="AV199" s="19"/>
      <c r="AW199" s="19">
        <f t="shared" si="217"/>
        <v>0.45533258233527424</v>
      </c>
      <c r="AX199" s="19">
        <f t="shared" si="218"/>
        <v>0.54466741766472582</v>
      </c>
      <c r="AY199" s="19"/>
      <c r="AZ199" s="19">
        <f t="shared" si="233"/>
        <v>3.6951320076528084E-3</v>
      </c>
      <c r="BA199" s="19">
        <f t="shared" si="234"/>
        <v>-3.0786226733739842E-3</v>
      </c>
      <c r="BB199" s="19"/>
      <c r="BC199" s="19"/>
      <c r="BD199" s="19">
        <f t="shared" si="263"/>
        <v>-2.5542012002659081E-2</v>
      </c>
      <c r="BE199" s="19">
        <f t="shared" si="264"/>
        <v>1.3512541439865427E-2</v>
      </c>
      <c r="BF199" s="19"/>
      <c r="BG199" s="19"/>
      <c r="BH199" s="19">
        <f t="shared" si="237"/>
        <v>1.0212348728907494</v>
      </c>
      <c r="BI199" s="19">
        <f t="shared" si="238"/>
        <v>1.0985650654712398</v>
      </c>
      <c r="BJ199" s="19">
        <f t="shared" si="273"/>
        <v>1.0331188463488756</v>
      </c>
      <c r="BK199" s="19"/>
      <c r="BL199" s="19">
        <f t="shared" si="239"/>
        <v>1.002701270657562</v>
      </c>
      <c r="BM199" s="19">
        <f t="shared" si="240"/>
        <v>1.1803533131263315</v>
      </c>
      <c r="BN199" s="19">
        <f t="shared" si="274"/>
        <v>0.96636904506484478</v>
      </c>
      <c r="BO199" s="19"/>
      <c r="BP199" s="19">
        <f t="shared" si="243"/>
        <v>0.98040371523456216</v>
      </c>
      <c r="BQ199" s="19">
        <f t="shared" si="241"/>
        <v>0.88747100779848886</v>
      </c>
      <c r="BR199" s="19">
        <f t="shared" si="275"/>
        <v>1.0933484596221836</v>
      </c>
      <c r="BU199" s="90"/>
      <c r="BW199" s="87">
        <f t="shared" si="269"/>
        <v>1996</v>
      </c>
      <c r="BX199" s="109">
        <f t="shared" si="265"/>
        <v>1.2531841952908016</v>
      </c>
      <c r="BY199" s="115">
        <f t="shared" si="266"/>
        <v>1.0373989721664971</v>
      </c>
      <c r="BZ199" s="109">
        <f t="shared" si="267"/>
        <v>0.96693399637693556</v>
      </c>
      <c r="CA199" s="109">
        <f t="shared" si="268"/>
        <v>1.2570621506435224</v>
      </c>
      <c r="CD199" s="89"/>
      <c r="CF199" s="112">
        <f t="shared" si="242"/>
        <v>0.68589728796868366</v>
      </c>
      <c r="CG199" s="112">
        <f t="shared" si="222"/>
        <v>1.1410332173958915</v>
      </c>
      <c r="CH199" s="112">
        <f t="shared" si="223"/>
        <v>0.89731720136710547</v>
      </c>
      <c r="CI199" s="112">
        <f t="shared" si="246"/>
        <v>1.1799534708962358</v>
      </c>
      <c r="CJ199" s="112">
        <f t="shared" si="247"/>
        <v>1.0776713315221298</v>
      </c>
      <c r="CK199" s="112">
        <f t="shared" si="248"/>
        <v>0.78262963841345312</v>
      </c>
      <c r="CL199" s="112">
        <f t="shared" si="249"/>
        <v>0.78263158929402321</v>
      </c>
      <c r="CM199" s="112"/>
      <c r="CN199" s="112">
        <f t="shared" si="250"/>
        <v>1.0587925462480128</v>
      </c>
    </row>
    <row r="200" spans="1:92" x14ac:dyDescent="0.2">
      <c r="A200" s="86" t="str">
        <f t="shared" si="224"/>
        <v>Electricity</v>
      </c>
      <c r="B200" s="86">
        <f t="shared" si="225"/>
        <v>1983</v>
      </c>
      <c r="D200" s="108">
        <f>Manufacturing!X264</f>
        <v>2108.0173077764284</v>
      </c>
      <c r="E200" s="108">
        <f>NonManufacturing!H197</f>
        <v>349.03073206140152</v>
      </c>
      <c r="F200" s="108">
        <f t="shared" si="251"/>
        <v>2457.0480398378299</v>
      </c>
      <c r="G200" s="108"/>
      <c r="H200" s="126">
        <f t="shared" si="244"/>
        <v>709742.47223999992</v>
      </c>
      <c r="I200" s="126">
        <f t="shared" si="244"/>
        <v>757163.95807559357</v>
      </c>
      <c r="J200" s="126">
        <f t="shared" si="270"/>
        <v>1466906.4303155935</v>
      </c>
      <c r="L200" s="79">
        <f t="shared" si="252"/>
        <v>2.9701157676577665</v>
      </c>
      <c r="M200" s="79">
        <f t="shared" si="253"/>
        <v>0.46097113886468838</v>
      </c>
      <c r="N200" s="79">
        <f t="shared" si="254"/>
        <v>1.6749862084313143</v>
      </c>
      <c r="P200" s="262">
        <f>Manufacturing!BZ264</f>
        <v>0.99994614931642145</v>
      </c>
      <c r="Q200" s="262">
        <f>NonManufacturing!CR197</f>
        <v>1.0354719444830083</v>
      </c>
      <c r="R200" s="110"/>
      <c r="S200" s="262">
        <f>Manufacturing!CD264</f>
        <v>1.0722776978294557</v>
      </c>
      <c r="T200" s="262">
        <f>NonManufacturing!CV197</f>
        <v>1.0218945685713983</v>
      </c>
      <c r="V200" s="112">
        <f t="shared" si="271"/>
        <v>0.87285835129618439</v>
      </c>
      <c r="W200" s="113">
        <f t="shared" si="272"/>
        <v>1.080806886659033</v>
      </c>
      <c r="X200" s="112">
        <f t="shared" si="255"/>
        <v>1.009940238309796</v>
      </c>
      <c r="Y200" s="112">
        <f t="shared" si="256"/>
        <v>1.0648602739632276</v>
      </c>
      <c r="Z200" s="112">
        <f t="shared" si="257"/>
        <v>1.0049840005095314</v>
      </c>
      <c r="AA200" s="112">
        <f t="shared" si="258"/>
        <v>0.94338989598165668</v>
      </c>
      <c r="AB200" s="112">
        <f t="shared" si="259"/>
        <v>0.94339131715876534</v>
      </c>
      <c r="AC200" s="112"/>
      <c r="AD200" s="112">
        <f t="shared" si="260"/>
        <v>1.0754452388530567</v>
      </c>
      <c r="AG200" s="89"/>
      <c r="AI200" s="109">
        <f t="shared" si="215"/>
        <v>0.85794712744630008</v>
      </c>
      <c r="AJ200" s="109">
        <f t="shared" si="216"/>
        <v>0.14205287255369994</v>
      </c>
      <c r="AL200" s="109">
        <f t="shared" si="226"/>
        <v>0.85480588206838237</v>
      </c>
      <c r="AM200" s="109">
        <f t="shared" si="227"/>
        <v>0.14516767802457781</v>
      </c>
      <c r="AN200" s="109">
        <f t="shared" si="228"/>
        <v>0.99997356009296023</v>
      </c>
      <c r="AO200" s="109"/>
      <c r="AP200" s="109">
        <f t="shared" si="229"/>
        <v>0.85482848365402508</v>
      </c>
      <c r="AQ200" s="109">
        <f t="shared" si="230"/>
        <v>0.1451715163459748</v>
      </c>
      <c r="AT200" s="19">
        <f t="shared" si="261"/>
        <v>-3.240810335772476E-2</v>
      </c>
      <c r="AU200" s="19">
        <f t="shared" si="262"/>
        <v>6.3895534563308115E-4</v>
      </c>
      <c r="AV200" s="19"/>
      <c r="AW200" s="19">
        <f t="shared" si="217"/>
        <v>0.48383622675053944</v>
      </c>
      <c r="AX200" s="19">
        <f t="shared" si="218"/>
        <v>0.5161637732494605</v>
      </c>
      <c r="AY200" s="19"/>
      <c r="AZ200" s="19">
        <f t="shared" si="233"/>
        <v>6.0718372848326263E-2</v>
      </c>
      <c r="BA200" s="19">
        <f t="shared" si="234"/>
        <v>-5.3751260429953797E-2</v>
      </c>
      <c r="BB200" s="19"/>
      <c r="BC200" s="19"/>
      <c r="BD200" s="19">
        <f t="shared" si="263"/>
        <v>-3.0880976117364473E-2</v>
      </c>
      <c r="BE200" s="19">
        <f t="shared" si="264"/>
        <v>-2.3684169523998415E-5</v>
      </c>
      <c r="BF200" s="19"/>
      <c r="BG200" s="19"/>
      <c r="BH200" s="19">
        <f t="shared" si="237"/>
        <v>0.97276707714821486</v>
      </c>
      <c r="BI200" s="19">
        <f t="shared" si="238"/>
        <v>1.0686479277955951</v>
      </c>
      <c r="BJ200" s="19">
        <f t="shared" si="273"/>
        <v>1.0049840005095314</v>
      </c>
      <c r="BK200" s="19"/>
      <c r="BL200" s="19">
        <f t="shared" si="239"/>
        <v>1.0450875299322397</v>
      </c>
      <c r="BM200" s="19">
        <f t="shared" si="240"/>
        <v>1.2335725284625334</v>
      </c>
      <c r="BN200" s="19">
        <f t="shared" si="274"/>
        <v>1.009940238309796</v>
      </c>
      <c r="BO200" s="19"/>
      <c r="BP200" s="19">
        <f t="shared" si="243"/>
        <v>0.97394409311300401</v>
      </c>
      <c r="BQ200" s="19">
        <f t="shared" si="241"/>
        <v>0.86434714585438299</v>
      </c>
      <c r="BR200" s="19">
        <f t="shared" si="275"/>
        <v>1.0648602739632276</v>
      </c>
      <c r="BU200" s="90"/>
      <c r="BW200" s="87">
        <f t="shared" si="269"/>
        <v>1997</v>
      </c>
      <c r="BX200" s="109">
        <f t="shared" si="265"/>
        <v>1.313848889728906</v>
      </c>
      <c r="BY200" s="115">
        <f t="shared" si="266"/>
        <v>1.0406804797498981</v>
      </c>
      <c r="BZ200" s="109">
        <f t="shared" si="267"/>
        <v>0.91413721437005213</v>
      </c>
      <c r="CA200" s="109">
        <f t="shared" si="268"/>
        <v>1.2498937046134562</v>
      </c>
      <c r="CD200" s="89"/>
      <c r="CF200" s="112">
        <f t="shared" si="242"/>
        <v>0.69651241579346401</v>
      </c>
      <c r="CG200" s="112">
        <f t="shared" si="222"/>
        <v>1.1297798463740141</v>
      </c>
      <c r="CH200" s="112">
        <f t="shared" si="223"/>
        <v>0.93777501754245851</v>
      </c>
      <c r="CI200" s="112">
        <f t="shared" si="246"/>
        <v>1.1492087131275759</v>
      </c>
      <c r="CJ200" s="112">
        <f t="shared" si="247"/>
        <v>1.048323191291207</v>
      </c>
      <c r="CK200" s="112">
        <f t="shared" si="248"/>
        <v>0.78690376798599238</v>
      </c>
      <c r="CL200" s="112">
        <f t="shared" si="249"/>
        <v>0.78690569011273293</v>
      </c>
      <c r="CM200" s="112"/>
      <c r="CN200" s="112">
        <f t="shared" si="250"/>
        <v>1.0776992211131586</v>
      </c>
    </row>
    <row r="201" spans="1:92" x14ac:dyDescent="0.2">
      <c r="A201" s="86" t="str">
        <f t="shared" si="224"/>
        <v>Electricity</v>
      </c>
      <c r="B201" s="86">
        <f t="shared" si="225"/>
        <v>1984</v>
      </c>
      <c r="D201" s="108">
        <f>Manufacturing!X265</f>
        <v>2294.746851086019</v>
      </c>
      <c r="E201" s="108">
        <f>NonManufacturing!H198</f>
        <v>388.53478948795879</v>
      </c>
      <c r="F201" s="108">
        <f t="shared" si="251"/>
        <v>2683.2816405739777</v>
      </c>
      <c r="G201" s="108"/>
      <c r="H201" s="126">
        <f t="shared" si="244"/>
        <v>777521.57579999999</v>
      </c>
      <c r="I201" s="126">
        <f t="shared" si="244"/>
        <v>844156.45757647674</v>
      </c>
      <c r="J201" s="126">
        <f t="shared" si="270"/>
        <v>1621678.0333764767</v>
      </c>
      <c r="L201" s="79">
        <f t="shared" si="252"/>
        <v>2.9513609943555976</v>
      </c>
      <c r="M201" s="79">
        <f t="shared" si="253"/>
        <v>0.46026395462686998</v>
      </c>
      <c r="N201" s="79">
        <f t="shared" si="254"/>
        <v>1.6546327848982136</v>
      </c>
      <c r="P201" s="262">
        <f>Manufacturing!BZ265</f>
        <v>1.0270792555848607</v>
      </c>
      <c r="Q201" s="262">
        <f>NonManufacturing!CR198</f>
        <v>1.0348490286751342</v>
      </c>
      <c r="R201" s="110"/>
      <c r="S201" s="262">
        <f>Manufacturing!CD265</f>
        <v>1.0373600114851562</v>
      </c>
      <c r="T201" s="262">
        <f>NonManufacturing!CV198</f>
        <v>1.020941035813655</v>
      </c>
      <c r="V201" s="112">
        <f t="shared" si="271"/>
        <v>0.96495262771579593</v>
      </c>
      <c r="W201" s="113">
        <f t="shared" si="272"/>
        <v>1.0676735723601258</v>
      </c>
      <c r="X201" s="112">
        <f t="shared" si="255"/>
        <v>1.0033170187256251</v>
      </c>
      <c r="Y201" s="112">
        <f t="shared" si="256"/>
        <v>1.0349486332493145</v>
      </c>
      <c r="Z201" s="112">
        <f t="shared" si="257"/>
        <v>1.0282089845058184</v>
      </c>
      <c r="AA201" s="112">
        <f t="shared" si="258"/>
        <v>1.0302541246006405</v>
      </c>
      <c r="AB201" s="112">
        <f t="shared" si="259"/>
        <v>1.0302544191916143</v>
      </c>
      <c r="AC201" s="112"/>
      <c r="AD201" s="112">
        <f t="shared" si="260"/>
        <v>1.0383815772458627</v>
      </c>
      <c r="AG201" s="89"/>
      <c r="AI201" s="109">
        <f t="shared" si="215"/>
        <v>0.85520163682674488</v>
      </c>
      <c r="AJ201" s="109">
        <f t="shared" si="216"/>
        <v>0.14479836317325517</v>
      </c>
      <c r="AL201" s="109">
        <f t="shared" si="226"/>
        <v>0.8565736488159108</v>
      </c>
      <c r="AM201" s="109">
        <f t="shared" si="227"/>
        <v>0.1434212381816381</v>
      </c>
      <c r="AN201" s="109">
        <f t="shared" si="228"/>
        <v>0.9999948869975489</v>
      </c>
      <c r="AO201" s="109"/>
      <c r="AP201" s="109">
        <f t="shared" si="229"/>
        <v>0.85657802850147013</v>
      </c>
      <c r="AQ201" s="109">
        <f t="shared" si="230"/>
        <v>0.14342197149852992</v>
      </c>
      <c r="AT201" s="19">
        <f t="shared" si="261"/>
        <v>2.6772952044814217E-2</v>
      </c>
      <c r="AU201" s="19">
        <f t="shared" si="262"/>
        <v>-6.0175773201105688E-4</v>
      </c>
      <c r="AV201" s="19"/>
      <c r="AW201" s="19">
        <f t="shared" si="217"/>
        <v>0.47945495949102268</v>
      </c>
      <c r="AX201" s="19">
        <f t="shared" si="218"/>
        <v>0.52054504050897732</v>
      </c>
      <c r="AY201" s="19"/>
      <c r="AZ201" s="19">
        <f t="shared" si="233"/>
        <v>-9.0965173009144428E-3</v>
      </c>
      <c r="BA201" s="19">
        <f t="shared" si="234"/>
        <v>8.4523123273634888E-3</v>
      </c>
      <c r="BB201" s="19"/>
      <c r="BC201" s="19"/>
      <c r="BD201" s="19">
        <f t="shared" si="263"/>
        <v>-3.3106040254548913E-2</v>
      </c>
      <c r="BE201" s="19">
        <f t="shared" si="264"/>
        <v>-9.3353848439516984E-4</v>
      </c>
      <c r="BF201" s="19"/>
      <c r="BG201" s="19"/>
      <c r="BH201" s="19">
        <f t="shared" si="237"/>
        <v>1.0231098047177982</v>
      </c>
      <c r="BI201" s="19">
        <f t="shared" si="238"/>
        <v>1.0933441727190312</v>
      </c>
      <c r="BJ201" s="19">
        <f t="shared" si="273"/>
        <v>1.0282089845058184</v>
      </c>
      <c r="BK201" s="19"/>
      <c r="BL201" s="19">
        <f t="shared" si="239"/>
        <v>0.9934419688087136</v>
      </c>
      <c r="BM201" s="19">
        <f t="shared" si="240"/>
        <v>1.2254827213441621</v>
      </c>
      <c r="BN201" s="19">
        <f t="shared" si="274"/>
        <v>1.0033170187256251</v>
      </c>
      <c r="BO201" s="19"/>
      <c r="BP201" s="19">
        <f t="shared" si="243"/>
        <v>0.97191026706012118</v>
      </c>
      <c r="BQ201" s="19">
        <f t="shared" si="241"/>
        <v>0.8400678653599869</v>
      </c>
      <c r="BR201" s="19">
        <f t="shared" si="275"/>
        <v>1.0349486332493145</v>
      </c>
      <c r="BU201" s="90"/>
      <c r="BW201" s="87">
        <f t="shared" si="269"/>
        <v>1998</v>
      </c>
      <c r="BX201" s="109">
        <f t="shared" si="265"/>
        <v>1.3554499440435852</v>
      </c>
      <c r="BY201" s="115">
        <f t="shared" si="266"/>
        <v>1.041755694622194</v>
      </c>
      <c r="BZ201" s="109">
        <f t="shared" si="267"/>
        <v>0.89013340524730933</v>
      </c>
      <c r="CA201" s="109">
        <f t="shared" si="268"/>
        <v>1.2569067488888206</v>
      </c>
      <c r="CD201" s="89"/>
      <c r="CF201" s="112">
        <f t="shared" si="242"/>
        <v>0.77000063625274062</v>
      </c>
      <c r="CG201" s="112">
        <f t="shared" si="222"/>
        <v>1.11605144216587</v>
      </c>
      <c r="CH201" s="112">
        <f t="shared" si="223"/>
        <v>0.93162505972700593</v>
      </c>
      <c r="CI201" s="112">
        <f t="shared" si="246"/>
        <v>1.1169277472836407</v>
      </c>
      <c r="CJ201" s="112">
        <f t="shared" si="247"/>
        <v>1.072549735523086</v>
      </c>
      <c r="CK201" s="112">
        <f t="shared" si="248"/>
        <v>0.85935927031289461</v>
      </c>
      <c r="CL201" s="112">
        <f t="shared" si="249"/>
        <v>0.85936032055850853</v>
      </c>
      <c r="CM201" s="112"/>
      <c r="CN201" s="112">
        <f t="shared" si="250"/>
        <v>1.0405578792738721</v>
      </c>
    </row>
    <row r="202" spans="1:92" x14ac:dyDescent="0.2">
      <c r="A202" s="86" t="str">
        <f t="shared" si="224"/>
        <v>Electricity</v>
      </c>
      <c r="B202" s="86">
        <f t="shared" si="225"/>
        <v>1985</v>
      </c>
      <c r="D202" s="108">
        <f>Manufacturing!X266</f>
        <v>2221.7681043924754</v>
      </c>
      <c r="E202" s="108">
        <f>NonManufacturing!H199</f>
        <v>382.71637108243272</v>
      </c>
      <c r="F202" s="108">
        <f>D202+E202</f>
        <v>2604.4844754749083</v>
      </c>
      <c r="G202" s="108"/>
      <c r="H202" s="126">
        <f t="shared" si="244"/>
        <v>802065.80316000001</v>
      </c>
      <c r="I202" s="126">
        <f t="shared" si="244"/>
        <v>878512.06853848882</v>
      </c>
      <c r="J202" s="126">
        <f t="shared" si="270"/>
        <v>1680577.8716984889</v>
      </c>
      <c r="L202" s="79">
        <f>D202/H202*1000</f>
        <v>2.7700571395003939</v>
      </c>
      <c r="M202" s="79">
        <f>E202/I202*1000</f>
        <v>0.43564156348942112</v>
      </c>
      <c r="N202" s="79">
        <f>F202/J202*1000</f>
        <v>1.5497553069901282</v>
      </c>
      <c r="P202" s="262">
        <f>Manufacturing!BZ266</f>
        <v>1</v>
      </c>
      <c r="Q202" s="262">
        <f>NonManufacturing!CR199</f>
        <v>1</v>
      </c>
      <c r="R202" s="110"/>
      <c r="S202" s="262">
        <f>Manufacturing!CD266</f>
        <v>1</v>
      </c>
      <c r="T202" s="262">
        <f>NonManufacturing!CV199</f>
        <v>1</v>
      </c>
      <c r="V202" s="112">
        <f t="shared" si="271"/>
        <v>1</v>
      </c>
      <c r="W202" s="113">
        <f t="shared" si="272"/>
        <v>1</v>
      </c>
      <c r="X202" s="112">
        <f t="shared" ref="X202:X227" si="276">BN202</f>
        <v>1</v>
      </c>
      <c r="Y202" s="112">
        <f t="shared" ref="Y202:Y227" si="277">BR202</f>
        <v>1</v>
      </c>
      <c r="Z202" s="112">
        <f t="shared" ref="Z202:Z227" si="278">BJ202</f>
        <v>1</v>
      </c>
      <c r="AA202" s="112">
        <f t="shared" ref="AA202:AA227" si="279">V202*X202*Y202*Z202</f>
        <v>1</v>
      </c>
      <c r="AB202" s="112">
        <f t="shared" si="259"/>
        <v>1</v>
      </c>
      <c r="AC202" s="112"/>
      <c r="AD202" s="112">
        <f t="shared" ref="AD202:AD227" si="280">X202*Y202</f>
        <v>1</v>
      </c>
      <c r="AG202" s="89"/>
      <c r="AI202" s="109">
        <f t="shared" si="215"/>
        <v>0.85305484648256635</v>
      </c>
      <c r="AJ202" s="109">
        <f t="shared" si="216"/>
        <v>0.14694515351743351</v>
      </c>
      <c r="AL202" s="109">
        <f t="shared" si="226"/>
        <v>0.85412779200413225</v>
      </c>
      <c r="AM202" s="109">
        <f t="shared" si="227"/>
        <v>0.14586912545317168</v>
      </c>
      <c r="AN202" s="109">
        <f t="shared" si="228"/>
        <v>0.9999969174573039</v>
      </c>
      <c r="AO202" s="109"/>
      <c r="AP202" s="109">
        <f t="shared" si="229"/>
        <v>0.85413042489763502</v>
      </c>
      <c r="AQ202" s="109">
        <f t="shared" si="230"/>
        <v>0.14586957510236501</v>
      </c>
      <c r="AT202" s="19">
        <f t="shared" si="261"/>
        <v>-2.6719099911235486E-2</v>
      </c>
      <c r="AU202" s="19">
        <f t="shared" si="262"/>
        <v>-3.4255550063487558E-2</v>
      </c>
      <c r="AV202" s="19"/>
      <c r="AW202" s="19">
        <f t="shared" si="217"/>
        <v>0.47725595860035097</v>
      </c>
      <c r="AX202" s="19">
        <f t="shared" si="218"/>
        <v>0.52274404139964892</v>
      </c>
      <c r="AY202" s="19"/>
      <c r="AZ202" s="19">
        <f t="shared" si="233"/>
        <v>-4.5970098628945718E-3</v>
      </c>
      <c r="BA202" s="19">
        <f t="shared" si="234"/>
        <v>4.2155222081237953E-3</v>
      </c>
      <c r="BB202" s="19"/>
      <c r="BC202" s="19"/>
      <c r="BD202" s="19">
        <f t="shared" si="263"/>
        <v>-3.6679035330015743E-2</v>
      </c>
      <c r="BE202" s="19">
        <f t="shared" si="264"/>
        <v>-2.0724786108049634E-2</v>
      </c>
      <c r="BF202" s="19"/>
      <c r="BG202" s="19"/>
      <c r="BH202" s="19">
        <f t="shared" si="237"/>
        <v>0.97256493093242491</v>
      </c>
      <c r="BI202" s="19">
        <f t="shared" si="238"/>
        <v>1.0633481998258538</v>
      </c>
      <c r="BJ202" s="19">
        <f t="shared" si="273"/>
        <v>1</v>
      </c>
      <c r="BK202" s="19"/>
      <c r="BL202" s="19">
        <f t="shared" si="239"/>
        <v>0.99669394751238416</v>
      </c>
      <c r="BM202" s="19">
        <f t="shared" si="240"/>
        <v>1.2214312111447321</v>
      </c>
      <c r="BN202" s="19">
        <f t="shared" si="274"/>
        <v>1</v>
      </c>
      <c r="BO202" s="19"/>
      <c r="BP202" s="19">
        <f t="shared" si="243"/>
        <v>0.96623152867056783</v>
      </c>
      <c r="BQ202" s="19">
        <f t="shared" si="241"/>
        <v>0.81170005773380094</v>
      </c>
      <c r="BR202" s="19">
        <f t="shared" si="275"/>
        <v>1</v>
      </c>
      <c r="BU202" s="90"/>
      <c r="BW202" s="87">
        <f t="shared" si="269"/>
        <v>1999</v>
      </c>
      <c r="BX202" s="109">
        <f t="shared" si="265"/>
        <v>1.3821585760040638</v>
      </c>
      <c r="BY202" s="115">
        <f t="shared" si="266"/>
        <v>1.0399282032323927</v>
      </c>
      <c r="BZ202" s="109">
        <f t="shared" si="267"/>
        <v>0.88012302514807383</v>
      </c>
      <c r="CA202" s="109">
        <f t="shared" si="268"/>
        <v>1.2650360115136963</v>
      </c>
      <c r="CD202" s="89"/>
      <c r="CF202" s="112">
        <f t="shared" si="242"/>
        <v>0.79796729304262393</v>
      </c>
      <c r="CG202" s="112">
        <f t="shared" si="222"/>
        <v>1.0453114800798182</v>
      </c>
      <c r="CH202" s="112">
        <f t="shared" si="223"/>
        <v>0.92854505838077028</v>
      </c>
      <c r="CI202" s="112">
        <f t="shared" si="246"/>
        <v>1.0792108046724458</v>
      </c>
      <c r="CJ202" s="112">
        <f t="shared" si="247"/>
        <v>1.0431242594506007</v>
      </c>
      <c r="CK202" s="112">
        <f t="shared" si="248"/>
        <v>0.83412359125085744</v>
      </c>
      <c r="CL202" s="112">
        <f t="shared" si="249"/>
        <v>0.83412437214567126</v>
      </c>
      <c r="CM202" s="112"/>
      <c r="CN202" s="112">
        <f t="shared" si="250"/>
        <v>1.0020958596297342</v>
      </c>
    </row>
    <row r="203" spans="1:92" x14ac:dyDescent="0.2">
      <c r="A203" s="86" t="str">
        <f t="shared" si="224"/>
        <v>Electricity</v>
      </c>
      <c r="B203" s="86">
        <f t="shared" si="225"/>
        <v>1986</v>
      </c>
      <c r="D203" s="108">
        <f>Manufacturing!X267</f>
        <v>2226.9956692841424</v>
      </c>
      <c r="E203" s="108">
        <f>NonManufacturing!H200</f>
        <v>373.46814433440181</v>
      </c>
      <c r="F203" s="108">
        <f t="shared" ref="F203:F218" si="281">D203+E203</f>
        <v>2600.463813618544</v>
      </c>
      <c r="G203" s="108"/>
      <c r="H203" s="126">
        <f t="shared" si="244"/>
        <v>801579.31272000005</v>
      </c>
      <c r="I203" s="126">
        <f t="shared" si="244"/>
        <v>864220.20043966675</v>
      </c>
      <c r="J203" s="126">
        <f t="shared" si="270"/>
        <v>1665799.5131596667</v>
      </c>
      <c r="L203" s="79">
        <f t="shared" ref="L203:L227" si="282">D203/H203*1000</f>
        <v>2.7782599100858469</v>
      </c>
      <c r="M203" s="79">
        <f t="shared" ref="M203:M227" si="283">E203/I203*1000</f>
        <v>0.43214465959532328</v>
      </c>
      <c r="N203" s="79">
        <f t="shared" ref="N203:N227" si="284">F203/J203*1000</f>
        <v>1.5610905112380651</v>
      </c>
      <c r="P203" s="262">
        <f>Manufacturing!BZ267</f>
        <v>0.99595694450962757</v>
      </c>
      <c r="Q203" s="262">
        <f>NonManufacturing!CR200</f>
        <v>0.99653590949711279</v>
      </c>
      <c r="R203" s="110"/>
      <c r="S203" s="262">
        <f>Manufacturing!CD267</f>
        <v>1.0070326483297201</v>
      </c>
      <c r="T203" s="262">
        <f>NonManufacturing!CV200</f>
        <v>0.99542120834818859</v>
      </c>
      <c r="V203" s="112">
        <f t="shared" si="271"/>
        <v>0.99120638276411055</v>
      </c>
      <c r="W203" s="113">
        <f t="shared" si="272"/>
        <v>1.0073141896638842</v>
      </c>
      <c r="X203" s="112">
        <f t="shared" si="276"/>
        <v>1.0059487331706851</v>
      </c>
      <c r="Y203" s="112">
        <f t="shared" si="277"/>
        <v>1.005337421097876</v>
      </c>
      <c r="Z203" s="112">
        <f t="shared" si="278"/>
        <v>0.99604103292628665</v>
      </c>
      <c r="AA203" s="112">
        <f t="shared" si="279"/>
        <v>0.99845619597168045</v>
      </c>
      <c r="AB203" s="112">
        <f t="shared" si="259"/>
        <v>0.99845625424369977</v>
      </c>
      <c r="AC203" s="112"/>
      <c r="AD203" s="112">
        <f t="shared" si="280"/>
        <v>1.0113179051624921</v>
      </c>
      <c r="AG203" s="89"/>
      <c r="AI203" s="109">
        <f t="shared" si="215"/>
        <v>0.85638402565782257</v>
      </c>
      <c r="AJ203" s="109">
        <f t="shared" si="216"/>
        <v>0.14361597434217749</v>
      </c>
      <c r="AL203" s="109">
        <f t="shared" si="226"/>
        <v>0.85471835545776531</v>
      </c>
      <c r="AM203" s="109">
        <f t="shared" si="227"/>
        <v>0.1452742062188373</v>
      </c>
      <c r="AN203" s="109">
        <f t="shared" si="228"/>
        <v>0.99999256167660255</v>
      </c>
      <c r="AO203" s="109"/>
      <c r="AP203" s="109">
        <f t="shared" si="229"/>
        <v>0.85472471317659771</v>
      </c>
      <c r="AQ203" s="109">
        <f t="shared" si="230"/>
        <v>0.14527528682340235</v>
      </c>
      <c r="AT203" s="19">
        <f t="shared" si="261"/>
        <v>-4.051250735901582E-3</v>
      </c>
      <c r="AU203" s="19">
        <f t="shared" si="262"/>
        <v>-3.470104356766009E-3</v>
      </c>
      <c r="AV203" s="19"/>
      <c r="AW203" s="19">
        <f t="shared" si="217"/>
        <v>0.48119795112652836</v>
      </c>
      <c r="AX203" s="19">
        <f t="shared" si="218"/>
        <v>0.5188020488734717</v>
      </c>
      <c r="AY203" s="19"/>
      <c r="AZ203" s="19">
        <f t="shared" si="233"/>
        <v>8.2257784407609707E-3</v>
      </c>
      <c r="BA203" s="19">
        <f t="shared" si="234"/>
        <v>-7.569537988379939E-3</v>
      </c>
      <c r="BB203" s="19"/>
      <c r="BC203" s="19"/>
      <c r="BD203" s="19">
        <f t="shared" si="263"/>
        <v>7.0080345909233014E-3</v>
      </c>
      <c r="BE203" s="19">
        <f t="shared" si="264"/>
        <v>-4.5893064272276721E-3</v>
      </c>
      <c r="BF203" s="19"/>
      <c r="BG203" s="19"/>
      <c r="BH203" s="19">
        <f t="shared" si="237"/>
        <v>0.99604103292628654</v>
      </c>
      <c r="BI203" s="19">
        <f t="shared" si="238"/>
        <v>1.0591384393148509</v>
      </c>
      <c r="BJ203" s="19">
        <f t="shared" si="273"/>
        <v>0.99604103292628665</v>
      </c>
      <c r="BK203" s="19"/>
      <c r="BL203" s="19">
        <f t="shared" si="239"/>
        <v>1.0059487331706851</v>
      </c>
      <c r="BM203" s="19">
        <f t="shared" si="240"/>
        <v>1.2286971795061787</v>
      </c>
      <c r="BN203" s="19">
        <f t="shared" si="274"/>
        <v>1.0059487331706851</v>
      </c>
      <c r="BO203" s="19"/>
      <c r="BP203" s="19">
        <f t="shared" si="243"/>
        <v>1.005337421097876</v>
      </c>
      <c r="BQ203" s="19">
        <f t="shared" si="241"/>
        <v>0.81603244274709652</v>
      </c>
      <c r="BR203" s="19">
        <f t="shared" si="275"/>
        <v>1.005337421097876</v>
      </c>
      <c r="BU203" s="90"/>
      <c r="BW203" s="87">
        <f>BW202+1</f>
        <v>2000</v>
      </c>
      <c r="BX203" s="109">
        <f>V217</f>
        <v>1.4143048811044991</v>
      </c>
      <c r="BY203" s="115">
        <f>AD217</f>
        <v>1.0153034460440478</v>
      </c>
      <c r="BZ203" s="109">
        <f>Z217</f>
        <v>0.91101197972635861</v>
      </c>
      <c r="CA203" s="109">
        <f>AB217</f>
        <v>1.3081605484111214</v>
      </c>
      <c r="CD203" s="89"/>
      <c r="CF203" s="112">
        <f t="shared" si="242"/>
        <v>0.79095027410084828</v>
      </c>
      <c r="CG203" s="112">
        <f t="shared" si="222"/>
        <v>1.0529570865029574</v>
      </c>
      <c r="CH203" s="112">
        <f t="shared" si="223"/>
        <v>0.9340687251700357</v>
      </c>
      <c r="CI203" s="112">
        <f t="shared" si="246"/>
        <v>1.0849710071903602</v>
      </c>
      <c r="CJ203" s="112">
        <f t="shared" si="247"/>
        <v>1.0389945648536441</v>
      </c>
      <c r="CK203" s="112">
        <f t="shared" si="248"/>
        <v>0.83283586789056807</v>
      </c>
      <c r="CL203" s="112">
        <f t="shared" si="249"/>
        <v>0.8328366961859448</v>
      </c>
      <c r="CM203" s="112"/>
      <c r="CN203" s="112">
        <f t="shared" si="250"/>
        <v>1.0134374855327495</v>
      </c>
    </row>
    <row r="204" spans="1:92" x14ac:dyDescent="0.2">
      <c r="A204" s="86" t="str">
        <f t="shared" si="224"/>
        <v>Electricity</v>
      </c>
      <c r="B204" s="86">
        <f t="shared" si="225"/>
        <v>1987</v>
      </c>
      <c r="D204" s="108">
        <f>Manufacturing!X268</f>
        <v>2353.9405764650601</v>
      </c>
      <c r="E204" s="108">
        <f>NonManufacturing!H201</f>
        <v>389.85487288374969</v>
      </c>
      <c r="F204" s="108">
        <f t="shared" si="281"/>
        <v>2743.7954493488096</v>
      </c>
      <c r="G204" s="108"/>
      <c r="H204" s="126">
        <f t="shared" si="244"/>
        <v>860664.36132000003</v>
      </c>
      <c r="I204" s="126">
        <f t="shared" si="244"/>
        <v>888804.14772501984</v>
      </c>
      <c r="J204" s="126">
        <f t="shared" si="270"/>
        <v>1749468.5090450197</v>
      </c>
      <c r="L204" s="79">
        <f t="shared" si="282"/>
        <v>2.7350273605553084</v>
      </c>
      <c r="M204" s="79">
        <f t="shared" si="283"/>
        <v>0.43862854812460195</v>
      </c>
      <c r="N204" s="79">
        <f t="shared" si="284"/>
        <v>1.5683594389741613</v>
      </c>
      <c r="P204" s="262">
        <f>Manufacturing!BZ268</f>
        <v>0.97328415774696564</v>
      </c>
      <c r="Q204" s="262">
        <f>NonManufacturing!CR201</f>
        <v>1.0301554417937087</v>
      </c>
      <c r="R204" s="110"/>
      <c r="S204" s="262">
        <f>Manufacturing!CD268</f>
        <v>1.0144566897136922</v>
      </c>
      <c r="T204" s="262">
        <f>NonManufacturing!CV201</f>
        <v>0.97738309977394155</v>
      </c>
      <c r="V204" s="112">
        <f t="shared" si="271"/>
        <v>1.0409922316047788</v>
      </c>
      <c r="W204" s="113">
        <f t="shared" si="272"/>
        <v>1.0120045609136614</v>
      </c>
      <c r="X204" s="112">
        <f t="shared" si="276"/>
        <v>1.0221336084267654</v>
      </c>
      <c r="Y204" s="112">
        <f t="shared" si="277"/>
        <v>1.0090474753896299</v>
      </c>
      <c r="Z204" s="112">
        <f t="shared" si="278"/>
        <v>0.98121321211317447</v>
      </c>
      <c r="AA204" s="112">
        <f t="shared" si="279"/>
        <v>1.0534893378107653</v>
      </c>
      <c r="AB204" s="112">
        <f t="shared" si="259"/>
        <v>1.0534888862597267</v>
      </c>
      <c r="AC204" s="112"/>
      <c r="AD204" s="112">
        <f t="shared" si="280"/>
        <v>1.0313813370939202</v>
      </c>
      <c r="AG204" s="89"/>
      <c r="AI204" s="109">
        <f t="shared" si="215"/>
        <v>0.85791401725071215</v>
      </c>
      <c r="AJ204" s="109">
        <f t="shared" si="216"/>
        <v>0.14208598274928794</v>
      </c>
      <c r="AL204" s="109">
        <f t="shared" si="226"/>
        <v>0.85714879387090592</v>
      </c>
      <c r="AM204" s="109">
        <f t="shared" si="227"/>
        <v>0.14284961296637141</v>
      </c>
      <c r="AN204" s="109">
        <f t="shared" si="228"/>
        <v>0.99999840683727736</v>
      </c>
      <c r="AO204" s="109"/>
      <c r="AP204" s="109">
        <f t="shared" si="229"/>
        <v>0.8571501594505877</v>
      </c>
      <c r="AQ204" s="109">
        <f t="shared" si="230"/>
        <v>0.1428498405494123</v>
      </c>
      <c r="AT204" s="19">
        <f t="shared" si="261"/>
        <v>-2.3027945791047034E-2</v>
      </c>
      <c r="AU204" s="19">
        <f t="shared" si="262"/>
        <v>3.317980957470737E-2</v>
      </c>
      <c r="AV204" s="19"/>
      <c r="AW204" s="19">
        <f t="shared" si="217"/>
        <v>0.49195761848254693</v>
      </c>
      <c r="AX204" s="19">
        <f t="shared" si="218"/>
        <v>0.50804238151745318</v>
      </c>
      <c r="AY204" s="19"/>
      <c r="AZ204" s="19">
        <f t="shared" si="233"/>
        <v>2.2113845236632814E-2</v>
      </c>
      <c r="BA204" s="19">
        <f t="shared" si="234"/>
        <v>-2.0957529406940047E-2</v>
      </c>
      <c r="BB204" s="19"/>
      <c r="BC204" s="19"/>
      <c r="BD204" s="19">
        <f t="shared" si="263"/>
        <v>7.3451535185168407E-3</v>
      </c>
      <c r="BE204" s="19">
        <f t="shared" si="264"/>
        <v>-1.8287278871065911E-2</v>
      </c>
      <c r="BF204" s="19"/>
      <c r="BG204" s="19"/>
      <c r="BH204" s="19">
        <f t="shared" si="237"/>
        <v>0.9851132430061148</v>
      </c>
      <c r="BI204" s="19">
        <f t="shared" si="238"/>
        <v>1.0433713027458877</v>
      </c>
      <c r="BJ204" s="19">
        <f t="shared" si="273"/>
        <v>0.98121321211317447</v>
      </c>
      <c r="BK204" s="19"/>
      <c r="BL204" s="19">
        <f t="shared" si="239"/>
        <v>1.0160891651059261</v>
      </c>
      <c r="BM204" s="19">
        <f t="shared" si="240"/>
        <v>1.2484658912924393</v>
      </c>
      <c r="BN204" s="19">
        <f t="shared" si="274"/>
        <v>1.0221336084267654</v>
      </c>
      <c r="BO204" s="19"/>
      <c r="BP204" s="19">
        <f t="shared" si="243"/>
        <v>1.0036903573008378</v>
      </c>
      <c r="BQ204" s="19">
        <f t="shared" si="241"/>
        <v>0.81904389402990874</v>
      </c>
      <c r="BR204" s="19">
        <f t="shared" si="275"/>
        <v>1.0090474753896299</v>
      </c>
      <c r="BU204" s="90"/>
      <c r="CD204" s="89"/>
      <c r="CF204" s="112">
        <f t="shared" si="242"/>
        <v>0.8306777531320656</v>
      </c>
      <c r="CG204" s="112">
        <f t="shared" si="222"/>
        <v>1.0578599854161859</v>
      </c>
      <c r="CH204" s="112">
        <f t="shared" si="223"/>
        <v>0.94909711110957828</v>
      </c>
      <c r="CI204" s="112">
        <f t="shared" si="246"/>
        <v>1.0889749378679423</v>
      </c>
      <c r="CJ204" s="112">
        <f t="shared" si="247"/>
        <v>1.0235273052487002</v>
      </c>
      <c r="CK204" s="112">
        <f t="shared" si="248"/>
        <v>0.87874030979920326</v>
      </c>
      <c r="CL204" s="112">
        <f t="shared" si="249"/>
        <v>0.87874075581383704</v>
      </c>
      <c r="CM204" s="112"/>
      <c r="CN204" s="112">
        <f t="shared" si="250"/>
        <v>1.0335429676011967</v>
      </c>
    </row>
    <row r="205" spans="1:92" x14ac:dyDescent="0.2">
      <c r="A205" s="86" t="str">
        <f t="shared" si="224"/>
        <v>Electricity</v>
      </c>
      <c r="B205" s="86">
        <f t="shared" si="225"/>
        <v>1988</v>
      </c>
      <c r="D205" s="108">
        <f>Manufacturing!X269</f>
        <v>2472.261449546626</v>
      </c>
      <c r="E205" s="108">
        <f>NonManufacturing!H202</f>
        <v>407.14501728216828</v>
      </c>
      <c r="F205" s="108">
        <f t="shared" si="281"/>
        <v>2879.4064668287942</v>
      </c>
      <c r="G205" s="108"/>
      <c r="H205" s="126">
        <f t="shared" si="244"/>
        <v>920926.40292000002</v>
      </c>
      <c r="I205" s="126">
        <f t="shared" si="244"/>
        <v>971053.77589209331</v>
      </c>
      <c r="J205" s="126">
        <f t="shared" si="270"/>
        <v>1891980.1788120933</v>
      </c>
      <c r="L205" s="79">
        <f t="shared" si="282"/>
        <v>2.6845374849800989</v>
      </c>
      <c r="M205" s="79">
        <f t="shared" si="283"/>
        <v>0.41928163752633568</v>
      </c>
      <c r="N205" s="79">
        <f t="shared" si="284"/>
        <v>1.5219009686648359</v>
      </c>
      <c r="P205" s="262">
        <f>Manufacturing!BZ269</f>
        <v>0.9710078665002182</v>
      </c>
      <c r="Q205" s="262">
        <f>NonManufacturing!CR202</f>
        <v>1.0460683394053643</v>
      </c>
      <c r="R205" s="110"/>
      <c r="S205" s="262">
        <f>Manufacturing!CD269</f>
        <v>0.99806394909299212</v>
      </c>
      <c r="T205" s="262">
        <f>NonManufacturing!CV202</f>
        <v>0.92006069283365888</v>
      </c>
      <c r="V205" s="112">
        <f t="shared" si="271"/>
        <v>1.1257914379771936</v>
      </c>
      <c r="W205" s="113">
        <f t="shared" si="272"/>
        <v>0.98202662175141064</v>
      </c>
      <c r="X205" s="112">
        <f t="shared" si="276"/>
        <v>1.0143095979636627</v>
      </c>
      <c r="Y205" s="112">
        <f t="shared" si="277"/>
        <v>0.98654932893736169</v>
      </c>
      <c r="Z205" s="112">
        <f t="shared" si="278"/>
        <v>0.98137330424036451</v>
      </c>
      <c r="AA205" s="112">
        <f t="shared" si="279"/>
        <v>1.1055579753125564</v>
      </c>
      <c r="AB205" s="112">
        <f t="shared" si="259"/>
        <v>1.105557162633406</v>
      </c>
      <c r="AC205" s="112"/>
      <c r="AD205" s="112">
        <f t="shared" si="280"/>
        <v>1.0006664532057765</v>
      </c>
      <c r="AG205" s="89"/>
      <c r="AI205" s="109">
        <f t="shared" si="215"/>
        <v>0.85860106172138539</v>
      </c>
      <c r="AJ205" s="109">
        <f t="shared" si="216"/>
        <v>0.14139893827861455</v>
      </c>
      <c r="AL205" s="109">
        <f t="shared" si="226"/>
        <v>0.85825749365375759</v>
      </c>
      <c r="AM205" s="109">
        <f t="shared" si="227"/>
        <v>0.14174218299722416</v>
      </c>
      <c r="AN205" s="109">
        <f t="shared" si="228"/>
        <v>0.99999967665098177</v>
      </c>
      <c r="AO205" s="109"/>
      <c r="AP205" s="109">
        <f t="shared" si="229"/>
        <v>0.85825777117056523</v>
      </c>
      <c r="AQ205" s="109">
        <f t="shared" si="230"/>
        <v>0.14174222882943469</v>
      </c>
      <c r="AT205" s="19">
        <f t="shared" si="261"/>
        <v>-2.341512754642735E-3</v>
      </c>
      <c r="AU205" s="19">
        <f t="shared" si="262"/>
        <v>1.5328992330159533E-2</v>
      </c>
      <c r="AV205" s="19"/>
      <c r="AW205" s="19">
        <f t="shared" si="217"/>
        <v>0.48675266962797503</v>
      </c>
      <c r="AX205" s="19">
        <f t="shared" si="218"/>
        <v>0.51324733037202497</v>
      </c>
      <c r="AY205" s="19"/>
      <c r="AZ205" s="19">
        <f t="shared" si="233"/>
        <v>-1.0636442651237032E-2</v>
      </c>
      <c r="BA205" s="19">
        <f t="shared" si="234"/>
        <v>1.0192982184644636E-2</v>
      </c>
      <c r="BB205" s="19"/>
      <c r="BC205" s="19"/>
      <c r="BD205" s="19">
        <f t="shared" si="263"/>
        <v>-1.6291115585485225E-2</v>
      </c>
      <c r="BE205" s="19">
        <f t="shared" si="264"/>
        <v>-6.0439055345344911E-2</v>
      </c>
      <c r="BF205" s="19"/>
      <c r="BG205" s="19"/>
      <c r="BH205" s="19">
        <f t="shared" si="237"/>
        <v>1.0001631573293284</v>
      </c>
      <c r="BI205" s="19">
        <f t="shared" si="238"/>
        <v>1.0435415364211416</v>
      </c>
      <c r="BJ205" s="19">
        <f t="shared" si="273"/>
        <v>0.98137330424036451</v>
      </c>
      <c r="BK205" s="19"/>
      <c r="BL205" s="19">
        <f t="shared" si="239"/>
        <v>0.99234541316458125</v>
      </c>
      <c r="BM205" s="19">
        <f t="shared" si="240"/>
        <v>1.2389094007164829</v>
      </c>
      <c r="BN205" s="19">
        <f t="shared" si="274"/>
        <v>1.0143095979636627</v>
      </c>
      <c r="BO205" s="19"/>
      <c r="BP205" s="19">
        <f t="shared" si="243"/>
        <v>0.97770357986022327</v>
      </c>
      <c r="BQ205" s="19">
        <f t="shared" si="241"/>
        <v>0.80078214725569907</v>
      </c>
      <c r="BR205" s="19">
        <f t="shared" si="275"/>
        <v>0.98654932893736169</v>
      </c>
      <c r="BU205" s="90"/>
      <c r="CD205" s="89"/>
      <c r="CF205" s="112">
        <f t="shared" si="242"/>
        <v>0.89834474629322425</v>
      </c>
      <c r="CG205" s="112">
        <f t="shared" si="222"/>
        <v>1.0265237014607509</v>
      </c>
      <c r="CH205" s="112">
        <f t="shared" si="223"/>
        <v>0.94183216485734478</v>
      </c>
      <c r="CI205" s="112">
        <f t="shared" si="246"/>
        <v>1.0646946951315515</v>
      </c>
      <c r="CJ205" s="112">
        <f t="shared" si="247"/>
        <v>1.0236943012303192</v>
      </c>
      <c r="CK205" s="112">
        <f t="shared" si="248"/>
        <v>0.9221719887037364</v>
      </c>
      <c r="CL205" s="112">
        <f t="shared" si="249"/>
        <v>0.92217217415273955</v>
      </c>
      <c r="CM205" s="112"/>
      <c r="CN205" s="112">
        <f t="shared" si="250"/>
        <v>1.0027637096278799</v>
      </c>
    </row>
    <row r="206" spans="1:92" x14ac:dyDescent="0.2">
      <c r="A206" s="86" t="str">
        <f t="shared" si="224"/>
        <v>Electricity</v>
      </c>
      <c r="B206" s="86">
        <f t="shared" si="225"/>
        <v>1989</v>
      </c>
      <c r="D206" s="108">
        <f>Manufacturing!X270</f>
        <v>2500.5393569511975</v>
      </c>
      <c r="E206" s="108">
        <f>NonManufacturing!H203</f>
        <v>424.2491117166507</v>
      </c>
      <c r="F206" s="108">
        <f t="shared" si="281"/>
        <v>2924.7884686678481</v>
      </c>
      <c r="G206" s="108"/>
      <c r="H206" s="126">
        <f t="shared" si="244"/>
        <v>931535.03315999999</v>
      </c>
      <c r="I206" s="126">
        <f t="shared" si="244"/>
        <v>967958.41491508135</v>
      </c>
      <c r="J206" s="126">
        <f t="shared" si="270"/>
        <v>1899493.4480750812</v>
      </c>
      <c r="L206" s="79">
        <f t="shared" si="282"/>
        <v>2.6843213276356788</v>
      </c>
      <c r="M206" s="79">
        <f t="shared" si="283"/>
        <v>0.43829270470660658</v>
      </c>
      <c r="N206" s="79">
        <f t="shared" si="284"/>
        <v>1.5397728650403011</v>
      </c>
      <c r="P206" s="262">
        <f>Manufacturing!BZ270</f>
        <v>0.97247711325428277</v>
      </c>
      <c r="Q206" s="262">
        <f>NonManufacturing!CR203</f>
        <v>1.0845337495987757</v>
      </c>
      <c r="R206" s="110"/>
      <c r="S206" s="262">
        <f>Manufacturing!CD270</f>
        <v>0.99647579622942006</v>
      </c>
      <c r="T206" s="262">
        <f>NonManufacturing!CV203</f>
        <v>0.92766647647469724</v>
      </c>
      <c r="V206" s="112">
        <f t="shared" si="271"/>
        <v>1.1302620842885094</v>
      </c>
      <c r="W206" s="113">
        <f t="shared" si="272"/>
        <v>0.99355869800554864</v>
      </c>
      <c r="X206" s="112">
        <f t="shared" si="276"/>
        <v>1.0197943184398921</v>
      </c>
      <c r="Y206" s="112">
        <f t="shared" si="277"/>
        <v>0.98636648792080706</v>
      </c>
      <c r="Z206" s="112">
        <f t="shared" si="278"/>
        <v>0.98774070116684032</v>
      </c>
      <c r="AA206" s="112">
        <f t="shared" si="279"/>
        <v>1.1229825439096399</v>
      </c>
      <c r="AB206" s="112">
        <f t="shared" si="259"/>
        <v>1.1229817248707288</v>
      </c>
      <c r="AC206" s="112"/>
      <c r="AD206" s="112">
        <f t="shared" si="280"/>
        <v>1.0058909402811496</v>
      </c>
      <c r="AG206" s="89"/>
      <c r="AI206" s="109">
        <f t="shared" si="215"/>
        <v>0.85494707864809005</v>
      </c>
      <c r="AJ206" s="109">
        <f t="shared" si="216"/>
        <v>0.14505292135191003</v>
      </c>
      <c r="AL206" s="109">
        <f t="shared" si="226"/>
        <v>0.85677277155295861</v>
      </c>
      <c r="AM206" s="109">
        <f t="shared" si="227"/>
        <v>0.1432181611034419</v>
      </c>
      <c r="AN206" s="109">
        <f t="shared" si="228"/>
        <v>0.99999093265640049</v>
      </c>
      <c r="AO206" s="109"/>
      <c r="AP206" s="109">
        <f t="shared" si="229"/>
        <v>0.85678054027650663</v>
      </c>
      <c r="AQ206" s="109">
        <f t="shared" si="230"/>
        <v>0.14321945972349334</v>
      </c>
      <c r="AT206" s="19">
        <f t="shared" si="261"/>
        <v>1.5119715863703169E-3</v>
      </c>
      <c r="AU206" s="19">
        <f t="shared" si="262"/>
        <v>3.6111473214462786E-2</v>
      </c>
      <c r="AV206" s="19"/>
      <c r="AW206" s="19">
        <f t="shared" si="217"/>
        <v>0.49041234340871454</v>
      </c>
      <c r="AX206" s="19">
        <f t="shared" si="218"/>
        <v>0.50958765659128558</v>
      </c>
      <c r="AY206" s="19"/>
      <c r="AZ206" s="19">
        <f t="shared" si="233"/>
        <v>7.4904255532033349E-3</v>
      </c>
      <c r="BA206" s="19">
        <f t="shared" si="234"/>
        <v>-7.1559722621937685E-3</v>
      </c>
      <c r="BB206" s="19"/>
      <c r="BC206" s="19"/>
      <c r="BD206" s="19">
        <f t="shared" si="263"/>
        <v>-1.5925009295343158E-3</v>
      </c>
      <c r="BE206" s="19">
        <f t="shared" si="264"/>
        <v>8.232629497375684E-3</v>
      </c>
      <c r="BF206" s="19"/>
      <c r="BG206" s="19"/>
      <c r="BH206" s="19">
        <f t="shared" si="237"/>
        <v>1.0064882516153264</v>
      </c>
      <c r="BI206" s="19">
        <f t="shared" si="238"/>
        <v>1.0503122964804863</v>
      </c>
      <c r="BJ206" s="19">
        <f t="shared" si="273"/>
        <v>0.98774070116684032</v>
      </c>
      <c r="BK206" s="19"/>
      <c r="BL206" s="19">
        <f t="shared" si="239"/>
        <v>1.0054073435637803</v>
      </c>
      <c r="BM206" s="19">
        <f t="shared" si="240"/>
        <v>1.2456086094905541</v>
      </c>
      <c r="BN206" s="19">
        <f t="shared" si="274"/>
        <v>1.0197943184398921</v>
      </c>
      <c r="BO206" s="19"/>
      <c r="BP206" s="19">
        <f t="shared" si="243"/>
        <v>0.99981466611836667</v>
      </c>
      <c r="BQ206" s="19">
        <f t="shared" si="241"/>
        <v>0.80063373519200554</v>
      </c>
      <c r="BR206" s="19">
        <f t="shared" si="275"/>
        <v>0.98636648792080706</v>
      </c>
      <c r="BU206" s="90"/>
      <c r="CD206" s="89"/>
      <c r="CF206" s="112">
        <f t="shared" si="242"/>
        <v>0.90191217582841587</v>
      </c>
      <c r="CG206" s="112">
        <f t="shared" si="222"/>
        <v>1.038578313158357</v>
      </c>
      <c r="CH206" s="112">
        <f t="shared" si="223"/>
        <v>0.94692497495214745</v>
      </c>
      <c r="CI206" s="112">
        <f t="shared" si="246"/>
        <v>1.0644973711309484</v>
      </c>
      <c r="CJ206" s="112">
        <f t="shared" si="247"/>
        <v>1.0303362874338773</v>
      </c>
      <c r="CK206" s="112">
        <f t="shared" si="248"/>
        <v>0.93670623243793261</v>
      </c>
      <c r="CL206" s="112">
        <f t="shared" si="249"/>
        <v>0.93670642618885958</v>
      </c>
      <c r="CM206" s="112"/>
      <c r="CN206" s="112">
        <f t="shared" si="250"/>
        <v>1.0079991464948002</v>
      </c>
    </row>
    <row r="207" spans="1:92" x14ac:dyDescent="0.2">
      <c r="A207" s="86" t="str">
        <f t="shared" si="224"/>
        <v>Electricity</v>
      </c>
      <c r="B207" s="86">
        <f t="shared" si="225"/>
        <v>1990</v>
      </c>
      <c r="D207" s="108">
        <f>Manufacturing!X271</f>
        <v>2563.9000501599617</v>
      </c>
      <c r="E207" s="108">
        <f>NonManufacturing!H204</f>
        <v>427.45186197592614</v>
      </c>
      <c r="F207" s="108">
        <f t="shared" si="281"/>
        <v>2991.3519121358877</v>
      </c>
      <c r="G207" s="108"/>
      <c r="H207" s="126">
        <f t="shared" ref="H207:I226" si="285">H51</f>
        <v>919231.53299999994</v>
      </c>
      <c r="I207" s="126">
        <f t="shared" si="285"/>
        <v>958502.14763055323</v>
      </c>
      <c r="J207" s="126">
        <f t="shared" si="270"/>
        <v>1877733.680630553</v>
      </c>
      <c r="L207" s="79">
        <f t="shared" si="282"/>
        <v>2.78917765341712</v>
      </c>
      <c r="M207" s="79">
        <f t="shared" si="283"/>
        <v>0.44595816820296152</v>
      </c>
      <c r="N207" s="79">
        <f t="shared" si="284"/>
        <v>1.5930650565586999</v>
      </c>
      <c r="P207" s="262">
        <f>Manufacturing!BZ271</f>
        <v>1.0006352627614241</v>
      </c>
      <c r="Q207" s="262">
        <f>NonManufacturing!CR204</f>
        <v>1.0675957550764072</v>
      </c>
      <c r="R207" s="110"/>
      <c r="S207" s="262">
        <f>Manufacturing!CD271</f>
        <v>1.0062641604954063</v>
      </c>
      <c r="T207" s="262">
        <f>NonManufacturing!CV204</f>
        <v>0.95886612613629429</v>
      </c>
      <c r="V207" s="112">
        <f t="shared" si="271"/>
        <v>1.1173142954291115</v>
      </c>
      <c r="W207" s="113">
        <f t="shared" si="272"/>
        <v>1.027946185680555</v>
      </c>
      <c r="X207" s="112">
        <f t="shared" si="276"/>
        <v>1.0184966558808188</v>
      </c>
      <c r="Y207" s="112">
        <f t="shared" si="277"/>
        <v>0.99940307571577669</v>
      </c>
      <c r="Z207" s="112">
        <f t="shared" si="278"/>
        <v>1.009881457877472</v>
      </c>
      <c r="AA207" s="112">
        <f t="shared" si="279"/>
        <v>1.1485397827506267</v>
      </c>
      <c r="AB207" s="112">
        <f t="shared" si="259"/>
        <v>1.1485389681927118</v>
      </c>
      <c r="AC207" s="112"/>
      <c r="AD207" s="112">
        <f t="shared" si="280"/>
        <v>1.0178886904935234</v>
      </c>
      <c r="AG207" s="89"/>
      <c r="AI207" s="109">
        <f t="shared" si="215"/>
        <v>0.85710412063463426</v>
      </c>
      <c r="AJ207" s="109">
        <f t="shared" si="216"/>
        <v>0.1428958793653658</v>
      </c>
      <c r="AL207" s="109">
        <f t="shared" si="226"/>
        <v>0.85602514669229479</v>
      </c>
      <c r="AM207" s="109">
        <f t="shared" si="227"/>
        <v>0.14397170722954239</v>
      </c>
      <c r="AN207" s="109">
        <f t="shared" si="228"/>
        <v>0.99999685392183713</v>
      </c>
      <c r="AO207" s="109"/>
      <c r="AP207" s="109">
        <f t="shared" si="229"/>
        <v>0.85602783982278852</v>
      </c>
      <c r="AQ207" s="109">
        <f t="shared" si="230"/>
        <v>0.14397216017721159</v>
      </c>
      <c r="AT207" s="19">
        <f t="shared" si="261"/>
        <v>2.8543798762671768E-2</v>
      </c>
      <c r="AU207" s="19">
        <f t="shared" si="262"/>
        <v>-1.5741008358985193E-2</v>
      </c>
      <c r="AV207" s="19"/>
      <c r="AW207" s="19">
        <f t="shared" si="217"/>
        <v>0.48954308189823653</v>
      </c>
      <c r="AX207" s="19">
        <f t="shared" si="218"/>
        <v>0.51045691810176352</v>
      </c>
      <c r="AY207" s="19"/>
      <c r="AZ207" s="19">
        <f t="shared" si="233"/>
        <v>-1.7740842410187906E-3</v>
      </c>
      <c r="BA207" s="19">
        <f t="shared" si="234"/>
        <v>1.7043602651619165E-3</v>
      </c>
      <c r="BB207" s="19"/>
      <c r="BC207" s="19"/>
      <c r="BD207" s="19">
        <f t="shared" si="263"/>
        <v>9.7750505992169508E-3</v>
      </c>
      <c r="BE207" s="19">
        <f t="shared" si="264"/>
        <v>3.3079199947674484E-2</v>
      </c>
      <c r="BF207" s="19"/>
      <c r="BG207" s="19"/>
      <c r="BH207" s="19">
        <f t="shared" si="237"/>
        <v>1.0224155557065497</v>
      </c>
      <c r="BI207" s="19">
        <f t="shared" si="238"/>
        <v>1.0738556302715188</v>
      </c>
      <c r="BJ207" s="19">
        <f t="shared" si="273"/>
        <v>1.009881457877472</v>
      </c>
      <c r="BK207" s="19"/>
      <c r="BL207" s="19">
        <f t="shared" si="239"/>
        <v>0.99872752521208541</v>
      </c>
      <c r="BM207" s="19">
        <f t="shared" si="240"/>
        <v>1.244023603939368</v>
      </c>
      <c r="BN207" s="19">
        <f t="shared" si="274"/>
        <v>1.0184966558808188</v>
      </c>
      <c r="BO207" s="19"/>
      <c r="BP207" s="19">
        <f t="shared" si="243"/>
        <v>1.0132167789098856</v>
      </c>
      <c r="BQ207" s="19">
        <f t="shared" si="241"/>
        <v>0.81121553425783421</v>
      </c>
      <c r="BR207" s="19">
        <f t="shared" si="275"/>
        <v>0.99940307571577669</v>
      </c>
      <c r="BU207" s="90"/>
      <c r="CD207" s="89"/>
      <c r="CF207" s="112">
        <f t="shared" si="242"/>
        <v>0.89158026380139477</v>
      </c>
      <c r="CG207" s="112">
        <f t="shared" si="222"/>
        <v>1.0745239487961444</v>
      </c>
      <c r="CH207" s="112">
        <f t="shared" si="223"/>
        <v>0.94572003679547423</v>
      </c>
      <c r="CI207" s="112">
        <f t="shared" si="246"/>
        <v>1.0785665975353407</v>
      </c>
      <c r="CJ207" s="112">
        <f t="shared" si="247"/>
        <v>1.0534318478813309</v>
      </c>
      <c r="CK207" s="112">
        <f t="shared" si="248"/>
        <v>0.95802412828243244</v>
      </c>
      <c r="CL207" s="112">
        <f t="shared" si="249"/>
        <v>0.95802434572858286</v>
      </c>
      <c r="CM207" s="112"/>
      <c r="CN207" s="112">
        <f t="shared" si="250"/>
        <v>1.0200220423074917</v>
      </c>
    </row>
    <row r="208" spans="1:92" x14ac:dyDescent="0.2">
      <c r="A208" s="86" t="str">
        <f t="shared" si="224"/>
        <v>Electricity</v>
      </c>
      <c r="B208" s="86">
        <f t="shared" si="225"/>
        <v>1991</v>
      </c>
      <c r="D208" s="108">
        <f>Manufacturing!X272</f>
        <v>2551.7210722574468</v>
      </c>
      <c r="E208" s="108">
        <f>NonManufacturing!H205</f>
        <v>424.04243020468169</v>
      </c>
      <c r="F208" s="108">
        <f t="shared" si="281"/>
        <v>2975.7635024621286</v>
      </c>
      <c r="G208" s="108"/>
      <c r="H208" s="126">
        <f t="shared" si="285"/>
        <v>905091.92376000003</v>
      </c>
      <c r="I208" s="126">
        <f t="shared" si="285"/>
        <v>926668.9583288742</v>
      </c>
      <c r="J208" s="126">
        <f t="shared" si="270"/>
        <v>1831760.8820888742</v>
      </c>
      <c r="L208" s="79">
        <f t="shared" si="282"/>
        <v>2.8192949304606518</v>
      </c>
      <c r="M208" s="79">
        <f t="shared" si="283"/>
        <v>0.45759861317615141</v>
      </c>
      <c r="N208" s="79">
        <f t="shared" si="284"/>
        <v>1.6245370951849756</v>
      </c>
      <c r="P208" s="262">
        <f>Manufacturing!BZ272</f>
        <v>1.0185282625462562</v>
      </c>
      <c r="Q208" s="262">
        <f>NonManufacturing!CR205</f>
        <v>1.054816283158396</v>
      </c>
      <c r="R208" s="110"/>
      <c r="S208" s="262">
        <f>Manufacturing!CD272</f>
        <v>0.99926103767497432</v>
      </c>
      <c r="T208" s="262">
        <f>NonManufacturing!CV205</f>
        <v>0.99581477624962322</v>
      </c>
      <c r="V208" s="112">
        <f t="shared" si="271"/>
        <v>1.0899589438468513</v>
      </c>
      <c r="W208" s="113">
        <f t="shared" si="272"/>
        <v>1.0482539326418476</v>
      </c>
      <c r="X208" s="112">
        <f t="shared" si="276"/>
        <v>1.0253216276573307</v>
      </c>
      <c r="Y208" s="112">
        <f t="shared" si="277"/>
        <v>0.998811677216212</v>
      </c>
      <c r="Z208" s="112">
        <f t="shared" si="278"/>
        <v>1.0235828258627107</v>
      </c>
      <c r="AA208" s="112">
        <f t="shared" si="279"/>
        <v>1.1425543267006137</v>
      </c>
      <c r="AB208" s="112">
        <f t="shared" si="259"/>
        <v>1.1425537493056166</v>
      </c>
      <c r="AC208" s="112"/>
      <c r="AD208" s="112">
        <f t="shared" si="280"/>
        <v>1.0241032146064748</v>
      </c>
      <c r="AG208" s="89"/>
      <c r="AI208" s="109">
        <f t="shared" si="215"/>
        <v>0.85750130013563519</v>
      </c>
      <c r="AJ208" s="109">
        <f t="shared" si="216"/>
        <v>0.14249869986436475</v>
      </c>
      <c r="AL208" s="109">
        <f t="shared" si="226"/>
        <v>0.85730269505089218</v>
      </c>
      <c r="AM208" s="109">
        <f t="shared" si="227"/>
        <v>0.14269719748999002</v>
      </c>
      <c r="AN208" s="109">
        <f t="shared" si="228"/>
        <v>0.99999989254088217</v>
      </c>
      <c r="AO208" s="109"/>
      <c r="AP208" s="109">
        <f t="shared" si="229"/>
        <v>0.85730278717589337</v>
      </c>
      <c r="AQ208" s="109">
        <f t="shared" si="230"/>
        <v>0.14269721282410663</v>
      </c>
      <c r="AT208" s="19">
        <f t="shared" si="261"/>
        <v>1.7723644418580774E-2</v>
      </c>
      <c r="AU208" s="19">
        <f t="shared" si="262"/>
        <v>-1.2042549825891783E-2</v>
      </c>
      <c r="AV208" s="19"/>
      <c r="AW208" s="19">
        <f t="shared" si="217"/>
        <v>0.49411030261104044</v>
      </c>
      <c r="AX208" s="19">
        <f t="shared" si="218"/>
        <v>0.5058896973889595</v>
      </c>
      <c r="AY208" s="19"/>
      <c r="AZ208" s="19">
        <f t="shared" si="233"/>
        <v>9.2863067541069082E-3</v>
      </c>
      <c r="BA208" s="19">
        <f t="shared" si="234"/>
        <v>-8.9875862956687817E-3</v>
      </c>
      <c r="BB208" s="19"/>
      <c r="BC208" s="19"/>
      <c r="BD208" s="19">
        <f t="shared" si="263"/>
        <v>-6.9838576859039513E-3</v>
      </c>
      <c r="BE208" s="19">
        <f t="shared" si="264"/>
        <v>3.7809804886067111E-2</v>
      </c>
      <c r="BF208" s="19"/>
      <c r="BG208" s="19"/>
      <c r="BH208" s="19">
        <f t="shared" si="237"/>
        <v>1.0135673032496659</v>
      </c>
      <c r="BI208" s="19">
        <f t="shared" si="238"/>
        <v>1.0884249552537737</v>
      </c>
      <c r="BJ208" s="19">
        <f t="shared" si="273"/>
        <v>1.0235828258627107</v>
      </c>
      <c r="BK208" s="19"/>
      <c r="BL208" s="19">
        <f t="shared" si="239"/>
        <v>1.0067010252189876</v>
      </c>
      <c r="BM208" s="19">
        <f t="shared" si="240"/>
        <v>1.2523598374823814</v>
      </c>
      <c r="BN208" s="19">
        <f t="shared" si="274"/>
        <v>1.0253216276573307</v>
      </c>
      <c r="BO208" s="19"/>
      <c r="BP208" s="19">
        <f t="shared" si="243"/>
        <v>0.99940824826945707</v>
      </c>
      <c r="BQ208" s="19">
        <f t="shared" si="241"/>
        <v>0.81073549606159379</v>
      </c>
      <c r="BR208" s="19">
        <f t="shared" si="275"/>
        <v>0.998811677216212</v>
      </c>
      <c r="BU208" s="90"/>
      <c r="CD208" s="89"/>
      <c r="CF208" s="112">
        <f t="shared" si="242"/>
        <v>0.86975158794906937</v>
      </c>
      <c r="CG208" s="112">
        <f t="shared" si="222"/>
        <v>1.0957518698293398</v>
      </c>
      <c r="CH208" s="112">
        <f t="shared" si="223"/>
        <v>0.95205733061214248</v>
      </c>
      <c r="CI208" s="112">
        <f t="shared" si="246"/>
        <v>1.0779283538847433</v>
      </c>
      <c r="CJ208" s="112">
        <f t="shared" si="247"/>
        <v>1.0677240772143932</v>
      </c>
      <c r="CK208" s="112">
        <f t="shared" si="248"/>
        <v>0.95303151818672138</v>
      </c>
      <c r="CL208" s="112">
        <f t="shared" si="249"/>
        <v>0.95303192878223009</v>
      </c>
      <c r="CM208" s="112"/>
      <c r="CN208" s="112">
        <f t="shared" si="250"/>
        <v>1.0262495911906495</v>
      </c>
    </row>
    <row r="209" spans="1:92" x14ac:dyDescent="0.2">
      <c r="A209" s="86" t="str">
        <f t="shared" si="224"/>
        <v>Electricity</v>
      </c>
      <c r="B209" s="86">
        <f t="shared" si="225"/>
        <v>1992</v>
      </c>
      <c r="D209" s="108">
        <f>Manufacturing!X273</f>
        <v>2559.0436068603922</v>
      </c>
      <c r="E209" s="108">
        <f>NonManufacturing!H206</f>
        <v>436.30963296072241</v>
      </c>
      <c r="F209" s="108">
        <f t="shared" si="281"/>
        <v>2995.3532398211146</v>
      </c>
      <c r="G209" s="108"/>
      <c r="H209" s="126">
        <f t="shared" si="285"/>
        <v>935270.02428000001</v>
      </c>
      <c r="I209" s="126">
        <f t="shared" si="285"/>
        <v>923171.18701895443</v>
      </c>
      <c r="J209" s="126">
        <f t="shared" si="270"/>
        <v>1858441.2112989544</v>
      </c>
      <c r="L209" s="79">
        <f t="shared" si="282"/>
        <v>2.7361548434425917</v>
      </c>
      <c r="M209" s="79">
        <f t="shared" si="283"/>
        <v>0.47262050537953382</v>
      </c>
      <c r="N209" s="79">
        <f t="shared" si="284"/>
        <v>1.6117557131266569</v>
      </c>
      <c r="P209" s="262">
        <f>Manufacturing!BZ273</f>
        <v>0.98728024005127235</v>
      </c>
      <c r="Q209" s="262">
        <f>NonManufacturing!CR206</f>
        <v>1.0757114300579766</v>
      </c>
      <c r="R209" s="110"/>
      <c r="S209" s="262">
        <f>Manufacturing!CD273</f>
        <v>1.0004874351847641</v>
      </c>
      <c r="T209" s="262">
        <f>NonManufacturing!CV206</f>
        <v>1.0085268593384322</v>
      </c>
      <c r="V209" s="112">
        <f t="shared" si="271"/>
        <v>1.1058346314061047</v>
      </c>
      <c r="W209" s="113">
        <f t="shared" si="272"/>
        <v>1.0400065777202876</v>
      </c>
      <c r="X209" s="112">
        <f t="shared" si="276"/>
        <v>1.0388085385049097</v>
      </c>
      <c r="Y209" s="112">
        <f t="shared" si="277"/>
        <v>1.0016897908683555</v>
      </c>
      <c r="Z209" s="112">
        <f t="shared" si="278"/>
        <v>0.99946467356149682</v>
      </c>
      <c r="AA209" s="112">
        <f t="shared" si="279"/>
        <v>1.1500756096729334</v>
      </c>
      <c r="AB209" s="112">
        <f t="shared" si="259"/>
        <v>1.1500752905332385</v>
      </c>
      <c r="AC209" s="112"/>
      <c r="AD209" s="112">
        <f t="shared" si="280"/>
        <v>1.040563907687245</v>
      </c>
      <c r="AG209" s="89"/>
      <c r="AI209" s="109">
        <f t="shared" si="215"/>
        <v>0.85433783663299112</v>
      </c>
      <c r="AJ209" s="109">
        <f t="shared" si="216"/>
        <v>0.14566216336700885</v>
      </c>
      <c r="AL209" s="109">
        <f t="shared" si="226"/>
        <v>0.85591859404135862</v>
      </c>
      <c r="AM209" s="109">
        <f t="shared" si="227"/>
        <v>0.14407464328455294</v>
      </c>
      <c r="AN209" s="109">
        <f t="shared" si="228"/>
        <v>0.9999932373259115</v>
      </c>
      <c r="AO209" s="109"/>
      <c r="AP209" s="109">
        <f t="shared" si="229"/>
        <v>0.85592438237900104</v>
      </c>
      <c r="AQ209" s="109">
        <f t="shared" si="230"/>
        <v>0.14407561762099902</v>
      </c>
      <c r="AT209" s="19">
        <f t="shared" si="261"/>
        <v>-3.1160054179205043E-2</v>
      </c>
      <c r="AU209" s="19">
        <f t="shared" si="262"/>
        <v>1.9615625514698948E-2</v>
      </c>
      <c r="AV209" s="19"/>
      <c r="AW209" s="19">
        <f t="shared" si="217"/>
        <v>0.50325510357483649</v>
      </c>
      <c r="AX209" s="19">
        <f t="shared" si="218"/>
        <v>0.49674489642516345</v>
      </c>
      <c r="AY209" s="19"/>
      <c r="AZ209" s="19">
        <f t="shared" si="233"/>
        <v>1.8338428798794569E-2</v>
      </c>
      <c r="BA209" s="19">
        <f t="shared" si="234"/>
        <v>-1.8242048725521841E-2</v>
      </c>
      <c r="BB209" s="19"/>
      <c r="BC209" s="19"/>
      <c r="BD209" s="19">
        <f t="shared" si="263"/>
        <v>1.2265519190904615E-3</v>
      </c>
      <c r="BE209" s="19">
        <f t="shared" si="264"/>
        <v>1.2684717328286525E-2</v>
      </c>
      <c r="BF209" s="19"/>
      <c r="BG209" s="19"/>
      <c r="BH209" s="19">
        <f t="shared" si="237"/>
        <v>0.97643751761770126</v>
      </c>
      <c r="BI209" s="19">
        <f t="shared" si="238"/>
        <v>1.0627789614211522</v>
      </c>
      <c r="BJ209" s="19">
        <f t="shared" si="273"/>
        <v>0.99946467356149682</v>
      </c>
      <c r="BK209" s="19"/>
      <c r="BL209" s="19">
        <f t="shared" si="239"/>
        <v>1.0131538343518551</v>
      </c>
      <c r="BM209" s="19">
        <f t="shared" si="240"/>
        <v>1.268833171333541</v>
      </c>
      <c r="BN209" s="19">
        <f t="shared" si="274"/>
        <v>1.0388085385049097</v>
      </c>
      <c r="BO209" s="19"/>
      <c r="BP209" s="19">
        <f t="shared" si="243"/>
        <v>1.0028815378492222</v>
      </c>
      <c r="BQ209" s="19">
        <f t="shared" si="241"/>
        <v>0.81307166107920315</v>
      </c>
      <c r="BR209" s="19">
        <f t="shared" si="275"/>
        <v>1.0016897908683555</v>
      </c>
      <c r="BU209" s="90"/>
      <c r="CD209" s="89"/>
      <c r="CF209" s="112">
        <f t="shared" si="242"/>
        <v>0.88241986737591727</v>
      </c>
      <c r="CG209" s="112">
        <f t="shared" si="222"/>
        <v>1.0871308150495402</v>
      </c>
      <c r="CH209" s="112">
        <f t="shared" si="223"/>
        <v>0.96458053503248409</v>
      </c>
      <c r="CI209" s="112">
        <f t="shared" si="246"/>
        <v>1.0810344452352119</v>
      </c>
      <c r="CJ209" s="112">
        <f t="shared" si="247"/>
        <v>1.0425658474558728</v>
      </c>
      <c r="CK209" s="112">
        <f t="shared" si="248"/>
        <v>0.95930519775040657</v>
      </c>
      <c r="CL209" s="112">
        <f t="shared" si="249"/>
        <v>0.95930582963628808</v>
      </c>
      <c r="CM209" s="112"/>
      <c r="CN209" s="112">
        <f t="shared" si="250"/>
        <v>1.0427447835735253</v>
      </c>
    </row>
    <row r="210" spans="1:92" x14ac:dyDescent="0.2">
      <c r="A210" s="86" t="str">
        <f t="shared" si="224"/>
        <v>Electricity</v>
      </c>
      <c r="B210" s="86">
        <f t="shared" si="225"/>
        <v>1993</v>
      </c>
      <c r="D210" s="108">
        <f>Manufacturing!X274</f>
        <v>2629.7874406944393</v>
      </c>
      <c r="E210" s="108">
        <f>NonManufacturing!H207</f>
        <v>433.38218647881013</v>
      </c>
      <c r="F210" s="108">
        <f t="shared" si="281"/>
        <v>3063.1696271732494</v>
      </c>
      <c r="G210" s="108"/>
      <c r="H210" s="126">
        <f t="shared" si="285"/>
        <v>972776.86788000003</v>
      </c>
      <c r="I210" s="126">
        <f t="shared" si="285"/>
        <v>937577.24633008451</v>
      </c>
      <c r="J210" s="126">
        <f t="shared" si="270"/>
        <v>1910354.1142100845</v>
      </c>
      <c r="L210" s="79">
        <f t="shared" si="282"/>
        <v>2.7033819651012148</v>
      </c>
      <c r="M210" s="79">
        <f t="shared" si="283"/>
        <v>0.46223624578687045</v>
      </c>
      <c r="N210" s="79">
        <f t="shared" si="284"/>
        <v>1.6034564505020288</v>
      </c>
      <c r="P210" s="262">
        <f>Manufacturing!BZ274</f>
        <v>0.98440315316701155</v>
      </c>
      <c r="Q210" s="262">
        <f>NonManufacturing!CR207</f>
        <v>1.0791410381740369</v>
      </c>
      <c r="R210" s="110"/>
      <c r="S210" s="262">
        <f>Manufacturing!CD274</f>
        <v>0.99139336147597512</v>
      </c>
      <c r="T210" s="262">
        <f>NonManufacturing!CV207</f>
        <v>0.98323307817430983</v>
      </c>
      <c r="V210" s="112">
        <f t="shared" si="271"/>
        <v>1.1367245436115201</v>
      </c>
      <c r="W210" s="113">
        <f t="shared" si="272"/>
        <v>1.0346513693288761</v>
      </c>
      <c r="X210" s="112">
        <f t="shared" si="276"/>
        <v>1.047515834731787</v>
      </c>
      <c r="Y210" s="112">
        <f t="shared" si="277"/>
        <v>0.99026923825292401</v>
      </c>
      <c r="Z210" s="112">
        <f t="shared" si="278"/>
        <v>0.9974254025623811</v>
      </c>
      <c r="AA210" s="112">
        <f t="shared" si="279"/>
        <v>1.1761143444724151</v>
      </c>
      <c r="AB210" s="112">
        <f t="shared" si="259"/>
        <v>1.1761136055974006</v>
      </c>
      <c r="AC210" s="112"/>
      <c r="AD210" s="112">
        <f t="shared" si="280"/>
        <v>1.0373227077177225</v>
      </c>
      <c r="AG210" s="89"/>
      <c r="AI210" s="109">
        <f t="shared" si="215"/>
        <v>0.85851838480171161</v>
      </c>
      <c r="AJ210" s="109">
        <f t="shared" si="216"/>
        <v>0.14148161519828836</v>
      </c>
      <c r="AL210" s="109">
        <f t="shared" si="226"/>
        <v>0.85642641014547294</v>
      </c>
      <c r="AM210" s="109">
        <f t="shared" si="227"/>
        <v>0.14356174455592868</v>
      </c>
      <c r="AN210" s="109">
        <f t="shared" si="228"/>
        <v>0.99998815470140157</v>
      </c>
      <c r="AO210" s="109"/>
      <c r="AP210" s="109">
        <f t="shared" si="229"/>
        <v>0.85643655489219628</v>
      </c>
      <c r="AQ210" s="109">
        <f t="shared" si="230"/>
        <v>0.14356344510780381</v>
      </c>
      <c r="AT210" s="19">
        <f t="shared" si="261"/>
        <v>-2.9184086412605121E-3</v>
      </c>
      <c r="AU210" s="19">
        <f t="shared" si="262"/>
        <v>3.1831515730038774E-3</v>
      </c>
      <c r="AV210" s="19"/>
      <c r="AW210" s="19">
        <f t="shared" si="217"/>
        <v>0.50921285255128479</v>
      </c>
      <c r="AX210" s="19">
        <f t="shared" si="218"/>
        <v>0.49078714744871521</v>
      </c>
      <c r="AY210" s="19"/>
      <c r="AZ210" s="19">
        <f t="shared" si="233"/>
        <v>1.1768901338729968E-2</v>
      </c>
      <c r="BA210" s="19">
        <f t="shared" si="234"/>
        <v>-1.2066081897365204E-2</v>
      </c>
      <c r="BB210" s="19"/>
      <c r="BC210" s="19"/>
      <c r="BD210" s="19">
        <f t="shared" si="263"/>
        <v>-9.1312059554825003E-3</v>
      </c>
      <c r="BE210" s="19">
        <f t="shared" si="264"/>
        <v>-2.5399788928856439E-2</v>
      </c>
      <c r="BF210" s="19"/>
      <c r="BG210" s="19"/>
      <c r="BH210" s="19">
        <f t="shared" si="237"/>
        <v>0.99795963674048727</v>
      </c>
      <c r="BI210" s="19">
        <f t="shared" si="238"/>
        <v>1.0606105062752855</v>
      </c>
      <c r="BJ210" s="19">
        <f t="shared" si="273"/>
        <v>0.9974254025623811</v>
      </c>
      <c r="BK210" s="19"/>
      <c r="BL210" s="19">
        <f t="shared" si="239"/>
        <v>1.0083820029429187</v>
      </c>
      <c r="BM210" s="19">
        <f t="shared" si="240"/>
        <v>1.2794685347097317</v>
      </c>
      <c r="BN210" s="19">
        <f t="shared" si="274"/>
        <v>1.047515834731787</v>
      </c>
      <c r="BO210" s="19"/>
      <c r="BP210" s="19">
        <f t="shared" si="243"/>
        <v>0.98859871317493309</v>
      </c>
      <c r="BQ210" s="19">
        <f t="shared" si="241"/>
        <v>0.80380159786190553</v>
      </c>
      <c r="BR210" s="19">
        <f t="shared" si="275"/>
        <v>0.99026923825292401</v>
      </c>
      <c r="BU210" s="90"/>
      <c r="CD210" s="89"/>
      <c r="CF210" s="112">
        <f t="shared" si="242"/>
        <v>0.90706900700079685</v>
      </c>
      <c r="CG210" s="112">
        <f t="shared" si="222"/>
        <v>1.081532954239778</v>
      </c>
      <c r="CH210" s="112">
        <f t="shared" si="223"/>
        <v>0.97266565191580845</v>
      </c>
      <c r="CI210" s="112">
        <f t="shared" si="246"/>
        <v>1.0687092614573079</v>
      </c>
      <c r="CJ210" s="112">
        <f t="shared" si="247"/>
        <v>1.0404386344051011</v>
      </c>
      <c r="CK210" s="112">
        <f t="shared" si="248"/>
        <v>0.98102472073297897</v>
      </c>
      <c r="CL210" s="112">
        <f t="shared" si="249"/>
        <v>0.98102502284091342</v>
      </c>
      <c r="CM210" s="112"/>
      <c r="CN210" s="112">
        <f t="shared" si="250"/>
        <v>1.0394967905038346</v>
      </c>
    </row>
    <row r="211" spans="1:92" x14ac:dyDescent="0.2">
      <c r="A211" s="86" t="str">
        <f t="shared" si="224"/>
        <v>Electricity</v>
      </c>
      <c r="B211" s="86">
        <f t="shared" si="225"/>
        <v>1994</v>
      </c>
      <c r="D211" s="108">
        <f>Manufacturing!X275</f>
        <v>2702.7062418589735</v>
      </c>
      <c r="E211" s="108">
        <f>NonManufacturing!H208</f>
        <v>443.65957975885732</v>
      </c>
      <c r="F211" s="108">
        <f t="shared" si="281"/>
        <v>3146.365821617831</v>
      </c>
      <c r="G211" s="108"/>
      <c r="H211" s="126">
        <f t="shared" si="285"/>
        <v>1036977.91272</v>
      </c>
      <c r="I211" s="126">
        <f t="shared" si="285"/>
        <v>1013597.6871638191</v>
      </c>
      <c r="J211" s="126">
        <f t="shared" si="270"/>
        <v>2050575.599883819</v>
      </c>
      <c r="L211" s="79">
        <f t="shared" si="282"/>
        <v>2.6063296129131204</v>
      </c>
      <c r="M211" s="79">
        <f t="shared" si="283"/>
        <v>0.43770776648107373</v>
      </c>
      <c r="N211" s="79">
        <f t="shared" si="284"/>
        <v>1.5343817715358052</v>
      </c>
      <c r="P211" s="262">
        <f>Manufacturing!BZ275</f>
        <v>0.95969572837222095</v>
      </c>
      <c r="Q211" s="262">
        <f>NonManufacturing!CR208</f>
        <v>1.0487659464043366</v>
      </c>
      <c r="R211" s="110"/>
      <c r="S211" s="262">
        <f>Manufacturing!CD275</f>
        <v>0.98040950314872033</v>
      </c>
      <c r="T211" s="262">
        <f>NonManufacturing!CV208</f>
        <v>0.95802395212907077</v>
      </c>
      <c r="V211" s="112">
        <f t="shared" si="271"/>
        <v>1.2201610139085011</v>
      </c>
      <c r="W211" s="113">
        <f t="shared" si="272"/>
        <v>0.99008002399799433</v>
      </c>
      <c r="X211" s="112">
        <f t="shared" si="276"/>
        <v>1.0423579244810757</v>
      </c>
      <c r="Y211" s="112">
        <f t="shared" si="277"/>
        <v>0.97724836561209061</v>
      </c>
      <c r="Z211" s="112">
        <f t="shared" si="278"/>
        <v>0.97196106991335041</v>
      </c>
      <c r="AA211" s="112">
        <f t="shared" si="279"/>
        <v>1.2080581514634983</v>
      </c>
      <c r="AB211" s="112">
        <f t="shared" si="259"/>
        <v>1.2080570459319457</v>
      </c>
      <c r="AC211" s="112"/>
      <c r="AD211" s="112">
        <f t="shared" si="280"/>
        <v>1.0186425780819421</v>
      </c>
      <c r="AG211" s="89"/>
      <c r="AI211" s="109">
        <f t="shared" si="215"/>
        <v>0.85899300815226498</v>
      </c>
      <c r="AJ211" s="109">
        <f t="shared" si="216"/>
        <v>0.14100699184773494</v>
      </c>
      <c r="AL211" s="109">
        <f t="shared" si="226"/>
        <v>0.85875567461725277</v>
      </c>
      <c r="AM211" s="109">
        <f t="shared" si="227"/>
        <v>0.14124417061647279</v>
      </c>
      <c r="AN211" s="109">
        <f t="shared" si="228"/>
        <v>0.99999984523372554</v>
      </c>
      <c r="AO211" s="109"/>
      <c r="AP211" s="109">
        <f t="shared" si="229"/>
        <v>0.85875580752368974</v>
      </c>
      <c r="AQ211" s="109">
        <f t="shared" si="230"/>
        <v>0.14124419247631026</v>
      </c>
      <c r="AT211" s="19">
        <f t="shared" si="261"/>
        <v>-2.5419237037234955E-2</v>
      </c>
      <c r="AU211" s="19">
        <f t="shared" si="262"/>
        <v>-2.8551205828585981E-2</v>
      </c>
      <c r="AV211" s="19"/>
      <c r="AW211" s="19">
        <f t="shared" si="217"/>
        <v>0.50570089333880341</v>
      </c>
      <c r="AX211" s="19">
        <f t="shared" si="218"/>
        <v>0.49429910666119664</v>
      </c>
      <c r="AY211" s="19"/>
      <c r="AZ211" s="19">
        <f t="shared" si="233"/>
        <v>-6.9207324154374359E-3</v>
      </c>
      <c r="BA211" s="19">
        <f t="shared" si="234"/>
        <v>7.1302874791105185E-3</v>
      </c>
      <c r="BB211" s="19"/>
      <c r="BC211" s="19"/>
      <c r="BD211" s="19">
        <f t="shared" si="263"/>
        <v>-1.1141044712349559E-2</v>
      </c>
      <c r="BE211" s="19">
        <f t="shared" si="264"/>
        <v>-2.5973421188323555E-2</v>
      </c>
      <c r="BF211" s="19"/>
      <c r="BG211" s="19"/>
      <c r="BH211" s="19">
        <f t="shared" si="237"/>
        <v>0.97446993771803581</v>
      </c>
      <c r="BI211" s="19">
        <f t="shared" si="238"/>
        <v>1.033533053993172</v>
      </c>
      <c r="BJ211" s="19">
        <f t="shared" si="273"/>
        <v>0.97196106991335041</v>
      </c>
      <c r="BK211" s="19"/>
      <c r="BL211" s="19">
        <f t="shared" si="239"/>
        <v>0.99507605510132269</v>
      </c>
      <c r="BM211" s="19">
        <f t="shared" si="240"/>
        <v>1.2731685021452295</v>
      </c>
      <c r="BN211" s="19">
        <f t="shared" si="274"/>
        <v>1.0423579244810757</v>
      </c>
      <c r="BO211" s="19"/>
      <c r="BP211" s="19">
        <f t="shared" si="243"/>
        <v>0.9868511793178536</v>
      </c>
      <c r="BQ211" s="19">
        <f t="shared" si="241"/>
        <v>0.79323255478759658</v>
      </c>
      <c r="BR211" s="19">
        <f t="shared" si="275"/>
        <v>0.97724836561209061</v>
      </c>
      <c r="BU211" s="90"/>
      <c r="CD211" s="89"/>
      <c r="CF211" s="112">
        <f t="shared" si="242"/>
        <v>0.97364858134471011</v>
      </c>
      <c r="CG211" s="112">
        <f t="shared" si="222"/>
        <v>1.0349420152828053</v>
      </c>
      <c r="CH211" s="112">
        <f t="shared" si="223"/>
        <v>0.96787629984093893</v>
      </c>
      <c r="CI211" s="112">
        <f t="shared" si="246"/>
        <v>1.0546569950170568</v>
      </c>
      <c r="CJ211" s="112">
        <f t="shared" si="247"/>
        <v>1.0138761712681772</v>
      </c>
      <c r="CK211" s="112">
        <f t="shared" si="248"/>
        <v>1.0076698037386056</v>
      </c>
      <c r="CL211" s="112">
        <f t="shared" si="249"/>
        <v>1.0076698249541385</v>
      </c>
      <c r="CM211" s="112"/>
      <c r="CN211" s="112">
        <f t="shared" si="250"/>
        <v>1.0207775099384724</v>
      </c>
    </row>
    <row r="212" spans="1:92" x14ac:dyDescent="0.2">
      <c r="A212" s="86" t="str">
        <f t="shared" si="224"/>
        <v>Electricity</v>
      </c>
      <c r="B212" s="86">
        <f t="shared" si="225"/>
        <v>1995</v>
      </c>
      <c r="D212" s="108">
        <f>Manufacturing!X276</f>
        <v>2742.0022610609722</v>
      </c>
      <c r="E212" s="108">
        <f>NonManufacturing!H209</f>
        <v>458.05631153039718</v>
      </c>
      <c r="F212" s="108">
        <f t="shared" si="281"/>
        <v>3200.0585725913693</v>
      </c>
      <c r="G212" s="108"/>
      <c r="H212" s="126">
        <f t="shared" si="285"/>
        <v>1079663.5255200001</v>
      </c>
      <c r="I212" s="126">
        <f t="shared" si="285"/>
        <v>1005450.537367539</v>
      </c>
      <c r="J212" s="126">
        <f t="shared" si="270"/>
        <v>2085114.0628875392</v>
      </c>
      <c r="L212" s="79">
        <f t="shared" si="282"/>
        <v>2.5396822215887465</v>
      </c>
      <c r="M212" s="79">
        <f t="shared" si="283"/>
        <v>0.4555731928192866</v>
      </c>
      <c r="N212" s="79">
        <f t="shared" si="284"/>
        <v>1.5347163157874519</v>
      </c>
      <c r="P212" s="262">
        <f>Manufacturing!BZ276</f>
        <v>0.94683201673210082</v>
      </c>
      <c r="Q212" s="262">
        <f>NonManufacturing!CR209</f>
        <v>1.1020268900571466</v>
      </c>
      <c r="R212" s="110"/>
      <c r="S212" s="262">
        <f>Manufacturing!CD276</f>
        <v>0.96831844874903394</v>
      </c>
      <c r="T212" s="262">
        <f>NonManufacturing!CV209</f>
        <v>0.94893542863124236</v>
      </c>
      <c r="V212" s="112">
        <f t="shared" si="271"/>
        <v>1.2407125537004737</v>
      </c>
      <c r="W212" s="113">
        <f t="shared" si="272"/>
        <v>0.99029589307754373</v>
      </c>
      <c r="X212" s="112">
        <f t="shared" si="276"/>
        <v>1.0599731952871101</v>
      </c>
      <c r="Y212" s="112">
        <f t="shared" si="277"/>
        <v>0.9655909330506266</v>
      </c>
      <c r="Z212" s="112">
        <f t="shared" si="278"/>
        <v>0.96755873162551242</v>
      </c>
      <c r="AA212" s="112">
        <f t="shared" si="279"/>
        <v>1.2286737362017086</v>
      </c>
      <c r="AB212" s="112">
        <f t="shared" si="259"/>
        <v>1.2286725464193302</v>
      </c>
      <c r="AC212" s="112"/>
      <c r="AD212" s="112">
        <f t="shared" si="280"/>
        <v>1.0235005066459346</v>
      </c>
      <c r="AG212" s="89"/>
      <c r="AI212" s="109">
        <f t="shared" si="215"/>
        <v>0.85686002267156358</v>
      </c>
      <c r="AJ212" s="109">
        <f t="shared" si="216"/>
        <v>0.14313997732843642</v>
      </c>
      <c r="AL212" s="109">
        <f t="shared" si="226"/>
        <v>0.85792607349091987</v>
      </c>
      <c r="AM212" s="109">
        <f t="shared" si="227"/>
        <v>0.14207081596003962</v>
      </c>
      <c r="AN212" s="109">
        <f t="shared" si="228"/>
        <v>0.99999688945095944</v>
      </c>
      <c r="AO212" s="109"/>
      <c r="AP212" s="109">
        <f t="shared" si="229"/>
        <v>0.85792874212034553</v>
      </c>
      <c r="AQ212" s="109">
        <f t="shared" si="230"/>
        <v>0.14207125787965452</v>
      </c>
      <c r="AT212" s="19">
        <f t="shared" si="261"/>
        <v>-1.3494591813500828E-2</v>
      </c>
      <c r="AU212" s="19">
        <f t="shared" si="262"/>
        <v>4.9536927737002467E-2</v>
      </c>
      <c r="AV212" s="19"/>
      <c r="AW212" s="19">
        <f t="shared" si="217"/>
        <v>0.51779590610253912</v>
      </c>
      <c r="AX212" s="19">
        <f t="shared" si="218"/>
        <v>0.48220409389746083</v>
      </c>
      <c r="AY212" s="19"/>
      <c r="AZ212" s="19">
        <f t="shared" si="233"/>
        <v>2.3635786333155089E-2</v>
      </c>
      <c r="BA212" s="19">
        <f t="shared" si="234"/>
        <v>-2.4773357279286003E-2</v>
      </c>
      <c r="BB212" s="19"/>
      <c r="BC212" s="19"/>
      <c r="BD212" s="19">
        <f t="shared" si="263"/>
        <v>-1.2409335584878048E-2</v>
      </c>
      <c r="BE212" s="19">
        <f t="shared" si="264"/>
        <v>-9.5320250701865384E-3</v>
      </c>
      <c r="BF212" s="19"/>
      <c r="BG212" s="19"/>
      <c r="BH212" s="19">
        <f t="shared" si="237"/>
        <v>0.99547066397604755</v>
      </c>
      <c r="BI212" s="19">
        <f t="shared" si="238"/>
        <v>1.0288518354997751</v>
      </c>
      <c r="BJ212" s="19">
        <f t="shared" si="273"/>
        <v>0.96755873162551242</v>
      </c>
      <c r="BK212" s="19"/>
      <c r="BL212" s="19">
        <f t="shared" si="239"/>
        <v>1.0168994453750653</v>
      </c>
      <c r="BM212" s="19">
        <f t="shared" si="240"/>
        <v>1.2946843437004865</v>
      </c>
      <c r="BN212" s="19">
        <f t="shared" si="274"/>
        <v>1.0599731952871101</v>
      </c>
      <c r="BO212" s="19"/>
      <c r="BP212" s="19">
        <f t="shared" si="243"/>
        <v>0.98807116699124631</v>
      </c>
      <c r="BQ212" s="19">
        <f t="shared" si="241"/>
        <v>0.78377021610442832</v>
      </c>
      <c r="BR212" s="19">
        <f t="shared" si="275"/>
        <v>0.9655909330506266</v>
      </c>
      <c r="BU212" s="90"/>
      <c r="CD212" s="89"/>
      <c r="CF212" s="112">
        <f t="shared" si="242"/>
        <v>0.99004803792036822</v>
      </c>
      <c r="CG212" s="112">
        <f t="shared" si="222"/>
        <v>1.0351676657098525</v>
      </c>
      <c r="CH212" s="112">
        <f t="shared" si="223"/>
        <v>0.9842328724999212</v>
      </c>
      <c r="CI212" s="112">
        <f t="shared" si="246"/>
        <v>1.0420761678419843</v>
      </c>
      <c r="CJ212" s="112">
        <f t="shared" si="247"/>
        <v>1.0092839854018252</v>
      </c>
      <c r="CK212" s="112">
        <f t="shared" si="248"/>
        <v>1.0248657493161779</v>
      </c>
      <c r="CL212" s="112">
        <f t="shared" si="249"/>
        <v>1.0248657163546468</v>
      </c>
      <c r="CM212" s="112"/>
      <c r="CN212" s="112">
        <f t="shared" si="250"/>
        <v>1.0256456200388264</v>
      </c>
    </row>
    <row r="213" spans="1:92" x14ac:dyDescent="0.2">
      <c r="A213" s="86" t="str">
        <f t="shared" si="224"/>
        <v>Electricity</v>
      </c>
      <c r="B213" s="86">
        <f t="shared" si="225"/>
        <v>1996</v>
      </c>
      <c r="D213" s="108">
        <f>Manufacturing!X277</f>
        <v>2802.5241286251239</v>
      </c>
      <c r="E213" s="108">
        <f>NonManufacturing!H210</f>
        <v>471.47472743303058</v>
      </c>
      <c r="F213" s="108">
        <f t="shared" si="281"/>
        <v>3273.9988560581546</v>
      </c>
      <c r="G213" s="108"/>
      <c r="H213" s="126">
        <f t="shared" si="285"/>
        <v>1114172.96028</v>
      </c>
      <c r="I213" s="126">
        <f t="shared" si="285"/>
        <v>991900.66748799873</v>
      </c>
      <c r="J213" s="126">
        <f t="shared" si="270"/>
        <v>2106073.6277679987</v>
      </c>
      <c r="L213" s="79">
        <f t="shared" si="282"/>
        <v>2.5153402824646083</v>
      </c>
      <c r="M213" s="79">
        <f t="shared" si="283"/>
        <v>0.47532453892489701</v>
      </c>
      <c r="N213" s="79">
        <f t="shared" si="284"/>
        <v>1.5545509961719213</v>
      </c>
      <c r="P213" s="262">
        <f>Manufacturing!BZ277</f>
        <v>0.94538870335318803</v>
      </c>
      <c r="Q213" s="262">
        <f>NonManufacturing!CR210</f>
        <v>1.1071092500770681</v>
      </c>
      <c r="R213" s="110"/>
      <c r="S213" s="262">
        <f>Manufacturing!CD277</f>
        <v>0.96050260118953001</v>
      </c>
      <c r="T213" s="262">
        <f>NonManufacturing!CV210</f>
        <v>0.98553135983267304</v>
      </c>
      <c r="V213" s="112">
        <f t="shared" si="271"/>
        <v>1.2531841952908016</v>
      </c>
      <c r="W213" s="113">
        <f t="shared" si="272"/>
        <v>1.0030944815353509</v>
      </c>
      <c r="X213" s="112">
        <f t="shared" si="276"/>
        <v>1.0759882496343458</v>
      </c>
      <c r="Y213" s="112">
        <f t="shared" si="277"/>
        <v>0.96413596758053588</v>
      </c>
      <c r="Z213" s="112">
        <f t="shared" si="278"/>
        <v>0.96693399637693556</v>
      </c>
      <c r="AA213" s="112">
        <f t="shared" si="279"/>
        <v>1.2570644721157707</v>
      </c>
      <c r="AB213" s="112">
        <f t="shared" si="259"/>
        <v>1.2570621506435224</v>
      </c>
      <c r="AC213" s="112"/>
      <c r="AD213" s="112">
        <f t="shared" si="280"/>
        <v>1.0373989721664971</v>
      </c>
      <c r="AG213" s="89"/>
      <c r="AI213" s="109">
        <f t="shared" si="215"/>
        <v>0.85599422963736793</v>
      </c>
      <c r="AJ213" s="109">
        <f t="shared" si="216"/>
        <v>0.14400577036263204</v>
      </c>
      <c r="AL213" s="109">
        <f t="shared" si="226"/>
        <v>0.85642705321599832</v>
      </c>
      <c r="AM213" s="109">
        <f t="shared" si="227"/>
        <v>0.14357243875905362</v>
      </c>
      <c r="AN213" s="109">
        <f t="shared" si="228"/>
        <v>0.99999949197505189</v>
      </c>
      <c r="AO213" s="109"/>
      <c r="AP213" s="109">
        <f t="shared" si="229"/>
        <v>0.85642748830252868</v>
      </c>
      <c r="AQ213" s="109">
        <f t="shared" si="230"/>
        <v>0.14357251169747143</v>
      </c>
      <c r="AT213" s="19">
        <f t="shared" si="261"/>
        <v>-1.5255235750266868E-3</v>
      </c>
      <c r="AU213" s="19">
        <f t="shared" si="262"/>
        <v>4.6012275063209941E-3</v>
      </c>
      <c r="AV213" s="19"/>
      <c r="AW213" s="19">
        <f t="shared" si="217"/>
        <v>0.52902849434603683</v>
      </c>
      <c r="AX213" s="19">
        <f t="shared" si="218"/>
        <v>0.47097150565396317</v>
      </c>
      <c r="AY213" s="19"/>
      <c r="AZ213" s="19">
        <f t="shared" si="233"/>
        <v>2.1461133999336808E-2</v>
      </c>
      <c r="BA213" s="19">
        <f t="shared" si="234"/>
        <v>-2.3569861114993762E-2</v>
      </c>
      <c r="BB213" s="19"/>
      <c r="BC213" s="19"/>
      <c r="BD213" s="19">
        <f t="shared" si="263"/>
        <v>-8.1043187893806191E-3</v>
      </c>
      <c r="BE213" s="19">
        <f t="shared" si="264"/>
        <v>3.7840192516617015E-2</v>
      </c>
      <c r="BF213" s="19"/>
      <c r="BG213" s="19"/>
      <c r="BH213" s="19">
        <f t="shared" si="237"/>
        <v>0.99935431800865748</v>
      </c>
      <c r="BI213" s="19">
        <f t="shared" si="238"/>
        <v>1.0281875243978331</v>
      </c>
      <c r="BJ213" s="19">
        <f t="shared" si="273"/>
        <v>0.96693399637693556</v>
      </c>
      <c r="BK213" s="19"/>
      <c r="BL213" s="19">
        <f t="shared" si="239"/>
        <v>1.015108923903399</v>
      </c>
      <c r="BM213" s="19">
        <f t="shared" si="240"/>
        <v>1.3142456309283792</v>
      </c>
      <c r="BN213" s="19">
        <f t="shared" si="274"/>
        <v>1.0759882496343458</v>
      </c>
      <c r="BO213" s="19"/>
      <c r="BP213" s="19">
        <f t="shared" si="243"/>
        <v>0.99849318648271279</v>
      </c>
      <c r="BQ213" s="19">
        <f t="shared" si="241"/>
        <v>0.782589220548355</v>
      </c>
      <c r="BR213" s="19">
        <f t="shared" si="275"/>
        <v>0.96413596758053588</v>
      </c>
      <c r="BU213" s="90"/>
      <c r="CD213" s="89"/>
      <c r="CF213" s="112">
        <f t="shared" si="242"/>
        <v>1</v>
      </c>
      <c r="CG213" s="112">
        <f t="shared" si="222"/>
        <v>1.0485461771536153</v>
      </c>
      <c r="CH213" s="112">
        <f t="shared" si="223"/>
        <v>0.99910357207374645</v>
      </c>
      <c r="CI213" s="112">
        <f t="shared" si="246"/>
        <v>1.0405059533862371</v>
      </c>
      <c r="CJ213" s="112">
        <f t="shared" si="247"/>
        <v>1.0086323089083007</v>
      </c>
      <c r="CK213" s="112">
        <f t="shared" si="248"/>
        <v>1.0485471319150701</v>
      </c>
      <c r="CL213" s="112">
        <f t="shared" si="249"/>
        <v>1.0485461771536153</v>
      </c>
      <c r="CM213" s="112"/>
      <c r="CN213" s="112">
        <f t="shared" si="250"/>
        <v>1.0395732147921886</v>
      </c>
    </row>
    <row r="214" spans="1:92" x14ac:dyDescent="0.2">
      <c r="A214" s="86" t="str">
        <f t="shared" si="224"/>
        <v>Electricity</v>
      </c>
      <c r="B214" s="86">
        <f t="shared" si="225"/>
        <v>1997</v>
      </c>
      <c r="D214" s="108">
        <f>Manufacturing!X278</f>
        <v>2804.7888075380001</v>
      </c>
      <c r="E214" s="108">
        <f>NonManufacturing!H211</f>
        <v>450.53994212156738</v>
      </c>
      <c r="F214" s="108">
        <f t="shared" si="281"/>
        <v>3255.3287496595676</v>
      </c>
      <c r="G214" s="108"/>
      <c r="H214" s="126">
        <f t="shared" si="285"/>
        <v>1181088.93564</v>
      </c>
      <c r="I214" s="126">
        <f t="shared" si="285"/>
        <v>1026936.4351940273</v>
      </c>
      <c r="J214" s="126">
        <f t="shared" si="270"/>
        <v>2208025.3708340274</v>
      </c>
      <c r="L214" s="79">
        <f t="shared" si="282"/>
        <v>2.3747481861034969</v>
      </c>
      <c r="M214" s="79">
        <f t="shared" si="283"/>
        <v>0.4387223266028567</v>
      </c>
      <c r="N214" s="79">
        <f t="shared" si="284"/>
        <v>1.4743167323434996</v>
      </c>
      <c r="P214" s="262">
        <f>Manufacturing!BZ278</f>
        <v>0.89785753642681931</v>
      </c>
      <c r="Q214" s="262">
        <f>NonManufacturing!CR211</f>
        <v>1.0179962331141543</v>
      </c>
      <c r="R214" s="110"/>
      <c r="S214" s="262">
        <f>Manufacturing!CD278</f>
        <v>0.95482268493713374</v>
      </c>
      <c r="T214" s="262">
        <f>NonManufacturing!CV211</f>
        <v>0.98926867449348199</v>
      </c>
      <c r="V214" s="112">
        <f t="shared" si="271"/>
        <v>1.313848889728906</v>
      </c>
      <c r="W214" s="113">
        <f t="shared" si="272"/>
        <v>0.95132226725963442</v>
      </c>
      <c r="X214" s="112">
        <f t="shared" si="276"/>
        <v>1.0843242761808025</v>
      </c>
      <c r="Y214" s="112">
        <f t="shared" si="277"/>
        <v>0.9597502358015757</v>
      </c>
      <c r="Z214" s="112">
        <f t="shared" si="278"/>
        <v>0.91413721437005213</v>
      </c>
      <c r="AA214" s="112">
        <f t="shared" si="279"/>
        <v>1.2498969728759324</v>
      </c>
      <c r="AB214" s="112">
        <f t="shared" si="259"/>
        <v>1.2498937046134562</v>
      </c>
      <c r="AC214" s="112"/>
      <c r="AD214" s="112">
        <f t="shared" si="280"/>
        <v>1.0406804797498981</v>
      </c>
      <c r="AG214" s="89"/>
      <c r="AI214" s="109">
        <f t="shared" si="215"/>
        <v>0.86159924948634337</v>
      </c>
      <c r="AJ214" s="109">
        <f t="shared" si="216"/>
        <v>0.13840075051365655</v>
      </c>
      <c r="AL214" s="109">
        <f t="shared" si="226"/>
        <v>0.85879369107793813</v>
      </c>
      <c r="AM214" s="109">
        <f t="shared" si="227"/>
        <v>0.14118471769569577</v>
      </c>
      <c r="AN214" s="109">
        <f t="shared" si="228"/>
        <v>0.99997840877363386</v>
      </c>
      <c r="AO214" s="109"/>
      <c r="AP214" s="109">
        <f t="shared" si="229"/>
        <v>0.858812233887286</v>
      </c>
      <c r="AQ214" s="109">
        <f t="shared" si="230"/>
        <v>0.14118776611271402</v>
      </c>
      <c r="AT214" s="19">
        <f t="shared" si="261"/>
        <v>-5.158475890968698E-2</v>
      </c>
      <c r="AU214" s="19">
        <f t="shared" si="262"/>
        <v>-8.3916121239433636E-2</v>
      </c>
      <c r="AV214" s="19"/>
      <c r="AW214" s="19">
        <f t="shared" si="217"/>
        <v>0.53490732092171234</v>
      </c>
      <c r="AX214" s="19">
        <f t="shared" si="218"/>
        <v>0.46509267907828761</v>
      </c>
      <c r="AY214" s="19"/>
      <c r="AZ214" s="19">
        <f t="shared" si="233"/>
        <v>1.1051205011660632E-2</v>
      </c>
      <c r="BA214" s="19">
        <f t="shared" si="234"/>
        <v>-1.2560899062827558E-2</v>
      </c>
      <c r="BB214" s="19"/>
      <c r="BC214" s="19"/>
      <c r="BD214" s="19">
        <f t="shared" si="263"/>
        <v>-5.9310373478864281E-3</v>
      </c>
      <c r="BE214" s="19">
        <f t="shared" si="264"/>
        <v>3.7850101860140871E-3</v>
      </c>
      <c r="BF214" s="19"/>
      <c r="BG214" s="19"/>
      <c r="BH214" s="19">
        <f t="shared" si="237"/>
        <v>0.94539773944787242</v>
      </c>
      <c r="BI214" s="19">
        <f t="shared" si="238"/>
        <v>0.97204616129421562</v>
      </c>
      <c r="BJ214" s="19">
        <f t="shared" si="273"/>
        <v>0.91413721437005213</v>
      </c>
      <c r="BK214" s="19"/>
      <c r="BL214" s="19">
        <f t="shared" si="239"/>
        <v>1.0077473211712951</v>
      </c>
      <c r="BM214" s="19">
        <f t="shared" si="240"/>
        <v>1.3244275139291526</v>
      </c>
      <c r="BN214" s="19">
        <f t="shared" si="274"/>
        <v>1.0843242761808025</v>
      </c>
      <c r="BO214" s="19"/>
      <c r="BP214" s="19">
        <f t="shared" si="243"/>
        <v>0.99545112730316865</v>
      </c>
      <c r="BQ214" s="19">
        <f t="shared" si="241"/>
        <v>0.77902932181016804</v>
      </c>
      <c r="BR214" s="19">
        <f t="shared" si="275"/>
        <v>0.9597502358015757</v>
      </c>
      <c r="BU214" s="90"/>
      <c r="CD214" s="89"/>
      <c r="CF214" s="112">
        <f t="shared" si="242"/>
        <v>1.048408442004032</v>
      </c>
      <c r="CG214" s="112">
        <f t="shared" si="222"/>
        <v>0.99442808722205678</v>
      </c>
      <c r="CH214" s="112">
        <f t="shared" si="223"/>
        <v>1.0068439483299898</v>
      </c>
      <c r="CI214" s="112">
        <f t="shared" si="246"/>
        <v>1.0357728242639881</v>
      </c>
      <c r="CJ214" s="112">
        <f t="shared" si="247"/>
        <v>0.95355870477599558</v>
      </c>
      <c r="CK214" s="112">
        <f t="shared" si="248"/>
        <v>1.0425685517088483</v>
      </c>
      <c r="CL214" s="112">
        <f t="shared" si="249"/>
        <v>1.0425668016095262</v>
      </c>
      <c r="CM214" s="112"/>
      <c r="CN214" s="112">
        <f t="shared" si="250"/>
        <v>1.0428615999548583</v>
      </c>
    </row>
    <row r="215" spans="1:92" x14ac:dyDescent="0.2">
      <c r="A215" s="86" t="str">
        <f t="shared" si="224"/>
        <v>Electricity</v>
      </c>
      <c r="B215" s="86">
        <f t="shared" si="225"/>
        <v>1998</v>
      </c>
      <c r="D215" s="108">
        <f>Manufacturing!X279</f>
        <v>2796.9323619279994</v>
      </c>
      <c r="E215" s="108">
        <f>NonManufacturing!H212</f>
        <v>476.66175267257279</v>
      </c>
      <c r="F215" s="108">
        <f t="shared" si="281"/>
        <v>3273.5941146005721</v>
      </c>
      <c r="G215" s="108"/>
      <c r="H215" s="126">
        <f t="shared" si="285"/>
        <v>1240111.2112800002</v>
      </c>
      <c r="I215" s="126">
        <f t="shared" si="285"/>
        <v>1037827.9708746041</v>
      </c>
      <c r="J215" s="126">
        <f t="shared" si="270"/>
        <v>2277939.1821546042</v>
      </c>
      <c r="L215" s="79">
        <f t="shared" si="282"/>
        <v>2.255388336535642</v>
      </c>
      <c r="M215" s="79">
        <f t="shared" si="283"/>
        <v>0.45928782616147629</v>
      </c>
      <c r="N215" s="79">
        <f t="shared" si="284"/>
        <v>1.4370858275084504</v>
      </c>
      <c r="P215" s="262">
        <f>Manufacturing!BZ279</f>
        <v>0.86635527253769751</v>
      </c>
      <c r="Q215" s="262">
        <f>NonManufacturing!CR212</f>
        <v>1.0473500165457121</v>
      </c>
      <c r="R215" s="110"/>
      <c r="S215" s="262">
        <f>Manufacturing!CD279</f>
        <v>0.93980601858249369</v>
      </c>
      <c r="T215" s="262">
        <f>NonManufacturing!CV212</f>
        <v>1.0066158913230228</v>
      </c>
      <c r="V215" s="112">
        <f t="shared" si="271"/>
        <v>1.3554499440435852</v>
      </c>
      <c r="W215" s="113">
        <f t="shared" si="272"/>
        <v>0.92729853611503354</v>
      </c>
      <c r="X215" s="112">
        <f t="shared" si="276"/>
        <v>1.0975968027620591</v>
      </c>
      <c r="Y215" s="112">
        <f t="shared" si="277"/>
        <v>0.94912420663093844</v>
      </c>
      <c r="Z215" s="112">
        <f t="shared" si="278"/>
        <v>0.89013340524730933</v>
      </c>
      <c r="AA215" s="112">
        <f t="shared" si="279"/>
        <v>1.2569108257769996</v>
      </c>
      <c r="AB215" s="112">
        <f t="shared" si="259"/>
        <v>1.2569067488888206</v>
      </c>
      <c r="AC215" s="112"/>
      <c r="AD215" s="112">
        <f t="shared" si="280"/>
        <v>1.041755694622194</v>
      </c>
      <c r="AG215" s="89"/>
      <c r="AI215" s="109">
        <f t="shared" si="215"/>
        <v>0.85439192032188371</v>
      </c>
      <c r="AJ215" s="109">
        <f t="shared" si="216"/>
        <v>0.14560807967811634</v>
      </c>
      <c r="AL215" s="109">
        <f t="shared" si="226"/>
        <v>0.85799053963358873</v>
      </c>
      <c r="AM215" s="109">
        <f t="shared" si="227"/>
        <v>0.14197392630355271</v>
      </c>
      <c r="AN215" s="109">
        <f t="shared" si="228"/>
        <v>0.99996446593714139</v>
      </c>
      <c r="AO215" s="109"/>
      <c r="AP215" s="109">
        <f t="shared" si="229"/>
        <v>0.85802102860675322</v>
      </c>
      <c r="AQ215" s="109">
        <f t="shared" si="230"/>
        <v>0.14197897139324681</v>
      </c>
      <c r="AT215" s="19">
        <f t="shared" si="261"/>
        <v>-3.5716340452871725E-2</v>
      </c>
      <c r="AU215" s="19">
        <f t="shared" si="262"/>
        <v>2.8426962426635925E-2</v>
      </c>
      <c r="AV215" s="19"/>
      <c r="AW215" s="19">
        <f t="shared" si="217"/>
        <v>0.5444004918985732</v>
      </c>
      <c r="AX215" s="19">
        <f t="shared" si="218"/>
        <v>0.45559950810142674</v>
      </c>
      <c r="AY215" s="19"/>
      <c r="AZ215" s="19">
        <f t="shared" si="233"/>
        <v>1.7591674370247116E-2</v>
      </c>
      <c r="BA215" s="19">
        <f t="shared" si="234"/>
        <v>-2.0622543673145421E-2</v>
      </c>
      <c r="BB215" s="19"/>
      <c r="BC215" s="19"/>
      <c r="BD215" s="19">
        <f t="shared" si="263"/>
        <v>-1.5852162260864486E-2</v>
      </c>
      <c r="BE215" s="19">
        <f t="shared" si="264"/>
        <v>1.7383423832455683E-2</v>
      </c>
      <c r="BF215" s="19"/>
      <c r="BG215" s="19"/>
      <c r="BH215" s="19">
        <f t="shared" si="237"/>
        <v>0.97374156883079721</v>
      </c>
      <c r="BI215" s="19">
        <f t="shared" si="238"/>
        <v>0.94652175407458361</v>
      </c>
      <c r="BJ215" s="19">
        <f t="shared" si="273"/>
        <v>0.89013340524730933</v>
      </c>
      <c r="BK215" s="19"/>
      <c r="BL215" s="19">
        <f t="shared" si="239"/>
        <v>1.0122403665331601</v>
      </c>
      <c r="BM215" s="19">
        <f t="shared" si="240"/>
        <v>1.3406389921462474</v>
      </c>
      <c r="BN215" s="19">
        <f t="shared" si="274"/>
        <v>1.0975968027620591</v>
      </c>
      <c r="BO215" s="19"/>
      <c r="BP215" s="19">
        <f t="shared" si="243"/>
        <v>0.9889283390883854</v>
      </c>
      <c r="BQ215" s="19">
        <f t="shared" si="241"/>
        <v>0.77040417331888078</v>
      </c>
      <c r="BR215" s="19">
        <f t="shared" si="275"/>
        <v>0.94912420663093844</v>
      </c>
      <c r="BU215" s="90"/>
      <c r="CD215" s="89"/>
      <c r="CF215" s="112">
        <f t="shared" si="242"/>
        <v>1.0816047227032359</v>
      </c>
      <c r="CG215" s="112">
        <f t="shared" si="222"/>
        <v>0.96931580526225436</v>
      </c>
      <c r="CH215" s="112">
        <f t="shared" si="223"/>
        <v>1.019168087299243</v>
      </c>
      <c r="CI215" s="112">
        <f t="shared" si="246"/>
        <v>1.0243050987722717</v>
      </c>
      <c r="CJ215" s="112">
        <f t="shared" si="247"/>
        <v>0.9285197491608409</v>
      </c>
      <c r="CK215" s="112">
        <f t="shared" si="248"/>
        <v>1.0484189718791919</v>
      </c>
      <c r="CL215" s="112">
        <f t="shared" si="249"/>
        <v>1.0484165527625444</v>
      </c>
      <c r="CM215" s="112"/>
      <c r="CN215" s="112">
        <f t="shared" si="250"/>
        <v>1.0439390683265983</v>
      </c>
    </row>
    <row r="216" spans="1:92" x14ac:dyDescent="0.2">
      <c r="A216" s="86" t="str">
        <f t="shared" si="224"/>
        <v>Electricity</v>
      </c>
      <c r="B216" s="86">
        <f t="shared" si="225"/>
        <v>1999</v>
      </c>
      <c r="D216" s="108">
        <f>Manufacturing!X280</f>
        <v>2843.5044422800001</v>
      </c>
      <c r="E216" s="108">
        <f>NonManufacturing!H213</f>
        <v>451.2622106241194</v>
      </c>
      <c r="F216" s="108">
        <f t="shared" si="281"/>
        <v>3294.7666529041194</v>
      </c>
      <c r="G216" s="108"/>
      <c r="H216" s="126">
        <f t="shared" si="285"/>
        <v>1306744.70832</v>
      </c>
      <c r="I216" s="126">
        <f t="shared" si="285"/>
        <v>1016080.4096907235</v>
      </c>
      <c r="J216" s="126">
        <f t="shared" si="270"/>
        <v>2322825.1180107235</v>
      </c>
      <c r="L216" s="79">
        <f t="shared" si="282"/>
        <v>2.1760213943668583</v>
      </c>
      <c r="M216" s="79">
        <f t="shared" si="283"/>
        <v>0.44412056990792237</v>
      </c>
      <c r="N216" s="79">
        <f t="shared" si="284"/>
        <v>1.4184307838576202</v>
      </c>
      <c r="P216" s="262">
        <f>Manufacturing!BZ280</f>
        <v>0.86045617366258265</v>
      </c>
      <c r="Q216" s="262">
        <f>NonManufacturing!CR213</f>
        <v>1.0077631063803882</v>
      </c>
      <c r="R216" s="110"/>
      <c r="S216" s="262">
        <f>Manufacturing!CD280</f>
        <v>0.91295145958334822</v>
      </c>
      <c r="T216" s="262">
        <f>NonManufacturing!CV213</f>
        <v>1.0116100269623189</v>
      </c>
      <c r="V216" s="112">
        <f t="shared" si="271"/>
        <v>1.3821585760040638</v>
      </c>
      <c r="W216" s="113">
        <f t="shared" si="272"/>
        <v>0.91526112377859115</v>
      </c>
      <c r="X216" s="112">
        <f t="shared" si="276"/>
        <v>1.1225064634020028</v>
      </c>
      <c r="Y216" s="112">
        <f t="shared" si="277"/>
        <v>0.92643404482559633</v>
      </c>
      <c r="Z216" s="112">
        <f t="shared" si="278"/>
        <v>0.88012302514807383</v>
      </c>
      <c r="AA216" s="112">
        <f t="shared" si="279"/>
        <v>1.2650410320486827</v>
      </c>
      <c r="AB216" s="112">
        <f t="shared" si="259"/>
        <v>1.2650360115136963</v>
      </c>
      <c r="AC216" s="112"/>
      <c r="AD216" s="112">
        <f t="shared" si="280"/>
        <v>1.0399282032323927</v>
      </c>
      <c r="AG216" s="89"/>
      <c r="AI216" s="109">
        <f t="shared" si="215"/>
        <v>0.86303667052525213</v>
      </c>
      <c r="AJ216" s="109">
        <f t="shared" si="216"/>
        <v>0.13696332947474796</v>
      </c>
      <c r="AL216" s="109">
        <f t="shared" si="226"/>
        <v>0.85870704308797463</v>
      </c>
      <c r="AM216" s="109">
        <f t="shared" si="227"/>
        <v>0.14124161520960041</v>
      </c>
      <c r="AN216" s="109">
        <f t="shared" si="228"/>
        <v>0.99994865829757507</v>
      </c>
      <c r="AO216" s="109"/>
      <c r="AP216" s="109">
        <f t="shared" si="229"/>
        <v>0.85875113283309368</v>
      </c>
      <c r="AQ216" s="109">
        <f t="shared" si="230"/>
        <v>0.14124886716690635</v>
      </c>
      <c r="AT216" s="19">
        <f t="shared" si="261"/>
        <v>-6.8323867510999359E-3</v>
      </c>
      <c r="AU216" s="19">
        <f t="shared" si="262"/>
        <v>-3.8530051749674943E-2</v>
      </c>
      <c r="AV216" s="19"/>
      <c r="AW216" s="19">
        <f t="shared" si="217"/>
        <v>0.56256697854167392</v>
      </c>
      <c r="AX216" s="19">
        <f t="shared" si="218"/>
        <v>0.43743302145832602</v>
      </c>
      <c r="AY216" s="19"/>
      <c r="AZ216" s="19">
        <f t="shared" si="233"/>
        <v>3.2825025615090465E-2</v>
      </c>
      <c r="BA216" s="19">
        <f t="shared" si="234"/>
        <v>-4.0690551632346958E-2</v>
      </c>
      <c r="BB216" s="19"/>
      <c r="BC216" s="19"/>
      <c r="BD216" s="19">
        <f t="shared" si="263"/>
        <v>-2.8990777421687233E-2</v>
      </c>
      <c r="BE216" s="19">
        <f t="shared" si="264"/>
        <v>4.949045384376894E-3</v>
      </c>
      <c r="BF216" s="19"/>
      <c r="BG216" s="19"/>
      <c r="BH216" s="19">
        <f t="shared" si="237"/>
        <v>0.98875406760354723</v>
      </c>
      <c r="BI216" s="19">
        <f t="shared" si="238"/>
        <v>0.93587723441648896</v>
      </c>
      <c r="BJ216" s="19">
        <f t="shared" si="273"/>
        <v>0.88012302514807383</v>
      </c>
      <c r="BK216" s="19"/>
      <c r="BL216" s="19">
        <f t="shared" si="239"/>
        <v>1.0226947277700331</v>
      </c>
      <c r="BM216" s="19">
        <f t="shared" si="240"/>
        <v>1.371064429110898</v>
      </c>
      <c r="BN216" s="19">
        <f t="shared" si="274"/>
        <v>1.1225064634020028</v>
      </c>
      <c r="BO216" s="19"/>
      <c r="BP216" s="19">
        <f t="shared" si="243"/>
        <v>0.97609358011646929</v>
      </c>
      <c r="BQ216" s="19">
        <f t="shared" si="241"/>
        <v>0.7519865676714953</v>
      </c>
      <c r="BR216" s="19">
        <f t="shared" si="275"/>
        <v>0.92643404482559633</v>
      </c>
      <c r="BU216" s="90"/>
      <c r="CD216" s="89"/>
      <c r="CF216" s="112">
        <f t="shared" si="242"/>
        <v>1.1029173374496106</v>
      </c>
      <c r="CG216" s="112">
        <f t="shared" si="222"/>
        <v>0.95673295995651675</v>
      </c>
      <c r="CH216" s="112">
        <f t="shared" si="223"/>
        <v>1.0422978295924046</v>
      </c>
      <c r="CI216" s="112">
        <f t="shared" si="246"/>
        <v>0.99981763099218046</v>
      </c>
      <c r="CJ216" s="112">
        <f t="shared" si="247"/>
        <v>0.91807767883300684</v>
      </c>
      <c r="CK216" s="112">
        <f t="shared" si="248"/>
        <v>1.0552005687321382</v>
      </c>
      <c r="CL216" s="112">
        <f t="shared" si="249"/>
        <v>1.0551973688455261</v>
      </c>
      <c r="CM216" s="112"/>
      <c r="CN216" s="112">
        <f t="shared" si="250"/>
        <v>1.0421077467713695</v>
      </c>
    </row>
    <row r="217" spans="1:92" x14ac:dyDescent="0.2">
      <c r="A217" s="86" t="str">
        <f t="shared" si="224"/>
        <v>Electricity</v>
      </c>
      <c r="B217" s="86">
        <f t="shared" si="225"/>
        <v>2000</v>
      </c>
      <c r="D217" s="108">
        <f>Manufacturing!X281</f>
        <v>2946.8892774240007</v>
      </c>
      <c r="E217" s="108">
        <f>NonManufacturing!H214</f>
        <v>460.19456234150709</v>
      </c>
      <c r="F217" s="108">
        <f t="shared" si="281"/>
        <v>3407.0838397655079</v>
      </c>
      <c r="G217" s="108"/>
      <c r="H217" s="126">
        <f t="shared" si="285"/>
        <v>1390169.9721599999</v>
      </c>
      <c r="I217" s="126">
        <f t="shared" si="285"/>
        <v>986679.51485938381</v>
      </c>
      <c r="J217" s="126">
        <f t="shared" si="270"/>
        <v>2376849.4870193838</v>
      </c>
      <c r="L217" s="79">
        <f t="shared" si="282"/>
        <v>2.1198050140913502</v>
      </c>
      <c r="M217" s="79">
        <f t="shared" si="283"/>
        <v>0.46640733430762626</v>
      </c>
      <c r="N217" s="79">
        <f t="shared" si="284"/>
        <v>1.4334453478743656</v>
      </c>
      <c r="P217" s="262">
        <f>Manufacturing!BZ281</f>
        <v>0.89253418885508462</v>
      </c>
      <c r="Q217" s="262">
        <f>NonManufacturing!CR214</f>
        <v>1.0292583608218964</v>
      </c>
      <c r="R217" s="110"/>
      <c r="S217" s="262">
        <f>Manufacturing!CD281</f>
        <v>0.85740218699653403</v>
      </c>
      <c r="T217" s="262">
        <f>NonManufacturing!CV214</f>
        <v>1.0401875695940266</v>
      </c>
      <c r="V217" s="112">
        <f t="shared" si="271"/>
        <v>1.4143048811044991</v>
      </c>
      <c r="W217" s="113">
        <f t="shared" si="272"/>
        <v>0.92494946873796802</v>
      </c>
      <c r="X217" s="112">
        <f t="shared" si="276"/>
        <v>1.1526320473769358</v>
      </c>
      <c r="Y217" s="112">
        <f t="shared" si="277"/>
        <v>0.88085651301696055</v>
      </c>
      <c r="Z217" s="112">
        <f t="shared" si="278"/>
        <v>0.91101197972635861</v>
      </c>
      <c r="AA217" s="112">
        <f t="shared" si="279"/>
        <v>1.3081663946745763</v>
      </c>
      <c r="AB217" s="112">
        <f t="shared" si="259"/>
        <v>1.3081605484111214</v>
      </c>
      <c r="AC217" s="112"/>
      <c r="AD217" s="112">
        <f t="shared" si="280"/>
        <v>1.0153034460440478</v>
      </c>
      <c r="AG217" s="89"/>
      <c r="AI217" s="109">
        <f t="shared" si="215"/>
        <v>0.8649300739329091</v>
      </c>
      <c r="AJ217" s="109">
        <f t="shared" si="216"/>
        <v>0.13506992606709084</v>
      </c>
      <c r="AL217" s="109">
        <f t="shared" si="226"/>
        <v>0.86398302644911862</v>
      </c>
      <c r="AM217" s="109">
        <f t="shared" si="227"/>
        <v>0.13601443133432897</v>
      </c>
      <c r="AN217" s="109">
        <f t="shared" si="228"/>
        <v>0.99999745778344762</v>
      </c>
      <c r="AO217" s="109"/>
      <c r="AP217" s="109">
        <f t="shared" si="229"/>
        <v>0.86398522288665325</v>
      </c>
      <c r="AQ217" s="109">
        <f t="shared" si="230"/>
        <v>0.13601477711334672</v>
      </c>
      <c r="AT217" s="19">
        <f t="shared" si="261"/>
        <v>3.6602136652254966E-2</v>
      </c>
      <c r="AU217" s="19">
        <f t="shared" si="262"/>
        <v>2.1105376335005678E-2</v>
      </c>
      <c r="AV217" s="19"/>
      <c r="AW217" s="19">
        <f t="shared" si="217"/>
        <v>0.58487926128772272</v>
      </c>
      <c r="AX217" s="19">
        <f t="shared" si="218"/>
        <v>0.41512073871227723</v>
      </c>
      <c r="AY217" s="19"/>
      <c r="AZ217" s="19">
        <f t="shared" si="233"/>
        <v>3.8895235016224827E-2</v>
      </c>
      <c r="BA217" s="19">
        <f t="shared" si="234"/>
        <v>-5.2354185695149207E-2</v>
      </c>
      <c r="BB217" s="19"/>
      <c r="BC217" s="19"/>
      <c r="BD217" s="19">
        <f t="shared" si="263"/>
        <v>-6.2775608445071379E-2</v>
      </c>
      <c r="BE217" s="19">
        <f t="shared" si="264"/>
        <v>2.7857904522214753E-2</v>
      </c>
      <c r="BF217" s="19"/>
      <c r="BG217" s="19"/>
      <c r="BH217" s="19">
        <f t="shared" si="237"/>
        <v>1.0350961782565431</v>
      </c>
      <c r="BI217" s="19">
        <f t="shared" si="238"/>
        <v>0.96872294866181063</v>
      </c>
      <c r="BJ217" s="19">
        <f t="shared" si="273"/>
        <v>0.91101197972635861</v>
      </c>
      <c r="BK217" s="19"/>
      <c r="BL217" s="19">
        <f t="shared" si="239"/>
        <v>1.0268377821929247</v>
      </c>
      <c r="BM217" s="19">
        <f t="shared" si="240"/>
        <v>1.4078607576318429</v>
      </c>
      <c r="BN217" s="19">
        <f t="shared" si="274"/>
        <v>1.1526320473769358</v>
      </c>
      <c r="BO217" s="19"/>
      <c r="BP217" s="19">
        <f t="shared" si="243"/>
        <v>0.95080326326175124</v>
      </c>
      <c r="BQ217" s="19">
        <f t="shared" si="241"/>
        <v>0.71499128247106147</v>
      </c>
      <c r="BR217" s="19">
        <f t="shared" si="275"/>
        <v>0.88085651301696055</v>
      </c>
      <c r="BU217" s="90"/>
      <c r="CD217" s="89"/>
      <c r="CF217" s="112">
        <f t="shared" si="242"/>
        <v>1.1285690375119273</v>
      </c>
      <c r="CG217" s="112">
        <f t="shared" si="222"/>
        <v>0.96686029816552677</v>
      </c>
      <c r="CH217" s="112">
        <f t="shared" si="223"/>
        <v>1.0702707917231635</v>
      </c>
      <c r="CI217" s="112">
        <f t="shared" si="246"/>
        <v>0.9506298662139987</v>
      </c>
      <c r="CJ217" s="112">
        <f t="shared" si="247"/>
        <v>0.95029869670268341</v>
      </c>
      <c r="CK217" s="112">
        <f t="shared" si="248"/>
        <v>1.0911724510796441</v>
      </c>
      <c r="CL217" s="112">
        <f t="shared" si="249"/>
        <v>1.0911685961091637</v>
      </c>
      <c r="CM217" s="112"/>
      <c r="CN217" s="112">
        <f t="shared" si="250"/>
        <v>1.0174313795485415</v>
      </c>
    </row>
    <row r="218" spans="1:92" x14ac:dyDescent="0.2">
      <c r="A218" s="86" t="str">
        <f t="shared" si="224"/>
        <v>Electricity</v>
      </c>
      <c r="B218" s="86">
        <f t="shared" si="225"/>
        <v>2001</v>
      </c>
      <c r="D218" s="108">
        <f>Manufacturing!X282</f>
        <v>2866.0194728160004</v>
      </c>
      <c r="E218" s="108">
        <f>NonManufacturing!H215</f>
        <v>486.16403374893389</v>
      </c>
      <c r="F218" s="108">
        <f t="shared" si="281"/>
        <v>3352.1835065649343</v>
      </c>
      <c r="G218" s="108"/>
      <c r="H218" s="126">
        <f t="shared" si="285"/>
        <v>1326063.0867600001</v>
      </c>
      <c r="I218" s="126">
        <f t="shared" si="285"/>
        <v>995718.88812446385</v>
      </c>
      <c r="J218" s="126">
        <f t="shared" si="270"/>
        <v>2321781.9748844639</v>
      </c>
      <c r="L218" s="79">
        <f t="shared" si="282"/>
        <v>2.1612994897690805</v>
      </c>
      <c r="M218" s="79">
        <f t="shared" si="283"/>
        <v>0.48825430505257611</v>
      </c>
      <c r="N218" s="79">
        <f t="shared" si="284"/>
        <v>1.443797713491916</v>
      </c>
      <c r="P218" s="262">
        <f>Manufacturing!BZ282</f>
        <v>0.91368641878075885</v>
      </c>
      <c r="Q218" s="262">
        <f>NonManufacturing!CR215</f>
        <v>1.0942719988792686</v>
      </c>
      <c r="R218" s="110"/>
      <c r="S218" s="262">
        <f>Manufacturing!CD282</f>
        <v>0.85394800803785542</v>
      </c>
      <c r="T218" s="262">
        <f>NonManufacturing!CV215</f>
        <v>1.0242158372009469</v>
      </c>
      <c r="V218" s="112">
        <f t="shared" si="271"/>
        <v>1.3815378709812103</v>
      </c>
      <c r="W218" s="113">
        <f t="shared" si="272"/>
        <v>0.93162946884563425</v>
      </c>
      <c r="X218" s="112">
        <f t="shared" si="276"/>
        <v>1.1344679459569205</v>
      </c>
      <c r="Y218" s="112">
        <f t="shared" si="277"/>
        <v>0.87590424314609028</v>
      </c>
      <c r="Z218" s="112">
        <f t="shared" si="278"/>
        <v>0.93755423100809965</v>
      </c>
      <c r="AA218" s="112">
        <f t="shared" si="279"/>
        <v>1.2870874396646934</v>
      </c>
      <c r="AB218" s="112">
        <f t="shared" si="259"/>
        <v>1.2870813929323532</v>
      </c>
      <c r="AC218" s="112"/>
      <c r="AD218" s="112">
        <f t="shared" si="280"/>
        <v>0.99368528757689611</v>
      </c>
      <c r="AG218" s="89"/>
      <c r="AI218" s="109">
        <f t="shared" si="215"/>
        <v>0.8549709367649988</v>
      </c>
      <c r="AJ218" s="109">
        <f t="shared" si="216"/>
        <v>0.1450290632350012</v>
      </c>
      <c r="AL218" s="109">
        <f t="shared" si="226"/>
        <v>0.85994089381711392</v>
      </c>
      <c r="AM218" s="109">
        <f t="shared" si="227"/>
        <v>0.13999045726516937</v>
      </c>
      <c r="AN218" s="109">
        <f t="shared" si="228"/>
        <v>0.99993135108228326</v>
      </c>
      <c r="AO218" s="109"/>
      <c r="AP218" s="109">
        <f t="shared" si="229"/>
        <v>0.85999993188167412</v>
      </c>
      <c r="AQ218" s="109">
        <f t="shared" si="230"/>
        <v>0.14000006811832597</v>
      </c>
      <c r="AT218" s="109">
        <f t="shared" si="261"/>
        <v>2.3422606152785342E-2</v>
      </c>
      <c r="AU218" s="109">
        <f t="shared" si="262"/>
        <v>6.1250796104736556E-2</v>
      </c>
      <c r="AW218" s="19">
        <f t="shared" ref="AW218:AW223" si="286">H218/J218</f>
        <v>0.57114022811120646</v>
      </c>
      <c r="AX218" s="19">
        <f t="shared" ref="AX218:AX223" si="287">I218/J218</f>
        <v>0.4288597718887936</v>
      </c>
      <c r="AY218" s="109"/>
      <c r="AZ218" s="109">
        <f t="shared" si="233"/>
        <v>-2.3770672081657708E-2</v>
      </c>
      <c r="BA218" s="109">
        <f t="shared" si="234"/>
        <v>3.2560578866682441E-2</v>
      </c>
      <c r="BB218" s="109"/>
      <c r="BC218" s="109"/>
      <c r="BD218" s="109">
        <f t="shared" si="263"/>
        <v>-4.0367934738185533E-3</v>
      </c>
      <c r="BE218" s="109">
        <f t="shared" si="264"/>
        <v>-1.5473769346881754E-2</v>
      </c>
      <c r="BH218" s="109">
        <f t="shared" si="237"/>
        <v>1.0291349091695958</v>
      </c>
      <c r="BI218" s="109">
        <f t="shared" si="238"/>
        <v>0.99694660378157551</v>
      </c>
      <c r="BJ218" s="19">
        <f t="shared" si="273"/>
        <v>0.93755423100809965</v>
      </c>
      <c r="BK218" s="109"/>
      <c r="BL218" s="109">
        <f t="shared" si="239"/>
        <v>0.98424119695322387</v>
      </c>
      <c r="BM218" s="109">
        <f t="shared" si="240"/>
        <v>1.3856745572350377</v>
      </c>
      <c r="BN218" s="19">
        <f t="shared" si="274"/>
        <v>1.1344679459569205</v>
      </c>
      <c r="BO218" s="109"/>
      <c r="BP218" s="109">
        <f t="shared" si="243"/>
        <v>0.99437789265596888</v>
      </c>
      <c r="BQ218" s="109">
        <f t="shared" si="241"/>
        <v>0.7109715247309627</v>
      </c>
      <c r="BR218" s="19">
        <f t="shared" si="275"/>
        <v>0.87590424314609028</v>
      </c>
      <c r="BU218" s="90"/>
      <c r="CD218" s="89"/>
      <c r="CF218" s="112">
        <f t="shared" si="242"/>
        <v>1.1024220351427463</v>
      </c>
      <c r="CG218" s="112">
        <f t="shared" si="222"/>
        <v>0.97384297896500471</v>
      </c>
      <c r="CH218" s="112">
        <f t="shared" si="223"/>
        <v>1.0534046051096813</v>
      </c>
      <c r="CI218" s="112">
        <f t="shared" si="246"/>
        <v>0.94528532306170165</v>
      </c>
      <c r="CJ218" s="112">
        <f t="shared" si="247"/>
        <v>0.9779855629151013</v>
      </c>
      <c r="CK218" s="112">
        <f t="shared" si="248"/>
        <v>1.0735899974269854</v>
      </c>
      <c r="CL218" s="112">
        <f t="shared" si="249"/>
        <v>1.0735859587800751</v>
      </c>
      <c r="CM218" s="112"/>
      <c r="CN218" s="112">
        <f t="shared" si="250"/>
        <v>0.99576791245578933</v>
      </c>
    </row>
    <row r="219" spans="1:92" x14ac:dyDescent="0.2">
      <c r="A219" s="86" t="str">
        <f t="shared" si="224"/>
        <v>Electricity</v>
      </c>
      <c r="B219" s="86">
        <f t="shared" si="225"/>
        <v>2002</v>
      </c>
      <c r="D219" s="108">
        <f>Manufacturing!X283</f>
        <v>2774.4359063200004</v>
      </c>
      <c r="E219" s="108">
        <f>NonManufacturing!H216</f>
        <v>473.0473722933915</v>
      </c>
      <c r="F219" s="108">
        <f t="shared" ref="F219:F227" si="288">D219+E219</f>
        <v>3247.483278613392</v>
      </c>
      <c r="G219" s="108"/>
      <c r="H219" s="126">
        <f t="shared" si="285"/>
        <v>1359128.7434399999</v>
      </c>
      <c r="I219" s="126">
        <f t="shared" si="285"/>
        <v>979668.05296979821</v>
      </c>
      <c r="J219" s="126">
        <f t="shared" si="270"/>
        <v>2338796.7964097979</v>
      </c>
      <c r="L219" s="79">
        <f t="shared" si="282"/>
        <v>2.0413341412365478</v>
      </c>
      <c r="M219" s="79">
        <f t="shared" si="283"/>
        <v>0.48286495702230975</v>
      </c>
      <c r="N219" s="79">
        <f t="shared" si="284"/>
        <v>1.388527333199056</v>
      </c>
      <c r="P219" s="262">
        <f>Manufacturing!BZ283</f>
        <v>0.87606370907574849</v>
      </c>
      <c r="Q219" s="262">
        <f>NonManufacturing!CR216</f>
        <v>1.0805844673204799</v>
      </c>
      <c r="R219" s="110"/>
      <c r="S219" s="262">
        <f>Manufacturing!CD283</f>
        <v>0.84118653212957506</v>
      </c>
      <c r="T219" s="262">
        <f>NonManufacturing!CV216</f>
        <v>1.0257408696184869</v>
      </c>
      <c r="V219" s="112">
        <f t="shared" si="271"/>
        <v>1.3916622584385661</v>
      </c>
      <c r="W219" s="113">
        <f t="shared" si="272"/>
        <v>0.89596552883938652</v>
      </c>
      <c r="X219" s="112">
        <f t="shared" si="276"/>
        <v>1.1474586916326703</v>
      </c>
      <c r="Y219" s="112">
        <f t="shared" si="277"/>
        <v>0.86489198729053485</v>
      </c>
      <c r="Z219" s="112">
        <f t="shared" si="278"/>
        <v>0.90280638977872885</v>
      </c>
      <c r="AA219" s="112">
        <f t="shared" si="279"/>
        <v>1.2468878906483263</v>
      </c>
      <c r="AB219" s="112">
        <f t="shared" si="259"/>
        <v>1.2468814113477247</v>
      </c>
      <c r="AC219" s="112"/>
      <c r="AD219" s="112">
        <f t="shared" si="280"/>
        <v>0.99242782813997721</v>
      </c>
      <c r="AG219" s="89"/>
      <c r="AI219" s="109">
        <f t="shared" si="215"/>
        <v>0.85433416226999848</v>
      </c>
      <c r="AJ219" s="109">
        <f t="shared" si="216"/>
        <v>0.14566583773000147</v>
      </c>
      <c r="AL219" s="109">
        <f t="shared" si="226"/>
        <v>0.85465250998073783</v>
      </c>
      <c r="AM219" s="109">
        <f t="shared" si="227"/>
        <v>0.14534721800377562</v>
      </c>
      <c r="AN219" s="109">
        <f t="shared" si="228"/>
        <v>0.99999972798451342</v>
      </c>
      <c r="AO219" s="109"/>
      <c r="AP219" s="109">
        <f t="shared" si="229"/>
        <v>0.85465274245951939</v>
      </c>
      <c r="AQ219" s="109">
        <f t="shared" si="230"/>
        <v>0.14534725754048061</v>
      </c>
      <c r="AT219" s="109">
        <f t="shared" si="261"/>
        <v>-4.2048610366008668E-2</v>
      </c>
      <c r="AU219" s="109">
        <f t="shared" si="262"/>
        <v>-1.2587232757919009E-2</v>
      </c>
      <c r="AW219" s="19">
        <f t="shared" si="286"/>
        <v>0.58112305674710563</v>
      </c>
      <c r="AX219" s="19">
        <f t="shared" si="287"/>
        <v>0.41887694325289443</v>
      </c>
      <c r="AY219" s="109"/>
      <c r="AZ219" s="109">
        <f t="shared" si="233"/>
        <v>1.732777316774713E-2</v>
      </c>
      <c r="BA219" s="109">
        <f t="shared" si="234"/>
        <v>-2.3552808173809711E-2</v>
      </c>
      <c r="BB219" s="109"/>
      <c r="BC219" s="109"/>
      <c r="BD219" s="109">
        <f t="shared" si="263"/>
        <v>-1.5056878024373712E-2</v>
      </c>
      <c r="BE219" s="109">
        <f t="shared" si="264"/>
        <v>1.4878682011221964E-3</v>
      </c>
      <c r="BH219" s="109">
        <f t="shared" si="237"/>
        <v>0.9629377799383313</v>
      </c>
      <c r="BI219" s="109">
        <f t="shared" si="238"/>
        <v>0.95999754936248949</v>
      </c>
      <c r="BJ219" s="19">
        <f t="shared" si="273"/>
        <v>0.90280638977872885</v>
      </c>
      <c r="BK219" s="109"/>
      <c r="BL219" s="109">
        <f t="shared" si="239"/>
        <v>1.0114509587706264</v>
      </c>
      <c r="BM219" s="109">
        <f t="shared" si="240"/>
        <v>1.4015418594594422</v>
      </c>
      <c r="BN219" s="19">
        <f t="shared" si="274"/>
        <v>1.1474586916326703</v>
      </c>
      <c r="BO219" s="109"/>
      <c r="BP219" s="109">
        <f t="shared" si="243"/>
        <v>0.98742755735946497</v>
      </c>
      <c r="BQ219" s="109">
        <f t="shared" si="241"/>
        <v>0.70203287601722897</v>
      </c>
      <c r="BR219" s="19">
        <f t="shared" si="275"/>
        <v>0.86489198729053485</v>
      </c>
      <c r="BU219" s="90"/>
      <c r="CD219" s="89"/>
      <c r="CF219" s="112">
        <f t="shared" si="242"/>
        <v>1.1105009651958071</v>
      </c>
      <c r="CG219" s="112">
        <f t="shared" si="222"/>
        <v>0.93656305305159615</v>
      </c>
      <c r="CH219" s="112">
        <f t="shared" si="223"/>
        <v>1.0654670978115801</v>
      </c>
      <c r="CI219" s="112">
        <f t="shared" si="246"/>
        <v>0.93340077755856887</v>
      </c>
      <c r="CJ219" s="112">
        <f t="shared" si="247"/>
        <v>0.94173924676520682</v>
      </c>
      <c r="CK219" s="112">
        <f t="shared" si="248"/>
        <v>1.0400586052347884</v>
      </c>
      <c r="CL219" s="112">
        <f t="shared" si="249"/>
        <v>1.0400541743805294</v>
      </c>
      <c r="CM219" s="112"/>
      <c r="CN219" s="112">
        <f t="shared" si="250"/>
        <v>0.99450781756040063</v>
      </c>
    </row>
    <row r="220" spans="1:92" x14ac:dyDescent="0.2">
      <c r="A220" s="86" t="str">
        <f t="shared" si="224"/>
        <v>Electricity</v>
      </c>
      <c r="B220" s="86">
        <f t="shared" si="225"/>
        <v>2003</v>
      </c>
      <c r="D220" s="108">
        <f>Manufacturing!X284</f>
        <v>2801.3828553079998</v>
      </c>
      <c r="E220" s="108">
        <f>NonManufacturing!H217</f>
        <v>495.5923558966889</v>
      </c>
      <c r="F220" s="108">
        <f t="shared" si="288"/>
        <v>3296.9752112046885</v>
      </c>
      <c r="G220" s="108"/>
      <c r="H220" s="126">
        <f t="shared" si="285"/>
        <v>1402143.9142800001</v>
      </c>
      <c r="I220" s="126">
        <f t="shared" si="285"/>
        <v>949978.77845571912</v>
      </c>
      <c r="J220" s="126">
        <f t="shared" si="270"/>
        <v>2352122.6927357195</v>
      </c>
      <c r="L220" s="79">
        <f t="shared" si="282"/>
        <v>1.9979281918051242</v>
      </c>
      <c r="M220" s="79">
        <f t="shared" si="283"/>
        <v>0.52168781780822671</v>
      </c>
      <c r="N220" s="79">
        <f t="shared" si="284"/>
        <v>1.4017020546534606</v>
      </c>
      <c r="P220" s="262">
        <f>Manufacturing!BZ284</f>
        <v>0.89122009108367828</v>
      </c>
      <c r="Q220" s="262">
        <f>NonManufacturing!CR217</f>
        <v>1.1333931361464993</v>
      </c>
      <c r="R220" s="110"/>
      <c r="S220" s="262">
        <f>Manufacturing!CD284</f>
        <v>0.80929951714612902</v>
      </c>
      <c r="T220" s="262">
        <f>NonManufacturing!CV217</f>
        <v>1.0565761645944367</v>
      </c>
      <c r="V220" s="112">
        <f t="shared" si="271"/>
        <v>1.3995916121152592</v>
      </c>
      <c r="W220" s="113">
        <f t="shared" si="272"/>
        <v>0.90446669118093836</v>
      </c>
      <c r="X220" s="112">
        <f t="shared" si="276"/>
        <v>1.1663296302326334</v>
      </c>
      <c r="Y220" s="112">
        <f t="shared" si="277"/>
        <v>0.84055460141744676</v>
      </c>
      <c r="Z220" s="112">
        <f t="shared" si="278"/>
        <v>0.92258841882173204</v>
      </c>
      <c r="AA220" s="112">
        <f t="shared" si="279"/>
        <v>1.2658917470797542</v>
      </c>
      <c r="AB220" s="112">
        <f t="shared" si="259"/>
        <v>1.2658839944144837</v>
      </c>
      <c r="AC220" s="112"/>
      <c r="AD220" s="112">
        <f t="shared" si="280"/>
        <v>0.98036373746154915</v>
      </c>
      <c r="AG220" s="89"/>
      <c r="AI220" s="109">
        <f t="shared" si="215"/>
        <v>0.84968271699088593</v>
      </c>
      <c r="AJ220" s="109">
        <f t="shared" si="216"/>
        <v>0.15031728300911409</v>
      </c>
      <c r="AL220" s="109">
        <f t="shared" si="226"/>
        <v>0.85200632345557037</v>
      </c>
      <c r="AM220" s="109">
        <f t="shared" si="227"/>
        <v>0.14797937647191869</v>
      </c>
      <c r="AN220" s="109">
        <f t="shared" si="228"/>
        <v>0.99998569992748909</v>
      </c>
      <c r="AO220" s="109"/>
      <c r="AP220" s="109">
        <f t="shared" si="229"/>
        <v>0.85201850738200657</v>
      </c>
      <c r="AQ220" s="109">
        <f t="shared" si="230"/>
        <v>0.1479814926179934</v>
      </c>
      <c r="AT220" s="109">
        <f t="shared" si="261"/>
        <v>1.7152597226712092E-2</v>
      </c>
      <c r="AU220" s="109">
        <f t="shared" si="262"/>
        <v>4.7713840550476748E-2</v>
      </c>
      <c r="AW220" s="19">
        <f t="shared" si="286"/>
        <v>0.59611852672922727</v>
      </c>
      <c r="AX220" s="19">
        <f t="shared" si="287"/>
        <v>0.40388147327077256</v>
      </c>
      <c r="AY220" s="109"/>
      <c r="AZ220" s="109">
        <f t="shared" si="233"/>
        <v>2.5476981589072561E-2</v>
      </c>
      <c r="BA220" s="109">
        <f t="shared" si="234"/>
        <v>-3.6455733342995608E-2</v>
      </c>
      <c r="BB220" s="109"/>
      <c r="BC220" s="109"/>
      <c r="BD220" s="109">
        <f t="shared" si="263"/>
        <v>-3.8644353523187812E-2</v>
      </c>
      <c r="BE220" s="109">
        <f t="shared" si="264"/>
        <v>2.9618495779909215E-2</v>
      </c>
      <c r="BH220" s="109">
        <f t="shared" si="237"/>
        <v>1.021911706947324</v>
      </c>
      <c r="BI220" s="109">
        <f t="shared" si="238"/>
        <v>0.98103273433426963</v>
      </c>
      <c r="BJ220" s="19">
        <f t="shared" si="273"/>
        <v>0.92258841882173204</v>
      </c>
      <c r="BK220" s="109"/>
      <c r="BL220" s="109">
        <f t="shared" si="239"/>
        <v>1.0164458544238419</v>
      </c>
      <c r="BM220" s="109">
        <f t="shared" si="240"/>
        <v>1.4245914128490329</v>
      </c>
      <c r="BN220" s="19">
        <f t="shared" si="274"/>
        <v>1.1663296302326334</v>
      </c>
      <c r="BO220" s="109"/>
      <c r="BP220" s="109">
        <f t="shared" si="243"/>
        <v>0.97186078003875331</v>
      </c>
      <c r="BQ220" s="109">
        <f t="shared" si="241"/>
        <v>0.68227821849895354</v>
      </c>
      <c r="BR220" s="19">
        <f t="shared" si="275"/>
        <v>0.84055460141744676</v>
      </c>
      <c r="BU220" s="90"/>
      <c r="CD220" s="89"/>
      <c r="CF220" s="112">
        <f t="shared" si="242"/>
        <v>1.1168283300847754</v>
      </c>
      <c r="CG220" s="112">
        <f t="shared" si="222"/>
        <v>0.94544941564124252</v>
      </c>
      <c r="CH220" s="112">
        <f t="shared" si="223"/>
        <v>1.0829896145955829</v>
      </c>
      <c r="CI220" s="112">
        <f t="shared" si="246"/>
        <v>0.90713560776684965</v>
      </c>
      <c r="CJ220" s="112">
        <f t="shared" si="247"/>
        <v>0.96237436116111985</v>
      </c>
      <c r="CK220" s="112">
        <f t="shared" si="248"/>
        <v>1.0559101702089868</v>
      </c>
      <c r="CL220" s="112">
        <f t="shared" si="249"/>
        <v>1.0559046920502357</v>
      </c>
      <c r="CM220" s="112"/>
      <c r="CN220" s="112">
        <f t="shared" si="250"/>
        <v>0.98241844224135011</v>
      </c>
    </row>
    <row r="221" spans="1:92" x14ac:dyDescent="0.2">
      <c r="A221" s="86" t="str">
        <f t="shared" si="224"/>
        <v>Electricity</v>
      </c>
      <c r="B221" s="86">
        <f t="shared" si="225"/>
        <v>2004</v>
      </c>
      <c r="C221" s="247"/>
      <c r="D221" s="108">
        <f>Manufacturing!X285</f>
        <v>2989.3559404280004</v>
      </c>
      <c r="E221" s="108">
        <f>NonManufacturing!H218</f>
        <v>524.23641828567258</v>
      </c>
      <c r="F221" s="108">
        <f t="shared" si="288"/>
        <v>3513.5923587136731</v>
      </c>
      <c r="G221" s="247"/>
      <c r="H221" s="126">
        <f t="shared" si="285"/>
        <v>1516877.1919200001</v>
      </c>
      <c r="I221" s="126">
        <f t="shared" si="285"/>
        <v>951756.46926694829</v>
      </c>
      <c r="J221" s="126">
        <f t="shared" si="270"/>
        <v>2468633.6611869484</v>
      </c>
      <c r="L221" s="79">
        <f t="shared" si="282"/>
        <v>1.9707303639025635</v>
      </c>
      <c r="M221" s="79">
        <f t="shared" si="283"/>
        <v>0.55080940893361552</v>
      </c>
      <c r="N221" s="79">
        <f t="shared" si="284"/>
        <v>1.4232943566945839</v>
      </c>
      <c r="P221" s="262">
        <f>Manufacturing!BZ285</f>
        <v>0.92050759246462788</v>
      </c>
      <c r="Q221" s="262">
        <f>NonManufacturing!CR218</f>
        <v>1.1811670993925361</v>
      </c>
      <c r="R221" s="110"/>
      <c r="S221" s="262">
        <f>Manufacturing!CD285</f>
        <v>0.77288383276652073</v>
      </c>
      <c r="T221" s="262">
        <f>NonManufacturing!CV218</f>
        <v>1.0704359858664343</v>
      </c>
      <c r="V221" s="112">
        <f t="shared" si="271"/>
        <v>1.4689195322392319</v>
      </c>
      <c r="W221" s="113">
        <f t="shared" si="272"/>
        <v>0.91839940813550003</v>
      </c>
      <c r="X221" s="112">
        <f t="shared" si="276"/>
        <v>1.1884710494087263</v>
      </c>
      <c r="Y221" s="112">
        <f t="shared" si="277"/>
        <v>0.80986557375917045</v>
      </c>
      <c r="Z221" s="112">
        <f t="shared" si="278"/>
        <v>0.95418530236534971</v>
      </c>
      <c r="AA221" s="112">
        <f t="shared" si="279"/>
        <v>1.3490631310247347</v>
      </c>
      <c r="AB221" s="112">
        <f t="shared" si="259"/>
        <v>1.349054829007186</v>
      </c>
      <c r="AC221" s="112"/>
      <c r="AD221" s="112">
        <f t="shared" si="280"/>
        <v>0.96250178832556155</v>
      </c>
      <c r="AG221" s="89"/>
      <c r="AI221" s="109">
        <f t="shared" si="215"/>
        <v>0.85079759836522528</v>
      </c>
      <c r="AJ221" s="109">
        <f t="shared" si="216"/>
        <v>0.14920240163477463</v>
      </c>
      <c r="AL221" s="109">
        <f t="shared" si="226"/>
        <v>0.85024003585356545</v>
      </c>
      <c r="AM221" s="109">
        <f t="shared" si="227"/>
        <v>0.14975915067843593</v>
      </c>
      <c r="AN221" s="109">
        <f t="shared" si="228"/>
        <v>0.99999918653200137</v>
      </c>
      <c r="AO221" s="109"/>
      <c r="AP221" s="109">
        <f t="shared" si="229"/>
        <v>0.85024072749718838</v>
      </c>
      <c r="AQ221" s="109">
        <f t="shared" si="230"/>
        <v>0.1497592725028116</v>
      </c>
      <c r="AT221" s="109">
        <f t="shared" si="261"/>
        <v>3.2333836061318871E-2</v>
      </c>
      <c r="AU221" s="109">
        <f t="shared" si="262"/>
        <v>4.128710820466569E-2</v>
      </c>
      <c r="AW221" s="19">
        <f t="shared" si="286"/>
        <v>0.61446022379467491</v>
      </c>
      <c r="AX221" s="19">
        <f t="shared" si="287"/>
        <v>0.38553977620532504</v>
      </c>
      <c r="AY221" s="109"/>
      <c r="AZ221" s="109">
        <f>LN(AW221/AW220)</f>
        <v>3.0304679884597296E-2</v>
      </c>
      <c r="BA221" s="109">
        <f>LN(AX221/AX220)</f>
        <v>-4.6477083424229716E-2</v>
      </c>
      <c r="BB221" s="109"/>
      <c r="BC221" s="109"/>
      <c r="BD221" s="109">
        <f t="shared" si="263"/>
        <v>-4.6040323602376886E-2</v>
      </c>
      <c r="BE221" s="109">
        <f t="shared" si="264"/>
        <v>1.303238200548339E-2</v>
      </c>
      <c r="BH221" s="109">
        <f t="shared" si="237"/>
        <v>1.0342480817003654</v>
      </c>
      <c r="BI221" s="109">
        <f t="shared" si="238"/>
        <v>1.0146312235704826</v>
      </c>
      <c r="BJ221" s="19">
        <f t="shared" si="273"/>
        <v>0.95418530236534971</v>
      </c>
      <c r="BK221" s="109"/>
      <c r="BL221" s="109">
        <f>EXP(SUMPRODUCT($AP221:$AQ221,AZ221:BA221))</f>
        <v>1.018983843505439</v>
      </c>
      <c r="BM221" s="109">
        <f>IF(ISERR(BL221),BM220,BL221*BM220)</f>
        <v>1.4516356332897513</v>
      </c>
      <c r="BN221" s="19">
        <f t="shared" si="274"/>
        <v>1.1884710494087263</v>
      </c>
      <c r="BO221" s="109"/>
      <c r="BP221" s="109">
        <f t="shared" si="243"/>
        <v>0.96348954891624583</v>
      </c>
      <c r="BQ221" s="109">
        <f t="shared" si="241"/>
        <v>0.65736793297693652</v>
      </c>
      <c r="BR221" s="19">
        <f t="shared" si="275"/>
        <v>0.80986557375917045</v>
      </c>
      <c r="BU221" s="90"/>
      <c r="CD221" s="89"/>
      <c r="CF221" s="112">
        <f t="shared" si="242"/>
        <v>1.1721497428383774</v>
      </c>
      <c r="CG221" s="112">
        <f t="shared" si="222"/>
        <v>0.96001344462254845</v>
      </c>
      <c r="CH221" s="112">
        <f t="shared" si="223"/>
        <v>1.1035489199570812</v>
      </c>
      <c r="CI221" s="112">
        <f t="shared" si="246"/>
        <v>0.87401567753314624</v>
      </c>
      <c r="CJ221" s="112">
        <f t="shared" si="247"/>
        <v>0.99533383690850286</v>
      </c>
      <c r="CK221" s="112">
        <f t="shared" si="248"/>
        <v>1.1252853836744778</v>
      </c>
      <c r="CL221" s="112">
        <f t="shared" si="249"/>
        <v>1.1252795122357049</v>
      </c>
      <c r="CM221" s="112"/>
      <c r="CN221" s="112">
        <f t="shared" si="250"/>
        <v>0.96451905696726004</v>
      </c>
    </row>
    <row r="222" spans="1:92" x14ac:dyDescent="0.2">
      <c r="A222" s="86" t="str">
        <f t="shared" si="224"/>
        <v>Electricity</v>
      </c>
      <c r="B222" s="86">
        <f t="shared" si="225"/>
        <v>2005</v>
      </c>
      <c r="D222" s="108">
        <f>Manufacturing!X286</f>
        <v>3075.6515074359995</v>
      </c>
      <c r="E222" s="108">
        <f>NonManufacturing!H219</f>
        <v>553.19872821391971</v>
      </c>
      <c r="F222" s="108">
        <f t="shared" si="288"/>
        <v>3628.8502356499193</v>
      </c>
      <c r="G222" s="108"/>
      <c r="H222" s="126">
        <f t="shared" si="285"/>
        <v>1569324</v>
      </c>
      <c r="I222" s="126">
        <f t="shared" si="285"/>
        <v>906810.48316035361</v>
      </c>
      <c r="J222" s="126">
        <f t="shared" si="270"/>
        <v>2476134.4831603537</v>
      </c>
      <c r="L222" s="79">
        <f t="shared" si="282"/>
        <v>1.9598575612403808</v>
      </c>
      <c r="M222" s="79">
        <f t="shared" si="283"/>
        <v>0.61004888947241709</v>
      </c>
      <c r="N222" s="79">
        <f t="shared" si="284"/>
        <v>1.4655303499583452</v>
      </c>
      <c r="P222" s="262">
        <f>Manufacturing!BZ286</f>
        <v>0.92445807930031854</v>
      </c>
      <c r="Q222" s="262">
        <f>NonManufacturing!CR219</f>
        <v>1.2264239038681883</v>
      </c>
      <c r="R222" s="110"/>
      <c r="S222" s="262">
        <f>Manufacturing!CD286</f>
        <v>0.76533565407429383</v>
      </c>
      <c r="T222" s="262">
        <f>NonManufacturing!CV219</f>
        <v>1.1418123240423002</v>
      </c>
      <c r="V222" s="112">
        <f t="shared" si="271"/>
        <v>1.4733827719972472</v>
      </c>
      <c r="W222" s="113">
        <f t="shared" si="272"/>
        <v>0.94565273843432662</v>
      </c>
      <c r="X222" s="112">
        <f t="shared" si="276"/>
        <v>1.2107046431144628</v>
      </c>
      <c r="Y222" s="112">
        <f t="shared" si="277"/>
        <v>0.81100129712236002</v>
      </c>
      <c r="Z222" s="112">
        <f t="shared" si="278"/>
        <v>0.96310764310333774</v>
      </c>
      <c r="AA222" s="112">
        <f t="shared" si="279"/>
        <v>1.3933177621821489</v>
      </c>
      <c r="AB222" s="112">
        <f t="shared" si="259"/>
        <v>1.3933084531011557</v>
      </c>
      <c r="AC222" s="112"/>
      <c r="AD222" s="112">
        <f t="shared" si="280"/>
        <v>0.98188303599789328</v>
      </c>
      <c r="AG222" s="89"/>
      <c r="AI222" s="109">
        <f t="shared" si="215"/>
        <v>0.84755537090528532</v>
      </c>
      <c r="AJ222" s="109">
        <f t="shared" si="216"/>
        <v>0.15244462909471462</v>
      </c>
      <c r="AL222" s="109">
        <f t="shared" si="226"/>
        <v>0.8491754530427511</v>
      </c>
      <c r="AM222" s="109">
        <f t="shared" si="227"/>
        <v>0.15081770705143899</v>
      </c>
      <c r="AN222" s="109">
        <f t="shared" si="228"/>
        <v>0.99999316009419004</v>
      </c>
      <c r="AO222" s="109"/>
      <c r="AP222" s="109">
        <f t="shared" si="229"/>
        <v>0.84918126136259442</v>
      </c>
      <c r="AQ222" s="109">
        <f t="shared" si="230"/>
        <v>0.15081873863740564</v>
      </c>
      <c r="AT222" s="109">
        <f t="shared" si="261"/>
        <v>4.282456778054472E-3</v>
      </c>
      <c r="AU222" s="109">
        <f t="shared" si="262"/>
        <v>3.7599522517157438E-2</v>
      </c>
      <c r="AW222" s="19">
        <f t="shared" si="286"/>
        <v>0.63377979292830322</v>
      </c>
      <c r="AX222" s="19">
        <f t="shared" si="287"/>
        <v>0.36622020707169678</v>
      </c>
      <c r="AY222" s="109"/>
      <c r="AZ222" s="109">
        <f t="shared" si="233"/>
        <v>3.0957366809276271E-2</v>
      </c>
      <c r="BA222" s="109">
        <f t="shared" si="234"/>
        <v>-5.140955735537811E-2</v>
      </c>
      <c r="BB222" s="109"/>
      <c r="BC222" s="109"/>
      <c r="BD222" s="109">
        <f t="shared" si="263"/>
        <v>-9.8142551738150015E-3</v>
      </c>
      <c r="BE222" s="109">
        <f t="shared" si="264"/>
        <v>6.4550729101081866E-2</v>
      </c>
      <c r="BH222" s="109">
        <f t="shared" si="237"/>
        <v>1.009350742162838</v>
      </c>
      <c r="BI222" s="109">
        <f t="shared" si="238"/>
        <v>1.024118778532455</v>
      </c>
      <c r="BJ222" s="19">
        <f t="shared" si="273"/>
        <v>0.96310764310333774</v>
      </c>
      <c r="BK222" s="109"/>
      <c r="BL222" s="109">
        <f t="shared" si="239"/>
        <v>1.018707728485938</v>
      </c>
      <c r="BM222" s="109">
        <f t="shared" si="240"/>
        <v>1.4787924385778488</v>
      </c>
      <c r="BN222" s="19">
        <f t="shared" si="274"/>
        <v>1.2107046431144628</v>
      </c>
      <c r="BO222" s="109"/>
      <c r="BP222" s="109">
        <f t="shared" si="243"/>
        <v>1.0014023603422453</v>
      </c>
      <c r="BQ222" s="109">
        <f t="shared" si="241"/>
        <v>0.65828979969640711</v>
      </c>
      <c r="BR222" s="19">
        <f t="shared" si="275"/>
        <v>0.81100129712236002</v>
      </c>
      <c r="BU222" s="90"/>
      <c r="CD222" s="89"/>
      <c r="CF222" s="112">
        <f t="shared" si="242"/>
        <v>1.1757112621862811</v>
      </c>
      <c r="CG222" s="112">
        <f t="shared" si="222"/>
        <v>0.98850166365431913</v>
      </c>
      <c r="CH222" s="112">
        <f t="shared" si="223"/>
        <v>1.1241938135225884</v>
      </c>
      <c r="CI222" s="112">
        <f t="shared" si="246"/>
        <v>0.87524136245781936</v>
      </c>
      <c r="CJ222" s="112">
        <f t="shared" si="247"/>
        <v>1.0046409469833826</v>
      </c>
      <c r="CK222" s="112">
        <f t="shared" si="248"/>
        <v>1.1621992155449821</v>
      </c>
      <c r="CL222" s="112">
        <f t="shared" si="249"/>
        <v>1.1621925386482579</v>
      </c>
      <c r="CM222" s="112"/>
      <c r="CN222" s="112">
        <f t="shared" si="250"/>
        <v>0.98394092501416208</v>
      </c>
    </row>
    <row r="223" spans="1:92" x14ac:dyDescent="0.2">
      <c r="A223" s="86" t="str">
        <f t="shared" si="224"/>
        <v>Electricity</v>
      </c>
      <c r="B223" s="86">
        <f t="shared" si="225"/>
        <v>2006</v>
      </c>
      <c r="D223" s="108">
        <f>Manufacturing!X287</f>
        <v>3040.2609844079998</v>
      </c>
      <c r="E223" s="108">
        <f>NonManufacturing!H220</f>
        <v>569.30745095762848</v>
      </c>
      <c r="F223" s="108">
        <f t="shared" si="288"/>
        <v>3609.5684353656284</v>
      </c>
      <c r="G223" s="108"/>
      <c r="H223" s="126">
        <f t="shared" si="285"/>
        <v>1634592.1851600001</v>
      </c>
      <c r="I223" s="126">
        <f t="shared" si="285"/>
        <v>898100.76580099517</v>
      </c>
      <c r="J223" s="126">
        <f t="shared" si="270"/>
        <v>2532692.9509609952</v>
      </c>
      <c r="L223" s="79">
        <f t="shared" si="282"/>
        <v>1.8599507644840523</v>
      </c>
      <c r="M223" s="79">
        <f t="shared" si="283"/>
        <v>0.63390153158357054</v>
      </c>
      <c r="N223" s="79">
        <f t="shared" si="284"/>
        <v>1.4251899086290851</v>
      </c>
      <c r="P223" s="262">
        <f>Manufacturing!BZ287</f>
        <v>0.91011831309946389</v>
      </c>
      <c r="Q223" s="262">
        <f>NonManufacturing!CR220</f>
        <v>1.2523199284563331</v>
      </c>
      <c r="R223" s="110"/>
      <c r="S223" s="262">
        <f>Manufacturing!CD287</f>
        <v>0.73776581005136799</v>
      </c>
      <c r="T223" s="262">
        <f>NonManufacturing!CV220</f>
        <v>1.1619226062785128</v>
      </c>
      <c r="V223" s="112">
        <f t="shared" si="271"/>
        <v>1.5070369505706449</v>
      </c>
      <c r="W223" s="113">
        <f t="shared" si="272"/>
        <v>0.91962253795860915</v>
      </c>
      <c r="X223" s="112">
        <f t="shared" si="276"/>
        <v>1.2232985514503218</v>
      </c>
      <c r="Y223" s="112">
        <f t="shared" si="277"/>
        <v>0.78837847953584206</v>
      </c>
      <c r="Z223" s="112">
        <f t="shared" si="278"/>
        <v>0.95355448797729991</v>
      </c>
      <c r="AA223" s="112">
        <f t="shared" si="279"/>
        <v>1.3859151350545755</v>
      </c>
      <c r="AB223" s="112">
        <f t="shared" si="259"/>
        <v>1.385905145281179</v>
      </c>
      <c r="AC223" s="112"/>
      <c r="AD223" s="112">
        <f t="shared" si="280"/>
        <v>0.96442225201080278</v>
      </c>
      <c r="AG223" s="89"/>
      <c r="AI223" s="109">
        <f t="shared" si="215"/>
        <v>0.84227824983737676</v>
      </c>
      <c r="AJ223" s="109">
        <f t="shared" si="216"/>
        <v>0.15772175016262324</v>
      </c>
      <c r="AL223" s="109">
        <f t="shared" si="226"/>
        <v>0.84491406374203248</v>
      </c>
      <c r="AM223" s="109">
        <f t="shared" si="227"/>
        <v>0.15506822445803684</v>
      </c>
      <c r="AN223" s="109">
        <f t="shared" si="228"/>
        <v>0.99998228820006929</v>
      </c>
      <c r="AO223" s="109"/>
      <c r="AP223" s="109">
        <f t="shared" si="229"/>
        <v>0.84492902895594901</v>
      </c>
      <c r="AQ223" s="109">
        <f t="shared" si="230"/>
        <v>0.15507097104405101</v>
      </c>
      <c r="AT223" s="109">
        <f t="shared" si="261"/>
        <v>-1.5633100158626855E-2</v>
      </c>
      <c r="AU223" s="109">
        <f t="shared" si="262"/>
        <v>2.0895234473709164E-2</v>
      </c>
      <c r="AW223" s="19">
        <f t="shared" si="286"/>
        <v>0.64539690235240588</v>
      </c>
      <c r="AX223" s="19">
        <f t="shared" si="287"/>
        <v>0.35460309764759418</v>
      </c>
      <c r="AY223" s="109"/>
      <c r="AZ223" s="109">
        <f t="shared" si="233"/>
        <v>1.81639156902276E-2</v>
      </c>
      <c r="BA223" s="109">
        <f t="shared" si="234"/>
        <v>-3.223568193043036E-2</v>
      </c>
      <c r="BB223" s="109"/>
      <c r="BC223" s="109"/>
      <c r="BD223" s="109">
        <f t="shared" si="263"/>
        <v>-3.6688057407012531E-2</v>
      </c>
      <c r="BE223" s="109">
        <f t="shared" si="264"/>
        <v>1.7459294309665259E-2</v>
      </c>
      <c r="BH223" s="109">
        <f t="shared" si="237"/>
        <v>0.99008090612254351</v>
      </c>
      <c r="BI223" s="109">
        <f t="shared" si="238"/>
        <v>1.0139604482265256</v>
      </c>
      <c r="BJ223" s="19">
        <f t="shared" si="273"/>
        <v>0.95355448797729991</v>
      </c>
      <c r="BK223" s="109"/>
      <c r="BL223" s="109">
        <f t="shared" si="239"/>
        <v>1.0104021310296309</v>
      </c>
      <c r="BM223" s="109">
        <f t="shared" si="240"/>
        <v>1.494175031289563</v>
      </c>
      <c r="BN223" s="19">
        <f t="shared" si="274"/>
        <v>1.2232985514503218</v>
      </c>
      <c r="BO223" s="109"/>
      <c r="BP223" s="109">
        <f t="shared" si="243"/>
        <v>0.9721050784175197</v>
      </c>
      <c r="BQ223" s="109">
        <f t="shared" si="241"/>
        <v>0.63992685735532917</v>
      </c>
      <c r="BR223" s="19">
        <f t="shared" si="275"/>
        <v>0.78837847953584206</v>
      </c>
      <c r="BU223" s="90"/>
      <c r="CD223" s="89"/>
      <c r="CF223" s="112">
        <f t="shared" si="242"/>
        <v>1.2025661959620682</v>
      </c>
      <c r="CG223" s="112">
        <f t="shared" si="222"/>
        <v>0.96129199626827244</v>
      </c>
      <c r="CH223" s="112">
        <f t="shared" si="223"/>
        <v>1.1358878248735509</v>
      </c>
      <c r="CI223" s="112">
        <f t="shared" si="246"/>
        <v>0.85082657328631539</v>
      </c>
      <c r="CJ223" s="112">
        <f t="shared" si="247"/>
        <v>0.99467581911711767</v>
      </c>
      <c r="CK223" s="112">
        <f t="shared" si="248"/>
        <v>1.1560245096206396</v>
      </c>
      <c r="CL223" s="112">
        <f t="shared" si="249"/>
        <v>1.1560172591611189</v>
      </c>
      <c r="CM223" s="112"/>
      <c r="CN223" s="112">
        <f t="shared" si="250"/>
        <v>0.96644354567480961</v>
      </c>
    </row>
    <row r="224" spans="1:92" x14ac:dyDescent="0.2">
      <c r="A224" s="86" t="str">
        <f t="shared" si="224"/>
        <v>Electricity</v>
      </c>
      <c r="B224" s="86">
        <f t="shared" si="225"/>
        <v>2007</v>
      </c>
      <c r="D224" s="108">
        <f>Manufacturing!X288</f>
        <v>3029.8869553599993</v>
      </c>
      <c r="E224" s="108">
        <f>NonManufacturing!H221</f>
        <v>581.83402346509354</v>
      </c>
      <c r="F224" s="108">
        <f t="shared" si="288"/>
        <v>3611.720978825093</v>
      </c>
      <c r="G224" s="108"/>
      <c r="H224" s="126">
        <f t="shared" si="285"/>
        <v>1692468.8542800001</v>
      </c>
      <c r="I224" s="126">
        <f t="shared" si="285"/>
        <v>865151.7534297182</v>
      </c>
      <c r="J224" s="126">
        <f t="shared" si="270"/>
        <v>2557620.6077097184</v>
      </c>
      <c r="L224" s="79">
        <f t="shared" si="282"/>
        <v>1.7902172602455102</v>
      </c>
      <c r="M224" s="79">
        <f t="shared" si="283"/>
        <v>0.67252250389429469</v>
      </c>
      <c r="N224" s="79">
        <f t="shared" si="284"/>
        <v>1.4121410219865618</v>
      </c>
      <c r="P224" s="262">
        <f>Manufacturing!BZ288</f>
        <v>0.88643368144209311</v>
      </c>
      <c r="Q224" s="262">
        <f>NonManufacturing!CR221</f>
        <v>1.3023757822425921</v>
      </c>
      <c r="R224" s="110"/>
      <c r="S224" s="262">
        <f>Manufacturing!CD288</f>
        <v>0.72907891054108764</v>
      </c>
      <c r="T224" s="262">
        <f>NonManufacturing!CV221</f>
        <v>1.1853352541027256</v>
      </c>
      <c r="V224" s="112">
        <f t="shared" si="271"/>
        <v>1.521869739439589</v>
      </c>
      <c r="W224" s="113">
        <f t="shared" si="272"/>
        <v>0.91120257218487266</v>
      </c>
      <c r="X224" s="112">
        <f t="shared" si="276"/>
        <v>1.2399203260035789</v>
      </c>
      <c r="Y224" s="112">
        <f t="shared" si="277"/>
        <v>0.78305419676118382</v>
      </c>
      <c r="Z224" s="112">
        <f t="shared" si="278"/>
        <v>0.93849629670256174</v>
      </c>
      <c r="AA224" s="112">
        <f t="shared" si="279"/>
        <v>1.3867419256882281</v>
      </c>
      <c r="AB224" s="112">
        <f t="shared" si="259"/>
        <v>1.3867316211076752</v>
      </c>
      <c r="AC224" s="112"/>
      <c r="AD224" s="112">
        <f t="shared" si="280"/>
        <v>0.97092481492659766</v>
      </c>
      <c r="AG224" s="89"/>
      <c r="AI224" s="109">
        <f>D224/F224</f>
        <v>0.83890393890439274</v>
      </c>
      <c r="AJ224" s="109">
        <f>E224/F224</f>
        <v>0.16109606109560723</v>
      </c>
      <c r="AL224" s="109">
        <f>(AI224-AI223)/LN(AI224/AI223)</f>
        <v>0.84058996560302646</v>
      </c>
      <c r="AM224" s="109">
        <f>(AJ224-AJ223)/LN(AJ224/AJ223)</f>
        <v>0.1594029532669797</v>
      </c>
      <c r="AN224" s="109">
        <f>AL224+AM224</f>
        <v>0.99999291887000619</v>
      </c>
      <c r="AO224" s="109"/>
      <c r="AP224" s="109">
        <f>AL224/AN224</f>
        <v>0.84059591797199384</v>
      </c>
      <c r="AQ224" s="109">
        <f>AM224/AN224</f>
        <v>0.1594040820280061</v>
      </c>
      <c r="AT224" s="109">
        <f t="shared" ref="AT224:AU227" si="289">LN(P224/P223)</f>
        <v>-2.6368292166857217E-2</v>
      </c>
      <c r="AU224" s="109">
        <f t="shared" si="289"/>
        <v>3.9192347432313444E-2</v>
      </c>
      <c r="AW224" s="19">
        <f>H224/J224</f>
        <v>0.66173569652129183</v>
      </c>
      <c r="AX224" s="19">
        <f>I224/J224</f>
        <v>0.33826430347870817</v>
      </c>
      <c r="AY224" s="109"/>
      <c r="AZ224" s="109">
        <f t="shared" ref="AZ224:BA227" si="290">LN(AW224/AW223)</f>
        <v>2.5000746219266425E-2</v>
      </c>
      <c r="BA224" s="109">
        <f t="shared" si="290"/>
        <v>-4.7171576348731703E-2</v>
      </c>
      <c r="BB224" s="109"/>
      <c r="BC224" s="109"/>
      <c r="BD224" s="109">
        <f>LN(S224/S223)</f>
        <v>-1.1844472623847163E-2</v>
      </c>
      <c r="BE224" s="109">
        <f>LN(T224/T223)</f>
        <v>1.994959710839745E-2</v>
      </c>
      <c r="BH224" s="109">
        <f>EXP(SUMPRODUCT($AP224:$AQ224,AT224:AU224))</f>
        <v>0.98420835781846094</v>
      </c>
      <c r="BI224" s="109">
        <f>IF(ISERR(BH224),BI223,BH224*BI223)</f>
        <v>0.99794834764189944</v>
      </c>
      <c r="BJ224" s="19">
        <f t="shared" si="273"/>
        <v>0.93849629670256174</v>
      </c>
      <c r="BK224" s="109"/>
      <c r="BL224" s="109">
        <f>EXP(SUMPRODUCT($AP224:$AQ224,AZ224:BA224))</f>
        <v>1.0135876679765137</v>
      </c>
      <c r="BM224" s="109">
        <f>IF(ISERR(BL224),BM223,BL224*BM223)</f>
        <v>1.5144773855135225</v>
      </c>
      <c r="BN224" s="19">
        <f t="shared" si="274"/>
        <v>1.2399203260035789</v>
      </c>
      <c r="BO224" s="109"/>
      <c r="BP224" s="109">
        <f>EXP(SUMPRODUCT($AP224:$AQ224,BD224:BE224))</f>
        <v>0.99324653968511056</v>
      </c>
      <c r="BQ224" s="109">
        <f>IF(ISERR(BP224),BQ223,BP224*BQ223)</f>
        <v>0.63560513671974805</v>
      </c>
      <c r="BR224" s="19">
        <f t="shared" si="275"/>
        <v>0.78305419676118382</v>
      </c>
      <c r="BU224" s="90"/>
      <c r="CD224" s="89"/>
      <c r="CF224" s="112">
        <f t="shared" si="242"/>
        <v>1.2144022763440923</v>
      </c>
      <c r="CG224" s="112">
        <f t="shared" si="222"/>
        <v>0.95249050938310653</v>
      </c>
      <c r="CH224" s="112">
        <f t="shared" si="223"/>
        <v>1.1513218914964969</v>
      </c>
      <c r="CI224" s="112">
        <f t="shared" si="246"/>
        <v>0.84508054978877278</v>
      </c>
      <c r="CJ224" s="112">
        <f t="shared" si="247"/>
        <v>0.97896825449499092</v>
      </c>
      <c r="CK224" s="112">
        <f t="shared" si="248"/>
        <v>1.1567141551931945</v>
      </c>
      <c r="CL224" s="112">
        <f t="shared" si="249"/>
        <v>1.1567066427909884</v>
      </c>
      <c r="CM224" s="112"/>
      <c r="CN224" s="112">
        <f t="shared" si="250"/>
        <v>0.97295973704970951</v>
      </c>
    </row>
    <row r="225" spans="1:92" x14ac:dyDescent="0.2">
      <c r="A225" s="86" t="str">
        <f t="shared" si="224"/>
        <v>Electricity</v>
      </c>
      <c r="B225" s="86">
        <f t="shared" si="225"/>
        <v>2008</v>
      </c>
      <c r="D225" s="108">
        <f>Manufacturing!X289</f>
        <v>2995.1164712080003</v>
      </c>
      <c r="E225" s="108">
        <f>NonManufacturing!H222</f>
        <v>568.80416514940828</v>
      </c>
      <c r="F225" s="108">
        <f t="shared" si="288"/>
        <v>3563.9206363574085</v>
      </c>
      <c r="G225" s="108"/>
      <c r="H225" s="126">
        <f t="shared" si="285"/>
        <v>1593570.0558000002</v>
      </c>
      <c r="I225" s="126">
        <f t="shared" si="285"/>
        <v>829534.4689103259</v>
      </c>
      <c r="J225" s="126">
        <f t="shared" si="270"/>
        <v>2423104.524710326</v>
      </c>
      <c r="L225" s="79">
        <f t="shared" si="282"/>
        <v>1.8795009734946351</v>
      </c>
      <c r="M225" s="79">
        <f t="shared" si="283"/>
        <v>0.68569081390504216</v>
      </c>
      <c r="N225" s="79">
        <f t="shared" si="284"/>
        <v>1.4708076354169919</v>
      </c>
      <c r="P225" s="262">
        <f>Manufacturing!BZ289</f>
        <v>0.93346284862253148</v>
      </c>
      <c r="Q225" s="262">
        <f>NonManufacturing!CR222</f>
        <v>1.3158062858735835</v>
      </c>
      <c r="R225" s="110"/>
      <c r="S225" s="262">
        <f>Manufacturing!CD289</f>
        <v>0.72687641248628165</v>
      </c>
      <c r="T225" s="262">
        <f>NonManufacturing!CV222</f>
        <v>1.1962090024811514</v>
      </c>
      <c r="V225" s="112">
        <f t="shared" si="271"/>
        <v>1.4418281744132433</v>
      </c>
      <c r="W225" s="113">
        <f t="shared" si="272"/>
        <v>0.94905797630306865</v>
      </c>
      <c r="X225" s="112">
        <f t="shared" si="276"/>
        <v>1.2358724112887542</v>
      </c>
      <c r="Y225" s="112">
        <f t="shared" si="277"/>
        <v>0.78221198870960396</v>
      </c>
      <c r="Z225" s="112">
        <f t="shared" si="278"/>
        <v>0.98174314317723832</v>
      </c>
      <c r="AA225" s="112">
        <f t="shared" si="279"/>
        <v>1.3683887336084974</v>
      </c>
      <c r="AB225" s="112">
        <f t="shared" si="259"/>
        <v>1.3683785293853803</v>
      </c>
      <c r="AC225" s="112"/>
      <c r="AD225" s="112">
        <f t="shared" si="280"/>
        <v>0.96671421662551005</v>
      </c>
      <c r="AG225" s="89"/>
      <c r="AI225" s="109">
        <f>D225/F225</f>
        <v>0.84039931772140464</v>
      </c>
      <c r="AJ225" s="109">
        <f>E225/F225</f>
        <v>0.15960068227859539</v>
      </c>
      <c r="AL225" s="109">
        <f>(AI225-AI224)/LN(AI225/AI224)</f>
        <v>0.83965140637980817</v>
      </c>
      <c r="AM225" s="109">
        <f>(AJ225-AJ224)/LN(AJ225/AJ224)</f>
        <v>0.16034720954518358</v>
      </c>
      <c r="AN225" s="109">
        <f>AL225+AM225</f>
        <v>0.99999861592499173</v>
      </c>
      <c r="AO225" s="109"/>
      <c r="AP225" s="109">
        <f>AL225/AN225</f>
        <v>0.83965256852194392</v>
      </c>
      <c r="AQ225" s="109">
        <f>AM225/AN225</f>
        <v>0.16034743147805613</v>
      </c>
      <c r="AT225" s="109">
        <f t="shared" si="289"/>
        <v>5.169485096139087E-2</v>
      </c>
      <c r="AU225" s="109">
        <f t="shared" si="289"/>
        <v>1.0259501506254752E-2</v>
      </c>
      <c r="AW225" s="19">
        <f>H225/J225</f>
        <v>0.65765634109015836</v>
      </c>
      <c r="AX225" s="19">
        <f>I225/J225</f>
        <v>0.3423436589098417</v>
      </c>
      <c r="AY225" s="109"/>
      <c r="AZ225" s="109">
        <f t="shared" si="290"/>
        <v>-6.1837093354982836E-3</v>
      </c>
      <c r="BA225" s="109">
        <f t="shared" si="290"/>
        <v>1.1987530287719218E-2</v>
      </c>
      <c r="BB225" s="109"/>
      <c r="BC225" s="109"/>
      <c r="BD225" s="109">
        <f>LN(S225/S224)</f>
        <v>-3.0255045605464045E-3</v>
      </c>
      <c r="BE225" s="109">
        <f>LN(T225/T224)</f>
        <v>9.131742070787454E-3</v>
      </c>
      <c r="BH225" s="109">
        <f>EXP(SUMPRODUCT($AP225:$AQ225,AT225:AU225))</f>
        <v>1.0460809985363031</v>
      </c>
      <c r="BI225" s="109">
        <f>IF(ISERR(BH225),BI224,BH225*BI224)</f>
        <v>1.0439348039888918</v>
      </c>
      <c r="BJ225" s="19">
        <f t="shared" si="273"/>
        <v>0.98174314317723832</v>
      </c>
      <c r="BK225" s="109"/>
      <c r="BL225" s="109">
        <f>EXP(SUMPRODUCT($AP225:$AQ225,AZ225:BA225))</f>
        <v>0.99673534288459342</v>
      </c>
      <c r="BM225" s="109">
        <f>IF(ISERR(BL225),BM224,BL225*BM224)</f>
        <v>1.5095331361407835</v>
      </c>
      <c r="BN225" s="19">
        <f t="shared" si="274"/>
        <v>1.2358724112887542</v>
      </c>
      <c r="BO225" s="109"/>
      <c r="BP225" s="109">
        <f>EXP(SUMPRODUCT($AP225:$AQ225,BD225:BE225))</f>
        <v>0.99892445752150572</v>
      </c>
      <c r="BQ225" s="109">
        <f>IF(ISERR(BP225),BQ224,BP225*BQ224)</f>
        <v>0.63492151639565675</v>
      </c>
      <c r="BR225" s="19">
        <f t="shared" si="275"/>
        <v>0.78221198870960396</v>
      </c>
      <c r="BU225" s="90"/>
      <c r="CD225" s="89"/>
      <c r="CF225" s="112">
        <f t="shared" si="242"/>
        <v>1.1505317253691241</v>
      </c>
      <c r="CG225" s="112">
        <f t="shared" si="222"/>
        <v>0.99206119789091762</v>
      </c>
      <c r="CH225" s="112">
        <f t="shared" si="223"/>
        <v>1.1475632202912995</v>
      </c>
      <c r="CI225" s="112">
        <f t="shared" si="246"/>
        <v>0.84417162975972571</v>
      </c>
      <c r="CJ225" s="112">
        <f t="shared" si="247"/>
        <v>1.0240800891974617</v>
      </c>
      <c r="CK225" s="112">
        <f t="shared" si="248"/>
        <v>1.1414053247047329</v>
      </c>
      <c r="CL225" s="112">
        <f t="shared" si="249"/>
        <v>1.1413978816811974</v>
      </c>
      <c r="CM225" s="112"/>
      <c r="CN225" s="112">
        <f t="shared" si="250"/>
        <v>0.96874031392562554</v>
      </c>
    </row>
    <row r="226" spans="1:92" x14ac:dyDescent="0.2">
      <c r="A226" s="86" t="str">
        <f t="shared" si="224"/>
        <v>Electricity</v>
      </c>
      <c r="B226" s="86">
        <f t="shared" si="225"/>
        <v>2009</v>
      </c>
      <c r="D226" s="108">
        <f>Manufacturing!X290</f>
        <v>2523.8955782799999</v>
      </c>
      <c r="E226" s="108">
        <f>NonManufacturing!H223</f>
        <v>517.8958765138201</v>
      </c>
      <c r="F226" s="108">
        <f t="shared" si="288"/>
        <v>3041.7914547938199</v>
      </c>
      <c r="G226" s="108"/>
      <c r="H226" s="126">
        <f t="shared" si="285"/>
        <v>1447057.96716</v>
      </c>
      <c r="I226" s="126">
        <f t="shared" si="285"/>
        <v>837673.84446064779</v>
      </c>
      <c r="J226" s="126">
        <f>H226+I226</f>
        <v>2284731.811620648</v>
      </c>
      <c r="L226" s="79">
        <f t="shared" si="282"/>
        <v>1.7441565131170276</v>
      </c>
      <c r="M226" s="79">
        <f t="shared" si="283"/>
        <v>0.61825480160154367</v>
      </c>
      <c r="N226" s="79">
        <f t="shared" si="284"/>
        <v>1.3313560214475064</v>
      </c>
      <c r="P226" s="262">
        <f>Manufacturing!BZ290</f>
        <v>0.92490230383550487</v>
      </c>
      <c r="Q226" s="262">
        <f>NonManufacturing!CR223</f>
        <v>1.2801166340349399</v>
      </c>
      <c r="R226" s="110"/>
      <c r="S226" s="262">
        <f>Manufacturing!CD290</f>
        <v>0.68077675985074892</v>
      </c>
      <c r="T226" s="262">
        <f>NonManufacturing!CV223</f>
        <v>1.1086351626206998</v>
      </c>
      <c r="V226" s="112">
        <f t="shared" si="271"/>
        <v>1.3594917855913253</v>
      </c>
      <c r="W226" s="113">
        <f t="shared" si="272"/>
        <v>0.85907498780127556</v>
      </c>
      <c r="X226" s="112">
        <f t="shared" si="276"/>
        <v>1.21124149068527</v>
      </c>
      <c r="Y226" s="112">
        <f t="shared" si="277"/>
        <v>0.7313349327665235</v>
      </c>
      <c r="Z226" s="112">
        <f t="shared" si="278"/>
        <v>0.96981146527297535</v>
      </c>
      <c r="AA226" s="112">
        <f t="shared" si="279"/>
        <v>1.1679142550356445</v>
      </c>
      <c r="AB226" s="112">
        <f t="shared" si="259"/>
        <v>1.1679053891228022</v>
      </c>
      <c r="AC226" s="112"/>
      <c r="AD226" s="112">
        <f t="shared" si="280"/>
        <v>0.88582321415433563</v>
      </c>
      <c r="AG226" s="89"/>
      <c r="AI226" s="109">
        <f t="shared" si="215"/>
        <v>0.82973984764878495</v>
      </c>
      <c r="AJ226" s="109">
        <f t="shared" si="216"/>
        <v>0.17026015235121514</v>
      </c>
      <c r="AL226" s="109">
        <f t="shared" si="226"/>
        <v>0.83505824375609239</v>
      </c>
      <c r="AM226" s="109">
        <f t="shared" si="227"/>
        <v>0.16487299109725115</v>
      </c>
      <c r="AN226" s="109">
        <f t="shared" si="228"/>
        <v>0.99993123485334356</v>
      </c>
      <c r="AO226" s="109"/>
      <c r="AP226" s="109">
        <f t="shared" si="229"/>
        <v>0.83511567060765679</v>
      </c>
      <c r="AQ226" s="109">
        <f t="shared" si="230"/>
        <v>0.16488432939234315</v>
      </c>
      <c r="AT226" s="109">
        <f t="shared" si="289"/>
        <v>-9.2130497899286599E-3</v>
      </c>
      <c r="AU226" s="109">
        <f t="shared" si="289"/>
        <v>-2.7498428763938629E-2</v>
      </c>
      <c r="AW226" s="19">
        <f>H226/J226</f>
        <v>0.63336009933417359</v>
      </c>
      <c r="AX226" s="19">
        <f>I226/J226</f>
        <v>0.3666399006658263</v>
      </c>
      <c r="AY226" s="109"/>
      <c r="AZ226" s="109">
        <f t="shared" si="290"/>
        <v>-3.7643379212190069E-2</v>
      </c>
      <c r="BA226" s="109">
        <f t="shared" si="290"/>
        <v>6.8565086117992599E-2</v>
      </c>
      <c r="BB226" s="109"/>
      <c r="BC226" s="109"/>
      <c r="BD226" s="109">
        <f t="shared" si="263"/>
        <v>-6.5522026355335147E-2</v>
      </c>
      <c r="BE226" s="109">
        <f t="shared" si="264"/>
        <v>-7.6027715957677558E-2</v>
      </c>
      <c r="BH226" s="109">
        <f>EXP(SUMPRODUCT($AP226:$AQ226,AT226:AU226))</f>
        <v>0.987846436221955</v>
      </c>
      <c r="BI226" s="109">
        <f>IF(ISERR(BH226),BI225,BH226*BI225)</f>
        <v>1.0312472757684918</v>
      </c>
      <c r="BJ226" s="19">
        <f t="shared" si="273"/>
        <v>0.96981146527297535</v>
      </c>
      <c r="BK226" s="109"/>
      <c r="BL226" s="109">
        <f>EXP(SUMPRODUCT($AP226:$AQ226,AZ226:BA226))</f>
        <v>0.98007001339418243</v>
      </c>
      <c r="BM226" s="109">
        <f>IF(ISERR(BL226),BM225,BL226*BM225)</f>
        <v>1.47944816095646</v>
      </c>
      <c r="BN226" s="19">
        <f t="shared" si="274"/>
        <v>1.21124149068527</v>
      </c>
      <c r="BO226" s="109"/>
      <c r="BP226" s="109">
        <f>EXP(SUMPRODUCT($AP226:$AQ226,BD226:BE226))</f>
        <v>0.93495745823710641</v>
      </c>
      <c r="BQ226" s="109">
        <f>IF(ISERR(BP226),BQ225,BP226*BQ225)</f>
        <v>0.59362460714933252</v>
      </c>
      <c r="BR226" s="19">
        <f t="shared" si="275"/>
        <v>0.7313349327665235</v>
      </c>
      <c r="BU226" s="90"/>
      <c r="CD226" s="89"/>
      <c r="CF226" s="112">
        <f t="shared" si="242"/>
        <v>1.0848299800619932</v>
      </c>
      <c r="CG226" s="112">
        <f t="shared" si="222"/>
        <v>0.89800094699810307</v>
      </c>
      <c r="CH226" s="112">
        <f t="shared" si="223"/>
        <v>1.1246923006815652</v>
      </c>
      <c r="CI226" s="112">
        <f t="shared" si="246"/>
        <v>0.78926456127602884</v>
      </c>
      <c r="CJ226" s="112">
        <f t="shared" si="247"/>
        <v>1.0116338665195743</v>
      </c>
      <c r="CK226" s="112">
        <f t="shared" si="248"/>
        <v>0.97418483268340161</v>
      </c>
      <c r="CL226" s="112">
        <f t="shared" si="249"/>
        <v>0.97417834942760329</v>
      </c>
      <c r="CM226" s="112"/>
      <c r="CN226" s="112">
        <f t="shared" si="250"/>
        <v>0.88767977526796316</v>
      </c>
    </row>
    <row r="227" spans="1:92" x14ac:dyDescent="0.2">
      <c r="A227" s="86" t="str">
        <f t="shared" si="224"/>
        <v>Electricity</v>
      </c>
      <c r="B227" s="86">
        <f t="shared" si="225"/>
        <v>2010</v>
      </c>
      <c r="D227" s="108">
        <f>Manufacturing!X291</f>
        <v>2672.7291030120005</v>
      </c>
      <c r="E227" s="108">
        <f>NonManufacturing!H224</f>
        <v>497.6436007169716</v>
      </c>
      <c r="F227" s="108">
        <f t="shared" si="288"/>
        <v>3170.3727037289718</v>
      </c>
      <c r="G227" s="108"/>
      <c r="H227" s="126">
        <f>H71</f>
        <v>1546788.5073599999</v>
      </c>
      <c r="I227" s="126">
        <f>I71</f>
        <v>795347.95988818933</v>
      </c>
      <c r="J227" s="126">
        <f>H227+I227</f>
        <v>2342136.4672481893</v>
      </c>
      <c r="L227" s="79">
        <f t="shared" si="282"/>
        <v>1.7279214904264535</v>
      </c>
      <c r="M227" s="79">
        <f t="shared" si="283"/>
        <v>0.62569293669519288</v>
      </c>
      <c r="N227" s="79">
        <f t="shared" si="284"/>
        <v>1.3536242435326109</v>
      </c>
      <c r="P227" s="262">
        <f>Manufacturing!BZ291</f>
        <v>0.91323812580609942</v>
      </c>
      <c r="Q227" s="262">
        <f>NonManufacturing!CR224</f>
        <v>1.2512371248247001</v>
      </c>
      <c r="R227" s="110"/>
      <c r="S227" s="262">
        <f>Manufacturing!CD291</f>
        <v>0.68305434469480142</v>
      </c>
      <c r="T227" s="262">
        <f>NonManufacturing!CV224</f>
        <v>1.1478689879646116</v>
      </c>
      <c r="V227" s="112">
        <f t="shared" si="271"/>
        <v>1.393649474202044</v>
      </c>
      <c r="W227" s="113">
        <f t="shared" si="272"/>
        <v>0.87344385105643862</v>
      </c>
      <c r="X227" s="112">
        <f t="shared" si="276"/>
        <v>1.238746665091079</v>
      </c>
      <c r="Y227" s="112">
        <f t="shared" si="277"/>
        <v>0.73756398795162004</v>
      </c>
      <c r="Z227" s="112">
        <f t="shared" si="278"/>
        <v>0.95599631488257664</v>
      </c>
      <c r="AA227" s="112">
        <f t="shared" si="279"/>
        <v>1.2172841736074127</v>
      </c>
      <c r="AB227" s="112">
        <f t="shared" si="259"/>
        <v>1.2172745637698139</v>
      </c>
      <c r="AC227" s="112"/>
      <c r="AD227" s="112">
        <f t="shared" si="280"/>
        <v>0.91365493036634604</v>
      </c>
      <c r="AG227" s="89"/>
      <c r="AI227" s="109">
        <f t="shared" si="215"/>
        <v>0.84303309193532794</v>
      </c>
      <c r="AJ227" s="109">
        <f t="shared" si="216"/>
        <v>0.15696690806467214</v>
      </c>
      <c r="AL227" s="109">
        <f t="shared" si="226"/>
        <v>0.83636886296733604</v>
      </c>
      <c r="AM227" s="109">
        <f t="shared" si="227"/>
        <v>0.16352348662702329</v>
      </c>
      <c r="AN227" s="109">
        <f t="shared" si="228"/>
        <v>0.99989234959435935</v>
      </c>
      <c r="AO227" s="109"/>
      <c r="AP227" s="109">
        <f t="shared" si="229"/>
        <v>0.83645890810809564</v>
      </c>
      <c r="AQ227" s="109">
        <f t="shared" si="230"/>
        <v>0.16354109189190436</v>
      </c>
      <c r="AT227" s="109">
        <f t="shared" si="289"/>
        <v>-1.26914509970661E-2</v>
      </c>
      <c r="AU227" s="109">
        <f t="shared" si="289"/>
        <v>-2.2818432376153792E-2</v>
      </c>
      <c r="AW227" s="19">
        <f>H227/J227</f>
        <v>0.66041775489595811</v>
      </c>
      <c r="AX227" s="19">
        <f>I227/J227</f>
        <v>0.33958224510404189</v>
      </c>
      <c r="AY227" s="109"/>
      <c r="AZ227" s="109">
        <f t="shared" si="290"/>
        <v>4.183345904811607E-2</v>
      </c>
      <c r="BA227" s="109">
        <f t="shared" si="290"/>
        <v>-7.666399798951147E-2</v>
      </c>
      <c r="BB227" s="109"/>
      <c r="BC227" s="109"/>
      <c r="BD227" s="109">
        <f t="shared" si="263"/>
        <v>3.3399838935472539E-3</v>
      </c>
      <c r="BE227" s="109">
        <f t="shared" si="264"/>
        <v>3.477749386095589E-2</v>
      </c>
      <c r="BH227" s="109">
        <f>EXP(SUMPRODUCT($AP227:$AQ227,AT227:AU227))</f>
        <v>0.98575480814045646</v>
      </c>
      <c r="BI227" s="109">
        <f>IF(ISERR(BH227),BI226,BH227*BI226)</f>
        <v>1.016556960470538</v>
      </c>
      <c r="BJ227" s="19">
        <f t="shared" si="273"/>
        <v>0.95599631488257664</v>
      </c>
      <c r="BK227" s="109"/>
      <c r="BL227" s="109">
        <f>EXP(SUMPRODUCT($AP227:$AQ227,AZ227:BA227))</f>
        <v>1.0227082498554831</v>
      </c>
      <c r="BM227" s="109">
        <f>IF(ISERR(BL227),BM226,BL227*BM226)</f>
        <v>1.5130438394436945</v>
      </c>
      <c r="BN227" s="19">
        <f t="shared" si="274"/>
        <v>1.238746665091079</v>
      </c>
      <c r="BO227" s="109"/>
      <c r="BP227" s="109">
        <f>EXP(SUMPRODUCT($AP227:$AQ227,BD227:BE227))</f>
        <v>1.0085173767941495</v>
      </c>
      <c r="BQ227" s="109">
        <f>IF(ISERR(BP227),BQ226,BP227*BQ226)</f>
        <v>0.59868073160270241</v>
      </c>
      <c r="BR227" s="19">
        <f t="shared" si="275"/>
        <v>0.73756398795162004</v>
      </c>
      <c r="BU227" s="90"/>
      <c r="CD227" s="89"/>
      <c r="CF227" s="112">
        <f t="shared" si="242"/>
        <v>1.1120866983792812</v>
      </c>
      <c r="CG227" s="112">
        <f t="shared" si="222"/>
        <v>0.91302088471442211</v>
      </c>
      <c r="CH227" s="112">
        <f t="shared" si="223"/>
        <v>1.1502320944559805</v>
      </c>
      <c r="CI227" s="112">
        <f t="shared" si="246"/>
        <v>0.79598702493468598</v>
      </c>
      <c r="CJ227" s="112">
        <f t="shared" si="247"/>
        <v>0.99722294799939093</v>
      </c>
      <c r="CK227" s="112">
        <f t="shared" si="248"/>
        <v>1.0153654464622472</v>
      </c>
      <c r="CL227" s="112">
        <f t="shared" si="249"/>
        <v>1.0153583812333919</v>
      </c>
      <c r="CM227" s="112"/>
      <c r="CN227" s="112">
        <f t="shared" si="250"/>
        <v>0.91556982285040844</v>
      </c>
    </row>
    <row r="228" spans="1:92" x14ac:dyDescent="0.2">
      <c r="A228" s="86" t="str">
        <f t="shared" si="224"/>
        <v>Electricity</v>
      </c>
      <c r="B228" s="86">
        <f t="shared" si="225"/>
        <v>2011</v>
      </c>
      <c r="D228" s="108">
        <f>Manufacturing!X292</f>
        <v>2834.8600038</v>
      </c>
      <c r="E228" s="108">
        <f>NonManufacturing!H225</f>
        <v>491.30582155573251</v>
      </c>
      <c r="F228" s="108">
        <f>D228+E228</f>
        <v>3326.1658253557325</v>
      </c>
      <c r="G228" s="108"/>
      <c r="H228" s="126">
        <f>H72</f>
        <v>1585629.27636</v>
      </c>
      <c r="I228" s="126">
        <f>I72</f>
        <v>769370.79811188695</v>
      </c>
      <c r="J228" s="126">
        <f>H228+I228</f>
        <v>2355000.0744718872</v>
      </c>
      <c r="L228" s="79">
        <f>D228/H228*1000</f>
        <v>1.7878453974486124</v>
      </c>
      <c r="M228" s="79">
        <f>E228/I228*1000</f>
        <v>0.63858132224597841</v>
      </c>
      <c r="N228" s="79">
        <f>F228/J228*1000</f>
        <v>1.4123845945532001</v>
      </c>
      <c r="P228" s="262">
        <f>Manufacturing!BZ292</f>
        <v>0.93601412746857582</v>
      </c>
      <c r="Q228" s="262">
        <f>NonManufacturing!CR225</f>
        <v>1.2512371248247001</v>
      </c>
      <c r="R228" s="110"/>
      <c r="S228" s="262">
        <f>Manufacturing!CD292</f>
        <v>0.68954590361853008</v>
      </c>
      <c r="T228" s="262">
        <f>NonManufacturing!CV225</f>
        <v>1.1715134582966857</v>
      </c>
      <c r="V228" s="112">
        <f t="shared" si="271"/>
        <v>1.4013037504128198</v>
      </c>
      <c r="W228" s="113">
        <f t="shared" si="272"/>
        <v>0.91135974058787128</v>
      </c>
      <c r="X228" s="112">
        <f>BN228</f>
        <v>1.2518080095900828</v>
      </c>
      <c r="Y228" s="112">
        <f>BR228</f>
        <v>0.74581411836663758</v>
      </c>
      <c r="Z228" s="112">
        <f>BJ228</f>
        <v>0.97616948985638352</v>
      </c>
      <c r="AA228" s="112">
        <f>V228*X228*Y228*Z228</f>
        <v>1.27710275097182</v>
      </c>
      <c r="AB228" s="112">
        <f t="shared" si="259"/>
        <v>1.2770918224610384</v>
      </c>
      <c r="AC228" s="112"/>
      <c r="AD228" s="112">
        <f>X228*Y228</f>
        <v>0.93361608703672294</v>
      </c>
      <c r="AG228" s="89"/>
      <c r="AI228" s="109">
        <f>D228/F228</f>
        <v>0.85229064113086195</v>
      </c>
      <c r="AJ228" s="109">
        <f>E228/F228</f>
        <v>0.147709358869138</v>
      </c>
      <c r="AL228" s="109">
        <f>(AI228-AI227)/LN(AI228/AI227)</f>
        <v>0.84765344111194618</v>
      </c>
      <c r="AM228" s="109">
        <f>(AJ228-AJ227)/LN(AJ228/AJ227)</f>
        <v>0.15229124034553435</v>
      </c>
      <c r="AN228" s="109">
        <f>AL228+AM228</f>
        <v>0.9999446814574805</v>
      </c>
      <c r="AO228" s="109"/>
      <c r="AP228" s="109">
        <f>AL228/AN228</f>
        <v>0.84770033465895278</v>
      </c>
      <c r="AQ228" s="109">
        <f>AM228/AN228</f>
        <v>0.15229966534104722</v>
      </c>
      <c r="AT228" s="109">
        <f>LN(P228/P227)</f>
        <v>2.4633906350709278E-2</v>
      </c>
      <c r="AU228" s="109">
        <f>LN(Q228/Q227)</f>
        <v>0</v>
      </c>
      <c r="AW228" s="19">
        <f>H228/J228</f>
        <v>0.67330328077190404</v>
      </c>
      <c r="AX228" s="19">
        <f>I228/J228</f>
        <v>0.32669671922809584</v>
      </c>
      <c r="AY228" s="109"/>
      <c r="AZ228" s="109">
        <f>LN(AW228/AW227)</f>
        <v>1.9323271465995721E-2</v>
      </c>
      <c r="BA228" s="109">
        <f>LN(AX228/AX227)</f>
        <v>-3.8683894878220638E-2</v>
      </c>
      <c r="BB228" s="109"/>
      <c r="BC228" s="109"/>
      <c r="BD228" s="109">
        <f>LN(S228/S227)</f>
        <v>9.458846203024146E-3</v>
      </c>
      <c r="BE228" s="109">
        <f>LN(T228/T227)</f>
        <v>2.0389297586166061E-2</v>
      </c>
      <c r="BH228" s="109">
        <f>EXP(SUMPRODUCT($AP228:$AQ228,AT228:AU228))</f>
        <v>1.0211017288035098</v>
      </c>
      <c r="BI228" s="109">
        <f>IF(ISERR(BH228),BI227,BH228*BI227)</f>
        <v>1.0380080697637075</v>
      </c>
      <c r="BJ228" s="19">
        <f t="shared" si="273"/>
        <v>0.97616948985638352</v>
      </c>
      <c r="BK228" s="109"/>
      <c r="BL228" s="109">
        <f>EXP(SUMPRODUCT($AP228:$AQ228,AZ228:BA228))</f>
        <v>1.0105439997273724</v>
      </c>
      <c r="BM228" s="109">
        <f>IF(ISERR(BL228),BM227,BL228*BM227)</f>
        <v>1.5289973732742912</v>
      </c>
      <c r="BN228" s="19">
        <f t="shared" si="274"/>
        <v>1.2518080095900828</v>
      </c>
      <c r="BO228" s="109"/>
      <c r="BP228" s="109">
        <f>EXP(SUMPRODUCT($AP228:$AQ228,BD228:BE228))</f>
        <v>1.0111856470079703</v>
      </c>
      <c r="BQ228" s="109">
        <f>IF(ISERR(BP228),BQ227,BP228*BQ227)</f>
        <v>0.6053773629368836</v>
      </c>
      <c r="BR228" s="19">
        <f t="shared" si="275"/>
        <v>0.74581411836663758</v>
      </c>
      <c r="BU228" s="90"/>
      <c r="CD228" s="89"/>
      <c r="CF228" s="112"/>
      <c r="CG228" s="112"/>
      <c r="CH228" s="112"/>
      <c r="CI228" s="112"/>
      <c r="CJ228" s="112"/>
      <c r="CK228" s="112"/>
      <c r="CL228" s="112"/>
      <c r="CM228" s="112"/>
      <c r="CN228" s="112"/>
    </row>
    <row r="229" spans="1:92" hidden="1" x14ac:dyDescent="0.2">
      <c r="A229" s="86"/>
      <c r="B229" s="86"/>
      <c r="D229" s="108"/>
      <c r="E229" s="108"/>
      <c r="F229" s="108"/>
      <c r="G229" s="108"/>
      <c r="H229" s="126"/>
      <c r="I229" s="126"/>
      <c r="J229" s="126"/>
      <c r="L229" s="79"/>
      <c r="M229" s="79"/>
      <c r="N229" s="79"/>
      <c r="R229" s="264"/>
      <c r="AG229" s="89"/>
      <c r="BH229" s="109"/>
      <c r="BI229" s="109"/>
      <c r="BJ229" s="109"/>
      <c r="BK229" s="109"/>
      <c r="BL229" s="109"/>
      <c r="BM229" s="109"/>
      <c r="BN229" s="109"/>
      <c r="BO229" s="109"/>
      <c r="BP229" s="109"/>
      <c r="BQ229" s="109"/>
      <c r="BR229" s="109"/>
      <c r="BU229" s="90"/>
      <c r="CD229" s="89"/>
    </row>
    <row r="230" spans="1:92" hidden="1" x14ac:dyDescent="0.2">
      <c r="A230" s="86" t="s">
        <v>266</v>
      </c>
      <c r="B230" s="86">
        <f>Base_year</f>
        <v>1985</v>
      </c>
      <c r="D230" s="87">
        <f>INDEX(D166:D227,base_row,0)</f>
        <v>2221.7681043924754</v>
      </c>
      <c r="E230" s="87">
        <f>INDEX(E166:E227,37,0)</f>
        <v>382.71637108243272</v>
      </c>
      <c r="F230" s="87">
        <f>INDEX(F166:F227,base_row,0)</f>
        <v>2604.4844754749083</v>
      </c>
      <c r="G230" s="108"/>
      <c r="H230" s="108">
        <f>INDEX(H166:H227,base_row,0)</f>
        <v>802065.80316000001</v>
      </c>
      <c r="I230" s="108">
        <f>INDEX(I166:I227,base_row,0)</f>
        <v>878512.06853848882</v>
      </c>
      <c r="J230" s="108">
        <f>INDEX(J166:J227,base_row,0)</f>
        <v>1680577.8716984889</v>
      </c>
      <c r="L230" s="79">
        <f>INDEX(L166:L227,base_row,0)</f>
        <v>2.7700571395003939</v>
      </c>
      <c r="M230" s="79">
        <f>INDEX(M166:M227,base_row,0)</f>
        <v>0.43564156348942112</v>
      </c>
      <c r="N230" s="79">
        <f>INDEX(N166:N227,base_row,0)</f>
        <v>1.5497553069901282</v>
      </c>
      <c r="R230" s="264"/>
      <c r="AG230" s="89"/>
      <c r="BH230" s="109"/>
      <c r="BI230" s="109">
        <f>INDEX(BI166:BI227,base_row,1)</f>
        <v>1.0633481998258538</v>
      </c>
      <c r="BJ230" s="109"/>
      <c r="BK230" s="109"/>
      <c r="BL230" s="109"/>
      <c r="BM230" s="109">
        <f>INDEX(BM166:BM227,base_row,1)</f>
        <v>1.2214312111447321</v>
      </c>
      <c r="BN230" s="109"/>
      <c r="BO230" s="109"/>
      <c r="BP230" s="109"/>
      <c r="BQ230" s="109">
        <f>INDEX(BQ166:BQ227,base_row,1)</f>
        <v>0.81170005773380094</v>
      </c>
      <c r="BR230" s="109"/>
      <c r="BU230" s="90"/>
      <c r="CD230" s="89"/>
    </row>
    <row r="231" spans="1:92" hidden="1" x14ac:dyDescent="0.2">
      <c r="A231" s="86" t="s">
        <v>267</v>
      </c>
      <c r="B231" s="86">
        <f>Base_year2</f>
        <v>1996</v>
      </c>
      <c r="D231" s="87">
        <f>INDEX(D166:D227,base_row2,0)</f>
        <v>2802.5241286251239</v>
      </c>
      <c r="E231" s="87">
        <f>INDEX(E166:E227,base_row2,0)</f>
        <v>471.47472743303058</v>
      </c>
      <c r="F231" s="87">
        <f>INDEX(F166:F227,base_row2,0)</f>
        <v>3273.9988560581546</v>
      </c>
      <c r="G231" s="108"/>
      <c r="H231" s="108">
        <f>INDEX(H166:H227,base_row2,0)</f>
        <v>1114172.96028</v>
      </c>
      <c r="I231" s="108">
        <f>INDEX(I166:I227,base_row2,0)</f>
        <v>991900.66748799873</v>
      </c>
      <c r="J231" s="108">
        <f>INDEX(J166:J227,base_row2,0)</f>
        <v>2106073.6277679987</v>
      </c>
      <c r="L231" s="79">
        <f>INDEX(L166:L227,base_row2,0)</f>
        <v>2.5153402824646083</v>
      </c>
      <c r="M231" s="79">
        <f>INDEX(M166:M227,base_row2,0)</f>
        <v>0.47532453892489701</v>
      </c>
      <c r="N231" s="79">
        <f>INDEX(N166:N227,base_row2,0)</f>
        <v>1.5545509961719213</v>
      </c>
      <c r="R231" s="264"/>
      <c r="U231" s="87">
        <f>base_row2</f>
        <v>48</v>
      </c>
      <c r="V231" s="79">
        <f>INDEX(V166:V227,base_row2,0)</f>
        <v>1.2531841952908016</v>
      </c>
      <c r="W231" s="79">
        <f t="shared" ref="W231:AD231" si="291">INDEX(W166:W227,base_row2,0)</f>
        <v>1.0030944815353509</v>
      </c>
      <c r="X231" s="79">
        <f t="shared" si="291"/>
        <v>1.0759882496343458</v>
      </c>
      <c r="Y231" s="79">
        <f t="shared" si="291"/>
        <v>0.96413596758053588</v>
      </c>
      <c r="Z231" s="79">
        <f t="shared" si="291"/>
        <v>0.96693399637693556</v>
      </c>
      <c r="AA231" s="79">
        <f t="shared" si="291"/>
        <v>1.2570644721157707</v>
      </c>
      <c r="AB231" s="79">
        <f t="shared" si="291"/>
        <v>1.2570621506435224</v>
      </c>
      <c r="AC231" s="79">
        <f t="shared" si="291"/>
        <v>0</v>
      </c>
      <c r="AD231" s="79">
        <f t="shared" si="291"/>
        <v>1.0373989721664971</v>
      </c>
      <c r="AG231" s="89"/>
      <c r="BI231" s="109">
        <f>INDEX(BI166:BI227,base_row2,1)</f>
        <v>1.0281875243978331</v>
      </c>
      <c r="BM231" s="109">
        <f>INDEX(BM166:BM227,base_row2,1)</f>
        <v>1.3142456309283792</v>
      </c>
      <c r="BQ231" s="109">
        <f>INDEX(BQ166:BQ227,base_row2,1)</f>
        <v>0.782589220548355</v>
      </c>
      <c r="BU231" s="90"/>
      <c r="CD231" s="89"/>
      <c r="CF231" s="79">
        <f>INDEX(CF166:CF227,base_row2,0)</f>
        <v>1</v>
      </c>
      <c r="CG231" s="79">
        <f t="shared" ref="CG231:CN231" si="292">INDEX(CG166:CG227,base_row2,0)</f>
        <v>1.0485461771536153</v>
      </c>
      <c r="CH231" s="79">
        <f t="shared" si="292"/>
        <v>0.99910357207374645</v>
      </c>
      <c r="CI231" s="79">
        <f t="shared" si="292"/>
        <v>1.0405059533862371</v>
      </c>
      <c r="CJ231" s="79">
        <f t="shared" si="292"/>
        <v>1.0086323089083007</v>
      </c>
      <c r="CK231" s="79">
        <f t="shared" si="292"/>
        <v>1.0485471319150701</v>
      </c>
      <c r="CL231" s="79">
        <f t="shared" si="292"/>
        <v>1.0485461771536153</v>
      </c>
      <c r="CM231" s="79">
        <f t="shared" si="292"/>
        <v>0</v>
      </c>
      <c r="CN231" s="79">
        <f t="shared" si="292"/>
        <v>1.0395732147921886</v>
      </c>
    </row>
    <row r="232" spans="1:92" x14ac:dyDescent="0.2">
      <c r="A232" s="86"/>
      <c r="B232" s="86"/>
      <c r="D232" s="108"/>
      <c r="R232" s="264"/>
      <c r="AG232" s="89"/>
      <c r="CD232" s="89"/>
    </row>
    <row r="233" spans="1:92" x14ac:dyDescent="0.2">
      <c r="A233" s="86"/>
      <c r="B233" s="86"/>
      <c r="R233" s="264"/>
      <c r="AG233" s="89"/>
      <c r="CD233" s="89"/>
    </row>
    <row r="234" spans="1:92" x14ac:dyDescent="0.2">
      <c r="A234" s="86"/>
      <c r="B234" s="86"/>
      <c r="D234" s="108"/>
      <c r="L234" s="109"/>
      <c r="M234" s="109"/>
      <c r="P234" s="109"/>
      <c r="Q234" s="109"/>
      <c r="R234" s="264"/>
      <c r="AG234" s="89"/>
      <c r="CD234" s="89"/>
    </row>
    <row r="235" spans="1:92" ht="15.75" x14ac:dyDescent="0.25">
      <c r="A235" s="86"/>
      <c r="B235" s="86"/>
      <c r="D235" s="88" t="s">
        <v>268</v>
      </c>
      <c r="L235" s="109"/>
      <c r="M235" s="109"/>
      <c r="P235" s="109"/>
      <c r="Q235" s="109"/>
      <c r="R235" s="264"/>
      <c r="AG235" s="89"/>
      <c r="BU235" s="90"/>
      <c r="CD235" s="89"/>
    </row>
    <row r="236" spans="1:92" x14ac:dyDescent="0.2">
      <c r="A236" s="86"/>
      <c r="B236" s="86"/>
      <c r="AG236" s="89"/>
      <c r="BU236" s="90"/>
      <c r="CD236" s="89"/>
    </row>
    <row r="237" spans="1:92" x14ac:dyDescent="0.2">
      <c r="A237" s="86"/>
      <c r="B237" s="86"/>
      <c r="P237" s="814" t="s">
        <v>229</v>
      </c>
      <c r="Q237" s="815"/>
      <c r="R237" s="815"/>
      <c r="S237" s="815"/>
      <c r="T237" s="815"/>
      <c r="AG237" s="89"/>
      <c r="BU237" s="90"/>
      <c r="CD237" s="89"/>
      <c r="CF237" s="91" t="s">
        <v>55</v>
      </c>
    </row>
    <row r="238" spans="1:92" x14ac:dyDescent="0.2">
      <c r="A238" s="86"/>
      <c r="B238" s="86"/>
      <c r="AG238" s="89"/>
      <c r="BU238" s="90"/>
      <c r="CD238" s="89"/>
    </row>
    <row r="239" spans="1:92" x14ac:dyDescent="0.2">
      <c r="A239" s="86"/>
      <c r="B239" s="86"/>
      <c r="D239" s="91" t="s">
        <v>230</v>
      </c>
      <c r="H239" s="91" t="s">
        <v>497</v>
      </c>
      <c r="L239" s="91" t="s">
        <v>270</v>
      </c>
      <c r="P239" s="91" t="s">
        <v>231</v>
      </c>
      <c r="S239" s="91" t="s">
        <v>232</v>
      </c>
      <c r="V239" s="92" t="s">
        <v>294</v>
      </c>
      <c r="W239" s="92"/>
      <c r="X239" s="92" t="str">
        <f>index_label</f>
        <v>1985 = 1</v>
      </c>
      <c r="Y239" s="93"/>
      <c r="Z239" s="93"/>
      <c r="AA239" s="93"/>
      <c r="AB239" s="93"/>
      <c r="AC239" s="93"/>
      <c r="AD239" s="93"/>
      <c r="AG239" s="89"/>
      <c r="AI239" s="91" t="s">
        <v>233</v>
      </c>
      <c r="AL239" s="91" t="s">
        <v>234</v>
      </c>
      <c r="AP239" s="91" t="s">
        <v>235</v>
      </c>
      <c r="AQ239" s="91"/>
      <c r="AT239" s="6" t="s">
        <v>236</v>
      </c>
      <c r="AU239"/>
      <c r="AV239"/>
      <c r="AW239" s="6" t="s">
        <v>274</v>
      </c>
      <c r="AX239"/>
      <c r="AY239"/>
      <c r="AZ239" s="6" t="s">
        <v>275</v>
      </c>
      <c r="BA239"/>
      <c r="BB239"/>
      <c r="BC239"/>
      <c r="BD239" s="6" t="s">
        <v>238</v>
      </c>
      <c r="BE239"/>
      <c r="BF239"/>
      <c r="BG239"/>
      <c r="BH239" s="6" t="s">
        <v>239</v>
      </c>
      <c r="BI239"/>
      <c r="BJ239"/>
      <c r="BK239"/>
      <c r="BL239" s="6" t="s">
        <v>240</v>
      </c>
      <c r="BM239"/>
      <c r="BN239"/>
      <c r="BO239"/>
      <c r="BP239" s="6" t="s">
        <v>240</v>
      </c>
      <c r="BQ239"/>
      <c r="BR239"/>
      <c r="BU239" s="90"/>
      <c r="BW239" s="91" t="s">
        <v>228</v>
      </c>
      <c r="CD239" s="89"/>
      <c r="CF239" s="92" t="s">
        <v>294</v>
      </c>
      <c r="CG239" s="92"/>
      <c r="CH239" s="92" t="str">
        <f>index_label2</f>
        <v>1996 = 1</v>
      </c>
      <c r="CI239" s="93"/>
      <c r="CJ239" s="93"/>
      <c r="CK239" s="93"/>
      <c r="CL239" s="93"/>
      <c r="CM239" s="93"/>
      <c r="CN239" s="93"/>
    </row>
    <row r="240" spans="1:92" x14ac:dyDescent="0.2">
      <c r="A240" s="121" t="s">
        <v>218</v>
      </c>
      <c r="B240" s="86"/>
      <c r="V240" s="94" t="s">
        <v>241</v>
      </c>
      <c r="W240" s="94" t="s">
        <v>242</v>
      </c>
      <c r="X240" s="94" t="s">
        <v>243</v>
      </c>
      <c r="Y240" s="95" t="s">
        <v>244</v>
      </c>
      <c r="Z240" s="95" t="s">
        <v>245</v>
      </c>
      <c r="AA240" s="95" t="s">
        <v>246</v>
      </c>
      <c r="AB240" s="95" t="s">
        <v>247</v>
      </c>
      <c r="AC240" s="95"/>
      <c r="AD240" s="95" t="s">
        <v>248</v>
      </c>
      <c r="AG240" s="89"/>
      <c r="AP240" s="91" t="s">
        <v>249</v>
      </c>
      <c r="AQ240" s="91"/>
      <c r="AT240"/>
      <c r="AU240"/>
      <c r="AV240"/>
      <c r="AW240"/>
      <c r="AX240"/>
      <c r="AY240"/>
      <c r="AZ240"/>
      <c r="BA240"/>
      <c r="BB240"/>
      <c r="BC240"/>
      <c r="BD240"/>
      <c r="BE240"/>
      <c r="BF240"/>
      <c r="BG240"/>
      <c r="BH240"/>
      <c r="BI240"/>
      <c r="BJ240"/>
      <c r="BK240"/>
      <c r="BL240" t="s">
        <v>250</v>
      </c>
      <c r="BM240"/>
      <c r="BN240"/>
      <c r="BO240"/>
      <c r="BP240" t="s">
        <v>251</v>
      </c>
      <c r="BQ240"/>
      <c r="BR240"/>
      <c r="BU240" s="90"/>
      <c r="CD240" s="89"/>
      <c r="CF240" s="94" t="s">
        <v>241</v>
      </c>
      <c r="CG240" s="94" t="s">
        <v>242</v>
      </c>
      <c r="CH240" s="94" t="s">
        <v>243</v>
      </c>
      <c r="CI240" s="95" t="s">
        <v>244</v>
      </c>
      <c r="CJ240" s="95" t="s">
        <v>245</v>
      </c>
      <c r="CK240" s="95" t="s">
        <v>246</v>
      </c>
      <c r="CL240" s="95" t="s">
        <v>247</v>
      </c>
      <c r="CM240" s="95"/>
      <c r="CN240" s="95" t="s">
        <v>248</v>
      </c>
    </row>
    <row r="241" spans="1:92" ht="76.5" x14ac:dyDescent="0.2">
      <c r="A241" s="125" t="s">
        <v>217</v>
      </c>
      <c r="B241" s="86"/>
      <c r="D241" s="116" t="s">
        <v>138</v>
      </c>
      <c r="E241" s="116" t="s">
        <v>269</v>
      </c>
      <c r="F241" s="96" t="s">
        <v>252</v>
      </c>
      <c r="G241" s="97"/>
      <c r="H241" s="96" t="str">
        <f>D241</f>
        <v>Manufacturing</v>
      </c>
      <c r="I241" s="96" t="str">
        <f>E241</f>
        <v>NonManufac-turing (Ag, Mining, Constr)</v>
      </c>
      <c r="J241" s="96" t="s">
        <v>253</v>
      </c>
      <c r="K241" s="97"/>
      <c r="L241" s="96" t="str">
        <f>D241</f>
        <v>Manufacturing</v>
      </c>
      <c r="M241" s="428" t="str">
        <f>E241</f>
        <v>NonManufac-turing (Ag, Mining, Constr)</v>
      </c>
      <c r="N241" s="96" t="str">
        <f>F241</f>
        <v xml:space="preserve">   Total</v>
      </c>
      <c r="O241" s="97"/>
      <c r="P241" s="96" t="str">
        <f>D241</f>
        <v>Manufacturing</v>
      </c>
      <c r="Q241" s="96" t="str">
        <f>E241</f>
        <v>NonManufac-turing (Ag, Mining, Constr)</v>
      </c>
      <c r="R241" s="98"/>
      <c r="S241" s="96" t="str">
        <f>D241</f>
        <v>Manufacturing</v>
      </c>
      <c r="T241" s="96" t="str">
        <f>E241</f>
        <v>NonManufac-turing (Ag, Mining, Constr)</v>
      </c>
      <c r="U241" s="97"/>
      <c r="V241" s="301" t="s">
        <v>273</v>
      </c>
      <c r="W241" s="302" t="s">
        <v>254</v>
      </c>
      <c r="X241" s="301" t="s">
        <v>271</v>
      </c>
      <c r="Y241" s="227" t="s">
        <v>255</v>
      </c>
      <c r="Z241" s="227" t="s">
        <v>256</v>
      </c>
      <c r="AA241" s="100" t="s">
        <v>257</v>
      </c>
      <c r="AB241" s="100" t="s">
        <v>258</v>
      </c>
      <c r="AC241" s="100"/>
      <c r="AD241" s="100" t="s">
        <v>259</v>
      </c>
      <c r="AG241" s="89"/>
      <c r="AI241" s="96" t="str">
        <f>D241</f>
        <v>Manufacturing</v>
      </c>
      <c r="AJ241" s="96" t="str">
        <f>E241</f>
        <v>NonManufac-turing (Ag, Mining, Constr)</v>
      </c>
      <c r="AL241" s="96" t="str">
        <f>D241</f>
        <v>Manufacturing</v>
      </c>
      <c r="AM241" s="96" t="str">
        <f>E241</f>
        <v>NonManufac-turing (Ag, Mining, Constr)</v>
      </c>
      <c r="AN241" s="96" t="str">
        <f>F241</f>
        <v xml:space="preserve">   Total</v>
      </c>
      <c r="AO241" s="97"/>
      <c r="AP241" s="96" t="str">
        <f>D241</f>
        <v>Manufacturing</v>
      </c>
      <c r="AQ241" s="96" t="str">
        <f>E241</f>
        <v>NonManufac-turing (Ag, Mining, Constr)</v>
      </c>
      <c r="AR241" s="97"/>
      <c r="AS241" s="97"/>
      <c r="AT241" s="127" t="str">
        <f>D241</f>
        <v>Manufacturing</v>
      </c>
      <c r="AU241" s="127" t="str">
        <f>E241</f>
        <v>NonManufac-turing (Ag, Mining, Constr)</v>
      </c>
      <c r="AV241" s="13"/>
      <c r="AW241" s="127" t="str">
        <f>D241</f>
        <v>Manufacturing</v>
      </c>
      <c r="AX241" s="127" t="str">
        <f>E241</f>
        <v>NonManufac-turing (Ag, Mining, Constr)</v>
      </c>
      <c r="AY241" s="13"/>
      <c r="AZ241" s="127" t="str">
        <f>D241</f>
        <v>Manufacturing</v>
      </c>
      <c r="BA241" s="127" t="str">
        <f>E241</f>
        <v>NonManufac-turing (Ag, Mining, Constr)</v>
      </c>
      <c r="BB241" s="13"/>
      <c r="BC241" s="13"/>
      <c r="BD241" s="127" t="str">
        <f>D241</f>
        <v>Manufacturing</v>
      </c>
      <c r="BE241" s="127" t="str">
        <f>E241</f>
        <v>NonManufac-turing (Ag, Mining, Constr)</v>
      </c>
      <c r="BF241" s="13"/>
      <c r="BG241" s="13"/>
      <c r="BH241" s="128" t="s">
        <v>30</v>
      </c>
      <c r="BI241" s="128" t="s">
        <v>28</v>
      </c>
      <c r="BJ241" s="128" t="s">
        <v>28</v>
      </c>
      <c r="BK241"/>
      <c r="BL241" s="128" t="s">
        <v>30</v>
      </c>
      <c r="BM241" s="128" t="s">
        <v>28</v>
      </c>
      <c r="BN241" s="128" t="s">
        <v>28</v>
      </c>
      <c r="BO241"/>
      <c r="BP241" s="128" t="s">
        <v>30</v>
      </c>
      <c r="BQ241" s="128" t="s">
        <v>28</v>
      </c>
      <c r="BR241" s="128" t="s">
        <v>28</v>
      </c>
      <c r="BU241" s="90"/>
      <c r="CD241" s="89"/>
      <c r="CF241" s="118" t="s">
        <v>273</v>
      </c>
      <c r="CG241" s="99" t="s">
        <v>254</v>
      </c>
      <c r="CH241" s="118" t="s">
        <v>271</v>
      </c>
      <c r="CI241" s="100" t="s">
        <v>255</v>
      </c>
      <c r="CJ241" s="100" t="s">
        <v>256</v>
      </c>
      <c r="CK241" s="100" t="s">
        <v>257</v>
      </c>
      <c r="CL241" s="100" t="s">
        <v>258</v>
      </c>
      <c r="CM241" s="100"/>
      <c r="CN241" s="100" t="s">
        <v>259</v>
      </c>
    </row>
    <row r="242" spans="1:92" ht="25.5" x14ac:dyDescent="0.2">
      <c r="A242" s="427" t="s">
        <v>218</v>
      </c>
      <c r="B242" s="86"/>
      <c r="D242" s="101" t="str">
        <f>$A242</f>
        <v>Fuels</v>
      </c>
      <c r="E242" s="101" t="str">
        <f>$A242</f>
        <v>Fuels</v>
      </c>
      <c r="F242" s="101" t="str">
        <f>$A242</f>
        <v>Fuels</v>
      </c>
      <c r="G242" s="97"/>
      <c r="H242" s="101"/>
      <c r="I242" s="101"/>
      <c r="J242" s="101"/>
      <c r="K242" s="97"/>
      <c r="L242" s="101" t="str">
        <f>$A242</f>
        <v>Fuels</v>
      </c>
      <c r="M242" s="101" t="str">
        <f>$A242</f>
        <v>Fuels</v>
      </c>
      <c r="N242" s="101" t="str">
        <f>$A242</f>
        <v>Fuels</v>
      </c>
      <c r="O242" s="97"/>
      <c r="P242" s="101"/>
      <c r="Q242" s="101"/>
      <c r="R242" s="98"/>
      <c r="S242" s="101"/>
      <c r="T242" s="101"/>
      <c r="U242" s="97"/>
      <c r="V242" s="102"/>
      <c r="W242" s="102"/>
      <c r="X242" s="102"/>
      <c r="Y242" s="103"/>
      <c r="Z242" s="103"/>
      <c r="AA242" s="104" t="s">
        <v>260</v>
      </c>
      <c r="AB242" s="105" t="s">
        <v>261</v>
      </c>
      <c r="AC242" s="103"/>
      <c r="AD242" s="105" t="s">
        <v>262</v>
      </c>
      <c r="AG242" s="89"/>
      <c r="AT242"/>
      <c r="AU242"/>
      <c r="AV242"/>
      <c r="AW242" s="52">
        <f>I265</f>
        <v>872129.79930836963</v>
      </c>
      <c r="AX242" s="52">
        <f>J342</f>
        <v>1373105.0998283694</v>
      </c>
      <c r="AY242"/>
      <c r="AZ242"/>
      <c r="BA242"/>
      <c r="BB242"/>
      <c r="BC242"/>
      <c r="BD242"/>
      <c r="BE242"/>
      <c r="BF242"/>
      <c r="BG242"/>
      <c r="BH242" t="s">
        <v>29</v>
      </c>
      <c r="BI242" t="s">
        <v>29</v>
      </c>
      <c r="BJ242" t="s">
        <v>23</v>
      </c>
      <c r="BK242"/>
      <c r="BL242" t="s">
        <v>29</v>
      </c>
      <c r="BM242" t="s">
        <v>29</v>
      </c>
      <c r="BN242" t="s">
        <v>23</v>
      </c>
      <c r="BO242"/>
      <c r="BP242" t="s">
        <v>29</v>
      </c>
      <c r="BQ242" t="s">
        <v>29</v>
      </c>
      <c r="BR242" t="s">
        <v>23</v>
      </c>
      <c r="BU242" s="90"/>
      <c r="CD242" s="89"/>
      <c r="CF242" s="102"/>
      <c r="CG242" s="102"/>
      <c r="CH242" s="102"/>
      <c r="CI242" s="103"/>
      <c r="CJ242" s="103"/>
      <c r="CK242" s="104" t="s">
        <v>260</v>
      </c>
      <c r="CL242" s="105" t="s">
        <v>261</v>
      </c>
      <c r="CM242" s="103"/>
      <c r="CN242" s="105" t="s">
        <v>262</v>
      </c>
    </row>
    <row r="243" spans="1:92" ht="16.149999999999999" customHeight="1" thickBot="1" x14ac:dyDescent="0.25">
      <c r="A243" s="86"/>
      <c r="B243" s="86"/>
      <c r="D243" s="101" t="s">
        <v>263</v>
      </c>
      <c r="E243" s="101" t="s">
        <v>264</v>
      </c>
      <c r="F243" s="101"/>
      <c r="G243" s="97"/>
      <c r="H243" s="117" t="s">
        <v>541</v>
      </c>
      <c r="I243" s="117" t="s">
        <v>541</v>
      </c>
      <c r="J243" s="117" t="s">
        <v>541</v>
      </c>
      <c r="K243" s="97"/>
      <c r="L243" s="117" t="s">
        <v>540</v>
      </c>
      <c r="M243" s="117" t="s">
        <v>540</v>
      </c>
      <c r="N243" s="117" t="s">
        <v>540</v>
      </c>
      <c r="O243" s="97"/>
      <c r="P243" s="119" t="str">
        <f>index_label</f>
        <v>1985 = 1</v>
      </c>
      <c r="Q243" s="119" t="str">
        <f>index_label</f>
        <v>1985 = 1</v>
      </c>
      <c r="R243" s="98"/>
      <c r="S243" s="119" t="str">
        <f>index_label</f>
        <v>1985 = 1</v>
      </c>
      <c r="T243" s="119" t="str">
        <f>index_label</f>
        <v>1985 = 1</v>
      </c>
      <c r="U243" s="97"/>
      <c r="V243" s="106"/>
      <c r="W243" s="106"/>
      <c r="X243" s="106"/>
      <c r="Y243" s="107"/>
      <c r="Z243" s="107"/>
      <c r="AA243" s="107"/>
      <c r="AB243" s="107"/>
      <c r="AC243" s="107"/>
      <c r="AD243" s="107"/>
      <c r="AG243" s="89"/>
      <c r="AT243"/>
      <c r="AU243"/>
      <c r="AV243"/>
      <c r="AW243"/>
      <c r="AX243"/>
      <c r="AY243"/>
      <c r="AZ243"/>
      <c r="BA243"/>
      <c r="BB243"/>
      <c r="BC243"/>
      <c r="BD243"/>
      <c r="BE243"/>
      <c r="BF243"/>
      <c r="BG243"/>
      <c r="BH243" s="4"/>
      <c r="BI243" s="4"/>
      <c r="BJ243" s="4"/>
      <c r="BK243"/>
      <c r="BL243" s="4"/>
      <c r="BM243" s="4"/>
      <c r="BN243" s="4"/>
      <c r="BO243"/>
      <c r="BP243" s="4"/>
      <c r="BQ243" s="4"/>
      <c r="BR243" s="4"/>
      <c r="BU243" s="90"/>
      <c r="CD243" s="89"/>
      <c r="CF243" s="106"/>
      <c r="CG243" s="106"/>
      <c r="CH243" s="106"/>
      <c r="CI243" s="107"/>
      <c r="CJ243" s="107"/>
      <c r="CK243" s="107"/>
      <c r="CL243" s="107"/>
      <c r="CM243" s="107"/>
      <c r="CN243" s="107"/>
    </row>
    <row r="244" spans="1:92" hidden="1" x14ac:dyDescent="0.2">
      <c r="A244" s="86" t="str">
        <f>A$242</f>
        <v>Fuels</v>
      </c>
      <c r="B244" s="86">
        <v>1949</v>
      </c>
      <c r="D244" s="108">
        <f>Manufacturing!X305</f>
        <v>0</v>
      </c>
      <c r="E244" s="108" t="e">
        <f>#REF!</f>
        <v>#REF!</v>
      </c>
      <c r="F244" s="108"/>
      <c r="G244" s="108"/>
      <c r="H244" s="126"/>
      <c r="I244" s="126"/>
      <c r="J244" s="126"/>
      <c r="P244" s="109">
        <f>Manufacturing!BZ305</f>
        <v>1.4580889183898147</v>
      </c>
      <c r="Q244" s="109" t="e">
        <f>#REF!</f>
        <v>#REF!</v>
      </c>
      <c r="R244" s="110"/>
      <c r="S244" s="111">
        <f>Manufacturing!CD305</f>
        <v>1.4241266053035693</v>
      </c>
      <c r="T244" s="110">
        <v>1</v>
      </c>
      <c r="V244" s="112"/>
      <c r="W244" s="113"/>
      <c r="X244" s="112"/>
      <c r="Y244" s="112"/>
      <c r="Z244" s="112"/>
      <c r="AA244" s="112"/>
      <c r="AB244" s="112"/>
      <c r="AC244" s="112"/>
      <c r="AD244" s="112"/>
      <c r="AG244" s="89"/>
      <c r="AI244" s="109" t="e">
        <f t="shared" ref="AI244:AI301" si="293">D244/F244</f>
        <v>#DIV/0!</v>
      </c>
      <c r="AJ244" s="109" t="e">
        <f t="shared" ref="AJ244:AJ301" si="294">E244/F244</f>
        <v>#REF!</v>
      </c>
      <c r="AT244" s="19"/>
      <c r="AU244" s="19"/>
      <c r="AV244" s="19"/>
      <c r="AW244" s="19" t="e">
        <f t="shared" ref="AW244:AW295" si="295">H244/J244</f>
        <v>#DIV/0!</v>
      </c>
      <c r="AX244" s="19" t="e">
        <f t="shared" ref="AX244:AX295" si="296">I244/J244</f>
        <v>#DIV/0!</v>
      </c>
      <c r="AY244" s="19"/>
      <c r="AZ244" s="19"/>
      <c r="BA244" s="19"/>
      <c r="BB244" s="19"/>
      <c r="BC244" s="19"/>
      <c r="BD244" s="19"/>
      <c r="BE244" s="19"/>
      <c r="BF244" s="19"/>
      <c r="BG244" s="19"/>
      <c r="BH244" s="19"/>
      <c r="BI244" s="19">
        <v>1</v>
      </c>
      <c r="BJ244" s="19">
        <f t="shared" ref="BJ244:BJ275" si="297">BI244/BI$308</f>
        <v>1.4233248502037796</v>
      </c>
      <c r="BK244" s="19"/>
      <c r="BL244" s="19"/>
      <c r="BM244" s="19">
        <v>1</v>
      </c>
      <c r="BN244" s="19">
        <f t="shared" ref="BN244:BN275" si="298">BM244/BM$308</f>
        <v>0.82135982290995779</v>
      </c>
      <c r="BO244" s="19"/>
      <c r="BP244" s="19"/>
      <c r="BQ244" s="19">
        <v>1</v>
      </c>
      <c r="BR244" s="19">
        <f t="shared" ref="BR244:BR275" si="299">BQ244/BQ$308</f>
        <v>1.3099741019318689</v>
      </c>
      <c r="BU244" s="90"/>
      <c r="CD244" s="89"/>
      <c r="CF244" s="112">
        <f t="shared" ref="CF244:CF275" si="300">V244/V$309</f>
        <v>0</v>
      </c>
      <c r="CG244" s="112">
        <f t="shared" ref="CG244:CG275" si="301">W244/W$309</f>
        <v>0</v>
      </c>
      <c r="CH244" s="112">
        <f t="shared" ref="CH244:CH275" si="302">X244/X$309</f>
        <v>0</v>
      </c>
      <c r="CI244" s="112"/>
      <c r="CJ244" s="112"/>
      <c r="CK244" s="112"/>
      <c r="CL244" s="112"/>
      <c r="CM244" s="112"/>
      <c r="CN244" s="112"/>
    </row>
    <row r="245" spans="1:92" hidden="1" x14ac:dyDescent="0.2">
      <c r="A245" s="86" t="str">
        <f t="shared" ref="A245:A306" si="303">A$242</f>
        <v>Fuels</v>
      </c>
      <c r="B245" s="86">
        <f t="shared" ref="B245:B306" si="304">B244+1</f>
        <v>1950</v>
      </c>
      <c r="D245" s="108">
        <f>Manufacturing!X306</f>
        <v>0</v>
      </c>
      <c r="E245" s="108" t="e">
        <f>#REF!</f>
        <v>#REF!</v>
      </c>
      <c r="F245" s="108"/>
      <c r="G245" s="108"/>
      <c r="H245" s="126"/>
      <c r="I245" s="126"/>
      <c r="J245" s="126"/>
      <c r="P245" s="109">
        <f>Manufacturing!BZ306</f>
        <v>1.4580889183898147</v>
      </c>
      <c r="Q245" s="109" t="e">
        <f>#REF!</f>
        <v>#REF!</v>
      </c>
      <c r="R245" s="109"/>
      <c r="S245" s="111">
        <f>Manufacturing!CD306</f>
        <v>1.4241266053035693</v>
      </c>
      <c r="T245" s="110">
        <v>1</v>
      </c>
      <c r="V245" s="112"/>
      <c r="W245" s="113"/>
      <c r="X245" s="112"/>
      <c r="Y245" s="112"/>
      <c r="Z245" s="112"/>
      <c r="AA245" s="112"/>
      <c r="AB245" s="112"/>
      <c r="AC245" s="112"/>
      <c r="AD245" s="112"/>
      <c r="AG245" s="89"/>
      <c r="AI245" s="109" t="e">
        <f t="shared" si="293"/>
        <v>#DIV/0!</v>
      </c>
      <c r="AJ245" s="109" t="e">
        <f t="shared" si="294"/>
        <v>#REF!</v>
      </c>
      <c r="AL245" s="109" t="e">
        <f t="shared" ref="AL245:AL301" si="305">(AI245-AI244)/LN(AI245/AI244)</f>
        <v>#DIV/0!</v>
      </c>
      <c r="AM245" s="109" t="e">
        <f t="shared" ref="AM245:AM301" si="306">(AJ245-AJ244)/LN(AJ245/AJ244)</f>
        <v>#REF!</v>
      </c>
      <c r="AN245" s="109" t="e">
        <f t="shared" ref="AN245:AN301" si="307">AL245+AM245</f>
        <v>#DIV/0!</v>
      </c>
      <c r="AO245" s="109"/>
      <c r="AP245" s="109" t="e">
        <f t="shared" ref="AP245:AP301" si="308">AL245/AN245</f>
        <v>#DIV/0!</v>
      </c>
      <c r="AQ245" s="109" t="e">
        <f t="shared" ref="AQ245:AQ301" si="309">AM245/AN245</f>
        <v>#REF!</v>
      </c>
      <c r="AT245" s="19">
        <f t="shared" ref="AT245:AT264" si="310">LN(P245/P244)</f>
        <v>0</v>
      </c>
      <c r="AU245" s="19" t="e">
        <f t="shared" ref="AU245:AU264" si="311">LN(Q245/Q244)</f>
        <v>#REF!</v>
      </c>
      <c r="AV245" s="19"/>
      <c r="AW245" s="19" t="e">
        <f t="shared" si="295"/>
        <v>#DIV/0!</v>
      </c>
      <c r="AX245" s="19" t="e">
        <f t="shared" si="296"/>
        <v>#DIV/0!</v>
      </c>
      <c r="AY245" s="19"/>
      <c r="AZ245" s="19" t="e">
        <f t="shared" ref="AZ245:AZ299" si="312">LN(AW245/AW244)</f>
        <v>#DIV/0!</v>
      </c>
      <c r="BA245" s="19" t="e">
        <f t="shared" ref="BA245:BA299" si="313">LN(AX245/AX244)</f>
        <v>#DIV/0!</v>
      </c>
      <c r="BB245" s="19"/>
      <c r="BC245" s="19"/>
      <c r="BD245" s="19">
        <f t="shared" ref="BD245:BD264" si="314">LN(S245/S244)</f>
        <v>0</v>
      </c>
      <c r="BE245" s="19">
        <f t="shared" ref="BE245:BE264" si="315">LN(T245/T244)</f>
        <v>0</v>
      </c>
      <c r="BF245" s="19"/>
      <c r="BG245" s="19"/>
      <c r="BH245" s="19" t="e">
        <f t="shared" ref="BH245:BH301" si="316">EXP(SUMPRODUCT($AP245:$AQ245,AT245:AU245))</f>
        <v>#DIV/0!</v>
      </c>
      <c r="BI245" s="19">
        <f t="shared" ref="BI245:BI301" si="317">IF(ISERR(BH245),BI244,BH245*BI244)</f>
        <v>1</v>
      </c>
      <c r="BJ245" s="19">
        <f t="shared" si="297"/>
        <v>1.4233248502037796</v>
      </c>
      <c r="BK245" s="19"/>
      <c r="BL245" s="19" t="e">
        <f t="shared" ref="BL245:BL301" si="318">EXP(SUMPRODUCT($AP245:$AQ245,AZ245:BA245))</f>
        <v>#DIV/0!</v>
      </c>
      <c r="BM245" s="19">
        <f t="shared" ref="BM245:BM301" si="319">IF(ISERR(BL245),BM244,BL245*BM244)</f>
        <v>1</v>
      </c>
      <c r="BN245" s="19">
        <f t="shared" si="298"/>
        <v>0.82135982290995779</v>
      </c>
      <c r="BO245" s="19"/>
      <c r="BP245" s="19" t="e">
        <f>EXP(SUMPRODUCT($AP245:$AQ245,BD245:BE245))</f>
        <v>#DIV/0!</v>
      </c>
      <c r="BQ245" s="19">
        <f t="shared" ref="BQ245:BQ301" si="320">IF(ISERR(BP245),BQ244,BP245*BQ244)</f>
        <v>1</v>
      </c>
      <c r="BR245" s="19">
        <f t="shared" si="299"/>
        <v>1.3099741019318689</v>
      </c>
      <c r="BU245" s="90"/>
      <c r="CD245" s="89"/>
      <c r="CF245" s="112">
        <f t="shared" si="300"/>
        <v>0</v>
      </c>
      <c r="CG245" s="112">
        <f t="shared" si="301"/>
        <v>0</v>
      </c>
      <c r="CH245" s="112">
        <f t="shared" si="302"/>
        <v>0</v>
      </c>
      <c r="CI245" s="112"/>
      <c r="CJ245" s="112"/>
      <c r="CK245" s="112"/>
      <c r="CL245" s="112"/>
      <c r="CM245" s="112"/>
      <c r="CN245" s="112"/>
    </row>
    <row r="246" spans="1:92" hidden="1" x14ac:dyDescent="0.2">
      <c r="A246" s="86" t="str">
        <f t="shared" si="303"/>
        <v>Fuels</v>
      </c>
      <c r="B246" s="86">
        <f t="shared" si="304"/>
        <v>1951</v>
      </c>
      <c r="D246" s="108">
        <f>Manufacturing!X307</f>
        <v>0</v>
      </c>
      <c r="E246" s="108" t="e">
        <f>#REF!</f>
        <v>#REF!</v>
      </c>
      <c r="F246" s="108"/>
      <c r="G246" s="108"/>
      <c r="H246" s="126"/>
      <c r="I246" s="126"/>
      <c r="J246" s="126"/>
      <c r="P246" s="109">
        <f>Manufacturing!BZ307</f>
        <v>1.4580889183898147</v>
      </c>
      <c r="Q246" s="109" t="e">
        <f>#REF!</f>
        <v>#REF!</v>
      </c>
      <c r="R246" s="109"/>
      <c r="S246" s="110">
        <f>Manufacturing!CD307</f>
        <v>1.4241266053035693</v>
      </c>
      <c r="T246" s="110">
        <v>1</v>
      </c>
      <c r="V246" s="112"/>
      <c r="W246" s="113"/>
      <c r="X246" s="112"/>
      <c r="Y246" s="112"/>
      <c r="Z246" s="112"/>
      <c r="AA246" s="112"/>
      <c r="AB246" s="112"/>
      <c r="AC246" s="112"/>
      <c r="AD246" s="112"/>
      <c r="AG246" s="89"/>
      <c r="AI246" s="109" t="e">
        <f t="shared" si="293"/>
        <v>#DIV/0!</v>
      </c>
      <c r="AJ246" s="109" t="e">
        <f t="shared" si="294"/>
        <v>#REF!</v>
      </c>
      <c r="AL246" s="109" t="e">
        <f t="shared" si="305"/>
        <v>#DIV/0!</v>
      </c>
      <c r="AM246" s="109" t="e">
        <f t="shared" si="306"/>
        <v>#REF!</v>
      </c>
      <c r="AN246" s="109" t="e">
        <f t="shared" si="307"/>
        <v>#DIV/0!</v>
      </c>
      <c r="AO246" s="109"/>
      <c r="AP246" s="109" t="e">
        <f t="shared" si="308"/>
        <v>#DIV/0!</v>
      </c>
      <c r="AQ246" s="109" t="e">
        <f t="shared" si="309"/>
        <v>#REF!</v>
      </c>
      <c r="AT246" s="19">
        <f t="shared" si="310"/>
        <v>0</v>
      </c>
      <c r="AU246" s="19" t="e">
        <f t="shared" si="311"/>
        <v>#REF!</v>
      </c>
      <c r="AV246" s="19"/>
      <c r="AW246" s="19" t="e">
        <f t="shared" si="295"/>
        <v>#DIV/0!</v>
      </c>
      <c r="AX246" s="19" t="e">
        <f t="shared" si="296"/>
        <v>#DIV/0!</v>
      </c>
      <c r="AY246" s="19"/>
      <c r="AZ246" s="19" t="e">
        <f t="shared" si="312"/>
        <v>#DIV/0!</v>
      </c>
      <c r="BA246" s="19" t="e">
        <f t="shared" si="313"/>
        <v>#DIV/0!</v>
      </c>
      <c r="BB246" s="19"/>
      <c r="BC246" s="19"/>
      <c r="BD246" s="19">
        <f t="shared" si="314"/>
        <v>0</v>
      </c>
      <c r="BE246" s="19">
        <f t="shared" si="315"/>
        <v>0</v>
      </c>
      <c r="BF246" s="19"/>
      <c r="BG246" s="19"/>
      <c r="BH246" s="19" t="e">
        <f t="shared" si="316"/>
        <v>#DIV/0!</v>
      </c>
      <c r="BI246" s="19">
        <f t="shared" si="317"/>
        <v>1</v>
      </c>
      <c r="BJ246" s="19">
        <f t="shared" si="297"/>
        <v>1.4233248502037796</v>
      </c>
      <c r="BK246" s="19"/>
      <c r="BL246" s="19" t="e">
        <f t="shared" si="318"/>
        <v>#DIV/0!</v>
      </c>
      <c r="BM246" s="19">
        <f t="shared" si="319"/>
        <v>1</v>
      </c>
      <c r="BN246" s="19">
        <f t="shared" si="298"/>
        <v>0.82135982290995779</v>
      </c>
      <c r="BO246" s="19"/>
      <c r="BP246" s="19" t="e">
        <f t="shared" ref="BP246:BP301" si="321">EXP(SUMPRODUCT($AP246:$AQ246,BD246:BE246))</f>
        <v>#DIV/0!</v>
      </c>
      <c r="BQ246" s="19">
        <f t="shared" si="320"/>
        <v>1</v>
      </c>
      <c r="BR246" s="19">
        <f t="shared" si="299"/>
        <v>1.3099741019318689</v>
      </c>
      <c r="BU246" s="90"/>
      <c r="CD246" s="89"/>
      <c r="CF246" s="112">
        <f t="shared" si="300"/>
        <v>0</v>
      </c>
      <c r="CG246" s="112">
        <f t="shared" si="301"/>
        <v>0</v>
      </c>
      <c r="CH246" s="112">
        <f t="shared" si="302"/>
        <v>0</v>
      </c>
      <c r="CI246" s="112"/>
      <c r="CJ246" s="112"/>
      <c r="CK246" s="112"/>
      <c r="CL246" s="112"/>
      <c r="CM246" s="112"/>
      <c r="CN246" s="112"/>
    </row>
    <row r="247" spans="1:92" hidden="1" x14ac:dyDescent="0.2">
      <c r="A247" s="86" t="str">
        <f t="shared" si="303"/>
        <v>Fuels</v>
      </c>
      <c r="B247" s="86">
        <f t="shared" si="304"/>
        <v>1952</v>
      </c>
      <c r="D247" s="108">
        <f>Manufacturing!X308</f>
        <v>0</v>
      </c>
      <c r="E247" s="108" t="e">
        <f>#REF!</f>
        <v>#REF!</v>
      </c>
      <c r="F247" s="108"/>
      <c r="G247" s="108"/>
      <c r="H247" s="126"/>
      <c r="I247" s="126"/>
      <c r="J247" s="126"/>
      <c r="P247" s="109">
        <f>Manufacturing!BZ308</f>
        <v>1.4580889183898147</v>
      </c>
      <c r="Q247" s="109" t="e">
        <f>#REF!</f>
        <v>#REF!</v>
      </c>
      <c r="R247" s="109"/>
      <c r="S247" s="109">
        <f>Manufacturing!CD308</f>
        <v>1.4241266053035693</v>
      </c>
      <c r="T247" s="110">
        <v>1</v>
      </c>
      <c r="V247" s="112"/>
      <c r="W247" s="113"/>
      <c r="X247" s="112"/>
      <c r="Y247" s="112"/>
      <c r="Z247" s="112"/>
      <c r="AA247" s="112"/>
      <c r="AB247" s="112"/>
      <c r="AC247" s="112"/>
      <c r="AD247" s="112"/>
      <c r="AG247" s="89"/>
      <c r="AI247" s="109" t="e">
        <f t="shared" si="293"/>
        <v>#DIV/0!</v>
      </c>
      <c r="AJ247" s="109" t="e">
        <f t="shared" si="294"/>
        <v>#REF!</v>
      </c>
      <c r="AL247" s="109" t="e">
        <f t="shared" si="305"/>
        <v>#DIV/0!</v>
      </c>
      <c r="AM247" s="109" t="e">
        <f t="shared" si="306"/>
        <v>#REF!</v>
      </c>
      <c r="AN247" s="109" t="e">
        <f t="shared" si="307"/>
        <v>#DIV/0!</v>
      </c>
      <c r="AO247" s="109"/>
      <c r="AP247" s="109" t="e">
        <f t="shared" si="308"/>
        <v>#DIV/0!</v>
      </c>
      <c r="AQ247" s="109" t="e">
        <f t="shared" si="309"/>
        <v>#REF!</v>
      </c>
      <c r="AT247" s="19">
        <f t="shared" si="310"/>
        <v>0</v>
      </c>
      <c r="AU247" s="19" t="e">
        <f t="shared" si="311"/>
        <v>#REF!</v>
      </c>
      <c r="AV247" s="19"/>
      <c r="AW247" s="19" t="e">
        <f t="shared" si="295"/>
        <v>#DIV/0!</v>
      </c>
      <c r="AX247" s="19" t="e">
        <f t="shared" si="296"/>
        <v>#DIV/0!</v>
      </c>
      <c r="AY247" s="19"/>
      <c r="AZ247" s="19" t="e">
        <f t="shared" si="312"/>
        <v>#DIV/0!</v>
      </c>
      <c r="BA247" s="19" t="e">
        <f t="shared" si="313"/>
        <v>#DIV/0!</v>
      </c>
      <c r="BB247" s="19"/>
      <c r="BC247" s="19"/>
      <c r="BD247" s="19">
        <f t="shared" si="314"/>
        <v>0</v>
      </c>
      <c r="BE247" s="19">
        <f t="shared" si="315"/>
        <v>0</v>
      </c>
      <c r="BF247" s="19"/>
      <c r="BG247" s="19"/>
      <c r="BH247" s="19" t="e">
        <f t="shared" si="316"/>
        <v>#DIV/0!</v>
      </c>
      <c r="BI247" s="19">
        <f t="shared" si="317"/>
        <v>1</v>
      </c>
      <c r="BJ247" s="19">
        <f t="shared" si="297"/>
        <v>1.4233248502037796</v>
      </c>
      <c r="BK247" s="19"/>
      <c r="BL247" s="19" t="e">
        <f t="shared" si="318"/>
        <v>#DIV/0!</v>
      </c>
      <c r="BM247" s="19">
        <f t="shared" si="319"/>
        <v>1</v>
      </c>
      <c r="BN247" s="19">
        <f t="shared" si="298"/>
        <v>0.82135982290995779</v>
      </c>
      <c r="BO247" s="19"/>
      <c r="BP247" s="19" t="e">
        <f t="shared" si="321"/>
        <v>#DIV/0!</v>
      </c>
      <c r="BQ247" s="19">
        <f t="shared" si="320"/>
        <v>1</v>
      </c>
      <c r="BR247" s="19">
        <f t="shared" si="299"/>
        <v>1.3099741019318689</v>
      </c>
      <c r="BU247" s="90"/>
      <c r="CD247" s="89"/>
      <c r="CF247" s="112">
        <f t="shared" si="300"/>
        <v>0</v>
      </c>
      <c r="CG247" s="112">
        <f t="shared" si="301"/>
        <v>0</v>
      </c>
      <c r="CH247" s="112">
        <f t="shared" si="302"/>
        <v>0</v>
      </c>
      <c r="CI247" s="112"/>
      <c r="CJ247" s="112"/>
      <c r="CK247" s="112"/>
      <c r="CL247" s="112"/>
      <c r="CM247" s="112"/>
      <c r="CN247" s="112"/>
    </row>
    <row r="248" spans="1:92" hidden="1" x14ac:dyDescent="0.2">
      <c r="A248" s="86" t="str">
        <f t="shared" si="303"/>
        <v>Fuels</v>
      </c>
      <c r="B248" s="86">
        <f t="shared" si="304"/>
        <v>1953</v>
      </c>
      <c r="D248" s="108">
        <f>Manufacturing!X309</f>
        <v>0</v>
      </c>
      <c r="E248" s="108" t="e">
        <f>#REF!</f>
        <v>#REF!</v>
      </c>
      <c r="F248" s="108"/>
      <c r="G248" s="108"/>
      <c r="H248" s="126"/>
      <c r="I248" s="126"/>
      <c r="J248" s="126"/>
      <c r="P248" s="109">
        <f>Manufacturing!BZ309</f>
        <v>1.4580889183898147</v>
      </c>
      <c r="Q248" s="109" t="e">
        <f>#REF!</f>
        <v>#REF!</v>
      </c>
      <c r="R248" s="109"/>
      <c r="S248" s="109">
        <f>Manufacturing!CD309</f>
        <v>1.4241266053035693</v>
      </c>
      <c r="T248" s="110">
        <v>1</v>
      </c>
      <c r="V248" s="112"/>
      <c r="W248" s="113"/>
      <c r="X248" s="112"/>
      <c r="Y248" s="112"/>
      <c r="Z248" s="112"/>
      <c r="AA248" s="112"/>
      <c r="AB248" s="112"/>
      <c r="AC248" s="112"/>
      <c r="AD248" s="112"/>
      <c r="AG248" s="89"/>
      <c r="AI248" s="109" t="e">
        <f t="shared" si="293"/>
        <v>#DIV/0!</v>
      </c>
      <c r="AJ248" s="109" t="e">
        <f t="shared" si="294"/>
        <v>#REF!</v>
      </c>
      <c r="AL248" s="109" t="e">
        <f t="shared" si="305"/>
        <v>#DIV/0!</v>
      </c>
      <c r="AM248" s="109" t="e">
        <f t="shared" si="306"/>
        <v>#REF!</v>
      </c>
      <c r="AN248" s="109" t="e">
        <f t="shared" si="307"/>
        <v>#DIV/0!</v>
      </c>
      <c r="AO248" s="109"/>
      <c r="AP248" s="109" t="e">
        <f t="shared" si="308"/>
        <v>#DIV/0!</v>
      </c>
      <c r="AQ248" s="109" t="e">
        <f t="shared" si="309"/>
        <v>#REF!</v>
      </c>
      <c r="AT248" s="19">
        <f t="shared" si="310"/>
        <v>0</v>
      </c>
      <c r="AU248" s="19" t="e">
        <f t="shared" si="311"/>
        <v>#REF!</v>
      </c>
      <c r="AV248" s="19"/>
      <c r="AW248" s="19" t="e">
        <f t="shared" si="295"/>
        <v>#DIV/0!</v>
      </c>
      <c r="AX248" s="19" t="e">
        <f t="shared" si="296"/>
        <v>#DIV/0!</v>
      </c>
      <c r="AY248" s="19"/>
      <c r="AZ248" s="19" t="e">
        <f t="shared" si="312"/>
        <v>#DIV/0!</v>
      </c>
      <c r="BA248" s="19" t="e">
        <f t="shared" si="313"/>
        <v>#DIV/0!</v>
      </c>
      <c r="BB248" s="19"/>
      <c r="BC248" s="19"/>
      <c r="BD248" s="19">
        <f t="shared" si="314"/>
        <v>0</v>
      </c>
      <c r="BE248" s="19">
        <f t="shared" si="315"/>
        <v>0</v>
      </c>
      <c r="BF248" s="19"/>
      <c r="BG248" s="19"/>
      <c r="BH248" s="19" t="e">
        <f t="shared" si="316"/>
        <v>#DIV/0!</v>
      </c>
      <c r="BI248" s="19">
        <f t="shared" si="317"/>
        <v>1</v>
      </c>
      <c r="BJ248" s="19">
        <f t="shared" si="297"/>
        <v>1.4233248502037796</v>
      </c>
      <c r="BK248" s="19"/>
      <c r="BL248" s="19" t="e">
        <f t="shared" si="318"/>
        <v>#DIV/0!</v>
      </c>
      <c r="BM248" s="19">
        <f t="shared" si="319"/>
        <v>1</v>
      </c>
      <c r="BN248" s="19">
        <f t="shared" si="298"/>
        <v>0.82135982290995779</v>
      </c>
      <c r="BO248" s="19"/>
      <c r="BP248" s="19" t="e">
        <f t="shared" si="321"/>
        <v>#DIV/0!</v>
      </c>
      <c r="BQ248" s="19">
        <f t="shared" si="320"/>
        <v>1</v>
      </c>
      <c r="BR248" s="19">
        <f t="shared" si="299"/>
        <v>1.3099741019318689</v>
      </c>
      <c r="BU248" s="90"/>
      <c r="CD248" s="89"/>
      <c r="CF248" s="112">
        <f t="shared" si="300"/>
        <v>0</v>
      </c>
      <c r="CG248" s="112">
        <f t="shared" si="301"/>
        <v>0</v>
      </c>
      <c r="CH248" s="112">
        <f t="shared" si="302"/>
        <v>0</v>
      </c>
      <c r="CI248" s="112"/>
      <c r="CJ248" s="112"/>
      <c r="CK248" s="112"/>
      <c r="CL248" s="112"/>
      <c r="CM248" s="112"/>
      <c r="CN248" s="112"/>
    </row>
    <row r="249" spans="1:92" hidden="1" x14ac:dyDescent="0.2">
      <c r="A249" s="86" t="str">
        <f t="shared" si="303"/>
        <v>Fuels</v>
      </c>
      <c r="B249" s="86">
        <f t="shared" si="304"/>
        <v>1954</v>
      </c>
      <c r="D249" s="108">
        <f>Manufacturing!X310</f>
        <v>0</v>
      </c>
      <c r="E249" s="108" t="e">
        <f>#REF!</f>
        <v>#REF!</v>
      </c>
      <c r="F249" s="108"/>
      <c r="G249" s="108"/>
      <c r="H249" s="126"/>
      <c r="I249" s="126"/>
      <c r="J249" s="126"/>
      <c r="P249" s="109">
        <f>Manufacturing!BZ310</f>
        <v>1.4580889183898147</v>
      </c>
      <c r="Q249" s="109" t="e">
        <f>#REF!</f>
        <v>#REF!</v>
      </c>
      <c r="R249" s="109"/>
      <c r="S249" s="109">
        <f>Manufacturing!CD310</f>
        <v>1.4241266053035693</v>
      </c>
      <c r="T249" s="110">
        <v>1</v>
      </c>
      <c r="V249" s="112"/>
      <c r="W249" s="113"/>
      <c r="X249" s="112"/>
      <c r="Y249" s="112"/>
      <c r="Z249" s="112"/>
      <c r="AA249" s="112"/>
      <c r="AB249" s="112"/>
      <c r="AC249" s="112"/>
      <c r="AD249" s="112"/>
      <c r="AG249" s="89"/>
      <c r="AI249" s="109" t="e">
        <f t="shared" si="293"/>
        <v>#DIV/0!</v>
      </c>
      <c r="AJ249" s="109" t="e">
        <f t="shared" si="294"/>
        <v>#REF!</v>
      </c>
      <c r="AL249" s="109" t="e">
        <f t="shared" si="305"/>
        <v>#DIV/0!</v>
      </c>
      <c r="AM249" s="109" t="e">
        <f t="shared" si="306"/>
        <v>#REF!</v>
      </c>
      <c r="AN249" s="109" t="e">
        <f t="shared" si="307"/>
        <v>#DIV/0!</v>
      </c>
      <c r="AO249" s="109"/>
      <c r="AP249" s="109" t="e">
        <f t="shared" si="308"/>
        <v>#DIV/0!</v>
      </c>
      <c r="AQ249" s="109" t="e">
        <f t="shared" si="309"/>
        <v>#REF!</v>
      </c>
      <c r="AT249" s="19">
        <f t="shared" si="310"/>
        <v>0</v>
      </c>
      <c r="AU249" s="19" t="e">
        <f t="shared" si="311"/>
        <v>#REF!</v>
      </c>
      <c r="AV249" s="19"/>
      <c r="AW249" s="19" t="e">
        <f t="shared" si="295"/>
        <v>#DIV/0!</v>
      </c>
      <c r="AX249" s="19" t="e">
        <f t="shared" si="296"/>
        <v>#DIV/0!</v>
      </c>
      <c r="AY249" s="19"/>
      <c r="AZ249" s="19" t="e">
        <f t="shared" si="312"/>
        <v>#DIV/0!</v>
      </c>
      <c r="BA249" s="19" t="e">
        <f t="shared" si="313"/>
        <v>#DIV/0!</v>
      </c>
      <c r="BB249" s="19"/>
      <c r="BC249" s="19"/>
      <c r="BD249" s="19">
        <f t="shared" si="314"/>
        <v>0</v>
      </c>
      <c r="BE249" s="19">
        <f t="shared" si="315"/>
        <v>0</v>
      </c>
      <c r="BF249" s="19"/>
      <c r="BG249" s="19"/>
      <c r="BH249" s="19" t="e">
        <f t="shared" si="316"/>
        <v>#DIV/0!</v>
      </c>
      <c r="BI249" s="19">
        <f t="shared" si="317"/>
        <v>1</v>
      </c>
      <c r="BJ249" s="19">
        <f t="shared" si="297"/>
        <v>1.4233248502037796</v>
      </c>
      <c r="BK249" s="19"/>
      <c r="BL249" s="19" t="e">
        <f t="shared" si="318"/>
        <v>#DIV/0!</v>
      </c>
      <c r="BM249" s="19">
        <f t="shared" si="319"/>
        <v>1</v>
      </c>
      <c r="BN249" s="19">
        <f t="shared" si="298"/>
        <v>0.82135982290995779</v>
      </c>
      <c r="BO249" s="19"/>
      <c r="BP249" s="19" t="e">
        <f t="shared" si="321"/>
        <v>#DIV/0!</v>
      </c>
      <c r="BQ249" s="19">
        <f t="shared" si="320"/>
        <v>1</v>
      </c>
      <c r="BR249" s="19">
        <f t="shared" si="299"/>
        <v>1.3099741019318689</v>
      </c>
      <c r="BU249" s="90"/>
      <c r="CD249" s="89"/>
      <c r="CF249" s="112">
        <f t="shared" si="300"/>
        <v>0</v>
      </c>
      <c r="CG249" s="112">
        <f t="shared" si="301"/>
        <v>0</v>
      </c>
      <c r="CH249" s="112">
        <f t="shared" si="302"/>
        <v>0</v>
      </c>
      <c r="CI249" s="112"/>
      <c r="CJ249" s="112"/>
      <c r="CK249" s="112"/>
      <c r="CL249" s="112"/>
      <c r="CM249" s="112"/>
      <c r="CN249" s="112"/>
    </row>
    <row r="250" spans="1:92" hidden="1" x14ac:dyDescent="0.2">
      <c r="A250" s="86" t="str">
        <f t="shared" si="303"/>
        <v>Fuels</v>
      </c>
      <c r="B250" s="86">
        <f t="shared" si="304"/>
        <v>1955</v>
      </c>
      <c r="D250" s="108">
        <f>Manufacturing!X311</f>
        <v>0</v>
      </c>
      <c r="E250" s="108" t="e">
        <f>#REF!</f>
        <v>#REF!</v>
      </c>
      <c r="F250" s="108"/>
      <c r="G250" s="108"/>
      <c r="H250" s="126"/>
      <c r="I250" s="126"/>
      <c r="J250" s="126"/>
      <c r="P250" s="109">
        <f>Manufacturing!BZ311</f>
        <v>1.4580889183898147</v>
      </c>
      <c r="Q250" s="109" t="e">
        <f>#REF!</f>
        <v>#REF!</v>
      </c>
      <c r="R250" s="109"/>
      <c r="S250" s="109">
        <f>Manufacturing!CD311</f>
        <v>1.4241266053035693</v>
      </c>
      <c r="T250" s="110">
        <v>1</v>
      </c>
      <c r="V250" s="112"/>
      <c r="W250" s="113"/>
      <c r="X250" s="112"/>
      <c r="Y250" s="112"/>
      <c r="Z250" s="112"/>
      <c r="AA250" s="112"/>
      <c r="AB250" s="112"/>
      <c r="AC250" s="112"/>
      <c r="AD250" s="112"/>
      <c r="AG250" s="89"/>
      <c r="AI250" s="109" t="e">
        <f t="shared" si="293"/>
        <v>#DIV/0!</v>
      </c>
      <c r="AJ250" s="109" t="e">
        <f t="shared" si="294"/>
        <v>#REF!</v>
      </c>
      <c r="AL250" s="109" t="e">
        <f t="shared" si="305"/>
        <v>#DIV/0!</v>
      </c>
      <c r="AM250" s="109" t="e">
        <f t="shared" si="306"/>
        <v>#REF!</v>
      </c>
      <c r="AN250" s="109" t="e">
        <f t="shared" si="307"/>
        <v>#DIV/0!</v>
      </c>
      <c r="AO250" s="109"/>
      <c r="AP250" s="109" t="e">
        <f t="shared" si="308"/>
        <v>#DIV/0!</v>
      </c>
      <c r="AQ250" s="109" t="e">
        <f t="shared" si="309"/>
        <v>#REF!</v>
      </c>
      <c r="AT250" s="19">
        <f t="shared" si="310"/>
        <v>0</v>
      </c>
      <c r="AU250" s="19" t="e">
        <f t="shared" si="311"/>
        <v>#REF!</v>
      </c>
      <c r="AV250" s="19"/>
      <c r="AW250" s="19" t="e">
        <f t="shared" si="295"/>
        <v>#DIV/0!</v>
      </c>
      <c r="AX250" s="19" t="e">
        <f t="shared" si="296"/>
        <v>#DIV/0!</v>
      </c>
      <c r="AY250" s="19"/>
      <c r="AZ250" s="19" t="e">
        <f t="shared" si="312"/>
        <v>#DIV/0!</v>
      </c>
      <c r="BA250" s="19" t="e">
        <f t="shared" si="313"/>
        <v>#DIV/0!</v>
      </c>
      <c r="BB250" s="19"/>
      <c r="BC250" s="19"/>
      <c r="BD250" s="19">
        <f t="shared" si="314"/>
        <v>0</v>
      </c>
      <c r="BE250" s="19">
        <f t="shared" si="315"/>
        <v>0</v>
      </c>
      <c r="BF250" s="19"/>
      <c r="BG250" s="19"/>
      <c r="BH250" s="19" t="e">
        <f t="shared" si="316"/>
        <v>#DIV/0!</v>
      </c>
      <c r="BI250" s="19">
        <f t="shared" si="317"/>
        <v>1</v>
      </c>
      <c r="BJ250" s="19">
        <f t="shared" si="297"/>
        <v>1.4233248502037796</v>
      </c>
      <c r="BK250" s="19"/>
      <c r="BL250" s="19" t="e">
        <f t="shared" si="318"/>
        <v>#DIV/0!</v>
      </c>
      <c r="BM250" s="19">
        <f t="shared" si="319"/>
        <v>1</v>
      </c>
      <c r="BN250" s="19">
        <f t="shared" si="298"/>
        <v>0.82135982290995779</v>
      </c>
      <c r="BO250" s="19"/>
      <c r="BP250" s="19" t="e">
        <f t="shared" si="321"/>
        <v>#DIV/0!</v>
      </c>
      <c r="BQ250" s="19">
        <f t="shared" si="320"/>
        <v>1</v>
      </c>
      <c r="BR250" s="19">
        <f t="shared" si="299"/>
        <v>1.3099741019318689</v>
      </c>
      <c r="BU250" s="90"/>
      <c r="CD250" s="89"/>
      <c r="CF250" s="112">
        <f t="shared" si="300"/>
        <v>0</v>
      </c>
      <c r="CG250" s="112">
        <f t="shared" si="301"/>
        <v>0</v>
      </c>
      <c r="CH250" s="112">
        <f t="shared" si="302"/>
        <v>0</v>
      </c>
      <c r="CI250" s="112"/>
      <c r="CJ250" s="112"/>
      <c r="CK250" s="112"/>
      <c r="CL250" s="112"/>
      <c r="CM250" s="112"/>
      <c r="CN250" s="112"/>
    </row>
    <row r="251" spans="1:92" hidden="1" x14ac:dyDescent="0.2">
      <c r="A251" s="86" t="str">
        <f t="shared" si="303"/>
        <v>Fuels</v>
      </c>
      <c r="B251" s="86">
        <f t="shared" si="304"/>
        <v>1956</v>
      </c>
      <c r="D251" s="108">
        <f>Manufacturing!X312</f>
        <v>0</v>
      </c>
      <c r="E251" s="108" t="e">
        <f>#REF!</f>
        <v>#REF!</v>
      </c>
      <c r="F251" s="108"/>
      <c r="G251" s="108"/>
      <c r="H251" s="126"/>
      <c r="I251" s="126"/>
      <c r="J251" s="126"/>
      <c r="P251" s="109">
        <f>Manufacturing!BZ312</f>
        <v>1.4580889183898147</v>
      </c>
      <c r="Q251" s="109" t="e">
        <f>#REF!</f>
        <v>#REF!</v>
      </c>
      <c r="R251" s="109"/>
      <c r="S251" s="109">
        <f>Manufacturing!CD312</f>
        <v>1.4241266053035693</v>
      </c>
      <c r="T251" s="110">
        <v>1</v>
      </c>
      <c r="V251" s="112"/>
      <c r="W251" s="113"/>
      <c r="X251" s="112"/>
      <c r="Y251" s="112"/>
      <c r="Z251" s="112"/>
      <c r="AA251" s="112"/>
      <c r="AB251" s="112"/>
      <c r="AC251" s="112"/>
      <c r="AD251" s="112"/>
      <c r="AG251" s="89"/>
      <c r="AI251" s="109" t="e">
        <f t="shared" si="293"/>
        <v>#DIV/0!</v>
      </c>
      <c r="AJ251" s="109" t="e">
        <f t="shared" si="294"/>
        <v>#REF!</v>
      </c>
      <c r="AL251" s="109" t="e">
        <f t="shared" si="305"/>
        <v>#DIV/0!</v>
      </c>
      <c r="AM251" s="109" t="e">
        <f t="shared" si="306"/>
        <v>#REF!</v>
      </c>
      <c r="AN251" s="109" t="e">
        <f t="shared" si="307"/>
        <v>#DIV/0!</v>
      </c>
      <c r="AO251" s="109"/>
      <c r="AP251" s="109" t="e">
        <f t="shared" si="308"/>
        <v>#DIV/0!</v>
      </c>
      <c r="AQ251" s="109" t="e">
        <f t="shared" si="309"/>
        <v>#REF!</v>
      </c>
      <c r="AT251" s="19">
        <f t="shared" si="310"/>
        <v>0</v>
      </c>
      <c r="AU251" s="19" t="e">
        <f t="shared" si="311"/>
        <v>#REF!</v>
      </c>
      <c r="AV251" s="19"/>
      <c r="AW251" s="19" t="e">
        <f t="shared" si="295"/>
        <v>#DIV/0!</v>
      </c>
      <c r="AX251" s="19" t="e">
        <f t="shared" si="296"/>
        <v>#DIV/0!</v>
      </c>
      <c r="AY251" s="19"/>
      <c r="AZ251" s="19" t="e">
        <f t="shared" si="312"/>
        <v>#DIV/0!</v>
      </c>
      <c r="BA251" s="19" t="e">
        <f t="shared" si="313"/>
        <v>#DIV/0!</v>
      </c>
      <c r="BB251" s="19"/>
      <c r="BC251" s="19"/>
      <c r="BD251" s="19">
        <f t="shared" si="314"/>
        <v>0</v>
      </c>
      <c r="BE251" s="19">
        <f t="shared" si="315"/>
        <v>0</v>
      </c>
      <c r="BF251" s="19"/>
      <c r="BG251" s="19"/>
      <c r="BH251" s="19" t="e">
        <f t="shared" si="316"/>
        <v>#DIV/0!</v>
      </c>
      <c r="BI251" s="19">
        <f t="shared" si="317"/>
        <v>1</v>
      </c>
      <c r="BJ251" s="19">
        <f t="shared" si="297"/>
        <v>1.4233248502037796</v>
      </c>
      <c r="BK251" s="19"/>
      <c r="BL251" s="19" t="e">
        <f t="shared" si="318"/>
        <v>#DIV/0!</v>
      </c>
      <c r="BM251" s="19">
        <f t="shared" si="319"/>
        <v>1</v>
      </c>
      <c r="BN251" s="19">
        <f t="shared" si="298"/>
        <v>0.82135982290995779</v>
      </c>
      <c r="BO251" s="19"/>
      <c r="BP251" s="19" t="e">
        <f t="shared" si="321"/>
        <v>#DIV/0!</v>
      </c>
      <c r="BQ251" s="19">
        <f t="shared" si="320"/>
        <v>1</v>
      </c>
      <c r="BR251" s="19">
        <f t="shared" si="299"/>
        <v>1.3099741019318689</v>
      </c>
      <c r="BU251" s="90"/>
      <c r="CD251" s="89"/>
      <c r="CF251" s="112">
        <f t="shared" si="300"/>
        <v>0</v>
      </c>
      <c r="CG251" s="112">
        <f t="shared" si="301"/>
        <v>0</v>
      </c>
      <c r="CH251" s="112">
        <f t="shared" si="302"/>
        <v>0</v>
      </c>
      <c r="CI251" s="112"/>
      <c r="CJ251" s="112"/>
      <c r="CK251" s="112"/>
      <c r="CL251" s="112"/>
      <c r="CM251" s="112"/>
      <c r="CN251" s="112"/>
    </row>
    <row r="252" spans="1:92" hidden="1" x14ac:dyDescent="0.2">
      <c r="A252" s="86" t="str">
        <f t="shared" si="303"/>
        <v>Fuels</v>
      </c>
      <c r="B252" s="86">
        <f t="shared" si="304"/>
        <v>1957</v>
      </c>
      <c r="D252" s="108">
        <f>Manufacturing!X313</f>
        <v>0</v>
      </c>
      <c r="E252" s="108" t="e">
        <f>#REF!</f>
        <v>#REF!</v>
      </c>
      <c r="F252" s="108"/>
      <c r="G252" s="108"/>
      <c r="H252" s="126"/>
      <c r="I252" s="126"/>
      <c r="J252" s="126"/>
      <c r="P252" s="109">
        <f>Manufacturing!BZ313</f>
        <v>1.4580889183898147</v>
      </c>
      <c r="Q252" s="109" t="e">
        <f>#REF!</f>
        <v>#REF!</v>
      </c>
      <c r="R252" s="109"/>
      <c r="S252" s="109">
        <f>Manufacturing!CD313</f>
        <v>1.4241266053035693</v>
      </c>
      <c r="T252" s="110">
        <v>1</v>
      </c>
      <c r="V252" s="112"/>
      <c r="W252" s="113"/>
      <c r="X252" s="112"/>
      <c r="Y252" s="112"/>
      <c r="Z252" s="112"/>
      <c r="AA252" s="112"/>
      <c r="AB252" s="112"/>
      <c r="AC252" s="112"/>
      <c r="AD252" s="112"/>
      <c r="AG252" s="89"/>
      <c r="AI252" s="109" t="e">
        <f t="shared" si="293"/>
        <v>#DIV/0!</v>
      </c>
      <c r="AJ252" s="109" t="e">
        <f t="shared" si="294"/>
        <v>#REF!</v>
      </c>
      <c r="AL252" s="109" t="e">
        <f t="shared" si="305"/>
        <v>#DIV/0!</v>
      </c>
      <c r="AM252" s="109" t="e">
        <f t="shared" si="306"/>
        <v>#REF!</v>
      </c>
      <c r="AN252" s="109" t="e">
        <f t="shared" si="307"/>
        <v>#DIV/0!</v>
      </c>
      <c r="AO252" s="109"/>
      <c r="AP252" s="109" t="e">
        <f t="shared" si="308"/>
        <v>#DIV/0!</v>
      </c>
      <c r="AQ252" s="109" t="e">
        <f t="shared" si="309"/>
        <v>#REF!</v>
      </c>
      <c r="AT252" s="19">
        <f t="shared" si="310"/>
        <v>0</v>
      </c>
      <c r="AU252" s="19" t="e">
        <f t="shared" si="311"/>
        <v>#REF!</v>
      </c>
      <c r="AV252" s="19"/>
      <c r="AW252" s="19" t="e">
        <f t="shared" si="295"/>
        <v>#DIV/0!</v>
      </c>
      <c r="AX252" s="19" t="e">
        <f t="shared" si="296"/>
        <v>#DIV/0!</v>
      </c>
      <c r="AY252" s="19"/>
      <c r="AZ252" s="19" t="e">
        <f t="shared" si="312"/>
        <v>#DIV/0!</v>
      </c>
      <c r="BA252" s="19" t="e">
        <f t="shared" si="313"/>
        <v>#DIV/0!</v>
      </c>
      <c r="BB252" s="19"/>
      <c r="BC252" s="19"/>
      <c r="BD252" s="19">
        <f t="shared" si="314"/>
        <v>0</v>
      </c>
      <c r="BE252" s="19">
        <f t="shared" si="315"/>
        <v>0</v>
      </c>
      <c r="BF252" s="19"/>
      <c r="BG252" s="19"/>
      <c r="BH252" s="19" t="e">
        <f t="shared" si="316"/>
        <v>#DIV/0!</v>
      </c>
      <c r="BI252" s="19">
        <f t="shared" si="317"/>
        <v>1</v>
      </c>
      <c r="BJ252" s="19">
        <f t="shared" si="297"/>
        <v>1.4233248502037796</v>
      </c>
      <c r="BK252" s="19"/>
      <c r="BL252" s="19" t="e">
        <f t="shared" si="318"/>
        <v>#DIV/0!</v>
      </c>
      <c r="BM252" s="19">
        <f t="shared" si="319"/>
        <v>1</v>
      </c>
      <c r="BN252" s="19">
        <f t="shared" si="298"/>
        <v>0.82135982290995779</v>
      </c>
      <c r="BO252" s="19"/>
      <c r="BP252" s="19" t="e">
        <f t="shared" si="321"/>
        <v>#DIV/0!</v>
      </c>
      <c r="BQ252" s="19">
        <f t="shared" si="320"/>
        <v>1</v>
      </c>
      <c r="BR252" s="19">
        <f t="shared" si="299"/>
        <v>1.3099741019318689</v>
      </c>
      <c r="BU252" s="90"/>
      <c r="CD252" s="89"/>
      <c r="CF252" s="112">
        <f t="shared" si="300"/>
        <v>0</v>
      </c>
      <c r="CG252" s="112">
        <f t="shared" si="301"/>
        <v>0</v>
      </c>
      <c r="CH252" s="112">
        <f t="shared" si="302"/>
        <v>0</v>
      </c>
      <c r="CI252" s="112"/>
      <c r="CJ252" s="112"/>
      <c r="CK252" s="112"/>
      <c r="CL252" s="112"/>
      <c r="CM252" s="112"/>
      <c r="CN252" s="112"/>
    </row>
    <row r="253" spans="1:92" hidden="1" x14ac:dyDescent="0.2">
      <c r="A253" s="86" t="str">
        <f t="shared" si="303"/>
        <v>Fuels</v>
      </c>
      <c r="B253" s="86">
        <f t="shared" si="304"/>
        <v>1958</v>
      </c>
      <c r="D253" s="108">
        <f>Manufacturing!X314</f>
        <v>0</v>
      </c>
      <c r="E253" s="108" t="e">
        <f>#REF!</f>
        <v>#REF!</v>
      </c>
      <c r="F253" s="108"/>
      <c r="G253" s="108"/>
      <c r="H253" s="126"/>
      <c r="I253" s="126"/>
      <c r="J253" s="126"/>
      <c r="P253" s="109">
        <f>Manufacturing!BZ314</f>
        <v>1.4580889183898147</v>
      </c>
      <c r="Q253" s="109" t="e">
        <f>#REF!</f>
        <v>#REF!</v>
      </c>
      <c r="R253" s="109"/>
      <c r="S253" s="109">
        <f>Manufacturing!CD314</f>
        <v>1.4241266053035693</v>
      </c>
      <c r="T253" s="110">
        <v>1</v>
      </c>
      <c r="V253" s="112"/>
      <c r="W253" s="113"/>
      <c r="X253" s="112"/>
      <c r="Y253" s="112"/>
      <c r="Z253" s="112"/>
      <c r="AA253" s="112"/>
      <c r="AB253" s="112"/>
      <c r="AC253" s="112"/>
      <c r="AD253" s="112"/>
      <c r="AG253" s="89"/>
      <c r="AI253" s="109" t="e">
        <f t="shared" si="293"/>
        <v>#DIV/0!</v>
      </c>
      <c r="AJ253" s="109" t="e">
        <f t="shared" si="294"/>
        <v>#REF!</v>
      </c>
      <c r="AL253" s="109" t="e">
        <f t="shared" si="305"/>
        <v>#DIV/0!</v>
      </c>
      <c r="AM253" s="109" t="e">
        <f t="shared" si="306"/>
        <v>#REF!</v>
      </c>
      <c r="AN253" s="109" t="e">
        <f t="shared" si="307"/>
        <v>#DIV/0!</v>
      </c>
      <c r="AO253" s="109"/>
      <c r="AP253" s="109" t="e">
        <f t="shared" si="308"/>
        <v>#DIV/0!</v>
      </c>
      <c r="AQ253" s="109" t="e">
        <f t="shared" si="309"/>
        <v>#REF!</v>
      </c>
      <c r="AT253" s="19">
        <f t="shared" si="310"/>
        <v>0</v>
      </c>
      <c r="AU253" s="19" t="e">
        <f t="shared" si="311"/>
        <v>#REF!</v>
      </c>
      <c r="AV253" s="19"/>
      <c r="AW253" s="19" t="e">
        <f t="shared" si="295"/>
        <v>#DIV/0!</v>
      </c>
      <c r="AX253" s="19" t="e">
        <f t="shared" si="296"/>
        <v>#DIV/0!</v>
      </c>
      <c r="AY253" s="19"/>
      <c r="AZ253" s="19" t="e">
        <f t="shared" si="312"/>
        <v>#DIV/0!</v>
      </c>
      <c r="BA253" s="19" t="e">
        <f t="shared" si="313"/>
        <v>#DIV/0!</v>
      </c>
      <c r="BB253" s="19"/>
      <c r="BC253" s="19"/>
      <c r="BD253" s="19">
        <f t="shared" si="314"/>
        <v>0</v>
      </c>
      <c r="BE253" s="19">
        <f t="shared" si="315"/>
        <v>0</v>
      </c>
      <c r="BF253" s="19"/>
      <c r="BG253" s="19"/>
      <c r="BH253" s="19" t="e">
        <f t="shared" si="316"/>
        <v>#DIV/0!</v>
      </c>
      <c r="BI253" s="19">
        <f t="shared" si="317"/>
        <v>1</v>
      </c>
      <c r="BJ253" s="19">
        <f t="shared" si="297"/>
        <v>1.4233248502037796</v>
      </c>
      <c r="BK253" s="19"/>
      <c r="BL253" s="19" t="e">
        <f t="shared" si="318"/>
        <v>#DIV/0!</v>
      </c>
      <c r="BM253" s="19">
        <f t="shared" si="319"/>
        <v>1</v>
      </c>
      <c r="BN253" s="19">
        <f t="shared" si="298"/>
        <v>0.82135982290995779</v>
      </c>
      <c r="BO253" s="19"/>
      <c r="BP253" s="19" t="e">
        <f t="shared" si="321"/>
        <v>#DIV/0!</v>
      </c>
      <c r="BQ253" s="19">
        <f t="shared" si="320"/>
        <v>1</v>
      </c>
      <c r="BR253" s="19">
        <f t="shared" si="299"/>
        <v>1.3099741019318689</v>
      </c>
      <c r="BU253" s="90"/>
      <c r="CD253" s="89"/>
      <c r="CF253" s="112">
        <f t="shared" si="300"/>
        <v>0</v>
      </c>
      <c r="CG253" s="112">
        <f t="shared" si="301"/>
        <v>0</v>
      </c>
      <c r="CH253" s="112">
        <f t="shared" si="302"/>
        <v>0</v>
      </c>
      <c r="CI253" s="112"/>
      <c r="CJ253" s="112"/>
      <c r="CK253" s="112"/>
      <c r="CL253" s="112"/>
      <c r="CM253" s="112"/>
      <c r="CN253" s="112"/>
    </row>
    <row r="254" spans="1:92" hidden="1" x14ac:dyDescent="0.2">
      <c r="A254" s="86" t="str">
        <f t="shared" si="303"/>
        <v>Fuels</v>
      </c>
      <c r="B254" s="86">
        <f t="shared" si="304"/>
        <v>1959</v>
      </c>
      <c r="D254" s="108">
        <f>Manufacturing!X315</f>
        <v>0</v>
      </c>
      <c r="E254" s="108" t="e">
        <f>#REF!</f>
        <v>#REF!</v>
      </c>
      <c r="F254" s="108"/>
      <c r="G254" s="108"/>
      <c r="H254" s="126"/>
      <c r="I254" s="126"/>
      <c r="J254" s="126"/>
      <c r="P254" s="109">
        <f>Manufacturing!BZ315</f>
        <v>1.4580889183898147</v>
      </c>
      <c r="Q254" s="109" t="e">
        <f>#REF!</f>
        <v>#REF!</v>
      </c>
      <c r="R254" s="109"/>
      <c r="S254" s="109">
        <f>Manufacturing!CD315</f>
        <v>1.4241266053035693</v>
      </c>
      <c r="T254" s="110">
        <v>1</v>
      </c>
      <c r="V254" s="112"/>
      <c r="W254" s="113"/>
      <c r="X254" s="112"/>
      <c r="Y254" s="112"/>
      <c r="Z254" s="112"/>
      <c r="AA254" s="112"/>
      <c r="AB254" s="112"/>
      <c r="AC254" s="112"/>
      <c r="AD254" s="112"/>
      <c r="AG254" s="89"/>
      <c r="AI254" s="109" t="e">
        <f t="shared" si="293"/>
        <v>#DIV/0!</v>
      </c>
      <c r="AJ254" s="109" t="e">
        <f t="shared" si="294"/>
        <v>#REF!</v>
      </c>
      <c r="AL254" s="109" t="e">
        <f t="shared" si="305"/>
        <v>#DIV/0!</v>
      </c>
      <c r="AM254" s="109" t="e">
        <f t="shared" si="306"/>
        <v>#REF!</v>
      </c>
      <c r="AN254" s="109" t="e">
        <f t="shared" si="307"/>
        <v>#DIV/0!</v>
      </c>
      <c r="AO254" s="109"/>
      <c r="AP254" s="109" t="e">
        <f t="shared" si="308"/>
        <v>#DIV/0!</v>
      </c>
      <c r="AQ254" s="109" t="e">
        <f t="shared" si="309"/>
        <v>#REF!</v>
      </c>
      <c r="AT254" s="19">
        <f t="shared" si="310"/>
        <v>0</v>
      </c>
      <c r="AU254" s="19" t="e">
        <f t="shared" si="311"/>
        <v>#REF!</v>
      </c>
      <c r="AV254" s="19"/>
      <c r="AW254" s="19" t="e">
        <f t="shared" si="295"/>
        <v>#DIV/0!</v>
      </c>
      <c r="AX254" s="19" t="e">
        <f t="shared" si="296"/>
        <v>#DIV/0!</v>
      </c>
      <c r="AY254" s="19"/>
      <c r="AZ254" s="19" t="e">
        <f t="shared" si="312"/>
        <v>#DIV/0!</v>
      </c>
      <c r="BA254" s="19" t="e">
        <f t="shared" si="313"/>
        <v>#DIV/0!</v>
      </c>
      <c r="BB254" s="19"/>
      <c r="BC254" s="19"/>
      <c r="BD254" s="19">
        <f t="shared" si="314"/>
        <v>0</v>
      </c>
      <c r="BE254" s="19">
        <f t="shared" si="315"/>
        <v>0</v>
      </c>
      <c r="BF254" s="19"/>
      <c r="BG254" s="19"/>
      <c r="BH254" s="19" t="e">
        <f t="shared" si="316"/>
        <v>#DIV/0!</v>
      </c>
      <c r="BI254" s="19">
        <f t="shared" si="317"/>
        <v>1</v>
      </c>
      <c r="BJ254" s="19">
        <f t="shared" si="297"/>
        <v>1.4233248502037796</v>
      </c>
      <c r="BK254" s="19"/>
      <c r="BL254" s="19" t="e">
        <f t="shared" si="318"/>
        <v>#DIV/0!</v>
      </c>
      <c r="BM254" s="19">
        <f t="shared" si="319"/>
        <v>1</v>
      </c>
      <c r="BN254" s="19">
        <f t="shared" si="298"/>
        <v>0.82135982290995779</v>
      </c>
      <c r="BO254" s="19"/>
      <c r="BP254" s="19" t="e">
        <f t="shared" si="321"/>
        <v>#DIV/0!</v>
      </c>
      <c r="BQ254" s="19">
        <f t="shared" si="320"/>
        <v>1</v>
      </c>
      <c r="BR254" s="19">
        <f t="shared" si="299"/>
        <v>1.3099741019318689</v>
      </c>
      <c r="BU254" s="90"/>
      <c r="CD254" s="89"/>
      <c r="CF254" s="112">
        <f t="shared" si="300"/>
        <v>0</v>
      </c>
      <c r="CG254" s="112">
        <f t="shared" si="301"/>
        <v>0</v>
      </c>
      <c r="CH254" s="112">
        <f t="shared" si="302"/>
        <v>0</v>
      </c>
      <c r="CI254" s="112"/>
      <c r="CJ254" s="112"/>
      <c r="CK254" s="112"/>
      <c r="CL254" s="112"/>
      <c r="CM254" s="112"/>
      <c r="CN254" s="112"/>
    </row>
    <row r="255" spans="1:92" hidden="1" x14ac:dyDescent="0.2">
      <c r="A255" s="86" t="str">
        <f t="shared" si="303"/>
        <v>Fuels</v>
      </c>
      <c r="B255" s="86">
        <f t="shared" si="304"/>
        <v>1960</v>
      </c>
      <c r="D255" s="108">
        <f>Manufacturing!X316</f>
        <v>0</v>
      </c>
      <c r="E255" s="108" t="e">
        <f>#REF!</f>
        <v>#REF!</v>
      </c>
      <c r="F255" s="108"/>
      <c r="G255" s="108"/>
      <c r="H255" s="126"/>
      <c r="I255" s="126"/>
      <c r="J255" s="126"/>
      <c r="P255" s="109">
        <f>Manufacturing!BZ316</f>
        <v>1.4580889183898147</v>
      </c>
      <c r="Q255" s="109" t="e">
        <f>#REF!</f>
        <v>#REF!</v>
      </c>
      <c r="R255" s="109"/>
      <c r="S255" s="109">
        <f>Manufacturing!CD316</f>
        <v>1.4241266053035693</v>
      </c>
      <c r="T255" s="110">
        <v>1</v>
      </c>
      <c r="V255" s="112"/>
      <c r="W255" s="113"/>
      <c r="X255" s="112"/>
      <c r="Y255" s="112"/>
      <c r="Z255" s="112"/>
      <c r="AA255" s="112"/>
      <c r="AB255" s="112"/>
      <c r="AC255" s="112"/>
      <c r="AD255" s="112"/>
      <c r="AG255" s="89"/>
      <c r="AI255" s="109" t="e">
        <f t="shared" si="293"/>
        <v>#DIV/0!</v>
      </c>
      <c r="AJ255" s="109" t="e">
        <f t="shared" si="294"/>
        <v>#REF!</v>
      </c>
      <c r="AL255" s="109" t="e">
        <f t="shared" si="305"/>
        <v>#DIV/0!</v>
      </c>
      <c r="AM255" s="109" t="e">
        <f t="shared" si="306"/>
        <v>#REF!</v>
      </c>
      <c r="AN255" s="109" t="e">
        <f t="shared" si="307"/>
        <v>#DIV/0!</v>
      </c>
      <c r="AO255" s="109"/>
      <c r="AP255" s="109" t="e">
        <f t="shared" si="308"/>
        <v>#DIV/0!</v>
      </c>
      <c r="AQ255" s="109" t="e">
        <f t="shared" si="309"/>
        <v>#REF!</v>
      </c>
      <c r="AT255" s="19">
        <f t="shared" si="310"/>
        <v>0</v>
      </c>
      <c r="AU255" s="19" t="e">
        <f t="shared" si="311"/>
        <v>#REF!</v>
      </c>
      <c r="AV255" s="19"/>
      <c r="AW255" s="19" t="e">
        <f t="shared" si="295"/>
        <v>#DIV/0!</v>
      </c>
      <c r="AX255" s="19" t="e">
        <f t="shared" si="296"/>
        <v>#DIV/0!</v>
      </c>
      <c r="AY255" s="19"/>
      <c r="AZ255" s="19" t="e">
        <f t="shared" si="312"/>
        <v>#DIV/0!</v>
      </c>
      <c r="BA255" s="19" t="e">
        <f t="shared" si="313"/>
        <v>#DIV/0!</v>
      </c>
      <c r="BB255" s="19"/>
      <c r="BC255" s="19"/>
      <c r="BD255" s="19">
        <f t="shared" si="314"/>
        <v>0</v>
      </c>
      <c r="BE255" s="19">
        <f t="shared" si="315"/>
        <v>0</v>
      </c>
      <c r="BF255" s="19"/>
      <c r="BG255" s="19"/>
      <c r="BH255" s="19" t="e">
        <f t="shared" si="316"/>
        <v>#DIV/0!</v>
      </c>
      <c r="BI255" s="19">
        <f t="shared" si="317"/>
        <v>1</v>
      </c>
      <c r="BJ255" s="19">
        <f t="shared" si="297"/>
        <v>1.4233248502037796</v>
      </c>
      <c r="BK255" s="19"/>
      <c r="BL255" s="19" t="e">
        <f t="shared" si="318"/>
        <v>#DIV/0!</v>
      </c>
      <c r="BM255" s="19">
        <f t="shared" si="319"/>
        <v>1</v>
      </c>
      <c r="BN255" s="19">
        <f t="shared" si="298"/>
        <v>0.82135982290995779</v>
      </c>
      <c r="BO255" s="19"/>
      <c r="BP255" s="19" t="e">
        <f t="shared" si="321"/>
        <v>#DIV/0!</v>
      </c>
      <c r="BQ255" s="19">
        <f t="shared" si="320"/>
        <v>1</v>
      </c>
      <c r="BR255" s="19">
        <f t="shared" si="299"/>
        <v>1.3099741019318689</v>
      </c>
      <c r="BU255" s="90"/>
      <c r="CD255" s="89"/>
      <c r="CF255" s="112">
        <f t="shared" si="300"/>
        <v>0</v>
      </c>
      <c r="CG255" s="112">
        <f t="shared" si="301"/>
        <v>0</v>
      </c>
      <c r="CH255" s="112">
        <f t="shared" si="302"/>
        <v>0</v>
      </c>
      <c r="CI255" s="112"/>
      <c r="CJ255" s="112"/>
      <c r="CK255" s="112"/>
      <c r="CL255" s="112"/>
      <c r="CM255" s="112"/>
      <c r="CN255" s="112"/>
    </row>
    <row r="256" spans="1:92" hidden="1" x14ac:dyDescent="0.2">
      <c r="A256" s="86" t="str">
        <f t="shared" si="303"/>
        <v>Fuels</v>
      </c>
      <c r="B256" s="86">
        <f t="shared" si="304"/>
        <v>1961</v>
      </c>
      <c r="D256" s="108">
        <f>Manufacturing!X317</f>
        <v>0</v>
      </c>
      <c r="E256" s="108" t="e">
        <f>#REF!</f>
        <v>#REF!</v>
      </c>
      <c r="F256" s="108"/>
      <c r="G256" s="108"/>
      <c r="H256" s="126"/>
      <c r="I256" s="126"/>
      <c r="J256" s="126"/>
      <c r="P256" s="109">
        <f>Manufacturing!BZ317</f>
        <v>1.4580889183898147</v>
      </c>
      <c r="Q256" s="109" t="e">
        <f>#REF!</f>
        <v>#REF!</v>
      </c>
      <c r="R256" s="109"/>
      <c r="S256" s="109">
        <f>Manufacturing!CD317</f>
        <v>1.4241266053035693</v>
      </c>
      <c r="T256" s="110">
        <v>1</v>
      </c>
      <c r="V256" s="112"/>
      <c r="W256" s="113"/>
      <c r="X256" s="112"/>
      <c r="Y256" s="112"/>
      <c r="Z256" s="112"/>
      <c r="AA256" s="112"/>
      <c r="AB256" s="112"/>
      <c r="AC256" s="112"/>
      <c r="AD256" s="112"/>
      <c r="AG256" s="89"/>
      <c r="AI256" s="109" t="e">
        <f t="shared" si="293"/>
        <v>#DIV/0!</v>
      </c>
      <c r="AJ256" s="109" t="e">
        <f t="shared" si="294"/>
        <v>#REF!</v>
      </c>
      <c r="AL256" s="109" t="e">
        <f t="shared" si="305"/>
        <v>#DIV/0!</v>
      </c>
      <c r="AM256" s="109" t="e">
        <f t="shared" si="306"/>
        <v>#REF!</v>
      </c>
      <c r="AN256" s="109" t="e">
        <f t="shared" si="307"/>
        <v>#DIV/0!</v>
      </c>
      <c r="AO256" s="109"/>
      <c r="AP256" s="109" t="e">
        <f t="shared" si="308"/>
        <v>#DIV/0!</v>
      </c>
      <c r="AQ256" s="109" t="e">
        <f t="shared" si="309"/>
        <v>#REF!</v>
      </c>
      <c r="AT256" s="19">
        <f t="shared" si="310"/>
        <v>0</v>
      </c>
      <c r="AU256" s="19" t="e">
        <f t="shared" si="311"/>
        <v>#REF!</v>
      </c>
      <c r="AV256" s="19"/>
      <c r="AW256" s="19" t="e">
        <f t="shared" si="295"/>
        <v>#DIV/0!</v>
      </c>
      <c r="AX256" s="19" t="e">
        <f t="shared" si="296"/>
        <v>#DIV/0!</v>
      </c>
      <c r="AY256" s="19"/>
      <c r="AZ256" s="19" t="e">
        <f t="shared" si="312"/>
        <v>#DIV/0!</v>
      </c>
      <c r="BA256" s="19" t="e">
        <f t="shared" si="313"/>
        <v>#DIV/0!</v>
      </c>
      <c r="BB256" s="19"/>
      <c r="BC256" s="19"/>
      <c r="BD256" s="19">
        <f t="shared" si="314"/>
        <v>0</v>
      </c>
      <c r="BE256" s="19">
        <f t="shared" si="315"/>
        <v>0</v>
      </c>
      <c r="BF256" s="19"/>
      <c r="BG256" s="19"/>
      <c r="BH256" s="19" t="e">
        <f t="shared" si="316"/>
        <v>#DIV/0!</v>
      </c>
      <c r="BI256" s="19">
        <f t="shared" si="317"/>
        <v>1</v>
      </c>
      <c r="BJ256" s="19">
        <f t="shared" si="297"/>
        <v>1.4233248502037796</v>
      </c>
      <c r="BK256" s="19"/>
      <c r="BL256" s="19" t="e">
        <f t="shared" si="318"/>
        <v>#DIV/0!</v>
      </c>
      <c r="BM256" s="19">
        <f t="shared" si="319"/>
        <v>1</v>
      </c>
      <c r="BN256" s="19">
        <f t="shared" si="298"/>
        <v>0.82135982290995779</v>
      </c>
      <c r="BO256" s="19"/>
      <c r="BP256" s="19" t="e">
        <f t="shared" si="321"/>
        <v>#DIV/0!</v>
      </c>
      <c r="BQ256" s="19">
        <f t="shared" si="320"/>
        <v>1</v>
      </c>
      <c r="BR256" s="19">
        <f t="shared" si="299"/>
        <v>1.3099741019318689</v>
      </c>
      <c r="BU256" s="90"/>
      <c r="CD256" s="89"/>
      <c r="CF256" s="112">
        <f t="shared" si="300"/>
        <v>0</v>
      </c>
      <c r="CG256" s="112">
        <f t="shared" si="301"/>
        <v>0</v>
      </c>
      <c r="CH256" s="112">
        <f t="shared" si="302"/>
        <v>0</v>
      </c>
      <c r="CI256" s="112"/>
      <c r="CJ256" s="112"/>
      <c r="CK256" s="112"/>
      <c r="CL256" s="112"/>
      <c r="CM256" s="112"/>
      <c r="CN256" s="112"/>
    </row>
    <row r="257" spans="1:92" hidden="1" x14ac:dyDescent="0.2">
      <c r="A257" s="86" t="str">
        <f t="shared" si="303"/>
        <v>Fuels</v>
      </c>
      <c r="B257" s="86">
        <f t="shared" si="304"/>
        <v>1962</v>
      </c>
      <c r="D257" s="108">
        <f>Manufacturing!X318</f>
        <v>0</v>
      </c>
      <c r="E257" s="108" t="e">
        <f>#REF!</f>
        <v>#REF!</v>
      </c>
      <c r="F257" s="108"/>
      <c r="G257" s="108"/>
      <c r="H257" s="126"/>
      <c r="I257" s="126"/>
      <c r="J257" s="126"/>
      <c r="P257" s="109">
        <f>Manufacturing!BZ318</f>
        <v>1.4580889183898147</v>
      </c>
      <c r="Q257" s="109" t="e">
        <f>#REF!</f>
        <v>#REF!</v>
      </c>
      <c r="R257" s="109"/>
      <c r="S257" s="109">
        <f>Manufacturing!CD318</f>
        <v>1.4241266053035693</v>
      </c>
      <c r="T257" s="110">
        <v>1</v>
      </c>
      <c r="V257" s="112"/>
      <c r="W257" s="113"/>
      <c r="X257" s="112"/>
      <c r="Y257" s="112"/>
      <c r="Z257" s="112"/>
      <c r="AA257" s="112"/>
      <c r="AB257" s="112"/>
      <c r="AC257" s="112"/>
      <c r="AD257" s="112"/>
      <c r="AG257" s="89"/>
      <c r="AI257" s="109" t="e">
        <f t="shared" si="293"/>
        <v>#DIV/0!</v>
      </c>
      <c r="AJ257" s="109" t="e">
        <f t="shared" si="294"/>
        <v>#REF!</v>
      </c>
      <c r="AL257" s="109" t="e">
        <f t="shared" si="305"/>
        <v>#DIV/0!</v>
      </c>
      <c r="AM257" s="109" t="e">
        <f t="shared" si="306"/>
        <v>#REF!</v>
      </c>
      <c r="AN257" s="109" t="e">
        <f t="shared" si="307"/>
        <v>#DIV/0!</v>
      </c>
      <c r="AO257" s="109"/>
      <c r="AP257" s="109" t="e">
        <f t="shared" si="308"/>
        <v>#DIV/0!</v>
      </c>
      <c r="AQ257" s="109" t="e">
        <f t="shared" si="309"/>
        <v>#REF!</v>
      </c>
      <c r="AT257" s="19">
        <f t="shared" si="310"/>
        <v>0</v>
      </c>
      <c r="AU257" s="19" t="e">
        <f t="shared" si="311"/>
        <v>#REF!</v>
      </c>
      <c r="AV257" s="19"/>
      <c r="AW257" s="19" t="e">
        <f t="shared" si="295"/>
        <v>#DIV/0!</v>
      </c>
      <c r="AX257" s="19" t="e">
        <f t="shared" si="296"/>
        <v>#DIV/0!</v>
      </c>
      <c r="AY257" s="19"/>
      <c r="AZ257" s="19" t="e">
        <f t="shared" si="312"/>
        <v>#DIV/0!</v>
      </c>
      <c r="BA257" s="19" t="e">
        <f t="shared" si="313"/>
        <v>#DIV/0!</v>
      </c>
      <c r="BB257" s="19"/>
      <c r="BC257" s="19"/>
      <c r="BD257" s="19">
        <f t="shared" si="314"/>
        <v>0</v>
      </c>
      <c r="BE257" s="19">
        <f t="shared" si="315"/>
        <v>0</v>
      </c>
      <c r="BF257" s="19"/>
      <c r="BG257" s="19"/>
      <c r="BH257" s="19" t="e">
        <f t="shared" si="316"/>
        <v>#DIV/0!</v>
      </c>
      <c r="BI257" s="19">
        <f t="shared" si="317"/>
        <v>1</v>
      </c>
      <c r="BJ257" s="19">
        <f t="shared" si="297"/>
        <v>1.4233248502037796</v>
      </c>
      <c r="BK257" s="19"/>
      <c r="BL257" s="19" t="e">
        <f t="shared" si="318"/>
        <v>#DIV/0!</v>
      </c>
      <c r="BM257" s="19">
        <f t="shared" si="319"/>
        <v>1</v>
      </c>
      <c r="BN257" s="19">
        <f t="shared" si="298"/>
        <v>0.82135982290995779</v>
      </c>
      <c r="BO257" s="19"/>
      <c r="BP257" s="19" t="e">
        <f t="shared" si="321"/>
        <v>#DIV/0!</v>
      </c>
      <c r="BQ257" s="19">
        <f t="shared" si="320"/>
        <v>1</v>
      </c>
      <c r="BR257" s="19">
        <f t="shared" si="299"/>
        <v>1.3099741019318689</v>
      </c>
      <c r="BU257" s="90"/>
      <c r="CD257" s="89"/>
      <c r="CF257" s="112">
        <f t="shared" si="300"/>
        <v>0</v>
      </c>
      <c r="CG257" s="112">
        <f t="shared" si="301"/>
        <v>0</v>
      </c>
      <c r="CH257" s="112">
        <f t="shared" si="302"/>
        <v>0</v>
      </c>
      <c r="CI257" s="112"/>
      <c r="CJ257" s="112"/>
      <c r="CK257" s="112"/>
      <c r="CL257" s="112"/>
      <c r="CM257" s="112"/>
      <c r="CN257" s="112"/>
    </row>
    <row r="258" spans="1:92" hidden="1" x14ac:dyDescent="0.2">
      <c r="A258" s="86" t="str">
        <f t="shared" si="303"/>
        <v>Fuels</v>
      </c>
      <c r="B258" s="86">
        <f t="shared" si="304"/>
        <v>1963</v>
      </c>
      <c r="D258" s="108">
        <f>Manufacturing!X319</f>
        <v>0</v>
      </c>
      <c r="E258" s="108" t="e">
        <f>#REF!</f>
        <v>#REF!</v>
      </c>
      <c r="F258" s="108"/>
      <c r="G258" s="108"/>
      <c r="H258" s="126"/>
      <c r="I258" s="126"/>
      <c r="J258" s="126"/>
      <c r="P258" s="109">
        <f>Manufacturing!BZ319</f>
        <v>1.4580889183898147</v>
      </c>
      <c r="Q258" s="109" t="e">
        <f>#REF!</f>
        <v>#REF!</v>
      </c>
      <c r="R258" s="109"/>
      <c r="S258" s="109">
        <f>Manufacturing!CD319</f>
        <v>1.4241266053035693</v>
      </c>
      <c r="T258" s="110">
        <v>1</v>
      </c>
      <c r="V258" s="112"/>
      <c r="W258" s="113"/>
      <c r="X258" s="112"/>
      <c r="Y258" s="112"/>
      <c r="Z258" s="112"/>
      <c r="AA258" s="112"/>
      <c r="AB258" s="112"/>
      <c r="AC258" s="112"/>
      <c r="AD258" s="112"/>
      <c r="AG258" s="89"/>
      <c r="AI258" s="109" t="e">
        <f t="shared" si="293"/>
        <v>#DIV/0!</v>
      </c>
      <c r="AJ258" s="109" t="e">
        <f t="shared" si="294"/>
        <v>#REF!</v>
      </c>
      <c r="AL258" s="109" t="e">
        <f t="shared" si="305"/>
        <v>#DIV/0!</v>
      </c>
      <c r="AM258" s="109" t="e">
        <f t="shared" si="306"/>
        <v>#REF!</v>
      </c>
      <c r="AN258" s="109" t="e">
        <f t="shared" si="307"/>
        <v>#DIV/0!</v>
      </c>
      <c r="AO258" s="109"/>
      <c r="AP258" s="109" t="e">
        <f t="shared" si="308"/>
        <v>#DIV/0!</v>
      </c>
      <c r="AQ258" s="109" t="e">
        <f t="shared" si="309"/>
        <v>#REF!</v>
      </c>
      <c r="AT258" s="19">
        <f t="shared" si="310"/>
        <v>0</v>
      </c>
      <c r="AU258" s="19" t="e">
        <f t="shared" si="311"/>
        <v>#REF!</v>
      </c>
      <c r="AV258" s="19"/>
      <c r="AW258" s="19" t="e">
        <f t="shared" si="295"/>
        <v>#DIV/0!</v>
      </c>
      <c r="AX258" s="19" t="e">
        <f t="shared" si="296"/>
        <v>#DIV/0!</v>
      </c>
      <c r="AY258" s="19"/>
      <c r="AZ258" s="19" t="e">
        <f t="shared" si="312"/>
        <v>#DIV/0!</v>
      </c>
      <c r="BA258" s="19" t="e">
        <f t="shared" si="313"/>
        <v>#DIV/0!</v>
      </c>
      <c r="BB258" s="19"/>
      <c r="BC258" s="19"/>
      <c r="BD258" s="19">
        <f t="shared" si="314"/>
        <v>0</v>
      </c>
      <c r="BE258" s="19">
        <f t="shared" si="315"/>
        <v>0</v>
      </c>
      <c r="BF258" s="19"/>
      <c r="BG258" s="19"/>
      <c r="BH258" s="19" t="e">
        <f t="shared" si="316"/>
        <v>#DIV/0!</v>
      </c>
      <c r="BI258" s="19">
        <f t="shared" si="317"/>
        <v>1</v>
      </c>
      <c r="BJ258" s="19">
        <f t="shared" si="297"/>
        <v>1.4233248502037796</v>
      </c>
      <c r="BK258" s="19"/>
      <c r="BL258" s="19" t="e">
        <f t="shared" si="318"/>
        <v>#DIV/0!</v>
      </c>
      <c r="BM258" s="19">
        <f t="shared" si="319"/>
        <v>1</v>
      </c>
      <c r="BN258" s="19">
        <f t="shared" si="298"/>
        <v>0.82135982290995779</v>
      </c>
      <c r="BO258" s="19"/>
      <c r="BP258" s="19" t="e">
        <f t="shared" si="321"/>
        <v>#DIV/0!</v>
      </c>
      <c r="BQ258" s="19">
        <f t="shared" si="320"/>
        <v>1</v>
      </c>
      <c r="BR258" s="19">
        <f t="shared" si="299"/>
        <v>1.3099741019318689</v>
      </c>
      <c r="BU258" s="90"/>
      <c r="CD258" s="89"/>
      <c r="CF258" s="112">
        <f t="shared" si="300"/>
        <v>0</v>
      </c>
      <c r="CG258" s="112">
        <f t="shared" si="301"/>
        <v>0</v>
      </c>
      <c r="CH258" s="112">
        <f t="shared" si="302"/>
        <v>0</v>
      </c>
      <c r="CI258" s="112"/>
      <c r="CJ258" s="112"/>
      <c r="CK258" s="112"/>
      <c r="CL258" s="112"/>
      <c r="CM258" s="112"/>
      <c r="CN258" s="112"/>
    </row>
    <row r="259" spans="1:92" hidden="1" x14ac:dyDescent="0.2">
      <c r="A259" s="86" t="str">
        <f t="shared" si="303"/>
        <v>Fuels</v>
      </c>
      <c r="B259" s="86">
        <f t="shared" si="304"/>
        <v>1964</v>
      </c>
      <c r="D259" s="108">
        <f>Manufacturing!X320</f>
        <v>0</v>
      </c>
      <c r="E259" s="108" t="e">
        <f>#REF!</f>
        <v>#REF!</v>
      </c>
      <c r="F259" s="108"/>
      <c r="G259" s="108"/>
      <c r="H259" s="126"/>
      <c r="I259" s="126"/>
      <c r="J259" s="126"/>
      <c r="P259" s="109">
        <f>Manufacturing!BZ320</f>
        <v>1.4580889183898147</v>
      </c>
      <c r="Q259" s="109" t="e">
        <f>#REF!</f>
        <v>#REF!</v>
      </c>
      <c r="R259" s="109"/>
      <c r="S259" s="109">
        <f>Manufacturing!CD320</f>
        <v>1.4241266053035693</v>
      </c>
      <c r="T259" s="110">
        <v>1</v>
      </c>
      <c r="V259" s="112"/>
      <c r="W259" s="113"/>
      <c r="X259" s="112"/>
      <c r="Y259" s="112"/>
      <c r="Z259" s="112"/>
      <c r="AA259" s="112"/>
      <c r="AB259" s="112"/>
      <c r="AC259" s="112"/>
      <c r="AD259" s="112"/>
      <c r="AG259" s="89"/>
      <c r="AI259" s="109" t="e">
        <f t="shared" si="293"/>
        <v>#DIV/0!</v>
      </c>
      <c r="AJ259" s="109" t="e">
        <f t="shared" si="294"/>
        <v>#REF!</v>
      </c>
      <c r="AL259" s="109" t="e">
        <f t="shared" si="305"/>
        <v>#DIV/0!</v>
      </c>
      <c r="AM259" s="109" t="e">
        <f t="shared" si="306"/>
        <v>#REF!</v>
      </c>
      <c r="AN259" s="109" t="e">
        <f t="shared" si="307"/>
        <v>#DIV/0!</v>
      </c>
      <c r="AO259" s="109"/>
      <c r="AP259" s="109" t="e">
        <f t="shared" si="308"/>
        <v>#DIV/0!</v>
      </c>
      <c r="AQ259" s="109" t="e">
        <f t="shared" si="309"/>
        <v>#REF!</v>
      </c>
      <c r="AT259" s="19">
        <f t="shared" si="310"/>
        <v>0</v>
      </c>
      <c r="AU259" s="19" t="e">
        <f t="shared" si="311"/>
        <v>#REF!</v>
      </c>
      <c r="AV259" s="19"/>
      <c r="AW259" s="19" t="e">
        <f t="shared" si="295"/>
        <v>#DIV/0!</v>
      </c>
      <c r="AX259" s="19" t="e">
        <f t="shared" si="296"/>
        <v>#DIV/0!</v>
      </c>
      <c r="AY259" s="19"/>
      <c r="AZ259" s="19" t="e">
        <f t="shared" si="312"/>
        <v>#DIV/0!</v>
      </c>
      <c r="BA259" s="19" t="e">
        <f t="shared" si="313"/>
        <v>#DIV/0!</v>
      </c>
      <c r="BB259" s="19"/>
      <c r="BC259" s="19"/>
      <c r="BD259" s="19">
        <f t="shared" si="314"/>
        <v>0</v>
      </c>
      <c r="BE259" s="19">
        <f t="shared" si="315"/>
        <v>0</v>
      </c>
      <c r="BF259" s="19"/>
      <c r="BG259" s="19"/>
      <c r="BH259" s="19" t="e">
        <f t="shared" si="316"/>
        <v>#DIV/0!</v>
      </c>
      <c r="BI259" s="19">
        <f t="shared" si="317"/>
        <v>1</v>
      </c>
      <c r="BJ259" s="19">
        <f t="shared" si="297"/>
        <v>1.4233248502037796</v>
      </c>
      <c r="BK259" s="19"/>
      <c r="BL259" s="19" t="e">
        <f t="shared" si="318"/>
        <v>#DIV/0!</v>
      </c>
      <c r="BM259" s="19">
        <f t="shared" si="319"/>
        <v>1</v>
      </c>
      <c r="BN259" s="19">
        <f t="shared" si="298"/>
        <v>0.82135982290995779</v>
      </c>
      <c r="BO259" s="19"/>
      <c r="BP259" s="19" t="e">
        <f t="shared" si="321"/>
        <v>#DIV/0!</v>
      </c>
      <c r="BQ259" s="19">
        <f t="shared" si="320"/>
        <v>1</v>
      </c>
      <c r="BR259" s="19">
        <f t="shared" si="299"/>
        <v>1.3099741019318689</v>
      </c>
      <c r="BU259" s="90"/>
      <c r="CD259" s="89"/>
      <c r="CF259" s="112">
        <f t="shared" si="300"/>
        <v>0</v>
      </c>
      <c r="CG259" s="112">
        <f t="shared" si="301"/>
        <v>0</v>
      </c>
      <c r="CH259" s="112">
        <f t="shared" si="302"/>
        <v>0</v>
      </c>
      <c r="CI259" s="112"/>
      <c r="CJ259" s="112"/>
      <c r="CK259" s="112"/>
      <c r="CL259" s="112"/>
      <c r="CM259" s="112"/>
      <c r="CN259" s="112"/>
    </row>
    <row r="260" spans="1:92" hidden="1" x14ac:dyDescent="0.2">
      <c r="A260" s="86" t="str">
        <f t="shared" si="303"/>
        <v>Fuels</v>
      </c>
      <c r="B260" s="86">
        <f t="shared" si="304"/>
        <v>1965</v>
      </c>
      <c r="D260" s="108">
        <f>Manufacturing!X321</f>
        <v>0</v>
      </c>
      <c r="E260" s="108" t="e">
        <f>#REF!</f>
        <v>#REF!</v>
      </c>
      <c r="F260" s="108"/>
      <c r="G260" s="108"/>
      <c r="H260" s="126"/>
      <c r="I260" s="126"/>
      <c r="J260" s="126"/>
      <c r="P260" s="109">
        <f>Manufacturing!BZ321</f>
        <v>1.4580889183898147</v>
      </c>
      <c r="Q260" s="109" t="e">
        <f>#REF!</f>
        <v>#REF!</v>
      </c>
      <c r="R260" s="109"/>
      <c r="S260" s="109">
        <f>Manufacturing!CD321</f>
        <v>1.4241266053035693</v>
      </c>
      <c r="T260" s="110">
        <v>1</v>
      </c>
      <c r="V260" s="112"/>
      <c r="W260" s="113"/>
      <c r="X260" s="112"/>
      <c r="Y260" s="112"/>
      <c r="Z260" s="112"/>
      <c r="AA260" s="112"/>
      <c r="AB260" s="112"/>
      <c r="AC260" s="112"/>
      <c r="AD260" s="112"/>
      <c r="AG260" s="89"/>
      <c r="AI260" s="109" t="e">
        <f t="shared" si="293"/>
        <v>#DIV/0!</v>
      </c>
      <c r="AJ260" s="109" t="e">
        <f t="shared" si="294"/>
        <v>#REF!</v>
      </c>
      <c r="AL260" s="109" t="e">
        <f t="shared" si="305"/>
        <v>#DIV/0!</v>
      </c>
      <c r="AM260" s="109" t="e">
        <f t="shared" si="306"/>
        <v>#REF!</v>
      </c>
      <c r="AN260" s="109" t="e">
        <f t="shared" si="307"/>
        <v>#DIV/0!</v>
      </c>
      <c r="AO260" s="109"/>
      <c r="AP260" s="109" t="e">
        <f t="shared" si="308"/>
        <v>#DIV/0!</v>
      </c>
      <c r="AQ260" s="109" t="e">
        <f t="shared" si="309"/>
        <v>#REF!</v>
      </c>
      <c r="AT260" s="19">
        <f t="shared" si="310"/>
        <v>0</v>
      </c>
      <c r="AU260" s="19" t="e">
        <f t="shared" si="311"/>
        <v>#REF!</v>
      </c>
      <c r="AV260" s="19"/>
      <c r="AW260" s="19" t="e">
        <f t="shared" si="295"/>
        <v>#DIV/0!</v>
      </c>
      <c r="AX260" s="19" t="e">
        <f t="shared" si="296"/>
        <v>#DIV/0!</v>
      </c>
      <c r="AY260" s="19"/>
      <c r="AZ260" s="19" t="e">
        <f t="shared" si="312"/>
        <v>#DIV/0!</v>
      </c>
      <c r="BA260" s="19" t="e">
        <f t="shared" si="313"/>
        <v>#DIV/0!</v>
      </c>
      <c r="BB260" s="19"/>
      <c r="BC260" s="19"/>
      <c r="BD260" s="19">
        <f t="shared" si="314"/>
        <v>0</v>
      </c>
      <c r="BE260" s="19">
        <f t="shared" si="315"/>
        <v>0</v>
      </c>
      <c r="BF260" s="19"/>
      <c r="BG260" s="19"/>
      <c r="BH260" s="19" t="e">
        <f t="shared" si="316"/>
        <v>#DIV/0!</v>
      </c>
      <c r="BI260" s="19">
        <f t="shared" si="317"/>
        <v>1</v>
      </c>
      <c r="BJ260" s="19">
        <f t="shared" si="297"/>
        <v>1.4233248502037796</v>
      </c>
      <c r="BK260" s="19"/>
      <c r="BL260" s="19" t="e">
        <f t="shared" si="318"/>
        <v>#DIV/0!</v>
      </c>
      <c r="BM260" s="19">
        <f t="shared" si="319"/>
        <v>1</v>
      </c>
      <c r="BN260" s="19">
        <f t="shared" si="298"/>
        <v>0.82135982290995779</v>
      </c>
      <c r="BO260" s="19"/>
      <c r="BP260" s="19" t="e">
        <f t="shared" si="321"/>
        <v>#DIV/0!</v>
      </c>
      <c r="BQ260" s="19">
        <f t="shared" si="320"/>
        <v>1</v>
      </c>
      <c r="BR260" s="19">
        <f t="shared" si="299"/>
        <v>1.3099741019318689</v>
      </c>
      <c r="BU260" s="90"/>
      <c r="CD260" s="89"/>
      <c r="CF260" s="112">
        <f t="shared" si="300"/>
        <v>0</v>
      </c>
      <c r="CG260" s="112">
        <f t="shared" si="301"/>
        <v>0</v>
      </c>
      <c r="CH260" s="112">
        <f t="shared" si="302"/>
        <v>0</v>
      </c>
      <c r="CI260" s="112"/>
      <c r="CJ260" s="112"/>
      <c r="CK260" s="112"/>
      <c r="CL260" s="112"/>
      <c r="CM260" s="112"/>
      <c r="CN260" s="112"/>
    </row>
    <row r="261" spans="1:92" hidden="1" x14ac:dyDescent="0.2">
      <c r="A261" s="86" t="str">
        <f t="shared" si="303"/>
        <v>Fuels</v>
      </c>
      <c r="B261" s="86">
        <f t="shared" si="304"/>
        <v>1966</v>
      </c>
      <c r="D261" s="108">
        <f>Manufacturing!X322</f>
        <v>0</v>
      </c>
      <c r="E261" s="108" t="e">
        <f>#REF!</f>
        <v>#REF!</v>
      </c>
      <c r="F261" s="108"/>
      <c r="G261" s="108"/>
      <c r="H261" s="126"/>
      <c r="I261" s="126"/>
      <c r="J261" s="126"/>
      <c r="P261" s="109">
        <f>Manufacturing!BZ322</f>
        <v>1.4580889183898147</v>
      </c>
      <c r="Q261" s="109" t="e">
        <f>#REF!</f>
        <v>#REF!</v>
      </c>
      <c r="R261" s="109"/>
      <c r="S261" s="109">
        <f>Manufacturing!CD322</f>
        <v>1.4241266053035693</v>
      </c>
      <c r="T261" s="110">
        <v>1</v>
      </c>
      <c r="V261" s="112"/>
      <c r="W261" s="113"/>
      <c r="X261" s="112"/>
      <c r="Y261" s="112"/>
      <c r="Z261" s="112"/>
      <c r="AA261" s="112"/>
      <c r="AB261" s="112"/>
      <c r="AC261" s="112"/>
      <c r="AD261" s="112"/>
      <c r="AG261" s="89"/>
      <c r="AI261" s="109" t="e">
        <f t="shared" si="293"/>
        <v>#DIV/0!</v>
      </c>
      <c r="AJ261" s="109" t="e">
        <f t="shared" si="294"/>
        <v>#REF!</v>
      </c>
      <c r="AL261" s="109" t="e">
        <f t="shared" si="305"/>
        <v>#DIV/0!</v>
      </c>
      <c r="AM261" s="109" t="e">
        <f t="shared" si="306"/>
        <v>#REF!</v>
      </c>
      <c r="AN261" s="109" t="e">
        <f t="shared" si="307"/>
        <v>#DIV/0!</v>
      </c>
      <c r="AO261" s="109"/>
      <c r="AP261" s="109" t="e">
        <f t="shared" si="308"/>
        <v>#DIV/0!</v>
      </c>
      <c r="AQ261" s="109" t="e">
        <f t="shared" si="309"/>
        <v>#REF!</v>
      </c>
      <c r="AT261" s="19">
        <f t="shared" si="310"/>
        <v>0</v>
      </c>
      <c r="AU261" s="19" t="e">
        <f t="shared" si="311"/>
        <v>#REF!</v>
      </c>
      <c r="AV261" s="19"/>
      <c r="AW261" s="19" t="e">
        <f t="shared" si="295"/>
        <v>#DIV/0!</v>
      </c>
      <c r="AX261" s="19" t="e">
        <f t="shared" si="296"/>
        <v>#DIV/0!</v>
      </c>
      <c r="AY261" s="19"/>
      <c r="AZ261" s="19" t="e">
        <f t="shared" si="312"/>
        <v>#DIV/0!</v>
      </c>
      <c r="BA261" s="19" t="e">
        <f t="shared" si="313"/>
        <v>#DIV/0!</v>
      </c>
      <c r="BB261" s="19"/>
      <c r="BC261" s="19"/>
      <c r="BD261" s="19">
        <f t="shared" si="314"/>
        <v>0</v>
      </c>
      <c r="BE261" s="19">
        <f t="shared" si="315"/>
        <v>0</v>
      </c>
      <c r="BF261" s="19"/>
      <c r="BG261" s="19"/>
      <c r="BH261" s="19" t="e">
        <f t="shared" si="316"/>
        <v>#DIV/0!</v>
      </c>
      <c r="BI261" s="19">
        <f t="shared" si="317"/>
        <v>1</v>
      </c>
      <c r="BJ261" s="19">
        <f t="shared" si="297"/>
        <v>1.4233248502037796</v>
      </c>
      <c r="BK261" s="19"/>
      <c r="BL261" s="19" t="e">
        <f t="shared" si="318"/>
        <v>#DIV/0!</v>
      </c>
      <c r="BM261" s="19">
        <f t="shared" si="319"/>
        <v>1</v>
      </c>
      <c r="BN261" s="19">
        <f t="shared" si="298"/>
        <v>0.82135982290995779</v>
      </c>
      <c r="BO261" s="19"/>
      <c r="BP261" s="19" t="e">
        <f t="shared" si="321"/>
        <v>#DIV/0!</v>
      </c>
      <c r="BQ261" s="19">
        <f t="shared" si="320"/>
        <v>1</v>
      </c>
      <c r="BR261" s="19">
        <f t="shared" si="299"/>
        <v>1.3099741019318689</v>
      </c>
      <c r="BU261" s="90"/>
      <c r="CD261" s="89"/>
      <c r="CF261" s="112">
        <f t="shared" si="300"/>
        <v>0</v>
      </c>
      <c r="CG261" s="112">
        <f t="shared" si="301"/>
        <v>0</v>
      </c>
      <c r="CH261" s="112">
        <f t="shared" si="302"/>
        <v>0</v>
      </c>
      <c r="CI261" s="112"/>
      <c r="CJ261" s="112"/>
      <c r="CK261" s="112"/>
      <c r="CL261" s="112"/>
      <c r="CM261" s="112"/>
      <c r="CN261" s="112"/>
    </row>
    <row r="262" spans="1:92" hidden="1" x14ac:dyDescent="0.2">
      <c r="A262" s="86" t="str">
        <f t="shared" si="303"/>
        <v>Fuels</v>
      </c>
      <c r="B262" s="86">
        <f t="shared" si="304"/>
        <v>1967</v>
      </c>
      <c r="D262" s="108">
        <f>Manufacturing!X323</f>
        <v>0</v>
      </c>
      <c r="E262" s="108" t="e">
        <f>#REF!</f>
        <v>#REF!</v>
      </c>
      <c r="F262" s="108"/>
      <c r="G262" s="108"/>
      <c r="H262" s="126"/>
      <c r="I262" s="126"/>
      <c r="J262" s="126"/>
      <c r="P262" s="109">
        <f>Manufacturing!BZ323</f>
        <v>1.4580889183898147</v>
      </c>
      <c r="Q262" s="109" t="e">
        <f>#REF!</f>
        <v>#REF!</v>
      </c>
      <c r="R262" s="109"/>
      <c r="S262" s="109">
        <f>Manufacturing!CD323</f>
        <v>1.4241266053035693</v>
      </c>
      <c r="T262" s="110">
        <v>1</v>
      </c>
      <c r="V262" s="112"/>
      <c r="W262" s="113"/>
      <c r="X262" s="112"/>
      <c r="Y262" s="112"/>
      <c r="Z262" s="112"/>
      <c r="AA262" s="112"/>
      <c r="AB262" s="112"/>
      <c r="AC262" s="112"/>
      <c r="AD262" s="112"/>
      <c r="AG262" s="89"/>
      <c r="AI262" s="109" t="e">
        <f t="shared" si="293"/>
        <v>#DIV/0!</v>
      </c>
      <c r="AJ262" s="109" t="e">
        <f t="shared" si="294"/>
        <v>#REF!</v>
      </c>
      <c r="AL262" s="109" t="e">
        <f t="shared" si="305"/>
        <v>#DIV/0!</v>
      </c>
      <c r="AM262" s="109" t="e">
        <f t="shared" si="306"/>
        <v>#REF!</v>
      </c>
      <c r="AN262" s="109" t="e">
        <f t="shared" si="307"/>
        <v>#DIV/0!</v>
      </c>
      <c r="AO262" s="109"/>
      <c r="AP262" s="109" t="e">
        <f t="shared" si="308"/>
        <v>#DIV/0!</v>
      </c>
      <c r="AQ262" s="109" t="e">
        <f t="shared" si="309"/>
        <v>#REF!</v>
      </c>
      <c r="AT262" s="19">
        <f t="shared" si="310"/>
        <v>0</v>
      </c>
      <c r="AU262" s="19" t="e">
        <f t="shared" si="311"/>
        <v>#REF!</v>
      </c>
      <c r="AV262" s="19"/>
      <c r="AW262" s="19" t="e">
        <f t="shared" si="295"/>
        <v>#DIV/0!</v>
      </c>
      <c r="AX262" s="19" t="e">
        <f t="shared" si="296"/>
        <v>#DIV/0!</v>
      </c>
      <c r="AY262" s="19"/>
      <c r="AZ262" s="19" t="e">
        <f t="shared" si="312"/>
        <v>#DIV/0!</v>
      </c>
      <c r="BA262" s="19" t="e">
        <f t="shared" si="313"/>
        <v>#DIV/0!</v>
      </c>
      <c r="BB262" s="19"/>
      <c r="BC262" s="19"/>
      <c r="BD262" s="19">
        <f t="shared" si="314"/>
        <v>0</v>
      </c>
      <c r="BE262" s="19">
        <f t="shared" si="315"/>
        <v>0</v>
      </c>
      <c r="BF262" s="19"/>
      <c r="BG262" s="19"/>
      <c r="BH262" s="19" t="e">
        <f t="shared" si="316"/>
        <v>#DIV/0!</v>
      </c>
      <c r="BI262" s="19">
        <f t="shared" si="317"/>
        <v>1</v>
      </c>
      <c r="BJ262" s="19">
        <f t="shared" si="297"/>
        <v>1.4233248502037796</v>
      </c>
      <c r="BK262" s="19"/>
      <c r="BL262" s="19" t="e">
        <f t="shared" si="318"/>
        <v>#DIV/0!</v>
      </c>
      <c r="BM262" s="19">
        <f t="shared" si="319"/>
        <v>1</v>
      </c>
      <c r="BN262" s="19">
        <f t="shared" si="298"/>
        <v>0.82135982290995779</v>
      </c>
      <c r="BO262" s="19"/>
      <c r="BP262" s="19" t="e">
        <f t="shared" si="321"/>
        <v>#DIV/0!</v>
      </c>
      <c r="BQ262" s="19">
        <f t="shared" si="320"/>
        <v>1</v>
      </c>
      <c r="BR262" s="19">
        <f t="shared" si="299"/>
        <v>1.3099741019318689</v>
      </c>
      <c r="BU262" s="90"/>
      <c r="CD262" s="89"/>
      <c r="CF262" s="112">
        <f t="shared" si="300"/>
        <v>0</v>
      </c>
      <c r="CG262" s="112">
        <f t="shared" si="301"/>
        <v>0</v>
      </c>
      <c r="CH262" s="112">
        <f t="shared" si="302"/>
        <v>0</v>
      </c>
      <c r="CI262" s="112"/>
      <c r="CJ262" s="112"/>
      <c r="CK262" s="112"/>
      <c r="CL262" s="112"/>
      <c r="CM262" s="112"/>
      <c r="CN262" s="112"/>
    </row>
    <row r="263" spans="1:92" hidden="1" x14ac:dyDescent="0.2">
      <c r="A263" s="86" t="str">
        <f t="shared" si="303"/>
        <v>Fuels</v>
      </c>
      <c r="B263" s="86">
        <f t="shared" si="304"/>
        <v>1968</v>
      </c>
      <c r="D263" s="108">
        <f>Manufacturing!X324</f>
        <v>0</v>
      </c>
      <c r="E263" s="108" t="e">
        <f>#REF!</f>
        <v>#REF!</v>
      </c>
      <c r="F263" s="108"/>
      <c r="G263" s="108"/>
      <c r="H263" s="126"/>
      <c r="I263" s="126"/>
      <c r="J263" s="126"/>
      <c r="P263" s="109">
        <f>Manufacturing!BZ324</f>
        <v>1.4580889183898147</v>
      </c>
      <c r="Q263" s="109" t="e">
        <f>#REF!</f>
        <v>#REF!</v>
      </c>
      <c r="R263" s="109"/>
      <c r="S263" s="109">
        <f>Manufacturing!CD324</f>
        <v>1.4241266053035693</v>
      </c>
      <c r="T263" s="110">
        <v>1</v>
      </c>
      <c r="V263" s="112"/>
      <c r="W263" s="113"/>
      <c r="X263" s="112"/>
      <c r="Y263" s="112"/>
      <c r="Z263" s="112"/>
      <c r="AA263" s="112"/>
      <c r="AB263" s="112"/>
      <c r="AC263" s="112"/>
      <c r="AD263" s="112"/>
      <c r="AG263" s="89"/>
      <c r="AI263" s="109" t="e">
        <f t="shared" si="293"/>
        <v>#DIV/0!</v>
      </c>
      <c r="AJ263" s="109" t="e">
        <f t="shared" si="294"/>
        <v>#REF!</v>
      </c>
      <c r="AL263" s="109" t="e">
        <f t="shared" si="305"/>
        <v>#DIV/0!</v>
      </c>
      <c r="AM263" s="109" t="e">
        <f t="shared" si="306"/>
        <v>#REF!</v>
      </c>
      <c r="AN263" s="109" t="e">
        <f t="shared" si="307"/>
        <v>#DIV/0!</v>
      </c>
      <c r="AO263" s="109"/>
      <c r="AP263" s="109" t="e">
        <f t="shared" si="308"/>
        <v>#DIV/0!</v>
      </c>
      <c r="AQ263" s="109" t="e">
        <f t="shared" si="309"/>
        <v>#REF!</v>
      </c>
      <c r="AT263" s="19">
        <f t="shared" si="310"/>
        <v>0</v>
      </c>
      <c r="AU263" s="19" t="e">
        <f t="shared" si="311"/>
        <v>#REF!</v>
      </c>
      <c r="AV263" s="19"/>
      <c r="AW263" s="19" t="e">
        <f t="shared" si="295"/>
        <v>#DIV/0!</v>
      </c>
      <c r="AX263" s="19" t="e">
        <f t="shared" si="296"/>
        <v>#DIV/0!</v>
      </c>
      <c r="AY263" s="19"/>
      <c r="AZ263" s="19" t="e">
        <f t="shared" si="312"/>
        <v>#DIV/0!</v>
      </c>
      <c r="BA263" s="19" t="e">
        <f t="shared" si="313"/>
        <v>#DIV/0!</v>
      </c>
      <c r="BB263" s="19"/>
      <c r="BC263" s="19"/>
      <c r="BD263" s="19">
        <f t="shared" si="314"/>
        <v>0</v>
      </c>
      <c r="BE263" s="19">
        <f t="shared" si="315"/>
        <v>0</v>
      </c>
      <c r="BF263" s="19"/>
      <c r="BG263" s="19"/>
      <c r="BH263" s="19" t="e">
        <f t="shared" si="316"/>
        <v>#DIV/0!</v>
      </c>
      <c r="BI263" s="19">
        <f t="shared" si="317"/>
        <v>1</v>
      </c>
      <c r="BJ263" s="19">
        <f t="shared" si="297"/>
        <v>1.4233248502037796</v>
      </c>
      <c r="BK263" s="19"/>
      <c r="BL263" s="19" t="e">
        <f t="shared" si="318"/>
        <v>#DIV/0!</v>
      </c>
      <c r="BM263" s="19">
        <f t="shared" si="319"/>
        <v>1</v>
      </c>
      <c r="BN263" s="19">
        <f t="shared" si="298"/>
        <v>0.82135982290995779</v>
      </c>
      <c r="BO263" s="19"/>
      <c r="BP263" s="19" t="e">
        <f t="shared" si="321"/>
        <v>#DIV/0!</v>
      </c>
      <c r="BQ263" s="19">
        <f t="shared" si="320"/>
        <v>1</v>
      </c>
      <c r="BR263" s="19">
        <f t="shared" si="299"/>
        <v>1.3099741019318689</v>
      </c>
      <c r="BU263" s="90"/>
      <c r="CD263" s="89"/>
      <c r="CF263" s="112">
        <f t="shared" si="300"/>
        <v>0</v>
      </c>
      <c r="CG263" s="112">
        <f t="shared" si="301"/>
        <v>0</v>
      </c>
      <c r="CH263" s="112">
        <f t="shared" si="302"/>
        <v>0</v>
      </c>
      <c r="CI263" s="112"/>
      <c r="CJ263" s="112"/>
      <c r="CK263" s="112"/>
      <c r="CL263" s="112"/>
      <c r="CM263" s="112"/>
      <c r="CN263" s="112"/>
    </row>
    <row r="264" spans="1:92" hidden="1" x14ac:dyDescent="0.2">
      <c r="A264" s="86" t="str">
        <f t="shared" si="303"/>
        <v>Fuels</v>
      </c>
      <c r="B264" s="86">
        <f t="shared" si="304"/>
        <v>1969</v>
      </c>
      <c r="D264" s="108">
        <f>Manufacturing!X325</f>
        <v>0</v>
      </c>
      <c r="E264" s="108" t="e">
        <f>#REF!</f>
        <v>#REF!</v>
      </c>
      <c r="F264" s="108"/>
      <c r="G264" s="108"/>
      <c r="H264" s="126"/>
      <c r="I264" s="126"/>
      <c r="J264" s="126"/>
      <c r="P264" s="109">
        <f>Manufacturing!BZ325</f>
        <v>1.4580889183898147</v>
      </c>
      <c r="Q264" s="109" t="e">
        <f>#REF!</f>
        <v>#REF!</v>
      </c>
      <c r="R264" s="109"/>
      <c r="S264" s="109">
        <f>Manufacturing!CD325</f>
        <v>1.4241266053035693</v>
      </c>
      <c r="T264" s="110">
        <v>1</v>
      </c>
      <c r="V264" s="112"/>
      <c r="W264" s="113"/>
      <c r="X264" s="112"/>
      <c r="Y264" s="112"/>
      <c r="Z264" s="112"/>
      <c r="AA264" s="112"/>
      <c r="AB264" s="112"/>
      <c r="AC264" s="112"/>
      <c r="AD264" s="112"/>
      <c r="AG264" s="89"/>
      <c r="AI264" s="109" t="e">
        <f t="shared" si="293"/>
        <v>#DIV/0!</v>
      </c>
      <c r="AJ264" s="109" t="e">
        <f t="shared" si="294"/>
        <v>#REF!</v>
      </c>
      <c r="AL264" s="109" t="e">
        <f t="shared" si="305"/>
        <v>#DIV/0!</v>
      </c>
      <c r="AM264" s="109" t="e">
        <f t="shared" si="306"/>
        <v>#REF!</v>
      </c>
      <c r="AN264" s="109" t="e">
        <f t="shared" si="307"/>
        <v>#DIV/0!</v>
      </c>
      <c r="AO264" s="109"/>
      <c r="AP264" s="109" t="e">
        <f t="shared" si="308"/>
        <v>#DIV/0!</v>
      </c>
      <c r="AQ264" s="109" t="e">
        <f t="shared" si="309"/>
        <v>#REF!</v>
      </c>
      <c r="AT264" s="19">
        <f t="shared" si="310"/>
        <v>0</v>
      </c>
      <c r="AU264" s="19" t="e">
        <f t="shared" si="311"/>
        <v>#REF!</v>
      </c>
      <c r="AV264" s="19"/>
      <c r="AW264" s="19" t="e">
        <f t="shared" si="295"/>
        <v>#DIV/0!</v>
      </c>
      <c r="AX264" s="19" t="e">
        <f t="shared" si="296"/>
        <v>#DIV/0!</v>
      </c>
      <c r="AY264" s="19"/>
      <c r="AZ264" s="19" t="e">
        <f t="shared" si="312"/>
        <v>#DIV/0!</v>
      </c>
      <c r="BA264" s="19" t="e">
        <f t="shared" si="313"/>
        <v>#DIV/0!</v>
      </c>
      <c r="BB264" s="19"/>
      <c r="BC264" s="19"/>
      <c r="BD264" s="19">
        <f t="shared" si="314"/>
        <v>0</v>
      </c>
      <c r="BE264" s="19">
        <f t="shared" si="315"/>
        <v>0</v>
      </c>
      <c r="BF264" s="19"/>
      <c r="BG264" s="19"/>
      <c r="BH264" s="19" t="e">
        <f t="shared" si="316"/>
        <v>#DIV/0!</v>
      </c>
      <c r="BI264" s="19">
        <f t="shared" si="317"/>
        <v>1</v>
      </c>
      <c r="BJ264" s="19">
        <f t="shared" si="297"/>
        <v>1.4233248502037796</v>
      </c>
      <c r="BK264" s="19"/>
      <c r="BL264" s="19" t="e">
        <f t="shared" si="318"/>
        <v>#DIV/0!</v>
      </c>
      <c r="BM264" s="19">
        <f t="shared" si="319"/>
        <v>1</v>
      </c>
      <c r="BN264" s="19">
        <f t="shared" si="298"/>
        <v>0.82135982290995779</v>
      </c>
      <c r="BO264" s="19"/>
      <c r="BP264" s="19" t="e">
        <f t="shared" si="321"/>
        <v>#DIV/0!</v>
      </c>
      <c r="BQ264" s="19">
        <f t="shared" si="320"/>
        <v>1</v>
      </c>
      <c r="BR264" s="19">
        <f t="shared" si="299"/>
        <v>1.3099741019318689</v>
      </c>
      <c r="BU264" s="90"/>
      <c r="CD264" s="89"/>
      <c r="CF264" s="112">
        <f t="shared" si="300"/>
        <v>0</v>
      </c>
      <c r="CG264" s="112">
        <f t="shared" si="301"/>
        <v>0</v>
      </c>
      <c r="CH264" s="112">
        <f t="shared" si="302"/>
        <v>0</v>
      </c>
      <c r="CI264" s="112"/>
      <c r="CJ264" s="112"/>
      <c r="CK264" s="112"/>
      <c r="CL264" s="112"/>
      <c r="CM264" s="112"/>
      <c r="CN264" s="112"/>
    </row>
    <row r="265" spans="1:92" ht="14.25" customHeight="1" thickBot="1" x14ac:dyDescent="0.25">
      <c r="A265" s="86" t="str">
        <f t="shared" si="303"/>
        <v>Fuels</v>
      </c>
      <c r="B265" s="86">
        <f t="shared" si="304"/>
        <v>1970</v>
      </c>
      <c r="D265" s="108">
        <f>Manufacturing!X326</f>
        <v>14792.789729326021</v>
      </c>
      <c r="E265" s="108">
        <f>NonManufacturing!H260</f>
        <v>2568.4166778150516</v>
      </c>
      <c r="F265" s="108">
        <f>D265+E265</f>
        <v>17361.206407141071</v>
      </c>
      <c r="G265" s="108"/>
      <c r="H265" s="126">
        <f>H31</f>
        <v>500975.30051999993</v>
      </c>
      <c r="I265" s="126">
        <f>I31</f>
        <v>872129.79930836963</v>
      </c>
      <c r="J265" s="126">
        <f>J31</f>
        <v>1373105.0998283694</v>
      </c>
      <c r="L265" s="79">
        <f>D265/H265*1000</f>
        <v>29.52798214596902</v>
      </c>
      <c r="M265" s="79">
        <f>E265/I265*1000</f>
        <v>2.9449936005533792</v>
      </c>
      <c r="N265" s="79">
        <f>F265/J265*1000</f>
        <v>12.643756409695898</v>
      </c>
      <c r="P265" s="429">
        <f>Manufacturing!BZ326</f>
        <v>1.4580889183898147</v>
      </c>
      <c r="Q265" s="429">
        <f>NonManufacturing!CR260</f>
        <v>1.2380556726707186</v>
      </c>
      <c r="R265" s="109"/>
      <c r="S265" s="429">
        <f>Manufacturing!CD326</f>
        <v>1.4241266053035693</v>
      </c>
      <c r="T265" s="429">
        <f>NonManufacturing!CV260</f>
        <v>0.84617351901242688</v>
      </c>
      <c r="V265" s="112">
        <f t="shared" ref="V265:V295" si="322">V31</f>
        <v>0.8170434247361773</v>
      </c>
      <c r="W265" s="113">
        <f>N265/N$308</f>
        <v>1.5314413181911539</v>
      </c>
      <c r="X265" s="112">
        <f>BN265</f>
        <v>0.82135982290995779</v>
      </c>
      <c r="Y265" s="112">
        <f>BR265</f>
        <v>1.3099741019318689</v>
      </c>
      <c r="Z265" s="112">
        <f>BJ265</f>
        <v>1.4233248502037796</v>
      </c>
      <c r="AA265" s="112">
        <f>V265*X265*Y265*Z265</f>
        <v>1.2512535894448642</v>
      </c>
      <c r="AB265" s="112">
        <f>F265/F$308</f>
        <v>1.2512540593973862</v>
      </c>
      <c r="AC265" s="112"/>
      <c r="AD265" s="112">
        <f>X265*Y265</f>
        <v>1.0759600963793909</v>
      </c>
      <c r="AG265" s="89"/>
      <c r="AI265" s="109">
        <f t="shared" si="293"/>
        <v>0.85206001140804366</v>
      </c>
      <c r="AJ265" s="109">
        <f t="shared" si="294"/>
        <v>0.14793998859195645</v>
      </c>
      <c r="AL265" s="109" t="e">
        <f t="shared" si="305"/>
        <v>#DIV/0!</v>
      </c>
      <c r="AM265" s="109" t="e">
        <f t="shared" si="306"/>
        <v>#REF!</v>
      </c>
      <c r="AN265" s="109" t="e">
        <f t="shared" si="307"/>
        <v>#DIV/0!</v>
      </c>
      <c r="AO265" s="109"/>
      <c r="AP265" s="109" t="e">
        <f t="shared" si="308"/>
        <v>#DIV/0!</v>
      </c>
      <c r="AQ265" s="109" t="e">
        <f t="shared" si="309"/>
        <v>#REF!</v>
      </c>
      <c r="AT265" s="19"/>
      <c r="AU265" s="19"/>
      <c r="AV265" s="19"/>
      <c r="AW265" s="19">
        <f t="shared" si="295"/>
        <v>0.36484847415002614</v>
      </c>
      <c r="AX265" s="19">
        <f t="shared" si="296"/>
        <v>0.63515152584997392</v>
      </c>
      <c r="AY265" s="19"/>
      <c r="AZ265" s="19" t="e">
        <f t="shared" si="312"/>
        <v>#DIV/0!</v>
      </c>
      <c r="BA265" s="19" t="e">
        <f t="shared" si="313"/>
        <v>#DIV/0!</v>
      </c>
      <c r="BB265" s="19"/>
      <c r="BC265" s="19"/>
      <c r="BD265" s="19"/>
      <c r="BE265" s="19"/>
      <c r="BF265" s="19"/>
      <c r="BG265" s="19"/>
      <c r="BH265" s="19" t="e">
        <f t="shared" si="316"/>
        <v>#DIV/0!</v>
      </c>
      <c r="BI265" s="19">
        <f t="shared" si="317"/>
        <v>1</v>
      </c>
      <c r="BJ265" s="19">
        <f t="shared" si="297"/>
        <v>1.4233248502037796</v>
      </c>
      <c r="BK265" s="19"/>
      <c r="BL265" s="19" t="e">
        <f t="shared" si="318"/>
        <v>#DIV/0!</v>
      </c>
      <c r="BM265" s="19">
        <f t="shared" si="319"/>
        <v>1</v>
      </c>
      <c r="BN265" s="19">
        <f t="shared" si="298"/>
        <v>0.82135982290995779</v>
      </c>
      <c r="BO265" s="19"/>
      <c r="BP265" s="19" t="e">
        <f t="shared" si="321"/>
        <v>#DIV/0!</v>
      </c>
      <c r="BQ265" s="19">
        <f t="shared" si="320"/>
        <v>1</v>
      </c>
      <c r="BR265" s="19">
        <f t="shared" si="299"/>
        <v>1.3099741019318689</v>
      </c>
      <c r="BU265" s="90"/>
      <c r="BX265" s="114" t="s">
        <v>237</v>
      </c>
      <c r="BY265" s="122" t="s">
        <v>272</v>
      </c>
      <c r="BZ265" s="114" t="s">
        <v>265</v>
      </c>
      <c r="CA265" s="114" t="s">
        <v>79</v>
      </c>
      <c r="CD265" s="89"/>
      <c r="CF265" s="112">
        <f t="shared" si="300"/>
        <v>0.65197392993500225</v>
      </c>
      <c r="CG265" s="112">
        <f t="shared" si="301"/>
        <v>1.6422883688769447</v>
      </c>
      <c r="CH265" s="112">
        <f t="shared" si="302"/>
        <v>0.76220205044348976</v>
      </c>
      <c r="CI265" s="112">
        <f t="shared" ref="CI265:CI305" si="323">Y265/Y$309</f>
        <v>1.4502401494428507</v>
      </c>
      <c r="CJ265" s="112">
        <f t="shared" ref="CJ265:CJ305" si="324">Z265/Z$309</f>
        <v>1.4857271521721001</v>
      </c>
      <c r="CK265" s="112">
        <f t="shared" ref="CK265:CK305" si="325">AA265/AA$309</f>
        <v>1.0707284135580182</v>
      </c>
      <c r="CL265" s="112">
        <f t="shared" ref="CL265:CL305" si="326">AB265/AB$309</f>
        <v>1.0707292019432466</v>
      </c>
      <c r="CM265" s="112"/>
      <c r="CN265" s="112">
        <f t="shared" ref="CN265:CN305" si="327">AD265/AD$309</f>
        <v>1.1053760155408139</v>
      </c>
    </row>
    <row r="266" spans="1:92" x14ac:dyDescent="0.2">
      <c r="A266" s="86" t="str">
        <f t="shared" si="303"/>
        <v>Fuels</v>
      </c>
      <c r="B266" s="86">
        <f t="shared" si="304"/>
        <v>1971</v>
      </c>
      <c r="D266" s="108">
        <f>Manufacturing!X327</f>
        <v>14810.130175300053</v>
      </c>
      <c r="E266" s="108">
        <f>NonManufacturing!H261</f>
        <v>2562.4625266455596</v>
      </c>
      <c r="F266" s="108">
        <f t="shared" ref="F266:F279" si="328">D266+E266</f>
        <v>17372.592701945614</v>
      </c>
      <c r="G266" s="108"/>
      <c r="H266" s="126">
        <f t="shared" ref="H266:I285" si="329">H32</f>
        <v>514581.33960000001</v>
      </c>
      <c r="I266" s="126">
        <f t="shared" si="329"/>
        <v>816267.23139016097</v>
      </c>
      <c r="J266" s="126">
        <f t="shared" ref="J266:J306" si="330">J32</f>
        <v>1330848.570990161</v>
      </c>
      <c r="L266" s="79">
        <f t="shared" ref="L266:L279" si="331">D266/H266*1000</f>
        <v>28.780931284473752</v>
      </c>
      <c r="M266" s="79">
        <f t="shared" ref="M266:M279" si="332">E266/I266*1000</f>
        <v>3.1392446347276541</v>
      </c>
      <c r="N266" s="79">
        <f t="shared" ref="N266:N271" si="333">F266/J266*1000</f>
        <v>13.053771165730957</v>
      </c>
      <c r="P266" s="429">
        <f>Manufacturing!BZ327</f>
        <v>1.4397762521367585</v>
      </c>
      <c r="Q266" s="429">
        <f>NonManufacturing!CR261</f>
        <v>1.2172751102237296</v>
      </c>
      <c r="R266" s="109"/>
      <c r="S266" s="429">
        <f>Manufacturing!CD327</f>
        <v>1.4057519250448451</v>
      </c>
      <c r="T266" s="429">
        <f>NonManufacturing!CV261</f>
        <v>0.91738506933195985</v>
      </c>
      <c r="V266" s="112">
        <f t="shared" si="322"/>
        <v>0.79189937782837083</v>
      </c>
      <c r="W266" s="113">
        <f t="shared" ref="W266:W306" si="334">N266/N$308</f>
        <v>1.5811032634322564</v>
      </c>
      <c r="X266" s="112">
        <f t="shared" ref="X266:X271" si="335">BN266</f>
        <v>0.858579309584246</v>
      </c>
      <c r="Y266" s="112">
        <f t="shared" ref="Y266:Y271" si="336">BR266</f>
        <v>1.3111118787050489</v>
      </c>
      <c r="Z266" s="112">
        <f t="shared" ref="Z266:Z271" si="337">BJ266</f>
        <v>1.4045587526697449</v>
      </c>
      <c r="AA266" s="112">
        <f t="shared" ref="AA266:AA271" si="338">V266*X266*Y266*Z266</f>
        <v>1.2520742465044195</v>
      </c>
      <c r="AB266" s="112">
        <f t="shared" ref="AB266:AB271" si="339">F266/F$308</f>
        <v>1.2520746905944105</v>
      </c>
      <c r="AC266" s="112"/>
      <c r="AD266" s="112">
        <f t="shared" ref="AD266:AD271" si="340">X266*Y266</f>
        <v>1.1256935316062846</v>
      </c>
      <c r="AG266" s="89"/>
      <c r="AI266" s="109">
        <f t="shared" si="293"/>
        <v>0.85249970625521077</v>
      </c>
      <c r="AJ266" s="109">
        <f t="shared" si="294"/>
        <v>0.14750029374478923</v>
      </c>
      <c r="AL266" s="109">
        <f t="shared" si="305"/>
        <v>0.85227983992821843</v>
      </c>
      <c r="AM266" s="109">
        <f t="shared" si="306"/>
        <v>0.14772003210421272</v>
      </c>
      <c r="AN266" s="109">
        <f t="shared" si="307"/>
        <v>0.99999987203243113</v>
      </c>
      <c r="AO266" s="109"/>
      <c r="AP266" s="109">
        <f t="shared" si="308"/>
        <v>0.85227994899241155</v>
      </c>
      <c r="AQ266" s="109">
        <f t="shared" si="309"/>
        <v>0.14772005100758853</v>
      </c>
      <c r="AT266" s="19">
        <f t="shared" ref="AT266:AT301" si="341">LN(P266/P265)</f>
        <v>-1.263889722227331E-2</v>
      </c>
      <c r="AU266" s="19">
        <f t="shared" ref="AU266:AU301" si="342">LN(Q266/Q265)</f>
        <v>-1.6927298580889347E-2</v>
      </c>
      <c r="AV266" s="19"/>
      <c r="AW266" s="19">
        <f t="shared" si="295"/>
        <v>0.38665656695798811</v>
      </c>
      <c r="AX266" s="19">
        <f t="shared" si="296"/>
        <v>0.61334343304201189</v>
      </c>
      <c r="AY266" s="19"/>
      <c r="AZ266" s="19">
        <f t="shared" si="312"/>
        <v>5.8054747081618278E-2</v>
      </c>
      <c r="BA266" s="19">
        <f t="shared" si="313"/>
        <v>-3.4938565096778361E-2</v>
      </c>
      <c r="BB266" s="19"/>
      <c r="BC266" s="19"/>
      <c r="BD266" s="19">
        <f t="shared" ref="BD266:BD299" si="343">LN(S266/S265)</f>
        <v>-1.2986379659565601E-2</v>
      </c>
      <c r="BE266" s="19">
        <f t="shared" ref="BE266:BE299" si="344">LN(T266/T265)</f>
        <v>8.0802863258460603E-2</v>
      </c>
      <c r="BF266" s="19"/>
      <c r="BG266" s="19"/>
      <c r="BH266" s="19">
        <f t="shared" si="316"/>
        <v>0.98681530956805275</v>
      </c>
      <c r="BI266" s="19">
        <f t="shared" si="317"/>
        <v>0.98681530956805275</v>
      </c>
      <c r="BJ266" s="19">
        <f t="shared" si="297"/>
        <v>1.4045587526697449</v>
      </c>
      <c r="BK266" s="19"/>
      <c r="BL266" s="19">
        <f t="shared" si="318"/>
        <v>1.0453144719721315</v>
      </c>
      <c r="BM266" s="19">
        <f t="shared" si="319"/>
        <v>1.0453144719721315</v>
      </c>
      <c r="BN266" s="19">
        <f t="shared" si="298"/>
        <v>0.858579309584246</v>
      </c>
      <c r="BO266" s="19"/>
      <c r="BP266" s="19">
        <f t="shared" si="321"/>
        <v>1.0008685490587197</v>
      </c>
      <c r="BQ266" s="19">
        <f t="shared" si="320"/>
        <v>1.0008685490587197</v>
      </c>
      <c r="BR266" s="19">
        <f t="shared" si="299"/>
        <v>1.3111118787050489</v>
      </c>
      <c r="BU266" s="90"/>
      <c r="BW266" s="87">
        <v>1985</v>
      </c>
      <c r="BX266" s="109">
        <f t="shared" ref="BX266:BX280" si="345">V280</f>
        <v>1</v>
      </c>
      <c r="BY266" s="115">
        <f t="shared" ref="BY266:BY280" si="346">AD280</f>
        <v>1</v>
      </c>
      <c r="BZ266" s="109">
        <f t="shared" ref="BZ266:BZ280" si="347">Z280</f>
        <v>1</v>
      </c>
      <c r="CA266" s="109">
        <f t="shared" ref="CA266:CA280" si="348">AB280</f>
        <v>1</v>
      </c>
      <c r="CD266" s="89"/>
      <c r="CF266" s="112">
        <f t="shared" si="300"/>
        <v>0.63190980288784315</v>
      </c>
      <c r="CG266" s="112">
        <f t="shared" si="301"/>
        <v>1.6955448887817357</v>
      </c>
      <c r="CH266" s="112">
        <f t="shared" si="302"/>
        <v>0.7967408338954125</v>
      </c>
      <c r="CI266" s="112">
        <f t="shared" si="323"/>
        <v>1.4514997541595667</v>
      </c>
      <c r="CJ266" s="112">
        <f t="shared" si="324"/>
        <v>1.4661382996043721</v>
      </c>
      <c r="CK266" s="112">
        <f t="shared" si="325"/>
        <v>1.0714306699502196</v>
      </c>
      <c r="CL266" s="112">
        <f t="shared" si="326"/>
        <v>1.0714314364575566</v>
      </c>
      <c r="CM266" s="112"/>
      <c r="CN266" s="112">
        <f t="shared" si="327"/>
        <v>1.1564691245280794</v>
      </c>
    </row>
    <row r="267" spans="1:92" x14ac:dyDescent="0.2">
      <c r="A267" s="86" t="str">
        <f t="shared" si="303"/>
        <v>Fuels</v>
      </c>
      <c r="B267" s="86">
        <f t="shared" si="304"/>
        <v>1972</v>
      </c>
      <c r="D267" s="108">
        <f>Manufacturing!X328</f>
        <v>15351.933599652561</v>
      </c>
      <c r="E267" s="108">
        <f>NonManufacturing!H262</f>
        <v>2589.1572186244284</v>
      </c>
      <c r="F267" s="108">
        <f t="shared" si="328"/>
        <v>17941.090818276989</v>
      </c>
      <c r="G267" s="108"/>
      <c r="H267" s="126">
        <f t="shared" si="329"/>
        <v>560813.62463999994</v>
      </c>
      <c r="I267" s="126">
        <f t="shared" si="329"/>
        <v>826383.65585399186</v>
      </c>
      <c r="J267" s="126">
        <f t="shared" si="330"/>
        <v>1387197.2804939919</v>
      </c>
      <c r="L267" s="79">
        <f t="shared" si="331"/>
        <v>27.37439485267025</v>
      </c>
      <c r="M267" s="79">
        <f t="shared" si="332"/>
        <v>3.1331176509641536</v>
      </c>
      <c r="N267" s="79">
        <f t="shared" si="333"/>
        <v>12.933337651792415</v>
      </c>
      <c r="P267" s="429">
        <f>Manufacturing!BZ328</f>
        <v>1.3765157642155732</v>
      </c>
      <c r="Q267" s="429">
        <f>NonManufacturing!CR262</f>
        <v>1.1993714293172772</v>
      </c>
      <c r="R267" s="109"/>
      <c r="S267" s="429">
        <f>Manufacturing!CD328</f>
        <v>1.3984991661613801</v>
      </c>
      <c r="T267" s="429">
        <f>NonManufacturing!CV262</f>
        <v>0.92926216059962286</v>
      </c>
      <c r="V267" s="112">
        <f t="shared" si="322"/>
        <v>0.82542874320486581</v>
      </c>
      <c r="W267" s="113">
        <f t="shared" si="334"/>
        <v>1.5665160748338587</v>
      </c>
      <c r="X267" s="112">
        <f t="shared" si="335"/>
        <v>0.8881048904879929</v>
      </c>
      <c r="Y267" s="112">
        <f t="shared" si="336"/>
        <v>1.3077843631567245</v>
      </c>
      <c r="Z267" s="112">
        <f t="shared" si="337"/>
        <v>1.348758889199605</v>
      </c>
      <c r="AA267" s="112">
        <f t="shared" si="338"/>
        <v>1.2930469962234921</v>
      </c>
      <c r="AB267" s="112">
        <f t="shared" si="339"/>
        <v>1.2930473948603314</v>
      </c>
      <c r="AC267" s="112"/>
      <c r="AD267" s="112">
        <f t="shared" si="340"/>
        <v>1.1614496886232124</v>
      </c>
      <c r="AG267" s="89"/>
      <c r="AI267" s="109">
        <f t="shared" si="293"/>
        <v>0.85568562999598685</v>
      </c>
      <c r="AJ267" s="109">
        <f t="shared" si="294"/>
        <v>0.14431437000401315</v>
      </c>
      <c r="AL267" s="109">
        <f t="shared" si="305"/>
        <v>0.85409167778426165</v>
      </c>
      <c r="AM267" s="109">
        <f t="shared" si="306"/>
        <v>0.1459015345687899</v>
      </c>
      <c r="AN267" s="109">
        <f t="shared" si="307"/>
        <v>0.9999932123530515</v>
      </c>
      <c r="AO267" s="109"/>
      <c r="AP267" s="109">
        <f t="shared" si="308"/>
        <v>0.85409747509638223</v>
      </c>
      <c r="AQ267" s="109">
        <f t="shared" si="309"/>
        <v>0.14590252490361785</v>
      </c>
      <c r="AT267" s="19">
        <f t="shared" si="341"/>
        <v>-4.4932223129047454E-2</v>
      </c>
      <c r="AU267" s="19">
        <f t="shared" si="342"/>
        <v>-1.4817233861631867E-2</v>
      </c>
      <c r="AV267" s="19"/>
      <c r="AW267" s="19">
        <f t="shared" si="295"/>
        <v>0.40427820363105799</v>
      </c>
      <c r="AX267" s="19">
        <f t="shared" si="296"/>
        <v>0.59572179636894196</v>
      </c>
      <c r="AY267" s="19"/>
      <c r="AZ267" s="19">
        <f t="shared" si="312"/>
        <v>4.4566388663450258E-2</v>
      </c>
      <c r="BA267" s="19">
        <f t="shared" si="313"/>
        <v>-2.9151255244039481E-2</v>
      </c>
      <c r="BB267" s="19"/>
      <c r="BC267" s="19"/>
      <c r="BD267" s="19">
        <f t="shared" si="343"/>
        <v>-5.1727001750565063E-3</v>
      </c>
      <c r="BE267" s="19">
        <f t="shared" si="344"/>
        <v>1.2863588509790445E-2</v>
      </c>
      <c r="BF267" s="19"/>
      <c r="BG267" s="19"/>
      <c r="BH267" s="19">
        <f t="shared" si="316"/>
        <v>0.9602723180044429</v>
      </c>
      <c r="BI267" s="19">
        <f t="shared" si="317"/>
        <v>0.94761142476118587</v>
      </c>
      <c r="BJ267" s="19">
        <f t="shared" si="297"/>
        <v>1.348758889199605</v>
      </c>
      <c r="BK267" s="19"/>
      <c r="BL267" s="19">
        <f t="shared" si="318"/>
        <v>1.0343888800651908</v>
      </c>
      <c r="BM267" s="19">
        <f t="shared" si="319"/>
        <v>1.0812616659791894</v>
      </c>
      <c r="BN267" s="19">
        <f t="shared" si="298"/>
        <v>0.8881048904879929</v>
      </c>
      <c r="BO267" s="19"/>
      <c r="BP267" s="19">
        <f t="shared" si="321"/>
        <v>0.99746206589813613</v>
      </c>
      <c r="BQ267" s="19">
        <f t="shared" si="320"/>
        <v>0.99832841063658051</v>
      </c>
      <c r="BR267" s="19">
        <f t="shared" si="299"/>
        <v>1.3077843631567245</v>
      </c>
      <c r="BU267" s="90"/>
      <c r="BW267" s="87">
        <f t="shared" ref="BW267:BW280" si="349">BW266+1</f>
        <v>1986</v>
      </c>
      <c r="BX267" s="109">
        <f t="shared" si="345"/>
        <v>0.99120638276411055</v>
      </c>
      <c r="BY267" s="115">
        <f t="shared" si="346"/>
        <v>0.99513621814852815</v>
      </c>
      <c r="BZ267" s="109">
        <f t="shared" si="347"/>
        <v>1.0328325565094416</v>
      </c>
      <c r="CA267" s="109">
        <f t="shared" si="348"/>
        <v>1.0187709356388712</v>
      </c>
      <c r="CD267" s="89"/>
      <c r="CF267" s="112">
        <f t="shared" si="300"/>
        <v>0.65866513981476194</v>
      </c>
      <c r="CG267" s="112">
        <f t="shared" si="301"/>
        <v>1.6799018668224883</v>
      </c>
      <c r="CH267" s="112">
        <f t="shared" si="302"/>
        <v>0.82413985887528185</v>
      </c>
      <c r="CI267" s="112">
        <f t="shared" si="323"/>
        <v>1.447815943434638</v>
      </c>
      <c r="CJ267" s="112">
        <f t="shared" si="324"/>
        <v>1.4078920234761829</v>
      </c>
      <c r="CK267" s="112">
        <f t="shared" si="325"/>
        <v>1.1064920577263588</v>
      </c>
      <c r="CL267" s="112">
        <f t="shared" si="326"/>
        <v>1.106492797985714</v>
      </c>
      <c r="CM267" s="112"/>
      <c r="CN267" s="112">
        <f t="shared" si="327"/>
        <v>1.1932028272996056</v>
      </c>
    </row>
    <row r="268" spans="1:92" x14ac:dyDescent="0.2">
      <c r="A268" s="86" t="str">
        <f t="shared" si="303"/>
        <v>Fuels</v>
      </c>
      <c r="B268" s="86">
        <f t="shared" si="304"/>
        <v>1973</v>
      </c>
      <c r="D268" s="108">
        <f>Manufacturing!X329</f>
        <v>15663.837332748501</v>
      </c>
      <c r="E268" s="108">
        <f>NonManufacturing!H263</f>
        <v>2654.4306445266275</v>
      </c>
      <c r="F268" s="108">
        <f t="shared" si="328"/>
        <v>18318.267977275129</v>
      </c>
      <c r="G268" s="108"/>
      <c r="H268" s="126">
        <f t="shared" si="329"/>
        <v>618768.75996000005</v>
      </c>
      <c r="I268" s="126">
        <f t="shared" si="329"/>
        <v>846447.1576413482</v>
      </c>
      <c r="J268" s="126">
        <f t="shared" si="330"/>
        <v>1465215.9176013484</v>
      </c>
      <c r="L268" s="79">
        <f t="shared" si="331"/>
        <v>25.314525144677763</v>
      </c>
      <c r="M268" s="79">
        <f t="shared" si="332"/>
        <v>3.1359673436948889</v>
      </c>
      <c r="N268" s="79">
        <f t="shared" si="333"/>
        <v>12.502094576793363</v>
      </c>
      <c r="P268" s="429">
        <f>Manufacturing!BZ329</f>
        <v>1.3242817268869866</v>
      </c>
      <c r="Q268" s="429">
        <f>NonManufacturing!CR263</f>
        <v>1.2000929109316025</v>
      </c>
      <c r="R268" s="109"/>
      <c r="S268" s="429">
        <f>Manufacturing!CD329</f>
        <v>1.344275702769602</v>
      </c>
      <c r="T268" s="429">
        <f>NonManufacturing!CV263</f>
        <v>0.92954819128047272</v>
      </c>
      <c r="V268" s="112">
        <f t="shared" si="322"/>
        <v>0.87185243973283821</v>
      </c>
      <c r="W268" s="113">
        <f t="shared" si="334"/>
        <v>1.5142829060003538</v>
      </c>
      <c r="X268" s="112">
        <f t="shared" si="335"/>
        <v>0.91778505213223027</v>
      </c>
      <c r="Y268" s="112">
        <f t="shared" si="336"/>
        <v>1.2643436160285879</v>
      </c>
      <c r="Z268" s="112">
        <f t="shared" si="337"/>
        <v>1.3049709716668063</v>
      </c>
      <c r="AA268" s="112">
        <f t="shared" si="338"/>
        <v>1.3202310376868538</v>
      </c>
      <c r="AB268" s="112">
        <f t="shared" si="339"/>
        <v>1.3202312460421406</v>
      </c>
      <c r="AC268" s="112"/>
      <c r="AD268" s="112">
        <f t="shared" si="340"/>
        <v>1.16039567154985</v>
      </c>
      <c r="AG268" s="89"/>
      <c r="AI268" s="109">
        <f t="shared" si="293"/>
        <v>0.85509379774225358</v>
      </c>
      <c r="AJ268" s="109">
        <f t="shared" si="294"/>
        <v>0.14490620225774634</v>
      </c>
      <c r="AL268" s="109">
        <f t="shared" si="305"/>
        <v>0.85538967974574376</v>
      </c>
      <c r="AM268" s="109">
        <f t="shared" si="306"/>
        <v>0.14461008428619679</v>
      </c>
      <c r="AN268" s="109">
        <f t="shared" si="307"/>
        <v>0.99999976403194057</v>
      </c>
      <c r="AO268" s="109"/>
      <c r="AP268" s="109">
        <f t="shared" si="308"/>
        <v>0.85538988159043416</v>
      </c>
      <c r="AQ268" s="109">
        <f t="shared" si="309"/>
        <v>0.14461011840956581</v>
      </c>
      <c r="AT268" s="19">
        <f t="shared" si="341"/>
        <v>-3.8685278388266145E-2</v>
      </c>
      <c r="AU268" s="19">
        <f t="shared" si="342"/>
        <v>6.0136891719242381E-4</v>
      </c>
      <c r="AV268" s="19"/>
      <c r="AW268" s="19">
        <f t="shared" si="295"/>
        <v>0.42230551315123838</v>
      </c>
      <c r="AX268" s="19">
        <f t="shared" si="296"/>
        <v>0.57769448684876157</v>
      </c>
      <c r="AY268" s="19"/>
      <c r="AZ268" s="19">
        <f t="shared" si="312"/>
        <v>4.3625753094879614E-2</v>
      </c>
      <c r="BA268" s="19">
        <f t="shared" si="313"/>
        <v>-3.0728614007145182E-2</v>
      </c>
      <c r="BB268" s="19"/>
      <c r="BC268" s="19"/>
      <c r="BD268" s="19">
        <f t="shared" si="343"/>
        <v>-3.9544280369124281E-2</v>
      </c>
      <c r="BE268" s="19">
        <f t="shared" si="344"/>
        <v>3.0775671419961927E-4</v>
      </c>
      <c r="BF268" s="19"/>
      <c r="BG268" s="19"/>
      <c r="BH268" s="19">
        <f t="shared" si="316"/>
        <v>0.96753465880118594</v>
      </c>
      <c r="BI268" s="19">
        <f t="shared" si="317"/>
        <v>0.91684689653241969</v>
      </c>
      <c r="BJ268" s="19">
        <f t="shared" si="297"/>
        <v>1.3049709716668063</v>
      </c>
      <c r="BK268" s="19"/>
      <c r="BL268" s="19">
        <f t="shared" si="318"/>
        <v>1.0334196579279378</v>
      </c>
      <c r="BM268" s="19">
        <f t="shared" si="319"/>
        <v>1.117397060986806</v>
      </c>
      <c r="BN268" s="19">
        <f t="shared" si="298"/>
        <v>0.91778505213223027</v>
      </c>
      <c r="BO268" s="19"/>
      <c r="BP268" s="19">
        <f t="shared" si="321"/>
        <v>0.96678294346379889</v>
      </c>
      <c r="BQ268" s="19">
        <f t="shared" si="320"/>
        <v>0.96516687937876944</v>
      </c>
      <c r="BR268" s="19">
        <f t="shared" si="299"/>
        <v>1.2643436160285879</v>
      </c>
      <c r="BU268" s="90"/>
      <c r="BW268" s="87">
        <f t="shared" si="349"/>
        <v>1987</v>
      </c>
      <c r="BX268" s="109">
        <f t="shared" si="345"/>
        <v>1.0409922316047788</v>
      </c>
      <c r="BY268" s="115">
        <f t="shared" si="346"/>
        <v>1.0284047004796482</v>
      </c>
      <c r="BZ268" s="109">
        <f t="shared" si="347"/>
        <v>0.96346596918101945</v>
      </c>
      <c r="CA268" s="109">
        <f t="shared" si="348"/>
        <v>1.0314493013306265</v>
      </c>
      <c r="CD268" s="89"/>
      <c r="CF268" s="112">
        <f t="shared" si="300"/>
        <v>0.69570973126622038</v>
      </c>
      <c r="CG268" s="112">
        <f t="shared" si="301"/>
        <v>1.6238880159318962</v>
      </c>
      <c r="CH268" s="112">
        <f t="shared" si="302"/>
        <v>0.85168233104367275</v>
      </c>
      <c r="CI268" s="112">
        <f t="shared" si="323"/>
        <v>1.3997237593875564</v>
      </c>
      <c r="CJ268" s="112">
        <f t="shared" si="324"/>
        <v>1.3621843285629398</v>
      </c>
      <c r="CK268" s="112">
        <f t="shared" si="325"/>
        <v>1.1297541093485837</v>
      </c>
      <c r="CL268" s="112">
        <f t="shared" si="326"/>
        <v>1.1297546951704156</v>
      </c>
      <c r="CM268" s="112"/>
      <c r="CN268" s="112">
        <f t="shared" si="327"/>
        <v>1.1921199942124068</v>
      </c>
    </row>
    <row r="269" spans="1:92" x14ac:dyDescent="0.2">
      <c r="A269" s="86" t="str">
        <f t="shared" si="303"/>
        <v>Fuels</v>
      </c>
      <c r="B269" s="86">
        <f t="shared" si="304"/>
        <v>1974</v>
      </c>
      <c r="D269" s="108">
        <f>Manufacturing!X330</f>
        <v>15620.21708298327</v>
      </c>
      <c r="E269" s="108">
        <f>NonManufacturing!H264</f>
        <v>2593.7584027518001</v>
      </c>
      <c r="F269" s="108">
        <f t="shared" si="328"/>
        <v>18213.975485735071</v>
      </c>
      <c r="G269" s="108"/>
      <c r="H269" s="126">
        <f t="shared" si="329"/>
        <v>590489.54148000001</v>
      </c>
      <c r="I269" s="126">
        <f t="shared" si="329"/>
        <v>822658.01208612882</v>
      </c>
      <c r="J269" s="126">
        <f t="shared" si="330"/>
        <v>1413147.5535661289</v>
      </c>
      <c r="L269" s="79">
        <f t="shared" si="331"/>
        <v>26.452995329659583</v>
      </c>
      <c r="M269" s="79">
        <f t="shared" si="332"/>
        <v>3.1528999470563042</v>
      </c>
      <c r="N269" s="79">
        <f t="shared" si="333"/>
        <v>12.88894103080138</v>
      </c>
      <c r="P269" s="429">
        <f>Manufacturing!BZ330</f>
        <v>1.2915287408640233</v>
      </c>
      <c r="Q269" s="429">
        <f>NonManufacturing!CR264</f>
        <v>1.2227726595761472</v>
      </c>
      <c r="R269" s="109"/>
      <c r="S269" s="429">
        <f>Manufacturing!CD330</f>
        <v>1.4403556187627524</v>
      </c>
      <c r="T269" s="429">
        <f>NonManufacturing!CV264</f>
        <v>0.9172330998837166</v>
      </c>
      <c r="V269" s="112">
        <f t="shared" si="322"/>
        <v>0.84087002296294699</v>
      </c>
      <c r="W269" s="113">
        <f t="shared" si="334"/>
        <v>1.5611386523677311</v>
      </c>
      <c r="X269" s="112">
        <f t="shared" si="335"/>
        <v>0.91049780665487501</v>
      </c>
      <c r="Y269" s="112">
        <f t="shared" si="336"/>
        <v>1.3387748300595093</v>
      </c>
      <c r="Z269" s="112">
        <f t="shared" si="337"/>
        <v>1.2807222837214316</v>
      </c>
      <c r="AA269" s="112">
        <f t="shared" si="338"/>
        <v>1.3127144891664384</v>
      </c>
      <c r="AB269" s="112">
        <f t="shared" si="339"/>
        <v>1.312714694464798</v>
      </c>
      <c r="AC269" s="112"/>
      <c r="AD269" s="112">
        <f t="shared" si="340"/>
        <v>1.2189515463739362</v>
      </c>
      <c r="AG269" s="89"/>
      <c r="AI269" s="109">
        <f t="shared" si="293"/>
        <v>0.85759515242659701</v>
      </c>
      <c r="AJ269" s="109">
        <f t="shared" si="294"/>
        <v>0.14240484757340291</v>
      </c>
      <c r="AL269" s="109">
        <f t="shared" si="305"/>
        <v>0.85634386621938152</v>
      </c>
      <c r="AM269" s="109">
        <f t="shared" si="306"/>
        <v>0.14365189534074674</v>
      </c>
      <c r="AN269" s="109">
        <f t="shared" si="307"/>
        <v>0.99999576156012826</v>
      </c>
      <c r="AO269" s="109"/>
      <c r="AP269" s="109">
        <f t="shared" si="308"/>
        <v>0.85634749579675173</v>
      </c>
      <c r="AQ269" s="109">
        <f t="shared" si="309"/>
        <v>0.14365250420324824</v>
      </c>
      <c r="AT269" s="19">
        <f t="shared" si="341"/>
        <v>-2.5043632368104304E-2</v>
      </c>
      <c r="AU269" s="19">
        <f t="shared" si="342"/>
        <v>1.8721972343458886E-2</v>
      </c>
      <c r="AV269" s="19"/>
      <c r="AW269" s="19">
        <f t="shared" si="295"/>
        <v>0.41785412994550947</v>
      </c>
      <c r="AX269" s="19">
        <f t="shared" si="296"/>
        <v>0.58214587005449048</v>
      </c>
      <c r="AY269" s="19"/>
      <c r="AZ269" s="19">
        <f t="shared" si="312"/>
        <v>-1.0596616715427779E-2</v>
      </c>
      <c r="BA269" s="19">
        <f t="shared" si="313"/>
        <v>7.6758926955000136E-3</v>
      </c>
      <c r="BB269" s="19"/>
      <c r="BC269" s="19"/>
      <c r="BD269" s="19">
        <f t="shared" si="343"/>
        <v>6.90346835203305E-2</v>
      </c>
      <c r="BE269" s="19">
        <f t="shared" si="344"/>
        <v>-1.3337013973096385E-2</v>
      </c>
      <c r="BF269" s="19"/>
      <c r="BG269" s="19"/>
      <c r="BH269" s="19">
        <f t="shared" si="316"/>
        <v>0.98141821659496187</v>
      </c>
      <c r="BI269" s="19">
        <f t="shared" si="317"/>
        <v>0.89981024608547289</v>
      </c>
      <c r="BJ269" s="19">
        <f t="shared" si="297"/>
        <v>1.2807222837214316</v>
      </c>
      <c r="BK269" s="19"/>
      <c r="BL269" s="19">
        <f t="shared" si="318"/>
        <v>0.9920599649553834</v>
      </c>
      <c r="BM269" s="19">
        <f t="shared" si="319"/>
        <v>1.1085248891638191</v>
      </c>
      <c r="BN269" s="19">
        <f t="shared" si="298"/>
        <v>0.91049780665487501</v>
      </c>
      <c r="BO269" s="19"/>
      <c r="BP269" s="19">
        <f t="shared" si="321"/>
        <v>1.0588694505886906</v>
      </c>
      <c r="BQ269" s="19">
        <f t="shared" si="320"/>
        <v>1.0219857232941987</v>
      </c>
      <c r="BR269" s="19">
        <f t="shared" si="299"/>
        <v>1.3387748300595093</v>
      </c>
      <c r="BU269" s="90"/>
      <c r="BW269" s="87">
        <f t="shared" si="349"/>
        <v>1988</v>
      </c>
      <c r="BX269" s="109">
        <f t="shared" si="345"/>
        <v>1.1257914379771936</v>
      </c>
      <c r="BY269" s="115">
        <f t="shared" si="346"/>
        <v>0.98898912681116302</v>
      </c>
      <c r="BZ269" s="109">
        <f t="shared" si="347"/>
        <v>0.98953662625229866</v>
      </c>
      <c r="CA269" s="109">
        <f t="shared" si="348"/>
        <v>1.1017454650857985</v>
      </c>
      <c r="CD269" s="89"/>
      <c r="CF269" s="112">
        <f t="shared" si="300"/>
        <v>0.67098677602443191</v>
      </c>
      <c r="CG269" s="112">
        <f t="shared" si="301"/>
        <v>1.6741352218549292</v>
      </c>
      <c r="CH269" s="112">
        <f t="shared" si="302"/>
        <v>0.84491994348830513</v>
      </c>
      <c r="CI269" s="112">
        <f t="shared" si="323"/>
        <v>1.4821247280786383</v>
      </c>
      <c r="CJ269" s="112">
        <f t="shared" si="324"/>
        <v>1.3368725144118461</v>
      </c>
      <c r="CK269" s="112">
        <f t="shared" si="325"/>
        <v>1.1233220142556402</v>
      </c>
      <c r="CL269" s="112">
        <f t="shared" si="326"/>
        <v>1.1233225951413861</v>
      </c>
      <c r="CM269" s="112"/>
      <c r="CN269" s="112">
        <f t="shared" si="327"/>
        <v>1.2522767414908227</v>
      </c>
    </row>
    <row r="270" spans="1:92" x14ac:dyDescent="0.2">
      <c r="A270" s="86" t="str">
        <f t="shared" si="303"/>
        <v>Fuels</v>
      </c>
      <c r="B270" s="86">
        <f t="shared" si="304"/>
        <v>1975</v>
      </c>
      <c r="D270" s="108">
        <f>Manufacturing!X331</f>
        <v>14113.792301409039</v>
      </c>
      <c r="E270" s="108">
        <f>NonManufacturing!H265</f>
        <v>2480.9395624903555</v>
      </c>
      <c r="F270" s="108">
        <f t="shared" si="328"/>
        <v>16594.731863899397</v>
      </c>
      <c r="G270" s="108"/>
      <c r="H270" s="126">
        <f t="shared" si="329"/>
        <v>549592.95803999994</v>
      </c>
      <c r="I270" s="126">
        <f t="shared" si="329"/>
        <v>772392.41802836617</v>
      </c>
      <c r="J270" s="126">
        <f t="shared" si="330"/>
        <v>1321985.3760683662</v>
      </c>
      <c r="L270" s="79">
        <f t="shared" si="331"/>
        <v>25.680446037268592</v>
      </c>
      <c r="M270" s="79">
        <f t="shared" si="332"/>
        <v>3.2120195700823708</v>
      </c>
      <c r="N270" s="79">
        <f t="shared" si="333"/>
        <v>12.552886109264497</v>
      </c>
      <c r="P270" s="429">
        <f>Manufacturing!BZ331</f>
        <v>1.3131079962110765</v>
      </c>
      <c r="Q270" s="429">
        <f>NonManufacturing!CR265</f>
        <v>1.2064231805809997</v>
      </c>
      <c r="R270" s="109"/>
      <c r="S270" s="429">
        <f>Manufacturing!CD331</f>
        <v>1.3753112964095329</v>
      </c>
      <c r="T270" s="429">
        <f>NonManufacturing!CV265</f>
        <v>0.94709546780768783</v>
      </c>
      <c r="V270" s="112">
        <f t="shared" si="322"/>
        <v>0.78662548063440318</v>
      </c>
      <c r="W270" s="113">
        <f t="shared" si="334"/>
        <v>1.5204348950865159</v>
      </c>
      <c r="X270" s="112">
        <f t="shared" si="335"/>
        <v>0.90703019535289409</v>
      </c>
      <c r="Y270" s="112">
        <f t="shared" si="336"/>
        <v>1.2929981440148675</v>
      </c>
      <c r="Z270" s="112">
        <f t="shared" si="337"/>
        <v>1.296426992694437</v>
      </c>
      <c r="AA270" s="112">
        <f t="shared" si="338"/>
        <v>1.1960125079520634</v>
      </c>
      <c r="AB270" s="112">
        <f t="shared" si="339"/>
        <v>1.1960128301207489</v>
      </c>
      <c r="AC270" s="112"/>
      <c r="AD270" s="112">
        <f t="shared" si="340"/>
        <v>1.1727883591567347</v>
      </c>
      <c r="AG270" s="89"/>
      <c r="AI270" s="109">
        <f t="shared" si="293"/>
        <v>0.85049836400867329</v>
      </c>
      <c r="AJ270" s="109">
        <f t="shared" si="294"/>
        <v>0.14950163599132654</v>
      </c>
      <c r="AL270" s="109">
        <f t="shared" si="305"/>
        <v>0.85404184390456683</v>
      </c>
      <c r="AM270" s="109">
        <f t="shared" si="306"/>
        <v>0.14592448123206025</v>
      </c>
      <c r="AN270" s="109">
        <f t="shared" si="307"/>
        <v>0.99996632513662709</v>
      </c>
      <c r="AO270" s="109"/>
      <c r="AP270" s="109">
        <f t="shared" si="308"/>
        <v>0.85407060461548812</v>
      </c>
      <c r="AQ270" s="109">
        <f t="shared" si="309"/>
        <v>0.14592939538451191</v>
      </c>
      <c r="AT270" s="19">
        <f t="shared" si="341"/>
        <v>1.6570256262662418E-2</v>
      </c>
      <c r="AU270" s="19">
        <f t="shared" si="342"/>
        <v>-1.3461019156993709E-2</v>
      </c>
      <c r="AV270" s="19"/>
      <c r="AW270" s="19">
        <f t="shared" si="295"/>
        <v>0.41573300884349407</v>
      </c>
      <c r="AX270" s="19">
        <f t="shared" si="296"/>
        <v>0.58426699115650582</v>
      </c>
      <c r="AY270" s="19"/>
      <c r="AZ270" s="19">
        <f t="shared" si="312"/>
        <v>-5.0891516466691974E-3</v>
      </c>
      <c r="BA270" s="19">
        <f t="shared" si="313"/>
        <v>3.6370028326984344E-3</v>
      </c>
      <c r="BB270" s="19"/>
      <c r="BC270" s="19"/>
      <c r="BD270" s="19">
        <f t="shared" si="343"/>
        <v>-4.6209937689801056E-2</v>
      </c>
      <c r="BE270" s="19">
        <f t="shared" si="344"/>
        <v>3.2038260583973376E-2</v>
      </c>
      <c r="BF270" s="19"/>
      <c r="BG270" s="19"/>
      <c r="BH270" s="19">
        <f t="shared" si="316"/>
        <v>1.0122623844159029</v>
      </c>
      <c r="BI270" s="19">
        <f t="shared" si="317"/>
        <v>0.91084406522434114</v>
      </c>
      <c r="BJ270" s="19">
        <f t="shared" si="297"/>
        <v>1.296426992694437</v>
      </c>
      <c r="BK270" s="19"/>
      <c r="BL270" s="19">
        <f t="shared" si="318"/>
        <v>0.99619152152082513</v>
      </c>
      <c r="BM270" s="19">
        <f t="shared" si="319"/>
        <v>1.104303095979809</v>
      </c>
      <c r="BN270" s="19">
        <f t="shared" si="298"/>
        <v>0.90703019535289409</v>
      </c>
      <c r="BO270" s="19"/>
      <c r="BP270" s="19">
        <f t="shared" si="321"/>
        <v>0.9658070311625091</v>
      </c>
      <c r="BQ270" s="19">
        <f t="shared" si="320"/>
        <v>0.98704099730523953</v>
      </c>
      <c r="BR270" s="19">
        <f t="shared" si="299"/>
        <v>1.2929981440148675</v>
      </c>
      <c r="BU270" s="90"/>
      <c r="BW270" s="87">
        <f t="shared" si="349"/>
        <v>1989</v>
      </c>
      <c r="BX270" s="109">
        <f t="shared" si="345"/>
        <v>1.1302620842885094</v>
      </c>
      <c r="BY270" s="115">
        <f t="shared" si="346"/>
        <v>0.99170346697164102</v>
      </c>
      <c r="BZ270" s="109">
        <f t="shared" si="347"/>
        <v>0.98384028806891743</v>
      </c>
      <c r="CA270" s="109">
        <f t="shared" si="348"/>
        <v>1.102771499735939</v>
      </c>
      <c r="CD270" s="89"/>
      <c r="CF270" s="112">
        <f t="shared" si="300"/>
        <v>0.62770140542018771</v>
      </c>
      <c r="CG270" s="112">
        <f t="shared" si="301"/>
        <v>1.6304852913231567</v>
      </c>
      <c r="CH270" s="112">
        <f t="shared" si="302"/>
        <v>0.84170208406690439</v>
      </c>
      <c r="CI270" s="112">
        <f t="shared" si="323"/>
        <v>1.431446483438171</v>
      </c>
      <c r="CJ270" s="112">
        <f t="shared" si="324"/>
        <v>1.3532657590986188</v>
      </c>
      <c r="CK270" s="112">
        <f t="shared" si="325"/>
        <v>1.0234572640093023</v>
      </c>
      <c r="CL270" s="112">
        <f t="shared" si="326"/>
        <v>1.0234579088804898</v>
      </c>
      <c r="CM270" s="112"/>
      <c r="CN270" s="112">
        <f t="shared" si="327"/>
        <v>1.20485148834015</v>
      </c>
    </row>
    <row r="271" spans="1:92" x14ac:dyDescent="0.2">
      <c r="A271" s="86" t="str">
        <f t="shared" si="303"/>
        <v>Fuels</v>
      </c>
      <c r="B271" s="86">
        <f t="shared" si="304"/>
        <v>1976</v>
      </c>
      <c r="D271" s="108">
        <f>Manufacturing!X332</f>
        <v>14717.52426740446</v>
      </c>
      <c r="E271" s="108">
        <f>NonManufacturing!H266</f>
        <v>2535.3573936383195</v>
      </c>
      <c r="F271" s="108">
        <f t="shared" si="328"/>
        <v>17252.881661042778</v>
      </c>
      <c r="G271" s="108"/>
      <c r="H271" s="126">
        <f t="shared" si="329"/>
        <v>608207.20944000001</v>
      </c>
      <c r="I271" s="126">
        <f t="shared" si="329"/>
        <v>806266.70006752224</v>
      </c>
      <c r="J271" s="126">
        <f t="shared" si="330"/>
        <v>1414473.9095075224</v>
      </c>
      <c r="L271" s="79">
        <f t="shared" si="331"/>
        <v>24.198207517065537</v>
      </c>
      <c r="M271" s="79">
        <f t="shared" si="332"/>
        <v>3.144564191260772</v>
      </c>
      <c r="N271" s="79">
        <f t="shared" si="333"/>
        <v>12.197384161755036</v>
      </c>
      <c r="P271" s="429">
        <f>Manufacturing!BZ332</f>
        <v>1.2431482177468152</v>
      </c>
      <c r="Q271" s="429">
        <f>NonManufacturing!CR266</f>
        <v>1.1980202537436546</v>
      </c>
      <c r="R271" s="109"/>
      <c r="S271" s="429">
        <f>Manufacturing!CD332</f>
        <v>1.368860569308699</v>
      </c>
      <c r="T271" s="429">
        <f>NonManufacturing!CV266</f>
        <v>0.93370901776669835</v>
      </c>
      <c r="V271" s="112">
        <f t="shared" si="322"/>
        <v>0.84165924907601775</v>
      </c>
      <c r="W271" s="113">
        <f t="shared" si="334"/>
        <v>1.477375668581969</v>
      </c>
      <c r="X271" s="112">
        <f t="shared" si="335"/>
        <v>0.93004392357232035</v>
      </c>
      <c r="Y271" s="112">
        <f t="shared" si="336"/>
        <v>1.2851161944387284</v>
      </c>
      <c r="Z271" s="112">
        <f t="shared" si="337"/>
        <v>1.2360755013603337</v>
      </c>
      <c r="AA271" s="112">
        <f t="shared" si="338"/>
        <v>1.2434466460879454</v>
      </c>
      <c r="AB271" s="112">
        <f t="shared" si="339"/>
        <v>1.2434468958218796</v>
      </c>
      <c r="AC271" s="112"/>
      <c r="AD271" s="112">
        <f t="shared" si="340"/>
        <v>1.1952145077221239</v>
      </c>
      <c r="AG271" s="89"/>
      <c r="AI271" s="109">
        <f t="shared" si="293"/>
        <v>0.85304730864970879</v>
      </c>
      <c r="AJ271" s="109">
        <f t="shared" si="294"/>
        <v>0.14695269135029124</v>
      </c>
      <c r="AL271" s="109">
        <f t="shared" si="305"/>
        <v>0.8517722006821199</v>
      </c>
      <c r="AM271" s="109">
        <f t="shared" si="306"/>
        <v>0.14822351091765681</v>
      </c>
      <c r="AN271" s="109">
        <f t="shared" si="307"/>
        <v>0.99999571159977674</v>
      </c>
      <c r="AO271" s="109"/>
      <c r="AP271" s="109">
        <f t="shared" si="308"/>
        <v>0.85177585343787998</v>
      </c>
      <c r="AQ271" s="109">
        <f t="shared" si="309"/>
        <v>0.14822414656212002</v>
      </c>
      <c r="AT271" s="19">
        <f t="shared" si="341"/>
        <v>-5.4749796059572038E-2</v>
      </c>
      <c r="AU271" s="19">
        <f t="shared" si="342"/>
        <v>-6.9895269123130561E-3</v>
      </c>
      <c r="AV271" s="19"/>
      <c r="AW271" s="19">
        <f t="shared" si="295"/>
        <v>0.4299882842319514</v>
      </c>
      <c r="AX271" s="19">
        <f t="shared" si="296"/>
        <v>0.57001171576804854</v>
      </c>
      <c r="AY271" s="19"/>
      <c r="AZ271" s="19">
        <f t="shared" si="312"/>
        <v>3.3714713793059368E-2</v>
      </c>
      <c r="BA271" s="19">
        <f t="shared" si="313"/>
        <v>-2.4701140396282767E-2</v>
      </c>
      <c r="BB271" s="19"/>
      <c r="BC271" s="19"/>
      <c r="BD271" s="19">
        <f t="shared" si="343"/>
        <v>-4.7014103331185541E-3</v>
      </c>
      <c r="BE271" s="19">
        <f t="shared" si="344"/>
        <v>-1.423505334210748E-2</v>
      </c>
      <c r="BF271" s="19"/>
      <c r="BG271" s="19"/>
      <c r="BH271" s="19">
        <f t="shared" si="316"/>
        <v>0.95344782878311474</v>
      </c>
      <c r="BI271" s="19">
        <f t="shared" si="317"/>
        <v>0.86844229634813375</v>
      </c>
      <c r="BJ271" s="19">
        <f t="shared" si="297"/>
        <v>1.2360755013603337</v>
      </c>
      <c r="BK271" s="19"/>
      <c r="BL271" s="19">
        <f t="shared" si="318"/>
        <v>1.0253726153079969</v>
      </c>
      <c r="BM271" s="19">
        <f t="shared" si="319"/>
        <v>1.1323221536175347</v>
      </c>
      <c r="BN271" s="19">
        <f t="shared" si="298"/>
        <v>0.93004392357232035</v>
      </c>
      <c r="BO271" s="19"/>
      <c r="BP271" s="19">
        <f t="shared" si="321"/>
        <v>0.99390412924208471</v>
      </c>
      <c r="BQ271" s="19">
        <f t="shared" si="320"/>
        <v>0.98102412295290298</v>
      </c>
      <c r="BR271" s="19">
        <f t="shared" si="299"/>
        <v>1.2851161944387284</v>
      </c>
      <c r="BU271" s="90"/>
      <c r="BW271" s="87">
        <f t="shared" si="349"/>
        <v>1990</v>
      </c>
      <c r="BX271" s="109">
        <f t="shared" si="345"/>
        <v>1.1173142954291115</v>
      </c>
      <c r="BY271" s="115">
        <f t="shared" si="346"/>
        <v>1.0009602128840049</v>
      </c>
      <c r="BZ271" s="109">
        <f t="shared" si="347"/>
        <v>0.98290542309401141</v>
      </c>
      <c r="CA271" s="109">
        <f t="shared" si="348"/>
        <v>1.0992686526287851</v>
      </c>
      <c r="CD271" s="89"/>
      <c r="CF271" s="112">
        <f t="shared" si="300"/>
        <v>0.67161655264947751</v>
      </c>
      <c r="CG271" s="112">
        <f t="shared" si="301"/>
        <v>1.5843094006629908</v>
      </c>
      <c r="CH271" s="112">
        <f t="shared" si="302"/>
        <v>0.86305826724987322</v>
      </c>
      <c r="CI271" s="112">
        <f t="shared" si="323"/>
        <v>1.4227205706782595</v>
      </c>
      <c r="CJ271" s="112">
        <f t="shared" si="324"/>
        <v>1.2902682997791117</v>
      </c>
      <c r="CK271" s="112">
        <f t="shared" si="325"/>
        <v>1.0640478204745654</v>
      </c>
      <c r="CL271" s="112">
        <f t="shared" si="326"/>
        <v>1.0640484180034377</v>
      </c>
      <c r="CM271" s="112"/>
      <c r="CN271" s="112">
        <f t="shared" si="327"/>
        <v>1.2278907505103294</v>
      </c>
    </row>
    <row r="272" spans="1:92" x14ac:dyDescent="0.2">
      <c r="A272" s="86" t="str">
        <f t="shared" si="303"/>
        <v>Fuels</v>
      </c>
      <c r="B272" s="86">
        <f t="shared" si="304"/>
        <v>1977</v>
      </c>
      <c r="D272" s="108">
        <f>Manufacturing!X333</f>
        <v>14832.900126158838</v>
      </c>
      <c r="E272" s="108">
        <f>NonManufacturing!H267</f>
        <v>2526.9052056027435</v>
      </c>
      <c r="F272" s="108">
        <f t="shared" si="328"/>
        <v>17359.805331761581</v>
      </c>
      <c r="G272" s="108"/>
      <c r="H272" s="126">
        <f t="shared" si="329"/>
        <v>656197.13736000005</v>
      </c>
      <c r="I272" s="126">
        <f t="shared" si="329"/>
        <v>821855.50139816408</v>
      </c>
      <c r="J272" s="126">
        <f t="shared" si="330"/>
        <v>1478052.6387581641</v>
      </c>
      <c r="L272" s="79">
        <f t="shared" si="331"/>
        <v>22.604335315808115</v>
      </c>
      <c r="M272" s="79">
        <f t="shared" si="332"/>
        <v>3.0746344111633981</v>
      </c>
      <c r="N272" s="79">
        <f>F272/J272*1000</f>
        <v>11.745052156157991</v>
      </c>
      <c r="P272" s="262">
        <f>Manufacturing!BZ333</f>
        <v>1.1815117669466266</v>
      </c>
      <c r="Q272" s="262">
        <f>NonManufacturing!CR267</f>
        <v>1.158081885415764</v>
      </c>
      <c r="R272" s="109"/>
      <c r="S272" s="262">
        <f>Manufacturing!CD333</f>
        <v>1.3454037592430226</v>
      </c>
      <c r="T272" s="262">
        <f>NonManufacturing!CV267</f>
        <v>0.94442932561494908</v>
      </c>
      <c r="V272" s="112">
        <f t="shared" si="322"/>
        <v>0.87949071783526389</v>
      </c>
      <c r="W272" s="113">
        <f t="shared" si="334"/>
        <v>1.4225881592006295</v>
      </c>
      <c r="X272" s="112">
        <f>BN272</f>
        <v>0.95232178419226654</v>
      </c>
      <c r="Y272" s="112">
        <f>BR272</f>
        <v>1.2684075630236513</v>
      </c>
      <c r="Z272" s="112">
        <f>BJ272</f>
        <v>1.1777051559724669</v>
      </c>
      <c r="AA272" s="112">
        <f>V272*X272*Y272*Z272</f>
        <v>1.2511528755564632</v>
      </c>
      <c r="AB272" s="112">
        <f>F272/F$308</f>
        <v>1.2511530813193081</v>
      </c>
      <c r="AC272" s="112"/>
      <c r="AD272" s="112">
        <f>X272*Y272</f>
        <v>1.2079321535016483</v>
      </c>
      <c r="AG272" s="89"/>
      <c r="AI272" s="109">
        <f t="shared" si="293"/>
        <v>0.85443931211719837</v>
      </c>
      <c r="AJ272" s="109">
        <f t="shared" si="294"/>
        <v>0.14556068788280166</v>
      </c>
      <c r="AL272" s="109">
        <f t="shared" si="305"/>
        <v>0.85374312124839458</v>
      </c>
      <c r="AM272" s="109">
        <f t="shared" si="306"/>
        <v>0.14625558557282695</v>
      </c>
      <c r="AN272" s="109">
        <f t="shared" si="307"/>
        <v>0.99999870682122149</v>
      </c>
      <c r="AO272" s="109"/>
      <c r="AP272" s="109">
        <f t="shared" si="308"/>
        <v>0.85374422529230898</v>
      </c>
      <c r="AQ272" s="109">
        <f t="shared" si="309"/>
        <v>0.14625577470769102</v>
      </c>
      <c r="AT272" s="19">
        <f t="shared" si="341"/>
        <v>-5.0852270448468045E-2</v>
      </c>
      <c r="AU272" s="19">
        <f t="shared" si="342"/>
        <v>-3.3905316402180335E-2</v>
      </c>
      <c r="AV272" s="19"/>
      <c r="AW272" s="19">
        <f t="shared" si="295"/>
        <v>0.44396060069371157</v>
      </c>
      <c r="AX272" s="19">
        <f t="shared" si="296"/>
        <v>0.55603939930628843</v>
      </c>
      <c r="AY272" s="19"/>
      <c r="AZ272" s="19">
        <f t="shared" si="312"/>
        <v>3.1977858974299521E-2</v>
      </c>
      <c r="BA272" s="19">
        <f t="shared" si="313"/>
        <v>-2.4817760794743311E-2</v>
      </c>
      <c r="BB272" s="19"/>
      <c r="BC272" s="19"/>
      <c r="BD272" s="19">
        <f t="shared" si="343"/>
        <v>-1.7284531799428616E-2</v>
      </c>
      <c r="BE272" s="19">
        <f t="shared" si="344"/>
        <v>1.141601129977041E-2</v>
      </c>
      <c r="BF272" s="19"/>
      <c r="BG272" s="19"/>
      <c r="BH272" s="19">
        <f t="shared" si="316"/>
        <v>0.95277768605264901</v>
      </c>
      <c r="BI272" s="19">
        <f t="shared" si="317"/>
        <v>0.82743244158482376</v>
      </c>
      <c r="BJ272" s="19">
        <f t="shared" si="297"/>
        <v>1.1777051559724669</v>
      </c>
      <c r="BK272" s="19"/>
      <c r="BL272" s="19">
        <f t="shared" si="318"/>
        <v>1.02395355752057</v>
      </c>
      <c r="BM272" s="19">
        <f t="shared" si="319"/>
        <v>1.1594452974560281</v>
      </c>
      <c r="BN272" s="19">
        <f t="shared" si="298"/>
        <v>0.95232178419226654</v>
      </c>
      <c r="BO272" s="19"/>
      <c r="BP272" s="19">
        <f t="shared" si="321"/>
        <v>0.98699834965321998</v>
      </c>
      <c r="BQ272" s="19">
        <f t="shared" si="320"/>
        <v>0.96826919032451275</v>
      </c>
      <c r="BR272" s="19">
        <f t="shared" si="299"/>
        <v>1.2684075630236513</v>
      </c>
      <c r="BU272" s="90"/>
      <c r="BW272" s="87">
        <f t="shared" si="349"/>
        <v>1991</v>
      </c>
      <c r="BX272" s="109">
        <f t="shared" si="345"/>
        <v>1.0899589438468513</v>
      </c>
      <c r="BY272" s="115">
        <f t="shared" si="346"/>
        <v>1.0144875414987891</v>
      </c>
      <c r="BZ272" s="109">
        <f t="shared" si="347"/>
        <v>0.95178472568644368</v>
      </c>
      <c r="CA272" s="109">
        <f t="shared" si="348"/>
        <v>1.052435642850277</v>
      </c>
      <c r="CD272" s="89"/>
      <c r="CF272" s="112">
        <f t="shared" si="300"/>
        <v>0.70180482736711969</v>
      </c>
      <c r="CG272" s="112">
        <f t="shared" si="301"/>
        <v>1.5255563238405725</v>
      </c>
      <c r="CH272" s="112">
        <f t="shared" si="302"/>
        <v>0.88373158309804645</v>
      </c>
      <c r="CI272" s="112">
        <f t="shared" si="323"/>
        <v>1.4042228552771292</v>
      </c>
      <c r="CJ272" s="112">
        <f t="shared" si="324"/>
        <v>1.2293388450506277</v>
      </c>
      <c r="CK272" s="112">
        <f t="shared" si="325"/>
        <v>1.0706422302112844</v>
      </c>
      <c r="CL272" s="112">
        <f t="shared" si="326"/>
        <v>1.0706427924917508</v>
      </c>
      <c r="CM272" s="112"/>
      <c r="CN272" s="112">
        <f t="shared" si="327"/>
        <v>1.2409560869165164</v>
      </c>
    </row>
    <row r="273" spans="1:92" x14ac:dyDescent="0.2">
      <c r="A273" s="86" t="str">
        <f t="shared" si="303"/>
        <v>Fuels</v>
      </c>
      <c r="B273" s="86">
        <f t="shared" si="304"/>
        <v>1978</v>
      </c>
      <c r="D273" s="108">
        <f>Manufacturing!X334</f>
        <v>15018.162894592759</v>
      </c>
      <c r="E273" s="108">
        <f>NonManufacturing!H268</f>
        <v>2792.3584633284454</v>
      </c>
      <c r="F273" s="108">
        <f t="shared" si="328"/>
        <v>17810.521357921203</v>
      </c>
      <c r="G273" s="108"/>
      <c r="H273" s="126">
        <f t="shared" si="329"/>
        <v>690110.22900000005</v>
      </c>
      <c r="I273" s="126">
        <f t="shared" si="329"/>
        <v>861694.48735614284</v>
      </c>
      <c r="J273" s="126">
        <f t="shared" si="330"/>
        <v>1551804.7163561429</v>
      </c>
      <c r="L273" s="79">
        <f t="shared" si="331"/>
        <v>21.761976947298312</v>
      </c>
      <c r="M273" s="79">
        <f t="shared" si="332"/>
        <v>3.2405434922718137</v>
      </c>
      <c r="N273" s="79">
        <f t="shared" ref="N273:N279" si="350">F273/J273*1000</f>
        <v>11.477295545113968</v>
      </c>
      <c r="P273" s="262">
        <f>Manufacturing!BZ334</f>
        <v>1.1721043794137924</v>
      </c>
      <c r="Q273" s="262">
        <f>NonManufacturing!CR268</f>
        <v>1.2420883299471677</v>
      </c>
      <c r="R273" s="109"/>
      <c r="S273" s="262">
        <f>Manufacturing!CD334</f>
        <v>1.3056627105921266</v>
      </c>
      <c r="T273" s="262">
        <f>NonManufacturing!CV268</f>
        <v>0.92806976052216628</v>
      </c>
      <c r="V273" s="112">
        <f t="shared" si="322"/>
        <v>0.92337566886311528</v>
      </c>
      <c r="W273" s="113">
        <f t="shared" si="334"/>
        <v>1.390156852863756</v>
      </c>
      <c r="X273" s="112">
        <f t="shared" ref="X273:X279" si="351">BN273</f>
        <v>0.95349905177582761</v>
      </c>
      <c r="Y273" s="112">
        <f t="shared" ref="Y273:Y279" si="352">BR273</f>
        <v>1.2332699742990714</v>
      </c>
      <c r="Z273" s="112">
        <f t="shared" ref="Z273:Z279" si="353">BJ273</f>
        <v>1.182184625731473</v>
      </c>
      <c r="AA273" s="112">
        <f t="shared" ref="AA273:AA279" si="354">V273*X273*Y273*Z273</f>
        <v>1.2836367943731171</v>
      </c>
      <c r="AB273" s="112">
        <f t="shared" ref="AB273:AB306" si="355">F273/F$308</f>
        <v>1.283637013837714</v>
      </c>
      <c r="AC273" s="112"/>
      <c r="AD273" s="112">
        <f t="shared" ref="AD273:AD279" si="356">X273*Y273</f>
        <v>1.1759217510777638</v>
      </c>
      <c r="AG273" s="89"/>
      <c r="AI273" s="109">
        <f t="shared" si="293"/>
        <v>0.8432186005556459</v>
      </c>
      <c r="AJ273" s="109">
        <f t="shared" si="294"/>
        <v>0.15678139944435418</v>
      </c>
      <c r="AL273" s="109">
        <f t="shared" si="305"/>
        <v>0.84881659559776879</v>
      </c>
      <c r="AM273" s="109">
        <f t="shared" si="306"/>
        <v>0.15110161312425555</v>
      </c>
      <c r="AN273" s="109">
        <f t="shared" si="307"/>
        <v>0.9999182087220243</v>
      </c>
      <c r="AO273" s="109"/>
      <c r="AP273" s="109">
        <f t="shared" si="308"/>
        <v>0.84888602707077865</v>
      </c>
      <c r="AQ273" s="109">
        <f t="shared" si="309"/>
        <v>0.15111397292922141</v>
      </c>
      <c r="AT273" s="19">
        <f t="shared" si="341"/>
        <v>-7.9940288013336368E-3</v>
      </c>
      <c r="AU273" s="19">
        <f t="shared" si="342"/>
        <v>7.0029010657503957E-2</v>
      </c>
      <c r="AV273" s="19"/>
      <c r="AW273" s="19">
        <f t="shared" si="295"/>
        <v>0.44471460985147443</v>
      </c>
      <c r="AX273" s="19">
        <f t="shared" si="296"/>
        <v>0.55528539014852552</v>
      </c>
      <c r="AY273" s="19"/>
      <c r="AZ273" s="19">
        <f t="shared" si="312"/>
        <v>1.6969289336547485E-3</v>
      </c>
      <c r="BA273" s="19">
        <f t="shared" si="313"/>
        <v>-1.3569557353814447E-3</v>
      </c>
      <c r="BB273" s="19"/>
      <c r="BC273" s="19"/>
      <c r="BD273" s="19">
        <f t="shared" si="343"/>
        <v>-2.9983424666610806E-2</v>
      </c>
      <c r="BE273" s="19">
        <f t="shared" si="344"/>
        <v>-1.7473953904323193E-2</v>
      </c>
      <c r="BF273" s="19"/>
      <c r="BG273" s="19"/>
      <c r="BH273" s="19">
        <f t="shared" si="316"/>
        <v>1.0038035579077578</v>
      </c>
      <c r="BI273" s="19">
        <f t="shared" si="317"/>
        <v>0.83057962879114899</v>
      </c>
      <c r="BJ273" s="19">
        <f t="shared" si="297"/>
        <v>1.182184625731473</v>
      </c>
      <c r="BK273" s="19"/>
      <c r="BL273" s="19">
        <f t="shared" si="318"/>
        <v>1.0012362077641221</v>
      </c>
      <c r="BM273" s="19">
        <f t="shared" si="319"/>
        <v>1.1608786127348181</v>
      </c>
      <c r="BN273" s="19">
        <f t="shared" si="298"/>
        <v>0.95349905177582761</v>
      </c>
      <c r="BO273" s="19"/>
      <c r="BP273" s="19">
        <f t="shared" si="321"/>
        <v>0.97229787195464334</v>
      </c>
      <c r="BQ273" s="19">
        <f t="shared" si="320"/>
        <v>0.94144607323176932</v>
      </c>
      <c r="BR273" s="19">
        <f t="shared" si="299"/>
        <v>1.2332699742990714</v>
      </c>
      <c r="BU273" s="90"/>
      <c r="BW273" s="87">
        <f t="shared" si="349"/>
        <v>1992</v>
      </c>
      <c r="BX273" s="109">
        <f t="shared" si="345"/>
        <v>1.1058346314061047</v>
      </c>
      <c r="BY273" s="115">
        <f t="shared" si="346"/>
        <v>1.0167444816109967</v>
      </c>
      <c r="BZ273" s="109">
        <f t="shared" si="347"/>
        <v>0.96135408019893176</v>
      </c>
      <c r="CA273" s="109">
        <f t="shared" si="348"/>
        <v>1.0808996195253935</v>
      </c>
      <c r="CD273" s="89"/>
      <c r="CF273" s="112">
        <f t="shared" si="300"/>
        <v>0.73682358294412242</v>
      </c>
      <c r="CG273" s="112">
        <f t="shared" si="301"/>
        <v>1.4907776114264124</v>
      </c>
      <c r="CH273" s="112">
        <f t="shared" si="302"/>
        <v>0.88482405894247218</v>
      </c>
      <c r="CI273" s="112">
        <f t="shared" si="323"/>
        <v>1.365322893936026</v>
      </c>
      <c r="CJ273" s="112">
        <f t="shared" si="324"/>
        <v>1.2340147065360338</v>
      </c>
      <c r="CK273" s="112">
        <f t="shared" si="325"/>
        <v>1.0984395169916041</v>
      </c>
      <c r="CL273" s="112">
        <f t="shared" si="326"/>
        <v>1.0984401010240901</v>
      </c>
      <c r="CM273" s="112"/>
      <c r="CN273" s="112">
        <f t="shared" si="327"/>
        <v>1.2080705447795568</v>
      </c>
    </row>
    <row r="274" spans="1:92" x14ac:dyDescent="0.2">
      <c r="A274" s="86" t="str">
        <f t="shared" si="303"/>
        <v>Fuels</v>
      </c>
      <c r="B274" s="86">
        <f t="shared" si="304"/>
        <v>1979</v>
      </c>
      <c r="D274" s="108">
        <f>Manufacturing!X335</f>
        <v>14917.630797949725</v>
      </c>
      <c r="E274" s="108">
        <f>NonManufacturing!H269</f>
        <v>2509.731543844573</v>
      </c>
      <c r="F274" s="108">
        <f t="shared" si="328"/>
        <v>17427.362341794298</v>
      </c>
      <c r="G274" s="108"/>
      <c r="H274" s="126">
        <f t="shared" si="329"/>
        <v>714199.35239999997</v>
      </c>
      <c r="I274" s="126">
        <f t="shared" si="329"/>
        <v>882564.40016461432</v>
      </c>
      <c r="J274" s="126">
        <f t="shared" si="330"/>
        <v>1596763.7525646142</v>
      </c>
      <c r="L274" s="79">
        <f t="shared" si="331"/>
        <v>20.887208519330667</v>
      </c>
      <c r="M274" s="79">
        <f t="shared" si="332"/>
        <v>2.8436809182156706</v>
      </c>
      <c r="N274" s="79">
        <f t="shared" si="350"/>
        <v>10.914177074600826</v>
      </c>
      <c r="P274" s="262">
        <f>Manufacturing!BZ335</f>
        <v>1.1326951083794055</v>
      </c>
      <c r="Q274" s="262">
        <f>NonManufacturing!CR269</f>
        <v>1.0616793379832095</v>
      </c>
      <c r="R274" s="109"/>
      <c r="S274" s="262">
        <f>Manufacturing!CD335</f>
        <v>1.2967800316102946</v>
      </c>
      <c r="T274" s="262">
        <f>NonManufacturing!CV269</f>
        <v>0.95280219150865963</v>
      </c>
      <c r="V274" s="112">
        <f t="shared" si="322"/>
        <v>0.95012779797631908</v>
      </c>
      <c r="W274" s="113">
        <f t="shared" si="334"/>
        <v>1.3219506280017275</v>
      </c>
      <c r="X274" s="112">
        <f t="shared" si="351"/>
        <v>0.95750272801909631</v>
      </c>
      <c r="Y274" s="112">
        <f t="shared" si="352"/>
        <v>1.2309945288572703</v>
      </c>
      <c r="Z274" s="112">
        <f t="shared" si="353"/>
        <v>1.1215509637939873</v>
      </c>
      <c r="AA274" s="112">
        <f t="shared" si="354"/>
        <v>1.2560218082104018</v>
      </c>
      <c r="AB274" s="112">
        <f t="shared" si="355"/>
        <v>1.2560220392166934</v>
      </c>
      <c r="AC274" s="112"/>
      <c r="AD274" s="112">
        <f t="shared" si="356"/>
        <v>1.1786806195574184</v>
      </c>
      <c r="AG274" s="89"/>
      <c r="AI274" s="109">
        <f t="shared" si="293"/>
        <v>0.8559890191858962</v>
      </c>
      <c r="AJ274" s="109">
        <f t="shared" si="294"/>
        <v>0.14401098081410377</v>
      </c>
      <c r="AL274" s="109">
        <f t="shared" si="305"/>
        <v>0.84958781358652191</v>
      </c>
      <c r="AM274" s="109">
        <f t="shared" si="306"/>
        <v>0.15030578333155784</v>
      </c>
      <c r="AN274" s="109">
        <f t="shared" si="307"/>
        <v>0.99989359691807977</v>
      </c>
      <c r="AO274" s="109"/>
      <c r="AP274" s="109">
        <f t="shared" si="308"/>
        <v>0.84967822196797982</v>
      </c>
      <c r="AQ274" s="109">
        <f t="shared" si="309"/>
        <v>0.15032177803202018</v>
      </c>
      <c r="AT274" s="19">
        <f t="shared" si="341"/>
        <v>-3.4200903456321097E-2</v>
      </c>
      <c r="AU274" s="19">
        <f t="shared" si="342"/>
        <v>-0.1569421645117475</v>
      </c>
      <c r="AV274" s="19"/>
      <c r="AW274" s="19">
        <f t="shared" si="295"/>
        <v>0.44727928677796019</v>
      </c>
      <c r="AX274" s="19">
        <f t="shared" si="296"/>
        <v>0.55272071322203986</v>
      </c>
      <c r="AY274" s="19"/>
      <c r="AZ274" s="19">
        <f t="shared" si="312"/>
        <v>5.7504518887471281E-3</v>
      </c>
      <c r="BA274" s="19">
        <f t="shared" si="313"/>
        <v>-4.6293635007657328E-3</v>
      </c>
      <c r="BB274" s="19"/>
      <c r="BC274" s="19"/>
      <c r="BD274" s="19">
        <f t="shared" si="343"/>
        <v>-6.8264429663729325E-3</v>
      </c>
      <c r="BE274" s="19">
        <f t="shared" si="344"/>
        <v>2.630041517317978E-2</v>
      </c>
      <c r="BF274" s="19"/>
      <c r="BG274" s="19"/>
      <c r="BH274" s="19">
        <f t="shared" si="316"/>
        <v>0.94871049697506526</v>
      </c>
      <c r="BI274" s="19">
        <f t="shared" si="317"/>
        <v>0.78797961240781622</v>
      </c>
      <c r="BJ274" s="19">
        <f t="shared" si="297"/>
        <v>1.1215509637939873</v>
      </c>
      <c r="BK274" s="19"/>
      <c r="BL274" s="19">
        <f t="shared" si="318"/>
        <v>1.004198930492707</v>
      </c>
      <c r="BM274" s="19">
        <f t="shared" si="319"/>
        <v>1.1657530613401617</v>
      </c>
      <c r="BN274" s="19">
        <f t="shared" si="298"/>
        <v>0.95750272801909631</v>
      </c>
      <c r="BO274" s="19"/>
      <c r="BP274" s="19">
        <f t="shared" si="321"/>
        <v>0.99815494945209016</v>
      </c>
      <c r="BQ274" s="19">
        <f t="shared" si="320"/>
        <v>0.93970905763852552</v>
      </c>
      <c r="BR274" s="19">
        <f t="shared" si="299"/>
        <v>1.2309945288572703</v>
      </c>
      <c r="BU274" s="90"/>
      <c r="BW274" s="87">
        <f t="shared" si="349"/>
        <v>1993</v>
      </c>
      <c r="BX274" s="109">
        <f t="shared" si="345"/>
        <v>1.1367245436115201</v>
      </c>
      <c r="BY274" s="115">
        <f t="shared" si="346"/>
        <v>1.0038560703338788</v>
      </c>
      <c r="BZ274" s="109">
        <f t="shared" si="347"/>
        <v>0.97117275608748177</v>
      </c>
      <c r="CA274" s="109">
        <f t="shared" si="348"/>
        <v>1.108212709795501</v>
      </c>
      <c r="CD274" s="89"/>
      <c r="CF274" s="112">
        <f t="shared" si="300"/>
        <v>0.75817090699571243</v>
      </c>
      <c r="CG274" s="112">
        <f t="shared" si="301"/>
        <v>1.417634560860022</v>
      </c>
      <c r="CH274" s="112">
        <f t="shared" si="302"/>
        <v>0.88853937366424651</v>
      </c>
      <c r="CI274" s="112">
        <f t="shared" si="323"/>
        <v>1.3628038041824957</v>
      </c>
      <c r="CJ274" s="112">
        <f t="shared" si="324"/>
        <v>1.1707227055123399</v>
      </c>
      <c r="CK274" s="112">
        <f t="shared" si="325"/>
        <v>1.0748086954108651</v>
      </c>
      <c r="CL274" s="112">
        <f t="shared" si="326"/>
        <v>1.0748092807957115</v>
      </c>
      <c r="CM274" s="112"/>
      <c r="CN274" s="112">
        <f t="shared" si="327"/>
        <v>1.210904838595567</v>
      </c>
    </row>
    <row r="275" spans="1:92" x14ac:dyDescent="0.2">
      <c r="A275" s="86" t="str">
        <f t="shared" si="303"/>
        <v>Fuels</v>
      </c>
      <c r="B275" s="86">
        <f t="shared" si="304"/>
        <v>1980</v>
      </c>
      <c r="D275" s="108">
        <f>Manufacturing!X336</f>
        <v>13654.405125682722</v>
      </c>
      <c r="E275" s="108">
        <f>NonManufacturing!H270</f>
        <v>2604.2627568487869</v>
      </c>
      <c r="F275" s="108">
        <f t="shared" si="328"/>
        <v>16258.66788253151</v>
      </c>
      <c r="G275" s="108"/>
      <c r="H275" s="126">
        <f t="shared" si="329"/>
        <v>677037.76008000004</v>
      </c>
      <c r="I275" s="126">
        <f t="shared" si="329"/>
        <v>875652.54369426053</v>
      </c>
      <c r="J275" s="126">
        <f t="shared" si="330"/>
        <v>1552690.3037742605</v>
      </c>
      <c r="L275" s="79">
        <f t="shared" si="331"/>
        <v>20.167863494156212</v>
      </c>
      <c r="M275" s="79">
        <f t="shared" si="332"/>
        <v>2.9740823293469254</v>
      </c>
      <c r="N275" s="79">
        <f t="shared" si="350"/>
        <v>10.471288345789331</v>
      </c>
      <c r="P275" s="262">
        <f>Manufacturing!BZ336</f>
        <v>1.1207218430959014</v>
      </c>
      <c r="Q275" s="262">
        <f>NonManufacturing!CR270</f>
        <v>1.1275974632300056</v>
      </c>
      <c r="R275" s="109"/>
      <c r="S275" s="262">
        <f>Manufacturing!CD336</f>
        <v>1.2654964623723906</v>
      </c>
      <c r="T275" s="262">
        <f>NonManufacturing!CV270</f>
        <v>0.93824043449790306</v>
      </c>
      <c r="V275" s="112">
        <f t="shared" si="322"/>
        <v>0.92390262297397863</v>
      </c>
      <c r="W275" s="113">
        <f t="shared" si="334"/>
        <v>1.2683069103686548</v>
      </c>
      <c r="X275" s="112">
        <f t="shared" si="351"/>
        <v>0.93993364169646032</v>
      </c>
      <c r="Y275" s="112">
        <f t="shared" si="352"/>
        <v>1.2029456362933051</v>
      </c>
      <c r="Z275" s="112">
        <f t="shared" si="353"/>
        <v>1.1217111436402347</v>
      </c>
      <c r="AA275" s="112">
        <f t="shared" si="354"/>
        <v>1.171791732409206</v>
      </c>
      <c r="AB275" s="112">
        <f t="shared" si="355"/>
        <v>1.1717920812256231</v>
      </c>
      <c r="AC275" s="112"/>
      <c r="AD275" s="112">
        <f t="shared" si="356"/>
        <v>1.130689072684032</v>
      </c>
      <c r="AG275" s="89"/>
      <c r="AI275" s="109">
        <f t="shared" si="293"/>
        <v>0.83982311615782279</v>
      </c>
      <c r="AJ275" s="109">
        <f t="shared" si="294"/>
        <v>0.16017688384217721</v>
      </c>
      <c r="AL275" s="109">
        <f t="shared" si="305"/>
        <v>0.84788038255923781</v>
      </c>
      <c r="AM275" s="109">
        <f t="shared" si="306"/>
        <v>0.15195063626568472</v>
      </c>
      <c r="AN275" s="109">
        <f t="shared" si="307"/>
        <v>0.99983101882492253</v>
      </c>
      <c r="AO275" s="109"/>
      <c r="AP275" s="109">
        <f t="shared" si="308"/>
        <v>0.84802368259761662</v>
      </c>
      <c r="AQ275" s="109">
        <f t="shared" si="309"/>
        <v>0.15197631740238332</v>
      </c>
      <c r="AT275" s="19">
        <f t="shared" si="341"/>
        <v>-1.0626864197590426E-2</v>
      </c>
      <c r="AU275" s="19">
        <f t="shared" si="342"/>
        <v>6.0237294957154353E-2</v>
      </c>
      <c r="AV275" s="19"/>
      <c r="AW275" s="19">
        <f t="shared" si="295"/>
        <v>0.43604172605075525</v>
      </c>
      <c r="AX275" s="19">
        <f t="shared" si="296"/>
        <v>0.5639582739492448</v>
      </c>
      <c r="AY275" s="19"/>
      <c r="AZ275" s="19">
        <f t="shared" si="312"/>
        <v>-2.5445261419756813E-2</v>
      </c>
      <c r="BA275" s="19">
        <f t="shared" si="313"/>
        <v>2.012743183622636E-2</v>
      </c>
      <c r="BB275" s="19"/>
      <c r="BC275" s="19"/>
      <c r="BD275" s="19">
        <f t="shared" si="343"/>
        <v>-2.4419787557247191E-2</v>
      </c>
      <c r="BE275" s="19">
        <f t="shared" si="344"/>
        <v>-1.5401075193545484E-2</v>
      </c>
      <c r="BF275" s="19"/>
      <c r="BG275" s="19"/>
      <c r="BH275" s="19">
        <f t="shared" si="316"/>
        <v>1.0001428199443614</v>
      </c>
      <c r="BI275" s="19">
        <f t="shared" si="317"/>
        <v>0.78809215161221824</v>
      </c>
      <c r="BJ275" s="19">
        <f t="shared" si="297"/>
        <v>1.1217111436402347</v>
      </c>
      <c r="BK275" s="19"/>
      <c r="BL275" s="19">
        <f t="shared" si="318"/>
        <v>0.98165113705839413</v>
      </c>
      <c r="BM275" s="19">
        <f t="shared" si="319"/>
        <v>1.1443628181938736</v>
      </c>
      <c r="BN275" s="19">
        <f t="shared" si="298"/>
        <v>0.93993364169646032</v>
      </c>
      <c r="BO275" s="19"/>
      <c r="BP275" s="19">
        <f t="shared" si="321"/>
        <v>0.97721444579448868</v>
      </c>
      <c r="BQ275" s="19">
        <f t="shared" si="320"/>
        <v>0.91829726596829298</v>
      </c>
      <c r="BR275" s="19">
        <f t="shared" si="299"/>
        <v>1.2029456362933051</v>
      </c>
      <c r="BU275" s="90"/>
      <c r="BW275" s="87">
        <f t="shared" si="349"/>
        <v>1994</v>
      </c>
      <c r="BX275" s="109">
        <f t="shared" si="345"/>
        <v>1.2201610139085011</v>
      </c>
      <c r="BY275" s="115">
        <f t="shared" si="346"/>
        <v>0.97518504743165058</v>
      </c>
      <c r="BZ275" s="109">
        <f t="shared" si="347"/>
        <v>0.95511155409559023</v>
      </c>
      <c r="CA275" s="109">
        <f t="shared" si="348"/>
        <v>1.1364705895043539</v>
      </c>
      <c r="CD275" s="89"/>
      <c r="CF275" s="112">
        <f t="shared" si="300"/>
        <v>0.73724407508952572</v>
      </c>
      <c r="CG275" s="112">
        <f t="shared" si="301"/>
        <v>1.3601080644245134</v>
      </c>
      <c r="CH275" s="112">
        <f t="shared" si="302"/>
        <v>0.87223568647866101</v>
      </c>
      <c r="CI275" s="112">
        <f t="shared" si="323"/>
        <v>1.3317515642308182</v>
      </c>
      <c r="CJ275" s="112">
        <f t="shared" si="324"/>
        <v>1.1708899080640038</v>
      </c>
      <c r="CK275" s="112">
        <f t="shared" si="325"/>
        <v>1.002730951780576</v>
      </c>
      <c r="CL275" s="112">
        <f t="shared" si="326"/>
        <v>1.0027316119784555</v>
      </c>
      <c r="CM275" s="112"/>
      <c r="CN275" s="112">
        <f t="shared" si="327"/>
        <v>1.1616012398458984</v>
      </c>
    </row>
    <row r="276" spans="1:92" x14ac:dyDescent="0.2">
      <c r="A276" s="86" t="str">
        <f t="shared" si="303"/>
        <v>Fuels</v>
      </c>
      <c r="B276" s="86">
        <f t="shared" si="304"/>
        <v>1981</v>
      </c>
      <c r="D276" s="108">
        <f>Manufacturing!X337</f>
        <v>12980.268353281608</v>
      </c>
      <c r="E276" s="108">
        <f>NonManufacturing!H271</f>
        <v>2618.8235523269586</v>
      </c>
      <c r="F276" s="108">
        <f t="shared" si="328"/>
        <v>15599.091905608566</v>
      </c>
      <c r="G276" s="108"/>
      <c r="H276" s="126">
        <f t="shared" si="329"/>
        <v>709318.75475999992</v>
      </c>
      <c r="I276" s="126">
        <f t="shared" si="329"/>
        <v>854251.8248642562</v>
      </c>
      <c r="J276" s="126">
        <f t="shared" si="330"/>
        <v>1563570.5796242561</v>
      </c>
      <c r="L276" s="79">
        <f t="shared" si="331"/>
        <v>18.299626601123101</v>
      </c>
      <c r="M276" s="79">
        <f t="shared" si="332"/>
        <v>3.0656341328192065</v>
      </c>
      <c r="N276" s="79">
        <f t="shared" si="350"/>
        <v>9.9765831545367174</v>
      </c>
      <c r="P276" s="262">
        <f>Manufacturing!BZ337</f>
        <v>1.1047805148432475</v>
      </c>
      <c r="Q276" s="262">
        <f>NonManufacturing!CR271</f>
        <v>1.0928382766405593</v>
      </c>
      <c r="R276" s="109"/>
      <c r="S276" s="262">
        <f>Manufacturing!CD337</f>
        <v>1.1648369737547357</v>
      </c>
      <c r="T276" s="262">
        <f>NonManufacturing!CV271</f>
        <v>0.9978831150037285</v>
      </c>
      <c r="V276" s="112">
        <f t="shared" si="322"/>
        <v>0.93037675073278303</v>
      </c>
      <c r="W276" s="113">
        <f t="shared" si="334"/>
        <v>1.2083870617367298</v>
      </c>
      <c r="X276" s="112">
        <f t="shared" si="351"/>
        <v>0.96652503921680355</v>
      </c>
      <c r="Y276" s="112">
        <f t="shared" si="352"/>
        <v>1.1338182112868924</v>
      </c>
      <c r="Z276" s="112">
        <f t="shared" si="353"/>
        <v>1.1026798493637242</v>
      </c>
      <c r="AA276" s="112">
        <f t="shared" si="354"/>
        <v>1.1242549937831727</v>
      </c>
      <c r="AB276" s="112">
        <f t="shared" si="355"/>
        <v>1.1242552281261537</v>
      </c>
      <c r="AC276" s="112"/>
      <c r="AD276" s="112">
        <f t="shared" si="356"/>
        <v>1.0958636911287898</v>
      </c>
      <c r="AG276" s="89"/>
      <c r="AI276" s="109">
        <f t="shared" si="293"/>
        <v>0.83211692269180271</v>
      </c>
      <c r="AJ276" s="109">
        <f t="shared" si="294"/>
        <v>0.16788307730819738</v>
      </c>
      <c r="AL276" s="109">
        <f t="shared" si="305"/>
        <v>0.83596409957992102</v>
      </c>
      <c r="AM276" s="109">
        <f t="shared" si="306"/>
        <v>0.16399980613276124</v>
      </c>
      <c r="AN276" s="109">
        <f t="shared" si="307"/>
        <v>0.99996390571268223</v>
      </c>
      <c r="AO276" s="109"/>
      <c r="AP276" s="109">
        <f t="shared" si="308"/>
        <v>0.83599427419744987</v>
      </c>
      <c r="AQ276" s="109">
        <f t="shared" si="309"/>
        <v>0.16400572580255013</v>
      </c>
      <c r="AT276" s="19">
        <f t="shared" si="341"/>
        <v>-1.4326294329279706E-2</v>
      </c>
      <c r="AU276" s="19">
        <f t="shared" si="342"/>
        <v>-3.1310995118548478E-2</v>
      </c>
      <c r="AV276" s="19"/>
      <c r="AW276" s="19">
        <f t="shared" si="295"/>
        <v>0.45365317306651892</v>
      </c>
      <c r="AX276" s="19">
        <f t="shared" si="296"/>
        <v>0.54634682693348113</v>
      </c>
      <c r="AY276" s="19"/>
      <c r="AZ276" s="19">
        <f t="shared" si="312"/>
        <v>3.9595029395565022E-2</v>
      </c>
      <c r="BA276" s="19">
        <f t="shared" si="313"/>
        <v>-3.1726278156066171E-2</v>
      </c>
      <c r="BB276" s="19"/>
      <c r="BC276" s="19"/>
      <c r="BD276" s="19">
        <f t="shared" si="343"/>
        <v>-8.2883365026088548E-2</v>
      </c>
      <c r="BE276" s="19">
        <f t="shared" si="344"/>
        <v>6.1629907300769372E-2</v>
      </c>
      <c r="BF276" s="19"/>
      <c r="BG276" s="19"/>
      <c r="BH276" s="19">
        <f t="shared" si="316"/>
        <v>0.98303369420513254</v>
      </c>
      <c r="BI276" s="19">
        <f t="shared" si="317"/>
        <v>0.77472113917343033</v>
      </c>
      <c r="BJ276" s="19">
        <f t="shared" ref="BJ276:BJ306" si="357">BI276/BI$308</f>
        <v>1.1026798493637242</v>
      </c>
      <c r="BK276" s="19"/>
      <c r="BL276" s="19">
        <f t="shared" si="318"/>
        <v>1.0282907179195642</v>
      </c>
      <c r="BM276" s="19">
        <f t="shared" si="319"/>
        <v>1.1767376638810341</v>
      </c>
      <c r="BN276" s="19">
        <f t="shared" ref="BN276:BN306" si="358">BM276/BM$308</f>
        <v>0.96652503921680355</v>
      </c>
      <c r="BO276" s="19"/>
      <c r="BP276" s="19">
        <f t="shared" si="321"/>
        <v>0.94253487196693408</v>
      </c>
      <c r="BQ276" s="19">
        <f t="shared" si="320"/>
        <v>0.86552719600701067</v>
      </c>
      <c r="BR276" s="19">
        <f t="shared" ref="BR276:BR306" si="359">BQ276/BQ$308</f>
        <v>1.1338182112868924</v>
      </c>
      <c r="BU276" s="90"/>
      <c r="BW276" s="87">
        <f t="shared" si="349"/>
        <v>1995</v>
      </c>
      <c r="BX276" s="109">
        <f t="shared" si="345"/>
        <v>1.2407125537004737</v>
      </c>
      <c r="BY276" s="115">
        <f t="shared" si="346"/>
        <v>0.96937071959748866</v>
      </c>
      <c r="BZ276" s="109">
        <f t="shared" si="347"/>
        <v>0.96695332473819084</v>
      </c>
      <c r="CA276" s="109">
        <f t="shared" si="348"/>
        <v>1.1629646252617576</v>
      </c>
      <c r="CD276" s="89"/>
      <c r="CF276" s="112">
        <f t="shared" ref="CF276:CF305" si="360">V276/V$309</f>
        <v>0.74241021729203105</v>
      </c>
      <c r="CG276" s="112">
        <f t="shared" ref="CG276:CG305" si="361">W276/W$309</f>
        <v>1.2958511651857567</v>
      </c>
      <c r="CH276" s="112">
        <f t="shared" ref="CH276:CH305" si="362">X276/X$309</f>
        <v>0.89691186024420622</v>
      </c>
      <c r="CI276" s="112">
        <f t="shared" si="323"/>
        <v>1.2552222900840586</v>
      </c>
      <c r="CJ276" s="112">
        <f t="shared" si="324"/>
        <v>1.1510242318316659</v>
      </c>
      <c r="CK276" s="112">
        <f t="shared" si="325"/>
        <v>0.96205259755714745</v>
      </c>
      <c r="CL276" s="112">
        <f t="shared" si="326"/>
        <v>0.96205314512368945</v>
      </c>
      <c r="CM276" s="112"/>
      <c r="CN276" s="112">
        <f t="shared" si="327"/>
        <v>1.1258237592192857</v>
      </c>
    </row>
    <row r="277" spans="1:92" x14ac:dyDescent="0.2">
      <c r="A277" s="86" t="str">
        <f t="shared" si="303"/>
        <v>Fuels</v>
      </c>
      <c r="B277" s="86">
        <f t="shared" si="304"/>
        <v>1982</v>
      </c>
      <c r="D277" s="108">
        <f>Manufacturing!X338</f>
        <v>11452.939250009325</v>
      </c>
      <c r="E277" s="108">
        <f>NonManufacturing!H272</f>
        <v>2444.2414527936708</v>
      </c>
      <c r="F277" s="108">
        <f t="shared" si="328"/>
        <v>13897.180702802996</v>
      </c>
      <c r="G277" s="108"/>
      <c r="H277" s="126">
        <f t="shared" si="329"/>
        <v>657750.76811999991</v>
      </c>
      <c r="I277" s="126">
        <f t="shared" si="329"/>
        <v>786799.42142843758</v>
      </c>
      <c r="J277" s="126">
        <f t="shared" si="330"/>
        <v>1444550.1895484375</v>
      </c>
      <c r="L277" s="79">
        <f t="shared" si="331"/>
        <v>17.412278031608245</v>
      </c>
      <c r="M277" s="79">
        <f t="shared" si="332"/>
        <v>3.1065623413348988</v>
      </c>
      <c r="N277" s="79">
        <f t="shared" si="350"/>
        <v>9.6204208087413132</v>
      </c>
      <c r="P277" s="262">
        <f>Manufacturing!BZ338</f>
        <v>1.0740726765863664</v>
      </c>
      <c r="Q277" s="262">
        <f>NonManufacturing!CR272</f>
        <v>1.0689594148707902</v>
      </c>
      <c r="R277" s="109"/>
      <c r="S277" s="262">
        <f>Manufacturing!CD338</f>
        <v>1.140041906812203</v>
      </c>
      <c r="T277" s="262">
        <f>NonManufacturing!CV272</f>
        <v>1.0337942340482034</v>
      </c>
      <c r="V277" s="112">
        <f t="shared" si="322"/>
        <v>0.85955564087517811</v>
      </c>
      <c r="W277" s="113">
        <f t="shared" si="334"/>
        <v>1.1652478462487841</v>
      </c>
      <c r="X277" s="112">
        <f t="shared" si="351"/>
        <v>0.9689744258505838</v>
      </c>
      <c r="Y277" s="112">
        <f t="shared" si="352"/>
        <v>1.1205822936584351</v>
      </c>
      <c r="Z277" s="112">
        <f t="shared" si="353"/>
        <v>1.0731541753813696</v>
      </c>
      <c r="AA277" s="112">
        <f t="shared" si="354"/>
        <v>1.0015950859874723</v>
      </c>
      <c r="AB277" s="112">
        <f t="shared" si="355"/>
        <v>1.0015953592607945</v>
      </c>
      <c r="AC277" s="112"/>
      <c r="AD277" s="112">
        <f t="shared" si="356"/>
        <v>1.0858155846160125</v>
      </c>
      <c r="AG277" s="89"/>
      <c r="AI277" s="109">
        <f t="shared" si="293"/>
        <v>0.82411961785164967</v>
      </c>
      <c r="AJ277" s="109">
        <f t="shared" si="294"/>
        <v>0.17588038214835033</v>
      </c>
      <c r="AL277" s="109">
        <f t="shared" si="305"/>
        <v>0.82811183426648083</v>
      </c>
      <c r="AM277" s="109">
        <f t="shared" si="306"/>
        <v>0.17185071706727248</v>
      </c>
      <c r="AN277" s="109">
        <f t="shared" si="307"/>
        <v>0.99996255133375334</v>
      </c>
      <c r="AO277" s="109"/>
      <c r="AP277" s="109">
        <f t="shared" si="308"/>
        <v>0.82814284711156683</v>
      </c>
      <c r="AQ277" s="109">
        <f t="shared" si="309"/>
        <v>0.17185715288843309</v>
      </c>
      <c r="AT277" s="19">
        <f t="shared" si="341"/>
        <v>-2.8189023267156728E-2</v>
      </c>
      <c r="AU277" s="19">
        <f t="shared" si="342"/>
        <v>-2.2092569616286528E-2</v>
      </c>
      <c r="AV277" s="19"/>
      <c r="AW277" s="19">
        <f t="shared" si="295"/>
        <v>0.45533258233527424</v>
      </c>
      <c r="AX277" s="19">
        <f t="shared" si="296"/>
        <v>0.54466741766472582</v>
      </c>
      <c r="AY277" s="19"/>
      <c r="AZ277" s="19">
        <f t="shared" si="312"/>
        <v>3.6951320076528084E-3</v>
      </c>
      <c r="BA277" s="19">
        <f t="shared" si="313"/>
        <v>-3.0786226733739842E-3</v>
      </c>
      <c r="BB277" s="19"/>
      <c r="BC277" s="19"/>
      <c r="BD277" s="19">
        <f t="shared" si="343"/>
        <v>-2.1516118442057527E-2</v>
      </c>
      <c r="BE277" s="19">
        <f t="shared" si="344"/>
        <v>3.5354885094144854E-2</v>
      </c>
      <c r="BF277" s="19"/>
      <c r="BG277" s="19"/>
      <c r="BH277" s="19">
        <f t="shared" si="316"/>
        <v>0.97322371130714713</v>
      </c>
      <c r="BI277" s="19">
        <f t="shared" si="317"/>
        <v>0.75397698229446675</v>
      </c>
      <c r="BJ277" s="19">
        <f t="shared" si="357"/>
        <v>1.0731541753813696</v>
      </c>
      <c r="BK277" s="19"/>
      <c r="BL277" s="19">
        <f t="shared" si="318"/>
        <v>1.0025342195332725</v>
      </c>
      <c r="BM277" s="19">
        <f t="shared" si="319"/>
        <v>1.1797197754543789</v>
      </c>
      <c r="BN277" s="19">
        <f t="shared" si="358"/>
        <v>0.9689744258505838</v>
      </c>
      <c r="BO277" s="19"/>
      <c r="BP277" s="19">
        <f t="shared" si="321"/>
        <v>0.98832624357529553</v>
      </c>
      <c r="BQ277" s="19">
        <f t="shared" si="320"/>
        <v>0.8554232423418674</v>
      </c>
      <c r="BR277" s="19">
        <f t="shared" si="359"/>
        <v>1.1205822936584351</v>
      </c>
      <c r="BU277" s="90"/>
      <c r="BW277" s="87">
        <f t="shared" si="349"/>
        <v>1996</v>
      </c>
      <c r="BX277" s="109">
        <f t="shared" si="345"/>
        <v>1.2531841952908016</v>
      </c>
      <c r="BY277" s="115">
        <f t="shared" si="346"/>
        <v>0.97338831424976147</v>
      </c>
      <c r="BZ277" s="109">
        <f t="shared" si="347"/>
        <v>0.95799881433337897</v>
      </c>
      <c r="CA277" s="109">
        <f t="shared" si="348"/>
        <v>1.1685999196869838</v>
      </c>
      <c r="CD277" s="89"/>
      <c r="CF277" s="112">
        <f t="shared" si="360"/>
        <v>0.68589728796868366</v>
      </c>
      <c r="CG277" s="112">
        <f t="shared" si="361"/>
        <v>1.2495894958702065</v>
      </c>
      <c r="CH277" s="112">
        <f t="shared" si="362"/>
        <v>0.89918483180006092</v>
      </c>
      <c r="CI277" s="112">
        <f t="shared" si="323"/>
        <v>1.2405691308107576</v>
      </c>
      <c r="CJ277" s="112">
        <f t="shared" si="324"/>
        <v>1.120204074707672</v>
      </c>
      <c r="CK277" s="112">
        <f t="shared" si="325"/>
        <v>0.85708950327381195</v>
      </c>
      <c r="CL277" s="112">
        <f t="shared" si="326"/>
        <v>0.85709004629152929</v>
      </c>
      <c r="CM277" s="112"/>
      <c r="CN277" s="112">
        <f t="shared" si="327"/>
        <v>1.1155009452244187</v>
      </c>
    </row>
    <row r="278" spans="1:92" x14ac:dyDescent="0.2">
      <c r="A278" s="86" t="str">
        <f t="shared" si="303"/>
        <v>Fuels</v>
      </c>
      <c r="B278" s="86">
        <f t="shared" si="304"/>
        <v>1983</v>
      </c>
      <c r="D278" s="108">
        <f>Manufacturing!X339</f>
        <v>12109.897697857705</v>
      </c>
      <c r="E278" s="108">
        <f>NonManufacturing!H273</f>
        <v>2585.2117680407573</v>
      </c>
      <c r="F278" s="108">
        <f t="shared" si="328"/>
        <v>14695.109465898462</v>
      </c>
      <c r="G278" s="108"/>
      <c r="H278" s="126">
        <f t="shared" si="329"/>
        <v>709742.47223999992</v>
      </c>
      <c r="I278" s="126">
        <f t="shared" si="329"/>
        <v>757163.95807559357</v>
      </c>
      <c r="J278" s="126">
        <f t="shared" si="330"/>
        <v>1466906.4303155935</v>
      </c>
      <c r="L278" s="79">
        <f t="shared" si="331"/>
        <v>17.062382725438379</v>
      </c>
      <c r="M278" s="79">
        <f t="shared" si="332"/>
        <v>3.4143354823852503</v>
      </c>
      <c r="N278" s="79">
        <f t="shared" si="350"/>
        <v>10.017755162977179</v>
      </c>
      <c r="P278" s="262">
        <f>Manufacturing!BZ339</f>
        <v>1.112217603509547</v>
      </c>
      <c r="Q278" s="262">
        <f>NonManufacturing!CR273</f>
        <v>1.1851452771764166</v>
      </c>
      <c r="R278" s="109"/>
      <c r="S278" s="262">
        <f>Manufacturing!CD339</f>
        <v>1.0788195567894807</v>
      </c>
      <c r="T278" s="262">
        <f>NonManufacturing!CV273</f>
        <v>1.0248253277868777</v>
      </c>
      <c r="V278" s="112">
        <f t="shared" si="322"/>
        <v>0.87285835129618439</v>
      </c>
      <c r="W278" s="113">
        <f t="shared" si="334"/>
        <v>1.2133739115964983</v>
      </c>
      <c r="X278" s="112">
        <f t="shared" si="351"/>
        <v>1.0091071151275846</v>
      </c>
      <c r="Y278" s="112">
        <f t="shared" si="352"/>
        <v>1.0691110364769958</v>
      </c>
      <c r="Z278" s="112">
        <f t="shared" si="353"/>
        <v>1.1246942042192996</v>
      </c>
      <c r="AA278" s="112">
        <f t="shared" si="354"/>
        <v>1.059103272113157</v>
      </c>
      <c r="AB278" s="112">
        <f t="shared" si="355"/>
        <v>1.0591035519819216</v>
      </c>
      <c r="AC278" s="112"/>
      <c r="AD278" s="112">
        <f t="shared" si="356"/>
        <v>1.078847553770363</v>
      </c>
      <c r="AG278" s="89"/>
      <c r="AI278" s="109">
        <f t="shared" si="293"/>
        <v>0.82407672606726667</v>
      </c>
      <c r="AJ278" s="109">
        <f t="shared" si="294"/>
        <v>0.1759232739327333</v>
      </c>
      <c r="AL278" s="109">
        <f t="shared" si="305"/>
        <v>0.82409817177360389</v>
      </c>
      <c r="AM278" s="109">
        <f t="shared" si="306"/>
        <v>0.17590182716905794</v>
      </c>
      <c r="AN278" s="109">
        <f t="shared" si="307"/>
        <v>0.99999999894266178</v>
      </c>
      <c r="AO278" s="109"/>
      <c r="AP278" s="109">
        <f t="shared" si="308"/>
        <v>0.82409817264495444</v>
      </c>
      <c r="AQ278" s="109">
        <f t="shared" si="309"/>
        <v>0.17590182735504567</v>
      </c>
      <c r="AT278" s="19">
        <f t="shared" si="341"/>
        <v>3.4898200421515022E-2</v>
      </c>
      <c r="AU278" s="19">
        <f t="shared" si="342"/>
        <v>0.10317969803295475</v>
      </c>
      <c r="AV278" s="19"/>
      <c r="AW278" s="19">
        <f t="shared" si="295"/>
        <v>0.48383622675053944</v>
      </c>
      <c r="AX278" s="19">
        <f t="shared" si="296"/>
        <v>0.5161637732494605</v>
      </c>
      <c r="AY278" s="19"/>
      <c r="AZ278" s="19">
        <f t="shared" si="312"/>
        <v>6.0718372848326263E-2</v>
      </c>
      <c r="BA278" s="19">
        <f t="shared" si="313"/>
        <v>-5.3751260429953797E-2</v>
      </c>
      <c r="BB278" s="19"/>
      <c r="BC278" s="19"/>
      <c r="BD278" s="19">
        <f t="shared" si="343"/>
        <v>-5.5197581692275066E-2</v>
      </c>
      <c r="BE278" s="19">
        <f t="shared" si="344"/>
        <v>-8.7135701763676864E-3</v>
      </c>
      <c r="BF278" s="19"/>
      <c r="BG278" s="19"/>
      <c r="BH278" s="19">
        <f t="shared" si="316"/>
        <v>1.0480266768934798</v>
      </c>
      <c r="BI278" s="19">
        <f t="shared" si="317"/>
        <v>0.79018799120824412</v>
      </c>
      <c r="BJ278" s="19">
        <f t="shared" si="357"/>
        <v>1.1246942042192996</v>
      </c>
      <c r="BK278" s="19"/>
      <c r="BL278" s="19">
        <f t="shared" si="318"/>
        <v>1.0414176971097782</v>
      </c>
      <c r="BM278" s="19">
        <f t="shared" si="319"/>
        <v>1.2285810517885638</v>
      </c>
      <c r="BN278" s="19">
        <f t="shared" si="358"/>
        <v>1.0091071151275846</v>
      </c>
      <c r="BO278" s="19"/>
      <c r="BP278" s="19">
        <f t="shared" si="321"/>
        <v>0.95406740096401321</v>
      </c>
      <c r="BQ278" s="19">
        <f t="shared" si="320"/>
        <v>0.81613142954531459</v>
      </c>
      <c r="BR278" s="19">
        <f t="shared" si="359"/>
        <v>1.0691110364769958</v>
      </c>
      <c r="BU278" s="90"/>
      <c r="BW278" s="87">
        <f t="shared" si="349"/>
        <v>1997</v>
      </c>
      <c r="BX278" s="109">
        <f t="shared" si="345"/>
        <v>1.313848889728906</v>
      </c>
      <c r="BY278" s="115">
        <f t="shared" si="346"/>
        <v>0.96922464965379251</v>
      </c>
      <c r="BZ278" s="109">
        <f t="shared" si="347"/>
        <v>0.92326290473115824</v>
      </c>
      <c r="CA278" s="109">
        <f t="shared" si="348"/>
        <v>1.1756959770596513</v>
      </c>
      <c r="CD278" s="89"/>
      <c r="CF278" s="112">
        <f t="shared" si="360"/>
        <v>0.69651241579346401</v>
      </c>
      <c r="CG278" s="112">
        <f t="shared" si="361"/>
        <v>1.3011989675630014</v>
      </c>
      <c r="CH278" s="112">
        <f t="shared" si="362"/>
        <v>0.93642699680926267</v>
      </c>
      <c r="CI278" s="112">
        <f t="shared" si="323"/>
        <v>1.1835865663488043</v>
      </c>
      <c r="CJ278" s="112">
        <f t="shared" si="324"/>
        <v>1.1740037538584169</v>
      </c>
      <c r="CK278" s="112">
        <f t="shared" si="325"/>
        <v>0.9063006699121211</v>
      </c>
      <c r="CL278" s="112">
        <f t="shared" si="326"/>
        <v>0.90630123632526738</v>
      </c>
      <c r="CM278" s="112"/>
      <c r="CN278" s="112">
        <f t="shared" si="327"/>
        <v>1.1083424137897979</v>
      </c>
    </row>
    <row r="279" spans="1:92" x14ac:dyDescent="0.2">
      <c r="A279" s="86" t="str">
        <f t="shared" si="303"/>
        <v>Fuels</v>
      </c>
      <c r="B279" s="86">
        <f t="shared" si="304"/>
        <v>1984</v>
      </c>
      <c r="D279" s="108">
        <f>Manufacturing!X340</f>
        <v>12300.647201830612</v>
      </c>
      <c r="E279" s="108">
        <f>NonManufacturing!H274</f>
        <v>2599.8651306314141</v>
      </c>
      <c r="F279" s="108">
        <f t="shared" si="328"/>
        <v>14900.512332462025</v>
      </c>
      <c r="G279" s="108"/>
      <c r="H279" s="126">
        <f t="shared" si="329"/>
        <v>777521.57579999999</v>
      </c>
      <c r="I279" s="126">
        <f t="shared" si="329"/>
        <v>844156.45757647674</v>
      </c>
      <c r="J279" s="126">
        <f t="shared" si="330"/>
        <v>1621678.0333764767</v>
      </c>
      <c r="L279" s="79">
        <f t="shared" si="331"/>
        <v>15.820329087555349</v>
      </c>
      <c r="M279" s="79">
        <f t="shared" si="332"/>
        <v>3.0798379936528275</v>
      </c>
      <c r="N279" s="79">
        <f t="shared" si="350"/>
        <v>9.188329634975597</v>
      </c>
      <c r="P279" s="262">
        <f>Manufacturing!BZ340</f>
        <v>1.0545039733553536</v>
      </c>
      <c r="Q279" s="262">
        <f>NonManufacturing!CR274</f>
        <v>1.0839266794624489</v>
      </c>
      <c r="R279" s="109"/>
      <c r="S279" s="262">
        <f>Manufacturing!CD340</f>
        <v>1.0550336222094092</v>
      </c>
      <c r="T279" s="262">
        <f>NonManufacturing!CV274</f>
        <v>1.010748755297626</v>
      </c>
      <c r="V279" s="112">
        <f t="shared" si="322"/>
        <v>0.96495262771579593</v>
      </c>
      <c r="W279" s="113">
        <f t="shared" si="334"/>
        <v>1.1129119537110974</v>
      </c>
      <c r="X279" s="112">
        <f t="shared" si="351"/>
        <v>1.0030485996766145</v>
      </c>
      <c r="Y279" s="112">
        <f t="shared" si="352"/>
        <v>1.0470907467478263</v>
      </c>
      <c r="Z279" s="112">
        <f t="shared" si="353"/>
        <v>1.0596305885655535</v>
      </c>
      <c r="AA279" s="112">
        <f t="shared" si="354"/>
        <v>1.0739072576700952</v>
      </c>
      <c r="AB279" s="112">
        <f t="shared" si="355"/>
        <v>1.0739073141498436</v>
      </c>
      <c r="AC279" s="112"/>
      <c r="AD279" s="112">
        <f t="shared" si="356"/>
        <v>1.0502829072597477</v>
      </c>
      <c r="AG279" s="89"/>
      <c r="AI279" s="109">
        <f t="shared" si="293"/>
        <v>0.82551840684246891</v>
      </c>
      <c r="AJ279" s="109">
        <f t="shared" si="294"/>
        <v>0.17448159315753112</v>
      </c>
      <c r="AL279" s="109">
        <f t="shared" si="305"/>
        <v>0.82479735645949814</v>
      </c>
      <c r="AM279" s="109">
        <f t="shared" si="306"/>
        <v>0.17520144494925574</v>
      </c>
      <c r="AN279" s="109">
        <f t="shared" si="307"/>
        <v>0.99999880140875386</v>
      </c>
      <c r="AO279" s="109"/>
      <c r="AP279" s="109">
        <f t="shared" si="308"/>
        <v>0.82479834505557437</v>
      </c>
      <c r="AQ279" s="109">
        <f t="shared" si="309"/>
        <v>0.17520165494442566</v>
      </c>
      <c r="AT279" s="19">
        <f t="shared" si="341"/>
        <v>-5.3285374364588009E-2</v>
      </c>
      <c r="AU279" s="19">
        <f t="shared" si="342"/>
        <v>-8.927510198850834E-2</v>
      </c>
      <c r="AV279" s="19"/>
      <c r="AW279" s="19">
        <f t="shared" si="295"/>
        <v>0.47945495949102268</v>
      </c>
      <c r="AX279" s="19">
        <f t="shared" si="296"/>
        <v>0.52054504050897732</v>
      </c>
      <c r="AY279" s="19"/>
      <c r="AZ279" s="19">
        <f t="shared" si="312"/>
        <v>-9.0965173009144428E-3</v>
      </c>
      <c r="BA279" s="19">
        <f t="shared" si="313"/>
        <v>8.4523123273634888E-3</v>
      </c>
      <c r="BB279" s="19"/>
      <c r="BC279" s="19"/>
      <c r="BD279" s="19">
        <f t="shared" si="343"/>
        <v>-2.2294804587048554E-2</v>
      </c>
      <c r="BE279" s="19">
        <f t="shared" si="344"/>
        <v>-1.3830788079519625E-2</v>
      </c>
      <c r="BF279" s="19"/>
      <c r="BG279" s="19"/>
      <c r="BH279" s="19">
        <f t="shared" si="316"/>
        <v>0.9421499502623385</v>
      </c>
      <c r="BI279" s="19">
        <f t="shared" si="317"/>
        <v>0.74447557661474439</v>
      </c>
      <c r="BJ279" s="19">
        <f t="shared" si="357"/>
        <v>1.0596305885655535</v>
      </c>
      <c r="BK279" s="19"/>
      <c r="BL279" s="19">
        <f t="shared" si="318"/>
        <v>0.99399616219116238</v>
      </c>
      <c r="BM279" s="19">
        <f t="shared" si="319"/>
        <v>1.2212048504186142</v>
      </c>
      <c r="BN279" s="19">
        <f t="shared" si="358"/>
        <v>1.0030485996766145</v>
      </c>
      <c r="BO279" s="19"/>
      <c r="BP279" s="19">
        <f t="shared" si="321"/>
        <v>0.97940317798819831</v>
      </c>
      <c r="BQ279" s="19">
        <f t="shared" si="320"/>
        <v>0.79932171575273248</v>
      </c>
      <c r="BR279" s="19">
        <f t="shared" si="359"/>
        <v>1.0470907467478263</v>
      </c>
      <c r="BU279" s="90"/>
      <c r="BW279" s="87">
        <f t="shared" si="349"/>
        <v>1998</v>
      </c>
      <c r="BX279" s="109">
        <f t="shared" si="345"/>
        <v>1.3554499440435852</v>
      </c>
      <c r="BY279" s="115">
        <f t="shared" si="346"/>
        <v>0.95298398633285664</v>
      </c>
      <c r="BZ279" s="109">
        <f t="shared" si="347"/>
        <v>0.93636374276418799</v>
      </c>
      <c r="CA279" s="109">
        <f t="shared" si="348"/>
        <v>1.2095209588744236</v>
      </c>
      <c r="CD279" s="89"/>
      <c r="CF279" s="112">
        <f t="shared" si="360"/>
        <v>0.77000063625274062</v>
      </c>
      <c r="CG279" s="112">
        <f t="shared" si="361"/>
        <v>1.1934654860446416</v>
      </c>
      <c r="CH279" s="112">
        <f t="shared" si="362"/>
        <v>0.93080484100060301</v>
      </c>
      <c r="CI279" s="112">
        <f t="shared" si="323"/>
        <v>1.1592084445061586</v>
      </c>
      <c r="CJ279" s="112">
        <f t="shared" si="324"/>
        <v>1.1060875783055062</v>
      </c>
      <c r="CK279" s="112">
        <f t="shared" si="325"/>
        <v>0.91896880377677503</v>
      </c>
      <c r="CL279" s="112">
        <f t="shared" si="326"/>
        <v>0.9189691836000603</v>
      </c>
      <c r="CM279" s="112"/>
      <c r="CN279" s="112">
        <f t="shared" si="327"/>
        <v>1.0789968318751111</v>
      </c>
    </row>
    <row r="280" spans="1:92" x14ac:dyDescent="0.2">
      <c r="A280" s="86" t="str">
        <f t="shared" si="303"/>
        <v>Fuels</v>
      </c>
      <c r="B280" s="86">
        <f t="shared" si="304"/>
        <v>1985</v>
      </c>
      <c r="D280" s="108">
        <f>Manufacturing!X341</f>
        <v>11405.411661116657</v>
      </c>
      <c r="E280" s="108">
        <f>NonManufacturing!H275</f>
        <v>2469.633360117773</v>
      </c>
      <c r="F280" s="108">
        <f>D280+E280</f>
        <v>13875.045021234429</v>
      </c>
      <c r="G280" s="108"/>
      <c r="H280" s="126">
        <f t="shared" si="329"/>
        <v>802065.80316000001</v>
      </c>
      <c r="I280" s="126">
        <f t="shared" si="329"/>
        <v>878512.06853848882</v>
      </c>
      <c r="J280" s="126">
        <f t="shared" si="330"/>
        <v>1680577.8716984889</v>
      </c>
      <c r="L280" s="79">
        <f>D280/H280*1000</f>
        <v>14.220044809517269</v>
      </c>
      <c r="M280" s="79">
        <f>E280/I280*1000</f>
        <v>2.8111547337378155</v>
      </c>
      <c r="N280" s="79">
        <f>F280/J280*1000</f>
        <v>8.2561155034199682</v>
      </c>
      <c r="P280" s="262">
        <f>Manufacturing!BZ341</f>
        <v>1</v>
      </c>
      <c r="Q280" s="262">
        <f>NonManufacturing!CR275</f>
        <v>1</v>
      </c>
      <c r="R280" s="109"/>
      <c r="S280" s="262">
        <f>Manufacturing!CD341</f>
        <v>1</v>
      </c>
      <c r="T280" s="262">
        <f>NonManufacturing!CV275</f>
        <v>1</v>
      </c>
      <c r="V280" s="112">
        <f t="shared" si="322"/>
        <v>1</v>
      </c>
      <c r="W280" s="113">
        <f t="shared" si="334"/>
        <v>1</v>
      </c>
      <c r="X280" s="112">
        <f t="shared" ref="X280:X305" si="363">BN280</f>
        <v>1</v>
      </c>
      <c r="Y280" s="112">
        <f t="shared" ref="Y280:Y305" si="364">BR280</f>
        <v>1</v>
      </c>
      <c r="Z280" s="112">
        <f t="shared" ref="Z280:Z305" si="365">BJ280</f>
        <v>1</v>
      </c>
      <c r="AA280" s="112">
        <f t="shared" ref="AA280:AA305" si="366">V280*X280*Y280*Z280</f>
        <v>1</v>
      </c>
      <c r="AB280" s="112">
        <f t="shared" si="355"/>
        <v>1</v>
      </c>
      <c r="AC280" s="112"/>
      <c r="AD280" s="112">
        <f t="shared" ref="AD280:AD305" si="367">X280*Y280</f>
        <v>1</v>
      </c>
      <c r="AF280" s="87">
        <f>AF46</f>
        <v>1985</v>
      </c>
      <c r="AG280" s="89"/>
      <c r="AI280" s="109">
        <f t="shared" si="293"/>
        <v>0.82200898401855749</v>
      </c>
      <c r="AJ280" s="109">
        <f t="shared" si="294"/>
        <v>0.1779910159814426</v>
      </c>
      <c r="AL280" s="109">
        <f t="shared" si="305"/>
        <v>0.82376244951663158</v>
      </c>
      <c r="AM280" s="109">
        <f t="shared" si="306"/>
        <v>0.1762304807721963</v>
      </c>
      <c r="AN280" s="109">
        <f t="shared" si="307"/>
        <v>0.99999293028882785</v>
      </c>
      <c r="AO280" s="109"/>
      <c r="AP280" s="109">
        <f t="shared" si="308"/>
        <v>0.8237682733203967</v>
      </c>
      <c r="AQ280" s="109">
        <f t="shared" si="309"/>
        <v>0.1762317266796033</v>
      </c>
      <c r="AT280" s="19">
        <f t="shared" si="341"/>
        <v>-5.3070488928980322E-2</v>
      </c>
      <c r="AU280" s="19">
        <f t="shared" si="342"/>
        <v>-8.0590261857563211E-2</v>
      </c>
      <c r="AV280" s="19"/>
      <c r="AW280" s="19">
        <f t="shared" si="295"/>
        <v>0.47725595860035097</v>
      </c>
      <c r="AX280" s="19">
        <f t="shared" si="296"/>
        <v>0.52274404139964892</v>
      </c>
      <c r="AY280" s="19"/>
      <c r="AZ280" s="19">
        <f t="shared" si="312"/>
        <v>-4.5970098628945718E-3</v>
      </c>
      <c r="BA280" s="19">
        <f t="shared" si="313"/>
        <v>4.2155222081237953E-3</v>
      </c>
      <c r="BB280" s="19"/>
      <c r="BC280" s="19"/>
      <c r="BD280" s="19">
        <f t="shared" si="343"/>
        <v>-5.3572635813016418E-2</v>
      </c>
      <c r="BE280" s="19">
        <f t="shared" si="344"/>
        <v>-1.0691398073850399E-2</v>
      </c>
      <c r="BF280" s="19"/>
      <c r="BG280" s="19"/>
      <c r="BH280" s="19">
        <f t="shared" si="316"/>
        <v>0.94372511589508123</v>
      </c>
      <c r="BI280" s="19">
        <f t="shared" si="317"/>
        <v>0.70258029982180703</v>
      </c>
      <c r="BJ280" s="19">
        <f t="shared" si="357"/>
        <v>1</v>
      </c>
      <c r="BK280" s="19"/>
      <c r="BL280" s="19">
        <f t="shared" si="318"/>
        <v>0.99696066603592548</v>
      </c>
      <c r="BM280" s="19">
        <f t="shared" si="319"/>
        <v>1.2174932010396444</v>
      </c>
      <c r="BN280" s="19">
        <f t="shared" si="358"/>
        <v>1</v>
      </c>
      <c r="BO280" s="19"/>
      <c r="BP280" s="19">
        <f t="shared" si="321"/>
        <v>0.9550270624641789</v>
      </c>
      <c r="BQ280" s="19">
        <f t="shared" si="320"/>
        <v>0.76337387015915947</v>
      </c>
      <c r="BR280" s="19">
        <f t="shared" si="359"/>
        <v>1</v>
      </c>
      <c r="BU280" s="90"/>
      <c r="BW280" s="87">
        <f t="shared" si="349"/>
        <v>1999</v>
      </c>
      <c r="BX280" s="109">
        <f t="shared" si="345"/>
        <v>1.3821585760040638</v>
      </c>
      <c r="BY280" s="115">
        <f t="shared" si="346"/>
        <v>0.94711394956212547</v>
      </c>
      <c r="BZ280" s="109">
        <f t="shared" si="347"/>
        <v>0.93795512724193641</v>
      </c>
      <c r="CA280" s="109">
        <f t="shared" si="348"/>
        <v>1.2278401457735506</v>
      </c>
      <c r="CD280" s="89"/>
      <c r="CF280" s="112">
        <f t="shared" si="360"/>
        <v>0.79796729304262393</v>
      </c>
      <c r="CG280" s="112">
        <f t="shared" si="361"/>
        <v>1.07238086720601</v>
      </c>
      <c r="CH280" s="112">
        <f t="shared" si="362"/>
        <v>0.9279758142334249</v>
      </c>
      <c r="CI280" s="112">
        <f t="shared" si="323"/>
        <v>1.1070754355403867</v>
      </c>
      <c r="CJ280" s="112">
        <f t="shared" si="324"/>
        <v>1.0438426280264737</v>
      </c>
      <c r="CK280" s="112">
        <f t="shared" si="325"/>
        <v>0.85572454903650785</v>
      </c>
      <c r="CL280" s="112">
        <f t="shared" si="326"/>
        <v>0.85572485771508155</v>
      </c>
      <c r="CM280" s="112"/>
      <c r="CN280" s="112">
        <f t="shared" si="327"/>
        <v>1.0273392287134138</v>
      </c>
    </row>
    <row r="281" spans="1:92" x14ac:dyDescent="0.2">
      <c r="A281" s="86" t="str">
        <f t="shared" si="303"/>
        <v>Fuels</v>
      </c>
      <c r="B281" s="86">
        <f t="shared" si="304"/>
        <v>1986</v>
      </c>
      <c r="D281" s="108">
        <f>Manufacturing!X342</f>
        <v>11805.210783452882</v>
      </c>
      <c r="E281" s="108">
        <f>NonManufacturing!H276</f>
        <v>2330.2818148615802</v>
      </c>
      <c r="F281" s="108">
        <f t="shared" ref="F281:F295" si="368">D281+E281</f>
        <v>14135.492598314462</v>
      </c>
      <c r="G281" s="108"/>
      <c r="H281" s="126">
        <f t="shared" si="329"/>
        <v>801579.31272000005</v>
      </c>
      <c r="I281" s="126">
        <f t="shared" si="329"/>
        <v>864220.20043966675</v>
      </c>
      <c r="J281" s="126">
        <f t="shared" si="330"/>
        <v>1665799.5131596667</v>
      </c>
      <c r="L281" s="79">
        <f t="shared" ref="L281:L305" si="369">D281/H281*1000</f>
        <v>14.727439438767757</v>
      </c>
      <c r="M281" s="79">
        <f t="shared" ref="M281:M305" si="370">E281/I281*1000</f>
        <v>2.6963982254477084</v>
      </c>
      <c r="N281" s="79">
        <f t="shared" ref="N281:N305" si="371">F281/J281*1000</f>
        <v>8.4857106072161379</v>
      </c>
      <c r="P281" s="262">
        <f>Manufacturing!BZ342</f>
        <v>1.0452607980018094</v>
      </c>
      <c r="Q281" s="262">
        <f>NonManufacturing!CR276</f>
        <v>0.97478554054763522</v>
      </c>
      <c r="R281" s="109"/>
      <c r="S281" s="262">
        <f>Manufacturing!CD342</f>
        <v>0.99083562315416085</v>
      </c>
      <c r="T281" s="262">
        <f>NonManufacturing!CV276</f>
        <v>0.9839889086032434</v>
      </c>
      <c r="V281" s="112">
        <f t="shared" si="322"/>
        <v>0.99120638276411055</v>
      </c>
      <c r="W281" s="113">
        <f t="shared" si="334"/>
        <v>1.0278090954155212</v>
      </c>
      <c r="X281" s="112">
        <f t="shared" si="363"/>
        <v>1.0055344219640254</v>
      </c>
      <c r="Y281" s="112">
        <f t="shared" si="364"/>
        <v>0.9896590274898921</v>
      </c>
      <c r="Z281" s="112">
        <f t="shared" si="365"/>
        <v>1.0328325565094416</v>
      </c>
      <c r="AA281" s="112">
        <f t="shared" si="366"/>
        <v>1.0187709245868812</v>
      </c>
      <c r="AB281" s="112">
        <f t="shared" si="355"/>
        <v>1.0187709356388712</v>
      </c>
      <c r="AC281" s="112"/>
      <c r="AD281" s="112">
        <f t="shared" si="367"/>
        <v>0.99513621814852815</v>
      </c>
      <c r="AF281" s="87">
        <f t="shared" ref="AF281:AF306" si="372">AF47</f>
        <v>1986</v>
      </c>
      <c r="AG281" s="89"/>
      <c r="AI281" s="109">
        <f t="shared" si="293"/>
        <v>0.83514675568225705</v>
      </c>
      <c r="AJ281" s="109">
        <f t="shared" si="294"/>
        <v>0.16485324431774287</v>
      </c>
      <c r="AL281" s="109">
        <f t="shared" si="305"/>
        <v>0.82856051039396728</v>
      </c>
      <c r="AM281" s="109">
        <f t="shared" si="306"/>
        <v>0.17133819083024529</v>
      </c>
      <c r="AN281" s="109">
        <f t="shared" si="307"/>
        <v>0.99989870122421254</v>
      </c>
      <c r="AO281" s="109"/>
      <c r="AP281" s="109">
        <f t="shared" si="308"/>
        <v>0.82864445106242302</v>
      </c>
      <c r="AQ281" s="109">
        <f t="shared" si="309"/>
        <v>0.17135554893757707</v>
      </c>
      <c r="AT281" s="19">
        <f t="shared" si="341"/>
        <v>4.4266421745840993E-2</v>
      </c>
      <c r="AU281" s="19">
        <f t="shared" si="342"/>
        <v>-2.5537790591371262E-2</v>
      </c>
      <c r="AV281" s="19"/>
      <c r="AW281" s="19">
        <f t="shared" si="295"/>
        <v>0.48119795112652836</v>
      </c>
      <c r="AX281" s="19">
        <f t="shared" si="296"/>
        <v>0.5188020488734717</v>
      </c>
      <c r="AY281" s="19"/>
      <c r="AZ281" s="19">
        <f t="shared" si="312"/>
        <v>8.2257784407609707E-3</v>
      </c>
      <c r="BA281" s="19">
        <f t="shared" si="313"/>
        <v>-7.569537988379939E-3</v>
      </c>
      <c r="BB281" s="19"/>
      <c r="BC281" s="19"/>
      <c r="BD281" s="19">
        <f t="shared" si="343"/>
        <v>-9.2066280829398283E-3</v>
      </c>
      <c r="BE281" s="19">
        <f t="shared" si="344"/>
        <v>-1.6140653738081566E-2</v>
      </c>
      <c r="BF281" s="19"/>
      <c r="BG281" s="19"/>
      <c r="BH281" s="19">
        <f t="shared" si="316"/>
        <v>1.0328325565094416</v>
      </c>
      <c r="BI281" s="19">
        <f t="shared" si="317"/>
        <v>0.72564780721812694</v>
      </c>
      <c r="BJ281" s="19">
        <f t="shared" si="357"/>
        <v>1.0328325565094416</v>
      </c>
      <c r="BK281" s="19"/>
      <c r="BL281" s="19">
        <f t="shared" si="318"/>
        <v>1.0055344219640254</v>
      </c>
      <c r="BM281" s="19">
        <f t="shared" si="319"/>
        <v>1.2242313221525298</v>
      </c>
      <c r="BN281" s="19">
        <f t="shared" si="358"/>
        <v>1.0055344219640254</v>
      </c>
      <c r="BO281" s="19"/>
      <c r="BP281" s="19">
        <f t="shared" si="321"/>
        <v>0.9896590274898921</v>
      </c>
      <c r="BQ281" s="19">
        <f t="shared" si="320"/>
        <v>0.75547984195290896</v>
      </c>
      <c r="BR281" s="19">
        <f t="shared" si="359"/>
        <v>0.9896590274898921</v>
      </c>
      <c r="BU281" s="90"/>
      <c r="BW281" s="87">
        <f>BW280+1</f>
        <v>2000</v>
      </c>
      <c r="BX281" s="109">
        <f>V295</f>
        <v>1.4143048811044991</v>
      </c>
      <c r="BY281" s="115">
        <f>AD295</f>
        <v>0.9180550898242551</v>
      </c>
      <c r="BZ281" s="109">
        <f>Z295</f>
        <v>0.9331121894236013</v>
      </c>
      <c r="CA281" s="109">
        <f>AB295</f>
        <v>1.2115609414672195</v>
      </c>
      <c r="CD281" s="89"/>
      <c r="CF281" s="112">
        <f t="shared" si="360"/>
        <v>0.79095027410084828</v>
      </c>
      <c r="CG281" s="112">
        <f t="shared" si="361"/>
        <v>1.1022028090639213</v>
      </c>
      <c r="CH281" s="112">
        <f t="shared" si="362"/>
        <v>0.93311162396180269</v>
      </c>
      <c r="CI281" s="112">
        <f t="shared" si="323"/>
        <v>1.0956271988948478</v>
      </c>
      <c r="CJ281" s="112">
        <f t="shared" si="324"/>
        <v>1.0781146500981167</v>
      </c>
      <c r="CK281" s="112">
        <f t="shared" si="325"/>
        <v>0.8717872900136151</v>
      </c>
      <c r="CL281" s="112">
        <f t="shared" si="326"/>
        <v>0.87178761394383364</v>
      </c>
      <c r="CM281" s="112"/>
      <c r="CN281" s="112">
        <f t="shared" si="327"/>
        <v>1.0223424748174925</v>
      </c>
    </row>
    <row r="282" spans="1:92" x14ac:dyDescent="0.2">
      <c r="A282" s="86" t="str">
        <f t="shared" si="303"/>
        <v>Fuels</v>
      </c>
      <c r="B282" s="86">
        <f t="shared" si="304"/>
        <v>1987</v>
      </c>
      <c r="D282" s="108">
        <f>Manufacturing!X343</f>
        <v>12072.958350736657</v>
      </c>
      <c r="E282" s="108">
        <f>NonManufacturing!H277</f>
        <v>2238.447142346583</v>
      </c>
      <c r="F282" s="108">
        <f t="shared" si="368"/>
        <v>14311.405493083239</v>
      </c>
      <c r="G282" s="108"/>
      <c r="H282" s="126">
        <f t="shared" si="329"/>
        <v>860664.36132000003</v>
      </c>
      <c r="I282" s="126">
        <f t="shared" si="329"/>
        <v>888804.14772501984</v>
      </c>
      <c r="J282" s="126">
        <f t="shared" si="330"/>
        <v>1749468.5090450197</v>
      </c>
      <c r="L282" s="79">
        <f t="shared" si="369"/>
        <v>14.027487245109549</v>
      </c>
      <c r="M282" s="79">
        <f t="shared" si="370"/>
        <v>2.5184931326840729</v>
      </c>
      <c r="N282" s="79">
        <f t="shared" si="371"/>
        <v>8.1804304673625641</v>
      </c>
      <c r="P282" s="262">
        <f>Manufacturing!BZ343</f>
        <v>0.97077669302840086</v>
      </c>
      <c r="Q282" s="262">
        <f>NonManufacturing!CR277</f>
        <v>0.93048125222930722</v>
      </c>
      <c r="R282" s="109"/>
      <c r="S282" s="262">
        <f>Manufacturing!CD343</f>
        <v>1.0161542038785689</v>
      </c>
      <c r="T282" s="262">
        <f>NonManufacturing!CV277</f>
        <v>0.96282729334162176</v>
      </c>
      <c r="V282" s="112">
        <f t="shared" si="322"/>
        <v>1.0409922316047788</v>
      </c>
      <c r="W282" s="113">
        <f t="shared" si="334"/>
        <v>0.99083285159636481</v>
      </c>
      <c r="X282" s="112">
        <f t="shared" si="363"/>
        <v>1.0209317307351291</v>
      </c>
      <c r="Y282" s="112">
        <f t="shared" si="364"/>
        <v>1.0073197546119348</v>
      </c>
      <c r="Z282" s="112">
        <f t="shared" si="365"/>
        <v>0.96346596918101945</v>
      </c>
      <c r="AA282" s="112">
        <f t="shared" si="366"/>
        <v>1.0314493844659058</v>
      </c>
      <c r="AB282" s="112">
        <f t="shared" si="355"/>
        <v>1.0314493013306265</v>
      </c>
      <c r="AC282" s="112"/>
      <c r="AD282" s="112">
        <f t="shared" si="367"/>
        <v>1.0284047004796482</v>
      </c>
      <c r="AF282" s="87">
        <f t="shared" si="372"/>
        <v>1987</v>
      </c>
      <c r="AG282" s="89"/>
      <c r="AI282" s="109">
        <f t="shared" si="293"/>
        <v>0.84358998538414465</v>
      </c>
      <c r="AJ282" s="109">
        <f t="shared" si="294"/>
        <v>0.15641001461585541</v>
      </c>
      <c r="AL282" s="109">
        <f t="shared" si="305"/>
        <v>0.83936129292866257</v>
      </c>
      <c r="AM282" s="109">
        <f t="shared" si="306"/>
        <v>0.16059463941732938</v>
      </c>
      <c r="AN282" s="109">
        <f t="shared" si="307"/>
        <v>0.99995593234599189</v>
      </c>
      <c r="AO282" s="109"/>
      <c r="AP282" s="109">
        <f t="shared" si="308"/>
        <v>0.83939828324178345</v>
      </c>
      <c r="AQ282" s="109">
        <f t="shared" si="309"/>
        <v>0.16060171675821658</v>
      </c>
      <c r="AT282" s="19">
        <f t="shared" si="341"/>
        <v>-7.3925235169084058E-2</v>
      </c>
      <c r="AU282" s="19">
        <f t="shared" si="342"/>
        <v>-4.651556057236244E-2</v>
      </c>
      <c r="AV282" s="19"/>
      <c r="AW282" s="19">
        <f t="shared" si="295"/>
        <v>0.49195761848254693</v>
      </c>
      <c r="AX282" s="19">
        <f t="shared" si="296"/>
        <v>0.50804238151745318</v>
      </c>
      <c r="AY282" s="19"/>
      <c r="AZ282" s="19">
        <f t="shared" si="312"/>
        <v>2.2113845236632814E-2</v>
      </c>
      <c r="BA282" s="19">
        <f t="shared" si="313"/>
        <v>-2.0957529406940047E-2</v>
      </c>
      <c r="BB282" s="19"/>
      <c r="BC282" s="19"/>
      <c r="BD282" s="19">
        <f t="shared" si="343"/>
        <v>2.5231741193530846E-2</v>
      </c>
      <c r="BE282" s="19">
        <f t="shared" si="344"/>
        <v>-2.1740571854067962E-2</v>
      </c>
      <c r="BF282" s="19"/>
      <c r="BG282" s="19"/>
      <c r="BH282" s="19">
        <f t="shared" si="316"/>
        <v>0.93283849652953099</v>
      </c>
      <c r="BI282" s="19">
        <f t="shared" si="317"/>
        <v>0.6769122094953085</v>
      </c>
      <c r="BJ282" s="19">
        <f t="shared" si="357"/>
        <v>0.96346596918101945</v>
      </c>
      <c r="BK282" s="19"/>
      <c r="BL282" s="19">
        <f t="shared" si="318"/>
        <v>1.015312562588389</v>
      </c>
      <c r="BM282" s="19">
        <f t="shared" si="319"/>
        <v>1.2429774408956566</v>
      </c>
      <c r="BN282" s="19">
        <f t="shared" si="358"/>
        <v>1.0209317307351291</v>
      </c>
      <c r="BO282" s="19"/>
      <c r="BP282" s="19">
        <f t="shared" si="321"/>
        <v>1.0178452645117948</v>
      </c>
      <c r="BQ282" s="19">
        <f t="shared" si="320"/>
        <v>0.76896157956588751</v>
      </c>
      <c r="BR282" s="19">
        <f t="shared" si="359"/>
        <v>1.0073197546119348</v>
      </c>
      <c r="BU282" s="90"/>
      <c r="CD282" s="89"/>
      <c r="CF282" s="112">
        <f t="shared" si="360"/>
        <v>0.8306777531320656</v>
      </c>
      <c r="CG282" s="112">
        <f t="shared" si="361"/>
        <v>1.0625501926511136</v>
      </c>
      <c r="CH282" s="112">
        <f t="shared" si="362"/>
        <v>0.94739995410567113</v>
      </c>
      <c r="CI282" s="112">
        <f t="shared" si="323"/>
        <v>1.115178956065443</v>
      </c>
      <c r="CJ282" s="112">
        <f t="shared" si="324"/>
        <v>1.0057068492839887</v>
      </c>
      <c r="CK282" s="112">
        <f t="shared" si="325"/>
        <v>0.88263655937607088</v>
      </c>
      <c r="CL282" s="112">
        <f t="shared" si="326"/>
        <v>0.8826368066214707</v>
      </c>
      <c r="CM282" s="112"/>
      <c r="CN282" s="112">
        <f t="shared" si="327"/>
        <v>1.0565204917960112</v>
      </c>
    </row>
    <row r="283" spans="1:92" x14ac:dyDescent="0.2">
      <c r="A283" s="86" t="str">
        <f t="shared" si="303"/>
        <v>Fuels</v>
      </c>
      <c r="B283" s="86">
        <f t="shared" si="304"/>
        <v>1988</v>
      </c>
      <c r="D283" s="108">
        <f>Manufacturing!X344</f>
        <v>13042.14548402298</v>
      </c>
      <c r="E283" s="108">
        <f>NonManufacturing!H278</f>
        <v>2244.6224459833406</v>
      </c>
      <c r="F283" s="108">
        <f t="shared" si="368"/>
        <v>15286.767930006321</v>
      </c>
      <c r="G283" s="108"/>
      <c r="H283" s="126">
        <f t="shared" si="329"/>
        <v>920926.40292000002</v>
      </c>
      <c r="I283" s="126">
        <f t="shared" si="329"/>
        <v>971053.77589209331</v>
      </c>
      <c r="J283" s="126">
        <f t="shared" si="330"/>
        <v>1891980.1788120933</v>
      </c>
      <c r="L283" s="79">
        <f t="shared" si="369"/>
        <v>14.161984543683387</v>
      </c>
      <c r="M283" s="79">
        <f t="shared" si="370"/>
        <v>2.3115325862578904</v>
      </c>
      <c r="N283" s="79">
        <f t="shared" si="371"/>
        <v>8.0797717128328124</v>
      </c>
      <c r="P283" s="262">
        <f>Manufacturing!BZ344</f>
        <v>1.0023618925812905</v>
      </c>
      <c r="Q283" s="262">
        <f>NonManufacturing!CR278</f>
        <v>0.92763116724172245</v>
      </c>
      <c r="R283" s="109"/>
      <c r="S283" s="262">
        <f>Manufacturing!CD344</f>
        <v>0.99357046957344408</v>
      </c>
      <c r="T283" s="262">
        <f>NonManufacturing!CV278</f>
        <v>0.88642079773397753</v>
      </c>
      <c r="V283" s="112">
        <f t="shared" si="322"/>
        <v>1.1257914379771936</v>
      </c>
      <c r="W283" s="113">
        <f t="shared" si="334"/>
        <v>0.97864082806083463</v>
      </c>
      <c r="X283" s="112">
        <f t="shared" si="363"/>
        <v>1.0133245607127048</v>
      </c>
      <c r="Y283" s="112">
        <f t="shared" si="364"/>
        <v>0.97598456126986022</v>
      </c>
      <c r="Z283" s="112">
        <f t="shared" si="365"/>
        <v>0.98953662625229866</v>
      </c>
      <c r="AA283" s="112">
        <f t="shared" si="366"/>
        <v>1.1017456180629441</v>
      </c>
      <c r="AB283" s="112">
        <f t="shared" si="355"/>
        <v>1.1017454650857985</v>
      </c>
      <c r="AC283" s="112"/>
      <c r="AD283" s="112">
        <f t="shared" si="367"/>
        <v>0.98898912681116302</v>
      </c>
      <c r="AF283" s="87">
        <f t="shared" si="372"/>
        <v>1988</v>
      </c>
      <c r="AG283" s="89"/>
      <c r="AI283" s="109">
        <f t="shared" si="293"/>
        <v>0.85316566220794243</v>
      </c>
      <c r="AJ283" s="109">
        <f t="shared" si="294"/>
        <v>0.14683433779205757</v>
      </c>
      <c r="AL283" s="109">
        <f t="shared" si="305"/>
        <v>0.84836881696335509</v>
      </c>
      <c r="AM283" s="109">
        <f t="shared" si="306"/>
        <v>0.15157176692169899</v>
      </c>
      <c r="AN283" s="109">
        <f t="shared" si="307"/>
        <v>0.99994058388505414</v>
      </c>
      <c r="AO283" s="109"/>
      <c r="AP283" s="109">
        <f t="shared" si="308"/>
        <v>0.84841922673765324</v>
      </c>
      <c r="AQ283" s="109">
        <f t="shared" si="309"/>
        <v>0.15158077326234673</v>
      </c>
      <c r="AT283" s="19">
        <f t="shared" si="341"/>
        <v>3.2017921120453374E-2</v>
      </c>
      <c r="AU283" s="19">
        <f t="shared" si="342"/>
        <v>-3.0677231289989631E-3</v>
      </c>
      <c r="AV283" s="19"/>
      <c r="AW283" s="19">
        <f t="shared" si="295"/>
        <v>0.48675266962797503</v>
      </c>
      <c r="AX283" s="19">
        <f t="shared" si="296"/>
        <v>0.51324733037202497</v>
      </c>
      <c r="AY283" s="19"/>
      <c r="AZ283" s="19">
        <f t="shared" si="312"/>
        <v>-1.0636442651237032E-2</v>
      </c>
      <c r="BA283" s="19">
        <f t="shared" si="313"/>
        <v>1.0192982184644636E-2</v>
      </c>
      <c r="BB283" s="19"/>
      <c r="BC283" s="19"/>
      <c r="BD283" s="19">
        <f t="shared" si="343"/>
        <v>-2.2475401993823925E-2</v>
      </c>
      <c r="BE283" s="19">
        <f t="shared" si="344"/>
        <v>-8.2682274524685656E-2</v>
      </c>
      <c r="BF283" s="19"/>
      <c r="BG283" s="19"/>
      <c r="BH283" s="19">
        <f t="shared" si="316"/>
        <v>1.0270592401861793</v>
      </c>
      <c r="BI283" s="19">
        <f t="shared" si="317"/>
        <v>0.69522893955699938</v>
      </c>
      <c r="BJ283" s="19">
        <f t="shared" si="357"/>
        <v>0.98953662625229866</v>
      </c>
      <c r="BK283" s="19"/>
      <c r="BL283" s="19">
        <f t="shared" si="318"/>
        <v>0.992548796561601</v>
      </c>
      <c r="BM283" s="19">
        <f t="shared" si="319"/>
        <v>1.2337157631142026</v>
      </c>
      <c r="BN283" s="19">
        <f t="shared" si="358"/>
        <v>1.0133245607127048</v>
      </c>
      <c r="BO283" s="19"/>
      <c r="BP283" s="19">
        <f t="shared" si="321"/>
        <v>0.96889250588146525</v>
      </c>
      <c r="BQ283" s="19">
        <f t="shared" si="320"/>
        <v>0.74504111175216248</v>
      </c>
      <c r="BR283" s="19">
        <f t="shared" si="359"/>
        <v>0.97598456126986022</v>
      </c>
      <c r="BU283" s="90"/>
      <c r="CD283" s="89"/>
      <c r="CF283" s="112">
        <f t="shared" si="360"/>
        <v>0.89834474629322425</v>
      </c>
      <c r="CG283" s="112">
        <f t="shared" si="361"/>
        <v>1.0494756998790855</v>
      </c>
      <c r="CH283" s="112">
        <f t="shared" si="362"/>
        <v>0.94034068431009987</v>
      </c>
      <c r="CI283" s="112">
        <f t="shared" si="323"/>
        <v>1.0804885332485237</v>
      </c>
      <c r="CJ283" s="112">
        <f t="shared" si="324"/>
        <v>1.0329205124756498</v>
      </c>
      <c r="CK283" s="112">
        <f t="shared" si="325"/>
        <v>0.94279077216986151</v>
      </c>
      <c r="CL283" s="112">
        <f t="shared" si="326"/>
        <v>0.94279098134878125</v>
      </c>
      <c r="CM283" s="112"/>
      <c r="CN283" s="112">
        <f t="shared" si="327"/>
        <v>1.0160273267441329</v>
      </c>
    </row>
    <row r="284" spans="1:92" x14ac:dyDescent="0.2">
      <c r="A284" s="86" t="str">
        <f t="shared" si="303"/>
        <v>Fuels</v>
      </c>
      <c r="B284" s="86">
        <f t="shared" si="304"/>
        <v>1989</v>
      </c>
      <c r="D284" s="108">
        <f>Manufacturing!X345</f>
        <v>13104.295331447778</v>
      </c>
      <c r="E284" s="108">
        <f>NonManufacturing!H279</f>
        <v>2196.7088755225891</v>
      </c>
      <c r="F284" s="108">
        <f t="shared" si="368"/>
        <v>15301.004206970367</v>
      </c>
      <c r="G284" s="108"/>
      <c r="H284" s="126">
        <f t="shared" si="329"/>
        <v>931535.03315999999</v>
      </c>
      <c r="I284" s="126">
        <f t="shared" si="329"/>
        <v>967958.41491508135</v>
      </c>
      <c r="J284" s="126">
        <f t="shared" si="330"/>
        <v>1899493.4480750812</v>
      </c>
      <c r="L284" s="79">
        <f t="shared" si="369"/>
        <v>14.067420832252253</v>
      </c>
      <c r="M284" s="79">
        <f t="shared" si="370"/>
        <v>2.2694248447804504</v>
      </c>
      <c r="N284" s="79">
        <f t="shared" si="371"/>
        <v>8.0553077045231074</v>
      </c>
      <c r="P284" s="262">
        <f>Manufacturing!BZ345</f>
        <v>1.0014246058532932</v>
      </c>
      <c r="Q284" s="262">
        <f>NonManufacturing!CR279</f>
        <v>0.8963941198514157</v>
      </c>
      <c r="R284" s="109"/>
      <c r="S284" s="262">
        <f>Manufacturing!CD345</f>
        <v>0.98785983396282173</v>
      </c>
      <c r="T284" s="262">
        <f>NonManufacturing!CV279</f>
        <v>0.90060023304588155</v>
      </c>
      <c r="V284" s="112">
        <f t="shared" si="322"/>
        <v>1.1302620842885094</v>
      </c>
      <c r="W284" s="113">
        <f t="shared" si="334"/>
        <v>0.97567769021476514</v>
      </c>
      <c r="X284" s="112">
        <f t="shared" si="363"/>
        <v>1.0187744729557866</v>
      </c>
      <c r="Y284" s="112">
        <f t="shared" si="364"/>
        <v>0.97342787171963185</v>
      </c>
      <c r="Z284" s="112">
        <f t="shared" si="365"/>
        <v>0.98384028806891743</v>
      </c>
      <c r="AA284" s="112">
        <f t="shared" si="366"/>
        <v>1.1027716516539665</v>
      </c>
      <c r="AB284" s="112">
        <f t="shared" si="355"/>
        <v>1.102771499735939</v>
      </c>
      <c r="AC284" s="112"/>
      <c r="AD284" s="112">
        <f t="shared" si="367"/>
        <v>0.99170346697164102</v>
      </c>
      <c r="AF284" s="87">
        <f t="shared" si="372"/>
        <v>1989</v>
      </c>
      <c r="AG284" s="89"/>
      <c r="AI284" s="109">
        <f t="shared" si="293"/>
        <v>0.85643367939720727</v>
      </c>
      <c r="AJ284" s="109">
        <f t="shared" si="294"/>
        <v>0.14356632060279281</v>
      </c>
      <c r="AL284" s="109">
        <f t="shared" si="305"/>
        <v>0.85479862962814646</v>
      </c>
      <c r="AM284" s="109">
        <f t="shared" si="306"/>
        <v>0.14519419956425855</v>
      </c>
      <c r="AN284" s="109">
        <f t="shared" si="307"/>
        <v>0.99999282919240495</v>
      </c>
      <c r="AO284" s="109"/>
      <c r="AP284" s="109">
        <f t="shared" si="308"/>
        <v>0.85480475926860655</v>
      </c>
      <c r="AQ284" s="109">
        <f t="shared" si="309"/>
        <v>0.14519524073139356</v>
      </c>
      <c r="AT284" s="19">
        <f t="shared" si="341"/>
        <v>-9.3551563211764592E-4</v>
      </c>
      <c r="AU284" s="19">
        <f t="shared" si="342"/>
        <v>-3.4254022521524007E-2</v>
      </c>
      <c r="AV284" s="19"/>
      <c r="AW284" s="19">
        <f t="shared" si="295"/>
        <v>0.49041234340871454</v>
      </c>
      <c r="AX284" s="19">
        <f t="shared" si="296"/>
        <v>0.50958765659128558</v>
      </c>
      <c r="AY284" s="19"/>
      <c r="AZ284" s="19">
        <f t="shared" si="312"/>
        <v>7.4904255532033349E-3</v>
      </c>
      <c r="BA284" s="19">
        <f t="shared" si="313"/>
        <v>-7.1559722621937685E-3</v>
      </c>
      <c r="BB284" s="19"/>
      <c r="BC284" s="19"/>
      <c r="BD284" s="19">
        <f t="shared" si="343"/>
        <v>-5.764170874000509E-3</v>
      </c>
      <c r="BE284" s="19">
        <f t="shared" si="344"/>
        <v>1.5869687769492734E-2</v>
      </c>
      <c r="BF284" s="19"/>
      <c r="BG284" s="19"/>
      <c r="BH284" s="19">
        <f t="shared" si="316"/>
        <v>0.99424342865917448</v>
      </c>
      <c r="BI284" s="19">
        <f t="shared" si="317"/>
        <v>0.69122680456823304</v>
      </c>
      <c r="BJ284" s="19">
        <f t="shared" si="357"/>
        <v>0.98384028806891743</v>
      </c>
      <c r="BK284" s="19"/>
      <c r="BL284" s="19">
        <f t="shared" si="318"/>
        <v>1.0053782494319969</v>
      </c>
      <c r="BM284" s="19">
        <f t="shared" si="319"/>
        <v>1.2403509942164173</v>
      </c>
      <c r="BN284" s="19">
        <f t="shared" si="358"/>
        <v>1.0187744729557866</v>
      </c>
      <c r="BO284" s="19"/>
      <c r="BP284" s="19">
        <f t="shared" si="321"/>
        <v>0.99738039959679092</v>
      </c>
      <c r="BQ284" s="19">
        <f t="shared" si="320"/>
        <v>0.74308940175540916</v>
      </c>
      <c r="BR284" s="19">
        <f t="shared" si="359"/>
        <v>0.97342787171963185</v>
      </c>
      <c r="BU284" s="90"/>
      <c r="CD284" s="89"/>
      <c r="CF284" s="112">
        <f t="shared" si="360"/>
        <v>0.90191217582841587</v>
      </c>
      <c r="CG284" s="112">
        <f t="shared" si="361"/>
        <v>1.0462980875460666</v>
      </c>
      <c r="CH284" s="112">
        <f t="shared" si="362"/>
        <v>0.94539807106137441</v>
      </c>
      <c r="CI284" s="112">
        <f t="shared" si="323"/>
        <v>1.077658085051163</v>
      </c>
      <c r="CJ284" s="112">
        <f t="shared" si="324"/>
        <v>1.0269744318561815</v>
      </c>
      <c r="CK284" s="112">
        <f t="shared" si="325"/>
        <v>0.94366877430183538</v>
      </c>
      <c r="CL284" s="112">
        <f t="shared" si="326"/>
        <v>0.94366898470378358</v>
      </c>
      <c r="CM284" s="112"/>
      <c r="CN284" s="112">
        <f t="shared" si="327"/>
        <v>1.0188158748710641</v>
      </c>
    </row>
    <row r="285" spans="1:92" x14ac:dyDescent="0.2">
      <c r="A285" s="86" t="str">
        <f t="shared" si="303"/>
        <v>Fuels</v>
      </c>
      <c r="B285" s="86">
        <f t="shared" si="304"/>
        <v>1990</v>
      </c>
      <c r="D285" s="108">
        <f>Manufacturing!X346</f>
        <v>13103.455439913101</v>
      </c>
      <c r="E285" s="108">
        <f>NonManufacturing!H280</f>
        <v>2148.9466057430045</v>
      </c>
      <c r="F285" s="108">
        <f t="shared" si="368"/>
        <v>15252.402045656105</v>
      </c>
      <c r="G285" s="108"/>
      <c r="H285" s="126">
        <f t="shared" si="329"/>
        <v>919231.53299999994</v>
      </c>
      <c r="I285" s="126">
        <f t="shared" si="329"/>
        <v>958502.14763055323</v>
      </c>
      <c r="J285" s="126">
        <f t="shared" si="330"/>
        <v>1877733.680630553</v>
      </c>
      <c r="L285" s="79">
        <f t="shared" si="369"/>
        <v>14.254793237073496</v>
      </c>
      <c r="M285" s="79">
        <f t="shared" si="370"/>
        <v>2.2419841322789589</v>
      </c>
      <c r="N285" s="79">
        <f t="shared" si="371"/>
        <v>8.122771723695271</v>
      </c>
      <c r="P285" s="262">
        <f>Manufacturing!BZ346</f>
        <v>1.0080810380213445</v>
      </c>
      <c r="Q285" s="262">
        <f>NonManufacturing!CR280</f>
        <v>0.85554635553378633</v>
      </c>
      <c r="R285" s="109"/>
      <c r="S285" s="262">
        <f>Manufacturing!CD346</f>
        <v>0.99440793368755886</v>
      </c>
      <c r="T285" s="262">
        <f>NonManufacturing!CV280</f>
        <v>0.93218956667356845</v>
      </c>
      <c r="V285" s="112">
        <f t="shared" si="322"/>
        <v>1.1173142954291115</v>
      </c>
      <c r="W285" s="113">
        <f t="shared" si="334"/>
        <v>0.98384908984504138</v>
      </c>
      <c r="X285" s="112">
        <f t="shared" si="363"/>
        <v>1.0174719274779647</v>
      </c>
      <c r="Y285" s="112">
        <f t="shared" si="364"/>
        <v>0.98377182293875387</v>
      </c>
      <c r="Z285" s="112">
        <f t="shared" si="365"/>
        <v>0.98290542309401141</v>
      </c>
      <c r="AA285" s="112">
        <f t="shared" si="366"/>
        <v>1.0992687997790589</v>
      </c>
      <c r="AB285" s="112">
        <f t="shared" si="355"/>
        <v>1.0992686526287851</v>
      </c>
      <c r="AC285" s="112"/>
      <c r="AD285" s="112">
        <f t="shared" si="367"/>
        <v>1.0009602128840049</v>
      </c>
      <c r="AF285" s="87">
        <f t="shared" si="372"/>
        <v>1990</v>
      </c>
      <c r="AG285" s="89"/>
      <c r="AI285" s="109">
        <f t="shared" si="293"/>
        <v>0.85910766059598953</v>
      </c>
      <c r="AJ285" s="109">
        <f t="shared" si="294"/>
        <v>0.14089233940401052</v>
      </c>
      <c r="AL285" s="109">
        <f t="shared" si="305"/>
        <v>0.85776997534897548</v>
      </c>
      <c r="AM285" s="109">
        <f t="shared" si="306"/>
        <v>0.14222514055812063</v>
      </c>
      <c r="AN285" s="109">
        <f t="shared" si="307"/>
        <v>0.99999511590709611</v>
      </c>
      <c r="AO285" s="109"/>
      <c r="AP285" s="109">
        <f t="shared" si="308"/>
        <v>0.85777416479768687</v>
      </c>
      <c r="AQ285" s="109">
        <f t="shared" si="309"/>
        <v>0.14222583520231311</v>
      </c>
      <c r="AT285" s="19">
        <f t="shared" si="341"/>
        <v>6.6249692150353911E-3</v>
      </c>
      <c r="AU285" s="19">
        <f t="shared" si="342"/>
        <v>-4.6639904992339082E-2</v>
      </c>
      <c r="AV285" s="19"/>
      <c r="AW285" s="19">
        <f t="shared" si="295"/>
        <v>0.48954308189823653</v>
      </c>
      <c r="AX285" s="19">
        <f t="shared" si="296"/>
        <v>0.51045691810176352</v>
      </c>
      <c r="AY285" s="19"/>
      <c r="AZ285" s="19">
        <f t="shared" si="312"/>
        <v>-1.7740842410187906E-3</v>
      </c>
      <c r="BA285" s="19">
        <f t="shared" si="313"/>
        <v>1.7043602651619165E-3</v>
      </c>
      <c r="BB285" s="19"/>
      <c r="BC285" s="19"/>
      <c r="BD285" s="19">
        <f t="shared" si="343"/>
        <v>6.6066993061815174E-3</v>
      </c>
      <c r="BE285" s="19">
        <f t="shared" si="344"/>
        <v>3.4474725086706175E-2</v>
      </c>
      <c r="BF285" s="19"/>
      <c r="BG285" s="19"/>
      <c r="BH285" s="19">
        <f t="shared" si="316"/>
        <v>0.99904977973941167</v>
      </c>
      <c r="BI285" s="19">
        <f t="shared" si="317"/>
        <v>0.69056998685387061</v>
      </c>
      <c r="BJ285" s="19">
        <f t="shared" si="357"/>
        <v>0.98290542309401141</v>
      </c>
      <c r="BK285" s="19"/>
      <c r="BL285" s="19">
        <f t="shared" si="318"/>
        <v>0.99872145846563776</v>
      </c>
      <c r="BM285" s="19">
        <f t="shared" si="319"/>
        <v>1.2387651539531241</v>
      </c>
      <c r="BN285" s="19">
        <f t="shared" si="358"/>
        <v>1.0174719274779647</v>
      </c>
      <c r="BO285" s="19"/>
      <c r="BP285" s="19">
        <f t="shared" si="321"/>
        <v>1.0106263150251171</v>
      </c>
      <c r="BQ285" s="19">
        <f t="shared" si="320"/>
        <v>0.75098570383028795</v>
      </c>
      <c r="BR285" s="19">
        <f t="shared" si="359"/>
        <v>0.98377182293875387</v>
      </c>
      <c r="BU285" s="90"/>
      <c r="CD285" s="89"/>
      <c r="CF285" s="112">
        <f t="shared" si="360"/>
        <v>0.89158026380139477</v>
      </c>
      <c r="CG285" s="112">
        <f t="shared" si="361"/>
        <v>1.0550609401678692</v>
      </c>
      <c r="CH285" s="112">
        <f t="shared" si="362"/>
        <v>0.94418934036101654</v>
      </c>
      <c r="CI285" s="112">
        <f t="shared" si="323"/>
        <v>1.0891096193522811</v>
      </c>
      <c r="CJ285" s="112">
        <f t="shared" si="324"/>
        <v>1.0259985799439257</v>
      </c>
      <c r="CK285" s="112">
        <f t="shared" si="325"/>
        <v>0.94067129796083837</v>
      </c>
      <c r="CL285" s="112">
        <f t="shared" si="326"/>
        <v>0.94067151136141658</v>
      </c>
      <c r="CM285" s="112"/>
      <c r="CN285" s="112">
        <f t="shared" si="327"/>
        <v>1.0283256930770681</v>
      </c>
    </row>
    <row r="286" spans="1:92" x14ac:dyDescent="0.2">
      <c r="A286" s="86" t="str">
        <f t="shared" si="303"/>
        <v>Fuels</v>
      </c>
      <c r="B286" s="86">
        <f t="shared" si="304"/>
        <v>1991</v>
      </c>
      <c r="D286" s="108">
        <f>Manufacturing!X347</f>
        <v>12599.578369464049</v>
      </c>
      <c r="E286" s="108">
        <f>NonManufacturing!H281</f>
        <v>2003.0135570353448</v>
      </c>
      <c r="F286" s="108">
        <f t="shared" si="368"/>
        <v>14602.591926499394</v>
      </c>
      <c r="G286" s="108"/>
      <c r="H286" s="126">
        <f t="shared" ref="H286:I305" si="373">H52</f>
        <v>905091.92376000003</v>
      </c>
      <c r="I286" s="126">
        <f t="shared" si="373"/>
        <v>926668.9583288742</v>
      </c>
      <c r="J286" s="126">
        <f t="shared" si="330"/>
        <v>1831760.8820888742</v>
      </c>
      <c r="L286" s="79">
        <f t="shared" si="369"/>
        <v>13.920772066026117</v>
      </c>
      <c r="M286" s="79">
        <f t="shared" si="370"/>
        <v>2.161520075785766</v>
      </c>
      <c r="N286" s="79">
        <f t="shared" si="371"/>
        <v>7.9718876351629051</v>
      </c>
      <c r="P286" s="262">
        <f>Manufacturing!BZ347</f>
        <v>0.98092350932103334</v>
      </c>
      <c r="Q286" s="262">
        <f>NonManufacturing!CR281</f>
        <v>0.80387132005893769</v>
      </c>
      <c r="R286" s="109"/>
      <c r="S286" s="262">
        <f>Manufacturing!CD347</f>
        <v>0.99799246609843772</v>
      </c>
      <c r="T286" s="262">
        <f>NonManufacturing!CV281</f>
        <v>0.95650663733215635</v>
      </c>
      <c r="V286" s="112">
        <f t="shared" si="322"/>
        <v>1.0899589438468513</v>
      </c>
      <c r="W286" s="113">
        <f t="shared" si="334"/>
        <v>0.9655736565047659</v>
      </c>
      <c r="X286" s="112">
        <f t="shared" si="363"/>
        <v>1.0243588008102211</v>
      </c>
      <c r="Y286" s="112">
        <f t="shared" si="364"/>
        <v>0.99036347488436238</v>
      </c>
      <c r="Z286" s="112">
        <f t="shared" si="365"/>
        <v>0.95178472568644368</v>
      </c>
      <c r="AA286" s="112">
        <f t="shared" si="366"/>
        <v>1.0524357408299274</v>
      </c>
      <c r="AB286" s="112">
        <f t="shared" si="355"/>
        <v>1.052435642850277</v>
      </c>
      <c r="AC286" s="112"/>
      <c r="AD286" s="112">
        <f t="shared" si="367"/>
        <v>1.0144875414987891</v>
      </c>
      <c r="AF286" s="87">
        <f t="shared" si="372"/>
        <v>1991</v>
      </c>
      <c r="AG286" s="89"/>
      <c r="AI286" s="109">
        <f t="shared" si="293"/>
        <v>0.86283164200456308</v>
      </c>
      <c r="AJ286" s="109">
        <f t="shared" si="294"/>
        <v>0.13716835799543686</v>
      </c>
      <c r="AL286" s="109">
        <f t="shared" si="305"/>
        <v>0.86096830900992827</v>
      </c>
      <c r="AM286" s="109">
        <f t="shared" si="306"/>
        <v>0.13902203594580695</v>
      </c>
      <c r="AN286" s="109">
        <f t="shared" si="307"/>
        <v>0.99999034495573524</v>
      </c>
      <c r="AO286" s="109"/>
      <c r="AP286" s="109">
        <f t="shared" si="308"/>
        <v>0.86097662177732248</v>
      </c>
      <c r="AQ286" s="109">
        <f t="shared" si="309"/>
        <v>0.13902337822267752</v>
      </c>
      <c r="AT286" s="19">
        <f t="shared" si="341"/>
        <v>-2.7309355886701265E-2</v>
      </c>
      <c r="AU286" s="19">
        <f t="shared" si="342"/>
        <v>-6.2301070483829497E-2</v>
      </c>
      <c r="AV286" s="19"/>
      <c r="AW286" s="19">
        <f t="shared" si="295"/>
        <v>0.49411030261104044</v>
      </c>
      <c r="AX286" s="19">
        <f t="shared" si="296"/>
        <v>0.5058896973889595</v>
      </c>
      <c r="AY286" s="19"/>
      <c r="AZ286" s="19">
        <f t="shared" si="312"/>
        <v>9.2863067541069082E-3</v>
      </c>
      <c r="BA286" s="19">
        <f t="shared" si="313"/>
        <v>-8.9875862956687817E-3</v>
      </c>
      <c r="BB286" s="19"/>
      <c r="BC286" s="19"/>
      <c r="BD286" s="19">
        <f t="shared" si="343"/>
        <v>3.5982087523236408E-3</v>
      </c>
      <c r="BE286" s="19">
        <f t="shared" si="344"/>
        <v>2.5751536321512065E-2</v>
      </c>
      <c r="BF286" s="19"/>
      <c r="BG286" s="19"/>
      <c r="BH286" s="19">
        <f t="shared" si="316"/>
        <v>0.96833805503930859</v>
      </c>
      <c r="BI286" s="19">
        <f t="shared" si="317"/>
        <v>0.66870519793859795</v>
      </c>
      <c r="BJ286" s="19">
        <f t="shared" si="357"/>
        <v>0.95178472568644368</v>
      </c>
      <c r="BK286" s="19"/>
      <c r="BL286" s="19">
        <f t="shared" si="318"/>
        <v>1.0067686126233746</v>
      </c>
      <c r="BM286" s="19">
        <f t="shared" si="319"/>
        <v>1.2471498754115677</v>
      </c>
      <c r="BN286" s="19">
        <f t="shared" si="358"/>
        <v>1.0243588008102211</v>
      </c>
      <c r="BO286" s="19"/>
      <c r="BP286" s="19">
        <f t="shared" si="321"/>
        <v>1.0067003870124249</v>
      </c>
      <c r="BQ286" s="19">
        <f t="shared" si="320"/>
        <v>0.75601759868674923</v>
      </c>
      <c r="BR286" s="19">
        <f t="shared" si="359"/>
        <v>0.99036347488436238</v>
      </c>
      <c r="BU286" s="90"/>
      <c r="CD286" s="89"/>
      <c r="CF286" s="112">
        <f t="shared" si="360"/>
        <v>0.86975158794906937</v>
      </c>
      <c r="CG286" s="112">
        <f t="shared" si="361"/>
        <v>1.0354627151138589</v>
      </c>
      <c r="CH286" s="112">
        <f t="shared" si="362"/>
        <v>0.95058019224903967</v>
      </c>
      <c r="CI286" s="112">
        <f t="shared" si="323"/>
        <v>1.0964070753008963</v>
      </c>
      <c r="CJ286" s="112">
        <f t="shared" si="324"/>
        <v>0.99351346937599361</v>
      </c>
      <c r="CK286" s="112">
        <f t="shared" si="325"/>
        <v>0.90059509971159268</v>
      </c>
      <c r="CL286" s="112">
        <f t="shared" si="326"/>
        <v>0.90059534073233372</v>
      </c>
      <c r="CM286" s="112"/>
      <c r="CN286" s="112">
        <f t="shared" si="327"/>
        <v>1.0422228484227334</v>
      </c>
    </row>
    <row r="287" spans="1:92" x14ac:dyDescent="0.2">
      <c r="A287" s="86" t="str">
        <f t="shared" si="303"/>
        <v>Fuels</v>
      </c>
      <c r="B287" s="86">
        <f t="shared" si="304"/>
        <v>1992</v>
      </c>
      <c r="D287" s="108">
        <f>Manufacturing!X348</f>
        <v>12996.448569503451</v>
      </c>
      <c r="E287" s="108">
        <f>NonManufacturing!H282</f>
        <v>2001.0823148465479</v>
      </c>
      <c r="F287" s="108">
        <f t="shared" si="368"/>
        <v>14997.530884349999</v>
      </c>
      <c r="G287" s="108"/>
      <c r="H287" s="126">
        <f t="shared" si="373"/>
        <v>935270.02428000001</v>
      </c>
      <c r="I287" s="126">
        <f t="shared" si="373"/>
        <v>923171.18701895443</v>
      </c>
      <c r="J287" s="126">
        <f t="shared" si="330"/>
        <v>1858441.2112989544</v>
      </c>
      <c r="L287" s="79">
        <f t="shared" si="369"/>
        <v>13.895931904273871</v>
      </c>
      <c r="M287" s="79">
        <f t="shared" si="370"/>
        <v>2.1676178188666344</v>
      </c>
      <c r="N287" s="79">
        <f t="shared" si="371"/>
        <v>8.0699517386764672</v>
      </c>
      <c r="P287" s="262">
        <f>Manufacturing!BZ348</f>
        <v>0.99478292564437221</v>
      </c>
      <c r="Q287" s="262">
        <f>NonManufacturing!CR282</f>
        <v>0.79132596625467977</v>
      </c>
      <c r="R287" s="109"/>
      <c r="S287" s="262">
        <f>Manufacturing!CD348</f>
        <v>0.98233227921015143</v>
      </c>
      <c r="T287" s="262">
        <f>NonManufacturing!CV282</f>
        <v>0.97441182273369087</v>
      </c>
      <c r="V287" s="112">
        <f t="shared" si="322"/>
        <v>1.1058346314061047</v>
      </c>
      <c r="W287" s="113">
        <f t="shared" si="334"/>
        <v>0.97745140984687218</v>
      </c>
      <c r="X287" s="112">
        <f t="shared" si="363"/>
        <v>1.0381666173023509</v>
      </c>
      <c r="Y287" s="112">
        <f t="shared" si="364"/>
        <v>0.97936541655806753</v>
      </c>
      <c r="Z287" s="112">
        <f t="shared" si="365"/>
        <v>0.96135408019893176</v>
      </c>
      <c r="AA287" s="112">
        <f t="shared" si="366"/>
        <v>1.0808996704707605</v>
      </c>
      <c r="AB287" s="112">
        <f t="shared" si="355"/>
        <v>1.0808996195253935</v>
      </c>
      <c r="AC287" s="112"/>
      <c r="AD287" s="112">
        <f t="shared" si="367"/>
        <v>1.0167444816109967</v>
      </c>
      <c r="AF287" s="87">
        <f t="shared" si="372"/>
        <v>1992</v>
      </c>
      <c r="AG287" s="89"/>
      <c r="AI287" s="109">
        <f t="shared" si="293"/>
        <v>0.86657254915642901</v>
      </c>
      <c r="AJ287" s="109">
        <f t="shared" si="294"/>
        <v>0.13342745084357102</v>
      </c>
      <c r="AL287" s="109">
        <f t="shared" si="305"/>
        <v>0.86470074690753684</v>
      </c>
      <c r="AM287" s="109">
        <f t="shared" si="306"/>
        <v>0.13528928449070798</v>
      </c>
      <c r="AN287" s="109">
        <f t="shared" si="307"/>
        <v>0.99999003139824483</v>
      </c>
      <c r="AO287" s="109"/>
      <c r="AP287" s="109">
        <f t="shared" si="308"/>
        <v>0.86470936685084898</v>
      </c>
      <c r="AQ287" s="109">
        <f t="shared" si="309"/>
        <v>0.13529063314915105</v>
      </c>
      <c r="AT287" s="19">
        <f t="shared" si="341"/>
        <v>1.4030063800008284E-2</v>
      </c>
      <c r="AU287" s="19">
        <f t="shared" si="342"/>
        <v>-1.5729229936981181E-2</v>
      </c>
      <c r="AV287" s="19"/>
      <c r="AW287" s="19">
        <f t="shared" si="295"/>
        <v>0.50325510357483649</v>
      </c>
      <c r="AX287" s="19">
        <f t="shared" si="296"/>
        <v>0.49674489642516345</v>
      </c>
      <c r="AY287" s="19"/>
      <c r="AZ287" s="19">
        <f t="shared" si="312"/>
        <v>1.8338428798794569E-2</v>
      </c>
      <c r="BA287" s="19">
        <f t="shared" si="313"/>
        <v>-1.8242048725521841E-2</v>
      </c>
      <c r="BB287" s="19"/>
      <c r="BC287" s="19"/>
      <c r="BD287" s="19">
        <f t="shared" si="343"/>
        <v>-1.5816106295344697E-2</v>
      </c>
      <c r="BE287" s="19">
        <f t="shared" si="344"/>
        <v>1.8546302186395192E-2</v>
      </c>
      <c r="BF287" s="19"/>
      <c r="BG287" s="19"/>
      <c r="BH287" s="19">
        <f t="shared" si="316"/>
        <v>1.0100541164973902</v>
      </c>
      <c r="BI287" s="19">
        <f t="shared" si="317"/>
        <v>0.67542843790108298</v>
      </c>
      <c r="BJ287" s="19">
        <f t="shared" si="357"/>
        <v>0.96135408019893176</v>
      </c>
      <c r="BK287" s="19"/>
      <c r="BL287" s="19">
        <f t="shared" si="318"/>
        <v>1.0134794727015655</v>
      </c>
      <c r="BM287" s="19">
        <f t="shared" si="319"/>
        <v>1.2639607981119387</v>
      </c>
      <c r="BN287" s="19">
        <f t="shared" si="358"/>
        <v>1.0381666173023509</v>
      </c>
      <c r="BO287" s="19"/>
      <c r="BP287" s="19">
        <f t="shared" si="321"/>
        <v>0.98889492736232121</v>
      </c>
      <c r="BQ287" s="19">
        <f t="shared" si="320"/>
        <v>0.74762196833796934</v>
      </c>
      <c r="BR287" s="19">
        <f t="shared" si="359"/>
        <v>0.97936541655806753</v>
      </c>
      <c r="BU287" s="90"/>
      <c r="CD287" s="89"/>
      <c r="CF287" s="112">
        <f t="shared" si="360"/>
        <v>0.88241986737591727</v>
      </c>
      <c r="CG287" s="112">
        <f t="shared" si="361"/>
        <v>1.048200190543326</v>
      </c>
      <c r="CH287" s="112">
        <f t="shared" si="362"/>
        <v>0.96339351200110956</v>
      </c>
      <c r="CI287" s="112">
        <f t="shared" si="323"/>
        <v>1.0842313950892148</v>
      </c>
      <c r="CJ287" s="112">
        <f t="shared" si="324"/>
        <v>1.0035023695388261</v>
      </c>
      <c r="CK287" s="112">
        <f t="shared" si="325"/>
        <v>0.92495238306730143</v>
      </c>
      <c r="CL287" s="112">
        <f t="shared" si="326"/>
        <v>0.92495267312265317</v>
      </c>
      <c r="CM287" s="112"/>
      <c r="CN287" s="112">
        <f t="shared" si="327"/>
        <v>1.0445414915368612</v>
      </c>
    </row>
    <row r="288" spans="1:92" x14ac:dyDescent="0.2">
      <c r="A288" s="86" t="str">
        <f t="shared" si="303"/>
        <v>Fuels</v>
      </c>
      <c r="B288" s="86">
        <f t="shared" si="304"/>
        <v>1993</v>
      </c>
      <c r="D288" s="108">
        <f>Manufacturing!X349</f>
        <v>13376.524235228506</v>
      </c>
      <c r="E288" s="108">
        <f>NonManufacturing!H283</f>
        <v>1999.9770062882769</v>
      </c>
      <c r="F288" s="108">
        <f t="shared" si="368"/>
        <v>15376.501241516782</v>
      </c>
      <c r="G288" s="108"/>
      <c r="H288" s="126">
        <f t="shared" si="373"/>
        <v>972776.86788000003</v>
      </c>
      <c r="I288" s="126">
        <f t="shared" si="373"/>
        <v>937577.24633008451</v>
      </c>
      <c r="J288" s="126">
        <f t="shared" si="330"/>
        <v>1910354.1142100845</v>
      </c>
      <c r="L288" s="79">
        <f t="shared" si="369"/>
        <v>13.750865873671874</v>
      </c>
      <c r="M288" s="79">
        <f t="shared" si="370"/>
        <v>2.1331330448949086</v>
      </c>
      <c r="N288" s="79">
        <f t="shared" si="371"/>
        <v>8.0490319188151336</v>
      </c>
      <c r="P288" s="262">
        <f>Manufacturing!BZ349</f>
        <v>1.0072635876348373</v>
      </c>
      <c r="Q288" s="262">
        <f>NonManufacturing!CR283</f>
        <v>0.78734798911750437</v>
      </c>
      <c r="R288" s="109"/>
      <c r="S288" s="262">
        <f>Manufacturing!CD349</f>
        <v>0.96003265752732814</v>
      </c>
      <c r="T288" s="262">
        <f>NonManufacturing!CV283</f>
        <v>0.96375461308604005</v>
      </c>
      <c r="V288" s="112">
        <f t="shared" si="322"/>
        <v>1.1367245436115201</v>
      </c>
      <c r="W288" s="113">
        <f t="shared" si="334"/>
        <v>0.97491755238658506</v>
      </c>
      <c r="X288" s="112">
        <f t="shared" si="363"/>
        <v>1.0471635638024017</v>
      </c>
      <c r="Y288" s="112">
        <f t="shared" si="364"/>
        <v>0.95864304778589959</v>
      </c>
      <c r="Z288" s="112">
        <f t="shared" si="365"/>
        <v>0.97117275608748177</v>
      </c>
      <c r="AA288" s="112">
        <f t="shared" si="366"/>
        <v>1.1082128395579696</v>
      </c>
      <c r="AB288" s="112">
        <f t="shared" si="355"/>
        <v>1.108212709795501</v>
      </c>
      <c r="AC288" s="112"/>
      <c r="AD288" s="112">
        <f t="shared" si="367"/>
        <v>1.0038560703338788</v>
      </c>
      <c r="AF288" s="87">
        <f t="shared" si="372"/>
        <v>1993</v>
      </c>
      <c r="AG288" s="89"/>
      <c r="AI288" s="109">
        <f t="shared" si="293"/>
        <v>0.86993289468944279</v>
      </c>
      <c r="AJ288" s="109">
        <f t="shared" si="294"/>
        <v>0.13006710531055721</v>
      </c>
      <c r="AL288" s="109">
        <f t="shared" si="305"/>
        <v>0.8682516381434876</v>
      </c>
      <c r="AM288" s="109">
        <f t="shared" si="306"/>
        <v>0.13174013535398904</v>
      </c>
      <c r="AN288" s="109">
        <f t="shared" si="307"/>
        <v>0.99999177349747659</v>
      </c>
      <c r="AO288" s="109"/>
      <c r="AP288" s="109">
        <f t="shared" si="308"/>
        <v>0.8682587808765394</v>
      </c>
      <c r="AQ288" s="109">
        <f t="shared" si="309"/>
        <v>0.1317412191234606</v>
      </c>
      <c r="AT288" s="19">
        <f t="shared" si="341"/>
        <v>1.2468065638441399E-2</v>
      </c>
      <c r="AU288" s="19">
        <f t="shared" si="342"/>
        <v>-5.0396543796292345E-3</v>
      </c>
      <c r="AV288" s="19"/>
      <c r="AW288" s="19">
        <f t="shared" si="295"/>
        <v>0.50921285255128479</v>
      </c>
      <c r="AX288" s="19">
        <f t="shared" si="296"/>
        <v>0.49078714744871521</v>
      </c>
      <c r="AY288" s="19"/>
      <c r="AZ288" s="19">
        <f t="shared" si="312"/>
        <v>1.1768901338729968E-2</v>
      </c>
      <c r="BA288" s="19">
        <f t="shared" si="313"/>
        <v>-1.2066081897365204E-2</v>
      </c>
      <c r="BB288" s="19"/>
      <c r="BC288" s="19"/>
      <c r="BD288" s="19">
        <f t="shared" si="343"/>
        <v>-2.2962318847156396E-2</v>
      </c>
      <c r="BE288" s="19">
        <f t="shared" si="344"/>
        <v>-1.099731876302357E-2</v>
      </c>
      <c r="BF288" s="19"/>
      <c r="BG288" s="19"/>
      <c r="BH288" s="19">
        <f t="shared" si="316"/>
        <v>1.0102133814073149</v>
      </c>
      <c r="BI288" s="19">
        <f t="shared" si="317"/>
        <v>0.6823268461507136</v>
      </c>
      <c r="BJ288" s="19">
        <f t="shared" si="357"/>
        <v>0.97117275608748177</v>
      </c>
      <c r="BK288" s="19"/>
      <c r="BL288" s="19">
        <f t="shared" si="318"/>
        <v>1.0086661874405374</v>
      </c>
      <c r="BM288" s="19">
        <f t="shared" si="319"/>
        <v>1.274914519305868</v>
      </c>
      <c r="BN288" s="19">
        <f t="shared" si="358"/>
        <v>1.0471635638024017</v>
      </c>
      <c r="BO288" s="19"/>
      <c r="BP288" s="19">
        <f t="shared" si="321"/>
        <v>0.97884102458406619</v>
      </c>
      <c r="BQ288" s="19">
        <f t="shared" si="320"/>
        <v>0.73180305348949426</v>
      </c>
      <c r="BR288" s="19">
        <f t="shared" si="359"/>
        <v>0.95864304778589959</v>
      </c>
      <c r="BU288" s="90"/>
      <c r="CD288" s="89"/>
      <c r="CF288" s="112">
        <f t="shared" si="360"/>
        <v>0.90706900700079685</v>
      </c>
      <c r="CG288" s="112">
        <f t="shared" si="361"/>
        <v>1.0454829302826869</v>
      </c>
      <c r="CH288" s="112">
        <f t="shared" si="362"/>
        <v>0.97174246075510873</v>
      </c>
      <c r="CI288" s="112">
        <f t="shared" si="323"/>
        <v>1.0612901696553385</v>
      </c>
      <c r="CJ288" s="112">
        <f t="shared" si="324"/>
        <v>1.0137515219820703</v>
      </c>
      <c r="CK288" s="112">
        <f t="shared" si="325"/>
        <v>0.94832493236721127</v>
      </c>
      <c r="CL288" s="112">
        <f t="shared" si="326"/>
        <v>0.94832516340780004</v>
      </c>
      <c r="CM288" s="112"/>
      <c r="CN288" s="112">
        <f t="shared" si="327"/>
        <v>1.0313007210360856</v>
      </c>
    </row>
    <row r="289" spans="1:92" x14ac:dyDescent="0.2">
      <c r="A289" s="86" t="str">
        <f t="shared" si="303"/>
        <v>Fuels</v>
      </c>
      <c r="B289" s="86">
        <f t="shared" si="304"/>
        <v>1994</v>
      </c>
      <c r="D289" s="108">
        <f>Manufacturing!X350</f>
        <v>13805.985934019131</v>
      </c>
      <c r="E289" s="108">
        <f>NonManufacturing!H284</f>
        <v>1962.5946606626135</v>
      </c>
      <c r="F289" s="108">
        <f t="shared" si="368"/>
        <v>15768.580594681744</v>
      </c>
      <c r="G289" s="108"/>
      <c r="H289" s="126">
        <f t="shared" si="373"/>
        <v>1036977.91272</v>
      </c>
      <c r="I289" s="126">
        <f t="shared" si="373"/>
        <v>1013597.6871638191</v>
      </c>
      <c r="J289" s="126">
        <f t="shared" si="330"/>
        <v>2050575.599883819</v>
      </c>
      <c r="L289" s="79">
        <f t="shared" si="369"/>
        <v>13.313674056765526</v>
      </c>
      <c r="M289" s="79">
        <f t="shared" si="370"/>
        <v>1.9362659223840712</v>
      </c>
      <c r="N289" s="79">
        <f t="shared" si="371"/>
        <v>7.6898313798209426</v>
      </c>
      <c r="P289" s="262">
        <f>Manufacturing!BZ350</f>
        <v>0.99856289014524446</v>
      </c>
      <c r="Q289" s="262">
        <f>NonManufacturing!CR284</f>
        <v>0.73298058238267061</v>
      </c>
      <c r="R289" s="109"/>
      <c r="S289" s="262">
        <f>Manufacturing!CD350</f>
        <v>0.93760868602581104</v>
      </c>
      <c r="T289" s="262">
        <f>NonManufacturing!CV284</f>
        <v>0.93969687218333697</v>
      </c>
      <c r="V289" s="112">
        <f t="shared" si="322"/>
        <v>1.2201610139085011</v>
      </c>
      <c r="W289" s="113">
        <f t="shared" si="334"/>
        <v>0.93141034383973298</v>
      </c>
      <c r="X289" s="112">
        <f t="shared" si="363"/>
        <v>1.041802473937679</v>
      </c>
      <c r="Y289" s="112">
        <f t="shared" si="364"/>
        <v>0.93605560730314263</v>
      </c>
      <c r="Z289" s="112">
        <f t="shared" si="365"/>
        <v>0.95511155409559023</v>
      </c>
      <c r="AA289" s="112">
        <f t="shared" si="366"/>
        <v>1.1364707875895548</v>
      </c>
      <c r="AB289" s="112">
        <f t="shared" si="355"/>
        <v>1.1364705895043539</v>
      </c>
      <c r="AC289" s="112"/>
      <c r="AD289" s="112">
        <f t="shared" si="367"/>
        <v>0.97518504743165058</v>
      </c>
      <c r="AF289" s="87">
        <f t="shared" si="372"/>
        <v>1994</v>
      </c>
      <c r="AG289" s="89"/>
      <c r="AI289" s="109">
        <f t="shared" si="293"/>
        <v>0.87553764596132799</v>
      </c>
      <c r="AJ289" s="109">
        <f t="shared" si="294"/>
        <v>0.12446235403867208</v>
      </c>
      <c r="AL289" s="109">
        <f t="shared" si="305"/>
        <v>0.87273227081679472</v>
      </c>
      <c r="AM289" s="109">
        <f t="shared" si="306"/>
        <v>0.12724415753093754</v>
      </c>
      <c r="AN289" s="109">
        <f t="shared" si="307"/>
        <v>0.99997642834773226</v>
      </c>
      <c r="AO289" s="109"/>
      <c r="AP289" s="109">
        <f t="shared" si="308"/>
        <v>0.87275284304332656</v>
      </c>
      <c r="AQ289" s="109">
        <f t="shared" si="309"/>
        <v>0.12724715695667338</v>
      </c>
      <c r="AT289" s="19">
        <f t="shared" si="341"/>
        <v>-8.6754783194141517E-3</v>
      </c>
      <c r="AU289" s="19">
        <f t="shared" si="342"/>
        <v>-7.155111144960434E-2</v>
      </c>
      <c r="AV289" s="19"/>
      <c r="AW289" s="19">
        <f t="shared" si="295"/>
        <v>0.50570089333880341</v>
      </c>
      <c r="AX289" s="19">
        <f t="shared" si="296"/>
        <v>0.49429910666119664</v>
      </c>
      <c r="AY289" s="19"/>
      <c r="AZ289" s="19">
        <f t="shared" si="312"/>
        <v>-6.9207324154374359E-3</v>
      </c>
      <c r="BA289" s="19">
        <f t="shared" si="313"/>
        <v>7.1302874791105185E-3</v>
      </c>
      <c r="BB289" s="19"/>
      <c r="BC289" s="19"/>
      <c r="BD289" s="19">
        <f t="shared" si="343"/>
        <v>-2.3634619255043881E-2</v>
      </c>
      <c r="BE289" s="19">
        <f t="shared" si="344"/>
        <v>-2.5279364609735611E-2</v>
      </c>
      <c r="BF289" s="19"/>
      <c r="BG289" s="19"/>
      <c r="BH289" s="19">
        <f t="shared" si="316"/>
        <v>0.98346205462291125</v>
      </c>
      <c r="BI289" s="19">
        <f t="shared" si="317"/>
        <v>0.67104256203975188</v>
      </c>
      <c r="BJ289" s="19">
        <f t="shared" si="357"/>
        <v>0.95511155409559023</v>
      </c>
      <c r="BK289" s="19"/>
      <c r="BL289" s="19">
        <f t="shared" si="318"/>
        <v>0.99488037012550756</v>
      </c>
      <c r="BM289" s="19">
        <f t="shared" si="319"/>
        <v>1.2683874288454056</v>
      </c>
      <c r="BN289" s="19">
        <f t="shared" si="358"/>
        <v>1.041802473937679</v>
      </c>
      <c r="BO289" s="19"/>
      <c r="BP289" s="19">
        <f t="shared" si="321"/>
        <v>0.97643811162567185</v>
      </c>
      <c r="BQ289" s="19">
        <f t="shared" si="320"/>
        <v>0.71456039163118235</v>
      </c>
      <c r="BR289" s="19">
        <f t="shared" si="359"/>
        <v>0.93605560730314263</v>
      </c>
      <c r="BU289" s="90"/>
      <c r="CD289" s="89"/>
      <c r="CF289" s="112">
        <f t="shared" si="360"/>
        <v>0.97364858134471011</v>
      </c>
      <c r="CG289" s="112">
        <f t="shared" si="361"/>
        <v>0.99882663225150081</v>
      </c>
      <c r="CH289" s="112">
        <f t="shared" si="362"/>
        <v>0.96676749902271408</v>
      </c>
      <c r="CI289" s="112">
        <f t="shared" si="323"/>
        <v>1.0362841691451479</v>
      </c>
      <c r="CJ289" s="112">
        <f t="shared" si="324"/>
        <v>0.99698615468559026</v>
      </c>
      <c r="CK289" s="112">
        <f t="shared" si="325"/>
        <v>0.97250595220323666</v>
      </c>
      <c r="CL289" s="112">
        <f t="shared" si="326"/>
        <v>0.97250613350098813</v>
      </c>
      <c r="CM289" s="112"/>
      <c r="CN289" s="112">
        <f t="shared" si="327"/>
        <v>1.0018458544812858</v>
      </c>
    </row>
    <row r="290" spans="1:92" x14ac:dyDescent="0.2">
      <c r="A290" s="86" t="str">
        <f t="shared" si="303"/>
        <v>Fuels</v>
      </c>
      <c r="B290" s="86">
        <f t="shared" si="304"/>
        <v>1995</v>
      </c>
      <c r="D290" s="108">
        <f>Manufacturing!X351</f>
        <v>14211.807729152859</v>
      </c>
      <c r="E290" s="108">
        <f>NonManufacturing!H285</f>
        <v>1924.3788044570542</v>
      </c>
      <c r="F290" s="108">
        <f t="shared" si="368"/>
        <v>16136.186533609913</v>
      </c>
      <c r="G290" s="108"/>
      <c r="H290" s="126">
        <f t="shared" si="373"/>
        <v>1079663.5255200001</v>
      </c>
      <c r="I290" s="126">
        <f t="shared" si="373"/>
        <v>1005450.537367539</v>
      </c>
      <c r="J290" s="126">
        <f t="shared" si="330"/>
        <v>2085114.0628875392</v>
      </c>
      <c r="L290" s="79">
        <f t="shared" si="369"/>
        <v>13.163182225969894</v>
      </c>
      <c r="M290" s="79">
        <f t="shared" si="370"/>
        <v>1.9139467660890057</v>
      </c>
      <c r="N290" s="79">
        <f t="shared" si="371"/>
        <v>7.7387548339988435</v>
      </c>
      <c r="P290" s="262">
        <f>Manufacturing!BZ351</f>
        <v>1.0121635317487816</v>
      </c>
      <c r="Q290" s="262">
        <f>NonManufacturing!CR285</f>
        <v>0.73564517629490855</v>
      </c>
      <c r="R290" s="109"/>
      <c r="S290" s="262">
        <f>Manufacturing!CD351</f>
        <v>0.91455396503687025</v>
      </c>
      <c r="T290" s="262">
        <f>NonManufacturing!CV285</f>
        <v>0.9255006149205327</v>
      </c>
      <c r="V290" s="112">
        <f t="shared" si="322"/>
        <v>1.2407125537004737</v>
      </c>
      <c r="W290" s="113">
        <f t="shared" si="334"/>
        <v>0.93733606691829641</v>
      </c>
      <c r="X290" s="112">
        <f t="shared" si="363"/>
        <v>1.0604461952478281</v>
      </c>
      <c r="Y290" s="112">
        <f t="shared" si="364"/>
        <v>0.91411589191561482</v>
      </c>
      <c r="Z290" s="112">
        <f t="shared" si="365"/>
        <v>0.96695332473819084</v>
      </c>
      <c r="AA290" s="112">
        <f t="shared" si="366"/>
        <v>1.1629648402776749</v>
      </c>
      <c r="AB290" s="112">
        <f t="shared" si="355"/>
        <v>1.1629646252617576</v>
      </c>
      <c r="AC290" s="112"/>
      <c r="AD290" s="112">
        <f t="shared" si="367"/>
        <v>0.96937071959748866</v>
      </c>
      <c r="AF290" s="87">
        <f t="shared" si="372"/>
        <v>1995</v>
      </c>
      <c r="AG290" s="89"/>
      <c r="AI290" s="109">
        <f t="shared" si="293"/>
        <v>0.88074141306877041</v>
      </c>
      <c r="AJ290" s="109">
        <f t="shared" si="294"/>
        <v>0.11925858693122961</v>
      </c>
      <c r="AL290" s="109">
        <f t="shared" si="305"/>
        <v>0.8781369597587162</v>
      </c>
      <c r="AM290" s="109">
        <f t="shared" si="306"/>
        <v>0.12184195033868138</v>
      </c>
      <c r="AN290" s="109">
        <f t="shared" si="307"/>
        <v>0.99997891009739759</v>
      </c>
      <c r="AO290" s="109"/>
      <c r="AP290" s="109">
        <f t="shared" si="308"/>
        <v>0.87815547997225862</v>
      </c>
      <c r="AQ290" s="109">
        <f t="shared" si="309"/>
        <v>0.1218445200277414</v>
      </c>
      <c r="AT290" s="19">
        <f t="shared" si="341"/>
        <v>1.3528293935263466E-2</v>
      </c>
      <c r="AU290" s="19">
        <f t="shared" si="342"/>
        <v>3.6286941316565854E-3</v>
      </c>
      <c r="AV290" s="19"/>
      <c r="AW290" s="19">
        <f t="shared" si="295"/>
        <v>0.51779590610253912</v>
      </c>
      <c r="AX290" s="19">
        <f t="shared" si="296"/>
        <v>0.48220409389746083</v>
      </c>
      <c r="AY290" s="19"/>
      <c r="AZ290" s="19">
        <f t="shared" si="312"/>
        <v>2.3635786333155089E-2</v>
      </c>
      <c r="BA290" s="19">
        <f t="shared" si="313"/>
        <v>-2.4773357279286003E-2</v>
      </c>
      <c r="BB290" s="19"/>
      <c r="BC290" s="19"/>
      <c r="BD290" s="19">
        <f t="shared" si="343"/>
        <v>-2.4896206367482489E-2</v>
      </c>
      <c r="BE290" s="19">
        <f t="shared" si="344"/>
        <v>-1.5222550423508853E-2</v>
      </c>
      <c r="BF290" s="19"/>
      <c r="BG290" s="19"/>
      <c r="BH290" s="19">
        <f t="shared" si="316"/>
        <v>1.0123983115813249</v>
      </c>
      <c r="BI290" s="19">
        <f t="shared" si="317"/>
        <v>0.6793623568082513</v>
      </c>
      <c r="BJ290" s="19">
        <f t="shared" si="357"/>
        <v>0.96695332473819084</v>
      </c>
      <c r="BK290" s="19"/>
      <c r="BL290" s="19">
        <f t="shared" si="318"/>
        <v>1.0178956393141225</v>
      </c>
      <c r="BM290" s="19">
        <f t="shared" si="319"/>
        <v>1.2910860327825902</v>
      </c>
      <c r="BN290" s="19">
        <f t="shared" si="358"/>
        <v>1.0604461952478281</v>
      </c>
      <c r="BO290" s="19"/>
      <c r="BP290" s="19">
        <f t="shared" si="321"/>
        <v>0.97656152560130693</v>
      </c>
      <c r="BQ290" s="19">
        <f t="shared" si="320"/>
        <v>0.6978121861856148</v>
      </c>
      <c r="BR290" s="19">
        <f t="shared" si="359"/>
        <v>0.91411589191561482</v>
      </c>
      <c r="BU290" s="90"/>
      <c r="CD290" s="89"/>
      <c r="CF290" s="112">
        <f t="shared" si="360"/>
        <v>0.99004803792036822</v>
      </c>
      <c r="CG290" s="112">
        <f t="shared" si="361"/>
        <v>1.0051812643053133</v>
      </c>
      <c r="CH290" s="112">
        <f t="shared" si="362"/>
        <v>0.98406842148584084</v>
      </c>
      <c r="CI290" s="112">
        <f t="shared" si="323"/>
        <v>1.0119952491768682</v>
      </c>
      <c r="CJ290" s="112">
        <f t="shared" si="324"/>
        <v>1.0093470996736493</v>
      </c>
      <c r="CK290" s="112">
        <f t="shared" si="325"/>
        <v>0.99517756349192776</v>
      </c>
      <c r="CL290" s="112">
        <f t="shared" si="326"/>
        <v>0.99517773847979063</v>
      </c>
      <c r="CM290" s="112"/>
      <c r="CN290" s="112">
        <f t="shared" si="327"/>
        <v>0.99587256740865093</v>
      </c>
    </row>
    <row r="291" spans="1:92" x14ac:dyDescent="0.2">
      <c r="A291" s="86" t="str">
        <f t="shared" si="303"/>
        <v>Fuels</v>
      </c>
      <c r="B291" s="86">
        <f t="shared" si="304"/>
        <v>1996</v>
      </c>
      <c r="D291" s="108">
        <f>Manufacturing!X352</f>
        <v>14258.346948536629</v>
      </c>
      <c r="E291" s="108">
        <f>NonManufacturing!H286</f>
        <v>1956.0295489312098</v>
      </c>
      <c r="F291" s="108">
        <f t="shared" si="368"/>
        <v>16214.37649746784</v>
      </c>
      <c r="G291" s="108"/>
      <c r="H291" s="126">
        <f t="shared" si="373"/>
        <v>1114172.96028</v>
      </c>
      <c r="I291" s="126">
        <f t="shared" si="373"/>
        <v>991900.66748799873</v>
      </c>
      <c r="J291" s="126">
        <f t="shared" si="330"/>
        <v>2106073.6277679987</v>
      </c>
      <c r="L291" s="79">
        <f t="shared" si="369"/>
        <v>12.797247336673294</v>
      </c>
      <c r="M291" s="79">
        <f t="shared" si="370"/>
        <v>1.9720014443430911</v>
      </c>
      <c r="N291" s="79">
        <f t="shared" si="371"/>
        <v>7.6988649796881585</v>
      </c>
      <c r="P291" s="262">
        <f>Manufacturing!BZ352</f>
        <v>1.0034389742497474</v>
      </c>
      <c r="Q291" s="262">
        <f>NonManufacturing!CR286</f>
        <v>0.7253831393061434</v>
      </c>
      <c r="R291" s="109"/>
      <c r="S291" s="262">
        <f>Manufacturing!CD352</f>
        <v>0.89686032916942948</v>
      </c>
      <c r="T291" s="262">
        <f>NonManufacturing!CV286</f>
        <v>0.96706356458133125</v>
      </c>
      <c r="V291" s="112">
        <f t="shared" si="322"/>
        <v>1.2531841952908016</v>
      </c>
      <c r="W291" s="113">
        <f t="shared" si="334"/>
        <v>0.93250451456245043</v>
      </c>
      <c r="X291" s="112">
        <f t="shared" si="363"/>
        <v>1.0776142919479774</v>
      </c>
      <c r="Y291" s="112">
        <f t="shared" si="364"/>
        <v>0.90328081348122324</v>
      </c>
      <c r="Z291" s="112">
        <f t="shared" si="365"/>
        <v>0.95799881433337897</v>
      </c>
      <c r="AA291" s="112">
        <f t="shared" si="366"/>
        <v>1.1686003412265515</v>
      </c>
      <c r="AB291" s="112">
        <f t="shared" si="355"/>
        <v>1.1685999196869838</v>
      </c>
      <c r="AC291" s="112"/>
      <c r="AD291" s="112">
        <f t="shared" si="367"/>
        <v>0.97338831424976147</v>
      </c>
      <c r="AF291" s="87">
        <f t="shared" si="372"/>
        <v>1996</v>
      </c>
      <c r="AG291" s="89"/>
      <c r="AI291" s="109">
        <f t="shared" si="293"/>
        <v>0.87936449179919574</v>
      </c>
      <c r="AJ291" s="109">
        <f t="shared" si="294"/>
        <v>0.12063550820080428</v>
      </c>
      <c r="AL291" s="109">
        <f t="shared" si="305"/>
        <v>0.88005277290761785</v>
      </c>
      <c r="AM291" s="109">
        <f t="shared" si="306"/>
        <v>0.1199457303675269</v>
      </c>
      <c r="AN291" s="109">
        <f t="shared" si="307"/>
        <v>0.99999850327514472</v>
      </c>
      <c r="AO291" s="109"/>
      <c r="AP291" s="109">
        <f t="shared" si="308"/>
        <v>0.88005409010644853</v>
      </c>
      <c r="AQ291" s="109">
        <f t="shared" si="309"/>
        <v>0.11994590989355153</v>
      </c>
      <c r="AT291" s="19">
        <f t="shared" si="341"/>
        <v>-8.6570759477346999E-3</v>
      </c>
      <c r="AU291" s="19">
        <f t="shared" si="342"/>
        <v>-1.4047921784046069E-2</v>
      </c>
      <c r="AV291" s="19"/>
      <c r="AW291" s="19">
        <f t="shared" si="295"/>
        <v>0.52902849434603683</v>
      </c>
      <c r="AX291" s="19">
        <f t="shared" si="296"/>
        <v>0.47097150565396317</v>
      </c>
      <c r="AY291" s="19"/>
      <c r="AZ291" s="19">
        <f t="shared" si="312"/>
        <v>2.1461133999336808E-2</v>
      </c>
      <c r="BA291" s="19">
        <f t="shared" si="313"/>
        <v>-2.3569861114993762E-2</v>
      </c>
      <c r="BB291" s="19"/>
      <c r="BC291" s="19"/>
      <c r="BD291" s="19">
        <f t="shared" si="343"/>
        <v>-1.9536335424681004E-2</v>
      </c>
      <c r="BE291" s="19">
        <f t="shared" si="344"/>
        <v>4.3929430656402861E-2</v>
      </c>
      <c r="BF291" s="19"/>
      <c r="BG291" s="19"/>
      <c r="BH291" s="19">
        <f t="shared" si="316"/>
        <v>0.99073945952123754</v>
      </c>
      <c r="BI291" s="19">
        <f t="shared" si="317"/>
        <v>0.67307109420328104</v>
      </c>
      <c r="BJ291" s="19">
        <f t="shared" si="357"/>
        <v>0.95799881433337897</v>
      </c>
      <c r="BK291" s="19"/>
      <c r="BL291" s="19">
        <f t="shared" si="318"/>
        <v>1.0161895028499179</v>
      </c>
      <c r="BM291" s="19">
        <f t="shared" si="319"/>
        <v>1.3119880737898131</v>
      </c>
      <c r="BN291" s="19">
        <f t="shared" si="358"/>
        <v>1.0776142919479774</v>
      </c>
      <c r="BO291" s="19"/>
      <c r="BP291" s="19">
        <f t="shared" si="321"/>
        <v>0.98814693133527554</v>
      </c>
      <c r="BQ291" s="19">
        <f t="shared" si="320"/>
        <v>0.68954097042767526</v>
      </c>
      <c r="BR291" s="19">
        <f t="shared" si="359"/>
        <v>0.90328081348122324</v>
      </c>
      <c r="BU291" s="90"/>
      <c r="CD291" s="89"/>
      <c r="CF291" s="112">
        <f t="shared" si="360"/>
        <v>1</v>
      </c>
      <c r="CG291" s="112">
        <f t="shared" si="361"/>
        <v>1</v>
      </c>
      <c r="CH291" s="112">
        <f t="shared" si="362"/>
        <v>1</v>
      </c>
      <c r="CI291" s="112">
        <f t="shared" si="323"/>
        <v>1</v>
      </c>
      <c r="CJ291" s="112">
        <f t="shared" si="324"/>
        <v>1</v>
      </c>
      <c r="CK291" s="112">
        <f t="shared" si="325"/>
        <v>1</v>
      </c>
      <c r="CL291" s="112">
        <f t="shared" si="326"/>
        <v>1</v>
      </c>
      <c r="CM291" s="112"/>
      <c r="CN291" s="112">
        <f t="shared" si="327"/>
        <v>1</v>
      </c>
    </row>
    <row r="292" spans="1:92" x14ac:dyDescent="0.2">
      <c r="A292" s="86" t="str">
        <f t="shared" si="303"/>
        <v>Fuels</v>
      </c>
      <c r="B292" s="86">
        <f t="shared" si="304"/>
        <v>1997</v>
      </c>
      <c r="D292" s="108">
        <f>Manufacturing!X353</f>
        <v>14245.039418160422</v>
      </c>
      <c r="E292" s="108">
        <f>NonManufacturing!H287</f>
        <v>2067.7951948264399</v>
      </c>
      <c r="F292" s="108">
        <f t="shared" si="368"/>
        <v>16312.834612986862</v>
      </c>
      <c r="G292" s="108"/>
      <c r="H292" s="126">
        <f t="shared" si="373"/>
        <v>1181088.93564</v>
      </c>
      <c r="I292" s="126">
        <f t="shared" si="373"/>
        <v>1026936.4351940273</v>
      </c>
      <c r="J292" s="126">
        <f t="shared" si="330"/>
        <v>2208025.3708340274</v>
      </c>
      <c r="L292" s="79">
        <f t="shared" si="369"/>
        <v>12.060937147329572</v>
      </c>
      <c r="M292" s="79">
        <f t="shared" si="370"/>
        <v>2.0135571433257744</v>
      </c>
      <c r="N292" s="79">
        <f t="shared" si="371"/>
        <v>7.3879742635498289</v>
      </c>
      <c r="P292" s="262">
        <f>Manufacturing!BZ353</f>
        <v>0.96106945528359544</v>
      </c>
      <c r="Q292" s="262">
        <f>NonManufacturing!CR287</f>
        <v>0.73052511917283025</v>
      </c>
      <c r="R292" s="109"/>
      <c r="S292" s="262">
        <f>Manufacturing!CD353</f>
        <v>0.88252206342659556</v>
      </c>
      <c r="T292" s="262">
        <f>NonManufacturing!CV287</f>
        <v>0.98049199939909404</v>
      </c>
      <c r="V292" s="112">
        <f t="shared" si="322"/>
        <v>1.313848889728906</v>
      </c>
      <c r="W292" s="113">
        <f t="shared" si="334"/>
        <v>0.89484870463470079</v>
      </c>
      <c r="X292" s="112">
        <f t="shared" si="363"/>
        <v>1.0864120573088663</v>
      </c>
      <c r="Y292" s="112">
        <f t="shared" si="364"/>
        <v>0.8921335538696461</v>
      </c>
      <c r="Z292" s="112">
        <f t="shared" si="365"/>
        <v>0.92326290473115824</v>
      </c>
      <c r="AA292" s="112">
        <f t="shared" si="366"/>
        <v>1.1756965824046208</v>
      </c>
      <c r="AB292" s="112">
        <f t="shared" si="355"/>
        <v>1.1756959770596513</v>
      </c>
      <c r="AC292" s="112"/>
      <c r="AD292" s="112">
        <f t="shared" si="367"/>
        <v>0.96922464965379251</v>
      </c>
      <c r="AF292" s="87">
        <f t="shared" si="372"/>
        <v>1997</v>
      </c>
      <c r="AG292" s="89"/>
      <c r="AI292" s="109">
        <f t="shared" si="293"/>
        <v>0.87324120890796986</v>
      </c>
      <c r="AJ292" s="109">
        <f t="shared" si="294"/>
        <v>0.12675879109203014</v>
      </c>
      <c r="AL292" s="109">
        <f t="shared" si="305"/>
        <v>0.87629928473741303</v>
      </c>
      <c r="AM292" s="109">
        <f t="shared" si="306"/>
        <v>0.12367188584639584</v>
      </c>
      <c r="AN292" s="109">
        <f t="shared" si="307"/>
        <v>0.99997117058380891</v>
      </c>
      <c r="AO292" s="109"/>
      <c r="AP292" s="109">
        <f t="shared" si="308"/>
        <v>0.87632454866254494</v>
      </c>
      <c r="AQ292" s="109">
        <f t="shared" si="309"/>
        <v>0.12367545133745507</v>
      </c>
      <c r="AT292" s="19">
        <f t="shared" si="341"/>
        <v>-4.3141673155111665E-2</v>
      </c>
      <c r="AU292" s="19">
        <f t="shared" si="342"/>
        <v>7.0636336000049448E-3</v>
      </c>
      <c r="AV292" s="19"/>
      <c r="AW292" s="19">
        <f t="shared" si="295"/>
        <v>0.53490732092171234</v>
      </c>
      <c r="AX292" s="19">
        <f t="shared" si="296"/>
        <v>0.46509267907828761</v>
      </c>
      <c r="AY292" s="19"/>
      <c r="AZ292" s="19">
        <f t="shared" si="312"/>
        <v>1.1051205011660632E-2</v>
      </c>
      <c r="BA292" s="19">
        <f t="shared" si="313"/>
        <v>-1.2560899062827558E-2</v>
      </c>
      <c r="BB292" s="19"/>
      <c r="BC292" s="19"/>
      <c r="BD292" s="19">
        <f t="shared" si="343"/>
        <v>-1.6116351548802761E-2</v>
      </c>
      <c r="BE292" s="19">
        <f t="shared" si="344"/>
        <v>1.3790258798212333E-2</v>
      </c>
      <c r="BF292" s="19"/>
      <c r="BG292" s="19"/>
      <c r="BH292" s="19">
        <f t="shared" si="316"/>
        <v>0.9637411768339279</v>
      </c>
      <c r="BI292" s="19">
        <f t="shared" si="317"/>
        <v>0.64866632842036964</v>
      </c>
      <c r="BJ292" s="19">
        <f t="shared" si="357"/>
        <v>0.92326290473115824</v>
      </c>
      <c r="BK292" s="19"/>
      <c r="BL292" s="19">
        <f t="shared" si="318"/>
        <v>1.0081641134742052</v>
      </c>
      <c r="BM292" s="19">
        <f t="shared" si="319"/>
        <v>1.3226992933010371</v>
      </c>
      <c r="BN292" s="19">
        <f t="shared" si="358"/>
        <v>1.0864120573088663</v>
      </c>
      <c r="BO292" s="19"/>
      <c r="BP292" s="19">
        <f t="shared" si="321"/>
        <v>0.98765914271043143</v>
      </c>
      <c r="BQ292" s="19">
        <f t="shared" si="320"/>
        <v>0.68103144371631674</v>
      </c>
      <c r="BR292" s="19">
        <f t="shared" si="359"/>
        <v>0.8921335538696461</v>
      </c>
      <c r="BU292" s="90"/>
      <c r="CD292" s="89"/>
      <c r="CF292" s="112">
        <f t="shared" si="360"/>
        <v>1.048408442004032</v>
      </c>
      <c r="CG292" s="112">
        <f t="shared" si="361"/>
        <v>0.95961862989433511</v>
      </c>
      <c r="CH292" s="112">
        <f t="shared" si="362"/>
        <v>1.0081641134742054</v>
      </c>
      <c r="CI292" s="112">
        <f t="shared" si="323"/>
        <v>0.98765914271043143</v>
      </c>
      <c r="CJ292" s="112">
        <f t="shared" si="324"/>
        <v>0.9637411768339279</v>
      </c>
      <c r="CK292" s="112">
        <f t="shared" si="325"/>
        <v>1.0060724277819577</v>
      </c>
      <c r="CL292" s="112">
        <f t="shared" si="326"/>
        <v>1.006072272685564</v>
      </c>
      <c r="CM292" s="112"/>
      <c r="CN292" s="112">
        <f t="shared" si="327"/>
        <v>0.99572250402535589</v>
      </c>
    </row>
    <row r="293" spans="1:92" x14ac:dyDescent="0.2">
      <c r="A293" s="86" t="str">
        <f t="shared" si="303"/>
        <v>Fuels</v>
      </c>
      <c r="B293" s="86">
        <f t="shared" si="304"/>
        <v>1998</v>
      </c>
      <c r="D293" s="108">
        <f>Manufacturing!X354</f>
        <v>14659.144711999999</v>
      </c>
      <c r="E293" s="108">
        <f>NonManufacturing!H288</f>
        <v>2123.0130465092652</v>
      </c>
      <c r="F293" s="108">
        <f t="shared" si="368"/>
        <v>16782.157758509264</v>
      </c>
      <c r="G293" s="108"/>
      <c r="H293" s="126">
        <f t="shared" si="373"/>
        <v>1240111.2112800002</v>
      </c>
      <c r="I293" s="126">
        <f t="shared" si="373"/>
        <v>1037827.9708746041</v>
      </c>
      <c r="J293" s="126">
        <f t="shared" si="330"/>
        <v>2277939.1821546042</v>
      </c>
      <c r="L293" s="79">
        <f t="shared" si="369"/>
        <v>11.820830727648477</v>
      </c>
      <c r="M293" s="79">
        <f t="shared" si="370"/>
        <v>2.0456309774732206</v>
      </c>
      <c r="N293" s="79">
        <f t="shared" si="371"/>
        <v>7.3672545298754404</v>
      </c>
      <c r="P293" s="262">
        <f>Manufacturing!BZ354</f>
        <v>0.9762416038988635</v>
      </c>
      <c r="Q293" s="262">
        <f>NonManufacturing!CR288</f>
        <v>0.73289446536989278</v>
      </c>
      <c r="R293" s="109"/>
      <c r="S293" s="262">
        <f>Manufacturing!CD354</f>
        <v>0.85151056440738504</v>
      </c>
      <c r="T293" s="262">
        <f>NonManufacturing!CV288</f>
        <v>0.99288991302637708</v>
      </c>
      <c r="V293" s="112">
        <f t="shared" si="322"/>
        <v>1.3554499440435852</v>
      </c>
      <c r="W293" s="113">
        <f t="shared" si="334"/>
        <v>0.8923390820808732</v>
      </c>
      <c r="X293" s="112">
        <f t="shared" si="363"/>
        <v>1.1003553012633569</v>
      </c>
      <c r="Y293" s="112">
        <f t="shared" si="364"/>
        <v>0.8660693370938477</v>
      </c>
      <c r="Z293" s="112">
        <f t="shared" si="365"/>
        <v>0.93636374276418799</v>
      </c>
      <c r="AA293" s="112">
        <f t="shared" si="366"/>
        <v>1.2095217316924725</v>
      </c>
      <c r="AB293" s="112">
        <f t="shared" si="355"/>
        <v>1.2095209588744236</v>
      </c>
      <c r="AC293" s="112"/>
      <c r="AD293" s="112">
        <f t="shared" si="367"/>
        <v>0.95298398633285664</v>
      </c>
      <c r="AF293" s="87">
        <f t="shared" si="372"/>
        <v>1998</v>
      </c>
      <c r="AG293" s="89"/>
      <c r="AI293" s="109">
        <f t="shared" si="293"/>
        <v>0.87349582353718447</v>
      </c>
      <c r="AJ293" s="109">
        <f t="shared" si="294"/>
        <v>0.12650417646281556</v>
      </c>
      <c r="AL293" s="109">
        <f t="shared" si="305"/>
        <v>0.87336851003678762</v>
      </c>
      <c r="AM293" s="109">
        <f t="shared" si="306"/>
        <v>0.12663144111515931</v>
      </c>
      <c r="AN293" s="109">
        <f t="shared" si="307"/>
        <v>0.99999995115194695</v>
      </c>
      <c r="AO293" s="109"/>
      <c r="AP293" s="109">
        <f t="shared" si="308"/>
        <v>0.87336855269914104</v>
      </c>
      <c r="AQ293" s="109">
        <f t="shared" si="309"/>
        <v>0.12663144730085896</v>
      </c>
      <c r="AT293" s="19">
        <f t="shared" si="341"/>
        <v>1.5663420430216915E-2</v>
      </c>
      <c r="AU293" s="19">
        <f t="shared" si="342"/>
        <v>3.2380983449448947E-3</v>
      </c>
      <c r="AV293" s="19"/>
      <c r="AW293" s="19">
        <f t="shared" si="295"/>
        <v>0.5444004918985732</v>
      </c>
      <c r="AX293" s="19">
        <f t="shared" si="296"/>
        <v>0.45559950810142674</v>
      </c>
      <c r="AY293" s="19"/>
      <c r="AZ293" s="19">
        <f t="shared" si="312"/>
        <v>1.7591674370247116E-2</v>
      </c>
      <c r="BA293" s="19">
        <f t="shared" si="313"/>
        <v>-2.0622543673145421E-2</v>
      </c>
      <c r="BB293" s="19"/>
      <c r="BC293" s="19"/>
      <c r="BD293" s="19">
        <f t="shared" si="343"/>
        <v>-3.5771882698936351E-2</v>
      </c>
      <c r="BE293" s="19">
        <f t="shared" si="344"/>
        <v>1.2565308996933512E-2</v>
      </c>
      <c r="BF293" s="19"/>
      <c r="BG293" s="19"/>
      <c r="BH293" s="19">
        <f t="shared" si="316"/>
        <v>1.0141897155901054</v>
      </c>
      <c r="BI293" s="19">
        <f t="shared" si="317"/>
        <v>0.65787071913353257</v>
      </c>
      <c r="BJ293" s="19">
        <f t="shared" si="357"/>
        <v>0.93636374276418799</v>
      </c>
      <c r="BK293" s="19"/>
      <c r="BL293" s="19">
        <f t="shared" si="318"/>
        <v>1.0128342131888977</v>
      </c>
      <c r="BM293" s="19">
        <f t="shared" si="319"/>
        <v>1.3396750980160668</v>
      </c>
      <c r="BN293" s="19">
        <f t="shared" si="358"/>
        <v>1.1003553012633569</v>
      </c>
      <c r="BO293" s="19"/>
      <c r="BP293" s="19">
        <f t="shared" si="321"/>
        <v>0.9707844003145667</v>
      </c>
      <c r="BQ293" s="19">
        <f t="shared" si="320"/>
        <v>0.66113470168350819</v>
      </c>
      <c r="BR293" s="19">
        <f t="shared" si="359"/>
        <v>0.8660693370938477</v>
      </c>
      <c r="BU293" s="90"/>
      <c r="CD293" s="89"/>
      <c r="CF293" s="112">
        <f t="shared" si="360"/>
        <v>1.0816047227032359</v>
      </c>
      <c r="CG293" s="112">
        <f t="shared" si="361"/>
        <v>0.95692735868370182</v>
      </c>
      <c r="CH293" s="112">
        <f t="shared" si="362"/>
        <v>1.0211031066359291</v>
      </c>
      <c r="CI293" s="112">
        <f t="shared" si="323"/>
        <v>0.95880408857134536</v>
      </c>
      <c r="CJ293" s="112">
        <f t="shared" si="324"/>
        <v>0.97741639003567482</v>
      </c>
      <c r="CK293" s="112">
        <f t="shared" si="325"/>
        <v>1.0350174384023971</v>
      </c>
      <c r="CL293" s="112">
        <f t="shared" si="326"/>
        <v>1.0350171504362251</v>
      </c>
      <c r="CM293" s="112"/>
      <c r="CN293" s="112">
        <f t="shared" si="327"/>
        <v>0.97903783349543139</v>
      </c>
    </row>
    <row r="294" spans="1:92" x14ac:dyDescent="0.2">
      <c r="A294" s="86" t="str">
        <f t="shared" si="303"/>
        <v>Fuels</v>
      </c>
      <c r="B294" s="86">
        <f t="shared" si="304"/>
        <v>1999</v>
      </c>
      <c r="D294" s="108">
        <f>Manufacturing!X355</f>
        <v>14915.093519409891</v>
      </c>
      <c r="E294" s="108">
        <f>NonManufacturing!H289</f>
        <v>2121.2437820771684</v>
      </c>
      <c r="F294" s="108">
        <f t="shared" si="368"/>
        <v>17036.337301487059</v>
      </c>
      <c r="G294" s="108"/>
      <c r="H294" s="126">
        <f t="shared" si="373"/>
        <v>1306744.70832</v>
      </c>
      <c r="I294" s="126">
        <f t="shared" si="373"/>
        <v>1016080.4096907235</v>
      </c>
      <c r="J294" s="126">
        <f t="shared" si="330"/>
        <v>2322825.1180107235</v>
      </c>
      <c r="K294" s="109">
        <f>L295/L280</f>
        <v>0.7423119844018754</v>
      </c>
      <c r="L294" s="79">
        <f t="shared" si="369"/>
        <v>11.413930681674843</v>
      </c>
      <c r="M294" s="79">
        <f t="shared" si="370"/>
        <v>2.0876731426431463</v>
      </c>
      <c r="N294" s="79">
        <f t="shared" si="371"/>
        <v>7.3343176674777153</v>
      </c>
      <c r="O294" s="109">
        <f>Q295*Q295</f>
        <v>0.53952299604795051</v>
      </c>
      <c r="P294" s="262">
        <f>Manufacturing!BZ355</f>
        <v>0.97712459068869928</v>
      </c>
      <c r="Q294" s="262">
        <f>NonManufacturing!CR289</f>
        <v>0.73821298090074339</v>
      </c>
      <c r="R294" s="109"/>
      <c r="S294" s="262">
        <f>Manufacturing!CD355</f>
        <v>0.8214567668226862</v>
      </c>
      <c r="T294" s="262">
        <f>NonManufacturing!CV289</f>
        <v>1.0059955866996735</v>
      </c>
      <c r="V294" s="112">
        <f t="shared" si="322"/>
        <v>1.3821585760040638</v>
      </c>
      <c r="W294" s="113">
        <f t="shared" si="334"/>
        <v>0.88834969235103212</v>
      </c>
      <c r="X294" s="112">
        <f t="shared" si="363"/>
        <v>1.1266306890348221</v>
      </c>
      <c r="Y294" s="112">
        <f t="shared" si="364"/>
        <v>0.84066052769564836</v>
      </c>
      <c r="Z294" s="112">
        <f t="shared" si="365"/>
        <v>0.93795512724193641</v>
      </c>
      <c r="AA294" s="112">
        <f t="shared" si="366"/>
        <v>1.2278411032267575</v>
      </c>
      <c r="AB294" s="112">
        <f t="shared" si="355"/>
        <v>1.2278401457735506</v>
      </c>
      <c r="AC294" s="112"/>
      <c r="AD294" s="112">
        <f t="shared" si="367"/>
        <v>0.94711394956212547</v>
      </c>
      <c r="AF294" s="87">
        <f t="shared" si="372"/>
        <v>1999</v>
      </c>
      <c r="AG294" s="89"/>
      <c r="AI294" s="109">
        <f t="shared" si="293"/>
        <v>0.87548709886766507</v>
      </c>
      <c r="AJ294" s="109">
        <f t="shared" si="294"/>
        <v>0.12451290113233496</v>
      </c>
      <c r="AL294" s="109">
        <f t="shared" si="305"/>
        <v>0.87449108334673931</v>
      </c>
      <c r="AM294" s="109">
        <f t="shared" si="306"/>
        <v>0.12550590601257169</v>
      </c>
      <c r="AN294" s="109">
        <f t="shared" si="307"/>
        <v>0.99999698935931103</v>
      </c>
      <c r="AO294" s="109"/>
      <c r="AP294" s="109">
        <f t="shared" si="308"/>
        <v>0.87449371613310334</v>
      </c>
      <c r="AQ294" s="109">
        <f t="shared" si="309"/>
        <v>0.12550628386689663</v>
      </c>
      <c r="AT294" s="19">
        <f t="shared" si="341"/>
        <v>9.0406688968388475E-4</v>
      </c>
      <c r="AU294" s="19">
        <f t="shared" si="342"/>
        <v>7.2306597541794077E-3</v>
      </c>
      <c r="AV294" s="19"/>
      <c r="AW294" s="19">
        <f t="shared" si="295"/>
        <v>0.56256697854167392</v>
      </c>
      <c r="AX294" s="19">
        <f t="shared" si="296"/>
        <v>0.43743302145832602</v>
      </c>
      <c r="AY294" s="19"/>
      <c r="AZ294" s="19">
        <f t="shared" si="312"/>
        <v>3.2825025615090465E-2</v>
      </c>
      <c r="BA294" s="19">
        <f t="shared" si="313"/>
        <v>-4.0690551632346958E-2</v>
      </c>
      <c r="BB294" s="19"/>
      <c r="BC294" s="19"/>
      <c r="BD294" s="19">
        <f t="shared" si="343"/>
        <v>-3.5932597871343751E-2</v>
      </c>
      <c r="BE294" s="19">
        <f t="shared" si="344"/>
        <v>1.3113168786917522E-2</v>
      </c>
      <c r="BF294" s="19"/>
      <c r="BG294" s="19"/>
      <c r="BH294" s="19">
        <f t="shared" si="316"/>
        <v>1.0016995366277752</v>
      </c>
      <c r="BI294" s="19">
        <f t="shared" si="317"/>
        <v>0.65898879451704084</v>
      </c>
      <c r="BJ294" s="19">
        <f t="shared" si="357"/>
        <v>0.93795512724193641</v>
      </c>
      <c r="BK294" s="19"/>
      <c r="BL294" s="19">
        <f t="shared" si="318"/>
        <v>1.0238790032104153</v>
      </c>
      <c r="BM294" s="19">
        <f t="shared" si="319"/>
        <v>1.3716652039825057</v>
      </c>
      <c r="BN294" s="19">
        <f t="shared" si="358"/>
        <v>1.1266306890348221</v>
      </c>
      <c r="BO294" s="19"/>
      <c r="BP294" s="19">
        <f t="shared" si="321"/>
        <v>0.9706619224236015</v>
      </c>
      <c r="BQ294" s="19">
        <f t="shared" si="320"/>
        <v>0.64173828051706838</v>
      </c>
      <c r="BR294" s="19">
        <f t="shared" si="359"/>
        <v>0.84066052769564836</v>
      </c>
      <c r="BU294" s="90"/>
      <c r="CD294" s="89"/>
      <c r="CF294" s="112">
        <f t="shared" si="360"/>
        <v>1.1029173374496106</v>
      </c>
      <c r="CG294" s="112">
        <f t="shared" si="361"/>
        <v>0.95264921346559206</v>
      </c>
      <c r="CH294" s="112">
        <f t="shared" si="362"/>
        <v>1.0454860309974536</v>
      </c>
      <c r="CI294" s="112">
        <f t="shared" si="323"/>
        <v>0.93067461984027122</v>
      </c>
      <c r="CJ294" s="112">
        <f t="shared" si="324"/>
        <v>0.97907754499112831</v>
      </c>
      <c r="CK294" s="112">
        <f t="shared" si="325"/>
        <v>1.0506937743472053</v>
      </c>
      <c r="CL294" s="112">
        <f t="shared" si="326"/>
        <v>1.0506933340389366</v>
      </c>
      <c r="CM294" s="112"/>
      <c r="CN294" s="112">
        <f t="shared" si="327"/>
        <v>0.97300731444686905</v>
      </c>
    </row>
    <row r="295" spans="1:92" x14ac:dyDescent="0.2">
      <c r="A295" s="86" t="str">
        <f t="shared" si="303"/>
        <v>Fuels</v>
      </c>
      <c r="B295" s="86">
        <f t="shared" si="304"/>
        <v>2000</v>
      </c>
      <c r="D295" s="108">
        <f>Manufacturing!X356</f>
        <v>14674.230633137313</v>
      </c>
      <c r="E295" s="108">
        <f>NonManufacturing!H290</f>
        <v>2136.2319756895276</v>
      </c>
      <c r="F295" s="108">
        <f t="shared" si="368"/>
        <v>16810.462608826841</v>
      </c>
      <c r="G295" s="108"/>
      <c r="H295" s="126">
        <f t="shared" si="373"/>
        <v>1390169.9721599999</v>
      </c>
      <c r="I295" s="126">
        <f t="shared" si="373"/>
        <v>986679.51485938381</v>
      </c>
      <c r="J295" s="126">
        <f t="shared" si="330"/>
        <v>2376849.4870193838</v>
      </c>
      <c r="K295" s="109">
        <f>M295/M280</f>
        <v>0.77017168646345968</v>
      </c>
      <c r="L295" s="79">
        <f t="shared" si="369"/>
        <v>10.555709680836353</v>
      </c>
      <c r="M295" s="79">
        <f t="shared" si="370"/>
        <v>2.1650717821925913</v>
      </c>
      <c r="N295" s="79">
        <f t="shared" si="371"/>
        <v>7.0725818780841241</v>
      </c>
      <c r="O295" s="109">
        <f>P295*S295</f>
        <v>0.74231273304185097</v>
      </c>
      <c r="P295" s="262">
        <f>Manufacturing!BZ356</f>
        <v>0.97205638102097802</v>
      </c>
      <c r="Q295" s="262">
        <f>NonManufacturing!CR290</f>
        <v>0.73452229104905353</v>
      </c>
      <c r="R295" s="109"/>
      <c r="S295" s="262">
        <f>Manufacturing!CD356</f>
        <v>0.76365193165254375</v>
      </c>
      <c r="T295" s="262">
        <f>NonManufacturing!CV290</f>
        <v>1.0485341232646477</v>
      </c>
      <c r="V295" s="112">
        <f t="shared" si="322"/>
        <v>1.4143048811044991</v>
      </c>
      <c r="W295" s="113">
        <f t="shared" si="334"/>
        <v>0.85664764199997157</v>
      </c>
      <c r="X295" s="112">
        <f t="shared" si="363"/>
        <v>1.1579466677519457</v>
      </c>
      <c r="Y295" s="112">
        <f t="shared" si="364"/>
        <v>0.79283020141729021</v>
      </c>
      <c r="Z295" s="129">
        <f t="shared" si="365"/>
        <v>0.9331121894236013</v>
      </c>
      <c r="AA295" s="112">
        <f t="shared" si="366"/>
        <v>1.2115620062654293</v>
      </c>
      <c r="AB295" s="112">
        <f t="shared" si="355"/>
        <v>1.2115609414672195</v>
      </c>
      <c r="AC295" s="112"/>
      <c r="AD295" s="112">
        <f t="shared" si="367"/>
        <v>0.9180550898242551</v>
      </c>
      <c r="AF295" s="87">
        <f t="shared" si="372"/>
        <v>2000</v>
      </c>
      <c r="AG295" s="89"/>
      <c r="AI295" s="109">
        <f t="shared" si="293"/>
        <v>0.8729224754012519</v>
      </c>
      <c r="AJ295" s="109">
        <f t="shared" si="294"/>
        <v>0.12707752459874808</v>
      </c>
      <c r="AL295" s="109">
        <f t="shared" si="305"/>
        <v>0.87420416015538593</v>
      </c>
      <c r="AM295" s="109">
        <f t="shared" si="306"/>
        <v>0.12579085560130326</v>
      </c>
      <c r="AN295" s="109">
        <f t="shared" si="307"/>
        <v>0.99999501575668925</v>
      </c>
      <c r="AO295" s="109"/>
      <c r="AP295" s="109">
        <f t="shared" si="308"/>
        <v>0.87420851742334105</v>
      </c>
      <c r="AQ295" s="109">
        <f t="shared" si="309"/>
        <v>0.12579148257665884</v>
      </c>
      <c r="AT295" s="19">
        <f t="shared" si="341"/>
        <v>-5.2003597030976728E-3</v>
      </c>
      <c r="AU295" s="19">
        <f t="shared" si="342"/>
        <v>-5.0120312156101627E-3</v>
      </c>
      <c r="AV295" s="19"/>
      <c r="AW295" s="19">
        <f t="shared" si="295"/>
        <v>0.58487926128772272</v>
      </c>
      <c r="AX295" s="19">
        <f t="shared" si="296"/>
        <v>0.41512073871227723</v>
      </c>
      <c r="AY295" s="19"/>
      <c r="AZ295" s="19">
        <f t="shared" si="312"/>
        <v>3.8895235016224827E-2</v>
      </c>
      <c r="BA295" s="19">
        <f t="shared" si="313"/>
        <v>-5.2354185695149207E-2</v>
      </c>
      <c r="BB295" s="19"/>
      <c r="BC295" s="19"/>
      <c r="BD295" s="19">
        <f t="shared" si="343"/>
        <v>-7.2967210461533732E-2</v>
      </c>
      <c r="BE295" s="19">
        <f t="shared" si="344"/>
        <v>4.1415430980708851E-2</v>
      </c>
      <c r="BF295" s="19"/>
      <c r="BG295" s="19"/>
      <c r="BH295" s="19">
        <f t="shared" si="316"/>
        <v>0.99483670627978138</v>
      </c>
      <c r="BI295" s="19">
        <f t="shared" si="317"/>
        <v>0.6555862418126166</v>
      </c>
      <c r="BJ295" s="19">
        <f t="shared" si="357"/>
        <v>0.9331121894236013</v>
      </c>
      <c r="BK295" s="19"/>
      <c r="BL295" s="19">
        <f t="shared" si="318"/>
        <v>1.0277961349907412</v>
      </c>
      <c r="BM295" s="19">
        <f t="shared" si="319"/>
        <v>1.409792195154506</v>
      </c>
      <c r="BN295" s="19">
        <f t="shared" si="358"/>
        <v>1.1579466677519457</v>
      </c>
      <c r="BO295" s="19"/>
      <c r="BP295" s="19">
        <f t="shared" si="321"/>
        <v>0.94310387522360917</v>
      </c>
      <c r="BQ295" s="19">
        <f t="shared" si="320"/>
        <v>0.60522585923498273</v>
      </c>
      <c r="BR295" s="19">
        <f t="shared" si="359"/>
        <v>0.79283020141729021</v>
      </c>
      <c r="BU295" s="90"/>
      <c r="CD295" s="89"/>
      <c r="CF295" s="112">
        <f t="shared" si="360"/>
        <v>1.1285690375119273</v>
      </c>
      <c r="CG295" s="112">
        <f t="shared" si="361"/>
        <v>0.91865254121791318</v>
      </c>
      <c r="CH295" s="112">
        <f t="shared" si="362"/>
        <v>1.074546501845993</v>
      </c>
      <c r="CI295" s="112">
        <f t="shared" si="323"/>
        <v>0.87772284054361904</v>
      </c>
      <c r="CJ295" s="112">
        <f t="shared" si="324"/>
        <v>0.97402228005146863</v>
      </c>
      <c r="CK295" s="112">
        <f t="shared" si="325"/>
        <v>1.0367633514412511</v>
      </c>
      <c r="CL295" s="112">
        <f t="shared" si="326"/>
        <v>1.0367628142501866</v>
      </c>
      <c r="CM295" s="112"/>
      <c r="CN295" s="112">
        <f t="shared" si="327"/>
        <v>0.94315400789647408</v>
      </c>
    </row>
    <row r="296" spans="1:92" x14ac:dyDescent="0.2">
      <c r="A296" s="86" t="str">
        <f t="shared" si="303"/>
        <v>Fuels</v>
      </c>
      <c r="B296" s="86">
        <f t="shared" si="304"/>
        <v>2001</v>
      </c>
      <c r="D296" s="108">
        <f>Manufacturing!X357</f>
        <v>14152.726620950727</v>
      </c>
      <c r="E296" s="108">
        <f>NonManufacturing!H291</f>
        <v>2110.4964821168687</v>
      </c>
      <c r="F296" s="108">
        <f t="shared" ref="F296:F305" si="374">D296+E296</f>
        <v>16263.223103067596</v>
      </c>
      <c r="G296" s="108"/>
      <c r="H296" s="126">
        <f t="shared" si="373"/>
        <v>1326063.0867600001</v>
      </c>
      <c r="I296" s="126">
        <f t="shared" si="373"/>
        <v>995718.88812446385</v>
      </c>
      <c r="J296" s="126">
        <f t="shared" si="330"/>
        <v>2321781.9748844639</v>
      </c>
      <c r="L296" s="79">
        <f t="shared" si="369"/>
        <v>10.672740054570408</v>
      </c>
      <c r="M296" s="79">
        <f t="shared" si="370"/>
        <v>2.119570600987795</v>
      </c>
      <c r="N296" s="79">
        <f t="shared" si="371"/>
        <v>7.0046297537807716</v>
      </c>
      <c r="P296" s="262">
        <f>Manufacturing!BZ357</f>
        <v>0.96885323313107174</v>
      </c>
      <c r="Q296" s="262">
        <f>NonManufacturing!CR291</f>
        <v>0.72730912424391947</v>
      </c>
      <c r="R296" s="109"/>
      <c r="S296" s="262">
        <f>Manufacturing!CD357</f>
        <v>0.77467124443989277</v>
      </c>
      <c r="T296" s="262">
        <f>NonManufacturing!CV291</f>
        <v>1.0366785202607514</v>
      </c>
      <c r="V296" s="112">
        <f>J296/J$308</f>
        <v>1.3815378709812103</v>
      </c>
      <c r="W296" s="113">
        <f t="shared" si="334"/>
        <v>0.84841712193575924</v>
      </c>
      <c r="X296" s="112">
        <f t="shared" si="363"/>
        <v>1.1389556280620268</v>
      </c>
      <c r="Y296" s="112">
        <f t="shared" si="364"/>
        <v>0.80162072698290621</v>
      </c>
      <c r="Z296" s="112">
        <f t="shared" si="365"/>
        <v>0.929253238997229</v>
      </c>
      <c r="AA296" s="112">
        <f t="shared" si="366"/>
        <v>1.1721214693230768</v>
      </c>
      <c r="AB296" s="112">
        <f t="shared" si="355"/>
        <v>1.1721203843431347</v>
      </c>
      <c r="AC296" s="112"/>
      <c r="AD296" s="112">
        <f t="shared" si="367"/>
        <v>0.9130104385683544</v>
      </c>
      <c r="AF296" s="87">
        <f t="shared" si="372"/>
        <v>2001</v>
      </c>
      <c r="AG296" s="89"/>
      <c r="AI296" s="109">
        <f t="shared" si="293"/>
        <v>0.87022889197659825</v>
      </c>
      <c r="AJ296" s="109">
        <f t="shared" si="294"/>
        <v>0.1297711080234018</v>
      </c>
      <c r="AL296" s="109">
        <f t="shared" si="305"/>
        <v>0.87157498998398109</v>
      </c>
      <c r="AM296" s="109">
        <f t="shared" si="306"/>
        <v>0.12841960821744897</v>
      </c>
      <c r="AN296" s="109">
        <f t="shared" si="307"/>
        <v>0.99999459820143</v>
      </c>
      <c r="AO296" s="109"/>
      <c r="AP296" s="109">
        <f t="shared" si="308"/>
        <v>0.8715796980819478</v>
      </c>
      <c r="AQ296" s="109">
        <f t="shared" si="309"/>
        <v>0.12842030191805223</v>
      </c>
      <c r="AT296" s="109">
        <f t="shared" si="341"/>
        <v>-3.3006697216468543E-3</v>
      </c>
      <c r="AU296" s="109">
        <f t="shared" si="342"/>
        <v>-9.8687513098860077E-3</v>
      </c>
      <c r="AW296" s="19">
        <f t="shared" ref="AW296:AW301" si="375">H296/J296</f>
        <v>0.57114022811120646</v>
      </c>
      <c r="AX296" s="19">
        <f t="shared" ref="AX296:AX301" si="376">I296/J296</f>
        <v>0.4288597718887936</v>
      </c>
      <c r="AY296" s="109"/>
      <c r="AZ296" s="109">
        <f t="shared" si="312"/>
        <v>-2.3770672081657708E-2</v>
      </c>
      <c r="BA296" s="109">
        <f t="shared" si="313"/>
        <v>3.2560578866682441E-2</v>
      </c>
      <c r="BB296" s="109"/>
      <c r="BC296" s="109"/>
      <c r="BD296" s="109">
        <f t="shared" si="343"/>
        <v>1.4326640118965237E-2</v>
      </c>
      <c r="BE296" s="109">
        <f t="shared" si="344"/>
        <v>-1.1371243877386255E-2</v>
      </c>
      <c r="BH296" s="109">
        <f t="shared" si="316"/>
        <v>0.99586443037599137</v>
      </c>
      <c r="BI296" s="109">
        <f t="shared" si="317"/>
        <v>0.65287501926505842</v>
      </c>
      <c r="BJ296" s="19">
        <f t="shared" si="357"/>
        <v>0.929253238997229</v>
      </c>
      <c r="BK296" s="109"/>
      <c r="BL296" s="109">
        <f t="shared" si="318"/>
        <v>0.98359938309871531</v>
      </c>
      <c r="BM296" s="109">
        <f t="shared" si="319"/>
        <v>1.3866707334513557</v>
      </c>
      <c r="BN296" s="19">
        <f t="shared" si="358"/>
        <v>1.1389556280620268</v>
      </c>
      <c r="BO296" s="109"/>
      <c r="BP296" s="109">
        <f t="shared" si="321"/>
        <v>1.0110875261183312</v>
      </c>
      <c r="BQ296" s="109">
        <f t="shared" si="320"/>
        <v>0.6119363167567401</v>
      </c>
      <c r="BR296" s="19">
        <f t="shared" si="359"/>
        <v>0.80162072698290621</v>
      </c>
      <c r="BU296" s="90"/>
      <c r="CD296" s="89"/>
      <c r="CF296" s="112">
        <f t="shared" si="360"/>
        <v>1.1024220351427463</v>
      </c>
      <c r="CG296" s="112">
        <f t="shared" si="361"/>
        <v>0.90982628897389661</v>
      </c>
      <c r="CH296" s="112">
        <f t="shared" si="362"/>
        <v>1.0569232763266012</v>
      </c>
      <c r="CI296" s="112">
        <f t="shared" si="323"/>
        <v>0.88745461546280224</v>
      </c>
      <c r="CJ296" s="112">
        <f t="shared" si="324"/>
        <v>0.96999414309698029</v>
      </c>
      <c r="CK296" s="112">
        <f t="shared" si="325"/>
        <v>1.0030131157524989</v>
      </c>
      <c r="CL296" s="112">
        <f t="shared" si="326"/>
        <v>1.0030125491169757</v>
      </c>
      <c r="CM296" s="112"/>
      <c r="CN296" s="112">
        <f t="shared" si="327"/>
        <v>0.93797143976610886</v>
      </c>
    </row>
    <row r="297" spans="1:92" x14ac:dyDescent="0.2">
      <c r="A297" s="86" t="str">
        <f t="shared" si="303"/>
        <v>Fuels</v>
      </c>
      <c r="B297" s="86">
        <f t="shared" si="304"/>
        <v>2002</v>
      </c>
      <c r="D297" s="108">
        <f>Manufacturing!X358</f>
        <v>13433.671368000001</v>
      </c>
      <c r="E297" s="108">
        <f>NonManufacturing!H292</f>
        <v>2085.4842616307083</v>
      </c>
      <c r="F297" s="108">
        <f t="shared" si="374"/>
        <v>15519.15562963071</v>
      </c>
      <c r="G297" s="108"/>
      <c r="H297" s="126">
        <f t="shared" si="373"/>
        <v>1359128.7434399999</v>
      </c>
      <c r="I297" s="126">
        <f t="shared" si="373"/>
        <v>979668.05296979821</v>
      </c>
      <c r="J297" s="126">
        <f t="shared" si="330"/>
        <v>2338796.7964097979</v>
      </c>
      <c r="L297" s="79">
        <f t="shared" si="369"/>
        <v>9.8840315406757817</v>
      </c>
      <c r="M297" s="79">
        <f t="shared" si="370"/>
        <v>2.1287662237312954</v>
      </c>
      <c r="N297" s="79">
        <f t="shared" si="371"/>
        <v>6.6355297105988873</v>
      </c>
      <c r="P297" s="262">
        <f>Manufacturing!BZ358</f>
        <v>0.8990329365862697</v>
      </c>
      <c r="Q297" s="262">
        <f>NonManufacturing!CR292</f>
        <v>0.73479458157558175</v>
      </c>
      <c r="R297" s="109"/>
      <c r="S297" s="262">
        <f>Manufacturing!CD358</f>
        <v>0.77313986675460522</v>
      </c>
      <c r="T297" s="262">
        <f>NonManufacturing!CV292</f>
        <v>1.0305694748789371</v>
      </c>
      <c r="V297" s="112">
        <f t="shared" ref="V297:V306" si="377">V63</f>
        <v>1.3916622584385661</v>
      </c>
      <c r="W297" s="113">
        <f t="shared" si="334"/>
        <v>0.80371086231172784</v>
      </c>
      <c r="X297" s="112">
        <f t="shared" si="363"/>
        <v>1.1526234589017021</v>
      </c>
      <c r="Y297" s="112">
        <f t="shared" si="364"/>
        <v>0.79962078690900618</v>
      </c>
      <c r="Z297" s="112">
        <f t="shared" si="365"/>
        <v>0.87202463694878651</v>
      </c>
      <c r="AA297" s="112">
        <f t="shared" si="366"/>
        <v>1.1184952248937174</v>
      </c>
      <c r="AB297" s="112">
        <f t="shared" si="355"/>
        <v>1.1184940737763465</v>
      </c>
      <c r="AC297" s="112"/>
      <c r="AD297" s="112">
        <f t="shared" si="367"/>
        <v>0.92166167721675962</v>
      </c>
      <c r="AF297" s="87">
        <f t="shared" si="372"/>
        <v>2002</v>
      </c>
      <c r="AG297" s="89"/>
      <c r="AI297" s="109">
        <f t="shared" si="293"/>
        <v>0.86561870301442845</v>
      </c>
      <c r="AJ297" s="109">
        <f t="shared" si="294"/>
        <v>0.1343812969855715</v>
      </c>
      <c r="AL297" s="109">
        <f t="shared" si="305"/>
        <v>0.86792175681307837</v>
      </c>
      <c r="AM297" s="109">
        <f t="shared" si="306"/>
        <v>0.13206279132687837</v>
      </c>
      <c r="AN297" s="109">
        <f t="shared" si="307"/>
        <v>0.99998454813995674</v>
      </c>
      <c r="AO297" s="109"/>
      <c r="AP297" s="109">
        <f t="shared" si="308"/>
        <v>0.86793516802582138</v>
      </c>
      <c r="AQ297" s="109">
        <f t="shared" si="309"/>
        <v>0.13206483197417868</v>
      </c>
      <c r="AT297" s="109">
        <f t="shared" si="341"/>
        <v>-7.479346750701879E-2</v>
      </c>
      <c r="AU297" s="109">
        <f t="shared" si="342"/>
        <v>1.0239386854496433E-2</v>
      </c>
      <c r="AW297" s="19">
        <f t="shared" si="375"/>
        <v>0.58112305674710563</v>
      </c>
      <c r="AX297" s="19">
        <f t="shared" si="376"/>
        <v>0.41887694325289443</v>
      </c>
      <c r="AY297" s="109"/>
      <c r="AZ297" s="109">
        <f t="shared" si="312"/>
        <v>1.732777316774713E-2</v>
      </c>
      <c r="BA297" s="109">
        <f t="shared" si="313"/>
        <v>-2.3552808173809711E-2</v>
      </c>
      <c r="BB297" s="109"/>
      <c r="BC297" s="109"/>
      <c r="BD297" s="109">
        <f t="shared" si="343"/>
        <v>-1.9787662381923242E-3</v>
      </c>
      <c r="BE297" s="109">
        <f t="shared" si="344"/>
        <v>-5.9103341056546055E-3</v>
      </c>
      <c r="BH297" s="109">
        <f t="shared" si="316"/>
        <v>0.93841441746256526</v>
      </c>
      <c r="BI297" s="109">
        <f t="shared" si="317"/>
        <v>0.61266733087948089</v>
      </c>
      <c r="BJ297" s="19">
        <f t="shared" si="357"/>
        <v>0.87202463694878651</v>
      </c>
      <c r="BK297" s="109"/>
      <c r="BL297" s="109">
        <f t="shared" si="318"/>
        <v>1.0120003189790032</v>
      </c>
      <c r="BM297" s="109">
        <f t="shared" si="319"/>
        <v>1.4033112245716204</v>
      </c>
      <c r="BN297" s="19">
        <f t="shared" si="358"/>
        <v>1.1526234589017021</v>
      </c>
      <c r="BO297" s="109"/>
      <c r="BP297" s="109">
        <f t="shared" si="321"/>
        <v>0.99750512928797719</v>
      </c>
      <c r="BQ297" s="109">
        <f t="shared" si="320"/>
        <v>0.6104096147624406</v>
      </c>
      <c r="BR297" s="19">
        <f t="shared" si="359"/>
        <v>0.79962078690900618</v>
      </c>
      <c r="BU297" s="90"/>
      <c r="CD297" s="89"/>
      <c r="CF297" s="112">
        <f t="shared" si="360"/>
        <v>1.1105009651958071</v>
      </c>
      <c r="CG297" s="112">
        <f t="shared" si="361"/>
        <v>0.86188415150874087</v>
      </c>
      <c r="CH297" s="112">
        <f t="shared" si="362"/>
        <v>1.0696066927788537</v>
      </c>
      <c r="CI297" s="112">
        <f t="shared" si="323"/>
        <v>0.88524053093443478</v>
      </c>
      <c r="CJ297" s="112">
        <f t="shared" si="324"/>
        <v>0.91025648873645282</v>
      </c>
      <c r="CK297" s="112">
        <f t="shared" si="325"/>
        <v>0.95712382192166379</v>
      </c>
      <c r="CL297" s="112">
        <f t="shared" si="326"/>
        <v>0.95712318213742598</v>
      </c>
      <c r="CM297" s="112"/>
      <c r="CN297" s="112">
        <f t="shared" si="327"/>
        <v>0.94685919660657714</v>
      </c>
    </row>
    <row r="298" spans="1:92" x14ac:dyDescent="0.2">
      <c r="A298" s="86" t="str">
        <f t="shared" si="303"/>
        <v>Fuels</v>
      </c>
      <c r="B298" s="86">
        <f t="shared" si="304"/>
        <v>2003</v>
      </c>
      <c r="D298" s="108">
        <f>Manufacturing!X359</f>
        <v>12946.353236344379</v>
      </c>
      <c r="E298" s="108">
        <f>NonManufacturing!H293</f>
        <v>1864.2714283990379</v>
      </c>
      <c r="F298" s="108">
        <f t="shared" si="374"/>
        <v>14810.624664743416</v>
      </c>
      <c r="G298" s="108"/>
      <c r="H298" s="126">
        <f t="shared" si="373"/>
        <v>1402143.9142800001</v>
      </c>
      <c r="I298" s="126">
        <f t="shared" si="373"/>
        <v>949978.77845571912</v>
      </c>
      <c r="J298" s="126">
        <f t="shared" si="330"/>
        <v>2352122.6927357195</v>
      </c>
      <c r="L298" s="79">
        <f t="shared" si="369"/>
        <v>9.233255662627414</v>
      </c>
      <c r="M298" s="79">
        <f t="shared" si="370"/>
        <v>1.962434815048804</v>
      </c>
      <c r="N298" s="79">
        <f t="shared" si="371"/>
        <v>6.2967058268195162</v>
      </c>
      <c r="P298" s="262">
        <f>Manufacturing!BZ359</f>
        <v>0.88422173293191564</v>
      </c>
      <c r="Q298" s="262">
        <f>NonManufacturing!CR293</f>
        <v>0.64884158982532969</v>
      </c>
      <c r="R298" s="109"/>
      <c r="S298" s="262">
        <f>Manufacturing!CD359</f>
        <v>0.73433347156221429</v>
      </c>
      <c r="T298" s="262">
        <f>NonManufacturing!CV293</f>
        <v>1.0758997563961896</v>
      </c>
      <c r="V298" s="112">
        <f t="shared" si="377"/>
        <v>1.3995916121152592</v>
      </c>
      <c r="W298" s="113">
        <f t="shared" si="334"/>
        <v>0.76267172185408538</v>
      </c>
      <c r="X298" s="112">
        <f t="shared" si="363"/>
        <v>1.1728783785633961</v>
      </c>
      <c r="Y298" s="112">
        <f t="shared" si="364"/>
        <v>0.7688837075163274</v>
      </c>
      <c r="Z298" s="112">
        <f t="shared" si="365"/>
        <v>0.84571598481360777</v>
      </c>
      <c r="AA298" s="112">
        <f t="shared" si="366"/>
        <v>1.0674302570813954</v>
      </c>
      <c r="AB298" s="112">
        <f t="shared" si="355"/>
        <v>1.06742894470448</v>
      </c>
      <c r="AC298" s="112"/>
      <c r="AD298" s="112">
        <f t="shared" si="367"/>
        <v>0.90180707617556255</v>
      </c>
      <c r="AF298" s="87">
        <f t="shared" si="372"/>
        <v>2003</v>
      </c>
      <c r="AG298" s="89"/>
      <c r="AI298" s="109">
        <f t="shared" si="293"/>
        <v>0.87412607701571687</v>
      </c>
      <c r="AJ298" s="109">
        <f t="shared" si="294"/>
        <v>0.12587392298428318</v>
      </c>
      <c r="AL298" s="109">
        <f t="shared" si="305"/>
        <v>0.86986545644309377</v>
      </c>
      <c r="AM298" s="109">
        <f t="shared" si="306"/>
        <v>0.13008124777237717</v>
      </c>
      <c r="AN298" s="109">
        <f t="shared" si="307"/>
        <v>0.99994670421547094</v>
      </c>
      <c r="AO298" s="109"/>
      <c r="AP298" s="109">
        <f t="shared" si="308"/>
        <v>0.86991181907596249</v>
      </c>
      <c r="AQ298" s="109">
        <f t="shared" si="309"/>
        <v>0.13008818092403748</v>
      </c>
      <c r="AT298" s="109">
        <f t="shared" si="341"/>
        <v>-1.6611810421370443E-2</v>
      </c>
      <c r="AU298" s="109">
        <f t="shared" si="342"/>
        <v>-0.12440237586443474</v>
      </c>
      <c r="AW298" s="19">
        <f t="shared" si="375"/>
        <v>0.59611852672922727</v>
      </c>
      <c r="AX298" s="19">
        <f t="shared" si="376"/>
        <v>0.40388147327077256</v>
      </c>
      <c r="AY298" s="109"/>
      <c r="AZ298" s="109">
        <f t="shared" si="312"/>
        <v>2.5476981589072561E-2</v>
      </c>
      <c r="BA298" s="109">
        <f t="shared" si="313"/>
        <v>-3.6455733342995608E-2</v>
      </c>
      <c r="BB298" s="109"/>
      <c r="BC298" s="109"/>
      <c r="BD298" s="109">
        <f t="shared" si="343"/>
        <v>-5.1496726022399367E-2</v>
      </c>
      <c r="BE298" s="109">
        <f t="shared" si="344"/>
        <v>4.3045756511928046E-2</v>
      </c>
      <c r="BH298" s="109">
        <f t="shared" si="316"/>
        <v>0.96983037976170861</v>
      </c>
      <c r="BI298" s="109">
        <f t="shared" si="317"/>
        <v>0.59418339017443933</v>
      </c>
      <c r="BJ298" s="19">
        <f t="shared" si="357"/>
        <v>0.84571598481360777</v>
      </c>
      <c r="BK298" s="109"/>
      <c r="BL298" s="109">
        <f t="shared" si="318"/>
        <v>1.0175728851475869</v>
      </c>
      <c r="BM298" s="109">
        <f t="shared" si="319"/>
        <v>1.427971451547337</v>
      </c>
      <c r="BN298" s="19">
        <f t="shared" si="358"/>
        <v>1.1728783785633961</v>
      </c>
      <c r="BO298" s="109"/>
      <c r="BP298" s="109">
        <f t="shared" si="321"/>
        <v>0.96156042977384915</v>
      </c>
      <c r="BQ298" s="109">
        <f t="shared" si="320"/>
        <v>0.58694573150906204</v>
      </c>
      <c r="BR298" s="19">
        <f t="shared" si="359"/>
        <v>0.7688837075163274</v>
      </c>
      <c r="BU298" s="90"/>
      <c r="CD298" s="89"/>
      <c r="CF298" s="112">
        <f t="shared" si="360"/>
        <v>1.1168283300847754</v>
      </c>
      <c r="CG298" s="112">
        <f t="shared" si="361"/>
        <v>0.81787456247538493</v>
      </c>
      <c r="CH298" s="112">
        <f t="shared" si="362"/>
        <v>1.0884027683441466</v>
      </c>
      <c r="CI298" s="112">
        <f t="shared" si="323"/>
        <v>0.85121226537854544</v>
      </c>
      <c r="CJ298" s="112">
        <f t="shared" si="324"/>
        <v>0.88279439615183353</v>
      </c>
      <c r="CK298" s="112">
        <f t="shared" si="325"/>
        <v>0.91342627536890064</v>
      </c>
      <c r="CL298" s="112">
        <f t="shared" si="326"/>
        <v>0.91342548182820082</v>
      </c>
      <c r="CM298" s="112"/>
      <c r="CN298" s="112">
        <f t="shared" si="327"/>
        <v>0.9264617860865012</v>
      </c>
    </row>
    <row r="299" spans="1:92" x14ac:dyDescent="0.2">
      <c r="A299" s="86" t="str">
        <f t="shared" si="303"/>
        <v>Fuels</v>
      </c>
      <c r="B299" s="86">
        <f t="shared" si="304"/>
        <v>2004</v>
      </c>
      <c r="D299" s="108">
        <f>Manufacturing!X360</f>
        <v>12856.617310556347</v>
      </c>
      <c r="E299" s="108">
        <f>NonManufacturing!H294</f>
        <v>1951.5602398376259</v>
      </c>
      <c r="F299" s="108">
        <f t="shared" si="374"/>
        <v>14808.177550393972</v>
      </c>
      <c r="G299" s="108"/>
      <c r="H299" s="126">
        <f t="shared" si="373"/>
        <v>1516877.1919200001</v>
      </c>
      <c r="I299" s="126">
        <f t="shared" si="373"/>
        <v>951756.46926694829</v>
      </c>
      <c r="J299" s="126">
        <f t="shared" si="330"/>
        <v>2468633.6611869484</v>
      </c>
      <c r="L299" s="79">
        <f t="shared" si="369"/>
        <v>8.4757140387106578</v>
      </c>
      <c r="M299" s="79">
        <f t="shared" si="370"/>
        <v>2.0504827682870763</v>
      </c>
      <c r="N299" s="79">
        <f t="shared" si="371"/>
        <v>5.9985318126440941</v>
      </c>
      <c r="P299" s="262">
        <f>Manufacturing!BZ360</f>
        <v>0.84009366627592819</v>
      </c>
      <c r="Q299" s="262">
        <f>NonManufacturing!CR294</f>
        <v>0.66777356253386455</v>
      </c>
      <c r="R299" s="109"/>
      <c r="S299" s="262">
        <f>Manufacturing!CD360</f>
        <v>0.70949319902321983</v>
      </c>
      <c r="T299" s="262">
        <f>NonManufacturing!CV294</f>
        <v>1.0923005485863793</v>
      </c>
      <c r="V299" s="112">
        <f t="shared" si="377"/>
        <v>1.4689195322392319</v>
      </c>
      <c r="W299" s="113">
        <f t="shared" si="334"/>
        <v>0.72655618858036752</v>
      </c>
      <c r="X299" s="112">
        <f t="shared" si="363"/>
        <v>1.1970678647284301</v>
      </c>
      <c r="Y299" s="112">
        <f t="shared" si="364"/>
        <v>0.74763052372124128</v>
      </c>
      <c r="Z299" s="112">
        <f t="shared" si="365"/>
        <v>0.81182785172103633</v>
      </c>
      <c r="AA299" s="112">
        <f t="shared" si="366"/>
        <v>1.067253896103552</v>
      </c>
      <c r="AB299" s="112">
        <f t="shared" si="355"/>
        <v>1.0672525766749925</v>
      </c>
      <c r="AC299" s="112"/>
      <c r="AD299" s="112">
        <f t="shared" si="367"/>
        <v>0.89496447463678419</v>
      </c>
      <c r="AF299" s="87">
        <f t="shared" si="372"/>
        <v>2004</v>
      </c>
      <c r="AG299" s="89"/>
      <c r="AI299" s="109">
        <f t="shared" si="293"/>
        <v>0.86821064015499305</v>
      </c>
      <c r="AJ299" s="109">
        <f t="shared" si="294"/>
        <v>0.13178935984500703</v>
      </c>
      <c r="AL299" s="109">
        <f t="shared" si="305"/>
        <v>0.87116501130843693</v>
      </c>
      <c r="AM299" s="109">
        <f t="shared" si="306"/>
        <v>0.12880900378691043</v>
      </c>
      <c r="AN299" s="109">
        <f t="shared" si="307"/>
        <v>0.99997401509534733</v>
      </c>
      <c r="AO299" s="109"/>
      <c r="AP299" s="109">
        <f t="shared" si="308"/>
        <v>0.87118764903643175</v>
      </c>
      <c r="AQ299" s="109">
        <f t="shared" si="309"/>
        <v>0.1288123509635683</v>
      </c>
      <c r="AT299" s="109">
        <f t="shared" si="341"/>
        <v>-5.1194467201577325E-2</v>
      </c>
      <c r="AU299" s="109">
        <f t="shared" si="342"/>
        <v>2.8760534391014132E-2</v>
      </c>
      <c r="AW299" s="19">
        <f t="shared" si="375"/>
        <v>0.61446022379467491</v>
      </c>
      <c r="AX299" s="19">
        <f t="shared" si="376"/>
        <v>0.38553977620532504</v>
      </c>
      <c r="AY299" s="109"/>
      <c r="AZ299" s="109">
        <f t="shared" si="312"/>
        <v>3.0304679884597296E-2</v>
      </c>
      <c r="BA299" s="109">
        <f t="shared" si="313"/>
        <v>-4.6477083424229716E-2</v>
      </c>
      <c r="BB299" s="109"/>
      <c r="BC299" s="109"/>
      <c r="BD299" s="109">
        <f t="shared" si="343"/>
        <v>-3.4412335408253426E-2</v>
      </c>
      <c r="BE299" s="109">
        <f t="shared" si="344"/>
        <v>1.5128772898673225E-2</v>
      </c>
      <c r="BH299" s="109">
        <f t="shared" si="316"/>
        <v>0.95992965286089493</v>
      </c>
      <c r="BI299" s="109">
        <f t="shared" si="317"/>
        <v>0.57037425546585918</v>
      </c>
      <c r="BJ299" s="19">
        <f t="shared" si="357"/>
        <v>0.81182785172103633</v>
      </c>
      <c r="BK299" s="109"/>
      <c r="BL299" s="109">
        <f t="shared" si="318"/>
        <v>1.0206240362233148</v>
      </c>
      <c r="BM299" s="109">
        <f t="shared" si="319"/>
        <v>1.4574219864899085</v>
      </c>
      <c r="BN299" s="19">
        <f t="shared" si="358"/>
        <v>1.1970678647284301</v>
      </c>
      <c r="BO299" s="109"/>
      <c r="BP299" s="109">
        <f t="shared" si="321"/>
        <v>0.97235838971833755</v>
      </c>
      <c r="BQ299" s="109">
        <f t="shared" si="320"/>
        <v>0.57072160634220326</v>
      </c>
      <c r="BR299" s="19">
        <f t="shared" si="359"/>
        <v>0.74763052372124128</v>
      </c>
      <c r="BU299" s="90"/>
      <c r="CD299" s="89"/>
      <c r="CF299" s="112">
        <f t="shared" si="360"/>
        <v>1.1721497428383774</v>
      </c>
      <c r="CG299" s="112">
        <f t="shared" si="361"/>
        <v>0.77914495558370789</v>
      </c>
      <c r="CH299" s="112">
        <f t="shared" si="362"/>
        <v>1.1108500264640322</v>
      </c>
      <c r="CI299" s="112">
        <f t="shared" si="323"/>
        <v>0.82768338767198057</v>
      </c>
      <c r="CJ299" s="112">
        <f t="shared" si="324"/>
        <v>0.84742051824557285</v>
      </c>
      <c r="CK299" s="112">
        <f t="shared" si="325"/>
        <v>0.91327535895066803</v>
      </c>
      <c r="CL299" s="112">
        <f t="shared" si="326"/>
        <v>0.91327455932126211</v>
      </c>
      <c r="CM299" s="112"/>
      <c r="CN299" s="112">
        <f t="shared" si="327"/>
        <v>0.91943211309925943</v>
      </c>
    </row>
    <row r="300" spans="1:92" x14ac:dyDescent="0.2">
      <c r="A300" s="86" t="str">
        <f t="shared" si="303"/>
        <v>Fuels</v>
      </c>
      <c r="B300" s="86">
        <f t="shared" si="304"/>
        <v>2005</v>
      </c>
      <c r="D300" s="108">
        <f>Manufacturing!X361</f>
        <v>12648.954361540878</v>
      </c>
      <c r="E300" s="108">
        <f>NonManufacturing!H295</f>
        <v>1894.8206933797117</v>
      </c>
      <c r="F300" s="108">
        <f t="shared" si="374"/>
        <v>14543.77505492059</v>
      </c>
      <c r="G300" s="108"/>
      <c r="H300" s="126">
        <f t="shared" si="373"/>
        <v>1569324</v>
      </c>
      <c r="I300" s="126">
        <f t="shared" si="373"/>
        <v>906810.48316035361</v>
      </c>
      <c r="J300" s="126">
        <f t="shared" si="330"/>
        <v>2476134.4831603537</v>
      </c>
      <c r="L300" s="79">
        <f t="shared" si="369"/>
        <v>8.0601293050643967</v>
      </c>
      <c r="M300" s="79">
        <f t="shared" si="370"/>
        <v>2.0895443188702592</v>
      </c>
      <c r="N300" s="79">
        <f t="shared" si="371"/>
        <v>5.8735804350812151</v>
      </c>
      <c r="P300" s="262">
        <f>Manufacturing!BZ361</f>
        <v>0.80581732102969517</v>
      </c>
      <c r="Q300" s="262">
        <f>NonManufacturing!CR295</f>
        <v>0.63924233936149</v>
      </c>
      <c r="R300" s="109"/>
      <c r="S300" s="262">
        <f>Manufacturing!CD361</f>
        <v>0.7034044742759531</v>
      </c>
      <c r="T300" s="262">
        <f>NonManufacturing!CV295</f>
        <v>1.1627900414980308</v>
      </c>
      <c r="V300" s="112">
        <f t="shared" si="377"/>
        <v>1.4733827719972472</v>
      </c>
      <c r="W300" s="113">
        <f t="shared" si="334"/>
        <v>0.71142178578390469</v>
      </c>
      <c r="X300" s="112">
        <f t="shared" si="363"/>
        <v>1.2214510062220467</v>
      </c>
      <c r="Y300" s="112">
        <f t="shared" si="364"/>
        <v>0.74815779522960635</v>
      </c>
      <c r="Z300" s="112">
        <f t="shared" si="365"/>
        <v>0.77849978351725824</v>
      </c>
      <c r="AA300" s="112">
        <f t="shared" si="366"/>
        <v>1.0481980332299488</v>
      </c>
      <c r="AB300" s="112">
        <f t="shared" si="355"/>
        <v>1.0481966027975214</v>
      </c>
      <c r="AC300" s="112"/>
      <c r="AD300" s="112">
        <f t="shared" si="367"/>
        <v>0.91383809179607067</v>
      </c>
      <c r="AF300" s="87">
        <f t="shared" si="372"/>
        <v>2005</v>
      </c>
      <c r="AG300" s="89"/>
      <c r="AI300" s="109">
        <f t="shared" si="293"/>
        <v>0.86971603409538178</v>
      </c>
      <c r="AJ300" s="109">
        <f t="shared" si="294"/>
        <v>0.13028396590461824</v>
      </c>
      <c r="AL300" s="109">
        <f t="shared" si="305"/>
        <v>0.86896311979612406</v>
      </c>
      <c r="AM300" s="109">
        <f t="shared" si="306"/>
        <v>0.13103522165548312</v>
      </c>
      <c r="AN300" s="109">
        <f t="shared" si="307"/>
        <v>0.99999834145160715</v>
      </c>
      <c r="AO300" s="109"/>
      <c r="AP300" s="109">
        <f t="shared" si="308"/>
        <v>0.86896456101590014</v>
      </c>
      <c r="AQ300" s="109">
        <f t="shared" si="309"/>
        <v>0.13103543898409986</v>
      </c>
      <c r="AT300" s="109">
        <f t="shared" si="341"/>
        <v>-4.1656325120841581E-2</v>
      </c>
      <c r="AU300" s="109">
        <f t="shared" si="342"/>
        <v>-4.3665507519503981E-2</v>
      </c>
      <c r="AW300" s="19">
        <f t="shared" si="375"/>
        <v>0.63377979292830322</v>
      </c>
      <c r="AX300" s="19">
        <f t="shared" si="376"/>
        <v>0.36622020707169678</v>
      </c>
      <c r="AY300" s="109"/>
      <c r="AZ300" s="109">
        <f t="shared" ref="AZ300:BA305" si="378">LN(AW300/AW299)</f>
        <v>3.0957366809276271E-2</v>
      </c>
      <c r="BA300" s="109">
        <f t="shared" si="378"/>
        <v>-5.140955735537811E-2</v>
      </c>
      <c r="BB300" s="109"/>
      <c r="BC300" s="109"/>
      <c r="BD300" s="109">
        <f t="shared" ref="BD300:BE305" si="379">LN(S300/S299)</f>
        <v>-8.6188300166924851E-3</v>
      </c>
      <c r="BE300" s="109">
        <f t="shared" si="379"/>
        <v>6.2536258324992738E-2</v>
      </c>
      <c r="BH300" s="109">
        <f t="shared" si="316"/>
        <v>0.95894687755153496</v>
      </c>
      <c r="BI300" s="109">
        <f t="shared" si="317"/>
        <v>0.5469586113147672</v>
      </c>
      <c r="BJ300" s="19">
        <f t="shared" si="357"/>
        <v>0.77849978351725824</v>
      </c>
      <c r="BK300" s="109"/>
      <c r="BL300" s="109">
        <f t="shared" si="318"/>
        <v>1.0203690552658418</v>
      </c>
      <c r="BM300" s="109">
        <f t="shared" si="319"/>
        <v>1.4871082954783743</v>
      </c>
      <c r="BN300" s="19">
        <f t="shared" si="358"/>
        <v>1.2214510062220467</v>
      </c>
      <c r="BO300" s="109"/>
      <c r="BP300" s="109">
        <f t="shared" si="321"/>
        <v>1.0007052567968207</v>
      </c>
      <c r="BQ300" s="109">
        <f t="shared" si="320"/>
        <v>0.57112411163416854</v>
      </c>
      <c r="BR300" s="19">
        <f t="shared" si="359"/>
        <v>0.74815779522960635</v>
      </c>
      <c r="BU300" s="90"/>
      <c r="CD300" s="89"/>
      <c r="CF300" s="112">
        <f t="shared" si="360"/>
        <v>1.1757112621862811</v>
      </c>
      <c r="CG300" s="112">
        <f t="shared" si="361"/>
        <v>0.76291511158819203</v>
      </c>
      <c r="CH300" s="112">
        <f t="shared" si="362"/>
        <v>1.13347699204514</v>
      </c>
      <c r="CI300" s="112">
        <f t="shared" si="323"/>
        <v>0.82826711700675193</v>
      </c>
      <c r="CJ300" s="112">
        <f t="shared" si="324"/>
        <v>0.81263125994469554</v>
      </c>
      <c r="CK300" s="112">
        <f t="shared" si="325"/>
        <v>0.89696878928665236</v>
      </c>
      <c r="CL300" s="112">
        <f t="shared" si="326"/>
        <v>0.89696788878634082</v>
      </c>
      <c r="CM300" s="112"/>
      <c r="CN300" s="112">
        <f t="shared" si="327"/>
        <v>0.93882172039471312</v>
      </c>
    </row>
    <row r="301" spans="1:92" x14ac:dyDescent="0.2">
      <c r="A301" s="86" t="str">
        <f t="shared" si="303"/>
        <v>Fuels</v>
      </c>
      <c r="B301" s="86">
        <f t="shared" si="304"/>
        <v>2006</v>
      </c>
      <c r="D301" s="108">
        <f>Manufacturing!X362</f>
        <v>12805.615636</v>
      </c>
      <c r="E301" s="108">
        <f>NonManufacturing!H296</f>
        <v>1855.8371853661774</v>
      </c>
      <c r="F301" s="108">
        <f t="shared" si="374"/>
        <v>14661.452821366178</v>
      </c>
      <c r="G301" s="108"/>
      <c r="H301" s="126">
        <f t="shared" si="373"/>
        <v>1634592.1851600001</v>
      </c>
      <c r="I301" s="126">
        <f t="shared" si="373"/>
        <v>898100.76580099517</v>
      </c>
      <c r="J301" s="126">
        <f t="shared" si="330"/>
        <v>2532692.9509609952</v>
      </c>
      <c r="L301" s="79">
        <f t="shared" si="369"/>
        <v>7.8341348700052285</v>
      </c>
      <c r="M301" s="79">
        <f t="shared" si="370"/>
        <v>2.0664019629367529</v>
      </c>
      <c r="N301" s="79">
        <f t="shared" si="371"/>
        <v>5.7888789147547843</v>
      </c>
      <c r="P301" s="262">
        <f>Manufacturing!BZ362</f>
        <v>0.81738937707605008</v>
      </c>
      <c r="Q301" s="262">
        <f>NonManufacturing!CR296</f>
        <v>0.62020164469699823</v>
      </c>
      <c r="R301" s="109"/>
      <c r="S301" s="262">
        <f>Manufacturing!CD362</f>
        <v>0.67400300921192269</v>
      </c>
      <c r="T301" s="262">
        <f>NonManufacturing!CV296</f>
        <v>1.1852150050147523</v>
      </c>
      <c r="V301" s="112">
        <f t="shared" si="377"/>
        <v>1.5070369505706449</v>
      </c>
      <c r="W301" s="113">
        <f t="shared" si="334"/>
        <v>0.70116253973879494</v>
      </c>
      <c r="X301" s="112">
        <f t="shared" si="363"/>
        <v>1.2358152773298594</v>
      </c>
      <c r="Y301" s="112">
        <f t="shared" si="364"/>
        <v>0.72259791535490858</v>
      </c>
      <c r="Z301" s="112">
        <f t="shared" si="365"/>
        <v>0.78517975054184919</v>
      </c>
      <c r="AA301" s="112">
        <f t="shared" si="366"/>
        <v>1.0566794357739151</v>
      </c>
      <c r="AB301" s="112">
        <f t="shared" si="355"/>
        <v>1.056677855742322</v>
      </c>
      <c r="AC301" s="112"/>
      <c r="AD301" s="112">
        <f t="shared" si="367"/>
        <v>0.89299754316230462</v>
      </c>
      <c r="AF301" s="87">
        <f t="shared" si="372"/>
        <v>2006</v>
      </c>
      <c r="AG301" s="89"/>
      <c r="AI301" s="109">
        <f t="shared" si="293"/>
        <v>0.87342064882808468</v>
      </c>
      <c r="AJ301" s="109">
        <f t="shared" si="294"/>
        <v>0.12657935117191527</v>
      </c>
      <c r="AL301" s="109">
        <f t="shared" si="305"/>
        <v>0.87156702924996876</v>
      </c>
      <c r="AM301" s="109">
        <f t="shared" si="306"/>
        <v>0.12842275306808443</v>
      </c>
      <c r="AN301" s="109">
        <f t="shared" si="307"/>
        <v>0.99998978231805324</v>
      </c>
      <c r="AO301" s="109"/>
      <c r="AP301" s="109">
        <f t="shared" si="308"/>
        <v>0.87157593473566231</v>
      </c>
      <c r="AQ301" s="109">
        <f t="shared" si="309"/>
        <v>0.12842406526433761</v>
      </c>
      <c r="AT301" s="109">
        <f t="shared" si="341"/>
        <v>1.4258507082254439E-2</v>
      </c>
      <c r="AU301" s="109">
        <f t="shared" si="342"/>
        <v>-3.0238971763832126E-2</v>
      </c>
      <c r="AW301" s="19">
        <f t="shared" si="375"/>
        <v>0.64539690235240588</v>
      </c>
      <c r="AX301" s="19">
        <f t="shared" si="376"/>
        <v>0.35460309764759418</v>
      </c>
      <c r="AY301" s="109"/>
      <c r="AZ301" s="109">
        <f t="shared" si="378"/>
        <v>1.81639156902276E-2</v>
      </c>
      <c r="BA301" s="109">
        <f t="shared" si="378"/>
        <v>-3.223568193043036E-2</v>
      </c>
      <c r="BB301" s="109"/>
      <c r="BC301" s="109"/>
      <c r="BD301" s="109">
        <f t="shared" si="379"/>
        <v>-4.2697505338054102E-2</v>
      </c>
      <c r="BE301" s="109">
        <f t="shared" si="379"/>
        <v>1.9101871537344144E-2</v>
      </c>
      <c r="BH301" s="109">
        <f t="shared" si="316"/>
        <v>1.0085805637535452</v>
      </c>
      <c r="BI301" s="109">
        <f t="shared" si="317"/>
        <v>0.55165182454970407</v>
      </c>
      <c r="BJ301" s="19">
        <f t="shared" si="357"/>
        <v>0.78517975054184919</v>
      </c>
      <c r="BK301" s="109"/>
      <c r="BL301" s="109">
        <f t="shared" si="318"/>
        <v>1.0117600059557375</v>
      </c>
      <c r="BM301" s="109">
        <f t="shared" si="319"/>
        <v>1.5045966978900265</v>
      </c>
      <c r="BN301" s="19">
        <f t="shared" si="358"/>
        <v>1.2358152773298594</v>
      </c>
      <c r="BO301" s="109"/>
      <c r="BP301" s="109">
        <f t="shared" si="321"/>
        <v>0.96583624465631146</v>
      </c>
      <c r="BQ301" s="109">
        <f t="shared" si="320"/>
        <v>0.55161236721341733</v>
      </c>
      <c r="BR301" s="19">
        <f t="shared" si="359"/>
        <v>0.72259791535490858</v>
      </c>
      <c r="BU301" s="90"/>
      <c r="CD301" s="89"/>
      <c r="CF301" s="112">
        <f t="shared" si="360"/>
        <v>1.2025661959620682</v>
      </c>
      <c r="CG301" s="112">
        <f t="shared" si="361"/>
        <v>0.75191329241745741</v>
      </c>
      <c r="CH301" s="112">
        <f t="shared" si="362"/>
        <v>1.146806688222282</v>
      </c>
      <c r="CI301" s="112">
        <f t="shared" si="323"/>
        <v>0.79997040186211088</v>
      </c>
      <c r="CJ301" s="112">
        <f t="shared" si="324"/>
        <v>0.81960409427877479</v>
      </c>
      <c r="CK301" s="112">
        <f t="shared" si="325"/>
        <v>0.90422653365378503</v>
      </c>
      <c r="CL301" s="112">
        <f t="shared" si="326"/>
        <v>0.90422550775577593</v>
      </c>
      <c r="CM301" s="112"/>
      <c r="CN301" s="112">
        <f t="shared" si="327"/>
        <v>0.91741140723533543</v>
      </c>
    </row>
    <row r="302" spans="1:92" x14ac:dyDescent="0.2">
      <c r="A302" s="86" t="str">
        <f t="shared" si="303"/>
        <v>Fuels</v>
      </c>
      <c r="B302" s="86">
        <f t="shared" si="304"/>
        <v>2007</v>
      </c>
      <c r="D302" s="108">
        <f>Manufacturing!X363</f>
        <v>12888.45021773804</v>
      </c>
      <c r="E302" s="108">
        <f>NonManufacturing!H297</f>
        <v>1916.4819127789428</v>
      </c>
      <c r="F302" s="108">
        <f t="shared" si="374"/>
        <v>14804.932130516983</v>
      </c>
      <c r="G302" s="108"/>
      <c r="H302" s="126">
        <f t="shared" si="373"/>
        <v>1692468.8542800001</v>
      </c>
      <c r="I302" s="126">
        <f t="shared" si="373"/>
        <v>865151.7534297182</v>
      </c>
      <c r="J302" s="126">
        <f t="shared" si="330"/>
        <v>2557620.6077097184</v>
      </c>
      <c r="L302" s="79">
        <f t="shared" si="369"/>
        <v>7.6151771922686091</v>
      </c>
      <c r="M302" s="79">
        <f t="shared" si="370"/>
        <v>2.2151973976605146</v>
      </c>
      <c r="N302" s="79">
        <f t="shared" si="371"/>
        <v>5.788556788246404</v>
      </c>
      <c r="P302" s="262">
        <f>Manufacturing!BZ363</f>
        <v>0.80278049632277382</v>
      </c>
      <c r="Q302" s="262">
        <f>NonManufacturing!CR297</f>
        <v>0.6426383057421835</v>
      </c>
      <c r="R302" s="109"/>
      <c r="S302" s="262">
        <f>Manufacturing!CD363</f>
        <v>0.66708781574828047</v>
      </c>
      <c r="T302" s="262">
        <f>NonManufacturing!CV297</f>
        <v>1.2261993244594818</v>
      </c>
      <c r="V302" s="112">
        <f t="shared" si="377"/>
        <v>1.521869739439589</v>
      </c>
      <c r="W302" s="113">
        <f t="shared" si="334"/>
        <v>0.70112352302345859</v>
      </c>
      <c r="X302" s="112">
        <f t="shared" si="363"/>
        <v>1.2554485210786073</v>
      </c>
      <c r="Y302" s="112">
        <f t="shared" si="364"/>
        <v>0.71925209231757481</v>
      </c>
      <c r="Z302" s="112">
        <f t="shared" si="365"/>
        <v>0.77645299211275409</v>
      </c>
      <c r="AA302" s="112">
        <f t="shared" si="366"/>
        <v>1.0670203270348859</v>
      </c>
      <c r="AB302" s="112">
        <f t="shared" si="355"/>
        <v>1.0670186732986777</v>
      </c>
      <c r="AC302" s="112"/>
      <c r="AD302" s="112">
        <f t="shared" si="367"/>
        <v>0.9029839755827932</v>
      </c>
      <c r="AF302" s="87">
        <f t="shared" si="372"/>
        <v>2007</v>
      </c>
      <c r="AG302" s="89"/>
      <c r="AI302" s="109">
        <f>D302/F302</f>
        <v>0.87055111797314122</v>
      </c>
      <c r="AJ302" s="109">
        <f>E302/F302</f>
        <v>0.1294488820268587</v>
      </c>
      <c r="AL302" s="109">
        <f t="shared" ref="AL302:AM305" si="380">(AI302-AI301)/LN(AI302/AI301)</f>
        <v>0.87198509647911848</v>
      </c>
      <c r="AM302" s="109">
        <f t="shared" si="380"/>
        <v>0.12800875619891536</v>
      </c>
      <c r="AN302" s="109">
        <f>AL302+AM302</f>
        <v>0.99999385267803387</v>
      </c>
      <c r="AO302" s="109"/>
      <c r="AP302" s="109">
        <f>AL302/AN302</f>
        <v>0.87199045688520838</v>
      </c>
      <c r="AQ302" s="109">
        <f>AM302/AN302</f>
        <v>0.12800954311479162</v>
      </c>
      <c r="AT302" s="109">
        <f t="shared" ref="AT302:AU305" si="381">LN(P302/P301)</f>
        <v>-1.8034252992107272E-2</v>
      </c>
      <c r="AU302" s="109">
        <f t="shared" si="381"/>
        <v>3.5537396914923913E-2</v>
      </c>
      <c r="AW302" s="19">
        <f>H302/J302</f>
        <v>0.66173569652129183</v>
      </c>
      <c r="AX302" s="19">
        <f>I302/J302</f>
        <v>0.33826430347870817</v>
      </c>
      <c r="AY302" s="109"/>
      <c r="AZ302" s="109">
        <f t="shared" si="378"/>
        <v>2.5000746219266425E-2</v>
      </c>
      <c r="BA302" s="109">
        <f t="shared" si="378"/>
        <v>-4.7171576348731703E-2</v>
      </c>
      <c r="BB302" s="109"/>
      <c r="BC302" s="109"/>
      <c r="BD302" s="109">
        <f t="shared" si="379"/>
        <v>-1.0312880565436009E-2</v>
      </c>
      <c r="BE302" s="109">
        <f t="shared" si="379"/>
        <v>3.3995208464254752E-2</v>
      </c>
      <c r="BH302" s="109">
        <f>EXP(SUMPRODUCT($AP302:$AQ302,AT302:AU302))</f>
        <v>0.98888565526164818</v>
      </c>
      <c r="BI302" s="109">
        <f>IF(ISERR(BH302),BI301,BH302*BI301)</f>
        <v>0.54552057599611792</v>
      </c>
      <c r="BJ302" s="19">
        <f t="shared" si="357"/>
        <v>0.77645299211275409</v>
      </c>
      <c r="BK302" s="109"/>
      <c r="BL302" s="109">
        <f>EXP(SUMPRODUCT($AP302:$AQ302,AZ302:BA302))</f>
        <v>1.0158868757401738</v>
      </c>
      <c r="BM302" s="109">
        <f>IF(ISERR(BL302),BM301,BL302*BM301)</f>
        <v>1.5285000386684811</v>
      </c>
      <c r="BN302" s="19">
        <f t="shared" si="358"/>
        <v>1.2554485210786073</v>
      </c>
      <c r="BO302" s="109"/>
      <c r="BP302" s="109">
        <f>EXP(SUMPRODUCT($AP302:$AQ302,BD302:BE302))</f>
        <v>0.99536973057043698</v>
      </c>
      <c r="BQ302" s="109">
        <f>IF(ISERR(BP302),BQ301,BP302*BQ301)</f>
        <v>0.5490582533325401</v>
      </c>
      <c r="BR302" s="19">
        <f t="shared" si="359"/>
        <v>0.71925209231757481</v>
      </c>
      <c r="BU302" s="90"/>
      <c r="CD302" s="89"/>
      <c r="CF302" s="112">
        <f t="shared" si="360"/>
        <v>1.2144022763440923</v>
      </c>
      <c r="CG302" s="112">
        <f t="shared" si="361"/>
        <v>0.7518714516384295</v>
      </c>
      <c r="CH302" s="112">
        <f t="shared" si="362"/>
        <v>1.1650258635760697</v>
      </c>
      <c r="CI302" s="112">
        <f t="shared" si="323"/>
        <v>0.79626632336581349</v>
      </c>
      <c r="CJ302" s="112">
        <f t="shared" si="324"/>
        <v>0.81049473182599596</v>
      </c>
      <c r="CK302" s="112">
        <f t="shared" si="325"/>
        <v>0.91307548816471484</v>
      </c>
      <c r="CL302" s="112">
        <f t="shared" si="326"/>
        <v>0.9130744023878461</v>
      </c>
      <c r="CM302" s="112"/>
      <c r="CN302" s="112">
        <f t="shared" si="327"/>
        <v>0.92767086101579888</v>
      </c>
    </row>
    <row r="303" spans="1:92" x14ac:dyDescent="0.2">
      <c r="A303" s="86" t="str">
        <f t="shared" si="303"/>
        <v>Fuels</v>
      </c>
      <c r="B303" s="86">
        <f t="shared" si="304"/>
        <v>2008</v>
      </c>
      <c r="D303" s="108">
        <f>Manufacturing!X364</f>
        <v>12169.930458592196</v>
      </c>
      <c r="E303" s="108">
        <f>NonManufacturing!H298</f>
        <v>1793.799258053039</v>
      </c>
      <c r="F303" s="108">
        <f t="shared" si="374"/>
        <v>13963.729716645235</v>
      </c>
      <c r="G303" s="108"/>
      <c r="H303" s="126">
        <f t="shared" si="373"/>
        <v>1593570.0558000002</v>
      </c>
      <c r="I303" s="126">
        <f t="shared" si="373"/>
        <v>829534.4689103259</v>
      </c>
      <c r="J303" s="126">
        <f t="shared" si="330"/>
        <v>2423104.524710326</v>
      </c>
      <c r="L303" s="79">
        <f t="shared" si="369"/>
        <v>7.6368970503042473</v>
      </c>
      <c r="M303" s="79">
        <f t="shared" si="370"/>
        <v>2.1624167834874521</v>
      </c>
      <c r="N303" s="79">
        <f t="shared" si="371"/>
        <v>5.7627434451324593</v>
      </c>
      <c r="P303" s="262">
        <f>Manufacturing!BZ364</f>
        <v>0.80825377858749159</v>
      </c>
      <c r="Q303" s="262">
        <f>NonManufacturing!CR298</f>
        <v>0.61386486935082962</v>
      </c>
      <c r="R303" s="109"/>
      <c r="S303" s="262">
        <f>Manufacturing!CD364</f>
        <v>0.66446024773348744</v>
      </c>
      <c r="T303" s="262">
        <f>NonManufacturing!CV298</f>
        <v>1.2530888695264764</v>
      </c>
      <c r="V303" s="112">
        <f t="shared" si="377"/>
        <v>1.4418281744132433</v>
      </c>
      <c r="W303" s="113">
        <f t="shared" si="334"/>
        <v>0.69799695059320954</v>
      </c>
      <c r="X303" s="112">
        <f t="shared" si="363"/>
        <v>1.2506362865815108</v>
      </c>
      <c r="Y303" s="112">
        <f t="shared" si="364"/>
        <v>0.71879163315542882</v>
      </c>
      <c r="Z303" s="112">
        <f t="shared" si="365"/>
        <v>0.77646192208329678</v>
      </c>
      <c r="AA303" s="112">
        <f t="shared" si="366"/>
        <v>1.0063932354067122</v>
      </c>
      <c r="AB303" s="112">
        <f t="shared" si="355"/>
        <v>1.006391669019818</v>
      </c>
      <c r="AC303" s="112"/>
      <c r="AD303" s="112">
        <f t="shared" si="367"/>
        <v>0.89894689891536506</v>
      </c>
      <c r="AF303" s="87">
        <f t="shared" si="372"/>
        <v>2008</v>
      </c>
      <c r="AG303" s="89"/>
      <c r="AI303" s="109">
        <f>D303/F303</f>
        <v>0.87153867237098048</v>
      </c>
      <c r="AJ303" s="109">
        <f>E303/F303</f>
        <v>0.12846132762901949</v>
      </c>
      <c r="AL303" s="109">
        <f t="shared" si="380"/>
        <v>0.87104480186805677</v>
      </c>
      <c r="AM303" s="109">
        <f t="shared" si="380"/>
        <v>0.12895447459083414</v>
      </c>
      <c r="AN303" s="109">
        <f>AL303+AM303</f>
        <v>0.99999927645889097</v>
      </c>
      <c r="AO303" s="109"/>
      <c r="AP303" s="109">
        <f>AL303/AN303</f>
        <v>0.87104543210523477</v>
      </c>
      <c r="AQ303" s="109">
        <f>AM303/AN303</f>
        <v>0.12895456789476523</v>
      </c>
      <c r="AT303" s="109">
        <f t="shared" si="381"/>
        <v>6.7947695562903384E-3</v>
      </c>
      <c r="AU303" s="109">
        <f t="shared" si="381"/>
        <v>-4.5807234024472794E-2</v>
      </c>
      <c r="AW303" s="19">
        <f>H303/J303</f>
        <v>0.65765634109015836</v>
      </c>
      <c r="AX303" s="19">
        <f>I303/J303</f>
        <v>0.3423436589098417</v>
      </c>
      <c r="AY303" s="109"/>
      <c r="AZ303" s="109">
        <f t="shared" si="378"/>
        <v>-6.1837093354982836E-3</v>
      </c>
      <c r="BA303" s="109">
        <f t="shared" si="378"/>
        <v>1.1987530287719218E-2</v>
      </c>
      <c r="BB303" s="109"/>
      <c r="BC303" s="109"/>
      <c r="BD303" s="109">
        <f t="shared" si="379"/>
        <v>-3.9466415031241178E-3</v>
      </c>
      <c r="BE303" s="109">
        <f t="shared" si="379"/>
        <v>2.1692193374734596E-2</v>
      </c>
      <c r="BH303" s="109">
        <f>EXP(SUMPRODUCT($AP303:$AQ303,AT303:AU303))</f>
        <v>1.0000115009802699</v>
      </c>
      <c r="BI303" s="109">
        <f>IF(ISERR(BH303),BI302,BH303*BI302)</f>
        <v>0.54552685001749923</v>
      </c>
      <c r="BJ303" s="19">
        <f t="shared" si="357"/>
        <v>0.77646192208329678</v>
      </c>
      <c r="BK303" s="109"/>
      <c r="BL303" s="109">
        <f>EXP(SUMPRODUCT($AP303:$AQ303,AZ303:BA303))</f>
        <v>0.99616692009564678</v>
      </c>
      <c r="BM303" s="109">
        <f>IF(ISERR(BL303),BM302,BL303*BM302)</f>
        <v>1.5226411758864578</v>
      </c>
      <c r="BN303" s="19">
        <f t="shared" si="358"/>
        <v>1.2506362865815108</v>
      </c>
      <c r="BO303" s="109"/>
      <c r="BP303" s="109">
        <f>EXP(SUMPRODUCT($AP303:$AQ303,BD303:BE303))</f>
        <v>0.99935980838003236</v>
      </c>
      <c r="BQ303" s="109">
        <f>IF(ISERR(BP303),BQ302,BP303*BQ302)</f>
        <v>0.54870675083988252</v>
      </c>
      <c r="BR303" s="19">
        <f t="shared" si="359"/>
        <v>0.71879163315542882</v>
      </c>
      <c r="BU303" s="90"/>
      <c r="CD303" s="89"/>
      <c r="CF303" s="112">
        <f t="shared" si="360"/>
        <v>1.1505317253691241</v>
      </c>
      <c r="CG303" s="112">
        <f t="shared" si="361"/>
        <v>0.74851857518429654</v>
      </c>
      <c r="CH303" s="112">
        <f t="shared" si="362"/>
        <v>1.1605602263503445</v>
      </c>
      <c r="CI303" s="112">
        <f t="shared" si="323"/>
        <v>0.7957565603383322</v>
      </c>
      <c r="CJ303" s="112">
        <f t="shared" si="324"/>
        <v>0.81050405330991548</v>
      </c>
      <c r="CK303" s="112">
        <f t="shared" si="325"/>
        <v>0.86119539752180085</v>
      </c>
      <c r="CL303" s="112">
        <f t="shared" si="326"/>
        <v>0.86119436777762726</v>
      </c>
      <c r="CM303" s="112"/>
      <c r="CN303" s="112">
        <f t="shared" si="327"/>
        <v>0.92352341378602631</v>
      </c>
    </row>
    <row r="304" spans="1:92" x14ac:dyDescent="0.2">
      <c r="A304" s="86" t="str">
        <f t="shared" si="303"/>
        <v>Fuels</v>
      </c>
      <c r="B304" s="86">
        <f t="shared" si="304"/>
        <v>2009</v>
      </c>
      <c r="D304" s="108">
        <f>Manufacturing!X365</f>
        <v>11313.674117122024</v>
      </c>
      <c r="E304" s="108">
        <f>NonManufacturing!H299</f>
        <v>1799.8980647951955</v>
      </c>
      <c r="F304" s="108">
        <f t="shared" si="374"/>
        <v>13113.572181917219</v>
      </c>
      <c r="G304" s="108"/>
      <c r="H304" s="126">
        <f t="shared" si="373"/>
        <v>1447057.96716</v>
      </c>
      <c r="I304" s="126">
        <f t="shared" si="373"/>
        <v>837673.84446064779</v>
      </c>
      <c r="J304" s="126">
        <f t="shared" si="330"/>
        <v>2284731.811620648</v>
      </c>
      <c r="L304" s="79">
        <f t="shared" si="369"/>
        <v>7.8183973094915276</v>
      </c>
      <c r="M304" s="79">
        <f t="shared" si="370"/>
        <v>2.1486860031473158</v>
      </c>
      <c r="N304" s="79">
        <f t="shared" si="371"/>
        <v>5.7396549193295732</v>
      </c>
      <c r="P304" s="262">
        <f>Manufacturing!BZ365</f>
        <v>0.83917947318225083</v>
      </c>
      <c r="Q304" s="262">
        <f>NonManufacturing!CR299</f>
        <v>0.64605181734800199</v>
      </c>
      <c r="R304" s="109"/>
      <c r="S304" s="262">
        <f>Manufacturing!CD365</f>
        <v>0.65518313793121374</v>
      </c>
      <c r="T304" s="262">
        <f>NonManufacturing!CV299</f>
        <v>1.1830983570255991</v>
      </c>
      <c r="V304" s="112">
        <f t="shared" si="377"/>
        <v>1.3594917855913253</v>
      </c>
      <c r="W304" s="113">
        <f t="shared" si="334"/>
        <v>0.69520041440214952</v>
      </c>
      <c r="X304" s="112">
        <f t="shared" si="363"/>
        <v>1.2215436536270541</v>
      </c>
      <c r="Y304" s="112">
        <f t="shared" si="364"/>
        <v>0.70468089111695342</v>
      </c>
      <c r="Z304" s="112">
        <f t="shared" si="365"/>
        <v>0.80762401774043158</v>
      </c>
      <c r="AA304" s="112">
        <f t="shared" si="366"/>
        <v>0.94512075456068512</v>
      </c>
      <c r="AB304" s="112">
        <f t="shared" si="355"/>
        <v>0.94511925271940744</v>
      </c>
      <c r="AC304" s="112"/>
      <c r="AD304" s="112">
        <f t="shared" si="367"/>
        <v>0.86079847037617152</v>
      </c>
      <c r="AF304" s="87">
        <f t="shared" si="372"/>
        <v>2009</v>
      </c>
      <c r="AG304" s="89"/>
      <c r="AI304" s="109">
        <f>D304/F304</f>
        <v>0.8627454030201519</v>
      </c>
      <c r="AJ304" s="109">
        <f>E304/F304</f>
        <v>0.13725459697984813</v>
      </c>
      <c r="AL304" s="109">
        <f t="shared" si="380"/>
        <v>0.86713460695252398</v>
      </c>
      <c r="AM304" s="109">
        <f t="shared" si="380"/>
        <v>0.13280944922947008</v>
      </c>
      <c r="AN304" s="109">
        <f>AL304+AM304</f>
        <v>0.99994405618199411</v>
      </c>
      <c r="AO304" s="109"/>
      <c r="AP304" s="109">
        <f>AL304/AN304</f>
        <v>0.86718312048719426</v>
      </c>
      <c r="AQ304" s="109">
        <f>AM304/AN304</f>
        <v>0.13281687951280566</v>
      </c>
      <c r="AT304" s="109">
        <f t="shared" si="381"/>
        <v>3.7548505182116228E-2</v>
      </c>
      <c r="AU304" s="109">
        <f t="shared" si="381"/>
        <v>5.1104891743816584E-2</v>
      </c>
      <c r="AW304" s="19">
        <f>H304/J304</f>
        <v>0.63336009933417359</v>
      </c>
      <c r="AX304" s="19">
        <f>I304/J304</f>
        <v>0.3666399006658263</v>
      </c>
      <c r="AY304" s="109"/>
      <c r="AZ304" s="109">
        <f t="shared" si="378"/>
        <v>-3.7643379212190069E-2</v>
      </c>
      <c r="BA304" s="109">
        <f t="shared" si="378"/>
        <v>6.8565086117992599E-2</v>
      </c>
      <c r="BB304" s="109"/>
      <c r="BC304" s="109"/>
      <c r="BD304" s="109">
        <f t="shared" si="379"/>
        <v>-1.4060257090428253E-2</v>
      </c>
      <c r="BE304" s="109">
        <f t="shared" si="379"/>
        <v>-5.747487522544871E-2</v>
      </c>
      <c r="BH304" s="109">
        <f>EXP(SUMPRODUCT($AP304:$AQ304,AT304:AU304))</f>
        <v>1.040133449910235</v>
      </c>
      <c r="BI304" s="109">
        <f>IF(ISERR(BH304),BI303,BH304*BI303)</f>
        <v>0.56742072452736481</v>
      </c>
      <c r="BJ304" s="19">
        <f t="shared" si="357"/>
        <v>0.80762401774043158</v>
      </c>
      <c r="BK304" s="109"/>
      <c r="BL304" s="109">
        <f>EXP(SUMPRODUCT($AP304:$AQ304,AZ304:BA304))</f>
        <v>0.97673773481019133</v>
      </c>
      <c r="BM304" s="109">
        <f>IF(ISERR(BL304),BM303,BL304*BM303)</f>
        <v>1.4872210930640648</v>
      </c>
      <c r="BN304" s="19">
        <f t="shared" si="358"/>
        <v>1.2215436536270541</v>
      </c>
      <c r="BO304" s="109"/>
      <c r="BP304" s="109">
        <f>EXP(SUMPRODUCT($AP304:$AQ304,BD304:BE304))</f>
        <v>0.9803688003760832</v>
      </c>
      <c r="BQ304" s="109">
        <f>IF(ISERR(BP304),BQ303,BP304*BQ303)</f>
        <v>0.537934979079154</v>
      </c>
      <c r="BR304" s="19">
        <f t="shared" si="359"/>
        <v>0.70468089111695342</v>
      </c>
      <c r="BU304" s="90"/>
      <c r="CD304" s="89"/>
      <c r="CF304" s="112">
        <f t="shared" si="360"/>
        <v>1.0848299800619932</v>
      </c>
      <c r="CG304" s="112">
        <f t="shared" si="361"/>
        <v>0.7455196232785547</v>
      </c>
      <c r="CH304" s="112">
        <f t="shared" si="362"/>
        <v>1.1335629665962383</v>
      </c>
      <c r="CI304" s="112">
        <f t="shared" si="323"/>
        <v>0.78013490445028899</v>
      </c>
      <c r="CJ304" s="112">
        <f t="shared" si="324"/>
        <v>0.84303237713547141</v>
      </c>
      <c r="CK304" s="112">
        <f t="shared" si="325"/>
        <v>0.80876303148148632</v>
      </c>
      <c r="CL304" s="112">
        <f t="shared" si="326"/>
        <v>0.80876203805709912</v>
      </c>
      <c r="CM304" s="112"/>
      <c r="CN304" s="112">
        <f t="shared" si="327"/>
        <v>0.88433203663394244</v>
      </c>
    </row>
    <row r="305" spans="1:92" x14ac:dyDescent="0.2">
      <c r="A305" s="86" t="str">
        <f t="shared" si="303"/>
        <v>Fuels</v>
      </c>
      <c r="B305" s="86">
        <f t="shared" si="304"/>
        <v>2010</v>
      </c>
      <c r="D305" s="108">
        <f>Manufacturing!X366</f>
        <v>11795.029999999999</v>
      </c>
      <c r="E305" s="108">
        <f>NonManufacturing!H300</f>
        <v>1681.3783743713707</v>
      </c>
      <c r="F305" s="108">
        <f t="shared" si="374"/>
        <v>13476.408374371369</v>
      </c>
      <c r="G305" s="108"/>
      <c r="H305" s="126">
        <f t="shared" si="373"/>
        <v>1546788.5073599999</v>
      </c>
      <c r="I305" s="126">
        <f t="shared" si="373"/>
        <v>795347.95988818933</v>
      </c>
      <c r="J305" s="126">
        <f t="shared" si="330"/>
        <v>2342136.4672481893</v>
      </c>
      <c r="L305" s="79">
        <f t="shared" si="369"/>
        <v>7.6254962742975829</v>
      </c>
      <c r="M305" s="79">
        <f t="shared" si="370"/>
        <v>2.1140160774508558</v>
      </c>
      <c r="N305" s="79">
        <f t="shared" si="371"/>
        <v>5.7538954552059041</v>
      </c>
      <c r="P305" s="262">
        <f>Manufacturing!BZ366</f>
        <v>0.84161804314589239</v>
      </c>
      <c r="Q305" s="262">
        <f>NonManufacturing!CR300</f>
        <v>0.6096564709960306</v>
      </c>
      <c r="R305" s="109"/>
      <c r="S305" s="262">
        <f>Manufacturing!CD366</f>
        <v>0.63716650681621567</v>
      </c>
      <c r="T305" s="262">
        <f>NonManufacturing!CV300</f>
        <v>1.2334977084105552</v>
      </c>
      <c r="V305" s="112">
        <f t="shared" si="377"/>
        <v>1.393649474202044</v>
      </c>
      <c r="W305" s="113">
        <f t="shared" si="334"/>
        <v>0.6969252613801783</v>
      </c>
      <c r="X305" s="112">
        <f t="shared" si="363"/>
        <v>1.2541204598819082</v>
      </c>
      <c r="Y305" s="112">
        <f t="shared" si="364"/>
        <v>0.69157651164352618</v>
      </c>
      <c r="Z305" s="112">
        <f t="shared" si="365"/>
        <v>0.80353988733838499</v>
      </c>
      <c r="AA305" s="112">
        <f t="shared" si="366"/>
        <v>0.97127113634051521</v>
      </c>
      <c r="AB305" s="112">
        <f t="shared" si="355"/>
        <v>0.97126952408060763</v>
      </c>
      <c r="AC305" s="112"/>
      <c r="AD305" s="112">
        <f t="shared" si="367"/>
        <v>0.86732025282590497</v>
      </c>
      <c r="AF305" s="87">
        <f t="shared" si="372"/>
        <v>2010</v>
      </c>
      <c r="AG305" s="89"/>
      <c r="AI305" s="109">
        <f>D305/F305</f>
        <v>0.87523542418253553</v>
      </c>
      <c r="AJ305" s="109">
        <f>E305/F305</f>
        <v>0.12476457581746454</v>
      </c>
      <c r="AL305" s="109">
        <f t="shared" si="380"/>
        <v>0.86897545344616856</v>
      </c>
      <c r="AM305" s="109">
        <f t="shared" si="380"/>
        <v>0.13091029642016749</v>
      </c>
      <c r="AN305" s="109">
        <f>AL305+AM305</f>
        <v>0.99988574986633605</v>
      </c>
      <c r="AO305" s="109"/>
      <c r="AP305" s="109">
        <f>AL305/AN305</f>
        <v>0.86907474535198903</v>
      </c>
      <c r="AQ305" s="109">
        <f>AM305/AN305</f>
        <v>0.13092525464801102</v>
      </c>
      <c r="AT305" s="109">
        <f t="shared" si="381"/>
        <v>2.9016840529193151E-3</v>
      </c>
      <c r="AU305" s="109">
        <f t="shared" si="381"/>
        <v>-5.7984076948430795E-2</v>
      </c>
      <c r="AW305" s="19">
        <f>H305/J305</f>
        <v>0.66041775489595811</v>
      </c>
      <c r="AX305" s="19">
        <f>I305/J305</f>
        <v>0.33958224510404189</v>
      </c>
      <c r="AY305" s="109"/>
      <c r="AZ305" s="109">
        <f t="shared" si="378"/>
        <v>4.183345904811607E-2</v>
      </c>
      <c r="BA305" s="109">
        <f t="shared" si="378"/>
        <v>-7.666399798951147E-2</v>
      </c>
      <c r="BB305" s="109"/>
      <c r="BC305" s="109"/>
      <c r="BD305" s="109">
        <f t="shared" si="379"/>
        <v>-2.7883782858125289E-2</v>
      </c>
      <c r="BE305" s="109">
        <f t="shared" si="379"/>
        <v>4.1717075617490322E-2</v>
      </c>
      <c r="BH305" s="109">
        <f>EXP(SUMPRODUCT($AP305:$AQ305,AT305:AU305))</f>
        <v>0.99494303003336482</v>
      </c>
      <c r="BI305" s="109">
        <f>IF(ISERR(BH305),BI304,BH305*BI304)</f>
        <v>0.56455129496498357</v>
      </c>
      <c r="BJ305" s="19">
        <f t="shared" si="357"/>
        <v>0.80353988733838499</v>
      </c>
      <c r="BK305" s="109"/>
      <c r="BL305" s="109">
        <f>EXP(SUMPRODUCT($AP305:$AQ305,AZ305:BA305))</f>
        <v>1.0266685567545013</v>
      </c>
      <c r="BM305" s="109">
        <f>IF(ISERR(BL305),BM304,BL305*BM304)</f>
        <v>1.5268831331909354</v>
      </c>
      <c r="BN305" s="19">
        <f t="shared" si="358"/>
        <v>1.2541204598819082</v>
      </c>
      <c r="BO305" s="109"/>
      <c r="BP305" s="109">
        <f>EXP(SUMPRODUCT($AP305:$AQ305,BD305:BE305))</f>
        <v>0.98140381037911195</v>
      </c>
      <c r="BQ305" s="109">
        <f>IF(ISERR(BP305),BQ304,BP305*BQ304)</f>
        <v>0.52793143820448962</v>
      </c>
      <c r="BR305" s="19">
        <f t="shared" si="359"/>
        <v>0.69157651164352618</v>
      </c>
      <c r="BU305" s="90"/>
      <c r="CD305" s="89"/>
      <c r="CF305" s="112">
        <f t="shared" si="360"/>
        <v>1.1120866983792812</v>
      </c>
      <c r="CG305" s="112">
        <f t="shared" si="361"/>
        <v>0.74736931617665081</v>
      </c>
      <c r="CH305" s="112">
        <f t="shared" si="362"/>
        <v>1.1637934549057112</v>
      </c>
      <c r="CI305" s="112">
        <f t="shared" si="323"/>
        <v>0.76562736783725804</v>
      </c>
      <c r="CJ305" s="112">
        <f t="shared" si="324"/>
        <v>0.83876918772339626</v>
      </c>
      <c r="CK305" s="112">
        <f t="shared" si="325"/>
        <v>0.83114055513716389</v>
      </c>
      <c r="CL305" s="112">
        <f t="shared" si="326"/>
        <v>0.83113947529687293</v>
      </c>
      <c r="CM305" s="112"/>
      <c r="CN305" s="112">
        <f t="shared" si="327"/>
        <v>0.89103211958568829</v>
      </c>
    </row>
    <row r="306" spans="1:92" x14ac:dyDescent="0.2">
      <c r="A306" s="86" t="str">
        <f t="shared" si="303"/>
        <v>Fuels</v>
      </c>
      <c r="B306" s="86">
        <f t="shared" si="304"/>
        <v>2011</v>
      </c>
      <c r="D306" s="108">
        <f>Manufacturing!X367</f>
        <v>11810.362974654317</v>
      </c>
      <c r="E306" s="108">
        <f>NonManufacturing!H301</f>
        <v>1634.7233562802112</v>
      </c>
      <c r="F306" s="108">
        <f>D306+E306</f>
        <v>13445.08633093453</v>
      </c>
      <c r="G306" s="108"/>
      <c r="H306" s="126">
        <f>H72</f>
        <v>1585629.27636</v>
      </c>
      <c r="I306" s="126">
        <f>I72</f>
        <v>769370.79811188695</v>
      </c>
      <c r="J306" s="126">
        <f t="shared" si="330"/>
        <v>2355000.0744718872</v>
      </c>
      <c r="L306" s="79">
        <f>D306/H306*1000</f>
        <v>7.4483759544137618</v>
      </c>
      <c r="M306" s="79">
        <f>E306/I306*1000</f>
        <v>2.1247535782381997</v>
      </c>
      <c r="N306" s="79">
        <f>F306/J306*1000</f>
        <v>5.709165989707925</v>
      </c>
      <c r="P306" s="262">
        <f>Manufacturing!BZ367</f>
        <v>0.82948548833572144</v>
      </c>
      <c r="Q306" s="262">
        <f>NonManufacturing!CR301</f>
        <v>0.60118192736290132</v>
      </c>
      <c r="R306" s="109"/>
      <c r="S306" s="262">
        <f>Manufacturing!CD367</f>
        <v>0.63147002364700644</v>
      </c>
      <c r="T306" s="262">
        <f>NonManufacturing!CV301</f>
        <v>1.2572391659311373</v>
      </c>
      <c r="V306" s="112">
        <f t="shared" si="377"/>
        <v>1.4013037504128198</v>
      </c>
      <c r="W306" s="113">
        <f t="shared" si="334"/>
        <v>0.69150752400968607</v>
      </c>
      <c r="X306" s="112">
        <f>BN306</f>
        <v>1.2694872574902398</v>
      </c>
      <c r="Y306" s="112">
        <f>BR306</f>
        <v>0.68776520951312448</v>
      </c>
      <c r="Z306" s="112">
        <f>BJ306</f>
        <v>0.79200723860399436</v>
      </c>
      <c r="AA306" s="112">
        <f>V306*X306*Y306*Z306</f>
        <v>0.96901385026558817</v>
      </c>
      <c r="AB306" s="112">
        <f t="shared" si="355"/>
        <v>0.96901208683345608</v>
      </c>
      <c r="AC306" s="112"/>
      <c r="AD306" s="112">
        <f>X306*Y306</f>
        <v>0.87310916962201657</v>
      </c>
      <c r="AF306" s="87">
        <f t="shared" si="372"/>
        <v>2011</v>
      </c>
      <c r="AG306" s="89"/>
      <c r="AI306" s="109">
        <f>D306/F306</f>
        <v>0.87841481147510136</v>
      </c>
      <c r="AJ306" s="109">
        <f>E306/F306</f>
        <v>0.12158518852489854</v>
      </c>
      <c r="AL306" s="109">
        <f>(AI306-AI305)/LN(AI306/AI305)</f>
        <v>0.87682415711722583</v>
      </c>
      <c r="AM306" s="109">
        <f>(AJ306-AJ305)/LN(AJ306/AJ305)</f>
        <v>0.12316804301127576</v>
      </c>
      <c r="AN306" s="109">
        <f>AL306+AM306</f>
        <v>0.99999220012850154</v>
      </c>
      <c r="AO306" s="109"/>
      <c r="AP306" s="109">
        <f>AL306/AN306</f>
        <v>0.87683099628632277</v>
      </c>
      <c r="AQ306" s="109">
        <f>AM306/AN306</f>
        <v>0.12316900371367732</v>
      </c>
      <c r="AT306" s="109">
        <f>LN(P306/P305)</f>
        <v>-1.45206658470729E-2</v>
      </c>
      <c r="AU306" s="109">
        <f>LN(Q306/Q305)</f>
        <v>-1.3998039743288577E-2</v>
      </c>
      <c r="AW306" s="19">
        <f>H306/J306</f>
        <v>0.67330328077190404</v>
      </c>
      <c r="AX306" s="19">
        <f>I306/J306</f>
        <v>0.32669671922809584</v>
      </c>
      <c r="AY306" s="109"/>
      <c r="AZ306" s="109">
        <f>LN(AW306/AW305)</f>
        <v>1.9323271465995721E-2</v>
      </c>
      <c r="BA306" s="109">
        <f>LN(AX306/AX305)</f>
        <v>-3.8683894878220638E-2</v>
      </c>
      <c r="BB306" s="109"/>
      <c r="BC306" s="109"/>
      <c r="BD306" s="109">
        <f>LN(S306/S305)</f>
        <v>-8.980541419930101E-3</v>
      </c>
      <c r="BE306" s="109">
        <f>LN(T306/T305)</f>
        <v>1.9064379566806261E-2</v>
      </c>
      <c r="BH306" s="109">
        <f>EXP(SUMPRODUCT($AP306:$AQ306,AT306:AU306))</f>
        <v>0.98564769600599311</v>
      </c>
      <c r="BI306" s="109">
        <f>IF(ISERR(BH306),BI305,BH306*BI305)</f>
        <v>0.55644868315943585</v>
      </c>
      <c r="BJ306" s="19">
        <f t="shared" si="357"/>
        <v>0.79200723860399436</v>
      </c>
      <c r="BK306" s="109"/>
      <c r="BL306" s="109">
        <f>EXP(SUMPRODUCT($AP306:$AQ306,AZ306:BA306))</f>
        <v>1.0122530475340292</v>
      </c>
      <c r="BM306" s="109">
        <f>IF(ISERR(BL306),BM305,BL306*BM305)</f>
        <v>1.5455921048008314</v>
      </c>
      <c r="BN306" s="19">
        <f t="shared" si="358"/>
        <v>1.2694872574902398</v>
      </c>
      <c r="BO306" s="109"/>
      <c r="BP306" s="109">
        <f>EXP(SUMPRODUCT($AP306:$AQ306,BD306:BE306))</f>
        <v>0.99448896533321485</v>
      </c>
      <c r="BQ306" s="109">
        <f>IF(ISERR(BP306),BQ305,BP306*BQ305)</f>
        <v>0.52502198974685899</v>
      </c>
      <c r="BR306" s="19">
        <f t="shared" si="359"/>
        <v>0.68776520951312448</v>
      </c>
      <c r="BU306" s="90"/>
      <c r="CD306" s="89"/>
      <c r="CF306" s="112"/>
      <c r="CG306" s="112"/>
      <c r="CH306" s="112"/>
      <c r="CI306" s="112"/>
      <c r="CJ306" s="112"/>
      <c r="CK306" s="112"/>
      <c r="CL306" s="112"/>
      <c r="CM306" s="112"/>
      <c r="CN306" s="112"/>
    </row>
    <row r="307" spans="1:92" hidden="1" x14ac:dyDescent="0.2">
      <c r="A307" s="86"/>
      <c r="B307" s="86"/>
      <c r="D307" s="108"/>
      <c r="E307" s="108"/>
      <c r="F307" s="108"/>
      <c r="G307" s="108"/>
      <c r="H307" s="126"/>
      <c r="I307" s="126"/>
      <c r="J307" s="126"/>
      <c r="L307" s="79"/>
      <c r="M307" s="79"/>
      <c r="N307" s="79"/>
      <c r="AG307" s="89"/>
      <c r="BH307" s="109"/>
      <c r="BI307" s="109"/>
      <c r="BJ307" s="109"/>
      <c r="BK307" s="109"/>
      <c r="BL307" s="109"/>
      <c r="BM307" s="109"/>
      <c r="BN307" s="109"/>
      <c r="BO307" s="109"/>
      <c r="BP307" s="109"/>
      <c r="BQ307" s="109"/>
      <c r="BR307" s="109"/>
      <c r="BU307" s="90"/>
      <c r="CD307" s="89"/>
    </row>
    <row r="308" spans="1:92" hidden="1" x14ac:dyDescent="0.2">
      <c r="A308" s="86" t="s">
        <v>266</v>
      </c>
      <c r="B308" s="86">
        <f>Base_year</f>
        <v>1985</v>
      </c>
      <c r="D308" s="87">
        <f>INDEX(D244:D305,base_row,0)</f>
        <v>11405.411661116657</v>
      </c>
      <c r="E308" s="87">
        <f>INDEX(E244:E305,base_row,0)</f>
        <v>2469.633360117773</v>
      </c>
      <c r="F308" s="87">
        <f>INDEX(F244:F305,base_row,0)</f>
        <v>13875.045021234429</v>
      </c>
      <c r="G308" s="108"/>
      <c r="H308" s="87">
        <f>INDEX(H244:H305,base_row,0)</f>
        <v>802065.80316000001</v>
      </c>
      <c r="I308" s="87">
        <f>INDEX(I244:I305,base_row,0)</f>
        <v>878512.06853848882</v>
      </c>
      <c r="J308" s="87">
        <f>INDEX(J244:J305,base_row,0)</f>
        <v>1680577.8716984889</v>
      </c>
      <c r="L308" s="79">
        <f>INDEX(L244:L305,base_row,0)</f>
        <v>14.220044809517269</v>
      </c>
      <c r="M308" s="79">
        <f>INDEX(M244:M305,base_row,0)</f>
        <v>2.8111547337378155</v>
      </c>
      <c r="N308" s="79">
        <f>INDEX(N244:N305,base_row,0)</f>
        <v>8.2561155034199682</v>
      </c>
      <c r="AG308" s="89"/>
      <c r="BH308" s="109"/>
      <c r="BI308" s="109">
        <f>INDEX(BI244:BI305,base_row,1)</f>
        <v>0.70258029982180703</v>
      </c>
      <c r="BJ308" s="109"/>
      <c r="BK308" s="109"/>
      <c r="BL308" s="109"/>
      <c r="BM308" s="109">
        <f>INDEX(BM244:BM305,base_row,1)</f>
        <v>1.2174932010396444</v>
      </c>
      <c r="BN308" s="109"/>
      <c r="BO308" s="109"/>
      <c r="BP308" s="109"/>
      <c r="BQ308" s="109">
        <f>INDEX(BQ244:BQ305,base_row,1)</f>
        <v>0.76337387015915947</v>
      </c>
      <c r="BR308" s="109"/>
      <c r="BU308" s="90"/>
      <c r="CD308" s="89"/>
    </row>
    <row r="309" spans="1:92" hidden="1" x14ac:dyDescent="0.2">
      <c r="A309" s="86" t="s">
        <v>267</v>
      </c>
      <c r="B309" s="86">
        <f>Base_year2</f>
        <v>1996</v>
      </c>
      <c r="D309" s="87">
        <f>INDEX(D244:D305,base_row2,0)</f>
        <v>14258.346948536629</v>
      </c>
      <c r="E309" s="87">
        <f>INDEX(E244:E305,base_row2,0)</f>
        <v>1956.0295489312098</v>
      </c>
      <c r="F309" s="87">
        <f>INDEX(F244:F305,base_row2,0)</f>
        <v>16214.37649746784</v>
      </c>
      <c r="G309" s="108"/>
      <c r="H309" s="87">
        <f>INDEX(H244:H305,base_row2,0)</f>
        <v>1114172.96028</v>
      </c>
      <c r="I309" s="87">
        <f>INDEX(I244:I305,base_row2,0)</f>
        <v>991900.66748799873</v>
      </c>
      <c r="J309" s="126">
        <f>INDEX(J244:J305,base_row2,0)</f>
        <v>2106073.6277679987</v>
      </c>
      <c r="L309" s="79">
        <f>INDEX(L244:L305,base_row2,0)</f>
        <v>12.797247336673294</v>
      </c>
      <c r="M309" s="79">
        <f>INDEX(M244:M305,base_row2,0)</f>
        <v>1.9720014443430911</v>
      </c>
      <c r="N309" s="79">
        <f>INDEX(N244:N305,base_row2,0)</f>
        <v>7.6988649796881585</v>
      </c>
      <c r="U309" s="87">
        <f>base_row2</f>
        <v>48</v>
      </c>
      <c r="V309" s="79">
        <f>INDEX(V244:V305,base_row2,0)</f>
        <v>1.2531841952908016</v>
      </c>
      <c r="W309" s="79">
        <f t="shared" ref="W309:AD309" si="382">INDEX(W244:W305,base_row2,0)</f>
        <v>0.93250451456245043</v>
      </c>
      <c r="X309" s="79">
        <f t="shared" si="382"/>
        <v>1.0776142919479774</v>
      </c>
      <c r="Y309" s="79">
        <f t="shared" si="382"/>
        <v>0.90328081348122324</v>
      </c>
      <c r="Z309" s="79">
        <f t="shared" si="382"/>
        <v>0.95799881433337897</v>
      </c>
      <c r="AA309" s="79">
        <f t="shared" si="382"/>
        <v>1.1686003412265515</v>
      </c>
      <c r="AB309" s="79">
        <f t="shared" si="382"/>
        <v>1.1685999196869838</v>
      </c>
      <c r="AC309" s="79">
        <f t="shared" si="382"/>
        <v>0</v>
      </c>
      <c r="AD309" s="79">
        <f t="shared" si="382"/>
        <v>0.97338831424976147</v>
      </c>
      <c r="AG309" s="89"/>
      <c r="BI309" s="109">
        <f>INDEX(BI244:BI305,base_row2,1)</f>
        <v>0.67307109420328104</v>
      </c>
      <c r="BM309" s="109">
        <f>INDEX(BM244:BM305,base_row2,1)</f>
        <v>1.3119880737898131</v>
      </c>
      <c r="BQ309" s="109">
        <f>INDEX(BQ244:BQ305,base_row2,1)</f>
        <v>0.68954097042767526</v>
      </c>
      <c r="BU309" s="90"/>
      <c r="CD309" s="89"/>
      <c r="CF309" s="79">
        <f>INDEX(CF244:CF305,base_row2,0)</f>
        <v>1</v>
      </c>
      <c r="CG309" s="79">
        <f t="shared" ref="CG309:CN309" si="383">INDEX(CG244:CG305,base_row2,0)</f>
        <v>1</v>
      </c>
      <c r="CH309" s="79">
        <f t="shared" si="383"/>
        <v>1</v>
      </c>
      <c r="CI309" s="79">
        <f t="shared" si="383"/>
        <v>1</v>
      </c>
      <c r="CJ309" s="79">
        <f t="shared" si="383"/>
        <v>1</v>
      </c>
      <c r="CK309" s="79">
        <f t="shared" si="383"/>
        <v>1</v>
      </c>
      <c r="CL309" s="79">
        <f t="shared" si="383"/>
        <v>1</v>
      </c>
      <c r="CM309" s="79">
        <f t="shared" si="383"/>
        <v>0</v>
      </c>
      <c r="CN309" s="79">
        <f t="shared" si="383"/>
        <v>1</v>
      </c>
    </row>
    <row r="310" spans="1:92" x14ac:dyDescent="0.2">
      <c r="AG310" s="89"/>
      <c r="CD310" s="89"/>
    </row>
    <row r="311" spans="1:92" x14ac:dyDescent="0.2">
      <c r="AG311" s="89"/>
      <c r="CD311" s="89"/>
    </row>
    <row r="312" spans="1:92" x14ac:dyDescent="0.2">
      <c r="F312" s="247"/>
      <c r="AG312" s="89"/>
      <c r="CD312" s="89"/>
    </row>
    <row r="313" spans="1:92" x14ac:dyDescent="0.2">
      <c r="AG313" s="89"/>
      <c r="CD313" s="89"/>
    </row>
    <row r="314" spans="1:92" ht="15" x14ac:dyDescent="0.2">
      <c r="C314" s="714" t="s">
        <v>1447</v>
      </c>
      <c r="D314" s="714"/>
      <c r="E314" s="714"/>
      <c r="F314" s="714"/>
      <c r="G314" s="714"/>
      <c r="H314" s="714"/>
      <c r="I314" s="714"/>
      <c r="J314" s="714"/>
      <c r="P314" s="694" t="s">
        <v>1423</v>
      </c>
      <c r="Q314" s="695"/>
      <c r="R314" s="695"/>
      <c r="S314" s="695"/>
      <c r="T314" s="695"/>
      <c r="U314" s="695"/>
      <c r="V314" s="696"/>
      <c r="W314" s="696"/>
      <c r="X314" s="696"/>
      <c r="Y314" s="696"/>
      <c r="Z314" s="696"/>
      <c r="AA314" s="696"/>
      <c r="AB314" s="260"/>
      <c r="AC314" s="260"/>
      <c r="AD314" s="260"/>
      <c r="AE314" s="260"/>
      <c r="AF314" s="260"/>
      <c r="AG314" s="260"/>
      <c r="AH314" s="260"/>
      <c r="CD314" s="89"/>
    </row>
    <row r="315" spans="1:92" x14ac:dyDescent="0.2">
      <c r="AG315" s="89"/>
      <c r="CD315" s="89"/>
    </row>
    <row r="316" spans="1:92" x14ac:dyDescent="0.2">
      <c r="A316" s="86"/>
      <c r="B316" s="86"/>
      <c r="D316" s="91" t="s">
        <v>230</v>
      </c>
      <c r="H316" s="91" t="s">
        <v>497</v>
      </c>
      <c r="L316" s="91" t="s">
        <v>542</v>
      </c>
      <c r="P316" s="91" t="s">
        <v>231</v>
      </c>
      <c r="S316" s="91" t="s">
        <v>232</v>
      </c>
      <c r="V316" s="92" t="s">
        <v>380</v>
      </c>
      <c r="W316" s="92"/>
      <c r="X316" s="92" t="str">
        <f>index_label</f>
        <v>1985 = 1</v>
      </c>
      <c r="Y316" s="93"/>
      <c r="Z316" s="93"/>
      <c r="AA316" s="93"/>
      <c r="AB316" s="93"/>
      <c r="AC316" s="93"/>
      <c r="AD316" s="93"/>
      <c r="AG316" s="89"/>
      <c r="AI316" s="91" t="s">
        <v>233</v>
      </c>
      <c r="AL316" s="91" t="s">
        <v>234</v>
      </c>
      <c r="AP316" s="91" t="s">
        <v>235</v>
      </c>
      <c r="AQ316" s="91"/>
      <c r="AT316" s="6" t="s">
        <v>236</v>
      </c>
      <c r="AU316"/>
      <c r="AV316"/>
      <c r="AW316" s="6" t="s">
        <v>274</v>
      </c>
      <c r="AX316"/>
      <c r="AY316"/>
      <c r="AZ316" s="6" t="s">
        <v>275</v>
      </c>
      <c r="BA316"/>
      <c r="BB316"/>
      <c r="BC316"/>
      <c r="BD316" s="6" t="s">
        <v>238</v>
      </c>
      <c r="BE316"/>
      <c r="BF316"/>
      <c r="BG316"/>
      <c r="BH316" s="6" t="s">
        <v>239</v>
      </c>
      <c r="BI316"/>
      <c r="BJ316"/>
      <c r="BK316"/>
      <c r="BL316" s="6" t="s">
        <v>240</v>
      </c>
      <c r="BM316"/>
      <c r="BN316"/>
      <c r="BO316"/>
      <c r="BP316" s="6" t="s">
        <v>240</v>
      </c>
      <c r="BQ316"/>
      <c r="BR316"/>
      <c r="CD316" s="89"/>
    </row>
    <row r="317" spans="1:92" ht="15.75" customHeight="1" x14ac:dyDescent="0.2">
      <c r="A317" s="121" t="s">
        <v>105</v>
      </c>
      <c r="B317" s="86"/>
      <c r="V317" s="94" t="s">
        <v>241</v>
      </c>
      <c r="W317" s="94" t="s">
        <v>242</v>
      </c>
      <c r="X317" s="94" t="s">
        <v>243</v>
      </c>
      <c r="Y317" s="95" t="s">
        <v>244</v>
      </c>
      <c r="Z317" s="95" t="s">
        <v>245</v>
      </c>
      <c r="AA317" s="95" t="s">
        <v>246</v>
      </c>
      <c r="AB317" s="220" t="s">
        <v>351</v>
      </c>
      <c r="AC317" s="95"/>
      <c r="AD317" s="220" t="s">
        <v>247</v>
      </c>
      <c r="AG317" s="89"/>
      <c r="AP317" s="91" t="s">
        <v>249</v>
      </c>
      <c r="AQ317" s="91"/>
      <c r="AT317"/>
      <c r="AU317"/>
      <c r="AV317"/>
      <c r="AW317"/>
      <c r="AX317"/>
      <c r="AY317"/>
      <c r="AZ317"/>
      <c r="BA317"/>
      <c r="BB317"/>
      <c r="BC317"/>
      <c r="BD317"/>
      <c r="BE317"/>
      <c r="BF317"/>
      <c r="BG317"/>
      <c r="BH317"/>
      <c r="BI317"/>
      <c r="BJ317"/>
      <c r="BK317"/>
      <c r="BL317" t="s">
        <v>250</v>
      </c>
      <c r="BM317"/>
      <c r="BN317"/>
      <c r="BO317"/>
      <c r="BP317" t="s">
        <v>251</v>
      </c>
      <c r="BQ317"/>
      <c r="BR317"/>
      <c r="CD317" s="89"/>
    </row>
    <row r="318" spans="1:92" ht="51" x14ac:dyDescent="0.2">
      <c r="A318" s="125" t="s">
        <v>217</v>
      </c>
      <c r="B318" s="86"/>
      <c r="D318" s="116" t="s">
        <v>138</v>
      </c>
      <c r="E318" s="116" t="s">
        <v>269</v>
      </c>
      <c r="F318" s="96" t="s">
        <v>252</v>
      </c>
      <c r="G318" s="97"/>
      <c r="H318" s="96" t="str">
        <f>D318</f>
        <v>Manufacturing</v>
      </c>
      <c r="I318" s="96" t="str">
        <f>E318</f>
        <v>NonManufac-turing (Ag, Mining, Constr)</v>
      </c>
      <c r="J318" s="116" t="s">
        <v>496</v>
      </c>
      <c r="K318" s="97"/>
      <c r="L318" s="96" t="str">
        <f>D318</f>
        <v>Manufacturing</v>
      </c>
      <c r="M318" s="96" t="str">
        <f>E318</f>
        <v>NonManufac-turing (Ag, Mining, Constr)</v>
      </c>
      <c r="N318" s="96" t="str">
        <f>F318</f>
        <v xml:space="preserve">   Total</v>
      </c>
      <c r="O318" s="97"/>
      <c r="P318" s="96" t="str">
        <f>D318</f>
        <v>Manufacturing</v>
      </c>
      <c r="Q318" s="96" t="str">
        <f>E318</f>
        <v>NonManufac-turing (Ag, Mining, Constr)</v>
      </c>
      <c r="R318" s="98"/>
      <c r="S318" s="96" t="str">
        <f>D318</f>
        <v>Manufacturing</v>
      </c>
      <c r="T318" s="96" t="str">
        <f>E318</f>
        <v>NonManufac-turing (Ag, Mining, Constr)</v>
      </c>
      <c r="U318" s="97"/>
      <c r="V318" s="118" t="s">
        <v>273</v>
      </c>
      <c r="W318" s="99" t="s">
        <v>254</v>
      </c>
      <c r="X318" s="118" t="s">
        <v>271</v>
      </c>
      <c r="Y318" s="100" t="s">
        <v>255</v>
      </c>
      <c r="Z318" s="100" t="s">
        <v>256</v>
      </c>
      <c r="AA318" s="100" t="s">
        <v>257</v>
      </c>
      <c r="AB318" s="227" t="s">
        <v>258</v>
      </c>
      <c r="AC318" s="100"/>
      <c r="AD318" s="100" t="s">
        <v>259</v>
      </c>
      <c r="AG318" s="89"/>
      <c r="AI318" s="96" t="str">
        <f>D318</f>
        <v>Manufacturing</v>
      </c>
      <c r="AJ318" s="96" t="str">
        <f>E318</f>
        <v>NonManufac-turing (Ag, Mining, Constr)</v>
      </c>
      <c r="AL318" s="96" t="str">
        <f>D318</f>
        <v>Manufacturing</v>
      </c>
      <c r="AM318" s="96" t="str">
        <f>E318</f>
        <v>NonManufac-turing (Ag, Mining, Constr)</v>
      </c>
      <c r="AN318" s="96" t="str">
        <f>F318</f>
        <v xml:space="preserve">   Total</v>
      </c>
      <c r="AO318" s="97"/>
      <c r="AP318" s="96" t="str">
        <f>D318</f>
        <v>Manufacturing</v>
      </c>
      <c r="AQ318" s="96" t="str">
        <f>E318</f>
        <v>NonManufac-turing (Ag, Mining, Constr)</v>
      </c>
      <c r="AR318" s="97"/>
      <c r="AS318" s="97"/>
      <c r="AT318" s="127" t="str">
        <f>D318</f>
        <v>Manufacturing</v>
      </c>
      <c r="AU318" s="127" t="str">
        <f>E318</f>
        <v>NonManufac-turing (Ag, Mining, Constr)</v>
      </c>
      <c r="AV318" s="13"/>
      <c r="AW318" s="127" t="str">
        <f>D318</f>
        <v>Manufacturing</v>
      </c>
      <c r="AX318" s="127" t="str">
        <f>E318</f>
        <v>NonManufac-turing (Ag, Mining, Constr)</v>
      </c>
      <c r="AY318" s="13"/>
      <c r="AZ318" s="127" t="str">
        <f>D318</f>
        <v>Manufacturing</v>
      </c>
      <c r="BA318" s="127" t="str">
        <f>E318</f>
        <v>NonManufac-turing (Ag, Mining, Constr)</v>
      </c>
      <c r="BB318" s="13"/>
      <c r="BC318" s="13"/>
      <c r="BD318" s="127" t="str">
        <f>D318</f>
        <v>Manufacturing</v>
      </c>
      <c r="BE318" s="127" t="str">
        <f>E318</f>
        <v>NonManufac-turing (Ag, Mining, Constr)</v>
      </c>
      <c r="BF318" s="13"/>
      <c r="BG318" s="13"/>
      <c r="BH318" s="128" t="s">
        <v>30</v>
      </c>
      <c r="BI318" s="128" t="s">
        <v>28</v>
      </c>
      <c r="BJ318" s="128" t="s">
        <v>28</v>
      </c>
      <c r="BK318"/>
      <c r="BL318" s="128" t="s">
        <v>30</v>
      </c>
      <c r="BM318" s="128" t="s">
        <v>28</v>
      </c>
      <c r="BN318" s="128" t="s">
        <v>28</v>
      </c>
      <c r="BO318"/>
      <c r="BP318" s="128" t="s">
        <v>30</v>
      </c>
      <c r="BQ318" s="128" t="s">
        <v>28</v>
      </c>
      <c r="BR318" s="128" t="s">
        <v>28</v>
      </c>
      <c r="CD318" s="89"/>
    </row>
    <row r="319" spans="1:92" ht="25.5" x14ac:dyDescent="0.2">
      <c r="A319" s="120" t="s">
        <v>105</v>
      </c>
      <c r="B319" s="86"/>
      <c r="D319" s="101" t="str">
        <f>$A319</f>
        <v>Source</v>
      </c>
      <c r="E319" s="101" t="str">
        <f>$A319</f>
        <v>Source</v>
      </c>
      <c r="F319" s="101" t="str">
        <f>$A319</f>
        <v>Source</v>
      </c>
      <c r="G319" s="97"/>
      <c r="H319" s="101"/>
      <c r="I319" s="101"/>
      <c r="J319" s="101"/>
      <c r="K319" s="97"/>
      <c r="L319" s="101" t="str">
        <f>$A319</f>
        <v>Source</v>
      </c>
      <c r="M319" s="101" t="str">
        <f>$A319</f>
        <v>Source</v>
      </c>
      <c r="N319" s="101" t="str">
        <f>$A319</f>
        <v>Source</v>
      </c>
      <c r="O319" s="97"/>
      <c r="P319" s="101"/>
      <c r="Q319" s="101"/>
      <c r="R319" s="98"/>
      <c r="S319" s="101"/>
      <c r="T319" s="101"/>
      <c r="U319" s="97"/>
      <c r="V319" s="102"/>
      <c r="W319" s="102"/>
      <c r="X319" s="102"/>
      <c r="Y319" s="103"/>
      <c r="Z319" s="103"/>
      <c r="AA319" s="104" t="s">
        <v>260</v>
      </c>
      <c r="AB319" s="105" t="s">
        <v>261</v>
      </c>
      <c r="AC319" s="103"/>
      <c r="AD319" s="105" t="s">
        <v>262</v>
      </c>
      <c r="AG319" s="89"/>
      <c r="AT319"/>
      <c r="AU319"/>
      <c r="AV319"/>
      <c r="AW319" s="52">
        <f>I342</f>
        <v>872129.79930836963</v>
      </c>
      <c r="AX319" s="52">
        <f>J342</f>
        <v>1373105.0998283694</v>
      </c>
      <c r="AY319"/>
      <c r="AZ319"/>
      <c r="BA319"/>
      <c r="BB319"/>
      <c r="BC319"/>
      <c r="BD319"/>
      <c r="BE319"/>
      <c r="BF319"/>
      <c r="BG319"/>
      <c r="BH319" t="s">
        <v>29</v>
      </c>
      <c r="BI319" t="s">
        <v>29</v>
      </c>
      <c r="BJ319" t="s">
        <v>23</v>
      </c>
      <c r="BK319"/>
      <c r="BL319" t="s">
        <v>29</v>
      </c>
      <c r="BM319" t="s">
        <v>29</v>
      </c>
      <c r="BN319" t="s">
        <v>23</v>
      </c>
      <c r="BO319"/>
      <c r="BP319" t="s">
        <v>29</v>
      </c>
      <c r="BQ319" t="s">
        <v>29</v>
      </c>
      <c r="BR319" t="s">
        <v>23</v>
      </c>
      <c r="CD319" s="89"/>
    </row>
    <row r="320" spans="1:92" ht="51.75" thickBot="1" x14ac:dyDescent="0.25">
      <c r="A320" s="86"/>
      <c r="B320" s="86"/>
      <c r="D320" s="101" t="s">
        <v>263</v>
      </c>
      <c r="E320" s="101" t="s">
        <v>264</v>
      </c>
      <c r="F320" s="101"/>
      <c r="G320" s="131"/>
      <c r="H320" s="254" t="s">
        <v>539</v>
      </c>
      <c r="I320" s="254" t="s">
        <v>539</v>
      </c>
      <c r="J320" s="254" t="s">
        <v>539</v>
      </c>
      <c r="K320" s="97"/>
      <c r="L320" s="117" t="s">
        <v>540</v>
      </c>
      <c r="M320" s="117" t="s">
        <v>540</v>
      </c>
      <c r="N320" s="117" t="s">
        <v>540</v>
      </c>
      <c r="O320" s="97"/>
      <c r="P320" s="119" t="str">
        <f>index_label</f>
        <v>1985 = 1</v>
      </c>
      <c r="Q320" s="119" t="str">
        <f>index_label</f>
        <v>1985 = 1</v>
      </c>
      <c r="R320" s="98"/>
      <c r="S320" s="119" t="str">
        <f>index_label</f>
        <v>1985 = 1</v>
      </c>
      <c r="T320" s="119" t="str">
        <f>index_label</f>
        <v>1985 = 1</v>
      </c>
      <c r="U320" s="97"/>
      <c r="V320" s="106"/>
      <c r="W320" s="106"/>
      <c r="X320" s="106"/>
      <c r="Y320" s="107"/>
      <c r="Z320" s="107"/>
      <c r="AA320" s="107"/>
      <c r="AB320" s="107"/>
      <c r="AC320" s="107"/>
      <c r="AD320" s="107"/>
      <c r="AG320" s="89"/>
      <c r="AT320"/>
      <c r="AU320"/>
      <c r="AV320"/>
      <c r="AW320"/>
      <c r="AX320"/>
      <c r="AY320"/>
      <c r="AZ320"/>
      <c r="BA320"/>
      <c r="BB320"/>
      <c r="BC320"/>
      <c r="BD320"/>
      <c r="BE320"/>
      <c r="BF320"/>
      <c r="BG320"/>
      <c r="BH320" s="4"/>
      <c r="BI320" s="4"/>
      <c r="BJ320" s="4"/>
      <c r="BK320"/>
      <c r="BL320" s="4"/>
      <c r="BM320" s="4"/>
      <c r="BN320" s="4"/>
      <c r="BO320"/>
      <c r="BP320" s="4"/>
      <c r="BQ320" s="4"/>
      <c r="BR320" s="4"/>
      <c r="CD320" s="89"/>
    </row>
    <row r="321" spans="1:82" hidden="1" x14ac:dyDescent="0.2">
      <c r="A321" s="120" t="s">
        <v>557</v>
      </c>
      <c r="B321" s="86">
        <v>1949</v>
      </c>
      <c r="D321" s="60"/>
      <c r="E321" s="60"/>
      <c r="F321" s="60"/>
      <c r="G321" s="108"/>
      <c r="H321" s="126"/>
      <c r="I321" s="126"/>
      <c r="J321" s="126"/>
      <c r="P321" s="109">
        <f ca="1">Manufacturing!BZ452</f>
        <v>1993</v>
      </c>
      <c r="Q321" s="109" t="e">
        <f>#REF!</f>
        <v>#REF!</v>
      </c>
      <c r="R321" s="110"/>
      <c r="S321" s="111">
        <f ca="1">Manufacturing!CD452</f>
        <v>0.9849944458867661</v>
      </c>
      <c r="T321" s="110">
        <v>1</v>
      </c>
      <c r="V321" s="112"/>
      <c r="W321" s="113"/>
      <c r="X321" s="112"/>
      <c r="Y321" s="112"/>
      <c r="Z321" s="112"/>
      <c r="AA321" s="112"/>
      <c r="AB321" s="112"/>
      <c r="AC321" s="112"/>
      <c r="AD321" s="112"/>
      <c r="AG321" s="89"/>
      <c r="AI321" s="109" t="e">
        <f t="shared" ref="AI321:AI357" si="384">D321/F321</f>
        <v>#DIV/0!</v>
      </c>
      <c r="AJ321" s="109" t="e">
        <f t="shared" ref="AJ321:AJ378" si="385">E321/F321</f>
        <v>#DIV/0!</v>
      </c>
      <c r="AT321" s="19"/>
      <c r="AU321" s="19"/>
      <c r="AV321" s="19"/>
      <c r="AW321" s="19" t="e">
        <f t="shared" ref="AW321:AW378" si="386">H321/J321</f>
        <v>#DIV/0!</v>
      </c>
      <c r="AX321" s="19" t="e">
        <f t="shared" ref="AX321:AX382" si="387">I321/J321</f>
        <v>#DIV/0!</v>
      </c>
      <c r="AY321" s="19"/>
      <c r="AZ321" s="19"/>
      <c r="BA321" s="19"/>
      <c r="BB321" s="19"/>
      <c r="BC321" s="19"/>
      <c r="BD321" s="19"/>
      <c r="BE321" s="19"/>
      <c r="BF321" s="19"/>
      <c r="BG321" s="19"/>
      <c r="BH321" s="19"/>
      <c r="BI321" s="19">
        <v>1</v>
      </c>
      <c r="BJ321" s="19">
        <f t="shared" ref="BJ321:BJ341" si="388">BI321/BI$74</f>
        <v>1.2594328060567117</v>
      </c>
      <c r="BK321" s="19"/>
      <c r="BL321" s="19"/>
      <c r="BM321" s="19">
        <v>1</v>
      </c>
      <c r="BN321" s="19">
        <f t="shared" ref="BN321:BN341" si="389">BM321/BM$74</f>
        <v>0.82033725505285982</v>
      </c>
      <c r="BO321" s="19"/>
      <c r="BP321" s="19"/>
      <c r="BQ321" s="19">
        <v>1</v>
      </c>
      <c r="BR321" s="19">
        <f t="shared" ref="BR321:BR341" si="390">BQ321/BQ$74</f>
        <v>1.2819403542822845</v>
      </c>
      <c r="CD321" s="89"/>
    </row>
    <row r="322" spans="1:82" hidden="1" x14ac:dyDescent="0.2">
      <c r="A322" s="120" t="s">
        <v>557</v>
      </c>
      <c r="B322" s="86">
        <f t="shared" ref="B322:B383" si="391">B321+1</f>
        <v>1950</v>
      </c>
      <c r="D322" s="60"/>
      <c r="E322" s="60"/>
      <c r="F322" s="60"/>
      <c r="G322" s="108"/>
      <c r="H322" s="126"/>
      <c r="I322" s="126"/>
      <c r="J322" s="126">
        <f t="shared" ref="J322:J353" si="392">J11</f>
        <v>0</v>
      </c>
      <c r="P322" s="109">
        <f ca="1">Manufacturing!BZ453</f>
        <v>1994</v>
      </c>
      <c r="Q322" s="109" t="e">
        <f>#REF!</f>
        <v>#REF!</v>
      </c>
      <c r="R322" s="109"/>
      <c r="S322" s="111">
        <f ca="1">Manufacturing!CD453</f>
        <v>0.9999830681287053</v>
      </c>
      <c r="T322" s="110">
        <v>1</v>
      </c>
      <c r="V322" s="112"/>
      <c r="W322" s="113"/>
      <c r="X322" s="112"/>
      <c r="Y322" s="112"/>
      <c r="Z322" s="112"/>
      <c r="AA322" s="112"/>
      <c r="AB322" s="112"/>
      <c r="AC322" s="112"/>
      <c r="AD322" s="112"/>
      <c r="AG322" s="89"/>
      <c r="AI322" s="109" t="e">
        <f t="shared" si="384"/>
        <v>#DIV/0!</v>
      </c>
      <c r="AJ322" s="109" t="e">
        <f t="shared" si="385"/>
        <v>#DIV/0!</v>
      </c>
      <c r="AL322" s="109" t="e">
        <f t="shared" ref="AL322:AL382" si="393">(AI322-AI321)/LN(AI322/AI321)</f>
        <v>#DIV/0!</v>
      </c>
      <c r="AM322" s="109" t="e">
        <f t="shared" ref="AM322:AM382" si="394">(AJ322-AJ321)/LN(AJ322/AJ321)</f>
        <v>#DIV/0!</v>
      </c>
      <c r="AN322" s="109" t="e">
        <f t="shared" ref="AN322:AN378" si="395">AL322+AM322</f>
        <v>#DIV/0!</v>
      </c>
      <c r="AO322" s="109"/>
      <c r="AP322" s="109" t="e">
        <f t="shared" ref="AP322:AP378" si="396">AL322/AN322</f>
        <v>#DIV/0!</v>
      </c>
      <c r="AQ322" s="109" t="e">
        <f t="shared" ref="AQ322:AQ378" si="397">AM322/AN322</f>
        <v>#DIV/0!</v>
      </c>
      <c r="AT322" s="19">
        <f t="shared" ref="AT322:AT341" ca="1" si="398">LN(P322/P321)</f>
        <v>5.016303089889478E-4</v>
      </c>
      <c r="AU322" s="19" t="e">
        <f t="shared" ref="AU322:AU341" si="399">LN(Q322/Q321)</f>
        <v>#REF!</v>
      </c>
      <c r="AV322" s="19"/>
      <c r="AW322" s="19" t="e">
        <f t="shared" si="386"/>
        <v>#DIV/0!</v>
      </c>
      <c r="AX322" s="19" t="e">
        <f t="shared" si="387"/>
        <v>#DIV/0!</v>
      </c>
      <c r="AY322" s="19"/>
      <c r="AZ322" s="19" t="e">
        <f t="shared" ref="AZ322:AZ382" si="400">LN(AW322/AW321)</f>
        <v>#DIV/0!</v>
      </c>
      <c r="BA322" s="19" t="e">
        <f t="shared" ref="BA322:BA382" si="401">LN(AX322/AX321)</f>
        <v>#DIV/0!</v>
      </c>
      <c r="BB322" s="19"/>
      <c r="BC322" s="19"/>
      <c r="BD322" s="19">
        <f t="shared" ref="BD322:BD341" ca="1" si="402">LN(S322/S321)</f>
        <v>1.5102344504943729E-2</v>
      </c>
      <c r="BE322" s="19">
        <f t="shared" ref="BE322:BE341" si="403">LN(T322/T321)</f>
        <v>0</v>
      </c>
      <c r="BF322" s="19"/>
      <c r="BG322" s="19"/>
      <c r="BH322" s="19" t="e">
        <f t="shared" ref="BH322:BH378" si="404">EXP(SUMPRODUCT($AP322:$AQ322,AT322:AU322))</f>
        <v>#DIV/0!</v>
      </c>
      <c r="BI322" s="19">
        <f t="shared" ref="BI322:BI378" si="405">IF(ISERR(BH322),BI321,BH322*BI321)</f>
        <v>1</v>
      </c>
      <c r="BJ322" s="19">
        <f t="shared" si="388"/>
        <v>1.2594328060567117</v>
      </c>
      <c r="BK322" s="19"/>
      <c r="BL322" s="19" t="e">
        <f t="shared" ref="BL322:BL378" si="406">EXP(SUMPRODUCT($AP322:$AQ322,AZ322:BA322))</f>
        <v>#DIV/0!</v>
      </c>
      <c r="BM322" s="19">
        <f t="shared" ref="BM322:BM378" si="407">IF(ISERR(BL322),BM321,BL322*BM321)</f>
        <v>1</v>
      </c>
      <c r="BN322" s="19">
        <f t="shared" si="389"/>
        <v>0.82033725505285982</v>
      </c>
      <c r="BO322" s="19"/>
      <c r="BP322" s="19" t="e">
        <f>EXP(SUMPRODUCT($AP322:$AQ322,BD322:BE322))</f>
        <v>#DIV/0!</v>
      </c>
      <c r="BQ322" s="19">
        <f t="shared" ref="BQ322:BQ378" si="408">IF(ISERR(BP322),BQ321,BP322*BQ321)</f>
        <v>1</v>
      </c>
      <c r="BR322" s="19">
        <f t="shared" si="390"/>
        <v>1.2819403542822845</v>
      </c>
      <c r="CD322" s="89"/>
    </row>
    <row r="323" spans="1:82" hidden="1" x14ac:dyDescent="0.2">
      <c r="A323" s="120" t="s">
        <v>557</v>
      </c>
      <c r="B323" s="86">
        <f t="shared" si="391"/>
        <v>1951</v>
      </c>
      <c r="D323" s="60"/>
      <c r="E323" s="60"/>
      <c r="F323" s="60"/>
      <c r="G323" s="108"/>
      <c r="H323" s="126"/>
      <c r="I323" s="126"/>
      <c r="J323" s="126">
        <f t="shared" si="392"/>
        <v>0</v>
      </c>
      <c r="P323" s="109">
        <f ca="1">Manufacturing!BZ454</f>
        <v>1995</v>
      </c>
      <c r="Q323" s="109" t="e">
        <f>#REF!</f>
        <v>#REF!</v>
      </c>
      <c r="R323" s="109"/>
      <c r="S323" s="110">
        <f ca="1">Manufacturing!CD454</f>
        <v>0.98030024223074985</v>
      </c>
      <c r="T323" s="110">
        <v>1</v>
      </c>
      <c r="V323" s="112"/>
      <c r="W323" s="113"/>
      <c r="X323" s="112"/>
      <c r="Y323" s="112"/>
      <c r="Z323" s="112"/>
      <c r="AA323" s="112"/>
      <c r="AB323" s="112"/>
      <c r="AC323" s="112"/>
      <c r="AD323" s="112"/>
      <c r="AG323" s="89"/>
      <c r="AI323" s="109" t="e">
        <f t="shared" si="384"/>
        <v>#DIV/0!</v>
      </c>
      <c r="AJ323" s="109" t="e">
        <f t="shared" si="385"/>
        <v>#DIV/0!</v>
      </c>
      <c r="AL323" s="109" t="e">
        <f t="shared" si="393"/>
        <v>#DIV/0!</v>
      </c>
      <c r="AM323" s="109" t="e">
        <f t="shared" si="394"/>
        <v>#DIV/0!</v>
      </c>
      <c r="AN323" s="109" t="e">
        <f t="shared" si="395"/>
        <v>#DIV/0!</v>
      </c>
      <c r="AO323" s="109"/>
      <c r="AP323" s="109" t="e">
        <f t="shared" si="396"/>
        <v>#DIV/0!</v>
      </c>
      <c r="AQ323" s="109" t="e">
        <f t="shared" si="397"/>
        <v>#DIV/0!</v>
      </c>
      <c r="AT323" s="19">
        <f t="shared" ca="1" si="398"/>
        <v>5.0137880218015447E-4</v>
      </c>
      <c r="AU323" s="19" t="e">
        <f t="shared" si="399"/>
        <v>#REF!</v>
      </c>
      <c r="AV323" s="19"/>
      <c r="AW323" s="19" t="e">
        <f t="shared" si="386"/>
        <v>#DIV/0!</v>
      </c>
      <c r="AX323" s="19" t="e">
        <f t="shared" si="387"/>
        <v>#DIV/0!</v>
      </c>
      <c r="AY323" s="19"/>
      <c r="AZ323" s="19" t="e">
        <f t="shared" si="400"/>
        <v>#DIV/0!</v>
      </c>
      <c r="BA323" s="19" t="e">
        <f t="shared" si="401"/>
        <v>#DIV/0!</v>
      </c>
      <c r="BB323" s="19"/>
      <c r="BC323" s="19"/>
      <c r="BD323" s="19">
        <f t="shared" ca="1" si="402"/>
        <v>-1.9879452601254559E-2</v>
      </c>
      <c r="BE323" s="19">
        <f t="shared" si="403"/>
        <v>0</v>
      </c>
      <c r="BF323" s="19"/>
      <c r="BG323" s="19"/>
      <c r="BH323" s="19" t="e">
        <f t="shared" si="404"/>
        <v>#DIV/0!</v>
      </c>
      <c r="BI323" s="19">
        <f t="shared" si="405"/>
        <v>1</v>
      </c>
      <c r="BJ323" s="19">
        <f t="shared" si="388"/>
        <v>1.2594328060567117</v>
      </c>
      <c r="BK323" s="19"/>
      <c r="BL323" s="19" t="e">
        <f t="shared" si="406"/>
        <v>#DIV/0!</v>
      </c>
      <c r="BM323" s="19">
        <f t="shared" si="407"/>
        <v>1</v>
      </c>
      <c r="BN323" s="19">
        <f t="shared" si="389"/>
        <v>0.82033725505285982</v>
      </c>
      <c r="BO323" s="19"/>
      <c r="BP323" s="19" t="e">
        <f t="shared" ref="BP323:BP378" si="409">EXP(SUMPRODUCT($AP323:$AQ323,BD323:BE323))</f>
        <v>#DIV/0!</v>
      </c>
      <c r="BQ323" s="19">
        <f t="shared" si="408"/>
        <v>1</v>
      </c>
      <c r="BR323" s="19">
        <f t="shared" si="390"/>
        <v>1.2819403542822845</v>
      </c>
      <c r="CD323" s="89"/>
    </row>
    <row r="324" spans="1:82" hidden="1" x14ac:dyDescent="0.2">
      <c r="A324" s="120" t="s">
        <v>557</v>
      </c>
      <c r="B324" s="86">
        <f t="shared" si="391"/>
        <v>1952</v>
      </c>
      <c r="D324" s="60"/>
      <c r="E324" s="60"/>
      <c r="F324" s="60"/>
      <c r="G324" s="108"/>
      <c r="H324" s="126"/>
      <c r="I324" s="126"/>
      <c r="J324" s="126">
        <f t="shared" si="392"/>
        <v>0</v>
      </c>
      <c r="P324" s="109">
        <f ca="1">Manufacturing!BZ455</f>
        <v>1996</v>
      </c>
      <c r="Q324" s="109" t="e">
        <f>#REF!</f>
        <v>#REF!</v>
      </c>
      <c r="R324" s="109"/>
      <c r="S324" s="109">
        <f ca="1">Manufacturing!CD455</f>
        <v>1.0158880115635223</v>
      </c>
      <c r="T324" s="110">
        <v>1</v>
      </c>
      <c r="V324" s="112"/>
      <c r="W324" s="113"/>
      <c r="X324" s="112"/>
      <c r="Y324" s="112"/>
      <c r="Z324" s="112"/>
      <c r="AA324" s="112"/>
      <c r="AB324" s="112"/>
      <c r="AC324" s="112"/>
      <c r="AD324" s="112"/>
      <c r="AG324" s="89"/>
      <c r="AI324" s="109" t="e">
        <f t="shared" si="384"/>
        <v>#DIV/0!</v>
      </c>
      <c r="AJ324" s="109" t="e">
        <f t="shared" si="385"/>
        <v>#DIV/0!</v>
      </c>
      <c r="AL324" s="109" t="e">
        <f t="shared" si="393"/>
        <v>#DIV/0!</v>
      </c>
      <c r="AM324" s="109" t="e">
        <f t="shared" si="394"/>
        <v>#DIV/0!</v>
      </c>
      <c r="AN324" s="109" t="e">
        <f t="shared" si="395"/>
        <v>#DIV/0!</v>
      </c>
      <c r="AO324" s="109"/>
      <c r="AP324" s="109" t="e">
        <f t="shared" si="396"/>
        <v>#DIV/0!</v>
      </c>
      <c r="AQ324" s="109" t="e">
        <f t="shared" si="397"/>
        <v>#DIV/0!</v>
      </c>
      <c r="AT324" s="19">
        <f t="shared" ca="1" si="398"/>
        <v>5.0112754744548627E-4</v>
      </c>
      <c r="AU324" s="19" t="e">
        <f t="shared" si="399"/>
        <v>#REF!</v>
      </c>
      <c r="AV324" s="19"/>
      <c r="AW324" s="19" t="e">
        <f t="shared" si="386"/>
        <v>#DIV/0!</v>
      </c>
      <c r="AX324" s="19" t="e">
        <f t="shared" si="387"/>
        <v>#DIV/0!</v>
      </c>
      <c r="AY324" s="19"/>
      <c r="AZ324" s="19" t="e">
        <f t="shared" si="400"/>
        <v>#DIV/0!</v>
      </c>
      <c r="BA324" s="19" t="e">
        <f t="shared" si="401"/>
        <v>#DIV/0!</v>
      </c>
      <c r="BB324" s="19"/>
      <c r="BC324" s="19"/>
      <c r="BD324" s="19">
        <f t="shared" ca="1" si="402"/>
        <v>3.5659502857928189E-2</v>
      </c>
      <c r="BE324" s="19">
        <f t="shared" si="403"/>
        <v>0</v>
      </c>
      <c r="BF324" s="19"/>
      <c r="BG324" s="19"/>
      <c r="BH324" s="19" t="e">
        <f t="shared" si="404"/>
        <v>#DIV/0!</v>
      </c>
      <c r="BI324" s="19">
        <f t="shared" si="405"/>
        <v>1</v>
      </c>
      <c r="BJ324" s="19">
        <f t="shared" si="388"/>
        <v>1.2594328060567117</v>
      </c>
      <c r="BK324" s="19"/>
      <c r="BL324" s="19" t="e">
        <f t="shared" si="406"/>
        <v>#DIV/0!</v>
      </c>
      <c r="BM324" s="19">
        <f t="shared" si="407"/>
        <v>1</v>
      </c>
      <c r="BN324" s="19">
        <f t="shared" si="389"/>
        <v>0.82033725505285982</v>
      </c>
      <c r="BO324" s="19"/>
      <c r="BP324" s="19" t="e">
        <f t="shared" si="409"/>
        <v>#DIV/0!</v>
      </c>
      <c r="BQ324" s="19">
        <f t="shared" si="408"/>
        <v>1</v>
      </c>
      <c r="BR324" s="19">
        <f t="shared" si="390"/>
        <v>1.2819403542822845</v>
      </c>
      <c r="CD324" s="89"/>
    </row>
    <row r="325" spans="1:82" hidden="1" x14ac:dyDescent="0.2">
      <c r="A325" s="120" t="s">
        <v>557</v>
      </c>
      <c r="B325" s="86">
        <f t="shared" si="391"/>
        <v>1953</v>
      </c>
      <c r="D325" s="60"/>
      <c r="E325" s="60"/>
      <c r="F325" s="60"/>
      <c r="G325" s="108"/>
      <c r="H325" s="126"/>
      <c r="I325" s="126"/>
      <c r="J325" s="126">
        <f t="shared" si="392"/>
        <v>0</v>
      </c>
      <c r="P325" s="109">
        <f ca="1">Manufacturing!BZ456</f>
        <v>1997</v>
      </c>
      <c r="Q325" s="109" t="e">
        <f>#REF!</f>
        <v>#REF!</v>
      </c>
      <c r="R325" s="109"/>
      <c r="S325" s="109">
        <f ca="1">Manufacturing!CD456</f>
        <v>0.93039671659991185</v>
      </c>
      <c r="T325" s="110">
        <v>1</v>
      </c>
      <c r="V325" s="112"/>
      <c r="W325" s="113"/>
      <c r="X325" s="112"/>
      <c r="Y325" s="112"/>
      <c r="Z325" s="112"/>
      <c r="AA325" s="112"/>
      <c r="AB325" s="112"/>
      <c r="AC325" s="112"/>
      <c r="AD325" s="112"/>
      <c r="AG325" s="89"/>
      <c r="AI325" s="109" t="e">
        <f t="shared" si="384"/>
        <v>#DIV/0!</v>
      </c>
      <c r="AJ325" s="109" t="e">
        <f t="shared" si="385"/>
        <v>#DIV/0!</v>
      </c>
      <c r="AL325" s="109" t="e">
        <f t="shared" si="393"/>
        <v>#DIV/0!</v>
      </c>
      <c r="AM325" s="109" t="e">
        <f t="shared" si="394"/>
        <v>#DIV/0!</v>
      </c>
      <c r="AN325" s="109" t="e">
        <f t="shared" si="395"/>
        <v>#DIV/0!</v>
      </c>
      <c r="AO325" s="109"/>
      <c r="AP325" s="109" t="e">
        <f t="shared" si="396"/>
        <v>#DIV/0!</v>
      </c>
      <c r="AQ325" s="109" t="e">
        <f t="shared" si="397"/>
        <v>#DIV/0!</v>
      </c>
      <c r="AT325" s="19">
        <f t="shared" ca="1" si="398"/>
        <v>5.0087654440584899E-4</v>
      </c>
      <c r="AU325" s="19" t="e">
        <f t="shared" si="399"/>
        <v>#REF!</v>
      </c>
      <c r="AV325" s="19"/>
      <c r="AW325" s="19" t="e">
        <f t="shared" si="386"/>
        <v>#DIV/0!</v>
      </c>
      <c r="AX325" s="19" t="e">
        <f t="shared" si="387"/>
        <v>#DIV/0!</v>
      </c>
      <c r="AY325" s="19"/>
      <c r="AZ325" s="19" t="e">
        <f t="shared" si="400"/>
        <v>#DIV/0!</v>
      </c>
      <c r="BA325" s="19" t="e">
        <f t="shared" si="401"/>
        <v>#DIV/0!</v>
      </c>
      <c r="BB325" s="19"/>
      <c r="BC325" s="19"/>
      <c r="BD325" s="19">
        <f t="shared" ca="1" si="402"/>
        <v>-8.7907325045813806E-2</v>
      </c>
      <c r="BE325" s="19">
        <f t="shared" si="403"/>
        <v>0</v>
      </c>
      <c r="BF325" s="19"/>
      <c r="BG325" s="19"/>
      <c r="BH325" s="19" t="e">
        <f t="shared" si="404"/>
        <v>#DIV/0!</v>
      </c>
      <c r="BI325" s="19">
        <f t="shared" si="405"/>
        <v>1</v>
      </c>
      <c r="BJ325" s="19">
        <f t="shared" si="388"/>
        <v>1.2594328060567117</v>
      </c>
      <c r="BK325" s="19"/>
      <c r="BL325" s="19" t="e">
        <f t="shared" si="406"/>
        <v>#DIV/0!</v>
      </c>
      <c r="BM325" s="19">
        <f t="shared" si="407"/>
        <v>1</v>
      </c>
      <c r="BN325" s="19">
        <f t="shared" si="389"/>
        <v>0.82033725505285982</v>
      </c>
      <c r="BO325" s="19"/>
      <c r="BP325" s="19" t="e">
        <f t="shared" si="409"/>
        <v>#DIV/0!</v>
      </c>
      <c r="BQ325" s="19">
        <f t="shared" si="408"/>
        <v>1</v>
      </c>
      <c r="BR325" s="19">
        <f t="shared" si="390"/>
        <v>1.2819403542822845</v>
      </c>
      <c r="CD325" s="89"/>
    </row>
    <row r="326" spans="1:82" hidden="1" x14ac:dyDescent="0.2">
      <c r="A326" s="120" t="s">
        <v>557</v>
      </c>
      <c r="B326" s="86">
        <f t="shared" si="391"/>
        <v>1954</v>
      </c>
      <c r="D326" s="60"/>
      <c r="E326" s="60"/>
      <c r="F326" s="60"/>
      <c r="G326" s="108"/>
      <c r="H326" s="126"/>
      <c r="I326" s="126"/>
      <c r="J326" s="126">
        <f t="shared" si="392"/>
        <v>0</v>
      </c>
      <c r="P326" s="109">
        <f ca="1">Manufacturing!BZ457</f>
        <v>1998</v>
      </c>
      <c r="Q326" s="109" t="e">
        <f>#REF!</f>
        <v>#REF!</v>
      </c>
      <c r="R326" s="109"/>
      <c r="S326" s="109">
        <f ca="1">Manufacturing!CD457</f>
        <v>0.8961466947754807</v>
      </c>
      <c r="T326" s="110">
        <v>1</v>
      </c>
      <c r="V326" s="112"/>
      <c r="W326" s="113"/>
      <c r="X326" s="112"/>
      <c r="Y326" s="112"/>
      <c r="Z326" s="112"/>
      <c r="AA326" s="112"/>
      <c r="AB326" s="112"/>
      <c r="AC326" s="112"/>
      <c r="AD326" s="112"/>
      <c r="AG326" s="89"/>
      <c r="AI326" s="109" t="e">
        <f t="shared" si="384"/>
        <v>#DIV/0!</v>
      </c>
      <c r="AJ326" s="109" t="e">
        <f t="shared" si="385"/>
        <v>#DIV/0!</v>
      </c>
      <c r="AL326" s="109" t="e">
        <f t="shared" si="393"/>
        <v>#DIV/0!</v>
      </c>
      <c r="AM326" s="109" t="e">
        <f t="shared" si="394"/>
        <v>#DIV/0!</v>
      </c>
      <c r="AN326" s="109" t="e">
        <f t="shared" si="395"/>
        <v>#DIV/0!</v>
      </c>
      <c r="AO326" s="109"/>
      <c r="AP326" s="109" t="e">
        <f t="shared" si="396"/>
        <v>#DIV/0!</v>
      </c>
      <c r="AQ326" s="109" t="e">
        <f t="shared" si="397"/>
        <v>#DIV/0!</v>
      </c>
      <c r="AT326" s="19">
        <f t="shared" ca="1" si="398"/>
        <v>5.0062579268370143E-4</v>
      </c>
      <c r="AU326" s="19" t="e">
        <f t="shared" si="399"/>
        <v>#REF!</v>
      </c>
      <c r="AV326" s="19"/>
      <c r="AW326" s="19" t="e">
        <f t="shared" si="386"/>
        <v>#DIV/0!</v>
      </c>
      <c r="AX326" s="19" t="e">
        <f t="shared" si="387"/>
        <v>#DIV/0!</v>
      </c>
      <c r="AY326" s="19"/>
      <c r="AZ326" s="19" t="e">
        <f t="shared" si="400"/>
        <v>#DIV/0!</v>
      </c>
      <c r="BA326" s="19" t="e">
        <f t="shared" si="401"/>
        <v>#DIV/0!</v>
      </c>
      <c r="BB326" s="19"/>
      <c r="BC326" s="19"/>
      <c r="BD326" s="19">
        <f t="shared" ca="1" si="402"/>
        <v>-3.7506950756750375E-2</v>
      </c>
      <c r="BE326" s="19">
        <f t="shared" si="403"/>
        <v>0</v>
      </c>
      <c r="BF326" s="19"/>
      <c r="BG326" s="19"/>
      <c r="BH326" s="19" t="e">
        <f t="shared" si="404"/>
        <v>#DIV/0!</v>
      </c>
      <c r="BI326" s="19">
        <f t="shared" si="405"/>
        <v>1</v>
      </c>
      <c r="BJ326" s="19">
        <f t="shared" si="388"/>
        <v>1.2594328060567117</v>
      </c>
      <c r="BK326" s="19"/>
      <c r="BL326" s="19" t="e">
        <f t="shared" si="406"/>
        <v>#DIV/0!</v>
      </c>
      <c r="BM326" s="19">
        <f t="shared" si="407"/>
        <v>1</v>
      </c>
      <c r="BN326" s="19">
        <f t="shared" si="389"/>
        <v>0.82033725505285982</v>
      </c>
      <c r="BO326" s="19"/>
      <c r="BP326" s="19" t="e">
        <f t="shared" si="409"/>
        <v>#DIV/0!</v>
      </c>
      <c r="BQ326" s="19">
        <f t="shared" si="408"/>
        <v>1</v>
      </c>
      <c r="BR326" s="19">
        <f t="shared" si="390"/>
        <v>1.2819403542822845</v>
      </c>
      <c r="CD326" s="89"/>
    </row>
    <row r="327" spans="1:82" hidden="1" x14ac:dyDescent="0.2">
      <c r="A327" s="120" t="s">
        <v>557</v>
      </c>
      <c r="B327" s="86">
        <f t="shared" si="391"/>
        <v>1955</v>
      </c>
      <c r="D327" s="60"/>
      <c r="E327" s="60"/>
      <c r="F327" s="60"/>
      <c r="G327" s="108"/>
      <c r="H327" s="126"/>
      <c r="I327" s="126"/>
      <c r="J327" s="126">
        <f t="shared" si="392"/>
        <v>0</v>
      </c>
      <c r="P327" s="109">
        <f ca="1">Manufacturing!BZ458</f>
        <v>1999</v>
      </c>
      <c r="Q327" s="109" t="e">
        <f>#REF!</f>
        <v>#REF!</v>
      </c>
      <c r="R327" s="109"/>
      <c r="S327" s="109">
        <f ca="1">Manufacturing!CD458</f>
        <v>0.91773372493507821</v>
      </c>
      <c r="T327" s="110">
        <v>1</v>
      </c>
      <c r="V327" s="112"/>
      <c r="W327" s="113"/>
      <c r="X327" s="112"/>
      <c r="Y327" s="112"/>
      <c r="Z327" s="112"/>
      <c r="AA327" s="112"/>
      <c r="AB327" s="112"/>
      <c r="AC327" s="112"/>
      <c r="AD327" s="112"/>
      <c r="AG327" s="89"/>
      <c r="AI327" s="109" t="e">
        <f t="shared" si="384"/>
        <v>#DIV/0!</v>
      </c>
      <c r="AJ327" s="109" t="e">
        <f t="shared" si="385"/>
        <v>#DIV/0!</v>
      </c>
      <c r="AL327" s="109" t="e">
        <f t="shared" si="393"/>
        <v>#DIV/0!</v>
      </c>
      <c r="AM327" s="109" t="e">
        <f t="shared" si="394"/>
        <v>#DIV/0!</v>
      </c>
      <c r="AN327" s="109" t="e">
        <f t="shared" si="395"/>
        <v>#DIV/0!</v>
      </c>
      <c r="AO327" s="109"/>
      <c r="AP327" s="109" t="e">
        <f t="shared" si="396"/>
        <v>#DIV/0!</v>
      </c>
      <c r="AQ327" s="109" t="e">
        <f t="shared" si="397"/>
        <v>#DIV/0!</v>
      </c>
      <c r="AT327" s="19">
        <f t="shared" ca="1" si="398"/>
        <v>5.0037529190127979E-4</v>
      </c>
      <c r="AU327" s="19" t="e">
        <f t="shared" si="399"/>
        <v>#REF!</v>
      </c>
      <c r="AV327" s="19"/>
      <c r="AW327" s="19" t="e">
        <f t="shared" si="386"/>
        <v>#DIV/0!</v>
      </c>
      <c r="AX327" s="19" t="e">
        <f t="shared" si="387"/>
        <v>#DIV/0!</v>
      </c>
      <c r="AY327" s="19"/>
      <c r="AZ327" s="19" t="e">
        <f t="shared" si="400"/>
        <v>#DIV/0!</v>
      </c>
      <c r="BA327" s="19" t="e">
        <f t="shared" si="401"/>
        <v>#DIV/0!</v>
      </c>
      <c r="BB327" s="19"/>
      <c r="BC327" s="19"/>
      <c r="BD327" s="19">
        <f t="shared" ca="1" si="402"/>
        <v>2.3803167139775792E-2</v>
      </c>
      <c r="BE327" s="19">
        <f t="shared" si="403"/>
        <v>0</v>
      </c>
      <c r="BF327" s="19"/>
      <c r="BG327" s="19"/>
      <c r="BH327" s="19" t="e">
        <f t="shared" si="404"/>
        <v>#DIV/0!</v>
      </c>
      <c r="BI327" s="19">
        <f t="shared" si="405"/>
        <v>1</v>
      </c>
      <c r="BJ327" s="19">
        <f t="shared" si="388"/>
        <v>1.2594328060567117</v>
      </c>
      <c r="BK327" s="19"/>
      <c r="BL327" s="19" t="e">
        <f t="shared" si="406"/>
        <v>#DIV/0!</v>
      </c>
      <c r="BM327" s="19">
        <f t="shared" si="407"/>
        <v>1</v>
      </c>
      <c r="BN327" s="19">
        <f t="shared" si="389"/>
        <v>0.82033725505285982</v>
      </c>
      <c r="BO327" s="19"/>
      <c r="BP327" s="19" t="e">
        <f t="shared" si="409"/>
        <v>#DIV/0!</v>
      </c>
      <c r="BQ327" s="19">
        <f t="shared" si="408"/>
        <v>1</v>
      </c>
      <c r="BR327" s="19">
        <f t="shared" si="390"/>
        <v>1.2819403542822845</v>
      </c>
      <c r="CD327" s="89"/>
    </row>
    <row r="328" spans="1:82" hidden="1" x14ac:dyDescent="0.2">
      <c r="A328" s="120" t="s">
        <v>557</v>
      </c>
      <c r="B328" s="86">
        <f t="shared" si="391"/>
        <v>1956</v>
      </c>
      <c r="D328" s="60"/>
      <c r="E328" s="60"/>
      <c r="F328" s="60"/>
      <c r="G328" s="108"/>
      <c r="H328" s="126"/>
      <c r="I328" s="126"/>
      <c r="J328" s="126">
        <f t="shared" si="392"/>
        <v>0</v>
      </c>
      <c r="P328" s="109">
        <f ca="1">Manufacturing!BZ459</f>
        <v>2000</v>
      </c>
      <c r="Q328" s="109" t="e">
        <f>#REF!</f>
        <v>#REF!</v>
      </c>
      <c r="R328" s="109"/>
      <c r="S328" s="109">
        <f ca="1">Manufacturing!CD459</f>
        <v>0.94418928649151612</v>
      </c>
      <c r="T328" s="110">
        <v>1</v>
      </c>
      <c r="V328" s="112"/>
      <c r="W328" s="113"/>
      <c r="X328" s="112"/>
      <c r="Y328" s="112"/>
      <c r="Z328" s="112"/>
      <c r="AA328" s="112"/>
      <c r="AB328" s="112"/>
      <c r="AC328" s="112"/>
      <c r="AD328" s="112"/>
      <c r="AG328" s="89"/>
      <c r="AI328" s="109" t="e">
        <f t="shared" si="384"/>
        <v>#DIV/0!</v>
      </c>
      <c r="AJ328" s="109" t="e">
        <f t="shared" si="385"/>
        <v>#DIV/0!</v>
      </c>
      <c r="AL328" s="109" t="e">
        <f t="shared" si="393"/>
        <v>#DIV/0!</v>
      </c>
      <c r="AM328" s="109" t="e">
        <f t="shared" si="394"/>
        <v>#DIV/0!</v>
      </c>
      <c r="AN328" s="109" t="e">
        <f t="shared" si="395"/>
        <v>#DIV/0!</v>
      </c>
      <c r="AO328" s="109"/>
      <c r="AP328" s="109" t="e">
        <f t="shared" si="396"/>
        <v>#DIV/0!</v>
      </c>
      <c r="AQ328" s="109" t="e">
        <f t="shared" si="397"/>
        <v>#DIV/0!</v>
      </c>
      <c r="AT328" s="19">
        <f t="shared" ca="1" si="398"/>
        <v>5.001250416823734E-4</v>
      </c>
      <c r="AU328" s="19" t="e">
        <f t="shared" si="399"/>
        <v>#REF!</v>
      </c>
      <c r="AV328" s="19"/>
      <c r="AW328" s="19" t="e">
        <f t="shared" si="386"/>
        <v>#DIV/0!</v>
      </c>
      <c r="AX328" s="19" t="e">
        <f t="shared" si="387"/>
        <v>#DIV/0!</v>
      </c>
      <c r="AY328" s="19"/>
      <c r="AZ328" s="19" t="e">
        <f t="shared" si="400"/>
        <v>#DIV/0!</v>
      </c>
      <c r="BA328" s="19" t="e">
        <f t="shared" si="401"/>
        <v>#DIV/0!</v>
      </c>
      <c r="BB328" s="19"/>
      <c r="BC328" s="19"/>
      <c r="BD328" s="19">
        <f t="shared" ca="1" si="402"/>
        <v>2.8419372834784858E-2</v>
      </c>
      <c r="BE328" s="19">
        <f t="shared" si="403"/>
        <v>0</v>
      </c>
      <c r="BF328" s="19"/>
      <c r="BG328" s="19"/>
      <c r="BH328" s="19" t="e">
        <f t="shared" si="404"/>
        <v>#DIV/0!</v>
      </c>
      <c r="BI328" s="19">
        <f t="shared" si="405"/>
        <v>1</v>
      </c>
      <c r="BJ328" s="19">
        <f t="shared" si="388"/>
        <v>1.2594328060567117</v>
      </c>
      <c r="BK328" s="19"/>
      <c r="BL328" s="19" t="e">
        <f t="shared" si="406"/>
        <v>#DIV/0!</v>
      </c>
      <c r="BM328" s="19">
        <f t="shared" si="407"/>
        <v>1</v>
      </c>
      <c r="BN328" s="19">
        <f t="shared" si="389"/>
        <v>0.82033725505285982</v>
      </c>
      <c r="BO328" s="19"/>
      <c r="BP328" s="19" t="e">
        <f t="shared" si="409"/>
        <v>#DIV/0!</v>
      </c>
      <c r="BQ328" s="19">
        <f t="shared" si="408"/>
        <v>1</v>
      </c>
      <c r="BR328" s="19">
        <f t="shared" si="390"/>
        <v>1.2819403542822845</v>
      </c>
      <c r="CD328" s="89"/>
    </row>
    <row r="329" spans="1:82" hidden="1" x14ac:dyDescent="0.2">
      <c r="A329" s="120" t="s">
        <v>557</v>
      </c>
      <c r="B329" s="86">
        <f t="shared" si="391"/>
        <v>1957</v>
      </c>
      <c r="D329" s="60"/>
      <c r="E329" s="60"/>
      <c r="F329" s="60"/>
      <c r="G329" s="108"/>
      <c r="H329" s="126"/>
      <c r="I329" s="126"/>
      <c r="J329" s="126">
        <f t="shared" si="392"/>
        <v>0</v>
      </c>
      <c r="P329" s="109">
        <f ca="1">Manufacturing!BZ460</f>
        <v>2001</v>
      </c>
      <c r="Q329" s="109" t="e">
        <f>#REF!</f>
        <v>#REF!</v>
      </c>
      <c r="R329" s="109"/>
      <c r="S329" s="109">
        <f ca="1">Manufacturing!CD460</f>
        <v>0.90481296639158992</v>
      </c>
      <c r="T329" s="110">
        <v>1</v>
      </c>
      <c r="V329" s="112"/>
      <c r="W329" s="113"/>
      <c r="X329" s="112"/>
      <c r="Y329" s="112"/>
      <c r="Z329" s="112"/>
      <c r="AA329" s="112"/>
      <c r="AB329" s="112"/>
      <c r="AC329" s="112"/>
      <c r="AD329" s="112"/>
      <c r="AG329" s="89"/>
      <c r="AI329" s="109" t="e">
        <f t="shared" si="384"/>
        <v>#DIV/0!</v>
      </c>
      <c r="AJ329" s="109" t="e">
        <f t="shared" si="385"/>
        <v>#DIV/0!</v>
      </c>
      <c r="AL329" s="109" t="e">
        <f t="shared" si="393"/>
        <v>#DIV/0!</v>
      </c>
      <c r="AM329" s="109" t="e">
        <f t="shared" si="394"/>
        <v>#DIV/0!</v>
      </c>
      <c r="AN329" s="109" t="e">
        <f t="shared" si="395"/>
        <v>#DIV/0!</v>
      </c>
      <c r="AO329" s="109"/>
      <c r="AP329" s="109" t="e">
        <f t="shared" si="396"/>
        <v>#DIV/0!</v>
      </c>
      <c r="AQ329" s="109" t="e">
        <f t="shared" si="397"/>
        <v>#DIV/0!</v>
      </c>
      <c r="AT329" s="19">
        <f t="shared" ca="1" si="398"/>
        <v>4.9987504165099287E-4</v>
      </c>
      <c r="AU329" s="19" t="e">
        <f t="shared" si="399"/>
        <v>#REF!</v>
      </c>
      <c r="AV329" s="19"/>
      <c r="AW329" s="19" t="e">
        <f t="shared" si="386"/>
        <v>#DIV/0!</v>
      </c>
      <c r="AX329" s="19" t="e">
        <f t="shared" si="387"/>
        <v>#DIV/0!</v>
      </c>
      <c r="AY329" s="19"/>
      <c r="AZ329" s="19" t="e">
        <f t="shared" si="400"/>
        <v>#DIV/0!</v>
      </c>
      <c r="BA329" s="19" t="e">
        <f t="shared" si="401"/>
        <v>#DIV/0!</v>
      </c>
      <c r="BB329" s="19"/>
      <c r="BC329" s="19"/>
      <c r="BD329" s="19">
        <f t="shared" ca="1" si="402"/>
        <v>-4.2598406025420817E-2</v>
      </c>
      <c r="BE329" s="19">
        <f t="shared" si="403"/>
        <v>0</v>
      </c>
      <c r="BF329" s="19"/>
      <c r="BG329" s="19"/>
      <c r="BH329" s="19" t="e">
        <f t="shared" si="404"/>
        <v>#DIV/0!</v>
      </c>
      <c r="BI329" s="19">
        <f t="shared" si="405"/>
        <v>1</v>
      </c>
      <c r="BJ329" s="19">
        <f t="shared" si="388"/>
        <v>1.2594328060567117</v>
      </c>
      <c r="BK329" s="19"/>
      <c r="BL329" s="19" t="e">
        <f t="shared" si="406"/>
        <v>#DIV/0!</v>
      </c>
      <c r="BM329" s="19">
        <f t="shared" si="407"/>
        <v>1</v>
      </c>
      <c r="BN329" s="19">
        <f t="shared" si="389"/>
        <v>0.82033725505285982</v>
      </c>
      <c r="BO329" s="19"/>
      <c r="BP329" s="19" t="e">
        <f t="shared" si="409"/>
        <v>#DIV/0!</v>
      </c>
      <c r="BQ329" s="19">
        <f t="shared" si="408"/>
        <v>1</v>
      </c>
      <c r="BR329" s="19">
        <f t="shared" si="390"/>
        <v>1.2819403542822845</v>
      </c>
      <c r="CD329" s="89"/>
    </row>
    <row r="330" spans="1:82" hidden="1" x14ac:dyDescent="0.2">
      <c r="A330" s="120" t="s">
        <v>557</v>
      </c>
      <c r="B330" s="86">
        <f t="shared" si="391"/>
        <v>1958</v>
      </c>
      <c r="D330" s="60"/>
      <c r="E330" s="60"/>
      <c r="F330" s="60"/>
      <c r="G330" s="108"/>
      <c r="H330" s="126"/>
      <c r="I330" s="126"/>
      <c r="J330" s="126">
        <f t="shared" si="392"/>
        <v>0</v>
      </c>
      <c r="P330" s="109">
        <f ca="1">Manufacturing!BZ461</f>
        <v>2002</v>
      </c>
      <c r="Q330" s="109" t="e">
        <f>#REF!</f>
        <v>#REF!</v>
      </c>
      <c r="R330" s="109"/>
      <c r="S330" s="109">
        <f ca="1">Manufacturing!CD461</f>
        <v>0.83654275997411021</v>
      </c>
      <c r="T330" s="110">
        <v>1</v>
      </c>
      <c r="V330" s="112"/>
      <c r="W330" s="113"/>
      <c r="X330" s="112"/>
      <c r="Y330" s="112"/>
      <c r="Z330" s="112"/>
      <c r="AA330" s="112"/>
      <c r="AB330" s="112"/>
      <c r="AC330" s="112"/>
      <c r="AD330" s="112"/>
      <c r="AG330" s="89"/>
      <c r="AI330" s="109" t="e">
        <f t="shared" si="384"/>
        <v>#DIV/0!</v>
      </c>
      <c r="AJ330" s="109" t="e">
        <f t="shared" si="385"/>
        <v>#DIV/0!</v>
      </c>
      <c r="AL330" s="109" t="e">
        <f t="shared" si="393"/>
        <v>#DIV/0!</v>
      </c>
      <c r="AM330" s="109" t="e">
        <f t="shared" si="394"/>
        <v>#DIV/0!</v>
      </c>
      <c r="AN330" s="109" t="e">
        <f t="shared" si="395"/>
        <v>#DIV/0!</v>
      </c>
      <c r="AO330" s="109"/>
      <c r="AP330" s="109" t="e">
        <f t="shared" si="396"/>
        <v>#DIV/0!</v>
      </c>
      <c r="AQ330" s="109" t="e">
        <f t="shared" si="397"/>
        <v>#DIV/0!</v>
      </c>
      <c r="AT330" s="19">
        <f t="shared" ca="1" si="398"/>
        <v>4.9962529143247978E-4</v>
      </c>
      <c r="AU330" s="19" t="e">
        <f t="shared" si="399"/>
        <v>#REF!</v>
      </c>
      <c r="AV330" s="19"/>
      <c r="AW330" s="19" t="e">
        <f t="shared" si="386"/>
        <v>#DIV/0!</v>
      </c>
      <c r="AX330" s="19" t="e">
        <f t="shared" si="387"/>
        <v>#DIV/0!</v>
      </c>
      <c r="AY330" s="19"/>
      <c r="AZ330" s="19" t="e">
        <f t="shared" si="400"/>
        <v>#DIV/0!</v>
      </c>
      <c r="BA330" s="19" t="e">
        <f t="shared" si="401"/>
        <v>#DIV/0!</v>
      </c>
      <c r="BB330" s="19"/>
      <c r="BC330" s="19"/>
      <c r="BD330" s="19">
        <f t="shared" ca="1" si="402"/>
        <v>-7.8450618528743424E-2</v>
      </c>
      <c r="BE330" s="19">
        <f t="shared" si="403"/>
        <v>0</v>
      </c>
      <c r="BF330" s="19"/>
      <c r="BG330" s="19"/>
      <c r="BH330" s="19" t="e">
        <f t="shared" si="404"/>
        <v>#DIV/0!</v>
      </c>
      <c r="BI330" s="19">
        <f t="shared" si="405"/>
        <v>1</v>
      </c>
      <c r="BJ330" s="19">
        <f t="shared" si="388"/>
        <v>1.2594328060567117</v>
      </c>
      <c r="BK330" s="19"/>
      <c r="BL330" s="19" t="e">
        <f t="shared" si="406"/>
        <v>#DIV/0!</v>
      </c>
      <c r="BM330" s="19">
        <f t="shared" si="407"/>
        <v>1</v>
      </c>
      <c r="BN330" s="19">
        <f t="shared" si="389"/>
        <v>0.82033725505285982</v>
      </c>
      <c r="BO330" s="19"/>
      <c r="BP330" s="19" t="e">
        <f t="shared" si="409"/>
        <v>#DIV/0!</v>
      </c>
      <c r="BQ330" s="19">
        <f t="shared" si="408"/>
        <v>1</v>
      </c>
      <c r="BR330" s="19">
        <f t="shared" si="390"/>
        <v>1.2819403542822845</v>
      </c>
      <c r="CD330" s="89"/>
    </row>
    <row r="331" spans="1:82" hidden="1" x14ac:dyDescent="0.2">
      <c r="A331" s="120" t="s">
        <v>557</v>
      </c>
      <c r="B331" s="86">
        <f t="shared" si="391"/>
        <v>1959</v>
      </c>
      <c r="D331" s="60"/>
      <c r="E331" s="60"/>
      <c r="F331" s="60"/>
      <c r="G331" s="108"/>
      <c r="H331" s="126"/>
      <c r="I331" s="126"/>
      <c r="J331" s="126">
        <f t="shared" si="392"/>
        <v>0</v>
      </c>
      <c r="P331" s="109">
        <f ca="1">Manufacturing!BZ462</f>
        <v>2003</v>
      </c>
      <c r="Q331" s="109" t="e">
        <f>#REF!</f>
        <v>#REF!</v>
      </c>
      <c r="R331" s="109"/>
      <c r="S331" s="109">
        <f ca="1">Manufacturing!CD462</f>
        <v>0.89863015438290439</v>
      </c>
      <c r="T331" s="110">
        <v>1</v>
      </c>
      <c r="V331" s="112"/>
      <c r="W331" s="113"/>
      <c r="X331" s="112"/>
      <c r="Y331" s="112"/>
      <c r="Z331" s="112"/>
      <c r="AA331" s="112"/>
      <c r="AB331" s="112"/>
      <c r="AC331" s="112"/>
      <c r="AD331" s="112"/>
      <c r="AG331" s="89"/>
      <c r="AI331" s="109" t="e">
        <f t="shared" si="384"/>
        <v>#DIV/0!</v>
      </c>
      <c r="AJ331" s="109" t="e">
        <f t="shared" si="385"/>
        <v>#DIV/0!</v>
      </c>
      <c r="AL331" s="109" t="e">
        <f t="shared" si="393"/>
        <v>#DIV/0!</v>
      </c>
      <c r="AM331" s="109" t="e">
        <f t="shared" si="394"/>
        <v>#DIV/0!</v>
      </c>
      <c r="AN331" s="109" t="e">
        <f t="shared" si="395"/>
        <v>#DIV/0!</v>
      </c>
      <c r="AO331" s="109"/>
      <c r="AP331" s="109" t="e">
        <f t="shared" si="396"/>
        <v>#DIV/0!</v>
      </c>
      <c r="AQ331" s="109" t="e">
        <f t="shared" si="397"/>
        <v>#DIV/0!</v>
      </c>
      <c r="AT331" s="19">
        <f t="shared" ca="1" si="398"/>
        <v>4.9937579065239721E-4</v>
      </c>
      <c r="AU331" s="19" t="e">
        <f t="shared" si="399"/>
        <v>#REF!</v>
      </c>
      <c r="AV331" s="19"/>
      <c r="AW331" s="19" t="e">
        <f t="shared" si="386"/>
        <v>#DIV/0!</v>
      </c>
      <c r="AX331" s="19" t="e">
        <f t="shared" si="387"/>
        <v>#DIV/0!</v>
      </c>
      <c r="AY331" s="19"/>
      <c r="AZ331" s="19" t="e">
        <f t="shared" si="400"/>
        <v>#DIV/0!</v>
      </c>
      <c r="BA331" s="19" t="e">
        <f t="shared" si="401"/>
        <v>#DIV/0!</v>
      </c>
      <c r="BB331" s="19"/>
      <c r="BC331" s="19"/>
      <c r="BD331" s="19">
        <f t="shared" ca="1" si="402"/>
        <v>7.1593916300811175E-2</v>
      </c>
      <c r="BE331" s="19">
        <f t="shared" si="403"/>
        <v>0</v>
      </c>
      <c r="BF331" s="19"/>
      <c r="BG331" s="19"/>
      <c r="BH331" s="19" t="e">
        <f t="shared" si="404"/>
        <v>#DIV/0!</v>
      </c>
      <c r="BI331" s="19">
        <f t="shared" si="405"/>
        <v>1</v>
      </c>
      <c r="BJ331" s="19">
        <f t="shared" si="388"/>
        <v>1.2594328060567117</v>
      </c>
      <c r="BK331" s="19"/>
      <c r="BL331" s="19" t="e">
        <f t="shared" si="406"/>
        <v>#DIV/0!</v>
      </c>
      <c r="BM331" s="19">
        <f t="shared" si="407"/>
        <v>1</v>
      </c>
      <c r="BN331" s="19">
        <f t="shared" si="389"/>
        <v>0.82033725505285982</v>
      </c>
      <c r="BO331" s="19"/>
      <c r="BP331" s="19" t="e">
        <f t="shared" si="409"/>
        <v>#DIV/0!</v>
      </c>
      <c r="BQ331" s="19">
        <f t="shared" si="408"/>
        <v>1</v>
      </c>
      <c r="BR331" s="19">
        <f t="shared" si="390"/>
        <v>1.2819403542822845</v>
      </c>
      <c r="CD331" s="89"/>
    </row>
    <row r="332" spans="1:82" hidden="1" x14ac:dyDescent="0.2">
      <c r="A332" s="120" t="s">
        <v>557</v>
      </c>
      <c r="B332" s="86">
        <f t="shared" si="391"/>
        <v>1960</v>
      </c>
      <c r="D332" s="60"/>
      <c r="E332" s="60"/>
      <c r="F332" s="60"/>
      <c r="G332" s="108"/>
      <c r="H332" s="126"/>
      <c r="I332" s="126"/>
      <c r="J332" s="126">
        <f t="shared" si="392"/>
        <v>0</v>
      </c>
      <c r="P332" s="109">
        <f ca="1">Manufacturing!BZ463</f>
        <v>2004</v>
      </c>
      <c r="Q332" s="109" t="e">
        <f>#REF!</f>
        <v>#REF!</v>
      </c>
      <c r="R332" s="109"/>
      <c r="S332" s="109">
        <f ca="1">Manufacturing!CD463</f>
        <v>0.85225039438582495</v>
      </c>
      <c r="T332" s="110">
        <v>1</v>
      </c>
      <c r="V332" s="112"/>
      <c r="W332" s="113"/>
      <c r="X332" s="112"/>
      <c r="Y332" s="112"/>
      <c r="Z332" s="112"/>
      <c r="AA332" s="112"/>
      <c r="AB332" s="112"/>
      <c r="AC332" s="112"/>
      <c r="AD332" s="112"/>
      <c r="AG332" s="89"/>
      <c r="AI332" s="109" t="e">
        <f t="shared" si="384"/>
        <v>#DIV/0!</v>
      </c>
      <c r="AJ332" s="109" t="e">
        <f t="shared" si="385"/>
        <v>#DIV/0!</v>
      </c>
      <c r="AL332" s="109" t="e">
        <f t="shared" si="393"/>
        <v>#DIV/0!</v>
      </c>
      <c r="AM332" s="109" t="e">
        <f t="shared" si="394"/>
        <v>#DIV/0!</v>
      </c>
      <c r="AN332" s="109" t="e">
        <f t="shared" si="395"/>
        <v>#DIV/0!</v>
      </c>
      <c r="AO332" s="109"/>
      <c r="AP332" s="109" t="e">
        <f t="shared" si="396"/>
        <v>#DIV/0!</v>
      </c>
      <c r="AQ332" s="109" t="e">
        <f t="shared" si="397"/>
        <v>#DIV/0!</v>
      </c>
      <c r="AT332" s="19">
        <f t="shared" ca="1" si="398"/>
        <v>4.9912653893719545E-4</v>
      </c>
      <c r="AU332" s="19" t="e">
        <f t="shared" si="399"/>
        <v>#REF!</v>
      </c>
      <c r="AV332" s="19"/>
      <c r="AW332" s="19" t="e">
        <f t="shared" si="386"/>
        <v>#DIV/0!</v>
      </c>
      <c r="AX332" s="19" t="e">
        <f t="shared" si="387"/>
        <v>#DIV/0!</v>
      </c>
      <c r="AY332" s="19"/>
      <c r="AZ332" s="19" t="e">
        <f t="shared" si="400"/>
        <v>#DIV/0!</v>
      </c>
      <c r="BA332" s="19" t="e">
        <f t="shared" si="401"/>
        <v>#DIV/0!</v>
      </c>
      <c r="BB332" s="19"/>
      <c r="BC332" s="19"/>
      <c r="BD332" s="19">
        <f t="shared" ca="1" si="402"/>
        <v>-5.2991179366533574E-2</v>
      </c>
      <c r="BE332" s="19">
        <f t="shared" si="403"/>
        <v>0</v>
      </c>
      <c r="BF332" s="19"/>
      <c r="BG332" s="19"/>
      <c r="BH332" s="19" t="e">
        <f t="shared" si="404"/>
        <v>#DIV/0!</v>
      </c>
      <c r="BI332" s="19">
        <f t="shared" si="405"/>
        <v>1</v>
      </c>
      <c r="BJ332" s="19">
        <f t="shared" si="388"/>
        <v>1.2594328060567117</v>
      </c>
      <c r="BK332" s="19"/>
      <c r="BL332" s="19" t="e">
        <f t="shared" si="406"/>
        <v>#DIV/0!</v>
      </c>
      <c r="BM332" s="19">
        <f t="shared" si="407"/>
        <v>1</v>
      </c>
      <c r="BN332" s="19">
        <f t="shared" si="389"/>
        <v>0.82033725505285982</v>
      </c>
      <c r="BO332" s="19"/>
      <c r="BP332" s="19" t="e">
        <f t="shared" si="409"/>
        <v>#DIV/0!</v>
      </c>
      <c r="BQ332" s="19">
        <f t="shared" si="408"/>
        <v>1</v>
      </c>
      <c r="BR332" s="19">
        <f t="shared" si="390"/>
        <v>1.2819403542822845</v>
      </c>
      <c r="CD332" s="89"/>
    </row>
    <row r="333" spans="1:82" hidden="1" x14ac:dyDescent="0.2">
      <c r="A333" s="120" t="s">
        <v>557</v>
      </c>
      <c r="B333" s="86">
        <f t="shared" si="391"/>
        <v>1961</v>
      </c>
      <c r="D333" s="60"/>
      <c r="E333" s="60"/>
      <c r="F333" s="60"/>
      <c r="G333" s="108"/>
      <c r="H333" s="126"/>
      <c r="I333" s="126"/>
      <c r="J333" s="126">
        <f t="shared" si="392"/>
        <v>0</v>
      </c>
      <c r="P333" s="109">
        <f ca="1">Manufacturing!BZ464</f>
        <v>2005</v>
      </c>
      <c r="Q333" s="109" t="e">
        <f>#REF!</f>
        <v>#REF!</v>
      </c>
      <c r="R333" s="109"/>
      <c r="S333" s="109">
        <f ca="1">Manufacturing!CD464</f>
        <v>0.82379998049780889</v>
      </c>
      <c r="T333" s="110">
        <v>1</v>
      </c>
      <c r="V333" s="112"/>
      <c r="W333" s="113"/>
      <c r="X333" s="112"/>
      <c r="Y333" s="112"/>
      <c r="Z333" s="112"/>
      <c r="AA333" s="112"/>
      <c r="AB333" s="112"/>
      <c r="AC333" s="112"/>
      <c r="AD333" s="112"/>
      <c r="AG333" s="89"/>
      <c r="AI333" s="109" t="e">
        <f t="shared" si="384"/>
        <v>#DIV/0!</v>
      </c>
      <c r="AJ333" s="109" t="e">
        <f t="shared" si="385"/>
        <v>#DIV/0!</v>
      </c>
      <c r="AL333" s="109" t="e">
        <f t="shared" si="393"/>
        <v>#DIV/0!</v>
      </c>
      <c r="AM333" s="109" t="e">
        <f t="shared" si="394"/>
        <v>#DIV/0!</v>
      </c>
      <c r="AN333" s="109" t="e">
        <f t="shared" si="395"/>
        <v>#DIV/0!</v>
      </c>
      <c r="AO333" s="109"/>
      <c r="AP333" s="109" t="e">
        <f t="shared" si="396"/>
        <v>#DIV/0!</v>
      </c>
      <c r="AQ333" s="109" t="e">
        <f t="shared" si="397"/>
        <v>#DIV/0!</v>
      </c>
      <c r="AT333" s="19">
        <f t="shared" ca="1" si="398"/>
        <v>4.9887753591421166E-4</v>
      </c>
      <c r="AU333" s="19" t="e">
        <f t="shared" si="399"/>
        <v>#REF!</v>
      </c>
      <c r="AV333" s="19"/>
      <c r="AW333" s="19" t="e">
        <f t="shared" si="386"/>
        <v>#DIV/0!</v>
      </c>
      <c r="AX333" s="19" t="e">
        <f t="shared" si="387"/>
        <v>#DIV/0!</v>
      </c>
      <c r="AY333" s="19"/>
      <c r="AZ333" s="19" t="e">
        <f t="shared" si="400"/>
        <v>#DIV/0!</v>
      </c>
      <c r="BA333" s="19" t="e">
        <f t="shared" si="401"/>
        <v>#DIV/0!</v>
      </c>
      <c r="BB333" s="19"/>
      <c r="BC333" s="19"/>
      <c r="BD333" s="19">
        <f t="shared" ca="1" si="402"/>
        <v>-3.3952615447753742E-2</v>
      </c>
      <c r="BE333" s="19">
        <f t="shared" si="403"/>
        <v>0</v>
      </c>
      <c r="BF333" s="19"/>
      <c r="BG333" s="19"/>
      <c r="BH333" s="19" t="e">
        <f t="shared" si="404"/>
        <v>#DIV/0!</v>
      </c>
      <c r="BI333" s="19">
        <f t="shared" si="405"/>
        <v>1</v>
      </c>
      <c r="BJ333" s="19">
        <f t="shared" si="388"/>
        <v>1.2594328060567117</v>
      </c>
      <c r="BK333" s="19"/>
      <c r="BL333" s="19" t="e">
        <f t="shared" si="406"/>
        <v>#DIV/0!</v>
      </c>
      <c r="BM333" s="19">
        <f t="shared" si="407"/>
        <v>1</v>
      </c>
      <c r="BN333" s="19">
        <f t="shared" si="389"/>
        <v>0.82033725505285982</v>
      </c>
      <c r="BO333" s="19"/>
      <c r="BP333" s="19" t="e">
        <f t="shared" si="409"/>
        <v>#DIV/0!</v>
      </c>
      <c r="BQ333" s="19">
        <f t="shared" si="408"/>
        <v>1</v>
      </c>
      <c r="BR333" s="19">
        <f t="shared" si="390"/>
        <v>1.2819403542822845</v>
      </c>
      <c r="CD333" s="89"/>
    </row>
    <row r="334" spans="1:82" hidden="1" x14ac:dyDescent="0.2">
      <c r="A334" s="120" t="s">
        <v>557</v>
      </c>
      <c r="B334" s="86">
        <f t="shared" si="391"/>
        <v>1962</v>
      </c>
      <c r="D334" s="60"/>
      <c r="E334" s="60"/>
      <c r="F334" s="60"/>
      <c r="G334" s="108"/>
      <c r="H334" s="126"/>
      <c r="I334" s="126"/>
      <c r="J334" s="126">
        <f t="shared" si="392"/>
        <v>0</v>
      </c>
      <c r="P334" s="109">
        <f ca="1">Manufacturing!BZ465</f>
        <v>2006</v>
      </c>
      <c r="Q334" s="109" t="e">
        <f>#REF!</f>
        <v>#REF!</v>
      </c>
      <c r="R334" s="109"/>
      <c r="S334" s="109">
        <f ca="1">Manufacturing!CD465</f>
        <v>0.83005621516595152</v>
      </c>
      <c r="T334" s="110">
        <v>1</v>
      </c>
      <c r="V334" s="112"/>
      <c r="W334" s="113"/>
      <c r="X334" s="112"/>
      <c r="Y334" s="112"/>
      <c r="Z334" s="112"/>
      <c r="AA334" s="112"/>
      <c r="AB334" s="112"/>
      <c r="AC334" s="112"/>
      <c r="AD334" s="112"/>
      <c r="AG334" s="89"/>
      <c r="AI334" s="109" t="e">
        <f t="shared" si="384"/>
        <v>#DIV/0!</v>
      </c>
      <c r="AJ334" s="109" t="e">
        <f t="shared" si="385"/>
        <v>#DIV/0!</v>
      </c>
      <c r="AL334" s="109" t="e">
        <f t="shared" si="393"/>
        <v>#DIV/0!</v>
      </c>
      <c r="AM334" s="109" t="e">
        <f t="shared" si="394"/>
        <v>#DIV/0!</v>
      </c>
      <c r="AN334" s="109" t="e">
        <f t="shared" si="395"/>
        <v>#DIV/0!</v>
      </c>
      <c r="AO334" s="109"/>
      <c r="AP334" s="109" t="e">
        <f t="shared" si="396"/>
        <v>#DIV/0!</v>
      </c>
      <c r="AQ334" s="109" t="e">
        <f t="shared" si="397"/>
        <v>#DIV/0!</v>
      </c>
      <c r="AT334" s="19">
        <f t="shared" ca="1" si="398"/>
        <v>4.9862878121122655E-4</v>
      </c>
      <c r="AU334" s="19" t="e">
        <f t="shared" si="399"/>
        <v>#REF!</v>
      </c>
      <c r="AV334" s="19"/>
      <c r="AW334" s="19" t="e">
        <f t="shared" si="386"/>
        <v>#DIV/0!</v>
      </c>
      <c r="AX334" s="19" t="e">
        <f t="shared" si="387"/>
        <v>#DIV/0!</v>
      </c>
      <c r="AY334" s="19"/>
      <c r="AZ334" s="19" t="e">
        <f t="shared" si="400"/>
        <v>#DIV/0!</v>
      </c>
      <c r="BA334" s="19" t="e">
        <f t="shared" si="401"/>
        <v>#DIV/0!</v>
      </c>
      <c r="BB334" s="19"/>
      <c r="BC334" s="19"/>
      <c r="BD334" s="19">
        <f t="shared" ca="1" si="402"/>
        <v>7.5656692842083883E-3</v>
      </c>
      <c r="BE334" s="19">
        <f t="shared" si="403"/>
        <v>0</v>
      </c>
      <c r="BF334" s="19"/>
      <c r="BG334" s="19"/>
      <c r="BH334" s="19" t="e">
        <f t="shared" si="404"/>
        <v>#DIV/0!</v>
      </c>
      <c r="BI334" s="19">
        <f t="shared" si="405"/>
        <v>1</v>
      </c>
      <c r="BJ334" s="19">
        <f t="shared" si="388"/>
        <v>1.2594328060567117</v>
      </c>
      <c r="BK334" s="19"/>
      <c r="BL334" s="19" t="e">
        <f t="shared" si="406"/>
        <v>#DIV/0!</v>
      </c>
      <c r="BM334" s="19">
        <f t="shared" si="407"/>
        <v>1</v>
      </c>
      <c r="BN334" s="19">
        <f t="shared" si="389"/>
        <v>0.82033725505285982</v>
      </c>
      <c r="BO334" s="19"/>
      <c r="BP334" s="19" t="e">
        <f t="shared" si="409"/>
        <v>#DIV/0!</v>
      </c>
      <c r="BQ334" s="19">
        <f t="shared" si="408"/>
        <v>1</v>
      </c>
      <c r="BR334" s="19">
        <f t="shared" si="390"/>
        <v>1.2819403542822845</v>
      </c>
      <c r="CD334" s="89"/>
    </row>
    <row r="335" spans="1:82" hidden="1" x14ac:dyDescent="0.2">
      <c r="A335" s="120" t="s">
        <v>557</v>
      </c>
      <c r="B335" s="86">
        <f t="shared" si="391"/>
        <v>1963</v>
      </c>
      <c r="D335" s="60"/>
      <c r="E335" s="60"/>
      <c r="F335" s="60"/>
      <c r="G335" s="108"/>
      <c r="H335" s="126"/>
      <c r="I335" s="126"/>
      <c r="J335" s="126">
        <f t="shared" si="392"/>
        <v>0</v>
      </c>
      <c r="P335" s="109">
        <f ca="1">Manufacturing!BZ466</f>
        <v>2007</v>
      </c>
      <c r="Q335" s="109" t="e">
        <f>#REF!</f>
        <v>#REF!</v>
      </c>
      <c r="R335" s="109"/>
      <c r="S335" s="109">
        <f ca="1">Manufacturing!CD466</f>
        <v>0.80580084499728122</v>
      </c>
      <c r="T335" s="110">
        <v>1</v>
      </c>
      <c r="V335" s="112"/>
      <c r="W335" s="113"/>
      <c r="X335" s="112"/>
      <c r="Y335" s="112"/>
      <c r="Z335" s="112"/>
      <c r="AA335" s="112"/>
      <c r="AB335" s="112"/>
      <c r="AC335" s="112"/>
      <c r="AD335" s="112"/>
      <c r="AG335" s="89"/>
      <c r="AI335" s="109" t="e">
        <f t="shared" si="384"/>
        <v>#DIV/0!</v>
      </c>
      <c r="AJ335" s="109" t="e">
        <f t="shared" si="385"/>
        <v>#DIV/0!</v>
      </c>
      <c r="AL335" s="109" t="e">
        <f t="shared" si="393"/>
        <v>#DIV/0!</v>
      </c>
      <c r="AM335" s="109" t="e">
        <f t="shared" si="394"/>
        <v>#DIV/0!</v>
      </c>
      <c r="AN335" s="109" t="e">
        <f t="shared" si="395"/>
        <v>#DIV/0!</v>
      </c>
      <c r="AO335" s="109"/>
      <c r="AP335" s="109" t="e">
        <f t="shared" si="396"/>
        <v>#DIV/0!</v>
      </c>
      <c r="AQ335" s="109" t="e">
        <f t="shared" si="397"/>
        <v>#DIV/0!</v>
      </c>
      <c r="AT335" s="19">
        <f t="shared" ca="1" si="398"/>
        <v>4.9838027445735201E-4</v>
      </c>
      <c r="AU335" s="19" t="e">
        <f t="shared" si="399"/>
        <v>#REF!</v>
      </c>
      <c r="AV335" s="19"/>
      <c r="AW335" s="19" t="e">
        <f t="shared" si="386"/>
        <v>#DIV/0!</v>
      </c>
      <c r="AX335" s="19" t="e">
        <f t="shared" si="387"/>
        <v>#DIV/0!</v>
      </c>
      <c r="AY335" s="19"/>
      <c r="AZ335" s="19" t="e">
        <f t="shared" si="400"/>
        <v>#DIV/0!</v>
      </c>
      <c r="BA335" s="19" t="e">
        <f t="shared" si="401"/>
        <v>#DIV/0!</v>
      </c>
      <c r="BB335" s="19"/>
      <c r="BC335" s="19"/>
      <c r="BD335" s="19">
        <f t="shared" ca="1" si="402"/>
        <v>-2.9656806212104828E-2</v>
      </c>
      <c r="BE335" s="19">
        <f t="shared" si="403"/>
        <v>0</v>
      </c>
      <c r="BF335" s="19"/>
      <c r="BG335" s="19"/>
      <c r="BH335" s="19" t="e">
        <f t="shared" si="404"/>
        <v>#DIV/0!</v>
      </c>
      <c r="BI335" s="19">
        <f t="shared" si="405"/>
        <v>1</v>
      </c>
      <c r="BJ335" s="19">
        <f t="shared" si="388"/>
        <v>1.2594328060567117</v>
      </c>
      <c r="BK335" s="19"/>
      <c r="BL335" s="19" t="e">
        <f t="shared" si="406"/>
        <v>#DIV/0!</v>
      </c>
      <c r="BM335" s="19">
        <f t="shared" si="407"/>
        <v>1</v>
      </c>
      <c r="BN335" s="19">
        <f t="shared" si="389"/>
        <v>0.82033725505285982</v>
      </c>
      <c r="BO335" s="19"/>
      <c r="BP335" s="19" t="e">
        <f t="shared" si="409"/>
        <v>#DIV/0!</v>
      </c>
      <c r="BQ335" s="19">
        <f t="shared" si="408"/>
        <v>1</v>
      </c>
      <c r="BR335" s="19">
        <f t="shared" si="390"/>
        <v>1.2819403542822845</v>
      </c>
      <c r="CD335" s="89"/>
    </row>
    <row r="336" spans="1:82" hidden="1" x14ac:dyDescent="0.2">
      <c r="A336" s="120" t="s">
        <v>557</v>
      </c>
      <c r="B336" s="86">
        <f t="shared" si="391"/>
        <v>1964</v>
      </c>
      <c r="D336" s="60"/>
      <c r="E336" s="60"/>
      <c r="F336" s="60"/>
      <c r="G336" s="108"/>
      <c r="H336" s="126"/>
      <c r="I336" s="126"/>
      <c r="J336" s="126">
        <f t="shared" si="392"/>
        <v>0</v>
      </c>
      <c r="P336" s="109">
        <f ca="1">Manufacturing!BZ467</f>
        <v>2008</v>
      </c>
      <c r="Q336" s="109" t="e">
        <f>#REF!</f>
        <v>#REF!</v>
      </c>
      <c r="R336" s="109"/>
      <c r="S336" s="109">
        <f ca="1">Manufacturing!CD467</f>
        <v>0.88147181237170802</v>
      </c>
      <c r="T336" s="110">
        <v>1</v>
      </c>
      <c r="V336" s="112"/>
      <c r="W336" s="113"/>
      <c r="X336" s="112"/>
      <c r="Y336" s="112"/>
      <c r="Z336" s="112"/>
      <c r="AA336" s="112"/>
      <c r="AB336" s="112"/>
      <c r="AC336" s="112"/>
      <c r="AD336" s="112"/>
      <c r="AG336" s="89"/>
      <c r="AI336" s="109" t="e">
        <f t="shared" si="384"/>
        <v>#DIV/0!</v>
      </c>
      <c r="AJ336" s="109" t="e">
        <f t="shared" si="385"/>
        <v>#DIV/0!</v>
      </c>
      <c r="AL336" s="109" t="e">
        <f t="shared" si="393"/>
        <v>#DIV/0!</v>
      </c>
      <c r="AM336" s="109" t="e">
        <f t="shared" si="394"/>
        <v>#DIV/0!</v>
      </c>
      <c r="AN336" s="109" t="e">
        <f t="shared" si="395"/>
        <v>#DIV/0!</v>
      </c>
      <c r="AO336" s="109"/>
      <c r="AP336" s="109" t="e">
        <f t="shared" si="396"/>
        <v>#DIV/0!</v>
      </c>
      <c r="AQ336" s="109" t="e">
        <f t="shared" si="397"/>
        <v>#DIV/0!</v>
      </c>
      <c r="AT336" s="19">
        <f t="shared" ca="1" si="398"/>
        <v>4.9813201528169917E-4</v>
      </c>
      <c r="AU336" s="19" t="e">
        <f t="shared" si="399"/>
        <v>#REF!</v>
      </c>
      <c r="AV336" s="19"/>
      <c r="AW336" s="19" t="e">
        <f t="shared" si="386"/>
        <v>#DIV/0!</v>
      </c>
      <c r="AX336" s="19" t="e">
        <f t="shared" si="387"/>
        <v>#DIV/0!</v>
      </c>
      <c r="AY336" s="19"/>
      <c r="AZ336" s="19" t="e">
        <f t="shared" si="400"/>
        <v>#DIV/0!</v>
      </c>
      <c r="BA336" s="19" t="e">
        <f t="shared" si="401"/>
        <v>#DIV/0!</v>
      </c>
      <c r="BB336" s="19"/>
      <c r="BC336" s="19"/>
      <c r="BD336" s="19">
        <f t="shared" ca="1" si="402"/>
        <v>8.9756403036298935E-2</v>
      </c>
      <c r="BE336" s="19">
        <f t="shared" si="403"/>
        <v>0</v>
      </c>
      <c r="BF336" s="19"/>
      <c r="BG336" s="19"/>
      <c r="BH336" s="19" t="e">
        <f t="shared" si="404"/>
        <v>#DIV/0!</v>
      </c>
      <c r="BI336" s="19">
        <f t="shared" si="405"/>
        <v>1</v>
      </c>
      <c r="BJ336" s="19">
        <f t="shared" si="388"/>
        <v>1.2594328060567117</v>
      </c>
      <c r="BK336" s="19"/>
      <c r="BL336" s="19" t="e">
        <f t="shared" si="406"/>
        <v>#DIV/0!</v>
      </c>
      <c r="BM336" s="19">
        <f t="shared" si="407"/>
        <v>1</v>
      </c>
      <c r="BN336" s="19">
        <f t="shared" si="389"/>
        <v>0.82033725505285982</v>
      </c>
      <c r="BO336" s="19"/>
      <c r="BP336" s="19" t="e">
        <f t="shared" si="409"/>
        <v>#DIV/0!</v>
      </c>
      <c r="BQ336" s="19">
        <f t="shared" si="408"/>
        <v>1</v>
      </c>
      <c r="BR336" s="19">
        <f t="shared" si="390"/>
        <v>1.2819403542822845</v>
      </c>
      <c r="CD336" s="89"/>
    </row>
    <row r="337" spans="1:82" hidden="1" x14ac:dyDescent="0.2">
      <c r="A337" s="120" t="s">
        <v>557</v>
      </c>
      <c r="B337" s="86">
        <f t="shared" si="391"/>
        <v>1965</v>
      </c>
      <c r="D337" s="60"/>
      <c r="E337" s="60"/>
      <c r="F337" s="60"/>
      <c r="G337" s="108"/>
      <c r="H337" s="126"/>
      <c r="I337" s="126"/>
      <c r="J337" s="126">
        <f t="shared" si="392"/>
        <v>0</v>
      </c>
      <c r="P337" s="109">
        <f ca="1">Manufacturing!BZ468</f>
        <v>2009</v>
      </c>
      <c r="Q337" s="109" t="e">
        <f>#REF!</f>
        <v>#REF!</v>
      </c>
      <c r="R337" s="109"/>
      <c r="S337" s="109">
        <f ca="1">Manufacturing!CD468</f>
        <v>0.85507715598891565</v>
      </c>
      <c r="T337" s="110">
        <v>1</v>
      </c>
      <c r="V337" s="112"/>
      <c r="W337" s="113"/>
      <c r="X337" s="112"/>
      <c r="Y337" s="112"/>
      <c r="Z337" s="112"/>
      <c r="AA337" s="112"/>
      <c r="AB337" s="112"/>
      <c r="AC337" s="112"/>
      <c r="AD337" s="112"/>
      <c r="AG337" s="89"/>
      <c r="AI337" s="109" t="e">
        <f t="shared" si="384"/>
        <v>#DIV/0!</v>
      </c>
      <c r="AJ337" s="109" t="e">
        <f t="shared" si="385"/>
        <v>#DIV/0!</v>
      </c>
      <c r="AL337" s="109" t="e">
        <f t="shared" si="393"/>
        <v>#DIV/0!</v>
      </c>
      <c r="AM337" s="109" t="e">
        <f t="shared" si="394"/>
        <v>#DIV/0!</v>
      </c>
      <c r="AN337" s="109" t="e">
        <f t="shared" si="395"/>
        <v>#DIV/0!</v>
      </c>
      <c r="AO337" s="109"/>
      <c r="AP337" s="109" t="e">
        <f t="shared" si="396"/>
        <v>#DIV/0!</v>
      </c>
      <c r="AQ337" s="109" t="e">
        <f t="shared" si="397"/>
        <v>#DIV/0!</v>
      </c>
      <c r="AT337" s="19">
        <f t="shared" ca="1" si="398"/>
        <v>4.9788400331471014E-4</v>
      </c>
      <c r="AU337" s="19" t="e">
        <f t="shared" si="399"/>
        <v>#REF!</v>
      </c>
      <c r="AV337" s="19"/>
      <c r="AW337" s="19" t="e">
        <f t="shared" si="386"/>
        <v>#DIV/0!</v>
      </c>
      <c r="AX337" s="19" t="e">
        <f t="shared" si="387"/>
        <v>#DIV/0!</v>
      </c>
      <c r="AY337" s="19"/>
      <c r="AZ337" s="19" t="e">
        <f t="shared" si="400"/>
        <v>#DIV/0!</v>
      </c>
      <c r="BA337" s="19" t="e">
        <f t="shared" si="401"/>
        <v>#DIV/0!</v>
      </c>
      <c r="BB337" s="19"/>
      <c r="BC337" s="19"/>
      <c r="BD337" s="19">
        <f t="shared" ca="1" si="402"/>
        <v>-3.0401318648927544E-2</v>
      </c>
      <c r="BE337" s="19">
        <f t="shared" si="403"/>
        <v>0</v>
      </c>
      <c r="BF337" s="19"/>
      <c r="BG337" s="19"/>
      <c r="BH337" s="19" t="e">
        <f t="shared" si="404"/>
        <v>#DIV/0!</v>
      </c>
      <c r="BI337" s="19">
        <f t="shared" si="405"/>
        <v>1</v>
      </c>
      <c r="BJ337" s="19">
        <f t="shared" si="388"/>
        <v>1.2594328060567117</v>
      </c>
      <c r="BK337" s="19"/>
      <c r="BL337" s="19" t="e">
        <f t="shared" si="406"/>
        <v>#DIV/0!</v>
      </c>
      <c r="BM337" s="19">
        <f t="shared" si="407"/>
        <v>1</v>
      </c>
      <c r="BN337" s="19">
        <f t="shared" si="389"/>
        <v>0.82033725505285982</v>
      </c>
      <c r="BO337" s="19"/>
      <c r="BP337" s="19" t="e">
        <f t="shared" si="409"/>
        <v>#DIV/0!</v>
      </c>
      <c r="BQ337" s="19">
        <f t="shared" si="408"/>
        <v>1</v>
      </c>
      <c r="BR337" s="19">
        <f t="shared" si="390"/>
        <v>1.2819403542822845</v>
      </c>
      <c r="CD337" s="89"/>
    </row>
    <row r="338" spans="1:82" hidden="1" x14ac:dyDescent="0.2">
      <c r="A338" s="120" t="s">
        <v>557</v>
      </c>
      <c r="B338" s="86">
        <f t="shared" si="391"/>
        <v>1966</v>
      </c>
      <c r="D338" s="60"/>
      <c r="E338" s="60"/>
      <c r="F338" s="60"/>
      <c r="G338" s="108"/>
      <c r="H338" s="126"/>
      <c r="I338" s="126"/>
      <c r="J338" s="126">
        <f t="shared" si="392"/>
        <v>0</v>
      </c>
      <c r="P338" s="109">
        <f ca="1">Manufacturing!BZ469</f>
        <v>2010</v>
      </c>
      <c r="Q338" s="109" t="e">
        <f>#REF!</f>
        <v>#REF!</v>
      </c>
      <c r="R338" s="109"/>
      <c r="S338" s="109">
        <f ca="1">Manufacturing!CD469</f>
        <v>0.87252512806002669</v>
      </c>
      <c r="T338" s="110">
        <v>1</v>
      </c>
      <c r="V338" s="112"/>
      <c r="W338" s="113"/>
      <c r="X338" s="112"/>
      <c r="Y338" s="112"/>
      <c r="Z338" s="112"/>
      <c r="AA338" s="112"/>
      <c r="AB338" s="112"/>
      <c r="AC338" s="112"/>
      <c r="AD338" s="112"/>
      <c r="AG338" s="89"/>
      <c r="AI338" s="109" t="e">
        <f t="shared" si="384"/>
        <v>#DIV/0!</v>
      </c>
      <c r="AJ338" s="109" t="e">
        <f t="shared" si="385"/>
        <v>#DIV/0!</v>
      </c>
      <c r="AL338" s="109" t="e">
        <f t="shared" si="393"/>
        <v>#DIV/0!</v>
      </c>
      <c r="AM338" s="109" t="e">
        <f t="shared" si="394"/>
        <v>#DIV/0!</v>
      </c>
      <c r="AN338" s="109" t="e">
        <f t="shared" si="395"/>
        <v>#DIV/0!</v>
      </c>
      <c r="AO338" s="109"/>
      <c r="AP338" s="109" t="e">
        <f t="shared" si="396"/>
        <v>#DIV/0!</v>
      </c>
      <c r="AQ338" s="109" t="e">
        <f t="shared" si="397"/>
        <v>#DIV/0!</v>
      </c>
      <c r="AT338" s="19">
        <f t="shared" ca="1" si="398"/>
        <v>4.9763623818704862E-4</v>
      </c>
      <c r="AU338" s="19" t="e">
        <f t="shared" si="399"/>
        <v>#REF!</v>
      </c>
      <c r="AV338" s="19"/>
      <c r="AW338" s="19" t="e">
        <f t="shared" si="386"/>
        <v>#DIV/0!</v>
      </c>
      <c r="AX338" s="19" t="e">
        <f t="shared" si="387"/>
        <v>#DIV/0!</v>
      </c>
      <c r="AY338" s="19"/>
      <c r="AZ338" s="19" t="e">
        <f t="shared" si="400"/>
        <v>#DIV/0!</v>
      </c>
      <c r="BA338" s="19" t="e">
        <f t="shared" si="401"/>
        <v>#DIV/0!</v>
      </c>
      <c r="BB338" s="19"/>
      <c r="BC338" s="19"/>
      <c r="BD338" s="19">
        <f t="shared" ca="1" si="402"/>
        <v>2.0199747942665148E-2</v>
      </c>
      <c r="BE338" s="19">
        <f t="shared" si="403"/>
        <v>0</v>
      </c>
      <c r="BF338" s="19"/>
      <c r="BG338" s="19"/>
      <c r="BH338" s="19" t="e">
        <f t="shared" si="404"/>
        <v>#DIV/0!</v>
      </c>
      <c r="BI338" s="19">
        <f t="shared" si="405"/>
        <v>1</v>
      </c>
      <c r="BJ338" s="19">
        <f t="shared" si="388"/>
        <v>1.2594328060567117</v>
      </c>
      <c r="BK338" s="19"/>
      <c r="BL338" s="19" t="e">
        <f t="shared" si="406"/>
        <v>#DIV/0!</v>
      </c>
      <c r="BM338" s="19">
        <f t="shared" si="407"/>
        <v>1</v>
      </c>
      <c r="BN338" s="19">
        <f t="shared" si="389"/>
        <v>0.82033725505285982</v>
      </c>
      <c r="BO338" s="19"/>
      <c r="BP338" s="19" t="e">
        <f t="shared" si="409"/>
        <v>#DIV/0!</v>
      </c>
      <c r="BQ338" s="19">
        <f t="shared" si="408"/>
        <v>1</v>
      </c>
      <c r="BR338" s="19">
        <f t="shared" si="390"/>
        <v>1.2819403542822845</v>
      </c>
      <c r="CD338" s="89"/>
    </row>
    <row r="339" spans="1:82" hidden="1" x14ac:dyDescent="0.2">
      <c r="A339" s="120" t="s">
        <v>557</v>
      </c>
      <c r="B339" s="86">
        <f t="shared" si="391"/>
        <v>1967</v>
      </c>
      <c r="D339" s="60"/>
      <c r="E339" s="60"/>
      <c r="F339" s="60"/>
      <c r="G339" s="108"/>
      <c r="H339" s="126"/>
      <c r="I339" s="126"/>
      <c r="J339" s="126">
        <f t="shared" si="392"/>
        <v>0</v>
      </c>
      <c r="P339" s="109">
        <f ca="1">Manufacturing!BZ470</f>
        <v>2011</v>
      </c>
      <c r="Q339" s="109" t="e">
        <f>#REF!</f>
        <v>#REF!</v>
      </c>
      <c r="R339" s="109"/>
      <c r="S339" s="109">
        <f ca="1">Manufacturing!CD470</f>
        <v>0.92780316082911352</v>
      </c>
      <c r="T339" s="110">
        <v>1</v>
      </c>
      <c r="V339" s="112"/>
      <c r="W339" s="113"/>
      <c r="X339" s="112"/>
      <c r="Y339" s="112"/>
      <c r="Z339" s="112"/>
      <c r="AA339" s="112"/>
      <c r="AB339" s="112"/>
      <c r="AC339" s="112"/>
      <c r="AD339" s="112"/>
      <c r="AG339" s="89"/>
      <c r="AI339" s="109" t="e">
        <f t="shared" si="384"/>
        <v>#DIV/0!</v>
      </c>
      <c r="AJ339" s="109" t="e">
        <f t="shared" si="385"/>
        <v>#DIV/0!</v>
      </c>
      <c r="AL339" s="109" t="e">
        <f t="shared" si="393"/>
        <v>#DIV/0!</v>
      </c>
      <c r="AM339" s="109" t="e">
        <f t="shared" si="394"/>
        <v>#DIV/0!</v>
      </c>
      <c r="AN339" s="109" t="e">
        <f t="shared" si="395"/>
        <v>#DIV/0!</v>
      </c>
      <c r="AO339" s="109"/>
      <c r="AP339" s="109" t="e">
        <f t="shared" si="396"/>
        <v>#DIV/0!</v>
      </c>
      <c r="AQ339" s="109" t="e">
        <f t="shared" si="397"/>
        <v>#DIV/0!</v>
      </c>
      <c r="AT339" s="19">
        <f t="shared" ca="1" si="398"/>
        <v>4.973887195307093E-4</v>
      </c>
      <c r="AU339" s="19" t="e">
        <f t="shared" si="399"/>
        <v>#REF!</v>
      </c>
      <c r="AV339" s="19"/>
      <c r="AW339" s="19" t="e">
        <f t="shared" si="386"/>
        <v>#DIV/0!</v>
      </c>
      <c r="AX339" s="19" t="e">
        <f t="shared" si="387"/>
        <v>#DIV/0!</v>
      </c>
      <c r="AY339" s="19"/>
      <c r="AZ339" s="19" t="e">
        <f t="shared" si="400"/>
        <v>#DIV/0!</v>
      </c>
      <c r="BA339" s="19" t="e">
        <f t="shared" si="401"/>
        <v>#DIV/0!</v>
      </c>
      <c r="BB339" s="19"/>
      <c r="BC339" s="19"/>
      <c r="BD339" s="19">
        <f t="shared" ca="1" si="402"/>
        <v>6.1428145381252776E-2</v>
      </c>
      <c r="BE339" s="19">
        <f t="shared" si="403"/>
        <v>0</v>
      </c>
      <c r="BF339" s="19"/>
      <c r="BG339" s="19"/>
      <c r="BH339" s="19" t="e">
        <f t="shared" si="404"/>
        <v>#DIV/0!</v>
      </c>
      <c r="BI339" s="19">
        <f t="shared" si="405"/>
        <v>1</v>
      </c>
      <c r="BJ339" s="19">
        <f t="shared" si="388"/>
        <v>1.2594328060567117</v>
      </c>
      <c r="BK339" s="19"/>
      <c r="BL339" s="19" t="e">
        <f t="shared" si="406"/>
        <v>#DIV/0!</v>
      </c>
      <c r="BM339" s="19">
        <f t="shared" si="407"/>
        <v>1</v>
      </c>
      <c r="BN339" s="19">
        <f t="shared" si="389"/>
        <v>0.82033725505285982</v>
      </c>
      <c r="BO339" s="19"/>
      <c r="BP339" s="19" t="e">
        <f t="shared" si="409"/>
        <v>#DIV/0!</v>
      </c>
      <c r="BQ339" s="19">
        <f t="shared" si="408"/>
        <v>1</v>
      </c>
      <c r="BR339" s="19">
        <f t="shared" si="390"/>
        <v>1.2819403542822845</v>
      </c>
      <c r="CD339" s="89"/>
    </row>
    <row r="340" spans="1:82" hidden="1" x14ac:dyDescent="0.2">
      <c r="A340" s="120" t="s">
        <v>557</v>
      </c>
      <c r="B340" s="86">
        <f t="shared" si="391"/>
        <v>1968</v>
      </c>
      <c r="D340" s="60"/>
      <c r="E340" s="60"/>
      <c r="F340" s="60"/>
      <c r="G340" s="108"/>
      <c r="H340" s="126"/>
      <c r="I340" s="126"/>
      <c r="J340" s="126">
        <f t="shared" si="392"/>
        <v>0</v>
      </c>
      <c r="P340" s="109" t="str">
        <f ca="1">Manufacturing!BZ471</f>
        <v/>
      </c>
      <c r="Q340" s="109" t="e">
        <f>#REF!</f>
        <v>#REF!</v>
      </c>
      <c r="R340" s="109"/>
      <c r="S340" s="109" t="str">
        <f ca="1">Manufacturing!CD471</f>
        <v/>
      </c>
      <c r="T340" s="110">
        <v>1</v>
      </c>
      <c r="V340" s="112"/>
      <c r="W340" s="113"/>
      <c r="X340" s="112"/>
      <c r="Y340" s="112"/>
      <c r="Z340" s="112"/>
      <c r="AA340" s="112"/>
      <c r="AB340" s="112"/>
      <c r="AC340" s="112"/>
      <c r="AD340" s="112"/>
      <c r="AG340" s="89"/>
      <c r="AI340" s="109" t="e">
        <f t="shared" si="384"/>
        <v>#DIV/0!</v>
      </c>
      <c r="AJ340" s="109" t="e">
        <f t="shared" si="385"/>
        <v>#DIV/0!</v>
      </c>
      <c r="AL340" s="109" t="e">
        <f t="shared" si="393"/>
        <v>#DIV/0!</v>
      </c>
      <c r="AM340" s="109" t="e">
        <f t="shared" si="394"/>
        <v>#DIV/0!</v>
      </c>
      <c r="AN340" s="109" t="e">
        <f t="shared" si="395"/>
        <v>#DIV/0!</v>
      </c>
      <c r="AO340" s="109"/>
      <c r="AP340" s="109" t="e">
        <f t="shared" si="396"/>
        <v>#DIV/0!</v>
      </c>
      <c r="AQ340" s="109" t="e">
        <f t="shared" si="397"/>
        <v>#DIV/0!</v>
      </c>
      <c r="AT340" s="19" t="e">
        <f t="shared" ca="1" si="398"/>
        <v>#VALUE!</v>
      </c>
      <c r="AU340" s="19" t="e">
        <f t="shared" si="399"/>
        <v>#REF!</v>
      </c>
      <c r="AV340" s="19"/>
      <c r="AW340" s="19" t="e">
        <f t="shared" si="386"/>
        <v>#DIV/0!</v>
      </c>
      <c r="AX340" s="19" t="e">
        <f t="shared" si="387"/>
        <v>#DIV/0!</v>
      </c>
      <c r="AY340" s="19"/>
      <c r="AZ340" s="19" t="e">
        <f t="shared" si="400"/>
        <v>#DIV/0!</v>
      </c>
      <c r="BA340" s="19" t="e">
        <f t="shared" si="401"/>
        <v>#DIV/0!</v>
      </c>
      <c r="BB340" s="19"/>
      <c r="BC340" s="19"/>
      <c r="BD340" s="19" t="e">
        <f t="shared" ca="1" si="402"/>
        <v>#VALUE!</v>
      </c>
      <c r="BE340" s="19">
        <f t="shared" si="403"/>
        <v>0</v>
      </c>
      <c r="BF340" s="19"/>
      <c r="BG340" s="19"/>
      <c r="BH340" s="19" t="e">
        <f t="shared" si="404"/>
        <v>#DIV/0!</v>
      </c>
      <c r="BI340" s="19">
        <f t="shared" si="405"/>
        <v>1</v>
      </c>
      <c r="BJ340" s="19">
        <f t="shared" si="388"/>
        <v>1.2594328060567117</v>
      </c>
      <c r="BK340" s="19"/>
      <c r="BL340" s="19" t="e">
        <f t="shared" si="406"/>
        <v>#DIV/0!</v>
      </c>
      <c r="BM340" s="19">
        <f t="shared" si="407"/>
        <v>1</v>
      </c>
      <c r="BN340" s="19">
        <f t="shared" si="389"/>
        <v>0.82033725505285982</v>
      </c>
      <c r="BO340" s="19"/>
      <c r="BP340" s="19" t="e">
        <f t="shared" si="409"/>
        <v>#DIV/0!</v>
      </c>
      <c r="BQ340" s="19">
        <f t="shared" si="408"/>
        <v>1</v>
      </c>
      <c r="BR340" s="19">
        <f t="shared" si="390"/>
        <v>1.2819403542822845</v>
      </c>
      <c r="CD340" s="89"/>
    </row>
    <row r="341" spans="1:82" hidden="1" x14ac:dyDescent="0.2">
      <c r="A341" s="120" t="s">
        <v>557</v>
      </c>
      <c r="B341" s="86">
        <f t="shared" si="391"/>
        <v>1969</v>
      </c>
      <c r="D341" s="60"/>
      <c r="E341" s="60"/>
      <c r="F341" s="60"/>
      <c r="G341" s="108"/>
      <c r="H341" s="126"/>
      <c r="I341" s="126"/>
      <c r="J341" s="126">
        <f t="shared" si="392"/>
        <v>0</v>
      </c>
      <c r="P341" s="109" t="str">
        <f ca="1">Manufacturing!BZ472</f>
        <v/>
      </c>
      <c r="Q341" s="109" t="e">
        <f>#REF!</f>
        <v>#REF!</v>
      </c>
      <c r="R341" s="109"/>
      <c r="S341" s="109" t="str">
        <f ca="1">Manufacturing!CD472</f>
        <v/>
      </c>
      <c r="T341" s="110">
        <v>1</v>
      </c>
      <c r="V341" s="112"/>
      <c r="W341" s="113"/>
      <c r="X341" s="112"/>
      <c r="Y341" s="112"/>
      <c r="Z341" s="112"/>
      <c r="AA341" s="112"/>
      <c r="AB341" s="112"/>
      <c r="AC341" s="112"/>
      <c r="AD341" s="112"/>
      <c r="AG341" s="89"/>
      <c r="AI341" s="109" t="e">
        <f t="shared" si="384"/>
        <v>#DIV/0!</v>
      </c>
      <c r="AJ341" s="109" t="e">
        <f t="shared" si="385"/>
        <v>#DIV/0!</v>
      </c>
      <c r="AL341" s="109" t="e">
        <f t="shared" si="393"/>
        <v>#DIV/0!</v>
      </c>
      <c r="AM341" s="109" t="e">
        <f t="shared" si="394"/>
        <v>#DIV/0!</v>
      </c>
      <c r="AN341" s="109" t="e">
        <f t="shared" si="395"/>
        <v>#DIV/0!</v>
      </c>
      <c r="AO341" s="109"/>
      <c r="AP341" s="109" t="e">
        <f t="shared" si="396"/>
        <v>#DIV/0!</v>
      </c>
      <c r="AQ341" s="109" t="e">
        <f t="shared" si="397"/>
        <v>#DIV/0!</v>
      </c>
      <c r="AT341" s="19" t="e">
        <f t="shared" ca="1" si="398"/>
        <v>#VALUE!</v>
      </c>
      <c r="AU341" s="19" t="e">
        <f t="shared" si="399"/>
        <v>#REF!</v>
      </c>
      <c r="AV341" s="19"/>
      <c r="AW341" s="19" t="e">
        <f t="shared" si="386"/>
        <v>#DIV/0!</v>
      </c>
      <c r="AX341" s="19" t="e">
        <f t="shared" si="387"/>
        <v>#DIV/0!</v>
      </c>
      <c r="AY341" s="19"/>
      <c r="AZ341" s="19" t="e">
        <f t="shared" si="400"/>
        <v>#DIV/0!</v>
      </c>
      <c r="BA341" s="19" t="e">
        <f t="shared" si="401"/>
        <v>#DIV/0!</v>
      </c>
      <c r="BB341" s="19"/>
      <c r="BC341" s="19"/>
      <c r="BD341" s="19" t="e">
        <f t="shared" ca="1" si="402"/>
        <v>#VALUE!</v>
      </c>
      <c r="BE341" s="19">
        <f t="shared" si="403"/>
        <v>0</v>
      </c>
      <c r="BF341" s="19"/>
      <c r="BG341" s="19"/>
      <c r="BH341" s="19" t="e">
        <f t="shared" si="404"/>
        <v>#DIV/0!</v>
      </c>
      <c r="BI341" s="19">
        <f t="shared" si="405"/>
        <v>1</v>
      </c>
      <c r="BJ341" s="19">
        <f t="shared" si="388"/>
        <v>1.2594328060567117</v>
      </c>
      <c r="BK341" s="19"/>
      <c r="BL341" s="19" t="e">
        <f t="shared" si="406"/>
        <v>#DIV/0!</v>
      </c>
      <c r="BM341" s="19">
        <f t="shared" si="407"/>
        <v>1</v>
      </c>
      <c r="BN341" s="19">
        <f t="shared" si="389"/>
        <v>0.82033725505285982</v>
      </c>
      <c r="BO341" s="19"/>
      <c r="BP341" s="19" t="e">
        <f t="shared" si="409"/>
        <v>#DIV/0!</v>
      </c>
      <c r="BQ341" s="19">
        <f t="shared" si="408"/>
        <v>1</v>
      </c>
      <c r="BR341" s="19">
        <f t="shared" si="390"/>
        <v>1.2819403542822845</v>
      </c>
      <c r="CD341" s="89"/>
    </row>
    <row r="342" spans="1:82" x14ac:dyDescent="0.2">
      <c r="A342" s="120" t="s">
        <v>557</v>
      </c>
      <c r="B342" s="86">
        <f t="shared" si="391"/>
        <v>1970</v>
      </c>
      <c r="D342" s="77">
        <f>Conversion_factors!$M32*D187+D265</f>
        <v>20375.426989811138</v>
      </c>
      <c r="E342" s="77">
        <f>Conversion_factors!$M32*E187+E265</f>
        <v>3612.3447705214712</v>
      </c>
      <c r="F342" s="108">
        <f>D342+E342</f>
        <v>23987.771760332609</v>
      </c>
      <c r="G342" s="108"/>
      <c r="H342" s="126">
        <f>Manufacturing!CE26</f>
        <v>500975.30051999993</v>
      </c>
      <c r="I342" s="126">
        <f t="shared" ref="I342:I383" si="410">I31</f>
        <v>872129.79930836963</v>
      </c>
      <c r="J342" s="126">
        <f t="shared" si="392"/>
        <v>1373105.0998283694</v>
      </c>
      <c r="L342" s="79">
        <f>D342/H342*1000</f>
        <v>40.671520070274823</v>
      </c>
      <c r="M342" s="79">
        <f>E342/I342*1000</f>
        <v>4.1419806700633215</v>
      </c>
      <c r="N342" s="79">
        <f>F342/J342*1000</f>
        <v>17.469727381633749</v>
      </c>
      <c r="O342" s="109">
        <f>P342*S342</f>
        <v>1.744513886446585</v>
      </c>
      <c r="P342" s="261">
        <v>1.2658779575574524</v>
      </c>
      <c r="Q342" s="261">
        <v>1.1379702485292635</v>
      </c>
      <c r="R342" s="109">
        <v>0.98847771925973882</v>
      </c>
      <c r="S342" s="261">
        <v>1.3781059035206478</v>
      </c>
      <c r="T342" s="261">
        <v>0.86863230434826222</v>
      </c>
      <c r="U342" s="109">
        <f>V342*W342</f>
        <v>1.069671435923766</v>
      </c>
      <c r="V342" s="112">
        <f>J342/J$74</f>
        <v>0.8170434247361773</v>
      </c>
      <c r="W342" s="113">
        <f>N342/N$74</f>
        <v>1.3091977776691148</v>
      </c>
      <c r="X342" s="112">
        <f>BN342</f>
        <v>0.82035152431377822</v>
      </c>
      <c r="Y342" s="112">
        <f>BR342</f>
        <v>1.2823498773797053</v>
      </c>
      <c r="Z342" s="112">
        <f>BJ342</f>
        <v>1.2445096525085213</v>
      </c>
      <c r="AA342" s="112">
        <f>V342*X342*Y342*Z342</f>
        <v>1.0696702880578584</v>
      </c>
      <c r="AB342" s="112">
        <f>F342/F$74</f>
        <v>1.069671435923766</v>
      </c>
      <c r="AC342" s="112"/>
      <c r="AD342" s="112">
        <f>X342*Y342</f>
        <v>1.0519776766120279</v>
      </c>
      <c r="AE342" s="109"/>
      <c r="AG342" s="89"/>
      <c r="AI342" s="109">
        <f t="shared" si="384"/>
        <v>0.84940890689584492</v>
      </c>
      <c r="AJ342" s="109">
        <f t="shared" si="385"/>
        <v>0.15059109310415514</v>
      </c>
      <c r="AL342" s="109" t="e">
        <f t="shared" si="393"/>
        <v>#DIV/0!</v>
      </c>
      <c r="AM342" s="109" t="e">
        <f t="shared" si="394"/>
        <v>#DIV/0!</v>
      </c>
      <c r="AN342" s="109" t="e">
        <f t="shared" si="395"/>
        <v>#DIV/0!</v>
      </c>
      <c r="AO342" s="109"/>
      <c r="AP342" s="109" t="e">
        <f t="shared" si="396"/>
        <v>#DIV/0!</v>
      </c>
      <c r="AQ342" s="109" t="e">
        <f t="shared" si="397"/>
        <v>#DIV/0!</v>
      </c>
      <c r="AT342" s="19"/>
      <c r="AU342" s="19"/>
      <c r="AV342" s="19"/>
      <c r="AW342" s="19">
        <f t="shared" si="386"/>
        <v>0.36484847415002614</v>
      </c>
      <c r="AX342" s="19">
        <f t="shared" si="387"/>
        <v>0.63515152584997392</v>
      </c>
      <c r="AY342" s="19"/>
      <c r="AZ342" s="19" t="e">
        <f t="shared" si="400"/>
        <v>#DIV/0!</v>
      </c>
      <c r="BA342" s="19" t="e">
        <f t="shared" si="401"/>
        <v>#DIV/0!</v>
      </c>
      <c r="BB342" s="19"/>
      <c r="BC342" s="19"/>
      <c r="BD342" s="19"/>
      <c r="BE342" s="19"/>
      <c r="BF342" s="19"/>
      <c r="BG342" s="19"/>
      <c r="BH342" s="19" t="e">
        <f t="shared" si="404"/>
        <v>#DIV/0!</v>
      </c>
      <c r="BI342" s="19">
        <f t="shared" si="405"/>
        <v>1</v>
      </c>
      <c r="BJ342" s="19">
        <f t="shared" ref="BJ342:BJ383" si="411">BI342/BI$385</f>
        <v>1.2445096525085213</v>
      </c>
      <c r="BK342" s="19"/>
      <c r="BL342" s="19" t="e">
        <f t="shared" si="406"/>
        <v>#DIV/0!</v>
      </c>
      <c r="BM342" s="19">
        <f t="shared" si="407"/>
        <v>1</v>
      </c>
      <c r="BN342" s="19">
        <f t="shared" ref="BN342:BN383" si="412">BM342/BM$385</f>
        <v>0.82035152431377822</v>
      </c>
      <c r="BO342" s="19"/>
      <c r="BP342" s="19" t="e">
        <f t="shared" si="409"/>
        <v>#DIV/0!</v>
      </c>
      <c r="BQ342" s="19">
        <f t="shared" si="408"/>
        <v>1</v>
      </c>
      <c r="BR342" s="19">
        <f t="shared" ref="BR342:BR383" si="413">BQ342/BQ$385</f>
        <v>1.2823498773797053</v>
      </c>
      <c r="CD342" s="89"/>
    </row>
    <row r="343" spans="1:82" x14ac:dyDescent="0.2">
      <c r="A343" s="120" t="s">
        <v>557</v>
      </c>
      <c r="B343" s="86">
        <f t="shared" si="391"/>
        <v>1971</v>
      </c>
      <c r="D343" s="77">
        <f>Conversion_factors!$M33*D188+D266</f>
        <v>20544.683701907008</v>
      </c>
      <c r="E343" s="77">
        <f>Conversion_factors!$M33*E188+E266</f>
        <v>3616.0166893721157</v>
      </c>
      <c r="F343" s="108">
        <f t="shared" ref="F343:F348" si="414">D343+E343</f>
        <v>24160.700391279122</v>
      </c>
      <c r="G343" s="108"/>
      <c r="H343" s="126">
        <f>Manufacturing!CE27</f>
        <v>514581.33960000001</v>
      </c>
      <c r="I343" s="126">
        <f t="shared" si="410"/>
        <v>816267.23139016097</v>
      </c>
      <c r="J343" s="126">
        <f t="shared" si="392"/>
        <v>1330848.570990161</v>
      </c>
      <c r="L343" s="79">
        <f t="shared" ref="L343:L348" si="415">D343/H343*1000</f>
        <v>39.925046092571151</v>
      </c>
      <c r="M343" s="79">
        <f t="shared" ref="M343:M348" si="416">E343/I343*1000</f>
        <v>4.4299422423386794</v>
      </c>
      <c r="N343" s="79">
        <f t="shared" ref="N343:N348" si="417">F343/J343*1000</f>
        <v>18.154357240886831</v>
      </c>
      <c r="O343" s="109">
        <f>Q343*T343</f>
        <v>1.057199333596206</v>
      </c>
      <c r="P343" s="261">
        <v>1.2608139367778743</v>
      </c>
      <c r="Q343" s="261">
        <v>1.1249522738346478</v>
      </c>
      <c r="R343" s="109">
        <v>1.057199333596206</v>
      </c>
      <c r="S343" s="261">
        <v>1.3582461574475249</v>
      </c>
      <c r="T343" s="261">
        <v>0.93977260919035166</v>
      </c>
      <c r="V343" s="112">
        <f t="shared" ref="V343:V382" si="418">J343/J$74</f>
        <v>0.79189937782837083</v>
      </c>
      <c r="W343" s="113">
        <f t="shared" ref="W343:W382" si="419">N343/N$74</f>
        <v>1.360504582330667</v>
      </c>
      <c r="X343" s="112">
        <f t="shared" ref="X343:X382" si="420">BN343</f>
        <v>0.857333340700143</v>
      </c>
      <c r="Y343" s="112">
        <f t="shared" ref="Y343:Y382" si="421">BR343</f>
        <v>1.2816848094922493</v>
      </c>
      <c r="Z343" s="112">
        <f t="shared" ref="Z343:Z382" si="422">BJ343</f>
        <v>1.2381367674750381</v>
      </c>
      <c r="AA343" s="112">
        <f t="shared" ref="AA343:AA382" si="423">V343*X343*Y343*Z343</f>
        <v>1.077381645716706</v>
      </c>
      <c r="AB343" s="112">
        <f t="shared" ref="AB343:AB382" si="424">F343/F$74</f>
        <v>1.0773827322803027</v>
      </c>
      <c r="AC343" s="112"/>
      <c r="AD343" s="112">
        <f t="shared" ref="AD343:AD382" si="425">X343*Y343</f>
        <v>1.0988311194466165</v>
      </c>
      <c r="AE343" s="109"/>
      <c r="AG343" s="89"/>
      <c r="AI343" s="109">
        <f t="shared" si="384"/>
        <v>0.85033477379334055</v>
      </c>
      <c r="AJ343" s="109">
        <f t="shared" si="385"/>
        <v>0.14966522620665945</v>
      </c>
      <c r="AL343" s="109">
        <f t="shared" si="393"/>
        <v>0.84987175628980138</v>
      </c>
      <c r="AM343" s="109">
        <f t="shared" si="394"/>
        <v>0.15012768382213387</v>
      </c>
      <c r="AN343" s="109">
        <f t="shared" si="395"/>
        <v>0.9999994401119352</v>
      </c>
      <c r="AO343" s="109"/>
      <c r="AP343" s="109">
        <f t="shared" si="396"/>
        <v>0.8498722321231208</v>
      </c>
      <c r="AQ343" s="109">
        <f t="shared" si="397"/>
        <v>0.15012776787687931</v>
      </c>
      <c r="AT343" s="19">
        <f t="shared" ref="AT343:AT382" si="426">LN(P343/P342)</f>
        <v>-4.008425064749804E-3</v>
      </c>
      <c r="AU343" s="19">
        <f t="shared" ref="AU343:AU382" si="427">LN(Q343/Q342)</f>
        <v>-1.1505580216591487E-2</v>
      </c>
      <c r="AV343" s="19"/>
      <c r="AW343" s="19">
        <f t="shared" si="386"/>
        <v>0.38665656695798811</v>
      </c>
      <c r="AX343" s="19">
        <f t="shared" si="387"/>
        <v>0.61334343304201189</v>
      </c>
      <c r="AY343" s="19"/>
      <c r="AZ343" s="19">
        <f t="shared" si="400"/>
        <v>5.8054747081618278E-2</v>
      </c>
      <c r="BA343" s="19">
        <f t="shared" si="401"/>
        <v>-3.4938565096778361E-2</v>
      </c>
      <c r="BB343" s="19"/>
      <c r="BC343" s="19"/>
      <c r="BD343" s="19">
        <f t="shared" ref="BD343:BD382" si="428">LN(S343/S342)</f>
        <v>-1.451574530235619E-2</v>
      </c>
      <c r="BE343" s="19">
        <f t="shared" ref="BE343:BE382" si="429">LN(T343/T342)</f>
        <v>7.8718030191671826E-2</v>
      </c>
      <c r="BF343" s="19"/>
      <c r="BG343" s="19"/>
      <c r="BH343" s="19">
        <f t="shared" si="404"/>
        <v>0.99487919999604868</v>
      </c>
      <c r="BI343" s="19">
        <f t="shared" si="405"/>
        <v>0.99487919999604868</v>
      </c>
      <c r="BJ343" s="19">
        <f t="shared" si="411"/>
        <v>1.2381367674750381</v>
      </c>
      <c r="BK343" s="19"/>
      <c r="BL343" s="19">
        <f t="shared" si="406"/>
        <v>1.0450804506242612</v>
      </c>
      <c r="BM343" s="19">
        <f t="shared" si="407"/>
        <v>1.0450804506242612</v>
      </c>
      <c r="BN343" s="19">
        <f t="shared" si="412"/>
        <v>0.857333340700143</v>
      </c>
      <c r="BO343" s="19"/>
      <c r="BP343" s="19">
        <f t="shared" si="409"/>
        <v>0.99948136783947383</v>
      </c>
      <c r="BQ343" s="19">
        <f t="shared" si="408"/>
        <v>0.99948136783947383</v>
      </c>
      <c r="BR343" s="19">
        <f t="shared" si="413"/>
        <v>1.2816848094922493</v>
      </c>
      <c r="CD343" s="89"/>
    </row>
    <row r="344" spans="1:82" x14ac:dyDescent="0.2">
      <c r="A344" s="120" t="s">
        <v>557</v>
      </c>
      <c r="B344" s="86">
        <f t="shared" si="391"/>
        <v>1972</v>
      </c>
      <c r="D344" s="77">
        <f>Conversion_factors!$M34*D189+D267</f>
        <v>21564.462861708955</v>
      </c>
      <c r="E344" s="77">
        <f>Conversion_factors!$M34*E189+E267</f>
        <v>3671.103561292799</v>
      </c>
      <c r="F344" s="108">
        <f t="shared" si="414"/>
        <v>25235.566423001754</v>
      </c>
      <c r="G344" s="108"/>
      <c r="H344" s="126">
        <f>Manufacturing!CE28</f>
        <v>560813.62463999994</v>
      </c>
      <c r="I344" s="126">
        <f t="shared" si="410"/>
        <v>826383.65585399186</v>
      </c>
      <c r="J344" s="126">
        <f t="shared" si="392"/>
        <v>1387197.2804939919</v>
      </c>
      <c r="L344" s="79">
        <f t="shared" si="415"/>
        <v>38.452102292542754</v>
      </c>
      <c r="M344" s="79">
        <f t="shared" si="416"/>
        <v>4.442371936191126</v>
      </c>
      <c r="N344" s="79">
        <f t="shared" si="417"/>
        <v>18.191764630633624</v>
      </c>
      <c r="P344" s="261">
        <v>1.2177940901176352</v>
      </c>
      <c r="Q344" s="261">
        <v>1.1155435100310631</v>
      </c>
      <c r="R344" s="109">
        <v>1.0601656621257347</v>
      </c>
      <c r="S344" s="261">
        <v>1.3543482748469042</v>
      </c>
      <c r="T344" s="261">
        <v>0.95035796684991125</v>
      </c>
      <c r="V344" s="112">
        <f t="shared" si="418"/>
        <v>0.82542874320486581</v>
      </c>
      <c r="W344" s="113">
        <f t="shared" si="419"/>
        <v>1.3633079272515722</v>
      </c>
      <c r="X344" s="112">
        <f t="shared" si="420"/>
        <v>0.88670765269753027</v>
      </c>
      <c r="Y344" s="112">
        <f t="shared" si="421"/>
        <v>1.280663663793852</v>
      </c>
      <c r="Z344" s="112">
        <f t="shared" si="422"/>
        <v>1.2005438838781517</v>
      </c>
      <c r="AA344" s="112">
        <f t="shared" si="423"/>
        <v>1.1253125739532952</v>
      </c>
      <c r="AB344" s="112">
        <f t="shared" si="424"/>
        <v>1.1253135489924959</v>
      </c>
      <c r="AC344" s="112"/>
      <c r="AD344" s="112">
        <f t="shared" si="425"/>
        <v>1.1355742712176655</v>
      </c>
      <c r="AE344" s="109"/>
      <c r="AG344" s="89"/>
      <c r="AI344" s="109">
        <f t="shared" si="384"/>
        <v>0.85452660345492959</v>
      </c>
      <c r="AJ344" s="109">
        <f t="shared" si="385"/>
        <v>0.14547339654507044</v>
      </c>
      <c r="AL344" s="109">
        <f t="shared" si="393"/>
        <v>0.85242897084377622</v>
      </c>
      <c r="AM344" s="109">
        <f t="shared" si="394"/>
        <v>0.1475593881398703</v>
      </c>
      <c r="AN344" s="109">
        <f t="shared" si="395"/>
        <v>0.99998835898364646</v>
      </c>
      <c r="AO344" s="109"/>
      <c r="AP344" s="109">
        <f t="shared" si="396"/>
        <v>0.85243889409888285</v>
      </c>
      <c r="AQ344" s="109">
        <f t="shared" si="397"/>
        <v>0.14756110590111723</v>
      </c>
      <c r="AT344" s="19">
        <f t="shared" si="426"/>
        <v>-3.4716394713318222E-2</v>
      </c>
      <c r="AU344" s="19">
        <f t="shared" si="427"/>
        <v>-8.3988724102529149E-3</v>
      </c>
      <c r="AV344" s="19"/>
      <c r="AW344" s="19">
        <f t="shared" si="386"/>
        <v>0.40427820363105799</v>
      </c>
      <c r="AX344" s="19">
        <f t="shared" si="387"/>
        <v>0.59572179636894196</v>
      </c>
      <c r="AY344" s="19"/>
      <c r="AZ344" s="19">
        <f t="shared" si="400"/>
        <v>4.4566388663450258E-2</v>
      </c>
      <c r="BA344" s="19">
        <f t="shared" si="401"/>
        <v>-2.9151255244039481E-2</v>
      </c>
      <c r="BB344" s="19"/>
      <c r="BC344" s="19"/>
      <c r="BD344" s="19">
        <f t="shared" si="428"/>
        <v>-2.873916747053144E-3</v>
      </c>
      <c r="BE344" s="19">
        <f t="shared" si="429"/>
        <v>1.120077994737064E-2</v>
      </c>
      <c r="BF344" s="19"/>
      <c r="BG344" s="19"/>
      <c r="BH344" s="19">
        <f t="shared" si="404"/>
        <v>0.96963753554177179</v>
      </c>
      <c r="BI344" s="19">
        <f t="shared" si="405"/>
        <v>0.96467221564593808</v>
      </c>
      <c r="BJ344" s="19">
        <f t="shared" si="411"/>
        <v>1.2005438838781517</v>
      </c>
      <c r="BK344" s="19"/>
      <c r="BL344" s="19">
        <f t="shared" si="406"/>
        <v>1.0342624164988132</v>
      </c>
      <c r="BM344" s="19">
        <f t="shared" si="407"/>
        <v>1.0808874322983171</v>
      </c>
      <c r="BN344" s="19">
        <f t="shared" si="412"/>
        <v>0.88670765269753027</v>
      </c>
      <c r="BO344" s="19"/>
      <c r="BP344" s="19">
        <f t="shared" si="409"/>
        <v>0.9992032786135604</v>
      </c>
      <c r="BQ344" s="19">
        <f t="shared" si="408"/>
        <v>0.99868505965836818</v>
      </c>
      <c r="BR344" s="19">
        <f t="shared" si="413"/>
        <v>1.280663663793852</v>
      </c>
      <c r="CD344" s="89"/>
    </row>
    <row r="345" spans="1:82" x14ac:dyDescent="0.2">
      <c r="A345" s="120" t="s">
        <v>557</v>
      </c>
      <c r="B345" s="86">
        <f t="shared" si="391"/>
        <v>1973</v>
      </c>
      <c r="D345" s="77">
        <f>Conversion_factors!$M35*D190+D268</f>
        <v>22417.688412563883</v>
      </c>
      <c r="E345" s="77">
        <f>Conversion_factors!$M35*E190+E268</f>
        <v>3778.6970049232768</v>
      </c>
      <c r="F345" s="108">
        <f t="shared" si="414"/>
        <v>26196.385417487159</v>
      </c>
      <c r="G345" s="108"/>
      <c r="H345" s="126">
        <f>Manufacturing!CE29</f>
        <v>618768.75996000005</v>
      </c>
      <c r="I345" s="126">
        <f t="shared" si="410"/>
        <v>846447.1576413482</v>
      </c>
      <c r="J345" s="126">
        <f t="shared" si="392"/>
        <v>1465215.9176013484</v>
      </c>
      <c r="L345" s="79">
        <f t="shared" si="415"/>
        <v>36.229509088359698</v>
      </c>
      <c r="M345" s="79">
        <f t="shared" si="416"/>
        <v>4.4641853549992838</v>
      </c>
      <c r="N345" s="79">
        <f t="shared" si="417"/>
        <v>17.878856694631263</v>
      </c>
      <c r="P345" s="261">
        <v>1.1828593659540734</v>
      </c>
      <c r="Q345" s="261">
        <v>1.118821568088415</v>
      </c>
      <c r="R345" s="109">
        <v>1.0653714030961323</v>
      </c>
      <c r="S345" s="261">
        <v>1.3137529346492636</v>
      </c>
      <c r="T345" s="261">
        <v>0.95222637235747432</v>
      </c>
      <c r="V345" s="112">
        <f t="shared" si="418"/>
        <v>0.87185243973283821</v>
      </c>
      <c r="W345" s="113">
        <f t="shared" si="419"/>
        <v>1.3398583126422452</v>
      </c>
      <c r="X345" s="112">
        <f t="shared" si="420"/>
        <v>0.91632419841096358</v>
      </c>
      <c r="Y345" s="112">
        <f t="shared" si="421"/>
        <v>1.2481205534070869</v>
      </c>
      <c r="Z345" s="112">
        <f t="shared" si="422"/>
        <v>1.1715288971350972</v>
      </c>
      <c r="AA345" s="112">
        <f t="shared" si="423"/>
        <v>1.168158257420951</v>
      </c>
      <c r="AB345" s="112">
        <f t="shared" si="424"/>
        <v>1.1681587387734655</v>
      </c>
      <c r="AC345" s="112"/>
      <c r="AD345" s="112">
        <f t="shared" si="425"/>
        <v>1.1436830656209971</v>
      </c>
      <c r="AE345" s="109"/>
      <c r="AG345" s="89"/>
      <c r="AI345" s="109">
        <f t="shared" si="384"/>
        <v>0.85575502327123187</v>
      </c>
      <c r="AJ345" s="109">
        <f t="shared" si="385"/>
        <v>0.14424497672876815</v>
      </c>
      <c r="AL345" s="109">
        <f t="shared" si="393"/>
        <v>0.85514066630976104</v>
      </c>
      <c r="AM345" s="109">
        <f t="shared" si="394"/>
        <v>0.14485831853958755</v>
      </c>
      <c r="AN345" s="109">
        <f t="shared" si="395"/>
        <v>0.99999898484934857</v>
      </c>
      <c r="AO345" s="109"/>
      <c r="AP345" s="109">
        <f t="shared" si="396"/>
        <v>0.85514153440724672</v>
      </c>
      <c r="AQ345" s="109">
        <f t="shared" si="397"/>
        <v>0.14485846559275325</v>
      </c>
      <c r="AT345" s="19">
        <f t="shared" si="426"/>
        <v>-2.9106400493665509E-2</v>
      </c>
      <c r="AU345" s="19">
        <f t="shared" si="427"/>
        <v>2.9342209483709577E-3</v>
      </c>
      <c r="AV345" s="19"/>
      <c r="AW345" s="19">
        <f t="shared" si="386"/>
        <v>0.42230551315123838</v>
      </c>
      <c r="AX345" s="19">
        <f t="shared" si="387"/>
        <v>0.57769448684876157</v>
      </c>
      <c r="AY345" s="19"/>
      <c r="AZ345" s="19">
        <f t="shared" si="400"/>
        <v>4.3625753094879614E-2</v>
      </c>
      <c r="BA345" s="19">
        <f t="shared" si="401"/>
        <v>-3.0728614007145182E-2</v>
      </c>
      <c r="BB345" s="19"/>
      <c r="BC345" s="19"/>
      <c r="BD345" s="19">
        <f t="shared" si="428"/>
        <v>-3.043248364953877E-2</v>
      </c>
      <c r="BE345" s="19">
        <f t="shared" si="429"/>
        <v>1.9640717835068045E-3</v>
      </c>
      <c r="BF345" s="19"/>
      <c r="BG345" s="19"/>
      <c r="BH345" s="19">
        <f t="shared" si="404"/>
        <v>0.97583179829351474</v>
      </c>
      <c r="BI345" s="19">
        <f t="shared" si="405"/>
        <v>0.94135782295756498</v>
      </c>
      <c r="BJ345" s="19">
        <f t="shared" si="411"/>
        <v>1.1715288971350972</v>
      </c>
      <c r="BK345" s="19"/>
      <c r="BL345" s="19">
        <f t="shared" si="406"/>
        <v>1.0334005752891997</v>
      </c>
      <c r="BM345" s="19">
        <f t="shared" si="407"/>
        <v>1.1169896943599467</v>
      </c>
      <c r="BN345" s="19">
        <f t="shared" si="412"/>
        <v>0.91632419841096358</v>
      </c>
      <c r="BO345" s="19"/>
      <c r="BP345" s="19">
        <f t="shared" si="409"/>
        <v>0.97458887035932673</v>
      </c>
      <c r="BQ345" s="19">
        <f t="shared" si="408"/>
        <v>0.97330734413718589</v>
      </c>
      <c r="BR345" s="19">
        <f t="shared" si="413"/>
        <v>1.2481205534070869</v>
      </c>
      <c r="CD345" s="89"/>
    </row>
    <row r="346" spans="1:82" x14ac:dyDescent="0.2">
      <c r="A346" s="120" t="s">
        <v>557</v>
      </c>
      <c r="B346" s="86">
        <f t="shared" si="391"/>
        <v>1974</v>
      </c>
      <c r="D346" s="77">
        <f>Conversion_factors!$M36*D191+D269</f>
        <v>22484.121219039327</v>
      </c>
      <c r="E346" s="77">
        <f>Conversion_factors!$M36*E191+E269</f>
        <v>3693.191701316242</v>
      </c>
      <c r="F346" s="108">
        <f t="shared" si="414"/>
        <v>26177.312920355569</v>
      </c>
      <c r="G346" s="108"/>
      <c r="H346" s="126">
        <f>Manufacturing!CE30</f>
        <v>590489.54148000001</v>
      </c>
      <c r="I346" s="126">
        <f t="shared" si="410"/>
        <v>822658.01208612882</v>
      </c>
      <c r="J346" s="126">
        <f t="shared" si="392"/>
        <v>1413147.5535661289</v>
      </c>
      <c r="L346" s="79">
        <f t="shared" si="415"/>
        <v>38.077086281130804</v>
      </c>
      <c r="M346" s="79">
        <f t="shared" si="416"/>
        <v>4.4893402204287778</v>
      </c>
      <c r="N346" s="79">
        <f t="shared" si="417"/>
        <v>18.524118627454136</v>
      </c>
      <c r="P346" s="261">
        <v>1.1687296747203864</v>
      </c>
      <c r="Q346" s="261">
        <v>1.1403136963315574</v>
      </c>
      <c r="R346" s="109">
        <v>1.0713745754884489</v>
      </c>
      <c r="S346" s="261">
        <v>1.3974426759403704</v>
      </c>
      <c r="T346" s="261">
        <v>0.93954372286776089</v>
      </c>
      <c r="V346" s="112">
        <f t="shared" si="418"/>
        <v>0.84087002296294699</v>
      </c>
      <c r="W346" s="113">
        <f t="shared" si="419"/>
        <v>1.3882148479224872</v>
      </c>
      <c r="X346" s="112">
        <f t="shared" si="420"/>
        <v>0.90903205730731051</v>
      </c>
      <c r="Y346" s="112">
        <f t="shared" si="421"/>
        <v>1.3134693160878725</v>
      </c>
      <c r="Z346" s="112">
        <f t="shared" si="422"/>
        <v>1.1626724380465678</v>
      </c>
      <c r="AA346" s="112">
        <f t="shared" si="423"/>
        <v>1.1673077750166061</v>
      </c>
      <c r="AB346" s="112">
        <f t="shared" si="424"/>
        <v>1.1673082510500858</v>
      </c>
      <c r="AC346" s="112"/>
      <c r="AD346" s="112">
        <f t="shared" si="425"/>
        <v>1.193985714613385</v>
      </c>
      <c r="AE346" s="109"/>
      <c r="AG346" s="89"/>
      <c r="AI346" s="109">
        <f t="shared" si="384"/>
        <v>0.85891631763150134</v>
      </c>
      <c r="AJ346" s="109">
        <f t="shared" si="385"/>
        <v>0.14108368236849869</v>
      </c>
      <c r="AL346" s="109">
        <f t="shared" si="393"/>
        <v>0.85733469905128235</v>
      </c>
      <c r="AM346" s="109">
        <f t="shared" si="394"/>
        <v>0.14265849177239573</v>
      </c>
      <c r="AN346" s="109">
        <f t="shared" si="395"/>
        <v>0.9999931908236781</v>
      </c>
      <c r="AO346" s="109"/>
      <c r="AP346" s="109">
        <f t="shared" si="396"/>
        <v>0.85734053683416556</v>
      </c>
      <c r="AQ346" s="109">
        <f t="shared" si="397"/>
        <v>0.14265946316583442</v>
      </c>
      <c r="AT346" s="19">
        <f t="shared" si="426"/>
        <v>-1.2017287913892984E-2</v>
      </c>
      <c r="AU346" s="19">
        <f t="shared" si="427"/>
        <v>1.9027436737618246E-2</v>
      </c>
      <c r="AV346" s="19"/>
      <c r="AW346" s="19">
        <f t="shared" si="386"/>
        <v>0.41785412994550947</v>
      </c>
      <c r="AX346" s="19">
        <f t="shared" si="387"/>
        <v>0.58214587005449048</v>
      </c>
      <c r="AY346" s="19"/>
      <c r="AZ346" s="19">
        <f t="shared" si="400"/>
        <v>-1.0596616715427779E-2</v>
      </c>
      <c r="BA346" s="19">
        <f t="shared" si="401"/>
        <v>7.6758926955000136E-3</v>
      </c>
      <c r="BB346" s="19"/>
      <c r="BC346" s="19"/>
      <c r="BD346" s="19">
        <f t="shared" si="428"/>
        <v>6.1756029198360408E-2</v>
      </c>
      <c r="BE346" s="19">
        <f t="shared" si="429"/>
        <v>-1.3408436400278995E-2</v>
      </c>
      <c r="BF346" s="19"/>
      <c r="BG346" s="19"/>
      <c r="BH346" s="19">
        <f t="shared" si="404"/>
        <v>0.99244025554112447</v>
      </c>
      <c r="BI346" s="19">
        <f t="shared" si="405"/>
        <v>0.93424139837164244</v>
      </c>
      <c r="BJ346" s="19">
        <f t="shared" si="411"/>
        <v>1.1626724380465678</v>
      </c>
      <c r="BK346" s="19"/>
      <c r="BL346" s="19">
        <f t="shared" si="406"/>
        <v>0.99204196384172905</v>
      </c>
      <c r="BM346" s="19">
        <f t="shared" si="407"/>
        <v>1.1081006499838142</v>
      </c>
      <c r="BN346" s="19">
        <f t="shared" si="412"/>
        <v>0.90903205730731051</v>
      </c>
      <c r="BO346" s="19"/>
      <c r="BP346" s="19">
        <f t="shared" si="409"/>
        <v>1.0523577329949405</v>
      </c>
      <c r="BQ346" s="19">
        <f t="shared" si="408"/>
        <v>1.0242675101835355</v>
      </c>
      <c r="BR346" s="19">
        <f t="shared" si="413"/>
        <v>1.3134693160878725</v>
      </c>
      <c r="CD346" s="89"/>
    </row>
    <row r="347" spans="1:82" x14ac:dyDescent="0.2">
      <c r="A347" s="120" t="s">
        <v>557</v>
      </c>
      <c r="B347" s="86">
        <f t="shared" si="391"/>
        <v>1975</v>
      </c>
      <c r="D347" s="77">
        <f>Conversion_factors!$M37*D192+D270</f>
        <v>20679.095530859682</v>
      </c>
      <c r="E347" s="77">
        <f>Conversion_factors!$M37*E192+E270</f>
        <v>3562.6376660506712</v>
      </c>
      <c r="F347" s="108">
        <f t="shared" si="414"/>
        <v>24241.733196910354</v>
      </c>
      <c r="G347" s="108"/>
      <c r="H347" s="126">
        <f>Manufacturing!CE31</f>
        <v>549592.95803999994</v>
      </c>
      <c r="I347" s="126">
        <f t="shared" si="410"/>
        <v>772392.41802836617</v>
      </c>
      <c r="J347" s="126">
        <f t="shared" si="392"/>
        <v>1321985.3760683662</v>
      </c>
      <c r="L347" s="79">
        <f t="shared" si="415"/>
        <v>37.626201770501282</v>
      </c>
      <c r="M347" s="79">
        <f t="shared" si="416"/>
        <v>4.6124710482590903</v>
      </c>
      <c r="N347" s="79">
        <f t="shared" si="417"/>
        <v>18.337368654565736</v>
      </c>
      <c r="P347" s="261">
        <v>1.2141694221652279</v>
      </c>
      <c r="Q347" s="261">
        <v>1.1404524289599431</v>
      </c>
      <c r="R347" s="109">
        <v>1.1007595701466708</v>
      </c>
      <c r="S347" s="261">
        <v>1.3292151551425446</v>
      </c>
      <c r="T347" s="261">
        <v>0.96519551556440542</v>
      </c>
      <c r="V347" s="112">
        <f t="shared" si="418"/>
        <v>0.78662548063440318</v>
      </c>
      <c r="W347" s="113">
        <f t="shared" si="419"/>
        <v>1.374219629557357</v>
      </c>
      <c r="X347" s="112">
        <f t="shared" si="420"/>
        <v>0.90555483499335832</v>
      </c>
      <c r="Y347" s="112">
        <f t="shared" si="421"/>
        <v>1.2632705410573588</v>
      </c>
      <c r="Z347" s="112">
        <f t="shared" si="422"/>
        <v>1.201281263064244</v>
      </c>
      <c r="AA347" s="112">
        <f t="shared" si="423"/>
        <v>1.0809953748100207</v>
      </c>
      <c r="AB347" s="112">
        <f t="shared" si="424"/>
        <v>1.0809961765977874</v>
      </c>
      <c r="AC347" s="112"/>
      <c r="AD347" s="112">
        <f t="shared" si="425"/>
        <v>1.143960746359167</v>
      </c>
      <c r="AE347" s="109"/>
      <c r="AG347" s="89"/>
      <c r="AI347" s="109">
        <f t="shared" si="384"/>
        <v>0.85303700700308283</v>
      </c>
      <c r="AJ347" s="109">
        <f t="shared" si="385"/>
        <v>0.14696299299691717</v>
      </c>
      <c r="AL347" s="109">
        <f t="shared" si="393"/>
        <v>0.85597329711629744</v>
      </c>
      <c r="AM347" s="109">
        <f t="shared" si="394"/>
        <v>0.14400333505962945</v>
      </c>
      <c r="AN347" s="109">
        <f t="shared" si="395"/>
        <v>0.99997663217592692</v>
      </c>
      <c r="AO347" s="109"/>
      <c r="AP347" s="109">
        <f t="shared" si="396"/>
        <v>0.85599329981713534</v>
      </c>
      <c r="AQ347" s="109">
        <f t="shared" si="397"/>
        <v>0.14400670018286466</v>
      </c>
      <c r="AT347" s="19">
        <f t="shared" si="426"/>
        <v>3.8142829017174883E-2</v>
      </c>
      <c r="AU347" s="19">
        <f t="shared" si="427"/>
        <v>1.2165440990938761E-4</v>
      </c>
      <c r="AV347" s="19"/>
      <c r="AW347" s="19">
        <f t="shared" si="386"/>
        <v>0.41573300884349407</v>
      </c>
      <c r="AX347" s="19">
        <f t="shared" si="387"/>
        <v>0.58426699115650582</v>
      </c>
      <c r="AY347" s="19"/>
      <c r="AZ347" s="19">
        <f t="shared" si="400"/>
        <v>-5.0891516466691974E-3</v>
      </c>
      <c r="BA347" s="19">
        <f t="shared" si="401"/>
        <v>3.6370028326984344E-3</v>
      </c>
      <c r="BB347" s="19"/>
      <c r="BC347" s="19"/>
      <c r="BD347" s="19">
        <f t="shared" si="428"/>
        <v>-5.0055247065224642E-2</v>
      </c>
      <c r="BE347" s="19">
        <f t="shared" si="429"/>
        <v>2.6936331405253481E-2</v>
      </c>
      <c r="BF347" s="19"/>
      <c r="BG347" s="19"/>
      <c r="BH347" s="19">
        <f t="shared" si="404"/>
        <v>1.0332069667726396</v>
      </c>
      <c r="BI347" s="19">
        <f t="shared" si="405"/>
        <v>0.96526472144499387</v>
      </c>
      <c r="BJ347" s="19">
        <f t="shared" si="411"/>
        <v>1.201281263064244</v>
      </c>
      <c r="BK347" s="19"/>
      <c r="BL347" s="19">
        <f t="shared" si="406"/>
        <v>0.99617480782333223</v>
      </c>
      <c r="BM347" s="19">
        <f t="shared" si="407"/>
        <v>1.1038619520465356</v>
      </c>
      <c r="BN347" s="19">
        <f t="shared" si="412"/>
        <v>0.90555483499335832</v>
      </c>
      <c r="BO347" s="19"/>
      <c r="BP347" s="19">
        <f t="shared" si="409"/>
        <v>0.96178153960990176</v>
      </c>
      <c r="BQ347" s="19">
        <f t="shared" si="408"/>
        <v>0.98512158291672147</v>
      </c>
      <c r="BR347" s="19">
        <f t="shared" si="413"/>
        <v>1.2632705410573588</v>
      </c>
      <c r="CD347" s="89"/>
    </row>
    <row r="348" spans="1:82" x14ac:dyDescent="0.2">
      <c r="A348" s="120" t="s">
        <v>557</v>
      </c>
      <c r="B348" s="86">
        <f t="shared" si="391"/>
        <v>1976</v>
      </c>
      <c r="D348" s="77">
        <f>Conversion_factors!$M38*D193+D271</f>
        <v>21762.758756331561</v>
      </c>
      <c r="E348" s="77">
        <f>Conversion_factors!$M38*E193+E271</f>
        <v>3686.9944859486172</v>
      </c>
      <c r="F348" s="108">
        <f t="shared" si="414"/>
        <v>25449.753242280178</v>
      </c>
      <c r="G348" s="108"/>
      <c r="H348" s="126">
        <f>Manufacturing!CE32</f>
        <v>608207.20944000001</v>
      </c>
      <c r="I348" s="126">
        <f t="shared" si="410"/>
        <v>806266.70006752224</v>
      </c>
      <c r="J348" s="126">
        <f t="shared" si="392"/>
        <v>1414473.9095075224</v>
      </c>
      <c r="L348" s="79">
        <f t="shared" si="415"/>
        <v>35.781816490418414</v>
      </c>
      <c r="M348" s="79">
        <f t="shared" si="416"/>
        <v>4.5729216965550519</v>
      </c>
      <c r="N348" s="79">
        <f t="shared" si="417"/>
        <v>17.992380821743843</v>
      </c>
      <c r="P348" s="261">
        <v>1.1626493145557035</v>
      </c>
      <c r="Q348" s="261">
        <v>1.1476693929962554</v>
      </c>
      <c r="R348" s="109">
        <v>1.0913211743441118</v>
      </c>
      <c r="S348" s="261">
        <v>1.3200729788344179</v>
      </c>
      <c r="T348" s="261">
        <v>0.95090204635933206</v>
      </c>
      <c r="V348" s="112">
        <f t="shared" si="418"/>
        <v>0.84165924907601775</v>
      </c>
      <c r="W348" s="113">
        <f t="shared" si="419"/>
        <v>1.3483659173507119</v>
      </c>
      <c r="X348" s="112">
        <f t="shared" si="420"/>
        <v>0.92865632459010772</v>
      </c>
      <c r="Y348" s="112">
        <f t="shared" si="421"/>
        <v>1.2531149775062658</v>
      </c>
      <c r="Z348" s="112">
        <f t="shared" si="422"/>
        <v>1.1586748741889488</v>
      </c>
      <c r="AA348" s="112">
        <f t="shared" si="423"/>
        <v>1.1348640306502673</v>
      </c>
      <c r="AB348" s="112">
        <f t="shared" si="424"/>
        <v>1.1348646454770959</v>
      </c>
      <c r="AC348" s="112"/>
      <c r="AD348" s="112">
        <f t="shared" si="425"/>
        <v>1.1637131492997843</v>
      </c>
      <c r="AE348" s="109"/>
      <c r="AG348" s="89"/>
      <c r="AI348" s="109">
        <f t="shared" si="384"/>
        <v>0.85512651337525192</v>
      </c>
      <c r="AJ348" s="109">
        <f t="shared" si="385"/>
        <v>0.14487348662474811</v>
      </c>
      <c r="AL348" s="109">
        <f t="shared" si="393"/>
        <v>0.85408133419183629</v>
      </c>
      <c r="AM348" s="109">
        <f t="shared" si="394"/>
        <v>0.14591574635024127</v>
      </c>
      <c r="AN348" s="109">
        <f t="shared" si="395"/>
        <v>0.99999708054207759</v>
      </c>
      <c r="AO348" s="109"/>
      <c r="AP348" s="109">
        <f t="shared" si="396"/>
        <v>0.85408382765363333</v>
      </c>
      <c r="AQ348" s="109">
        <f t="shared" si="397"/>
        <v>0.14591617234636664</v>
      </c>
      <c r="AT348" s="19">
        <f t="shared" si="426"/>
        <v>-4.3358947013254649E-2</v>
      </c>
      <c r="AU348" s="19">
        <f t="shared" si="427"/>
        <v>6.3082200427294613E-3</v>
      </c>
      <c r="AV348" s="19"/>
      <c r="AW348" s="19">
        <f t="shared" si="386"/>
        <v>0.4299882842319514</v>
      </c>
      <c r="AX348" s="19">
        <f t="shared" si="387"/>
        <v>0.57001171576804854</v>
      </c>
      <c r="AY348" s="19"/>
      <c r="AZ348" s="19">
        <f t="shared" si="400"/>
        <v>3.3714713793059368E-2</v>
      </c>
      <c r="BA348" s="19">
        <f t="shared" si="401"/>
        <v>-2.4701140396282767E-2</v>
      </c>
      <c r="BB348" s="19"/>
      <c r="BC348" s="19"/>
      <c r="BD348" s="19">
        <f t="shared" si="428"/>
        <v>-6.9016370697075387E-3</v>
      </c>
      <c r="BE348" s="19">
        <f t="shared" si="429"/>
        <v>-1.491963105271382E-2</v>
      </c>
      <c r="BF348" s="19"/>
      <c r="BG348" s="19"/>
      <c r="BH348" s="19">
        <f t="shared" si="404"/>
        <v>0.96453254522041398</v>
      </c>
      <c r="BI348" s="19">
        <f t="shared" si="405"/>
        <v>0.93102923858681386</v>
      </c>
      <c r="BJ348" s="19">
        <f t="shared" si="411"/>
        <v>1.1586748741889488</v>
      </c>
      <c r="BK348" s="19"/>
      <c r="BL348" s="19">
        <f t="shared" si="406"/>
        <v>1.0255108677067788</v>
      </c>
      <c r="BM348" s="19">
        <f t="shared" si="407"/>
        <v>1.1320224282717413</v>
      </c>
      <c r="BN348" s="19">
        <f t="shared" si="412"/>
        <v>0.92865632459010772</v>
      </c>
      <c r="BO348" s="19"/>
      <c r="BP348" s="19">
        <f t="shared" si="409"/>
        <v>0.99196089576933155</v>
      </c>
      <c r="BQ348" s="19">
        <f t="shared" si="408"/>
        <v>0.97720208783177287</v>
      </c>
      <c r="BR348" s="19">
        <f t="shared" si="413"/>
        <v>1.2531149775062658</v>
      </c>
      <c r="CD348" s="89"/>
    </row>
    <row r="349" spans="1:82" x14ac:dyDescent="0.2">
      <c r="A349" s="120" t="s">
        <v>557</v>
      </c>
      <c r="B349" s="86">
        <f t="shared" si="391"/>
        <v>1977</v>
      </c>
      <c r="D349" s="77">
        <f>Conversion_factors!$M39*D194+D272</f>
        <v>22194.46411891481</v>
      </c>
      <c r="E349" s="77">
        <f>Conversion_factors!$M39*E194+E272</f>
        <v>3740.7318989638534</v>
      </c>
      <c r="F349" s="108">
        <f>D349+E349</f>
        <v>25935.196017878661</v>
      </c>
      <c r="G349" s="108"/>
      <c r="H349" s="126">
        <f>Manufacturing!CE33</f>
        <v>656197.13736000005</v>
      </c>
      <c r="I349" s="126">
        <f t="shared" si="410"/>
        <v>821855.50139816408</v>
      </c>
      <c r="J349" s="126">
        <f t="shared" si="392"/>
        <v>1478052.6387581641</v>
      </c>
      <c r="L349" s="79">
        <f>D349/H349*1000</f>
        <v>33.822860319396028</v>
      </c>
      <c r="M349" s="79">
        <f>E349/I349*1000</f>
        <v>4.5515688495118836</v>
      </c>
      <c r="N349" s="79">
        <f>F349/J349*1000</f>
        <v>17.546868993562359</v>
      </c>
      <c r="P349" s="261">
        <v>1.113791955686297</v>
      </c>
      <c r="Q349" s="261">
        <v>1.1329334972304328</v>
      </c>
      <c r="R349" s="110">
        <v>1.0862253481618491</v>
      </c>
      <c r="S349" s="261">
        <v>1.3025386103297014</v>
      </c>
      <c r="T349" s="261">
        <v>0.95877238233067852</v>
      </c>
      <c r="V349" s="112">
        <f t="shared" si="418"/>
        <v>0.87949071783526389</v>
      </c>
      <c r="W349" s="113">
        <f t="shared" si="419"/>
        <v>1.3149788425189832</v>
      </c>
      <c r="X349" s="112">
        <f t="shared" si="420"/>
        <v>0.95099288931037973</v>
      </c>
      <c r="Y349" s="112">
        <f t="shared" si="421"/>
        <v>1.2403393395313478</v>
      </c>
      <c r="Z349" s="112">
        <f t="shared" si="422"/>
        <v>1.1148098249686811</v>
      </c>
      <c r="AA349" s="112">
        <f t="shared" si="423"/>
        <v>1.156511180978826</v>
      </c>
      <c r="AB349" s="112">
        <f t="shared" si="424"/>
        <v>1.1565116861452054</v>
      </c>
      <c r="AC349" s="112"/>
      <c r="AD349" s="112">
        <f t="shared" si="425"/>
        <v>1.1795538922262445</v>
      </c>
      <c r="AE349" s="109"/>
      <c r="AG349" s="89"/>
      <c r="AI349" s="109">
        <f t="shared" si="384"/>
        <v>0.8557661990915687</v>
      </c>
      <c r="AJ349" s="109">
        <f t="shared" si="385"/>
        <v>0.14423380090843138</v>
      </c>
      <c r="AL349" s="109">
        <f t="shared" si="393"/>
        <v>0.85544631637130542</v>
      </c>
      <c r="AM349" s="109">
        <f t="shared" si="394"/>
        <v>0.14455340786895782</v>
      </c>
      <c r="AN349" s="109">
        <f t="shared" si="395"/>
        <v>0.99999972424026318</v>
      </c>
      <c r="AO349" s="109"/>
      <c r="AP349" s="109">
        <f t="shared" si="396"/>
        <v>0.85544655226902155</v>
      </c>
      <c r="AQ349" s="109">
        <f t="shared" si="397"/>
        <v>0.14455344773097853</v>
      </c>
      <c r="AT349" s="19">
        <f t="shared" si="426"/>
        <v>-4.2930923116653585E-2</v>
      </c>
      <c r="AU349" s="19">
        <f t="shared" si="427"/>
        <v>-1.2922987081500347E-2</v>
      </c>
      <c r="AV349" s="19"/>
      <c r="AW349" s="19">
        <f>H349/J349</f>
        <v>0.44396060069371157</v>
      </c>
      <c r="AX349" s="19">
        <f t="shared" si="387"/>
        <v>0.55603939930628843</v>
      </c>
      <c r="AY349" s="19"/>
      <c r="AZ349" s="19">
        <f>LN(AW349/AW348)</f>
        <v>3.1977858974299521E-2</v>
      </c>
      <c r="BA349" s="19">
        <f>LN(AX349/AX348)</f>
        <v>-2.4817760794743311E-2</v>
      </c>
      <c r="BB349" s="19"/>
      <c r="BC349" s="19"/>
      <c r="BD349" s="19">
        <f t="shared" si="428"/>
        <v>-1.3371884612376879E-2</v>
      </c>
      <c r="BE349" s="19">
        <f t="shared" si="429"/>
        <v>8.2426411675387851E-3</v>
      </c>
      <c r="BF349" s="19"/>
      <c r="BG349" s="19"/>
      <c r="BH349" s="19">
        <f t="shared" si="404"/>
        <v>0.96214205537945019</v>
      </c>
      <c r="BI349" s="19">
        <f t="shared" si="405"/>
        <v>0.8957823852322816</v>
      </c>
      <c r="BJ349" s="19">
        <f t="shared" si="411"/>
        <v>1.1148098249686811</v>
      </c>
      <c r="BK349" s="19"/>
      <c r="BL349" s="19">
        <f t="shared" si="406"/>
        <v>1.0240525629652402</v>
      </c>
      <c r="BM349" s="19">
        <f t="shared" si="407"/>
        <v>1.1592504690058114</v>
      </c>
      <c r="BN349" s="19">
        <f t="shared" si="412"/>
        <v>0.95099288931037973</v>
      </c>
      <c r="BO349" s="19"/>
      <c r="BP349" s="19">
        <f t="shared" si="409"/>
        <v>0.98980489563667828</v>
      </c>
      <c r="BQ349" s="19">
        <f t="shared" si="408"/>
        <v>0.96723941056227203</v>
      </c>
      <c r="BR349" s="19">
        <f t="shared" si="413"/>
        <v>1.2403393395313478</v>
      </c>
      <c r="CD349" s="89"/>
    </row>
    <row r="350" spans="1:82" x14ac:dyDescent="0.2">
      <c r="A350" s="120" t="s">
        <v>557</v>
      </c>
      <c r="B350" s="86">
        <f t="shared" si="391"/>
        <v>1978</v>
      </c>
      <c r="D350" s="77">
        <f>Conversion_factors!$M40*D195+D273</f>
        <v>22513.387212443868</v>
      </c>
      <c r="E350" s="77">
        <f>Conversion_factors!$M40*E195+E273</f>
        <v>4048.8205561075233</v>
      </c>
      <c r="F350" s="108">
        <f t="shared" ref="F350:F356" si="430">D350+E350</f>
        <v>26562.20776855139</v>
      </c>
      <c r="G350" s="108"/>
      <c r="H350" s="126">
        <f>Manufacturing!CE34</f>
        <v>690110.22900000005</v>
      </c>
      <c r="I350" s="126">
        <f t="shared" si="410"/>
        <v>861694.48735614284</v>
      </c>
      <c r="J350" s="126">
        <f t="shared" si="392"/>
        <v>1551804.7163561429</v>
      </c>
      <c r="L350" s="79">
        <f t="shared" ref="L350:L356" si="431">D350/H350*1000</f>
        <v>32.622885832407889</v>
      </c>
      <c r="M350" s="79">
        <f t="shared" ref="M350:M356" si="432">E350/I350*1000</f>
        <v>4.6986729235441018</v>
      </c>
      <c r="N350" s="79">
        <f t="shared" ref="N350:N356" si="433">F350/J350*1000</f>
        <v>17.116978372718968</v>
      </c>
      <c r="P350" s="261">
        <v>1.0949913370124575</v>
      </c>
      <c r="Q350" s="261">
        <v>1.1903909741407082</v>
      </c>
      <c r="R350" s="110">
        <v>1.1213315234861683</v>
      </c>
      <c r="S350" s="261">
        <v>1.277897539508499</v>
      </c>
      <c r="T350" s="261">
        <v>0.94198590870164245</v>
      </c>
      <c r="V350" s="112">
        <f t="shared" si="418"/>
        <v>0.92337566886311528</v>
      </c>
      <c r="W350" s="113">
        <f t="shared" si="419"/>
        <v>1.282762435636718</v>
      </c>
      <c r="X350" s="112">
        <f t="shared" si="420"/>
        <v>0.95217669759832391</v>
      </c>
      <c r="Y350" s="112">
        <f t="shared" si="421"/>
        <v>1.2171340321281665</v>
      </c>
      <c r="Z350" s="112">
        <f t="shared" si="422"/>
        <v>1.1068533428704326</v>
      </c>
      <c r="AA350" s="112">
        <f t="shared" si="423"/>
        <v>1.1844710824878202</v>
      </c>
      <c r="AB350" s="112">
        <f t="shared" si="424"/>
        <v>1.1844716219985334</v>
      </c>
      <c r="AC350" s="112"/>
      <c r="AD350" s="112">
        <f t="shared" si="425"/>
        <v>1.1589266632463298</v>
      </c>
      <c r="AE350" s="109"/>
      <c r="AG350" s="89"/>
      <c r="AI350" s="109">
        <f t="shared" si="384"/>
        <v>0.84757213739961901</v>
      </c>
      <c r="AJ350" s="109">
        <f t="shared" si="385"/>
        <v>0.15242786260038096</v>
      </c>
      <c r="AL350" s="109">
        <f t="shared" si="393"/>
        <v>0.85166259849371651</v>
      </c>
      <c r="AM350" s="109">
        <f t="shared" si="394"/>
        <v>0.14829310285282968</v>
      </c>
      <c r="AN350" s="109">
        <f t="shared" si="395"/>
        <v>0.99995570134654621</v>
      </c>
      <c r="AO350" s="109"/>
      <c r="AP350" s="109">
        <f t="shared" si="396"/>
        <v>0.85170032767137849</v>
      </c>
      <c r="AQ350" s="109">
        <f t="shared" si="397"/>
        <v>0.14829967232862148</v>
      </c>
      <c r="AT350" s="19">
        <f t="shared" si="426"/>
        <v>-1.7023917910214272E-2</v>
      </c>
      <c r="AU350" s="19">
        <f t="shared" si="427"/>
        <v>4.9471518715603346E-2</v>
      </c>
      <c r="AV350" s="19"/>
      <c r="AW350" s="19">
        <f t="shared" si="386"/>
        <v>0.44471460985147443</v>
      </c>
      <c r="AX350" s="19">
        <f t="shared" si="387"/>
        <v>0.55528539014852552</v>
      </c>
      <c r="AY350" s="19"/>
      <c r="AZ350" s="19">
        <f t="shared" si="400"/>
        <v>1.6969289336547485E-3</v>
      </c>
      <c r="BA350" s="19">
        <f t="shared" si="401"/>
        <v>-1.3569557353814447E-3</v>
      </c>
      <c r="BB350" s="19"/>
      <c r="BC350" s="19"/>
      <c r="BD350" s="19">
        <f t="shared" si="428"/>
        <v>-1.9098957240611017E-2</v>
      </c>
      <c r="BE350" s="19">
        <f t="shared" si="429"/>
        <v>-1.7663382185293806E-2</v>
      </c>
      <c r="BF350" s="19"/>
      <c r="BG350" s="19"/>
      <c r="BH350" s="19">
        <f t="shared" si="404"/>
        <v>0.99286292431225021</v>
      </c>
      <c r="BI350" s="19">
        <f t="shared" si="405"/>
        <v>0.88938911854912572</v>
      </c>
      <c r="BJ350" s="19">
        <f t="shared" si="411"/>
        <v>1.1068533428704326</v>
      </c>
      <c r="BK350" s="19"/>
      <c r="BL350" s="19">
        <f t="shared" si="406"/>
        <v>1.0012448129752081</v>
      </c>
      <c r="BM350" s="19">
        <f t="shared" si="407"/>
        <v>1.1606935190311458</v>
      </c>
      <c r="BN350" s="19">
        <f t="shared" si="412"/>
        <v>0.95217669759832391</v>
      </c>
      <c r="BO350" s="19"/>
      <c r="BP350" s="19">
        <f t="shared" si="409"/>
        <v>0.98129116229438529</v>
      </c>
      <c r="BQ350" s="19">
        <f t="shared" si="408"/>
        <v>0.94914348540758808</v>
      </c>
      <c r="BR350" s="19">
        <f t="shared" si="413"/>
        <v>1.2171340321281665</v>
      </c>
      <c r="CD350" s="89"/>
    </row>
    <row r="351" spans="1:82" x14ac:dyDescent="0.2">
      <c r="A351" s="120" t="s">
        <v>557</v>
      </c>
      <c r="B351" s="86">
        <f t="shared" si="391"/>
        <v>1979</v>
      </c>
      <c r="D351" s="77">
        <f>Conversion_factors!$M41*D196+D274</f>
        <v>22488.421136878769</v>
      </c>
      <c r="E351" s="77">
        <f>Conversion_factors!$M41*E196+E274</f>
        <v>3803.6261481861088</v>
      </c>
      <c r="F351" s="108">
        <f t="shared" si="430"/>
        <v>26292.047285064877</v>
      </c>
      <c r="G351" s="108"/>
      <c r="H351" s="126">
        <f>Manufacturing!CE35</f>
        <v>714199.35239999997</v>
      </c>
      <c r="I351" s="126">
        <f t="shared" si="410"/>
        <v>882564.40016461432</v>
      </c>
      <c r="J351" s="126">
        <f t="shared" si="392"/>
        <v>1596763.7525646142</v>
      </c>
      <c r="L351" s="79">
        <f t="shared" si="431"/>
        <v>31.487596651143043</v>
      </c>
      <c r="M351" s="79">
        <f t="shared" si="432"/>
        <v>4.3097434560884889</v>
      </c>
      <c r="N351" s="79">
        <f t="shared" si="433"/>
        <v>16.465834249328598</v>
      </c>
      <c r="P351" s="261">
        <v>1.0649770637258216</v>
      </c>
      <c r="Q351" s="261">
        <v>1.063355746438247</v>
      </c>
      <c r="R351" s="110">
        <v>1.0285140664366761</v>
      </c>
      <c r="S351" s="261">
        <v>1.268187829821908</v>
      </c>
      <c r="T351" s="261">
        <v>0.9672342204212705</v>
      </c>
      <c r="V351" s="112">
        <f t="shared" si="418"/>
        <v>0.95012779797631908</v>
      </c>
      <c r="W351" s="113">
        <f t="shared" si="419"/>
        <v>1.2339650834707534</v>
      </c>
      <c r="X351" s="112">
        <f t="shared" si="420"/>
        <v>0.95619270207434004</v>
      </c>
      <c r="Y351" s="112">
        <f t="shared" si="421"/>
        <v>1.2140148732002187</v>
      </c>
      <c r="Z351" s="112">
        <f t="shared" si="422"/>
        <v>1.0629999032005377</v>
      </c>
      <c r="AA351" s="112">
        <f t="shared" si="423"/>
        <v>1.1724239501724216</v>
      </c>
      <c r="AB351" s="112">
        <f t="shared" si="424"/>
        <v>1.1724245275377316</v>
      </c>
      <c r="AC351" s="112"/>
      <c r="AD351" s="112">
        <f t="shared" si="425"/>
        <v>1.1608321619637545</v>
      </c>
      <c r="AE351" s="109"/>
      <c r="AG351" s="89"/>
      <c r="AI351" s="109">
        <f t="shared" si="384"/>
        <v>0.85533168615793775</v>
      </c>
      <c r="AJ351" s="109">
        <f t="shared" si="385"/>
        <v>0.14466831384206236</v>
      </c>
      <c r="AL351" s="109">
        <f t="shared" si="393"/>
        <v>0.85144601881235349</v>
      </c>
      <c r="AM351" s="109">
        <f t="shared" si="394"/>
        <v>0.14851430479893563</v>
      </c>
      <c r="AN351" s="109">
        <f t="shared" si="395"/>
        <v>0.99996032361128906</v>
      </c>
      <c r="AO351" s="109"/>
      <c r="AP351" s="109">
        <f t="shared" si="396"/>
        <v>0.85147980245597521</v>
      </c>
      <c r="AQ351" s="109">
        <f t="shared" si="397"/>
        <v>0.14852019754402482</v>
      </c>
      <c r="AT351" s="19">
        <f t="shared" si="426"/>
        <v>-2.7793189311223012E-2</v>
      </c>
      <c r="AU351" s="19">
        <f t="shared" si="427"/>
        <v>-0.11285209679928535</v>
      </c>
      <c r="AV351" s="19"/>
      <c r="AW351" s="19">
        <f t="shared" si="386"/>
        <v>0.44727928677796019</v>
      </c>
      <c r="AX351" s="19">
        <f t="shared" si="387"/>
        <v>0.55272071322203986</v>
      </c>
      <c r="AY351" s="19"/>
      <c r="AZ351" s="19">
        <f t="shared" si="400"/>
        <v>5.7504518887471281E-3</v>
      </c>
      <c r="BA351" s="19">
        <f t="shared" si="401"/>
        <v>-4.6293635007657328E-3</v>
      </c>
      <c r="BB351" s="19"/>
      <c r="BC351" s="19"/>
      <c r="BD351" s="19">
        <f t="shared" si="428"/>
        <v>-7.6272043936633487E-3</v>
      </c>
      <c r="BE351" s="19">
        <f t="shared" si="429"/>
        <v>2.6450364040961575E-2</v>
      </c>
      <c r="BF351" s="19"/>
      <c r="BG351" s="19"/>
      <c r="BH351" s="19">
        <f t="shared" si="404"/>
        <v>0.96038008110797368</v>
      </c>
      <c r="BI351" s="19">
        <f t="shared" si="405"/>
        <v>0.8541515938087586</v>
      </c>
      <c r="BJ351" s="19">
        <f t="shared" si="411"/>
        <v>1.0629999032005377</v>
      </c>
      <c r="BK351" s="19"/>
      <c r="BL351" s="19">
        <f t="shared" si="406"/>
        <v>1.0042177092614697</v>
      </c>
      <c r="BM351" s="19">
        <f t="shared" si="407"/>
        <v>1.1655889868360914</v>
      </c>
      <c r="BN351" s="19">
        <f t="shared" si="412"/>
        <v>0.95619270207434004</v>
      </c>
      <c r="BO351" s="19"/>
      <c r="BP351" s="19">
        <f t="shared" si="409"/>
        <v>0.99743729215878218</v>
      </c>
      <c r="BQ351" s="19">
        <f t="shared" si="408"/>
        <v>0.94671110795509328</v>
      </c>
      <c r="BR351" s="19">
        <f t="shared" si="413"/>
        <v>1.2140148732002187</v>
      </c>
      <c r="CD351" s="89"/>
    </row>
    <row r="352" spans="1:82" x14ac:dyDescent="0.2">
      <c r="A352" s="120" t="s">
        <v>557</v>
      </c>
      <c r="B352" s="86">
        <f t="shared" si="391"/>
        <v>1980</v>
      </c>
      <c r="D352" s="77">
        <f>Conversion_factors!$M42*D197+D275</f>
        <v>20955.296190191548</v>
      </c>
      <c r="E352" s="77">
        <f>Conversion_factors!$M42*E197+E275</f>
        <v>3870.6015473515181</v>
      </c>
      <c r="F352" s="108">
        <f t="shared" si="430"/>
        <v>24825.897737543066</v>
      </c>
      <c r="G352" s="108"/>
      <c r="H352" s="126">
        <f>Manufacturing!CE36</f>
        <v>677037.76008000004</v>
      </c>
      <c r="I352" s="126">
        <f t="shared" si="410"/>
        <v>875652.54369426053</v>
      </c>
      <c r="J352" s="126">
        <f t="shared" si="392"/>
        <v>1552690.3037742605</v>
      </c>
      <c r="L352" s="79">
        <f t="shared" si="431"/>
        <v>30.951443812698763</v>
      </c>
      <c r="M352" s="79">
        <f t="shared" si="432"/>
        <v>4.4202481626125012</v>
      </c>
      <c r="N352" s="79">
        <f t="shared" si="433"/>
        <v>15.988956508066407</v>
      </c>
      <c r="P352" s="261">
        <v>1.074506988623825</v>
      </c>
      <c r="Q352" s="261">
        <v>1.1083035987876499</v>
      </c>
      <c r="R352" s="110">
        <v>1.0548858554365155</v>
      </c>
      <c r="S352" s="261">
        <v>1.2355372012512429</v>
      </c>
      <c r="T352" s="261">
        <v>0.95180224677645453</v>
      </c>
      <c r="V352" s="112">
        <f t="shared" si="418"/>
        <v>0.92390262297397863</v>
      </c>
      <c r="W352" s="113">
        <f t="shared" si="419"/>
        <v>1.1982274176536729</v>
      </c>
      <c r="X352" s="112">
        <f t="shared" si="420"/>
        <v>0.93857301303113716</v>
      </c>
      <c r="Y352" s="112">
        <f t="shared" si="421"/>
        <v>1.1845371379716254</v>
      </c>
      <c r="Z352" s="112">
        <f t="shared" si="422"/>
        <v>1.077760234111689</v>
      </c>
      <c r="AA352" s="112">
        <f t="shared" si="423"/>
        <v>1.1070445536787452</v>
      </c>
      <c r="AB352" s="112">
        <f t="shared" si="424"/>
        <v>1.1070454540895653</v>
      </c>
      <c r="AC352" s="112"/>
      <c r="AD352" s="112">
        <f t="shared" si="425"/>
        <v>1.1117745906333083</v>
      </c>
      <c r="AE352" s="109"/>
      <c r="AG352" s="89"/>
      <c r="AI352" s="109">
        <f t="shared" si="384"/>
        <v>0.84409016792580338</v>
      </c>
      <c r="AJ352" s="109">
        <f t="shared" si="385"/>
        <v>0.15590983207419665</v>
      </c>
      <c r="AL352" s="109">
        <f t="shared" si="393"/>
        <v>0.84969853329685741</v>
      </c>
      <c r="AM352" s="109">
        <f t="shared" si="394"/>
        <v>0.15021897532319647</v>
      </c>
      <c r="AN352" s="109">
        <f t="shared" si="395"/>
        <v>0.99991750862005391</v>
      </c>
      <c r="AO352" s="109"/>
      <c r="AP352" s="109">
        <f t="shared" si="396"/>
        <v>0.84976863188393637</v>
      </c>
      <c r="AQ352" s="109">
        <f t="shared" si="397"/>
        <v>0.15023136811606355</v>
      </c>
      <c r="AT352" s="19">
        <f t="shared" si="426"/>
        <v>8.9086786280470343E-3</v>
      </c>
      <c r="AU352" s="19">
        <f t="shared" si="427"/>
        <v>4.1400850856713856E-2</v>
      </c>
      <c r="AV352" s="19"/>
      <c r="AW352" s="19">
        <f t="shared" si="386"/>
        <v>0.43604172605075525</v>
      </c>
      <c r="AX352" s="19">
        <f t="shared" si="387"/>
        <v>0.5639582739492448</v>
      </c>
      <c r="AY352" s="19"/>
      <c r="AZ352" s="19">
        <f t="shared" si="400"/>
        <v>-2.5445261419756813E-2</v>
      </c>
      <c r="BA352" s="19">
        <f t="shared" si="401"/>
        <v>2.012743183622636E-2</v>
      </c>
      <c r="BB352" s="19"/>
      <c r="BC352" s="19"/>
      <c r="BD352" s="19">
        <f t="shared" si="428"/>
        <v>-2.6083119545662295E-2</v>
      </c>
      <c r="BE352" s="19">
        <f t="shared" si="429"/>
        <v>-1.6083390350545217E-2</v>
      </c>
      <c r="BF352" s="19"/>
      <c r="BG352" s="19"/>
      <c r="BH352" s="19">
        <f t="shared" si="404"/>
        <v>1.0138855430435223</v>
      </c>
      <c r="BI352" s="19">
        <f t="shared" si="405"/>
        <v>0.86601195253028329</v>
      </c>
      <c r="BJ352" s="19">
        <f t="shared" si="411"/>
        <v>1.077760234111689</v>
      </c>
      <c r="BK352" s="19"/>
      <c r="BL352" s="19">
        <f t="shared" si="406"/>
        <v>0.98157307726258614</v>
      </c>
      <c r="BM352" s="19">
        <f t="shared" si="407"/>
        <v>1.1441107686320822</v>
      </c>
      <c r="BN352" s="19">
        <f t="shared" si="412"/>
        <v>0.93857301303113716</v>
      </c>
      <c r="BO352" s="19"/>
      <c r="BP352" s="19">
        <f t="shared" si="409"/>
        <v>0.97571880223272056</v>
      </c>
      <c r="BQ352" s="19">
        <f t="shared" si="408"/>
        <v>0.9237238283143554</v>
      </c>
      <c r="BR352" s="19">
        <f t="shared" si="413"/>
        <v>1.1845371379716254</v>
      </c>
      <c r="CD352" s="89"/>
    </row>
    <row r="353" spans="1:82" x14ac:dyDescent="0.2">
      <c r="A353" s="120" t="s">
        <v>557</v>
      </c>
      <c r="B353" s="86">
        <f t="shared" si="391"/>
        <v>1981</v>
      </c>
      <c r="D353" s="77">
        <f>Conversion_factors!$M43*D198+D276</f>
        <v>20365.248348512854</v>
      </c>
      <c r="E353" s="77">
        <f>Conversion_factors!$M43*E198+E276</f>
        <v>3883.3523110176411</v>
      </c>
      <c r="F353" s="108">
        <f t="shared" si="430"/>
        <v>24248.600659530493</v>
      </c>
      <c r="G353" s="108"/>
      <c r="H353" s="126">
        <f>Manufacturing!CE37</f>
        <v>709318.75475999992</v>
      </c>
      <c r="I353" s="126">
        <f t="shared" si="410"/>
        <v>854251.8248642562</v>
      </c>
      <c r="J353" s="126">
        <f t="shared" si="392"/>
        <v>1563570.5796242561</v>
      </c>
      <c r="L353" s="79">
        <f t="shared" si="431"/>
        <v>28.710996589119507</v>
      </c>
      <c r="M353" s="79">
        <f t="shared" si="432"/>
        <v>4.5459104657279719</v>
      </c>
      <c r="N353" s="79">
        <f t="shared" si="433"/>
        <v>15.508478463030245</v>
      </c>
      <c r="P353" s="261">
        <v>1.0678270230677072</v>
      </c>
      <c r="Q353" s="261">
        <v>1.0826867433449718</v>
      </c>
      <c r="R353" s="110">
        <v>1.0848749830242612</v>
      </c>
      <c r="S353" s="261">
        <v>1.1532717302452786</v>
      </c>
      <c r="T353" s="261">
        <v>1.0020211198601443</v>
      </c>
      <c r="V353" s="112">
        <f t="shared" si="418"/>
        <v>0.93037675073278303</v>
      </c>
      <c r="W353" s="113">
        <f t="shared" si="419"/>
        <v>1.1622199416903407</v>
      </c>
      <c r="X353" s="112">
        <f t="shared" si="420"/>
        <v>0.96553796068761111</v>
      </c>
      <c r="Y353" s="112">
        <f t="shared" si="421"/>
        <v>1.1268906645491559</v>
      </c>
      <c r="Z353" s="112">
        <f t="shared" si="422"/>
        <v>1.0681615559934727</v>
      </c>
      <c r="AA353" s="112">
        <f t="shared" si="423"/>
        <v>1.0813018016934051</v>
      </c>
      <c r="AB353" s="112">
        <f t="shared" si="424"/>
        <v>1.0813024129867039</v>
      </c>
      <c r="AC353" s="112"/>
      <c r="AD353" s="112">
        <f t="shared" si="425"/>
        <v>1.0880557141666989</v>
      </c>
      <c r="AE353" s="109"/>
      <c r="AG353" s="89"/>
      <c r="AI353" s="109">
        <f t="shared" si="384"/>
        <v>0.83985251909819569</v>
      </c>
      <c r="AJ353" s="109">
        <f t="shared" si="385"/>
        <v>0.16014748090180439</v>
      </c>
      <c r="AL353" s="109">
        <f t="shared" si="393"/>
        <v>0.84196956616548746</v>
      </c>
      <c r="AM353" s="109">
        <f t="shared" si="394"/>
        <v>0.15801918640783974</v>
      </c>
      <c r="AN353" s="109">
        <f t="shared" si="395"/>
        <v>0.9999887525733272</v>
      </c>
      <c r="AO353" s="109"/>
      <c r="AP353" s="109">
        <f t="shared" si="396"/>
        <v>0.84197903626295789</v>
      </c>
      <c r="AQ353" s="109">
        <f t="shared" si="397"/>
        <v>0.15802096373704214</v>
      </c>
      <c r="AT353" s="19">
        <f t="shared" si="426"/>
        <v>-6.2361771490822681E-3</v>
      </c>
      <c r="AU353" s="19">
        <f t="shared" si="427"/>
        <v>-2.3384879728956705E-2</v>
      </c>
      <c r="AV353" s="19"/>
      <c r="AW353" s="19">
        <f t="shared" si="386"/>
        <v>0.45365317306651892</v>
      </c>
      <c r="AX353" s="19">
        <f t="shared" si="387"/>
        <v>0.54634682693348113</v>
      </c>
      <c r="AY353" s="19"/>
      <c r="AZ353" s="19">
        <f t="shared" si="400"/>
        <v>3.9595029395565022E-2</v>
      </c>
      <c r="BA353" s="19">
        <f t="shared" si="401"/>
        <v>-3.1726278156066171E-2</v>
      </c>
      <c r="BB353" s="19"/>
      <c r="BC353" s="19"/>
      <c r="BD353" s="19">
        <f t="shared" si="428"/>
        <v>-6.8902970380602113E-2</v>
      </c>
      <c r="BE353" s="19">
        <f t="shared" si="429"/>
        <v>5.141706988797342E-2</v>
      </c>
      <c r="BF353" s="19"/>
      <c r="BG353" s="19"/>
      <c r="BH353" s="19">
        <f t="shared" si="404"/>
        <v>0.99109386502265262</v>
      </c>
      <c r="BI353" s="19">
        <f t="shared" si="405"/>
        <v>0.85829913318905249</v>
      </c>
      <c r="BJ353" s="19">
        <f t="shared" si="411"/>
        <v>1.0681615559934727</v>
      </c>
      <c r="BK353" s="19"/>
      <c r="BL353" s="19">
        <f t="shared" si="406"/>
        <v>1.0287297283025327</v>
      </c>
      <c r="BM353" s="19">
        <f t="shared" si="407"/>
        <v>1.1769807601628837</v>
      </c>
      <c r="BN353" s="19">
        <f t="shared" si="412"/>
        <v>0.96553796068761111</v>
      </c>
      <c r="BO353" s="19"/>
      <c r="BP353" s="19">
        <f t="shared" si="409"/>
        <v>0.95133417807297949</v>
      </c>
      <c r="BQ353" s="19">
        <f t="shared" si="408"/>
        <v>0.8787700489758633</v>
      </c>
      <c r="BR353" s="19">
        <f t="shared" si="413"/>
        <v>1.1268906645491559</v>
      </c>
      <c r="CD353" s="89"/>
    </row>
    <row r="354" spans="1:82" x14ac:dyDescent="0.2">
      <c r="A354" s="120" t="s">
        <v>557</v>
      </c>
      <c r="B354" s="86">
        <f t="shared" si="391"/>
        <v>1982</v>
      </c>
      <c r="D354" s="77">
        <f>Conversion_factors!$M44*D199+D277</f>
        <v>18285.467402360613</v>
      </c>
      <c r="E354" s="77">
        <f>Conversion_factors!$M44*E199+E277</f>
        <v>3634.198056367316</v>
      </c>
      <c r="F354" s="108">
        <f t="shared" si="430"/>
        <v>21919.66545872793</v>
      </c>
      <c r="G354" s="108"/>
      <c r="H354" s="126">
        <f>Manufacturing!CE38</f>
        <v>657750.76811999991</v>
      </c>
      <c r="I354" s="126">
        <f t="shared" si="410"/>
        <v>786799.42142843758</v>
      </c>
      <c r="J354" s="126">
        <f t="shared" ref="J354:J383" si="434">J43</f>
        <v>1444550.1895484375</v>
      </c>
      <c r="L354" s="79">
        <f t="shared" si="431"/>
        <v>27.7999939925948</v>
      </c>
      <c r="M354" s="79">
        <f t="shared" si="432"/>
        <v>4.6189638138897138</v>
      </c>
      <c r="N354" s="79">
        <f t="shared" si="433"/>
        <v>15.174042146351425</v>
      </c>
      <c r="P354" s="261">
        <v>1.0579928593666694</v>
      </c>
      <c r="Q354" s="261">
        <v>1.0694713750087552</v>
      </c>
      <c r="R354" s="110">
        <v>1.1023090593098228</v>
      </c>
      <c r="S354" s="261">
        <v>1.1270577253031107</v>
      </c>
      <c r="T354" s="261">
        <v>1.0307045939409072</v>
      </c>
      <c r="V354" s="112">
        <f t="shared" si="418"/>
        <v>0.85955564087517811</v>
      </c>
      <c r="W354" s="113">
        <f t="shared" si="419"/>
        <v>1.1371569700135149</v>
      </c>
      <c r="X354" s="112">
        <f t="shared" si="420"/>
        <v>0.96804319367775304</v>
      </c>
      <c r="Y354" s="112">
        <f t="shared" si="421"/>
        <v>1.1105061210691394</v>
      </c>
      <c r="Z354" s="112">
        <f t="shared" si="422"/>
        <v>1.057802047106825</v>
      </c>
      <c r="AA354" s="112">
        <f t="shared" si="423"/>
        <v>0.97744896341096121</v>
      </c>
      <c r="AB354" s="112">
        <f t="shared" si="424"/>
        <v>0.97744968813564248</v>
      </c>
      <c r="AC354" s="112"/>
      <c r="AD354" s="112">
        <f t="shared" si="425"/>
        <v>1.0750178920384632</v>
      </c>
      <c r="AE354" s="109"/>
      <c r="AG354" s="89"/>
      <c r="AI354" s="109">
        <f t="shared" si="384"/>
        <v>0.83420376268013441</v>
      </c>
      <c r="AJ354" s="109">
        <f t="shared" si="385"/>
        <v>0.16579623731986556</v>
      </c>
      <c r="AL354" s="109">
        <f t="shared" si="393"/>
        <v>0.8370249641196279</v>
      </c>
      <c r="AM354" s="109">
        <f t="shared" si="394"/>
        <v>0.16295554187399242</v>
      </c>
      <c r="AN354" s="109">
        <f t="shared" si="395"/>
        <v>0.99998050599362032</v>
      </c>
      <c r="AO354" s="109"/>
      <c r="AP354" s="109">
        <f t="shared" si="396"/>
        <v>0.83704128140770773</v>
      </c>
      <c r="AQ354" s="109">
        <f t="shared" si="397"/>
        <v>0.16295871859229227</v>
      </c>
      <c r="AT354" s="19">
        <f t="shared" si="426"/>
        <v>-9.2521797682720858E-3</v>
      </c>
      <c r="AU354" s="19">
        <f t="shared" si="427"/>
        <v>-1.2281192842410494E-2</v>
      </c>
      <c r="AV354" s="19"/>
      <c r="AW354" s="19">
        <f t="shared" si="386"/>
        <v>0.45533258233527424</v>
      </c>
      <c r="AX354" s="19">
        <f t="shared" si="387"/>
        <v>0.54466741766472582</v>
      </c>
      <c r="AY354" s="19"/>
      <c r="AZ354" s="19">
        <f t="shared" si="400"/>
        <v>3.6951320076528084E-3</v>
      </c>
      <c r="BA354" s="19">
        <f t="shared" si="401"/>
        <v>-3.0786226733739842E-3</v>
      </c>
      <c r="BB354" s="19"/>
      <c r="BC354" s="19"/>
      <c r="BD354" s="19">
        <f t="shared" si="428"/>
        <v>-2.2992431824749811E-2</v>
      </c>
      <c r="BE354" s="19">
        <f t="shared" si="429"/>
        <v>2.822356001310173E-2</v>
      </c>
      <c r="BF354" s="19"/>
      <c r="BG354" s="19"/>
      <c r="BH354" s="19">
        <f t="shared" si="404"/>
        <v>0.99030155239296858</v>
      </c>
      <c r="BI354" s="19">
        <f t="shared" si="405"/>
        <v>0.849974964014658</v>
      </c>
      <c r="BJ354" s="19">
        <f t="shared" si="411"/>
        <v>1.057802047106825</v>
      </c>
      <c r="BK354" s="19"/>
      <c r="BL354" s="19">
        <f t="shared" si="406"/>
        <v>1.0025946499176044</v>
      </c>
      <c r="BM354" s="19">
        <f t="shared" si="407"/>
        <v>1.1800346131952621</v>
      </c>
      <c r="BN354" s="19">
        <f t="shared" si="412"/>
        <v>0.96804319367775304</v>
      </c>
      <c r="BO354" s="19"/>
      <c r="BP354" s="19">
        <f t="shared" si="409"/>
        <v>0.98546039647371519</v>
      </c>
      <c r="BQ354" s="19">
        <f t="shared" si="408"/>
        <v>0.86599308087298033</v>
      </c>
      <c r="BR354" s="19">
        <f t="shared" si="413"/>
        <v>1.1105061210691394</v>
      </c>
      <c r="CD354" s="89"/>
    </row>
    <row r="355" spans="1:82" x14ac:dyDescent="0.2">
      <c r="A355" s="120" t="s">
        <v>557</v>
      </c>
      <c r="B355" s="86">
        <f t="shared" si="391"/>
        <v>1983</v>
      </c>
      <c r="D355" s="77">
        <f>Conversion_factors!$M45*D200+D278</f>
        <v>19030.354106598814</v>
      </c>
      <c r="E355" s="77">
        <f>Conversion_factors!$M45*E200+E278</f>
        <v>3731.0524390975743</v>
      </c>
      <c r="F355" s="108">
        <f t="shared" si="430"/>
        <v>22761.406545696387</v>
      </c>
      <c r="G355" s="108"/>
      <c r="H355" s="126">
        <f>Manufacturing!CE39</f>
        <v>709742.47223999992</v>
      </c>
      <c r="I355" s="126">
        <f t="shared" si="410"/>
        <v>757163.95807559357</v>
      </c>
      <c r="J355" s="126">
        <f t="shared" si="434"/>
        <v>1466906.4303155935</v>
      </c>
      <c r="L355" s="79">
        <f t="shared" si="431"/>
        <v>26.813041139467959</v>
      </c>
      <c r="M355" s="79">
        <f t="shared" si="432"/>
        <v>4.9276677782978604</v>
      </c>
      <c r="N355" s="79">
        <f t="shared" si="433"/>
        <v>15.516604246393172</v>
      </c>
      <c r="P355" s="261">
        <v>1.0687192311026306</v>
      </c>
      <c r="Q355" s="261">
        <v>1.1477789882551808</v>
      </c>
      <c r="R355" s="110">
        <v>1.175980815643717</v>
      </c>
      <c r="S355" s="261">
        <v>1.0761347534756645</v>
      </c>
      <c r="T355" s="261">
        <v>1.0245707820731305</v>
      </c>
      <c r="V355" s="112">
        <f t="shared" si="418"/>
        <v>0.87285835129618439</v>
      </c>
      <c r="W355" s="113">
        <f t="shared" si="419"/>
        <v>1.1628288955273507</v>
      </c>
      <c r="X355" s="112">
        <f t="shared" si="420"/>
        <v>1.009412733797763</v>
      </c>
      <c r="Y355" s="112">
        <f t="shared" si="421"/>
        <v>1.0673929895812952</v>
      </c>
      <c r="Z355" s="112">
        <f t="shared" si="422"/>
        <v>1.0792507973241288</v>
      </c>
      <c r="AA355" s="112">
        <f t="shared" si="423"/>
        <v>1.0149841839157967</v>
      </c>
      <c r="AB355" s="112">
        <f t="shared" si="424"/>
        <v>1.0149849125895665</v>
      </c>
      <c r="AC355" s="112"/>
      <c r="AD355" s="112">
        <f t="shared" si="425"/>
        <v>1.0774400756498224</v>
      </c>
      <c r="AE355" s="109"/>
      <c r="AG355" s="89"/>
      <c r="AI355" s="109">
        <f t="shared" si="384"/>
        <v>0.83607988233912456</v>
      </c>
      <c r="AJ355" s="109">
        <f t="shared" si="385"/>
        <v>0.16392011766087553</v>
      </c>
      <c r="AL355" s="109">
        <f t="shared" si="393"/>
        <v>0.83514147128920224</v>
      </c>
      <c r="AM355" s="109">
        <f t="shared" si="394"/>
        <v>0.16485639825633458</v>
      </c>
      <c r="AN355" s="109">
        <f t="shared" si="395"/>
        <v>0.99999786954553682</v>
      </c>
      <c r="AO355" s="109"/>
      <c r="AP355" s="109">
        <f t="shared" si="396"/>
        <v>0.83514325052386773</v>
      </c>
      <c r="AQ355" s="109">
        <f t="shared" si="397"/>
        <v>0.1648567494761323</v>
      </c>
      <c r="AT355" s="19">
        <f t="shared" si="426"/>
        <v>1.0087367010340392E-2</v>
      </c>
      <c r="AU355" s="19">
        <f t="shared" si="427"/>
        <v>7.0664276074803981E-2</v>
      </c>
      <c r="AV355" s="19"/>
      <c r="AW355" s="19">
        <f t="shared" si="386"/>
        <v>0.48383622675053944</v>
      </c>
      <c r="AX355" s="19">
        <f t="shared" si="387"/>
        <v>0.5161637732494605</v>
      </c>
      <c r="AY355" s="19"/>
      <c r="AZ355" s="19">
        <f t="shared" si="400"/>
        <v>6.0718372848326263E-2</v>
      </c>
      <c r="BA355" s="19">
        <f t="shared" si="401"/>
        <v>-5.3751260429953797E-2</v>
      </c>
      <c r="BB355" s="19"/>
      <c r="BC355" s="19"/>
      <c r="BD355" s="19">
        <f t="shared" si="428"/>
        <v>-4.6234764597663659E-2</v>
      </c>
      <c r="BE355" s="19">
        <f t="shared" si="429"/>
        <v>-5.9688644648809601E-3</v>
      </c>
      <c r="BF355" s="19"/>
      <c r="BG355" s="19"/>
      <c r="BH355" s="19">
        <f t="shared" si="404"/>
        <v>1.0202767146045595</v>
      </c>
      <c r="BI355" s="19">
        <f t="shared" si="405"/>
        <v>0.86720966378100395</v>
      </c>
      <c r="BJ355" s="19">
        <f t="shared" si="411"/>
        <v>1.0792507973241288</v>
      </c>
      <c r="BK355" s="19"/>
      <c r="BL355" s="19">
        <f t="shared" si="406"/>
        <v>1.0427352213105703</v>
      </c>
      <c r="BM355" s="19">
        <f t="shared" si="407"/>
        <v>1.2304636535442948</v>
      </c>
      <c r="BN355" s="19">
        <f t="shared" si="412"/>
        <v>1.009412733797763</v>
      </c>
      <c r="BO355" s="19"/>
      <c r="BP355" s="19">
        <f t="shared" si="409"/>
        <v>0.96117704290874417</v>
      </c>
      <c r="BQ355" s="19">
        <f t="shared" si="408"/>
        <v>0.83237266865292414</v>
      </c>
      <c r="BR355" s="19">
        <f t="shared" si="413"/>
        <v>1.0673929895812952</v>
      </c>
      <c r="CD355" s="89"/>
    </row>
    <row r="356" spans="1:82" x14ac:dyDescent="0.2">
      <c r="A356" s="120" t="s">
        <v>557</v>
      </c>
      <c r="B356" s="86">
        <f t="shared" si="391"/>
        <v>1984</v>
      </c>
      <c r="D356" s="77">
        <f>Conversion_factors!$M46*D201+D279</f>
        <v>19834.12213747426</v>
      </c>
      <c r="E356" s="77">
        <f>Conversion_factors!$M46*E201+E279</f>
        <v>3875.3945411404075</v>
      </c>
      <c r="F356" s="108">
        <f t="shared" si="430"/>
        <v>23709.516678614666</v>
      </c>
      <c r="G356" s="108"/>
      <c r="H356" s="126">
        <f>Manufacturing!CE40</f>
        <v>777521.57579999999</v>
      </c>
      <c r="I356" s="126">
        <f t="shared" si="410"/>
        <v>844156.45757647674</v>
      </c>
      <c r="J356" s="126">
        <f t="shared" si="434"/>
        <v>1621678.0333764767</v>
      </c>
      <c r="L356" s="79">
        <f t="shared" si="431"/>
        <v>25.509417043593583</v>
      </c>
      <c r="M356" s="79">
        <f t="shared" si="432"/>
        <v>4.5908486588688024</v>
      </c>
      <c r="N356" s="79">
        <f t="shared" si="433"/>
        <v>14.620360016377209</v>
      </c>
      <c r="P356" s="261">
        <v>1.0438673989901208</v>
      </c>
      <c r="Q356" s="261">
        <v>1.079786657391244</v>
      </c>
      <c r="R356" s="110">
        <v>1.095599418071618</v>
      </c>
      <c r="S356" s="261">
        <v>1.048189262180502</v>
      </c>
      <c r="T356" s="261">
        <v>1.0146443379089138</v>
      </c>
      <c r="V356" s="112">
        <f t="shared" si="418"/>
        <v>0.96495262771579593</v>
      </c>
      <c r="W356" s="113">
        <f t="shared" si="419"/>
        <v>1.095663511171139</v>
      </c>
      <c r="X356" s="112">
        <f t="shared" si="420"/>
        <v>1.003149649557624</v>
      </c>
      <c r="Y356" s="112">
        <f t="shared" si="421"/>
        <v>1.0424992359579059</v>
      </c>
      <c r="Z356" s="112">
        <f t="shared" si="422"/>
        <v>1.0476969183331757</v>
      </c>
      <c r="AA356" s="112">
        <f t="shared" si="423"/>
        <v>1.0572632357307497</v>
      </c>
      <c r="AB356" s="112">
        <f t="shared" si="424"/>
        <v>1.0572633841969061</v>
      </c>
      <c r="AC356" s="112"/>
      <c r="AD356" s="112">
        <f t="shared" si="425"/>
        <v>1.0457827432152642</v>
      </c>
      <c r="AE356" s="109"/>
      <c r="AG356" s="89"/>
      <c r="AI356" s="109">
        <f t="shared" si="384"/>
        <v>0.83654687720243981</v>
      </c>
      <c r="AJ356" s="109">
        <f t="shared" si="385"/>
        <v>0.16345312279756033</v>
      </c>
      <c r="AL356" s="109">
        <f t="shared" si="393"/>
        <v>0.83631335804014473</v>
      </c>
      <c r="AM356" s="109">
        <f t="shared" si="394"/>
        <v>0.16368650920185471</v>
      </c>
      <c r="AN356" s="109">
        <f t="shared" si="395"/>
        <v>0.99999986724199941</v>
      </c>
      <c r="AO356" s="109"/>
      <c r="AP356" s="109">
        <f t="shared" si="396"/>
        <v>0.83631346906744874</v>
      </c>
      <c r="AQ356" s="109">
        <f t="shared" si="397"/>
        <v>0.16368653093255128</v>
      </c>
      <c r="AT356" s="19">
        <f t="shared" si="426"/>
        <v>-2.3528482310719287E-2</v>
      </c>
      <c r="AU356" s="19">
        <f t="shared" si="427"/>
        <v>-6.1065278251655225E-2</v>
      </c>
      <c r="AV356" s="19"/>
      <c r="AW356" s="19">
        <f t="shared" si="386"/>
        <v>0.47945495949102268</v>
      </c>
      <c r="AX356" s="19">
        <f t="shared" si="387"/>
        <v>0.52054504050897732</v>
      </c>
      <c r="AY356" s="19"/>
      <c r="AZ356" s="19">
        <f t="shared" si="400"/>
        <v>-9.0965173009144428E-3</v>
      </c>
      <c r="BA356" s="19">
        <f t="shared" si="401"/>
        <v>8.4523123273634888E-3</v>
      </c>
      <c r="BB356" s="19"/>
      <c r="BC356" s="19"/>
      <c r="BD356" s="19">
        <f t="shared" si="428"/>
        <v>-2.6311526192992679E-2</v>
      </c>
      <c r="BE356" s="19">
        <f t="shared" si="429"/>
        <v>-9.7356306073443869E-3</v>
      </c>
      <c r="BF356" s="19"/>
      <c r="BG356" s="19"/>
      <c r="BH356" s="19">
        <f t="shared" si="404"/>
        <v>0.97076316360461612</v>
      </c>
      <c r="BI356" s="19">
        <f t="shared" si="405"/>
        <v>0.84185519672054288</v>
      </c>
      <c r="BJ356" s="19">
        <f t="shared" si="411"/>
        <v>1.0476969183331757</v>
      </c>
      <c r="BK356" s="19"/>
      <c r="BL356" s="19">
        <f t="shared" si="406"/>
        <v>0.99379531877255489</v>
      </c>
      <c r="BM356" s="19">
        <f t="shared" si="407"/>
        <v>1.2228290188120949</v>
      </c>
      <c r="BN356" s="19">
        <f t="shared" si="412"/>
        <v>1.003149649557624</v>
      </c>
      <c r="BO356" s="19"/>
      <c r="BP356" s="19">
        <f t="shared" si="409"/>
        <v>0.97667798658378446</v>
      </c>
      <c r="BQ356" s="19">
        <f t="shared" si="408"/>
        <v>0.81296006210730953</v>
      </c>
      <c r="BR356" s="19">
        <f t="shared" si="413"/>
        <v>1.0424992359579059</v>
      </c>
      <c r="CD356" s="89"/>
    </row>
    <row r="357" spans="1:82" x14ac:dyDescent="0.2">
      <c r="A357" s="120" t="s">
        <v>557</v>
      </c>
      <c r="B357" s="86">
        <f t="shared" si="391"/>
        <v>1985</v>
      </c>
      <c r="D357" s="77">
        <f>Conversion_factors!$M47*D202+D280</f>
        <v>18699.303063269319</v>
      </c>
      <c r="E357" s="77">
        <f>Conversion_factors!$M47*E202+E280</f>
        <v>3726.0613568031131</v>
      </c>
      <c r="F357" s="108">
        <f t="shared" ref="F357:F382" si="435">D357+E357</f>
        <v>22425.36442007243</v>
      </c>
      <c r="G357" s="108"/>
      <c r="H357" s="126">
        <f>Manufacturing!CE41</f>
        <v>802065.80316000001</v>
      </c>
      <c r="I357" s="126">
        <f t="shared" si="410"/>
        <v>878512.06853848882</v>
      </c>
      <c r="J357" s="126">
        <f t="shared" si="434"/>
        <v>1680577.8716984889</v>
      </c>
      <c r="L357" s="79">
        <f t="shared" ref="L357:L382" si="436">D357/H357*1000</f>
        <v>23.313926350677605</v>
      </c>
      <c r="M357" s="79">
        <f>E357/I357*1000</f>
        <v>4.2413320092481674</v>
      </c>
      <c r="N357" s="79">
        <f>F357/J357*1000</f>
        <v>13.343841304662702</v>
      </c>
      <c r="P357" s="261">
        <v>1</v>
      </c>
      <c r="Q357" s="261">
        <v>1.0116786395126025</v>
      </c>
      <c r="R357" s="110">
        <v>1.0121877732135487</v>
      </c>
      <c r="S357" s="261">
        <v>1</v>
      </c>
      <c r="T357" s="261">
        <v>1.0005032563514353</v>
      </c>
      <c r="V357" s="112">
        <f t="shared" si="418"/>
        <v>1</v>
      </c>
      <c r="W357" s="113">
        <f t="shared" si="419"/>
        <v>1</v>
      </c>
      <c r="X357" s="112">
        <f t="shared" si="420"/>
        <v>1</v>
      </c>
      <c r="Y357" s="112">
        <f t="shared" si="421"/>
        <v>1</v>
      </c>
      <c r="Z357" s="112">
        <f t="shared" si="422"/>
        <v>1</v>
      </c>
      <c r="AA357" s="112">
        <f t="shared" si="423"/>
        <v>1</v>
      </c>
      <c r="AB357" s="112">
        <f t="shared" si="424"/>
        <v>1</v>
      </c>
      <c r="AC357" s="112"/>
      <c r="AD357" s="112">
        <f t="shared" si="425"/>
        <v>1</v>
      </c>
      <c r="AE357" s="109"/>
      <c r="AF357" s="87">
        <f>AF46</f>
        <v>1985</v>
      </c>
      <c r="AG357" s="89"/>
      <c r="AI357" s="109">
        <f t="shared" si="384"/>
        <v>0.83384611785982843</v>
      </c>
      <c r="AJ357" s="109">
        <f t="shared" si="385"/>
        <v>0.16615388214017163</v>
      </c>
      <c r="AL357" s="109">
        <f t="shared" si="393"/>
        <v>0.83519576974768961</v>
      </c>
      <c r="AM357" s="109">
        <f t="shared" si="394"/>
        <v>0.16479981412106887</v>
      </c>
      <c r="AN357" s="109">
        <f t="shared" si="395"/>
        <v>0.99999558386875842</v>
      </c>
      <c r="AO357" s="109"/>
      <c r="AP357" s="109">
        <f t="shared" si="396"/>
        <v>0.83519945809810947</v>
      </c>
      <c r="AQ357" s="109">
        <f t="shared" si="397"/>
        <v>0.16480054190189058</v>
      </c>
      <c r="AT357" s="19">
        <f t="shared" si="426"/>
        <v>-4.2932468932111091E-2</v>
      </c>
      <c r="AU357" s="19">
        <f t="shared" si="427"/>
        <v>-6.5152511623190107E-2</v>
      </c>
      <c r="AV357" s="19"/>
      <c r="AW357" s="19">
        <f t="shared" si="386"/>
        <v>0.47725595860035097</v>
      </c>
      <c r="AX357" s="19">
        <f t="shared" si="387"/>
        <v>0.52274404139964892</v>
      </c>
      <c r="AY357" s="19"/>
      <c r="AZ357" s="19">
        <f t="shared" si="400"/>
        <v>-4.5970098628945718E-3</v>
      </c>
      <c r="BA357" s="19">
        <f t="shared" si="401"/>
        <v>4.2155222081237953E-3</v>
      </c>
      <c r="BB357" s="19"/>
      <c r="BC357" s="19"/>
      <c r="BD357" s="19">
        <f t="shared" si="428"/>
        <v>-4.7064163277459332E-2</v>
      </c>
      <c r="BE357" s="19">
        <f t="shared" si="429"/>
        <v>-1.4035015325724815E-2</v>
      </c>
      <c r="BF357" s="19"/>
      <c r="BG357" s="19"/>
      <c r="BH357" s="19">
        <f t="shared" si="404"/>
        <v>0.95447450737083517</v>
      </c>
      <c r="BI357" s="19">
        <f t="shared" si="405"/>
        <v>0.80352932416741774</v>
      </c>
      <c r="BJ357" s="19">
        <f t="shared" si="411"/>
        <v>1</v>
      </c>
      <c r="BK357" s="19"/>
      <c r="BL357" s="19">
        <f t="shared" si="406"/>
        <v>0.99686023958737069</v>
      </c>
      <c r="BM357" s="19">
        <f t="shared" si="407"/>
        <v>1.2189896286674144</v>
      </c>
      <c r="BN357" s="19">
        <f t="shared" si="412"/>
        <v>1</v>
      </c>
      <c r="BO357" s="19"/>
      <c r="BP357" s="19">
        <f t="shared" si="409"/>
        <v>0.95923331692530667</v>
      </c>
      <c r="BQ357" s="19">
        <f t="shared" si="408"/>
        <v>0.77981837690299782</v>
      </c>
      <c r="BR357" s="19">
        <f t="shared" si="413"/>
        <v>1</v>
      </c>
      <c r="CD357" s="89"/>
    </row>
    <row r="358" spans="1:82" x14ac:dyDescent="0.2">
      <c r="A358" s="120" t="s">
        <v>557</v>
      </c>
      <c r="B358" s="86">
        <f t="shared" si="391"/>
        <v>1986</v>
      </c>
      <c r="D358" s="77">
        <f>Conversion_factors!$M48*D203+D281</f>
        <v>19116.263873426222</v>
      </c>
      <c r="E358" s="77">
        <f>Conversion_factors!$M48*E203+E281</f>
        <v>3556.3486044392748</v>
      </c>
      <c r="F358" s="108">
        <f t="shared" si="435"/>
        <v>22672.612477865496</v>
      </c>
      <c r="G358" s="108"/>
      <c r="H358" s="126">
        <f>Manufacturing!CE42</f>
        <v>801579.31272000005</v>
      </c>
      <c r="I358" s="126">
        <f t="shared" si="410"/>
        <v>864220.20043966675</v>
      </c>
      <c r="J358" s="126">
        <f t="shared" si="434"/>
        <v>1665799.5131596667</v>
      </c>
      <c r="L358" s="79">
        <f t="shared" si="436"/>
        <v>23.848250035993296</v>
      </c>
      <c r="M358" s="79">
        <f t="shared" ref="M358:M382" si="437">E358/I358*1000</f>
        <v>4.1150954382112381</v>
      </c>
      <c r="N358" s="79">
        <f t="shared" ref="N358:N382" si="438">F358/J358*1000</f>
        <v>13.610648999926996</v>
      </c>
      <c r="P358" s="261">
        <v>1.0259345396056863</v>
      </c>
      <c r="Q358" s="261">
        <v>0.99362077016573147</v>
      </c>
      <c r="R358" s="110"/>
      <c r="S358" s="261">
        <v>0.99706031321293043</v>
      </c>
      <c r="T358" s="261">
        <v>0.98836661521269598</v>
      </c>
      <c r="V358" s="112">
        <f t="shared" si="418"/>
        <v>0.99120638276411055</v>
      </c>
      <c r="W358" s="113">
        <f t="shared" si="419"/>
        <v>1.0199948192707495</v>
      </c>
      <c r="X358" s="112">
        <f t="shared" si="420"/>
        <v>1.0056914562578392</v>
      </c>
      <c r="Y358" s="112">
        <f t="shared" si="421"/>
        <v>0.99557050587663853</v>
      </c>
      <c r="Z358" s="112">
        <f t="shared" si="422"/>
        <v>1.0187348675972399</v>
      </c>
      <c r="AA358" s="112">
        <f t="shared" si="423"/>
        <v>1.0110253460775906</v>
      </c>
      <c r="AB358" s="112">
        <f t="shared" si="424"/>
        <v>1.0110253752474925</v>
      </c>
      <c r="AC358" s="112"/>
      <c r="AD358" s="112">
        <f t="shared" si="425"/>
        <v>1.0012367518624303</v>
      </c>
      <c r="AE358" s="109"/>
      <c r="AF358" s="87">
        <f t="shared" ref="AF358:AF383" si="439">AF47</f>
        <v>1986</v>
      </c>
      <c r="AG358" s="89"/>
      <c r="AI358" s="109">
        <f t="shared" ref="AI358:AI378" si="440">D358/F358</f>
        <v>0.84314341331810716</v>
      </c>
      <c r="AJ358" s="109">
        <f t="shared" si="385"/>
        <v>0.15685658668189287</v>
      </c>
      <c r="AL358" s="109">
        <f t="shared" si="393"/>
        <v>0.83848617475702247</v>
      </c>
      <c r="AM358" s="109">
        <f t="shared" si="394"/>
        <v>0.16146062346890092</v>
      </c>
      <c r="AN358" s="109">
        <f t="shared" si="395"/>
        <v>0.99994679822592336</v>
      </c>
      <c r="AO358" s="109"/>
      <c r="AP358" s="109">
        <f t="shared" si="396"/>
        <v>0.8385307860824599</v>
      </c>
      <c r="AQ358" s="109">
        <f t="shared" si="397"/>
        <v>0.1614692139175401</v>
      </c>
      <c r="AT358" s="19">
        <f t="shared" si="426"/>
        <v>2.5603943159260047E-2</v>
      </c>
      <c r="AU358" s="19">
        <f t="shared" si="427"/>
        <v>-1.8010634617288211E-2</v>
      </c>
      <c r="AV358" s="19"/>
      <c r="AW358" s="19">
        <f t="shared" si="386"/>
        <v>0.48119795112652836</v>
      </c>
      <c r="AX358" s="19">
        <f t="shared" si="387"/>
        <v>0.5188020488734717</v>
      </c>
      <c r="AY358" s="19"/>
      <c r="AZ358" s="19">
        <f t="shared" si="400"/>
        <v>8.2257784407609707E-3</v>
      </c>
      <c r="BA358" s="19">
        <f t="shared" si="401"/>
        <v>-7.569537988379939E-3</v>
      </c>
      <c r="BB358" s="19"/>
      <c r="BC358" s="19"/>
      <c r="BD358" s="19">
        <f t="shared" si="428"/>
        <v>-2.944016153007622E-3</v>
      </c>
      <c r="BE358" s="19">
        <f t="shared" si="429"/>
        <v>-1.2204711794367318E-2</v>
      </c>
      <c r="BF358" s="19"/>
      <c r="BG358" s="19"/>
      <c r="BH358" s="19">
        <f t="shared" si="404"/>
        <v>1.0187348675972399</v>
      </c>
      <c r="BI358" s="19">
        <f t="shared" si="405"/>
        <v>0.8185833396661939</v>
      </c>
      <c r="BJ358" s="19">
        <f t="shared" si="411"/>
        <v>1.0187348675972399</v>
      </c>
      <c r="BK358" s="19"/>
      <c r="BL358" s="19">
        <f t="shared" si="406"/>
        <v>1.0056914562578392</v>
      </c>
      <c r="BM358" s="19">
        <f t="shared" si="407"/>
        <v>1.2259274548177346</v>
      </c>
      <c r="BN358" s="19">
        <f t="shared" si="412"/>
        <v>1.0056914562578392</v>
      </c>
      <c r="BO358" s="19"/>
      <c r="BP358" s="19">
        <f t="shared" si="409"/>
        <v>0.99557050587663842</v>
      </c>
      <c r="BQ358" s="19">
        <f t="shared" si="408"/>
        <v>0.77636417598521668</v>
      </c>
      <c r="BR358" s="19">
        <f t="shared" si="413"/>
        <v>0.99557050587663853</v>
      </c>
      <c r="CD358" s="89"/>
    </row>
    <row r="359" spans="1:82" x14ac:dyDescent="0.2">
      <c r="A359" s="120" t="s">
        <v>557</v>
      </c>
      <c r="B359" s="86">
        <f t="shared" si="391"/>
        <v>1987</v>
      </c>
      <c r="D359" s="77">
        <f>Conversion_factors!$M49*D204+D282</f>
        <v>19800.761670044642</v>
      </c>
      <c r="E359" s="77">
        <f>Conversion_factors!$M49*E204+E282</f>
        <v>3518.3102836853814</v>
      </c>
      <c r="F359" s="108">
        <f t="shared" si="435"/>
        <v>23319.071953730025</v>
      </c>
      <c r="G359" s="108"/>
      <c r="H359" s="126">
        <f>Manufacturing!CE43</f>
        <v>860664.36132000003</v>
      </c>
      <c r="I359" s="126">
        <f t="shared" si="410"/>
        <v>888804.14772501984</v>
      </c>
      <c r="J359" s="126">
        <f t="shared" si="434"/>
        <v>1749468.5090450197</v>
      </c>
      <c r="L359" s="79">
        <f t="shared" si="436"/>
        <v>23.00636875410553</v>
      </c>
      <c r="M359" s="79">
        <f t="shared" si="437"/>
        <v>3.9584764457848638</v>
      </c>
      <c r="N359" s="79">
        <f t="shared" si="438"/>
        <v>13.329232182898323</v>
      </c>
      <c r="P359" s="261">
        <v>0.97175085039820475</v>
      </c>
      <c r="Q359" s="261">
        <v>0.97561177216459039</v>
      </c>
      <c r="R359" s="110"/>
      <c r="S359" s="261">
        <v>1.0154951098500826</v>
      </c>
      <c r="T359" s="261">
        <v>0.96829981707529988</v>
      </c>
      <c r="V359" s="112">
        <f t="shared" si="418"/>
        <v>1.0409922316047788</v>
      </c>
      <c r="W359" s="113">
        <f t="shared" si="419"/>
        <v>0.99890517869398876</v>
      </c>
      <c r="X359" s="112">
        <f t="shared" si="420"/>
        <v>1.0213881115362384</v>
      </c>
      <c r="Y359" s="112">
        <f t="shared" si="421"/>
        <v>1.0079379343707486</v>
      </c>
      <c r="Z359" s="112">
        <f t="shared" si="422"/>
        <v>0.97028600722613034</v>
      </c>
      <c r="AA359" s="112">
        <f t="shared" si="423"/>
        <v>1.0398527530525423</v>
      </c>
      <c r="AB359" s="112">
        <f t="shared" si="424"/>
        <v>1.0398525311302258</v>
      </c>
      <c r="AC359" s="112"/>
      <c r="AD359" s="112">
        <f t="shared" si="425"/>
        <v>1.0294958233326761</v>
      </c>
      <c r="AE359" s="109"/>
      <c r="AF359" s="87">
        <f t="shared" si="439"/>
        <v>1987</v>
      </c>
      <c r="AG359" s="89"/>
      <c r="AI359" s="109">
        <f t="shared" si="440"/>
        <v>0.84912305726975523</v>
      </c>
      <c r="AJ359" s="109">
        <f t="shared" si="385"/>
        <v>0.15087694273024474</v>
      </c>
      <c r="AL359" s="109">
        <f t="shared" si="393"/>
        <v>0.84612971375821633</v>
      </c>
      <c r="AM359" s="109">
        <f t="shared" si="394"/>
        <v>0.15384739744011114</v>
      </c>
      <c r="AN359" s="109">
        <f t="shared" si="395"/>
        <v>0.99997711119832744</v>
      </c>
      <c r="AO359" s="109"/>
      <c r="AP359" s="109">
        <f t="shared" si="396"/>
        <v>0.84614908109671894</v>
      </c>
      <c r="AQ359" s="109">
        <f t="shared" si="397"/>
        <v>0.15385091890328106</v>
      </c>
      <c r="AT359" s="19">
        <f t="shared" si="426"/>
        <v>-5.4259777289092703E-2</v>
      </c>
      <c r="AU359" s="19">
        <f t="shared" si="427"/>
        <v>-1.8290882053412189E-2</v>
      </c>
      <c r="AV359" s="19"/>
      <c r="AW359" s="19">
        <f t="shared" si="386"/>
        <v>0.49195761848254693</v>
      </c>
      <c r="AX359" s="19">
        <f t="shared" si="387"/>
        <v>0.50804238151745318</v>
      </c>
      <c r="AY359" s="19"/>
      <c r="AZ359" s="19">
        <f t="shared" si="400"/>
        <v>2.2113845236632814E-2</v>
      </c>
      <c r="BA359" s="19">
        <f t="shared" si="401"/>
        <v>-2.0957529406940047E-2</v>
      </c>
      <c r="BB359" s="19"/>
      <c r="BC359" s="19"/>
      <c r="BD359" s="19">
        <f t="shared" si="428"/>
        <v>1.8320302670195573E-2</v>
      </c>
      <c r="BE359" s="19">
        <f t="shared" si="429"/>
        <v>-2.0511929243980043E-2</v>
      </c>
      <c r="BF359" s="19"/>
      <c r="BG359" s="19"/>
      <c r="BH359" s="19">
        <f t="shared" si="404"/>
        <v>0.95244213002605904</v>
      </c>
      <c r="BI359" s="19">
        <f t="shared" si="405"/>
        <v>0.77965325963551468</v>
      </c>
      <c r="BJ359" s="19">
        <f t="shared" si="411"/>
        <v>0.97028600722613034</v>
      </c>
      <c r="BK359" s="19"/>
      <c r="BL359" s="19">
        <f t="shared" si="406"/>
        <v>1.015607824030649</v>
      </c>
      <c r="BM359" s="19">
        <f t="shared" si="407"/>
        <v>1.2450615148068711</v>
      </c>
      <c r="BN359" s="19">
        <f t="shared" si="412"/>
        <v>1.0213881115362384</v>
      </c>
      <c r="BO359" s="19"/>
      <c r="BP359" s="19">
        <f t="shared" si="409"/>
        <v>1.012422453679682</v>
      </c>
      <c r="BQ359" s="19">
        <f t="shared" si="408"/>
        <v>0.78600852399995746</v>
      </c>
      <c r="BR359" s="19">
        <f t="shared" si="413"/>
        <v>1.0079379343707486</v>
      </c>
      <c r="CD359" s="89"/>
    </row>
    <row r="360" spans="1:82" x14ac:dyDescent="0.2">
      <c r="A360" s="120" t="s">
        <v>557</v>
      </c>
      <c r="B360" s="86">
        <f t="shared" si="391"/>
        <v>1988</v>
      </c>
      <c r="D360" s="77">
        <f>Conversion_factors!$M50*D205+D283</f>
        <v>21158.387001340299</v>
      </c>
      <c r="E360" s="77">
        <f>Conversion_factors!$M50*E205+E283</f>
        <v>3581.2477828547317</v>
      </c>
      <c r="F360" s="108">
        <f t="shared" si="435"/>
        <v>24739.63478419503</v>
      </c>
      <c r="G360" s="108"/>
      <c r="H360" s="126">
        <f>Manufacturing!CE44</f>
        <v>920926.40292000002</v>
      </c>
      <c r="I360" s="126">
        <f t="shared" si="410"/>
        <v>971053.77589209331</v>
      </c>
      <c r="J360" s="126">
        <f t="shared" si="434"/>
        <v>1891980.1788120933</v>
      </c>
      <c r="L360" s="79">
        <f t="shared" si="436"/>
        <v>22.975111729072999</v>
      </c>
      <c r="M360" s="79">
        <f t="shared" si="437"/>
        <v>3.688001500807399</v>
      </c>
      <c r="N360" s="79">
        <f t="shared" si="438"/>
        <v>13.076053893824703</v>
      </c>
      <c r="P360" s="261">
        <v>0.99011666524490172</v>
      </c>
      <c r="Q360" s="261">
        <v>0.97924231203376388</v>
      </c>
      <c r="R360" s="110"/>
      <c r="S360" s="261">
        <v>0.99530464093265014</v>
      </c>
      <c r="T360" s="261">
        <v>0.89879311155323383</v>
      </c>
      <c r="V360" s="112">
        <f t="shared" si="418"/>
        <v>1.1257914379771936</v>
      </c>
      <c r="W360" s="113">
        <f t="shared" si="419"/>
        <v>0.97993175992400128</v>
      </c>
      <c r="X360" s="112">
        <f t="shared" si="420"/>
        <v>1.0136977029129923</v>
      </c>
      <c r="Y360" s="112">
        <f t="shared" si="421"/>
        <v>0.97998566903126738</v>
      </c>
      <c r="Z360" s="112">
        <f t="shared" si="422"/>
        <v>0.98643348410356768</v>
      </c>
      <c r="AA360" s="112">
        <f t="shared" si="423"/>
        <v>1.1031991900314158</v>
      </c>
      <c r="AB360" s="112">
        <f t="shared" si="424"/>
        <v>1.1031987851243634</v>
      </c>
      <c r="AC360" s="112"/>
      <c r="AD360" s="112">
        <f t="shared" si="425"/>
        <v>0.99340922158464773</v>
      </c>
      <c r="AE360" s="109"/>
      <c r="AF360" s="87">
        <f t="shared" si="439"/>
        <v>1988</v>
      </c>
      <c r="AG360" s="89"/>
      <c r="AI360" s="109">
        <f t="shared" si="440"/>
        <v>0.8552424959343935</v>
      </c>
      <c r="AJ360" s="109">
        <f t="shared" si="385"/>
        <v>0.14475750406560647</v>
      </c>
      <c r="AL360" s="109">
        <f t="shared" si="393"/>
        <v>0.85217911466676965</v>
      </c>
      <c r="AM360" s="109">
        <f t="shared" si="394"/>
        <v>0.14779610959247594</v>
      </c>
      <c r="AN360" s="109">
        <f t="shared" si="395"/>
        <v>0.99997522425924557</v>
      </c>
      <c r="AO360" s="109"/>
      <c r="AP360" s="109">
        <f t="shared" si="396"/>
        <v>0.85220022855870325</v>
      </c>
      <c r="AQ360" s="109">
        <f t="shared" si="397"/>
        <v>0.14779977144129675</v>
      </c>
      <c r="AT360" s="19">
        <f t="shared" si="426"/>
        <v>1.8723335015028951E-2</v>
      </c>
      <c r="AU360" s="19">
        <f t="shared" si="427"/>
        <v>3.7143887849603826E-3</v>
      </c>
      <c r="AV360" s="19"/>
      <c r="AW360" s="19">
        <f t="shared" si="386"/>
        <v>0.48675266962797503</v>
      </c>
      <c r="AX360" s="19">
        <f t="shared" si="387"/>
        <v>0.51324733037202497</v>
      </c>
      <c r="AY360" s="19"/>
      <c r="AZ360" s="19">
        <f t="shared" si="400"/>
        <v>-1.0636442651237032E-2</v>
      </c>
      <c r="BA360" s="19">
        <f t="shared" si="401"/>
        <v>1.0192982184644636E-2</v>
      </c>
      <c r="BB360" s="19"/>
      <c r="BC360" s="19"/>
      <c r="BD360" s="19">
        <f t="shared" si="428"/>
        <v>-2.0082703410142205E-2</v>
      </c>
      <c r="BE360" s="19">
        <f t="shared" si="429"/>
        <v>-7.4488891470883792E-2</v>
      </c>
      <c r="BF360" s="19"/>
      <c r="BG360" s="19"/>
      <c r="BH360" s="19">
        <f t="shared" si="404"/>
        <v>1.0166419764452752</v>
      </c>
      <c r="BI360" s="19">
        <f t="shared" si="405"/>
        <v>0.79262823081785094</v>
      </c>
      <c r="BJ360" s="19">
        <f t="shared" si="411"/>
        <v>0.98643348410356768</v>
      </c>
      <c r="BK360" s="19"/>
      <c r="BL360" s="19">
        <f t="shared" si="406"/>
        <v>0.99247063037410999</v>
      </c>
      <c r="BM360" s="19">
        <f t="shared" si="407"/>
        <v>1.2356869864549196</v>
      </c>
      <c r="BN360" s="19">
        <f t="shared" si="412"/>
        <v>1.0136977029129923</v>
      </c>
      <c r="BO360" s="19"/>
      <c r="BP360" s="19">
        <f t="shared" si="409"/>
        <v>0.97226787048457342</v>
      </c>
      <c r="BQ360" s="19">
        <f t="shared" si="408"/>
        <v>0.76421083381216137</v>
      </c>
      <c r="BR360" s="19">
        <f t="shared" si="413"/>
        <v>0.97998566903126738</v>
      </c>
      <c r="CD360" s="89"/>
    </row>
    <row r="361" spans="1:82" x14ac:dyDescent="0.2">
      <c r="A361" s="120" t="s">
        <v>557</v>
      </c>
      <c r="B361" s="86">
        <f t="shared" si="391"/>
        <v>1989</v>
      </c>
      <c r="D361" s="77">
        <f>Conversion_factors!$M51*D206+D284</f>
        <v>21313.371013267373</v>
      </c>
      <c r="E361" s="77">
        <f>Conversion_factors!$M51*E206+E284</f>
        <v>3589.4856204057501</v>
      </c>
      <c r="F361" s="108">
        <f t="shared" si="435"/>
        <v>24902.856633673124</v>
      </c>
      <c r="G361" s="108"/>
      <c r="H361" s="126">
        <f>Manufacturing!CE45</f>
        <v>931535.03315999999</v>
      </c>
      <c r="I361" s="126">
        <f t="shared" si="410"/>
        <v>967958.41491508135</v>
      </c>
      <c r="J361" s="126">
        <f t="shared" si="434"/>
        <v>1899493.4480750812</v>
      </c>
      <c r="L361" s="79">
        <f t="shared" si="436"/>
        <v>22.879838389939117</v>
      </c>
      <c r="M361" s="79">
        <f t="shared" si="437"/>
        <v>3.7083056101337313</v>
      </c>
      <c r="N361" s="79">
        <f t="shared" si="438"/>
        <v>13.110261927415078</v>
      </c>
      <c r="P361" s="261">
        <v>0.99012187688739506</v>
      </c>
      <c r="Q361" s="261">
        <v>0.97194725052312403</v>
      </c>
      <c r="R361" s="110"/>
      <c r="S361" s="261">
        <v>0.99117208480162455</v>
      </c>
      <c r="T361" s="261">
        <v>0.91052450691971587</v>
      </c>
      <c r="V361" s="112">
        <f t="shared" si="418"/>
        <v>1.1302620842885094</v>
      </c>
      <c r="W361" s="113">
        <f t="shared" si="419"/>
        <v>0.98249534208968714</v>
      </c>
      <c r="X361" s="112">
        <f t="shared" si="420"/>
        <v>1.0191607711796005</v>
      </c>
      <c r="Y361" s="112">
        <f t="shared" si="421"/>
        <v>0.97833432318175073</v>
      </c>
      <c r="Z361" s="112">
        <f t="shared" si="422"/>
        <v>0.98537302528127002</v>
      </c>
      <c r="AA361" s="112">
        <f t="shared" si="423"/>
        <v>1.1104776375394034</v>
      </c>
      <c r="AB361" s="112">
        <f t="shared" si="424"/>
        <v>1.1104772331540418</v>
      </c>
      <c r="AC361" s="112"/>
      <c r="AD361" s="112">
        <f t="shared" si="425"/>
        <v>0.99707996328538551</v>
      </c>
      <c r="AE361" s="109"/>
      <c r="AF361" s="87">
        <f t="shared" si="439"/>
        <v>1989</v>
      </c>
      <c r="AG361" s="89"/>
      <c r="AI361" s="109">
        <f t="shared" si="440"/>
        <v>0.85586048728433339</v>
      </c>
      <c r="AJ361" s="109">
        <f t="shared" si="385"/>
        <v>0.14413951271566661</v>
      </c>
      <c r="AL361" s="109">
        <f t="shared" si="393"/>
        <v>0.85555145440989722</v>
      </c>
      <c r="AM361" s="109">
        <f t="shared" si="394"/>
        <v>0.14444828806196622</v>
      </c>
      <c r="AN361" s="109">
        <f t="shared" si="395"/>
        <v>0.99999974247186341</v>
      </c>
      <c r="AO361" s="109"/>
      <c r="AP361" s="109">
        <f t="shared" si="396"/>
        <v>0.85555167473852578</v>
      </c>
      <c r="AQ361" s="109">
        <f t="shared" si="397"/>
        <v>0.14444832526147425</v>
      </c>
      <c r="AT361" s="19">
        <f t="shared" si="426"/>
        <v>5.2636512041172833E-6</v>
      </c>
      <c r="AU361" s="19">
        <f t="shared" si="427"/>
        <v>-7.4775876646044504E-3</v>
      </c>
      <c r="AV361" s="19"/>
      <c r="AW361" s="19">
        <f t="shared" si="386"/>
        <v>0.49041234340871454</v>
      </c>
      <c r="AX361" s="19">
        <f t="shared" si="387"/>
        <v>0.50958765659128558</v>
      </c>
      <c r="AY361" s="19"/>
      <c r="AZ361" s="19">
        <f t="shared" si="400"/>
        <v>7.4904255532033349E-3</v>
      </c>
      <c r="BA361" s="19">
        <f t="shared" si="401"/>
        <v>-7.1559722621937685E-3</v>
      </c>
      <c r="BB361" s="19"/>
      <c r="BC361" s="19"/>
      <c r="BD361" s="19">
        <f t="shared" si="428"/>
        <v>-4.1606952039021095E-3</v>
      </c>
      <c r="BE361" s="19">
        <f t="shared" si="429"/>
        <v>1.2967938464157542E-2</v>
      </c>
      <c r="BF361" s="19"/>
      <c r="BG361" s="19"/>
      <c r="BH361" s="19">
        <f t="shared" si="404"/>
        <v>0.99892495658411129</v>
      </c>
      <c r="BI361" s="19">
        <f t="shared" si="405"/>
        <v>0.79177612105706274</v>
      </c>
      <c r="BJ361" s="19">
        <f t="shared" si="411"/>
        <v>0.98537302528127002</v>
      </c>
      <c r="BK361" s="19"/>
      <c r="BL361" s="19">
        <f t="shared" si="406"/>
        <v>1.0053892479492745</v>
      </c>
      <c r="BM361" s="19">
        <f t="shared" si="407"/>
        <v>1.2423464100126169</v>
      </c>
      <c r="BN361" s="19">
        <f t="shared" si="412"/>
        <v>1.0191607711796005</v>
      </c>
      <c r="BO361" s="19"/>
      <c r="BP361" s="19">
        <f t="shared" si="409"/>
        <v>0.99831492857324222</v>
      </c>
      <c r="BQ361" s="19">
        <f t="shared" si="408"/>
        <v>0.76292308397208575</v>
      </c>
      <c r="BR361" s="19">
        <f t="shared" si="413"/>
        <v>0.97833432318175073</v>
      </c>
      <c r="CD361" s="89"/>
    </row>
    <row r="362" spans="1:82" x14ac:dyDescent="0.2">
      <c r="A362" s="120" t="s">
        <v>557</v>
      </c>
      <c r="B362" s="86">
        <f t="shared" si="391"/>
        <v>1990</v>
      </c>
      <c r="D362" s="77">
        <f>Conversion_factors!$M52*D207+D285</f>
        <v>21520.539335783549</v>
      </c>
      <c r="E362" s="77">
        <f>Conversion_factors!$M52*E207+E285</f>
        <v>3552.2377299320824</v>
      </c>
      <c r="F362" s="108">
        <f t="shared" si="435"/>
        <v>25072.777065715632</v>
      </c>
      <c r="G362" s="108"/>
      <c r="H362" s="126">
        <f>Manufacturing!CE46</f>
        <v>919231.53299999994</v>
      </c>
      <c r="I362" s="126">
        <f t="shared" si="410"/>
        <v>958502.14763055323</v>
      </c>
      <c r="J362" s="126">
        <f t="shared" si="434"/>
        <v>1877733.680630553</v>
      </c>
      <c r="L362" s="79">
        <f t="shared" si="436"/>
        <v>23.411445934137195</v>
      </c>
      <c r="M362" s="79">
        <f t="shared" si="437"/>
        <v>3.7060300164306601</v>
      </c>
      <c r="N362" s="79">
        <f t="shared" si="438"/>
        <v>13.352680054871286</v>
      </c>
      <c r="P362" s="261">
        <v>1.0052184116407163</v>
      </c>
      <c r="Q362" s="261">
        <v>0.93894787819604286</v>
      </c>
      <c r="R362" s="110"/>
      <c r="S362" s="261">
        <v>0.99897027029950392</v>
      </c>
      <c r="T362" s="261">
        <v>0.94194655998919441</v>
      </c>
      <c r="V362" s="112">
        <f t="shared" si="418"/>
        <v>1.1173142954291115</v>
      </c>
      <c r="W362" s="113">
        <f t="shared" si="419"/>
        <v>1.000662384242047</v>
      </c>
      <c r="X362" s="112">
        <f t="shared" si="420"/>
        <v>1.0178601376624155</v>
      </c>
      <c r="Y362" s="112">
        <f t="shared" si="421"/>
        <v>0.98971481199578226</v>
      </c>
      <c r="Z362" s="112">
        <f t="shared" si="422"/>
        <v>0.99332085093273537</v>
      </c>
      <c r="AA362" s="112">
        <f t="shared" si="423"/>
        <v>1.1180547825452638</v>
      </c>
      <c r="AB362" s="112">
        <f t="shared" si="424"/>
        <v>1.1180543868118176</v>
      </c>
      <c r="AC362" s="112"/>
      <c r="AD362" s="112">
        <f t="shared" si="425"/>
        <v>1.0073912547845585</v>
      </c>
      <c r="AE362" s="109"/>
      <c r="AF362" s="87">
        <f t="shared" si="439"/>
        <v>1990</v>
      </c>
      <c r="AG362" s="89"/>
      <c r="AI362" s="109">
        <f t="shared" si="440"/>
        <v>0.85832292447614855</v>
      </c>
      <c r="AJ362" s="109">
        <f t="shared" si="385"/>
        <v>0.14167707552385136</v>
      </c>
      <c r="AL362" s="109">
        <f t="shared" si="393"/>
        <v>0.85709111632835755</v>
      </c>
      <c r="AM362" s="109">
        <f t="shared" si="394"/>
        <v>0.1429047582175999</v>
      </c>
      <c r="AN362" s="109">
        <f t="shared" si="395"/>
        <v>0.9999958745459574</v>
      </c>
      <c r="AO362" s="109"/>
      <c r="AP362" s="109">
        <f t="shared" si="396"/>
        <v>0.85709465223295545</v>
      </c>
      <c r="AQ362" s="109">
        <f t="shared" si="397"/>
        <v>0.14290534776704455</v>
      </c>
      <c r="AT362" s="19">
        <f t="shared" si="426"/>
        <v>1.5132078378616461E-2</v>
      </c>
      <c r="AU362" s="19">
        <f t="shared" si="427"/>
        <v>-3.4541564089484458E-2</v>
      </c>
      <c r="AV362" s="19"/>
      <c r="AW362" s="19">
        <f t="shared" si="386"/>
        <v>0.48954308189823653</v>
      </c>
      <c r="AX362" s="19">
        <f t="shared" si="387"/>
        <v>0.51045691810176352</v>
      </c>
      <c r="AY362" s="19"/>
      <c r="AZ362" s="19">
        <f t="shared" si="400"/>
        <v>-1.7740842410187906E-3</v>
      </c>
      <c r="BA362" s="19">
        <f t="shared" si="401"/>
        <v>1.7043602651619165E-3</v>
      </c>
      <c r="BB362" s="19"/>
      <c r="BC362" s="19"/>
      <c r="BD362" s="19">
        <f t="shared" si="428"/>
        <v>7.8368518604953093E-3</v>
      </c>
      <c r="BE362" s="19">
        <f t="shared" si="429"/>
        <v>3.392772789723824E-2</v>
      </c>
      <c r="BF362" s="19"/>
      <c r="BG362" s="19"/>
      <c r="BH362" s="19">
        <f t="shared" si="404"/>
        <v>1.0080658039621053</v>
      </c>
      <c r="BI362" s="19">
        <f t="shared" si="405"/>
        <v>0.79816243203138515</v>
      </c>
      <c r="BJ362" s="19">
        <f t="shared" si="411"/>
        <v>0.99332085093273537</v>
      </c>
      <c r="BK362" s="19"/>
      <c r="BL362" s="19">
        <f t="shared" si="406"/>
        <v>0.99872381909315477</v>
      </c>
      <c r="BM362" s="19">
        <f t="shared" si="407"/>
        <v>1.2407609512444711</v>
      </c>
      <c r="BN362" s="19">
        <f t="shared" si="412"/>
        <v>1.0178601376624155</v>
      </c>
      <c r="BO362" s="19"/>
      <c r="BP362" s="19">
        <f t="shared" si="409"/>
        <v>1.0116325151273644</v>
      </c>
      <c r="BQ362" s="19">
        <f t="shared" si="408"/>
        <v>0.77179779828740658</v>
      </c>
      <c r="BR362" s="19">
        <f t="shared" si="413"/>
        <v>0.98971481199578226</v>
      </c>
    </row>
    <row r="363" spans="1:82" x14ac:dyDescent="0.2">
      <c r="A363" s="120" t="s">
        <v>557</v>
      </c>
      <c r="B363" s="86">
        <f t="shared" si="391"/>
        <v>1991</v>
      </c>
      <c r="D363" s="77">
        <f>Conversion_factors!$M53*D208+D286</f>
        <v>20976.67963076767</v>
      </c>
      <c r="E363" s="77">
        <f>Conversion_factors!$M53*E208+E286</f>
        <v>3395.1117826346281</v>
      </c>
      <c r="F363" s="108">
        <f t="shared" si="435"/>
        <v>24371.791413402298</v>
      </c>
      <c r="G363" s="108"/>
      <c r="H363" s="126">
        <f>Manufacturing!CE47</f>
        <v>905091.92376000003</v>
      </c>
      <c r="I363" s="126">
        <f t="shared" si="410"/>
        <v>926668.9583288742</v>
      </c>
      <c r="J363" s="126">
        <f t="shared" si="434"/>
        <v>1831760.8820888742</v>
      </c>
      <c r="L363" s="79">
        <f t="shared" si="436"/>
        <v>23.176297434657013</v>
      </c>
      <c r="M363" s="79">
        <f t="shared" si="437"/>
        <v>3.6637806328996563</v>
      </c>
      <c r="N363" s="79">
        <f t="shared" si="438"/>
        <v>13.305116214518995</v>
      </c>
      <c r="P363" s="261">
        <v>0.995705239906854</v>
      </c>
      <c r="Q363" s="261">
        <v>0.90026341848134861</v>
      </c>
      <c r="R363" s="110"/>
      <c r="S363" s="261">
        <v>0.99838482379930071</v>
      </c>
      <c r="T363" s="261">
        <v>0.97122236827408781</v>
      </c>
      <c r="V363" s="112">
        <f t="shared" si="418"/>
        <v>1.0899589438468513</v>
      </c>
      <c r="W363" s="113">
        <f t="shared" si="419"/>
        <v>0.99709790537375653</v>
      </c>
      <c r="X363" s="112">
        <f t="shared" si="420"/>
        <v>1.024722207895236</v>
      </c>
      <c r="Y363" s="112">
        <f t="shared" si="421"/>
        <v>0.99347895491500526</v>
      </c>
      <c r="Z363" s="112">
        <f t="shared" si="422"/>
        <v>0.97942929940869883</v>
      </c>
      <c r="AA363" s="112">
        <f t="shared" si="423"/>
        <v>1.086796049988781</v>
      </c>
      <c r="AB363" s="112">
        <f t="shared" si="424"/>
        <v>1.0867957798530874</v>
      </c>
      <c r="AC363" s="112"/>
      <c r="AD363" s="112">
        <f t="shared" si="425"/>
        <v>1.0180399481779558</v>
      </c>
      <c r="AE363" s="109"/>
      <c r="AF363" s="87">
        <f t="shared" si="439"/>
        <v>1991</v>
      </c>
      <c r="AG363" s="89"/>
      <c r="AI363" s="109">
        <f t="shared" si="440"/>
        <v>0.86069502544783716</v>
      </c>
      <c r="AJ363" s="109">
        <f t="shared" si="385"/>
        <v>0.13930497455216284</v>
      </c>
      <c r="AL363" s="109">
        <f t="shared" si="393"/>
        <v>0.85950842941159711</v>
      </c>
      <c r="AM363" s="109">
        <f t="shared" si="394"/>
        <v>0.14048768735744271</v>
      </c>
      <c r="AN363" s="109">
        <f t="shared" si="395"/>
        <v>0.99999611676903988</v>
      </c>
      <c r="AO363" s="109"/>
      <c r="AP363" s="109">
        <f t="shared" si="396"/>
        <v>0.85951176709430166</v>
      </c>
      <c r="AQ363" s="109">
        <f t="shared" si="397"/>
        <v>0.14048823290569826</v>
      </c>
      <c r="AT363" s="19">
        <f t="shared" si="426"/>
        <v>-9.508851981204618E-3</v>
      </c>
      <c r="AU363" s="19">
        <f t="shared" si="427"/>
        <v>-4.2072562187940928E-2</v>
      </c>
      <c r="AV363" s="19"/>
      <c r="AW363" s="19">
        <f t="shared" si="386"/>
        <v>0.49411030261104044</v>
      </c>
      <c r="AX363" s="19">
        <f t="shared" si="387"/>
        <v>0.5058896973889595</v>
      </c>
      <c r="AY363" s="19"/>
      <c r="AZ363" s="19">
        <f t="shared" si="400"/>
        <v>9.2863067541069082E-3</v>
      </c>
      <c r="BA363" s="19">
        <f t="shared" si="401"/>
        <v>-8.9875862956687817E-3</v>
      </c>
      <c r="BB363" s="19"/>
      <c r="BC363" s="19"/>
      <c r="BD363" s="19">
        <f t="shared" si="428"/>
        <v>-5.862217676755458E-4</v>
      </c>
      <c r="BE363" s="19">
        <f t="shared" si="429"/>
        <v>3.0606909028979758E-2</v>
      </c>
      <c r="BF363" s="19"/>
      <c r="BG363" s="19"/>
      <c r="BH363" s="19">
        <f t="shared" si="404"/>
        <v>0.98601504084909486</v>
      </c>
      <c r="BI363" s="19">
        <f t="shared" si="405"/>
        <v>0.78700016302363918</v>
      </c>
      <c r="BJ363" s="19">
        <f t="shared" si="411"/>
        <v>0.97942929940869883</v>
      </c>
      <c r="BK363" s="19"/>
      <c r="BL363" s="19">
        <f t="shared" si="406"/>
        <v>1.0067416631999953</v>
      </c>
      <c r="BM363" s="19">
        <f t="shared" si="407"/>
        <v>1.2491257436894669</v>
      </c>
      <c r="BN363" s="19">
        <f t="shared" si="412"/>
        <v>1.024722207895236</v>
      </c>
      <c r="BO363" s="19"/>
      <c r="BP363" s="19">
        <f t="shared" si="409"/>
        <v>1.0038032601650495</v>
      </c>
      <c r="BQ363" s="19">
        <f t="shared" si="408"/>
        <v>0.77473314610910593</v>
      </c>
      <c r="BR363" s="19">
        <f t="shared" si="413"/>
        <v>0.99347895491500526</v>
      </c>
    </row>
    <row r="364" spans="1:82" x14ac:dyDescent="0.2">
      <c r="A364" s="120" t="s">
        <v>557</v>
      </c>
      <c r="B364" s="86">
        <f t="shared" si="391"/>
        <v>1992</v>
      </c>
      <c r="D364" s="77">
        <f>Conversion_factors!$M54*D209+D287</f>
        <v>21397.589140794822</v>
      </c>
      <c r="E364" s="77">
        <f>Conversion_factors!$M54*E209+E287</f>
        <v>3433.4528103257767</v>
      </c>
      <c r="F364" s="108">
        <f t="shared" si="435"/>
        <v>24831.041951120598</v>
      </c>
      <c r="G364" s="108"/>
      <c r="H364" s="126">
        <f>Manufacturing!CE48</f>
        <v>935270.02428000001</v>
      </c>
      <c r="I364" s="126">
        <f t="shared" si="410"/>
        <v>923171.18701895443</v>
      </c>
      <c r="J364" s="126">
        <f t="shared" si="434"/>
        <v>1858441.2112989544</v>
      </c>
      <c r="L364" s="79">
        <f t="shared" si="436"/>
        <v>22.878514851651907</v>
      </c>
      <c r="M364" s="79">
        <f t="shared" si="437"/>
        <v>3.7191940764668616</v>
      </c>
      <c r="N364" s="79">
        <f t="shared" si="438"/>
        <v>13.361220037606129</v>
      </c>
      <c r="P364" s="261">
        <v>0.99186477545313878</v>
      </c>
      <c r="Q364" s="261">
        <v>0.89926465124830479</v>
      </c>
      <c r="R364" s="110"/>
      <c r="S364" s="261">
        <v>0.98937289834663167</v>
      </c>
      <c r="T364" s="261">
        <v>0.98700678004529296</v>
      </c>
      <c r="V364" s="112">
        <f t="shared" si="418"/>
        <v>1.1058346314061047</v>
      </c>
      <c r="W364" s="113">
        <f t="shared" si="419"/>
        <v>1.0013023785690074</v>
      </c>
      <c r="X364" s="112">
        <f t="shared" si="420"/>
        <v>1.0384020565191525</v>
      </c>
      <c r="Y364" s="112">
        <f t="shared" si="421"/>
        <v>0.98795911809839054</v>
      </c>
      <c r="Z364" s="112">
        <f t="shared" si="422"/>
        <v>0.97602466091409068</v>
      </c>
      <c r="AA364" s="112">
        <f t="shared" si="423"/>
        <v>1.1072749908246209</v>
      </c>
      <c r="AB364" s="112">
        <f t="shared" si="424"/>
        <v>1.1072748467309144</v>
      </c>
      <c r="AC364" s="112"/>
      <c r="AD364" s="112">
        <f t="shared" si="425"/>
        <v>1.0258987799902171</v>
      </c>
      <c r="AE364" s="109"/>
      <c r="AF364" s="87">
        <f t="shared" si="439"/>
        <v>1992</v>
      </c>
      <c r="AG364" s="89"/>
      <c r="AI364" s="109">
        <f t="shared" si="440"/>
        <v>0.86172739681707844</v>
      </c>
      <c r="AJ364" s="109">
        <f t="shared" si="385"/>
        <v>0.13827260318292156</v>
      </c>
      <c r="AL364" s="109">
        <f t="shared" si="393"/>
        <v>0.86121110800335854</v>
      </c>
      <c r="AM364" s="109">
        <f t="shared" si="394"/>
        <v>0.1387881489295818</v>
      </c>
      <c r="AN364" s="109">
        <f t="shared" si="395"/>
        <v>0.99999925693294034</v>
      </c>
      <c r="AO364" s="109"/>
      <c r="AP364" s="109">
        <f t="shared" si="396"/>
        <v>0.86121174794143984</v>
      </c>
      <c r="AQ364" s="109">
        <f t="shared" si="397"/>
        <v>0.13878825205856019</v>
      </c>
      <c r="AT364" s="19">
        <f t="shared" si="426"/>
        <v>-3.8644869902201475E-3</v>
      </c>
      <c r="AU364" s="19">
        <f t="shared" si="427"/>
        <v>-1.1100325161900156E-3</v>
      </c>
      <c r="AV364" s="19"/>
      <c r="AW364" s="19">
        <f t="shared" si="386"/>
        <v>0.50325510357483649</v>
      </c>
      <c r="AX364" s="19">
        <f t="shared" si="387"/>
        <v>0.49674489642516345</v>
      </c>
      <c r="AY364" s="19"/>
      <c r="AZ364" s="19">
        <f t="shared" si="400"/>
        <v>1.8338428798794569E-2</v>
      </c>
      <c r="BA364" s="19">
        <f t="shared" si="401"/>
        <v>-1.8242048725521841E-2</v>
      </c>
      <c r="BB364" s="19"/>
      <c r="BC364" s="19"/>
      <c r="BD364" s="19">
        <f t="shared" si="428"/>
        <v>-9.0674905683201905E-3</v>
      </c>
      <c r="BE364" s="19">
        <f t="shared" si="429"/>
        <v>1.6121457132979918E-2</v>
      </c>
      <c r="BF364" s="19"/>
      <c r="BG364" s="19"/>
      <c r="BH364" s="19">
        <f t="shared" si="404"/>
        <v>0.99652385476249949</v>
      </c>
      <c r="BI364" s="19">
        <f t="shared" si="405"/>
        <v>0.78426443615503239</v>
      </c>
      <c r="BJ364" s="19">
        <f t="shared" si="411"/>
        <v>0.97602466091409068</v>
      </c>
      <c r="BK364" s="19"/>
      <c r="BL364" s="19">
        <f t="shared" si="406"/>
        <v>1.0133498118012048</v>
      </c>
      <c r="BM364" s="19">
        <f t="shared" si="407"/>
        <v>1.2658013372837613</v>
      </c>
      <c r="BN364" s="19">
        <f t="shared" si="412"/>
        <v>1.0384020565191525</v>
      </c>
      <c r="BO364" s="19"/>
      <c r="BP364" s="19">
        <f t="shared" si="409"/>
        <v>0.99444393181223756</v>
      </c>
      <c r="BQ364" s="19">
        <f t="shared" si="408"/>
        <v>0.77042867592200404</v>
      </c>
      <c r="BR364" s="19">
        <f t="shared" si="413"/>
        <v>0.98795911809839054</v>
      </c>
    </row>
    <row r="365" spans="1:82" x14ac:dyDescent="0.2">
      <c r="A365" s="120" t="s">
        <v>557</v>
      </c>
      <c r="B365" s="86">
        <f t="shared" si="391"/>
        <v>1993</v>
      </c>
      <c r="D365" s="77">
        <f>Conversion_factors!$M55*D210+D288</f>
        <v>22009.911295402915</v>
      </c>
      <c r="E365" s="77">
        <f>Conversion_factors!$M55*E210+E288</f>
        <v>3422.7369232906303</v>
      </c>
      <c r="F365" s="108">
        <f t="shared" si="435"/>
        <v>25432.648218693546</v>
      </c>
      <c r="G365" s="108"/>
      <c r="H365" s="126">
        <f>Manufacturing!CE49</f>
        <v>972776.86788000003</v>
      </c>
      <c r="I365" s="126">
        <f t="shared" si="410"/>
        <v>937577.24633008451</v>
      </c>
      <c r="J365" s="126">
        <f t="shared" si="434"/>
        <v>1910354.1142100845</v>
      </c>
      <c r="L365" s="79">
        <f t="shared" si="436"/>
        <v>22.625858017542843</v>
      </c>
      <c r="M365" s="79">
        <f t="shared" si="437"/>
        <v>3.6506185881623003</v>
      </c>
      <c r="N365" s="79">
        <f t="shared" si="438"/>
        <v>13.313054385840781</v>
      </c>
      <c r="P365" s="261">
        <v>0.99826238686100099</v>
      </c>
      <c r="Q365" s="261">
        <v>0.89781277950010341</v>
      </c>
      <c r="R365" s="110"/>
      <c r="S365" s="261">
        <v>0.97217643237035056</v>
      </c>
      <c r="T365" s="261">
        <v>0.9703747665966701</v>
      </c>
      <c r="V365" s="112">
        <f t="shared" si="418"/>
        <v>1.1367245436115201</v>
      </c>
      <c r="W365" s="113">
        <f t="shared" si="419"/>
        <v>0.99769279938819699</v>
      </c>
      <c r="X365" s="112">
        <f t="shared" si="420"/>
        <v>1.0472842573963428</v>
      </c>
      <c r="Y365" s="112">
        <f t="shared" si="421"/>
        <v>0.97085866948597643</v>
      </c>
      <c r="Z365" s="112">
        <f t="shared" si="422"/>
        <v>0.98124257735709464</v>
      </c>
      <c r="AA365" s="112">
        <f t="shared" si="423"/>
        <v>1.1341022449729239</v>
      </c>
      <c r="AB365" s="112">
        <f t="shared" si="424"/>
        <v>1.134101892049048</v>
      </c>
      <c r="AC365" s="112"/>
      <c r="AD365" s="112">
        <f t="shared" si="425"/>
        <v>1.0167650007094222</v>
      </c>
      <c r="AE365" s="109"/>
      <c r="AF365" s="87">
        <f t="shared" si="439"/>
        <v>1993</v>
      </c>
      <c r="AG365" s="89"/>
      <c r="AI365" s="109">
        <f t="shared" si="440"/>
        <v>0.86541956253006935</v>
      </c>
      <c r="AJ365" s="109">
        <f t="shared" si="385"/>
        <v>0.13458043746993067</v>
      </c>
      <c r="AL365" s="109">
        <f t="shared" si="393"/>
        <v>0.8635721641992935</v>
      </c>
      <c r="AM365" s="109">
        <f t="shared" si="394"/>
        <v>0.13641819303949931</v>
      </c>
      <c r="AN365" s="109">
        <f t="shared" si="395"/>
        <v>0.99999035723879282</v>
      </c>
      <c r="AO365" s="109"/>
      <c r="AP365" s="109">
        <f t="shared" si="396"/>
        <v>0.86358049149975624</v>
      </c>
      <c r="AQ365" s="109">
        <f t="shared" si="397"/>
        <v>0.13641950850024379</v>
      </c>
      <c r="AT365" s="19">
        <f t="shared" si="426"/>
        <v>6.4293715166249092E-3</v>
      </c>
      <c r="AU365" s="19">
        <f t="shared" si="427"/>
        <v>-1.6158146991835723E-3</v>
      </c>
      <c r="AV365" s="19"/>
      <c r="AW365" s="19">
        <f t="shared" si="386"/>
        <v>0.50921285255128479</v>
      </c>
      <c r="AX365" s="19">
        <f t="shared" si="387"/>
        <v>0.49078714744871521</v>
      </c>
      <c r="AY365" s="19"/>
      <c r="AZ365" s="19">
        <f t="shared" si="400"/>
        <v>1.1768901338729968E-2</v>
      </c>
      <c r="BA365" s="19">
        <f t="shared" si="401"/>
        <v>-1.2066081897365204E-2</v>
      </c>
      <c r="BB365" s="19"/>
      <c r="BC365" s="19"/>
      <c r="BD365" s="19">
        <f t="shared" si="428"/>
        <v>-1.7534003636845027E-2</v>
      </c>
      <c r="BE365" s="19">
        <f t="shared" si="429"/>
        <v>-1.6994554559875193E-2</v>
      </c>
      <c r="BF365" s="19"/>
      <c r="BG365" s="19"/>
      <c r="BH365" s="19">
        <f t="shared" si="404"/>
        <v>1.0053460907822935</v>
      </c>
      <c r="BI365" s="19">
        <f t="shared" si="405"/>
        <v>0.78845718502804141</v>
      </c>
      <c r="BJ365" s="19">
        <f t="shared" si="411"/>
        <v>0.98124257735709464</v>
      </c>
      <c r="BK365" s="19"/>
      <c r="BL365" s="19">
        <f t="shared" si="406"/>
        <v>1.008553720422092</v>
      </c>
      <c r="BM365" s="19">
        <f t="shared" si="407"/>
        <v>1.2766286480327969</v>
      </c>
      <c r="BN365" s="19">
        <f t="shared" si="412"/>
        <v>1.0472842573963428</v>
      </c>
      <c r="BO365" s="19"/>
      <c r="BP365" s="19">
        <f t="shared" si="409"/>
        <v>0.98269113741737735</v>
      </c>
      <c r="BQ365" s="19">
        <f t="shared" si="408"/>
        <v>0.75709343184075817</v>
      </c>
      <c r="BR365" s="19">
        <f t="shared" si="413"/>
        <v>0.97085866948597643</v>
      </c>
    </row>
    <row r="366" spans="1:82" x14ac:dyDescent="0.2">
      <c r="A366" s="120" t="s">
        <v>557</v>
      </c>
      <c r="B366" s="86">
        <f t="shared" si="391"/>
        <v>1994</v>
      </c>
      <c r="D366" s="77">
        <f>Conversion_factors!$M56*D211+D289</f>
        <v>22678.759731188176</v>
      </c>
      <c r="E366" s="77">
        <f>Conversion_factors!$M56*E211+E289</f>
        <v>3419.0944582284137</v>
      </c>
      <c r="F366" s="108">
        <f t="shared" si="435"/>
        <v>26097.85418941659</v>
      </c>
      <c r="G366" s="108"/>
      <c r="H366" s="126">
        <f>Manufacturing!CE50</f>
        <v>1036977.91272</v>
      </c>
      <c r="I366" s="126">
        <f t="shared" si="410"/>
        <v>1013597.6871638191</v>
      </c>
      <c r="J366" s="126">
        <f t="shared" si="434"/>
        <v>2050575.599883819</v>
      </c>
      <c r="L366" s="79">
        <f t="shared" si="436"/>
        <v>21.870050897903543</v>
      </c>
      <c r="M366" s="79">
        <f t="shared" si="437"/>
        <v>3.3732263811645962</v>
      </c>
      <c r="N366" s="79">
        <f t="shared" si="438"/>
        <v>12.727087063210561</v>
      </c>
      <c r="P366" s="261">
        <v>0.98316897395120784</v>
      </c>
      <c r="Q366" s="261">
        <v>0.85107828835575605</v>
      </c>
      <c r="R366" s="110"/>
      <c r="S366" s="261">
        <v>0.95412756275066279</v>
      </c>
      <c r="T366" s="261">
        <v>0.94587727924439202</v>
      </c>
      <c r="V366" s="112">
        <f t="shared" si="418"/>
        <v>1.2201610139085011</v>
      </c>
      <c r="W366" s="113">
        <f t="shared" si="419"/>
        <v>0.95377985788570274</v>
      </c>
      <c r="X366" s="112">
        <f t="shared" si="420"/>
        <v>1.042003681753092</v>
      </c>
      <c r="Y366" s="112">
        <f t="shared" si="421"/>
        <v>0.95197053775607565</v>
      </c>
      <c r="Z366" s="112">
        <f t="shared" si="422"/>
        <v>0.96151393978384025</v>
      </c>
      <c r="AA366" s="112">
        <f t="shared" si="423"/>
        <v>1.1637655329195375</v>
      </c>
      <c r="AB366" s="112">
        <f t="shared" si="424"/>
        <v>1.1637649984433251</v>
      </c>
      <c r="AC366" s="112"/>
      <c r="AD366" s="112">
        <f t="shared" si="425"/>
        <v>0.99195680526230168</v>
      </c>
      <c r="AE366" s="109"/>
      <c r="AF366" s="87">
        <f t="shared" si="439"/>
        <v>1994</v>
      </c>
      <c r="AG366" s="89"/>
      <c r="AI366" s="109">
        <f t="shared" si="440"/>
        <v>0.86898944129993061</v>
      </c>
      <c r="AJ366" s="109">
        <f t="shared" si="385"/>
        <v>0.13101055870006939</v>
      </c>
      <c r="AL366" s="109">
        <f t="shared" si="393"/>
        <v>0.86720327728568547</v>
      </c>
      <c r="AM366" s="109">
        <f t="shared" si="394"/>
        <v>0.13278750041900519</v>
      </c>
      <c r="AN366" s="109">
        <f t="shared" si="395"/>
        <v>0.99999077770469069</v>
      </c>
      <c r="AO366" s="109"/>
      <c r="AP366" s="109">
        <f t="shared" si="396"/>
        <v>0.86721127496415873</v>
      </c>
      <c r="AQ366" s="109">
        <f t="shared" si="397"/>
        <v>0.13278872503584122</v>
      </c>
      <c r="AT366" s="19">
        <f t="shared" si="426"/>
        <v>-1.5235152881267748E-2</v>
      </c>
      <c r="AU366" s="19">
        <f t="shared" si="427"/>
        <v>-5.3457440426172828E-2</v>
      </c>
      <c r="AV366" s="19"/>
      <c r="AW366" s="19">
        <f t="shared" si="386"/>
        <v>0.50570089333880341</v>
      </c>
      <c r="AX366" s="19">
        <f t="shared" si="387"/>
        <v>0.49429910666119664</v>
      </c>
      <c r="AY366" s="19"/>
      <c r="AZ366" s="19">
        <f t="shared" si="400"/>
        <v>-6.9207324154374359E-3</v>
      </c>
      <c r="BA366" s="19">
        <f t="shared" si="401"/>
        <v>7.1302874791105185E-3</v>
      </c>
      <c r="BB366" s="19"/>
      <c r="BC366" s="19"/>
      <c r="BD366" s="19">
        <f t="shared" si="428"/>
        <v>-1.8739926688393648E-2</v>
      </c>
      <c r="BE366" s="19">
        <f t="shared" si="429"/>
        <v>-2.5569519517377667E-2</v>
      </c>
      <c r="BF366" s="19"/>
      <c r="BG366" s="19"/>
      <c r="BH366" s="19">
        <f t="shared" si="404"/>
        <v>0.97989423000131937</v>
      </c>
      <c r="BI366" s="19">
        <f t="shared" si="405"/>
        <v>0.77260464621206038</v>
      </c>
      <c r="BJ366" s="19">
        <f t="shared" si="411"/>
        <v>0.96151393978384025</v>
      </c>
      <c r="BK366" s="19"/>
      <c r="BL366" s="19">
        <f t="shared" si="406"/>
        <v>0.99495783918648883</v>
      </c>
      <c r="BM366" s="19">
        <f t="shared" si="407"/>
        <v>1.2701916810902802</v>
      </c>
      <c r="BN366" s="19">
        <f t="shared" si="412"/>
        <v>1.042003681753092</v>
      </c>
      <c r="BO366" s="19"/>
      <c r="BP366" s="19">
        <f t="shared" si="409"/>
        <v>0.98054492139427341</v>
      </c>
      <c r="BQ366" s="19">
        <f t="shared" si="408"/>
        <v>0.74236411961241688</v>
      </c>
      <c r="BR366" s="19">
        <f t="shared" si="413"/>
        <v>0.95197053775607565</v>
      </c>
    </row>
    <row r="367" spans="1:82" x14ac:dyDescent="0.2">
      <c r="A367" s="120" t="s">
        <v>557</v>
      </c>
      <c r="B367" s="86">
        <f t="shared" si="391"/>
        <v>1995</v>
      </c>
      <c r="D367" s="77">
        <f>Conversion_factors!$M57*D212+D290</f>
        <v>23213.587292508586</v>
      </c>
      <c r="E367" s="77">
        <f>Conversion_factors!$M57*E212+E290</f>
        <v>3428.1419495702112</v>
      </c>
      <c r="F367" s="108">
        <f t="shared" si="435"/>
        <v>26641.729242078796</v>
      </c>
      <c r="G367" s="108"/>
      <c r="H367" s="126">
        <f>Manufacturing!CE51</f>
        <v>1079663.5255200001</v>
      </c>
      <c r="I367" s="126">
        <f t="shared" si="410"/>
        <v>1005450.537367539</v>
      </c>
      <c r="J367" s="126">
        <f t="shared" si="434"/>
        <v>2085114.0628875392</v>
      </c>
      <c r="L367" s="79">
        <f t="shared" si="436"/>
        <v>21.500760879486215</v>
      </c>
      <c r="M367" s="79">
        <f t="shared" si="437"/>
        <v>3.4095580261419318</v>
      </c>
      <c r="N367" s="79">
        <f t="shared" si="438"/>
        <v>12.777108800074176</v>
      </c>
      <c r="P367" s="261">
        <v>0.986124663649244</v>
      </c>
      <c r="Q367" s="261">
        <v>0.87129652572970973</v>
      </c>
      <c r="R367" s="110"/>
      <c r="S367" s="261">
        <v>0.93520503227676721</v>
      </c>
      <c r="T367" s="261">
        <v>0.93387966841790226</v>
      </c>
      <c r="V367" s="112">
        <f t="shared" si="418"/>
        <v>1.2407125537004737</v>
      </c>
      <c r="W367" s="113">
        <f t="shared" si="419"/>
        <v>0.95752853382702519</v>
      </c>
      <c r="X367" s="112">
        <f t="shared" si="420"/>
        <v>1.0602405470137564</v>
      </c>
      <c r="Y367" s="112">
        <f t="shared" si="421"/>
        <v>0.93397153829690993</v>
      </c>
      <c r="Z367" s="112">
        <f t="shared" si="422"/>
        <v>0.96697196978494071</v>
      </c>
      <c r="AA367" s="112">
        <f t="shared" si="423"/>
        <v>1.1880182506456545</v>
      </c>
      <c r="AB367" s="112">
        <f t="shared" si="424"/>
        <v>1.1880176724455989</v>
      </c>
      <c r="AC367" s="112"/>
      <c r="AD367" s="112">
        <f t="shared" si="425"/>
        <v>0.99023449465919533</v>
      </c>
      <c r="AE367" s="109"/>
      <c r="AF367" s="87">
        <f t="shared" si="439"/>
        <v>1995</v>
      </c>
      <c r="AG367" s="89"/>
      <c r="AI367" s="109">
        <f t="shared" si="440"/>
        <v>0.87132434541239567</v>
      </c>
      <c r="AJ367" s="109">
        <f t="shared" si="385"/>
        <v>0.12867565458760441</v>
      </c>
      <c r="AL367" s="109">
        <f t="shared" si="393"/>
        <v>0.87015637124920642</v>
      </c>
      <c r="AM367" s="109">
        <f t="shared" si="394"/>
        <v>0.12983960761663263</v>
      </c>
      <c r="AN367" s="109">
        <f t="shared" si="395"/>
        <v>0.99999597886583902</v>
      </c>
      <c r="AO367" s="109"/>
      <c r="AP367" s="109">
        <f t="shared" si="396"/>
        <v>0.87015987027878627</v>
      </c>
      <c r="AQ367" s="109">
        <f t="shared" si="397"/>
        <v>0.12984012972121373</v>
      </c>
      <c r="AT367" s="19">
        <f t="shared" si="426"/>
        <v>3.0017787708226901E-3</v>
      </c>
      <c r="AU367" s="19">
        <f t="shared" si="427"/>
        <v>2.3478241713712059E-2</v>
      </c>
      <c r="AV367" s="19"/>
      <c r="AW367" s="19">
        <f t="shared" si="386"/>
        <v>0.51779590610253912</v>
      </c>
      <c r="AX367" s="19">
        <f t="shared" si="387"/>
        <v>0.48220409389746083</v>
      </c>
      <c r="AY367" s="19"/>
      <c r="AZ367" s="19">
        <f t="shared" si="400"/>
        <v>2.3635786333155089E-2</v>
      </c>
      <c r="BA367" s="19">
        <f t="shared" si="401"/>
        <v>-2.4773357279286003E-2</v>
      </c>
      <c r="BB367" s="19"/>
      <c r="BC367" s="19"/>
      <c r="BD367" s="19">
        <f t="shared" si="428"/>
        <v>-2.0031584977978811E-2</v>
      </c>
      <c r="BE367" s="19">
        <f t="shared" si="429"/>
        <v>-1.2765239420832795E-2</v>
      </c>
      <c r="BF367" s="19"/>
      <c r="BG367" s="19"/>
      <c r="BH367" s="19">
        <f t="shared" si="404"/>
        <v>1.0056764959666913</v>
      </c>
      <c r="BI367" s="19">
        <f t="shared" si="405"/>
        <v>0.77699033337013013</v>
      </c>
      <c r="BJ367" s="19">
        <f t="shared" si="411"/>
        <v>0.96697196978494071</v>
      </c>
      <c r="BK367" s="19"/>
      <c r="BL367" s="19">
        <f t="shared" si="406"/>
        <v>1.0175017282376413</v>
      </c>
      <c r="BM367" s="19">
        <f t="shared" si="407"/>
        <v>1.2924222307024351</v>
      </c>
      <c r="BN367" s="19">
        <f t="shared" si="412"/>
        <v>1.0602405470137564</v>
      </c>
      <c r="BO367" s="19"/>
      <c r="BP367" s="19">
        <f t="shared" si="409"/>
        <v>0.9810929028312243</v>
      </c>
      <c r="BQ367" s="19">
        <f t="shared" si="408"/>
        <v>0.72832816906829234</v>
      </c>
      <c r="BR367" s="19">
        <f t="shared" si="413"/>
        <v>0.93397153829690993</v>
      </c>
    </row>
    <row r="368" spans="1:82" x14ac:dyDescent="0.2">
      <c r="A368" s="120" t="s">
        <v>557</v>
      </c>
      <c r="B368" s="86">
        <f t="shared" si="391"/>
        <v>1996</v>
      </c>
      <c r="D368" s="77">
        <f>Conversion_factors!$M58*D213+D291</f>
        <v>23458.815082763304</v>
      </c>
      <c r="E368" s="77">
        <f>Conversion_factors!$M58*E213+E291</f>
        <v>3503.8443068968645</v>
      </c>
      <c r="F368" s="108">
        <f t="shared" si="435"/>
        <v>26962.65938966017</v>
      </c>
      <c r="G368" s="108"/>
      <c r="H368" s="126">
        <f>Manufacturing!CE52</f>
        <v>1114172.96028</v>
      </c>
      <c r="I368" s="126">
        <f t="shared" si="410"/>
        <v>991900.66748799873</v>
      </c>
      <c r="J368" s="126">
        <f t="shared" si="434"/>
        <v>2106073.6277679987</v>
      </c>
      <c r="L368" s="79">
        <f t="shared" si="436"/>
        <v>21.054913302570121</v>
      </c>
      <c r="M368" s="79">
        <f t="shared" si="437"/>
        <v>3.5324548331743699</v>
      </c>
      <c r="N368" s="79">
        <f t="shared" si="438"/>
        <v>12.802334654479766</v>
      </c>
      <c r="P368" s="261">
        <v>0.9803467457351609</v>
      </c>
      <c r="Q368" s="261">
        <v>0.86622408467718903</v>
      </c>
      <c r="R368" s="110"/>
      <c r="S368" s="261">
        <v>0.92121033019991849</v>
      </c>
      <c r="T368" s="261">
        <v>0.97320690036952007</v>
      </c>
      <c r="V368" s="112">
        <f t="shared" si="418"/>
        <v>1.2531841952908016</v>
      </c>
      <c r="W368" s="113">
        <f t="shared" si="419"/>
        <v>0.95941898304847806</v>
      </c>
      <c r="X368" s="112">
        <f t="shared" si="420"/>
        <v>1.0769509602208678</v>
      </c>
      <c r="Y368" s="112">
        <f t="shared" si="421"/>
        <v>0.92672076416177096</v>
      </c>
      <c r="Z368" s="112">
        <f t="shared" si="422"/>
        <v>0.96131096068942956</v>
      </c>
      <c r="AA368" s="112">
        <f t="shared" si="423"/>
        <v>1.2023298377044818</v>
      </c>
      <c r="AB368" s="112">
        <f t="shared" si="424"/>
        <v>1.2023287062183261</v>
      </c>
      <c r="AC368" s="112"/>
      <c r="AD368" s="112">
        <f t="shared" si="425"/>
        <v>0.9980328168206356</v>
      </c>
      <c r="AE368" s="109"/>
      <c r="AF368" s="87">
        <f t="shared" si="439"/>
        <v>1996</v>
      </c>
      <c r="AG368" s="89"/>
      <c r="AI368" s="109">
        <f t="shared" si="440"/>
        <v>0.87004826726251838</v>
      </c>
      <c r="AJ368" s="109">
        <f t="shared" si="385"/>
        <v>0.12995173273748151</v>
      </c>
      <c r="AL368" s="109">
        <f t="shared" si="393"/>
        <v>0.87068615048572517</v>
      </c>
      <c r="AM368" s="109">
        <f t="shared" si="394"/>
        <v>0.12931264428539907</v>
      </c>
      <c r="AN368" s="109">
        <f t="shared" si="395"/>
        <v>0.99999879477112419</v>
      </c>
      <c r="AO368" s="109"/>
      <c r="AP368" s="109">
        <f t="shared" si="396"/>
        <v>0.8706871998630803</v>
      </c>
      <c r="AQ368" s="109">
        <f t="shared" si="397"/>
        <v>0.12931280013691981</v>
      </c>
      <c r="AT368" s="19">
        <f t="shared" si="426"/>
        <v>-5.8764490688616479E-3</v>
      </c>
      <c r="AU368" s="19">
        <f t="shared" si="427"/>
        <v>-5.8387283954012149E-3</v>
      </c>
      <c r="AV368" s="19"/>
      <c r="AW368" s="19">
        <f t="shared" si="386"/>
        <v>0.52902849434603683</v>
      </c>
      <c r="AX368" s="19">
        <f t="shared" si="387"/>
        <v>0.47097150565396317</v>
      </c>
      <c r="AY368" s="19"/>
      <c r="AZ368" s="19">
        <f t="shared" si="400"/>
        <v>2.1461133999336808E-2</v>
      </c>
      <c r="BA368" s="19">
        <f t="shared" si="401"/>
        <v>-2.3569861114993762E-2</v>
      </c>
      <c r="BB368" s="19"/>
      <c r="BC368" s="19"/>
      <c r="BD368" s="19">
        <f t="shared" si="428"/>
        <v>-1.5077409371497791E-2</v>
      </c>
      <c r="BE368" s="19">
        <f t="shared" si="429"/>
        <v>4.1249106017653803E-2</v>
      </c>
      <c r="BF368" s="19"/>
      <c r="BG368" s="19"/>
      <c r="BH368" s="19">
        <f t="shared" si="404"/>
        <v>0.99414563268388201</v>
      </c>
      <c r="BI368" s="19">
        <f t="shared" si="405"/>
        <v>0.77244154655750841</v>
      </c>
      <c r="BJ368" s="19">
        <f t="shared" si="411"/>
        <v>0.96131096068942956</v>
      </c>
      <c r="BK368" s="19"/>
      <c r="BL368" s="19">
        <f t="shared" si="406"/>
        <v>1.0157609641077938</v>
      </c>
      <c r="BM368" s="19">
        <f t="shared" si="407"/>
        <v>1.312792051092651</v>
      </c>
      <c r="BN368" s="19">
        <f t="shared" si="412"/>
        <v>1.0769509602208678</v>
      </c>
      <c r="BO368" s="19"/>
      <c r="BP368" s="19">
        <f t="shared" si="409"/>
        <v>0.99223662195492524</v>
      </c>
      <c r="BQ368" s="19">
        <f t="shared" si="408"/>
        <v>0.72267388215093809</v>
      </c>
      <c r="BR368" s="19">
        <f t="shared" si="413"/>
        <v>0.92672076416177096</v>
      </c>
    </row>
    <row r="369" spans="1:70" x14ac:dyDescent="0.2">
      <c r="A369" s="120" t="s">
        <v>557</v>
      </c>
      <c r="B369" s="86">
        <f t="shared" si="391"/>
        <v>1997</v>
      </c>
      <c r="D369" s="77">
        <f>Conversion_factors!$M59*D214+D292</f>
        <v>23452.942316626715</v>
      </c>
      <c r="E369" s="77">
        <f>Conversion_factors!$M59*E214+E292</f>
        <v>3546.8826854020781</v>
      </c>
      <c r="F369" s="108">
        <f t="shared" si="435"/>
        <v>26999.825002028792</v>
      </c>
      <c r="G369" s="108"/>
      <c r="H369" s="126">
        <f>Manufacturing!CE53</f>
        <v>1181088.93564</v>
      </c>
      <c r="I369" s="126">
        <f t="shared" si="410"/>
        <v>1026936.4351940273</v>
      </c>
      <c r="J369" s="126">
        <f t="shared" si="434"/>
        <v>2208025.3708340274</v>
      </c>
      <c r="L369" s="79">
        <f t="shared" si="436"/>
        <v>19.857050226211967</v>
      </c>
      <c r="M369" s="79">
        <f t="shared" si="437"/>
        <v>3.4538483238565174</v>
      </c>
      <c r="N369" s="79">
        <f t="shared" si="438"/>
        <v>12.228041107983406</v>
      </c>
      <c r="P369" s="261">
        <v>0.93584620515112982</v>
      </c>
      <c r="Q369" s="261">
        <v>0.83891945717356065</v>
      </c>
      <c r="R369" s="110"/>
      <c r="S369" s="261">
        <v>0.91011338787146379</v>
      </c>
      <c r="T369" s="261">
        <v>0.98252093121849915</v>
      </c>
      <c r="V369" s="112">
        <f t="shared" si="418"/>
        <v>1.313848889728906</v>
      </c>
      <c r="W369" s="113">
        <f t="shared" si="419"/>
        <v>0.916380885293547</v>
      </c>
      <c r="X369" s="112">
        <f t="shared" si="420"/>
        <v>1.0855643098027106</v>
      </c>
      <c r="Y369" s="112">
        <f t="shared" si="421"/>
        <v>0.91815028926081987</v>
      </c>
      <c r="Z369" s="112">
        <f t="shared" si="422"/>
        <v>0.91940586813765823</v>
      </c>
      <c r="AA369" s="112">
        <f t="shared" si="423"/>
        <v>1.2039876209171829</v>
      </c>
      <c r="AB369" s="112">
        <f t="shared" si="424"/>
        <v>1.2039860087117187</v>
      </c>
      <c r="AC369" s="112"/>
      <c r="AD369" s="112">
        <f t="shared" si="425"/>
        <v>0.99671118505658096</v>
      </c>
      <c r="AE369" s="109"/>
      <c r="AF369" s="87">
        <f t="shared" si="439"/>
        <v>1997</v>
      </c>
      <c r="AG369" s="89"/>
      <c r="AI369" s="109">
        <f t="shared" si="440"/>
        <v>0.86863312317262942</v>
      </c>
      <c r="AJ369" s="109">
        <f t="shared" si="385"/>
        <v>0.13136687682737061</v>
      </c>
      <c r="AL369" s="109">
        <f t="shared" si="393"/>
        <v>0.86934050324900225</v>
      </c>
      <c r="AM369" s="109">
        <f t="shared" si="394"/>
        <v>0.13065802751119326</v>
      </c>
      <c r="AN369" s="109">
        <f t="shared" si="395"/>
        <v>0.99999853076019551</v>
      </c>
      <c r="AO369" s="109"/>
      <c r="AP369" s="109">
        <f t="shared" si="396"/>
        <v>0.86934178052054989</v>
      </c>
      <c r="AQ369" s="109">
        <f t="shared" si="397"/>
        <v>0.13065821947945011</v>
      </c>
      <c r="AT369" s="19">
        <f t="shared" si="426"/>
        <v>-4.645517902191542E-2</v>
      </c>
      <c r="AU369" s="19">
        <f t="shared" si="427"/>
        <v>-3.2028930120223793E-2</v>
      </c>
      <c r="AV369" s="19"/>
      <c r="AW369" s="19">
        <f t="shared" si="386"/>
        <v>0.53490732092171234</v>
      </c>
      <c r="AX369" s="19">
        <f t="shared" si="387"/>
        <v>0.46509267907828761</v>
      </c>
      <c r="AY369" s="19"/>
      <c r="AZ369" s="19">
        <f t="shared" si="400"/>
        <v>1.1051205011660632E-2</v>
      </c>
      <c r="BA369" s="19">
        <f t="shared" si="401"/>
        <v>-1.2560899062827558E-2</v>
      </c>
      <c r="BB369" s="19"/>
      <c r="BC369" s="19"/>
      <c r="BD369" s="19">
        <f t="shared" si="428"/>
        <v>-1.211918792980707E-2</v>
      </c>
      <c r="BE369" s="19">
        <f t="shared" si="429"/>
        <v>9.5249462794160539E-3</v>
      </c>
      <c r="BF369" s="19"/>
      <c r="BG369" s="19"/>
      <c r="BH369" s="19">
        <f t="shared" si="404"/>
        <v>0.95640838993272481</v>
      </c>
      <c r="BI369" s="19">
        <f t="shared" si="405"/>
        <v>0.73876957586021053</v>
      </c>
      <c r="BJ369" s="19">
        <f t="shared" si="411"/>
        <v>0.91940586813765823</v>
      </c>
      <c r="BK369" s="19"/>
      <c r="BL369" s="19">
        <f t="shared" si="406"/>
        <v>1.0079979032472159</v>
      </c>
      <c r="BM369" s="19">
        <f t="shared" si="407"/>
        <v>1.3232916349010042</v>
      </c>
      <c r="BN369" s="19">
        <f t="shared" si="412"/>
        <v>1.0855643098027106</v>
      </c>
      <c r="BO369" s="19"/>
      <c r="BP369" s="19">
        <f t="shared" si="409"/>
        <v>0.99075182597348699</v>
      </c>
      <c r="BQ369" s="19">
        <f t="shared" si="408"/>
        <v>0.71599046832439051</v>
      </c>
      <c r="BR369" s="19">
        <f t="shared" si="413"/>
        <v>0.91815028926081987</v>
      </c>
    </row>
    <row r="370" spans="1:70" x14ac:dyDescent="0.2">
      <c r="A370" s="120" t="s">
        <v>557</v>
      </c>
      <c r="B370" s="86">
        <f t="shared" si="391"/>
        <v>1998</v>
      </c>
      <c r="D370" s="77">
        <f>Conversion_factors!$M60*D215+D293</f>
        <v>23841.255512284231</v>
      </c>
      <c r="E370" s="77">
        <f>Conversion_factors!$M60*E215+E293</f>
        <v>3687.8564037795231</v>
      </c>
      <c r="F370" s="108">
        <f t="shared" si="435"/>
        <v>27529.111916063754</v>
      </c>
      <c r="G370" s="108"/>
      <c r="H370" s="126">
        <f>Manufacturing!CE54</f>
        <v>1240111.2112800002</v>
      </c>
      <c r="I370" s="126">
        <f t="shared" si="410"/>
        <v>1037827.9708746041</v>
      </c>
      <c r="J370" s="126">
        <f t="shared" si="434"/>
        <v>2277939.1821546042</v>
      </c>
      <c r="L370" s="79">
        <f t="shared" si="436"/>
        <v>19.225094729750978</v>
      </c>
      <c r="M370" s="79">
        <f t="shared" si="437"/>
        <v>3.5534370890694653</v>
      </c>
      <c r="N370" s="79">
        <f t="shared" si="438"/>
        <v>12.085095217522515</v>
      </c>
      <c r="P370" s="261">
        <v>0.93181272838776208</v>
      </c>
      <c r="Q370" s="261">
        <v>0.85060525107024099</v>
      </c>
      <c r="R370" s="110"/>
      <c r="S370" s="261">
        <v>0.88496330610964524</v>
      </c>
      <c r="T370" s="261">
        <v>0.99696379789077549</v>
      </c>
      <c r="V370" s="112">
        <f t="shared" si="418"/>
        <v>1.3554499440435852</v>
      </c>
      <c r="W370" s="113">
        <f t="shared" si="419"/>
        <v>0.90566838600663313</v>
      </c>
      <c r="X370" s="112">
        <f t="shared" si="420"/>
        <v>1.0992433675810709</v>
      </c>
      <c r="Y370" s="112">
        <f t="shared" si="421"/>
        <v>0.89783968864954677</v>
      </c>
      <c r="Z370" s="112">
        <f t="shared" si="422"/>
        <v>0.91765043859222717</v>
      </c>
      <c r="AA370" s="112">
        <f t="shared" si="423"/>
        <v>1.2275902027721723</v>
      </c>
      <c r="AB370" s="112">
        <f t="shared" si="424"/>
        <v>1.227588163134735</v>
      </c>
      <c r="AC370" s="112"/>
      <c r="AD370" s="112">
        <f t="shared" si="425"/>
        <v>0.98694432289906797</v>
      </c>
      <c r="AE370" s="109"/>
      <c r="AF370" s="87">
        <f t="shared" si="439"/>
        <v>1998</v>
      </c>
      <c r="AG370" s="89"/>
      <c r="AI370" s="109">
        <f t="shared" si="440"/>
        <v>0.86603794502983622</v>
      </c>
      <c r="AJ370" s="109">
        <f t="shared" si="385"/>
        <v>0.13396205497016378</v>
      </c>
      <c r="AL370" s="109">
        <f t="shared" si="393"/>
        <v>0.86733488700896033</v>
      </c>
      <c r="AM370" s="109">
        <f t="shared" si="394"/>
        <v>0.13266023522467904</v>
      </c>
      <c r="AN370" s="109">
        <f t="shared" si="395"/>
        <v>0.9999951222336394</v>
      </c>
      <c r="AO370" s="109"/>
      <c r="AP370" s="109">
        <f t="shared" si="396"/>
        <v>0.86733911768653182</v>
      </c>
      <c r="AQ370" s="109">
        <f t="shared" si="397"/>
        <v>0.13266088231346815</v>
      </c>
      <c r="AT370" s="19">
        <f t="shared" si="426"/>
        <v>-4.3192929519876595E-3</v>
      </c>
      <c r="AU370" s="19">
        <f t="shared" si="427"/>
        <v>1.3833452914692197E-2</v>
      </c>
      <c r="AV370" s="19"/>
      <c r="AW370" s="19">
        <f t="shared" si="386"/>
        <v>0.5444004918985732</v>
      </c>
      <c r="AX370" s="19">
        <f t="shared" si="387"/>
        <v>0.45559950810142674</v>
      </c>
      <c r="AY370" s="19"/>
      <c r="AZ370" s="19">
        <f t="shared" si="400"/>
        <v>1.7591674370247116E-2</v>
      </c>
      <c r="BA370" s="19">
        <f t="shared" si="401"/>
        <v>-2.0622543673145421E-2</v>
      </c>
      <c r="BB370" s="19"/>
      <c r="BC370" s="19"/>
      <c r="BD370" s="19">
        <f t="shared" si="428"/>
        <v>-2.8023011679901559E-2</v>
      </c>
      <c r="BE370" s="19">
        <f t="shared" si="429"/>
        <v>1.4592810704551613E-2</v>
      </c>
      <c r="BF370" s="19"/>
      <c r="BG370" s="19"/>
      <c r="BH370" s="19">
        <f t="shared" si="404"/>
        <v>0.99809069138422313</v>
      </c>
      <c r="BI370" s="19">
        <f t="shared" si="405"/>
        <v>0.73735903674394676</v>
      </c>
      <c r="BJ370" s="19">
        <f t="shared" si="411"/>
        <v>0.91765043859222717</v>
      </c>
      <c r="BK370" s="19"/>
      <c r="BL370" s="19">
        <f t="shared" si="406"/>
        <v>1.0126008727947644</v>
      </c>
      <c r="BM370" s="19">
        <f t="shared" si="407"/>
        <v>1.3399662644627677</v>
      </c>
      <c r="BN370" s="19">
        <f t="shared" si="412"/>
        <v>1.0992433675810709</v>
      </c>
      <c r="BO370" s="19"/>
      <c r="BP370" s="19">
        <f t="shared" si="409"/>
        <v>0.97787878428092134</v>
      </c>
      <c r="BQ370" s="19">
        <f t="shared" si="408"/>
        <v>0.70015188872178247</v>
      </c>
      <c r="BR370" s="19">
        <f t="shared" si="413"/>
        <v>0.89783968864954677</v>
      </c>
    </row>
    <row r="371" spans="1:70" x14ac:dyDescent="0.2">
      <c r="A371" s="120" t="s">
        <v>557</v>
      </c>
      <c r="B371" s="86">
        <f t="shared" si="391"/>
        <v>1999</v>
      </c>
      <c r="D371" s="77">
        <f>Conversion_factors!$M61*D216+D294</f>
        <v>24250.096827147194</v>
      </c>
      <c r="E371" s="77">
        <f>Conversion_factors!$M61*E216+E294</f>
        <v>3602.7024238140793</v>
      </c>
      <c r="F371" s="108">
        <f t="shared" si="435"/>
        <v>27852.799250961274</v>
      </c>
      <c r="G371" s="108"/>
      <c r="H371" s="126">
        <f>Manufacturing!CE55</f>
        <v>1306744.70832</v>
      </c>
      <c r="I371" s="126">
        <f t="shared" si="410"/>
        <v>1016080.4096907235</v>
      </c>
      <c r="J371" s="126">
        <f t="shared" si="434"/>
        <v>2322825.1180107235</v>
      </c>
      <c r="L371" s="79">
        <f t="shared" si="436"/>
        <v>18.557639202782024</v>
      </c>
      <c r="M371" s="79">
        <f t="shared" si="437"/>
        <v>3.5456863349138645</v>
      </c>
      <c r="N371" s="79">
        <f t="shared" si="438"/>
        <v>11.990915301800474</v>
      </c>
      <c r="P371" s="261">
        <v>0.92988080339230883</v>
      </c>
      <c r="Q371" s="261">
        <v>0.84054361535586075</v>
      </c>
      <c r="R371" s="110"/>
      <c r="S371" s="261">
        <v>0.85601434515837738</v>
      </c>
      <c r="T371" s="261">
        <v>1.0066972371712293</v>
      </c>
      <c r="V371" s="112">
        <f t="shared" si="418"/>
        <v>1.3821585760040638</v>
      </c>
      <c r="W371" s="113">
        <f t="shared" si="419"/>
        <v>0.89861045466799139</v>
      </c>
      <c r="X371" s="112">
        <f t="shared" si="420"/>
        <v>1.1249845117533646</v>
      </c>
      <c r="Y371" s="112">
        <f t="shared" si="421"/>
        <v>0.87339667786552477</v>
      </c>
      <c r="Z371" s="112">
        <f t="shared" si="422"/>
        <v>0.91456435227486033</v>
      </c>
      <c r="AA371" s="112">
        <f t="shared" si="423"/>
        <v>1.2420246674802131</v>
      </c>
      <c r="AB371" s="112">
        <f t="shared" si="424"/>
        <v>1.2420221464062751</v>
      </c>
      <c r="AC371" s="112"/>
      <c r="AD371" s="112">
        <f t="shared" si="425"/>
        <v>0.982557735215558</v>
      </c>
      <c r="AE371" s="109"/>
      <c r="AF371" s="87">
        <f t="shared" si="439"/>
        <v>1999</v>
      </c>
      <c r="AG371" s="89"/>
      <c r="AI371" s="109">
        <f t="shared" si="440"/>
        <v>0.87065205219221398</v>
      </c>
      <c r="AJ371" s="109">
        <f t="shared" si="385"/>
        <v>0.12934794780778597</v>
      </c>
      <c r="AL371" s="109">
        <f t="shared" si="393"/>
        <v>0.86834295544988616</v>
      </c>
      <c r="AM371" s="109">
        <f t="shared" si="394"/>
        <v>0.13164152441739982</v>
      </c>
      <c r="AN371" s="109">
        <f t="shared" si="395"/>
        <v>0.999984479867286</v>
      </c>
      <c r="AO371" s="109"/>
      <c r="AP371" s="109">
        <f t="shared" si="396"/>
        <v>0.86835643245696092</v>
      </c>
      <c r="AQ371" s="109">
        <f t="shared" si="397"/>
        <v>0.13164356754303902</v>
      </c>
      <c r="AT371" s="19">
        <f t="shared" si="426"/>
        <v>-2.0754497514799976E-3</v>
      </c>
      <c r="AU371" s="19">
        <f t="shared" si="427"/>
        <v>-1.1899312515675713E-2</v>
      </c>
      <c r="AV371" s="19"/>
      <c r="AW371" s="19">
        <f t="shared" si="386"/>
        <v>0.56256697854167392</v>
      </c>
      <c r="AX371" s="19">
        <f t="shared" si="387"/>
        <v>0.43743302145832602</v>
      </c>
      <c r="AY371" s="19"/>
      <c r="AZ371" s="19">
        <f t="shared" si="400"/>
        <v>3.2825025615090465E-2</v>
      </c>
      <c r="BA371" s="19">
        <f t="shared" si="401"/>
        <v>-4.0690551632346958E-2</v>
      </c>
      <c r="BB371" s="19"/>
      <c r="BC371" s="19"/>
      <c r="BD371" s="19">
        <f t="shared" si="428"/>
        <v>-3.3259047761443658E-2</v>
      </c>
      <c r="BE371" s="19">
        <f t="shared" si="429"/>
        <v>9.7157310303708048E-3</v>
      </c>
      <c r="BF371" s="19"/>
      <c r="BG371" s="19"/>
      <c r="BH371" s="19">
        <f t="shared" si="404"/>
        <v>0.99663696960456838</v>
      </c>
      <c r="BI371" s="19">
        <f t="shared" si="405"/>
        <v>0.73487927589103064</v>
      </c>
      <c r="BJ371" s="19">
        <f t="shared" si="411"/>
        <v>0.91456435227486033</v>
      </c>
      <c r="BK371" s="19"/>
      <c r="BL371" s="19">
        <f t="shared" si="406"/>
        <v>1.0234171475866514</v>
      </c>
      <c r="BM371" s="19">
        <f t="shared" si="407"/>
        <v>1.3713444522388263</v>
      </c>
      <c r="BN371" s="19">
        <f t="shared" si="412"/>
        <v>1.1249845117533646</v>
      </c>
      <c r="BO371" s="19"/>
      <c r="BP371" s="19">
        <f t="shared" si="409"/>
        <v>0.97277575151440776</v>
      </c>
      <c r="BQ371" s="19">
        <f t="shared" si="408"/>
        <v>0.68109077972556398</v>
      </c>
      <c r="BR371" s="19">
        <f t="shared" si="413"/>
        <v>0.87339667786552477</v>
      </c>
    </row>
    <row r="372" spans="1:70" x14ac:dyDescent="0.2">
      <c r="A372" s="120" t="s">
        <v>557</v>
      </c>
      <c r="B372" s="86">
        <f t="shared" si="391"/>
        <v>2000</v>
      </c>
      <c r="D372" s="77">
        <f>Conversion_factors!$M62*D217+D295</f>
        <v>24348.638291256175</v>
      </c>
      <c r="E372" s="77">
        <f>Conversion_factors!$M62*E217+E295</f>
        <v>3647.0148314448379</v>
      </c>
      <c r="F372" s="108">
        <f t="shared" si="435"/>
        <v>27995.653122701013</v>
      </c>
      <c r="G372" s="108"/>
      <c r="H372" s="126">
        <f>Manufacturing!CE56</f>
        <v>1390169.9721599999</v>
      </c>
      <c r="I372" s="126">
        <f t="shared" si="410"/>
        <v>986679.51485938381</v>
      </c>
      <c r="J372" s="126">
        <f t="shared" si="434"/>
        <v>2376849.4870193838</v>
      </c>
      <c r="L372" s="79">
        <f t="shared" si="436"/>
        <v>17.514864210039057</v>
      </c>
      <c r="M372" s="79">
        <f t="shared" si="437"/>
        <v>3.6962506837537727</v>
      </c>
      <c r="N372" s="79">
        <f t="shared" si="438"/>
        <v>11.778471155028043</v>
      </c>
      <c r="P372" s="261">
        <v>0.94030463745982384</v>
      </c>
      <c r="Q372" s="261">
        <v>0.84540311340433505</v>
      </c>
      <c r="R372" s="110"/>
      <c r="S372" s="261">
        <v>0.79895795064863329</v>
      </c>
      <c r="T372" s="261">
        <v>1.0434133565823276</v>
      </c>
      <c r="V372" s="112">
        <f t="shared" si="418"/>
        <v>1.4143048811044991</v>
      </c>
      <c r="W372" s="113">
        <f t="shared" si="419"/>
        <v>0.88268969077984494</v>
      </c>
      <c r="X372" s="112">
        <f t="shared" si="420"/>
        <v>1.155830944337509</v>
      </c>
      <c r="Y372" s="112">
        <f t="shared" si="421"/>
        <v>0.8263473142341301</v>
      </c>
      <c r="Z372" s="112">
        <f t="shared" si="422"/>
        <v>0.92417051866275424</v>
      </c>
      <c r="AA372" s="112">
        <f t="shared" si="423"/>
        <v>1.2483951931611834</v>
      </c>
      <c r="AB372" s="112">
        <f t="shared" si="424"/>
        <v>1.2483923381705559</v>
      </c>
      <c r="AC372" s="112"/>
      <c r="AD372" s="112">
        <f t="shared" si="425"/>
        <v>0.95511779656199891</v>
      </c>
      <c r="AE372" s="109"/>
      <c r="AF372" s="87">
        <f t="shared" si="439"/>
        <v>2000</v>
      </c>
      <c r="AG372" s="89"/>
      <c r="AI372" s="109">
        <f t="shared" si="440"/>
        <v>0.86972924634190585</v>
      </c>
      <c r="AJ372" s="109">
        <f t="shared" si="385"/>
        <v>0.13027075365809415</v>
      </c>
      <c r="AL372" s="109">
        <f t="shared" si="393"/>
        <v>0.87019056771681524</v>
      </c>
      <c r="AM372" s="109">
        <f t="shared" si="394"/>
        <v>0.12980880405076012</v>
      </c>
      <c r="AN372" s="109">
        <f t="shared" si="395"/>
        <v>0.99999937176757536</v>
      </c>
      <c r="AO372" s="109"/>
      <c r="AP372" s="109">
        <f t="shared" si="396"/>
        <v>0.87019111439908892</v>
      </c>
      <c r="AQ372" s="109">
        <f t="shared" si="397"/>
        <v>0.12980888560091106</v>
      </c>
      <c r="AT372" s="19">
        <f t="shared" si="426"/>
        <v>1.1147495627094425E-2</v>
      </c>
      <c r="AU372" s="19">
        <f t="shared" si="427"/>
        <v>5.7647272279389055E-3</v>
      </c>
      <c r="AV372" s="19"/>
      <c r="AW372" s="19">
        <f t="shared" si="386"/>
        <v>0.58487926128772272</v>
      </c>
      <c r="AX372" s="19">
        <f t="shared" si="387"/>
        <v>0.41512073871227723</v>
      </c>
      <c r="AY372" s="19"/>
      <c r="AZ372" s="19">
        <f t="shared" si="400"/>
        <v>3.8895235016224827E-2</v>
      </c>
      <c r="BA372" s="19">
        <f t="shared" si="401"/>
        <v>-5.2354185695149207E-2</v>
      </c>
      <c r="BB372" s="19"/>
      <c r="BC372" s="19"/>
      <c r="BD372" s="19">
        <f t="shared" si="428"/>
        <v>-6.8978817456062477E-2</v>
      </c>
      <c r="BE372" s="19">
        <f t="shared" si="429"/>
        <v>3.5822502233904652E-2</v>
      </c>
      <c r="BF372" s="19"/>
      <c r="BG372" s="19"/>
      <c r="BH372" s="19">
        <f t="shared" si="404"/>
        <v>1.0105035434237075</v>
      </c>
      <c r="BI372" s="19">
        <f t="shared" si="405"/>
        <v>0.74259811227653483</v>
      </c>
      <c r="BJ372" s="19">
        <f t="shared" si="411"/>
        <v>0.92417051866275424</v>
      </c>
      <c r="BK372" s="19"/>
      <c r="BL372" s="19">
        <f t="shared" si="406"/>
        <v>1.0274194286782385</v>
      </c>
      <c r="BM372" s="19">
        <f t="shared" si="407"/>
        <v>1.408945933640287</v>
      </c>
      <c r="BN372" s="19">
        <f t="shared" si="412"/>
        <v>1.155830944337509</v>
      </c>
      <c r="BO372" s="19"/>
      <c r="BP372" s="19">
        <f t="shared" si="409"/>
        <v>0.94613059011584788</v>
      </c>
      <c r="BQ372" s="19">
        <f t="shared" si="408"/>
        <v>0.64440082134421084</v>
      </c>
      <c r="BR372" s="19">
        <f t="shared" si="413"/>
        <v>0.8263473142341301</v>
      </c>
    </row>
    <row r="373" spans="1:70" x14ac:dyDescent="0.2">
      <c r="A373" s="120" t="s">
        <v>557</v>
      </c>
      <c r="B373" s="86">
        <f t="shared" si="391"/>
        <v>2001</v>
      </c>
      <c r="D373" s="77">
        <f>Conversion_factors!$M63*D218+D296</f>
        <v>23561.645017900566</v>
      </c>
      <c r="E373" s="77">
        <f>Conversion_factors!$M63*E218+E296</f>
        <v>3706.5350870399679</v>
      </c>
      <c r="F373" s="108">
        <f t="shared" si="435"/>
        <v>27268.180104940533</v>
      </c>
      <c r="G373" s="108"/>
      <c r="H373" s="126">
        <f>Manufacturing!CE57</f>
        <v>1326063.0867600001</v>
      </c>
      <c r="I373" s="126">
        <f t="shared" si="410"/>
        <v>995718.88812446385</v>
      </c>
      <c r="J373" s="126">
        <f t="shared" si="434"/>
        <v>2321781.9748844639</v>
      </c>
      <c r="L373" s="79">
        <f t="shared" si="436"/>
        <v>17.768117711103223</v>
      </c>
      <c r="M373" s="79">
        <f t="shared" si="437"/>
        <v>3.7224714035721442</v>
      </c>
      <c r="N373" s="79">
        <f t="shared" si="438"/>
        <v>11.744505039624768</v>
      </c>
      <c r="P373" s="261">
        <v>0.94723564577995423</v>
      </c>
      <c r="Q373" s="261">
        <v>0.86263333691737321</v>
      </c>
      <c r="R373" s="110"/>
      <c r="S373" s="261">
        <v>0.80457989515202089</v>
      </c>
      <c r="T373" s="261">
        <v>1.0298262299988383</v>
      </c>
      <c r="V373" s="112">
        <f t="shared" si="418"/>
        <v>1.3815378709812103</v>
      </c>
      <c r="W373" s="113">
        <f t="shared" si="419"/>
        <v>0.88014423819031162</v>
      </c>
      <c r="X373" s="112">
        <f t="shared" si="420"/>
        <v>1.1371732419918656</v>
      </c>
      <c r="Y373" s="112">
        <f t="shared" si="421"/>
        <v>0.82993682586541628</v>
      </c>
      <c r="Z373" s="112">
        <f t="shared" si="422"/>
        <v>0.93257383839396479</v>
      </c>
      <c r="AA373" s="112">
        <f t="shared" si="423"/>
        <v>1.2159555236136244</v>
      </c>
      <c r="AB373" s="112">
        <f t="shared" si="424"/>
        <v>1.2159525969858225</v>
      </c>
      <c r="AC373" s="112"/>
      <c r="AD373" s="112">
        <f t="shared" si="425"/>
        <v>0.94378195091781392</v>
      </c>
      <c r="AE373" s="109"/>
      <c r="AF373" s="87">
        <f t="shared" si="439"/>
        <v>2001</v>
      </c>
      <c r="AG373" s="89"/>
      <c r="AI373" s="109">
        <f t="shared" si="440"/>
        <v>0.86407105011131979</v>
      </c>
      <c r="AJ373" s="109">
        <f t="shared" si="385"/>
        <v>0.13592894988868021</v>
      </c>
      <c r="AL373" s="109">
        <f t="shared" si="393"/>
        <v>0.86689707066384181</v>
      </c>
      <c r="AM373" s="109">
        <f t="shared" si="394"/>
        <v>0.13307980476719056</v>
      </c>
      <c r="AN373" s="109">
        <f t="shared" si="395"/>
        <v>0.99997687543103231</v>
      </c>
      <c r="AO373" s="109"/>
      <c r="AP373" s="109">
        <f t="shared" si="396"/>
        <v>0.86691711774852043</v>
      </c>
      <c r="AQ373" s="109">
        <f t="shared" si="397"/>
        <v>0.1330828822514796</v>
      </c>
      <c r="AT373" s="109">
        <f t="shared" si="426"/>
        <v>7.3439910482238279E-3</v>
      </c>
      <c r="AU373" s="109">
        <f t="shared" si="427"/>
        <v>2.0176159599794158E-2</v>
      </c>
      <c r="AW373" s="19">
        <f t="shared" si="386"/>
        <v>0.57114022811120646</v>
      </c>
      <c r="AX373" s="19">
        <f t="shared" si="387"/>
        <v>0.4288597718887936</v>
      </c>
      <c r="AY373" s="109"/>
      <c r="AZ373" s="109">
        <f t="shared" si="400"/>
        <v>-2.3770672081657708E-2</v>
      </c>
      <c r="BA373" s="109">
        <f t="shared" si="401"/>
        <v>3.2560578866682441E-2</v>
      </c>
      <c r="BB373" s="109"/>
      <c r="BC373" s="109"/>
      <c r="BD373" s="109">
        <f t="shared" si="428"/>
        <v>7.0119549131232887E-3</v>
      </c>
      <c r="BE373" s="109">
        <f t="shared" si="429"/>
        <v>-1.310733327273092E-2</v>
      </c>
      <c r="BH373" s="109">
        <f t="shared" si="404"/>
        <v>1.0090928238474539</v>
      </c>
      <c r="BI373" s="109">
        <f t="shared" si="405"/>
        <v>0.74935042610091718</v>
      </c>
      <c r="BJ373" s="19">
        <f t="shared" si="411"/>
        <v>0.93257383839396479</v>
      </c>
      <c r="BK373" s="109"/>
      <c r="BL373" s="109">
        <f t="shared" si="406"/>
        <v>0.98385775840571787</v>
      </c>
      <c r="BM373" s="109">
        <f t="shared" si="407"/>
        <v>1.386202387986184</v>
      </c>
      <c r="BN373" s="19">
        <f t="shared" si="412"/>
        <v>1.1371732419918656</v>
      </c>
      <c r="BO373" s="109"/>
      <c r="BP373" s="109">
        <f t="shared" si="409"/>
        <v>1.0043438292464386</v>
      </c>
      <c r="BQ373" s="109">
        <f t="shared" si="408"/>
        <v>0.64719998847839488</v>
      </c>
      <c r="BR373" s="19">
        <f t="shared" si="413"/>
        <v>0.82993682586541628</v>
      </c>
    </row>
    <row r="374" spans="1:70" x14ac:dyDescent="0.2">
      <c r="A374" s="120" t="s">
        <v>557</v>
      </c>
      <c r="B374" s="86">
        <f t="shared" si="391"/>
        <v>2002</v>
      </c>
      <c r="D374" s="77">
        <f>Conversion_factors!$M64*D219+D297</f>
        <v>22541.928059111589</v>
      </c>
      <c r="E374" s="77">
        <f>Conversion_factors!$M64*E219+E297</f>
        <v>3638.4618900160749</v>
      </c>
      <c r="F374" s="108">
        <f t="shared" si="435"/>
        <v>26180.389949127664</v>
      </c>
      <c r="G374" s="108"/>
      <c r="H374" s="126">
        <f>Manufacturing!CE58</f>
        <v>1359128.7434399999</v>
      </c>
      <c r="I374" s="126">
        <f t="shared" si="410"/>
        <v>979668.05296979821</v>
      </c>
      <c r="J374" s="126">
        <f t="shared" si="434"/>
        <v>2338796.7964097979</v>
      </c>
      <c r="L374" s="79">
        <f t="shared" si="436"/>
        <v>16.585572314552941</v>
      </c>
      <c r="M374" s="79">
        <f t="shared" si="437"/>
        <v>3.7139742170690582</v>
      </c>
      <c r="N374" s="79">
        <f t="shared" si="438"/>
        <v>11.193956648699121</v>
      </c>
      <c r="P374" s="261">
        <v>0.89061410674036146</v>
      </c>
      <c r="Q374" s="261">
        <v>0.86302253743429957</v>
      </c>
      <c r="R374" s="110"/>
      <c r="S374" s="261">
        <v>0.79877931773653343</v>
      </c>
      <c r="T374" s="261">
        <v>1.0270121085684394</v>
      </c>
      <c r="V374" s="112">
        <f t="shared" si="418"/>
        <v>1.3916622584385661</v>
      </c>
      <c r="W374" s="113">
        <f t="shared" si="419"/>
        <v>0.83888562469546513</v>
      </c>
      <c r="X374" s="112">
        <f t="shared" si="420"/>
        <v>1.1505664518125744</v>
      </c>
      <c r="Y374" s="112">
        <f t="shared" si="421"/>
        <v>0.82446313496922263</v>
      </c>
      <c r="Z374" s="112">
        <f t="shared" si="422"/>
        <v>0.88434345089219557</v>
      </c>
      <c r="AA374" s="112">
        <f t="shared" si="423"/>
        <v>1.1674485806046806</v>
      </c>
      <c r="AB374" s="112">
        <f t="shared" si="424"/>
        <v>1.1674454630353386</v>
      </c>
      <c r="AC374" s="112"/>
      <c r="AD374" s="112">
        <f t="shared" si="425"/>
        <v>0.94859962385181018</v>
      </c>
      <c r="AE374" s="109"/>
      <c r="AF374" s="87">
        <f t="shared" si="439"/>
        <v>2002</v>
      </c>
      <c r="AG374" s="89"/>
      <c r="AI374" s="109">
        <f t="shared" si="440"/>
        <v>0.86102338822736635</v>
      </c>
      <c r="AJ374" s="109">
        <f t="shared" si="385"/>
        <v>0.13897661177263362</v>
      </c>
      <c r="AL374" s="109">
        <f t="shared" si="393"/>
        <v>0.86254632180293356</v>
      </c>
      <c r="AM374" s="109">
        <f t="shared" si="394"/>
        <v>0.13744714947411663</v>
      </c>
      <c r="AN374" s="109">
        <f t="shared" si="395"/>
        <v>0.99999347127705018</v>
      </c>
      <c r="AO374" s="109"/>
      <c r="AP374" s="109">
        <f t="shared" si="396"/>
        <v>0.86255195316566557</v>
      </c>
      <c r="AQ374" s="109">
        <f t="shared" si="397"/>
        <v>0.1374480468343344</v>
      </c>
      <c r="AT374" s="109">
        <f t="shared" si="426"/>
        <v>-6.1636663859132718E-2</v>
      </c>
      <c r="AU374" s="109">
        <f t="shared" si="427"/>
        <v>4.5107547722599023E-4</v>
      </c>
      <c r="AW374" s="19">
        <f t="shared" si="386"/>
        <v>0.58112305674710563</v>
      </c>
      <c r="AX374" s="19">
        <f t="shared" si="387"/>
        <v>0.41887694325289443</v>
      </c>
      <c r="AY374" s="109"/>
      <c r="AZ374" s="109">
        <f t="shared" si="400"/>
        <v>1.732777316774713E-2</v>
      </c>
      <c r="BA374" s="109">
        <f t="shared" si="401"/>
        <v>-2.3552808173809711E-2</v>
      </c>
      <c r="BB374" s="109"/>
      <c r="BC374" s="109"/>
      <c r="BD374" s="109">
        <f t="shared" si="428"/>
        <v>-7.2355622813418787E-3</v>
      </c>
      <c r="BE374" s="109">
        <f t="shared" si="429"/>
        <v>-2.7363581605445862E-3</v>
      </c>
      <c r="BH374" s="109">
        <f t="shared" si="404"/>
        <v>0.94828249998431291</v>
      </c>
      <c r="BI374" s="109">
        <f t="shared" si="405"/>
        <v>0.71059589542728785</v>
      </c>
      <c r="BJ374" s="19">
        <f t="shared" si="411"/>
        <v>0.88434345089219557</v>
      </c>
      <c r="BK374" s="109"/>
      <c r="BL374" s="109">
        <f t="shared" si="406"/>
        <v>1.0117776336323649</v>
      </c>
      <c r="BM374" s="109">
        <f t="shared" si="407"/>
        <v>1.4025285718521947</v>
      </c>
      <c r="BN374" s="19">
        <f t="shared" si="412"/>
        <v>1.1505664518125744</v>
      </c>
      <c r="BO374" s="109"/>
      <c r="BP374" s="109">
        <f t="shared" si="409"/>
        <v>0.99340468969974194</v>
      </c>
      <c r="BQ374" s="109">
        <f t="shared" si="408"/>
        <v>0.64293150372805641</v>
      </c>
      <c r="BR374" s="19">
        <f t="shared" si="413"/>
        <v>0.82446313496922263</v>
      </c>
    </row>
    <row r="375" spans="1:70" x14ac:dyDescent="0.2">
      <c r="A375" s="120" t="s">
        <v>557</v>
      </c>
      <c r="B375" s="86">
        <f t="shared" si="391"/>
        <v>2003</v>
      </c>
      <c r="D375" s="77">
        <f>Conversion_factors!$M65*D220+D298</f>
        <v>22143.074659283397</v>
      </c>
      <c r="E375" s="77">
        <f>Conversion_factors!$M65*E220+E298</f>
        <v>3491.2624795807178</v>
      </c>
      <c r="F375" s="108">
        <f t="shared" si="435"/>
        <v>25634.337138864114</v>
      </c>
      <c r="G375" s="108"/>
      <c r="H375" s="126">
        <f>Manufacturing!CE59</f>
        <v>1402143.9142800001</v>
      </c>
      <c r="I375" s="126">
        <f t="shared" si="410"/>
        <v>949978.77845571912</v>
      </c>
      <c r="J375" s="126">
        <f t="shared" si="434"/>
        <v>2352122.6927357195</v>
      </c>
      <c r="K375" s="251"/>
      <c r="L375" s="79">
        <f t="shared" si="436"/>
        <v>15.792298089924564</v>
      </c>
      <c r="M375" s="79">
        <f t="shared" si="437"/>
        <v>3.6750952323967669</v>
      </c>
      <c r="N375" s="79">
        <f t="shared" si="438"/>
        <v>10.898384347905418</v>
      </c>
      <c r="P375" s="261">
        <v>0.88814056152690557</v>
      </c>
      <c r="Q375" s="261">
        <v>0.82289725481916787</v>
      </c>
      <c r="R375" s="110"/>
      <c r="S375" s="261">
        <v>0.76269306940480108</v>
      </c>
      <c r="T375" s="261">
        <v>1.0658149326660946</v>
      </c>
      <c r="V375" s="112">
        <f t="shared" si="418"/>
        <v>1.3995916121152592</v>
      </c>
      <c r="W375" s="113">
        <f t="shared" si="419"/>
        <v>0.81673515887042403</v>
      </c>
      <c r="X375" s="112">
        <f t="shared" si="420"/>
        <v>1.1702419921350693</v>
      </c>
      <c r="Y375" s="112">
        <f t="shared" si="421"/>
        <v>0.79629205839883688</v>
      </c>
      <c r="Z375" s="112">
        <f t="shared" si="422"/>
        <v>0.87646497747403229</v>
      </c>
      <c r="AA375" s="112">
        <f t="shared" si="423"/>
        <v>1.1430993040037185</v>
      </c>
      <c r="AB375" s="112">
        <f t="shared" si="424"/>
        <v>1.1430956776746695</v>
      </c>
      <c r="AC375" s="112"/>
      <c r="AD375" s="112">
        <f t="shared" si="425"/>
        <v>0.93185440474198977</v>
      </c>
      <c r="AE375" s="109"/>
      <c r="AF375" s="87">
        <f t="shared" si="439"/>
        <v>2003</v>
      </c>
      <c r="AG375" s="89"/>
      <c r="AI375" s="109">
        <f t="shared" si="440"/>
        <v>0.86380523667656584</v>
      </c>
      <c r="AJ375" s="109">
        <f t="shared" si="385"/>
        <v>0.13619476332343422</v>
      </c>
      <c r="AL375" s="109">
        <f t="shared" si="393"/>
        <v>0.86241356467851671</v>
      </c>
      <c r="AM375" s="109">
        <f t="shared" si="394"/>
        <v>0.13758100023168252</v>
      </c>
      <c r="AN375" s="109">
        <f t="shared" si="395"/>
        <v>0.99999456491019922</v>
      </c>
      <c r="AO375" s="109"/>
      <c r="AP375" s="109">
        <f t="shared" si="396"/>
        <v>0.86241825199916211</v>
      </c>
      <c r="AQ375" s="109">
        <f t="shared" si="397"/>
        <v>0.13758174800083786</v>
      </c>
      <c r="AT375" s="109">
        <f t="shared" si="426"/>
        <v>-2.7812118804444791E-3</v>
      </c>
      <c r="AU375" s="109">
        <f t="shared" si="427"/>
        <v>-4.7609455339191462E-2</v>
      </c>
      <c r="AW375" s="19">
        <f t="shared" si="386"/>
        <v>0.59611852672922727</v>
      </c>
      <c r="AX375" s="19">
        <f t="shared" si="387"/>
        <v>0.40388147327077256</v>
      </c>
      <c r="AY375" s="109"/>
      <c r="AZ375" s="109">
        <f t="shared" si="400"/>
        <v>2.5476981589072561E-2</v>
      </c>
      <c r="BA375" s="109">
        <f t="shared" si="401"/>
        <v>-3.6455733342995608E-2</v>
      </c>
      <c r="BB375" s="109"/>
      <c r="BC375" s="109"/>
      <c r="BD375" s="109">
        <f t="shared" si="428"/>
        <v>-4.6229027332449137E-2</v>
      </c>
      <c r="BE375" s="109">
        <f t="shared" si="429"/>
        <v>3.7085980431512143E-2</v>
      </c>
      <c r="BH375" s="109">
        <f t="shared" si="404"/>
        <v>0.99109116100739514</v>
      </c>
      <c r="BI375" s="109">
        <f t="shared" si="405"/>
        <v>0.70426531100612022</v>
      </c>
      <c r="BJ375" s="19">
        <f t="shared" si="411"/>
        <v>0.87646497747403229</v>
      </c>
      <c r="BK375" s="109"/>
      <c r="BL375" s="109">
        <f t="shared" si="406"/>
        <v>1.0171007422400493</v>
      </c>
      <c r="BM375" s="109">
        <f t="shared" si="407"/>
        <v>1.4265128514437435</v>
      </c>
      <c r="BN375" s="19">
        <f t="shared" si="412"/>
        <v>1.1702419921350693</v>
      </c>
      <c r="BO375" s="109"/>
      <c r="BP375" s="109">
        <f t="shared" si="409"/>
        <v>0.9658310052014184</v>
      </c>
      <c r="BQ375" s="109">
        <f t="shared" si="408"/>
        <v>0.62096318052132815</v>
      </c>
      <c r="BR375" s="19">
        <f t="shared" si="413"/>
        <v>0.79629205839883688</v>
      </c>
    </row>
    <row r="376" spans="1:70" x14ac:dyDescent="0.2">
      <c r="A376" s="120" t="s">
        <v>557</v>
      </c>
      <c r="B376" s="86">
        <f t="shared" si="391"/>
        <v>2004</v>
      </c>
      <c r="D376" s="77">
        <f>Conversion_factors!$M66*D221+D299</f>
        <v>22670.439711172687</v>
      </c>
      <c r="E376" s="77">
        <f>Conversion_factors!$M66*E221+E299</f>
        <v>3672.5875137775138</v>
      </c>
      <c r="F376" s="108">
        <f t="shared" si="435"/>
        <v>26343.027224950201</v>
      </c>
      <c r="G376" s="249">
        <f>H376/H375</f>
        <v>1.0818270339239147</v>
      </c>
      <c r="H376" s="126">
        <f>Manufacturing!CE60</f>
        <v>1516877.1919200001</v>
      </c>
      <c r="I376" s="126">
        <f t="shared" si="410"/>
        <v>951756.46926694829</v>
      </c>
      <c r="J376" s="126">
        <f t="shared" si="434"/>
        <v>2468633.6611869484</v>
      </c>
      <c r="K376" s="251"/>
      <c r="L376" s="79">
        <f t="shared" si="436"/>
        <v>14.945468118270924</v>
      </c>
      <c r="M376" s="79">
        <f t="shared" si="437"/>
        <v>3.8587470979904919</v>
      </c>
      <c r="N376" s="79">
        <f t="shared" si="438"/>
        <v>10.671096177261134</v>
      </c>
      <c r="P376" s="261">
        <v>0.87424795594109939</v>
      </c>
      <c r="Q376" s="261">
        <v>0.85188055733480594</v>
      </c>
      <c r="R376" s="110"/>
      <c r="S376" s="261">
        <v>0.73326520460448474</v>
      </c>
      <c r="T376" s="261">
        <v>1.0810018228854916</v>
      </c>
      <c r="V376" s="112">
        <f t="shared" si="418"/>
        <v>1.4689195322392319</v>
      </c>
      <c r="W376" s="113">
        <f t="shared" si="419"/>
        <v>0.7997019698917105</v>
      </c>
      <c r="X376" s="112">
        <f t="shared" si="420"/>
        <v>1.1935532447090018</v>
      </c>
      <c r="Y376" s="112">
        <f t="shared" si="421"/>
        <v>0.77123227646026138</v>
      </c>
      <c r="Z376" s="112">
        <f t="shared" si="422"/>
        <v>0.86876548039550572</v>
      </c>
      <c r="AA376" s="112">
        <f t="shared" si="423"/>
        <v>1.1747015896550097</v>
      </c>
      <c r="AB376" s="112">
        <f t="shared" si="424"/>
        <v>1.1746978435441238</v>
      </c>
      <c r="AC376" s="112"/>
      <c r="AD376" s="112">
        <f t="shared" si="425"/>
        <v>0.92050678599345492</v>
      </c>
      <c r="AE376" s="109"/>
      <c r="AF376" s="87">
        <f t="shared" si="439"/>
        <v>2004</v>
      </c>
      <c r="AG376" s="89"/>
      <c r="AI376" s="109">
        <f t="shared" si="440"/>
        <v>0.86058597281108584</v>
      </c>
      <c r="AJ376" s="109">
        <f t="shared" si="385"/>
        <v>0.13941402718891419</v>
      </c>
      <c r="AL376" s="109">
        <f t="shared" si="393"/>
        <v>0.86219460306958484</v>
      </c>
      <c r="AM376" s="109">
        <f t="shared" si="394"/>
        <v>0.13779812789625609</v>
      </c>
      <c r="AN376" s="109">
        <f t="shared" si="395"/>
        <v>0.99999273096584096</v>
      </c>
      <c r="AO376" s="109"/>
      <c r="AP376" s="109">
        <f t="shared" si="396"/>
        <v>0.86220087043716398</v>
      </c>
      <c r="AQ376" s="109">
        <f t="shared" si="397"/>
        <v>0.13779912956283596</v>
      </c>
      <c r="AT376" s="109">
        <f t="shared" si="426"/>
        <v>-1.576598260402939E-2</v>
      </c>
      <c r="AU376" s="109">
        <f t="shared" si="427"/>
        <v>3.461497545746995E-2</v>
      </c>
      <c r="AW376" s="19">
        <f t="shared" si="386"/>
        <v>0.61446022379467491</v>
      </c>
      <c r="AX376" s="19">
        <f t="shared" si="387"/>
        <v>0.38553977620532504</v>
      </c>
      <c r="AY376" s="109"/>
      <c r="AZ376" s="109">
        <f t="shared" si="400"/>
        <v>3.0304679884597296E-2</v>
      </c>
      <c r="BA376" s="109">
        <f t="shared" si="401"/>
        <v>-4.6477083424229716E-2</v>
      </c>
      <c r="BB376" s="109"/>
      <c r="BC376" s="109"/>
      <c r="BD376" s="109">
        <f t="shared" si="428"/>
        <v>-3.9348238656684797E-2</v>
      </c>
      <c r="BE376" s="109">
        <f t="shared" si="429"/>
        <v>1.4148523410601525E-2</v>
      </c>
      <c r="BH376" s="109">
        <f t="shared" si="404"/>
        <v>0.99121528266797765</v>
      </c>
      <c r="BI376" s="109">
        <f t="shared" si="405"/>
        <v>0.69807853932218267</v>
      </c>
      <c r="BJ376" s="19">
        <f t="shared" si="411"/>
        <v>0.86876548039550572</v>
      </c>
      <c r="BK376" s="109"/>
      <c r="BL376" s="109">
        <f t="shared" si="406"/>
        <v>1.0199200274221931</v>
      </c>
      <c r="BM376" s="109">
        <f t="shared" si="407"/>
        <v>1.4549290265626138</v>
      </c>
      <c r="BN376" s="19">
        <f t="shared" si="412"/>
        <v>1.1935532447090018</v>
      </c>
      <c r="BO376" s="109"/>
      <c r="BP376" s="109">
        <f t="shared" si="409"/>
        <v>0.96852940868333526</v>
      </c>
      <c r="BQ376" s="109">
        <f t="shared" si="408"/>
        <v>0.6014211020444451</v>
      </c>
      <c r="BR376" s="19">
        <f t="shared" si="413"/>
        <v>0.77123227646026138</v>
      </c>
    </row>
    <row r="377" spans="1:70" x14ac:dyDescent="0.2">
      <c r="A377" s="120" t="s">
        <v>557</v>
      </c>
      <c r="B377" s="86">
        <f t="shared" si="391"/>
        <v>2005</v>
      </c>
      <c r="D377" s="77">
        <f>Conversion_factors!$M67*D222+D300</f>
        <v>22746.078378108556</v>
      </c>
      <c r="E377" s="77">
        <f>Conversion_factors!$M67*E222+E300</f>
        <v>3710.9289719278127</v>
      </c>
      <c r="F377" s="108">
        <f t="shared" si="435"/>
        <v>26457.007350036369</v>
      </c>
      <c r="G377" s="108"/>
      <c r="H377" s="126">
        <f>Manufacturing!CE61</f>
        <v>1569324</v>
      </c>
      <c r="I377" s="126">
        <f t="shared" si="410"/>
        <v>906810.48316035361</v>
      </c>
      <c r="J377" s="126">
        <f t="shared" si="434"/>
        <v>2476134.4831603537</v>
      </c>
      <c r="K377" s="251"/>
      <c r="L377" s="79">
        <f t="shared" si="436"/>
        <v>14.494188821498019</v>
      </c>
      <c r="M377" s="79">
        <f t="shared" si="437"/>
        <v>4.0922872428588803</v>
      </c>
      <c r="N377" s="79">
        <f t="shared" si="438"/>
        <v>10.684802271429383</v>
      </c>
      <c r="P377" s="261">
        <v>0.85564153470584836</v>
      </c>
      <c r="Q377" s="261">
        <v>0.84785112052526823</v>
      </c>
      <c r="R377" s="110"/>
      <c r="S377" s="261">
        <v>0.72658828471077941</v>
      </c>
      <c r="T377" s="261">
        <v>1.1518749351292572</v>
      </c>
      <c r="V377" s="112">
        <f t="shared" si="418"/>
        <v>1.4733827719972472</v>
      </c>
      <c r="W377" s="113">
        <f t="shared" si="419"/>
        <v>0.80072911746153808</v>
      </c>
      <c r="X377" s="112">
        <f t="shared" si="420"/>
        <v>1.2169821201576672</v>
      </c>
      <c r="Y377" s="112">
        <f t="shared" si="421"/>
        <v>0.77201301239320541</v>
      </c>
      <c r="Z377" s="112">
        <f t="shared" si="422"/>
        <v>0.85227219664744791</v>
      </c>
      <c r="AA377" s="112">
        <f t="shared" si="423"/>
        <v>1.179784609464839</v>
      </c>
      <c r="AB377" s="112">
        <f t="shared" si="424"/>
        <v>1.1797804867043904</v>
      </c>
      <c r="AC377" s="112"/>
      <c r="AD377" s="112">
        <f t="shared" si="425"/>
        <v>0.93952603261159051</v>
      </c>
      <c r="AE377" s="109"/>
      <c r="AF377" s="87">
        <f t="shared" si="439"/>
        <v>2005</v>
      </c>
      <c r="AG377" s="89"/>
      <c r="AI377" s="109">
        <f t="shared" si="440"/>
        <v>0.8597373874213815</v>
      </c>
      <c r="AJ377" s="109">
        <f t="shared" si="385"/>
        <v>0.14026261257861847</v>
      </c>
      <c r="AL377" s="109">
        <f t="shared" si="393"/>
        <v>0.86016161035245875</v>
      </c>
      <c r="AM377" s="109">
        <f t="shared" si="394"/>
        <v>0.13983789075786909</v>
      </c>
      <c r="AN377" s="109">
        <f t="shared" si="395"/>
        <v>0.99999950111032787</v>
      </c>
      <c r="AO377" s="109"/>
      <c r="AP377" s="109">
        <f t="shared" si="396"/>
        <v>0.86016203947841663</v>
      </c>
      <c r="AQ377" s="109">
        <f t="shared" si="397"/>
        <v>0.13983796052158337</v>
      </c>
      <c r="AT377" s="109">
        <f t="shared" si="426"/>
        <v>-2.1512517302383401E-2</v>
      </c>
      <c r="AU377" s="109">
        <f t="shared" si="427"/>
        <v>-4.7412711198855676E-3</v>
      </c>
      <c r="AW377" s="19">
        <f t="shared" si="386"/>
        <v>0.63377979292830322</v>
      </c>
      <c r="AX377" s="19">
        <f t="shared" si="387"/>
        <v>0.36622020707169678</v>
      </c>
      <c r="AY377" s="109"/>
      <c r="AZ377" s="109">
        <f t="shared" si="400"/>
        <v>3.0957366809276271E-2</v>
      </c>
      <c r="BA377" s="109">
        <f t="shared" si="401"/>
        <v>-5.140955735537811E-2</v>
      </c>
      <c r="BB377" s="109"/>
      <c r="BC377" s="109"/>
      <c r="BD377" s="109">
        <f t="shared" si="428"/>
        <v>-9.1474473302376041E-3</v>
      </c>
      <c r="BE377" s="109">
        <f t="shared" si="429"/>
        <v>6.3502768173228252E-2</v>
      </c>
      <c r="BH377" s="109">
        <f t="shared" si="404"/>
        <v>0.98101526347415502</v>
      </c>
      <c r="BI377" s="109">
        <f t="shared" si="405"/>
        <v>0.68482570217880434</v>
      </c>
      <c r="BJ377" s="19">
        <f t="shared" si="411"/>
        <v>0.85227219664744791</v>
      </c>
      <c r="BK377" s="109"/>
      <c r="BL377" s="109">
        <f t="shared" si="406"/>
        <v>1.0196295184588748</v>
      </c>
      <c r="BM377" s="109">
        <f t="shared" si="407"/>
        <v>1.4834885827458775</v>
      </c>
      <c r="BN377" s="19">
        <f t="shared" si="412"/>
        <v>1.2169821201576672</v>
      </c>
      <c r="BO377" s="109"/>
      <c r="BP377" s="109">
        <f t="shared" si="409"/>
        <v>1.0010123226902892</v>
      </c>
      <c r="BQ377" s="109">
        <f t="shared" si="408"/>
        <v>0.60202993427246343</v>
      </c>
      <c r="BR377" s="19">
        <f t="shared" si="413"/>
        <v>0.77201301239320541</v>
      </c>
    </row>
    <row r="378" spans="1:70" x14ac:dyDescent="0.2">
      <c r="A378" s="120" t="s">
        <v>557</v>
      </c>
      <c r="B378" s="86">
        <f t="shared" si="391"/>
        <v>2006</v>
      </c>
      <c r="D378" s="77">
        <f>Conversion_factors!$M68*D223+D301</f>
        <v>22786.555325714991</v>
      </c>
      <c r="E378" s="77">
        <f>Conversion_factors!$M68*E223+E301</f>
        <v>3724.8291442982518</v>
      </c>
      <c r="F378" s="108">
        <f t="shared" si="435"/>
        <v>26511.384470013243</v>
      </c>
      <c r="G378" s="108"/>
      <c r="H378" s="126">
        <f>Manufacturing!CE62</f>
        <v>1634592.1851600001</v>
      </c>
      <c r="I378" s="126">
        <f t="shared" si="410"/>
        <v>898100.76580099517</v>
      </c>
      <c r="J378" s="126">
        <f t="shared" si="434"/>
        <v>2532692.9509609952</v>
      </c>
      <c r="K378" s="251"/>
      <c r="L378" s="79">
        <f t="shared" si="436"/>
        <v>13.940208164817916</v>
      </c>
      <c r="M378" s="79">
        <f t="shared" si="437"/>
        <v>4.1474512506134689</v>
      </c>
      <c r="N378" s="79">
        <f t="shared" si="438"/>
        <v>10.467666228531124</v>
      </c>
      <c r="P378" s="261">
        <v>0.8565630314323438</v>
      </c>
      <c r="Q378" s="261">
        <v>0.84371026763200807</v>
      </c>
      <c r="R378" s="110"/>
      <c r="S378" s="261">
        <v>0.69806589834745292</v>
      </c>
      <c r="T378" s="261">
        <v>1.1731317057502904</v>
      </c>
      <c r="V378" s="112">
        <f t="shared" si="418"/>
        <v>1.5070369505706449</v>
      </c>
      <c r="W378" s="113">
        <f t="shared" si="419"/>
        <v>0.78445673847106057</v>
      </c>
      <c r="X378" s="112">
        <f t="shared" si="420"/>
        <v>1.2305520591509196</v>
      </c>
      <c r="Y378" s="112">
        <f t="shared" si="421"/>
        <v>0.74780605796251509</v>
      </c>
      <c r="Z378" s="112">
        <f t="shared" si="422"/>
        <v>0.85247505379591726</v>
      </c>
      <c r="AA378" s="112">
        <f t="shared" si="423"/>
        <v>1.182209786773643</v>
      </c>
      <c r="AB378" s="112">
        <f t="shared" si="424"/>
        <v>1.1822052910000209</v>
      </c>
      <c r="AC378" s="112"/>
      <c r="AD378" s="112">
        <f t="shared" si="425"/>
        <v>0.92021428447130482</v>
      </c>
      <c r="AE378" s="109"/>
      <c r="AF378" s="87">
        <f t="shared" si="439"/>
        <v>2006</v>
      </c>
      <c r="AG378" s="89"/>
      <c r="AI378" s="109">
        <f t="shared" si="440"/>
        <v>0.85950076849017942</v>
      </c>
      <c r="AJ378" s="109">
        <f t="shared" si="385"/>
        <v>0.14049923150982055</v>
      </c>
      <c r="AL378" s="109">
        <f t="shared" si="393"/>
        <v>0.85961907252797265</v>
      </c>
      <c r="AM378" s="109">
        <f t="shared" si="394"/>
        <v>0.14038088880814537</v>
      </c>
      <c r="AN378" s="109">
        <f t="shared" si="395"/>
        <v>0.99999996133611802</v>
      </c>
      <c r="AO378" s="109"/>
      <c r="AP378" s="109">
        <f t="shared" si="396"/>
        <v>0.85961910576418432</v>
      </c>
      <c r="AQ378" s="109">
        <f t="shared" si="397"/>
        <v>0.14038089423581571</v>
      </c>
      <c r="AT378" s="109">
        <f t="shared" si="426"/>
        <v>1.0763863544003644E-3</v>
      </c>
      <c r="AU378" s="109">
        <f t="shared" si="427"/>
        <v>-4.8959040961308832E-3</v>
      </c>
      <c r="AW378" s="19">
        <f t="shared" si="386"/>
        <v>0.64539690235240588</v>
      </c>
      <c r="AX378" s="19">
        <f t="shared" si="387"/>
        <v>0.35460309764759418</v>
      </c>
      <c r="AY378" s="109"/>
      <c r="AZ378" s="109">
        <f t="shared" si="400"/>
        <v>1.81639156902276E-2</v>
      </c>
      <c r="BA378" s="109">
        <f t="shared" si="401"/>
        <v>-3.223568193043036E-2</v>
      </c>
      <c r="BB378" s="109"/>
      <c r="BC378" s="109"/>
      <c r="BD378" s="109">
        <f t="shared" si="428"/>
        <v>-4.0046487674350005E-2</v>
      </c>
      <c r="BE378" s="109">
        <f t="shared" si="429"/>
        <v>1.828585136089815E-2</v>
      </c>
      <c r="BH378" s="109">
        <f t="shared" si="404"/>
        <v>1.000238019202395</v>
      </c>
      <c r="BI378" s="109">
        <f t="shared" si="405"/>
        <v>0.68498870384621646</v>
      </c>
      <c r="BJ378" s="19">
        <f t="shared" si="411"/>
        <v>0.85247505379591726</v>
      </c>
      <c r="BK378" s="109"/>
      <c r="BL378" s="109">
        <f t="shared" si="406"/>
        <v>1.0111504834528664</v>
      </c>
      <c r="BM378" s="109">
        <f t="shared" si="407"/>
        <v>1.5000301976403017</v>
      </c>
      <c r="BN378" s="19">
        <f t="shared" si="412"/>
        <v>1.2305520591509196</v>
      </c>
      <c r="BO378" s="109"/>
      <c r="BP378" s="109">
        <f t="shared" si="409"/>
        <v>0.9686443699237014</v>
      </c>
      <c r="BQ378" s="109">
        <f t="shared" si="408"/>
        <v>0.58315290635855765</v>
      </c>
      <c r="BR378" s="19">
        <f t="shared" si="413"/>
        <v>0.74780605796251509</v>
      </c>
    </row>
    <row r="379" spans="1:70" x14ac:dyDescent="0.2">
      <c r="A379" s="120" t="s">
        <v>557</v>
      </c>
      <c r="B379" s="86">
        <f t="shared" si="391"/>
        <v>2007</v>
      </c>
      <c r="D379" s="77">
        <f>Conversion_factors!$M69*D224+D302</f>
        <v>22835.332779200406</v>
      </c>
      <c r="E379" s="77">
        <f>Conversion_factors!$M69*E224+E302</f>
        <v>3826.5976322556062</v>
      </c>
      <c r="F379" s="108">
        <f t="shared" si="435"/>
        <v>26661.930411456011</v>
      </c>
      <c r="G379" s="108"/>
      <c r="H379" s="126">
        <f>Manufacturing!CE63</f>
        <v>1692468.8542800001</v>
      </c>
      <c r="I379" s="126">
        <f t="shared" si="410"/>
        <v>865151.7534297182</v>
      </c>
      <c r="J379" s="126">
        <f t="shared" si="434"/>
        <v>2557620.6077097184</v>
      </c>
      <c r="L379" s="79">
        <f t="shared" si="436"/>
        <v>13.492320831460663</v>
      </c>
      <c r="M379" s="79">
        <f t="shared" si="437"/>
        <v>4.4230363252294618</v>
      </c>
      <c r="N379" s="79">
        <f t="shared" si="438"/>
        <v>10.424505624910124</v>
      </c>
      <c r="P379" s="261">
        <v>0.83819991123613113</v>
      </c>
      <c r="Q379" s="261">
        <v>0.87583520987654273</v>
      </c>
      <c r="R379" s="110"/>
      <c r="S379" s="261">
        <v>0.69043946111125332</v>
      </c>
      <c r="T379" s="261">
        <v>1.2051938932401858</v>
      </c>
      <c r="V379" s="112">
        <f t="shared" si="418"/>
        <v>1.521869739439589</v>
      </c>
      <c r="W379" s="113">
        <f t="shared" si="419"/>
        <v>0.78122224229896364</v>
      </c>
      <c r="X379" s="112">
        <f t="shared" si="420"/>
        <v>1.2488394725278948</v>
      </c>
      <c r="Y379" s="112">
        <f t="shared" si="421"/>
        <v>0.74363285160267323</v>
      </c>
      <c r="Z379" s="112">
        <f t="shared" si="422"/>
        <v>0.84122297014277947</v>
      </c>
      <c r="AA379" s="112">
        <f t="shared" si="423"/>
        <v>1.1889231656441008</v>
      </c>
      <c r="AB379" s="112">
        <f t="shared" si="424"/>
        <v>1.1889184903319354</v>
      </c>
      <c r="AC379" s="112"/>
      <c r="AD379" s="112">
        <f t="shared" si="425"/>
        <v>0.92867805814989679</v>
      </c>
      <c r="AE379" s="109"/>
      <c r="AF379" s="87">
        <f t="shared" si="439"/>
        <v>2007</v>
      </c>
      <c r="AG379" s="89"/>
      <c r="AI379" s="109">
        <f>D379/F379</f>
        <v>0.85647709774940362</v>
      </c>
      <c r="AJ379" s="109">
        <f>E379/F379</f>
        <v>0.14352290225059647</v>
      </c>
      <c r="AL379" s="109">
        <f t="shared" si="393"/>
        <v>0.85798804513317228</v>
      </c>
      <c r="AM379" s="109">
        <f t="shared" si="394"/>
        <v>0.14200570176954064</v>
      </c>
      <c r="AN379" s="109">
        <f>AL379+AM379</f>
        <v>0.99999374690271292</v>
      </c>
      <c r="AO379" s="109"/>
      <c r="AP379" s="109">
        <f>AL379/AN379</f>
        <v>0.8579934102494382</v>
      </c>
      <c r="AQ379" s="109">
        <f>AM379/AN379</f>
        <v>0.14200658975056177</v>
      </c>
      <c r="AT379" s="109">
        <f t="shared" si="426"/>
        <v>-2.1671277328624318E-2</v>
      </c>
      <c r="AU379" s="109">
        <f t="shared" si="427"/>
        <v>3.7368805796915081E-2</v>
      </c>
      <c r="AW379" s="19">
        <f>H379/J379</f>
        <v>0.66173569652129183</v>
      </c>
      <c r="AX379" s="19">
        <f t="shared" si="387"/>
        <v>0.33826430347870817</v>
      </c>
      <c r="AY379" s="109"/>
      <c r="AZ379" s="109">
        <f t="shared" si="400"/>
        <v>2.5000746219266425E-2</v>
      </c>
      <c r="BA379" s="109">
        <f t="shared" si="401"/>
        <v>-4.7171576348731703E-2</v>
      </c>
      <c r="BB379" s="109"/>
      <c r="BC379" s="109"/>
      <c r="BD379" s="109">
        <f t="shared" si="428"/>
        <v>-1.0985213528199393E-2</v>
      </c>
      <c r="BE379" s="109">
        <f t="shared" si="429"/>
        <v>2.6963616766373343E-2</v>
      </c>
      <c r="BH379" s="109">
        <f>EXP(SUMPRODUCT($AP379:$AQ379,AT379:AU379))</f>
        <v>0.98680068865002635</v>
      </c>
      <c r="BI379" s="109">
        <f>IF(ISERR(BH379),BI378,BH379*BI378)</f>
        <v>0.67594732467293539</v>
      </c>
      <c r="BJ379" s="19">
        <f t="shared" si="411"/>
        <v>0.84122297014277947</v>
      </c>
      <c r="BK379" s="109"/>
      <c r="BL379" s="109">
        <f>EXP(SUMPRODUCT($AP379:$AQ379,AZ379:BA379))</f>
        <v>1.0148611456467707</v>
      </c>
      <c r="BM379" s="109">
        <f>IF(ISERR(BL379),BM378,BL379*BM378)</f>
        <v>1.5223223648819884</v>
      </c>
      <c r="BN379" s="19">
        <f t="shared" si="412"/>
        <v>1.2488394725278948</v>
      </c>
      <c r="BO379" s="109"/>
      <c r="BP379" s="109">
        <f>EXP(SUMPRODUCT($AP379:$AQ379,BD379:BE379))</f>
        <v>0.99441940017012942</v>
      </c>
      <c r="BQ379" s="109">
        <f>IF(ISERR(BP379),BQ378,BP379*BQ378)</f>
        <v>0.5798985633485445</v>
      </c>
      <c r="BR379" s="19">
        <f t="shared" si="413"/>
        <v>0.74363285160267323</v>
      </c>
    </row>
    <row r="380" spans="1:70" x14ac:dyDescent="0.2">
      <c r="A380" s="120" t="s">
        <v>557</v>
      </c>
      <c r="B380" s="86">
        <f t="shared" si="391"/>
        <v>2008</v>
      </c>
      <c r="D380" s="77">
        <f>Conversion_factors!$M70*D225+D303</f>
        <v>22002.664232472474</v>
      </c>
      <c r="E380" s="77">
        <f>Conversion_factors!$M70*E225+E303</f>
        <v>3661.1389689299967</v>
      </c>
      <c r="F380" s="108">
        <f t="shared" si="435"/>
        <v>25663.803201402472</v>
      </c>
      <c r="G380" s="108"/>
      <c r="H380" s="126">
        <f>Manufacturing!CE64</f>
        <v>1593570.0558000002</v>
      </c>
      <c r="I380" s="126">
        <f t="shared" si="410"/>
        <v>829534.4689103259</v>
      </c>
      <c r="J380" s="126">
        <f t="shared" si="434"/>
        <v>2423104.524710326</v>
      </c>
      <c r="L380" s="79">
        <f t="shared" si="436"/>
        <v>13.807152156499797</v>
      </c>
      <c r="M380" s="79">
        <f t="shared" si="437"/>
        <v>4.4134862457725932</v>
      </c>
      <c r="N380" s="79">
        <f t="shared" si="438"/>
        <v>10.591290198044797</v>
      </c>
      <c r="P380" s="261">
        <v>0.86079884763008085</v>
      </c>
      <c r="Q380" s="261">
        <v>0.86062571585809977</v>
      </c>
      <c r="R380" s="110"/>
      <c r="S380" s="261">
        <v>0.68800088604279253</v>
      </c>
      <c r="T380" s="261">
        <v>1.2238445985487119</v>
      </c>
      <c r="V380" s="112">
        <f t="shared" si="418"/>
        <v>1.4418281744132433</v>
      </c>
      <c r="W380" s="113">
        <f t="shared" si="419"/>
        <v>0.79372123485490731</v>
      </c>
      <c r="X380" s="112">
        <f t="shared" si="420"/>
        <v>1.2443721558654322</v>
      </c>
      <c r="Y380" s="112">
        <f t="shared" si="421"/>
        <v>0.7430125517638716</v>
      </c>
      <c r="Z380" s="112">
        <f t="shared" si="422"/>
        <v>0.85846635461396292</v>
      </c>
      <c r="AA380" s="112">
        <f t="shared" si="423"/>
        <v>1.1444141570268394</v>
      </c>
      <c r="AB380" s="112">
        <f t="shared" si="424"/>
        <v>1.144409639043876</v>
      </c>
      <c r="AC380" s="112"/>
      <c r="AD380" s="112">
        <f t="shared" si="425"/>
        <v>0.9245841308734849</v>
      </c>
      <c r="AE380" s="109"/>
      <c r="AF380" s="87">
        <f t="shared" si="439"/>
        <v>2008</v>
      </c>
      <c r="AG380" s="89"/>
      <c r="AI380" s="109">
        <f>D380/F380</f>
        <v>0.85734230658650301</v>
      </c>
      <c r="AJ380" s="109">
        <f>E380/F380</f>
        <v>0.14265769341349702</v>
      </c>
      <c r="AL380" s="109">
        <f t="shared" si="393"/>
        <v>0.8569096293689884</v>
      </c>
      <c r="AM380" s="109">
        <f t="shared" si="394"/>
        <v>0.1430898618671545</v>
      </c>
      <c r="AN380" s="109">
        <f>AL380+AM380</f>
        <v>0.99999949123614296</v>
      </c>
      <c r="AO380" s="109"/>
      <c r="AP380" s="109">
        <f>AL380/AN380</f>
        <v>0.85691006533385838</v>
      </c>
      <c r="AQ380" s="109">
        <f>AM380/AN380</f>
        <v>0.14308993466614156</v>
      </c>
      <c r="AT380" s="109">
        <f t="shared" si="426"/>
        <v>2.6604221094153818E-2</v>
      </c>
      <c r="AU380" s="109">
        <f t="shared" si="427"/>
        <v>-1.7518255389744174E-2</v>
      </c>
      <c r="AW380" s="19">
        <f>H380/J380</f>
        <v>0.65765634109015836</v>
      </c>
      <c r="AX380" s="19">
        <f t="shared" si="387"/>
        <v>0.3423436589098417</v>
      </c>
      <c r="AY380" s="109"/>
      <c r="AZ380" s="109">
        <f t="shared" si="400"/>
        <v>-6.1837093354982836E-3</v>
      </c>
      <c r="BA380" s="109">
        <f t="shared" si="401"/>
        <v>1.1987530287719218E-2</v>
      </c>
      <c r="BB380" s="109"/>
      <c r="BC380" s="109"/>
      <c r="BD380" s="109">
        <f t="shared" si="428"/>
        <v>-3.5381692323002071E-3</v>
      </c>
      <c r="BE380" s="109">
        <f t="shared" si="429"/>
        <v>1.5356752808073654E-2</v>
      </c>
      <c r="BH380" s="109">
        <f>EXP(SUMPRODUCT($AP380:$AQ380,AT380:AU380))</f>
        <v>1.0204979952797257</v>
      </c>
      <c r="BI380" s="109">
        <f>IF(ISERR(BH380),BI379,BH380*BI379)</f>
        <v>0.68980288974342441</v>
      </c>
      <c r="BJ380" s="19">
        <f t="shared" si="411"/>
        <v>0.85846635461396292</v>
      </c>
      <c r="BK380" s="109"/>
      <c r="BL380" s="109">
        <f>EXP(SUMPRODUCT($AP380:$AQ380,AZ380:BA380))</f>
        <v>0.9964228255426455</v>
      </c>
      <c r="BM380" s="109">
        <f>IF(ISERR(BL380),BM379,BL380*BM379)</f>
        <v>1.5168767522024731</v>
      </c>
      <c r="BN380" s="19">
        <f t="shared" si="412"/>
        <v>1.2443721558654322</v>
      </c>
      <c r="BO380" s="109"/>
      <c r="BP380" s="109">
        <f>EXP(SUMPRODUCT($AP380:$AQ380,BD380:BE380))</f>
        <v>0.99916585202299113</v>
      </c>
      <c r="BQ380" s="109">
        <f>IF(ISERR(BP380),BQ379,BP380*BQ379)</f>
        <v>0.57941484213505701</v>
      </c>
      <c r="BR380" s="19">
        <f t="shared" si="413"/>
        <v>0.7430125517638716</v>
      </c>
    </row>
    <row r="381" spans="1:70" x14ac:dyDescent="0.2">
      <c r="A381" s="120" t="s">
        <v>557</v>
      </c>
      <c r="B381" s="86">
        <f t="shared" si="391"/>
        <v>2009</v>
      </c>
      <c r="D381" s="77">
        <f>Conversion_factors!$M71*D226+D304</f>
        <v>19599.426451919091</v>
      </c>
      <c r="E381" s="77">
        <f>Conversion_factors!$M71*E226+E304</f>
        <v>3500.1098346222675</v>
      </c>
      <c r="F381" s="108">
        <f t="shared" si="435"/>
        <v>23099.536286541359</v>
      </c>
      <c r="G381" s="108"/>
      <c r="H381" s="126">
        <f>Manufacturing!CE65</f>
        <v>1447057.96716</v>
      </c>
      <c r="I381" s="126">
        <f t="shared" si="410"/>
        <v>837673.84446064779</v>
      </c>
      <c r="J381" s="126">
        <f t="shared" si="434"/>
        <v>2284731.811620648</v>
      </c>
      <c r="L381" s="79">
        <f t="shared" si="436"/>
        <v>13.544327108322397</v>
      </c>
      <c r="M381" s="79">
        <f t="shared" si="437"/>
        <v>4.178368296643999</v>
      </c>
      <c r="N381" s="79">
        <f t="shared" si="438"/>
        <v>10.110392899968408</v>
      </c>
      <c r="P381" s="261">
        <v>0.87575949199220016</v>
      </c>
      <c r="Q381" s="261">
        <v>0.87096345543955112</v>
      </c>
      <c r="R381" s="110"/>
      <c r="S381" s="261">
        <v>0.66337512708343438</v>
      </c>
      <c r="T381" s="261">
        <v>1.1448948491342785</v>
      </c>
      <c r="V381" s="112">
        <f t="shared" si="418"/>
        <v>1.3594917855913253</v>
      </c>
      <c r="W381" s="113">
        <f t="shared" si="419"/>
        <v>0.75768233967497511</v>
      </c>
      <c r="X381" s="112">
        <f t="shared" si="420"/>
        <v>1.2172644092573837</v>
      </c>
      <c r="Y381" s="112">
        <f t="shared" si="421"/>
        <v>0.71323951862920321</v>
      </c>
      <c r="Z381" s="112">
        <f t="shared" si="422"/>
        <v>0.87270726337927806</v>
      </c>
      <c r="AA381" s="112">
        <f t="shared" si="423"/>
        <v>1.0300670633964779</v>
      </c>
      <c r="AB381" s="112">
        <f t="shared" si="424"/>
        <v>1.0300629168757451</v>
      </c>
      <c r="AC381" s="112"/>
      <c r="AD381" s="112">
        <f t="shared" si="425"/>
        <v>0.86820108130319773</v>
      </c>
      <c r="AE381" s="109"/>
      <c r="AF381" s="87">
        <f t="shared" si="439"/>
        <v>2009</v>
      </c>
      <c r="AG381" s="89"/>
      <c r="AI381" s="109">
        <f>D381/F381</f>
        <v>0.84847705204101609</v>
      </c>
      <c r="AJ381" s="109">
        <f>E381/F381</f>
        <v>0.15152294795898394</v>
      </c>
      <c r="AL381" s="109">
        <f t="shared" si="393"/>
        <v>0.85290200037403141</v>
      </c>
      <c r="AM381" s="109">
        <f t="shared" si="394"/>
        <v>0.14704578354982456</v>
      </c>
      <c r="AN381" s="109">
        <f>AL381+AM381</f>
        <v>0.99994778392385597</v>
      </c>
      <c r="AO381" s="109"/>
      <c r="AP381" s="109">
        <f>AL381/AN381</f>
        <v>0.85294653789540098</v>
      </c>
      <c r="AQ381" s="109">
        <f>AM381/AN381</f>
        <v>0.14705346210459905</v>
      </c>
      <c r="AT381" s="109">
        <f t="shared" si="426"/>
        <v>1.7230650032706539E-2</v>
      </c>
      <c r="AU381" s="109">
        <f t="shared" si="427"/>
        <v>1.1940317685626704E-2</v>
      </c>
      <c r="AW381" s="19">
        <f>H381/J381</f>
        <v>0.63336009933417359</v>
      </c>
      <c r="AX381" s="19">
        <f t="shared" si="387"/>
        <v>0.3666399006658263</v>
      </c>
      <c r="AY381" s="109"/>
      <c r="AZ381" s="109">
        <f t="shared" si="400"/>
        <v>-3.7643379212190069E-2</v>
      </c>
      <c r="BA381" s="109">
        <f t="shared" si="401"/>
        <v>6.8565086117992599E-2</v>
      </c>
      <c r="BB381" s="109"/>
      <c r="BC381" s="109"/>
      <c r="BD381" s="109">
        <f t="shared" si="428"/>
        <v>-3.64494930663362E-2</v>
      </c>
      <c r="BE381" s="109">
        <f t="shared" si="429"/>
        <v>-6.6684416087870513E-2</v>
      </c>
      <c r="BH381" s="109">
        <f>EXP(SUMPRODUCT($AP381:$AQ381,AT381:AU381))</f>
        <v>1.0165887791510699</v>
      </c>
      <c r="BI381" s="109">
        <f>IF(ISERR(BH381),BI380,BH381*BI380)</f>
        <v>0.70124587753914791</v>
      </c>
      <c r="BJ381" s="19">
        <f t="shared" si="411"/>
        <v>0.87270726337927806</v>
      </c>
      <c r="BK381" s="109"/>
      <c r="BL381" s="109">
        <f>EXP(SUMPRODUCT($AP381:$AQ381,AZ381:BA381))</f>
        <v>0.9782157239052045</v>
      </c>
      <c r="BM381" s="109">
        <f>IF(ISERR(BL381),BM380,BL381*BM380)</f>
        <v>1.4838326902307177</v>
      </c>
      <c r="BN381" s="19">
        <f t="shared" si="412"/>
        <v>1.2172644092573837</v>
      </c>
      <c r="BO381" s="109"/>
      <c r="BP381" s="109">
        <f>EXP(SUMPRODUCT($AP381:$AQ381,BD381:BE381))</f>
        <v>0.95992929989676645</v>
      </c>
      <c r="BQ381" s="109">
        <f>IF(ISERR(BP381),BQ380,BP381*BQ380)</f>
        <v>0.5561972837605007</v>
      </c>
      <c r="BR381" s="19">
        <f t="shared" si="413"/>
        <v>0.71323951862920321</v>
      </c>
    </row>
    <row r="382" spans="1:70" x14ac:dyDescent="0.2">
      <c r="A382" s="120" t="s">
        <v>557</v>
      </c>
      <c r="B382" s="86">
        <f t="shared" si="391"/>
        <v>2010</v>
      </c>
      <c r="D382" s="77">
        <f>Conversion_factors!$M72*D227+D305</f>
        <v>20569.391188371214</v>
      </c>
      <c r="E382" s="77">
        <f>Conversion_factors!$M72*E227+E305</f>
        <v>3315.1035023132627</v>
      </c>
      <c r="F382" s="108">
        <f t="shared" si="435"/>
        <v>23884.494690684478</v>
      </c>
      <c r="G382" s="108"/>
      <c r="H382" s="126">
        <f>Manufacturing!CE66</f>
        <v>1546788.5073599999</v>
      </c>
      <c r="I382" s="126">
        <f t="shared" si="410"/>
        <v>795347.95988818933</v>
      </c>
      <c r="J382" s="126">
        <f t="shared" si="434"/>
        <v>2342136.4672481893</v>
      </c>
      <c r="L382" s="79">
        <f t="shared" si="436"/>
        <v>13.298127759869558</v>
      </c>
      <c r="M382" s="79">
        <f t="shared" si="437"/>
        <v>4.1681171883301271</v>
      </c>
      <c r="N382" s="79">
        <f t="shared" si="438"/>
        <v>10.197738272162564</v>
      </c>
      <c r="P382" s="261">
        <v>0.87249575397026946</v>
      </c>
      <c r="Q382" s="261">
        <v>0.83616196864376269</v>
      </c>
      <c r="R382" s="110"/>
      <c r="S382" s="261">
        <v>0.65375326269214062</v>
      </c>
      <c r="T382" s="261">
        <v>1.1896201920074758</v>
      </c>
      <c r="V382" s="112">
        <f t="shared" si="418"/>
        <v>1.393649474202044</v>
      </c>
      <c r="W382" s="113">
        <f t="shared" si="419"/>
        <v>0.76422808390258634</v>
      </c>
      <c r="X382" s="112">
        <f t="shared" si="420"/>
        <v>1.2476322540207252</v>
      </c>
      <c r="Y382" s="112">
        <f t="shared" si="421"/>
        <v>0.70831306927860516</v>
      </c>
      <c r="Z382" s="112">
        <f t="shared" si="422"/>
        <v>0.86479459603958009</v>
      </c>
      <c r="AA382" s="112">
        <f t="shared" si="423"/>
        <v>1.0650705376577907</v>
      </c>
      <c r="AB382" s="112">
        <f t="shared" si="424"/>
        <v>1.0650660673012748</v>
      </c>
      <c r="AC382" s="112"/>
      <c r="AD382" s="112">
        <f t="shared" si="425"/>
        <v>0.88371423117640424</v>
      </c>
      <c r="AE382" s="109"/>
      <c r="AF382" s="87">
        <f t="shared" si="439"/>
        <v>2010</v>
      </c>
      <c r="AG382" s="89"/>
      <c r="AI382" s="109">
        <f>D382/F382</f>
        <v>0.86120269466675237</v>
      </c>
      <c r="AJ382" s="109">
        <f>E382/F382</f>
        <v>0.13879730533324752</v>
      </c>
      <c r="AL382" s="109">
        <f t="shared" si="393"/>
        <v>0.8548240863453187</v>
      </c>
      <c r="AM382" s="109">
        <f t="shared" si="394"/>
        <v>0.14506711152788193</v>
      </c>
      <c r="AN382" s="109">
        <f>AL382+AM382</f>
        <v>0.99989119787320058</v>
      </c>
      <c r="AO382" s="109"/>
      <c r="AP382" s="109">
        <f>AL382/AN382</f>
        <v>0.85491710314437797</v>
      </c>
      <c r="AQ382" s="109">
        <f>AM382/AN382</f>
        <v>0.14508289685562203</v>
      </c>
      <c r="AT382" s="109">
        <f t="shared" si="426"/>
        <v>-3.7337131646079714E-3</v>
      </c>
      <c r="AU382" s="109">
        <f t="shared" si="427"/>
        <v>-4.0777682240929328E-2</v>
      </c>
      <c r="AW382" s="19">
        <f>H382/J382</f>
        <v>0.66041775489595811</v>
      </c>
      <c r="AX382" s="19">
        <f t="shared" si="387"/>
        <v>0.33958224510404189</v>
      </c>
      <c r="AY382" s="109"/>
      <c r="AZ382" s="109">
        <f t="shared" si="400"/>
        <v>4.183345904811607E-2</v>
      </c>
      <c r="BA382" s="109">
        <f t="shared" si="401"/>
        <v>-7.666399798951147E-2</v>
      </c>
      <c r="BB382" s="109"/>
      <c r="BC382" s="109"/>
      <c r="BD382" s="109">
        <f t="shared" si="428"/>
        <v>-1.4610626618719376E-2</v>
      </c>
      <c r="BE382" s="109">
        <f t="shared" si="429"/>
        <v>3.8321291826832374E-2</v>
      </c>
      <c r="BH382" s="109">
        <f>EXP(SUMPRODUCT($AP382:$AQ382,AT382:AU382))</f>
        <v>0.99093319412851144</v>
      </c>
      <c r="BI382" s="109">
        <f>IF(ISERR(BH382),BI381,BH382*BI381)</f>
        <v>0.69488781729931881</v>
      </c>
      <c r="BJ382" s="19">
        <f t="shared" si="411"/>
        <v>0.86479459603958009</v>
      </c>
      <c r="BK382" s="109"/>
      <c r="BL382" s="109">
        <f>EXP(SUMPRODUCT($AP382:$AQ382,AZ382:BA382))</f>
        <v>1.0249476157623536</v>
      </c>
      <c r="BM382" s="109">
        <f>IF(ISERR(BL382),BM381,BL382*BM381)</f>
        <v>1.5208507780422131</v>
      </c>
      <c r="BN382" s="19">
        <f t="shared" si="412"/>
        <v>1.2476322540207252</v>
      </c>
      <c r="BO382" s="109"/>
      <c r="BP382" s="109">
        <f>EXP(SUMPRODUCT($AP382:$AQ382,BD382:BE382))</f>
        <v>0.99309285419284343</v>
      </c>
      <c r="BQ382" s="109">
        <f>IF(ISERR(BP382),BQ381,BP382*BQ381)</f>
        <v>0.55235554802402254</v>
      </c>
      <c r="BR382" s="19">
        <f t="shared" si="413"/>
        <v>0.70831306927860516</v>
      </c>
    </row>
    <row r="383" spans="1:70" x14ac:dyDescent="0.2">
      <c r="A383" s="120" t="s">
        <v>557</v>
      </c>
      <c r="B383" s="86">
        <f t="shared" si="391"/>
        <v>2011</v>
      </c>
      <c r="D383" s="77">
        <f>Conversion_factors!$M73*D228+D306</f>
        <v>21116.987265076059</v>
      </c>
      <c r="E383" s="77">
        <f>Conversion_factors!$M73*E228+E306</f>
        <v>3247.642049544464</v>
      </c>
      <c r="F383" s="108">
        <f>D383+E383</f>
        <v>24364.629314620524</v>
      </c>
      <c r="G383" s="108"/>
      <c r="H383" s="126">
        <f>Manufacturing!CE67</f>
        <v>1585629.27636</v>
      </c>
      <c r="I383" s="126">
        <f t="shared" si="410"/>
        <v>769370.79811188695</v>
      </c>
      <c r="J383" s="126">
        <f t="shared" si="434"/>
        <v>2355000.0744718872</v>
      </c>
      <c r="L383" s="79">
        <f>D383/H383*1000</f>
        <v>13.31773295303465</v>
      </c>
      <c r="M383" s="79">
        <f>E383/I383*1000</f>
        <v>4.2211662536640366</v>
      </c>
      <c r="N383" s="79">
        <f>F383/J383*1000</f>
        <v>10.345914456110721</v>
      </c>
      <c r="P383" s="261">
        <v>0.8746374311440881</v>
      </c>
      <c r="Q383" s="261">
        <v>0.83026940253801096</v>
      </c>
      <c r="R383" s="110"/>
      <c r="S383" s="261">
        <v>0.65311419816442873</v>
      </c>
      <c r="T383" s="261">
        <v>1.213311295849588</v>
      </c>
      <c r="V383" s="112">
        <f>J383/J$74</f>
        <v>1.4013037504128198</v>
      </c>
      <c r="W383" s="113">
        <f>N383/N$74</f>
        <v>0.77533254629576398</v>
      </c>
      <c r="X383" s="112">
        <f>BN383</f>
        <v>1.2619777510017693</v>
      </c>
      <c r="Y383" s="112">
        <f>BR383</f>
        <v>0.70961573195579264</v>
      </c>
      <c r="Z383" s="112">
        <f>BJ383</f>
        <v>0.86579499367077528</v>
      </c>
      <c r="AA383" s="112">
        <f>V383*X383*Y383*Z383</f>
        <v>1.0864813802708759</v>
      </c>
      <c r="AB383" s="112">
        <f>F383/F$74</f>
        <v>1.0864764049413753</v>
      </c>
      <c r="AC383" s="112"/>
      <c r="AD383" s="112">
        <f>X383*Y383</f>
        <v>0.89551926548904559</v>
      </c>
      <c r="AE383" s="109"/>
      <c r="AF383" s="87">
        <f t="shared" si="439"/>
        <v>2011</v>
      </c>
      <c r="AG383" s="89"/>
      <c r="AI383" s="109">
        <f>D383/F383</f>
        <v>0.86670669158936686</v>
      </c>
      <c r="AJ383" s="109">
        <f>E383/F383</f>
        <v>0.13329330841063303</v>
      </c>
      <c r="AL383" s="109">
        <f>(AI383-AI382)/LN(AI383/AI382)</f>
        <v>0.86395177109365473</v>
      </c>
      <c r="AM383" s="109">
        <f>(AJ383-AJ382)/LN(AJ383/AJ382)</f>
        <v>0.13602674853945027</v>
      </c>
      <c r="AN383" s="109">
        <f>AL383+AM383</f>
        <v>0.99997851963310502</v>
      </c>
      <c r="AO383" s="109"/>
      <c r="AP383" s="109">
        <f>AL383/AN383</f>
        <v>0.86397032949331865</v>
      </c>
      <c r="AQ383" s="109">
        <f>AM383/AN383</f>
        <v>0.13602967050668135</v>
      </c>
      <c r="AT383" s="109">
        <f>LN(P383/P382)</f>
        <v>2.4516485231838034E-3</v>
      </c>
      <c r="AU383" s="109">
        <f>LN(Q383/Q382)</f>
        <v>-7.0721072193088924E-3</v>
      </c>
      <c r="AW383" s="19">
        <f>H383/J383</f>
        <v>0.67330328077190404</v>
      </c>
      <c r="AX383" s="19">
        <f>I383/J383</f>
        <v>0.32669671922809584</v>
      </c>
      <c r="AY383" s="109"/>
      <c r="AZ383" s="109">
        <f>LN(AW383/AW382)</f>
        <v>1.9323271465995721E-2</v>
      </c>
      <c r="BA383" s="109">
        <f>LN(AX383/AX382)</f>
        <v>-3.8683894878220638E-2</v>
      </c>
      <c r="BB383" s="109"/>
      <c r="BC383" s="109"/>
      <c r="BD383" s="109">
        <f>LN(S383/S382)</f>
        <v>-9.780097795562717E-4</v>
      </c>
      <c r="BE383" s="109">
        <f>LN(T383/T382)</f>
        <v>1.9719140255529802E-2</v>
      </c>
      <c r="BH383" s="109">
        <f>EXP(SUMPRODUCT($AP383:$AQ383,AT383:AU383))</f>
        <v>1.0011568037494414</v>
      </c>
      <c r="BI383" s="109">
        <f>IF(ISERR(BH383),BI382,BH383*BI382)</f>
        <v>0.69569166613181177</v>
      </c>
      <c r="BJ383" s="19">
        <f t="shared" si="411"/>
        <v>0.86579499367077528</v>
      </c>
      <c r="BK383" s="109"/>
      <c r="BL383" s="109">
        <f>EXP(SUMPRODUCT($AP383:$AQ383,AZ383:BA383))</f>
        <v>1.011498177395473</v>
      </c>
      <c r="BM383" s="109">
        <f>IF(ISERR(BL383),BM382,BL383*BM382)</f>
        <v>1.5383377900801856</v>
      </c>
      <c r="BN383" s="19">
        <f t="shared" si="412"/>
        <v>1.2619777510017693</v>
      </c>
      <c r="BO383" s="109"/>
      <c r="BP383" s="109">
        <f>EXP(SUMPRODUCT($AP383:$AQ383,BD383:BE383))</f>
        <v>1.0018391058046046</v>
      </c>
      <c r="BQ383" s="109">
        <f>IF(ISERR(BP383),BQ382,BP383*BQ382)</f>
        <v>0.553371388318599</v>
      </c>
      <c r="BR383" s="19">
        <f t="shared" si="413"/>
        <v>0.70961573195579264</v>
      </c>
    </row>
    <row r="384" spans="1:70" hidden="1" x14ac:dyDescent="0.2">
      <c r="A384" s="86"/>
      <c r="B384" s="86"/>
      <c r="D384" s="108"/>
      <c r="E384" s="108"/>
      <c r="F384" s="108"/>
      <c r="G384" s="108"/>
      <c r="H384" s="126"/>
      <c r="I384" s="126"/>
      <c r="J384" s="126"/>
      <c r="L384" s="79"/>
      <c r="M384" s="79"/>
      <c r="N384" s="79"/>
      <c r="AG384" s="89"/>
      <c r="BH384" s="109"/>
      <c r="BI384" s="109"/>
      <c r="BJ384" s="109"/>
      <c r="BK384" s="109"/>
      <c r="BL384" s="109"/>
      <c r="BM384" s="109"/>
      <c r="BN384" s="109"/>
      <c r="BO384" s="109"/>
      <c r="BP384" s="109"/>
      <c r="BQ384" s="109"/>
      <c r="BR384" s="109"/>
    </row>
    <row r="385" spans="1:70" hidden="1" x14ac:dyDescent="0.2">
      <c r="A385" s="86" t="s">
        <v>266</v>
      </c>
      <c r="B385" s="86">
        <f>Base_year</f>
        <v>1985</v>
      </c>
      <c r="D385" s="108">
        <f>INDEX(D321:D382,base_row,0)</f>
        <v>18699.303063269319</v>
      </c>
      <c r="E385" s="108">
        <f>INDEX(E321:E382,37,0)</f>
        <v>3726.0613568031131</v>
      </c>
      <c r="F385" s="108">
        <f>INDEX(F321:F382,base_row,0)</f>
        <v>22425.36442007243</v>
      </c>
      <c r="G385" s="108"/>
      <c r="H385" s="87">
        <f>INDEX(H321:H382,37,0)</f>
        <v>802065.80316000001</v>
      </c>
      <c r="I385" s="87">
        <f>INDEX(I321:I382,37,0)</f>
        <v>878512.06853848882</v>
      </c>
      <c r="J385" s="87">
        <f>INDEX(J321:J382,base_row,0)</f>
        <v>1680577.8716984889</v>
      </c>
      <c r="L385" s="79">
        <f>INDEX(L321:L382,base_row,0)</f>
        <v>23.313926350677605</v>
      </c>
      <c r="M385" s="79">
        <f>INDEX(M321:M382,base_row,0)</f>
        <v>4.2413320092481674</v>
      </c>
      <c r="N385" s="247">
        <f>INDEX(N321:N382,base_row,0)</f>
        <v>13.343841304662702</v>
      </c>
      <c r="O385" s="251">
        <f>N380/N385</f>
        <v>0.79372123485490731</v>
      </c>
      <c r="AG385" s="89"/>
      <c r="BH385" s="109"/>
      <c r="BI385" s="109">
        <f>INDEX(BI321:BI382,base_row,1)</f>
        <v>0.80352932416741774</v>
      </c>
      <c r="BJ385" s="109"/>
      <c r="BK385" s="109"/>
      <c r="BL385" s="109"/>
      <c r="BM385" s="109">
        <f>INDEX(BM321:BM382,base_row,1)</f>
        <v>1.2189896286674144</v>
      </c>
      <c r="BN385" s="109"/>
      <c r="BO385" s="109"/>
      <c r="BP385" s="109"/>
      <c r="BQ385" s="109">
        <f>INDEX(BQ321:BQ382,base_row,1)</f>
        <v>0.77981837690299782</v>
      </c>
      <c r="BR385" s="109"/>
    </row>
    <row r="386" spans="1:70" hidden="1" x14ac:dyDescent="0.2">
      <c r="A386" s="86" t="s">
        <v>267</v>
      </c>
      <c r="B386" s="86">
        <f>Base_year2</f>
        <v>1996</v>
      </c>
      <c r="D386" s="108">
        <f>INDEX(D321:D382,base_row2,0)</f>
        <v>23458.815082763304</v>
      </c>
      <c r="E386" s="108">
        <f>INDEX(E321:E382,base_row2,0)</f>
        <v>3503.8443068968645</v>
      </c>
      <c r="F386" s="108">
        <f>INDEX(F321:F382,base_row2,0)</f>
        <v>26962.65938966017</v>
      </c>
      <c r="G386" s="108"/>
      <c r="H386" s="87">
        <f>INDEX(H321:H382,base_row2,0)</f>
        <v>1114172.96028</v>
      </c>
      <c r="I386" s="87">
        <f>INDEX(I321:I382,base_row2,0)</f>
        <v>991900.66748799873</v>
      </c>
      <c r="J386" s="126">
        <f>INDEX(J321:J382,base_row2,0)</f>
        <v>2106073.6277679987</v>
      </c>
      <c r="L386" s="79">
        <f>INDEX(L321:L382,base_row2,0)</f>
        <v>21.054913302570121</v>
      </c>
      <c r="M386" s="79">
        <f>INDEX(M321:M382,base_row2,0)</f>
        <v>3.5324548331743699</v>
      </c>
      <c r="N386" s="79">
        <f>INDEX(N321:N382,base_row2,0)</f>
        <v>12.802334654479766</v>
      </c>
      <c r="U386" s="87">
        <f>base_row2</f>
        <v>48</v>
      </c>
      <c r="V386" s="109">
        <f>V69</f>
        <v>1.4418281744132433</v>
      </c>
      <c r="W386" s="109">
        <f t="shared" ref="W386:AD386" si="441">W69</f>
        <v>0.77783524873150678</v>
      </c>
      <c r="X386" s="109">
        <f t="shared" si="441"/>
        <v>1.2444566686798677</v>
      </c>
      <c r="Y386" s="109">
        <f t="shared" si="441"/>
        <v>0.74290997476219112</v>
      </c>
      <c r="Z386" s="109">
        <f t="shared" si="441"/>
        <v>0.8413435218359101</v>
      </c>
      <c r="AA386" s="109">
        <f t="shared" si="441"/>
        <v>1.1215091769142906</v>
      </c>
      <c r="AB386" s="109">
        <f t="shared" si="441"/>
        <v>1.1215047766728194</v>
      </c>
      <c r="AC386" s="109"/>
      <c r="AD386" s="109">
        <f t="shared" si="441"/>
        <v>0.92451927232160092</v>
      </c>
      <c r="AG386" s="89"/>
      <c r="BI386" s="109">
        <f>INDEX(BI321:BI382,base_row2,1)</f>
        <v>0.77244154655750841</v>
      </c>
      <c r="BM386" s="109">
        <f>INDEX(BM321:BM382,base_row2,1)</f>
        <v>1.312792051092651</v>
      </c>
      <c r="BQ386" s="109">
        <f>INDEX(BQ321:BQ382,base_row2,1)</f>
        <v>0.72267388215093809</v>
      </c>
    </row>
    <row r="387" spans="1:70" x14ac:dyDescent="0.2">
      <c r="AG387" s="89"/>
    </row>
    <row r="388" spans="1:70" x14ac:dyDescent="0.2">
      <c r="P388" s="261">
        <v>0.91025037371268791</v>
      </c>
      <c r="Q388" s="261">
        <v>0.47088849318338327</v>
      </c>
      <c r="R388" s="110"/>
      <c r="S388" s="261">
        <v>0.61969664709201733</v>
      </c>
      <c r="T388" s="261">
        <v>1</v>
      </c>
      <c r="AG388" s="89"/>
      <c r="AI388" s="109">
        <f t="shared" ref="AI388:BR388" si="442">AI69</f>
        <v>0.8576883388426122</v>
      </c>
      <c r="AJ388" s="109">
        <f t="shared" si="442"/>
        <v>0.14231166115738775</v>
      </c>
      <c r="AK388" s="109">
        <f t="shared" si="442"/>
        <v>0</v>
      </c>
      <c r="AL388" s="109">
        <f t="shared" si="442"/>
        <v>0.85725184498474405</v>
      </c>
      <c r="AM388" s="109">
        <f t="shared" si="442"/>
        <v>0.14274763620353434</v>
      </c>
      <c r="AN388" s="109">
        <f t="shared" si="442"/>
        <v>0.99999948118827842</v>
      </c>
      <c r="AO388" s="109"/>
      <c r="AP388" s="109">
        <f t="shared" si="442"/>
        <v>0.85725228973728029</v>
      </c>
      <c r="AQ388" s="109">
        <f t="shared" si="442"/>
        <v>0.14274771026271965</v>
      </c>
      <c r="AR388" s="109"/>
      <c r="AS388" s="109"/>
      <c r="AT388" s="109">
        <f t="shared" si="442"/>
        <v>2.5478880728800356E-2</v>
      </c>
      <c r="AU388" s="109">
        <f t="shared" si="442"/>
        <v>-1.8868644705204645E-2</v>
      </c>
      <c r="AV388" s="109"/>
      <c r="AW388" s="109">
        <f t="shared" si="442"/>
        <v>0.65765634109015836</v>
      </c>
      <c r="AX388" s="109">
        <f t="shared" si="442"/>
        <v>0.3423436589098417</v>
      </c>
      <c r="AY388" s="109"/>
      <c r="AZ388" s="109">
        <f t="shared" si="442"/>
        <v>-6.1837093354982836E-3</v>
      </c>
      <c r="BA388" s="109">
        <f t="shared" si="442"/>
        <v>1.1987530287719218E-2</v>
      </c>
      <c r="BB388" s="109"/>
      <c r="BC388" s="109"/>
      <c r="BD388" s="109">
        <f t="shared" si="442"/>
        <v>-3.548240407589854E-3</v>
      </c>
      <c r="BE388" s="109">
        <f t="shared" si="442"/>
        <v>1.5495279935719246E-2</v>
      </c>
      <c r="BF388" s="109"/>
      <c r="BG388" s="109"/>
      <c r="BH388" s="109">
        <f t="shared" si="442"/>
        <v>1.0193328788927369</v>
      </c>
      <c r="BI388" s="109">
        <f t="shared" si="442"/>
        <v>0.66803367181625151</v>
      </c>
      <c r="BJ388" s="109">
        <f t="shared" si="442"/>
        <v>0.8413435218359101</v>
      </c>
      <c r="BK388" s="109"/>
      <c r="BL388" s="109">
        <f t="shared" si="442"/>
        <v>0.99641662916543861</v>
      </c>
      <c r="BM388" s="109">
        <f t="shared" si="442"/>
        <v>1.5170061593748769</v>
      </c>
      <c r="BN388" s="109">
        <f t="shared" si="442"/>
        <v>1.2444566686798677</v>
      </c>
      <c r="BO388" s="109">
        <f t="shared" si="442"/>
        <v>0</v>
      </c>
      <c r="BP388" s="109">
        <f t="shared" si="442"/>
        <v>0.99917052272338946</v>
      </c>
      <c r="BQ388" s="109">
        <f t="shared" si="442"/>
        <v>0.57951992249914119</v>
      </c>
      <c r="BR388" s="109">
        <f t="shared" si="442"/>
        <v>0.74290997476219112</v>
      </c>
    </row>
    <row r="389" spans="1:70" x14ac:dyDescent="0.2">
      <c r="AG389" s="89"/>
    </row>
    <row r="390" spans="1:70" x14ac:dyDescent="0.2">
      <c r="AG390" s="89"/>
    </row>
    <row r="391" spans="1:70" x14ac:dyDescent="0.2">
      <c r="AG391" s="89"/>
    </row>
    <row r="392" spans="1:70" x14ac:dyDescent="0.2">
      <c r="AG392" s="89"/>
    </row>
    <row r="393" spans="1:70" x14ac:dyDescent="0.2">
      <c r="AG393" s="89"/>
    </row>
    <row r="394" spans="1:70" x14ac:dyDescent="0.2">
      <c r="AG394" s="89"/>
    </row>
    <row r="395" spans="1:70" x14ac:dyDescent="0.2">
      <c r="AG395" s="89"/>
    </row>
    <row r="396" spans="1:70" x14ac:dyDescent="0.2">
      <c r="AG396" s="89"/>
    </row>
    <row r="397" spans="1:70" x14ac:dyDescent="0.2">
      <c r="AG397" s="89"/>
    </row>
    <row r="398" spans="1:70" x14ac:dyDescent="0.2">
      <c r="AG398" s="89"/>
    </row>
    <row r="399" spans="1:70" x14ac:dyDescent="0.2">
      <c r="AG399" s="89"/>
    </row>
    <row r="400" spans="1:70" x14ac:dyDescent="0.2">
      <c r="H400" s="267" t="s">
        <v>562</v>
      </c>
      <c r="AG400" s="89"/>
    </row>
    <row r="401" spans="33:33" x14ac:dyDescent="0.2">
      <c r="AG401" s="89"/>
    </row>
    <row r="402" spans="33:33" x14ac:dyDescent="0.2">
      <c r="AG402" s="89"/>
    </row>
    <row r="403" spans="33:33" x14ac:dyDescent="0.2">
      <c r="AG403" s="89"/>
    </row>
    <row r="404" spans="33:33" x14ac:dyDescent="0.2">
      <c r="AG404" s="89"/>
    </row>
    <row r="405" spans="33:33" x14ac:dyDescent="0.2">
      <c r="AG405" s="89"/>
    </row>
    <row r="406" spans="33:33" x14ac:dyDescent="0.2">
      <c r="AG406" s="89"/>
    </row>
    <row r="407" spans="33:33" x14ac:dyDescent="0.2">
      <c r="AG407" s="89"/>
    </row>
    <row r="408" spans="33:33" x14ac:dyDescent="0.2">
      <c r="AG408" s="89"/>
    </row>
    <row r="409" spans="33:33" x14ac:dyDescent="0.2">
      <c r="AG409" s="89"/>
    </row>
    <row r="410" spans="33:33" x14ac:dyDescent="0.2">
      <c r="AG410" s="89"/>
    </row>
    <row r="411" spans="33:33" x14ac:dyDescent="0.2">
      <c r="AG411" s="89"/>
    </row>
    <row r="412" spans="33:33" x14ac:dyDescent="0.2">
      <c r="AG412" s="89"/>
    </row>
    <row r="413" spans="33:33" x14ac:dyDescent="0.2">
      <c r="AG413" s="89"/>
    </row>
    <row r="414" spans="33:33" x14ac:dyDescent="0.2">
      <c r="AG414" s="89"/>
    </row>
    <row r="415" spans="33:33" x14ac:dyDescent="0.2">
      <c r="AG415" s="89"/>
    </row>
    <row r="416" spans="33:33" x14ac:dyDescent="0.2">
      <c r="AG416" s="89"/>
    </row>
    <row r="417" spans="33:33" x14ac:dyDescent="0.2">
      <c r="AG417" s="89"/>
    </row>
    <row r="418" spans="33:33" x14ac:dyDescent="0.2">
      <c r="AG418" s="89"/>
    </row>
    <row r="419" spans="33:33" x14ac:dyDescent="0.2">
      <c r="AG419" s="89"/>
    </row>
    <row r="420" spans="33:33" x14ac:dyDescent="0.2">
      <c r="AG420" s="89"/>
    </row>
    <row r="421" spans="33:33" x14ac:dyDescent="0.2">
      <c r="AG421" s="89"/>
    </row>
    <row r="422" spans="33:33" x14ac:dyDescent="0.2">
      <c r="AG422" s="89"/>
    </row>
    <row r="423" spans="33:33" x14ac:dyDescent="0.2">
      <c r="AG423" s="89"/>
    </row>
    <row r="424" spans="33:33" x14ac:dyDescent="0.2">
      <c r="AG424" s="89"/>
    </row>
    <row r="425" spans="33:33" x14ac:dyDescent="0.2">
      <c r="AG425" s="89"/>
    </row>
    <row r="426" spans="33:33" x14ac:dyDescent="0.2">
      <c r="AG426" s="89"/>
    </row>
    <row r="427" spans="33:33" x14ac:dyDescent="0.2">
      <c r="AG427" s="89"/>
    </row>
    <row r="428" spans="33:33" x14ac:dyDescent="0.2">
      <c r="AG428" s="89"/>
    </row>
    <row r="429" spans="33:33" x14ac:dyDescent="0.2">
      <c r="AG429" s="89"/>
    </row>
    <row r="430" spans="33:33" x14ac:dyDescent="0.2">
      <c r="AG430" s="89"/>
    </row>
    <row r="431" spans="33:33" x14ac:dyDescent="0.2">
      <c r="AG431" s="89"/>
    </row>
    <row r="432" spans="33:33" x14ac:dyDescent="0.2">
      <c r="AG432" s="89"/>
    </row>
    <row r="433" spans="33:33" x14ac:dyDescent="0.2">
      <c r="AG433" s="89"/>
    </row>
    <row r="434" spans="33:33" x14ac:dyDescent="0.2">
      <c r="AG434" s="89"/>
    </row>
    <row r="435" spans="33:33" x14ac:dyDescent="0.2">
      <c r="AG435" s="89"/>
    </row>
    <row r="436" spans="33:33" x14ac:dyDescent="0.2">
      <c r="AG436" s="89"/>
    </row>
    <row r="437" spans="33:33" x14ac:dyDescent="0.2">
      <c r="AG437" s="89"/>
    </row>
    <row r="438" spans="33:33" x14ac:dyDescent="0.2">
      <c r="AG438" s="89"/>
    </row>
    <row r="439" spans="33:33" x14ac:dyDescent="0.2">
      <c r="AG439" s="89"/>
    </row>
    <row r="440" spans="33:33" x14ac:dyDescent="0.2">
      <c r="AG440" s="89"/>
    </row>
    <row r="441" spans="33:33" x14ac:dyDescent="0.2">
      <c r="AG441" s="89"/>
    </row>
    <row r="442" spans="33:33" x14ac:dyDescent="0.2">
      <c r="AG442" s="89"/>
    </row>
    <row r="443" spans="33:33" x14ac:dyDescent="0.2">
      <c r="AG443" s="89"/>
    </row>
    <row r="444" spans="33:33" x14ac:dyDescent="0.2">
      <c r="AG444" s="89"/>
    </row>
    <row r="445" spans="33:33" x14ac:dyDescent="0.2">
      <c r="AG445" s="89"/>
    </row>
    <row r="446" spans="33:33" x14ac:dyDescent="0.2">
      <c r="AG446" s="89"/>
    </row>
    <row r="447" spans="33:33" x14ac:dyDescent="0.2">
      <c r="AG447" s="89"/>
    </row>
    <row r="448" spans="33:33" x14ac:dyDescent="0.2">
      <c r="AG448" s="89"/>
    </row>
    <row r="449" spans="33:33" x14ac:dyDescent="0.2">
      <c r="AG449" s="89"/>
    </row>
    <row r="450" spans="33:33" x14ac:dyDescent="0.2">
      <c r="AG450" s="89"/>
    </row>
    <row r="451" spans="33:33" x14ac:dyDescent="0.2">
      <c r="AG451" s="89"/>
    </row>
    <row r="452" spans="33:33" x14ac:dyDescent="0.2">
      <c r="AG452" s="89"/>
    </row>
    <row r="453" spans="33:33" x14ac:dyDescent="0.2">
      <c r="AG453" s="89"/>
    </row>
    <row r="454" spans="33:33" x14ac:dyDescent="0.2">
      <c r="AG454" s="89"/>
    </row>
    <row r="455" spans="33:33" x14ac:dyDescent="0.2">
      <c r="AG455" s="89"/>
    </row>
    <row r="456" spans="33:33" x14ac:dyDescent="0.2">
      <c r="AG456" s="89"/>
    </row>
    <row r="457" spans="33:33" x14ac:dyDescent="0.2">
      <c r="AG457" s="89"/>
    </row>
    <row r="458" spans="33:33" x14ac:dyDescent="0.2">
      <c r="AG458" s="89"/>
    </row>
    <row r="459" spans="33:33" x14ac:dyDescent="0.2">
      <c r="AG459" s="89"/>
    </row>
    <row r="460" spans="33:33" x14ac:dyDescent="0.2">
      <c r="AG460" s="89"/>
    </row>
    <row r="461" spans="33:33" x14ac:dyDescent="0.2">
      <c r="AG461" s="89"/>
    </row>
    <row r="462" spans="33:33" x14ac:dyDescent="0.2">
      <c r="AG462" s="89"/>
    </row>
    <row r="463" spans="33:33" x14ac:dyDescent="0.2">
      <c r="AG463" s="89"/>
    </row>
    <row r="464" spans="33:33" x14ac:dyDescent="0.2">
      <c r="AG464" s="89"/>
    </row>
    <row r="465" spans="33:33" x14ac:dyDescent="0.2">
      <c r="AG465" s="89"/>
    </row>
    <row r="466" spans="33:33" x14ac:dyDescent="0.2">
      <c r="AG466" s="89"/>
    </row>
    <row r="467" spans="33:33" x14ac:dyDescent="0.2">
      <c r="AG467" s="89"/>
    </row>
    <row r="468" spans="33:33" x14ac:dyDescent="0.2">
      <c r="AG468" s="89"/>
    </row>
    <row r="469" spans="33:33" x14ac:dyDescent="0.2">
      <c r="AG469" s="89"/>
    </row>
    <row r="470" spans="33:33" x14ac:dyDescent="0.2">
      <c r="AG470" s="89"/>
    </row>
    <row r="471" spans="33:33" x14ac:dyDescent="0.2">
      <c r="AG471" s="89"/>
    </row>
    <row r="472" spans="33:33" x14ac:dyDescent="0.2">
      <c r="AG472" s="89"/>
    </row>
    <row r="473" spans="33:33" x14ac:dyDescent="0.2">
      <c r="AG473" s="89"/>
    </row>
    <row r="474" spans="33:33" x14ac:dyDescent="0.2">
      <c r="AG474" s="89"/>
    </row>
    <row r="475" spans="33:33" x14ac:dyDescent="0.2">
      <c r="AG475" s="89"/>
    </row>
    <row r="476" spans="33:33" x14ac:dyDescent="0.2">
      <c r="AG476" s="89"/>
    </row>
    <row r="477" spans="33:33" x14ac:dyDescent="0.2">
      <c r="AG477" s="89"/>
    </row>
    <row r="478" spans="33:33" x14ac:dyDescent="0.2">
      <c r="AG478" s="89"/>
    </row>
    <row r="479" spans="33:33" x14ac:dyDescent="0.2">
      <c r="AG479" s="89"/>
    </row>
    <row r="480" spans="33:33" x14ac:dyDescent="0.2">
      <c r="AG480" s="89"/>
    </row>
    <row r="481" spans="33:33" x14ac:dyDescent="0.2">
      <c r="AG481" s="89"/>
    </row>
    <row r="482" spans="33:33" x14ac:dyDescent="0.2">
      <c r="AG482" s="89"/>
    </row>
    <row r="483" spans="33:33" x14ac:dyDescent="0.2">
      <c r="AG483" s="89"/>
    </row>
    <row r="484" spans="33:33" x14ac:dyDescent="0.2">
      <c r="AG484" s="89"/>
    </row>
    <row r="485" spans="33:33" x14ac:dyDescent="0.2">
      <c r="AG485" s="89"/>
    </row>
    <row r="486" spans="33:33" x14ac:dyDescent="0.2">
      <c r="AG486" s="89"/>
    </row>
    <row r="487" spans="33:33" x14ac:dyDescent="0.2">
      <c r="AG487" s="89"/>
    </row>
    <row r="488" spans="33:33" x14ac:dyDescent="0.2">
      <c r="AG488" s="89"/>
    </row>
    <row r="489" spans="33:33" x14ac:dyDescent="0.2">
      <c r="AG489" s="89"/>
    </row>
    <row r="490" spans="33:33" x14ac:dyDescent="0.2">
      <c r="AG490" s="89"/>
    </row>
    <row r="491" spans="33:33" x14ac:dyDescent="0.2">
      <c r="AG491" s="89"/>
    </row>
    <row r="492" spans="33:33" x14ac:dyDescent="0.2">
      <c r="AG492" s="89"/>
    </row>
    <row r="493" spans="33:33" x14ac:dyDescent="0.2">
      <c r="AG493" s="89"/>
    </row>
    <row r="494" spans="33:33" x14ac:dyDescent="0.2">
      <c r="AG494" s="89"/>
    </row>
    <row r="495" spans="33:33" x14ac:dyDescent="0.2">
      <c r="AG495" s="89"/>
    </row>
    <row r="496" spans="33:33" x14ac:dyDescent="0.2">
      <c r="AG496" s="89"/>
    </row>
    <row r="497" spans="33:33" x14ac:dyDescent="0.2">
      <c r="AG497" s="89"/>
    </row>
    <row r="498" spans="33:33" x14ac:dyDescent="0.2">
      <c r="AG498" s="89"/>
    </row>
    <row r="499" spans="33:33" x14ac:dyDescent="0.2">
      <c r="AG499" s="89"/>
    </row>
    <row r="500" spans="33:33" x14ac:dyDescent="0.2">
      <c r="AG500" s="89"/>
    </row>
    <row r="501" spans="33:33" x14ac:dyDescent="0.2">
      <c r="AG501" s="89"/>
    </row>
    <row r="502" spans="33:33" x14ac:dyDescent="0.2">
      <c r="AG502" s="89"/>
    </row>
    <row r="503" spans="33:33" x14ac:dyDescent="0.2">
      <c r="AG503" s="89"/>
    </row>
    <row r="504" spans="33:33" x14ac:dyDescent="0.2">
      <c r="AG504" s="89"/>
    </row>
    <row r="505" spans="33:33" x14ac:dyDescent="0.2">
      <c r="AG505" s="89"/>
    </row>
    <row r="506" spans="33:33" x14ac:dyDescent="0.2">
      <c r="AG506" s="89"/>
    </row>
    <row r="507" spans="33:33" x14ac:dyDescent="0.2">
      <c r="AG507" s="89"/>
    </row>
    <row r="508" spans="33:33" x14ac:dyDescent="0.2">
      <c r="AG508" s="89"/>
    </row>
    <row r="509" spans="33:33" x14ac:dyDescent="0.2">
      <c r="AG509" s="89"/>
    </row>
    <row r="510" spans="33:33" x14ac:dyDescent="0.2">
      <c r="AG510" s="89"/>
    </row>
    <row r="511" spans="33:33" x14ac:dyDescent="0.2">
      <c r="AG511" s="89"/>
    </row>
    <row r="512" spans="33:33" x14ac:dyDescent="0.2">
      <c r="AG512" s="89"/>
    </row>
    <row r="513" spans="33:33" x14ac:dyDescent="0.2">
      <c r="AG513" s="89"/>
    </row>
    <row r="514" spans="33:33" x14ac:dyDescent="0.2">
      <c r="AG514" s="89"/>
    </row>
    <row r="515" spans="33:33" x14ac:dyDescent="0.2">
      <c r="AG515" s="89"/>
    </row>
    <row r="516" spans="33:33" x14ac:dyDescent="0.2">
      <c r="AG516" s="89"/>
    </row>
    <row r="517" spans="33:33" x14ac:dyDescent="0.2">
      <c r="AG517" s="89"/>
    </row>
    <row r="518" spans="33:33" x14ac:dyDescent="0.2">
      <c r="AG518" s="89"/>
    </row>
    <row r="519" spans="33:33" x14ac:dyDescent="0.2">
      <c r="AG519" s="89"/>
    </row>
    <row r="520" spans="33:33" x14ac:dyDescent="0.2">
      <c r="AG520" s="89"/>
    </row>
    <row r="521" spans="33:33" x14ac:dyDescent="0.2">
      <c r="AG521" s="89"/>
    </row>
    <row r="522" spans="33:33" x14ac:dyDescent="0.2">
      <c r="AG522" s="89"/>
    </row>
    <row r="523" spans="33:33" x14ac:dyDescent="0.2">
      <c r="AG523" s="89"/>
    </row>
    <row r="524" spans="33:33" x14ac:dyDescent="0.2">
      <c r="AG524" s="89"/>
    </row>
    <row r="525" spans="33:33" x14ac:dyDescent="0.2">
      <c r="AG525" s="89"/>
    </row>
    <row r="526" spans="33:33" x14ac:dyDescent="0.2">
      <c r="AG526" s="89"/>
    </row>
    <row r="527" spans="33:33" x14ac:dyDescent="0.2">
      <c r="AG527" s="89"/>
    </row>
    <row r="528" spans="33:33" x14ac:dyDescent="0.2">
      <c r="AG528" s="89"/>
    </row>
    <row r="529" spans="33:33" x14ac:dyDescent="0.2">
      <c r="AG529" s="89"/>
    </row>
    <row r="530" spans="33:33" x14ac:dyDescent="0.2">
      <c r="AG530" s="89"/>
    </row>
    <row r="531" spans="33:33" x14ac:dyDescent="0.2">
      <c r="AG531" s="89"/>
    </row>
    <row r="532" spans="33:33" x14ac:dyDescent="0.2">
      <c r="AG532" s="89"/>
    </row>
    <row r="533" spans="33:33" x14ac:dyDescent="0.2">
      <c r="AG533" s="89"/>
    </row>
    <row r="534" spans="33:33" x14ac:dyDescent="0.2">
      <c r="AG534" s="89"/>
    </row>
    <row r="535" spans="33:33" x14ac:dyDescent="0.2">
      <c r="AG535" s="89"/>
    </row>
    <row r="536" spans="33:33" x14ac:dyDescent="0.2">
      <c r="AG536" s="89"/>
    </row>
    <row r="537" spans="33:33" x14ac:dyDescent="0.2">
      <c r="AG537" s="89"/>
    </row>
    <row r="538" spans="33:33" x14ac:dyDescent="0.2">
      <c r="AG538" s="89"/>
    </row>
    <row r="539" spans="33:33" x14ac:dyDescent="0.2">
      <c r="AG539" s="89"/>
    </row>
    <row r="540" spans="33:33" x14ac:dyDescent="0.2">
      <c r="AG540" s="89"/>
    </row>
    <row r="541" spans="33:33" x14ac:dyDescent="0.2">
      <c r="AG541" s="89"/>
    </row>
    <row r="542" spans="33:33" x14ac:dyDescent="0.2">
      <c r="AG542" s="89"/>
    </row>
    <row r="543" spans="33:33" x14ac:dyDescent="0.2">
      <c r="AG543" s="89"/>
    </row>
    <row r="544" spans="33:33" x14ac:dyDescent="0.2">
      <c r="AG544" s="89"/>
    </row>
    <row r="545" spans="33:33" x14ac:dyDescent="0.2">
      <c r="AG545" s="89"/>
    </row>
    <row r="546" spans="33:33" x14ac:dyDescent="0.2">
      <c r="AG546" s="89"/>
    </row>
    <row r="547" spans="33:33" x14ac:dyDescent="0.2">
      <c r="AG547" s="89"/>
    </row>
    <row r="548" spans="33:33" x14ac:dyDescent="0.2">
      <c r="AG548" s="89"/>
    </row>
    <row r="549" spans="33:33" x14ac:dyDescent="0.2">
      <c r="AG549" s="89"/>
    </row>
    <row r="550" spans="33:33" x14ac:dyDescent="0.2">
      <c r="AG550" s="89"/>
    </row>
    <row r="551" spans="33:33" x14ac:dyDescent="0.2">
      <c r="AG551" s="89"/>
    </row>
    <row r="552" spans="33:33" x14ac:dyDescent="0.2">
      <c r="AG552" s="89"/>
    </row>
    <row r="553" spans="33:33" x14ac:dyDescent="0.2">
      <c r="AG553" s="89"/>
    </row>
    <row r="554" spans="33:33" x14ac:dyDescent="0.2">
      <c r="AG554" s="89"/>
    </row>
    <row r="555" spans="33:33" x14ac:dyDescent="0.2">
      <c r="AG555" s="89"/>
    </row>
    <row r="556" spans="33:33" x14ac:dyDescent="0.2">
      <c r="AG556" s="89"/>
    </row>
    <row r="557" spans="33:33" x14ac:dyDescent="0.2">
      <c r="AG557" s="89"/>
    </row>
    <row r="558" spans="33:33" x14ac:dyDescent="0.2">
      <c r="AG558" s="89"/>
    </row>
    <row r="559" spans="33:33" x14ac:dyDescent="0.2">
      <c r="AG559" s="89"/>
    </row>
    <row r="560" spans="33:33" x14ac:dyDescent="0.2">
      <c r="AG560" s="89"/>
    </row>
    <row r="561" spans="33:33" x14ac:dyDescent="0.2">
      <c r="AG561" s="89"/>
    </row>
    <row r="562" spans="33:33" x14ac:dyDescent="0.2">
      <c r="AG562" s="89"/>
    </row>
    <row r="563" spans="33:33" x14ac:dyDescent="0.2">
      <c r="AG563" s="89"/>
    </row>
    <row r="564" spans="33:33" x14ac:dyDescent="0.2">
      <c r="AG564" s="89"/>
    </row>
    <row r="565" spans="33:33" x14ac:dyDescent="0.2">
      <c r="AG565" s="89"/>
    </row>
    <row r="566" spans="33:33" x14ac:dyDescent="0.2">
      <c r="AG566" s="89"/>
    </row>
    <row r="567" spans="33:33" x14ac:dyDescent="0.2">
      <c r="AG567" s="89"/>
    </row>
    <row r="568" spans="33:33" x14ac:dyDescent="0.2">
      <c r="AG568" s="89"/>
    </row>
    <row r="569" spans="33:33" x14ac:dyDescent="0.2">
      <c r="AG569" s="89"/>
    </row>
    <row r="570" spans="33:33" x14ac:dyDescent="0.2">
      <c r="AG570" s="89"/>
    </row>
    <row r="571" spans="33:33" x14ac:dyDescent="0.2">
      <c r="AG571" s="89"/>
    </row>
    <row r="572" spans="33:33" x14ac:dyDescent="0.2">
      <c r="AG572" s="89"/>
    </row>
    <row r="573" spans="33:33" x14ac:dyDescent="0.2">
      <c r="AG573" s="89"/>
    </row>
    <row r="574" spans="33:33" x14ac:dyDescent="0.2">
      <c r="AG574" s="89"/>
    </row>
    <row r="575" spans="33:33" x14ac:dyDescent="0.2">
      <c r="AG575" s="89"/>
    </row>
    <row r="576" spans="33:33" x14ac:dyDescent="0.2">
      <c r="AG576" s="89"/>
    </row>
    <row r="577" spans="33:33" x14ac:dyDescent="0.2">
      <c r="AG577" s="89"/>
    </row>
    <row r="578" spans="33:33" x14ac:dyDescent="0.2">
      <c r="AG578" s="89"/>
    </row>
    <row r="579" spans="33:33" x14ac:dyDescent="0.2">
      <c r="AG579" s="89"/>
    </row>
    <row r="580" spans="33:33" x14ac:dyDescent="0.2">
      <c r="AG580" s="89"/>
    </row>
    <row r="581" spans="33:33" x14ac:dyDescent="0.2">
      <c r="AG581" s="89"/>
    </row>
    <row r="582" spans="33:33" x14ac:dyDescent="0.2">
      <c r="AG582" s="89"/>
    </row>
    <row r="583" spans="33:33" x14ac:dyDescent="0.2">
      <c r="AG583" s="89"/>
    </row>
    <row r="584" spans="33:33" x14ac:dyDescent="0.2">
      <c r="AG584" s="89"/>
    </row>
    <row r="585" spans="33:33" x14ac:dyDescent="0.2">
      <c r="AG585" s="89"/>
    </row>
    <row r="586" spans="33:33" x14ac:dyDescent="0.2">
      <c r="AG586" s="89"/>
    </row>
    <row r="587" spans="33:33" x14ac:dyDescent="0.2">
      <c r="AG587" s="89"/>
    </row>
    <row r="588" spans="33:33" x14ac:dyDescent="0.2">
      <c r="AG588" s="89"/>
    </row>
    <row r="589" spans="33:33" x14ac:dyDescent="0.2">
      <c r="AG589" s="89"/>
    </row>
    <row r="590" spans="33:33" x14ac:dyDescent="0.2">
      <c r="AG590" s="89"/>
    </row>
    <row r="591" spans="33:33" x14ac:dyDescent="0.2">
      <c r="AG591" s="89"/>
    </row>
    <row r="592" spans="33:33" x14ac:dyDescent="0.2">
      <c r="AG592" s="89"/>
    </row>
    <row r="593" spans="33:33" x14ac:dyDescent="0.2">
      <c r="AG593" s="89"/>
    </row>
    <row r="594" spans="33:33" x14ac:dyDescent="0.2">
      <c r="AG594" s="89"/>
    </row>
    <row r="595" spans="33:33" x14ac:dyDescent="0.2">
      <c r="AG595" s="89"/>
    </row>
    <row r="596" spans="33:33" x14ac:dyDescent="0.2">
      <c r="AG596" s="89"/>
    </row>
    <row r="597" spans="33:33" x14ac:dyDescent="0.2">
      <c r="AG597" s="89"/>
    </row>
    <row r="598" spans="33:33" x14ac:dyDescent="0.2">
      <c r="AG598" s="89"/>
    </row>
    <row r="599" spans="33:33" x14ac:dyDescent="0.2">
      <c r="AG599" s="89"/>
    </row>
    <row r="600" spans="33:33" x14ac:dyDescent="0.2">
      <c r="AG600" s="89"/>
    </row>
    <row r="601" spans="33:33" x14ac:dyDescent="0.2">
      <c r="AG601" s="89"/>
    </row>
    <row r="602" spans="33:33" x14ac:dyDescent="0.2">
      <c r="AG602" s="89"/>
    </row>
    <row r="603" spans="33:33" x14ac:dyDescent="0.2">
      <c r="AG603" s="89"/>
    </row>
    <row r="604" spans="33:33" x14ac:dyDescent="0.2">
      <c r="AG604" s="89"/>
    </row>
    <row r="605" spans="33:33" x14ac:dyDescent="0.2">
      <c r="AG605" s="89"/>
    </row>
    <row r="606" spans="33:33" x14ac:dyDescent="0.2">
      <c r="AG606" s="89"/>
    </row>
    <row r="607" spans="33:33" x14ac:dyDescent="0.2">
      <c r="AG607" s="89"/>
    </row>
    <row r="608" spans="33:33" x14ac:dyDescent="0.2">
      <c r="AG608" s="89"/>
    </row>
    <row r="609" spans="33:33" x14ac:dyDescent="0.2">
      <c r="AG609" s="89"/>
    </row>
    <row r="610" spans="33:33" x14ac:dyDescent="0.2">
      <c r="AG610" s="89"/>
    </row>
    <row r="611" spans="33:33" x14ac:dyDescent="0.2">
      <c r="AG611" s="89"/>
    </row>
    <row r="612" spans="33:33" x14ac:dyDescent="0.2">
      <c r="AG612" s="89"/>
    </row>
    <row r="613" spans="33:33" x14ac:dyDescent="0.2">
      <c r="AG613" s="89"/>
    </row>
    <row r="614" spans="33:33" x14ac:dyDescent="0.2">
      <c r="AG614" s="89"/>
    </row>
    <row r="615" spans="33:33" x14ac:dyDescent="0.2">
      <c r="AG615" s="89"/>
    </row>
    <row r="616" spans="33:33" x14ac:dyDescent="0.2">
      <c r="AG616" s="89"/>
    </row>
    <row r="617" spans="33:33" x14ac:dyDescent="0.2">
      <c r="AG617" s="89"/>
    </row>
    <row r="618" spans="33:33" x14ac:dyDescent="0.2">
      <c r="AG618" s="89"/>
    </row>
    <row r="619" spans="33:33" x14ac:dyDescent="0.2">
      <c r="AG619" s="89"/>
    </row>
    <row r="620" spans="33:33" x14ac:dyDescent="0.2">
      <c r="AG620" s="89"/>
    </row>
    <row r="621" spans="33:33" x14ac:dyDescent="0.2">
      <c r="AG621" s="89"/>
    </row>
    <row r="622" spans="33:33" x14ac:dyDescent="0.2">
      <c r="AG622" s="89"/>
    </row>
    <row r="623" spans="33:33" x14ac:dyDescent="0.2">
      <c r="AG623" s="89"/>
    </row>
    <row r="624" spans="33:33" x14ac:dyDescent="0.2">
      <c r="AG624" s="89"/>
    </row>
    <row r="625" spans="33:33" x14ac:dyDescent="0.2">
      <c r="AG625" s="89"/>
    </row>
    <row r="626" spans="33:33" x14ac:dyDescent="0.2">
      <c r="AG626" s="89"/>
    </row>
    <row r="627" spans="33:33" x14ac:dyDescent="0.2">
      <c r="AG627" s="89"/>
    </row>
    <row r="628" spans="33:33" x14ac:dyDescent="0.2">
      <c r="AG628" s="89"/>
    </row>
    <row r="629" spans="33:33" x14ac:dyDescent="0.2">
      <c r="AG629" s="89"/>
    </row>
    <row r="630" spans="33:33" x14ac:dyDescent="0.2">
      <c r="AG630" s="89"/>
    </row>
    <row r="631" spans="33:33" x14ac:dyDescent="0.2">
      <c r="AG631" s="89"/>
    </row>
    <row r="632" spans="33:33" x14ac:dyDescent="0.2">
      <c r="AG632" s="89"/>
    </row>
    <row r="633" spans="33:33" x14ac:dyDescent="0.2">
      <c r="AG633" s="89"/>
    </row>
    <row r="634" spans="33:33" x14ac:dyDescent="0.2">
      <c r="AG634" s="89"/>
    </row>
    <row r="635" spans="33:33" x14ac:dyDescent="0.2">
      <c r="AG635" s="89"/>
    </row>
    <row r="636" spans="33:33" x14ac:dyDescent="0.2">
      <c r="AG636" s="89"/>
    </row>
    <row r="637" spans="33:33" x14ac:dyDescent="0.2">
      <c r="AG637" s="89"/>
    </row>
    <row r="638" spans="33:33" x14ac:dyDescent="0.2">
      <c r="AG638" s="89"/>
    </row>
    <row r="639" spans="33:33" x14ac:dyDescent="0.2">
      <c r="AG639" s="89"/>
    </row>
    <row r="640" spans="33:33" x14ac:dyDescent="0.2">
      <c r="AG640" s="89"/>
    </row>
    <row r="641" spans="33:33" x14ac:dyDescent="0.2">
      <c r="AG641" s="89"/>
    </row>
    <row r="642" spans="33:33" x14ac:dyDescent="0.2">
      <c r="AG642" s="89"/>
    </row>
    <row r="643" spans="33:33" x14ac:dyDescent="0.2">
      <c r="AG643" s="89"/>
    </row>
    <row r="644" spans="33:33" x14ac:dyDescent="0.2">
      <c r="AG644" s="89"/>
    </row>
    <row r="645" spans="33:33" x14ac:dyDescent="0.2">
      <c r="AG645" s="89"/>
    </row>
    <row r="646" spans="33:33" x14ac:dyDescent="0.2">
      <c r="AG646" s="89"/>
    </row>
    <row r="647" spans="33:33" x14ac:dyDescent="0.2">
      <c r="AG647" s="89"/>
    </row>
    <row r="648" spans="33:33" x14ac:dyDescent="0.2">
      <c r="AG648" s="89"/>
    </row>
    <row r="649" spans="33:33" x14ac:dyDescent="0.2">
      <c r="AG649" s="89"/>
    </row>
    <row r="650" spans="33:33" x14ac:dyDescent="0.2">
      <c r="AG650" s="89"/>
    </row>
    <row r="651" spans="33:33" x14ac:dyDescent="0.2">
      <c r="AG651" s="89"/>
    </row>
    <row r="652" spans="33:33" x14ac:dyDescent="0.2">
      <c r="AG652" s="89"/>
    </row>
    <row r="653" spans="33:33" x14ac:dyDescent="0.2">
      <c r="AG653" s="89"/>
    </row>
    <row r="654" spans="33:33" x14ac:dyDescent="0.2">
      <c r="AG654" s="89"/>
    </row>
    <row r="655" spans="33:33" x14ac:dyDescent="0.2">
      <c r="AG655" s="89"/>
    </row>
    <row r="656" spans="33:33" x14ac:dyDescent="0.2">
      <c r="AG656" s="89"/>
    </row>
    <row r="657" spans="33:33" x14ac:dyDescent="0.2">
      <c r="AG657" s="89"/>
    </row>
    <row r="658" spans="33:33" x14ac:dyDescent="0.2">
      <c r="AG658" s="89"/>
    </row>
    <row r="659" spans="33:33" x14ac:dyDescent="0.2">
      <c r="AG659" s="89"/>
    </row>
    <row r="660" spans="33:33" x14ac:dyDescent="0.2">
      <c r="AG660" s="89"/>
    </row>
    <row r="661" spans="33:33" x14ac:dyDescent="0.2">
      <c r="AG661" s="89"/>
    </row>
    <row r="662" spans="33:33" x14ac:dyDescent="0.2">
      <c r="AG662" s="89"/>
    </row>
    <row r="663" spans="33:33" x14ac:dyDescent="0.2">
      <c r="AG663" s="89"/>
    </row>
    <row r="664" spans="33:33" x14ac:dyDescent="0.2">
      <c r="AG664" s="89"/>
    </row>
    <row r="665" spans="33:33" x14ac:dyDescent="0.2">
      <c r="AG665" s="89"/>
    </row>
    <row r="666" spans="33:33" x14ac:dyDescent="0.2">
      <c r="AG666" s="89"/>
    </row>
    <row r="667" spans="33:33" x14ac:dyDescent="0.2">
      <c r="AG667" s="89"/>
    </row>
    <row r="668" spans="33:33" x14ac:dyDescent="0.2">
      <c r="AG668" s="89"/>
    </row>
    <row r="669" spans="33:33" x14ac:dyDescent="0.2">
      <c r="AG669" s="89"/>
    </row>
    <row r="670" spans="33:33" x14ac:dyDescent="0.2">
      <c r="AG670" s="89"/>
    </row>
    <row r="671" spans="33:33" x14ac:dyDescent="0.2">
      <c r="AG671" s="89"/>
    </row>
    <row r="672" spans="33:33" x14ac:dyDescent="0.2">
      <c r="AG672" s="89"/>
    </row>
    <row r="673" spans="33:33" x14ac:dyDescent="0.2">
      <c r="AG673" s="89"/>
    </row>
    <row r="674" spans="33:33" x14ac:dyDescent="0.2">
      <c r="AG674" s="89"/>
    </row>
    <row r="675" spans="33:33" x14ac:dyDescent="0.2">
      <c r="AG675" s="89"/>
    </row>
    <row r="676" spans="33:33" x14ac:dyDescent="0.2">
      <c r="AG676" s="89"/>
    </row>
    <row r="677" spans="33:33" x14ac:dyDescent="0.2">
      <c r="AG677" s="89"/>
    </row>
    <row r="678" spans="33:33" x14ac:dyDescent="0.2">
      <c r="AG678" s="89"/>
    </row>
    <row r="679" spans="33:33" x14ac:dyDescent="0.2">
      <c r="AG679" s="89"/>
    </row>
    <row r="680" spans="33:33" x14ac:dyDescent="0.2">
      <c r="AG680" s="89"/>
    </row>
    <row r="681" spans="33:33" x14ac:dyDescent="0.2">
      <c r="AG681" s="89"/>
    </row>
    <row r="682" spans="33:33" x14ac:dyDescent="0.2">
      <c r="AG682" s="89"/>
    </row>
    <row r="683" spans="33:33" x14ac:dyDescent="0.2">
      <c r="AG683" s="89"/>
    </row>
    <row r="684" spans="33:33" x14ac:dyDescent="0.2">
      <c r="AG684" s="89"/>
    </row>
    <row r="685" spans="33:33" x14ac:dyDescent="0.2">
      <c r="AG685" s="89"/>
    </row>
    <row r="686" spans="33:33" x14ac:dyDescent="0.2">
      <c r="AG686" s="89"/>
    </row>
    <row r="687" spans="33:33" x14ac:dyDescent="0.2">
      <c r="AG687" s="89"/>
    </row>
    <row r="688" spans="33:33" x14ac:dyDescent="0.2">
      <c r="AG688" s="89"/>
    </row>
    <row r="689" spans="33:33" x14ac:dyDescent="0.2">
      <c r="AG689" s="89"/>
    </row>
    <row r="690" spans="33:33" x14ac:dyDescent="0.2">
      <c r="AG690" s="89"/>
    </row>
    <row r="691" spans="33:33" x14ac:dyDescent="0.2">
      <c r="AG691" s="89"/>
    </row>
    <row r="692" spans="33:33" x14ac:dyDescent="0.2">
      <c r="AG692" s="89"/>
    </row>
    <row r="693" spans="33:33" x14ac:dyDescent="0.2">
      <c r="AG693" s="89"/>
    </row>
    <row r="694" spans="33:33" x14ac:dyDescent="0.2">
      <c r="AG694" s="89"/>
    </row>
    <row r="695" spans="33:33" x14ac:dyDescent="0.2">
      <c r="AG695" s="89"/>
    </row>
    <row r="696" spans="33:33" x14ac:dyDescent="0.2">
      <c r="AG696" s="89"/>
    </row>
    <row r="697" spans="33:33" x14ac:dyDescent="0.2">
      <c r="AG697" s="89"/>
    </row>
    <row r="698" spans="33:33" x14ac:dyDescent="0.2">
      <c r="AG698" s="89"/>
    </row>
    <row r="699" spans="33:33" x14ac:dyDescent="0.2">
      <c r="AG699" s="89"/>
    </row>
    <row r="700" spans="33:33" x14ac:dyDescent="0.2">
      <c r="AG700" s="89"/>
    </row>
    <row r="701" spans="33:33" x14ac:dyDescent="0.2">
      <c r="AG701" s="89"/>
    </row>
    <row r="702" spans="33:33" x14ac:dyDescent="0.2">
      <c r="AG702" s="89"/>
    </row>
    <row r="703" spans="33:33" x14ac:dyDescent="0.2">
      <c r="AG703" s="89"/>
    </row>
    <row r="704" spans="33:33" x14ac:dyDescent="0.2">
      <c r="AG704" s="89"/>
    </row>
    <row r="705" spans="33:33" x14ac:dyDescent="0.2">
      <c r="AG705" s="89"/>
    </row>
    <row r="706" spans="33:33" x14ac:dyDescent="0.2">
      <c r="AG706" s="89"/>
    </row>
    <row r="707" spans="33:33" x14ac:dyDescent="0.2">
      <c r="AG707" s="89"/>
    </row>
    <row r="708" spans="33:33" x14ac:dyDescent="0.2">
      <c r="AG708" s="89"/>
    </row>
    <row r="709" spans="33:33" x14ac:dyDescent="0.2">
      <c r="AG709" s="89"/>
    </row>
    <row r="710" spans="33:33" x14ac:dyDescent="0.2">
      <c r="AG710" s="89"/>
    </row>
    <row r="711" spans="33:33" x14ac:dyDescent="0.2">
      <c r="AG711" s="89"/>
    </row>
    <row r="712" spans="33:33" x14ac:dyDescent="0.2">
      <c r="AG712" s="89"/>
    </row>
    <row r="713" spans="33:33" x14ac:dyDescent="0.2">
      <c r="AG713" s="89"/>
    </row>
    <row r="714" spans="33:33" x14ac:dyDescent="0.2">
      <c r="AG714" s="89"/>
    </row>
    <row r="715" spans="33:33" x14ac:dyDescent="0.2">
      <c r="AG715" s="89"/>
    </row>
    <row r="716" spans="33:33" x14ac:dyDescent="0.2">
      <c r="AG716" s="89"/>
    </row>
    <row r="717" spans="33:33" x14ac:dyDescent="0.2">
      <c r="AG717" s="89"/>
    </row>
    <row r="718" spans="33:33" x14ac:dyDescent="0.2">
      <c r="AG718" s="89"/>
    </row>
    <row r="719" spans="33:33" x14ac:dyDescent="0.2">
      <c r="AG719" s="89"/>
    </row>
    <row r="720" spans="33:33" x14ac:dyDescent="0.2">
      <c r="AG720" s="89"/>
    </row>
    <row r="721" spans="33:33" x14ac:dyDescent="0.2">
      <c r="AG721" s="89"/>
    </row>
    <row r="722" spans="33:33" x14ac:dyDescent="0.2">
      <c r="AG722" s="89"/>
    </row>
    <row r="723" spans="33:33" x14ac:dyDescent="0.2">
      <c r="AG723" s="89"/>
    </row>
    <row r="724" spans="33:33" x14ac:dyDescent="0.2">
      <c r="AG724" s="89"/>
    </row>
    <row r="725" spans="33:33" x14ac:dyDescent="0.2">
      <c r="AG725" s="89"/>
    </row>
    <row r="726" spans="33:33" x14ac:dyDescent="0.2">
      <c r="AG726" s="89"/>
    </row>
    <row r="727" spans="33:33" x14ac:dyDescent="0.2">
      <c r="AG727" s="89"/>
    </row>
    <row r="728" spans="33:33" x14ac:dyDescent="0.2">
      <c r="AG728" s="89"/>
    </row>
    <row r="729" spans="33:33" x14ac:dyDescent="0.2">
      <c r="AG729" s="89"/>
    </row>
    <row r="730" spans="33:33" x14ac:dyDescent="0.2">
      <c r="AG730" s="89"/>
    </row>
    <row r="731" spans="33:33" x14ac:dyDescent="0.2">
      <c r="AG731" s="89"/>
    </row>
    <row r="732" spans="33:33" x14ac:dyDescent="0.2">
      <c r="AG732" s="89"/>
    </row>
    <row r="733" spans="33:33" x14ac:dyDescent="0.2">
      <c r="AG733" s="89"/>
    </row>
    <row r="734" spans="33:33" x14ac:dyDescent="0.2">
      <c r="AG734" s="89"/>
    </row>
    <row r="735" spans="33:33" x14ac:dyDescent="0.2">
      <c r="AG735" s="89"/>
    </row>
    <row r="736" spans="33:33" x14ac:dyDescent="0.2">
      <c r="AG736" s="89"/>
    </row>
    <row r="737" spans="33:33" x14ac:dyDescent="0.2">
      <c r="AG737" s="89"/>
    </row>
    <row r="738" spans="33:33" x14ac:dyDescent="0.2">
      <c r="AG738" s="89"/>
    </row>
    <row r="739" spans="33:33" x14ac:dyDescent="0.2">
      <c r="AG739" s="89"/>
    </row>
  </sheetData>
  <mergeCells count="4">
    <mergeCell ref="P3:T3"/>
    <mergeCell ref="P81:T81"/>
    <mergeCell ref="P159:T159"/>
    <mergeCell ref="P237:T237"/>
  </mergeCells>
  <phoneticPr fontId="0" type="noConversion"/>
  <pageMargins left="0.75" right="0.75" top="1" bottom="1" header="0.5" footer="0.5"/>
  <pageSetup scale="10"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R640"/>
  <sheetViews>
    <sheetView workbookViewId="0">
      <pane xSplit="2" ySplit="2" topLeftCell="C3" activePane="bottomRight" state="frozen"/>
      <selection pane="topRight" activeCell="C1" sqref="C1"/>
      <selection pane="bottomLeft" activeCell="A3" sqref="A3"/>
      <selection pane="bottomRight" sqref="A1:B1"/>
    </sheetView>
  </sheetViews>
  <sheetFormatPr defaultRowHeight="12.75" x14ac:dyDescent="0.2"/>
  <cols>
    <col min="1" max="1" width="11.42578125" customWidth="1"/>
    <col min="2" max="2" width="9.85546875" customWidth="1"/>
    <col min="3" max="3" width="11.7109375" customWidth="1"/>
    <col min="4" max="24" width="12" customWidth="1"/>
    <col min="25" max="25" width="13.5703125" customWidth="1"/>
    <col min="26" max="46" width="11.28515625" customWidth="1"/>
    <col min="47" max="47" width="13.140625" customWidth="1"/>
    <col min="48" max="48" width="13.140625" style="308" customWidth="1"/>
    <col min="49" max="49" width="9" customWidth="1"/>
    <col min="50" max="50" width="9.7109375" customWidth="1"/>
    <col min="51" max="51" width="9.85546875" customWidth="1"/>
    <col min="52" max="52" width="10.85546875" customWidth="1"/>
    <col min="53" max="53" width="11.42578125" customWidth="1"/>
    <col min="54" max="54" width="9.5703125" customWidth="1"/>
    <col min="55" max="55" width="12.28515625" customWidth="1"/>
    <col min="56" max="57" width="9.5703125" customWidth="1"/>
    <col min="58" max="59" width="9.85546875" customWidth="1"/>
    <col min="60" max="60" width="9.42578125" customWidth="1"/>
    <col min="61" max="61" width="9.5703125" customWidth="1"/>
    <col min="73" max="79" width="10.28515625" customWidth="1"/>
    <col min="80" max="80" width="11.42578125" customWidth="1"/>
    <col min="81" max="82" width="10.28515625" customWidth="1"/>
    <col min="83" max="83" width="16.140625" customWidth="1"/>
    <col min="84" max="84" width="10.28515625" customWidth="1"/>
    <col min="85" max="85" width="9.42578125" customWidth="1"/>
    <col min="86" max="94" width="10.28515625" customWidth="1"/>
    <col min="95" max="96" width="9.5703125" bestFit="1" customWidth="1"/>
    <col min="97" max="97" width="11" bestFit="1" customWidth="1"/>
    <col min="98" max="107" width="9.5703125" bestFit="1" customWidth="1"/>
    <col min="111" max="111" width="7.28515625" customWidth="1"/>
    <col min="121" max="121" width="7.42578125" customWidth="1"/>
    <col min="137" max="137" width="10.5703125" customWidth="1"/>
    <col min="138" max="138" width="9.7109375" customWidth="1"/>
    <col min="139" max="140" width="12.42578125" customWidth="1"/>
    <col min="141" max="145" width="9.42578125" customWidth="1"/>
    <col min="178" max="178" width="3.7109375" customWidth="1"/>
    <col min="179" max="179" width="9.7109375" customWidth="1"/>
    <col min="189" max="189" width="11.140625" customWidth="1"/>
    <col min="190" max="190" width="10.7109375" customWidth="1"/>
    <col min="192" max="192" width="12.5703125" customWidth="1"/>
    <col min="197" max="197" width="12.140625" customWidth="1"/>
    <col min="198" max="199" width="9.5703125" bestFit="1" customWidth="1"/>
    <col min="204" max="204" width="9.5703125" bestFit="1" customWidth="1"/>
    <col min="205" max="205" width="10.140625" customWidth="1"/>
    <col min="215" max="215" width="12" customWidth="1"/>
    <col min="218" max="218" width="5.85546875" customWidth="1"/>
    <col min="220" max="220" width="9.5703125" bestFit="1" customWidth="1"/>
    <col min="241" max="241" width="10.140625" customWidth="1"/>
  </cols>
  <sheetData>
    <row r="1" spans="1:218" ht="26.25" customHeight="1" x14ac:dyDescent="0.2">
      <c r="A1" s="818" t="s">
        <v>1476</v>
      </c>
      <c r="B1" s="818"/>
      <c r="C1" s="2"/>
      <c r="AX1" t="s">
        <v>469</v>
      </c>
      <c r="CB1">
        <f>BEA_Output_Data!$BA$2</f>
        <v>1</v>
      </c>
      <c r="CE1" s="2" t="s">
        <v>395</v>
      </c>
      <c r="CG1" s="5"/>
      <c r="CI1" s="2" t="s">
        <v>470</v>
      </c>
      <c r="DG1" s="2" t="s">
        <v>471</v>
      </c>
      <c r="ED1" s="2" t="s">
        <v>227</v>
      </c>
      <c r="GN1" s="8"/>
      <c r="GO1" s="2"/>
      <c r="GP1" s="2"/>
      <c r="HJ1" s="17"/>
    </row>
    <row r="2" spans="1:218" x14ac:dyDescent="0.2">
      <c r="B2" t="s">
        <v>93</v>
      </c>
      <c r="C2" s="78" t="s">
        <v>454</v>
      </c>
      <c r="D2" s="78" t="s">
        <v>456</v>
      </c>
      <c r="E2" s="78" t="s">
        <v>461</v>
      </c>
      <c r="F2" s="78" t="s">
        <v>494</v>
      </c>
      <c r="G2" s="78" t="s">
        <v>494</v>
      </c>
      <c r="H2" s="78" t="s">
        <v>494</v>
      </c>
      <c r="I2" s="78">
        <v>321</v>
      </c>
      <c r="J2" s="78">
        <v>322</v>
      </c>
      <c r="K2" s="78">
        <v>323</v>
      </c>
      <c r="L2" s="78">
        <v>324</v>
      </c>
      <c r="M2" s="78">
        <v>325</v>
      </c>
      <c r="N2" s="78">
        <v>326</v>
      </c>
      <c r="O2" s="78">
        <v>327</v>
      </c>
      <c r="P2" s="78">
        <v>331</v>
      </c>
      <c r="Q2" s="78">
        <v>332</v>
      </c>
      <c r="R2" s="78">
        <v>333</v>
      </c>
      <c r="S2" s="78">
        <v>334</v>
      </c>
      <c r="T2" s="78">
        <v>335</v>
      </c>
      <c r="U2" s="78">
        <v>336</v>
      </c>
      <c r="V2" s="78">
        <v>337</v>
      </c>
      <c r="W2" s="78">
        <v>339</v>
      </c>
      <c r="X2" s="1"/>
      <c r="Y2" s="1"/>
      <c r="Z2" s="78" t="str">
        <f>C2</f>
        <v>311/312</v>
      </c>
      <c r="AA2" s="78" t="str">
        <f t="shared" ref="AA2:AT2" si="0">D2</f>
        <v>313/314</v>
      </c>
      <c r="AB2" s="78" t="str">
        <f t="shared" si="0"/>
        <v>315/316</v>
      </c>
      <c r="AC2" s="78" t="str">
        <f t="shared" si="0"/>
        <v xml:space="preserve"> Not Used</v>
      </c>
      <c r="AD2" s="78" t="str">
        <f t="shared" si="0"/>
        <v xml:space="preserve"> Not Used</v>
      </c>
      <c r="AE2" s="78" t="str">
        <f t="shared" si="0"/>
        <v xml:space="preserve"> Not Used</v>
      </c>
      <c r="AF2" s="78">
        <f t="shared" si="0"/>
        <v>321</v>
      </c>
      <c r="AG2" s="78">
        <f t="shared" si="0"/>
        <v>322</v>
      </c>
      <c r="AH2" s="78">
        <f t="shared" si="0"/>
        <v>323</v>
      </c>
      <c r="AI2" s="78">
        <f t="shared" si="0"/>
        <v>324</v>
      </c>
      <c r="AJ2" s="78">
        <f t="shared" si="0"/>
        <v>325</v>
      </c>
      <c r="AK2" s="78">
        <f t="shared" si="0"/>
        <v>326</v>
      </c>
      <c r="AL2" s="78">
        <f t="shared" si="0"/>
        <v>327</v>
      </c>
      <c r="AM2" s="78">
        <f t="shared" si="0"/>
        <v>331</v>
      </c>
      <c r="AN2" s="78">
        <f t="shared" si="0"/>
        <v>332</v>
      </c>
      <c r="AO2" s="78">
        <f t="shared" si="0"/>
        <v>333</v>
      </c>
      <c r="AP2" s="78">
        <f t="shared" si="0"/>
        <v>334</v>
      </c>
      <c r="AQ2" s="78">
        <f t="shared" si="0"/>
        <v>335</v>
      </c>
      <c r="AR2" s="78">
        <f t="shared" si="0"/>
        <v>336</v>
      </c>
      <c r="AS2" s="78">
        <f t="shared" si="0"/>
        <v>337</v>
      </c>
      <c r="AT2" s="78">
        <f t="shared" si="0"/>
        <v>339</v>
      </c>
      <c r="AU2" s="1"/>
      <c r="AV2" s="1"/>
      <c r="AW2" s="1"/>
      <c r="AX2" s="78" t="str">
        <f>Z2</f>
        <v>311/312</v>
      </c>
      <c r="AY2" s="78" t="str">
        <f>AA2</f>
        <v>313/314</v>
      </c>
      <c r="AZ2" s="78" t="str">
        <f>AB2</f>
        <v>315/316</v>
      </c>
      <c r="BA2" s="78" t="s">
        <v>494</v>
      </c>
      <c r="BB2" s="78" t="s">
        <v>494</v>
      </c>
      <c r="BC2" s="78" t="s">
        <v>494</v>
      </c>
      <c r="BD2" s="78">
        <f t="shared" ref="BD2:BR2" si="1">I227</f>
        <v>321</v>
      </c>
      <c r="BE2" s="78">
        <f t="shared" si="1"/>
        <v>322</v>
      </c>
      <c r="BF2" s="78">
        <f t="shared" si="1"/>
        <v>323</v>
      </c>
      <c r="BG2" s="78">
        <f t="shared" si="1"/>
        <v>324</v>
      </c>
      <c r="BH2" s="78">
        <f t="shared" si="1"/>
        <v>325</v>
      </c>
      <c r="BI2" s="78">
        <f t="shared" si="1"/>
        <v>326</v>
      </c>
      <c r="BJ2" s="78">
        <f t="shared" si="1"/>
        <v>327</v>
      </c>
      <c r="BK2" s="78">
        <f t="shared" si="1"/>
        <v>331</v>
      </c>
      <c r="BL2" s="78">
        <f t="shared" si="1"/>
        <v>332</v>
      </c>
      <c r="BM2" s="78">
        <f t="shared" si="1"/>
        <v>333</v>
      </c>
      <c r="BN2" s="78">
        <f t="shared" si="1"/>
        <v>334</v>
      </c>
      <c r="BO2" s="78">
        <f t="shared" si="1"/>
        <v>335</v>
      </c>
      <c r="BP2" s="78">
        <f t="shared" si="1"/>
        <v>336</v>
      </c>
      <c r="BQ2" s="78">
        <f t="shared" si="1"/>
        <v>337</v>
      </c>
      <c r="BR2" s="78">
        <f t="shared" si="1"/>
        <v>339</v>
      </c>
      <c r="BS2" s="1"/>
      <c r="BT2" s="1"/>
      <c r="CC2" s="306"/>
      <c r="CD2" s="307" t="str">
        <f>CHOOSE(CB1," Chained 2005$ as published","Sum of 3-digit Sectors")</f>
        <v xml:space="preserve"> Chained 2005$ as published</v>
      </c>
      <c r="CE2" s="307"/>
      <c r="CF2" s="78" t="s">
        <v>71</v>
      </c>
      <c r="CG2" s="224"/>
      <c r="CI2" s="78" t="str">
        <f>Z2</f>
        <v>311/312</v>
      </c>
      <c r="CJ2" s="78" t="str">
        <f>AA2</f>
        <v>313/314</v>
      </c>
      <c r="CK2" s="78" t="str">
        <f>AB2</f>
        <v>315/316</v>
      </c>
      <c r="CL2" s="78" t="str">
        <f t="shared" ref="CL2:DC2" si="2">F227</f>
        <v>Not Used</v>
      </c>
      <c r="CM2" s="78" t="str">
        <f t="shared" si="2"/>
        <v>Not Used</v>
      </c>
      <c r="CN2" s="78" t="str">
        <f t="shared" si="2"/>
        <v>Not Used</v>
      </c>
      <c r="CO2" s="78">
        <f t="shared" si="2"/>
        <v>321</v>
      </c>
      <c r="CP2" s="78">
        <f t="shared" si="2"/>
        <v>322</v>
      </c>
      <c r="CQ2" s="78">
        <f t="shared" si="2"/>
        <v>323</v>
      </c>
      <c r="CR2" s="78">
        <f t="shared" si="2"/>
        <v>324</v>
      </c>
      <c r="CS2" s="78">
        <f t="shared" si="2"/>
        <v>325</v>
      </c>
      <c r="CT2" s="78">
        <f t="shared" si="2"/>
        <v>326</v>
      </c>
      <c r="CU2" s="78">
        <f t="shared" si="2"/>
        <v>327</v>
      </c>
      <c r="CV2" s="78">
        <f t="shared" si="2"/>
        <v>331</v>
      </c>
      <c r="CW2" s="78">
        <f t="shared" si="2"/>
        <v>332</v>
      </c>
      <c r="CX2" s="78">
        <f t="shared" si="2"/>
        <v>333</v>
      </c>
      <c r="CY2" s="78">
        <f t="shared" si="2"/>
        <v>334</v>
      </c>
      <c r="CZ2" s="78">
        <f t="shared" si="2"/>
        <v>335</v>
      </c>
      <c r="DA2" s="78">
        <f t="shared" si="2"/>
        <v>336</v>
      </c>
      <c r="DB2" s="78">
        <f t="shared" si="2"/>
        <v>337</v>
      </c>
      <c r="DC2" s="78">
        <f t="shared" si="2"/>
        <v>339</v>
      </c>
      <c r="DF2" s="78" t="str">
        <f t="shared" ref="DF2:DZ2" si="3">DF227</f>
        <v>311/312</v>
      </c>
      <c r="DG2" s="78" t="str">
        <f t="shared" si="3"/>
        <v>313/314</v>
      </c>
      <c r="DH2" s="78" t="str">
        <f t="shared" si="3"/>
        <v>315/316</v>
      </c>
      <c r="DI2" s="78" t="str">
        <f t="shared" si="3"/>
        <v>Not Used</v>
      </c>
      <c r="DJ2" s="78" t="str">
        <f t="shared" si="3"/>
        <v>Not Used</v>
      </c>
      <c r="DK2" s="78" t="str">
        <f t="shared" si="3"/>
        <v>Not Used</v>
      </c>
      <c r="DL2" s="78">
        <f t="shared" si="3"/>
        <v>321</v>
      </c>
      <c r="DM2" s="78">
        <f t="shared" si="3"/>
        <v>322</v>
      </c>
      <c r="DN2" s="78">
        <f t="shared" si="3"/>
        <v>323</v>
      </c>
      <c r="DO2" s="78">
        <f t="shared" si="3"/>
        <v>324</v>
      </c>
      <c r="DP2" s="78">
        <f t="shared" si="3"/>
        <v>325</v>
      </c>
      <c r="DQ2" s="78">
        <f t="shared" si="3"/>
        <v>326</v>
      </c>
      <c r="DR2" s="78">
        <f t="shared" si="3"/>
        <v>327</v>
      </c>
      <c r="DS2" s="78">
        <f t="shared" si="3"/>
        <v>331</v>
      </c>
      <c r="DT2" s="78">
        <f t="shared" si="3"/>
        <v>332</v>
      </c>
      <c r="DU2" s="78">
        <f t="shared" si="3"/>
        <v>333</v>
      </c>
      <c r="DV2" s="78">
        <f t="shared" si="3"/>
        <v>334</v>
      </c>
      <c r="DW2" s="78">
        <f t="shared" si="3"/>
        <v>335</v>
      </c>
      <c r="DX2" s="78">
        <f t="shared" si="3"/>
        <v>336</v>
      </c>
      <c r="DY2" s="78">
        <f t="shared" si="3"/>
        <v>337</v>
      </c>
      <c r="DZ2" s="78">
        <f t="shared" si="3"/>
        <v>339</v>
      </c>
      <c r="EA2" s="1"/>
      <c r="EB2" s="1"/>
      <c r="EC2" s="78" t="str">
        <f t="shared" ref="EC2:EW2" si="4">C227</f>
        <v>311/312</v>
      </c>
      <c r="ED2" s="78" t="str">
        <f t="shared" si="4"/>
        <v>313/314</v>
      </c>
      <c r="EE2" s="78" t="str">
        <f t="shared" si="4"/>
        <v>315/316</v>
      </c>
      <c r="EF2" s="78" t="str">
        <f t="shared" si="4"/>
        <v>Not Used</v>
      </c>
      <c r="EG2" s="78" t="str">
        <f t="shared" si="4"/>
        <v>Not Used</v>
      </c>
      <c r="EH2" s="78" t="str">
        <f t="shared" si="4"/>
        <v>Not Used</v>
      </c>
      <c r="EI2" s="78">
        <f t="shared" si="4"/>
        <v>321</v>
      </c>
      <c r="EJ2" s="78">
        <f t="shared" si="4"/>
        <v>322</v>
      </c>
      <c r="EK2" s="78">
        <f t="shared" si="4"/>
        <v>323</v>
      </c>
      <c r="EL2" s="78">
        <f t="shared" si="4"/>
        <v>324</v>
      </c>
      <c r="EM2" s="78">
        <f t="shared" si="4"/>
        <v>325</v>
      </c>
      <c r="EN2" s="78">
        <f t="shared" si="4"/>
        <v>326</v>
      </c>
      <c r="EO2" s="78">
        <f t="shared" si="4"/>
        <v>327</v>
      </c>
      <c r="EP2" s="78">
        <f t="shared" si="4"/>
        <v>331</v>
      </c>
      <c r="EQ2" s="78">
        <f t="shared" si="4"/>
        <v>332</v>
      </c>
      <c r="ER2" s="78">
        <f t="shared" si="4"/>
        <v>333</v>
      </c>
      <c r="ES2" s="78">
        <f t="shared" si="4"/>
        <v>334</v>
      </c>
      <c r="ET2" s="78">
        <f t="shared" si="4"/>
        <v>335</v>
      </c>
      <c r="EU2" s="78">
        <f t="shared" si="4"/>
        <v>336</v>
      </c>
      <c r="EV2" s="78">
        <f t="shared" si="4"/>
        <v>337</v>
      </c>
      <c r="EW2" s="78">
        <f t="shared" si="4"/>
        <v>339</v>
      </c>
      <c r="EX2" s="1"/>
      <c r="EY2" s="1"/>
      <c r="EZ2" s="1"/>
      <c r="FA2" s="1"/>
      <c r="FB2" s="1"/>
      <c r="FC2" s="1"/>
      <c r="FD2" s="1"/>
      <c r="FE2" s="1"/>
      <c r="FF2" s="1"/>
      <c r="FG2" s="1"/>
      <c r="FH2" s="1"/>
      <c r="FI2" s="1"/>
      <c r="FJ2" s="1"/>
      <c r="FK2" s="1"/>
      <c r="FL2" s="1"/>
      <c r="FM2" s="1"/>
      <c r="FN2" s="1"/>
      <c r="FO2" s="1"/>
      <c r="FP2" s="1"/>
      <c r="FQ2" s="1"/>
      <c r="FR2" s="1"/>
      <c r="GN2" s="8"/>
      <c r="GO2" s="10"/>
      <c r="HJ2" s="17"/>
    </row>
    <row r="3" spans="1:218" x14ac:dyDescent="0.2">
      <c r="B3" t="s">
        <v>94</v>
      </c>
      <c r="C3" s="81" t="s">
        <v>467</v>
      </c>
      <c r="D3" s="81" t="s">
        <v>467</v>
      </c>
      <c r="E3" s="81" t="s">
        <v>467</v>
      </c>
      <c r="F3" s="81" t="s">
        <v>467</v>
      </c>
      <c r="G3" s="81" t="s">
        <v>467</v>
      </c>
      <c r="H3" s="81" t="s">
        <v>467</v>
      </c>
      <c r="I3" s="81" t="s">
        <v>467</v>
      </c>
      <c r="J3" s="81" t="s">
        <v>467</v>
      </c>
      <c r="K3" s="81" t="s">
        <v>467</v>
      </c>
      <c r="L3" s="81" t="s">
        <v>467</v>
      </c>
      <c r="M3" s="81" t="s">
        <v>467</v>
      </c>
      <c r="N3" s="81" t="s">
        <v>467</v>
      </c>
      <c r="O3" s="81" t="s">
        <v>467</v>
      </c>
      <c r="P3" s="81" t="s">
        <v>467</v>
      </c>
      <c r="Q3" s="81" t="s">
        <v>467</v>
      </c>
      <c r="R3" s="81" t="s">
        <v>467</v>
      </c>
      <c r="S3" s="81" t="s">
        <v>467</v>
      </c>
      <c r="T3" s="81" t="s">
        <v>467</v>
      </c>
      <c r="U3" s="81" t="s">
        <v>467</v>
      </c>
      <c r="V3" s="81" t="s">
        <v>467</v>
      </c>
      <c r="W3" s="81" t="s">
        <v>467</v>
      </c>
      <c r="Z3" s="81" t="s">
        <v>467</v>
      </c>
      <c r="AA3" s="81" t="s">
        <v>467</v>
      </c>
      <c r="AB3" s="81" t="s">
        <v>467</v>
      </c>
      <c r="AC3" s="81" t="s">
        <v>467</v>
      </c>
      <c r="AD3" s="81" t="s">
        <v>467</v>
      </c>
      <c r="AE3" s="81" t="s">
        <v>467</v>
      </c>
      <c r="AF3" s="81" t="s">
        <v>467</v>
      </c>
      <c r="AG3" s="81" t="s">
        <v>467</v>
      </c>
      <c r="AH3" s="81" t="s">
        <v>467</v>
      </c>
      <c r="AI3" s="81" t="s">
        <v>467</v>
      </c>
      <c r="AJ3" s="81" t="s">
        <v>467</v>
      </c>
      <c r="AK3" s="81" t="s">
        <v>467</v>
      </c>
      <c r="AL3" s="81" t="s">
        <v>467</v>
      </c>
      <c r="AM3" s="81" t="s">
        <v>467</v>
      </c>
      <c r="AN3" s="81" t="s">
        <v>467</v>
      </c>
      <c r="AO3" s="81" t="s">
        <v>467</v>
      </c>
      <c r="AP3" s="81" t="s">
        <v>467</v>
      </c>
      <c r="AQ3" s="81" t="s">
        <v>467</v>
      </c>
      <c r="AR3" s="81" t="s">
        <v>467</v>
      </c>
      <c r="AS3" s="81" t="s">
        <v>467</v>
      </c>
      <c r="AT3" s="81" t="s">
        <v>467</v>
      </c>
      <c r="AX3" s="85" t="s">
        <v>468</v>
      </c>
      <c r="AY3" s="85" t="s">
        <v>468</v>
      </c>
      <c r="AZ3" s="85" t="s">
        <v>468</v>
      </c>
      <c r="BA3" s="85" t="s">
        <v>468</v>
      </c>
      <c r="BB3" s="85" t="s">
        <v>468</v>
      </c>
      <c r="BC3" s="85" t="s">
        <v>468</v>
      </c>
      <c r="BD3" s="85" t="s">
        <v>468</v>
      </c>
      <c r="BE3" s="85" t="s">
        <v>468</v>
      </c>
      <c r="BF3" s="85" t="s">
        <v>468</v>
      </c>
      <c r="BG3" s="85" t="s">
        <v>468</v>
      </c>
      <c r="BH3" s="85" t="s">
        <v>468</v>
      </c>
      <c r="BI3" s="85" t="s">
        <v>468</v>
      </c>
      <c r="BJ3" s="85" t="s">
        <v>468</v>
      </c>
      <c r="BK3" s="85" t="s">
        <v>468</v>
      </c>
      <c r="BL3" s="85" t="s">
        <v>468</v>
      </c>
      <c r="BM3" s="85" t="s">
        <v>468</v>
      </c>
      <c r="BN3" s="85" t="s">
        <v>468</v>
      </c>
      <c r="BO3" s="85" t="s">
        <v>468</v>
      </c>
      <c r="BP3" s="85" t="s">
        <v>468</v>
      </c>
      <c r="BQ3" s="85" t="s">
        <v>468</v>
      </c>
      <c r="BR3" s="85" t="s">
        <v>468</v>
      </c>
      <c r="BS3" s="85" t="s">
        <v>3</v>
      </c>
      <c r="CA3" s="320" t="s">
        <v>726</v>
      </c>
      <c r="CC3" s="281">
        <v>1</v>
      </c>
      <c r="CE3" s="81"/>
      <c r="CF3" s="81"/>
      <c r="CG3" s="25"/>
      <c r="CI3" s="81" t="s">
        <v>489</v>
      </c>
      <c r="CJ3" s="81" t="s">
        <v>489</v>
      </c>
      <c r="CK3" s="81" t="s">
        <v>489</v>
      </c>
      <c r="CL3" s="81" t="s">
        <v>489</v>
      </c>
      <c r="CM3" s="81" t="s">
        <v>489</v>
      </c>
      <c r="CN3" s="81" t="s">
        <v>489</v>
      </c>
      <c r="CO3" s="81" t="s">
        <v>489</v>
      </c>
      <c r="CP3" s="81" t="s">
        <v>489</v>
      </c>
      <c r="CQ3" s="81" t="s">
        <v>489</v>
      </c>
      <c r="CR3" s="81" t="s">
        <v>489</v>
      </c>
      <c r="CS3" s="81" t="s">
        <v>489</v>
      </c>
      <c r="CT3" s="81" t="s">
        <v>489</v>
      </c>
      <c r="CU3" s="81" t="s">
        <v>489</v>
      </c>
      <c r="CV3" s="81" t="s">
        <v>489</v>
      </c>
      <c r="CW3" s="81" t="s">
        <v>489</v>
      </c>
      <c r="CX3" s="81" t="s">
        <v>489</v>
      </c>
      <c r="CY3" s="81" t="s">
        <v>489</v>
      </c>
      <c r="CZ3" s="81" t="s">
        <v>489</v>
      </c>
      <c r="DA3" s="81" t="s">
        <v>489</v>
      </c>
      <c r="DB3" s="81" t="s">
        <v>489</v>
      </c>
      <c r="DC3" s="81" t="s">
        <v>489</v>
      </c>
      <c r="GN3" s="8"/>
      <c r="HJ3" s="17"/>
    </row>
    <row r="4" spans="1:218" ht="13.5" thickBot="1" x14ac:dyDescent="0.25">
      <c r="B4" t="s">
        <v>14</v>
      </c>
      <c r="C4" s="82" t="s">
        <v>541</v>
      </c>
      <c r="D4" s="82" t="s">
        <v>541</v>
      </c>
      <c r="E4" s="82" t="s">
        <v>541</v>
      </c>
      <c r="F4" s="82" t="s">
        <v>541</v>
      </c>
      <c r="G4" s="82" t="s">
        <v>541</v>
      </c>
      <c r="H4" s="82" t="s">
        <v>541</v>
      </c>
      <c r="I4" s="82" t="s">
        <v>541</v>
      </c>
      <c r="J4" s="82" t="s">
        <v>541</v>
      </c>
      <c r="K4" s="82" t="s">
        <v>541</v>
      </c>
      <c r="L4" s="82" t="s">
        <v>541</v>
      </c>
      <c r="M4" s="82" t="s">
        <v>541</v>
      </c>
      <c r="N4" s="82" t="s">
        <v>541</v>
      </c>
      <c r="O4" s="82" t="s">
        <v>541</v>
      </c>
      <c r="P4" s="82" t="s">
        <v>541</v>
      </c>
      <c r="Q4" s="82" t="s">
        <v>541</v>
      </c>
      <c r="R4" s="82" t="s">
        <v>541</v>
      </c>
      <c r="S4" s="82" t="s">
        <v>541</v>
      </c>
      <c r="T4" s="82" t="s">
        <v>541</v>
      </c>
      <c r="U4" s="82" t="s">
        <v>541</v>
      </c>
      <c r="V4" s="82" t="s">
        <v>541</v>
      </c>
      <c r="W4" s="82" t="s">
        <v>541</v>
      </c>
      <c r="Z4" s="83" t="str">
        <f>index_label</f>
        <v>1985 = 1</v>
      </c>
      <c r="AA4" s="83" t="str">
        <f t="shared" ref="AA4:AT4" si="5">index_label</f>
        <v>1985 = 1</v>
      </c>
      <c r="AB4" s="83" t="str">
        <f t="shared" si="5"/>
        <v>1985 = 1</v>
      </c>
      <c r="AC4" s="83" t="str">
        <f t="shared" si="5"/>
        <v>1985 = 1</v>
      </c>
      <c r="AD4" s="83" t="str">
        <f t="shared" si="5"/>
        <v>1985 = 1</v>
      </c>
      <c r="AE4" s="83" t="str">
        <f t="shared" si="5"/>
        <v>1985 = 1</v>
      </c>
      <c r="AF4" s="83" t="str">
        <f t="shared" si="5"/>
        <v>1985 = 1</v>
      </c>
      <c r="AG4" s="83" t="str">
        <f t="shared" si="5"/>
        <v>1985 = 1</v>
      </c>
      <c r="AH4" s="83" t="str">
        <f t="shared" si="5"/>
        <v>1985 = 1</v>
      </c>
      <c r="AI4" s="83" t="str">
        <f t="shared" si="5"/>
        <v>1985 = 1</v>
      </c>
      <c r="AJ4" s="83" t="str">
        <f t="shared" si="5"/>
        <v>1985 = 1</v>
      </c>
      <c r="AK4" s="83" t="str">
        <f t="shared" si="5"/>
        <v>1985 = 1</v>
      </c>
      <c r="AL4" s="83" t="str">
        <f t="shared" si="5"/>
        <v>1985 = 1</v>
      </c>
      <c r="AM4" s="83" t="str">
        <f t="shared" si="5"/>
        <v>1985 = 1</v>
      </c>
      <c r="AN4" s="83" t="str">
        <f t="shared" si="5"/>
        <v>1985 = 1</v>
      </c>
      <c r="AO4" s="83" t="str">
        <f t="shared" si="5"/>
        <v>1985 = 1</v>
      </c>
      <c r="AP4" s="83" t="str">
        <f t="shared" si="5"/>
        <v>1985 = 1</v>
      </c>
      <c r="AQ4" s="83" t="str">
        <f t="shared" si="5"/>
        <v>1985 = 1</v>
      </c>
      <c r="AR4" s="83" t="str">
        <f t="shared" si="5"/>
        <v>1985 = 1</v>
      </c>
      <c r="AS4" s="83" t="str">
        <f t="shared" si="5"/>
        <v>1985 = 1</v>
      </c>
      <c r="AT4" s="83" t="str">
        <f t="shared" si="5"/>
        <v>1985 = 1</v>
      </c>
      <c r="AU4" s="75"/>
      <c r="AV4" s="75"/>
      <c r="AX4" s="82" t="s">
        <v>65</v>
      </c>
      <c r="AY4" s="82" t="s">
        <v>65</v>
      </c>
      <c r="AZ4" s="82" t="s">
        <v>65</v>
      </c>
      <c r="BA4" s="82" t="s">
        <v>65</v>
      </c>
      <c r="BB4" s="82" t="s">
        <v>65</v>
      </c>
      <c r="BC4" s="82" t="s">
        <v>65</v>
      </c>
      <c r="BD4" s="82" t="s">
        <v>65</v>
      </c>
      <c r="BE4" s="82" t="s">
        <v>65</v>
      </c>
      <c r="BF4" s="82" t="s">
        <v>65</v>
      </c>
      <c r="BG4" s="82" t="s">
        <v>65</v>
      </c>
      <c r="BH4" s="82" t="s">
        <v>65</v>
      </c>
      <c r="BI4" s="82" t="s">
        <v>65</v>
      </c>
      <c r="BJ4" s="82" t="s">
        <v>65</v>
      </c>
      <c r="BK4" s="82" t="s">
        <v>65</v>
      </c>
      <c r="BL4" s="82" t="s">
        <v>65</v>
      </c>
      <c r="BM4" s="82" t="s">
        <v>65</v>
      </c>
      <c r="BN4" s="82" t="s">
        <v>65</v>
      </c>
      <c r="BO4" s="82" t="s">
        <v>65</v>
      </c>
      <c r="BP4" s="82" t="s">
        <v>65</v>
      </c>
      <c r="BQ4" s="82" t="s">
        <v>65</v>
      </c>
      <c r="BR4" s="82" t="s">
        <v>65</v>
      </c>
      <c r="BS4" s="123" t="s">
        <v>543</v>
      </c>
      <c r="CC4" s="320" t="s">
        <v>724</v>
      </c>
      <c r="CD4" s="320" t="s">
        <v>723</v>
      </c>
      <c r="CE4" s="82" t="s">
        <v>559</v>
      </c>
      <c r="CF4" s="83" t="str">
        <f>index_label</f>
        <v>1985 = 1</v>
      </c>
      <c r="CG4" s="700" t="s">
        <v>1431</v>
      </c>
      <c r="CH4" s="572" t="s">
        <v>1432</v>
      </c>
      <c r="CI4" s="82" t="s">
        <v>66</v>
      </c>
      <c r="CJ4" s="82" t="s">
        <v>66</v>
      </c>
      <c r="CK4" s="82" t="s">
        <v>66</v>
      </c>
      <c r="CL4" s="82" t="s">
        <v>66</v>
      </c>
      <c r="CM4" s="82" t="s">
        <v>66</v>
      </c>
      <c r="CN4" s="82" t="s">
        <v>66</v>
      </c>
      <c r="CO4" s="82" t="s">
        <v>66</v>
      </c>
      <c r="CP4" s="82" t="s">
        <v>66</v>
      </c>
      <c r="CQ4" s="82" t="s">
        <v>66</v>
      </c>
      <c r="CR4" s="82" t="s">
        <v>66</v>
      </c>
      <c r="CS4" s="82" t="s">
        <v>66</v>
      </c>
      <c r="CT4" s="82" t="s">
        <v>66</v>
      </c>
      <c r="CU4" s="82" t="s">
        <v>66</v>
      </c>
      <c r="CV4" s="82" t="s">
        <v>66</v>
      </c>
      <c r="CW4" s="82" t="s">
        <v>66</v>
      </c>
      <c r="CX4" s="82" t="s">
        <v>66</v>
      </c>
      <c r="CY4" s="82" t="s">
        <v>66</v>
      </c>
      <c r="CZ4" s="82" t="s">
        <v>66</v>
      </c>
      <c r="DA4" s="82" t="s">
        <v>66</v>
      </c>
      <c r="DB4" s="82" t="s">
        <v>66</v>
      </c>
      <c r="DC4" s="82" t="s">
        <v>66</v>
      </c>
      <c r="GN4" s="8"/>
      <c r="HJ4" s="17"/>
    </row>
    <row r="5" spans="1:218" ht="13.5" hidden="1" customHeight="1" x14ac:dyDescent="0.2">
      <c r="A5" t="s">
        <v>17</v>
      </c>
      <c r="B5" s="1">
        <v>1949</v>
      </c>
      <c r="C5" s="52"/>
      <c r="D5" s="52"/>
      <c r="E5" s="52"/>
      <c r="F5" s="52"/>
      <c r="G5" s="52"/>
      <c r="H5" s="52"/>
      <c r="I5" s="52"/>
      <c r="J5" s="52"/>
      <c r="K5" s="52"/>
      <c r="L5" s="52"/>
      <c r="M5" s="52"/>
      <c r="N5" s="52"/>
      <c r="O5" s="52"/>
      <c r="P5" s="52"/>
      <c r="Q5" s="52"/>
      <c r="R5" s="52"/>
      <c r="S5" s="52"/>
      <c r="T5" s="52"/>
      <c r="U5" s="52"/>
      <c r="V5" s="52"/>
      <c r="W5" s="52"/>
      <c r="X5" s="52"/>
      <c r="Z5">
        <f t="shared" ref="Z5:Z36" si="6">C5/C$69</f>
        <v>0</v>
      </c>
      <c r="AA5">
        <f t="shared" ref="AA5:AA36" si="7">D5/D$69</f>
        <v>0</v>
      </c>
      <c r="AB5">
        <f t="shared" ref="AB5:AB36" si="8">E5/E$69</f>
        <v>0</v>
      </c>
      <c r="AC5">
        <f t="shared" ref="AC5:AC36" si="9">F5/F$69</f>
        <v>0</v>
      </c>
      <c r="AD5">
        <f t="shared" ref="AD5:AD36" si="10">G5/G$69</f>
        <v>0</v>
      </c>
      <c r="AE5">
        <f t="shared" ref="AE5:AE36" si="11">H5/H$69</f>
        <v>0</v>
      </c>
      <c r="AF5">
        <f t="shared" ref="AF5:AF36" si="12">I5/I$69</f>
        <v>0</v>
      </c>
      <c r="AG5">
        <f t="shared" ref="AG5:AG36" si="13">J5/J$69</f>
        <v>0</v>
      </c>
      <c r="AH5">
        <f t="shared" ref="AH5:AH36" si="14">K5/K$69</f>
        <v>0</v>
      </c>
      <c r="AI5">
        <f t="shared" ref="AI5:AI36" si="15">L5/L$69</f>
        <v>0</v>
      </c>
      <c r="AJ5">
        <f t="shared" ref="AJ5:AJ36" si="16">M5/M$69</f>
        <v>0</v>
      </c>
      <c r="AK5">
        <f t="shared" ref="AK5:AK36" si="17">N5/N$69</f>
        <v>0</v>
      </c>
      <c r="AL5">
        <f t="shared" ref="AL5:AL36" si="18">O5/O$69</f>
        <v>0</v>
      </c>
      <c r="AM5">
        <f t="shared" ref="AM5:AM36" si="19">P5/P$69</f>
        <v>0</v>
      </c>
      <c r="AN5">
        <f t="shared" ref="AN5:AN36" si="20">Q5/Q$69</f>
        <v>0</v>
      </c>
      <c r="AO5">
        <f t="shared" ref="AO5:AO36" si="21">R5/R$69</f>
        <v>0</v>
      </c>
      <c r="AP5">
        <f t="shared" ref="AP5:AP36" si="22">S5/S$69</f>
        <v>0</v>
      </c>
      <c r="AQ5">
        <f t="shared" ref="AQ5:AQ36" si="23">T5/T$69</f>
        <v>0</v>
      </c>
      <c r="AR5">
        <f t="shared" ref="AR5:AR36" si="24">U5/U$69</f>
        <v>0</v>
      </c>
      <c r="AS5">
        <f t="shared" ref="AS5:AS36" si="25">V5/V$69</f>
        <v>0</v>
      </c>
      <c r="AT5">
        <f t="shared" ref="AT5:AT36" si="26">W5/W$69</f>
        <v>0</v>
      </c>
      <c r="AX5">
        <v>1</v>
      </c>
      <c r="AY5">
        <v>1</v>
      </c>
      <c r="AZ5">
        <v>1</v>
      </c>
      <c r="BA5">
        <v>1</v>
      </c>
      <c r="BB5">
        <v>1</v>
      </c>
      <c r="BC5">
        <v>1</v>
      </c>
      <c r="BD5">
        <v>1</v>
      </c>
      <c r="BE5">
        <v>1</v>
      </c>
      <c r="BF5">
        <v>1</v>
      </c>
      <c r="BG5">
        <v>1</v>
      </c>
      <c r="BH5">
        <v>1</v>
      </c>
      <c r="BI5">
        <v>1</v>
      </c>
      <c r="BJ5">
        <v>1</v>
      </c>
      <c r="BK5">
        <v>1</v>
      </c>
      <c r="BL5">
        <v>1</v>
      </c>
      <c r="BM5">
        <v>1</v>
      </c>
      <c r="BN5">
        <v>1</v>
      </c>
      <c r="BO5">
        <v>1</v>
      </c>
      <c r="BP5">
        <v>1</v>
      </c>
      <c r="BQ5">
        <v>1</v>
      </c>
      <c r="BR5">
        <v>1</v>
      </c>
      <c r="BV5" t="s">
        <v>558</v>
      </c>
      <c r="CE5" s="52">
        <v>1</v>
      </c>
      <c r="CF5" s="132">
        <f t="shared" ref="CF5:CF36" si="27">CE5/CE$69</f>
        <v>1.2467804961390619E-6</v>
      </c>
      <c r="CG5" s="19"/>
      <c r="CH5" s="570">
        <f t="shared" ref="CH5:CH25" si="28">CD5/CG$41</f>
        <v>0</v>
      </c>
      <c r="GN5" s="8"/>
      <c r="HJ5" s="17"/>
    </row>
    <row r="6" spans="1:218" hidden="1" x14ac:dyDescent="0.2">
      <c r="A6" t="s">
        <v>17</v>
      </c>
      <c r="B6" s="1">
        <f>B5+1</f>
        <v>1950</v>
      </c>
      <c r="C6" s="52"/>
      <c r="D6" s="52"/>
      <c r="E6" s="52"/>
      <c r="F6" s="52"/>
      <c r="G6" s="52"/>
      <c r="H6" s="52"/>
      <c r="I6" s="52"/>
      <c r="J6" s="52"/>
      <c r="K6" s="52"/>
      <c r="L6" s="52"/>
      <c r="M6" s="52"/>
      <c r="N6" s="52"/>
      <c r="O6" s="52"/>
      <c r="P6" s="52"/>
      <c r="Q6" s="52"/>
      <c r="R6" s="52"/>
      <c r="S6" s="52"/>
      <c r="T6" s="52"/>
      <c r="U6" s="52"/>
      <c r="V6" s="52"/>
      <c r="W6" s="52"/>
      <c r="X6" s="52"/>
      <c r="Z6">
        <f t="shared" si="6"/>
        <v>0</v>
      </c>
      <c r="AA6">
        <f t="shared" si="7"/>
        <v>0</v>
      </c>
      <c r="AB6">
        <f t="shared" si="8"/>
        <v>0</v>
      </c>
      <c r="AC6">
        <f t="shared" si="9"/>
        <v>0</v>
      </c>
      <c r="AD6">
        <f t="shared" si="10"/>
        <v>0</v>
      </c>
      <c r="AE6">
        <f t="shared" si="11"/>
        <v>0</v>
      </c>
      <c r="AF6">
        <f t="shared" si="12"/>
        <v>0</v>
      </c>
      <c r="AG6">
        <f t="shared" si="13"/>
        <v>0</v>
      </c>
      <c r="AH6">
        <f t="shared" si="14"/>
        <v>0</v>
      </c>
      <c r="AI6">
        <f t="shared" si="15"/>
        <v>0</v>
      </c>
      <c r="AJ6">
        <f t="shared" si="16"/>
        <v>0</v>
      </c>
      <c r="AK6">
        <f t="shared" si="17"/>
        <v>0</v>
      </c>
      <c r="AL6">
        <f t="shared" si="18"/>
        <v>0</v>
      </c>
      <c r="AM6">
        <f t="shared" si="19"/>
        <v>0</v>
      </c>
      <c r="AN6">
        <f t="shared" si="20"/>
        <v>0</v>
      </c>
      <c r="AO6">
        <f t="shared" si="21"/>
        <v>0</v>
      </c>
      <c r="AP6">
        <f t="shared" si="22"/>
        <v>0</v>
      </c>
      <c r="AQ6">
        <f t="shared" si="23"/>
        <v>0</v>
      </c>
      <c r="AR6">
        <f t="shared" si="24"/>
        <v>0</v>
      </c>
      <c r="AS6">
        <f t="shared" si="25"/>
        <v>0</v>
      </c>
      <c r="AT6">
        <f t="shared" si="26"/>
        <v>0</v>
      </c>
      <c r="AX6">
        <v>1</v>
      </c>
      <c r="AY6">
        <v>1</v>
      </c>
      <c r="AZ6">
        <v>1</v>
      </c>
      <c r="BA6">
        <v>1</v>
      </c>
      <c r="BB6">
        <v>1</v>
      </c>
      <c r="BC6">
        <v>1</v>
      </c>
      <c r="BD6">
        <v>1</v>
      </c>
      <c r="BE6">
        <v>1</v>
      </c>
      <c r="BF6">
        <v>1</v>
      </c>
      <c r="BG6">
        <v>1</v>
      </c>
      <c r="BH6">
        <v>1</v>
      </c>
      <c r="BI6">
        <v>1</v>
      </c>
      <c r="BJ6">
        <v>1</v>
      </c>
      <c r="BK6">
        <v>1</v>
      </c>
      <c r="BL6">
        <v>1</v>
      </c>
      <c r="BM6">
        <v>1</v>
      </c>
      <c r="BN6">
        <v>1</v>
      </c>
      <c r="BO6">
        <v>1</v>
      </c>
      <c r="BP6">
        <v>1</v>
      </c>
      <c r="BQ6">
        <v>1</v>
      </c>
      <c r="BR6">
        <v>1</v>
      </c>
      <c r="CE6" s="52">
        <v>1</v>
      </c>
      <c r="CF6" s="132">
        <f t="shared" si="27"/>
        <v>1.2467804961390619E-6</v>
      </c>
      <c r="CG6" s="19"/>
      <c r="CH6" s="570">
        <f t="shared" si="28"/>
        <v>0</v>
      </c>
      <c r="DF6">
        <f t="shared" ref="DF6:DF37" si="29">LN(AX6/AX5)</f>
        <v>0</v>
      </c>
      <c r="DG6">
        <f t="shared" ref="DG6:DG66" si="30">LN(AY6/AY5)</f>
        <v>0</v>
      </c>
      <c r="DH6">
        <f t="shared" ref="DH6:DH66" si="31">LN(AZ6/AZ5)</f>
        <v>0</v>
      </c>
      <c r="DI6">
        <f t="shared" ref="DI6:DI66" si="32">LN(BA6/BA5)</f>
        <v>0</v>
      </c>
      <c r="DJ6">
        <f t="shared" ref="DJ6:DJ66" si="33">LN(BB6/BB5)</f>
        <v>0</v>
      </c>
      <c r="DK6">
        <f t="shared" ref="DK6:DK66" si="34">LN(BC6/BC5)</f>
        <v>0</v>
      </c>
      <c r="DL6">
        <f t="shared" ref="DL6:DL66" si="35">LN(BD6/BD5)</f>
        <v>0</v>
      </c>
      <c r="DM6">
        <f t="shared" ref="DM6:DM66" si="36">LN(BE6/BE5)</f>
        <v>0</v>
      </c>
      <c r="DN6">
        <f t="shared" ref="DN6:DN66" si="37">LN(BF6/BF5)</f>
        <v>0</v>
      </c>
      <c r="DO6">
        <f t="shared" ref="DO6:DO66" si="38">LN(BG6/BG5)</f>
        <v>0</v>
      </c>
      <c r="DP6">
        <f t="shared" ref="DP6:DP66" si="39">LN(BH6/BH5)</f>
        <v>0</v>
      </c>
      <c r="DQ6">
        <f t="shared" ref="DQ6:DQ66" si="40">LN(BI6/BI5)</f>
        <v>0</v>
      </c>
      <c r="DR6">
        <f t="shared" ref="DR6:DR66" si="41">LN(BJ6/BJ5)</f>
        <v>0</v>
      </c>
      <c r="DS6">
        <f t="shared" ref="DS6:DS66" si="42">LN(BK6/BK5)</f>
        <v>0</v>
      </c>
      <c r="DT6">
        <f t="shared" ref="DT6:DT66" si="43">LN(BL6/BL5)</f>
        <v>0</v>
      </c>
      <c r="DU6">
        <f t="shared" ref="DU6:DU66" si="44">LN(BM6/BM5)</f>
        <v>0</v>
      </c>
      <c r="DV6">
        <f t="shared" ref="DV6:DV66" si="45">LN(BN6/BN5)</f>
        <v>0</v>
      </c>
      <c r="DW6">
        <f t="shared" ref="DW6:DW66" si="46">LN(BO6/BO5)</f>
        <v>0</v>
      </c>
      <c r="DX6">
        <f t="shared" ref="DX6:DX66" si="47">LN(BP6/BP5)</f>
        <v>0</v>
      </c>
      <c r="DY6">
        <f t="shared" ref="DY6:DY66" si="48">LN(BQ6/BQ5)</f>
        <v>0</v>
      </c>
      <c r="DZ6">
        <f t="shared" ref="DZ6:DZ66" si="49">LN(BR6/BR5)</f>
        <v>0</v>
      </c>
      <c r="EC6" t="e">
        <f t="shared" ref="EC6:EC37" si="50">LN(CI6/CI5)</f>
        <v>#DIV/0!</v>
      </c>
      <c r="ED6" t="e">
        <f t="shared" ref="ED6:ED37" si="51">LN(CJ6/CJ5)</f>
        <v>#DIV/0!</v>
      </c>
      <c r="EE6" t="e">
        <f t="shared" ref="EE6:EE37" si="52">LN(CK6/CK5)</f>
        <v>#DIV/0!</v>
      </c>
      <c r="EF6" t="e">
        <f t="shared" ref="EF6:EF25" si="53">LN(CL6/CL5)</f>
        <v>#DIV/0!</v>
      </c>
      <c r="EG6" t="e">
        <f t="shared" ref="EG6:EG25" si="54">LN(CM6/CM5)</f>
        <v>#DIV/0!</v>
      </c>
      <c r="EH6" t="e">
        <f t="shared" ref="EH6:EH25" si="55">LN(CN6/CN5)</f>
        <v>#DIV/0!</v>
      </c>
      <c r="EI6" t="e">
        <f t="shared" ref="EI6:EI37" si="56">LN(CO6/CO5)</f>
        <v>#DIV/0!</v>
      </c>
      <c r="EJ6" t="e">
        <f t="shared" ref="EJ6:EJ37" si="57">LN(CP6/CP5)</f>
        <v>#DIV/0!</v>
      </c>
      <c r="EK6" t="e">
        <f t="shared" ref="EK6:EK37" si="58">LN(CQ6/CQ5)</f>
        <v>#DIV/0!</v>
      </c>
      <c r="EL6" t="e">
        <f t="shared" ref="EL6:EL37" si="59">LN(CR6/CR5)</f>
        <v>#DIV/0!</v>
      </c>
      <c r="EM6" t="e">
        <f t="shared" ref="EM6:EM37" si="60">LN(CS6/CS5)</f>
        <v>#DIV/0!</v>
      </c>
      <c r="EN6" t="e">
        <f t="shared" ref="EN6:EN37" si="61">LN(CT6/CT5)</f>
        <v>#DIV/0!</v>
      </c>
      <c r="EO6" t="e">
        <f t="shared" ref="EO6:EO37" si="62">LN(CU6/CU5)</f>
        <v>#DIV/0!</v>
      </c>
      <c r="EP6" t="e">
        <f t="shared" ref="EP6:EP37" si="63">LN(CV6/CV5)</f>
        <v>#DIV/0!</v>
      </c>
      <c r="EQ6" t="e">
        <f t="shared" ref="EQ6:EQ37" si="64">LN(CW6/CW5)</f>
        <v>#DIV/0!</v>
      </c>
      <c r="ER6" t="e">
        <f t="shared" ref="ER6:ER37" si="65">LN(CX6/CX5)</f>
        <v>#DIV/0!</v>
      </c>
      <c r="ES6" t="e">
        <f t="shared" ref="ES6:ES37" si="66">LN(CY6/CY5)</f>
        <v>#DIV/0!</v>
      </c>
      <c r="ET6" t="e">
        <f t="shared" ref="ET6:ET37" si="67">LN(CZ6/CZ5)</f>
        <v>#DIV/0!</v>
      </c>
      <c r="EU6" t="e">
        <f t="shared" ref="EU6:EU37" si="68">LN(DA6/DA5)</f>
        <v>#DIV/0!</v>
      </c>
      <c r="EV6" t="e">
        <f t="shared" ref="EV6:EV37" si="69">LN(DB6/DB5)</f>
        <v>#DIV/0!</v>
      </c>
      <c r="EW6" t="e">
        <f t="shared" ref="EW6:EW37" si="70">LN(DC6/DC5)</f>
        <v>#DIV/0!</v>
      </c>
      <c r="GN6" s="8"/>
      <c r="HJ6" s="17"/>
    </row>
    <row r="7" spans="1:218" hidden="1" x14ac:dyDescent="0.2">
      <c r="A7" t="s">
        <v>17</v>
      </c>
      <c r="B7" s="1">
        <f t="shared" ref="B7:B65" si="71">B6+1</f>
        <v>1951</v>
      </c>
      <c r="C7" s="52"/>
      <c r="D7" s="52"/>
      <c r="E7" s="52"/>
      <c r="F7" s="52"/>
      <c r="G7" s="52"/>
      <c r="H7" s="52"/>
      <c r="I7" s="52"/>
      <c r="J7" s="52"/>
      <c r="K7" s="52"/>
      <c r="L7" s="52"/>
      <c r="M7" s="52"/>
      <c r="N7" s="52"/>
      <c r="O7" s="52"/>
      <c r="P7" s="52"/>
      <c r="Q7" s="52"/>
      <c r="R7" s="52"/>
      <c r="S7" s="52"/>
      <c r="T7" s="52"/>
      <c r="U7" s="52"/>
      <c r="V7" s="52"/>
      <c r="W7" s="52"/>
      <c r="X7" s="52"/>
      <c r="Z7">
        <f t="shared" si="6"/>
        <v>0</v>
      </c>
      <c r="AA7">
        <f t="shared" si="7"/>
        <v>0</v>
      </c>
      <c r="AB7">
        <f t="shared" si="8"/>
        <v>0</v>
      </c>
      <c r="AC7">
        <f t="shared" si="9"/>
        <v>0</v>
      </c>
      <c r="AD7">
        <f t="shared" si="10"/>
        <v>0</v>
      </c>
      <c r="AE7">
        <f t="shared" si="11"/>
        <v>0</v>
      </c>
      <c r="AF7">
        <f t="shared" si="12"/>
        <v>0</v>
      </c>
      <c r="AG7">
        <f t="shared" si="13"/>
        <v>0</v>
      </c>
      <c r="AH7">
        <f t="shared" si="14"/>
        <v>0</v>
      </c>
      <c r="AI7">
        <f t="shared" si="15"/>
        <v>0</v>
      </c>
      <c r="AJ7">
        <f t="shared" si="16"/>
        <v>0</v>
      </c>
      <c r="AK7">
        <f t="shared" si="17"/>
        <v>0</v>
      </c>
      <c r="AL7">
        <f t="shared" si="18"/>
        <v>0</v>
      </c>
      <c r="AM7">
        <f t="shared" si="19"/>
        <v>0</v>
      </c>
      <c r="AN7">
        <f t="shared" si="20"/>
        <v>0</v>
      </c>
      <c r="AO7">
        <f t="shared" si="21"/>
        <v>0</v>
      </c>
      <c r="AP7">
        <f t="shared" si="22"/>
        <v>0</v>
      </c>
      <c r="AQ7">
        <f t="shared" si="23"/>
        <v>0</v>
      </c>
      <c r="AR7">
        <f t="shared" si="24"/>
        <v>0</v>
      </c>
      <c r="AS7">
        <f t="shared" si="25"/>
        <v>0</v>
      </c>
      <c r="AT7">
        <f t="shared" si="26"/>
        <v>0</v>
      </c>
      <c r="AX7">
        <v>1</v>
      </c>
      <c r="AY7">
        <v>1</v>
      </c>
      <c r="AZ7">
        <v>1</v>
      </c>
      <c r="BA7">
        <v>1</v>
      </c>
      <c r="BB7">
        <v>1</v>
      </c>
      <c r="BC7">
        <v>1</v>
      </c>
      <c r="BD7">
        <v>1</v>
      </c>
      <c r="BE7">
        <v>1</v>
      </c>
      <c r="BF7">
        <v>1</v>
      </c>
      <c r="BG7">
        <v>1</v>
      </c>
      <c r="BH7">
        <v>1</v>
      </c>
      <c r="BI7">
        <v>1</v>
      </c>
      <c r="BJ7">
        <v>1</v>
      </c>
      <c r="BK7">
        <v>1</v>
      </c>
      <c r="BL7">
        <v>1</v>
      </c>
      <c r="BM7">
        <v>1</v>
      </c>
      <c r="BN7">
        <v>1</v>
      </c>
      <c r="BO7">
        <v>1</v>
      </c>
      <c r="BP7">
        <v>1</v>
      </c>
      <c r="BQ7">
        <v>1</v>
      </c>
      <c r="BR7">
        <v>1</v>
      </c>
      <c r="CE7" s="52">
        <v>1</v>
      </c>
      <c r="CF7" s="132">
        <f t="shared" si="27"/>
        <v>1.2467804961390619E-6</v>
      </c>
      <c r="CG7" s="19"/>
      <c r="CH7" s="570">
        <f t="shared" si="28"/>
        <v>0</v>
      </c>
      <c r="DF7">
        <f t="shared" si="29"/>
        <v>0</v>
      </c>
      <c r="DG7">
        <f t="shared" si="30"/>
        <v>0</v>
      </c>
      <c r="DH7">
        <f t="shared" si="31"/>
        <v>0</v>
      </c>
      <c r="DI7">
        <f t="shared" si="32"/>
        <v>0</v>
      </c>
      <c r="DJ7">
        <f t="shared" si="33"/>
        <v>0</v>
      </c>
      <c r="DK7">
        <f t="shared" si="34"/>
        <v>0</v>
      </c>
      <c r="DL7">
        <f t="shared" si="35"/>
        <v>0</v>
      </c>
      <c r="DM7">
        <f t="shared" si="36"/>
        <v>0</v>
      </c>
      <c r="DN7">
        <f t="shared" si="37"/>
        <v>0</v>
      </c>
      <c r="DO7">
        <f t="shared" si="38"/>
        <v>0</v>
      </c>
      <c r="DP7">
        <f t="shared" si="39"/>
        <v>0</v>
      </c>
      <c r="DQ7">
        <f t="shared" si="40"/>
        <v>0</v>
      </c>
      <c r="DR7">
        <f t="shared" si="41"/>
        <v>0</v>
      </c>
      <c r="DS7">
        <f t="shared" si="42"/>
        <v>0</v>
      </c>
      <c r="DT7">
        <f t="shared" si="43"/>
        <v>0</v>
      </c>
      <c r="DU7">
        <f t="shared" si="44"/>
        <v>0</v>
      </c>
      <c r="DV7">
        <f t="shared" si="45"/>
        <v>0</v>
      </c>
      <c r="DW7">
        <f t="shared" si="46"/>
        <v>0</v>
      </c>
      <c r="DX7">
        <f t="shared" si="47"/>
        <v>0</v>
      </c>
      <c r="DY7">
        <f t="shared" si="48"/>
        <v>0</v>
      </c>
      <c r="DZ7">
        <f t="shared" si="49"/>
        <v>0</v>
      </c>
      <c r="EC7" t="e">
        <f t="shared" si="50"/>
        <v>#DIV/0!</v>
      </c>
      <c r="ED7" t="e">
        <f t="shared" si="51"/>
        <v>#DIV/0!</v>
      </c>
      <c r="EE7" t="e">
        <f t="shared" si="52"/>
        <v>#DIV/0!</v>
      </c>
      <c r="EF7" t="e">
        <f t="shared" si="53"/>
        <v>#DIV/0!</v>
      </c>
      <c r="EG7" t="e">
        <f t="shared" si="54"/>
        <v>#DIV/0!</v>
      </c>
      <c r="EH7" t="e">
        <f t="shared" si="55"/>
        <v>#DIV/0!</v>
      </c>
      <c r="EI7" t="e">
        <f t="shared" si="56"/>
        <v>#DIV/0!</v>
      </c>
      <c r="EJ7" t="e">
        <f t="shared" si="57"/>
        <v>#DIV/0!</v>
      </c>
      <c r="EK7" t="e">
        <f t="shared" si="58"/>
        <v>#DIV/0!</v>
      </c>
      <c r="EL7" t="e">
        <f t="shared" si="59"/>
        <v>#DIV/0!</v>
      </c>
      <c r="EM7" t="e">
        <f t="shared" si="60"/>
        <v>#DIV/0!</v>
      </c>
      <c r="EN7" t="e">
        <f t="shared" si="61"/>
        <v>#DIV/0!</v>
      </c>
      <c r="EO7" t="e">
        <f t="shared" si="62"/>
        <v>#DIV/0!</v>
      </c>
      <c r="EP7" t="e">
        <f t="shared" si="63"/>
        <v>#DIV/0!</v>
      </c>
      <c r="EQ7" t="e">
        <f t="shared" si="64"/>
        <v>#DIV/0!</v>
      </c>
      <c r="ER7" t="e">
        <f t="shared" si="65"/>
        <v>#DIV/0!</v>
      </c>
      <c r="ES7" t="e">
        <f t="shared" si="66"/>
        <v>#DIV/0!</v>
      </c>
      <c r="ET7" t="e">
        <f t="shared" si="67"/>
        <v>#DIV/0!</v>
      </c>
      <c r="EU7" t="e">
        <f t="shared" si="68"/>
        <v>#DIV/0!</v>
      </c>
      <c r="EV7" t="e">
        <f t="shared" si="69"/>
        <v>#DIV/0!</v>
      </c>
      <c r="EW7" t="e">
        <f t="shared" si="70"/>
        <v>#DIV/0!</v>
      </c>
      <c r="GN7" s="8"/>
      <c r="HJ7" s="17"/>
    </row>
    <row r="8" spans="1:218" hidden="1" x14ac:dyDescent="0.2">
      <c r="A8" t="s">
        <v>17</v>
      </c>
      <c r="B8" s="1">
        <f t="shared" si="71"/>
        <v>1952</v>
      </c>
      <c r="C8" s="52"/>
      <c r="D8" s="52"/>
      <c r="E8" s="52"/>
      <c r="F8" s="52"/>
      <c r="G8" s="52"/>
      <c r="H8" s="52"/>
      <c r="I8" s="52"/>
      <c r="J8" s="52"/>
      <c r="K8" s="52"/>
      <c r="L8" s="52"/>
      <c r="M8" s="52"/>
      <c r="N8" s="52"/>
      <c r="O8" s="52"/>
      <c r="P8" s="52"/>
      <c r="Q8" s="52"/>
      <c r="R8" s="52"/>
      <c r="S8" s="52"/>
      <c r="T8" s="52"/>
      <c r="U8" s="52"/>
      <c r="V8" s="52"/>
      <c r="W8" s="52"/>
      <c r="X8" s="52"/>
      <c r="Z8">
        <f t="shared" si="6"/>
        <v>0</v>
      </c>
      <c r="AA8">
        <f t="shared" si="7"/>
        <v>0</v>
      </c>
      <c r="AB8">
        <f t="shared" si="8"/>
        <v>0</v>
      </c>
      <c r="AC8">
        <f t="shared" si="9"/>
        <v>0</v>
      </c>
      <c r="AD8">
        <f t="shared" si="10"/>
        <v>0</v>
      </c>
      <c r="AE8">
        <f t="shared" si="11"/>
        <v>0</v>
      </c>
      <c r="AF8">
        <f t="shared" si="12"/>
        <v>0</v>
      </c>
      <c r="AG8">
        <f t="shared" si="13"/>
        <v>0</v>
      </c>
      <c r="AH8">
        <f t="shared" si="14"/>
        <v>0</v>
      </c>
      <c r="AI8">
        <f t="shared" si="15"/>
        <v>0</v>
      </c>
      <c r="AJ8">
        <f t="shared" si="16"/>
        <v>0</v>
      </c>
      <c r="AK8">
        <f t="shared" si="17"/>
        <v>0</v>
      </c>
      <c r="AL8">
        <f t="shared" si="18"/>
        <v>0</v>
      </c>
      <c r="AM8">
        <f t="shared" si="19"/>
        <v>0</v>
      </c>
      <c r="AN8">
        <f t="shared" si="20"/>
        <v>0</v>
      </c>
      <c r="AO8">
        <f t="shared" si="21"/>
        <v>0</v>
      </c>
      <c r="AP8">
        <f t="shared" si="22"/>
        <v>0</v>
      </c>
      <c r="AQ8">
        <f t="shared" si="23"/>
        <v>0</v>
      </c>
      <c r="AR8">
        <f t="shared" si="24"/>
        <v>0</v>
      </c>
      <c r="AS8">
        <f t="shared" si="25"/>
        <v>0</v>
      </c>
      <c r="AT8">
        <f t="shared" si="26"/>
        <v>0</v>
      </c>
      <c r="AX8">
        <v>1</v>
      </c>
      <c r="AY8">
        <v>1</v>
      </c>
      <c r="AZ8">
        <v>1</v>
      </c>
      <c r="BA8">
        <v>1</v>
      </c>
      <c r="BB8">
        <v>1</v>
      </c>
      <c r="BC8">
        <v>1</v>
      </c>
      <c r="BD8">
        <v>1</v>
      </c>
      <c r="BE8">
        <v>1</v>
      </c>
      <c r="BF8">
        <v>1</v>
      </c>
      <c r="BG8">
        <v>1</v>
      </c>
      <c r="BH8">
        <v>1</v>
      </c>
      <c r="BI8">
        <v>1</v>
      </c>
      <c r="BJ8">
        <v>1</v>
      </c>
      <c r="BK8">
        <v>1</v>
      </c>
      <c r="BL8">
        <v>1</v>
      </c>
      <c r="BM8">
        <v>1</v>
      </c>
      <c r="BN8">
        <v>1</v>
      </c>
      <c r="BO8">
        <v>1</v>
      </c>
      <c r="BP8">
        <v>1</v>
      </c>
      <c r="BQ8">
        <v>1</v>
      </c>
      <c r="BR8">
        <v>1</v>
      </c>
      <c r="CE8" s="52">
        <v>1</v>
      </c>
      <c r="CF8" s="132">
        <f t="shared" si="27"/>
        <v>1.2467804961390619E-6</v>
      </c>
      <c r="CG8" s="19"/>
      <c r="CH8" s="570">
        <f t="shared" si="28"/>
        <v>0</v>
      </c>
      <c r="DF8">
        <f t="shared" si="29"/>
        <v>0</v>
      </c>
      <c r="DG8">
        <f t="shared" si="30"/>
        <v>0</v>
      </c>
      <c r="DH8">
        <f t="shared" si="31"/>
        <v>0</v>
      </c>
      <c r="DI8">
        <f t="shared" si="32"/>
        <v>0</v>
      </c>
      <c r="DJ8">
        <f t="shared" si="33"/>
        <v>0</v>
      </c>
      <c r="DK8">
        <f t="shared" si="34"/>
        <v>0</v>
      </c>
      <c r="DL8">
        <f t="shared" si="35"/>
        <v>0</v>
      </c>
      <c r="DM8">
        <f t="shared" si="36"/>
        <v>0</v>
      </c>
      <c r="DN8">
        <f t="shared" si="37"/>
        <v>0</v>
      </c>
      <c r="DO8">
        <f t="shared" si="38"/>
        <v>0</v>
      </c>
      <c r="DP8">
        <f t="shared" si="39"/>
        <v>0</v>
      </c>
      <c r="DQ8">
        <f t="shared" si="40"/>
        <v>0</v>
      </c>
      <c r="DR8">
        <f t="shared" si="41"/>
        <v>0</v>
      </c>
      <c r="DS8">
        <f t="shared" si="42"/>
        <v>0</v>
      </c>
      <c r="DT8">
        <f t="shared" si="43"/>
        <v>0</v>
      </c>
      <c r="DU8">
        <f t="shared" si="44"/>
        <v>0</v>
      </c>
      <c r="DV8">
        <f t="shared" si="45"/>
        <v>0</v>
      </c>
      <c r="DW8">
        <f t="shared" si="46"/>
        <v>0</v>
      </c>
      <c r="DX8">
        <f t="shared" si="47"/>
        <v>0</v>
      </c>
      <c r="DY8">
        <f t="shared" si="48"/>
        <v>0</v>
      </c>
      <c r="DZ8">
        <f t="shared" si="49"/>
        <v>0</v>
      </c>
      <c r="EC8" t="e">
        <f t="shared" si="50"/>
        <v>#DIV/0!</v>
      </c>
      <c r="ED8" t="e">
        <f t="shared" si="51"/>
        <v>#DIV/0!</v>
      </c>
      <c r="EE8" t="e">
        <f t="shared" si="52"/>
        <v>#DIV/0!</v>
      </c>
      <c r="EF8" t="e">
        <f t="shared" si="53"/>
        <v>#DIV/0!</v>
      </c>
      <c r="EG8" t="e">
        <f t="shared" si="54"/>
        <v>#DIV/0!</v>
      </c>
      <c r="EH8" t="e">
        <f t="shared" si="55"/>
        <v>#DIV/0!</v>
      </c>
      <c r="EI8" t="e">
        <f t="shared" si="56"/>
        <v>#DIV/0!</v>
      </c>
      <c r="EJ8" t="e">
        <f t="shared" si="57"/>
        <v>#DIV/0!</v>
      </c>
      <c r="EK8" t="e">
        <f t="shared" si="58"/>
        <v>#DIV/0!</v>
      </c>
      <c r="EL8" t="e">
        <f t="shared" si="59"/>
        <v>#DIV/0!</v>
      </c>
      <c r="EM8" t="e">
        <f t="shared" si="60"/>
        <v>#DIV/0!</v>
      </c>
      <c r="EN8" t="e">
        <f t="shared" si="61"/>
        <v>#DIV/0!</v>
      </c>
      <c r="EO8" t="e">
        <f t="shared" si="62"/>
        <v>#DIV/0!</v>
      </c>
      <c r="EP8" t="e">
        <f t="shared" si="63"/>
        <v>#DIV/0!</v>
      </c>
      <c r="EQ8" t="e">
        <f t="shared" si="64"/>
        <v>#DIV/0!</v>
      </c>
      <c r="ER8" t="e">
        <f t="shared" si="65"/>
        <v>#DIV/0!</v>
      </c>
      <c r="ES8" t="e">
        <f t="shared" si="66"/>
        <v>#DIV/0!</v>
      </c>
      <c r="ET8" t="e">
        <f t="shared" si="67"/>
        <v>#DIV/0!</v>
      </c>
      <c r="EU8" t="e">
        <f t="shared" si="68"/>
        <v>#DIV/0!</v>
      </c>
      <c r="EV8" t="e">
        <f t="shared" si="69"/>
        <v>#DIV/0!</v>
      </c>
      <c r="EW8" t="e">
        <f t="shared" si="70"/>
        <v>#DIV/0!</v>
      </c>
      <c r="GN8" s="8"/>
      <c r="HJ8" s="17"/>
    </row>
    <row r="9" spans="1:218" hidden="1" x14ac:dyDescent="0.2">
      <c r="A9" t="s">
        <v>17</v>
      </c>
      <c r="B9" s="1">
        <f t="shared" si="71"/>
        <v>1953</v>
      </c>
      <c r="C9" s="52"/>
      <c r="D9" s="52"/>
      <c r="E9" s="52"/>
      <c r="F9" s="52"/>
      <c r="G9" s="52"/>
      <c r="H9" s="52"/>
      <c r="I9" s="52"/>
      <c r="J9" s="52"/>
      <c r="K9" s="52"/>
      <c r="L9" s="52"/>
      <c r="M9" s="52"/>
      <c r="N9" s="52"/>
      <c r="O9" s="52"/>
      <c r="P9" s="52"/>
      <c r="Q9" s="52"/>
      <c r="R9" s="52"/>
      <c r="S9" s="52"/>
      <c r="T9" s="52"/>
      <c r="U9" s="52"/>
      <c r="V9" s="52"/>
      <c r="W9" s="52"/>
      <c r="X9" s="52"/>
      <c r="Z9">
        <f t="shared" si="6"/>
        <v>0</v>
      </c>
      <c r="AA9">
        <f t="shared" si="7"/>
        <v>0</v>
      </c>
      <c r="AB9">
        <f t="shared" si="8"/>
        <v>0</v>
      </c>
      <c r="AC9">
        <f t="shared" si="9"/>
        <v>0</v>
      </c>
      <c r="AD9">
        <f t="shared" si="10"/>
        <v>0</v>
      </c>
      <c r="AE9">
        <f t="shared" si="11"/>
        <v>0</v>
      </c>
      <c r="AF9">
        <f t="shared" si="12"/>
        <v>0</v>
      </c>
      <c r="AG9">
        <f t="shared" si="13"/>
        <v>0</v>
      </c>
      <c r="AH9">
        <f t="shared" si="14"/>
        <v>0</v>
      </c>
      <c r="AI9">
        <f t="shared" si="15"/>
        <v>0</v>
      </c>
      <c r="AJ9">
        <f t="shared" si="16"/>
        <v>0</v>
      </c>
      <c r="AK9">
        <f t="shared" si="17"/>
        <v>0</v>
      </c>
      <c r="AL9">
        <f t="shared" si="18"/>
        <v>0</v>
      </c>
      <c r="AM9">
        <f t="shared" si="19"/>
        <v>0</v>
      </c>
      <c r="AN9">
        <f t="shared" si="20"/>
        <v>0</v>
      </c>
      <c r="AO9">
        <f t="shared" si="21"/>
        <v>0</v>
      </c>
      <c r="AP9">
        <f t="shared" si="22"/>
        <v>0</v>
      </c>
      <c r="AQ9">
        <f t="shared" si="23"/>
        <v>0</v>
      </c>
      <c r="AR9">
        <f t="shared" si="24"/>
        <v>0</v>
      </c>
      <c r="AS9">
        <f t="shared" si="25"/>
        <v>0</v>
      </c>
      <c r="AT9">
        <f t="shared" si="26"/>
        <v>0</v>
      </c>
      <c r="AX9">
        <v>1</v>
      </c>
      <c r="AY9">
        <v>1</v>
      </c>
      <c r="AZ9">
        <v>1</v>
      </c>
      <c r="BA9">
        <v>1</v>
      </c>
      <c r="BB9">
        <v>1</v>
      </c>
      <c r="BC9">
        <v>1</v>
      </c>
      <c r="BD9">
        <v>1</v>
      </c>
      <c r="BE9">
        <v>1</v>
      </c>
      <c r="BF9">
        <v>1</v>
      </c>
      <c r="BG9">
        <v>1</v>
      </c>
      <c r="BH9">
        <v>1</v>
      </c>
      <c r="BI9">
        <v>1</v>
      </c>
      <c r="BJ9">
        <v>1</v>
      </c>
      <c r="BK9">
        <v>1</v>
      </c>
      <c r="BL9">
        <v>1</v>
      </c>
      <c r="BM9">
        <v>1</v>
      </c>
      <c r="BN9">
        <v>1</v>
      </c>
      <c r="BO9">
        <v>1</v>
      </c>
      <c r="BP9">
        <v>1</v>
      </c>
      <c r="BQ9">
        <v>1</v>
      </c>
      <c r="BR9">
        <v>1</v>
      </c>
      <c r="CE9" s="52">
        <v>1</v>
      </c>
      <c r="CF9" s="132">
        <f t="shared" si="27"/>
        <v>1.2467804961390619E-6</v>
      </c>
      <c r="CG9" s="19"/>
      <c r="CH9" s="570">
        <f t="shared" si="28"/>
        <v>0</v>
      </c>
      <c r="DF9">
        <f t="shared" si="29"/>
        <v>0</v>
      </c>
      <c r="DG9">
        <f t="shared" si="30"/>
        <v>0</v>
      </c>
      <c r="DH9">
        <f t="shared" si="31"/>
        <v>0</v>
      </c>
      <c r="DI9">
        <f t="shared" si="32"/>
        <v>0</v>
      </c>
      <c r="DJ9">
        <f t="shared" si="33"/>
        <v>0</v>
      </c>
      <c r="DK9">
        <f t="shared" si="34"/>
        <v>0</v>
      </c>
      <c r="DL9">
        <f t="shared" si="35"/>
        <v>0</v>
      </c>
      <c r="DM9">
        <f t="shared" si="36"/>
        <v>0</v>
      </c>
      <c r="DN9">
        <f t="shared" si="37"/>
        <v>0</v>
      </c>
      <c r="DO9">
        <f t="shared" si="38"/>
        <v>0</v>
      </c>
      <c r="DP9">
        <f t="shared" si="39"/>
        <v>0</v>
      </c>
      <c r="DQ9">
        <f t="shared" si="40"/>
        <v>0</v>
      </c>
      <c r="DR9">
        <f t="shared" si="41"/>
        <v>0</v>
      </c>
      <c r="DS9">
        <f t="shared" si="42"/>
        <v>0</v>
      </c>
      <c r="DT9">
        <f t="shared" si="43"/>
        <v>0</v>
      </c>
      <c r="DU9">
        <f t="shared" si="44"/>
        <v>0</v>
      </c>
      <c r="DV9">
        <f t="shared" si="45"/>
        <v>0</v>
      </c>
      <c r="DW9">
        <f t="shared" si="46"/>
        <v>0</v>
      </c>
      <c r="DX9">
        <f t="shared" si="47"/>
        <v>0</v>
      </c>
      <c r="DY9">
        <f t="shared" si="48"/>
        <v>0</v>
      </c>
      <c r="DZ9">
        <f t="shared" si="49"/>
        <v>0</v>
      </c>
      <c r="EC9" t="e">
        <f t="shared" si="50"/>
        <v>#DIV/0!</v>
      </c>
      <c r="ED9" t="e">
        <f t="shared" si="51"/>
        <v>#DIV/0!</v>
      </c>
      <c r="EE9" t="e">
        <f t="shared" si="52"/>
        <v>#DIV/0!</v>
      </c>
      <c r="EF9" t="e">
        <f t="shared" si="53"/>
        <v>#DIV/0!</v>
      </c>
      <c r="EG9" t="e">
        <f t="shared" si="54"/>
        <v>#DIV/0!</v>
      </c>
      <c r="EH9" t="e">
        <f t="shared" si="55"/>
        <v>#DIV/0!</v>
      </c>
      <c r="EI9" t="e">
        <f t="shared" si="56"/>
        <v>#DIV/0!</v>
      </c>
      <c r="EJ9" t="e">
        <f t="shared" si="57"/>
        <v>#DIV/0!</v>
      </c>
      <c r="EK9" t="e">
        <f t="shared" si="58"/>
        <v>#DIV/0!</v>
      </c>
      <c r="EL9" t="e">
        <f t="shared" si="59"/>
        <v>#DIV/0!</v>
      </c>
      <c r="EM9" t="e">
        <f t="shared" si="60"/>
        <v>#DIV/0!</v>
      </c>
      <c r="EN9" t="e">
        <f t="shared" si="61"/>
        <v>#DIV/0!</v>
      </c>
      <c r="EO9" t="e">
        <f t="shared" si="62"/>
        <v>#DIV/0!</v>
      </c>
      <c r="EP9" t="e">
        <f t="shared" si="63"/>
        <v>#DIV/0!</v>
      </c>
      <c r="EQ9" t="e">
        <f t="shared" si="64"/>
        <v>#DIV/0!</v>
      </c>
      <c r="ER9" t="e">
        <f t="shared" si="65"/>
        <v>#DIV/0!</v>
      </c>
      <c r="ES9" t="e">
        <f t="shared" si="66"/>
        <v>#DIV/0!</v>
      </c>
      <c r="ET9" t="e">
        <f t="shared" si="67"/>
        <v>#DIV/0!</v>
      </c>
      <c r="EU9" t="e">
        <f t="shared" si="68"/>
        <v>#DIV/0!</v>
      </c>
      <c r="EV9" t="e">
        <f t="shared" si="69"/>
        <v>#DIV/0!</v>
      </c>
      <c r="EW9" t="e">
        <f t="shared" si="70"/>
        <v>#DIV/0!</v>
      </c>
      <c r="GL9" s="3"/>
      <c r="GN9" s="8"/>
      <c r="HJ9" s="17"/>
    </row>
    <row r="10" spans="1:218" hidden="1" x14ac:dyDescent="0.2">
      <c r="A10" t="s">
        <v>17</v>
      </c>
      <c r="B10" s="1">
        <f t="shared" si="71"/>
        <v>1954</v>
      </c>
      <c r="C10" s="52"/>
      <c r="D10" s="52"/>
      <c r="E10" s="52"/>
      <c r="F10" s="52"/>
      <c r="G10" s="52"/>
      <c r="H10" s="52"/>
      <c r="I10" s="52"/>
      <c r="J10" s="52"/>
      <c r="K10" s="52"/>
      <c r="L10" s="52"/>
      <c r="M10" s="52"/>
      <c r="N10" s="52"/>
      <c r="O10" s="52"/>
      <c r="P10" s="52"/>
      <c r="Q10" s="52"/>
      <c r="R10" s="52"/>
      <c r="S10" s="52"/>
      <c r="T10" s="52"/>
      <c r="U10" s="52"/>
      <c r="V10" s="52"/>
      <c r="W10" s="52"/>
      <c r="X10" s="52"/>
      <c r="Z10">
        <f t="shared" si="6"/>
        <v>0</v>
      </c>
      <c r="AA10">
        <f t="shared" si="7"/>
        <v>0</v>
      </c>
      <c r="AB10">
        <f t="shared" si="8"/>
        <v>0</v>
      </c>
      <c r="AC10">
        <f t="shared" si="9"/>
        <v>0</v>
      </c>
      <c r="AD10">
        <f t="shared" si="10"/>
        <v>0</v>
      </c>
      <c r="AE10">
        <f t="shared" si="11"/>
        <v>0</v>
      </c>
      <c r="AF10">
        <f t="shared" si="12"/>
        <v>0</v>
      </c>
      <c r="AG10">
        <f t="shared" si="13"/>
        <v>0</v>
      </c>
      <c r="AH10">
        <f t="shared" si="14"/>
        <v>0</v>
      </c>
      <c r="AI10">
        <f t="shared" si="15"/>
        <v>0</v>
      </c>
      <c r="AJ10">
        <f t="shared" si="16"/>
        <v>0</v>
      </c>
      <c r="AK10">
        <f t="shared" si="17"/>
        <v>0</v>
      </c>
      <c r="AL10">
        <f t="shared" si="18"/>
        <v>0</v>
      </c>
      <c r="AM10">
        <f t="shared" si="19"/>
        <v>0</v>
      </c>
      <c r="AN10">
        <f t="shared" si="20"/>
        <v>0</v>
      </c>
      <c r="AO10">
        <f t="shared" si="21"/>
        <v>0</v>
      </c>
      <c r="AP10">
        <f t="shared" si="22"/>
        <v>0</v>
      </c>
      <c r="AQ10">
        <f t="shared" si="23"/>
        <v>0</v>
      </c>
      <c r="AR10">
        <f t="shared" si="24"/>
        <v>0</v>
      </c>
      <c r="AS10">
        <f t="shared" si="25"/>
        <v>0</v>
      </c>
      <c r="AT10">
        <f t="shared" si="26"/>
        <v>0</v>
      </c>
      <c r="AX10">
        <v>1</v>
      </c>
      <c r="AY10">
        <v>1</v>
      </c>
      <c r="AZ10">
        <v>1</v>
      </c>
      <c r="BA10">
        <v>1</v>
      </c>
      <c r="BB10">
        <v>1</v>
      </c>
      <c r="BC10">
        <v>1</v>
      </c>
      <c r="BD10">
        <v>1</v>
      </c>
      <c r="BE10">
        <v>1</v>
      </c>
      <c r="BF10">
        <v>1</v>
      </c>
      <c r="BG10">
        <v>1</v>
      </c>
      <c r="BH10">
        <v>1</v>
      </c>
      <c r="BI10">
        <v>1</v>
      </c>
      <c r="BJ10">
        <v>1</v>
      </c>
      <c r="BK10">
        <v>1</v>
      </c>
      <c r="BL10">
        <v>1</v>
      </c>
      <c r="BM10">
        <v>1</v>
      </c>
      <c r="BN10">
        <v>1</v>
      </c>
      <c r="BO10">
        <v>1</v>
      </c>
      <c r="BP10">
        <v>1</v>
      </c>
      <c r="BQ10">
        <v>1</v>
      </c>
      <c r="BR10">
        <v>1</v>
      </c>
      <c r="CE10" s="52">
        <v>1</v>
      </c>
      <c r="CF10" s="132">
        <f t="shared" si="27"/>
        <v>1.2467804961390619E-6</v>
      </c>
      <c r="CG10" s="19"/>
      <c r="CH10" s="570">
        <f t="shared" si="28"/>
        <v>0</v>
      </c>
      <c r="DF10">
        <f t="shared" si="29"/>
        <v>0</v>
      </c>
      <c r="DG10">
        <f t="shared" si="30"/>
        <v>0</v>
      </c>
      <c r="DH10">
        <f t="shared" si="31"/>
        <v>0</v>
      </c>
      <c r="DI10">
        <f t="shared" si="32"/>
        <v>0</v>
      </c>
      <c r="DJ10">
        <f t="shared" si="33"/>
        <v>0</v>
      </c>
      <c r="DK10">
        <f t="shared" si="34"/>
        <v>0</v>
      </c>
      <c r="DL10">
        <f t="shared" si="35"/>
        <v>0</v>
      </c>
      <c r="DM10">
        <f t="shared" si="36"/>
        <v>0</v>
      </c>
      <c r="DN10">
        <f t="shared" si="37"/>
        <v>0</v>
      </c>
      <c r="DO10">
        <f t="shared" si="38"/>
        <v>0</v>
      </c>
      <c r="DP10">
        <f t="shared" si="39"/>
        <v>0</v>
      </c>
      <c r="DQ10">
        <f t="shared" si="40"/>
        <v>0</v>
      </c>
      <c r="DR10">
        <f t="shared" si="41"/>
        <v>0</v>
      </c>
      <c r="DS10">
        <f t="shared" si="42"/>
        <v>0</v>
      </c>
      <c r="DT10">
        <f t="shared" si="43"/>
        <v>0</v>
      </c>
      <c r="DU10">
        <f t="shared" si="44"/>
        <v>0</v>
      </c>
      <c r="DV10">
        <f t="shared" si="45"/>
        <v>0</v>
      </c>
      <c r="DW10">
        <f t="shared" si="46"/>
        <v>0</v>
      </c>
      <c r="DX10">
        <f t="shared" si="47"/>
        <v>0</v>
      </c>
      <c r="DY10">
        <f t="shared" si="48"/>
        <v>0</v>
      </c>
      <c r="DZ10">
        <f t="shared" si="49"/>
        <v>0</v>
      </c>
      <c r="EC10" t="e">
        <f t="shared" si="50"/>
        <v>#DIV/0!</v>
      </c>
      <c r="ED10" t="e">
        <f t="shared" si="51"/>
        <v>#DIV/0!</v>
      </c>
      <c r="EE10" t="e">
        <f t="shared" si="52"/>
        <v>#DIV/0!</v>
      </c>
      <c r="EF10" t="e">
        <f t="shared" si="53"/>
        <v>#DIV/0!</v>
      </c>
      <c r="EG10" t="e">
        <f t="shared" si="54"/>
        <v>#DIV/0!</v>
      </c>
      <c r="EH10" t="e">
        <f t="shared" si="55"/>
        <v>#DIV/0!</v>
      </c>
      <c r="EI10" t="e">
        <f t="shared" si="56"/>
        <v>#DIV/0!</v>
      </c>
      <c r="EJ10" t="e">
        <f t="shared" si="57"/>
        <v>#DIV/0!</v>
      </c>
      <c r="EK10" t="e">
        <f t="shared" si="58"/>
        <v>#DIV/0!</v>
      </c>
      <c r="EL10" t="e">
        <f t="shared" si="59"/>
        <v>#DIV/0!</v>
      </c>
      <c r="EM10" t="e">
        <f t="shared" si="60"/>
        <v>#DIV/0!</v>
      </c>
      <c r="EN10" t="e">
        <f t="shared" si="61"/>
        <v>#DIV/0!</v>
      </c>
      <c r="EO10" t="e">
        <f t="shared" si="62"/>
        <v>#DIV/0!</v>
      </c>
      <c r="EP10" t="e">
        <f t="shared" si="63"/>
        <v>#DIV/0!</v>
      </c>
      <c r="EQ10" t="e">
        <f t="shared" si="64"/>
        <v>#DIV/0!</v>
      </c>
      <c r="ER10" t="e">
        <f t="shared" si="65"/>
        <v>#DIV/0!</v>
      </c>
      <c r="ES10" t="e">
        <f t="shared" si="66"/>
        <v>#DIV/0!</v>
      </c>
      <c r="ET10" t="e">
        <f t="shared" si="67"/>
        <v>#DIV/0!</v>
      </c>
      <c r="EU10" t="e">
        <f t="shared" si="68"/>
        <v>#DIV/0!</v>
      </c>
      <c r="EV10" t="e">
        <f t="shared" si="69"/>
        <v>#DIV/0!</v>
      </c>
      <c r="EW10" t="e">
        <f t="shared" si="70"/>
        <v>#DIV/0!</v>
      </c>
      <c r="GL10" s="3"/>
      <c r="GN10" s="8"/>
      <c r="HJ10" s="17"/>
    </row>
    <row r="11" spans="1:218" hidden="1" x14ac:dyDescent="0.2">
      <c r="A11" t="s">
        <v>17</v>
      </c>
      <c r="B11" s="1">
        <f t="shared" si="71"/>
        <v>1955</v>
      </c>
      <c r="C11" s="52"/>
      <c r="D11" s="52"/>
      <c r="E11" s="52"/>
      <c r="F11" s="52"/>
      <c r="G11" s="52"/>
      <c r="H11" s="52"/>
      <c r="I11" s="52"/>
      <c r="J11" s="52"/>
      <c r="K11" s="52"/>
      <c r="L11" s="52"/>
      <c r="M11" s="52"/>
      <c r="N11" s="52"/>
      <c r="O11" s="52"/>
      <c r="P11" s="52"/>
      <c r="Q11" s="52"/>
      <c r="R11" s="52"/>
      <c r="S11" s="52"/>
      <c r="T11" s="52"/>
      <c r="U11" s="52"/>
      <c r="V11" s="52"/>
      <c r="W11" s="52"/>
      <c r="X11" s="52"/>
      <c r="Z11">
        <f t="shared" si="6"/>
        <v>0</v>
      </c>
      <c r="AA11">
        <f t="shared" si="7"/>
        <v>0</v>
      </c>
      <c r="AB11">
        <f t="shared" si="8"/>
        <v>0</v>
      </c>
      <c r="AC11">
        <f t="shared" si="9"/>
        <v>0</v>
      </c>
      <c r="AD11">
        <f t="shared" si="10"/>
        <v>0</v>
      </c>
      <c r="AE11">
        <f t="shared" si="11"/>
        <v>0</v>
      </c>
      <c r="AF11">
        <f t="shared" si="12"/>
        <v>0</v>
      </c>
      <c r="AG11">
        <f t="shared" si="13"/>
        <v>0</v>
      </c>
      <c r="AH11">
        <f t="shared" si="14"/>
        <v>0</v>
      </c>
      <c r="AI11">
        <f t="shared" si="15"/>
        <v>0</v>
      </c>
      <c r="AJ11">
        <f t="shared" si="16"/>
        <v>0</v>
      </c>
      <c r="AK11">
        <f t="shared" si="17"/>
        <v>0</v>
      </c>
      <c r="AL11">
        <f t="shared" si="18"/>
        <v>0</v>
      </c>
      <c r="AM11">
        <f t="shared" si="19"/>
        <v>0</v>
      </c>
      <c r="AN11">
        <f t="shared" si="20"/>
        <v>0</v>
      </c>
      <c r="AO11">
        <f t="shared" si="21"/>
        <v>0</v>
      </c>
      <c r="AP11">
        <f t="shared" si="22"/>
        <v>0</v>
      </c>
      <c r="AQ11">
        <f t="shared" si="23"/>
        <v>0</v>
      </c>
      <c r="AR11">
        <f t="shared" si="24"/>
        <v>0</v>
      </c>
      <c r="AS11">
        <f t="shared" si="25"/>
        <v>0</v>
      </c>
      <c r="AT11">
        <f t="shared" si="26"/>
        <v>0</v>
      </c>
      <c r="AX11">
        <v>1</v>
      </c>
      <c r="AY11">
        <v>1</v>
      </c>
      <c r="AZ11">
        <v>1</v>
      </c>
      <c r="BA11">
        <v>1</v>
      </c>
      <c r="BB11">
        <v>1</v>
      </c>
      <c r="BC11">
        <v>1</v>
      </c>
      <c r="BD11">
        <v>1</v>
      </c>
      <c r="BE11">
        <v>1</v>
      </c>
      <c r="BF11">
        <v>1</v>
      </c>
      <c r="BG11">
        <v>1</v>
      </c>
      <c r="BH11">
        <v>1</v>
      </c>
      <c r="BI11">
        <v>1</v>
      </c>
      <c r="BJ11">
        <v>1</v>
      </c>
      <c r="BK11">
        <v>1</v>
      </c>
      <c r="BL11">
        <v>1</v>
      </c>
      <c r="BM11">
        <v>1</v>
      </c>
      <c r="BN11">
        <v>1</v>
      </c>
      <c r="BO11">
        <v>1</v>
      </c>
      <c r="BP11">
        <v>1</v>
      </c>
      <c r="BQ11">
        <v>1</v>
      </c>
      <c r="BR11">
        <v>1</v>
      </c>
      <c r="CE11" s="52">
        <v>1</v>
      </c>
      <c r="CF11" s="132">
        <f t="shared" si="27"/>
        <v>1.2467804961390619E-6</v>
      </c>
      <c r="CG11" s="19"/>
      <c r="CH11" s="570">
        <f t="shared" si="28"/>
        <v>0</v>
      </c>
      <c r="DF11">
        <f t="shared" si="29"/>
        <v>0</v>
      </c>
      <c r="DG11">
        <f t="shared" si="30"/>
        <v>0</v>
      </c>
      <c r="DH11">
        <f t="shared" si="31"/>
        <v>0</v>
      </c>
      <c r="DI11">
        <f t="shared" si="32"/>
        <v>0</v>
      </c>
      <c r="DJ11">
        <f t="shared" si="33"/>
        <v>0</v>
      </c>
      <c r="DK11">
        <f t="shared" si="34"/>
        <v>0</v>
      </c>
      <c r="DL11">
        <f t="shared" si="35"/>
        <v>0</v>
      </c>
      <c r="DM11">
        <f t="shared" si="36"/>
        <v>0</v>
      </c>
      <c r="DN11">
        <f t="shared" si="37"/>
        <v>0</v>
      </c>
      <c r="DO11">
        <f t="shared" si="38"/>
        <v>0</v>
      </c>
      <c r="DP11">
        <f t="shared" si="39"/>
        <v>0</v>
      </c>
      <c r="DQ11">
        <f t="shared" si="40"/>
        <v>0</v>
      </c>
      <c r="DR11">
        <f t="shared" si="41"/>
        <v>0</v>
      </c>
      <c r="DS11">
        <f t="shared" si="42"/>
        <v>0</v>
      </c>
      <c r="DT11">
        <f t="shared" si="43"/>
        <v>0</v>
      </c>
      <c r="DU11">
        <f t="shared" si="44"/>
        <v>0</v>
      </c>
      <c r="DV11">
        <f t="shared" si="45"/>
        <v>0</v>
      </c>
      <c r="DW11">
        <f t="shared" si="46"/>
        <v>0</v>
      </c>
      <c r="DX11">
        <f t="shared" si="47"/>
        <v>0</v>
      </c>
      <c r="DY11">
        <f t="shared" si="48"/>
        <v>0</v>
      </c>
      <c r="DZ11">
        <f t="shared" si="49"/>
        <v>0</v>
      </c>
      <c r="EC11" t="e">
        <f t="shared" si="50"/>
        <v>#DIV/0!</v>
      </c>
      <c r="ED11" t="e">
        <f t="shared" si="51"/>
        <v>#DIV/0!</v>
      </c>
      <c r="EE11" t="e">
        <f t="shared" si="52"/>
        <v>#DIV/0!</v>
      </c>
      <c r="EF11" t="e">
        <f t="shared" si="53"/>
        <v>#DIV/0!</v>
      </c>
      <c r="EG11" t="e">
        <f t="shared" si="54"/>
        <v>#DIV/0!</v>
      </c>
      <c r="EH11" t="e">
        <f t="shared" si="55"/>
        <v>#DIV/0!</v>
      </c>
      <c r="EI11" t="e">
        <f t="shared" si="56"/>
        <v>#DIV/0!</v>
      </c>
      <c r="EJ11" t="e">
        <f t="shared" si="57"/>
        <v>#DIV/0!</v>
      </c>
      <c r="EK11" t="e">
        <f t="shared" si="58"/>
        <v>#DIV/0!</v>
      </c>
      <c r="EL11" t="e">
        <f t="shared" si="59"/>
        <v>#DIV/0!</v>
      </c>
      <c r="EM11" t="e">
        <f t="shared" si="60"/>
        <v>#DIV/0!</v>
      </c>
      <c r="EN11" t="e">
        <f t="shared" si="61"/>
        <v>#DIV/0!</v>
      </c>
      <c r="EO11" t="e">
        <f t="shared" si="62"/>
        <v>#DIV/0!</v>
      </c>
      <c r="EP11" t="e">
        <f t="shared" si="63"/>
        <v>#DIV/0!</v>
      </c>
      <c r="EQ11" t="e">
        <f t="shared" si="64"/>
        <v>#DIV/0!</v>
      </c>
      <c r="ER11" t="e">
        <f t="shared" si="65"/>
        <v>#DIV/0!</v>
      </c>
      <c r="ES11" t="e">
        <f t="shared" si="66"/>
        <v>#DIV/0!</v>
      </c>
      <c r="ET11" t="e">
        <f t="shared" si="67"/>
        <v>#DIV/0!</v>
      </c>
      <c r="EU11" t="e">
        <f t="shared" si="68"/>
        <v>#DIV/0!</v>
      </c>
      <c r="EV11" t="e">
        <f t="shared" si="69"/>
        <v>#DIV/0!</v>
      </c>
      <c r="EW11" t="e">
        <f t="shared" si="70"/>
        <v>#DIV/0!</v>
      </c>
      <c r="GL11" s="3"/>
      <c r="GN11" s="8"/>
      <c r="HJ11" s="17"/>
    </row>
    <row r="12" spans="1:218" hidden="1" x14ac:dyDescent="0.2">
      <c r="A12" t="s">
        <v>17</v>
      </c>
      <c r="B12" s="1">
        <f t="shared" si="71"/>
        <v>1956</v>
      </c>
      <c r="C12" s="52"/>
      <c r="D12" s="52"/>
      <c r="E12" s="52"/>
      <c r="F12" s="52"/>
      <c r="G12" s="52"/>
      <c r="H12" s="52"/>
      <c r="I12" s="52"/>
      <c r="J12" s="52"/>
      <c r="K12" s="52"/>
      <c r="L12" s="52"/>
      <c r="M12" s="52"/>
      <c r="N12" s="52"/>
      <c r="O12" s="52"/>
      <c r="P12" s="52"/>
      <c r="Q12" s="52"/>
      <c r="R12" s="52"/>
      <c r="S12" s="52"/>
      <c r="T12" s="52"/>
      <c r="U12" s="52"/>
      <c r="V12" s="52"/>
      <c r="W12" s="52"/>
      <c r="X12" s="52"/>
      <c r="Z12">
        <f t="shared" si="6"/>
        <v>0</v>
      </c>
      <c r="AA12">
        <f t="shared" si="7"/>
        <v>0</v>
      </c>
      <c r="AB12">
        <f t="shared" si="8"/>
        <v>0</v>
      </c>
      <c r="AC12">
        <f t="shared" si="9"/>
        <v>0</v>
      </c>
      <c r="AD12">
        <f t="shared" si="10"/>
        <v>0</v>
      </c>
      <c r="AE12">
        <f t="shared" si="11"/>
        <v>0</v>
      </c>
      <c r="AF12">
        <f t="shared" si="12"/>
        <v>0</v>
      </c>
      <c r="AG12">
        <f t="shared" si="13"/>
        <v>0</v>
      </c>
      <c r="AH12">
        <f t="shared" si="14"/>
        <v>0</v>
      </c>
      <c r="AI12">
        <f t="shared" si="15"/>
        <v>0</v>
      </c>
      <c r="AJ12">
        <f t="shared" si="16"/>
        <v>0</v>
      </c>
      <c r="AK12">
        <f t="shared" si="17"/>
        <v>0</v>
      </c>
      <c r="AL12">
        <f t="shared" si="18"/>
        <v>0</v>
      </c>
      <c r="AM12">
        <f t="shared" si="19"/>
        <v>0</v>
      </c>
      <c r="AN12">
        <f t="shared" si="20"/>
        <v>0</v>
      </c>
      <c r="AO12">
        <f t="shared" si="21"/>
        <v>0</v>
      </c>
      <c r="AP12">
        <f t="shared" si="22"/>
        <v>0</v>
      </c>
      <c r="AQ12">
        <f t="shared" si="23"/>
        <v>0</v>
      </c>
      <c r="AR12">
        <f t="shared" si="24"/>
        <v>0</v>
      </c>
      <c r="AS12">
        <f t="shared" si="25"/>
        <v>0</v>
      </c>
      <c r="AT12">
        <f t="shared" si="26"/>
        <v>0</v>
      </c>
      <c r="AX12">
        <v>1</v>
      </c>
      <c r="AY12">
        <v>1</v>
      </c>
      <c r="AZ12">
        <v>1</v>
      </c>
      <c r="BA12">
        <v>1</v>
      </c>
      <c r="BB12">
        <v>1</v>
      </c>
      <c r="BC12">
        <v>1</v>
      </c>
      <c r="BD12">
        <v>1</v>
      </c>
      <c r="BE12">
        <v>1</v>
      </c>
      <c r="BF12">
        <v>1</v>
      </c>
      <c r="BG12">
        <v>1</v>
      </c>
      <c r="BH12">
        <v>1</v>
      </c>
      <c r="BI12">
        <v>1</v>
      </c>
      <c r="BJ12">
        <v>1</v>
      </c>
      <c r="BK12">
        <v>1</v>
      </c>
      <c r="BL12">
        <v>1</v>
      </c>
      <c r="BM12">
        <v>1</v>
      </c>
      <c r="BN12">
        <v>1</v>
      </c>
      <c r="BO12">
        <v>1</v>
      </c>
      <c r="BP12">
        <v>1</v>
      </c>
      <c r="BQ12">
        <v>1</v>
      </c>
      <c r="BR12">
        <v>1</v>
      </c>
      <c r="CE12" s="52">
        <v>1</v>
      </c>
      <c r="CF12" s="132">
        <f t="shared" si="27"/>
        <v>1.2467804961390619E-6</v>
      </c>
      <c r="CG12" s="19"/>
      <c r="CH12" s="570">
        <f t="shared" si="28"/>
        <v>0</v>
      </c>
      <c r="DF12">
        <f t="shared" si="29"/>
        <v>0</v>
      </c>
      <c r="DG12">
        <f t="shared" si="30"/>
        <v>0</v>
      </c>
      <c r="DH12">
        <f t="shared" si="31"/>
        <v>0</v>
      </c>
      <c r="DI12">
        <f t="shared" si="32"/>
        <v>0</v>
      </c>
      <c r="DJ12">
        <f t="shared" si="33"/>
        <v>0</v>
      </c>
      <c r="DK12">
        <f t="shared" si="34"/>
        <v>0</v>
      </c>
      <c r="DL12">
        <f t="shared" si="35"/>
        <v>0</v>
      </c>
      <c r="DM12">
        <f t="shared" si="36"/>
        <v>0</v>
      </c>
      <c r="DN12">
        <f t="shared" si="37"/>
        <v>0</v>
      </c>
      <c r="DO12">
        <f t="shared" si="38"/>
        <v>0</v>
      </c>
      <c r="DP12">
        <f t="shared" si="39"/>
        <v>0</v>
      </c>
      <c r="DQ12">
        <f t="shared" si="40"/>
        <v>0</v>
      </c>
      <c r="DR12">
        <f t="shared" si="41"/>
        <v>0</v>
      </c>
      <c r="DS12">
        <f t="shared" si="42"/>
        <v>0</v>
      </c>
      <c r="DT12">
        <f t="shared" si="43"/>
        <v>0</v>
      </c>
      <c r="DU12">
        <f t="shared" si="44"/>
        <v>0</v>
      </c>
      <c r="DV12">
        <f t="shared" si="45"/>
        <v>0</v>
      </c>
      <c r="DW12">
        <f t="shared" si="46"/>
        <v>0</v>
      </c>
      <c r="DX12">
        <f t="shared" si="47"/>
        <v>0</v>
      </c>
      <c r="DY12">
        <f t="shared" si="48"/>
        <v>0</v>
      </c>
      <c r="DZ12">
        <f t="shared" si="49"/>
        <v>0</v>
      </c>
      <c r="EC12" t="e">
        <f t="shared" si="50"/>
        <v>#DIV/0!</v>
      </c>
      <c r="ED12" t="e">
        <f t="shared" si="51"/>
        <v>#DIV/0!</v>
      </c>
      <c r="EE12" t="e">
        <f t="shared" si="52"/>
        <v>#DIV/0!</v>
      </c>
      <c r="EF12" t="e">
        <f t="shared" si="53"/>
        <v>#DIV/0!</v>
      </c>
      <c r="EG12" t="e">
        <f t="shared" si="54"/>
        <v>#DIV/0!</v>
      </c>
      <c r="EH12" t="e">
        <f t="shared" si="55"/>
        <v>#DIV/0!</v>
      </c>
      <c r="EI12" t="e">
        <f t="shared" si="56"/>
        <v>#DIV/0!</v>
      </c>
      <c r="EJ12" t="e">
        <f t="shared" si="57"/>
        <v>#DIV/0!</v>
      </c>
      <c r="EK12" t="e">
        <f t="shared" si="58"/>
        <v>#DIV/0!</v>
      </c>
      <c r="EL12" t="e">
        <f t="shared" si="59"/>
        <v>#DIV/0!</v>
      </c>
      <c r="EM12" t="e">
        <f t="shared" si="60"/>
        <v>#DIV/0!</v>
      </c>
      <c r="EN12" t="e">
        <f t="shared" si="61"/>
        <v>#DIV/0!</v>
      </c>
      <c r="EO12" t="e">
        <f t="shared" si="62"/>
        <v>#DIV/0!</v>
      </c>
      <c r="EP12" t="e">
        <f t="shared" si="63"/>
        <v>#DIV/0!</v>
      </c>
      <c r="EQ12" t="e">
        <f t="shared" si="64"/>
        <v>#DIV/0!</v>
      </c>
      <c r="ER12" t="e">
        <f t="shared" si="65"/>
        <v>#DIV/0!</v>
      </c>
      <c r="ES12" t="e">
        <f t="shared" si="66"/>
        <v>#DIV/0!</v>
      </c>
      <c r="ET12" t="e">
        <f t="shared" si="67"/>
        <v>#DIV/0!</v>
      </c>
      <c r="EU12" t="e">
        <f t="shared" si="68"/>
        <v>#DIV/0!</v>
      </c>
      <c r="EV12" t="e">
        <f t="shared" si="69"/>
        <v>#DIV/0!</v>
      </c>
      <c r="EW12" t="e">
        <f t="shared" si="70"/>
        <v>#DIV/0!</v>
      </c>
      <c r="GL12" s="3"/>
      <c r="GN12" s="8"/>
      <c r="HJ12" s="17"/>
    </row>
    <row r="13" spans="1:218" hidden="1" x14ac:dyDescent="0.2">
      <c r="A13" t="s">
        <v>17</v>
      </c>
      <c r="B13" s="1">
        <f t="shared" si="71"/>
        <v>1957</v>
      </c>
      <c r="C13" s="52"/>
      <c r="D13" s="52"/>
      <c r="E13" s="52"/>
      <c r="F13" s="52"/>
      <c r="G13" s="52"/>
      <c r="H13" s="52"/>
      <c r="I13" s="52"/>
      <c r="J13" s="52"/>
      <c r="K13" s="52"/>
      <c r="L13" s="52"/>
      <c r="M13" s="52"/>
      <c r="N13" s="52"/>
      <c r="O13" s="52"/>
      <c r="P13" s="52"/>
      <c r="Q13" s="52"/>
      <c r="R13" s="52"/>
      <c r="S13" s="52"/>
      <c r="T13" s="52"/>
      <c r="U13" s="52"/>
      <c r="V13" s="52"/>
      <c r="W13" s="52"/>
      <c r="X13" s="52"/>
      <c r="Z13">
        <f t="shared" si="6"/>
        <v>0</v>
      </c>
      <c r="AA13">
        <f t="shared" si="7"/>
        <v>0</v>
      </c>
      <c r="AB13">
        <f t="shared" si="8"/>
        <v>0</v>
      </c>
      <c r="AC13">
        <f t="shared" si="9"/>
        <v>0</v>
      </c>
      <c r="AD13">
        <f t="shared" si="10"/>
        <v>0</v>
      </c>
      <c r="AE13">
        <f t="shared" si="11"/>
        <v>0</v>
      </c>
      <c r="AF13">
        <f t="shared" si="12"/>
        <v>0</v>
      </c>
      <c r="AG13">
        <f t="shared" si="13"/>
        <v>0</v>
      </c>
      <c r="AH13">
        <f t="shared" si="14"/>
        <v>0</v>
      </c>
      <c r="AI13">
        <f t="shared" si="15"/>
        <v>0</v>
      </c>
      <c r="AJ13">
        <f t="shared" si="16"/>
        <v>0</v>
      </c>
      <c r="AK13">
        <f t="shared" si="17"/>
        <v>0</v>
      </c>
      <c r="AL13">
        <f t="shared" si="18"/>
        <v>0</v>
      </c>
      <c r="AM13">
        <f t="shared" si="19"/>
        <v>0</v>
      </c>
      <c r="AN13">
        <f t="shared" si="20"/>
        <v>0</v>
      </c>
      <c r="AO13">
        <f t="shared" si="21"/>
        <v>0</v>
      </c>
      <c r="AP13">
        <f t="shared" si="22"/>
        <v>0</v>
      </c>
      <c r="AQ13">
        <f t="shared" si="23"/>
        <v>0</v>
      </c>
      <c r="AR13">
        <f t="shared" si="24"/>
        <v>0</v>
      </c>
      <c r="AS13">
        <f t="shared" si="25"/>
        <v>0</v>
      </c>
      <c r="AT13">
        <f t="shared" si="26"/>
        <v>0</v>
      </c>
      <c r="AX13">
        <v>1</v>
      </c>
      <c r="AY13">
        <v>1</v>
      </c>
      <c r="AZ13">
        <v>1</v>
      </c>
      <c r="BA13">
        <v>1</v>
      </c>
      <c r="BB13">
        <v>1</v>
      </c>
      <c r="BC13">
        <v>1</v>
      </c>
      <c r="BD13">
        <v>1</v>
      </c>
      <c r="BE13">
        <v>1</v>
      </c>
      <c r="BF13">
        <v>1</v>
      </c>
      <c r="BG13">
        <v>1</v>
      </c>
      <c r="BH13">
        <v>1</v>
      </c>
      <c r="BI13">
        <v>1</v>
      </c>
      <c r="BJ13">
        <v>1</v>
      </c>
      <c r="BK13">
        <v>1</v>
      </c>
      <c r="BL13">
        <v>1</v>
      </c>
      <c r="BM13">
        <v>1</v>
      </c>
      <c r="BN13">
        <v>1</v>
      </c>
      <c r="BO13">
        <v>1</v>
      </c>
      <c r="BP13">
        <v>1</v>
      </c>
      <c r="BQ13">
        <v>1</v>
      </c>
      <c r="BR13">
        <v>1</v>
      </c>
      <c r="CE13" s="52">
        <v>1</v>
      </c>
      <c r="CF13" s="132">
        <f t="shared" si="27"/>
        <v>1.2467804961390619E-6</v>
      </c>
      <c r="CG13" s="19"/>
      <c r="CH13" s="570">
        <f t="shared" si="28"/>
        <v>0</v>
      </c>
      <c r="DF13">
        <f t="shared" si="29"/>
        <v>0</v>
      </c>
      <c r="DG13">
        <f t="shared" si="30"/>
        <v>0</v>
      </c>
      <c r="DH13">
        <f t="shared" si="31"/>
        <v>0</v>
      </c>
      <c r="DI13">
        <f t="shared" si="32"/>
        <v>0</v>
      </c>
      <c r="DJ13">
        <f t="shared" si="33"/>
        <v>0</v>
      </c>
      <c r="DK13">
        <f t="shared" si="34"/>
        <v>0</v>
      </c>
      <c r="DL13">
        <f t="shared" si="35"/>
        <v>0</v>
      </c>
      <c r="DM13">
        <f t="shared" si="36"/>
        <v>0</v>
      </c>
      <c r="DN13">
        <f t="shared" si="37"/>
        <v>0</v>
      </c>
      <c r="DO13">
        <f t="shared" si="38"/>
        <v>0</v>
      </c>
      <c r="DP13">
        <f t="shared" si="39"/>
        <v>0</v>
      </c>
      <c r="DQ13">
        <f t="shared" si="40"/>
        <v>0</v>
      </c>
      <c r="DR13">
        <f t="shared" si="41"/>
        <v>0</v>
      </c>
      <c r="DS13">
        <f t="shared" si="42"/>
        <v>0</v>
      </c>
      <c r="DT13">
        <f t="shared" si="43"/>
        <v>0</v>
      </c>
      <c r="DU13">
        <f t="shared" si="44"/>
        <v>0</v>
      </c>
      <c r="DV13">
        <f t="shared" si="45"/>
        <v>0</v>
      </c>
      <c r="DW13">
        <f t="shared" si="46"/>
        <v>0</v>
      </c>
      <c r="DX13">
        <f t="shared" si="47"/>
        <v>0</v>
      </c>
      <c r="DY13">
        <f t="shared" si="48"/>
        <v>0</v>
      </c>
      <c r="DZ13">
        <f t="shared" si="49"/>
        <v>0</v>
      </c>
      <c r="EC13" t="e">
        <f t="shared" si="50"/>
        <v>#DIV/0!</v>
      </c>
      <c r="ED13" t="e">
        <f t="shared" si="51"/>
        <v>#DIV/0!</v>
      </c>
      <c r="EE13" t="e">
        <f t="shared" si="52"/>
        <v>#DIV/0!</v>
      </c>
      <c r="EF13" t="e">
        <f t="shared" si="53"/>
        <v>#DIV/0!</v>
      </c>
      <c r="EG13" t="e">
        <f t="shared" si="54"/>
        <v>#DIV/0!</v>
      </c>
      <c r="EH13" t="e">
        <f t="shared" si="55"/>
        <v>#DIV/0!</v>
      </c>
      <c r="EI13" t="e">
        <f t="shared" si="56"/>
        <v>#DIV/0!</v>
      </c>
      <c r="EJ13" t="e">
        <f t="shared" si="57"/>
        <v>#DIV/0!</v>
      </c>
      <c r="EK13" t="e">
        <f t="shared" si="58"/>
        <v>#DIV/0!</v>
      </c>
      <c r="EL13" t="e">
        <f t="shared" si="59"/>
        <v>#DIV/0!</v>
      </c>
      <c r="EM13" t="e">
        <f t="shared" si="60"/>
        <v>#DIV/0!</v>
      </c>
      <c r="EN13" t="e">
        <f t="shared" si="61"/>
        <v>#DIV/0!</v>
      </c>
      <c r="EO13" t="e">
        <f t="shared" si="62"/>
        <v>#DIV/0!</v>
      </c>
      <c r="EP13" t="e">
        <f t="shared" si="63"/>
        <v>#DIV/0!</v>
      </c>
      <c r="EQ13" t="e">
        <f t="shared" si="64"/>
        <v>#DIV/0!</v>
      </c>
      <c r="ER13" t="e">
        <f t="shared" si="65"/>
        <v>#DIV/0!</v>
      </c>
      <c r="ES13" t="e">
        <f t="shared" si="66"/>
        <v>#DIV/0!</v>
      </c>
      <c r="ET13" t="e">
        <f t="shared" si="67"/>
        <v>#DIV/0!</v>
      </c>
      <c r="EU13" t="e">
        <f t="shared" si="68"/>
        <v>#DIV/0!</v>
      </c>
      <c r="EV13" t="e">
        <f t="shared" si="69"/>
        <v>#DIV/0!</v>
      </c>
      <c r="EW13" t="e">
        <f t="shared" si="70"/>
        <v>#DIV/0!</v>
      </c>
      <c r="GL13" s="3"/>
      <c r="GN13" s="8"/>
      <c r="HJ13" s="17"/>
    </row>
    <row r="14" spans="1:218" hidden="1" x14ac:dyDescent="0.2">
      <c r="A14" t="s">
        <v>17</v>
      </c>
      <c r="B14" s="1">
        <f t="shared" si="71"/>
        <v>1958</v>
      </c>
      <c r="C14" s="52"/>
      <c r="D14" s="52"/>
      <c r="E14" s="52"/>
      <c r="F14" s="52"/>
      <c r="G14" s="52"/>
      <c r="H14" s="52"/>
      <c r="I14" s="52"/>
      <c r="J14" s="52"/>
      <c r="K14" s="52"/>
      <c r="L14" s="52"/>
      <c r="M14" s="52"/>
      <c r="N14" s="52"/>
      <c r="O14" s="52"/>
      <c r="P14" s="52"/>
      <c r="Q14" s="52"/>
      <c r="R14" s="52"/>
      <c r="S14" s="52"/>
      <c r="T14" s="52"/>
      <c r="U14" s="52"/>
      <c r="V14" s="52"/>
      <c r="W14" s="52"/>
      <c r="X14" s="52"/>
      <c r="Z14">
        <f t="shared" si="6"/>
        <v>0</v>
      </c>
      <c r="AA14">
        <f t="shared" si="7"/>
        <v>0</v>
      </c>
      <c r="AB14">
        <f t="shared" si="8"/>
        <v>0</v>
      </c>
      <c r="AC14">
        <f t="shared" si="9"/>
        <v>0</v>
      </c>
      <c r="AD14">
        <f t="shared" si="10"/>
        <v>0</v>
      </c>
      <c r="AE14">
        <f t="shared" si="11"/>
        <v>0</v>
      </c>
      <c r="AF14">
        <f t="shared" si="12"/>
        <v>0</v>
      </c>
      <c r="AG14">
        <f t="shared" si="13"/>
        <v>0</v>
      </c>
      <c r="AH14">
        <f t="shared" si="14"/>
        <v>0</v>
      </c>
      <c r="AI14">
        <f t="shared" si="15"/>
        <v>0</v>
      </c>
      <c r="AJ14">
        <f t="shared" si="16"/>
        <v>0</v>
      </c>
      <c r="AK14">
        <f t="shared" si="17"/>
        <v>0</v>
      </c>
      <c r="AL14">
        <f t="shared" si="18"/>
        <v>0</v>
      </c>
      <c r="AM14">
        <f t="shared" si="19"/>
        <v>0</v>
      </c>
      <c r="AN14">
        <f t="shared" si="20"/>
        <v>0</v>
      </c>
      <c r="AO14">
        <f t="shared" si="21"/>
        <v>0</v>
      </c>
      <c r="AP14">
        <f t="shared" si="22"/>
        <v>0</v>
      </c>
      <c r="AQ14">
        <f t="shared" si="23"/>
        <v>0</v>
      </c>
      <c r="AR14">
        <f t="shared" si="24"/>
        <v>0</v>
      </c>
      <c r="AS14">
        <f t="shared" si="25"/>
        <v>0</v>
      </c>
      <c r="AT14">
        <f t="shared" si="26"/>
        <v>0</v>
      </c>
      <c r="AX14">
        <v>1</v>
      </c>
      <c r="AY14">
        <v>1</v>
      </c>
      <c r="AZ14">
        <v>1</v>
      </c>
      <c r="BA14">
        <v>1</v>
      </c>
      <c r="BB14">
        <v>1</v>
      </c>
      <c r="BC14">
        <v>1</v>
      </c>
      <c r="BD14">
        <v>1</v>
      </c>
      <c r="BE14">
        <v>1</v>
      </c>
      <c r="BF14">
        <v>1</v>
      </c>
      <c r="BG14">
        <v>1</v>
      </c>
      <c r="BH14">
        <v>1</v>
      </c>
      <c r="BI14">
        <v>1</v>
      </c>
      <c r="BJ14">
        <v>1</v>
      </c>
      <c r="BK14">
        <v>1</v>
      </c>
      <c r="BL14">
        <v>1</v>
      </c>
      <c r="BM14">
        <v>1</v>
      </c>
      <c r="BN14">
        <v>1</v>
      </c>
      <c r="BO14">
        <v>1</v>
      </c>
      <c r="BP14">
        <v>1</v>
      </c>
      <c r="BQ14">
        <v>1</v>
      </c>
      <c r="BR14">
        <v>1</v>
      </c>
      <c r="CE14" s="52">
        <v>1</v>
      </c>
      <c r="CF14" s="132">
        <f t="shared" si="27"/>
        <v>1.2467804961390619E-6</v>
      </c>
      <c r="CG14" s="19"/>
      <c r="CH14" s="570">
        <f t="shared" si="28"/>
        <v>0</v>
      </c>
      <c r="DF14">
        <f t="shared" si="29"/>
        <v>0</v>
      </c>
      <c r="DG14">
        <f t="shared" si="30"/>
        <v>0</v>
      </c>
      <c r="DH14">
        <f t="shared" si="31"/>
        <v>0</v>
      </c>
      <c r="DI14">
        <f t="shared" si="32"/>
        <v>0</v>
      </c>
      <c r="DJ14">
        <f t="shared" si="33"/>
        <v>0</v>
      </c>
      <c r="DK14">
        <f t="shared" si="34"/>
        <v>0</v>
      </c>
      <c r="DL14">
        <f t="shared" si="35"/>
        <v>0</v>
      </c>
      <c r="DM14">
        <f t="shared" si="36"/>
        <v>0</v>
      </c>
      <c r="DN14">
        <f t="shared" si="37"/>
        <v>0</v>
      </c>
      <c r="DO14">
        <f t="shared" si="38"/>
        <v>0</v>
      </c>
      <c r="DP14">
        <f t="shared" si="39"/>
        <v>0</v>
      </c>
      <c r="DQ14">
        <f t="shared" si="40"/>
        <v>0</v>
      </c>
      <c r="DR14">
        <f t="shared" si="41"/>
        <v>0</v>
      </c>
      <c r="DS14">
        <f t="shared" si="42"/>
        <v>0</v>
      </c>
      <c r="DT14">
        <f t="shared" si="43"/>
        <v>0</v>
      </c>
      <c r="DU14">
        <f t="shared" si="44"/>
        <v>0</v>
      </c>
      <c r="DV14">
        <f t="shared" si="45"/>
        <v>0</v>
      </c>
      <c r="DW14">
        <f t="shared" si="46"/>
        <v>0</v>
      </c>
      <c r="DX14">
        <f t="shared" si="47"/>
        <v>0</v>
      </c>
      <c r="DY14">
        <f t="shared" si="48"/>
        <v>0</v>
      </c>
      <c r="DZ14">
        <f t="shared" si="49"/>
        <v>0</v>
      </c>
      <c r="EC14" t="e">
        <f t="shared" si="50"/>
        <v>#DIV/0!</v>
      </c>
      <c r="ED14" t="e">
        <f t="shared" si="51"/>
        <v>#DIV/0!</v>
      </c>
      <c r="EE14" t="e">
        <f t="shared" si="52"/>
        <v>#DIV/0!</v>
      </c>
      <c r="EF14" t="e">
        <f t="shared" si="53"/>
        <v>#DIV/0!</v>
      </c>
      <c r="EG14" t="e">
        <f t="shared" si="54"/>
        <v>#DIV/0!</v>
      </c>
      <c r="EH14" t="e">
        <f t="shared" si="55"/>
        <v>#DIV/0!</v>
      </c>
      <c r="EI14" t="e">
        <f t="shared" si="56"/>
        <v>#DIV/0!</v>
      </c>
      <c r="EJ14" t="e">
        <f t="shared" si="57"/>
        <v>#DIV/0!</v>
      </c>
      <c r="EK14" t="e">
        <f t="shared" si="58"/>
        <v>#DIV/0!</v>
      </c>
      <c r="EL14" t="e">
        <f t="shared" si="59"/>
        <v>#DIV/0!</v>
      </c>
      <c r="EM14" t="e">
        <f t="shared" si="60"/>
        <v>#DIV/0!</v>
      </c>
      <c r="EN14" t="e">
        <f t="shared" si="61"/>
        <v>#DIV/0!</v>
      </c>
      <c r="EO14" t="e">
        <f t="shared" si="62"/>
        <v>#DIV/0!</v>
      </c>
      <c r="EP14" t="e">
        <f t="shared" si="63"/>
        <v>#DIV/0!</v>
      </c>
      <c r="EQ14" t="e">
        <f t="shared" si="64"/>
        <v>#DIV/0!</v>
      </c>
      <c r="ER14" t="e">
        <f t="shared" si="65"/>
        <v>#DIV/0!</v>
      </c>
      <c r="ES14" t="e">
        <f t="shared" si="66"/>
        <v>#DIV/0!</v>
      </c>
      <c r="ET14" t="e">
        <f t="shared" si="67"/>
        <v>#DIV/0!</v>
      </c>
      <c r="EU14" t="e">
        <f t="shared" si="68"/>
        <v>#DIV/0!</v>
      </c>
      <c r="EV14" t="e">
        <f t="shared" si="69"/>
        <v>#DIV/0!</v>
      </c>
      <c r="EW14" t="e">
        <f t="shared" si="70"/>
        <v>#DIV/0!</v>
      </c>
      <c r="GL14" s="3"/>
      <c r="GN14" s="8"/>
      <c r="HJ14" s="17"/>
    </row>
    <row r="15" spans="1:218" hidden="1" x14ac:dyDescent="0.2">
      <c r="A15" t="s">
        <v>17</v>
      </c>
      <c r="B15" s="1">
        <f t="shared" si="71"/>
        <v>1959</v>
      </c>
      <c r="C15" s="52"/>
      <c r="D15" s="52"/>
      <c r="E15" s="52"/>
      <c r="F15" s="52"/>
      <c r="G15" s="52"/>
      <c r="H15" s="52"/>
      <c r="I15" s="52"/>
      <c r="J15" s="52"/>
      <c r="K15" s="52"/>
      <c r="L15" s="52"/>
      <c r="M15" s="52"/>
      <c r="N15" s="52"/>
      <c r="O15" s="52"/>
      <c r="P15" s="52"/>
      <c r="Q15" s="52"/>
      <c r="R15" s="52"/>
      <c r="S15" s="52"/>
      <c r="T15" s="52"/>
      <c r="U15" s="52"/>
      <c r="V15" s="52"/>
      <c r="W15" s="52"/>
      <c r="X15" s="52"/>
      <c r="Z15">
        <f t="shared" si="6"/>
        <v>0</v>
      </c>
      <c r="AA15">
        <f t="shared" si="7"/>
        <v>0</v>
      </c>
      <c r="AB15">
        <f t="shared" si="8"/>
        <v>0</v>
      </c>
      <c r="AC15">
        <f t="shared" si="9"/>
        <v>0</v>
      </c>
      <c r="AD15">
        <f t="shared" si="10"/>
        <v>0</v>
      </c>
      <c r="AE15">
        <f t="shared" si="11"/>
        <v>0</v>
      </c>
      <c r="AF15">
        <f t="shared" si="12"/>
        <v>0</v>
      </c>
      <c r="AG15">
        <f t="shared" si="13"/>
        <v>0</v>
      </c>
      <c r="AH15">
        <f t="shared" si="14"/>
        <v>0</v>
      </c>
      <c r="AI15">
        <f t="shared" si="15"/>
        <v>0</v>
      </c>
      <c r="AJ15">
        <f t="shared" si="16"/>
        <v>0</v>
      </c>
      <c r="AK15">
        <f t="shared" si="17"/>
        <v>0</v>
      </c>
      <c r="AL15">
        <f t="shared" si="18"/>
        <v>0</v>
      </c>
      <c r="AM15">
        <f t="shared" si="19"/>
        <v>0</v>
      </c>
      <c r="AN15">
        <f t="shared" si="20"/>
        <v>0</v>
      </c>
      <c r="AO15">
        <f t="shared" si="21"/>
        <v>0</v>
      </c>
      <c r="AP15">
        <f t="shared" si="22"/>
        <v>0</v>
      </c>
      <c r="AQ15">
        <f t="shared" si="23"/>
        <v>0</v>
      </c>
      <c r="AR15">
        <f t="shared" si="24"/>
        <v>0</v>
      </c>
      <c r="AS15">
        <f t="shared" si="25"/>
        <v>0</v>
      </c>
      <c r="AT15">
        <f t="shared" si="26"/>
        <v>0</v>
      </c>
      <c r="AX15">
        <v>1</v>
      </c>
      <c r="AY15">
        <v>1</v>
      </c>
      <c r="AZ15">
        <v>1</v>
      </c>
      <c r="BA15">
        <v>1</v>
      </c>
      <c r="BB15">
        <v>1</v>
      </c>
      <c r="BC15">
        <v>1</v>
      </c>
      <c r="BD15">
        <v>1</v>
      </c>
      <c r="BE15">
        <v>1</v>
      </c>
      <c r="BF15">
        <v>1</v>
      </c>
      <c r="BG15">
        <v>1</v>
      </c>
      <c r="BH15">
        <v>1</v>
      </c>
      <c r="BI15">
        <v>1</v>
      </c>
      <c r="BJ15">
        <v>1</v>
      </c>
      <c r="BK15">
        <v>1</v>
      </c>
      <c r="BL15">
        <v>1</v>
      </c>
      <c r="BM15">
        <v>1</v>
      </c>
      <c r="BN15">
        <v>1</v>
      </c>
      <c r="BO15">
        <v>1</v>
      </c>
      <c r="BP15">
        <v>1</v>
      </c>
      <c r="BQ15">
        <v>1</v>
      </c>
      <c r="BR15">
        <v>1</v>
      </c>
      <c r="CE15" s="52">
        <v>1</v>
      </c>
      <c r="CF15" s="132">
        <f t="shared" si="27"/>
        <v>1.2467804961390619E-6</v>
      </c>
      <c r="CG15" s="19"/>
      <c r="CH15" s="570">
        <f t="shared" si="28"/>
        <v>0</v>
      </c>
      <c r="DF15">
        <f t="shared" si="29"/>
        <v>0</v>
      </c>
      <c r="DG15">
        <f t="shared" si="30"/>
        <v>0</v>
      </c>
      <c r="DH15">
        <f t="shared" si="31"/>
        <v>0</v>
      </c>
      <c r="DI15">
        <f t="shared" si="32"/>
        <v>0</v>
      </c>
      <c r="DJ15">
        <f t="shared" si="33"/>
        <v>0</v>
      </c>
      <c r="DK15">
        <f t="shared" si="34"/>
        <v>0</v>
      </c>
      <c r="DL15">
        <f t="shared" si="35"/>
        <v>0</v>
      </c>
      <c r="DM15">
        <f t="shared" si="36"/>
        <v>0</v>
      </c>
      <c r="DN15">
        <f t="shared" si="37"/>
        <v>0</v>
      </c>
      <c r="DO15">
        <f t="shared" si="38"/>
        <v>0</v>
      </c>
      <c r="DP15">
        <f t="shared" si="39"/>
        <v>0</v>
      </c>
      <c r="DQ15">
        <f t="shared" si="40"/>
        <v>0</v>
      </c>
      <c r="DR15">
        <f t="shared" si="41"/>
        <v>0</v>
      </c>
      <c r="DS15">
        <f t="shared" si="42"/>
        <v>0</v>
      </c>
      <c r="DT15">
        <f t="shared" si="43"/>
        <v>0</v>
      </c>
      <c r="DU15">
        <f t="shared" si="44"/>
        <v>0</v>
      </c>
      <c r="DV15">
        <f t="shared" si="45"/>
        <v>0</v>
      </c>
      <c r="DW15">
        <f t="shared" si="46"/>
        <v>0</v>
      </c>
      <c r="DX15">
        <f t="shared" si="47"/>
        <v>0</v>
      </c>
      <c r="DY15">
        <f t="shared" si="48"/>
        <v>0</v>
      </c>
      <c r="DZ15">
        <f t="shared" si="49"/>
        <v>0</v>
      </c>
      <c r="EC15" t="e">
        <f t="shared" si="50"/>
        <v>#DIV/0!</v>
      </c>
      <c r="ED15" t="e">
        <f t="shared" si="51"/>
        <v>#DIV/0!</v>
      </c>
      <c r="EE15" t="e">
        <f t="shared" si="52"/>
        <v>#DIV/0!</v>
      </c>
      <c r="EF15" t="e">
        <f t="shared" si="53"/>
        <v>#DIV/0!</v>
      </c>
      <c r="EG15" t="e">
        <f t="shared" si="54"/>
        <v>#DIV/0!</v>
      </c>
      <c r="EH15" t="e">
        <f t="shared" si="55"/>
        <v>#DIV/0!</v>
      </c>
      <c r="EI15" t="e">
        <f t="shared" si="56"/>
        <v>#DIV/0!</v>
      </c>
      <c r="EJ15" t="e">
        <f t="shared" si="57"/>
        <v>#DIV/0!</v>
      </c>
      <c r="EK15" t="e">
        <f t="shared" si="58"/>
        <v>#DIV/0!</v>
      </c>
      <c r="EL15" t="e">
        <f t="shared" si="59"/>
        <v>#DIV/0!</v>
      </c>
      <c r="EM15" t="e">
        <f t="shared" si="60"/>
        <v>#DIV/0!</v>
      </c>
      <c r="EN15" t="e">
        <f t="shared" si="61"/>
        <v>#DIV/0!</v>
      </c>
      <c r="EO15" t="e">
        <f t="shared" si="62"/>
        <v>#DIV/0!</v>
      </c>
      <c r="EP15" t="e">
        <f t="shared" si="63"/>
        <v>#DIV/0!</v>
      </c>
      <c r="EQ15" t="e">
        <f t="shared" si="64"/>
        <v>#DIV/0!</v>
      </c>
      <c r="ER15" t="e">
        <f t="shared" si="65"/>
        <v>#DIV/0!</v>
      </c>
      <c r="ES15" t="e">
        <f t="shared" si="66"/>
        <v>#DIV/0!</v>
      </c>
      <c r="ET15" t="e">
        <f t="shared" si="67"/>
        <v>#DIV/0!</v>
      </c>
      <c r="EU15" t="e">
        <f t="shared" si="68"/>
        <v>#DIV/0!</v>
      </c>
      <c r="EV15" t="e">
        <f t="shared" si="69"/>
        <v>#DIV/0!</v>
      </c>
      <c r="EW15" t="e">
        <f t="shared" si="70"/>
        <v>#DIV/0!</v>
      </c>
      <c r="GL15" s="3"/>
      <c r="GN15" s="8"/>
      <c r="HJ15" s="17"/>
    </row>
    <row r="16" spans="1:218" hidden="1" x14ac:dyDescent="0.2">
      <c r="A16" t="s">
        <v>17</v>
      </c>
      <c r="B16" s="1">
        <f t="shared" si="71"/>
        <v>1960</v>
      </c>
      <c r="C16" s="52"/>
      <c r="D16" s="52"/>
      <c r="E16" s="52"/>
      <c r="F16" s="52"/>
      <c r="G16" s="52"/>
      <c r="H16" s="52"/>
      <c r="I16" s="52"/>
      <c r="J16" s="52"/>
      <c r="K16" s="52"/>
      <c r="L16" s="52"/>
      <c r="M16" s="52"/>
      <c r="N16" s="52"/>
      <c r="O16" s="52"/>
      <c r="P16" s="52"/>
      <c r="Q16" s="52"/>
      <c r="R16" s="52"/>
      <c r="S16" s="52"/>
      <c r="T16" s="52"/>
      <c r="U16" s="52"/>
      <c r="V16" s="52"/>
      <c r="W16" s="52"/>
      <c r="X16" s="52"/>
      <c r="Z16">
        <f t="shared" si="6"/>
        <v>0</v>
      </c>
      <c r="AA16">
        <f t="shared" si="7"/>
        <v>0</v>
      </c>
      <c r="AB16">
        <f t="shared" si="8"/>
        <v>0</v>
      </c>
      <c r="AC16">
        <f t="shared" si="9"/>
        <v>0</v>
      </c>
      <c r="AD16">
        <f t="shared" si="10"/>
        <v>0</v>
      </c>
      <c r="AE16">
        <f t="shared" si="11"/>
        <v>0</v>
      </c>
      <c r="AF16">
        <f t="shared" si="12"/>
        <v>0</v>
      </c>
      <c r="AG16">
        <f t="shared" si="13"/>
        <v>0</v>
      </c>
      <c r="AH16">
        <f t="shared" si="14"/>
        <v>0</v>
      </c>
      <c r="AI16">
        <f t="shared" si="15"/>
        <v>0</v>
      </c>
      <c r="AJ16">
        <f t="shared" si="16"/>
        <v>0</v>
      </c>
      <c r="AK16">
        <f t="shared" si="17"/>
        <v>0</v>
      </c>
      <c r="AL16">
        <f t="shared" si="18"/>
        <v>0</v>
      </c>
      <c r="AM16">
        <f t="shared" si="19"/>
        <v>0</v>
      </c>
      <c r="AN16">
        <f t="shared" si="20"/>
        <v>0</v>
      </c>
      <c r="AO16">
        <f t="shared" si="21"/>
        <v>0</v>
      </c>
      <c r="AP16">
        <f t="shared" si="22"/>
        <v>0</v>
      </c>
      <c r="AQ16">
        <f t="shared" si="23"/>
        <v>0</v>
      </c>
      <c r="AR16">
        <f t="shared" si="24"/>
        <v>0</v>
      </c>
      <c r="AS16">
        <f t="shared" si="25"/>
        <v>0</v>
      </c>
      <c r="AT16">
        <f t="shared" si="26"/>
        <v>0</v>
      </c>
      <c r="AX16">
        <v>1</v>
      </c>
      <c r="AY16">
        <v>1</v>
      </c>
      <c r="AZ16">
        <v>1</v>
      </c>
      <c r="BA16">
        <v>1</v>
      </c>
      <c r="BB16">
        <v>1</v>
      </c>
      <c r="BC16">
        <v>1</v>
      </c>
      <c r="BD16">
        <v>1</v>
      </c>
      <c r="BE16">
        <v>1</v>
      </c>
      <c r="BF16">
        <v>1</v>
      </c>
      <c r="BG16">
        <v>1</v>
      </c>
      <c r="BH16">
        <v>1</v>
      </c>
      <c r="BI16">
        <v>1</v>
      </c>
      <c r="BJ16">
        <v>1</v>
      </c>
      <c r="BK16">
        <v>1</v>
      </c>
      <c r="BL16">
        <v>1</v>
      </c>
      <c r="BM16">
        <v>1</v>
      </c>
      <c r="BN16">
        <v>1</v>
      </c>
      <c r="BO16">
        <v>1</v>
      </c>
      <c r="BP16">
        <v>1</v>
      </c>
      <c r="BQ16">
        <v>1</v>
      </c>
      <c r="BR16">
        <v>1</v>
      </c>
      <c r="CE16" s="52">
        <v>1</v>
      </c>
      <c r="CF16" s="132">
        <f t="shared" si="27"/>
        <v>1.2467804961390619E-6</v>
      </c>
      <c r="CG16" s="19"/>
      <c r="CH16" s="570">
        <f t="shared" si="28"/>
        <v>0</v>
      </c>
      <c r="DF16">
        <f t="shared" si="29"/>
        <v>0</v>
      </c>
      <c r="DG16">
        <f t="shared" si="30"/>
        <v>0</v>
      </c>
      <c r="DH16">
        <f t="shared" si="31"/>
        <v>0</v>
      </c>
      <c r="DI16">
        <f t="shared" si="32"/>
        <v>0</v>
      </c>
      <c r="DJ16">
        <f t="shared" si="33"/>
        <v>0</v>
      </c>
      <c r="DK16">
        <f t="shared" si="34"/>
        <v>0</v>
      </c>
      <c r="DL16">
        <f t="shared" si="35"/>
        <v>0</v>
      </c>
      <c r="DM16">
        <f t="shared" si="36"/>
        <v>0</v>
      </c>
      <c r="DN16">
        <f t="shared" si="37"/>
        <v>0</v>
      </c>
      <c r="DO16">
        <f t="shared" si="38"/>
        <v>0</v>
      </c>
      <c r="DP16">
        <f t="shared" si="39"/>
        <v>0</v>
      </c>
      <c r="DQ16">
        <f t="shared" si="40"/>
        <v>0</v>
      </c>
      <c r="DR16">
        <f t="shared" si="41"/>
        <v>0</v>
      </c>
      <c r="DS16">
        <f t="shared" si="42"/>
        <v>0</v>
      </c>
      <c r="DT16">
        <f t="shared" si="43"/>
        <v>0</v>
      </c>
      <c r="DU16">
        <f t="shared" si="44"/>
        <v>0</v>
      </c>
      <c r="DV16">
        <f t="shared" si="45"/>
        <v>0</v>
      </c>
      <c r="DW16">
        <f t="shared" si="46"/>
        <v>0</v>
      </c>
      <c r="DX16">
        <f t="shared" si="47"/>
        <v>0</v>
      </c>
      <c r="DY16">
        <f t="shared" si="48"/>
        <v>0</v>
      </c>
      <c r="DZ16">
        <f t="shared" si="49"/>
        <v>0</v>
      </c>
      <c r="EC16" t="e">
        <f t="shared" si="50"/>
        <v>#DIV/0!</v>
      </c>
      <c r="ED16" t="e">
        <f t="shared" si="51"/>
        <v>#DIV/0!</v>
      </c>
      <c r="EE16" t="e">
        <f t="shared" si="52"/>
        <v>#DIV/0!</v>
      </c>
      <c r="EF16" t="e">
        <f t="shared" si="53"/>
        <v>#DIV/0!</v>
      </c>
      <c r="EG16" t="e">
        <f t="shared" si="54"/>
        <v>#DIV/0!</v>
      </c>
      <c r="EH16" t="e">
        <f t="shared" si="55"/>
        <v>#DIV/0!</v>
      </c>
      <c r="EI16" t="e">
        <f t="shared" si="56"/>
        <v>#DIV/0!</v>
      </c>
      <c r="EJ16" t="e">
        <f t="shared" si="57"/>
        <v>#DIV/0!</v>
      </c>
      <c r="EK16" t="e">
        <f t="shared" si="58"/>
        <v>#DIV/0!</v>
      </c>
      <c r="EL16" t="e">
        <f t="shared" si="59"/>
        <v>#DIV/0!</v>
      </c>
      <c r="EM16" t="e">
        <f t="shared" si="60"/>
        <v>#DIV/0!</v>
      </c>
      <c r="EN16" t="e">
        <f t="shared" si="61"/>
        <v>#DIV/0!</v>
      </c>
      <c r="EO16" t="e">
        <f t="shared" si="62"/>
        <v>#DIV/0!</v>
      </c>
      <c r="EP16" t="e">
        <f t="shared" si="63"/>
        <v>#DIV/0!</v>
      </c>
      <c r="EQ16" t="e">
        <f t="shared" si="64"/>
        <v>#DIV/0!</v>
      </c>
      <c r="ER16" t="e">
        <f t="shared" si="65"/>
        <v>#DIV/0!</v>
      </c>
      <c r="ES16" t="e">
        <f t="shared" si="66"/>
        <v>#DIV/0!</v>
      </c>
      <c r="ET16" t="e">
        <f t="shared" si="67"/>
        <v>#DIV/0!</v>
      </c>
      <c r="EU16" t="e">
        <f t="shared" si="68"/>
        <v>#DIV/0!</v>
      </c>
      <c r="EV16" t="e">
        <f t="shared" si="69"/>
        <v>#DIV/0!</v>
      </c>
      <c r="EW16" t="e">
        <f t="shared" si="70"/>
        <v>#DIV/0!</v>
      </c>
      <c r="GL16" s="3"/>
      <c r="GN16" s="8"/>
      <c r="HJ16" s="17"/>
    </row>
    <row r="17" spans="1:218" hidden="1" x14ac:dyDescent="0.2">
      <c r="A17" t="s">
        <v>17</v>
      </c>
      <c r="B17" s="1">
        <f t="shared" si="71"/>
        <v>1961</v>
      </c>
      <c r="C17" s="52"/>
      <c r="D17" s="52"/>
      <c r="E17" s="52"/>
      <c r="F17" s="52"/>
      <c r="G17" s="52"/>
      <c r="H17" s="52"/>
      <c r="I17" s="52"/>
      <c r="J17" s="52"/>
      <c r="K17" s="52"/>
      <c r="L17" s="52"/>
      <c r="M17" s="52"/>
      <c r="N17" s="52"/>
      <c r="O17" s="52"/>
      <c r="P17" s="52"/>
      <c r="Q17" s="52"/>
      <c r="R17" s="52"/>
      <c r="S17" s="52"/>
      <c r="T17" s="52"/>
      <c r="U17" s="52"/>
      <c r="V17" s="52"/>
      <c r="W17" s="52"/>
      <c r="X17" s="52"/>
      <c r="Z17">
        <f t="shared" si="6"/>
        <v>0</v>
      </c>
      <c r="AA17">
        <f t="shared" si="7"/>
        <v>0</v>
      </c>
      <c r="AB17">
        <f t="shared" si="8"/>
        <v>0</v>
      </c>
      <c r="AC17">
        <f t="shared" si="9"/>
        <v>0</v>
      </c>
      <c r="AD17">
        <f t="shared" si="10"/>
        <v>0</v>
      </c>
      <c r="AE17">
        <f t="shared" si="11"/>
        <v>0</v>
      </c>
      <c r="AF17">
        <f t="shared" si="12"/>
        <v>0</v>
      </c>
      <c r="AG17">
        <f t="shared" si="13"/>
        <v>0</v>
      </c>
      <c r="AH17">
        <f t="shared" si="14"/>
        <v>0</v>
      </c>
      <c r="AI17">
        <f t="shared" si="15"/>
        <v>0</v>
      </c>
      <c r="AJ17">
        <f t="shared" si="16"/>
        <v>0</v>
      </c>
      <c r="AK17">
        <f t="shared" si="17"/>
        <v>0</v>
      </c>
      <c r="AL17">
        <f t="shared" si="18"/>
        <v>0</v>
      </c>
      <c r="AM17">
        <f t="shared" si="19"/>
        <v>0</v>
      </c>
      <c r="AN17">
        <f t="shared" si="20"/>
        <v>0</v>
      </c>
      <c r="AO17">
        <f t="shared" si="21"/>
        <v>0</v>
      </c>
      <c r="AP17">
        <f t="shared" si="22"/>
        <v>0</v>
      </c>
      <c r="AQ17">
        <f t="shared" si="23"/>
        <v>0</v>
      </c>
      <c r="AR17">
        <f t="shared" si="24"/>
        <v>0</v>
      </c>
      <c r="AS17">
        <f t="shared" si="25"/>
        <v>0</v>
      </c>
      <c r="AT17">
        <f t="shared" si="26"/>
        <v>0</v>
      </c>
      <c r="AX17">
        <v>1</v>
      </c>
      <c r="AY17">
        <v>1</v>
      </c>
      <c r="AZ17">
        <v>1</v>
      </c>
      <c r="BA17">
        <v>1</v>
      </c>
      <c r="BB17">
        <v>1</v>
      </c>
      <c r="BC17">
        <v>1</v>
      </c>
      <c r="BD17">
        <v>1</v>
      </c>
      <c r="BE17">
        <v>1</v>
      </c>
      <c r="BF17">
        <v>1</v>
      </c>
      <c r="BG17">
        <v>1</v>
      </c>
      <c r="BH17">
        <v>1</v>
      </c>
      <c r="BI17">
        <v>1</v>
      </c>
      <c r="BJ17">
        <v>1</v>
      </c>
      <c r="BK17">
        <v>1</v>
      </c>
      <c r="BL17">
        <v>1</v>
      </c>
      <c r="BM17">
        <v>1</v>
      </c>
      <c r="BN17">
        <v>1</v>
      </c>
      <c r="BO17">
        <v>1</v>
      </c>
      <c r="BP17">
        <v>1</v>
      </c>
      <c r="BQ17">
        <v>1</v>
      </c>
      <c r="BR17">
        <v>1</v>
      </c>
      <c r="CE17" s="52">
        <v>1</v>
      </c>
      <c r="CF17" s="132">
        <f t="shared" si="27"/>
        <v>1.2467804961390619E-6</v>
      </c>
      <c r="CG17" s="19"/>
      <c r="CH17" s="570">
        <f t="shared" si="28"/>
        <v>0</v>
      </c>
      <c r="DF17">
        <f t="shared" si="29"/>
        <v>0</v>
      </c>
      <c r="DG17">
        <f t="shared" si="30"/>
        <v>0</v>
      </c>
      <c r="DH17">
        <f t="shared" si="31"/>
        <v>0</v>
      </c>
      <c r="DI17">
        <f t="shared" si="32"/>
        <v>0</v>
      </c>
      <c r="DJ17">
        <f t="shared" si="33"/>
        <v>0</v>
      </c>
      <c r="DK17">
        <f t="shared" si="34"/>
        <v>0</v>
      </c>
      <c r="DL17">
        <f t="shared" si="35"/>
        <v>0</v>
      </c>
      <c r="DM17">
        <f t="shared" si="36"/>
        <v>0</v>
      </c>
      <c r="DN17">
        <f t="shared" si="37"/>
        <v>0</v>
      </c>
      <c r="DO17">
        <f t="shared" si="38"/>
        <v>0</v>
      </c>
      <c r="DP17">
        <f t="shared" si="39"/>
        <v>0</v>
      </c>
      <c r="DQ17">
        <f t="shared" si="40"/>
        <v>0</v>
      </c>
      <c r="DR17">
        <f t="shared" si="41"/>
        <v>0</v>
      </c>
      <c r="DS17">
        <f t="shared" si="42"/>
        <v>0</v>
      </c>
      <c r="DT17">
        <f t="shared" si="43"/>
        <v>0</v>
      </c>
      <c r="DU17">
        <f t="shared" si="44"/>
        <v>0</v>
      </c>
      <c r="DV17">
        <f t="shared" si="45"/>
        <v>0</v>
      </c>
      <c r="DW17">
        <f t="shared" si="46"/>
        <v>0</v>
      </c>
      <c r="DX17">
        <f t="shared" si="47"/>
        <v>0</v>
      </c>
      <c r="DY17">
        <f t="shared" si="48"/>
        <v>0</v>
      </c>
      <c r="DZ17">
        <f t="shared" si="49"/>
        <v>0</v>
      </c>
      <c r="EC17" t="e">
        <f t="shared" si="50"/>
        <v>#DIV/0!</v>
      </c>
      <c r="ED17" t="e">
        <f t="shared" si="51"/>
        <v>#DIV/0!</v>
      </c>
      <c r="EE17" t="e">
        <f t="shared" si="52"/>
        <v>#DIV/0!</v>
      </c>
      <c r="EF17" t="e">
        <f t="shared" si="53"/>
        <v>#DIV/0!</v>
      </c>
      <c r="EG17" t="e">
        <f t="shared" si="54"/>
        <v>#DIV/0!</v>
      </c>
      <c r="EH17" t="e">
        <f t="shared" si="55"/>
        <v>#DIV/0!</v>
      </c>
      <c r="EI17" t="e">
        <f t="shared" si="56"/>
        <v>#DIV/0!</v>
      </c>
      <c r="EJ17" t="e">
        <f t="shared" si="57"/>
        <v>#DIV/0!</v>
      </c>
      <c r="EK17" t="e">
        <f t="shared" si="58"/>
        <v>#DIV/0!</v>
      </c>
      <c r="EL17" t="e">
        <f t="shared" si="59"/>
        <v>#DIV/0!</v>
      </c>
      <c r="EM17" t="e">
        <f t="shared" si="60"/>
        <v>#DIV/0!</v>
      </c>
      <c r="EN17" t="e">
        <f t="shared" si="61"/>
        <v>#DIV/0!</v>
      </c>
      <c r="EO17" t="e">
        <f t="shared" si="62"/>
        <v>#DIV/0!</v>
      </c>
      <c r="EP17" t="e">
        <f t="shared" si="63"/>
        <v>#DIV/0!</v>
      </c>
      <c r="EQ17" t="e">
        <f t="shared" si="64"/>
        <v>#DIV/0!</v>
      </c>
      <c r="ER17" t="e">
        <f t="shared" si="65"/>
        <v>#DIV/0!</v>
      </c>
      <c r="ES17" t="e">
        <f t="shared" si="66"/>
        <v>#DIV/0!</v>
      </c>
      <c r="ET17" t="e">
        <f t="shared" si="67"/>
        <v>#DIV/0!</v>
      </c>
      <c r="EU17" t="e">
        <f t="shared" si="68"/>
        <v>#DIV/0!</v>
      </c>
      <c r="EV17" t="e">
        <f t="shared" si="69"/>
        <v>#DIV/0!</v>
      </c>
      <c r="EW17" t="e">
        <f t="shared" si="70"/>
        <v>#DIV/0!</v>
      </c>
      <c r="GL17" s="3"/>
      <c r="GN17" s="8"/>
      <c r="HJ17" s="17"/>
    </row>
    <row r="18" spans="1:218" hidden="1" x14ac:dyDescent="0.2">
      <c r="A18" t="s">
        <v>17</v>
      </c>
      <c r="B18" s="1">
        <f t="shared" si="71"/>
        <v>1962</v>
      </c>
      <c r="C18" s="52"/>
      <c r="D18" s="52"/>
      <c r="E18" s="52"/>
      <c r="F18" s="52"/>
      <c r="G18" s="52"/>
      <c r="H18" s="52"/>
      <c r="I18" s="52"/>
      <c r="J18" s="52"/>
      <c r="K18" s="52"/>
      <c r="L18" s="52"/>
      <c r="M18" s="52"/>
      <c r="N18" s="52"/>
      <c r="O18" s="52"/>
      <c r="P18" s="52"/>
      <c r="Q18" s="52"/>
      <c r="R18" s="52"/>
      <c r="S18" s="52"/>
      <c r="T18" s="52"/>
      <c r="U18" s="52"/>
      <c r="V18" s="52"/>
      <c r="W18" s="52"/>
      <c r="X18" s="52"/>
      <c r="Z18">
        <f t="shared" si="6"/>
        <v>0</v>
      </c>
      <c r="AA18">
        <f t="shared" si="7"/>
        <v>0</v>
      </c>
      <c r="AB18">
        <f t="shared" si="8"/>
        <v>0</v>
      </c>
      <c r="AC18">
        <f t="shared" si="9"/>
        <v>0</v>
      </c>
      <c r="AD18">
        <f t="shared" si="10"/>
        <v>0</v>
      </c>
      <c r="AE18">
        <f t="shared" si="11"/>
        <v>0</v>
      </c>
      <c r="AF18">
        <f t="shared" si="12"/>
        <v>0</v>
      </c>
      <c r="AG18">
        <f t="shared" si="13"/>
        <v>0</v>
      </c>
      <c r="AH18">
        <f t="shared" si="14"/>
        <v>0</v>
      </c>
      <c r="AI18">
        <f t="shared" si="15"/>
        <v>0</v>
      </c>
      <c r="AJ18">
        <f t="shared" si="16"/>
        <v>0</v>
      </c>
      <c r="AK18">
        <f t="shared" si="17"/>
        <v>0</v>
      </c>
      <c r="AL18">
        <f t="shared" si="18"/>
        <v>0</v>
      </c>
      <c r="AM18">
        <f t="shared" si="19"/>
        <v>0</v>
      </c>
      <c r="AN18">
        <f t="shared" si="20"/>
        <v>0</v>
      </c>
      <c r="AO18">
        <f t="shared" si="21"/>
        <v>0</v>
      </c>
      <c r="AP18">
        <f t="shared" si="22"/>
        <v>0</v>
      </c>
      <c r="AQ18">
        <f t="shared" si="23"/>
        <v>0</v>
      </c>
      <c r="AR18">
        <f t="shared" si="24"/>
        <v>0</v>
      </c>
      <c r="AS18">
        <f t="shared" si="25"/>
        <v>0</v>
      </c>
      <c r="AT18">
        <f t="shared" si="26"/>
        <v>0</v>
      </c>
      <c r="AX18">
        <v>1</v>
      </c>
      <c r="AY18">
        <v>1</v>
      </c>
      <c r="AZ18">
        <v>1</v>
      </c>
      <c r="BA18">
        <v>1</v>
      </c>
      <c r="BB18">
        <v>1</v>
      </c>
      <c r="BC18">
        <v>1</v>
      </c>
      <c r="BD18">
        <v>1</v>
      </c>
      <c r="BE18">
        <v>1</v>
      </c>
      <c r="BF18">
        <v>1</v>
      </c>
      <c r="BG18">
        <v>1</v>
      </c>
      <c r="BH18">
        <v>1</v>
      </c>
      <c r="BI18">
        <v>1</v>
      </c>
      <c r="BJ18">
        <v>1</v>
      </c>
      <c r="BK18">
        <v>1</v>
      </c>
      <c r="BL18">
        <v>1</v>
      </c>
      <c r="BM18">
        <v>1</v>
      </c>
      <c r="BN18">
        <v>1</v>
      </c>
      <c r="BO18">
        <v>1</v>
      </c>
      <c r="BP18">
        <v>1</v>
      </c>
      <c r="BQ18">
        <v>1</v>
      </c>
      <c r="BR18">
        <v>1</v>
      </c>
      <c r="CE18" s="52">
        <v>1</v>
      </c>
      <c r="CF18" s="132">
        <f t="shared" si="27"/>
        <v>1.2467804961390619E-6</v>
      </c>
      <c r="CG18" s="19"/>
      <c r="CH18" s="570">
        <f t="shared" si="28"/>
        <v>0</v>
      </c>
      <c r="DF18">
        <f t="shared" si="29"/>
        <v>0</v>
      </c>
      <c r="DG18">
        <f t="shared" si="30"/>
        <v>0</v>
      </c>
      <c r="DH18">
        <f t="shared" si="31"/>
        <v>0</v>
      </c>
      <c r="DI18">
        <f t="shared" si="32"/>
        <v>0</v>
      </c>
      <c r="DJ18">
        <f t="shared" si="33"/>
        <v>0</v>
      </c>
      <c r="DK18">
        <f t="shared" si="34"/>
        <v>0</v>
      </c>
      <c r="DL18">
        <f t="shared" si="35"/>
        <v>0</v>
      </c>
      <c r="DM18">
        <f t="shared" si="36"/>
        <v>0</v>
      </c>
      <c r="DN18">
        <f t="shared" si="37"/>
        <v>0</v>
      </c>
      <c r="DO18">
        <f t="shared" si="38"/>
        <v>0</v>
      </c>
      <c r="DP18">
        <f t="shared" si="39"/>
        <v>0</v>
      </c>
      <c r="DQ18">
        <f t="shared" si="40"/>
        <v>0</v>
      </c>
      <c r="DR18">
        <f t="shared" si="41"/>
        <v>0</v>
      </c>
      <c r="DS18">
        <f t="shared" si="42"/>
        <v>0</v>
      </c>
      <c r="DT18">
        <f t="shared" si="43"/>
        <v>0</v>
      </c>
      <c r="DU18">
        <f t="shared" si="44"/>
        <v>0</v>
      </c>
      <c r="DV18">
        <f t="shared" si="45"/>
        <v>0</v>
      </c>
      <c r="DW18">
        <f t="shared" si="46"/>
        <v>0</v>
      </c>
      <c r="DX18">
        <f t="shared" si="47"/>
        <v>0</v>
      </c>
      <c r="DY18">
        <f t="shared" si="48"/>
        <v>0</v>
      </c>
      <c r="DZ18">
        <f t="shared" si="49"/>
        <v>0</v>
      </c>
      <c r="EC18" t="e">
        <f t="shared" si="50"/>
        <v>#DIV/0!</v>
      </c>
      <c r="ED18" t="e">
        <f t="shared" si="51"/>
        <v>#DIV/0!</v>
      </c>
      <c r="EE18" t="e">
        <f t="shared" si="52"/>
        <v>#DIV/0!</v>
      </c>
      <c r="EF18" t="e">
        <f t="shared" si="53"/>
        <v>#DIV/0!</v>
      </c>
      <c r="EG18" t="e">
        <f t="shared" si="54"/>
        <v>#DIV/0!</v>
      </c>
      <c r="EH18" t="e">
        <f t="shared" si="55"/>
        <v>#DIV/0!</v>
      </c>
      <c r="EI18" t="e">
        <f t="shared" si="56"/>
        <v>#DIV/0!</v>
      </c>
      <c r="EJ18" t="e">
        <f t="shared" si="57"/>
        <v>#DIV/0!</v>
      </c>
      <c r="EK18" t="e">
        <f t="shared" si="58"/>
        <v>#DIV/0!</v>
      </c>
      <c r="EL18" t="e">
        <f t="shared" si="59"/>
        <v>#DIV/0!</v>
      </c>
      <c r="EM18" t="e">
        <f t="shared" si="60"/>
        <v>#DIV/0!</v>
      </c>
      <c r="EN18" t="e">
        <f t="shared" si="61"/>
        <v>#DIV/0!</v>
      </c>
      <c r="EO18" t="e">
        <f t="shared" si="62"/>
        <v>#DIV/0!</v>
      </c>
      <c r="EP18" t="e">
        <f t="shared" si="63"/>
        <v>#DIV/0!</v>
      </c>
      <c r="EQ18" t="e">
        <f t="shared" si="64"/>
        <v>#DIV/0!</v>
      </c>
      <c r="ER18" t="e">
        <f t="shared" si="65"/>
        <v>#DIV/0!</v>
      </c>
      <c r="ES18" t="e">
        <f t="shared" si="66"/>
        <v>#DIV/0!</v>
      </c>
      <c r="ET18" t="e">
        <f t="shared" si="67"/>
        <v>#DIV/0!</v>
      </c>
      <c r="EU18" t="e">
        <f t="shared" si="68"/>
        <v>#DIV/0!</v>
      </c>
      <c r="EV18" t="e">
        <f t="shared" si="69"/>
        <v>#DIV/0!</v>
      </c>
      <c r="EW18" t="e">
        <f t="shared" si="70"/>
        <v>#DIV/0!</v>
      </c>
      <c r="GL18" s="3"/>
      <c r="GN18" s="8"/>
      <c r="HJ18" s="17"/>
    </row>
    <row r="19" spans="1:218" hidden="1" x14ac:dyDescent="0.2">
      <c r="A19" t="s">
        <v>17</v>
      </c>
      <c r="B19" s="1">
        <f t="shared" si="71"/>
        <v>1963</v>
      </c>
      <c r="C19" s="52"/>
      <c r="D19" s="52"/>
      <c r="E19" s="52"/>
      <c r="F19" s="52"/>
      <c r="G19" s="52"/>
      <c r="H19" s="52"/>
      <c r="I19" s="52"/>
      <c r="J19" s="52"/>
      <c r="K19" s="52"/>
      <c r="L19" s="52"/>
      <c r="M19" s="52"/>
      <c r="N19" s="52"/>
      <c r="O19" s="52"/>
      <c r="P19" s="52"/>
      <c r="Q19" s="52"/>
      <c r="R19" s="52"/>
      <c r="S19" s="52"/>
      <c r="T19" s="52"/>
      <c r="U19" s="52"/>
      <c r="V19" s="52"/>
      <c r="W19" s="52"/>
      <c r="X19" s="52"/>
      <c r="Z19">
        <f t="shared" si="6"/>
        <v>0</v>
      </c>
      <c r="AA19">
        <f t="shared" si="7"/>
        <v>0</v>
      </c>
      <c r="AB19">
        <f t="shared" si="8"/>
        <v>0</v>
      </c>
      <c r="AC19">
        <f t="shared" si="9"/>
        <v>0</v>
      </c>
      <c r="AD19">
        <f t="shared" si="10"/>
        <v>0</v>
      </c>
      <c r="AE19">
        <f t="shared" si="11"/>
        <v>0</v>
      </c>
      <c r="AF19">
        <f t="shared" si="12"/>
        <v>0</v>
      </c>
      <c r="AG19">
        <f t="shared" si="13"/>
        <v>0</v>
      </c>
      <c r="AH19">
        <f t="shared" si="14"/>
        <v>0</v>
      </c>
      <c r="AI19">
        <f t="shared" si="15"/>
        <v>0</v>
      </c>
      <c r="AJ19">
        <f t="shared" si="16"/>
        <v>0</v>
      </c>
      <c r="AK19">
        <f t="shared" si="17"/>
        <v>0</v>
      </c>
      <c r="AL19">
        <f t="shared" si="18"/>
        <v>0</v>
      </c>
      <c r="AM19">
        <f t="shared" si="19"/>
        <v>0</v>
      </c>
      <c r="AN19">
        <f t="shared" si="20"/>
        <v>0</v>
      </c>
      <c r="AO19">
        <f t="shared" si="21"/>
        <v>0</v>
      </c>
      <c r="AP19">
        <f t="shared" si="22"/>
        <v>0</v>
      </c>
      <c r="AQ19">
        <f t="shared" si="23"/>
        <v>0</v>
      </c>
      <c r="AR19">
        <f t="shared" si="24"/>
        <v>0</v>
      </c>
      <c r="AS19">
        <f t="shared" si="25"/>
        <v>0</v>
      </c>
      <c r="AT19">
        <f t="shared" si="26"/>
        <v>0</v>
      </c>
      <c r="AX19">
        <v>1</v>
      </c>
      <c r="AY19">
        <v>1</v>
      </c>
      <c r="AZ19">
        <v>1</v>
      </c>
      <c r="BA19">
        <v>1</v>
      </c>
      <c r="BB19">
        <v>1</v>
      </c>
      <c r="BC19">
        <v>1</v>
      </c>
      <c r="BD19">
        <v>1</v>
      </c>
      <c r="BE19">
        <v>1</v>
      </c>
      <c r="BF19">
        <v>1</v>
      </c>
      <c r="BG19">
        <v>1</v>
      </c>
      <c r="BH19">
        <v>1</v>
      </c>
      <c r="BI19">
        <v>1</v>
      </c>
      <c r="BJ19">
        <v>1</v>
      </c>
      <c r="BK19">
        <v>1</v>
      </c>
      <c r="BL19">
        <v>1</v>
      </c>
      <c r="BM19">
        <v>1</v>
      </c>
      <c r="BN19">
        <v>1</v>
      </c>
      <c r="BO19">
        <v>1</v>
      </c>
      <c r="BP19">
        <v>1</v>
      </c>
      <c r="BQ19">
        <v>1</v>
      </c>
      <c r="BR19">
        <v>1</v>
      </c>
      <c r="CE19" s="52">
        <v>1</v>
      </c>
      <c r="CF19" s="132">
        <f t="shared" si="27"/>
        <v>1.2467804961390619E-6</v>
      </c>
      <c r="CG19" s="19"/>
      <c r="CH19" s="570">
        <f t="shared" si="28"/>
        <v>0</v>
      </c>
      <c r="DF19">
        <f t="shared" si="29"/>
        <v>0</v>
      </c>
      <c r="DG19">
        <f t="shared" si="30"/>
        <v>0</v>
      </c>
      <c r="DH19">
        <f t="shared" si="31"/>
        <v>0</v>
      </c>
      <c r="DI19">
        <f t="shared" si="32"/>
        <v>0</v>
      </c>
      <c r="DJ19">
        <f t="shared" si="33"/>
        <v>0</v>
      </c>
      <c r="DK19">
        <f t="shared" si="34"/>
        <v>0</v>
      </c>
      <c r="DL19">
        <f t="shared" si="35"/>
        <v>0</v>
      </c>
      <c r="DM19">
        <f t="shared" si="36"/>
        <v>0</v>
      </c>
      <c r="DN19">
        <f t="shared" si="37"/>
        <v>0</v>
      </c>
      <c r="DO19">
        <f t="shared" si="38"/>
        <v>0</v>
      </c>
      <c r="DP19">
        <f t="shared" si="39"/>
        <v>0</v>
      </c>
      <c r="DQ19">
        <f t="shared" si="40"/>
        <v>0</v>
      </c>
      <c r="DR19">
        <f t="shared" si="41"/>
        <v>0</v>
      </c>
      <c r="DS19">
        <f t="shared" si="42"/>
        <v>0</v>
      </c>
      <c r="DT19">
        <f t="shared" si="43"/>
        <v>0</v>
      </c>
      <c r="DU19">
        <f t="shared" si="44"/>
        <v>0</v>
      </c>
      <c r="DV19">
        <f t="shared" si="45"/>
        <v>0</v>
      </c>
      <c r="DW19">
        <f t="shared" si="46"/>
        <v>0</v>
      </c>
      <c r="DX19">
        <f t="shared" si="47"/>
        <v>0</v>
      </c>
      <c r="DY19">
        <f t="shared" si="48"/>
        <v>0</v>
      </c>
      <c r="DZ19">
        <f t="shared" si="49"/>
        <v>0</v>
      </c>
      <c r="EC19" t="e">
        <f t="shared" si="50"/>
        <v>#DIV/0!</v>
      </c>
      <c r="ED19" t="e">
        <f t="shared" si="51"/>
        <v>#DIV/0!</v>
      </c>
      <c r="EE19" t="e">
        <f t="shared" si="52"/>
        <v>#DIV/0!</v>
      </c>
      <c r="EF19" t="e">
        <f t="shared" si="53"/>
        <v>#DIV/0!</v>
      </c>
      <c r="EG19" t="e">
        <f t="shared" si="54"/>
        <v>#DIV/0!</v>
      </c>
      <c r="EH19" t="e">
        <f t="shared" si="55"/>
        <v>#DIV/0!</v>
      </c>
      <c r="EI19" t="e">
        <f t="shared" si="56"/>
        <v>#DIV/0!</v>
      </c>
      <c r="EJ19" t="e">
        <f t="shared" si="57"/>
        <v>#DIV/0!</v>
      </c>
      <c r="EK19" t="e">
        <f t="shared" si="58"/>
        <v>#DIV/0!</v>
      </c>
      <c r="EL19" t="e">
        <f t="shared" si="59"/>
        <v>#DIV/0!</v>
      </c>
      <c r="EM19" t="e">
        <f t="shared" si="60"/>
        <v>#DIV/0!</v>
      </c>
      <c r="EN19" t="e">
        <f t="shared" si="61"/>
        <v>#DIV/0!</v>
      </c>
      <c r="EO19" t="e">
        <f t="shared" si="62"/>
        <v>#DIV/0!</v>
      </c>
      <c r="EP19" t="e">
        <f t="shared" si="63"/>
        <v>#DIV/0!</v>
      </c>
      <c r="EQ19" t="e">
        <f t="shared" si="64"/>
        <v>#DIV/0!</v>
      </c>
      <c r="ER19" t="e">
        <f t="shared" si="65"/>
        <v>#DIV/0!</v>
      </c>
      <c r="ES19" t="e">
        <f t="shared" si="66"/>
        <v>#DIV/0!</v>
      </c>
      <c r="ET19" t="e">
        <f t="shared" si="67"/>
        <v>#DIV/0!</v>
      </c>
      <c r="EU19" t="e">
        <f t="shared" si="68"/>
        <v>#DIV/0!</v>
      </c>
      <c r="EV19" t="e">
        <f t="shared" si="69"/>
        <v>#DIV/0!</v>
      </c>
      <c r="EW19" t="e">
        <f t="shared" si="70"/>
        <v>#DIV/0!</v>
      </c>
      <c r="GL19" s="3"/>
      <c r="GN19" s="8"/>
      <c r="HJ19" s="17"/>
    </row>
    <row r="20" spans="1:218" hidden="1" x14ac:dyDescent="0.2">
      <c r="A20" t="s">
        <v>17</v>
      </c>
      <c r="B20" s="1">
        <f t="shared" si="71"/>
        <v>1964</v>
      </c>
      <c r="C20" s="52"/>
      <c r="D20" s="52"/>
      <c r="E20" s="52"/>
      <c r="F20" s="52"/>
      <c r="G20" s="52"/>
      <c r="H20" s="52"/>
      <c r="I20" s="52"/>
      <c r="J20" s="52"/>
      <c r="K20" s="52"/>
      <c r="L20" s="52"/>
      <c r="M20" s="52"/>
      <c r="N20" s="52"/>
      <c r="O20" s="52"/>
      <c r="P20" s="52"/>
      <c r="Q20" s="52"/>
      <c r="R20" s="52"/>
      <c r="S20" s="52"/>
      <c r="T20" s="52"/>
      <c r="U20" s="52"/>
      <c r="V20" s="52"/>
      <c r="W20" s="52"/>
      <c r="X20" s="52"/>
      <c r="Z20">
        <f t="shared" si="6"/>
        <v>0</v>
      </c>
      <c r="AA20">
        <f t="shared" si="7"/>
        <v>0</v>
      </c>
      <c r="AB20">
        <f t="shared" si="8"/>
        <v>0</v>
      </c>
      <c r="AC20">
        <f t="shared" si="9"/>
        <v>0</v>
      </c>
      <c r="AD20">
        <f t="shared" si="10"/>
        <v>0</v>
      </c>
      <c r="AE20">
        <f t="shared" si="11"/>
        <v>0</v>
      </c>
      <c r="AF20">
        <f t="shared" si="12"/>
        <v>0</v>
      </c>
      <c r="AG20">
        <f t="shared" si="13"/>
        <v>0</v>
      </c>
      <c r="AH20">
        <f t="shared" si="14"/>
        <v>0</v>
      </c>
      <c r="AI20">
        <f t="shared" si="15"/>
        <v>0</v>
      </c>
      <c r="AJ20">
        <f t="shared" si="16"/>
        <v>0</v>
      </c>
      <c r="AK20">
        <f t="shared" si="17"/>
        <v>0</v>
      </c>
      <c r="AL20">
        <f t="shared" si="18"/>
        <v>0</v>
      </c>
      <c r="AM20">
        <f t="shared" si="19"/>
        <v>0</v>
      </c>
      <c r="AN20">
        <f t="shared" si="20"/>
        <v>0</v>
      </c>
      <c r="AO20">
        <f t="shared" si="21"/>
        <v>0</v>
      </c>
      <c r="AP20">
        <f t="shared" si="22"/>
        <v>0</v>
      </c>
      <c r="AQ20">
        <f t="shared" si="23"/>
        <v>0</v>
      </c>
      <c r="AR20">
        <f t="shared" si="24"/>
        <v>0</v>
      </c>
      <c r="AS20">
        <f t="shared" si="25"/>
        <v>0</v>
      </c>
      <c r="AT20">
        <f t="shared" si="26"/>
        <v>0</v>
      </c>
      <c r="AX20">
        <v>1</v>
      </c>
      <c r="AY20">
        <v>1</v>
      </c>
      <c r="AZ20">
        <v>1</v>
      </c>
      <c r="BA20">
        <v>1</v>
      </c>
      <c r="BB20">
        <v>1</v>
      </c>
      <c r="BC20">
        <v>1</v>
      </c>
      <c r="BD20">
        <v>1</v>
      </c>
      <c r="BE20">
        <v>1</v>
      </c>
      <c r="BF20">
        <v>1</v>
      </c>
      <c r="BG20">
        <v>1</v>
      </c>
      <c r="BH20">
        <v>1</v>
      </c>
      <c r="BI20">
        <v>1</v>
      </c>
      <c r="BJ20">
        <v>1</v>
      </c>
      <c r="BK20">
        <v>1</v>
      </c>
      <c r="BL20">
        <v>1</v>
      </c>
      <c r="BM20">
        <v>1</v>
      </c>
      <c r="BN20">
        <v>1</v>
      </c>
      <c r="BO20">
        <v>1</v>
      </c>
      <c r="BP20">
        <v>1</v>
      </c>
      <c r="BQ20">
        <v>1</v>
      </c>
      <c r="BR20">
        <v>1</v>
      </c>
      <c r="CE20" s="52">
        <v>1</v>
      </c>
      <c r="CF20" s="132">
        <f t="shared" si="27"/>
        <v>1.2467804961390619E-6</v>
      </c>
      <c r="CG20" s="19"/>
      <c r="CH20" s="570">
        <f t="shared" si="28"/>
        <v>0</v>
      </c>
      <c r="DF20">
        <f t="shared" si="29"/>
        <v>0</v>
      </c>
      <c r="DG20">
        <f t="shared" si="30"/>
        <v>0</v>
      </c>
      <c r="DH20">
        <f t="shared" si="31"/>
        <v>0</v>
      </c>
      <c r="DI20">
        <f t="shared" si="32"/>
        <v>0</v>
      </c>
      <c r="DJ20">
        <f t="shared" si="33"/>
        <v>0</v>
      </c>
      <c r="DK20">
        <f t="shared" si="34"/>
        <v>0</v>
      </c>
      <c r="DL20">
        <f t="shared" si="35"/>
        <v>0</v>
      </c>
      <c r="DM20">
        <f t="shared" si="36"/>
        <v>0</v>
      </c>
      <c r="DN20">
        <f t="shared" si="37"/>
        <v>0</v>
      </c>
      <c r="DO20">
        <f t="shared" si="38"/>
        <v>0</v>
      </c>
      <c r="DP20">
        <f t="shared" si="39"/>
        <v>0</v>
      </c>
      <c r="DQ20">
        <f t="shared" si="40"/>
        <v>0</v>
      </c>
      <c r="DR20">
        <f t="shared" si="41"/>
        <v>0</v>
      </c>
      <c r="DS20">
        <f t="shared" si="42"/>
        <v>0</v>
      </c>
      <c r="DT20">
        <f t="shared" si="43"/>
        <v>0</v>
      </c>
      <c r="DU20">
        <f t="shared" si="44"/>
        <v>0</v>
      </c>
      <c r="DV20">
        <f t="shared" si="45"/>
        <v>0</v>
      </c>
      <c r="DW20">
        <f t="shared" si="46"/>
        <v>0</v>
      </c>
      <c r="DX20">
        <f t="shared" si="47"/>
        <v>0</v>
      </c>
      <c r="DY20">
        <f t="shared" si="48"/>
        <v>0</v>
      </c>
      <c r="DZ20">
        <f t="shared" si="49"/>
        <v>0</v>
      </c>
      <c r="EC20" t="e">
        <f t="shared" si="50"/>
        <v>#DIV/0!</v>
      </c>
      <c r="ED20" t="e">
        <f t="shared" si="51"/>
        <v>#DIV/0!</v>
      </c>
      <c r="EE20" t="e">
        <f t="shared" si="52"/>
        <v>#DIV/0!</v>
      </c>
      <c r="EF20" t="e">
        <f t="shared" si="53"/>
        <v>#DIV/0!</v>
      </c>
      <c r="EG20" t="e">
        <f t="shared" si="54"/>
        <v>#DIV/0!</v>
      </c>
      <c r="EH20" t="e">
        <f t="shared" si="55"/>
        <v>#DIV/0!</v>
      </c>
      <c r="EI20" t="e">
        <f t="shared" si="56"/>
        <v>#DIV/0!</v>
      </c>
      <c r="EJ20" t="e">
        <f t="shared" si="57"/>
        <v>#DIV/0!</v>
      </c>
      <c r="EK20" t="e">
        <f t="shared" si="58"/>
        <v>#DIV/0!</v>
      </c>
      <c r="EL20" t="e">
        <f t="shared" si="59"/>
        <v>#DIV/0!</v>
      </c>
      <c r="EM20" t="e">
        <f t="shared" si="60"/>
        <v>#DIV/0!</v>
      </c>
      <c r="EN20" t="e">
        <f t="shared" si="61"/>
        <v>#DIV/0!</v>
      </c>
      <c r="EO20" t="e">
        <f t="shared" si="62"/>
        <v>#DIV/0!</v>
      </c>
      <c r="EP20" t="e">
        <f t="shared" si="63"/>
        <v>#DIV/0!</v>
      </c>
      <c r="EQ20" t="e">
        <f t="shared" si="64"/>
        <v>#DIV/0!</v>
      </c>
      <c r="ER20" t="e">
        <f t="shared" si="65"/>
        <v>#DIV/0!</v>
      </c>
      <c r="ES20" t="e">
        <f t="shared" si="66"/>
        <v>#DIV/0!</v>
      </c>
      <c r="ET20" t="e">
        <f t="shared" si="67"/>
        <v>#DIV/0!</v>
      </c>
      <c r="EU20" t="e">
        <f t="shared" si="68"/>
        <v>#DIV/0!</v>
      </c>
      <c r="EV20" t="e">
        <f t="shared" si="69"/>
        <v>#DIV/0!</v>
      </c>
      <c r="EW20" t="e">
        <f t="shared" si="70"/>
        <v>#DIV/0!</v>
      </c>
      <c r="GL20" s="3"/>
      <c r="GN20" s="8"/>
      <c r="HJ20" s="17"/>
    </row>
    <row r="21" spans="1:218" hidden="1" x14ac:dyDescent="0.2">
      <c r="A21" t="s">
        <v>17</v>
      </c>
      <c r="B21" s="1">
        <f t="shared" si="71"/>
        <v>1965</v>
      </c>
      <c r="C21" s="52"/>
      <c r="D21" s="52"/>
      <c r="E21" s="52"/>
      <c r="F21" s="52"/>
      <c r="G21" s="52"/>
      <c r="H21" s="52"/>
      <c r="I21" s="52"/>
      <c r="J21" s="52"/>
      <c r="K21" s="52"/>
      <c r="L21" s="52"/>
      <c r="M21" s="52"/>
      <c r="N21" s="52"/>
      <c r="O21" s="52"/>
      <c r="P21" s="52"/>
      <c r="Q21" s="52"/>
      <c r="R21" s="52"/>
      <c r="S21" s="52"/>
      <c r="T21" s="52"/>
      <c r="U21" s="52"/>
      <c r="V21" s="52"/>
      <c r="W21" s="52"/>
      <c r="X21" s="52"/>
      <c r="Z21">
        <f t="shared" si="6"/>
        <v>0</v>
      </c>
      <c r="AA21">
        <f t="shared" si="7"/>
        <v>0</v>
      </c>
      <c r="AB21">
        <f t="shared" si="8"/>
        <v>0</v>
      </c>
      <c r="AC21">
        <f t="shared" si="9"/>
        <v>0</v>
      </c>
      <c r="AD21">
        <f t="shared" si="10"/>
        <v>0</v>
      </c>
      <c r="AE21">
        <f t="shared" si="11"/>
        <v>0</v>
      </c>
      <c r="AF21">
        <f t="shared" si="12"/>
        <v>0</v>
      </c>
      <c r="AG21">
        <f t="shared" si="13"/>
        <v>0</v>
      </c>
      <c r="AH21">
        <f t="shared" si="14"/>
        <v>0</v>
      </c>
      <c r="AI21">
        <f t="shared" si="15"/>
        <v>0</v>
      </c>
      <c r="AJ21">
        <f t="shared" si="16"/>
        <v>0</v>
      </c>
      <c r="AK21">
        <f t="shared" si="17"/>
        <v>0</v>
      </c>
      <c r="AL21">
        <f t="shared" si="18"/>
        <v>0</v>
      </c>
      <c r="AM21">
        <f t="shared" si="19"/>
        <v>0</v>
      </c>
      <c r="AN21">
        <f t="shared" si="20"/>
        <v>0</v>
      </c>
      <c r="AO21">
        <f t="shared" si="21"/>
        <v>0</v>
      </c>
      <c r="AP21">
        <f t="shared" si="22"/>
        <v>0</v>
      </c>
      <c r="AQ21">
        <f t="shared" si="23"/>
        <v>0</v>
      </c>
      <c r="AR21">
        <f t="shared" si="24"/>
        <v>0</v>
      </c>
      <c r="AS21">
        <f t="shared" si="25"/>
        <v>0</v>
      </c>
      <c r="AT21">
        <f t="shared" si="26"/>
        <v>0</v>
      </c>
      <c r="AX21">
        <v>1</v>
      </c>
      <c r="AY21">
        <v>1</v>
      </c>
      <c r="AZ21">
        <v>1</v>
      </c>
      <c r="BA21">
        <v>1</v>
      </c>
      <c r="BB21">
        <v>1</v>
      </c>
      <c r="BC21">
        <v>1</v>
      </c>
      <c r="BD21">
        <v>1</v>
      </c>
      <c r="BE21">
        <v>1</v>
      </c>
      <c r="BF21">
        <v>1</v>
      </c>
      <c r="BG21">
        <v>1</v>
      </c>
      <c r="BH21">
        <v>1</v>
      </c>
      <c r="BI21">
        <v>1</v>
      </c>
      <c r="BJ21">
        <v>1</v>
      </c>
      <c r="BK21">
        <v>1</v>
      </c>
      <c r="BL21">
        <v>1</v>
      </c>
      <c r="BM21">
        <v>1</v>
      </c>
      <c r="BN21">
        <v>1</v>
      </c>
      <c r="BO21">
        <v>1</v>
      </c>
      <c r="BP21">
        <v>1</v>
      </c>
      <c r="BQ21">
        <v>1</v>
      </c>
      <c r="BR21">
        <v>1</v>
      </c>
      <c r="CE21" s="52">
        <v>1</v>
      </c>
      <c r="CF21" s="132">
        <f t="shared" si="27"/>
        <v>1.2467804961390619E-6</v>
      </c>
      <c r="CG21" s="19"/>
      <c r="CH21" s="570">
        <f t="shared" si="28"/>
        <v>0</v>
      </c>
      <c r="DF21">
        <f t="shared" si="29"/>
        <v>0</v>
      </c>
      <c r="DG21">
        <f t="shared" si="30"/>
        <v>0</v>
      </c>
      <c r="DH21">
        <f t="shared" si="31"/>
        <v>0</v>
      </c>
      <c r="DI21">
        <f t="shared" si="32"/>
        <v>0</v>
      </c>
      <c r="DJ21">
        <f t="shared" si="33"/>
        <v>0</v>
      </c>
      <c r="DK21">
        <f t="shared" si="34"/>
        <v>0</v>
      </c>
      <c r="DL21">
        <f t="shared" si="35"/>
        <v>0</v>
      </c>
      <c r="DM21">
        <f t="shared" si="36"/>
        <v>0</v>
      </c>
      <c r="DN21">
        <f t="shared" si="37"/>
        <v>0</v>
      </c>
      <c r="DO21">
        <f t="shared" si="38"/>
        <v>0</v>
      </c>
      <c r="DP21">
        <f t="shared" si="39"/>
        <v>0</v>
      </c>
      <c r="DQ21">
        <f t="shared" si="40"/>
        <v>0</v>
      </c>
      <c r="DR21">
        <f t="shared" si="41"/>
        <v>0</v>
      </c>
      <c r="DS21">
        <f t="shared" si="42"/>
        <v>0</v>
      </c>
      <c r="DT21">
        <f t="shared" si="43"/>
        <v>0</v>
      </c>
      <c r="DU21">
        <f t="shared" si="44"/>
        <v>0</v>
      </c>
      <c r="DV21">
        <f t="shared" si="45"/>
        <v>0</v>
      </c>
      <c r="DW21">
        <f t="shared" si="46"/>
        <v>0</v>
      </c>
      <c r="DX21">
        <f t="shared" si="47"/>
        <v>0</v>
      </c>
      <c r="DY21">
        <f t="shared" si="48"/>
        <v>0</v>
      </c>
      <c r="DZ21">
        <f t="shared" si="49"/>
        <v>0</v>
      </c>
      <c r="EC21" t="e">
        <f t="shared" si="50"/>
        <v>#DIV/0!</v>
      </c>
      <c r="ED21" t="e">
        <f t="shared" si="51"/>
        <v>#DIV/0!</v>
      </c>
      <c r="EE21" t="e">
        <f t="shared" si="52"/>
        <v>#DIV/0!</v>
      </c>
      <c r="EF21" t="e">
        <f t="shared" si="53"/>
        <v>#DIV/0!</v>
      </c>
      <c r="EG21" t="e">
        <f t="shared" si="54"/>
        <v>#DIV/0!</v>
      </c>
      <c r="EH21" t="e">
        <f t="shared" si="55"/>
        <v>#DIV/0!</v>
      </c>
      <c r="EI21" t="e">
        <f t="shared" si="56"/>
        <v>#DIV/0!</v>
      </c>
      <c r="EJ21" t="e">
        <f t="shared" si="57"/>
        <v>#DIV/0!</v>
      </c>
      <c r="EK21" t="e">
        <f t="shared" si="58"/>
        <v>#DIV/0!</v>
      </c>
      <c r="EL21" t="e">
        <f t="shared" si="59"/>
        <v>#DIV/0!</v>
      </c>
      <c r="EM21" t="e">
        <f t="shared" si="60"/>
        <v>#DIV/0!</v>
      </c>
      <c r="EN21" t="e">
        <f t="shared" si="61"/>
        <v>#DIV/0!</v>
      </c>
      <c r="EO21" t="e">
        <f t="shared" si="62"/>
        <v>#DIV/0!</v>
      </c>
      <c r="EP21" t="e">
        <f t="shared" si="63"/>
        <v>#DIV/0!</v>
      </c>
      <c r="EQ21" t="e">
        <f t="shared" si="64"/>
        <v>#DIV/0!</v>
      </c>
      <c r="ER21" t="e">
        <f t="shared" si="65"/>
        <v>#DIV/0!</v>
      </c>
      <c r="ES21" t="e">
        <f t="shared" si="66"/>
        <v>#DIV/0!</v>
      </c>
      <c r="ET21" t="e">
        <f t="shared" si="67"/>
        <v>#DIV/0!</v>
      </c>
      <c r="EU21" t="e">
        <f t="shared" si="68"/>
        <v>#DIV/0!</v>
      </c>
      <c r="EV21" t="e">
        <f t="shared" si="69"/>
        <v>#DIV/0!</v>
      </c>
      <c r="EW21" t="e">
        <f t="shared" si="70"/>
        <v>#DIV/0!</v>
      </c>
      <c r="GL21" s="3"/>
      <c r="GN21" s="8"/>
      <c r="HJ21" s="17"/>
    </row>
    <row r="22" spans="1:218" hidden="1" x14ac:dyDescent="0.2">
      <c r="A22" t="s">
        <v>17</v>
      </c>
      <c r="B22" s="1">
        <f t="shared" si="71"/>
        <v>1966</v>
      </c>
      <c r="C22" s="52"/>
      <c r="D22" s="52"/>
      <c r="E22" s="52"/>
      <c r="F22" s="52"/>
      <c r="G22" s="52"/>
      <c r="H22" s="52"/>
      <c r="I22" s="52"/>
      <c r="J22" s="52"/>
      <c r="K22" s="52"/>
      <c r="L22" s="52"/>
      <c r="M22" s="52"/>
      <c r="N22" s="52"/>
      <c r="O22" s="52"/>
      <c r="P22" s="52"/>
      <c r="Q22" s="52"/>
      <c r="R22" s="52"/>
      <c r="S22" s="52"/>
      <c r="T22" s="52"/>
      <c r="U22" s="52"/>
      <c r="V22" s="52"/>
      <c r="W22" s="52"/>
      <c r="X22" s="52"/>
      <c r="Z22">
        <f t="shared" si="6"/>
        <v>0</v>
      </c>
      <c r="AA22">
        <f t="shared" si="7"/>
        <v>0</v>
      </c>
      <c r="AB22">
        <f t="shared" si="8"/>
        <v>0</v>
      </c>
      <c r="AC22">
        <f t="shared" si="9"/>
        <v>0</v>
      </c>
      <c r="AD22">
        <f t="shared" si="10"/>
        <v>0</v>
      </c>
      <c r="AE22">
        <f t="shared" si="11"/>
        <v>0</v>
      </c>
      <c r="AF22">
        <f t="shared" si="12"/>
        <v>0</v>
      </c>
      <c r="AG22">
        <f t="shared" si="13"/>
        <v>0</v>
      </c>
      <c r="AH22">
        <f t="shared" si="14"/>
        <v>0</v>
      </c>
      <c r="AI22">
        <f t="shared" si="15"/>
        <v>0</v>
      </c>
      <c r="AJ22">
        <f t="shared" si="16"/>
        <v>0</v>
      </c>
      <c r="AK22">
        <f t="shared" si="17"/>
        <v>0</v>
      </c>
      <c r="AL22">
        <f t="shared" si="18"/>
        <v>0</v>
      </c>
      <c r="AM22">
        <f t="shared" si="19"/>
        <v>0</v>
      </c>
      <c r="AN22">
        <f t="shared" si="20"/>
        <v>0</v>
      </c>
      <c r="AO22">
        <f t="shared" si="21"/>
        <v>0</v>
      </c>
      <c r="AP22">
        <f t="shared" si="22"/>
        <v>0</v>
      </c>
      <c r="AQ22">
        <f t="shared" si="23"/>
        <v>0</v>
      </c>
      <c r="AR22">
        <f t="shared" si="24"/>
        <v>0</v>
      </c>
      <c r="AS22">
        <f t="shared" si="25"/>
        <v>0</v>
      </c>
      <c r="AT22">
        <f t="shared" si="26"/>
        <v>0</v>
      </c>
      <c r="AX22">
        <v>1</v>
      </c>
      <c r="AY22">
        <v>1</v>
      </c>
      <c r="AZ22">
        <v>1</v>
      </c>
      <c r="BA22">
        <v>1</v>
      </c>
      <c r="BB22">
        <v>1</v>
      </c>
      <c r="BC22">
        <v>1</v>
      </c>
      <c r="BD22">
        <v>1</v>
      </c>
      <c r="BE22">
        <v>1</v>
      </c>
      <c r="BF22">
        <v>1</v>
      </c>
      <c r="BG22">
        <v>1</v>
      </c>
      <c r="BH22">
        <v>1</v>
      </c>
      <c r="BI22">
        <v>1</v>
      </c>
      <c r="BJ22">
        <v>1</v>
      </c>
      <c r="BK22">
        <v>1</v>
      </c>
      <c r="BL22">
        <v>1</v>
      </c>
      <c r="BM22">
        <v>1</v>
      </c>
      <c r="BN22">
        <v>1</v>
      </c>
      <c r="BO22">
        <v>1</v>
      </c>
      <c r="BP22">
        <v>1</v>
      </c>
      <c r="BQ22">
        <v>1</v>
      </c>
      <c r="BR22">
        <v>1</v>
      </c>
      <c r="CE22" s="52">
        <v>1</v>
      </c>
      <c r="CF22" s="132">
        <f t="shared" si="27"/>
        <v>1.2467804961390619E-6</v>
      </c>
      <c r="CG22" s="19"/>
      <c r="CH22" s="570">
        <f t="shared" si="28"/>
        <v>0</v>
      </c>
      <c r="DF22">
        <f t="shared" si="29"/>
        <v>0</v>
      </c>
      <c r="DG22">
        <f t="shared" si="30"/>
        <v>0</v>
      </c>
      <c r="DH22">
        <f t="shared" si="31"/>
        <v>0</v>
      </c>
      <c r="DI22">
        <f t="shared" si="32"/>
        <v>0</v>
      </c>
      <c r="DJ22">
        <f t="shared" si="33"/>
        <v>0</v>
      </c>
      <c r="DK22">
        <f t="shared" si="34"/>
        <v>0</v>
      </c>
      <c r="DL22">
        <f t="shared" si="35"/>
        <v>0</v>
      </c>
      <c r="DM22">
        <f t="shared" si="36"/>
        <v>0</v>
      </c>
      <c r="DN22">
        <f t="shared" si="37"/>
        <v>0</v>
      </c>
      <c r="DO22">
        <f t="shared" si="38"/>
        <v>0</v>
      </c>
      <c r="DP22">
        <f t="shared" si="39"/>
        <v>0</v>
      </c>
      <c r="DQ22">
        <f t="shared" si="40"/>
        <v>0</v>
      </c>
      <c r="DR22">
        <f t="shared" si="41"/>
        <v>0</v>
      </c>
      <c r="DS22">
        <f t="shared" si="42"/>
        <v>0</v>
      </c>
      <c r="DT22">
        <f t="shared" si="43"/>
        <v>0</v>
      </c>
      <c r="DU22">
        <f t="shared" si="44"/>
        <v>0</v>
      </c>
      <c r="DV22">
        <f t="shared" si="45"/>
        <v>0</v>
      </c>
      <c r="DW22">
        <f t="shared" si="46"/>
        <v>0</v>
      </c>
      <c r="DX22">
        <f t="shared" si="47"/>
        <v>0</v>
      </c>
      <c r="DY22">
        <f t="shared" si="48"/>
        <v>0</v>
      </c>
      <c r="DZ22">
        <f t="shared" si="49"/>
        <v>0</v>
      </c>
      <c r="EC22" t="e">
        <f t="shared" si="50"/>
        <v>#DIV/0!</v>
      </c>
      <c r="ED22" t="e">
        <f t="shared" si="51"/>
        <v>#DIV/0!</v>
      </c>
      <c r="EE22" t="e">
        <f t="shared" si="52"/>
        <v>#DIV/0!</v>
      </c>
      <c r="EF22" t="e">
        <f t="shared" si="53"/>
        <v>#DIV/0!</v>
      </c>
      <c r="EG22" t="e">
        <f t="shared" si="54"/>
        <v>#DIV/0!</v>
      </c>
      <c r="EH22" t="e">
        <f t="shared" si="55"/>
        <v>#DIV/0!</v>
      </c>
      <c r="EI22" t="e">
        <f t="shared" si="56"/>
        <v>#DIV/0!</v>
      </c>
      <c r="EJ22" t="e">
        <f t="shared" si="57"/>
        <v>#DIV/0!</v>
      </c>
      <c r="EK22" t="e">
        <f t="shared" si="58"/>
        <v>#DIV/0!</v>
      </c>
      <c r="EL22" t="e">
        <f t="shared" si="59"/>
        <v>#DIV/0!</v>
      </c>
      <c r="EM22" t="e">
        <f t="shared" si="60"/>
        <v>#DIV/0!</v>
      </c>
      <c r="EN22" t="e">
        <f t="shared" si="61"/>
        <v>#DIV/0!</v>
      </c>
      <c r="EO22" t="e">
        <f t="shared" si="62"/>
        <v>#DIV/0!</v>
      </c>
      <c r="EP22" t="e">
        <f t="shared" si="63"/>
        <v>#DIV/0!</v>
      </c>
      <c r="EQ22" t="e">
        <f t="shared" si="64"/>
        <v>#DIV/0!</v>
      </c>
      <c r="ER22" t="e">
        <f t="shared" si="65"/>
        <v>#DIV/0!</v>
      </c>
      <c r="ES22" t="e">
        <f t="shared" si="66"/>
        <v>#DIV/0!</v>
      </c>
      <c r="ET22" t="e">
        <f t="shared" si="67"/>
        <v>#DIV/0!</v>
      </c>
      <c r="EU22" t="e">
        <f t="shared" si="68"/>
        <v>#DIV/0!</v>
      </c>
      <c r="EV22" t="e">
        <f t="shared" si="69"/>
        <v>#DIV/0!</v>
      </c>
      <c r="EW22" t="e">
        <f t="shared" si="70"/>
        <v>#DIV/0!</v>
      </c>
      <c r="GL22" s="3"/>
      <c r="GN22" s="8"/>
      <c r="HJ22" s="17"/>
    </row>
    <row r="23" spans="1:218" hidden="1" x14ac:dyDescent="0.2">
      <c r="A23" t="s">
        <v>17</v>
      </c>
      <c r="B23" s="1">
        <f t="shared" si="71"/>
        <v>1967</v>
      </c>
      <c r="C23" s="52"/>
      <c r="D23" s="52"/>
      <c r="E23" s="52"/>
      <c r="F23" s="52"/>
      <c r="G23" s="52"/>
      <c r="H23" s="52"/>
      <c r="I23" s="52"/>
      <c r="J23" s="52"/>
      <c r="K23" s="52"/>
      <c r="L23" s="52"/>
      <c r="M23" s="52"/>
      <c r="N23" s="52"/>
      <c r="O23" s="52"/>
      <c r="P23" s="52"/>
      <c r="Q23" s="52"/>
      <c r="R23" s="52"/>
      <c r="S23" s="52"/>
      <c r="T23" s="52"/>
      <c r="U23" s="52"/>
      <c r="V23" s="52"/>
      <c r="W23" s="52"/>
      <c r="X23" s="52"/>
      <c r="Z23">
        <f t="shared" si="6"/>
        <v>0</v>
      </c>
      <c r="AA23">
        <f t="shared" si="7"/>
        <v>0</v>
      </c>
      <c r="AB23">
        <f t="shared" si="8"/>
        <v>0</v>
      </c>
      <c r="AC23">
        <f t="shared" si="9"/>
        <v>0</v>
      </c>
      <c r="AD23">
        <f t="shared" si="10"/>
        <v>0</v>
      </c>
      <c r="AE23">
        <f t="shared" si="11"/>
        <v>0</v>
      </c>
      <c r="AF23">
        <f t="shared" si="12"/>
        <v>0</v>
      </c>
      <c r="AG23">
        <f t="shared" si="13"/>
        <v>0</v>
      </c>
      <c r="AH23">
        <f t="shared" si="14"/>
        <v>0</v>
      </c>
      <c r="AI23">
        <f t="shared" si="15"/>
        <v>0</v>
      </c>
      <c r="AJ23">
        <f t="shared" si="16"/>
        <v>0</v>
      </c>
      <c r="AK23">
        <f t="shared" si="17"/>
        <v>0</v>
      </c>
      <c r="AL23">
        <f t="shared" si="18"/>
        <v>0</v>
      </c>
      <c r="AM23">
        <f t="shared" si="19"/>
        <v>0</v>
      </c>
      <c r="AN23">
        <f t="shared" si="20"/>
        <v>0</v>
      </c>
      <c r="AO23">
        <f t="shared" si="21"/>
        <v>0</v>
      </c>
      <c r="AP23">
        <f t="shared" si="22"/>
        <v>0</v>
      </c>
      <c r="AQ23">
        <f t="shared" si="23"/>
        <v>0</v>
      </c>
      <c r="AR23">
        <f t="shared" si="24"/>
        <v>0</v>
      </c>
      <c r="AS23">
        <f t="shared" si="25"/>
        <v>0</v>
      </c>
      <c r="AT23">
        <f t="shared" si="26"/>
        <v>0</v>
      </c>
      <c r="AX23">
        <v>1</v>
      </c>
      <c r="AY23">
        <v>1</v>
      </c>
      <c r="AZ23">
        <v>1</v>
      </c>
      <c r="BA23">
        <v>1</v>
      </c>
      <c r="BB23">
        <v>1</v>
      </c>
      <c r="BC23">
        <v>1</v>
      </c>
      <c r="BD23">
        <v>1</v>
      </c>
      <c r="BE23">
        <v>1</v>
      </c>
      <c r="BF23">
        <v>1</v>
      </c>
      <c r="BG23">
        <v>1</v>
      </c>
      <c r="BH23">
        <v>1</v>
      </c>
      <c r="BI23">
        <v>1</v>
      </c>
      <c r="BJ23">
        <v>1</v>
      </c>
      <c r="BK23">
        <v>1</v>
      </c>
      <c r="BL23">
        <v>1</v>
      </c>
      <c r="BM23">
        <v>1</v>
      </c>
      <c r="BN23">
        <v>1</v>
      </c>
      <c r="BO23">
        <v>1</v>
      </c>
      <c r="BP23">
        <v>1</v>
      </c>
      <c r="BQ23">
        <v>1</v>
      </c>
      <c r="BR23">
        <v>1</v>
      </c>
      <c r="CE23" s="52">
        <v>1</v>
      </c>
      <c r="CF23" s="132">
        <f t="shared" si="27"/>
        <v>1.2467804961390619E-6</v>
      </c>
      <c r="CG23" s="19"/>
      <c r="CH23" s="570">
        <f t="shared" si="28"/>
        <v>0</v>
      </c>
      <c r="DF23">
        <f t="shared" si="29"/>
        <v>0</v>
      </c>
      <c r="DG23">
        <f t="shared" si="30"/>
        <v>0</v>
      </c>
      <c r="DH23">
        <f t="shared" si="31"/>
        <v>0</v>
      </c>
      <c r="DI23">
        <f t="shared" si="32"/>
        <v>0</v>
      </c>
      <c r="DJ23">
        <f t="shared" si="33"/>
        <v>0</v>
      </c>
      <c r="DK23">
        <f t="shared" si="34"/>
        <v>0</v>
      </c>
      <c r="DL23">
        <f t="shared" si="35"/>
        <v>0</v>
      </c>
      <c r="DM23">
        <f t="shared" si="36"/>
        <v>0</v>
      </c>
      <c r="DN23">
        <f t="shared" si="37"/>
        <v>0</v>
      </c>
      <c r="DO23">
        <f t="shared" si="38"/>
        <v>0</v>
      </c>
      <c r="DP23">
        <f t="shared" si="39"/>
        <v>0</v>
      </c>
      <c r="DQ23">
        <f t="shared" si="40"/>
        <v>0</v>
      </c>
      <c r="DR23">
        <f t="shared" si="41"/>
        <v>0</v>
      </c>
      <c r="DS23">
        <f t="shared" si="42"/>
        <v>0</v>
      </c>
      <c r="DT23">
        <f t="shared" si="43"/>
        <v>0</v>
      </c>
      <c r="DU23">
        <f t="shared" si="44"/>
        <v>0</v>
      </c>
      <c r="DV23">
        <f t="shared" si="45"/>
        <v>0</v>
      </c>
      <c r="DW23">
        <f t="shared" si="46"/>
        <v>0</v>
      </c>
      <c r="DX23">
        <f t="shared" si="47"/>
        <v>0</v>
      </c>
      <c r="DY23">
        <f t="shared" si="48"/>
        <v>0</v>
      </c>
      <c r="DZ23">
        <f t="shared" si="49"/>
        <v>0</v>
      </c>
      <c r="EC23" t="e">
        <f t="shared" si="50"/>
        <v>#DIV/0!</v>
      </c>
      <c r="ED23" t="e">
        <f t="shared" si="51"/>
        <v>#DIV/0!</v>
      </c>
      <c r="EE23" t="e">
        <f t="shared" si="52"/>
        <v>#DIV/0!</v>
      </c>
      <c r="EF23" t="e">
        <f t="shared" si="53"/>
        <v>#DIV/0!</v>
      </c>
      <c r="EG23" t="e">
        <f t="shared" si="54"/>
        <v>#DIV/0!</v>
      </c>
      <c r="EH23" t="e">
        <f t="shared" si="55"/>
        <v>#DIV/0!</v>
      </c>
      <c r="EI23" t="e">
        <f t="shared" si="56"/>
        <v>#DIV/0!</v>
      </c>
      <c r="EJ23" t="e">
        <f t="shared" si="57"/>
        <v>#DIV/0!</v>
      </c>
      <c r="EK23" t="e">
        <f t="shared" si="58"/>
        <v>#DIV/0!</v>
      </c>
      <c r="EL23" t="e">
        <f t="shared" si="59"/>
        <v>#DIV/0!</v>
      </c>
      <c r="EM23" t="e">
        <f t="shared" si="60"/>
        <v>#DIV/0!</v>
      </c>
      <c r="EN23" t="e">
        <f t="shared" si="61"/>
        <v>#DIV/0!</v>
      </c>
      <c r="EO23" t="e">
        <f t="shared" si="62"/>
        <v>#DIV/0!</v>
      </c>
      <c r="EP23" t="e">
        <f t="shared" si="63"/>
        <v>#DIV/0!</v>
      </c>
      <c r="EQ23" t="e">
        <f t="shared" si="64"/>
        <v>#DIV/0!</v>
      </c>
      <c r="ER23" t="e">
        <f t="shared" si="65"/>
        <v>#DIV/0!</v>
      </c>
      <c r="ES23" t="e">
        <f t="shared" si="66"/>
        <v>#DIV/0!</v>
      </c>
      <c r="ET23" t="e">
        <f t="shared" si="67"/>
        <v>#DIV/0!</v>
      </c>
      <c r="EU23" t="e">
        <f t="shared" si="68"/>
        <v>#DIV/0!</v>
      </c>
      <c r="EV23" t="e">
        <f t="shared" si="69"/>
        <v>#DIV/0!</v>
      </c>
      <c r="EW23" t="e">
        <f t="shared" si="70"/>
        <v>#DIV/0!</v>
      </c>
      <c r="GL23" s="3"/>
      <c r="GN23" s="8"/>
      <c r="HJ23" s="17"/>
    </row>
    <row r="24" spans="1:218" hidden="1" x14ac:dyDescent="0.2">
      <c r="A24" t="s">
        <v>17</v>
      </c>
      <c r="B24" s="1">
        <f t="shared" si="71"/>
        <v>1968</v>
      </c>
      <c r="C24" s="52"/>
      <c r="D24" s="52"/>
      <c r="E24" s="52"/>
      <c r="F24" s="52"/>
      <c r="G24" s="52"/>
      <c r="H24" s="52"/>
      <c r="I24" s="52"/>
      <c r="J24" s="52"/>
      <c r="K24" s="52"/>
      <c r="L24" s="52"/>
      <c r="M24" s="52"/>
      <c r="N24" s="52"/>
      <c r="O24" s="52"/>
      <c r="P24" s="52"/>
      <c r="Q24" s="52"/>
      <c r="R24" s="52"/>
      <c r="S24" s="52"/>
      <c r="T24" s="52"/>
      <c r="U24" s="52"/>
      <c r="V24" s="52"/>
      <c r="W24" s="52"/>
      <c r="X24" s="52"/>
      <c r="Z24">
        <f t="shared" si="6"/>
        <v>0</v>
      </c>
      <c r="AA24">
        <f t="shared" si="7"/>
        <v>0</v>
      </c>
      <c r="AB24">
        <f t="shared" si="8"/>
        <v>0</v>
      </c>
      <c r="AC24">
        <f t="shared" si="9"/>
        <v>0</v>
      </c>
      <c r="AD24">
        <f t="shared" si="10"/>
        <v>0</v>
      </c>
      <c r="AE24">
        <f t="shared" si="11"/>
        <v>0</v>
      </c>
      <c r="AF24">
        <f t="shared" si="12"/>
        <v>0</v>
      </c>
      <c r="AG24">
        <f t="shared" si="13"/>
        <v>0</v>
      </c>
      <c r="AH24">
        <f t="shared" si="14"/>
        <v>0</v>
      </c>
      <c r="AI24">
        <f t="shared" si="15"/>
        <v>0</v>
      </c>
      <c r="AJ24">
        <f t="shared" si="16"/>
        <v>0</v>
      </c>
      <c r="AK24">
        <f t="shared" si="17"/>
        <v>0</v>
      </c>
      <c r="AL24">
        <f t="shared" si="18"/>
        <v>0</v>
      </c>
      <c r="AM24">
        <f t="shared" si="19"/>
        <v>0</v>
      </c>
      <c r="AN24">
        <f t="shared" si="20"/>
        <v>0</v>
      </c>
      <c r="AO24">
        <f t="shared" si="21"/>
        <v>0</v>
      </c>
      <c r="AP24">
        <f t="shared" si="22"/>
        <v>0</v>
      </c>
      <c r="AQ24">
        <f t="shared" si="23"/>
        <v>0</v>
      </c>
      <c r="AR24">
        <f t="shared" si="24"/>
        <v>0</v>
      </c>
      <c r="AS24">
        <f t="shared" si="25"/>
        <v>0</v>
      </c>
      <c r="AT24">
        <f t="shared" si="26"/>
        <v>0</v>
      </c>
      <c r="AX24">
        <v>1</v>
      </c>
      <c r="AY24">
        <v>1</v>
      </c>
      <c r="AZ24">
        <v>1</v>
      </c>
      <c r="BA24">
        <v>1</v>
      </c>
      <c r="BB24">
        <v>1</v>
      </c>
      <c r="BC24">
        <v>1</v>
      </c>
      <c r="BD24">
        <v>1</v>
      </c>
      <c r="BE24">
        <v>1</v>
      </c>
      <c r="BF24">
        <v>1</v>
      </c>
      <c r="BG24">
        <v>1</v>
      </c>
      <c r="BH24">
        <v>1</v>
      </c>
      <c r="BI24">
        <v>1</v>
      </c>
      <c r="BJ24">
        <v>1</v>
      </c>
      <c r="BK24">
        <v>1</v>
      </c>
      <c r="BL24">
        <v>1</v>
      </c>
      <c r="BM24">
        <v>1</v>
      </c>
      <c r="BN24">
        <v>1</v>
      </c>
      <c r="BO24">
        <v>1</v>
      </c>
      <c r="BP24">
        <v>1</v>
      </c>
      <c r="BQ24">
        <v>1</v>
      </c>
      <c r="BR24">
        <v>1</v>
      </c>
      <c r="CE24" s="52">
        <v>1</v>
      </c>
      <c r="CF24" s="132">
        <f t="shared" si="27"/>
        <v>1.2467804961390619E-6</v>
      </c>
      <c r="CG24" s="19"/>
      <c r="CH24" s="570">
        <f t="shared" si="28"/>
        <v>0</v>
      </c>
      <c r="DF24">
        <f t="shared" si="29"/>
        <v>0</v>
      </c>
      <c r="DG24">
        <f t="shared" si="30"/>
        <v>0</v>
      </c>
      <c r="DH24">
        <f t="shared" si="31"/>
        <v>0</v>
      </c>
      <c r="DI24">
        <f t="shared" si="32"/>
        <v>0</v>
      </c>
      <c r="DJ24">
        <f t="shared" si="33"/>
        <v>0</v>
      </c>
      <c r="DK24">
        <f t="shared" si="34"/>
        <v>0</v>
      </c>
      <c r="DL24">
        <f t="shared" si="35"/>
        <v>0</v>
      </c>
      <c r="DM24">
        <f t="shared" si="36"/>
        <v>0</v>
      </c>
      <c r="DN24">
        <f t="shared" si="37"/>
        <v>0</v>
      </c>
      <c r="DO24">
        <f t="shared" si="38"/>
        <v>0</v>
      </c>
      <c r="DP24">
        <f t="shared" si="39"/>
        <v>0</v>
      </c>
      <c r="DQ24">
        <f t="shared" si="40"/>
        <v>0</v>
      </c>
      <c r="DR24">
        <f t="shared" si="41"/>
        <v>0</v>
      </c>
      <c r="DS24">
        <f t="shared" si="42"/>
        <v>0</v>
      </c>
      <c r="DT24">
        <f t="shared" si="43"/>
        <v>0</v>
      </c>
      <c r="DU24">
        <f t="shared" si="44"/>
        <v>0</v>
      </c>
      <c r="DV24">
        <f t="shared" si="45"/>
        <v>0</v>
      </c>
      <c r="DW24">
        <f t="shared" si="46"/>
        <v>0</v>
      </c>
      <c r="DX24">
        <f t="shared" si="47"/>
        <v>0</v>
      </c>
      <c r="DY24">
        <f t="shared" si="48"/>
        <v>0</v>
      </c>
      <c r="DZ24">
        <f t="shared" si="49"/>
        <v>0</v>
      </c>
      <c r="EC24" t="e">
        <f t="shared" si="50"/>
        <v>#DIV/0!</v>
      </c>
      <c r="ED24" t="e">
        <f t="shared" si="51"/>
        <v>#DIV/0!</v>
      </c>
      <c r="EE24" t="e">
        <f t="shared" si="52"/>
        <v>#DIV/0!</v>
      </c>
      <c r="EF24" t="e">
        <f t="shared" si="53"/>
        <v>#DIV/0!</v>
      </c>
      <c r="EG24" t="e">
        <f t="shared" si="54"/>
        <v>#DIV/0!</v>
      </c>
      <c r="EH24" t="e">
        <f t="shared" si="55"/>
        <v>#DIV/0!</v>
      </c>
      <c r="EI24" t="e">
        <f t="shared" si="56"/>
        <v>#DIV/0!</v>
      </c>
      <c r="EJ24" t="e">
        <f t="shared" si="57"/>
        <v>#DIV/0!</v>
      </c>
      <c r="EK24" t="e">
        <f t="shared" si="58"/>
        <v>#DIV/0!</v>
      </c>
      <c r="EL24" t="e">
        <f t="shared" si="59"/>
        <v>#DIV/0!</v>
      </c>
      <c r="EM24" t="e">
        <f t="shared" si="60"/>
        <v>#DIV/0!</v>
      </c>
      <c r="EN24" t="e">
        <f t="shared" si="61"/>
        <v>#DIV/0!</v>
      </c>
      <c r="EO24" t="e">
        <f t="shared" si="62"/>
        <v>#DIV/0!</v>
      </c>
      <c r="EP24" t="e">
        <f t="shared" si="63"/>
        <v>#DIV/0!</v>
      </c>
      <c r="EQ24" t="e">
        <f t="shared" si="64"/>
        <v>#DIV/0!</v>
      </c>
      <c r="ER24" t="e">
        <f t="shared" si="65"/>
        <v>#DIV/0!</v>
      </c>
      <c r="ES24" t="e">
        <f t="shared" si="66"/>
        <v>#DIV/0!</v>
      </c>
      <c r="ET24" t="e">
        <f t="shared" si="67"/>
        <v>#DIV/0!</v>
      </c>
      <c r="EU24" t="e">
        <f t="shared" si="68"/>
        <v>#DIV/0!</v>
      </c>
      <c r="EV24" t="e">
        <f t="shared" si="69"/>
        <v>#DIV/0!</v>
      </c>
      <c r="EW24" t="e">
        <f t="shared" si="70"/>
        <v>#DIV/0!</v>
      </c>
      <c r="GL24" s="3"/>
      <c r="GN24" s="8"/>
      <c r="HJ24" s="17"/>
    </row>
    <row r="25" spans="1:218" hidden="1" x14ac:dyDescent="0.2">
      <c r="A25" t="s">
        <v>17</v>
      </c>
      <c r="B25" s="1">
        <f t="shared" si="71"/>
        <v>1969</v>
      </c>
      <c r="C25" s="52"/>
      <c r="D25" s="52"/>
      <c r="E25" s="52"/>
      <c r="F25" s="52"/>
      <c r="G25" s="52"/>
      <c r="H25" s="52"/>
      <c r="I25" s="52"/>
      <c r="J25" s="52"/>
      <c r="K25" s="52"/>
      <c r="L25" s="52"/>
      <c r="M25" s="52"/>
      <c r="N25" s="52"/>
      <c r="O25" s="52"/>
      <c r="P25" s="52"/>
      <c r="Q25" s="52"/>
      <c r="R25" s="52"/>
      <c r="S25" s="52"/>
      <c r="T25" s="52"/>
      <c r="U25" s="52"/>
      <c r="V25" s="52"/>
      <c r="W25" s="52"/>
      <c r="X25" s="52"/>
      <c r="Z25">
        <f t="shared" si="6"/>
        <v>0</v>
      </c>
      <c r="AA25">
        <f t="shared" si="7"/>
        <v>0</v>
      </c>
      <c r="AB25">
        <f t="shared" si="8"/>
        <v>0</v>
      </c>
      <c r="AC25">
        <f t="shared" si="9"/>
        <v>0</v>
      </c>
      <c r="AD25">
        <f t="shared" si="10"/>
        <v>0</v>
      </c>
      <c r="AE25">
        <f t="shared" si="11"/>
        <v>0</v>
      </c>
      <c r="AF25">
        <f t="shared" si="12"/>
        <v>0</v>
      </c>
      <c r="AG25">
        <f t="shared" si="13"/>
        <v>0</v>
      </c>
      <c r="AH25">
        <f t="shared" si="14"/>
        <v>0</v>
      </c>
      <c r="AI25">
        <f t="shared" si="15"/>
        <v>0</v>
      </c>
      <c r="AJ25">
        <f t="shared" si="16"/>
        <v>0</v>
      </c>
      <c r="AK25">
        <f t="shared" si="17"/>
        <v>0</v>
      </c>
      <c r="AL25">
        <f t="shared" si="18"/>
        <v>0</v>
      </c>
      <c r="AM25">
        <f t="shared" si="19"/>
        <v>0</v>
      </c>
      <c r="AN25">
        <f t="shared" si="20"/>
        <v>0</v>
      </c>
      <c r="AO25">
        <f t="shared" si="21"/>
        <v>0</v>
      </c>
      <c r="AP25">
        <f t="shared" si="22"/>
        <v>0</v>
      </c>
      <c r="AQ25">
        <f t="shared" si="23"/>
        <v>0</v>
      </c>
      <c r="AR25">
        <f t="shared" si="24"/>
        <v>0</v>
      </c>
      <c r="AS25">
        <f t="shared" si="25"/>
        <v>0</v>
      </c>
      <c r="AT25">
        <f t="shared" si="26"/>
        <v>0</v>
      </c>
      <c r="AX25">
        <v>1</v>
      </c>
      <c r="AY25">
        <v>1</v>
      </c>
      <c r="AZ25">
        <v>1</v>
      </c>
      <c r="BA25">
        <v>1</v>
      </c>
      <c r="BB25">
        <v>1</v>
      </c>
      <c r="BC25">
        <v>1</v>
      </c>
      <c r="BD25">
        <v>1</v>
      </c>
      <c r="BE25">
        <v>1</v>
      </c>
      <c r="BF25">
        <v>1</v>
      </c>
      <c r="BG25">
        <v>1</v>
      </c>
      <c r="BH25">
        <v>1</v>
      </c>
      <c r="BI25">
        <v>1</v>
      </c>
      <c r="BJ25">
        <v>1</v>
      </c>
      <c r="BK25">
        <v>1</v>
      </c>
      <c r="BL25">
        <v>1</v>
      </c>
      <c r="BM25">
        <v>1</v>
      </c>
      <c r="BN25">
        <v>1</v>
      </c>
      <c r="BO25">
        <v>1</v>
      </c>
      <c r="BP25">
        <v>1</v>
      </c>
      <c r="BQ25">
        <v>1</v>
      </c>
      <c r="BR25">
        <v>1</v>
      </c>
      <c r="CE25" s="52">
        <v>1</v>
      </c>
      <c r="CF25" s="132">
        <f t="shared" si="27"/>
        <v>1.2467804961390619E-6</v>
      </c>
      <c r="CG25" s="19"/>
      <c r="CH25" s="570">
        <f t="shared" si="28"/>
        <v>0</v>
      </c>
      <c r="DF25">
        <f t="shared" si="29"/>
        <v>0</v>
      </c>
      <c r="DG25">
        <f t="shared" si="30"/>
        <v>0</v>
      </c>
      <c r="DH25">
        <f t="shared" si="31"/>
        <v>0</v>
      </c>
      <c r="DI25">
        <f t="shared" si="32"/>
        <v>0</v>
      </c>
      <c r="DJ25">
        <f t="shared" si="33"/>
        <v>0</v>
      </c>
      <c r="DK25">
        <f t="shared" si="34"/>
        <v>0</v>
      </c>
      <c r="DL25">
        <f t="shared" si="35"/>
        <v>0</v>
      </c>
      <c r="DM25">
        <f t="shared" si="36"/>
        <v>0</v>
      </c>
      <c r="DN25">
        <f t="shared" si="37"/>
        <v>0</v>
      </c>
      <c r="DO25">
        <f t="shared" si="38"/>
        <v>0</v>
      </c>
      <c r="DP25">
        <f t="shared" si="39"/>
        <v>0</v>
      </c>
      <c r="DQ25">
        <f t="shared" si="40"/>
        <v>0</v>
      </c>
      <c r="DR25">
        <f t="shared" si="41"/>
        <v>0</v>
      </c>
      <c r="DS25">
        <f t="shared" si="42"/>
        <v>0</v>
      </c>
      <c r="DT25">
        <f t="shared" si="43"/>
        <v>0</v>
      </c>
      <c r="DU25">
        <f t="shared" si="44"/>
        <v>0</v>
      </c>
      <c r="DV25">
        <f t="shared" si="45"/>
        <v>0</v>
      </c>
      <c r="DW25">
        <f t="shared" si="46"/>
        <v>0</v>
      </c>
      <c r="DX25">
        <f t="shared" si="47"/>
        <v>0</v>
      </c>
      <c r="DY25">
        <f t="shared" si="48"/>
        <v>0</v>
      </c>
      <c r="DZ25">
        <f t="shared" si="49"/>
        <v>0</v>
      </c>
      <c r="EC25" t="e">
        <f t="shared" si="50"/>
        <v>#DIV/0!</v>
      </c>
      <c r="ED25" t="e">
        <f t="shared" si="51"/>
        <v>#DIV/0!</v>
      </c>
      <c r="EE25" t="e">
        <f t="shared" si="52"/>
        <v>#DIV/0!</v>
      </c>
      <c r="EF25" t="e">
        <f t="shared" si="53"/>
        <v>#DIV/0!</v>
      </c>
      <c r="EG25" t="e">
        <f t="shared" si="54"/>
        <v>#DIV/0!</v>
      </c>
      <c r="EH25" t="e">
        <f t="shared" si="55"/>
        <v>#DIV/0!</v>
      </c>
      <c r="EI25" t="e">
        <f t="shared" si="56"/>
        <v>#DIV/0!</v>
      </c>
      <c r="EJ25" t="e">
        <f t="shared" si="57"/>
        <v>#DIV/0!</v>
      </c>
      <c r="EK25" t="e">
        <f t="shared" si="58"/>
        <v>#DIV/0!</v>
      </c>
      <c r="EL25" t="e">
        <f t="shared" si="59"/>
        <v>#DIV/0!</v>
      </c>
      <c r="EM25" t="e">
        <f t="shared" si="60"/>
        <v>#DIV/0!</v>
      </c>
      <c r="EN25" t="e">
        <f t="shared" si="61"/>
        <v>#DIV/0!</v>
      </c>
      <c r="EO25" t="e">
        <f t="shared" si="62"/>
        <v>#DIV/0!</v>
      </c>
      <c r="EP25" t="e">
        <f t="shared" si="63"/>
        <v>#DIV/0!</v>
      </c>
      <c r="EQ25" t="e">
        <f t="shared" si="64"/>
        <v>#DIV/0!</v>
      </c>
      <c r="ER25" t="e">
        <f t="shared" si="65"/>
        <v>#DIV/0!</v>
      </c>
      <c r="ES25" t="e">
        <f t="shared" si="66"/>
        <v>#DIV/0!</v>
      </c>
      <c r="ET25" t="e">
        <f t="shared" si="67"/>
        <v>#DIV/0!</v>
      </c>
      <c r="EU25" t="e">
        <f t="shared" si="68"/>
        <v>#DIV/0!</v>
      </c>
      <c r="EV25" t="e">
        <f t="shared" si="69"/>
        <v>#DIV/0!</v>
      </c>
      <c r="EW25" t="e">
        <f t="shared" si="70"/>
        <v>#DIV/0!</v>
      </c>
      <c r="GL25" s="3"/>
      <c r="GN25" s="8"/>
      <c r="HJ25" s="17"/>
    </row>
    <row r="26" spans="1:218" x14ac:dyDescent="0.2">
      <c r="A26" t="s">
        <v>17</v>
      </c>
      <c r="B26" s="1">
        <f t="shared" si="71"/>
        <v>1970</v>
      </c>
      <c r="C26" s="52">
        <f>'Manufacturing Gross Output'!B7</f>
        <v>391808.83040118933</v>
      </c>
      <c r="D26" s="52">
        <f>'Manufacturing Gross Output'!C7</f>
        <v>57054.675223648439</v>
      </c>
      <c r="E26" s="52">
        <f>'Manufacturing Gross Output'!D7</f>
        <v>71820.995000296534</v>
      </c>
      <c r="F26" s="52">
        <f>'Manufacturing Gross Output'!B7</f>
        <v>391808.83040118933</v>
      </c>
      <c r="G26" s="52">
        <f>'Manufacturing Gross Output'!C7</f>
        <v>57054.675223648439</v>
      </c>
      <c r="H26" s="52">
        <f>'Manufacturing Gross Output'!D7</f>
        <v>71820.995000296534</v>
      </c>
      <c r="I26" s="52">
        <f>'Manufacturing Gross Output'!E7</f>
        <v>68758.189777591877</v>
      </c>
      <c r="J26" s="52">
        <f>'Manufacturing Gross Output'!F7</f>
        <v>89166.814518197119</v>
      </c>
      <c r="K26" s="52">
        <f>'Manufacturing Gross Output'!G7</f>
        <v>46570.90793689245</v>
      </c>
      <c r="L26" s="52">
        <f>'Manufacturing Gross Output'!H7</f>
        <v>348016.32550660294</v>
      </c>
      <c r="M26" s="52">
        <f>'Manufacturing Gross Output'!I7</f>
        <v>267845.17471789866</v>
      </c>
      <c r="N26" s="52">
        <f>'Manufacturing Gross Output'!J7</f>
        <v>56358.040852120612</v>
      </c>
      <c r="O26" s="52">
        <f>'Manufacturing Gross Output'!K7</f>
        <v>68532.532542552377</v>
      </c>
      <c r="P26" s="52">
        <f>'Manufacturing Gross Output'!L7</f>
        <v>207750.12395281892</v>
      </c>
      <c r="Q26" s="52">
        <f>'Manufacturing Gross Output'!M7</f>
        <v>179791.38904848151</v>
      </c>
      <c r="R26" s="52">
        <f>'Manufacturing Gross Output'!N7</f>
        <v>199849.00746794988</v>
      </c>
      <c r="S26" s="52">
        <f>'Manufacturing Gross Output'!O7</f>
        <v>5195.0325402965909</v>
      </c>
      <c r="T26" s="52">
        <f>'Manufacturing Gross Output'!P7</f>
        <v>72156.077517337806</v>
      </c>
      <c r="U26" s="52">
        <f>'Manufacturing Gross Output'!Q7</f>
        <v>304855.3399656415</v>
      </c>
      <c r="V26" s="52">
        <f>'Manufacturing Gross Output'!R7</f>
        <v>37101.777875107146</v>
      </c>
      <c r="W26" s="52">
        <f>'Manufacturing Gross Output'!S7</f>
        <v>51193.723275181736</v>
      </c>
      <c r="X26" s="52">
        <f>SUM(F26:W26)</f>
        <v>2523824.9581198059</v>
      </c>
      <c r="Z26" s="250">
        <f t="shared" si="6"/>
        <v>0.79461559681219474</v>
      </c>
      <c r="AA26" s="250">
        <f t="shared" si="7"/>
        <v>0.84479722131839929</v>
      </c>
      <c r="AB26" s="250">
        <f t="shared" si="8"/>
        <v>0.93324743970051027</v>
      </c>
      <c r="AC26" s="250">
        <f t="shared" si="9"/>
        <v>0.79461559681219474</v>
      </c>
      <c r="AD26" s="250">
        <f t="shared" si="10"/>
        <v>0.84479722131839929</v>
      </c>
      <c r="AE26" s="250">
        <f t="shared" si="11"/>
        <v>0.93324743970051027</v>
      </c>
      <c r="AF26" s="250">
        <f t="shared" si="12"/>
        <v>0.88967387306890588</v>
      </c>
      <c r="AG26" s="250">
        <f t="shared" si="13"/>
        <v>0.64508978790545979</v>
      </c>
      <c r="AH26" s="250">
        <f t="shared" si="14"/>
        <v>0.59737172557123852</v>
      </c>
      <c r="AI26" s="250">
        <f t="shared" si="15"/>
        <v>1.0728096605123894</v>
      </c>
      <c r="AJ26" s="250">
        <f t="shared" si="16"/>
        <v>0.67710185325209316</v>
      </c>
      <c r="AK26" s="250">
        <f t="shared" si="17"/>
        <v>0.55706669722442126</v>
      </c>
      <c r="AL26" s="250">
        <f t="shared" si="18"/>
        <v>0.90394281677759825</v>
      </c>
      <c r="AM26" s="250">
        <f t="shared" si="19"/>
        <v>1.3465850481341923</v>
      </c>
      <c r="AN26" s="250">
        <f t="shared" si="20"/>
        <v>0.86837774681553814</v>
      </c>
      <c r="AO26" s="250">
        <f t="shared" si="21"/>
        <v>0.94469346609618354</v>
      </c>
      <c r="AP26" s="250">
        <f t="shared" si="22"/>
        <v>0.10685590878174953</v>
      </c>
      <c r="AQ26" s="250">
        <f t="shared" si="23"/>
        <v>0.81216727780312736</v>
      </c>
      <c r="AR26" s="250">
        <f t="shared" si="24"/>
        <v>0.67586089298476693</v>
      </c>
      <c r="AS26" s="250">
        <f t="shared" si="25"/>
        <v>0.6967421236588216</v>
      </c>
      <c r="AT26" s="250">
        <f t="shared" si="26"/>
        <v>0.74271257458696438</v>
      </c>
      <c r="AX26" s="132">
        <f>'Gross Output over VA'!B7</f>
        <v>3.638511167711413</v>
      </c>
      <c r="AY26" s="132">
        <f>'Gross Output over VA'!C7</f>
        <v>3.8466578480405365</v>
      </c>
      <c r="AZ26" s="132">
        <f>'Gross Output over VA'!D7</f>
        <v>3.4442275056003133</v>
      </c>
      <c r="BA26" s="132">
        <f>'Gross Output over VA'!B7</f>
        <v>3.638511167711413</v>
      </c>
      <c r="BB26" s="132">
        <f>'Gross Output over VA'!C7</f>
        <v>3.8466578480405365</v>
      </c>
      <c r="BC26" s="132">
        <f>'Gross Output over VA'!D7</f>
        <v>3.4442275056003133</v>
      </c>
      <c r="BD26" s="132">
        <f>'Gross Output over VA'!E7</f>
        <v>2.7499758597998554</v>
      </c>
      <c r="BE26" s="132">
        <f>'Gross Output over VA'!F7</f>
        <v>2.4959401948785445</v>
      </c>
      <c r="BF26" s="132">
        <f>'Gross Output over VA'!G7</f>
        <v>1.8176654748614542</v>
      </c>
      <c r="BG26" s="132">
        <f>'Gross Output over VA'!H7</f>
        <v>25.157074508718672</v>
      </c>
      <c r="BH26" s="132">
        <f>'Gross Output over VA'!I7</f>
        <v>3.3418763556292221</v>
      </c>
      <c r="BI26" s="132">
        <f>'Gross Output over VA'!J7</f>
        <v>3.8414343205607309</v>
      </c>
      <c r="BJ26" s="132">
        <f>'Gross Output over VA'!K7</f>
        <v>2.3209811115106973</v>
      </c>
      <c r="BK26" s="132">
        <f>'Gross Output over VA'!L7</f>
        <v>3.2593112915603433</v>
      </c>
      <c r="BL26" s="132">
        <f>'Gross Output over VA'!M7</f>
        <v>2.5595914882986941</v>
      </c>
      <c r="BM26" s="132">
        <f>'Gross Output over VA'!N7</f>
        <v>1.6307962822651849</v>
      </c>
      <c r="BN26" s="132">
        <f>'Gross Output over VA'!O7</f>
        <v>15.987956647222591</v>
      </c>
      <c r="BO26" s="132">
        <f>'Gross Output over VA'!P7</f>
        <v>2.3203246444924477</v>
      </c>
      <c r="BP26" s="132">
        <f>'Gross Output over VA'!Q7</f>
        <v>2.8438416814516034</v>
      </c>
      <c r="BQ26" s="132">
        <f>'Gross Output over VA'!R7</f>
        <v>2.2655923403308593</v>
      </c>
      <c r="BR26" s="132">
        <f>'Gross Output over VA'!S7</f>
        <v>2.5959056430818226</v>
      </c>
      <c r="BS26" s="132">
        <f>AVERAGE(AX26:BR26)</f>
        <v>4.6212886136841531</v>
      </c>
      <c r="BU26" s="294">
        <f>SUMPRODUCT(C26:W26,AX$61:BR$61)</f>
        <v>9964193.6042219829</v>
      </c>
      <c r="BV26" s="132">
        <f>BU26/BU$61</f>
        <v>0.56609126124660625</v>
      </c>
      <c r="BW26" s="132">
        <f>BV26/BV$47</f>
        <v>0.73473162092481104</v>
      </c>
      <c r="CA26">
        <f>CB26/CB$41</f>
        <v>1.2279855083653706</v>
      </c>
      <c r="CB26">
        <f>CC26/CD26</f>
        <v>1.5951799693971851</v>
      </c>
      <c r="CC26" s="52">
        <f>BEA_Output_Data!X7</f>
        <v>799145.7645522391</v>
      </c>
      <c r="CD26" s="52">
        <f>BEA_Output_Data!AW7</f>
        <v>500975.30051999993</v>
      </c>
      <c r="CE26" s="52">
        <f>CHOOSE($CC$3,CD26,CC26)</f>
        <v>500975.30051999993</v>
      </c>
      <c r="CF26" s="132">
        <f t="shared" si="27"/>
        <v>0.6246062337357412</v>
      </c>
      <c r="CG26" s="19">
        <f>CC26/CD26</f>
        <v>1.5951799693971851</v>
      </c>
      <c r="CH26" s="570">
        <f>CG26/CG$41</f>
        <v>1.2279855083653706</v>
      </c>
      <c r="CI26" s="19">
        <f>'NAICS Sector VA over Manufac VA'!B7</f>
        <v>0.21494838824666468</v>
      </c>
      <c r="CJ26" s="19">
        <f>'NAICS Sector VA over Manufac VA'!C7</f>
        <v>2.9606792819054248E-2</v>
      </c>
      <c r="CK26" s="19">
        <f>'NAICS Sector VA over Manufac VA'!D7</f>
        <v>4.1623948192687533E-2</v>
      </c>
      <c r="CL26" s="19">
        <v>0</v>
      </c>
      <c r="CM26" s="19">
        <v>0</v>
      </c>
      <c r="CN26" s="19">
        <v>0</v>
      </c>
      <c r="CO26" s="19">
        <f>'NAICS Sector VA over Manufac VA'!E7</f>
        <v>4.9909042540468504E-2</v>
      </c>
      <c r="CP26" s="19">
        <f>'NAICS Sector VA over Manufac VA'!F7</f>
        <v>7.1310381895402258E-2</v>
      </c>
      <c r="CQ26" s="19">
        <f>'NAICS Sector VA over Manufac VA'!G7</f>
        <v>5.1142791859514092E-2</v>
      </c>
      <c r="CR26" s="19">
        <f>'NAICS Sector VA over Manufac VA'!H7</f>
        <v>2.7613608724645067E-2</v>
      </c>
      <c r="CS26" s="19">
        <f>'NAICS Sector VA over Manufac VA'!I7</f>
        <v>0.15998421504521185</v>
      </c>
      <c r="CT26" s="19">
        <f>'NAICS Sector VA over Manufac VA'!J7</f>
        <v>2.9285062880850522E-2</v>
      </c>
      <c r="CU26" s="19">
        <f>'NAICS Sector VA over Manufac VA'!K7</f>
        <v>5.8939827491111971E-2</v>
      </c>
      <c r="CV26" s="19">
        <f>'NAICS Sector VA over Manufac VA'!L7</f>
        <v>0.12723281498144229</v>
      </c>
      <c r="CW26" s="19">
        <f>'NAICS Sector VA over Manufac VA'!M7</f>
        <v>0.14021094486744698</v>
      </c>
      <c r="CX26" s="19">
        <f>'NAICS Sector VA over Manufac VA'!N7</f>
        <v>0.24461662424583266</v>
      </c>
      <c r="CY26" s="19">
        <f>'NAICS Sector VA over Manufac VA'!O7</f>
        <v>6.4860306374809262E-4</v>
      </c>
      <c r="CZ26" s="19">
        <f>'NAICS Sector VA over Manufac VA'!P7</f>
        <v>6.2073730912263009E-2</v>
      </c>
      <c r="DA26" s="19">
        <f>'NAICS Sector VA over Manufac VA'!Q7</f>
        <v>0.2139794549576588</v>
      </c>
      <c r="DB26" s="19">
        <f>'NAICS Sector VA over Manufac VA'!R7</f>
        <v>3.2688623933871029E-2</v>
      </c>
      <c r="DC26" s="19">
        <f>'NAICS Sector VA over Manufac VA'!S7</f>
        <v>3.9365112739311481E-2</v>
      </c>
      <c r="DF26">
        <f t="shared" si="29"/>
        <v>1.2915745781177084</v>
      </c>
      <c r="DG26">
        <f t="shared" si="30"/>
        <v>1.3472046798720938</v>
      </c>
      <c r="DH26">
        <f t="shared" si="31"/>
        <v>1.2366996429203916</v>
      </c>
      <c r="DI26">
        <f t="shared" si="32"/>
        <v>1.2915745781177084</v>
      </c>
      <c r="DJ26">
        <f t="shared" si="33"/>
        <v>1.3472046798720938</v>
      </c>
      <c r="DK26">
        <f t="shared" si="34"/>
        <v>1.2366996429203916</v>
      </c>
      <c r="DL26">
        <f t="shared" si="35"/>
        <v>1.0115921333853528</v>
      </c>
      <c r="DM26">
        <f t="shared" si="36"/>
        <v>0.91466548983492812</v>
      </c>
      <c r="DN26">
        <f t="shared" si="37"/>
        <v>0.59755297159695742</v>
      </c>
      <c r="DO26">
        <f t="shared" si="38"/>
        <v>3.2251391495835922</v>
      </c>
      <c r="DP26">
        <f t="shared" si="39"/>
        <v>1.206532432370067</v>
      </c>
      <c r="DQ26">
        <f t="shared" si="40"/>
        <v>1.3458458178373975</v>
      </c>
      <c r="DR26">
        <f t="shared" si="41"/>
        <v>0.84198998917676304</v>
      </c>
      <c r="DS26">
        <f t="shared" si="42"/>
        <v>1.1815159128024613</v>
      </c>
      <c r="DT26">
        <f t="shared" si="43"/>
        <v>0.93984767087472221</v>
      </c>
      <c r="DU26">
        <f t="shared" si="44"/>
        <v>0.48906841226032899</v>
      </c>
      <c r="DV26">
        <f t="shared" si="45"/>
        <v>2.7718357292631262</v>
      </c>
      <c r="DW26">
        <f t="shared" si="46"/>
        <v>0.84170710885939626</v>
      </c>
      <c r="DX26">
        <f t="shared" si="47"/>
        <v>1.0451558428287708</v>
      </c>
      <c r="DY26">
        <f t="shared" si="48"/>
        <v>0.81783624365475971</v>
      </c>
      <c r="DZ26">
        <f t="shared" si="49"/>
        <v>0.95393545114037348</v>
      </c>
      <c r="EC26" t="e">
        <f t="shared" si="50"/>
        <v>#DIV/0!</v>
      </c>
      <c r="ED26" t="e">
        <f t="shared" si="51"/>
        <v>#DIV/0!</v>
      </c>
      <c r="EE26" t="e">
        <f t="shared" si="52"/>
        <v>#DIV/0!</v>
      </c>
      <c r="EF26">
        <v>0</v>
      </c>
      <c r="EG26">
        <v>0</v>
      </c>
      <c r="EH26">
        <v>0</v>
      </c>
      <c r="EI26" t="e">
        <f t="shared" si="56"/>
        <v>#DIV/0!</v>
      </c>
      <c r="EJ26" t="e">
        <f t="shared" si="57"/>
        <v>#DIV/0!</v>
      </c>
      <c r="EK26" t="e">
        <f t="shared" si="58"/>
        <v>#DIV/0!</v>
      </c>
      <c r="EL26" t="e">
        <f t="shared" si="59"/>
        <v>#DIV/0!</v>
      </c>
      <c r="EM26" t="e">
        <f t="shared" si="60"/>
        <v>#DIV/0!</v>
      </c>
      <c r="EN26" t="e">
        <f t="shared" si="61"/>
        <v>#DIV/0!</v>
      </c>
      <c r="EO26" t="e">
        <f t="shared" si="62"/>
        <v>#DIV/0!</v>
      </c>
      <c r="EP26" t="e">
        <f t="shared" si="63"/>
        <v>#DIV/0!</v>
      </c>
      <c r="EQ26" t="e">
        <f t="shared" si="64"/>
        <v>#DIV/0!</v>
      </c>
      <c r="ER26" t="e">
        <f t="shared" si="65"/>
        <v>#DIV/0!</v>
      </c>
      <c r="ES26" t="e">
        <f t="shared" si="66"/>
        <v>#DIV/0!</v>
      </c>
      <c r="ET26" t="e">
        <f t="shared" si="67"/>
        <v>#DIV/0!</v>
      </c>
      <c r="EU26" t="e">
        <f t="shared" si="68"/>
        <v>#DIV/0!</v>
      </c>
      <c r="EV26" t="e">
        <f t="shared" si="69"/>
        <v>#DIV/0!</v>
      </c>
      <c r="EW26" t="e">
        <f t="shared" si="70"/>
        <v>#DIV/0!</v>
      </c>
      <c r="GL26" s="3"/>
      <c r="GN26" s="8"/>
      <c r="HJ26" s="17"/>
    </row>
    <row r="27" spans="1:218" x14ac:dyDescent="0.2">
      <c r="A27" t="s">
        <v>17</v>
      </c>
      <c r="B27" s="1">
        <f t="shared" si="71"/>
        <v>1971</v>
      </c>
      <c r="C27" s="52">
        <f>'Manufacturing Gross Output'!B8</f>
        <v>401161.02322746121</v>
      </c>
      <c r="D27" s="52">
        <f>'Manufacturing Gross Output'!C8</f>
        <v>58669.430182808304</v>
      </c>
      <c r="E27" s="52">
        <f>'Manufacturing Gross Output'!D8</f>
        <v>71291.435706769509</v>
      </c>
      <c r="F27" s="52">
        <f>'Manufacturing Gross Output'!B8</f>
        <v>401161.02322746121</v>
      </c>
      <c r="G27" s="52">
        <f>'Manufacturing Gross Output'!C8</f>
        <v>58669.430182808304</v>
      </c>
      <c r="H27" s="52">
        <f>'Manufacturing Gross Output'!D8</f>
        <v>71291.435706769509</v>
      </c>
      <c r="I27" s="52">
        <f>'Manufacturing Gross Output'!E8</f>
        <v>73947.487119296929</v>
      </c>
      <c r="J27" s="52">
        <f>'Manufacturing Gross Output'!F8</f>
        <v>95896.385425230867</v>
      </c>
      <c r="K27" s="52">
        <f>'Manufacturing Gross Output'!G8</f>
        <v>46123.11074519156</v>
      </c>
      <c r="L27" s="52">
        <f>'Manufacturing Gross Output'!H8</f>
        <v>357255.69698022958</v>
      </c>
      <c r="M27" s="52">
        <f>'Manufacturing Gross Output'!I8</f>
        <v>281237.43345379364</v>
      </c>
      <c r="N27" s="52">
        <f>'Manufacturing Gross Output'!J8</f>
        <v>61216.49264971722</v>
      </c>
      <c r="O27" s="52">
        <f>'Manufacturing Gross Output'!K8</f>
        <v>71118.665846044911</v>
      </c>
      <c r="P27" s="52">
        <f>'Manufacturing Gross Output'!L8</f>
        <v>196100.58429191317</v>
      </c>
      <c r="Q27" s="52">
        <f>'Manufacturing Gross Output'!M8</f>
        <v>176492.46447878462</v>
      </c>
      <c r="R27" s="52">
        <f>'Manufacturing Gross Output'!N8</f>
        <v>196182.0532024829</v>
      </c>
      <c r="S27" s="52">
        <f>'Manufacturing Gross Output'!O8</f>
        <v>4987.231238684727</v>
      </c>
      <c r="T27" s="52">
        <f>'Manufacturing Gross Output'!P8</f>
        <v>69269.834416644298</v>
      </c>
      <c r="U27" s="52">
        <f>'Manufacturing Gross Output'!Q8</f>
        <v>315017.18463116291</v>
      </c>
      <c r="V27" s="52">
        <f>'Manufacturing Gross Output'!R8</f>
        <v>38226.07417435282</v>
      </c>
      <c r="W27" s="52">
        <f>'Manufacturing Gross Output'!S8</f>
        <v>52745.048222914513</v>
      </c>
      <c r="X27" s="52">
        <f t="shared" ref="X27:X67" si="72">SUM(F27:W27)</f>
        <v>2566937.6359934835</v>
      </c>
      <c r="Z27" s="250">
        <f t="shared" si="6"/>
        <v>0.81358249522676451</v>
      </c>
      <c r="AA27" s="250">
        <f t="shared" si="7"/>
        <v>0.86870657663873141</v>
      </c>
      <c r="AB27" s="250">
        <f t="shared" si="8"/>
        <v>0.92636630619836835</v>
      </c>
      <c r="AC27" s="250">
        <f t="shared" si="9"/>
        <v>0.81358249522676451</v>
      </c>
      <c r="AD27" s="250">
        <f t="shared" si="10"/>
        <v>0.86870657663873141</v>
      </c>
      <c r="AE27" s="250">
        <f t="shared" si="11"/>
        <v>0.92636630619836835</v>
      </c>
      <c r="AF27" s="250">
        <f t="shared" si="12"/>
        <v>0.95681907103637054</v>
      </c>
      <c r="AG27" s="250">
        <f t="shared" si="13"/>
        <v>0.69377580963417373</v>
      </c>
      <c r="AH27" s="250">
        <f t="shared" si="14"/>
        <v>0.59162776667151507</v>
      </c>
      <c r="AI27" s="250">
        <f t="shared" si="15"/>
        <v>1.1012913329153731</v>
      </c>
      <c r="AJ27" s="250">
        <f t="shared" si="16"/>
        <v>0.71095694591469794</v>
      </c>
      <c r="AK27" s="250">
        <f t="shared" si="17"/>
        <v>0.60508968836445765</v>
      </c>
      <c r="AL27" s="250">
        <f t="shared" si="18"/>
        <v>0.93805386646731881</v>
      </c>
      <c r="AM27" s="250">
        <f t="shared" si="19"/>
        <v>1.2710756061827422</v>
      </c>
      <c r="AN27" s="250">
        <f t="shared" si="20"/>
        <v>0.85244421017672101</v>
      </c>
      <c r="AO27" s="250">
        <f t="shared" si="21"/>
        <v>0.92735964103019852</v>
      </c>
      <c r="AP27" s="250">
        <f t="shared" si="22"/>
        <v>0.10258167243047954</v>
      </c>
      <c r="AQ27" s="250">
        <f t="shared" si="23"/>
        <v>0.77968058669100238</v>
      </c>
      <c r="AR27" s="250">
        <f t="shared" si="24"/>
        <v>0.69838958941759255</v>
      </c>
      <c r="AS27" s="250">
        <f t="shared" si="25"/>
        <v>0.71785552134545261</v>
      </c>
      <c r="AT27" s="250">
        <f t="shared" si="26"/>
        <v>0.76521901624111477</v>
      </c>
      <c r="AX27" s="132">
        <f>'Gross Output over VA'!B8</f>
        <v>3.638511167711413</v>
      </c>
      <c r="AY27" s="132">
        <f>'Gross Output over VA'!C8</f>
        <v>3.8466578480405369</v>
      </c>
      <c r="AZ27" s="132">
        <f>'Gross Output over VA'!D8</f>
        <v>3.4442275056003138</v>
      </c>
      <c r="BA27" s="132">
        <f>'Gross Output over VA'!B8</f>
        <v>3.638511167711413</v>
      </c>
      <c r="BB27" s="132">
        <f>'Gross Output over VA'!C8</f>
        <v>3.8466578480405369</v>
      </c>
      <c r="BC27" s="132">
        <f>'Gross Output over VA'!D8</f>
        <v>3.4442275056003138</v>
      </c>
      <c r="BD27" s="132">
        <f>'Gross Output over VA'!E8</f>
        <v>2.7499758597998554</v>
      </c>
      <c r="BE27" s="132">
        <f>'Gross Output over VA'!F8</f>
        <v>2.4959401948785445</v>
      </c>
      <c r="BF27" s="132">
        <f>'Gross Output over VA'!G8</f>
        <v>1.817665474861454</v>
      </c>
      <c r="BG27" s="132">
        <f>'Gross Output over VA'!H8</f>
        <v>25.157074508718672</v>
      </c>
      <c r="BH27" s="132">
        <f>'Gross Output over VA'!I8</f>
        <v>3.3418763556292226</v>
      </c>
      <c r="BI27" s="132">
        <f>'Gross Output over VA'!J8</f>
        <v>3.8414343205607309</v>
      </c>
      <c r="BJ27" s="132">
        <f>'Gross Output over VA'!K8</f>
        <v>2.3209811115106973</v>
      </c>
      <c r="BK27" s="132">
        <f>'Gross Output over VA'!L8</f>
        <v>3.2593112915603428</v>
      </c>
      <c r="BL27" s="132">
        <f>'Gross Output over VA'!M8</f>
        <v>2.5595914882986945</v>
      </c>
      <c r="BM27" s="132">
        <f>'Gross Output over VA'!N8</f>
        <v>1.6307962822651847</v>
      </c>
      <c r="BN27" s="132">
        <f>'Gross Output over VA'!O8</f>
        <v>15.987956647222592</v>
      </c>
      <c r="BO27" s="132">
        <f>'Gross Output over VA'!P8</f>
        <v>2.3203246444924477</v>
      </c>
      <c r="BP27" s="132">
        <f>'Gross Output over VA'!Q8</f>
        <v>2.8438416814516034</v>
      </c>
      <c r="BQ27" s="132">
        <f>'Gross Output over VA'!R8</f>
        <v>2.2655923403308589</v>
      </c>
      <c r="BR27" s="132">
        <f>'Gross Output over VA'!S8</f>
        <v>2.595905643081823</v>
      </c>
      <c r="BS27" s="132">
        <f t="shared" ref="BS27:BS40" si="73">AVERAGE(AX27:BR27)</f>
        <v>4.6212886136841531</v>
      </c>
      <c r="BU27" s="294">
        <f t="shared" ref="BU27:BU32" si="74">SUMPRODUCT(C27:W27,AX$61:BR$61)</f>
        <v>10149337.977575634</v>
      </c>
      <c r="BV27" s="132">
        <f t="shared" ref="BV27:BV32" si="75">BU27/BU$61</f>
        <v>0.57660978547320019</v>
      </c>
      <c r="BW27" s="132">
        <f t="shared" ref="BW27:BW46" si="76">BV27/BV$47</f>
        <v>0.7483836464616892</v>
      </c>
      <c r="CA27" s="308">
        <f t="shared" ref="CA27:CA66" si="77">CB27/CB$41</f>
        <v>1.2108136369678195</v>
      </c>
      <c r="CB27" s="308">
        <f t="shared" ref="CB27:CB66" si="78">CC27/CD27</f>
        <v>1.5728733337701075</v>
      </c>
      <c r="CC27" s="52">
        <f>BEA_Output_Data!X8</f>
        <v>809371.26711253985</v>
      </c>
      <c r="CD27" s="52">
        <f>BEA_Output_Data!AW8</f>
        <v>514581.33960000001</v>
      </c>
      <c r="CE27" s="52">
        <f t="shared" ref="CE27:CE66" si="79">CHOOSE($CC$3,CD27,CC27)</f>
        <v>514581.33960000001</v>
      </c>
      <c r="CF27" s="132">
        <f t="shared" si="27"/>
        <v>0.64156997789039116</v>
      </c>
      <c r="CG27" s="19">
        <f t="shared" ref="CG27:CG67" si="80">CC27/CD27</f>
        <v>1.5728733337701075</v>
      </c>
      <c r="CH27" s="570">
        <f t="shared" ref="CH27:CH67" si="81">CG27/CG$41</f>
        <v>1.2108136369678195</v>
      </c>
      <c r="CI27" s="19">
        <f>'NAICS Sector VA over Manufac VA'!B8</f>
        <v>0.2142599429381436</v>
      </c>
      <c r="CJ27" s="19">
        <f>'NAICS Sector VA over Manufac VA'!C8</f>
        <v>2.9639732414027193E-2</v>
      </c>
      <c r="CK27" s="19">
        <f>'NAICS Sector VA over Manufac VA'!D8</f>
        <v>4.0224578035337376E-2</v>
      </c>
      <c r="CL27" s="19">
        <v>0</v>
      </c>
      <c r="CM27" s="19">
        <v>0</v>
      </c>
      <c r="CN27" s="19">
        <v>0</v>
      </c>
      <c r="CO27" s="19">
        <f>'NAICS Sector VA over Manufac VA'!E8</f>
        <v>5.2256522528212369E-2</v>
      </c>
      <c r="CP27" s="19">
        <f>'NAICS Sector VA over Manufac VA'!F8</f>
        <v>7.4664477383851957E-2</v>
      </c>
      <c r="CQ27" s="19">
        <f>'NAICS Sector VA over Manufac VA'!G8</f>
        <v>4.9311770851432374E-2</v>
      </c>
      <c r="CR27" s="19">
        <f>'NAICS Sector VA over Manufac VA'!H8</f>
        <v>2.7597198269695315E-2</v>
      </c>
      <c r="CS27" s="19">
        <f>'NAICS Sector VA over Manufac VA'!I8</f>
        <v>0.16354177803393449</v>
      </c>
      <c r="CT27" s="19">
        <f>'NAICS Sector VA over Manufac VA'!J8</f>
        <v>3.0968559026490226E-2</v>
      </c>
      <c r="CU27" s="19">
        <f>'NAICS Sector VA over Manufac VA'!K8</f>
        <v>5.9546736070553136E-2</v>
      </c>
      <c r="CV27" s="19">
        <f>'NAICS Sector VA over Manufac VA'!L8</f>
        <v>0.11692274782256692</v>
      </c>
      <c r="CW27" s="19">
        <f>'NAICS Sector VA over Manufac VA'!M8</f>
        <v>0.13399897519980511</v>
      </c>
      <c r="CX27" s="19">
        <f>'NAICS Sector VA over Manufac VA'!N8</f>
        <v>0.23377901772764956</v>
      </c>
      <c r="CY27" s="19">
        <f>'NAICS Sector VA over Manufac VA'!O8</f>
        <v>6.0619522353977254E-4</v>
      </c>
      <c r="CZ27" s="19">
        <f>'NAICS Sector VA over Manufac VA'!P8</f>
        <v>5.8015142526248405E-2</v>
      </c>
      <c r="DA27" s="19">
        <f>'NAICS Sector VA over Manufac VA'!Q8</f>
        <v>0.21526568095863938</v>
      </c>
      <c r="DB27" s="19">
        <f>'NAICS Sector VA over Manufac VA'!R8</f>
        <v>3.2788677278357971E-2</v>
      </c>
      <c r="DC27" s="19">
        <f>'NAICS Sector VA over Manufac VA'!S8</f>
        <v>3.9485601481622591E-2</v>
      </c>
      <c r="DF27">
        <f t="shared" si="29"/>
        <v>0</v>
      </c>
      <c r="DG27">
        <f t="shared" si="30"/>
        <v>2.2204460492503128E-16</v>
      </c>
      <c r="DH27">
        <f t="shared" si="31"/>
        <v>2.2204460492503128E-16</v>
      </c>
      <c r="DI27">
        <f t="shared" si="32"/>
        <v>0</v>
      </c>
      <c r="DJ27">
        <f t="shared" si="33"/>
        <v>2.2204460492503128E-16</v>
      </c>
      <c r="DK27">
        <f t="shared" si="34"/>
        <v>2.2204460492503128E-16</v>
      </c>
      <c r="DL27">
        <f t="shared" si="35"/>
        <v>0</v>
      </c>
      <c r="DM27">
        <f t="shared" si="36"/>
        <v>0</v>
      </c>
      <c r="DN27">
        <f t="shared" si="37"/>
        <v>-1.1102230246251565E-16</v>
      </c>
      <c r="DO27">
        <f t="shared" si="38"/>
        <v>0</v>
      </c>
      <c r="DP27">
        <f t="shared" si="39"/>
        <v>2.2204460492503128E-16</v>
      </c>
      <c r="DQ27">
        <f t="shared" si="40"/>
        <v>0</v>
      </c>
      <c r="DR27">
        <f t="shared" si="41"/>
        <v>0</v>
      </c>
      <c r="DS27">
        <f t="shared" si="42"/>
        <v>-1.1102230246251565E-16</v>
      </c>
      <c r="DT27">
        <f t="shared" si="43"/>
        <v>2.2204460492503128E-16</v>
      </c>
      <c r="DU27">
        <f t="shared" si="44"/>
        <v>-1.1102230246251565E-16</v>
      </c>
      <c r="DV27">
        <f t="shared" si="45"/>
        <v>2.2204460492503128E-16</v>
      </c>
      <c r="DW27">
        <f t="shared" si="46"/>
        <v>0</v>
      </c>
      <c r="DX27">
        <f t="shared" si="47"/>
        <v>0</v>
      </c>
      <c r="DY27">
        <f t="shared" si="48"/>
        <v>-2.2204460492503131E-16</v>
      </c>
      <c r="DZ27">
        <f t="shared" si="49"/>
        <v>2.2204460492503128E-16</v>
      </c>
      <c r="EC27">
        <f t="shared" si="50"/>
        <v>-3.2079801294984485E-3</v>
      </c>
      <c r="ED27">
        <f t="shared" si="51"/>
        <v>1.1119503882235646E-3</v>
      </c>
      <c r="EE27">
        <f t="shared" si="52"/>
        <v>-3.4197476623480175E-2</v>
      </c>
      <c r="EF27" s="308">
        <v>0</v>
      </c>
      <c r="EG27" s="308">
        <v>0</v>
      </c>
      <c r="EH27" s="308">
        <v>0</v>
      </c>
      <c r="EI27">
        <f t="shared" si="56"/>
        <v>4.5962516553575611E-2</v>
      </c>
      <c r="EJ27">
        <f t="shared" si="57"/>
        <v>4.5962516553575611E-2</v>
      </c>
      <c r="EK27">
        <f t="shared" si="58"/>
        <v>-3.645874864058974E-2</v>
      </c>
      <c r="EL27">
        <f t="shared" si="59"/>
        <v>-5.9446533482862541E-4</v>
      </c>
      <c r="EM27">
        <f t="shared" si="60"/>
        <v>2.1993326440579136E-2</v>
      </c>
      <c r="EN27">
        <f t="shared" si="61"/>
        <v>5.5894878116260621E-2</v>
      </c>
      <c r="EO27">
        <f t="shared" si="62"/>
        <v>1.0244433951495975E-2</v>
      </c>
      <c r="EP27">
        <f t="shared" si="63"/>
        <v>-8.450515534949965E-2</v>
      </c>
      <c r="EQ27">
        <f t="shared" si="64"/>
        <v>-4.531588549609053E-2</v>
      </c>
      <c r="ER27">
        <f t="shared" si="65"/>
        <v>-4.5315885496090294E-2</v>
      </c>
      <c r="ES27">
        <f t="shared" si="66"/>
        <v>-6.761883224910803E-2</v>
      </c>
      <c r="ET27">
        <f t="shared" si="67"/>
        <v>-6.761883224910778E-2</v>
      </c>
      <c r="EU27">
        <f t="shared" si="68"/>
        <v>5.9929850941379337E-3</v>
      </c>
      <c r="EV27">
        <f t="shared" si="69"/>
        <v>3.0561254208284656E-3</v>
      </c>
      <c r="EW27">
        <f t="shared" si="70"/>
        <v>3.0561254208280229E-3</v>
      </c>
      <c r="GL27" s="3"/>
      <c r="GN27" s="8"/>
      <c r="HJ27" s="17"/>
    </row>
    <row r="28" spans="1:218" x14ac:dyDescent="0.2">
      <c r="A28" t="s">
        <v>17</v>
      </c>
      <c r="B28" s="1">
        <f t="shared" si="71"/>
        <v>1972</v>
      </c>
      <c r="C28" s="52">
        <f>'Manufacturing Gross Output'!B9</f>
        <v>415747.34601693635</v>
      </c>
      <c r="D28" s="52">
        <f>'Manufacturing Gross Output'!C9</f>
        <v>62975.443407234598</v>
      </c>
      <c r="E28" s="52">
        <f>'Manufacturing Gross Output'!D9</f>
        <v>76435.686461496822</v>
      </c>
      <c r="F28" s="52">
        <f>'Manufacturing Gross Output'!B9</f>
        <v>415747.34601693635</v>
      </c>
      <c r="G28" s="52">
        <f>'Manufacturing Gross Output'!C9</f>
        <v>62975.443407234598</v>
      </c>
      <c r="H28" s="52">
        <f>'Manufacturing Gross Output'!D9</f>
        <v>76435.686461496822</v>
      </c>
      <c r="I28" s="52">
        <f>'Manufacturing Gross Output'!E9</f>
        <v>79136.784461001967</v>
      </c>
      <c r="J28" s="52">
        <f>'Manufacturing Gross Output'!F9</f>
        <v>102625.95633226461</v>
      </c>
      <c r="K28" s="52">
        <f>'Manufacturing Gross Output'!G9</f>
        <v>48362.096703696006</v>
      </c>
      <c r="L28" s="52">
        <f>'Manufacturing Gross Output'!H9</f>
        <v>372654.64943627396</v>
      </c>
      <c r="M28" s="52">
        <f>'Manufacturing Gross Output'!I9</f>
        <v>312486.03717088181</v>
      </c>
      <c r="N28" s="52">
        <f>'Manufacturing Gross Output'!J9</f>
        <v>70933.396244910429</v>
      </c>
      <c r="O28" s="52">
        <f>'Manufacturing Gross Output'!K9</f>
        <v>76937.465778903133</v>
      </c>
      <c r="P28" s="52">
        <f>'Manufacturing Gross Output'!L9</f>
        <v>219399.66361372464</v>
      </c>
      <c r="Q28" s="52">
        <f>'Manufacturing Gross Output'!M9</f>
        <v>189688.16275757225</v>
      </c>
      <c r="R28" s="52">
        <f>'Manufacturing Gross Output'!N9</f>
        <v>210849.87026435079</v>
      </c>
      <c r="S28" s="52">
        <f>'Manufacturing Gross Output'!O9</f>
        <v>5610.6351435203178</v>
      </c>
      <c r="T28" s="52">
        <f>'Manufacturing Gross Output'!P9</f>
        <v>77928.563718724836</v>
      </c>
      <c r="U28" s="52">
        <f>'Manufacturing Gross Output'!Q9</f>
        <v>335340.87396220566</v>
      </c>
      <c r="V28" s="52">
        <f>'Manufacturing Gross Output'!R9</f>
        <v>42723.259371335502</v>
      </c>
      <c r="W28" s="52">
        <f>'Manufacturing Gross Output'!S9</f>
        <v>58950.348013845629</v>
      </c>
      <c r="X28" s="52">
        <f t="shared" si="72"/>
        <v>2758786.23885888</v>
      </c>
      <c r="Z28" s="250">
        <f t="shared" si="6"/>
        <v>0.84316457375415776</v>
      </c>
      <c r="AA28" s="250">
        <f t="shared" si="7"/>
        <v>0.93246485749295016</v>
      </c>
      <c r="AB28" s="250">
        <f t="shared" si="8"/>
        <v>0.99321108948223769</v>
      </c>
      <c r="AC28" s="250">
        <f t="shared" si="9"/>
        <v>0.84316457375415776</v>
      </c>
      <c r="AD28" s="250">
        <f t="shared" si="10"/>
        <v>0.93246485749295016</v>
      </c>
      <c r="AE28" s="250">
        <f t="shared" si="11"/>
        <v>0.99321108948223769</v>
      </c>
      <c r="AF28" s="250">
        <f t="shared" si="12"/>
        <v>1.0239642690038351</v>
      </c>
      <c r="AG28" s="250">
        <f t="shared" si="13"/>
        <v>0.74246183136288768</v>
      </c>
      <c r="AH28" s="250">
        <f t="shared" si="14"/>
        <v>0.62034756117013223</v>
      </c>
      <c r="AI28" s="250">
        <f t="shared" si="15"/>
        <v>1.148760786920346</v>
      </c>
      <c r="AJ28" s="250">
        <f t="shared" si="16"/>
        <v>0.78995216212744213</v>
      </c>
      <c r="AK28" s="250">
        <f t="shared" si="17"/>
        <v>0.70113567064453031</v>
      </c>
      <c r="AL28" s="250">
        <f t="shared" si="18"/>
        <v>1.0148037282691904</v>
      </c>
      <c r="AM28" s="250">
        <f t="shared" si="19"/>
        <v>1.4220944900856423</v>
      </c>
      <c r="AN28" s="250">
        <f t="shared" si="20"/>
        <v>0.91617835673198988</v>
      </c>
      <c r="AO28" s="250">
        <f t="shared" si="21"/>
        <v>0.9966949412941386</v>
      </c>
      <c r="AP28" s="250">
        <f t="shared" si="22"/>
        <v>0.11540438148428948</v>
      </c>
      <c r="AQ28" s="250">
        <f t="shared" si="23"/>
        <v>0.87714066002737767</v>
      </c>
      <c r="AR28" s="250">
        <f t="shared" si="24"/>
        <v>0.74344698228324368</v>
      </c>
      <c r="AS28" s="250">
        <f t="shared" si="25"/>
        <v>0.80230911209197642</v>
      </c>
      <c r="AT28" s="250">
        <f t="shared" si="26"/>
        <v>0.85524478285771643</v>
      </c>
      <c r="AX28" s="132">
        <f>'Gross Output over VA'!B9</f>
        <v>3.638511167711413</v>
      </c>
      <c r="AY28" s="132">
        <f>'Gross Output over VA'!C9</f>
        <v>3.8466578480405365</v>
      </c>
      <c r="AZ28" s="132">
        <f>'Gross Output over VA'!D9</f>
        <v>3.4442275056003133</v>
      </c>
      <c r="BA28" s="132">
        <f>'Gross Output over VA'!B9</f>
        <v>3.638511167711413</v>
      </c>
      <c r="BB28" s="132">
        <f>'Gross Output over VA'!C9</f>
        <v>3.8466578480405365</v>
      </c>
      <c r="BC28" s="132">
        <f>'Gross Output over VA'!D9</f>
        <v>3.4442275056003133</v>
      </c>
      <c r="BD28" s="132">
        <f>'Gross Output over VA'!E9</f>
        <v>2.7499758597998554</v>
      </c>
      <c r="BE28" s="132">
        <f>'Gross Output over VA'!F9</f>
        <v>2.495940194878544</v>
      </c>
      <c r="BF28" s="132">
        <f>'Gross Output over VA'!G9</f>
        <v>1.8176654748614542</v>
      </c>
      <c r="BG28" s="132">
        <f>'Gross Output over VA'!H9</f>
        <v>25.157074508718672</v>
      </c>
      <c r="BH28" s="132">
        <f>'Gross Output over VA'!I9</f>
        <v>3.3418763556292221</v>
      </c>
      <c r="BI28" s="132">
        <f>'Gross Output over VA'!J9</f>
        <v>3.8414343205607309</v>
      </c>
      <c r="BJ28" s="132">
        <f>'Gross Output over VA'!K9</f>
        <v>2.3209811115106973</v>
      </c>
      <c r="BK28" s="132">
        <f>'Gross Output over VA'!L9</f>
        <v>3.2593112915603433</v>
      </c>
      <c r="BL28" s="132">
        <f>'Gross Output over VA'!M9</f>
        <v>2.5595914882986945</v>
      </c>
      <c r="BM28" s="132">
        <f>'Gross Output over VA'!N9</f>
        <v>1.6307962822651849</v>
      </c>
      <c r="BN28" s="132">
        <f>'Gross Output over VA'!O9</f>
        <v>15.987956647222592</v>
      </c>
      <c r="BO28" s="132">
        <f>'Gross Output over VA'!P9</f>
        <v>2.3203246444924477</v>
      </c>
      <c r="BP28" s="132">
        <f>'Gross Output over VA'!Q9</f>
        <v>2.8438416814516034</v>
      </c>
      <c r="BQ28" s="132">
        <f>'Gross Output over VA'!R9</f>
        <v>2.2655923403308589</v>
      </c>
      <c r="BR28" s="132">
        <f>'Gross Output over VA'!S9</f>
        <v>2.595905643081823</v>
      </c>
      <c r="BS28" s="132">
        <f t="shared" si="73"/>
        <v>4.6212886136841531</v>
      </c>
      <c r="BU28" s="294">
        <f t="shared" si="74"/>
        <v>10832891.13018186</v>
      </c>
      <c r="BV28" s="132">
        <f t="shared" si="75"/>
        <v>0.6154441840866508</v>
      </c>
      <c r="BW28" s="132">
        <f t="shared" si="76"/>
        <v>0.79878693404833689</v>
      </c>
      <c r="CA28" s="308">
        <f t="shared" si="77"/>
        <v>1.1988843821823669</v>
      </c>
      <c r="CB28" s="308">
        <f t="shared" si="78"/>
        <v>1.5573769715134225</v>
      </c>
      <c r="CC28" s="52">
        <f>BEA_Output_Data!X9</f>
        <v>873398.22432530834</v>
      </c>
      <c r="CD28" s="52">
        <f>BEA_Output_Data!AW9</f>
        <v>560813.62463999994</v>
      </c>
      <c r="CE28" s="52">
        <f t="shared" si="79"/>
        <v>560813.62463999994</v>
      </c>
      <c r="CF28" s="132">
        <f t="shared" si="27"/>
        <v>0.69921148917020481</v>
      </c>
      <c r="CG28" s="19">
        <f t="shared" si="80"/>
        <v>1.5573769715134225</v>
      </c>
      <c r="CH28" s="570">
        <f t="shared" si="81"/>
        <v>1.1988843821823669</v>
      </c>
      <c r="CI28" s="19">
        <f>'NAICS Sector VA over Manufac VA'!B9</f>
        <v>0.20374512080836238</v>
      </c>
      <c r="CJ28" s="19">
        <f>'NAICS Sector VA over Manufac VA'!C9</f>
        <v>2.919235418172263E-2</v>
      </c>
      <c r="CK28" s="19">
        <f>'NAICS Sector VA over Manufac VA'!D9</f>
        <v>3.9571798007807565E-2</v>
      </c>
      <c r="CL28" s="19">
        <v>0</v>
      </c>
      <c r="CM28" s="19">
        <v>0</v>
      </c>
      <c r="CN28" s="19">
        <v>0</v>
      </c>
      <c r="CO28" s="19">
        <f>'NAICS Sector VA over Manufac VA'!E9</f>
        <v>5.131342014721265E-2</v>
      </c>
      <c r="CP28" s="19">
        <f>'NAICS Sector VA over Manufac VA'!F9</f>
        <v>7.3316966240935907E-2</v>
      </c>
      <c r="CQ28" s="19">
        <f>'NAICS Sector VA over Manufac VA'!G9</f>
        <v>4.744305064311817E-2</v>
      </c>
      <c r="CR28" s="19">
        <f>'NAICS Sector VA over Manufac VA'!H9</f>
        <v>2.6413615527966693E-2</v>
      </c>
      <c r="CS28" s="19">
        <f>'NAICS Sector VA over Manufac VA'!I9</f>
        <v>0.16673304547336995</v>
      </c>
      <c r="CT28" s="19">
        <f>'NAICS Sector VA over Manufac VA'!J9</f>
        <v>3.2925985749526009E-2</v>
      </c>
      <c r="CU28" s="19">
        <f>'NAICS Sector VA over Manufac VA'!K9</f>
        <v>5.910819739062699E-2</v>
      </c>
      <c r="CV28" s="19">
        <f>'NAICS Sector VA over Manufac VA'!L9</f>
        <v>0.1200304847829414</v>
      </c>
      <c r="CW28" s="19">
        <f>'NAICS Sector VA over Manufac VA'!M9</f>
        <v>0.13214508567296865</v>
      </c>
      <c r="CX28" s="19">
        <f>'NAICS Sector VA over Manufac VA'!N9</f>
        <v>0.23054466110728608</v>
      </c>
      <c r="CY28" s="19">
        <f>'NAICS Sector VA over Manufac VA'!O9</f>
        <v>6.2574949777123307E-4</v>
      </c>
      <c r="CZ28" s="19">
        <f>'NAICS Sector VA over Manufac VA'!P9</f>
        <v>5.9886559460072361E-2</v>
      </c>
      <c r="DA28" s="19">
        <f>'NAICS Sector VA over Manufac VA'!Q9</f>
        <v>0.21026283732579684</v>
      </c>
      <c r="DB28" s="19">
        <f>'NAICS Sector VA over Manufac VA'!R9</f>
        <v>3.3625136344944295E-2</v>
      </c>
      <c r="DC28" s="19">
        <f>'NAICS Sector VA over Manufac VA'!S9</f>
        <v>4.0492903150992403E-2</v>
      </c>
      <c r="DF28">
        <f t="shared" si="29"/>
        <v>0</v>
      </c>
      <c r="DG28">
        <f t="shared" si="30"/>
        <v>-1.1102230246251565E-16</v>
      </c>
      <c r="DH28">
        <f t="shared" si="31"/>
        <v>-1.1102230246251565E-16</v>
      </c>
      <c r="DI28">
        <f t="shared" si="32"/>
        <v>0</v>
      </c>
      <c r="DJ28">
        <f t="shared" si="33"/>
        <v>-1.1102230246251565E-16</v>
      </c>
      <c r="DK28">
        <f t="shared" si="34"/>
        <v>-1.1102230246251565E-16</v>
      </c>
      <c r="DL28">
        <f t="shared" si="35"/>
        <v>0</v>
      </c>
      <c r="DM28">
        <f t="shared" si="36"/>
        <v>-2.2204460492503131E-16</v>
      </c>
      <c r="DN28">
        <f t="shared" si="37"/>
        <v>2.2204460492503128E-16</v>
      </c>
      <c r="DO28">
        <f t="shared" si="38"/>
        <v>0</v>
      </c>
      <c r="DP28">
        <f t="shared" si="39"/>
        <v>-1.1102230246251565E-16</v>
      </c>
      <c r="DQ28">
        <f t="shared" si="40"/>
        <v>0</v>
      </c>
      <c r="DR28">
        <f t="shared" si="41"/>
        <v>0</v>
      </c>
      <c r="DS28">
        <f t="shared" si="42"/>
        <v>2.2204460492503128E-16</v>
      </c>
      <c r="DT28">
        <f t="shared" si="43"/>
        <v>0</v>
      </c>
      <c r="DU28">
        <f t="shared" si="44"/>
        <v>2.2204460492503128E-16</v>
      </c>
      <c r="DV28">
        <f t="shared" si="45"/>
        <v>0</v>
      </c>
      <c r="DW28">
        <f t="shared" si="46"/>
        <v>0</v>
      </c>
      <c r="DX28">
        <f t="shared" si="47"/>
        <v>0</v>
      </c>
      <c r="DY28">
        <f t="shared" si="48"/>
        <v>0</v>
      </c>
      <c r="DZ28">
        <f t="shared" si="49"/>
        <v>0</v>
      </c>
      <c r="EC28">
        <f t="shared" si="50"/>
        <v>-5.0320159632338358E-2</v>
      </c>
      <c r="ED28">
        <f t="shared" si="51"/>
        <v>-1.5208940624648221E-2</v>
      </c>
      <c r="EE28">
        <f t="shared" si="52"/>
        <v>-1.6361509687905826E-2</v>
      </c>
      <c r="EF28" s="308">
        <v>0</v>
      </c>
      <c r="EG28" s="308">
        <v>0</v>
      </c>
      <c r="EH28" s="308">
        <v>0</v>
      </c>
      <c r="EI28">
        <f t="shared" si="56"/>
        <v>-1.8212396854499519E-2</v>
      </c>
      <c r="EJ28">
        <f t="shared" si="57"/>
        <v>-1.8212396854499407E-2</v>
      </c>
      <c r="EK28">
        <f t="shared" si="58"/>
        <v>-3.8632754298676623E-2</v>
      </c>
      <c r="EL28">
        <f t="shared" si="59"/>
        <v>-4.3834638702883975E-2</v>
      </c>
      <c r="EM28">
        <f t="shared" si="60"/>
        <v>1.9325522464566033E-2</v>
      </c>
      <c r="EN28">
        <f t="shared" si="61"/>
        <v>6.1289721563597986E-2</v>
      </c>
      <c r="EO28">
        <f t="shared" si="62"/>
        <v>-7.3918658741473613E-3</v>
      </c>
      <c r="EP28">
        <f t="shared" si="63"/>
        <v>2.6232308677820605E-2</v>
      </c>
      <c r="EQ28">
        <f t="shared" si="64"/>
        <v>-1.3931699291916495E-2</v>
      </c>
      <c r="ER28">
        <f t="shared" si="65"/>
        <v>-1.3931699291916719E-2</v>
      </c>
      <c r="ES28">
        <f t="shared" si="66"/>
        <v>3.1748042463122801E-2</v>
      </c>
      <c r="ET28">
        <f t="shared" si="67"/>
        <v>3.1748042463122801E-2</v>
      </c>
      <c r="EU28">
        <f t="shared" si="68"/>
        <v>-2.3514636211926492E-2</v>
      </c>
      <c r="EV28">
        <f t="shared" si="69"/>
        <v>2.5190641916963762E-2</v>
      </c>
      <c r="EW28">
        <f t="shared" si="70"/>
        <v>2.5190641916963977E-2</v>
      </c>
      <c r="GL28" s="3"/>
      <c r="GN28" s="8"/>
      <c r="HJ28" s="17"/>
    </row>
    <row r="29" spans="1:218" x14ac:dyDescent="0.2">
      <c r="A29" t="s">
        <v>17</v>
      </c>
      <c r="B29" s="1">
        <f t="shared" si="71"/>
        <v>1973</v>
      </c>
      <c r="C29" s="52">
        <f>'Manufacturing Gross Output'!B10</f>
        <v>411757.88893429947</v>
      </c>
      <c r="D29" s="52">
        <f>'Manufacturing Gross Output'!C10</f>
        <v>63300.148876600942</v>
      </c>
      <c r="E29" s="52">
        <f>'Manufacturing Gross Output'!D10</f>
        <v>78512.249220886355</v>
      </c>
      <c r="F29" s="52">
        <f>'Manufacturing Gross Output'!B10</f>
        <v>411757.88893429947</v>
      </c>
      <c r="G29" s="52">
        <f>'Manufacturing Gross Output'!C10</f>
        <v>63300.148876600942</v>
      </c>
      <c r="H29" s="52">
        <f>'Manufacturing Gross Output'!D10</f>
        <v>78512.249220886355</v>
      </c>
      <c r="I29" s="52">
        <f>'Manufacturing Gross Output'!E10</f>
        <v>76666.025371195152</v>
      </c>
      <c r="J29" s="52">
        <f>'Manufacturing Gross Output'!F10</f>
        <v>112006.21774737665</v>
      </c>
      <c r="K29" s="52">
        <f>'Manufacturing Gross Output'!G10</f>
        <v>50785.890941885307</v>
      </c>
      <c r="L29" s="52">
        <f>'Manufacturing Gross Output'!H10</f>
        <v>335999.76041076024</v>
      </c>
      <c r="M29" s="52">
        <f>'Manufacturing Gross Output'!I10</f>
        <v>337554.02957242966</v>
      </c>
      <c r="N29" s="52">
        <f>'Manufacturing Gross Output'!J10</f>
        <v>79915.564081865698</v>
      </c>
      <c r="O29" s="52">
        <f>'Manufacturing Gross Output'!K10</f>
        <v>81946.393352384155</v>
      </c>
      <c r="P29" s="52">
        <f>'Manufacturing Gross Output'!L10</f>
        <v>258715.4150622437</v>
      </c>
      <c r="Q29" s="52">
        <f>'Manufacturing Gross Output'!M10</f>
        <v>207579.14290662939</v>
      </c>
      <c r="R29" s="52">
        <f>'Manufacturing Gross Output'!N10</f>
        <v>231440.49395316531</v>
      </c>
      <c r="S29" s="52">
        <f>'Manufacturing Gross Output'!O10</f>
        <v>7023.1780684503537</v>
      </c>
      <c r="T29" s="52">
        <f>'Manufacturing Gross Output'!P10</f>
        <v>87506.773138029326</v>
      </c>
      <c r="U29" s="52">
        <f>'Manufacturing Gross Output'!Q10</f>
        <v>388270.74850110407</v>
      </c>
      <c r="V29" s="52">
        <f>'Manufacturing Gross Output'!R10</f>
        <v>44962.345215251036</v>
      </c>
      <c r="W29" s="52">
        <f>'Manufacturing Gross Output'!S10</f>
        <v>60675.669993598996</v>
      </c>
      <c r="X29" s="52">
        <f t="shared" si="72"/>
        <v>2914617.9353481554</v>
      </c>
      <c r="Z29" s="250">
        <f t="shared" si="6"/>
        <v>0.83507367693228129</v>
      </c>
      <c r="AA29" s="250">
        <f t="shared" si="7"/>
        <v>0.93727270675670116</v>
      </c>
      <c r="AB29" s="250">
        <f t="shared" si="8"/>
        <v>1.0201941029947865</v>
      </c>
      <c r="AC29" s="250">
        <f t="shared" si="9"/>
        <v>0.83507367693228129</v>
      </c>
      <c r="AD29" s="250">
        <f t="shared" si="10"/>
        <v>0.93727270675670116</v>
      </c>
      <c r="AE29" s="250">
        <f t="shared" si="11"/>
        <v>1.0201941029947865</v>
      </c>
      <c r="AF29" s="250">
        <f t="shared" si="12"/>
        <v>0.99199469831038123</v>
      </c>
      <c r="AG29" s="250">
        <f t="shared" si="13"/>
        <v>0.81032464422066319</v>
      </c>
      <c r="AH29" s="250">
        <f t="shared" si="14"/>
        <v>0.65143791801820583</v>
      </c>
      <c r="AI29" s="250">
        <f t="shared" si="15"/>
        <v>1.0357668950552514</v>
      </c>
      <c r="AJ29" s="250">
        <f t="shared" si="16"/>
        <v>0.8533230409579996</v>
      </c>
      <c r="AK29" s="250">
        <f t="shared" si="17"/>
        <v>0.78991921413173827</v>
      </c>
      <c r="AL29" s="250">
        <f t="shared" si="18"/>
        <v>1.0808713888652157</v>
      </c>
      <c r="AM29" s="250">
        <f t="shared" si="19"/>
        <v>1.6769294911408492</v>
      </c>
      <c r="AN29" s="250">
        <f t="shared" si="20"/>
        <v>1.0025903318125671</v>
      </c>
      <c r="AO29" s="250">
        <f t="shared" si="21"/>
        <v>1.0940275620968107</v>
      </c>
      <c r="AP29" s="250">
        <f t="shared" si="22"/>
        <v>0.14445878235008508</v>
      </c>
      <c r="AQ29" s="250">
        <f t="shared" si="23"/>
        <v>0.98495012719853337</v>
      </c>
      <c r="AR29" s="250">
        <f t="shared" si="24"/>
        <v>0.86079192456132003</v>
      </c>
      <c r="AS29" s="250">
        <f t="shared" si="25"/>
        <v>0.84435737811296452</v>
      </c>
      <c r="AT29" s="250">
        <f t="shared" si="26"/>
        <v>0.88027555318645556</v>
      </c>
      <c r="AX29" s="132">
        <f>'Gross Output over VA'!B10</f>
        <v>3.638511167711413</v>
      </c>
      <c r="AY29" s="132">
        <f>'Gross Output over VA'!C10</f>
        <v>3.8466578480405365</v>
      </c>
      <c r="AZ29" s="132">
        <f>'Gross Output over VA'!D10</f>
        <v>3.4442275056003133</v>
      </c>
      <c r="BA29" s="132">
        <f>'Gross Output over VA'!B10</f>
        <v>3.638511167711413</v>
      </c>
      <c r="BB29" s="132">
        <f>'Gross Output over VA'!C10</f>
        <v>3.8466578480405365</v>
      </c>
      <c r="BC29" s="132">
        <f>'Gross Output over VA'!D10</f>
        <v>3.4442275056003133</v>
      </c>
      <c r="BD29" s="132">
        <f>'Gross Output over VA'!E10</f>
        <v>2.7499758597998554</v>
      </c>
      <c r="BE29" s="132">
        <f>'Gross Output over VA'!F10</f>
        <v>2.495940194878544</v>
      </c>
      <c r="BF29" s="132">
        <f>'Gross Output over VA'!G10</f>
        <v>1.8176654748614542</v>
      </c>
      <c r="BG29" s="132">
        <f>'Gross Output over VA'!H10</f>
        <v>25.157074508718672</v>
      </c>
      <c r="BH29" s="132">
        <f>'Gross Output over VA'!I10</f>
        <v>3.3418763556292226</v>
      </c>
      <c r="BI29" s="132">
        <f>'Gross Output over VA'!J10</f>
        <v>3.8414343205607309</v>
      </c>
      <c r="BJ29" s="132">
        <f>'Gross Output over VA'!K10</f>
        <v>2.3209811115106973</v>
      </c>
      <c r="BK29" s="132">
        <f>'Gross Output over VA'!L10</f>
        <v>3.2593112915603433</v>
      </c>
      <c r="BL29" s="132">
        <f>'Gross Output over VA'!M10</f>
        <v>2.5595914882986945</v>
      </c>
      <c r="BM29" s="132">
        <f>'Gross Output over VA'!N10</f>
        <v>1.6307962822651847</v>
      </c>
      <c r="BN29" s="132">
        <f>'Gross Output over VA'!O10</f>
        <v>15.987956647222592</v>
      </c>
      <c r="BO29" s="132">
        <f>'Gross Output over VA'!P10</f>
        <v>2.3203246444924477</v>
      </c>
      <c r="BP29" s="132">
        <f>'Gross Output over VA'!Q10</f>
        <v>2.8438416814516034</v>
      </c>
      <c r="BQ29" s="132">
        <f>'Gross Output over VA'!R10</f>
        <v>2.2655923403308589</v>
      </c>
      <c r="BR29" s="132">
        <f>'Gross Output over VA'!S10</f>
        <v>2.595905643081823</v>
      </c>
      <c r="BS29" s="132">
        <f t="shared" si="73"/>
        <v>4.6212886136841531</v>
      </c>
      <c r="BU29" s="294">
        <f t="shared" si="74"/>
        <v>11324109.131197933</v>
      </c>
      <c r="BV29" s="132">
        <f t="shared" si="75"/>
        <v>0.64335153201537854</v>
      </c>
      <c r="BW29" s="132">
        <f t="shared" si="76"/>
        <v>0.83500796832862845</v>
      </c>
      <c r="CA29" s="308">
        <f t="shared" si="77"/>
        <v>1.1742840462920403</v>
      </c>
      <c r="CB29" s="308">
        <f t="shared" si="78"/>
        <v>1.5254205984248437</v>
      </c>
      <c r="CC29" s="52">
        <f>BEA_Output_Data!X10</f>
        <v>943882.61210478167</v>
      </c>
      <c r="CD29" s="52">
        <f>BEA_Output_Data!AW10</f>
        <v>618768.75996000005</v>
      </c>
      <c r="CE29" s="52">
        <f t="shared" si="79"/>
        <v>618768.75996000005</v>
      </c>
      <c r="CF29" s="132">
        <f t="shared" si="27"/>
        <v>0.771468821538281</v>
      </c>
      <c r="CG29" s="19">
        <f t="shared" si="80"/>
        <v>1.5254205984248437</v>
      </c>
      <c r="CH29" s="570">
        <f t="shared" si="81"/>
        <v>1.1742840462920403</v>
      </c>
      <c r="CI29" s="19">
        <f>'NAICS Sector VA over Manufac VA'!B10</f>
        <v>0.18288994833290664</v>
      </c>
      <c r="CJ29" s="19">
        <f>'NAICS Sector VA over Manufac VA'!C10</f>
        <v>2.6594559043492141E-2</v>
      </c>
      <c r="CK29" s="19">
        <f>'NAICS Sector VA over Manufac VA'!D10</f>
        <v>3.6839795382724319E-2</v>
      </c>
      <c r="CL29" s="19">
        <v>0</v>
      </c>
      <c r="CM29" s="19">
        <v>0</v>
      </c>
      <c r="CN29" s="19">
        <v>0</v>
      </c>
      <c r="CO29" s="19">
        <f>'NAICS Sector VA over Manufac VA'!E10</f>
        <v>4.5055279470534185E-2</v>
      </c>
      <c r="CP29" s="19">
        <f>'NAICS Sector VA over Manufac VA'!F10</f>
        <v>7.252363740910571E-2</v>
      </c>
      <c r="CQ29" s="19">
        <f>'NAICS Sector VA over Manufac VA'!G10</f>
        <v>4.5154468879883926E-2</v>
      </c>
      <c r="CR29" s="19">
        <f>'NAICS Sector VA over Manufac VA'!H10</f>
        <v>2.1584920453815586E-2</v>
      </c>
      <c r="CS29" s="19">
        <f>'NAICS Sector VA over Manufac VA'!I10</f>
        <v>0.16323923092036025</v>
      </c>
      <c r="CT29" s="19">
        <f>'NAICS Sector VA over Manufac VA'!J10</f>
        <v>3.3620918811262966E-2</v>
      </c>
      <c r="CU29" s="19">
        <f>'NAICS Sector VA over Manufac VA'!K10</f>
        <v>5.705974924169261E-2</v>
      </c>
      <c r="CV29" s="19">
        <f>'NAICS Sector VA over Manufac VA'!L10</f>
        <v>0.12828269812301937</v>
      </c>
      <c r="CW29" s="19">
        <f>'NAICS Sector VA over Manufac VA'!M10</f>
        <v>0.13106438016334127</v>
      </c>
      <c r="CX29" s="19">
        <f>'NAICS Sector VA over Manufac VA'!N10</f>
        <v>0.22935660722231044</v>
      </c>
      <c r="CY29" s="19">
        <f>'NAICS Sector VA over Manufac VA'!O10</f>
        <v>7.0992478517230512E-4</v>
      </c>
      <c r="CZ29" s="19">
        <f>'NAICS Sector VA over Manufac VA'!P10</f>
        <v>6.0948712707200252E-2</v>
      </c>
      <c r="DA29" s="19">
        <f>'NAICS Sector VA over Manufac VA'!Q10</f>
        <v>0.22064844874167941</v>
      </c>
      <c r="DB29" s="19">
        <f>'NAICS Sector VA over Manufac VA'!R10</f>
        <v>3.2072942735739886E-2</v>
      </c>
      <c r="DC29" s="19">
        <f>'NAICS Sector VA over Manufac VA'!S10</f>
        <v>3.7774376000602475E-2</v>
      </c>
      <c r="DF29">
        <f t="shared" si="29"/>
        <v>0</v>
      </c>
      <c r="DG29">
        <f t="shared" si="30"/>
        <v>0</v>
      </c>
      <c r="DH29">
        <f t="shared" si="31"/>
        <v>0</v>
      </c>
      <c r="DI29">
        <f t="shared" si="32"/>
        <v>0</v>
      </c>
      <c r="DJ29">
        <f t="shared" si="33"/>
        <v>0</v>
      </c>
      <c r="DK29">
        <f t="shared" si="34"/>
        <v>0</v>
      </c>
      <c r="DL29">
        <f t="shared" si="35"/>
        <v>0</v>
      </c>
      <c r="DM29">
        <f t="shared" si="36"/>
        <v>0</v>
      </c>
      <c r="DN29">
        <f t="shared" si="37"/>
        <v>0</v>
      </c>
      <c r="DO29">
        <f t="shared" si="38"/>
        <v>0</v>
      </c>
      <c r="DP29">
        <f t="shared" si="39"/>
        <v>2.2204460492503128E-16</v>
      </c>
      <c r="DQ29">
        <f t="shared" si="40"/>
        <v>0</v>
      </c>
      <c r="DR29">
        <f t="shared" si="41"/>
        <v>0</v>
      </c>
      <c r="DS29">
        <f t="shared" si="42"/>
        <v>0</v>
      </c>
      <c r="DT29">
        <f t="shared" si="43"/>
        <v>0</v>
      </c>
      <c r="DU29">
        <f t="shared" si="44"/>
        <v>-1.1102230246251565E-16</v>
      </c>
      <c r="DV29">
        <f t="shared" si="45"/>
        <v>0</v>
      </c>
      <c r="DW29">
        <f t="shared" si="46"/>
        <v>0</v>
      </c>
      <c r="DX29">
        <f t="shared" si="47"/>
        <v>0</v>
      </c>
      <c r="DY29">
        <f t="shared" si="48"/>
        <v>0</v>
      </c>
      <c r="DZ29">
        <f t="shared" si="49"/>
        <v>0</v>
      </c>
      <c r="EC29">
        <f t="shared" si="50"/>
        <v>-0.10798520816862651</v>
      </c>
      <c r="ED29">
        <f t="shared" si="51"/>
        <v>-9.320018426778108E-2</v>
      </c>
      <c r="EE29">
        <f t="shared" si="52"/>
        <v>-7.1538035869006006E-2</v>
      </c>
      <c r="EF29" s="308">
        <v>0</v>
      </c>
      <c r="EG29" s="308">
        <v>0</v>
      </c>
      <c r="EH29" s="308">
        <v>0</v>
      </c>
      <c r="EI29">
        <f t="shared" si="56"/>
        <v>-0.13006215073246927</v>
      </c>
      <c r="EJ29">
        <f t="shared" si="57"/>
        <v>-1.0879503198196942E-2</v>
      </c>
      <c r="EK29">
        <f t="shared" si="58"/>
        <v>-4.9440804436926687E-2</v>
      </c>
      <c r="EL29">
        <f t="shared" si="59"/>
        <v>-0.2018846731522467</v>
      </c>
      <c r="EM29">
        <f t="shared" si="60"/>
        <v>-2.1177204121271123E-2</v>
      </c>
      <c r="EN29">
        <f t="shared" si="61"/>
        <v>2.0886270490226296E-2</v>
      </c>
      <c r="EO29">
        <f t="shared" si="62"/>
        <v>-3.5270667393606008E-2</v>
      </c>
      <c r="EP29">
        <f t="shared" si="63"/>
        <v>6.6490657302766487E-2</v>
      </c>
      <c r="EQ29">
        <f t="shared" si="64"/>
        <v>-8.2117987601915566E-3</v>
      </c>
      <c r="ER29">
        <f t="shared" si="65"/>
        <v>-5.166572086494646E-3</v>
      </c>
      <c r="ES29">
        <f t="shared" si="66"/>
        <v>0.12620890033801374</v>
      </c>
      <c r="ET29">
        <f t="shared" si="67"/>
        <v>1.7580638258358719E-2</v>
      </c>
      <c r="EU29">
        <f t="shared" si="68"/>
        <v>4.8212350863755048E-2</v>
      </c>
      <c r="EV29">
        <f t="shared" si="69"/>
        <v>-4.7261123519240097E-2</v>
      </c>
      <c r="EW29">
        <f t="shared" si="70"/>
        <v>-6.9495738741448709E-2</v>
      </c>
      <c r="GL29" s="3"/>
      <c r="GN29" s="8"/>
      <c r="HJ29" s="17"/>
    </row>
    <row r="30" spans="1:218" x14ac:dyDescent="0.2">
      <c r="A30" t="s">
        <v>17</v>
      </c>
      <c r="B30" s="1">
        <f t="shared" si="71"/>
        <v>1974</v>
      </c>
      <c r="C30" s="52">
        <f>'Manufacturing Gross Output'!B11</f>
        <v>420898.46163962211</v>
      </c>
      <c r="D30" s="52">
        <f>'Manufacturing Gross Output'!C11</f>
        <v>56380.684349278752</v>
      </c>
      <c r="E30" s="52">
        <f>'Manufacturing Gross Output'!D11</f>
        <v>74747.710218076812</v>
      </c>
      <c r="F30" s="52">
        <f>'Manufacturing Gross Output'!B11</f>
        <v>420898.46163962211</v>
      </c>
      <c r="G30" s="52">
        <f>'Manufacturing Gross Output'!C11</f>
        <v>56380.684349278752</v>
      </c>
      <c r="H30" s="52">
        <f>'Manufacturing Gross Output'!D11</f>
        <v>74747.710218076812</v>
      </c>
      <c r="I30" s="52">
        <f>'Manufacturing Gross Output'!E11</f>
        <v>69176.057869623342</v>
      </c>
      <c r="J30" s="52">
        <f>'Manufacturing Gross Output'!F11</f>
        <v>115498.36698928408</v>
      </c>
      <c r="K30" s="52">
        <f>'Manufacturing Gross Output'!G11</f>
        <v>48999.203689162998</v>
      </c>
      <c r="L30" s="52">
        <f>'Manufacturing Gross Output'!H11</f>
        <v>367687.4308551398</v>
      </c>
      <c r="M30" s="52">
        <f>'Manufacturing Gross Output'!I11</f>
        <v>346797.15706154902</v>
      </c>
      <c r="N30" s="52">
        <f>'Manufacturing Gross Output'!J11</f>
        <v>76224.836788850385</v>
      </c>
      <c r="O30" s="52">
        <f>'Manufacturing Gross Output'!K11</f>
        <v>80406.839055638571</v>
      </c>
      <c r="P30" s="52">
        <f>'Manufacturing Gross Output'!L11</f>
        <v>261170.19885194884</v>
      </c>
      <c r="Q30" s="52">
        <f>'Manufacturing Gross Output'!M11</f>
        <v>202684.67302855148</v>
      </c>
      <c r="R30" s="52">
        <f>'Manufacturing Gross Output'!N11</f>
        <v>237254.41919985117</v>
      </c>
      <c r="S30" s="52">
        <f>'Manufacturing Gross Output'!O11</f>
        <v>7580.9458805031245</v>
      </c>
      <c r="T30" s="52">
        <f>'Manufacturing Gross Output'!P11</f>
        <v>84495.650610877128</v>
      </c>
      <c r="U30" s="52">
        <f>'Manufacturing Gross Output'!Q11</f>
        <v>347983.87938697718</v>
      </c>
      <c r="V30" s="52">
        <f>'Manufacturing Gross Output'!R11</f>
        <v>41670.381097971891</v>
      </c>
      <c r="W30" s="52">
        <f>'Manufacturing Gross Output'!S11</f>
        <v>58973.816711065243</v>
      </c>
      <c r="X30" s="52">
        <f t="shared" si="72"/>
        <v>2898630.7132839719</v>
      </c>
      <c r="Z30" s="250">
        <f t="shared" si="6"/>
        <v>0.85361139500261696</v>
      </c>
      <c r="AA30" s="250">
        <f t="shared" si="7"/>
        <v>0.83481757257568823</v>
      </c>
      <c r="AB30" s="250">
        <f t="shared" si="8"/>
        <v>0.9712773985407448</v>
      </c>
      <c r="AC30" s="250">
        <f t="shared" si="9"/>
        <v>0.85361139500261696</v>
      </c>
      <c r="AD30" s="250">
        <f t="shared" si="10"/>
        <v>0.83481757257568823</v>
      </c>
      <c r="AE30" s="250">
        <f t="shared" si="11"/>
        <v>0.9712773985407448</v>
      </c>
      <c r="AF30" s="250">
        <f t="shared" si="12"/>
        <v>0.89508073914656261</v>
      </c>
      <c r="AG30" s="250">
        <f t="shared" si="13"/>
        <v>0.83558908622152139</v>
      </c>
      <c r="AH30" s="250">
        <f t="shared" si="14"/>
        <v>0.62851982398703155</v>
      </c>
      <c r="AI30" s="250">
        <f t="shared" si="15"/>
        <v>1.1334486314576384</v>
      </c>
      <c r="AJ30" s="250">
        <f t="shared" si="16"/>
        <v>0.8766892963304167</v>
      </c>
      <c r="AK30" s="250">
        <f t="shared" si="17"/>
        <v>0.75343850556930236</v>
      </c>
      <c r="AL30" s="250">
        <f t="shared" si="18"/>
        <v>1.0605646966133548</v>
      </c>
      <c r="AM30" s="250">
        <f t="shared" si="19"/>
        <v>1.6928407940307086</v>
      </c>
      <c r="AN30" s="250">
        <f t="shared" si="20"/>
        <v>0.9789504414536595</v>
      </c>
      <c r="AO30" s="250">
        <f t="shared" si="21"/>
        <v>1.1215101964241121</v>
      </c>
      <c r="AP30" s="250">
        <f t="shared" si="22"/>
        <v>0.15593143165185525</v>
      </c>
      <c r="AQ30" s="250">
        <f t="shared" si="23"/>
        <v>0.95105783052509996</v>
      </c>
      <c r="AR30" s="250">
        <f t="shared" si="24"/>
        <v>0.77147638448220268</v>
      </c>
      <c r="AS30" s="250">
        <f t="shared" si="25"/>
        <v>0.78253688859888659</v>
      </c>
      <c r="AT30" s="250">
        <f t="shared" si="26"/>
        <v>0.85558526398350776</v>
      </c>
      <c r="AX30" s="132">
        <f>'Gross Output over VA'!B11</f>
        <v>3.638511167711413</v>
      </c>
      <c r="AY30" s="132">
        <f>'Gross Output over VA'!C11</f>
        <v>3.8466578480405365</v>
      </c>
      <c r="AZ30" s="132">
        <f>'Gross Output over VA'!D11</f>
        <v>3.4442275056003133</v>
      </c>
      <c r="BA30" s="132">
        <f>'Gross Output over VA'!B11</f>
        <v>3.638511167711413</v>
      </c>
      <c r="BB30" s="132">
        <f>'Gross Output over VA'!C11</f>
        <v>3.8466578480405365</v>
      </c>
      <c r="BC30" s="132">
        <f>'Gross Output over VA'!D11</f>
        <v>3.4442275056003133</v>
      </c>
      <c r="BD30" s="132">
        <f>'Gross Output over VA'!E11</f>
        <v>2.7499758597998554</v>
      </c>
      <c r="BE30" s="132">
        <f>'Gross Output over VA'!F11</f>
        <v>2.4959401948785445</v>
      </c>
      <c r="BF30" s="132">
        <f>'Gross Output over VA'!G11</f>
        <v>1.8176654748614542</v>
      </c>
      <c r="BG30" s="132">
        <f>'Gross Output over VA'!H11</f>
        <v>25.157074508718669</v>
      </c>
      <c r="BH30" s="132">
        <f>'Gross Output over VA'!I11</f>
        <v>3.3418763556292226</v>
      </c>
      <c r="BI30" s="132">
        <f>'Gross Output over VA'!J11</f>
        <v>3.8414343205607304</v>
      </c>
      <c r="BJ30" s="132">
        <f>'Gross Output over VA'!K11</f>
        <v>2.3209811115106973</v>
      </c>
      <c r="BK30" s="132">
        <f>'Gross Output over VA'!L11</f>
        <v>3.2593112915603433</v>
      </c>
      <c r="BL30" s="132">
        <f>'Gross Output over VA'!M11</f>
        <v>2.5595914882986945</v>
      </c>
      <c r="BM30" s="132">
        <f>'Gross Output over VA'!N11</f>
        <v>1.6307962822651849</v>
      </c>
      <c r="BN30" s="132">
        <f>'Gross Output over VA'!O11</f>
        <v>15.987956647222592</v>
      </c>
      <c r="BO30" s="132">
        <f>'Gross Output over VA'!P11</f>
        <v>2.3203246444924477</v>
      </c>
      <c r="BP30" s="132">
        <f>'Gross Output over VA'!Q11</f>
        <v>2.8438416814516034</v>
      </c>
      <c r="BQ30" s="132">
        <f>'Gross Output over VA'!R11</f>
        <v>2.2655923403308589</v>
      </c>
      <c r="BR30" s="132">
        <f>'Gross Output over VA'!S11</f>
        <v>2.595905643081823</v>
      </c>
      <c r="BS30" s="132">
        <f t="shared" si="73"/>
        <v>4.6212886136841531</v>
      </c>
      <c r="BU30" s="294">
        <f t="shared" si="74"/>
        <v>11268544.888123153</v>
      </c>
      <c r="BV30" s="132">
        <f t="shared" si="75"/>
        <v>0.64019478559998488</v>
      </c>
      <c r="BW30" s="132">
        <f t="shared" si="76"/>
        <v>0.83091081726941018</v>
      </c>
      <c r="CA30" s="308">
        <f t="shared" si="77"/>
        <v>1.2104223026467009</v>
      </c>
      <c r="CB30" s="308">
        <f t="shared" si="78"/>
        <v>1.572364981948255</v>
      </c>
      <c r="CC30" s="52">
        <f>BEA_Output_Data!X11</f>
        <v>928465.07722983358</v>
      </c>
      <c r="CD30" s="52">
        <f>BEA_Output_Data!AW11</f>
        <v>590489.54148000001</v>
      </c>
      <c r="CE30" s="52">
        <f t="shared" si="79"/>
        <v>590489.54148000001</v>
      </c>
      <c r="CF30" s="132">
        <f t="shared" si="27"/>
        <v>0.73621084349136157</v>
      </c>
      <c r="CG30" s="19">
        <f t="shared" si="80"/>
        <v>1.572364981948255</v>
      </c>
      <c r="CH30" s="570">
        <f t="shared" si="81"/>
        <v>1.2104223026467009</v>
      </c>
      <c r="CI30" s="19">
        <f>'NAICS Sector VA over Manufac VA'!B11</f>
        <v>0.19590314864135716</v>
      </c>
      <c r="CJ30" s="19">
        <f>'NAICS Sector VA over Manufac VA'!C11</f>
        <v>2.4821874450312045E-2</v>
      </c>
      <c r="CK30" s="19">
        <f>'NAICS Sector VA over Manufac VA'!D11</f>
        <v>3.6753089536446945E-2</v>
      </c>
      <c r="CL30" s="19">
        <v>0</v>
      </c>
      <c r="CM30" s="19">
        <v>0</v>
      </c>
      <c r="CN30" s="19">
        <v>0</v>
      </c>
      <c r="CO30" s="19">
        <f>'NAICS Sector VA over Manufac VA'!E11</f>
        <v>4.2600502101492362E-2</v>
      </c>
      <c r="CP30" s="19">
        <f>'NAICS Sector VA over Manufac VA'!F11</f>
        <v>7.8366321017548438E-2</v>
      </c>
      <c r="CQ30" s="19">
        <f>'NAICS Sector VA over Manufac VA'!G11</f>
        <v>4.5652320124166305E-2</v>
      </c>
      <c r="CR30" s="19">
        <f>'NAICS Sector VA over Manufac VA'!H11</f>
        <v>2.4751780103072673E-2</v>
      </c>
      <c r="CS30" s="19">
        <f>'NAICS Sector VA over Manufac VA'!I11</f>
        <v>0.17574093838399255</v>
      </c>
      <c r="CT30" s="19">
        <f>'NAICS Sector VA over Manufac VA'!J11</f>
        <v>3.3603992645865846E-2</v>
      </c>
      <c r="CU30" s="19">
        <f>'NAICS Sector VA over Manufac VA'!K11</f>
        <v>5.8669065871376651E-2</v>
      </c>
      <c r="CV30" s="19">
        <f>'NAICS Sector VA over Manufac VA'!L11</f>
        <v>0.13570178756491616</v>
      </c>
      <c r="CW30" s="19">
        <f>'NAICS Sector VA over Manufac VA'!M11</f>
        <v>0.13410286040582825</v>
      </c>
      <c r="CX30" s="19">
        <f>'NAICS Sector VA over Manufac VA'!N11</f>
        <v>0.24637826230865226</v>
      </c>
      <c r="CY30" s="19">
        <f>'NAICS Sector VA over Manufac VA'!O11</f>
        <v>8.0300495354923139E-4</v>
      </c>
      <c r="CZ30" s="19">
        <f>'NAICS Sector VA over Manufac VA'!P11</f>
        <v>6.1669920933686929E-2</v>
      </c>
      <c r="DA30" s="19">
        <f>'NAICS Sector VA over Manufac VA'!Q11</f>
        <v>0.20722469073589622</v>
      </c>
      <c r="DB30" s="19">
        <f>'NAICS Sector VA over Manufac VA'!R11</f>
        <v>3.1148238732885674E-2</v>
      </c>
      <c r="DC30" s="19">
        <f>'NAICS Sector VA over Manufac VA'!S11</f>
        <v>3.8473183437209187E-2</v>
      </c>
      <c r="DF30">
        <f t="shared" si="29"/>
        <v>0</v>
      </c>
      <c r="DG30">
        <f t="shared" si="30"/>
        <v>0</v>
      </c>
      <c r="DH30">
        <f t="shared" si="31"/>
        <v>0</v>
      </c>
      <c r="DI30">
        <f t="shared" si="32"/>
        <v>0</v>
      </c>
      <c r="DJ30">
        <f t="shared" si="33"/>
        <v>0</v>
      </c>
      <c r="DK30">
        <f t="shared" si="34"/>
        <v>0</v>
      </c>
      <c r="DL30">
        <f t="shared" si="35"/>
        <v>0</v>
      </c>
      <c r="DM30">
        <f t="shared" si="36"/>
        <v>2.2204460492503128E-16</v>
      </c>
      <c r="DN30">
        <f t="shared" si="37"/>
        <v>0</v>
      </c>
      <c r="DO30">
        <f t="shared" si="38"/>
        <v>-1.1102230246251565E-16</v>
      </c>
      <c r="DP30">
        <f t="shared" si="39"/>
        <v>0</v>
      </c>
      <c r="DQ30">
        <f t="shared" si="40"/>
        <v>-1.1102230246251565E-16</v>
      </c>
      <c r="DR30">
        <f t="shared" si="41"/>
        <v>0</v>
      </c>
      <c r="DS30">
        <f t="shared" si="42"/>
        <v>0</v>
      </c>
      <c r="DT30">
        <f t="shared" si="43"/>
        <v>0</v>
      </c>
      <c r="DU30">
        <f t="shared" si="44"/>
        <v>2.2204460492503128E-16</v>
      </c>
      <c r="DV30">
        <f t="shared" si="45"/>
        <v>0</v>
      </c>
      <c r="DW30">
        <f t="shared" si="46"/>
        <v>0</v>
      </c>
      <c r="DX30">
        <f t="shared" si="47"/>
        <v>0</v>
      </c>
      <c r="DY30">
        <f t="shared" si="48"/>
        <v>0</v>
      </c>
      <c r="DZ30">
        <f t="shared" si="49"/>
        <v>0</v>
      </c>
      <c r="EC30">
        <f t="shared" si="50"/>
        <v>6.8735800805616407E-2</v>
      </c>
      <c r="ED30">
        <f t="shared" si="51"/>
        <v>-6.8981348933820394E-2</v>
      </c>
      <c r="EE30">
        <f t="shared" si="52"/>
        <v>-2.3563660126066253E-3</v>
      </c>
      <c r="EF30" s="308">
        <v>0</v>
      </c>
      <c r="EG30" s="308">
        <v>0</v>
      </c>
      <c r="EH30" s="308">
        <v>0</v>
      </c>
      <c r="EI30">
        <f t="shared" si="56"/>
        <v>-5.6024128916912448E-2</v>
      </c>
      <c r="EJ30">
        <f t="shared" si="57"/>
        <v>7.7481714250741615E-2</v>
      </c>
      <c r="EK30">
        <f t="shared" si="58"/>
        <v>1.0965176458692747E-2</v>
      </c>
      <c r="EL30">
        <f t="shared" si="59"/>
        <v>0.13690246603708636</v>
      </c>
      <c r="EM30">
        <f t="shared" si="60"/>
        <v>7.3794170485284943E-2</v>
      </c>
      <c r="EN30">
        <f t="shared" si="61"/>
        <v>-5.0356825729979098E-4</v>
      </c>
      <c r="EO30">
        <f t="shared" si="62"/>
        <v>2.781364993558532E-2</v>
      </c>
      <c r="EP30">
        <f t="shared" si="63"/>
        <v>5.6223331991648647E-2</v>
      </c>
      <c r="EQ30">
        <f t="shared" si="64"/>
        <v>2.2918466347179391E-2</v>
      </c>
      <c r="ER30">
        <f t="shared" si="65"/>
        <v>7.1589977520713458E-2</v>
      </c>
      <c r="ES30">
        <f t="shared" si="66"/>
        <v>0.12320185468458901</v>
      </c>
      <c r="ET30">
        <f t="shared" si="67"/>
        <v>1.176357168372758E-2</v>
      </c>
      <c r="EU30">
        <f t="shared" si="68"/>
        <v>-6.2767038219130863E-2</v>
      </c>
      <c r="EV30">
        <f t="shared" si="69"/>
        <v>-2.9255067108237241E-2</v>
      </c>
      <c r="EW30">
        <f t="shared" si="70"/>
        <v>1.833047532606473E-2</v>
      </c>
      <c r="GL30" s="3"/>
      <c r="GM30" s="3"/>
      <c r="GN30" s="8"/>
      <c r="GO30" s="3"/>
      <c r="HJ30" s="17"/>
    </row>
    <row r="31" spans="1:218" x14ac:dyDescent="0.2">
      <c r="A31" t="s">
        <v>17</v>
      </c>
      <c r="B31" s="1">
        <f t="shared" si="71"/>
        <v>1975</v>
      </c>
      <c r="C31" s="52">
        <f>'Manufacturing Gross Output'!B12</f>
        <v>421444.14335791662</v>
      </c>
      <c r="D31" s="52">
        <f>'Manufacturing Gross Output'!C12</f>
        <v>55432.641465899302</v>
      </c>
      <c r="E31" s="52">
        <f>'Manufacturing Gross Output'!D12</f>
        <v>74495.083321510829</v>
      </c>
      <c r="F31" s="52">
        <f>'Manufacturing Gross Output'!B12</f>
        <v>421444.14335791662</v>
      </c>
      <c r="G31" s="52">
        <f>'Manufacturing Gross Output'!C12</f>
        <v>55432.641465899302</v>
      </c>
      <c r="H31" s="52">
        <f>'Manufacturing Gross Output'!D12</f>
        <v>74495.083321510829</v>
      </c>
      <c r="I31" s="52">
        <f>'Manufacturing Gross Output'!E12</f>
        <v>65451.224521706128</v>
      </c>
      <c r="J31" s="52">
        <f>'Manufacturing Gross Output'!F12</f>
        <v>100549.98435791697</v>
      </c>
      <c r="K31" s="52">
        <f>'Manufacturing Gross Output'!G12</f>
        <v>46533.054935328364</v>
      </c>
      <c r="L31" s="52">
        <f>'Manufacturing Gross Output'!H12</f>
        <v>365429.43229604658</v>
      </c>
      <c r="M31" s="52">
        <f>'Manufacturing Gross Output'!I12</f>
        <v>316770.18114343495</v>
      </c>
      <c r="N31" s="52">
        <f>'Manufacturing Gross Output'!J12</f>
        <v>65902.997064185503</v>
      </c>
      <c r="O31" s="52">
        <f>'Manufacturing Gross Output'!K12</f>
        <v>72365.153390724052</v>
      </c>
      <c r="P31" s="52">
        <f>'Manufacturing Gross Output'!L12</f>
        <v>199748.75545712071</v>
      </c>
      <c r="Q31" s="52">
        <f>'Manufacturing Gross Output'!M12</f>
        <v>180924.89316461358</v>
      </c>
      <c r="R31" s="52">
        <f>'Manufacturing Gross Output'!N12</f>
        <v>221117.55549721775</v>
      </c>
      <c r="S31" s="52">
        <f>'Manufacturing Gross Output'!O12</f>
        <v>6477.040600895697</v>
      </c>
      <c r="T31" s="52">
        <f>'Manufacturing Gross Output'!P12</f>
        <v>69645.090125603863</v>
      </c>
      <c r="U31" s="52">
        <f>'Manufacturing Gross Output'!Q12</f>
        <v>316433.11037324689</v>
      </c>
      <c r="V31" s="52">
        <f>'Manufacturing Gross Output'!R12</f>
        <v>36637.364915261169</v>
      </c>
      <c r="W31" s="52">
        <f>'Manufacturing Gross Output'!S12</f>
        <v>56788.289837942255</v>
      </c>
      <c r="X31" s="52">
        <f t="shared" si="72"/>
        <v>2672145.9958265717</v>
      </c>
      <c r="Z31" s="250">
        <f t="shared" si="6"/>
        <v>0.85471807553303814</v>
      </c>
      <c r="AA31" s="250">
        <f t="shared" si="7"/>
        <v>0.82078009027594356</v>
      </c>
      <c r="AB31" s="250">
        <f t="shared" si="8"/>
        <v>0.96799474554465748</v>
      </c>
      <c r="AC31" s="250">
        <f t="shared" si="9"/>
        <v>0.85471807553303814</v>
      </c>
      <c r="AD31" s="250">
        <f t="shared" si="10"/>
        <v>0.82078009027594356</v>
      </c>
      <c r="AE31" s="250">
        <f t="shared" si="11"/>
        <v>0.96799474554465748</v>
      </c>
      <c r="AF31" s="250">
        <f t="shared" si="12"/>
        <v>0.8468844890431646</v>
      </c>
      <c r="AG31" s="250">
        <f t="shared" si="13"/>
        <v>0.72744292182949499</v>
      </c>
      <c r="AH31" s="250">
        <f t="shared" si="14"/>
        <v>0.59688617968295499</v>
      </c>
      <c r="AI31" s="250">
        <f t="shared" si="15"/>
        <v>1.1264880307901497</v>
      </c>
      <c r="AJ31" s="250">
        <f t="shared" si="16"/>
        <v>0.80078230617043156</v>
      </c>
      <c r="AK31" s="250">
        <f t="shared" si="17"/>
        <v>0.65141307889085631</v>
      </c>
      <c r="AL31" s="250">
        <f t="shared" si="18"/>
        <v>0.95449501376500334</v>
      </c>
      <c r="AM31" s="250">
        <f t="shared" si="19"/>
        <v>1.2947221516125704</v>
      </c>
      <c r="AN31" s="250">
        <f t="shared" si="20"/>
        <v>0.87385247925729859</v>
      </c>
      <c r="AO31" s="250">
        <f t="shared" si="21"/>
        <v>1.0452306597063368</v>
      </c>
      <c r="AP31" s="250">
        <f t="shared" si="22"/>
        <v>0.13322535600238711</v>
      </c>
      <c r="AQ31" s="250">
        <f t="shared" si="23"/>
        <v>0.78390435297808392</v>
      </c>
      <c r="AR31" s="250">
        <f t="shared" si="24"/>
        <v>0.70152868101609589</v>
      </c>
      <c r="AS31" s="250">
        <f t="shared" si="25"/>
        <v>0.68802081458875508</v>
      </c>
      <c r="AT31" s="250">
        <f t="shared" si="26"/>
        <v>0.82387789466323225</v>
      </c>
      <c r="AX31" s="132">
        <f>'Gross Output over VA'!B12</f>
        <v>3.638511167711413</v>
      </c>
      <c r="AY31" s="132">
        <f>'Gross Output over VA'!C12</f>
        <v>3.8466578480405365</v>
      </c>
      <c r="AZ31" s="132">
        <f>'Gross Output over VA'!D12</f>
        <v>3.4442275056003129</v>
      </c>
      <c r="BA31" s="132">
        <f>'Gross Output over VA'!B12</f>
        <v>3.638511167711413</v>
      </c>
      <c r="BB31" s="132">
        <f>'Gross Output over VA'!C12</f>
        <v>3.8466578480405365</v>
      </c>
      <c r="BC31" s="132">
        <f>'Gross Output over VA'!D12</f>
        <v>3.4442275056003129</v>
      </c>
      <c r="BD31" s="132">
        <f>'Gross Output over VA'!E12</f>
        <v>2.7499758597998558</v>
      </c>
      <c r="BE31" s="132">
        <f>'Gross Output over VA'!F12</f>
        <v>2.4959401948785445</v>
      </c>
      <c r="BF31" s="132">
        <f>'Gross Output over VA'!G12</f>
        <v>1.8176654748614542</v>
      </c>
      <c r="BG31" s="132">
        <f>'Gross Output over VA'!H12</f>
        <v>25.157074508718672</v>
      </c>
      <c r="BH31" s="132">
        <f>'Gross Output over VA'!I12</f>
        <v>3.3418763556292221</v>
      </c>
      <c r="BI31" s="132">
        <f>'Gross Output over VA'!J12</f>
        <v>3.8414343205607304</v>
      </c>
      <c r="BJ31" s="132">
        <f>'Gross Output over VA'!K12</f>
        <v>2.3209811115106973</v>
      </c>
      <c r="BK31" s="132">
        <f>'Gross Output over VA'!L12</f>
        <v>3.2593112915603433</v>
      </c>
      <c r="BL31" s="132">
        <f>'Gross Output over VA'!M12</f>
        <v>2.5595914882986941</v>
      </c>
      <c r="BM31" s="132">
        <f>'Gross Output over VA'!N12</f>
        <v>1.6307962822651847</v>
      </c>
      <c r="BN31" s="132">
        <f>'Gross Output over VA'!O12</f>
        <v>15.987956647222592</v>
      </c>
      <c r="BO31" s="132">
        <f>'Gross Output over VA'!P12</f>
        <v>2.3203246444924481</v>
      </c>
      <c r="BP31" s="132">
        <f>'Gross Output over VA'!Q12</f>
        <v>2.8438416814516034</v>
      </c>
      <c r="BQ31" s="132">
        <f>'Gross Output over VA'!R12</f>
        <v>2.2655923403308589</v>
      </c>
      <c r="BR31" s="132">
        <f>'Gross Output over VA'!S12</f>
        <v>2.595905643081823</v>
      </c>
      <c r="BS31" s="132">
        <f t="shared" si="73"/>
        <v>4.621288613684154</v>
      </c>
      <c r="BU31" s="294">
        <f t="shared" si="74"/>
        <v>10544301.870375615</v>
      </c>
      <c r="BV31" s="132">
        <f t="shared" si="75"/>
        <v>0.59904869193194998</v>
      </c>
      <c r="BW31" s="132">
        <f t="shared" si="76"/>
        <v>0.77750717343137232</v>
      </c>
      <c r="CA31" s="308">
        <f t="shared" si="77"/>
        <v>1.1856850468453775</v>
      </c>
      <c r="CB31" s="308">
        <f t="shared" si="78"/>
        <v>1.5402307469077674</v>
      </c>
      <c r="CC31" s="52">
        <f>BEA_Output_Data!X12</f>
        <v>846499.97225719842</v>
      </c>
      <c r="CD31" s="52">
        <f>BEA_Output_Data!AW12</f>
        <v>549592.95803999994</v>
      </c>
      <c r="CE31" s="52">
        <f t="shared" si="79"/>
        <v>549592.95803999994</v>
      </c>
      <c r="CF31" s="132">
        <f t="shared" si="27"/>
        <v>0.6852217808996458</v>
      </c>
      <c r="CG31" s="19">
        <f t="shared" si="80"/>
        <v>1.5402307469077674</v>
      </c>
      <c r="CH31" s="570">
        <f t="shared" si="81"/>
        <v>1.1856850468453775</v>
      </c>
      <c r="CI31" s="19">
        <f>'NAICS Sector VA over Manufac VA'!B12</f>
        <v>0.21075367255627864</v>
      </c>
      <c r="CJ31" s="19">
        <f>'NAICS Sector VA over Manufac VA'!C12</f>
        <v>2.6220493182156978E-2</v>
      </c>
      <c r="CK31" s="19">
        <f>'NAICS Sector VA over Manufac VA'!D12</f>
        <v>3.9354520031183102E-2</v>
      </c>
      <c r="CL31" s="19">
        <v>0</v>
      </c>
      <c r="CM31" s="19">
        <v>0</v>
      </c>
      <c r="CN31" s="19">
        <v>0</v>
      </c>
      <c r="CO31" s="19">
        <f>'NAICS Sector VA over Manufac VA'!E12</f>
        <v>4.3305966462347606E-2</v>
      </c>
      <c r="CP31" s="19">
        <f>'NAICS Sector VA over Manufac VA'!F12</f>
        <v>7.3300455411681273E-2</v>
      </c>
      <c r="CQ31" s="19">
        <f>'NAICS Sector VA over Manufac VA'!G12</f>
        <v>4.658074686328615E-2</v>
      </c>
      <c r="CR31" s="19">
        <f>'NAICS Sector VA over Manufac VA'!H12</f>
        <v>2.6430308220370683E-2</v>
      </c>
      <c r="CS31" s="19">
        <f>'NAICS Sector VA over Manufac VA'!I12</f>
        <v>0.17246967932621829</v>
      </c>
      <c r="CT31" s="19">
        <f>'NAICS Sector VA over Manufac VA'!J12</f>
        <v>3.1215521423846176E-2</v>
      </c>
      <c r="CU31" s="19">
        <f>'NAICS Sector VA over Manufac VA'!K12</f>
        <v>5.6730514389771988E-2</v>
      </c>
      <c r="CV31" s="19">
        <f>'NAICS Sector VA over Manufac VA'!L12</f>
        <v>0.11151083848953934</v>
      </c>
      <c r="CW31" s="19">
        <f>'NAICS Sector VA over Manufac VA'!M12</f>
        <v>0.12861348552510898</v>
      </c>
      <c r="CX31" s="19">
        <f>'NAICS Sector VA over Manufac VA'!N12</f>
        <v>0.24670749995804228</v>
      </c>
      <c r="CY31" s="19">
        <f>'NAICS Sector VA over Manufac VA'!O12</f>
        <v>7.3712730358560215E-4</v>
      </c>
      <c r="CZ31" s="19">
        <f>'NAICS Sector VA over Manufac VA'!P12</f>
        <v>5.4613573261501756E-2</v>
      </c>
      <c r="DA31" s="19">
        <f>'NAICS Sector VA over Manufac VA'!Q12</f>
        <v>0.20245818792116604</v>
      </c>
      <c r="DB31" s="19">
        <f>'NAICS Sector VA over Manufac VA'!R12</f>
        <v>2.9423972297009174E-2</v>
      </c>
      <c r="DC31" s="19">
        <f>'NAICS Sector VA over Manufac VA'!S12</f>
        <v>3.9804184284673194E-2</v>
      </c>
      <c r="DF31">
        <f t="shared" si="29"/>
        <v>0</v>
      </c>
      <c r="DG31">
        <f t="shared" si="30"/>
        <v>0</v>
      </c>
      <c r="DH31">
        <f t="shared" si="31"/>
        <v>-1.1102230246251565E-16</v>
      </c>
      <c r="DI31">
        <f t="shared" si="32"/>
        <v>0</v>
      </c>
      <c r="DJ31">
        <f t="shared" si="33"/>
        <v>0</v>
      </c>
      <c r="DK31">
        <f t="shared" si="34"/>
        <v>-1.1102230246251565E-16</v>
      </c>
      <c r="DL31">
        <f t="shared" si="35"/>
        <v>2.2204460492503128E-16</v>
      </c>
      <c r="DM31">
        <f t="shared" si="36"/>
        <v>0</v>
      </c>
      <c r="DN31">
        <f t="shared" si="37"/>
        <v>0</v>
      </c>
      <c r="DO31">
        <f t="shared" si="38"/>
        <v>2.2204460492503128E-16</v>
      </c>
      <c r="DP31">
        <f t="shared" si="39"/>
        <v>-1.1102230246251565E-16</v>
      </c>
      <c r="DQ31">
        <f t="shared" si="40"/>
        <v>0</v>
      </c>
      <c r="DR31">
        <f t="shared" si="41"/>
        <v>0</v>
      </c>
      <c r="DS31">
        <f t="shared" si="42"/>
        <v>0</v>
      </c>
      <c r="DT31">
        <f t="shared" si="43"/>
        <v>-2.2204460492503131E-16</v>
      </c>
      <c r="DU31">
        <f t="shared" si="44"/>
        <v>-1.1102230246251565E-16</v>
      </c>
      <c r="DV31">
        <f t="shared" si="45"/>
        <v>0</v>
      </c>
      <c r="DW31">
        <f t="shared" si="46"/>
        <v>2.2204460492503128E-16</v>
      </c>
      <c r="DX31">
        <f t="shared" si="47"/>
        <v>0</v>
      </c>
      <c r="DY31">
        <f t="shared" si="48"/>
        <v>0</v>
      </c>
      <c r="DZ31">
        <f t="shared" si="49"/>
        <v>0</v>
      </c>
      <c r="EC31">
        <f t="shared" si="50"/>
        <v>7.3069625338788607E-2</v>
      </c>
      <c r="ED31">
        <f t="shared" si="51"/>
        <v>5.481598885274136E-2</v>
      </c>
      <c r="EE31">
        <f t="shared" si="52"/>
        <v>6.8388544496864129E-2</v>
      </c>
      <c r="EF31" s="308">
        <v>0</v>
      </c>
      <c r="EG31" s="308">
        <v>0</v>
      </c>
      <c r="EH31" s="308">
        <v>0</v>
      </c>
      <c r="EI31">
        <f t="shared" si="56"/>
        <v>1.6424379477610412E-2</v>
      </c>
      <c r="EJ31">
        <f t="shared" si="57"/>
        <v>-6.6827434346452316E-2</v>
      </c>
      <c r="EK31">
        <f t="shared" si="58"/>
        <v>2.0132868381213771E-2</v>
      </c>
      <c r="EL31">
        <f t="shared" si="59"/>
        <v>6.5613980525428314E-2</v>
      </c>
      <c r="EM31">
        <f t="shared" si="60"/>
        <v>-1.8789520668960658E-2</v>
      </c>
      <c r="EN31">
        <f t="shared" si="61"/>
        <v>-7.3729436009534965E-2</v>
      </c>
      <c r="EO31">
        <f t="shared" si="62"/>
        <v>-3.3600362438816922E-2</v>
      </c>
      <c r="EP31">
        <f t="shared" si="63"/>
        <v>-0.19633794731147761</v>
      </c>
      <c r="EQ31">
        <f t="shared" si="64"/>
        <v>-4.1795450034049976E-2</v>
      </c>
      <c r="ER31">
        <f t="shared" si="65"/>
        <v>1.3354175825524024E-3</v>
      </c>
      <c r="ES31">
        <f t="shared" si="66"/>
        <v>-8.5600273320543083E-2</v>
      </c>
      <c r="ET31">
        <f t="shared" si="67"/>
        <v>-0.12151386052609574</v>
      </c>
      <c r="EU31">
        <f t="shared" si="68"/>
        <v>-2.3270281244033093E-2</v>
      </c>
      <c r="EV31">
        <f t="shared" si="69"/>
        <v>-5.6947975803034546E-2</v>
      </c>
      <c r="EW31">
        <f t="shared" si="70"/>
        <v>3.4010575042363593E-2</v>
      </c>
      <c r="GL31" s="3"/>
      <c r="GM31" s="3"/>
      <c r="GN31" s="8"/>
      <c r="GO31" s="3"/>
      <c r="HJ31" s="17"/>
    </row>
    <row r="32" spans="1:218" x14ac:dyDescent="0.2">
      <c r="A32" t="s">
        <v>17</v>
      </c>
      <c r="B32" s="1">
        <f t="shared" si="71"/>
        <v>1976</v>
      </c>
      <c r="C32" s="52">
        <f>'Manufacturing Gross Output'!B13</f>
        <v>444702.20111535222</v>
      </c>
      <c r="D32" s="52">
        <f>'Manufacturing Gross Output'!C13</f>
        <v>61403.903845862405</v>
      </c>
      <c r="E32" s="52">
        <f>'Manufacturing Gross Output'!D13</f>
        <v>76921.487561919173</v>
      </c>
      <c r="F32" s="52">
        <f>'Manufacturing Gross Output'!B13</f>
        <v>444702.20111535222</v>
      </c>
      <c r="G32" s="52">
        <f>'Manufacturing Gross Output'!C13</f>
        <v>61403.903845862405</v>
      </c>
      <c r="H32" s="52">
        <f>'Manufacturing Gross Output'!D13</f>
        <v>76921.487561919173</v>
      </c>
      <c r="I32" s="52">
        <f>'Manufacturing Gross Output'!E13</f>
        <v>71605.290031211305</v>
      </c>
      <c r="J32" s="52">
        <f>'Manufacturing Gross Output'!F13</f>
        <v>111996.9753483251</v>
      </c>
      <c r="K32" s="52">
        <f>'Manufacturing Gross Output'!G13</f>
        <v>50026.687655708818</v>
      </c>
      <c r="L32" s="52">
        <f>'Manufacturing Gross Output'!H13</f>
        <v>421086.27017708414</v>
      </c>
      <c r="M32" s="52">
        <f>'Manufacturing Gross Output'!I13</f>
        <v>350236.56637451582</v>
      </c>
      <c r="N32" s="52">
        <f>'Manufacturing Gross Output'!J13</f>
        <v>72137.472329003416</v>
      </c>
      <c r="O32" s="52">
        <f>'Manufacturing Gross Output'!K13</f>
        <v>75456.481381292193</v>
      </c>
      <c r="P32" s="52">
        <f>'Manufacturing Gross Output'!L13</f>
        <v>216709.85420247662</v>
      </c>
      <c r="Q32" s="52">
        <f>'Manufacturing Gross Output'!M13</f>
        <v>191989.99924321772</v>
      </c>
      <c r="R32" s="52">
        <f>'Manufacturing Gross Output'!N13</f>
        <v>223290.46790861653</v>
      </c>
      <c r="S32" s="52">
        <f>'Manufacturing Gross Output'!O13</f>
        <v>7668.3919630076507</v>
      </c>
      <c r="T32" s="52">
        <f>'Manufacturing Gross Output'!P13</f>
        <v>76092.896335839177</v>
      </c>
      <c r="U32" s="52">
        <f>'Manufacturing Gross Output'!Q13</f>
        <v>367033.73881832248</v>
      </c>
      <c r="V32" s="52">
        <f>'Manufacturing Gross Output'!R13</f>
        <v>39912.251949925791</v>
      </c>
      <c r="W32" s="52">
        <f>'Manufacturing Gross Output'!S13</f>
        <v>60244.992846289737</v>
      </c>
      <c r="X32" s="52">
        <f t="shared" si="72"/>
        <v>2918515.9290879709</v>
      </c>
      <c r="Z32" s="250">
        <f t="shared" si="6"/>
        <v>0.90188703654571745</v>
      </c>
      <c r="AA32" s="250">
        <f t="shared" si="7"/>
        <v>0.90919538396716137</v>
      </c>
      <c r="AB32" s="250">
        <f t="shared" si="8"/>
        <v>0.99952362571444908</v>
      </c>
      <c r="AC32" s="250">
        <f t="shared" si="9"/>
        <v>0.90188703654571745</v>
      </c>
      <c r="AD32" s="250">
        <f t="shared" si="10"/>
        <v>0.90919538396716137</v>
      </c>
      <c r="AE32" s="250">
        <f t="shared" si="11"/>
        <v>0.99952362571444908</v>
      </c>
      <c r="AF32" s="250">
        <f t="shared" si="12"/>
        <v>0.92651298587636022</v>
      </c>
      <c r="AG32" s="250">
        <f t="shared" si="13"/>
        <v>0.81025777879235195</v>
      </c>
      <c r="AH32" s="250">
        <f t="shared" si="14"/>
        <v>0.64169950841414203</v>
      </c>
      <c r="AI32" s="250">
        <f t="shared" si="15"/>
        <v>1.2980581238466495</v>
      </c>
      <c r="AJ32" s="250">
        <f t="shared" si="16"/>
        <v>0.88538398505256788</v>
      </c>
      <c r="AK32" s="250">
        <f t="shared" si="17"/>
        <v>0.71303726759912622</v>
      </c>
      <c r="AL32" s="250">
        <f t="shared" si="18"/>
        <v>0.99526957188661569</v>
      </c>
      <c r="AM32" s="250">
        <f t="shared" si="19"/>
        <v>1.4046598091015781</v>
      </c>
      <c r="AN32" s="250">
        <f t="shared" si="20"/>
        <v>0.92729603923904036</v>
      </c>
      <c r="AO32" s="250">
        <f t="shared" si="21"/>
        <v>1.0555020950437222</v>
      </c>
      <c r="AP32" s="250">
        <f t="shared" si="22"/>
        <v>0.1577300980784743</v>
      </c>
      <c r="AQ32" s="250">
        <f t="shared" si="23"/>
        <v>0.85647893571244371</v>
      </c>
      <c r="AR32" s="250">
        <f t="shared" si="24"/>
        <v>0.81370971064914588</v>
      </c>
      <c r="AS32" s="250">
        <f t="shared" si="25"/>
        <v>0.74952060996125325</v>
      </c>
      <c r="AT32" s="250">
        <f t="shared" si="26"/>
        <v>0.87402733929557608</v>
      </c>
      <c r="AX32" s="132">
        <f>'Gross Output over VA'!B13</f>
        <v>3.638511167711413</v>
      </c>
      <c r="AY32" s="132">
        <f>'Gross Output over VA'!C13</f>
        <v>3.8466578480405369</v>
      </c>
      <c r="AZ32" s="132">
        <f>'Gross Output over VA'!D13</f>
        <v>3.4442275056003138</v>
      </c>
      <c r="BA32" s="132">
        <f>'Gross Output over VA'!B13</f>
        <v>3.638511167711413</v>
      </c>
      <c r="BB32" s="132">
        <f>'Gross Output over VA'!C13</f>
        <v>3.8466578480405369</v>
      </c>
      <c r="BC32" s="132">
        <f>'Gross Output over VA'!D13</f>
        <v>3.4442275056003138</v>
      </c>
      <c r="BD32" s="132">
        <f>'Gross Output over VA'!E13</f>
        <v>2.7499758597998558</v>
      </c>
      <c r="BE32" s="132">
        <f>'Gross Output over VA'!F13</f>
        <v>2.4959401948785445</v>
      </c>
      <c r="BF32" s="132">
        <f>'Gross Output over VA'!G13</f>
        <v>1.8176654748614542</v>
      </c>
      <c r="BG32" s="132">
        <f>'Gross Output over VA'!H13</f>
        <v>25.157074508718672</v>
      </c>
      <c r="BH32" s="132">
        <f>'Gross Output over VA'!I13</f>
        <v>3.3418763556292226</v>
      </c>
      <c r="BI32" s="132">
        <f>'Gross Output over VA'!J13</f>
        <v>3.8414343205607304</v>
      </c>
      <c r="BJ32" s="132">
        <f>'Gross Output over VA'!K13</f>
        <v>2.3209811115106973</v>
      </c>
      <c r="BK32" s="132">
        <f>'Gross Output over VA'!L13</f>
        <v>3.2593112915603433</v>
      </c>
      <c r="BL32" s="132">
        <f>'Gross Output over VA'!M13</f>
        <v>2.5595914882986941</v>
      </c>
      <c r="BM32" s="132">
        <f>'Gross Output over VA'!N13</f>
        <v>1.6307962822651849</v>
      </c>
      <c r="BN32" s="132">
        <f>'Gross Output over VA'!O13</f>
        <v>15.987956647222592</v>
      </c>
      <c r="BO32" s="132">
        <f>'Gross Output over VA'!P13</f>
        <v>2.3203246444924477</v>
      </c>
      <c r="BP32" s="132">
        <f>'Gross Output over VA'!Q13</f>
        <v>2.8438416814516034</v>
      </c>
      <c r="BQ32" s="132">
        <f>'Gross Output over VA'!R13</f>
        <v>2.2655923403308593</v>
      </c>
      <c r="BR32" s="132">
        <f>'Gross Output over VA'!S13</f>
        <v>2.595905643081823</v>
      </c>
      <c r="BS32" s="132">
        <f t="shared" si="73"/>
        <v>4.621288613684154</v>
      </c>
      <c r="BU32" s="294">
        <f t="shared" si="74"/>
        <v>11476322.487746343</v>
      </c>
      <c r="BV32" s="132">
        <f t="shared" si="75"/>
        <v>0.65199916115724488</v>
      </c>
      <c r="BW32" s="132">
        <f t="shared" si="76"/>
        <v>0.84623175327554401</v>
      </c>
      <c r="CA32" s="308">
        <f t="shared" si="77"/>
        <v>1.1560422279041958</v>
      </c>
      <c r="CB32" s="308">
        <f t="shared" si="78"/>
        <v>1.5017240783116659</v>
      </c>
      <c r="CC32" s="52">
        <f>BEA_Output_Data!X13</f>
        <v>913359.41101879429</v>
      </c>
      <c r="CD32" s="52">
        <f>BEA_Output_Data!AW13</f>
        <v>608207.20944000001</v>
      </c>
      <c r="CE32" s="52">
        <f t="shared" si="79"/>
        <v>608207.20944000001</v>
      </c>
      <c r="CF32" s="132">
        <f t="shared" si="27"/>
        <v>0.7583008863409576</v>
      </c>
      <c r="CG32" s="19">
        <f t="shared" si="80"/>
        <v>1.5017240783116659</v>
      </c>
      <c r="CH32" s="570">
        <f t="shared" si="81"/>
        <v>1.1560422279041958</v>
      </c>
      <c r="CI32" s="19">
        <f>'NAICS Sector VA over Manufac VA'!B13</f>
        <v>0.20095277277380413</v>
      </c>
      <c r="CJ32" s="19">
        <f>'NAICS Sector VA over Manufac VA'!C13</f>
        <v>2.6245863190825936E-2</v>
      </c>
      <c r="CK32" s="19">
        <f>'NAICS Sector VA over Manufac VA'!D13</f>
        <v>3.6720135901566905E-2</v>
      </c>
      <c r="CL32" s="19">
        <v>0</v>
      </c>
      <c r="CM32" s="19">
        <v>0</v>
      </c>
      <c r="CN32" s="19">
        <v>0</v>
      </c>
      <c r="CO32" s="19">
        <f>'NAICS Sector VA over Manufac VA'!E13</f>
        <v>4.2811915828444479E-2</v>
      </c>
      <c r="CP32" s="19">
        <f>'NAICS Sector VA over Manufac VA'!F13</f>
        <v>7.377692588645246E-2</v>
      </c>
      <c r="CQ32" s="19">
        <f>'NAICS Sector VA over Manufac VA'!G13</f>
        <v>4.52518382950916E-2</v>
      </c>
      <c r="CR32" s="19">
        <f>'NAICS Sector VA over Manufac VA'!H13</f>
        <v>2.7520693991681014E-2</v>
      </c>
      <c r="CS32" s="19">
        <f>'NAICS Sector VA over Manufac VA'!I13</f>
        <v>0.17231359574094321</v>
      </c>
      <c r="CT32" s="19">
        <f>'NAICS Sector VA over Manufac VA'!J13</f>
        <v>3.0875638308364515E-2</v>
      </c>
      <c r="CU32" s="19">
        <f>'NAICS Sector VA over Manufac VA'!K13</f>
        <v>5.3453159413440164E-2</v>
      </c>
      <c r="CV32" s="19">
        <f>'NAICS Sector VA over Manufac VA'!L13</f>
        <v>0.10932041078831566</v>
      </c>
      <c r="CW32" s="19">
        <f>'NAICS Sector VA over Manufac VA'!M13</f>
        <v>0.12332649415044497</v>
      </c>
      <c r="CX32" s="19">
        <f>'NAICS Sector VA over Manufac VA'!N13</f>
        <v>0.22512250222449132</v>
      </c>
      <c r="CY32" s="19">
        <f>'NAICS Sector VA over Manufac VA'!O13</f>
        <v>7.8860545630213556E-4</v>
      </c>
      <c r="CZ32" s="19">
        <f>'NAICS Sector VA over Manufac VA'!P13</f>
        <v>5.3919244515076556E-2</v>
      </c>
      <c r="DA32" s="19">
        <f>'NAICS Sector VA over Manufac VA'!Q13</f>
        <v>0.21220177321052627</v>
      </c>
      <c r="DB32" s="19">
        <f>'NAICS Sector VA over Manufac VA'!R13</f>
        <v>2.8964957857352095E-2</v>
      </c>
      <c r="DC32" s="19">
        <f>'NAICS Sector VA over Manufac VA'!S13</f>
        <v>3.8157550778542347E-2</v>
      </c>
      <c r="DF32">
        <f t="shared" si="29"/>
        <v>0</v>
      </c>
      <c r="DG32">
        <f t="shared" si="30"/>
        <v>2.2204460492503128E-16</v>
      </c>
      <c r="DH32">
        <f t="shared" si="31"/>
        <v>2.2204460492503128E-16</v>
      </c>
      <c r="DI32">
        <f t="shared" si="32"/>
        <v>0</v>
      </c>
      <c r="DJ32">
        <f t="shared" si="33"/>
        <v>2.2204460492503128E-16</v>
      </c>
      <c r="DK32">
        <f t="shared" si="34"/>
        <v>2.2204460492503128E-16</v>
      </c>
      <c r="DL32">
        <f t="shared" si="35"/>
        <v>0</v>
      </c>
      <c r="DM32">
        <f t="shared" si="36"/>
        <v>0</v>
      </c>
      <c r="DN32">
        <f t="shared" si="37"/>
        <v>0</v>
      </c>
      <c r="DO32">
        <f t="shared" si="38"/>
        <v>0</v>
      </c>
      <c r="DP32">
        <f t="shared" si="39"/>
        <v>2.2204460492503128E-16</v>
      </c>
      <c r="DQ32">
        <f t="shared" si="40"/>
        <v>0</v>
      </c>
      <c r="DR32">
        <f t="shared" si="41"/>
        <v>0</v>
      </c>
      <c r="DS32">
        <f t="shared" si="42"/>
        <v>0</v>
      </c>
      <c r="DT32">
        <f t="shared" si="43"/>
        <v>0</v>
      </c>
      <c r="DU32">
        <f t="shared" si="44"/>
        <v>2.2204460492503128E-16</v>
      </c>
      <c r="DV32">
        <f t="shared" si="45"/>
        <v>0</v>
      </c>
      <c r="DW32">
        <f t="shared" si="46"/>
        <v>-2.2204460492503131E-16</v>
      </c>
      <c r="DX32">
        <f t="shared" si="47"/>
        <v>0</v>
      </c>
      <c r="DY32">
        <f t="shared" si="48"/>
        <v>2.2204460492503128E-16</v>
      </c>
      <c r="DZ32">
        <f t="shared" si="49"/>
        <v>0</v>
      </c>
      <c r="EC32">
        <f t="shared" si="50"/>
        <v>-4.7620103730213463E-2</v>
      </c>
      <c r="ED32">
        <f t="shared" si="51"/>
        <v>9.6709634135561692E-4</v>
      </c>
      <c r="EE32">
        <f t="shared" si="52"/>
        <v>-6.9285568872567427E-2</v>
      </c>
      <c r="EF32" s="308">
        <v>0</v>
      </c>
      <c r="EG32" s="308">
        <v>0</v>
      </c>
      <c r="EH32" s="308">
        <v>0</v>
      </c>
      <c r="EI32">
        <f t="shared" si="56"/>
        <v>-1.1473948057181188E-2</v>
      </c>
      <c r="EJ32">
        <f t="shared" si="57"/>
        <v>6.4792034971008815E-3</v>
      </c>
      <c r="EK32">
        <f t="shared" si="58"/>
        <v>-2.8944003691696373E-2</v>
      </c>
      <c r="EL32">
        <f t="shared" si="59"/>
        <v>4.0426840157909934E-2</v>
      </c>
      <c r="EM32">
        <f t="shared" si="60"/>
        <v>-9.0540120257948423E-4</v>
      </c>
      <c r="EN32">
        <f t="shared" si="61"/>
        <v>-1.0947983956490801E-2</v>
      </c>
      <c r="EO32">
        <f t="shared" si="62"/>
        <v>-5.9506493206174738E-2</v>
      </c>
      <c r="EP32">
        <f t="shared" si="63"/>
        <v>-1.9838673638904191E-2</v>
      </c>
      <c r="EQ32">
        <f t="shared" si="64"/>
        <v>-4.1976407821674638E-2</v>
      </c>
      <c r="ER32">
        <f t="shared" si="65"/>
        <v>-9.1558715826243212E-2</v>
      </c>
      <c r="ES32">
        <f t="shared" si="66"/>
        <v>6.750553098190834E-2</v>
      </c>
      <c r="ET32">
        <f t="shared" si="67"/>
        <v>-1.2794991102370708E-2</v>
      </c>
      <c r="EU32">
        <f t="shared" si="68"/>
        <v>4.7004196637108059E-2</v>
      </c>
      <c r="EV32">
        <f t="shared" si="69"/>
        <v>-1.5722976754703511E-2</v>
      </c>
      <c r="EW32">
        <f t="shared" si="70"/>
        <v>-4.2248377977034686E-2</v>
      </c>
      <c r="GL32" s="3"/>
      <c r="GM32" s="3"/>
      <c r="GN32" s="8"/>
      <c r="GO32" s="3"/>
      <c r="HJ32" s="17"/>
    </row>
    <row r="33" spans="1:218" x14ac:dyDescent="0.2">
      <c r="A33" t="s">
        <v>17</v>
      </c>
      <c r="B33" s="1">
        <f t="shared" si="71"/>
        <v>1977</v>
      </c>
      <c r="C33" s="52">
        <f>'Manufacturing Gross Output'!B14</f>
        <v>449420.4919279585</v>
      </c>
      <c r="D33" s="52">
        <f>'Manufacturing Gross Output'!C14</f>
        <v>68126.865515873738</v>
      </c>
      <c r="E33" s="52">
        <f>'Manufacturing Gross Output'!D14</f>
        <v>80899.924580192863</v>
      </c>
      <c r="F33" s="52">
        <f>'Manufacturing Gross Output'!B14</f>
        <v>449420.4919279585</v>
      </c>
      <c r="G33" s="52">
        <f>'Manufacturing Gross Output'!C14</f>
        <v>68126.865515873738</v>
      </c>
      <c r="H33" s="52">
        <f>'Manufacturing Gross Output'!D14</f>
        <v>80899.924580192863</v>
      </c>
      <c r="I33" s="52">
        <f>'Manufacturing Gross Output'!E14</f>
        <v>76947.694295119276</v>
      </c>
      <c r="J33" s="52">
        <f>'Manufacturing Gross Output'!F14</f>
        <v>118419.79968079805</v>
      </c>
      <c r="K33" s="52">
        <f>'Manufacturing Gross Output'!G14</f>
        <v>54218.52028121092</v>
      </c>
      <c r="L33" s="52">
        <f>'Manufacturing Gross Output'!H14</f>
        <v>453192.24527739728</v>
      </c>
      <c r="M33" s="52">
        <f>'Manufacturing Gross Output'!I14</f>
        <v>379476.69795019081</v>
      </c>
      <c r="N33" s="52">
        <f>'Manufacturing Gross Output'!J14</f>
        <v>84144.123472976862</v>
      </c>
      <c r="O33" s="52">
        <f>'Manufacturing Gross Output'!K14</f>
        <v>80766.738033379792</v>
      </c>
      <c r="P33" s="52">
        <f>'Manufacturing Gross Output'!L14</f>
        <v>220854.35760931668</v>
      </c>
      <c r="Q33" s="52">
        <f>'Manufacturing Gross Output'!M14</f>
        <v>204951.51719860849</v>
      </c>
      <c r="R33" s="52">
        <f>'Manufacturing Gross Output'!N14</f>
        <v>232580.46541835638</v>
      </c>
      <c r="S33" s="52">
        <f>'Manufacturing Gross Output'!O14</f>
        <v>11439.287053347884</v>
      </c>
      <c r="T33" s="52">
        <f>'Manufacturing Gross Output'!P14</f>
        <v>84632.97657646054</v>
      </c>
      <c r="U33" s="52">
        <f>'Manufacturing Gross Output'!Q14</f>
        <v>407414.19802225806</v>
      </c>
      <c r="V33" s="52">
        <f>'Manufacturing Gross Output'!R14</f>
        <v>45427.971146688091</v>
      </c>
      <c r="W33" s="52">
        <f>'Manufacturing Gross Output'!S14</f>
        <v>65491.444368868542</v>
      </c>
      <c r="X33" s="52">
        <f t="shared" si="72"/>
        <v>3118405.3184090029</v>
      </c>
      <c r="Z33" s="132">
        <f t="shared" si="6"/>
        <v>0.91145605893388981</v>
      </c>
      <c r="AA33" s="132">
        <f t="shared" si="7"/>
        <v>1.0087409394469264</v>
      </c>
      <c r="AB33" s="132">
        <f t="shared" si="8"/>
        <v>1.0512197371550984</v>
      </c>
      <c r="AC33" s="132">
        <f t="shared" si="9"/>
        <v>0.91145605893388981</v>
      </c>
      <c r="AD33" s="132">
        <f t="shared" si="10"/>
        <v>1.0087409394469264</v>
      </c>
      <c r="AE33" s="132">
        <f t="shared" si="11"/>
        <v>1.0512197371550984</v>
      </c>
      <c r="AF33" s="132">
        <f t="shared" si="12"/>
        <v>0.99563926026411076</v>
      </c>
      <c r="AG33" s="132">
        <f t="shared" si="13"/>
        <v>0.85672459953476443</v>
      </c>
      <c r="AH33" s="132">
        <f t="shared" si="14"/>
        <v>0.69546874761805133</v>
      </c>
      <c r="AI33" s="132">
        <f t="shared" si="15"/>
        <v>1.3970293436526371</v>
      </c>
      <c r="AJ33" s="132">
        <f t="shared" si="16"/>
        <v>0.95930186429036601</v>
      </c>
      <c r="AK33" s="132">
        <f t="shared" si="17"/>
        <v>0.83171608248286677</v>
      </c>
      <c r="AL33" s="132">
        <f t="shared" si="18"/>
        <v>1.0653117573686652</v>
      </c>
      <c r="AM33" s="132">
        <f t="shared" si="19"/>
        <v>1.4315234576684472</v>
      </c>
      <c r="AN33" s="132">
        <f t="shared" si="20"/>
        <v>0.98989911393009955</v>
      </c>
      <c r="AO33" s="132">
        <f t="shared" si="21"/>
        <v>1.099416248327213</v>
      </c>
      <c r="AP33" s="132">
        <f t="shared" si="22"/>
        <v>0.23529311980613773</v>
      </c>
      <c r="AQ33" s="132">
        <f t="shared" si="23"/>
        <v>0.95260353061685965</v>
      </c>
      <c r="AR33" s="132">
        <f t="shared" si="24"/>
        <v>0.90323273891488909</v>
      </c>
      <c r="AS33" s="132">
        <f t="shared" si="25"/>
        <v>0.8531014658327537</v>
      </c>
      <c r="AT33" s="132">
        <f t="shared" si="26"/>
        <v>0.95014224691491012</v>
      </c>
      <c r="AX33" s="132">
        <f>'Gross Output over VA'!B14</f>
        <v>3.638511167711413</v>
      </c>
      <c r="AY33" s="132">
        <f>'Gross Output over VA'!C14</f>
        <v>3.8466578480405365</v>
      </c>
      <c r="AZ33" s="132">
        <f>'Gross Output over VA'!D14</f>
        <v>3.4442275056003133</v>
      </c>
      <c r="BA33" s="132">
        <f>'Gross Output over VA'!B14</f>
        <v>3.638511167711413</v>
      </c>
      <c r="BB33" s="132">
        <f>'Gross Output over VA'!C14</f>
        <v>3.8466578480405365</v>
      </c>
      <c r="BC33" s="132">
        <f>'Gross Output over VA'!D14</f>
        <v>3.4442275056003133</v>
      </c>
      <c r="BD33" s="132">
        <f>'Gross Output over VA'!E14</f>
        <v>2.7499758597998554</v>
      </c>
      <c r="BE33" s="132">
        <f>'Gross Output over VA'!F14</f>
        <v>2.4959401948785445</v>
      </c>
      <c r="BF33" s="132">
        <f>'Gross Output over VA'!G14</f>
        <v>1.8176654748614542</v>
      </c>
      <c r="BG33" s="132">
        <f>'Gross Output over VA'!H14</f>
        <v>25.157074508718672</v>
      </c>
      <c r="BH33" s="132">
        <f>'Gross Output over VA'!I14</f>
        <v>3.3418763556292226</v>
      </c>
      <c r="BI33" s="132">
        <f>'Gross Output over VA'!J14</f>
        <v>3.8414343205607304</v>
      </c>
      <c r="BJ33" s="132">
        <f>'Gross Output over VA'!K14</f>
        <v>2.3209811115106973</v>
      </c>
      <c r="BK33" s="132">
        <f>'Gross Output over VA'!L14</f>
        <v>3.2593112915603433</v>
      </c>
      <c r="BL33" s="132">
        <f>'Gross Output over VA'!M14</f>
        <v>2.5595914882986945</v>
      </c>
      <c r="BM33" s="132">
        <f>'Gross Output over VA'!N14</f>
        <v>1.6307962822651849</v>
      </c>
      <c r="BN33" s="132">
        <f>'Gross Output over VA'!O14</f>
        <v>15.987956647222592</v>
      </c>
      <c r="BO33" s="132">
        <f>'Gross Output over VA'!P14</f>
        <v>2.3203246444924477</v>
      </c>
      <c r="BP33" s="132">
        <f>'Gross Output over VA'!Q14</f>
        <v>2.8438416814516034</v>
      </c>
      <c r="BQ33" s="132">
        <f>'Gross Output over VA'!R14</f>
        <v>2.2655923403308589</v>
      </c>
      <c r="BR33" s="132">
        <f>'Gross Output over VA'!S14</f>
        <v>2.595905643081823</v>
      </c>
      <c r="BS33" s="132">
        <f t="shared" si="73"/>
        <v>4.6212886136841531</v>
      </c>
      <c r="BU33">
        <f>SUMPRODUCT(C33:W33,AX$61:BR$61)</f>
        <v>12150950.27350527</v>
      </c>
      <c r="BV33" s="132">
        <f>BU33/BU$61</f>
        <v>0.69032648690796683</v>
      </c>
      <c r="BW33" s="132">
        <f t="shared" si="76"/>
        <v>0.89597690940554431</v>
      </c>
      <c r="CA33" s="308">
        <f t="shared" si="77"/>
        <v>1.1431340362429578</v>
      </c>
      <c r="CB33" s="308">
        <f t="shared" si="78"/>
        <v>1.484956055693422</v>
      </c>
      <c r="CC33" s="52">
        <f>BEA_Output_Data!X14</f>
        <v>974423.91285142035</v>
      </c>
      <c r="CD33" s="52">
        <f>BEA_Output_Data!AW14</f>
        <v>656197.13736000005</v>
      </c>
      <c r="CE33" s="52">
        <f t="shared" si="79"/>
        <v>656197.13736000005</v>
      </c>
      <c r="CF33" s="132">
        <f t="shared" si="27"/>
        <v>0.81813379248273299</v>
      </c>
      <c r="CG33" s="19">
        <f t="shared" si="80"/>
        <v>1.484956055693422</v>
      </c>
      <c r="CH33" s="570">
        <f t="shared" si="81"/>
        <v>1.1431340362429578</v>
      </c>
      <c r="CI33" s="19">
        <f>'NAICS Sector VA over Manufac VA'!B14</f>
        <v>0.18823259393805652</v>
      </c>
      <c r="CJ33" s="19">
        <f>'NAICS Sector VA over Manufac VA'!C14</f>
        <v>2.6989852914100193E-2</v>
      </c>
      <c r="CK33" s="19">
        <f>'NAICS Sector VA over Manufac VA'!D14</f>
        <v>3.579496602880456E-2</v>
      </c>
      <c r="CL33" s="19">
        <v>0</v>
      </c>
      <c r="CM33" s="19">
        <v>0</v>
      </c>
      <c r="CN33" s="19">
        <v>0</v>
      </c>
      <c r="CO33" s="19">
        <f>'NAICS Sector VA over Manufac VA'!E14</f>
        <v>4.2641492589518964E-2</v>
      </c>
      <c r="CP33" s="19">
        <f>'NAICS Sector VA over Manufac VA'!F14</f>
        <v>7.2302916454161453E-2</v>
      </c>
      <c r="CQ33" s="19">
        <f>'NAICS Sector VA over Manufac VA'!G14</f>
        <v>4.5456853530337078E-2</v>
      </c>
      <c r="CR33" s="19">
        <f>'NAICS Sector VA over Manufac VA'!H14</f>
        <v>2.745288573259496E-2</v>
      </c>
      <c r="CS33" s="19">
        <f>'NAICS Sector VA over Manufac VA'!I14</f>
        <v>0.17304553734696285</v>
      </c>
      <c r="CT33" s="19">
        <f>'NAICS Sector VA over Manufac VA'!J14</f>
        <v>3.3380746688602102E-2</v>
      </c>
      <c r="CU33" s="19">
        <f>'NAICS Sector VA over Manufac VA'!K14</f>
        <v>5.3030607905424278E-2</v>
      </c>
      <c r="CV33" s="19">
        <f>'NAICS Sector VA over Manufac VA'!L14</f>
        <v>0.10326325249240645</v>
      </c>
      <c r="CW33" s="19">
        <f>'NAICS Sector VA over Manufac VA'!M14</f>
        <v>0.12202425052042136</v>
      </c>
      <c r="CX33" s="19">
        <f>'NAICS Sector VA over Manufac VA'!N14</f>
        <v>0.21733976396754329</v>
      </c>
      <c r="CY33" s="19">
        <f>'NAICS Sector VA over Manufac VA'!O14</f>
        <v>1.090364403109959E-3</v>
      </c>
      <c r="CZ33" s="19">
        <f>'NAICS Sector VA over Manufac VA'!P14</f>
        <v>5.558486193149826E-2</v>
      </c>
      <c r="DA33" s="19">
        <f>'NAICS Sector VA over Manufac VA'!Q14</f>
        <v>0.21832145296730335</v>
      </c>
      <c r="DB33" s="19">
        <f>'NAICS Sector VA over Manufac VA'!R14</f>
        <v>3.0556755704040151E-2</v>
      </c>
      <c r="DC33" s="19">
        <f>'NAICS Sector VA over Manufac VA'!S14</f>
        <v>3.8446900578536232E-2</v>
      </c>
      <c r="DF33" s="19">
        <f t="shared" si="29"/>
        <v>0</v>
      </c>
      <c r="DG33" s="19">
        <f t="shared" si="30"/>
        <v>-1.1102230246251565E-16</v>
      </c>
      <c r="DH33" s="19">
        <f t="shared" si="31"/>
        <v>-1.1102230246251565E-16</v>
      </c>
      <c r="DI33" s="19">
        <f t="shared" si="32"/>
        <v>0</v>
      </c>
      <c r="DJ33" s="19">
        <f t="shared" si="33"/>
        <v>-1.1102230246251565E-16</v>
      </c>
      <c r="DK33" s="19">
        <f t="shared" si="34"/>
        <v>-1.1102230246251565E-16</v>
      </c>
      <c r="DL33" s="19">
        <f t="shared" si="35"/>
        <v>-1.1102230246251565E-16</v>
      </c>
      <c r="DM33" s="19">
        <f t="shared" si="36"/>
        <v>0</v>
      </c>
      <c r="DN33" s="19">
        <f t="shared" si="37"/>
        <v>0</v>
      </c>
      <c r="DO33" s="19">
        <f t="shared" si="38"/>
        <v>0</v>
      </c>
      <c r="DP33" s="19">
        <f t="shared" si="39"/>
        <v>0</v>
      </c>
      <c r="DQ33" s="19">
        <f t="shared" si="40"/>
        <v>0</v>
      </c>
      <c r="DR33" s="19">
        <f t="shared" si="41"/>
        <v>0</v>
      </c>
      <c r="DS33" s="19">
        <f t="shared" si="42"/>
        <v>0</v>
      </c>
      <c r="DT33" s="19">
        <f t="shared" si="43"/>
        <v>2.2204460492503128E-16</v>
      </c>
      <c r="DU33" s="19">
        <f t="shared" si="44"/>
        <v>0</v>
      </c>
      <c r="DV33" s="19">
        <f t="shared" si="45"/>
        <v>0</v>
      </c>
      <c r="DW33" s="19">
        <f t="shared" si="46"/>
        <v>0</v>
      </c>
      <c r="DX33" s="19">
        <f t="shared" si="47"/>
        <v>0</v>
      </c>
      <c r="DY33" s="19">
        <f t="shared" si="48"/>
        <v>-2.2204460492503131E-16</v>
      </c>
      <c r="DZ33" s="19">
        <f t="shared" si="49"/>
        <v>0</v>
      </c>
      <c r="EA33" s="19"/>
      <c r="EB33" s="19"/>
      <c r="EC33" s="19">
        <f t="shared" si="50"/>
        <v>-6.5391519202340792E-2</v>
      </c>
      <c r="ED33" s="19">
        <f t="shared" si="51"/>
        <v>2.7952593482605318E-2</v>
      </c>
      <c r="EE33" s="19">
        <f t="shared" si="52"/>
        <v>-2.5517996969429236E-2</v>
      </c>
      <c r="EF33" s="308">
        <v>0</v>
      </c>
      <c r="EG33" s="308">
        <v>0</v>
      </c>
      <c r="EH33" s="308">
        <v>0</v>
      </c>
      <c r="EI33" s="19">
        <f t="shared" si="56"/>
        <v>-3.9886873567266659E-3</v>
      </c>
      <c r="EJ33" s="19">
        <f t="shared" si="57"/>
        <v>-2.0181558770793345E-2</v>
      </c>
      <c r="EK33" s="19">
        <f t="shared" si="58"/>
        <v>4.5203073754534048E-3</v>
      </c>
      <c r="EL33" s="19">
        <f t="shared" si="59"/>
        <v>-2.4669411675607962E-3</v>
      </c>
      <c r="EM33" s="19">
        <f t="shared" si="60"/>
        <v>4.2387337225812984E-3</v>
      </c>
      <c r="EN33" s="19">
        <f t="shared" si="61"/>
        <v>7.8011818634920668E-2</v>
      </c>
      <c r="EO33" s="19">
        <f t="shared" si="62"/>
        <v>-7.9364909154114871E-3</v>
      </c>
      <c r="EP33" s="19">
        <f t="shared" si="63"/>
        <v>-5.7001541679368564E-2</v>
      </c>
      <c r="EQ33" s="19">
        <f t="shared" si="64"/>
        <v>-1.061546286064107E-2</v>
      </c>
      <c r="ER33" s="19">
        <f t="shared" si="65"/>
        <v>-3.5182846745491353E-2</v>
      </c>
      <c r="ES33" s="19">
        <f t="shared" si="66"/>
        <v>0.32400109373960806</v>
      </c>
      <c r="ET33" s="19">
        <f t="shared" si="67"/>
        <v>3.0423441478950802E-2</v>
      </c>
      <c r="EU33" s="19">
        <f t="shared" si="68"/>
        <v>2.8430949134192703E-2</v>
      </c>
      <c r="EV33" s="19">
        <f t="shared" si="69"/>
        <v>5.3499047548977594E-2</v>
      </c>
      <c r="EW33" s="19">
        <f t="shared" si="70"/>
        <v>7.5544219937340278E-3</v>
      </c>
      <c r="GL33" s="3"/>
      <c r="GM33" s="3"/>
      <c r="GN33" s="8"/>
      <c r="GO33" s="3"/>
      <c r="HJ33" s="17"/>
    </row>
    <row r="34" spans="1:218" x14ac:dyDescent="0.2">
      <c r="A34" t="s">
        <v>17</v>
      </c>
      <c r="B34" s="1">
        <f t="shared" si="71"/>
        <v>1978</v>
      </c>
      <c r="C34" s="52">
        <f>'Manufacturing Gross Output'!B15</f>
        <v>457454.38692829857</v>
      </c>
      <c r="D34" s="52">
        <f>'Manufacturing Gross Output'!C15</f>
        <v>68586.116893002356</v>
      </c>
      <c r="E34" s="52">
        <f>'Manufacturing Gross Output'!D15</f>
        <v>82587.979227736447</v>
      </c>
      <c r="F34" s="52">
        <f>'Manufacturing Gross Output'!B15</f>
        <v>457454.38692829857</v>
      </c>
      <c r="G34" s="52">
        <f>'Manufacturing Gross Output'!C15</f>
        <v>68586.116893002356</v>
      </c>
      <c r="H34" s="52">
        <f>'Manufacturing Gross Output'!D15</f>
        <v>82587.979227736447</v>
      </c>
      <c r="I34" s="52">
        <f>'Manufacturing Gross Output'!E15</f>
        <v>77813.909180244984</v>
      </c>
      <c r="J34" s="52">
        <f>'Manufacturing Gross Output'!F15</f>
        <v>124700.38216516824</v>
      </c>
      <c r="K34" s="52">
        <f>'Manufacturing Gross Output'!G15</f>
        <v>57522.411731818836</v>
      </c>
      <c r="L34" s="52">
        <f>'Manufacturing Gross Output'!H15</f>
        <v>404770.3049307667</v>
      </c>
      <c r="M34" s="52">
        <f>'Manufacturing Gross Output'!I15</f>
        <v>407570.05442621716</v>
      </c>
      <c r="N34" s="52">
        <f>'Manufacturing Gross Output'!J15</f>
        <v>87894.405009265945</v>
      </c>
      <c r="O34" s="52">
        <f>'Manufacturing Gross Output'!K15</f>
        <v>86158.22035084707</v>
      </c>
      <c r="P34" s="52">
        <f>'Manufacturing Gross Output'!L15</f>
        <v>233728.17390734004</v>
      </c>
      <c r="Q34" s="52">
        <f>'Manufacturing Gross Output'!M15</f>
        <v>214050.33354172073</v>
      </c>
      <c r="R34" s="52">
        <f>'Manufacturing Gross Output'!N15</f>
        <v>242671.20493511323</v>
      </c>
      <c r="S34" s="52">
        <f>'Manufacturing Gross Output'!O15</f>
        <v>16334.847492945704</v>
      </c>
      <c r="T34" s="52">
        <f>'Manufacturing Gross Output'!P15</f>
        <v>87388.291390621875</v>
      </c>
      <c r="U34" s="52">
        <f>'Manufacturing Gross Output'!Q15</f>
        <v>435550.72556401428</v>
      </c>
      <c r="V34" s="52">
        <f>'Manufacturing Gross Output'!R15</f>
        <v>48702.73907420216</v>
      </c>
      <c r="W34" s="52">
        <f>'Manufacturing Gross Output'!S15</f>
        <v>66763.744790946177</v>
      </c>
      <c r="X34" s="52">
        <f t="shared" si="72"/>
        <v>3200248.2315402711</v>
      </c>
      <c r="Z34" s="132">
        <f t="shared" si="6"/>
        <v>0.92774935754047061</v>
      </c>
      <c r="AA34" s="132">
        <f t="shared" si="7"/>
        <v>1.0155409831903022</v>
      </c>
      <c r="AB34" s="132">
        <f t="shared" si="8"/>
        <v>1.0731544468857015</v>
      </c>
      <c r="AC34" s="132">
        <f t="shared" si="9"/>
        <v>0.92774935754047061</v>
      </c>
      <c r="AD34" s="132">
        <f t="shared" si="10"/>
        <v>1.0155409831903022</v>
      </c>
      <c r="AE34" s="132">
        <f t="shared" si="11"/>
        <v>1.0731544468857015</v>
      </c>
      <c r="AF34" s="132">
        <f t="shared" si="12"/>
        <v>1.0068473614990692</v>
      </c>
      <c r="AG34" s="132">
        <f t="shared" si="13"/>
        <v>0.90216235173727544</v>
      </c>
      <c r="AH34" s="132">
        <f t="shared" si="14"/>
        <v>0.73784823782735065</v>
      </c>
      <c r="AI34" s="132">
        <f t="shared" si="15"/>
        <v>1.2477618479137502</v>
      </c>
      <c r="AJ34" s="132">
        <f t="shared" si="16"/>
        <v>1.0303207420955147</v>
      </c>
      <c r="AK34" s="132">
        <f t="shared" si="17"/>
        <v>0.86878545035823496</v>
      </c>
      <c r="AL34" s="132">
        <f t="shared" si="18"/>
        <v>1.1364253078511595</v>
      </c>
      <c r="AM34" s="132">
        <f t="shared" si="19"/>
        <v>1.5149683587327736</v>
      </c>
      <c r="AN34" s="132">
        <f t="shared" si="20"/>
        <v>1.0338456548436334</v>
      </c>
      <c r="AO34" s="132">
        <f t="shared" si="21"/>
        <v>1.1471155379575984</v>
      </c>
      <c r="AP34" s="132">
        <f t="shared" si="22"/>
        <v>0.33598922819650806</v>
      </c>
      <c r="AQ34" s="132">
        <f t="shared" si="23"/>
        <v>0.98361653200361521</v>
      </c>
      <c r="AR34" s="132">
        <f t="shared" si="24"/>
        <v>0.96561110706814191</v>
      </c>
      <c r="AS34" s="132">
        <f t="shared" si="25"/>
        <v>0.91459902446691277</v>
      </c>
      <c r="AT34" s="132">
        <f t="shared" si="26"/>
        <v>0.9686006332496947</v>
      </c>
      <c r="AX34" s="132">
        <f>'Gross Output over VA'!B15</f>
        <v>3.4307577861533929</v>
      </c>
      <c r="AY34" s="132">
        <f>'Gross Output over VA'!C15</f>
        <v>3.7791140785073032</v>
      </c>
      <c r="AZ34" s="132">
        <f>'Gross Output over VA'!D15</f>
        <v>3.3057949418186685</v>
      </c>
      <c r="BA34" s="132">
        <f>'Gross Output over VA'!B15</f>
        <v>3.4307577861533929</v>
      </c>
      <c r="BB34" s="132">
        <f>'Gross Output over VA'!C15</f>
        <v>3.7791140785073032</v>
      </c>
      <c r="BC34" s="132">
        <f>'Gross Output over VA'!D15</f>
        <v>3.3057949418186685</v>
      </c>
      <c r="BD34" s="132">
        <f>'Gross Output over VA'!E15</f>
        <v>2.7429972093908321</v>
      </c>
      <c r="BE34" s="132">
        <f>'Gross Output over VA'!F15</f>
        <v>2.5148264570845567</v>
      </c>
      <c r="BF34" s="132">
        <f>'Gross Output over VA'!G15</f>
        <v>1.8441556127051031</v>
      </c>
      <c r="BG34" s="132">
        <f>'Gross Output over VA'!H15</f>
        <v>30.368198750737758</v>
      </c>
      <c r="BH34" s="132">
        <f>'Gross Output over VA'!I15</f>
        <v>3.4860912264916779</v>
      </c>
      <c r="BI34" s="132">
        <f>'Gross Output over VA'!J15</f>
        <v>3.8161339694545848</v>
      </c>
      <c r="BJ34" s="132">
        <f>'Gross Output over VA'!K15</f>
        <v>2.4092843912868585</v>
      </c>
      <c r="BK34" s="132">
        <f>'Gross Output over VA'!L15</f>
        <v>3.1312850026098538</v>
      </c>
      <c r="BL34" s="132">
        <f>'Gross Output over VA'!M15</f>
        <v>2.5382590429464846</v>
      </c>
      <c r="BM34" s="132">
        <f>'Gross Output over VA'!N15</f>
        <v>1.6532445275246497</v>
      </c>
      <c r="BN34" s="132">
        <f>'Gross Output over VA'!O15</f>
        <v>18.060375501151853</v>
      </c>
      <c r="BO34" s="132">
        <f>'Gross Output over VA'!P15</f>
        <v>2.270333446498948</v>
      </c>
      <c r="BP34" s="132">
        <f>'Gross Output over VA'!Q15</f>
        <v>2.9758884791570273</v>
      </c>
      <c r="BQ34" s="132">
        <f>'Gross Output over VA'!R15</f>
        <v>2.2392923665701119</v>
      </c>
      <c r="BR34" s="132">
        <f>'Gross Output over VA'!S15</f>
        <v>2.6480923058819994</v>
      </c>
      <c r="BS34" s="132">
        <f t="shared" si="73"/>
        <v>4.9395139001167152</v>
      </c>
      <c r="BU34">
        <f t="shared" ref="BU34:BU64" si="82">SUMPRODUCT(C34:W34,AX$61:BR$61)</f>
        <v>12441187.094574571</v>
      </c>
      <c r="BV34" s="132">
        <f t="shared" ref="BV34:BV64" si="83">BU34/BU$61</f>
        <v>0.70681558122160093</v>
      </c>
      <c r="BW34" s="132">
        <f t="shared" si="76"/>
        <v>0.91737815655774291</v>
      </c>
      <c r="CA34" s="308">
        <f t="shared" si="77"/>
        <v>1.1301305072665166</v>
      </c>
      <c r="CB34" s="308">
        <f t="shared" si="78"/>
        <v>1.4680641878225162</v>
      </c>
      <c r="CC34" s="52">
        <f>BEA_Output_Data!X15</f>
        <v>1013126.1128448958</v>
      </c>
      <c r="CD34" s="52">
        <f>BEA_Output_Data!AW15</f>
        <v>690110.22900000005</v>
      </c>
      <c r="CE34" s="52">
        <f t="shared" si="79"/>
        <v>690110.22900000005</v>
      </c>
      <c r="CF34" s="132">
        <f t="shared" si="27"/>
        <v>0.86041597370326173</v>
      </c>
      <c r="CG34" s="19">
        <f t="shared" si="80"/>
        <v>1.4680641878225162</v>
      </c>
      <c r="CH34" s="570">
        <f t="shared" si="81"/>
        <v>1.1301305072665166</v>
      </c>
      <c r="CI34" s="19">
        <f>'NAICS Sector VA over Manufac VA'!B15</f>
        <v>0.19321430381232618</v>
      </c>
      <c r="CJ34" s="19">
        <f>'NAICS Sector VA over Manufac VA'!C15</f>
        <v>2.6298304440869252E-2</v>
      </c>
      <c r="CK34" s="19">
        <f>'NAICS Sector VA over Manufac VA'!D15</f>
        <v>3.6201158119625557E-2</v>
      </c>
      <c r="CL34" s="19">
        <v>0</v>
      </c>
      <c r="CM34" s="19">
        <v>0</v>
      </c>
      <c r="CN34" s="19">
        <v>0</v>
      </c>
      <c r="CO34" s="19">
        <f>'NAICS Sector VA over Manufac VA'!E15</f>
        <v>4.1106774755544161E-2</v>
      </c>
      <c r="CP34" s="19">
        <f>'NAICS Sector VA over Manufac VA'!F15</f>
        <v>7.1852403335409765E-2</v>
      </c>
      <c r="CQ34" s="19">
        <f>'NAICS Sector VA over Manufac VA'!G15</f>
        <v>4.51981914037098E-2</v>
      </c>
      <c r="CR34" s="19">
        <f>'NAICS Sector VA over Manufac VA'!H15</f>
        <v>1.9313951931003763E-2</v>
      </c>
      <c r="CS34" s="19">
        <f>'NAICS Sector VA over Manufac VA'!I15</f>
        <v>0.16941234534287708</v>
      </c>
      <c r="CT34" s="19">
        <f>'NAICS Sector VA over Manufac VA'!J15</f>
        <v>3.3374836992888568E-2</v>
      </c>
      <c r="CU34" s="19">
        <f>'NAICS Sector VA over Manufac VA'!K15</f>
        <v>5.1819138446649517E-2</v>
      </c>
      <c r="CV34" s="19">
        <f>'NAICS Sector VA over Manufac VA'!L15</f>
        <v>0.10816082802911185</v>
      </c>
      <c r="CW34" s="19">
        <f>'NAICS Sector VA over Manufac VA'!M15</f>
        <v>0.12219726961908284</v>
      </c>
      <c r="CX34" s="19">
        <f>'NAICS Sector VA over Manufac VA'!N15</f>
        <v>0.21269764826221699</v>
      </c>
      <c r="CY34" s="19">
        <f>'NAICS Sector VA over Manufac VA'!O15</f>
        <v>1.3105990347521714E-3</v>
      </c>
      <c r="CZ34" s="19">
        <f>'NAICS Sector VA over Manufac VA'!P15</f>
        <v>5.5775713708483513E-2</v>
      </c>
      <c r="DA34" s="19">
        <f>'NAICS Sector VA over Manufac VA'!Q15</f>
        <v>0.21208190941754029</v>
      </c>
      <c r="DB34" s="19">
        <f>'NAICS Sector VA over Manufac VA'!R15</f>
        <v>3.1515494258816446E-2</v>
      </c>
      <c r="DC34" s="19">
        <f>'NAICS Sector VA over Manufac VA'!S15</f>
        <v>3.6533316911608917E-2</v>
      </c>
      <c r="DF34" s="19">
        <f t="shared" si="29"/>
        <v>-5.8793412433362308E-2</v>
      </c>
      <c r="DG34" s="19">
        <f t="shared" si="30"/>
        <v>-1.7715068474980937E-2</v>
      </c>
      <c r="DH34" s="19">
        <f t="shared" si="31"/>
        <v>-4.1022671513413669E-2</v>
      </c>
      <c r="DI34" s="19">
        <f t="shared" si="32"/>
        <v>-5.8793412433362308E-2</v>
      </c>
      <c r="DJ34" s="19">
        <f t="shared" si="33"/>
        <v>-1.7715068474980937E-2</v>
      </c>
      <c r="DK34" s="19">
        <f t="shared" si="34"/>
        <v>-4.1022671513413669E-2</v>
      </c>
      <c r="DL34" s="19">
        <f t="shared" si="35"/>
        <v>-2.5409387870092056E-3</v>
      </c>
      <c r="DM34" s="19">
        <f t="shared" si="36"/>
        <v>7.5383081886542776E-3</v>
      </c>
      <c r="DN34" s="19">
        <f t="shared" si="37"/>
        <v>1.4468538645632294E-2</v>
      </c>
      <c r="DO34" s="19">
        <f t="shared" si="38"/>
        <v>0.18825681756492688</v>
      </c>
      <c r="DP34" s="19">
        <f t="shared" si="39"/>
        <v>4.2248683774815353E-2</v>
      </c>
      <c r="DQ34" s="19">
        <f t="shared" si="40"/>
        <v>-6.6079575681846558E-3</v>
      </c>
      <c r="DR34" s="19">
        <f t="shared" si="41"/>
        <v>3.7339781156453679E-2</v>
      </c>
      <c r="DS34" s="19">
        <f t="shared" si="42"/>
        <v>-4.007244853570531E-2</v>
      </c>
      <c r="DT34" s="19">
        <f t="shared" si="43"/>
        <v>-8.3692410121268442E-3</v>
      </c>
      <c r="DU34" s="19">
        <f t="shared" si="44"/>
        <v>1.367132517505627E-2</v>
      </c>
      <c r="DV34" s="19">
        <f t="shared" si="45"/>
        <v>0.12188461037843867</v>
      </c>
      <c r="DW34" s="19">
        <f t="shared" si="46"/>
        <v>-2.1780395422951647E-2</v>
      </c>
      <c r="DX34" s="19">
        <f t="shared" si="47"/>
        <v>4.5386800038392697E-2</v>
      </c>
      <c r="DY34" s="19">
        <f t="shared" si="48"/>
        <v>-1.1676335478385659E-2</v>
      </c>
      <c r="DZ34" s="19">
        <f t="shared" si="49"/>
        <v>1.990404504360424E-2</v>
      </c>
      <c r="EA34" s="19"/>
      <c r="EB34" s="19"/>
      <c r="EC34" s="19">
        <f t="shared" si="50"/>
        <v>2.6121555408909754E-2</v>
      </c>
      <c r="ED34" s="19">
        <f t="shared" si="51"/>
        <v>-2.5956510194240501E-2</v>
      </c>
      <c r="EE34" s="19">
        <f t="shared" si="52"/>
        <v>1.128384077575818E-2</v>
      </c>
      <c r="EF34" s="308">
        <v>0</v>
      </c>
      <c r="EG34" s="308">
        <v>0</v>
      </c>
      <c r="EH34" s="308">
        <v>0</v>
      </c>
      <c r="EI34" s="19">
        <f t="shared" si="56"/>
        <v>-3.6654839870014243E-2</v>
      </c>
      <c r="EJ34" s="19">
        <f t="shared" si="57"/>
        <v>-6.2504052727657654E-3</v>
      </c>
      <c r="EK34" s="19">
        <f t="shared" si="58"/>
        <v>-5.7065291567195055E-3</v>
      </c>
      <c r="EL34" s="19">
        <f t="shared" si="59"/>
        <v>-0.35164355657516666</v>
      </c>
      <c r="EM34" s="19">
        <f t="shared" si="60"/>
        <v>-2.1219125080729321E-2</v>
      </c>
      <c r="EN34" s="19">
        <f t="shared" si="61"/>
        <v>-1.7705472420612143E-4</v>
      </c>
      <c r="EO34" s="19">
        <f t="shared" si="62"/>
        <v>-2.3109705397319033E-2</v>
      </c>
      <c r="EP34" s="19">
        <f t="shared" si="63"/>
        <v>4.6337690818054257E-2</v>
      </c>
      <c r="EQ34" s="19">
        <f t="shared" si="64"/>
        <v>1.4169032074565239E-3</v>
      </c>
      <c r="ER34" s="19">
        <f t="shared" si="65"/>
        <v>-2.1590196078575364E-2</v>
      </c>
      <c r="ES34" s="19">
        <f t="shared" si="66"/>
        <v>0.1839723559798126</v>
      </c>
      <c r="ET34" s="19">
        <f t="shared" si="67"/>
        <v>3.4276396784704037E-3</v>
      </c>
      <c r="EU34" s="19">
        <f t="shared" si="68"/>
        <v>-2.8995966367155162E-2</v>
      </c>
      <c r="EV34" s="19">
        <f t="shared" si="69"/>
        <v>3.0893508984161103E-2</v>
      </c>
      <c r="EW34" s="19">
        <f t="shared" si="70"/>
        <v>-5.1053447215812849E-2</v>
      </c>
      <c r="GL34" s="3"/>
      <c r="GM34" s="3"/>
      <c r="GN34" s="8"/>
      <c r="GO34" s="3"/>
      <c r="HJ34" s="17"/>
    </row>
    <row r="35" spans="1:218" x14ac:dyDescent="0.2">
      <c r="A35" t="s">
        <v>17</v>
      </c>
      <c r="B35" s="1">
        <f t="shared" si="71"/>
        <v>1979</v>
      </c>
      <c r="C35" s="52">
        <f>'Manufacturing Gross Output'!B16</f>
        <v>456175.07247210701</v>
      </c>
      <c r="D35" s="52">
        <f>'Manufacturing Gross Output'!C16</f>
        <v>69135.531097853425</v>
      </c>
      <c r="E35" s="52">
        <f>'Manufacturing Gross Output'!D16</f>
        <v>78833.202697583387</v>
      </c>
      <c r="F35" s="52">
        <f>'Manufacturing Gross Output'!B16</f>
        <v>456175.07247210701</v>
      </c>
      <c r="G35" s="52">
        <f>'Manufacturing Gross Output'!C16</f>
        <v>69135.531097853425</v>
      </c>
      <c r="H35" s="52">
        <f>'Manufacturing Gross Output'!D16</f>
        <v>78833.202697583387</v>
      </c>
      <c r="I35" s="52">
        <f>'Manufacturing Gross Output'!E16</f>
        <v>76676.421896928165</v>
      </c>
      <c r="J35" s="52">
        <f>'Manufacturing Gross Output'!F16</f>
        <v>126379.87444660955</v>
      </c>
      <c r="K35" s="52">
        <f>'Manufacturing Gross Output'!G16</f>
        <v>58815.593993689428</v>
      </c>
      <c r="L35" s="52">
        <f>'Manufacturing Gross Output'!H16</f>
        <v>433283.81696038594</v>
      </c>
      <c r="M35" s="52">
        <f>'Manufacturing Gross Output'!I16</f>
        <v>422204.79422888299</v>
      </c>
      <c r="N35" s="52">
        <f>'Manufacturing Gross Output'!J16</f>
        <v>86029.046805984151</v>
      </c>
      <c r="O35" s="52">
        <f>'Manufacturing Gross Output'!K16</f>
        <v>86231.451870725112</v>
      </c>
      <c r="P35" s="52">
        <f>'Manufacturing Gross Output'!L16</f>
        <v>237858.84744500183</v>
      </c>
      <c r="Q35" s="52">
        <f>'Manufacturing Gross Output'!M16</f>
        <v>222727.84851406235</v>
      </c>
      <c r="R35" s="52">
        <f>'Manufacturing Gross Output'!N16</f>
        <v>250037.90405008401</v>
      </c>
      <c r="S35" s="52">
        <f>'Manufacturing Gross Output'!O16</f>
        <v>20964.044716411456</v>
      </c>
      <c r="T35" s="52">
        <f>'Manufacturing Gross Output'!P16</f>
        <v>90390.174426548183</v>
      </c>
      <c r="U35" s="52">
        <f>'Manufacturing Gross Output'!Q16</f>
        <v>431710.43243559555</v>
      </c>
      <c r="V35" s="52">
        <f>'Manufacturing Gross Output'!R16</f>
        <v>48301.273915037462</v>
      </c>
      <c r="W35" s="52">
        <f>'Manufacturing Gross Output'!S16</f>
        <v>66590.622178959151</v>
      </c>
      <c r="X35" s="52">
        <f t="shared" si="72"/>
        <v>3262345.9541524486</v>
      </c>
      <c r="Z35" s="132">
        <f t="shared" si="6"/>
        <v>0.92515481872143424</v>
      </c>
      <c r="AA35" s="132">
        <f t="shared" si="7"/>
        <v>1.0236760499800377</v>
      </c>
      <c r="AB35" s="132">
        <f t="shared" si="8"/>
        <v>1.0243645967395369</v>
      </c>
      <c r="AC35" s="132">
        <f t="shared" si="9"/>
        <v>0.92515481872143424</v>
      </c>
      <c r="AD35" s="132">
        <f t="shared" si="10"/>
        <v>1.0236760499800377</v>
      </c>
      <c r="AE35" s="132">
        <f t="shared" si="11"/>
        <v>1.0243645967395369</v>
      </c>
      <c r="AF35" s="132">
        <f t="shared" si="12"/>
        <v>0.99212922071920662</v>
      </c>
      <c r="AG35" s="132">
        <f t="shared" si="13"/>
        <v>0.91431287349223545</v>
      </c>
      <c r="AH35" s="132">
        <f t="shared" si="14"/>
        <v>0.75443607245360633</v>
      </c>
      <c r="AI35" s="132">
        <f t="shared" si="15"/>
        <v>1.335658791012563</v>
      </c>
      <c r="AJ35" s="132">
        <f t="shared" si="16"/>
        <v>1.067316777035042</v>
      </c>
      <c r="AK35" s="132">
        <f t="shared" si="17"/>
        <v>0.85034746142655315</v>
      </c>
      <c r="AL35" s="132">
        <f t="shared" si="18"/>
        <v>1.1373912302226166</v>
      </c>
      <c r="AM35" s="132">
        <f t="shared" si="19"/>
        <v>1.5417423654996825</v>
      </c>
      <c r="AN35" s="132">
        <f t="shared" si="20"/>
        <v>1.0757573444941773</v>
      </c>
      <c r="AO35" s="132">
        <f t="shared" si="21"/>
        <v>1.1819381903629422</v>
      </c>
      <c r="AP35" s="132">
        <f t="shared" si="22"/>
        <v>0.43120654828188792</v>
      </c>
      <c r="AQ35" s="132">
        <f t="shared" si="23"/>
        <v>1.017404831720792</v>
      </c>
      <c r="AR35" s="132">
        <f t="shared" si="24"/>
        <v>0.95709721997864938</v>
      </c>
      <c r="AS35" s="132">
        <f t="shared" si="25"/>
        <v>0.90705982544219144</v>
      </c>
      <c r="AT35" s="132">
        <f t="shared" si="26"/>
        <v>0.96608899055910658</v>
      </c>
      <c r="AX35" s="132">
        <f>'Gross Output over VA'!B16</f>
        <v>3.1900976597751631</v>
      </c>
      <c r="AY35" s="132">
        <f>'Gross Output over VA'!C16</f>
        <v>3.6173704427918754</v>
      </c>
      <c r="AZ35" s="132">
        <f>'Gross Output over VA'!D16</f>
        <v>3.142618606736074</v>
      </c>
      <c r="BA35" s="132">
        <f>'Gross Output over VA'!B16</f>
        <v>3.1900976597751631</v>
      </c>
      <c r="BB35" s="132">
        <f>'Gross Output over VA'!C16</f>
        <v>3.6173704427918754</v>
      </c>
      <c r="BC35" s="132">
        <f>'Gross Output over VA'!D16</f>
        <v>3.142618606736074</v>
      </c>
      <c r="BD35" s="132">
        <f>'Gross Output over VA'!E16</f>
        <v>2.7104779978331721</v>
      </c>
      <c r="BE35" s="132">
        <f>'Gross Output over VA'!F16</f>
        <v>2.5140592016924299</v>
      </c>
      <c r="BF35" s="132">
        <f>'Gross Output over VA'!G16</f>
        <v>1.7410860531742198</v>
      </c>
      <c r="BG35" s="132">
        <f>'Gross Output over VA'!H16</f>
        <v>22.690477527454917</v>
      </c>
      <c r="BH35" s="132">
        <f>'Gross Output over VA'!I16</f>
        <v>3.5668404091866091</v>
      </c>
      <c r="BI35" s="132">
        <f>'Gross Output over VA'!J16</f>
        <v>3.5814082283149253</v>
      </c>
      <c r="BJ35" s="132">
        <f>'Gross Output over VA'!K16</f>
        <v>2.3997174762399234</v>
      </c>
      <c r="BK35" s="132">
        <f>'Gross Output over VA'!L16</f>
        <v>3.213352907038002</v>
      </c>
      <c r="BL35" s="132">
        <f>'Gross Output over VA'!M16</f>
        <v>2.4713357042603654</v>
      </c>
      <c r="BM35" s="132">
        <f>'Gross Output over VA'!N16</f>
        <v>1.7334840812268089</v>
      </c>
      <c r="BN35" s="132">
        <f>'Gross Output over VA'!O16</f>
        <v>18.794471113389353</v>
      </c>
      <c r="BO35" s="132">
        <f>'Gross Output over VA'!P16</f>
        <v>2.3641150121344223</v>
      </c>
      <c r="BP35" s="132">
        <f>'Gross Output over VA'!Q16</f>
        <v>3.0771597592124791</v>
      </c>
      <c r="BQ35" s="132">
        <f>'Gross Output over VA'!R16</f>
        <v>2.2962044212894406</v>
      </c>
      <c r="BR35" s="132">
        <f>'Gross Output over VA'!S16</f>
        <v>2.6616848489524005</v>
      </c>
      <c r="BS35" s="132">
        <f t="shared" si="73"/>
        <v>4.5579070552383669</v>
      </c>
      <c r="BU35">
        <f t="shared" si="82"/>
        <v>12613032.159192529</v>
      </c>
      <c r="BV35" s="132">
        <f t="shared" si="83"/>
        <v>0.71657853778713432</v>
      </c>
      <c r="BW35" s="132">
        <f t="shared" si="76"/>
        <v>0.93004952846095279</v>
      </c>
      <c r="CA35" s="308">
        <f t="shared" si="77"/>
        <v>1.1113194328760989</v>
      </c>
      <c r="CB35" s="308">
        <f t="shared" si="78"/>
        <v>1.443628191741114</v>
      </c>
      <c r="CC35" s="52">
        <f>BEA_Output_Data!X16</f>
        <v>1031038.3196478866</v>
      </c>
      <c r="CD35" s="52">
        <f>BEA_Output_Data!AW16</f>
        <v>714199.35239999997</v>
      </c>
      <c r="CE35" s="52">
        <f t="shared" si="79"/>
        <v>714199.35239999997</v>
      </c>
      <c r="CF35" s="132">
        <f t="shared" si="27"/>
        <v>0.89044982292746866</v>
      </c>
      <c r="CG35" s="19">
        <f t="shared" si="80"/>
        <v>1.443628191741114</v>
      </c>
      <c r="CH35" s="570">
        <f t="shared" si="81"/>
        <v>1.1113194328760989</v>
      </c>
      <c r="CI35" s="19">
        <f>'NAICS Sector VA over Manufac VA'!B16</f>
        <v>0.20022030525436807</v>
      </c>
      <c r="CJ35" s="19">
        <f>'NAICS Sector VA over Manufac VA'!C16</f>
        <v>2.6760169854222908E-2</v>
      </c>
      <c r="CK35" s="19">
        <f>'NAICS Sector VA over Manufac VA'!D16</f>
        <v>3.5123520618863001E-2</v>
      </c>
      <c r="CL35" s="19">
        <v>0</v>
      </c>
      <c r="CM35" s="19">
        <v>0</v>
      </c>
      <c r="CN35" s="19">
        <v>0</v>
      </c>
      <c r="CO35" s="19">
        <f>'NAICS Sector VA over Manufac VA'!E16</f>
        <v>3.9609239136016897E-2</v>
      </c>
      <c r="CP35" s="19">
        <f>'NAICS Sector VA over Manufac VA'!F16</f>
        <v>7.0385462253745951E-2</v>
      </c>
      <c r="CQ35" s="19">
        <f>'NAICS Sector VA over Manufac VA'!G16</f>
        <v>4.7299091460223514E-2</v>
      </c>
      <c r="CR35" s="19">
        <f>'NAICS Sector VA over Manufac VA'!H16</f>
        <v>2.6736797122304423E-2</v>
      </c>
      <c r="CS35" s="19">
        <f>'NAICS Sector VA over Manufac VA'!I16</f>
        <v>0.16573721250548701</v>
      </c>
      <c r="CT35" s="19">
        <f>'NAICS Sector VA over Manufac VA'!J16</f>
        <v>3.3633482051306327E-2</v>
      </c>
      <c r="CU35" s="19">
        <f>'NAICS Sector VA over Manufac VA'!K16</f>
        <v>5.0313685638676595E-2</v>
      </c>
      <c r="CV35" s="19">
        <f>'NAICS Sector VA over Manufac VA'!L16</f>
        <v>0.10364334796896127</v>
      </c>
      <c r="CW35" s="19">
        <f>'NAICS Sector VA over Manufac VA'!M16</f>
        <v>0.12618953100019642</v>
      </c>
      <c r="CX35" s="19">
        <f>'NAICS Sector VA over Manufac VA'!N16</f>
        <v>0.20196054773123875</v>
      </c>
      <c r="CY35" s="19">
        <f>'NAICS Sector VA over Manufac VA'!O16</f>
        <v>1.5618003520329151E-3</v>
      </c>
      <c r="CZ35" s="19">
        <f>'NAICS Sector VA over Manufac VA'!P16</f>
        <v>5.3534428603886811E-2</v>
      </c>
      <c r="DA35" s="19">
        <f>'NAICS Sector VA over Manufac VA'!Q16</f>
        <v>0.19643688884124302</v>
      </c>
      <c r="DB35" s="19">
        <f>'NAICS Sector VA over Manufac VA'!R16</f>
        <v>2.9452935359452453E-2</v>
      </c>
      <c r="DC35" s="19">
        <f>'NAICS Sector VA over Manufac VA'!S16</f>
        <v>3.5029745988887577E-2</v>
      </c>
      <c r="DF35" s="19">
        <f t="shared" si="29"/>
        <v>-7.2729635006621579E-2</v>
      </c>
      <c r="DG35" s="19">
        <f t="shared" si="30"/>
        <v>-4.3742246532397937E-2</v>
      </c>
      <c r="DH35" s="19">
        <f t="shared" si="31"/>
        <v>-5.0620567841067284E-2</v>
      </c>
      <c r="DI35" s="19">
        <f t="shared" si="32"/>
        <v>-7.2729635006621579E-2</v>
      </c>
      <c r="DJ35" s="19">
        <f t="shared" si="33"/>
        <v>-4.3742246532397937E-2</v>
      </c>
      <c r="DK35" s="19">
        <f t="shared" si="34"/>
        <v>-5.0620567841067284E-2</v>
      </c>
      <c r="DL35" s="19">
        <f t="shared" si="35"/>
        <v>-1.1926192296109991E-2</v>
      </c>
      <c r="DM35" s="19">
        <f t="shared" si="36"/>
        <v>-3.0513932912390652E-4</v>
      </c>
      <c r="DN35" s="19">
        <f t="shared" si="37"/>
        <v>-5.7512423237355767E-2</v>
      </c>
      <c r="DO35" s="19">
        <f t="shared" si="38"/>
        <v>-0.29145062285522455</v>
      </c>
      <c r="DP35" s="19">
        <f t="shared" si="39"/>
        <v>2.2899048324494159E-2</v>
      </c>
      <c r="DQ35" s="19">
        <f t="shared" si="40"/>
        <v>-6.3481777337808645E-2</v>
      </c>
      <c r="DR35" s="19">
        <f t="shared" si="41"/>
        <v>-3.9787581420171391E-3</v>
      </c>
      <c r="DS35" s="19">
        <f t="shared" si="42"/>
        <v>2.5871447070903952E-2</v>
      </c>
      <c r="DT35" s="19">
        <f t="shared" si="43"/>
        <v>-2.6719654431017547E-2</v>
      </c>
      <c r="DU35" s="19">
        <f t="shared" si="44"/>
        <v>4.7393565640764357E-2</v>
      </c>
      <c r="DV35" s="19">
        <f t="shared" si="45"/>
        <v>3.9842397228146385E-2</v>
      </c>
      <c r="DW35" s="19">
        <f t="shared" si="46"/>
        <v>4.0477036419064152E-2</v>
      </c>
      <c r="DX35" s="19">
        <f t="shared" si="47"/>
        <v>3.3464372570966266E-2</v>
      </c>
      <c r="DY35" s="19">
        <f t="shared" si="48"/>
        <v>2.5097599980333129E-2</v>
      </c>
      <c r="DZ35" s="19">
        <f t="shared" si="49"/>
        <v>5.1198279571415617E-3</v>
      </c>
      <c r="EA35" s="19"/>
      <c r="EB35" s="19"/>
      <c r="EC35" s="19">
        <f t="shared" si="50"/>
        <v>3.561833125141111E-2</v>
      </c>
      <c r="ED35" s="19">
        <f t="shared" si="51"/>
        <v>1.74101153811126E-2</v>
      </c>
      <c r="EE35" s="19">
        <f t="shared" si="52"/>
        <v>-3.0220101420336726E-2</v>
      </c>
      <c r="EF35" s="308">
        <v>0</v>
      </c>
      <c r="EG35" s="308">
        <v>0</v>
      </c>
      <c r="EH35" s="308">
        <v>0</v>
      </c>
      <c r="EI35" s="19">
        <f t="shared" si="56"/>
        <v>-3.7110541256448193E-2</v>
      </c>
      <c r="EJ35" s="19">
        <f t="shared" si="57"/>
        <v>-2.0627321548185942E-2</v>
      </c>
      <c r="EK35" s="19">
        <f t="shared" si="58"/>
        <v>4.5434014438934203E-2</v>
      </c>
      <c r="EL35" s="19">
        <f t="shared" si="59"/>
        <v>0.32521305325170891</v>
      </c>
      <c r="EM35" s="19">
        <f t="shared" si="60"/>
        <v>-2.1932179637401943E-2</v>
      </c>
      <c r="EN35" s="19">
        <f t="shared" si="61"/>
        <v>7.7198278248973122E-3</v>
      </c>
      <c r="EO35" s="19">
        <f t="shared" si="62"/>
        <v>-2.9482428720604918E-2</v>
      </c>
      <c r="EP35" s="19">
        <f t="shared" si="63"/>
        <v>-4.2663608857603869E-2</v>
      </c>
      <c r="EQ35" s="19">
        <f t="shared" si="64"/>
        <v>3.2148288096489994E-2</v>
      </c>
      <c r="ER35" s="19">
        <f t="shared" si="65"/>
        <v>-5.1799295485073969E-2</v>
      </c>
      <c r="ES35" s="19">
        <f t="shared" si="66"/>
        <v>0.17535491651854826</v>
      </c>
      <c r="ET35" s="19">
        <f t="shared" si="67"/>
        <v>-4.1013564209771466E-2</v>
      </c>
      <c r="EU35" s="19">
        <f t="shared" si="68"/>
        <v>-7.6631361888590543E-2</v>
      </c>
      <c r="EV35" s="19">
        <f t="shared" si="69"/>
        <v>-6.7685728352387467E-2</v>
      </c>
      <c r="EW35" s="19">
        <f t="shared" si="70"/>
        <v>-4.2027050407845545E-2</v>
      </c>
      <c r="GL35" s="3"/>
      <c r="GM35" s="3"/>
      <c r="GN35" s="8"/>
      <c r="GO35" s="3"/>
      <c r="HJ35" s="17"/>
    </row>
    <row r="36" spans="1:218" x14ac:dyDescent="0.2">
      <c r="A36" t="s">
        <v>17</v>
      </c>
      <c r="B36" s="1">
        <f t="shared" si="71"/>
        <v>1980</v>
      </c>
      <c r="C36" s="52">
        <f>'Manufacturing Gross Output'!B17</f>
        <v>461565.70432249148</v>
      </c>
      <c r="D36" s="52">
        <f>'Manufacturing Gross Output'!C17</f>
        <v>65199.115058544885</v>
      </c>
      <c r="E36" s="52">
        <f>'Manufacturing Gross Output'!D17</f>
        <v>80247.207924584291</v>
      </c>
      <c r="F36" s="52">
        <f>'Manufacturing Gross Output'!B17</f>
        <v>461565.70432249148</v>
      </c>
      <c r="G36" s="52">
        <f>'Manufacturing Gross Output'!C17</f>
        <v>65199.115058544885</v>
      </c>
      <c r="H36" s="52">
        <f>'Manufacturing Gross Output'!D17</f>
        <v>80247.207924584291</v>
      </c>
      <c r="I36" s="52">
        <f>'Manufacturing Gross Output'!E17</f>
        <v>71835.048344780284</v>
      </c>
      <c r="J36" s="52">
        <f>'Manufacturing Gross Output'!F17</f>
        <v>124210.24315197594</v>
      </c>
      <c r="K36" s="52">
        <f>'Manufacturing Gross Output'!G17</f>
        <v>59056.193866342684</v>
      </c>
      <c r="L36" s="52">
        <f>'Manufacturing Gross Output'!H17</f>
        <v>420216.19211233879</v>
      </c>
      <c r="M36" s="52">
        <f>'Manufacturing Gross Output'!I17</f>
        <v>360198.95840444416</v>
      </c>
      <c r="N36" s="52">
        <f>'Manufacturing Gross Output'!J17</f>
        <v>79196.839167292987</v>
      </c>
      <c r="O36" s="52">
        <f>'Manufacturing Gross Output'!K17</f>
        <v>77881.872959018132</v>
      </c>
      <c r="P36" s="52">
        <f>'Manufacturing Gross Output'!L17</f>
        <v>211205.10176133417</v>
      </c>
      <c r="Q36" s="52">
        <f>'Manufacturing Gross Output'!M17</f>
        <v>213276.64686046081</v>
      </c>
      <c r="R36" s="52">
        <f>'Manufacturing Gross Output'!N17</f>
        <v>240927.23428331781</v>
      </c>
      <c r="S36" s="52">
        <f>'Manufacturing Gross Output'!O17</f>
        <v>26087.832345309678</v>
      </c>
      <c r="T36" s="52">
        <f>'Manufacturing Gross Output'!P17</f>
        <v>85397.470636980492</v>
      </c>
      <c r="U36" s="52">
        <f>'Manufacturing Gross Output'!Q17</f>
        <v>364058.02377993939</v>
      </c>
      <c r="V36" s="52">
        <f>'Manufacturing Gross Output'!R17</f>
        <v>47236.101511149973</v>
      </c>
      <c r="W36" s="52">
        <f>'Manufacturing Gross Output'!S17</f>
        <v>62001.894696317431</v>
      </c>
      <c r="X36" s="52">
        <f t="shared" si="72"/>
        <v>3049797.6811866239</v>
      </c>
      <c r="Z36" s="132">
        <f t="shared" si="6"/>
        <v>0.93608739556152754</v>
      </c>
      <c r="AA36" s="132">
        <f t="shared" si="7"/>
        <v>0.96539032109059042</v>
      </c>
      <c r="AB36" s="132">
        <f t="shared" si="8"/>
        <v>1.0427382875776585</v>
      </c>
      <c r="AC36" s="132">
        <f t="shared" si="9"/>
        <v>0.93608739556152754</v>
      </c>
      <c r="AD36" s="132">
        <f t="shared" si="10"/>
        <v>0.96539032109059042</v>
      </c>
      <c r="AE36" s="132">
        <f t="shared" si="11"/>
        <v>1.0427382875776585</v>
      </c>
      <c r="AF36" s="132">
        <f t="shared" si="12"/>
        <v>0.92948586764308339</v>
      </c>
      <c r="AG36" s="132">
        <f t="shared" si="13"/>
        <v>0.89861637250976945</v>
      </c>
      <c r="AH36" s="132">
        <f t="shared" si="14"/>
        <v>0.75752228157999613</v>
      </c>
      <c r="AI36" s="132">
        <f t="shared" si="15"/>
        <v>1.2953759848639452</v>
      </c>
      <c r="AJ36" s="132">
        <f t="shared" si="16"/>
        <v>0.91056851232057989</v>
      </c>
      <c r="AK36" s="132">
        <f t="shared" si="17"/>
        <v>0.78281503328513136</v>
      </c>
      <c r="AL36" s="132">
        <f t="shared" si="18"/>
        <v>1.0272604412331843</v>
      </c>
      <c r="AM36" s="132">
        <f t="shared" si="19"/>
        <v>1.3689793618898782</v>
      </c>
      <c r="AN36" s="132">
        <f t="shared" si="20"/>
        <v>1.0301088112685917</v>
      </c>
      <c r="AO36" s="132">
        <f t="shared" si="21"/>
        <v>1.1388717257881591</v>
      </c>
      <c r="AP36" s="132">
        <f t="shared" si="22"/>
        <v>0.53659703029402706</v>
      </c>
      <c r="AQ36" s="132">
        <f t="shared" si="23"/>
        <v>0.96120844764384128</v>
      </c>
      <c r="AR36" s="132">
        <f t="shared" si="24"/>
        <v>0.80711258355491011</v>
      </c>
      <c r="AS36" s="132">
        <f t="shared" si="25"/>
        <v>0.88705672787512646</v>
      </c>
      <c r="AT36" s="132">
        <f t="shared" si="26"/>
        <v>0.89951626670405127</v>
      </c>
      <c r="AX36" s="132">
        <f>'Gross Output over VA'!B17</f>
        <v>3.036826620212159</v>
      </c>
      <c r="AY36" s="132">
        <f>'Gross Output over VA'!C17</f>
        <v>3.5079079162784663</v>
      </c>
      <c r="AZ36" s="132">
        <f>'Gross Output over VA'!D17</f>
        <v>3.2056627200960084</v>
      </c>
      <c r="BA36" s="132">
        <f>'Gross Output over VA'!B17</f>
        <v>3.036826620212159</v>
      </c>
      <c r="BB36" s="132">
        <f>'Gross Output over VA'!C17</f>
        <v>3.5079079162784663</v>
      </c>
      <c r="BC36" s="132">
        <f>'Gross Output over VA'!D17</f>
        <v>3.2056627200960084</v>
      </c>
      <c r="BD36" s="132">
        <f>'Gross Output over VA'!E17</f>
        <v>2.8251458725356176</v>
      </c>
      <c r="BE36" s="132">
        <f>'Gross Output over VA'!F17</f>
        <v>2.6699536518013747</v>
      </c>
      <c r="BF36" s="132">
        <f>'Gross Output over VA'!G17</f>
        <v>1.862311448001146</v>
      </c>
      <c r="BG36" s="132">
        <f>'Gross Output over VA'!H17</f>
        <v>28.571098393272827</v>
      </c>
      <c r="BH36" s="132">
        <f>'Gross Output over VA'!I17</f>
        <v>3.4162330515232129</v>
      </c>
      <c r="BI36" s="132">
        <f>'Gross Output over VA'!J17</f>
        <v>3.4360593902703105</v>
      </c>
      <c r="BJ36" s="132">
        <f>'Gross Output over VA'!K17</f>
        <v>2.3985420688546579</v>
      </c>
      <c r="BK36" s="132">
        <f>'Gross Output over VA'!L17</f>
        <v>3.0547977395032091</v>
      </c>
      <c r="BL36" s="132">
        <f>'Gross Output over VA'!M17</f>
        <v>2.4103195094063055</v>
      </c>
      <c r="BM36" s="132">
        <f>'Gross Output over VA'!N17</f>
        <v>1.8403173606646677</v>
      </c>
      <c r="BN36" s="132">
        <f>'Gross Output over VA'!O17</f>
        <v>18.022689574385783</v>
      </c>
      <c r="BO36" s="132">
        <f>'Gross Output over VA'!P17</f>
        <v>2.3534960240453597</v>
      </c>
      <c r="BP36" s="132">
        <f>'Gross Output over VA'!Q17</f>
        <v>3.2023708905130128</v>
      </c>
      <c r="BQ36" s="132">
        <f>'Gross Output over VA'!R17</f>
        <v>2.1348996855861211</v>
      </c>
      <c r="BR36" s="132">
        <f>'Gross Output over VA'!S17</f>
        <v>2.8230372568753919</v>
      </c>
      <c r="BS36" s="132">
        <f t="shared" si="73"/>
        <v>4.7867650681148701</v>
      </c>
      <c r="BU36">
        <f t="shared" si="82"/>
        <v>11912148.699959071</v>
      </c>
      <c r="BV36" s="132">
        <f t="shared" si="83"/>
        <v>0.67675956023773809</v>
      </c>
      <c r="BW36" s="132">
        <f t="shared" si="76"/>
        <v>0.87836835278971825</v>
      </c>
      <c r="CA36" s="308">
        <f t="shared" si="77"/>
        <v>1.0903835895862086</v>
      </c>
      <c r="CB36" s="308">
        <f t="shared" si="78"/>
        <v>1.4164320744979009</v>
      </c>
      <c r="CC36" s="52">
        <f>BEA_Output_Data!X17</f>
        <v>958977.99902352656</v>
      </c>
      <c r="CD36" s="52">
        <f>BEA_Output_Data!AW17</f>
        <v>677037.76008000004</v>
      </c>
      <c r="CE36" s="52">
        <f t="shared" si="79"/>
        <v>677037.76008000004</v>
      </c>
      <c r="CF36" s="132">
        <f t="shared" si="27"/>
        <v>0.84411747441742158</v>
      </c>
      <c r="CG36" s="19">
        <f t="shared" si="80"/>
        <v>1.4164320744979009</v>
      </c>
      <c r="CH36" s="570">
        <f t="shared" si="81"/>
        <v>1.0903835895862086</v>
      </c>
      <c r="CI36" s="19">
        <f>'NAICS Sector VA over Manufac VA'!B17</f>
        <v>0.22449188326222846</v>
      </c>
      <c r="CJ36" s="19">
        <f>'NAICS Sector VA over Manufac VA'!C17</f>
        <v>2.7452419430496471E-2</v>
      </c>
      <c r="CK36" s="19">
        <f>'NAICS Sector VA over Manufac VA'!D17</f>
        <v>3.6974236351369913E-2</v>
      </c>
      <c r="CL36" s="19">
        <v>0</v>
      </c>
      <c r="CM36" s="19">
        <v>0</v>
      </c>
      <c r="CN36" s="19">
        <v>0</v>
      </c>
      <c r="CO36" s="19">
        <f>'NAICS Sector VA over Manufac VA'!E17</f>
        <v>3.7556284507669839E-2</v>
      </c>
      <c r="CP36" s="19">
        <f>'NAICS Sector VA over Manufac VA'!F17</f>
        <v>6.8713298759736738E-2</v>
      </c>
      <c r="CQ36" s="19">
        <f>'NAICS Sector VA over Manufac VA'!G17</f>
        <v>4.6838205695134257E-2</v>
      </c>
      <c r="CR36" s="19">
        <f>'NAICS Sector VA over Manufac VA'!H17</f>
        <v>2.1723657906853093E-2</v>
      </c>
      <c r="CS36" s="19">
        <f>'NAICS Sector VA over Manufac VA'!I17</f>
        <v>0.15573350979351774</v>
      </c>
      <c r="CT36" s="19">
        <f>'NAICS Sector VA over Manufac VA'!J17</f>
        <v>3.404350725914685E-2</v>
      </c>
      <c r="CU36" s="19">
        <f>'NAICS Sector VA over Manufac VA'!K17</f>
        <v>4.7959666675257848E-2</v>
      </c>
      <c r="CV36" s="19">
        <f>'NAICS Sector VA over Manufac VA'!L17</f>
        <v>0.10211958776395343</v>
      </c>
      <c r="CW36" s="19">
        <f>'NAICS Sector VA over Manufac VA'!M17</f>
        <v>0.13069404422811584</v>
      </c>
      <c r="CX36" s="19">
        <f>'NAICS Sector VA over Manufac VA'!N17</f>
        <v>0.19336607464040217</v>
      </c>
      <c r="CY36" s="19">
        <f>'NAICS Sector VA over Manufac VA'!O17</f>
        <v>2.1379891718727195E-3</v>
      </c>
      <c r="CZ36" s="19">
        <f>'NAICS Sector VA over Manufac VA'!P17</f>
        <v>5.3594305516596961E-2</v>
      </c>
      <c r="DA36" s="19">
        <f>'NAICS Sector VA over Manufac VA'!Q17</f>
        <v>0.16791368274657748</v>
      </c>
      <c r="DB36" s="19">
        <f>'NAICS Sector VA over Manufac VA'!R17</f>
        <v>3.2680123036838579E-2</v>
      </c>
      <c r="DC36" s="19">
        <f>'NAICS Sector VA over Manufac VA'!S17</f>
        <v>3.2439597752132517E-2</v>
      </c>
      <c r="DF36" s="19">
        <f t="shared" si="29"/>
        <v>-4.9238435406698484E-2</v>
      </c>
      <c r="DG36" s="19">
        <f t="shared" si="30"/>
        <v>-3.072754033486292E-2</v>
      </c>
      <c r="DH36" s="19">
        <f t="shared" si="31"/>
        <v>1.9862442372349749E-2</v>
      </c>
      <c r="DI36" s="19">
        <f t="shared" si="32"/>
        <v>-4.9238435406698484E-2</v>
      </c>
      <c r="DJ36" s="19">
        <f t="shared" si="33"/>
        <v>-3.072754033486292E-2</v>
      </c>
      <c r="DK36" s="19">
        <f t="shared" si="34"/>
        <v>1.9862442372349749E-2</v>
      </c>
      <c r="DL36" s="19">
        <f t="shared" si="35"/>
        <v>4.1434997258856902E-2</v>
      </c>
      <c r="DM36" s="19">
        <f t="shared" si="36"/>
        <v>6.0162454691143147E-2</v>
      </c>
      <c r="DN36" s="19">
        <f t="shared" si="37"/>
        <v>6.7309343169097618E-2</v>
      </c>
      <c r="DO36" s="19">
        <f t="shared" si="38"/>
        <v>0.23045031689720422</v>
      </c>
      <c r="DP36" s="19">
        <f t="shared" si="39"/>
        <v>-4.3141667356350312E-2</v>
      </c>
      <c r="DQ36" s="19">
        <f t="shared" si="40"/>
        <v>-4.1430794246809483E-2</v>
      </c>
      <c r="DR36" s="19">
        <f t="shared" si="41"/>
        <v>-4.8993073331288738E-4</v>
      </c>
      <c r="DS36" s="19">
        <f t="shared" si="42"/>
        <v>-5.060152728776883E-2</v>
      </c>
      <c r="DT36" s="19">
        <f t="shared" si="43"/>
        <v>-2.4999460199364824E-2</v>
      </c>
      <c r="DU36" s="19">
        <f t="shared" si="44"/>
        <v>5.9804732294119159E-2</v>
      </c>
      <c r="DV36" s="19">
        <f t="shared" si="45"/>
        <v>-4.1931240866567313E-2</v>
      </c>
      <c r="DW36" s="19">
        <f t="shared" si="46"/>
        <v>-4.5018573773702754E-3</v>
      </c>
      <c r="DX36" s="19">
        <f t="shared" si="47"/>
        <v>3.988442331952323E-2</v>
      </c>
      <c r="DY36" s="19">
        <f t="shared" si="48"/>
        <v>-7.2837848253928458E-2</v>
      </c>
      <c r="DZ36" s="19">
        <f t="shared" si="49"/>
        <v>5.8854022661066402E-2</v>
      </c>
      <c r="EA36" s="19"/>
      <c r="EB36" s="19"/>
      <c r="EC36" s="19">
        <f t="shared" si="50"/>
        <v>0.11442126520980044</v>
      </c>
      <c r="ED36" s="19">
        <f t="shared" si="51"/>
        <v>2.5539721058345646E-2</v>
      </c>
      <c r="EE36" s="19">
        <f t="shared" si="52"/>
        <v>5.1350346122121505E-2</v>
      </c>
      <c r="EF36" s="308">
        <v>0</v>
      </c>
      <c r="EG36" s="308">
        <v>0</v>
      </c>
      <c r="EH36" s="308">
        <v>0</v>
      </c>
      <c r="EI36" s="19">
        <f t="shared" si="56"/>
        <v>-5.3221674637145569E-2</v>
      </c>
      <c r="EJ36" s="19">
        <f t="shared" si="57"/>
        <v>-2.4043981978652446E-2</v>
      </c>
      <c r="EK36" s="19">
        <f t="shared" si="58"/>
        <v>-9.7918563949708874E-3</v>
      </c>
      <c r="EL36" s="19">
        <f t="shared" si="59"/>
        <v>-0.20763889317336065</v>
      </c>
      <c r="EM36" s="19">
        <f t="shared" si="60"/>
        <v>-6.2257200864446458E-2</v>
      </c>
      <c r="EN36" s="19">
        <f t="shared" si="61"/>
        <v>1.2117271437363039E-2</v>
      </c>
      <c r="EO36" s="19">
        <f t="shared" si="62"/>
        <v>-4.7916740312358728E-2</v>
      </c>
      <c r="EP36" s="19">
        <f t="shared" si="63"/>
        <v>-1.4811103417924684E-2</v>
      </c>
      <c r="EQ36" s="19">
        <f t="shared" si="64"/>
        <v>3.5074060287929081E-2</v>
      </c>
      <c r="ER36" s="19">
        <f t="shared" si="65"/>
        <v>-4.3487217942587295E-2</v>
      </c>
      <c r="ES36" s="19">
        <f t="shared" si="66"/>
        <v>0.31402652033573281</v>
      </c>
      <c r="ET36" s="19">
        <f t="shared" si="67"/>
        <v>1.1178498362154562E-3</v>
      </c>
      <c r="EU36" s="19">
        <f t="shared" si="68"/>
        <v>-0.15689114914951036</v>
      </c>
      <c r="EV36" s="19">
        <f t="shared" si="69"/>
        <v>0.10397345710430632</v>
      </c>
      <c r="EW36" s="19">
        <f t="shared" si="70"/>
        <v>-7.6817756517074245E-2</v>
      </c>
      <c r="GL36" s="3"/>
      <c r="GM36" s="3"/>
      <c r="GN36" s="8"/>
      <c r="GO36" s="3"/>
      <c r="HJ36" s="17"/>
    </row>
    <row r="37" spans="1:218" x14ac:dyDescent="0.2">
      <c r="A37" t="s">
        <v>17</v>
      </c>
      <c r="B37" s="1">
        <f t="shared" si="71"/>
        <v>1981</v>
      </c>
      <c r="C37" s="52">
        <f>'Manufacturing Gross Output'!B18</f>
        <v>470214.75899701804</v>
      </c>
      <c r="D37" s="52">
        <f>'Manufacturing Gross Output'!C18</f>
        <v>63684.086964901377</v>
      </c>
      <c r="E37" s="52">
        <f>'Manufacturing Gross Output'!D18</f>
        <v>80369.96743579008</v>
      </c>
      <c r="F37" s="52">
        <f>'Manufacturing Gross Output'!B18</f>
        <v>470214.75899701804</v>
      </c>
      <c r="G37" s="52">
        <f>'Manufacturing Gross Output'!C18</f>
        <v>63684.086964901377</v>
      </c>
      <c r="H37" s="52">
        <f>'Manufacturing Gross Output'!D18</f>
        <v>80369.96743579008</v>
      </c>
      <c r="I37" s="52">
        <f>'Manufacturing Gross Output'!E18</f>
        <v>70444.054177458253</v>
      </c>
      <c r="J37" s="52">
        <f>'Manufacturing Gross Output'!F18</f>
        <v>126429.38296284857</v>
      </c>
      <c r="K37" s="52">
        <f>'Manufacturing Gross Output'!G18</f>
        <v>60441.530859219391</v>
      </c>
      <c r="L37" s="52">
        <f>'Manufacturing Gross Output'!H18</f>
        <v>326884.11844645615</v>
      </c>
      <c r="M37" s="52">
        <f>'Manufacturing Gross Output'!I18</f>
        <v>395876.43042606028</v>
      </c>
      <c r="N37" s="52">
        <f>'Manufacturing Gross Output'!J18</f>
        <v>82860.245360308705</v>
      </c>
      <c r="O37" s="52">
        <f>'Manufacturing Gross Output'!K18</f>
        <v>74543.838647454206</v>
      </c>
      <c r="P37" s="52">
        <f>'Manufacturing Gross Output'!L18</f>
        <v>208441.98649028965</v>
      </c>
      <c r="Q37" s="52">
        <f>'Manufacturing Gross Output'!M18</f>
        <v>210996.67922066286</v>
      </c>
      <c r="R37" s="52">
        <f>'Manufacturing Gross Output'!N18</f>
        <v>240871.71486463113</v>
      </c>
      <c r="S37" s="52">
        <f>'Manufacturing Gross Output'!O18</f>
        <v>26732.350799750497</v>
      </c>
      <c r="T37" s="52">
        <f>'Manufacturing Gross Output'!P18</f>
        <v>84601.531193719129</v>
      </c>
      <c r="U37" s="52">
        <f>'Manufacturing Gross Output'!Q18</f>
        <v>353179.22819986689</v>
      </c>
      <c r="V37" s="52">
        <f>'Manufacturing Gross Output'!R18</f>
        <v>47014.059173290174</v>
      </c>
      <c r="W37" s="52">
        <f>'Manufacturing Gross Output'!S18</f>
        <v>65436.255471081546</v>
      </c>
      <c r="X37" s="52">
        <f t="shared" si="72"/>
        <v>2989022.2196908072</v>
      </c>
      <c r="Z37" s="132">
        <f t="shared" ref="Z37:Z67" si="84">C37/C$69</f>
        <v>0.95362828083208917</v>
      </c>
      <c r="AA37" s="132">
        <f t="shared" ref="AA37:AA67" si="85">D37/D$69</f>
        <v>0.94295760162084841</v>
      </c>
      <c r="AB37" s="132">
        <f t="shared" ref="AB37:AB67" si="86">E37/E$69</f>
        <v>1.0443334339485939</v>
      </c>
      <c r="AC37" s="132">
        <f t="shared" ref="AC37:AC67" si="87">F37/F$69</f>
        <v>0.95362828083208917</v>
      </c>
      <c r="AD37" s="132">
        <f t="shared" ref="AD37:AD67" si="88">G37/G$69</f>
        <v>0.94295760162084841</v>
      </c>
      <c r="AE37" s="132">
        <f t="shared" ref="AE37:AE67" si="89">H37/H$69</f>
        <v>1.0443334339485939</v>
      </c>
      <c r="AF37" s="132">
        <f t="shared" ref="AF37:AF67" si="90">I37/I$69</f>
        <v>0.91148755831788708</v>
      </c>
      <c r="AG37" s="132">
        <f t="shared" ref="AG37:AG67" si="91">J37/J$69</f>
        <v>0.91467104977578573</v>
      </c>
      <c r="AH37" s="132">
        <f t="shared" ref="AH37:AH67" si="92">K37/K$69</f>
        <v>0.77529219817801143</v>
      </c>
      <c r="AI37" s="132">
        <f t="shared" ref="AI37:AI67" si="93">L37/L$69</f>
        <v>1.0076666364054829</v>
      </c>
      <c r="AJ37" s="132">
        <f t="shared" ref="AJ37:AJ67" si="94">M37/M$69</f>
        <v>1.0007597298798621</v>
      </c>
      <c r="AK37" s="132">
        <f t="shared" ref="AK37:AK67" si="95">N37/N$69</f>
        <v>0.81902568854707647</v>
      </c>
      <c r="AL37" s="132">
        <f t="shared" ref="AL37:AL67" si="96">O37/O$69</f>
        <v>0.98323183137228576</v>
      </c>
      <c r="AM37" s="132">
        <f t="shared" ref="AM37:AM67" si="97">P37/P$69</f>
        <v>1.3510695304083586</v>
      </c>
      <c r="AN37" s="132">
        <f t="shared" ref="AN37:AN67" si="98">Q37/Q$69</f>
        <v>1.0190967535035438</v>
      </c>
      <c r="AO37" s="132">
        <f t="shared" ref="AO37:AO67" si="99">R37/R$69</f>
        <v>1.1386092834936523</v>
      </c>
      <c r="AP37" s="132">
        <f t="shared" ref="AP37:AP67" si="100">S37/S$69</f>
        <v>0.54985404161044704</v>
      </c>
      <c r="AQ37" s="132">
        <f t="shared" ref="AQ37:AQ67" si="101">T37/T$69</f>
        <v>0.95224959077174498</v>
      </c>
      <c r="AR37" s="132">
        <f t="shared" ref="AR37:AR67" si="102">U37/U$69</f>
        <v>0.78299441493048916</v>
      </c>
      <c r="AS37" s="132">
        <f t="shared" ref="AS37:AS67" si="103">V37/V$69</f>
        <v>0.88288694791085132</v>
      </c>
      <c r="AT37" s="132">
        <f t="shared" ref="AT37:AT67" si="104">W37/W$69</f>
        <v>0.94934157281383591</v>
      </c>
      <c r="AX37" s="132">
        <f>'Gross Output over VA'!B18</f>
        <v>3.1116240364857375</v>
      </c>
      <c r="AY37" s="132">
        <f>'Gross Output over VA'!C18</f>
        <v>3.4424657244123358</v>
      </c>
      <c r="AZ37" s="132">
        <f>'Gross Output over VA'!D18</f>
        <v>3.1845320488372391</v>
      </c>
      <c r="BA37" s="132">
        <f>'Gross Output over VA'!B18</f>
        <v>3.1116240364857375</v>
      </c>
      <c r="BB37" s="132">
        <f>'Gross Output over VA'!C18</f>
        <v>3.4424657244123358</v>
      </c>
      <c r="BC37" s="132">
        <f>'Gross Output over VA'!D18</f>
        <v>3.1845320488372391</v>
      </c>
      <c r="BD37" s="132">
        <f>'Gross Output over VA'!E18</f>
        <v>2.946156133382273</v>
      </c>
      <c r="BE37" s="132">
        <f>'Gross Output over VA'!F18</f>
        <v>2.732306063798569</v>
      </c>
      <c r="BF37" s="132">
        <f>'Gross Output over VA'!G18</f>
        <v>1.8285662349945719</v>
      </c>
      <c r="BG37" s="132">
        <f>'Gross Output over VA'!H18</f>
        <v>12.227224928895341</v>
      </c>
      <c r="BH37" s="132">
        <f>'Gross Output over VA'!I18</f>
        <v>3.5180815611782954</v>
      </c>
      <c r="BI37" s="132">
        <f>'Gross Output over VA'!J18</f>
        <v>3.2383530692511324</v>
      </c>
      <c r="BJ37" s="132">
        <f>'Gross Output over VA'!K18</f>
        <v>2.4705241903466719</v>
      </c>
      <c r="BK37" s="132">
        <f>'Gross Output over VA'!L18</f>
        <v>2.9063226871123833</v>
      </c>
      <c r="BL37" s="132">
        <f>'Gross Output over VA'!M18</f>
        <v>2.3280055886944528</v>
      </c>
      <c r="BM37" s="132">
        <f>'Gross Output over VA'!N18</f>
        <v>1.8890848184949678</v>
      </c>
      <c r="BN37" s="132">
        <f>'Gross Output over VA'!O18</f>
        <v>15.321992502198079</v>
      </c>
      <c r="BO37" s="132">
        <f>'Gross Output over VA'!P18</f>
        <v>2.29536584750067</v>
      </c>
      <c r="BP37" s="132">
        <f>'Gross Output over VA'!Q18</f>
        <v>3.139810860186298</v>
      </c>
      <c r="BQ37" s="132">
        <f>'Gross Output over VA'!R18</f>
        <v>2.1441218643018902</v>
      </c>
      <c r="BR37" s="132">
        <f>'Gross Output over VA'!S18</f>
        <v>2.5922855447032025</v>
      </c>
      <c r="BS37" s="132">
        <f t="shared" si="73"/>
        <v>3.8597831197385442</v>
      </c>
      <c r="BU37">
        <f t="shared" si="82"/>
        <v>11731483.441201314</v>
      </c>
      <c r="BV37" s="132">
        <f t="shared" si="83"/>
        <v>0.66649550593932616</v>
      </c>
      <c r="BW37" s="132">
        <f t="shared" si="76"/>
        <v>0.86504660456960714</v>
      </c>
      <c r="CA37" s="308">
        <f t="shared" si="77"/>
        <v>1.0649074294246474</v>
      </c>
      <c r="CB37" s="308">
        <f t="shared" si="78"/>
        <v>1.3833379865709403</v>
      </c>
      <c r="CC37" s="52">
        <f>BEA_Output_Data!X18</f>
        <v>981227.57804670488</v>
      </c>
      <c r="CD37" s="52">
        <f>BEA_Output_Data!AW18</f>
        <v>709318.75475999992</v>
      </c>
      <c r="CE37" s="52">
        <f t="shared" si="79"/>
        <v>709318.75475999992</v>
      </c>
      <c r="CF37" s="132">
        <f t="shared" ref="CF37:CF67" si="105">CE37/CE$69</f>
        <v>0.88436478898041426</v>
      </c>
      <c r="CG37" s="19">
        <f t="shared" si="80"/>
        <v>1.3833379865709403</v>
      </c>
      <c r="CH37" s="570">
        <f t="shared" si="81"/>
        <v>1.0649074294246474</v>
      </c>
      <c r="CI37" s="19">
        <f>'NAICS Sector VA over Manufac VA'!B18</f>
        <v>0.21304320939762883</v>
      </c>
      <c r="CJ37" s="19">
        <f>'NAICS Sector VA over Manufac VA'!C18</f>
        <v>2.6080736954797394E-2</v>
      </c>
      <c r="CK37" s="19">
        <f>'NAICS Sector VA over Manufac VA'!D18</f>
        <v>3.5580064041221104E-2</v>
      </c>
      <c r="CL37" s="19">
        <v>0</v>
      </c>
      <c r="CM37" s="19">
        <v>0</v>
      </c>
      <c r="CN37" s="19">
        <v>0</v>
      </c>
      <c r="CO37" s="19">
        <f>'NAICS Sector VA over Manufac VA'!E18</f>
        <v>3.3709098694408815E-2</v>
      </c>
      <c r="CP37" s="19">
        <f>'NAICS Sector VA over Manufac VA'!F18</f>
        <v>6.5234483692252418E-2</v>
      </c>
      <c r="CQ37" s="19">
        <f>'NAICS Sector VA over Manufac VA'!G18</f>
        <v>4.659972099734476E-2</v>
      </c>
      <c r="CR37" s="19">
        <f>'NAICS Sector VA over Manufac VA'!H18</f>
        <v>3.7689855866063444E-2</v>
      </c>
      <c r="CS37" s="19">
        <f>'NAICS Sector VA over Manufac VA'!I18</f>
        <v>0.15863985307715933</v>
      </c>
      <c r="CT37" s="19">
        <f>'NAICS Sector VA over Manufac VA'!J18</f>
        <v>3.607285989309205E-2</v>
      </c>
      <c r="CU37" s="19">
        <f>'NAICS Sector VA over Manufac VA'!K18</f>
        <v>4.2538404768684313E-2</v>
      </c>
      <c r="CV37" s="19">
        <f>'NAICS Sector VA over Manufac VA'!L18</f>
        <v>0.10111135451968521</v>
      </c>
      <c r="CW37" s="19">
        <f>'NAICS Sector VA over Manufac VA'!M18</f>
        <v>0.1277762560087197</v>
      </c>
      <c r="CX37" s="19">
        <f>'NAICS Sector VA over Manufac VA'!N18</f>
        <v>0.17975993556400804</v>
      </c>
      <c r="CY37" s="19">
        <f>'NAICS Sector VA over Manufac VA'!O18</f>
        <v>2.4596904963979501E-3</v>
      </c>
      <c r="CZ37" s="19">
        <f>'NAICS Sector VA over Manufac VA'!P18</f>
        <v>5.1961881104456147E-2</v>
      </c>
      <c r="DA37" s="19">
        <f>'NAICS Sector VA over Manufac VA'!Q18</f>
        <v>0.15858066068584958</v>
      </c>
      <c r="DB37" s="19">
        <f>'NAICS Sector VA over Manufac VA'!R18</f>
        <v>3.0912693021093243E-2</v>
      </c>
      <c r="DC37" s="19">
        <f>'NAICS Sector VA over Manufac VA'!S18</f>
        <v>3.5587227788078067E-2</v>
      </c>
      <c r="DF37" s="19">
        <f t="shared" si="29"/>
        <v>2.4331692848995633E-2</v>
      </c>
      <c r="DG37" s="19">
        <f t="shared" si="30"/>
        <v>-1.8831829556470159E-2</v>
      </c>
      <c r="DH37" s="19">
        <f t="shared" si="31"/>
        <v>-6.6134911504372321E-3</v>
      </c>
      <c r="DI37" s="19">
        <f t="shared" si="32"/>
        <v>2.4331692848995633E-2</v>
      </c>
      <c r="DJ37" s="19">
        <f t="shared" si="33"/>
        <v>-1.8831829556470159E-2</v>
      </c>
      <c r="DK37" s="19">
        <f t="shared" si="34"/>
        <v>-6.6134911504372321E-3</v>
      </c>
      <c r="DL37" s="19">
        <f t="shared" si="35"/>
        <v>4.1941315507524272E-2</v>
      </c>
      <c r="DM37" s="19">
        <f t="shared" si="36"/>
        <v>2.3084851256985495E-2</v>
      </c>
      <c r="DN37" s="19">
        <f t="shared" si="37"/>
        <v>-1.8286248545450329E-2</v>
      </c>
      <c r="DO37" s="19">
        <f t="shared" si="38"/>
        <v>-0.84873064411559185</v>
      </c>
      <c r="DP37" s="19">
        <f t="shared" si="39"/>
        <v>2.9377332895590282E-2</v>
      </c>
      <c r="DQ37" s="19">
        <f t="shared" si="40"/>
        <v>-5.9260400074203828E-2</v>
      </c>
      <c r="DR37" s="19">
        <f t="shared" si="41"/>
        <v>2.956926947834141E-2</v>
      </c>
      <c r="DS37" s="19">
        <f t="shared" si="42"/>
        <v>-4.982478338980742E-2</v>
      </c>
      <c r="DT37" s="19">
        <f t="shared" si="43"/>
        <v>-3.4747384723956096E-2</v>
      </c>
      <c r="DU37" s="19">
        <f t="shared" si="44"/>
        <v>2.6154453408921429E-2</v>
      </c>
      <c r="DV37" s="19">
        <f t="shared" si="45"/>
        <v>-0.16234228125740879</v>
      </c>
      <c r="DW37" s="19">
        <f t="shared" si="46"/>
        <v>-2.5009650994488368E-2</v>
      </c>
      <c r="DX37" s="19">
        <f t="shared" si="47"/>
        <v>-1.9728876261187342E-2</v>
      </c>
      <c r="DY37" s="19">
        <f t="shared" si="48"/>
        <v>4.3104213835086797E-3</v>
      </c>
      <c r="DZ37" s="19">
        <f t="shared" si="49"/>
        <v>-8.5273410528204821E-2</v>
      </c>
      <c r="EA37" s="19"/>
      <c r="EB37" s="19"/>
      <c r="EC37" s="19">
        <f t="shared" si="50"/>
        <v>-5.2344545637119981E-2</v>
      </c>
      <c r="ED37" s="19">
        <f t="shared" si="51"/>
        <v>-5.1257309487533591E-2</v>
      </c>
      <c r="EE37" s="19">
        <f t="shared" si="52"/>
        <v>-3.8435873118652146E-2</v>
      </c>
      <c r="EF37" s="308">
        <v>0</v>
      </c>
      <c r="EG37" s="308">
        <v>0</v>
      </c>
      <c r="EH37" s="308">
        <v>0</v>
      </c>
      <c r="EI37" s="19">
        <f t="shared" si="56"/>
        <v>-0.10807293607663283</v>
      </c>
      <c r="EJ37" s="19">
        <f t="shared" si="57"/>
        <v>-5.1954537678850408E-2</v>
      </c>
      <c r="EK37" s="19">
        <f t="shared" si="58"/>
        <v>-5.104676957104654E-3</v>
      </c>
      <c r="EL37" s="19">
        <f t="shared" si="59"/>
        <v>0.55098909027224563</v>
      </c>
      <c r="EM37" s="19">
        <f t="shared" si="60"/>
        <v>1.8490282133964798E-2</v>
      </c>
      <c r="EN37" s="19">
        <f t="shared" si="61"/>
        <v>5.7901447214855725E-2</v>
      </c>
      <c r="EO37" s="19">
        <f t="shared" si="62"/>
        <v>-0.11995307056980332</v>
      </c>
      <c r="EP37" s="19">
        <f t="shared" si="63"/>
        <v>-9.922126075095938E-3</v>
      </c>
      <c r="EQ37" s="19">
        <f t="shared" si="64"/>
        <v>-2.2578316876418203E-2</v>
      </c>
      <c r="ER37" s="19">
        <f t="shared" si="65"/>
        <v>-7.2962882700945447E-2</v>
      </c>
      <c r="ES37" s="19">
        <f t="shared" si="66"/>
        <v>0.1401697795723979</v>
      </c>
      <c r="ET37" s="19">
        <f t="shared" si="67"/>
        <v>-3.0932427989657986E-2</v>
      </c>
      <c r="EU37" s="19">
        <f t="shared" si="68"/>
        <v>-5.7186690093472665E-2</v>
      </c>
      <c r="EV37" s="19">
        <f t="shared" si="69"/>
        <v>-5.5600157942429319E-2</v>
      </c>
      <c r="EW37" s="19">
        <f t="shared" si="70"/>
        <v>9.2606974065796016E-2</v>
      </c>
      <c r="GL37" s="3"/>
      <c r="GM37" s="3"/>
      <c r="GN37" s="8"/>
      <c r="GO37" s="3"/>
      <c r="HJ37" s="17"/>
    </row>
    <row r="38" spans="1:218" x14ac:dyDescent="0.2">
      <c r="A38" t="s">
        <v>17</v>
      </c>
      <c r="B38" s="1">
        <f t="shared" si="71"/>
        <v>1982</v>
      </c>
      <c r="C38" s="52">
        <f>'Manufacturing Gross Output'!B19</f>
        <v>479122.82132902631</v>
      </c>
      <c r="D38" s="52">
        <f>'Manufacturing Gross Output'!C19</f>
        <v>60033.489877669999</v>
      </c>
      <c r="E38" s="52">
        <f>'Manufacturing Gross Output'!D19</f>
        <v>80761.659051120208</v>
      </c>
      <c r="F38" s="52">
        <f>'Manufacturing Gross Output'!B19</f>
        <v>479122.82132902631</v>
      </c>
      <c r="G38" s="52">
        <f>'Manufacturing Gross Output'!C19</f>
        <v>60033.489877669999</v>
      </c>
      <c r="H38" s="52">
        <f>'Manufacturing Gross Output'!D19</f>
        <v>80761.659051120208</v>
      </c>
      <c r="I38" s="52">
        <f>'Manufacturing Gross Output'!E19</f>
        <v>64471.772697220367</v>
      </c>
      <c r="J38" s="52">
        <f>'Manufacturing Gross Output'!F19</f>
        <v>124795.63264371669</v>
      </c>
      <c r="K38" s="52">
        <f>'Manufacturing Gross Output'!G19</f>
        <v>65357.270487860464</v>
      </c>
      <c r="L38" s="52">
        <f>'Manufacturing Gross Output'!H19</f>
        <v>312240.20392652223</v>
      </c>
      <c r="M38" s="52">
        <f>'Manufacturing Gross Output'!I19</f>
        <v>375764.85727059044</v>
      </c>
      <c r="N38" s="52">
        <f>'Manufacturing Gross Output'!J19</f>
        <v>83040.867905594423</v>
      </c>
      <c r="O38" s="52">
        <f>'Manufacturing Gross Output'!K19</f>
        <v>66919.328583430528</v>
      </c>
      <c r="P38" s="52">
        <f>'Manufacturing Gross Output'!L19</f>
        <v>151336.4337544688</v>
      </c>
      <c r="Q38" s="52">
        <f>'Manufacturing Gross Output'!M19</f>
        <v>192814.4304306666</v>
      </c>
      <c r="R38" s="52">
        <f>'Manufacturing Gross Output'!N19</f>
        <v>214490.77321915035</v>
      </c>
      <c r="S38" s="52">
        <f>'Manufacturing Gross Output'!O19</f>
        <v>31394.56837845152</v>
      </c>
      <c r="T38" s="52">
        <f>'Manufacturing Gross Output'!P19</f>
        <v>77850.51615530932</v>
      </c>
      <c r="U38" s="52">
        <f>'Manufacturing Gross Output'!Q19</f>
        <v>317153.90739565407</v>
      </c>
      <c r="V38" s="52">
        <f>'Manufacturing Gross Output'!R19</f>
        <v>45014.35423500539</v>
      </c>
      <c r="W38" s="52">
        <f>'Manufacturing Gross Output'!S19</f>
        <v>66031.573573234302</v>
      </c>
      <c r="X38" s="52">
        <f t="shared" si="72"/>
        <v>2808594.4609146924</v>
      </c>
      <c r="Z38" s="132">
        <f t="shared" si="84"/>
        <v>0.97169445167142687</v>
      </c>
      <c r="AA38" s="132">
        <f t="shared" si="85"/>
        <v>0.88890393707263926</v>
      </c>
      <c r="AB38" s="132">
        <f t="shared" si="86"/>
        <v>1.0494231044155304</v>
      </c>
      <c r="AC38" s="132">
        <f t="shared" si="87"/>
        <v>0.97169445167142687</v>
      </c>
      <c r="AD38" s="132">
        <f t="shared" si="88"/>
        <v>0.88890393707263926</v>
      </c>
      <c r="AE38" s="132">
        <f t="shared" si="89"/>
        <v>1.0494231044155304</v>
      </c>
      <c r="AF38" s="132">
        <f t="shared" si="90"/>
        <v>0.83421119585447978</v>
      </c>
      <c r="AG38" s="132">
        <f t="shared" si="91"/>
        <v>0.90285145464329186</v>
      </c>
      <c r="AH38" s="132">
        <f t="shared" si="92"/>
        <v>0.83834709649348937</v>
      </c>
      <c r="AI38" s="132">
        <f t="shared" si="93"/>
        <v>0.96252469387783368</v>
      </c>
      <c r="AJ38" s="132">
        <f t="shared" si="94"/>
        <v>0.94991848000584045</v>
      </c>
      <c r="AK38" s="132">
        <f t="shared" si="95"/>
        <v>0.82081103813029921</v>
      </c>
      <c r="AL38" s="132">
        <f t="shared" si="96"/>
        <v>0.88266468686258392</v>
      </c>
      <c r="AM38" s="132">
        <f t="shared" si="97"/>
        <v>0.9809254264416204</v>
      </c>
      <c r="AN38" s="132">
        <f t="shared" si="98"/>
        <v>0.93127797464067552</v>
      </c>
      <c r="AO38" s="132">
        <f t="shared" si="99"/>
        <v>1.0139056208750268</v>
      </c>
      <c r="AP38" s="132">
        <f t="shared" si="100"/>
        <v>0.64575055283459115</v>
      </c>
      <c r="AQ38" s="132">
        <f t="shared" si="101"/>
        <v>0.87626217994227162</v>
      </c>
      <c r="AR38" s="132">
        <f t="shared" si="102"/>
        <v>0.70312667998596723</v>
      </c>
      <c r="AS38" s="132">
        <f t="shared" si="103"/>
        <v>0.84533406648070375</v>
      </c>
      <c r="AT38" s="132">
        <f t="shared" si="104"/>
        <v>0.9579783785013497</v>
      </c>
      <c r="AX38" s="132">
        <f>'Gross Output over VA'!B19</f>
        <v>3.0796964315557407</v>
      </c>
      <c r="AY38" s="132">
        <f>'Gross Output over VA'!C19</f>
        <v>3.5026603832901513</v>
      </c>
      <c r="AZ38" s="132">
        <f>'Gross Output over VA'!D19</f>
        <v>3.4824207755423999</v>
      </c>
      <c r="BA38" s="132">
        <f>'Gross Output over VA'!B19</f>
        <v>3.0796964315557407</v>
      </c>
      <c r="BB38" s="132">
        <f>'Gross Output over VA'!C19</f>
        <v>3.5026603832901513</v>
      </c>
      <c r="BC38" s="132">
        <f>'Gross Output over VA'!D19</f>
        <v>3.4824207755423999</v>
      </c>
      <c r="BD38" s="132">
        <f>'Gross Output over VA'!E19</f>
        <v>2.8849395344764206</v>
      </c>
      <c r="BE38" s="132">
        <f>'Gross Output over VA'!F19</f>
        <v>2.6549255804298184</v>
      </c>
      <c r="BF38" s="132">
        <f>'Gross Output over VA'!G19</f>
        <v>2.0099228996637564</v>
      </c>
      <c r="BG38" s="132">
        <f>'Gross Output over VA'!H19</f>
        <v>14.89461444296877</v>
      </c>
      <c r="BH38" s="132">
        <f>'Gross Output over VA'!I19</f>
        <v>3.4370976864318834</v>
      </c>
      <c r="BI38" s="132">
        <f>'Gross Output over VA'!J19</f>
        <v>3.4511578606948858</v>
      </c>
      <c r="BJ38" s="132">
        <f>'Gross Output over VA'!K19</f>
        <v>2.7127357289831497</v>
      </c>
      <c r="BK38" s="132">
        <f>'Gross Output over VA'!L19</f>
        <v>3.0082249271348735</v>
      </c>
      <c r="BL38" s="132">
        <f>'Gross Output over VA'!M19</f>
        <v>2.4341640392240627</v>
      </c>
      <c r="BM38" s="132">
        <f>'Gross Output over VA'!N19</f>
        <v>2.0213230199616032</v>
      </c>
      <c r="BN38" s="132">
        <f>'Gross Output over VA'!O19</f>
        <v>16.678837087598339</v>
      </c>
      <c r="BO38" s="132">
        <f>'Gross Output over VA'!P19</f>
        <v>2.4277776324197227</v>
      </c>
      <c r="BP38" s="132">
        <f>'Gross Output over VA'!Q19</f>
        <v>2.7642897191362987</v>
      </c>
      <c r="BQ38" s="132">
        <f>'Gross Output over VA'!R19</f>
        <v>2.2705375908552465</v>
      </c>
      <c r="BR38" s="132">
        <f>'Gross Output over VA'!S19</f>
        <v>2.7111034734654513</v>
      </c>
      <c r="BS38" s="132">
        <f t="shared" si="73"/>
        <v>4.1186288763914698</v>
      </c>
      <c r="BU38">
        <f t="shared" si="82"/>
        <v>11158238.70571666</v>
      </c>
      <c r="BV38" s="132">
        <f t="shared" si="83"/>
        <v>0.6339280099428628</v>
      </c>
      <c r="BW38" s="132">
        <f t="shared" si="76"/>
        <v>0.8227771495169881</v>
      </c>
      <c r="CA38" s="308">
        <f t="shared" si="77"/>
        <v>1.0595237483673197</v>
      </c>
      <c r="CB38" s="308">
        <f t="shared" si="78"/>
        <v>1.3763444674082392</v>
      </c>
      <c r="CC38" s="52">
        <f>BEA_Output_Data!X19</f>
        <v>905291.63063548156</v>
      </c>
      <c r="CD38" s="52">
        <f>BEA_Output_Data!AW19</f>
        <v>657750.76811999991</v>
      </c>
      <c r="CE38" s="52">
        <f t="shared" si="79"/>
        <v>657750.76811999991</v>
      </c>
      <c r="CF38" s="132">
        <f t="shared" si="105"/>
        <v>0.82007082901250261</v>
      </c>
      <c r="CG38" s="19">
        <f t="shared" si="80"/>
        <v>1.3763444674082392</v>
      </c>
      <c r="CH38" s="570">
        <f t="shared" si="81"/>
        <v>1.0595237483673197</v>
      </c>
      <c r="CI38" s="19">
        <f>'NAICS Sector VA over Manufac VA'!B19</f>
        <v>0.23652529003450284</v>
      </c>
      <c r="CJ38" s="19">
        <f>'NAICS Sector VA over Manufac VA'!C19</f>
        <v>2.6057586993000811E-2</v>
      </c>
      <c r="CK38" s="19">
        <f>'NAICS Sector VA over Manufac VA'!D19</f>
        <v>3.5258401820321396E-2</v>
      </c>
      <c r="CL38" s="19">
        <v>0</v>
      </c>
      <c r="CM38" s="19">
        <v>0</v>
      </c>
      <c r="CN38" s="19">
        <v>0</v>
      </c>
      <c r="CO38" s="19">
        <f>'NAICS Sector VA over Manufac VA'!E19</f>
        <v>3.397594402493026E-2</v>
      </c>
      <c r="CP38" s="19">
        <f>'NAICS Sector VA over Manufac VA'!F19</f>
        <v>7.1463728509739061E-2</v>
      </c>
      <c r="CQ38" s="19">
        <f>'NAICS Sector VA over Manufac VA'!G19</f>
        <v>4.9437117911609263E-2</v>
      </c>
      <c r="CR38" s="19">
        <f>'NAICS Sector VA over Manufac VA'!H19</f>
        <v>3.1871183609435881E-2</v>
      </c>
      <c r="CS38" s="19">
        <f>'NAICS Sector VA over Manufac VA'!I19</f>
        <v>0.16621220909019838</v>
      </c>
      <c r="CT38" s="19">
        <f>'NAICS Sector VA over Manufac VA'!J19</f>
        <v>3.6581852194219229E-2</v>
      </c>
      <c r="CU38" s="19">
        <f>'NAICS Sector VA over Manufac VA'!K19</f>
        <v>3.7504443317502099E-2</v>
      </c>
      <c r="CV38" s="19">
        <f>'NAICS Sector VA over Manufac VA'!L19</f>
        <v>7.6484217181213385E-2</v>
      </c>
      <c r="CW38" s="19">
        <f>'NAICS Sector VA over Manufac VA'!M19</f>
        <v>0.12042823677181722</v>
      </c>
      <c r="CX38" s="19">
        <f>'NAICS Sector VA over Manufac VA'!N19</f>
        <v>0.16132866085933717</v>
      </c>
      <c r="CY38" s="19">
        <f>'NAICS Sector VA over Manufac VA'!O19</f>
        <v>2.861721629577168E-3</v>
      </c>
      <c r="CZ38" s="19">
        <f>'NAICS Sector VA over Manufac VA'!P19</f>
        <v>4.8751864131840565E-2</v>
      </c>
      <c r="DA38" s="19">
        <f>'NAICS Sector VA over Manufac VA'!Q19</f>
        <v>0.17443159174623654</v>
      </c>
      <c r="DB38" s="19">
        <f>'NAICS Sector VA over Manufac VA'!R19</f>
        <v>3.0141229506528006E-2</v>
      </c>
      <c r="DC38" s="19">
        <f>'NAICS Sector VA over Manufac VA'!S19</f>
        <v>3.7029188076229659E-2</v>
      </c>
      <c r="DF38" s="19">
        <f t="shared" ref="DF38:DF66" si="106">LN(AX38/AX37)</f>
        <v>-1.031375717521215E-2</v>
      </c>
      <c r="DG38" s="19">
        <f t="shared" si="30"/>
        <v>1.7334794296528427E-2</v>
      </c>
      <c r="DH38" s="19">
        <f t="shared" si="31"/>
        <v>8.9422322319387487E-2</v>
      </c>
      <c r="DI38" s="19">
        <f t="shared" si="32"/>
        <v>-1.031375717521215E-2</v>
      </c>
      <c r="DJ38" s="19">
        <f t="shared" si="33"/>
        <v>1.7334794296528427E-2</v>
      </c>
      <c r="DK38" s="19">
        <f t="shared" si="34"/>
        <v>8.9422322319387487E-2</v>
      </c>
      <c r="DL38" s="19">
        <f t="shared" si="35"/>
        <v>-2.0997373915215296E-2</v>
      </c>
      <c r="DM38" s="19">
        <f t="shared" si="36"/>
        <v>-2.8729340311468468E-2</v>
      </c>
      <c r="DN38" s="19">
        <f t="shared" si="37"/>
        <v>9.4564181330161229E-2</v>
      </c>
      <c r="DO38" s="19">
        <f t="shared" si="38"/>
        <v>0.1973346837582553</v>
      </c>
      <c r="DP38" s="19">
        <f t="shared" si="39"/>
        <v>-2.3288410539614203E-2</v>
      </c>
      <c r="DQ38" s="19">
        <f t="shared" si="40"/>
        <v>6.3644897923455401E-2</v>
      </c>
      <c r="DR38" s="19">
        <f t="shared" si="41"/>
        <v>9.3527268848604475E-2</v>
      </c>
      <c r="DS38" s="19">
        <f t="shared" si="42"/>
        <v>3.4461578940037062E-2</v>
      </c>
      <c r="DT38" s="19">
        <f t="shared" si="43"/>
        <v>4.459145670153461E-2</v>
      </c>
      <c r="DU38" s="19">
        <f t="shared" si="44"/>
        <v>6.7659768618014246E-2</v>
      </c>
      <c r="DV38" s="19">
        <f t="shared" si="45"/>
        <v>8.4851460785460839E-2</v>
      </c>
      <c r="DW38" s="19">
        <f t="shared" si="46"/>
        <v>5.6084042848844905E-2</v>
      </c>
      <c r="DX38" s="19">
        <f t="shared" si="47"/>
        <v>-0.12737884329388036</v>
      </c>
      <c r="DY38" s="19">
        <f t="shared" si="48"/>
        <v>5.7286546333914938E-2</v>
      </c>
      <c r="DZ38" s="19">
        <f t="shared" si="49"/>
        <v>4.4815801520604999E-2</v>
      </c>
      <c r="EA38" s="19"/>
      <c r="EB38" s="19"/>
      <c r="EC38" s="19">
        <f t="shared" ref="EC38:EC66" si="107">LN(CI38/CI37)</f>
        <v>0.10456013066402561</v>
      </c>
      <c r="ED38" s="19">
        <f t="shared" ref="ED38:ED66" si="108">LN(CJ38/CJ37)</f>
        <v>-8.880210012529356E-4</v>
      </c>
      <c r="EE38" s="19">
        <f t="shared" ref="EE38:EE66" si="109">LN(CK38/CK37)</f>
        <v>-9.0816317877574684E-3</v>
      </c>
      <c r="EF38" s="308">
        <v>0</v>
      </c>
      <c r="EG38" s="308">
        <v>0</v>
      </c>
      <c r="EH38" s="308">
        <v>0</v>
      </c>
      <c r="EI38" s="19">
        <f t="shared" ref="EI38:EI66" si="110">LN(CO38/CO37)</f>
        <v>7.8849536717635425E-3</v>
      </c>
      <c r="EJ38" s="19">
        <f t="shared" ref="EJ38:EJ66" si="111">LN(CP38/CP37)</f>
        <v>9.1201807308430652E-2</v>
      </c>
      <c r="EK38" s="19">
        <f t="shared" ref="EK38:EK66" si="112">LN(CQ38/CQ37)</f>
        <v>5.9106962849903702E-2</v>
      </c>
      <c r="EL38" s="19">
        <f t="shared" ref="EL38:EL66" si="113">LN(CR38/CR37)</f>
        <v>-0.1676887166656725</v>
      </c>
      <c r="EM38" s="19">
        <f t="shared" ref="EM38:EM66" si="114">LN(CS38/CS37)</f>
        <v>4.6628781881943186E-2</v>
      </c>
      <c r="EN38" s="19">
        <f t="shared" ref="EN38:EN66" si="115">LN(CT38/CT37)</f>
        <v>1.4011496671785983E-2</v>
      </c>
      <c r="EO38" s="19">
        <f t="shared" ref="EO38:EO66" si="116">LN(CU38/CU37)</f>
        <v>-0.12594789508429863</v>
      </c>
      <c r="EP38" s="19">
        <f t="shared" ref="EP38:EP66" si="117">LN(CV38/CV37)</f>
        <v>-0.27913802131863802</v>
      </c>
      <c r="EQ38" s="19">
        <f t="shared" ref="EQ38:EQ66" si="118">LN(CW38/CW37)</f>
        <v>-5.9226704392207952E-2</v>
      </c>
      <c r="ER38" s="19">
        <f t="shared" ref="ER38:ER66" si="119">LN(CX38/CX37)</f>
        <v>-0.10817861340788781</v>
      </c>
      <c r="ES38" s="19">
        <f t="shared" ref="ES38:ES66" si="120">LN(CY38/CY37)</f>
        <v>0.15138788454850835</v>
      </c>
      <c r="ET38" s="19">
        <f t="shared" ref="ET38:ET66" si="121">LN(CZ38/CZ37)</f>
        <v>-6.3766958766557136E-2</v>
      </c>
      <c r="EU38" s="19">
        <f t="shared" ref="EU38:EU66" si="122">LN(DA38/DA37)</f>
        <v>9.5269276306259171E-2</v>
      </c>
      <c r="EV38" s="19">
        <f t="shared" ref="EV38:EV66" si="123">LN(DB38/DB37)</f>
        <v>-2.5272891390349411E-2</v>
      </c>
      <c r="EW38" s="19">
        <f t="shared" ref="EW38:EW66" si="124">LN(DC38/DC37)</f>
        <v>3.97196650905563E-2</v>
      </c>
      <c r="GL38" s="3"/>
      <c r="GM38" s="3"/>
      <c r="GN38" s="8"/>
      <c r="GO38" s="3"/>
      <c r="HJ38" s="17"/>
    </row>
    <row r="39" spans="1:218" x14ac:dyDescent="0.2">
      <c r="A39" t="s">
        <v>17</v>
      </c>
      <c r="B39" s="1">
        <f t="shared" si="71"/>
        <v>1983</v>
      </c>
      <c r="C39" s="52">
        <f>'Manufacturing Gross Output'!B20</f>
        <v>476918.67044281133</v>
      </c>
      <c r="D39" s="52">
        <f>'Manufacturing Gross Output'!C20</f>
        <v>67617.224693763797</v>
      </c>
      <c r="E39" s="52">
        <f>'Manufacturing Gross Output'!D20</f>
        <v>81306.951997710916</v>
      </c>
      <c r="F39" s="52">
        <f>'Manufacturing Gross Output'!B20</f>
        <v>476918.67044281133</v>
      </c>
      <c r="G39" s="52">
        <f>'Manufacturing Gross Output'!C20</f>
        <v>67617.224693763797</v>
      </c>
      <c r="H39" s="52">
        <f>'Manufacturing Gross Output'!D20</f>
        <v>81306.951997710916</v>
      </c>
      <c r="I39" s="52">
        <f>'Manufacturing Gross Output'!E20</f>
        <v>72842.223116498964</v>
      </c>
      <c r="J39" s="52">
        <f>'Manufacturing Gross Output'!F20</f>
        <v>133377.93846081407</v>
      </c>
      <c r="K39" s="52">
        <f>'Manufacturing Gross Output'!G20</f>
        <v>69704.186304197588</v>
      </c>
      <c r="L39" s="52">
        <f>'Manufacturing Gross Output'!H20</f>
        <v>280733.84772285738</v>
      </c>
      <c r="M39" s="52">
        <f>'Manufacturing Gross Output'!I20</f>
        <v>414955.86743979319</v>
      </c>
      <c r="N39" s="52">
        <f>'Manufacturing Gross Output'!J20</f>
        <v>89034.37704431545</v>
      </c>
      <c r="O39" s="52">
        <f>'Manufacturing Gross Output'!K20</f>
        <v>70605.315132525866</v>
      </c>
      <c r="P39" s="52">
        <f>'Manufacturing Gross Output'!L20</f>
        <v>153730.20340721068</v>
      </c>
      <c r="Q39" s="52">
        <f>'Manufacturing Gross Output'!M20</f>
        <v>191004.55868098428</v>
      </c>
      <c r="R39" s="52">
        <f>'Manufacturing Gross Output'!N20</f>
        <v>196012.32945861458</v>
      </c>
      <c r="S39" s="52">
        <f>'Manufacturing Gross Output'!O20</f>
        <v>33166.880231212337</v>
      </c>
      <c r="T39" s="52">
        <f>'Manufacturing Gross Output'!P20</f>
        <v>79394.443496657608</v>
      </c>
      <c r="U39" s="52">
        <f>'Manufacturing Gross Output'!Q20</f>
        <v>373019.60703361075</v>
      </c>
      <c r="V39" s="52">
        <f>'Manufacturing Gross Output'!R20</f>
        <v>48236.543783847992</v>
      </c>
      <c r="W39" s="52">
        <f>'Manufacturing Gross Output'!S20</f>
        <v>65329.319885629702</v>
      </c>
      <c r="X39" s="52">
        <f t="shared" si="72"/>
        <v>2896990.4883330571</v>
      </c>
      <c r="Z39" s="132">
        <f t="shared" si="84"/>
        <v>0.9672242801591604</v>
      </c>
      <c r="AA39" s="132">
        <f t="shared" si="85"/>
        <v>1.0011947892199518</v>
      </c>
      <c r="AB39" s="132">
        <f t="shared" si="86"/>
        <v>1.0565086821952649</v>
      </c>
      <c r="AC39" s="132">
        <f t="shared" si="87"/>
        <v>0.9672242801591604</v>
      </c>
      <c r="AD39" s="132">
        <f t="shared" si="88"/>
        <v>1.0011947892199518</v>
      </c>
      <c r="AE39" s="132">
        <f t="shared" si="89"/>
        <v>1.0565086821952649</v>
      </c>
      <c r="AF39" s="132">
        <f t="shared" si="90"/>
        <v>0.94251787274546717</v>
      </c>
      <c r="AG39" s="132">
        <f t="shared" si="91"/>
        <v>0.9649413461484021</v>
      </c>
      <c r="AH39" s="132">
        <f t="shared" si="92"/>
        <v>0.89410561006245393</v>
      </c>
      <c r="AI39" s="132">
        <f t="shared" si="93"/>
        <v>0.86540188432677767</v>
      </c>
      <c r="AJ39" s="132">
        <f t="shared" si="94"/>
        <v>1.048991781006456</v>
      </c>
      <c r="AK39" s="132">
        <f t="shared" si="95"/>
        <v>0.88005341579655683</v>
      </c>
      <c r="AL39" s="132">
        <f t="shared" si="96"/>
        <v>0.93128278019985788</v>
      </c>
      <c r="AM39" s="132">
        <f t="shared" si="97"/>
        <v>0.99644125074886181</v>
      </c>
      <c r="AN39" s="132">
        <f t="shared" si="98"/>
        <v>0.9225364416877796</v>
      </c>
      <c r="AO39" s="132">
        <f t="shared" si="99"/>
        <v>0.9265573507716417</v>
      </c>
      <c r="AP39" s="132">
        <f t="shared" si="100"/>
        <v>0.68220499122403988</v>
      </c>
      <c r="AQ39" s="132">
        <f t="shared" si="101"/>
        <v>0.89364016540229563</v>
      </c>
      <c r="AR39" s="132">
        <f t="shared" si="102"/>
        <v>0.82698031380712189</v>
      </c>
      <c r="AS39" s="132">
        <f t="shared" si="103"/>
        <v>0.90584424463575453</v>
      </c>
      <c r="AT39" s="132">
        <f t="shared" si="104"/>
        <v>0.94779016379521486</v>
      </c>
      <c r="AX39" s="132">
        <f>'Gross Output over VA'!B20</f>
        <v>3.02373296109291</v>
      </c>
      <c r="AY39" s="132">
        <f>'Gross Output over VA'!C20</f>
        <v>3.4596906476321609</v>
      </c>
      <c r="AZ39" s="132">
        <f>'Gross Output over VA'!D20</f>
        <v>3.2658798056722853</v>
      </c>
      <c r="BA39" s="132">
        <f>'Gross Output over VA'!B20</f>
        <v>3.02373296109291</v>
      </c>
      <c r="BB39" s="132">
        <f>'Gross Output over VA'!C20</f>
        <v>3.4596906476321609</v>
      </c>
      <c r="BC39" s="132">
        <f>'Gross Output over VA'!D20</f>
        <v>3.2658798056722853</v>
      </c>
      <c r="BD39" s="132">
        <f>'Gross Output over VA'!E20</f>
        <v>2.6387817435198078</v>
      </c>
      <c r="BE39" s="132">
        <f>'Gross Output over VA'!F20</f>
        <v>2.5612278136920663</v>
      </c>
      <c r="BF39" s="132">
        <f>'Gross Output over VA'!G20</f>
        <v>2.0740315867107846</v>
      </c>
      <c r="BG39" s="132">
        <f>'Gross Output over VA'!H20</f>
        <v>8.9123931055309811</v>
      </c>
      <c r="BH39" s="132">
        <f>'Gross Output over VA'!I20</f>
        <v>3.3920628630108327</v>
      </c>
      <c r="BI39" s="132">
        <f>'Gross Output over VA'!J20</f>
        <v>3.31382788142417</v>
      </c>
      <c r="BJ39" s="132">
        <f>'Gross Output over VA'!K20</f>
        <v>2.3920058924467367</v>
      </c>
      <c r="BK39" s="132">
        <f>'Gross Output over VA'!L20</f>
        <v>3.5299794808190179</v>
      </c>
      <c r="BL39" s="132">
        <f>'Gross Output over VA'!M20</f>
        <v>2.2950431955869623</v>
      </c>
      <c r="BM39" s="132">
        <f>'Gross Output over VA'!N20</f>
        <v>2.053681473170708</v>
      </c>
      <c r="BN39" s="132">
        <f>'Gross Output over VA'!O20</f>
        <v>13.992674114945435</v>
      </c>
      <c r="BO39" s="132">
        <f>'Gross Output over VA'!P20</f>
        <v>2.302554806642461</v>
      </c>
      <c r="BP39" s="132">
        <f>'Gross Output over VA'!Q20</f>
        <v>2.9023630072220379</v>
      </c>
      <c r="BQ39" s="132">
        <f>'Gross Output over VA'!R20</f>
        <v>2.1335496106707739</v>
      </c>
      <c r="BR39" s="132">
        <f>'Gross Output over VA'!S20</f>
        <v>2.6590583140460953</v>
      </c>
      <c r="BS39" s="132">
        <f t="shared" si="73"/>
        <v>3.6500877008682653</v>
      </c>
      <c r="BU39">
        <f t="shared" si="82"/>
        <v>11491120.247212017</v>
      </c>
      <c r="BV39" s="132">
        <f t="shared" si="83"/>
        <v>0.65283985962741486</v>
      </c>
      <c r="BW39" s="132">
        <f t="shared" si="76"/>
        <v>0.84732289845297848</v>
      </c>
      <c r="CA39" s="308">
        <f t="shared" si="77"/>
        <v>1.0417241000621751</v>
      </c>
      <c r="CB39" s="308">
        <f t="shared" si="78"/>
        <v>1.353222335880419</v>
      </c>
      <c r="CC39" s="52">
        <f>BEA_Output_Data!X20</f>
        <v>960439.36615815607</v>
      </c>
      <c r="CD39" s="52">
        <f>BEA_Output_Data!AW20</f>
        <v>709742.47223999992</v>
      </c>
      <c r="CE39" s="52">
        <f t="shared" si="79"/>
        <v>709742.47223999992</v>
      </c>
      <c r="CF39" s="132">
        <f t="shared" si="105"/>
        <v>0.88489307167035147</v>
      </c>
      <c r="CG39" s="19">
        <f t="shared" si="80"/>
        <v>1.353222335880419</v>
      </c>
      <c r="CH39" s="570">
        <f t="shared" si="81"/>
        <v>1.0417241000621751</v>
      </c>
      <c r="CI39" s="19">
        <f>'NAICS Sector VA over Manufac VA'!B20</f>
        <v>0.22222867429957768</v>
      </c>
      <c r="CJ39" s="19">
        <f>'NAICS Sector VA over Manufac VA'!C20</f>
        <v>2.7537168303197E-2</v>
      </c>
      <c r="CK39" s="19">
        <f>'NAICS Sector VA over Manufac VA'!D20</f>
        <v>3.50773429148558E-2</v>
      </c>
      <c r="CL39" s="19">
        <v>0</v>
      </c>
      <c r="CM39" s="19">
        <v>0</v>
      </c>
      <c r="CN39" s="19">
        <v>0</v>
      </c>
      <c r="CO39" s="19">
        <f>'NAICS Sector VA over Manufac VA'!E20</f>
        <v>3.8893670098223358E-2</v>
      </c>
      <c r="CP39" s="19">
        <f>'NAICS Sector VA over Manufac VA'!F20</f>
        <v>7.3372783702298341E-2</v>
      </c>
      <c r="CQ39" s="19">
        <f>'NAICS Sector VA over Manufac VA'!G20</f>
        <v>4.7352476869434702E-2</v>
      </c>
      <c r="CR39" s="19">
        <f>'NAICS Sector VA over Manufac VA'!H20</f>
        <v>4.4381262178922416E-2</v>
      </c>
      <c r="CS39" s="19">
        <f>'NAICS Sector VA over Manufac VA'!I20</f>
        <v>0.17236029261981878</v>
      </c>
      <c r="CT39" s="19">
        <f>'NAICS Sector VA over Manufac VA'!J20</f>
        <v>3.7855325235368935E-2</v>
      </c>
      <c r="CU39" s="19">
        <f>'NAICS Sector VA over Manufac VA'!K20</f>
        <v>4.158860523992812E-2</v>
      </c>
      <c r="CV39" s="19">
        <f>'NAICS Sector VA over Manufac VA'!L20</f>
        <v>6.136012362702957E-2</v>
      </c>
      <c r="CW39" s="19">
        <f>'NAICS Sector VA over Manufac VA'!M20</f>
        <v>0.11726058965773359</v>
      </c>
      <c r="CX39" s="19">
        <f>'NAICS Sector VA over Manufac VA'!N20</f>
        <v>0.13447746377467096</v>
      </c>
      <c r="CY39" s="19">
        <f>'NAICS Sector VA over Manufac VA'!O20</f>
        <v>3.3396665589409459E-3</v>
      </c>
      <c r="CZ39" s="19">
        <f>'NAICS Sector VA over Manufac VA'!P20</f>
        <v>4.8582441644185868E-2</v>
      </c>
      <c r="DA39" s="19">
        <f>'NAICS Sector VA over Manufac VA'!Q20</f>
        <v>0.18108360644182489</v>
      </c>
      <c r="DB39" s="19">
        <f>'NAICS Sector VA over Manufac VA'!R20</f>
        <v>3.1854635623884277E-2</v>
      </c>
      <c r="DC39" s="19">
        <f>'NAICS Sector VA over Manufac VA'!S20</f>
        <v>3.461620709052355E-2</v>
      </c>
      <c r="DF39" s="19">
        <f t="shared" si="106"/>
        <v>-1.8338883043667695E-2</v>
      </c>
      <c r="DG39" s="19">
        <f t="shared" si="30"/>
        <v>-1.2343612396226044E-2</v>
      </c>
      <c r="DH39" s="19">
        <f t="shared" si="31"/>
        <v>-6.4198484928639277E-2</v>
      </c>
      <c r="DI39" s="19">
        <f t="shared" si="32"/>
        <v>-1.8338883043667695E-2</v>
      </c>
      <c r="DJ39" s="19">
        <f t="shared" si="33"/>
        <v>-1.2343612396226044E-2</v>
      </c>
      <c r="DK39" s="19">
        <f t="shared" si="34"/>
        <v>-6.4198484928639277E-2</v>
      </c>
      <c r="DL39" s="19">
        <f t="shared" si="35"/>
        <v>-8.9186591288922298E-2</v>
      </c>
      <c r="DM39" s="19">
        <f t="shared" si="36"/>
        <v>-3.5929866094563542E-2</v>
      </c>
      <c r="DN39" s="19">
        <f t="shared" si="37"/>
        <v>3.139797658322873E-2</v>
      </c>
      <c r="DO39" s="19">
        <f t="shared" si="38"/>
        <v>-0.51355690893398831</v>
      </c>
      <c r="DP39" s="19">
        <f t="shared" si="39"/>
        <v>-1.3189168983824507E-2</v>
      </c>
      <c r="DQ39" s="19">
        <f t="shared" si="40"/>
        <v>-4.0605805684462787E-2</v>
      </c>
      <c r="DR39" s="19">
        <f t="shared" si="41"/>
        <v>-0.12582532030201624</v>
      </c>
      <c r="DS39" s="19">
        <f t="shared" si="42"/>
        <v>0.15994187852904512</v>
      </c>
      <c r="DT39" s="19">
        <f t="shared" si="43"/>
        <v>-5.8851722267887797E-2</v>
      </c>
      <c r="DU39" s="19">
        <f t="shared" si="44"/>
        <v>1.588176573046917E-2</v>
      </c>
      <c r="DV39" s="19">
        <f t="shared" si="45"/>
        <v>-0.17560676037728776</v>
      </c>
      <c r="DW39" s="19">
        <f t="shared" si="46"/>
        <v>-5.2956992366413269E-2</v>
      </c>
      <c r="DX39" s="19">
        <f t="shared" si="47"/>
        <v>4.8741516072605906E-2</v>
      </c>
      <c r="DY39" s="19">
        <f t="shared" si="48"/>
        <v>-6.222955105936552E-2</v>
      </c>
      <c r="DZ39" s="19">
        <f t="shared" si="49"/>
        <v>-1.9383694955791439E-2</v>
      </c>
      <c r="EA39" s="19"/>
      <c r="EB39" s="19"/>
      <c r="EC39" s="19">
        <f t="shared" si="107"/>
        <v>-6.2348220689193455E-2</v>
      </c>
      <c r="ED39" s="19">
        <f t="shared" si="108"/>
        <v>5.5227693652176647E-2</v>
      </c>
      <c r="EE39" s="19">
        <f t="shared" si="109"/>
        <v>-5.1484293251169528E-3</v>
      </c>
      <c r="EF39" s="308">
        <v>0</v>
      </c>
      <c r="EG39" s="308">
        <v>0</v>
      </c>
      <c r="EH39" s="308">
        <v>0</v>
      </c>
      <c r="EI39" s="19">
        <f t="shared" si="110"/>
        <v>0.13517876945186286</v>
      </c>
      <c r="EJ39" s="19">
        <f t="shared" si="111"/>
        <v>2.6363045199706267E-2</v>
      </c>
      <c r="EK39" s="19">
        <f t="shared" si="112"/>
        <v>-4.3082388709613721E-2</v>
      </c>
      <c r="EL39" s="19">
        <f t="shared" si="113"/>
        <v>0.33111509095382585</v>
      </c>
      <c r="EM39" s="19">
        <f t="shared" si="114"/>
        <v>3.6321670517724079E-2</v>
      </c>
      <c r="EN39" s="19">
        <f t="shared" si="115"/>
        <v>3.4219387378452107E-2</v>
      </c>
      <c r="EO39" s="19">
        <f t="shared" si="116"/>
        <v>0.10336680282072477</v>
      </c>
      <c r="EP39" s="19">
        <f t="shared" si="117"/>
        <v>-0.2203242363516171</v>
      </c>
      <c r="EQ39" s="19">
        <f t="shared" si="118"/>
        <v>-2.6655309902603477E-2</v>
      </c>
      <c r="ER39" s="19">
        <f t="shared" si="119"/>
        <v>-0.18204702658921262</v>
      </c>
      <c r="ES39" s="19">
        <f t="shared" si="120"/>
        <v>0.15444755724748963</v>
      </c>
      <c r="ET39" s="19">
        <f t="shared" si="121"/>
        <v>-3.4812527280733948E-3</v>
      </c>
      <c r="EU39" s="19">
        <f t="shared" si="122"/>
        <v>3.7426198255636749E-2</v>
      </c>
      <c r="EV39" s="19">
        <f t="shared" si="123"/>
        <v>5.5288931369249547E-2</v>
      </c>
      <c r="EW39" s="19">
        <f t="shared" si="124"/>
        <v>-6.7384483163923384E-2</v>
      </c>
      <c r="GL39" s="3"/>
      <c r="GM39" s="3"/>
      <c r="GN39" s="8"/>
      <c r="GO39" s="3"/>
      <c r="HJ39" s="17"/>
    </row>
    <row r="40" spans="1:218" x14ac:dyDescent="0.2">
      <c r="A40" t="s">
        <v>17</v>
      </c>
      <c r="B40" s="1">
        <f t="shared" si="71"/>
        <v>1984</v>
      </c>
      <c r="C40" s="52">
        <f>'Manufacturing Gross Output'!B21</f>
        <v>481302.14005766995</v>
      </c>
      <c r="D40" s="52">
        <f>'Manufacturing Gross Output'!C21</f>
        <v>69334.898145415937</v>
      </c>
      <c r="E40" s="52">
        <f>'Manufacturing Gross Output'!D21</f>
        <v>80364.458248411422</v>
      </c>
      <c r="F40" s="52">
        <f>'Manufacturing Gross Output'!B21</f>
        <v>481302.14005766995</v>
      </c>
      <c r="G40" s="52">
        <f>'Manufacturing Gross Output'!C21</f>
        <v>69334.898145415937</v>
      </c>
      <c r="H40" s="52">
        <f>'Manufacturing Gross Output'!D21</f>
        <v>80364.458248411422</v>
      </c>
      <c r="I40" s="52">
        <f>'Manufacturing Gross Output'!E21</f>
        <v>76726.605698952335</v>
      </c>
      <c r="J40" s="52">
        <f>'Manufacturing Gross Output'!F21</f>
        <v>140941.11544037235</v>
      </c>
      <c r="K40" s="52">
        <f>'Manufacturing Gross Output'!G21</f>
        <v>75519.141122179019</v>
      </c>
      <c r="L40" s="52">
        <f>'Manufacturing Gross Output'!H21</f>
        <v>343971.79422912357</v>
      </c>
      <c r="M40" s="52">
        <f>'Manufacturing Gross Output'!I21</f>
        <v>397830.78774338902</v>
      </c>
      <c r="N40" s="52">
        <f>'Manufacturing Gross Output'!J21</f>
        <v>97473.587218175438</v>
      </c>
      <c r="O40" s="52">
        <f>'Manufacturing Gross Output'!K21</f>
        <v>75225.869560241743</v>
      </c>
      <c r="P40" s="52">
        <f>'Manufacturing Gross Output'!L21</f>
        <v>163783.29869549171</v>
      </c>
      <c r="Q40" s="52">
        <f>'Manufacturing Gross Output'!M21</f>
        <v>204611.67224319567</v>
      </c>
      <c r="R40" s="52">
        <f>'Manufacturing Gross Output'!N21</f>
        <v>211750.32058821729</v>
      </c>
      <c r="S40" s="52">
        <f>'Manufacturing Gross Output'!O21</f>
        <v>43149.706296907301</v>
      </c>
      <c r="T40" s="52">
        <f>'Manufacturing Gross Output'!P21</f>
        <v>89498.18639603781</v>
      </c>
      <c r="U40" s="52">
        <f>'Manufacturing Gross Output'!Q21</f>
        <v>424235.86778142361</v>
      </c>
      <c r="V40" s="52">
        <f>'Manufacturing Gross Output'!R21</f>
        <v>52910.74072276576</v>
      </c>
      <c r="W40" s="52">
        <f>'Manufacturing Gross Output'!S21</f>
        <v>68688.695581608597</v>
      </c>
      <c r="X40" s="52">
        <f t="shared" si="72"/>
        <v>3097318.8857695777</v>
      </c>
      <c r="Z40" s="132">
        <f t="shared" si="84"/>
        <v>0.97611426183862504</v>
      </c>
      <c r="AA40" s="132">
        <f t="shared" si="85"/>
        <v>1.0266280381763258</v>
      </c>
      <c r="AB40" s="132">
        <f t="shared" si="86"/>
        <v>1.0442618471512244</v>
      </c>
      <c r="AC40" s="132">
        <f t="shared" si="87"/>
        <v>0.97611426183862504</v>
      </c>
      <c r="AD40" s="132">
        <f t="shared" si="88"/>
        <v>1.0266280381763258</v>
      </c>
      <c r="AE40" s="132">
        <f t="shared" si="89"/>
        <v>1.0442618471512244</v>
      </c>
      <c r="AF40" s="132">
        <f t="shared" si="90"/>
        <v>0.9927785574404987</v>
      </c>
      <c r="AG40" s="132">
        <f t="shared" si="91"/>
        <v>1.0196582075726601</v>
      </c>
      <c r="AH40" s="132">
        <f t="shared" si="92"/>
        <v>0.96869487077524696</v>
      </c>
      <c r="AI40" s="132">
        <f t="shared" si="93"/>
        <v>1.0603418194695642</v>
      </c>
      <c r="AJ40" s="132">
        <f t="shared" si="94"/>
        <v>1.0057002667511119</v>
      </c>
      <c r="AK40" s="132">
        <f t="shared" si="95"/>
        <v>0.96347013624414179</v>
      </c>
      <c r="AL40" s="132">
        <f t="shared" si="96"/>
        <v>0.99222780629925589</v>
      </c>
      <c r="AM40" s="132">
        <f t="shared" si="97"/>
        <v>1.0616029341457003</v>
      </c>
      <c r="AN40" s="132">
        <f t="shared" si="98"/>
        <v>0.98825769051038048</v>
      </c>
      <c r="AO40" s="132">
        <f t="shared" si="99"/>
        <v>1.0009514024508812</v>
      </c>
      <c r="AP40" s="132">
        <f t="shared" si="100"/>
        <v>0.88754036558130467</v>
      </c>
      <c r="AQ40" s="132">
        <f t="shared" si="101"/>
        <v>1.0073648806106654</v>
      </c>
      <c r="AR40" s="132">
        <f t="shared" si="102"/>
        <v>0.94052619339794263</v>
      </c>
      <c r="AS40" s="132">
        <f t="shared" si="103"/>
        <v>0.99362197627395099</v>
      </c>
      <c r="AT40" s="132">
        <f t="shared" si="104"/>
        <v>0.99652759511572486</v>
      </c>
      <c r="AX40" s="132">
        <f>'Gross Output over VA'!B21</f>
        <v>3.2382274143975289</v>
      </c>
      <c r="AY40" s="132">
        <f>'Gross Output over VA'!C21</f>
        <v>3.4614770342159362</v>
      </c>
      <c r="AZ40" s="132">
        <f>'Gross Output over VA'!D21</f>
        <v>3.2433616126243021</v>
      </c>
      <c r="BA40" s="132">
        <f>'Gross Output over VA'!B21</f>
        <v>3.2382274143975289</v>
      </c>
      <c r="BB40" s="132">
        <f>'Gross Output over VA'!C21</f>
        <v>3.4614770342159362</v>
      </c>
      <c r="BC40" s="132">
        <f>'Gross Output over VA'!D21</f>
        <v>3.2433616126243021</v>
      </c>
      <c r="BD40" s="132">
        <f>'Gross Output over VA'!E21</f>
        <v>2.4990763951855719</v>
      </c>
      <c r="BE40" s="132">
        <f>'Gross Output over VA'!F21</f>
        <v>2.6609269975368175</v>
      </c>
      <c r="BF40" s="132">
        <f>'Gross Output over VA'!G21</f>
        <v>2.1056072085302011</v>
      </c>
      <c r="BG40" s="132">
        <f>'Gross Output over VA'!H21</f>
        <v>10.46686463955959</v>
      </c>
      <c r="BH40" s="132">
        <f>'Gross Output over VA'!I21</f>
        <v>3.2593942892810728</v>
      </c>
      <c r="BI40" s="132">
        <f>'Gross Output over VA'!J21</f>
        <v>3.2433858968903428</v>
      </c>
      <c r="BJ40" s="132">
        <f>'Gross Output over VA'!K21</f>
        <v>2.346210196372287</v>
      </c>
      <c r="BK40" s="132">
        <f>'Gross Output over VA'!L21</f>
        <v>3.2536586484856382</v>
      </c>
      <c r="BL40" s="132">
        <f>'Gross Output over VA'!M21</f>
        <v>2.2101405951695914</v>
      </c>
      <c r="BM40" s="132">
        <f>'Gross Output over VA'!N21</f>
        <v>2.0608538734480408</v>
      </c>
      <c r="BN40" s="132">
        <f>'Gross Output over VA'!O21</f>
        <v>13.722259792960473</v>
      </c>
      <c r="BO40" s="132">
        <f>'Gross Output over VA'!P21</f>
        <v>2.3032391832162586</v>
      </c>
      <c r="BP40" s="132">
        <f>'Gross Output over VA'!Q21</f>
        <v>2.790876969772313</v>
      </c>
      <c r="BQ40" s="132">
        <f>'Gross Output over VA'!R21</f>
        <v>2.0441264622367887</v>
      </c>
      <c r="BR40" s="132">
        <f>'Gross Output over VA'!S21</f>
        <v>2.4838023767438333</v>
      </c>
      <c r="BS40" s="132">
        <f t="shared" si="73"/>
        <v>3.6826931260887799</v>
      </c>
      <c r="BU40">
        <f t="shared" si="82"/>
        <v>12148467.198222676</v>
      </c>
      <c r="BV40" s="132">
        <f t="shared" si="83"/>
        <v>0.69018541706585756</v>
      </c>
      <c r="BW40" s="132">
        <f t="shared" si="76"/>
        <v>0.89579381441565109</v>
      </c>
      <c r="CA40" s="308">
        <f t="shared" si="77"/>
        <v>1.0130760809674182</v>
      </c>
      <c r="CB40" s="308">
        <f t="shared" si="78"/>
        <v>1.3160079339908592</v>
      </c>
      <c r="CC40" s="52">
        <f>BEA_Output_Data!X21</f>
        <v>1023224.5626018753</v>
      </c>
      <c r="CD40" s="52">
        <f>BEA_Output_Data!AW21</f>
        <v>777521.57579999999</v>
      </c>
      <c r="CE40" s="52">
        <f t="shared" si="79"/>
        <v>777521.57579999999</v>
      </c>
      <c r="CF40" s="132">
        <f t="shared" si="105"/>
        <v>0.96939873603474924</v>
      </c>
      <c r="CG40" s="19">
        <f t="shared" si="80"/>
        <v>1.3160079339908592</v>
      </c>
      <c r="CH40" s="570">
        <f t="shared" si="81"/>
        <v>1.0130760809674182</v>
      </c>
      <c r="CI40" s="19">
        <f>'NAICS Sector VA over Manufac VA'!B21</f>
        <v>0.19116042978880896</v>
      </c>
      <c r="CJ40" s="19">
        <f>'NAICS Sector VA over Manufac VA'!C21</f>
        <v>2.576190521708735E-2</v>
      </c>
      <c r="CK40" s="19">
        <f>'NAICS Sector VA over Manufac VA'!D21</f>
        <v>3.1868102096723833E-2</v>
      </c>
      <c r="CL40" s="19">
        <v>0</v>
      </c>
      <c r="CM40" s="19">
        <v>0</v>
      </c>
      <c r="CN40" s="19">
        <v>0</v>
      </c>
      <c r="CO40" s="19">
        <f>'NAICS Sector VA over Manufac VA'!E21</f>
        <v>3.9486987674149633E-2</v>
      </c>
      <c r="CP40" s="19">
        <f>'NAICS Sector VA over Manufac VA'!F21</f>
        <v>6.8122769410613182E-2</v>
      </c>
      <c r="CQ40" s="19">
        <f>'NAICS Sector VA over Manufac VA'!G21</f>
        <v>4.6128277113207286E-2</v>
      </c>
      <c r="CR40" s="19">
        <f>'NAICS Sector VA over Manufac VA'!H21</f>
        <v>4.2266255564917275E-2</v>
      </c>
      <c r="CS40" s="19">
        <f>'NAICS Sector VA over Manufac VA'!I21</f>
        <v>0.15698170442976409</v>
      </c>
      <c r="CT40" s="19">
        <f>'NAICS Sector VA over Manufac VA'!J21</f>
        <v>3.8652347555858016E-2</v>
      </c>
      <c r="CU40" s="19">
        <f>'NAICS Sector VA over Manufac VA'!K21</f>
        <v>4.1237074697265272E-2</v>
      </c>
      <c r="CV40" s="19">
        <f>'NAICS Sector VA over Manufac VA'!L21</f>
        <v>6.474186065924474E-2</v>
      </c>
      <c r="CW40" s="19">
        <f>'NAICS Sector VA over Manufac VA'!M21</f>
        <v>0.1190688211381722</v>
      </c>
      <c r="CX40" s="19">
        <f>'NAICS Sector VA over Manufac VA'!N21</f>
        <v>0.13214916652863384</v>
      </c>
      <c r="CY40" s="19">
        <f>'NAICS Sector VA over Manufac VA'!O21</f>
        <v>4.0442664202142396E-3</v>
      </c>
      <c r="CZ40" s="19">
        <f>'NAICS Sector VA over Manufac VA'!P21</f>
        <v>4.9976144108951688E-2</v>
      </c>
      <c r="DA40" s="19">
        <f>'NAICS Sector VA over Manufac VA'!Q21</f>
        <v>0.1955033676402774</v>
      </c>
      <c r="DB40" s="19">
        <f>'NAICS Sector VA over Manufac VA'!R21</f>
        <v>3.329075401331133E-2</v>
      </c>
      <c r="DC40" s="19">
        <f>'NAICS Sector VA over Manufac VA'!S21</f>
        <v>3.5567699933658874E-2</v>
      </c>
      <c r="DF40" s="19">
        <f t="shared" si="106"/>
        <v>6.8533937870641076E-2</v>
      </c>
      <c r="DG40" s="19">
        <f t="shared" si="30"/>
        <v>5.1620960669069172E-4</v>
      </c>
      <c r="DH40" s="19">
        <f t="shared" si="31"/>
        <v>-6.9188654809310178E-3</v>
      </c>
      <c r="DI40" s="19">
        <f t="shared" si="32"/>
        <v>6.8533937870641076E-2</v>
      </c>
      <c r="DJ40" s="19">
        <f t="shared" si="33"/>
        <v>5.1620960669069172E-4</v>
      </c>
      <c r="DK40" s="19">
        <f t="shared" si="34"/>
        <v>-6.9188654809310178E-3</v>
      </c>
      <c r="DL40" s="19">
        <f t="shared" si="35"/>
        <v>-5.4396128176574216E-2</v>
      </c>
      <c r="DM40" s="19">
        <f t="shared" si="36"/>
        <v>3.8187799161258043E-2</v>
      </c>
      <c r="DN40" s="19">
        <f t="shared" si="37"/>
        <v>1.5109546104814527E-2</v>
      </c>
      <c r="DO40" s="19">
        <f t="shared" si="38"/>
        <v>0.16077172677564952</v>
      </c>
      <c r="DP40" s="19">
        <f t="shared" si="39"/>
        <v>-3.9896873203701833E-2</v>
      </c>
      <c r="DQ40" s="19">
        <f t="shared" si="40"/>
        <v>-2.1486166804345723E-2</v>
      </c>
      <c r="DR40" s="19">
        <f t="shared" si="41"/>
        <v>-1.9330955493524846E-2</v>
      </c>
      <c r="DS40" s="19">
        <f t="shared" si="42"/>
        <v>-8.1511956959813267E-2</v>
      </c>
      <c r="DT40" s="19">
        <f t="shared" si="43"/>
        <v>-3.7695533711966975E-2</v>
      </c>
      <c r="DU40" s="19">
        <f t="shared" si="44"/>
        <v>3.4863754655347912E-3</v>
      </c>
      <c r="DV40" s="19">
        <f t="shared" si="45"/>
        <v>-1.9514598477307313E-2</v>
      </c>
      <c r="DW40" s="19">
        <f t="shared" si="46"/>
        <v>2.9718071643721112E-4</v>
      </c>
      <c r="DX40" s="19">
        <f t="shared" si="47"/>
        <v>-3.9169362748744406E-2</v>
      </c>
      <c r="DY40" s="19">
        <f t="shared" si="48"/>
        <v>-4.2816536154387401E-2</v>
      </c>
      <c r="DZ40" s="19">
        <f t="shared" si="49"/>
        <v>-6.8181440409223235E-2</v>
      </c>
      <c r="EA40" s="19"/>
      <c r="EB40" s="19"/>
      <c r="EC40" s="19">
        <f t="shared" si="107"/>
        <v>-0.15059389410526502</v>
      </c>
      <c r="ED40" s="19">
        <f t="shared" si="108"/>
        <v>-6.6639807987482952E-2</v>
      </c>
      <c r="EE40" s="19">
        <f t="shared" si="109"/>
        <v>-9.5949845794065361E-2</v>
      </c>
      <c r="EF40" s="308">
        <v>0</v>
      </c>
      <c r="EG40" s="308">
        <v>0</v>
      </c>
      <c r="EH40" s="308">
        <v>0</v>
      </c>
      <c r="EI40" s="19">
        <f t="shared" si="110"/>
        <v>1.5139676690564067E-2</v>
      </c>
      <c r="EJ40" s="19">
        <f t="shared" si="111"/>
        <v>-7.4241562761814678E-2</v>
      </c>
      <c r="EK40" s="19">
        <f t="shared" si="112"/>
        <v>-2.6192979710840374E-2</v>
      </c>
      <c r="EL40" s="19">
        <f t="shared" si="113"/>
        <v>-4.8828330458537704E-2</v>
      </c>
      <c r="EM40" s="19">
        <f t="shared" si="114"/>
        <v>-9.3457744207438659E-2</v>
      </c>
      <c r="EN40" s="19">
        <f t="shared" si="115"/>
        <v>2.0835848893301458E-2</v>
      </c>
      <c r="EO40" s="19">
        <f t="shared" si="116"/>
        <v>-8.4884942377214407E-3</v>
      </c>
      <c r="EP40" s="19">
        <f t="shared" si="117"/>
        <v>5.3647816734825951E-2</v>
      </c>
      <c r="EQ40" s="19">
        <f t="shared" si="118"/>
        <v>1.530293467765793E-2</v>
      </c>
      <c r="ER40" s="19">
        <f t="shared" si="119"/>
        <v>-1.7465295403785629E-2</v>
      </c>
      <c r="ES40" s="19">
        <f t="shared" si="120"/>
        <v>0.19142921000511751</v>
      </c>
      <c r="ET40" s="19">
        <f t="shared" si="121"/>
        <v>2.8283591163691436E-2</v>
      </c>
      <c r="EU40" s="19">
        <f t="shared" si="122"/>
        <v>7.6618766398922303E-2</v>
      </c>
      <c r="EV40" s="19">
        <f t="shared" si="123"/>
        <v>4.4096784256239877E-2</v>
      </c>
      <c r="EW40" s="19">
        <f t="shared" si="124"/>
        <v>2.7115935359696912E-2</v>
      </c>
      <c r="GL40" s="3"/>
      <c r="GM40" s="3"/>
      <c r="GN40" s="8"/>
      <c r="GO40" s="3"/>
      <c r="HJ40" s="17"/>
    </row>
    <row r="41" spans="1:218" x14ac:dyDescent="0.2">
      <c r="A41" t="s">
        <v>17</v>
      </c>
      <c r="B41" s="1">
        <f t="shared" si="71"/>
        <v>1985</v>
      </c>
      <c r="C41" s="52">
        <f>'Manufacturing Gross Output'!B22</f>
        <v>493079.71297446394</v>
      </c>
      <c r="D41" s="52">
        <f>'Manufacturing Gross Output'!C22</f>
        <v>67536.532772454346</v>
      </c>
      <c r="E41" s="52">
        <f>'Manufacturing Gross Output'!D22</f>
        <v>76958.148444901934</v>
      </c>
      <c r="F41" s="52">
        <f>'Manufacturing Gross Output'!B22</f>
        <v>493079.71297446394</v>
      </c>
      <c r="G41" s="52">
        <f>'Manufacturing Gross Output'!C22</f>
        <v>67536.532772454346</v>
      </c>
      <c r="H41" s="52">
        <f>'Manufacturing Gross Output'!D22</f>
        <v>76958.148444901934</v>
      </c>
      <c r="I41" s="52">
        <f>'Manufacturing Gross Output'!E22</f>
        <v>77284.712813260849</v>
      </c>
      <c r="J41" s="52">
        <f>'Manufacturing Gross Output'!F22</f>
        <v>138223.88168275397</v>
      </c>
      <c r="K41" s="52">
        <f>'Manufacturing Gross Output'!G22</f>
        <v>77959.678945900698</v>
      </c>
      <c r="L41" s="52">
        <f>'Manufacturing Gross Output'!H22</f>
        <v>324397.08395279117</v>
      </c>
      <c r="M41" s="52">
        <f>'Manufacturing Gross Output'!I22</f>
        <v>395575.89959538431</v>
      </c>
      <c r="N41" s="52">
        <f>'Manufacturing Gross Output'!J22</f>
        <v>101169.28750708656</v>
      </c>
      <c r="O41" s="52">
        <f>'Manufacturing Gross Output'!K22</f>
        <v>75815.11935330063</v>
      </c>
      <c r="P41" s="52">
        <f>'Manufacturing Gross Output'!L22</f>
        <v>154279.24455323064</v>
      </c>
      <c r="Q41" s="52">
        <f>'Manufacturing Gross Output'!M22</f>
        <v>207042.83326904854</v>
      </c>
      <c r="R41" s="52">
        <f>'Manufacturing Gross Output'!N22</f>
        <v>211549.05230137618</v>
      </c>
      <c r="S41" s="52">
        <f>'Manufacturing Gross Output'!O22</f>
        <v>48617.176153611799</v>
      </c>
      <c r="T41" s="52">
        <f>'Manufacturing Gross Output'!P22</f>
        <v>88843.861959714079</v>
      </c>
      <c r="U41" s="52">
        <f>'Manufacturing Gross Output'!Q22</f>
        <v>451062.25723362359</v>
      </c>
      <c r="V41" s="52">
        <f>'Manufacturing Gross Output'!R22</f>
        <v>53250.372864315323</v>
      </c>
      <c r="W41" s="52">
        <f>'Manufacturing Gross Output'!S22</f>
        <v>68928.041650097919</v>
      </c>
      <c r="X41" s="52">
        <f t="shared" si="72"/>
        <v>3111572.8980273157</v>
      </c>
      <c r="Z41" s="132">
        <f t="shared" si="84"/>
        <v>1</v>
      </c>
      <c r="AA41" s="132">
        <f t="shared" si="85"/>
        <v>1</v>
      </c>
      <c r="AB41" s="132">
        <f t="shared" si="86"/>
        <v>1</v>
      </c>
      <c r="AC41" s="132">
        <f t="shared" si="87"/>
        <v>1</v>
      </c>
      <c r="AD41" s="132">
        <f t="shared" si="88"/>
        <v>1</v>
      </c>
      <c r="AE41" s="132">
        <f t="shared" si="89"/>
        <v>1</v>
      </c>
      <c r="AF41" s="132">
        <f t="shared" si="90"/>
        <v>1</v>
      </c>
      <c r="AG41" s="132">
        <f t="shared" si="91"/>
        <v>1</v>
      </c>
      <c r="AH41" s="132">
        <f t="shared" si="92"/>
        <v>1</v>
      </c>
      <c r="AI41" s="132">
        <f t="shared" si="93"/>
        <v>1</v>
      </c>
      <c r="AJ41" s="132">
        <f t="shared" si="94"/>
        <v>1</v>
      </c>
      <c r="AK41" s="132">
        <f t="shared" si="95"/>
        <v>1</v>
      </c>
      <c r="AL41" s="132">
        <f t="shared" si="96"/>
        <v>1</v>
      </c>
      <c r="AM41" s="132">
        <f t="shared" si="97"/>
        <v>1</v>
      </c>
      <c r="AN41" s="132">
        <f t="shared" si="98"/>
        <v>1</v>
      </c>
      <c r="AO41" s="132">
        <f t="shared" si="99"/>
        <v>1</v>
      </c>
      <c r="AP41" s="132">
        <f t="shared" si="100"/>
        <v>1</v>
      </c>
      <c r="AQ41" s="132">
        <f t="shared" si="101"/>
        <v>1</v>
      </c>
      <c r="AR41" s="132">
        <f t="shared" si="102"/>
        <v>1</v>
      </c>
      <c r="AS41" s="132">
        <f t="shared" si="103"/>
        <v>1</v>
      </c>
      <c r="AT41" s="132">
        <f t="shared" si="104"/>
        <v>1</v>
      </c>
      <c r="AX41" s="132">
        <f>'Gross Output over VA'!B22</f>
        <v>3.1363563902236491</v>
      </c>
      <c r="AY41" s="132">
        <f>'Gross Output over VA'!C22</f>
        <v>3.4155625903162767</v>
      </c>
      <c r="AZ41" s="132">
        <f>'Gross Output over VA'!D22</f>
        <v>3.1862775197743471</v>
      </c>
      <c r="BA41" s="132">
        <f>'Gross Output over VA'!B22</f>
        <v>3.1363563902236491</v>
      </c>
      <c r="BB41" s="132">
        <f>'Gross Output over VA'!C22</f>
        <v>3.4155625903162767</v>
      </c>
      <c r="BC41" s="132">
        <f>'Gross Output over VA'!D22</f>
        <v>3.1862775197743471</v>
      </c>
      <c r="BD41" s="132">
        <f>'Gross Output over VA'!E22</f>
        <v>2.4456775231588521</v>
      </c>
      <c r="BE41" s="132">
        <f>'Gross Output over VA'!F22</f>
        <v>2.569325932573979</v>
      </c>
      <c r="BF41" s="132">
        <f>'Gross Output over VA'!G22</f>
        <v>2.1350474068935843</v>
      </c>
      <c r="BG41" s="132">
        <f>'Gross Output over VA'!H22</f>
        <v>8.1888759701593266</v>
      </c>
      <c r="BH41" s="132">
        <f>'Gross Output over VA'!I22</f>
        <v>3.2480367606191827</v>
      </c>
      <c r="BI41" s="132">
        <f>'Gross Output over VA'!J22</f>
        <v>3.1177407222603581</v>
      </c>
      <c r="BJ41" s="132">
        <f>'Gross Output over VA'!K22</f>
        <v>2.2927877500815215</v>
      </c>
      <c r="BK41" s="132">
        <f>'Gross Output over VA'!L22</f>
        <v>3.4191798178012416</v>
      </c>
      <c r="BL41" s="132">
        <f>'Gross Output over VA'!M22</f>
        <v>2.1538288862068722</v>
      </c>
      <c r="BM41" s="132">
        <f>'Gross Output over VA'!N22</f>
        <v>2.1197325997237724</v>
      </c>
      <c r="BN41" s="132">
        <f>'Gross Output over VA'!O22</f>
        <v>12.95850881430002</v>
      </c>
      <c r="BO41" s="132">
        <f>'Gross Output over VA'!P22</f>
        <v>2.2209485583066177</v>
      </c>
      <c r="BP41" s="132">
        <f>'Gross Output over VA'!Q22</f>
        <v>2.9635356849235084</v>
      </c>
      <c r="BQ41" s="132">
        <f>'Gross Output over VA'!R22</f>
        <v>2.0503150183321912</v>
      </c>
      <c r="BR41" s="132">
        <f>'Gross Output over VA'!S22</f>
        <v>2.38105977974989</v>
      </c>
      <c r="BS41" s="132">
        <f>AVERAGE(AX41:BR41)</f>
        <v>3.5114759155104505</v>
      </c>
      <c r="BU41">
        <f t="shared" si="82"/>
        <v>12237137.148103608</v>
      </c>
      <c r="BV41" s="132">
        <f t="shared" si="83"/>
        <v>0.69522298315063347</v>
      </c>
      <c r="BW41" s="132">
        <f t="shared" si="76"/>
        <v>0.90233208721433844</v>
      </c>
      <c r="CA41" s="308">
        <f t="shared" si="77"/>
        <v>1</v>
      </c>
      <c r="CB41" s="308">
        <f t="shared" si="78"/>
        <v>1.2990218195006262</v>
      </c>
      <c r="CC41" s="52">
        <f>BEA_Output_Data!X22</f>
        <v>1041900.9789801344</v>
      </c>
      <c r="CD41" s="52">
        <f>BEA_Output_Data!AW22</f>
        <v>802065.80316000001</v>
      </c>
      <c r="CE41" s="52">
        <f t="shared" si="79"/>
        <v>802065.80316000001</v>
      </c>
      <c r="CF41" s="132">
        <f t="shared" si="105"/>
        <v>1</v>
      </c>
      <c r="CG41" s="19">
        <f t="shared" si="80"/>
        <v>1.2990218195006262</v>
      </c>
      <c r="CH41" s="570">
        <f t="shared" si="81"/>
        <v>1</v>
      </c>
      <c r="CI41" s="19">
        <f>'NAICS Sector VA over Manufac VA'!B22</f>
        <v>0.19601157926270316</v>
      </c>
      <c r="CJ41" s="19">
        <f>'NAICS Sector VA over Manufac VA'!C22</f>
        <v>2.4652814759209416E-2</v>
      </c>
      <c r="CK41" s="19">
        <f>'NAICS Sector VA over Manufac VA'!D22</f>
        <v>3.011348443586722E-2</v>
      </c>
      <c r="CL41" s="19">
        <v>0</v>
      </c>
      <c r="CM41" s="19">
        <v>0</v>
      </c>
      <c r="CN41" s="19">
        <v>0</v>
      </c>
      <c r="CO41" s="19">
        <f>'NAICS Sector VA over Manufac VA'!E22</f>
        <v>3.9398927975110506E-2</v>
      </c>
      <c r="CP41" s="19">
        <f>'NAICS Sector VA over Manufac VA'!F22</f>
        <v>6.7073950252019621E-2</v>
      </c>
      <c r="CQ41" s="19">
        <f>'NAICS Sector VA over Manufac VA'!G22</f>
        <v>4.5525268844700956E-2</v>
      </c>
      <c r="CR41" s="19">
        <f>'NAICS Sector VA over Manufac VA'!H22</f>
        <v>4.9390411913743604E-2</v>
      </c>
      <c r="CS41" s="19">
        <f>'NAICS Sector VA over Manufac VA'!I22</f>
        <v>0.15184443795031727</v>
      </c>
      <c r="CT41" s="19">
        <f>'NAICS Sector VA over Manufac VA'!J22</f>
        <v>4.0457467669303943E-2</v>
      </c>
      <c r="CU41" s="19">
        <f>'NAICS Sector VA over Manufac VA'!K22</f>
        <v>4.1227022483345636E-2</v>
      </c>
      <c r="CV41" s="19">
        <f>'NAICS Sector VA over Manufac VA'!L22</f>
        <v>5.6256869576321908E-2</v>
      </c>
      <c r="CW41" s="19">
        <f>'NAICS Sector VA over Manufac VA'!M22</f>
        <v>0.11985026667546872</v>
      </c>
      <c r="CX41" s="19">
        <f>'NAICS Sector VA over Manufac VA'!N22</f>
        <v>0.12442853991132126</v>
      </c>
      <c r="CY41" s="19">
        <f>'NAICS Sector VA over Manufac VA'!O22</f>
        <v>4.6776174538531983E-3</v>
      </c>
      <c r="CZ41" s="19">
        <f>'NAICS Sector VA over Manufac VA'!P22</f>
        <v>4.9874542964425665E-2</v>
      </c>
      <c r="DA41" s="19">
        <f>'NAICS Sector VA over Manufac VA'!Q22</f>
        <v>0.18976509300169195</v>
      </c>
      <c r="DB41" s="19">
        <f>'NAICS Sector VA over Manufac VA'!R22</f>
        <v>3.23811344626284E-2</v>
      </c>
      <c r="DC41" s="19">
        <f>'NAICS Sector VA over Manufac VA'!S22</f>
        <v>3.6092389908593592E-2</v>
      </c>
      <c r="DF41" s="19">
        <f t="shared" si="106"/>
        <v>-3.1964344898982353E-2</v>
      </c>
      <c r="DG41" s="19">
        <f t="shared" si="30"/>
        <v>-1.3353166084111721E-2</v>
      </c>
      <c r="DH41" s="19">
        <f t="shared" si="31"/>
        <v>-1.7757012984979045E-2</v>
      </c>
      <c r="DI41" s="19">
        <f t="shared" si="32"/>
        <v>-3.1964344898982353E-2</v>
      </c>
      <c r="DJ41" s="19">
        <f t="shared" si="33"/>
        <v>-1.3353166084111721E-2</v>
      </c>
      <c r="DK41" s="19">
        <f t="shared" si="34"/>
        <v>-1.7757012984979045E-2</v>
      </c>
      <c r="DL41" s="19">
        <f t="shared" si="35"/>
        <v>-2.1599031561286709E-2</v>
      </c>
      <c r="DM41" s="19">
        <f t="shared" si="36"/>
        <v>-3.5030975938042379E-2</v>
      </c>
      <c r="DN41" s="19">
        <f t="shared" si="37"/>
        <v>1.3884965420980293E-2</v>
      </c>
      <c r="DO41" s="19">
        <f t="shared" si="38"/>
        <v>-0.24543787440947989</v>
      </c>
      <c r="DP41" s="19">
        <f t="shared" si="39"/>
        <v>-3.4906371214667225E-3</v>
      </c>
      <c r="DQ41" s="19">
        <f t="shared" si="40"/>
        <v>-3.950920201124198E-2</v>
      </c>
      <c r="DR41" s="19">
        <f t="shared" si="41"/>
        <v>-2.3032908688520318E-2</v>
      </c>
      <c r="DS41" s="19">
        <f t="shared" si="42"/>
        <v>4.9620601787538784E-2</v>
      </c>
      <c r="DT41" s="19">
        <f t="shared" si="43"/>
        <v>-2.5808995666644886E-2</v>
      </c>
      <c r="DU41" s="19">
        <f t="shared" si="44"/>
        <v>2.8169549929609201E-2</v>
      </c>
      <c r="DV41" s="19">
        <f t="shared" si="45"/>
        <v>-5.7266692997452233E-2</v>
      </c>
      <c r="DW41" s="19">
        <f t="shared" si="46"/>
        <v>-3.6382089539307688E-2</v>
      </c>
      <c r="DX41" s="19">
        <f t="shared" si="47"/>
        <v>6.0027171125977094E-2</v>
      </c>
      <c r="DY41" s="19">
        <f t="shared" si="48"/>
        <v>3.0229084173476299E-3</v>
      </c>
      <c r="DZ41" s="19">
        <f t="shared" si="49"/>
        <v>-4.2244928247206714E-2</v>
      </c>
      <c r="EA41" s="19"/>
      <c r="EB41" s="19"/>
      <c r="EC41" s="19">
        <f t="shared" si="107"/>
        <v>2.5060713329213939E-2</v>
      </c>
      <c r="ED41" s="19">
        <f t="shared" si="108"/>
        <v>-4.4005775807672717E-2</v>
      </c>
      <c r="EE41" s="19">
        <f t="shared" si="109"/>
        <v>-5.6632515910252437E-2</v>
      </c>
      <c r="EF41" s="308">
        <v>0</v>
      </c>
      <c r="EG41" s="308">
        <v>0</v>
      </c>
      <c r="EH41" s="308">
        <v>0</v>
      </c>
      <c r="EI41" s="19">
        <f t="shared" si="110"/>
        <v>-2.232584483343313E-3</v>
      </c>
      <c r="EJ41" s="19">
        <f t="shared" si="111"/>
        <v>-1.5515764022877255E-2</v>
      </c>
      <c r="EK41" s="19">
        <f t="shared" si="112"/>
        <v>-1.3158617335444435E-2</v>
      </c>
      <c r="EL41" s="19">
        <f t="shared" si="113"/>
        <v>0.15576728763527931</v>
      </c>
      <c r="EM41" s="19">
        <f t="shared" si="114"/>
        <v>-3.3272704021228429E-2</v>
      </c>
      <c r="EN41" s="19">
        <f t="shared" si="115"/>
        <v>4.5643729260267836E-2</v>
      </c>
      <c r="EO41" s="19">
        <f t="shared" si="116"/>
        <v>-2.4379613221027729E-4</v>
      </c>
      <c r="EP41" s="19">
        <f t="shared" si="117"/>
        <v>-0.14047982914483642</v>
      </c>
      <c r="EQ41" s="19">
        <f t="shared" si="118"/>
        <v>6.5415311188089581E-3</v>
      </c>
      <c r="ER41" s="19">
        <f t="shared" si="119"/>
        <v>-6.0199759519217591E-2</v>
      </c>
      <c r="ES41" s="19">
        <f t="shared" si="120"/>
        <v>0.14548870988399232</v>
      </c>
      <c r="ET41" s="19">
        <f t="shared" si="121"/>
        <v>-2.0350622027520888E-3</v>
      </c>
      <c r="EU41" s="19">
        <f t="shared" si="122"/>
        <v>-2.9790650435154421E-2</v>
      </c>
      <c r="EV41" s="19">
        <f t="shared" si="123"/>
        <v>-2.7703717633064368E-2</v>
      </c>
      <c r="EW41" s="19">
        <f t="shared" si="124"/>
        <v>1.464411648687002E-2</v>
      </c>
      <c r="GL41" s="3"/>
      <c r="GM41" s="3"/>
      <c r="GN41" s="8"/>
      <c r="GO41" s="3"/>
      <c r="HJ41" s="17"/>
    </row>
    <row r="42" spans="1:218" x14ac:dyDescent="0.2">
      <c r="A42" t="s">
        <v>17</v>
      </c>
      <c r="B42" s="1">
        <f t="shared" si="71"/>
        <v>1986</v>
      </c>
      <c r="C42" s="52">
        <f>'Manufacturing Gross Output'!B23</f>
        <v>497441.26144116756</v>
      </c>
      <c r="D42" s="52">
        <f>'Manufacturing Gross Output'!C23</f>
        <v>69821.273365675108</v>
      </c>
      <c r="E42" s="52">
        <f>'Manufacturing Gross Output'!D23</f>
        <v>75784.553629890361</v>
      </c>
      <c r="F42" s="52">
        <f>'Manufacturing Gross Output'!B23</f>
        <v>497441.26144116756</v>
      </c>
      <c r="G42" s="52">
        <f>'Manufacturing Gross Output'!C23</f>
        <v>69821.273365675108</v>
      </c>
      <c r="H42" s="52">
        <f>'Manufacturing Gross Output'!D23</f>
        <v>75784.553629890361</v>
      </c>
      <c r="I42" s="52">
        <f>'Manufacturing Gross Output'!E23</f>
        <v>82665.205223376834</v>
      </c>
      <c r="J42" s="52">
        <f>'Manufacturing Gross Output'!F23</f>
        <v>141603.2315395005</v>
      </c>
      <c r="K42" s="52">
        <f>'Manufacturing Gross Output'!G23</f>
        <v>80682.329299257966</v>
      </c>
      <c r="L42" s="52">
        <f>'Manufacturing Gross Output'!H23</f>
        <v>301045.95083693217</v>
      </c>
      <c r="M42" s="52">
        <f>'Manufacturing Gross Output'!I23</f>
        <v>400187.68848652381</v>
      </c>
      <c r="N42" s="52">
        <f>'Manufacturing Gross Output'!J23</f>
        <v>106814.32228044058</v>
      </c>
      <c r="O42" s="52">
        <f>'Manufacturing Gross Output'!K23</f>
        <v>77830.920052235946</v>
      </c>
      <c r="P42" s="52">
        <f>'Manufacturing Gross Output'!L23</f>
        <v>149957.95043998302</v>
      </c>
      <c r="Q42" s="52">
        <f>'Manufacturing Gross Output'!M23</f>
        <v>205296.41602181375</v>
      </c>
      <c r="R42" s="52">
        <f>'Manufacturing Gross Output'!N23</f>
        <v>206701.83158522382</v>
      </c>
      <c r="S42" s="52">
        <f>'Manufacturing Gross Output'!O23</f>
        <v>50959.55613066096</v>
      </c>
      <c r="T42" s="52">
        <f>'Manufacturing Gross Output'!P23</f>
        <v>89900.088647794604</v>
      </c>
      <c r="U42" s="52">
        <f>'Manufacturing Gross Output'!Q23</f>
        <v>469417.49793535768</v>
      </c>
      <c r="V42" s="52">
        <f>'Manufacturing Gross Output'!R23</f>
        <v>54923.925782240032</v>
      </c>
      <c r="W42" s="52">
        <f>'Manufacturing Gross Output'!S23</f>
        <v>69255.98242710132</v>
      </c>
      <c r="X42" s="52">
        <f t="shared" si="72"/>
        <v>3130289.9851251757</v>
      </c>
      <c r="Z42" s="132">
        <f t="shared" si="84"/>
        <v>1.0088455240642389</v>
      </c>
      <c r="AA42" s="132">
        <f t="shared" si="85"/>
        <v>1.0338296992668925</v>
      </c>
      <c r="AB42" s="132">
        <f t="shared" si="86"/>
        <v>0.98475022023364034</v>
      </c>
      <c r="AC42" s="132">
        <f t="shared" si="87"/>
        <v>1.0088455240642389</v>
      </c>
      <c r="AD42" s="132">
        <f t="shared" si="88"/>
        <v>1.0338296992668925</v>
      </c>
      <c r="AE42" s="132">
        <f t="shared" si="89"/>
        <v>0.98475022023364034</v>
      </c>
      <c r="AF42" s="132">
        <f t="shared" si="90"/>
        <v>1.0696191033680438</v>
      </c>
      <c r="AG42" s="132">
        <f t="shared" si="91"/>
        <v>1.0244483790760752</v>
      </c>
      <c r="AH42" s="132">
        <f t="shared" si="92"/>
        <v>1.0349238271651506</v>
      </c>
      <c r="AI42" s="132">
        <f t="shared" si="93"/>
        <v>0.92801682175645805</v>
      </c>
      <c r="AJ42" s="132">
        <f t="shared" si="94"/>
        <v>1.0116584172490202</v>
      </c>
      <c r="AK42" s="132">
        <f t="shared" si="95"/>
        <v>1.0557979097456687</v>
      </c>
      <c r="AL42" s="132">
        <f t="shared" si="96"/>
        <v>1.0265883733499335</v>
      </c>
      <c r="AM42" s="132">
        <f t="shared" si="97"/>
        <v>0.97199043769133409</v>
      </c>
      <c r="AN42" s="132">
        <f t="shared" si="98"/>
        <v>0.99156494711910481</v>
      </c>
      <c r="AO42" s="132">
        <f t="shared" si="99"/>
        <v>0.97708701285389388</v>
      </c>
      <c r="AP42" s="132">
        <f t="shared" si="100"/>
        <v>1.0481800911194046</v>
      </c>
      <c r="AQ42" s="132">
        <f t="shared" si="101"/>
        <v>1.0118885724323812</v>
      </c>
      <c r="AR42" s="132">
        <f t="shared" si="102"/>
        <v>1.0406933641806062</v>
      </c>
      <c r="AS42" s="132">
        <f t="shared" si="103"/>
        <v>1.0314280037472978</v>
      </c>
      <c r="AT42" s="132">
        <f t="shared" si="104"/>
        <v>1.0047577265965011</v>
      </c>
      <c r="AX42" s="132">
        <f>'Gross Output over VA'!B23</f>
        <v>3.2974249836387313</v>
      </c>
      <c r="AY42" s="132">
        <f>'Gross Output over VA'!C23</f>
        <v>3.3541666840833284</v>
      </c>
      <c r="AZ42" s="132">
        <f>'Gross Output over VA'!D23</f>
        <v>3.1275713889073944</v>
      </c>
      <c r="BA42" s="132">
        <f>'Gross Output over VA'!B23</f>
        <v>3.2974249836387313</v>
      </c>
      <c r="BB42" s="132">
        <f>'Gross Output over VA'!C23</f>
        <v>3.3541666840833284</v>
      </c>
      <c r="BC42" s="132">
        <f>'Gross Output over VA'!D23</f>
        <v>3.1275713889073944</v>
      </c>
      <c r="BD42" s="132">
        <f>'Gross Output over VA'!E23</f>
        <v>2.3327615678811973</v>
      </c>
      <c r="BE42" s="132">
        <f>'Gross Output over VA'!F23</f>
        <v>2.5661699073219468</v>
      </c>
      <c r="BF42" s="132">
        <f>'Gross Output over VA'!G23</f>
        <v>2.2168987697410567</v>
      </c>
      <c r="BG42" s="132">
        <f>'Gross Output over VA'!H23</f>
        <v>10.698844249843074</v>
      </c>
      <c r="BH42" s="132">
        <f>'Gross Output over VA'!I23</f>
        <v>3.1212705440105268</v>
      </c>
      <c r="BI42" s="132">
        <f>'Gross Output over VA'!J23</f>
        <v>3.2557814553718178</v>
      </c>
      <c r="BJ42" s="132">
        <f>'Gross Output over VA'!K23</f>
        <v>2.2461199105823377</v>
      </c>
      <c r="BK42" s="132">
        <f>'Gross Output over VA'!L23</f>
        <v>3.0807332516528563</v>
      </c>
      <c r="BL42" s="132">
        <f>'Gross Output over VA'!M23</f>
        <v>2.1749682084423063</v>
      </c>
      <c r="BM42" s="132">
        <f>'Gross Output over VA'!N23</f>
        <v>2.2433599840479936</v>
      </c>
      <c r="BN42" s="132">
        <f>'Gross Output over VA'!O23</f>
        <v>12.444861197234637</v>
      </c>
      <c r="BO42" s="132">
        <f>'Gross Output over VA'!P23</f>
        <v>2.2077748401422443</v>
      </c>
      <c r="BP42" s="132">
        <f>'Gross Output over VA'!Q23</f>
        <v>3.1547990051282335</v>
      </c>
      <c r="BQ42" s="132">
        <f>'Gross Output over VA'!R23</f>
        <v>2.1209747417710356</v>
      </c>
      <c r="BR42" s="132">
        <f>'Gross Output over VA'!S23</f>
        <v>2.4361517678861375</v>
      </c>
      <c r="BS42" s="132">
        <f t="shared" ref="BS42:BS62" si="125">AVERAGE(AX42:BR42)</f>
        <v>3.6123712149674438</v>
      </c>
      <c r="BU42">
        <f t="shared" si="82"/>
        <v>12325703.2908036</v>
      </c>
      <c r="BV42" s="132">
        <f t="shared" si="83"/>
        <v>0.70025465168460721</v>
      </c>
      <c r="BW42" s="132">
        <f t="shared" si="76"/>
        <v>0.9088627055633689</v>
      </c>
      <c r="CA42" s="308">
        <f t="shared" si="77"/>
        <v>0.98904892151196477</v>
      </c>
      <c r="CB42" s="308">
        <f t="shared" si="78"/>
        <v>1.2847961295976045</v>
      </c>
      <c r="CC42" s="52">
        <f>BEA_Output_Data!X23</f>
        <v>1029865.9985481639</v>
      </c>
      <c r="CD42" s="52">
        <f>BEA_Output_Data!AW23</f>
        <v>801579.31272000005</v>
      </c>
      <c r="CE42" s="52">
        <f t="shared" si="79"/>
        <v>801579.31272000005</v>
      </c>
      <c r="CF42" s="132">
        <f t="shared" si="105"/>
        <v>0.99939345320784989</v>
      </c>
      <c r="CG42" s="19">
        <f t="shared" si="80"/>
        <v>1.2847961295976045</v>
      </c>
      <c r="CH42" s="570">
        <f t="shared" si="81"/>
        <v>0.98904892151196477</v>
      </c>
      <c r="CI42" s="19">
        <f>'NAICS Sector VA over Manufac VA'!B23</f>
        <v>0.18820033040535328</v>
      </c>
      <c r="CJ42" s="19">
        <f>'NAICS Sector VA over Manufac VA'!C23</f>
        <v>2.5969083557513591E-2</v>
      </c>
      <c r="CK42" s="19">
        <f>'NAICS Sector VA over Manufac VA'!D23</f>
        <v>3.0229221657151448E-2</v>
      </c>
      <c r="CL42" s="19">
        <v>0</v>
      </c>
      <c r="CM42" s="19">
        <v>0</v>
      </c>
      <c r="CN42" s="19">
        <v>0</v>
      </c>
      <c r="CO42" s="19">
        <f>'NAICS Sector VA over Manufac VA'!E23</f>
        <v>4.4208511881067447E-2</v>
      </c>
      <c r="CP42" s="19">
        <f>'NAICS Sector VA over Manufac VA'!F23</f>
        <v>6.8840062566928081E-2</v>
      </c>
      <c r="CQ42" s="19">
        <f>'NAICS Sector VA over Manufac VA'!G23</f>
        <v>4.5403158417977894E-2</v>
      </c>
      <c r="CR42" s="19">
        <f>'NAICS Sector VA over Manufac VA'!H23</f>
        <v>3.5103419541253754E-2</v>
      </c>
      <c r="CS42" s="19">
        <f>'NAICS Sector VA over Manufac VA'!I23</f>
        <v>0.1599505764251006</v>
      </c>
      <c r="CT42" s="19">
        <f>'NAICS Sector VA over Manufac VA'!J23</f>
        <v>4.0928680517806758E-2</v>
      </c>
      <c r="CU42" s="19">
        <f>'NAICS Sector VA over Manufac VA'!K23</f>
        <v>4.3228754847000464E-2</v>
      </c>
      <c r="CV42" s="19">
        <f>'NAICS Sector VA over Manufac VA'!L23</f>
        <v>6.0725192413995155E-2</v>
      </c>
      <c r="CW42" s="19">
        <f>'NAICS Sector VA over Manufac VA'!M23</f>
        <v>0.11775570424803564</v>
      </c>
      <c r="CX42" s="19">
        <f>'NAICS Sector VA over Manufac VA'!N23</f>
        <v>0.11494732147882322</v>
      </c>
      <c r="CY42" s="19">
        <f>'NAICS Sector VA over Manufac VA'!O23</f>
        <v>5.1084492014957551E-3</v>
      </c>
      <c r="CZ42" s="19">
        <f>'NAICS Sector VA over Manufac VA'!P23</f>
        <v>5.0799430067407246E-2</v>
      </c>
      <c r="DA42" s="19">
        <f>'NAICS Sector VA over Manufac VA'!Q23</f>
        <v>0.18562697128904007</v>
      </c>
      <c r="DB42" s="19">
        <f>'NAICS Sector VA over Manufac VA'!R23</f>
        <v>3.2305731159813007E-2</v>
      </c>
      <c r="DC42" s="19">
        <f>'NAICS Sector VA over Manufac VA'!S23</f>
        <v>3.5465529921841113E-2</v>
      </c>
      <c r="DF42" s="19">
        <f t="shared" si="106"/>
        <v>5.0080115012628344E-2</v>
      </c>
      <c r="DG42" s="19">
        <f t="shared" si="30"/>
        <v>-1.8138861127146105E-2</v>
      </c>
      <c r="DH42" s="19">
        <f t="shared" si="31"/>
        <v>-1.859652442483109E-2</v>
      </c>
      <c r="DI42" s="19">
        <f t="shared" si="32"/>
        <v>5.0080115012628344E-2</v>
      </c>
      <c r="DJ42" s="19">
        <f t="shared" si="33"/>
        <v>-1.8138861127146105E-2</v>
      </c>
      <c r="DK42" s="19">
        <f t="shared" si="34"/>
        <v>-1.859652442483109E-2</v>
      </c>
      <c r="DL42" s="19">
        <f t="shared" si="35"/>
        <v>-4.7269402103821231E-2</v>
      </c>
      <c r="DM42" s="19">
        <f t="shared" si="36"/>
        <v>-1.2291026018673918E-3</v>
      </c>
      <c r="DN42" s="19">
        <f t="shared" si="37"/>
        <v>3.7620417603931276E-2</v>
      </c>
      <c r="DO42" s="19">
        <f t="shared" si="38"/>
        <v>0.26735907733522385</v>
      </c>
      <c r="DP42" s="19">
        <f t="shared" si="39"/>
        <v>-3.9810595588078021E-2</v>
      </c>
      <c r="DQ42" s="19">
        <f t="shared" si="40"/>
        <v>4.3323713267759752E-2</v>
      </c>
      <c r="DR42" s="19">
        <f t="shared" si="41"/>
        <v>-2.0564191904587286E-2</v>
      </c>
      <c r="DS42" s="19">
        <f t="shared" si="42"/>
        <v>-0.10423306558680903</v>
      </c>
      <c r="DT42" s="19">
        <f t="shared" si="43"/>
        <v>9.7669120623937612E-3</v>
      </c>
      <c r="DU42" s="19">
        <f t="shared" si="44"/>
        <v>5.6684786357101363E-2</v>
      </c>
      <c r="DV42" s="19">
        <f t="shared" si="45"/>
        <v>-4.0444841217522051E-2</v>
      </c>
      <c r="DW42" s="19">
        <f t="shared" si="46"/>
        <v>-5.9492345013815338E-3</v>
      </c>
      <c r="DX42" s="19">
        <f t="shared" si="47"/>
        <v>6.254174353745455E-2</v>
      </c>
      <c r="DY42" s="19">
        <f t="shared" si="48"/>
        <v>3.3882318046178514E-2</v>
      </c>
      <c r="DZ42" s="19">
        <f t="shared" si="49"/>
        <v>2.2873975812497192E-2</v>
      </c>
      <c r="EA42" s="19"/>
      <c r="EB42" s="19"/>
      <c r="EC42" s="19">
        <f t="shared" si="107"/>
        <v>-4.0666752599069114E-2</v>
      </c>
      <c r="ED42" s="19">
        <f t="shared" si="108"/>
        <v>5.2015653562347469E-2</v>
      </c>
      <c r="EE42" s="19">
        <f t="shared" si="109"/>
        <v>3.83600175397104E-3</v>
      </c>
      <c r="EF42" s="308">
        <v>0</v>
      </c>
      <c r="EG42" s="308">
        <v>0</v>
      </c>
      <c r="EH42" s="308">
        <v>0</v>
      </c>
      <c r="EI42" s="19">
        <f t="shared" si="110"/>
        <v>0.11517873985773543</v>
      </c>
      <c r="EJ42" s="19">
        <f t="shared" si="111"/>
        <v>2.5990134389558061E-2</v>
      </c>
      <c r="EK42" s="19">
        <f t="shared" si="112"/>
        <v>-2.6858597207979852E-3</v>
      </c>
      <c r="EL42" s="19">
        <f t="shared" si="113"/>
        <v>-0.34145776598664324</v>
      </c>
      <c r="EM42" s="19">
        <f t="shared" si="114"/>
        <v>5.2008307929926306E-2</v>
      </c>
      <c r="EN42" s="19">
        <f t="shared" si="115"/>
        <v>1.1579811171261833E-2</v>
      </c>
      <c r="EO42" s="19">
        <f t="shared" si="116"/>
        <v>4.7411968406021417E-2</v>
      </c>
      <c r="EP42" s="19">
        <f t="shared" si="117"/>
        <v>7.643048406667477E-2</v>
      </c>
      <c r="EQ42" s="19">
        <f t="shared" si="118"/>
        <v>-1.7631010511620863E-2</v>
      </c>
      <c r="ER42" s="19">
        <f t="shared" si="119"/>
        <v>-7.9257625183160929E-2</v>
      </c>
      <c r="ES42" s="19">
        <f t="shared" si="120"/>
        <v>8.810698584037166E-2</v>
      </c>
      <c r="ET42" s="19">
        <f t="shared" si="121"/>
        <v>1.8374423828471192E-2</v>
      </c>
      <c r="EU42" s="19">
        <f t="shared" si="122"/>
        <v>-2.2047825383862574E-2</v>
      </c>
      <c r="EV42" s="19">
        <f t="shared" si="123"/>
        <v>-2.3313337643423989E-3</v>
      </c>
      <c r="EW42" s="19">
        <f t="shared" si="124"/>
        <v>-1.7520800610145295E-2</v>
      </c>
      <c r="GL42" s="3"/>
      <c r="GM42" s="3"/>
      <c r="GN42" s="8"/>
      <c r="GO42" s="3"/>
      <c r="HJ42" s="17"/>
    </row>
    <row r="43" spans="1:218" x14ac:dyDescent="0.2">
      <c r="A43" t="s">
        <v>17</v>
      </c>
      <c r="B43" s="1">
        <f t="shared" si="71"/>
        <v>1987</v>
      </c>
      <c r="C43" s="52">
        <f>'Manufacturing Gross Output'!B24</f>
        <v>517197.22704000003</v>
      </c>
      <c r="D43" s="52">
        <f>'Manufacturing Gross Output'!C24</f>
        <v>79662.124980000008</v>
      </c>
      <c r="E43" s="52">
        <f>'Manufacturing Gross Output'!D24</f>
        <v>80795.341339999999</v>
      </c>
      <c r="F43" s="52">
        <f>'Manufacturing Gross Output'!B24</f>
        <v>517197.22704000003</v>
      </c>
      <c r="G43" s="52">
        <f>'Manufacturing Gross Output'!C24</f>
        <v>79662.124980000008</v>
      </c>
      <c r="H43" s="52">
        <f>'Manufacturing Gross Output'!D24</f>
        <v>80795.341339999999</v>
      </c>
      <c r="I43" s="52">
        <f>'Manufacturing Gross Output'!E24</f>
        <v>91305.520150000011</v>
      </c>
      <c r="J43" s="52">
        <f>'Manufacturing Gross Output'!F24</f>
        <v>152561.913</v>
      </c>
      <c r="K43" s="52">
        <f>'Manufacturing Gross Output'!G24</f>
        <v>91375.541759999993</v>
      </c>
      <c r="L43" s="52">
        <f>'Manufacturing Gross Output'!H24</f>
        <v>358978.99379999994</v>
      </c>
      <c r="M43" s="52">
        <f>'Manufacturing Gross Output'!I24</f>
        <v>419965.24849999993</v>
      </c>
      <c r="N43" s="52">
        <f>'Manufacturing Gross Output'!J24</f>
        <v>118105.25702999999</v>
      </c>
      <c r="O43" s="52">
        <f>'Manufacturing Gross Output'!K24</f>
        <v>86527.126099999994</v>
      </c>
      <c r="P43" s="52">
        <f>'Manufacturing Gross Output'!L24</f>
        <v>164425.70238000003</v>
      </c>
      <c r="Q43" s="52">
        <f>'Manufacturing Gross Output'!M24</f>
        <v>215872.81258000003</v>
      </c>
      <c r="R43" s="52">
        <f>'Manufacturing Gross Output'!N24</f>
        <v>208953.40919999999</v>
      </c>
      <c r="S43" s="52">
        <f>'Manufacturing Gross Output'!O24</f>
        <v>56213.554980000001</v>
      </c>
      <c r="T43" s="52">
        <f>'Manufacturing Gross Output'!P24</f>
        <v>92473.662700000015</v>
      </c>
      <c r="U43" s="52">
        <f>'Manufacturing Gross Output'!Q24</f>
        <v>494704.96309697191</v>
      </c>
      <c r="V43" s="52">
        <f>'Manufacturing Gross Output'!R24</f>
        <v>60793.20958000001</v>
      </c>
      <c r="W43" s="52">
        <f>'Manufacturing Gross Output'!S24</f>
        <v>78139.284300000014</v>
      </c>
      <c r="X43" s="52">
        <f t="shared" si="72"/>
        <v>3368050.8925169725</v>
      </c>
      <c r="Z43" s="132">
        <f t="shared" si="84"/>
        <v>1.0489119982650454</v>
      </c>
      <c r="AA43" s="132">
        <f t="shared" si="85"/>
        <v>1.1795412306462265</v>
      </c>
      <c r="AB43" s="132">
        <f t="shared" si="86"/>
        <v>1.0498607746240842</v>
      </c>
      <c r="AC43" s="132">
        <f t="shared" si="87"/>
        <v>1.0489119982650454</v>
      </c>
      <c r="AD43" s="132">
        <f t="shared" si="88"/>
        <v>1.1795412306462265</v>
      </c>
      <c r="AE43" s="132">
        <f t="shared" si="89"/>
        <v>1.0498607746240842</v>
      </c>
      <c r="AF43" s="132">
        <f t="shared" si="90"/>
        <v>1.1814176028656136</v>
      </c>
      <c r="AG43" s="132">
        <f t="shared" si="91"/>
        <v>1.1037304924640601</v>
      </c>
      <c r="AH43" s="132">
        <f t="shared" si="92"/>
        <v>1.1720871993766047</v>
      </c>
      <c r="AI43" s="132">
        <f t="shared" si="93"/>
        <v>1.1066036396684793</v>
      </c>
      <c r="AJ43" s="132">
        <f t="shared" si="94"/>
        <v>1.0616552953037894</v>
      </c>
      <c r="AK43" s="132">
        <f t="shared" si="95"/>
        <v>1.1674022812676934</v>
      </c>
      <c r="AL43" s="132">
        <f t="shared" si="96"/>
        <v>1.1412911677521882</v>
      </c>
      <c r="AM43" s="132">
        <f t="shared" si="97"/>
        <v>1.0657668363372661</v>
      </c>
      <c r="AN43" s="132">
        <f t="shared" si="98"/>
        <v>1.0426480799723075</v>
      </c>
      <c r="AO43" s="132">
        <f t="shared" si="99"/>
        <v>0.98773030144479967</v>
      </c>
      <c r="AP43" s="132">
        <f t="shared" si="100"/>
        <v>1.1562488697901032</v>
      </c>
      <c r="AQ43" s="132">
        <f t="shared" si="101"/>
        <v>1.0408559540323883</v>
      </c>
      <c r="AR43" s="132">
        <f t="shared" si="102"/>
        <v>1.0967553927721867</v>
      </c>
      <c r="AS43" s="132">
        <f t="shared" si="103"/>
        <v>1.1416485239437519</v>
      </c>
      <c r="AT43" s="132">
        <f t="shared" si="104"/>
        <v>1.1336356355032031</v>
      </c>
      <c r="AX43" s="132">
        <f>'Gross Output over VA'!B24</f>
        <v>3.4146370129244117</v>
      </c>
      <c r="AY43" s="132">
        <f>'Gross Output over VA'!C24</f>
        <v>3.616250088492718</v>
      </c>
      <c r="AZ43" s="132">
        <f>'Gross Output over VA'!D24</f>
        <v>3.2595533285942722</v>
      </c>
      <c r="BA43" s="132">
        <f>'Gross Output over VA'!B24</f>
        <v>3.4146370129244117</v>
      </c>
      <c r="BB43" s="132">
        <f>'Gross Output over VA'!C24</f>
        <v>3.616250088492718</v>
      </c>
      <c r="BC43" s="132">
        <f>'Gross Output over VA'!D24</f>
        <v>3.2595533285942722</v>
      </c>
      <c r="BD43" s="132">
        <f>'Gross Output over VA'!E24</f>
        <v>2.3921202650246136</v>
      </c>
      <c r="BE43" s="132">
        <f>'Gross Output over VA'!F24</f>
        <v>2.6809994226637848</v>
      </c>
      <c r="BF43" s="132">
        <f>'Gross Output over VA'!G24</f>
        <v>2.4565348201555857</v>
      </c>
      <c r="BG43" s="132">
        <f>'Gross Output over VA'!H24</f>
        <v>8.2838458511105841</v>
      </c>
      <c r="BH43" s="132">
        <f>'Gross Output over VA'!I24</f>
        <v>2.8796356974606221</v>
      </c>
      <c r="BI43" s="132">
        <f>'Gross Output over VA'!J24</f>
        <v>3.3183987432175615</v>
      </c>
      <c r="BJ43" s="132">
        <f>'Gross Output over VA'!K24</f>
        <v>2.621443997479743</v>
      </c>
      <c r="BK43" s="132">
        <f>'Gross Output over VA'!L24</f>
        <v>3.5226375304637059</v>
      </c>
      <c r="BL43" s="132">
        <f>'Gross Output over VA'!M24</f>
        <v>2.1462156268842545</v>
      </c>
      <c r="BM43" s="132">
        <f>'Gross Output over VA'!N24</f>
        <v>2.1629546219648348</v>
      </c>
      <c r="BN43" s="132">
        <f>'Gross Output over VA'!O24</f>
        <v>11.248446803994291</v>
      </c>
      <c r="BO43" s="132">
        <f>'Gross Output over VA'!P24</f>
        <v>2.1843178622783879</v>
      </c>
      <c r="BP43" s="132">
        <f>'Gross Output over VA'!Q24</f>
        <v>3.1409421728430265</v>
      </c>
      <c r="BQ43" s="132">
        <f>'Gross Output over VA'!R24</f>
        <v>2.2194302444408804</v>
      </c>
      <c r="BR43" s="132">
        <f>'Gross Output over VA'!S24</f>
        <v>2.590103977915406</v>
      </c>
      <c r="BS43" s="132">
        <f t="shared" si="125"/>
        <v>3.544233737996195</v>
      </c>
      <c r="BU43">
        <f t="shared" si="82"/>
        <v>13195238.870754737</v>
      </c>
      <c r="BV43" s="132">
        <f t="shared" si="83"/>
        <v>0.74965518651010177</v>
      </c>
      <c r="BW43" s="132">
        <f t="shared" si="76"/>
        <v>0.97297981443192727</v>
      </c>
      <c r="CA43" s="308">
        <f t="shared" si="77"/>
        <v>0.97903728029609605</v>
      </c>
      <c r="CB43" s="308">
        <f t="shared" si="78"/>
        <v>1.2717907892091793</v>
      </c>
      <c r="CC43" s="52">
        <f>BEA_Output_Data!X24</f>
        <v>1094585.0073273771</v>
      </c>
      <c r="CD43" s="52">
        <f>BEA_Output_Data!AW24</f>
        <v>860664.36132000003</v>
      </c>
      <c r="CE43" s="52">
        <f t="shared" si="79"/>
        <v>860664.36132000003</v>
      </c>
      <c r="CF43" s="132">
        <f t="shared" si="105"/>
        <v>1.0730595394157585</v>
      </c>
      <c r="CG43" s="19">
        <f t="shared" si="80"/>
        <v>1.2717907892091793</v>
      </c>
      <c r="CH43" s="570">
        <f t="shared" si="81"/>
        <v>0.97903728029609605</v>
      </c>
      <c r="CI43" s="19">
        <f>'NAICS Sector VA over Manufac VA'!B24</f>
        <v>0.17598588004468857</v>
      </c>
      <c r="CJ43" s="19">
        <f>'NAICS Sector VA over Manufac VA'!C24</f>
        <v>2.559526378693577E-2</v>
      </c>
      <c r="CK43" s="19">
        <f>'NAICS Sector VA over Manufac VA'!D24</f>
        <v>2.8800127429447445E-2</v>
      </c>
      <c r="CL43" s="19">
        <v>0</v>
      </c>
      <c r="CM43" s="19">
        <v>0</v>
      </c>
      <c r="CN43" s="19">
        <v>0</v>
      </c>
      <c r="CO43" s="19">
        <f>'NAICS Sector VA over Manufac VA'!E24</f>
        <v>4.4348629634739158E-2</v>
      </c>
      <c r="CP43" s="19">
        <f>'NAICS Sector VA over Manufac VA'!F24</f>
        <v>6.6117372343296593E-2</v>
      </c>
      <c r="CQ43" s="19">
        <f>'NAICS Sector VA over Manufac VA'!G24</f>
        <v>4.3218851380056114E-2</v>
      </c>
      <c r="CR43" s="19">
        <f>'NAICS Sector VA over Manufac VA'!H24</f>
        <v>5.0350432709375149E-2</v>
      </c>
      <c r="CS43" s="19">
        <f>'NAICS Sector VA over Manufac VA'!I24</f>
        <v>0.16945016110150743</v>
      </c>
      <c r="CT43" s="19">
        <f>'NAICS Sector VA over Manufac VA'!J24</f>
        <v>4.1352982625438399E-2</v>
      </c>
      <c r="CU43" s="19">
        <f>'NAICS Sector VA over Manufac VA'!K24</f>
        <v>3.8351104429811107E-2</v>
      </c>
      <c r="CV43" s="19">
        <f>'NAICS Sector VA over Manufac VA'!L24</f>
        <v>5.4233536855658501E-2</v>
      </c>
      <c r="CW43" s="19">
        <f>'NAICS Sector VA over Manufac VA'!M24</f>
        <v>0.1168666990297309</v>
      </c>
      <c r="CX43" s="19">
        <f>'NAICS Sector VA over Manufac VA'!N24</f>
        <v>0.11224531761932861</v>
      </c>
      <c r="CY43" s="19">
        <f>'NAICS Sector VA over Manufac VA'!O24</f>
        <v>5.8065032370289114E-3</v>
      </c>
      <c r="CZ43" s="19">
        <f>'NAICS Sector VA over Manufac VA'!P24</f>
        <v>4.9189046302638179E-2</v>
      </c>
      <c r="DA43" s="19">
        <f>'NAICS Sector VA over Manufac VA'!Q24</f>
        <v>0.18300059708039482</v>
      </c>
      <c r="DB43" s="19">
        <f>'NAICS Sector VA over Manufac VA'!R24</f>
        <v>3.1825831033586549E-2</v>
      </c>
      <c r="DC43" s="19">
        <f>'NAICS Sector VA over Manufac VA'!S24</f>
        <v>3.5052452565516673E-2</v>
      </c>
      <c r="DF43" s="19">
        <f t="shared" si="106"/>
        <v>3.4929339518507276E-2</v>
      </c>
      <c r="DG43" s="19">
        <f t="shared" si="30"/>
        <v>7.5234242509942137E-2</v>
      </c>
      <c r="DH43" s="19">
        <f t="shared" si="31"/>
        <v>4.1333380934639806E-2</v>
      </c>
      <c r="DI43" s="19">
        <f t="shared" si="32"/>
        <v>3.4929339518507276E-2</v>
      </c>
      <c r="DJ43" s="19">
        <f t="shared" si="33"/>
        <v>7.5234242509942137E-2</v>
      </c>
      <c r="DK43" s="19">
        <f t="shared" si="34"/>
        <v>4.1333380934639806E-2</v>
      </c>
      <c r="DL43" s="19">
        <f t="shared" si="35"/>
        <v>2.5127324822016357E-2</v>
      </c>
      <c r="DM43" s="19">
        <f t="shared" si="36"/>
        <v>4.3775165052287054E-2</v>
      </c>
      <c r="DN43" s="19">
        <f t="shared" si="37"/>
        <v>0.10264247855615857</v>
      </c>
      <c r="DO43" s="19">
        <f t="shared" si="38"/>
        <v>-0.25582838626660609</v>
      </c>
      <c r="DP43" s="19">
        <f t="shared" si="39"/>
        <v>-8.0576352362393647E-2</v>
      </c>
      <c r="DQ43" s="19">
        <f t="shared" si="40"/>
        <v>1.9050035019995509E-2</v>
      </c>
      <c r="DR43" s="19">
        <f t="shared" si="41"/>
        <v>0.15452106662894505</v>
      </c>
      <c r="DS43" s="19">
        <f t="shared" si="42"/>
        <v>0.13404237008319794</v>
      </c>
      <c r="DT43" s="19">
        <f t="shared" si="43"/>
        <v>-1.3307929953970361E-2</v>
      </c>
      <c r="DU43" s="19">
        <f t="shared" si="44"/>
        <v>-3.6499567340883422E-2</v>
      </c>
      <c r="DV43" s="19">
        <f t="shared" si="45"/>
        <v>-0.10107772520978853</v>
      </c>
      <c r="DW43" s="19">
        <f t="shared" si="46"/>
        <v>-1.068156001302567E-2</v>
      </c>
      <c r="DX43" s="19">
        <f t="shared" si="47"/>
        <v>-4.4019772316787132E-3</v>
      </c>
      <c r="DY43" s="19">
        <f t="shared" si="48"/>
        <v>4.537474942657381E-2</v>
      </c>
      <c r="DZ43" s="19">
        <f t="shared" si="49"/>
        <v>6.1278370824043422E-2</v>
      </c>
      <c r="EA43" s="19"/>
      <c r="EB43" s="19"/>
      <c r="EC43" s="19">
        <f t="shared" si="107"/>
        <v>-6.7103217956376457E-2</v>
      </c>
      <c r="ED43" s="19">
        <f t="shared" si="108"/>
        <v>-1.4499410500013576E-2</v>
      </c>
      <c r="EE43" s="19">
        <f t="shared" si="109"/>
        <v>-4.8429249329041989E-2</v>
      </c>
      <c r="EF43" s="308">
        <v>0</v>
      </c>
      <c r="EG43" s="308">
        <v>0</v>
      </c>
      <c r="EH43" s="308">
        <v>0</v>
      </c>
      <c r="EI43" s="19">
        <f t="shared" si="110"/>
        <v>3.1644623618044764E-3</v>
      </c>
      <c r="EJ43" s="19">
        <f t="shared" si="111"/>
        <v>-4.0354348778886655E-2</v>
      </c>
      <c r="EK43" s="19">
        <f t="shared" si="112"/>
        <v>-4.9304896700720004E-2</v>
      </c>
      <c r="EL43" s="19">
        <f t="shared" si="113"/>
        <v>0.36070866460267387</v>
      </c>
      <c r="EM43" s="19">
        <f t="shared" si="114"/>
        <v>5.7693978612337167E-2</v>
      </c>
      <c r="EN43" s="19">
        <f t="shared" si="115"/>
        <v>1.0313497623605864E-2</v>
      </c>
      <c r="EO43" s="19">
        <f t="shared" si="116"/>
        <v>-0.11972256919081394</v>
      </c>
      <c r="EP43" s="19">
        <f t="shared" si="117"/>
        <v>-0.11305916522938729</v>
      </c>
      <c r="EQ43" s="19">
        <f t="shared" si="118"/>
        <v>-7.5782147012613977E-3</v>
      </c>
      <c r="ER43" s="19">
        <f t="shared" si="119"/>
        <v>-2.3787137424742345E-2</v>
      </c>
      <c r="ES43" s="19">
        <f t="shared" si="120"/>
        <v>0.12808266210511876</v>
      </c>
      <c r="ET43" s="19">
        <f t="shared" si="121"/>
        <v>-3.221417279005357E-2</v>
      </c>
      <c r="EU43" s="19">
        <f t="shared" si="122"/>
        <v>-1.4249713669015257E-2</v>
      </c>
      <c r="EV43" s="19">
        <f t="shared" si="123"/>
        <v>-1.4966393071741498E-2</v>
      </c>
      <c r="EW43" s="19">
        <f t="shared" si="124"/>
        <v>-1.1715652278735769E-2</v>
      </c>
      <c r="GL43" s="3"/>
      <c r="GM43" s="3"/>
      <c r="GN43" s="8"/>
      <c r="GO43" s="3"/>
      <c r="HJ43" s="17"/>
    </row>
    <row r="44" spans="1:218" x14ac:dyDescent="0.2">
      <c r="A44" t="s">
        <v>17</v>
      </c>
      <c r="B44" s="1">
        <f t="shared" si="71"/>
        <v>1988</v>
      </c>
      <c r="C44" s="52">
        <f>'Manufacturing Gross Output'!B25</f>
        <v>532661.15760000004</v>
      </c>
      <c r="D44" s="52">
        <f>'Manufacturing Gross Output'!C25</f>
        <v>80131.923540000003</v>
      </c>
      <c r="E44" s="52">
        <f>'Manufacturing Gross Output'!D25</f>
        <v>80630.152889999998</v>
      </c>
      <c r="F44" s="52">
        <f>'Manufacturing Gross Output'!B25</f>
        <v>532661.15760000004</v>
      </c>
      <c r="G44" s="52">
        <f>'Manufacturing Gross Output'!C25</f>
        <v>80131.923540000003</v>
      </c>
      <c r="H44" s="52">
        <f>'Manufacturing Gross Output'!D25</f>
        <v>80630.152889999998</v>
      </c>
      <c r="I44" s="52">
        <f>'Manufacturing Gross Output'!E25</f>
        <v>91048.576579999994</v>
      </c>
      <c r="J44" s="52">
        <f>'Manufacturing Gross Output'!F25</f>
        <v>157807.39856</v>
      </c>
      <c r="K44" s="52">
        <f>'Manufacturing Gross Output'!G25</f>
        <v>93951.847679999992</v>
      </c>
      <c r="L44" s="52">
        <f>'Manufacturing Gross Output'!H25</f>
        <v>372556.43585999997</v>
      </c>
      <c r="M44" s="52">
        <f>'Manufacturing Gross Output'!I25</f>
        <v>440338.86180000007</v>
      </c>
      <c r="N44" s="52">
        <f>'Manufacturing Gross Output'!J25</f>
        <v>123350.71232999999</v>
      </c>
      <c r="O44" s="52">
        <f>'Manufacturing Gross Output'!K25</f>
        <v>87677.842350000021</v>
      </c>
      <c r="P44" s="52">
        <f>'Manufacturing Gross Output'!L25</f>
        <v>180913.31745</v>
      </c>
      <c r="Q44" s="52">
        <f>'Manufacturing Gross Output'!M25</f>
        <v>225569.26102000003</v>
      </c>
      <c r="R44" s="52">
        <f>'Manufacturing Gross Output'!N25</f>
        <v>226645.51680000001</v>
      </c>
      <c r="S44" s="52">
        <f>'Manufacturing Gross Output'!O25</f>
        <v>62166.82516</v>
      </c>
      <c r="T44" s="52">
        <f>'Manufacturing Gross Output'!P25</f>
        <v>95077.242780000015</v>
      </c>
      <c r="U44" s="52">
        <f>'Manufacturing Gross Output'!Q25</f>
        <v>523102.91359807702</v>
      </c>
      <c r="V44" s="52">
        <f>'Manufacturing Gross Output'!R25</f>
        <v>59896.403819999992</v>
      </c>
      <c r="W44" s="52">
        <f>'Manufacturing Gross Output'!S25</f>
        <v>84438.165330000003</v>
      </c>
      <c r="X44" s="52">
        <f t="shared" si="72"/>
        <v>3517964.5551480772</v>
      </c>
      <c r="Z44" s="132">
        <f t="shared" si="84"/>
        <v>1.0802739264748171</v>
      </c>
      <c r="AA44" s="132">
        <f t="shared" si="85"/>
        <v>1.1864974444273344</v>
      </c>
      <c r="AB44" s="132">
        <f t="shared" si="86"/>
        <v>1.0477143034142387</v>
      </c>
      <c r="AC44" s="132">
        <f t="shared" si="87"/>
        <v>1.0802739264748171</v>
      </c>
      <c r="AD44" s="132">
        <f t="shared" si="88"/>
        <v>1.1864974444273344</v>
      </c>
      <c r="AE44" s="132">
        <f t="shared" si="89"/>
        <v>1.0477143034142387</v>
      </c>
      <c r="AF44" s="132">
        <f t="shared" si="90"/>
        <v>1.1780929664576236</v>
      </c>
      <c r="AG44" s="132">
        <f t="shared" si="91"/>
        <v>1.1416796912287079</v>
      </c>
      <c r="AH44" s="132">
        <f t="shared" si="92"/>
        <v>1.2051338454741058</v>
      </c>
      <c r="AI44" s="132">
        <f t="shared" si="93"/>
        <v>1.1484580296480635</v>
      </c>
      <c r="AJ44" s="132">
        <f t="shared" si="94"/>
        <v>1.1131589721477007</v>
      </c>
      <c r="AK44" s="132">
        <f t="shared" si="95"/>
        <v>1.2192505786042993</v>
      </c>
      <c r="AL44" s="132">
        <f t="shared" si="96"/>
        <v>1.1564690934722237</v>
      </c>
      <c r="AM44" s="132">
        <f t="shared" si="97"/>
        <v>1.1726354894587254</v>
      </c>
      <c r="AN44" s="132">
        <f t="shared" si="98"/>
        <v>1.0894811351759117</v>
      </c>
      <c r="AO44" s="132">
        <f t="shared" si="99"/>
        <v>1.0713615321571717</v>
      </c>
      <c r="AP44" s="132">
        <f t="shared" si="100"/>
        <v>1.2787008641467876</v>
      </c>
      <c r="AQ44" s="132">
        <f t="shared" si="101"/>
        <v>1.0701610745277197</v>
      </c>
      <c r="AR44" s="132">
        <f t="shared" si="102"/>
        <v>1.1597133327143809</v>
      </c>
      <c r="AS44" s="132">
        <f t="shared" si="103"/>
        <v>1.1248072191460348</v>
      </c>
      <c r="AT44" s="132">
        <f t="shared" si="104"/>
        <v>1.2250190678365234</v>
      </c>
      <c r="AX44" s="132">
        <f>'Gross Output over VA'!B25</f>
        <v>3.4308097100125892</v>
      </c>
      <c r="AY44" s="132">
        <f>'Gross Output over VA'!C25</f>
        <v>3.3906485433815687</v>
      </c>
      <c r="AZ44" s="132">
        <f>'Gross Output over VA'!D25</f>
        <v>3.1824920314702907</v>
      </c>
      <c r="BA44" s="132">
        <f>'Gross Output over VA'!B25</f>
        <v>3.4308097100125892</v>
      </c>
      <c r="BB44" s="132">
        <f>'Gross Output over VA'!C25</f>
        <v>3.3906485433815687</v>
      </c>
      <c r="BC44" s="132">
        <f>'Gross Output over VA'!D25</f>
        <v>3.1824920314702907</v>
      </c>
      <c r="BD44" s="132">
        <f>'Gross Output over VA'!E25</f>
        <v>2.3550884814729449</v>
      </c>
      <c r="BE44" s="132">
        <f>'Gross Output over VA'!F25</f>
        <v>2.6989703009374093</v>
      </c>
      <c r="BF44" s="132">
        <f>'Gross Output over VA'!G25</f>
        <v>2.3153617153199355</v>
      </c>
      <c r="BG44" s="132">
        <f>'Gross Output over VA'!H25</f>
        <v>7.1768344286616124</v>
      </c>
      <c r="BH44" s="132">
        <f>'Gross Output over VA'!I25</f>
        <v>3.1418203296832461</v>
      </c>
      <c r="BI44" s="132">
        <f>'Gross Output over VA'!J25</f>
        <v>3.3574531628802173</v>
      </c>
      <c r="BJ44" s="132">
        <f>'Gross Output over VA'!K25</f>
        <v>2.4487997389461618</v>
      </c>
      <c r="BK44" s="132">
        <f>'Gross Output over VA'!L25</f>
        <v>3.7114742253626534</v>
      </c>
      <c r="BL44" s="132">
        <f>'Gross Output over VA'!M25</f>
        <v>2.1343026326151451</v>
      </c>
      <c r="BM44" s="132">
        <f>'Gross Output over VA'!N25</f>
        <v>2.026079701563579</v>
      </c>
      <c r="BN44" s="132">
        <f>'Gross Output over VA'!O25</f>
        <v>10.526798812255004</v>
      </c>
      <c r="BO44" s="132">
        <f>'Gross Output over VA'!P25</f>
        <v>2.2067923900587791</v>
      </c>
      <c r="BP44" s="132">
        <f>'Gross Output over VA'!Q25</f>
        <v>3.1063097376961721</v>
      </c>
      <c r="BQ44" s="132">
        <f>'Gross Output over VA'!R25</f>
        <v>2.1910825440980717</v>
      </c>
      <c r="BR44" s="132">
        <f>'Gross Output over VA'!S25</f>
        <v>2.1097987441637338</v>
      </c>
      <c r="BS44" s="132">
        <f t="shared" si="125"/>
        <v>3.4054698816877882</v>
      </c>
      <c r="BU44">
        <f t="shared" si="82"/>
        <v>13736036.839900188</v>
      </c>
      <c r="BV44" s="132">
        <f t="shared" si="83"/>
        <v>0.78037929892632729</v>
      </c>
      <c r="BW44" s="132">
        <f t="shared" si="76"/>
        <v>1.0128567361624248</v>
      </c>
      <c r="CA44" s="308">
        <f t="shared" si="77"/>
        <v>0.96763663461379057</v>
      </c>
      <c r="CB44" s="308">
        <f t="shared" si="78"/>
        <v>1.2569811017114689</v>
      </c>
      <c r="CC44" s="52">
        <f>BEA_Output_Data!X25</f>
        <v>1157587.0845375618</v>
      </c>
      <c r="CD44" s="52">
        <f>BEA_Output_Data!AW25</f>
        <v>920926.40292000002</v>
      </c>
      <c r="CE44" s="52">
        <f t="shared" si="79"/>
        <v>920926.40292000002</v>
      </c>
      <c r="CF44" s="132">
        <f t="shared" si="105"/>
        <v>1.1481930775401592</v>
      </c>
      <c r="CG44" s="19">
        <f t="shared" si="80"/>
        <v>1.2569811017114689</v>
      </c>
      <c r="CH44" s="570">
        <f t="shared" si="81"/>
        <v>0.96763663461379057</v>
      </c>
      <c r="CI44" s="19">
        <f>'NAICS Sector VA over Manufac VA'!B25</f>
        <v>0.16858909279581935</v>
      </c>
      <c r="CJ44" s="19">
        <f>'NAICS Sector VA over Manufac VA'!C25</f>
        <v>2.5662435342352755E-2</v>
      </c>
      <c r="CK44" s="19">
        <f>'NAICS Sector VA over Manufac VA'!D25</f>
        <v>2.7510927604712049E-2</v>
      </c>
      <c r="CL44" s="19">
        <v>0</v>
      </c>
      <c r="CM44" s="19">
        <v>0</v>
      </c>
      <c r="CN44" s="19">
        <v>0</v>
      </c>
      <c r="CO44" s="19">
        <f>'NAICS Sector VA over Manufac VA'!E25</f>
        <v>4.197986212298703E-2</v>
      </c>
      <c r="CP44" s="19">
        <f>'NAICS Sector VA over Manufac VA'!F25</f>
        <v>6.3489854319096109E-2</v>
      </c>
      <c r="CQ44" s="19">
        <f>'NAICS Sector VA over Manufac VA'!G25</f>
        <v>4.4061730841183123E-2</v>
      </c>
      <c r="CR44" s="19">
        <f>'NAICS Sector VA over Manufac VA'!H25</f>
        <v>5.6368206748557574E-2</v>
      </c>
      <c r="CS44" s="19">
        <f>'NAICS Sector VA over Manufac VA'!I25</f>
        <v>0.15218811769931961</v>
      </c>
      <c r="CT44" s="19">
        <f>'NAICS Sector VA over Manufac VA'!J25</f>
        <v>3.9893925707320081E-2</v>
      </c>
      <c r="CU44" s="19">
        <f>'NAICS Sector VA over Manufac VA'!K25</f>
        <v>3.8878693222904916E-2</v>
      </c>
      <c r="CV44" s="19">
        <f>'NAICS Sector VA over Manufac VA'!L25</f>
        <v>5.2929667306144519E-2</v>
      </c>
      <c r="CW44" s="19">
        <f>'NAICS Sector VA over Manufac VA'!M25</f>
        <v>0.11476223362137764</v>
      </c>
      <c r="CX44" s="19">
        <f>'NAICS Sector VA over Manufac VA'!N25</f>
        <v>0.12146906342929288</v>
      </c>
      <c r="CY44" s="19">
        <f>'NAICS Sector VA over Manufac VA'!O25</f>
        <v>6.4126485908918085E-3</v>
      </c>
      <c r="CZ44" s="19">
        <f>'NAICS Sector VA over Manufac VA'!P25</f>
        <v>4.6783227175801426E-2</v>
      </c>
      <c r="DA44" s="19">
        <f>'NAICS Sector VA over Manufac VA'!Q25</f>
        <v>0.182859469935504</v>
      </c>
      <c r="DB44" s="19">
        <f>'NAICS Sector VA over Manufac VA'!R25</f>
        <v>2.9683635145353403E-2</v>
      </c>
      <c r="DC44" s="19">
        <f>'NAICS Sector VA over Manufac VA'!S25</f>
        <v>4.3458310102850492E-2</v>
      </c>
      <c r="DF44" s="19">
        <f t="shared" si="106"/>
        <v>4.7251049735324421E-3</v>
      </c>
      <c r="DG44" s="19">
        <f t="shared" si="30"/>
        <v>-6.4416387952238724E-2</v>
      </c>
      <c r="DH44" s="19">
        <f t="shared" si="31"/>
        <v>-2.3925622634690672E-2</v>
      </c>
      <c r="DI44" s="19">
        <f t="shared" si="32"/>
        <v>4.7251049735324421E-3</v>
      </c>
      <c r="DJ44" s="19">
        <f t="shared" si="33"/>
        <v>-6.4416387952238724E-2</v>
      </c>
      <c r="DK44" s="19">
        <f t="shared" si="34"/>
        <v>-2.3925622634690672E-2</v>
      </c>
      <c r="DL44" s="19">
        <f t="shared" si="35"/>
        <v>-1.5601814331511163E-2</v>
      </c>
      <c r="DM44" s="19">
        <f t="shared" si="36"/>
        <v>6.6806863368696311E-3</v>
      </c>
      <c r="DN44" s="19">
        <f t="shared" si="37"/>
        <v>-5.9185823377155979E-2</v>
      </c>
      <c r="DO44" s="19">
        <f t="shared" si="38"/>
        <v>-0.1434489368662768</v>
      </c>
      <c r="DP44" s="19">
        <f t="shared" si="39"/>
        <v>8.7138562565320071E-2</v>
      </c>
      <c r="DQ44" s="19">
        <f t="shared" si="40"/>
        <v>1.1700338997956437E-2</v>
      </c>
      <c r="DR44" s="19">
        <f t="shared" si="41"/>
        <v>-6.8127307980870563E-2</v>
      </c>
      <c r="DS44" s="19">
        <f t="shared" si="42"/>
        <v>5.2219155564231047E-2</v>
      </c>
      <c r="DT44" s="19">
        <f t="shared" si="43"/>
        <v>-5.5661601256619796E-3</v>
      </c>
      <c r="DU44" s="19">
        <f t="shared" si="44"/>
        <v>-6.5372423116336925E-2</v>
      </c>
      <c r="DV44" s="19">
        <f t="shared" si="45"/>
        <v>-6.6305783758800224E-2</v>
      </c>
      <c r="DW44" s="19">
        <f t="shared" si="46"/>
        <v>1.0236465375905539E-2</v>
      </c>
      <c r="DX44" s="19">
        <f t="shared" si="47"/>
        <v>-1.1087367828835796E-2</v>
      </c>
      <c r="DY44" s="19">
        <f t="shared" si="48"/>
        <v>-1.2854782226706172E-2</v>
      </c>
      <c r="DZ44" s="19">
        <f t="shared" si="49"/>
        <v>-0.20510545979299616</v>
      </c>
      <c r="EA44" s="19"/>
      <c r="EB44" s="19"/>
      <c r="EC44" s="19">
        <f t="shared" si="107"/>
        <v>-4.2939414114625617E-2</v>
      </c>
      <c r="ED44" s="19">
        <f t="shared" si="108"/>
        <v>2.6209367572040919E-3</v>
      </c>
      <c r="EE44" s="19">
        <f t="shared" si="109"/>
        <v>-4.5796518578637438E-2</v>
      </c>
      <c r="EF44" s="308">
        <v>0</v>
      </c>
      <c r="EG44" s="308">
        <v>0</v>
      </c>
      <c r="EH44" s="308">
        <v>0</v>
      </c>
      <c r="EI44" s="19">
        <f t="shared" si="110"/>
        <v>-5.489177936262838E-2</v>
      </c>
      <c r="EJ44" s="19">
        <f t="shared" si="111"/>
        <v>-4.0551412807731016E-2</v>
      </c>
      <c r="EK44" s="19">
        <f t="shared" si="112"/>
        <v>1.9314849728782685E-2</v>
      </c>
      <c r="EL44" s="19">
        <f t="shared" si="113"/>
        <v>0.11289807627082302</v>
      </c>
      <c r="EM44" s="19">
        <f t="shared" si="114"/>
        <v>-0.10744147671119532</v>
      </c>
      <c r="EN44" s="19">
        <f t="shared" si="115"/>
        <v>-3.5920475681396669E-2</v>
      </c>
      <c r="EO44" s="19">
        <f t="shared" si="116"/>
        <v>1.3663042415514755E-2</v>
      </c>
      <c r="EP44" s="19">
        <f t="shared" si="117"/>
        <v>-2.4335477960423253E-2</v>
      </c>
      <c r="EQ44" s="19">
        <f t="shared" si="118"/>
        <v>-1.81715064043135E-2</v>
      </c>
      <c r="ER44" s="19">
        <f t="shared" si="119"/>
        <v>7.8972796484465632E-2</v>
      </c>
      <c r="ES44" s="19">
        <f t="shared" si="120"/>
        <v>9.9293845110130771E-2</v>
      </c>
      <c r="ET44" s="19">
        <f t="shared" si="121"/>
        <v>-5.0146217580140207E-2</v>
      </c>
      <c r="EU44" s="19">
        <f t="shared" si="122"/>
        <v>-7.7148158333654939E-4</v>
      </c>
      <c r="EV44" s="19">
        <f t="shared" si="123"/>
        <v>-6.9682367962876079E-2</v>
      </c>
      <c r="EW44" s="19">
        <f t="shared" si="124"/>
        <v>0.21495650573543487</v>
      </c>
      <c r="GL44" s="3"/>
      <c r="GM44" s="3"/>
      <c r="GN44" s="8"/>
      <c r="GO44" s="3"/>
      <c r="HJ44" s="17"/>
    </row>
    <row r="45" spans="1:218" x14ac:dyDescent="0.2">
      <c r="A45" t="s">
        <v>17</v>
      </c>
      <c r="B45" s="1">
        <f t="shared" si="71"/>
        <v>1989</v>
      </c>
      <c r="C45" s="52">
        <f>'Manufacturing Gross Output'!B26</f>
        <v>544542.78683999996</v>
      </c>
      <c r="D45" s="52">
        <f>'Manufacturing Gross Output'!C26</f>
        <v>81454.375979999997</v>
      </c>
      <c r="E45" s="52">
        <f>'Manufacturing Gross Output'!D26</f>
        <v>77042.408240000004</v>
      </c>
      <c r="F45" s="52">
        <f>'Manufacturing Gross Output'!B26</f>
        <v>544542.78683999996</v>
      </c>
      <c r="G45" s="52">
        <f>'Manufacturing Gross Output'!C26</f>
        <v>81454.375979999997</v>
      </c>
      <c r="H45" s="52">
        <f>'Manufacturing Gross Output'!D26</f>
        <v>77042.408240000004</v>
      </c>
      <c r="I45" s="52">
        <f>'Manufacturing Gross Output'!E26</f>
        <v>88831.16489</v>
      </c>
      <c r="J45" s="52">
        <f>'Manufacturing Gross Output'!F26</f>
        <v>160062.97328000001</v>
      </c>
      <c r="K45" s="52">
        <f>'Manufacturing Gross Output'!G26</f>
        <v>94638.593280000001</v>
      </c>
      <c r="L45" s="52">
        <f>'Manufacturing Gross Output'!H26</f>
        <v>369596.48964000004</v>
      </c>
      <c r="M45" s="52">
        <f>'Manufacturing Gross Output'!I26</f>
        <v>452389.56400000007</v>
      </c>
      <c r="N45" s="52">
        <f>'Manufacturing Gross Output'!J26</f>
        <v>128289.69159</v>
      </c>
      <c r="O45" s="52">
        <f>'Manufacturing Gross Output'!K26</f>
        <v>86790.948850000001</v>
      </c>
      <c r="P45" s="52">
        <f>'Manufacturing Gross Output'!L26</f>
        <v>179511.69923999999</v>
      </c>
      <c r="Q45" s="52">
        <f>'Manufacturing Gross Output'!M26</f>
        <v>223069.61807999999</v>
      </c>
      <c r="R45" s="52">
        <f>'Manufacturing Gross Output'!N26</f>
        <v>236642.86919999999</v>
      </c>
      <c r="S45" s="52">
        <f>'Manufacturing Gross Output'!O26</f>
        <v>64202.972239999996</v>
      </c>
      <c r="T45" s="52">
        <f>'Manufacturing Gross Output'!P26</f>
        <v>95123.812639999989</v>
      </c>
      <c r="U45" s="52">
        <f>'Manufacturing Gross Output'!Q26</f>
        <v>527442.24644762685</v>
      </c>
      <c r="V45" s="52">
        <f>'Manufacturing Gross Output'!R26</f>
        <v>60043.123879999992</v>
      </c>
      <c r="W45" s="52">
        <f>'Manufacturing Gross Output'!S26</f>
        <v>85321.466549999997</v>
      </c>
      <c r="X45" s="52">
        <f t="shared" si="72"/>
        <v>3554996.8048676271</v>
      </c>
      <c r="Z45" s="132">
        <f t="shared" si="84"/>
        <v>1.1043706981069839</v>
      </c>
      <c r="AA45" s="132">
        <f t="shared" si="85"/>
        <v>1.2060787345189599</v>
      </c>
      <c r="AB45" s="132">
        <f t="shared" si="86"/>
        <v>1.0010948781487174</v>
      </c>
      <c r="AC45" s="132">
        <f t="shared" si="87"/>
        <v>1.1043706981069839</v>
      </c>
      <c r="AD45" s="132">
        <f t="shared" si="88"/>
        <v>1.2060787345189599</v>
      </c>
      <c r="AE45" s="132">
        <f t="shared" si="89"/>
        <v>1.0010948781487174</v>
      </c>
      <c r="AF45" s="132">
        <f t="shared" si="90"/>
        <v>1.1494015007164258</v>
      </c>
      <c r="AG45" s="132">
        <f t="shared" si="91"/>
        <v>1.1579979619395313</v>
      </c>
      <c r="AH45" s="132">
        <f t="shared" si="92"/>
        <v>1.2139428299297315</v>
      </c>
      <c r="AI45" s="132">
        <f t="shared" si="93"/>
        <v>1.1393335758030014</v>
      </c>
      <c r="AJ45" s="132">
        <f t="shared" si="94"/>
        <v>1.1436226637232645</v>
      </c>
      <c r="AK45" s="132">
        <f t="shared" si="95"/>
        <v>1.268069537220115</v>
      </c>
      <c r="AL45" s="132">
        <f t="shared" si="96"/>
        <v>1.144770984868489</v>
      </c>
      <c r="AM45" s="132">
        <f t="shared" si="97"/>
        <v>1.1635505460234701</v>
      </c>
      <c r="AN45" s="132">
        <f t="shared" si="98"/>
        <v>1.0774080636257761</v>
      </c>
      <c r="AO45" s="132">
        <f t="shared" si="99"/>
        <v>1.1186193775185282</v>
      </c>
      <c r="AP45" s="132">
        <f t="shared" si="100"/>
        <v>1.3205820929858822</v>
      </c>
      <c r="AQ45" s="132">
        <f t="shared" si="101"/>
        <v>1.0706852509758471</v>
      </c>
      <c r="AR45" s="132">
        <f t="shared" si="102"/>
        <v>1.1693335853069236</v>
      </c>
      <c r="AS45" s="132">
        <f t="shared" si="103"/>
        <v>1.1275625061441907</v>
      </c>
      <c r="AT45" s="132">
        <f t="shared" si="104"/>
        <v>1.2378338990554911</v>
      </c>
      <c r="AX45" s="132">
        <f>'Gross Output over VA'!B26</f>
        <v>3.5733019494901619</v>
      </c>
      <c r="AY45" s="132">
        <f>'Gross Output over VA'!C26</f>
        <v>3.3286241728450117</v>
      </c>
      <c r="AZ45" s="132">
        <f>'Gross Output over VA'!D26</f>
        <v>2.9811784615183545</v>
      </c>
      <c r="BA45" s="132">
        <f>'Gross Output over VA'!B26</f>
        <v>3.5733019494901619</v>
      </c>
      <c r="BB45" s="132">
        <f>'Gross Output over VA'!C26</f>
        <v>3.3286241728450117</v>
      </c>
      <c r="BC45" s="132">
        <f>'Gross Output over VA'!D26</f>
        <v>2.9811784615183545</v>
      </c>
      <c r="BD45" s="132">
        <f>'Gross Output over VA'!E26</f>
        <v>2.2991669721551218</v>
      </c>
      <c r="BE45" s="132">
        <f>'Gross Output over VA'!F26</f>
        <v>2.7988516038727869</v>
      </c>
      <c r="BF45" s="132">
        <f>'Gross Output over VA'!G26</f>
        <v>2.284993913360811</v>
      </c>
      <c r="BG45" s="132">
        <f>'Gross Output over VA'!H26</f>
        <v>7.6440786049458467</v>
      </c>
      <c r="BH45" s="132">
        <f>'Gross Output over VA'!I26</f>
        <v>3.1871068271354277</v>
      </c>
      <c r="BI45" s="132">
        <f>'Gross Output over VA'!J26</f>
        <v>3.1503980989782749</v>
      </c>
      <c r="BJ45" s="132">
        <f>'Gross Output over VA'!K26</f>
        <v>2.3554994339698228</v>
      </c>
      <c r="BK45" s="132">
        <f>'Gross Output over VA'!L26</f>
        <v>3.5748555083607223</v>
      </c>
      <c r="BL45" s="132">
        <f>'Gross Output over VA'!M26</f>
        <v>2.1391325106637482</v>
      </c>
      <c r="BM45" s="132">
        <f>'Gross Output over VA'!N26</f>
        <v>2.0368232074784869</v>
      </c>
      <c r="BN45" s="132">
        <f>'Gross Output over VA'!O26</f>
        <v>10.070683235990515</v>
      </c>
      <c r="BO45" s="132">
        <f>'Gross Output over VA'!P26</f>
        <v>2.165567034952264</v>
      </c>
      <c r="BP45" s="132">
        <f>'Gross Output over VA'!Q26</f>
        <v>3.228998350921902</v>
      </c>
      <c r="BQ45" s="132">
        <f>'Gross Output over VA'!R26</f>
        <v>2.1733105469982563</v>
      </c>
      <c r="BR45" s="132">
        <f>'Gross Output over VA'!S26</f>
        <v>2.1216695644580681</v>
      </c>
      <c r="BS45" s="132">
        <f t="shared" si="125"/>
        <v>3.3808259324737668</v>
      </c>
      <c r="BU45">
        <f t="shared" si="82"/>
        <v>13899376.679080654</v>
      </c>
      <c r="BV45" s="132">
        <f t="shared" si="83"/>
        <v>0.78965905193456964</v>
      </c>
      <c r="BW45" s="132">
        <f t="shared" si="76"/>
        <v>1.0249009566552714</v>
      </c>
      <c r="CA45" s="308">
        <f t="shared" si="77"/>
        <v>0.95859140622817485</v>
      </c>
      <c r="CB45" s="308">
        <f t="shared" si="78"/>
        <v>1.2452311526761877</v>
      </c>
      <c r="CC45" s="52">
        <f>BEA_Output_Data!X26</f>
        <v>1159976.4431000776</v>
      </c>
      <c r="CD45" s="52">
        <f>BEA_Output_Data!AW26</f>
        <v>931535.03315999999</v>
      </c>
      <c r="CE45" s="52">
        <f t="shared" si="79"/>
        <v>931535.03315999999</v>
      </c>
      <c r="CF45" s="132">
        <f t="shared" si="105"/>
        <v>1.1614197108141422</v>
      </c>
      <c r="CG45" s="19">
        <f t="shared" si="80"/>
        <v>1.2452311526761877</v>
      </c>
      <c r="CH45" s="570">
        <f t="shared" si="81"/>
        <v>0.95859140622817485</v>
      </c>
      <c r="CI45" s="19">
        <f>'NAICS Sector VA over Manufac VA'!B26</f>
        <v>0.16359239134898454</v>
      </c>
      <c r="CJ45" s="19">
        <f>'NAICS Sector VA over Manufac VA'!C26</f>
        <v>2.6269418882710872E-2</v>
      </c>
      <c r="CK45" s="19">
        <f>'NAICS Sector VA over Manufac VA'!D26</f>
        <v>2.7742313965728467E-2</v>
      </c>
      <c r="CL45" s="19">
        <v>0</v>
      </c>
      <c r="CM45" s="19">
        <v>0</v>
      </c>
      <c r="CN45" s="19">
        <v>0</v>
      </c>
      <c r="CO45" s="19">
        <f>'NAICS Sector VA over Manufac VA'!E26</f>
        <v>4.1475884142474176E-2</v>
      </c>
      <c r="CP45" s="19">
        <f>'NAICS Sector VA over Manufac VA'!F26</f>
        <v>6.1392004663529683E-2</v>
      </c>
      <c r="CQ45" s="19">
        <f>'NAICS Sector VA over Manufac VA'!G26</f>
        <v>4.4461492403030392E-2</v>
      </c>
      <c r="CR45" s="19">
        <f>'NAICS Sector VA over Manufac VA'!H26</f>
        <v>5.1904319428526864E-2</v>
      </c>
      <c r="CS45" s="19">
        <f>'NAICS Sector VA over Manufac VA'!I26</f>
        <v>0.15237606873301551</v>
      </c>
      <c r="CT45" s="19">
        <f>'NAICS Sector VA over Manufac VA'!J26</f>
        <v>4.3714662713072283E-2</v>
      </c>
      <c r="CU45" s="19">
        <f>'NAICS Sector VA over Manufac VA'!K26</f>
        <v>3.9554166712344498E-2</v>
      </c>
      <c r="CV45" s="19">
        <f>'NAICS Sector VA over Manufac VA'!L26</f>
        <v>5.390574749471079E-2</v>
      </c>
      <c r="CW45" s="19">
        <f>'NAICS Sector VA over Manufac VA'!M26</f>
        <v>0.11194470160317509</v>
      </c>
      <c r="CX45" s="19">
        <f>'NAICS Sector VA over Manufac VA'!N26</f>
        <v>0.1247213764531007</v>
      </c>
      <c r="CY45" s="19">
        <f>'NAICS Sector VA over Manufac VA'!O26</f>
        <v>6.8437952122676563E-3</v>
      </c>
      <c r="CZ45" s="19">
        <f>'NAICS Sector VA over Manufac VA'!P26</f>
        <v>4.7153987554277368E-2</v>
      </c>
      <c r="DA45" s="19">
        <f>'NAICS Sector VA over Manufac VA'!Q26</f>
        <v>0.1753508586101897</v>
      </c>
      <c r="DB45" s="19">
        <f>'NAICS Sector VA over Manufac VA'!R26</f>
        <v>2.9658029936115906E-2</v>
      </c>
      <c r="DC45" s="19">
        <f>'NAICS Sector VA over Manufac VA'!S26</f>
        <v>4.3169932818933297E-2</v>
      </c>
      <c r="DF45" s="19">
        <f t="shared" si="106"/>
        <v>4.0693783766576258E-2</v>
      </c>
      <c r="DG45" s="19">
        <f t="shared" si="30"/>
        <v>-1.8462156516922023E-2</v>
      </c>
      <c r="DH45" s="19">
        <f t="shared" si="31"/>
        <v>-6.5345868357578094E-2</v>
      </c>
      <c r="DI45" s="19">
        <f t="shared" si="32"/>
        <v>4.0693783766576258E-2</v>
      </c>
      <c r="DJ45" s="19">
        <f t="shared" si="33"/>
        <v>-1.8462156516922023E-2</v>
      </c>
      <c r="DK45" s="19">
        <f t="shared" si="34"/>
        <v>-6.5345868357578094E-2</v>
      </c>
      <c r="DL45" s="19">
        <f t="shared" si="35"/>
        <v>-2.4031427202906169E-2</v>
      </c>
      <c r="DM45" s="19">
        <f t="shared" si="36"/>
        <v>3.6338861329074754E-2</v>
      </c>
      <c r="DN45" s="19">
        <f t="shared" si="37"/>
        <v>-1.3202563245442486E-2</v>
      </c>
      <c r="DO45" s="19">
        <f t="shared" si="38"/>
        <v>6.3072911079062155E-2</v>
      </c>
      <c r="DP45" s="19">
        <f t="shared" si="39"/>
        <v>1.4311199751983601E-2</v>
      </c>
      <c r="DQ45" s="19">
        <f t="shared" si="40"/>
        <v>-6.3653873839300726E-2</v>
      </c>
      <c r="DR45" s="19">
        <f t="shared" si="41"/>
        <v>-3.8845223187826003E-2</v>
      </c>
      <c r="DS45" s="19">
        <f t="shared" si="42"/>
        <v>-3.7504404930095048E-2</v>
      </c>
      <c r="DT45" s="19">
        <f t="shared" si="43"/>
        <v>2.2604204548283087E-3</v>
      </c>
      <c r="DU45" s="19">
        <f t="shared" si="44"/>
        <v>5.2885984214180535E-3</v>
      </c>
      <c r="DV45" s="19">
        <f t="shared" si="45"/>
        <v>-4.4295720405740709E-2</v>
      </c>
      <c r="DW45" s="19">
        <f t="shared" si="46"/>
        <v>-1.8857816934001848E-2</v>
      </c>
      <c r="DX45" s="19">
        <f t="shared" si="47"/>
        <v>3.8736538938035074E-2</v>
      </c>
      <c r="DY45" s="19">
        <f t="shared" si="48"/>
        <v>-8.1441313643585179E-3</v>
      </c>
      <c r="DZ45" s="19">
        <f t="shared" si="49"/>
        <v>5.6107481234059699E-3</v>
      </c>
      <c r="EA45" s="19"/>
      <c r="EB45" s="19"/>
      <c r="EC45" s="19">
        <f t="shared" si="107"/>
        <v>-3.0086435246013007E-2</v>
      </c>
      <c r="ED45" s="19">
        <f t="shared" si="108"/>
        <v>2.3377219701592906E-2</v>
      </c>
      <c r="EE45" s="19">
        <f t="shared" si="109"/>
        <v>8.3755344329543343E-3</v>
      </c>
      <c r="EF45" s="308">
        <v>0</v>
      </c>
      <c r="EG45" s="308">
        <v>0</v>
      </c>
      <c r="EH45" s="308">
        <v>0</v>
      </c>
      <c r="EI45" s="19">
        <f t="shared" si="110"/>
        <v>-1.2077876708013012E-2</v>
      </c>
      <c r="EJ45" s="19">
        <f t="shared" si="111"/>
        <v>-3.3600509163173566E-2</v>
      </c>
      <c r="EK45" s="19">
        <f t="shared" si="112"/>
        <v>9.0318509587985294E-3</v>
      </c>
      <c r="EL45" s="19">
        <f t="shared" si="113"/>
        <v>-8.25032767358342E-2</v>
      </c>
      <c r="EM45" s="19">
        <f t="shared" si="114"/>
        <v>1.234229537994882E-3</v>
      </c>
      <c r="EN45" s="19">
        <f t="shared" si="115"/>
        <v>9.1459502620454811E-2</v>
      </c>
      <c r="EO45" s="19">
        <f t="shared" si="116"/>
        <v>1.7224673189225145E-2</v>
      </c>
      <c r="EP45" s="19">
        <f t="shared" si="117"/>
        <v>1.8273104479112134E-2</v>
      </c>
      <c r="EQ45" s="19">
        <f t="shared" si="118"/>
        <v>-2.4857440656081944E-2</v>
      </c>
      <c r="ER45" s="19">
        <f t="shared" si="119"/>
        <v>2.6422652657048001E-2</v>
      </c>
      <c r="ES45" s="19">
        <f t="shared" si="120"/>
        <v>6.5070051056379002E-2</v>
      </c>
      <c r="ET45" s="19">
        <f t="shared" si="121"/>
        <v>7.893832168485505E-3</v>
      </c>
      <c r="EU45" s="19">
        <f t="shared" si="122"/>
        <v>-4.1929060862120997E-2</v>
      </c>
      <c r="EV45" s="19">
        <f t="shared" si="123"/>
        <v>-8.6297581274201386E-4</v>
      </c>
      <c r="EW45" s="19">
        <f t="shared" si="124"/>
        <v>-6.6578367383809166E-3</v>
      </c>
      <c r="GL45" s="3"/>
      <c r="GM45" s="3"/>
      <c r="GN45" s="8"/>
      <c r="GO45" s="3"/>
      <c r="HJ45" s="17"/>
    </row>
    <row r="46" spans="1:218" x14ac:dyDescent="0.2">
      <c r="A46" t="s">
        <v>17</v>
      </c>
      <c r="B46" s="1">
        <f t="shared" si="71"/>
        <v>1990</v>
      </c>
      <c r="C46" s="52">
        <f>'Manufacturing Gross Output'!B27</f>
        <v>544153.54968000005</v>
      </c>
      <c r="D46" s="52">
        <f>'Manufacturing Gross Output'!C27</f>
        <v>77764.626900000003</v>
      </c>
      <c r="E46" s="52">
        <f>'Manufacturing Gross Output'!D27</f>
        <v>75698.628040000011</v>
      </c>
      <c r="F46" s="52">
        <f>'Manufacturing Gross Output'!B27</f>
        <v>544153.54968000005</v>
      </c>
      <c r="G46" s="52">
        <f>'Manufacturing Gross Output'!C27</f>
        <v>77764.626900000003</v>
      </c>
      <c r="H46" s="52">
        <f>'Manufacturing Gross Output'!D27</f>
        <v>75698.628040000011</v>
      </c>
      <c r="I46" s="52">
        <f>'Manufacturing Gross Output'!E27</f>
        <v>87812.445890000003</v>
      </c>
      <c r="J46" s="52">
        <f>'Manufacturing Gross Output'!F27</f>
        <v>160394.30064</v>
      </c>
      <c r="K46" s="52">
        <f>'Manufacturing Gross Output'!G27</f>
        <v>97518.885120000006</v>
      </c>
      <c r="L46" s="52">
        <f>'Manufacturing Gross Output'!H27</f>
        <v>362522.71985999995</v>
      </c>
      <c r="M46" s="52">
        <f>'Manufacturing Gross Output'!I27</f>
        <v>457696.9276</v>
      </c>
      <c r="N46" s="52">
        <f>'Manufacturing Gross Output'!J27</f>
        <v>132222.80077</v>
      </c>
      <c r="O46" s="52">
        <f>'Manufacturing Gross Output'!K27</f>
        <v>85650.336450000017</v>
      </c>
      <c r="P46" s="52">
        <f>'Manufacturing Gross Output'!L27</f>
        <v>176676.28794000001</v>
      </c>
      <c r="Q46" s="52">
        <f>'Manufacturing Gross Output'!M27</f>
        <v>221362.33630000002</v>
      </c>
      <c r="R46" s="52">
        <f>'Manufacturing Gross Output'!N27</f>
        <v>228793.63596000001</v>
      </c>
      <c r="S46" s="52">
        <f>'Manufacturing Gross Output'!O27</f>
        <v>69198.723440000002</v>
      </c>
      <c r="T46" s="52">
        <f>'Manufacturing Gross Output'!P27</f>
        <v>91672.227899999998</v>
      </c>
      <c r="U46" s="52">
        <f>'Manufacturing Gross Output'!Q27</f>
        <v>505789.29867220746</v>
      </c>
      <c r="V46" s="52">
        <f>'Manufacturing Gross Output'!R27</f>
        <v>58574.274739999993</v>
      </c>
      <c r="W46" s="52">
        <f>'Manufacturing Gross Output'!S27</f>
        <v>88820.368470000016</v>
      </c>
      <c r="X46" s="52">
        <f t="shared" si="72"/>
        <v>3522322.3743722076</v>
      </c>
      <c r="Z46" s="132">
        <f t="shared" si="84"/>
        <v>1.1035812980368576</v>
      </c>
      <c r="AA46" s="132">
        <f t="shared" si="85"/>
        <v>1.1514453542056473</v>
      </c>
      <c r="AB46" s="132">
        <f t="shared" si="86"/>
        <v>0.98363369662143474</v>
      </c>
      <c r="AC46" s="132">
        <f t="shared" si="87"/>
        <v>1.1035812980368576</v>
      </c>
      <c r="AD46" s="132">
        <f t="shared" si="88"/>
        <v>1.1514453542056473</v>
      </c>
      <c r="AE46" s="132">
        <f t="shared" si="89"/>
        <v>0.98363369662143474</v>
      </c>
      <c r="AF46" s="132">
        <f t="shared" si="90"/>
        <v>1.1362201228873916</v>
      </c>
      <c r="AG46" s="132">
        <f t="shared" si="91"/>
        <v>1.1603949960552453</v>
      </c>
      <c r="AH46" s="132">
        <f t="shared" si="92"/>
        <v>1.2508887470877377</v>
      </c>
      <c r="AI46" s="132">
        <f t="shared" si="93"/>
        <v>1.1175276776309035</v>
      </c>
      <c r="AJ46" s="132">
        <f t="shared" si="94"/>
        <v>1.1570394659233698</v>
      </c>
      <c r="AK46" s="132">
        <f t="shared" si="95"/>
        <v>1.3069460508035926</v>
      </c>
      <c r="AL46" s="132">
        <f t="shared" si="96"/>
        <v>1.129726328740142</v>
      </c>
      <c r="AM46" s="132">
        <f t="shared" si="97"/>
        <v>1.1451721095188652</v>
      </c>
      <c r="AN46" s="132">
        <f t="shared" si="98"/>
        <v>1.0691620318600623</v>
      </c>
      <c r="AO46" s="132">
        <f t="shared" si="99"/>
        <v>1.0815157689009967</v>
      </c>
      <c r="AP46" s="132">
        <f t="shared" si="100"/>
        <v>1.423339011327156</v>
      </c>
      <c r="AQ46" s="132">
        <f t="shared" si="101"/>
        <v>1.0318352430646074</v>
      </c>
      <c r="AR46" s="132">
        <f t="shared" si="102"/>
        <v>1.1213292412764175</v>
      </c>
      <c r="AS46" s="132">
        <f t="shared" si="103"/>
        <v>1.099978677881754</v>
      </c>
      <c r="AT46" s="132">
        <f t="shared" si="104"/>
        <v>1.2885955605830539</v>
      </c>
      <c r="AX46" s="132">
        <f>'Gross Output over VA'!B27</f>
        <v>3.5419981708548192</v>
      </c>
      <c r="AY46" s="132">
        <f>'Gross Output over VA'!C27</f>
        <v>3.2610658016976166</v>
      </c>
      <c r="AZ46" s="132">
        <f>'Gross Output over VA'!D27</f>
        <v>2.976918368751051</v>
      </c>
      <c r="BA46" s="132">
        <f>'Gross Output over VA'!B27</f>
        <v>3.5419981708548192</v>
      </c>
      <c r="BB46" s="132">
        <f>'Gross Output over VA'!C27</f>
        <v>3.2610658016976166</v>
      </c>
      <c r="BC46" s="132">
        <f>'Gross Output over VA'!D27</f>
        <v>2.976918368751051</v>
      </c>
      <c r="BD46" s="132">
        <f>'Gross Output over VA'!E27</f>
        <v>2.2615227017517667</v>
      </c>
      <c r="BE46" s="132">
        <f>'Gross Output over VA'!F27</f>
        <v>2.8039055318115578</v>
      </c>
      <c r="BF46" s="132">
        <f>'Gross Output over VA'!G27</f>
        <v>2.3236862807574665</v>
      </c>
      <c r="BG46" s="132">
        <f>'Gross Output over VA'!H27</f>
        <v>10.277319748438634</v>
      </c>
      <c r="BH46" s="132">
        <f>'Gross Output over VA'!I27</f>
        <v>3.0005734929656138</v>
      </c>
      <c r="BI46" s="132">
        <f>'Gross Output over VA'!J27</f>
        <v>3.3028773715929503</v>
      </c>
      <c r="BJ46" s="132">
        <f>'Gross Output over VA'!K27</f>
        <v>2.3825843722456872</v>
      </c>
      <c r="BK46" s="132">
        <f>'Gross Output over VA'!L27</f>
        <v>3.6088698112522009</v>
      </c>
      <c r="BL46" s="132">
        <f>'Gross Output over VA'!M27</f>
        <v>2.1811982611901164</v>
      </c>
      <c r="BM46" s="132">
        <f>'Gross Output over VA'!N27</f>
        <v>2.0378390835550673</v>
      </c>
      <c r="BN46" s="132">
        <f>'Gross Output over VA'!O27</f>
        <v>10.010270182755033</v>
      </c>
      <c r="BO46" s="132">
        <f>'Gross Output over VA'!P27</f>
        <v>2.1506410755328718</v>
      </c>
      <c r="BP46" s="132">
        <f>'Gross Output over VA'!Q27</f>
        <v>3.4144695016451769</v>
      </c>
      <c r="BQ46" s="132">
        <f>'Gross Output over VA'!R27</f>
        <v>2.2825714341065622</v>
      </c>
      <c r="BR46" s="132">
        <f>'Gross Output over VA'!S27</f>
        <v>2.0549003964504604</v>
      </c>
      <c r="BS46" s="132">
        <f t="shared" si="125"/>
        <v>3.5072949489837209</v>
      </c>
      <c r="BU46">
        <f t="shared" si="82"/>
        <v>13759252.153469784</v>
      </c>
      <c r="BV46" s="132">
        <f t="shared" si="83"/>
        <v>0.78169822012164403</v>
      </c>
      <c r="BW46" s="132">
        <f t="shared" si="76"/>
        <v>1.0145685681125827</v>
      </c>
      <c r="CA46" s="308">
        <f t="shared" si="77"/>
        <v>0.94963902159419755</v>
      </c>
      <c r="CB46" s="308">
        <f t="shared" si="78"/>
        <v>1.2336018097000889</v>
      </c>
      <c r="CC46" s="52">
        <f>BEA_Output_Data!X27</f>
        <v>1133965.682642187</v>
      </c>
      <c r="CD46" s="52">
        <f>BEA_Output_Data!AW27</f>
        <v>919231.53299999994</v>
      </c>
      <c r="CE46" s="52">
        <f t="shared" si="79"/>
        <v>919231.53299999994</v>
      </c>
      <c r="CF46" s="132">
        <f t="shared" si="105"/>
        <v>1.1460799467804104</v>
      </c>
      <c r="CG46" s="19">
        <f t="shared" si="80"/>
        <v>1.2336018097000889</v>
      </c>
      <c r="CH46" s="570">
        <f t="shared" si="81"/>
        <v>0.94963902159419755</v>
      </c>
      <c r="CI46" s="19">
        <f>'NAICS Sector VA over Manufac VA'!B27</f>
        <v>0.16712761674810822</v>
      </c>
      <c r="CJ46" s="19">
        <f>'NAICS Sector VA over Manufac VA'!C27</f>
        <v>2.5941651264045573E-2</v>
      </c>
      <c r="CK46" s="19">
        <f>'NAICS Sector VA over Manufac VA'!D27</f>
        <v>2.7662802033141309E-2</v>
      </c>
      <c r="CL46" s="19">
        <v>0</v>
      </c>
      <c r="CM46" s="19">
        <v>0</v>
      </c>
      <c r="CN46" s="19">
        <v>0</v>
      </c>
      <c r="CO46" s="19">
        <f>'NAICS Sector VA over Manufac VA'!E27</f>
        <v>4.2240612648783017E-2</v>
      </c>
      <c r="CP46" s="19">
        <f>'NAICS Sector VA over Manufac VA'!F27</f>
        <v>6.2230120362940171E-2</v>
      </c>
      <c r="CQ46" s="19">
        <f>'NAICS Sector VA over Manufac VA'!G27</f>
        <v>4.5654786888169124E-2</v>
      </c>
      <c r="CR46" s="19">
        <f>'NAICS Sector VA over Manufac VA'!H27</f>
        <v>3.8373414720532663E-2</v>
      </c>
      <c r="CS46" s="19">
        <f>'NAICS Sector VA over Manufac VA'!I27</f>
        <v>0.16593913233392094</v>
      </c>
      <c r="CT46" s="19">
        <f>'NAICS Sector VA over Manufac VA'!J27</f>
        <v>4.3550083175834663E-2</v>
      </c>
      <c r="CU46" s="19">
        <f>'NAICS Sector VA over Manufac VA'!K27</f>
        <v>3.9107123297520738E-2</v>
      </c>
      <c r="CV46" s="19">
        <f>'NAICS Sector VA over Manufac VA'!L27</f>
        <v>5.3257666869006334E-2</v>
      </c>
      <c r="CW46" s="19">
        <f>'NAICS Sector VA over Manufac VA'!M27</f>
        <v>0.1104037114009665</v>
      </c>
      <c r="CX46" s="19">
        <f>'NAICS Sector VA over Manufac VA'!N27</f>
        <v>0.12213753169844752</v>
      </c>
      <c r="CY46" s="19">
        <f>'NAICS Sector VA over Manufac VA'!O27</f>
        <v>7.5201649985172985E-3</v>
      </c>
      <c r="CZ46" s="19">
        <f>'NAICS Sector VA over Manufac VA'!P27</f>
        <v>4.6370837106607402E-2</v>
      </c>
      <c r="DA46" s="19">
        <f>'NAICS Sector VA over Manufac VA'!Q27</f>
        <v>0.16114672536172359</v>
      </c>
      <c r="DB46" s="19">
        <f>'NAICS Sector VA over Manufac VA'!R27</f>
        <v>2.7916285308719931E-2</v>
      </c>
      <c r="DC46" s="19">
        <f>'NAICS Sector VA over Manufac VA'!S27</f>
        <v>4.7021543483104167E-2</v>
      </c>
      <c r="DF46" s="19">
        <f t="shared" si="106"/>
        <v>-8.7990611994543458E-3</v>
      </c>
      <c r="DG46" s="19">
        <f t="shared" si="30"/>
        <v>-2.0504982326163306E-2</v>
      </c>
      <c r="DH46" s="19">
        <f t="shared" si="31"/>
        <v>-1.4300182137472201E-3</v>
      </c>
      <c r="DI46" s="19">
        <f t="shared" si="32"/>
        <v>-8.7990611994543458E-3</v>
      </c>
      <c r="DJ46" s="19">
        <f t="shared" si="33"/>
        <v>-2.0504982326163306E-2</v>
      </c>
      <c r="DK46" s="19">
        <f t="shared" si="34"/>
        <v>-1.4300182137472201E-3</v>
      </c>
      <c r="DL46" s="19">
        <f t="shared" si="35"/>
        <v>-1.6508523064740141E-2</v>
      </c>
      <c r="DM46" s="19">
        <f t="shared" si="36"/>
        <v>1.8040865192407965E-3</v>
      </c>
      <c r="DN46" s="19">
        <f t="shared" si="37"/>
        <v>1.6791478203777445E-2</v>
      </c>
      <c r="DO46" s="19">
        <f t="shared" si="38"/>
        <v>0.29600819162558234</v>
      </c>
      <c r="DP46" s="19">
        <f t="shared" si="39"/>
        <v>-6.0310119806431202E-2</v>
      </c>
      <c r="DQ46" s="19">
        <f t="shared" si="40"/>
        <v>4.7265193867143999E-2</v>
      </c>
      <c r="DR46" s="19">
        <f t="shared" si="41"/>
        <v>1.1432990387278311E-2</v>
      </c>
      <c r="DS46" s="19">
        <f t="shared" si="42"/>
        <v>9.4698935649149621E-3</v>
      </c>
      <c r="DT46" s="19">
        <f t="shared" si="43"/>
        <v>1.9474008888172138E-2</v>
      </c>
      <c r="DU46" s="19">
        <f t="shared" si="44"/>
        <v>4.9863081898312873E-4</v>
      </c>
      <c r="DV46" s="19">
        <f t="shared" si="45"/>
        <v>-6.0169688402070621E-3</v>
      </c>
      <c r="DW46" s="19">
        <f t="shared" si="46"/>
        <v>-6.9162647099153037E-3</v>
      </c>
      <c r="DX46" s="19">
        <f t="shared" si="47"/>
        <v>5.5850156299761491E-2</v>
      </c>
      <c r="DY46" s="19">
        <f t="shared" si="48"/>
        <v>4.9051026724007879E-2</v>
      </c>
      <c r="DZ46" s="19">
        <f t="shared" si="49"/>
        <v>-3.1975931256325509E-2</v>
      </c>
      <c r="EA46" s="19"/>
      <c r="EB46" s="19"/>
      <c r="EC46" s="19">
        <f t="shared" si="107"/>
        <v>2.1379777289907014E-2</v>
      </c>
      <c r="ED46" s="19">
        <f t="shared" si="108"/>
        <v>-1.25556485865694E-2</v>
      </c>
      <c r="EE46" s="19">
        <f t="shared" si="109"/>
        <v>-2.8702037975762303E-3</v>
      </c>
      <c r="EF46" s="308">
        <v>0</v>
      </c>
      <c r="EG46" s="308">
        <v>0</v>
      </c>
      <c r="EH46" s="308">
        <v>0</v>
      </c>
      <c r="EI46" s="19">
        <f t="shared" si="110"/>
        <v>1.8269989959552996E-2</v>
      </c>
      <c r="EJ46" s="19">
        <f t="shared" si="111"/>
        <v>1.3559523274137935E-2</v>
      </c>
      <c r="EK46" s="19">
        <f t="shared" si="112"/>
        <v>2.6484986890155628E-2</v>
      </c>
      <c r="EL46" s="19">
        <f t="shared" si="113"/>
        <v>-0.30203711785199122</v>
      </c>
      <c r="EM46" s="19">
        <f t="shared" si="114"/>
        <v>8.5269446817221706E-2</v>
      </c>
      <c r="EN46" s="19">
        <f t="shared" si="115"/>
        <v>-3.7719638255659872E-3</v>
      </c>
      <c r="EO46" s="19">
        <f t="shared" si="116"/>
        <v>-1.136640977407305E-2</v>
      </c>
      <c r="EP46" s="19">
        <f t="shared" si="117"/>
        <v>-1.2095331798766028E-2</v>
      </c>
      <c r="EQ46" s="19">
        <f t="shared" si="118"/>
        <v>-1.3861262641250776E-2</v>
      </c>
      <c r="ER46" s="19">
        <f t="shared" si="119"/>
        <v>-2.0934542233578064E-2</v>
      </c>
      <c r="ES46" s="19">
        <f t="shared" si="120"/>
        <v>9.4245645659539148E-2</v>
      </c>
      <c r="ET46" s="19">
        <f t="shared" si="121"/>
        <v>-1.6747826171124417E-2</v>
      </c>
      <c r="EU46" s="19">
        <f t="shared" si="122"/>
        <v>-8.4473585506147655E-2</v>
      </c>
      <c r="EV46" s="19">
        <f t="shared" si="123"/>
        <v>-6.0522691569207858E-2</v>
      </c>
      <c r="EW46" s="19">
        <f t="shared" si="124"/>
        <v>8.5461615302455482E-2</v>
      </c>
      <c r="GL46" s="3"/>
      <c r="GM46" s="3"/>
      <c r="GN46" s="8"/>
      <c r="GO46" s="3"/>
      <c r="HJ46" s="17"/>
    </row>
    <row r="47" spans="1:218" x14ac:dyDescent="0.2">
      <c r="A47" t="s">
        <v>17</v>
      </c>
      <c r="B47" s="1">
        <f t="shared" si="71"/>
        <v>1991</v>
      </c>
      <c r="C47" s="52">
        <f>'Manufacturing Gross Output'!B28</f>
        <v>553297.32432000001</v>
      </c>
      <c r="D47" s="52">
        <f>'Manufacturing Gross Output'!C28</f>
        <v>77204.834459999998</v>
      </c>
      <c r="E47" s="52">
        <f>'Manufacturing Gross Output'!D28</f>
        <v>75665.219140000001</v>
      </c>
      <c r="F47" s="52">
        <f>'Manufacturing Gross Output'!B28</f>
        <v>553297.32432000001</v>
      </c>
      <c r="G47" s="52">
        <f>'Manufacturing Gross Output'!C28</f>
        <v>77204.834459999998</v>
      </c>
      <c r="H47" s="52">
        <f>'Manufacturing Gross Output'!D28</f>
        <v>75665.219140000001</v>
      </c>
      <c r="I47" s="52">
        <f>'Manufacturing Gross Output'!E28</f>
        <v>81411.494840000014</v>
      </c>
      <c r="J47" s="52">
        <f>'Manufacturing Gross Output'!F28</f>
        <v>161308.63672000001</v>
      </c>
      <c r="K47" s="52">
        <f>'Manufacturing Gross Output'!G28</f>
        <v>94094.246400000004</v>
      </c>
      <c r="L47" s="52">
        <f>'Manufacturing Gross Output'!H28</f>
        <v>370339.89677999995</v>
      </c>
      <c r="M47" s="52">
        <f>'Manufacturing Gross Output'!I28</f>
        <v>453842.77069999999</v>
      </c>
      <c r="N47" s="52">
        <f>'Manufacturing Gross Output'!J28</f>
        <v>130882.95039</v>
      </c>
      <c r="O47" s="52">
        <f>'Manufacturing Gross Output'!K28</f>
        <v>78764.001350000006</v>
      </c>
      <c r="P47" s="52">
        <f>'Manufacturing Gross Output'!L28</f>
        <v>169066.92882</v>
      </c>
      <c r="Q47" s="52">
        <f>'Manufacturing Gross Output'!M28</f>
        <v>211822.64996000001</v>
      </c>
      <c r="R47" s="52">
        <f>'Manufacturing Gross Output'!N28</f>
        <v>213806.35140000001</v>
      </c>
      <c r="S47" s="52">
        <f>'Manufacturing Gross Output'!O28</f>
        <v>71628.475160000002</v>
      </c>
      <c r="T47" s="52">
        <f>'Manufacturing Gross Output'!P28</f>
        <v>86363.263860000006</v>
      </c>
      <c r="U47" s="52">
        <f>'Manufacturing Gross Output'!Q28</f>
        <v>475411.55908062129</v>
      </c>
      <c r="V47" s="52">
        <f>'Manufacturing Gross Output'!R28</f>
        <v>54026.777150000002</v>
      </c>
      <c r="W47" s="52">
        <f>'Manufacturing Gross Output'!S28</f>
        <v>89124.807239999995</v>
      </c>
      <c r="X47" s="52">
        <f t="shared" si="72"/>
        <v>3448062.1877706209</v>
      </c>
      <c r="Z47" s="132">
        <f t="shared" si="84"/>
        <v>1.1221255098537275</v>
      </c>
      <c r="AA47" s="132">
        <f t="shared" si="85"/>
        <v>1.1431566189534828</v>
      </c>
      <c r="AB47" s="132">
        <f t="shared" si="86"/>
        <v>0.98319957884865694</v>
      </c>
      <c r="AC47" s="132">
        <f t="shared" si="87"/>
        <v>1.1221255098537275</v>
      </c>
      <c r="AD47" s="132">
        <f t="shared" si="88"/>
        <v>1.1431566189534828</v>
      </c>
      <c r="AE47" s="132">
        <f t="shared" si="89"/>
        <v>0.98319957884865694</v>
      </c>
      <c r="AF47" s="132">
        <f t="shared" si="90"/>
        <v>1.0533971321949593</v>
      </c>
      <c r="AG47" s="132">
        <f t="shared" si="91"/>
        <v>1.1670098882784181</v>
      </c>
      <c r="AH47" s="132">
        <f t="shared" si="92"/>
        <v>1.2069604143097576</v>
      </c>
      <c r="AI47" s="132">
        <f t="shared" si="93"/>
        <v>1.1416252337024544</v>
      </c>
      <c r="AJ47" s="132">
        <f t="shared" si="94"/>
        <v>1.1472963119447217</v>
      </c>
      <c r="AK47" s="132">
        <f t="shared" si="95"/>
        <v>1.2937024033191111</v>
      </c>
      <c r="AL47" s="132">
        <f t="shared" si="96"/>
        <v>1.0388956981384874</v>
      </c>
      <c r="AM47" s="132">
        <f t="shared" si="97"/>
        <v>1.0958501210554423</v>
      </c>
      <c r="AN47" s="132">
        <f t="shared" si="98"/>
        <v>1.0230861248152463</v>
      </c>
      <c r="AO47" s="132">
        <f t="shared" si="99"/>
        <v>1.0106703342514058</v>
      </c>
      <c r="AP47" s="132">
        <f t="shared" si="100"/>
        <v>1.473316239793139</v>
      </c>
      <c r="AQ47" s="132">
        <f t="shared" si="101"/>
        <v>0.97207912797803753</v>
      </c>
      <c r="AR47" s="132">
        <f t="shared" si="102"/>
        <v>1.0539821309730781</v>
      </c>
      <c r="AS47" s="132">
        <f t="shared" si="103"/>
        <v>1.0145802600793612</v>
      </c>
      <c r="AT47" s="132">
        <f t="shared" si="104"/>
        <v>1.2930123227992998</v>
      </c>
      <c r="AX47" s="132">
        <f>'Gross Output over VA'!B28</f>
        <v>3.5911415396307431</v>
      </c>
      <c r="AY47" s="132">
        <f>'Gross Output over VA'!C28</f>
        <v>3.2303160900883174</v>
      </c>
      <c r="AZ47" s="132">
        <f>'Gross Output over VA'!D28</f>
        <v>2.9484112845584249</v>
      </c>
      <c r="BA47" s="132">
        <f>'Gross Output over VA'!B28</f>
        <v>3.5911415396307431</v>
      </c>
      <c r="BB47" s="132">
        <f>'Gross Output over VA'!C28</f>
        <v>3.2303160900883174</v>
      </c>
      <c r="BC47" s="132">
        <f>'Gross Output over VA'!D28</f>
        <v>2.9484112845584249</v>
      </c>
      <c r="BD47" s="132">
        <f>'Gross Output over VA'!E28</f>
        <v>2.2714548567371451</v>
      </c>
      <c r="BE47" s="132">
        <f>'Gross Output over VA'!F28</f>
        <v>2.7383122765213752</v>
      </c>
      <c r="BF47" s="132">
        <f>'Gross Output over VA'!G28</f>
        <v>2.3473171566549302</v>
      </c>
      <c r="BG47" s="132">
        <f>'Gross Output over VA'!H28</f>
        <v>9.6209504065288467</v>
      </c>
      <c r="BH47" s="132">
        <f>'Gross Output over VA'!I28</f>
        <v>3.0314023368729011</v>
      </c>
      <c r="BI47" s="132">
        <f>'Gross Output over VA'!J28</f>
        <v>3.1349321645768713</v>
      </c>
      <c r="BJ47" s="132">
        <f>'Gross Output over VA'!K28</f>
        <v>2.4481535898132347</v>
      </c>
      <c r="BK47" s="132">
        <f>'Gross Output over VA'!L28</f>
        <v>3.4206103161079691</v>
      </c>
      <c r="BL47" s="132">
        <f>'Gross Output over VA'!M28</f>
        <v>2.2427635676016866</v>
      </c>
      <c r="BM47" s="132">
        <f>'Gross Output over VA'!N28</f>
        <v>2.1701253341390041</v>
      </c>
      <c r="BN47" s="132">
        <f>'Gross Output over VA'!O28</f>
        <v>9.8494203142795147</v>
      </c>
      <c r="BO47" s="132">
        <f>'Gross Output over VA'!P28</f>
        <v>2.1266726492891768</v>
      </c>
      <c r="BP47" s="132">
        <f>'Gross Output over VA'!Q28</f>
        <v>3.1957122460474112</v>
      </c>
      <c r="BQ47" s="132">
        <f>'Gross Output over VA'!R28</f>
        <v>2.2671646120147515</v>
      </c>
      <c r="BR47" s="132">
        <f>'Gross Output over VA'!S28</f>
        <v>2.0806343719328519</v>
      </c>
      <c r="BS47" s="132">
        <f t="shared" si="125"/>
        <v>3.4516840013177443</v>
      </c>
      <c r="BU47">
        <f t="shared" si="82"/>
        <v>13561677.924899969</v>
      </c>
      <c r="BV47" s="132">
        <f t="shared" si="83"/>
        <v>0.77047352410675318</v>
      </c>
      <c r="BW47" s="132">
        <f>BV47/BV$47</f>
        <v>1</v>
      </c>
      <c r="CA47" s="308">
        <f t="shared" si="77"/>
        <v>0.94095175488796834</v>
      </c>
      <c r="CB47" s="308">
        <f t="shared" si="78"/>
        <v>1.222316860696876</v>
      </c>
      <c r="CC47" s="52">
        <f>BEA_Output_Data!X28</f>
        <v>1106309.1188924194</v>
      </c>
      <c r="CD47" s="52">
        <f>BEA_Output_Data!AW28</f>
        <v>905091.92376000003</v>
      </c>
      <c r="CE47" s="52">
        <f t="shared" si="79"/>
        <v>905091.92376000003</v>
      </c>
      <c r="CF47" s="132">
        <f t="shared" si="105"/>
        <v>1.1284509577569508</v>
      </c>
      <c r="CG47" s="19">
        <f t="shared" si="80"/>
        <v>1.222316860696876</v>
      </c>
      <c r="CH47" s="570">
        <f t="shared" si="81"/>
        <v>0.94095175488796834</v>
      </c>
      <c r="CI47" s="19">
        <f>'NAICS Sector VA over Manufac VA'!B28</f>
        <v>0.17022892548851748</v>
      </c>
      <c r="CJ47" s="19">
        <f>'NAICS Sector VA over Manufac VA'!C28</f>
        <v>2.6406253356799924E-2</v>
      </c>
      <c r="CK47" s="19">
        <f>'NAICS Sector VA over Manufac VA'!D28</f>
        <v>2.8354078659092063E-2</v>
      </c>
      <c r="CL47" s="19">
        <v>0</v>
      </c>
      <c r="CM47" s="19">
        <v>0</v>
      </c>
      <c r="CN47" s="19">
        <v>0</v>
      </c>
      <c r="CO47" s="19">
        <f>'NAICS Sector VA over Manufac VA'!E28</f>
        <v>3.9599429526568017E-2</v>
      </c>
      <c r="CP47" s="19">
        <f>'NAICS Sector VA over Manufac VA'!F28</f>
        <v>6.5085157135509303E-2</v>
      </c>
      <c r="CQ47" s="19">
        <f>'NAICS Sector VA over Manufac VA'!G28</f>
        <v>4.4289278522641452E-2</v>
      </c>
      <c r="CR47" s="19">
        <f>'NAICS Sector VA over Manufac VA'!H28</f>
        <v>4.2529456776157319E-2</v>
      </c>
      <c r="CS47" s="19">
        <f>'NAICS Sector VA over Manufac VA'!I28</f>
        <v>0.16541281448855252</v>
      </c>
      <c r="CT47" s="19">
        <f>'NAICS Sector VA over Manufac VA'!J28</f>
        <v>4.6127746568060922E-2</v>
      </c>
      <c r="CU47" s="19">
        <f>'NAICS Sector VA over Manufac VA'!K28</f>
        <v>3.5546465232332743E-2</v>
      </c>
      <c r="CV47" s="19">
        <f>'NAICS Sector VA over Manufac VA'!L28</f>
        <v>5.4608767245067254E-2</v>
      </c>
      <c r="CW47" s="19">
        <f>'NAICS Sector VA over Manufac VA'!M28</f>
        <v>0.10435090372659674</v>
      </c>
      <c r="CX47" s="19">
        <f>'NAICS Sector VA over Manufac VA'!N28</f>
        <v>0.10885367498442611</v>
      </c>
      <c r="CY47" s="19">
        <f>'NAICS Sector VA over Manufac VA'!O28</f>
        <v>8.0349345840902489E-3</v>
      </c>
      <c r="CZ47" s="19">
        <f>'NAICS Sector VA over Manufac VA'!P28</f>
        <v>4.4867896722906003E-2</v>
      </c>
      <c r="DA47" s="19">
        <f>'NAICS Sector VA over Manufac VA'!Q28</f>
        <v>0.16436501372634829</v>
      </c>
      <c r="DB47" s="19">
        <f>'NAICS Sector VA over Manufac VA'!R28</f>
        <v>2.6328936536084865E-2</v>
      </c>
      <c r="DC47" s="19">
        <f>'NAICS Sector VA over Manufac VA'!S28</f>
        <v>4.7327127417124665E-2</v>
      </c>
      <c r="DF47" s="19">
        <f t="shared" si="106"/>
        <v>1.37791066244504E-2</v>
      </c>
      <c r="DG47" s="19">
        <f t="shared" si="30"/>
        <v>-9.4740818287593308E-3</v>
      </c>
      <c r="DH47" s="19">
        <f t="shared" si="31"/>
        <v>-9.6221833408887091E-3</v>
      </c>
      <c r="DI47" s="19">
        <f t="shared" si="32"/>
        <v>1.37791066244504E-2</v>
      </c>
      <c r="DJ47" s="19">
        <f t="shared" si="33"/>
        <v>-9.4740818287593308E-3</v>
      </c>
      <c r="DK47" s="19">
        <f t="shared" si="34"/>
        <v>-9.6221833408887091E-3</v>
      </c>
      <c r="DL47" s="19">
        <f t="shared" si="35"/>
        <v>4.3821840066904458E-3</v>
      </c>
      <c r="DM47" s="19">
        <f t="shared" si="36"/>
        <v>-2.3671504949087055E-2</v>
      </c>
      <c r="DN47" s="19">
        <f t="shared" si="37"/>
        <v>1.0118201718575586E-2</v>
      </c>
      <c r="DO47" s="19">
        <f t="shared" si="38"/>
        <v>-6.5996446517135668E-2</v>
      </c>
      <c r="DP47" s="19">
        <f t="shared" si="39"/>
        <v>1.0221895183707683E-2</v>
      </c>
      <c r="DQ47" s="19">
        <f t="shared" si="40"/>
        <v>-5.2186483590075668E-2</v>
      </c>
      <c r="DR47" s="19">
        <f t="shared" si="41"/>
        <v>2.714833437501752E-2</v>
      </c>
      <c r="DS47" s="19">
        <f t="shared" si="42"/>
        <v>-5.3575661496687008E-2</v>
      </c>
      <c r="DT47" s="19">
        <f t="shared" si="43"/>
        <v>2.7834454088053878E-2</v>
      </c>
      <c r="DU47" s="19">
        <f t="shared" si="44"/>
        <v>6.2894949889102297E-2</v>
      </c>
      <c r="DV47" s="19">
        <f t="shared" si="45"/>
        <v>-1.619898213708201E-2</v>
      </c>
      <c r="DW47" s="19">
        <f t="shared" si="46"/>
        <v>-1.1207350530779425E-2</v>
      </c>
      <c r="DX47" s="19">
        <f t="shared" si="47"/>
        <v>-6.6212149171337512E-2</v>
      </c>
      <c r="DY47" s="19">
        <f t="shared" si="48"/>
        <v>-6.7726482708338068E-3</v>
      </c>
      <c r="DZ47" s="19">
        <f t="shared" si="49"/>
        <v>1.2445455827485807E-2</v>
      </c>
      <c r="EA47" s="19"/>
      <c r="EB47" s="19"/>
      <c r="EC47" s="19">
        <f t="shared" si="107"/>
        <v>1.8386458960453697E-2</v>
      </c>
      <c r="ED47" s="19">
        <f t="shared" si="108"/>
        <v>1.7751017760084406E-2</v>
      </c>
      <c r="EE47" s="19">
        <f t="shared" si="109"/>
        <v>2.4682264048877686E-2</v>
      </c>
      <c r="EF47" s="308">
        <v>0</v>
      </c>
      <c r="EG47" s="308">
        <v>0</v>
      </c>
      <c r="EH47" s="308">
        <v>0</v>
      </c>
      <c r="EI47" s="19">
        <f t="shared" si="110"/>
        <v>-6.456743102671221E-2</v>
      </c>
      <c r="EJ47" s="19">
        <f t="shared" si="111"/>
        <v>4.4857389485824344E-2</v>
      </c>
      <c r="EK47" s="19">
        <f t="shared" si="112"/>
        <v>-3.0365834227820677E-2</v>
      </c>
      <c r="EL47" s="19">
        <f t="shared" si="113"/>
        <v>0.10283204162259572</v>
      </c>
      <c r="EM47" s="19">
        <f t="shared" si="114"/>
        <v>-3.1767930929602352E-3</v>
      </c>
      <c r="EN47" s="19">
        <f t="shared" si="115"/>
        <v>5.7503033589348031E-2</v>
      </c>
      <c r="EO47" s="19">
        <f t="shared" si="116"/>
        <v>-9.5463911491594902E-2</v>
      </c>
      <c r="EP47" s="19">
        <f t="shared" si="117"/>
        <v>2.5052669128223931E-2</v>
      </c>
      <c r="EQ47" s="19">
        <f t="shared" si="118"/>
        <v>-5.6384457021809775E-2</v>
      </c>
      <c r="ER47" s="19">
        <f t="shared" si="119"/>
        <v>-0.1151431697758272</v>
      </c>
      <c r="ES47" s="19">
        <f t="shared" si="120"/>
        <v>6.6210778772874859E-2</v>
      </c>
      <c r="ET47" s="19">
        <f t="shared" si="121"/>
        <v>-3.2948207021289554E-2</v>
      </c>
      <c r="EU47" s="19">
        <f t="shared" si="122"/>
        <v>1.9774360472000534E-2</v>
      </c>
      <c r="EV47" s="19">
        <f t="shared" si="123"/>
        <v>-5.8541638486338768E-2</v>
      </c>
      <c r="EW47" s="19">
        <f t="shared" si="124"/>
        <v>6.4777807608951314E-3</v>
      </c>
      <c r="GL47" s="3"/>
      <c r="GM47" s="3"/>
      <c r="GN47" s="8"/>
      <c r="GO47" s="3"/>
      <c r="HJ47" s="17"/>
    </row>
    <row r="48" spans="1:218" x14ac:dyDescent="0.2">
      <c r="A48" t="s">
        <v>17</v>
      </c>
      <c r="B48" s="1">
        <f t="shared" si="71"/>
        <v>1992</v>
      </c>
      <c r="C48" s="52">
        <f>'Manufacturing Gross Output'!B29</f>
        <v>565198.74528000003</v>
      </c>
      <c r="D48" s="52">
        <f>'Manufacturing Gross Output'!C29</f>
        <v>81879.940260000003</v>
      </c>
      <c r="E48" s="52">
        <f>'Manufacturing Gross Output'!D29</f>
        <v>79306.046820000003</v>
      </c>
      <c r="F48" s="52">
        <f>'Manufacturing Gross Output'!B29</f>
        <v>565198.74528000003</v>
      </c>
      <c r="G48" s="52">
        <f>'Manufacturing Gross Output'!C29</f>
        <v>81879.940260000003</v>
      </c>
      <c r="H48" s="52">
        <f>'Manufacturing Gross Output'!D29</f>
        <v>79306.046820000003</v>
      </c>
      <c r="I48" s="52">
        <f>'Manufacturing Gross Output'!E29</f>
        <v>85340.354449999999</v>
      </c>
      <c r="J48" s="52">
        <f>'Manufacturing Gross Output'!F29</f>
        <v>166291.29048</v>
      </c>
      <c r="K48" s="52">
        <f>'Manufacturing Gross Output'!G29</f>
        <v>98916.614399999991</v>
      </c>
      <c r="L48" s="52">
        <f>'Manufacturing Gross Output'!H29</f>
        <v>361373.40330000001</v>
      </c>
      <c r="M48" s="52">
        <f>'Manufacturing Gross Output'!I29</f>
        <v>462740.07180000003</v>
      </c>
      <c r="N48" s="52">
        <f>'Manufacturing Gross Output'!J29</f>
        <v>139998.64799</v>
      </c>
      <c r="O48" s="52">
        <f>'Manufacturing Gross Output'!K29</f>
        <v>81556.031900000002</v>
      </c>
      <c r="P48" s="52">
        <f>'Manufacturing Gross Output'!L29</f>
        <v>173631.73991999999</v>
      </c>
      <c r="Q48" s="52">
        <f>'Manufacturing Gross Output'!M29</f>
        <v>218229.94451999999</v>
      </c>
      <c r="R48" s="52">
        <f>'Manufacturing Gross Output'!N29</f>
        <v>213051.44928</v>
      </c>
      <c r="S48" s="52">
        <f>'Manufacturing Gross Output'!O29</f>
        <v>80090.974919999993</v>
      </c>
      <c r="T48" s="52">
        <f>'Manufacturing Gross Output'!P29</f>
        <v>92371.858819999994</v>
      </c>
      <c r="U48" s="52">
        <f>'Manufacturing Gross Output'!Q29</f>
        <v>505100.40138210217</v>
      </c>
      <c r="V48" s="52">
        <f>'Manufacturing Gross Output'!R29</f>
        <v>58090.428249999997</v>
      </c>
      <c r="W48" s="52">
        <f>'Manufacturing Gross Output'!S29</f>
        <v>91907.634869999994</v>
      </c>
      <c r="X48" s="52">
        <f t="shared" si="72"/>
        <v>3555075.578642102</v>
      </c>
      <c r="Z48" s="132">
        <f t="shared" si="84"/>
        <v>1.1462624204725109</v>
      </c>
      <c r="AA48" s="132">
        <f t="shared" si="85"/>
        <v>1.2123799801193793</v>
      </c>
      <c r="AB48" s="132">
        <f t="shared" si="86"/>
        <v>1.030508769019814</v>
      </c>
      <c r="AC48" s="132">
        <f t="shared" si="87"/>
        <v>1.1462624204725109</v>
      </c>
      <c r="AD48" s="132">
        <f t="shared" si="88"/>
        <v>1.2123799801193793</v>
      </c>
      <c r="AE48" s="132">
        <f t="shared" si="89"/>
        <v>1.030508769019814</v>
      </c>
      <c r="AF48" s="132">
        <f t="shared" si="90"/>
        <v>1.104233312688935</v>
      </c>
      <c r="AG48" s="132">
        <f t="shared" si="91"/>
        <v>1.2030575936339658</v>
      </c>
      <c r="AH48" s="132">
        <f t="shared" si="92"/>
        <v>1.2688176213327167</v>
      </c>
      <c r="AI48" s="132">
        <f t="shared" si="93"/>
        <v>1.1139847463998471</v>
      </c>
      <c r="AJ48" s="132">
        <f t="shared" si="94"/>
        <v>1.1697883320832101</v>
      </c>
      <c r="AK48" s="132">
        <f t="shared" si="95"/>
        <v>1.3838058114246736</v>
      </c>
      <c r="AL48" s="132">
        <f t="shared" si="96"/>
        <v>1.0757225286416361</v>
      </c>
      <c r="AM48" s="132">
        <f t="shared" si="97"/>
        <v>1.1254381003926435</v>
      </c>
      <c r="AN48" s="132">
        <f t="shared" si="98"/>
        <v>1.0540328350144532</v>
      </c>
      <c r="AO48" s="132">
        <f t="shared" si="99"/>
        <v>1.0071018847037116</v>
      </c>
      <c r="AP48" s="132">
        <f t="shared" si="100"/>
        <v>1.6473802317712356</v>
      </c>
      <c r="AQ48" s="132">
        <f t="shared" si="101"/>
        <v>1.0397100799364809</v>
      </c>
      <c r="AR48" s="132">
        <f t="shared" si="102"/>
        <v>1.1198019636577352</v>
      </c>
      <c r="AS48" s="132">
        <f t="shared" si="103"/>
        <v>1.0908924224440153</v>
      </c>
      <c r="AT48" s="132">
        <f t="shared" si="104"/>
        <v>1.3333852619309028</v>
      </c>
      <c r="AX48" s="132">
        <f>'Gross Output over VA'!B29</f>
        <v>3.5499866898757171</v>
      </c>
      <c r="AY48" s="132">
        <f>'Gross Output over VA'!C29</f>
        <v>3.1067606840370341</v>
      </c>
      <c r="AZ48" s="132">
        <f>'Gross Output over VA'!D29</f>
        <v>2.9815691068075099</v>
      </c>
      <c r="BA48" s="132">
        <f>'Gross Output over VA'!B29</f>
        <v>3.5499866898757171</v>
      </c>
      <c r="BB48" s="132">
        <f>'Gross Output over VA'!C29</f>
        <v>3.1067606840370341</v>
      </c>
      <c r="BC48" s="132">
        <f>'Gross Output over VA'!D29</f>
        <v>2.9815691068075099</v>
      </c>
      <c r="BD48" s="132">
        <f>'Gross Output over VA'!E29</f>
        <v>2.6324360011250554</v>
      </c>
      <c r="BE48" s="132">
        <f>'Gross Output over VA'!F29</f>
        <v>2.6684777444506693</v>
      </c>
      <c r="BF48" s="132">
        <f>'Gross Output over VA'!G29</f>
        <v>2.3808454562066568</v>
      </c>
      <c r="BG48" s="132">
        <f>'Gross Output over VA'!H29</f>
        <v>8.2586657627459239</v>
      </c>
      <c r="BH48" s="132">
        <f>'Gross Output over VA'!I29</f>
        <v>3.002590881374211</v>
      </c>
      <c r="BI48" s="132">
        <f>'Gross Output over VA'!J29</f>
        <v>3.1286384221144345</v>
      </c>
      <c r="BJ48" s="132">
        <f>'Gross Output over VA'!K29</f>
        <v>2.2358320149959363</v>
      </c>
      <c r="BK48" s="132">
        <f>'Gross Output over VA'!L29</f>
        <v>3.3838615802031891</v>
      </c>
      <c r="BL48" s="132">
        <f>'Gross Output over VA'!M29</f>
        <v>2.2566590592643312</v>
      </c>
      <c r="BM48" s="132">
        <f>'Gross Output over VA'!N29</f>
        <v>2.1774738258260764</v>
      </c>
      <c r="BN48" s="132">
        <f>'Gross Output over VA'!O29</f>
        <v>9.9739145794490138</v>
      </c>
      <c r="BO48" s="132">
        <f>'Gross Output over VA'!P29</f>
        <v>2.25848907565805</v>
      </c>
      <c r="BP48" s="132">
        <f>'Gross Output over VA'!Q29</f>
        <v>3.5312171902155924</v>
      </c>
      <c r="BQ48" s="132">
        <f>'Gross Output over VA'!R29</f>
        <v>2.2317183961513196</v>
      </c>
      <c r="BR48" s="132">
        <f>'Gross Output over VA'!S29</f>
        <v>2.1149672309254188</v>
      </c>
      <c r="BS48" s="132">
        <f t="shared" si="125"/>
        <v>3.4053533420069715</v>
      </c>
      <c r="BU48">
        <f t="shared" si="82"/>
        <v>13968273.738350602</v>
      </c>
      <c r="BV48" s="132">
        <f t="shared" si="83"/>
        <v>0.79357326965528718</v>
      </c>
      <c r="BW48" s="132">
        <f t="shared" ref="BW48:BW66" si="126">BV48/BV$47</f>
        <v>1.0299812320940096</v>
      </c>
      <c r="CA48" s="308">
        <f t="shared" si="77"/>
        <v>0.93408754678407258</v>
      </c>
      <c r="CB48" s="308">
        <f t="shared" si="78"/>
        <v>1.2134001045963223</v>
      </c>
      <c r="CC48" s="52">
        <f>BEA_Output_Data!X29</f>
        <v>1134856.7452871569</v>
      </c>
      <c r="CD48" s="52">
        <f>BEA_Output_Data!AW29</f>
        <v>935270.02428000001</v>
      </c>
      <c r="CE48" s="52">
        <f t="shared" si="79"/>
        <v>935270.02428000001</v>
      </c>
      <c r="CF48" s="132">
        <f t="shared" si="105"/>
        <v>1.1660764248958109</v>
      </c>
      <c r="CG48" s="19">
        <f t="shared" si="80"/>
        <v>1.2134001045963223</v>
      </c>
      <c r="CH48" s="570">
        <f t="shared" si="81"/>
        <v>0.93408754678407258</v>
      </c>
      <c r="CI48" s="19">
        <f>'NAICS Sector VA over Manufac VA'!B29</f>
        <v>0.17023052911651476</v>
      </c>
      <c r="CJ48" s="19">
        <f>'NAICS Sector VA over Manufac VA'!C29</f>
        <v>2.8179462257746597E-2</v>
      </c>
      <c r="CK48" s="19">
        <f>'NAICS Sector VA over Manufac VA'!D29</f>
        <v>2.8439660450442161E-2</v>
      </c>
      <c r="CL48" s="19">
        <v>0</v>
      </c>
      <c r="CM48" s="19">
        <v>0</v>
      </c>
      <c r="CN48" s="19">
        <v>0</v>
      </c>
      <c r="CO48" s="19">
        <f>'NAICS Sector VA over Manufac VA'!E29</f>
        <v>3.4662477881675917E-2</v>
      </c>
      <c r="CP48" s="19">
        <f>'NAICS Sector VA over Manufac VA'!F29</f>
        <v>6.662986038494445E-2</v>
      </c>
      <c r="CQ48" s="19">
        <f>'NAICS Sector VA over Manufac VA'!G29</f>
        <v>4.4422298129338698E-2</v>
      </c>
      <c r="CR48" s="19">
        <f>'NAICS Sector VA over Manufac VA'!H29</f>
        <v>4.678528510916985E-2</v>
      </c>
      <c r="CS48" s="19">
        <f>'NAICS Sector VA over Manufac VA'!I29</f>
        <v>0.16477978543003283</v>
      </c>
      <c r="CT48" s="19">
        <f>'NAICS Sector VA over Manufac VA'!J29</f>
        <v>4.7844437369248517E-2</v>
      </c>
      <c r="CU48" s="19">
        <f>'NAICS Sector VA over Manufac VA'!K29</f>
        <v>3.9001373456912604E-2</v>
      </c>
      <c r="CV48" s="19">
        <f>'NAICS Sector VA over Manufac VA'!L29</f>
        <v>5.4862995015264558E-2</v>
      </c>
      <c r="CW48" s="19">
        <f>'NAICS Sector VA over Manufac VA'!M29</f>
        <v>0.10339781873630177</v>
      </c>
      <c r="CX48" s="19">
        <f>'NAICS Sector VA over Manufac VA'!N29</f>
        <v>0.10461513847332261</v>
      </c>
      <c r="CY48" s="19">
        <f>'NAICS Sector VA over Manufac VA'!O29</f>
        <v>8.585803021091987E-3</v>
      </c>
      <c r="CZ48" s="19">
        <f>'NAICS Sector VA over Manufac VA'!P29</f>
        <v>4.3730523226686302E-2</v>
      </c>
      <c r="DA48" s="19">
        <f>'NAICS Sector VA over Manufac VA'!Q29</f>
        <v>0.1529383034886341</v>
      </c>
      <c r="DB48" s="19">
        <f>'NAICS Sector VA over Manufac VA'!R29</f>
        <v>2.783095887205226E-2</v>
      </c>
      <c r="DC48" s="19">
        <f>'NAICS Sector VA over Manufac VA'!S29</f>
        <v>4.6463394176942265E-2</v>
      </c>
      <c r="DF48" s="19">
        <f t="shared" si="106"/>
        <v>-1.152627541952931E-2</v>
      </c>
      <c r="DG48" s="19">
        <f t="shared" si="30"/>
        <v>-3.8999390481454586E-2</v>
      </c>
      <c r="DH48" s="19">
        <f t="shared" si="31"/>
        <v>1.1183230173653585E-2</v>
      </c>
      <c r="DI48" s="19">
        <f t="shared" si="32"/>
        <v>-1.152627541952931E-2</v>
      </c>
      <c r="DJ48" s="19">
        <f t="shared" si="33"/>
        <v>-3.8999390481454586E-2</v>
      </c>
      <c r="DK48" s="19">
        <f t="shared" si="34"/>
        <v>1.1183230173653585E-2</v>
      </c>
      <c r="DL48" s="19">
        <f t="shared" si="35"/>
        <v>0.14748912141452367</v>
      </c>
      <c r="DM48" s="19">
        <f t="shared" si="36"/>
        <v>-2.5833596486387049E-2</v>
      </c>
      <c r="DN48" s="19">
        <f t="shared" si="37"/>
        <v>1.4182617775196591E-2</v>
      </c>
      <c r="DO48" s="19">
        <f t="shared" si="38"/>
        <v>-0.15268001010357876</v>
      </c>
      <c r="DP48" s="19">
        <f t="shared" si="39"/>
        <v>-9.5497868226028359E-3</v>
      </c>
      <c r="DQ48" s="19">
        <f t="shared" si="40"/>
        <v>-2.009634758163438E-3</v>
      </c>
      <c r="DR48" s="19">
        <f t="shared" si="41"/>
        <v>-9.0720678609651551E-2</v>
      </c>
      <c r="DS48" s="19">
        <f t="shared" si="42"/>
        <v>-1.0801453443541742E-2</v>
      </c>
      <c r="DT48" s="19">
        <f t="shared" si="43"/>
        <v>6.1765861939626025E-3</v>
      </c>
      <c r="DU48" s="19">
        <f t="shared" si="44"/>
        <v>3.3804858335422928E-3</v>
      </c>
      <c r="DV48" s="19">
        <f t="shared" si="45"/>
        <v>1.2560540654911981E-2</v>
      </c>
      <c r="DW48" s="19">
        <f t="shared" si="46"/>
        <v>6.0137417280795143E-2</v>
      </c>
      <c r="DX48" s="19">
        <f t="shared" si="47"/>
        <v>9.9832636407246197E-2</v>
      </c>
      <c r="DY48" s="19">
        <f t="shared" si="48"/>
        <v>-1.5758111198139718E-2</v>
      </c>
      <c r="DZ48" s="19">
        <f t="shared" si="49"/>
        <v>1.6366485005454078E-2</v>
      </c>
      <c r="EA48" s="19"/>
      <c r="EB48" s="19"/>
      <c r="EC48" s="19">
        <f t="shared" si="107"/>
        <v>9.4203757634185511E-6</v>
      </c>
      <c r="ED48" s="19">
        <f t="shared" si="108"/>
        <v>6.4992572201749449E-2</v>
      </c>
      <c r="EE48" s="19">
        <f t="shared" si="109"/>
        <v>3.0137778378104205E-3</v>
      </c>
      <c r="EF48" s="308">
        <v>0</v>
      </c>
      <c r="EG48" s="308">
        <v>0</v>
      </c>
      <c r="EH48" s="308">
        <v>0</v>
      </c>
      <c r="EI48" s="19">
        <f t="shared" si="110"/>
        <v>-0.1331569394255038</v>
      </c>
      <c r="EJ48" s="19">
        <f t="shared" si="111"/>
        <v>2.3456308966253468E-2</v>
      </c>
      <c r="EK48" s="19">
        <f t="shared" si="112"/>
        <v>2.9989255384858557E-3</v>
      </c>
      <c r="EL48" s="19">
        <f t="shared" si="113"/>
        <v>9.5371796276267032E-2</v>
      </c>
      <c r="EM48" s="19">
        <f t="shared" si="114"/>
        <v>-3.8343066091535926E-3</v>
      </c>
      <c r="EN48" s="19">
        <f t="shared" si="115"/>
        <v>3.6540212935969207E-2</v>
      </c>
      <c r="EO48" s="19">
        <f t="shared" si="116"/>
        <v>9.2756141924504418E-2</v>
      </c>
      <c r="EP48" s="19">
        <f t="shared" si="117"/>
        <v>4.6446356937770049E-3</v>
      </c>
      <c r="EQ48" s="19">
        <f t="shared" si="118"/>
        <v>-9.1754275602806065E-3</v>
      </c>
      <c r="ER48" s="19">
        <f t="shared" si="119"/>
        <v>-3.9716280588177735E-2</v>
      </c>
      <c r="ES48" s="19">
        <f t="shared" si="120"/>
        <v>6.631116988166938E-2</v>
      </c>
      <c r="ET48" s="19">
        <f t="shared" si="121"/>
        <v>-2.5676213691801605E-2</v>
      </c>
      <c r="EU48" s="19">
        <f t="shared" si="122"/>
        <v>-7.2055053195979851E-2</v>
      </c>
      <c r="EV48" s="19">
        <f t="shared" si="123"/>
        <v>5.5480446689195786E-2</v>
      </c>
      <c r="EW48" s="19">
        <f t="shared" si="124"/>
        <v>-1.8418868861433357E-2</v>
      </c>
      <c r="GL48" s="3"/>
      <c r="GM48" s="3"/>
      <c r="GN48" s="8"/>
      <c r="GO48" s="3"/>
      <c r="HJ48" s="17"/>
    </row>
    <row r="49" spans="1:218" x14ac:dyDescent="0.2">
      <c r="A49" t="s">
        <v>17</v>
      </c>
      <c r="B49" s="1">
        <f t="shared" si="71"/>
        <v>1993</v>
      </c>
      <c r="C49" s="52">
        <f>'Manufacturing Gross Output'!B30</f>
        <v>569691.46571999998</v>
      </c>
      <c r="D49" s="52">
        <f>'Manufacturing Gross Output'!C30</f>
        <v>86013.557460000011</v>
      </c>
      <c r="E49" s="52">
        <f>'Manufacturing Gross Output'!D30</f>
        <v>80146.095050000004</v>
      </c>
      <c r="F49" s="52">
        <f>'Manufacturing Gross Output'!B30</f>
        <v>569691.46571999998</v>
      </c>
      <c r="G49" s="52">
        <f>'Manufacturing Gross Output'!C30</f>
        <v>86013.557460000011</v>
      </c>
      <c r="H49" s="52">
        <f>'Manufacturing Gross Output'!D30</f>
        <v>80146.095050000004</v>
      </c>
      <c r="I49" s="52">
        <f>'Manufacturing Gross Output'!E30</f>
        <v>85681.059360000014</v>
      </c>
      <c r="J49" s="52">
        <f>'Manufacturing Gross Output'!F30</f>
        <v>167462.08668000001</v>
      </c>
      <c r="K49" s="52">
        <f>'Manufacturing Gross Output'!G30</f>
        <v>98442.961920000002</v>
      </c>
      <c r="L49" s="52">
        <f>'Manufacturing Gross Output'!H30</f>
        <v>362454.30816000002</v>
      </c>
      <c r="M49" s="52">
        <f>'Manufacturing Gross Output'!I30</f>
        <v>465342.05850000004</v>
      </c>
      <c r="N49" s="52">
        <f>'Manufacturing Gross Output'!J30</f>
        <v>149310.80459000001</v>
      </c>
      <c r="O49" s="52">
        <f>'Manufacturing Gross Output'!K30</f>
        <v>83667.736550000001</v>
      </c>
      <c r="P49" s="52">
        <f>'Manufacturing Gross Output'!L30</f>
        <v>181776.00642000002</v>
      </c>
      <c r="Q49" s="52">
        <f>'Manufacturing Gross Output'!M30</f>
        <v>225589.21255999999</v>
      </c>
      <c r="R49" s="52">
        <f>'Manufacturing Gross Output'!N30</f>
        <v>228315.62844</v>
      </c>
      <c r="S49" s="52">
        <f>'Manufacturing Gross Output'!O30</f>
        <v>88171.224020000009</v>
      </c>
      <c r="T49" s="52">
        <f>'Manufacturing Gross Output'!P30</f>
        <v>99019.435580000005</v>
      </c>
      <c r="U49" s="52">
        <f>'Manufacturing Gross Output'!Q30</f>
        <v>524683.04641456413</v>
      </c>
      <c r="V49" s="52">
        <f>'Manufacturing Gross Output'!R30</f>
        <v>60326.672760000009</v>
      </c>
      <c r="W49" s="52">
        <f>'Manufacturing Gross Output'!S30</f>
        <v>96977.326499999981</v>
      </c>
      <c r="X49" s="52">
        <f t="shared" si="72"/>
        <v>3653070.6866845638</v>
      </c>
      <c r="Z49" s="132">
        <f t="shared" si="84"/>
        <v>1.1553739704344796</v>
      </c>
      <c r="AA49" s="132">
        <f t="shared" si="85"/>
        <v>1.2735856273492583</v>
      </c>
      <c r="AB49" s="132">
        <f t="shared" si="86"/>
        <v>1.0414244192397699</v>
      </c>
      <c r="AC49" s="132">
        <f t="shared" si="87"/>
        <v>1.1553739704344796</v>
      </c>
      <c r="AD49" s="132">
        <f t="shared" si="88"/>
        <v>1.2735856273492583</v>
      </c>
      <c r="AE49" s="132">
        <f t="shared" si="89"/>
        <v>1.0414244192397699</v>
      </c>
      <c r="AF49" s="132">
        <f t="shared" si="90"/>
        <v>1.1086417512739788</v>
      </c>
      <c r="AG49" s="132">
        <f t="shared" si="91"/>
        <v>1.2115278824563211</v>
      </c>
      <c r="AH49" s="132">
        <f t="shared" si="92"/>
        <v>1.2627420129361162</v>
      </c>
      <c r="AI49" s="132">
        <f t="shared" si="93"/>
        <v>1.1173167888671502</v>
      </c>
      <c r="AJ49" s="132">
        <f t="shared" si="94"/>
        <v>1.1763660500449502</v>
      </c>
      <c r="AK49" s="132">
        <f t="shared" si="95"/>
        <v>1.4758511033256145</v>
      </c>
      <c r="AL49" s="132">
        <f t="shared" si="96"/>
        <v>1.1035758733044521</v>
      </c>
      <c r="AM49" s="132">
        <f t="shared" si="97"/>
        <v>1.1782272265228926</v>
      </c>
      <c r="AN49" s="132">
        <f t="shared" si="98"/>
        <v>1.08957749948703</v>
      </c>
      <c r="AO49" s="132">
        <f t="shared" si="99"/>
        <v>1.0792562101140395</v>
      </c>
      <c r="AP49" s="132">
        <f t="shared" si="100"/>
        <v>1.81358176257322</v>
      </c>
      <c r="AQ49" s="132">
        <f t="shared" si="101"/>
        <v>1.1145332203692362</v>
      </c>
      <c r="AR49" s="132">
        <f t="shared" si="102"/>
        <v>1.1632164695677683</v>
      </c>
      <c r="AS49" s="132">
        <f t="shared" si="103"/>
        <v>1.1328873304552338</v>
      </c>
      <c r="AT49" s="132">
        <f t="shared" si="104"/>
        <v>1.4069357576164681</v>
      </c>
      <c r="AX49" s="132">
        <f>'Gross Output over VA'!B30</f>
        <v>3.5821533420846325</v>
      </c>
      <c r="AY49" s="132">
        <f>'Gross Output over VA'!C30</f>
        <v>3.1622229305269411</v>
      </c>
      <c r="AZ49" s="132">
        <f>'Gross Output over VA'!D30</f>
        <v>3.0700937091575282</v>
      </c>
      <c r="BA49" s="132">
        <f>'Gross Output over VA'!B30</f>
        <v>3.5821533420846325</v>
      </c>
      <c r="BB49" s="132">
        <f>'Gross Output over VA'!C30</f>
        <v>3.1622229305269411</v>
      </c>
      <c r="BC49" s="132">
        <f>'Gross Output over VA'!D30</f>
        <v>3.0700937091575282</v>
      </c>
      <c r="BD49" s="132">
        <f>'Gross Output over VA'!E30</f>
        <v>2.9892236126508531</v>
      </c>
      <c r="BE49" s="132">
        <f>'Gross Output over VA'!F30</f>
        <v>2.474481859995608</v>
      </c>
      <c r="BF49" s="132">
        <f>'Gross Output over VA'!G30</f>
        <v>2.4932700328847659</v>
      </c>
      <c r="BG49" s="132">
        <f>'Gross Output over VA'!H30</f>
        <v>6.1376953269406158</v>
      </c>
      <c r="BH49" s="132">
        <f>'Gross Output over VA'!I30</f>
        <v>3.0125996338308876</v>
      </c>
      <c r="BI49" s="132">
        <f>'Gross Output over VA'!J30</f>
        <v>3.0400365820691331</v>
      </c>
      <c r="BJ49" s="132">
        <f>'Gross Output over VA'!K30</f>
        <v>2.3011842282605035</v>
      </c>
      <c r="BK49" s="132">
        <f>'Gross Output over VA'!L30</f>
        <v>3.3344525931604507</v>
      </c>
      <c r="BL49" s="132">
        <f>'Gross Output over VA'!M30</f>
        <v>2.2452368047092821</v>
      </c>
      <c r="BM49" s="132">
        <f>'Gross Output over VA'!N30</f>
        <v>2.3321484010171285</v>
      </c>
      <c r="BN49" s="132">
        <f>'Gross Output over VA'!O30</f>
        <v>9.6895543746021815</v>
      </c>
      <c r="BO49" s="132">
        <f>'Gross Output over VA'!P30</f>
        <v>2.2864898895810009</v>
      </c>
      <c r="BP49" s="132">
        <f>'Gross Output over VA'!Q30</f>
        <v>3.5483345131229038</v>
      </c>
      <c r="BQ49" s="132">
        <f>'Gross Output over VA'!R30</f>
        <v>2.1513681237744322</v>
      </c>
      <c r="BR49" s="132">
        <f>'Gross Output over VA'!S30</f>
        <v>2.2508392870230782</v>
      </c>
      <c r="BS49" s="132">
        <f t="shared" si="125"/>
        <v>3.3293264393886206</v>
      </c>
      <c r="BU49">
        <f t="shared" si="82"/>
        <v>14296231.855813012</v>
      </c>
      <c r="BV49" s="132">
        <f t="shared" si="83"/>
        <v>0.81220540705892952</v>
      </c>
      <c r="BW49" s="132">
        <f t="shared" si="126"/>
        <v>1.0541639415845705</v>
      </c>
      <c r="CA49" s="308">
        <f t="shared" si="77"/>
        <v>0.92702617013761668</v>
      </c>
      <c r="CB49" s="308">
        <f t="shared" si="78"/>
        <v>1.204227222256864</v>
      </c>
      <c r="CC49" s="52">
        <f>BEA_Output_Data!X30</f>
        <v>1171444.3854828647</v>
      </c>
      <c r="CD49" s="52">
        <f>BEA_Output_Data!AW30</f>
        <v>972776.86788000003</v>
      </c>
      <c r="CE49" s="52">
        <f t="shared" si="79"/>
        <v>972776.86788000003</v>
      </c>
      <c r="CF49" s="132">
        <f t="shared" si="105"/>
        <v>1.2128392259680292</v>
      </c>
      <c r="CG49" s="19">
        <f t="shared" si="80"/>
        <v>1.204227222256864</v>
      </c>
      <c r="CH49" s="570">
        <f t="shared" si="81"/>
        <v>0.92702617013761668</v>
      </c>
      <c r="CI49" s="19">
        <f>'NAICS Sector VA over Manufac VA'!B30</f>
        <v>0.16348665418678357</v>
      </c>
      <c r="CJ49" s="19">
        <f>'NAICS Sector VA over Manufac VA'!C30</f>
        <v>2.7961546761775369E-2</v>
      </c>
      <c r="CK49" s="19">
        <f>'NAICS Sector VA over Manufac VA'!D30</f>
        <v>2.6835982538207639E-2</v>
      </c>
      <c r="CL49" s="19">
        <v>0</v>
      </c>
      <c r="CM49" s="19">
        <v>0</v>
      </c>
      <c r="CN49" s="19">
        <v>0</v>
      </c>
      <c r="CO49" s="19">
        <f>'NAICS Sector VA over Manufac VA'!E30</f>
        <v>2.9465457492288821E-2</v>
      </c>
      <c r="CP49" s="19">
        <f>'NAICS Sector VA over Manufac VA'!F30</f>
        <v>6.9569517177651807E-2</v>
      </c>
      <c r="CQ49" s="19">
        <f>'NAICS Sector VA over Manufac VA'!G30</f>
        <v>4.058841761528257E-2</v>
      </c>
      <c r="CR49" s="19">
        <f>'NAICS Sector VA over Manufac VA'!H30</f>
        <v>6.0706431567084482E-2</v>
      </c>
      <c r="CS49" s="19">
        <f>'NAICS Sector VA over Manufac VA'!I30</f>
        <v>0.15878799060737386</v>
      </c>
      <c r="CT49" s="19">
        <f>'NAICS Sector VA over Manufac VA'!J30</f>
        <v>5.0489281603742567E-2</v>
      </c>
      <c r="CU49" s="19">
        <f>'NAICS Sector VA over Manufac VA'!K30</f>
        <v>3.7376049534604196E-2</v>
      </c>
      <c r="CV49" s="19">
        <f>'NAICS Sector VA over Manufac VA'!L30</f>
        <v>5.6040083764332282E-2</v>
      </c>
      <c r="CW49" s="19">
        <f>'NAICS Sector VA over Manufac VA'!M30</f>
        <v>0.10328635250030879</v>
      </c>
      <c r="CX49" s="19">
        <f>'NAICS Sector VA over Manufac VA'!N30</f>
        <v>0.10063897927934352</v>
      </c>
      <c r="CY49" s="19">
        <f>'NAICS Sector VA over Manufac VA'!O30</f>
        <v>9.3542684869049667E-3</v>
      </c>
      <c r="CZ49" s="19">
        <f>'NAICS Sector VA over Manufac VA'!P30</f>
        <v>4.4518233841619466E-2</v>
      </c>
      <c r="DA49" s="19">
        <f>'NAICS Sector VA over Manufac VA'!Q30</f>
        <v>0.15200547865114886</v>
      </c>
      <c r="DB49" s="19">
        <f>'NAICS Sector VA over Manufac VA'!R30</f>
        <v>2.8825802633558405E-2</v>
      </c>
      <c r="DC49" s="19">
        <f>'NAICS Sector VA over Manufac VA'!S30</f>
        <v>4.4290694014852826E-2</v>
      </c>
      <c r="DF49" s="19">
        <f t="shared" si="106"/>
        <v>9.0202576415796126E-3</v>
      </c>
      <c r="DG49" s="19">
        <f t="shared" si="30"/>
        <v>1.769463664148627E-2</v>
      </c>
      <c r="DH49" s="19">
        <f t="shared" si="31"/>
        <v>2.9258377439580811E-2</v>
      </c>
      <c r="DI49" s="19">
        <f t="shared" si="32"/>
        <v>9.0202576415796126E-3</v>
      </c>
      <c r="DJ49" s="19">
        <f t="shared" si="33"/>
        <v>1.769463664148627E-2</v>
      </c>
      <c r="DK49" s="19">
        <f t="shared" si="34"/>
        <v>2.9258377439580811E-2</v>
      </c>
      <c r="DL49" s="19">
        <f t="shared" si="35"/>
        <v>0.12710403869710435</v>
      </c>
      <c r="DM49" s="19">
        <f t="shared" si="36"/>
        <v>-7.5477152052636623E-2</v>
      </c>
      <c r="DN49" s="19">
        <f t="shared" si="37"/>
        <v>4.6139456812450234E-2</v>
      </c>
      <c r="DO49" s="19">
        <f t="shared" si="38"/>
        <v>-0.29681372677394474</v>
      </c>
      <c r="DP49" s="19">
        <f t="shared" si="39"/>
        <v>3.3278286591772602E-3</v>
      </c>
      <c r="DQ49" s="19">
        <f t="shared" si="40"/>
        <v>-2.8728352078011537E-2</v>
      </c>
      <c r="DR49" s="19">
        <f t="shared" si="41"/>
        <v>2.8810447272240677E-2</v>
      </c>
      <c r="DS49" s="19">
        <f t="shared" si="42"/>
        <v>-1.4709010798830207E-2</v>
      </c>
      <c r="DT49" s="19">
        <f t="shared" si="43"/>
        <v>-5.0744306000292845E-3</v>
      </c>
      <c r="DU49" s="19">
        <f t="shared" si="44"/>
        <v>6.8624493877564016E-2</v>
      </c>
      <c r="DV49" s="19">
        <f t="shared" si="45"/>
        <v>-2.892470609288314E-2</v>
      </c>
      <c r="DW49" s="19">
        <f t="shared" si="46"/>
        <v>1.2321803207066155E-2</v>
      </c>
      <c r="DX49" s="19">
        <f t="shared" si="47"/>
        <v>4.8357175653981422E-3</v>
      </c>
      <c r="DY49" s="19">
        <f t="shared" si="48"/>
        <v>-3.6667893557987122E-2</v>
      </c>
      <c r="DZ49" s="19">
        <f t="shared" si="49"/>
        <v>6.2263844391759089E-2</v>
      </c>
      <c r="EA49" s="19"/>
      <c r="EB49" s="19"/>
      <c r="EC49" s="19">
        <f t="shared" si="107"/>
        <v>-4.0422210829627062E-2</v>
      </c>
      <c r="ED49" s="19">
        <f t="shared" si="108"/>
        <v>-7.7631875238264592E-3</v>
      </c>
      <c r="EE49" s="19">
        <f t="shared" si="109"/>
        <v>-5.8041046694063701E-2</v>
      </c>
      <c r="EF49" s="308">
        <v>0</v>
      </c>
      <c r="EG49" s="308">
        <v>0</v>
      </c>
      <c r="EH49" s="308">
        <v>0</v>
      </c>
      <c r="EI49" s="19">
        <f t="shared" si="110"/>
        <v>-0.16243912803246718</v>
      </c>
      <c r="EJ49" s="19">
        <f t="shared" si="111"/>
        <v>4.3173668623384363E-2</v>
      </c>
      <c r="EK49" s="19">
        <f t="shared" si="112"/>
        <v>-9.025880799739322E-2</v>
      </c>
      <c r="EL49" s="19">
        <f t="shared" si="113"/>
        <v>0.26048091633777143</v>
      </c>
      <c r="EM49" s="19">
        <f t="shared" si="114"/>
        <v>-3.7040028671235577E-2</v>
      </c>
      <c r="EN49" s="19">
        <f t="shared" si="115"/>
        <v>5.3806208568733291E-2</v>
      </c>
      <c r="EO49" s="19">
        <f t="shared" si="116"/>
        <v>-4.256674984345641E-2</v>
      </c>
      <c r="EP49" s="19">
        <f t="shared" si="117"/>
        <v>2.1228138383406224E-2</v>
      </c>
      <c r="EQ49" s="19">
        <f t="shared" si="118"/>
        <v>-1.0786142560680846E-3</v>
      </c>
      <c r="ER49" s="19">
        <f t="shared" si="119"/>
        <v>-3.8748617832433392E-2</v>
      </c>
      <c r="ES49" s="19">
        <f t="shared" si="120"/>
        <v>8.572273412168134E-2</v>
      </c>
      <c r="ET49" s="19">
        <f t="shared" si="121"/>
        <v>1.7852524207719957E-2</v>
      </c>
      <c r="EU49" s="19">
        <f t="shared" si="122"/>
        <v>-6.1180309406374473E-3</v>
      </c>
      <c r="EV49" s="19">
        <f t="shared" si="123"/>
        <v>3.512188125373434E-2</v>
      </c>
      <c r="EW49" s="19">
        <f t="shared" si="124"/>
        <v>-4.7890192971080311E-2</v>
      </c>
      <c r="GL49" s="3"/>
      <c r="GM49" s="3"/>
      <c r="GN49" s="8"/>
      <c r="GO49" s="3"/>
      <c r="HJ49" s="17"/>
    </row>
    <row r="50" spans="1:218" x14ac:dyDescent="0.2">
      <c r="A50" t="s">
        <v>17</v>
      </c>
      <c r="B50" s="1">
        <f t="shared" si="71"/>
        <v>1994</v>
      </c>
      <c r="C50" s="52">
        <f>'Manufacturing Gross Output'!B31</f>
        <v>582417.54168000002</v>
      </c>
      <c r="D50" s="52">
        <f>'Manufacturing Gross Output'!C31</f>
        <v>91158.461819999997</v>
      </c>
      <c r="E50" s="52">
        <f>'Manufacturing Gross Output'!D31</f>
        <v>81501.382760000008</v>
      </c>
      <c r="F50" s="52">
        <f>'Manufacturing Gross Output'!B31</f>
        <v>582417.54168000002</v>
      </c>
      <c r="G50" s="52">
        <f>'Manufacturing Gross Output'!C31</f>
        <v>91158.461819999997</v>
      </c>
      <c r="H50" s="52">
        <f>'Manufacturing Gross Output'!D31</f>
        <v>81501.382760000008</v>
      </c>
      <c r="I50" s="52">
        <f>'Manufacturing Gross Output'!E31</f>
        <v>91072.346690000006</v>
      </c>
      <c r="J50" s="52">
        <f>'Manufacturing Gross Output'!F31</f>
        <v>175619.43</v>
      </c>
      <c r="K50" s="52">
        <f>'Manufacturing Gross Output'!G31</f>
        <v>99640.727039999998</v>
      </c>
      <c r="L50" s="52">
        <f>'Manufacturing Gross Output'!H31</f>
        <v>371402.55851999996</v>
      </c>
      <c r="M50" s="52">
        <f>'Manufacturing Gross Output'!I31</f>
        <v>480184.29609999998</v>
      </c>
      <c r="N50" s="52">
        <f>'Manufacturing Gross Output'!J31</f>
        <v>161308.55572</v>
      </c>
      <c r="O50" s="52">
        <f>'Manufacturing Gross Output'!K31</f>
        <v>87693.559450000001</v>
      </c>
      <c r="P50" s="52">
        <f>'Manufacturing Gross Output'!L31</f>
        <v>191376.18624000001</v>
      </c>
      <c r="Q50" s="52">
        <f>'Manufacturing Gross Output'!M31</f>
        <v>244232.50158000001</v>
      </c>
      <c r="R50" s="52">
        <f>'Manufacturing Gross Output'!N31</f>
        <v>250152.41100000002</v>
      </c>
      <c r="S50" s="52">
        <f>'Manufacturing Gross Output'!O31</f>
        <v>103794.30050000001</v>
      </c>
      <c r="T50" s="52">
        <f>'Manufacturing Gross Output'!P31</f>
        <v>106195.52610000002</v>
      </c>
      <c r="U50" s="52">
        <f>'Manufacturing Gross Output'!Q31</f>
        <v>560108.58638802043</v>
      </c>
      <c r="V50" s="52">
        <f>'Manufacturing Gross Output'!R31</f>
        <v>62890.152460000005</v>
      </c>
      <c r="W50" s="52">
        <f>'Manufacturing Gross Output'!S31</f>
        <v>98160.778619999997</v>
      </c>
      <c r="X50" s="52">
        <f t="shared" si="72"/>
        <v>3838909.3026680201</v>
      </c>
      <c r="Z50" s="132">
        <f t="shared" si="84"/>
        <v>1.1811833388289548</v>
      </c>
      <c r="AA50" s="132">
        <f t="shared" si="85"/>
        <v>1.3497652022962625</v>
      </c>
      <c r="AB50" s="132">
        <f t="shared" si="86"/>
        <v>1.0590351302221206</v>
      </c>
      <c r="AC50" s="132">
        <f t="shared" si="87"/>
        <v>1.1811833388289548</v>
      </c>
      <c r="AD50" s="132">
        <f t="shared" si="88"/>
        <v>1.3497652022962625</v>
      </c>
      <c r="AE50" s="132">
        <f t="shared" si="89"/>
        <v>1.0590351302221206</v>
      </c>
      <c r="AF50" s="132">
        <f t="shared" si="90"/>
        <v>1.1784005319403013</v>
      </c>
      <c r="AG50" s="132">
        <f t="shared" si="91"/>
        <v>1.2705433233533032</v>
      </c>
      <c r="AH50" s="132">
        <f t="shared" si="92"/>
        <v>1.2781059181778396</v>
      </c>
      <c r="AI50" s="132">
        <f t="shared" si="93"/>
        <v>1.1449010391660901</v>
      </c>
      <c r="AJ50" s="132">
        <f t="shared" si="94"/>
        <v>1.2138866310894003</v>
      </c>
      <c r="AK50" s="132">
        <f t="shared" si="95"/>
        <v>1.5944419467093796</v>
      </c>
      <c r="AL50" s="132">
        <f t="shared" si="96"/>
        <v>1.1566764017259605</v>
      </c>
      <c r="AM50" s="132">
        <f t="shared" si="97"/>
        <v>1.2404532235959316</v>
      </c>
      <c r="AN50" s="132">
        <f t="shared" si="98"/>
        <v>1.1796230650622141</v>
      </c>
      <c r="AO50" s="132">
        <f t="shared" si="99"/>
        <v>1.1824794688450264</v>
      </c>
      <c r="AP50" s="132">
        <f t="shared" si="100"/>
        <v>2.1349306708404754</v>
      </c>
      <c r="AQ50" s="132">
        <f t="shared" si="101"/>
        <v>1.1953051539807442</v>
      </c>
      <c r="AR50" s="132">
        <f t="shared" si="102"/>
        <v>1.2417544970913346</v>
      </c>
      <c r="AS50" s="132">
        <f t="shared" si="103"/>
        <v>1.181027457220766</v>
      </c>
      <c r="AT50" s="132">
        <f t="shared" si="104"/>
        <v>1.4241051431331437</v>
      </c>
      <c r="AX50" s="132">
        <f>'Gross Output over VA'!B31</f>
        <v>3.4510291503338038</v>
      </c>
      <c r="AY50" s="132">
        <f>'Gross Output over VA'!C31</f>
        <v>3.2162473284502231</v>
      </c>
      <c r="AZ50" s="132">
        <f>'Gross Output over VA'!D31</f>
        <v>3.1153558441574964</v>
      </c>
      <c r="BA50" s="132">
        <f>'Gross Output over VA'!B31</f>
        <v>3.4510291503338038</v>
      </c>
      <c r="BB50" s="132">
        <f>'Gross Output over VA'!C31</f>
        <v>3.2162473284502231</v>
      </c>
      <c r="BC50" s="132">
        <f>'Gross Output over VA'!D31</f>
        <v>3.1153558441574964</v>
      </c>
      <c r="BD50" s="132">
        <f>'Gross Output over VA'!E31</f>
        <v>3.0607895563687526</v>
      </c>
      <c r="BE50" s="132">
        <f>'Gross Output over VA'!F31</f>
        <v>2.5092769829991561</v>
      </c>
      <c r="BF50" s="132">
        <f>'Gross Output over VA'!G31</f>
        <v>2.4309755266606063</v>
      </c>
      <c r="BG50" s="132">
        <f>'Gross Output over VA'!H31</f>
        <v>6.5143258695585828</v>
      </c>
      <c r="BH50" s="132">
        <f>'Gross Output over VA'!I31</f>
        <v>2.8672142451521214</v>
      </c>
      <c r="BI50" s="132">
        <f>'Gross Output over VA'!J31</f>
        <v>3.066097348932888</v>
      </c>
      <c r="BJ50" s="132">
        <f>'Gross Output over VA'!K31</f>
        <v>2.2189249635861459</v>
      </c>
      <c r="BK50" s="132">
        <f>'Gross Output over VA'!L31</f>
        <v>3.4527774571222603</v>
      </c>
      <c r="BL50" s="132">
        <f>'Gross Output over VA'!M31</f>
        <v>2.1639939184516841</v>
      </c>
      <c r="BM50" s="132">
        <f>'Gross Output over VA'!N31</f>
        <v>2.4606515472875614</v>
      </c>
      <c r="BN50" s="132">
        <f>'Gross Output over VA'!O31</f>
        <v>9.274751498070783</v>
      </c>
      <c r="BO50" s="132">
        <f>'Gross Output over VA'!P31</f>
        <v>2.2961690467347617</v>
      </c>
      <c r="BP50" s="132">
        <f>'Gross Output over VA'!Q31</f>
        <v>3.7221062500114246</v>
      </c>
      <c r="BQ50" s="132">
        <f>'Gross Output over VA'!R31</f>
        <v>2.2554027658549964</v>
      </c>
      <c r="BR50" s="132">
        <f>'Gross Output over VA'!S31</f>
        <v>2.2771649999444281</v>
      </c>
      <c r="BS50" s="132">
        <f t="shared" si="125"/>
        <v>3.339804124886629</v>
      </c>
      <c r="BU50">
        <f t="shared" si="82"/>
        <v>14936303.364914194</v>
      </c>
      <c r="BV50" s="132">
        <f t="shared" si="83"/>
        <v>0.84856950256602393</v>
      </c>
      <c r="BW50" s="132">
        <f t="shared" si="126"/>
        <v>1.1013610150326854</v>
      </c>
      <c r="CA50" s="308">
        <f t="shared" si="77"/>
        <v>0.91271705382858748</v>
      </c>
      <c r="CB50" s="308">
        <f t="shared" si="78"/>
        <v>1.1856393679536628</v>
      </c>
      <c r="CC50" s="52">
        <f>BEA_Output_Data!X31</f>
        <v>1229481.8370192493</v>
      </c>
      <c r="CD50" s="52">
        <f>BEA_Output_Data!AW31</f>
        <v>1036977.91272</v>
      </c>
      <c r="CE50" s="52">
        <f t="shared" si="79"/>
        <v>1036977.91272</v>
      </c>
      <c r="CF50" s="132">
        <f t="shared" si="105"/>
        <v>1.2928838365062905</v>
      </c>
      <c r="CG50" s="19">
        <f t="shared" si="80"/>
        <v>1.1856393679536628</v>
      </c>
      <c r="CH50" s="570">
        <f t="shared" si="81"/>
        <v>0.91271705382858748</v>
      </c>
      <c r="CI50" s="19">
        <f>'NAICS Sector VA over Manufac VA'!B31</f>
        <v>0.16274824461528284</v>
      </c>
      <c r="CJ50" s="19">
        <f>'NAICS Sector VA over Manufac VA'!C31</f>
        <v>2.7332417366205831E-2</v>
      </c>
      <c r="CK50" s="19">
        <f>'NAICS Sector VA over Manufac VA'!D31</f>
        <v>2.5228289782353273E-2</v>
      </c>
      <c r="CL50" s="19">
        <v>0</v>
      </c>
      <c r="CM50" s="19">
        <v>0</v>
      </c>
      <c r="CN50" s="19">
        <v>0</v>
      </c>
      <c r="CO50" s="19">
        <f>'NAICS Sector VA over Manufac VA'!E31</f>
        <v>2.8693501592482022E-2</v>
      </c>
      <c r="CP50" s="19">
        <f>'NAICS Sector VA over Manufac VA'!F31</f>
        <v>6.749233510328187E-2</v>
      </c>
      <c r="CQ50" s="19">
        <f>'NAICS Sector VA over Manufac VA'!G31</f>
        <v>3.9526357550363156E-2</v>
      </c>
      <c r="CR50" s="19">
        <f>'NAICS Sector VA over Manufac VA'!H31</f>
        <v>5.4980148092502755E-2</v>
      </c>
      <c r="CS50" s="19">
        <f>'NAICS Sector VA over Manufac VA'!I31</f>
        <v>0.16150214729329593</v>
      </c>
      <c r="CT50" s="19">
        <f>'NAICS Sector VA over Manufac VA'!J31</f>
        <v>5.0734333214487295E-2</v>
      </c>
      <c r="CU50" s="19">
        <f>'NAICS Sector VA over Manufac VA'!K31</f>
        <v>3.8111459092061886E-2</v>
      </c>
      <c r="CV50" s="19">
        <f>'NAICS Sector VA over Manufac VA'!L31</f>
        <v>5.345025752247249E-2</v>
      </c>
      <c r="CW50" s="19">
        <f>'NAICS Sector VA over Manufac VA'!M31</f>
        <v>0.10883733917144142</v>
      </c>
      <c r="CX50" s="19">
        <f>'NAICS Sector VA over Manufac VA'!N31</f>
        <v>9.8035883988447162E-2</v>
      </c>
      <c r="CY50" s="19">
        <f>'NAICS Sector VA over Manufac VA'!O31</f>
        <v>1.0791994566832937E-2</v>
      </c>
      <c r="CZ50" s="19">
        <f>'NAICS Sector VA over Manufac VA'!P31</f>
        <v>4.4599794376225979E-2</v>
      </c>
      <c r="DA50" s="19">
        <f>'NAICS Sector VA over Manufac VA'!Q31</f>
        <v>0.14511555195475181</v>
      </c>
      <c r="DB50" s="19">
        <f>'NAICS Sector VA over Manufac VA'!R31</f>
        <v>2.6889890438321386E-2</v>
      </c>
      <c r="DC50" s="19">
        <f>'NAICS Sector VA over Manufac VA'!S31</f>
        <v>4.1569422232852746E-2</v>
      </c>
      <c r="DF50" s="19">
        <f t="shared" si="106"/>
        <v>-3.7291620787166711E-2</v>
      </c>
      <c r="DG50" s="19">
        <f t="shared" si="30"/>
        <v>1.6940014657259032E-2</v>
      </c>
      <c r="DH50" s="19">
        <f t="shared" si="31"/>
        <v>1.4635296110807198E-2</v>
      </c>
      <c r="DI50" s="19">
        <f t="shared" si="32"/>
        <v>-3.7291620787166711E-2</v>
      </c>
      <c r="DJ50" s="19">
        <f t="shared" si="33"/>
        <v>1.6940014657259032E-2</v>
      </c>
      <c r="DK50" s="19">
        <f t="shared" si="34"/>
        <v>1.4635296110807198E-2</v>
      </c>
      <c r="DL50" s="19">
        <f t="shared" si="35"/>
        <v>2.3659215274711411E-2</v>
      </c>
      <c r="DM50" s="19">
        <f t="shared" si="36"/>
        <v>1.3963632458728274E-2</v>
      </c>
      <c r="DN50" s="19">
        <f t="shared" si="37"/>
        <v>-2.5302487022452365E-2</v>
      </c>
      <c r="DO50" s="19">
        <f t="shared" si="38"/>
        <v>5.9554413854983536E-2</v>
      </c>
      <c r="DP50" s="19">
        <f t="shared" si="39"/>
        <v>-4.9462459639785551E-2</v>
      </c>
      <c r="DQ50" s="19">
        <f t="shared" si="40"/>
        <v>8.5359821441295634E-3</v>
      </c>
      <c r="DR50" s="19">
        <f t="shared" si="41"/>
        <v>-3.6401044321205868E-2</v>
      </c>
      <c r="DS50" s="19">
        <f t="shared" si="42"/>
        <v>3.4870441278424397E-2</v>
      </c>
      <c r="DT50" s="19">
        <f t="shared" si="43"/>
        <v>-3.6855445918072882E-2</v>
      </c>
      <c r="DU50" s="19">
        <f t="shared" si="44"/>
        <v>5.3636268233599876E-2</v>
      </c>
      <c r="DV50" s="19">
        <f t="shared" si="45"/>
        <v>-4.3752621198299861E-2</v>
      </c>
      <c r="DW50" s="19">
        <f t="shared" si="46"/>
        <v>4.2242600557770345E-3</v>
      </c>
      <c r="DX50" s="19">
        <f t="shared" si="47"/>
        <v>4.7811362127604999E-2</v>
      </c>
      <c r="DY50" s="19">
        <f t="shared" si="48"/>
        <v>4.7224590738472523E-2</v>
      </c>
      <c r="DZ50" s="19">
        <f t="shared" si="49"/>
        <v>1.1628085082254134E-2</v>
      </c>
      <c r="EA50" s="19"/>
      <c r="EB50" s="19"/>
      <c r="EC50" s="19">
        <f t="shared" si="107"/>
        <v>-4.5268659803158915E-3</v>
      </c>
      <c r="ED50" s="19">
        <f t="shared" si="108"/>
        <v>-2.2756789314611506E-2</v>
      </c>
      <c r="EE50" s="19">
        <f t="shared" si="109"/>
        <v>-6.1777643742719122E-2</v>
      </c>
      <c r="EF50" s="308">
        <v>0</v>
      </c>
      <c r="EG50" s="308">
        <v>0</v>
      </c>
      <c r="EH50" s="308">
        <v>0</v>
      </c>
      <c r="EI50" s="19">
        <f t="shared" si="110"/>
        <v>-2.6547973025523603E-2</v>
      </c>
      <c r="EJ50" s="19">
        <f t="shared" si="111"/>
        <v>-3.0312462412059669E-2</v>
      </c>
      <c r="EK50" s="19">
        <f t="shared" si="112"/>
        <v>-2.6515016364772406E-2</v>
      </c>
      <c r="EL50" s="19">
        <f t="shared" si="113"/>
        <v>-9.9077472772661226E-2</v>
      </c>
      <c r="EM50" s="19">
        <f t="shared" si="114"/>
        <v>1.6948518452938495E-2</v>
      </c>
      <c r="EN50" s="19">
        <f t="shared" si="115"/>
        <v>4.8417968457905884E-3</v>
      </c>
      <c r="EO50" s="19">
        <f t="shared" si="116"/>
        <v>1.9484887973532913E-2</v>
      </c>
      <c r="EP50" s="19">
        <f t="shared" si="117"/>
        <v>-4.7315760725260496E-2</v>
      </c>
      <c r="EQ50" s="19">
        <f t="shared" si="118"/>
        <v>5.2349214257144526E-2</v>
      </c>
      <c r="ER50" s="19">
        <f t="shared" si="119"/>
        <v>-2.6206075808199145E-2</v>
      </c>
      <c r="ES50" s="19">
        <f t="shared" si="120"/>
        <v>0.14297185367192089</v>
      </c>
      <c r="ET50" s="19">
        <f t="shared" si="121"/>
        <v>1.830394119099006E-3</v>
      </c>
      <c r="EU50" s="19">
        <f t="shared" si="122"/>
        <v>-4.6386228865132668E-2</v>
      </c>
      <c r="EV50" s="19">
        <f t="shared" si="123"/>
        <v>-6.9520514984228635E-2</v>
      </c>
      <c r="EW50" s="19">
        <f t="shared" si="124"/>
        <v>-6.3409733087492509E-2</v>
      </c>
      <c r="GL50" s="3"/>
      <c r="GM50" s="3"/>
      <c r="GN50" s="8"/>
      <c r="GO50" s="3"/>
      <c r="HJ50" s="17"/>
    </row>
    <row r="51" spans="1:218" x14ac:dyDescent="0.2">
      <c r="A51" t="s">
        <v>17</v>
      </c>
      <c r="B51" s="1">
        <f t="shared" si="71"/>
        <v>1995</v>
      </c>
      <c r="C51" s="52">
        <f>'Manufacturing Gross Output'!B32</f>
        <v>600282.8676</v>
      </c>
      <c r="D51" s="52">
        <f>'Manufacturing Gross Output'!C32</f>
        <v>90235.643219999984</v>
      </c>
      <c r="E51" s="52">
        <f>'Manufacturing Gross Output'!D32</f>
        <v>80283.442750000002</v>
      </c>
      <c r="F51" s="52">
        <f>'Manufacturing Gross Output'!B32</f>
        <v>600282.8676</v>
      </c>
      <c r="G51" s="52">
        <f>'Manufacturing Gross Output'!C32</f>
        <v>90235.643219999984</v>
      </c>
      <c r="H51" s="52">
        <f>'Manufacturing Gross Output'!D32</f>
        <v>80283.442750000002</v>
      </c>
      <c r="I51" s="52">
        <f>'Manufacturing Gross Output'!E32</f>
        <v>93634.99093</v>
      </c>
      <c r="J51" s="52">
        <f>'Manufacturing Gross Output'!F32</f>
        <v>175159.07612000001</v>
      </c>
      <c r="K51" s="52">
        <f>'Manufacturing Gross Output'!G32</f>
        <v>100885.9584</v>
      </c>
      <c r="L51" s="52">
        <f>'Manufacturing Gross Output'!H32</f>
        <v>378490.01064000005</v>
      </c>
      <c r="M51" s="52">
        <f>'Manufacturing Gross Output'!I32</f>
        <v>484268.20899999997</v>
      </c>
      <c r="N51" s="52">
        <f>'Manufacturing Gross Output'!J32</f>
        <v>164736.76527</v>
      </c>
      <c r="O51" s="52">
        <f>'Manufacturing Gross Output'!K32</f>
        <v>90440.684000000008</v>
      </c>
      <c r="P51" s="52">
        <f>'Manufacturing Gross Output'!L32</f>
        <v>193527.88133999999</v>
      </c>
      <c r="Q51" s="52">
        <f>'Manufacturing Gross Output'!M32</f>
        <v>257420.46952000001</v>
      </c>
      <c r="R51" s="52">
        <f>'Manufacturing Gross Output'!N32</f>
        <v>270628.038</v>
      </c>
      <c r="S51" s="52">
        <f>'Manufacturing Gross Output'!O32</f>
        <v>135244.82509999999</v>
      </c>
      <c r="T51" s="52">
        <f>'Manufacturing Gross Output'!P32</f>
        <v>109062.28004000001</v>
      </c>
      <c r="U51" s="52">
        <f>'Manufacturing Gross Output'!Q32</f>
        <v>562656.69228522712</v>
      </c>
      <c r="V51" s="52">
        <f>'Manufacturing Gross Output'!R32</f>
        <v>64085.343960000006</v>
      </c>
      <c r="W51" s="52">
        <f>'Manufacturing Gross Output'!S32</f>
        <v>102347.16902999999</v>
      </c>
      <c r="X51" s="52">
        <f t="shared" si="72"/>
        <v>3953390.3472052272</v>
      </c>
      <c r="Z51" s="132">
        <f t="shared" si="84"/>
        <v>1.2174154640815409</v>
      </c>
      <c r="AA51" s="132">
        <f t="shared" si="85"/>
        <v>1.3361012109405144</v>
      </c>
      <c r="AB51" s="132">
        <f t="shared" si="86"/>
        <v>1.0432091256389673</v>
      </c>
      <c r="AC51" s="132">
        <f t="shared" si="87"/>
        <v>1.2174154640815409</v>
      </c>
      <c r="AD51" s="132">
        <f t="shared" si="88"/>
        <v>1.3361012109405144</v>
      </c>
      <c r="AE51" s="132">
        <f t="shared" si="89"/>
        <v>1.0432091256389673</v>
      </c>
      <c r="AF51" s="132">
        <f t="shared" si="90"/>
        <v>1.2115590201680053</v>
      </c>
      <c r="AG51" s="132">
        <f t="shared" si="91"/>
        <v>1.2672128288367581</v>
      </c>
      <c r="AH51" s="132">
        <f t="shared" si="92"/>
        <v>1.2940786796981136</v>
      </c>
      <c r="AI51" s="132">
        <f t="shared" si="93"/>
        <v>1.1667491150909386</v>
      </c>
      <c r="AJ51" s="132">
        <f t="shared" si="94"/>
        <v>1.2242105990161047</v>
      </c>
      <c r="AK51" s="132">
        <f t="shared" si="95"/>
        <v>1.6283278189387345</v>
      </c>
      <c r="AL51" s="132">
        <f t="shared" si="96"/>
        <v>1.1929109229327177</v>
      </c>
      <c r="AM51" s="132">
        <f t="shared" si="97"/>
        <v>1.2543999803760217</v>
      </c>
      <c r="AN51" s="132">
        <f t="shared" si="98"/>
        <v>1.2433198747115608</v>
      </c>
      <c r="AO51" s="132">
        <f t="shared" si="99"/>
        <v>1.2792684961521781</v>
      </c>
      <c r="AP51" s="132">
        <f t="shared" si="100"/>
        <v>2.7818321794889473</v>
      </c>
      <c r="AQ51" s="132">
        <f t="shared" si="101"/>
        <v>1.2275724809154953</v>
      </c>
      <c r="AR51" s="132">
        <f t="shared" si="102"/>
        <v>1.2474036194826299</v>
      </c>
      <c r="AS51" s="132">
        <f t="shared" si="103"/>
        <v>1.2034722108574289</v>
      </c>
      <c r="AT51" s="132">
        <f t="shared" si="104"/>
        <v>1.4848408075997412</v>
      </c>
      <c r="AX51" s="132">
        <f>'Gross Output over VA'!B32</f>
        <v>3.1185151834528266</v>
      </c>
      <c r="AY51" s="132">
        <f>'Gross Output over VA'!C32</f>
        <v>3.2098750833555321</v>
      </c>
      <c r="AZ51" s="132">
        <f>'Gross Output over VA'!D32</f>
        <v>3.1283090249207399</v>
      </c>
      <c r="BA51" s="132">
        <f>'Gross Output over VA'!B32</f>
        <v>3.1185151834528266</v>
      </c>
      <c r="BB51" s="132">
        <f>'Gross Output over VA'!C32</f>
        <v>3.2098750833555321</v>
      </c>
      <c r="BC51" s="132">
        <f>'Gross Output over VA'!D32</f>
        <v>3.1283090249207399</v>
      </c>
      <c r="BD51" s="132">
        <f>'Gross Output over VA'!E32</f>
        <v>2.8577364499730216</v>
      </c>
      <c r="BE51" s="132">
        <f>'Gross Output over VA'!F32</f>
        <v>3.0300782144742522</v>
      </c>
      <c r="BF51" s="132">
        <f>'Gross Output over VA'!G32</f>
        <v>2.4021136990174963</v>
      </c>
      <c r="BG51" s="132">
        <f>'Gross Output over VA'!H32</f>
        <v>7.6897811364619582</v>
      </c>
      <c r="BH51" s="132">
        <f>'Gross Output over VA'!I32</f>
        <v>2.9824799117093104</v>
      </c>
      <c r="BI51" s="132">
        <f>'Gross Output over VA'!J32</f>
        <v>3.1805057027142958</v>
      </c>
      <c r="BJ51" s="132">
        <f>'Gross Output over VA'!K32</f>
        <v>2.2665301739972787</v>
      </c>
      <c r="BK51" s="132">
        <f>'Gross Output over VA'!L32</f>
        <v>3.6466850167599394</v>
      </c>
      <c r="BL51" s="132">
        <f>'Gross Output over VA'!M32</f>
        <v>2.1922015660638388</v>
      </c>
      <c r="BM51" s="132">
        <f>'Gross Output over VA'!N32</f>
        <v>2.506161406788133</v>
      </c>
      <c r="BN51" s="132">
        <f>'Gross Output over VA'!O32</f>
        <v>8.5491095317666019</v>
      </c>
      <c r="BO51" s="132">
        <f>'Gross Output over VA'!P32</f>
        <v>2.4406680548420119</v>
      </c>
      <c r="BP51" s="132">
        <f>'Gross Output over VA'!Q32</f>
        <v>3.9087682376672923</v>
      </c>
      <c r="BQ51" s="132">
        <f>'Gross Output over VA'!R32</f>
        <v>2.283788457292681</v>
      </c>
      <c r="BR51" s="132">
        <f>'Gross Output over VA'!S32</f>
        <v>2.2821645112050497</v>
      </c>
      <c r="BS51" s="132">
        <f t="shared" si="125"/>
        <v>3.3872462216281605</v>
      </c>
      <c r="BU51">
        <f t="shared" si="82"/>
        <v>15313181.681275781</v>
      </c>
      <c r="BV51" s="132">
        <f t="shared" si="83"/>
        <v>0.86998092128386473</v>
      </c>
      <c r="BW51" s="132">
        <f t="shared" si="126"/>
        <v>1.1291509624454328</v>
      </c>
      <c r="CA51" s="308">
        <f t="shared" si="77"/>
        <v>0.88268108013878432</v>
      </c>
      <c r="CB51" s="308">
        <f t="shared" si="78"/>
        <v>1.1466219827606616</v>
      </c>
      <c r="CC51" s="52">
        <f>BEA_Output_Data!X32</f>
        <v>1237965.9323461088</v>
      </c>
      <c r="CD51" s="52">
        <f>BEA_Output_Data!AW32</f>
        <v>1079663.5255200001</v>
      </c>
      <c r="CE51" s="52">
        <f t="shared" si="79"/>
        <v>1079663.5255200001</v>
      </c>
      <c r="CF51" s="132">
        <f t="shared" si="105"/>
        <v>1.3461034260110745</v>
      </c>
      <c r="CG51" s="19">
        <f t="shared" si="80"/>
        <v>1.1466219827606616</v>
      </c>
      <c r="CH51" s="570">
        <f t="shared" si="81"/>
        <v>0.88268108013878432</v>
      </c>
      <c r="CI51" s="19">
        <f>'NAICS Sector VA over Manufac VA'!B32</f>
        <v>0.178286991224688</v>
      </c>
      <c r="CJ51" s="19">
        <f>'NAICS Sector VA over Manufac VA'!C32</f>
        <v>2.6037636342730413E-2</v>
      </c>
      <c r="CK51" s="19">
        <f>'NAICS Sector VA over Manufac VA'!D32</f>
        <v>2.376993042127605E-2</v>
      </c>
      <c r="CL51" s="19">
        <v>0</v>
      </c>
      <c r="CM51" s="19">
        <v>0</v>
      </c>
      <c r="CN51" s="19">
        <v>0</v>
      </c>
      <c r="CO51" s="19">
        <f>'NAICS Sector VA over Manufac VA'!E32</f>
        <v>3.034782484128018E-2</v>
      </c>
      <c r="CP51" s="19">
        <f>'NAICS Sector VA over Manufac VA'!F32</f>
        <v>5.3541480649870458E-2</v>
      </c>
      <c r="CQ51" s="19">
        <f>'NAICS Sector VA over Manufac VA'!G32</f>
        <v>3.889992234365057E-2</v>
      </c>
      <c r="CR51" s="19">
        <f>'NAICS Sector VA over Manufac VA'!H32</f>
        <v>4.5588154639468949E-2</v>
      </c>
      <c r="CS51" s="19">
        <f>'NAICS Sector VA over Manufac VA'!I32</f>
        <v>0.15039036129501274</v>
      </c>
      <c r="CT51" s="19">
        <f>'NAICS Sector VA over Manufac VA'!J32</f>
        <v>4.7973999431955905E-2</v>
      </c>
      <c r="CU51" s="19">
        <f>'NAICS Sector VA over Manufac VA'!K32</f>
        <v>3.6958463129317616E-2</v>
      </c>
      <c r="CV51" s="19">
        <f>'NAICS Sector VA over Manufac VA'!L32</f>
        <v>4.9153773027981129E-2</v>
      </c>
      <c r="CW51" s="19">
        <f>'NAICS Sector VA over Manufac VA'!M32</f>
        <v>0.10876124357673762</v>
      </c>
      <c r="CX51" s="19">
        <f>'NAICS Sector VA over Manufac VA'!N32</f>
        <v>0.10001734489269791</v>
      </c>
      <c r="CY51" s="19">
        <f>'NAICS Sector VA over Manufac VA'!O32</f>
        <v>1.4652487025882165E-2</v>
      </c>
      <c r="CZ51" s="19">
        <f>'NAICS Sector VA over Manufac VA'!P32</f>
        <v>4.1388284538442746E-2</v>
      </c>
      <c r="DA51" s="19">
        <f>'NAICS Sector VA over Manufac VA'!Q32</f>
        <v>0.1333260886133755</v>
      </c>
      <c r="DB51" s="19">
        <f>'NAICS Sector VA over Manufac VA'!R32</f>
        <v>2.599048694035018E-2</v>
      </c>
      <c r="DC51" s="19">
        <f>'NAICS Sector VA over Manufac VA'!S32</f>
        <v>4.1537509825943682E-2</v>
      </c>
      <c r="DF51" s="19">
        <f t="shared" si="106"/>
        <v>-0.10131550519966184</v>
      </c>
      <c r="DG51" s="19">
        <f t="shared" si="30"/>
        <v>-1.9832324300574759E-3</v>
      </c>
      <c r="DH51" s="19">
        <f t="shared" si="31"/>
        <v>4.1492295369662015E-3</v>
      </c>
      <c r="DI51" s="19">
        <f t="shared" si="32"/>
        <v>-0.10131550519966184</v>
      </c>
      <c r="DJ51" s="19">
        <f t="shared" si="33"/>
        <v>-1.9832324300574759E-3</v>
      </c>
      <c r="DK51" s="19">
        <f t="shared" si="34"/>
        <v>4.1492295369662015E-3</v>
      </c>
      <c r="DL51" s="19">
        <f t="shared" si="35"/>
        <v>-6.8643047228047468E-2</v>
      </c>
      <c r="DM51" s="19">
        <f t="shared" si="36"/>
        <v>0.18859377547996467</v>
      </c>
      <c r="DN51" s="19">
        <f t="shared" si="37"/>
        <v>-1.1943570410915929E-2</v>
      </c>
      <c r="DO51" s="19">
        <f t="shared" si="38"/>
        <v>0.16588859068169831</v>
      </c>
      <c r="DP51" s="19">
        <f t="shared" si="39"/>
        <v>3.9414227479692657E-2</v>
      </c>
      <c r="DQ51" s="19">
        <f t="shared" si="40"/>
        <v>3.663467909434498E-2</v>
      </c>
      <c r="DR51" s="19">
        <f t="shared" si="41"/>
        <v>2.1227276386560589E-2</v>
      </c>
      <c r="DS51" s="19">
        <f t="shared" si="42"/>
        <v>5.4639573139633371E-2</v>
      </c>
      <c r="DT51" s="19">
        <f t="shared" si="43"/>
        <v>1.2950769526263855E-2</v>
      </c>
      <c r="DU51" s="19">
        <f t="shared" si="44"/>
        <v>1.8326091038580638E-2</v>
      </c>
      <c r="DV51" s="19">
        <f t="shared" si="45"/>
        <v>-8.14686862802739E-2</v>
      </c>
      <c r="DW51" s="19">
        <f t="shared" si="46"/>
        <v>6.102969242504222E-2</v>
      </c>
      <c r="DX51" s="19">
        <f t="shared" si="47"/>
        <v>4.8932591339635241E-2</v>
      </c>
      <c r="DY51" s="19">
        <f t="shared" si="48"/>
        <v>1.2507100964317225E-2</v>
      </c>
      <c r="DZ51" s="19">
        <f t="shared" si="49"/>
        <v>2.1930914412833578E-3</v>
      </c>
      <c r="EA51" s="19"/>
      <c r="EB51" s="19"/>
      <c r="EC51" s="19">
        <f t="shared" si="107"/>
        <v>9.1190066909852027E-2</v>
      </c>
      <c r="ED51" s="19">
        <f t="shared" si="108"/>
        <v>-4.8530404070115843E-2</v>
      </c>
      <c r="EE51" s="19">
        <f t="shared" si="109"/>
        <v>-5.9544621070031507E-2</v>
      </c>
      <c r="EF51" s="308">
        <v>0</v>
      </c>
      <c r="EG51" s="308">
        <v>0</v>
      </c>
      <c r="EH51" s="308">
        <v>0</v>
      </c>
      <c r="EI51" s="19">
        <f t="shared" si="110"/>
        <v>5.6054174008152782E-2</v>
      </c>
      <c r="EJ51" s="19">
        <f t="shared" si="111"/>
        <v>-0.23155734467360908</v>
      </c>
      <c r="EK51" s="19">
        <f t="shared" si="112"/>
        <v>-1.5975474815733033E-2</v>
      </c>
      <c r="EL51" s="19">
        <f t="shared" si="113"/>
        <v>-0.18732426020709114</v>
      </c>
      <c r="EM51" s="19">
        <f t="shared" si="114"/>
        <v>-7.1284116180194493E-2</v>
      </c>
      <c r="EN51" s="19">
        <f t="shared" si="115"/>
        <v>-5.5943679483230549E-2</v>
      </c>
      <c r="EO51" s="19">
        <f t="shared" si="116"/>
        <v>-3.0720336573591498E-2</v>
      </c>
      <c r="EP51" s="19">
        <f t="shared" si="117"/>
        <v>-8.379784624517983E-2</v>
      </c>
      <c r="EQ51" s="19">
        <f t="shared" si="118"/>
        <v>-6.9941262341666297E-4</v>
      </c>
      <c r="ER51" s="19">
        <f t="shared" si="119"/>
        <v>2.0010045077917836E-2</v>
      </c>
      <c r="ES51" s="19">
        <f t="shared" si="120"/>
        <v>0.30580546845246132</v>
      </c>
      <c r="ET51" s="19">
        <f t="shared" si="121"/>
        <v>-7.4731389995827416E-2</v>
      </c>
      <c r="EU51" s="19">
        <f t="shared" si="122"/>
        <v>-8.473241352517405E-2</v>
      </c>
      <c r="EV51" s="19">
        <f t="shared" si="123"/>
        <v>-3.4019811674029343E-2</v>
      </c>
      <c r="EW51" s="19">
        <f t="shared" si="124"/>
        <v>-7.6798427488526059E-4</v>
      </c>
      <c r="GL51" s="3"/>
      <c r="GM51" s="3"/>
      <c r="GN51" s="8"/>
      <c r="GO51" s="3"/>
      <c r="HJ51" s="17"/>
    </row>
    <row r="52" spans="1:218" x14ac:dyDescent="0.2">
      <c r="A52" t="s">
        <v>17</v>
      </c>
      <c r="B52" s="1">
        <f t="shared" si="71"/>
        <v>1996</v>
      </c>
      <c r="C52" s="52">
        <f>'Manufacturing Gross Output'!B33</f>
        <v>590848.81440000003</v>
      </c>
      <c r="D52" s="52">
        <f>'Manufacturing Gross Output'!C33</f>
        <v>88656.17435999999</v>
      </c>
      <c r="E52" s="52">
        <f>'Manufacturing Gross Output'!D33</f>
        <v>78484.930300000007</v>
      </c>
      <c r="F52" s="52">
        <f>'Manufacturing Gross Output'!B33</f>
        <v>590848.81440000003</v>
      </c>
      <c r="G52" s="52">
        <f>'Manufacturing Gross Output'!C33</f>
        <v>88656.17435999999</v>
      </c>
      <c r="H52" s="52">
        <f>'Manufacturing Gross Output'!D33</f>
        <v>78484.930300000007</v>
      </c>
      <c r="I52" s="52">
        <f>'Manufacturing Gross Output'!E33</f>
        <v>96163.677869999985</v>
      </c>
      <c r="J52" s="52">
        <f>'Manufacturing Gross Output'!F33</f>
        <v>171035.00624000002</v>
      </c>
      <c r="K52" s="52">
        <f>'Manufacturing Gross Output'!G33</f>
        <v>101714.09280000001</v>
      </c>
      <c r="L52" s="52">
        <f>'Manufacturing Gross Output'!H33</f>
        <v>383844.36635999999</v>
      </c>
      <c r="M52" s="52">
        <f>'Manufacturing Gross Output'!I33</f>
        <v>489914.46270000003</v>
      </c>
      <c r="N52" s="52">
        <f>'Manufacturing Gross Output'!J33</f>
        <v>170412.46578000003</v>
      </c>
      <c r="O52" s="52">
        <f>'Manufacturing Gross Output'!K33</f>
        <v>96538.918800000014</v>
      </c>
      <c r="P52" s="52">
        <f>'Manufacturing Gross Output'!L33</f>
        <v>199488.27786</v>
      </c>
      <c r="Q52" s="52">
        <f>'Manufacturing Gross Output'!M33</f>
        <v>266712.18672</v>
      </c>
      <c r="R52" s="52">
        <f>'Manufacturing Gross Output'!N33</f>
        <v>277098.62760000001</v>
      </c>
      <c r="S52" s="52">
        <f>'Manufacturing Gross Output'!O33</f>
        <v>166396.36155999999</v>
      </c>
      <c r="T52" s="52">
        <f>'Manufacturing Gross Output'!P33</f>
        <v>112259.35507999999</v>
      </c>
      <c r="U52" s="52">
        <f>'Manufacturing Gross Output'!Q33</f>
        <v>570981.52242383407</v>
      </c>
      <c r="V52" s="52">
        <f>'Manufacturing Gross Output'!R33</f>
        <v>64710.140619999998</v>
      </c>
      <c r="W52" s="52">
        <f>'Manufacturing Gross Output'!S33</f>
        <v>106835.13962999999</v>
      </c>
      <c r="X52" s="52">
        <f t="shared" si="72"/>
        <v>4032094.5211038347</v>
      </c>
      <c r="Z52" s="132">
        <f t="shared" si="84"/>
        <v>1.1982825471276273</v>
      </c>
      <c r="AA52" s="132">
        <f t="shared" si="85"/>
        <v>1.3127143298679906</v>
      </c>
      <c r="AB52" s="132">
        <f t="shared" si="86"/>
        <v>1.0198391188710987</v>
      </c>
      <c r="AC52" s="132">
        <f t="shared" si="87"/>
        <v>1.1982825471276273</v>
      </c>
      <c r="AD52" s="132">
        <f t="shared" si="88"/>
        <v>1.3127143298679906</v>
      </c>
      <c r="AE52" s="132">
        <f t="shared" si="89"/>
        <v>1.0198391188710987</v>
      </c>
      <c r="AF52" s="132">
        <f t="shared" si="90"/>
        <v>1.2442781291347413</v>
      </c>
      <c r="AG52" s="132">
        <f t="shared" si="91"/>
        <v>1.2373766686176044</v>
      </c>
      <c r="AH52" s="132">
        <f t="shared" si="92"/>
        <v>1.3047012786004859</v>
      </c>
      <c r="AI52" s="132">
        <f t="shared" si="93"/>
        <v>1.1832546756673683</v>
      </c>
      <c r="AJ52" s="132">
        <f t="shared" si="94"/>
        <v>1.2384841017895938</v>
      </c>
      <c r="AK52" s="132">
        <f t="shared" si="95"/>
        <v>1.6844288417872195</v>
      </c>
      <c r="AL52" s="132">
        <f t="shared" si="96"/>
        <v>1.2733465253826994</v>
      </c>
      <c r="AM52" s="132">
        <f t="shared" si="97"/>
        <v>1.2930338000920856</v>
      </c>
      <c r="AN52" s="132">
        <f t="shared" si="98"/>
        <v>1.2881981110324749</v>
      </c>
      <c r="AO52" s="132">
        <f t="shared" si="99"/>
        <v>1.3098552065609863</v>
      </c>
      <c r="AP52" s="132">
        <f t="shared" si="100"/>
        <v>3.4225838422669947</v>
      </c>
      <c r="AQ52" s="132">
        <f t="shared" si="101"/>
        <v>1.2635578035869668</v>
      </c>
      <c r="AR52" s="132">
        <f t="shared" si="102"/>
        <v>1.265859675171402</v>
      </c>
      <c r="AS52" s="132">
        <f t="shared" si="103"/>
        <v>1.2152053993102498</v>
      </c>
      <c r="AT52" s="132">
        <f t="shared" si="104"/>
        <v>1.5499517623368924</v>
      </c>
      <c r="AX52" s="132">
        <f>'Gross Output over VA'!B33</f>
        <v>3.3625109175118162</v>
      </c>
      <c r="AY52" s="132">
        <f>'Gross Output over VA'!C33</f>
        <v>3.2698639284298117</v>
      </c>
      <c r="AZ52" s="132">
        <f>'Gross Output over VA'!D33</f>
        <v>3.2556708988238485</v>
      </c>
      <c r="BA52" s="132">
        <f>'Gross Output over VA'!B33</f>
        <v>3.3625109175118162</v>
      </c>
      <c r="BB52" s="132">
        <f>'Gross Output over VA'!C33</f>
        <v>3.2698639284298117</v>
      </c>
      <c r="BC52" s="132">
        <f>'Gross Output over VA'!D33</f>
        <v>3.2556708988238485</v>
      </c>
      <c r="BD52" s="132">
        <f>'Gross Output over VA'!E33</f>
        <v>2.9826227756236237</v>
      </c>
      <c r="BE52" s="132">
        <f>'Gross Output over VA'!F33</f>
        <v>2.8462566073739186</v>
      </c>
      <c r="BF52" s="132">
        <f>'Gross Output over VA'!G33</f>
        <v>2.5790337096404397</v>
      </c>
      <c r="BG52" s="132">
        <f>'Gross Output over VA'!H33</f>
        <v>6.6740158195083445</v>
      </c>
      <c r="BH52" s="132">
        <f>'Gross Output over VA'!I33</f>
        <v>2.9493459406502609</v>
      </c>
      <c r="BI52" s="132">
        <f>'Gross Output over VA'!J33</f>
        <v>3.1033939989621633</v>
      </c>
      <c r="BJ52" s="132">
        <f>'Gross Output over VA'!K33</f>
        <v>2.4515661463812308</v>
      </c>
      <c r="BK52" s="132">
        <f>'Gross Output over VA'!L33</f>
        <v>3.6236298541981675</v>
      </c>
      <c r="BL52" s="132">
        <f>'Gross Output over VA'!M33</f>
        <v>2.2198803430599838</v>
      </c>
      <c r="BM52" s="132">
        <f>'Gross Output over VA'!N33</f>
        <v>2.6687150249036478</v>
      </c>
      <c r="BN52" s="132">
        <f>'Gross Output over VA'!O33</f>
        <v>8.1053607690207112</v>
      </c>
      <c r="BO52" s="132">
        <f>'Gross Output over VA'!P33</f>
        <v>2.6073621290568476</v>
      </c>
      <c r="BP52" s="132">
        <f>'Gross Output over VA'!Q33</f>
        <v>3.9306090076430888</v>
      </c>
      <c r="BQ52" s="132">
        <f>'Gross Output over VA'!R33</f>
        <v>2.2462961373496899</v>
      </c>
      <c r="BR52" s="132">
        <f>'Gross Output over VA'!S33</f>
        <v>2.1641819957289088</v>
      </c>
      <c r="BS52" s="132">
        <f t="shared" si="125"/>
        <v>3.3775410356491413</v>
      </c>
      <c r="BU52">
        <f t="shared" si="82"/>
        <v>15465494.254678866</v>
      </c>
      <c r="BV52" s="132">
        <f t="shared" si="83"/>
        <v>0.8786341871883866</v>
      </c>
      <c r="BW52" s="132">
        <f t="shared" si="126"/>
        <v>1.1403820633642527</v>
      </c>
      <c r="CA52" s="308">
        <f t="shared" si="77"/>
        <v>0.85859488070752543</v>
      </c>
      <c r="CB52" s="308">
        <f t="shared" si="78"/>
        <v>1.1153334841506128</v>
      </c>
      <c r="CC52" s="52">
        <f>BEA_Output_Data!X33</f>
        <v>1242674.4097354948</v>
      </c>
      <c r="CD52" s="52">
        <f>BEA_Output_Data!AW33</f>
        <v>1114172.96028</v>
      </c>
      <c r="CE52" s="52">
        <f t="shared" si="79"/>
        <v>1114172.96028</v>
      </c>
      <c r="CF52" s="132">
        <f t="shared" si="105"/>
        <v>1.3891291162026258</v>
      </c>
      <c r="CG52" s="19">
        <f t="shared" si="80"/>
        <v>1.1153334841506128</v>
      </c>
      <c r="CH52" s="570">
        <f t="shared" si="81"/>
        <v>0.85859488070752543</v>
      </c>
      <c r="CI52" s="19">
        <f>'NAICS Sector VA over Manufac VA'!B33</f>
        <v>0.15771029747108664</v>
      </c>
      <c r="CJ52" s="19">
        <f>'NAICS Sector VA over Manufac VA'!C33</f>
        <v>2.433473897372835E-2</v>
      </c>
      <c r="CK52" s="19">
        <f>'NAICS Sector VA over Manufac VA'!D33</f>
        <v>2.1636806689278917E-2</v>
      </c>
      <c r="CL52" s="19">
        <v>0</v>
      </c>
      <c r="CM52" s="19">
        <v>0</v>
      </c>
      <c r="CN52" s="19">
        <v>0</v>
      </c>
      <c r="CO52" s="19">
        <f>'NAICS Sector VA over Manufac VA'!E33</f>
        <v>2.893744085469236E-2</v>
      </c>
      <c r="CP52" s="19">
        <f>'NAICS Sector VA over Manufac VA'!F33</f>
        <v>5.3933467336075562E-2</v>
      </c>
      <c r="CQ52" s="19">
        <f>'NAICS Sector VA over Manufac VA'!G33</f>
        <v>3.5397410865265232E-2</v>
      </c>
      <c r="CR52" s="19">
        <f>'NAICS Sector VA over Manufac VA'!H33</f>
        <v>5.161968199761955E-2</v>
      </c>
      <c r="CS52" s="19">
        <f>'NAICS Sector VA over Manufac VA'!I33</f>
        <v>0.14908773962550251</v>
      </c>
      <c r="CT52" s="19">
        <f>'NAICS Sector VA over Manufac VA'!J33</f>
        <v>4.928466740585797E-2</v>
      </c>
      <c r="CU52" s="19">
        <f>'NAICS Sector VA over Manufac VA'!K33</f>
        <v>3.534322704268815E-2</v>
      </c>
      <c r="CV52" s="19">
        <f>'NAICS Sector VA over Manufac VA'!L33</f>
        <v>4.9410692165931767E-2</v>
      </c>
      <c r="CW52" s="19">
        <f>'NAICS Sector VA over Manufac VA'!M33</f>
        <v>0.10783523277194426</v>
      </c>
      <c r="CX52" s="19">
        <f>'NAICS Sector VA over Manufac VA'!N33</f>
        <v>9.319219901361292E-2</v>
      </c>
      <c r="CY52" s="19">
        <f>'NAICS Sector VA over Manufac VA'!O33</f>
        <v>1.8425482157492734E-2</v>
      </c>
      <c r="CZ52" s="19">
        <f>'NAICS Sector VA over Manufac VA'!P33</f>
        <v>3.8642798932384807E-2</v>
      </c>
      <c r="DA52" s="19">
        <f>'NAICS Sector VA over Manufac VA'!Q33</f>
        <v>0.13037958512203371</v>
      </c>
      <c r="DB52" s="19">
        <f>'NAICS Sector VA over Manufac VA'!R33</f>
        <v>2.5855486793325579E-2</v>
      </c>
      <c r="DC52" s="19">
        <f>'NAICS Sector VA over Manufac VA'!S33</f>
        <v>4.4306528932091624E-2</v>
      </c>
      <c r="DF52" s="19">
        <f t="shared" si="106"/>
        <v>7.5331005962086625E-2</v>
      </c>
      <c r="DG52" s="19">
        <f t="shared" si="30"/>
        <v>1.8516350400170606E-2</v>
      </c>
      <c r="DH52" s="19">
        <f t="shared" si="31"/>
        <v>3.9905756795467366E-2</v>
      </c>
      <c r="DI52" s="19">
        <f t="shared" si="32"/>
        <v>7.5331005962086625E-2</v>
      </c>
      <c r="DJ52" s="19">
        <f t="shared" si="33"/>
        <v>1.8516350400170606E-2</v>
      </c>
      <c r="DK52" s="19">
        <f t="shared" si="34"/>
        <v>3.9905756795467366E-2</v>
      </c>
      <c r="DL52" s="19">
        <f t="shared" si="35"/>
        <v>4.2773179071047218E-2</v>
      </c>
      <c r="DM52" s="19">
        <f t="shared" si="36"/>
        <v>-6.2583772721511527E-2</v>
      </c>
      <c r="DN52" s="19">
        <f t="shared" si="37"/>
        <v>7.1065739949913553E-2</v>
      </c>
      <c r="DO52" s="19">
        <f t="shared" si="38"/>
        <v>-0.14167057166907759</v>
      </c>
      <c r="DP52" s="19">
        <f t="shared" si="39"/>
        <v>-1.1171708845092424E-2</v>
      </c>
      <c r="DQ52" s="19">
        <f t="shared" si="40"/>
        <v>-2.4543859192024769E-2</v>
      </c>
      <c r="DR52" s="19">
        <f t="shared" si="41"/>
        <v>7.8476959401828639E-2</v>
      </c>
      <c r="DS52" s="19">
        <f t="shared" si="42"/>
        <v>-6.3422947295090444E-3</v>
      </c>
      <c r="DT52" s="19">
        <f t="shared" si="43"/>
        <v>1.2546974729794684E-2</v>
      </c>
      <c r="DU52" s="19">
        <f t="shared" si="44"/>
        <v>6.2844829950911049E-2</v>
      </c>
      <c r="DV52" s="19">
        <f t="shared" si="45"/>
        <v>-5.330146308766328E-2</v>
      </c>
      <c r="DW52" s="19">
        <f t="shared" si="46"/>
        <v>6.6067236933702964E-2</v>
      </c>
      <c r="DX52" s="19">
        <f t="shared" si="47"/>
        <v>5.5720820166840742E-3</v>
      </c>
      <c r="DY52" s="19">
        <f t="shared" si="48"/>
        <v>-1.6552969479006065E-2</v>
      </c>
      <c r="DZ52" s="19">
        <f t="shared" si="49"/>
        <v>-5.3081880655014201E-2</v>
      </c>
      <c r="EA52" s="19"/>
      <c r="EB52" s="19"/>
      <c r="EC52" s="19">
        <f t="shared" si="107"/>
        <v>-0.12263477247829288</v>
      </c>
      <c r="ED52" s="19">
        <f t="shared" si="108"/>
        <v>-6.7638126116533553E-2</v>
      </c>
      <c r="EE52" s="19">
        <f t="shared" si="109"/>
        <v>-9.4025476303289154E-2</v>
      </c>
      <c r="EF52" s="308">
        <v>0</v>
      </c>
      <c r="EG52" s="308">
        <v>0</v>
      </c>
      <c r="EH52" s="308">
        <v>0</v>
      </c>
      <c r="EI52" s="19">
        <f t="shared" si="110"/>
        <v>-4.7588557840536422E-2</v>
      </c>
      <c r="EJ52" s="19">
        <f t="shared" si="111"/>
        <v>7.294507821190707E-3</v>
      </c>
      <c r="EK52" s="19">
        <f t="shared" si="112"/>
        <v>-9.4353576249599419E-2</v>
      </c>
      <c r="EL52" s="19">
        <f t="shared" si="113"/>
        <v>0.12425511772561251</v>
      </c>
      <c r="EM52" s="19">
        <f t="shared" si="114"/>
        <v>-8.6993331433757228E-3</v>
      </c>
      <c r="EN52" s="19">
        <f t="shared" si="115"/>
        <v>2.6953841063716913E-2</v>
      </c>
      <c r="EO52" s="19">
        <f t="shared" si="116"/>
        <v>-4.4687887019534196E-2</v>
      </c>
      <c r="EP52" s="19">
        <f t="shared" si="117"/>
        <v>5.2132321586575089E-3</v>
      </c>
      <c r="EQ52" s="19">
        <f t="shared" si="118"/>
        <v>-8.5506141406313796E-3</v>
      </c>
      <c r="ER52" s="19">
        <f t="shared" si="119"/>
        <v>-7.0679603256847731E-2</v>
      </c>
      <c r="ES52" s="19">
        <f t="shared" si="120"/>
        <v>0.22912452247548548</v>
      </c>
      <c r="ET52" s="19">
        <f t="shared" si="121"/>
        <v>-6.8637415761772347E-2</v>
      </c>
      <c r="EU52" s="19">
        <f t="shared" si="122"/>
        <v>-2.2347840140180025E-2</v>
      </c>
      <c r="EV52" s="19">
        <f t="shared" si="123"/>
        <v>-5.2077506664557679E-3</v>
      </c>
      <c r="EW52" s="19">
        <f t="shared" si="124"/>
        <v>6.4535175911996118E-2</v>
      </c>
      <c r="GL52" s="3"/>
      <c r="GM52" s="3"/>
      <c r="GN52" s="8"/>
      <c r="GO52" s="3"/>
      <c r="HJ52" s="17"/>
    </row>
    <row r="53" spans="1:218" x14ac:dyDescent="0.2">
      <c r="A53" t="s">
        <v>17</v>
      </c>
      <c r="B53" s="1">
        <f t="shared" si="71"/>
        <v>1997</v>
      </c>
      <c r="C53" s="52">
        <f>'Manufacturing Gross Output'!B34</f>
        <v>609288.1002000001</v>
      </c>
      <c r="D53" s="52">
        <f>'Manufacturing Gross Output'!C34</f>
        <v>91661.817420000007</v>
      </c>
      <c r="E53" s="52">
        <f>'Manufacturing Gross Output'!D34</f>
        <v>79568.863499999992</v>
      </c>
      <c r="F53" s="52">
        <f>'Manufacturing Gross Output'!B34</f>
        <v>609288.1002000001</v>
      </c>
      <c r="G53" s="52">
        <f>'Manufacturing Gross Output'!C34</f>
        <v>91661.817420000007</v>
      </c>
      <c r="H53" s="52">
        <f>'Manufacturing Gross Output'!D34</f>
        <v>79568.863499999992</v>
      </c>
      <c r="I53" s="52">
        <f>'Manufacturing Gross Output'!E34</f>
        <v>98855.359849999993</v>
      </c>
      <c r="J53" s="52">
        <f>'Manufacturing Gross Output'!F34</f>
        <v>174104.56308000002</v>
      </c>
      <c r="K53" s="52">
        <f>'Manufacturing Gross Output'!G34</f>
        <v>104070.23616</v>
      </c>
      <c r="L53" s="52">
        <f>'Manufacturing Gross Output'!H34</f>
        <v>401134.28334000002</v>
      </c>
      <c r="M53" s="52">
        <f>'Manufacturing Gross Output'!I34</f>
        <v>522424.93670000002</v>
      </c>
      <c r="N53" s="52">
        <f>'Manufacturing Gross Output'!J34</f>
        <v>180661.73181000003</v>
      </c>
      <c r="O53" s="52">
        <f>'Manufacturing Gross Output'!K34</f>
        <v>100035.97355000001</v>
      </c>
      <c r="P53" s="52">
        <f>'Manufacturing Gross Output'!L34</f>
        <v>205856.89317000002</v>
      </c>
      <c r="Q53" s="52">
        <f>'Manufacturing Gross Output'!M34</f>
        <v>279130.59526000003</v>
      </c>
      <c r="R53" s="52">
        <f>'Manufacturing Gross Output'!N34</f>
        <v>289896.98748000001</v>
      </c>
      <c r="S53" s="52">
        <f>'Manufacturing Gross Output'!O34</f>
        <v>203815.29498000001</v>
      </c>
      <c r="T53" s="52">
        <f>'Manufacturing Gross Output'!P34</f>
        <v>116629.34078</v>
      </c>
      <c r="U53" s="52">
        <f>'Manufacturing Gross Output'!Q34</f>
        <v>629433.10589862149</v>
      </c>
      <c r="V53" s="52">
        <f>'Manufacturing Gross Output'!R34</f>
        <v>71702.423030000005</v>
      </c>
      <c r="W53" s="52">
        <f>'Manufacturing Gross Output'!S34</f>
        <v>110143.94597999999</v>
      </c>
      <c r="X53" s="52">
        <f t="shared" si="72"/>
        <v>4268414.4521886231</v>
      </c>
      <c r="Z53" s="132">
        <f t="shared" si="84"/>
        <v>1.235678702992095</v>
      </c>
      <c r="AA53" s="132">
        <f t="shared" si="85"/>
        <v>1.3572182884903068</v>
      </c>
      <c r="AB53" s="132">
        <f t="shared" si="86"/>
        <v>1.033923828832332</v>
      </c>
      <c r="AC53" s="132">
        <f t="shared" si="87"/>
        <v>1.235678702992095</v>
      </c>
      <c r="AD53" s="132">
        <f t="shared" si="88"/>
        <v>1.3572182884903068</v>
      </c>
      <c r="AE53" s="132">
        <f t="shared" si="89"/>
        <v>1.033923828832332</v>
      </c>
      <c r="AF53" s="132">
        <f t="shared" si="90"/>
        <v>1.2791062585541233</v>
      </c>
      <c r="AG53" s="132">
        <f t="shared" si="91"/>
        <v>1.2595838067953986</v>
      </c>
      <c r="AH53" s="132">
        <f t="shared" si="92"/>
        <v>1.3349238679166247</v>
      </c>
      <c r="AI53" s="132">
        <f t="shared" si="93"/>
        <v>1.2365532958933017</v>
      </c>
      <c r="AJ53" s="132">
        <f t="shared" si="94"/>
        <v>1.3206692754395895</v>
      </c>
      <c r="AK53" s="132">
        <f t="shared" si="95"/>
        <v>1.785736919392116</v>
      </c>
      <c r="AL53" s="132">
        <f t="shared" si="96"/>
        <v>1.3194726118391966</v>
      </c>
      <c r="AM53" s="132">
        <f t="shared" si="97"/>
        <v>1.3343135932907271</v>
      </c>
      <c r="AN53" s="132">
        <f t="shared" si="98"/>
        <v>1.3481780115386786</v>
      </c>
      <c r="AO53" s="132">
        <f t="shared" si="99"/>
        <v>1.3703535153020119</v>
      </c>
      <c r="AP53" s="132">
        <f t="shared" si="100"/>
        <v>4.1922487298731861</v>
      </c>
      <c r="AQ53" s="132">
        <f t="shared" si="101"/>
        <v>1.3127450586612854</v>
      </c>
      <c r="AR53" s="132">
        <f t="shared" si="102"/>
        <v>1.395446184655198</v>
      </c>
      <c r="AS53" s="132">
        <f t="shared" si="103"/>
        <v>1.3465149476549478</v>
      </c>
      <c r="AT53" s="132">
        <f t="shared" si="104"/>
        <v>1.5979555394759068</v>
      </c>
      <c r="AX53" s="132">
        <f>'Gross Output over VA'!B34</f>
        <v>3.5930688051855171</v>
      </c>
      <c r="AY53" s="132">
        <f>'Gross Output over VA'!C34</f>
        <v>3.3441302058437956</v>
      </c>
      <c r="AZ53" s="132">
        <f>'Gross Output over VA'!D34</f>
        <v>3.4734115042079821</v>
      </c>
      <c r="BA53" s="132">
        <f>'Gross Output over VA'!B34</f>
        <v>3.5930688051855171</v>
      </c>
      <c r="BB53" s="132">
        <f>'Gross Output over VA'!C34</f>
        <v>3.3441302058437956</v>
      </c>
      <c r="BC53" s="132">
        <f>'Gross Output over VA'!D34</f>
        <v>3.4734115042079821</v>
      </c>
      <c r="BD53" s="132">
        <f>'Gross Output over VA'!E34</f>
        <v>3.1320153579761723</v>
      </c>
      <c r="BE53" s="132">
        <f>'Gross Output over VA'!F34</f>
        <v>2.7874228239924834</v>
      </c>
      <c r="BF53" s="132">
        <f>'Gross Output over VA'!G34</f>
        <v>2.7026762465074694</v>
      </c>
      <c r="BG53" s="132">
        <f>'Gross Output over VA'!H34</f>
        <v>5.4897806982115691</v>
      </c>
      <c r="BH53" s="132">
        <f>'Gross Output over VA'!I34</f>
        <v>3.0243363683589424</v>
      </c>
      <c r="BI53" s="132">
        <f>'Gross Output over VA'!J34</f>
        <v>3.0727149967079463</v>
      </c>
      <c r="BJ53" s="132">
        <f>'Gross Output over VA'!K34</f>
        <v>2.223734197947572</v>
      </c>
      <c r="BK53" s="132">
        <f>'Gross Output over VA'!L34</f>
        <v>3.639383225494857</v>
      </c>
      <c r="BL53" s="132">
        <f>'Gross Output over VA'!M34</f>
        <v>2.2698218273372812</v>
      </c>
      <c r="BM53" s="132">
        <f>'Gross Output over VA'!N34</f>
        <v>2.7301058691201132</v>
      </c>
      <c r="BN53" s="132">
        <f>'Gross Output over VA'!O34</f>
        <v>7.5456919364871613</v>
      </c>
      <c r="BO53" s="132">
        <f>'Gross Output over VA'!P34</f>
        <v>2.6013851271279806</v>
      </c>
      <c r="BP53" s="132">
        <f>'Gross Output over VA'!Q34</f>
        <v>4.2551477048840365</v>
      </c>
      <c r="BQ53" s="132">
        <f>'Gross Output over VA'!R34</f>
        <v>2.2781754803968481</v>
      </c>
      <c r="BR53" s="132">
        <f>'Gross Output over VA'!S34</f>
        <v>2.222484329529606</v>
      </c>
      <c r="BS53" s="132">
        <f t="shared" si="125"/>
        <v>3.3712427247883157</v>
      </c>
      <c r="BU53">
        <f t="shared" si="82"/>
        <v>16279618.482965961</v>
      </c>
      <c r="BV53" s="132">
        <f t="shared" si="83"/>
        <v>0.92488666174961798</v>
      </c>
      <c r="BW53" s="132">
        <f t="shared" si="126"/>
        <v>1.2004132949563495</v>
      </c>
      <c r="CA53" s="308">
        <f t="shared" si="77"/>
        <v>0.83984110137429502</v>
      </c>
      <c r="CB53" s="308">
        <f t="shared" si="78"/>
        <v>1.0909719155986466</v>
      </c>
      <c r="CC53" s="52">
        <f>BEA_Output_Data!X34</f>
        <v>1288534.8586075376</v>
      </c>
      <c r="CD53" s="52">
        <f>BEA_Output_Data!AW34</f>
        <v>1181088.93564</v>
      </c>
      <c r="CE53" s="52">
        <f t="shared" si="79"/>
        <v>1181088.93564</v>
      </c>
      <c r="CF53" s="132">
        <f t="shared" si="105"/>
        <v>1.4725586491615958</v>
      </c>
      <c r="CG53" s="19">
        <f t="shared" si="80"/>
        <v>1.0909719155986466</v>
      </c>
      <c r="CH53" s="570">
        <f t="shared" si="81"/>
        <v>0.83984110137429502</v>
      </c>
      <c r="CI53" s="19">
        <f>'NAICS Sector VA over Manufac VA'!B34</f>
        <v>0.14357359046642232</v>
      </c>
      <c r="CJ53" s="19">
        <f>'NAICS Sector VA over Manufac VA'!C34</f>
        <v>2.3207196751146766E-2</v>
      </c>
      <c r="CK53" s="19">
        <f>'NAICS Sector VA over Manufac VA'!D34</f>
        <v>1.9395648971672723E-2</v>
      </c>
      <c r="CL53" s="19">
        <v>0</v>
      </c>
      <c r="CM53" s="19">
        <v>0</v>
      </c>
      <c r="CN53" s="19">
        <v>0</v>
      </c>
      <c r="CO53" s="19">
        <f>'NAICS Sector VA over Manufac VA'!E34</f>
        <v>2.6723524603079061E-2</v>
      </c>
      <c r="CP53" s="19">
        <f>'NAICS Sector VA over Manufac VA'!F34</f>
        <v>5.2884049215272864E-2</v>
      </c>
      <c r="CQ53" s="19">
        <f>'NAICS Sector VA over Manufac VA'!G34</f>
        <v>3.2602425734463807E-2</v>
      </c>
      <c r="CR53" s="19">
        <f>'NAICS Sector VA over Manufac VA'!H34</f>
        <v>6.186602090248669E-2</v>
      </c>
      <c r="CS53" s="19">
        <f>'NAICS Sector VA over Manufac VA'!I34</f>
        <v>0.14625516283106718</v>
      </c>
      <c r="CT53" s="19">
        <f>'NAICS Sector VA over Manufac VA'!J34</f>
        <v>4.9780733089452169E-2</v>
      </c>
      <c r="CU53" s="19">
        <f>'NAICS Sector VA over Manufac VA'!K34</f>
        <v>3.8088224385595087E-2</v>
      </c>
      <c r="CV53" s="19">
        <f>'NAICS Sector VA over Manufac VA'!L34</f>
        <v>4.7891123329632815E-2</v>
      </c>
      <c r="CW53" s="19">
        <f>'NAICS Sector VA over Manufac VA'!M34</f>
        <v>0.10411973944482289</v>
      </c>
      <c r="CX53" s="19">
        <f>'NAICS Sector VA over Manufac VA'!N34</f>
        <v>8.9904537792034347E-2</v>
      </c>
      <c r="CY53" s="19">
        <f>'NAICS Sector VA over Manufac VA'!O34</f>
        <v>2.2869417352863079E-2</v>
      </c>
      <c r="CZ53" s="19">
        <f>'NAICS Sector VA over Manufac VA'!P34</f>
        <v>3.7959507304761865E-2</v>
      </c>
      <c r="DA53" s="19">
        <f>'NAICS Sector VA over Manufac VA'!Q34</f>
        <v>0.12524267659605362</v>
      </c>
      <c r="DB53" s="19">
        <f>'NAICS Sector VA over Manufac VA'!R34</f>
        <v>2.6647965509003179E-2</v>
      </c>
      <c r="DC53" s="19">
        <f>'NAICS Sector VA over Manufac VA'!S34</f>
        <v>4.1960371318816365E-2</v>
      </c>
      <c r="DF53" s="19">
        <f t="shared" si="106"/>
        <v>6.6318665968907467E-2</v>
      </c>
      <c r="DG53" s="19">
        <f t="shared" si="30"/>
        <v>2.2458259676289536E-2</v>
      </c>
      <c r="DH53" s="19">
        <f t="shared" si="31"/>
        <v>6.4738885681789746E-2</v>
      </c>
      <c r="DI53" s="19">
        <f t="shared" si="32"/>
        <v>6.6318665968907467E-2</v>
      </c>
      <c r="DJ53" s="19">
        <f t="shared" si="33"/>
        <v>2.2458259676289536E-2</v>
      </c>
      <c r="DK53" s="19">
        <f t="shared" si="34"/>
        <v>6.4738885681789746E-2</v>
      </c>
      <c r="DL53" s="19">
        <f t="shared" si="35"/>
        <v>4.8873642203232454E-2</v>
      </c>
      <c r="DM53" s="19">
        <f t="shared" si="36"/>
        <v>-2.0887209881581815E-2</v>
      </c>
      <c r="DN53" s="19">
        <f t="shared" si="37"/>
        <v>4.6827686871617751E-2</v>
      </c>
      <c r="DO53" s="19">
        <f t="shared" si="38"/>
        <v>-0.19533344160263744</v>
      </c>
      <c r="DP53" s="19">
        <f t="shared" si="39"/>
        <v>2.5108254318787472E-2</v>
      </c>
      <c r="DQ53" s="19">
        <f t="shared" si="40"/>
        <v>-9.9348164391465949E-3</v>
      </c>
      <c r="DR53" s="19">
        <f t="shared" si="41"/>
        <v>-9.7539209814032204E-2</v>
      </c>
      <c r="DS53" s="19">
        <f t="shared" si="42"/>
        <v>4.3379781442802077E-3</v>
      </c>
      <c r="DT53" s="19">
        <f t="shared" si="43"/>
        <v>2.2248043343982657E-2</v>
      </c>
      <c r="DU53" s="19">
        <f t="shared" si="44"/>
        <v>2.2743295856024793E-2</v>
      </c>
      <c r="DV53" s="19">
        <f t="shared" si="45"/>
        <v>-7.1548870140319978E-2</v>
      </c>
      <c r="DW53" s="19">
        <f t="shared" si="46"/>
        <v>-2.2949873581057036E-3</v>
      </c>
      <c r="DX53" s="19">
        <f t="shared" si="47"/>
        <v>7.9335097021697429E-2</v>
      </c>
      <c r="DY53" s="19">
        <f t="shared" si="48"/>
        <v>1.4092196090657098E-2</v>
      </c>
      <c r="DZ53" s="19">
        <f t="shared" si="49"/>
        <v>2.658317856453004E-2</v>
      </c>
      <c r="EA53" s="19"/>
      <c r="EB53" s="19"/>
      <c r="EC53" s="19">
        <f t="shared" si="107"/>
        <v>-9.3912060388505469E-2</v>
      </c>
      <c r="ED53" s="19">
        <f t="shared" si="108"/>
        <v>-4.7442481496003823E-2</v>
      </c>
      <c r="EE53" s="19">
        <f t="shared" si="109"/>
        <v>-0.1093471167949084</v>
      </c>
      <c r="EF53" s="308">
        <v>0</v>
      </c>
      <c r="EG53" s="308">
        <v>0</v>
      </c>
      <c r="EH53" s="308">
        <v>0</v>
      </c>
      <c r="EI53" s="19">
        <f t="shared" si="110"/>
        <v>-7.9592039178930374E-2</v>
      </c>
      <c r="EJ53" s="19">
        <f t="shared" si="111"/>
        <v>-1.9649434278550482E-2</v>
      </c>
      <c r="EK53" s="19">
        <f t="shared" si="112"/>
        <v>-8.2251983428545977E-2</v>
      </c>
      <c r="EL53" s="19">
        <f t="shared" si="113"/>
        <v>0.18106805980848278</v>
      </c>
      <c r="EM53" s="19">
        <f t="shared" si="114"/>
        <v>-1.9182202286579561E-2</v>
      </c>
      <c r="EN53" s="19">
        <f t="shared" si="115"/>
        <v>1.0014996707143377E-2</v>
      </c>
      <c r="EO53" s="19">
        <f t="shared" si="116"/>
        <v>7.4798386225659486E-2</v>
      </c>
      <c r="EP53" s="19">
        <f t="shared" si="117"/>
        <v>-3.1236670845414882E-2</v>
      </c>
      <c r="EQ53" s="19">
        <f t="shared" si="118"/>
        <v>-3.5062862022811073E-2</v>
      </c>
      <c r="ER53" s="19">
        <f t="shared" si="119"/>
        <v>-3.5915600418059697E-2</v>
      </c>
      <c r="ES53" s="19">
        <f t="shared" si="120"/>
        <v>0.21606592483911036</v>
      </c>
      <c r="ET53" s="19">
        <f t="shared" si="121"/>
        <v>-1.7840448528385622E-2</v>
      </c>
      <c r="EU53" s="19">
        <f t="shared" si="122"/>
        <v>-4.0196813459256187E-2</v>
      </c>
      <c r="EV53" s="19">
        <f t="shared" si="123"/>
        <v>3.0189973079666744E-2</v>
      </c>
      <c r="EW53" s="19">
        <f t="shared" si="124"/>
        <v>-5.4406413307557827E-2</v>
      </c>
      <c r="GL53" s="3"/>
      <c r="GM53" s="3"/>
      <c r="GN53" s="8"/>
      <c r="GO53" s="3"/>
      <c r="HJ53" s="17"/>
    </row>
    <row r="54" spans="1:218" x14ac:dyDescent="0.2">
      <c r="A54" t="s">
        <v>17</v>
      </c>
      <c r="B54" s="1">
        <f t="shared" si="71"/>
        <v>1998</v>
      </c>
      <c r="C54" s="52">
        <f>'Manufacturing Gross Output'!B35</f>
        <v>631336.07628000004</v>
      </c>
      <c r="D54" s="52">
        <f>'Manufacturing Gross Output'!C35</f>
        <v>90533.843280000001</v>
      </c>
      <c r="E54" s="52">
        <f>'Manufacturing Gross Output'!D35</f>
        <v>74572.376900000003</v>
      </c>
      <c r="F54" s="52">
        <f>'Manufacturing Gross Output'!B35</f>
        <v>631336.07628000004</v>
      </c>
      <c r="G54" s="52">
        <f>'Manufacturing Gross Output'!C35</f>
        <v>90533.843280000001</v>
      </c>
      <c r="H54" s="52">
        <f>'Manufacturing Gross Output'!D35</f>
        <v>74572.376900000003</v>
      </c>
      <c r="I54" s="52">
        <f>'Manufacturing Gross Output'!E35</f>
        <v>104638.28804</v>
      </c>
      <c r="J54" s="52">
        <f>'Manufacturing Gross Output'!F35</f>
        <v>174483.67804000003</v>
      </c>
      <c r="K54" s="52">
        <f>'Manufacturing Gross Output'!G35</f>
        <v>106140.57216</v>
      </c>
      <c r="L54" s="52">
        <f>'Manufacturing Gross Output'!H35</f>
        <v>393107.31053999998</v>
      </c>
      <c r="M54" s="52">
        <f>'Manufacturing Gross Output'!I35</f>
        <v>526704.1422</v>
      </c>
      <c r="N54" s="52">
        <f>'Manufacturing Gross Output'!J35</f>
        <v>187820.69777</v>
      </c>
      <c r="O54" s="52">
        <f>'Manufacturing Gross Output'!K35</f>
        <v>105699.74279999999</v>
      </c>
      <c r="P54" s="52">
        <f>'Manufacturing Gross Output'!L35</f>
        <v>213422.01182999997</v>
      </c>
      <c r="Q54" s="52">
        <f>'Manufacturing Gross Output'!M35</f>
        <v>289208.97318000003</v>
      </c>
      <c r="R54" s="52">
        <f>'Manufacturing Gross Output'!N35</f>
        <v>298157.19059999997</v>
      </c>
      <c r="S54" s="52">
        <f>'Manufacturing Gross Output'!O35</f>
        <v>240276.70942000003</v>
      </c>
      <c r="T54" s="52">
        <f>'Manufacturing Gross Output'!P35</f>
        <v>121300.40604</v>
      </c>
      <c r="U54" s="52">
        <f>'Manufacturing Gross Output'!Q35</f>
        <v>683588.22981401847</v>
      </c>
      <c r="V54" s="52">
        <f>'Manufacturing Gross Output'!R35</f>
        <v>76904.391000000003</v>
      </c>
      <c r="W54" s="52">
        <f>'Manufacturing Gross Output'!S35</f>
        <v>114927.77961000001</v>
      </c>
      <c r="X54" s="52">
        <f t="shared" si="72"/>
        <v>4432822.4195040176</v>
      </c>
      <c r="Z54" s="132">
        <f t="shared" si="84"/>
        <v>1.2803935340829897</v>
      </c>
      <c r="AA54" s="132">
        <f t="shared" si="85"/>
        <v>1.340516599882744</v>
      </c>
      <c r="AB54" s="132">
        <f t="shared" si="86"/>
        <v>0.96899910414801593</v>
      </c>
      <c r="AC54" s="132">
        <f t="shared" si="87"/>
        <v>1.2803935340829897</v>
      </c>
      <c r="AD54" s="132">
        <f t="shared" si="88"/>
        <v>1.340516599882744</v>
      </c>
      <c r="AE54" s="132">
        <f t="shared" si="89"/>
        <v>0.96899910414801593</v>
      </c>
      <c r="AF54" s="132">
        <f t="shared" si="90"/>
        <v>1.3539325466969414</v>
      </c>
      <c r="AG54" s="132">
        <f t="shared" si="91"/>
        <v>1.2623265669854948</v>
      </c>
      <c r="AH54" s="132">
        <f t="shared" si="92"/>
        <v>1.3614803651725547</v>
      </c>
      <c r="AI54" s="132">
        <f t="shared" si="93"/>
        <v>1.2118090142795737</v>
      </c>
      <c r="AJ54" s="132">
        <f t="shared" si="94"/>
        <v>1.3314869352221419</v>
      </c>
      <c r="AK54" s="132">
        <f t="shared" si="95"/>
        <v>1.8564991648957083</v>
      </c>
      <c r="AL54" s="132">
        <f t="shared" si="96"/>
        <v>1.3941776218465891</v>
      </c>
      <c r="AM54" s="132">
        <f t="shared" si="97"/>
        <v>1.3833488260072691</v>
      </c>
      <c r="AN54" s="132">
        <f t="shared" si="98"/>
        <v>1.3968557549836946</v>
      </c>
      <c r="AO54" s="132">
        <f t="shared" si="99"/>
        <v>1.4093997933644271</v>
      </c>
      <c r="AP54" s="132">
        <f t="shared" si="100"/>
        <v>4.9422185414639666</v>
      </c>
      <c r="AQ54" s="132">
        <f t="shared" si="101"/>
        <v>1.3653211754235</v>
      </c>
      <c r="AR54" s="132">
        <f t="shared" si="102"/>
        <v>1.5155074911531783</v>
      </c>
      <c r="AS54" s="132">
        <f t="shared" si="103"/>
        <v>1.4442038029659685</v>
      </c>
      <c r="AT54" s="132">
        <f t="shared" si="104"/>
        <v>1.6673588405922273</v>
      </c>
      <c r="AX54" s="132">
        <f>'Gross Output over VA'!B35</f>
        <v>3.7747886925295693</v>
      </c>
      <c r="AY54" s="132">
        <f>'Gross Output over VA'!C35</f>
        <v>3.28459916993797</v>
      </c>
      <c r="AZ54" s="132">
        <f>'Gross Output over VA'!D35</f>
        <v>3.4247087016431896</v>
      </c>
      <c r="BA54" s="132">
        <f>'Gross Output over VA'!B35</f>
        <v>3.7747886925295693</v>
      </c>
      <c r="BB54" s="132">
        <f>'Gross Output over VA'!C35</f>
        <v>3.28459916993797</v>
      </c>
      <c r="BC54" s="132">
        <f>'Gross Output over VA'!D35</f>
        <v>3.4247087016431896</v>
      </c>
      <c r="BD54" s="132">
        <f>'Gross Output over VA'!E35</f>
        <v>3.2744705855331051</v>
      </c>
      <c r="BE54" s="132">
        <f>'Gross Output over VA'!F35</f>
        <v>2.9709062946791081</v>
      </c>
      <c r="BF54" s="132">
        <f>'Gross Output over VA'!G35</f>
        <v>2.8136420881865494</v>
      </c>
      <c r="BG54" s="132">
        <f>'Gross Output over VA'!H35</f>
        <v>4.8049745420015615</v>
      </c>
      <c r="BH54" s="132">
        <f>'Gross Output over VA'!I35</f>
        <v>3.2607156448009027</v>
      </c>
      <c r="BI54" s="132">
        <f>'Gross Output over VA'!J35</f>
        <v>3.0443969515637792</v>
      </c>
      <c r="BJ54" s="132">
        <f>'Gross Output over VA'!K35</f>
        <v>2.3317400855019619</v>
      </c>
      <c r="BK54" s="132">
        <f>'Gross Output over VA'!L35</f>
        <v>3.5581635558031421</v>
      </c>
      <c r="BL54" s="132">
        <f>'Gross Output over VA'!M35</f>
        <v>2.3561856095532732</v>
      </c>
      <c r="BM54" s="132">
        <f>'Gross Output over VA'!N35</f>
        <v>2.5475034666753564</v>
      </c>
      <c r="BN54" s="132">
        <f>'Gross Output over VA'!O35</f>
        <v>6.4923182113441085</v>
      </c>
      <c r="BO54" s="132">
        <f>'Gross Output over VA'!P35</f>
        <v>3.3605213516539236</v>
      </c>
      <c r="BP54" s="132">
        <f>'Gross Output over VA'!Q35</f>
        <v>4.2344608589943933</v>
      </c>
      <c r="BQ54" s="132">
        <f>'Gross Output over VA'!R35</f>
        <v>2.3627819282477533</v>
      </c>
      <c r="BR54" s="132">
        <f>'Gross Output over VA'!S35</f>
        <v>2.206120040537265</v>
      </c>
      <c r="BS54" s="132">
        <f t="shared" si="125"/>
        <v>3.3612902068236972</v>
      </c>
      <c r="BU54">
        <f t="shared" si="82"/>
        <v>16860685.944968175</v>
      </c>
      <c r="BV54" s="132">
        <f t="shared" si="83"/>
        <v>0.95789858679840689</v>
      </c>
      <c r="BW54" s="132">
        <f t="shared" si="126"/>
        <v>1.2432595758678984</v>
      </c>
      <c r="CA54" s="308">
        <f t="shared" si="77"/>
        <v>0.81587182783321521</v>
      </c>
      <c r="CB54" s="308">
        <f t="shared" si="78"/>
        <v>1.0598353062712049</v>
      </c>
      <c r="CC54" s="52">
        <f>BEA_Output_Data!X35</f>
        <v>1314313.645417294</v>
      </c>
      <c r="CD54" s="52">
        <f>BEA_Output_Data!AW35</f>
        <v>1240111.2112800002</v>
      </c>
      <c r="CE54" s="52">
        <f t="shared" si="79"/>
        <v>1240111.2112800002</v>
      </c>
      <c r="CF54" s="132">
        <f t="shared" si="105"/>
        <v>1.5461464712672917</v>
      </c>
      <c r="CG54" s="19">
        <f t="shared" si="80"/>
        <v>1.0598353062712049</v>
      </c>
      <c r="CH54" s="570">
        <f t="shared" si="81"/>
        <v>0.81587182783321521</v>
      </c>
      <c r="CI54" s="19">
        <f>'NAICS Sector VA over Manufac VA'!B35</f>
        <v>0.13486750634031408</v>
      </c>
      <c r="CJ54" s="19">
        <f>'NAICS Sector VA over Manufac VA'!C35</f>
        <v>2.222633954058869E-2</v>
      </c>
      <c r="CK54" s="19">
        <f>'NAICS Sector VA over Manufac VA'!D35</f>
        <v>1.7558754829355015E-2</v>
      </c>
      <c r="CL54" s="19">
        <v>0</v>
      </c>
      <c r="CM54" s="19">
        <v>0</v>
      </c>
      <c r="CN54" s="19">
        <v>0</v>
      </c>
      <c r="CO54" s="19">
        <f>'NAICS Sector VA over Manufac VA'!E35</f>
        <v>2.576848573686898E-2</v>
      </c>
      <c r="CP54" s="19">
        <f>'NAICS Sector VA over Manufac VA'!F35</f>
        <v>4.735929400991392E-2</v>
      </c>
      <c r="CQ54" s="19">
        <f>'NAICS Sector VA over Manufac VA'!G35</f>
        <v>3.0419490717339012E-2</v>
      </c>
      <c r="CR54" s="19">
        <f>'NAICS Sector VA over Manufac VA'!H35</f>
        <v>6.5971961309466656E-2</v>
      </c>
      <c r="CS54" s="19">
        <f>'NAICS Sector VA over Manufac VA'!I35</f>
        <v>0.13025463098045381</v>
      </c>
      <c r="CT54" s="19">
        <f>'NAICS Sector VA over Manufac VA'!J35</f>
        <v>4.9748677198331016E-2</v>
      </c>
      <c r="CU54" s="19">
        <f>'NAICS Sector VA over Manufac VA'!K35</f>
        <v>3.6553852741328802E-2</v>
      </c>
      <c r="CV54" s="19">
        <f>'NAICS Sector VA over Manufac VA'!L35</f>
        <v>4.8367391774556838E-2</v>
      </c>
      <c r="CW54" s="19">
        <f>'NAICS Sector VA over Manufac VA'!M35</f>
        <v>9.8978673818541876E-2</v>
      </c>
      <c r="CX54" s="19">
        <f>'NAICS Sector VA over Manufac VA'!N35</f>
        <v>9.4377804494805262E-2</v>
      </c>
      <c r="CY54" s="19">
        <f>'NAICS Sector VA over Manufac VA'!O35</f>
        <v>2.9843602302248504E-2</v>
      </c>
      <c r="CZ54" s="19">
        <f>'NAICS Sector VA over Manufac VA'!P35</f>
        <v>2.910683350950698E-2</v>
      </c>
      <c r="DA54" s="19">
        <f>'NAICS Sector VA over Manufac VA'!Q35</f>
        <v>0.13017746788263188</v>
      </c>
      <c r="DB54" s="19">
        <f>'NAICS Sector VA over Manufac VA'!R35</f>
        <v>2.6246225938401785E-2</v>
      </c>
      <c r="DC54" s="19">
        <f>'NAICS Sector VA over Manufac VA'!S35</f>
        <v>4.2008313146551873E-2</v>
      </c>
      <c r="DF54" s="19">
        <f t="shared" si="106"/>
        <v>4.9337747910189203E-2</v>
      </c>
      <c r="DG54" s="19">
        <f t="shared" si="30"/>
        <v>-1.7962005410654572E-2</v>
      </c>
      <c r="DH54" s="19">
        <f t="shared" si="31"/>
        <v>-1.4120835931777506E-2</v>
      </c>
      <c r="DI54" s="19">
        <f t="shared" si="32"/>
        <v>4.9337747910189203E-2</v>
      </c>
      <c r="DJ54" s="19">
        <f t="shared" si="33"/>
        <v>-1.7962005410654572E-2</v>
      </c>
      <c r="DK54" s="19">
        <f t="shared" si="34"/>
        <v>-1.4120835931777506E-2</v>
      </c>
      <c r="DL54" s="19">
        <f t="shared" si="35"/>
        <v>4.4479521062666186E-2</v>
      </c>
      <c r="DM54" s="19">
        <f t="shared" si="36"/>
        <v>6.3749606046641566E-2</v>
      </c>
      <c r="DN54" s="19">
        <f t="shared" si="37"/>
        <v>4.0237276400016418E-2</v>
      </c>
      <c r="DO54" s="19">
        <f t="shared" si="38"/>
        <v>-0.13323656486510072</v>
      </c>
      <c r="DP54" s="19">
        <f t="shared" si="39"/>
        <v>7.5255009177748078E-2</v>
      </c>
      <c r="DQ54" s="19">
        <f t="shared" si="40"/>
        <v>-9.2586984435904622E-3</v>
      </c>
      <c r="DR54" s="19">
        <f t="shared" si="41"/>
        <v>4.7426952725484216E-2</v>
      </c>
      <c r="DS54" s="19">
        <f t="shared" si="42"/>
        <v>-2.2569667092662001E-2</v>
      </c>
      <c r="DT54" s="19">
        <f t="shared" si="43"/>
        <v>3.7342706077223849E-2</v>
      </c>
      <c r="DU54" s="19">
        <f t="shared" si="44"/>
        <v>-6.922654141394402E-2</v>
      </c>
      <c r="DV54" s="19">
        <f t="shared" si="45"/>
        <v>-0.15035713159569014</v>
      </c>
      <c r="DW54" s="19">
        <f t="shared" si="46"/>
        <v>0.25605208174682093</v>
      </c>
      <c r="DX54" s="19">
        <f t="shared" si="47"/>
        <v>-4.8734606967461222E-3</v>
      </c>
      <c r="DY54" s="19">
        <f t="shared" si="48"/>
        <v>3.6464813257012452E-2</v>
      </c>
      <c r="DZ54" s="19">
        <f t="shared" si="49"/>
        <v>-7.3903027251646033E-3</v>
      </c>
      <c r="EA54" s="19"/>
      <c r="EB54" s="19"/>
      <c r="EC54" s="19">
        <f t="shared" si="107"/>
        <v>-6.255486729953337E-2</v>
      </c>
      <c r="ED54" s="19">
        <f t="shared" si="108"/>
        <v>-4.3184383983300947E-2</v>
      </c>
      <c r="EE54" s="19">
        <f t="shared" si="109"/>
        <v>-9.9496084901379678E-2</v>
      </c>
      <c r="EF54" s="308">
        <v>0</v>
      </c>
      <c r="EG54" s="308">
        <v>0</v>
      </c>
      <c r="EH54" s="308">
        <v>0</v>
      </c>
      <c r="EI54" s="19">
        <f t="shared" si="110"/>
        <v>-3.6391986525126992E-2</v>
      </c>
      <c r="EJ54" s="19">
        <f t="shared" si="111"/>
        <v>-0.11033868269493706</v>
      </c>
      <c r="EK54" s="19">
        <f t="shared" si="112"/>
        <v>-6.9303149650908363E-2</v>
      </c>
      <c r="EL54" s="19">
        <f t="shared" si="113"/>
        <v>6.4258729485811183E-2</v>
      </c>
      <c r="EM54" s="19">
        <f t="shared" si="114"/>
        <v>-0.11586155234403554</v>
      </c>
      <c r="EN54" s="19">
        <f t="shared" si="115"/>
        <v>-6.4414914419508177E-4</v>
      </c>
      <c r="EO54" s="19">
        <f t="shared" si="116"/>
        <v>-4.1118572316069489E-2</v>
      </c>
      <c r="EP54" s="19">
        <f t="shared" si="117"/>
        <v>9.895692468149685E-3</v>
      </c>
      <c r="EQ54" s="19">
        <f t="shared" si="118"/>
        <v>-5.0637166717523469E-2</v>
      </c>
      <c r="ER54" s="19">
        <f t="shared" si="119"/>
        <v>4.8557507429273103E-2</v>
      </c>
      <c r="ES54" s="19">
        <f t="shared" si="120"/>
        <v>0.26616995740571264</v>
      </c>
      <c r="ET54" s="19">
        <f t="shared" si="121"/>
        <v>-0.26554701921594082</v>
      </c>
      <c r="EU54" s="19">
        <f t="shared" si="122"/>
        <v>3.8645389096637485E-2</v>
      </c>
      <c r="EV54" s="19">
        <f t="shared" si="123"/>
        <v>-1.5190601646114519E-2</v>
      </c>
      <c r="EW54" s="19">
        <f t="shared" si="124"/>
        <v>1.1418979170664939E-3</v>
      </c>
      <c r="GL54" s="3"/>
      <c r="GM54" s="3"/>
      <c r="GN54" s="8"/>
      <c r="GO54" s="3"/>
      <c r="HJ54" s="17"/>
    </row>
    <row r="55" spans="1:218" x14ac:dyDescent="0.2">
      <c r="A55" t="s">
        <v>17</v>
      </c>
      <c r="B55" s="1">
        <f t="shared" si="71"/>
        <v>1999</v>
      </c>
      <c r="C55" s="52">
        <f>'Manufacturing Gross Output'!B36</f>
        <v>625530.50507999992</v>
      </c>
      <c r="D55" s="52">
        <f>'Manufacturing Gross Output'!C36</f>
        <v>91288.876680000001</v>
      </c>
      <c r="E55" s="52">
        <f>'Manufacturing Gross Output'!D36</f>
        <v>71862.915110000002</v>
      </c>
      <c r="F55" s="52">
        <f>'Manufacturing Gross Output'!B36</f>
        <v>625530.50507999992</v>
      </c>
      <c r="G55" s="52">
        <f>'Manufacturing Gross Output'!C36</f>
        <v>91288.876680000001</v>
      </c>
      <c r="H55" s="52">
        <f>'Manufacturing Gross Output'!D36</f>
        <v>71862.915110000002</v>
      </c>
      <c r="I55" s="52">
        <f>'Manufacturing Gross Output'!E36</f>
        <v>108304.54453000001</v>
      </c>
      <c r="J55" s="52">
        <f>'Manufacturing Gross Output'!F36</f>
        <v>176830.04920000001</v>
      </c>
      <c r="K55" s="52">
        <f>'Manufacturing Gross Output'!G36</f>
        <v>107310.05952</v>
      </c>
      <c r="L55" s="52">
        <f>'Manufacturing Gross Output'!H36</f>
        <v>404335.95090000005</v>
      </c>
      <c r="M55" s="52">
        <f>'Manufacturing Gross Output'!I36</f>
        <v>535739.29689999996</v>
      </c>
      <c r="N55" s="52">
        <f>'Manufacturing Gross Output'!J36</f>
        <v>197445.22417999999</v>
      </c>
      <c r="O55" s="52">
        <f>'Manufacturing Gross Output'!K36</f>
        <v>107161.43309999999</v>
      </c>
      <c r="P55" s="52">
        <f>'Manufacturing Gross Output'!L36</f>
        <v>211895.71596</v>
      </c>
      <c r="Q55" s="52">
        <f>'Manufacturing Gross Output'!M36</f>
        <v>292130.44868000003</v>
      </c>
      <c r="R55" s="52">
        <f>'Manufacturing Gross Output'!N36</f>
        <v>292971.97488000005</v>
      </c>
      <c r="S55" s="52">
        <f>'Manufacturing Gross Output'!O36</f>
        <v>292497.44809999998</v>
      </c>
      <c r="T55" s="52">
        <f>'Manufacturing Gross Output'!P36</f>
        <v>123612.65373999999</v>
      </c>
      <c r="U55" s="52">
        <f>'Manufacturing Gross Output'!Q36</f>
        <v>740836.1786782929</v>
      </c>
      <c r="V55" s="52">
        <f>'Manufacturing Gross Output'!R36</f>
        <v>79398.632020000005</v>
      </c>
      <c r="W55" s="52">
        <f>'Manufacturing Gross Output'!S36</f>
        <v>117936.43505999999</v>
      </c>
      <c r="X55" s="52">
        <f t="shared" si="72"/>
        <v>4577088.3423182936</v>
      </c>
      <c r="Z55" s="132">
        <f t="shared" si="84"/>
        <v>1.2686194313421195</v>
      </c>
      <c r="AA55" s="132">
        <f t="shared" si="85"/>
        <v>1.3516962291738104</v>
      </c>
      <c r="AB55" s="132">
        <f t="shared" si="86"/>
        <v>0.93379215277574079</v>
      </c>
      <c r="AC55" s="132">
        <f t="shared" si="87"/>
        <v>1.2686194313421195</v>
      </c>
      <c r="AD55" s="132">
        <f t="shared" si="88"/>
        <v>1.3516962291738104</v>
      </c>
      <c r="AE55" s="132">
        <f t="shared" si="89"/>
        <v>0.93379215277574079</v>
      </c>
      <c r="AF55" s="132">
        <f t="shared" si="90"/>
        <v>1.4013708609060995</v>
      </c>
      <c r="AG55" s="132">
        <f t="shared" si="91"/>
        <v>1.2793017172376435</v>
      </c>
      <c r="AH55" s="132">
        <f t="shared" si="92"/>
        <v>1.3764815475249288</v>
      </c>
      <c r="AI55" s="132">
        <f t="shared" si="93"/>
        <v>1.2464228900369592</v>
      </c>
      <c r="AJ55" s="132">
        <f t="shared" si="94"/>
        <v>1.3543274437294641</v>
      </c>
      <c r="AK55" s="132">
        <f t="shared" si="95"/>
        <v>1.9516320520313009</v>
      </c>
      <c r="AL55" s="132">
        <f t="shared" si="96"/>
        <v>1.4134572894441364</v>
      </c>
      <c r="AM55" s="132">
        <f t="shared" si="97"/>
        <v>1.3734557527398967</v>
      </c>
      <c r="AN55" s="132">
        <f t="shared" si="98"/>
        <v>1.4109662433974792</v>
      </c>
      <c r="AO55" s="132">
        <f t="shared" si="99"/>
        <v>1.3848890916449366</v>
      </c>
      <c r="AP55" s="132">
        <f t="shared" si="100"/>
        <v>6.016339722731308</v>
      </c>
      <c r="AQ55" s="132">
        <f t="shared" si="101"/>
        <v>1.3913471455805433</v>
      </c>
      <c r="AR55" s="132">
        <f t="shared" si="102"/>
        <v>1.6424255561124981</v>
      </c>
      <c r="AS55" s="132">
        <f t="shared" si="103"/>
        <v>1.4910436819346182</v>
      </c>
      <c r="AT55" s="132">
        <f t="shared" si="104"/>
        <v>1.7110080634335336</v>
      </c>
      <c r="AX55" s="132">
        <f>'Gross Output over VA'!B36</f>
        <v>3.5372006080753544</v>
      </c>
      <c r="AY55" s="132">
        <f>'Gross Output over VA'!C36</f>
        <v>3.3890372424259212</v>
      </c>
      <c r="AZ55" s="132">
        <f>'Gross Output over VA'!D36</f>
        <v>3.6982787522468779</v>
      </c>
      <c r="BA55" s="132">
        <f>'Gross Output over VA'!B36</f>
        <v>3.5372006080753544</v>
      </c>
      <c r="BB55" s="132">
        <f>'Gross Output over VA'!C36</f>
        <v>3.3890372424259212</v>
      </c>
      <c r="BC55" s="132">
        <f>'Gross Output over VA'!D36</f>
        <v>3.6982787522468779</v>
      </c>
      <c r="BD55" s="132">
        <f>'Gross Output over VA'!E36</f>
        <v>3.3176978011154903</v>
      </c>
      <c r="BE55" s="132">
        <f>'Gross Output over VA'!F36</f>
        <v>2.84744066395925</v>
      </c>
      <c r="BF55" s="132">
        <f>'Gross Output over VA'!G36</f>
        <v>2.902831859661283</v>
      </c>
      <c r="BG55" s="132">
        <f>'Gross Output over VA'!H36</f>
        <v>5.8001770687536265</v>
      </c>
      <c r="BH55" s="132">
        <f>'Gross Output over VA'!I36</f>
        <v>3.160634723365908</v>
      </c>
      <c r="BI55" s="132">
        <f>'Gross Output over VA'!J36</f>
        <v>3.0200554982125754</v>
      </c>
      <c r="BJ55" s="132">
        <f>'Gross Output over VA'!K36</f>
        <v>2.3180394384130061</v>
      </c>
      <c r="BK55" s="132">
        <f>'Gross Output over VA'!L36</f>
        <v>3.3211494530090735</v>
      </c>
      <c r="BL55" s="132">
        <f>'Gross Output over VA'!M36</f>
        <v>2.3835194671328548</v>
      </c>
      <c r="BM55" s="132">
        <f>'Gross Output over VA'!N36</f>
        <v>2.6419220031292925</v>
      </c>
      <c r="BN55" s="132">
        <f>'Gross Output over VA'!O36</f>
        <v>5.9762316614207078</v>
      </c>
      <c r="BO55" s="132">
        <f>'Gross Output over VA'!P36</f>
        <v>3.060448944817491</v>
      </c>
      <c r="BP55" s="132">
        <f>'Gross Output over VA'!Q36</f>
        <v>4.3996818392168917</v>
      </c>
      <c r="BQ55" s="132">
        <f>'Gross Output over VA'!R36</f>
        <v>2.2975152634743106</v>
      </c>
      <c r="BR55" s="132">
        <f>'Gross Output over VA'!S36</f>
        <v>2.1171242553316749</v>
      </c>
      <c r="BS55" s="132">
        <f t="shared" si="125"/>
        <v>3.372071578405226</v>
      </c>
      <c r="BU55">
        <f t="shared" si="82"/>
        <v>17263264.30648154</v>
      </c>
      <c r="BV55" s="132">
        <f t="shared" si="83"/>
        <v>0.98077009065227916</v>
      </c>
      <c r="BW55" s="132">
        <f t="shared" si="126"/>
        <v>1.2729445723515715</v>
      </c>
      <c r="CA55" s="308">
        <f t="shared" si="77"/>
        <v>0.7958733656502337</v>
      </c>
      <c r="CB55" s="308">
        <f t="shared" si="78"/>
        <v>1.0338568675390538</v>
      </c>
      <c r="CC55" s="52">
        <f>BEA_Output_Data!X36</f>
        <v>1350986.9908169496</v>
      </c>
      <c r="CD55" s="52">
        <f>BEA_Output_Data!AW36</f>
        <v>1306744.70832</v>
      </c>
      <c r="CE55" s="52">
        <f t="shared" si="79"/>
        <v>1306744.70832</v>
      </c>
      <c r="CF55" s="132">
        <f t="shared" si="105"/>
        <v>1.6292238157663033</v>
      </c>
      <c r="CG55" s="19">
        <f t="shared" si="80"/>
        <v>1.0338568675390538</v>
      </c>
      <c r="CH55" s="570">
        <f t="shared" si="81"/>
        <v>0.7958733656502337</v>
      </c>
      <c r="CI55" s="19">
        <f>'NAICS Sector VA over Manufac VA'!B36</f>
        <v>0.13533123732894736</v>
      </c>
      <c r="CJ55" s="19">
        <f>'NAICS Sector VA over Manufac VA'!C36</f>
        <v>2.0613454149457092E-2</v>
      </c>
      <c r="CK55" s="19">
        <f>'NAICS Sector VA over Manufac VA'!D36</f>
        <v>1.4870118789294203E-2</v>
      </c>
      <c r="CL55" s="19">
        <v>0</v>
      </c>
      <c r="CM55" s="19">
        <v>0</v>
      </c>
      <c r="CN55" s="19">
        <v>0</v>
      </c>
      <c r="CO55" s="19">
        <f>'NAICS Sector VA over Manufac VA'!E36</f>
        <v>2.4981534137581453E-2</v>
      </c>
      <c r="CP55" s="19">
        <f>'NAICS Sector VA over Manufac VA'!F36</f>
        <v>4.7523742583078746E-2</v>
      </c>
      <c r="CQ55" s="19">
        <f>'NAICS Sector VA over Manufac VA'!G36</f>
        <v>2.8289665000845222E-2</v>
      </c>
      <c r="CR55" s="19">
        <f>'NAICS Sector VA over Manufac VA'!H36</f>
        <v>5.3347043478464154E-2</v>
      </c>
      <c r="CS55" s="19">
        <f>'NAICS Sector VA over Manufac VA'!I36</f>
        <v>0.12971447619475751</v>
      </c>
      <c r="CT55" s="19">
        <f>'NAICS Sector VA over Manufac VA'!J36</f>
        <v>5.0031204598526696E-2</v>
      </c>
      <c r="CU55" s="19">
        <f>'NAICS Sector VA over Manufac VA'!K36</f>
        <v>3.5377483915304452E-2</v>
      </c>
      <c r="CV55" s="19">
        <f>'NAICS Sector VA over Manufac VA'!L36</f>
        <v>4.8825084864530389E-2</v>
      </c>
      <c r="CW55" s="19">
        <f>'NAICS Sector VA over Manufac VA'!M36</f>
        <v>9.3792340263287644E-2</v>
      </c>
      <c r="CX55" s="19">
        <f>'NAICS Sector VA over Manufac VA'!N36</f>
        <v>8.4862405214993247E-2</v>
      </c>
      <c r="CY55" s="19">
        <f>'NAICS Sector VA over Manufac VA'!O36</f>
        <v>3.7454491675672094E-2</v>
      </c>
      <c r="CZ55" s="19">
        <f>'NAICS Sector VA over Manufac VA'!P36</f>
        <v>3.0909148499194895E-2</v>
      </c>
      <c r="DA55" s="19">
        <f>'NAICS Sector VA over Manufac VA'!Q36</f>
        <v>0.12885763641884598</v>
      </c>
      <c r="DB55" s="19">
        <f>'NAICS Sector VA over Manufac VA'!R36</f>
        <v>2.6446235718398027E-2</v>
      </c>
      <c r="DC55" s="19">
        <f>'NAICS Sector VA over Manufac VA'!S36</f>
        <v>4.2629564707874483E-2</v>
      </c>
      <c r="DF55" s="19">
        <f t="shared" si="106"/>
        <v>-6.5008780017345932E-2</v>
      </c>
      <c r="DG55" s="19">
        <f t="shared" si="30"/>
        <v>3.1301255564521589E-2</v>
      </c>
      <c r="DH55" s="19">
        <f t="shared" si="31"/>
        <v>7.6851091832622481E-2</v>
      </c>
      <c r="DI55" s="19">
        <f t="shared" si="32"/>
        <v>-6.5008780017345932E-2</v>
      </c>
      <c r="DJ55" s="19">
        <f t="shared" si="33"/>
        <v>3.1301255564521589E-2</v>
      </c>
      <c r="DK55" s="19">
        <f t="shared" si="34"/>
        <v>7.6851091832622481E-2</v>
      </c>
      <c r="DL55" s="19">
        <f t="shared" si="35"/>
        <v>1.3114906245723045E-2</v>
      </c>
      <c r="DM55" s="19">
        <f t="shared" si="36"/>
        <v>-4.2446477809736718E-2</v>
      </c>
      <c r="DN55" s="19">
        <f t="shared" si="37"/>
        <v>3.1207002950947946E-2</v>
      </c>
      <c r="DO55" s="19">
        <f t="shared" si="38"/>
        <v>0.18823670200428733</v>
      </c>
      <c r="DP55" s="19">
        <f t="shared" si="39"/>
        <v>-3.1173824978602716E-2</v>
      </c>
      <c r="DQ55" s="19">
        <f t="shared" si="40"/>
        <v>-8.0276279753063277E-3</v>
      </c>
      <c r="DR55" s="19">
        <f t="shared" si="41"/>
        <v>-5.8930479039511286E-3</v>
      </c>
      <c r="DS55" s="19">
        <f t="shared" si="42"/>
        <v>-6.8933612859762475E-2</v>
      </c>
      <c r="DT55" s="19">
        <f t="shared" si="43"/>
        <v>1.1534118755776849E-2</v>
      </c>
      <c r="DU55" s="19">
        <f t="shared" si="44"/>
        <v>3.639283683174413E-2</v>
      </c>
      <c r="DV55" s="19">
        <f t="shared" si="45"/>
        <v>-8.2829451992651779E-2</v>
      </c>
      <c r="DW55" s="19">
        <f t="shared" si="46"/>
        <v>-9.3534506925623304E-2</v>
      </c>
      <c r="DX55" s="19">
        <f t="shared" si="47"/>
        <v>3.8276215063543152E-2</v>
      </c>
      <c r="DY55" s="19">
        <f t="shared" si="48"/>
        <v>-2.8011489233957805E-2</v>
      </c>
      <c r="DZ55" s="19">
        <f t="shared" si="49"/>
        <v>-4.117665033213469E-2</v>
      </c>
      <c r="EA55" s="19"/>
      <c r="EB55" s="19"/>
      <c r="EC55" s="19">
        <f t="shared" si="107"/>
        <v>3.4325210965091301E-3</v>
      </c>
      <c r="ED55" s="19">
        <f t="shared" si="108"/>
        <v>-7.5334074715526986E-2</v>
      </c>
      <c r="EE55" s="19">
        <f t="shared" si="109"/>
        <v>-0.16619892724246363</v>
      </c>
      <c r="EF55" s="308">
        <v>0</v>
      </c>
      <c r="EG55" s="308">
        <v>0</v>
      </c>
      <c r="EH55" s="308">
        <v>0</v>
      </c>
      <c r="EI55" s="19">
        <f t="shared" si="110"/>
        <v>-3.1015344795390275E-2</v>
      </c>
      <c r="EJ55" s="19">
        <f t="shared" si="111"/>
        <v>3.4663464351795165E-3</v>
      </c>
      <c r="EK55" s="19">
        <f t="shared" si="112"/>
        <v>-7.2587001353085975E-2</v>
      </c>
      <c r="EL55" s="19">
        <f t="shared" si="113"/>
        <v>-0.21241126436540905</v>
      </c>
      <c r="EM55" s="19">
        <f t="shared" si="114"/>
        <v>-4.1555365471679104E-3</v>
      </c>
      <c r="EN55" s="19">
        <f t="shared" si="115"/>
        <v>5.6630284614365553E-3</v>
      </c>
      <c r="EO55" s="19">
        <f t="shared" si="116"/>
        <v>-3.2711020614624615E-2</v>
      </c>
      <c r="EP55" s="19">
        <f t="shared" si="117"/>
        <v>9.4183518954260841E-3</v>
      </c>
      <c r="EQ55" s="19">
        <f t="shared" si="118"/>
        <v>-5.3821218583219095E-2</v>
      </c>
      <c r="ER55" s="19">
        <f t="shared" si="119"/>
        <v>-0.10627474092628454</v>
      </c>
      <c r="ES55" s="19">
        <f t="shared" si="120"/>
        <v>0.22715615207226675</v>
      </c>
      <c r="ET55" s="19">
        <f t="shared" si="121"/>
        <v>6.0079232904403798E-2</v>
      </c>
      <c r="EU55" s="19">
        <f t="shared" si="122"/>
        <v>-1.0190455759728193E-2</v>
      </c>
      <c r="EV55" s="19">
        <f t="shared" si="123"/>
        <v>7.5916263655141786E-3</v>
      </c>
      <c r="EW55" s="19">
        <f t="shared" si="124"/>
        <v>1.4680489032612451E-2</v>
      </c>
      <c r="GL55" s="3"/>
      <c r="GM55" s="3"/>
      <c r="GN55" s="8"/>
      <c r="GO55" s="3"/>
      <c r="HJ55" s="17"/>
    </row>
    <row r="56" spans="1:218" x14ac:dyDescent="0.2">
      <c r="A56" t="s">
        <v>17</v>
      </c>
      <c r="B56" s="1">
        <f t="shared" si="71"/>
        <v>2000</v>
      </c>
      <c r="C56" s="52">
        <f>'Manufacturing Gross Output'!B37</f>
        <v>632840.24699999997</v>
      </c>
      <c r="D56" s="52">
        <f>'Manufacturing Gross Output'!C37</f>
        <v>89118.346320000011</v>
      </c>
      <c r="E56" s="52">
        <f>'Manufacturing Gross Output'!D37</f>
        <v>67926.604269999996</v>
      </c>
      <c r="F56" s="52">
        <f>'Manufacturing Gross Output'!B37</f>
        <v>632840.24699999997</v>
      </c>
      <c r="G56" s="52">
        <f>'Manufacturing Gross Output'!C37</f>
        <v>89118.346320000011</v>
      </c>
      <c r="H56" s="52">
        <f>'Manufacturing Gross Output'!D37</f>
        <v>67926.604269999996</v>
      </c>
      <c r="I56" s="52">
        <f>'Manufacturing Gross Output'!E37</f>
        <v>107578.99022000001</v>
      </c>
      <c r="J56" s="52">
        <f>'Manufacturing Gross Output'!F37</f>
        <v>171915.89099999997</v>
      </c>
      <c r="K56" s="52">
        <f>'Manufacturing Gross Output'!G37</f>
        <v>108813.83040000001</v>
      </c>
      <c r="L56" s="52">
        <f>'Manufacturing Gross Output'!H37</f>
        <v>402639.34074000001</v>
      </c>
      <c r="M56" s="52">
        <f>'Manufacturing Gross Output'!I37</f>
        <v>533866.7855</v>
      </c>
      <c r="N56" s="52">
        <f>'Manufacturing Gross Output'!J37</f>
        <v>199219.24895000001</v>
      </c>
      <c r="O56" s="52">
        <f>'Manufacturing Gross Output'!K37</f>
        <v>107167.04635</v>
      </c>
      <c r="P56" s="52">
        <f>'Manufacturing Gross Output'!L37</f>
        <v>202108.51965</v>
      </c>
      <c r="Q56" s="52">
        <f>'Manufacturing Gross Output'!M37</f>
        <v>302425.44332000002</v>
      </c>
      <c r="R56" s="52">
        <f>'Manufacturing Gross Output'!N37</f>
        <v>309288.35352</v>
      </c>
      <c r="S56" s="52">
        <f>'Manufacturing Gross Output'!O37</f>
        <v>363686.90270000004</v>
      </c>
      <c r="T56" s="52">
        <f>'Manufacturing Gross Output'!P37</f>
        <v>129495.61838</v>
      </c>
      <c r="U56" s="52">
        <f>'Manufacturing Gross Output'!Q37</f>
        <v>682367</v>
      </c>
      <c r="V56" s="52">
        <f>'Manufacturing Gross Output'!R37</f>
        <v>80669.656360000008</v>
      </c>
      <c r="W56" s="52">
        <f>'Manufacturing Gross Output'!S37</f>
        <v>124025.21046</v>
      </c>
      <c r="X56" s="52">
        <f t="shared" si="72"/>
        <v>4615153.0351400003</v>
      </c>
      <c r="Z56" s="132">
        <f t="shared" si="84"/>
        <v>1.2834440970658512</v>
      </c>
      <c r="AA56" s="132">
        <f t="shared" si="85"/>
        <v>1.3195576181007043</v>
      </c>
      <c r="AB56" s="132">
        <f t="shared" si="86"/>
        <v>0.8826434320809049</v>
      </c>
      <c r="AC56" s="132">
        <f t="shared" si="87"/>
        <v>1.2834440970658512</v>
      </c>
      <c r="AD56" s="132">
        <f t="shared" si="88"/>
        <v>1.3195576181007043</v>
      </c>
      <c r="AE56" s="132">
        <f t="shared" si="89"/>
        <v>0.8826434320809049</v>
      </c>
      <c r="AF56" s="132">
        <f t="shared" si="90"/>
        <v>1.3919827906967539</v>
      </c>
      <c r="AG56" s="132">
        <f t="shared" si="91"/>
        <v>1.2437495525887095</v>
      </c>
      <c r="AH56" s="132">
        <f t="shared" si="92"/>
        <v>1.3957706326049677</v>
      </c>
      <c r="AI56" s="132">
        <f t="shared" si="93"/>
        <v>1.2411928486958757</v>
      </c>
      <c r="AJ56" s="132">
        <f t="shared" si="94"/>
        <v>1.3495938100528035</v>
      </c>
      <c r="AK56" s="132">
        <f t="shared" si="95"/>
        <v>1.969167262703569</v>
      </c>
      <c r="AL56" s="132">
        <f t="shared" si="96"/>
        <v>1.4135313281061854</v>
      </c>
      <c r="AM56" s="132">
        <f t="shared" si="97"/>
        <v>1.3100175609186815</v>
      </c>
      <c r="AN56" s="132">
        <f t="shared" si="98"/>
        <v>1.4606902279346392</v>
      </c>
      <c r="AO56" s="132">
        <f t="shared" si="99"/>
        <v>1.462017201946066</v>
      </c>
      <c r="AP56" s="132">
        <f t="shared" si="100"/>
        <v>7.480625809094458</v>
      </c>
      <c r="AQ56" s="132">
        <f t="shared" si="101"/>
        <v>1.4575640401440373</v>
      </c>
      <c r="AR56" s="132">
        <f t="shared" si="102"/>
        <v>1.5128000382585196</v>
      </c>
      <c r="AS56" s="132">
        <f t="shared" si="103"/>
        <v>1.5149125164916766</v>
      </c>
      <c r="AT56" s="132">
        <f t="shared" si="104"/>
        <v>1.7993433077584586</v>
      </c>
      <c r="AX56" s="132">
        <f>'Gross Output over VA'!B37</f>
        <v>3.6051189454951209</v>
      </c>
      <c r="AY56" s="132">
        <f>'Gross Output over VA'!C37</f>
        <v>3.2485287177975755</v>
      </c>
      <c r="AZ56" s="132">
        <f>'Gross Output over VA'!D37</f>
        <v>3.4707643507129049</v>
      </c>
      <c r="BA56" s="132">
        <f>'Gross Output over VA'!B37</f>
        <v>3.6051189454951209</v>
      </c>
      <c r="BB56" s="132">
        <f>'Gross Output over VA'!C37</f>
        <v>3.2485287177975755</v>
      </c>
      <c r="BC56" s="132">
        <f>'Gross Output over VA'!D37</f>
        <v>3.4707643507129049</v>
      </c>
      <c r="BD56" s="132">
        <f>'Gross Output over VA'!E37</f>
        <v>3.2798333725105557</v>
      </c>
      <c r="BE56" s="132">
        <f>'Gross Output over VA'!F37</f>
        <v>2.953739841062518</v>
      </c>
      <c r="BF56" s="132">
        <f>'Gross Output over VA'!G37</f>
        <v>2.9067612899374558</v>
      </c>
      <c r="BG56" s="132">
        <f>'Gross Output over VA'!H37</f>
        <v>5.4321956832628802</v>
      </c>
      <c r="BH56" s="132">
        <f>'Gross Output over VA'!I37</f>
        <v>3.1411017219809838</v>
      </c>
      <c r="BI56" s="132">
        <f>'Gross Output over VA'!J37</f>
        <v>3.0321998545210112</v>
      </c>
      <c r="BJ56" s="132">
        <f>'Gross Output over VA'!K37</f>
        <v>2.4004590880780219</v>
      </c>
      <c r="BK56" s="132">
        <f>'Gross Output over VA'!L37</f>
        <v>3.2568487914534408</v>
      </c>
      <c r="BL56" s="132">
        <f>'Gross Output over VA'!M37</f>
        <v>2.33575074586303</v>
      </c>
      <c r="BM56" s="132">
        <f>'Gross Output over VA'!N37</f>
        <v>2.7772605778797415</v>
      </c>
      <c r="BN56" s="132">
        <f>'Gross Output over VA'!O37</f>
        <v>4.6623323682124438</v>
      </c>
      <c r="BO56" s="132">
        <f>'Gross Output over VA'!P37</f>
        <v>3.039890026513226</v>
      </c>
      <c r="BP56" s="132">
        <f>'Gross Output over VA'!Q37</f>
        <v>4.0256882193130874</v>
      </c>
      <c r="BQ56" s="132">
        <f>'Gross Output over VA'!R37</f>
        <v>2.2990624210800075</v>
      </c>
      <c r="BR56" s="132">
        <f>'Gross Output over VA'!S37</f>
        <v>2.057973817380653</v>
      </c>
      <c r="BS56" s="132">
        <f t="shared" si="125"/>
        <v>3.2499962784314413</v>
      </c>
      <c r="BU56">
        <f t="shared" si="82"/>
        <v>17251562.383522447</v>
      </c>
      <c r="BV56" s="132">
        <f t="shared" si="83"/>
        <v>0.98010527455274887</v>
      </c>
      <c r="BW56" s="132">
        <f t="shared" si="126"/>
        <v>1.27208170545384</v>
      </c>
      <c r="CA56" s="308">
        <f t="shared" si="77"/>
        <v>0.77180274463168885</v>
      </c>
      <c r="CB56" s="308">
        <f t="shared" si="78"/>
        <v>1.0025886056270337</v>
      </c>
      <c r="CC56" s="52">
        <f>BEA_Output_Data!X37</f>
        <v>1393768.5739724666</v>
      </c>
      <c r="CD56" s="52">
        <f>BEA_Output_Data!AW37</f>
        <v>1390169.9721599999</v>
      </c>
      <c r="CE56" s="52">
        <f t="shared" si="79"/>
        <v>1390169.9721599999</v>
      </c>
      <c r="CF56" s="132">
        <f t="shared" si="105"/>
        <v>1.7332368076072706</v>
      </c>
      <c r="CG56" s="19">
        <f t="shared" si="80"/>
        <v>1.0025886056270337</v>
      </c>
      <c r="CH56" s="570">
        <f t="shared" si="81"/>
        <v>0.77180274463168885</v>
      </c>
      <c r="CI56" s="19">
        <f>'NAICS Sector VA over Manufac VA'!B37</f>
        <v>0.12627186348821276</v>
      </c>
      <c r="CJ56" s="19">
        <f>'NAICS Sector VA over Manufac VA'!C37</f>
        <v>1.9733881014114281E-2</v>
      </c>
      <c r="CK56" s="19">
        <f>'NAICS Sector VA over Manufac VA'!D37</f>
        <v>1.4078191639825963E-2</v>
      </c>
      <c r="CL56" s="19">
        <v>0</v>
      </c>
      <c r="CM56" s="19">
        <v>0</v>
      </c>
      <c r="CN56" s="19">
        <v>0</v>
      </c>
      <c r="CO56" s="19">
        <f>'NAICS Sector VA over Manufac VA'!E37</f>
        <v>2.3594337071628901E-2</v>
      </c>
      <c r="CP56" s="19">
        <f>'NAICS Sector VA over Manufac VA'!F37</f>
        <v>4.1867389042770396E-2</v>
      </c>
      <c r="CQ56" s="19">
        <f>'NAICS Sector VA over Manufac VA'!G37</f>
        <v>2.6928169166130934E-2</v>
      </c>
      <c r="CR56" s="19">
        <f>'NAICS Sector VA over Manufac VA'!H37</f>
        <v>5.3317882931130628E-2</v>
      </c>
      <c r="CS56" s="19">
        <f>'NAICS Sector VA over Manufac VA'!I37</f>
        <v>0.12225960764777508</v>
      </c>
      <c r="CT56" s="19">
        <f>'NAICS Sector VA over Manufac VA'!J37</f>
        <v>4.7261290098156571E-2</v>
      </c>
      <c r="CU56" s="19">
        <f>'NAICS Sector VA over Manufac VA'!K37</f>
        <v>3.211434356522104E-2</v>
      </c>
      <c r="CV56" s="19">
        <f>'NAICS Sector VA over Manufac VA'!L37</f>
        <v>4.463947949010777E-2</v>
      </c>
      <c r="CW56" s="19">
        <f>'NAICS Sector VA over Manufac VA'!M37</f>
        <v>9.313736057672381E-2</v>
      </c>
      <c r="CX56" s="19">
        <f>'NAICS Sector VA over Manufac VA'!N37</f>
        <v>8.0108580015554126E-2</v>
      </c>
      <c r="CY56" s="19">
        <f>'NAICS Sector VA over Manufac VA'!O37</f>
        <v>5.6112100651115243E-2</v>
      </c>
      <c r="CZ56" s="19">
        <f>'NAICS Sector VA over Manufac VA'!P37</f>
        <v>3.0642860062508347E-2</v>
      </c>
      <c r="DA56" s="19">
        <f>'NAICS Sector VA over Manufac VA'!Q37</f>
        <v>0.12192983203996131</v>
      </c>
      <c r="DB56" s="19">
        <f>'NAICS Sector VA over Manufac VA'!R37</f>
        <v>2.524012728132901E-2</v>
      </c>
      <c r="DC56" s="19">
        <f>'NAICS Sector VA over Manufac VA'!S37</f>
        <v>4.3351309844767524E-2</v>
      </c>
      <c r="DF56" s="19">
        <f t="shared" si="106"/>
        <v>1.9019139153995435E-2</v>
      </c>
      <c r="DG56" s="19">
        <f t="shared" si="30"/>
        <v>-4.2343690147604834E-2</v>
      </c>
      <c r="DH56" s="19">
        <f t="shared" si="31"/>
        <v>-6.3492665631994405E-2</v>
      </c>
      <c r="DI56" s="19">
        <f t="shared" si="32"/>
        <v>1.9019139153995435E-2</v>
      </c>
      <c r="DJ56" s="19">
        <f t="shared" si="33"/>
        <v>-4.2343690147604834E-2</v>
      </c>
      <c r="DK56" s="19">
        <f t="shared" si="34"/>
        <v>-6.3492665631994405E-2</v>
      </c>
      <c r="DL56" s="19">
        <f t="shared" si="35"/>
        <v>-1.1478488951525798E-2</v>
      </c>
      <c r="DM56" s="19">
        <f t="shared" si="36"/>
        <v>3.6651531997712386E-2</v>
      </c>
      <c r="DN56" s="19">
        <f t="shared" si="37"/>
        <v>1.3527387457933542E-3</v>
      </c>
      <c r="DO56" s="19">
        <f t="shared" si="38"/>
        <v>-6.5545032409540432E-2</v>
      </c>
      <c r="DP56" s="19">
        <f t="shared" si="39"/>
        <v>-6.1992639997398699E-3</v>
      </c>
      <c r="DQ56" s="19">
        <f t="shared" si="40"/>
        <v>4.0131725778044854E-3</v>
      </c>
      <c r="DR56" s="19">
        <f t="shared" si="41"/>
        <v>3.493824700410636E-2</v>
      </c>
      <c r="DS56" s="19">
        <f t="shared" si="42"/>
        <v>-1.955084429007747E-2</v>
      </c>
      <c r="DT56" s="19">
        <f t="shared" si="43"/>
        <v>-2.0244805070278246E-2</v>
      </c>
      <c r="DU56" s="19">
        <f t="shared" si="44"/>
        <v>4.9958354472587632E-2</v>
      </c>
      <c r="DV56" s="19">
        <f t="shared" si="45"/>
        <v>-0.24827438125193929</v>
      </c>
      <c r="DW56" s="19">
        <f t="shared" si="46"/>
        <v>-6.7402799207770502E-3</v>
      </c>
      <c r="DX56" s="19">
        <f t="shared" si="47"/>
        <v>-8.8836346622085241E-2</v>
      </c>
      <c r="DY56" s="19">
        <f t="shared" si="48"/>
        <v>6.7317807738698525E-4</v>
      </c>
      <c r="DZ56" s="19">
        <f t="shared" si="49"/>
        <v>-2.8336769523713293E-2</v>
      </c>
      <c r="EA56" s="19"/>
      <c r="EB56" s="19"/>
      <c r="EC56" s="19">
        <f t="shared" si="107"/>
        <v>-6.9288153790078189E-2</v>
      </c>
      <c r="ED56" s="19">
        <f t="shared" si="108"/>
        <v>-4.3606969730345072E-2</v>
      </c>
      <c r="EE56" s="19">
        <f t="shared" si="109"/>
        <v>-5.4726841150270628E-2</v>
      </c>
      <c r="EF56" s="308">
        <v>0</v>
      </c>
      <c r="EG56" s="308">
        <v>0</v>
      </c>
      <c r="EH56" s="308">
        <v>0</v>
      </c>
      <c r="EI56" s="19">
        <f t="shared" si="110"/>
        <v>-5.7130188800736878E-2</v>
      </c>
      <c r="EJ56" s="19">
        <f t="shared" si="111"/>
        <v>-0.12672221059112179</v>
      </c>
      <c r="EK56" s="19">
        <f t="shared" si="112"/>
        <v>-4.9323624039671499E-2</v>
      </c>
      <c r="EL56" s="19">
        <f t="shared" si="113"/>
        <v>-5.4676919661532689E-4</v>
      </c>
      <c r="EM56" s="19">
        <f t="shared" si="114"/>
        <v>-5.9188982573903356E-2</v>
      </c>
      <c r="EN56" s="19">
        <f t="shared" si="115"/>
        <v>-5.6955333460734336E-2</v>
      </c>
      <c r="EO56" s="19">
        <f t="shared" si="116"/>
        <v>-9.677279981464848E-2</v>
      </c>
      <c r="EP56" s="19">
        <f t="shared" si="117"/>
        <v>-8.9625557060816749E-2</v>
      </c>
      <c r="EQ56" s="19">
        <f t="shared" si="118"/>
        <v>-7.0077934547301797E-3</v>
      </c>
      <c r="ER56" s="19">
        <f t="shared" si="119"/>
        <v>-5.7648218065800304E-2</v>
      </c>
      <c r="ES56" s="19">
        <f t="shared" si="120"/>
        <v>0.40422484644363071</v>
      </c>
      <c r="ET56" s="19">
        <f t="shared" si="121"/>
        <v>-8.6525234266008836E-3</v>
      </c>
      <c r="EU56" s="19">
        <f t="shared" si="122"/>
        <v>-5.5262469242219968E-2</v>
      </c>
      <c r="EV56" s="19">
        <f t="shared" si="123"/>
        <v>-4.6678750789361227E-2</v>
      </c>
      <c r="EW56" s="19">
        <f t="shared" si="124"/>
        <v>1.6788898544867724E-2</v>
      </c>
      <c r="GL56" s="3"/>
      <c r="GM56" s="3"/>
      <c r="GN56" s="8"/>
      <c r="GO56" s="3"/>
      <c r="HJ56" s="17"/>
    </row>
    <row r="57" spans="1:218" x14ac:dyDescent="0.2">
      <c r="A57" t="s">
        <v>17</v>
      </c>
      <c r="B57" s="1">
        <f t="shared" si="71"/>
        <v>2001</v>
      </c>
      <c r="C57" s="52">
        <f>'Manufacturing Gross Output'!B38</f>
        <v>632002.39752</v>
      </c>
      <c r="D57" s="52">
        <f>'Manufacturing Gross Output'!C38</f>
        <v>80558.250480000002</v>
      </c>
      <c r="E57" s="52">
        <f>'Manufacturing Gross Output'!D38</f>
        <v>57680.465850000001</v>
      </c>
      <c r="F57" s="52">
        <f>'Manufacturing Gross Output'!B38</f>
        <v>632002.39752</v>
      </c>
      <c r="G57" s="52">
        <f>'Manufacturing Gross Output'!C38</f>
        <v>80558.250480000002</v>
      </c>
      <c r="H57" s="52">
        <f>'Manufacturing Gross Output'!D38</f>
        <v>57680.465850000001</v>
      </c>
      <c r="I57" s="52">
        <f>'Manufacturing Gross Output'!E38</f>
        <v>101255.00904999999</v>
      </c>
      <c r="J57" s="52">
        <f>'Manufacturing Gross Output'!F38</f>
        <v>163247.22036000001</v>
      </c>
      <c r="K57" s="52">
        <f>'Manufacturing Gross Output'!G38</f>
        <v>106470.81599999999</v>
      </c>
      <c r="L57" s="52">
        <f>'Manufacturing Gross Output'!H38</f>
        <v>406871.74458</v>
      </c>
      <c r="M57" s="52">
        <f>'Manufacturing Gross Output'!I38</f>
        <v>519191.12100000004</v>
      </c>
      <c r="N57" s="52">
        <f>'Manufacturing Gross Output'!J38</f>
        <v>188985.69963999998</v>
      </c>
      <c r="O57" s="52">
        <f>'Manufacturing Gross Output'!K38</f>
        <v>103897.88955000001</v>
      </c>
      <c r="P57" s="52">
        <f>'Manufacturing Gross Output'!L38</f>
        <v>185116.16115000003</v>
      </c>
      <c r="Q57" s="52">
        <f>'Manufacturing Gross Output'!M38</f>
        <v>282756.07509999996</v>
      </c>
      <c r="R57" s="52">
        <f>'Manufacturing Gross Output'!N38</f>
        <v>275338.16087999998</v>
      </c>
      <c r="S57" s="52">
        <f>'Manufacturing Gross Output'!O38</f>
        <v>340259.85729999997</v>
      </c>
      <c r="T57" s="52">
        <f>'Manufacturing Gross Output'!P38</f>
        <v>116541.61616000001</v>
      </c>
      <c r="U57" s="52">
        <f>'Manufacturing Gross Output'!Q38</f>
        <v>648069.02295448724</v>
      </c>
      <c r="V57" s="52">
        <f>'Manufacturing Gross Output'!R38</f>
        <v>75861.689449999991</v>
      </c>
      <c r="W57" s="52">
        <f>'Manufacturing Gross Output'!S38</f>
        <v>121349.57958000001</v>
      </c>
      <c r="X57" s="52">
        <f t="shared" si="72"/>
        <v>4405452.7766044876</v>
      </c>
      <c r="Z57" s="132">
        <f t="shared" si="84"/>
        <v>1.2817448799657485</v>
      </c>
      <c r="AA57" s="132">
        <f t="shared" si="85"/>
        <v>1.1928099825825933</v>
      </c>
      <c r="AB57" s="132">
        <f t="shared" si="86"/>
        <v>0.74950433470077882</v>
      </c>
      <c r="AC57" s="132">
        <f t="shared" si="87"/>
        <v>1.2817448799657485</v>
      </c>
      <c r="AD57" s="132">
        <f t="shared" si="88"/>
        <v>1.1928099825825933</v>
      </c>
      <c r="AE57" s="132">
        <f t="shared" si="89"/>
        <v>0.74950433470077882</v>
      </c>
      <c r="AF57" s="132">
        <f t="shared" si="90"/>
        <v>1.3101557263291819</v>
      </c>
      <c r="AG57" s="132">
        <f t="shared" si="91"/>
        <v>1.1810348426958419</v>
      </c>
      <c r="AH57" s="132">
        <f t="shared" si="92"/>
        <v>1.365716450344598</v>
      </c>
      <c r="AI57" s="132">
        <f t="shared" si="93"/>
        <v>1.2542398335467504</v>
      </c>
      <c r="AJ57" s="132">
        <f t="shared" si="94"/>
        <v>1.3124943191206941</v>
      </c>
      <c r="AK57" s="132">
        <f t="shared" si="95"/>
        <v>1.8680145358023026</v>
      </c>
      <c r="AL57" s="132">
        <f t="shared" si="96"/>
        <v>1.3704112113288758</v>
      </c>
      <c r="AM57" s="132">
        <f t="shared" si="97"/>
        <v>1.1998772854123601</v>
      </c>
      <c r="AN57" s="132">
        <f t="shared" si="98"/>
        <v>1.3656887835019307</v>
      </c>
      <c r="AO57" s="132">
        <f t="shared" si="99"/>
        <v>1.3015334168821935</v>
      </c>
      <c r="AP57" s="132">
        <f t="shared" si="100"/>
        <v>6.9987581389940905</v>
      </c>
      <c r="AQ57" s="132">
        <f t="shared" si="101"/>
        <v>1.3117576565148121</v>
      </c>
      <c r="AR57" s="132">
        <f t="shared" si="102"/>
        <v>1.4367618051865194</v>
      </c>
      <c r="AS57" s="132">
        <f t="shared" si="103"/>
        <v>1.4246226903105348</v>
      </c>
      <c r="AT57" s="132">
        <f t="shared" si="104"/>
        <v>1.7605255665903228</v>
      </c>
      <c r="AX57" s="132">
        <f>'Gross Output over VA'!B38</f>
        <v>3.5609109420089942</v>
      </c>
      <c r="AY57" s="132">
        <f>'Gross Output over VA'!C38</f>
        <v>3.3382311286483333</v>
      </c>
      <c r="AZ57" s="132">
        <f>'Gross Output over VA'!D38</f>
        <v>3.262971000912072</v>
      </c>
      <c r="BA57" s="132">
        <f>'Gross Output over VA'!B38</f>
        <v>3.5609109420089942</v>
      </c>
      <c r="BB57" s="132">
        <f>'Gross Output over VA'!C38</f>
        <v>3.3382311286483333</v>
      </c>
      <c r="BC57" s="132">
        <f>'Gross Output over VA'!D38</f>
        <v>3.262971000912072</v>
      </c>
      <c r="BD57" s="132">
        <f>'Gross Output over VA'!E38</f>
        <v>3.1780951693722641</v>
      </c>
      <c r="BE57" s="132">
        <f>'Gross Output over VA'!F38</f>
        <v>3.2453349807455045</v>
      </c>
      <c r="BF57" s="132">
        <f>'Gross Output over VA'!G38</f>
        <v>2.8923674688732648</v>
      </c>
      <c r="BG57" s="132">
        <f>'Gross Output over VA'!H38</f>
        <v>4.7905986567353658</v>
      </c>
      <c r="BH57" s="132">
        <f>'Gross Output over VA'!I38</f>
        <v>3.1543611937352267</v>
      </c>
      <c r="BI57" s="132">
        <f>'Gross Output over VA'!J38</f>
        <v>3.0819208562451244</v>
      </c>
      <c r="BJ57" s="132">
        <f>'Gross Output over VA'!K38</f>
        <v>2.3684326664178541</v>
      </c>
      <c r="BK57" s="132">
        <f>'Gross Output over VA'!L38</f>
        <v>3.2423519855171312</v>
      </c>
      <c r="BL57" s="132">
        <f>'Gross Output over VA'!M38</f>
        <v>2.4647052164181797</v>
      </c>
      <c r="BM57" s="132">
        <f>'Gross Output over VA'!N38</f>
        <v>2.7377172380871504</v>
      </c>
      <c r="BN57" s="132">
        <f>'Gross Output over VA'!O38</f>
        <v>4.3799301965548878</v>
      </c>
      <c r="BO57" s="132">
        <f>'Gross Output over VA'!P38</f>
        <v>2.8874652358119572</v>
      </c>
      <c r="BP57" s="132">
        <f>'Gross Output over VA'!Q38</f>
        <v>4.0804690367203849</v>
      </c>
      <c r="BQ57" s="132">
        <f>'Gross Output over VA'!R38</f>
        <v>2.3881122175118654</v>
      </c>
      <c r="BR57" s="132">
        <f>'Gross Output over VA'!S38</f>
        <v>2.0989150968640051</v>
      </c>
      <c r="BS57" s="132">
        <f t="shared" si="125"/>
        <v>3.2054763504166175</v>
      </c>
      <c r="BU57">
        <f t="shared" si="82"/>
        <v>16584002.077483933</v>
      </c>
      <c r="BV57" s="132">
        <f t="shared" si="83"/>
        <v>0.94217947035687388</v>
      </c>
      <c r="BW57" s="132">
        <f t="shared" si="126"/>
        <v>1.2228576854074091</v>
      </c>
      <c r="CA57" s="308">
        <f t="shared" si="77"/>
        <v>0.7731515939572674</v>
      </c>
      <c r="CB57" s="308">
        <f t="shared" si="78"/>
        <v>1.0043407903321788</v>
      </c>
      <c r="CC57" s="52">
        <f>BEA_Output_Data!X38</f>
        <v>1331819.2485868672</v>
      </c>
      <c r="CD57" s="52">
        <f>BEA_Output_Data!AW38</f>
        <v>1326063.0867600001</v>
      </c>
      <c r="CE57" s="52">
        <f t="shared" si="79"/>
        <v>1326063.0867600001</v>
      </c>
      <c r="CF57" s="132">
        <f t="shared" si="105"/>
        <v>1.6533095932223287</v>
      </c>
      <c r="CG57" s="19">
        <f t="shared" si="80"/>
        <v>1.0043407903321788</v>
      </c>
      <c r="CH57" s="570">
        <f t="shared" si="81"/>
        <v>0.7731515939572674</v>
      </c>
      <c r="CI57" s="19">
        <f>'NAICS Sector VA over Manufac VA'!B38</f>
        <v>0.13384231129127427</v>
      </c>
      <c r="CJ57" s="19">
        <f>'NAICS Sector VA over Manufac VA'!C38</f>
        <v>1.8198242060234331E-2</v>
      </c>
      <c r="CK57" s="19">
        <f>'NAICS Sector VA over Manufac VA'!D38</f>
        <v>1.3330651019923425E-2</v>
      </c>
      <c r="CL57" s="19">
        <v>0</v>
      </c>
      <c r="CM57" s="19">
        <v>0</v>
      </c>
      <c r="CN57" s="19">
        <v>0</v>
      </c>
      <c r="CO57" s="19">
        <f>'NAICS Sector VA over Manufac VA'!E38</f>
        <v>2.4026219075176092E-2</v>
      </c>
      <c r="CP57" s="19">
        <f>'NAICS Sector VA over Manufac VA'!F38</f>
        <v>3.7933426880092332E-2</v>
      </c>
      <c r="CQ57" s="19">
        <f>'NAICS Sector VA over Manufac VA'!G38</f>
        <v>2.7759582389055897E-2</v>
      </c>
      <c r="CR57" s="19">
        <f>'NAICS Sector VA over Manufac VA'!H38</f>
        <v>6.4047702698304163E-2</v>
      </c>
      <c r="CS57" s="19">
        <f>'NAICS Sector VA over Manufac VA'!I38</f>
        <v>0.12412282447448103</v>
      </c>
      <c r="CT57" s="19">
        <f>'NAICS Sector VA over Manufac VA'!J38</f>
        <v>4.6242709741530004E-2</v>
      </c>
      <c r="CU57" s="19">
        <f>'NAICS Sector VA over Manufac VA'!K38</f>
        <v>3.3081218486507413E-2</v>
      </c>
      <c r="CV57" s="19">
        <f>'NAICS Sector VA over Manufac VA'!L38</f>
        <v>4.3054642761753546E-2</v>
      </c>
      <c r="CW57" s="19">
        <f>'NAICS Sector VA over Manufac VA'!M38</f>
        <v>8.6513279334471949E-2</v>
      </c>
      <c r="CX57" s="19">
        <f>'NAICS Sector VA over Manufac VA'!N38</f>
        <v>7.5842672987550125E-2</v>
      </c>
      <c r="CY57" s="19">
        <f>'NAICS Sector VA over Manufac VA'!O38</f>
        <v>5.8584043078834427E-2</v>
      </c>
      <c r="CZ57" s="19">
        <f>'NAICS Sector VA over Manufac VA'!P38</f>
        <v>3.0436876799440574E-2</v>
      </c>
      <c r="DA57" s="19">
        <f>'NAICS Sector VA over Manufac VA'!Q38</f>
        <v>0.11976970793668737</v>
      </c>
      <c r="DB57" s="19">
        <f>'NAICS Sector VA over Manufac VA'!R38</f>
        <v>2.3955409208784726E-2</v>
      </c>
      <c r="DC57" s="19">
        <f>'NAICS Sector VA over Manufac VA'!S38</f>
        <v>4.3599270108077307E-2</v>
      </c>
      <c r="DF57" s="19">
        <f t="shared" si="106"/>
        <v>-1.2338370063725772E-2</v>
      </c>
      <c r="DG57" s="19">
        <f t="shared" si="30"/>
        <v>2.7238872873800536E-2</v>
      </c>
      <c r="DH57" s="19">
        <f t="shared" si="31"/>
        <v>-6.1736713358285393E-2</v>
      </c>
      <c r="DI57" s="19">
        <f t="shared" si="32"/>
        <v>-1.2338370063725772E-2</v>
      </c>
      <c r="DJ57" s="19">
        <f t="shared" si="33"/>
        <v>2.7238872873800536E-2</v>
      </c>
      <c r="DK57" s="19">
        <f t="shared" si="34"/>
        <v>-6.1736713358285393E-2</v>
      </c>
      <c r="DL57" s="19">
        <f t="shared" si="35"/>
        <v>-3.1510606065925345E-2</v>
      </c>
      <c r="DM57" s="19">
        <f t="shared" si="36"/>
        <v>9.414646446445589E-2</v>
      </c>
      <c r="DN57" s="19">
        <f t="shared" si="37"/>
        <v>-4.9641424501476843E-3</v>
      </c>
      <c r="DO57" s="19">
        <f t="shared" si="38"/>
        <v>-0.1256880296295706</v>
      </c>
      <c r="DP57" s="19">
        <f t="shared" si="39"/>
        <v>4.2123959868888197E-3</v>
      </c>
      <c r="DQ57" s="19">
        <f t="shared" si="40"/>
        <v>1.6264676531484709E-2</v>
      </c>
      <c r="DR57" s="19">
        <f t="shared" si="41"/>
        <v>-1.343159156960161E-2</v>
      </c>
      <c r="DS57" s="19">
        <f t="shared" si="42"/>
        <v>-4.4611115969947915E-3</v>
      </c>
      <c r="DT57" s="19">
        <f t="shared" si="43"/>
        <v>5.373885466777939E-2</v>
      </c>
      <c r="DU57" s="19">
        <f t="shared" si="44"/>
        <v>-1.4340589859876773E-2</v>
      </c>
      <c r="DV57" s="19">
        <f t="shared" si="45"/>
        <v>-6.2483043723451676E-2</v>
      </c>
      <c r="DW57" s="19">
        <f t="shared" si="46"/>
        <v>-5.1442303044917675E-2</v>
      </c>
      <c r="DX57" s="19">
        <f t="shared" si="47"/>
        <v>1.3516059370363905E-2</v>
      </c>
      <c r="DY57" s="19">
        <f t="shared" si="48"/>
        <v>3.8001789866740542E-2</v>
      </c>
      <c r="DZ57" s="19">
        <f t="shared" si="49"/>
        <v>1.9698675724327298E-2</v>
      </c>
      <c r="EA57" s="19"/>
      <c r="EB57" s="19"/>
      <c r="EC57" s="19">
        <f t="shared" si="107"/>
        <v>5.8225096285109731E-2</v>
      </c>
      <c r="ED57" s="19">
        <f t="shared" si="108"/>
        <v>-8.1012007609730541E-2</v>
      </c>
      <c r="EE57" s="19">
        <f t="shared" si="109"/>
        <v>-5.4560936108026724E-2</v>
      </c>
      <c r="EF57" s="308">
        <v>0</v>
      </c>
      <c r="EG57" s="308">
        <v>0</v>
      </c>
      <c r="EH57" s="308">
        <v>0</v>
      </c>
      <c r="EI57" s="19">
        <f t="shared" si="110"/>
        <v>1.8138966865981508E-2</v>
      </c>
      <c r="EJ57" s="19">
        <f t="shared" si="111"/>
        <v>-9.8674520319078043E-2</v>
      </c>
      <c r="EK57" s="19">
        <f t="shared" si="112"/>
        <v>3.0408172310128035E-2</v>
      </c>
      <c r="EL57" s="19">
        <f t="shared" si="113"/>
        <v>0.18335637082713793</v>
      </c>
      <c r="EM57" s="19">
        <f t="shared" si="114"/>
        <v>1.5124879886554936E-2</v>
      </c>
      <c r="EN57" s="19">
        <f t="shared" si="115"/>
        <v>-2.1787744949742099E-2</v>
      </c>
      <c r="EO57" s="19">
        <f t="shared" si="116"/>
        <v>2.9662933644095901E-2</v>
      </c>
      <c r="EP57" s="19">
        <f t="shared" si="117"/>
        <v>-3.6148586976962965E-2</v>
      </c>
      <c r="EQ57" s="19">
        <f t="shared" si="118"/>
        <v>-7.3777478444265174E-2</v>
      </c>
      <c r="ER57" s="19">
        <f t="shared" si="119"/>
        <v>-5.4721862222147519E-2</v>
      </c>
      <c r="ES57" s="19">
        <f t="shared" si="120"/>
        <v>4.3110869942916005E-2</v>
      </c>
      <c r="ET57" s="19">
        <f t="shared" si="121"/>
        <v>-6.7447587212547079E-3</v>
      </c>
      <c r="EU57" s="19">
        <f t="shared" si="122"/>
        <v>-1.7874933637575113E-2</v>
      </c>
      <c r="EV57" s="19">
        <f t="shared" si="123"/>
        <v>-5.2240927917470842E-2</v>
      </c>
      <c r="EW57" s="19">
        <f t="shared" si="124"/>
        <v>5.7034912387925202E-3</v>
      </c>
      <c r="GL57" s="3"/>
      <c r="GM57" s="3"/>
      <c r="GN57" s="8"/>
      <c r="GO57" s="3"/>
      <c r="HJ57" s="17"/>
    </row>
    <row r="58" spans="1:218" x14ac:dyDescent="0.2">
      <c r="A58" t="s">
        <v>17</v>
      </c>
      <c r="B58" s="1">
        <f t="shared" si="71"/>
        <v>2002</v>
      </c>
      <c r="C58" s="52">
        <f>'Manufacturing Gross Output'!B39</f>
        <v>623313.83243999991</v>
      </c>
      <c r="D58" s="52">
        <f>'Manufacturing Gross Output'!C39</f>
        <v>79704.833940000011</v>
      </c>
      <c r="E58" s="52">
        <f>'Manufacturing Gross Output'!D39</f>
        <v>47451.031880000002</v>
      </c>
      <c r="F58" s="52">
        <f>'Manufacturing Gross Output'!B39</f>
        <v>623313.83243999991</v>
      </c>
      <c r="G58" s="52">
        <f>'Manufacturing Gross Output'!C39</f>
        <v>79704.833940000011</v>
      </c>
      <c r="H58" s="52">
        <f>'Manufacturing Gross Output'!D39</f>
        <v>47451.031880000002</v>
      </c>
      <c r="I58" s="52">
        <f>'Manufacturing Gross Output'!E39</f>
        <v>103465.62927999999</v>
      </c>
      <c r="J58" s="52">
        <f>'Manufacturing Gross Output'!F39</f>
        <v>163999.07860000001</v>
      </c>
      <c r="K58" s="52">
        <f>'Manufacturing Gross Output'!G39</f>
        <v>104417.64864</v>
      </c>
      <c r="L58" s="52">
        <f>'Manufacturing Gross Output'!H39</f>
        <v>419911.01459999994</v>
      </c>
      <c r="M58" s="52">
        <f>'Manufacturing Gross Output'!I39</f>
        <v>548507.98659999995</v>
      </c>
      <c r="N58" s="52">
        <f>'Manufacturing Gross Output'!J39</f>
        <v>192545.53671999997</v>
      </c>
      <c r="O58" s="52">
        <f>'Manufacturing Gross Output'!K39</f>
        <v>103815.93610000002</v>
      </c>
      <c r="P58" s="52">
        <f>'Manufacturing Gross Output'!L39</f>
        <v>188854.48002000002</v>
      </c>
      <c r="Q58" s="52">
        <f>'Manufacturing Gross Output'!M39</f>
        <v>275935.49864000001</v>
      </c>
      <c r="R58" s="52">
        <f>'Manufacturing Gross Output'!N39</f>
        <v>258841.07208000001</v>
      </c>
      <c r="S58" s="52">
        <f>'Manufacturing Gross Output'!O39</f>
        <v>304052.01507999998</v>
      </c>
      <c r="T58" s="52">
        <f>'Manufacturing Gross Output'!P39</f>
        <v>107068.44022</v>
      </c>
      <c r="U58" s="52">
        <f>'Manufacturing Gross Output'!Q39</f>
        <v>691317.28355399973</v>
      </c>
      <c r="V58" s="52">
        <f>'Manufacturing Gross Output'!R39</f>
        <v>79349.175820000004</v>
      </c>
      <c r="W58" s="52">
        <f>'Manufacturing Gross Output'!S39</f>
        <v>129625.16867999999</v>
      </c>
      <c r="X58" s="52">
        <f t="shared" si="72"/>
        <v>4422175.6628940003</v>
      </c>
      <c r="Z58" s="132">
        <f t="shared" si="84"/>
        <v>1.26412386484106</v>
      </c>
      <c r="AA58" s="132">
        <f t="shared" si="85"/>
        <v>1.1801736137172365</v>
      </c>
      <c r="AB58" s="132">
        <f t="shared" si="86"/>
        <v>0.61658229620704164</v>
      </c>
      <c r="AC58" s="132">
        <f t="shared" si="87"/>
        <v>1.26412386484106</v>
      </c>
      <c r="AD58" s="132">
        <f t="shared" si="88"/>
        <v>1.1801736137172365</v>
      </c>
      <c r="AE58" s="132">
        <f t="shared" si="89"/>
        <v>0.61658229620704164</v>
      </c>
      <c r="AF58" s="132">
        <f t="shared" si="90"/>
        <v>1.3387593162181863</v>
      </c>
      <c r="AG58" s="132">
        <f t="shared" si="91"/>
        <v>1.1864742662661165</v>
      </c>
      <c r="AH58" s="132">
        <f t="shared" si="92"/>
        <v>1.3393801777000587</v>
      </c>
      <c r="AI58" s="132">
        <f t="shared" si="93"/>
        <v>1.2944352319181411</v>
      </c>
      <c r="AJ58" s="132">
        <f t="shared" si="94"/>
        <v>1.3866061788927044</v>
      </c>
      <c r="AK58" s="132">
        <f t="shared" si="95"/>
        <v>1.903201470174561</v>
      </c>
      <c r="AL58" s="132">
        <f t="shared" si="96"/>
        <v>1.3693302468629611</v>
      </c>
      <c r="AM58" s="132">
        <f t="shared" si="97"/>
        <v>1.2241081460237508</v>
      </c>
      <c r="AN58" s="132">
        <f t="shared" si="98"/>
        <v>1.3327459554295542</v>
      </c>
      <c r="AO58" s="132">
        <f t="shared" si="99"/>
        <v>1.2235510831372143</v>
      </c>
      <c r="AP58" s="132">
        <f t="shared" si="100"/>
        <v>6.2540040194706323</v>
      </c>
      <c r="AQ58" s="132">
        <f t="shared" si="101"/>
        <v>1.2051304148456512</v>
      </c>
      <c r="AR58" s="132">
        <f t="shared" si="102"/>
        <v>1.5326427172024244</v>
      </c>
      <c r="AS58" s="132">
        <f t="shared" si="103"/>
        <v>1.4901149335082735</v>
      </c>
      <c r="AT58" s="132">
        <f t="shared" si="104"/>
        <v>1.880586849369974</v>
      </c>
      <c r="AX58" s="132">
        <f>'Gross Output over VA'!B39</f>
        <v>3.6301138728900173</v>
      </c>
      <c r="AY58" s="132">
        <f>'Gross Output over VA'!C39</f>
        <v>3.387771625293146</v>
      </c>
      <c r="AZ58" s="132">
        <f>'Gross Output over VA'!D39</f>
        <v>2.7715881355346448</v>
      </c>
      <c r="BA58" s="132">
        <f>'Gross Output over VA'!B39</f>
        <v>3.6301138728900173</v>
      </c>
      <c r="BB58" s="132">
        <f>'Gross Output over VA'!C39</f>
        <v>3.387771625293146</v>
      </c>
      <c r="BC58" s="132">
        <f>'Gross Output over VA'!D39</f>
        <v>2.7715881355346448</v>
      </c>
      <c r="BD58" s="132">
        <f>'Gross Output over VA'!E39</f>
        <v>3.22809315739778</v>
      </c>
      <c r="BE58" s="132">
        <f>'Gross Output over VA'!F39</f>
        <v>3.216154142248056</v>
      </c>
      <c r="BF58" s="132">
        <f>'Gross Output over VA'!G39</f>
        <v>2.7760296348182378</v>
      </c>
      <c r="BG58" s="132">
        <f>'Gross Output over VA'!H39</f>
        <v>5.2161666339958197</v>
      </c>
      <c r="BH58" s="132">
        <f>'Gross Output over VA'!I39</f>
        <v>3.0688238151683676</v>
      </c>
      <c r="BI58" s="132">
        <f>'Gross Output over VA'!J39</f>
        <v>3.1163695335681236</v>
      </c>
      <c r="BJ58" s="132">
        <f>'Gross Output over VA'!K39</f>
        <v>2.3822877653848433</v>
      </c>
      <c r="BK58" s="132">
        <f>'Gross Output over VA'!L39</f>
        <v>3.1468260622543984</v>
      </c>
      <c r="BL58" s="132">
        <f>'Gross Output over VA'!M39</f>
        <v>2.508353220103388</v>
      </c>
      <c r="BM58" s="132">
        <f>'Gross Output over VA'!N39</f>
        <v>2.7753137373760279</v>
      </c>
      <c r="BN58" s="132">
        <f>'Gross Output over VA'!O39</f>
        <v>3.3714841813261573</v>
      </c>
      <c r="BO58" s="132">
        <f>'Gross Output over VA'!P39</f>
        <v>2.6412325645571442</v>
      </c>
      <c r="BP58" s="132">
        <f>'Gross Output over VA'!Q39</f>
        <v>3.9759488270346086</v>
      </c>
      <c r="BQ58" s="132">
        <f>'Gross Output over VA'!R39</f>
        <v>2.5763109933944928</v>
      </c>
      <c r="BR58" s="132">
        <f>'Gross Output over VA'!S39</f>
        <v>2.1378874343012169</v>
      </c>
      <c r="BS58" s="132">
        <f t="shared" si="125"/>
        <v>3.1293442366840134</v>
      </c>
      <c r="BU58">
        <f t="shared" si="82"/>
        <v>16659531.344833402</v>
      </c>
      <c r="BV58" s="132">
        <f t="shared" si="83"/>
        <v>0.94647048073996964</v>
      </c>
      <c r="BW58" s="132">
        <f t="shared" si="126"/>
        <v>1.2284270012227327</v>
      </c>
      <c r="CA58" s="308">
        <f t="shared" si="77"/>
        <v>0.76856284041333078</v>
      </c>
      <c r="CB58" s="308">
        <f t="shared" si="78"/>
        <v>0.99837989935429439</v>
      </c>
      <c r="CC58" s="52">
        <f>BEA_Output_Data!X39</f>
        <v>1356926.8180851557</v>
      </c>
      <c r="CD58" s="52">
        <f>BEA_Output_Data!AW39</f>
        <v>1359128.7434399999</v>
      </c>
      <c r="CE58" s="52">
        <f t="shared" si="79"/>
        <v>1359128.7434399999</v>
      </c>
      <c r="CF58" s="132">
        <f t="shared" si="105"/>
        <v>1.6945352090629828</v>
      </c>
      <c r="CG58" s="19">
        <f t="shared" si="80"/>
        <v>0.99837989935429439</v>
      </c>
      <c r="CH58" s="570">
        <f t="shared" si="81"/>
        <v>0.76856284041333078</v>
      </c>
      <c r="CI58" s="19">
        <f>'NAICS Sector VA over Manufac VA'!B39</f>
        <v>0.12633564993659496</v>
      </c>
      <c r="CJ58" s="19">
        <f>'NAICS Sector VA over Manufac VA'!C39</f>
        <v>1.7310512976461554E-2</v>
      </c>
      <c r="CK58" s="19">
        <f>'NAICS Sector VA over Manufac VA'!D39</f>
        <v>1.2596687931613743E-2</v>
      </c>
      <c r="CL58" s="19">
        <v>0</v>
      </c>
      <c r="CM58" s="19">
        <v>0</v>
      </c>
      <c r="CN58" s="19">
        <v>0</v>
      </c>
      <c r="CO58" s="19">
        <f>'NAICS Sector VA over Manufac VA'!E39</f>
        <v>2.3582478491975877E-2</v>
      </c>
      <c r="CP58" s="19">
        <f>'NAICS Sector VA over Manufac VA'!F39</f>
        <v>3.7518369445220336E-2</v>
      </c>
      <c r="CQ58" s="19">
        <f>'NAICS Sector VA over Manufac VA'!G39</f>
        <v>2.7675100965636013E-2</v>
      </c>
      <c r="CR58" s="19">
        <f>'NAICS Sector VA over Manufac VA'!H39</f>
        <v>5.9230474617325189E-2</v>
      </c>
      <c r="CS58" s="19">
        <f>'NAICS Sector VA over Manufac VA'!I39</f>
        <v>0.13150746389750714</v>
      </c>
      <c r="CT58" s="19">
        <f>'NAICS Sector VA over Manufac VA'!J39</f>
        <v>4.545942192615219E-2</v>
      </c>
      <c r="CU58" s="19">
        <f>'NAICS Sector VA over Manufac VA'!K39</f>
        <v>3.2063372958842734E-2</v>
      </c>
      <c r="CV58" s="19">
        <f>'NAICS Sector VA over Manufac VA'!L39</f>
        <v>4.415643022021732E-2</v>
      </c>
      <c r="CW58" s="19">
        <f>'NAICS Sector VA over Manufac VA'!M39</f>
        <v>8.0939084049955104E-2</v>
      </c>
      <c r="CX58" s="19">
        <f>'NAICS Sector VA over Manufac VA'!N39</f>
        <v>6.8621547443652675E-2</v>
      </c>
      <c r="CY58" s="19">
        <f>'NAICS Sector VA over Manufac VA'!O39</f>
        <v>6.635385546459914E-2</v>
      </c>
      <c r="CZ58" s="19">
        <f>'NAICS Sector VA over Manufac VA'!P39</f>
        <v>2.9825946567356633E-2</v>
      </c>
      <c r="DA58" s="19">
        <f>'NAICS Sector VA over Manufac VA'!Q39</f>
        <v>0.12793106974919308</v>
      </c>
      <c r="DB58" s="19">
        <f>'NAICS Sector VA over Manufac VA'!R39</f>
        <v>2.2661233005819126E-2</v>
      </c>
      <c r="DC58" s="19">
        <f>'NAICS Sector VA over Manufac VA'!S39</f>
        <v>4.4611199706171674E-2</v>
      </c>
      <c r="DF58" s="19">
        <f t="shared" si="106"/>
        <v>1.924762300851689E-2</v>
      </c>
      <c r="DG58" s="19">
        <f t="shared" si="30"/>
        <v>1.4731303080857872E-2</v>
      </c>
      <c r="DH58" s="19">
        <f t="shared" si="31"/>
        <v>-0.1632176402903352</v>
      </c>
      <c r="DI58" s="19">
        <f t="shared" si="32"/>
        <v>1.924762300851689E-2</v>
      </c>
      <c r="DJ58" s="19">
        <f t="shared" si="33"/>
        <v>1.4731303080857872E-2</v>
      </c>
      <c r="DK58" s="19">
        <f t="shared" si="34"/>
        <v>-0.1632176402903352</v>
      </c>
      <c r="DL58" s="19">
        <f t="shared" si="35"/>
        <v>1.5609595184507158E-2</v>
      </c>
      <c r="DM58" s="19">
        <f t="shared" si="36"/>
        <v>-9.0322946703139239E-3</v>
      </c>
      <c r="DN58" s="19">
        <f t="shared" si="37"/>
        <v>-4.1053642195952832E-2</v>
      </c>
      <c r="DO58" s="19">
        <f t="shared" si="38"/>
        <v>8.510738667300724E-2</v>
      </c>
      <c r="DP58" s="19">
        <f t="shared" si="39"/>
        <v>-2.7491635146497658E-2</v>
      </c>
      <c r="DQ58" s="19">
        <f t="shared" si="40"/>
        <v>1.1115656045784409E-2</v>
      </c>
      <c r="DR58" s="19">
        <f t="shared" si="41"/>
        <v>5.8328577518458819E-3</v>
      </c>
      <c r="DS58" s="19">
        <f t="shared" si="42"/>
        <v>-2.9904642322787795E-2</v>
      </c>
      <c r="DT58" s="19">
        <f t="shared" si="43"/>
        <v>1.7554237532310061E-2</v>
      </c>
      <c r="DU58" s="19">
        <f t="shared" si="44"/>
        <v>1.3639350948713663E-2</v>
      </c>
      <c r="DV58" s="19">
        <f t="shared" si="45"/>
        <v>-0.26167973010037965</v>
      </c>
      <c r="DW58" s="19">
        <f t="shared" si="46"/>
        <v>-8.9133347512294889E-2</v>
      </c>
      <c r="DX58" s="19">
        <f t="shared" si="47"/>
        <v>-2.5948523541794846E-2</v>
      </c>
      <c r="DY58" s="19">
        <f t="shared" si="48"/>
        <v>7.585534152041995E-2</v>
      </c>
      <c r="DZ58" s="19">
        <f t="shared" si="49"/>
        <v>1.8397570523306289E-2</v>
      </c>
      <c r="EA58" s="19"/>
      <c r="EB58" s="19"/>
      <c r="EC58" s="19">
        <f t="shared" si="107"/>
        <v>-5.7720072116405334E-2</v>
      </c>
      <c r="ED58" s="19">
        <f t="shared" si="108"/>
        <v>-5.001099588288288E-2</v>
      </c>
      <c r="EE58" s="19">
        <f t="shared" si="109"/>
        <v>-5.663205486930592E-2</v>
      </c>
      <c r="EF58" s="308">
        <v>0</v>
      </c>
      <c r="EG58" s="308">
        <v>0</v>
      </c>
      <c r="EH58" s="308">
        <v>0</v>
      </c>
      <c r="EI58" s="19">
        <f t="shared" si="110"/>
        <v>-1.8641696003635622E-2</v>
      </c>
      <c r="EJ58" s="19">
        <f t="shared" si="111"/>
        <v>-1.1002034193712405E-2</v>
      </c>
      <c r="EK58" s="19">
        <f t="shared" si="112"/>
        <v>-3.047965054032019E-3</v>
      </c>
      <c r="EL58" s="19">
        <f t="shared" si="113"/>
        <v>-7.8191977001228791E-2</v>
      </c>
      <c r="EM58" s="19">
        <f t="shared" si="114"/>
        <v>5.7792014364569863E-2</v>
      </c>
      <c r="EN58" s="19">
        <f t="shared" si="115"/>
        <v>-1.7083722078970919E-2</v>
      </c>
      <c r="EO58" s="19">
        <f t="shared" si="116"/>
        <v>-3.1251354667960522E-2</v>
      </c>
      <c r="EP58" s="19">
        <f t="shared" si="117"/>
        <v>2.5268490436546144E-2</v>
      </c>
      <c r="EQ58" s="19">
        <f t="shared" si="118"/>
        <v>-6.6601097496778852E-2</v>
      </c>
      <c r="ER58" s="19">
        <f t="shared" si="119"/>
        <v>-0.10005451432560385</v>
      </c>
      <c r="ES58" s="19">
        <f t="shared" si="120"/>
        <v>0.12453950997894876</v>
      </c>
      <c r="ET58" s="19">
        <f t="shared" si="121"/>
        <v>-2.0276221011194608E-2</v>
      </c>
      <c r="EU58" s="19">
        <f t="shared" si="122"/>
        <v>6.5920802860870459E-2</v>
      </c>
      <c r="EV58" s="19">
        <f t="shared" si="123"/>
        <v>-5.5538485145728428E-2</v>
      </c>
      <c r="EW58" s="19">
        <f t="shared" si="124"/>
        <v>2.2944532415772968E-2</v>
      </c>
      <c r="GL58" s="3"/>
      <c r="GM58" s="3"/>
      <c r="GN58" s="8"/>
      <c r="GO58" s="3"/>
      <c r="HJ58" s="17"/>
    </row>
    <row r="59" spans="1:218" x14ac:dyDescent="0.2">
      <c r="A59" t="s">
        <v>17</v>
      </c>
      <c r="B59" s="1">
        <f t="shared" si="71"/>
        <v>2003</v>
      </c>
      <c r="C59" s="52">
        <f>'Manufacturing Gross Output'!B40</f>
        <v>635432.96232000005</v>
      </c>
      <c r="D59" s="52">
        <f>'Manufacturing Gross Output'!C40</f>
        <v>76946.292719999998</v>
      </c>
      <c r="E59" s="52">
        <f>'Manufacturing Gross Output'!D40</f>
        <v>44059.286110000008</v>
      </c>
      <c r="F59" s="52">
        <f>'Manufacturing Gross Output'!B40</f>
        <v>635432.96232000005</v>
      </c>
      <c r="G59" s="52">
        <f>'Manufacturing Gross Output'!C40</f>
        <v>76946.292719999998</v>
      </c>
      <c r="H59" s="52">
        <f>'Manufacturing Gross Output'!D40</f>
        <v>44059.286110000008</v>
      </c>
      <c r="I59" s="52">
        <f>'Manufacturing Gross Output'!E40</f>
        <v>103652.39443</v>
      </c>
      <c r="J59" s="52">
        <f>'Manufacturing Gross Output'!F40</f>
        <v>159452.88492000001</v>
      </c>
      <c r="K59" s="52">
        <f>'Manufacturing Gross Output'!G40</f>
        <v>100600.15104000001</v>
      </c>
      <c r="L59" s="52">
        <f>'Manufacturing Gross Output'!H40</f>
        <v>397640.72585999995</v>
      </c>
      <c r="M59" s="52">
        <f>'Manufacturing Gross Output'!I40</f>
        <v>546302.32900000003</v>
      </c>
      <c r="N59" s="52">
        <f>'Manufacturing Gross Output'!J40</f>
        <v>192193.87510999999</v>
      </c>
      <c r="O59" s="52">
        <f>'Manufacturing Gross Output'!K40</f>
        <v>105340.49479999999</v>
      </c>
      <c r="P59" s="52">
        <f>'Manufacturing Gross Output'!L40</f>
        <v>181763.94084000002</v>
      </c>
      <c r="Q59" s="52">
        <f>'Manufacturing Gross Output'!M40</f>
        <v>272828.75884000002</v>
      </c>
      <c r="R59" s="52">
        <f>'Manufacturing Gross Output'!N40</f>
        <v>261222.36564000003</v>
      </c>
      <c r="S59" s="52">
        <f>'Manufacturing Gross Output'!O40</f>
        <v>328258.70043999999</v>
      </c>
      <c r="T59" s="52">
        <f>'Manufacturing Gross Output'!P40</f>
        <v>104976.04558000001</v>
      </c>
      <c r="U59" s="52">
        <f>'Manufacturing Gross Output'!Q40</f>
        <v>708470.99983995559</v>
      </c>
      <c r="V59" s="52">
        <f>'Manufacturing Gross Output'!R40</f>
        <v>77441.815040000001</v>
      </c>
      <c r="W59" s="52">
        <f>'Manufacturing Gross Output'!S40</f>
        <v>133958.77596</v>
      </c>
      <c r="X59" s="52">
        <f t="shared" si="72"/>
        <v>4430542.7984899553</v>
      </c>
      <c r="Z59" s="132">
        <f t="shared" si="84"/>
        <v>1.2887023043126262</v>
      </c>
      <c r="AA59" s="132">
        <f t="shared" si="85"/>
        <v>1.1393284428629056</v>
      </c>
      <c r="AB59" s="132">
        <f t="shared" si="86"/>
        <v>0.57250969520848316</v>
      </c>
      <c r="AC59" s="132">
        <f t="shared" si="87"/>
        <v>1.2887023043126262</v>
      </c>
      <c r="AD59" s="132">
        <f t="shared" si="88"/>
        <v>1.1393284428629056</v>
      </c>
      <c r="AE59" s="132">
        <f t="shared" si="89"/>
        <v>0.57250969520848316</v>
      </c>
      <c r="AF59" s="132">
        <f t="shared" si="90"/>
        <v>1.3411759021535092</v>
      </c>
      <c r="AG59" s="132">
        <f t="shared" si="91"/>
        <v>1.153584192389923</v>
      </c>
      <c r="AH59" s="132">
        <f t="shared" si="92"/>
        <v>1.2904125876379049</v>
      </c>
      <c r="AI59" s="132">
        <f t="shared" si="93"/>
        <v>1.2257839096909631</v>
      </c>
      <c r="AJ59" s="132">
        <f t="shared" si="94"/>
        <v>1.3810303649913622</v>
      </c>
      <c r="AK59" s="132">
        <f t="shared" si="95"/>
        <v>1.8997254981808336</v>
      </c>
      <c r="AL59" s="132">
        <f t="shared" si="96"/>
        <v>1.3894391474754562</v>
      </c>
      <c r="AM59" s="132">
        <f t="shared" si="97"/>
        <v>1.1781490204101071</v>
      </c>
      <c r="AN59" s="132">
        <f t="shared" si="98"/>
        <v>1.3177406555553837</v>
      </c>
      <c r="AO59" s="132">
        <f t="shared" si="99"/>
        <v>1.2348075436795549</v>
      </c>
      <c r="AP59" s="132">
        <f t="shared" si="100"/>
        <v>6.7519079965242579</v>
      </c>
      <c r="AQ59" s="132">
        <f t="shared" si="101"/>
        <v>1.1815790451297694</v>
      </c>
      <c r="AR59" s="132">
        <f t="shared" si="102"/>
        <v>1.5706723151367761</v>
      </c>
      <c r="AS59" s="132">
        <f t="shared" si="103"/>
        <v>1.4542962025322472</v>
      </c>
      <c r="AT59" s="132">
        <f t="shared" si="104"/>
        <v>1.943458319039733</v>
      </c>
      <c r="AX59" s="132">
        <f>'Gross Output over VA'!B40</f>
        <v>3.6267844407070249</v>
      </c>
      <c r="AY59" s="132">
        <f>'Gross Output over VA'!C40</f>
        <v>3.750916684847911</v>
      </c>
      <c r="AZ59" s="132">
        <f>'Gross Output over VA'!D40</f>
        <v>2.8249343355622427</v>
      </c>
      <c r="BA59" s="132">
        <f>'Gross Output over VA'!B40</f>
        <v>3.6267844407070249</v>
      </c>
      <c r="BB59" s="132">
        <f>'Gross Output over VA'!C40</f>
        <v>3.750916684847911</v>
      </c>
      <c r="BC59" s="132">
        <f>'Gross Output over VA'!D40</f>
        <v>2.8249343355622427</v>
      </c>
      <c r="BD59" s="132">
        <f>'Gross Output over VA'!E40</f>
        <v>3.2393977654193451</v>
      </c>
      <c r="BE59" s="132">
        <f>'Gross Output over VA'!F40</f>
        <v>3.2023865127048095</v>
      </c>
      <c r="BF59" s="132">
        <f>'Gross Output over VA'!G40</f>
        <v>2.7054289684955863</v>
      </c>
      <c r="BG59" s="132">
        <f>'Gross Output over VA'!H40</f>
        <v>3.5449499060240073</v>
      </c>
      <c r="BH59" s="132">
        <f>'Gross Output over VA'!I40</f>
        <v>3.0797763798505193</v>
      </c>
      <c r="BI59" s="132">
        <f>'Gross Output over VA'!J40</f>
        <v>3.0659839254873216</v>
      </c>
      <c r="BJ59" s="132">
        <f>'Gross Output over VA'!K40</f>
        <v>2.40087160300856</v>
      </c>
      <c r="BK59" s="132">
        <f>'Gross Output over VA'!L40</f>
        <v>3.2291519213816566</v>
      </c>
      <c r="BL59" s="132">
        <f>'Gross Output over VA'!M40</f>
        <v>2.4506694473424284</v>
      </c>
      <c r="BM59" s="132">
        <f>'Gross Output over VA'!N40</f>
        <v>2.8570892522126989</v>
      </c>
      <c r="BN59" s="132">
        <f>'Gross Output over VA'!O40</f>
        <v>3.0076748737685053</v>
      </c>
      <c r="BO59" s="132">
        <f>'Gross Output over VA'!P40</f>
        <v>2.506156481401526</v>
      </c>
      <c r="BP59" s="132">
        <f>'Gross Output over VA'!Q40</f>
        <v>4.0361535654142937</v>
      </c>
      <c r="BQ59" s="132">
        <f>'Gross Output over VA'!R40</f>
        <v>2.5725494303056715</v>
      </c>
      <c r="BR59" s="132">
        <f>'Gross Output over VA'!S40</f>
        <v>2.1928223678123056</v>
      </c>
      <c r="BS59" s="132">
        <f t="shared" si="125"/>
        <v>3.0712539677554092</v>
      </c>
      <c r="BU59">
        <f t="shared" si="82"/>
        <v>16705857.222260172</v>
      </c>
      <c r="BV59" s="132">
        <f t="shared" si="83"/>
        <v>0.94910237203218262</v>
      </c>
      <c r="BW59" s="132">
        <f t="shared" si="126"/>
        <v>1.2318429411737704</v>
      </c>
      <c r="CA59" s="308">
        <f t="shared" si="77"/>
        <v>0.77039232628760868</v>
      </c>
      <c r="CB59" s="308">
        <f t="shared" si="78"/>
        <v>1.0007564414234495</v>
      </c>
      <c r="CC59" s="52">
        <f>BEA_Output_Data!X40</f>
        <v>1403204.5540183992</v>
      </c>
      <c r="CD59" s="52">
        <f>BEA_Output_Data!AW40</f>
        <v>1402143.9142800001</v>
      </c>
      <c r="CE59" s="52">
        <f t="shared" si="79"/>
        <v>1402143.9142800001</v>
      </c>
      <c r="CF59" s="132">
        <f t="shared" si="105"/>
        <v>1.748165685104385</v>
      </c>
      <c r="CG59" s="19">
        <f t="shared" si="80"/>
        <v>1.0007564414234495</v>
      </c>
      <c r="CH59" s="570">
        <f t="shared" si="81"/>
        <v>0.77039232628760868</v>
      </c>
      <c r="CI59" s="19">
        <f>'NAICS Sector VA over Manufac VA'!B40</f>
        <v>0.12495550796579104</v>
      </c>
      <c r="CJ59" s="19">
        <f>'NAICS Sector VA over Manufac VA'!C40</f>
        <v>1.4630450234870451E-2</v>
      </c>
      <c r="CK59" s="19">
        <f>'NAICS Sector VA over Manufac VA'!D40</f>
        <v>1.1123373172438457E-2</v>
      </c>
      <c r="CL59" s="19">
        <v>0</v>
      </c>
      <c r="CM59" s="19">
        <v>0</v>
      </c>
      <c r="CN59" s="19">
        <v>0</v>
      </c>
      <c r="CO59" s="19">
        <f>'NAICS Sector VA over Manufac VA'!E40</f>
        <v>2.282035884770834E-2</v>
      </c>
      <c r="CP59" s="19">
        <f>'NAICS Sector VA over Manufac VA'!F40</f>
        <v>3.5511256706889531E-2</v>
      </c>
      <c r="CQ59" s="19">
        <f>'NAICS Sector VA over Manufac VA'!G40</f>
        <v>2.6519779297472644E-2</v>
      </c>
      <c r="CR59" s="19">
        <f>'NAICS Sector VA over Manufac VA'!H40</f>
        <v>7.9999664198235843E-2</v>
      </c>
      <c r="CS59" s="19">
        <f>'NAICS Sector VA over Manufac VA'!I40</f>
        <v>0.12650895745682883</v>
      </c>
      <c r="CT59" s="19">
        <f>'NAICS Sector VA over Manufac VA'!J40</f>
        <v>4.4707159587244763E-2</v>
      </c>
      <c r="CU59" s="19">
        <f>'NAICS Sector VA over Manufac VA'!K40</f>
        <v>3.1292036468688923E-2</v>
      </c>
      <c r="CV59" s="19">
        <f>'NAICS Sector VA over Manufac VA'!L40</f>
        <v>4.0144556194792659E-2</v>
      </c>
      <c r="CW59" s="19">
        <f>'NAICS Sector VA over Manufac VA'!M40</f>
        <v>7.9398595383960255E-2</v>
      </c>
      <c r="CX59" s="19">
        <f>'NAICS Sector VA over Manufac VA'!N40</f>
        <v>6.5206960868170932E-2</v>
      </c>
      <c r="CY59" s="19">
        <f>'NAICS Sector VA over Manufac VA'!O40</f>
        <v>7.7838196841615581E-2</v>
      </c>
      <c r="CZ59" s="19">
        <f>'NAICS Sector VA over Manufac VA'!P40</f>
        <v>2.9873728747386877E-2</v>
      </c>
      <c r="DA59" s="19">
        <f>'NAICS Sector VA over Manufac VA'!Q40</f>
        <v>0.12518774158680712</v>
      </c>
      <c r="DB59" s="19">
        <f>'NAICS Sector VA over Manufac VA'!R40</f>
        <v>2.1469365200973638E-2</v>
      </c>
      <c r="DC59" s="19">
        <f>'NAICS Sector VA over Manufac VA'!S40</f>
        <v>4.3568752663573407E-2</v>
      </c>
      <c r="DF59" s="19">
        <f t="shared" si="106"/>
        <v>-9.1759103482600335E-4</v>
      </c>
      <c r="DG59" s="19">
        <f t="shared" si="30"/>
        <v>0.10182789182264591</v>
      </c>
      <c r="DH59" s="19">
        <f t="shared" si="31"/>
        <v>1.9064630245433433E-2</v>
      </c>
      <c r="DI59" s="19">
        <f t="shared" si="32"/>
        <v>-9.1759103482600335E-4</v>
      </c>
      <c r="DJ59" s="19">
        <f t="shared" si="33"/>
        <v>0.10182789182264591</v>
      </c>
      <c r="DK59" s="19">
        <f t="shared" si="34"/>
        <v>1.9064630245433433E-2</v>
      </c>
      <c r="DL59" s="19">
        <f t="shared" si="35"/>
        <v>3.4958284964293363E-3</v>
      </c>
      <c r="DM59" s="19">
        <f t="shared" si="36"/>
        <v>-4.2899629052969854E-3</v>
      </c>
      <c r="DN59" s="19">
        <f t="shared" si="37"/>
        <v>-2.5761234681622044E-2</v>
      </c>
      <c r="DO59" s="19">
        <f t="shared" si="38"/>
        <v>-0.38623874181327361</v>
      </c>
      <c r="DP59" s="19">
        <f t="shared" si="39"/>
        <v>3.5626243109614466E-3</v>
      </c>
      <c r="DQ59" s="19">
        <f t="shared" si="40"/>
        <v>-1.6300175657363709E-2</v>
      </c>
      <c r="DR59" s="19">
        <f t="shared" si="41"/>
        <v>7.7705674022736622E-3</v>
      </c>
      <c r="DS59" s="19">
        <f t="shared" si="42"/>
        <v>2.5825194135304094E-2</v>
      </c>
      <c r="DT59" s="19">
        <f t="shared" si="43"/>
        <v>-2.3265219170241602E-2</v>
      </c>
      <c r="DU59" s="19">
        <f t="shared" si="44"/>
        <v>2.903956327546936E-2</v>
      </c>
      <c r="DV59" s="19">
        <f t="shared" si="45"/>
        <v>-0.11418574423363739</v>
      </c>
      <c r="DW59" s="19">
        <f t="shared" si="46"/>
        <v>-5.2495391494951235E-2</v>
      </c>
      <c r="DX59" s="19">
        <f t="shared" si="47"/>
        <v>1.5028732433504464E-2</v>
      </c>
      <c r="DY59" s="19">
        <f t="shared" si="48"/>
        <v>-1.461124772664503E-3</v>
      </c>
      <c r="DZ59" s="19">
        <f t="shared" si="49"/>
        <v>2.5371305308149624E-2</v>
      </c>
      <c r="EA59" s="19"/>
      <c r="EB59" s="19"/>
      <c r="EC59" s="19">
        <f t="shared" si="107"/>
        <v>-1.0984515806896933E-2</v>
      </c>
      <c r="ED59" s="19">
        <f t="shared" si="108"/>
        <v>-0.16820901411023009</v>
      </c>
      <c r="EE59" s="19">
        <f t="shared" si="109"/>
        <v>-0.12438533116419107</v>
      </c>
      <c r="EF59" s="308">
        <v>0</v>
      </c>
      <c r="EG59" s="308">
        <v>0</v>
      </c>
      <c r="EH59" s="308">
        <v>0</v>
      </c>
      <c r="EI59" s="19">
        <f t="shared" si="110"/>
        <v>-3.2850930057320954E-2</v>
      </c>
      <c r="EJ59" s="19">
        <f t="shared" si="111"/>
        <v>-5.4980928356874209E-2</v>
      </c>
      <c r="EK59" s="19">
        <f t="shared" si="112"/>
        <v>-4.2642283682892947E-2</v>
      </c>
      <c r="EL59" s="19">
        <f t="shared" si="113"/>
        <v>0.30058625376240866</v>
      </c>
      <c r="EM59" s="19">
        <f t="shared" si="114"/>
        <v>-3.8750494087834618E-2</v>
      </c>
      <c r="EN59" s="19">
        <f t="shared" si="115"/>
        <v>-1.6686443714087198E-2</v>
      </c>
      <c r="EO59" s="19">
        <f t="shared" si="116"/>
        <v>-2.4350710093003703E-2</v>
      </c>
      <c r="EP59" s="19">
        <f t="shared" si="117"/>
        <v>-9.5251716776888873E-2</v>
      </c>
      <c r="EQ59" s="19">
        <f t="shared" si="118"/>
        <v>-1.921614525763941E-2</v>
      </c>
      <c r="ER59" s="19">
        <f t="shared" si="119"/>
        <v>-5.1040363073337203E-2</v>
      </c>
      <c r="ES59" s="19">
        <f t="shared" si="120"/>
        <v>0.15963040560452793</v>
      </c>
      <c r="ET59" s="19">
        <f t="shared" si="121"/>
        <v>1.6007520972751267E-3</v>
      </c>
      <c r="EU59" s="19">
        <f t="shared" si="122"/>
        <v>-2.1677058058583481E-2</v>
      </c>
      <c r="EV59" s="19">
        <f t="shared" si="123"/>
        <v>-5.4028622777491833E-2</v>
      </c>
      <c r="EW59" s="19">
        <f t="shared" si="124"/>
        <v>-2.3644730602685612E-2</v>
      </c>
      <c r="GL59" s="3"/>
      <c r="GM59" s="3"/>
      <c r="GN59" s="8"/>
      <c r="GO59" s="3"/>
      <c r="HJ59" s="17"/>
    </row>
    <row r="60" spans="1:218" x14ac:dyDescent="0.2">
      <c r="A60" t="s">
        <v>17</v>
      </c>
      <c r="B60" s="1">
        <f t="shared" si="71"/>
        <v>2004</v>
      </c>
      <c r="C60" s="52">
        <f>'Manufacturing Gross Output'!B41</f>
        <v>634707.26592000003</v>
      </c>
      <c r="D60" s="52">
        <f>'Manufacturing Gross Output'!C41</f>
        <v>75757.305779999995</v>
      </c>
      <c r="E60" s="52">
        <f>'Manufacturing Gross Output'!D41</f>
        <v>38533.45405</v>
      </c>
      <c r="F60" s="52">
        <f>'Manufacturing Gross Output'!B41</f>
        <v>634707.26592000003</v>
      </c>
      <c r="G60" s="52">
        <f>'Manufacturing Gross Output'!C41</f>
        <v>75757.305779999995</v>
      </c>
      <c r="H60" s="52">
        <f>'Manufacturing Gross Output'!D41</f>
        <v>38533.45405</v>
      </c>
      <c r="I60" s="52">
        <f>'Manufacturing Gross Output'!E41</f>
        <v>105939.98454</v>
      </c>
      <c r="J60" s="52">
        <f>'Manufacturing Gross Output'!F41</f>
        <v>159773.06184000001</v>
      </c>
      <c r="K60" s="52">
        <f>'Manufacturing Gross Output'!G41</f>
        <v>101169.74592</v>
      </c>
      <c r="L60" s="52">
        <f>'Manufacturing Gross Output'!H41</f>
        <v>431180.70198000001</v>
      </c>
      <c r="M60" s="52">
        <f>'Manufacturing Gross Output'!I41</f>
        <v>568783.95360000001</v>
      </c>
      <c r="N60" s="52">
        <f>'Manufacturing Gross Output'!J41</f>
        <v>194264.55296999999</v>
      </c>
      <c r="O60" s="52">
        <f>'Manufacturing Gross Output'!K41</f>
        <v>108447.99</v>
      </c>
      <c r="P60" s="52">
        <f>'Manufacturing Gross Output'!L41</f>
        <v>200716.95609000002</v>
      </c>
      <c r="Q60" s="52">
        <f>'Manufacturing Gross Output'!M41</f>
        <v>272389.82496</v>
      </c>
      <c r="R60" s="52">
        <f>'Manufacturing Gross Output'!N41</f>
        <v>271009.86108</v>
      </c>
      <c r="S60" s="52">
        <f>'Manufacturing Gross Output'!O41</f>
        <v>357533.04553999996</v>
      </c>
      <c r="T60" s="52">
        <f>'Manufacturing Gross Output'!P41</f>
        <v>106388.30366000001</v>
      </c>
      <c r="U60" s="52">
        <f>'Manufacturing Gross Output'!Q41</f>
        <v>703382.70870264142</v>
      </c>
      <c r="V60" s="52">
        <f>'Manufacturing Gross Output'!R41</f>
        <v>79547.000620000006</v>
      </c>
      <c r="W60" s="52">
        <f>'Manufacturing Gross Output'!S41</f>
        <v>133246.98954000001</v>
      </c>
      <c r="X60" s="52">
        <f t="shared" si="72"/>
        <v>4542772.7067926424</v>
      </c>
      <c r="Z60" s="132">
        <f t="shared" si="84"/>
        <v>1.2872305414700176</v>
      </c>
      <c r="AA60" s="132">
        <f t="shared" si="85"/>
        <v>1.1217233498681858</v>
      </c>
      <c r="AB60" s="132">
        <f t="shared" si="86"/>
        <v>0.50070661559104379</v>
      </c>
      <c r="AC60" s="132">
        <f t="shared" si="87"/>
        <v>1.2872305414700176</v>
      </c>
      <c r="AD60" s="132">
        <f t="shared" si="88"/>
        <v>1.1217233498681858</v>
      </c>
      <c r="AE60" s="132">
        <f t="shared" si="89"/>
        <v>0.50070661559104379</v>
      </c>
      <c r="AF60" s="132">
        <f t="shared" si="90"/>
        <v>1.3707754183673742</v>
      </c>
      <c r="AG60" s="132">
        <f t="shared" si="91"/>
        <v>1.1559005570882814</v>
      </c>
      <c r="AH60" s="132">
        <f t="shared" si="92"/>
        <v>1.2977188629805119</v>
      </c>
      <c r="AI60" s="132">
        <f t="shared" si="93"/>
        <v>1.3291756409337787</v>
      </c>
      <c r="AJ60" s="132">
        <f t="shared" si="94"/>
        <v>1.4378630098086915</v>
      </c>
      <c r="AK60" s="132">
        <f t="shared" si="95"/>
        <v>1.9201929533841229</v>
      </c>
      <c r="AL60" s="132">
        <f t="shared" si="96"/>
        <v>1.4304269507857563</v>
      </c>
      <c r="AM60" s="132">
        <f t="shared" si="97"/>
        <v>1.3009977892440812</v>
      </c>
      <c r="AN60" s="132">
        <f t="shared" si="98"/>
        <v>1.315620640710776</v>
      </c>
      <c r="AO60" s="132">
        <f t="shared" si="99"/>
        <v>1.2810733876222475</v>
      </c>
      <c r="AP60" s="132">
        <f t="shared" si="100"/>
        <v>7.3540479687740694</v>
      </c>
      <c r="AQ60" s="132">
        <f t="shared" si="101"/>
        <v>1.1974750006729939</v>
      </c>
      <c r="AR60" s="132">
        <f t="shared" si="102"/>
        <v>1.5593916303627477</v>
      </c>
      <c r="AS60" s="132">
        <f t="shared" si="103"/>
        <v>1.4938299272136524</v>
      </c>
      <c r="AT60" s="132">
        <f t="shared" si="104"/>
        <v>1.9331318045623123</v>
      </c>
      <c r="AX60" s="132">
        <f>'Gross Output over VA'!B41</f>
        <v>3.9202309707681771</v>
      </c>
      <c r="AY60" s="132">
        <f>'Gross Output over VA'!C41</f>
        <v>2.7884532490174903</v>
      </c>
      <c r="AZ60" s="132">
        <f>'Gross Output over VA'!D41</f>
        <v>2.4123447915161673</v>
      </c>
      <c r="BA60" s="132">
        <f>'Gross Output over VA'!B41</f>
        <v>3.9202309707681771</v>
      </c>
      <c r="BB60" s="132">
        <f>'Gross Output over VA'!C41</f>
        <v>2.7884532490174903</v>
      </c>
      <c r="BC60" s="132">
        <f>'Gross Output over VA'!D41</f>
        <v>2.4123447915161673</v>
      </c>
      <c r="BD60" s="132">
        <f>'Gross Output over VA'!E41</f>
        <v>3.4320091807302129</v>
      </c>
      <c r="BE60" s="132">
        <f>'Gross Output over VA'!F41</f>
        <v>2.8870198192521133</v>
      </c>
      <c r="BF60" s="132">
        <f>'Gross Output over VA'!G41</f>
        <v>2.6620206472291859</v>
      </c>
      <c r="BG60" s="132">
        <f>'Gross Output over VA'!H41</f>
        <v>2.9945332438615182</v>
      </c>
      <c r="BH60" s="132">
        <f>'Gross Output over VA'!I41</f>
        <v>2.9413290547253248</v>
      </c>
      <c r="BI60" s="132">
        <f>'Gross Output over VA'!J41</f>
        <v>2.9270517454750582</v>
      </c>
      <c r="BJ60" s="132">
        <f>'Gross Output over VA'!K41</f>
        <v>2.373953110507768</v>
      </c>
      <c r="BK60" s="132">
        <f>'Gross Output over VA'!L41</f>
        <v>3.3336477375218436</v>
      </c>
      <c r="BL60" s="132">
        <f>'Gross Output over VA'!M41</f>
        <v>2.2837615637719404</v>
      </c>
      <c r="BM60" s="132">
        <f>'Gross Output over VA'!N41</f>
        <v>2.6309478637397437</v>
      </c>
      <c r="BN60" s="132">
        <f>'Gross Output over VA'!O41</f>
        <v>2.4812948414506351</v>
      </c>
      <c r="BO60" s="132">
        <f>'Gross Output over VA'!P41</f>
        <v>2.6876172061293948</v>
      </c>
      <c r="BP60" s="132">
        <f>'Gross Output over VA'!Q41</f>
        <v>3.9978635665831672</v>
      </c>
      <c r="BQ60" s="132">
        <f>'Gross Output over VA'!R41</f>
        <v>2.449603638078238</v>
      </c>
      <c r="BR60" s="132">
        <f>'Gross Output over VA'!S41</f>
        <v>1.958570480763586</v>
      </c>
      <c r="BS60" s="132">
        <f t="shared" si="125"/>
        <v>2.8706324629725422</v>
      </c>
      <c r="BU60">
        <f t="shared" si="82"/>
        <v>17015475.551522221</v>
      </c>
      <c r="BV60" s="132">
        <f t="shared" si="83"/>
        <v>0.96669257927612406</v>
      </c>
      <c r="BW60" s="132">
        <f t="shared" si="126"/>
        <v>1.254673326246813</v>
      </c>
      <c r="CA60" s="308">
        <f t="shared" si="77"/>
        <v>0.77205010032805121</v>
      </c>
      <c r="CB60" s="308">
        <f t="shared" si="78"/>
        <v>1.0029099260737862</v>
      </c>
      <c r="CC60" s="52">
        <f>BEA_Output_Data!X41</f>
        <v>1521291.1924114998</v>
      </c>
      <c r="CD60" s="52">
        <f>BEA_Output_Data!AW41</f>
        <v>1516877.1919200001</v>
      </c>
      <c r="CE60" s="52">
        <f t="shared" si="79"/>
        <v>1516877.1919200001</v>
      </c>
      <c r="CF60" s="132">
        <f t="shared" si="105"/>
        <v>1.8912128979240448</v>
      </c>
      <c r="CG60" s="19">
        <f t="shared" si="80"/>
        <v>1.0029099260737862</v>
      </c>
      <c r="CH60" s="570">
        <f t="shared" si="81"/>
        <v>0.77205010032805121</v>
      </c>
      <c r="CI60" s="19">
        <f>'NAICS Sector VA over Manufac VA'!B41</f>
        <v>0.10673611552894842</v>
      </c>
      <c r="CJ60" s="19">
        <f>'NAICS Sector VA over Manufac VA'!C41</f>
        <v>1.7910624640358391E-2</v>
      </c>
      <c r="CK60" s="19">
        <f>'NAICS Sector VA over Manufac VA'!D41</f>
        <v>1.0530479280119886E-2</v>
      </c>
      <c r="CL60" s="19">
        <v>0</v>
      </c>
      <c r="CM60" s="19">
        <v>0</v>
      </c>
      <c r="CN60" s="19">
        <v>0</v>
      </c>
      <c r="CO60" s="19">
        <f>'NAICS Sector VA over Manufac VA'!E41</f>
        <v>2.0349842066600198E-2</v>
      </c>
      <c r="CP60" s="19">
        <f>'NAICS Sector VA over Manufac VA'!F41</f>
        <v>3.6484077652951301E-2</v>
      </c>
      <c r="CQ60" s="19">
        <f>'NAICS Sector VA over Manufac VA'!G41</f>
        <v>2.5054677585266489E-2</v>
      </c>
      <c r="CR60" s="19">
        <f>'NAICS Sector VA over Manufac VA'!H41</f>
        <v>9.4924814083165401E-2</v>
      </c>
      <c r="CS60" s="19">
        <f>'NAICS Sector VA over Manufac VA'!I41</f>
        <v>0.12748330131804017</v>
      </c>
      <c r="CT60" s="19">
        <f>'NAICS Sector VA over Manufac VA'!J41</f>
        <v>4.3753494174431667E-2</v>
      </c>
      <c r="CU60" s="19">
        <f>'NAICS Sector VA over Manufac VA'!K41</f>
        <v>3.0116115163006083E-2</v>
      </c>
      <c r="CV60" s="19">
        <f>'NAICS Sector VA over Manufac VA'!L41</f>
        <v>3.9693000936871774E-2</v>
      </c>
      <c r="CW60" s="19">
        <f>'NAICS Sector VA over Manufac VA'!M41</f>
        <v>7.8630257871456222E-2</v>
      </c>
      <c r="CX60" s="19">
        <f>'NAICS Sector VA over Manufac VA'!N41</f>
        <v>6.7908233045297611E-2</v>
      </c>
      <c r="CY60" s="19">
        <f>'NAICS Sector VA over Manufac VA'!O41</f>
        <v>9.4992079363798193E-2</v>
      </c>
      <c r="CZ60" s="19">
        <f>'NAICS Sector VA over Manufac VA'!P41</f>
        <v>2.609612657560988E-2</v>
      </c>
      <c r="DA60" s="19">
        <f>'NAICS Sector VA over Manufac VA'!Q41</f>
        <v>0.11598806346926653</v>
      </c>
      <c r="DB60" s="19">
        <f>'NAICS Sector VA over Manufac VA'!R41</f>
        <v>2.1408072619838459E-2</v>
      </c>
      <c r="DC60" s="19">
        <f>'NAICS Sector VA over Manufac VA'!S41</f>
        <v>4.4850550698759553E-2</v>
      </c>
      <c r="DF60" s="19">
        <f t="shared" si="106"/>
        <v>7.7804146488860831E-2</v>
      </c>
      <c r="DG60" s="19">
        <f t="shared" si="30"/>
        <v>-0.29651320833364853</v>
      </c>
      <c r="DH60" s="19">
        <f t="shared" si="31"/>
        <v>-0.15788590324091464</v>
      </c>
      <c r="DI60" s="19">
        <f t="shared" si="32"/>
        <v>7.7804146488860831E-2</v>
      </c>
      <c r="DJ60" s="19">
        <f t="shared" si="33"/>
        <v>-0.29651320833364853</v>
      </c>
      <c r="DK60" s="19">
        <f t="shared" si="34"/>
        <v>-0.15788590324091464</v>
      </c>
      <c r="DL60" s="19">
        <f t="shared" si="35"/>
        <v>5.7758419003287986E-2</v>
      </c>
      <c r="DM60" s="19">
        <f t="shared" si="36"/>
        <v>-0.10367155141009247</v>
      </c>
      <c r="DN60" s="19">
        <f t="shared" si="37"/>
        <v>-1.6175007045472502E-2</v>
      </c>
      <c r="DO60" s="19">
        <f t="shared" si="38"/>
        <v>-0.16873565470150864</v>
      </c>
      <c r="DP60" s="19">
        <f t="shared" si="39"/>
        <v>-4.5995451772160488E-2</v>
      </c>
      <c r="DQ60" s="19">
        <f t="shared" si="40"/>
        <v>-4.6372851381011299E-2</v>
      </c>
      <c r="DR60" s="19">
        <f t="shared" si="41"/>
        <v>-1.127529461262616E-2</v>
      </c>
      <c r="DS60" s="19">
        <f t="shared" si="42"/>
        <v>3.1847581415398375E-2</v>
      </c>
      <c r="DT60" s="19">
        <f t="shared" si="43"/>
        <v>-7.0537338846649242E-2</v>
      </c>
      <c r="DU60" s="19">
        <f t="shared" si="44"/>
        <v>-8.2459176873753398E-2</v>
      </c>
      <c r="DV60" s="19">
        <f t="shared" si="45"/>
        <v>-0.19238677565650247</v>
      </c>
      <c r="DW60" s="19">
        <f t="shared" si="46"/>
        <v>6.9904706863307117E-2</v>
      </c>
      <c r="DX60" s="19">
        <f t="shared" si="47"/>
        <v>-9.5320406018678076E-3</v>
      </c>
      <c r="DY60" s="19">
        <f t="shared" si="48"/>
        <v>-4.8971172339360096E-2</v>
      </c>
      <c r="DZ60" s="19">
        <f t="shared" si="49"/>
        <v>-0.11297460593486688</v>
      </c>
      <c r="EA60" s="19"/>
      <c r="EB60" s="19"/>
      <c r="EC60" s="19">
        <f t="shared" si="107"/>
        <v>-0.15759815932136065</v>
      </c>
      <c r="ED60" s="19">
        <f t="shared" si="108"/>
        <v>0.20228910276220599</v>
      </c>
      <c r="EE60" s="19">
        <f t="shared" si="109"/>
        <v>-5.4774744877504722E-2</v>
      </c>
      <c r="EF60" s="308">
        <v>0</v>
      </c>
      <c r="EG60" s="308">
        <v>0</v>
      </c>
      <c r="EH60" s="308">
        <v>0</v>
      </c>
      <c r="EI60" s="19">
        <f t="shared" si="110"/>
        <v>-0.11457991844742296</v>
      </c>
      <c r="EJ60" s="19">
        <f t="shared" si="111"/>
        <v>2.7026200172995684E-2</v>
      </c>
      <c r="EK60" s="19">
        <f t="shared" si="112"/>
        <v>-5.683030311685202E-2</v>
      </c>
      <c r="EL60" s="19">
        <f t="shared" si="113"/>
        <v>0.17106271040738041</v>
      </c>
      <c r="EM60" s="19">
        <f t="shared" si="114"/>
        <v>7.6722703704917797E-3</v>
      </c>
      <c r="EN60" s="19">
        <f t="shared" si="115"/>
        <v>-2.1562182072150379E-2</v>
      </c>
      <c r="EO60" s="19">
        <f t="shared" si="116"/>
        <v>-3.8303223292485596E-2</v>
      </c>
      <c r="EP60" s="19">
        <f t="shared" si="117"/>
        <v>-1.131197118860249E-2</v>
      </c>
      <c r="EQ60" s="19">
        <f t="shared" si="118"/>
        <v>-9.7240921646398835E-3</v>
      </c>
      <c r="ER60" s="19">
        <f t="shared" si="119"/>
        <v>4.0591054706487606E-2</v>
      </c>
      <c r="ES60" s="19">
        <f t="shared" si="120"/>
        <v>0.1991612403302864</v>
      </c>
      <c r="ET60" s="19">
        <f t="shared" si="121"/>
        <v>-0.13519256070709826</v>
      </c>
      <c r="EU60" s="19">
        <f t="shared" si="122"/>
        <v>-7.6327258539264559E-2</v>
      </c>
      <c r="EV60" s="19">
        <f t="shared" si="123"/>
        <v>-2.8589685391303332E-3</v>
      </c>
      <c r="EW60" s="19">
        <f t="shared" si="124"/>
        <v>2.8995655721044275E-2</v>
      </c>
      <c r="GL60" s="3"/>
      <c r="GM60" s="3"/>
      <c r="GN60" s="8"/>
      <c r="GO60" s="3"/>
      <c r="HJ60" s="17"/>
    </row>
    <row r="61" spans="1:218" x14ac:dyDescent="0.2">
      <c r="A61" t="s">
        <v>17</v>
      </c>
      <c r="B61" s="1">
        <f t="shared" si="71"/>
        <v>2005</v>
      </c>
      <c r="C61" s="52">
        <f>'Manufacturing Gross Output'!B42</f>
        <v>659724</v>
      </c>
      <c r="D61" s="52">
        <f>'Manufacturing Gross Output'!C42</f>
        <v>76266</v>
      </c>
      <c r="E61" s="52">
        <f>'Manufacturing Gross Output'!D42</f>
        <v>37121</v>
      </c>
      <c r="F61" s="52">
        <f>'Manufacturing Gross Output'!B42</f>
        <v>659724</v>
      </c>
      <c r="G61" s="52">
        <f>'Manufacturing Gross Output'!C42</f>
        <v>76266</v>
      </c>
      <c r="H61" s="52">
        <f>'Manufacturing Gross Output'!D42</f>
        <v>37121</v>
      </c>
      <c r="I61" s="52">
        <f>'Manufacturing Gross Output'!E42</f>
        <v>113191</v>
      </c>
      <c r="J61" s="52">
        <f>'Manufacturing Gross Output'!F42</f>
        <v>159292</v>
      </c>
      <c r="K61" s="52">
        <f>'Manufacturing Gross Output'!G42</f>
        <v>100992</v>
      </c>
      <c r="L61" s="52">
        <f>'Manufacturing Gross Output'!H42</f>
        <v>456078</v>
      </c>
      <c r="M61" s="52">
        <f>'Manufacturing Gross Output'!I42</f>
        <v>574390</v>
      </c>
      <c r="N61" s="52">
        <f>'Manufacturing Gross Output'!J42</f>
        <v>196459</v>
      </c>
      <c r="O61" s="52">
        <f>'Manufacturing Gross Output'!K42</f>
        <v>112265</v>
      </c>
      <c r="P61" s="52">
        <f>'Manufacturing Gross Output'!L42</f>
        <v>201093</v>
      </c>
      <c r="Q61" s="52">
        <f>'Manufacturing Gross Output'!M42</f>
        <v>285022</v>
      </c>
      <c r="R61" s="52">
        <f>'Manufacturing Gross Output'!N42</f>
        <v>291468</v>
      </c>
      <c r="S61" s="52">
        <f>'Manufacturing Gross Output'!O42</f>
        <v>378466</v>
      </c>
      <c r="T61" s="52">
        <f>'Manufacturing Gross Output'!P42</f>
        <v>108302</v>
      </c>
      <c r="U61" s="52">
        <f>'Manufacturing Gross Output'!Q42</f>
        <v>728949.54303487635</v>
      </c>
      <c r="V61" s="52">
        <f>'Manufacturing Gross Output'!R42</f>
        <v>82427</v>
      </c>
      <c r="W61" s="52">
        <f>'Manufacturing Gross Output'!S42</f>
        <v>142929</v>
      </c>
      <c r="X61" s="52">
        <f t="shared" si="72"/>
        <v>4704434.5430348767</v>
      </c>
      <c r="Z61" s="132">
        <f t="shared" si="84"/>
        <v>1.3379662205534024</v>
      </c>
      <c r="AA61" s="132">
        <f t="shared" si="85"/>
        <v>1.1292554839461062</v>
      </c>
      <c r="AB61" s="132">
        <f t="shared" si="86"/>
        <v>0.48235308086416245</v>
      </c>
      <c r="AC61" s="132">
        <f t="shared" si="87"/>
        <v>1.3379662205534024</v>
      </c>
      <c r="AD61" s="132">
        <f t="shared" si="88"/>
        <v>1.1292554839461062</v>
      </c>
      <c r="AE61" s="132">
        <f t="shared" si="89"/>
        <v>0.48235308086416245</v>
      </c>
      <c r="AF61" s="132">
        <f t="shared" si="90"/>
        <v>1.4645975365593671</v>
      </c>
      <c r="AG61" s="132">
        <f t="shared" si="91"/>
        <v>1.152420247939504</v>
      </c>
      <c r="AH61" s="132">
        <f t="shared" si="92"/>
        <v>1.2954388905331735</v>
      </c>
      <c r="AI61" s="132">
        <f t="shared" si="93"/>
        <v>1.4059250916890857</v>
      </c>
      <c r="AJ61" s="132">
        <f t="shared" si="94"/>
        <v>1.4520348701412702</v>
      </c>
      <c r="AK61" s="132">
        <f t="shared" si="95"/>
        <v>1.9418837953785009</v>
      </c>
      <c r="AL61" s="132">
        <f t="shared" si="96"/>
        <v>1.4807732409790437</v>
      </c>
      <c r="AM61" s="132">
        <f t="shared" si="97"/>
        <v>1.3034352130925642</v>
      </c>
      <c r="AN61" s="132">
        <f t="shared" si="98"/>
        <v>1.3766330159789637</v>
      </c>
      <c r="AO61" s="132">
        <f t="shared" si="99"/>
        <v>1.3777797481445107</v>
      </c>
      <c r="AP61" s="132">
        <f t="shared" si="100"/>
        <v>7.7846150258540581</v>
      </c>
      <c r="AQ61" s="132">
        <f t="shared" si="101"/>
        <v>1.2190149956460599</v>
      </c>
      <c r="AR61" s="132">
        <f t="shared" si="102"/>
        <v>1.6160730172937603</v>
      </c>
      <c r="AS61" s="132">
        <f t="shared" si="103"/>
        <v>1.5479140439077905</v>
      </c>
      <c r="AT61" s="132">
        <f t="shared" si="104"/>
        <v>2.0735972846226502</v>
      </c>
      <c r="AX61" s="132">
        <f>'Gross Output over VA'!B42</f>
        <v>3.8348243090068883</v>
      </c>
      <c r="AY61" s="132">
        <f>'Gross Output over VA'!C42</f>
        <v>3.2521427657669184</v>
      </c>
      <c r="AZ61" s="132">
        <f>'Gross Output over VA'!D42</f>
        <v>2.3235478217325989</v>
      </c>
      <c r="BA61" s="132">
        <f>'Gross Output over VA'!B42</f>
        <v>3.8348243090068883</v>
      </c>
      <c r="BB61" s="132">
        <f>'Gross Output over VA'!C42</f>
        <v>3.2521427657669184</v>
      </c>
      <c r="BC61" s="132">
        <f>'Gross Output over VA'!D42</f>
        <v>2.3235478217325989</v>
      </c>
      <c r="BD61" s="132">
        <f>'Gross Output over VA'!E42</f>
        <v>3.4251520561624353</v>
      </c>
      <c r="BE61" s="132">
        <f>'Gross Output over VA'!F42</f>
        <v>2.9565314228442037</v>
      </c>
      <c r="BF61" s="132">
        <f>'Gross Output over VA'!G42</f>
        <v>2.692473806286491</v>
      </c>
      <c r="BG61" s="132">
        <f>'Gross Output over VA'!H42</f>
        <v>3.2742818990458824</v>
      </c>
      <c r="BH61" s="132">
        <f>'Gross Output over VA'!I42</f>
        <v>3.1357958639966808</v>
      </c>
      <c r="BI61" s="132">
        <f>'Gross Output over VA'!J42</f>
        <v>2.9905166377446952</v>
      </c>
      <c r="BJ61" s="132">
        <f>'Gross Output over VA'!K42</f>
        <v>2.4777091149856543</v>
      </c>
      <c r="BK61" s="132">
        <f>'Gross Output over VA'!L42</f>
        <v>3.7408475332986084</v>
      </c>
      <c r="BL61" s="132">
        <f>'Gross Output over VA'!M42</f>
        <v>2.3657989973106677</v>
      </c>
      <c r="BM61" s="132">
        <f>'Gross Output over VA'!N42</f>
        <v>2.6607147747501028</v>
      </c>
      <c r="BN61" s="132">
        <f>'Gross Output over VA'!O42</f>
        <v>2.0629346996620517</v>
      </c>
      <c r="BO61" s="132">
        <f>'Gross Output over VA'!P42</f>
        <v>2.7124323782809054</v>
      </c>
      <c r="BP61" s="132">
        <f>'Gross Output over VA'!Q42</f>
        <v>3.8617183613042618</v>
      </c>
      <c r="BQ61" s="132">
        <f>'Gross Output over VA'!R42</f>
        <v>2.4015791620534932</v>
      </c>
      <c r="BR61" s="132">
        <f>'Gross Output over VA'!S42</f>
        <v>2.0503371108879644</v>
      </c>
      <c r="BS61" s="132">
        <f t="shared" si="125"/>
        <v>2.934754933886996</v>
      </c>
      <c r="BU61">
        <f t="shared" si="82"/>
        <v>17601744.252825134</v>
      </c>
      <c r="BV61" s="132">
        <f t="shared" si="83"/>
        <v>1</v>
      </c>
      <c r="BW61" s="132">
        <f t="shared" si="126"/>
        <v>1.2979031319205263</v>
      </c>
      <c r="CA61" s="308">
        <f t="shared" si="77"/>
        <v>0.76980951957171806</v>
      </c>
      <c r="CB61" s="308">
        <f t="shared" si="78"/>
        <v>0.9999993627829562</v>
      </c>
      <c r="CC61" s="52">
        <f>BEA_Output_Data!X42</f>
        <v>1569323</v>
      </c>
      <c r="CD61" s="52">
        <f>BEA_Output_Data!AW42</f>
        <v>1569324</v>
      </c>
      <c r="CE61" s="52">
        <f t="shared" si="79"/>
        <v>1569324</v>
      </c>
      <c r="CF61" s="132">
        <f t="shared" si="105"/>
        <v>1.9566025553229371</v>
      </c>
      <c r="CG61" s="19">
        <f t="shared" si="80"/>
        <v>0.9999993627829562</v>
      </c>
      <c r="CH61" s="570">
        <f t="shared" si="81"/>
        <v>0.76980951957171806</v>
      </c>
      <c r="CI61" s="19">
        <f>'NAICS Sector VA over Manufac VA'!B42</f>
        <v>0.10962363412526667</v>
      </c>
      <c r="CJ61" s="19">
        <f>'NAICS Sector VA over Manufac VA'!C42</f>
        <v>1.4943376893490446E-2</v>
      </c>
      <c r="CK61" s="19">
        <f>'NAICS Sector VA over Manufac VA'!D42</f>
        <v>1.018017949129689E-2</v>
      </c>
      <c r="CL61" s="19">
        <v>0</v>
      </c>
      <c r="CM61" s="19">
        <v>0</v>
      </c>
      <c r="CN61" s="19">
        <v>0</v>
      </c>
      <c r="CO61" s="19">
        <f>'NAICS Sector VA over Manufac VA'!E42</f>
        <v>2.1058111645523805E-2</v>
      </c>
      <c r="CP61" s="19">
        <f>'NAICS Sector VA over Manufac VA'!F42</f>
        <v>3.4331979884332363E-2</v>
      </c>
      <c r="CQ61" s="19">
        <f>'NAICS Sector VA over Manufac VA'!G42</f>
        <v>2.3901374094833189E-2</v>
      </c>
      <c r="CR61" s="19">
        <f>'NAICS Sector VA over Manufac VA'!H42</f>
        <v>8.8758599244005698E-2</v>
      </c>
      <c r="CS61" s="19">
        <f>'NAICS Sector VA over Manufac VA'!I42</f>
        <v>0.11672032034175224</v>
      </c>
      <c r="CT61" s="19">
        <f>'NAICS Sector VA over Manufac VA'!J42</f>
        <v>4.1861336473538922E-2</v>
      </c>
      <c r="CU61" s="19">
        <f>'NAICS Sector VA over Manufac VA'!K42</f>
        <v>2.8872304253296323E-2</v>
      </c>
      <c r="CV61" s="19">
        <f>'NAICS Sector VA over Manufac VA'!L42</f>
        <v>3.4254239404992212E-2</v>
      </c>
      <c r="CW61" s="19">
        <f>'NAICS Sector VA over Manufac VA'!M42</f>
        <v>7.6769360565440911E-2</v>
      </c>
      <c r="CX61" s="19">
        <f>'NAICS Sector VA over Manufac VA'!N42</f>
        <v>6.9803941059972313E-2</v>
      </c>
      <c r="CY61" s="19">
        <f>'NAICS Sector VA over Manufac VA'!O42</f>
        <v>0.1169038388503585</v>
      </c>
      <c r="CZ61" s="19">
        <f>'NAICS Sector VA over Manufac VA'!P42</f>
        <v>2.5442802123716964E-2</v>
      </c>
      <c r="DA61" s="19">
        <f>'NAICS Sector VA over Manufac VA'!Q42</f>
        <v>0.1202830008334799</v>
      </c>
      <c r="DB61" s="19">
        <f>'NAICS Sector VA over Manufac VA'!R42</f>
        <v>2.1870563376332738E-2</v>
      </c>
      <c r="DC61" s="19">
        <f>'NAICS Sector VA over Manufac VA'!S42</f>
        <v>4.4420400121326128E-2</v>
      </c>
      <c r="DF61" s="19">
        <f t="shared" si="106"/>
        <v>-2.2026951925628202E-2</v>
      </c>
      <c r="DG61" s="19">
        <f t="shared" si="30"/>
        <v>0.15382704056569693</v>
      </c>
      <c r="DH61" s="19">
        <f t="shared" si="31"/>
        <v>-3.7503965941786795E-2</v>
      </c>
      <c r="DI61" s="19">
        <f t="shared" si="32"/>
        <v>-2.2026951925628202E-2</v>
      </c>
      <c r="DJ61" s="19">
        <f t="shared" si="33"/>
        <v>0.15382704056569693</v>
      </c>
      <c r="DK61" s="19">
        <f t="shared" si="34"/>
        <v>-3.7503965941786795E-2</v>
      </c>
      <c r="DL61" s="19">
        <f t="shared" si="35"/>
        <v>-1.9999899715264996E-3</v>
      </c>
      <c r="DM61" s="19">
        <f t="shared" si="36"/>
        <v>2.379199895913368E-2</v>
      </c>
      <c r="DN61" s="19">
        <f t="shared" si="37"/>
        <v>1.1374925375099511E-2</v>
      </c>
      <c r="DO61" s="19">
        <f t="shared" si="38"/>
        <v>8.9310203276746478E-2</v>
      </c>
      <c r="DP61" s="19">
        <f t="shared" si="39"/>
        <v>6.4021467347724265E-2</v>
      </c>
      <c r="DQ61" s="19">
        <f t="shared" si="40"/>
        <v>2.1450474793545206E-2</v>
      </c>
      <c r="DR61" s="19">
        <f t="shared" si="41"/>
        <v>4.277784457311759E-2</v>
      </c>
      <c r="DS61" s="19">
        <f t="shared" si="42"/>
        <v>0.11524507780047905</v>
      </c>
      <c r="DT61" s="19">
        <f t="shared" si="43"/>
        <v>3.5291915103725931E-2</v>
      </c>
      <c r="DU61" s="19">
        <f t="shared" si="44"/>
        <v>1.1250613285623877E-2</v>
      </c>
      <c r="DV61" s="19">
        <f t="shared" si="45"/>
        <v>-0.18465095691951883</v>
      </c>
      <c r="DW61" s="19">
        <f t="shared" si="46"/>
        <v>9.190784803948724E-3</v>
      </c>
      <c r="DX61" s="19">
        <f t="shared" si="47"/>
        <v>-3.4647854339274579E-2</v>
      </c>
      <c r="DY61" s="19">
        <f t="shared" si="48"/>
        <v>-1.9799725926380886E-2</v>
      </c>
      <c r="DZ61" s="19">
        <f t="shared" si="49"/>
        <v>4.5789363375776229E-2</v>
      </c>
      <c r="EA61" s="19"/>
      <c r="EB61" s="19"/>
      <c r="EC61" s="19">
        <f t="shared" si="107"/>
        <v>2.6693412749146623E-2</v>
      </c>
      <c r="ED61" s="19">
        <f t="shared" si="108"/>
        <v>-0.181125907571932</v>
      </c>
      <c r="EE61" s="19">
        <f t="shared" si="109"/>
        <v>-3.3831198065994557E-2</v>
      </c>
      <c r="EF61" s="308">
        <v>0</v>
      </c>
      <c r="EG61" s="308">
        <v>0</v>
      </c>
      <c r="EH61" s="308">
        <v>0</v>
      </c>
      <c r="EI61" s="19">
        <f t="shared" si="110"/>
        <v>3.4212686227470902E-2</v>
      </c>
      <c r="EJ61" s="19">
        <f t="shared" si="111"/>
        <v>-6.0798658786951246E-2</v>
      </c>
      <c r="EK61" s="19">
        <f t="shared" si="112"/>
        <v>-4.7124589257323109E-2</v>
      </c>
      <c r="EL61" s="19">
        <f t="shared" si="113"/>
        <v>-6.7164830998483124E-2</v>
      </c>
      <c r="EM61" s="19">
        <f t="shared" si="114"/>
        <v>-8.8204737223998769E-2</v>
      </c>
      <c r="EN61" s="19">
        <f t="shared" si="115"/>
        <v>-4.4208832727777349E-2</v>
      </c>
      <c r="EO61" s="19">
        <f t="shared" si="116"/>
        <v>-4.2177610670858845E-2</v>
      </c>
      <c r="EP61" s="19">
        <f t="shared" si="117"/>
        <v>-0.14736453803504354</v>
      </c>
      <c r="EQ61" s="19">
        <f t="shared" si="118"/>
        <v>-2.3950975972944981E-2</v>
      </c>
      <c r="ER61" s="19">
        <f t="shared" si="119"/>
        <v>2.7533190629427589E-2</v>
      </c>
      <c r="ES61" s="19">
        <f t="shared" si="120"/>
        <v>0.20755819368625003</v>
      </c>
      <c r="ET61" s="19">
        <f t="shared" si="121"/>
        <v>-2.5354017471696841E-2</v>
      </c>
      <c r="EU61" s="19">
        <f t="shared" si="122"/>
        <v>3.6360021856403975E-2</v>
      </c>
      <c r="EV61" s="19">
        <f t="shared" si="123"/>
        <v>2.1373518469226187E-2</v>
      </c>
      <c r="EW61" s="19">
        <f t="shared" si="124"/>
        <v>-9.6370409987889122E-3</v>
      </c>
      <c r="GL61" s="3"/>
      <c r="GM61" s="3"/>
      <c r="GN61" s="8"/>
      <c r="GO61" s="3"/>
      <c r="HJ61" s="17"/>
    </row>
    <row r="62" spans="1:218" x14ac:dyDescent="0.2">
      <c r="A62" t="s">
        <v>17</v>
      </c>
      <c r="B62" s="1">
        <f t="shared" si="71"/>
        <v>2006</v>
      </c>
      <c r="C62" s="52">
        <f>'Manufacturing Gross Output'!B43</f>
        <v>660957.68388000003</v>
      </c>
      <c r="D62" s="52">
        <f>'Manufacturing Gross Output'!C43</f>
        <v>68756.086980000007</v>
      </c>
      <c r="E62" s="52">
        <f>'Manufacturing Gross Output'!D43</f>
        <v>34686.233610000003</v>
      </c>
      <c r="F62" s="52">
        <f>'Manufacturing Gross Output'!B43</f>
        <v>660957.68388000003</v>
      </c>
      <c r="G62" s="52">
        <f>'Manufacturing Gross Output'!C43</f>
        <v>68756.086980000007</v>
      </c>
      <c r="H62" s="52">
        <f>'Manufacturing Gross Output'!D43</f>
        <v>34686.233610000003</v>
      </c>
      <c r="I62" s="52">
        <f>'Manufacturing Gross Output'!E43</f>
        <v>114843.5886</v>
      </c>
      <c r="J62" s="52">
        <f>'Manufacturing Gross Output'!F43</f>
        <v>157460.14199999999</v>
      </c>
      <c r="K62" s="52">
        <f>'Manufacturing Gross Output'!G43</f>
        <v>99702.332160000005</v>
      </c>
      <c r="L62" s="52">
        <f>'Manufacturing Gross Output'!H43</f>
        <v>450358.78188000002</v>
      </c>
      <c r="M62" s="52">
        <f>'Manufacturing Gross Output'!I43</f>
        <v>581483.71649999998</v>
      </c>
      <c r="N62" s="52">
        <f>'Manufacturing Gross Output'!J43</f>
        <v>195284.17517999999</v>
      </c>
      <c r="O62" s="52">
        <f>'Manufacturing Gross Output'!K43</f>
        <v>114664.10305000001</v>
      </c>
      <c r="P62" s="52">
        <f>'Manufacturing Gross Output'!L43</f>
        <v>198102.74709000002</v>
      </c>
      <c r="Q62" s="52">
        <f>'Manufacturing Gross Output'!M43</f>
        <v>299461.21451999998</v>
      </c>
      <c r="R62" s="52">
        <f>'Manufacturing Gross Output'!N43</f>
        <v>304764.77016000001</v>
      </c>
      <c r="S62" s="52">
        <f>'Manufacturing Gross Output'!O43</f>
        <v>410862.68960000004</v>
      </c>
      <c r="T62" s="52">
        <f>'Manufacturing Gross Output'!P43</f>
        <v>108447.12468000001</v>
      </c>
      <c r="U62" s="52">
        <f>'Manufacturing Gross Output'!Q43</f>
        <v>731047.86853890342</v>
      </c>
      <c r="V62" s="52">
        <f>'Manufacturing Gross Output'!R43</f>
        <v>80951.556700000001</v>
      </c>
      <c r="W62" s="52">
        <f>'Manufacturing Gross Output'!S43</f>
        <v>146609.42175000001</v>
      </c>
      <c r="X62" s="52">
        <f t="shared" si="72"/>
        <v>4758444.2368789027</v>
      </c>
      <c r="Z62" s="132">
        <f t="shared" si="84"/>
        <v>1.3404682173858373</v>
      </c>
      <c r="AA62" s="132">
        <f t="shared" si="85"/>
        <v>1.0180576964419332</v>
      </c>
      <c r="AB62" s="132">
        <f t="shared" si="86"/>
        <v>0.45071554229028205</v>
      </c>
      <c r="AC62" s="132">
        <f t="shared" si="87"/>
        <v>1.3404682173858373</v>
      </c>
      <c r="AD62" s="132">
        <f t="shared" si="88"/>
        <v>1.0180576964419332</v>
      </c>
      <c r="AE62" s="132">
        <f t="shared" si="89"/>
        <v>0.45071554229028205</v>
      </c>
      <c r="AF62" s="132">
        <f t="shared" si="90"/>
        <v>1.4859806605931341</v>
      </c>
      <c r="AG62" s="132">
        <f t="shared" si="91"/>
        <v>1.1391674150881996</v>
      </c>
      <c r="AH62" s="132">
        <f t="shared" si="92"/>
        <v>1.2788961359010649</v>
      </c>
      <c r="AI62" s="132">
        <f t="shared" si="93"/>
        <v>1.3882947910393046</v>
      </c>
      <c r="AJ62" s="132">
        <f t="shared" si="94"/>
        <v>1.4699675007875148</v>
      </c>
      <c r="AK62" s="132">
        <f t="shared" si="95"/>
        <v>1.9302713302821375</v>
      </c>
      <c r="AL62" s="132">
        <f t="shared" si="96"/>
        <v>1.512417365138766</v>
      </c>
      <c r="AM62" s="132">
        <f t="shared" si="97"/>
        <v>1.2840531314738779</v>
      </c>
      <c r="AN62" s="132">
        <f t="shared" si="98"/>
        <v>1.4463732445684578</v>
      </c>
      <c r="AO62" s="132">
        <f t="shared" si="99"/>
        <v>1.4406340602548633</v>
      </c>
      <c r="AP62" s="132">
        <f t="shared" si="100"/>
        <v>8.4509780720671657</v>
      </c>
      <c r="AQ62" s="132">
        <f t="shared" si="101"/>
        <v>1.2206484757402256</v>
      </c>
      <c r="AR62" s="132">
        <f t="shared" si="102"/>
        <v>1.6207249815633851</v>
      </c>
      <c r="AS62" s="132">
        <f t="shared" si="103"/>
        <v>1.520206382521841</v>
      </c>
      <c r="AT62" s="132">
        <f t="shared" si="104"/>
        <v>2.1269924147016837</v>
      </c>
      <c r="AX62" s="132">
        <f>'Gross Output over VA'!B43</f>
        <v>3.4381810644455961</v>
      </c>
      <c r="AY62" s="132">
        <f>'Gross Output over VA'!C43</f>
        <v>3.407566471358829</v>
      </c>
      <c r="AZ62" s="132">
        <f>'Gross Output over VA'!D43</f>
        <v>2.2352764000217831</v>
      </c>
      <c r="BA62" s="132">
        <f>'Gross Output over VA'!B43</f>
        <v>3.4381810644455961</v>
      </c>
      <c r="BB62" s="132">
        <f>'Gross Output over VA'!C43</f>
        <v>3.407566471358829</v>
      </c>
      <c r="BC62" s="132">
        <f>'Gross Output over VA'!D43</f>
        <v>2.2352764000217831</v>
      </c>
      <c r="BD62" s="132">
        <f>'Gross Output over VA'!E43</f>
        <v>3.5049867131109815</v>
      </c>
      <c r="BE62" s="132">
        <f>'Gross Output over VA'!F43</f>
        <v>2.8618879067377225</v>
      </c>
      <c r="BF62" s="132">
        <f>'Gross Output over VA'!G43</f>
        <v>2.7324406251916784</v>
      </c>
      <c r="BG62" s="132">
        <f>'Gross Output over VA'!H43</f>
        <v>3.7228947505749734</v>
      </c>
      <c r="BH62" s="132">
        <f>'Gross Output over VA'!I43</f>
        <v>2.8930573894932419</v>
      </c>
      <c r="BI62" s="132">
        <f>'Gross Output over VA'!J43</f>
        <v>3.2955293100496461</v>
      </c>
      <c r="BJ62" s="132">
        <f>'Gross Output over VA'!K43</f>
        <v>2.8679258372312986</v>
      </c>
      <c r="BK62" s="132">
        <f>'Gross Output over VA'!L43</f>
        <v>4.2552551042428277</v>
      </c>
      <c r="BL62" s="132">
        <f>'Gross Output over VA'!M43</f>
        <v>2.3824657815169279</v>
      </c>
      <c r="BM62" s="132">
        <f>'Gross Output over VA'!N43</f>
        <v>2.6281153069405554</v>
      </c>
      <c r="BN62" s="132">
        <f>'Gross Output over VA'!O43</f>
        <v>1.8327143137336623</v>
      </c>
      <c r="BO62" s="132">
        <f>'Gross Output over VA'!P43</f>
        <v>2.4189907799786265</v>
      </c>
      <c r="BP62" s="132">
        <f>'Gross Output over VA'!Q43</f>
        <v>3.6592929739490163</v>
      </c>
      <c r="BQ62" s="132">
        <f>'Gross Output over VA'!R43</f>
        <v>2.2450155579747912</v>
      </c>
      <c r="BR62" s="132">
        <f>'Gross Output over VA'!S43</f>
        <v>1.9698345851183696</v>
      </c>
      <c r="BS62" s="132">
        <f t="shared" si="125"/>
        <v>2.9253549908331777</v>
      </c>
      <c r="BU62">
        <f t="shared" si="82"/>
        <v>17691450.910633545</v>
      </c>
      <c r="BV62" s="132">
        <f t="shared" si="83"/>
        <v>1.0050964641071871</v>
      </c>
      <c r="BW62" s="132">
        <f t="shared" si="126"/>
        <v>1.3045178486469649</v>
      </c>
      <c r="CA62" s="308">
        <f t="shared" si="77"/>
        <v>0.77278128974314142</v>
      </c>
      <c r="CB62" s="308">
        <f t="shared" si="78"/>
        <v>1.0038597570781762</v>
      </c>
      <c r="CC62" s="52">
        <f>BEA_Output_Data!X43</f>
        <v>1640901.3139166031</v>
      </c>
      <c r="CD62" s="52">
        <f>BEA_Output_Data!AW43</f>
        <v>1634592.1851600001</v>
      </c>
      <c r="CE62" s="52">
        <f t="shared" si="79"/>
        <v>1634592.1851600001</v>
      </c>
      <c r="CF62" s="132">
        <f t="shared" si="105"/>
        <v>2.0379776555988185</v>
      </c>
      <c r="CG62" s="19">
        <f t="shared" si="80"/>
        <v>1.0038597570781762</v>
      </c>
      <c r="CH62" s="570">
        <f t="shared" si="81"/>
        <v>0.77278128974314142</v>
      </c>
      <c r="CI62" s="19">
        <f>'NAICS Sector VA over Manufac VA'!B43</f>
        <v>0.11760762867661866</v>
      </c>
      <c r="CJ62" s="19">
        <f>'NAICS Sector VA over Manufac VA'!C43</f>
        <v>1.2344042197916755E-2</v>
      </c>
      <c r="CK62" s="19">
        <f>'NAICS Sector VA over Manufac VA'!D43</f>
        <v>9.4932844417588303E-3</v>
      </c>
      <c r="CL62" s="19">
        <v>0</v>
      </c>
      <c r="CM62" s="19">
        <v>0</v>
      </c>
      <c r="CN62" s="19">
        <v>0</v>
      </c>
      <c r="CO62" s="19">
        <f>'NAICS Sector VA over Manufac VA'!E43</f>
        <v>2.0045226159448915E-2</v>
      </c>
      <c r="CP62" s="19">
        <f>'NAICS Sector VA over Manufac VA'!F43</f>
        <v>3.3659572901123633E-2</v>
      </c>
      <c r="CQ62" s="19">
        <f>'NAICS Sector VA over Manufac VA'!G43</f>
        <v>2.2322619942312018E-2</v>
      </c>
      <c r="CR62" s="19">
        <f>'NAICS Sector VA over Manufac VA'!H43</f>
        <v>7.4006260318783421E-2</v>
      </c>
      <c r="CS62" s="19">
        <f>'NAICS Sector VA over Manufac VA'!I43</f>
        <v>0.12296204870227376</v>
      </c>
      <c r="CT62" s="19">
        <f>'NAICS Sector VA over Manufac VA'!J43</f>
        <v>3.6252040366998126E-2</v>
      </c>
      <c r="CU62" s="19">
        <f>'NAICS Sector VA over Manufac VA'!K43</f>
        <v>2.4459644652030717E-2</v>
      </c>
      <c r="CV62" s="19">
        <f>'NAICS Sector VA over Manufac VA'!L43</f>
        <v>2.8481016037307821E-2</v>
      </c>
      <c r="CW62" s="19">
        <f>'NAICS Sector VA over Manufac VA'!M43</f>
        <v>7.6896131463944695E-2</v>
      </c>
      <c r="CX62" s="19">
        <f>'NAICS Sector VA over Manufac VA'!N43</f>
        <v>7.0943225229385926E-2</v>
      </c>
      <c r="CY62" s="19">
        <f>'NAICS Sector VA over Manufac VA'!O43</f>
        <v>0.13714895876493877</v>
      </c>
      <c r="CZ62" s="19">
        <f>'NAICS Sector VA over Manufac VA'!P43</f>
        <v>2.7426753955520546E-2</v>
      </c>
      <c r="DA62" s="19">
        <f>'NAICS Sector VA over Manufac VA'!Q43</f>
        <v>0.12221913766035042</v>
      </c>
      <c r="DB62" s="19">
        <f>'NAICS Sector VA over Manufac VA'!R43</f>
        <v>2.2059538952506657E-2</v>
      </c>
      <c r="DC62" s="19">
        <f>'NAICS Sector VA over Manufac VA'!S43</f>
        <v>4.5532626654956616E-2</v>
      </c>
      <c r="DF62" s="19">
        <f t="shared" si="106"/>
        <v>-0.10918105004861275</v>
      </c>
      <c r="DG62" s="19">
        <f t="shared" si="30"/>
        <v>4.6684300132695686E-2</v>
      </c>
      <c r="DH62" s="19">
        <f t="shared" si="31"/>
        <v>-3.8730361764080255E-2</v>
      </c>
      <c r="DI62" s="19">
        <f t="shared" si="32"/>
        <v>-0.10918105004861275</v>
      </c>
      <c r="DJ62" s="19">
        <f t="shared" si="33"/>
        <v>4.6684300132695686E-2</v>
      </c>
      <c r="DK62" s="19">
        <f t="shared" si="34"/>
        <v>-3.8730361764080255E-2</v>
      </c>
      <c r="DL62" s="19">
        <f t="shared" si="35"/>
        <v>2.304086295229419E-2</v>
      </c>
      <c r="DM62" s="19">
        <f t="shared" si="36"/>
        <v>-3.2535250307614692E-2</v>
      </c>
      <c r="DN62" s="19">
        <f t="shared" si="37"/>
        <v>1.4734810114514258E-2</v>
      </c>
      <c r="DO62" s="19">
        <f t="shared" si="38"/>
        <v>0.12840294685553449</v>
      </c>
      <c r="DP62" s="19">
        <f t="shared" si="39"/>
        <v>-8.0569142819656145E-2</v>
      </c>
      <c r="DQ62" s="19">
        <f t="shared" si="40"/>
        <v>9.7120634412691267E-2</v>
      </c>
      <c r="DR62" s="19">
        <f t="shared" si="41"/>
        <v>0.14625467439195161</v>
      </c>
      <c r="DS62" s="19">
        <f t="shared" si="42"/>
        <v>0.12884251528678442</v>
      </c>
      <c r="DT62" s="19">
        <f t="shared" si="43"/>
        <v>7.0201867131104E-3</v>
      </c>
      <c r="DU62" s="19">
        <f t="shared" si="44"/>
        <v>-1.2327823039970815E-2</v>
      </c>
      <c r="DV62" s="19">
        <f t="shared" si="45"/>
        <v>-0.11833148099136005</v>
      </c>
      <c r="DW62" s="19">
        <f t="shared" si="46"/>
        <v>-0.11449536877036449</v>
      </c>
      <c r="DX62" s="19">
        <f t="shared" si="47"/>
        <v>-5.384230350410573E-2</v>
      </c>
      <c r="DY62" s="19">
        <f t="shared" si="48"/>
        <v>-6.74140539403775E-2</v>
      </c>
      <c r="DZ62" s="19">
        <f t="shared" si="49"/>
        <v>-4.0054651686935734E-2</v>
      </c>
      <c r="EA62" s="19"/>
      <c r="EB62" s="19"/>
      <c r="EC62" s="19">
        <f t="shared" si="107"/>
        <v>7.0300911963652277E-2</v>
      </c>
      <c r="ED62" s="19">
        <f t="shared" si="108"/>
        <v>-0.19109465096658293</v>
      </c>
      <c r="EE62" s="19">
        <f t="shared" si="109"/>
        <v>-6.9857994958208533E-2</v>
      </c>
      <c r="EF62" s="308">
        <v>0</v>
      </c>
      <c r="EG62" s="308">
        <v>0</v>
      </c>
      <c r="EH62" s="308">
        <v>0</v>
      </c>
      <c r="EI62" s="19">
        <f t="shared" si="110"/>
        <v>-4.9294808613483891E-2</v>
      </c>
      <c r="EJ62" s="19">
        <f t="shared" si="111"/>
        <v>-1.9779777875493201E-2</v>
      </c>
      <c r="EK62" s="19">
        <f t="shared" si="112"/>
        <v>-6.8335439239975537E-2</v>
      </c>
      <c r="EL62" s="19">
        <f t="shared" si="113"/>
        <v>-0.18177062802355426</v>
      </c>
      <c r="EM62" s="19">
        <f t="shared" si="114"/>
        <v>5.2095111883401872E-2</v>
      </c>
      <c r="EN62" s="19">
        <f t="shared" si="115"/>
        <v>-0.14386697802796961</v>
      </c>
      <c r="EO62" s="19">
        <f t="shared" si="116"/>
        <v>-0.16585820285448663</v>
      </c>
      <c r="EP62" s="19">
        <f t="shared" si="117"/>
        <v>-0.18457257392159723</v>
      </c>
      <c r="EQ62" s="19">
        <f t="shared" si="118"/>
        <v>1.6499596049746616E-3</v>
      </c>
      <c r="ER62" s="19">
        <f t="shared" si="119"/>
        <v>1.6189442146797364E-2</v>
      </c>
      <c r="ES62" s="19">
        <f t="shared" si="120"/>
        <v>0.15971591871824009</v>
      </c>
      <c r="ET62" s="19">
        <f t="shared" si="121"/>
        <v>7.5086079959951757E-2</v>
      </c>
      <c r="EU62" s="19">
        <f t="shared" si="122"/>
        <v>1.5968337266298434E-2</v>
      </c>
      <c r="EV62" s="19">
        <f t="shared" si="123"/>
        <v>8.6035193103267335E-3</v>
      </c>
      <c r="EW62" s="19">
        <f t="shared" si="124"/>
        <v>2.4730312215451869E-2</v>
      </c>
      <c r="GL62" s="3"/>
      <c r="GM62" s="3"/>
      <c r="GN62" s="8"/>
      <c r="GO62" s="3"/>
      <c r="HJ62" s="17"/>
    </row>
    <row r="63" spans="1:218" x14ac:dyDescent="0.2">
      <c r="A63" t="s">
        <v>17</v>
      </c>
      <c r="B63" s="1">
        <f t="shared" si="71"/>
        <v>2007</v>
      </c>
      <c r="C63" s="52">
        <f>'Manufacturing Gross Output'!B44</f>
        <v>665107.34784000006</v>
      </c>
      <c r="D63" s="52">
        <f>'Manufacturing Gross Output'!C44</f>
        <v>60328.693979999989</v>
      </c>
      <c r="E63" s="52">
        <f>'Manufacturing Gross Output'!D44</f>
        <v>26259.395400000001</v>
      </c>
      <c r="F63" s="52">
        <f>'Manufacturing Gross Output'!B44</f>
        <v>665107.34784000006</v>
      </c>
      <c r="G63" s="52">
        <f>'Manufacturing Gross Output'!C44</f>
        <v>60328.693979999989</v>
      </c>
      <c r="H63" s="52">
        <f>'Manufacturing Gross Output'!D44</f>
        <v>26259.395400000001</v>
      </c>
      <c r="I63" s="52">
        <f>'Manufacturing Gross Output'!E44</f>
        <v>107054.91589</v>
      </c>
      <c r="J63" s="52">
        <f>'Manufacturing Gross Output'!F44</f>
        <v>159155.00888000001</v>
      </c>
      <c r="K63" s="52">
        <f>'Manufacturing Gross Output'!G44</f>
        <v>102069.58464</v>
      </c>
      <c r="L63" s="52">
        <f>'Manufacturing Gross Output'!H44</f>
        <v>462495.01746</v>
      </c>
      <c r="M63" s="52">
        <f>'Manufacturing Gross Output'!I44</f>
        <v>619571.51740000001</v>
      </c>
      <c r="N63" s="52">
        <f>'Manufacturing Gross Output'!J44</f>
        <v>192097.6102</v>
      </c>
      <c r="O63" s="52">
        <f>'Manufacturing Gross Output'!K44</f>
        <v>113673.92574999999</v>
      </c>
      <c r="P63" s="52">
        <f>'Manufacturing Gross Output'!L44</f>
        <v>204616.14936000001</v>
      </c>
      <c r="Q63" s="52">
        <f>'Manufacturing Gross Output'!M44</f>
        <v>311218.37202000001</v>
      </c>
      <c r="R63" s="52">
        <f>'Manufacturing Gross Output'!N44</f>
        <v>315295.50900000002</v>
      </c>
      <c r="S63" s="52">
        <f>'Manufacturing Gross Output'!O44</f>
        <v>447736.63198000001</v>
      </c>
      <c r="T63" s="52">
        <f>'Manufacturing Gross Output'!P44</f>
        <v>112184.62670000001</v>
      </c>
      <c r="U63" s="52">
        <f>'Manufacturing Gross Output'!Q44</f>
        <v>789974.50185859215</v>
      </c>
      <c r="V63" s="52">
        <f>'Manufacturing Gross Output'!R44</f>
        <v>76561.494680000003</v>
      </c>
      <c r="W63" s="52">
        <f>'Manufacturing Gross Output'!S44</f>
        <v>142764.63165000002</v>
      </c>
      <c r="X63" s="52">
        <f t="shared" si="72"/>
        <v>4908164.9346885933</v>
      </c>
      <c r="Z63" s="132">
        <f t="shared" si="84"/>
        <v>1.3488840249131184</v>
      </c>
      <c r="AA63" s="132">
        <f t="shared" si="85"/>
        <v>0.89327496546588825</v>
      </c>
      <c r="AB63" s="132">
        <f t="shared" si="86"/>
        <v>0.34121656940330852</v>
      </c>
      <c r="AC63" s="132">
        <f t="shared" si="87"/>
        <v>1.3488840249131184</v>
      </c>
      <c r="AD63" s="132">
        <f t="shared" si="88"/>
        <v>0.89327496546588825</v>
      </c>
      <c r="AE63" s="132">
        <f t="shared" si="89"/>
        <v>0.34121656940330852</v>
      </c>
      <c r="AF63" s="132">
        <f t="shared" si="90"/>
        <v>1.385201704102484</v>
      </c>
      <c r="AG63" s="132">
        <f t="shared" si="91"/>
        <v>1.1514291665262761</v>
      </c>
      <c r="AH63" s="132">
        <f t="shared" si="92"/>
        <v>1.3092612234951624</v>
      </c>
      <c r="AI63" s="132">
        <f t="shared" si="93"/>
        <v>1.4257064577291512</v>
      </c>
      <c r="AJ63" s="132">
        <f t="shared" si="94"/>
        <v>1.5662519330265825</v>
      </c>
      <c r="AK63" s="132">
        <f t="shared" si="95"/>
        <v>1.8987739751210981</v>
      </c>
      <c r="AL63" s="132">
        <f t="shared" si="96"/>
        <v>1.4993569451533306</v>
      </c>
      <c r="AM63" s="132">
        <f t="shared" si="97"/>
        <v>1.326271398025946</v>
      </c>
      <c r="AN63" s="132">
        <f t="shared" si="98"/>
        <v>1.5031593564775902</v>
      </c>
      <c r="AO63" s="132">
        <f t="shared" si="99"/>
        <v>1.4904132425553245</v>
      </c>
      <c r="AP63" s="132">
        <f t="shared" si="100"/>
        <v>9.209433114036127</v>
      </c>
      <c r="AQ63" s="132">
        <f t="shared" si="101"/>
        <v>1.2627166832399712</v>
      </c>
      <c r="AR63" s="132">
        <f t="shared" si="102"/>
        <v>1.7513646712618476</v>
      </c>
      <c r="AS63" s="132">
        <f t="shared" si="103"/>
        <v>1.4377644805433121</v>
      </c>
      <c r="AT63" s="132">
        <f t="shared" si="104"/>
        <v>2.0712126477453348</v>
      </c>
      <c r="AX63" s="132">
        <f>'Gross Output over VA'!B44</f>
        <v>3.3708096983001594</v>
      </c>
      <c r="AY63" s="132">
        <f>'Gross Output over VA'!C44</f>
        <v>2.8587299469986385</v>
      </c>
      <c r="AZ63" s="132">
        <f>'Gross Output over VA'!D44</f>
        <v>1.7735169014486996</v>
      </c>
      <c r="BA63" s="132">
        <f>'Gross Output over VA'!B44</f>
        <v>3.3708096983001594</v>
      </c>
      <c r="BB63" s="132">
        <f>'Gross Output over VA'!C44</f>
        <v>2.8587299469986385</v>
      </c>
      <c r="BC63" s="132">
        <f>'Gross Output over VA'!D44</f>
        <v>1.7735169014486996</v>
      </c>
      <c r="BD63" s="132">
        <f>'Gross Output over VA'!E44</f>
        <v>3.0203764551418777</v>
      </c>
      <c r="BE63" s="132">
        <f>'Gross Output over VA'!F44</f>
        <v>3.0001917589077367</v>
      </c>
      <c r="BF63" s="132">
        <f>'Gross Output over VA'!G44</f>
        <v>2.7161775732889835</v>
      </c>
      <c r="BG63" s="132">
        <f>'Gross Output over VA'!H44</f>
        <v>3.8849964259067447</v>
      </c>
      <c r="BH63" s="132">
        <f>'Gross Output over VA'!I44</f>
        <v>2.8573121640313395</v>
      </c>
      <c r="BI63" s="132">
        <f>'Gross Output over VA'!J44</f>
        <v>2.9570988202323534</v>
      </c>
      <c r="BJ63" s="132">
        <f>'Gross Output over VA'!K44</f>
        <v>2.89904478255899</v>
      </c>
      <c r="BK63" s="132">
        <f>'Gross Output over VA'!L44</f>
        <v>4.852795469079644</v>
      </c>
      <c r="BL63" s="132">
        <f>'Gross Output over VA'!M44</f>
        <v>2.4092889229187566</v>
      </c>
      <c r="BM63" s="132">
        <f>'Gross Output over VA'!N44</f>
        <v>2.5836646058706152</v>
      </c>
      <c r="BN63" s="132">
        <f>'Gross Output over VA'!O44</f>
        <v>1.7830366890287397</v>
      </c>
      <c r="BO63" s="132">
        <f>'Gross Output over VA'!P44</f>
        <v>2.6119728537425058</v>
      </c>
      <c r="BP63" s="132">
        <f>'Gross Output over VA'!Q44</f>
        <v>3.7738852234038012</v>
      </c>
      <c r="BQ63" s="132">
        <f>'Gross Output over VA'!R44</f>
        <v>2.3227326851960872</v>
      </c>
      <c r="BR63" s="132">
        <f>'Gross Output over VA'!S44</f>
        <v>1.8550704473867006</v>
      </c>
      <c r="BS63" s="132">
        <f>AVERAGE(AX63:BR63)</f>
        <v>2.8349408557233273</v>
      </c>
      <c r="BU63">
        <f t="shared" si="82"/>
        <v>18136738.493804809</v>
      </c>
      <c r="BV63" s="132">
        <f t="shared" si="83"/>
        <v>1.0303943878115265</v>
      </c>
      <c r="BW63" s="132">
        <f t="shared" si="126"/>
        <v>1.3373521030539135</v>
      </c>
      <c r="CA63" s="308">
        <f t="shared" si="77"/>
        <v>0.77597836887228255</v>
      </c>
      <c r="CB63" s="308">
        <f t="shared" si="78"/>
        <v>1.0080128326256006</v>
      </c>
      <c r="CC63" s="52">
        <f>BEA_Output_Data!X44</f>
        <v>1706030.3239333879</v>
      </c>
      <c r="CD63" s="52">
        <f>BEA_Output_Data!AW44</f>
        <v>1692468.8542800001</v>
      </c>
      <c r="CE63" s="52">
        <f t="shared" si="79"/>
        <v>1692468.8542800001</v>
      </c>
      <c r="CF63" s="132">
        <f t="shared" si="105"/>
        <v>2.1101371578391284</v>
      </c>
      <c r="CG63" s="19">
        <f t="shared" si="80"/>
        <v>1.0080128326256006</v>
      </c>
      <c r="CH63" s="570">
        <f t="shared" si="81"/>
        <v>0.77597836887228255</v>
      </c>
      <c r="CI63" s="19">
        <f>'NAICS Sector VA over Manufac VA'!B44</f>
        <v>0.11658342923181299</v>
      </c>
      <c r="CJ63" s="19">
        <f>'NAICS Sector VA over Manufac VA'!C44</f>
        <v>1.2468956422230676E-2</v>
      </c>
      <c r="CK63" s="19">
        <f>'NAICS Sector VA over Manufac VA'!D44</f>
        <v>8.7484014861229746E-3</v>
      </c>
      <c r="CL63" s="19">
        <v>0</v>
      </c>
      <c r="CM63" s="19">
        <v>0</v>
      </c>
      <c r="CN63" s="19">
        <v>0</v>
      </c>
      <c r="CO63" s="19">
        <f>'NAICS Sector VA over Manufac VA'!E44</f>
        <v>2.0942322980045901E-2</v>
      </c>
      <c r="CP63" s="19">
        <f>'NAICS Sector VA over Manufac VA'!F44</f>
        <v>3.1343725272018362E-2</v>
      </c>
      <c r="CQ63" s="19">
        <f>'NAICS Sector VA over Manufac VA'!G44</f>
        <v>2.2203298781522555E-2</v>
      </c>
      <c r="CR63" s="19">
        <f>'NAICS Sector VA over Manufac VA'!H44</f>
        <v>7.0338928695171776E-2</v>
      </c>
      <c r="CS63" s="19">
        <f>'NAICS Sector VA over Manufac VA'!I44</f>
        <v>0.12811886099507905</v>
      </c>
      <c r="CT63" s="19">
        <f>'NAICS Sector VA over Manufac VA'!J44</f>
        <v>3.838269267745878E-2</v>
      </c>
      <c r="CU63" s="19">
        <f>'NAICS Sector VA over Manufac VA'!K44</f>
        <v>2.316782421185578E-2</v>
      </c>
      <c r="CV63" s="19">
        <f>'NAICS Sector VA over Manufac VA'!L44</f>
        <v>2.491306922037121E-2</v>
      </c>
      <c r="CW63" s="19">
        <f>'NAICS Sector VA over Manufac VA'!M44</f>
        <v>7.632303948952289E-2</v>
      </c>
      <c r="CX63" s="19">
        <f>'NAICS Sector VA over Manufac VA'!N44</f>
        <v>7.2104266581564394E-2</v>
      </c>
      <c r="CY63" s="19">
        <f>'NAICS Sector VA over Manufac VA'!O44</f>
        <v>0.14836848534316177</v>
      </c>
      <c r="CZ63" s="19">
        <f>'NAICS Sector VA over Manufac VA'!P44</f>
        <v>2.5377217554926054E-2</v>
      </c>
      <c r="DA63" s="19">
        <f>'NAICS Sector VA over Manufac VA'!Q44</f>
        <v>0.12368120297991451</v>
      </c>
      <c r="DB63" s="19">
        <f>'NAICS Sector VA over Manufac VA'!R44</f>
        <v>1.9475583882471163E-2</v>
      </c>
      <c r="DC63" s="19">
        <f>'NAICS Sector VA over Manufac VA'!S44</f>
        <v>4.5471526820349967E-2</v>
      </c>
      <c r="DF63" s="19">
        <f t="shared" si="106"/>
        <v>-1.9789589143886122E-2</v>
      </c>
      <c r="DG63" s="19">
        <f t="shared" si="30"/>
        <v>-0.17562094004148965</v>
      </c>
      <c r="DH63" s="19">
        <f t="shared" si="31"/>
        <v>-0.2314003641501351</v>
      </c>
      <c r="DI63" s="19">
        <f t="shared" si="32"/>
        <v>-1.9789589143886122E-2</v>
      </c>
      <c r="DJ63" s="19">
        <f t="shared" si="33"/>
        <v>-0.17562094004148965</v>
      </c>
      <c r="DK63" s="19">
        <f t="shared" si="34"/>
        <v>-0.2314003641501351</v>
      </c>
      <c r="DL63" s="19">
        <f t="shared" si="35"/>
        <v>-0.14880525200224576</v>
      </c>
      <c r="DM63" s="19">
        <f t="shared" si="36"/>
        <v>4.7194691953496015E-2</v>
      </c>
      <c r="DN63" s="19">
        <f t="shared" si="37"/>
        <v>-5.9696237125207935E-3</v>
      </c>
      <c r="DO63" s="19">
        <f t="shared" si="38"/>
        <v>4.2620539413445811E-2</v>
      </c>
      <c r="DP63" s="19">
        <f t="shared" si="39"/>
        <v>-1.2432483006964602E-2</v>
      </c>
      <c r="DQ63" s="19">
        <f t="shared" si="40"/>
        <v>-0.10835813603618025</v>
      </c>
      <c r="DR63" s="19">
        <f t="shared" si="41"/>
        <v>1.0792233711611948E-2</v>
      </c>
      <c r="DS63" s="19">
        <f t="shared" si="42"/>
        <v>0.13140021005860508</v>
      </c>
      <c r="DT63" s="19">
        <f t="shared" si="43"/>
        <v>1.1195657219369394E-2</v>
      </c>
      <c r="DU63" s="19">
        <f t="shared" si="44"/>
        <v>-1.7058194962656498E-2</v>
      </c>
      <c r="DV63" s="19">
        <f t="shared" si="45"/>
        <v>-2.7480183697714513E-2</v>
      </c>
      <c r="DW63" s="19">
        <f t="shared" si="46"/>
        <v>7.6755398339707945E-2</v>
      </c>
      <c r="DX63" s="19">
        <f t="shared" si="47"/>
        <v>3.0835081795641494E-2</v>
      </c>
      <c r="DY63" s="19">
        <f t="shared" si="48"/>
        <v>3.4031922844244222E-2</v>
      </c>
      <c r="DZ63" s="19">
        <f t="shared" si="49"/>
        <v>-6.0026899913325556E-2</v>
      </c>
      <c r="EA63" s="19"/>
      <c r="EB63" s="19"/>
      <c r="EC63" s="19">
        <f t="shared" si="107"/>
        <v>-8.7467556080526032E-3</v>
      </c>
      <c r="ED63" s="19">
        <f t="shared" si="108"/>
        <v>1.0068535568282204E-2</v>
      </c>
      <c r="EE63" s="19">
        <f t="shared" si="109"/>
        <v>-8.1713651386840641E-2</v>
      </c>
      <c r="EF63" s="308">
        <v>0</v>
      </c>
      <c r="EG63" s="308">
        <v>0</v>
      </c>
      <c r="EH63" s="308">
        <v>0</v>
      </c>
      <c r="EI63" s="19">
        <f t="shared" si="110"/>
        <v>4.3781105726827425E-2</v>
      </c>
      <c r="EJ63" s="19">
        <f t="shared" si="111"/>
        <v>-7.1283403831051279E-2</v>
      </c>
      <c r="EK63" s="19">
        <f t="shared" si="112"/>
        <v>-5.3596399509145453E-3</v>
      </c>
      <c r="EL63" s="19">
        <f t="shared" si="113"/>
        <v>-5.0824291977074526E-2</v>
      </c>
      <c r="EM63" s="19">
        <f t="shared" si="114"/>
        <v>4.1082673934032025E-2</v>
      </c>
      <c r="EN63" s="19">
        <f t="shared" si="115"/>
        <v>5.7110980765359157E-2</v>
      </c>
      <c r="EO63" s="19">
        <f t="shared" si="116"/>
        <v>-5.4260173802264347E-2</v>
      </c>
      <c r="EP63" s="19">
        <f t="shared" si="117"/>
        <v>-0.13384522731120815</v>
      </c>
      <c r="EQ63" s="19">
        <f t="shared" si="118"/>
        <v>-7.4807172421818219E-3</v>
      </c>
      <c r="ER63" s="19">
        <f t="shared" si="119"/>
        <v>1.623330593017952E-2</v>
      </c>
      <c r="ES63" s="19">
        <f t="shared" si="120"/>
        <v>7.8631319853164502E-2</v>
      </c>
      <c r="ET63" s="19">
        <f t="shared" si="121"/>
        <v>-7.7667133868041999E-2</v>
      </c>
      <c r="EU63" s="19">
        <f t="shared" si="122"/>
        <v>1.1891667536141105E-2</v>
      </c>
      <c r="EV63" s="19">
        <f t="shared" si="123"/>
        <v>-0.12458354146634763</v>
      </c>
      <c r="EW63" s="19">
        <f t="shared" si="124"/>
        <v>-1.3427924210941934E-3</v>
      </c>
      <c r="GL63" s="3"/>
      <c r="GM63" s="3"/>
      <c r="GN63" s="8"/>
      <c r="GO63" s="3"/>
      <c r="HJ63" s="17"/>
    </row>
    <row r="64" spans="1:218" x14ac:dyDescent="0.2">
      <c r="A64" t="s">
        <v>17</v>
      </c>
      <c r="B64" s="1">
        <f t="shared" si="71"/>
        <v>2008</v>
      </c>
      <c r="C64" s="52">
        <f>'Manufacturing Gross Output'!B45</f>
        <v>654802.45896000008</v>
      </c>
      <c r="D64" s="52">
        <f>'Manufacturing Gross Output'!C45</f>
        <v>52877.50578</v>
      </c>
      <c r="E64" s="52">
        <f>'Manufacturing Gross Output'!D45</f>
        <v>20727.995189999998</v>
      </c>
      <c r="F64" s="52">
        <f>'Manufacturing Gross Output'!B45</f>
        <v>654802.45896000008</v>
      </c>
      <c r="G64" s="52">
        <f>'Manufacturing Gross Output'!C45</f>
        <v>52877.50578</v>
      </c>
      <c r="H64" s="52">
        <f>'Manufacturing Gross Output'!D45</f>
        <v>20727.995189999998</v>
      </c>
      <c r="I64" s="52">
        <f>'Manufacturing Gross Output'!E45</f>
        <v>92238.213990000004</v>
      </c>
      <c r="J64" s="52">
        <f>'Manufacturing Gross Output'!F45</f>
        <v>151759.08132</v>
      </c>
      <c r="K64" s="52">
        <f>'Manufacturing Gross Output'!G45</f>
        <v>95772.733439999982</v>
      </c>
      <c r="L64" s="52">
        <f>'Manufacturing Gross Output'!H45</f>
        <v>442984.00062000001</v>
      </c>
      <c r="M64" s="52">
        <f>'Manufacturing Gross Output'!I45</f>
        <v>552258.7533000001</v>
      </c>
      <c r="N64" s="52">
        <f>'Manufacturing Gross Output'!J45</f>
        <v>172830.87607</v>
      </c>
      <c r="O64" s="52">
        <f>'Manufacturing Gross Output'!K45</f>
        <v>99535.27165000001</v>
      </c>
      <c r="P64" s="52">
        <f>'Manufacturing Gross Output'!L45</f>
        <v>205161.11138999998</v>
      </c>
      <c r="Q64" s="52">
        <f>'Manufacturing Gross Output'!M45</f>
        <v>300321.98095999996</v>
      </c>
      <c r="R64" s="52">
        <f>'Manufacturing Gross Output'!N45</f>
        <v>307912.62456000003</v>
      </c>
      <c r="S64" s="52">
        <f>'Manufacturing Gross Output'!O45</f>
        <v>457444.28487999999</v>
      </c>
      <c r="T64" s="52">
        <f>'Manufacturing Gross Output'!P45</f>
        <v>107330.53105999999</v>
      </c>
      <c r="U64" s="52">
        <f>'Manufacturing Gross Output'!Q45</f>
        <v>686930.19377012539</v>
      </c>
      <c r="V64" s="52">
        <f>'Manufacturing Gross Output'!R45</f>
        <v>69484.312460000001</v>
      </c>
      <c r="W64" s="52">
        <f>'Manufacturing Gross Output'!S45</f>
        <v>144885.69800999999</v>
      </c>
      <c r="X64" s="52">
        <f t="shared" si="72"/>
        <v>4615257.627410125</v>
      </c>
      <c r="Z64" s="132">
        <f t="shared" si="84"/>
        <v>1.3279849925480742</v>
      </c>
      <c r="AA64" s="132">
        <f t="shared" si="85"/>
        <v>0.7829467046843539</v>
      </c>
      <c r="AB64" s="132">
        <f t="shared" si="86"/>
        <v>0.26934113682373967</v>
      </c>
      <c r="AC64" s="132">
        <f t="shared" si="87"/>
        <v>1.3279849925480742</v>
      </c>
      <c r="AD64" s="132">
        <f t="shared" si="88"/>
        <v>0.7829467046843539</v>
      </c>
      <c r="AE64" s="132">
        <f t="shared" si="89"/>
        <v>0.26934113682373967</v>
      </c>
      <c r="AF64" s="132">
        <f t="shared" si="90"/>
        <v>1.1934858865668627</v>
      </c>
      <c r="AG64" s="132">
        <f t="shared" si="91"/>
        <v>1.0979222944144449</v>
      </c>
      <c r="AH64" s="132">
        <f t="shared" si="92"/>
        <v>1.2284906086704188</v>
      </c>
      <c r="AI64" s="132">
        <f t="shared" si="93"/>
        <v>1.3655609823066921</v>
      </c>
      <c r="AJ64" s="132">
        <f t="shared" si="94"/>
        <v>1.3960879665947272</v>
      </c>
      <c r="AK64" s="132">
        <f t="shared" si="95"/>
        <v>1.7083334313083287</v>
      </c>
      <c r="AL64" s="132">
        <f t="shared" si="96"/>
        <v>1.3128683631844302</v>
      </c>
      <c r="AM64" s="132">
        <f t="shared" si="97"/>
        <v>1.3298037074534266</v>
      </c>
      <c r="AN64" s="132">
        <f t="shared" si="98"/>
        <v>1.4505306762767143</v>
      </c>
      <c r="AO64" s="132">
        <f t="shared" si="99"/>
        <v>1.4555140815348242</v>
      </c>
      <c r="AP64" s="132">
        <f t="shared" si="100"/>
        <v>9.4091084894492827</v>
      </c>
      <c r="AQ64" s="132">
        <f t="shared" si="101"/>
        <v>1.2080804311351145</v>
      </c>
      <c r="AR64" s="132">
        <f t="shared" si="102"/>
        <v>1.5229165880184388</v>
      </c>
      <c r="AS64" s="132">
        <f t="shared" si="103"/>
        <v>1.3048605807333893</v>
      </c>
      <c r="AT64" s="132">
        <f t="shared" si="104"/>
        <v>2.1019848314491343</v>
      </c>
      <c r="AX64" s="132">
        <f>'Gross Output over VA'!B45</f>
        <v>3.7247196536400526</v>
      </c>
      <c r="AY64" s="132">
        <f>'Gross Output over VA'!C45</f>
        <v>2.4443954553024341</v>
      </c>
      <c r="AZ64" s="132">
        <f>'Gross Output over VA'!D45</f>
        <v>1.5461982412256479</v>
      </c>
      <c r="BA64" s="132">
        <f>'Gross Output over VA'!B45</f>
        <v>3.7247196536400526</v>
      </c>
      <c r="BB64" s="132">
        <f>'Gross Output over VA'!C45</f>
        <v>2.4443954553024341</v>
      </c>
      <c r="BC64" s="132">
        <f>'Gross Output over VA'!D45</f>
        <v>1.5461982412256479</v>
      </c>
      <c r="BD64" s="132">
        <f>'Gross Output over VA'!E45</f>
        <v>2.8188597388767538</v>
      </c>
      <c r="BE64" s="132">
        <f>'Gross Output over VA'!F45</f>
        <v>3.4029007319422782</v>
      </c>
      <c r="BF64" s="132">
        <f>'Gross Output over VA'!G45</f>
        <v>2.5674993564250714</v>
      </c>
      <c r="BG64" s="132">
        <f>'Gross Output over VA'!H45</f>
        <v>3.6409690839116111</v>
      </c>
      <c r="BH64" s="132">
        <f>'Gross Output over VA'!I45</f>
        <v>3.1391914552407663</v>
      </c>
      <c r="BI64" s="132">
        <f>'Gross Output over VA'!J45</f>
        <v>3.2020242955662477</v>
      </c>
      <c r="BJ64" s="132">
        <f>'Gross Output over VA'!K45</f>
        <v>2.820085084711133</v>
      </c>
      <c r="BK64" s="132">
        <f>'Gross Output over VA'!L45</f>
        <v>4.9190262271994518</v>
      </c>
      <c r="BL64" s="132">
        <f>'Gross Output over VA'!M45</f>
        <v>2.495640117219935</v>
      </c>
      <c r="BM64" s="132">
        <f>'Gross Output over VA'!N45</f>
        <v>2.5376080442203039</v>
      </c>
      <c r="BN64" s="132">
        <f>'Gross Output over VA'!O45</f>
        <v>1.5516717671507336</v>
      </c>
      <c r="BO64" s="132">
        <f>'Gross Output over VA'!P45</f>
        <v>2.372887486183155</v>
      </c>
      <c r="BP64" s="132">
        <f>'Gross Output over VA'!Q45</f>
        <v>3.8431949473880604</v>
      </c>
      <c r="BQ64" s="132">
        <f>'Gross Output over VA'!R45</f>
        <v>2.5028226708879608</v>
      </c>
      <c r="BR64" s="132">
        <f>'Gross Output over VA'!S45</f>
        <v>1.8625547553397026</v>
      </c>
      <c r="BS64" s="132">
        <f>AVERAGE(AX64:BR64)</f>
        <v>2.8146458315523537</v>
      </c>
      <c r="BU64">
        <f t="shared" si="82"/>
        <v>17079251.979964767</v>
      </c>
      <c r="BV64" s="132">
        <f t="shared" si="83"/>
        <v>0.9703158808947866</v>
      </c>
      <c r="BW64" s="132">
        <f t="shared" si="126"/>
        <v>1.2593760207655678</v>
      </c>
      <c r="CA64" s="308">
        <f t="shared" si="77"/>
        <v>0.78259435254324727</v>
      </c>
      <c r="CB64" s="308">
        <f t="shared" si="78"/>
        <v>1.0166071397716436</v>
      </c>
      <c r="CC64" s="52">
        <f>BEA_Output_Data!X45</f>
        <v>1620034.6964525769</v>
      </c>
      <c r="CD64" s="52">
        <f>BEA_Output_Data!AW45</f>
        <v>1593570.0558000002</v>
      </c>
      <c r="CE64" s="52">
        <f t="shared" si="79"/>
        <v>1593570.0558000002</v>
      </c>
      <c r="CF64" s="132">
        <f t="shared" si="105"/>
        <v>1.9868320648026769</v>
      </c>
      <c r="CG64" s="19">
        <f t="shared" si="80"/>
        <v>1.0166071397716436</v>
      </c>
      <c r="CH64" s="570">
        <f t="shared" si="81"/>
        <v>0.78259435254324727</v>
      </c>
      <c r="CI64" s="19">
        <f>'NAICS Sector VA over Manufac VA'!B45</f>
        <v>0.1103177893937934</v>
      </c>
      <c r="CJ64" s="19">
        <f>'NAICS Sector VA over Manufac VA'!C45</f>
        <v>1.3574640387642254E-2</v>
      </c>
      <c r="CK64" s="19">
        <f>'NAICS Sector VA over Manufac VA'!D45</f>
        <v>8.4124203207809802E-3</v>
      </c>
      <c r="CL64" s="19">
        <v>0</v>
      </c>
      <c r="CM64" s="19">
        <v>0</v>
      </c>
      <c r="CN64" s="19">
        <v>0</v>
      </c>
      <c r="CO64" s="19">
        <f>'NAICS Sector VA over Manufac VA'!E45</f>
        <v>2.0533654859354818E-2</v>
      </c>
      <c r="CP64" s="19">
        <f>'NAICS Sector VA over Manufac VA'!F45</f>
        <v>2.7985575882079141E-2</v>
      </c>
      <c r="CQ64" s="19">
        <f>'NAICS Sector VA over Manufac VA'!G45</f>
        <v>2.3407788182411449E-2</v>
      </c>
      <c r="CR64" s="19">
        <f>'NAICS Sector VA over Manufac VA'!H45</f>
        <v>7.6348391040092223E-2</v>
      </c>
      <c r="CS64" s="19">
        <f>'NAICS Sector VA over Manufac VA'!I45</f>
        <v>0.11039607786284809</v>
      </c>
      <c r="CT64" s="19">
        <f>'NAICS Sector VA over Manufac VA'!J45</f>
        <v>3.3870807300594857E-2</v>
      </c>
      <c r="CU64" s="19">
        <f>'NAICS Sector VA over Manufac VA'!K45</f>
        <v>2.214846505902825E-2</v>
      </c>
      <c r="CV64" s="19">
        <f>'NAICS Sector VA over Manufac VA'!L45</f>
        <v>2.6172472034222568E-2</v>
      </c>
      <c r="CW64" s="19">
        <f>'NAICS Sector VA over Manufac VA'!M45</f>
        <v>7.5515134663839981E-2</v>
      </c>
      <c r="CX64" s="19">
        <f>'NAICS Sector VA over Manufac VA'!N45</f>
        <v>7.6143317144024336E-2</v>
      </c>
      <c r="CY64" s="19">
        <f>'NAICS Sector VA over Manufac VA'!O45</f>
        <v>0.18499806564952145</v>
      </c>
      <c r="CZ64" s="19">
        <f>'NAICS Sector VA over Manufac VA'!P45</f>
        <v>2.8384089770871559E-2</v>
      </c>
      <c r="DA64" s="19">
        <f>'NAICS Sector VA over Manufac VA'!Q45</f>
        <v>0.1121628486692707</v>
      </c>
      <c r="DB64" s="19">
        <f>'NAICS Sector VA over Manufac VA'!R45</f>
        <v>1.7421499142102542E-2</v>
      </c>
      <c r="DC64" s="19">
        <f>'NAICS Sector VA over Manufac VA'!S45</f>
        <v>4.8814102409164999E-2</v>
      </c>
      <c r="DF64" s="19">
        <f t="shared" si="106"/>
        <v>9.9838606168723781E-2</v>
      </c>
      <c r="DG64" s="19">
        <f t="shared" si="30"/>
        <v>-0.15657961691685793</v>
      </c>
      <c r="DH64" s="19">
        <f t="shared" si="31"/>
        <v>-0.13716535476078184</v>
      </c>
      <c r="DI64" s="19">
        <f t="shared" si="32"/>
        <v>9.9838606168723781E-2</v>
      </c>
      <c r="DJ64" s="19">
        <f t="shared" si="33"/>
        <v>-0.15657961691685793</v>
      </c>
      <c r="DK64" s="19">
        <f t="shared" si="34"/>
        <v>-0.13716535476078184</v>
      </c>
      <c r="DL64" s="19">
        <f t="shared" si="35"/>
        <v>-6.9049022375285207E-2</v>
      </c>
      <c r="DM64" s="19">
        <f t="shared" si="36"/>
        <v>0.12595201808337575</v>
      </c>
      <c r="DN64" s="19">
        <f t="shared" si="37"/>
        <v>-5.6293175845925365E-2</v>
      </c>
      <c r="DO64" s="19">
        <f t="shared" si="38"/>
        <v>-6.48721857875737E-2</v>
      </c>
      <c r="DP64" s="19">
        <f t="shared" si="39"/>
        <v>9.408388827681291E-2</v>
      </c>
      <c r="DQ64" s="19">
        <f t="shared" si="40"/>
        <v>7.9574542771664147E-2</v>
      </c>
      <c r="DR64" s="19">
        <f t="shared" si="41"/>
        <v>-2.7614241030440405E-2</v>
      </c>
      <c r="DS64" s="19">
        <f t="shared" si="42"/>
        <v>1.3555665333899087E-2</v>
      </c>
      <c r="DT64" s="19">
        <f t="shared" si="43"/>
        <v>3.5213605070444846E-2</v>
      </c>
      <c r="DU64" s="19">
        <f t="shared" si="44"/>
        <v>-1.7986858541840921E-2</v>
      </c>
      <c r="DV64" s="19">
        <f t="shared" si="45"/>
        <v>-0.13898500664675037</v>
      </c>
      <c r="DW64" s="19">
        <f t="shared" si="46"/>
        <v>-9.5998256295997772E-2</v>
      </c>
      <c r="DX64" s="19">
        <f t="shared" si="47"/>
        <v>1.8199004182610279E-2</v>
      </c>
      <c r="DY64" s="19">
        <f t="shared" si="48"/>
        <v>7.4674789240999739E-2</v>
      </c>
      <c r="DZ64" s="19">
        <f t="shared" si="49"/>
        <v>4.0263973133886286E-3</v>
      </c>
      <c r="EA64" s="19"/>
      <c r="EB64" s="19"/>
      <c r="EC64" s="19">
        <f t="shared" si="107"/>
        <v>-5.5241952294709747E-2</v>
      </c>
      <c r="ED64" s="19">
        <f t="shared" si="108"/>
        <v>8.4961305568222775E-2</v>
      </c>
      <c r="EE64" s="19">
        <f t="shared" si="109"/>
        <v>-3.9161772980721078E-2</v>
      </c>
      <c r="EF64" s="308">
        <v>0</v>
      </c>
      <c r="EG64" s="308">
        <v>0</v>
      </c>
      <c r="EH64" s="308">
        <v>0</v>
      </c>
      <c r="EI64" s="19">
        <f t="shared" si="110"/>
        <v>-1.9706893860695518E-2</v>
      </c>
      <c r="EJ64" s="19">
        <f t="shared" si="111"/>
        <v>-0.11332486586050745</v>
      </c>
      <c r="EK64" s="19">
        <f t="shared" si="112"/>
        <v>5.2827923695231198E-2</v>
      </c>
      <c r="EL64" s="19">
        <f t="shared" si="113"/>
        <v>8.1981561415105264E-2</v>
      </c>
      <c r="EM64" s="19">
        <f t="shared" si="114"/>
        <v>-0.1488838279527292</v>
      </c>
      <c r="EN64" s="19">
        <f t="shared" si="115"/>
        <v>-0.12505314465257783</v>
      </c>
      <c r="EO64" s="19">
        <f t="shared" si="116"/>
        <v>-4.4996232104608555E-2</v>
      </c>
      <c r="EP64" s="19">
        <f t="shared" si="117"/>
        <v>4.9315638629699544E-2</v>
      </c>
      <c r="EQ64" s="19">
        <f t="shared" si="118"/>
        <v>-1.0641756654045037E-2</v>
      </c>
      <c r="ER64" s="19">
        <f t="shared" si="119"/>
        <v>5.4504097954780395E-2</v>
      </c>
      <c r="ES64" s="19">
        <f t="shared" si="120"/>
        <v>0.22064642381074506</v>
      </c>
      <c r="ET64" s="19">
        <f t="shared" si="121"/>
        <v>0.11197694397948084</v>
      </c>
      <c r="EU64" s="19">
        <f t="shared" si="122"/>
        <v>-9.7755490115936053E-2</v>
      </c>
      <c r="EV64" s="19">
        <f t="shared" si="123"/>
        <v>-0.11145654603995427</v>
      </c>
      <c r="EW64" s="19">
        <f t="shared" si="124"/>
        <v>7.0932909001557867E-2</v>
      </c>
      <c r="GL64" s="3"/>
      <c r="GM64" s="3"/>
      <c r="GN64" s="8"/>
      <c r="GO64" s="3"/>
      <c r="HJ64" s="17"/>
    </row>
    <row r="65" spans="1:250" x14ac:dyDescent="0.2">
      <c r="A65" t="s">
        <v>17</v>
      </c>
      <c r="B65" s="1">
        <f t="shared" si="71"/>
        <v>2009</v>
      </c>
      <c r="C65" s="52">
        <f>'Manufacturing Gross Output'!B46</f>
        <v>659552.47175999999</v>
      </c>
      <c r="D65" s="52">
        <f>'Manufacturing Gross Output'!C46</f>
        <v>41674.030380000004</v>
      </c>
      <c r="E65" s="52">
        <f>'Manufacturing Gross Output'!D46</f>
        <v>18031.525750000001</v>
      </c>
      <c r="F65" s="52">
        <f>'Manufacturing Gross Output'!B46</f>
        <v>659552.47175999999</v>
      </c>
      <c r="G65" s="52">
        <f>'Manufacturing Gross Output'!C46</f>
        <v>41674.030380000004</v>
      </c>
      <c r="H65" s="52">
        <f>'Manufacturing Gross Output'!D46</f>
        <v>18031.525750000001</v>
      </c>
      <c r="I65" s="52">
        <f>'Manufacturing Gross Output'!E46</f>
        <v>71700.83894999999</v>
      </c>
      <c r="J65" s="52">
        <f>'Manufacturing Gross Output'!F46</f>
        <v>136312.53607999999</v>
      </c>
      <c r="K65" s="52">
        <f>'Manufacturing Gross Output'!G46</f>
        <v>80827.937280000013</v>
      </c>
      <c r="L65" s="52">
        <f>'Manufacturing Gross Output'!H46</f>
        <v>440288.57964000001</v>
      </c>
      <c r="M65" s="52">
        <f>'Manufacturing Gross Output'!I46</f>
        <v>498271.83720000007</v>
      </c>
      <c r="N65" s="52">
        <f>'Manufacturing Gross Output'!J46</f>
        <v>145585.94195000001</v>
      </c>
      <c r="O65" s="52">
        <f>'Manufacturing Gross Output'!K46</f>
        <v>75220.917950000003</v>
      </c>
      <c r="P65" s="52">
        <f>'Manufacturing Gross Output'!L46</f>
        <v>149947.00638000001</v>
      </c>
      <c r="Q65" s="52">
        <f>'Manufacturing Gross Output'!M46</f>
        <v>234182.62586</v>
      </c>
      <c r="R65" s="52">
        <f>'Manufacturing Gross Output'!N46</f>
        <v>241647.37476000001</v>
      </c>
      <c r="S65" s="52">
        <f>'Manufacturing Gross Output'!O46</f>
        <v>394796.80790000001</v>
      </c>
      <c r="T65" s="52">
        <f>'Manufacturing Gross Output'!P46</f>
        <v>85348.474120000013</v>
      </c>
      <c r="U65" s="52">
        <f>'Manufacturing Gross Output'!Q46</f>
        <v>548523.07238593628</v>
      </c>
      <c r="V65" s="52">
        <f>'Manufacturing Gross Output'!R46</f>
        <v>50495.604470000006</v>
      </c>
      <c r="W65" s="52">
        <f>'Manufacturing Gross Output'!S46</f>
        <v>133521.41322000002</v>
      </c>
      <c r="X65" s="52">
        <f t="shared" si="72"/>
        <v>4005928.9960359363</v>
      </c>
      <c r="Z65" s="132">
        <f t="shared" si="84"/>
        <v>1.3376183493360585</v>
      </c>
      <c r="AA65" s="132">
        <f t="shared" si="85"/>
        <v>0.61705907409267091</v>
      </c>
      <c r="AB65" s="132">
        <f t="shared" si="86"/>
        <v>0.23430300902976692</v>
      </c>
      <c r="AC65" s="132">
        <f t="shared" si="87"/>
        <v>1.3376183493360585</v>
      </c>
      <c r="AD65" s="132">
        <f t="shared" si="88"/>
        <v>0.61705907409267091</v>
      </c>
      <c r="AE65" s="132">
        <f t="shared" si="89"/>
        <v>0.23430300902976692</v>
      </c>
      <c r="AF65" s="132">
        <f t="shared" si="90"/>
        <v>0.92774930953353107</v>
      </c>
      <c r="AG65" s="132">
        <f t="shared" si="91"/>
        <v>0.98617210297175106</v>
      </c>
      <c r="AH65" s="132">
        <f t="shared" si="92"/>
        <v>1.0367915616493202</v>
      </c>
      <c r="AI65" s="132">
        <f t="shared" si="93"/>
        <v>1.3572519650148096</v>
      </c>
      <c r="AJ65" s="132">
        <f t="shared" si="94"/>
        <v>1.2596112091501492</v>
      </c>
      <c r="AK65" s="132">
        <f t="shared" si="95"/>
        <v>1.4390329865652383</v>
      </c>
      <c r="AL65" s="132">
        <f t="shared" si="96"/>
        <v>0.99216249465318873</v>
      </c>
      <c r="AM65" s="132">
        <f t="shared" si="97"/>
        <v>0.97191950099460145</v>
      </c>
      <c r="AN65" s="132">
        <f t="shared" si="98"/>
        <v>1.1310829849187958</v>
      </c>
      <c r="AO65" s="132">
        <f t="shared" si="99"/>
        <v>1.1422758557941695</v>
      </c>
      <c r="AP65" s="132">
        <f t="shared" si="100"/>
        <v>8.1205211642196602</v>
      </c>
      <c r="AQ65" s="132">
        <f t="shared" si="101"/>
        <v>0.96065695746883406</v>
      </c>
      <c r="AR65" s="132">
        <f t="shared" si="102"/>
        <v>1.2160695415973004</v>
      </c>
      <c r="AS65" s="132">
        <f t="shared" si="103"/>
        <v>0.94826762243835161</v>
      </c>
      <c r="AT65" s="132">
        <f t="shared" si="104"/>
        <v>1.9371131113487878</v>
      </c>
      <c r="AX65" s="132">
        <f>'Gross Output over VA'!B46</f>
        <v>3.5535581253409085</v>
      </c>
      <c r="AY65" s="132">
        <f>'Gross Output over VA'!C46</f>
        <v>2.4861752867987597</v>
      </c>
      <c r="AZ65" s="132">
        <f>'Gross Output over VA'!D46</f>
        <v>1.5358262521011445</v>
      </c>
      <c r="BA65" s="132">
        <f>'Gross Output over VA'!B46</f>
        <v>3.5535581253409085</v>
      </c>
      <c r="BB65" s="132">
        <f>'Gross Output over VA'!C46</f>
        <v>2.4861752867987597</v>
      </c>
      <c r="BC65" s="132">
        <f>'Gross Output over VA'!D46</f>
        <v>1.5358262521011445</v>
      </c>
      <c r="BD65" s="132">
        <f>'Gross Output over VA'!E46</f>
        <v>2.6295115498062027</v>
      </c>
      <c r="BE65" s="132">
        <f>'Gross Output over VA'!F46</f>
        <v>2.904199228367577</v>
      </c>
      <c r="BF65" s="132">
        <f>'Gross Output over VA'!G46</f>
        <v>2.5866286789222421</v>
      </c>
      <c r="BG65" s="132">
        <f>'Gross Output over VA'!H46</f>
        <v>4.1147178595429761</v>
      </c>
      <c r="BH65" s="132">
        <f>'Gross Output over VA'!I46</f>
        <v>2.6937872057394792</v>
      </c>
      <c r="BI65" s="132">
        <f>'Gross Output over VA'!J46</f>
        <v>2.6630324622085442</v>
      </c>
      <c r="BJ65" s="132">
        <f>'Gross Output over VA'!K46</f>
        <v>2.7184650777216559</v>
      </c>
      <c r="BK65" s="132">
        <f>'Gross Output over VA'!L46</f>
        <v>3.4803118876072281</v>
      </c>
      <c r="BL65" s="132">
        <f>'Gross Output over VA'!M46</f>
        <v>2.5834127617027245</v>
      </c>
      <c r="BM65" s="132">
        <f>'Gross Output over VA'!N46</f>
        <v>2.5960232053735512</v>
      </c>
      <c r="BN65" s="132">
        <f>'Gross Output over VA'!O46</f>
        <v>1.2996909731917266</v>
      </c>
      <c r="BO65" s="132">
        <f>'Gross Output over VA'!P46</f>
        <v>2.3802762268833457</v>
      </c>
      <c r="BP65" s="132">
        <f>'Gross Output over VA'!Q46</f>
        <v>4.9672836350903298</v>
      </c>
      <c r="BQ65" s="132">
        <f>'Gross Output over VA'!R46</f>
        <v>2.4593484177486387</v>
      </c>
      <c r="BR65" s="132">
        <f>'Gross Output over VA'!S46</f>
        <v>1.706644262502623</v>
      </c>
      <c r="BS65" s="132">
        <f>AVERAGE(AX65:BR65)</f>
        <v>2.7111644171852607</v>
      </c>
      <c r="BU65">
        <f>SUMPRODUCT(C65:W65,AX$61:BR$61)</f>
        <v>15222605.195855763</v>
      </c>
      <c r="BV65" s="132">
        <f>BU65/BU$61</f>
        <v>0.86483504005078859</v>
      </c>
      <c r="BW65" s="132">
        <f t="shared" si="126"/>
        <v>1.1224721070765322</v>
      </c>
      <c r="CA65" s="308">
        <f t="shared" si="77"/>
        <v>0.7817504703973035</v>
      </c>
      <c r="CB65" s="308">
        <f t="shared" si="78"/>
        <v>1.0155109184509756</v>
      </c>
      <c r="CC65" s="52">
        <f>BEA_Output_Data!X46</f>
        <v>1469503.1652824534</v>
      </c>
      <c r="CD65" s="52">
        <f>BEA_Output_Data!AW46</f>
        <v>1447057.96716</v>
      </c>
      <c r="CE65" s="52">
        <f t="shared" si="79"/>
        <v>1447057.96716</v>
      </c>
      <c r="CF65" s="132">
        <f t="shared" si="105"/>
        <v>1.8041636502377272</v>
      </c>
      <c r="CG65" s="19">
        <f t="shared" si="80"/>
        <v>1.0155109184509756</v>
      </c>
      <c r="CH65" s="570">
        <f t="shared" si="81"/>
        <v>0.7817504703973035</v>
      </c>
      <c r="CI65" s="19">
        <f>'NAICS Sector VA over Manufac VA'!B46</f>
        <v>0.12826258841189739</v>
      </c>
      <c r="CJ65" s="19">
        <f>'NAICS Sector VA over Manufac VA'!C46</f>
        <v>1.1583714101583467E-2</v>
      </c>
      <c r="CK65" s="19">
        <f>'NAICS Sector VA over Manufac VA'!D46</f>
        <v>8.1134293901453988E-3</v>
      </c>
      <c r="CL65" s="19">
        <v>0</v>
      </c>
      <c r="CM65" s="19">
        <v>0</v>
      </c>
      <c r="CN65" s="19">
        <v>0</v>
      </c>
      <c r="CO65" s="19">
        <f>'NAICS Sector VA over Manufac VA'!E46</f>
        <v>1.8843571756503818E-2</v>
      </c>
      <c r="CP65" s="19">
        <f>'NAICS Sector VA over Manufac VA'!F46</f>
        <v>3.2435714080008442E-2</v>
      </c>
      <c r="CQ65" s="19">
        <f>'NAICS Sector VA over Manufac VA'!G46</f>
        <v>2.1594416753966079E-2</v>
      </c>
      <c r="CR65" s="19">
        <f>'NAICS Sector VA over Manufac VA'!H46</f>
        <v>7.3945445606443172E-2</v>
      </c>
      <c r="CS65" s="19">
        <f>'NAICS Sector VA over Manufac VA'!I46</f>
        <v>0.12782539002430157</v>
      </c>
      <c r="CT65" s="19">
        <f>'NAICS Sector VA over Manufac VA'!J46</f>
        <v>3.7779573562829682E-2</v>
      </c>
      <c r="CU65" s="19">
        <f>'NAICS Sector VA over Manufac VA'!K46</f>
        <v>1.9121807507342593E-2</v>
      </c>
      <c r="CV65" s="19">
        <f>'NAICS Sector VA over Manufac VA'!L46</f>
        <v>2.9773761561575501E-2</v>
      </c>
      <c r="CW65" s="19">
        <f>'NAICS Sector VA over Manufac VA'!M46</f>
        <v>6.2643345309730133E-2</v>
      </c>
      <c r="CX65" s="19">
        <f>'NAICS Sector VA over Manufac VA'!N46</f>
        <v>6.4326153452363963E-2</v>
      </c>
      <c r="CY65" s="19">
        <f>'NAICS Sector VA over Manufac VA'!O46</f>
        <v>0.20991699523700788</v>
      </c>
      <c r="CZ65" s="19">
        <f>'NAICS Sector VA over Manufac VA'!P46</f>
        <v>2.4778925691810498E-2</v>
      </c>
      <c r="DA65" s="19">
        <f>'NAICS Sector VA over Manufac VA'!Q46</f>
        <v>7.6311503822599228E-2</v>
      </c>
      <c r="DB65" s="19">
        <f>'NAICS Sector VA over Manufac VA'!R46</f>
        <v>1.418886271729416E-2</v>
      </c>
      <c r="DC65" s="19">
        <f>'NAICS Sector VA over Manufac VA'!S46</f>
        <v>5.4065719463572456E-2</v>
      </c>
      <c r="DF65" s="19">
        <f t="shared" si="106"/>
        <v>-4.7042197871841204E-2</v>
      </c>
      <c r="DG65" s="19">
        <f t="shared" si="30"/>
        <v>1.6947665367317424E-2</v>
      </c>
      <c r="DH65" s="19">
        <f t="shared" si="31"/>
        <v>-6.7306592161893129E-3</v>
      </c>
      <c r="DI65" s="19">
        <f t="shared" si="32"/>
        <v>-4.7042197871841204E-2</v>
      </c>
      <c r="DJ65" s="19">
        <f t="shared" si="33"/>
        <v>1.6947665367317424E-2</v>
      </c>
      <c r="DK65" s="19">
        <f t="shared" si="34"/>
        <v>-6.7306592161893129E-3</v>
      </c>
      <c r="DL65" s="19">
        <f t="shared" si="35"/>
        <v>-6.9534348829350098E-2</v>
      </c>
      <c r="DM65" s="19">
        <f t="shared" si="36"/>
        <v>-0.15847052492550576</v>
      </c>
      <c r="DN65" s="19">
        <f t="shared" si="37"/>
        <v>7.4229472770583086E-3</v>
      </c>
      <c r="DO65" s="19">
        <f t="shared" si="38"/>
        <v>0.12232038981725989</v>
      </c>
      <c r="DP65" s="19">
        <f t="shared" si="39"/>
        <v>-0.15301718178082582</v>
      </c>
      <c r="DQ65" s="19">
        <f t="shared" si="40"/>
        <v>-0.1843177053208517</v>
      </c>
      <c r="DR65" s="19">
        <f t="shared" si="41"/>
        <v>-3.6699645014113394E-2</v>
      </c>
      <c r="DS65" s="19">
        <f t="shared" si="42"/>
        <v>-0.34598867696815355</v>
      </c>
      <c r="DT65" s="19">
        <f t="shared" si="43"/>
        <v>3.4566044384472527E-2</v>
      </c>
      <c r="DU65" s="19">
        <f t="shared" si="44"/>
        <v>2.275881523319177E-2</v>
      </c>
      <c r="DV65" s="19">
        <f t="shared" si="45"/>
        <v>-0.17720638587603041</v>
      </c>
      <c r="DW65" s="19">
        <f t="shared" si="46"/>
        <v>3.1089805012861084E-3</v>
      </c>
      <c r="DX65" s="19">
        <f t="shared" si="47"/>
        <v>0.25656910018480095</v>
      </c>
      <c r="DY65" s="19">
        <f t="shared" si="48"/>
        <v>-1.7522719285125183E-2</v>
      </c>
      <c r="DZ65" s="19">
        <f t="shared" si="49"/>
        <v>-8.7420046822277123E-2</v>
      </c>
      <c r="EA65" s="19"/>
      <c r="EB65" s="19"/>
      <c r="EC65" s="19">
        <f t="shared" si="107"/>
        <v>0.15071443933547146</v>
      </c>
      <c r="ED65" s="19">
        <f t="shared" si="108"/>
        <v>-0.1586032198061296</v>
      </c>
      <c r="EE65" s="19">
        <f t="shared" si="109"/>
        <v>-3.6188585201025761E-2</v>
      </c>
      <c r="EF65" s="308">
        <v>0</v>
      </c>
      <c r="EG65" s="308">
        <v>0</v>
      </c>
      <c r="EH65" s="308">
        <v>0</v>
      </c>
      <c r="EI65" s="19">
        <f t="shared" si="110"/>
        <v>-8.5893405625531244E-2</v>
      </c>
      <c r="EJ65" s="19">
        <f t="shared" si="111"/>
        <v>0.14757087177392786</v>
      </c>
      <c r="EK65" s="19">
        <f t="shared" si="112"/>
        <v>-8.0633997631991722E-2</v>
      </c>
      <c r="EL65" s="19">
        <f t="shared" si="113"/>
        <v>-3.1979358178204069E-2</v>
      </c>
      <c r="EM65" s="19">
        <f t="shared" si="114"/>
        <v>0.14659058559060306</v>
      </c>
      <c r="EN65" s="19">
        <f t="shared" si="115"/>
        <v>0.1092150728152568</v>
      </c>
      <c r="EO65" s="19">
        <f t="shared" si="116"/>
        <v>-0.14693875847118826</v>
      </c>
      <c r="EP65" s="19">
        <f t="shared" si="117"/>
        <v>0.12891934845311814</v>
      </c>
      <c r="EQ65" s="19">
        <f t="shared" si="118"/>
        <v>-0.18687563970516</v>
      </c>
      <c r="ER65" s="19">
        <f t="shared" si="119"/>
        <v>-0.16865102674226362</v>
      </c>
      <c r="ES65" s="19">
        <f t="shared" si="120"/>
        <v>0.12636682273005673</v>
      </c>
      <c r="ET65" s="19">
        <f t="shared" si="121"/>
        <v>-0.13583524743036066</v>
      </c>
      <c r="EU65" s="19">
        <f t="shared" si="122"/>
        <v>-0.38512812336356866</v>
      </c>
      <c r="EV65" s="19">
        <f t="shared" si="123"/>
        <v>-0.20524768520836481</v>
      </c>
      <c r="EW65" s="19">
        <f t="shared" si="124"/>
        <v>0.10218107878461155</v>
      </c>
      <c r="GL65" s="3"/>
      <c r="GM65" s="3"/>
      <c r="GN65" s="8"/>
      <c r="GO65" s="3"/>
      <c r="HJ65" s="17"/>
    </row>
    <row r="66" spans="1:250" x14ac:dyDescent="0.2">
      <c r="A66" t="s">
        <v>17</v>
      </c>
      <c r="B66" s="1">
        <v>2010</v>
      </c>
      <c r="C66" s="52">
        <f>'Manufacturing Gross Output'!B47</f>
        <v>655211.48784000007</v>
      </c>
      <c r="D66" s="52">
        <f>'Manufacturing Gross Output'!C47</f>
        <v>44621.711280000003</v>
      </c>
      <c r="E66" s="52">
        <f>'Manufacturing Gross Output'!D47</f>
        <v>19569.077570000001</v>
      </c>
      <c r="F66" s="52">
        <f>'Manufacturing Gross Output'!B47</f>
        <v>655211.48784000007</v>
      </c>
      <c r="G66" s="52">
        <f>'Manufacturing Gross Output'!C47</f>
        <v>44621.711280000003</v>
      </c>
      <c r="H66" s="52">
        <f>'Manufacturing Gross Output'!D47</f>
        <v>19569.077570000001</v>
      </c>
      <c r="I66" s="52">
        <f>'Manufacturing Gross Output'!E47</f>
        <v>74767.183140000008</v>
      </c>
      <c r="J66" s="52">
        <f>'Manufacturing Gross Output'!F47</f>
        <v>138212.88964000001</v>
      </c>
      <c r="K66" s="52">
        <f>'Manufacturing Gross Output'!G47</f>
        <v>80487.594240000006</v>
      </c>
      <c r="L66" s="52">
        <f>'Manufacturing Gross Output'!H47</f>
        <v>431974.27770000004</v>
      </c>
      <c r="M66" s="52">
        <f>'Manufacturing Gross Output'!I47</f>
        <v>529380.79960000003</v>
      </c>
      <c r="N66" s="52">
        <f>'Manufacturing Gross Output'!J47</f>
        <v>158180.92844000002</v>
      </c>
      <c r="O66" s="52">
        <f>'Manufacturing Gross Output'!K47</f>
        <v>78097.147249999995</v>
      </c>
      <c r="P66" s="52">
        <f>'Manufacturing Gross Output'!L47</f>
        <v>183479.26413</v>
      </c>
      <c r="Q66" s="52">
        <f>'Manufacturing Gross Output'!M47</f>
        <v>247447.54973999999</v>
      </c>
      <c r="R66" s="52">
        <f>'Manufacturing Gross Output'!N47</f>
        <v>267931.95899999997</v>
      </c>
      <c r="S66" s="52">
        <f>'Manufacturing Gross Output'!O47</f>
        <v>431099.26662000001</v>
      </c>
      <c r="T66" s="52">
        <f>'Manufacturing Gross Output'!P47</f>
        <v>89150.957339999994</v>
      </c>
      <c r="U66" s="52">
        <f>'Manufacturing Gross Output'!Q47</f>
        <v>645073.99646212754</v>
      </c>
      <c r="V66" s="52">
        <f>'Manufacturing Gross Output'!R47</f>
        <v>49427.35055000001</v>
      </c>
      <c r="W66" s="52">
        <f>'Manufacturing Gross Output'!S47</f>
        <v>138299.52969</v>
      </c>
      <c r="X66" s="52">
        <f t="shared" si="72"/>
        <v>4262412.9702321282</v>
      </c>
      <c r="Z66" s="132">
        <f t="shared" si="84"/>
        <v>1.3288145316048174</v>
      </c>
      <c r="AA66" s="132">
        <f t="shared" si="85"/>
        <v>0.66070479854718789</v>
      </c>
      <c r="AB66" s="132">
        <f t="shared" si="86"/>
        <v>0.25428207363916056</v>
      </c>
      <c r="AC66" s="132">
        <f t="shared" si="87"/>
        <v>1.3288145316048174</v>
      </c>
      <c r="AD66" s="132">
        <f t="shared" si="88"/>
        <v>0.66070479854718789</v>
      </c>
      <c r="AE66" s="132">
        <f t="shared" si="89"/>
        <v>0.25428207363916056</v>
      </c>
      <c r="AF66" s="132">
        <f t="shared" si="90"/>
        <v>0.96742525679892455</v>
      </c>
      <c r="AG66" s="132">
        <f t="shared" si="91"/>
        <v>0.99992047652966953</v>
      </c>
      <c r="AH66" s="132">
        <f t="shared" si="92"/>
        <v>1.0324259325882232</v>
      </c>
      <c r="AI66" s="132">
        <f t="shared" si="93"/>
        <v>1.3316219505933178</v>
      </c>
      <c r="AJ66" s="132">
        <f t="shared" si="94"/>
        <v>1.3382534177170002</v>
      </c>
      <c r="AK66" s="132">
        <f t="shared" si="95"/>
        <v>1.563527156686954</v>
      </c>
      <c r="AL66" s="132">
        <f t="shared" si="96"/>
        <v>1.0300999050870718</v>
      </c>
      <c r="AM66" s="132">
        <f t="shared" si="97"/>
        <v>1.1892673227777864</v>
      </c>
      <c r="AN66" s="132">
        <f t="shared" si="98"/>
        <v>1.1951514854824568</v>
      </c>
      <c r="AO66" s="132">
        <f t="shared" si="99"/>
        <v>1.2665240334818413</v>
      </c>
      <c r="AP66" s="132">
        <f t="shared" si="100"/>
        <v>8.8672214374995821</v>
      </c>
      <c r="AQ66" s="132">
        <f t="shared" si="101"/>
        <v>1.0034565739659671</v>
      </c>
      <c r="AR66" s="132">
        <f t="shared" si="102"/>
        <v>1.4301218648139238</v>
      </c>
      <c r="AS66" s="132">
        <f t="shared" si="103"/>
        <v>0.92820665642930666</v>
      </c>
      <c r="AT66" s="132">
        <f t="shared" si="104"/>
        <v>2.0064334685737228</v>
      </c>
      <c r="AX66" s="132">
        <f>'Gross Output over VA'!B47</f>
        <v>3.3563288043474611</v>
      </c>
      <c r="AY66" s="132">
        <f>'Gross Output over VA'!C47</f>
        <v>2.5265415269946065</v>
      </c>
      <c r="AZ66" s="132">
        <f>'Gross Output over VA'!D47</f>
        <v>1.6616537864002041</v>
      </c>
      <c r="BA66" s="132">
        <f>'Gross Output over VA'!B47</f>
        <v>3.3563288043474611</v>
      </c>
      <c r="BB66" s="132">
        <f>'Gross Output over VA'!C47</f>
        <v>2.5265415269946065</v>
      </c>
      <c r="BC66" s="132">
        <f>'Gross Output over VA'!D47</f>
        <v>1.6616537864002041</v>
      </c>
      <c r="BD66" s="132">
        <f>'Gross Output over VA'!E47</f>
        <v>2.5475457883520085</v>
      </c>
      <c r="BE66" s="132">
        <f>'Gross Output over VA'!F47</f>
        <v>3.4004873071743131</v>
      </c>
      <c r="BF66" s="132">
        <f>'Gross Output over VA'!G47</f>
        <v>2.5660040052569748</v>
      </c>
      <c r="BG66" s="132">
        <f>'Gross Output over VA'!H47</f>
        <v>4.164409964658665</v>
      </c>
      <c r="BH66" s="132">
        <f>'Gross Output over VA'!I47</f>
        <v>2.8555794997370771</v>
      </c>
      <c r="BI66" s="132">
        <f>'Gross Output over VA'!J47</f>
        <v>2.7992331559051817</v>
      </c>
      <c r="BJ66" s="132">
        <f>'Gross Output over VA'!K47</f>
        <v>2.7508791449315644</v>
      </c>
      <c r="BK66" s="132">
        <f>'Gross Output over VA'!L47</f>
        <v>4.6159700010237392</v>
      </c>
      <c r="BL66" s="132">
        <f>'Gross Output over VA'!M47</f>
        <v>2.4953416541066722</v>
      </c>
      <c r="BM66" s="132">
        <f>'Gross Output over VA'!N47</f>
        <v>2.525230036743892</v>
      </c>
      <c r="BN66" s="132">
        <f>'Gross Output over VA'!O47</f>
        <v>1.2055526343746585</v>
      </c>
      <c r="BO66" s="132">
        <f>'Gross Output over VA'!P47</f>
        <v>2.5005240733646454</v>
      </c>
      <c r="BP66" s="132">
        <f>'Gross Output over VA'!Q47</f>
        <v>4.2421936139206773</v>
      </c>
      <c r="BQ66" s="132">
        <f>'Gross Output over VA'!R47</f>
        <v>2.3054252625834493</v>
      </c>
      <c r="BR66" s="132">
        <f>'Gross Output over VA'!S47</f>
        <v>1.7651849703415752</v>
      </c>
      <c r="BS66" s="132">
        <f>AVERAGE(AX66:BR66)</f>
        <v>2.7537433022837923</v>
      </c>
      <c r="BU66">
        <f>SUMPRODUCT(C66:W66,AX$61:BR$61)</f>
        <v>16037998.130805034</v>
      </c>
      <c r="BV66" s="132">
        <f>BU66/BU$61</f>
        <v>0.9111595930744697</v>
      </c>
      <c r="BW66" s="132">
        <f t="shared" si="126"/>
        <v>1.1825968895307863</v>
      </c>
      <c r="CA66" s="308">
        <f t="shared" si="77"/>
        <v>0.79138549027717964</v>
      </c>
      <c r="CB66" s="308">
        <f t="shared" si="78"/>
        <v>1.0280270195062571</v>
      </c>
      <c r="CC66" s="52">
        <f>BEA_Output_Data!X47</f>
        <v>1590140.3790278328</v>
      </c>
      <c r="CD66" s="52">
        <f>BEA_Output_Data!AW47</f>
        <v>1546788.5073599999</v>
      </c>
      <c r="CE66" s="52">
        <f t="shared" si="79"/>
        <v>1546788.5073599999</v>
      </c>
      <c r="CF66" s="132">
        <f t="shared" si="105"/>
        <v>1.9285057426284997</v>
      </c>
      <c r="CG66" s="19">
        <f t="shared" si="80"/>
        <v>1.0280270195062571</v>
      </c>
      <c r="CH66" s="570">
        <f t="shared" si="81"/>
        <v>0.79138549027717964</v>
      </c>
      <c r="CI66" s="19">
        <f>'NAICS Sector VA over Manufac VA'!B47</f>
        <v>0.12620776229013267</v>
      </c>
      <c r="CJ66" s="19">
        <f>'NAICS Sector VA over Manufac VA'!C47</f>
        <v>1.1417968601372298E-2</v>
      </c>
      <c r="CK66" s="19">
        <f>'NAICS Sector VA over Manufac VA'!D47</f>
        <v>7.6137546302954568E-3</v>
      </c>
      <c r="CL66" s="19">
        <v>0</v>
      </c>
      <c r="CM66" s="19">
        <v>0</v>
      </c>
      <c r="CN66" s="19">
        <v>0</v>
      </c>
      <c r="CO66" s="19">
        <f>'NAICS Sector VA over Manufac VA'!E47</f>
        <v>1.8973964501514992E-2</v>
      </c>
      <c r="CP66" s="19">
        <f>'NAICS Sector VA over Manufac VA'!F47</f>
        <v>2.6277040608073426E-2</v>
      </c>
      <c r="CQ66" s="19">
        <f>'NAICS Sector VA over Manufac VA'!G47</f>
        <v>2.0278726600791622E-2</v>
      </c>
      <c r="CR66" s="19">
        <f>'NAICS Sector VA over Manufac VA'!H47</f>
        <v>6.7061532463182347E-2</v>
      </c>
      <c r="CS66" s="19">
        <f>'NAICS Sector VA over Manufac VA'!I47</f>
        <v>0.11985136744803439</v>
      </c>
      <c r="CT66" s="19">
        <f>'NAICS Sector VA over Manufac VA'!J47</f>
        <v>3.6532896805942038E-2</v>
      </c>
      <c r="CU66" s="19">
        <f>'NAICS Sector VA over Manufac VA'!K47</f>
        <v>1.8354084326922485E-2</v>
      </c>
      <c r="CV66" s="19">
        <f>'NAICS Sector VA over Manufac VA'!L47</f>
        <v>2.5697630213093414E-2</v>
      </c>
      <c r="CW66" s="19">
        <f>'NAICS Sector VA over Manufac VA'!M47</f>
        <v>6.4109472709523177E-2</v>
      </c>
      <c r="CX66" s="19">
        <f>'NAICS Sector VA over Manufac VA'!N47</f>
        <v>6.8595027791543958E-2</v>
      </c>
      <c r="CY66" s="19">
        <f>'NAICS Sector VA over Manufac VA'!O47</f>
        <v>0.23118527613728471</v>
      </c>
      <c r="CZ66" s="19">
        <f>'NAICS Sector VA over Manufac VA'!P47</f>
        <v>2.3049634045219945E-2</v>
      </c>
      <c r="DA66" s="19">
        <f>'NAICS Sector VA over Manufac VA'!Q47</f>
        <v>9.8307830717830766E-2</v>
      </c>
      <c r="DB66" s="19">
        <f>'NAICS Sector VA over Manufac VA'!R47</f>
        <v>1.3860705854733991E-2</v>
      </c>
      <c r="DC66" s="19">
        <f>'NAICS Sector VA over Manufac VA'!S47</f>
        <v>5.0652343760765453E-2</v>
      </c>
      <c r="DF66" s="19">
        <f t="shared" si="106"/>
        <v>-5.7101631480224284E-2</v>
      </c>
      <c r="DG66" s="19">
        <f t="shared" si="30"/>
        <v>1.6105882008996184E-2</v>
      </c>
      <c r="DH66" s="19">
        <f t="shared" si="31"/>
        <v>7.8744852095924162E-2</v>
      </c>
      <c r="DI66" s="19">
        <f t="shared" si="32"/>
        <v>-5.7101631480224284E-2</v>
      </c>
      <c r="DJ66" s="19">
        <f t="shared" si="33"/>
        <v>1.6105882008996184E-2</v>
      </c>
      <c r="DK66" s="19">
        <f t="shared" si="34"/>
        <v>7.8744852095924162E-2</v>
      </c>
      <c r="DL66" s="19">
        <f t="shared" si="35"/>
        <v>-3.1667646642866532E-2</v>
      </c>
      <c r="DM66" s="19">
        <f t="shared" si="36"/>
        <v>0.15776104757236245</v>
      </c>
      <c r="DN66" s="19">
        <f t="shared" si="37"/>
        <v>-8.0055323481239993E-3</v>
      </c>
      <c r="DO66" s="19">
        <f t="shared" si="38"/>
        <v>1.2004332559021651E-2</v>
      </c>
      <c r="DP66" s="19">
        <f t="shared" si="39"/>
        <v>5.8326713001750859E-2</v>
      </c>
      <c r="DQ66" s="19">
        <f t="shared" si="40"/>
        <v>4.9880009933048815E-2</v>
      </c>
      <c r="DR66" s="19">
        <f t="shared" si="41"/>
        <v>1.1853138290714981E-2</v>
      </c>
      <c r="DS66" s="19">
        <f t="shared" si="42"/>
        <v>0.28240011762687894</v>
      </c>
      <c r="DT66" s="19">
        <f t="shared" si="43"/>
        <v>-3.4685645347687158E-2</v>
      </c>
      <c r="DU66" s="19">
        <f t="shared" si="44"/>
        <v>-2.7648575459128879E-2</v>
      </c>
      <c r="DV66" s="19">
        <f t="shared" si="45"/>
        <v>-7.5188443731901283E-2</v>
      </c>
      <c r="DW66" s="19">
        <f t="shared" si="46"/>
        <v>4.9283796586417135E-2</v>
      </c>
      <c r="DX66" s="19">
        <f t="shared" si="47"/>
        <v>-0.15779264116652861</v>
      </c>
      <c r="DY66" s="19">
        <f t="shared" si="48"/>
        <v>-6.4631288896727646E-2</v>
      </c>
      <c r="DZ66" s="19">
        <f t="shared" si="49"/>
        <v>3.3726461097333009E-2</v>
      </c>
      <c r="EA66" s="19"/>
      <c r="EB66" s="19"/>
      <c r="EC66" s="19">
        <f t="shared" si="107"/>
        <v>-1.6150178431100906E-2</v>
      </c>
      <c r="ED66" s="19">
        <f t="shared" si="108"/>
        <v>-1.4411847266881597E-2</v>
      </c>
      <c r="EE66" s="19">
        <f t="shared" si="109"/>
        <v>-6.3564206880682456E-2</v>
      </c>
      <c r="EF66" s="308">
        <v>0</v>
      </c>
      <c r="EG66" s="308">
        <v>0</v>
      </c>
      <c r="EH66" s="308">
        <v>0</v>
      </c>
      <c r="EI66" s="19">
        <f t="shared" si="110"/>
        <v>6.8959152093887944E-3</v>
      </c>
      <c r="EJ66" s="19">
        <f t="shared" si="111"/>
        <v>-0.21056452491413694</v>
      </c>
      <c r="EK66" s="19">
        <f t="shared" si="112"/>
        <v>-6.2862411801225926E-2</v>
      </c>
      <c r="EL66" s="19">
        <f t="shared" si="113"/>
        <v>-9.7717006890987154E-2</v>
      </c>
      <c r="EM66" s="19">
        <f t="shared" si="114"/>
        <v>-6.4412821720208166E-2</v>
      </c>
      <c r="EN66" s="19">
        <f t="shared" si="115"/>
        <v>-3.3555437598924071E-2</v>
      </c>
      <c r="EO66" s="19">
        <f t="shared" si="116"/>
        <v>-4.0977309200605841E-2</v>
      </c>
      <c r="EP66" s="19">
        <f t="shared" si="117"/>
        <v>-0.1472287431039527</v>
      </c>
      <c r="EQ66" s="19">
        <f t="shared" si="118"/>
        <v>2.3134677603696155E-2</v>
      </c>
      <c r="ER66" s="19">
        <f t="shared" si="119"/>
        <v>6.425376129097829E-2</v>
      </c>
      <c r="ES66" s="19">
        <f t="shared" si="120"/>
        <v>9.6507258437776508E-2</v>
      </c>
      <c r="ET66" s="19">
        <f t="shared" si="121"/>
        <v>-7.2343628666309598E-2</v>
      </c>
      <c r="EU66" s="19">
        <f t="shared" si="122"/>
        <v>0.25327998753880165</v>
      </c>
      <c r="EV66" s="19">
        <f t="shared" si="123"/>
        <v>-2.3399421252258062E-2</v>
      </c>
      <c r="EW66" s="19">
        <f t="shared" si="124"/>
        <v>-6.521483040844582E-2</v>
      </c>
      <c r="GL66" s="3"/>
      <c r="GM66" s="3"/>
      <c r="GN66" s="8"/>
      <c r="GO66" s="3"/>
      <c r="HJ66" s="17"/>
    </row>
    <row r="67" spans="1:250" s="570" customFormat="1" x14ac:dyDescent="0.2">
      <c r="A67" s="570" t="s">
        <v>17</v>
      </c>
      <c r="B67" s="1">
        <v>2011</v>
      </c>
      <c r="C67" s="52">
        <f>'Manufacturing Gross Output'!B48</f>
        <v>661162.19832000008</v>
      </c>
      <c r="D67" s="52">
        <f>'Manufacturing Gross Output'!C48</f>
        <v>42949.197899999999</v>
      </c>
      <c r="E67" s="52">
        <f>'Manufacturing Gross Output'!D48</f>
        <v>20040.143059999999</v>
      </c>
      <c r="F67" s="52">
        <f>'Manufacturing Gross Output'!B48</f>
        <v>661162.19832000008</v>
      </c>
      <c r="G67" s="52">
        <f>'Manufacturing Gross Output'!C48</f>
        <v>42949.197899999999</v>
      </c>
      <c r="H67" s="52">
        <f>'Manufacturing Gross Output'!D48</f>
        <v>20040.143059999999</v>
      </c>
      <c r="I67" s="52">
        <f>'Manufacturing Gross Output'!E48</f>
        <v>73545.852249999996</v>
      </c>
      <c r="J67" s="52">
        <f>'Manufacturing Gross Output'!F48</f>
        <v>133626.87296000001</v>
      </c>
      <c r="K67" s="52">
        <f>'Manufacturing Gross Output'!G48</f>
        <v>78634.391040000002</v>
      </c>
      <c r="L67" s="52">
        <f>'Manufacturing Gross Output'!H48</f>
        <v>438856.49472000002</v>
      </c>
      <c r="M67" s="52">
        <f>'Manufacturing Gross Output'!I48</f>
        <v>517772.37770000007</v>
      </c>
      <c r="N67" s="52">
        <f>'Manufacturing Gross Output'!J48</f>
        <v>159563.99980000002</v>
      </c>
      <c r="O67" s="52">
        <f>'Manufacturing Gross Output'!K48</f>
        <v>80458.080200000011</v>
      </c>
      <c r="P67" s="52">
        <f>'Manufacturing Gross Output'!L48</f>
        <v>216824.50538999998</v>
      </c>
      <c r="Q67" s="52">
        <f>'Manufacturing Gross Output'!M48</f>
        <v>257722.59284</v>
      </c>
      <c r="R67" s="52">
        <f>'Manufacturing Gross Output'!N48</f>
        <v>294540.07272</v>
      </c>
      <c r="S67" s="52">
        <f>'Manufacturing Gross Output'!O48</f>
        <v>442457.03128</v>
      </c>
      <c r="T67" s="52">
        <f>'Manufacturing Gross Output'!P48</f>
        <v>90369.35484</v>
      </c>
      <c r="U67" s="52">
        <f>'Manufacturing Gross Output'!Q48</f>
        <v>703170.73940665531</v>
      </c>
      <c r="V67" s="52">
        <f>'Manufacturing Gross Output'!R48</f>
        <v>50767.613570000001</v>
      </c>
      <c r="W67" s="52">
        <f>'Manufacturing Gross Output'!S48</f>
        <v>142541.66241000002</v>
      </c>
      <c r="X67" s="52">
        <f t="shared" si="72"/>
        <v>4405003.180406657</v>
      </c>
      <c r="Z67" s="132">
        <f t="shared" si="84"/>
        <v>1.3408829869142092</v>
      </c>
      <c r="AA67" s="132">
        <f t="shared" si="85"/>
        <v>0.6359402257842498</v>
      </c>
      <c r="AB67" s="132">
        <f t="shared" si="86"/>
        <v>0.26040313423532674</v>
      </c>
      <c r="AC67" s="132">
        <f t="shared" si="87"/>
        <v>1.3408829869142092</v>
      </c>
      <c r="AD67" s="132">
        <f t="shared" si="88"/>
        <v>0.6359402257842498</v>
      </c>
      <c r="AE67" s="132">
        <f t="shared" si="89"/>
        <v>0.26040313423532674</v>
      </c>
      <c r="AF67" s="132">
        <f t="shared" si="90"/>
        <v>0.95162224937944884</v>
      </c>
      <c r="AG67" s="132">
        <f t="shared" si="91"/>
        <v>0.96674229759149122</v>
      </c>
      <c r="AH67" s="132">
        <f t="shared" si="92"/>
        <v>1.0086546289469396</v>
      </c>
      <c r="AI67" s="132">
        <f t="shared" si="93"/>
        <v>1.3528373602269059</v>
      </c>
      <c r="AJ67" s="132">
        <f t="shared" si="94"/>
        <v>1.3089077929914454</v>
      </c>
      <c r="AK67" s="132">
        <f t="shared" si="95"/>
        <v>1.5771980186064187</v>
      </c>
      <c r="AL67" s="132">
        <f t="shared" si="96"/>
        <v>1.0612405663448612</v>
      </c>
      <c r="AM67" s="132">
        <f t="shared" si="97"/>
        <v>1.4054029498127953</v>
      </c>
      <c r="AN67" s="132">
        <f t="shared" si="98"/>
        <v>1.2447791057084985</v>
      </c>
      <c r="AO67" s="132">
        <f t="shared" si="99"/>
        <v>1.3923015466899538</v>
      </c>
      <c r="AP67" s="132">
        <f t="shared" si="100"/>
        <v>9.1008377344254612</v>
      </c>
      <c r="AQ67" s="132">
        <f t="shared" si="101"/>
        <v>1.0171704926669853</v>
      </c>
      <c r="AR67" s="132">
        <f t="shared" si="102"/>
        <v>1.5589216967946278</v>
      </c>
      <c r="AS67" s="132">
        <f t="shared" si="103"/>
        <v>0.95337573878324722</v>
      </c>
      <c r="AT67" s="132">
        <f t="shared" si="104"/>
        <v>2.0679778359813232</v>
      </c>
      <c r="AX67" s="132">
        <f>'Gross Output over VA'!B48</f>
        <v>3.4336218158106311</v>
      </c>
      <c r="AY67" s="132">
        <f>'Gross Output over VA'!C48</f>
        <v>2.7142559444855725</v>
      </c>
      <c r="AZ67" s="132">
        <f>'Gross Output over VA'!D48</f>
        <v>1.7310772767351075</v>
      </c>
      <c r="BA67" s="132">
        <f>'Gross Output over VA'!B48</f>
        <v>3.4336218158106311</v>
      </c>
      <c r="BB67" s="132">
        <f>'Gross Output over VA'!C48</f>
        <v>2.7142559444855725</v>
      </c>
      <c r="BC67" s="132">
        <f>'Gross Output over VA'!D48</f>
        <v>1.7310772767351075</v>
      </c>
      <c r="BD67" s="132">
        <f>'Gross Output over VA'!E48</f>
        <v>2.2321219506850771</v>
      </c>
      <c r="BE67" s="132">
        <f>'Gross Output over VA'!F48</f>
        <v>3.3078262980241746</v>
      </c>
      <c r="BF67" s="132">
        <f>'Gross Output over VA'!G48</f>
        <v>2.3604809600517807</v>
      </c>
      <c r="BG67" s="132">
        <f>'Gross Output over VA'!H48</f>
        <v>4.5846902905049545</v>
      </c>
      <c r="BH67" s="132">
        <f>'Gross Output over VA'!I48</f>
        <v>2.8078597269149288</v>
      </c>
      <c r="BI67" s="132">
        <f>'Gross Output over VA'!J48</f>
        <v>2.8279166529005026</v>
      </c>
      <c r="BJ67" s="132">
        <f>'Gross Output over VA'!K48</f>
        <v>2.6743242647147079</v>
      </c>
      <c r="BK67" s="132">
        <f>'Gross Output over VA'!L48</f>
        <v>5.4019768248738513</v>
      </c>
      <c r="BL67" s="132">
        <f>'Gross Output over VA'!M48</f>
        <v>2.4517802309982142</v>
      </c>
      <c r="BM67" s="132">
        <f>'Gross Output over VA'!N48</f>
        <v>2.4506755762438761</v>
      </c>
      <c r="BN67" s="132">
        <f>'Gross Output over VA'!O48</f>
        <v>1.2235977811898973</v>
      </c>
      <c r="BO67" s="132">
        <f>'Gross Output over VA'!P48</f>
        <v>2.253774359544281</v>
      </c>
      <c r="BP67" s="132">
        <f>'Gross Output over VA'!Q48</f>
        <v>3.9682825452749544</v>
      </c>
      <c r="BQ67" s="132">
        <f>'Gross Output over VA'!R48</f>
        <v>2.2347468940463937</v>
      </c>
      <c r="BR67" s="132">
        <f>'Gross Output over VA'!S48</f>
        <v>1.8817635232944594</v>
      </c>
      <c r="BS67" s="132">
        <f>AVERAGE(AX67:BR67)</f>
        <v>2.7818918073011751</v>
      </c>
      <c r="BU67" s="570">
        <f>SUMPRODUCT(C67:W67,AX$61:BR$61)</f>
        <v>16531185.111738293</v>
      </c>
      <c r="BV67" s="132">
        <f>BU67/BU$61</f>
        <v>0.93917880377593754</v>
      </c>
      <c r="BW67" s="132">
        <f>BV67/BV$47</f>
        <v>1.2189631108541628</v>
      </c>
      <c r="CA67" s="570">
        <f>CB67/CB$41</f>
        <v>0.79429072740761475</v>
      </c>
      <c r="CB67" s="570">
        <f>CC67/CD67</f>
        <v>1.0318009859295156</v>
      </c>
      <c r="CC67" s="52">
        <f>BEA_Output_Data!X48</f>
        <v>1636053.8506669523</v>
      </c>
      <c r="CD67" s="52">
        <f>BEA_Output_Data!AW48</f>
        <v>1585629.27636</v>
      </c>
      <c r="CE67" s="52">
        <f>CHOOSE($CC$3,CD67,CC67)</f>
        <v>1585629.27636</v>
      </c>
      <c r="CF67" s="132">
        <f t="shared" si="105"/>
        <v>1.9769316558727426</v>
      </c>
      <c r="CG67" s="19">
        <f t="shared" si="80"/>
        <v>1.0318009859295156</v>
      </c>
      <c r="CH67" s="570">
        <f t="shared" si="81"/>
        <v>0.79429072740761475</v>
      </c>
      <c r="CI67" s="19">
        <f>'NAICS Sector VA over Manufac VA'!B48</f>
        <v>0.12143780243641415</v>
      </c>
      <c r="CJ67" s="19">
        <f>'NAICS Sector VA over Manufac VA'!C48</f>
        <v>9.9793580289617642E-3</v>
      </c>
      <c r="CK67" s="19">
        <f>'NAICS Sector VA over Manufac VA'!D48</f>
        <v>7.3010060123105567E-3</v>
      </c>
      <c r="CL67" s="19">
        <v>0</v>
      </c>
      <c r="CM67" s="19">
        <v>0</v>
      </c>
      <c r="CN67" s="19">
        <v>0</v>
      </c>
      <c r="CO67" s="19">
        <f>'NAICS Sector VA over Manufac VA'!E48</f>
        <v>2.0779668300296518E-2</v>
      </c>
      <c r="CP67" s="19">
        <f>'NAICS Sector VA over Manufac VA'!F48</f>
        <v>2.54770684562135E-2</v>
      </c>
      <c r="CQ67" s="19">
        <f>'NAICS Sector VA over Manufac VA'!G48</f>
        <v>2.1009241357143479E-2</v>
      </c>
      <c r="CR67" s="19">
        <f>'NAICS Sector VA over Manufac VA'!H48</f>
        <v>6.0368567569426823E-2</v>
      </c>
      <c r="CS67" s="19">
        <f>'NAICS Sector VA over Manufac VA'!I48</f>
        <v>0.11629520649575452</v>
      </c>
      <c r="CT67" s="19">
        <f>'NAICS Sector VA over Manufac VA'!J48</f>
        <v>3.5584974017085068E-2</v>
      </c>
      <c r="CU67" s="19">
        <f>'NAICS Sector VA over Manufac VA'!K48</f>
        <v>1.8973783688621449E-2</v>
      </c>
      <c r="CV67" s="19">
        <f>'NAICS Sector VA over Manufac VA'!L48</f>
        <v>2.5313604584888544E-2</v>
      </c>
      <c r="CW67" s="19">
        <f>'NAICS Sector VA over Manufac VA'!M48</f>
        <v>6.6293247940847455E-2</v>
      </c>
      <c r="CX67" s="19">
        <f>'NAICS Sector VA over Manufac VA'!N48</f>
        <v>7.5797854228514372E-2</v>
      </c>
      <c r="CY67" s="19">
        <f>'NAICS Sector VA over Manufac VA'!O48</f>
        <v>0.22805036119798655</v>
      </c>
      <c r="CZ67" s="19">
        <f>'NAICS Sector VA over Manufac VA'!P48</f>
        <v>2.5287686117934943E-2</v>
      </c>
      <c r="DA67" s="19">
        <f>'NAICS Sector VA over Manufac VA'!Q48</f>
        <v>0.11175231997717082</v>
      </c>
      <c r="DB67" s="19">
        <f>'NAICS Sector VA over Manufac VA'!R48</f>
        <v>1.4327049152466744E-2</v>
      </c>
      <c r="DC67" s="19">
        <f>'NAICS Sector VA over Manufac VA'!S48</f>
        <v>4.7772186367478507E-2</v>
      </c>
      <c r="DF67" s="19">
        <f t="shared" ref="DF67:DZ67" si="127">LN(AX67/AX66)</f>
        <v>2.2767868180721164E-2</v>
      </c>
      <c r="DG67" s="19">
        <f t="shared" si="127"/>
        <v>7.1666480044929509E-2</v>
      </c>
      <c r="DH67" s="19">
        <f t="shared" si="127"/>
        <v>4.0930554723988329E-2</v>
      </c>
      <c r="DI67" s="19">
        <f t="shared" si="127"/>
        <v>2.2767868180721164E-2</v>
      </c>
      <c r="DJ67" s="19">
        <f t="shared" si="127"/>
        <v>7.1666480044929509E-2</v>
      </c>
      <c r="DK67" s="19">
        <f t="shared" si="127"/>
        <v>4.0930554723988329E-2</v>
      </c>
      <c r="DL67" s="19">
        <f t="shared" si="127"/>
        <v>-0.1321777793608947</v>
      </c>
      <c r="DM67" s="19">
        <f t="shared" si="127"/>
        <v>-2.7627480874928178E-2</v>
      </c>
      <c r="DN67" s="19">
        <f t="shared" si="127"/>
        <v>-8.3484432181467769E-2</v>
      </c>
      <c r="DO67" s="19">
        <f t="shared" si="127"/>
        <v>9.6147954573883365E-2</v>
      </c>
      <c r="DP67" s="19">
        <f t="shared" si="127"/>
        <v>-1.6852269538327233E-2</v>
      </c>
      <c r="DQ67" s="19">
        <f t="shared" si="127"/>
        <v>1.0194768719646264E-2</v>
      </c>
      <c r="DR67" s="19">
        <f t="shared" si="127"/>
        <v>-2.822381254009091E-2</v>
      </c>
      <c r="DS67" s="19">
        <f t="shared" si="127"/>
        <v>0.15724293498710801</v>
      </c>
      <c r="DT67" s="19">
        <f t="shared" si="127"/>
        <v>-1.7611269752558986E-2</v>
      </c>
      <c r="DU67" s="19">
        <f t="shared" si="127"/>
        <v>-2.9968430287061688E-2</v>
      </c>
      <c r="DV67" s="19">
        <f t="shared" si="127"/>
        <v>1.4857440399066675E-2</v>
      </c>
      <c r="DW67" s="19">
        <f t="shared" si="127"/>
        <v>-0.10389403532383158</v>
      </c>
      <c r="DX67" s="19">
        <f t="shared" si="127"/>
        <v>-6.6747104378078001E-2</v>
      </c>
      <c r="DY67" s="19">
        <f t="shared" si="127"/>
        <v>-3.1137179988201334E-2</v>
      </c>
      <c r="DZ67" s="19">
        <f t="shared" si="127"/>
        <v>6.3953897504200413E-2</v>
      </c>
      <c r="EA67" s="19"/>
      <c r="EB67" s="19"/>
      <c r="EC67" s="19">
        <f>LN(CI67/CI66)</f>
        <v>-3.8527238457067743E-2</v>
      </c>
      <c r="ED67" s="19">
        <f>LN(CJ67/CJ66)</f>
        <v>-0.13466954511563498</v>
      </c>
      <c r="EE67" s="19">
        <f>LN(CK67/CK66)</f>
        <v>-4.1944282752516326E-2</v>
      </c>
      <c r="EF67" s="570">
        <v>0</v>
      </c>
      <c r="EG67" s="570">
        <v>0</v>
      </c>
      <c r="EH67" s="570">
        <v>0</v>
      </c>
      <c r="EI67" s="19">
        <f t="shared" ref="EI67:EW67" si="128">LN(CO67/CO66)</f>
        <v>9.0907273026604091E-2</v>
      </c>
      <c r="EJ67" s="19">
        <f t="shared" si="128"/>
        <v>-3.0916805886539892E-2</v>
      </c>
      <c r="EK67" s="19">
        <f t="shared" si="128"/>
        <v>3.5390019685698285E-2</v>
      </c>
      <c r="EL67" s="19">
        <f t="shared" si="128"/>
        <v>-0.10514202789353015</v>
      </c>
      <c r="EM67" s="19">
        <f t="shared" si="128"/>
        <v>-3.0120528519983727E-2</v>
      </c>
      <c r="EN67" s="19">
        <f t="shared" si="128"/>
        <v>-2.6289666445803106E-2</v>
      </c>
      <c r="EO67" s="19">
        <f t="shared" si="128"/>
        <v>3.3206091638379322E-2</v>
      </c>
      <c r="EP67" s="19">
        <f t="shared" si="128"/>
        <v>-1.505679620617251E-2</v>
      </c>
      <c r="EQ67" s="19">
        <f t="shared" si="128"/>
        <v>3.3495917804831764E-2</v>
      </c>
      <c r="ER67" s="19">
        <f t="shared" si="128"/>
        <v>9.9849932984568887E-2</v>
      </c>
      <c r="ES67" s="19">
        <f t="shared" si="128"/>
        <v>-1.3652963232147406E-2</v>
      </c>
      <c r="ET67" s="19">
        <f t="shared" si="128"/>
        <v>9.2667669789798804E-2</v>
      </c>
      <c r="EU67" s="19">
        <f t="shared" si="128"/>
        <v>0.12818130829748556</v>
      </c>
      <c r="EV67" s="19">
        <f t="shared" si="128"/>
        <v>3.3091379728149781E-2</v>
      </c>
      <c r="EW67" s="19">
        <f t="shared" si="128"/>
        <v>-5.854190829684925E-2</v>
      </c>
      <c r="GL67" s="3"/>
      <c r="GM67" s="3"/>
      <c r="GN67" s="8"/>
      <c r="GO67" s="3"/>
      <c r="HJ67" s="17"/>
    </row>
    <row r="68" spans="1:250" x14ac:dyDescent="0.2">
      <c r="C68" s="52"/>
      <c r="D68" s="52"/>
      <c r="E68" s="52"/>
      <c r="F68" s="52"/>
      <c r="G68" s="52"/>
      <c r="H68" s="52"/>
      <c r="I68" s="52"/>
      <c r="J68" s="52"/>
      <c r="K68" s="52"/>
      <c r="L68" s="52"/>
      <c r="M68" s="52"/>
      <c r="N68" s="52"/>
      <c r="O68" s="52"/>
      <c r="P68" s="52"/>
      <c r="Q68" s="52"/>
      <c r="R68" s="52"/>
      <c r="S68" s="52"/>
      <c r="T68" s="52"/>
      <c r="U68" s="52"/>
      <c r="V68" s="52"/>
      <c r="W68" s="52"/>
      <c r="X68" s="52"/>
      <c r="CE68" s="52"/>
      <c r="CF68" s="572" t="s">
        <v>1433</v>
      </c>
      <c r="CH68">
        <f>BY428/CH67</f>
        <v>0.86626089419153096</v>
      </c>
      <c r="DF68" s="19"/>
      <c r="DG68" s="19"/>
      <c r="DH68" s="19"/>
      <c r="DI68" s="19"/>
      <c r="DJ68" s="19"/>
      <c r="DK68" s="19"/>
      <c r="DL68" s="19"/>
      <c r="DM68" s="19"/>
      <c r="DN68" s="19"/>
      <c r="DO68" s="19"/>
      <c r="DP68" s="19"/>
      <c r="DQ68" s="19"/>
      <c r="DR68" s="19"/>
      <c r="DS68" s="19"/>
      <c r="DT68" s="19"/>
      <c r="DU68" s="19"/>
      <c r="DV68" s="19"/>
      <c r="DW68" s="19"/>
      <c r="DX68" s="19"/>
      <c r="DY68" s="19"/>
      <c r="DZ68" s="19"/>
      <c r="EA68" s="19"/>
      <c r="EB68" s="19"/>
      <c r="EC68" s="19"/>
      <c r="ED68" s="19"/>
      <c r="EE68" s="19"/>
      <c r="EF68" s="19"/>
      <c r="EG68" s="19"/>
      <c r="EH68" s="19"/>
      <c r="EI68" s="19"/>
      <c r="EJ68" s="19"/>
      <c r="EK68" s="19"/>
      <c r="EL68" s="19"/>
      <c r="EM68" s="19"/>
      <c r="EN68" s="19"/>
      <c r="EO68" s="19"/>
      <c r="EP68" s="19"/>
      <c r="EQ68" s="19"/>
      <c r="ER68" s="19"/>
      <c r="ES68" s="19"/>
      <c r="ET68" s="19"/>
      <c r="EU68" s="19"/>
      <c r="EV68" s="19"/>
      <c r="EW68" s="19"/>
      <c r="GL68" s="3"/>
      <c r="GM68" s="3"/>
      <c r="GN68" s="8"/>
      <c r="GO68" s="3"/>
      <c r="HJ68" s="17"/>
    </row>
    <row r="69" spans="1:250" hidden="1" x14ac:dyDescent="0.2">
      <c r="A69" t="s">
        <v>22</v>
      </c>
      <c r="B69" s="1">
        <f>Base_year</f>
        <v>1985</v>
      </c>
      <c r="C69" s="52">
        <f>INDEX(C5:C66,base_row,0)</f>
        <v>493079.71297446394</v>
      </c>
      <c r="D69" s="52">
        <f t="shared" ref="D69:W69" si="129">INDEX(D5:D66,base_row,0)</f>
        <v>67536.532772454346</v>
      </c>
      <c r="E69" s="52">
        <f t="shared" si="129"/>
        <v>76958.148444901934</v>
      </c>
      <c r="F69" s="52">
        <f t="shared" si="129"/>
        <v>493079.71297446394</v>
      </c>
      <c r="G69" s="52">
        <f t="shared" si="129"/>
        <v>67536.532772454346</v>
      </c>
      <c r="H69" s="52">
        <f t="shared" si="129"/>
        <v>76958.148444901934</v>
      </c>
      <c r="I69" s="52">
        <f t="shared" si="129"/>
        <v>77284.712813260849</v>
      </c>
      <c r="J69" s="52">
        <f t="shared" si="129"/>
        <v>138223.88168275397</v>
      </c>
      <c r="K69" s="52">
        <f t="shared" si="129"/>
        <v>77959.678945900698</v>
      </c>
      <c r="L69" s="52">
        <f t="shared" si="129"/>
        <v>324397.08395279117</v>
      </c>
      <c r="M69" s="52">
        <f t="shared" si="129"/>
        <v>395575.89959538431</v>
      </c>
      <c r="N69" s="52">
        <f t="shared" si="129"/>
        <v>101169.28750708656</v>
      </c>
      <c r="O69" s="52">
        <f t="shared" si="129"/>
        <v>75815.11935330063</v>
      </c>
      <c r="P69" s="52">
        <f t="shared" si="129"/>
        <v>154279.24455323064</v>
      </c>
      <c r="Q69" s="52">
        <f t="shared" si="129"/>
        <v>207042.83326904854</v>
      </c>
      <c r="R69" s="52">
        <f t="shared" si="129"/>
        <v>211549.05230137618</v>
      </c>
      <c r="S69" s="52">
        <f t="shared" si="129"/>
        <v>48617.176153611799</v>
      </c>
      <c r="T69" s="52">
        <f t="shared" si="129"/>
        <v>88843.861959714079</v>
      </c>
      <c r="U69" s="52">
        <f t="shared" si="129"/>
        <v>451062.25723362359</v>
      </c>
      <c r="V69" s="52">
        <f t="shared" si="129"/>
        <v>53250.372864315323</v>
      </c>
      <c r="W69" s="52">
        <f t="shared" si="129"/>
        <v>68928.041650097919</v>
      </c>
      <c r="X69" s="52"/>
      <c r="CE69" s="52">
        <f>INDEX(CE5:CE66,base_row,1)</f>
        <v>802065.80316000001</v>
      </c>
      <c r="GL69" s="3"/>
      <c r="GM69" s="3"/>
      <c r="GN69" s="8"/>
      <c r="GO69" s="3"/>
      <c r="HJ69" s="17"/>
    </row>
    <row r="70" spans="1:250" hidden="1" x14ac:dyDescent="0.2">
      <c r="A70" t="s">
        <v>56</v>
      </c>
      <c r="B70" s="1">
        <f>Base_year2</f>
        <v>1996</v>
      </c>
      <c r="C70" s="52">
        <f>INDEX(C5:C65,base_row2,0)</f>
        <v>590848.81440000003</v>
      </c>
      <c r="D70" s="52">
        <f t="shared" ref="D70:W70" si="130">INDEX(D5:D65,base_row2,0)</f>
        <v>88656.17435999999</v>
      </c>
      <c r="E70" s="52">
        <f t="shared" si="130"/>
        <v>78484.930300000007</v>
      </c>
      <c r="F70" s="52">
        <f t="shared" si="130"/>
        <v>590848.81440000003</v>
      </c>
      <c r="G70" s="52">
        <f t="shared" si="130"/>
        <v>88656.17435999999</v>
      </c>
      <c r="H70" s="52">
        <f t="shared" si="130"/>
        <v>78484.930300000007</v>
      </c>
      <c r="I70" s="52">
        <f t="shared" si="130"/>
        <v>96163.677869999985</v>
      </c>
      <c r="J70" s="52">
        <f t="shared" si="130"/>
        <v>171035.00624000002</v>
      </c>
      <c r="K70" s="52">
        <f t="shared" si="130"/>
        <v>101714.09280000001</v>
      </c>
      <c r="L70" s="52">
        <f t="shared" si="130"/>
        <v>383844.36635999999</v>
      </c>
      <c r="M70" s="52">
        <f t="shared" si="130"/>
        <v>489914.46270000003</v>
      </c>
      <c r="N70" s="52">
        <f t="shared" si="130"/>
        <v>170412.46578000003</v>
      </c>
      <c r="O70" s="52">
        <f t="shared" si="130"/>
        <v>96538.918800000014</v>
      </c>
      <c r="P70" s="52">
        <f t="shared" si="130"/>
        <v>199488.27786</v>
      </c>
      <c r="Q70" s="52">
        <f t="shared" si="130"/>
        <v>266712.18672</v>
      </c>
      <c r="R70" s="52">
        <f t="shared" si="130"/>
        <v>277098.62760000001</v>
      </c>
      <c r="S70" s="52">
        <f t="shared" si="130"/>
        <v>166396.36155999999</v>
      </c>
      <c r="T70" s="52">
        <f t="shared" si="130"/>
        <v>112259.35507999999</v>
      </c>
      <c r="U70" s="52">
        <f t="shared" si="130"/>
        <v>570981.52242383407</v>
      </c>
      <c r="V70" s="52">
        <f t="shared" si="130"/>
        <v>64710.140619999998</v>
      </c>
      <c r="W70" s="52">
        <f t="shared" si="130"/>
        <v>106835.13962999999</v>
      </c>
      <c r="X70" s="52"/>
      <c r="Z70" s="19">
        <f>INDEX(Z5:Z65,base_row2,0)</f>
        <v>1.1982825471276273</v>
      </c>
      <c r="AA70" s="19">
        <f t="shared" ref="AA70:AT70" si="131">INDEX(AA5:AA65,base_row2,0)</f>
        <v>1.3127143298679906</v>
      </c>
      <c r="AB70" s="19">
        <f t="shared" si="131"/>
        <v>1.0198391188710987</v>
      </c>
      <c r="AC70" s="19">
        <f t="shared" si="131"/>
        <v>1.1982825471276273</v>
      </c>
      <c r="AD70" s="19">
        <f t="shared" si="131"/>
        <v>1.3127143298679906</v>
      </c>
      <c r="AE70" s="19">
        <f t="shared" si="131"/>
        <v>1.0198391188710987</v>
      </c>
      <c r="AF70" s="19">
        <f t="shared" si="131"/>
        <v>1.2442781291347413</v>
      </c>
      <c r="AG70" s="19">
        <f t="shared" si="131"/>
        <v>1.2373766686176044</v>
      </c>
      <c r="AH70" s="19">
        <f t="shared" si="131"/>
        <v>1.3047012786004859</v>
      </c>
      <c r="AI70" s="19">
        <f t="shared" si="131"/>
        <v>1.1832546756673683</v>
      </c>
      <c r="AJ70" s="19">
        <f t="shared" si="131"/>
        <v>1.2384841017895938</v>
      </c>
      <c r="AK70" s="19">
        <f t="shared" si="131"/>
        <v>1.6844288417872195</v>
      </c>
      <c r="AL70" s="19">
        <f t="shared" si="131"/>
        <v>1.2733465253826994</v>
      </c>
      <c r="AM70" s="19">
        <f t="shared" si="131"/>
        <v>1.2930338000920856</v>
      </c>
      <c r="AN70" s="19">
        <f t="shared" si="131"/>
        <v>1.2881981110324749</v>
      </c>
      <c r="AO70" s="19">
        <f t="shared" si="131"/>
        <v>1.3098552065609863</v>
      </c>
      <c r="AP70" s="19">
        <f t="shared" si="131"/>
        <v>3.4225838422669947</v>
      </c>
      <c r="AQ70" s="19">
        <f t="shared" si="131"/>
        <v>1.2635578035869668</v>
      </c>
      <c r="AR70" s="19">
        <f t="shared" si="131"/>
        <v>1.265859675171402</v>
      </c>
      <c r="AS70" s="19">
        <f t="shared" si="131"/>
        <v>1.2152053993102498</v>
      </c>
      <c r="AT70" s="19">
        <f t="shared" si="131"/>
        <v>1.5499517623368924</v>
      </c>
      <c r="GL70" s="3"/>
      <c r="GM70" s="3"/>
      <c r="GN70" s="8"/>
      <c r="GO70" s="3"/>
      <c r="HJ70" s="17"/>
    </row>
    <row r="71" spans="1:250" hidden="1" x14ac:dyDescent="0.2">
      <c r="B71">
        <f>MATCH(B69,B5:B66,0)</f>
        <v>37</v>
      </c>
      <c r="GL71" s="3"/>
      <c r="GM71" s="3"/>
      <c r="GN71" s="8"/>
      <c r="GO71" s="3"/>
      <c r="HJ71" s="17"/>
    </row>
    <row r="72" spans="1:250" hidden="1" x14ac:dyDescent="0.2">
      <c r="B72">
        <f>MATCH(B70,B5:B66,0)</f>
        <v>48</v>
      </c>
      <c r="GL72" s="3"/>
      <c r="GM72" s="3"/>
      <c r="GN72" s="8"/>
      <c r="GO72" s="3"/>
      <c r="HJ72" s="17"/>
    </row>
    <row r="73" spans="1:250" hidden="1" x14ac:dyDescent="0.2">
      <c r="BS73" s="3"/>
      <c r="BT73" s="3"/>
      <c r="BU73" s="3"/>
      <c r="CG73" s="5"/>
      <c r="CH73" s="5"/>
      <c r="EG73" s="8"/>
      <c r="EK73" s="11"/>
      <c r="EL73" s="11"/>
      <c r="EM73" s="11"/>
      <c r="EN73" s="11"/>
      <c r="EO73" s="11"/>
      <c r="EP73" s="11"/>
      <c r="EQ73" s="11"/>
      <c r="ER73" s="11"/>
      <c r="ET73" s="11"/>
      <c r="EU73" s="11"/>
      <c r="EV73" s="11"/>
      <c r="EW73" s="11"/>
      <c r="FV73" s="3"/>
      <c r="GL73" s="3"/>
      <c r="GM73" s="3"/>
      <c r="GN73" s="8"/>
      <c r="GO73" s="3"/>
      <c r="HJ73" s="17"/>
    </row>
    <row r="74" spans="1:250" hidden="1" x14ac:dyDescent="0.2">
      <c r="A74" t="s">
        <v>22</v>
      </c>
      <c r="B74" s="1">
        <f>Base_year</f>
        <v>1985</v>
      </c>
      <c r="C74">
        <f>B74-1948</f>
        <v>37</v>
      </c>
      <c r="BS74" s="3"/>
      <c r="BT74" s="3"/>
      <c r="BU74" s="3"/>
      <c r="CG74" s="5"/>
      <c r="CH74" s="5"/>
      <c r="EG74" s="8"/>
      <c r="EK74" s="11"/>
      <c r="EL74" s="11"/>
      <c r="EM74" s="11"/>
      <c r="EN74" s="11"/>
      <c r="EO74" s="11"/>
      <c r="EP74" s="11"/>
      <c r="EQ74" s="11"/>
      <c r="ER74" s="11"/>
      <c r="ET74" s="11"/>
      <c r="EU74" s="11"/>
      <c r="EV74" s="11"/>
      <c r="EW74" s="11"/>
      <c r="FV74" s="3"/>
      <c r="GL74" s="3"/>
      <c r="GM74" s="3"/>
      <c r="GN74" s="8"/>
      <c r="GO74" s="3"/>
      <c r="HJ74" s="17"/>
    </row>
    <row r="75" spans="1:250" hidden="1" x14ac:dyDescent="0.2">
      <c r="A75" t="s">
        <v>56</v>
      </c>
      <c r="B75" s="1">
        <f>Base_year2</f>
        <v>1996</v>
      </c>
      <c r="C75">
        <f>B75-1948</f>
        <v>48</v>
      </c>
      <c r="BS75" s="3"/>
      <c r="BT75" s="3"/>
      <c r="BU75" s="3"/>
      <c r="CG75" s="5"/>
      <c r="CH75" s="226" t="s">
        <v>396</v>
      </c>
      <c r="CI75" s="2"/>
      <c r="CJ75" s="2"/>
      <c r="CK75" s="2"/>
      <c r="CL75" s="2"/>
      <c r="CM75" s="2"/>
      <c r="ET75" s="11"/>
      <c r="EU75" s="11"/>
      <c r="EV75" s="11"/>
      <c r="EW75" s="11"/>
      <c r="FV75" s="3"/>
      <c r="GL75" s="3"/>
      <c r="GM75" s="3"/>
      <c r="GN75" s="8"/>
      <c r="GO75" s="3"/>
      <c r="GV75" t="s">
        <v>276</v>
      </c>
      <c r="HJ75" s="17"/>
      <c r="HL75" s="2" t="s">
        <v>55</v>
      </c>
    </row>
    <row r="76" spans="1:250" x14ac:dyDescent="0.2">
      <c r="B76" s="1"/>
      <c r="BS76" s="3"/>
      <c r="BT76" s="3"/>
      <c r="BU76" s="3"/>
      <c r="CG76" s="5"/>
      <c r="CH76" s="5"/>
      <c r="ET76" s="11"/>
      <c r="EU76" s="11"/>
      <c r="EV76" s="11"/>
      <c r="EW76" s="11"/>
      <c r="FV76" s="3"/>
      <c r="GL76" s="3"/>
      <c r="GM76" s="3"/>
      <c r="GN76" s="8">
        <v>182</v>
      </c>
      <c r="GO76" s="5"/>
      <c r="GP76" s="10" t="s">
        <v>45</v>
      </c>
      <c r="GQ76" s="10"/>
      <c r="GZ76" t="s">
        <v>288</v>
      </c>
      <c r="HJ76" s="17"/>
    </row>
    <row r="77" spans="1:250" x14ac:dyDescent="0.2">
      <c r="A77" s="2" t="s">
        <v>1479</v>
      </c>
      <c r="C77" s="2" t="s">
        <v>101</v>
      </c>
      <c r="Z77" s="2" t="s">
        <v>616</v>
      </c>
      <c r="AX77" s="2" t="s">
        <v>21</v>
      </c>
      <c r="BU77" s="6"/>
      <c r="BV77" s="6" t="s">
        <v>75</v>
      </c>
      <c r="BW77" s="6"/>
      <c r="CG77" s="5"/>
      <c r="CH77" s="5"/>
      <c r="CI77" s="2" t="s">
        <v>24</v>
      </c>
      <c r="DF77" s="2" t="s">
        <v>25</v>
      </c>
      <c r="EC77" s="2" t="s">
        <v>27</v>
      </c>
      <c r="EZ77" s="2" t="s">
        <v>68</v>
      </c>
      <c r="FV77" s="3"/>
      <c r="GA77" s="6" t="s">
        <v>698</v>
      </c>
      <c r="GE77" s="6" t="s">
        <v>699</v>
      </c>
      <c r="GI77" t="s">
        <v>97</v>
      </c>
      <c r="GJ77" t="s">
        <v>73</v>
      </c>
      <c r="GK77" t="s">
        <v>74</v>
      </c>
      <c r="GL77" s="3"/>
      <c r="GM77" s="3"/>
      <c r="GN77" s="8"/>
      <c r="GO77" s="5" t="s">
        <v>39</v>
      </c>
      <c r="GP77">
        <f>Begin_year_chart1-1949</f>
        <v>36</v>
      </c>
      <c r="GV77" t="s">
        <v>106</v>
      </c>
      <c r="GY77" s="69"/>
      <c r="GZ77" t="s">
        <v>108</v>
      </c>
      <c r="HD77" s="69"/>
      <c r="HF77" t="s">
        <v>110</v>
      </c>
      <c r="HJ77" s="17"/>
      <c r="HL77" s="6"/>
      <c r="HM77" s="6" t="s">
        <v>75</v>
      </c>
      <c r="HN77" s="6"/>
      <c r="HX77" s="8"/>
      <c r="HY77" s="5" t="s">
        <v>39</v>
      </c>
      <c r="HZ77">
        <f>Begin_year_chart1-1949</f>
        <v>36</v>
      </c>
      <c r="IF77" t="s">
        <v>122</v>
      </c>
      <c r="IJ77" t="s">
        <v>123</v>
      </c>
      <c r="IP77" t="s">
        <v>124</v>
      </c>
    </row>
    <row r="78" spans="1:250" x14ac:dyDescent="0.2">
      <c r="BV78" s="80" t="s">
        <v>17</v>
      </c>
      <c r="BW78" s="80" t="s">
        <v>95</v>
      </c>
      <c r="BX78" s="80" t="s">
        <v>81</v>
      </c>
      <c r="BY78" s="80"/>
      <c r="BZ78" s="80"/>
      <c r="CA78" s="80"/>
      <c r="CB78" s="80" t="s">
        <v>76</v>
      </c>
      <c r="CC78" s="80"/>
      <c r="CD78" s="80" t="s">
        <v>34</v>
      </c>
      <c r="CE78" s="80" t="s">
        <v>33</v>
      </c>
      <c r="CG78" s="225"/>
      <c r="CH78" s="5"/>
      <c r="FV78" s="3"/>
      <c r="GL78" s="3"/>
      <c r="GM78" s="3"/>
      <c r="GN78" s="8"/>
      <c r="GO78" s="5" t="s">
        <v>40</v>
      </c>
      <c r="GP78">
        <f>End_year_chart1-1949</f>
        <v>62</v>
      </c>
      <c r="GV78" t="s">
        <v>107</v>
      </c>
      <c r="GY78" s="69"/>
      <c r="GZ78" t="s">
        <v>109</v>
      </c>
      <c r="HD78" s="69"/>
      <c r="HF78" t="s">
        <v>88</v>
      </c>
      <c r="HJ78" s="17"/>
      <c r="HO78" t="s">
        <v>81</v>
      </c>
      <c r="HS78" t="s">
        <v>76</v>
      </c>
      <c r="HU78" t="s">
        <v>34</v>
      </c>
      <c r="HV78" t="s">
        <v>33</v>
      </c>
      <c r="HX78" s="8"/>
      <c r="HY78" s="5" t="s">
        <v>40</v>
      </c>
      <c r="HZ78">
        <f>End_year_chart1-1949</f>
        <v>62</v>
      </c>
      <c r="IF78" t="s">
        <v>107</v>
      </c>
      <c r="IJ78" t="s">
        <v>109</v>
      </c>
      <c r="IP78" t="s">
        <v>88</v>
      </c>
    </row>
    <row r="79" spans="1:250" x14ac:dyDescent="0.2">
      <c r="B79" t="s">
        <v>12</v>
      </c>
      <c r="C79" s="78" t="str">
        <f>C153</f>
        <v>311/312</v>
      </c>
      <c r="D79" s="78" t="str">
        <f t="shared" ref="D79:X79" si="132">D153</f>
        <v>313/314</v>
      </c>
      <c r="E79" s="78" t="str">
        <f t="shared" si="132"/>
        <v>315/316</v>
      </c>
      <c r="F79" s="78" t="s">
        <v>495</v>
      </c>
      <c r="G79" s="78" t="s">
        <v>495</v>
      </c>
      <c r="H79" s="78" t="s">
        <v>495</v>
      </c>
      <c r="I79" s="78">
        <f t="shared" si="132"/>
        <v>321</v>
      </c>
      <c r="J79" s="78">
        <f t="shared" si="132"/>
        <v>322</v>
      </c>
      <c r="K79" s="78">
        <f t="shared" si="132"/>
        <v>323</v>
      </c>
      <c r="L79" s="78">
        <f t="shared" si="132"/>
        <v>324</v>
      </c>
      <c r="M79" s="78">
        <f t="shared" si="132"/>
        <v>325</v>
      </c>
      <c r="N79" s="78">
        <f t="shared" si="132"/>
        <v>326</v>
      </c>
      <c r="O79" s="78">
        <f t="shared" si="132"/>
        <v>327</v>
      </c>
      <c r="P79" s="78">
        <f t="shared" si="132"/>
        <v>331</v>
      </c>
      <c r="Q79" s="78">
        <f t="shared" si="132"/>
        <v>332</v>
      </c>
      <c r="R79" s="78">
        <f t="shared" si="132"/>
        <v>333</v>
      </c>
      <c r="S79" s="78">
        <f t="shared" si="132"/>
        <v>334</v>
      </c>
      <c r="T79" s="78">
        <f t="shared" si="132"/>
        <v>335</v>
      </c>
      <c r="U79" s="78">
        <f t="shared" si="132"/>
        <v>336</v>
      </c>
      <c r="V79" s="78">
        <f t="shared" si="132"/>
        <v>337</v>
      </c>
      <c r="W79" s="78">
        <f t="shared" si="132"/>
        <v>339</v>
      </c>
      <c r="X79" s="80" t="str">
        <f t="shared" si="132"/>
        <v xml:space="preserve">  Total</v>
      </c>
      <c r="Z79" s="78" t="str">
        <f>C79</f>
        <v>311/312</v>
      </c>
      <c r="AA79" s="78" t="str">
        <f t="shared" ref="AA79:AT79" si="133">D79</f>
        <v>313/314</v>
      </c>
      <c r="AB79" s="78" t="str">
        <f t="shared" si="133"/>
        <v>315/316</v>
      </c>
      <c r="AC79" s="78" t="str">
        <f t="shared" si="133"/>
        <v>Not Used</v>
      </c>
      <c r="AD79" s="78" t="str">
        <f t="shared" si="133"/>
        <v>Not Used</v>
      </c>
      <c r="AE79" s="78" t="str">
        <f t="shared" si="133"/>
        <v>Not Used</v>
      </c>
      <c r="AF79" s="78">
        <f t="shared" si="133"/>
        <v>321</v>
      </c>
      <c r="AG79" s="78">
        <f t="shared" si="133"/>
        <v>322</v>
      </c>
      <c r="AH79" s="78">
        <f t="shared" si="133"/>
        <v>323</v>
      </c>
      <c r="AI79" s="78">
        <f t="shared" si="133"/>
        <v>324</v>
      </c>
      <c r="AJ79" s="78">
        <f t="shared" si="133"/>
        <v>325</v>
      </c>
      <c r="AK79" s="78">
        <f t="shared" si="133"/>
        <v>326</v>
      </c>
      <c r="AL79" s="78">
        <f t="shared" si="133"/>
        <v>327</v>
      </c>
      <c r="AM79" s="78">
        <f t="shared" si="133"/>
        <v>331</v>
      </c>
      <c r="AN79" s="78">
        <f t="shared" si="133"/>
        <v>332</v>
      </c>
      <c r="AO79" s="78">
        <f t="shared" si="133"/>
        <v>333</v>
      </c>
      <c r="AP79" s="78">
        <f t="shared" si="133"/>
        <v>334</v>
      </c>
      <c r="AQ79" s="78">
        <f t="shared" si="133"/>
        <v>335</v>
      </c>
      <c r="AR79" s="78">
        <f t="shared" si="133"/>
        <v>336</v>
      </c>
      <c r="AS79" s="78">
        <f t="shared" si="133"/>
        <v>337</v>
      </c>
      <c r="AT79" s="78">
        <f t="shared" si="133"/>
        <v>339</v>
      </c>
      <c r="AU79" s="80" t="s">
        <v>18</v>
      </c>
      <c r="AV79" s="80"/>
      <c r="AX79" s="78" t="str">
        <f t="shared" ref="AX79:BR79" si="134">C79</f>
        <v>311/312</v>
      </c>
      <c r="AY79" s="78" t="str">
        <f t="shared" si="134"/>
        <v>313/314</v>
      </c>
      <c r="AZ79" s="78" t="str">
        <f t="shared" si="134"/>
        <v>315/316</v>
      </c>
      <c r="BA79" s="78" t="str">
        <f t="shared" si="134"/>
        <v>Not Used</v>
      </c>
      <c r="BB79" s="78" t="str">
        <f t="shared" si="134"/>
        <v>Not Used</v>
      </c>
      <c r="BC79" s="78" t="str">
        <f t="shared" si="134"/>
        <v>Not Used</v>
      </c>
      <c r="BD79" s="78">
        <f t="shared" si="134"/>
        <v>321</v>
      </c>
      <c r="BE79" s="78">
        <f t="shared" si="134"/>
        <v>322</v>
      </c>
      <c r="BF79" s="78">
        <f t="shared" si="134"/>
        <v>323</v>
      </c>
      <c r="BG79" s="78">
        <f t="shared" si="134"/>
        <v>324</v>
      </c>
      <c r="BH79" s="78">
        <f t="shared" si="134"/>
        <v>325</v>
      </c>
      <c r="BI79" s="78">
        <f t="shared" si="134"/>
        <v>326</v>
      </c>
      <c r="BJ79" s="78">
        <f t="shared" si="134"/>
        <v>327</v>
      </c>
      <c r="BK79" s="78">
        <f t="shared" si="134"/>
        <v>331</v>
      </c>
      <c r="BL79" s="78">
        <f t="shared" si="134"/>
        <v>332</v>
      </c>
      <c r="BM79" s="78">
        <f t="shared" si="134"/>
        <v>333</v>
      </c>
      <c r="BN79" s="78">
        <f t="shared" si="134"/>
        <v>334</v>
      </c>
      <c r="BO79" s="78">
        <f t="shared" si="134"/>
        <v>335</v>
      </c>
      <c r="BP79" s="78">
        <f t="shared" si="134"/>
        <v>336</v>
      </c>
      <c r="BQ79" s="78">
        <f t="shared" si="134"/>
        <v>337</v>
      </c>
      <c r="BR79" s="78">
        <f t="shared" si="134"/>
        <v>339</v>
      </c>
      <c r="BS79" s="78" t="s">
        <v>16</v>
      </c>
      <c r="BV79" s="80" t="s">
        <v>493</v>
      </c>
      <c r="BW79" s="80" t="s">
        <v>77</v>
      </c>
      <c r="BX79" s="238" t="s">
        <v>468</v>
      </c>
      <c r="BY79" s="238" t="s">
        <v>492</v>
      </c>
      <c r="BZ79" s="80" t="s">
        <v>77</v>
      </c>
      <c r="CA79" s="80" t="s">
        <v>78</v>
      </c>
      <c r="CB79" s="80" t="s">
        <v>79</v>
      </c>
      <c r="CC79" s="80"/>
      <c r="CD79" s="80" t="s">
        <v>33</v>
      </c>
      <c r="CE79" s="80" t="s">
        <v>84</v>
      </c>
      <c r="CG79" s="225"/>
      <c r="CH79" s="5" t="s">
        <v>12</v>
      </c>
      <c r="CI79" s="78" t="str">
        <f t="shared" ref="CI79:DC79" si="135">C79</f>
        <v>311/312</v>
      </c>
      <c r="CJ79" s="78" t="str">
        <f t="shared" si="135"/>
        <v>313/314</v>
      </c>
      <c r="CK79" s="78" t="str">
        <f t="shared" si="135"/>
        <v>315/316</v>
      </c>
      <c r="CL79" s="78" t="str">
        <f t="shared" si="135"/>
        <v>Not Used</v>
      </c>
      <c r="CM79" s="78" t="str">
        <f t="shared" si="135"/>
        <v>Not Used</v>
      </c>
      <c r="CN79" s="78" t="str">
        <f t="shared" si="135"/>
        <v>Not Used</v>
      </c>
      <c r="CO79" s="78">
        <f t="shared" si="135"/>
        <v>321</v>
      </c>
      <c r="CP79" s="78">
        <f t="shared" si="135"/>
        <v>322</v>
      </c>
      <c r="CQ79" s="78">
        <f t="shared" si="135"/>
        <v>323</v>
      </c>
      <c r="CR79" s="78">
        <f t="shared" si="135"/>
        <v>324</v>
      </c>
      <c r="CS79" s="78">
        <f t="shared" si="135"/>
        <v>325</v>
      </c>
      <c r="CT79" s="78">
        <f t="shared" si="135"/>
        <v>326</v>
      </c>
      <c r="CU79" s="78">
        <f t="shared" si="135"/>
        <v>327</v>
      </c>
      <c r="CV79" s="78">
        <f t="shared" si="135"/>
        <v>331</v>
      </c>
      <c r="CW79" s="78">
        <f t="shared" si="135"/>
        <v>332</v>
      </c>
      <c r="CX79" s="78">
        <f t="shared" si="135"/>
        <v>333</v>
      </c>
      <c r="CY79" s="78">
        <f t="shared" si="135"/>
        <v>334</v>
      </c>
      <c r="CZ79" s="78">
        <f t="shared" si="135"/>
        <v>335</v>
      </c>
      <c r="DA79" s="78">
        <f t="shared" si="135"/>
        <v>336</v>
      </c>
      <c r="DB79" s="78">
        <f t="shared" si="135"/>
        <v>337</v>
      </c>
      <c r="DC79" s="78">
        <f t="shared" si="135"/>
        <v>339</v>
      </c>
      <c r="DF79" s="78" t="str">
        <f t="shared" ref="DF79:DZ79" si="136">C79</f>
        <v>311/312</v>
      </c>
      <c r="DG79" s="78" t="str">
        <f t="shared" si="136"/>
        <v>313/314</v>
      </c>
      <c r="DH79" s="78" t="str">
        <f t="shared" si="136"/>
        <v>315/316</v>
      </c>
      <c r="DI79" s="78" t="str">
        <f t="shared" si="136"/>
        <v>Not Used</v>
      </c>
      <c r="DJ79" s="78" t="str">
        <f t="shared" si="136"/>
        <v>Not Used</v>
      </c>
      <c r="DK79" s="78" t="str">
        <f t="shared" si="136"/>
        <v>Not Used</v>
      </c>
      <c r="DL79" s="78">
        <f t="shared" si="136"/>
        <v>321</v>
      </c>
      <c r="DM79" s="78">
        <f t="shared" si="136"/>
        <v>322</v>
      </c>
      <c r="DN79" s="78">
        <f t="shared" si="136"/>
        <v>323</v>
      </c>
      <c r="DO79" s="78">
        <f t="shared" si="136"/>
        <v>324</v>
      </c>
      <c r="DP79" s="78">
        <f t="shared" si="136"/>
        <v>325</v>
      </c>
      <c r="DQ79" s="78">
        <f t="shared" si="136"/>
        <v>326</v>
      </c>
      <c r="DR79" s="78">
        <f t="shared" si="136"/>
        <v>327</v>
      </c>
      <c r="DS79" s="78">
        <f t="shared" si="136"/>
        <v>331</v>
      </c>
      <c r="DT79" s="78">
        <f t="shared" si="136"/>
        <v>332</v>
      </c>
      <c r="DU79" s="78">
        <f t="shared" si="136"/>
        <v>333</v>
      </c>
      <c r="DV79" s="78">
        <f t="shared" si="136"/>
        <v>334</v>
      </c>
      <c r="DW79" s="78">
        <f t="shared" si="136"/>
        <v>335</v>
      </c>
      <c r="DX79" s="78">
        <f t="shared" si="136"/>
        <v>336</v>
      </c>
      <c r="DY79" s="78">
        <f t="shared" si="136"/>
        <v>337</v>
      </c>
      <c r="DZ79" s="78">
        <f t="shared" si="136"/>
        <v>339</v>
      </c>
      <c r="EA79" s="78" t="s">
        <v>16</v>
      </c>
      <c r="EC79" s="78" t="str">
        <f t="shared" ref="EC79:EW79" si="137">C79</f>
        <v>311/312</v>
      </c>
      <c r="ED79" s="78" t="str">
        <f t="shared" si="137"/>
        <v>313/314</v>
      </c>
      <c r="EE79" s="78" t="str">
        <f t="shared" si="137"/>
        <v>315/316</v>
      </c>
      <c r="EF79" s="78" t="str">
        <f t="shared" si="137"/>
        <v>Not Used</v>
      </c>
      <c r="EG79" s="78" t="str">
        <f t="shared" si="137"/>
        <v>Not Used</v>
      </c>
      <c r="EH79" s="78" t="str">
        <f t="shared" si="137"/>
        <v>Not Used</v>
      </c>
      <c r="EI79" s="78">
        <f t="shared" si="137"/>
        <v>321</v>
      </c>
      <c r="EJ79" s="78">
        <f t="shared" si="137"/>
        <v>322</v>
      </c>
      <c r="EK79" s="78">
        <f t="shared" si="137"/>
        <v>323</v>
      </c>
      <c r="EL79" s="78">
        <f t="shared" si="137"/>
        <v>324</v>
      </c>
      <c r="EM79" s="78">
        <f t="shared" si="137"/>
        <v>325</v>
      </c>
      <c r="EN79" s="78">
        <f t="shared" si="137"/>
        <v>326</v>
      </c>
      <c r="EO79" s="78">
        <f t="shared" si="137"/>
        <v>327</v>
      </c>
      <c r="EP79" s="78">
        <f t="shared" si="137"/>
        <v>331</v>
      </c>
      <c r="EQ79" s="78">
        <f t="shared" si="137"/>
        <v>332</v>
      </c>
      <c r="ER79" s="78">
        <f t="shared" si="137"/>
        <v>333</v>
      </c>
      <c r="ES79" s="78">
        <f t="shared" si="137"/>
        <v>334</v>
      </c>
      <c r="ET79" s="78">
        <f t="shared" si="137"/>
        <v>335</v>
      </c>
      <c r="EU79" s="78">
        <f t="shared" si="137"/>
        <v>336</v>
      </c>
      <c r="EV79" s="78">
        <f t="shared" si="137"/>
        <v>337</v>
      </c>
      <c r="EW79" s="78">
        <f t="shared" si="137"/>
        <v>339</v>
      </c>
      <c r="EZ79" s="80" t="str">
        <f t="shared" ref="EZ79:FU79" si="138">C79</f>
        <v>311/312</v>
      </c>
      <c r="FA79" s="80" t="str">
        <f t="shared" si="138"/>
        <v>313/314</v>
      </c>
      <c r="FB79" s="80" t="str">
        <f t="shared" si="138"/>
        <v>315/316</v>
      </c>
      <c r="FC79" s="80" t="str">
        <f t="shared" si="138"/>
        <v>Not Used</v>
      </c>
      <c r="FD79" s="80" t="str">
        <f t="shared" si="138"/>
        <v>Not Used</v>
      </c>
      <c r="FE79" s="80" t="str">
        <f t="shared" si="138"/>
        <v>Not Used</v>
      </c>
      <c r="FF79" s="80">
        <f t="shared" si="138"/>
        <v>321</v>
      </c>
      <c r="FG79" s="80">
        <f t="shared" si="138"/>
        <v>322</v>
      </c>
      <c r="FH79" s="80">
        <f t="shared" si="138"/>
        <v>323</v>
      </c>
      <c r="FI79" s="80">
        <f t="shared" si="138"/>
        <v>324</v>
      </c>
      <c r="FJ79" s="80">
        <f t="shared" si="138"/>
        <v>325</v>
      </c>
      <c r="FK79" s="80">
        <f t="shared" si="138"/>
        <v>326</v>
      </c>
      <c r="FL79" s="80">
        <f t="shared" si="138"/>
        <v>327</v>
      </c>
      <c r="FM79" s="80">
        <f t="shared" si="138"/>
        <v>331</v>
      </c>
      <c r="FN79" s="80">
        <f t="shared" si="138"/>
        <v>332</v>
      </c>
      <c r="FO79" s="80">
        <f t="shared" si="138"/>
        <v>333</v>
      </c>
      <c r="FP79" s="80">
        <f t="shared" si="138"/>
        <v>334</v>
      </c>
      <c r="FQ79" s="80">
        <f t="shared" si="138"/>
        <v>335</v>
      </c>
      <c r="FR79" s="80">
        <f t="shared" si="138"/>
        <v>336</v>
      </c>
      <c r="FS79" s="80">
        <f t="shared" si="138"/>
        <v>337</v>
      </c>
      <c r="FT79" s="80">
        <f t="shared" si="138"/>
        <v>339</v>
      </c>
      <c r="FU79" t="str">
        <f t="shared" si="138"/>
        <v xml:space="preserve">  Total</v>
      </c>
      <c r="FV79" s="3"/>
      <c r="FW79" s="80" t="s">
        <v>30</v>
      </c>
      <c r="FX79" s="80" t="s">
        <v>28</v>
      </c>
      <c r="FY79" s="80" t="s">
        <v>28</v>
      </c>
      <c r="GA79" s="80" t="s">
        <v>30</v>
      </c>
      <c r="GB79" s="80" t="s">
        <v>28</v>
      </c>
      <c r="GC79" s="80" t="s">
        <v>28</v>
      </c>
      <c r="GE79" s="80" t="s">
        <v>30</v>
      </c>
      <c r="GF79" s="80" t="s">
        <v>28</v>
      </c>
      <c r="GG79" s="80" t="s">
        <v>28</v>
      </c>
      <c r="GL79" s="3"/>
      <c r="GM79" s="3"/>
      <c r="GN79" s="8"/>
      <c r="GO79" s="5" t="s">
        <v>44</v>
      </c>
      <c r="GP79">
        <f>Base_year2-1949</f>
        <v>47</v>
      </c>
      <c r="GY79" s="69"/>
      <c r="HD79" s="69"/>
      <c r="HJ79" s="17"/>
      <c r="HM79" t="s">
        <v>17</v>
      </c>
      <c r="HN79" t="s">
        <v>95</v>
      </c>
      <c r="HO79" t="s">
        <v>80</v>
      </c>
      <c r="HP79" t="s">
        <v>82</v>
      </c>
      <c r="HQ79" t="s">
        <v>77</v>
      </c>
      <c r="HR79" t="s">
        <v>78</v>
      </c>
      <c r="HS79" t="s">
        <v>79</v>
      </c>
      <c r="HU79" t="s">
        <v>33</v>
      </c>
      <c r="HV79" t="s">
        <v>84</v>
      </c>
      <c r="HX79" s="8"/>
      <c r="HY79" s="5" t="s">
        <v>44</v>
      </c>
      <c r="HZ79">
        <f>Base_year2-1949</f>
        <v>47</v>
      </c>
    </row>
    <row r="80" spans="1:250" x14ac:dyDescent="0.2">
      <c r="A80" t="s">
        <v>105</v>
      </c>
      <c r="B80" t="s">
        <v>379</v>
      </c>
      <c r="C80" s="84" t="s">
        <v>104</v>
      </c>
      <c r="D80" s="84" t="s">
        <v>104</v>
      </c>
      <c r="E80" s="84" t="s">
        <v>104</v>
      </c>
      <c r="F80" s="84" t="s">
        <v>104</v>
      </c>
      <c r="G80" s="84" t="s">
        <v>104</v>
      </c>
      <c r="H80" s="84" t="s">
        <v>104</v>
      </c>
      <c r="I80" s="84" t="s">
        <v>104</v>
      </c>
      <c r="J80" s="84" t="s">
        <v>104</v>
      </c>
      <c r="K80" s="84" t="s">
        <v>104</v>
      </c>
      <c r="L80" s="84" t="s">
        <v>104</v>
      </c>
      <c r="M80" s="84" t="s">
        <v>104</v>
      </c>
      <c r="N80" s="84" t="s">
        <v>104</v>
      </c>
      <c r="O80" s="84" t="s">
        <v>104</v>
      </c>
      <c r="P80" s="84" t="s">
        <v>104</v>
      </c>
      <c r="Q80" s="84" t="s">
        <v>104</v>
      </c>
      <c r="R80" s="84" t="s">
        <v>104</v>
      </c>
      <c r="S80" s="84" t="s">
        <v>104</v>
      </c>
      <c r="T80" s="84" t="s">
        <v>104</v>
      </c>
      <c r="U80" s="84" t="s">
        <v>104</v>
      </c>
      <c r="V80" s="84" t="s">
        <v>104</v>
      </c>
      <c r="W80" s="84" t="s">
        <v>104</v>
      </c>
      <c r="X80" s="84" t="s">
        <v>104</v>
      </c>
      <c r="Z80" s="81" t="s">
        <v>102</v>
      </c>
      <c r="AA80" s="81" t="s">
        <v>102</v>
      </c>
      <c r="AB80" s="81" t="s">
        <v>102</v>
      </c>
      <c r="AC80" s="81" t="s">
        <v>102</v>
      </c>
      <c r="AD80" s="81" t="s">
        <v>102</v>
      </c>
      <c r="AE80" s="81" t="s">
        <v>102</v>
      </c>
      <c r="AF80" s="81" t="s">
        <v>102</v>
      </c>
      <c r="AG80" s="81" t="s">
        <v>102</v>
      </c>
      <c r="AH80" s="81" t="s">
        <v>102</v>
      </c>
      <c r="AI80" s="81" t="s">
        <v>102</v>
      </c>
      <c r="AJ80" s="81" t="s">
        <v>102</v>
      </c>
      <c r="AK80" s="81" t="s">
        <v>102</v>
      </c>
      <c r="AL80" s="81" t="s">
        <v>102</v>
      </c>
      <c r="AM80" s="81" t="s">
        <v>102</v>
      </c>
      <c r="AN80" s="81" t="s">
        <v>102</v>
      </c>
      <c r="AO80" s="81" t="s">
        <v>102</v>
      </c>
      <c r="AP80" s="81" t="s">
        <v>102</v>
      </c>
      <c r="AQ80" s="81" t="s">
        <v>102</v>
      </c>
      <c r="AR80" s="81" t="s">
        <v>102</v>
      </c>
      <c r="AS80" s="81" t="s">
        <v>102</v>
      </c>
      <c r="AT80" s="81" t="s">
        <v>102</v>
      </c>
      <c r="AU80" s="81" t="s">
        <v>102</v>
      </c>
      <c r="AV80" s="81"/>
      <c r="AX80" s="81" t="s">
        <v>102</v>
      </c>
      <c r="AY80" s="81" t="s">
        <v>102</v>
      </c>
      <c r="AZ80" s="81" t="s">
        <v>102</v>
      </c>
      <c r="BA80" s="81" t="s">
        <v>102</v>
      </c>
      <c r="BB80" s="81" t="s">
        <v>102</v>
      </c>
      <c r="BC80" s="81" t="s">
        <v>102</v>
      </c>
      <c r="BD80" s="81" t="s">
        <v>102</v>
      </c>
      <c r="BE80" s="81" t="s">
        <v>102</v>
      </c>
      <c r="BF80" s="81" t="s">
        <v>102</v>
      </c>
      <c r="BG80" s="81" t="s">
        <v>102</v>
      </c>
      <c r="BH80" s="81" t="s">
        <v>102</v>
      </c>
      <c r="BI80" s="81" t="s">
        <v>102</v>
      </c>
      <c r="BJ80" s="81" t="s">
        <v>102</v>
      </c>
      <c r="BK80" s="81" t="s">
        <v>102</v>
      </c>
      <c r="BL80" s="81" t="s">
        <v>102</v>
      </c>
      <c r="BM80" s="81" t="s">
        <v>102</v>
      </c>
      <c r="BN80" s="81" t="s">
        <v>102</v>
      </c>
      <c r="BO80" s="81" t="s">
        <v>102</v>
      </c>
      <c r="BP80" s="81" t="s">
        <v>102</v>
      </c>
      <c r="BQ80" s="81" t="s">
        <v>102</v>
      </c>
      <c r="BR80" s="81" t="s">
        <v>102</v>
      </c>
      <c r="BS80" s="81" t="s">
        <v>102</v>
      </c>
      <c r="BV80" s="80"/>
      <c r="BW80" s="80"/>
      <c r="BX80" s="80"/>
      <c r="BY80" s="80"/>
      <c r="BZ80" s="80"/>
      <c r="CA80" s="80"/>
      <c r="CB80" s="80"/>
      <c r="CC80" s="80"/>
      <c r="CD80" s="80"/>
      <c r="CE80" s="80"/>
      <c r="CG80" s="225"/>
      <c r="CH80" s="5" t="s">
        <v>226</v>
      </c>
      <c r="CI80" s="81" t="s">
        <v>102</v>
      </c>
      <c r="CJ80" s="81" t="s">
        <v>102</v>
      </c>
      <c r="CK80" s="81" t="s">
        <v>102</v>
      </c>
      <c r="CL80" s="81" t="s">
        <v>102</v>
      </c>
      <c r="CM80" s="81" t="s">
        <v>102</v>
      </c>
      <c r="CN80" s="81" t="s">
        <v>102</v>
      </c>
      <c r="CO80" s="81" t="s">
        <v>102</v>
      </c>
      <c r="CP80" s="81" t="s">
        <v>102</v>
      </c>
      <c r="CQ80" s="81" t="s">
        <v>102</v>
      </c>
      <c r="CR80" s="81" t="s">
        <v>102</v>
      </c>
      <c r="CS80" s="81" t="s">
        <v>102</v>
      </c>
      <c r="CT80" s="81" t="s">
        <v>102</v>
      </c>
      <c r="CU80" s="81" t="s">
        <v>102</v>
      </c>
      <c r="CV80" s="81" t="s">
        <v>102</v>
      </c>
      <c r="CW80" s="81" t="s">
        <v>102</v>
      </c>
      <c r="CX80" s="81" t="s">
        <v>102</v>
      </c>
      <c r="CY80" s="81" t="s">
        <v>102</v>
      </c>
      <c r="CZ80" s="81" t="s">
        <v>102</v>
      </c>
      <c r="DA80" s="81" t="s">
        <v>102</v>
      </c>
      <c r="DB80" s="81" t="s">
        <v>102</v>
      </c>
      <c r="DC80" s="81" t="s">
        <v>102</v>
      </c>
      <c r="DF80" s="81" t="s">
        <v>67</v>
      </c>
      <c r="DG80" s="81" t="s">
        <v>67</v>
      </c>
      <c r="DH80" s="81" t="s">
        <v>67</v>
      </c>
      <c r="DI80" s="81" t="s">
        <v>67</v>
      </c>
      <c r="DJ80" s="81" t="s">
        <v>67</v>
      </c>
      <c r="DK80" s="81" t="s">
        <v>67</v>
      </c>
      <c r="DL80" s="81" t="s">
        <v>67</v>
      </c>
      <c r="DM80" s="81" t="s">
        <v>67</v>
      </c>
      <c r="DN80" s="81" t="s">
        <v>67</v>
      </c>
      <c r="DO80" s="81" t="s">
        <v>67</v>
      </c>
      <c r="DP80" s="81" t="s">
        <v>67</v>
      </c>
      <c r="DQ80" s="81" t="s">
        <v>67</v>
      </c>
      <c r="DR80" s="81" t="s">
        <v>67</v>
      </c>
      <c r="DS80" s="81" t="s">
        <v>67</v>
      </c>
      <c r="DT80" s="81" t="s">
        <v>67</v>
      </c>
      <c r="DU80" s="81" t="s">
        <v>67</v>
      </c>
      <c r="DV80" s="81" t="s">
        <v>67</v>
      </c>
      <c r="DW80" s="81" t="s">
        <v>67</v>
      </c>
      <c r="DX80" s="81" t="s">
        <v>67</v>
      </c>
      <c r="DY80" s="81" t="s">
        <v>67</v>
      </c>
      <c r="DZ80" s="81" t="s">
        <v>67</v>
      </c>
      <c r="EA80" s="81" t="s">
        <v>67</v>
      </c>
      <c r="EC80" s="81" t="s">
        <v>54</v>
      </c>
      <c r="ED80" s="81" t="s">
        <v>54</v>
      </c>
      <c r="EE80" s="81" t="s">
        <v>54</v>
      </c>
      <c r="EF80" s="81" t="s">
        <v>54</v>
      </c>
      <c r="EG80" s="81" t="s">
        <v>54</v>
      </c>
      <c r="EH80" s="81" t="s">
        <v>54</v>
      </c>
      <c r="EI80" s="81" t="s">
        <v>54</v>
      </c>
      <c r="EJ80" s="81" t="s">
        <v>54</v>
      </c>
      <c r="EK80" s="81" t="s">
        <v>54</v>
      </c>
      <c r="EL80" s="81" t="s">
        <v>54</v>
      </c>
      <c r="EM80" s="81" t="s">
        <v>54</v>
      </c>
      <c r="EN80" s="81" t="s">
        <v>54</v>
      </c>
      <c r="EO80" s="81" t="s">
        <v>54</v>
      </c>
      <c r="EP80" s="81" t="s">
        <v>54</v>
      </c>
      <c r="EQ80" s="81" t="s">
        <v>54</v>
      </c>
      <c r="ER80" s="81" t="s">
        <v>54</v>
      </c>
      <c r="ES80" s="81" t="s">
        <v>54</v>
      </c>
      <c r="ET80" s="81" t="s">
        <v>54</v>
      </c>
      <c r="EU80" s="81" t="s">
        <v>54</v>
      </c>
      <c r="EV80" s="81" t="s">
        <v>54</v>
      </c>
      <c r="EW80" s="81" t="s">
        <v>54</v>
      </c>
      <c r="EZ80" t="s">
        <v>54</v>
      </c>
      <c r="FA80" t="s">
        <v>54</v>
      </c>
      <c r="FB80" t="s">
        <v>54</v>
      </c>
      <c r="FC80" t="s">
        <v>54</v>
      </c>
      <c r="FD80" t="s">
        <v>54</v>
      </c>
      <c r="FE80" t="s">
        <v>54</v>
      </c>
      <c r="FF80" t="s">
        <v>54</v>
      </c>
      <c r="FG80" t="s">
        <v>54</v>
      </c>
      <c r="FH80" t="s">
        <v>54</v>
      </c>
      <c r="FI80" t="s">
        <v>54</v>
      </c>
      <c r="FJ80" t="s">
        <v>54</v>
      </c>
      <c r="FK80" t="s">
        <v>54</v>
      </c>
      <c r="FL80" t="s">
        <v>54</v>
      </c>
      <c r="FM80" t="s">
        <v>54</v>
      </c>
      <c r="FN80" t="s">
        <v>54</v>
      </c>
      <c r="FO80" t="s">
        <v>54</v>
      </c>
      <c r="FP80" t="s">
        <v>54</v>
      </c>
      <c r="FQ80" t="s">
        <v>54</v>
      </c>
      <c r="FR80" t="s">
        <v>54</v>
      </c>
      <c r="FS80" t="s">
        <v>54</v>
      </c>
      <c r="FT80" t="s">
        <v>54</v>
      </c>
      <c r="FV80" s="3"/>
      <c r="FW80" t="s">
        <v>29</v>
      </c>
      <c r="FX80" t="s">
        <v>29</v>
      </c>
      <c r="FY80" t="str">
        <f>index_label</f>
        <v>1985 = 1</v>
      </c>
      <c r="GA80" t="s">
        <v>29</v>
      </c>
      <c r="GB80" t="s">
        <v>29</v>
      </c>
      <c r="GC80" t="str">
        <f>index_label</f>
        <v>1985 = 1</v>
      </c>
      <c r="GE80" t="s">
        <v>29</v>
      </c>
      <c r="GF80" t="s">
        <v>29</v>
      </c>
      <c r="GG80" t="str">
        <f>index_label</f>
        <v>1985 = 1</v>
      </c>
      <c r="GL80" s="3"/>
      <c r="GM80" s="3"/>
      <c r="GN80" s="8"/>
      <c r="GO80" s="5"/>
      <c r="GS80" t="s">
        <v>98</v>
      </c>
      <c r="GU80" s="5"/>
      <c r="GV80" s="5"/>
      <c r="GW80" s="5"/>
      <c r="GY80" s="69"/>
      <c r="HD80" s="69"/>
      <c r="HJ80" s="17"/>
      <c r="HM80" t="s">
        <v>99</v>
      </c>
      <c r="HN80" t="s">
        <v>77</v>
      </c>
      <c r="HX80" s="8"/>
      <c r="HY80" s="5"/>
      <c r="IC80" t="s">
        <v>100</v>
      </c>
    </row>
    <row r="81" spans="1:252" ht="26.25" customHeight="1" thickBot="1" x14ac:dyDescent="0.25">
      <c r="B81" t="s">
        <v>14</v>
      </c>
      <c r="C81" s="83" t="s">
        <v>215</v>
      </c>
      <c r="D81" s="83" t="s">
        <v>215</v>
      </c>
      <c r="E81" s="83" t="s">
        <v>215</v>
      </c>
      <c r="F81" s="83" t="s">
        <v>215</v>
      </c>
      <c r="G81" s="83" t="s">
        <v>215</v>
      </c>
      <c r="H81" s="83" t="s">
        <v>215</v>
      </c>
      <c r="I81" s="83" t="s">
        <v>215</v>
      </c>
      <c r="J81" s="83" t="s">
        <v>215</v>
      </c>
      <c r="K81" s="83" t="s">
        <v>215</v>
      </c>
      <c r="L81" s="83" t="s">
        <v>215</v>
      </c>
      <c r="M81" s="83" t="s">
        <v>215</v>
      </c>
      <c r="N81" s="83" t="s">
        <v>215</v>
      </c>
      <c r="O81" s="83" t="s">
        <v>215</v>
      </c>
      <c r="P81" s="83" t="s">
        <v>215</v>
      </c>
      <c r="Q81" s="83" t="s">
        <v>215</v>
      </c>
      <c r="R81" s="83" t="s">
        <v>215</v>
      </c>
      <c r="S81" s="83" t="s">
        <v>215</v>
      </c>
      <c r="T81" s="83" t="s">
        <v>215</v>
      </c>
      <c r="U81" s="83" t="s">
        <v>215</v>
      </c>
      <c r="V81" s="83" t="s">
        <v>215</v>
      </c>
      <c r="W81" s="83" t="s">
        <v>215</v>
      </c>
      <c r="X81" s="83" t="s">
        <v>215</v>
      </c>
      <c r="Z81" s="82" t="s">
        <v>296</v>
      </c>
      <c r="AA81" s="82" t="s">
        <v>296</v>
      </c>
      <c r="AB81" s="82" t="s">
        <v>296</v>
      </c>
      <c r="AC81" s="82" t="s">
        <v>296</v>
      </c>
      <c r="AD81" s="82" t="s">
        <v>296</v>
      </c>
      <c r="AE81" s="82" t="s">
        <v>296</v>
      </c>
      <c r="AF81" s="82" t="s">
        <v>296</v>
      </c>
      <c r="AG81" s="82" t="s">
        <v>296</v>
      </c>
      <c r="AH81" s="82" t="s">
        <v>296</v>
      </c>
      <c r="AI81" s="82" t="s">
        <v>296</v>
      </c>
      <c r="AJ81" s="82" t="s">
        <v>296</v>
      </c>
      <c r="AK81" s="82" t="s">
        <v>296</v>
      </c>
      <c r="AL81" s="82" t="s">
        <v>296</v>
      </c>
      <c r="AM81" s="82" t="s">
        <v>296</v>
      </c>
      <c r="AN81" s="82" t="s">
        <v>296</v>
      </c>
      <c r="AO81" s="82" t="s">
        <v>296</v>
      </c>
      <c r="AP81" s="82" t="s">
        <v>296</v>
      </c>
      <c r="AQ81" s="82" t="s">
        <v>296</v>
      </c>
      <c r="AR81" s="82" t="s">
        <v>296</v>
      </c>
      <c r="AS81" s="82" t="s">
        <v>296</v>
      </c>
      <c r="AT81" s="82" t="s">
        <v>296</v>
      </c>
      <c r="AU81" s="130" t="s">
        <v>295</v>
      </c>
      <c r="AV81" s="327"/>
      <c r="AX81" s="83" t="str">
        <f>index_label</f>
        <v>1985 = 1</v>
      </c>
      <c r="AY81" s="83" t="str">
        <f t="shared" ref="AY81:BS81" si="139">index_label</f>
        <v>1985 = 1</v>
      </c>
      <c r="AZ81" s="83" t="str">
        <f t="shared" si="139"/>
        <v>1985 = 1</v>
      </c>
      <c r="BA81" s="83" t="str">
        <f t="shared" si="139"/>
        <v>1985 = 1</v>
      </c>
      <c r="BB81" s="83" t="str">
        <f t="shared" si="139"/>
        <v>1985 = 1</v>
      </c>
      <c r="BC81" s="83" t="str">
        <f t="shared" si="139"/>
        <v>1985 = 1</v>
      </c>
      <c r="BD81" s="83" t="str">
        <f t="shared" si="139"/>
        <v>1985 = 1</v>
      </c>
      <c r="BE81" s="83" t="str">
        <f t="shared" si="139"/>
        <v>1985 = 1</v>
      </c>
      <c r="BF81" s="83" t="str">
        <f t="shared" si="139"/>
        <v>1985 = 1</v>
      </c>
      <c r="BG81" s="83" t="str">
        <f t="shared" si="139"/>
        <v>1985 = 1</v>
      </c>
      <c r="BH81" s="83" t="str">
        <f t="shared" si="139"/>
        <v>1985 = 1</v>
      </c>
      <c r="BI81" s="83" t="str">
        <f t="shared" si="139"/>
        <v>1985 = 1</v>
      </c>
      <c r="BJ81" s="83" t="str">
        <f t="shared" si="139"/>
        <v>1985 = 1</v>
      </c>
      <c r="BK81" s="83" t="str">
        <f t="shared" si="139"/>
        <v>1985 = 1</v>
      </c>
      <c r="BL81" s="83" t="str">
        <f t="shared" si="139"/>
        <v>1985 = 1</v>
      </c>
      <c r="BM81" s="83" t="str">
        <f t="shared" si="139"/>
        <v>1985 = 1</v>
      </c>
      <c r="BN81" s="83" t="str">
        <f t="shared" si="139"/>
        <v>1985 = 1</v>
      </c>
      <c r="BO81" s="83" t="str">
        <f t="shared" si="139"/>
        <v>1985 = 1</v>
      </c>
      <c r="BP81" s="83" t="str">
        <f t="shared" si="139"/>
        <v>1985 = 1</v>
      </c>
      <c r="BQ81" s="83" t="str">
        <f t="shared" si="139"/>
        <v>1985 = 1</v>
      </c>
      <c r="BR81" s="83" t="str">
        <f t="shared" si="139"/>
        <v>1985 = 1</v>
      </c>
      <c r="BS81" s="83" t="str">
        <f t="shared" si="139"/>
        <v>1985 = 1</v>
      </c>
      <c r="BT81" s="24"/>
      <c r="BU81" s="4"/>
      <c r="BV81" s="83" t="str">
        <f>index_label</f>
        <v>1985 = 1</v>
      </c>
      <c r="BW81" s="83" t="str">
        <f t="shared" ref="BW81:CE81" si="140">index_label</f>
        <v>1985 = 1</v>
      </c>
      <c r="BX81" s="83" t="str">
        <f t="shared" si="140"/>
        <v>1985 = 1</v>
      </c>
      <c r="BY81" s="83" t="str">
        <f t="shared" si="140"/>
        <v>1985 = 1</v>
      </c>
      <c r="BZ81" s="83" t="str">
        <f t="shared" si="140"/>
        <v>1985 = 1</v>
      </c>
      <c r="CA81" s="83" t="str">
        <f t="shared" si="140"/>
        <v>1985 = 1</v>
      </c>
      <c r="CB81" s="83" t="str">
        <f t="shared" si="140"/>
        <v>1985 = 1</v>
      </c>
      <c r="CC81" s="83"/>
      <c r="CD81" s="83" t="str">
        <f t="shared" si="140"/>
        <v>1985 = 1</v>
      </c>
      <c r="CE81" s="83" t="str">
        <f t="shared" si="140"/>
        <v>1985 = 1</v>
      </c>
      <c r="CG81" s="225"/>
      <c r="CH81" s="5" t="s">
        <v>14</v>
      </c>
      <c r="CI81" s="81" t="s">
        <v>26</v>
      </c>
      <c r="CJ81" s="81" t="s">
        <v>26</v>
      </c>
      <c r="CK81" s="81" t="s">
        <v>26</v>
      </c>
      <c r="CL81" s="81" t="s">
        <v>26</v>
      </c>
      <c r="CM81" s="81" t="s">
        <v>26</v>
      </c>
      <c r="CN81" s="81" t="s">
        <v>26</v>
      </c>
      <c r="CO81" s="81" t="s">
        <v>26</v>
      </c>
      <c r="CP81" s="81" t="s">
        <v>26</v>
      </c>
      <c r="CQ81" s="81" t="s">
        <v>26</v>
      </c>
      <c r="CR81" s="81" t="s">
        <v>26</v>
      </c>
      <c r="CS81" s="81" t="s">
        <v>26</v>
      </c>
      <c r="CT81" s="81" t="s">
        <v>26</v>
      </c>
      <c r="CU81" s="81" t="s">
        <v>26</v>
      </c>
      <c r="CV81" s="81" t="s">
        <v>26</v>
      </c>
      <c r="CW81" s="81" t="s">
        <v>26</v>
      </c>
      <c r="CX81" s="81" t="s">
        <v>26</v>
      </c>
      <c r="CY81" s="81" t="s">
        <v>26</v>
      </c>
      <c r="CZ81" s="81" t="s">
        <v>26</v>
      </c>
      <c r="DA81" s="81" t="s">
        <v>26</v>
      </c>
      <c r="DB81" s="81" t="s">
        <v>26</v>
      </c>
      <c r="DC81" s="81" t="s">
        <v>26</v>
      </c>
      <c r="DF81" s="82" t="s">
        <v>223</v>
      </c>
      <c r="DG81" s="82" t="s">
        <v>223</v>
      </c>
      <c r="DH81" s="82" t="s">
        <v>223</v>
      </c>
      <c r="DI81" s="82" t="s">
        <v>223</v>
      </c>
      <c r="DJ81" s="82" t="s">
        <v>223</v>
      </c>
      <c r="DK81" s="82" t="s">
        <v>223</v>
      </c>
      <c r="DL81" s="82" t="s">
        <v>223</v>
      </c>
      <c r="DM81" s="82" t="s">
        <v>223</v>
      </c>
      <c r="DN81" s="82" t="s">
        <v>223</v>
      </c>
      <c r="DO81" s="82" t="s">
        <v>223</v>
      </c>
      <c r="DP81" s="82" t="s">
        <v>223</v>
      </c>
      <c r="DQ81" s="82" t="s">
        <v>223</v>
      </c>
      <c r="DR81" s="82" t="s">
        <v>223</v>
      </c>
      <c r="DS81" s="82" t="s">
        <v>223</v>
      </c>
      <c r="DT81" s="82" t="s">
        <v>223</v>
      </c>
      <c r="DU81" s="82" t="s">
        <v>223</v>
      </c>
      <c r="DV81" s="82" t="s">
        <v>223</v>
      </c>
      <c r="DW81" s="82" t="s">
        <v>223</v>
      </c>
      <c r="DX81" s="82" t="s">
        <v>223</v>
      </c>
      <c r="DY81" s="82" t="s">
        <v>223</v>
      </c>
      <c r="DZ81" s="82" t="s">
        <v>223</v>
      </c>
      <c r="EA81" s="82" t="s">
        <v>223</v>
      </c>
      <c r="EB81" s="4"/>
      <c r="EC81" s="82" t="s">
        <v>223</v>
      </c>
      <c r="ED81" s="82" t="s">
        <v>223</v>
      </c>
      <c r="EE81" s="82" t="s">
        <v>223</v>
      </c>
      <c r="EF81" s="82" t="s">
        <v>223</v>
      </c>
      <c r="EG81" s="82" t="s">
        <v>223</v>
      </c>
      <c r="EH81" s="82" t="s">
        <v>223</v>
      </c>
      <c r="EI81" s="82" t="s">
        <v>223</v>
      </c>
      <c r="EJ81" s="82" t="s">
        <v>223</v>
      </c>
      <c r="EK81" s="82" t="s">
        <v>223</v>
      </c>
      <c r="EL81" s="82" t="s">
        <v>223</v>
      </c>
      <c r="EM81" s="82" t="s">
        <v>223</v>
      </c>
      <c r="EN81" s="82" t="s">
        <v>223</v>
      </c>
      <c r="EO81" s="82" t="s">
        <v>223</v>
      </c>
      <c r="EP81" s="82" t="s">
        <v>223</v>
      </c>
      <c r="EQ81" s="82" t="s">
        <v>223</v>
      </c>
      <c r="ER81" s="82" t="s">
        <v>223</v>
      </c>
      <c r="ES81" s="82" t="s">
        <v>223</v>
      </c>
      <c r="ET81" s="82" t="s">
        <v>223</v>
      </c>
      <c r="EU81" s="82" t="s">
        <v>223</v>
      </c>
      <c r="EV81" s="82" t="s">
        <v>223</v>
      </c>
      <c r="EW81" s="82" t="s">
        <v>223</v>
      </c>
      <c r="EZ81" s="4"/>
      <c r="FA81" s="4"/>
      <c r="FB81" s="4"/>
      <c r="FC81" s="4"/>
      <c r="FD81" s="4"/>
      <c r="FE81" s="4"/>
      <c r="FF81" s="4"/>
      <c r="FG81" s="4"/>
      <c r="FH81" s="4"/>
      <c r="FI81" s="4"/>
      <c r="FJ81" s="4"/>
      <c r="FK81" s="4"/>
      <c r="FL81" s="4"/>
      <c r="FM81" s="4"/>
      <c r="FN81" s="4"/>
      <c r="FO81" s="4"/>
      <c r="FP81" s="4"/>
      <c r="FQ81" s="4"/>
      <c r="FR81" s="4"/>
      <c r="FS81" s="4"/>
      <c r="FT81" s="4"/>
      <c r="FV81" s="3"/>
      <c r="FW81" s="4"/>
      <c r="FX81" s="4"/>
      <c r="FY81" s="4"/>
      <c r="GA81" s="4"/>
      <c r="GB81" s="4"/>
      <c r="GC81" s="4"/>
      <c r="GE81" s="4"/>
      <c r="GF81" s="4"/>
      <c r="GG81" s="4"/>
      <c r="GL81" s="3"/>
      <c r="GM81" s="3"/>
      <c r="GN81" s="8"/>
      <c r="GO81" s="5" t="s">
        <v>38</v>
      </c>
      <c r="GP81" t="s">
        <v>46</v>
      </c>
      <c r="GR81" t="s">
        <v>92</v>
      </c>
      <c r="GS81" t="s">
        <v>91</v>
      </c>
      <c r="GT81" t="s">
        <v>42</v>
      </c>
      <c r="GU81" s="25"/>
      <c r="GV81" s="25"/>
      <c r="GW81" s="32" t="s">
        <v>111</v>
      </c>
      <c r="GX81" s="25" t="s">
        <v>59</v>
      </c>
      <c r="GY81" s="70" t="s">
        <v>85</v>
      </c>
      <c r="HA81" t="s">
        <v>89</v>
      </c>
      <c r="HB81" t="s">
        <v>41</v>
      </c>
      <c r="HC81" t="s">
        <v>42</v>
      </c>
      <c r="HD81" s="69" t="s">
        <v>85</v>
      </c>
      <c r="HF81" t="s">
        <v>59</v>
      </c>
      <c r="HG81" t="s">
        <v>86</v>
      </c>
      <c r="HH81" t="s">
        <v>87</v>
      </c>
      <c r="HJ81" s="17"/>
      <c r="HL81" s="4"/>
      <c r="HM81" s="4"/>
      <c r="HN81" s="4"/>
      <c r="HO81" s="4"/>
      <c r="HP81" s="4"/>
      <c r="HQ81" s="4"/>
      <c r="HR81" s="4"/>
      <c r="HS81" s="4"/>
      <c r="HT81" s="4"/>
      <c r="HU81" s="4"/>
      <c r="HV81" s="4"/>
      <c r="HX81" s="8"/>
      <c r="HY81" s="5" t="s">
        <v>38</v>
      </c>
      <c r="HZ81" t="s">
        <v>46</v>
      </c>
      <c r="IB81" t="s">
        <v>92</v>
      </c>
      <c r="IC81" t="s">
        <v>91</v>
      </c>
      <c r="ID81" t="s">
        <v>42</v>
      </c>
      <c r="IF81" s="25"/>
      <c r="IG81" s="32" t="s">
        <v>111</v>
      </c>
      <c r="IH81" s="25" t="s">
        <v>59</v>
      </c>
      <c r="II81" s="25" t="s">
        <v>85</v>
      </c>
      <c r="IJ81" t="s">
        <v>14</v>
      </c>
      <c r="IK81" t="s">
        <v>99</v>
      </c>
      <c r="IL81" t="s">
        <v>41</v>
      </c>
      <c r="IM81" t="s">
        <v>42</v>
      </c>
      <c r="IN81" t="s">
        <v>85</v>
      </c>
      <c r="IP81" t="s">
        <v>59</v>
      </c>
      <c r="IQ81" t="s">
        <v>86</v>
      </c>
      <c r="IR81" t="s">
        <v>87</v>
      </c>
    </row>
    <row r="82" spans="1:252" hidden="1" x14ac:dyDescent="0.2">
      <c r="A82" t="s">
        <v>105</v>
      </c>
      <c r="B82" s="1">
        <v>1949</v>
      </c>
      <c r="C82" s="60">
        <f>Conversion_factors!$A11*C230+C305</f>
        <v>0</v>
      </c>
      <c r="D82" s="60">
        <f>Conversion_factors!$A11*D230+D305</f>
        <v>0</v>
      </c>
      <c r="E82" s="60">
        <f>Conversion_factors!$A11*E230+E305</f>
        <v>0</v>
      </c>
      <c r="F82" s="60">
        <f>Conversion_factors!$A11*F230+F305</f>
        <v>0</v>
      </c>
      <c r="G82" s="60">
        <f>Conversion_factors!$A11*G230+G305</f>
        <v>0</v>
      </c>
      <c r="H82" s="60">
        <f>Conversion_factors!$A11*H230+H305</f>
        <v>0</v>
      </c>
      <c r="I82" s="60">
        <f>Conversion_factors!$A11*I230+I305</f>
        <v>0</v>
      </c>
      <c r="J82" s="60">
        <f>Conversion_factors!$A11*J230+J305</f>
        <v>0</v>
      </c>
      <c r="K82" s="60">
        <f>Conversion_factors!$A11*K230+K305</f>
        <v>0</v>
      </c>
      <c r="L82" s="60">
        <f>Conversion_factors!$A11*L230+L305</f>
        <v>0</v>
      </c>
      <c r="M82" s="60">
        <f>Conversion_factors!$A11*M230+M305</f>
        <v>0</v>
      </c>
      <c r="N82" s="60">
        <f>Conversion_factors!$A11*N230+N305</f>
        <v>0</v>
      </c>
      <c r="O82" s="60">
        <f>Conversion_factors!$A11*O230+O305</f>
        <v>0</v>
      </c>
      <c r="P82" s="60">
        <f>Conversion_factors!$A11*P230+P305</f>
        <v>0</v>
      </c>
      <c r="Q82" s="60">
        <f>Conversion_factors!$A11*Q230+Q305</f>
        <v>0</v>
      </c>
      <c r="R82" s="60">
        <f>Conversion_factors!$A11*R230+R305</f>
        <v>0</v>
      </c>
      <c r="S82" s="60">
        <f>Conversion_factors!$A11*S230+S305</f>
        <v>0</v>
      </c>
      <c r="T82" s="60">
        <f>Conversion_factors!$A11*T230+T305</f>
        <v>0</v>
      </c>
      <c r="U82" s="60">
        <f>Conversion_factors!$A11*U230+U305</f>
        <v>0</v>
      </c>
      <c r="V82" s="60">
        <f>Conversion_factors!$A11*V230+V305</f>
        <v>0</v>
      </c>
      <c r="W82" s="60">
        <f>Conversion_factors!$A11*W230+W305</f>
        <v>0</v>
      </c>
      <c r="X82" s="60">
        <f>Conversion_factors!$A11*X230+X305</f>
        <v>0</v>
      </c>
      <c r="AX82">
        <f t="shared" ref="AX82:BS82" si="141">Z82/Z$146</f>
        <v>0</v>
      </c>
      <c r="AY82">
        <f t="shared" si="141"/>
        <v>0</v>
      </c>
      <c r="AZ82">
        <f t="shared" si="141"/>
        <v>0</v>
      </c>
      <c r="BA82">
        <f t="shared" si="141"/>
        <v>0</v>
      </c>
      <c r="BB82">
        <f t="shared" si="141"/>
        <v>0</v>
      </c>
      <c r="BC82">
        <f t="shared" si="141"/>
        <v>0</v>
      </c>
      <c r="BD82">
        <f t="shared" si="141"/>
        <v>0</v>
      </c>
      <c r="BE82">
        <f t="shared" si="141"/>
        <v>0</v>
      </c>
      <c r="BF82">
        <f t="shared" si="141"/>
        <v>0</v>
      </c>
      <c r="BG82">
        <f t="shared" si="141"/>
        <v>0</v>
      </c>
      <c r="BH82">
        <f t="shared" si="141"/>
        <v>0</v>
      </c>
      <c r="BI82">
        <f t="shared" si="141"/>
        <v>0</v>
      </c>
      <c r="BJ82">
        <f t="shared" si="141"/>
        <v>0</v>
      </c>
      <c r="BK82">
        <f t="shared" si="141"/>
        <v>0</v>
      </c>
      <c r="BL82">
        <f t="shared" si="141"/>
        <v>0</v>
      </c>
      <c r="BM82">
        <f t="shared" si="141"/>
        <v>0</v>
      </c>
      <c r="BN82">
        <f t="shared" si="141"/>
        <v>0</v>
      </c>
      <c r="BO82">
        <f t="shared" si="141"/>
        <v>0</v>
      </c>
      <c r="BP82">
        <f t="shared" si="141"/>
        <v>0</v>
      </c>
      <c r="BQ82">
        <f t="shared" si="141"/>
        <v>0</v>
      </c>
      <c r="BR82">
        <f t="shared" si="141"/>
        <v>0</v>
      </c>
      <c r="BS82">
        <f t="shared" si="141"/>
        <v>0</v>
      </c>
      <c r="BT82" s="16"/>
      <c r="BU82" s="16"/>
      <c r="BV82" s="9">
        <f t="shared" ref="BV82:BV113" si="142">CF5</f>
        <v>1.2467804961390619E-6</v>
      </c>
      <c r="BW82" s="9">
        <f>BS82</f>
        <v>0</v>
      </c>
      <c r="BX82" s="9">
        <f>GC82</f>
        <v>1.2088813025746374</v>
      </c>
      <c r="BY82" s="9">
        <f>GG82</f>
        <v>1.1394208444268643</v>
      </c>
      <c r="BZ82" s="9">
        <f>FY82</f>
        <v>1.2811387656955737</v>
      </c>
      <c r="CA82" s="9">
        <f t="shared" ref="CA82:CA141" si="143">BV82*BX82*BY82*BZ82</f>
        <v>2.2001586238380354E-6</v>
      </c>
      <c r="CB82" s="9">
        <f>GK82</f>
        <v>0</v>
      </c>
      <c r="CC82" s="9"/>
      <c r="CD82" s="9">
        <f>BX82*BY82</f>
        <v>1.377424554591441</v>
      </c>
      <c r="CE82" s="9">
        <f>CD82*BZ82</f>
        <v>1.7646719937080542</v>
      </c>
      <c r="CG82" s="225"/>
      <c r="CH82">
        <f>B82</f>
        <v>1949</v>
      </c>
      <c r="CI82" t="e">
        <f t="shared" ref="CI82:CY82" si="144">C82/$X82</f>
        <v>#DIV/0!</v>
      </c>
      <c r="CJ82" t="e">
        <f t="shared" si="144"/>
        <v>#DIV/0!</v>
      </c>
      <c r="CK82" t="e">
        <f t="shared" si="144"/>
        <v>#DIV/0!</v>
      </c>
      <c r="CL82" t="e">
        <f t="shared" si="144"/>
        <v>#DIV/0!</v>
      </c>
      <c r="CM82" t="e">
        <f t="shared" si="144"/>
        <v>#DIV/0!</v>
      </c>
      <c r="CN82" t="e">
        <f t="shared" si="144"/>
        <v>#DIV/0!</v>
      </c>
      <c r="CO82" t="e">
        <f t="shared" si="144"/>
        <v>#DIV/0!</v>
      </c>
      <c r="CP82" t="e">
        <f t="shared" si="144"/>
        <v>#DIV/0!</v>
      </c>
      <c r="CQ82" t="e">
        <f t="shared" si="144"/>
        <v>#DIV/0!</v>
      </c>
      <c r="CR82" t="e">
        <f t="shared" si="144"/>
        <v>#DIV/0!</v>
      </c>
      <c r="CS82" t="e">
        <f t="shared" si="144"/>
        <v>#DIV/0!</v>
      </c>
      <c r="CT82" t="e">
        <f t="shared" si="144"/>
        <v>#DIV/0!</v>
      </c>
      <c r="CU82" t="e">
        <f t="shared" si="144"/>
        <v>#DIV/0!</v>
      </c>
      <c r="CV82" t="e">
        <f t="shared" si="144"/>
        <v>#DIV/0!</v>
      </c>
      <c r="CW82" t="e">
        <f t="shared" si="144"/>
        <v>#DIV/0!</v>
      </c>
      <c r="CX82" t="e">
        <f t="shared" si="144"/>
        <v>#DIV/0!</v>
      </c>
      <c r="CY82" t="e">
        <f t="shared" si="144"/>
        <v>#DIV/0!</v>
      </c>
      <c r="CZ82" t="e">
        <f t="shared" ref="CZ82:CZ143" si="145">T82/$X82</f>
        <v>#DIV/0!</v>
      </c>
      <c r="DA82" t="e">
        <f t="shared" ref="DA82:DA143" si="146">U82/$X82</f>
        <v>#DIV/0!</v>
      </c>
      <c r="DB82" t="e">
        <f t="shared" ref="DB82:DB143" si="147">V82/$X82</f>
        <v>#DIV/0!</v>
      </c>
      <c r="DC82" t="e">
        <f t="shared" ref="DC82:DC143" si="148">W82/$X82</f>
        <v>#DIV/0!</v>
      </c>
      <c r="FV82" s="3"/>
      <c r="FX82">
        <v>1</v>
      </c>
      <c r="FY82" s="19">
        <f t="shared" ref="FY82:FY113" si="149">FX82/FX$146</f>
        <v>1.2811387656955737</v>
      </c>
      <c r="GA82" s="19"/>
      <c r="GB82" s="19">
        <v>1</v>
      </c>
      <c r="GC82" s="19">
        <f t="shared" ref="GC82:GC113" si="150">GB82/GB$146</f>
        <v>1.2088813025746374</v>
      </c>
      <c r="GE82" s="19"/>
      <c r="GF82" s="19">
        <v>1</v>
      </c>
      <c r="GG82" s="19">
        <f t="shared" ref="GG82:GG113" si="151">GF82/GF$146</f>
        <v>1.1394208444268643</v>
      </c>
      <c r="GI82" t="e">
        <f>#REF!</f>
        <v>#REF!</v>
      </c>
      <c r="GJ82" t="e">
        <f>FY82*GC82*GG82*GI82</f>
        <v>#REF!</v>
      </c>
      <c r="GK82">
        <f t="shared" ref="GK82:GK113" si="152">X82/X$146</f>
        <v>0</v>
      </c>
      <c r="GL82" s="3"/>
      <c r="GM82" s="3"/>
      <c r="GN82" s="8"/>
      <c r="GO82" s="5">
        <v>0</v>
      </c>
      <c r="GP82" t="b">
        <f>(GO82+Begin_year_chart1&lt;=End_year_chart1)</f>
        <v>1</v>
      </c>
      <c r="GR82" t="str">
        <f>GR156</f>
        <v>311/312</v>
      </c>
      <c r="GS82" s="20">
        <f t="array" ref="GS82:GS102">TRANSPOSE(CI146:DC146)</f>
        <v>7.1595986540855514E-2</v>
      </c>
      <c r="GT82" s="20">
        <f t="array" ref="GT82:GT102">TRANSPOSE(AX148:BR148)</f>
        <v>0</v>
      </c>
      <c r="GU82" s="27"/>
      <c r="GV82" s="31">
        <f t="shared" ref="GV82:GV105" ca="1" si="153">GZ82</f>
        <v>1985</v>
      </c>
      <c r="GW82" s="12">
        <f ca="1">IF($GP82,HA82*HB82,"")</f>
        <v>1</v>
      </c>
      <c r="GX82" s="19">
        <f t="shared" ref="GX82:GX105" ca="1" si="154">HC82</f>
        <v>1</v>
      </c>
      <c r="GY82" s="71">
        <f t="shared" ref="GY82:GY105" ca="1" si="155">HD82</f>
        <v>1</v>
      </c>
      <c r="GZ82" s="11">
        <f ca="1">IF(GP82,OFFSET($B$82,$GP$77+$GO82,0),"")</f>
        <v>1985</v>
      </c>
      <c r="HA82" s="12">
        <f t="shared" ref="HA82:HA107" ca="1" si="156">IF($GP82,OFFSET(BV$230,$GP$225+$GO82,0),"")</f>
        <v>1</v>
      </c>
      <c r="HB82" s="12">
        <f t="shared" ref="HB82:HB107" ca="1" si="157">IF($GP82,OFFSET(CD$82,$GP$225+$GO82,0),"")</f>
        <v>1</v>
      </c>
      <c r="HC82" s="12">
        <f t="shared" ref="HC82:HC107" ca="1" si="158">IF($GP82,OFFSET(BZ$82,$GP$225+$GO82,0),"")</f>
        <v>1</v>
      </c>
      <c r="HD82" s="72">
        <f t="shared" ref="HD82:HD107" ca="1" si="159">IF($GP82,OFFSET(CB$82,$GP$225+$GO82,0),"")</f>
        <v>1</v>
      </c>
      <c r="HE82">
        <f ca="1">GZ82</f>
        <v>1985</v>
      </c>
      <c r="HF82" s="12">
        <f t="shared" ref="HF82:HF113" ca="1" si="160">IF($GP82,OFFSET(BZ$82,$GP$225+$GO82,0),"")</f>
        <v>1</v>
      </c>
      <c r="HG82" s="12">
        <f t="shared" ref="HG82:HG113" ca="1" si="161">IF($GP82,OFFSET(BX$82,$GP$225+$GO82,0),"")</f>
        <v>1</v>
      </c>
      <c r="HH82" s="12">
        <f t="shared" ref="HH82:HH113" ca="1" si="162">IF($GP82,OFFSET(BY$82,$GP$225+$GO82,0),"")</f>
        <v>1</v>
      </c>
      <c r="HJ82" s="17"/>
      <c r="HL82" s="18">
        <f>B82</f>
        <v>1949</v>
      </c>
      <c r="HM82" s="9">
        <f t="shared" ref="HM82:HM113" si="163">BV82/BV$147</f>
        <v>8.9752671770879497E-7</v>
      </c>
      <c r="HN82" s="9">
        <f t="shared" ref="HN82:HN113" si="164">BW82/BW$147</f>
        <v>0</v>
      </c>
      <c r="HO82" s="9">
        <f t="shared" ref="HO82:HO113" si="165">BX82/BX$147</f>
        <v>1.2205306417995934</v>
      </c>
      <c r="HP82" s="9">
        <f t="shared" ref="HP82:HP113" si="166">BY82/BY$147</f>
        <v>1.2252166306907653</v>
      </c>
      <c r="HQ82" s="9">
        <f t="shared" ref="HQ82:HQ113" si="167">BZ82/BZ$147</f>
        <v>1.3103812088223399</v>
      </c>
      <c r="HR82" s="9">
        <f>HM82*HO82*HP82*HQ82</f>
        <v>1.7587601317052783E-6</v>
      </c>
      <c r="HS82" s="9">
        <f t="shared" ref="HS82:HS113" si="168">CB82/CB$147</f>
        <v>0</v>
      </c>
      <c r="HT82" s="9"/>
      <c r="HU82" s="9">
        <f t="shared" ref="HU82:HU113" si="169">CD82/CD$147</f>
        <v>1.4954144406005347</v>
      </c>
      <c r="HV82" s="23">
        <f>HU82*HQ82</f>
        <v>1.959562982364512</v>
      </c>
      <c r="HX82" s="8"/>
      <c r="HY82" s="5">
        <v>0</v>
      </c>
      <c r="HZ82" t="b">
        <f>(HY82+Begin_year_chart1&lt;=End_year_chart1)</f>
        <v>1</v>
      </c>
      <c r="IB82" t="str">
        <f>GR82</f>
        <v>311/312</v>
      </c>
      <c r="IC82" s="20">
        <f t="array" ref="IC82:IC102">TRANSPOSE(CI147:DC147)</f>
        <v>6.9551527731583088E-2</v>
      </c>
      <c r="ID82" s="20">
        <f t="array" ref="ID82:ID102">TRANSPOSE(AX149:BR149)</f>
        <v>0</v>
      </c>
      <c r="IF82">
        <f ca="1">IJ82</f>
        <v>1985</v>
      </c>
      <c r="IG82" s="12">
        <f ca="1">IF($GP82,IK82*IL82,"")</f>
        <v>0.78153986448662371</v>
      </c>
      <c r="IH82" s="19">
        <f ca="1">IM82</f>
        <v>1.0228253518742674</v>
      </c>
      <c r="II82" s="19">
        <f ca="1">IN82</f>
        <v>0.79937965411152156</v>
      </c>
      <c r="IJ82" s="11">
        <f t="shared" ref="IJ82:IJ143" ca="1" si="170">GZ82</f>
        <v>1985</v>
      </c>
      <c r="IK82" s="12">
        <f t="shared" ref="IK82:IK113" ca="1" si="171">IF($GP82,OFFSET(HM$156,$GP$225+$GO82,0),"")</f>
        <v>0.71987548769666321</v>
      </c>
      <c r="IL82" s="12">
        <f t="shared" ref="IL82:IL113" ca="1" si="172">IF($GP82,OFFSET(HU$82,$GP$225+$GO82,0),"")</f>
        <v>1.0856597812314235</v>
      </c>
      <c r="IM82" s="12">
        <f t="shared" ref="IM82:IM113" ca="1" si="173">IF($GP82,OFFSET(HQ$82,$GP$225+$GO82,0),"")</f>
        <v>1.0228253518742674</v>
      </c>
      <c r="IN82" s="12">
        <f t="shared" ref="IN82:IN113" ca="1" si="174">IF($GP82,OFFSET(HS$82,$GP$225+$GO82,0),"")</f>
        <v>0.79937965411152156</v>
      </c>
      <c r="IO82">
        <f ca="1">IJ82</f>
        <v>1985</v>
      </c>
      <c r="IP82" s="12">
        <f ca="1">IM82</f>
        <v>1.0228253518742674</v>
      </c>
      <c r="IQ82" s="12">
        <f t="shared" ref="IQ82:IQ113" ca="1" si="175">IF($GP82,OFFSET(HO$82,$GP$225+$GO82,0),"")</f>
        <v>1.0096364624054863</v>
      </c>
      <c r="IR82" s="12">
        <f t="shared" ref="IR82:IR113" ca="1" si="176">IF($GP82,OFFSET(HP$82,$GP$225+$GO82,0),"")</f>
        <v>1.0752977152239624</v>
      </c>
    </row>
    <row r="83" spans="1:252" hidden="1" x14ac:dyDescent="0.2">
      <c r="A83" t="s">
        <v>105</v>
      </c>
      <c r="B83" s="1">
        <f>B82+1</f>
        <v>1950</v>
      </c>
      <c r="C83" s="60">
        <f>Conversion_factors!$A12*C231+C306</f>
        <v>0</v>
      </c>
      <c r="D83" s="60">
        <f>Conversion_factors!$A12*D231+D306</f>
        <v>0</v>
      </c>
      <c r="E83" s="60">
        <f>Conversion_factors!$A12*E231+E306</f>
        <v>0</v>
      </c>
      <c r="F83" s="60">
        <f>Conversion_factors!$A12*F231+F306</f>
        <v>0</v>
      </c>
      <c r="G83" s="60">
        <f>Conversion_factors!$A12*G231+G306</f>
        <v>0</v>
      </c>
      <c r="H83" s="60">
        <f>Conversion_factors!$A12*H231+H306</f>
        <v>0</v>
      </c>
      <c r="I83" s="60">
        <f>Conversion_factors!$A12*I231+I306</f>
        <v>0</v>
      </c>
      <c r="J83" s="60">
        <f>Conversion_factors!$A12*J231+J306</f>
        <v>0</v>
      </c>
      <c r="K83" s="60">
        <f>Conversion_factors!$A12*K231+K306</f>
        <v>0</v>
      </c>
      <c r="L83" s="60">
        <f>Conversion_factors!$A12*L231+L306</f>
        <v>0</v>
      </c>
      <c r="M83" s="60">
        <f>Conversion_factors!$A12*M231+M306</f>
        <v>0</v>
      </c>
      <c r="N83" s="60">
        <f>Conversion_factors!$A12*N231+N306</f>
        <v>0</v>
      </c>
      <c r="O83" s="60">
        <f>Conversion_factors!$A12*O231+O306</f>
        <v>0</v>
      </c>
      <c r="P83" s="60">
        <f>Conversion_factors!$A12*P231+P306</f>
        <v>0</v>
      </c>
      <c r="Q83" s="60">
        <f>Conversion_factors!$A12*Q231+Q306</f>
        <v>0</v>
      </c>
      <c r="R83" s="60">
        <f>Conversion_factors!$A12*R231+R306</f>
        <v>0</v>
      </c>
      <c r="S83" s="60">
        <f>Conversion_factors!$A12*S231+S306</f>
        <v>0</v>
      </c>
      <c r="T83" s="60">
        <f>Conversion_factors!$A12*T231+T306</f>
        <v>0</v>
      </c>
      <c r="U83" s="60">
        <f>Conversion_factors!$A12*U231+U306</f>
        <v>0</v>
      </c>
      <c r="V83" s="60">
        <f>Conversion_factors!$A12*V231+V306</f>
        <v>0</v>
      </c>
      <c r="W83" s="60">
        <f>Conversion_factors!$A12*W231+W306</f>
        <v>0</v>
      </c>
      <c r="X83" s="60">
        <f>Conversion_factors!$A12*X231+X306</f>
        <v>0</v>
      </c>
      <c r="AX83">
        <f t="shared" ref="AX83:AX114" si="177">Z83/Z$146</f>
        <v>0</v>
      </c>
      <c r="AY83">
        <f t="shared" ref="AY83:AY114" si="178">AA83/AA$146</f>
        <v>0</v>
      </c>
      <c r="AZ83">
        <f t="shared" ref="AZ83:AZ114" si="179">AB83/AB$146</f>
        <v>0</v>
      </c>
      <c r="BA83">
        <f t="shared" ref="BA83:BA114" si="180">AC83/AC$146</f>
        <v>0</v>
      </c>
      <c r="BB83">
        <f t="shared" ref="BB83:BB114" si="181">AD83/AD$146</f>
        <v>0</v>
      </c>
      <c r="BC83">
        <f t="shared" ref="BC83:BC114" si="182">AE83/AE$146</f>
        <v>0</v>
      </c>
      <c r="BD83">
        <f t="shared" ref="BD83:BD114" si="183">AF83/AF$146</f>
        <v>0</v>
      </c>
      <c r="BE83">
        <f t="shared" ref="BE83:BE114" si="184">AG83/AG$146</f>
        <v>0</v>
      </c>
      <c r="BF83">
        <f t="shared" ref="BF83:BF114" si="185">AH83/AH$146</f>
        <v>0</v>
      </c>
      <c r="BG83">
        <f t="shared" ref="BG83:BG114" si="186">AI83/AI$146</f>
        <v>0</v>
      </c>
      <c r="BH83">
        <f t="shared" ref="BH83:BH114" si="187">AJ83/AJ$146</f>
        <v>0</v>
      </c>
      <c r="BI83">
        <f t="shared" ref="BI83:BI114" si="188">AK83/AK$146</f>
        <v>0</v>
      </c>
      <c r="BJ83">
        <f t="shared" ref="BJ83:BJ114" si="189">AL83/AL$146</f>
        <v>0</v>
      </c>
      <c r="BK83">
        <f t="shared" ref="BK83:BK114" si="190">AM83/AM$146</f>
        <v>0</v>
      </c>
      <c r="BL83">
        <f t="shared" ref="BL83:BL114" si="191">AN83/AN$146</f>
        <v>0</v>
      </c>
      <c r="BM83">
        <f t="shared" ref="BM83:BM114" si="192">AO83/AO$146</f>
        <v>0</v>
      </c>
      <c r="BN83">
        <f t="shared" ref="BN83:BN114" si="193">AP83/AP$146</f>
        <v>0</v>
      </c>
      <c r="BO83">
        <f t="shared" ref="BO83:BO114" si="194">AQ83/AQ$146</f>
        <v>0</v>
      </c>
      <c r="BP83">
        <f t="shared" ref="BP83:BP114" si="195">AR83/AR$146</f>
        <v>0</v>
      </c>
      <c r="BQ83">
        <f t="shared" ref="BQ83:BQ114" si="196">AS83/AS$146</f>
        <v>0</v>
      </c>
      <c r="BR83">
        <f t="shared" ref="BR83:BR114" si="197">AT83/AT$146</f>
        <v>0</v>
      </c>
      <c r="BS83">
        <f t="shared" ref="BS83:BS114" si="198">AU83/AU$146</f>
        <v>0</v>
      </c>
      <c r="BT83" s="16"/>
      <c r="BU83" s="16"/>
      <c r="BV83" s="9">
        <f t="shared" si="142"/>
        <v>1.2467804961390619E-6</v>
      </c>
      <c r="BW83" s="9">
        <f t="shared" ref="BW83:BW141" si="199">BS83</f>
        <v>0</v>
      </c>
      <c r="BX83" s="9">
        <f t="shared" ref="BX83:BX141" si="200">GC83</f>
        <v>1.2088813025746374</v>
      </c>
      <c r="BY83" s="9">
        <f t="shared" ref="BY83:BY141" si="201">GG83</f>
        <v>1.1394208444268643</v>
      </c>
      <c r="BZ83" s="9">
        <f t="shared" ref="BZ83:BZ141" si="202">FY83</f>
        <v>1.2811387656955737</v>
      </c>
      <c r="CA83" s="9">
        <f t="shared" si="143"/>
        <v>2.2001586238380354E-6</v>
      </c>
      <c r="CB83" s="9">
        <f t="shared" ref="CB83:CB141" si="203">GK83</f>
        <v>0</v>
      </c>
      <c r="CC83" s="9"/>
      <c r="CD83" s="9">
        <f t="shared" ref="CD83:CD141" si="204">BX83*BY83</f>
        <v>1.377424554591441</v>
      </c>
      <c r="CE83" s="9">
        <f t="shared" ref="CE83:CE141" si="205">CD83*BZ83</f>
        <v>1.7646719937080542</v>
      </c>
      <c r="CG83" s="35"/>
      <c r="CH83">
        <f t="shared" ref="CH83:CH144" si="206">B83</f>
        <v>1950</v>
      </c>
      <c r="CI83" t="e">
        <f t="shared" ref="CI83:CI143" si="207">C83/$X83</f>
        <v>#DIV/0!</v>
      </c>
      <c r="CJ83" t="e">
        <f t="shared" ref="CJ83:CJ96" si="208">D83/$X83</f>
        <v>#DIV/0!</v>
      </c>
      <c r="CK83" t="e">
        <f t="shared" ref="CK83:CK96" si="209">E83/$X83</f>
        <v>#DIV/0!</v>
      </c>
      <c r="CL83" t="e">
        <f t="shared" ref="CL83:CL96" si="210">F83/$X83</f>
        <v>#DIV/0!</v>
      </c>
      <c r="CM83" t="e">
        <f t="shared" ref="CM83:CM96" si="211">G83/$X83</f>
        <v>#DIV/0!</v>
      </c>
      <c r="CN83" t="e">
        <f t="shared" ref="CN83:CN96" si="212">H83/$X83</f>
        <v>#DIV/0!</v>
      </c>
      <c r="CO83" t="e">
        <f t="shared" ref="CO83:CO96" si="213">I83/$X83</f>
        <v>#DIV/0!</v>
      </c>
      <c r="CP83" t="e">
        <f t="shared" ref="CP83:CP96" si="214">J83/$X83</f>
        <v>#DIV/0!</v>
      </c>
      <c r="CQ83" t="e">
        <f t="shared" ref="CQ83:CQ96" si="215">K83/$X83</f>
        <v>#DIV/0!</v>
      </c>
      <c r="CR83" t="e">
        <f t="shared" ref="CR83:CR96" si="216">L83/$X83</f>
        <v>#DIV/0!</v>
      </c>
      <c r="CS83" t="e">
        <f t="shared" ref="CS83:CS96" si="217">M83/$X83</f>
        <v>#DIV/0!</v>
      </c>
      <c r="CT83" t="e">
        <f t="shared" ref="CT83:CT96" si="218">N83/$X83</f>
        <v>#DIV/0!</v>
      </c>
      <c r="CU83" t="e">
        <f t="shared" ref="CU83:CU96" si="219">O83/$X83</f>
        <v>#DIV/0!</v>
      </c>
      <c r="CV83" t="e">
        <f t="shared" ref="CV83:CV96" si="220">P83/$X83</f>
        <v>#DIV/0!</v>
      </c>
      <c r="CW83" t="e">
        <f t="shared" ref="CW83:CW96" si="221">Q83/$X83</f>
        <v>#DIV/0!</v>
      </c>
      <c r="CX83" t="e">
        <f t="shared" ref="CX83:CX96" si="222">R83/$X83</f>
        <v>#DIV/0!</v>
      </c>
      <c r="CY83" t="e">
        <f t="shared" ref="CY83:CY96" si="223">S83/$X83</f>
        <v>#DIV/0!</v>
      </c>
      <c r="CZ83" t="e">
        <f t="shared" si="145"/>
        <v>#DIV/0!</v>
      </c>
      <c r="DA83" t="e">
        <f t="shared" si="146"/>
        <v>#DIV/0!</v>
      </c>
      <c r="DB83" t="e">
        <f t="shared" si="147"/>
        <v>#DIV/0!</v>
      </c>
      <c r="DC83" t="e">
        <f t="shared" si="148"/>
        <v>#DIV/0!</v>
      </c>
      <c r="DF83" t="e">
        <f>(CI83-CI82)/LN(CI83/CI82)</f>
        <v>#DIV/0!</v>
      </c>
      <c r="DG83" t="e">
        <f t="shared" ref="DG83:DV98" si="224">(CJ83-CJ82)/LN(CJ83/CJ82)</f>
        <v>#DIV/0!</v>
      </c>
      <c r="DH83" t="e">
        <f t="shared" si="224"/>
        <v>#DIV/0!</v>
      </c>
      <c r="DI83" t="e">
        <f t="shared" si="224"/>
        <v>#DIV/0!</v>
      </c>
      <c r="DJ83" t="e">
        <f t="shared" si="224"/>
        <v>#DIV/0!</v>
      </c>
      <c r="DK83" t="e">
        <f t="shared" si="224"/>
        <v>#DIV/0!</v>
      </c>
      <c r="DL83" t="e">
        <f t="shared" si="224"/>
        <v>#DIV/0!</v>
      </c>
      <c r="DM83" t="e">
        <f t="shared" si="224"/>
        <v>#DIV/0!</v>
      </c>
      <c r="DN83" t="e">
        <f t="shared" si="224"/>
        <v>#DIV/0!</v>
      </c>
      <c r="DO83" t="e">
        <f t="shared" si="224"/>
        <v>#DIV/0!</v>
      </c>
      <c r="DP83" t="e">
        <f t="shared" si="224"/>
        <v>#DIV/0!</v>
      </c>
      <c r="DQ83" t="e">
        <f t="shared" si="224"/>
        <v>#DIV/0!</v>
      </c>
      <c r="DR83" t="e">
        <f t="shared" si="224"/>
        <v>#DIV/0!</v>
      </c>
      <c r="DS83" t="e">
        <f t="shared" si="224"/>
        <v>#DIV/0!</v>
      </c>
      <c r="DT83" t="e">
        <f t="shared" si="224"/>
        <v>#DIV/0!</v>
      </c>
      <c r="DU83" t="e">
        <f t="shared" si="224"/>
        <v>#DIV/0!</v>
      </c>
      <c r="DV83" t="e">
        <f t="shared" si="224"/>
        <v>#DIV/0!</v>
      </c>
      <c r="DW83" t="e">
        <f t="shared" ref="DW83:DW143" si="225">(CZ83-CZ82)/LN(CZ83/CZ82)</f>
        <v>#DIV/0!</v>
      </c>
      <c r="DX83" t="e">
        <f t="shared" ref="DX83:DX143" si="226">(DA83-DA82)/LN(DA83/DA82)</f>
        <v>#DIV/0!</v>
      </c>
      <c r="DY83" t="e">
        <f t="shared" ref="DY83:DY143" si="227">(DB83-DB82)/LN(DB83/DB82)</f>
        <v>#DIV/0!</v>
      </c>
      <c r="DZ83" t="e">
        <f t="shared" ref="DZ83:DZ143" si="228">(DC83-DC82)/LN(DC83/DC82)</f>
        <v>#DIV/0!</v>
      </c>
      <c r="EA83" t="e">
        <f t="shared" ref="EA83:EA143" si="229">SUM(DF83:DZ83)</f>
        <v>#DIV/0!</v>
      </c>
      <c r="EC83" t="e">
        <f>DF83/$EA83</f>
        <v>#DIV/0!</v>
      </c>
      <c r="ED83" t="e">
        <f t="shared" ref="ED83:ES98" si="230">DG83/$EA83</f>
        <v>#DIV/0!</v>
      </c>
      <c r="EE83" t="e">
        <f t="shared" si="230"/>
        <v>#DIV/0!</v>
      </c>
      <c r="EF83" t="e">
        <f t="shared" si="230"/>
        <v>#DIV/0!</v>
      </c>
      <c r="EG83" t="e">
        <f t="shared" si="230"/>
        <v>#DIV/0!</v>
      </c>
      <c r="EH83" t="e">
        <f t="shared" si="230"/>
        <v>#DIV/0!</v>
      </c>
      <c r="EI83" t="e">
        <f t="shared" si="230"/>
        <v>#DIV/0!</v>
      </c>
      <c r="EJ83" t="e">
        <f t="shared" si="230"/>
        <v>#DIV/0!</v>
      </c>
      <c r="EK83" t="e">
        <f t="shared" si="230"/>
        <v>#DIV/0!</v>
      </c>
      <c r="EL83" t="e">
        <f t="shared" si="230"/>
        <v>#DIV/0!</v>
      </c>
      <c r="EM83" t="e">
        <f t="shared" si="230"/>
        <v>#DIV/0!</v>
      </c>
      <c r="EN83" t="e">
        <f t="shared" si="230"/>
        <v>#DIV/0!</v>
      </c>
      <c r="EO83" t="e">
        <f t="shared" si="230"/>
        <v>#DIV/0!</v>
      </c>
      <c r="EP83" t="e">
        <f t="shared" si="230"/>
        <v>#DIV/0!</v>
      </c>
      <c r="EQ83" t="e">
        <f t="shared" si="230"/>
        <v>#DIV/0!</v>
      </c>
      <c r="ER83" t="e">
        <f t="shared" si="230"/>
        <v>#DIV/0!</v>
      </c>
      <c r="ES83" t="e">
        <f t="shared" si="230"/>
        <v>#DIV/0!</v>
      </c>
      <c r="ET83" t="e">
        <f t="shared" ref="ET83:ET143" si="231">DW83/$EA83</f>
        <v>#DIV/0!</v>
      </c>
      <c r="EU83" t="e">
        <f t="shared" ref="EU83:EU143" si="232">DX83/$EA83</f>
        <v>#DIV/0!</v>
      </c>
      <c r="EV83" t="e">
        <f t="shared" ref="EV83:EV143" si="233">DY83/$EA83</f>
        <v>#DIV/0!</v>
      </c>
      <c r="EW83" t="e">
        <f t="shared" ref="EW83:EW143" si="234">DZ83/$EA83</f>
        <v>#DIV/0!</v>
      </c>
      <c r="EZ83" t="e">
        <f>LN(AX83/AX82)</f>
        <v>#DIV/0!</v>
      </c>
      <c r="FA83" t="e">
        <f t="shared" ref="FA83:FT95" si="235">LN(AY83/AY82)</f>
        <v>#DIV/0!</v>
      </c>
      <c r="FB83" t="e">
        <f t="shared" si="235"/>
        <v>#DIV/0!</v>
      </c>
      <c r="FC83" t="e">
        <f t="shared" si="235"/>
        <v>#DIV/0!</v>
      </c>
      <c r="FD83" t="e">
        <f t="shared" si="235"/>
        <v>#DIV/0!</v>
      </c>
      <c r="FE83" t="e">
        <f t="shared" si="235"/>
        <v>#DIV/0!</v>
      </c>
      <c r="FF83" t="e">
        <f t="shared" si="235"/>
        <v>#DIV/0!</v>
      </c>
      <c r="FG83" t="e">
        <f t="shared" si="235"/>
        <v>#DIV/0!</v>
      </c>
      <c r="FH83" t="e">
        <f t="shared" si="235"/>
        <v>#DIV/0!</v>
      </c>
      <c r="FI83" t="e">
        <f t="shared" si="235"/>
        <v>#DIV/0!</v>
      </c>
      <c r="FJ83" t="e">
        <f t="shared" si="235"/>
        <v>#DIV/0!</v>
      </c>
      <c r="FK83" t="e">
        <f t="shared" si="235"/>
        <v>#DIV/0!</v>
      </c>
      <c r="FL83" t="e">
        <f t="shared" si="235"/>
        <v>#DIV/0!</v>
      </c>
      <c r="FM83" t="e">
        <f t="shared" si="235"/>
        <v>#DIV/0!</v>
      </c>
      <c r="FN83" t="e">
        <f t="shared" si="235"/>
        <v>#DIV/0!</v>
      </c>
      <c r="FO83" t="e">
        <f t="shared" si="235"/>
        <v>#DIV/0!</v>
      </c>
      <c r="FP83" t="e">
        <f t="shared" si="235"/>
        <v>#DIV/0!</v>
      </c>
      <c r="FQ83" t="e">
        <f t="shared" si="235"/>
        <v>#DIV/0!</v>
      </c>
      <c r="FR83" t="e">
        <f t="shared" si="235"/>
        <v>#DIV/0!</v>
      </c>
      <c r="FS83" t="e">
        <f t="shared" si="235"/>
        <v>#DIV/0!</v>
      </c>
      <c r="FT83" t="e">
        <f t="shared" si="235"/>
        <v>#DIV/0!</v>
      </c>
      <c r="FV83" s="3"/>
      <c r="FW83" t="e">
        <f t="shared" ref="FW83:FW114" si="236">EXP(SUMPRODUCT($EC83:$EW83,EZ83:FT83))</f>
        <v>#DIV/0!</v>
      </c>
      <c r="FX83">
        <f>IF(ISERR(FW83),FX82,FW83*FX82)</f>
        <v>1</v>
      </c>
      <c r="FY83" s="19">
        <f t="shared" si="149"/>
        <v>1.2811387656955737</v>
      </c>
      <c r="GA83" s="19" t="e">
        <f t="shared" ref="GA83:GA114" si="237">EXP(SUMPRODUCT($EC83:$EW83,DF6:DZ6))</f>
        <v>#DIV/0!</v>
      </c>
      <c r="GB83" s="19">
        <f>IF(ISERR(GA83),GB82,GA83*GB82)</f>
        <v>1</v>
      </c>
      <c r="GC83" s="19">
        <f t="shared" si="150"/>
        <v>1.2088813025746374</v>
      </c>
      <c r="GE83" s="19" t="e">
        <f t="shared" ref="GE83:GE114" si="238">EXP(SUMPRODUCT($EC83:$EW83,EC6:EW6))</f>
        <v>#DIV/0!</v>
      </c>
      <c r="GF83" s="19">
        <f>IF(ISERR(GE83),GF82,GE83*GF82)</f>
        <v>1</v>
      </c>
      <c r="GG83" s="19">
        <f t="shared" si="151"/>
        <v>1.1394208444268643</v>
      </c>
      <c r="GI83" s="19" t="e">
        <f>#REF!</f>
        <v>#REF!</v>
      </c>
      <c r="GJ83" s="19" t="e">
        <f t="shared" ref="GJ83:GJ143" si="239">FY83*GC83*GG83*GI83</f>
        <v>#REF!</v>
      </c>
      <c r="GK83">
        <f t="shared" si="152"/>
        <v>0</v>
      </c>
      <c r="GL83" s="3"/>
      <c r="GM83" s="3"/>
      <c r="GN83" s="8"/>
      <c r="GO83" s="5">
        <f>GO82+1</f>
        <v>1</v>
      </c>
      <c r="GP83" t="b">
        <f t="shared" ref="GP83:GP112" si="240">(GO83+Begin_year_chart1&lt;=End_year_chart1)</f>
        <v>1</v>
      </c>
      <c r="GR83" t="str">
        <f t="shared" ref="GR83:GR104" si="241">GR157</f>
        <v>313/314</v>
      </c>
      <c r="GS83" s="20">
        <v>2.3562582483319678E-2</v>
      </c>
      <c r="GT83" s="20">
        <v>0</v>
      </c>
      <c r="GU83" s="27"/>
      <c r="GV83" s="31">
        <f t="shared" ca="1" si="153"/>
        <v>1986</v>
      </c>
      <c r="GW83" s="12">
        <f t="shared" ref="GW83:GW143" ca="1" si="242">IF($GP83,HA83*HB83,"")</f>
        <v>0.99643266692515831</v>
      </c>
      <c r="GX83" s="19">
        <f t="shared" ca="1" si="154"/>
        <v>1.0214265479300104</v>
      </c>
      <c r="GY83" s="71">
        <f t="shared" ca="1" si="155"/>
        <v>1.0177828141639482</v>
      </c>
      <c r="GZ83" s="11">
        <f t="shared" ref="GZ83:GZ101" ca="1" si="243">IF(GP83,OFFSET($B$82,$GP$77+$GO83,0),"")</f>
        <v>1986</v>
      </c>
      <c r="HA83" s="12">
        <f t="shared" ca="1" si="156"/>
        <v>0.99939345320784989</v>
      </c>
      <c r="HB83" s="12">
        <f t="shared" ca="1" si="157"/>
        <v>0.99703741677195501</v>
      </c>
      <c r="HC83" s="12">
        <f t="shared" ca="1" si="158"/>
        <v>1.0214265479300104</v>
      </c>
      <c r="HD83" s="72">
        <f t="shared" ca="1" si="159"/>
        <v>1.0177828141639482</v>
      </c>
      <c r="HE83">
        <f t="shared" ref="HE83:HE105" ca="1" si="244">GZ83</f>
        <v>1986</v>
      </c>
      <c r="HF83" s="12">
        <f t="shared" ca="1" si="160"/>
        <v>1.0214265479300104</v>
      </c>
      <c r="HG83" s="12">
        <f t="shared" ca="1" si="161"/>
        <v>1.0235310530213568</v>
      </c>
      <c r="HH83" s="12">
        <f t="shared" ca="1" si="162"/>
        <v>0.97411545436633762</v>
      </c>
      <c r="HJ83" s="17"/>
      <c r="HL83" s="18">
        <f t="shared" ref="HL83:HL143" si="245">B83</f>
        <v>1950</v>
      </c>
      <c r="HM83" s="9">
        <f t="shared" si="163"/>
        <v>8.9752671770879497E-7</v>
      </c>
      <c r="HN83" s="9">
        <f t="shared" si="164"/>
        <v>0</v>
      </c>
      <c r="HO83" s="9">
        <f t="shared" si="165"/>
        <v>1.2205306417995934</v>
      </c>
      <c r="HP83" s="9">
        <f t="shared" si="166"/>
        <v>1.2252166306907653</v>
      </c>
      <c r="HQ83" s="9">
        <f t="shared" si="167"/>
        <v>1.3103812088223399</v>
      </c>
      <c r="HR83" s="9">
        <f t="shared" ref="HR83:HR143" si="246">HM83*HO83*HP83*HQ83</f>
        <v>1.7587601317052783E-6</v>
      </c>
      <c r="HS83" s="9">
        <f t="shared" si="168"/>
        <v>0</v>
      </c>
      <c r="HT83" s="9"/>
      <c r="HU83" s="9">
        <f t="shared" si="169"/>
        <v>1.4954144406005347</v>
      </c>
      <c r="HV83" s="23">
        <f t="shared" ref="HV83:HV143" si="247">HU83*HQ83</f>
        <v>1.959562982364512</v>
      </c>
      <c r="HX83" s="8"/>
      <c r="HY83" s="5">
        <f>HY82+1</f>
        <v>1</v>
      </c>
      <c r="HZ83" t="b">
        <f t="shared" ref="HZ83:HZ143" si="248">(HY83+Begin_year_chart1&lt;=End_year_chart1)</f>
        <v>1</v>
      </c>
      <c r="IB83" t="str">
        <f t="shared" ref="IB83:IB102" si="249">GR83</f>
        <v>313/314</v>
      </c>
      <c r="IC83" s="20">
        <v>2.3100782646248198E-2</v>
      </c>
      <c r="ID83" s="20">
        <v>0</v>
      </c>
      <c r="IE83" s="11"/>
      <c r="IF83">
        <f t="shared" ref="IF83:IF143" ca="1" si="250">IJ83</f>
        <v>1986</v>
      </c>
      <c r="IG83" s="12">
        <f t="shared" ref="IG83:IG143" ca="1" si="251">IF($GP83,IK83*IL83,"")</f>
        <v>0.77875185147873327</v>
      </c>
      <c r="IH83" s="19">
        <f t="shared" ref="IH83:IH143" ca="1" si="252">IM83</f>
        <v>1.0447409683002311</v>
      </c>
      <c r="II83" s="19">
        <f t="shared" ref="II83:II143" ca="1" si="253">IN83</f>
        <v>0.81359487394702801</v>
      </c>
      <c r="IJ83" s="11">
        <f t="shared" ca="1" si="170"/>
        <v>1986</v>
      </c>
      <c r="IK83" s="12">
        <f t="shared" ca="1" si="171"/>
        <v>0.71943884952885329</v>
      </c>
      <c r="IL83" s="12">
        <f t="shared" ca="1" si="172"/>
        <v>1.0824434237721843</v>
      </c>
      <c r="IM83" s="12">
        <f t="shared" ca="1" si="173"/>
        <v>1.0447409683002311</v>
      </c>
      <c r="IN83" s="12">
        <f t="shared" ca="1" si="174"/>
        <v>0.81359487394702801</v>
      </c>
      <c r="IO83">
        <f t="shared" ref="IO83:IO143" ca="1" si="254">IJ83</f>
        <v>1986</v>
      </c>
      <c r="IP83" s="12">
        <f t="shared" ref="IP83:IP143" ca="1" si="255">IM83</f>
        <v>1.0447409683002311</v>
      </c>
      <c r="IQ83" s="12">
        <f t="shared" ca="1" si="175"/>
        <v>1.0333942715346449</v>
      </c>
      <c r="IR83" s="12">
        <f t="shared" ca="1" si="176"/>
        <v>1.047464122444475</v>
      </c>
    </row>
    <row r="84" spans="1:252" hidden="1" x14ac:dyDescent="0.2">
      <c r="A84" t="s">
        <v>105</v>
      </c>
      <c r="B84" s="1">
        <f t="shared" ref="B84:B144" si="256">B83+1</f>
        <v>1951</v>
      </c>
      <c r="C84" s="60">
        <f>Conversion_factors!$A13*C232+C307</f>
        <v>0</v>
      </c>
      <c r="D84" s="60">
        <f>Conversion_factors!$A13*D232+D307</f>
        <v>0</v>
      </c>
      <c r="E84" s="60">
        <f>Conversion_factors!$A13*E232+E307</f>
        <v>0</v>
      </c>
      <c r="F84" s="60">
        <f>Conversion_factors!$A13*F232+F307</f>
        <v>0</v>
      </c>
      <c r="G84" s="60">
        <f>Conversion_factors!$A13*G232+G307</f>
        <v>0</v>
      </c>
      <c r="H84" s="60">
        <f>Conversion_factors!$A13*H232+H307</f>
        <v>0</v>
      </c>
      <c r="I84" s="60">
        <f>Conversion_factors!$A13*I232+I307</f>
        <v>0</v>
      </c>
      <c r="J84" s="60">
        <f>Conversion_factors!$A13*J232+J307</f>
        <v>0</v>
      </c>
      <c r="K84" s="60">
        <f>Conversion_factors!$A13*K232+K307</f>
        <v>0</v>
      </c>
      <c r="L84" s="60">
        <f>Conversion_factors!$A13*L232+L307</f>
        <v>0</v>
      </c>
      <c r="M84" s="60">
        <f>Conversion_factors!$A13*M232+M307</f>
        <v>0</v>
      </c>
      <c r="N84" s="60">
        <f>Conversion_factors!$A13*N232+N307</f>
        <v>0</v>
      </c>
      <c r="O84" s="60">
        <f>Conversion_factors!$A13*O232+O307</f>
        <v>0</v>
      </c>
      <c r="P84" s="60">
        <f>Conversion_factors!$A13*P232+P307</f>
        <v>0</v>
      </c>
      <c r="Q84" s="60">
        <f>Conversion_factors!$A13*Q232+Q307</f>
        <v>0</v>
      </c>
      <c r="R84" s="60">
        <f>Conversion_factors!$A13*R232+R307</f>
        <v>0</v>
      </c>
      <c r="S84" s="60">
        <f>Conversion_factors!$A13*S232+S307</f>
        <v>0</v>
      </c>
      <c r="T84" s="60">
        <f>Conversion_factors!$A13*T232+T307</f>
        <v>0</v>
      </c>
      <c r="U84" s="60">
        <f>Conversion_factors!$A13*U232+U307</f>
        <v>0</v>
      </c>
      <c r="V84" s="60">
        <f>Conversion_factors!$A13*V232+V307</f>
        <v>0</v>
      </c>
      <c r="W84" s="60">
        <f>Conversion_factors!$A13*W232+W307</f>
        <v>0</v>
      </c>
      <c r="X84" s="60">
        <f>Conversion_factors!$A13*X232+X307</f>
        <v>0</v>
      </c>
      <c r="AX84">
        <f t="shared" si="177"/>
        <v>0</v>
      </c>
      <c r="AY84">
        <f t="shared" si="178"/>
        <v>0</v>
      </c>
      <c r="AZ84">
        <f t="shared" si="179"/>
        <v>0</v>
      </c>
      <c r="BA84">
        <f t="shared" si="180"/>
        <v>0</v>
      </c>
      <c r="BB84">
        <f t="shared" si="181"/>
        <v>0</v>
      </c>
      <c r="BC84">
        <f t="shared" si="182"/>
        <v>0</v>
      </c>
      <c r="BD84">
        <f t="shared" si="183"/>
        <v>0</v>
      </c>
      <c r="BE84">
        <f t="shared" si="184"/>
        <v>0</v>
      </c>
      <c r="BF84">
        <f t="shared" si="185"/>
        <v>0</v>
      </c>
      <c r="BG84">
        <f t="shared" si="186"/>
        <v>0</v>
      </c>
      <c r="BH84">
        <f t="shared" si="187"/>
        <v>0</v>
      </c>
      <c r="BI84">
        <f t="shared" si="188"/>
        <v>0</v>
      </c>
      <c r="BJ84">
        <f t="shared" si="189"/>
        <v>0</v>
      </c>
      <c r="BK84">
        <f t="shared" si="190"/>
        <v>0</v>
      </c>
      <c r="BL84">
        <f t="shared" si="191"/>
        <v>0</v>
      </c>
      <c r="BM84">
        <f t="shared" si="192"/>
        <v>0</v>
      </c>
      <c r="BN84">
        <f t="shared" si="193"/>
        <v>0</v>
      </c>
      <c r="BO84">
        <f t="shared" si="194"/>
        <v>0</v>
      </c>
      <c r="BP84">
        <f t="shared" si="195"/>
        <v>0</v>
      </c>
      <c r="BQ84">
        <f t="shared" si="196"/>
        <v>0</v>
      </c>
      <c r="BR84">
        <f t="shared" si="197"/>
        <v>0</v>
      </c>
      <c r="BS84">
        <f t="shared" si="198"/>
        <v>0</v>
      </c>
      <c r="BT84" s="16"/>
      <c r="BU84" s="16"/>
      <c r="BV84" s="9">
        <f t="shared" si="142"/>
        <v>1.2467804961390619E-6</v>
      </c>
      <c r="BW84" s="9">
        <f t="shared" si="199"/>
        <v>0</v>
      </c>
      <c r="BX84" s="9">
        <f t="shared" si="200"/>
        <v>1.2088813025746374</v>
      </c>
      <c r="BY84" s="9">
        <f t="shared" si="201"/>
        <v>1.1394208444268643</v>
      </c>
      <c r="BZ84" s="9">
        <f t="shared" si="202"/>
        <v>1.2811387656955737</v>
      </c>
      <c r="CA84" s="9">
        <f t="shared" si="143"/>
        <v>2.2001586238380354E-6</v>
      </c>
      <c r="CB84" s="9">
        <f t="shared" si="203"/>
        <v>0</v>
      </c>
      <c r="CC84" s="9"/>
      <c r="CD84" s="9">
        <f t="shared" si="204"/>
        <v>1.377424554591441</v>
      </c>
      <c r="CE84" s="9">
        <f t="shared" si="205"/>
        <v>1.7646719937080542</v>
      </c>
      <c r="CG84" s="35"/>
      <c r="CH84">
        <f t="shared" si="206"/>
        <v>1951</v>
      </c>
      <c r="CI84" t="e">
        <f t="shared" si="207"/>
        <v>#DIV/0!</v>
      </c>
      <c r="CJ84" t="e">
        <f t="shared" si="208"/>
        <v>#DIV/0!</v>
      </c>
      <c r="CK84" t="e">
        <f t="shared" si="209"/>
        <v>#DIV/0!</v>
      </c>
      <c r="CL84" t="e">
        <f t="shared" si="210"/>
        <v>#DIV/0!</v>
      </c>
      <c r="CM84" t="e">
        <f t="shared" si="211"/>
        <v>#DIV/0!</v>
      </c>
      <c r="CN84" t="e">
        <f t="shared" si="212"/>
        <v>#DIV/0!</v>
      </c>
      <c r="CO84" t="e">
        <f t="shared" si="213"/>
        <v>#DIV/0!</v>
      </c>
      <c r="CP84" t="e">
        <f t="shared" si="214"/>
        <v>#DIV/0!</v>
      </c>
      <c r="CQ84" t="e">
        <f t="shared" si="215"/>
        <v>#DIV/0!</v>
      </c>
      <c r="CR84" t="e">
        <f t="shared" si="216"/>
        <v>#DIV/0!</v>
      </c>
      <c r="CS84" t="e">
        <f t="shared" si="217"/>
        <v>#DIV/0!</v>
      </c>
      <c r="CT84" t="e">
        <f t="shared" si="218"/>
        <v>#DIV/0!</v>
      </c>
      <c r="CU84" t="e">
        <f t="shared" si="219"/>
        <v>#DIV/0!</v>
      </c>
      <c r="CV84" t="e">
        <f t="shared" si="220"/>
        <v>#DIV/0!</v>
      </c>
      <c r="CW84" t="e">
        <f t="shared" si="221"/>
        <v>#DIV/0!</v>
      </c>
      <c r="CX84" t="e">
        <f t="shared" si="222"/>
        <v>#DIV/0!</v>
      </c>
      <c r="CY84" t="e">
        <f t="shared" si="223"/>
        <v>#DIV/0!</v>
      </c>
      <c r="CZ84" t="e">
        <f t="shared" si="145"/>
        <v>#DIV/0!</v>
      </c>
      <c r="DA84" t="e">
        <f t="shared" si="146"/>
        <v>#DIV/0!</v>
      </c>
      <c r="DB84" t="e">
        <f t="shared" si="147"/>
        <v>#DIV/0!</v>
      </c>
      <c r="DC84" t="e">
        <f t="shared" si="148"/>
        <v>#DIV/0!</v>
      </c>
      <c r="DF84" t="e">
        <f t="shared" ref="DF84:DF143" si="257">(CI84-CI83)/LN(CI84/CI83)</f>
        <v>#DIV/0!</v>
      </c>
      <c r="DG84" t="e">
        <f t="shared" si="224"/>
        <v>#DIV/0!</v>
      </c>
      <c r="DH84" t="e">
        <f t="shared" si="224"/>
        <v>#DIV/0!</v>
      </c>
      <c r="DI84" t="e">
        <f t="shared" si="224"/>
        <v>#DIV/0!</v>
      </c>
      <c r="DJ84" t="e">
        <f t="shared" si="224"/>
        <v>#DIV/0!</v>
      </c>
      <c r="DK84" t="e">
        <f t="shared" si="224"/>
        <v>#DIV/0!</v>
      </c>
      <c r="DL84" t="e">
        <f t="shared" si="224"/>
        <v>#DIV/0!</v>
      </c>
      <c r="DM84" t="e">
        <f t="shared" si="224"/>
        <v>#DIV/0!</v>
      </c>
      <c r="DN84" t="e">
        <f t="shared" si="224"/>
        <v>#DIV/0!</v>
      </c>
      <c r="DO84" t="e">
        <f t="shared" si="224"/>
        <v>#DIV/0!</v>
      </c>
      <c r="DP84" t="e">
        <f t="shared" si="224"/>
        <v>#DIV/0!</v>
      </c>
      <c r="DQ84" t="e">
        <f t="shared" si="224"/>
        <v>#DIV/0!</v>
      </c>
      <c r="DR84" t="e">
        <f t="shared" si="224"/>
        <v>#DIV/0!</v>
      </c>
      <c r="DS84" t="e">
        <f t="shared" si="224"/>
        <v>#DIV/0!</v>
      </c>
      <c r="DT84" t="e">
        <f t="shared" si="224"/>
        <v>#DIV/0!</v>
      </c>
      <c r="DU84" t="e">
        <f t="shared" si="224"/>
        <v>#DIV/0!</v>
      </c>
      <c r="DV84" t="e">
        <f t="shared" si="224"/>
        <v>#DIV/0!</v>
      </c>
      <c r="DW84" t="e">
        <f t="shared" si="225"/>
        <v>#DIV/0!</v>
      </c>
      <c r="DX84" t="e">
        <f t="shared" si="226"/>
        <v>#DIV/0!</v>
      </c>
      <c r="DY84" t="e">
        <f t="shared" si="227"/>
        <v>#DIV/0!</v>
      </c>
      <c r="DZ84" t="e">
        <f t="shared" si="228"/>
        <v>#DIV/0!</v>
      </c>
      <c r="EA84" t="e">
        <f t="shared" si="229"/>
        <v>#DIV/0!</v>
      </c>
      <c r="EC84" t="e">
        <f t="shared" ref="EC84:EC143" si="258">DF84/$EA84</f>
        <v>#DIV/0!</v>
      </c>
      <c r="ED84" t="e">
        <f t="shared" si="230"/>
        <v>#DIV/0!</v>
      </c>
      <c r="EE84" t="e">
        <f t="shared" si="230"/>
        <v>#DIV/0!</v>
      </c>
      <c r="EF84" t="e">
        <f t="shared" si="230"/>
        <v>#DIV/0!</v>
      </c>
      <c r="EG84" t="e">
        <f t="shared" si="230"/>
        <v>#DIV/0!</v>
      </c>
      <c r="EH84" t="e">
        <f t="shared" si="230"/>
        <v>#DIV/0!</v>
      </c>
      <c r="EI84" t="e">
        <f t="shared" si="230"/>
        <v>#DIV/0!</v>
      </c>
      <c r="EJ84" t="e">
        <f t="shared" si="230"/>
        <v>#DIV/0!</v>
      </c>
      <c r="EK84" t="e">
        <f t="shared" si="230"/>
        <v>#DIV/0!</v>
      </c>
      <c r="EL84" t="e">
        <f t="shared" si="230"/>
        <v>#DIV/0!</v>
      </c>
      <c r="EM84" t="e">
        <f t="shared" si="230"/>
        <v>#DIV/0!</v>
      </c>
      <c r="EN84" t="e">
        <f t="shared" si="230"/>
        <v>#DIV/0!</v>
      </c>
      <c r="EO84" t="e">
        <f t="shared" si="230"/>
        <v>#DIV/0!</v>
      </c>
      <c r="EP84" t="e">
        <f t="shared" si="230"/>
        <v>#DIV/0!</v>
      </c>
      <c r="EQ84" t="e">
        <f t="shared" si="230"/>
        <v>#DIV/0!</v>
      </c>
      <c r="ER84" t="e">
        <f t="shared" si="230"/>
        <v>#DIV/0!</v>
      </c>
      <c r="ES84" t="e">
        <f t="shared" si="230"/>
        <v>#DIV/0!</v>
      </c>
      <c r="ET84" t="e">
        <f t="shared" si="231"/>
        <v>#DIV/0!</v>
      </c>
      <c r="EU84" t="e">
        <f t="shared" si="232"/>
        <v>#DIV/0!</v>
      </c>
      <c r="EV84" t="e">
        <f t="shared" si="233"/>
        <v>#DIV/0!</v>
      </c>
      <c r="EW84" t="e">
        <f t="shared" si="234"/>
        <v>#DIV/0!</v>
      </c>
      <c r="EZ84" t="e">
        <f t="shared" ref="EZ84:EZ143" si="259">LN(AX84/AX83)</f>
        <v>#DIV/0!</v>
      </c>
      <c r="FA84" t="e">
        <f t="shared" si="235"/>
        <v>#DIV/0!</v>
      </c>
      <c r="FB84" t="e">
        <f t="shared" si="235"/>
        <v>#DIV/0!</v>
      </c>
      <c r="FC84" t="e">
        <f t="shared" si="235"/>
        <v>#DIV/0!</v>
      </c>
      <c r="FD84" t="e">
        <f t="shared" si="235"/>
        <v>#DIV/0!</v>
      </c>
      <c r="FE84" t="e">
        <f t="shared" si="235"/>
        <v>#DIV/0!</v>
      </c>
      <c r="FF84" t="e">
        <f t="shared" si="235"/>
        <v>#DIV/0!</v>
      </c>
      <c r="FG84" t="e">
        <f t="shared" si="235"/>
        <v>#DIV/0!</v>
      </c>
      <c r="FH84" t="e">
        <f t="shared" si="235"/>
        <v>#DIV/0!</v>
      </c>
      <c r="FI84" t="e">
        <f t="shared" si="235"/>
        <v>#DIV/0!</v>
      </c>
      <c r="FJ84" t="e">
        <f t="shared" si="235"/>
        <v>#DIV/0!</v>
      </c>
      <c r="FK84" t="e">
        <f t="shared" si="235"/>
        <v>#DIV/0!</v>
      </c>
      <c r="FL84" t="e">
        <f t="shared" si="235"/>
        <v>#DIV/0!</v>
      </c>
      <c r="FM84" t="e">
        <f t="shared" si="235"/>
        <v>#DIV/0!</v>
      </c>
      <c r="FN84" t="e">
        <f t="shared" si="235"/>
        <v>#DIV/0!</v>
      </c>
      <c r="FO84" t="e">
        <f t="shared" si="235"/>
        <v>#DIV/0!</v>
      </c>
      <c r="FP84" t="e">
        <f t="shared" si="235"/>
        <v>#DIV/0!</v>
      </c>
      <c r="FQ84" t="e">
        <f t="shared" si="235"/>
        <v>#DIV/0!</v>
      </c>
      <c r="FR84" t="e">
        <f t="shared" si="235"/>
        <v>#DIV/0!</v>
      </c>
      <c r="FS84" t="e">
        <f t="shared" si="235"/>
        <v>#DIV/0!</v>
      </c>
      <c r="FT84" t="e">
        <f t="shared" si="235"/>
        <v>#DIV/0!</v>
      </c>
      <c r="FV84" s="3"/>
      <c r="FW84" t="e">
        <f t="shared" si="236"/>
        <v>#DIV/0!</v>
      </c>
      <c r="FX84">
        <f t="shared" ref="FX84:FX143" si="260">IF(ISERR(FW84),FX83,FW84*FX83)</f>
        <v>1</v>
      </c>
      <c r="FY84" s="19">
        <f t="shared" si="149"/>
        <v>1.2811387656955737</v>
      </c>
      <c r="GA84" s="19" t="e">
        <f t="shared" si="237"/>
        <v>#DIV/0!</v>
      </c>
      <c r="GB84" s="19">
        <f t="shared" ref="GB84:GB143" si="261">IF(ISERR(GA84),GB83,GA84*GB83)</f>
        <v>1</v>
      </c>
      <c r="GC84" s="19">
        <f t="shared" si="150"/>
        <v>1.2088813025746374</v>
      </c>
      <c r="GE84" s="19" t="e">
        <f t="shared" si="238"/>
        <v>#DIV/0!</v>
      </c>
      <c r="GF84" s="19">
        <f t="shared" ref="GF84:GF143" si="262">IF(ISERR(GE84),GF83,GE84*GF83)</f>
        <v>1</v>
      </c>
      <c r="GG84" s="19">
        <f t="shared" si="151"/>
        <v>1.1394208444268643</v>
      </c>
      <c r="GI84" s="19" t="e">
        <f>#REF!</f>
        <v>#REF!</v>
      </c>
      <c r="GJ84" s="19" t="e">
        <f t="shared" si="239"/>
        <v>#REF!</v>
      </c>
      <c r="GK84">
        <f t="shared" si="152"/>
        <v>0</v>
      </c>
      <c r="GL84" s="3"/>
      <c r="GM84" s="3"/>
      <c r="GN84" s="8"/>
      <c r="GO84" s="5">
        <f t="shared" ref="GO84:GO112" si="263">GO83+1</f>
        <v>2</v>
      </c>
      <c r="GP84" t="b">
        <f t="shared" si="240"/>
        <v>1</v>
      </c>
      <c r="GR84" t="str">
        <f t="shared" si="241"/>
        <v>315/316</v>
      </c>
      <c r="GS84" s="20">
        <v>5.97384535175924E-3</v>
      </c>
      <c r="GT84" s="20">
        <v>0</v>
      </c>
      <c r="GU84" s="27"/>
      <c r="GV84" s="31">
        <f t="shared" ca="1" si="153"/>
        <v>1987</v>
      </c>
      <c r="GW84" s="12">
        <f t="shared" ca="1" si="242"/>
        <v>1.0897340180683717</v>
      </c>
      <c r="GX84" s="19">
        <f t="shared" ca="1" si="154"/>
        <v>0.96430816387776153</v>
      </c>
      <c r="GY84" s="71">
        <f t="shared" ca="1" si="155"/>
        <v>1.0508391470628704</v>
      </c>
      <c r="GZ84" s="11">
        <f t="shared" ca="1" si="243"/>
        <v>1987</v>
      </c>
      <c r="HA84" s="12">
        <f t="shared" ca="1" si="156"/>
        <v>1.0730595394157585</v>
      </c>
      <c r="HB84" s="12">
        <f t="shared" ca="1" si="157"/>
        <v>1.0155391924120929</v>
      </c>
      <c r="HC84" s="12">
        <f t="shared" ca="1" si="158"/>
        <v>0.96430816387776153</v>
      </c>
      <c r="HD84" s="72">
        <f t="shared" ca="1" si="159"/>
        <v>1.0508391470628704</v>
      </c>
      <c r="HE84">
        <f t="shared" ca="1" si="244"/>
        <v>1987</v>
      </c>
      <c r="HF84" s="12">
        <f t="shared" ca="1" si="160"/>
        <v>0.96430816387776153</v>
      </c>
      <c r="HG84" s="12">
        <f t="shared" ca="1" si="161"/>
        <v>1.0078409997088493</v>
      </c>
      <c r="HH84" s="12">
        <f t="shared" ca="1" si="162"/>
        <v>1.0076383007889811</v>
      </c>
      <c r="HJ84" s="17"/>
      <c r="HL84" s="18">
        <f t="shared" si="245"/>
        <v>1951</v>
      </c>
      <c r="HM84" s="9">
        <f t="shared" si="163"/>
        <v>8.9752671770879497E-7</v>
      </c>
      <c r="HN84" s="9">
        <f t="shared" si="164"/>
        <v>0</v>
      </c>
      <c r="HO84" s="9">
        <f t="shared" si="165"/>
        <v>1.2205306417995934</v>
      </c>
      <c r="HP84" s="9">
        <f t="shared" si="166"/>
        <v>1.2252166306907653</v>
      </c>
      <c r="HQ84" s="9">
        <f t="shared" si="167"/>
        <v>1.3103812088223399</v>
      </c>
      <c r="HR84" s="9">
        <f t="shared" si="246"/>
        <v>1.7587601317052783E-6</v>
      </c>
      <c r="HS84" s="9">
        <f t="shared" si="168"/>
        <v>0</v>
      </c>
      <c r="HT84" s="9"/>
      <c r="HU84" s="9">
        <f t="shared" si="169"/>
        <v>1.4954144406005347</v>
      </c>
      <c r="HV84" s="23">
        <f t="shared" si="247"/>
        <v>1.959562982364512</v>
      </c>
      <c r="HX84" s="8"/>
      <c r="HY84" s="5">
        <f t="shared" ref="HY84:HY143" si="264">HY83+1</f>
        <v>2</v>
      </c>
      <c r="HZ84" t="b">
        <f t="shared" si="248"/>
        <v>1</v>
      </c>
      <c r="IB84" t="str">
        <f t="shared" si="249"/>
        <v>315/316</v>
      </c>
      <c r="IC84" s="20">
        <v>5.2639123767629411E-3</v>
      </c>
      <c r="ID84" s="20">
        <v>0</v>
      </c>
      <c r="IE84" s="11"/>
      <c r="IF84">
        <f t="shared" ca="1" si="250"/>
        <v>1987</v>
      </c>
      <c r="IG84" s="12">
        <f t="shared" ca="1" si="251"/>
        <v>0.85167057680761915</v>
      </c>
      <c r="IH84" s="19">
        <f t="shared" ca="1" si="252"/>
        <v>0.9863188370335001</v>
      </c>
      <c r="II84" s="19">
        <f t="shared" ca="1" si="253"/>
        <v>0.84001943390596368</v>
      </c>
      <c r="IJ84" s="11">
        <f t="shared" ca="1" si="170"/>
        <v>1987</v>
      </c>
      <c r="IK84" s="12">
        <f t="shared" ca="1" si="171"/>
        <v>0.77246925926447596</v>
      </c>
      <c r="IL84" s="12">
        <f t="shared" ca="1" si="172"/>
        <v>1.1025300574660493</v>
      </c>
      <c r="IM84" s="12">
        <f t="shared" ca="1" si="173"/>
        <v>0.9863188370335001</v>
      </c>
      <c r="IN84" s="12">
        <f t="shared" ca="1" si="174"/>
        <v>0.84001943390596368</v>
      </c>
      <c r="IO84">
        <f t="shared" ca="1" si="254"/>
        <v>1987</v>
      </c>
      <c r="IP84" s="12">
        <f t="shared" ca="1" si="255"/>
        <v>0.9863188370335001</v>
      </c>
      <c r="IQ84" s="12">
        <f t="shared" ca="1" si="175"/>
        <v>1.0175530216132513</v>
      </c>
      <c r="IR84" s="12">
        <f t="shared" ca="1" si="176"/>
        <v>1.0835111626105471</v>
      </c>
    </row>
    <row r="85" spans="1:252" hidden="1" x14ac:dyDescent="0.2">
      <c r="A85" t="s">
        <v>105</v>
      </c>
      <c r="B85" s="1">
        <f t="shared" si="256"/>
        <v>1952</v>
      </c>
      <c r="C85" s="60">
        <f>Conversion_factors!$A14*C233+C308</f>
        <v>0</v>
      </c>
      <c r="D85" s="60">
        <f>Conversion_factors!$A14*D233+D308</f>
        <v>0</v>
      </c>
      <c r="E85" s="60">
        <f>Conversion_factors!$A14*E233+E308</f>
        <v>0</v>
      </c>
      <c r="F85" s="60">
        <f>Conversion_factors!$A14*F233+F308</f>
        <v>0</v>
      </c>
      <c r="G85" s="60">
        <f>Conversion_factors!$A14*G233+G308</f>
        <v>0</v>
      </c>
      <c r="H85" s="60">
        <f>Conversion_factors!$A14*H233+H308</f>
        <v>0</v>
      </c>
      <c r="I85" s="60">
        <f>Conversion_factors!$A14*I233+I308</f>
        <v>0</v>
      </c>
      <c r="J85" s="60">
        <f>Conversion_factors!$A14*J233+J308</f>
        <v>0</v>
      </c>
      <c r="K85" s="60">
        <f>Conversion_factors!$A14*K233+K308</f>
        <v>0</v>
      </c>
      <c r="L85" s="60">
        <f>Conversion_factors!$A14*L233+L308</f>
        <v>0</v>
      </c>
      <c r="M85" s="60">
        <f>Conversion_factors!$A14*M233+M308</f>
        <v>0</v>
      </c>
      <c r="N85" s="60">
        <f>Conversion_factors!$A14*N233+N308</f>
        <v>0</v>
      </c>
      <c r="O85" s="60">
        <f>Conversion_factors!$A14*O233+O308</f>
        <v>0</v>
      </c>
      <c r="P85" s="60">
        <f>Conversion_factors!$A14*P233+P308</f>
        <v>0</v>
      </c>
      <c r="Q85" s="60">
        <f>Conversion_factors!$A14*Q233+Q308</f>
        <v>0</v>
      </c>
      <c r="R85" s="60">
        <f>Conversion_factors!$A14*R233+R308</f>
        <v>0</v>
      </c>
      <c r="S85" s="60">
        <f>Conversion_factors!$A14*S233+S308</f>
        <v>0</v>
      </c>
      <c r="T85" s="60">
        <f>Conversion_factors!$A14*T233+T308</f>
        <v>0</v>
      </c>
      <c r="U85" s="60">
        <f>Conversion_factors!$A14*U233+U308</f>
        <v>0</v>
      </c>
      <c r="V85" s="60">
        <f>Conversion_factors!$A14*V233+V308</f>
        <v>0</v>
      </c>
      <c r="W85" s="60">
        <f>Conversion_factors!$A14*W233+W308</f>
        <v>0</v>
      </c>
      <c r="X85" s="60">
        <f>Conversion_factors!$A14*X233+X308</f>
        <v>0</v>
      </c>
      <c r="AX85">
        <f t="shared" si="177"/>
        <v>0</v>
      </c>
      <c r="AY85">
        <f t="shared" si="178"/>
        <v>0</v>
      </c>
      <c r="AZ85">
        <f t="shared" si="179"/>
        <v>0</v>
      </c>
      <c r="BA85">
        <f t="shared" si="180"/>
        <v>0</v>
      </c>
      <c r="BB85">
        <f t="shared" si="181"/>
        <v>0</v>
      </c>
      <c r="BC85">
        <f t="shared" si="182"/>
        <v>0</v>
      </c>
      <c r="BD85">
        <f t="shared" si="183"/>
        <v>0</v>
      </c>
      <c r="BE85">
        <f t="shared" si="184"/>
        <v>0</v>
      </c>
      <c r="BF85">
        <f t="shared" si="185"/>
        <v>0</v>
      </c>
      <c r="BG85">
        <f t="shared" si="186"/>
        <v>0</v>
      </c>
      <c r="BH85">
        <f t="shared" si="187"/>
        <v>0</v>
      </c>
      <c r="BI85">
        <f t="shared" si="188"/>
        <v>0</v>
      </c>
      <c r="BJ85">
        <f t="shared" si="189"/>
        <v>0</v>
      </c>
      <c r="BK85">
        <f t="shared" si="190"/>
        <v>0</v>
      </c>
      <c r="BL85">
        <f t="shared" si="191"/>
        <v>0</v>
      </c>
      <c r="BM85">
        <f t="shared" si="192"/>
        <v>0</v>
      </c>
      <c r="BN85">
        <f t="shared" si="193"/>
        <v>0</v>
      </c>
      <c r="BO85">
        <f t="shared" si="194"/>
        <v>0</v>
      </c>
      <c r="BP85">
        <f t="shared" si="195"/>
        <v>0</v>
      </c>
      <c r="BQ85">
        <f t="shared" si="196"/>
        <v>0</v>
      </c>
      <c r="BR85">
        <f t="shared" si="197"/>
        <v>0</v>
      </c>
      <c r="BS85">
        <f t="shared" si="198"/>
        <v>0</v>
      </c>
      <c r="BT85" s="16"/>
      <c r="BU85" s="16"/>
      <c r="BV85" s="9">
        <f t="shared" si="142"/>
        <v>1.2467804961390619E-6</v>
      </c>
      <c r="BW85" s="9">
        <f t="shared" si="199"/>
        <v>0</v>
      </c>
      <c r="BX85" s="9">
        <f t="shared" si="200"/>
        <v>1.2088813025746374</v>
      </c>
      <c r="BY85" s="9">
        <f t="shared" si="201"/>
        <v>1.1394208444268643</v>
      </c>
      <c r="BZ85" s="9">
        <f t="shared" si="202"/>
        <v>1.2811387656955737</v>
      </c>
      <c r="CA85" s="9">
        <f t="shared" si="143"/>
        <v>2.2001586238380354E-6</v>
      </c>
      <c r="CB85" s="9">
        <f t="shared" si="203"/>
        <v>0</v>
      </c>
      <c r="CC85" s="9"/>
      <c r="CD85" s="9">
        <f t="shared" si="204"/>
        <v>1.377424554591441</v>
      </c>
      <c r="CE85" s="9">
        <f t="shared" si="205"/>
        <v>1.7646719937080542</v>
      </c>
      <c r="CG85" s="35"/>
      <c r="CH85">
        <f t="shared" si="206"/>
        <v>1952</v>
      </c>
      <c r="CI85" t="e">
        <f t="shared" si="207"/>
        <v>#DIV/0!</v>
      </c>
      <c r="CJ85" t="e">
        <f t="shared" si="208"/>
        <v>#DIV/0!</v>
      </c>
      <c r="CK85" t="e">
        <f t="shared" si="209"/>
        <v>#DIV/0!</v>
      </c>
      <c r="CL85" t="e">
        <f t="shared" si="210"/>
        <v>#DIV/0!</v>
      </c>
      <c r="CM85" t="e">
        <f t="shared" si="211"/>
        <v>#DIV/0!</v>
      </c>
      <c r="CN85" t="e">
        <f t="shared" si="212"/>
        <v>#DIV/0!</v>
      </c>
      <c r="CO85" t="e">
        <f t="shared" si="213"/>
        <v>#DIV/0!</v>
      </c>
      <c r="CP85" t="e">
        <f t="shared" si="214"/>
        <v>#DIV/0!</v>
      </c>
      <c r="CQ85" t="e">
        <f t="shared" si="215"/>
        <v>#DIV/0!</v>
      </c>
      <c r="CR85" t="e">
        <f t="shared" si="216"/>
        <v>#DIV/0!</v>
      </c>
      <c r="CS85" t="e">
        <f t="shared" si="217"/>
        <v>#DIV/0!</v>
      </c>
      <c r="CT85" t="e">
        <f t="shared" si="218"/>
        <v>#DIV/0!</v>
      </c>
      <c r="CU85" t="e">
        <f t="shared" si="219"/>
        <v>#DIV/0!</v>
      </c>
      <c r="CV85" t="e">
        <f t="shared" si="220"/>
        <v>#DIV/0!</v>
      </c>
      <c r="CW85" t="e">
        <f t="shared" si="221"/>
        <v>#DIV/0!</v>
      </c>
      <c r="CX85" t="e">
        <f t="shared" si="222"/>
        <v>#DIV/0!</v>
      </c>
      <c r="CY85" t="e">
        <f t="shared" si="223"/>
        <v>#DIV/0!</v>
      </c>
      <c r="CZ85" t="e">
        <f t="shared" si="145"/>
        <v>#DIV/0!</v>
      </c>
      <c r="DA85" t="e">
        <f t="shared" si="146"/>
        <v>#DIV/0!</v>
      </c>
      <c r="DB85" t="e">
        <f t="shared" si="147"/>
        <v>#DIV/0!</v>
      </c>
      <c r="DC85" t="e">
        <f t="shared" si="148"/>
        <v>#DIV/0!</v>
      </c>
      <c r="DF85" t="e">
        <f t="shared" si="257"/>
        <v>#DIV/0!</v>
      </c>
      <c r="DG85" t="e">
        <f t="shared" si="224"/>
        <v>#DIV/0!</v>
      </c>
      <c r="DH85" t="e">
        <f t="shared" si="224"/>
        <v>#DIV/0!</v>
      </c>
      <c r="DI85" t="e">
        <f t="shared" si="224"/>
        <v>#DIV/0!</v>
      </c>
      <c r="DJ85" t="e">
        <f t="shared" si="224"/>
        <v>#DIV/0!</v>
      </c>
      <c r="DK85" t="e">
        <f t="shared" si="224"/>
        <v>#DIV/0!</v>
      </c>
      <c r="DL85" t="e">
        <f t="shared" si="224"/>
        <v>#DIV/0!</v>
      </c>
      <c r="DM85" t="e">
        <f t="shared" si="224"/>
        <v>#DIV/0!</v>
      </c>
      <c r="DN85" t="e">
        <f t="shared" si="224"/>
        <v>#DIV/0!</v>
      </c>
      <c r="DO85" t="e">
        <f t="shared" si="224"/>
        <v>#DIV/0!</v>
      </c>
      <c r="DP85" t="e">
        <f t="shared" si="224"/>
        <v>#DIV/0!</v>
      </c>
      <c r="DQ85" t="e">
        <f t="shared" si="224"/>
        <v>#DIV/0!</v>
      </c>
      <c r="DR85" t="e">
        <f t="shared" si="224"/>
        <v>#DIV/0!</v>
      </c>
      <c r="DS85" t="e">
        <f t="shared" si="224"/>
        <v>#DIV/0!</v>
      </c>
      <c r="DT85" t="e">
        <f t="shared" si="224"/>
        <v>#DIV/0!</v>
      </c>
      <c r="DU85" t="e">
        <f t="shared" si="224"/>
        <v>#DIV/0!</v>
      </c>
      <c r="DV85" t="e">
        <f t="shared" si="224"/>
        <v>#DIV/0!</v>
      </c>
      <c r="DW85" t="e">
        <f t="shared" si="225"/>
        <v>#DIV/0!</v>
      </c>
      <c r="DX85" t="e">
        <f t="shared" si="226"/>
        <v>#DIV/0!</v>
      </c>
      <c r="DY85" t="e">
        <f t="shared" si="227"/>
        <v>#DIV/0!</v>
      </c>
      <c r="DZ85" t="e">
        <f t="shared" si="228"/>
        <v>#DIV/0!</v>
      </c>
      <c r="EA85" t="e">
        <f t="shared" si="229"/>
        <v>#DIV/0!</v>
      </c>
      <c r="EC85" t="e">
        <f t="shared" si="258"/>
        <v>#DIV/0!</v>
      </c>
      <c r="ED85" t="e">
        <f t="shared" si="230"/>
        <v>#DIV/0!</v>
      </c>
      <c r="EE85" t="e">
        <f t="shared" si="230"/>
        <v>#DIV/0!</v>
      </c>
      <c r="EF85" t="e">
        <f t="shared" si="230"/>
        <v>#DIV/0!</v>
      </c>
      <c r="EG85" t="e">
        <f t="shared" si="230"/>
        <v>#DIV/0!</v>
      </c>
      <c r="EH85" t="e">
        <f t="shared" si="230"/>
        <v>#DIV/0!</v>
      </c>
      <c r="EI85" t="e">
        <f t="shared" si="230"/>
        <v>#DIV/0!</v>
      </c>
      <c r="EJ85" t="e">
        <f t="shared" si="230"/>
        <v>#DIV/0!</v>
      </c>
      <c r="EK85" t="e">
        <f t="shared" si="230"/>
        <v>#DIV/0!</v>
      </c>
      <c r="EL85" t="e">
        <f t="shared" si="230"/>
        <v>#DIV/0!</v>
      </c>
      <c r="EM85" t="e">
        <f t="shared" si="230"/>
        <v>#DIV/0!</v>
      </c>
      <c r="EN85" t="e">
        <f t="shared" si="230"/>
        <v>#DIV/0!</v>
      </c>
      <c r="EO85" t="e">
        <f t="shared" si="230"/>
        <v>#DIV/0!</v>
      </c>
      <c r="EP85" t="e">
        <f t="shared" si="230"/>
        <v>#DIV/0!</v>
      </c>
      <c r="EQ85" t="e">
        <f t="shared" si="230"/>
        <v>#DIV/0!</v>
      </c>
      <c r="ER85" t="e">
        <f t="shared" si="230"/>
        <v>#DIV/0!</v>
      </c>
      <c r="ES85" t="e">
        <f t="shared" si="230"/>
        <v>#DIV/0!</v>
      </c>
      <c r="ET85" t="e">
        <f t="shared" si="231"/>
        <v>#DIV/0!</v>
      </c>
      <c r="EU85" t="e">
        <f t="shared" si="232"/>
        <v>#DIV/0!</v>
      </c>
      <c r="EV85" t="e">
        <f t="shared" si="233"/>
        <v>#DIV/0!</v>
      </c>
      <c r="EW85" t="e">
        <f t="shared" si="234"/>
        <v>#DIV/0!</v>
      </c>
      <c r="EZ85" t="e">
        <f t="shared" si="259"/>
        <v>#DIV/0!</v>
      </c>
      <c r="FA85" t="e">
        <f t="shared" si="235"/>
        <v>#DIV/0!</v>
      </c>
      <c r="FB85" t="e">
        <f t="shared" si="235"/>
        <v>#DIV/0!</v>
      </c>
      <c r="FC85" t="e">
        <f t="shared" si="235"/>
        <v>#DIV/0!</v>
      </c>
      <c r="FD85" t="e">
        <f t="shared" si="235"/>
        <v>#DIV/0!</v>
      </c>
      <c r="FE85" t="e">
        <f t="shared" si="235"/>
        <v>#DIV/0!</v>
      </c>
      <c r="FF85" t="e">
        <f t="shared" si="235"/>
        <v>#DIV/0!</v>
      </c>
      <c r="FG85" t="e">
        <f t="shared" si="235"/>
        <v>#DIV/0!</v>
      </c>
      <c r="FH85" t="e">
        <f t="shared" si="235"/>
        <v>#DIV/0!</v>
      </c>
      <c r="FI85" t="e">
        <f t="shared" si="235"/>
        <v>#DIV/0!</v>
      </c>
      <c r="FJ85" t="e">
        <f t="shared" si="235"/>
        <v>#DIV/0!</v>
      </c>
      <c r="FK85" t="e">
        <f t="shared" si="235"/>
        <v>#DIV/0!</v>
      </c>
      <c r="FL85" t="e">
        <f t="shared" si="235"/>
        <v>#DIV/0!</v>
      </c>
      <c r="FM85" t="e">
        <f t="shared" si="235"/>
        <v>#DIV/0!</v>
      </c>
      <c r="FN85" t="e">
        <f t="shared" si="235"/>
        <v>#DIV/0!</v>
      </c>
      <c r="FO85" t="e">
        <f t="shared" si="235"/>
        <v>#DIV/0!</v>
      </c>
      <c r="FP85" t="e">
        <f t="shared" si="235"/>
        <v>#DIV/0!</v>
      </c>
      <c r="FQ85" t="e">
        <f t="shared" si="235"/>
        <v>#DIV/0!</v>
      </c>
      <c r="FR85" t="e">
        <f t="shared" si="235"/>
        <v>#DIV/0!</v>
      </c>
      <c r="FS85" t="e">
        <f t="shared" si="235"/>
        <v>#DIV/0!</v>
      </c>
      <c r="FT85" t="e">
        <f t="shared" si="235"/>
        <v>#DIV/0!</v>
      </c>
      <c r="FV85" s="3"/>
      <c r="FW85" t="e">
        <f t="shared" si="236"/>
        <v>#DIV/0!</v>
      </c>
      <c r="FX85">
        <f t="shared" si="260"/>
        <v>1</v>
      </c>
      <c r="FY85" s="19">
        <f t="shared" si="149"/>
        <v>1.2811387656955737</v>
      </c>
      <c r="GA85" s="19" t="e">
        <f t="shared" si="237"/>
        <v>#DIV/0!</v>
      </c>
      <c r="GB85" s="19">
        <f t="shared" si="261"/>
        <v>1</v>
      </c>
      <c r="GC85" s="19">
        <f t="shared" si="150"/>
        <v>1.2088813025746374</v>
      </c>
      <c r="GE85" s="19" t="e">
        <f t="shared" si="238"/>
        <v>#DIV/0!</v>
      </c>
      <c r="GF85" s="19">
        <f t="shared" si="262"/>
        <v>1</v>
      </c>
      <c r="GG85" s="19">
        <f t="shared" si="151"/>
        <v>1.1394208444268643</v>
      </c>
      <c r="GI85" s="19" t="e">
        <f>#REF!</f>
        <v>#REF!</v>
      </c>
      <c r="GJ85" s="19" t="e">
        <f t="shared" si="239"/>
        <v>#REF!</v>
      </c>
      <c r="GK85">
        <f t="shared" si="152"/>
        <v>0</v>
      </c>
      <c r="GL85" s="3"/>
      <c r="GM85" s="3"/>
      <c r="GN85" s="8"/>
      <c r="GO85" s="5">
        <f t="shared" si="263"/>
        <v>3</v>
      </c>
      <c r="GP85" t="b">
        <f t="shared" si="240"/>
        <v>1</v>
      </c>
      <c r="GR85" t="str">
        <f t="shared" si="241"/>
        <v>Not Used</v>
      </c>
      <c r="GS85" s="20">
        <v>2.2904179859082701E-6</v>
      </c>
      <c r="GT85" s="20">
        <v>0</v>
      </c>
      <c r="GU85" s="27"/>
      <c r="GV85" s="31">
        <f t="shared" ca="1" si="153"/>
        <v>1988</v>
      </c>
      <c r="GW85" s="12">
        <f t="shared" ca="1" si="242"/>
        <v>1.1428159769471071</v>
      </c>
      <c r="GX85" s="19">
        <f t="shared" ca="1" si="154"/>
        <v>0.9815425748381168</v>
      </c>
      <c r="GY85" s="71">
        <f t="shared" ca="1" si="155"/>
        <v>1.1217220552529079</v>
      </c>
      <c r="GZ85" s="11">
        <f t="shared" ca="1" si="243"/>
        <v>1988</v>
      </c>
      <c r="HA85" s="12">
        <f t="shared" ca="1" si="156"/>
        <v>1.1481930775401592</v>
      </c>
      <c r="HB85" s="12">
        <f t="shared" ca="1" si="157"/>
        <v>0.99531690209753587</v>
      </c>
      <c r="HC85" s="12">
        <f t="shared" ca="1" si="158"/>
        <v>0.9815425748381168</v>
      </c>
      <c r="HD85" s="72">
        <f t="shared" ca="1" si="159"/>
        <v>1.1217220552529079</v>
      </c>
      <c r="HE85">
        <f t="shared" ca="1" si="244"/>
        <v>1988</v>
      </c>
      <c r="HF85" s="12">
        <f t="shared" ca="1" si="160"/>
        <v>0.9815425748381168</v>
      </c>
      <c r="HG85" s="12">
        <f t="shared" ca="1" si="161"/>
        <v>0.99994696985253451</v>
      </c>
      <c r="HH85" s="12">
        <f t="shared" ca="1" si="162"/>
        <v>0.99536968669880421</v>
      </c>
      <c r="HJ85" s="17"/>
      <c r="HL85" s="18">
        <f t="shared" si="245"/>
        <v>1952</v>
      </c>
      <c r="HM85" s="9">
        <f t="shared" si="163"/>
        <v>8.9752671770879497E-7</v>
      </c>
      <c r="HN85" s="9">
        <f t="shared" si="164"/>
        <v>0</v>
      </c>
      <c r="HO85" s="9">
        <f t="shared" si="165"/>
        <v>1.2205306417995934</v>
      </c>
      <c r="HP85" s="9">
        <f t="shared" si="166"/>
        <v>1.2252166306907653</v>
      </c>
      <c r="HQ85" s="9">
        <f t="shared" si="167"/>
        <v>1.3103812088223399</v>
      </c>
      <c r="HR85" s="9">
        <f t="shared" si="246"/>
        <v>1.7587601317052783E-6</v>
      </c>
      <c r="HS85" s="9">
        <f t="shared" si="168"/>
        <v>0</v>
      </c>
      <c r="HT85" s="9"/>
      <c r="HU85" s="9">
        <f t="shared" si="169"/>
        <v>1.4954144406005347</v>
      </c>
      <c r="HV85" s="23">
        <f t="shared" si="247"/>
        <v>1.959562982364512</v>
      </c>
      <c r="HX85" s="8"/>
      <c r="HY85" s="5">
        <f t="shared" si="264"/>
        <v>3</v>
      </c>
      <c r="HZ85" t="b">
        <f t="shared" si="248"/>
        <v>1</v>
      </c>
      <c r="IB85" t="str">
        <f t="shared" si="249"/>
        <v>Not Used</v>
      </c>
      <c r="IC85" s="20">
        <v>1.8193943702819262E-6</v>
      </c>
      <c r="ID85" s="20">
        <v>0</v>
      </c>
      <c r="IE85" s="11"/>
      <c r="IF85">
        <f t="shared" ca="1" si="250"/>
        <v>1988</v>
      </c>
      <c r="IG85" s="12">
        <f t="shared" ca="1" si="251"/>
        <v>0.89315624375639058</v>
      </c>
      <c r="IH85" s="19">
        <f t="shared" ca="1" si="252"/>
        <v>1.0039466294883712</v>
      </c>
      <c r="II85" s="19">
        <f t="shared" ca="1" si="253"/>
        <v>0.8966817885373346</v>
      </c>
      <c r="IJ85" s="11">
        <f t="shared" ca="1" si="170"/>
        <v>1988</v>
      </c>
      <c r="IK85" s="12">
        <f t="shared" ca="1" si="171"/>
        <v>0.8265560516641548</v>
      </c>
      <c r="IL85" s="12">
        <f t="shared" ca="1" si="172"/>
        <v>1.0805755301871489</v>
      </c>
      <c r="IM85" s="12">
        <f t="shared" ca="1" si="173"/>
        <v>1.0039466294883712</v>
      </c>
      <c r="IN85" s="12">
        <f t="shared" ca="1" si="174"/>
        <v>0.8966817885373346</v>
      </c>
      <c r="IO85">
        <f t="shared" ca="1" si="254"/>
        <v>1988</v>
      </c>
      <c r="IP85" s="12">
        <f t="shared" ca="1" si="255"/>
        <v>1.0039466294883712</v>
      </c>
      <c r="IQ85" s="12">
        <f t="shared" ca="1" si="175"/>
        <v>1.0095829212349985</v>
      </c>
      <c r="IR85" s="12">
        <f t="shared" ca="1" si="176"/>
        <v>1.0703187499104154</v>
      </c>
    </row>
    <row r="86" spans="1:252" hidden="1" x14ac:dyDescent="0.2">
      <c r="A86" t="s">
        <v>105</v>
      </c>
      <c r="B86" s="1">
        <f t="shared" si="256"/>
        <v>1953</v>
      </c>
      <c r="C86" s="60">
        <f>Conversion_factors!$A15*C234+C309</f>
        <v>0</v>
      </c>
      <c r="D86" s="60">
        <f>Conversion_factors!$A15*D234+D309</f>
        <v>0</v>
      </c>
      <c r="E86" s="60">
        <f>Conversion_factors!$A15*E234+E309</f>
        <v>0</v>
      </c>
      <c r="F86" s="60">
        <f>Conversion_factors!$A15*F234+F309</f>
        <v>0</v>
      </c>
      <c r="G86" s="60">
        <f>Conversion_factors!$A15*G234+G309</f>
        <v>0</v>
      </c>
      <c r="H86" s="60">
        <f>Conversion_factors!$A15*H234+H309</f>
        <v>0</v>
      </c>
      <c r="I86" s="60">
        <f>Conversion_factors!$A15*I234+I309</f>
        <v>0</v>
      </c>
      <c r="J86" s="60">
        <f>Conversion_factors!$A15*J234+J309</f>
        <v>0</v>
      </c>
      <c r="K86" s="60">
        <f>Conversion_factors!$A15*K234+K309</f>
        <v>0</v>
      </c>
      <c r="L86" s="60">
        <f>Conversion_factors!$A15*L234+L309</f>
        <v>0</v>
      </c>
      <c r="M86" s="60">
        <f>Conversion_factors!$A15*M234+M309</f>
        <v>0</v>
      </c>
      <c r="N86" s="60">
        <f>Conversion_factors!$A15*N234+N309</f>
        <v>0</v>
      </c>
      <c r="O86" s="60">
        <f>Conversion_factors!$A15*O234+O309</f>
        <v>0</v>
      </c>
      <c r="P86" s="60">
        <f>Conversion_factors!$A15*P234+P309</f>
        <v>0</v>
      </c>
      <c r="Q86" s="60">
        <f>Conversion_factors!$A15*Q234+Q309</f>
        <v>0</v>
      </c>
      <c r="R86" s="60">
        <f>Conversion_factors!$A15*R234+R309</f>
        <v>0</v>
      </c>
      <c r="S86" s="60">
        <f>Conversion_factors!$A15*S234+S309</f>
        <v>0</v>
      </c>
      <c r="T86" s="60">
        <f>Conversion_factors!$A15*T234+T309</f>
        <v>0</v>
      </c>
      <c r="U86" s="60">
        <f>Conversion_factors!$A15*U234+U309</f>
        <v>0</v>
      </c>
      <c r="V86" s="60">
        <f>Conversion_factors!$A15*V234+V309</f>
        <v>0</v>
      </c>
      <c r="W86" s="60">
        <f>Conversion_factors!$A15*W234+W309</f>
        <v>0</v>
      </c>
      <c r="X86" s="60">
        <f>Conversion_factors!$A15*X234+X309</f>
        <v>0</v>
      </c>
      <c r="AX86">
        <f t="shared" si="177"/>
        <v>0</v>
      </c>
      <c r="AY86">
        <f t="shared" si="178"/>
        <v>0</v>
      </c>
      <c r="AZ86">
        <f t="shared" si="179"/>
        <v>0</v>
      </c>
      <c r="BA86">
        <f t="shared" si="180"/>
        <v>0</v>
      </c>
      <c r="BB86">
        <f t="shared" si="181"/>
        <v>0</v>
      </c>
      <c r="BC86">
        <f t="shared" si="182"/>
        <v>0</v>
      </c>
      <c r="BD86">
        <f t="shared" si="183"/>
        <v>0</v>
      </c>
      <c r="BE86">
        <f t="shared" si="184"/>
        <v>0</v>
      </c>
      <c r="BF86">
        <f t="shared" si="185"/>
        <v>0</v>
      </c>
      <c r="BG86">
        <f t="shared" si="186"/>
        <v>0</v>
      </c>
      <c r="BH86">
        <f t="shared" si="187"/>
        <v>0</v>
      </c>
      <c r="BI86">
        <f t="shared" si="188"/>
        <v>0</v>
      </c>
      <c r="BJ86">
        <f t="shared" si="189"/>
        <v>0</v>
      </c>
      <c r="BK86">
        <f t="shared" si="190"/>
        <v>0</v>
      </c>
      <c r="BL86">
        <f t="shared" si="191"/>
        <v>0</v>
      </c>
      <c r="BM86">
        <f t="shared" si="192"/>
        <v>0</v>
      </c>
      <c r="BN86">
        <f t="shared" si="193"/>
        <v>0</v>
      </c>
      <c r="BO86">
        <f t="shared" si="194"/>
        <v>0</v>
      </c>
      <c r="BP86">
        <f t="shared" si="195"/>
        <v>0</v>
      </c>
      <c r="BQ86">
        <f t="shared" si="196"/>
        <v>0</v>
      </c>
      <c r="BR86">
        <f t="shared" si="197"/>
        <v>0</v>
      </c>
      <c r="BS86">
        <f t="shared" si="198"/>
        <v>0</v>
      </c>
      <c r="BT86" s="16"/>
      <c r="BU86" s="16"/>
      <c r="BV86" s="9">
        <f t="shared" si="142"/>
        <v>1.2467804961390619E-6</v>
      </c>
      <c r="BW86" s="9">
        <f t="shared" si="199"/>
        <v>0</v>
      </c>
      <c r="BX86" s="9">
        <f t="shared" si="200"/>
        <v>1.2088813025746374</v>
      </c>
      <c r="BY86" s="9">
        <f t="shared" si="201"/>
        <v>1.1394208444268643</v>
      </c>
      <c r="BZ86" s="9">
        <f t="shared" si="202"/>
        <v>1.2811387656955737</v>
      </c>
      <c r="CA86" s="9">
        <f t="shared" si="143"/>
        <v>2.2001586238380354E-6</v>
      </c>
      <c r="CB86" s="9">
        <f t="shared" si="203"/>
        <v>0</v>
      </c>
      <c r="CC86" s="9"/>
      <c r="CD86" s="9">
        <f t="shared" si="204"/>
        <v>1.377424554591441</v>
      </c>
      <c r="CE86" s="9">
        <f t="shared" si="205"/>
        <v>1.7646719937080542</v>
      </c>
      <c r="CG86" s="35"/>
      <c r="CH86">
        <f t="shared" si="206"/>
        <v>1953</v>
      </c>
      <c r="CI86" t="e">
        <f t="shared" si="207"/>
        <v>#DIV/0!</v>
      </c>
      <c r="CJ86" t="e">
        <f t="shared" si="208"/>
        <v>#DIV/0!</v>
      </c>
      <c r="CK86" t="e">
        <f t="shared" si="209"/>
        <v>#DIV/0!</v>
      </c>
      <c r="CL86" t="e">
        <f t="shared" si="210"/>
        <v>#DIV/0!</v>
      </c>
      <c r="CM86" t="e">
        <f t="shared" si="211"/>
        <v>#DIV/0!</v>
      </c>
      <c r="CN86" t="e">
        <f t="shared" si="212"/>
        <v>#DIV/0!</v>
      </c>
      <c r="CO86" t="e">
        <f t="shared" si="213"/>
        <v>#DIV/0!</v>
      </c>
      <c r="CP86" t="e">
        <f t="shared" si="214"/>
        <v>#DIV/0!</v>
      </c>
      <c r="CQ86" t="e">
        <f t="shared" si="215"/>
        <v>#DIV/0!</v>
      </c>
      <c r="CR86" t="e">
        <f t="shared" si="216"/>
        <v>#DIV/0!</v>
      </c>
      <c r="CS86" t="e">
        <f t="shared" si="217"/>
        <v>#DIV/0!</v>
      </c>
      <c r="CT86" t="e">
        <f t="shared" si="218"/>
        <v>#DIV/0!</v>
      </c>
      <c r="CU86" t="e">
        <f t="shared" si="219"/>
        <v>#DIV/0!</v>
      </c>
      <c r="CV86" t="e">
        <f t="shared" si="220"/>
        <v>#DIV/0!</v>
      </c>
      <c r="CW86" t="e">
        <f t="shared" si="221"/>
        <v>#DIV/0!</v>
      </c>
      <c r="CX86" t="e">
        <f t="shared" si="222"/>
        <v>#DIV/0!</v>
      </c>
      <c r="CY86" t="e">
        <f t="shared" si="223"/>
        <v>#DIV/0!</v>
      </c>
      <c r="CZ86" t="e">
        <f t="shared" si="145"/>
        <v>#DIV/0!</v>
      </c>
      <c r="DA86" t="e">
        <f t="shared" si="146"/>
        <v>#DIV/0!</v>
      </c>
      <c r="DB86" t="e">
        <f t="shared" si="147"/>
        <v>#DIV/0!</v>
      </c>
      <c r="DC86" t="e">
        <f t="shared" si="148"/>
        <v>#DIV/0!</v>
      </c>
      <c r="DF86" t="e">
        <f t="shared" si="257"/>
        <v>#DIV/0!</v>
      </c>
      <c r="DG86" t="e">
        <f t="shared" si="224"/>
        <v>#DIV/0!</v>
      </c>
      <c r="DH86" t="e">
        <f t="shared" si="224"/>
        <v>#DIV/0!</v>
      </c>
      <c r="DI86" t="e">
        <f t="shared" si="224"/>
        <v>#DIV/0!</v>
      </c>
      <c r="DJ86" t="e">
        <f t="shared" si="224"/>
        <v>#DIV/0!</v>
      </c>
      <c r="DK86" t="e">
        <f t="shared" si="224"/>
        <v>#DIV/0!</v>
      </c>
      <c r="DL86" t="e">
        <f t="shared" si="224"/>
        <v>#DIV/0!</v>
      </c>
      <c r="DM86" t="e">
        <f t="shared" si="224"/>
        <v>#DIV/0!</v>
      </c>
      <c r="DN86" t="e">
        <f t="shared" si="224"/>
        <v>#DIV/0!</v>
      </c>
      <c r="DO86" t="e">
        <f t="shared" si="224"/>
        <v>#DIV/0!</v>
      </c>
      <c r="DP86" t="e">
        <f t="shared" si="224"/>
        <v>#DIV/0!</v>
      </c>
      <c r="DQ86" t="e">
        <f t="shared" si="224"/>
        <v>#DIV/0!</v>
      </c>
      <c r="DR86" t="e">
        <f t="shared" si="224"/>
        <v>#DIV/0!</v>
      </c>
      <c r="DS86" t="e">
        <f t="shared" si="224"/>
        <v>#DIV/0!</v>
      </c>
      <c r="DT86" t="e">
        <f t="shared" si="224"/>
        <v>#DIV/0!</v>
      </c>
      <c r="DU86" t="e">
        <f t="shared" si="224"/>
        <v>#DIV/0!</v>
      </c>
      <c r="DV86" t="e">
        <f t="shared" si="224"/>
        <v>#DIV/0!</v>
      </c>
      <c r="DW86" t="e">
        <f t="shared" si="225"/>
        <v>#DIV/0!</v>
      </c>
      <c r="DX86" t="e">
        <f t="shared" si="226"/>
        <v>#DIV/0!</v>
      </c>
      <c r="DY86" t="e">
        <f t="shared" si="227"/>
        <v>#DIV/0!</v>
      </c>
      <c r="DZ86" t="e">
        <f t="shared" si="228"/>
        <v>#DIV/0!</v>
      </c>
      <c r="EA86" t="e">
        <f t="shared" si="229"/>
        <v>#DIV/0!</v>
      </c>
      <c r="EC86" t="e">
        <f t="shared" si="258"/>
        <v>#DIV/0!</v>
      </c>
      <c r="ED86" t="e">
        <f t="shared" si="230"/>
        <v>#DIV/0!</v>
      </c>
      <c r="EE86" t="e">
        <f t="shared" si="230"/>
        <v>#DIV/0!</v>
      </c>
      <c r="EF86" t="e">
        <f t="shared" si="230"/>
        <v>#DIV/0!</v>
      </c>
      <c r="EG86" t="e">
        <f t="shared" si="230"/>
        <v>#DIV/0!</v>
      </c>
      <c r="EH86" t="e">
        <f t="shared" si="230"/>
        <v>#DIV/0!</v>
      </c>
      <c r="EI86" t="e">
        <f t="shared" si="230"/>
        <v>#DIV/0!</v>
      </c>
      <c r="EJ86" t="e">
        <f t="shared" si="230"/>
        <v>#DIV/0!</v>
      </c>
      <c r="EK86" t="e">
        <f t="shared" si="230"/>
        <v>#DIV/0!</v>
      </c>
      <c r="EL86" t="e">
        <f t="shared" si="230"/>
        <v>#DIV/0!</v>
      </c>
      <c r="EM86" t="e">
        <f t="shared" si="230"/>
        <v>#DIV/0!</v>
      </c>
      <c r="EN86" t="e">
        <f t="shared" si="230"/>
        <v>#DIV/0!</v>
      </c>
      <c r="EO86" t="e">
        <f t="shared" si="230"/>
        <v>#DIV/0!</v>
      </c>
      <c r="EP86" t="e">
        <f t="shared" si="230"/>
        <v>#DIV/0!</v>
      </c>
      <c r="EQ86" t="e">
        <f t="shared" si="230"/>
        <v>#DIV/0!</v>
      </c>
      <c r="ER86" t="e">
        <f t="shared" si="230"/>
        <v>#DIV/0!</v>
      </c>
      <c r="ES86" t="e">
        <f t="shared" si="230"/>
        <v>#DIV/0!</v>
      </c>
      <c r="ET86" t="e">
        <f t="shared" si="231"/>
        <v>#DIV/0!</v>
      </c>
      <c r="EU86" t="e">
        <f t="shared" si="232"/>
        <v>#DIV/0!</v>
      </c>
      <c r="EV86" t="e">
        <f t="shared" si="233"/>
        <v>#DIV/0!</v>
      </c>
      <c r="EW86" t="e">
        <f t="shared" si="234"/>
        <v>#DIV/0!</v>
      </c>
      <c r="EZ86" t="e">
        <f t="shared" si="259"/>
        <v>#DIV/0!</v>
      </c>
      <c r="FA86" t="e">
        <f t="shared" si="235"/>
        <v>#DIV/0!</v>
      </c>
      <c r="FB86" t="e">
        <f t="shared" si="235"/>
        <v>#DIV/0!</v>
      </c>
      <c r="FC86" t="e">
        <f t="shared" si="235"/>
        <v>#DIV/0!</v>
      </c>
      <c r="FD86" t="e">
        <f t="shared" si="235"/>
        <v>#DIV/0!</v>
      </c>
      <c r="FE86" t="e">
        <f t="shared" si="235"/>
        <v>#DIV/0!</v>
      </c>
      <c r="FF86" t="e">
        <f t="shared" si="235"/>
        <v>#DIV/0!</v>
      </c>
      <c r="FG86" t="e">
        <f t="shared" si="235"/>
        <v>#DIV/0!</v>
      </c>
      <c r="FH86" t="e">
        <f t="shared" si="235"/>
        <v>#DIV/0!</v>
      </c>
      <c r="FI86" t="e">
        <f t="shared" si="235"/>
        <v>#DIV/0!</v>
      </c>
      <c r="FJ86" t="e">
        <f t="shared" si="235"/>
        <v>#DIV/0!</v>
      </c>
      <c r="FK86" t="e">
        <f t="shared" si="235"/>
        <v>#DIV/0!</v>
      </c>
      <c r="FL86" t="e">
        <f t="shared" si="235"/>
        <v>#DIV/0!</v>
      </c>
      <c r="FM86" t="e">
        <f t="shared" si="235"/>
        <v>#DIV/0!</v>
      </c>
      <c r="FN86" t="e">
        <f t="shared" si="235"/>
        <v>#DIV/0!</v>
      </c>
      <c r="FO86" t="e">
        <f t="shared" si="235"/>
        <v>#DIV/0!</v>
      </c>
      <c r="FP86" t="e">
        <f t="shared" si="235"/>
        <v>#DIV/0!</v>
      </c>
      <c r="FQ86" t="e">
        <f t="shared" si="235"/>
        <v>#DIV/0!</v>
      </c>
      <c r="FR86" t="e">
        <f t="shared" si="235"/>
        <v>#DIV/0!</v>
      </c>
      <c r="FS86" t="e">
        <f t="shared" si="235"/>
        <v>#DIV/0!</v>
      </c>
      <c r="FT86" t="e">
        <f t="shared" si="235"/>
        <v>#DIV/0!</v>
      </c>
      <c r="FV86" s="3"/>
      <c r="FW86" t="e">
        <f t="shared" si="236"/>
        <v>#DIV/0!</v>
      </c>
      <c r="FX86">
        <f t="shared" si="260"/>
        <v>1</v>
      </c>
      <c r="FY86" s="19">
        <f t="shared" si="149"/>
        <v>1.2811387656955737</v>
      </c>
      <c r="GA86" s="19" t="e">
        <f t="shared" si="237"/>
        <v>#DIV/0!</v>
      </c>
      <c r="GB86" s="19">
        <f t="shared" si="261"/>
        <v>1</v>
      </c>
      <c r="GC86" s="19">
        <f t="shared" si="150"/>
        <v>1.2088813025746374</v>
      </c>
      <c r="GE86" s="19" t="e">
        <f t="shared" si="238"/>
        <v>#DIV/0!</v>
      </c>
      <c r="GF86" s="19">
        <f t="shared" si="262"/>
        <v>1</v>
      </c>
      <c r="GG86" s="19">
        <f t="shared" si="151"/>
        <v>1.1394208444268643</v>
      </c>
      <c r="GI86" s="19" t="e">
        <f>#REF!</f>
        <v>#REF!</v>
      </c>
      <c r="GJ86" s="19" t="e">
        <f t="shared" si="239"/>
        <v>#REF!</v>
      </c>
      <c r="GK86">
        <f t="shared" si="152"/>
        <v>0</v>
      </c>
      <c r="GL86" s="3"/>
      <c r="GM86" s="3"/>
      <c r="GN86" s="8"/>
      <c r="GO86" s="5">
        <f t="shared" si="263"/>
        <v>4</v>
      </c>
      <c r="GP86" t="b">
        <f t="shared" si="240"/>
        <v>1</v>
      </c>
      <c r="GR86" t="str">
        <f t="shared" si="241"/>
        <v>Not Used</v>
      </c>
      <c r="GS86" s="22">
        <v>2.2904179859082701E-6</v>
      </c>
      <c r="GT86" s="22">
        <v>0</v>
      </c>
      <c r="GU86" s="28"/>
      <c r="GV86" s="31">
        <f t="shared" ca="1" si="153"/>
        <v>1989</v>
      </c>
      <c r="GW86" s="12">
        <f t="shared" ca="1" si="242"/>
        <v>1.151172731504033</v>
      </c>
      <c r="GX86" s="19">
        <f t="shared" ca="1" si="154"/>
        <v>0.99296337490986575</v>
      </c>
      <c r="GY86" s="71">
        <f t="shared" ca="1" si="155"/>
        <v>1.1430718739218868</v>
      </c>
      <c r="GZ86" s="11">
        <f t="shared" ca="1" si="243"/>
        <v>1989</v>
      </c>
      <c r="HA86" s="12">
        <f t="shared" ca="1" si="156"/>
        <v>1.1614197108141422</v>
      </c>
      <c r="HB86" s="12">
        <f t="shared" ca="1" si="157"/>
        <v>0.99117719527686843</v>
      </c>
      <c r="HC86" s="12">
        <f t="shared" ca="1" si="158"/>
        <v>0.99296337490986575</v>
      </c>
      <c r="HD86" s="72">
        <f t="shared" ca="1" si="159"/>
        <v>1.1430718739218868</v>
      </c>
      <c r="HE86">
        <f t="shared" ca="1" si="244"/>
        <v>1989</v>
      </c>
      <c r="HF86" s="12">
        <f t="shared" ca="1" si="160"/>
        <v>0.99296337490986575</v>
      </c>
      <c r="HG86" s="12">
        <f t="shared" ca="1" si="161"/>
        <v>1.0086006335451398</v>
      </c>
      <c r="HH86" s="12">
        <f t="shared" ca="1" si="162"/>
        <v>0.98272513650221538</v>
      </c>
      <c r="HJ86" s="17"/>
      <c r="HL86" s="18">
        <f t="shared" si="245"/>
        <v>1953</v>
      </c>
      <c r="HM86" s="9">
        <f t="shared" si="163"/>
        <v>8.9752671770879497E-7</v>
      </c>
      <c r="HN86" s="9">
        <f t="shared" si="164"/>
        <v>0</v>
      </c>
      <c r="HO86" s="9">
        <f t="shared" si="165"/>
        <v>1.2205306417995934</v>
      </c>
      <c r="HP86" s="9">
        <f t="shared" si="166"/>
        <v>1.2252166306907653</v>
      </c>
      <c r="HQ86" s="9">
        <f t="shared" si="167"/>
        <v>1.3103812088223399</v>
      </c>
      <c r="HR86" s="9">
        <f t="shared" si="246"/>
        <v>1.7587601317052783E-6</v>
      </c>
      <c r="HS86" s="9">
        <f t="shared" si="168"/>
        <v>0</v>
      </c>
      <c r="HT86" s="9"/>
      <c r="HU86" s="9">
        <f t="shared" si="169"/>
        <v>1.4954144406005347</v>
      </c>
      <c r="HV86" s="23">
        <f t="shared" si="247"/>
        <v>1.959562982364512</v>
      </c>
      <c r="HX86" s="8"/>
      <c r="HY86" s="5">
        <f t="shared" si="264"/>
        <v>4</v>
      </c>
      <c r="HZ86" t="b">
        <f t="shared" si="248"/>
        <v>1</v>
      </c>
      <c r="IB86" t="str">
        <f t="shared" si="249"/>
        <v>Not Used</v>
      </c>
      <c r="IC86" s="22">
        <v>1.8193943702819262E-6</v>
      </c>
      <c r="ID86" s="22">
        <v>0</v>
      </c>
      <c r="IF86">
        <f t="shared" ca="1" si="250"/>
        <v>1989</v>
      </c>
      <c r="IG86" s="12">
        <f t="shared" ca="1" si="251"/>
        <v>0.89968738058035846</v>
      </c>
      <c r="IH86" s="19">
        <f t="shared" ca="1" si="252"/>
        <v>1.0156281133404435</v>
      </c>
      <c r="II86" s="19">
        <f t="shared" ca="1" si="253"/>
        <v>0.91374839920028672</v>
      </c>
      <c r="IJ86" s="11">
        <f t="shared" ca="1" si="170"/>
        <v>1989</v>
      </c>
      <c r="IK86" s="12">
        <f t="shared" ca="1" si="171"/>
        <v>0.83607758074284821</v>
      </c>
      <c r="IL86" s="12">
        <f t="shared" ca="1" si="172"/>
        <v>1.0760812169858609</v>
      </c>
      <c r="IM86" s="12">
        <f t="shared" ca="1" si="173"/>
        <v>1.0156281133404435</v>
      </c>
      <c r="IN86" s="12">
        <f t="shared" ca="1" si="174"/>
        <v>0.91374839920028672</v>
      </c>
      <c r="IO86">
        <f t="shared" ca="1" si="254"/>
        <v>1989</v>
      </c>
      <c r="IP86" s="12">
        <f t="shared" ca="1" si="255"/>
        <v>1.0156281133404435</v>
      </c>
      <c r="IQ86" s="12">
        <f t="shared" ca="1" si="175"/>
        <v>1.0183199756324472</v>
      </c>
      <c r="IR86" s="12">
        <f t="shared" ca="1" si="176"/>
        <v>1.0567220939739888</v>
      </c>
    </row>
    <row r="87" spans="1:252" hidden="1" x14ac:dyDescent="0.2">
      <c r="A87" t="s">
        <v>105</v>
      </c>
      <c r="B87" s="1">
        <f t="shared" si="256"/>
        <v>1954</v>
      </c>
      <c r="C87" s="60">
        <f>Conversion_factors!$A16*C235+C310</f>
        <v>0</v>
      </c>
      <c r="D87" s="60">
        <f>Conversion_factors!$A16*D235+D310</f>
        <v>0</v>
      </c>
      <c r="E87" s="60">
        <f>Conversion_factors!$A16*E235+E310</f>
        <v>0</v>
      </c>
      <c r="F87" s="60">
        <f>Conversion_factors!$A16*F235+F310</f>
        <v>0</v>
      </c>
      <c r="G87" s="60">
        <f>Conversion_factors!$A16*G235+G310</f>
        <v>0</v>
      </c>
      <c r="H87" s="60">
        <f>Conversion_factors!$A16*H235+H310</f>
        <v>0</v>
      </c>
      <c r="I87" s="60">
        <f>Conversion_factors!$A16*I235+I310</f>
        <v>0</v>
      </c>
      <c r="J87" s="60">
        <f>Conversion_factors!$A16*J235+J310</f>
        <v>0</v>
      </c>
      <c r="K87" s="60">
        <f>Conversion_factors!$A16*K235+K310</f>
        <v>0</v>
      </c>
      <c r="L87" s="60">
        <f>Conversion_factors!$A16*L235+L310</f>
        <v>0</v>
      </c>
      <c r="M87" s="60">
        <f>Conversion_factors!$A16*M235+M310</f>
        <v>0</v>
      </c>
      <c r="N87" s="60">
        <f>Conversion_factors!$A16*N235+N310</f>
        <v>0</v>
      </c>
      <c r="O87" s="60">
        <f>Conversion_factors!$A16*O235+O310</f>
        <v>0</v>
      </c>
      <c r="P87" s="60">
        <f>Conversion_factors!$A16*P235+P310</f>
        <v>0</v>
      </c>
      <c r="Q87" s="60">
        <f>Conversion_factors!$A16*Q235+Q310</f>
        <v>0</v>
      </c>
      <c r="R87" s="60">
        <f>Conversion_factors!$A16*R235+R310</f>
        <v>0</v>
      </c>
      <c r="S87" s="60">
        <f>Conversion_factors!$A16*S235+S310</f>
        <v>0</v>
      </c>
      <c r="T87" s="60">
        <f>Conversion_factors!$A16*T235+T310</f>
        <v>0</v>
      </c>
      <c r="U87" s="60">
        <f>Conversion_factors!$A16*U235+U310</f>
        <v>0</v>
      </c>
      <c r="V87" s="60">
        <f>Conversion_factors!$A16*V235+V310</f>
        <v>0</v>
      </c>
      <c r="W87" s="60">
        <f>Conversion_factors!$A16*W235+W310</f>
        <v>0</v>
      </c>
      <c r="X87" s="60">
        <f>Conversion_factors!$A16*X235+X310</f>
        <v>0</v>
      </c>
      <c r="AX87">
        <f t="shared" si="177"/>
        <v>0</v>
      </c>
      <c r="AY87">
        <f t="shared" si="178"/>
        <v>0</v>
      </c>
      <c r="AZ87">
        <f t="shared" si="179"/>
        <v>0</v>
      </c>
      <c r="BA87">
        <f t="shared" si="180"/>
        <v>0</v>
      </c>
      <c r="BB87">
        <f t="shared" si="181"/>
        <v>0</v>
      </c>
      <c r="BC87">
        <f t="shared" si="182"/>
        <v>0</v>
      </c>
      <c r="BD87">
        <f t="shared" si="183"/>
        <v>0</v>
      </c>
      <c r="BE87">
        <f t="shared" si="184"/>
        <v>0</v>
      </c>
      <c r="BF87">
        <f t="shared" si="185"/>
        <v>0</v>
      </c>
      <c r="BG87">
        <f t="shared" si="186"/>
        <v>0</v>
      </c>
      <c r="BH87">
        <f t="shared" si="187"/>
        <v>0</v>
      </c>
      <c r="BI87">
        <f t="shared" si="188"/>
        <v>0</v>
      </c>
      <c r="BJ87">
        <f t="shared" si="189"/>
        <v>0</v>
      </c>
      <c r="BK87">
        <f t="shared" si="190"/>
        <v>0</v>
      </c>
      <c r="BL87">
        <f t="shared" si="191"/>
        <v>0</v>
      </c>
      <c r="BM87">
        <f t="shared" si="192"/>
        <v>0</v>
      </c>
      <c r="BN87">
        <f t="shared" si="193"/>
        <v>0</v>
      </c>
      <c r="BO87">
        <f t="shared" si="194"/>
        <v>0</v>
      </c>
      <c r="BP87">
        <f t="shared" si="195"/>
        <v>0</v>
      </c>
      <c r="BQ87">
        <f t="shared" si="196"/>
        <v>0</v>
      </c>
      <c r="BR87">
        <f t="shared" si="197"/>
        <v>0</v>
      </c>
      <c r="BS87">
        <f t="shared" si="198"/>
        <v>0</v>
      </c>
      <c r="BT87" s="16"/>
      <c r="BU87" s="16"/>
      <c r="BV87" s="9">
        <f t="shared" si="142"/>
        <v>1.2467804961390619E-6</v>
      </c>
      <c r="BW87" s="9">
        <f t="shared" si="199"/>
        <v>0</v>
      </c>
      <c r="BX87" s="9">
        <f t="shared" si="200"/>
        <v>1.2088813025746374</v>
      </c>
      <c r="BY87" s="9">
        <f t="shared" si="201"/>
        <v>1.1394208444268643</v>
      </c>
      <c r="BZ87" s="9">
        <f t="shared" si="202"/>
        <v>1.2811387656955737</v>
      </c>
      <c r="CA87" s="9">
        <f t="shared" si="143"/>
        <v>2.2001586238380354E-6</v>
      </c>
      <c r="CB87" s="9">
        <f t="shared" si="203"/>
        <v>0</v>
      </c>
      <c r="CC87" s="9"/>
      <c r="CD87" s="9">
        <f t="shared" si="204"/>
        <v>1.377424554591441</v>
      </c>
      <c r="CE87" s="9">
        <f t="shared" si="205"/>
        <v>1.7646719937080542</v>
      </c>
      <c r="CG87" s="35"/>
      <c r="CH87">
        <f t="shared" si="206"/>
        <v>1954</v>
      </c>
      <c r="CI87" t="e">
        <f t="shared" si="207"/>
        <v>#DIV/0!</v>
      </c>
      <c r="CJ87" t="e">
        <f t="shared" si="208"/>
        <v>#DIV/0!</v>
      </c>
      <c r="CK87" t="e">
        <f t="shared" si="209"/>
        <v>#DIV/0!</v>
      </c>
      <c r="CL87" t="e">
        <f t="shared" si="210"/>
        <v>#DIV/0!</v>
      </c>
      <c r="CM87" t="e">
        <f t="shared" si="211"/>
        <v>#DIV/0!</v>
      </c>
      <c r="CN87" t="e">
        <f t="shared" si="212"/>
        <v>#DIV/0!</v>
      </c>
      <c r="CO87" t="e">
        <f t="shared" si="213"/>
        <v>#DIV/0!</v>
      </c>
      <c r="CP87" t="e">
        <f t="shared" si="214"/>
        <v>#DIV/0!</v>
      </c>
      <c r="CQ87" t="e">
        <f t="shared" si="215"/>
        <v>#DIV/0!</v>
      </c>
      <c r="CR87" t="e">
        <f t="shared" si="216"/>
        <v>#DIV/0!</v>
      </c>
      <c r="CS87" t="e">
        <f t="shared" si="217"/>
        <v>#DIV/0!</v>
      </c>
      <c r="CT87" t="e">
        <f t="shared" si="218"/>
        <v>#DIV/0!</v>
      </c>
      <c r="CU87" t="e">
        <f t="shared" si="219"/>
        <v>#DIV/0!</v>
      </c>
      <c r="CV87" t="e">
        <f t="shared" si="220"/>
        <v>#DIV/0!</v>
      </c>
      <c r="CW87" t="e">
        <f t="shared" si="221"/>
        <v>#DIV/0!</v>
      </c>
      <c r="CX87" t="e">
        <f t="shared" si="222"/>
        <v>#DIV/0!</v>
      </c>
      <c r="CY87" t="e">
        <f t="shared" si="223"/>
        <v>#DIV/0!</v>
      </c>
      <c r="CZ87" t="e">
        <f t="shared" si="145"/>
        <v>#DIV/0!</v>
      </c>
      <c r="DA87" t="e">
        <f t="shared" si="146"/>
        <v>#DIV/0!</v>
      </c>
      <c r="DB87" t="e">
        <f t="shared" si="147"/>
        <v>#DIV/0!</v>
      </c>
      <c r="DC87" t="e">
        <f t="shared" si="148"/>
        <v>#DIV/0!</v>
      </c>
      <c r="DF87" t="e">
        <f t="shared" si="257"/>
        <v>#DIV/0!</v>
      </c>
      <c r="DG87" t="e">
        <f t="shared" si="224"/>
        <v>#DIV/0!</v>
      </c>
      <c r="DH87" t="e">
        <f t="shared" si="224"/>
        <v>#DIV/0!</v>
      </c>
      <c r="DI87" t="e">
        <f t="shared" si="224"/>
        <v>#DIV/0!</v>
      </c>
      <c r="DJ87" t="e">
        <f t="shared" si="224"/>
        <v>#DIV/0!</v>
      </c>
      <c r="DK87" t="e">
        <f t="shared" si="224"/>
        <v>#DIV/0!</v>
      </c>
      <c r="DL87" t="e">
        <f t="shared" si="224"/>
        <v>#DIV/0!</v>
      </c>
      <c r="DM87" t="e">
        <f t="shared" si="224"/>
        <v>#DIV/0!</v>
      </c>
      <c r="DN87" t="e">
        <f t="shared" si="224"/>
        <v>#DIV/0!</v>
      </c>
      <c r="DO87" t="e">
        <f t="shared" si="224"/>
        <v>#DIV/0!</v>
      </c>
      <c r="DP87" t="e">
        <f t="shared" si="224"/>
        <v>#DIV/0!</v>
      </c>
      <c r="DQ87" t="e">
        <f t="shared" si="224"/>
        <v>#DIV/0!</v>
      </c>
      <c r="DR87" t="e">
        <f t="shared" si="224"/>
        <v>#DIV/0!</v>
      </c>
      <c r="DS87" t="e">
        <f t="shared" si="224"/>
        <v>#DIV/0!</v>
      </c>
      <c r="DT87" t="e">
        <f t="shared" si="224"/>
        <v>#DIV/0!</v>
      </c>
      <c r="DU87" t="e">
        <f t="shared" si="224"/>
        <v>#DIV/0!</v>
      </c>
      <c r="DV87" t="e">
        <f t="shared" si="224"/>
        <v>#DIV/0!</v>
      </c>
      <c r="DW87" t="e">
        <f t="shared" si="225"/>
        <v>#DIV/0!</v>
      </c>
      <c r="DX87" t="e">
        <f t="shared" si="226"/>
        <v>#DIV/0!</v>
      </c>
      <c r="DY87" t="e">
        <f t="shared" si="227"/>
        <v>#DIV/0!</v>
      </c>
      <c r="DZ87" t="e">
        <f t="shared" si="228"/>
        <v>#DIV/0!</v>
      </c>
      <c r="EA87" t="e">
        <f t="shared" si="229"/>
        <v>#DIV/0!</v>
      </c>
      <c r="EC87" t="e">
        <f t="shared" si="258"/>
        <v>#DIV/0!</v>
      </c>
      <c r="ED87" t="e">
        <f t="shared" si="230"/>
        <v>#DIV/0!</v>
      </c>
      <c r="EE87" t="e">
        <f t="shared" si="230"/>
        <v>#DIV/0!</v>
      </c>
      <c r="EF87" t="e">
        <f t="shared" si="230"/>
        <v>#DIV/0!</v>
      </c>
      <c r="EG87" t="e">
        <f t="shared" si="230"/>
        <v>#DIV/0!</v>
      </c>
      <c r="EH87" t="e">
        <f t="shared" si="230"/>
        <v>#DIV/0!</v>
      </c>
      <c r="EI87" t="e">
        <f t="shared" si="230"/>
        <v>#DIV/0!</v>
      </c>
      <c r="EJ87" t="e">
        <f t="shared" si="230"/>
        <v>#DIV/0!</v>
      </c>
      <c r="EK87" t="e">
        <f t="shared" si="230"/>
        <v>#DIV/0!</v>
      </c>
      <c r="EL87" t="e">
        <f t="shared" si="230"/>
        <v>#DIV/0!</v>
      </c>
      <c r="EM87" t="e">
        <f t="shared" si="230"/>
        <v>#DIV/0!</v>
      </c>
      <c r="EN87" t="e">
        <f t="shared" si="230"/>
        <v>#DIV/0!</v>
      </c>
      <c r="EO87" t="e">
        <f t="shared" si="230"/>
        <v>#DIV/0!</v>
      </c>
      <c r="EP87" t="e">
        <f t="shared" si="230"/>
        <v>#DIV/0!</v>
      </c>
      <c r="EQ87" t="e">
        <f t="shared" si="230"/>
        <v>#DIV/0!</v>
      </c>
      <c r="ER87" t="e">
        <f t="shared" si="230"/>
        <v>#DIV/0!</v>
      </c>
      <c r="ES87" t="e">
        <f t="shared" si="230"/>
        <v>#DIV/0!</v>
      </c>
      <c r="ET87" t="e">
        <f t="shared" si="231"/>
        <v>#DIV/0!</v>
      </c>
      <c r="EU87" t="e">
        <f t="shared" si="232"/>
        <v>#DIV/0!</v>
      </c>
      <c r="EV87" t="e">
        <f t="shared" si="233"/>
        <v>#DIV/0!</v>
      </c>
      <c r="EW87" t="e">
        <f t="shared" si="234"/>
        <v>#DIV/0!</v>
      </c>
      <c r="EZ87" t="e">
        <f t="shared" si="259"/>
        <v>#DIV/0!</v>
      </c>
      <c r="FA87" t="e">
        <f t="shared" si="235"/>
        <v>#DIV/0!</v>
      </c>
      <c r="FB87" t="e">
        <f t="shared" si="235"/>
        <v>#DIV/0!</v>
      </c>
      <c r="FC87" t="e">
        <f t="shared" si="235"/>
        <v>#DIV/0!</v>
      </c>
      <c r="FD87" t="e">
        <f t="shared" si="235"/>
        <v>#DIV/0!</v>
      </c>
      <c r="FE87" t="e">
        <f t="shared" si="235"/>
        <v>#DIV/0!</v>
      </c>
      <c r="FF87" t="e">
        <f t="shared" si="235"/>
        <v>#DIV/0!</v>
      </c>
      <c r="FG87" t="e">
        <f t="shared" si="235"/>
        <v>#DIV/0!</v>
      </c>
      <c r="FH87" t="e">
        <f t="shared" si="235"/>
        <v>#DIV/0!</v>
      </c>
      <c r="FI87" t="e">
        <f t="shared" si="235"/>
        <v>#DIV/0!</v>
      </c>
      <c r="FJ87" t="e">
        <f t="shared" si="235"/>
        <v>#DIV/0!</v>
      </c>
      <c r="FK87" t="e">
        <f t="shared" si="235"/>
        <v>#DIV/0!</v>
      </c>
      <c r="FL87" t="e">
        <f t="shared" si="235"/>
        <v>#DIV/0!</v>
      </c>
      <c r="FM87" t="e">
        <f t="shared" si="235"/>
        <v>#DIV/0!</v>
      </c>
      <c r="FN87" t="e">
        <f t="shared" si="235"/>
        <v>#DIV/0!</v>
      </c>
      <c r="FO87" t="e">
        <f t="shared" si="235"/>
        <v>#DIV/0!</v>
      </c>
      <c r="FP87" t="e">
        <f t="shared" si="235"/>
        <v>#DIV/0!</v>
      </c>
      <c r="FQ87" t="e">
        <f t="shared" si="235"/>
        <v>#DIV/0!</v>
      </c>
      <c r="FR87" t="e">
        <f t="shared" si="235"/>
        <v>#DIV/0!</v>
      </c>
      <c r="FS87" t="e">
        <f t="shared" si="235"/>
        <v>#DIV/0!</v>
      </c>
      <c r="FT87" t="e">
        <f t="shared" si="235"/>
        <v>#DIV/0!</v>
      </c>
      <c r="FV87" s="3"/>
      <c r="FW87" t="e">
        <f t="shared" si="236"/>
        <v>#DIV/0!</v>
      </c>
      <c r="FX87">
        <f t="shared" si="260"/>
        <v>1</v>
      </c>
      <c r="FY87" s="19">
        <f t="shared" si="149"/>
        <v>1.2811387656955737</v>
      </c>
      <c r="GA87" s="19" t="e">
        <f t="shared" si="237"/>
        <v>#DIV/0!</v>
      </c>
      <c r="GB87" s="19">
        <f t="shared" si="261"/>
        <v>1</v>
      </c>
      <c r="GC87" s="19">
        <f t="shared" si="150"/>
        <v>1.2088813025746374</v>
      </c>
      <c r="GE87" s="19" t="e">
        <f t="shared" si="238"/>
        <v>#DIV/0!</v>
      </c>
      <c r="GF87" s="19">
        <f t="shared" si="262"/>
        <v>1</v>
      </c>
      <c r="GG87" s="19">
        <f t="shared" si="151"/>
        <v>1.1394208444268643</v>
      </c>
      <c r="GI87" s="19" t="e">
        <f>#REF!</f>
        <v>#REF!</v>
      </c>
      <c r="GJ87" s="19" t="e">
        <f t="shared" si="239"/>
        <v>#REF!</v>
      </c>
      <c r="GK87">
        <f t="shared" si="152"/>
        <v>0</v>
      </c>
      <c r="GL87" s="3"/>
      <c r="GM87" s="3"/>
      <c r="GN87" s="8"/>
      <c r="GO87" s="5">
        <f t="shared" si="263"/>
        <v>5</v>
      </c>
      <c r="GP87" t="b">
        <f t="shared" si="240"/>
        <v>1</v>
      </c>
      <c r="GR87" t="str">
        <f t="shared" si="241"/>
        <v>Not Used</v>
      </c>
      <c r="GS87" s="20">
        <v>2.2904179859082701E-6</v>
      </c>
      <c r="GT87" s="20">
        <v>0</v>
      </c>
      <c r="GU87" s="27"/>
      <c r="GV87" s="31">
        <f t="shared" ca="1" si="153"/>
        <v>1990</v>
      </c>
      <c r="GW87" s="12">
        <f t="shared" ca="1" si="242"/>
        <v>1.1449104830657284</v>
      </c>
      <c r="GX87" s="19">
        <f t="shared" ca="1" si="154"/>
        <v>1.0066431575215755</v>
      </c>
      <c r="GY87" s="71">
        <f t="shared" ca="1" si="155"/>
        <v>1.1525158268285984</v>
      </c>
      <c r="GZ87" s="11">
        <f t="shared" ca="1" si="243"/>
        <v>1990</v>
      </c>
      <c r="HA87" s="12">
        <f t="shared" ca="1" si="156"/>
        <v>1.1460799467804104</v>
      </c>
      <c r="HB87" s="12">
        <f t="shared" ca="1" si="157"/>
        <v>0.99897959673933101</v>
      </c>
      <c r="HC87" s="12">
        <f t="shared" ca="1" si="158"/>
        <v>1.0066431575215755</v>
      </c>
      <c r="HD87" s="72">
        <f t="shared" ca="1" si="159"/>
        <v>1.1525158268285984</v>
      </c>
      <c r="HE87">
        <f t="shared" ca="1" si="244"/>
        <v>1990</v>
      </c>
      <c r="HF87" s="12">
        <f t="shared" ca="1" si="160"/>
        <v>1.0066431575215755</v>
      </c>
      <c r="HG87" s="12">
        <f t="shared" ca="1" si="161"/>
        <v>1.0491815153183219</v>
      </c>
      <c r="HH87" s="12">
        <f t="shared" ca="1" si="162"/>
        <v>0.95215135050891586</v>
      </c>
      <c r="HJ87" s="17"/>
      <c r="HL87" s="18">
        <f t="shared" si="245"/>
        <v>1954</v>
      </c>
      <c r="HM87" s="9">
        <f t="shared" si="163"/>
        <v>8.9752671770879497E-7</v>
      </c>
      <c r="HN87" s="9">
        <f t="shared" si="164"/>
        <v>0</v>
      </c>
      <c r="HO87" s="9">
        <f t="shared" si="165"/>
        <v>1.2205306417995934</v>
      </c>
      <c r="HP87" s="9">
        <f t="shared" si="166"/>
        <v>1.2252166306907653</v>
      </c>
      <c r="HQ87" s="9">
        <f t="shared" si="167"/>
        <v>1.3103812088223399</v>
      </c>
      <c r="HR87" s="9">
        <f t="shared" si="246"/>
        <v>1.7587601317052783E-6</v>
      </c>
      <c r="HS87" s="9">
        <f t="shared" si="168"/>
        <v>0</v>
      </c>
      <c r="HT87" s="9"/>
      <c r="HU87" s="9">
        <f t="shared" si="169"/>
        <v>1.4954144406005347</v>
      </c>
      <c r="HV87" s="23">
        <f t="shared" si="247"/>
        <v>1.959562982364512</v>
      </c>
      <c r="HX87" s="8"/>
      <c r="HY87" s="5">
        <f t="shared" si="264"/>
        <v>5</v>
      </c>
      <c r="HZ87" t="b">
        <f t="shared" si="248"/>
        <v>1</v>
      </c>
      <c r="IB87" t="str">
        <f t="shared" si="249"/>
        <v>Not Used</v>
      </c>
      <c r="IC87" s="20">
        <v>1.8193943702819262E-6</v>
      </c>
      <c r="ID87" s="20">
        <v>0</v>
      </c>
      <c r="IE87" s="11"/>
      <c r="IF87">
        <f t="shared" ca="1" si="250"/>
        <v>1990</v>
      </c>
      <c r="IG87" s="12">
        <f t="shared" ca="1" si="251"/>
        <v>0.89479318378450423</v>
      </c>
      <c r="IH87" s="19">
        <f t="shared" ca="1" si="252"/>
        <v>1.0296201418038291</v>
      </c>
      <c r="II87" s="19">
        <f t="shared" ca="1" si="253"/>
        <v>0.92129770300829927</v>
      </c>
      <c r="IJ87" s="11">
        <f t="shared" ca="1" si="170"/>
        <v>1990</v>
      </c>
      <c r="IK87" s="12">
        <f t="shared" ca="1" si="171"/>
        <v>0.82503486062791376</v>
      </c>
      <c r="IL87" s="12">
        <f t="shared" ca="1" si="172"/>
        <v>1.0845519704506779</v>
      </c>
      <c r="IM87" s="12">
        <f t="shared" ca="1" si="173"/>
        <v>1.0296201418038291</v>
      </c>
      <c r="IN87" s="12">
        <f t="shared" ca="1" si="174"/>
        <v>0.92129770300829927</v>
      </c>
      <c r="IO87">
        <f t="shared" ca="1" si="254"/>
        <v>1990</v>
      </c>
      <c r="IP87" s="12">
        <f t="shared" ca="1" si="255"/>
        <v>1.0296201418038291</v>
      </c>
      <c r="IQ87" s="12">
        <f t="shared" ca="1" si="175"/>
        <v>1.0592919135472181</v>
      </c>
      <c r="IR87" s="12">
        <f t="shared" ca="1" si="176"/>
        <v>1.0238461717496474</v>
      </c>
    </row>
    <row r="88" spans="1:252" hidden="1" x14ac:dyDescent="0.2">
      <c r="A88" t="s">
        <v>105</v>
      </c>
      <c r="B88" s="1">
        <f t="shared" si="256"/>
        <v>1955</v>
      </c>
      <c r="C88" s="60">
        <f>Conversion_factors!$A17*C236+C311</f>
        <v>0</v>
      </c>
      <c r="D88" s="60">
        <f>Conversion_factors!$A17*D236+D311</f>
        <v>0</v>
      </c>
      <c r="E88" s="60">
        <f>Conversion_factors!$A17*E236+E311</f>
        <v>0</v>
      </c>
      <c r="F88" s="60">
        <f>Conversion_factors!$A17*F236+F311</f>
        <v>0</v>
      </c>
      <c r="G88" s="60">
        <f>Conversion_factors!$A17*G236+G311</f>
        <v>0</v>
      </c>
      <c r="H88" s="60">
        <f>Conversion_factors!$A17*H236+H311</f>
        <v>0</v>
      </c>
      <c r="I88" s="60">
        <f>Conversion_factors!$A17*I236+I311</f>
        <v>0</v>
      </c>
      <c r="J88" s="60">
        <f>Conversion_factors!$A17*J236+J311</f>
        <v>0</v>
      </c>
      <c r="K88" s="60">
        <f>Conversion_factors!$A17*K236+K311</f>
        <v>0</v>
      </c>
      <c r="L88" s="60">
        <f>Conversion_factors!$A17*L236+L311</f>
        <v>0</v>
      </c>
      <c r="M88" s="60">
        <f>Conversion_factors!$A17*M236+M311</f>
        <v>0</v>
      </c>
      <c r="N88" s="60">
        <f>Conversion_factors!$A17*N236+N311</f>
        <v>0</v>
      </c>
      <c r="O88" s="60">
        <f>Conversion_factors!$A17*O236+O311</f>
        <v>0</v>
      </c>
      <c r="P88" s="60">
        <f>Conversion_factors!$A17*P236+P311</f>
        <v>0</v>
      </c>
      <c r="Q88" s="60">
        <f>Conversion_factors!$A17*Q236+Q311</f>
        <v>0</v>
      </c>
      <c r="R88" s="60">
        <f>Conversion_factors!$A17*R236+R311</f>
        <v>0</v>
      </c>
      <c r="S88" s="60">
        <f>Conversion_factors!$A17*S236+S311</f>
        <v>0</v>
      </c>
      <c r="T88" s="60">
        <f>Conversion_factors!$A17*T236+T311</f>
        <v>0</v>
      </c>
      <c r="U88" s="60">
        <f>Conversion_factors!$A17*U236+U311</f>
        <v>0</v>
      </c>
      <c r="V88" s="60">
        <f>Conversion_factors!$A17*V236+V311</f>
        <v>0</v>
      </c>
      <c r="W88" s="60">
        <f>Conversion_factors!$A17*W236+W311</f>
        <v>0</v>
      </c>
      <c r="X88" s="60">
        <f>Conversion_factors!$A17*X236+X311</f>
        <v>0</v>
      </c>
      <c r="AX88">
        <f t="shared" si="177"/>
        <v>0</v>
      </c>
      <c r="AY88">
        <f t="shared" si="178"/>
        <v>0</v>
      </c>
      <c r="AZ88">
        <f t="shared" si="179"/>
        <v>0</v>
      </c>
      <c r="BA88">
        <f t="shared" si="180"/>
        <v>0</v>
      </c>
      <c r="BB88">
        <f t="shared" si="181"/>
        <v>0</v>
      </c>
      <c r="BC88">
        <f t="shared" si="182"/>
        <v>0</v>
      </c>
      <c r="BD88">
        <f t="shared" si="183"/>
        <v>0</v>
      </c>
      <c r="BE88">
        <f t="shared" si="184"/>
        <v>0</v>
      </c>
      <c r="BF88">
        <f t="shared" si="185"/>
        <v>0</v>
      </c>
      <c r="BG88">
        <f t="shared" si="186"/>
        <v>0</v>
      </c>
      <c r="BH88">
        <f t="shared" si="187"/>
        <v>0</v>
      </c>
      <c r="BI88">
        <f t="shared" si="188"/>
        <v>0</v>
      </c>
      <c r="BJ88">
        <f t="shared" si="189"/>
        <v>0</v>
      </c>
      <c r="BK88">
        <f t="shared" si="190"/>
        <v>0</v>
      </c>
      <c r="BL88">
        <f t="shared" si="191"/>
        <v>0</v>
      </c>
      <c r="BM88">
        <f t="shared" si="192"/>
        <v>0</v>
      </c>
      <c r="BN88">
        <f t="shared" si="193"/>
        <v>0</v>
      </c>
      <c r="BO88">
        <f t="shared" si="194"/>
        <v>0</v>
      </c>
      <c r="BP88">
        <f t="shared" si="195"/>
        <v>0</v>
      </c>
      <c r="BQ88">
        <f t="shared" si="196"/>
        <v>0</v>
      </c>
      <c r="BR88">
        <f t="shared" si="197"/>
        <v>0</v>
      </c>
      <c r="BS88">
        <f t="shared" si="198"/>
        <v>0</v>
      </c>
      <c r="BT88" s="16"/>
      <c r="BU88" s="16"/>
      <c r="BV88" s="9">
        <f t="shared" si="142"/>
        <v>1.2467804961390619E-6</v>
      </c>
      <c r="BW88" s="9">
        <f t="shared" si="199"/>
        <v>0</v>
      </c>
      <c r="BX88" s="9">
        <f t="shared" si="200"/>
        <v>1.2088813025746374</v>
      </c>
      <c r="BY88" s="9">
        <f t="shared" si="201"/>
        <v>1.1394208444268643</v>
      </c>
      <c r="BZ88" s="9">
        <f t="shared" si="202"/>
        <v>1.2811387656955737</v>
      </c>
      <c r="CA88" s="9">
        <f t="shared" si="143"/>
        <v>2.2001586238380354E-6</v>
      </c>
      <c r="CB88" s="9">
        <f t="shared" si="203"/>
        <v>0</v>
      </c>
      <c r="CC88" s="9"/>
      <c r="CD88" s="9">
        <f t="shared" si="204"/>
        <v>1.377424554591441</v>
      </c>
      <c r="CE88" s="9">
        <f t="shared" si="205"/>
        <v>1.7646719937080542</v>
      </c>
      <c r="CG88" s="35"/>
      <c r="CH88">
        <f t="shared" si="206"/>
        <v>1955</v>
      </c>
      <c r="CI88" t="e">
        <f t="shared" si="207"/>
        <v>#DIV/0!</v>
      </c>
      <c r="CJ88" t="e">
        <f t="shared" si="208"/>
        <v>#DIV/0!</v>
      </c>
      <c r="CK88" t="e">
        <f t="shared" si="209"/>
        <v>#DIV/0!</v>
      </c>
      <c r="CL88" t="e">
        <f t="shared" si="210"/>
        <v>#DIV/0!</v>
      </c>
      <c r="CM88" t="e">
        <f t="shared" si="211"/>
        <v>#DIV/0!</v>
      </c>
      <c r="CN88" t="e">
        <f t="shared" si="212"/>
        <v>#DIV/0!</v>
      </c>
      <c r="CO88" t="e">
        <f t="shared" si="213"/>
        <v>#DIV/0!</v>
      </c>
      <c r="CP88" t="e">
        <f t="shared" si="214"/>
        <v>#DIV/0!</v>
      </c>
      <c r="CQ88" t="e">
        <f t="shared" si="215"/>
        <v>#DIV/0!</v>
      </c>
      <c r="CR88" t="e">
        <f t="shared" si="216"/>
        <v>#DIV/0!</v>
      </c>
      <c r="CS88" t="e">
        <f t="shared" si="217"/>
        <v>#DIV/0!</v>
      </c>
      <c r="CT88" t="e">
        <f t="shared" si="218"/>
        <v>#DIV/0!</v>
      </c>
      <c r="CU88" t="e">
        <f t="shared" si="219"/>
        <v>#DIV/0!</v>
      </c>
      <c r="CV88" t="e">
        <f t="shared" si="220"/>
        <v>#DIV/0!</v>
      </c>
      <c r="CW88" t="e">
        <f t="shared" si="221"/>
        <v>#DIV/0!</v>
      </c>
      <c r="CX88" t="e">
        <f t="shared" si="222"/>
        <v>#DIV/0!</v>
      </c>
      <c r="CY88" t="e">
        <f t="shared" si="223"/>
        <v>#DIV/0!</v>
      </c>
      <c r="CZ88" t="e">
        <f t="shared" si="145"/>
        <v>#DIV/0!</v>
      </c>
      <c r="DA88" t="e">
        <f t="shared" si="146"/>
        <v>#DIV/0!</v>
      </c>
      <c r="DB88" t="e">
        <f t="shared" si="147"/>
        <v>#DIV/0!</v>
      </c>
      <c r="DC88" t="e">
        <f t="shared" si="148"/>
        <v>#DIV/0!</v>
      </c>
      <c r="DF88" t="e">
        <f t="shared" si="257"/>
        <v>#DIV/0!</v>
      </c>
      <c r="DG88" t="e">
        <f t="shared" si="224"/>
        <v>#DIV/0!</v>
      </c>
      <c r="DH88" t="e">
        <f t="shared" si="224"/>
        <v>#DIV/0!</v>
      </c>
      <c r="DI88" t="e">
        <f t="shared" si="224"/>
        <v>#DIV/0!</v>
      </c>
      <c r="DJ88" t="e">
        <f t="shared" si="224"/>
        <v>#DIV/0!</v>
      </c>
      <c r="DK88" t="e">
        <f t="shared" si="224"/>
        <v>#DIV/0!</v>
      </c>
      <c r="DL88" t="e">
        <f t="shared" si="224"/>
        <v>#DIV/0!</v>
      </c>
      <c r="DM88" t="e">
        <f t="shared" si="224"/>
        <v>#DIV/0!</v>
      </c>
      <c r="DN88" t="e">
        <f t="shared" si="224"/>
        <v>#DIV/0!</v>
      </c>
      <c r="DO88" t="e">
        <f t="shared" si="224"/>
        <v>#DIV/0!</v>
      </c>
      <c r="DP88" t="e">
        <f t="shared" si="224"/>
        <v>#DIV/0!</v>
      </c>
      <c r="DQ88" t="e">
        <f t="shared" si="224"/>
        <v>#DIV/0!</v>
      </c>
      <c r="DR88" t="e">
        <f t="shared" si="224"/>
        <v>#DIV/0!</v>
      </c>
      <c r="DS88" t="e">
        <f t="shared" si="224"/>
        <v>#DIV/0!</v>
      </c>
      <c r="DT88" t="e">
        <f t="shared" si="224"/>
        <v>#DIV/0!</v>
      </c>
      <c r="DU88" t="e">
        <f t="shared" si="224"/>
        <v>#DIV/0!</v>
      </c>
      <c r="DV88" t="e">
        <f t="shared" si="224"/>
        <v>#DIV/0!</v>
      </c>
      <c r="DW88" t="e">
        <f t="shared" si="225"/>
        <v>#DIV/0!</v>
      </c>
      <c r="DX88" t="e">
        <f t="shared" si="226"/>
        <v>#DIV/0!</v>
      </c>
      <c r="DY88" t="e">
        <f t="shared" si="227"/>
        <v>#DIV/0!</v>
      </c>
      <c r="DZ88" t="e">
        <f t="shared" si="228"/>
        <v>#DIV/0!</v>
      </c>
      <c r="EA88" t="e">
        <f t="shared" si="229"/>
        <v>#DIV/0!</v>
      </c>
      <c r="EC88" t="e">
        <f t="shared" si="258"/>
        <v>#DIV/0!</v>
      </c>
      <c r="ED88" t="e">
        <f t="shared" si="230"/>
        <v>#DIV/0!</v>
      </c>
      <c r="EE88" t="e">
        <f t="shared" si="230"/>
        <v>#DIV/0!</v>
      </c>
      <c r="EF88" t="e">
        <f t="shared" si="230"/>
        <v>#DIV/0!</v>
      </c>
      <c r="EG88" t="e">
        <f t="shared" si="230"/>
        <v>#DIV/0!</v>
      </c>
      <c r="EH88" t="e">
        <f t="shared" si="230"/>
        <v>#DIV/0!</v>
      </c>
      <c r="EI88" t="e">
        <f t="shared" si="230"/>
        <v>#DIV/0!</v>
      </c>
      <c r="EJ88" t="e">
        <f t="shared" si="230"/>
        <v>#DIV/0!</v>
      </c>
      <c r="EK88" t="e">
        <f t="shared" si="230"/>
        <v>#DIV/0!</v>
      </c>
      <c r="EL88" t="e">
        <f t="shared" si="230"/>
        <v>#DIV/0!</v>
      </c>
      <c r="EM88" t="e">
        <f t="shared" si="230"/>
        <v>#DIV/0!</v>
      </c>
      <c r="EN88" t="e">
        <f t="shared" si="230"/>
        <v>#DIV/0!</v>
      </c>
      <c r="EO88" t="e">
        <f t="shared" si="230"/>
        <v>#DIV/0!</v>
      </c>
      <c r="EP88" t="e">
        <f t="shared" si="230"/>
        <v>#DIV/0!</v>
      </c>
      <c r="EQ88" t="e">
        <f t="shared" si="230"/>
        <v>#DIV/0!</v>
      </c>
      <c r="ER88" t="e">
        <f t="shared" si="230"/>
        <v>#DIV/0!</v>
      </c>
      <c r="ES88" t="e">
        <f t="shared" si="230"/>
        <v>#DIV/0!</v>
      </c>
      <c r="ET88" t="e">
        <f t="shared" si="231"/>
        <v>#DIV/0!</v>
      </c>
      <c r="EU88" t="e">
        <f t="shared" si="232"/>
        <v>#DIV/0!</v>
      </c>
      <c r="EV88" t="e">
        <f t="shared" si="233"/>
        <v>#DIV/0!</v>
      </c>
      <c r="EW88" t="e">
        <f t="shared" si="234"/>
        <v>#DIV/0!</v>
      </c>
      <c r="EZ88" t="e">
        <f t="shared" si="259"/>
        <v>#DIV/0!</v>
      </c>
      <c r="FA88" t="e">
        <f t="shared" si="235"/>
        <v>#DIV/0!</v>
      </c>
      <c r="FB88" t="e">
        <f t="shared" si="235"/>
        <v>#DIV/0!</v>
      </c>
      <c r="FC88" t="e">
        <f t="shared" si="235"/>
        <v>#DIV/0!</v>
      </c>
      <c r="FD88" t="e">
        <f t="shared" si="235"/>
        <v>#DIV/0!</v>
      </c>
      <c r="FE88" t="e">
        <f t="shared" si="235"/>
        <v>#DIV/0!</v>
      </c>
      <c r="FF88" t="e">
        <f t="shared" si="235"/>
        <v>#DIV/0!</v>
      </c>
      <c r="FG88" t="e">
        <f t="shared" si="235"/>
        <v>#DIV/0!</v>
      </c>
      <c r="FH88" t="e">
        <f t="shared" si="235"/>
        <v>#DIV/0!</v>
      </c>
      <c r="FI88" t="e">
        <f t="shared" si="235"/>
        <v>#DIV/0!</v>
      </c>
      <c r="FJ88" t="e">
        <f t="shared" si="235"/>
        <v>#DIV/0!</v>
      </c>
      <c r="FK88" t="e">
        <f t="shared" si="235"/>
        <v>#DIV/0!</v>
      </c>
      <c r="FL88" t="e">
        <f t="shared" si="235"/>
        <v>#DIV/0!</v>
      </c>
      <c r="FM88" t="e">
        <f t="shared" si="235"/>
        <v>#DIV/0!</v>
      </c>
      <c r="FN88" t="e">
        <f t="shared" si="235"/>
        <v>#DIV/0!</v>
      </c>
      <c r="FO88" t="e">
        <f t="shared" si="235"/>
        <v>#DIV/0!</v>
      </c>
      <c r="FP88" t="e">
        <f t="shared" si="235"/>
        <v>#DIV/0!</v>
      </c>
      <c r="FQ88" t="e">
        <f t="shared" si="235"/>
        <v>#DIV/0!</v>
      </c>
      <c r="FR88" t="e">
        <f t="shared" si="235"/>
        <v>#DIV/0!</v>
      </c>
      <c r="FS88" t="e">
        <f t="shared" si="235"/>
        <v>#DIV/0!</v>
      </c>
      <c r="FT88" t="e">
        <f t="shared" si="235"/>
        <v>#DIV/0!</v>
      </c>
      <c r="FV88" s="3"/>
      <c r="FW88" t="e">
        <f t="shared" si="236"/>
        <v>#DIV/0!</v>
      </c>
      <c r="FX88">
        <f t="shared" si="260"/>
        <v>1</v>
      </c>
      <c r="FY88" s="19">
        <f t="shared" si="149"/>
        <v>1.2811387656955737</v>
      </c>
      <c r="GA88" s="19" t="e">
        <f t="shared" si="237"/>
        <v>#DIV/0!</v>
      </c>
      <c r="GB88" s="19">
        <f t="shared" si="261"/>
        <v>1</v>
      </c>
      <c r="GC88" s="19">
        <f t="shared" si="150"/>
        <v>1.2088813025746374</v>
      </c>
      <c r="GE88" s="19" t="e">
        <f t="shared" si="238"/>
        <v>#DIV/0!</v>
      </c>
      <c r="GF88" s="19">
        <f t="shared" si="262"/>
        <v>1</v>
      </c>
      <c r="GG88" s="19">
        <f t="shared" si="151"/>
        <v>1.1394208444268643</v>
      </c>
      <c r="GI88" s="19" t="e">
        <f>#REF!</f>
        <v>#REF!</v>
      </c>
      <c r="GJ88" s="19" t="e">
        <f t="shared" si="239"/>
        <v>#REF!</v>
      </c>
      <c r="GK88">
        <f t="shared" si="152"/>
        <v>0</v>
      </c>
      <c r="GL88" s="3"/>
      <c r="GM88" s="3"/>
      <c r="GN88" s="8"/>
      <c r="GO88" s="5">
        <f t="shared" si="263"/>
        <v>6</v>
      </c>
      <c r="GP88" t="b">
        <f t="shared" si="240"/>
        <v>1</v>
      </c>
      <c r="GR88">
        <f t="shared" si="241"/>
        <v>321</v>
      </c>
      <c r="GS88" s="20">
        <v>2.2405059941646065E-2</v>
      </c>
      <c r="GT88" s="20">
        <v>0</v>
      </c>
      <c r="GU88" s="27"/>
      <c r="GV88" s="31">
        <f t="shared" ca="1" si="153"/>
        <v>1991</v>
      </c>
      <c r="GW88" s="12">
        <f t="shared" ca="1" si="242"/>
        <v>1.1266375667599489</v>
      </c>
      <c r="GX88" s="19">
        <f t="shared" ca="1" si="154"/>
        <v>0.99464203318243127</v>
      </c>
      <c r="GY88" s="71">
        <f t="shared" ca="1" si="155"/>
        <v>1.120600753770107</v>
      </c>
      <c r="GZ88" s="11">
        <f t="shared" ca="1" si="243"/>
        <v>1991</v>
      </c>
      <c r="HA88" s="12">
        <f t="shared" ca="1" si="156"/>
        <v>1.1284509577569508</v>
      </c>
      <c r="HB88" s="12">
        <f t="shared" ca="1" si="157"/>
        <v>0.99839302631227633</v>
      </c>
      <c r="HC88" s="12">
        <f t="shared" ca="1" si="158"/>
        <v>0.99464203318243127</v>
      </c>
      <c r="HD88" s="72">
        <f t="shared" ca="1" si="159"/>
        <v>1.120600753770107</v>
      </c>
      <c r="HE88">
        <f t="shared" ca="1" si="244"/>
        <v>1991</v>
      </c>
      <c r="HF88" s="12">
        <f t="shared" ca="1" si="160"/>
        <v>0.99464203318243127</v>
      </c>
      <c r="HG88" s="12">
        <f t="shared" ca="1" si="161"/>
        <v>1.0281557964079677</v>
      </c>
      <c r="HH88" s="12">
        <f t="shared" ca="1" si="162"/>
        <v>0.97105227612422884</v>
      </c>
      <c r="HJ88" s="17"/>
      <c r="HL88" s="18">
        <f t="shared" si="245"/>
        <v>1955</v>
      </c>
      <c r="HM88" s="9">
        <f t="shared" si="163"/>
        <v>8.9752671770879497E-7</v>
      </c>
      <c r="HN88" s="9">
        <f t="shared" si="164"/>
        <v>0</v>
      </c>
      <c r="HO88" s="9">
        <f t="shared" si="165"/>
        <v>1.2205306417995934</v>
      </c>
      <c r="HP88" s="9">
        <f t="shared" si="166"/>
        <v>1.2252166306907653</v>
      </c>
      <c r="HQ88" s="9">
        <f t="shared" si="167"/>
        <v>1.3103812088223399</v>
      </c>
      <c r="HR88" s="9">
        <f t="shared" si="246"/>
        <v>1.7587601317052783E-6</v>
      </c>
      <c r="HS88" s="9">
        <f t="shared" si="168"/>
        <v>0</v>
      </c>
      <c r="HT88" s="9"/>
      <c r="HU88" s="9">
        <f t="shared" si="169"/>
        <v>1.4954144406005347</v>
      </c>
      <c r="HV88" s="23">
        <f t="shared" si="247"/>
        <v>1.959562982364512</v>
      </c>
      <c r="HX88" s="8"/>
      <c r="HY88" s="5">
        <f t="shared" si="264"/>
        <v>6</v>
      </c>
      <c r="HZ88" t="b">
        <f t="shared" si="248"/>
        <v>1</v>
      </c>
      <c r="IB88">
        <f t="shared" si="249"/>
        <v>321</v>
      </c>
      <c r="IC88" s="20">
        <v>2.5412443286826927E-2</v>
      </c>
      <c r="ID88" s="20">
        <v>0</v>
      </c>
      <c r="IE88" s="11"/>
      <c r="IF88">
        <f t="shared" ca="1" si="250"/>
        <v>1991</v>
      </c>
      <c r="IG88" s="12">
        <f t="shared" ca="1" si="251"/>
        <v>0.88051217125110981</v>
      </c>
      <c r="IH88" s="19">
        <f t="shared" ca="1" si="252"/>
        <v>1.0173450875787571</v>
      </c>
      <c r="II88" s="19">
        <f t="shared" ca="1" si="253"/>
        <v>0.89578544294585849</v>
      </c>
      <c r="IJ88" s="11">
        <f t="shared" ca="1" si="170"/>
        <v>1991</v>
      </c>
      <c r="IK88" s="12">
        <f t="shared" ca="1" si="171"/>
        <v>0.81234418355705162</v>
      </c>
      <c r="IL88" s="12">
        <f t="shared" ca="1" si="172"/>
        <v>1.0839151545291648</v>
      </c>
      <c r="IM88" s="12">
        <f t="shared" ca="1" si="173"/>
        <v>1.0173450875787571</v>
      </c>
      <c r="IN88" s="12">
        <f t="shared" ca="1" si="174"/>
        <v>0.89578544294585849</v>
      </c>
      <c r="IO88">
        <f t="shared" ca="1" si="254"/>
        <v>1991</v>
      </c>
      <c r="IP88" s="12">
        <f t="shared" ca="1" si="255"/>
        <v>1.0173450875787571</v>
      </c>
      <c r="IQ88" s="12">
        <f t="shared" ca="1" si="175"/>
        <v>1.038063581087036</v>
      </c>
      <c r="IR88" s="12">
        <f t="shared" ca="1" si="176"/>
        <v>1.0441702938794115</v>
      </c>
    </row>
    <row r="89" spans="1:252" hidden="1" x14ac:dyDescent="0.2">
      <c r="A89" t="s">
        <v>105</v>
      </c>
      <c r="B89" s="1">
        <f t="shared" si="256"/>
        <v>1956</v>
      </c>
      <c r="C89" s="60">
        <f>Conversion_factors!$A18*C237+C312</f>
        <v>0</v>
      </c>
      <c r="D89" s="60">
        <f>Conversion_factors!$A18*D237+D312</f>
        <v>0</v>
      </c>
      <c r="E89" s="60">
        <f>Conversion_factors!$A18*E237+E312</f>
        <v>0</v>
      </c>
      <c r="F89" s="60">
        <f>Conversion_factors!$A18*F237+F312</f>
        <v>0</v>
      </c>
      <c r="G89" s="60">
        <f>Conversion_factors!$A18*G237+G312</f>
        <v>0</v>
      </c>
      <c r="H89" s="60">
        <f>Conversion_factors!$A18*H237+H312</f>
        <v>0</v>
      </c>
      <c r="I89" s="60">
        <f>Conversion_factors!$A18*I237+I312</f>
        <v>0</v>
      </c>
      <c r="J89" s="60">
        <f>Conversion_factors!$A18*J237+J312</f>
        <v>0</v>
      </c>
      <c r="K89" s="60">
        <f>Conversion_factors!$A18*K237+K312</f>
        <v>0</v>
      </c>
      <c r="L89" s="60">
        <f>Conversion_factors!$A18*L237+L312</f>
        <v>0</v>
      </c>
      <c r="M89" s="60">
        <f>Conversion_factors!$A18*M237+M312</f>
        <v>0</v>
      </c>
      <c r="N89" s="60">
        <f>Conversion_factors!$A18*N237+N312</f>
        <v>0</v>
      </c>
      <c r="O89" s="60">
        <f>Conversion_factors!$A18*O237+O312</f>
        <v>0</v>
      </c>
      <c r="P89" s="60">
        <f>Conversion_factors!$A18*P237+P312</f>
        <v>0</v>
      </c>
      <c r="Q89" s="60">
        <f>Conversion_factors!$A18*Q237+Q312</f>
        <v>0</v>
      </c>
      <c r="R89" s="60">
        <f>Conversion_factors!$A18*R237+R312</f>
        <v>0</v>
      </c>
      <c r="S89" s="60">
        <f>Conversion_factors!$A18*S237+S312</f>
        <v>0</v>
      </c>
      <c r="T89" s="60">
        <f>Conversion_factors!$A18*T237+T312</f>
        <v>0</v>
      </c>
      <c r="U89" s="60">
        <f>Conversion_factors!$A18*U237+U312</f>
        <v>0</v>
      </c>
      <c r="V89" s="60">
        <f>Conversion_factors!$A18*V237+V312</f>
        <v>0</v>
      </c>
      <c r="W89" s="60">
        <f>Conversion_factors!$A18*W237+W312</f>
        <v>0</v>
      </c>
      <c r="X89" s="60">
        <f>Conversion_factors!$A18*X237+X312</f>
        <v>0</v>
      </c>
      <c r="AX89">
        <f t="shared" si="177"/>
        <v>0</v>
      </c>
      <c r="AY89">
        <f t="shared" si="178"/>
        <v>0</v>
      </c>
      <c r="AZ89">
        <f t="shared" si="179"/>
        <v>0</v>
      </c>
      <c r="BA89">
        <f t="shared" si="180"/>
        <v>0</v>
      </c>
      <c r="BB89">
        <f t="shared" si="181"/>
        <v>0</v>
      </c>
      <c r="BC89">
        <f t="shared" si="182"/>
        <v>0</v>
      </c>
      <c r="BD89">
        <f t="shared" si="183"/>
        <v>0</v>
      </c>
      <c r="BE89">
        <f t="shared" si="184"/>
        <v>0</v>
      </c>
      <c r="BF89">
        <f t="shared" si="185"/>
        <v>0</v>
      </c>
      <c r="BG89">
        <f t="shared" si="186"/>
        <v>0</v>
      </c>
      <c r="BH89">
        <f t="shared" si="187"/>
        <v>0</v>
      </c>
      <c r="BI89">
        <f t="shared" si="188"/>
        <v>0</v>
      </c>
      <c r="BJ89">
        <f t="shared" si="189"/>
        <v>0</v>
      </c>
      <c r="BK89">
        <f t="shared" si="190"/>
        <v>0</v>
      </c>
      <c r="BL89">
        <f t="shared" si="191"/>
        <v>0</v>
      </c>
      <c r="BM89">
        <f t="shared" si="192"/>
        <v>0</v>
      </c>
      <c r="BN89">
        <f t="shared" si="193"/>
        <v>0</v>
      </c>
      <c r="BO89">
        <f t="shared" si="194"/>
        <v>0</v>
      </c>
      <c r="BP89">
        <f t="shared" si="195"/>
        <v>0</v>
      </c>
      <c r="BQ89">
        <f t="shared" si="196"/>
        <v>0</v>
      </c>
      <c r="BR89">
        <f t="shared" si="197"/>
        <v>0</v>
      </c>
      <c r="BS89">
        <f t="shared" si="198"/>
        <v>0</v>
      </c>
      <c r="BT89" s="16"/>
      <c r="BU89" s="16"/>
      <c r="BV89" s="9">
        <f t="shared" si="142"/>
        <v>1.2467804961390619E-6</v>
      </c>
      <c r="BW89" s="9">
        <f t="shared" si="199"/>
        <v>0</v>
      </c>
      <c r="BX89" s="9">
        <f t="shared" si="200"/>
        <v>1.2088813025746374</v>
      </c>
      <c r="BY89" s="9">
        <f t="shared" si="201"/>
        <v>1.1394208444268643</v>
      </c>
      <c r="BZ89" s="9">
        <f t="shared" si="202"/>
        <v>1.2811387656955737</v>
      </c>
      <c r="CA89" s="9">
        <f t="shared" si="143"/>
        <v>2.2001586238380354E-6</v>
      </c>
      <c r="CB89" s="9">
        <f t="shared" si="203"/>
        <v>0</v>
      </c>
      <c r="CC89" s="9"/>
      <c r="CD89" s="9">
        <f t="shared" si="204"/>
        <v>1.377424554591441</v>
      </c>
      <c r="CE89" s="9">
        <f t="shared" si="205"/>
        <v>1.7646719937080542</v>
      </c>
      <c r="CG89" s="35"/>
      <c r="CH89">
        <f t="shared" si="206"/>
        <v>1956</v>
      </c>
      <c r="CI89" t="e">
        <f t="shared" si="207"/>
        <v>#DIV/0!</v>
      </c>
      <c r="CJ89" t="e">
        <f t="shared" si="208"/>
        <v>#DIV/0!</v>
      </c>
      <c r="CK89" t="e">
        <f t="shared" si="209"/>
        <v>#DIV/0!</v>
      </c>
      <c r="CL89" t="e">
        <f t="shared" si="210"/>
        <v>#DIV/0!</v>
      </c>
      <c r="CM89" t="e">
        <f t="shared" si="211"/>
        <v>#DIV/0!</v>
      </c>
      <c r="CN89" t="e">
        <f t="shared" si="212"/>
        <v>#DIV/0!</v>
      </c>
      <c r="CO89" t="e">
        <f t="shared" si="213"/>
        <v>#DIV/0!</v>
      </c>
      <c r="CP89" t="e">
        <f t="shared" si="214"/>
        <v>#DIV/0!</v>
      </c>
      <c r="CQ89" t="e">
        <f t="shared" si="215"/>
        <v>#DIV/0!</v>
      </c>
      <c r="CR89" t="e">
        <f t="shared" si="216"/>
        <v>#DIV/0!</v>
      </c>
      <c r="CS89" t="e">
        <f t="shared" si="217"/>
        <v>#DIV/0!</v>
      </c>
      <c r="CT89" t="e">
        <f t="shared" si="218"/>
        <v>#DIV/0!</v>
      </c>
      <c r="CU89" t="e">
        <f t="shared" si="219"/>
        <v>#DIV/0!</v>
      </c>
      <c r="CV89" t="e">
        <f t="shared" si="220"/>
        <v>#DIV/0!</v>
      </c>
      <c r="CW89" t="e">
        <f t="shared" si="221"/>
        <v>#DIV/0!</v>
      </c>
      <c r="CX89" t="e">
        <f t="shared" si="222"/>
        <v>#DIV/0!</v>
      </c>
      <c r="CY89" t="e">
        <f t="shared" si="223"/>
        <v>#DIV/0!</v>
      </c>
      <c r="CZ89" t="e">
        <f t="shared" si="145"/>
        <v>#DIV/0!</v>
      </c>
      <c r="DA89" t="e">
        <f t="shared" si="146"/>
        <v>#DIV/0!</v>
      </c>
      <c r="DB89" t="e">
        <f t="shared" si="147"/>
        <v>#DIV/0!</v>
      </c>
      <c r="DC89" t="e">
        <f t="shared" si="148"/>
        <v>#DIV/0!</v>
      </c>
      <c r="DF89" t="e">
        <f t="shared" si="257"/>
        <v>#DIV/0!</v>
      </c>
      <c r="DG89" t="e">
        <f t="shared" si="224"/>
        <v>#DIV/0!</v>
      </c>
      <c r="DH89" t="e">
        <f t="shared" si="224"/>
        <v>#DIV/0!</v>
      </c>
      <c r="DI89" t="e">
        <f t="shared" si="224"/>
        <v>#DIV/0!</v>
      </c>
      <c r="DJ89" t="e">
        <f t="shared" si="224"/>
        <v>#DIV/0!</v>
      </c>
      <c r="DK89" t="e">
        <f t="shared" si="224"/>
        <v>#DIV/0!</v>
      </c>
      <c r="DL89" t="e">
        <f t="shared" si="224"/>
        <v>#DIV/0!</v>
      </c>
      <c r="DM89" t="e">
        <f t="shared" si="224"/>
        <v>#DIV/0!</v>
      </c>
      <c r="DN89" t="e">
        <f t="shared" si="224"/>
        <v>#DIV/0!</v>
      </c>
      <c r="DO89" t="e">
        <f t="shared" si="224"/>
        <v>#DIV/0!</v>
      </c>
      <c r="DP89" t="e">
        <f t="shared" si="224"/>
        <v>#DIV/0!</v>
      </c>
      <c r="DQ89" t="e">
        <f t="shared" si="224"/>
        <v>#DIV/0!</v>
      </c>
      <c r="DR89" t="e">
        <f t="shared" si="224"/>
        <v>#DIV/0!</v>
      </c>
      <c r="DS89" t="e">
        <f t="shared" si="224"/>
        <v>#DIV/0!</v>
      </c>
      <c r="DT89" t="e">
        <f t="shared" si="224"/>
        <v>#DIV/0!</v>
      </c>
      <c r="DU89" t="e">
        <f t="shared" si="224"/>
        <v>#DIV/0!</v>
      </c>
      <c r="DV89" t="e">
        <f t="shared" si="224"/>
        <v>#DIV/0!</v>
      </c>
      <c r="DW89" t="e">
        <f t="shared" si="225"/>
        <v>#DIV/0!</v>
      </c>
      <c r="DX89" t="e">
        <f t="shared" si="226"/>
        <v>#DIV/0!</v>
      </c>
      <c r="DY89" t="e">
        <f t="shared" si="227"/>
        <v>#DIV/0!</v>
      </c>
      <c r="DZ89" t="e">
        <f t="shared" si="228"/>
        <v>#DIV/0!</v>
      </c>
      <c r="EA89" t="e">
        <f t="shared" si="229"/>
        <v>#DIV/0!</v>
      </c>
      <c r="EC89" t="e">
        <f t="shared" si="258"/>
        <v>#DIV/0!</v>
      </c>
      <c r="ED89" t="e">
        <f t="shared" si="230"/>
        <v>#DIV/0!</v>
      </c>
      <c r="EE89" t="e">
        <f t="shared" si="230"/>
        <v>#DIV/0!</v>
      </c>
      <c r="EF89" t="e">
        <f t="shared" si="230"/>
        <v>#DIV/0!</v>
      </c>
      <c r="EG89" t="e">
        <f t="shared" si="230"/>
        <v>#DIV/0!</v>
      </c>
      <c r="EH89" t="e">
        <f t="shared" si="230"/>
        <v>#DIV/0!</v>
      </c>
      <c r="EI89" t="e">
        <f t="shared" si="230"/>
        <v>#DIV/0!</v>
      </c>
      <c r="EJ89" t="e">
        <f t="shared" si="230"/>
        <v>#DIV/0!</v>
      </c>
      <c r="EK89" t="e">
        <f t="shared" si="230"/>
        <v>#DIV/0!</v>
      </c>
      <c r="EL89" t="e">
        <f t="shared" si="230"/>
        <v>#DIV/0!</v>
      </c>
      <c r="EM89" t="e">
        <f t="shared" si="230"/>
        <v>#DIV/0!</v>
      </c>
      <c r="EN89" t="e">
        <f t="shared" si="230"/>
        <v>#DIV/0!</v>
      </c>
      <c r="EO89" t="e">
        <f t="shared" si="230"/>
        <v>#DIV/0!</v>
      </c>
      <c r="EP89" t="e">
        <f t="shared" si="230"/>
        <v>#DIV/0!</v>
      </c>
      <c r="EQ89" t="e">
        <f t="shared" si="230"/>
        <v>#DIV/0!</v>
      </c>
      <c r="ER89" t="e">
        <f t="shared" si="230"/>
        <v>#DIV/0!</v>
      </c>
      <c r="ES89" t="e">
        <f t="shared" si="230"/>
        <v>#DIV/0!</v>
      </c>
      <c r="ET89" t="e">
        <f t="shared" si="231"/>
        <v>#DIV/0!</v>
      </c>
      <c r="EU89" t="e">
        <f t="shared" si="232"/>
        <v>#DIV/0!</v>
      </c>
      <c r="EV89" t="e">
        <f t="shared" si="233"/>
        <v>#DIV/0!</v>
      </c>
      <c r="EW89" t="e">
        <f t="shared" si="234"/>
        <v>#DIV/0!</v>
      </c>
      <c r="EZ89" t="e">
        <f t="shared" si="259"/>
        <v>#DIV/0!</v>
      </c>
      <c r="FA89" t="e">
        <f t="shared" si="235"/>
        <v>#DIV/0!</v>
      </c>
      <c r="FB89" t="e">
        <f t="shared" si="235"/>
        <v>#DIV/0!</v>
      </c>
      <c r="FC89" t="e">
        <f t="shared" si="235"/>
        <v>#DIV/0!</v>
      </c>
      <c r="FD89" t="e">
        <f t="shared" si="235"/>
        <v>#DIV/0!</v>
      </c>
      <c r="FE89" t="e">
        <f t="shared" si="235"/>
        <v>#DIV/0!</v>
      </c>
      <c r="FF89" t="e">
        <f t="shared" si="235"/>
        <v>#DIV/0!</v>
      </c>
      <c r="FG89" t="e">
        <f t="shared" si="235"/>
        <v>#DIV/0!</v>
      </c>
      <c r="FH89" t="e">
        <f t="shared" si="235"/>
        <v>#DIV/0!</v>
      </c>
      <c r="FI89" t="e">
        <f t="shared" si="235"/>
        <v>#DIV/0!</v>
      </c>
      <c r="FJ89" t="e">
        <f t="shared" si="235"/>
        <v>#DIV/0!</v>
      </c>
      <c r="FK89" t="e">
        <f t="shared" si="235"/>
        <v>#DIV/0!</v>
      </c>
      <c r="FL89" t="e">
        <f t="shared" si="235"/>
        <v>#DIV/0!</v>
      </c>
      <c r="FM89" t="e">
        <f t="shared" si="235"/>
        <v>#DIV/0!</v>
      </c>
      <c r="FN89" t="e">
        <f t="shared" si="235"/>
        <v>#DIV/0!</v>
      </c>
      <c r="FO89" t="e">
        <f t="shared" si="235"/>
        <v>#DIV/0!</v>
      </c>
      <c r="FP89" t="e">
        <f t="shared" si="235"/>
        <v>#DIV/0!</v>
      </c>
      <c r="FQ89" t="e">
        <f t="shared" si="235"/>
        <v>#DIV/0!</v>
      </c>
      <c r="FR89" t="e">
        <f t="shared" si="235"/>
        <v>#DIV/0!</v>
      </c>
      <c r="FS89" t="e">
        <f t="shared" si="235"/>
        <v>#DIV/0!</v>
      </c>
      <c r="FT89" t="e">
        <f t="shared" si="235"/>
        <v>#DIV/0!</v>
      </c>
      <c r="FV89" s="3"/>
      <c r="FW89" t="e">
        <f t="shared" si="236"/>
        <v>#DIV/0!</v>
      </c>
      <c r="FX89">
        <f t="shared" si="260"/>
        <v>1</v>
      </c>
      <c r="FY89" s="19">
        <f t="shared" si="149"/>
        <v>1.2811387656955737</v>
      </c>
      <c r="GA89" s="19" t="e">
        <f t="shared" si="237"/>
        <v>#DIV/0!</v>
      </c>
      <c r="GB89" s="19">
        <f t="shared" si="261"/>
        <v>1</v>
      </c>
      <c r="GC89" s="19">
        <f t="shared" si="150"/>
        <v>1.2088813025746374</v>
      </c>
      <c r="GE89" s="19" t="e">
        <f t="shared" si="238"/>
        <v>#DIV/0!</v>
      </c>
      <c r="GF89" s="19">
        <f t="shared" si="262"/>
        <v>1</v>
      </c>
      <c r="GG89" s="19">
        <f t="shared" si="151"/>
        <v>1.1394208444268643</v>
      </c>
      <c r="GI89" s="19" t="e">
        <f>#REF!</f>
        <v>#REF!</v>
      </c>
      <c r="GJ89" s="19" t="e">
        <f t="shared" si="239"/>
        <v>#REF!</v>
      </c>
      <c r="GK89">
        <f t="shared" si="152"/>
        <v>0</v>
      </c>
      <c r="GL89" s="3"/>
      <c r="GM89" s="3"/>
      <c r="GN89" s="8"/>
      <c r="GO89" s="5">
        <f t="shared" si="263"/>
        <v>7</v>
      </c>
      <c r="GP89" t="b">
        <f t="shared" si="240"/>
        <v>1</v>
      </c>
      <c r="GR89">
        <f t="shared" si="241"/>
        <v>322</v>
      </c>
      <c r="GS89" s="20">
        <v>0.13811072185466094</v>
      </c>
      <c r="GT89" s="20">
        <v>0</v>
      </c>
      <c r="GU89" s="27"/>
      <c r="GV89" s="31">
        <f t="shared" ca="1" si="153"/>
        <v>1992</v>
      </c>
      <c r="GW89" s="12">
        <f t="shared" ca="1" si="242"/>
        <v>1.1536700669386717</v>
      </c>
      <c r="GX89" s="19">
        <f t="shared" ca="1" si="154"/>
        <v>0.98897573426876828</v>
      </c>
      <c r="GY89" s="71">
        <f t="shared" ca="1" si="155"/>
        <v>1.1409515259380054</v>
      </c>
      <c r="GZ89" s="11">
        <f t="shared" ca="1" si="243"/>
        <v>1992</v>
      </c>
      <c r="HA89" s="12">
        <f t="shared" ca="1" si="156"/>
        <v>1.1660764248958109</v>
      </c>
      <c r="HB89" s="12">
        <f t="shared" ca="1" si="157"/>
        <v>0.98936059619055605</v>
      </c>
      <c r="HC89" s="12">
        <f t="shared" ca="1" si="158"/>
        <v>0.98897573426876828</v>
      </c>
      <c r="HD89" s="72">
        <f t="shared" ca="1" si="159"/>
        <v>1.1409515259380054</v>
      </c>
      <c r="HE89">
        <f t="shared" ca="1" si="244"/>
        <v>1992</v>
      </c>
      <c r="HF89" s="12">
        <f t="shared" ca="1" si="160"/>
        <v>0.98897573426876828</v>
      </c>
      <c r="HG89" s="12">
        <f t="shared" ca="1" si="161"/>
        <v>0.99784218517482581</v>
      </c>
      <c r="HH89" s="12">
        <f t="shared" ca="1" si="162"/>
        <v>0.99150006974020266</v>
      </c>
      <c r="HJ89" s="17"/>
      <c r="HL89" s="18">
        <f t="shared" si="245"/>
        <v>1956</v>
      </c>
      <c r="HM89" s="9">
        <f t="shared" si="163"/>
        <v>8.9752671770879497E-7</v>
      </c>
      <c r="HN89" s="9">
        <f t="shared" si="164"/>
        <v>0</v>
      </c>
      <c r="HO89" s="9">
        <f t="shared" si="165"/>
        <v>1.2205306417995934</v>
      </c>
      <c r="HP89" s="9">
        <f t="shared" si="166"/>
        <v>1.2252166306907653</v>
      </c>
      <c r="HQ89" s="9">
        <f t="shared" si="167"/>
        <v>1.3103812088223399</v>
      </c>
      <c r="HR89" s="9">
        <f t="shared" si="246"/>
        <v>1.7587601317052783E-6</v>
      </c>
      <c r="HS89" s="9">
        <f t="shared" si="168"/>
        <v>0</v>
      </c>
      <c r="HT89" s="9"/>
      <c r="HU89" s="9">
        <f t="shared" si="169"/>
        <v>1.4954144406005347</v>
      </c>
      <c r="HV89" s="23">
        <f t="shared" si="247"/>
        <v>1.959562982364512</v>
      </c>
      <c r="HX89" s="8"/>
      <c r="HY89" s="5">
        <f t="shared" si="264"/>
        <v>7</v>
      </c>
      <c r="HZ89" t="b">
        <f t="shared" si="248"/>
        <v>1</v>
      </c>
      <c r="IB89">
        <f t="shared" si="249"/>
        <v>322</v>
      </c>
      <c r="IC89" s="20">
        <v>0.13789068801106449</v>
      </c>
      <c r="ID89" s="20">
        <v>0</v>
      </c>
      <c r="IE89" s="11"/>
      <c r="IF89">
        <f t="shared" ca="1" si="250"/>
        <v>1992</v>
      </c>
      <c r="IG89" s="12">
        <f t="shared" ca="1" si="251"/>
        <v>0.90163914777752363</v>
      </c>
      <c r="IH89" s="19">
        <f t="shared" ca="1" si="252"/>
        <v>1.0115494533985649</v>
      </c>
      <c r="II89" s="19">
        <f t="shared" ca="1" si="253"/>
        <v>0.91205343616233547</v>
      </c>
      <c r="IJ89" s="11">
        <f t="shared" ca="1" si="170"/>
        <v>1992</v>
      </c>
      <c r="IK89" s="12">
        <f t="shared" ca="1" si="171"/>
        <v>0.83942983506345337</v>
      </c>
      <c r="IL89" s="12">
        <f t="shared" ca="1" si="172"/>
        <v>1.07410900841923</v>
      </c>
      <c r="IM89" s="12">
        <f t="shared" ca="1" si="173"/>
        <v>1.0115494533985649</v>
      </c>
      <c r="IN89" s="12">
        <f t="shared" ca="1" si="174"/>
        <v>0.91205343616233547</v>
      </c>
      <c r="IO89">
        <f t="shared" ca="1" si="254"/>
        <v>1992</v>
      </c>
      <c r="IP89" s="12">
        <f t="shared" ca="1" si="255"/>
        <v>1.0115494533985649</v>
      </c>
      <c r="IQ89" s="12">
        <f t="shared" ca="1" si="175"/>
        <v>1.0074578538788714</v>
      </c>
      <c r="IR89" s="12">
        <f t="shared" ca="1" si="176"/>
        <v>1.0661577596360394</v>
      </c>
    </row>
    <row r="90" spans="1:252" hidden="1" x14ac:dyDescent="0.2">
      <c r="A90" t="s">
        <v>105</v>
      </c>
      <c r="B90" s="1">
        <f t="shared" si="256"/>
        <v>1957</v>
      </c>
      <c r="C90" s="60">
        <f>Conversion_factors!$A19*C238+C313</f>
        <v>0</v>
      </c>
      <c r="D90" s="60">
        <f>Conversion_factors!$A19*D238+D313</f>
        <v>0</v>
      </c>
      <c r="E90" s="60">
        <f>Conversion_factors!$A19*E238+E313</f>
        <v>0</v>
      </c>
      <c r="F90" s="60">
        <f>Conversion_factors!$A19*F238+F313</f>
        <v>0</v>
      </c>
      <c r="G90" s="60">
        <f>Conversion_factors!$A19*G238+G313</f>
        <v>0</v>
      </c>
      <c r="H90" s="60">
        <f>Conversion_factors!$A19*H238+H313</f>
        <v>0</v>
      </c>
      <c r="I90" s="60">
        <f>Conversion_factors!$A19*I238+I313</f>
        <v>0</v>
      </c>
      <c r="J90" s="60">
        <f>Conversion_factors!$A19*J238+J313</f>
        <v>0</v>
      </c>
      <c r="K90" s="60">
        <f>Conversion_factors!$A19*K238+K313</f>
        <v>0</v>
      </c>
      <c r="L90" s="60">
        <f>Conversion_factors!$A19*L238+L313</f>
        <v>0</v>
      </c>
      <c r="M90" s="60">
        <f>Conversion_factors!$A19*M238+M313</f>
        <v>0</v>
      </c>
      <c r="N90" s="60">
        <f>Conversion_factors!$A19*N238+N313</f>
        <v>0</v>
      </c>
      <c r="O90" s="60">
        <f>Conversion_factors!$A19*O238+O313</f>
        <v>0</v>
      </c>
      <c r="P90" s="60">
        <f>Conversion_factors!$A19*P238+P313</f>
        <v>0</v>
      </c>
      <c r="Q90" s="60">
        <f>Conversion_factors!$A19*Q238+Q313</f>
        <v>0</v>
      </c>
      <c r="R90" s="60">
        <f>Conversion_factors!$A19*R238+R313</f>
        <v>0</v>
      </c>
      <c r="S90" s="60">
        <f>Conversion_factors!$A19*S238+S313</f>
        <v>0</v>
      </c>
      <c r="T90" s="60">
        <f>Conversion_factors!$A19*T238+T313</f>
        <v>0</v>
      </c>
      <c r="U90" s="60">
        <f>Conversion_factors!$A19*U238+U313</f>
        <v>0</v>
      </c>
      <c r="V90" s="60">
        <f>Conversion_factors!$A19*V238+V313</f>
        <v>0</v>
      </c>
      <c r="W90" s="60">
        <f>Conversion_factors!$A19*W238+W313</f>
        <v>0</v>
      </c>
      <c r="X90" s="60">
        <f>Conversion_factors!$A19*X238+X313</f>
        <v>0</v>
      </c>
      <c r="AX90">
        <f t="shared" si="177"/>
        <v>0</v>
      </c>
      <c r="AY90">
        <f t="shared" si="178"/>
        <v>0</v>
      </c>
      <c r="AZ90">
        <f t="shared" si="179"/>
        <v>0</v>
      </c>
      <c r="BA90">
        <f t="shared" si="180"/>
        <v>0</v>
      </c>
      <c r="BB90">
        <f t="shared" si="181"/>
        <v>0</v>
      </c>
      <c r="BC90">
        <f t="shared" si="182"/>
        <v>0</v>
      </c>
      <c r="BD90">
        <f t="shared" si="183"/>
        <v>0</v>
      </c>
      <c r="BE90">
        <f t="shared" si="184"/>
        <v>0</v>
      </c>
      <c r="BF90">
        <f t="shared" si="185"/>
        <v>0</v>
      </c>
      <c r="BG90">
        <f t="shared" si="186"/>
        <v>0</v>
      </c>
      <c r="BH90">
        <f t="shared" si="187"/>
        <v>0</v>
      </c>
      <c r="BI90">
        <f t="shared" si="188"/>
        <v>0</v>
      </c>
      <c r="BJ90">
        <f t="shared" si="189"/>
        <v>0</v>
      </c>
      <c r="BK90">
        <f t="shared" si="190"/>
        <v>0</v>
      </c>
      <c r="BL90">
        <f t="shared" si="191"/>
        <v>0</v>
      </c>
      <c r="BM90">
        <f t="shared" si="192"/>
        <v>0</v>
      </c>
      <c r="BN90">
        <f t="shared" si="193"/>
        <v>0</v>
      </c>
      <c r="BO90">
        <f t="shared" si="194"/>
        <v>0</v>
      </c>
      <c r="BP90">
        <f t="shared" si="195"/>
        <v>0</v>
      </c>
      <c r="BQ90">
        <f t="shared" si="196"/>
        <v>0</v>
      </c>
      <c r="BR90">
        <f t="shared" si="197"/>
        <v>0</v>
      </c>
      <c r="BS90">
        <f t="shared" si="198"/>
        <v>0</v>
      </c>
      <c r="BT90" s="16"/>
      <c r="BU90" s="16"/>
      <c r="BV90" s="9">
        <f t="shared" si="142"/>
        <v>1.2467804961390619E-6</v>
      </c>
      <c r="BW90" s="9">
        <f t="shared" si="199"/>
        <v>0</v>
      </c>
      <c r="BX90" s="9">
        <f t="shared" si="200"/>
        <v>1.2088813025746374</v>
      </c>
      <c r="BY90" s="9">
        <f t="shared" si="201"/>
        <v>1.1394208444268643</v>
      </c>
      <c r="BZ90" s="9">
        <f t="shared" si="202"/>
        <v>1.2811387656955737</v>
      </c>
      <c r="CA90" s="9">
        <f t="shared" si="143"/>
        <v>2.2001586238380354E-6</v>
      </c>
      <c r="CB90" s="9">
        <f t="shared" si="203"/>
        <v>0</v>
      </c>
      <c r="CC90" s="9"/>
      <c r="CD90" s="9">
        <f t="shared" si="204"/>
        <v>1.377424554591441</v>
      </c>
      <c r="CE90" s="9">
        <f t="shared" si="205"/>
        <v>1.7646719937080542</v>
      </c>
      <c r="CG90" s="35"/>
      <c r="CH90">
        <f t="shared" si="206"/>
        <v>1957</v>
      </c>
      <c r="CI90" t="e">
        <f t="shared" si="207"/>
        <v>#DIV/0!</v>
      </c>
      <c r="CJ90" t="e">
        <f t="shared" si="208"/>
        <v>#DIV/0!</v>
      </c>
      <c r="CK90" t="e">
        <f t="shared" si="209"/>
        <v>#DIV/0!</v>
      </c>
      <c r="CL90" t="e">
        <f t="shared" si="210"/>
        <v>#DIV/0!</v>
      </c>
      <c r="CM90" t="e">
        <f t="shared" si="211"/>
        <v>#DIV/0!</v>
      </c>
      <c r="CN90" t="e">
        <f t="shared" si="212"/>
        <v>#DIV/0!</v>
      </c>
      <c r="CO90" t="e">
        <f t="shared" si="213"/>
        <v>#DIV/0!</v>
      </c>
      <c r="CP90" t="e">
        <f t="shared" si="214"/>
        <v>#DIV/0!</v>
      </c>
      <c r="CQ90" t="e">
        <f t="shared" si="215"/>
        <v>#DIV/0!</v>
      </c>
      <c r="CR90" t="e">
        <f t="shared" si="216"/>
        <v>#DIV/0!</v>
      </c>
      <c r="CS90" t="e">
        <f t="shared" si="217"/>
        <v>#DIV/0!</v>
      </c>
      <c r="CT90" t="e">
        <f t="shared" si="218"/>
        <v>#DIV/0!</v>
      </c>
      <c r="CU90" t="e">
        <f t="shared" si="219"/>
        <v>#DIV/0!</v>
      </c>
      <c r="CV90" t="e">
        <f t="shared" si="220"/>
        <v>#DIV/0!</v>
      </c>
      <c r="CW90" t="e">
        <f t="shared" si="221"/>
        <v>#DIV/0!</v>
      </c>
      <c r="CX90" t="e">
        <f t="shared" si="222"/>
        <v>#DIV/0!</v>
      </c>
      <c r="CY90" t="e">
        <f t="shared" si="223"/>
        <v>#DIV/0!</v>
      </c>
      <c r="CZ90" t="e">
        <f t="shared" si="145"/>
        <v>#DIV/0!</v>
      </c>
      <c r="DA90" t="e">
        <f t="shared" si="146"/>
        <v>#DIV/0!</v>
      </c>
      <c r="DB90" t="e">
        <f t="shared" si="147"/>
        <v>#DIV/0!</v>
      </c>
      <c r="DC90" t="e">
        <f t="shared" si="148"/>
        <v>#DIV/0!</v>
      </c>
      <c r="DF90" t="e">
        <f t="shared" si="257"/>
        <v>#DIV/0!</v>
      </c>
      <c r="DG90" t="e">
        <f t="shared" si="224"/>
        <v>#DIV/0!</v>
      </c>
      <c r="DH90" t="e">
        <f t="shared" si="224"/>
        <v>#DIV/0!</v>
      </c>
      <c r="DI90" t="e">
        <f t="shared" si="224"/>
        <v>#DIV/0!</v>
      </c>
      <c r="DJ90" t="e">
        <f t="shared" si="224"/>
        <v>#DIV/0!</v>
      </c>
      <c r="DK90" t="e">
        <f t="shared" si="224"/>
        <v>#DIV/0!</v>
      </c>
      <c r="DL90" t="e">
        <f t="shared" si="224"/>
        <v>#DIV/0!</v>
      </c>
      <c r="DM90" t="e">
        <f t="shared" si="224"/>
        <v>#DIV/0!</v>
      </c>
      <c r="DN90" t="e">
        <f t="shared" si="224"/>
        <v>#DIV/0!</v>
      </c>
      <c r="DO90" t="e">
        <f t="shared" si="224"/>
        <v>#DIV/0!</v>
      </c>
      <c r="DP90" t="e">
        <f t="shared" si="224"/>
        <v>#DIV/0!</v>
      </c>
      <c r="DQ90" t="e">
        <f t="shared" si="224"/>
        <v>#DIV/0!</v>
      </c>
      <c r="DR90" t="e">
        <f t="shared" si="224"/>
        <v>#DIV/0!</v>
      </c>
      <c r="DS90" t="e">
        <f t="shared" si="224"/>
        <v>#DIV/0!</v>
      </c>
      <c r="DT90" t="e">
        <f t="shared" si="224"/>
        <v>#DIV/0!</v>
      </c>
      <c r="DU90" t="e">
        <f t="shared" si="224"/>
        <v>#DIV/0!</v>
      </c>
      <c r="DV90" t="e">
        <f t="shared" si="224"/>
        <v>#DIV/0!</v>
      </c>
      <c r="DW90" t="e">
        <f t="shared" si="225"/>
        <v>#DIV/0!</v>
      </c>
      <c r="DX90" t="e">
        <f t="shared" si="226"/>
        <v>#DIV/0!</v>
      </c>
      <c r="DY90" t="e">
        <f t="shared" si="227"/>
        <v>#DIV/0!</v>
      </c>
      <c r="DZ90" t="e">
        <f t="shared" si="228"/>
        <v>#DIV/0!</v>
      </c>
      <c r="EA90" t="e">
        <f t="shared" si="229"/>
        <v>#DIV/0!</v>
      </c>
      <c r="EC90" t="e">
        <f t="shared" si="258"/>
        <v>#DIV/0!</v>
      </c>
      <c r="ED90" t="e">
        <f t="shared" si="230"/>
        <v>#DIV/0!</v>
      </c>
      <c r="EE90" t="e">
        <f t="shared" si="230"/>
        <v>#DIV/0!</v>
      </c>
      <c r="EF90" t="e">
        <f t="shared" si="230"/>
        <v>#DIV/0!</v>
      </c>
      <c r="EG90" t="e">
        <f t="shared" si="230"/>
        <v>#DIV/0!</v>
      </c>
      <c r="EH90" t="e">
        <f t="shared" si="230"/>
        <v>#DIV/0!</v>
      </c>
      <c r="EI90" t="e">
        <f t="shared" si="230"/>
        <v>#DIV/0!</v>
      </c>
      <c r="EJ90" t="e">
        <f t="shared" si="230"/>
        <v>#DIV/0!</v>
      </c>
      <c r="EK90" t="e">
        <f t="shared" si="230"/>
        <v>#DIV/0!</v>
      </c>
      <c r="EL90" t="e">
        <f t="shared" si="230"/>
        <v>#DIV/0!</v>
      </c>
      <c r="EM90" t="e">
        <f t="shared" si="230"/>
        <v>#DIV/0!</v>
      </c>
      <c r="EN90" t="e">
        <f t="shared" si="230"/>
        <v>#DIV/0!</v>
      </c>
      <c r="EO90" t="e">
        <f t="shared" si="230"/>
        <v>#DIV/0!</v>
      </c>
      <c r="EP90" t="e">
        <f t="shared" si="230"/>
        <v>#DIV/0!</v>
      </c>
      <c r="EQ90" t="e">
        <f t="shared" si="230"/>
        <v>#DIV/0!</v>
      </c>
      <c r="ER90" t="e">
        <f t="shared" si="230"/>
        <v>#DIV/0!</v>
      </c>
      <c r="ES90" t="e">
        <f t="shared" si="230"/>
        <v>#DIV/0!</v>
      </c>
      <c r="ET90" t="e">
        <f t="shared" si="231"/>
        <v>#DIV/0!</v>
      </c>
      <c r="EU90" t="e">
        <f t="shared" si="232"/>
        <v>#DIV/0!</v>
      </c>
      <c r="EV90" t="e">
        <f t="shared" si="233"/>
        <v>#DIV/0!</v>
      </c>
      <c r="EW90" t="e">
        <f t="shared" si="234"/>
        <v>#DIV/0!</v>
      </c>
      <c r="EZ90" t="e">
        <f t="shared" si="259"/>
        <v>#DIV/0!</v>
      </c>
      <c r="FA90" t="e">
        <f t="shared" si="235"/>
        <v>#DIV/0!</v>
      </c>
      <c r="FB90" t="e">
        <f t="shared" si="235"/>
        <v>#DIV/0!</v>
      </c>
      <c r="FC90" t="e">
        <f t="shared" si="235"/>
        <v>#DIV/0!</v>
      </c>
      <c r="FD90" t="e">
        <f t="shared" si="235"/>
        <v>#DIV/0!</v>
      </c>
      <c r="FE90" t="e">
        <f t="shared" si="235"/>
        <v>#DIV/0!</v>
      </c>
      <c r="FF90" t="e">
        <f t="shared" si="235"/>
        <v>#DIV/0!</v>
      </c>
      <c r="FG90" t="e">
        <f t="shared" si="235"/>
        <v>#DIV/0!</v>
      </c>
      <c r="FH90" t="e">
        <f t="shared" si="235"/>
        <v>#DIV/0!</v>
      </c>
      <c r="FI90" t="e">
        <f t="shared" si="235"/>
        <v>#DIV/0!</v>
      </c>
      <c r="FJ90" t="e">
        <f t="shared" si="235"/>
        <v>#DIV/0!</v>
      </c>
      <c r="FK90" t="e">
        <f t="shared" si="235"/>
        <v>#DIV/0!</v>
      </c>
      <c r="FL90" t="e">
        <f t="shared" si="235"/>
        <v>#DIV/0!</v>
      </c>
      <c r="FM90" t="e">
        <f t="shared" si="235"/>
        <v>#DIV/0!</v>
      </c>
      <c r="FN90" t="e">
        <f t="shared" si="235"/>
        <v>#DIV/0!</v>
      </c>
      <c r="FO90" t="e">
        <f t="shared" si="235"/>
        <v>#DIV/0!</v>
      </c>
      <c r="FP90" t="e">
        <f t="shared" si="235"/>
        <v>#DIV/0!</v>
      </c>
      <c r="FQ90" t="e">
        <f t="shared" si="235"/>
        <v>#DIV/0!</v>
      </c>
      <c r="FR90" t="e">
        <f t="shared" si="235"/>
        <v>#DIV/0!</v>
      </c>
      <c r="FS90" t="e">
        <f t="shared" si="235"/>
        <v>#DIV/0!</v>
      </c>
      <c r="FT90" t="e">
        <f t="shared" si="235"/>
        <v>#DIV/0!</v>
      </c>
      <c r="FV90" s="3"/>
      <c r="FW90" t="e">
        <f t="shared" si="236"/>
        <v>#DIV/0!</v>
      </c>
      <c r="FX90">
        <f t="shared" si="260"/>
        <v>1</v>
      </c>
      <c r="FY90" s="19">
        <f t="shared" si="149"/>
        <v>1.2811387656955737</v>
      </c>
      <c r="GA90" s="19" t="e">
        <f t="shared" si="237"/>
        <v>#DIV/0!</v>
      </c>
      <c r="GB90" s="19">
        <f t="shared" si="261"/>
        <v>1</v>
      </c>
      <c r="GC90" s="19">
        <f t="shared" si="150"/>
        <v>1.2088813025746374</v>
      </c>
      <c r="GE90" s="19" t="e">
        <f t="shared" si="238"/>
        <v>#DIV/0!</v>
      </c>
      <c r="GF90" s="19">
        <f t="shared" si="262"/>
        <v>1</v>
      </c>
      <c r="GG90" s="19">
        <f t="shared" si="151"/>
        <v>1.1394208444268643</v>
      </c>
      <c r="GI90" s="19" t="e">
        <f>#REF!</f>
        <v>#REF!</v>
      </c>
      <c r="GJ90" s="19" t="e">
        <f t="shared" si="239"/>
        <v>#REF!</v>
      </c>
      <c r="GK90">
        <f t="shared" si="152"/>
        <v>0</v>
      </c>
      <c r="GL90" s="3"/>
      <c r="GM90" s="3"/>
      <c r="GN90" s="8"/>
      <c r="GO90" s="5">
        <f t="shared" si="263"/>
        <v>8</v>
      </c>
      <c r="GP90" t="b">
        <f t="shared" si="240"/>
        <v>1</v>
      </c>
      <c r="GR90">
        <f t="shared" si="241"/>
        <v>323</v>
      </c>
      <c r="GS90" s="20">
        <v>6.882618467173484E-3</v>
      </c>
      <c r="GT90" s="20">
        <v>0</v>
      </c>
      <c r="GU90" s="27"/>
      <c r="GV90" s="31">
        <f t="shared" ca="1" si="153"/>
        <v>1993</v>
      </c>
      <c r="GW90" s="12">
        <f t="shared" ca="1" si="242"/>
        <v>1.1790520285899517</v>
      </c>
      <c r="GX90" s="19">
        <f t="shared" ca="1" si="154"/>
        <v>0.99579175305760026</v>
      </c>
      <c r="GY90" s="71">
        <f t="shared" ca="1" si="155"/>
        <v>1.1740898602576115</v>
      </c>
      <c r="GZ90" s="11">
        <f t="shared" ca="1" si="243"/>
        <v>1993</v>
      </c>
      <c r="HA90" s="12">
        <f t="shared" ca="1" si="156"/>
        <v>1.2128392259680292</v>
      </c>
      <c r="HB90" s="12">
        <f t="shared" ca="1" si="157"/>
        <v>0.97214206412963755</v>
      </c>
      <c r="HC90" s="12">
        <f t="shared" ca="1" si="158"/>
        <v>0.99579175305760026</v>
      </c>
      <c r="HD90" s="72">
        <f t="shared" ca="1" si="159"/>
        <v>1.1740898602576115</v>
      </c>
      <c r="HE90">
        <f t="shared" ca="1" si="244"/>
        <v>1993</v>
      </c>
      <c r="HF90" s="12">
        <f t="shared" ca="1" si="160"/>
        <v>0.99579175305760026</v>
      </c>
      <c r="HG90" s="12">
        <f t="shared" ca="1" si="161"/>
        <v>0.94694364413283938</v>
      </c>
      <c r="HH90" s="12">
        <f t="shared" ca="1" si="162"/>
        <v>1.0266102636127554</v>
      </c>
      <c r="HJ90" s="17"/>
      <c r="HL90" s="18">
        <f t="shared" si="245"/>
        <v>1957</v>
      </c>
      <c r="HM90" s="9">
        <f t="shared" si="163"/>
        <v>8.9752671770879497E-7</v>
      </c>
      <c r="HN90" s="9">
        <f t="shared" si="164"/>
        <v>0</v>
      </c>
      <c r="HO90" s="9">
        <f t="shared" si="165"/>
        <v>1.2205306417995934</v>
      </c>
      <c r="HP90" s="9">
        <f t="shared" si="166"/>
        <v>1.2252166306907653</v>
      </c>
      <c r="HQ90" s="9">
        <f t="shared" si="167"/>
        <v>1.3103812088223399</v>
      </c>
      <c r="HR90" s="9">
        <f t="shared" si="246"/>
        <v>1.7587601317052783E-6</v>
      </c>
      <c r="HS90" s="9">
        <f t="shared" si="168"/>
        <v>0</v>
      </c>
      <c r="HT90" s="9"/>
      <c r="HU90" s="9">
        <f t="shared" si="169"/>
        <v>1.4954144406005347</v>
      </c>
      <c r="HV90" s="23">
        <f t="shared" si="247"/>
        <v>1.959562982364512</v>
      </c>
      <c r="HX90" s="8"/>
      <c r="HY90" s="5">
        <f t="shared" si="264"/>
        <v>8</v>
      </c>
      <c r="HZ90" t="b">
        <f t="shared" si="248"/>
        <v>1</v>
      </c>
      <c r="IB90">
        <f t="shared" si="249"/>
        <v>323</v>
      </c>
      <c r="IC90" s="20">
        <v>8.5210217736474535E-3</v>
      </c>
      <c r="ID90" s="20">
        <v>0</v>
      </c>
      <c r="IE90" s="11"/>
      <c r="IF90">
        <f t="shared" ca="1" si="250"/>
        <v>1993</v>
      </c>
      <c r="IG90" s="12">
        <f t="shared" ca="1" si="251"/>
        <v>0.92147616264686971</v>
      </c>
      <c r="IH90" s="19">
        <f t="shared" ca="1" si="252"/>
        <v>1.0185210502146336</v>
      </c>
      <c r="II90" s="19">
        <f t="shared" ca="1" si="253"/>
        <v>0.93854354638857418</v>
      </c>
      <c r="IJ90" s="11">
        <f t="shared" ca="1" si="170"/>
        <v>1993</v>
      </c>
      <c r="IK90" s="12">
        <f t="shared" ca="1" si="171"/>
        <v>0.87309322929137856</v>
      </c>
      <c r="IL90" s="12">
        <f t="shared" ca="1" si="172"/>
        <v>1.0554155406688468</v>
      </c>
      <c r="IM90" s="12">
        <f t="shared" ca="1" si="173"/>
        <v>1.0185210502146336</v>
      </c>
      <c r="IN90" s="12">
        <f t="shared" ca="1" si="174"/>
        <v>0.93854354638857418</v>
      </c>
      <c r="IO90">
        <f t="shared" ca="1" si="254"/>
        <v>1993</v>
      </c>
      <c r="IP90" s="12">
        <f t="shared" ca="1" si="255"/>
        <v>1.0185210502146336</v>
      </c>
      <c r="IQ90" s="12">
        <f t="shared" ca="1" si="175"/>
        <v>0.95606883095963968</v>
      </c>
      <c r="IR90" s="12">
        <f t="shared" ca="1" si="176"/>
        <v>1.1039116708882657</v>
      </c>
    </row>
    <row r="91" spans="1:252" hidden="1" x14ac:dyDescent="0.2">
      <c r="A91" t="s">
        <v>105</v>
      </c>
      <c r="B91" s="1">
        <f t="shared" si="256"/>
        <v>1958</v>
      </c>
      <c r="C91" s="60">
        <f>Conversion_factors!$A20*C239+C314</f>
        <v>0</v>
      </c>
      <c r="D91" s="60">
        <f>Conversion_factors!$A20*D239+D314</f>
        <v>0</v>
      </c>
      <c r="E91" s="60">
        <f>Conversion_factors!$A20*E239+E314</f>
        <v>0</v>
      </c>
      <c r="F91" s="60">
        <f>Conversion_factors!$A20*F239+F314</f>
        <v>0</v>
      </c>
      <c r="G91" s="60">
        <f>Conversion_factors!$A20*G239+G314</f>
        <v>0</v>
      </c>
      <c r="H91" s="60">
        <f>Conversion_factors!$A20*H239+H314</f>
        <v>0</v>
      </c>
      <c r="I91" s="60">
        <f>Conversion_factors!$A20*I239+I314</f>
        <v>0</v>
      </c>
      <c r="J91" s="60">
        <f>Conversion_factors!$A20*J239+J314</f>
        <v>0</v>
      </c>
      <c r="K91" s="60">
        <f>Conversion_factors!$A20*K239+K314</f>
        <v>0</v>
      </c>
      <c r="L91" s="60">
        <f>Conversion_factors!$A20*L239+L314</f>
        <v>0</v>
      </c>
      <c r="M91" s="60">
        <f>Conversion_factors!$A20*M239+M314</f>
        <v>0</v>
      </c>
      <c r="N91" s="60">
        <f>Conversion_factors!$A20*N239+N314</f>
        <v>0</v>
      </c>
      <c r="O91" s="60">
        <f>Conversion_factors!$A20*O239+O314</f>
        <v>0</v>
      </c>
      <c r="P91" s="60">
        <f>Conversion_factors!$A20*P239+P314</f>
        <v>0</v>
      </c>
      <c r="Q91" s="60">
        <f>Conversion_factors!$A20*Q239+Q314</f>
        <v>0</v>
      </c>
      <c r="R91" s="60">
        <f>Conversion_factors!$A20*R239+R314</f>
        <v>0</v>
      </c>
      <c r="S91" s="60">
        <f>Conversion_factors!$A20*S239+S314</f>
        <v>0</v>
      </c>
      <c r="T91" s="60">
        <f>Conversion_factors!$A20*T239+T314</f>
        <v>0</v>
      </c>
      <c r="U91" s="60">
        <f>Conversion_factors!$A20*U239+U314</f>
        <v>0</v>
      </c>
      <c r="V91" s="60">
        <f>Conversion_factors!$A20*V239+V314</f>
        <v>0</v>
      </c>
      <c r="W91" s="60">
        <f>Conversion_factors!$A20*W239+W314</f>
        <v>0</v>
      </c>
      <c r="X91" s="60">
        <f>Conversion_factors!$A20*X239+X314</f>
        <v>0</v>
      </c>
      <c r="AX91">
        <f t="shared" si="177"/>
        <v>0</v>
      </c>
      <c r="AY91">
        <f t="shared" si="178"/>
        <v>0</v>
      </c>
      <c r="AZ91">
        <f t="shared" si="179"/>
        <v>0</v>
      </c>
      <c r="BA91">
        <f t="shared" si="180"/>
        <v>0</v>
      </c>
      <c r="BB91">
        <f t="shared" si="181"/>
        <v>0</v>
      </c>
      <c r="BC91">
        <f t="shared" si="182"/>
        <v>0</v>
      </c>
      <c r="BD91">
        <f t="shared" si="183"/>
        <v>0</v>
      </c>
      <c r="BE91">
        <f t="shared" si="184"/>
        <v>0</v>
      </c>
      <c r="BF91">
        <f t="shared" si="185"/>
        <v>0</v>
      </c>
      <c r="BG91">
        <f t="shared" si="186"/>
        <v>0</v>
      </c>
      <c r="BH91">
        <f t="shared" si="187"/>
        <v>0</v>
      </c>
      <c r="BI91">
        <f t="shared" si="188"/>
        <v>0</v>
      </c>
      <c r="BJ91">
        <f t="shared" si="189"/>
        <v>0</v>
      </c>
      <c r="BK91">
        <f t="shared" si="190"/>
        <v>0</v>
      </c>
      <c r="BL91">
        <f t="shared" si="191"/>
        <v>0</v>
      </c>
      <c r="BM91">
        <f t="shared" si="192"/>
        <v>0</v>
      </c>
      <c r="BN91">
        <f t="shared" si="193"/>
        <v>0</v>
      </c>
      <c r="BO91">
        <f t="shared" si="194"/>
        <v>0</v>
      </c>
      <c r="BP91">
        <f t="shared" si="195"/>
        <v>0</v>
      </c>
      <c r="BQ91">
        <f t="shared" si="196"/>
        <v>0</v>
      </c>
      <c r="BR91">
        <f t="shared" si="197"/>
        <v>0</v>
      </c>
      <c r="BS91">
        <f t="shared" si="198"/>
        <v>0</v>
      </c>
      <c r="BT91" s="16"/>
      <c r="BU91" s="16"/>
      <c r="BV91" s="9">
        <f t="shared" si="142"/>
        <v>1.2467804961390619E-6</v>
      </c>
      <c r="BW91" s="9">
        <f t="shared" si="199"/>
        <v>0</v>
      </c>
      <c r="BX91" s="9">
        <f t="shared" si="200"/>
        <v>1.2088813025746374</v>
      </c>
      <c r="BY91" s="9">
        <f t="shared" si="201"/>
        <v>1.1394208444268643</v>
      </c>
      <c r="BZ91" s="9">
        <f t="shared" si="202"/>
        <v>1.2811387656955737</v>
      </c>
      <c r="CA91" s="9">
        <f t="shared" si="143"/>
        <v>2.2001586238380354E-6</v>
      </c>
      <c r="CB91" s="9">
        <f t="shared" si="203"/>
        <v>0</v>
      </c>
      <c r="CC91" s="9"/>
      <c r="CD91" s="9">
        <f t="shared" si="204"/>
        <v>1.377424554591441</v>
      </c>
      <c r="CE91" s="9">
        <f t="shared" si="205"/>
        <v>1.7646719937080542</v>
      </c>
      <c r="CG91" s="35"/>
      <c r="CH91">
        <f t="shared" si="206"/>
        <v>1958</v>
      </c>
      <c r="CI91" t="e">
        <f t="shared" si="207"/>
        <v>#DIV/0!</v>
      </c>
      <c r="CJ91" t="e">
        <f t="shared" si="208"/>
        <v>#DIV/0!</v>
      </c>
      <c r="CK91" t="e">
        <f t="shared" si="209"/>
        <v>#DIV/0!</v>
      </c>
      <c r="CL91" t="e">
        <f t="shared" si="210"/>
        <v>#DIV/0!</v>
      </c>
      <c r="CM91" t="e">
        <f t="shared" si="211"/>
        <v>#DIV/0!</v>
      </c>
      <c r="CN91" t="e">
        <f t="shared" si="212"/>
        <v>#DIV/0!</v>
      </c>
      <c r="CO91" t="e">
        <f t="shared" si="213"/>
        <v>#DIV/0!</v>
      </c>
      <c r="CP91" t="e">
        <f t="shared" si="214"/>
        <v>#DIV/0!</v>
      </c>
      <c r="CQ91" t="e">
        <f t="shared" si="215"/>
        <v>#DIV/0!</v>
      </c>
      <c r="CR91" t="e">
        <f t="shared" si="216"/>
        <v>#DIV/0!</v>
      </c>
      <c r="CS91" t="e">
        <f t="shared" si="217"/>
        <v>#DIV/0!</v>
      </c>
      <c r="CT91" t="e">
        <f t="shared" si="218"/>
        <v>#DIV/0!</v>
      </c>
      <c r="CU91" t="e">
        <f t="shared" si="219"/>
        <v>#DIV/0!</v>
      </c>
      <c r="CV91" t="e">
        <f t="shared" si="220"/>
        <v>#DIV/0!</v>
      </c>
      <c r="CW91" t="e">
        <f t="shared" si="221"/>
        <v>#DIV/0!</v>
      </c>
      <c r="CX91" t="e">
        <f t="shared" si="222"/>
        <v>#DIV/0!</v>
      </c>
      <c r="CY91" t="e">
        <f t="shared" si="223"/>
        <v>#DIV/0!</v>
      </c>
      <c r="CZ91" t="e">
        <f t="shared" si="145"/>
        <v>#DIV/0!</v>
      </c>
      <c r="DA91" t="e">
        <f t="shared" si="146"/>
        <v>#DIV/0!</v>
      </c>
      <c r="DB91" t="e">
        <f t="shared" si="147"/>
        <v>#DIV/0!</v>
      </c>
      <c r="DC91" t="e">
        <f t="shared" si="148"/>
        <v>#DIV/0!</v>
      </c>
      <c r="DF91" t="e">
        <f t="shared" si="257"/>
        <v>#DIV/0!</v>
      </c>
      <c r="DG91" t="e">
        <f t="shared" si="224"/>
        <v>#DIV/0!</v>
      </c>
      <c r="DH91" t="e">
        <f t="shared" si="224"/>
        <v>#DIV/0!</v>
      </c>
      <c r="DI91" t="e">
        <f t="shared" si="224"/>
        <v>#DIV/0!</v>
      </c>
      <c r="DJ91" t="e">
        <f t="shared" si="224"/>
        <v>#DIV/0!</v>
      </c>
      <c r="DK91" t="e">
        <f t="shared" si="224"/>
        <v>#DIV/0!</v>
      </c>
      <c r="DL91" t="e">
        <f t="shared" si="224"/>
        <v>#DIV/0!</v>
      </c>
      <c r="DM91" t="e">
        <f t="shared" si="224"/>
        <v>#DIV/0!</v>
      </c>
      <c r="DN91" t="e">
        <f t="shared" si="224"/>
        <v>#DIV/0!</v>
      </c>
      <c r="DO91" t="e">
        <f t="shared" si="224"/>
        <v>#DIV/0!</v>
      </c>
      <c r="DP91" t="e">
        <f t="shared" si="224"/>
        <v>#DIV/0!</v>
      </c>
      <c r="DQ91" t="e">
        <f t="shared" si="224"/>
        <v>#DIV/0!</v>
      </c>
      <c r="DR91" t="e">
        <f t="shared" si="224"/>
        <v>#DIV/0!</v>
      </c>
      <c r="DS91" t="e">
        <f t="shared" si="224"/>
        <v>#DIV/0!</v>
      </c>
      <c r="DT91" t="e">
        <f t="shared" si="224"/>
        <v>#DIV/0!</v>
      </c>
      <c r="DU91" t="e">
        <f t="shared" si="224"/>
        <v>#DIV/0!</v>
      </c>
      <c r="DV91" t="e">
        <f t="shared" si="224"/>
        <v>#DIV/0!</v>
      </c>
      <c r="DW91" t="e">
        <f t="shared" si="225"/>
        <v>#DIV/0!</v>
      </c>
      <c r="DX91" t="e">
        <f t="shared" si="226"/>
        <v>#DIV/0!</v>
      </c>
      <c r="DY91" t="e">
        <f t="shared" si="227"/>
        <v>#DIV/0!</v>
      </c>
      <c r="DZ91" t="e">
        <f t="shared" si="228"/>
        <v>#DIV/0!</v>
      </c>
      <c r="EA91" t="e">
        <f t="shared" si="229"/>
        <v>#DIV/0!</v>
      </c>
      <c r="EC91" t="e">
        <f t="shared" si="258"/>
        <v>#DIV/0!</v>
      </c>
      <c r="ED91" t="e">
        <f t="shared" si="230"/>
        <v>#DIV/0!</v>
      </c>
      <c r="EE91" t="e">
        <f t="shared" si="230"/>
        <v>#DIV/0!</v>
      </c>
      <c r="EF91" t="e">
        <f t="shared" si="230"/>
        <v>#DIV/0!</v>
      </c>
      <c r="EG91" t="e">
        <f t="shared" si="230"/>
        <v>#DIV/0!</v>
      </c>
      <c r="EH91" t="e">
        <f t="shared" si="230"/>
        <v>#DIV/0!</v>
      </c>
      <c r="EI91" t="e">
        <f t="shared" si="230"/>
        <v>#DIV/0!</v>
      </c>
      <c r="EJ91" t="e">
        <f t="shared" si="230"/>
        <v>#DIV/0!</v>
      </c>
      <c r="EK91" t="e">
        <f t="shared" si="230"/>
        <v>#DIV/0!</v>
      </c>
      <c r="EL91" t="e">
        <f t="shared" si="230"/>
        <v>#DIV/0!</v>
      </c>
      <c r="EM91" t="e">
        <f t="shared" si="230"/>
        <v>#DIV/0!</v>
      </c>
      <c r="EN91" t="e">
        <f t="shared" si="230"/>
        <v>#DIV/0!</v>
      </c>
      <c r="EO91" t="e">
        <f t="shared" si="230"/>
        <v>#DIV/0!</v>
      </c>
      <c r="EP91" t="e">
        <f t="shared" si="230"/>
        <v>#DIV/0!</v>
      </c>
      <c r="EQ91" t="e">
        <f t="shared" si="230"/>
        <v>#DIV/0!</v>
      </c>
      <c r="ER91" t="e">
        <f t="shared" si="230"/>
        <v>#DIV/0!</v>
      </c>
      <c r="ES91" t="e">
        <f t="shared" si="230"/>
        <v>#DIV/0!</v>
      </c>
      <c r="ET91" t="e">
        <f t="shared" si="231"/>
        <v>#DIV/0!</v>
      </c>
      <c r="EU91" t="e">
        <f t="shared" si="232"/>
        <v>#DIV/0!</v>
      </c>
      <c r="EV91" t="e">
        <f t="shared" si="233"/>
        <v>#DIV/0!</v>
      </c>
      <c r="EW91" t="e">
        <f t="shared" si="234"/>
        <v>#DIV/0!</v>
      </c>
      <c r="EZ91" t="e">
        <f t="shared" si="259"/>
        <v>#DIV/0!</v>
      </c>
      <c r="FA91" t="e">
        <f t="shared" si="235"/>
        <v>#DIV/0!</v>
      </c>
      <c r="FB91" t="e">
        <f t="shared" si="235"/>
        <v>#DIV/0!</v>
      </c>
      <c r="FC91" t="e">
        <f t="shared" si="235"/>
        <v>#DIV/0!</v>
      </c>
      <c r="FD91" t="e">
        <f t="shared" si="235"/>
        <v>#DIV/0!</v>
      </c>
      <c r="FE91" t="e">
        <f t="shared" si="235"/>
        <v>#DIV/0!</v>
      </c>
      <c r="FF91" t="e">
        <f t="shared" si="235"/>
        <v>#DIV/0!</v>
      </c>
      <c r="FG91" t="e">
        <f t="shared" si="235"/>
        <v>#DIV/0!</v>
      </c>
      <c r="FH91" t="e">
        <f t="shared" si="235"/>
        <v>#DIV/0!</v>
      </c>
      <c r="FI91" t="e">
        <f t="shared" si="235"/>
        <v>#DIV/0!</v>
      </c>
      <c r="FJ91" t="e">
        <f t="shared" si="235"/>
        <v>#DIV/0!</v>
      </c>
      <c r="FK91" t="e">
        <f t="shared" si="235"/>
        <v>#DIV/0!</v>
      </c>
      <c r="FL91" t="e">
        <f t="shared" si="235"/>
        <v>#DIV/0!</v>
      </c>
      <c r="FM91" t="e">
        <f t="shared" si="235"/>
        <v>#DIV/0!</v>
      </c>
      <c r="FN91" t="e">
        <f t="shared" si="235"/>
        <v>#DIV/0!</v>
      </c>
      <c r="FO91" t="e">
        <f t="shared" si="235"/>
        <v>#DIV/0!</v>
      </c>
      <c r="FP91" t="e">
        <f t="shared" si="235"/>
        <v>#DIV/0!</v>
      </c>
      <c r="FQ91" t="e">
        <f t="shared" si="235"/>
        <v>#DIV/0!</v>
      </c>
      <c r="FR91" t="e">
        <f t="shared" si="235"/>
        <v>#DIV/0!</v>
      </c>
      <c r="FS91" t="e">
        <f t="shared" si="235"/>
        <v>#DIV/0!</v>
      </c>
      <c r="FT91" t="e">
        <f t="shared" si="235"/>
        <v>#DIV/0!</v>
      </c>
      <c r="FV91" s="3"/>
      <c r="FW91" t="e">
        <f t="shared" si="236"/>
        <v>#DIV/0!</v>
      </c>
      <c r="FX91">
        <f t="shared" si="260"/>
        <v>1</v>
      </c>
      <c r="FY91" s="19">
        <f t="shared" si="149"/>
        <v>1.2811387656955737</v>
      </c>
      <c r="GA91" s="19" t="e">
        <f t="shared" si="237"/>
        <v>#DIV/0!</v>
      </c>
      <c r="GB91" s="19">
        <f t="shared" si="261"/>
        <v>1</v>
      </c>
      <c r="GC91" s="19">
        <f t="shared" si="150"/>
        <v>1.2088813025746374</v>
      </c>
      <c r="GE91" s="19" t="e">
        <f t="shared" si="238"/>
        <v>#DIV/0!</v>
      </c>
      <c r="GF91" s="19">
        <f t="shared" si="262"/>
        <v>1</v>
      </c>
      <c r="GG91" s="19">
        <f t="shared" si="151"/>
        <v>1.1394208444268643</v>
      </c>
      <c r="GI91" s="19" t="e">
        <f>#REF!</f>
        <v>#REF!</v>
      </c>
      <c r="GJ91" s="19" t="e">
        <f t="shared" si="239"/>
        <v>#REF!</v>
      </c>
      <c r="GK91">
        <f t="shared" si="152"/>
        <v>0</v>
      </c>
      <c r="GL91" s="3"/>
      <c r="GM91" s="3"/>
      <c r="GN91" s="8"/>
      <c r="GO91" s="5">
        <f t="shared" si="263"/>
        <v>9</v>
      </c>
      <c r="GP91" t="b">
        <f t="shared" si="240"/>
        <v>1</v>
      </c>
      <c r="GR91">
        <f t="shared" si="241"/>
        <v>324</v>
      </c>
      <c r="GS91" s="20">
        <v>0.15579629296357211</v>
      </c>
      <c r="GT91" s="20">
        <v>0</v>
      </c>
      <c r="GU91" s="27"/>
      <c r="GV91" s="31">
        <f t="shared" ca="1" si="153"/>
        <v>1994</v>
      </c>
      <c r="GW91" s="12">
        <f t="shared" ca="1" si="242"/>
        <v>1.2334941411429936</v>
      </c>
      <c r="GX91" s="19">
        <f t="shared" ca="1" si="154"/>
        <v>0.97770843402578067</v>
      </c>
      <c r="GY91" s="71">
        <f t="shared" ca="1" si="155"/>
        <v>1.2059969821807228</v>
      </c>
      <c r="GZ91" s="11">
        <f t="shared" ca="1" si="243"/>
        <v>1994</v>
      </c>
      <c r="HA91" s="12">
        <f t="shared" ca="1" si="156"/>
        <v>1.2928838365062905</v>
      </c>
      <c r="HB91" s="12">
        <f t="shared" ca="1" si="157"/>
        <v>0.95406416749413214</v>
      </c>
      <c r="HC91" s="12">
        <f t="shared" ca="1" si="158"/>
        <v>0.97770843402578067</v>
      </c>
      <c r="HD91" s="72">
        <f t="shared" ca="1" si="159"/>
        <v>1.2059969821807228</v>
      </c>
      <c r="HE91">
        <f t="shared" ca="1" si="244"/>
        <v>1994</v>
      </c>
      <c r="HF91" s="12">
        <f t="shared" ca="1" si="160"/>
        <v>0.97770843402578067</v>
      </c>
      <c r="HG91" s="12">
        <f t="shared" ca="1" si="161"/>
        <v>0.9511628234844981</v>
      </c>
      <c r="HH91" s="12">
        <f t="shared" ca="1" si="162"/>
        <v>1.0030503126678199</v>
      </c>
      <c r="HJ91" s="17"/>
      <c r="HL91" s="18">
        <f t="shared" si="245"/>
        <v>1958</v>
      </c>
      <c r="HM91" s="9">
        <f t="shared" si="163"/>
        <v>8.9752671770879497E-7</v>
      </c>
      <c r="HN91" s="9">
        <f t="shared" si="164"/>
        <v>0</v>
      </c>
      <c r="HO91" s="9">
        <f t="shared" si="165"/>
        <v>1.2205306417995934</v>
      </c>
      <c r="HP91" s="9">
        <f t="shared" si="166"/>
        <v>1.2252166306907653</v>
      </c>
      <c r="HQ91" s="9">
        <f t="shared" si="167"/>
        <v>1.3103812088223399</v>
      </c>
      <c r="HR91" s="9">
        <f t="shared" si="246"/>
        <v>1.7587601317052783E-6</v>
      </c>
      <c r="HS91" s="9">
        <f t="shared" si="168"/>
        <v>0</v>
      </c>
      <c r="HT91" s="9"/>
      <c r="HU91" s="9">
        <f t="shared" si="169"/>
        <v>1.4954144406005347</v>
      </c>
      <c r="HV91" s="23">
        <f t="shared" si="247"/>
        <v>1.959562982364512</v>
      </c>
      <c r="HX91" s="8"/>
      <c r="HY91" s="5">
        <f t="shared" si="264"/>
        <v>9</v>
      </c>
      <c r="HZ91" t="b">
        <f t="shared" si="248"/>
        <v>1</v>
      </c>
      <c r="IB91">
        <f t="shared" si="249"/>
        <v>324</v>
      </c>
      <c r="IC91" s="20">
        <v>0.16478151622469445</v>
      </c>
      <c r="ID91" s="20">
        <v>0</v>
      </c>
      <c r="IE91" s="11"/>
      <c r="IF91">
        <f t="shared" ca="1" si="250"/>
        <v>1994</v>
      </c>
      <c r="IG91" s="12">
        <f t="shared" ca="1" si="251"/>
        <v>0.96402484391393972</v>
      </c>
      <c r="IH91" s="19">
        <f t="shared" ca="1" si="252"/>
        <v>1.0000249730628581</v>
      </c>
      <c r="II91" s="19">
        <f t="shared" ca="1" si="253"/>
        <v>0.9640494504751651</v>
      </c>
      <c r="IJ91" s="11">
        <f t="shared" ca="1" si="170"/>
        <v>1994</v>
      </c>
      <c r="IK91" s="12">
        <f t="shared" ca="1" si="171"/>
        <v>0.93071538234009887</v>
      </c>
      <c r="IL91" s="12">
        <f t="shared" ca="1" si="172"/>
        <v>1.0357890953624198</v>
      </c>
      <c r="IM91" s="12">
        <f t="shared" ca="1" si="173"/>
        <v>1.0000249730628581</v>
      </c>
      <c r="IN91" s="12">
        <f t="shared" ca="1" si="174"/>
        <v>0.9640494504751651</v>
      </c>
      <c r="IO91">
        <f t="shared" ca="1" si="254"/>
        <v>1994</v>
      </c>
      <c r="IP91" s="12">
        <f t="shared" ca="1" si="255"/>
        <v>1.0000249730628581</v>
      </c>
      <c r="IQ91" s="12">
        <f t="shared" ca="1" si="175"/>
        <v>0.96032866827450269</v>
      </c>
      <c r="IR91" s="12">
        <f t="shared" ca="1" si="176"/>
        <v>1.078577709466388</v>
      </c>
    </row>
    <row r="92" spans="1:252" hidden="1" x14ac:dyDescent="0.2">
      <c r="A92" t="s">
        <v>105</v>
      </c>
      <c r="B92" s="1">
        <f t="shared" si="256"/>
        <v>1959</v>
      </c>
      <c r="C92" s="60">
        <f>Conversion_factors!$A21*C240+C315</f>
        <v>0</v>
      </c>
      <c r="D92" s="60">
        <f>Conversion_factors!$A21*D240+D315</f>
        <v>0</v>
      </c>
      <c r="E92" s="60">
        <f>Conversion_factors!$A21*E240+E315</f>
        <v>0</v>
      </c>
      <c r="F92" s="60">
        <f>Conversion_factors!$A21*F240+F315</f>
        <v>0</v>
      </c>
      <c r="G92" s="60">
        <f>Conversion_factors!$A21*G240+G315</f>
        <v>0</v>
      </c>
      <c r="H92" s="60">
        <f>Conversion_factors!$A21*H240+H315</f>
        <v>0</v>
      </c>
      <c r="I92" s="60">
        <f>Conversion_factors!$A21*I240+I315</f>
        <v>0</v>
      </c>
      <c r="J92" s="60">
        <f>Conversion_factors!$A21*J240+J315</f>
        <v>0</v>
      </c>
      <c r="K92" s="60">
        <f>Conversion_factors!$A21*K240+K315</f>
        <v>0</v>
      </c>
      <c r="L92" s="60">
        <f>Conversion_factors!$A21*L240+L315</f>
        <v>0</v>
      </c>
      <c r="M92" s="60">
        <f>Conversion_factors!$A21*M240+M315</f>
        <v>0</v>
      </c>
      <c r="N92" s="60">
        <f>Conversion_factors!$A21*N240+N315</f>
        <v>0</v>
      </c>
      <c r="O92" s="60">
        <f>Conversion_factors!$A21*O240+O315</f>
        <v>0</v>
      </c>
      <c r="P92" s="60">
        <f>Conversion_factors!$A21*P240+P315</f>
        <v>0</v>
      </c>
      <c r="Q92" s="60">
        <f>Conversion_factors!$A21*Q240+Q315</f>
        <v>0</v>
      </c>
      <c r="R92" s="60">
        <f>Conversion_factors!$A21*R240+R315</f>
        <v>0</v>
      </c>
      <c r="S92" s="60">
        <f>Conversion_factors!$A21*S240+S315</f>
        <v>0</v>
      </c>
      <c r="T92" s="60">
        <f>Conversion_factors!$A21*T240+T315</f>
        <v>0</v>
      </c>
      <c r="U92" s="60">
        <f>Conversion_factors!$A21*U240+U315</f>
        <v>0</v>
      </c>
      <c r="V92" s="60">
        <f>Conversion_factors!$A21*V240+V315</f>
        <v>0</v>
      </c>
      <c r="W92" s="60">
        <f>Conversion_factors!$A21*W240+W315</f>
        <v>0</v>
      </c>
      <c r="X92" s="60">
        <f>Conversion_factors!$A21*X240+X315</f>
        <v>0</v>
      </c>
      <c r="AX92">
        <f t="shared" si="177"/>
        <v>0</v>
      </c>
      <c r="AY92">
        <f t="shared" si="178"/>
        <v>0</v>
      </c>
      <c r="AZ92">
        <f t="shared" si="179"/>
        <v>0</v>
      </c>
      <c r="BA92">
        <f t="shared" si="180"/>
        <v>0</v>
      </c>
      <c r="BB92">
        <f t="shared" si="181"/>
        <v>0</v>
      </c>
      <c r="BC92">
        <f t="shared" si="182"/>
        <v>0</v>
      </c>
      <c r="BD92">
        <f t="shared" si="183"/>
        <v>0</v>
      </c>
      <c r="BE92">
        <f t="shared" si="184"/>
        <v>0</v>
      </c>
      <c r="BF92">
        <f t="shared" si="185"/>
        <v>0</v>
      </c>
      <c r="BG92">
        <f t="shared" si="186"/>
        <v>0</v>
      </c>
      <c r="BH92">
        <f t="shared" si="187"/>
        <v>0</v>
      </c>
      <c r="BI92">
        <f t="shared" si="188"/>
        <v>0</v>
      </c>
      <c r="BJ92">
        <f t="shared" si="189"/>
        <v>0</v>
      </c>
      <c r="BK92">
        <f t="shared" si="190"/>
        <v>0</v>
      </c>
      <c r="BL92">
        <f t="shared" si="191"/>
        <v>0</v>
      </c>
      <c r="BM92">
        <f t="shared" si="192"/>
        <v>0</v>
      </c>
      <c r="BN92">
        <f t="shared" si="193"/>
        <v>0</v>
      </c>
      <c r="BO92">
        <f t="shared" si="194"/>
        <v>0</v>
      </c>
      <c r="BP92">
        <f t="shared" si="195"/>
        <v>0</v>
      </c>
      <c r="BQ92">
        <f t="shared" si="196"/>
        <v>0</v>
      </c>
      <c r="BR92">
        <f t="shared" si="197"/>
        <v>0</v>
      </c>
      <c r="BS92">
        <f t="shared" si="198"/>
        <v>0</v>
      </c>
      <c r="BT92" s="16"/>
      <c r="BU92" s="16"/>
      <c r="BV92" s="9">
        <f t="shared" si="142"/>
        <v>1.2467804961390619E-6</v>
      </c>
      <c r="BW92" s="9">
        <f t="shared" si="199"/>
        <v>0</v>
      </c>
      <c r="BX92" s="9">
        <f t="shared" si="200"/>
        <v>1.2088813025746374</v>
      </c>
      <c r="BY92" s="9">
        <f t="shared" si="201"/>
        <v>1.1394208444268643</v>
      </c>
      <c r="BZ92" s="9">
        <f t="shared" si="202"/>
        <v>1.2811387656955737</v>
      </c>
      <c r="CA92" s="9">
        <f t="shared" si="143"/>
        <v>2.2001586238380354E-6</v>
      </c>
      <c r="CB92" s="9">
        <f t="shared" si="203"/>
        <v>0</v>
      </c>
      <c r="CC92" s="9"/>
      <c r="CD92" s="9">
        <f t="shared" si="204"/>
        <v>1.377424554591441</v>
      </c>
      <c r="CE92" s="9">
        <f t="shared" si="205"/>
        <v>1.7646719937080542</v>
      </c>
      <c r="CG92" s="35"/>
      <c r="CH92">
        <f t="shared" si="206"/>
        <v>1959</v>
      </c>
      <c r="CI92" t="e">
        <f t="shared" si="207"/>
        <v>#DIV/0!</v>
      </c>
      <c r="CJ92" t="e">
        <f t="shared" si="208"/>
        <v>#DIV/0!</v>
      </c>
      <c r="CK92" t="e">
        <f t="shared" si="209"/>
        <v>#DIV/0!</v>
      </c>
      <c r="CL92" t="e">
        <f t="shared" si="210"/>
        <v>#DIV/0!</v>
      </c>
      <c r="CM92" t="e">
        <f t="shared" si="211"/>
        <v>#DIV/0!</v>
      </c>
      <c r="CN92" t="e">
        <f t="shared" si="212"/>
        <v>#DIV/0!</v>
      </c>
      <c r="CO92" t="e">
        <f t="shared" si="213"/>
        <v>#DIV/0!</v>
      </c>
      <c r="CP92" t="e">
        <f t="shared" si="214"/>
        <v>#DIV/0!</v>
      </c>
      <c r="CQ92" t="e">
        <f t="shared" si="215"/>
        <v>#DIV/0!</v>
      </c>
      <c r="CR92" t="e">
        <f t="shared" si="216"/>
        <v>#DIV/0!</v>
      </c>
      <c r="CS92" t="e">
        <f t="shared" si="217"/>
        <v>#DIV/0!</v>
      </c>
      <c r="CT92" t="e">
        <f t="shared" si="218"/>
        <v>#DIV/0!</v>
      </c>
      <c r="CU92" t="e">
        <f t="shared" si="219"/>
        <v>#DIV/0!</v>
      </c>
      <c r="CV92" t="e">
        <f t="shared" si="220"/>
        <v>#DIV/0!</v>
      </c>
      <c r="CW92" t="e">
        <f t="shared" si="221"/>
        <v>#DIV/0!</v>
      </c>
      <c r="CX92" t="e">
        <f t="shared" si="222"/>
        <v>#DIV/0!</v>
      </c>
      <c r="CY92" t="e">
        <f t="shared" si="223"/>
        <v>#DIV/0!</v>
      </c>
      <c r="CZ92" t="e">
        <f t="shared" si="145"/>
        <v>#DIV/0!</v>
      </c>
      <c r="DA92" t="e">
        <f t="shared" si="146"/>
        <v>#DIV/0!</v>
      </c>
      <c r="DB92" t="e">
        <f t="shared" si="147"/>
        <v>#DIV/0!</v>
      </c>
      <c r="DC92" t="e">
        <f t="shared" si="148"/>
        <v>#DIV/0!</v>
      </c>
      <c r="DF92" t="e">
        <f t="shared" si="257"/>
        <v>#DIV/0!</v>
      </c>
      <c r="DG92" t="e">
        <f t="shared" si="224"/>
        <v>#DIV/0!</v>
      </c>
      <c r="DH92" t="e">
        <f t="shared" si="224"/>
        <v>#DIV/0!</v>
      </c>
      <c r="DI92" t="e">
        <f t="shared" si="224"/>
        <v>#DIV/0!</v>
      </c>
      <c r="DJ92" t="e">
        <f t="shared" si="224"/>
        <v>#DIV/0!</v>
      </c>
      <c r="DK92" t="e">
        <f t="shared" si="224"/>
        <v>#DIV/0!</v>
      </c>
      <c r="DL92" t="e">
        <f t="shared" si="224"/>
        <v>#DIV/0!</v>
      </c>
      <c r="DM92" t="e">
        <f t="shared" si="224"/>
        <v>#DIV/0!</v>
      </c>
      <c r="DN92" t="e">
        <f t="shared" si="224"/>
        <v>#DIV/0!</v>
      </c>
      <c r="DO92" t="e">
        <f t="shared" si="224"/>
        <v>#DIV/0!</v>
      </c>
      <c r="DP92" t="e">
        <f t="shared" si="224"/>
        <v>#DIV/0!</v>
      </c>
      <c r="DQ92" t="e">
        <f t="shared" si="224"/>
        <v>#DIV/0!</v>
      </c>
      <c r="DR92" t="e">
        <f t="shared" si="224"/>
        <v>#DIV/0!</v>
      </c>
      <c r="DS92" t="e">
        <f t="shared" si="224"/>
        <v>#DIV/0!</v>
      </c>
      <c r="DT92" t="e">
        <f t="shared" si="224"/>
        <v>#DIV/0!</v>
      </c>
      <c r="DU92" t="e">
        <f t="shared" si="224"/>
        <v>#DIV/0!</v>
      </c>
      <c r="DV92" t="e">
        <f t="shared" si="224"/>
        <v>#DIV/0!</v>
      </c>
      <c r="DW92" t="e">
        <f t="shared" si="225"/>
        <v>#DIV/0!</v>
      </c>
      <c r="DX92" t="e">
        <f t="shared" si="226"/>
        <v>#DIV/0!</v>
      </c>
      <c r="DY92" t="e">
        <f t="shared" si="227"/>
        <v>#DIV/0!</v>
      </c>
      <c r="DZ92" t="e">
        <f t="shared" si="228"/>
        <v>#DIV/0!</v>
      </c>
      <c r="EA92" t="e">
        <f t="shared" si="229"/>
        <v>#DIV/0!</v>
      </c>
      <c r="EC92" t="e">
        <f t="shared" si="258"/>
        <v>#DIV/0!</v>
      </c>
      <c r="ED92" t="e">
        <f t="shared" si="230"/>
        <v>#DIV/0!</v>
      </c>
      <c r="EE92" t="e">
        <f t="shared" si="230"/>
        <v>#DIV/0!</v>
      </c>
      <c r="EF92" t="e">
        <f t="shared" si="230"/>
        <v>#DIV/0!</v>
      </c>
      <c r="EG92" t="e">
        <f t="shared" si="230"/>
        <v>#DIV/0!</v>
      </c>
      <c r="EH92" t="e">
        <f t="shared" si="230"/>
        <v>#DIV/0!</v>
      </c>
      <c r="EI92" t="e">
        <f t="shared" si="230"/>
        <v>#DIV/0!</v>
      </c>
      <c r="EJ92" t="e">
        <f t="shared" si="230"/>
        <v>#DIV/0!</v>
      </c>
      <c r="EK92" t="e">
        <f t="shared" si="230"/>
        <v>#DIV/0!</v>
      </c>
      <c r="EL92" t="e">
        <f t="shared" si="230"/>
        <v>#DIV/0!</v>
      </c>
      <c r="EM92" t="e">
        <f t="shared" si="230"/>
        <v>#DIV/0!</v>
      </c>
      <c r="EN92" t="e">
        <f t="shared" si="230"/>
        <v>#DIV/0!</v>
      </c>
      <c r="EO92" t="e">
        <f t="shared" si="230"/>
        <v>#DIV/0!</v>
      </c>
      <c r="EP92" t="e">
        <f t="shared" si="230"/>
        <v>#DIV/0!</v>
      </c>
      <c r="EQ92" t="e">
        <f t="shared" si="230"/>
        <v>#DIV/0!</v>
      </c>
      <c r="ER92" t="e">
        <f t="shared" si="230"/>
        <v>#DIV/0!</v>
      </c>
      <c r="ES92" t="e">
        <f t="shared" si="230"/>
        <v>#DIV/0!</v>
      </c>
      <c r="ET92" t="e">
        <f t="shared" si="231"/>
        <v>#DIV/0!</v>
      </c>
      <c r="EU92" t="e">
        <f t="shared" si="232"/>
        <v>#DIV/0!</v>
      </c>
      <c r="EV92" t="e">
        <f t="shared" si="233"/>
        <v>#DIV/0!</v>
      </c>
      <c r="EW92" t="e">
        <f t="shared" si="234"/>
        <v>#DIV/0!</v>
      </c>
      <c r="EZ92" t="e">
        <f t="shared" si="259"/>
        <v>#DIV/0!</v>
      </c>
      <c r="FA92" t="e">
        <f t="shared" si="235"/>
        <v>#DIV/0!</v>
      </c>
      <c r="FB92" t="e">
        <f t="shared" si="235"/>
        <v>#DIV/0!</v>
      </c>
      <c r="FC92" t="e">
        <f t="shared" si="235"/>
        <v>#DIV/0!</v>
      </c>
      <c r="FD92" t="e">
        <f t="shared" si="235"/>
        <v>#DIV/0!</v>
      </c>
      <c r="FE92" t="e">
        <f t="shared" si="235"/>
        <v>#DIV/0!</v>
      </c>
      <c r="FF92" t="e">
        <f t="shared" si="235"/>
        <v>#DIV/0!</v>
      </c>
      <c r="FG92" t="e">
        <f t="shared" si="235"/>
        <v>#DIV/0!</v>
      </c>
      <c r="FH92" t="e">
        <f t="shared" si="235"/>
        <v>#DIV/0!</v>
      </c>
      <c r="FI92" t="e">
        <f t="shared" si="235"/>
        <v>#DIV/0!</v>
      </c>
      <c r="FJ92" t="e">
        <f t="shared" si="235"/>
        <v>#DIV/0!</v>
      </c>
      <c r="FK92" t="e">
        <f t="shared" si="235"/>
        <v>#DIV/0!</v>
      </c>
      <c r="FL92" t="e">
        <f t="shared" si="235"/>
        <v>#DIV/0!</v>
      </c>
      <c r="FM92" t="e">
        <f t="shared" si="235"/>
        <v>#DIV/0!</v>
      </c>
      <c r="FN92" t="e">
        <f t="shared" si="235"/>
        <v>#DIV/0!</v>
      </c>
      <c r="FO92" t="e">
        <f t="shared" si="235"/>
        <v>#DIV/0!</v>
      </c>
      <c r="FP92" t="e">
        <f t="shared" si="235"/>
        <v>#DIV/0!</v>
      </c>
      <c r="FQ92" t="e">
        <f t="shared" si="235"/>
        <v>#DIV/0!</v>
      </c>
      <c r="FR92" t="e">
        <f t="shared" si="235"/>
        <v>#DIV/0!</v>
      </c>
      <c r="FS92" t="e">
        <f t="shared" si="235"/>
        <v>#DIV/0!</v>
      </c>
      <c r="FT92" t="e">
        <f t="shared" si="235"/>
        <v>#DIV/0!</v>
      </c>
      <c r="FV92" s="3"/>
      <c r="FW92" t="e">
        <f t="shared" si="236"/>
        <v>#DIV/0!</v>
      </c>
      <c r="FX92">
        <f t="shared" si="260"/>
        <v>1</v>
      </c>
      <c r="FY92" s="19">
        <f t="shared" si="149"/>
        <v>1.2811387656955737</v>
      </c>
      <c r="GA92" s="19" t="e">
        <f t="shared" si="237"/>
        <v>#DIV/0!</v>
      </c>
      <c r="GB92" s="19">
        <f t="shared" si="261"/>
        <v>1</v>
      </c>
      <c r="GC92" s="19">
        <f t="shared" si="150"/>
        <v>1.2088813025746374</v>
      </c>
      <c r="GE92" s="19" t="e">
        <f t="shared" si="238"/>
        <v>#DIV/0!</v>
      </c>
      <c r="GF92" s="19">
        <f t="shared" si="262"/>
        <v>1</v>
      </c>
      <c r="GG92" s="19">
        <f t="shared" si="151"/>
        <v>1.1394208444268643</v>
      </c>
      <c r="GI92" s="19" t="e">
        <f>#REF!</f>
        <v>#REF!</v>
      </c>
      <c r="GJ92" s="19" t="e">
        <f t="shared" si="239"/>
        <v>#REF!</v>
      </c>
      <c r="GK92">
        <f t="shared" si="152"/>
        <v>0</v>
      </c>
      <c r="GL92" s="3"/>
      <c r="GM92" s="3"/>
      <c r="GN92" s="8"/>
      <c r="GO92" s="5">
        <f t="shared" si="263"/>
        <v>10</v>
      </c>
      <c r="GP92" t="b">
        <f t="shared" si="240"/>
        <v>1</v>
      </c>
      <c r="GR92">
        <f t="shared" si="241"/>
        <v>325</v>
      </c>
      <c r="GS92" s="20">
        <v>0.18258982500951373</v>
      </c>
      <c r="GT92" s="20">
        <v>0</v>
      </c>
      <c r="GU92" s="27"/>
      <c r="GV92" s="31">
        <f t="shared" ca="1" si="153"/>
        <v>1995</v>
      </c>
      <c r="GW92" s="12">
        <f t="shared" ca="1" si="242"/>
        <v>1.258756729190285</v>
      </c>
      <c r="GX92" s="19">
        <f t="shared" ca="1" si="154"/>
        <v>0.98311980317105518</v>
      </c>
      <c r="GY92" s="71">
        <f t="shared" ca="1" si="155"/>
        <v>1.2375079692650368</v>
      </c>
      <c r="GZ92" s="11">
        <f t="shared" ca="1" si="243"/>
        <v>1995</v>
      </c>
      <c r="HA92" s="12">
        <f t="shared" ca="1" si="156"/>
        <v>1.3461034260110745</v>
      </c>
      <c r="HB92" s="12">
        <f t="shared" ca="1" si="157"/>
        <v>0.9351114519635203</v>
      </c>
      <c r="HC92" s="12">
        <f t="shared" ca="1" si="158"/>
        <v>0.98311980317105518</v>
      </c>
      <c r="HD92" s="72">
        <f t="shared" ca="1" si="159"/>
        <v>1.2375079692650368</v>
      </c>
      <c r="HE92">
        <f t="shared" ca="1" si="244"/>
        <v>1995</v>
      </c>
      <c r="HF92" s="12">
        <f t="shared" ca="1" si="160"/>
        <v>0.98311980317105518</v>
      </c>
      <c r="HG92" s="12">
        <f t="shared" ca="1" si="161"/>
        <v>1.0135159783718051</v>
      </c>
      <c r="HH92" s="12">
        <f t="shared" ca="1" si="162"/>
        <v>0.92264105541361052</v>
      </c>
      <c r="HJ92" s="17"/>
      <c r="HL92" s="18">
        <f t="shared" si="245"/>
        <v>1959</v>
      </c>
      <c r="HM92" s="9">
        <f t="shared" si="163"/>
        <v>8.9752671770879497E-7</v>
      </c>
      <c r="HN92" s="9">
        <f t="shared" si="164"/>
        <v>0</v>
      </c>
      <c r="HO92" s="9">
        <f t="shared" si="165"/>
        <v>1.2205306417995934</v>
      </c>
      <c r="HP92" s="9">
        <f t="shared" si="166"/>
        <v>1.2252166306907653</v>
      </c>
      <c r="HQ92" s="9">
        <f t="shared" si="167"/>
        <v>1.3103812088223399</v>
      </c>
      <c r="HR92" s="9">
        <f t="shared" si="246"/>
        <v>1.7587601317052783E-6</v>
      </c>
      <c r="HS92" s="9">
        <f t="shared" si="168"/>
        <v>0</v>
      </c>
      <c r="HT92" s="9"/>
      <c r="HU92" s="9">
        <f t="shared" si="169"/>
        <v>1.4954144406005347</v>
      </c>
      <c r="HV92" s="23">
        <f t="shared" si="247"/>
        <v>1.959562982364512</v>
      </c>
      <c r="HX92" s="8"/>
      <c r="HY92" s="5">
        <f t="shared" si="264"/>
        <v>10</v>
      </c>
      <c r="HZ92" t="b">
        <f t="shared" si="248"/>
        <v>1</v>
      </c>
      <c r="IB92">
        <f t="shared" si="249"/>
        <v>325</v>
      </c>
      <c r="IC92" s="20">
        <v>0.20743553192013989</v>
      </c>
      <c r="ID92" s="20">
        <v>0</v>
      </c>
      <c r="IE92" s="11"/>
      <c r="IF92">
        <f t="shared" ca="1" si="250"/>
        <v>1995</v>
      </c>
      <c r="IG92" s="12">
        <f t="shared" ca="1" si="251"/>
        <v>0.98376856355300113</v>
      </c>
      <c r="IH92" s="19">
        <f t="shared" ca="1" si="252"/>
        <v>1.005559858612995</v>
      </c>
      <c r="II92" s="19">
        <f t="shared" ca="1" si="253"/>
        <v>0.98923869243133655</v>
      </c>
      <c r="IJ92" s="11">
        <f t="shared" ca="1" si="170"/>
        <v>1995</v>
      </c>
      <c r="IK92" s="12">
        <f t="shared" ca="1" si="171"/>
        <v>0.96902686028987139</v>
      </c>
      <c r="IL92" s="12">
        <f t="shared" ca="1" si="172"/>
        <v>1.0152128943657144</v>
      </c>
      <c r="IM92" s="12">
        <f t="shared" ca="1" si="173"/>
        <v>1.005559858612995</v>
      </c>
      <c r="IN92" s="12">
        <f t="shared" ca="1" si="174"/>
        <v>0.98923869243133655</v>
      </c>
      <c r="IO92">
        <f t="shared" ca="1" si="254"/>
        <v>1995</v>
      </c>
      <c r="IP92" s="12">
        <f t="shared" ca="1" si="255"/>
        <v>1.005559858612995</v>
      </c>
      <c r="IQ92" s="12">
        <f t="shared" ca="1" si="175"/>
        <v>1.0232826869947447</v>
      </c>
      <c r="IR92" s="12">
        <f t="shared" ca="1" si="176"/>
        <v>0.99211381885808081</v>
      </c>
    </row>
    <row r="93" spans="1:252" hidden="1" x14ac:dyDescent="0.2">
      <c r="A93" t="s">
        <v>105</v>
      </c>
      <c r="B93" s="1">
        <f t="shared" si="256"/>
        <v>1960</v>
      </c>
      <c r="C93" s="60">
        <f>Conversion_factors!$A22*C241+C316</f>
        <v>0</v>
      </c>
      <c r="D93" s="60">
        <f>Conversion_factors!$A22*D241+D316</f>
        <v>0</v>
      </c>
      <c r="E93" s="60">
        <f>Conversion_factors!$A22*E241+E316</f>
        <v>0</v>
      </c>
      <c r="F93" s="60">
        <f>Conversion_factors!$A22*F241+F316</f>
        <v>0</v>
      </c>
      <c r="G93" s="60">
        <f>Conversion_factors!$A22*G241+G316</f>
        <v>0</v>
      </c>
      <c r="H93" s="60">
        <f>Conversion_factors!$A22*H241+H316</f>
        <v>0</v>
      </c>
      <c r="I93" s="60">
        <f>Conversion_factors!$A22*I241+I316</f>
        <v>0</v>
      </c>
      <c r="J93" s="60">
        <f>Conversion_factors!$A22*J241+J316</f>
        <v>0</v>
      </c>
      <c r="K93" s="60">
        <f>Conversion_factors!$A22*K241+K316</f>
        <v>0</v>
      </c>
      <c r="L93" s="60">
        <f>Conversion_factors!$A22*L241+L316</f>
        <v>0</v>
      </c>
      <c r="M93" s="60">
        <f>Conversion_factors!$A22*M241+M316</f>
        <v>0</v>
      </c>
      <c r="N93" s="60">
        <f>Conversion_factors!$A22*N241+N316</f>
        <v>0</v>
      </c>
      <c r="O93" s="60">
        <f>Conversion_factors!$A22*O241+O316</f>
        <v>0</v>
      </c>
      <c r="P93" s="60">
        <f>Conversion_factors!$A22*P241+P316</f>
        <v>0</v>
      </c>
      <c r="Q93" s="60">
        <f>Conversion_factors!$A22*Q241+Q316</f>
        <v>0</v>
      </c>
      <c r="R93" s="60">
        <f>Conversion_factors!$A22*R241+R316</f>
        <v>0</v>
      </c>
      <c r="S93" s="60">
        <f>Conversion_factors!$A22*S241+S316</f>
        <v>0</v>
      </c>
      <c r="T93" s="60">
        <f>Conversion_factors!$A22*T241+T316</f>
        <v>0</v>
      </c>
      <c r="U93" s="60">
        <f>Conversion_factors!$A22*U241+U316</f>
        <v>0</v>
      </c>
      <c r="V93" s="60">
        <f>Conversion_factors!$A22*V241+V316</f>
        <v>0</v>
      </c>
      <c r="W93" s="60">
        <f>Conversion_factors!$A22*W241+W316</f>
        <v>0</v>
      </c>
      <c r="X93" s="60">
        <f>Conversion_factors!$A22*X241+X316</f>
        <v>0</v>
      </c>
      <c r="AX93">
        <f t="shared" si="177"/>
        <v>0</v>
      </c>
      <c r="AY93">
        <f t="shared" si="178"/>
        <v>0</v>
      </c>
      <c r="AZ93">
        <f t="shared" si="179"/>
        <v>0</v>
      </c>
      <c r="BA93">
        <f t="shared" si="180"/>
        <v>0</v>
      </c>
      <c r="BB93">
        <f t="shared" si="181"/>
        <v>0</v>
      </c>
      <c r="BC93">
        <f t="shared" si="182"/>
        <v>0</v>
      </c>
      <c r="BD93">
        <f t="shared" si="183"/>
        <v>0</v>
      </c>
      <c r="BE93">
        <f t="shared" si="184"/>
        <v>0</v>
      </c>
      <c r="BF93">
        <f t="shared" si="185"/>
        <v>0</v>
      </c>
      <c r="BG93">
        <f t="shared" si="186"/>
        <v>0</v>
      </c>
      <c r="BH93">
        <f t="shared" si="187"/>
        <v>0</v>
      </c>
      <c r="BI93">
        <f t="shared" si="188"/>
        <v>0</v>
      </c>
      <c r="BJ93">
        <f t="shared" si="189"/>
        <v>0</v>
      </c>
      <c r="BK93">
        <f t="shared" si="190"/>
        <v>0</v>
      </c>
      <c r="BL93">
        <f t="shared" si="191"/>
        <v>0</v>
      </c>
      <c r="BM93">
        <f t="shared" si="192"/>
        <v>0</v>
      </c>
      <c r="BN93">
        <f t="shared" si="193"/>
        <v>0</v>
      </c>
      <c r="BO93">
        <f t="shared" si="194"/>
        <v>0</v>
      </c>
      <c r="BP93">
        <f t="shared" si="195"/>
        <v>0</v>
      </c>
      <c r="BQ93">
        <f t="shared" si="196"/>
        <v>0</v>
      </c>
      <c r="BR93">
        <f t="shared" si="197"/>
        <v>0</v>
      </c>
      <c r="BS93">
        <f t="shared" si="198"/>
        <v>0</v>
      </c>
      <c r="BT93" s="16"/>
      <c r="BU93" s="16"/>
      <c r="BV93" s="9">
        <f t="shared" si="142"/>
        <v>1.2467804961390619E-6</v>
      </c>
      <c r="BW93" s="9">
        <f t="shared" si="199"/>
        <v>0</v>
      </c>
      <c r="BX93" s="9">
        <f t="shared" si="200"/>
        <v>1.2088813025746374</v>
      </c>
      <c r="BY93" s="9">
        <f t="shared" si="201"/>
        <v>1.1394208444268643</v>
      </c>
      <c r="BZ93" s="9">
        <f t="shared" si="202"/>
        <v>1.2811387656955737</v>
      </c>
      <c r="CA93" s="9">
        <f t="shared" si="143"/>
        <v>2.2001586238380354E-6</v>
      </c>
      <c r="CB93" s="9">
        <f t="shared" si="203"/>
        <v>0</v>
      </c>
      <c r="CC93" s="9"/>
      <c r="CD93" s="9">
        <f t="shared" si="204"/>
        <v>1.377424554591441</v>
      </c>
      <c r="CE93" s="9">
        <f t="shared" si="205"/>
        <v>1.7646719937080542</v>
      </c>
      <c r="CG93" s="35"/>
      <c r="CH93">
        <f t="shared" si="206"/>
        <v>1960</v>
      </c>
      <c r="CI93" t="e">
        <f t="shared" si="207"/>
        <v>#DIV/0!</v>
      </c>
      <c r="CJ93" t="e">
        <f t="shared" si="208"/>
        <v>#DIV/0!</v>
      </c>
      <c r="CK93" t="e">
        <f t="shared" si="209"/>
        <v>#DIV/0!</v>
      </c>
      <c r="CL93" t="e">
        <f t="shared" si="210"/>
        <v>#DIV/0!</v>
      </c>
      <c r="CM93" t="e">
        <f t="shared" si="211"/>
        <v>#DIV/0!</v>
      </c>
      <c r="CN93" t="e">
        <f t="shared" si="212"/>
        <v>#DIV/0!</v>
      </c>
      <c r="CO93" t="e">
        <f t="shared" si="213"/>
        <v>#DIV/0!</v>
      </c>
      <c r="CP93" t="e">
        <f t="shared" si="214"/>
        <v>#DIV/0!</v>
      </c>
      <c r="CQ93" t="e">
        <f t="shared" si="215"/>
        <v>#DIV/0!</v>
      </c>
      <c r="CR93" t="e">
        <f t="shared" si="216"/>
        <v>#DIV/0!</v>
      </c>
      <c r="CS93" t="e">
        <f t="shared" si="217"/>
        <v>#DIV/0!</v>
      </c>
      <c r="CT93" t="e">
        <f t="shared" si="218"/>
        <v>#DIV/0!</v>
      </c>
      <c r="CU93" t="e">
        <f t="shared" si="219"/>
        <v>#DIV/0!</v>
      </c>
      <c r="CV93" t="e">
        <f t="shared" si="220"/>
        <v>#DIV/0!</v>
      </c>
      <c r="CW93" t="e">
        <f t="shared" si="221"/>
        <v>#DIV/0!</v>
      </c>
      <c r="CX93" t="e">
        <f t="shared" si="222"/>
        <v>#DIV/0!</v>
      </c>
      <c r="CY93" t="e">
        <f t="shared" si="223"/>
        <v>#DIV/0!</v>
      </c>
      <c r="CZ93" t="e">
        <f t="shared" si="145"/>
        <v>#DIV/0!</v>
      </c>
      <c r="DA93" t="e">
        <f t="shared" si="146"/>
        <v>#DIV/0!</v>
      </c>
      <c r="DB93" t="e">
        <f t="shared" si="147"/>
        <v>#DIV/0!</v>
      </c>
      <c r="DC93" t="e">
        <f t="shared" si="148"/>
        <v>#DIV/0!</v>
      </c>
      <c r="DF93" t="e">
        <f t="shared" si="257"/>
        <v>#DIV/0!</v>
      </c>
      <c r="DG93" t="e">
        <f t="shared" si="224"/>
        <v>#DIV/0!</v>
      </c>
      <c r="DH93" t="e">
        <f t="shared" si="224"/>
        <v>#DIV/0!</v>
      </c>
      <c r="DI93" t="e">
        <f t="shared" si="224"/>
        <v>#DIV/0!</v>
      </c>
      <c r="DJ93" t="e">
        <f t="shared" si="224"/>
        <v>#DIV/0!</v>
      </c>
      <c r="DK93" t="e">
        <f t="shared" si="224"/>
        <v>#DIV/0!</v>
      </c>
      <c r="DL93" t="e">
        <f t="shared" si="224"/>
        <v>#DIV/0!</v>
      </c>
      <c r="DM93" t="e">
        <f t="shared" si="224"/>
        <v>#DIV/0!</v>
      </c>
      <c r="DN93" t="e">
        <f t="shared" si="224"/>
        <v>#DIV/0!</v>
      </c>
      <c r="DO93" t="e">
        <f t="shared" si="224"/>
        <v>#DIV/0!</v>
      </c>
      <c r="DP93" t="e">
        <f t="shared" si="224"/>
        <v>#DIV/0!</v>
      </c>
      <c r="DQ93" t="e">
        <f t="shared" si="224"/>
        <v>#DIV/0!</v>
      </c>
      <c r="DR93" t="e">
        <f t="shared" si="224"/>
        <v>#DIV/0!</v>
      </c>
      <c r="DS93" t="e">
        <f t="shared" si="224"/>
        <v>#DIV/0!</v>
      </c>
      <c r="DT93" t="e">
        <f t="shared" si="224"/>
        <v>#DIV/0!</v>
      </c>
      <c r="DU93" t="e">
        <f t="shared" si="224"/>
        <v>#DIV/0!</v>
      </c>
      <c r="DV93" t="e">
        <f t="shared" si="224"/>
        <v>#DIV/0!</v>
      </c>
      <c r="DW93" t="e">
        <f t="shared" si="225"/>
        <v>#DIV/0!</v>
      </c>
      <c r="DX93" t="e">
        <f t="shared" si="226"/>
        <v>#DIV/0!</v>
      </c>
      <c r="DY93" t="e">
        <f t="shared" si="227"/>
        <v>#DIV/0!</v>
      </c>
      <c r="DZ93" t="e">
        <f t="shared" si="228"/>
        <v>#DIV/0!</v>
      </c>
      <c r="EA93" t="e">
        <f t="shared" si="229"/>
        <v>#DIV/0!</v>
      </c>
      <c r="EC93" t="e">
        <f t="shared" si="258"/>
        <v>#DIV/0!</v>
      </c>
      <c r="ED93" t="e">
        <f t="shared" si="230"/>
        <v>#DIV/0!</v>
      </c>
      <c r="EE93" t="e">
        <f t="shared" si="230"/>
        <v>#DIV/0!</v>
      </c>
      <c r="EF93" t="e">
        <f t="shared" si="230"/>
        <v>#DIV/0!</v>
      </c>
      <c r="EG93" t="e">
        <f t="shared" si="230"/>
        <v>#DIV/0!</v>
      </c>
      <c r="EH93" t="e">
        <f t="shared" si="230"/>
        <v>#DIV/0!</v>
      </c>
      <c r="EI93" t="e">
        <f t="shared" si="230"/>
        <v>#DIV/0!</v>
      </c>
      <c r="EJ93" t="e">
        <f t="shared" si="230"/>
        <v>#DIV/0!</v>
      </c>
      <c r="EK93" t="e">
        <f t="shared" si="230"/>
        <v>#DIV/0!</v>
      </c>
      <c r="EL93" t="e">
        <f t="shared" si="230"/>
        <v>#DIV/0!</v>
      </c>
      <c r="EM93" t="e">
        <f t="shared" si="230"/>
        <v>#DIV/0!</v>
      </c>
      <c r="EN93" t="e">
        <f t="shared" si="230"/>
        <v>#DIV/0!</v>
      </c>
      <c r="EO93" t="e">
        <f t="shared" si="230"/>
        <v>#DIV/0!</v>
      </c>
      <c r="EP93" t="e">
        <f t="shared" si="230"/>
        <v>#DIV/0!</v>
      </c>
      <c r="EQ93" t="e">
        <f t="shared" si="230"/>
        <v>#DIV/0!</v>
      </c>
      <c r="ER93" t="e">
        <f t="shared" si="230"/>
        <v>#DIV/0!</v>
      </c>
      <c r="ES93" t="e">
        <f t="shared" si="230"/>
        <v>#DIV/0!</v>
      </c>
      <c r="ET93" t="e">
        <f t="shared" si="231"/>
        <v>#DIV/0!</v>
      </c>
      <c r="EU93" t="e">
        <f t="shared" si="232"/>
        <v>#DIV/0!</v>
      </c>
      <c r="EV93" t="e">
        <f t="shared" si="233"/>
        <v>#DIV/0!</v>
      </c>
      <c r="EW93" t="e">
        <f t="shared" si="234"/>
        <v>#DIV/0!</v>
      </c>
      <c r="EZ93" t="e">
        <f t="shared" si="259"/>
        <v>#DIV/0!</v>
      </c>
      <c r="FA93" t="e">
        <f t="shared" si="235"/>
        <v>#DIV/0!</v>
      </c>
      <c r="FB93" t="e">
        <f t="shared" si="235"/>
        <v>#DIV/0!</v>
      </c>
      <c r="FC93" t="e">
        <f t="shared" si="235"/>
        <v>#DIV/0!</v>
      </c>
      <c r="FD93" t="e">
        <f t="shared" si="235"/>
        <v>#DIV/0!</v>
      </c>
      <c r="FE93" t="e">
        <f t="shared" si="235"/>
        <v>#DIV/0!</v>
      </c>
      <c r="FF93" t="e">
        <f t="shared" si="235"/>
        <v>#DIV/0!</v>
      </c>
      <c r="FG93" t="e">
        <f t="shared" si="235"/>
        <v>#DIV/0!</v>
      </c>
      <c r="FH93" t="e">
        <f t="shared" si="235"/>
        <v>#DIV/0!</v>
      </c>
      <c r="FI93" t="e">
        <f t="shared" si="235"/>
        <v>#DIV/0!</v>
      </c>
      <c r="FJ93" t="e">
        <f t="shared" si="235"/>
        <v>#DIV/0!</v>
      </c>
      <c r="FK93" t="e">
        <f t="shared" si="235"/>
        <v>#DIV/0!</v>
      </c>
      <c r="FL93" t="e">
        <f t="shared" si="235"/>
        <v>#DIV/0!</v>
      </c>
      <c r="FM93" t="e">
        <f t="shared" si="235"/>
        <v>#DIV/0!</v>
      </c>
      <c r="FN93" t="e">
        <f t="shared" si="235"/>
        <v>#DIV/0!</v>
      </c>
      <c r="FO93" t="e">
        <f t="shared" si="235"/>
        <v>#DIV/0!</v>
      </c>
      <c r="FP93" t="e">
        <f t="shared" si="235"/>
        <v>#DIV/0!</v>
      </c>
      <c r="FQ93" t="e">
        <f t="shared" si="235"/>
        <v>#DIV/0!</v>
      </c>
      <c r="FR93" t="e">
        <f t="shared" si="235"/>
        <v>#DIV/0!</v>
      </c>
      <c r="FS93" t="e">
        <f t="shared" si="235"/>
        <v>#DIV/0!</v>
      </c>
      <c r="FT93" t="e">
        <f t="shared" si="235"/>
        <v>#DIV/0!</v>
      </c>
      <c r="FV93" s="3"/>
      <c r="FW93" t="e">
        <f t="shared" si="236"/>
        <v>#DIV/0!</v>
      </c>
      <c r="FX93">
        <f t="shared" si="260"/>
        <v>1</v>
      </c>
      <c r="FY93" s="19">
        <f t="shared" si="149"/>
        <v>1.2811387656955737</v>
      </c>
      <c r="GA93" s="19" t="e">
        <f t="shared" si="237"/>
        <v>#DIV/0!</v>
      </c>
      <c r="GB93" s="19">
        <f t="shared" si="261"/>
        <v>1</v>
      </c>
      <c r="GC93" s="19">
        <f t="shared" si="150"/>
        <v>1.2088813025746374</v>
      </c>
      <c r="GE93" s="19" t="e">
        <f t="shared" si="238"/>
        <v>#DIV/0!</v>
      </c>
      <c r="GF93" s="19">
        <f t="shared" si="262"/>
        <v>1</v>
      </c>
      <c r="GG93" s="19">
        <f t="shared" si="151"/>
        <v>1.1394208444268643</v>
      </c>
      <c r="GI93" s="19" t="e">
        <f>#REF!</f>
        <v>#REF!</v>
      </c>
      <c r="GJ93" s="19" t="e">
        <f t="shared" si="239"/>
        <v>#REF!</v>
      </c>
      <c r="GK93">
        <f t="shared" si="152"/>
        <v>0</v>
      </c>
      <c r="GL93" s="3"/>
      <c r="GM93" s="3"/>
      <c r="GN93" s="8"/>
      <c r="GO93" s="5">
        <f t="shared" si="263"/>
        <v>11</v>
      </c>
      <c r="GP93" t="b">
        <f t="shared" si="240"/>
        <v>1</v>
      </c>
      <c r="GR93">
        <f t="shared" si="241"/>
        <v>326</v>
      </c>
      <c r="GS93" s="20">
        <v>2.4497748870133482E-2</v>
      </c>
      <c r="GT93" s="20">
        <v>0</v>
      </c>
      <c r="GU93" s="27"/>
      <c r="GV93" s="31">
        <f t="shared" ca="1" si="153"/>
        <v>1996</v>
      </c>
      <c r="GW93" s="12">
        <f t="shared" ca="1" si="242"/>
        <v>1.2795252621654531</v>
      </c>
      <c r="GX93" s="19">
        <f t="shared" ca="1" si="154"/>
        <v>0.97768401826133733</v>
      </c>
      <c r="GY93" s="71">
        <f t="shared" ca="1" si="155"/>
        <v>1.250970042653212</v>
      </c>
      <c r="GZ93" s="11">
        <f t="shared" ca="1" si="243"/>
        <v>1996</v>
      </c>
      <c r="HA93" s="12">
        <f t="shared" ca="1" si="156"/>
        <v>1.3891291162026258</v>
      </c>
      <c r="HB93" s="12">
        <f t="shared" ca="1" si="157"/>
        <v>0.9210988721215565</v>
      </c>
      <c r="HC93" s="12">
        <f t="shared" ca="1" si="158"/>
        <v>0.97768401826133733</v>
      </c>
      <c r="HD93" s="72">
        <f t="shared" ca="1" si="159"/>
        <v>1.250970042653212</v>
      </c>
      <c r="HE93">
        <f t="shared" ca="1" si="244"/>
        <v>1996</v>
      </c>
      <c r="HF93" s="12">
        <f t="shared" ca="1" si="160"/>
        <v>0.97768401826133733</v>
      </c>
      <c r="HG93" s="12">
        <f t="shared" ca="1" si="161"/>
        <v>0.99045551268767851</v>
      </c>
      <c r="HH93" s="12">
        <f t="shared" ca="1" si="162"/>
        <v>0.92997500677449174</v>
      </c>
      <c r="HJ93" s="17"/>
      <c r="HL93" s="18">
        <f t="shared" si="245"/>
        <v>1960</v>
      </c>
      <c r="HM93" s="9">
        <f t="shared" si="163"/>
        <v>8.9752671770879497E-7</v>
      </c>
      <c r="HN93" s="9">
        <f t="shared" si="164"/>
        <v>0</v>
      </c>
      <c r="HO93" s="9">
        <f t="shared" si="165"/>
        <v>1.2205306417995934</v>
      </c>
      <c r="HP93" s="9">
        <f t="shared" si="166"/>
        <v>1.2252166306907653</v>
      </c>
      <c r="HQ93" s="9">
        <f t="shared" si="167"/>
        <v>1.3103812088223399</v>
      </c>
      <c r="HR93" s="9">
        <f t="shared" si="246"/>
        <v>1.7587601317052783E-6</v>
      </c>
      <c r="HS93" s="9">
        <f t="shared" si="168"/>
        <v>0</v>
      </c>
      <c r="HT93" s="9"/>
      <c r="HU93" s="9">
        <f t="shared" si="169"/>
        <v>1.4954144406005347</v>
      </c>
      <c r="HV93" s="23">
        <f t="shared" si="247"/>
        <v>1.959562982364512</v>
      </c>
      <c r="HX93" s="8"/>
      <c r="HY93" s="5">
        <f t="shared" si="264"/>
        <v>11</v>
      </c>
      <c r="HZ93" t="b">
        <f t="shared" si="248"/>
        <v>1</v>
      </c>
      <c r="IB93">
        <f t="shared" si="249"/>
        <v>326</v>
      </c>
      <c r="IC93" s="20">
        <v>2.9469069684910129E-2</v>
      </c>
      <c r="ID93" s="20">
        <v>0</v>
      </c>
      <c r="IE93" s="11"/>
      <c r="IF93">
        <f t="shared" ca="1" si="250"/>
        <v>1996</v>
      </c>
      <c r="IG93" s="12">
        <f t="shared" ca="1" si="251"/>
        <v>1</v>
      </c>
      <c r="IH93" s="19">
        <f t="shared" ca="1" si="252"/>
        <v>1</v>
      </c>
      <c r="II93" s="19">
        <f t="shared" ca="1" si="253"/>
        <v>1</v>
      </c>
      <c r="IJ93" s="11">
        <f t="shared" ca="1" si="170"/>
        <v>1996</v>
      </c>
      <c r="IK93" s="12">
        <f t="shared" ca="1" si="171"/>
        <v>1</v>
      </c>
      <c r="IL93" s="12">
        <f t="shared" ca="1" si="172"/>
        <v>1</v>
      </c>
      <c r="IM93" s="12">
        <f t="shared" ca="1" si="173"/>
        <v>1</v>
      </c>
      <c r="IN93" s="12">
        <f t="shared" ca="1" si="174"/>
        <v>1</v>
      </c>
      <c r="IO93">
        <f t="shared" ca="1" si="254"/>
        <v>1996</v>
      </c>
      <c r="IP93" s="12">
        <f t="shared" ca="1" si="255"/>
        <v>1</v>
      </c>
      <c r="IQ93" s="12">
        <f t="shared" ca="1" si="175"/>
        <v>1</v>
      </c>
      <c r="IR93" s="12">
        <f t="shared" ca="1" si="176"/>
        <v>1</v>
      </c>
    </row>
    <row r="94" spans="1:252" hidden="1" x14ac:dyDescent="0.2">
      <c r="A94" t="s">
        <v>105</v>
      </c>
      <c r="B94" s="1">
        <f t="shared" si="256"/>
        <v>1961</v>
      </c>
      <c r="C94" s="60">
        <f>Conversion_factors!$A23*C242+C317</f>
        <v>0</v>
      </c>
      <c r="D94" s="60">
        <f>Conversion_factors!$A23*D242+D317</f>
        <v>0</v>
      </c>
      <c r="E94" s="60">
        <f>Conversion_factors!$A23*E242+E317</f>
        <v>0</v>
      </c>
      <c r="F94" s="60">
        <f>Conversion_factors!$A23*F242+F317</f>
        <v>0</v>
      </c>
      <c r="G94" s="60">
        <f>Conversion_factors!$A23*G242+G317</f>
        <v>0</v>
      </c>
      <c r="H94" s="60">
        <f>Conversion_factors!$A23*H242+H317</f>
        <v>0</v>
      </c>
      <c r="I94" s="60">
        <f>Conversion_factors!$A23*I242+I317</f>
        <v>0</v>
      </c>
      <c r="J94" s="60">
        <f>Conversion_factors!$A23*J242+J317</f>
        <v>0</v>
      </c>
      <c r="K94" s="60">
        <f>Conversion_factors!$A23*K242+K317</f>
        <v>0</v>
      </c>
      <c r="L94" s="60">
        <f>Conversion_factors!$A23*L242+L317</f>
        <v>0</v>
      </c>
      <c r="M94" s="60">
        <f>Conversion_factors!$A23*M242+M317</f>
        <v>0</v>
      </c>
      <c r="N94" s="60">
        <f>Conversion_factors!$A23*N242+N317</f>
        <v>0</v>
      </c>
      <c r="O94" s="60">
        <f>Conversion_factors!$A23*O242+O317</f>
        <v>0</v>
      </c>
      <c r="P94" s="60">
        <f>Conversion_factors!$A23*P242+P317</f>
        <v>0</v>
      </c>
      <c r="Q94" s="60">
        <f>Conversion_factors!$A23*Q242+Q317</f>
        <v>0</v>
      </c>
      <c r="R94" s="60">
        <f>Conversion_factors!$A23*R242+R317</f>
        <v>0</v>
      </c>
      <c r="S94" s="60">
        <f>Conversion_factors!$A23*S242+S317</f>
        <v>0</v>
      </c>
      <c r="T94" s="60">
        <f>Conversion_factors!$A23*T242+T317</f>
        <v>0</v>
      </c>
      <c r="U94" s="60">
        <f>Conversion_factors!$A23*U242+U317</f>
        <v>0</v>
      </c>
      <c r="V94" s="60">
        <f>Conversion_factors!$A23*V242+V317</f>
        <v>0</v>
      </c>
      <c r="W94" s="60">
        <f>Conversion_factors!$A23*W242+W317</f>
        <v>0</v>
      </c>
      <c r="X94" s="60">
        <f>Conversion_factors!$A23*X242+X317</f>
        <v>0</v>
      </c>
      <c r="AX94">
        <f t="shared" si="177"/>
        <v>0</v>
      </c>
      <c r="AY94">
        <f t="shared" si="178"/>
        <v>0</v>
      </c>
      <c r="AZ94">
        <f t="shared" si="179"/>
        <v>0</v>
      </c>
      <c r="BA94">
        <f t="shared" si="180"/>
        <v>0</v>
      </c>
      <c r="BB94">
        <f t="shared" si="181"/>
        <v>0</v>
      </c>
      <c r="BC94">
        <f t="shared" si="182"/>
        <v>0</v>
      </c>
      <c r="BD94">
        <f t="shared" si="183"/>
        <v>0</v>
      </c>
      <c r="BE94">
        <f t="shared" si="184"/>
        <v>0</v>
      </c>
      <c r="BF94">
        <f t="shared" si="185"/>
        <v>0</v>
      </c>
      <c r="BG94">
        <f t="shared" si="186"/>
        <v>0</v>
      </c>
      <c r="BH94">
        <f t="shared" si="187"/>
        <v>0</v>
      </c>
      <c r="BI94">
        <f t="shared" si="188"/>
        <v>0</v>
      </c>
      <c r="BJ94">
        <f t="shared" si="189"/>
        <v>0</v>
      </c>
      <c r="BK94">
        <f t="shared" si="190"/>
        <v>0</v>
      </c>
      <c r="BL94">
        <f t="shared" si="191"/>
        <v>0</v>
      </c>
      <c r="BM94">
        <f t="shared" si="192"/>
        <v>0</v>
      </c>
      <c r="BN94">
        <f t="shared" si="193"/>
        <v>0</v>
      </c>
      <c r="BO94">
        <f t="shared" si="194"/>
        <v>0</v>
      </c>
      <c r="BP94">
        <f t="shared" si="195"/>
        <v>0</v>
      </c>
      <c r="BQ94">
        <f t="shared" si="196"/>
        <v>0</v>
      </c>
      <c r="BR94">
        <f t="shared" si="197"/>
        <v>0</v>
      </c>
      <c r="BS94">
        <f t="shared" si="198"/>
        <v>0</v>
      </c>
      <c r="BT94" s="16"/>
      <c r="BU94" s="16"/>
      <c r="BV94" s="9">
        <f t="shared" si="142"/>
        <v>1.2467804961390619E-6</v>
      </c>
      <c r="BW94" s="9">
        <f t="shared" si="199"/>
        <v>0</v>
      </c>
      <c r="BX94" s="9">
        <f t="shared" si="200"/>
        <v>1.2088813025746374</v>
      </c>
      <c r="BY94" s="9">
        <f t="shared" si="201"/>
        <v>1.1394208444268643</v>
      </c>
      <c r="BZ94" s="9">
        <f t="shared" si="202"/>
        <v>1.2811387656955737</v>
      </c>
      <c r="CA94" s="9">
        <f t="shared" si="143"/>
        <v>2.2001586238380354E-6</v>
      </c>
      <c r="CB94" s="9">
        <f t="shared" si="203"/>
        <v>0</v>
      </c>
      <c r="CC94" s="9"/>
      <c r="CD94" s="9">
        <f t="shared" si="204"/>
        <v>1.377424554591441</v>
      </c>
      <c r="CE94" s="9">
        <f t="shared" si="205"/>
        <v>1.7646719937080542</v>
      </c>
      <c r="CG94" s="35"/>
      <c r="CH94">
        <f t="shared" si="206"/>
        <v>1961</v>
      </c>
      <c r="CI94" t="e">
        <f t="shared" si="207"/>
        <v>#DIV/0!</v>
      </c>
      <c r="CJ94" t="e">
        <f t="shared" si="208"/>
        <v>#DIV/0!</v>
      </c>
      <c r="CK94" t="e">
        <f t="shared" si="209"/>
        <v>#DIV/0!</v>
      </c>
      <c r="CL94" t="e">
        <f t="shared" si="210"/>
        <v>#DIV/0!</v>
      </c>
      <c r="CM94" t="e">
        <f t="shared" si="211"/>
        <v>#DIV/0!</v>
      </c>
      <c r="CN94" t="e">
        <f t="shared" si="212"/>
        <v>#DIV/0!</v>
      </c>
      <c r="CO94" t="e">
        <f t="shared" si="213"/>
        <v>#DIV/0!</v>
      </c>
      <c r="CP94" t="e">
        <f t="shared" si="214"/>
        <v>#DIV/0!</v>
      </c>
      <c r="CQ94" t="e">
        <f t="shared" si="215"/>
        <v>#DIV/0!</v>
      </c>
      <c r="CR94" t="e">
        <f t="shared" si="216"/>
        <v>#DIV/0!</v>
      </c>
      <c r="CS94" t="e">
        <f t="shared" si="217"/>
        <v>#DIV/0!</v>
      </c>
      <c r="CT94" t="e">
        <f t="shared" si="218"/>
        <v>#DIV/0!</v>
      </c>
      <c r="CU94" t="e">
        <f t="shared" si="219"/>
        <v>#DIV/0!</v>
      </c>
      <c r="CV94" t="e">
        <f t="shared" si="220"/>
        <v>#DIV/0!</v>
      </c>
      <c r="CW94" t="e">
        <f t="shared" si="221"/>
        <v>#DIV/0!</v>
      </c>
      <c r="CX94" t="e">
        <f t="shared" si="222"/>
        <v>#DIV/0!</v>
      </c>
      <c r="CY94" t="e">
        <f t="shared" si="223"/>
        <v>#DIV/0!</v>
      </c>
      <c r="CZ94" t="e">
        <f t="shared" si="145"/>
        <v>#DIV/0!</v>
      </c>
      <c r="DA94" t="e">
        <f t="shared" si="146"/>
        <v>#DIV/0!</v>
      </c>
      <c r="DB94" t="e">
        <f t="shared" si="147"/>
        <v>#DIV/0!</v>
      </c>
      <c r="DC94" t="e">
        <f t="shared" si="148"/>
        <v>#DIV/0!</v>
      </c>
      <c r="DF94" t="e">
        <f t="shared" si="257"/>
        <v>#DIV/0!</v>
      </c>
      <c r="DG94" t="e">
        <f t="shared" si="224"/>
        <v>#DIV/0!</v>
      </c>
      <c r="DH94" t="e">
        <f t="shared" si="224"/>
        <v>#DIV/0!</v>
      </c>
      <c r="DI94" t="e">
        <f t="shared" si="224"/>
        <v>#DIV/0!</v>
      </c>
      <c r="DJ94" t="e">
        <f t="shared" si="224"/>
        <v>#DIV/0!</v>
      </c>
      <c r="DK94" t="e">
        <f t="shared" si="224"/>
        <v>#DIV/0!</v>
      </c>
      <c r="DL94" t="e">
        <f t="shared" si="224"/>
        <v>#DIV/0!</v>
      </c>
      <c r="DM94" t="e">
        <f t="shared" si="224"/>
        <v>#DIV/0!</v>
      </c>
      <c r="DN94" t="e">
        <f t="shared" si="224"/>
        <v>#DIV/0!</v>
      </c>
      <c r="DO94" t="e">
        <f t="shared" si="224"/>
        <v>#DIV/0!</v>
      </c>
      <c r="DP94" t="e">
        <f t="shared" si="224"/>
        <v>#DIV/0!</v>
      </c>
      <c r="DQ94" t="e">
        <f t="shared" si="224"/>
        <v>#DIV/0!</v>
      </c>
      <c r="DR94" t="e">
        <f t="shared" si="224"/>
        <v>#DIV/0!</v>
      </c>
      <c r="DS94" t="e">
        <f t="shared" si="224"/>
        <v>#DIV/0!</v>
      </c>
      <c r="DT94" t="e">
        <f t="shared" si="224"/>
        <v>#DIV/0!</v>
      </c>
      <c r="DU94" t="e">
        <f t="shared" si="224"/>
        <v>#DIV/0!</v>
      </c>
      <c r="DV94" t="e">
        <f t="shared" si="224"/>
        <v>#DIV/0!</v>
      </c>
      <c r="DW94" t="e">
        <f t="shared" si="225"/>
        <v>#DIV/0!</v>
      </c>
      <c r="DX94" t="e">
        <f t="shared" si="226"/>
        <v>#DIV/0!</v>
      </c>
      <c r="DY94" t="e">
        <f t="shared" si="227"/>
        <v>#DIV/0!</v>
      </c>
      <c r="DZ94" t="e">
        <f t="shared" si="228"/>
        <v>#DIV/0!</v>
      </c>
      <c r="EA94" t="e">
        <f t="shared" si="229"/>
        <v>#DIV/0!</v>
      </c>
      <c r="EC94" t="e">
        <f t="shared" si="258"/>
        <v>#DIV/0!</v>
      </c>
      <c r="ED94" t="e">
        <f t="shared" si="230"/>
        <v>#DIV/0!</v>
      </c>
      <c r="EE94" t="e">
        <f t="shared" si="230"/>
        <v>#DIV/0!</v>
      </c>
      <c r="EF94" t="e">
        <f t="shared" si="230"/>
        <v>#DIV/0!</v>
      </c>
      <c r="EG94" t="e">
        <f t="shared" si="230"/>
        <v>#DIV/0!</v>
      </c>
      <c r="EH94" t="e">
        <f t="shared" si="230"/>
        <v>#DIV/0!</v>
      </c>
      <c r="EI94" t="e">
        <f t="shared" si="230"/>
        <v>#DIV/0!</v>
      </c>
      <c r="EJ94" t="e">
        <f t="shared" si="230"/>
        <v>#DIV/0!</v>
      </c>
      <c r="EK94" t="e">
        <f t="shared" si="230"/>
        <v>#DIV/0!</v>
      </c>
      <c r="EL94" t="e">
        <f t="shared" si="230"/>
        <v>#DIV/0!</v>
      </c>
      <c r="EM94" t="e">
        <f t="shared" si="230"/>
        <v>#DIV/0!</v>
      </c>
      <c r="EN94" t="e">
        <f t="shared" si="230"/>
        <v>#DIV/0!</v>
      </c>
      <c r="EO94" t="e">
        <f t="shared" si="230"/>
        <v>#DIV/0!</v>
      </c>
      <c r="EP94" t="e">
        <f t="shared" si="230"/>
        <v>#DIV/0!</v>
      </c>
      <c r="EQ94" t="e">
        <f t="shared" si="230"/>
        <v>#DIV/0!</v>
      </c>
      <c r="ER94" t="e">
        <f t="shared" si="230"/>
        <v>#DIV/0!</v>
      </c>
      <c r="ES94" t="e">
        <f t="shared" si="230"/>
        <v>#DIV/0!</v>
      </c>
      <c r="ET94" t="e">
        <f t="shared" si="231"/>
        <v>#DIV/0!</v>
      </c>
      <c r="EU94" t="e">
        <f t="shared" si="232"/>
        <v>#DIV/0!</v>
      </c>
      <c r="EV94" t="e">
        <f t="shared" si="233"/>
        <v>#DIV/0!</v>
      </c>
      <c r="EW94" t="e">
        <f t="shared" si="234"/>
        <v>#DIV/0!</v>
      </c>
      <c r="EZ94" t="e">
        <f t="shared" si="259"/>
        <v>#DIV/0!</v>
      </c>
      <c r="FA94" t="e">
        <f t="shared" si="235"/>
        <v>#DIV/0!</v>
      </c>
      <c r="FB94" t="e">
        <f t="shared" si="235"/>
        <v>#DIV/0!</v>
      </c>
      <c r="FC94" t="e">
        <f t="shared" si="235"/>
        <v>#DIV/0!</v>
      </c>
      <c r="FD94" t="e">
        <f t="shared" si="235"/>
        <v>#DIV/0!</v>
      </c>
      <c r="FE94" t="e">
        <f t="shared" si="235"/>
        <v>#DIV/0!</v>
      </c>
      <c r="FF94" t="e">
        <f t="shared" si="235"/>
        <v>#DIV/0!</v>
      </c>
      <c r="FG94" t="e">
        <f t="shared" si="235"/>
        <v>#DIV/0!</v>
      </c>
      <c r="FH94" t="e">
        <f t="shared" si="235"/>
        <v>#DIV/0!</v>
      </c>
      <c r="FI94" t="e">
        <f t="shared" si="235"/>
        <v>#DIV/0!</v>
      </c>
      <c r="FJ94" t="e">
        <f t="shared" si="235"/>
        <v>#DIV/0!</v>
      </c>
      <c r="FK94" t="e">
        <f t="shared" si="235"/>
        <v>#DIV/0!</v>
      </c>
      <c r="FL94" t="e">
        <f t="shared" si="235"/>
        <v>#DIV/0!</v>
      </c>
      <c r="FM94" t="e">
        <f t="shared" si="235"/>
        <v>#DIV/0!</v>
      </c>
      <c r="FN94" t="e">
        <f t="shared" si="235"/>
        <v>#DIV/0!</v>
      </c>
      <c r="FO94" t="e">
        <f t="shared" si="235"/>
        <v>#DIV/0!</v>
      </c>
      <c r="FP94" t="e">
        <f t="shared" si="235"/>
        <v>#DIV/0!</v>
      </c>
      <c r="FQ94" t="e">
        <f t="shared" si="235"/>
        <v>#DIV/0!</v>
      </c>
      <c r="FR94" t="e">
        <f t="shared" si="235"/>
        <v>#DIV/0!</v>
      </c>
      <c r="FS94" t="e">
        <f t="shared" si="235"/>
        <v>#DIV/0!</v>
      </c>
      <c r="FT94" t="e">
        <f t="shared" si="235"/>
        <v>#DIV/0!</v>
      </c>
      <c r="FV94" s="3"/>
      <c r="FW94" t="e">
        <f t="shared" si="236"/>
        <v>#DIV/0!</v>
      </c>
      <c r="FX94">
        <f t="shared" si="260"/>
        <v>1</v>
      </c>
      <c r="FY94" s="19">
        <f t="shared" si="149"/>
        <v>1.2811387656955737</v>
      </c>
      <c r="GA94" s="19" t="e">
        <f t="shared" si="237"/>
        <v>#DIV/0!</v>
      </c>
      <c r="GB94" s="19">
        <f t="shared" si="261"/>
        <v>1</v>
      </c>
      <c r="GC94" s="19">
        <f t="shared" si="150"/>
        <v>1.2088813025746374</v>
      </c>
      <c r="GE94" s="19" t="e">
        <f t="shared" si="238"/>
        <v>#DIV/0!</v>
      </c>
      <c r="GF94" s="19">
        <f t="shared" si="262"/>
        <v>1</v>
      </c>
      <c r="GG94" s="19">
        <f t="shared" si="151"/>
        <v>1.1394208444268643</v>
      </c>
      <c r="GI94" s="19" t="e">
        <f>#REF!</f>
        <v>#REF!</v>
      </c>
      <c r="GJ94" s="19" t="e">
        <f t="shared" si="239"/>
        <v>#REF!</v>
      </c>
      <c r="GK94">
        <f t="shared" si="152"/>
        <v>0</v>
      </c>
      <c r="GL94" s="3"/>
      <c r="GM94" s="3"/>
      <c r="GN94" s="8"/>
      <c r="GO94" s="5">
        <f t="shared" si="263"/>
        <v>12</v>
      </c>
      <c r="GP94" t="b">
        <f t="shared" si="240"/>
        <v>1</v>
      </c>
      <c r="GR94">
        <f t="shared" si="241"/>
        <v>327</v>
      </c>
      <c r="GS94" s="20">
        <v>6.0615801041496588E-2</v>
      </c>
      <c r="GT94" s="20">
        <v>0</v>
      </c>
      <c r="GU94" s="27"/>
      <c r="GV94" s="31">
        <f t="shared" ca="1" si="153"/>
        <v>1997</v>
      </c>
      <c r="GW94" s="12">
        <f t="shared" ca="1" si="242"/>
        <v>1.3400051479208896</v>
      </c>
      <c r="GX94" s="19">
        <f t="shared" ca="1" si="154"/>
        <v>0.93234301403987219</v>
      </c>
      <c r="GY94" s="71">
        <f t="shared" ca="1" si="155"/>
        <v>1.2493425129792126</v>
      </c>
      <c r="GZ94" s="11">
        <f t="shared" ca="1" si="243"/>
        <v>1997</v>
      </c>
      <c r="HA94" s="12">
        <f t="shared" ca="1" si="156"/>
        <v>1.4725586491615958</v>
      </c>
      <c r="HB94" s="12">
        <f t="shared" ca="1" si="157"/>
        <v>0.90998422961545478</v>
      </c>
      <c r="HC94" s="12">
        <f t="shared" ca="1" si="158"/>
        <v>0.93234301403987219</v>
      </c>
      <c r="HD94" s="72">
        <f t="shared" ca="1" si="159"/>
        <v>1.2493425129792126</v>
      </c>
      <c r="HE94">
        <f t="shared" ca="1" si="244"/>
        <v>1997</v>
      </c>
      <c r="HF94" s="12">
        <f t="shared" ca="1" si="160"/>
        <v>0.93234301403987219</v>
      </c>
      <c r="HG94" s="12">
        <f t="shared" ca="1" si="161"/>
        <v>0.96632358739559132</v>
      </c>
      <c r="HH94" s="12">
        <f t="shared" ca="1" si="162"/>
        <v>0.94169721352659841</v>
      </c>
      <c r="HJ94" s="17"/>
      <c r="HL94" s="18">
        <f t="shared" si="245"/>
        <v>1961</v>
      </c>
      <c r="HM94" s="9">
        <f t="shared" si="163"/>
        <v>8.9752671770879497E-7</v>
      </c>
      <c r="HN94" s="9">
        <f t="shared" si="164"/>
        <v>0</v>
      </c>
      <c r="HO94" s="9">
        <f t="shared" si="165"/>
        <v>1.2205306417995934</v>
      </c>
      <c r="HP94" s="9">
        <f t="shared" si="166"/>
        <v>1.2252166306907653</v>
      </c>
      <c r="HQ94" s="9">
        <f t="shared" si="167"/>
        <v>1.3103812088223399</v>
      </c>
      <c r="HR94" s="9">
        <f t="shared" si="246"/>
        <v>1.7587601317052783E-6</v>
      </c>
      <c r="HS94" s="9">
        <f t="shared" si="168"/>
        <v>0</v>
      </c>
      <c r="HT94" s="9"/>
      <c r="HU94" s="9">
        <f t="shared" si="169"/>
        <v>1.4954144406005347</v>
      </c>
      <c r="HV94" s="23">
        <f t="shared" si="247"/>
        <v>1.959562982364512</v>
      </c>
      <c r="HX94" s="8"/>
      <c r="HY94" s="5">
        <f t="shared" si="264"/>
        <v>12</v>
      </c>
      <c r="HZ94" t="b">
        <f t="shared" si="248"/>
        <v>1</v>
      </c>
      <c r="IB94">
        <f t="shared" si="249"/>
        <v>327</v>
      </c>
      <c r="IC94" s="20">
        <v>5.131385884106858E-2</v>
      </c>
      <c r="ID94" s="20">
        <v>0</v>
      </c>
      <c r="IE94" s="11"/>
      <c r="IF94">
        <f t="shared" ca="1" si="250"/>
        <v>1997</v>
      </c>
      <c r="IG94" s="12">
        <f t="shared" ca="1" si="251"/>
        <v>1.0472674417174701</v>
      </c>
      <c r="IH94" s="19">
        <f t="shared" ca="1" si="252"/>
        <v>0.95362407140284733</v>
      </c>
      <c r="II94" s="19">
        <f t="shared" ca="1" si="253"/>
        <v>0.99869898589214212</v>
      </c>
      <c r="IJ94" s="11">
        <f t="shared" ca="1" si="170"/>
        <v>1997</v>
      </c>
      <c r="IK94" s="12">
        <f t="shared" ca="1" si="171"/>
        <v>1.0600588757271434</v>
      </c>
      <c r="IL94" s="12">
        <f t="shared" ca="1" si="172"/>
        <v>0.98793327964836009</v>
      </c>
      <c r="IM94" s="12">
        <f t="shared" ca="1" si="173"/>
        <v>0.95362407140284733</v>
      </c>
      <c r="IN94" s="12">
        <f t="shared" ca="1" si="174"/>
        <v>0.99869898589214212</v>
      </c>
      <c r="IO94">
        <f t="shared" ca="1" si="254"/>
        <v>1997</v>
      </c>
      <c r="IP94" s="12">
        <f t="shared" ca="1" si="255"/>
        <v>0.95362407140284733</v>
      </c>
      <c r="IQ94" s="12">
        <f t="shared" ca="1" si="175"/>
        <v>0.97563552831706357</v>
      </c>
      <c r="IR94" s="12">
        <f t="shared" ca="1" si="176"/>
        <v>1.0126048621379231</v>
      </c>
    </row>
    <row r="95" spans="1:252" hidden="1" x14ac:dyDescent="0.2">
      <c r="A95" t="s">
        <v>105</v>
      </c>
      <c r="B95" s="1">
        <f t="shared" si="256"/>
        <v>1962</v>
      </c>
      <c r="C95" s="60">
        <f>Conversion_factors!$A24*C243+C318</f>
        <v>0</v>
      </c>
      <c r="D95" s="60">
        <f>Conversion_factors!$A24*D243+D318</f>
        <v>0</v>
      </c>
      <c r="E95" s="60">
        <f>Conversion_factors!$A24*E243+E318</f>
        <v>0</v>
      </c>
      <c r="F95" s="60">
        <f>Conversion_factors!$A24*F243+F318</f>
        <v>0</v>
      </c>
      <c r="G95" s="60">
        <f>Conversion_factors!$A24*G243+G318</f>
        <v>0</v>
      </c>
      <c r="H95" s="60">
        <f>Conversion_factors!$A24*H243+H318</f>
        <v>0</v>
      </c>
      <c r="I95" s="60">
        <f>Conversion_factors!$A24*I243+I318</f>
        <v>0</v>
      </c>
      <c r="J95" s="60">
        <f>Conversion_factors!$A24*J243+J318</f>
        <v>0</v>
      </c>
      <c r="K95" s="60">
        <f>Conversion_factors!$A24*K243+K318</f>
        <v>0</v>
      </c>
      <c r="L95" s="60">
        <f>Conversion_factors!$A24*L243+L318</f>
        <v>0</v>
      </c>
      <c r="M95" s="60">
        <f>Conversion_factors!$A24*M243+M318</f>
        <v>0</v>
      </c>
      <c r="N95" s="60">
        <f>Conversion_factors!$A24*N243+N318</f>
        <v>0</v>
      </c>
      <c r="O95" s="60">
        <f>Conversion_factors!$A24*O243+O318</f>
        <v>0</v>
      </c>
      <c r="P95" s="60">
        <f>Conversion_factors!$A24*P243+P318</f>
        <v>0</v>
      </c>
      <c r="Q95" s="60">
        <f>Conversion_factors!$A24*Q243+Q318</f>
        <v>0</v>
      </c>
      <c r="R95" s="60">
        <f>Conversion_factors!$A24*R243+R318</f>
        <v>0</v>
      </c>
      <c r="S95" s="60">
        <f>Conversion_factors!$A24*S243+S318</f>
        <v>0</v>
      </c>
      <c r="T95" s="60">
        <f>Conversion_factors!$A24*T243+T318</f>
        <v>0</v>
      </c>
      <c r="U95" s="60">
        <f>Conversion_factors!$A24*U243+U318</f>
        <v>0</v>
      </c>
      <c r="V95" s="60">
        <f>Conversion_factors!$A24*V243+V318</f>
        <v>0</v>
      </c>
      <c r="W95" s="60">
        <f>Conversion_factors!$A24*W243+W318</f>
        <v>0</v>
      </c>
      <c r="X95" s="60">
        <f>Conversion_factors!$A24*X243+X318</f>
        <v>0</v>
      </c>
      <c r="AX95">
        <f t="shared" si="177"/>
        <v>0</v>
      </c>
      <c r="AY95">
        <f t="shared" si="178"/>
        <v>0</v>
      </c>
      <c r="AZ95">
        <f t="shared" si="179"/>
        <v>0</v>
      </c>
      <c r="BA95">
        <f t="shared" si="180"/>
        <v>0</v>
      </c>
      <c r="BB95">
        <f t="shared" si="181"/>
        <v>0</v>
      </c>
      <c r="BC95">
        <f t="shared" si="182"/>
        <v>0</v>
      </c>
      <c r="BD95">
        <f t="shared" si="183"/>
        <v>0</v>
      </c>
      <c r="BE95">
        <f t="shared" si="184"/>
        <v>0</v>
      </c>
      <c r="BF95">
        <f t="shared" si="185"/>
        <v>0</v>
      </c>
      <c r="BG95">
        <f t="shared" si="186"/>
        <v>0</v>
      </c>
      <c r="BH95">
        <f t="shared" si="187"/>
        <v>0</v>
      </c>
      <c r="BI95">
        <f t="shared" si="188"/>
        <v>0</v>
      </c>
      <c r="BJ95">
        <f t="shared" si="189"/>
        <v>0</v>
      </c>
      <c r="BK95">
        <f t="shared" si="190"/>
        <v>0</v>
      </c>
      <c r="BL95">
        <f t="shared" si="191"/>
        <v>0</v>
      </c>
      <c r="BM95">
        <f t="shared" si="192"/>
        <v>0</v>
      </c>
      <c r="BN95">
        <f t="shared" si="193"/>
        <v>0</v>
      </c>
      <c r="BO95">
        <f t="shared" si="194"/>
        <v>0</v>
      </c>
      <c r="BP95">
        <f t="shared" si="195"/>
        <v>0</v>
      </c>
      <c r="BQ95">
        <f t="shared" si="196"/>
        <v>0</v>
      </c>
      <c r="BR95">
        <f t="shared" si="197"/>
        <v>0</v>
      </c>
      <c r="BS95">
        <f t="shared" si="198"/>
        <v>0</v>
      </c>
      <c r="BT95" s="16"/>
      <c r="BU95" s="16"/>
      <c r="BV95" s="9">
        <f t="shared" si="142"/>
        <v>1.2467804961390619E-6</v>
      </c>
      <c r="BW95" s="9">
        <f t="shared" si="199"/>
        <v>0</v>
      </c>
      <c r="BX95" s="9">
        <f t="shared" si="200"/>
        <v>1.2088813025746374</v>
      </c>
      <c r="BY95" s="9">
        <f t="shared" si="201"/>
        <v>1.1394208444268643</v>
      </c>
      <c r="BZ95" s="9">
        <f t="shared" si="202"/>
        <v>1.2811387656955737</v>
      </c>
      <c r="CA95" s="9">
        <f t="shared" si="143"/>
        <v>2.2001586238380354E-6</v>
      </c>
      <c r="CB95" s="9">
        <f t="shared" si="203"/>
        <v>0</v>
      </c>
      <c r="CC95" s="9"/>
      <c r="CD95" s="9">
        <f t="shared" si="204"/>
        <v>1.377424554591441</v>
      </c>
      <c r="CE95" s="9">
        <f t="shared" si="205"/>
        <v>1.7646719937080542</v>
      </c>
      <c r="CG95" s="35"/>
      <c r="CH95">
        <f t="shared" si="206"/>
        <v>1962</v>
      </c>
      <c r="CI95" t="e">
        <f t="shared" si="207"/>
        <v>#DIV/0!</v>
      </c>
      <c r="CJ95" t="e">
        <f t="shared" si="208"/>
        <v>#DIV/0!</v>
      </c>
      <c r="CK95" t="e">
        <f t="shared" si="209"/>
        <v>#DIV/0!</v>
      </c>
      <c r="CL95" t="e">
        <f t="shared" si="210"/>
        <v>#DIV/0!</v>
      </c>
      <c r="CM95" t="e">
        <f t="shared" si="211"/>
        <v>#DIV/0!</v>
      </c>
      <c r="CN95" t="e">
        <f t="shared" si="212"/>
        <v>#DIV/0!</v>
      </c>
      <c r="CO95" t="e">
        <f t="shared" si="213"/>
        <v>#DIV/0!</v>
      </c>
      <c r="CP95" t="e">
        <f t="shared" si="214"/>
        <v>#DIV/0!</v>
      </c>
      <c r="CQ95" t="e">
        <f t="shared" si="215"/>
        <v>#DIV/0!</v>
      </c>
      <c r="CR95" t="e">
        <f t="shared" si="216"/>
        <v>#DIV/0!</v>
      </c>
      <c r="CS95" t="e">
        <f t="shared" si="217"/>
        <v>#DIV/0!</v>
      </c>
      <c r="CT95" t="e">
        <f t="shared" si="218"/>
        <v>#DIV/0!</v>
      </c>
      <c r="CU95" t="e">
        <f t="shared" si="219"/>
        <v>#DIV/0!</v>
      </c>
      <c r="CV95" t="e">
        <f t="shared" si="220"/>
        <v>#DIV/0!</v>
      </c>
      <c r="CW95" t="e">
        <f t="shared" si="221"/>
        <v>#DIV/0!</v>
      </c>
      <c r="CX95" t="e">
        <f t="shared" si="222"/>
        <v>#DIV/0!</v>
      </c>
      <c r="CY95" t="e">
        <f t="shared" si="223"/>
        <v>#DIV/0!</v>
      </c>
      <c r="CZ95" t="e">
        <f t="shared" si="145"/>
        <v>#DIV/0!</v>
      </c>
      <c r="DA95" t="e">
        <f t="shared" si="146"/>
        <v>#DIV/0!</v>
      </c>
      <c r="DB95" t="e">
        <f t="shared" si="147"/>
        <v>#DIV/0!</v>
      </c>
      <c r="DC95" t="e">
        <f t="shared" si="148"/>
        <v>#DIV/0!</v>
      </c>
      <c r="DF95" t="e">
        <f t="shared" si="257"/>
        <v>#DIV/0!</v>
      </c>
      <c r="DG95" t="e">
        <f t="shared" si="224"/>
        <v>#DIV/0!</v>
      </c>
      <c r="DH95" t="e">
        <f t="shared" si="224"/>
        <v>#DIV/0!</v>
      </c>
      <c r="DI95" t="e">
        <f t="shared" si="224"/>
        <v>#DIV/0!</v>
      </c>
      <c r="DJ95" t="e">
        <f t="shared" si="224"/>
        <v>#DIV/0!</v>
      </c>
      <c r="DK95" t="e">
        <f t="shared" si="224"/>
        <v>#DIV/0!</v>
      </c>
      <c r="DL95" t="e">
        <f t="shared" si="224"/>
        <v>#DIV/0!</v>
      </c>
      <c r="DM95" t="e">
        <f t="shared" si="224"/>
        <v>#DIV/0!</v>
      </c>
      <c r="DN95" t="e">
        <f t="shared" si="224"/>
        <v>#DIV/0!</v>
      </c>
      <c r="DO95" t="e">
        <f t="shared" si="224"/>
        <v>#DIV/0!</v>
      </c>
      <c r="DP95" t="e">
        <f t="shared" si="224"/>
        <v>#DIV/0!</v>
      </c>
      <c r="DQ95" t="e">
        <f t="shared" si="224"/>
        <v>#DIV/0!</v>
      </c>
      <c r="DR95" t="e">
        <f t="shared" si="224"/>
        <v>#DIV/0!</v>
      </c>
      <c r="DS95" t="e">
        <f t="shared" si="224"/>
        <v>#DIV/0!</v>
      </c>
      <c r="DT95" t="e">
        <f t="shared" si="224"/>
        <v>#DIV/0!</v>
      </c>
      <c r="DU95" t="e">
        <f t="shared" si="224"/>
        <v>#DIV/0!</v>
      </c>
      <c r="DV95" t="e">
        <f t="shared" si="224"/>
        <v>#DIV/0!</v>
      </c>
      <c r="DW95" t="e">
        <f t="shared" si="225"/>
        <v>#DIV/0!</v>
      </c>
      <c r="DX95" t="e">
        <f t="shared" si="226"/>
        <v>#DIV/0!</v>
      </c>
      <c r="DY95" t="e">
        <f t="shared" si="227"/>
        <v>#DIV/0!</v>
      </c>
      <c r="DZ95" t="e">
        <f t="shared" si="228"/>
        <v>#DIV/0!</v>
      </c>
      <c r="EA95" t="e">
        <f t="shared" si="229"/>
        <v>#DIV/0!</v>
      </c>
      <c r="EC95" t="e">
        <f t="shared" si="258"/>
        <v>#DIV/0!</v>
      </c>
      <c r="ED95" t="e">
        <f t="shared" si="230"/>
        <v>#DIV/0!</v>
      </c>
      <c r="EE95" t="e">
        <f t="shared" si="230"/>
        <v>#DIV/0!</v>
      </c>
      <c r="EF95" t="e">
        <f t="shared" si="230"/>
        <v>#DIV/0!</v>
      </c>
      <c r="EG95" t="e">
        <f t="shared" si="230"/>
        <v>#DIV/0!</v>
      </c>
      <c r="EH95" t="e">
        <f t="shared" si="230"/>
        <v>#DIV/0!</v>
      </c>
      <c r="EI95" t="e">
        <f t="shared" si="230"/>
        <v>#DIV/0!</v>
      </c>
      <c r="EJ95" t="e">
        <f t="shared" si="230"/>
        <v>#DIV/0!</v>
      </c>
      <c r="EK95" t="e">
        <f t="shared" si="230"/>
        <v>#DIV/0!</v>
      </c>
      <c r="EL95" t="e">
        <f t="shared" si="230"/>
        <v>#DIV/0!</v>
      </c>
      <c r="EM95" t="e">
        <f t="shared" si="230"/>
        <v>#DIV/0!</v>
      </c>
      <c r="EN95" t="e">
        <f t="shared" si="230"/>
        <v>#DIV/0!</v>
      </c>
      <c r="EO95" t="e">
        <f t="shared" si="230"/>
        <v>#DIV/0!</v>
      </c>
      <c r="EP95" t="e">
        <f t="shared" si="230"/>
        <v>#DIV/0!</v>
      </c>
      <c r="EQ95" t="e">
        <f t="shared" si="230"/>
        <v>#DIV/0!</v>
      </c>
      <c r="ER95" t="e">
        <f t="shared" si="230"/>
        <v>#DIV/0!</v>
      </c>
      <c r="ES95" t="e">
        <f t="shared" si="230"/>
        <v>#DIV/0!</v>
      </c>
      <c r="ET95" t="e">
        <f t="shared" si="231"/>
        <v>#DIV/0!</v>
      </c>
      <c r="EU95" t="e">
        <f t="shared" si="232"/>
        <v>#DIV/0!</v>
      </c>
      <c r="EV95" t="e">
        <f t="shared" si="233"/>
        <v>#DIV/0!</v>
      </c>
      <c r="EW95" t="e">
        <f t="shared" si="234"/>
        <v>#DIV/0!</v>
      </c>
      <c r="EZ95" t="e">
        <f t="shared" si="259"/>
        <v>#DIV/0!</v>
      </c>
      <c r="FA95" t="e">
        <f t="shared" si="235"/>
        <v>#DIV/0!</v>
      </c>
      <c r="FB95" t="e">
        <f t="shared" si="235"/>
        <v>#DIV/0!</v>
      </c>
      <c r="FC95" t="e">
        <f t="shared" si="235"/>
        <v>#DIV/0!</v>
      </c>
      <c r="FD95" t="e">
        <f t="shared" si="235"/>
        <v>#DIV/0!</v>
      </c>
      <c r="FE95" t="e">
        <f t="shared" si="235"/>
        <v>#DIV/0!</v>
      </c>
      <c r="FF95" t="e">
        <f t="shared" si="235"/>
        <v>#DIV/0!</v>
      </c>
      <c r="FG95" t="e">
        <f t="shared" si="235"/>
        <v>#DIV/0!</v>
      </c>
      <c r="FH95" t="e">
        <f t="shared" si="235"/>
        <v>#DIV/0!</v>
      </c>
      <c r="FI95" t="e">
        <f t="shared" si="235"/>
        <v>#DIV/0!</v>
      </c>
      <c r="FJ95" t="e">
        <f t="shared" si="235"/>
        <v>#DIV/0!</v>
      </c>
      <c r="FK95" t="e">
        <f t="shared" si="235"/>
        <v>#DIV/0!</v>
      </c>
      <c r="FL95" t="e">
        <f t="shared" si="235"/>
        <v>#DIV/0!</v>
      </c>
      <c r="FM95" t="e">
        <f t="shared" si="235"/>
        <v>#DIV/0!</v>
      </c>
      <c r="FN95" t="e">
        <f t="shared" si="235"/>
        <v>#DIV/0!</v>
      </c>
      <c r="FO95" t="e">
        <f t="shared" si="235"/>
        <v>#DIV/0!</v>
      </c>
      <c r="FP95" t="e">
        <f t="shared" ref="FP95:FP143" si="265">LN(BN95/BN94)</f>
        <v>#DIV/0!</v>
      </c>
      <c r="FQ95" t="e">
        <f t="shared" ref="FQ95:FQ143" si="266">LN(BO95/BO94)</f>
        <v>#DIV/0!</v>
      </c>
      <c r="FR95" t="e">
        <f t="shared" ref="FR95:FR143" si="267">LN(BP95/BP94)</f>
        <v>#DIV/0!</v>
      </c>
      <c r="FS95" t="e">
        <f t="shared" ref="FS95:FS143" si="268">LN(BQ95/BQ94)</f>
        <v>#DIV/0!</v>
      </c>
      <c r="FT95" t="e">
        <f t="shared" ref="FT95:FT143" si="269">LN(BR95/BR94)</f>
        <v>#DIV/0!</v>
      </c>
      <c r="FV95" s="3"/>
      <c r="FW95" t="e">
        <f t="shared" si="236"/>
        <v>#DIV/0!</v>
      </c>
      <c r="FX95">
        <f t="shared" si="260"/>
        <v>1</v>
      </c>
      <c r="FY95" s="19">
        <f t="shared" si="149"/>
        <v>1.2811387656955737</v>
      </c>
      <c r="GA95" s="19" t="e">
        <f t="shared" si="237"/>
        <v>#DIV/0!</v>
      </c>
      <c r="GB95" s="19">
        <f t="shared" si="261"/>
        <v>1</v>
      </c>
      <c r="GC95" s="19">
        <f t="shared" si="150"/>
        <v>1.2088813025746374</v>
      </c>
      <c r="GE95" s="19" t="e">
        <f t="shared" si="238"/>
        <v>#DIV/0!</v>
      </c>
      <c r="GF95" s="19">
        <f t="shared" si="262"/>
        <v>1</v>
      </c>
      <c r="GG95" s="19">
        <f t="shared" si="151"/>
        <v>1.1394208444268643</v>
      </c>
      <c r="GI95" s="19" t="e">
        <f>#REF!</f>
        <v>#REF!</v>
      </c>
      <c r="GJ95" s="19" t="e">
        <f t="shared" si="239"/>
        <v>#REF!</v>
      </c>
      <c r="GK95">
        <f t="shared" si="152"/>
        <v>0</v>
      </c>
      <c r="GL95" s="3"/>
      <c r="GM95" s="3"/>
      <c r="GN95" s="8"/>
      <c r="GO95" s="5">
        <f t="shared" si="263"/>
        <v>13</v>
      </c>
      <c r="GP95" t="b">
        <f t="shared" si="240"/>
        <v>1</v>
      </c>
      <c r="GR95">
        <f t="shared" si="241"/>
        <v>331</v>
      </c>
      <c r="GS95" s="20">
        <v>0.1809450193148088</v>
      </c>
      <c r="GT95" s="20">
        <v>0</v>
      </c>
      <c r="GU95" s="27"/>
      <c r="GV95" s="31">
        <f t="shared" ca="1" si="153"/>
        <v>1998</v>
      </c>
      <c r="GW95" s="12">
        <f t="shared" ca="1" si="242"/>
        <v>1.3680264333048617</v>
      </c>
      <c r="GX95" s="19">
        <f t="shared" ca="1" si="154"/>
        <v>0.9286646915201473</v>
      </c>
      <c r="GY95" s="71">
        <f t="shared" ca="1" si="155"/>
        <v>1.2704354171210877</v>
      </c>
      <c r="GZ95" s="11">
        <f t="shared" ca="1" si="243"/>
        <v>1998</v>
      </c>
      <c r="HA95" s="12">
        <f t="shared" ca="1" si="156"/>
        <v>1.5461464712672917</v>
      </c>
      <c r="HB95" s="12">
        <f t="shared" ca="1" si="157"/>
        <v>0.88479743590111826</v>
      </c>
      <c r="HC95" s="12">
        <f t="shared" ca="1" si="158"/>
        <v>0.9286646915201473</v>
      </c>
      <c r="HD95" s="72">
        <f t="shared" ca="1" si="159"/>
        <v>1.2704354171210877</v>
      </c>
      <c r="HE95">
        <f t="shared" ca="1" si="244"/>
        <v>1998</v>
      </c>
      <c r="HF95" s="12">
        <f t="shared" ca="1" si="160"/>
        <v>0.9286646915201473</v>
      </c>
      <c r="HG95" s="12">
        <f t="shared" ca="1" si="161"/>
        <v>0.97143730513128923</v>
      </c>
      <c r="HH95" s="12">
        <f t="shared" ca="1" si="162"/>
        <v>0.91081270116710045</v>
      </c>
      <c r="HJ95" s="17"/>
      <c r="HL95" s="18">
        <f t="shared" si="245"/>
        <v>1962</v>
      </c>
      <c r="HM95" s="9">
        <f t="shared" si="163"/>
        <v>8.9752671770879497E-7</v>
      </c>
      <c r="HN95" s="9">
        <f t="shared" si="164"/>
        <v>0</v>
      </c>
      <c r="HO95" s="9">
        <f t="shared" si="165"/>
        <v>1.2205306417995934</v>
      </c>
      <c r="HP95" s="9">
        <f t="shared" si="166"/>
        <v>1.2252166306907653</v>
      </c>
      <c r="HQ95" s="9">
        <f t="shared" si="167"/>
        <v>1.3103812088223399</v>
      </c>
      <c r="HR95" s="9">
        <f t="shared" si="246"/>
        <v>1.7587601317052783E-6</v>
      </c>
      <c r="HS95" s="9">
        <f t="shared" si="168"/>
        <v>0</v>
      </c>
      <c r="HT95" s="9"/>
      <c r="HU95" s="9">
        <f t="shared" si="169"/>
        <v>1.4954144406005347</v>
      </c>
      <c r="HV95" s="23">
        <f t="shared" si="247"/>
        <v>1.959562982364512</v>
      </c>
      <c r="HX95" s="8"/>
      <c r="HY95" s="5">
        <f t="shared" si="264"/>
        <v>13</v>
      </c>
      <c r="HZ95" t="b">
        <f t="shared" si="248"/>
        <v>1</v>
      </c>
      <c r="IB95">
        <f t="shared" si="249"/>
        <v>331</v>
      </c>
      <c r="IC95" s="20">
        <v>0.14994857318930505</v>
      </c>
      <c r="ID95" s="20">
        <v>0</v>
      </c>
      <c r="IE95" s="11"/>
      <c r="IF95">
        <f t="shared" ca="1" si="250"/>
        <v>1998</v>
      </c>
      <c r="IG95" s="12">
        <f t="shared" ca="1" si="251"/>
        <v>1.0691671932992006</v>
      </c>
      <c r="IH95" s="19">
        <f t="shared" ca="1" si="252"/>
        <v>0.94986178987730263</v>
      </c>
      <c r="II95" s="19">
        <f t="shared" ca="1" si="253"/>
        <v>1.0155602243092816</v>
      </c>
      <c r="IJ95" s="11">
        <f t="shared" ca="1" si="170"/>
        <v>1998</v>
      </c>
      <c r="IK95" s="12">
        <f t="shared" ca="1" si="171"/>
        <v>1.1130329450540164</v>
      </c>
      <c r="IL95" s="12">
        <f t="shared" ca="1" si="172"/>
        <v>0.96058899069453252</v>
      </c>
      <c r="IM95" s="12">
        <f t="shared" ca="1" si="173"/>
        <v>0.94986178987730263</v>
      </c>
      <c r="IN95" s="12">
        <f t="shared" ca="1" si="174"/>
        <v>1.0155602243092816</v>
      </c>
      <c r="IO95">
        <f t="shared" ca="1" si="254"/>
        <v>1998</v>
      </c>
      <c r="IP95" s="12">
        <f t="shared" ca="1" si="255"/>
        <v>0.94986178987730263</v>
      </c>
      <c r="IQ95" s="12">
        <f t="shared" ca="1" si="175"/>
        <v>0.98079852420147384</v>
      </c>
      <c r="IR95" s="12">
        <f t="shared" ca="1" si="176"/>
        <v>0.97939481656194882</v>
      </c>
    </row>
    <row r="96" spans="1:252" hidden="1" x14ac:dyDescent="0.2">
      <c r="A96" t="s">
        <v>105</v>
      </c>
      <c r="B96" s="1">
        <f t="shared" si="256"/>
        <v>1963</v>
      </c>
      <c r="C96" s="60">
        <f>Conversion_factors!$A25*C244+C319</f>
        <v>0</v>
      </c>
      <c r="D96" s="60">
        <f>Conversion_factors!$A25*D244+D319</f>
        <v>0</v>
      </c>
      <c r="E96" s="60">
        <f>Conversion_factors!$A25*E244+E319</f>
        <v>0</v>
      </c>
      <c r="F96" s="60">
        <f>Conversion_factors!$A25*F244+F319</f>
        <v>0</v>
      </c>
      <c r="G96" s="60">
        <f>Conversion_factors!$A25*G244+G319</f>
        <v>0</v>
      </c>
      <c r="H96" s="60">
        <f>Conversion_factors!$A25*H244+H319</f>
        <v>0</v>
      </c>
      <c r="I96" s="60">
        <f>Conversion_factors!$A25*I244+I319</f>
        <v>0</v>
      </c>
      <c r="J96" s="60">
        <f>Conversion_factors!$A25*J244+J319</f>
        <v>0</v>
      </c>
      <c r="K96" s="60">
        <f>Conversion_factors!$A25*K244+K319</f>
        <v>0</v>
      </c>
      <c r="L96" s="60">
        <f>Conversion_factors!$A25*L244+L319</f>
        <v>0</v>
      </c>
      <c r="M96" s="60">
        <f>Conversion_factors!$A25*M244+M319</f>
        <v>0</v>
      </c>
      <c r="N96" s="60">
        <f>Conversion_factors!$A25*N244+N319</f>
        <v>0</v>
      </c>
      <c r="O96" s="60">
        <f>Conversion_factors!$A25*O244+O319</f>
        <v>0</v>
      </c>
      <c r="P96" s="60">
        <f>Conversion_factors!$A25*P244+P319</f>
        <v>0</v>
      </c>
      <c r="Q96" s="60">
        <f>Conversion_factors!$A25*Q244+Q319</f>
        <v>0</v>
      </c>
      <c r="R96" s="60">
        <f>Conversion_factors!$A25*R244+R319</f>
        <v>0</v>
      </c>
      <c r="S96" s="60">
        <f>Conversion_factors!$A25*S244+S319</f>
        <v>0</v>
      </c>
      <c r="T96" s="60">
        <f>Conversion_factors!$A25*T244+T319</f>
        <v>0</v>
      </c>
      <c r="U96" s="60">
        <f>Conversion_factors!$A25*U244+U319</f>
        <v>0</v>
      </c>
      <c r="V96" s="60">
        <f>Conversion_factors!$A25*V244+V319</f>
        <v>0</v>
      </c>
      <c r="W96" s="60">
        <f>Conversion_factors!$A25*W244+W319</f>
        <v>0</v>
      </c>
      <c r="X96" s="60">
        <f>Conversion_factors!$A25*X244+X319</f>
        <v>0</v>
      </c>
      <c r="AX96">
        <f t="shared" si="177"/>
        <v>0</v>
      </c>
      <c r="AY96">
        <f t="shared" si="178"/>
        <v>0</v>
      </c>
      <c r="AZ96">
        <f t="shared" si="179"/>
        <v>0</v>
      </c>
      <c r="BA96">
        <f t="shared" si="180"/>
        <v>0</v>
      </c>
      <c r="BB96">
        <f t="shared" si="181"/>
        <v>0</v>
      </c>
      <c r="BC96">
        <f t="shared" si="182"/>
        <v>0</v>
      </c>
      <c r="BD96">
        <f t="shared" si="183"/>
        <v>0</v>
      </c>
      <c r="BE96">
        <f t="shared" si="184"/>
        <v>0</v>
      </c>
      <c r="BF96">
        <f t="shared" si="185"/>
        <v>0</v>
      </c>
      <c r="BG96">
        <f t="shared" si="186"/>
        <v>0</v>
      </c>
      <c r="BH96">
        <f t="shared" si="187"/>
        <v>0</v>
      </c>
      <c r="BI96">
        <f t="shared" si="188"/>
        <v>0</v>
      </c>
      <c r="BJ96">
        <f t="shared" si="189"/>
        <v>0</v>
      </c>
      <c r="BK96">
        <f t="shared" si="190"/>
        <v>0</v>
      </c>
      <c r="BL96">
        <f t="shared" si="191"/>
        <v>0</v>
      </c>
      <c r="BM96">
        <f t="shared" si="192"/>
        <v>0</v>
      </c>
      <c r="BN96">
        <f t="shared" si="193"/>
        <v>0</v>
      </c>
      <c r="BO96">
        <f t="shared" si="194"/>
        <v>0</v>
      </c>
      <c r="BP96">
        <f t="shared" si="195"/>
        <v>0</v>
      </c>
      <c r="BQ96">
        <f t="shared" si="196"/>
        <v>0</v>
      </c>
      <c r="BR96">
        <f t="shared" si="197"/>
        <v>0</v>
      </c>
      <c r="BS96">
        <f t="shared" si="198"/>
        <v>0</v>
      </c>
      <c r="BT96" s="16"/>
      <c r="BU96" s="16"/>
      <c r="BV96" s="9">
        <f t="shared" si="142"/>
        <v>1.2467804961390619E-6</v>
      </c>
      <c r="BW96" s="9">
        <f t="shared" si="199"/>
        <v>0</v>
      </c>
      <c r="BX96" s="9">
        <f t="shared" si="200"/>
        <v>1.2088813025746374</v>
      </c>
      <c r="BY96" s="9">
        <f t="shared" si="201"/>
        <v>1.1394208444268643</v>
      </c>
      <c r="BZ96" s="9">
        <f t="shared" si="202"/>
        <v>1.2811387656955737</v>
      </c>
      <c r="CA96" s="9">
        <f t="shared" si="143"/>
        <v>2.2001586238380354E-6</v>
      </c>
      <c r="CB96" s="9">
        <f t="shared" si="203"/>
        <v>0</v>
      </c>
      <c r="CC96" s="9"/>
      <c r="CD96" s="9">
        <f t="shared" si="204"/>
        <v>1.377424554591441</v>
      </c>
      <c r="CE96" s="9">
        <f t="shared" si="205"/>
        <v>1.7646719937080542</v>
      </c>
      <c r="CG96" s="35"/>
      <c r="CH96">
        <f t="shared" si="206"/>
        <v>1963</v>
      </c>
      <c r="CI96" t="e">
        <f t="shared" si="207"/>
        <v>#DIV/0!</v>
      </c>
      <c r="CJ96" t="e">
        <f t="shared" si="208"/>
        <v>#DIV/0!</v>
      </c>
      <c r="CK96" t="e">
        <f t="shared" si="209"/>
        <v>#DIV/0!</v>
      </c>
      <c r="CL96" t="e">
        <f t="shared" si="210"/>
        <v>#DIV/0!</v>
      </c>
      <c r="CM96" t="e">
        <f t="shared" si="211"/>
        <v>#DIV/0!</v>
      </c>
      <c r="CN96" t="e">
        <f t="shared" si="212"/>
        <v>#DIV/0!</v>
      </c>
      <c r="CO96" t="e">
        <f t="shared" si="213"/>
        <v>#DIV/0!</v>
      </c>
      <c r="CP96" t="e">
        <f t="shared" si="214"/>
        <v>#DIV/0!</v>
      </c>
      <c r="CQ96" t="e">
        <f t="shared" si="215"/>
        <v>#DIV/0!</v>
      </c>
      <c r="CR96" t="e">
        <f t="shared" si="216"/>
        <v>#DIV/0!</v>
      </c>
      <c r="CS96" t="e">
        <f t="shared" si="217"/>
        <v>#DIV/0!</v>
      </c>
      <c r="CT96" t="e">
        <f t="shared" si="218"/>
        <v>#DIV/0!</v>
      </c>
      <c r="CU96" t="e">
        <f t="shared" si="219"/>
        <v>#DIV/0!</v>
      </c>
      <c r="CV96" t="e">
        <f t="shared" si="220"/>
        <v>#DIV/0!</v>
      </c>
      <c r="CW96" t="e">
        <f t="shared" si="221"/>
        <v>#DIV/0!</v>
      </c>
      <c r="CX96" t="e">
        <f t="shared" si="222"/>
        <v>#DIV/0!</v>
      </c>
      <c r="CY96" t="e">
        <f t="shared" si="223"/>
        <v>#DIV/0!</v>
      </c>
      <c r="CZ96" t="e">
        <f t="shared" si="145"/>
        <v>#DIV/0!</v>
      </c>
      <c r="DA96" t="e">
        <f t="shared" si="146"/>
        <v>#DIV/0!</v>
      </c>
      <c r="DB96" t="e">
        <f t="shared" si="147"/>
        <v>#DIV/0!</v>
      </c>
      <c r="DC96" t="e">
        <f t="shared" si="148"/>
        <v>#DIV/0!</v>
      </c>
      <c r="DF96" t="e">
        <f t="shared" si="257"/>
        <v>#DIV/0!</v>
      </c>
      <c r="DG96" t="e">
        <f t="shared" si="224"/>
        <v>#DIV/0!</v>
      </c>
      <c r="DH96" t="e">
        <f t="shared" si="224"/>
        <v>#DIV/0!</v>
      </c>
      <c r="DI96" t="e">
        <f t="shared" si="224"/>
        <v>#DIV/0!</v>
      </c>
      <c r="DJ96" t="e">
        <f t="shared" si="224"/>
        <v>#DIV/0!</v>
      </c>
      <c r="DK96" t="e">
        <f t="shared" si="224"/>
        <v>#DIV/0!</v>
      </c>
      <c r="DL96" t="e">
        <f t="shared" si="224"/>
        <v>#DIV/0!</v>
      </c>
      <c r="DM96" t="e">
        <f t="shared" si="224"/>
        <v>#DIV/0!</v>
      </c>
      <c r="DN96" t="e">
        <f t="shared" si="224"/>
        <v>#DIV/0!</v>
      </c>
      <c r="DO96" t="e">
        <f t="shared" si="224"/>
        <v>#DIV/0!</v>
      </c>
      <c r="DP96" t="e">
        <f t="shared" si="224"/>
        <v>#DIV/0!</v>
      </c>
      <c r="DQ96" t="e">
        <f t="shared" si="224"/>
        <v>#DIV/0!</v>
      </c>
      <c r="DR96" t="e">
        <f t="shared" si="224"/>
        <v>#DIV/0!</v>
      </c>
      <c r="DS96" t="e">
        <f t="shared" si="224"/>
        <v>#DIV/0!</v>
      </c>
      <c r="DT96" t="e">
        <f t="shared" si="224"/>
        <v>#DIV/0!</v>
      </c>
      <c r="DU96" t="e">
        <f t="shared" si="224"/>
        <v>#DIV/0!</v>
      </c>
      <c r="DV96" t="e">
        <f t="shared" si="224"/>
        <v>#DIV/0!</v>
      </c>
      <c r="DW96" t="e">
        <f t="shared" si="225"/>
        <v>#DIV/0!</v>
      </c>
      <c r="DX96" t="e">
        <f t="shared" si="226"/>
        <v>#DIV/0!</v>
      </c>
      <c r="DY96" t="e">
        <f t="shared" si="227"/>
        <v>#DIV/0!</v>
      </c>
      <c r="DZ96" t="e">
        <f t="shared" si="228"/>
        <v>#DIV/0!</v>
      </c>
      <c r="EA96" t="e">
        <f t="shared" si="229"/>
        <v>#DIV/0!</v>
      </c>
      <c r="EC96" t="e">
        <f t="shared" si="258"/>
        <v>#DIV/0!</v>
      </c>
      <c r="ED96" t="e">
        <f t="shared" si="230"/>
        <v>#DIV/0!</v>
      </c>
      <c r="EE96" t="e">
        <f t="shared" si="230"/>
        <v>#DIV/0!</v>
      </c>
      <c r="EF96" t="e">
        <f t="shared" si="230"/>
        <v>#DIV/0!</v>
      </c>
      <c r="EG96" t="e">
        <f t="shared" si="230"/>
        <v>#DIV/0!</v>
      </c>
      <c r="EH96" t="e">
        <f t="shared" si="230"/>
        <v>#DIV/0!</v>
      </c>
      <c r="EI96" t="e">
        <f t="shared" si="230"/>
        <v>#DIV/0!</v>
      </c>
      <c r="EJ96" t="e">
        <f t="shared" si="230"/>
        <v>#DIV/0!</v>
      </c>
      <c r="EK96" t="e">
        <f t="shared" si="230"/>
        <v>#DIV/0!</v>
      </c>
      <c r="EL96" t="e">
        <f t="shared" si="230"/>
        <v>#DIV/0!</v>
      </c>
      <c r="EM96" t="e">
        <f t="shared" si="230"/>
        <v>#DIV/0!</v>
      </c>
      <c r="EN96" t="e">
        <f t="shared" si="230"/>
        <v>#DIV/0!</v>
      </c>
      <c r="EO96" t="e">
        <f t="shared" si="230"/>
        <v>#DIV/0!</v>
      </c>
      <c r="EP96" t="e">
        <f t="shared" si="230"/>
        <v>#DIV/0!</v>
      </c>
      <c r="EQ96" t="e">
        <f t="shared" si="230"/>
        <v>#DIV/0!</v>
      </c>
      <c r="ER96" t="e">
        <f t="shared" si="230"/>
        <v>#DIV/0!</v>
      </c>
      <c r="ES96" t="e">
        <f t="shared" si="230"/>
        <v>#DIV/0!</v>
      </c>
      <c r="ET96" t="e">
        <f t="shared" si="231"/>
        <v>#DIV/0!</v>
      </c>
      <c r="EU96" t="e">
        <f t="shared" si="232"/>
        <v>#DIV/0!</v>
      </c>
      <c r="EV96" t="e">
        <f t="shared" si="233"/>
        <v>#DIV/0!</v>
      </c>
      <c r="EW96" t="e">
        <f t="shared" si="234"/>
        <v>#DIV/0!</v>
      </c>
      <c r="EZ96" t="e">
        <f t="shared" si="259"/>
        <v>#DIV/0!</v>
      </c>
      <c r="FA96" t="e">
        <f t="shared" ref="FA96:FA143" si="270">LN(AY96/AY95)</f>
        <v>#DIV/0!</v>
      </c>
      <c r="FB96" t="e">
        <f t="shared" ref="FB96:FB143" si="271">LN(AZ96/AZ95)</f>
        <v>#DIV/0!</v>
      </c>
      <c r="FC96" t="e">
        <f t="shared" ref="FC96:FC143" si="272">LN(BA96/BA95)</f>
        <v>#DIV/0!</v>
      </c>
      <c r="FD96" t="e">
        <f t="shared" ref="FD96:FD143" si="273">LN(BB96/BB95)</f>
        <v>#DIV/0!</v>
      </c>
      <c r="FE96" t="e">
        <f t="shared" ref="FE96:FE143" si="274">LN(BC96/BC95)</f>
        <v>#DIV/0!</v>
      </c>
      <c r="FF96" t="e">
        <f t="shared" ref="FF96:FF143" si="275">LN(BD96/BD95)</f>
        <v>#DIV/0!</v>
      </c>
      <c r="FG96" t="e">
        <f t="shared" ref="FG96:FG143" si="276">LN(BE96/BE95)</f>
        <v>#DIV/0!</v>
      </c>
      <c r="FH96" t="e">
        <f t="shared" ref="FH96:FH143" si="277">LN(BF96/BF95)</f>
        <v>#DIV/0!</v>
      </c>
      <c r="FI96" t="e">
        <f t="shared" ref="FI96:FI143" si="278">LN(BG96/BG95)</f>
        <v>#DIV/0!</v>
      </c>
      <c r="FJ96" t="e">
        <f t="shared" ref="FJ96:FJ143" si="279">LN(BH96/BH95)</f>
        <v>#DIV/0!</v>
      </c>
      <c r="FK96" t="e">
        <f t="shared" ref="FK96:FK143" si="280">LN(BI96/BI95)</f>
        <v>#DIV/0!</v>
      </c>
      <c r="FL96" t="e">
        <f t="shared" ref="FL96:FL143" si="281">LN(BJ96/BJ95)</f>
        <v>#DIV/0!</v>
      </c>
      <c r="FM96" t="e">
        <f t="shared" ref="FM96:FM143" si="282">LN(BK96/BK95)</f>
        <v>#DIV/0!</v>
      </c>
      <c r="FN96" t="e">
        <f t="shared" ref="FN96:FN143" si="283">LN(BL96/BL95)</f>
        <v>#DIV/0!</v>
      </c>
      <c r="FO96" t="e">
        <f t="shared" ref="FO96:FO143" si="284">LN(BM96/BM95)</f>
        <v>#DIV/0!</v>
      </c>
      <c r="FP96" t="e">
        <f t="shared" si="265"/>
        <v>#DIV/0!</v>
      </c>
      <c r="FQ96" t="e">
        <f t="shared" si="266"/>
        <v>#DIV/0!</v>
      </c>
      <c r="FR96" t="e">
        <f t="shared" si="267"/>
        <v>#DIV/0!</v>
      </c>
      <c r="FS96" t="e">
        <f t="shared" si="268"/>
        <v>#DIV/0!</v>
      </c>
      <c r="FT96" t="e">
        <f t="shared" si="269"/>
        <v>#DIV/0!</v>
      </c>
      <c r="FV96" s="3"/>
      <c r="FW96" t="e">
        <f t="shared" si="236"/>
        <v>#DIV/0!</v>
      </c>
      <c r="FX96">
        <f t="shared" si="260"/>
        <v>1</v>
      </c>
      <c r="FY96" s="19">
        <f t="shared" si="149"/>
        <v>1.2811387656955737</v>
      </c>
      <c r="GA96" s="19" t="e">
        <f t="shared" si="237"/>
        <v>#DIV/0!</v>
      </c>
      <c r="GB96" s="19">
        <f t="shared" si="261"/>
        <v>1</v>
      </c>
      <c r="GC96" s="19">
        <f t="shared" si="150"/>
        <v>1.2088813025746374</v>
      </c>
      <c r="GE96" s="19" t="e">
        <f t="shared" si="238"/>
        <v>#DIV/0!</v>
      </c>
      <c r="GF96" s="19">
        <f t="shared" si="262"/>
        <v>1</v>
      </c>
      <c r="GG96" s="19">
        <f t="shared" si="151"/>
        <v>1.1394208444268643</v>
      </c>
      <c r="GI96" s="19" t="e">
        <f>#REF!</f>
        <v>#REF!</v>
      </c>
      <c r="GJ96" s="19" t="e">
        <f t="shared" si="239"/>
        <v>#REF!</v>
      </c>
      <c r="GK96">
        <f t="shared" si="152"/>
        <v>0</v>
      </c>
      <c r="GL96" s="3"/>
      <c r="GM96" s="3"/>
      <c r="GN96" s="8"/>
      <c r="GO96" s="5">
        <f t="shared" si="263"/>
        <v>14</v>
      </c>
      <c r="GP96" t="b">
        <f t="shared" si="240"/>
        <v>1</v>
      </c>
      <c r="GR96">
        <f t="shared" si="241"/>
        <v>332</v>
      </c>
      <c r="GS96" s="20">
        <v>2.9578134723674612E-2</v>
      </c>
      <c r="GT96" s="20">
        <v>0</v>
      </c>
      <c r="GU96" s="27"/>
      <c r="GV96" s="31">
        <f t="shared" ca="1" si="153"/>
        <v>1999</v>
      </c>
      <c r="GW96" s="12">
        <f t="shared" ca="1" si="242"/>
        <v>1.3943628548313243</v>
      </c>
      <c r="GX96" s="19">
        <f t="shared" ca="1" si="154"/>
        <v>0.92886761856656652</v>
      </c>
      <c r="GY96" s="71">
        <f t="shared" ca="1" si="155"/>
        <v>1.2951754805122659</v>
      </c>
      <c r="GZ96" s="11">
        <f t="shared" ca="1" si="243"/>
        <v>1999</v>
      </c>
      <c r="HA96" s="12">
        <f t="shared" ca="1" si="156"/>
        <v>1.6292238157663033</v>
      </c>
      <c r="HB96" s="12">
        <f t="shared" ca="1" si="157"/>
        <v>0.85584487615379445</v>
      </c>
      <c r="HC96" s="12">
        <f t="shared" ca="1" si="158"/>
        <v>0.92886761856656652</v>
      </c>
      <c r="HD96" s="72">
        <f t="shared" ca="1" si="159"/>
        <v>1.2951754805122659</v>
      </c>
      <c r="HE96">
        <f t="shared" ca="1" si="244"/>
        <v>1999</v>
      </c>
      <c r="HF96" s="12">
        <f t="shared" ca="1" si="160"/>
        <v>0.92886761856656652</v>
      </c>
      <c r="HG96" s="12">
        <f t="shared" ca="1" si="161"/>
        <v>0.97575132178511614</v>
      </c>
      <c r="HH96" s="12">
        <f t="shared" ca="1" si="162"/>
        <v>0.87711372461996218</v>
      </c>
      <c r="HJ96" s="17"/>
      <c r="HL96" s="18">
        <f t="shared" si="245"/>
        <v>1963</v>
      </c>
      <c r="HM96" s="9">
        <f t="shared" si="163"/>
        <v>8.9752671770879497E-7</v>
      </c>
      <c r="HN96" s="9">
        <f t="shared" si="164"/>
        <v>0</v>
      </c>
      <c r="HO96" s="9">
        <f t="shared" si="165"/>
        <v>1.2205306417995934</v>
      </c>
      <c r="HP96" s="9">
        <f t="shared" si="166"/>
        <v>1.2252166306907653</v>
      </c>
      <c r="HQ96" s="9">
        <f t="shared" si="167"/>
        <v>1.3103812088223399</v>
      </c>
      <c r="HR96" s="9">
        <f t="shared" si="246"/>
        <v>1.7587601317052783E-6</v>
      </c>
      <c r="HS96" s="9">
        <f t="shared" si="168"/>
        <v>0</v>
      </c>
      <c r="HT96" s="9"/>
      <c r="HU96" s="9">
        <f t="shared" si="169"/>
        <v>1.4954144406005347</v>
      </c>
      <c r="HV96" s="23">
        <f t="shared" si="247"/>
        <v>1.959562982364512</v>
      </c>
      <c r="HX96" s="8"/>
      <c r="HY96" s="5">
        <f t="shared" si="264"/>
        <v>14</v>
      </c>
      <c r="HZ96" t="b">
        <f t="shared" si="248"/>
        <v>1</v>
      </c>
      <c r="IB96">
        <f t="shared" si="249"/>
        <v>332</v>
      </c>
      <c r="IC96" s="20">
        <v>2.9751464921383787E-2</v>
      </c>
      <c r="ID96" s="20">
        <v>0</v>
      </c>
      <c r="IE96" s="11"/>
      <c r="IF96">
        <f t="shared" ca="1" si="250"/>
        <v>1999</v>
      </c>
      <c r="IG96" s="12">
        <f t="shared" ca="1" si="251"/>
        <v>1.0897501566100549</v>
      </c>
      <c r="IH96" s="19">
        <f t="shared" ca="1" si="252"/>
        <v>0.95006934880496119</v>
      </c>
      <c r="II96" s="19">
        <f t="shared" ca="1" si="253"/>
        <v>1.035336927625619</v>
      </c>
      <c r="IJ96" s="11">
        <f t="shared" ca="1" si="170"/>
        <v>1999</v>
      </c>
      <c r="IK96" s="12">
        <f t="shared" ca="1" si="171"/>
        <v>1.1728382889417861</v>
      </c>
      <c r="IL96" s="12">
        <f t="shared" ca="1" si="172"/>
        <v>0.92915636101316323</v>
      </c>
      <c r="IM96" s="12">
        <f t="shared" ca="1" si="173"/>
        <v>0.95006934880496119</v>
      </c>
      <c r="IN96" s="12">
        <f t="shared" ca="1" si="174"/>
        <v>1.035336927625619</v>
      </c>
      <c r="IO96">
        <f t="shared" ca="1" si="254"/>
        <v>1999</v>
      </c>
      <c r="IP96" s="12">
        <f t="shared" ca="1" si="255"/>
        <v>0.95006934880496119</v>
      </c>
      <c r="IQ96" s="12">
        <f t="shared" ca="1" si="175"/>
        <v>0.98515411271460196</v>
      </c>
      <c r="IR96" s="12">
        <f t="shared" ca="1" si="176"/>
        <v>0.94315838407542518</v>
      </c>
    </row>
    <row r="97" spans="1:252" hidden="1" x14ac:dyDescent="0.2">
      <c r="A97" t="s">
        <v>105</v>
      </c>
      <c r="B97" s="1">
        <f t="shared" si="256"/>
        <v>1964</v>
      </c>
      <c r="C97" s="60">
        <f>Conversion_factors!$A26*C245+C320</f>
        <v>0</v>
      </c>
      <c r="D97" s="60">
        <f>Conversion_factors!$A26*D245+D320</f>
        <v>0</v>
      </c>
      <c r="E97" s="60">
        <f>Conversion_factors!$A26*E245+E320</f>
        <v>0</v>
      </c>
      <c r="F97" s="60">
        <f>Conversion_factors!$A26*F245+F320</f>
        <v>0</v>
      </c>
      <c r="G97" s="60">
        <f>Conversion_factors!$A26*G245+G320</f>
        <v>0</v>
      </c>
      <c r="H97" s="60">
        <f>Conversion_factors!$A26*H245+H320</f>
        <v>0</v>
      </c>
      <c r="I97" s="60">
        <f>Conversion_factors!$A26*I245+I320</f>
        <v>0</v>
      </c>
      <c r="J97" s="60">
        <f>Conversion_factors!$A26*J245+J320</f>
        <v>0</v>
      </c>
      <c r="K97" s="60">
        <f>Conversion_factors!$A26*K245+K320</f>
        <v>0</v>
      </c>
      <c r="L97" s="60">
        <f>Conversion_factors!$A26*L245+L320</f>
        <v>0</v>
      </c>
      <c r="M97" s="60">
        <f>Conversion_factors!$A26*M245+M320</f>
        <v>0</v>
      </c>
      <c r="N97" s="60">
        <f>Conversion_factors!$A26*N245+N320</f>
        <v>0</v>
      </c>
      <c r="O97" s="60">
        <f>Conversion_factors!$A26*O245+O320</f>
        <v>0</v>
      </c>
      <c r="P97" s="60">
        <f>Conversion_factors!$A26*P245+P320</f>
        <v>0</v>
      </c>
      <c r="Q97" s="60">
        <f>Conversion_factors!$A26*Q245+Q320</f>
        <v>0</v>
      </c>
      <c r="R97" s="60">
        <f>Conversion_factors!$A26*R245+R320</f>
        <v>0</v>
      </c>
      <c r="S97" s="60">
        <f>Conversion_factors!$A26*S245+S320</f>
        <v>0</v>
      </c>
      <c r="T97" s="60">
        <f>Conversion_factors!$A26*T245+T320</f>
        <v>0</v>
      </c>
      <c r="U97" s="60">
        <f>Conversion_factors!$A26*U245+U320</f>
        <v>0</v>
      </c>
      <c r="V97" s="60">
        <f>Conversion_factors!$A26*V245+V320</f>
        <v>0</v>
      </c>
      <c r="W97" s="60">
        <f>Conversion_factors!$A26*W245+W320</f>
        <v>0</v>
      </c>
      <c r="X97" s="60">
        <f>Conversion_factors!$A26*X245+X320</f>
        <v>0</v>
      </c>
      <c r="AX97">
        <f t="shared" si="177"/>
        <v>0</v>
      </c>
      <c r="AY97">
        <f t="shared" si="178"/>
        <v>0</v>
      </c>
      <c r="AZ97">
        <f t="shared" si="179"/>
        <v>0</v>
      </c>
      <c r="BA97">
        <f t="shared" si="180"/>
        <v>0</v>
      </c>
      <c r="BB97">
        <f t="shared" si="181"/>
        <v>0</v>
      </c>
      <c r="BC97">
        <f t="shared" si="182"/>
        <v>0</v>
      </c>
      <c r="BD97">
        <f t="shared" si="183"/>
        <v>0</v>
      </c>
      <c r="BE97">
        <f t="shared" si="184"/>
        <v>0</v>
      </c>
      <c r="BF97">
        <f t="shared" si="185"/>
        <v>0</v>
      </c>
      <c r="BG97">
        <f t="shared" si="186"/>
        <v>0</v>
      </c>
      <c r="BH97">
        <f t="shared" si="187"/>
        <v>0</v>
      </c>
      <c r="BI97">
        <f t="shared" si="188"/>
        <v>0</v>
      </c>
      <c r="BJ97">
        <f t="shared" si="189"/>
        <v>0</v>
      </c>
      <c r="BK97">
        <f t="shared" si="190"/>
        <v>0</v>
      </c>
      <c r="BL97">
        <f t="shared" si="191"/>
        <v>0</v>
      </c>
      <c r="BM97">
        <f t="shared" si="192"/>
        <v>0</v>
      </c>
      <c r="BN97">
        <f t="shared" si="193"/>
        <v>0</v>
      </c>
      <c r="BO97">
        <f t="shared" si="194"/>
        <v>0</v>
      </c>
      <c r="BP97">
        <f t="shared" si="195"/>
        <v>0</v>
      </c>
      <c r="BQ97">
        <f t="shared" si="196"/>
        <v>0</v>
      </c>
      <c r="BR97">
        <f t="shared" si="197"/>
        <v>0</v>
      </c>
      <c r="BS97">
        <f t="shared" si="198"/>
        <v>0</v>
      </c>
      <c r="BT97" s="16"/>
      <c r="BU97" s="16"/>
      <c r="BV97" s="9">
        <f t="shared" si="142"/>
        <v>1.2467804961390619E-6</v>
      </c>
      <c r="BW97" s="9">
        <f t="shared" si="199"/>
        <v>0</v>
      </c>
      <c r="BX97" s="9">
        <f t="shared" si="200"/>
        <v>1.2088813025746374</v>
      </c>
      <c r="BY97" s="9">
        <f t="shared" si="201"/>
        <v>1.1394208444268643</v>
      </c>
      <c r="BZ97" s="9">
        <f t="shared" si="202"/>
        <v>1.2811387656955737</v>
      </c>
      <c r="CA97" s="9">
        <f t="shared" si="143"/>
        <v>2.2001586238380354E-6</v>
      </c>
      <c r="CB97" s="9">
        <f t="shared" si="203"/>
        <v>0</v>
      </c>
      <c r="CC97" s="9"/>
      <c r="CD97" s="9">
        <f t="shared" si="204"/>
        <v>1.377424554591441</v>
      </c>
      <c r="CE97" s="9">
        <f t="shared" si="205"/>
        <v>1.7646719937080542</v>
      </c>
      <c r="CG97" s="35"/>
      <c r="CH97">
        <f t="shared" si="206"/>
        <v>1964</v>
      </c>
      <c r="CI97" t="e">
        <f t="shared" si="207"/>
        <v>#DIV/0!</v>
      </c>
      <c r="CJ97" t="e">
        <f t="shared" ref="CJ97:CX97" si="285">D97/$X97</f>
        <v>#DIV/0!</v>
      </c>
      <c r="CK97" t="e">
        <f t="shared" si="285"/>
        <v>#DIV/0!</v>
      </c>
      <c r="CL97" t="e">
        <f t="shared" si="285"/>
        <v>#DIV/0!</v>
      </c>
      <c r="CM97" t="e">
        <f t="shared" si="285"/>
        <v>#DIV/0!</v>
      </c>
      <c r="CN97" t="e">
        <f t="shared" si="285"/>
        <v>#DIV/0!</v>
      </c>
      <c r="CO97" t="e">
        <f t="shared" si="285"/>
        <v>#DIV/0!</v>
      </c>
      <c r="CP97" t="e">
        <f t="shared" si="285"/>
        <v>#DIV/0!</v>
      </c>
      <c r="CQ97" t="e">
        <f t="shared" si="285"/>
        <v>#DIV/0!</v>
      </c>
      <c r="CR97" t="e">
        <f t="shared" si="285"/>
        <v>#DIV/0!</v>
      </c>
      <c r="CS97" t="e">
        <f t="shared" si="285"/>
        <v>#DIV/0!</v>
      </c>
      <c r="CT97" t="e">
        <f t="shared" si="285"/>
        <v>#DIV/0!</v>
      </c>
      <c r="CU97" t="e">
        <f t="shared" si="285"/>
        <v>#DIV/0!</v>
      </c>
      <c r="CV97" t="e">
        <f t="shared" si="285"/>
        <v>#DIV/0!</v>
      </c>
      <c r="CW97" t="e">
        <f t="shared" si="285"/>
        <v>#DIV/0!</v>
      </c>
      <c r="CX97" t="e">
        <f t="shared" si="285"/>
        <v>#DIV/0!</v>
      </c>
      <c r="CY97" t="e">
        <f t="shared" ref="CY97:CY143" si="286">S97/$X97</f>
        <v>#DIV/0!</v>
      </c>
      <c r="CZ97" t="e">
        <f t="shared" si="145"/>
        <v>#DIV/0!</v>
      </c>
      <c r="DA97" t="e">
        <f t="shared" si="146"/>
        <v>#DIV/0!</v>
      </c>
      <c r="DB97" t="e">
        <f t="shared" si="147"/>
        <v>#DIV/0!</v>
      </c>
      <c r="DC97" t="e">
        <f t="shared" si="148"/>
        <v>#DIV/0!</v>
      </c>
      <c r="DF97" t="e">
        <f t="shared" si="257"/>
        <v>#DIV/0!</v>
      </c>
      <c r="DG97" t="e">
        <f t="shared" si="224"/>
        <v>#DIV/0!</v>
      </c>
      <c r="DH97" t="e">
        <f t="shared" si="224"/>
        <v>#DIV/0!</v>
      </c>
      <c r="DI97" t="e">
        <f t="shared" si="224"/>
        <v>#DIV/0!</v>
      </c>
      <c r="DJ97" t="e">
        <f t="shared" si="224"/>
        <v>#DIV/0!</v>
      </c>
      <c r="DK97" t="e">
        <f t="shared" si="224"/>
        <v>#DIV/0!</v>
      </c>
      <c r="DL97" t="e">
        <f t="shared" si="224"/>
        <v>#DIV/0!</v>
      </c>
      <c r="DM97" t="e">
        <f t="shared" si="224"/>
        <v>#DIV/0!</v>
      </c>
      <c r="DN97" t="e">
        <f t="shared" si="224"/>
        <v>#DIV/0!</v>
      </c>
      <c r="DO97" t="e">
        <f t="shared" si="224"/>
        <v>#DIV/0!</v>
      </c>
      <c r="DP97" t="e">
        <f t="shared" si="224"/>
        <v>#DIV/0!</v>
      </c>
      <c r="DQ97" t="e">
        <f t="shared" si="224"/>
        <v>#DIV/0!</v>
      </c>
      <c r="DR97" t="e">
        <f t="shared" si="224"/>
        <v>#DIV/0!</v>
      </c>
      <c r="DS97" t="e">
        <f t="shared" si="224"/>
        <v>#DIV/0!</v>
      </c>
      <c r="DT97" t="e">
        <f t="shared" si="224"/>
        <v>#DIV/0!</v>
      </c>
      <c r="DU97" t="e">
        <f t="shared" si="224"/>
        <v>#DIV/0!</v>
      </c>
      <c r="DV97" t="e">
        <f t="shared" si="224"/>
        <v>#DIV/0!</v>
      </c>
      <c r="DW97" t="e">
        <f t="shared" si="225"/>
        <v>#DIV/0!</v>
      </c>
      <c r="DX97" t="e">
        <f t="shared" si="226"/>
        <v>#DIV/0!</v>
      </c>
      <c r="DY97" t="e">
        <f t="shared" si="227"/>
        <v>#DIV/0!</v>
      </c>
      <c r="DZ97" t="e">
        <f t="shared" si="228"/>
        <v>#DIV/0!</v>
      </c>
      <c r="EA97" t="e">
        <f t="shared" si="229"/>
        <v>#DIV/0!</v>
      </c>
      <c r="EC97" t="e">
        <f t="shared" si="258"/>
        <v>#DIV/0!</v>
      </c>
      <c r="ED97" t="e">
        <f t="shared" si="230"/>
        <v>#DIV/0!</v>
      </c>
      <c r="EE97" t="e">
        <f t="shared" si="230"/>
        <v>#DIV/0!</v>
      </c>
      <c r="EF97" t="e">
        <f t="shared" si="230"/>
        <v>#DIV/0!</v>
      </c>
      <c r="EG97" t="e">
        <f t="shared" si="230"/>
        <v>#DIV/0!</v>
      </c>
      <c r="EH97" t="e">
        <f t="shared" si="230"/>
        <v>#DIV/0!</v>
      </c>
      <c r="EI97" t="e">
        <f t="shared" si="230"/>
        <v>#DIV/0!</v>
      </c>
      <c r="EJ97" t="e">
        <f t="shared" si="230"/>
        <v>#DIV/0!</v>
      </c>
      <c r="EK97" t="e">
        <f t="shared" si="230"/>
        <v>#DIV/0!</v>
      </c>
      <c r="EL97" t="e">
        <f t="shared" si="230"/>
        <v>#DIV/0!</v>
      </c>
      <c r="EM97" t="e">
        <f t="shared" si="230"/>
        <v>#DIV/0!</v>
      </c>
      <c r="EN97" t="e">
        <f t="shared" si="230"/>
        <v>#DIV/0!</v>
      </c>
      <c r="EO97" t="e">
        <f t="shared" si="230"/>
        <v>#DIV/0!</v>
      </c>
      <c r="EP97" t="e">
        <f t="shared" si="230"/>
        <v>#DIV/0!</v>
      </c>
      <c r="EQ97" t="e">
        <f t="shared" si="230"/>
        <v>#DIV/0!</v>
      </c>
      <c r="ER97" t="e">
        <f t="shared" si="230"/>
        <v>#DIV/0!</v>
      </c>
      <c r="ES97" t="e">
        <f t="shared" si="230"/>
        <v>#DIV/0!</v>
      </c>
      <c r="ET97" t="e">
        <f t="shared" si="231"/>
        <v>#DIV/0!</v>
      </c>
      <c r="EU97" t="e">
        <f t="shared" si="232"/>
        <v>#DIV/0!</v>
      </c>
      <c r="EV97" t="e">
        <f t="shared" si="233"/>
        <v>#DIV/0!</v>
      </c>
      <c r="EW97" t="e">
        <f t="shared" si="234"/>
        <v>#DIV/0!</v>
      </c>
      <c r="EZ97" t="e">
        <f t="shared" si="259"/>
        <v>#DIV/0!</v>
      </c>
      <c r="FA97" t="e">
        <f t="shared" si="270"/>
        <v>#DIV/0!</v>
      </c>
      <c r="FB97" t="e">
        <f t="shared" si="271"/>
        <v>#DIV/0!</v>
      </c>
      <c r="FC97" t="e">
        <f t="shared" si="272"/>
        <v>#DIV/0!</v>
      </c>
      <c r="FD97" t="e">
        <f t="shared" si="273"/>
        <v>#DIV/0!</v>
      </c>
      <c r="FE97" t="e">
        <f t="shared" si="274"/>
        <v>#DIV/0!</v>
      </c>
      <c r="FF97" t="e">
        <f t="shared" si="275"/>
        <v>#DIV/0!</v>
      </c>
      <c r="FG97" t="e">
        <f t="shared" si="276"/>
        <v>#DIV/0!</v>
      </c>
      <c r="FH97" t="e">
        <f t="shared" si="277"/>
        <v>#DIV/0!</v>
      </c>
      <c r="FI97" t="e">
        <f t="shared" si="278"/>
        <v>#DIV/0!</v>
      </c>
      <c r="FJ97" t="e">
        <f t="shared" si="279"/>
        <v>#DIV/0!</v>
      </c>
      <c r="FK97" t="e">
        <f t="shared" si="280"/>
        <v>#DIV/0!</v>
      </c>
      <c r="FL97" t="e">
        <f t="shared" si="281"/>
        <v>#DIV/0!</v>
      </c>
      <c r="FM97" t="e">
        <f t="shared" si="282"/>
        <v>#DIV/0!</v>
      </c>
      <c r="FN97" t="e">
        <f t="shared" si="283"/>
        <v>#DIV/0!</v>
      </c>
      <c r="FO97" t="e">
        <f t="shared" si="284"/>
        <v>#DIV/0!</v>
      </c>
      <c r="FP97" t="e">
        <f t="shared" si="265"/>
        <v>#DIV/0!</v>
      </c>
      <c r="FQ97" t="e">
        <f t="shared" si="266"/>
        <v>#DIV/0!</v>
      </c>
      <c r="FR97" t="e">
        <f t="shared" si="267"/>
        <v>#DIV/0!</v>
      </c>
      <c r="FS97" t="e">
        <f t="shared" si="268"/>
        <v>#DIV/0!</v>
      </c>
      <c r="FT97" t="e">
        <f t="shared" si="269"/>
        <v>#DIV/0!</v>
      </c>
      <c r="FV97" s="3"/>
      <c r="FW97" t="e">
        <f t="shared" si="236"/>
        <v>#DIV/0!</v>
      </c>
      <c r="FX97">
        <f t="shared" si="260"/>
        <v>1</v>
      </c>
      <c r="FY97" s="19">
        <f t="shared" si="149"/>
        <v>1.2811387656955737</v>
      </c>
      <c r="GA97" s="19" t="e">
        <f t="shared" si="237"/>
        <v>#DIV/0!</v>
      </c>
      <c r="GB97" s="19">
        <f t="shared" si="261"/>
        <v>1</v>
      </c>
      <c r="GC97" s="19">
        <f t="shared" si="150"/>
        <v>1.2088813025746374</v>
      </c>
      <c r="GE97" s="19" t="e">
        <f t="shared" si="238"/>
        <v>#DIV/0!</v>
      </c>
      <c r="GF97" s="19">
        <f t="shared" si="262"/>
        <v>1</v>
      </c>
      <c r="GG97" s="19">
        <f t="shared" si="151"/>
        <v>1.1394208444268643</v>
      </c>
      <c r="GI97" s="19" t="e">
        <f>#REF!</f>
        <v>#REF!</v>
      </c>
      <c r="GJ97" s="19" t="e">
        <f t="shared" si="239"/>
        <v>#REF!</v>
      </c>
      <c r="GK97">
        <f t="shared" si="152"/>
        <v>0</v>
      </c>
      <c r="GL97" s="3"/>
      <c r="GM97" s="3"/>
      <c r="GN97" s="8"/>
      <c r="GO97" s="5">
        <f t="shared" si="263"/>
        <v>15</v>
      </c>
      <c r="GP97" t="b">
        <f t="shared" si="240"/>
        <v>1</v>
      </c>
      <c r="GR97">
        <f t="shared" si="241"/>
        <v>333</v>
      </c>
      <c r="GS97" s="20">
        <v>1.7860286949813991E-2</v>
      </c>
      <c r="GT97" s="20">
        <v>0</v>
      </c>
      <c r="GU97" s="27"/>
      <c r="GV97" s="31">
        <f t="shared" ca="1" si="153"/>
        <v>2000</v>
      </c>
      <c r="GW97" s="12">
        <f t="shared" ca="1" si="242"/>
        <v>1.3844919407131988</v>
      </c>
      <c r="GX97" s="19">
        <f t="shared" ca="1" si="154"/>
        <v>0.93794345295203807</v>
      </c>
      <c r="GY97" s="71">
        <f t="shared" ca="1" si="155"/>
        <v>1.2985717366901193</v>
      </c>
      <c r="GZ97" s="11">
        <f t="shared" ca="1" si="243"/>
        <v>2000</v>
      </c>
      <c r="HA97" s="12">
        <f t="shared" ca="1" si="156"/>
        <v>1.7332368076072706</v>
      </c>
      <c r="HB97" s="12">
        <f t="shared" ca="1" si="157"/>
        <v>0.79878983335490472</v>
      </c>
      <c r="HC97" s="12">
        <f t="shared" ca="1" si="158"/>
        <v>0.93794345295203807</v>
      </c>
      <c r="HD97" s="72">
        <f t="shared" ca="1" si="159"/>
        <v>1.2985717366901193</v>
      </c>
      <c r="HE97">
        <f t="shared" ca="1" si="244"/>
        <v>2000</v>
      </c>
      <c r="HF97" s="12">
        <f t="shared" ca="1" si="160"/>
        <v>0.93794345295203807</v>
      </c>
      <c r="HG97" s="12">
        <f t="shared" ca="1" si="161"/>
        <v>0.95980762739459324</v>
      </c>
      <c r="HH97" s="12">
        <f t="shared" ca="1" si="162"/>
        <v>0.83223951399847407</v>
      </c>
      <c r="HJ97" s="17"/>
      <c r="HL97" s="18">
        <f t="shared" si="245"/>
        <v>1964</v>
      </c>
      <c r="HM97" s="9">
        <f t="shared" si="163"/>
        <v>8.9752671770879497E-7</v>
      </c>
      <c r="HN97" s="9">
        <f t="shared" si="164"/>
        <v>0</v>
      </c>
      <c r="HO97" s="9">
        <f t="shared" si="165"/>
        <v>1.2205306417995934</v>
      </c>
      <c r="HP97" s="9">
        <f t="shared" si="166"/>
        <v>1.2252166306907653</v>
      </c>
      <c r="HQ97" s="9">
        <f t="shared" si="167"/>
        <v>1.3103812088223399</v>
      </c>
      <c r="HR97" s="9">
        <f t="shared" si="246"/>
        <v>1.7587601317052783E-6</v>
      </c>
      <c r="HS97" s="9">
        <f t="shared" si="168"/>
        <v>0</v>
      </c>
      <c r="HT97" s="9"/>
      <c r="HU97" s="9">
        <f t="shared" si="169"/>
        <v>1.4954144406005347</v>
      </c>
      <c r="HV97" s="23">
        <f t="shared" si="247"/>
        <v>1.959562982364512</v>
      </c>
      <c r="HX97" s="8"/>
      <c r="HY97" s="5">
        <f t="shared" si="264"/>
        <v>15</v>
      </c>
      <c r="HZ97" t="b">
        <f t="shared" si="248"/>
        <v>1</v>
      </c>
      <c r="IB97">
        <f t="shared" si="249"/>
        <v>333</v>
      </c>
      <c r="IC97" s="20">
        <v>1.7348928024461634E-2</v>
      </c>
      <c r="ID97" s="20">
        <v>0</v>
      </c>
      <c r="IE97" s="11"/>
      <c r="IF97">
        <f t="shared" ca="1" si="250"/>
        <v>2000</v>
      </c>
      <c r="IG97" s="12">
        <f t="shared" ca="1" si="251"/>
        <v>1.0820356437278162</v>
      </c>
      <c r="IH97" s="19">
        <f t="shared" ca="1" si="252"/>
        <v>0.95935234230383371</v>
      </c>
      <c r="II97" s="19">
        <f t="shared" ca="1" si="253"/>
        <v>1.0380518257143454</v>
      </c>
      <c r="IJ97" s="11">
        <f t="shared" ca="1" si="170"/>
        <v>2000</v>
      </c>
      <c r="IK97" s="12">
        <f t="shared" ca="1" si="171"/>
        <v>1.2477146921700917</v>
      </c>
      <c r="IL97" s="12">
        <f t="shared" ca="1" si="172"/>
        <v>0.86721399572997115</v>
      </c>
      <c r="IM97" s="12">
        <f t="shared" ca="1" si="173"/>
        <v>0.95935234230383371</v>
      </c>
      <c r="IN97" s="12">
        <f t="shared" ca="1" si="174"/>
        <v>1.0380518257143454</v>
      </c>
      <c r="IO97">
        <f t="shared" ca="1" si="254"/>
        <v>2000</v>
      </c>
      <c r="IP97" s="12">
        <f t="shared" ca="1" si="255"/>
        <v>0.95935234230383371</v>
      </c>
      <c r="IQ97" s="12">
        <f t="shared" ca="1" si="175"/>
        <v>0.96905677751248032</v>
      </c>
      <c r="IR97" s="12">
        <f t="shared" ca="1" si="176"/>
        <v>0.89490524792166015</v>
      </c>
    </row>
    <row r="98" spans="1:252" hidden="1" x14ac:dyDescent="0.2">
      <c r="A98" t="s">
        <v>105</v>
      </c>
      <c r="B98" s="1">
        <f t="shared" si="256"/>
        <v>1965</v>
      </c>
      <c r="C98" s="60">
        <f>Conversion_factors!$A27*C246+C321</f>
        <v>0</v>
      </c>
      <c r="D98" s="60">
        <f>Conversion_factors!$A27*D246+D321</f>
        <v>0</v>
      </c>
      <c r="E98" s="60">
        <f>Conversion_factors!$A27*E246+E321</f>
        <v>0</v>
      </c>
      <c r="F98" s="60">
        <f>Conversion_factors!$A27*F246+F321</f>
        <v>0</v>
      </c>
      <c r="G98" s="60">
        <f>Conversion_factors!$A27*G246+G321</f>
        <v>0</v>
      </c>
      <c r="H98" s="60">
        <f>Conversion_factors!$A27*H246+H321</f>
        <v>0</v>
      </c>
      <c r="I98" s="60">
        <f>Conversion_factors!$A27*I246+I321</f>
        <v>0</v>
      </c>
      <c r="J98" s="60">
        <f>Conversion_factors!$A27*J246+J321</f>
        <v>0</v>
      </c>
      <c r="K98" s="60">
        <f>Conversion_factors!$A27*K246+K321</f>
        <v>0</v>
      </c>
      <c r="L98" s="60">
        <f>Conversion_factors!$A27*L246+L321</f>
        <v>0</v>
      </c>
      <c r="M98" s="60">
        <f>Conversion_factors!$A27*M246+M321</f>
        <v>0</v>
      </c>
      <c r="N98" s="60">
        <f>Conversion_factors!$A27*N246+N321</f>
        <v>0</v>
      </c>
      <c r="O98" s="60">
        <f>Conversion_factors!$A27*O246+O321</f>
        <v>0</v>
      </c>
      <c r="P98" s="60">
        <f>Conversion_factors!$A27*P246+P321</f>
        <v>0</v>
      </c>
      <c r="Q98" s="60">
        <f>Conversion_factors!$A27*Q246+Q321</f>
        <v>0</v>
      </c>
      <c r="R98" s="60">
        <f>Conversion_factors!$A27*R246+R321</f>
        <v>0</v>
      </c>
      <c r="S98" s="60">
        <f>Conversion_factors!$A27*S246+S321</f>
        <v>0</v>
      </c>
      <c r="T98" s="60">
        <f>Conversion_factors!$A27*T246+T321</f>
        <v>0</v>
      </c>
      <c r="U98" s="60">
        <f>Conversion_factors!$A27*U246+U321</f>
        <v>0</v>
      </c>
      <c r="V98" s="60">
        <f>Conversion_factors!$A27*V246+V321</f>
        <v>0</v>
      </c>
      <c r="W98" s="60">
        <f>Conversion_factors!$A27*W246+W321</f>
        <v>0</v>
      </c>
      <c r="X98" s="60">
        <f>Conversion_factors!$A27*X246+X321</f>
        <v>0</v>
      </c>
      <c r="AX98">
        <f t="shared" si="177"/>
        <v>0</v>
      </c>
      <c r="AY98">
        <f t="shared" si="178"/>
        <v>0</v>
      </c>
      <c r="AZ98">
        <f t="shared" si="179"/>
        <v>0</v>
      </c>
      <c r="BA98">
        <f t="shared" si="180"/>
        <v>0</v>
      </c>
      <c r="BB98">
        <f t="shared" si="181"/>
        <v>0</v>
      </c>
      <c r="BC98">
        <f t="shared" si="182"/>
        <v>0</v>
      </c>
      <c r="BD98">
        <f t="shared" si="183"/>
        <v>0</v>
      </c>
      <c r="BE98">
        <f t="shared" si="184"/>
        <v>0</v>
      </c>
      <c r="BF98">
        <f t="shared" si="185"/>
        <v>0</v>
      </c>
      <c r="BG98">
        <f t="shared" si="186"/>
        <v>0</v>
      </c>
      <c r="BH98">
        <f t="shared" si="187"/>
        <v>0</v>
      </c>
      <c r="BI98">
        <f t="shared" si="188"/>
        <v>0</v>
      </c>
      <c r="BJ98">
        <f t="shared" si="189"/>
        <v>0</v>
      </c>
      <c r="BK98">
        <f t="shared" si="190"/>
        <v>0</v>
      </c>
      <c r="BL98">
        <f t="shared" si="191"/>
        <v>0</v>
      </c>
      <c r="BM98">
        <f t="shared" si="192"/>
        <v>0</v>
      </c>
      <c r="BN98">
        <f t="shared" si="193"/>
        <v>0</v>
      </c>
      <c r="BO98">
        <f t="shared" si="194"/>
        <v>0</v>
      </c>
      <c r="BP98">
        <f t="shared" si="195"/>
        <v>0</v>
      </c>
      <c r="BQ98">
        <f t="shared" si="196"/>
        <v>0</v>
      </c>
      <c r="BR98">
        <f t="shared" si="197"/>
        <v>0</v>
      </c>
      <c r="BS98">
        <f t="shared" si="198"/>
        <v>0</v>
      </c>
      <c r="BT98" s="16"/>
      <c r="BU98" s="16"/>
      <c r="BV98" s="9">
        <f t="shared" si="142"/>
        <v>1.2467804961390619E-6</v>
      </c>
      <c r="BW98" s="9">
        <f t="shared" si="199"/>
        <v>0</v>
      </c>
      <c r="BX98" s="9">
        <f t="shared" si="200"/>
        <v>1.2088813025746374</v>
      </c>
      <c r="BY98" s="9">
        <f t="shared" si="201"/>
        <v>1.1394208444268643</v>
      </c>
      <c r="BZ98" s="9">
        <f t="shared" si="202"/>
        <v>1.2811387656955737</v>
      </c>
      <c r="CA98" s="9">
        <f t="shared" si="143"/>
        <v>2.2001586238380354E-6</v>
      </c>
      <c r="CB98" s="9">
        <f t="shared" si="203"/>
        <v>0</v>
      </c>
      <c r="CC98" s="9"/>
      <c r="CD98" s="9">
        <f t="shared" si="204"/>
        <v>1.377424554591441</v>
      </c>
      <c r="CE98" s="9">
        <f t="shared" si="205"/>
        <v>1.7646719937080542</v>
      </c>
      <c r="CG98" s="35"/>
      <c r="CH98">
        <f t="shared" si="206"/>
        <v>1965</v>
      </c>
      <c r="CI98" t="e">
        <f t="shared" si="207"/>
        <v>#DIV/0!</v>
      </c>
      <c r="CJ98" t="e">
        <f t="shared" ref="CJ98:CJ143" si="287">D98/$X98</f>
        <v>#DIV/0!</v>
      </c>
      <c r="CK98" t="e">
        <f t="shared" ref="CK98:CK143" si="288">E98/$X98</f>
        <v>#DIV/0!</v>
      </c>
      <c r="CL98" t="e">
        <f t="shared" ref="CL98:CL143" si="289">F98/$X98</f>
        <v>#DIV/0!</v>
      </c>
      <c r="CM98" t="e">
        <f t="shared" ref="CM98:CM143" si="290">G98/$X98</f>
        <v>#DIV/0!</v>
      </c>
      <c r="CN98" t="e">
        <f t="shared" ref="CN98:CN143" si="291">H98/$X98</f>
        <v>#DIV/0!</v>
      </c>
      <c r="CO98" t="e">
        <f t="shared" ref="CO98:CO143" si="292">I98/$X98</f>
        <v>#DIV/0!</v>
      </c>
      <c r="CP98" t="e">
        <f t="shared" ref="CP98:CP143" si="293">J98/$X98</f>
        <v>#DIV/0!</v>
      </c>
      <c r="CQ98" t="e">
        <f t="shared" ref="CQ98:CQ143" si="294">K98/$X98</f>
        <v>#DIV/0!</v>
      </c>
      <c r="CR98" t="e">
        <f t="shared" ref="CR98:CR143" si="295">L98/$X98</f>
        <v>#DIV/0!</v>
      </c>
      <c r="CS98" t="e">
        <f t="shared" ref="CS98:CS143" si="296">M98/$X98</f>
        <v>#DIV/0!</v>
      </c>
      <c r="CT98" t="e">
        <f t="shared" ref="CT98:CT143" si="297">N98/$X98</f>
        <v>#DIV/0!</v>
      </c>
      <c r="CU98" t="e">
        <f t="shared" ref="CU98:CU143" si="298">O98/$X98</f>
        <v>#DIV/0!</v>
      </c>
      <c r="CV98" t="e">
        <f t="shared" ref="CV98:CV143" si="299">P98/$X98</f>
        <v>#DIV/0!</v>
      </c>
      <c r="CW98" t="e">
        <f t="shared" ref="CW98:CW143" si="300">Q98/$X98</f>
        <v>#DIV/0!</v>
      </c>
      <c r="CX98" t="e">
        <f t="shared" ref="CX98:CX143" si="301">R98/$X98</f>
        <v>#DIV/0!</v>
      </c>
      <c r="CY98" t="e">
        <f t="shared" si="286"/>
        <v>#DIV/0!</v>
      </c>
      <c r="CZ98" t="e">
        <f t="shared" si="145"/>
        <v>#DIV/0!</v>
      </c>
      <c r="DA98" t="e">
        <f t="shared" si="146"/>
        <v>#DIV/0!</v>
      </c>
      <c r="DB98" t="e">
        <f t="shared" si="147"/>
        <v>#DIV/0!</v>
      </c>
      <c r="DC98" t="e">
        <f t="shared" si="148"/>
        <v>#DIV/0!</v>
      </c>
      <c r="DF98" t="e">
        <f t="shared" si="257"/>
        <v>#DIV/0!</v>
      </c>
      <c r="DG98" t="e">
        <f t="shared" si="224"/>
        <v>#DIV/0!</v>
      </c>
      <c r="DH98" t="e">
        <f t="shared" si="224"/>
        <v>#DIV/0!</v>
      </c>
      <c r="DI98" t="e">
        <f t="shared" si="224"/>
        <v>#DIV/0!</v>
      </c>
      <c r="DJ98" t="e">
        <f t="shared" si="224"/>
        <v>#DIV/0!</v>
      </c>
      <c r="DK98" t="e">
        <f t="shared" si="224"/>
        <v>#DIV/0!</v>
      </c>
      <c r="DL98" t="e">
        <f t="shared" si="224"/>
        <v>#DIV/0!</v>
      </c>
      <c r="DM98" t="e">
        <f t="shared" si="224"/>
        <v>#DIV/0!</v>
      </c>
      <c r="DN98" t="e">
        <f t="shared" si="224"/>
        <v>#DIV/0!</v>
      </c>
      <c r="DO98" t="e">
        <f t="shared" si="224"/>
        <v>#DIV/0!</v>
      </c>
      <c r="DP98" t="e">
        <f t="shared" si="224"/>
        <v>#DIV/0!</v>
      </c>
      <c r="DQ98" t="e">
        <f t="shared" si="224"/>
        <v>#DIV/0!</v>
      </c>
      <c r="DR98" t="e">
        <f t="shared" si="224"/>
        <v>#DIV/0!</v>
      </c>
      <c r="DS98" t="e">
        <f t="shared" si="224"/>
        <v>#DIV/0!</v>
      </c>
      <c r="DT98" t="e">
        <f t="shared" si="224"/>
        <v>#DIV/0!</v>
      </c>
      <c r="DU98" t="e">
        <f t="shared" si="224"/>
        <v>#DIV/0!</v>
      </c>
      <c r="DV98" t="e">
        <f t="shared" ref="DV98:DV143" si="302">(CY98-CY97)/LN(CY98/CY97)</f>
        <v>#DIV/0!</v>
      </c>
      <c r="DW98" t="e">
        <f t="shared" si="225"/>
        <v>#DIV/0!</v>
      </c>
      <c r="DX98" t="e">
        <f t="shared" si="226"/>
        <v>#DIV/0!</v>
      </c>
      <c r="DY98" t="e">
        <f t="shared" si="227"/>
        <v>#DIV/0!</v>
      </c>
      <c r="DZ98" t="e">
        <f t="shared" si="228"/>
        <v>#DIV/0!</v>
      </c>
      <c r="EA98" t="e">
        <f t="shared" si="229"/>
        <v>#DIV/0!</v>
      </c>
      <c r="EC98" t="e">
        <f t="shared" si="258"/>
        <v>#DIV/0!</v>
      </c>
      <c r="ED98" t="e">
        <f t="shared" si="230"/>
        <v>#DIV/0!</v>
      </c>
      <c r="EE98" t="e">
        <f t="shared" si="230"/>
        <v>#DIV/0!</v>
      </c>
      <c r="EF98" t="e">
        <f t="shared" si="230"/>
        <v>#DIV/0!</v>
      </c>
      <c r="EG98" t="e">
        <f t="shared" si="230"/>
        <v>#DIV/0!</v>
      </c>
      <c r="EH98" t="e">
        <f t="shared" si="230"/>
        <v>#DIV/0!</v>
      </c>
      <c r="EI98" t="e">
        <f t="shared" si="230"/>
        <v>#DIV/0!</v>
      </c>
      <c r="EJ98" t="e">
        <f t="shared" si="230"/>
        <v>#DIV/0!</v>
      </c>
      <c r="EK98" t="e">
        <f t="shared" si="230"/>
        <v>#DIV/0!</v>
      </c>
      <c r="EL98" t="e">
        <f t="shared" si="230"/>
        <v>#DIV/0!</v>
      </c>
      <c r="EM98" t="e">
        <f t="shared" si="230"/>
        <v>#DIV/0!</v>
      </c>
      <c r="EN98" t="e">
        <f t="shared" si="230"/>
        <v>#DIV/0!</v>
      </c>
      <c r="EO98" t="e">
        <f t="shared" si="230"/>
        <v>#DIV/0!</v>
      </c>
      <c r="EP98" t="e">
        <f t="shared" si="230"/>
        <v>#DIV/0!</v>
      </c>
      <c r="EQ98" t="e">
        <f t="shared" si="230"/>
        <v>#DIV/0!</v>
      </c>
      <c r="ER98" t="e">
        <f t="shared" si="230"/>
        <v>#DIV/0!</v>
      </c>
      <c r="ES98" t="e">
        <f t="shared" ref="ES98:ES143" si="303">DV98/$EA98</f>
        <v>#DIV/0!</v>
      </c>
      <c r="ET98" t="e">
        <f t="shared" si="231"/>
        <v>#DIV/0!</v>
      </c>
      <c r="EU98" t="e">
        <f t="shared" si="232"/>
        <v>#DIV/0!</v>
      </c>
      <c r="EV98" t="e">
        <f t="shared" si="233"/>
        <v>#DIV/0!</v>
      </c>
      <c r="EW98" t="e">
        <f t="shared" si="234"/>
        <v>#DIV/0!</v>
      </c>
      <c r="EZ98" t="e">
        <f t="shared" si="259"/>
        <v>#DIV/0!</v>
      </c>
      <c r="FA98" t="e">
        <f t="shared" si="270"/>
        <v>#DIV/0!</v>
      </c>
      <c r="FB98" t="e">
        <f t="shared" si="271"/>
        <v>#DIV/0!</v>
      </c>
      <c r="FC98" t="e">
        <f t="shared" si="272"/>
        <v>#DIV/0!</v>
      </c>
      <c r="FD98" t="e">
        <f t="shared" si="273"/>
        <v>#DIV/0!</v>
      </c>
      <c r="FE98" t="e">
        <f t="shared" si="274"/>
        <v>#DIV/0!</v>
      </c>
      <c r="FF98" t="e">
        <f t="shared" si="275"/>
        <v>#DIV/0!</v>
      </c>
      <c r="FG98" t="e">
        <f t="shared" si="276"/>
        <v>#DIV/0!</v>
      </c>
      <c r="FH98" t="e">
        <f t="shared" si="277"/>
        <v>#DIV/0!</v>
      </c>
      <c r="FI98" t="e">
        <f t="shared" si="278"/>
        <v>#DIV/0!</v>
      </c>
      <c r="FJ98" t="e">
        <f t="shared" si="279"/>
        <v>#DIV/0!</v>
      </c>
      <c r="FK98" t="e">
        <f t="shared" si="280"/>
        <v>#DIV/0!</v>
      </c>
      <c r="FL98" t="e">
        <f t="shared" si="281"/>
        <v>#DIV/0!</v>
      </c>
      <c r="FM98" t="e">
        <f t="shared" si="282"/>
        <v>#DIV/0!</v>
      </c>
      <c r="FN98" t="e">
        <f t="shared" si="283"/>
        <v>#DIV/0!</v>
      </c>
      <c r="FO98" t="e">
        <f t="shared" si="284"/>
        <v>#DIV/0!</v>
      </c>
      <c r="FP98" t="e">
        <f t="shared" si="265"/>
        <v>#DIV/0!</v>
      </c>
      <c r="FQ98" t="e">
        <f t="shared" si="266"/>
        <v>#DIV/0!</v>
      </c>
      <c r="FR98" t="e">
        <f t="shared" si="267"/>
        <v>#DIV/0!</v>
      </c>
      <c r="FS98" t="e">
        <f t="shared" si="268"/>
        <v>#DIV/0!</v>
      </c>
      <c r="FT98" t="e">
        <f t="shared" si="269"/>
        <v>#DIV/0!</v>
      </c>
      <c r="FV98" s="3"/>
      <c r="FW98" t="e">
        <f t="shared" si="236"/>
        <v>#DIV/0!</v>
      </c>
      <c r="FX98">
        <f t="shared" si="260"/>
        <v>1</v>
      </c>
      <c r="FY98" s="19">
        <f t="shared" si="149"/>
        <v>1.2811387656955737</v>
      </c>
      <c r="GA98" s="19" t="e">
        <f t="shared" si="237"/>
        <v>#DIV/0!</v>
      </c>
      <c r="GB98" s="19">
        <f t="shared" si="261"/>
        <v>1</v>
      </c>
      <c r="GC98" s="19">
        <f t="shared" si="150"/>
        <v>1.2088813025746374</v>
      </c>
      <c r="GE98" s="19" t="e">
        <f t="shared" si="238"/>
        <v>#DIV/0!</v>
      </c>
      <c r="GF98" s="19">
        <f t="shared" si="262"/>
        <v>1</v>
      </c>
      <c r="GG98" s="19">
        <f t="shared" si="151"/>
        <v>1.1394208444268643</v>
      </c>
      <c r="GI98" s="19" t="e">
        <f>#REF!</f>
        <v>#REF!</v>
      </c>
      <c r="GJ98" s="19" t="e">
        <f t="shared" si="239"/>
        <v>#REF!</v>
      </c>
      <c r="GK98">
        <f t="shared" si="152"/>
        <v>0</v>
      </c>
      <c r="GL98" s="3"/>
      <c r="GM98" s="3"/>
      <c r="GN98" s="8"/>
      <c r="GO98" s="5">
        <f t="shared" si="263"/>
        <v>16</v>
      </c>
      <c r="GP98" t="b">
        <f t="shared" si="240"/>
        <v>1</v>
      </c>
      <c r="GR98">
        <f t="shared" si="241"/>
        <v>334</v>
      </c>
      <c r="GS98" s="20">
        <v>2.1439956630054512E-2</v>
      </c>
      <c r="GT98" s="20">
        <v>0</v>
      </c>
      <c r="GU98" s="27"/>
      <c r="GV98" s="31">
        <f t="shared" ca="1" si="153"/>
        <v>2001</v>
      </c>
      <c r="GW98" s="12">
        <f t="shared" ca="1" si="242"/>
        <v>1.3300220323017846</v>
      </c>
      <c r="GX98" s="19">
        <f t="shared" ca="1" si="154"/>
        <v>0.93934589132775725</v>
      </c>
      <c r="GY98" s="71">
        <f t="shared" ca="1" si="155"/>
        <v>1.2493472741648133</v>
      </c>
      <c r="GZ98" s="11">
        <f t="shared" ca="1" si="243"/>
        <v>2001</v>
      </c>
      <c r="HA98" s="12">
        <f t="shared" ca="1" si="156"/>
        <v>1.6533095932223287</v>
      </c>
      <c r="HB98" s="12">
        <f t="shared" ca="1" si="157"/>
        <v>0.80446036105648477</v>
      </c>
      <c r="HC98" s="12">
        <f t="shared" ca="1" si="158"/>
        <v>0.93934589132775725</v>
      </c>
      <c r="HD98" s="72">
        <f t="shared" ca="1" si="159"/>
        <v>1.2493472741648133</v>
      </c>
      <c r="HE98">
        <f t="shared" ca="1" si="244"/>
        <v>2001</v>
      </c>
      <c r="HF98" s="12">
        <f t="shared" ca="1" si="160"/>
        <v>0.93934589132775725</v>
      </c>
      <c r="HG98" s="12">
        <f t="shared" ca="1" si="161"/>
        <v>0.95064542578339306</v>
      </c>
      <c r="HH98" s="12">
        <f t="shared" ca="1" si="162"/>
        <v>0.84622545823913009</v>
      </c>
      <c r="HJ98" s="17"/>
      <c r="HL98" s="18">
        <f t="shared" si="245"/>
        <v>1965</v>
      </c>
      <c r="HM98" s="9">
        <f t="shared" si="163"/>
        <v>8.9752671770879497E-7</v>
      </c>
      <c r="HN98" s="9">
        <f t="shared" si="164"/>
        <v>0</v>
      </c>
      <c r="HO98" s="9">
        <f t="shared" si="165"/>
        <v>1.2205306417995934</v>
      </c>
      <c r="HP98" s="9">
        <f t="shared" si="166"/>
        <v>1.2252166306907653</v>
      </c>
      <c r="HQ98" s="9">
        <f t="shared" si="167"/>
        <v>1.3103812088223399</v>
      </c>
      <c r="HR98" s="9">
        <f t="shared" si="246"/>
        <v>1.7587601317052783E-6</v>
      </c>
      <c r="HS98" s="9">
        <f t="shared" si="168"/>
        <v>0</v>
      </c>
      <c r="HT98" s="9"/>
      <c r="HU98" s="9">
        <f t="shared" si="169"/>
        <v>1.4954144406005347</v>
      </c>
      <c r="HV98" s="23">
        <f t="shared" si="247"/>
        <v>1.959562982364512</v>
      </c>
      <c r="HX98" s="8"/>
      <c r="HY98" s="5">
        <f t="shared" si="264"/>
        <v>16</v>
      </c>
      <c r="HZ98" t="b">
        <f t="shared" si="248"/>
        <v>1</v>
      </c>
      <c r="IB98">
        <f t="shared" si="249"/>
        <v>334</v>
      </c>
      <c r="IC98" s="20">
        <v>2.0756975754377623E-2</v>
      </c>
      <c r="ID98" s="20">
        <v>0</v>
      </c>
      <c r="IE98" s="11"/>
      <c r="IF98">
        <f t="shared" ca="1" si="250"/>
        <v>2001</v>
      </c>
      <c r="IG98" s="12">
        <f t="shared" ca="1" si="251"/>
        <v>1.0394652388893604</v>
      </c>
      <c r="IH98" s="19">
        <f t="shared" ca="1" si="252"/>
        <v>0.96078679182896065</v>
      </c>
      <c r="II98" s="19">
        <f t="shared" ca="1" si="253"/>
        <v>0.99870279188704081</v>
      </c>
      <c r="IJ98" s="11">
        <f t="shared" ca="1" si="170"/>
        <v>2001</v>
      </c>
      <c r="IK98" s="12">
        <f t="shared" ca="1" si="171"/>
        <v>1.1901770497344957</v>
      </c>
      <c r="IL98" s="12">
        <f t="shared" ca="1" si="172"/>
        <v>0.87337025959393522</v>
      </c>
      <c r="IM98" s="12">
        <f t="shared" ca="1" si="173"/>
        <v>0.96078679182896065</v>
      </c>
      <c r="IN98" s="12">
        <f t="shared" ca="1" si="174"/>
        <v>0.99870279188704081</v>
      </c>
      <c r="IO98">
        <f t="shared" ca="1" si="254"/>
        <v>2001</v>
      </c>
      <c r="IP98" s="12">
        <f t="shared" ca="1" si="255"/>
        <v>0.96078679182896065</v>
      </c>
      <c r="IQ98" s="12">
        <f t="shared" ca="1" si="175"/>
        <v>0.95980628468990226</v>
      </c>
      <c r="IR98" s="12">
        <f t="shared" ca="1" si="176"/>
        <v>0.9099443018088873</v>
      </c>
    </row>
    <row r="99" spans="1:252" hidden="1" x14ac:dyDescent="0.2">
      <c r="A99" t="s">
        <v>105</v>
      </c>
      <c r="B99" s="1">
        <f t="shared" si="256"/>
        <v>1966</v>
      </c>
      <c r="C99" s="60">
        <f>Conversion_factors!$A28*C247+C322</f>
        <v>0</v>
      </c>
      <c r="D99" s="60">
        <f>Conversion_factors!$A28*D247+D322</f>
        <v>0</v>
      </c>
      <c r="E99" s="60">
        <f>Conversion_factors!$A28*E247+E322</f>
        <v>0</v>
      </c>
      <c r="F99" s="60">
        <f>Conversion_factors!$A28*F247+F322</f>
        <v>0</v>
      </c>
      <c r="G99" s="60">
        <f>Conversion_factors!$A28*G247+G322</f>
        <v>0</v>
      </c>
      <c r="H99" s="60">
        <f>Conversion_factors!$A28*H247+H322</f>
        <v>0</v>
      </c>
      <c r="I99" s="60">
        <f>Conversion_factors!$A28*I247+I322</f>
        <v>0</v>
      </c>
      <c r="J99" s="60">
        <f>Conversion_factors!$A28*J247+J322</f>
        <v>0</v>
      </c>
      <c r="K99" s="60">
        <f>Conversion_factors!$A28*K247+K322</f>
        <v>0</v>
      </c>
      <c r="L99" s="60">
        <f>Conversion_factors!$A28*L247+L322</f>
        <v>0</v>
      </c>
      <c r="M99" s="60">
        <f>Conversion_factors!$A28*M247+M322</f>
        <v>0</v>
      </c>
      <c r="N99" s="60">
        <f>Conversion_factors!$A28*N247+N322</f>
        <v>0</v>
      </c>
      <c r="O99" s="60">
        <f>Conversion_factors!$A28*O247+O322</f>
        <v>0</v>
      </c>
      <c r="P99" s="60">
        <f>Conversion_factors!$A28*P247+P322</f>
        <v>0</v>
      </c>
      <c r="Q99" s="60">
        <f>Conversion_factors!$A28*Q247+Q322</f>
        <v>0</v>
      </c>
      <c r="R99" s="60">
        <f>Conversion_factors!$A28*R247+R322</f>
        <v>0</v>
      </c>
      <c r="S99" s="60">
        <f>Conversion_factors!$A28*S247+S322</f>
        <v>0</v>
      </c>
      <c r="T99" s="60">
        <f>Conversion_factors!$A28*T247+T322</f>
        <v>0</v>
      </c>
      <c r="U99" s="60">
        <f>Conversion_factors!$A28*U247+U322</f>
        <v>0</v>
      </c>
      <c r="V99" s="60">
        <f>Conversion_factors!$A28*V247+V322</f>
        <v>0</v>
      </c>
      <c r="W99" s="60">
        <f>Conversion_factors!$A28*W247+W322</f>
        <v>0</v>
      </c>
      <c r="X99" s="60">
        <f>Conversion_factors!$A28*X247+X322</f>
        <v>0</v>
      </c>
      <c r="AX99">
        <f t="shared" si="177"/>
        <v>0</v>
      </c>
      <c r="AY99">
        <f t="shared" si="178"/>
        <v>0</v>
      </c>
      <c r="AZ99">
        <f t="shared" si="179"/>
        <v>0</v>
      </c>
      <c r="BA99">
        <f t="shared" si="180"/>
        <v>0</v>
      </c>
      <c r="BB99">
        <f t="shared" si="181"/>
        <v>0</v>
      </c>
      <c r="BC99">
        <f t="shared" si="182"/>
        <v>0</v>
      </c>
      <c r="BD99">
        <f t="shared" si="183"/>
        <v>0</v>
      </c>
      <c r="BE99">
        <f t="shared" si="184"/>
        <v>0</v>
      </c>
      <c r="BF99">
        <f t="shared" si="185"/>
        <v>0</v>
      </c>
      <c r="BG99">
        <f t="shared" si="186"/>
        <v>0</v>
      </c>
      <c r="BH99">
        <f t="shared" si="187"/>
        <v>0</v>
      </c>
      <c r="BI99">
        <f t="shared" si="188"/>
        <v>0</v>
      </c>
      <c r="BJ99">
        <f t="shared" si="189"/>
        <v>0</v>
      </c>
      <c r="BK99">
        <f t="shared" si="190"/>
        <v>0</v>
      </c>
      <c r="BL99">
        <f t="shared" si="191"/>
        <v>0</v>
      </c>
      <c r="BM99">
        <f t="shared" si="192"/>
        <v>0</v>
      </c>
      <c r="BN99">
        <f t="shared" si="193"/>
        <v>0</v>
      </c>
      <c r="BO99">
        <f t="shared" si="194"/>
        <v>0</v>
      </c>
      <c r="BP99">
        <f t="shared" si="195"/>
        <v>0</v>
      </c>
      <c r="BQ99">
        <f t="shared" si="196"/>
        <v>0</v>
      </c>
      <c r="BR99">
        <f t="shared" si="197"/>
        <v>0</v>
      </c>
      <c r="BS99">
        <f t="shared" si="198"/>
        <v>0</v>
      </c>
      <c r="BT99" s="16"/>
      <c r="BU99" s="16"/>
      <c r="BV99" s="9">
        <f t="shared" si="142"/>
        <v>1.2467804961390619E-6</v>
      </c>
      <c r="BW99" s="9">
        <f t="shared" si="199"/>
        <v>0</v>
      </c>
      <c r="BX99" s="9">
        <f t="shared" si="200"/>
        <v>1.2088813025746374</v>
      </c>
      <c r="BY99" s="9">
        <f t="shared" si="201"/>
        <v>1.1394208444268643</v>
      </c>
      <c r="BZ99" s="9">
        <f t="shared" si="202"/>
        <v>1.2811387656955737</v>
      </c>
      <c r="CA99" s="9">
        <f t="shared" si="143"/>
        <v>2.2001586238380354E-6</v>
      </c>
      <c r="CB99" s="9">
        <f t="shared" si="203"/>
        <v>0</v>
      </c>
      <c r="CC99" s="9"/>
      <c r="CD99" s="9">
        <f t="shared" si="204"/>
        <v>1.377424554591441</v>
      </c>
      <c r="CE99" s="9">
        <f t="shared" si="205"/>
        <v>1.7646719937080542</v>
      </c>
      <c r="CG99" s="35"/>
      <c r="CH99">
        <f t="shared" si="206"/>
        <v>1966</v>
      </c>
      <c r="CI99" t="e">
        <f t="shared" si="207"/>
        <v>#DIV/0!</v>
      </c>
      <c r="CJ99" t="e">
        <f t="shared" si="287"/>
        <v>#DIV/0!</v>
      </c>
      <c r="CK99" t="e">
        <f t="shared" si="288"/>
        <v>#DIV/0!</v>
      </c>
      <c r="CL99" t="e">
        <f t="shared" si="289"/>
        <v>#DIV/0!</v>
      </c>
      <c r="CM99" t="e">
        <f t="shared" si="290"/>
        <v>#DIV/0!</v>
      </c>
      <c r="CN99" t="e">
        <f t="shared" si="291"/>
        <v>#DIV/0!</v>
      </c>
      <c r="CO99" t="e">
        <f t="shared" si="292"/>
        <v>#DIV/0!</v>
      </c>
      <c r="CP99" t="e">
        <f t="shared" si="293"/>
        <v>#DIV/0!</v>
      </c>
      <c r="CQ99" t="e">
        <f t="shared" si="294"/>
        <v>#DIV/0!</v>
      </c>
      <c r="CR99" t="e">
        <f t="shared" si="295"/>
        <v>#DIV/0!</v>
      </c>
      <c r="CS99" t="e">
        <f t="shared" si="296"/>
        <v>#DIV/0!</v>
      </c>
      <c r="CT99" t="e">
        <f t="shared" si="297"/>
        <v>#DIV/0!</v>
      </c>
      <c r="CU99" t="e">
        <f t="shared" si="298"/>
        <v>#DIV/0!</v>
      </c>
      <c r="CV99" t="e">
        <f t="shared" si="299"/>
        <v>#DIV/0!</v>
      </c>
      <c r="CW99" t="e">
        <f t="shared" si="300"/>
        <v>#DIV/0!</v>
      </c>
      <c r="CX99" t="e">
        <f t="shared" si="301"/>
        <v>#DIV/0!</v>
      </c>
      <c r="CY99" t="e">
        <f t="shared" si="286"/>
        <v>#DIV/0!</v>
      </c>
      <c r="CZ99" t="e">
        <f t="shared" si="145"/>
        <v>#DIV/0!</v>
      </c>
      <c r="DA99" t="e">
        <f t="shared" si="146"/>
        <v>#DIV/0!</v>
      </c>
      <c r="DB99" t="e">
        <f t="shared" si="147"/>
        <v>#DIV/0!</v>
      </c>
      <c r="DC99" t="e">
        <f t="shared" si="148"/>
        <v>#DIV/0!</v>
      </c>
      <c r="DF99" t="e">
        <f t="shared" si="257"/>
        <v>#DIV/0!</v>
      </c>
      <c r="DG99" t="e">
        <f t="shared" ref="DG99:DG143" si="304">(CJ99-CJ98)/LN(CJ99/CJ98)</f>
        <v>#DIV/0!</v>
      </c>
      <c r="DH99" t="e">
        <f t="shared" ref="DH99:DH143" si="305">(CK99-CK98)/LN(CK99/CK98)</f>
        <v>#DIV/0!</v>
      </c>
      <c r="DI99" t="e">
        <f t="shared" ref="DI99:DI143" si="306">(CL99-CL98)/LN(CL99/CL98)</f>
        <v>#DIV/0!</v>
      </c>
      <c r="DJ99" t="e">
        <f t="shared" ref="DJ99:DJ143" si="307">(CM99-CM98)/LN(CM99/CM98)</f>
        <v>#DIV/0!</v>
      </c>
      <c r="DK99" t="e">
        <f t="shared" ref="DK99:DK143" si="308">(CN99-CN98)/LN(CN99/CN98)</f>
        <v>#DIV/0!</v>
      </c>
      <c r="DL99" t="e">
        <f t="shared" ref="DL99:DL143" si="309">(CO99-CO98)/LN(CO99/CO98)</f>
        <v>#DIV/0!</v>
      </c>
      <c r="DM99" t="e">
        <f t="shared" ref="DM99:DM143" si="310">(CP99-CP98)/LN(CP99/CP98)</f>
        <v>#DIV/0!</v>
      </c>
      <c r="DN99" t="e">
        <f t="shared" ref="DN99:DN143" si="311">(CQ99-CQ98)/LN(CQ99/CQ98)</f>
        <v>#DIV/0!</v>
      </c>
      <c r="DO99" t="e">
        <f t="shared" ref="DO99:DO143" si="312">(CR99-CR98)/LN(CR99/CR98)</f>
        <v>#DIV/0!</v>
      </c>
      <c r="DP99" t="e">
        <f t="shared" ref="DP99:DP143" si="313">(CS99-CS98)/LN(CS99/CS98)</f>
        <v>#DIV/0!</v>
      </c>
      <c r="DQ99" t="e">
        <f t="shared" ref="DQ99:DQ143" si="314">(CT99-CT98)/LN(CT99/CT98)</f>
        <v>#DIV/0!</v>
      </c>
      <c r="DR99" t="e">
        <f t="shared" ref="DR99:DR143" si="315">(CU99-CU98)/LN(CU99/CU98)</f>
        <v>#DIV/0!</v>
      </c>
      <c r="DS99" t="e">
        <f t="shared" ref="DS99:DS143" si="316">(CV99-CV98)/LN(CV99/CV98)</f>
        <v>#DIV/0!</v>
      </c>
      <c r="DT99" t="e">
        <f t="shared" ref="DT99:DT143" si="317">(CW99-CW98)/LN(CW99/CW98)</f>
        <v>#DIV/0!</v>
      </c>
      <c r="DU99" t="e">
        <f t="shared" ref="DU99:DU143" si="318">(CX99-CX98)/LN(CX99/CX98)</f>
        <v>#DIV/0!</v>
      </c>
      <c r="DV99" t="e">
        <f t="shared" si="302"/>
        <v>#DIV/0!</v>
      </c>
      <c r="DW99" t="e">
        <f t="shared" si="225"/>
        <v>#DIV/0!</v>
      </c>
      <c r="DX99" t="e">
        <f t="shared" si="226"/>
        <v>#DIV/0!</v>
      </c>
      <c r="DY99" t="e">
        <f t="shared" si="227"/>
        <v>#DIV/0!</v>
      </c>
      <c r="DZ99" t="e">
        <f t="shared" si="228"/>
        <v>#DIV/0!</v>
      </c>
      <c r="EA99" t="e">
        <f t="shared" si="229"/>
        <v>#DIV/0!</v>
      </c>
      <c r="EC99" t="e">
        <f t="shared" si="258"/>
        <v>#DIV/0!</v>
      </c>
      <c r="ED99" t="e">
        <f t="shared" ref="ED99:ED143" si="319">DG99/$EA99</f>
        <v>#DIV/0!</v>
      </c>
      <c r="EE99" t="e">
        <f t="shared" ref="EE99:EE143" si="320">DH99/$EA99</f>
        <v>#DIV/0!</v>
      </c>
      <c r="EF99" t="e">
        <f t="shared" ref="EF99:EF143" si="321">DI99/$EA99</f>
        <v>#DIV/0!</v>
      </c>
      <c r="EG99" t="e">
        <f t="shared" ref="EG99:EG143" si="322">DJ99/$EA99</f>
        <v>#DIV/0!</v>
      </c>
      <c r="EH99" t="e">
        <f t="shared" ref="EH99:EH143" si="323">DK99/$EA99</f>
        <v>#DIV/0!</v>
      </c>
      <c r="EI99" t="e">
        <f t="shared" ref="EI99:EI143" si="324">DL99/$EA99</f>
        <v>#DIV/0!</v>
      </c>
      <c r="EJ99" t="e">
        <f t="shared" ref="EJ99:EJ143" si="325">DM99/$EA99</f>
        <v>#DIV/0!</v>
      </c>
      <c r="EK99" t="e">
        <f t="shared" ref="EK99:EK143" si="326">DN99/$EA99</f>
        <v>#DIV/0!</v>
      </c>
      <c r="EL99" t="e">
        <f t="shared" ref="EL99:EL143" si="327">DO99/$EA99</f>
        <v>#DIV/0!</v>
      </c>
      <c r="EM99" t="e">
        <f t="shared" ref="EM99:EM143" si="328">DP99/$EA99</f>
        <v>#DIV/0!</v>
      </c>
      <c r="EN99" t="e">
        <f t="shared" ref="EN99:EN143" si="329">DQ99/$EA99</f>
        <v>#DIV/0!</v>
      </c>
      <c r="EO99" t="e">
        <f t="shared" ref="EO99:EO143" si="330">DR99/$EA99</f>
        <v>#DIV/0!</v>
      </c>
      <c r="EP99" t="e">
        <f t="shared" ref="EP99:EP143" si="331">DS99/$EA99</f>
        <v>#DIV/0!</v>
      </c>
      <c r="EQ99" t="e">
        <f t="shared" ref="EQ99:EQ143" si="332">DT99/$EA99</f>
        <v>#DIV/0!</v>
      </c>
      <c r="ER99" t="e">
        <f t="shared" ref="ER99:ER143" si="333">DU99/$EA99</f>
        <v>#DIV/0!</v>
      </c>
      <c r="ES99" t="e">
        <f t="shared" si="303"/>
        <v>#DIV/0!</v>
      </c>
      <c r="ET99" t="e">
        <f t="shared" si="231"/>
        <v>#DIV/0!</v>
      </c>
      <c r="EU99" t="e">
        <f t="shared" si="232"/>
        <v>#DIV/0!</v>
      </c>
      <c r="EV99" t="e">
        <f t="shared" si="233"/>
        <v>#DIV/0!</v>
      </c>
      <c r="EW99" t="e">
        <f t="shared" si="234"/>
        <v>#DIV/0!</v>
      </c>
      <c r="EZ99" t="e">
        <f t="shared" si="259"/>
        <v>#DIV/0!</v>
      </c>
      <c r="FA99" t="e">
        <f t="shared" si="270"/>
        <v>#DIV/0!</v>
      </c>
      <c r="FB99" t="e">
        <f t="shared" si="271"/>
        <v>#DIV/0!</v>
      </c>
      <c r="FC99" t="e">
        <f t="shared" si="272"/>
        <v>#DIV/0!</v>
      </c>
      <c r="FD99" t="e">
        <f t="shared" si="273"/>
        <v>#DIV/0!</v>
      </c>
      <c r="FE99" t="e">
        <f t="shared" si="274"/>
        <v>#DIV/0!</v>
      </c>
      <c r="FF99" t="e">
        <f t="shared" si="275"/>
        <v>#DIV/0!</v>
      </c>
      <c r="FG99" t="e">
        <f t="shared" si="276"/>
        <v>#DIV/0!</v>
      </c>
      <c r="FH99" t="e">
        <f t="shared" si="277"/>
        <v>#DIV/0!</v>
      </c>
      <c r="FI99" t="e">
        <f t="shared" si="278"/>
        <v>#DIV/0!</v>
      </c>
      <c r="FJ99" t="e">
        <f t="shared" si="279"/>
        <v>#DIV/0!</v>
      </c>
      <c r="FK99" t="e">
        <f t="shared" si="280"/>
        <v>#DIV/0!</v>
      </c>
      <c r="FL99" t="e">
        <f t="shared" si="281"/>
        <v>#DIV/0!</v>
      </c>
      <c r="FM99" t="e">
        <f t="shared" si="282"/>
        <v>#DIV/0!</v>
      </c>
      <c r="FN99" t="e">
        <f t="shared" si="283"/>
        <v>#DIV/0!</v>
      </c>
      <c r="FO99" t="e">
        <f t="shared" si="284"/>
        <v>#DIV/0!</v>
      </c>
      <c r="FP99" t="e">
        <f t="shared" si="265"/>
        <v>#DIV/0!</v>
      </c>
      <c r="FQ99" t="e">
        <f t="shared" si="266"/>
        <v>#DIV/0!</v>
      </c>
      <c r="FR99" t="e">
        <f t="shared" si="267"/>
        <v>#DIV/0!</v>
      </c>
      <c r="FS99" t="e">
        <f t="shared" si="268"/>
        <v>#DIV/0!</v>
      </c>
      <c r="FT99" t="e">
        <f t="shared" si="269"/>
        <v>#DIV/0!</v>
      </c>
      <c r="FV99" s="3"/>
      <c r="FW99" t="e">
        <f t="shared" si="236"/>
        <v>#DIV/0!</v>
      </c>
      <c r="FX99">
        <f t="shared" si="260"/>
        <v>1</v>
      </c>
      <c r="FY99" s="19">
        <f t="shared" si="149"/>
        <v>1.2811387656955737</v>
      </c>
      <c r="GA99" s="19" t="e">
        <f t="shared" si="237"/>
        <v>#DIV/0!</v>
      </c>
      <c r="GB99" s="19">
        <f t="shared" si="261"/>
        <v>1</v>
      </c>
      <c r="GC99" s="19">
        <f t="shared" si="150"/>
        <v>1.2088813025746374</v>
      </c>
      <c r="GE99" s="19" t="e">
        <f t="shared" si="238"/>
        <v>#DIV/0!</v>
      </c>
      <c r="GF99" s="19">
        <f t="shared" si="262"/>
        <v>1</v>
      </c>
      <c r="GG99" s="19">
        <f t="shared" si="151"/>
        <v>1.1394208444268643</v>
      </c>
      <c r="GI99" s="19" t="e">
        <f>#REF!</f>
        <v>#REF!</v>
      </c>
      <c r="GJ99" s="19" t="e">
        <f t="shared" si="239"/>
        <v>#REF!</v>
      </c>
      <c r="GK99">
        <f t="shared" si="152"/>
        <v>0</v>
      </c>
      <c r="GL99" s="3"/>
      <c r="GM99" s="3"/>
      <c r="GN99" s="8"/>
      <c r="GO99" s="5">
        <f t="shared" si="263"/>
        <v>17</v>
      </c>
      <c r="GP99" t="b">
        <f t="shared" si="240"/>
        <v>1</v>
      </c>
      <c r="GR99">
        <f t="shared" si="241"/>
        <v>335</v>
      </c>
      <c r="GS99" s="20">
        <v>1.1971127584913879E-2</v>
      </c>
      <c r="GT99" s="20">
        <v>0</v>
      </c>
      <c r="GU99" s="27"/>
      <c r="GV99" s="31">
        <f t="shared" ca="1" si="153"/>
        <v>2002</v>
      </c>
      <c r="GW99" s="12">
        <f t="shared" ca="1" si="242"/>
        <v>1.3534484377515443</v>
      </c>
      <c r="GX99" s="19">
        <f t="shared" ca="1" si="154"/>
        <v>0.88325593953283099</v>
      </c>
      <c r="GY99" s="71">
        <f t="shared" ca="1" si="155"/>
        <v>1.1954377009613302</v>
      </c>
      <c r="GZ99" s="11">
        <f t="shared" ca="1" si="243"/>
        <v>2002</v>
      </c>
      <c r="HA99" s="12">
        <f t="shared" ca="1" si="156"/>
        <v>1.6945352090629828</v>
      </c>
      <c r="HB99" s="12">
        <f t="shared" ca="1" si="157"/>
        <v>0.7987136711664744</v>
      </c>
      <c r="HC99" s="12">
        <f t="shared" ca="1" si="158"/>
        <v>0.88325593953283099</v>
      </c>
      <c r="HD99" s="72">
        <f t="shared" ca="1" si="159"/>
        <v>1.1954377009613302</v>
      </c>
      <c r="HE99">
        <f t="shared" ca="1" si="244"/>
        <v>2002</v>
      </c>
      <c r="HF99" s="12">
        <f t="shared" ca="1" si="160"/>
        <v>0.88325593953283099</v>
      </c>
      <c r="HG99" s="12">
        <f t="shared" ca="1" si="161"/>
        <v>0.94965302968945298</v>
      </c>
      <c r="HH99" s="12">
        <f t="shared" ca="1" si="162"/>
        <v>0.84105841417434601</v>
      </c>
      <c r="HJ99" s="17"/>
      <c r="HL99" s="18">
        <f t="shared" si="245"/>
        <v>1966</v>
      </c>
      <c r="HM99" s="9">
        <f t="shared" si="163"/>
        <v>8.9752671770879497E-7</v>
      </c>
      <c r="HN99" s="9">
        <f t="shared" si="164"/>
        <v>0</v>
      </c>
      <c r="HO99" s="9">
        <f t="shared" si="165"/>
        <v>1.2205306417995934</v>
      </c>
      <c r="HP99" s="9">
        <f t="shared" si="166"/>
        <v>1.2252166306907653</v>
      </c>
      <c r="HQ99" s="9">
        <f t="shared" si="167"/>
        <v>1.3103812088223399</v>
      </c>
      <c r="HR99" s="9">
        <f t="shared" si="246"/>
        <v>1.7587601317052783E-6</v>
      </c>
      <c r="HS99" s="9">
        <f t="shared" si="168"/>
        <v>0</v>
      </c>
      <c r="HT99" s="9"/>
      <c r="HU99" s="9">
        <f t="shared" si="169"/>
        <v>1.4954144406005347</v>
      </c>
      <c r="HV99" s="23">
        <f t="shared" si="247"/>
        <v>1.959562982364512</v>
      </c>
      <c r="HX99" s="8"/>
      <c r="HY99" s="5">
        <f t="shared" si="264"/>
        <v>17</v>
      </c>
      <c r="HZ99" t="b">
        <f t="shared" si="248"/>
        <v>1</v>
      </c>
      <c r="IB99">
        <f t="shared" si="249"/>
        <v>335</v>
      </c>
      <c r="IC99" s="20">
        <v>1.0322096520213384E-2</v>
      </c>
      <c r="ID99" s="20">
        <v>0</v>
      </c>
      <c r="IE99" s="11"/>
      <c r="IF99">
        <f t="shared" ca="1" si="250"/>
        <v>2002</v>
      </c>
      <c r="IG99" s="12">
        <f t="shared" ca="1" si="251"/>
        <v>1.0577739086299744</v>
      </c>
      <c r="IH99" s="19">
        <f t="shared" ca="1" si="252"/>
        <v>0.90341656714770446</v>
      </c>
      <c r="II99" s="19">
        <f t="shared" ca="1" si="253"/>
        <v>0.95560857590634074</v>
      </c>
      <c r="IJ99" s="11">
        <f t="shared" ca="1" si="170"/>
        <v>2002</v>
      </c>
      <c r="IK99" s="12">
        <f t="shared" ca="1" si="171"/>
        <v>1.219854360043382</v>
      </c>
      <c r="IL99" s="12">
        <f t="shared" ca="1" si="172"/>
        <v>0.86713130950514172</v>
      </c>
      <c r="IM99" s="12">
        <f t="shared" ca="1" si="173"/>
        <v>0.90341656714770446</v>
      </c>
      <c r="IN99" s="12">
        <f t="shared" ca="1" si="174"/>
        <v>0.95560857590634074</v>
      </c>
      <c r="IO99">
        <f t="shared" ca="1" si="254"/>
        <v>2002</v>
      </c>
      <c r="IP99" s="12">
        <f t="shared" ca="1" si="255"/>
        <v>0.90341656714770446</v>
      </c>
      <c r="IQ99" s="12">
        <f t="shared" ca="1" si="175"/>
        <v>0.95880432540831162</v>
      </c>
      <c r="IR99" s="12">
        <f t="shared" ca="1" si="176"/>
        <v>0.90438819113156343</v>
      </c>
    </row>
    <row r="100" spans="1:252" hidden="1" x14ac:dyDescent="0.2">
      <c r="A100" t="s">
        <v>105</v>
      </c>
      <c r="B100" s="1">
        <f t="shared" si="256"/>
        <v>1967</v>
      </c>
      <c r="C100" s="60">
        <f>Conversion_factors!$A29*C248+C323</f>
        <v>0</v>
      </c>
      <c r="D100" s="60">
        <f>Conversion_factors!$A29*D248+D323</f>
        <v>0</v>
      </c>
      <c r="E100" s="60">
        <f>Conversion_factors!$A29*E248+E323</f>
        <v>0</v>
      </c>
      <c r="F100" s="60">
        <f>Conversion_factors!$A29*F248+F323</f>
        <v>0</v>
      </c>
      <c r="G100" s="60">
        <f>Conversion_factors!$A29*G248+G323</f>
        <v>0</v>
      </c>
      <c r="H100" s="60">
        <f>Conversion_factors!$A29*H248+H323</f>
        <v>0</v>
      </c>
      <c r="I100" s="60">
        <f>Conversion_factors!$A29*I248+I323</f>
        <v>0</v>
      </c>
      <c r="J100" s="60">
        <f>Conversion_factors!$A29*J248+J323</f>
        <v>0</v>
      </c>
      <c r="K100" s="60">
        <f>Conversion_factors!$A29*K248+K323</f>
        <v>0</v>
      </c>
      <c r="L100" s="60">
        <f>Conversion_factors!$A29*L248+L323</f>
        <v>0</v>
      </c>
      <c r="M100" s="60">
        <f>Conversion_factors!$A29*M248+M323</f>
        <v>0</v>
      </c>
      <c r="N100" s="60">
        <f>Conversion_factors!$A29*N248+N323</f>
        <v>0</v>
      </c>
      <c r="O100" s="60">
        <f>Conversion_factors!$A29*O248+O323</f>
        <v>0</v>
      </c>
      <c r="P100" s="60">
        <f>Conversion_factors!$A29*P248+P323</f>
        <v>0</v>
      </c>
      <c r="Q100" s="60">
        <f>Conversion_factors!$A29*Q248+Q323</f>
        <v>0</v>
      </c>
      <c r="R100" s="60">
        <f>Conversion_factors!$A29*R248+R323</f>
        <v>0</v>
      </c>
      <c r="S100" s="60">
        <f>Conversion_factors!$A29*S248+S323</f>
        <v>0</v>
      </c>
      <c r="T100" s="60">
        <f>Conversion_factors!$A29*T248+T323</f>
        <v>0</v>
      </c>
      <c r="U100" s="60">
        <f>Conversion_factors!$A29*U248+U323</f>
        <v>0</v>
      </c>
      <c r="V100" s="60">
        <f>Conversion_factors!$A29*V248+V323</f>
        <v>0</v>
      </c>
      <c r="W100" s="60">
        <f>Conversion_factors!$A29*W248+W323</f>
        <v>0</v>
      </c>
      <c r="X100" s="60">
        <f>Conversion_factors!$A29*X248+X323</f>
        <v>0</v>
      </c>
      <c r="AX100">
        <f t="shared" si="177"/>
        <v>0</v>
      </c>
      <c r="AY100">
        <f t="shared" si="178"/>
        <v>0</v>
      </c>
      <c r="AZ100">
        <f t="shared" si="179"/>
        <v>0</v>
      </c>
      <c r="BA100">
        <f t="shared" si="180"/>
        <v>0</v>
      </c>
      <c r="BB100">
        <f t="shared" si="181"/>
        <v>0</v>
      </c>
      <c r="BC100">
        <f t="shared" si="182"/>
        <v>0</v>
      </c>
      <c r="BD100">
        <f t="shared" si="183"/>
        <v>0</v>
      </c>
      <c r="BE100">
        <f t="shared" si="184"/>
        <v>0</v>
      </c>
      <c r="BF100">
        <f t="shared" si="185"/>
        <v>0</v>
      </c>
      <c r="BG100">
        <f t="shared" si="186"/>
        <v>0</v>
      </c>
      <c r="BH100">
        <f t="shared" si="187"/>
        <v>0</v>
      </c>
      <c r="BI100">
        <f t="shared" si="188"/>
        <v>0</v>
      </c>
      <c r="BJ100">
        <f t="shared" si="189"/>
        <v>0</v>
      </c>
      <c r="BK100">
        <f t="shared" si="190"/>
        <v>0</v>
      </c>
      <c r="BL100">
        <f t="shared" si="191"/>
        <v>0</v>
      </c>
      <c r="BM100">
        <f t="shared" si="192"/>
        <v>0</v>
      </c>
      <c r="BN100">
        <f t="shared" si="193"/>
        <v>0</v>
      </c>
      <c r="BO100">
        <f t="shared" si="194"/>
        <v>0</v>
      </c>
      <c r="BP100">
        <f t="shared" si="195"/>
        <v>0</v>
      </c>
      <c r="BQ100">
        <f t="shared" si="196"/>
        <v>0</v>
      </c>
      <c r="BR100">
        <f t="shared" si="197"/>
        <v>0</v>
      </c>
      <c r="BS100">
        <f t="shared" si="198"/>
        <v>0</v>
      </c>
      <c r="BT100" s="16"/>
      <c r="BU100" s="16"/>
      <c r="BV100" s="9">
        <f t="shared" si="142"/>
        <v>1.2467804961390619E-6</v>
      </c>
      <c r="BW100" s="9">
        <f t="shared" si="199"/>
        <v>0</v>
      </c>
      <c r="BX100" s="9">
        <f t="shared" si="200"/>
        <v>1.2088813025746374</v>
      </c>
      <c r="BY100" s="9">
        <f t="shared" si="201"/>
        <v>1.1394208444268643</v>
      </c>
      <c r="BZ100" s="9">
        <f t="shared" si="202"/>
        <v>1.2811387656955737</v>
      </c>
      <c r="CA100" s="9">
        <f t="shared" si="143"/>
        <v>2.2001586238380354E-6</v>
      </c>
      <c r="CB100" s="9">
        <f t="shared" si="203"/>
        <v>0</v>
      </c>
      <c r="CC100" s="9"/>
      <c r="CD100" s="9">
        <f t="shared" si="204"/>
        <v>1.377424554591441</v>
      </c>
      <c r="CE100" s="9">
        <f t="shared" si="205"/>
        <v>1.7646719937080542</v>
      </c>
      <c r="CG100" s="35"/>
      <c r="CH100">
        <f t="shared" si="206"/>
        <v>1967</v>
      </c>
      <c r="CI100" t="e">
        <f t="shared" si="207"/>
        <v>#DIV/0!</v>
      </c>
      <c r="CJ100" t="e">
        <f t="shared" si="287"/>
        <v>#DIV/0!</v>
      </c>
      <c r="CK100" t="e">
        <f t="shared" si="288"/>
        <v>#DIV/0!</v>
      </c>
      <c r="CL100" t="e">
        <f t="shared" si="289"/>
        <v>#DIV/0!</v>
      </c>
      <c r="CM100" t="e">
        <f t="shared" si="290"/>
        <v>#DIV/0!</v>
      </c>
      <c r="CN100" t="e">
        <f t="shared" si="291"/>
        <v>#DIV/0!</v>
      </c>
      <c r="CO100" t="e">
        <f t="shared" si="292"/>
        <v>#DIV/0!</v>
      </c>
      <c r="CP100" t="e">
        <f t="shared" si="293"/>
        <v>#DIV/0!</v>
      </c>
      <c r="CQ100" t="e">
        <f t="shared" si="294"/>
        <v>#DIV/0!</v>
      </c>
      <c r="CR100" t="e">
        <f t="shared" si="295"/>
        <v>#DIV/0!</v>
      </c>
      <c r="CS100" t="e">
        <f t="shared" si="296"/>
        <v>#DIV/0!</v>
      </c>
      <c r="CT100" t="e">
        <f t="shared" si="297"/>
        <v>#DIV/0!</v>
      </c>
      <c r="CU100" t="e">
        <f t="shared" si="298"/>
        <v>#DIV/0!</v>
      </c>
      <c r="CV100" t="e">
        <f t="shared" si="299"/>
        <v>#DIV/0!</v>
      </c>
      <c r="CW100" t="e">
        <f t="shared" si="300"/>
        <v>#DIV/0!</v>
      </c>
      <c r="CX100" t="e">
        <f t="shared" si="301"/>
        <v>#DIV/0!</v>
      </c>
      <c r="CY100" t="e">
        <f t="shared" si="286"/>
        <v>#DIV/0!</v>
      </c>
      <c r="CZ100" t="e">
        <f t="shared" si="145"/>
        <v>#DIV/0!</v>
      </c>
      <c r="DA100" t="e">
        <f t="shared" si="146"/>
        <v>#DIV/0!</v>
      </c>
      <c r="DB100" t="e">
        <f t="shared" si="147"/>
        <v>#DIV/0!</v>
      </c>
      <c r="DC100" t="e">
        <f t="shared" si="148"/>
        <v>#DIV/0!</v>
      </c>
      <c r="DF100" t="e">
        <f t="shared" si="257"/>
        <v>#DIV/0!</v>
      </c>
      <c r="DG100" t="e">
        <f t="shared" si="304"/>
        <v>#DIV/0!</v>
      </c>
      <c r="DH100" t="e">
        <f t="shared" si="305"/>
        <v>#DIV/0!</v>
      </c>
      <c r="DI100" t="e">
        <f t="shared" si="306"/>
        <v>#DIV/0!</v>
      </c>
      <c r="DJ100" t="e">
        <f t="shared" si="307"/>
        <v>#DIV/0!</v>
      </c>
      <c r="DK100" t="e">
        <f t="shared" si="308"/>
        <v>#DIV/0!</v>
      </c>
      <c r="DL100" t="e">
        <f t="shared" si="309"/>
        <v>#DIV/0!</v>
      </c>
      <c r="DM100" t="e">
        <f t="shared" si="310"/>
        <v>#DIV/0!</v>
      </c>
      <c r="DN100" t="e">
        <f t="shared" si="311"/>
        <v>#DIV/0!</v>
      </c>
      <c r="DO100" t="e">
        <f t="shared" si="312"/>
        <v>#DIV/0!</v>
      </c>
      <c r="DP100" t="e">
        <f t="shared" si="313"/>
        <v>#DIV/0!</v>
      </c>
      <c r="DQ100" t="e">
        <f t="shared" si="314"/>
        <v>#DIV/0!</v>
      </c>
      <c r="DR100" t="e">
        <f t="shared" si="315"/>
        <v>#DIV/0!</v>
      </c>
      <c r="DS100" t="e">
        <f t="shared" si="316"/>
        <v>#DIV/0!</v>
      </c>
      <c r="DT100" t="e">
        <f t="shared" si="317"/>
        <v>#DIV/0!</v>
      </c>
      <c r="DU100" t="e">
        <f t="shared" si="318"/>
        <v>#DIV/0!</v>
      </c>
      <c r="DV100" t="e">
        <f t="shared" si="302"/>
        <v>#DIV/0!</v>
      </c>
      <c r="DW100" t="e">
        <f t="shared" si="225"/>
        <v>#DIV/0!</v>
      </c>
      <c r="DX100" t="e">
        <f t="shared" si="226"/>
        <v>#DIV/0!</v>
      </c>
      <c r="DY100" t="e">
        <f t="shared" si="227"/>
        <v>#DIV/0!</v>
      </c>
      <c r="DZ100" t="e">
        <f t="shared" si="228"/>
        <v>#DIV/0!</v>
      </c>
      <c r="EA100" t="e">
        <f t="shared" si="229"/>
        <v>#DIV/0!</v>
      </c>
      <c r="EC100" t="e">
        <f t="shared" si="258"/>
        <v>#DIV/0!</v>
      </c>
      <c r="ED100" t="e">
        <f t="shared" si="319"/>
        <v>#DIV/0!</v>
      </c>
      <c r="EE100" t="e">
        <f t="shared" si="320"/>
        <v>#DIV/0!</v>
      </c>
      <c r="EF100" t="e">
        <f t="shared" si="321"/>
        <v>#DIV/0!</v>
      </c>
      <c r="EG100" t="e">
        <f t="shared" si="322"/>
        <v>#DIV/0!</v>
      </c>
      <c r="EH100" t="e">
        <f t="shared" si="323"/>
        <v>#DIV/0!</v>
      </c>
      <c r="EI100" t="e">
        <f t="shared" si="324"/>
        <v>#DIV/0!</v>
      </c>
      <c r="EJ100" t="e">
        <f t="shared" si="325"/>
        <v>#DIV/0!</v>
      </c>
      <c r="EK100" t="e">
        <f t="shared" si="326"/>
        <v>#DIV/0!</v>
      </c>
      <c r="EL100" t="e">
        <f t="shared" si="327"/>
        <v>#DIV/0!</v>
      </c>
      <c r="EM100" t="e">
        <f t="shared" si="328"/>
        <v>#DIV/0!</v>
      </c>
      <c r="EN100" t="e">
        <f t="shared" si="329"/>
        <v>#DIV/0!</v>
      </c>
      <c r="EO100" t="e">
        <f t="shared" si="330"/>
        <v>#DIV/0!</v>
      </c>
      <c r="EP100" t="e">
        <f t="shared" si="331"/>
        <v>#DIV/0!</v>
      </c>
      <c r="EQ100" t="e">
        <f t="shared" si="332"/>
        <v>#DIV/0!</v>
      </c>
      <c r="ER100" t="e">
        <f t="shared" si="333"/>
        <v>#DIV/0!</v>
      </c>
      <c r="ES100" t="e">
        <f t="shared" si="303"/>
        <v>#DIV/0!</v>
      </c>
      <c r="ET100" t="e">
        <f t="shared" si="231"/>
        <v>#DIV/0!</v>
      </c>
      <c r="EU100" t="e">
        <f t="shared" si="232"/>
        <v>#DIV/0!</v>
      </c>
      <c r="EV100" t="e">
        <f t="shared" si="233"/>
        <v>#DIV/0!</v>
      </c>
      <c r="EW100" t="e">
        <f t="shared" si="234"/>
        <v>#DIV/0!</v>
      </c>
      <c r="EZ100" t="e">
        <f t="shared" si="259"/>
        <v>#DIV/0!</v>
      </c>
      <c r="FA100" t="e">
        <f t="shared" si="270"/>
        <v>#DIV/0!</v>
      </c>
      <c r="FB100" t="e">
        <f t="shared" si="271"/>
        <v>#DIV/0!</v>
      </c>
      <c r="FC100" t="e">
        <f t="shared" si="272"/>
        <v>#DIV/0!</v>
      </c>
      <c r="FD100" t="e">
        <f t="shared" si="273"/>
        <v>#DIV/0!</v>
      </c>
      <c r="FE100" t="e">
        <f t="shared" si="274"/>
        <v>#DIV/0!</v>
      </c>
      <c r="FF100" t="e">
        <f t="shared" si="275"/>
        <v>#DIV/0!</v>
      </c>
      <c r="FG100" t="e">
        <f t="shared" si="276"/>
        <v>#DIV/0!</v>
      </c>
      <c r="FH100" t="e">
        <f t="shared" si="277"/>
        <v>#DIV/0!</v>
      </c>
      <c r="FI100" t="e">
        <f t="shared" si="278"/>
        <v>#DIV/0!</v>
      </c>
      <c r="FJ100" t="e">
        <f t="shared" si="279"/>
        <v>#DIV/0!</v>
      </c>
      <c r="FK100" t="e">
        <f t="shared" si="280"/>
        <v>#DIV/0!</v>
      </c>
      <c r="FL100" t="e">
        <f t="shared" si="281"/>
        <v>#DIV/0!</v>
      </c>
      <c r="FM100" t="e">
        <f t="shared" si="282"/>
        <v>#DIV/0!</v>
      </c>
      <c r="FN100" t="e">
        <f t="shared" si="283"/>
        <v>#DIV/0!</v>
      </c>
      <c r="FO100" t="e">
        <f t="shared" si="284"/>
        <v>#DIV/0!</v>
      </c>
      <c r="FP100" t="e">
        <f t="shared" si="265"/>
        <v>#DIV/0!</v>
      </c>
      <c r="FQ100" t="e">
        <f t="shared" si="266"/>
        <v>#DIV/0!</v>
      </c>
      <c r="FR100" t="e">
        <f t="shared" si="267"/>
        <v>#DIV/0!</v>
      </c>
      <c r="FS100" t="e">
        <f t="shared" si="268"/>
        <v>#DIV/0!</v>
      </c>
      <c r="FT100" t="e">
        <f t="shared" si="269"/>
        <v>#DIV/0!</v>
      </c>
      <c r="FV100" s="3"/>
      <c r="FW100" t="e">
        <f t="shared" si="236"/>
        <v>#DIV/0!</v>
      </c>
      <c r="FX100">
        <f t="shared" si="260"/>
        <v>1</v>
      </c>
      <c r="FY100" s="19">
        <f t="shared" si="149"/>
        <v>1.2811387656955737</v>
      </c>
      <c r="GA100" s="19" t="e">
        <f t="shared" si="237"/>
        <v>#DIV/0!</v>
      </c>
      <c r="GB100" s="19">
        <f t="shared" si="261"/>
        <v>1</v>
      </c>
      <c r="GC100" s="19">
        <f t="shared" si="150"/>
        <v>1.2088813025746374</v>
      </c>
      <c r="GE100" s="19" t="e">
        <f t="shared" si="238"/>
        <v>#DIV/0!</v>
      </c>
      <c r="GF100" s="19">
        <f t="shared" si="262"/>
        <v>1</v>
      </c>
      <c r="GG100" s="19">
        <f t="shared" si="151"/>
        <v>1.1394208444268643</v>
      </c>
      <c r="GI100" s="19" t="e">
        <f>#REF!</f>
        <v>#REF!</v>
      </c>
      <c r="GJ100" s="19" t="e">
        <f t="shared" si="239"/>
        <v>#REF!</v>
      </c>
      <c r="GK100">
        <f t="shared" si="152"/>
        <v>0</v>
      </c>
      <c r="GL100" s="3"/>
      <c r="GM100" s="3"/>
      <c r="GN100" s="8"/>
      <c r="GO100" s="5">
        <f t="shared" si="263"/>
        <v>18</v>
      </c>
      <c r="GP100" t="b">
        <f t="shared" si="240"/>
        <v>1</v>
      </c>
      <c r="GR100">
        <f t="shared" si="241"/>
        <v>336</v>
      </c>
      <c r="GS100" s="20">
        <v>3.5993842090286582E-2</v>
      </c>
      <c r="GT100" s="20">
        <v>0</v>
      </c>
      <c r="GU100" s="27"/>
      <c r="GV100" s="31">
        <f t="shared" ca="1" si="153"/>
        <v>2003</v>
      </c>
      <c r="GW100" s="12">
        <f t="shared" ca="1" si="242"/>
        <v>1.3331033532990892</v>
      </c>
      <c r="GX100" s="19">
        <f t="shared" ca="1" si="154"/>
        <v>0.87817232145831048</v>
      </c>
      <c r="GY100" s="71">
        <f t="shared" ca="1" si="155"/>
        <v>1.1706901964701408</v>
      </c>
      <c r="GZ100" s="11">
        <f t="shared" ca="1" si="243"/>
        <v>2003</v>
      </c>
      <c r="HA100" s="12">
        <f t="shared" ca="1" si="156"/>
        <v>1.748165685104385</v>
      </c>
      <c r="HB100" s="12">
        <f t="shared" ca="1" si="157"/>
        <v>0.76257265810562347</v>
      </c>
      <c r="HC100" s="12">
        <f t="shared" ca="1" si="158"/>
        <v>0.87817232145831048</v>
      </c>
      <c r="HD100" s="72">
        <f t="shared" ca="1" si="159"/>
        <v>1.1706901964701408</v>
      </c>
      <c r="HE100">
        <f t="shared" ca="1" si="244"/>
        <v>2003</v>
      </c>
      <c r="HF100" s="12">
        <f t="shared" ca="1" si="160"/>
        <v>0.87817232145831048</v>
      </c>
      <c r="HG100" s="12">
        <f t="shared" ca="1" si="161"/>
        <v>0.89701090599898448</v>
      </c>
      <c r="HH100" s="12">
        <f t="shared" ca="1" si="162"/>
        <v>0.8501264064970987</v>
      </c>
      <c r="HJ100" s="17"/>
      <c r="HL100" s="18">
        <f t="shared" si="245"/>
        <v>1967</v>
      </c>
      <c r="HM100" s="9">
        <f t="shared" si="163"/>
        <v>8.9752671770879497E-7</v>
      </c>
      <c r="HN100" s="9">
        <f t="shared" si="164"/>
        <v>0</v>
      </c>
      <c r="HO100" s="9">
        <f t="shared" si="165"/>
        <v>1.2205306417995934</v>
      </c>
      <c r="HP100" s="9">
        <f t="shared" si="166"/>
        <v>1.2252166306907653</v>
      </c>
      <c r="HQ100" s="9">
        <f t="shared" si="167"/>
        <v>1.3103812088223399</v>
      </c>
      <c r="HR100" s="9">
        <f t="shared" si="246"/>
        <v>1.7587601317052783E-6</v>
      </c>
      <c r="HS100" s="9">
        <f t="shared" si="168"/>
        <v>0</v>
      </c>
      <c r="HT100" s="9"/>
      <c r="HU100" s="9">
        <f t="shared" si="169"/>
        <v>1.4954144406005347</v>
      </c>
      <c r="HV100" s="23">
        <f t="shared" si="247"/>
        <v>1.959562982364512</v>
      </c>
      <c r="HX100" s="8"/>
      <c r="HY100" s="5">
        <f t="shared" si="264"/>
        <v>18</v>
      </c>
      <c r="HZ100" t="b">
        <f t="shared" si="248"/>
        <v>1</v>
      </c>
      <c r="IB100">
        <f t="shared" si="249"/>
        <v>336</v>
      </c>
      <c r="IC100" s="20">
        <v>3.6306294540697892E-2</v>
      </c>
      <c r="ID100" s="20">
        <v>0</v>
      </c>
      <c r="IE100" s="11"/>
      <c r="IF100">
        <f t="shared" ca="1" si="250"/>
        <v>2003</v>
      </c>
      <c r="IG100" s="12">
        <f t="shared" ca="1" si="251"/>
        <v>1.041873414084034</v>
      </c>
      <c r="IH100" s="19">
        <f t="shared" ca="1" si="252"/>
        <v>0.89821691370183865</v>
      </c>
      <c r="II100" s="19">
        <f t="shared" ca="1" si="253"/>
        <v>0.93582592432605038</v>
      </c>
      <c r="IJ100" s="11">
        <f t="shared" ca="1" si="170"/>
        <v>2003</v>
      </c>
      <c r="IK100" s="12">
        <f t="shared" ca="1" si="171"/>
        <v>1.2584616251390905</v>
      </c>
      <c r="IL100" s="12">
        <f t="shared" ca="1" si="172"/>
        <v>0.82789446517201637</v>
      </c>
      <c r="IM100" s="12">
        <f t="shared" ca="1" si="173"/>
        <v>0.89821691370183865</v>
      </c>
      <c r="IN100" s="12">
        <f t="shared" ca="1" si="174"/>
        <v>0.93582592432605038</v>
      </c>
      <c r="IO100">
        <f t="shared" ca="1" si="254"/>
        <v>2003</v>
      </c>
      <c r="IP100" s="12">
        <f t="shared" ca="1" si="255"/>
        <v>0.89821691370183865</v>
      </c>
      <c r="IQ100" s="12">
        <f t="shared" ca="1" si="175"/>
        <v>0.90565491787195496</v>
      </c>
      <c r="IR100" s="12">
        <f t="shared" ca="1" si="176"/>
        <v>0.91413898255788784</v>
      </c>
    </row>
    <row r="101" spans="1:252" hidden="1" x14ac:dyDescent="0.2">
      <c r="A101" t="s">
        <v>105</v>
      </c>
      <c r="B101" s="1">
        <f t="shared" si="256"/>
        <v>1968</v>
      </c>
      <c r="C101" s="60">
        <f>Conversion_factors!$A30*C249+C324</f>
        <v>0</v>
      </c>
      <c r="D101" s="60">
        <f>Conversion_factors!$A30*D249+D324</f>
        <v>0</v>
      </c>
      <c r="E101" s="60">
        <f>Conversion_factors!$A30*E249+E324</f>
        <v>0</v>
      </c>
      <c r="F101" s="60">
        <f>Conversion_factors!$A30*F249+F324</f>
        <v>0</v>
      </c>
      <c r="G101" s="60">
        <f>Conversion_factors!$A30*G249+G324</f>
        <v>0</v>
      </c>
      <c r="H101" s="60">
        <f>Conversion_factors!$A30*H249+H324</f>
        <v>0</v>
      </c>
      <c r="I101" s="60">
        <f>Conversion_factors!$A30*I249+I324</f>
        <v>0</v>
      </c>
      <c r="J101" s="60">
        <f>Conversion_factors!$A30*J249+J324</f>
        <v>0</v>
      </c>
      <c r="K101" s="60">
        <f>Conversion_factors!$A30*K249+K324</f>
        <v>0</v>
      </c>
      <c r="L101" s="60">
        <f>Conversion_factors!$A30*L249+L324</f>
        <v>0</v>
      </c>
      <c r="M101" s="60">
        <f>Conversion_factors!$A30*M249+M324</f>
        <v>0</v>
      </c>
      <c r="N101" s="60">
        <f>Conversion_factors!$A30*N249+N324</f>
        <v>0</v>
      </c>
      <c r="O101" s="60">
        <f>Conversion_factors!$A30*O249+O324</f>
        <v>0</v>
      </c>
      <c r="P101" s="60">
        <f>Conversion_factors!$A30*P249+P324</f>
        <v>0</v>
      </c>
      <c r="Q101" s="60">
        <f>Conversion_factors!$A30*Q249+Q324</f>
        <v>0</v>
      </c>
      <c r="R101" s="60">
        <f>Conversion_factors!$A30*R249+R324</f>
        <v>0</v>
      </c>
      <c r="S101" s="60">
        <f>Conversion_factors!$A30*S249+S324</f>
        <v>0</v>
      </c>
      <c r="T101" s="60">
        <f>Conversion_factors!$A30*T249+T324</f>
        <v>0</v>
      </c>
      <c r="U101" s="60">
        <f>Conversion_factors!$A30*U249+U324</f>
        <v>0</v>
      </c>
      <c r="V101" s="60">
        <f>Conversion_factors!$A30*V249+V324</f>
        <v>0</v>
      </c>
      <c r="W101" s="60">
        <f>Conversion_factors!$A30*W249+W324</f>
        <v>0</v>
      </c>
      <c r="X101" s="60">
        <f>Conversion_factors!$A30*X249+X324</f>
        <v>0</v>
      </c>
      <c r="AX101">
        <f t="shared" si="177"/>
        <v>0</v>
      </c>
      <c r="AY101">
        <f t="shared" si="178"/>
        <v>0</v>
      </c>
      <c r="AZ101">
        <f t="shared" si="179"/>
        <v>0</v>
      </c>
      <c r="BA101">
        <f t="shared" si="180"/>
        <v>0</v>
      </c>
      <c r="BB101">
        <f t="shared" si="181"/>
        <v>0</v>
      </c>
      <c r="BC101">
        <f t="shared" si="182"/>
        <v>0</v>
      </c>
      <c r="BD101">
        <f t="shared" si="183"/>
        <v>0</v>
      </c>
      <c r="BE101">
        <f t="shared" si="184"/>
        <v>0</v>
      </c>
      <c r="BF101">
        <f t="shared" si="185"/>
        <v>0</v>
      </c>
      <c r="BG101">
        <f t="shared" si="186"/>
        <v>0</v>
      </c>
      <c r="BH101">
        <f t="shared" si="187"/>
        <v>0</v>
      </c>
      <c r="BI101">
        <f t="shared" si="188"/>
        <v>0</v>
      </c>
      <c r="BJ101">
        <f t="shared" si="189"/>
        <v>0</v>
      </c>
      <c r="BK101">
        <f t="shared" si="190"/>
        <v>0</v>
      </c>
      <c r="BL101">
        <f t="shared" si="191"/>
        <v>0</v>
      </c>
      <c r="BM101">
        <f t="shared" si="192"/>
        <v>0</v>
      </c>
      <c r="BN101">
        <f t="shared" si="193"/>
        <v>0</v>
      </c>
      <c r="BO101">
        <f t="shared" si="194"/>
        <v>0</v>
      </c>
      <c r="BP101">
        <f t="shared" si="195"/>
        <v>0</v>
      </c>
      <c r="BQ101">
        <f t="shared" si="196"/>
        <v>0</v>
      </c>
      <c r="BR101">
        <f t="shared" si="197"/>
        <v>0</v>
      </c>
      <c r="BS101">
        <f t="shared" si="198"/>
        <v>0</v>
      </c>
      <c r="BT101" s="16"/>
      <c r="BU101" s="16"/>
      <c r="BV101" s="9">
        <f t="shared" si="142"/>
        <v>1.2467804961390619E-6</v>
      </c>
      <c r="BW101" s="9">
        <f t="shared" si="199"/>
        <v>0</v>
      </c>
      <c r="BX101" s="9">
        <f t="shared" si="200"/>
        <v>1.2088813025746374</v>
      </c>
      <c r="BY101" s="9">
        <f t="shared" si="201"/>
        <v>1.1394208444268643</v>
      </c>
      <c r="BZ101" s="9">
        <f t="shared" si="202"/>
        <v>1.2811387656955737</v>
      </c>
      <c r="CA101" s="9">
        <f t="shared" si="143"/>
        <v>2.2001586238380354E-6</v>
      </c>
      <c r="CB101" s="9">
        <f t="shared" si="203"/>
        <v>0</v>
      </c>
      <c r="CC101" s="9"/>
      <c r="CD101" s="9">
        <f t="shared" si="204"/>
        <v>1.377424554591441</v>
      </c>
      <c r="CE101" s="9">
        <f t="shared" si="205"/>
        <v>1.7646719937080542</v>
      </c>
      <c r="CG101" s="35"/>
      <c r="CH101">
        <f t="shared" si="206"/>
        <v>1968</v>
      </c>
      <c r="CI101" t="e">
        <f t="shared" si="207"/>
        <v>#DIV/0!</v>
      </c>
      <c r="CJ101" t="e">
        <f t="shared" si="287"/>
        <v>#DIV/0!</v>
      </c>
      <c r="CK101" t="e">
        <f t="shared" si="288"/>
        <v>#DIV/0!</v>
      </c>
      <c r="CL101" t="e">
        <f t="shared" si="289"/>
        <v>#DIV/0!</v>
      </c>
      <c r="CM101" t="e">
        <f t="shared" si="290"/>
        <v>#DIV/0!</v>
      </c>
      <c r="CN101" t="e">
        <f t="shared" si="291"/>
        <v>#DIV/0!</v>
      </c>
      <c r="CO101" t="e">
        <f t="shared" si="292"/>
        <v>#DIV/0!</v>
      </c>
      <c r="CP101" t="e">
        <f t="shared" si="293"/>
        <v>#DIV/0!</v>
      </c>
      <c r="CQ101" t="e">
        <f t="shared" si="294"/>
        <v>#DIV/0!</v>
      </c>
      <c r="CR101" t="e">
        <f t="shared" si="295"/>
        <v>#DIV/0!</v>
      </c>
      <c r="CS101" t="e">
        <f t="shared" si="296"/>
        <v>#DIV/0!</v>
      </c>
      <c r="CT101" t="e">
        <f t="shared" si="297"/>
        <v>#DIV/0!</v>
      </c>
      <c r="CU101" t="e">
        <f t="shared" si="298"/>
        <v>#DIV/0!</v>
      </c>
      <c r="CV101" t="e">
        <f t="shared" si="299"/>
        <v>#DIV/0!</v>
      </c>
      <c r="CW101" t="e">
        <f t="shared" si="300"/>
        <v>#DIV/0!</v>
      </c>
      <c r="CX101" t="e">
        <f t="shared" si="301"/>
        <v>#DIV/0!</v>
      </c>
      <c r="CY101" t="e">
        <f t="shared" si="286"/>
        <v>#DIV/0!</v>
      </c>
      <c r="CZ101" t="e">
        <f t="shared" si="145"/>
        <v>#DIV/0!</v>
      </c>
      <c r="DA101" t="e">
        <f t="shared" si="146"/>
        <v>#DIV/0!</v>
      </c>
      <c r="DB101" t="e">
        <f t="shared" si="147"/>
        <v>#DIV/0!</v>
      </c>
      <c r="DC101" t="e">
        <f t="shared" si="148"/>
        <v>#DIV/0!</v>
      </c>
      <c r="DF101" t="e">
        <f t="shared" si="257"/>
        <v>#DIV/0!</v>
      </c>
      <c r="DG101" t="e">
        <f t="shared" si="304"/>
        <v>#DIV/0!</v>
      </c>
      <c r="DH101" t="e">
        <f t="shared" si="305"/>
        <v>#DIV/0!</v>
      </c>
      <c r="DI101" t="e">
        <f t="shared" si="306"/>
        <v>#DIV/0!</v>
      </c>
      <c r="DJ101" t="e">
        <f t="shared" si="307"/>
        <v>#DIV/0!</v>
      </c>
      <c r="DK101" t="e">
        <f t="shared" si="308"/>
        <v>#DIV/0!</v>
      </c>
      <c r="DL101" t="e">
        <f t="shared" si="309"/>
        <v>#DIV/0!</v>
      </c>
      <c r="DM101" t="e">
        <f t="shared" si="310"/>
        <v>#DIV/0!</v>
      </c>
      <c r="DN101" t="e">
        <f t="shared" si="311"/>
        <v>#DIV/0!</v>
      </c>
      <c r="DO101" t="e">
        <f t="shared" si="312"/>
        <v>#DIV/0!</v>
      </c>
      <c r="DP101" t="e">
        <f t="shared" si="313"/>
        <v>#DIV/0!</v>
      </c>
      <c r="DQ101" t="e">
        <f t="shared" si="314"/>
        <v>#DIV/0!</v>
      </c>
      <c r="DR101" t="e">
        <f t="shared" si="315"/>
        <v>#DIV/0!</v>
      </c>
      <c r="DS101" t="e">
        <f t="shared" si="316"/>
        <v>#DIV/0!</v>
      </c>
      <c r="DT101" t="e">
        <f t="shared" si="317"/>
        <v>#DIV/0!</v>
      </c>
      <c r="DU101" t="e">
        <f t="shared" si="318"/>
        <v>#DIV/0!</v>
      </c>
      <c r="DV101" t="e">
        <f t="shared" si="302"/>
        <v>#DIV/0!</v>
      </c>
      <c r="DW101" t="e">
        <f t="shared" si="225"/>
        <v>#DIV/0!</v>
      </c>
      <c r="DX101" t="e">
        <f t="shared" si="226"/>
        <v>#DIV/0!</v>
      </c>
      <c r="DY101" t="e">
        <f t="shared" si="227"/>
        <v>#DIV/0!</v>
      </c>
      <c r="DZ101" t="e">
        <f t="shared" si="228"/>
        <v>#DIV/0!</v>
      </c>
      <c r="EA101" t="e">
        <f t="shared" si="229"/>
        <v>#DIV/0!</v>
      </c>
      <c r="EC101" t="e">
        <f t="shared" si="258"/>
        <v>#DIV/0!</v>
      </c>
      <c r="ED101" t="e">
        <f t="shared" si="319"/>
        <v>#DIV/0!</v>
      </c>
      <c r="EE101" t="e">
        <f t="shared" si="320"/>
        <v>#DIV/0!</v>
      </c>
      <c r="EF101" t="e">
        <f t="shared" si="321"/>
        <v>#DIV/0!</v>
      </c>
      <c r="EG101" t="e">
        <f t="shared" si="322"/>
        <v>#DIV/0!</v>
      </c>
      <c r="EH101" t="e">
        <f t="shared" si="323"/>
        <v>#DIV/0!</v>
      </c>
      <c r="EI101" t="e">
        <f t="shared" si="324"/>
        <v>#DIV/0!</v>
      </c>
      <c r="EJ101" t="e">
        <f t="shared" si="325"/>
        <v>#DIV/0!</v>
      </c>
      <c r="EK101" t="e">
        <f t="shared" si="326"/>
        <v>#DIV/0!</v>
      </c>
      <c r="EL101" t="e">
        <f t="shared" si="327"/>
        <v>#DIV/0!</v>
      </c>
      <c r="EM101" t="e">
        <f t="shared" si="328"/>
        <v>#DIV/0!</v>
      </c>
      <c r="EN101" t="e">
        <f t="shared" si="329"/>
        <v>#DIV/0!</v>
      </c>
      <c r="EO101" t="e">
        <f t="shared" si="330"/>
        <v>#DIV/0!</v>
      </c>
      <c r="EP101" t="e">
        <f t="shared" si="331"/>
        <v>#DIV/0!</v>
      </c>
      <c r="EQ101" t="e">
        <f t="shared" si="332"/>
        <v>#DIV/0!</v>
      </c>
      <c r="ER101" t="e">
        <f t="shared" si="333"/>
        <v>#DIV/0!</v>
      </c>
      <c r="ES101" t="e">
        <f t="shared" si="303"/>
        <v>#DIV/0!</v>
      </c>
      <c r="ET101" t="e">
        <f t="shared" si="231"/>
        <v>#DIV/0!</v>
      </c>
      <c r="EU101" t="e">
        <f t="shared" si="232"/>
        <v>#DIV/0!</v>
      </c>
      <c r="EV101" t="e">
        <f t="shared" si="233"/>
        <v>#DIV/0!</v>
      </c>
      <c r="EW101" t="e">
        <f t="shared" si="234"/>
        <v>#DIV/0!</v>
      </c>
      <c r="EZ101" t="e">
        <f t="shared" si="259"/>
        <v>#DIV/0!</v>
      </c>
      <c r="FA101" t="e">
        <f t="shared" si="270"/>
        <v>#DIV/0!</v>
      </c>
      <c r="FB101" t="e">
        <f t="shared" si="271"/>
        <v>#DIV/0!</v>
      </c>
      <c r="FC101" t="e">
        <f t="shared" si="272"/>
        <v>#DIV/0!</v>
      </c>
      <c r="FD101" t="e">
        <f t="shared" si="273"/>
        <v>#DIV/0!</v>
      </c>
      <c r="FE101" t="e">
        <f t="shared" si="274"/>
        <v>#DIV/0!</v>
      </c>
      <c r="FF101" t="e">
        <f t="shared" si="275"/>
        <v>#DIV/0!</v>
      </c>
      <c r="FG101" t="e">
        <f t="shared" si="276"/>
        <v>#DIV/0!</v>
      </c>
      <c r="FH101" t="e">
        <f t="shared" si="277"/>
        <v>#DIV/0!</v>
      </c>
      <c r="FI101" t="e">
        <f t="shared" si="278"/>
        <v>#DIV/0!</v>
      </c>
      <c r="FJ101" t="e">
        <f t="shared" si="279"/>
        <v>#DIV/0!</v>
      </c>
      <c r="FK101" t="e">
        <f t="shared" si="280"/>
        <v>#DIV/0!</v>
      </c>
      <c r="FL101" t="e">
        <f t="shared" si="281"/>
        <v>#DIV/0!</v>
      </c>
      <c r="FM101" t="e">
        <f t="shared" si="282"/>
        <v>#DIV/0!</v>
      </c>
      <c r="FN101" t="e">
        <f t="shared" si="283"/>
        <v>#DIV/0!</v>
      </c>
      <c r="FO101" t="e">
        <f t="shared" si="284"/>
        <v>#DIV/0!</v>
      </c>
      <c r="FP101" t="e">
        <f t="shared" si="265"/>
        <v>#DIV/0!</v>
      </c>
      <c r="FQ101" t="e">
        <f t="shared" si="266"/>
        <v>#DIV/0!</v>
      </c>
      <c r="FR101" t="e">
        <f t="shared" si="267"/>
        <v>#DIV/0!</v>
      </c>
      <c r="FS101" t="e">
        <f t="shared" si="268"/>
        <v>#DIV/0!</v>
      </c>
      <c r="FT101" t="e">
        <f t="shared" si="269"/>
        <v>#DIV/0!</v>
      </c>
      <c r="FV101" s="3"/>
      <c r="FW101" t="e">
        <f t="shared" si="236"/>
        <v>#DIV/0!</v>
      </c>
      <c r="FX101">
        <f t="shared" si="260"/>
        <v>1</v>
      </c>
      <c r="FY101" s="19">
        <f t="shared" si="149"/>
        <v>1.2811387656955737</v>
      </c>
      <c r="GA101" s="19" t="e">
        <f t="shared" si="237"/>
        <v>#DIV/0!</v>
      </c>
      <c r="GB101" s="19">
        <f t="shared" si="261"/>
        <v>1</v>
      </c>
      <c r="GC101" s="19">
        <f t="shared" si="150"/>
        <v>1.2088813025746374</v>
      </c>
      <c r="GE101" s="19" t="e">
        <f t="shared" si="238"/>
        <v>#DIV/0!</v>
      </c>
      <c r="GF101" s="19">
        <f t="shared" si="262"/>
        <v>1</v>
      </c>
      <c r="GG101" s="19">
        <f t="shared" si="151"/>
        <v>1.1394208444268643</v>
      </c>
      <c r="GI101" s="19" t="e">
        <f>#REF!</f>
        <v>#REF!</v>
      </c>
      <c r="GJ101" s="19" t="e">
        <f t="shared" si="239"/>
        <v>#REF!</v>
      </c>
      <c r="GK101">
        <f t="shared" si="152"/>
        <v>0</v>
      </c>
      <c r="GL101" s="3"/>
      <c r="GM101" s="3"/>
      <c r="GN101" s="8"/>
      <c r="GO101" s="5">
        <f t="shared" si="263"/>
        <v>19</v>
      </c>
      <c r="GP101" t="b">
        <f t="shared" si="240"/>
        <v>1</v>
      </c>
      <c r="GR101">
        <f t="shared" si="241"/>
        <v>337</v>
      </c>
      <c r="GS101" s="20">
        <v>4.9109988127443403E-3</v>
      </c>
      <c r="GT101" s="20">
        <v>0</v>
      </c>
      <c r="GU101" s="27"/>
      <c r="GV101" s="31">
        <f t="shared" ca="1" si="153"/>
        <v>2004</v>
      </c>
      <c r="GW101" s="12">
        <f t="shared" ca="1" si="242"/>
        <v>1.3866473244126714</v>
      </c>
      <c r="GX101" s="19">
        <f t="shared" ca="1" si="154"/>
        <v>0.86457467886749895</v>
      </c>
      <c r="GY101" s="71">
        <f t="shared" ca="1" si="155"/>
        <v>1.1988557695317605</v>
      </c>
      <c r="GZ101" s="11">
        <f t="shared" ca="1" si="243"/>
        <v>2004</v>
      </c>
      <c r="HA101" s="12">
        <f t="shared" ca="1" si="156"/>
        <v>1.8912128979240448</v>
      </c>
      <c r="HB101" s="12">
        <f t="shared" ca="1" si="157"/>
        <v>0.73320530223475777</v>
      </c>
      <c r="HC101" s="12">
        <f t="shared" ca="1" si="158"/>
        <v>0.86457467886749895</v>
      </c>
      <c r="HD101" s="72">
        <f t="shared" ca="1" si="159"/>
        <v>1.1988557695317605</v>
      </c>
      <c r="HE101">
        <f t="shared" ca="1" si="244"/>
        <v>2004</v>
      </c>
      <c r="HF101" s="12">
        <f t="shared" ca="1" si="160"/>
        <v>0.86457467886749895</v>
      </c>
      <c r="HG101" s="12">
        <f t="shared" ca="1" si="161"/>
        <v>0.84905382815913522</v>
      </c>
      <c r="HH101" s="12">
        <f t="shared" ca="1" si="162"/>
        <v>0.8635557345338718</v>
      </c>
      <c r="HJ101" s="17"/>
      <c r="HL101" s="18">
        <f t="shared" si="245"/>
        <v>1968</v>
      </c>
      <c r="HM101" s="9">
        <f t="shared" si="163"/>
        <v>8.9752671770879497E-7</v>
      </c>
      <c r="HN101" s="9">
        <f t="shared" si="164"/>
        <v>0</v>
      </c>
      <c r="HO101" s="9">
        <f t="shared" si="165"/>
        <v>1.2205306417995934</v>
      </c>
      <c r="HP101" s="9">
        <f t="shared" si="166"/>
        <v>1.2252166306907653</v>
      </c>
      <c r="HQ101" s="9">
        <f t="shared" si="167"/>
        <v>1.3103812088223399</v>
      </c>
      <c r="HR101" s="9">
        <f t="shared" si="246"/>
        <v>1.7587601317052783E-6</v>
      </c>
      <c r="HS101" s="9">
        <f t="shared" si="168"/>
        <v>0</v>
      </c>
      <c r="HT101" s="9"/>
      <c r="HU101" s="9">
        <f t="shared" si="169"/>
        <v>1.4954144406005347</v>
      </c>
      <c r="HV101" s="23">
        <f t="shared" si="247"/>
        <v>1.959562982364512</v>
      </c>
      <c r="HX101" s="8"/>
      <c r="HY101" s="5">
        <f t="shared" si="264"/>
        <v>19</v>
      </c>
      <c r="HZ101" t="b">
        <f t="shared" si="248"/>
        <v>1</v>
      </c>
      <c r="IB101">
        <f t="shared" si="249"/>
        <v>337</v>
      </c>
      <c r="IC101" s="20">
        <v>6.2036780927469505E-3</v>
      </c>
      <c r="ID101" s="20">
        <v>0</v>
      </c>
      <c r="IE101" s="11"/>
      <c r="IF101">
        <f t="shared" ca="1" si="250"/>
        <v>2004</v>
      </c>
      <c r="IG101" s="12">
        <f t="shared" ca="1" si="251"/>
        <v>1.0837201620122185</v>
      </c>
      <c r="IH101" s="19">
        <f t="shared" ca="1" si="252"/>
        <v>0.88430890013423136</v>
      </c>
      <c r="II101" s="19">
        <f t="shared" ca="1" si="253"/>
        <v>0.95834091037790081</v>
      </c>
      <c r="IJ101" s="11">
        <f t="shared" ca="1" si="170"/>
        <v>2004</v>
      </c>
      <c r="IK101" s="12">
        <f t="shared" ca="1" si="171"/>
        <v>1.3614378072312916</v>
      </c>
      <c r="IL101" s="12">
        <f t="shared" ca="1" si="172"/>
        <v>0.7960115080219069</v>
      </c>
      <c r="IM101" s="12">
        <f t="shared" ca="1" si="173"/>
        <v>0.88430890013423136</v>
      </c>
      <c r="IN101" s="12">
        <f t="shared" ca="1" si="174"/>
        <v>0.95834091037790081</v>
      </c>
      <c r="IO101">
        <f t="shared" ca="1" si="254"/>
        <v>2004</v>
      </c>
      <c r="IP101" s="12">
        <f t="shared" ca="1" si="255"/>
        <v>0.88430890013423136</v>
      </c>
      <c r="IQ101" s="12">
        <f t="shared" ca="1" si="175"/>
        <v>0.85723570345442501</v>
      </c>
      <c r="IR101" s="12">
        <f t="shared" ca="1" si="176"/>
        <v>0.92857950831282299</v>
      </c>
    </row>
    <row r="102" spans="1:252" hidden="1" x14ac:dyDescent="0.2">
      <c r="A102" t="s">
        <v>105</v>
      </c>
      <c r="B102" s="1">
        <f t="shared" si="256"/>
        <v>1969</v>
      </c>
      <c r="C102" s="60">
        <f>Conversion_factors!$A31*C250+C325</f>
        <v>0</v>
      </c>
      <c r="D102" s="60">
        <f>Conversion_factors!$A31*D250+D325</f>
        <v>0</v>
      </c>
      <c r="E102" s="60">
        <f>Conversion_factors!$A31*E250+E325</f>
        <v>0</v>
      </c>
      <c r="F102" s="60">
        <f>Conversion_factors!$A31*F250+F325</f>
        <v>0</v>
      </c>
      <c r="G102" s="60">
        <f>Conversion_factors!$A31*G250+G325</f>
        <v>0</v>
      </c>
      <c r="H102" s="60">
        <f>Conversion_factors!$A31*H250+H325</f>
        <v>0</v>
      </c>
      <c r="I102" s="60">
        <f>Conversion_factors!$A31*I250+I325</f>
        <v>0</v>
      </c>
      <c r="J102" s="60">
        <f>Conversion_factors!$A31*J250+J325</f>
        <v>0</v>
      </c>
      <c r="K102" s="60">
        <f>Conversion_factors!$A31*K250+K325</f>
        <v>0</v>
      </c>
      <c r="L102" s="60">
        <f>Conversion_factors!$A31*L250+L325</f>
        <v>0</v>
      </c>
      <c r="M102" s="60">
        <f>Conversion_factors!$A31*M250+M325</f>
        <v>0</v>
      </c>
      <c r="N102" s="60">
        <f>Conversion_factors!$A31*N250+N325</f>
        <v>0</v>
      </c>
      <c r="O102" s="60">
        <f>Conversion_factors!$A31*O250+O325</f>
        <v>0</v>
      </c>
      <c r="P102" s="60">
        <f>Conversion_factors!$A31*P250+P325</f>
        <v>0</v>
      </c>
      <c r="Q102" s="60">
        <f>Conversion_factors!$A31*Q250+Q325</f>
        <v>0</v>
      </c>
      <c r="R102" s="60">
        <f>Conversion_factors!$A31*R250+R325</f>
        <v>0</v>
      </c>
      <c r="S102" s="60">
        <f>Conversion_factors!$A31*S250+S325</f>
        <v>0</v>
      </c>
      <c r="T102" s="60">
        <f>Conversion_factors!$A31*T250+T325</f>
        <v>0</v>
      </c>
      <c r="U102" s="60">
        <f>Conversion_factors!$A31*U250+U325</f>
        <v>0</v>
      </c>
      <c r="V102" s="60">
        <f>Conversion_factors!$A31*V250+V325</f>
        <v>0</v>
      </c>
      <c r="W102" s="60">
        <f>Conversion_factors!$A31*W250+W325</f>
        <v>0</v>
      </c>
      <c r="X102" s="60">
        <f>Conversion_factors!$A31*X250+X325</f>
        <v>0</v>
      </c>
      <c r="AX102">
        <f t="shared" si="177"/>
        <v>0</v>
      </c>
      <c r="AY102">
        <f t="shared" si="178"/>
        <v>0</v>
      </c>
      <c r="AZ102">
        <f t="shared" si="179"/>
        <v>0</v>
      </c>
      <c r="BA102">
        <f t="shared" si="180"/>
        <v>0</v>
      </c>
      <c r="BB102">
        <f t="shared" si="181"/>
        <v>0</v>
      </c>
      <c r="BC102">
        <f t="shared" si="182"/>
        <v>0</v>
      </c>
      <c r="BD102">
        <f t="shared" si="183"/>
        <v>0</v>
      </c>
      <c r="BE102">
        <f t="shared" si="184"/>
        <v>0</v>
      </c>
      <c r="BF102">
        <f t="shared" si="185"/>
        <v>0</v>
      </c>
      <c r="BG102">
        <f t="shared" si="186"/>
        <v>0</v>
      </c>
      <c r="BH102">
        <f t="shared" si="187"/>
        <v>0</v>
      </c>
      <c r="BI102">
        <f t="shared" si="188"/>
        <v>0</v>
      </c>
      <c r="BJ102">
        <f t="shared" si="189"/>
        <v>0</v>
      </c>
      <c r="BK102">
        <f t="shared" si="190"/>
        <v>0</v>
      </c>
      <c r="BL102">
        <f t="shared" si="191"/>
        <v>0</v>
      </c>
      <c r="BM102">
        <f t="shared" si="192"/>
        <v>0</v>
      </c>
      <c r="BN102">
        <f t="shared" si="193"/>
        <v>0</v>
      </c>
      <c r="BO102">
        <f t="shared" si="194"/>
        <v>0</v>
      </c>
      <c r="BP102">
        <f t="shared" si="195"/>
        <v>0</v>
      </c>
      <c r="BQ102">
        <f t="shared" si="196"/>
        <v>0</v>
      </c>
      <c r="BR102">
        <f t="shared" si="197"/>
        <v>0</v>
      </c>
      <c r="BS102">
        <f t="shared" si="198"/>
        <v>0</v>
      </c>
      <c r="BT102" s="16"/>
      <c r="BU102" s="16"/>
      <c r="BV102" s="9">
        <f t="shared" si="142"/>
        <v>1.2467804961390619E-6</v>
      </c>
      <c r="BW102" s="9">
        <f t="shared" si="199"/>
        <v>0</v>
      </c>
      <c r="BX102" s="9">
        <f t="shared" si="200"/>
        <v>1.2088813025746374</v>
      </c>
      <c r="BY102" s="9">
        <f t="shared" si="201"/>
        <v>1.1394208444268643</v>
      </c>
      <c r="BZ102" s="9">
        <f t="shared" si="202"/>
        <v>1.2811387656955737</v>
      </c>
      <c r="CA102" s="9">
        <f t="shared" si="143"/>
        <v>2.2001586238380354E-6</v>
      </c>
      <c r="CB102" s="9">
        <f t="shared" si="203"/>
        <v>0</v>
      </c>
      <c r="CC102" s="9"/>
      <c r="CD102" s="9">
        <f t="shared" si="204"/>
        <v>1.377424554591441</v>
      </c>
      <c r="CE102" s="9">
        <f t="shared" si="205"/>
        <v>1.7646719937080542</v>
      </c>
      <c r="CG102" s="35"/>
      <c r="CH102">
        <f t="shared" si="206"/>
        <v>1969</v>
      </c>
      <c r="CI102" t="e">
        <f t="shared" si="207"/>
        <v>#DIV/0!</v>
      </c>
      <c r="CJ102" t="e">
        <f t="shared" si="287"/>
        <v>#DIV/0!</v>
      </c>
      <c r="CK102" t="e">
        <f t="shared" si="288"/>
        <v>#DIV/0!</v>
      </c>
      <c r="CL102" t="e">
        <f t="shared" si="289"/>
        <v>#DIV/0!</v>
      </c>
      <c r="CM102" t="e">
        <f t="shared" si="290"/>
        <v>#DIV/0!</v>
      </c>
      <c r="CN102" t="e">
        <f t="shared" si="291"/>
        <v>#DIV/0!</v>
      </c>
      <c r="CO102" t="e">
        <f t="shared" si="292"/>
        <v>#DIV/0!</v>
      </c>
      <c r="CP102" t="e">
        <f t="shared" si="293"/>
        <v>#DIV/0!</v>
      </c>
      <c r="CQ102" t="e">
        <f t="shared" si="294"/>
        <v>#DIV/0!</v>
      </c>
      <c r="CR102" t="e">
        <f t="shared" si="295"/>
        <v>#DIV/0!</v>
      </c>
      <c r="CS102" t="e">
        <f t="shared" si="296"/>
        <v>#DIV/0!</v>
      </c>
      <c r="CT102" t="e">
        <f t="shared" si="297"/>
        <v>#DIV/0!</v>
      </c>
      <c r="CU102" t="e">
        <f t="shared" si="298"/>
        <v>#DIV/0!</v>
      </c>
      <c r="CV102" t="e">
        <f t="shared" si="299"/>
        <v>#DIV/0!</v>
      </c>
      <c r="CW102" t="e">
        <f t="shared" si="300"/>
        <v>#DIV/0!</v>
      </c>
      <c r="CX102" t="e">
        <f t="shared" si="301"/>
        <v>#DIV/0!</v>
      </c>
      <c r="CY102" t="e">
        <f t="shared" si="286"/>
        <v>#DIV/0!</v>
      </c>
      <c r="CZ102" t="e">
        <f t="shared" si="145"/>
        <v>#DIV/0!</v>
      </c>
      <c r="DA102" t="e">
        <f t="shared" si="146"/>
        <v>#DIV/0!</v>
      </c>
      <c r="DB102" t="e">
        <f t="shared" si="147"/>
        <v>#DIV/0!</v>
      </c>
      <c r="DC102" t="e">
        <f t="shared" si="148"/>
        <v>#DIV/0!</v>
      </c>
      <c r="DF102" t="e">
        <f t="shared" si="257"/>
        <v>#DIV/0!</v>
      </c>
      <c r="DG102" t="e">
        <f t="shared" si="304"/>
        <v>#DIV/0!</v>
      </c>
      <c r="DH102" t="e">
        <f t="shared" si="305"/>
        <v>#DIV/0!</v>
      </c>
      <c r="DI102" t="e">
        <f t="shared" si="306"/>
        <v>#DIV/0!</v>
      </c>
      <c r="DJ102" t="e">
        <f t="shared" si="307"/>
        <v>#DIV/0!</v>
      </c>
      <c r="DK102" t="e">
        <f t="shared" si="308"/>
        <v>#DIV/0!</v>
      </c>
      <c r="DL102" t="e">
        <f t="shared" si="309"/>
        <v>#DIV/0!</v>
      </c>
      <c r="DM102" t="e">
        <f t="shared" si="310"/>
        <v>#DIV/0!</v>
      </c>
      <c r="DN102" t="e">
        <f t="shared" si="311"/>
        <v>#DIV/0!</v>
      </c>
      <c r="DO102" t="e">
        <f t="shared" si="312"/>
        <v>#DIV/0!</v>
      </c>
      <c r="DP102" t="e">
        <f t="shared" si="313"/>
        <v>#DIV/0!</v>
      </c>
      <c r="DQ102" t="e">
        <f t="shared" si="314"/>
        <v>#DIV/0!</v>
      </c>
      <c r="DR102" t="e">
        <f t="shared" si="315"/>
        <v>#DIV/0!</v>
      </c>
      <c r="DS102" t="e">
        <f t="shared" si="316"/>
        <v>#DIV/0!</v>
      </c>
      <c r="DT102" t="e">
        <f t="shared" si="317"/>
        <v>#DIV/0!</v>
      </c>
      <c r="DU102" t="e">
        <f t="shared" si="318"/>
        <v>#DIV/0!</v>
      </c>
      <c r="DV102" t="e">
        <f t="shared" si="302"/>
        <v>#DIV/0!</v>
      </c>
      <c r="DW102" t="e">
        <f t="shared" si="225"/>
        <v>#DIV/0!</v>
      </c>
      <c r="DX102" t="e">
        <f t="shared" si="226"/>
        <v>#DIV/0!</v>
      </c>
      <c r="DY102" t="e">
        <f t="shared" si="227"/>
        <v>#DIV/0!</v>
      </c>
      <c r="DZ102" t="e">
        <f t="shared" si="228"/>
        <v>#DIV/0!</v>
      </c>
      <c r="EA102" t="e">
        <f t="shared" si="229"/>
        <v>#DIV/0!</v>
      </c>
      <c r="EC102" t="e">
        <f t="shared" si="258"/>
        <v>#DIV/0!</v>
      </c>
      <c r="ED102" t="e">
        <f t="shared" si="319"/>
        <v>#DIV/0!</v>
      </c>
      <c r="EE102" t="e">
        <f t="shared" si="320"/>
        <v>#DIV/0!</v>
      </c>
      <c r="EF102" t="e">
        <f t="shared" si="321"/>
        <v>#DIV/0!</v>
      </c>
      <c r="EG102" t="e">
        <f t="shared" si="322"/>
        <v>#DIV/0!</v>
      </c>
      <c r="EH102" t="e">
        <f t="shared" si="323"/>
        <v>#DIV/0!</v>
      </c>
      <c r="EI102" t="e">
        <f t="shared" si="324"/>
        <v>#DIV/0!</v>
      </c>
      <c r="EJ102" t="e">
        <f t="shared" si="325"/>
        <v>#DIV/0!</v>
      </c>
      <c r="EK102" t="e">
        <f t="shared" si="326"/>
        <v>#DIV/0!</v>
      </c>
      <c r="EL102" t="e">
        <f t="shared" si="327"/>
        <v>#DIV/0!</v>
      </c>
      <c r="EM102" t="e">
        <f t="shared" si="328"/>
        <v>#DIV/0!</v>
      </c>
      <c r="EN102" t="e">
        <f t="shared" si="329"/>
        <v>#DIV/0!</v>
      </c>
      <c r="EO102" t="e">
        <f t="shared" si="330"/>
        <v>#DIV/0!</v>
      </c>
      <c r="EP102" t="e">
        <f t="shared" si="331"/>
        <v>#DIV/0!</v>
      </c>
      <c r="EQ102" t="e">
        <f t="shared" si="332"/>
        <v>#DIV/0!</v>
      </c>
      <c r="ER102" t="e">
        <f t="shared" si="333"/>
        <v>#DIV/0!</v>
      </c>
      <c r="ES102" t="e">
        <f t="shared" si="303"/>
        <v>#DIV/0!</v>
      </c>
      <c r="ET102" t="e">
        <f t="shared" si="231"/>
        <v>#DIV/0!</v>
      </c>
      <c r="EU102" t="e">
        <f t="shared" si="232"/>
        <v>#DIV/0!</v>
      </c>
      <c r="EV102" t="e">
        <f t="shared" si="233"/>
        <v>#DIV/0!</v>
      </c>
      <c r="EW102" t="e">
        <f t="shared" si="234"/>
        <v>#DIV/0!</v>
      </c>
      <c r="EZ102" t="e">
        <f t="shared" si="259"/>
        <v>#DIV/0!</v>
      </c>
      <c r="FA102" t="e">
        <f t="shared" si="270"/>
        <v>#DIV/0!</v>
      </c>
      <c r="FB102" t="e">
        <f t="shared" si="271"/>
        <v>#DIV/0!</v>
      </c>
      <c r="FC102" t="e">
        <f t="shared" si="272"/>
        <v>#DIV/0!</v>
      </c>
      <c r="FD102" t="e">
        <f t="shared" si="273"/>
        <v>#DIV/0!</v>
      </c>
      <c r="FE102" t="e">
        <f t="shared" si="274"/>
        <v>#DIV/0!</v>
      </c>
      <c r="FF102" t="e">
        <f t="shared" si="275"/>
        <v>#DIV/0!</v>
      </c>
      <c r="FG102" t="e">
        <f t="shared" si="276"/>
        <v>#DIV/0!</v>
      </c>
      <c r="FH102" t="e">
        <f t="shared" si="277"/>
        <v>#DIV/0!</v>
      </c>
      <c r="FI102" t="e">
        <f t="shared" si="278"/>
        <v>#DIV/0!</v>
      </c>
      <c r="FJ102" t="e">
        <f t="shared" si="279"/>
        <v>#DIV/0!</v>
      </c>
      <c r="FK102" t="e">
        <f t="shared" si="280"/>
        <v>#DIV/0!</v>
      </c>
      <c r="FL102" t="e">
        <f t="shared" si="281"/>
        <v>#DIV/0!</v>
      </c>
      <c r="FM102" t="e">
        <f t="shared" si="282"/>
        <v>#DIV/0!</v>
      </c>
      <c r="FN102" t="e">
        <f t="shared" si="283"/>
        <v>#DIV/0!</v>
      </c>
      <c r="FO102" t="e">
        <f t="shared" si="284"/>
        <v>#DIV/0!</v>
      </c>
      <c r="FP102" t="e">
        <f t="shared" si="265"/>
        <v>#DIV/0!</v>
      </c>
      <c r="FQ102" t="e">
        <f t="shared" si="266"/>
        <v>#DIV/0!</v>
      </c>
      <c r="FR102" t="e">
        <f t="shared" si="267"/>
        <v>#DIV/0!</v>
      </c>
      <c r="FS102" t="e">
        <f t="shared" si="268"/>
        <v>#DIV/0!</v>
      </c>
      <c r="FT102" t="e">
        <f t="shared" si="269"/>
        <v>#DIV/0!</v>
      </c>
      <c r="FV102" s="3"/>
      <c r="FW102" t="e">
        <f t="shared" si="236"/>
        <v>#DIV/0!</v>
      </c>
      <c r="FX102">
        <f t="shared" si="260"/>
        <v>1</v>
      </c>
      <c r="FY102" s="19">
        <f t="shared" si="149"/>
        <v>1.2811387656955737</v>
      </c>
      <c r="GA102" s="19" t="e">
        <f t="shared" si="237"/>
        <v>#DIV/0!</v>
      </c>
      <c r="GB102" s="19">
        <f t="shared" si="261"/>
        <v>1</v>
      </c>
      <c r="GC102" s="19">
        <f t="shared" si="150"/>
        <v>1.2088813025746374</v>
      </c>
      <c r="GE102" s="19" t="e">
        <f t="shared" si="238"/>
        <v>#DIV/0!</v>
      </c>
      <c r="GF102" s="19">
        <f t="shared" si="262"/>
        <v>1</v>
      </c>
      <c r="GG102" s="19">
        <f t="shared" si="151"/>
        <v>1.1394208444268643</v>
      </c>
      <c r="GI102" s="19" t="e">
        <f>#REF!</f>
        <v>#REF!</v>
      </c>
      <c r="GJ102" s="19" t="e">
        <f t="shared" si="239"/>
        <v>#REF!</v>
      </c>
      <c r="GK102">
        <f t="shared" si="152"/>
        <v>0</v>
      </c>
      <c r="GL102" s="3"/>
      <c r="GM102" s="3"/>
      <c r="GN102" s="8"/>
      <c r="GO102" s="5">
        <f t="shared" si="263"/>
        <v>20</v>
      </c>
      <c r="GP102" t="b">
        <f t="shared" si="240"/>
        <v>1</v>
      </c>
      <c r="GR102">
        <f t="shared" si="241"/>
        <v>339</v>
      </c>
      <c r="GS102" s="20">
        <v>5.2632801156148393E-3</v>
      </c>
      <c r="GT102" s="20">
        <v>0</v>
      </c>
      <c r="GU102" s="27"/>
      <c r="GV102" s="31">
        <f ca="1">GZ102</f>
        <v>2005</v>
      </c>
      <c r="GW102" s="12">
        <f ca="1">IF($GP102,HA102*HB102,"")</f>
        <v>1.4215414162509774</v>
      </c>
      <c r="GX102" s="19">
        <f t="shared" ca="1" si="154"/>
        <v>0.84301591679443943</v>
      </c>
      <c r="GY102" s="71">
        <f t="shared" ca="1" si="155"/>
        <v>1.198377224890518</v>
      </c>
      <c r="GZ102" s="11">
        <f t="shared" ref="GZ102:GZ107" ca="1" si="334">IF(GP102,OFFSET($B$82,$GP$77+$GO102,0),"")</f>
        <v>2005</v>
      </c>
      <c r="HA102" s="12">
        <f t="shared" ca="1" si="156"/>
        <v>1.9566025553229371</v>
      </c>
      <c r="HB102" s="12">
        <f t="shared" ca="1" si="157"/>
        <v>0.72653560243171211</v>
      </c>
      <c r="HC102" s="12">
        <f t="shared" ca="1" si="158"/>
        <v>0.84301591679443943</v>
      </c>
      <c r="HD102" s="72">
        <f t="shared" ca="1" si="159"/>
        <v>1.198377224890518</v>
      </c>
      <c r="HE102">
        <f ca="1">GZ102</f>
        <v>2005</v>
      </c>
      <c r="HF102" s="12">
        <f t="shared" ca="1" si="160"/>
        <v>0.84301591679443943</v>
      </c>
      <c r="HG102" s="12">
        <f t="shared" ca="1" si="161"/>
        <v>0.89046546459977827</v>
      </c>
      <c r="HH102" s="12">
        <f t="shared" ca="1" si="162"/>
        <v>0.81590542397762189</v>
      </c>
      <c r="HJ102" s="17"/>
      <c r="HL102" s="18">
        <f t="shared" si="245"/>
        <v>1969</v>
      </c>
      <c r="HM102" s="9">
        <f t="shared" si="163"/>
        <v>8.9752671770879497E-7</v>
      </c>
      <c r="HN102" s="9">
        <f t="shared" si="164"/>
        <v>0</v>
      </c>
      <c r="HO102" s="9">
        <f t="shared" si="165"/>
        <v>1.2205306417995934</v>
      </c>
      <c r="HP102" s="9">
        <f t="shared" si="166"/>
        <v>1.2252166306907653</v>
      </c>
      <c r="HQ102" s="9">
        <f t="shared" si="167"/>
        <v>1.3103812088223399</v>
      </c>
      <c r="HR102" s="9">
        <f t="shared" si="246"/>
        <v>1.7587601317052783E-6</v>
      </c>
      <c r="HS102" s="9">
        <f t="shared" si="168"/>
        <v>0</v>
      </c>
      <c r="HT102" s="9"/>
      <c r="HU102" s="9">
        <f t="shared" si="169"/>
        <v>1.4954144406005347</v>
      </c>
      <c r="HV102" s="23">
        <f t="shared" si="247"/>
        <v>1.959562982364512</v>
      </c>
      <c r="HX102" s="8"/>
      <c r="HY102" s="5">
        <f t="shared" si="264"/>
        <v>20</v>
      </c>
      <c r="HZ102" t="b">
        <f t="shared" si="248"/>
        <v>1</v>
      </c>
      <c r="IB102">
        <f t="shared" si="249"/>
        <v>339</v>
      </c>
      <c r="IC102" s="20">
        <v>6.6161782767566813E-3</v>
      </c>
      <c r="ID102" s="20">
        <v>0</v>
      </c>
      <c r="IE102" s="11"/>
      <c r="IF102">
        <f t="shared" ca="1" si="250"/>
        <v>2005</v>
      </c>
      <c r="IG102" s="12">
        <f t="shared" ca="1" si="251"/>
        <v>1.1109912858189122</v>
      </c>
      <c r="IH102" s="19">
        <f t="shared" ca="1" si="252"/>
        <v>0.86225805173088066</v>
      </c>
      <c r="II102" s="19">
        <f t="shared" ca="1" si="253"/>
        <v>0.95795837152810737</v>
      </c>
      <c r="IJ102" s="11">
        <f t="shared" ca="1" si="170"/>
        <v>2005</v>
      </c>
      <c r="IK102" s="12">
        <f t="shared" ca="1" si="171"/>
        <v>1.408510218741637</v>
      </c>
      <c r="IL102" s="12">
        <f t="shared" ca="1" si="172"/>
        <v>0.78877048319285303</v>
      </c>
      <c r="IM102" s="12">
        <f t="shared" ca="1" si="173"/>
        <v>0.86225805173088066</v>
      </c>
      <c r="IN102" s="12">
        <f t="shared" ca="1" si="174"/>
        <v>0.95795837152810737</v>
      </c>
      <c r="IO102">
        <f t="shared" ca="1" si="254"/>
        <v>2005</v>
      </c>
      <c r="IP102" s="12">
        <f t="shared" ca="1" si="255"/>
        <v>0.86225805173088066</v>
      </c>
      <c r="IQ102" s="12">
        <f t="shared" ca="1" si="175"/>
        <v>0.89904640157277793</v>
      </c>
      <c r="IR102" s="12">
        <f t="shared" ca="1" si="176"/>
        <v>0.87734123824197519</v>
      </c>
    </row>
    <row r="103" spans="1:252" x14ac:dyDescent="0.2">
      <c r="A103" t="s">
        <v>105</v>
      </c>
      <c r="B103" s="1">
        <f t="shared" si="256"/>
        <v>1970</v>
      </c>
      <c r="C103" s="60">
        <f>Conversion_factors!$A32*C251+C326</f>
        <v>1429.2997490259822</v>
      </c>
      <c r="D103" s="60">
        <f>Conversion_factors!$A32*D251+D326</f>
        <v>498.21678855291231</v>
      </c>
      <c r="E103" s="60">
        <f>Conversion_factors!$A32*E251+E326</f>
        <v>164.92089593901636</v>
      </c>
      <c r="F103" s="60">
        <f>Conversion_factors!$A32*F251+F326</f>
        <v>4.4213753783201692E-2</v>
      </c>
      <c r="G103" s="60">
        <f>Conversion_factors!$A32*G251+G326</f>
        <v>4.4213753783201692E-2</v>
      </c>
      <c r="H103" s="60">
        <f>Conversion_factors!$A32*H251+H326</f>
        <v>4.4213753783201692E-2</v>
      </c>
      <c r="I103" s="60">
        <f>Conversion_factors!$A32*I251+I326</f>
        <v>343.4615685188777</v>
      </c>
      <c r="J103" s="60">
        <f>Conversion_factors!$A32*J251+J326</f>
        <v>2048.3486516685862</v>
      </c>
      <c r="K103" s="60">
        <f>Conversion_factors!$A32*K251+K326</f>
        <v>97.537580081933157</v>
      </c>
      <c r="L103" s="60">
        <f>Conversion_factors!$A32*L251+L326</f>
        <v>3049.2493722204044</v>
      </c>
      <c r="M103" s="60">
        <f>Conversion_factors!$A32*M251+M326</f>
        <v>3539.0910036204427</v>
      </c>
      <c r="N103" s="60">
        <f>Conversion_factors!$A32*N251+N326</f>
        <v>328.79426593027313</v>
      </c>
      <c r="O103" s="60">
        <f>Conversion_factors!$A32*O251+O326</f>
        <v>1401.725405611533</v>
      </c>
      <c r="P103" s="60">
        <f>Conversion_factors!$A32*P251+P326</f>
        <v>5324.1600862563218</v>
      </c>
      <c r="Q103" s="60">
        <f>Conversion_factors!$A32*Q251+Q326</f>
        <v>646.67836331723993</v>
      </c>
      <c r="R103" s="60">
        <f>Conversion_factors!$A32*R251+R326</f>
        <v>373.58124977539671</v>
      </c>
      <c r="S103" s="60">
        <f>Conversion_factors!$A32*S251+S326</f>
        <v>265.80022157115434</v>
      </c>
      <c r="T103" s="60">
        <f>Conversion_factors!$A32*T251+T326</f>
        <v>251.87959911665916</v>
      </c>
      <c r="U103" s="60">
        <f>Conversion_factors!$A32*U251+U326</f>
        <v>662.64099196866709</v>
      </c>
      <c r="V103" s="60">
        <f>Conversion_factors!$A32*V251+V326</f>
        <v>84.213200735947339</v>
      </c>
      <c r="W103" s="60">
        <f>Conversion_factors!$A32*W251+W326</f>
        <v>101.13651154252601</v>
      </c>
      <c r="X103" s="60">
        <f>Conversion_factors!$A32*X251+X326</f>
        <v>20610.868146715224</v>
      </c>
      <c r="Z103" s="19">
        <f t="shared" ref="Z103:AT103" si="335">C103/C26*1000</f>
        <v>3.647951853362934</v>
      </c>
      <c r="AA103" s="19">
        <f t="shared" si="335"/>
        <v>8.7322692943208242</v>
      </c>
      <c r="AB103" s="19">
        <f t="shared" si="335"/>
        <v>2.2962769582673626</v>
      </c>
      <c r="AC103" s="19">
        <f t="shared" si="335"/>
        <v>1.1284522030279255E-4</v>
      </c>
      <c r="AD103" s="19">
        <f t="shared" si="335"/>
        <v>7.7493656058663619E-4</v>
      </c>
      <c r="AE103" s="19">
        <f t="shared" si="335"/>
        <v>6.1561043233972386E-4</v>
      </c>
      <c r="AF103" s="19">
        <f t="shared" si="335"/>
        <v>4.9952095834671173</v>
      </c>
      <c r="AG103" s="19">
        <f t="shared" si="335"/>
        <v>22.972096320100793</v>
      </c>
      <c r="AH103" s="19">
        <f t="shared" si="335"/>
        <v>2.0943886302174932</v>
      </c>
      <c r="AI103" s="19">
        <f t="shared" si="335"/>
        <v>8.7617998028731865</v>
      </c>
      <c r="AJ103" s="19">
        <f t="shared" si="335"/>
        <v>13.213196793064887</v>
      </c>
      <c r="AK103" s="19">
        <f t="shared" si="335"/>
        <v>5.8340258277076256</v>
      </c>
      <c r="AL103" s="19">
        <f t="shared" si="335"/>
        <v>20.453430708126699</v>
      </c>
      <c r="AM103" s="19">
        <f t="shared" si="335"/>
        <v>25.627710756338537</v>
      </c>
      <c r="AN103" s="19">
        <f t="shared" si="335"/>
        <v>3.5968261146414546</v>
      </c>
      <c r="AO103" s="19">
        <f t="shared" si="335"/>
        <v>1.8693175138000551</v>
      </c>
      <c r="AP103" s="19">
        <f t="shared" si="335"/>
        <v>51.164303497505998</v>
      </c>
      <c r="AQ103" s="19">
        <f t="shared" si="335"/>
        <v>3.4907606924189722</v>
      </c>
      <c r="AR103" s="19">
        <f t="shared" si="335"/>
        <v>2.1736243558776094</v>
      </c>
      <c r="AS103" s="19">
        <f t="shared" si="335"/>
        <v>2.2697888230431369</v>
      </c>
      <c r="AT103" s="19">
        <f t="shared" si="335"/>
        <v>1.9755646800465498</v>
      </c>
      <c r="AU103" s="19">
        <f t="shared" ref="AU103:AU144" si="336">X103/CE26*1000</f>
        <v>41.141485668697946</v>
      </c>
      <c r="AV103" s="19"/>
      <c r="AX103" s="132">
        <f t="shared" si="177"/>
        <v>1.3435447436170875</v>
      </c>
      <c r="AY103" s="132">
        <f t="shared" si="178"/>
        <v>1.3384975267945718</v>
      </c>
      <c r="AZ103" s="132">
        <f t="shared" si="179"/>
        <v>1.5819745130183791</v>
      </c>
      <c r="BA103" s="132">
        <f t="shared" si="180"/>
        <v>1.299152512219738</v>
      </c>
      <c r="BB103" s="132">
        <f t="shared" si="181"/>
        <v>1.2219818233261814</v>
      </c>
      <c r="BC103" s="132">
        <f t="shared" si="182"/>
        <v>1.1061662801655634</v>
      </c>
      <c r="BD103" s="132">
        <f t="shared" si="183"/>
        <v>0.92145850207768198</v>
      </c>
      <c r="BE103" s="132">
        <f t="shared" si="184"/>
        <v>1.2295066950456692</v>
      </c>
      <c r="BF103" s="132">
        <f t="shared" si="185"/>
        <v>1.2686686194192607</v>
      </c>
      <c r="BG103" s="132">
        <f t="shared" si="186"/>
        <v>0.97563579851332394</v>
      </c>
      <c r="BH103" s="132">
        <f t="shared" si="187"/>
        <v>1.5308609145097101</v>
      </c>
      <c r="BI103" s="132">
        <f t="shared" si="188"/>
        <v>1.2884436819116269</v>
      </c>
      <c r="BJ103" s="132">
        <f t="shared" si="189"/>
        <v>1.3680775546106265</v>
      </c>
      <c r="BK103" s="132">
        <f t="shared" si="190"/>
        <v>1.168544521820932</v>
      </c>
      <c r="BL103" s="132">
        <f t="shared" si="191"/>
        <v>1.3464289523875856</v>
      </c>
      <c r="BM103" s="132">
        <f t="shared" si="192"/>
        <v>1.1840779849714436</v>
      </c>
      <c r="BN103" s="132">
        <f t="shared" si="193"/>
        <v>6.2045097810302678</v>
      </c>
      <c r="BO103" s="132">
        <f t="shared" si="194"/>
        <v>1.3854377782551612</v>
      </c>
      <c r="BP103" s="132">
        <f t="shared" si="195"/>
        <v>1.4566907192985934</v>
      </c>
      <c r="BQ103" s="132">
        <f t="shared" si="196"/>
        <v>1.3161726341389648</v>
      </c>
      <c r="BR103" s="132">
        <f t="shared" si="197"/>
        <v>1.3835832264450894</v>
      </c>
      <c r="BS103" s="132">
        <f t="shared" si="198"/>
        <v>1.7646742573458543</v>
      </c>
      <c r="BT103" s="16"/>
      <c r="BU103" s="16"/>
      <c r="BV103" s="9">
        <f t="shared" si="142"/>
        <v>0.6246062337357412</v>
      </c>
      <c r="BW103" s="9">
        <f t="shared" si="199"/>
        <v>1.7646742573458543</v>
      </c>
      <c r="BX103" s="9">
        <f t="shared" si="200"/>
        <v>1.2088813025746374</v>
      </c>
      <c r="BY103" s="9">
        <f t="shared" si="201"/>
        <v>1.1394208444268643</v>
      </c>
      <c r="BZ103" s="9">
        <f t="shared" si="202"/>
        <v>1.2811387656955737</v>
      </c>
      <c r="CA103" s="9">
        <f t="shared" si="143"/>
        <v>1.1022251277689292</v>
      </c>
      <c r="CB103" s="9">
        <f t="shared" si="203"/>
        <v>1.1022265416512103</v>
      </c>
      <c r="CC103" s="9"/>
      <c r="CD103" s="9">
        <f t="shared" si="204"/>
        <v>1.377424554591441</v>
      </c>
      <c r="CE103" s="9">
        <f t="shared" si="205"/>
        <v>1.7646719937080542</v>
      </c>
      <c r="CG103" s="35"/>
      <c r="CH103">
        <f t="shared" si="206"/>
        <v>1970</v>
      </c>
      <c r="CI103" s="19">
        <f t="shared" si="207"/>
        <v>6.934689693086854E-2</v>
      </c>
      <c r="CJ103" s="19">
        <f t="shared" si="287"/>
        <v>2.4172528056869532E-2</v>
      </c>
      <c r="CK103" s="19">
        <f t="shared" si="288"/>
        <v>8.0016472263590693E-3</v>
      </c>
      <c r="CL103" s="19">
        <f t="shared" si="289"/>
        <v>2.1451669802782223E-6</v>
      </c>
      <c r="CM103" s="19">
        <f t="shared" si="290"/>
        <v>2.1451669802782223E-6</v>
      </c>
      <c r="CN103" s="19">
        <f t="shared" si="291"/>
        <v>2.1451669802782223E-6</v>
      </c>
      <c r="CO103" s="19">
        <f t="shared" si="292"/>
        <v>1.6664100030818717E-2</v>
      </c>
      <c r="CP103" s="19">
        <f t="shared" si="293"/>
        <v>9.9381968633622725E-2</v>
      </c>
      <c r="CQ103" s="19">
        <f t="shared" si="294"/>
        <v>4.7323372983431476E-3</v>
      </c>
      <c r="CR103" s="19">
        <f t="shared" si="295"/>
        <v>0.14794376202471446</v>
      </c>
      <c r="CS103" s="19">
        <f t="shared" si="296"/>
        <v>0.17170994343508386</v>
      </c>
      <c r="CT103" s="19">
        <f t="shared" si="297"/>
        <v>1.5952470492256943E-2</v>
      </c>
      <c r="CU103" s="19">
        <f t="shared" si="298"/>
        <v>6.8009042396155808E-2</v>
      </c>
      <c r="CV103" s="19">
        <f t="shared" si="299"/>
        <v>0.25831808967759756</v>
      </c>
      <c r="CW103" s="19">
        <f t="shared" si="300"/>
        <v>3.1375600421775625E-2</v>
      </c>
      <c r="CX103" s="19">
        <f t="shared" si="301"/>
        <v>1.81254495015017E-2</v>
      </c>
      <c r="CY103" s="19">
        <f t="shared" si="286"/>
        <v>1.2896119643243421E-2</v>
      </c>
      <c r="CZ103" s="19">
        <f t="shared" si="145"/>
        <v>1.2220717600233714E-2</v>
      </c>
      <c r="DA103" s="19">
        <f t="shared" si="146"/>
        <v>3.2150076709615595E-2</v>
      </c>
      <c r="DB103" s="19">
        <f t="shared" si="147"/>
        <v>4.0858638334149208E-3</v>
      </c>
      <c r="DC103" s="19">
        <f t="shared" si="148"/>
        <v>4.9069505865838182E-3</v>
      </c>
      <c r="DD103" s="19"/>
      <c r="DE103" s="19"/>
      <c r="DF103" s="19" t="e">
        <f t="shared" si="257"/>
        <v>#DIV/0!</v>
      </c>
      <c r="DG103" s="19" t="e">
        <f t="shared" si="304"/>
        <v>#DIV/0!</v>
      </c>
      <c r="DH103" s="19" t="e">
        <f t="shared" si="305"/>
        <v>#DIV/0!</v>
      </c>
      <c r="DI103" s="19" t="e">
        <f t="shared" si="306"/>
        <v>#DIV/0!</v>
      </c>
      <c r="DJ103" s="19" t="e">
        <f t="shared" si="307"/>
        <v>#DIV/0!</v>
      </c>
      <c r="DK103" s="19" t="e">
        <f t="shared" si="308"/>
        <v>#DIV/0!</v>
      </c>
      <c r="DL103" s="19" t="e">
        <f t="shared" si="309"/>
        <v>#DIV/0!</v>
      </c>
      <c r="DM103" s="19" t="e">
        <f t="shared" si="310"/>
        <v>#DIV/0!</v>
      </c>
      <c r="DN103" s="19" t="e">
        <f t="shared" si="311"/>
        <v>#DIV/0!</v>
      </c>
      <c r="DO103" s="19" t="e">
        <f t="shared" si="312"/>
        <v>#DIV/0!</v>
      </c>
      <c r="DP103" s="19" t="e">
        <f t="shared" si="313"/>
        <v>#DIV/0!</v>
      </c>
      <c r="DQ103" s="19" t="e">
        <f t="shared" si="314"/>
        <v>#DIV/0!</v>
      </c>
      <c r="DR103" s="19" t="e">
        <f t="shared" si="315"/>
        <v>#DIV/0!</v>
      </c>
      <c r="DS103" s="19" t="e">
        <f t="shared" si="316"/>
        <v>#DIV/0!</v>
      </c>
      <c r="DT103" s="19" t="e">
        <f t="shared" si="317"/>
        <v>#DIV/0!</v>
      </c>
      <c r="DU103" s="19" t="e">
        <f t="shared" si="318"/>
        <v>#DIV/0!</v>
      </c>
      <c r="DV103" s="19" t="e">
        <f t="shared" si="302"/>
        <v>#DIV/0!</v>
      </c>
      <c r="DW103" s="19" t="e">
        <f t="shared" si="225"/>
        <v>#DIV/0!</v>
      </c>
      <c r="DX103" s="19" t="e">
        <f t="shared" si="226"/>
        <v>#DIV/0!</v>
      </c>
      <c r="DY103" s="19" t="e">
        <f t="shared" si="227"/>
        <v>#DIV/0!</v>
      </c>
      <c r="DZ103" s="19" t="e">
        <f t="shared" si="228"/>
        <v>#DIV/0!</v>
      </c>
      <c r="EA103" s="19" t="e">
        <f t="shared" si="229"/>
        <v>#DIV/0!</v>
      </c>
      <c r="EC103" t="e">
        <f t="shared" si="258"/>
        <v>#DIV/0!</v>
      </c>
      <c r="ED103" t="e">
        <f t="shared" si="319"/>
        <v>#DIV/0!</v>
      </c>
      <c r="EE103" t="e">
        <f t="shared" si="320"/>
        <v>#DIV/0!</v>
      </c>
      <c r="EF103" t="e">
        <f t="shared" si="321"/>
        <v>#DIV/0!</v>
      </c>
      <c r="EG103" t="e">
        <f t="shared" si="322"/>
        <v>#DIV/0!</v>
      </c>
      <c r="EH103" t="e">
        <f t="shared" si="323"/>
        <v>#DIV/0!</v>
      </c>
      <c r="EI103" t="e">
        <f t="shared" si="324"/>
        <v>#DIV/0!</v>
      </c>
      <c r="EJ103" t="e">
        <f t="shared" si="325"/>
        <v>#DIV/0!</v>
      </c>
      <c r="EK103" t="e">
        <f t="shared" si="326"/>
        <v>#DIV/0!</v>
      </c>
      <c r="EL103" t="e">
        <f t="shared" si="327"/>
        <v>#DIV/0!</v>
      </c>
      <c r="EM103" t="e">
        <f t="shared" si="328"/>
        <v>#DIV/0!</v>
      </c>
      <c r="EN103" t="e">
        <f t="shared" si="329"/>
        <v>#DIV/0!</v>
      </c>
      <c r="EO103" t="e">
        <f t="shared" si="330"/>
        <v>#DIV/0!</v>
      </c>
      <c r="EP103" t="e">
        <f t="shared" si="331"/>
        <v>#DIV/0!</v>
      </c>
      <c r="EQ103" t="e">
        <f t="shared" si="332"/>
        <v>#DIV/0!</v>
      </c>
      <c r="ER103" t="e">
        <f t="shared" si="333"/>
        <v>#DIV/0!</v>
      </c>
      <c r="ES103" t="e">
        <f t="shared" si="303"/>
        <v>#DIV/0!</v>
      </c>
      <c r="ET103" t="e">
        <f t="shared" si="231"/>
        <v>#DIV/0!</v>
      </c>
      <c r="EU103" t="e">
        <f t="shared" si="232"/>
        <v>#DIV/0!</v>
      </c>
      <c r="EV103" t="e">
        <f t="shared" si="233"/>
        <v>#DIV/0!</v>
      </c>
      <c r="EW103" t="e">
        <f t="shared" si="234"/>
        <v>#DIV/0!</v>
      </c>
      <c r="EZ103" t="e">
        <f t="shared" si="259"/>
        <v>#DIV/0!</v>
      </c>
      <c r="FA103" t="e">
        <f t="shared" si="270"/>
        <v>#DIV/0!</v>
      </c>
      <c r="FB103" t="e">
        <f t="shared" si="271"/>
        <v>#DIV/0!</v>
      </c>
      <c r="FC103" t="e">
        <f t="shared" si="272"/>
        <v>#DIV/0!</v>
      </c>
      <c r="FD103" t="e">
        <f t="shared" si="273"/>
        <v>#DIV/0!</v>
      </c>
      <c r="FE103" t="e">
        <f t="shared" si="274"/>
        <v>#DIV/0!</v>
      </c>
      <c r="FF103" t="e">
        <f t="shared" si="275"/>
        <v>#DIV/0!</v>
      </c>
      <c r="FG103" t="e">
        <f t="shared" si="276"/>
        <v>#DIV/0!</v>
      </c>
      <c r="FH103" t="e">
        <f t="shared" si="277"/>
        <v>#DIV/0!</v>
      </c>
      <c r="FI103" t="e">
        <f t="shared" si="278"/>
        <v>#DIV/0!</v>
      </c>
      <c r="FJ103" t="e">
        <f t="shared" si="279"/>
        <v>#DIV/0!</v>
      </c>
      <c r="FK103" t="e">
        <f t="shared" si="280"/>
        <v>#DIV/0!</v>
      </c>
      <c r="FL103" t="e">
        <f t="shared" si="281"/>
        <v>#DIV/0!</v>
      </c>
      <c r="FM103" t="e">
        <f t="shared" si="282"/>
        <v>#DIV/0!</v>
      </c>
      <c r="FN103" t="e">
        <f t="shared" si="283"/>
        <v>#DIV/0!</v>
      </c>
      <c r="FO103" t="e">
        <f t="shared" si="284"/>
        <v>#DIV/0!</v>
      </c>
      <c r="FP103" t="e">
        <f t="shared" si="265"/>
        <v>#DIV/0!</v>
      </c>
      <c r="FQ103" t="e">
        <f t="shared" si="266"/>
        <v>#DIV/0!</v>
      </c>
      <c r="FR103" t="e">
        <f t="shared" si="267"/>
        <v>#DIV/0!</v>
      </c>
      <c r="FS103" t="e">
        <f t="shared" si="268"/>
        <v>#DIV/0!</v>
      </c>
      <c r="FT103" t="e">
        <f t="shared" si="269"/>
        <v>#DIV/0!</v>
      </c>
      <c r="FV103" s="3"/>
      <c r="FW103" t="e">
        <f t="shared" si="236"/>
        <v>#DIV/0!</v>
      </c>
      <c r="FX103">
        <f t="shared" si="260"/>
        <v>1</v>
      </c>
      <c r="FY103" s="19">
        <f t="shared" si="149"/>
        <v>1.2811387656955737</v>
      </c>
      <c r="GA103" s="19" t="e">
        <f t="shared" si="237"/>
        <v>#DIV/0!</v>
      </c>
      <c r="GB103" s="19">
        <f t="shared" si="261"/>
        <v>1</v>
      </c>
      <c r="GC103" s="19">
        <f t="shared" si="150"/>
        <v>1.2088813025746374</v>
      </c>
      <c r="GE103" s="19" t="e">
        <f t="shared" si="238"/>
        <v>#DIV/0!</v>
      </c>
      <c r="GF103" s="19">
        <f t="shared" si="262"/>
        <v>1</v>
      </c>
      <c r="GG103" s="19">
        <f t="shared" si="151"/>
        <v>1.1394208444268643</v>
      </c>
      <c r="GI103" s="19">
        <f t="shared" ref="GI103:GI144" si="337">CF26</f>
        <v>0.6246062337357412</v>
      </c>
      <c r="GJ103" s="19">
        <f t="shared" si="239"/>
        <v>1.1022251277689292</v>
      </c>
      <c r="GK103" s="19">
        <f t="shared" si="152"/>
        <v>1.1022265416512103</v>
      </c>
      <c r="GL103" s="3"/>
      <c r="GM103" s="3"/>
      <c r="GN103" s="8"/>
      <c r="GO103" s="5">
        <f t="shared" si="263"/>
        <v>21</v>
      </c>
      <c r="GP103" t="b">
        <f t="shared" si="240"/>
        <v>1</v>
      </c>
      <c r="GR103">
        <f t="shared" si="241"/>
        <v>0</v>
      </c>
      <c r="GS103" s="20" t="e">
        <f t="array" ref="GS103">TRANSPOSE(CI167:DC167)</f>
        <v>#DIV/0!</v>
      </c>
      <c r="GT103" s="20">
        <f t="array" ref="GT103">TRANSPOSE(AX169:BR169)</f>
        <v>0</v>
      </c>
      <c r="GU103" s="29"/>
      <c r="GV103" s="31">
        <f ca="1">GZ103</f>
        <v>2006</v>
      </c>
      <c r="GW103" s="12">
        <f ca="1">IF($GP103,HA103*HB103,"")</f>
        <v>1.4224599937781102</v>
      </c>
      <c r="GX103" s="19">
        <f t="shared" ca="1" si="154"/>
        <v>0.84134223916697326</v>
      </c>
      <c r="GY103" s="71">
        <f t="shared" ca="1" si="155"/>
        <v>1.1967704433405497</v>
      </c>
      <c r="GZ103" s="11">
        <f t="shared" ca="1" si="334"/>
        <v>2006</v>
      </c>
      <c r="HA103" s="12">
        <f t="shared" ca="1" si="156"/>
        <v>2.0379776555988185</v>
      </c>
      <c r="HB103" s="12">
        <f t="shared" ca="1" si="157"/>
        <v>0.69797624614296816</v>
      </c>
      <c r="HC103" s="12">
        <f t="shared" ca="1" si="158"/>
        <v>0.84134223916697326</v>
      </c>
      <c r="HD103" s="72">
        <f t="shared" ca="1" si="159"/>
        <v>1.1967704433405497</v>
      </c>
      <c r="HE103">
        <f ca="1">GZ103</f>
        <v>2006</v>
      </c>
      <c r="HF103" s="12">
        <f t="shared" ca="1" si="160"/>
        <v>0.84134223916697326</v>
      </c>
      <c r="HG103" s="12">
        <f t="shared" ca="1" si="161"/>
        <v>0.90577748197136343</v>
      </c>
      <c r="HH103" s="12">
        <f t="shared" ca="1" si="162"/>
        <v>0.77058246648378814</v>
      </c>
      <c r="HJ103" s="17"/>
      <c r="HL103" s="18">
        <f t="shared" si="245"/>
        <v>1970</v>
      </c>
      <c r="HM103" s="9">
        <f t="shared" si="163"/>
        <v>0.4496387171288927</v>
      </c>
      <c r="HN103" s="9">
        <f t="shared" si="164"/>
        <v>1.9595676218538562</v>
      </c>
      <c r="HO103" s="9">
        <f t="shared" si="165"/>
        <v>1.2205306417995934</v>
      </c>
      <c r="HP103" s="9">
        <f t="shared" si="166"/>
        <v>1.2252166306907653</v>
      </c>
      <c r="HQ103" s="9">
        <f t="shared" si="167"/>
        <v>1.3103812088223399</v>
      </c>
      <c r="HR103" s="9">
        <f t="shared" si="246"/>
        <v>0.8810953855236463</v>
      </c>
      <c r="HS103" s="9">
        <f t="shared" si="168"/>
        <v>0.88109747161768304</v>
      </c>
      <c r="HT103" s="9"/>
      <c r="HU103" s="9">
        <f t="shared" si="169"/>
        <v>1.4954144406005347</v>
      </c>
      <c r="HV103" s="23">
        <f t="shared" si="247"/>
        <v>1.959562982364512</v>
      </c>
      <c r="HX103" s="8"/>
      <c r="HY103" s="5">
        <f t="shared" si="264"/>
        <v>21</v>
      </c>
      <c r="HZ103" t="b">
        <f t="shared" si="248"/>
        <v>1</v>
      </c>
      <c r="IC103" s="11"/>
      <c r="ID103" s="11"/>
      <c r="IE103" s="11"/>
      <c r="IF103">
        <f t="shared" ca="1" si="250"/>
        <v>2006</v>
      </c>
      <c r="IG103" s="12">
        <f t="shared" ca="1" si="251"/>
        <v>1.1117091907749879</v>
      </c>
      <c r="IH103" s="19">
        <f t="shared" ca="1" si="252"/>
        <v>0.86054617182264348</v>
      </c>
      <c r="II103" s="19">
        <f t="shared" ca="1" si="253"/>
        <v>0.95667394304846098</v>
      </c>
      <c r="IJ103" s="11">
        <f t="shared" ca="1" si="170"/>
        <v>2006</v>
      </c>
      <c r="IK103" s="12">
        <f t="shared" ca="1" si="171"/>
        <v>1.4670901587391019</v>
      </c>
      <c r="IL103" s="12">
        <f t="shared" ca="1" si="172"/>
        <v>0.7577647386923051</v>
      </c>
      <c r="IM103" s="12">
        <f t="shared" ca="1" si="173"/>
        <v>0.86054617182264348</v>
      </c>
      <c r="IN103" s="12">
        <f t="shared" ca="1" si="174"/>
        <v>0.95667394304846098</v>
      </c>
      <c r="IO103">
        <f t="shared" ca="1" si="254"/>
        <v>2006</v>
      </c>
      <c r="IP103" s="12">
        <f t="shared" ca="1" si="255"/>
        <v>0.86054617182264348</v>
      </c>
      <c r="IQ103" s="12">
        <f t="shared" ca="1" si="175"/>
        <v>0.91450597262411648</v>
      </c>
      <c r="IR103" s="12">
        <f t="shared" ca="1" si="176"/>
        <v>0.82860556560166299</v>
      </c>
    </row>
    <row r="104" spans="1:252" x14ac:dyDescent="0.2">
      <c r="A104" t="s">
        <v>105</v>
      </c>
      <c r="B104" s="1">
        <f t="shared" si="256"/>
        <v>1971</v>
      </c>
      <c r="C104" s="60">
        <f>Conversion_factors!$A33*C252+C327</f>
        <v>1445.8697237717824</v>
      </c>
      <c r="D104" s="60">
        <f>Conversion_factors!$A33*D252+D327</f>
        <v>525.68526157283168</v>
      </c>
      <c r="E104" s="60">
        <f>Conversion_factors!$A33*E252+E327</f>
        <v>159.40413194688023</v>
      </c>
      <c r="F104" s="60">
        <f>Conversion_factors!$A33*F252+F327</f>
        <v>4.4139504981361849E-2</v>
      </c>
      <c r="G104" s="60">
        <f>Conversion_factors!$A33*G252+G327</f>
        <v>4.4139504981361849E-2</v>
      </c>
      <c r="H104" s="60">
        <f>Conversion_factors!$A33*H252+H327</f>
        <v>4.4139504981361849E-2</v>
      </c>
      <c r="I104" s="60">
        <f>Conversion_factors!$A33*I252+I327</f>
        <v>350.78530953772247</v>
      </c>
      <c r="J104" s="60">
        <f>Conversion_factors!$A33*J252+J327</f>
        <v>2165.8108329432935</v>
      </c>
      <c r="K104" s="60">
        <f>Conversion_factors!$A33*K252+K327</f>
        <v>93.366009865822548</v>
      </c>
      <c r="L104" s="60">
        <f>Conversion_factors!$A33*L252+L327</f>
        <v>3068.2780262071401</v>
      </c>
      <c r="M104" s="60">
        <f>Conversion_factors!$A33*M252+M327</f>
        <v>3721.6192163791884</v>
      </c>
      <c r="N104" s="60">
        <f>Conversion_factors!$A33*N252+N327</f>
        <v>358.1628337826844</v>
      </c>
      <c r="O104" s="60">
        <f>Conversion_factors!$A33*O252+O327</f>
        <v>1460.836504400658</v>
      </c>
      <c r="P104" s="60">
        <f>Conversion_factors!$A33*P252+P327</f>
        <v>5012.3059352174369</v>
      </c>
      <c r="Q104" s="60">
        <f>Conversion_factors!$A33*Q252+Q327</f>
        <v>621.61173996220077</v>
      </c>
      <c r="R104" s="60">
        <f>Conversion_factors!$A33*R252+R327</f>
        <v>382.65606012362502</v>
      </c>
      <c r="S104" s="60">
        <f>Conversion_factors!$A33*S252+S327</f>
        <v>267.60047620684043</v>
      </c>
      <c r="T104" s="60">
        <f>Conversion_factors!$A33*T252+T327</f>
        <v>248.31579683446142</v>
      </c>
      <c r="U104" s="60">
        <f>Conversion_factors!$A33*U252+U327</f>
        <v>693.27176524582467</v>
      </c>
      <c r="V104" s="60">
        <f>Conversion_factors!$A33*V252+V327</f>
        <v>87.250831780156602</v>
      </c>
      <c r="W104" s="60">
        <f>Conversion_factors!$A33*W252+W327</f>
        <v>110.59921712611882</v>
      </c>
      <c r="X104" s="60">
        <f>Conversion_factors!$A33*X252+X327</f>
        <v>20773.562091419612</v>
      </c>
      <c r="Z104" s="19">
        <f t="shared" ref="Z104:Z144" si="338">C104/C27*1000</f>
        <v>3.6042128722758884</v>
      </c>
      <c r="AA104" s="19">
        <f t="shared" ref="AA104:AA144" si="339">D104/D27*1000</f>
        <v>8.9601221613171784</v>
      </c>
      <c r="AB104" s="19">
        <f t="shared" ref="AB104:AB144" si="340">E104/E27*1000</f>
        <v>2.2359506491428949</v>
      </c>
      <c r="AC104" s="19">
        <f t="shared" ref="AC104:AC144" si="341">F104/F27*1000</f>
        <v>1.1002939574300175E-4</v>
      </c>
      <c r="AD104" s="19">
        <f t="shared" ref="AD104:AD144" si="342">G104/G27*1000</f>
        <v>7.5234248643335023E-4</v>
      </c>
      <c r="AE104" s="19">
        <f t="shared" ref="AE104:AE144" si="343">H104/H27*1000</f>
        <v>6.1914176006937335E-4</v>
      </c>
      <c r="AF104" s="19">
        <f t="shared" ref="AF104:AF144" si="344">I104/I27*1000</f>
        <v>4.7437083152239188</v>
      </c>
      <c r="AG104" s="19">
        <f t="shared" ref="AG104:AG144" si="345">J104/J27*1000</f>
        <v>22.584905816204589</v>
      </c>
      <c r="AH104" s="19">
        <f t="shared" ref="AH104:AH144" si="346">K104/K27*1000</f>
        <v>2.024278249175901</v>
      </c>
      <c r="AI104" s="19">
        <f t="shared" ref="AI104:AI144" si="347">L104/L27*1000</f>
        <v>8.5884649346177895</v>
      </c>
      <c r="AJ104" s="19">
        <f t="shared" ref="AJ104:AJ144" si="348">M104/M27*1000</f>
        <v>13.233015145512761</v>
      </c>
      <c r="AK104" s="19">
        <f t="shared" ref="AK104:AK144" si="349">N104/N27*1000</f>
        <v>5.8507571780059973</v>
      </c>
      <c r="AL104" s="19">
        <f t="shared" ref="AL104:AL144" si="350">O104/O27*1000</f>
        <v>20.540831116869143</v>
      </c>
      <c r="AM104" s="19">
        <f t="shared" ref="AM104:AM144" si="351">P104/P27*1000</f>
        <v>25.55987251805519</v>
      </c>
      <c r="AN104" s="19">
        <f t="shared" ref="AN104:AN144" si="352">Q104/Q27*1000</f>
        <v>3.5220299166762556</v>
      </c>
      <c r="AO104" s="19">
        <f t="shared" ref="AO104:AO144" si="353">R104/R27*1000</f>
        <v>1.9505151153081219</v>
      </c>
      <c r="AP104" s="19">
        <f t="shared" ref="AP104:AP144" si="354">S104/S27*1000</f>
        <v>53.657122238714194</v>
      </c>
      <c r="AQ104" s="19">
        <f t="shared" ref="AQ104:AQ144" si="355">T104/T27*1000</f>
        <v>3.5847609414062003</v>
      </c>
      <c r="AR104" s="19">
        <f t="shared" ref="AR104:AR144" si="356">U104/U27*1000</f>
        <v>2.2007426866491118</v>
      </c>
      <c r="AS104" s="19">
        <f t="shared" ref="AS104:AS144" si="357">V104/V27*1000</f>
        <v>2.2824952251752855</v>
      </c>
      <c r="AT104" s="19">
        <f t="shared" ref="AT104:AT144" si="358">W104/W27*1000</f>
        <v>2.0968644612608429</v>
      </c>
      <c r="AU104" s="19">
        <f t="shared" si="336"/>
        <v>40.36983173071831</v>
      </c>
      <c r="AV104" s="19"/>
      <c r="AX104" s="132">
        <f t="shared" si="177"/>
        <v>1.3274356280111639</v>
      </c>
      <c r="AY104" s="132">
        <f t="shared" si="178"/>
        <v>1.3734232131961606</v>
      </c>
      <c r="AZ104" s="132">
        <f t="shared" si="179"/>
        <v>1.5404138976249355</v>
      </c>
      <c r="BA104" s="132">
        <f t="shared" si="180"/>
        <v>1.2667347851684159</v>
      </c>
      <c r="BB104" s="132">
        <f t="shared" si="181"/>
        <v>1.1863536837668625</v>
      </c>
      <c r="BC104" s="132">
        <f t="shared" si="182"/>
        <v>1.1125115846853482</v>
      </c>
      <c r="BD104" s="132">
        <f t="shared" si="183"/>
        <v>0.87506445633572905</v>
      </c>
      <c r="BE104" s="132">
        <f t="shared" si="184"/>
        <v>1.2087835833990437</v>
      </c>
      <c r="BF104" s="132">
        <f t="shared" si="185"/>
        <v>1.226199500250218</v>
      </c>
      <c r="BG104" s="132">
        <f t="shared" si="186"/>
        <v>0.95633477516135224</v>
      </c>
      <c r="BH104" s="132">
        <f t="shared" si="187"/>
        <v>1.5331570387276094</v>
      </c>
      <c r="BI104" s="132">
        <f t="shared" si="188"/>
        <v>1.2921387979804322</v>
      </c>
      <c r="BJ104" s="132">
        <f t="shared" si="189"/>
        <v>1.3739235439300037</v>
      </c>
      <c r="BK104" s="132">
        <f t="shared" si="190"/>
        <v>1.165451307508125</v>
      </c>
      <c r="BL104" s="132">
        <f t="shared" si="191"/>
        <v>1.3184298878626395</v>
      </c>
      <c r="BM104" s="132">
        <f t="shared" si="192"/>
        <v>1.2355108162953947</v>
      </c>
      <c r="BN104" s="132">
        <f t="shared" si="193"/>
        <v>6.506804881420245</v>
      </c>
      <c r="BO104" s="132">
        <f t="shared" si="194"/>
        <v>1.4227452615195186</v>
      </c>
      <c r="BP104" s="132">
        <f t="shared" si="195"/>
        <v>1.4748645222608663</v>
      </c>
      <c r="BQ104" s="132">
        <f t="shared" si="196"/>
        <v>1.3235406406226151</v>
      </c>
      <c r="BR104" s="132">
        <f t="shared" si="197"/>
        <v>1.4685353134886785</v>
      </c>
      <c r="BS104" s="132">
        <f t="shared" si="198"/>
        <v>1.7315758454193189</v>
      </c>
      <c r="BT104" s="16"/>
      <c r="BU104" s="16"/>
      <c r="BV104" s="9">
        <f t="shared" si="142"/>
        <v>0.64156997789039116</v>
      </c>
      <c r="BW104" s="9">
        <f t="shared" si="199"/>
        <v>1.7315758454193189</v>
      </c>
      <c r="BX104" s="9">
        <f t="shared" si="200"/>
        <v>1.2088813025746374</v>
      </c>
      <c r="BY104" s="9">
        <f t="shared" si="201"/>
        <v>1.1229503294806507</v>
      </c>
      <c r="BZ104" s="9">
        <f t="shared" si="202"/>
        <v>1.2755479471369267</v>
      </c>
      <c r="CA104" s="9">
        <f t="shared" si="143"/>
        <v>1.1109257379140327</v>
      </c>
      <c r="CB104" s="9">
        <f t="shared" si="203"/>
        <v>1.1109270768612076</v>
      </c>
      <c r="CC104" s="9"/>
      <c r="CD104" s="9">
        <f t="shared" si="204"/>
        <v>1.3575136570291872</v>
      </c>
      <c r="CE104" s="9">
        <f t="shared" si="205"/>
        <v>1.7315737584339217</v>
      </c>
      <c r="CG104" s="35"/>
      <c r="CH104">
        <f t="shared" si="206"/>
        <v>1971</v>
      </c>
      <c r="CI104" s="19">
        <f t="shared" si="207"/>
        <v>6.9601434621989547E-2</v>
      </c>
      <c r="CJ104" s="19">
        <f t="shared" si="287"/>
        <v>2.530549451554881E-2</v>
      </c>
      <c r="CK104" s="19">
        <f t="shared" si="288"/>
        <v>7.6734135072925747E-3</v>
      </c>
      <c r="CL104" s="19">
        <f t="shared" si="289"/>
        <v>2.1247923099136376E-6</v>
      </c>
      <c r="CM104" s="19">
        <f t="shared" si="290"/>
        <v>2.1247923099136376E-6</v>
      </c>
      <c r="CN104" s="19">
        <f t="shared" si="291"/>
        <v>2.1247923099136376E-6</v>
      </c>
      <c r="CO104" s="19">
        <f t="shared" si="292"/>
        <v>1.6886141529026077E-2</v>
      </c>
      <c r="CP104" s="19">
        <f t="shared" si="293"/>
        <v>0.10425803833796361</v>
      </c>
      <c r="CQ104" s="19">
        <f t="shared" si="294"/>
        <v>4.4944631765578029E-3</v>
      </c>
      <c r="CR104" s="19">
        <f t="shared" si="295"/>
        <v>0.14770110261804706</v>
      </c>
      <c r="CS104" s="19">
        <f t="shared" si="296"/>
        <v>0.17915171216189157</v>
      </c>
      <c r="CT104" s="19">
        <f t="shared" si="297"/>
        <v>1.7241281596603084E-2</v>
      </c>
      <c r="CU104" s="19">
        <f t="shared" si="298"/>
        <v>7.0321907141965179E-2</v>
      </c>
      <c r="CV104" s="19">
        <f t="shared" si="299"/>
        <v>0.24128293034961673</v>
      </c>
      <c r="CW104" s="19">
        <f t="shared" si="300"/>
        <v>2.9923213805443293E-2</v>
      </c>
      <c r="CX104" s="19">
        <f t="shared" si="301"/>
        <v>1.8420339200356912E-2</v>
      </c>
      <c r="CY104" s="19">
        <f t="shared" si="286"/>
        <v>1.28817809400811E-2</v>
      </c>
      <c r="CZ104" s="19">
        <f t="shared" si="145"/>
        <v>1.1953452938965469E-2</v>
      </c>
      <c r="DA104" s="19">
        <f t="shared" si="146"/>
        <v>3.3372791926338727E-2</v>
      </c>
      <c r="DB104" s="19">
        <f t="shared" si="147"/>
        <v>4.200090066219072E-3</v>
      </c>
      <c r="DC104" s="19">
        <f t="shared" si="148"/>
        <v>5.3240371891636789E-3</v>
      </c>
      <c r="DD104" s="19"/>
      <c r="DE104" s="19"/>
      <c r="DF104" s="19">
        <f t="shared" si="257"/>
        <v>6.9474088062296574E-2</v>
      </c>
      <c r="DG104" s="19">
        <f t="shared" si="304"/>
        <v>2.4734686832450108E-2</v>
      </c>
      <c r="DH104" s="19">
        <f t="shared" si="305"/>
        <v>7.8363847043355951E-3</v>
      </c>
      <c r="DI104" s="19">
        <f t="shared" si="306"/>
        <v>2.1349634415959098E-6</v>
      </c>
      <c r="DJ104" s="19">
        <f t="shared" si="307"/>
        <v>2.1349634415959098E-6</v>
      </c>
      <c r="DK104" s="19">
        <f t="shared" si="308"/>
        <v>2.1349634415959098E-6</v>
      </c>
      <c r="DL104" s="19">
        <f t="shared" si="309"/>
        <v>1.6774875858671386E-2</v>
      </c>
      <c r="DM104" s="19">
        <f t="shared" si="310"/>
        <v>0.10180054128846112</v>
      </c>
      <c r="DN104" s="19">
        <f t="shared" si="311"/>
        <v>4.6123779594606255E-3</v>
      </c>
      <c r="DO104" s="19">
        <f t="shared" si="312"/>
        <v>0.14782239912637332</v>
      </c>
      <c r="DP104" s="19">
        <f t="shared" si="313"/>
        <v>0.1754045180141629</v>
      </c>
      <c r="DQ104" s="19">
        <f t="shared" si="314"/>
        <v>1.6588532595062152E-2</v>
      </c>
      <c r="DR104" s="19">
        <f t="shared" si="315"/>
        <v>6.9159029185496074E-2</v>
      </c>
      <c r="DS104" s="19">
        <f t="shared" si="316"/>
        <v>0.24970367051287606</v>
      </c>
      <c r="DT104" s="19">
        <f t="shared" si="317"/>
        <v>3.0643670888558277E-2</v>
      </c>
      <c r="DU104" s="19">
        <f t="shared" si="318"/>
        <v>1.8272497764220477E-2</v>
      </c>
      <c r="DV104" s="19">
        <f t="shared" si="302"/>
        <v>1.2888948962368762E-2</v>
      </c>
      <c r="DW104" s="19">
        <f t="shared" si="225"/>
        <v>1.2086592783018667E-2</v>
      </c>
      <c r="DX104" s="19">
        <f t="shared" si="226"/>
        <v>3.2757631138547981E-2</v>
      </c>
      <c r="DY104" s="19">
        <f t="shared" si="227"/>
        <v>4.1427144917321962E-3</v>
      </c>
      <c r="DZ104" s="19">
        <f t="shared" si="228"/>
        <v>5.1126587364324046E-3</v>
      </c>
      <c r="EA104" s="19">
        <f t="shared" si="229"/>
        <v>0.99982222379484953</v>
      </c>
      <c r="EC104" s="19">
        <f t="shared" si="258"/>
        <v>6.9486441098104409E-2</v>
      </c>
      <c r="ED104" s="19">
        <f t="shared" si="319"/>
        <v>2.4739084853074182E-2</v>
      </c>
      <c r="EE104" s="19">
        <f t="shared" si="320"/>
        <v>7.8377780747785411E-3</v>
      </c>
      <c r="EF104" s="19">
        <f t="shared" si="321"/>
        <v>2.1353430547808833E-6</v>
      </c>
      <c r="EG104" s="19">
        <f t="shared" si="322"/>
        <v>2.1353430547808833E-6</v>
      </c>
      <c r="EH104" s="19">
        <f t="shared" si="323"/>
        <v>2.1353430547808833E-6</v>
      </c>
      <c r="EI104" s="19">
        <f t="shared" si="324"/>
        <v>1.6777858562697215E-2</v>
      </c>
      <c r="EJ104" s="19">
        <f t="shared" si="325"/>
        <v>0.10181864222028862</v>
      </c>
      <c r="EK104" s="19">
        <f t="shared" si="326"/>
        <v>4.613198076308239E-3</v>
      </c>
      <c r="EL104" s="19">
        <f t="shared" si="327"/>
        <v>0.14784868310419208</v>
      </c>
      <c r="EM104" s="19">
        <f t="shared" si="328"/>
        <v>0.17543570630827829</v>
      </c>
      <c r="EN104" s="19">
        <f t="shared" si="329"/>
        <v>1.659148216579941E-2</v>
      </c>
      <c r="EO104" s="19">
        <f t="shared" si="330"/>
        <v>6.9171326201373382E-2</v>
      </c>
      <c r="EP104" s="19">
        <f t="shared" si="331"/>
        <v>0.24974806977696468</v>
      </c>
      <c r="EQ104" s="19">
        <f t="shared" si="332"/>
        <v>3.0649119572727118E-2</v>
      </c>
      <c r="ER104" s="19">
        <f t="shared" si="333"/>
        <v>1.827574675712525E-2</v>
      </c>
      <c r="ES104" s="19">
        <f t="shared" si="303"/>
        <v>1.2891240718223328E-2</v>
      </c>
      <c r="ET104" s="19">
        <f t="shared" si="231"/>
        <v>1.2088741873674013E-2</v>
      </c>
      <c r="EU104" s="19">
        <f t="shared" si="232"/>
        <v>3.2763455701370188E-2</v>
      </c>
      <c r="EV104" s="19">
        <f t="shared" si="233"/>
        <v>4.1434510987447574E-3</v>
      </c>
      <c r="EW104" s="19">
        <f t="shared" si="234"/>
        <v>5.1135678071119323E-3</v>
      </c>
      <c r="EZ104">
        <f t="shared" si="259"/>
        <v>-1.2062470472550784E-2</v>
      </c>
      <c r="FA104">
        <f t="shared" si="270"/>
        <v>2.575858282135492E-2</v>
      </c>
      <c r="FB104">
        <f t="shared" si="271"/>
        <v>-2.662261360153876E-2</v>
      </c>
      <c r="FC104">
        <f t="shared" si="272"/>
        <v>-2.5269583819450461E-2</v>
      </c>
      <c r="FD104">
        <f t="shared" si="273"/>
        <v>-2.9589514337172558E-2</v>
      </c>
      <c r="FE104">
        <f t="shared" si="274"/>
        <v>5.7199126745313515E-3</v>
      </c>
      <c r="FF104">
        <f t="shared" si="275"/>
        <v>-5.1660195053734072E-2</v>
      </c>
      <c r="FG104">
        <f t="shared" si="276"/>
        <v>-1.6998477022701651E-2</v>
      </c>
      <c r="FH104">
        <f t="shared" si="277"/>
        <v>-3.4048470634502531E-2</v>
      </c>
      <c r="FI104">
        <f t="shared" si="278"/>
        <v>-1.9981324536919545E-2</v>
      </c>
      <c r="FJ104">
        <f t="shared" si="279"/>
        <v>1.4987670978162853E-3</v>
      </c>
      <c r="FK104">
        <f t="shared" si="280"/>
        <v>2.8637864691287381E-3</v>
      </c>
      <c r="FL104">
        <f t="shared" si="281"/>
        <v>4.2640378081124173E-3</v>
      </c>
      <c r="FM104">
        <f t="shared" si="282"/>
        <v>-2.6505755365100825E-3</v>
      </c>
      <c r="FN104">
        <f t="shared" si="283"/>
        <v>-2.1014317504263521E-2</v>
      </c>
      <c r="FO104">
        <f t="shared" si="284"/>
        <v>4.2520101019655268E-2</v>
      </c>
      <c r="FP104">
        <f t="shared" si="265"/>
        <v>4.7572122440151875E-2</v>
      </c>
      <c r="FQ104">
        <f t="shared" si="266"/>
        <v>2.6572112909763114E-2</v>
      </c>
      <c r="FR104">
        <f t="shared" si="267"/>
        <v>1.2398903851346314E-2</v>
      </c>
      <c r="FS104">
        <f t="shared" si="268"/>
        <v>5.5824438878287509E-3</v>
      </c>
      <c r="FT104">
        <f t="shared" si="269"/>
        <v>5.9588843803902967E-2</v>
      </c>
      <c r="FV104" s="3"/>
      <c r="FW104" s="19">
        <f t="shared" si="236"/>
        <v>0.99563605543103562</v>
      </c>
      <c r="FX104" s="19">
        <f t="shared" si="260"/>
        <v>0.99563605543103562</v>
      </c>
      <c r="FY104" s="19">
        <f t="shared" si="149"/>
        <v>1.2755479471369267</v>
      </c>
      <c r="GA104" s="19">
        <f t="shared" si="237"/>
        <v>1</v>
      </c>
      <c r="GB104" s="19">
        <f t="shared" si="261"/>
        <v>1</v>
      </c>
      <c r="GC104" s="19">
        <f t="shared" si="150"/>
        <v>1.2088813025746374</v>
      </c>
      <c r="GE104" s="19">
        <f t="shared" si="238"/>
        <v>0.98554483619746447</v>
      </c>
      <c r="GF104" s="19">
        <f t="shared" si="262"/>
        <v>0.98554483619746447</v>
      </c>
      <c r="GG104" s="19">
        <f t="shared" si="151"/>
        <v>1.1229503294806507</v>
      </c>
      <c r="GI104" s="19">
        <f t="shared" si="337"/>
        <v>0.64156997789039116</v>
      </c>
      <c r="GJ104" s="19">
        <f t="shared" si="239"/>
        <v>1.1109257379140327</v>
      </c>
      <c r="GK104" s="19">
        <f t="shared" si="152"/>
        <v>1.1109270768612076</v>
      </c>
      <c r="GL104" s="3"/>
      <c r="GM104" s="3"/>
      <c r="GN104" s="8"/>
      <c r="GO104" s="5">
        <f t="shared" si="263"/>
        <v>22</v>
      </c>
      <c r="GP104" t="b">
        <f t="shared" si="240"/>
        <v>1</v>
      </c>
      <c r="GR104">
        <f t="shared" si="241"/>
        <v>0</v>
      </c>
      <c r="GS104" s="20" t="e">
        <f t="array" ref="GS104">TRANSPOSE(CI168:DC168)</f>
        <v>#DIV/0!</v>
      </c>
      <c r="GT104" s="20">
        <f t="array" ref="GT104">TRANSPOSE(AX170:BR170)</f>
        <v>0</v>
      </c>
      <c r="GU104" s="29"/>
      <c r="GV104" s="31">
        <f t="shared" ca="1" si="153"/>
        <v>2007</v>
      </c>
      <c r="GW104" s="12">
        <f t="shared" ca="1" si="242"/>
        <v>1.456758156400481</v>
      </c>
      <c r="GX104" s="19">
        <f t="shared" ca="1" si="154"/>
        <v>0.82278128308028431</v>
      </c>
      <c r="GY104" s="71">
        <f t="shared" ca="1" si="155"/>
        <v>1.1985879257367356</v>
      </c>
      <c r="GZ104" s="11">
        <f t="shared" ca="1" si="334"/>
        <v>2007</v>
      </c>
      <c r="HA104" s="12">
        <f t="shared" ca="1" si="156"/>
        <v>2.1101371578391284</v>
      </c>
      <c r="HB104" s="12">
        <f t="shared" ca="1" si="157"/>
        <v>0.69036183311053789</v>
      </c>
      <c r="HC104" s="12">
        <f t="shared" ca="1" si="158"/>
        <v>0.82278128308028431</v>
      </c>
      <c r="HD104" s="72">
        <f t="shared" ca="1" si="159"/>
        <v>1.1985879257367356</v>
      </c>
      <c r="HE104">
        <f t="shared" ca="1" si="244"/>
        <v>2007</v>
      </c>
      <c r="HF104" s="12">
        <f t="shared" ca="1" si="160"/>
        <v>0.82278128308028431</v>
      </c>
      <c r="HG104" s="12">
        <f t="shared" ca="1" si="161"/>
        <v>0.91995863709595427</v>
      </c>
      <c r="HH104" s="12">
        <f t="shared" ca="1" si="162"/>
        <v>0.75042703581740622</v>
      </c>
      <c r="HJ104" s="17"/>
      <c r="HL104" s="18">
        <f t="shared" si="245"/>
        <v>1971</v>
      </c>
      <c r="HM104" s="9">
        <f t="shared" si="163"/>
        <v>0.46185050072538275</v>
      </c>
      <c r="HN104" s="9">
        <f t="shared" si="164"/>
        <v>1.9228137699313093</v>
      </c>
      <c r="HO104" s="9">
        <f t="shared" si="165"/>
        <v>1.2205306417995934</v>
      </c>
      <c r="HP104" s="9">
        <f t="shared" si="166"/>
        <v>1.2075059236005394</v>
      </c>
      <c r="HQ104" s="9">
        <f t="shared" si="167"/>
        <v>1.3046627778628264</v>
      </c>
      <c r="HR104" s="9">
        <f t="shared" si="246"/>
        <v>0.88805046870670512</v>
      </c>
      <c r="HS104" s="9">
        <f t="shared" si="168"/>
        <v>0.8880525024444359</v>
      </c>
      <c r="HT104" s="9"/>
      <c r="HU104" s="9">
        <f t="shared" si="169"/>
        <v>1.4737979799089771</v>
      </c>
      <c r="HV104" s="23">
        <f t="shared" si="247"/>
        <v>1.9228093664766681</v>
      </c>
      <c r="HX104" s="8"/>
      <c r="HY104" s="5">
        <f t="shared" si="264"/>
        <v>22</v>
      </c>
      <c r="HZ104" t="b">
        <f t="shared" si="248"/>
        <v>1</v>
      </c>
      <c r="IC104" s="11"/>
      <c r="ID104" s="11"/>
      <c r="IE104" s="11"/>
      <c r="IF104">
        <f t="shared" ca="1" si="250"/>
        <v>2007</v>
      </c>
      <c r="IG104" s="12">
        <f t="shared" ca="1" si="251"/>
        <v>1.1385145721430159</v>
      </c>
      <c r="IH104" s="19">
        <f t="shared" ca="1" si="252"/>
        <v>0.84156155538215294</v>
      </c>
      <c r="II104" s="19">
        <f t="shared" ca="1" si="253"/>
        <v>0.95812680149767782</v>
      </c>
      <c r="IJ104" s="11">
        <f t="shared" ca="1" si="170"/>
        <v>2007</v>
      </c>
      <c r="IK104" s="12">
        <f t="shared" ca="1" si="171"/>
        <v>1.5190360156062934</v>
      </c>
      <c r="IL104" s="12">
        <f t="shared" ca="1" si="172"/>
        <v>0.7494980767053111</v>
      </c>
      <c r="IM104" s="12">
        <f t="shared" ca="1" si="173"/>
        <v>0.84156155538215294</v>
      </c>
      <c r="IN104" s="12">
        <f t="shared" ca="1" si="174"/>
        <v>0.95812680149767782</v>
      </c>
      <c r="IO104">
        <f t="shared" ca="1" si="254"/>
        <v>2007</v>
      </c>
      <c r="IP104" s="12">
        <f t="shared" ca="1" si="255"/>
        <v>0.84156155538215294</v>
      </c>
      <c r="IQ104" s="12">
        <f t="shared" ca="1" si="175"/>
        <v>0.92882378391693188</v>
      </c>
      <c r="IR104" s="12">
        <f t="shared" ca="1" si="176"/>
        <v>0.80693247705674753</v>
      </c>
    </row>
    <row r="105" spans="1:252" x14ac:dyDescent="0.2">
      <c r="A105" t="s">
        <v>105</v>
      </c>
      <c r="B105" s="1">
        <f t="shared" si="256"/>
        <v>1972</v>
      </c>
      <c r="C105" s="60">
        <f>Conversion_factors!$A34*C253+C328</f>
        <v>1442.8743384544894</v>
      </c>
      <c r="D105" s="60">
        <f>Conversion_factors!$A34*D253+D328</f>
        <v>551.98093209248452</v>
      </c>
      <c r="E105" s="60">
        <f>Conversion_factors!$A34*E253+E328</f>
        <v>170.20042485005234</v>
      </c>
      <c r="F105" s="60">
        <f>Conversion_factors!$A34*F253+F328</f>
        <v>4.3898616243037897E-2</v>
      </c>
      <c r="G105" s="60">
        <f>Conversion_factors!$A34*G253+G328</f>
        <v>4.3898616243037897E-2</v>
      </c>
      <c r="H105" s="60">
        <f>Conversion_factors!$A34*H253+H328</f>
        <v>4.3898616243037897E-2</v>
      </c>
      <c r="I105" s="60">
        <f>Conversion_factors!$A34*I253+I328</f>
        <v>381.56439469442319</v>
      </c>
      <c r="J105" s="60">
        <f>Conversion_factors!$A34*J253+J328</f>
        <v>2265.946695162213</v>
      </c>
      <c r="K105" s="60">
        <f>Conversion_factors!$A34*K253+K328</f>
        <v>94.780212516934057</v>
      </c>
      <c r="L105" s="60">
        <f>Conversion_factors!$A34*L253+L328</f>
        <v>3226.2350079107737</v>
      </c>
      <c r="M105" s="60">
        <f>Conversion_factors!$A34*M253+M328</f>
        <v>3897.4322663324565</v>
      </c>
      <c r="N105" s="60">
        <f>Conversion_factors!$A34*N253+N328</f>
        <v>414.12932369658768</v>
      </c>
      <c r="O105" s="60">
        <f>Conversion_factors!$A34*O253+O328</f>
        <v>1524.4488163045103</v>
      </c>
      <c r="P105" s="60">
        <f>Conversion_factors!$A34*P253+P328</f>
        <v>5276.3400331340908</v>
      </c>
      <c r="Q105" s="60">
        <f>Conversion_factors!$A34*Q253+Q328</f>
        <v>647.28820217514829</v>
      </c>
      <c r="R105" s="60">
        <f>Conversion_factors!$A34*R253+R328</f>
        <v>403.12708466392849</v>
      </c>
      <c r="S105" s="60">
        <f>Conversion_factors!$A34*S253+S328</f>
        <v>278.20022020372994</v>
      </c>
      <c r="T105" s="60">
        <f>Conversion_factors!$A34*T253+T328</f>
        <v>262.96019068448715</v>
      </c>
      <c r="U105" s="60">
        <f>Conversion_factors!$A34*U253+U328</f>
        <v>711.05288009544438</v>
      </c>
      <c r="V105" s="60">
        <f>Conversion_factors!$A34*V253+V328</f>
        <v>93.629201007661607</v>
      </c>
      <c r="W105" s="60">
        <f>Conversion_factors!$A34*W253+W328</f>
        <v>124.51111903752252</v>
      </c>
      <c r="X105" s="60">
        <f>Conversion_factors!$A34*X253+X328</f>
        <v>21766.833038865665</v>
      </c>
      <c r="Z105" s="19">
        <f t="shared" si="338"/>
        <v>3.4705557408313816</v>
      </c>
      <c r="AA105" s="19">
        <f t="shared" si="339"/>
        <v>8.7650185886436045</v>
      </c>
      <c r="AB105" s="19">
        <f t="shared" si="340"/>
        <v>2.2267141531565615</v>
      </c>
      <c r="AC105" s="19">
        <f t="shared" si="341"/>
        <v>1.055896487701201E-4</v>
      </c>
      <c r="AD105" s="19">
        <f t="shared" si="342"/>
        <v>6.9707514338826927E-4</v>
      </c>
      <c r="AE105" s="19">
        <f t="shared" si="343"/>
        <v>5.743209523623639E-4</v>
      </c>
      <c r="AF105" s="19">
        <f t="shared" si="344"/>
        <v>4.8215807262481754</v>
      </c>
      <c r="AG105" s="19">
        <f t="shared" si="345"/>
        <v>22.079664600892212</v>
      </c>
      <c r="AH105" s="19">
        <f t="shared" si="346"/>
        <v>1.9598036267457903</v>
      </c>
      <c r="AI105" s="19">
        <f t="shared" si="347"/>
        <v>8.6574393014851623</v>
      </c>
      <c r="AJ105" s="19">
        <f t="shared" si="348"/>
        <v>12.472340529574318</v>
      </c>
      <c r="AK105" s="19">
        <f t="shared" si="349"/>
        <v>5.8382841597874577</v>
      </c>
      <c r="AL105" s="19">
        <f t="shared" si="350"/>
        <v>19.814128277702206</v>
      </c>
      <c r="AM105" s="19">
        <f t="shared" si="351"/>
        <v>24.048988709589011</v>
      </c>
      <c r="AN105" s="19">
        <f t="shared" si="352"/>
        <v>3.4123805764432653</v>
      </c>
      <c r="AO105" s="19">
        <f t="shared" si="353"/>
        <v>1.9119152606473611</v>
      </c>
      <c r="AP105" s="19">
        <f t="shared" si="354"/>
        <v>49.584443309421289</v>
      </c>
      <c r="AQ105" s="19">
        <f t="shared" si="355"/>
        <v>3.3743749164121</v>
      </c>
      <c r="AR105" s="19">
        <f t="shared" si="356"/>
        <v>2.1203883430433925</v>
      </c>
      <c r="AS105" s="19">
        <f t="shared" si="357"/>
        <v>2.1915275750351726</v>
      </c>
      <c r="AT105" s="19">
        <f t="shared" si="358"/>
        <v>2.1121354365588929</v>
      </c>
      <c r="AU105" s="19">
        <f t="shared" si="336"/>
        <v>38.812953328012192</v>
      </c>
      <c r="AV105" s="19"/>
      <c r="AX105" s="132">
        <f t="shared" si="177"/>
        <v>1.2782095571589234</v>
      </c>
      <c r="AY105" s="132">
        <f t="shared" si="178"/>
        <v>1.3435173959692224</v>
      </c>
      <c r="AZ105" s="132">
        <f t="shared" si="179"/>
        <v>1.5340505967228524</v>
      </c>
      <c r="BA105" s="132">
        <f t="shared" si="180"/>
        <v>1.215621335985877</v>
      </c>
      <c r="BB105" s="132">
        <f t="shared" si="181"/>
        <v>1.0992037258741849</v>
      </c>
      <c r="BC105" s="132">
        <f t="shared" si="182"/>
        <v>1.0319748303830454</v>
      </c>
      <c r="BD105" s="132">
        <f t="shared" si="183"/>
        <v>0.8894294582473774</v>
      </c>
      <c r="BE105" s="132">
        <f t="shared" si="184"/>
        <v>1.1817421916086033</v>
      </c>
      <c r="BF105" s="132">
        <f t="shared" si="185"/>
        <v>1.1871442222345554</v>
      </c>
      <c r="BG105" s="132">
        <f t="shared" si="186"/>
        <v>0.964015144835347</v>
      </c>
      <c r="BH105" s="132">
        <f t="shared" si="187"/>
        <v>1.4450264329069922</v>
      </c>
      <c r="BI105" s="132">
        <f t="shared" si="188"/>
        <v>1.2893841338783776</v>
      </c>
      <c r="BJ105" s="132">
        <f t="shared" si="189"/>
        <v>1.3253162536752161</v>
      </c>
      <c r="BK105" s="132">
        <f t="shared" si="190"/>
        <v>1.0965596685210404</v>
      </c>
      <c r="BL105" s="132">
        <f t="shared" si="191"/>
        <v>1.2773839652646792</v>
      </c>
      <c r="BM105" s="132">
        <f t="shared" si="192"/>
        <v>1.2110605889854327</v>
      </c>
      <c r="BN105" s="132">
        <f t="shared" si="193"/>
        <v>6.0129258578735749</v>
      </c>
      <c r="BO105" s="132">
        <f t="shared" si="194"/>
        <v>1.3392457687938291</v>
      </c>
      <c r="BP105" s="132">
        <f t="shared" si="195"/>
        <v>1.421013714843629</v>
      </c>
      <c r="BQ105" s="132">
        <f t="shared" si="196"/>
        <v>1.2707916225241729</v>
      </c>
      <c r="BR105" s="132">
        <f t="shared" si="197"/>
        <v>1.479230314005362</v>
      </c>
      <c r="BS105" s="132">
        <f t="shared" si="198"/>
        <v>1.6647969434322296</v>
      </c>
      <c r="BT105" s="16"/>
      <c r="BU105" s="16"/>
      <c r="BV105" s="9">
        <f t="shared" si="142"/>
        <v>0.69921148917020481</v>
      </c>
      <c r="BW105" s="9">
        <f t="shared" si="199"/>
        <v>1.6647969434322296</v>
      </c>
      <c r="BX105" s="9">
        <f t="shared" si="200"/>
        <v>1.2088813025746374</v>
      </c>
      <c r="BY105" s="9">
        <f t="shared" si="201"/>
        <v>1.1197936385697369</v>
      </c>
      <c r="BZ105" s="9">
        <f t="shared" si="202"/>
        <v>1.2298132378497117</v>
      </c>
      <c r="CA105" s="9">
        <f t="shared" si="143"/>
        <v>1.1640439443731674</v>
      </c>
      <c r="CB105" s="9">
        <f t="shared" si="203"/>
        <v>1.1640451499832545</v>
      </c>
      <c r="CC105" s="9"/>
      <c r="CD105" s="9">
        <f t="shared" si="204"/>
        <v>1.3536975924089762</v>
      </c>
      <c r="CE105" s="9">
        <f t="shared" si="205"/>
        <v>1.6647952191898425</v>
      </c>
      <c r="CG105" s="35"/>
      <c r="CH105">
        <f t="shared" si="206"/>
        <v>1972</v>
      </c>
      <c r="CI105" s="19">
        <f t="shared" si="207"/>
        <v>6.6287747780220119E-2</v>
      </c>
      <c r="CJ105" s="19">
        <f t="shared" si="287"/>
        <v>2.5358807645875614E-2</v>
      </c>
      <c r="CK105" s="19">
        <f t="shared" si="288"/>
        <v>7.8192553113331544E-3</v>
      </c>
      <c r="CL105" s="19">
        <f t="shared" si="289"/>
        <v>2.0167663419228205E-6</v>
      </c>
      <c r="CM105" s="19">
        <f t="shared" si="290"/>
        <v>2.0167663419228205E-6</v>
      </c>
      <c r="CN105" s="19">
        <f t="shared" si="291"/>
        <v>2.0167663419228205E-6</v>
      </c>
      <c r="CO105" s="19">
        <f t="shared" si="292"/>
        <v>1.7529623809450032E-2</v>
      </c>
      <c r="CP105" s="19">
        <f t="shared" si="293"/>
        <v>0.10410089015320982</v>
      </c>
      <c r="CQ105" s="19">
        <f t="shared" si="294"/>
        <v>4.3543409529397184E-3</v>
      </c>
      <c r="CR105" s="19">
        <f t="shared" si="295"/>
        <v>0.14821793331855787</v>
      </c>
      <c r="CS105" s="19">
        <f t="shared" si="296"/>
        <v>0.17905371256229213</v>
      </c>
      <c r="CT105" s="19">
        <f t="shared" si="297"/>
        <v>1.9025704058883579E-2</v>
      </c>
      <c r="CU105" s="19">
        <f t="shared" si="298"/>
        <v>7.0035398056416287E-2</v>
      </c>
      <c r="CV105" s="19">
        <f t="shared" si="299"/>
        <v>0.24240274291225311</v>
      </c>
      <c r="CW105" s="19">
        <f t="shared" si="300"/>
        <v>2.973736239072473E-2</v>
      </c>
      <c r="CX105" s="19">
        <f t="shared" si="301"/>
        <v>1.8520245179633014E-2</v>
      </c>
      <c r="CY105" s="19">
        <f t="shared" si="286"/>
        <v>1.2780923146099889E-2</v>
      </c>
      <c r="CZ105" s="19">
        <f t="shared" si="145"/>
        <v>1.2080774002123314E-2</v>
      </c>
      <c r="DA105" s="19">
        <f t="shared" si="146"/>
        <v>3.2666804528974303E-2</v>
      </c>
      <c r="DB105" s="19">
        <f t="shared" si="147"/>
        <v>4.3014618084533671E-3</v>
      </c>
      <c r="DC105" s="19">
        <f t="shared" si="148"/>
        <v>5.7202220835342599E-3</v>
      </c>
      <c r="DD105" s="19"/>
      <c r="DE105" s="19"/>
      <c r="DF105" s="19">
        <f t="shared" si="257"/>
        <v>6.7931121570902836E-2</v>
      </c>
      <c r="DG105" s="19">
        <f t="shared" si="304"/>
        <v>2.53321417306356E-2</v>
      </c>
      <c r="DH105" s="19">
        <f t="shared" si="305"/>
        <v>7.7461055878113175E-3</v>
      </c>
      <c r="DI105" s="19">
        <f t="shared" si="306"/>
        <v>2.0703096264380396E-6</v>
      </c>
      <c r="DJ105" s="19">
        <f t="shared" si="307"/>
        <v>2.0703096264380396E-6</v>
      </c>
      <c r="DK105" s="19">
        <f t="shared" si="308"/>
        <v>2.0703096264380396E-6</v>
      </c>
      <c r="DL105" s="19">
        <f t="shared" si="309"/>
        <v>1.7205877250842487E-2</v>
      </c>
      <c r="DM105" s="19">
        <f t="shared" si="310"/>
        <v>0.10417944449156553</v>
      </c>
      <c r="DN105" s="19">
        <f t="shared" si="311"/>
        <v>4.4240322303936612E-3</v>
      </c>
      <c r="DO105" s="19">
        <f t="shared" si="312"/>
        <v>0.14795936752501629</v>
      </c>
      <c r="DP105" s="19">
        <f t="shared" si="313"/>
        <v>0.17910270789356242</v>
      </c>
      <c r="DQ105" s="19">
        <f t="shared" si="314"/>
        <v>1.8118850393459358E-2</v>
      </c>
      <c r="DR105" s="19">
        <f t="shared" si="315"/>
        <v>7.0178555124692871E-2</v>
      </c>
      <c r="DS105" s="19">
        <f t="shared" si="316"/>
        <v>0.24184240453834396</v>
      </c>
      <c r="DT105" s="19">
        <f t="shared" si="317"/>
        <v>2.9830191605447476E-2</v>
      </c>
      <c r="DU105" s="19">
        <f t="shared" si="318"/>
        <v>1.8470247157210882E-2</v>
      </c>
      <c r="DV105" s="19">
        <f t="shared" si="302"/>
        <v>1.2831285978757835E-2</v>
      </c>
      <c r="DW105" s="19">
        <f t="shared" si="225"/>
        <v>1.2017001056038666E-2</v>
      </c>
      <c r="DX105" s="19">
        <f t="shared" si="226"/>
        <v>3.3018540312146814E-2</v>
      </c>
      <c r="DY105" s="19">
        <f t="shared" si="227"/>
        <v>4.2505744717700467E-3</v>
      </c>
      <c r="DZ105" s="19">
        <f t="shared" si="228"/>
        <v>5.5197601343061255E-3</v>
      </c>
      <c r="EA105" s="19">
        <f t="shared" si="229"/>
        <v>0.99996441998178343</v>
      </c>
      <c r="EC105" s="19">
        <f t="shared" si="258"/>
        <v>6.7933538647445432E-2</v>
      </c>
      <c r="ED105" s="19">
        <f t="shared" si="319"/>
        <v>2.5333043080769894E-2</v>
      </c>
      <c r="EE105" s="19">
        <f t="shared" si="320"/>
        <v>7.7463812041956752E-3</v>
      </c>
      <c r="EF105" s="19">
        <f t="shared" si="321"/>
        <v>2.0703832907132384E-6</v>
      </c>
      <c r="EG105" s="19">
        <f t="shared" si="322"/>
        <v>2.0703832907132384E-6</v>
      </c>
      <c r="EH105" s="19">
        <f t="shared" si="323"/>
        <v>2.0703832907132384E-6</v>
      </c>
      <c r="EI105" s="19">
        <f t="shared" si="324"/>
        <v>1.7206489458050849E-2</v>
      </c>
      <c r="EJ105" s="19">
        <f t="shared" si="325"/>
        <v>0.10418315132998772</v>
      </c>
      <c r="EK105" s="19">
        <f t="shared" si="326"/>
        <v>4.424189643141758E-3</v>
      </c>
      <c r="EL105" s="19">
        <f t="shared" si="327"/>
        <v>0.14796463210932215</v>
      </c>
      <c r="EM105" s="19">
        <f t="shared" si="328"/>
        <v>0.17910908059791283</v>
      </c>
      <c r="EN105" s="19">
        <f t="shared" si="329"/>
        <v>1.8119495085424573E-2</v>
      </c>
      <c r="EO105" s="19">
        <f t="shared" si="330"/>
        <v>7.0181052167807456E-2</v>
      </c>
      <c r="EP105" s="19">
        <f t="shared" si="331"/>
        <v>0.2418510096016713</v>
      </c>
      <c r="EQ105" s="19">
        <f t="shared" si="332"/>
        <v>2.9831253001972709E-2</v>
      </c>
      <c r="ER105" s="19">
        <f t="shared" si="333"/>
        <v>1.8470904352324215E-2</v>
      </c>
      <c r="ES105" s="19">
        <f t="shared" si="303"/>
        <v>1.2831742532390888E-2</v>
      </c>
      <c r="ET105" s="19">
        <f t="shared" si="231"/>
        <v>1.2017428636368465E-2</v>
      </c>
      <c r="EU105" s="19">
        <f t="shared" si="232"/>
        <v>3.3019715154213508E-2</v>
      </c>
      <c r="EV105" s="19">
        <f t="shared" si="233"/>
        <v>4.250725712668337E-3</v>
      </c>
      <c r="EW105" s="19">
        <f t="shared" si="234"/>
        <v>5.5199565344601761E-3</v>
      </c>
      <c r="EZ105">
        <f t="shared" si="259"/>
        <v>-3.7788666566762455E-2</v>
      </c>
      <c r="FA105">
        <f t="shared" si="270"/>
        <v>-2.2015221817737143E-2</v>
      </c>
      <c r="FB105">
        <f t="shared" si="271"/>
        <v>-4.1394590831066742E-3</v>
      </c>
      <c r="FC105">
        <f t="shared" si="272"/>
        <v>-4.1187220661687007E-2</v>
      </c>
      <c r="FD105">
        <f t="shared" si="273"/>
        <v>-7.6298439669377285E-2</v>
      </c>
      <c r="FE105">
        <f t="shared" si="274"/>
        <v>-7.5145870606119436E-2</v>
      </c>
      <c r="FF105">
        <f t="shared" si="275"/>
        <v>1.6282650983321219E-2</v>
      </c>
      <c r="FG105">
        <f t="shared" si="276"/>
        <v>-2.262476778893022E-2</v>
      </c>
      <c r="FH105">
        <f t="shared" si="277"/>
        <v>-3.236893907848417E-2</v>
      </c>
      <c r="FI105">
        <f t="shared" si="278"/>
        <v>7.9989699225109095E-3</v>
      </c>
      <c r="FJ105">
        <f t="shared" si="279"/>
        <v>-5.9201419407688437E-2</v>
      </c>
      <c r="FK105">
        <f t="shared" si="280"/>
        <v>-2.1341395914641031E-3</v>
      </c>
      <c r="FL105">
        <f t="shared" si="281"/>
        <v>-3.6019434391179495E-2</v>
      </c>
      <c r="FM105">
        <f t="shared" si="282"/>
        <v>-6.0930695770043092E-2</v>
      </c>
      <c r="FN105">
        <f t="shared" si="283"/>
        <v>-3.1627340282780983E-2</v>
      </c>
      <c r="FO105">
        <f t="shared" si="284"/>
        <v>-1.9988005485614094E-2</v>
      </c>
      <c r="FP105">
        <f t="shared" si="265"/>
        <v>-7.8937072436778541E-2</v>
      </c>
      <c r="FQ105">
        <f t="shared" si="266"/>
        <v>-6.048169159830849E-2</v>
      </c>
      <c r="FR105">
        <f t="shared" si="267"/>
        <v>-3.7195635646599771E-2</v>
      </c>
      <c r="FS105">
        <f t="shared" si="268"/>
        <v>-4.0670418037688859E-2</v>
      </c>
      <c r="FT105">
        <f t="shared" si="269"/>
        <v>7.2563757075186416E-3</v>
      </c>
      <c r="FV105" s="3"/>
      <c r="FW105" s="19">
        <f t="shared" si="236"/>
        <v>0.96414504888673902</v>
      </c>
      <c r="FX105" s="19">
        <f t="shared" si="260"/>
        <v>0.95993757333695584</v>
      </c>
      <c r="FY105" s="19">
        <f t="shared" si="149"/>
        <v>1.2298132378497117</v>
      </c>
      <c r="GA105" s="19">
        <f t="shared" si="237"/>
        <v>1</v>
      </c>
      <c r="GB105" s="19">
        <f t="shared" si="261"/>
        <v>1</v>
      </c>
      <c r="GC105" s="19">
        <f t="shared" si="150"/>
        <v>1.2088813025746374</v>
      </c>
      <c r="GE105" s="19">
        <f t="shared" si="238"/>
        <v>0.99718893095443184</v>
      </c>
      <c r="GF105" s="19">
        <f t="shared" si="262"/>
        <v>0.98277440161541019</v>
      </c>
      <c r="GG105" s="19">
        <f t="shared" si="151"/>
        <v>1.1197936385697369</v>
      </c>
      <c r="GI105" s="19">
        <f t="shared" si="337"/>
        <v>0.69921148917020481</v>
      </c>
      <c r="GJ105" s="19">
        <f t="shared" si="239"/>
        <v>1.1640439443731674</v>
      </c>
      <c r="GK105" s="19">
        <f t="shared" si="152"/>
        <v>1.1640451499832545</v>
      </c>
      <c r="GL105" s="3"/>
      <c r="GM105" s="3"/>
      <c r="GN105" s="8"/>
      <c r="GO105" s="5">
        <f t="shared" si="263"/>
        <v>23</v>
      </c>
      <c r="GP105" t="b">
        <f t="shared" si="240"/>
        <v>1</v>
      </c>
      <c r="GS105" s="11"/>
      <c r="GT105" s="11"/>
      <c r="GU105" s="26"/>
      <c r="GV105" s="31">
        <f t="shared" ca="1" si="153"/>
        <v>2008</v>
      </c>
      <c r="GW105" s="12">
        <f t="shared" ca="1" si="242"/>
        <v>1.366774766844979</v>
      </c>
      <c r="GX105" s="19">
        <f t="shared" ca="1" si="154"/>
        <v>0.84401417578825666</v>
      </c>
      <c r="GY105" s="71">
        <f t="shared" ca="1" si="155"/>
        <v>1.1535720420182651</v>
      </c>
      <c r="GZ105" s="11">
        <f t="shared" ca="1" si="334"/>
        <v>2008</v>
      </c>
      <c r="HA105" s="12">
        <f t="shared" ca="1" si="156"/>
        <v>1.9868320648026769</v>
      </c>
      <c r="HB105" s="12">
        <f t="shared" ca="1" si="157"/>
        <v>0.68791660405416344</v>
      </c>
      <c r="HC105" s="12">
        <f t="shared" ca="1" si="158"/>
        <v>0.84401417578825666</v>
      </c>
      <c r="HD105" s="72">
        <f t="shared" ca="1" si="159"/>
        <v>1.1535720420182651</v>
      </c>
      <c r="HE105">
        <f t="shared" ca="1" si="244"/>
        <v>2008</v>
      </c>
      <c r="HF105" s="12">
        <f t="shared" ca="1" si="160"/>
        <v>0.84401417578825666</v>
      </c>
      <c r="HG105" s="12">
        <f t="shared" ca="1" si="161"/>
        <v>0.94707529027459503</v>
      </c>
      <c r="HH105" s="12">
        <f t="shared" ca="1" si="162"/>
        <v>0.72635894011626978</v>
      </c>
      <c r="HJ105" s="17"/>
      <c r="HL105" s="18">
        <f t="shared" si="245"/>
        <v>1972</v>
      </c>
      <c r="HM105" s="9">
        <f t="shared" si="163"/>
        <v>0.5033452117695113</v>
      </c>
      <c r="HN105" s="9">
        <f t="shared" si="164"/>
        <v>1.8486597023394422</v>
      </c>
      <c r="HO105" s="9">
        <f t="shared" si="165"/>
        <v>1.2205306417995934</v>
      </c>
      <c r="HP105" s="9">
        <f t="shared" si="166"/>
        <v>1.2041115410763656</v>
      </c>
      <c r="HQ105" s="9">
        <f t="shared" si="167"/>
        <v>1.2578841577432636</v>
      </c>
      <c r="HR105" s="9">
        <f t="shared" si="246"/>
        <v>0.93051203614816835</v>
      </c>
      <c r="HS105" s="9">
        <f t="shared" si="168"/>
        <v>0.93051400936380824</v>
      </c>
      <c r="HT105" s="9"/>
      <c r="HU105" s="9">
        <f t="shared" si="169"/>
        <v>1.469655032028234</v>
      </c>
      <c r="HV105" s="23">
        <f t="shared" si="247"/>
        <v>1.8486557821359841</v>
      </c>
      <c r="HX105" s="8"/>
      <c r="HY105" s="5">
        <f t="shared" si="264"/>
        <v>23</v>
      </c>
      <c r="HZ105" t="b">
        <f t="shared" si="248"/>
        <v>1</v>
      </c>
      <c r="IC105" s="11"/>
      <c r="ID105" s="11"/>
      <c r="IE105" s="11"/>
      <c r="IF105">
        <f t="shared" ca="1" si="250"/>
        <v>2008</v>
      </c>
      <c r="IG105" s="12">
        <f t="shared" ca="1" si="251"/>
        <v>1.0681889660637618</v>
      </c>
      <c r="IH105" s="19">
        <f t="shared" ca="1" si="252"/>
        <v>0.86327909633749333</v>
      </c>
      <c r="II105" s="19">
        <f t="shared" ca="1" si="253"/>
        <v>0.92214201994128242</v>
      </c>
      <c r="IJ105" s="11">
        <f t="shared" ca="1" si="170"/>
        <v>2008</v>
      </c>
      <c r="IK105" s="12">
        <f t="shared" ca="1" si="171"/>
        <v>1.4302717016211954</v>
      </c>
      <c r="IL105" s="12">
        <f t="shared" ca="1" si="172"/>
        <v>0.74684338986290688</v>
      </c>
      <c r="IM105" s="12">
        <f t="shared" ca="1" si="173"/>
        <v>0.86327909633749333</v>
      </c>
      <c r="IN105" s="12">
        <f t="shared" ca="1" si="174"/>
        <v>0.92214201994128242</v>
      </c>
      <c r="IO105">
        <f t="shared" ca="1" si="254"/>
        <v>2008</v>
      </c>
      <c r="IP105" s="12">
        <f t="shared" ca="1" si="255"/>
        <v>0.86327909633749333</v>
      </c>
      <c r="IQ105" s="12">
        <f t="shared" ca="1" si="175"/>
        <v>0.95620174570449123</v>
      </c>
      <c r="IR105" s="12">
        <f t="shared" ca="1" si="176"/>
        <v>0.78105210873952391</v>
      </c>
    </row>
    <row r="106" spans="1:252" x14ac:dyDescent="0.2">
      <c r="A106" t="s">
        <v>105</v>
      </c>
      <c r="B106" s="1">
        <f t="shared" si="256"/>
        <v>1973</v>
      </c>
      <c r="C106" s="60">
        <f>Conversion_factors!$A35*C254+C329</f>
        <v>1426.723690058122</v>
      </c>
      <c r="D106" s="60">
        <f>Conversion_factors!$A35*D254+D329</f>
        <v>545.26460663755915</v>
      </c>
      <c r="E106" s="60">
        <f>Conversion_factors!$A35*E254+E329</f>
        <v>163.96491163199113</v>
      </c>
      <c r="F106" s="60">
        <f>Conversion_factors!$A35*F254+F329</f>
        <v>4.3759632418494759E-2</v>
      </c>
      <c r="G106" s="60">
        <f>Conversion_factors!$A35*G254+G329</f>
        <v>4.3759632418494759E-2</v>
      </c>
      <c r="H106" s="60">
        <f>Conversion_factors!$A35*H254+H329</f>
        <v>4.3759632418494759E-2</v>
      </c>
      <c r="I106" s="60">
        <f>Conversion_factors!$A35*I254+I329</f>
        <v>389.17528910885983</v>
      </c>
      <c r="J106" s="60">
        <f>Conversion_factors!$A35*J254+J329</f>
        <v>2245.6670495216363</v>
      </c>
      <c r="K106" s="60">
        <f>Conversion_factors!$A35*K254+K329</f>
        <v>99.441279003386086</v>
      </c>
      <c r="L106" s="60">
        <f>Conversion_factors!$A35*L254+L329</f>
        <v>3402.0876847810564</v>
      </c>
      <c r="M106" s="60">
        <f>Conversion_factors!$A35*M254+M329</f>
        <v>4023.2650335370645</v>
      </c>
      <c r="N106" s="60">
        <f>Conversion_factors!$A35*N254+N329</f>
        <v>424.69609116546604</v>
      </c>
      <c r="O106" s="60">
        <f>Conversion_factors!$A35*O254+O329</f>
        <v>1490.4677374855999</v>
      </c>
      <c r="P106" s="60">
        <f>Conversion_factors!$A35*P254+P329</f>
        <v>5859.388588441213</v>
      </c>
      <c r="Q106" s="60">
        <f>Conversion_factors!$A35*Q254+Q329</f>
        <v>647.39349043698257</v>
      </c>
      <c r="R106" s="60">
        <f>Conversion_factors!$A35*R254+R329</f>
        <v>413.48744608817617</v>
      </c>
      <c r="S106" s="60">
        <f>Conversion_factors!$A35*S254+S329</f>
        <v>277.76346212623582</v>
      </c>
      <c r="T106" s="60">
        <f>Conversion_factors!$A35*T254+T329</f>
        <v>272.0082655009553</v>
      </c>
      <c r="U106" s="60">
        <f>Conversion_factors!$A35*U254+U329</f>
        <v>720.69227321357266</v>
      </c>
      <c r="V106" s="60">
        <f>Conversion_factors!$A35*V254+V329</f>
        <v>91.440708943481852</v>
      </c>
      <c r="W106" s="60">
        <f>Conversion_factors!$A35*W254+W329</f>
        <v>116.04030273172958</v>
      </c>
      <c r="X106" s="60">
        <f>Conversion_factors!$A35*X254+X329</f>
        <v>22609.099189310342</v>
      </c>
      <c r="Z106" s="19">
        <f t="shared" si="338"/>
        <v>3.4649577540596233</v>
      </c>
      <c r="AA106" s="19">
        <f t="shared" si="339"/>
        <v>8.6139545690565917</v>
      </c>
      <c r="AB106" s="19">
        <f t="shared" si="340"/>
        <v>2.0883991129930854</v>
      </c>
      <c r="AC106" s="19">
        <f t="shared" si="341"/>
        <v>1.0627515244881463E-4</v>
      </c>
      <c r="AD106" s="19">
        <f t="shared" si="342"/>
        <v>6.9130378356298966E-4</v>
      </c>
      <c r="AE106" s="19">
        <f t="shared" si="343"/>
        <v>5.5736057561389456E-4</v>
      </c>
      <c r="AF106" s="19">
        <f t="shared" si="344"/>
        <v>5.0762418845190345</v>
      </c>
      <c r="AG106" s="19">
        <f t="shared" si="345"/>
        <v>20.049485597188941</v>
      </c>
      <c r="AH106" s="19">
        <f t="shared" si="346"/>
        <v>1.9580493156490555</v>
      </c>
      <c r="AI106" s="19">
        <f t="shared" si="347"/>
        <v>10.12526818656656</v>
      </c>
      <c r="AJ106" s="19">
        <f t="shared" si="348"/>
        <v>11.918877219843065</v>
      </c>
      <c r="AK106" s="19">
        <f t="shared" si="349"/>
        <v>5.3143101227491343</v>
      </c>
      <c r="AL106" s="19">
        <f t="shared" si="350"/>
        <v>18.18832625221615</v>
      </c>
      <c r="AM106" s="19">
        <f t="shared" si="351"/>
        <v>22.648007220719791</v>
      </c>
      <c r="AN106" s="19">
        <f t="shared" si="352"/>
        <v>3.1187790900947348</v>
      </c>
      <c r="AO106" s="19">
        <f t="shared" si="353"/>
        <v>1.7865821102674029</v>
      </c>
      <c r="AP106" s="19">
        <f t="shared" si="354"/>
        <v>39.549540025762674</v>
      </c>
      <c r="AQ106" s="19">
        <f t="shared" si="355"/>
        <v>3.1084252766571732</v>
      </c>
      <c r="AR106" s="19">
        <f t="shared" si="356"/>
        <v>1.8561590745523888</v>
      </c>
      <c r="AS106" s="19">
        <f t="shared" si="357"/>
        <v>2.0337175141937558</v>
      </c>
      <c r="AT106" s="19">
        <f t="shared" si="358"/>
        <v>1.9124684201092677</v>
      </c>
      <c r="AU106" s="19">
        <f t="shared" si="336"/>
        <v>36.538850459696597</v>
      </c>
      <c r="AV106" s="19"/>
      <c r="AX106" s="132">
        <f t="shared" si="177"/>
        <v>1.2761478123759982</v>
      </c>
      <c r="AY106" s="132">
        <f t="shared" si="178"/>
        <v>1.320362038548401</v>
      </c>
      <c r="AZ106" s="132">
        <f t="shared" si="179"/>
        <v>1.4387611903130808</v>
      </c>
      <c r="BA106" s="132">
        <f t="shared" si="180"/>
        <v>1.2235133302052354</v>
      </c>
      <c r="BB106" s="132">
        <f t="shared" si="181"/>
        <v>1.0901029850380217</v>
      </c>
      <c r="BC106" s="132">
        <f t="shared" si="182"/>
        <v>1.0014993935280254</v>
      </c>
      <c r="BD106" s="132">
        <f t="shared" si="183"/>
        <v>0.93640640396238761</v>
      </c>
      <c r="BE106" s="132">
        <f t="shared" si="184"/>
        <v>1.0730834674585485</v>
      </c>
      <c r="BF106" s="132">
        <f t="shared" si="185"/>
        <v>1.186081554396784</v>
      </c>
      <c r="BG106" s="132">
        <f t="shared" si="186"/>
        <v>1.1274594643355147</v>
      </c>
      <c r="BH106" s="132">
        <f t="shared" si="187"/>
        <v>1.3809030143465828</v>
      </c>
      <c r="BI106" s="132">
        <f t="shared" si="188"/>
        <v>1.1736645506188312</v>
      </c>
      <c r="BJ106" s="132">
        <f t="shared" si="189"/>
        <v>1.2165705233843938</v>
      </c>
      <c r="BK106" s="132">
        <f t="shared" si="190"/>
        <v>1.03267923614236</v>
      </c>
      <c r="BL106" s="132">
        <f t="shared" si="191"/>
        <v>1.1674777509846774</v>
      </c>
      <c r="BM106" s="132">
        <f t="shared" si="192"/>
        <v>1.1316710668435579</v>
      </c>
      <c r="BN106" s="132">
        <f t="shared" si="193"/>
        <v>4.7960294805352701</v>
      </c>
      <c r="BO106" s="132">
        <f t="shared" si="194"/>
        <v>1.2336937958871732</v>
      </c>
      <c r="BP106" s="132">
        <f t="shared" si="195"/>
        <v>1.2439360509238684</v>
      </c>
      <c r="BQ106" s="132">
        <f t="shared" si="196"/>
        <v>1.1792829846444584</v>
      </c>
      <c r="BR106" s="132">
        <f t="shared" si="197"/>
        <v>1.3393938724935974</v>
      </c>
      <c r="BS106" s="132">
        <f t="shared" si="198"/>
        <v>1.5672542629712227</v>
      </c>
      <c r="BT106" s="16"/>
      <c r="BU106" s="16"/>
      <c r="BV106" s="9">
        <f t="shared" si="142"/>
        <v>0.771468821538281</v>
      </c>
      <c r="BW106" s="9">
        <f t="shared" si="199"/>
        <v>1.5672542629712227</v>
      </c>
      <c r="BX106" s="9">
        <f t="shared" si="200"/>
        <v>1.2088813025746374</v>
      </c>
      <c r="BY106" s="9">
        <f t="shared" si="201"/>
        <v>1.0864388514699659</v>
      </c>
      <c r="BZ106" s="9">
        <f t="shared" si="202"/>
        <v>1.1933018001890632</v>
      </c>
      <c r="CA106" s="9">
        <f t="shared" si="143"/>
        <v>1.2090871986852185</v>
      </c>
      <c r="CB106" s="9">
        <f t="shared" si="203"/>
        <v>1.2090877993052564</v>
      </c>
      <c r="CC106" s="9"/>
      <c r="CD106" s="9">
        <f t="shared" si="204"/>
        <v>1.3133756139327053</v>
      </c>
      <c r="CE106" s="9">
        <f t="shared" si="205"/>
        <v>1.5672534844303132</v>
      </c>
      <c r="CG106" s="35"/>
      <c r="CH106">
        <f t="shared" si="206"/>
        <v>1973</v>
      </c>
      <c r="CI106" s="19">
        <f t="shared" si="207"/>
        <v>6.3103959963724768E-2</v>
      </c>
      <c r="CJ106" s="19">
        <f t="shared" si="287"/>
        <v>2.4117042526637333E-2</v>
      </c>
      <c r="CK106" s="19">
        <f t="shared" si="288"/>
        <v>7.2521647262052038E-3</v>
      </c>
      <c r="CL106" s="19">
        <f t="shared" si="289"/>
        <v>1.9354876570750089E-6</v>
      </c>
      <c r="CM106" s="19">
        <f t="shared" si="290"/>
        <v>1.9354876570750089E-6</v>
      </c>
      <c r="CN106" s="19">
        <f t="shared" si="291"/>
        <v>1.9354876570750089E-6</v>
      </c>
      <c r="CO106" s="19">
        <f t="shared" si="292"/>
        <v>1.7213215168380668E-2</v>
      </c>
      <c r="CP106" s="19">
        <f t="shared" si="293"/>
        <v>9.9325808194224527E-2</v>
      </c>
      <c r="CQ106" s="19">
        <f t="shared" si="294"/>
        <v>4.3982857596733555E-3</v>
      </c>
      <c r="CR106" s="19">
        <f t="shared" si="295"/>
        <v>0.15047426950957757</v>
      </c>
      <c r="CS106" s="19">
        <f t="shared" si="296"/>
        <v>0.17794893108520121</v>
      </c>
      <c r="CT106" s="19">
        <f t="shared" si="297"/>
        <v>1.8784299525133837E-2</v>
      </c>
      <c r="CU106" s="19">
        <f t="shared" si="298"/>
        <v>6.5923357892573531E-2</v>
      </c>
      <c r="CV106" s="19">
        <f t="shared" si="299"/>
        <v>0.25916063879323203</v>
      </c>
      <c r="CW106" s="19">
        <f t="shared" si="300"/>
        <v>2.8634200992097569E-2</v>
      </c>
      <c r="CX106" s="19">
        <f t="shared" si="301"/>
        <v>1.8288541379997768E-2</v>
      </c>
      <c r="CY106" s="19">
        <f t="shared" si="286"/>
        <v>1.2285472313623327E-2</v>
      </c>
      <c r="CZ106" s="19">
        <f t="shared" si="145"/>
        <v>1.2030920083253991E-2</v>
      </c>
      <c r="DA106" s="19">
        <f t="shared" si="146"/>
        <v>3.1876204672246222E-2</v>
      </c>
      <c r="DB106" s="19">
        <f t="shared" si="147"/>
        <v>4.0444207076907922E-3</v>
      </c>
      <c r="DC106" s="19">
        <f t="shared" si="148"/>
        <v>5.1324602435551181E-3</v>
      </c>
      <c r="DD106" s="19"/>
      <c r="DE106" s="19"/>
      <c r="DF106" s="19">
        <f t="shared" si="257"/>
        <v>6.4682795150103931E-2</v>
      </c>
      <c r="DG106" s="19">
        <f t="shared" si="304"/>
        <v>2.4732729825284034E-2</v>
      </c>
      <c r="DH106" s="19">
        <f t="shared" si="305"/>
        <v>7.5321523664328843E-3</v>
      </c>
      <c r="DI106" s="19">
        <f t="shared" si="306"/>
        <v>1.9758483833882126E-6</v>
      </c>
      <c r="DJ106" s="19">
        <f t="shared" si="307"/>
        <v>1.9758483833882126E-6</v>
      </c>
      <c r="DK106" s="19">
        <f t="shared" si="308"/>
        <v>1.9758483833882126E-6</v>
      </c>
      <c r="DL106" s="19">
        <f t="shared" si="309"/>
        <v>1.737093921420042E-2</v>
      </c>
      <c r="DM106" s="19">
        <f t="shared" si="310"/>
        <v>0.1016946653274723</v>
      </c>
      <c r="DN106" s="19">
        <f t="shared" si="311"/>
        <v>4.3762765833642607E-3</v>
      </c>
      <c r="DO106" s="19">
        <f t="shared" si="312"/>
        <v>0.14934326062432199</v>
      </c>
      <c r="DP106" s="19">
        <f t="shared" si="313"/>
        <v>0.17850075201226498</v>
      </c>
      <c r="DQ106" s="19">
        <f t="shared" si="314"/>
        <v>1.8904744907688443E-2</v>
      </c>
      <c r="DR106" s="19">
        <f t="shared" si="315"/>
        <v>6.7958644970103538E-2</v>
      </c>
      <c r="DS106" s="19">
        <f t="shared" si="316"/>
        <v>0.25068834581355776</v>
      </c>
      <c r="DT106" s="19">
        <f t="shared" si="317"/>
        <v>2.9182306594597553E-2</v>
      </c>
      <c r="DU106" s="19">
        <f t="shared" si="318"/>
        <v>1.8404150189224457E-2</v>
      </c>
      <c r="DV106" s="19">
        <f t="shared" si="302"/>
        <v>1.2531565417613411E-2</v>
      </c>
      <c r="DW106" s="19">
        <f t="shared" si="225"/>
        <v>1.2055829862808742E-2</v>
      </c>
      <c r="DX106" s="19">
        <f t="shared" si="226"/>
        <v>3.2269890500823163E-2</v>
      </c>
      <c r="DY106" s="19">
        <f t="shared" si="227"/>
        <v>4.1716215085250107E-3</v>
      </c>
      <c r="DZ106" s="19">
        <f t="shared" si="228"/>
        <v>5.4210316527215884E-3</v>
      </c>
      <c r="EA106" s="19">
        <f t="shared" si="229"/>
        <v>0.99982763006625874</v>
      </c>
      <c r="EC106" s="19">
        <f t="shared" si="258"/>
        <v>6.4693946441365488E-2</v>
      </c>
      <c r="ED106" s="19">
        <f t="shared" si="319"/>
        <v>2.4736993739255829E-2</v>
      </c>
      <c r="EE106" s="19">
        <f t="shared" si="320"/>
        <v>7.5334509068665442E-3</v>
      </c>
      <c r="EF106" s="19">
        <f t="shared" si="321"/>
        <v>1.9761890189584707E-6</v>
      </c>
      <c r="EG106" s="19">
        <f t="shared" si="322"/>
        <v>1.9761890189584707E-6</v>
      </c>
      <c r="EH106" s="19">
        <f t="shared" si="323"/>
        <v>1.9761890189584707E-6</v>
      </c>
      <c r="EI106" s="19">
        <f t="shared" si="324"/>
        <v>1.7373933958045592E-2</v>
      </c>
      <c r="EJ106" s="19">
        <f t="shared" si="325"/>
        <v>0.10171219745220782</v>
      </c>
      <c r="EK106" s="19">
        <f t="shared" si="326"/>
        <v>4.3770310519166628E-3</v>
      </c>
      <c r="EL106" s="19">
        <f t="shared" si="327"/>
        <v>0.14936900735022193</v>
      </c>
      <c r="EM106" s="19">
        <f t="shared" si="328"/>
        <v>0.17853152547948262</v>
      </c>
      <c r="EN106" s="19">
        <f t="shared" si="329"/>
        <v>1.8908004079098737E-2</v>
      </c>
      <c r="EO106" s="19">
        <f t="shared" si="330"/>
        <v>6.7970361016728362E-2</v>
      </c>
      <c r="EP106" s="19">
        <f t="shared" si="331"/>
        <v>0.25073156439669964</v>
      </c>
      <c r="EQ106" s="19">
        <f t="shared" si="332"/>
        <v>2.9187337614048171E-2</v>
      </c>
      <c r="ER106" s="19">
        <f t="shared" si="333"/>
        <v>1.8407323058280366E-2</v>
      </c>
      <c r="ES106" s="19">
        <f t="shared" si="303"/>
        <v>1.2533725855108587E-2</v>
      </c>
      <c r="ET106" s="19">
        <f t="shared" si="231"/>
        <v>1.2057908283660655E-2</v>
      </c>
      <c r="EU106" s="19">
        <f t="shared" si="232"/>
        <v>3.2275453818659351E-2</v>
      </c>
      <c r="EV106" s="19">
        <f t="shared" si="233"/>
        <v>4.1723406946140868E-3</v>
      </c>
      <c r="EW106" s="19">
        <f t="shared" si="234"/>
        <v>5.4219662366825523E-3</v>
      </c>
      <c r="EZ106">
        <f t="shared" si="259"/>
        <v>-1.6142966174187991E-3</v>
      </c>
      <c r="FA106">
        <f t="shared" si="270"/>
        <v>-1.7385126615848911E-2</v>
      </c>
      <c r="FB106">
        <f t="shared" si="271"/>
        <v>-6.4129227097164648E-2</v>
      </c>
      <c r="FC106">
        <f t="shared" si="272"/>
        <v>6.4711652613089372E-3</v>
      </c>
      <c r="FD106">
        <f t="shared" si="273"/>
        <v>-8.3138586395363201E-3</v>
      </c>
      <c r="FE106">
        <f t="shared" si="274"/>
        <v>-2.9976007038311422E-2</v>
      </c>
      <c r="FF106">
        <f t="shared" si="275"/>
        <v>5.1469375499375435E-2</v>
      </c>
      <c r="FG106">
        <f t="shared" si="276"/>
        <v>-9.6453533693633742E-2</v>
      </c>
      <c r="FH106">
        <f t="shared" si="277"/>
        <v>-8.9554724987181585E-4</v>
      </c>
      <c r="FI106">
        <f t="shared" si="278"/>
        <v>0.15661511402444606</v>
      </c>
      <c r="FJ106">
        <f t="shared" si="279"/>
        <v>-4.5389970674002467E-2</v>
      </c>
      <c r="FK106">
        <f t="shared" si="280"/>
        <v>-9.4033740210793484E-2</v>
      </c>
      <c r="FL106">
        <f t="shared" si="281"/>
        <v>-8.5615259049138318E-2</v>
      </c>
      <c r="FM106">
        <f t="shared" si="282"/>
        <v>-6.0021079537051311E-2</v>
      </c>
      <c r="FN106">
        <f t="shared" si="283"/>
        <v>-8.9968556025168733E-2</v>
      </c>
      <c r="FO106">
        <f t="shared" si="284"/>
        <v>-6.7801134950153844E-2</v>
      </c>
      <c r="FP106">
        <f t="shared" si="265"/>
        <v>-0.22612307762902947</v>
      </c>
      <c r="FQ106">
        <f t="shared" si="266"/>
        <v>-8.2093841173129858E-2</v>
      </c>
      <c r="FR106">
        <f t="shared" si="267"/>
        <v>-0.13308991362620842</v>
      </c>
      <c r="FS106">
        <f t="shared" si="268"/>
        <v>-7.4733417448782383E-2</v>
      </c>
      <c r="FT106">
        <f t="shared" si="269"/>
        <v>-9.9304716725467312E-2</v>
      </c>
      <c r="FV106" s="3"/>
      <c r="FW106" s="19">
        <f t="shared" si="236"/>
        <v>0.97031139644870967</v>
      </c>
      <c r="FX106" s="19">
        <f t="shared" si="260"/>
        <v>0.93143836728816731</v>
      </c>
      <c r="FY106" s="19">
        <f t="shared" si="149"/>
        <v>1.1933018001890632</v>
      </c>
      <c r="GA106" s="19">
        <f t="shared" si="237"/>
        <v>1</v>
      </c>
      <c r="GB106" s="19">
        <f t="shared" si="261"/>
        <v>1</v>
      </c>
      <c r="GC106" s="19">
        <f t="shared" si="150"/>
        <v>1.2088813025746374</v>
      </c>
      <c r="GE106" s="19">
        <f t="shared" si="238"/>
        <v>0.97021345187996089</v>
      </c>
      <c r="GF106" s="19">
        <f t="shared" si="262"/>
        <v>0.95350094461055013</v>
      </c>
      <c r="GG106" s="19">
        <f t="shared" si="151"/>
        <v>1.0864388514699659</v>
      </c>
      <c r="GI106" s="19">
        <f t="shared" si="337"/>
        <v>0.771468821538281</v>
      </c>
      <c r="GJ106" s="19">
        <f t="shared" si="239"/>
        <v>1.2090871986852185</v>
      </c>
      <c r="GK106" s="19">
        <f t="shared" si="152"/>
        <v>1.2090877993052564</v>
      </c>
      <c r="GL106" s="3"/>
      <c r="GM106" s="3"/>
      <c r="GN106" s="8"/>
      <c r="GO106" s="5">
        <f t="shared" si="263"/>
        <v>24</v>
      </c>
      <c r="GP106" t="b">
        <f t="shared" si="240"/>
        <v>1</v>
      </c>
      <c r="GS106" s="11"/>
      <c r="GT106" s="11"/>
      <c r="GU106" s="26"/>
      <c r="GV106" s="31">
        <f ca="1">GZ106</f>
        <v>2009</v>
      </c>
      <c r="GW106" s="12">
        <f ca="1">IF($GP106,HA106*HB106,"")</f>
        <v>1.1974528805667557</v>
      </c>
      <c r="GX106" s="19">
        <f t="shared" ref="GX106:GY108" ca="1" si="359">HC106</f>
        <v>0.85498767213294269</v>
      </c>
      <c r="GY106" s="71">
        <f t="shared" ca="1" si="359"/>
        <v>1.023802711976626</v>
      </c>
      <c r="GZ106" s="11">
        <f t="shared" ca="1" si="334"/>
        <v>2009</v>
      </c>
      <c r="HA106" s="12">
        <f t="shared" ca="1" si="156"/>
        <v>1.8041636502377272</v>
      </c>
      <c r="HB106" s="12">
        <f t="shared" ca="1" si="157"/>
        <v>0.66371633216807813</v>
      </c>
      <c r="HC106" s="12">
        <f t="shared" ca="1" si="158"/>
        <v>0.85498767213294269</v>
      </c>
      <c r="HD106" s="72">
        <f t="shared" ca="1" si="159"/>
        <v>1.023802711976626</v>
      </c>
      <c r="HE106">
        <f ca="1">GZ106</f>
        <v>2009</v>
      </c>
      <c r="HF106" s="12">
        <f t="shared" ca="1" si="160"/>
        <v>0.85498767213294269</v>
      </c>
      <c r="HG106" s="12">
        <f t="shared" ca="1" si="161"/>
        <v>0.87622072192977818</v>
      </c>
      <c r="HH106" s="12">
        <f t="shared" ca="1" si="162"/>
        <v>0.75747618785631676</v>
      </c>
      <c r="HJ106" s="17"/>
      <c r="HL106" s="18">
        <f t="shared" si="245"/>
        <v>1973</v>
      </c>
      <c r="HM106" s="9">
        <f t="shared" si="163"/>
        <v>0.55536149414764002</v>
      </c>
      <c r="HN106" s="9">
        <f t="shared" si="164"/>
        <v>1.7403442568204992</v>
      </c>
      <c r="HO106" s="9">
        <f t="shared" si="165"/>
        <v>1.2205306417995934</v>
      </c>
      <c r="HP106" s="9">
        <f t="shared" si="166"/>
        <v>1.1682452147162004</v>
      </c>
      <c r="HQ106" s="9">
        <f t="shared" si="167"/>
        <v>1.2205393336705752</v>
      </c>
      <c r="HR106" s="9">
        <f t="shared" si="246"/>
        <v>0.9665186581380425</v>
      </c>
      <c r="HS106" s="9">
        <f t="shared" si="168"/>
        <v>0.96652018679909668</v>
      </c>
      <c r="HT106" s="9"/>
      <c r="HU106" s="9">
        <f t="shared" si="169"/>
        <v>1.4258790816968674</v>
      </c>
      <c r="HV106" s="23">
        <f t="shared" si="247"/>
        <v>1.7403415042691062</v>
      </c>
      <c r="HX106" s="8"/>
      <c r="HY106" s="5">
        <f t="shared" si="264"/>
        <v>24</v>
      </c>
      <c r="HZ106" t="b">
        <f t="shared" si="248"/>
        <v>1</v>
      </c>
      <c r="IC106" s="11"/>
      <c r="ID106" s="11"/>
      <c r="IE106" s="11"/>
      <c r="IF106">
        <f t="shared" ca="1" si="250"/>
        <v>2009</v>
      </c>
      <c r="IG106" s="12">
        <f t="shared" ca="1" si="251"/>
        <v>0.93585716200725944</v>
      </c>
      <c r="IH106" s="19">
        <f t="shared" ca="1" si="252"/>
        <v>0.87450306659753785</v>
      </c>
      <c r="II106" s="19">
        <f t="shared" ca="1" si="253"/>
        <v>0.81840705777831302</v>
      </c>
      <c r="IJ106" s="11">
        <f t="shared" ca="1" si="170"/>
        <v>2009</v>
      </c>
      <c r="IK106" s="12">
        <f t="shared" ca="1" si="171"/>
        <v>1.2987731875994759</v>
      </c>
      <c r="IL106" s="12">
        <f t="shared" ca="1" si="172"/>
        <v>0.72057012798131859</v>
      </c>
      <c r="IM106" s="12">
        <f t="shared" ca="1" si="173"/>
        <v>0.87450306659753785</v>
      </c>
      <c r="IN106" s="12">
        <f t="shared" ca="1" si="174"/>
        <v>0.81840705777831302</v>
      </c>
      <c r="IO106">
        <f t="shared" ca="1" si="254"/>
        <v>2009</v>
      </c>
      <c r="IP106" s="12">
        <f t="shared" ca="1" si="255"/>
        <v>0.87450306659753785</v>
      </c>
      <c r="IQ106" s="12">
        <f t="shared" ca="1" si="175"/>
        <v>0.88466438997556252</v>
      </c>
      <c r="IR106" s="12">
        <f t="shared" ca="1" si="176"/>
        <v>0.81451241413845443</v>
      </c>
    </row>
    <row r="107" spans="1:252" x14ac:dyDescent="0.2">
      <c r="A107" t="s">
        <v>105</v>
      </c>
      <c r="B107" s="1">
        <f t="shared" si="256"/>
        <v>1974</v>
      </c>
      <c r="C107" s="60">
        <f>Conversion_factors!$A36*C255+C330</f>
        <v>1358.9746406859238</v>
      </c>
      <c r="D107" s="60">
        <f>Conversion_factors!$A36*D255+D330</f>
        <v>497.55792561412727</v>
      </c>
      <c r="E107" s="60">
        <f>Conversion_factors!$A36*E255+E330</f>
        <v>155.63946906251698</v>
      </c>
      <c r="F107" s="60">
        <f>Conversion_factors!$A36*F255+F330</f>
        <v>4.4197845424115263E-2</v>
      </c>
      <c r="G107" s="60">
        <f>Conversion_factors!$A36*G255+G330</f>
        <v>4.4197845424115263E-2</v>
      </c>
      <c r="H107" s="60">
        <f>Conversion_factors!$A36*H255+H330</f>
        <v>4.4197845424115263E-2</v>
      </c>
      <c r="I107" s="60">
        <f>Conversion_factors!$A36*I255+I330</f>
        <v>393.75649723491802</v>
      </c>
      <c r="J107" s="60">
        <f>Conversion_factors!$A36*J255+J330</f>
        <v>2300.2519579692889</v>
      </c>
      <c r="K107" s="60">
        <f>Conversion_factors!$A36*K255+K330</f>
        <v>92.017607610311728</v>
      </c>
      <c r="L107" s="60">
        <f>Conversion_factors!$A36*L255+L330</f>
        <v>3377.2994691698482</v>
      </c>
      <c r="M107" s="60">
        <f>Conversion_factors!$A36*M255+M330</f>
        <v>4408.9883061817236</v>
      </c>
      <c r="N107" s="60">
        <f>Conversion_factors!$A36*N255+N330</f>
        <v>399.85943343773863</v>
      </c>
      <c r="O107" s="60">
        <f>Conversion_factors!$A36*O255+O330</f>
        <v>1505.2244137435625</v>
      </c>
      <c r="P107" s="60">
        <f>Conversion_factors!$A36*P255+P330</f>
        <v>5884.5467540188856</v>
      </c>
      <c r="Q107" s="60">
        <f>Conversion_factors!$A36*Q255+Q330</f>
        <v>613.67123822269491</v>
      </c>
      <c r="R107" s="60">
        <f>Conversion_factors!$A36*R255+R330</f>
        <v>402.33527758115054</v>
      </c>
      <c r="S107" s="60">
        <f>Conversion_factors!$A36*S255+S330</f>
        <v>258.61475638677319</v>
      </c>
      <c r="T107" s="60">
        <f>Conversion_factors!$A36*T255+T330</f>
        <v>257.20671844257288</v>
      </c>
      <c r="U107" s="60">
        <f>Conversion_factors!$A36*U255+U330</f>
        <v>660.72277307088234</v>
      </c>
      <c r="V107" s="60">
        <f>Conversion_factors!$A36*V255+V330</f>
        <v>95.69979839833735</v>
      </c>
      <c r="W107" s="60">
        <f>Conversion_factors!$A36*W255+W330</f>
        <v>107.77256270809936</v>
      </c>
      <c r="X107" s="60">
        <f>Conversion_factors!$A36*X255+X330</f>
        <v>22770.272193075627</v>
      </c>
      <c r="Z107" s="19">
        <f t="shared" si="338"/>
        <v>3.2287469889816149</v>
      </c>
      <c r="AA107" s="19">
        <f t="shared" si="339"/>
        <v>8.8249713772850331</v>
      </c>
      <c r="AB107" s="19">
        <f t="shared" si="340"/>
        <v>2.0821971483599708</v>
      </c>
      <c r="AC107" s="19">
        <f t="shared" si="341"/>
        <v>1.0500833206170743E-4</v>
      </c>
      <c r="AD107" s="19">
        <f t="shared" si="342"/>
        <v>7.8391821479692025E-4</v>
      </c>
      <c r="AE107" s="19">
        <f t="shared" si="343"/>
        <v>5.9129363689092054E-4</v>
      </c>
      <c r="AF107" s="19">
        <f t="shared" si="344"/>
        <v>5.6920921683197667</v>
      </c>
      <c r="AG107" s="19">
        <f t="shared" si="345"/>
        <v>19.915882950818737</v>
      </c>
      <c r="AH107" s="19">
        <f t="shared" si="346"/>
        <v>1.8779408782649867</v>
      </c>
      <c r="AI107" s="19">
        <f t="shared" si="347"/>
        <v>9.1852459065983805</v>
      </c>
      <c r="AJ107" s="19">
        <f t="shared" si="348"/>
        <v>12.713449970407984</v>
      </c>
      <c r="AK107" s="19">
        <f t="shared" si="349"/>
        <v>5.2457893028408185</v>
      </c>
      <c r="AL107" s="19">
        <f t="shared" si="350"/>
        <v>18.720104302346755</v>
      </c>
      <c r="AM107" s="19">
        <f t="shared" si="351"/>
        <v>22.531463313525656</v>
      </c>
      <c r="AN107" s="19">
        <f t="shared" si="352"/>
        <v>3.0277140794767901</v>
      </c>
      <c r="AO107" s="19">
        <f t="shared" si="353"/>
        <v>1.6957967692995575</v>
      </c>
      <c r="AP107" s="19">
        <f t="shared" si="354"/>
        <v>34.113784805123778</v>
      </c>
      <c r="AQ107" s="19">
        <f t="shared" si="355"/>
        <v>3.0440231725899349</v>
      </c>
      <c r="AR107" s="19">
        <f t="shared" si="356"/>
        <v>1.8987166136398013</v>
      </c>
      <c r="AS107" s="19">
        <f t="shared" si="357"/>
        <v>2.2965904289028711</v>
      </c>
      <c r="AT107" s="19">
        <f t="shared" si="358"/>
        <v>1.8274646057947614</v>
      </c>
      <c r="AU107" s="19">
        <f t="shared" si="336"/>
        <v>38.561685844603332</v>
      </c>
      <c r="AV107" s="19"/>
      <c r="AX107" s="132">
        <f t="shared" si="177"/>
        <v>1.1891511236686718</v>
      </c>
      <c r="AY107" s="132">
        <f t="shared" si="178"/>
        <v>1.3527070643837296</v>
      </c>
      <c r="AZ107" s="132">
        <f t="shared" si="179"/>
        <v>1.4344884696619831</v>
      </c>
      <c r="BA107" s="132">
        <f t="shared" si="180"/>
        <v>1.2089288144940213</v>
      </c>
      <c r="BB107" s="132">
        <f t="shared" si="181"/>
        <v>1.2361448125908248</v>
      </c>
      <c r="BC107" s="132">
        <f t="shared" si="182"/>
        <v>1.0624723826061635</v>
      </c>
      <c r="BD107" s="132">
        <f t="shared" si="183"/>
        <v>1.0500113429610145</v>
      </c>
      <c r="BE107" s="132">
        <f t="shared" si="184"/>
        <v>1.0659328206086025</v>
      </c>
      <c r="BF107" s="132">
        <f t="shared" si="185"/>
        <v>1.1375561474147344</v>
      </c>
      <c r="BG107" s="132">
        <f t="shared" si="186"/>
        <v>1.0227869759917012</v>
      </c>
      <c r="BH107" s="132">
        <f t="shared" si="187"/>
        <v>1.4729610065663568</v>
      </c>
      <c r="BI107" s="132">
        <f t="shared" si="188"/>
        <v>1.1585317383726152</v>
      </c>
      <c r="BJ107" s="132">
        <f t="shared" si="189"/>
        <v>1.2521397941243495</v>
      </c>
      <c r="BK107" s="132">
        <f t="shared" si="190"/>
        <v>1.0273651936358661</v>
      </c>
      <c r="BL107" s="132">
        <f t="shared" si="191"/>
        <v>1.1333886505006787</v>
      </c>
      <c r="BM107" s="132">
        <f t="shared" si="192"/>
        <v>1.0741650932437996</v>
      </c>
      <c r="BN107" s="132">
        <f t="shared" si="193"/>
        <v>4.1368551318531983</v>
      </c>
      <c r="BO107" s="132">
        <f t="shared" si="194"/>
        <v>1.2081334335948952</v>
      </c>
      <c r="BP107" s="132">
        <f t="shared" si="195"/>
        <v>1.2724566975835305</v>
      </c>
      <c r="BQ107" s="132">
        <f t="shared" si="196"/>
        <v>1.3317139654846122</v>
      </c>
      <c r="BR107" s="132">
        <f t="shared" si="197"/>
        <v>1.2798616016156668</v>
      </c>
      <c r="BS107" s="132">
        <f t="shared" si="198"/>
        <v>1.6540193729951695</v>
      </c>
      <c r="BT107" s="16"/>
      <c r="BU107" s="16"/>
      <c r="BV107" s="9">
        <f t="shared" si="142"/>
        <v>0.73621084349136157</v>
      </c>
      <c r="BW107" s="9">
        <f t="shared" si="199"/>
        <v>1.6540193729951695</v>
      </c>
      <c r="BX107" s="9">
        <f t="shared" si="200"/>
        <v>1.2088813025746374</v>
      </c>
      <c r="BY107" s="9">
        <f t="shared" si="201"/>
        <v>1.1554450577370836</v>
      </c>
      <c r="BZ107" s="9">
        <f t="shared" si="202"/>
        <v>1.1841519067853548</v>
      </c>
      <c r="CA107" s="9">
        <f t="shared" si="143"/>
        <v>1.2177063989845516</v>
      </c>
      <c r="CB107" s="9">
        <f t="shared" si="203"/>
        <v>1.2177069977438268</v>
      </c>
      <c r="CC107" s="9"/>
      <c r="CD107" s="9">
        <f t="shared" si="204"/>
        <v>1.3967959264506329</v>
      </c>
      <c r="CE107" s="9">
        <f t="shared" si="205"/>
        <v>1.6540185596965331</v>
      </c>
      <c r="CG107" s="35"/>
      <c r="CH107">
        <f t="shared" si="206"/>
        <v>1974</v>
      </c>
      <c r="CI107" s="19">
        <f t="shared" si="207"/>
        <v>5.9681967310833639E-2</v>
      </c>
      <c r="CJ107" s="19">
        <f t="shared" si="287"/>
        <v>2.1851206757441975E-2</v>
      </c>
      <c r="CK107" s="19">
        <f t="shared" si="288"/>
        <v>6.8352045923213197E-3</v>
      </c>
      <c r="CL107" s="19">
        <f t="shared" si="289"/>
        <v>1.9410328102074993E-6</v>
      </c>
      <c r="CM107" s="19">
        <f t="shared" si="290"/>
        <v>1.9410328102074993E-6</v>
      </c>
      <c r="CN107" s="19">
        <f t="shared" si="291"/>
        <v>1.9410328102074993E-6</v>
      </c>
      <c r="CO107" s="19">
        <f t="shared" si="292"/>
        <v>1.7292568744727531E-2</v>
      </c>
      <c r="CP107" s="19">
        <f t="shared" si="293"/>
        <v>0.10101995876310994</v>
      </c>
      <c r="CQ107" s="19">
        <f t="shared" si="294"/>
        <v>4.041129013745124E-3</v>
      </c>
      <c r="CR107" s="19">
        <f t="shared" si="295"/>
        <v>0.14832055763465468</v>
      </c>
      <c r="CS107" s="19">
        <f t="shared" si="296"/>
        <v>0.19362914368333656</v>
      </c>
      <c r="CT107" s="19">
        <f t="shared" si="297"/>
        <v>1.7560590846135548E-2</v>
      </c>
      <c r="CU107" s="19">
        <f t="shared" si="298"/>
        <v>6.6104805466545846E-2</v>
      </c>
      <c r="CV107" s="19">
        <f t="shared" si="299"/>
        <v>0.25843111158804499</v>
      </c>
      <c r="CW107" s="19">
        <f t="shared" si="300"/>
        <v>2.6950544684718813E-2</v>
      </c>
      <c r="CX107" s="19">
        <f t="shared" si="301"/>
        <v>1.766932227114525E-2</v>
      </c>
      <c r="CY107" s="19">
        <f t="shared" si="286"/>
        <v>1.1357561042481397E-2</v>
      </c>
      <c r="CZ107" s="19">
        <f t="shared" si="145"/>
        <v>1.1295724366474139E-2</v>
      </c>
      <c r="DA107" s="19">
        <f t="shared" si="146"/>
        <v>2.9016902717210653E-2</v>
      </c>
      <c r="DB107" s="19">
        <f t="shared" si="147"/>
        <v>4.2028394560623379E-3</v>
      </c>
      <c r="DC107" s="19">
        <f t="shared" si="148"/>
        <v>4.7330379625796781E-3</v>
      </c>
      <c r="DD107" s="19"/>
      <c r="DE107" s="19"/>
      <c r="DF107" s="19">
        <f t="shared" si="257"/>
        <v>6.137706542539579E-2</v>
      </c>
      <c r="DG107" s="19">
        <f t="shared" si="304"/>
        <v>2.2965498226372106E-2</v>
      </c>
      <c r="DH107" s="19">
        <f t="shared" si="305"/>
        <v>7.0416273034501573E-3</v>
      </c>
      <c r="DI107" s="19">
        <f t="shared" si="306"/>
        <v>1.9382589116334606E-6</v>
      </c>
      <c r="DJ107" s="19">
        <f t="shared" si="307"/>
        <v>1.9382589116334606E-6</v>
      </c>
      <c r="DK107" s="19">
        <f t="shared" si="308"/>
        <v>1.9382589116334606E-6</v>
      </c>
      <c r="DL107" s="19">
        <f t="shared" si="309"/>
        <v>1.7252861541368701E-2</v>
      </c>
      <c r="DM107" s="19">
        <f t="shared" si="310"/>
        <v>0.10017049577254857</v>
      </c>
      <c r="DN107" s="19">
        <f t="shared" si="311"/>
        <v>4.2171870318315884E-3</v>
      </c>
      <c r="DO107" s="19">
        <f t="shared" si="312"/>
        <v>0.14939482621189112</v>
      </c>
      <c r="DP107" s="19">
        <f t="shared" si="313"/>
        <v>0.18567870349210605</v>
      </c>
      <c r="DQ107" s="19">
        <f t="shared" si="314"/>
        <v>1.8165576196772081E-2</v>
      </c>
      <c r="DR107" s="19">
        <f t="shared" si="315"/>
        <v>6.6014040118682366E-2</v>
      </c>
      <c r="DS107" s="19">
        <f t="shared" si="316"/>
        <v>0.25879570381675882</v>
      </c>
      <c r="DT107" s="19">
        <f t="shared" si="317"/>
        <v>2.7783871128092004E-2</v>
      </c>
      <c r="DU107" s="19">
        <f t="shared" si="318"/>
        <v>1.7977154455280385E-2</v>
      </c>
      <c r="DV107" s="19">
        <f t="shared" si="302"/>
        <v>1.181544460556235E-2</v>
      </c>
      <c r="DW107" s="19">
        <f t="shared" si="225"/>
        <v>1.1659459288958229E-2</v>
      </c>
      <c r="DX107" s="19">
        <f t="shared" si="226"/>
        <v>3.0424163584793714E-2</v>
      </c>
      <c r="DY107" s="19">
        <f t="shared" si="227"/>
        <v>4.1231228635372763E-3</v>
      </c>
      <c r="DZ107" s="19">
        <f t="shared" si="228"/>
        <v>4.9300527034263492E-3</v>
      </c>
      <c r="EA107" s="19">
        <f t="shared" si="229"/>
        <v>0.99979266854356252</v>
      </c>
      <c r="EC107" s="19">
        <f t="shared" si="258"/>
        <v>6.1389793460684391E-2</v>
      </c>
      <c r="ED107" s="19">
        <f t="shared" si="319"/>
        <v>2.2970260683974463E-2</v>
      </c>
      <c r="EE107" s="19">
        <f t="shared" si="320"/>
        <v>7.0430875570511777E-3</v>
      </c>
      <c r="EF107" s="19">
        <f t="shared" si="321"/>
        <v>1.9386608570124835E-6</v>
      </c>
      <c r="EG107" s="19">
        <f t="shared" si="322"/>
        <v>1.9386608570124835E-6</v>
      </c>
      <c r="EH107" s="19">
        <f t="shared" si="323"/>
        <v>1.9386608570124835E-6</v>
      </c>
      <c r="EI107" s="19">
        <f t="shared" si="324"/>
        <v>1.7256439344070833E-2</v>
      </c>
      <c r="EJ107" s="19">
        <f t="shared" si="325"/>
        <v>0.10019126857418437</v>
      </c>
      <c r="EK107" s="19">
        <f t="shared" si="326"/>
        <v>4.2180615686799655E-3</v>
      </c>
      <c r="EL107" s="19">
        <f t="shared" si="327"/>
        <v>0.14942580688206133</v>
      </c>
      <c r="EM107" s="19">
        <f t="shared" si="328"/>
        <v>0.18571720851143222</v>
      </c>
      <c r="EN107" s="19">
        <f t="shared" si="329"/>
        <v>1.8169343273175421E-2</v>
      </c>
      <c r="EO107" s="19">
        <f t="shared" si="330"/>
        <v>6.6027729744055463E-2</v>
      </c>
      <c r="EP107" s="19">
        <f t="shared" si="331"/>
        <v>0.25884937143393616</v>
      </c>
      <c r="EQ107" s="19">
        <f t="shared" si="332"/>
        <v>2.7789632793132867E-2</v>
      </c>
      <c r="ER107" s="19">
        <f t="shared" si="333"/>
        <v>1.7980882457828397E-2</v>
      </c>
      <c r="ES107" s="19">
        <f t="shared" si="303"/>
        <v>1.1817894826908837E-2</v>
      </c>
      <c r="ET107" s="19">
        <f t="shared" si="231"/>
        <v>1.1661877162935215E-2</v>
      </c>
      <c r="EU107" s="19">
        <f t="shared" si="232"/>
        <v>3.0430472779035073E-2</v>
      </c>
      <c r="EV107" s="19">
        <f t="shared" si="233"/>
        <v>4.1239778938803309E-3</v>
      </c>
      <c r="EW107" s="19">
        <f t="shared" si="234"/>
        <v>4.9310750704024981E-3</v>
      </c>
      <c r="EZ107">
        <f t="shared" si="259"/>
        <v>-7.0606307514212124E-2</v>
      </c>
      <c r="FA107">
        <f t="shared" si="270"/>
        <v>2.4201846911077934E-2</v>
      </c>
      <c r="FB107">
        <f t="shared" si="271"/>
        <v>-2.9741402984572165E-3</v>
      </c>
      <c r="FC107">
        <f t="shared" si="272"/>
        <v>-1.1991808740789167E-2</v>
      </c>
      <c r="FD107">
        <f t="shared" si="273"/>
        <v>0.12572534099864788</v>
      </c>
      <c r="FE107">
        <f t="shared" si="274"/>
        <v>5.9100358077433905E-2</v>
      </c>
      <c r="FF107">
        <f t="shared" si="275"/>
        <v>0.11450667140231909</v>
      </c>
      <c r="FG107">
        <f t="shared" si="276"/>
        <v>-6.6859458033040305E-3</v>
      </c>
      <c r="FH107">
        <f t="shared" si="277"/>
        <v>-4.1772831468860662E-2</v>
      </c>
      <c r="FI107">
        <f t="shared" si="278"/>
        <v>-9.7435609266123963E-2</v>
      </c>
      <c r="FJ107">
        <f t="shared" si="279"/>
        <v>6.4537021617217888E-2</v>
      </c>
      <c r="FK107">
        <f t="shared" si="280"/>
        <v>-1.2977487958462505E-2</v>
      </c>
      <c r="FL107">
        <f t="shared" si="281"/>
        <v>2.881806916555189E-2</v>
      </c>
      <c r="FM107">
        <f t="shared" si="282"/>
        <v>-5.1591647409676578E-3</v>
      </c>
      <c r="FN107">
        <f t="shared" si="283"/>
        <v>-2.9633702378712573E-2</v>
      </c>
      <c r="FO107">
        <f t="shared" si="284"/>
        <v>-5.2151658184640966E-2</v>
      </c>
      <c r="FP107">
        <f t="shared" si="265"/>
        <v>-0.147852514861955</v>
      </c>
      <c r="FQ107">
        <f t="shared" si="266"/>
        <v>-2.0936203529476966E-2</v>
      </c>
      <c r="FR107">
        <f t="shared" si="267"/>
        <v>2.2668852473720857E-2</v>
      </c>
      <c r="FS107">
        <f t="shared" si="268"/>
        <v>0.12156019477328572</v>
      </c>
      <c r="FT107">
        <f t="shared" si="269"/>
        <v>-4.5465229320979086E-2</v>
      </c>
      <c r="FV107" s="3"/>
      <c r="FW107" s="19">
        <f t="shared" si="236"/>
        <v>0.9923322889463011</v>
      </c>
      <c r="FX107" s="19">
        <f t="shared" si="260"/>
        <v>0.92429636702347262</v>
      </c>
      <c r="FY107" s="19">
        <f t="shared" si="149"/>
        <v>1.1841519067853548</v>
      </c>
      <c r="GA107" s="19">
        <f t="shared" si="237"/>
        <v>1</v>
      </c>
      <c r="GB107" s="19">
        <f t="shared" si="261"/>
        <v>1</v>
      </c>
      <c r="GC107" s="19">
        <f t="shared" si="150"/>
        <v>1.2088813025746374</v>
      </c>
      <c r="GE107" s="19">
        <f t="shared" si="238"/>
        <v>1.0635159596637689</v>
      </c>
      <c r="GF107" s="19">
        <f t="shared" si="262"/>
        <v>1.0140634721477995</v>
      </c>
      <c r="GG107" s="19">
        <f t="shared" si="151"/>
        <v>1.1554450577370836</v>
      </c>
      <c r="GI107" s="19">
        <f t="shared" si="337"/>
        <v>0.73621084349136157</v>
      </c>
      <c r="GJ107" s="19">
        <f t="shared" si="239"/>
        <v>1.2177063989845514</v>
      </c>
      <c r="GK107" s="19">
        <f t="shared" si="152"/>
        <v>1.2177069977438268</v>
      </c>
      <c r="GL107" s="3"/>
      <c r="GM107" s="3"/>
      <c r="GN107" s="8"/>
      <c r="GO107" s="5">
        <f t="shared" si="263"/>
        <v>25</v>
      </c>
      <c r="GP107" t="b">
        <f t="shared" si="240"/>
        <v>1</v>
      </c>
      <c r="GS107" s="11"/>
      <c r="GT107" s="11"/>
      <c r="GU107" s="26"/>
      <c r="GV107" s="31">
        <f ca="1">GZ107</f>
        <v>2010</v>
      </c>
      <c r="GW107" s="12">
        <f ca="1">IF($GP107,HA107*HB107,"")</f>
        <v>1.2608606098244379</v>
      </c>
      <c r="GX107" s="19">
        <f t="shared" ca="1" si="359"/>
        <v>0.8509376675206215</v>
      </c>
      <c r="GY107" s="71">
        <f t="shared" ca="1" si="359"/>
        <v>1.0729086089271862</v>
      </c>
      <c r="GZ107" s="11">
        <f t="shared" ca="1" si="334"/>
        <v>2010</v>
      </c>
      <c r="HA107" s="12">
        <f t="shared" ca="1" si="156"/>
        <v>1.9285057426284997</v>
      </c>
      <c r="HB107" s="12">
        <f t="shared" ca="1" si="157"/>
        <v>0.65380184354852888</v>
      </c>
      <c r="HC107" s="12">
        <f t="shared" ca="1" si="158"/>
        <v>0.8509376675206215</v>
      </c>
      <c r="HD107" s="72">
        <f t="shared" ca="1" si="159"/>
        <v>1.0729086089271862</v>
      </c>
      <c r="HE107">
        <f ca="1">GZ107</f>
        <v>2010</v>
      </c>
      <c r="HF107" s="12">
        <f t="shared" ca="1" si="160"/>
        <v>0.8509376675206215</v>
      </c>
      <c r="HG107" s="12">
        <f t="shared" ca="1" si="161"/>
        <v>0.92665811053936065</v>
      </c>
      <c r="HH107" s="12">
        <f t="shared" ca="1" si="162"/>
        <v>0.70554807227444871</v>
      </c>
      <c r="HJ107" s="17"/>
      <c r="HL107" s="18">
        <f t="shared" si="245"/>
        <v>1974</v>
      </c>
      <c r="HM107" s="9">
        <f t="shared" si="163"/>
        <v>0.52998014000591576</v>
      </c>
      <c r="HN107" s="9">
        <f t="shared" si="164"/>
        <v>1.8366918402919294</v>
      </c>
      <c r="HO107" s="9">
        <f t="shared" si="165"/>
        <v>1.2205306417995934</v>
      </c>
      <c r="HP107" s="9">
        <f t="shared" si="166"/>
        <v>1.2424474306515054</v>
      </c>
      <c r="HQ107" s="9">
        <f t="shared" si="167"/>
        <v>1.211180590730315</v>
      </c>
      <c r="HR107" s="9">
        <f t="shared" si="246"/>
        <v>0.97340866401734827</v>
      </c>
      <c r="HS107" s="9">
        <f t="shared" si="168"/>
        <v>0.97341019866563971</v>
      </c>
      <c r="HT107" s="9"/>
      <c r="HU107" s="9">
        <f t="shared" si="169"/>
        <v>1.5164451599353377</v>
      </c>
      <c r="HV107" s="23">
        <f t="shared" si="247"/>
        <v>1.8366889446206094</v>
      </c>
      <c r="HX107" s="8"/>
      <c r="HY107" s="5">
        <f t="shared" si="264"/>
        <v>25</v>
      </c>
      <c r="HZ107" t="b">
        <f t="shared" si="248"/>
        <v>1</v>
      </c>
      <c r="IC107" s="11"/>
      <c r="ID107" s="11"/>
      <c r="IE107" s="11"/>
      <c r="IF107">
        <f t="shared" ca="1" si="250"/>
        <v>2010</v>
      </c>
      <c r="IG107" s="12">
        <f t="shared" ca="1" si="251"/>
        <v>0.98541283013871284</v>
      </c>
      <c r="IH107" s="19">
        <f t="shared" ca="1" si="252"/>
        <v>0.87036061920484797</v>
      </c>
      <c r="II107" s="19">
        <f t="shared" ca="1" si="253"/>
        <v>0.85766131269748791</v>
      </c>
      <c r="IJ107" s="11">
        <f t="shared" ca="1" si="170"/>
        <v>2010</v>
      </c>
      <c r="IK107" s="12">
        <f t="shared" ca="1" si="171"/>
        <v>1.3882840120005069</v>
      </c>
      <c r="IL107" s="12">
        <f t="shared" ca="1" si="172"/>
        <v>0.70980636643559725</v>
      </c>
      <c r="IM107" s="12">
        <f t="shared" ca="1" si="173"/>
        <v>0.87036061920484797</v>
      </c>
      <c r="IN107" s="12">
        <f t="shared" ca="1" si="174"/>
        <v>0.85766131269748791</v>
      </c>
      <c r="IO107">
        <f t="shared" ca="1" si="254"/>
        <v>2010</v>
      </c>
      <c r="IP107" s="12">
        <f t="shared" ca="1" si="255"/>
        <v>0.87036061920484797</v>
      </c>
      <c r="IQ107" s="12">
        <f t="shared" ca="1" si="175"/>
        <v>0.93558781658431223</v>
      </c>
      <c r="IR107" s="12">
        <f t="shared" ca="1" si="176"/>
        <v>0.75867423009738588</v>
      </c>
    </row>
    <row r="108" spans="1:252" x14ac:dyDescent="0.2">
      <c r="A108" t="s">
        <v>105</v>
      </c>
      <c r="B108" s="1">
        <f t="shared" si="256"/>
        <v>1975</v>
      </c>
      <c r="C108" s="60">
        <f>Conversion_factors!$A37*C256+C331</f>
        <v>1376.59718853291</v>
      </c>
      <c r="D108" s="60">
        <f>Conversion_factors!$A37*D256+D331</f>
        <v>493.18045220437278</v>
      </c>
      <c r="E108" s="60">
        <f>Conversion_factors!$A37*E256+E331</f>
        <v>158.46057116829888</v>
      </c>
      <c r="F108" s="60">
        <f>Conversion_factors!$A37*F256+F331</f>
        <v>4.4004342039147396E-2</v>
      </c>
      <c r="G108" s="60">
        <f>Conversion_factors!$A37*G256+G331</f>
        <v>4.4004342039147396E-2</v>
      </c>
      <c r="H108" s="60">
        <f>Conversion_factors!$A37*H256+H331</f>
        <v>4.4004342039147396E-2</v>
      </c>
      <c r="I108" s="60">
        <f>Conversion_factors!$A37*I256+I331</f>
        <v>374.31285700913043</v>
      </c>
      <c r="J108" s="60">
        <f>Conversion_factors!$A37*J256+J331</f>
        <v>2131.6829130154297</v>
      </c>
      <c r="K108" s="60">
        <f>Conversion_factors!$A37*K256+K331</f>
        <v>103.03783623079931</v>
      </c>
      <c r="L108" s="60">
        <f>Conversion_factors!$A37*L256+L331</f>
        <v>3218.5425798989108</v>
      </c>
      <c r="M108" s="60">
        <f>Conversion_factors!$A37*M256+M331</f>
        <v>4078.5602027648715</v>
      </c>
      <c r="N108" s="60">
        <f>Conversion_factors!$A37*N256+N331</f>
        <v>381.01577574261694</v>
      </c>
      <c r="O108" s="60">
        <f>Conversion_factors!$A37*O256+O331</f>
        <v>1358.6062334111057</v>
      </c>
      <c r="P108" s="60">
        <f>Conversion_factors!$A37*P256+P331</f>
        <v>4939.3864943412846</v>
      </c>
      <c r="Q108" s="60">
        <f>Conversion_factors!$A37*Q256+Q331</f>
        <v>586.58145822040433</v>
      </c>
      <c r="R108" s="60">
        <f>Conversion_factors!$A37*R256+R331</f>
        <v>395.78067276059363</v>
      </c>
      <c r="S108" s="60">
        <f>Conversion_factors!$A37*S256+S331</f>
        <v>262.84311658542055</v>
      </c>
      <c r="T108" s="60">
        <f>Conversion_factors!$A37*T256+T331</f>
        <v>233.53031732539165</v>
      </c>
      <c r="U108" s="60">
        <f>Conversion_factors!$A37*U256+U331</f>
        <v>633.49370277860237</v>
      </c>
      <c r="V108" s="60">
        <f>Conversion_factors!$A37*V256+V331</f>
        <v>87.070868956824228</v>
      </c>
      <c r="W108" s="60">
        <f>Conversion_factors!$A37*W256+W331</f>
        <v>101.2853153911709</v>
      </c>
      <c r="X108" s="60">
        <f>Conversion_factors!$A37*X256+X331</f>
        <v>20914.100569364258</v>
      </c>
      <c r="Z108" s="19">
        <f t="shared" si="338"/>
        <v>3.2663811094031927</v>
      </c>
      <c r="AA108" s="19">
        <f t="shared" si="339"/>
        <v>8.8969321894531106</v>
      </c>
      <c r="AB108" s="19">
        <f t="shared" si="340"/>
        <v>2.1271279137228993</v>
      </c>
      <c r="AC108" s="19">
        <f t="shared" si="341"/>
        <v>1.0441322470051783E-4</v>
      </c>
      <c r="AD108" s="19">
        <f t="shared" si="342"/>
        <v>7.9383447866574613E-4</v>
      </c>
      <c r="AE108" s="19">
        <f t="shared" si="343"/>
        <v>5.9070129298641812E-4</v>
      </c>
      <c r="AF108" s="19">
        <f t="shared" si="344"/>
        <v>5.7189588085551248</v>
      </c>
      <c r="AG108" s="19">
        <f t="shared" si="345"/>
        <v>21.200231174850384</v>
      </c>
      <c r="AH108" s="19">
        <f t="shared" si="346"/>
        <v>2.2142933958237063</v>
      </c>
      <c r="AI108" s="19">
        <f t="shared" si="347"/>
        <v>8.8075625427222342</v>
      </c>
      <c r="AJ108" s="19">
        <f t="shared" si="348"/>
        <v>12.87545496878092</v>
      </c>
      <c r="AK108" s="19">
        <f t="shared" si="349"/>
        <v>5.781463555770169</v>
      </c>
      <c r="AL108" s="19">
        <f t="shared" si="350"/>
        <v>18.774315672013142</v>
      </c>
      <c r="AM108" s="19">
        <f t="shared" si="351"/>
        <v>24.727996342393247</v>
      </c>
      <c r="AN108" s="19">
        <f t="shared" si="352"/>
        <v>3.2421268735347888</v>
      </c>
      <c r="AO108" s="19">
        <f t="shared" si="353"/>
        <v>1.7899106738522788</v>
      </c>
      <c r="AP108" s="19">
        <f t="shared" si="354"/>
        <v>40.580742468878839</v>
      </c>
      <c r="AQ108" s="19">
        <f t="shared" si="355"/>
        <v>3.3531483253768966</v>
      </c>
      <c r="AR108" s="19">
        <f t="shared" si="356"/>
        <v>2.001982984749505</v>
      </c>
      <c r="AS108" s="19">
        <f t="shared" si="357"/>
        <v>2.3765592628785144</v>
      </c>
      <c r="AT108" s="19">
        <f t="shared" si="358"/>
        <v>1.7835598796901719</v>
      </c>
      <c r="AU108" s="19">
        <f t="shared" si="336"/>
        <v>38.053800114087537</v>
      </c>
      <c r="AV108" s="19"/>
      <c r="AX108" s="132">
        <f t="shared" si="177"/>
        <v>1.2030118122702638</v>
      </c>
      <c r="AY108" s="132">
        <f t="shared" si="178"/>
        <v>1.3637373436692919</v>
      </c>
      <c r="AZ108" s="132">
        <f t="shared" si="179"/>
        <v>1.4654426302211667</v>
      </c>
      <c r="BA108" s="132">
        <f t="shared" si="180"/>
        <v>1.2020775254340557</v>
      </c>
      <c r="BB108" s="132">
        <f t="shared" si="181"/>
        <v>1.251781568964583</v>
      </c>
      <c r="BC108" s="132">
        <f t="shared" si="182"/>
        <v>1.0614080230388121</v>
      </c>
      <c r="BD108" s="132">
        <f t="shared" si="183"/>
        <v>1.0549673900804528</v>
      </c>
      <c r="BE108" s="132">
        <f t="shared" si="184"/>
        <v>1.1346733795115871</v>
      </c>
      <c r="BF108" s="132">
        <f t="shared" si="185"/>
        <v>1.3413005136382565</v>
      </c>
      <c r="BG108" s="132">
        <f t="shared" si="186"/>
        <v>0.98073152864175517</v>
      </c>
      <c r="BH108" s="132">
        <f t="shared" si="187"/>
        <v>1.4917306596524673</v>
      </c>
      <c r="BI108" s="132">
        <f t="shared" si="188"/>
        <v>1.2768353124623359</v>
      </c>
      <c r="BJ108" s="132">
        <f t="shared" si="189"/>
        <v>1.2557658536888126</v>
      </c>
      <c r="BK108" s="132">
        <f t="shared" si="190"/>
        <v>1.1275203211182194</v>
      </c>
      <c r="BL108" s="132">
        <f t="shared" si="191"/>
        <v>1.2136515223995568</v>
      </c>
      <c r="BM108" s="132">
        <f t="shared" si="192"/>
        <v>1.1337794720948504</v>
      </c>
      <c r="BN108" s="132">
        <f t="shared" si="193"/>
        <v>4.9210796660586285</v>
      </c>
      <c r="BO108" s="132">
        <f t="shared" si="194"/>
        <v>1.3308212093023664</v>
      </c>
      <c r="BP108" s="132">
        <f t="shared" si="195"/>
        <v>1.3416623834714283</v>
      </c>
      <c r="BQ108" s="132">
        <f t="shared" si="196"/>
        <v>1.3780851475938052</v>
      </c>
      <c r="BR108" s="132">
        <f t="shared" si="197"/>
        <v>1.2491130044102619</v>
      </c>
      <c r="BS108" s="132">
        <f t="shared" si="198"/>
        <v>1.6322347227875464</v>
      </c>
      <c r="BT108" s="16"/>
      <c r="BU108" s="16"/>
      <c r="BV108" s="9">
        <f t="shared" si="142"/>
        <v>0.6852217808996458</v>
      </c>
      <c r="BW108" s="9">
        <f t="shared" si="199"/>
        <v>1.6322347227875464</v>
      </c>
      <c r="BX108" s="9">
        <f t="shared" si="200"/>
        <v>1.2088813025746374</v>
      </c>
      <c r="BY108" s="9">
        <f t="shared" si="201"/>
        <v>1.0989207989604579</v>
      </c>
      <c r="BZ108" s="9">
        <f t="shared" si="202"/>
        <v>1.2286612817744127</v>
      </c>
      <c r="CA108" s="9">
        <f t="shared" si="143"/>
        <v>1.1184417897614307</v>
      </c>
      <c r="CB108" s="9">
        <f t="shared" si="203"/>
        <v>1.1184427835947226</v>
      </c>
      <c r="CC108" s="9"/>
      <c r="CD108" s="9">
        <f t="shared" si="204"/>
        <v>1.3284648068736797</v>
      </c>
      <c r="CE108" s="9">
        <f t="shared" si="205"/>
        <v>1.632233272405613</v>
      </c>
      <c r="CG108" s="35"/>
      <c r="CH108">
        <f t="shared" si="206"/>
        <v>1975</v>
      </c>
      <c r="CI108" s="19">
        <f t="shared" si="207"/>
        <v>6.5821486511803431E-2</v>
      </c>
      <c r="CJ108" s="19">
        <f t="shared" si="287"/>
        <v>2.3581241305055289E-2</v>
      </c>
      <c r="CK108" s="19">
        <f t="shared" si="288"/>
        <v>7.5767337276945942E-3</v>
      </c>
      <c r="CL108" s="19">
        <f t="shared" si="289"/>
        <v>2.1040513740096751E-6</v>
      </c>
      <c r="CM108" s="19">
        <f t="shared" si="290"/>
        <v>2.1040513740096751E-6</v>
      </c>
      <c r="CN108" s="19">
        <f t="shared" si="291"/>
        <v>2.1040513740096751E-6</v>
      </c>
      <c r="CO108" s="19">
        <f t="shared" si="292"/>
        <v>1.7897631111014049E-2</v>
      </c>
      <c r="CP108" s="19">
        <f t="shared" si="293"/>
        <v>0.10192563174999728</v>
      </c>
      <c r="CQ108" s="19">
        <f t="shared" si="294"/>
        <v>4.9267161114130301E-3</v>
      </c>
      <c r="CR108" s="19">
        <f t="shared" si="295"/>
        <v>0.15389342559696542</v>
      </c>
      <c r="CS108" s="19">
        <f t="shared" si="296"/>
        <v>0.19501485082936323</v>
      </c>
      <c r="CT108" s="19">
        <f t="shared" si="297"/>
        <v>1.8218128696423256E-2</v>
      </c>
      <c r="CU108" s="19">
        <f t="shared" si="298"/>
        <v>6.4961255632539225E-2</v>
      </c>
      <c r="CV108" s="19">
        <f t="shared" si="299"/>
        <v>0.23617494225769761</v>
      </c>
      <c r="CW108" s="19">
        <f t="shared" si="300"/>
        <v>2.8047175936394338E-2</v>
      </c>
      <c r="CX108" s="19">
        <f t="shared" si="301"/>
        <v>1.8924106798087589E-2</v>
      </c>
      <c r="CY108" s="19">
        <f t="shared" si="286"/>
        <v>1.256774661256257E-2</v>
      </c>
      <c r="CZ108" s="19">
        <f t="shared" si="145"/>
        <v>1.1166165934358919E-2</v>
      </c>
      <c r="DA108" s="19">
        <f t="shared" si="146"/>
        <v>3.0290267596138808E-2</v>
      </c>
      <c r="DB108" s="19">
        <f t="shared" si="147"/>
        <v>4.163261464103736E-3</v>
      </c>
      <c r="DC108" s="19">
        <f t="shared" si="148"/>
        <v>4.8429199742654645E-3</v>
      </c>
      <c r="DD108" s="19"/>
      <c r="DE108" s="19"/>
      <c r="DF108" s="19">
        <f t="shared" si="257"/>
        <v>6.2701638275659208E-2</v>
      </c>
      <c r="DG108" s="19">
        <f t="shared" si="304"/>
        <v>2.2705240039743741E-2</v>
      </c>
      <c r="DH108" s="19">
        <f t="shared" si="305"/>
        <v>7.1996057529388974E-3</v>
      </c>
      <c r="DI108" s="19">
        <f t="shared" si="306"/>
        <v>2.0214466649028602E-6</v>
      </c>
      <c r="DJ108" s="19">
        <f t="shared" si="307"/>
        <v>2.0214466649028602E-6</v>
      </c>
      <c r="DK108" s="19">
        <f t="shared" si="308"/>
        <v>2.0214466649028602E-6</v>
      </c>
      <c r="DL108" s="19">
        <f t="shared" si="309"/>
        <v>1.7593365878168395E-2</v>
      </c>
      <c r="DM108" s="19">
        <f t="shared" si="310"/>
        <v>0.10147212163765244</v>
      </c>
      <c r="DN108" s="19">
        <f t="shared" si="311"/>
        <v>4.4693089727230462E-3</v>
      </c>
      <c r="DO108" s="19">
        <f t="shared" si="312"/>
        <v>0.15108986265217642</v>
      </c>
      <c r="DP108" s="19">
        <f t="shared" si="313"/>
        <v>0.1943211737988769</v>
      </c>
      <c r="DQ108" s="19">
        <f t="shared" si="314"/>
        <v>1.7887345562006655E-2</v>
      </c>
      <c r="DR108" s="19">
        <f t="shared" si="315"/>
        <v>6.5531367605986102E-2</v>
      </c>
      <c r="DS108" s="19">
        <f t="shared" si="316"/>
        <v>0.24713602370588225</v>
      </c>
      <c r="DT108" s="19">
        <f t="shared" si="317"/>
        <v>2.7495215530316777E-2</v>
      </c>
      <c r="DU108" s="19">
        <f t="shared" si="318"/>
        <v>1.8289541214951629E-2</v>
      </c>
      <c r="DV108" s="19">
        <f t="shared" si="302"/>
        <v>1.1952444626331368E-2</v>
      </c>
      <c r="DW108" s="19">
        <f t="shared" si="225"/>
        <v>1.123082060215558E-2</v>
      </c>
      <c r="DX108" s="19">
        <f t="shared" si="226"/>
        <v>2.9649027929498244E-2</v>
      </c>
      <c r="DY108" s="19">
        <f t="shared" si="227"/>
        <v>4.1830192542519073E-3</v>
      </c>
      <c r="DZ108" s="19">
        <f t="shared" si="228"/>
        <v>4.7877688157230199E-3</v>
      </c>
      <c r="EA108" s="19">
        <f t="shared" si="229"/>
        <v>0.9997009561950374</v>
      </c>
      <c r="EC108" s="19">
        <f t="shared" si="258"/>
        <v>6.2720394421055634E-2</v>
      </c>
      <c r="ED108" s="19">
        <f t="shared" si="319"/>
        <v>2.2712031932191176E-2</v>
      </c>
      <c r="EE108" s="19">
        <f t="shared" si="320"/>
        <v>7.2017593944706448E-3</v>
      </c>
      <c r="EF108" s="19">
        <f t="shared" si="321"/>
        <v>2.0220513468314463E-6</v>
      </c>
      <c r="EG108" s="19">
        <f t="shared" si="322"/>
        <v>2.0220513468314463E-6</v>
      </c>
      <c r="EH108" s="19">
        <f t="shared" si="323"/>
        <v>2.0220513468314463E-6</v>
      </c>
      <c r="EI108" s="19">
        <f t="shared" si="324"/>
        <v>1.7598628639038737E-2</v>
      </c>
      <c r="EJ108" s="19">
        <f t="shared" si="325"/>
        <v>0.10150247532408647</v>
      </c>
      <c r="EK108" s="19">
        <f t="shared" si="326"/>
        <v>4.4706458916811348E-3</v>
      </c>
      <c r="EL108" s="19">
        <f t="shared" si="327"/>
        <v>0.1511350586551799</v>
      </c>
      <c r="EM108" s="19">
        <f t="shared" si="328"/>
        <v>0.19437930172487067</v>
      </c>
      <c r="EN108" s="19">
        <f t="shared" si="329"/>
        <v>1.7892696261977876E-2</v>
      </c>
      <c r="EO108" s="19">
        <f t="shared" si="330"/>
        <v>6.5550970217538945E-2</v>
      </c>
      <c r="EP108" s="19">
        <f t="shared" si="331"/>
        <v>0.24720995031004758</v>
      </c>
      <c r="EQ108" s="19">
        <f t="shared" si="332"/>
        <v>2.7503440263742809E-2</v>
      </c>
      <c r="ER108" s="19">
        <f t="shared" si="333"/>
        <v>1.8295012225019235E-2</v>
      </c>
      <c r="ES108" s="19">
        <f t="shared" si="303"/>
        <v>1.1956020000044391E-2</v>
      </c>
      <c r="ET108" s="19">
        <f t="shared" si="231"/>
        <v>1.1234180114122541E-2</v>
      </c>
      <c r="EU108" s="19">
        <f t="shared" si="232"/>
        <v>2.9657896939846325E-2</v>
      </c>
      <c r="EV108" s="19">
        <f t="shared" si="233"/>
        <v>4.1842705344335169E-3</v>
      </c>
      <c r="EW108" s="19">
        <f t="shared" si="234"/>
        <v>4.789200996611777E-3</v>
      </c>
      <c r="EZ108">
        <f t="shared" si="259"/>
        <v>1.1588544835897259E-2</v>
      </c>
      <c r="FA108">
        <f t="shared" si="270"/>
        <v>8.1211600549241716E-3</v>
      </c>
      <c r="FB108">
        <f t="shared" si="271"/>
        <v>2.1349014977110677E-2</v>
      </c>
      <c r="FC108">
        <f t="shared" si="272"/>
        <v>-5.6833591751341865E-3</v>
      </c>
      <c r="FD108">
        <f t="shared" si="273"/>
        <v>1.2570277310913498E-2</v>
      </c>
      <c r="FE108">
        <f t="shared" si="274"/>
        <v>-1.0022783332090427E-3</v>
      </c>
      <c r="FF108">
        <f t="shared" si="275"/>
        <v>4.7088896428659028E-3</v>
      </c>
      <c r="FG108">
        <f t="shared" si="276"/>
        <v>6.2494534472986391E-2</v>
      </c>
      <c r="FH108">
        <f t="shared" si="277"/>
        <v>0.164757444877069</v>
      </c>
      <c r="FI108">
        <f t="shared" si="278"/>
        <v>-4.1987758654302168E-2</v>
      </c>
      <c r="FJ108">
        <f t="shared" si="279"/>
        <v>1.2662297454691935E-2</v>
      </c>
      <c r="FK108">
        <f t="shared" si="280"/>
        <v>9.7231143727612199E-2</v>
      </c>
      <c r="FL108">
        <f t="shared" si="281"/>
        <v>2.8917053513329697E-3</v>
      </c>
      <c r="FM108">
        <f t="shared" si="282"/>
        <v>9.3023355023926557E-2</v>
      </c>
      <c r="FN108">
        <f t="shared" si="283"/>
        <v>6.8421651308382708E-2</v>
      </c>
      <c r="FO108">
        <f t="shared" si="284"/>
        <v>5.4013014964489979E-2</v>
      </c>
      <c r="FP108">
        <f t="shared" si="265"/>
        <v>0.17359208156567404</v>
      </c>
      <c r="FQ108">
        <f t="shared" si="266"/>
        <v>9.6719650606274785E-2</v>
      </c>
      <c r="FR108">
        <f t="shared" si="267"/>
        <v>5.2959990294043011E-2</v>
      </c>
      <c r="FS108">
        <f t="shared" si="268"/>
        <v>3.4228152958220244E-2</v>
      </c>
      <c r="FT108">
        <f t="shared" si="269"/>
        <v>-2.431824538829366E-2</v>
      </c>
      <c r="FV108" s="3"/>
      <c r="FW108" s="19">
        <f t="shared" si="236"/>
        <v>1.0375875550543923</v>
      </c>
      <c r="FX108" s="19">
        <f t="shared" si="260"/>
        <v>0.95903840760554215</v>
      </c>
      <c r="FY108" s="19">
        <f t="shared" si="149"/>
        <v>1.2286612817744127</v>
      </c>
      <c r="GA108" s="19">
        <f t="shared" si="237"/>
        <v>1</v>
      </c>
      <c r="GB108" s="19">
        <f t="shared" si="261"/>
        <v>1</v>
      </c>
      <c r="GC108" s="19">
        <f t="shared" si="150"/>
        <v>1.2088813025746374</v>
      </c>
      <c r="GE108" s="19">
        <f t="shared" si="238"/>
        <v>0.95108009818543215</v>
      </c>
      <c r="GF108" s="19">
        <f t="shared" si="262"/>
        <v>0.96445558665658937</v>
      </c>
      <c r="GG108" s="19">
        <f t="shared" si="151"/>
        <v>1.0989207989604579</v>
      </c>
      <c r="GI108" s="19">
        <f t="shared" si="337"/>
        <v>0.6852217808996458</v>
      </c>
      <c r="GJ108" s="19">
        <f t="shared" si="239"/>
        <v>1.1184417897614309</v>
      </c>
      <c r="GK108" s="19">
        <f t="shared" si="152"/>
        <v>1.1184427835947226</v>
      </c>
      <c r="GL108" s="3"/>
      <c r="GM108" s="3"/>
      <c r="GN108" s="8"/>
      <c r="GO108" s="5">
        <f t="shared" si="263"/>
        <v>26</v>
      </c>
      <c r="GP108" t="b">
        <f t="shared" si="240"/>
        <v>1</v>
      </c>
      <c r="GS108" s="11"/>
      <c r="GT108" s="11"/>
      <c r="GU108" s="26"/>
      <c r="GV108" s="31">
        <f ca="1">GZ108</f>
        <v>2011</v>
      </c>
      <c r="GW108" s="12">
        <f t="shared" ca="1" si="242"/>
        <v>1.2908906472107431</v>
      </c>
      <c r="GX108" s="19">
        <f t="shared" ca="1" si="359"/>
        <v>0.85003298533442095</v>
      </c>
      <c r="GY108" s="71">
        <f t="shared" ca="1" si="359"/>
        <v>1.0972938603127762</v>
      </c>
      <c r="GZ108" s="11">
        <f t="shared" ref="GZ108" ca="1" si="360">IF(GP108,OFFSET($B$82,$GP$77+$GO108,0),"")</f>
        <v>2011</v>
      </c>
      <c r="HA108" s="12">
        <f t="shared" ref="HA108" ca="1" si="361">IF($GP108,OFFSET(BV$230,$GP$225+$GO108,0),"")</f>
        <v>1.9769316558727426</v>
      </c>
      <c r="HB108" s="12">
        <f t="shared" ref="HB108" ca="1" si="362">IF($GP108,OFFSET(CD$82,$GP$225+$GO108,0),"")</f>
        <v>0.65297687119126147</v>
      </c>
      <c r="HC108" s="12">
        <f t="shared" ref="HC108" ca="1" si="363">IF($GP108,OFFSET(BZ$82,$GP$225+$GO108,0),"")</f>
        <v>0.85003298533442095</v>
      </c>
      <c r="HD108" s="72">
        <f t="shared" ref="HD108" ca="1" si="364">IF($GP108,OFFSET(CB$82,$GP$225+$GO108,0),"")</f>
        <v>1.0972938603127762</v>
      </c>
      <c r="HE108" s="570">
        <f ca="1">GZ108</f>
        <v>2011</v>
      </c>
      <c r="HF108" s="12">
        <f t="shared" ca="1" si="160"/>
        <v>0.85003298533442095</v>
      </c>
      <c r="HG108" s="12">
        <f t="shared" ca="1" si="161"/>
        <v>0.94964096081962523</v>
      </c>
      <c r="HH108" s="12">
        <f t="shared" ca="1" si="162"/>
        <v>0.68760394520860169</v>
      </c>
      <c r="HJ108" s="17"/>
      <c r="HL108" s="18">
        <f t="shared" si="245"/>
        <v>1975</v>
      </c>
      <c r="HM108" s="9">
        <f t="shared" si="163"/>
        <v>0.49327436370550864</v>
      </c>
      <c r="HN108" s="9">
        <f t="shared" si="164"/>
        <v>1.8125012594963126</v>
      </c>
      <c r="HO108" s="9">
        <f t="shared" si="165"/>
        <v>1.2205306417995934</v>
      </c>
      <c r="HP108" s="9">
        <f t="shared" si="166"/>
        <v>1.1816670243342717</v>
      </c>
      <c r="HQ108" s="9">
        <f t="shared" si="167"/>
        <v>1.2567059078652021</v>
      </c>
      <c r="HR108" s="9">
        <f t="shared" si="246"/>
        <v>0.89405864111473543</v>
      </c>
      <c r="HS108" s="9">
        <f t="shared" si="168"/>
        <v>0.89406040549347676</v>
      </c>
      <c r="HT108" s="9"/>
      <c r="HU108" s="9">
        <f t="shared" si="169"/>
        <v>1.4422608116041244</v>
      </c>
      <c r="HV108" s="23">
        <f t="shared" si="247"/>
        <v>1.8124976826253645</v>
      </c>
      <c r="HX108" s="8"/>
      <c r="HY108" s="5">
        <f t="shared" si="264"/>
        <v>26</v>
      </c>
      <c r="HZ108" t="b">
        <f t="shared" si="248"/>
        <v>1</v>
      </c>
      <c r="IC108" s="11"/>
      <c r="ID108" s="11"/>
      <c r="IE108" s="11"/>
      <c r="IF108">
        <f t="shared" ca="1" si="250"/>
        <v>2011</v>
      </c>
      <c r="IG108" s="12">
        <f t="shared" ca="1" si="251"/>
        <v>0</v>
      </c>
      <c r="IH108" s="19">
        <f t="shared" ca="1" si="252"/>
        <v>0</v>
      </c>
      <c r="II108" s="19">
        <f t="shared" ca="1" si="253"/>
        <v>0</v>
      </c>
      <c r="IJ108" s="11">
        <f t="shared" ca="1" si="170"/>
        <v>2011</v>
      </c>
      <c r="IK108" s="12">
        <f t="shared" ca="1" si="171"/>
        <v>0</v>
      </c>
      <c r="IL108" s="12">
        <f t="shared" ca="1" si="172"/>
        <v>0</v>
      </c>
      <c r="IM108" s="12">
        <f t="shared" ca="1" si="173"/>
        <v>0</v>
      </c>
      <c r="IN108" s="12">
        <f t="shared" ca="1" si="174"/>
        <v>0</v>
      </c>
      <c r="IO108">
        <f t="shared" ca="1" si="254"/>
        <v>2011</v>
      </c>
      <c r="IP108" s="12">
        <f t="shared" ca="1" si="255"/>
        <v>0</v>
      </c>
      <c r="IQ108" s="12">
        <f t="shared" ca="1" si="175"/>
        <v>0</v>
      </c>
      <c r="IR108" s="12">
        <f t="shared" ca="1" si="176"/>
        <v>0</v>
      </c>
    </row>
    <row r="109" spans="1:252" x14ac:dyDescent="0.2">
      <c r="A109" t="s">
        <v>105</v>
      </c>
      <c r="B109" s="1">
        <f t="shared" si="256"/>
        <v>1976</v>
      </c>
      <c r="C109" s="60">
        <f>Conversion_factors!$A38*C257+C332</f>
        <v>1389.2378598211783</v>
      </c>
      <c r="D109" s="60">
        <f>Conversion_factors!$A38*D257+D332</f>
        <v>517.63366995404988</v>
      </c>
      <c r="E109" s="60">
        <f>Conversion_factors!$A38*E257+E332</f>
        <v>156.52524123264587</v>
      </c>
      <c r="F109" s="60">
        <f>Conversion_factors!$A38*F257+F332</f>
        <v>4.3921682408411114E-2</v>
      </c>
      <c r="G109" s="60">
        <f>Conversion_factors!$A38*G257+G332</f>
        <v>4.3921682408411114E-2</v>
      </c>
      <c r="H109" s="60">
        <f>Conversion_factors!$A38*H257+H332</f>
        <v>4.3921682408411114E-2</v>
      </c>
      <c r="I109" s="60">
        <f>Conversion_factors!$A38*I257+I332</f>
        <v>402.99048297498047</v>
      </c>
      <c r="J109" s="60">
        <f>Conversion_factors!$A38*J257+J332</f>
        <v>2337.96354630618</v>
      </c>
      <c r="K109" s="60">
        <f>Conversion_factors!$A38*K257+K332</f>
        <v>102.25766172052992</v>
      </c>
      <c r="L109" s="60">
        <f>Conversion_factors!$A38*L257+L332</f>
        <v>3329.6632401587403</v>
      </c>
      <c r="M109" s="60">
        <f>Conversion_factors!$A38*M257+M332</f>
        <v>4430.4574206516281</v>
      </c>
      <c r="N109" s="60">
        <f>Conversion_factors!$A38*N257+N332</f>
        <v>395.34611965458424</v>
      </c>
      <c r="O109" s="60">
        <f>Conversion_factors!$A38*O257+O332</f>
        <v>1420.9711088815852</v>
      </c>
      <c r="P109" s="60">
        <f>Conversion_factors!$A38*P257+P332</f>
        <v>5143.1819864782065</v>
      </c>
      <c r="Q109" s="60">
        <f>Conversion_factors!$A38*Q257+Q332</f>
        <v>604.78130164049537</v>
      </c>
      <c r="R109" s="60">
        <f>Conversion_factors!$A38*R257+R332</f>
        <v>398.28431196663576</v>
      </c>
      <c r="S109" s="60">
        <f>Conversion_factors!$A38*S257+S332</f>
        <v>259.53787238886935</v>
      </c>
      <c r="T109" s="60">
        <f>Conversion_factors!$A38*T257+T332</f>
        <v>238.87383930653522</v>
      </c>
      <c r="U109" s="60">
        <f>Conversion_factors!$A38*U257+U332</f>
        <v>682.53730927917184</v>
      </c>
      <c r="V109" s="60">
        <f>Conversion_factors!$A38*V257+V332</f>
        <v>87.716162540530661</v>
      </c>
      <c r="W109" s="60">
        <f>Conversion_factors!$A38*W257+W332</f>
        <v>99.113067038391307</v>
      </c>
      <c r="X109" s="60">
        <f>Conversion_factors!$A38*X257+X332</f>
        <v>21997.203967042162</v>
      </c>
      <c r="Z109" s="19">
        <f t="shared" si="338"/>
        <v>3.1239734283681253</v>
      </c>
      <c r="AA109" s="19">
        <f t="shared" si="339"/>
        <v>8.4299798145314462</v>
      </c>
      <c r="AB109" s="19">
        <f t="shared" si="340"/>
        <v>2.0348701798915214</v>
      </c>
      <c r="AC109" s="19">
        <f t="shared" si="341"/>
        <v>9.8766505536180554E-5</v>
      </c>
      <c r="AD109" s="19">
        <f t="shared" si="342"/>
        <v>7.1529136842283527E-4</v>
      </c>
      <c r="AE109" s="19">
        <f t="shared" si="343"/>
        <v>5.7099366900640941E-4</v>
      </c>
      <c r="AF109" s="19">
        <f t="shared" si="344"/>
        <v>5.6279428908021325</v>
      </c>
      <c r="AG109" s="19">
        <f t="shared" si="345"/>
        <v>20.875238273487394</v>
      </c>
      <c r="AH109" s="19">
        <f t="shared" si="346"/>
        <v>2.0440622098405257</v>
      </c>
      <c r="AI109" s="19">
        <f t="shared" si="347"/>
        <v>7.9073184664949521</v>
      </c>
      <c r="AJ109" s="19">
        <f t="shared" si="348"/>
        <v>12.649899656434046</v>
      </c>
      <c r="AK109" s="19">
        <f t="shared" si="349"/>
        <v>5.4804542894363699</v>
      </c>
      <c r="AL109" s="19">
        <f t="shared" si="350"/>
        <v>18.831664064763618</v>
      </c>
      <c r="AM109" s="19">
        <f t="shared" si="351"/>
        <v>23.733032378273034</v>
      </c>
      <c r="AN109" s="19">
        <f t="shared" si="352"/>
        <v>3.1500666911006303</v>
      </c>
      <c r="AO109" s="19">
        <f t="shared" si="353"/>
        <v>1.7837049458360081</v>
      </c>
      <c r="AP109" s="19">
        <f t="shared" si="354"/>
        <v>33.84514949690638</v>
      </c>
      <c r="AQ109" s="19">
        <f t="shared" si="355"/>
        <v>3.1392396768846274</v>
      </c>
      <c r="AR109" s="19">
        <f t="shared" si="356"/>
        <v>1.8596037287379186</v>
      </c>
      <c r="AS109" s="19">
        <f t="shared" si="357"/>
        <v>2.1977252160709955</v>
      </c>
      <c r="AT109" s="19">
        <f t="shared" si="358"/>
        <v>1.6451668820223839</v>
      </c>
      <c r="AU109" s="19">
        <f t="shared" si="336"/>
        <v>36.167285796062565</v>
      </c>
      <c r="AV109" s="19"/>
      <c r="AX109" s="132">
        <f t="shared" si="177"/>
        <v>1.1505629042264305</v>
      </c>
      <c r="AY109" s="132">
        <f t="shared" si="178"/>
        <v>1.2921620660527406</v>
      </c>
      <c r="AZ109" s="132">
        <f t="shared" si="179"/>
        <v>1.4018834924505217</v>
      </c>
      <c r="BA109" s="132">
        <f t="shared" si="180"/>
        <v>1.1370685745147002</v>
      </c>
      <c r="BB109" s="132">
        <f t="shared" si="181"/>
        <v>1.1279285235079526</v>
      </c>
      <c r="BC109" s="132">
        <f t="shared" si="182"/>
        <v>1.0259961652085055</v>
      </c>
      <c r="BD109" s="132">
        <f t="shared" si="183"/>
        <v>1.0381778260318335</v>
      </c>
      <c r="BE109" s="132">
        <f t="shared" si="184"/>
        <v>1.1172791921244101</v>
      </c>
      <c r="BF109" s="132">
        <f t="shared" si="185"/>
        <v>1.2381835655286986</v>
      </c>
      <c r="BG109" s="132">
        <f t="shared" si="186"/>
        <v>0.88048838591680068</v>
      </c>
      <c r="BH109" s="132">
        <f t="shared" si="187"/>
        <v>1.4655981636986426</v>
      </c>
      <c r="BI109" s="132">
        <f t="shared" si="188"/>
        <v>1.2103574635706333</v>
      </c>
      <c r="BJ109" s="132">
        <f t="shared" si="189"/>
        <v>1.259601740686672</v>
      </c>
      <c r="BK109" s="132">
        <f t="shared" si="190"/>
        <v>1.0821530348734132</v>
      </c>
      <c r="BL109" s="132">
        <f t="shared" si="191"/>
        <v>1.1791898912167578</v>
      </c>
      <c r="BM109" s="132">
        <f t="shared" si="192"/>
        <v>1.129848590438556</v>
      </c>
      <c r="BN109" s="132">
        <f t="shared" si="193"/>
        <v>4.1042787009545307</v>
      </c>
      <c r="BO109" s="132">
        <f t="shared" si="194"/>
        <v>1.2459236328628513</v>
      </c>
      <c r="BP109" s="132">
        <f t="shared" si="195"/>
        <v>1.2462445435434353</v>
      </c>
      <c r="BQ109" s="132">
        <f t="shared" si="196"/>
        <v>1.2743854218436312</v>
      </c>
      <c r="BR109" s="132">
        <f t="shared" si="197"/>
        <v>1.1521897134825791</v>
      </c>
      <c r="BS109" s="132">
        <f t="shared" si="198"/>
        <v>1.5513168074759482</v>
      </c>
      <c r="BT109" s="16"/>
      <c r="BU109" s="16"/>
      <c r="BV109" s="9">
        <f t="shared" si="142"/>
        <v>0.7583008863409576</v>
      </c>
      <c r="BW109" s="9">
        <f t="shared" si="199"/>
        <v>1.5513168074759482</v>
      </c>
      <c r="BX109" s="9">
        <f t="shared" si="200"/>
        <v>1.2088813025746374</v>
      </c>
      <c r="BY109" s="9">
        <f t="shared" si="201"/>
        <v>1.0913068707499618</v>
      </c>
      <c r="BZ109" s="9">
        <f t="shared" si="202"/>
        <v>1.1758980362990819</v>
      </c>
      <c r="CA109" s="9">
        <f t="shared" si="143"/>
        <v>1.1763641443988266</v>
      </c>
      <c r="CB109" s="9">
        <f t="shared" si="203"/>
        <v>1.1763649101046363</v>
      </c>
      <c r="CC109" s="9"/>
      <c r="CD109" s="9">
        <f t="shared" si="204"/>
        <v>1.3192604714208653</v>
      </c>
      <c r="CE109" s="9">
        <f t="shared" si="205"/>
        <v>1.5513157977107965</v>
      </c>
      <c r="CG109" s="35"/>
      <c r="CH109">
        <f t="shared" si="206"/>
        <v>1976</v>
      </c>
      <c r="CI109" s="19">
        <f t="shared" si="207"/>
        <v>6.3155201993064083E-2</v>
      </c>
      <c r="CJ109" s="19">
        <f t="shared" si="287"/>
        <v>2.3531793892060414E-2</v>
      </c>
      <c r="CK109" s="19">
        <f t="shared" si="288"/>
        <v>7.1156880423149946E-3</v>
      </c>
      <c r="CL109" s="19">
        <f t="shared" si="289"/>
        <v>1.9966938741040829E-6</v>
      </c>
      <c r="CM109" s="19">
        <f t="shared" si="290"/>
        <v>1.9966938741040829E-6</v>
      </c>
      <c r="CN109" s="19">
        <f t="shared" si="291"/>
        <v>1.9966938741040829E-6</v>
      </c>
      <c r="CO109" s="19">
        <f t="shared" si="292"/>
        <v>1.8320077568893329E-2</v>
      </c>
      <c r="CP109" s="19">
        <f t="shared" si="293"/>
        <v>0.1062845782495398</v>
      </c>
      <c r="CQ109" s="19">
        <f t="shared" si="294"/>
        <v>4.6486663429470363E-3</v>
      </c>
      <c r="CR109" s="19">
        <f t="shared" si="295"/>
        <v>0.15136756676655305</v>
      </c>
      <c r="CS109" s="19">
        <f t="shared" si="296"/>
        <v>0.2014100258964579</v>
      </c>
      <c r="CT109" s="19">
        <f t="shared" si="297"/>
        <v>1.7972562342328646E-2</v>
      </c>
      <c r="CU109" s="19">
        <f t="shared" si="298"/>
        <v>6.4597805748884685E-2</v>
      </c>
      <c r="CV109" s="19">
        <f t="shared" si="299"/>
        <v>0.23381071495195946</v>
      </c>
      <c r="CW109" s="19">
        <f t="shared" si="300"/>
        <v>2.749355338735884E-2</v>
      </c>
      <c r="CX109" s="19">
        <f t="shared" si="301"/>
        <v>1.8106133514212752E-2</v>
      </c>
      <c r="CY109" s="19">
        <f t="shared" si="286"/>
        <v>1.1798675539751696E-2</v>
      </c>
      <c r="CZ109" s="19">
        <f t="shared" si="145"/>
        <v>1.0859281918939956E-2</v>
      </c>
      <c r="DA109" s="19">
        <f t="shared" si="146"/>
        <v>3.1028366618857547E-2</v>
      </c>
      <c r="DB109" s="19">
        <f t="shared" si="147"/>
        <v>3.9876050916268042E-3</v>
      </c>
      <c r="DC109" s="19">
        <f t="shared" si="148"/>
        <v>4.5057120526267721E-3</v>
      </c>
      <c r="DD109" s="19"/>
      <c r="DE109" s="19"/>
      <c r="DF109" s="19">
        <f t="shared" si="257"/>
        <v>6.4479156696189505E-2</v>
      </c>
      <c r="DG109" s="19">
        <f t="shared" si="304"/>
        <v>2.3556508948978965E-2</v>
      </c>
      <c r="DH109" s="19">
        <f t="shared" si="305"/>
        <v>7.3437989957098994E-3</v>
      </c>
      <c r="DI109" s="19">
        <f t="shared" si="306"/>
        <v>2.0499041018981158E-6</v>
      </c>
      <c r="DJ109" s="19">
        <f t="shared" si="307"/>
        <v>2.0499041018981158E-6</v>
      </c>
      <c r="DK109" s="19">
        <f t="shared" si="308"/>
        <v>2.0499041018981158E-6</v>
      </c>
      <c r="DL109" s="19">
        <f t="shared" si="309"/>
        <v>1.8108033068208677E-2</v>
      </c>
      <c r="DM109" s="19">
        <f t="shared" si="310"/>
        <v>0.10408989390149065</v>
      </c>
      <c r="DN109" s="19">
        <f t="shared" si="311"/>
        <v>4.7863452571770765E-3</v>
      </c>
      <c r="DO109" s="19">
        <f t="shared" si="312"/>
        <v>0.15262701278040822</v>
      </c>
      <c r="DP109" s="19">
        <f t="shared" si="313"/>
        <v>0.19819524254380516</v>
      </c>
      <c r="DQ109" s="19">
        <f t="shared" si="314"/>
        <v>1.8095067807193957E-2</v>
      </c>
      <c r="DR109" s="19">
        <f t="shared" si="315"/>
        <v>6.4779360760368512E-2</v>
      </c>
      <c r="DS109" s="19">
        <f t="shared" si="316"/>
        <v>0.23499084641367532</v>
      </c>
      <c r="DT109" s="19">
        <f t="shared" si="317"/>
        <v>2.7769444898273037E-2</v>
      </c>
      <c r="DU109" s="19">
        <f t="shared" si="318"/>
        <v>1.8512108350265576E-2</v>
      </c>
      <c r="DV109" s="19">
        <f t="shared" si="302"/>
        <v>1.2179164335657107E-2</v>
      </c>
      <c r="DW109" s="19">
        <f t="shared" si="225"/>
        <v>1.1012011245909174E-2</v>
      </c>
      <c r="DX109" s="19">
        <f t="shared" si="226"/>
        <v>3.0657836287338078E-2</v>
      </c>
      <c r="DY109" s="19">
        <f t="shared" si="227"/>
        <v>4.0748022818997759E-3</v>
      </c>
      <c r="DZ109" s="19">
        <f t="shared" si="228"/>
        <v>4.6722881113867212E-3</v>
      </c>
      <c r="EA109" s="19">
        <f t="shared" si="229"/>
        <v>0.99993507239624124</v>
      </c>
      <c r="EC109" s="19">
        <f t="shared" si="258"/>
        <v>6.4483343445161753E-2</v>
      </c>
      <c r="ED109" s="19">
        <f t="shared" si="319"/>
        <v>2.3558038515969063E-2</v>
      </c>
      <c r="EE109" s="19">
        <f t="shared" si="320"/>
        <v>7.3442758419416604E-3</v>
      </c>
      <c r="EF109" s="19">
        <f t="shared" si="321"/>
        <v>2.0500372059015112E-6</v>
      </c>
      <c r="EG109" s="19">
        <f t="shared" si="322"/>
        <v>2.0500372059015112E-6</v>
      </c>
      <c r="EH109" s="19">
        <f t="shared" si="323"/>
        <v>2.0500372059015112E-6</v>
      </c>
      <c r="EI109" s="19">
        <f t="shared" si="324"/>
        <v>1.8109208855745646E-2</v>
      </c>
      <c r="EJ109" s="19">
        <f t="shared" si="325"/>
        <v>0.10409665264770637</v>
      </c>
      <c r="EK109" s="19">
        <f t="shared" si="326"/>
        <v>4.7866560432839843E-3</v>
      </c>
      <c r="EL109" s="19">
        <f t="shared" si="327"/>
        <v>0.15263692313007216</v>
      </c>
      <c r="EM109" s="19">
        <f t="shared" si="328"/>
        <v>0.19820811172154479</v>
      </c>
      <c r="EN109" s="19">
        <f t="shared" si="329"/>
        <v>1.8096242752872936E-2</v>
      </c>
      <c r="EO109" s="19">
        <f t="shared" si="330"/>
        <v>6.4783567002136902E-2</v>
      </c>
      <c r="EP109" s="19">
        <f t="shared" si="331"/>
        <v>0.23500610479692846</v>
      </c>
      <c r="EQ109" s="19">
        <f t="shared" si="332"/>
        <v>2.777124801886029E-2</v>
      </c>
      <c r="ER109" s="19">
        <f t="shared" si="333"/>
        <v>1.8513310375145878E-2</v>
      </c>
      <c r="ES109" s="19">
        <f t="shared" si="303"/>
        <v>1.2179955150958948E-2</v>
      </c>
      <c r="ET109" s="19">
        <f t="shared" si="231"/>
        <v>1.1012726275837114E-2</v>
      </c>
      <c r="EU109" s="19">
        <f t="shared" si="232"/>
        <v>3.0659826956434016E-2</v>
      </c>
      <c r="EV109" s="19">
        <f t="shared" si="233"/>
        <v>4.0750668662265571E-3</v>
      </c>
      <c r="EW109" s="19">
        <f t="shared" si="234"/>
        <v>4.6725914915556116E-3</v>
      </c>
      <c r="EZ109">
        <f t="shared" si="259"/>
        <v>-4.4576951401381106E-2</v>
      </c>
      <c r="FA109">
        <f t="shared" si="270"/>
        <v>-5.3912141971248072E-2</v>
      </c>
      <c r="FB109">
        <f t="shared" si="271"/>
        <v>-4.434064930789295E-2</v>
      </c>
      <c r="FC109">
        <f t="shared" si="272"/>
        <v>-5.5597806318451022E-2</v>
      </c>
      <c r="FD109">
        <f t="shared" si="273"/>
        <v>-0.10418500639002054</v>
      </c>
      <c r="FE109">
        <f t="shared" si="274"/>
        <v>-3.3932341176097627E-2</v>
      </c>
      <c r="FF109">
        <f t="shared" si="275"/>
        <v>-1.6042770480217905E-2</v>
      </c>
      <c r="FG109">
        <f t="shared" si="276"/>
        <v>-1.54484011220143E-2</v>
      </c>
      <c r="FH109">
        <f t="shared" si="277"/>
        <v>-7.9994236724509005E-2</v>
      </c>
      <c r="FI109">
        <f t="shared" si="278"/>
        <v>-0.10782201347931501</v>
      </c>
      <c r="FJ109">
        <f t="shared" si="279"/>
        <v>-1.7673500462127009E-2</v>
      </c>
      <c r="FK109">
        <f t="shared" si="280"/>
        <v>-5.3468863916685858E-2</v>
      </c>
      <c r="FL109">
        <f t="shared" si="281"/>
        <v>3.0499637349046681E-3</v>
      </c>
      <c r="FM109">
        <f t="shared" si="282"/>
        <v>-4.1068207937557583E-2</v>
      </c>
      <c r="FN109">
        <f t="shared" si="283"/>
        <v>-2.8805932497745979E-2</v>
      </c>
      <c r="FO109">
        <f t="shared" si="284"/>
        <v>-3.4730843574969803E-3</v>
      </c>
      <c r="FP109">
        <f t="shared" si="265"/>
        <v>-0.18149793559866595</v>
      </c>
      <c r="FQ109">
        <f t="shared" si="266"/>
        <v>-6.5919073642987325E-2</v>
      </c>
      <c r="FR109">
        <f t="shared" si="267"/>
        <v>-7.3774765769491199E-2</v>
      </c>
      <c r="FS109">
        <f t="shared" si="268"/>
        <v>-7.8230921072206611E-2</v>
      </c>
      <c r="FT109">
        <f t="shared" si="269"/>
        <v>-8.0769472402029044E-2</v>
      </c>
      <c r="FV109" s="3"/>
      <c r="FW109" s="19">
        <f t="shared" si="236"/>
        <v>0.95705631303109751</v>
      </c>
      <c r="FX109" s="19">
        <f t="shared" si="260"/>
        <v>0.91785376243817507</v>
      </c>
      <c r="FY109" s="19">
        <f t="shared" si="149"/>
        <v>1.1758980362990819</v>
      </c>
      <c r="GA109" s="19">
        <f t="shared" si="237"/>
        <v>1</v>
      </c>
      <c r="GB109" s="19">
        <f t="shared" si="261"/>
        <v>1</v>
      </c>
      <c r="GC109" s="19">
        <f t="shared" si="150"/>
        <v>1.2088813025746374</v>
      </c>
      <c r="GE109" s="19">
        <f t="shared" si="238"/>
        <v>0.99307144953694704</v>
      </c>
      <c r="GF109" s="19">
        <f t="shared" si="262"/>
        <v>0.95777330745506584</v>
      </c>
      <c r="GG109" s="19">
        <f t="shared" si="151"/>
        <v>1.0913068707499618</v>
      </c>
      <c r="GI109" s="19">
        <f t="shared" si="337"/>
        <v>0.7583008863409576</v>
      </c>
      <c r="GJ109" s="19">
        <f t="shared" si="239"/>
        <v>1.1763641443988266</v>
      </c>
      <c r="GK109" s="19">
        <f t="shared" si="152"/>
        <v>1.1763649101046363</v>
      </c>
      <c r="GL109" s="3"/>
      <c r="GM109" s="3"/>
      <c r="GN109" s="8"/>
      <c r="GO109" s="5">
        <f t="shared" si="263"/>
        <v>27</v>
      </c>
      <c r="GP109" t="b">
        <f t="shared" si="240"/>
        <v>0</v>
      </c>
      <c r="GS109" s="11"/>
      <c r="GT109" s="11"/>
      <c r="GU109" s="26"/>
      <c r="GV109" s="30"/>
      <c r="GW109" s="12" t="str">
        <f t="shared" si="242"/>
        <v/>
      </c>
      <c r="GX109" s="19"/>
      <c r="HF109" s="12" t="str">
        <f t="shared" ca="1" si="160"/>
        <v/>
      </c>
      <c r="HG109" s="12" t="str">
        <f t="shared" ca="1" si="161"/>
        <v/>
      </c>
      <c r="HH109" s="12" t="str">
        <f t="shared" ca="1" si="162"/>
        <v/>
      </c>
      <c r="HJ109" s="17"/>
      <c r="HL109" s="18">
        <f t="shared" si="245"/>
        <v>1976</v>
      </c>
      <c r="HM109" s="9">
        <f t="shared" si="163"/>
        <v>0.54588222037550882</v>
      </c>
      <c r="HN109" s="9">
        <f t="shared" si="164"/>
        <v>1.7226466439986017</v>
      </c>
      <c r="HO109" s="9">
        <f t="shared" si="165"/>
        <v>1.2205306417995934</v>
      </c>
      <c r="HP109" s="9">
        <f t="shared" si="166"/>
        <v>1.173479784725646</v>
      </c>
      <c r="HQ109" s="9">
        <f t="shared" si="167"/>
        <v>1.2027383227458683</v>
      </c>
      <c r="HR109" s="9">
        <f t="shared" si="246"/>
        <v>0.94036054269901204</v>
      </c>
      <c r="HS109" s="9">
        <f t="shared" si="168"/>
        <v>0.94036217494837537</v>
      </c>
      <c r="HT109" s="9"/>
      <c r="HU109" s="9">
        <f t="shared" si="169"/>
        <v>1.4322680347900414</v>
      </c>
      <c r="HV109" s="23">
        <f t="shared" si="247"/>
        <v>1.7226436538858954</v>
      </c>
      <c r="HX109" s="8"/>
      <c r="HY109" s="5">
        <f t="shared" si="264"/>
        <v>27</v>
      </c>
      <c r="HZ109" t="b">
        <f t="shared" si="248"/>
        <v>0</v>
      </c>
      <c r="IC109" s="11"/>
      <c r="ID109" s="11"/>
      <c r="IE109" s="11"/>
      <c r="IF109">
        <f t="shared" si="250"/>
        <v>0</v>
      </c>
      <c r="IG109" s="12" t="str">
        <f t="shared" si="251"/>
        <v/>
      </c>
      <c r="IH109" s="19" t="str">
        <f t="shared" ca="1" si="252"/>
        <v/>
      </c>
      <c r="II109" s="19" t="str">
        <f t="shared" ca="1" si="253"/>
        <v/>
      </c>
      <c r="IJ109" s="11">
        <f t="shared" si="170"/>
        <v>0</v>
      </c>
      <c r="IK109" s="12" t="str">
        <f t="shared" ca="1" si="171"/>
        <v/>
      </c>
      <c r="IL109" s="12" t="str">
        <f t="shared" ca="1" si="172"/>
        <v/>
      </c>
      <c r="IM109" s="12" t="str">
        <f t="shared" ca="1" si="173"/>
        <v/>
      </c>
      <c r="IN109" s="12" t="str">
        <f t="shared" ca="1" si="174"/>
        <v/>
      </c>
      <c r="IO109">
        <f t="shared" si="254"/>
        <v>0</v>
      </c>
      <c r="IP109" s="12" t="str">
        <f t="shared" ca="1" si="255"/>
        <v/>
      </c>
      <c r="IQ109" s="12" t="str">
        <f t="shared" ca="1" si="175"/>
        <v/>
      </c>
      <c r="IR109" s="12" t="str">
        <f t="shared" ca="1" si="176"/>
        <v/>
      </c>
    </row>
    <row r="110" spans="1:252" x14ac:dyDescent="0.2">
      <c r="A110" t="s">
        <v>105</v>
      </c>
      <c r="B110" s="1">
        <f t="shared" si="256"/>
        <v>1977</v>
      </c>
      <c r="C110" s="60">
        <f>Conversion_factors!$A39*C258+C333</f>
        <v>1411.6400223135263</v>
      </c>
      <c r="D110" s="60">
        <f>Conversion_factors!$A39*D258+D333</f>
        <v>524.61698051297321</v>
      </c>
      <c r="E110" s="60">
        <f>Conversion_factors!$A39*E258+E333</f>
        <v>156.05713582011097</v>
      </c>
      <c r="F110" s="60">
        <f>Conversion_factors!$A39*F258+F333</f>
        <v>4.3921898134908106E-2</v>
      </c>
      <c r="G110" s="60">
        <f>Conversion_factors!$A39*G258+G333</f>
        <v>4.3921898134908106E-2</v>
      </c>
      <c r="H110" s="60">
        <f>Conversion_factors!$A39*H258+H333</f>
        <v>4.3921898134908106E-2</v>
      </c>
      <c r="I110" s="60">
        <f>Conversion_factors!$A39*I258+I333</f>
        <v>406.99230826029543</v>
      </c>
      <c r="J110" s="60">
        <f>Conversion_factors!$A39*J258+J333</f>
        <v>2399.6865381732027</v>
      </c>
      <c r="K110" s="60">
        <f>Conversion_factors!$A39*K258+K333</f>
        <v>112.49811079722944</v>
      </c>
      <c r="L110" s="60">
        <f>Conversion_factors!$A39*L258+L333</f>
        <v>3460.4632025633305</v>
      </c>
      <c r="M110" s="60">
        <f>Conversion_factors!$A39*M258+M333</f>
        <v>4408.4355156640149</v>
      </c>
      <c r="N110" s="60">
        <f>Conversion_factors!$A39*N258+N333</f>
        <v>450.86142801963967</v>
      </c>
      <c r="O110" s="60">
        <f>Conversion_factors!$A39*O258+O333</f>
        <v>1467.0643757865694</v>
      </c>
      <c r="P110" s="60">
        <f>Conversion_factors!$A39*P258+P333</f>
        <v>5200.2289459075937</v>
      </c>
      <c r="Q110" s="60">
        <f>Conversion_factors!$A39*Q258+Q333</f>
        <v>619.2145761541326</v>
      </c>
      <c r="R110" s="60">
        <f>Conversion_factors!$A39*R258+R333</f>
        <v>387.50980270281735</v>
      </c>
      <c r="S110" s="60">
        <f>Conversion_factors!$A39*S258+S333</f>
        <v>265.90589834726597</v>
      </c>
      <c r="T110" s="60">
        <f>Conversion_factors!$A39*T258+T333</f>
        <v>245.60825375722462</v>
      </c>
      <c r="U110" s="60">
        <f>Conversion_factors!$A39*U258+U333</f>
        <v>718.51096339712217</v>
      </c>
      <c r="V110" s="60">
        <f>Conversion_factors!$A39*V258+V333</f>
        <v>93.785570418637278</v>
      </c>
      <c r="W110" s="60">
        <f>Conversion_factors!$A39*W258+W333</f>
        <v>110.27284867114082</v>
      </c>
      <c r="X110" s="60">
        <f>Conversion_factors!$A39*X258+X333</f>
        <v>22439.484242961225</v>
      </c>
      <c r="Z110" s="19">
        <f t="shared" si="338"/>
        <v>3.1410228230977286</v>
      </c>
      <c r="AA110" s="19">
        <f t="shared" si="339"/>
        <v>7.7005888431889771</v>
      </c>
      <c r="AB110" s="19">
        <f t="shared" si="340"/>
        <v>1.9290146020521659</v>
      </c>
      <c r="AC110" s="19">
        <f t="shared" si="341"/>
        <v>9.7730074448738598E-5</v>
      </c>
      <c r="AD110" s="19">
        <f t="shared" si="342"/>
        <v>6.4470745574921821E-4</v>
      </c>
      <c r="AE110" s="19">
        <f t="shared" si="343"/>
        <v>5.4291642869666807E-4</v>
      </c>
      <c r="AF110" s="19">
        <f t="shared" si="344"/>
        <v>5.2892073243851643</v>
      </c>
      <c r="AG110" s="19">
        <f t="shared" si="345"/>
        <v>20.264234060871456</v>
      </c>
      <c r="AH110" s="19">
        <f t="shared" si="346"/>
        <v>2.0749019009324559</v>
      </c>
      <c r="AI110" s="19">
        <f t="shared" si="347"/>
        <v>7.6357511378977678</v>
      </c>
      <c r="AJ110" s="19">
        <f t="shared" si="348"/>
        <v>11.617144186920946</v>
      </c>
      <c r="AK110" s="19">
        <f t="shared" si="349"/>
        <v>5.3582045829312746</v>
      </c>
      <c r="AL110" s="19">
        <f t="shared" si="350"/>
        <v>18.164214768463868</v>
      </c>
      <c r="AM110" s="19">
        <f t="shared" si="351"/>
        <v>23.545964871141955</v>
      </c>
      <c r="AN110" s="19">
        <f t="shared" si="352"/>
        <v>3.0212734436802537</v>
      </c>
      <c r="AO110" s="19">
        <f t="shared" si="353"/>
        <v>1.6661322007666477</v>
      </c>
      <c r="AP110" s="19">
        <f t="shared" si="354"/>
        <v>23.244971221300414</v>
      </c>
      <c r="AQ110" s="19">
        <f t="shared" si="355"/>
        <v>2.9020396504113632</v>
      </c>
      <c r="AR110" s="19">
        <f t="shared" si="356"/>
        <v>1.7635884239799322</v>
      </c>
      <c r="AS110" s="19">
        <f t="shared" si="357"/>
        <v>2.0644895215725403</v>
      </c>
      <c r="AT110" s="19">
        <f t="shared" si="358"/>
        <v>1.6837748767617529</v>
      </c>
      <c r="AU110" s="19">
        <f t="shared" si="336"/>
        <v>34.196254395804488</v>
      </c>
      <c r="AV110" s="19"/>
      <c r="AX110" s="132">
        <f t="shared" si="177"/>
        <v>1.1568422153554121</v>
      </c>
      <c r="AY110" s="132">
        <f t="shared" si="178"/>
        <v>1.1803597408721453</v>
      </c>
      <c r="AZ110" s="132">
        <f t="shared" si="179"/>
        <v>1.3289563894720335</v>
      </c>
      <c r="BA110" s="132">
        <f t="shared" si="180"/>
        <v>1.1251364603553242</v>
      </c>
      <c r="BB110" s="132">
        <f t="shared" si="181"/>
        <v>1.0166261760730753</v>
      </c>
      <c r="BC110" s="132">
        <f t="shared" si="182"/>
        <v>0.97554527152774051</v>
      </c>
      <c r="BD110" s="132">
        <f t="shared" si="183"/>
        <v>0.97569180569264924</v>
      </c>
      <c r="BE110" s="132">
        <f t="shared" si="184"/>
        <v>1.084577180098844</v>
      </c>
      <c r="BF110" s="132">
        <f t="shared" si="185"/>
        <v>1.2568646010139097</v>
      </c>
      <c r="BG110" s="132">
        <f t="shared" si="186"/>
        <v>0.85024907282508178</v>
      </c>
      <c r="BH110" s="132">
        <f t="shared" si="187"/>
        <v>1.3459446833725537</v>
      </c>
      <c r="BI110" s="132">
        <f t="shared" si="188"/>
        <v>1.183358635212012</v>
      </c>
      <c r="BJ110" s="132">
        <f t="shared" si="189"/>
        <v>1.2149577680378421</v>
      </c>
      <c r="BK110" s="132">
        <f t="shared" si="190"/>
        <v>1.0736233338498968</v>
      </c>
      <c r="BL110" s="132">
        <f t="shared" si="191"/>
        <v>1.1309776753153784</v>
      </c>
      <c r="BM110" s="132">
        <f t="shared" si="192"/>
        <v>1.0553747260246478</v>
      </c>
      <c r="BN110" s="132">
        <f t="shared" si="193"/>
        <v>2.81883347262522</v>
      </c>
      <c r="BO110" s="132">
        <f t="shared" si="194"/>
        <v>1.1517820096937597</v>
      </c>
      <c r="BP110" s="132">
        <f t="shared" si="195"/>
        <v>1.1818982810563674</v>
      </c>
      <c r="BQ110" s="132">
        <f t="shared" si="196"/>
        <v>1.1971266155577422</v>
      </c>
      <c r="BR110" s="132">
        <f t="shared" si="197"/>
        <v>1.1792287542528426</v>
      </c>
      <c r="BS110" s="132">
        <f t="shared" si="198"/>
        <v>1.4667737163375998</v>
      </c>
      <c r="BT110" s="16"/>
      <c r="BU110" s="16"/>
      <c r="BV110" s="9">
        <f t="shared" si="142"/>
        <v>0.81813379248273299</v>
      </c>
      <c r="BW110" s="9">
        <f t="shared" si="199"/>
        <v>1.4667737163375998</v>
      </c>
      <c r="BX110" s="9">
        <f t="shared" si="200"/>
        <v>1.2088813025746374</v>
      </c>
      <c r="BY110" s="9">
        <f t="shared" si="201"/>
        <v>1.0769044264183074</v>
      </c>
      <c r="BZ110" s="9">
        <f t="shared" si="202"/>
        <v>1.1266838466981375</v>
      </c>
      <c r="CA110" s="9">
        <f t="shared" si="143"/>
        <v>1.2000165115251755</v>
      </c>
      <c r="CB110" s="9">
        <f t="shared" si="203"/>
        <v>1.2000171432612734</v>
      </c>
      <c r="CC110" s="9"/>
      <c r="CD110" s="9">
        <f t="shared" si="204"/>
        <v>1.3018496257569563</v>
      </c>
      <c r="CE110" s="9">
        <f t="shared" si="205"/>
        <v>1.4667729441703783</v>
      </c>
      <c r="CG110" s="35"/>
      <c r="CH110">
        <f t="shared" si="206"/>
        <v>1977</v>
      </c>
      <c r="CI110" s="19">
        <f t="shared" si="207"/>
        <v>6.2908755256098486E-2</v>
      </c>
      <c r="CJ110" s="19">
        <f t="shared" si="287"/>
        <v>2.3379190663775352E-2</v>
      </c>
      <c r="CK110" s="19">
        <f t="shared" si="288"/>
        <v>6.9545776600931763E-3</v>
      </c>
      <c r="CL110" s="19">
        <f t="shared" si="289"/>
        <v>1.9573488258173955E-6</v>
      </c>
      <c r="CM110" s="19">
        <f t="shared" si="290"/>
        <v>1.9573488258173955E-6</v>
      </c>
      <c r="CN110" s="19">
        <f t="shared" si="291"/>
        <v>1.9573488258173955E-6</v>
      </c>
      <c r="CO110" s="19">
        <f t="shared" si="292"/>
        <v>1.8137328998012063E-2</v>
      </c>
      <c r="CP110" s="19">
        <f t="shared" si="293"/>
        <v>0.10694036066920441</v>
      </c>
      <c r="CQ110" s="19">
        <f t="shared" si="294"/>
        <v>5.0134000219954986E-3</v>
      </c>
      <c r="CR110" s="19">
        <f t="shared" si="295"/>
        <v>0.15421313453979238</v>
      </c>
      <c r="CS110" s="19">
        <f t="shared" si="296"/>
        <v>0.19645886099395732</v>
      </c>
      <c r="CT110" s="19">
        <f t="shared" si="297"/>
        <v>2.0092325792250107E-2</v>
      </c>
      <c r="CU110" s="19">
        <f t="shared" si="298"/>
        <v>6.5378702999680363E-2</v>
      </c>
      <c r="CV110" s="19">
        <f t="shared" si="299"/>
        <v>0.23174458421604729</v>
      </c>
      <c r="CW110" s="19">
        <f t="shared" si="300"/>
        <v>2.7594866684530268E-2</v>
      </c>
      <c r="CX110" s="19">
        <f t="shared" si="301"/>
        <v>1.7269104695415212E-2</v>
      </c>
      <c r="CY110" s="19">
        <f t="shared" si="286"/>
        <v>1.1849911320073002E-2</v>
      </c>
      <c r="CZ110" s="19">
        <f t="shared" si="145"/>
        <v>1.0945360913732523E-2</v>
      </c>
      <c r="DA110" s="19">
        <f t="shared" si="146"/>
        <v>3.2019941083204856E-2</v>
      </c>
      <c r="DB110" s="19">
        <f t="shared" si="147"/>
        <v>4.1794886817889208E-3</v>
      </c>
      <c r="DC110" s="19">
        <f t="shared" si="148"/>
        <v>4.9142327638716119E-3</v>
      </c>
      <c r="DD110" s="19"/>
      <c r="DE110" s="19"/>
      <c r="DF110" s="19">
        <f t="shared" si="257"/>
        <v>6.3031898326641925E-2</v>
      </c>
      <c r="DG110" s="19">
        <f t="shared" si="304"/>
        <v>2.3455409540327477E-2</v>
      </c>
      <c r="DH110" s="19">
        <f t="shared" si="305"/>
        <v>7.034825376995779E-3</v>
      </c>
      <c r="DI110" s="19">
        <f t="shared" si="306"/>
        <v>1.9769560971794678E-6</v>
      </c>
      <c r="DJ110" s="19">
        <f t="shared" si="307"/>
        <v>1.9769560971794678E-6</v>
      </c>
      <c r="DK110" s="19">
        <f t="shared" si="308"/>
        <v>1.9769560971794678E-6</v>
      </c>
      <c r="DL110" s="19">
        <f t="shared" si="309"/>
        <v>1.822855060636502E-2</v>
      </c>
      <c r="DM110" s="19">
        <f t="shared" si="310"/>
        <v>0.1066121333107114</v>
      </c>
      <c r="DN110" s="19">
        <f t="shared" si="311"/>
        <v>4.8287375857763359E-3</v>
      </c>
      <c r="DO110" s="19">
        <f t="shared" si="312"/>
        <v>0.15278593422942435</v>
      </c>
      <c r="DP110" s="19">
        <f t="shared" si="313"/>
        <v>0.19892417412990387</v>
      </c>
      <c r="DQ110" s="19">
        <f t="shared" si="314"/>
        <v>1.9012753484108452E-2</v>
      </c>
      <c r="DR110" s="19">
        <f t="shared" si="315"/>
        <v>6.4987472429924267E-2</v>
      </c>
      <c r="DS110" s="19">
        <f t="shared" si="316"/>
        <v>0.23277612133066539</v>
      </c>
      <c r="DT110" s="19">
        <f t="shared" si="317"/>
        <v>2.7544178981646811E-2</v>
      </c>
      <c r="DU110" s="19">
        <f t="shared" si="318"/>
        <v>1.7684317728344452E-2</v>
      </c>
      <c r="DV110" s="19">
        <f t="shared" si="302"/>
        <v>1.182427492909955E-2</v>
      </c>
      <c r="DW110" s="19">
        <f t="shared" si="225"/>
        <v>1.0902264779895707E-2</v>
      </c>
      <c r="DX110" s="19">
        <f t="shared" si="226"/>
        <v>3.1521554561654092E-2</v>
      </c>
      <c r="DY110" s="19">
        <f t="shared" si="227"/>
        <v>4.0827954008349054E-3</v>
      </c>
      <c r="DZ110" s="19">
        <f t="shared" si="228"/>
        <v>4.7070181631539672E-3</v>
      </c>
      <c r="EA110" s="19">
        <f t="shared" si="229"/>
        <v>0.9999503457637654</v>
      </c>
      <c r="EC110" s="19">
        <f t="shared" si="258"/>
        <v>6.3035028282827338E-2</v>
      </c>
      <c r="ED110" s="19">
        <f t="shared" si="319"/>
        <v>2.345657425860697E-2</v>
      </c>
      <c r="EE110" s="19">
        <f t="shared" si="320"/>
        <v>7.0351747032224446E-3</v>
      </c>
      <c r="EF110" s="19">
        <f t="shared" si="321"/>
        <v>1.9770542662990551E-6</v>
      </c>
      <c r="EG110" s="19">
        <f t="shared" si="322"/>
        <v>1.9770542662990551E-6</v>
      </c>
      <c r="EH110" s="19">
        <f t="shared" si="323"/>
        <v>1.9770542662990551E-6</v>
      </c>
      <c r="EI110" s="19">
        <f t="shared" si="324"/>
        <v>1.8229455776068552E-2</v>
      </c>
      <c r="EJ110" s="19">
        <f t="shared" si="325"/>
        <v>0.10661742731763416</v>
      </c>
      <c r="EK110" s="19">
        <f t="shared" si="326"/>
        <v>4.8289773649591869E-3</v>
      </c>
      <c r="EL110" s="19">
        <f t="shared" si="327"/>
        <v>0.15279352107501493</v>
      </c>
      <c r="EM110" s="19">
        <f t="shared" si="328"/>
        <v>0.19893405204831938</v>
      </c>
      <c r="EN110" s="19">
        <f t="shared" si="329"/>
        <v>1.9013697594740513E-2</v>
      </c>
      <c r="EO110" s="19">
        <f t="shared" si="330"/>
        <v>6.4990699493469972E-2</v>
      </c>
      <c r="EP110" s="19">
        <f t="shared" si="331"/>
        <v>0.2327876802251318</v>
      </c>
      <c r="EQ110" s="19">
        <f t="shared" si="332"/>
        <v>2.7545546734731589E-2</v>
      </c>
      <c r="ER110" s="19">
        <f t="shared" si="333"/>
        <v>1.7685195873238198E-2</v>
      </c>
      <c r="ES110" s="19">
        <f t="shared" si="303"/>
        <v>1.182486208359489E-2</v>
      </c>
      <c r="ET110" s="19">
        <f t="shared" si="231"/>
        <v>1.090280615040792E-2</v>
      </c>
      <c r="EU110" s="19">
        <f t="shared" si="232"/>
        <v>3.1523119818092388E-2</v>
      </c>
      <c r="EV110" s="19">
        <f t="shared" si="233"/>
        <v>4.0829981389890442E-3</v>
      </c>
      <c r="EW110" s="19">
        <f t="shared" si="234"/>
        <v>4.7072518981517335E-3</v>
      </c>
      <c r="EZ110">
        <f t="shared" si="259"/>
        <v>5.442760421239032E-3</v>
      </c>
      <c r="FA110">
        <f t="shared" si="270"/>
        <v>-9.0497578453499636E-2</v>
      </c>
      <c r="FB110">
        <f t="shared" si="271"/>
        <v>-5.3422719547324998E-2</v>
      </c>
      <c r="FC110">
        <f t="shared" si="272"/>
        <v>-1.0549198354058646E-2</v>
      </c>
      <c r="FD110">
        <f t="shared" si="273"/>
        <v>-0.10389331103900472</v>
      </c>
      <c r="FE110">
        <f t="shared" si="274"/>
        <v>-5.0422720586970032E-2</v>
      </c>
      <c r="FF110">
        <f t="shared" si="275"/>
        <v>-6.207560138542674E-2</v>
      </c>
      <c r="FG110">
        <f t="shared" si="276"/>
        <v>-2.9706221761936973E-2</v>
      </c>
      <c r="FH110">
        <f t="shared" si="277"/>
        <v>1.4974768684992647E-2</v>
      </c>
      <c r="FI110">
        <f t="shared" si="278"/>
        <v>-3.494740410853818E-2</v>
      </c>
      <c r="FJ110">
        <f t="shared" si="279"/>
        <v>-8.516732867265929E-2</v>
      </c>
      <c r="FK110">
        <f t="shared" si="280"/>
        <v>-2.2559043958050976E-2</v>
      </c>
      <c r="FL110">
        <f t="shared" si="281"/>
        <v>-3.6086274808027001E-2</v>
      </c>
      <c r="FM110">
        <f t="shared" si="282"/>
        <v>-7.9133862484447974E-3</v>
      </c>
      <c r="FN110">
        <f t="shared" si="283"/>
        <v>-4.1745211789672949E-2</v>
      </c>
      <c r="FO110">
        <f t="shared" si="284"/>
        <v>-6.8187738576854062E-2</v>
      </c>
      <c r="FP110">
        <f t="shared" si="265"/>
        <v>-0.37570687797344904</v>
      </c>
      <c r="FQ110">
        <f t="shared" si="266"/>
        <v>-7.8566811978273796E-2</v>
      </c>
      <c r="FR110">
        <f t="shared" si="267"/>
        <v>-5.3012805339251227E-2</v>
      </c>
      <c r="FS110">
        <f t="shared" si="268"/>
        <v>-6.2539841926866679E-2</v>
      </c>
      <c r="FT110">
        <f t="shared" si="269"/>
        <v>2.3196396140763791E-2</v>
      </c>
      <c r="FV110" s="3"/>
      <c r="FW110" s="19">
        <f t="shared" si="236"/>
        <v>0.95814757055310962</v>
      </c>
      <c r="FX110" s="19">
        <f t="shared" si="260"/>
        <v>0.87943935260316841</v>
      </c>
      <c r="FY110" s="19">
        <f t="shared" si="149"/>
        <v>1.1266838466981375</v>
      </c>
      <c r="GA110" s="19">
        <f t="shared" si="237"/>
        <v>1</v>
      </c>
      <c r="GB110" s="19">
        <f t="shared" si="261"/>
        <v>1</v>
      </c>
      <c r="GC110" s="19">
        <f t="shared" si="150"/>
        <v>1.2088813025746374</v>
      </c>
      <c r="GE110" s="19">
        <f t="shared" si="238"/>
        <v>0.98680257156105244</v>
      </c>
      <c r="GF110" s="19">
        <f t="shared" si="262"/>
        <v>0.94513316276919346</v>
      </c>
      <c r="GG110" s="19">
        <f t="shared" si="151"/>
        <v>1.0769044264183074</v>
      </c>
      <c r="GI110" s="19">
        <f t="shared" si="337"/>
        <v>0.81813379248273299</v>
      </c>
      <c r="GJ110" s="19">
        <f t="shared" si="239"/>
        <v>1.2000165115251755</v>
      </c>
      <c r="GK110" s="19">
        <f t="shared" si="152"/>
        <v>1.2000171432612734</v>
      </c>
      <c r="GL110" s="3"/>
      <c r="GM110" s="3"/>
      <c r="GN110" s="8"/>
      <c r="GO110" s="5">
        <f t="shared" si="263"/>
        <v>28</v>
      </c>
      <c r="GP110" t="b">
        <f t="shared" si="240"/>
        <v>0</v>
      </c>
      <c r="GS110" s="11"/>
      <c r="GT110" s="11"/>
      <c r="GU110" s="26"/>
      <c r="GV110" s="30"/>
      <c r="GW110" s="12" t="str">
        <f t="shared" si="242"/>
        <v/>
      </c>
      <c r="GX110" s="19"/>
      <c r="HF110" s="12" t="str">
        <f t="shared" ca="1" si="160"/>
        <v/>
      </c>
      <c r="HG110" s="12" t="str">
        <f t="shared" ca="1" si="161"/>
        <v/>
      </c>
      <c r="HH110" s="12" t="str">
        <f t="shared" ca="1" si="162"/>
        <v/>
      </c>
      <c r="HJ110" s="17"/>
      <c r="HL110" s="18">
        <f t="shared" si="245"/>
        <v>1977</v>
      </c>
      <c r="HM110" s="9">
        <f t="shared" si="163"/>
        <v>0.58895446286462805</v>
      </c>
      <c r="HN110" s="9">
        <f t="shared" si="164"/>
        <v>1.6287664826280159</v>
      </c>
      <c r="HO110" s="9">
        <f t="shared" si="165"/>
        <v>1.2205306417995934</v>
      </c>
      <c r="HP110" s="9">
        <f t="shared" si="166"/>
        <v>1.1579928692421777</v>
      </c>
      <c r="HQ110" s="9">
        <f t="shared" si="167"/>
        <v>1.1524008019500755</v>
      </c>
      <c r="HR110" s="9">
        <f t="shared" si="246"/>
        <v>0.95926774323972241</v>
      </c>
      <c r="HS110" s="9">
        <f t="shared" si="168"/>
        <v>0.95926928890809293</v>
      </c>
      <c r="HT110" s="9"/>
      <c r="HU110" s="9">
        <f t="shared" si="169"/>
        <v>1.4133657798955077</v>
      </c>
      <c r="HV110" s="23">
        <f t="shared" si="247"/>
        <v>1.6287638582003769</v>
      </c>
      <c r="HX110" s="8"/>
      <c r="HY110" s="5">
        <f t="shared" si="264"/>
        <v>28</v>
      </c>
      <c r="HZ110" t="b">
        <f t="shared" si="248"/>
        <v>0</v>
      </c>
      <c r="IC110" s="11"/>
      <c r="ID110" s="11"/>
      <c r="IE110" s="11"/>
      <c r="IF110">
        <f t="shared" si="250"/>
        <v>0</v>
      </c>
      <c r="IG110" s="12" t="str">
        <f t="shared" si="251"/>
        <v/>
      </c>
      <c r="IH110" s="19" t="str">
        <f t="shared" ca="1" si="252"/>
        <v/>
      </c>
      <c r="II110" s="19" t="str">
        <f t="shared" ca="1" si="253"/>
        <v/>
      </c>
      <c r="IJ110" s="11">
        <f t="shared" si="170"/>
        <v>0</v>
      </c>
      <c r="IK110" s="12" t="str">
        <f t="shared" ca="1" si="171"/>
        <v/>
      </c>
      <c r="IL110" s="12" t="str">
        <f t="shared" ca="1" si="172"/>
        <v/>
      </c>
      <c r="IM110" s="12" t="str">
        <f t="shared" ca="1" si="173"/>
        <v/>
      </c>
      <c r="IN110" s="12" t="str">
        <f t="shared" ca="1" si="174"/>
        <v/>
      </c>
      <c r="IO110">
        <f t="shared" si="254"/>
        <v>0</v>
      </c>
      <c r="IP110" s="12" t="str">
        <f t="shared" ca="1" si="255"/>
        <v/>
      </c>
      <c r="IQ110" s="12" t="str">
        <f t="shared" ca="1" si="175"/>
        <v/>
      </c>
      <c r="IR110" s="12" t="str">
        <f t="shared" ca="1" si="176"/>
        <v/>
      </c>
    </row>
    <row r="111" spans="1:252" x14ac:dyDescent="0.2">
      <c r="A111" t="s">
        <v>105</v>
      </c>
      <c r="B111" s="1">
        <f t="shared" si="256"/>
        <v>1978</v>
      </c>
      <c r="C111" s="60">
        <f>Conversion_factors!$A40*C259+C334</f>
        <v>1448.958234770332</v>
      </c>
      <c r="D111" s="60">
        <f>Conversion_factors!$A40*D259+D334</f>
        <v>522.17784257877929</v>
      </c>
      <c r="E111" s="60">
        <f>Conversion_factors!$A40*E259+E334</f>
        <v>151.34925773551097</v>
      </c>
      <c r="F111" s="60">
        <f>Conversion_factors!$A40*F259+F334</f>
        <v>4.4208574013955074E-2</v>
      </c>
      <c r="G111" s="60">
        <f>Conversion_factors!$A40*G259+G334</f>
        <v>4.4208574013955074E-2</v>
      </c>
      <c r="H111" s="60">
        <f>Conversion_factors!$A40*H259+H334</f>
        <v>4.4208574013955074E-2</v>
      </c>
      <c r="I111" s="60">
        <f>Conversion_factors!$A40*I259+I334</f>
        <v>435.6166391896607</v>
      </c>
      <c r="J111" s="60">
        <f>Conversion_factors!$A40*J259+J334</f>
        <v>2469.5539825168103</v>
      </c>
      <c r="K111" s="60">
        <f>Conversion_factors!$A40*K259+K334</f>
        <v>110.42142910321934</v>
      </c>
      <c r="L111" s="60">
        <f>Conversion_factors!$A40*L259+L334</f>
        <v>3454.9775673386898</v>
      </c>
      <c r="M111" s="60">
        <f>Conversion_factors!$A40*M259+M334</f>
        <v>4283.6970502414497</v>
      </c>
      <c r="N111" s="60">
        <f>Conversion_factors!$A40*N259+N334</f>
        <v>445.44563207682029</v>
      </c>
      <c r="O111" s="60">
        <f>Conversion_factors!$A40*O259+O334</f>
        <v>1504.6993302602907</v>
      </c>
      <c r="P111" s="60">
        <f>Conversion_factors!$A40*P259+P334</f>
        <v>5471.7459939490818</v>
      </c>
      <c r="Q111" s="60">
        <f>Conversion_factors!$A40*Q259+Q334</f>
        <v>636.91930511186888</v>
      </c>
      <c r="R111" s="60">
        <f>Conversion_factors!$A40*R259+R334</f>
        <v>406.33508954814647</v>
      </c>
      <c r="S111" s="60">
        <f>Conversion_factors!$A40*S259+S334</f>
        <v>285.55513924909224</v>
      </c>
      <c r="T111" s="60">
        <f>Conversion_factors!$A40*T259+T334</f>
        <v>256.13361739000885</v>
      </c>
      <c r="U111" s="60">
        <f>Conversion_factors!$A40*U259+U334</f>
        <v>735.55083766809628</v>
      </c>
      <c r="V111" s="60">
        <f>Conversion_factors!$A40*V259+V334</f>
        <v>97.246119466441058</v>
      </c>
      <c r="W111" s="60">
        <f>Conversion_factors!$A40*W259+W334</f>
        <v>111.79119311106749</v>
      </c>
      <c r="X111" s="60">
        <f>Conversion_factors!$A40*X259+X334</f>
        <v>22828.306887027404</v>
      </c>
      <c r="Z111" s="19">
        <f t="shared" si="338"/>
        <v>3.1674376203926133</v>
      </c>
      <c r="AA111" s="19">
        <f t="shared" si="339"/>
        <v>7.6134626981930165</v>
      </c>
      <c r="AB111" s="19">
        <f t="shared" si="340"/>
        <v>1.8325821645080482</v>
      </c>
      <c r="AC111" s="19">
        <f t="shared" si="341"/>
        <v>9.6640397987667192E-5</v>
      </c>
      <c r="AD111" s="19">
        <f t="shared" si="342"/>
        <v>6.4457030105557046E-4</v>
      </c>
      <c r="AE111" s="19">
        <f t="shared" si="343"/>
        <v>5.3529066127226427E-4</v>
      </c>
      <c r="AF111" s="19">
        <f t="shared" si="344"/>
        <v>5.5981847433036167</v>
      </c>
      <c r="AG111" s="19">
        <f t="shared" si="345"/>
        <v>19.803900674865893</v>
      </c>
      <c r="AH111" s="19">
        <f t="shared" si="346"/>
        <v>1.9196244694681173</v>
      </c>
      <c r="AI111" s="19">
        <f t="shared" si="347"/>
        <v>8.5356497876731385</v>
      </c>
      <c r="AJ111" s="19">
        <f t="shared" si="348"/>
        <v>10.510333140819432</v>
      </c>
      <c r="AK111" s="19">
        <f t="shared" si="349"/>
        <v>5.0679634503454549</v>
      </c>
      <c r="AL111" s="19">
        <f t="shared" si="350"/>
        <v>17.464373383444624</v>
      </c>
      <c r="AM111" s="19">
        <f t="shared" si="351"/>
        <v>23.410724956582765</v>
      </c>
      <c r="AN111" s="19">
        <f t="shared" si="352"/>
        <v>2.9755585734124836</v>
      </c>
      <c r="AO111" s="19">
        <f t="shared" si="353"/>
        <v>1.6744264720521522</v>
      </c>
      <c r="AP111" s="19">
        <f t="shared" si="354"/>
        <v>17.481347124447339</v>
      </c>
      <c r="AQ111" s="19">
        <f t="shared" si="355"/>
        <v>2.9309832394491235</v>
      </c>
      <c r="AR111" s="19">
        <f t="shared" si="356"/>
        <v>1.6887834056885069</v>
      </c>
      <c r="AS111" s="19">
        <f t="shared" si="357"/>
        <v>1.9967279318372535</v>
      </c>
      <c r="AT111" s="19">
        <f t="shared" si="358"/>
        <v>1.67442963933664</v>
      </c>
      <c r="AU111" s="19">
        <f t="shared" si="336"/>
        <v>33.079218257794295</v>
      </c>
      <c r="AV111" s="19"/>
      <c r="AX111" s="132">
        <f t="shared" si="177"/>
        <v>1.1665708147135798</v>
      </c>
      <c r="AY111" s="132">
        <f t="shared" si="178"/>
        <v>1.1670048928176902</v>
      </c>
      <c r="AZ111" s="132">
        <f t="shared" si="179"/>
        <v>1.2625211722941636</v>
      </c>
      <c r="BA111" s="132">
        <f t="shared" si="180"/>
        <v>1.1125913484922869</v>
      </c>
      <c r="BB111" s="132">
        <f t="shared" si="181"/>
        <v>1.0164098996045932</v>
      </c>
      <c r="BC111" s="132">
        <f t="shared" si="182"/>
        <v>0.96184282864807624</v>
      </c>
      <c r="BD111" s="132">
        <f t="shared" si="183"/>
        <v>1.0326883870883015</v>
      </c>
      <c r="BE111" s="132">
        <f t="shared" si="184"/>
        <v>1.0599393337238205</v>
      </c>
      <c r="BF111" s="132">
        <f t="shared" si="185"/>
        <v>1.1628058376303565</v>
      </c>
      <c r="BG111" s="132">
        <f t="shared" si="186"/>
        <v>0.95045375194440485</v>
      </c>
      <c r="BH111" s="132">
        <f t="shared" si="187"/>
        <v>1.2177112364058267</v>
      </c>
      <c r="BI111" s="132">
        <f t="shared" si="188"/>
        <v>1.1192589269565183</v>
      </c>
      <c r="BJ111" s="132">
        <f t="shared" si="189"/>
        <v>1.1681471716007354</v>
      </c>
      <c r="BK111" s="132">
        <f t="shared" si="190"/>
        <v>1.0674568111045679</v>
      </c>
      <c r="BL111" s="132">
        <f t="shared" si="191"/>
        <v>1.1138648589263371</v>
      </c>
      <c r="BM111" s="132">
        <f t="shared" si="192"/>
        <v>1.0606285493896157</v>
      </c>
      <c r="BN111" s="132">
        <f t="shared" si="193"/>
        <v>2.1198996527824501</v>
      </c>
      <c r="BO111" s="132">
        <f t="shared" si="194"/>
        <v>1.163269345900533</v>
      </c>
      <c r="BP111" s="132">
        <f t="shared" si="195"/>
        <v>1.1317664468194968</v>
      </c>
      <c r="BQ111" s="132">
        <f t="shared" si="196"/>
        <v>1.1578339954029899</v>
      </c>
      <c r="BR111" s="132">
        <f t="shared" si="197"/>
        <v>1.172683833765487</v>
      </c>
      <c r="BS111" s="132">
        <f t="shared" si="198"/>
        <v>1.4188608885621219</v>
      </c>
      <c r="BT111" s="16"/>
      <c r="BU111" s="16"/>
      <c r="BV111" s="9">
        <f t="shared" si="142"/>
        <v>0.86041597370326173</v>
      </c>
      <c r="BW111" s="9">
        <f t="shared" si="199"/>
        <v>1.4188608885621219</v>
      </c>
      <c r="BX111" s="9">
        <f t="shared" si="200"/>
        <v>1.2443759842838482</v>
      </c>
      <c r="BY111" s="9">
        <f t="shared" si="201"/>
        <v>1.0266726877669219</v>
      </c>
      <c r="BZ111" s="9">
        <f t="shared" si="202"/>
        <v>1.1105956021934822</v>
      </c>
      <c r="CA111" s="9">
        <f t="shared" si="143"/>
        <v>1.220809903084797</v>
      </c>
      <c r="CB111" s="9">
        <f t="shared" si="203"/>
        <v>1.2208105729816534</v>
      </c>
      <c r="CC111" s="9"/>
      <c r="CD111" s="9">
        <f t="shared" si="204"/>
        <v>1.2775668363773074</v>
      </c>
      <c r="CE111" s="9">
        <f t="shared" si="205"/>
        <v>1.4188601099888776</v>
      </c>
      <c r="CG111" s="35"/>
      <c r="CH111">
        <f t="shared" si="206"/>
        <v>1978</v>
      </c>
      <c r="CI111" s="19">
        <f t="shared" si="207"/>
        <v>6.347199737330185E-2</v>
      </c>
      <c r="CJ111" s="19">
        <f t="shared" si="287"/>
        <v>2.287413802359194E-2</v>
      </c>
      <c r="CK111" s="19">
        <f t="shared" si="288"/>
        <v>6.6298941259422929E-3</v>
      </c>
      <c r="CL111" s="19">
        <f t="shared" si="289"/>
        <v>1.9365682366517243E-6</v>
      </c>
      <c r="CM111" s="19">
        <f t="shared" si="290"/>
        <v>1.9365682366517243E-6</v>
      </c>
      <c r="CN111" s="19">
        <f t="shared" si="291"/>
        <v>1.9365682366517243E-6</v>
      </c>
      <c r="CO111" s="19">
        <f t="shared" si="292"/>
        <v>1.908230169435858E-2</v>
      </c>
      <c r="CP111" s="19">
        <f t="shared" si="293"/>
        <v>0.10817946309983149</v>
      </c>
      <c r="CQ111" s="19">
        <f t="shared" si="294"/>
        <v>4.8370398054342041E-3</v>
      </c>
      <c r="CR111" s="19">
        <f t="shared" si="295"/>
        <v>0.15134620295918849</v>
      </c>
      <c r="CS111" s="19">
        <f t="shared" si="296"/>
        <v>0.18764847833177403</v>
      </c>
      <c r="CT111" s="19">
        <f t="shared" si="297"/>
        <v>1.9512863318389712E-2</v>
      </c>
      <c r="CU111" s="19">
        <f t="shared" si="298"/>
        <v>6.5913750752814845E-2</v>
      </c>
      <c r="CV111" s="19">
        <f t="shared" si="299"/>
        <v>0.23969127544270485</v>
      </c>
      <c r="CW111" s="19">
        <f t="shared" si="300"/>
        <v>2.7900418032044669E-2</v>
      </c>
      <c r="CX111" s="19">
        <f t="shared" si="301"/>
        <v>1.7799615694629272E-2</v>
      </c>
      <c r="CY111" s="19">
        <f t="shared" si="286"/>
        <v>1.2508818138035636E-2</v>
      </c>
      <c r="CZ111" s="19">
        <f t="shared" si="145"/>
        <v>1.1220000618423497E-2</v>
      </c>
      <c r="DA111" s="19">
        <f t="shared" si="146"/>
        <v>3.222099831179711E-2</v>
      </c>
      <c r="DB111" s="19">
        <f t="shared" si="147"/>
        <v>4.2598918942036356E-3</v>
      </c>
      <c r="DC111" s="19">
        <f t="shared" si="148"/>
        <v>4.8970426788241071E-3</v>
      </c>
      <c r="DD111" s="19"/>
      <c r="DE111" s="19"/>
      <c r="DF111" s="19">
        <f t="shared" si="257"/>
        <v>6.3189957944870825E-2</v>
      </c>
      <c r="DG111" s="19">
        <f t="shared" si="304"/>
        <v>2.3125745179999411E-2</v>
      </c>
      <c r="DH111" s="19">
        <f t="shared" si="305"/>
        <v>6.7909423147931545E-3</v>
      </c>
      <c r="DI111" s="19">
        <f t="shared" si="306"/>
        <v>1.9469400478685366E-6</v>
      </c>
      <c r="DJ111" s="19">
        <f t="shared" si="307"/>
        <v>1.9469400478685366E-6</v>
      </c>
      <c r="DK111" s="19">
        <f t="shared" si="308"/>
        <v>1.9469400478685366E-6</v>
      </c>
      <c r="DL111" s="19">
        <f t="shared" si="309"/>
        <v>1.8605815991858538E-2</v>
      </c>
      <c r="DM111" s="19">
        <f t="shared" si="310"/>
        <v>0.10755872232390375</v>
      </c>
      <c r="DN111" s="19">
        <f t="shared" si="311"/>
        <v>4.9246936159789102E-3</v>
      </c>
      <c r="DO111" s="19">
        <f t="shared" si="312"/>
        <v>0.15277518544699203</v>
      </c>
      <c r="DP111" s="19">
        <f t="shared" si="313"/>
        <v>0.19201998388110764</v>
      </c>
      <c r="DQ111" s="19">
        <f t="shared" si="314"/>
        <v>1.9801181457963134E-2</v>
      </c>
      <c r="DR111" s="19">
        <f t="shared" si="315"/>
        <v>6.5645863466981147E-2</v>
      </c>
      <c r="DS111" s="19">
        <f t="shared" si="316"/>
        <v>0.23569560275994642</v>
      </c>
      <c r="DT111" s="19">
        <f t="shared" si="317"/>
        <v>2.7747361966955569E-2</v>
      </c>
      <c r="DU111" s="19">
        <f t="shared" si="318"/>
        <v>1.7533022540009425E-2</v>
      </c>
      <c r="DV111" s="19">
        <f t="shared" si="302"/>
        <v>1.2176393563268592E-2</v>
      </c>
      <c r="DW111" s="19">
        <f t="shared" si="225"/>
        <v>1.1082113589408436E-2</v>
      </c>
      <c r="DX111" s="19">
        <f t="shared" si="226"/>
        <v>3.2120364821193806E-2</v>
      </c>
      <c r="DY111" s="19">
        <f t="shared" si="227"/>
        <v>4.2195626160462943E-3</v>
      </c>
      <c r="DZ111" s="19">
        <f t="shared" si="228"/>
        <v>4.9056327016255945E-3</v>
      </c>
      <c r="EA111" s="19">
        <f t="shared" si="229"/>
        <v>0.9999239870030463</v>
      </c>
      <c r="EC111" s="19">
        <f t="shared" si="258"/>
        <v>6.3194761568089397E-2</v>
      </c>
      <c r="ED111" s="19">
        <f t="shared" si="319"/>
        <v>2.3127503170827481E-2</v>
      </c>
      <c r="EE111" s="19">
        <f t="shared" si="320"/>
        <v>6.7914585539115245E-3</v>
      </c>
      <c r="EF111" s="19">
        <f t="shared" si="321"/>
        <v>1.9470880518666917E-6</v>
      </c>
      <c r="EG111" s="19">
        <f t="shared" si="322"/>
        <v>1.9470880518666917E-6</v>
      </c>
      <c r="EH111" s="19">
        <f t="shared" si="323"/>
        <v>1.9470880518666917E-6</v>
      </c>
      <c r="EI111" s="19">
        <f t="shared" si="324"/>
        <v>1.8607230383204974E-2</v>
      </c>
      <c r="EJ111" s="19">
        <f t="shared" si="325"/>
        <v>0.10756689880625503</v>
      </c>
      <c r="EK111" s="19">
        <f t="shared" si="326"/>
        <v>4.9250679851566628E-3</v>
      </c>
      <c r="EL111" s="19">
        <f t="shared" si="327"/>
        <v>0.15278679922949642</v>
      </c>
      <c r="EM111" s="19">
        <f t="shared" si="328"/>
        <v>0.19203458100512857</v>
      </c>
      <c r="EN111" s="19">
        <f t="shared" si="329"/>
        <v>1.9802686719528419E-2</v>
      </c>
      <c r="EO111" s="19">
        <f t="shared" si="330"/>
        <v>6.5650853785129928E-2</v>
      </c>
      <c r="EP111" s="19">
        <f t="shared" si="331"/>
        <v>0.235713520051028</v>
      </c>
      <c r="EQ111" s="19">
        <f t="shared" si="332"/>
        <v>2.7749471287432007E-2</v>
      </c>
      <c r="ER111" s="19">
        <f t="shared" si="333"/>
        <v>1.7534355378911428E-2</v>
      </c>
      <c r="ES111" s="19">
        <f t="shared" si="303"/>
        <v>1.2177319197795678E-2</v>
      </c>
      <c r="ET111" s="19">
        <f t="shared" si="231"/>
        <v>1.1082956038111999E-2</v>
      </c>
      <c r="EU111" s="19">
        <f t="shared" si="232"/>
        <v>3.2122806571991909E-2</v>
      </c>
      <c r="EV111" s="19">
        <f t="shared" si="233"/>
        <v>4.2198833820289577E-3</v>
      </c>
      <c r="EW111" s="19">
        <f t="shared" si="234"/>
        <v>4.9060056218159804E-3</v>
      </c>
      <c r="EZ111">
        <f t="shared" si="259"/>
        <v>8.3744526598871927E-3</v>
      </c>
      <c r="FA111">
        <f t="shared" si="270"/>
        <v>-1.1378711220058084E-2</v>
      </c>
      <c r="FB111">
        <f t="shared" si="271"/>
        <v>-5.1283312488707287E-2</v>
      </c>
      <c r="FC111">
        <f t="shared" si="272"/>
        <v>-1.1212483702348959E-2</v>
      </c>
      <c r="FD111">
        <f t="shared" si="273"/>
        <v>-2.1276205758017635E-4</v>
      </c>
      <c r="FE111">
        <f t="shared" si="274"/>
        <v>-1.4145509989146238E-2</v>
      </c>
      <c r="FF111">
        <f t="shared" si="275"/>
        <v>5.6774001729817274E-2</v>
      </c>
      <c r="FG111">
        <f t="shared" si="276"/>
        <v>-2.2978541129738132E-2</v>
      </c>
      <c r="FH111">
        <f t="shared" si="277"/>
        <v>-7.7784297815013934E-2</v>
      </c>
      <c r="FI111">
        <f t="shared" si="278"/>
        <v>0.11141017077622788</v>
      </c>
      <c r="FJ111">
        <f t="shared" si="279"/>
        <v>-0.10012307227621606</v>
      </c>
      <c r="FK111">
        <f t="shared" si="280"/>
        <v>-5.568990251494655E-2</v>
      </c>
      <c r="FL111">
        <f t="shared" si="281"/>
        <v>-3.9290437820684067E-2</v>
      </c>
      <c r="FM111">
        <f t="shared" si="282"/>
        <v>-5.7602138904697441E-3</v>
      </c>
      <c r="FN111">
        <f t="shared" si="283"/>
        <v>-1.524663545914105E-2</v>
      </c>
      <c r="FO111">
        <f t="shared" si="284"/>
        <v>4.9658091008558374E-3</v>
      </c>
      <c r="FP111">
        <f t="shared" si="265"/>
        <v>-0.28495438320811095</v>
      </c>
      <c r="FQ111">
        <f t="shared" si="266"/>
        <v>9.9241258380887987E-3</v>
      </c>
      <c r="FR111">
        <f t="shared" si="267"/>
        <v>-4.3342219214686339E-2</v>
      </c>
      <c r="FS111">
        <f t="shared" si="268"/>
        <v>-3.3373184089826771E-2</v>
      </c>
      <c r="FT111">
        <f t="shared" si="269"/>
        <v>-5.5656297903579873E-3</v>
      </c>
      <c r="FV111" s="3"/>
      <c r="FW111" s="19">
        <f t="shared" si="236"/>
        <v>0.98572071078164147</v>
      </c>
      <c r="FX111" s="19">
        <f t="shared" si="260"/>
        <v>0.86688158373734181</v>
      </c>
      <c r="FY111" s="19">
        <f t="shared" si="149"/>
        <v>1.1105956021934822</v>
      </c>
      <c r="GA111" s="19">
        <f t="shared" si="237"/>
        <v>1.0293615937591352</v>
      </c>
      <c r="GB111" s="19">
        <f t="shared" si="261"/>
        <v>1.0293615937591352</v>
      </c>
      <c r="GC111" s="19">
        <f t="shared" si="150"/>
        <v>1.2443759842838482</v>
      </c>
      <c r="GE111" s="19">
        <f t="shared" si="238"/>
        <v>0.95335543487507801</v>
      </c>
      <c r="GF111" s="19">
        <f t="shared" si="262"/>
        <v>0.90104783740668237</v>
      </c>
      <c r="GG111" s="19">
        <f t="shared" si="151"/>
        <v>1.0266726877669219</v>
      </c>
      <c r="GI111" s="19">
        <f t="shared" si="337"/>
        <v>0.86041597370326173</v>
      </c>
      <c r="GJ111" s="19">
        <f t="shared" si="239"/>
        <v>1.2208099030847972</v>
      </c>
      <c r="GK111" s="19">
        <f t="shared" si="152"/>
        <v>1.2208105729816534</v>
      </c>
      <c r="GL111" s="3"/>
      <c r="GM111" s="3"/>
      <c r="GN111" s="8"/>
      <c r="GO111" s="5">
        <f t="shared" si="263"/>
        <v>29</v>
      </c>
      <c r="GP111" t="b">
        <f t="shared" si="240"/>
        <v>0</v>
      </c>
      <c r="GS111" s="11"/>
      <c r="GT111" s="11"/>
      <c r="GU111" s="26"/>
      <c r="GV111" s="30"/>
      <c r="GW111" s="12" t="str">
        <f t="shared" si="242"/>
        <v/>
      </c>
      <c r="GX111" s="19"/>
      <c r="HF111" s="12" t="str">
        <f t="shared" ca="1" si="160"/>
        <v/>
      </c>
      <c r="HG111" s="12" t="str">
        <f t="shared" ca="1" si="161"/>
        <v/>
      </c>
      <c r="HH111" s="12" t="str">
        <f t="shared" ca="1" si="162"/>
        <v/>
      </c>
      <c r="HJ111" s="17"/>
      <c r="HL111" s="18">
        <f t="shared" si="245"/>
        <v>1978</v>
      </c>
      <c r="HM111" s="9">
        <f t="shared" si="163"/>
        <v>0.61939236869163494</v>
      </c>
      <c r="HN111" s="9">
        <f t="shared" si="164"/>
        <v>1.5755620877718803</v>
      </c>
      <c r="HO111" s="9">
        <f t="shared" si="165"/>
        <v>1.2563673666746895</v>
      </c>
      <c r="HP111" s="9">
        <f t="shared" si="166"/>
        <v>1.1039787954386158</v>
      </c>
      <c r="HQ111" s="9">
        <f t="shared" si="167"/>
        <v>1.1359453376035622</v>
      </c>
      <c r="HR111" s="9">
        <f t="shared" si="246"/>
        <v>0.97588953936013323</v>
      </c>
      <c r="HS111" s="9">
        <f t="shared" si="168"/>
        <v>0.97589113356576263</v>
      </c>
      <c r="HT111" s="9"/>
      <c r="HU111" s="9">
        <f t="shared" si="169"/>
        <v>1.3870029320899093</v>
      </c>
      <c r="HV111" s="23">
        <f t="shared" si="247"/>
        <v>1.5755595139500027</v>
      </c>
      <c r="HX111" s="8"/>
      <c r="HY111" s="5">
        <f t="shared" si="264"/>
        <v>29</v>
      </c>
      <c r="HZ111" t="b">
        <f t="shared" si="248"/>
        <v>0</v>
      </c>
      <c r="IC111" s="11"/>
      <c r="ID111" s="11"/>
      <c r="IE111" s="11"/>
      <c r="IF111">
        <f t="shared" si="250"/>
        <v>0</v>
      </c>
      <c r="IG111" s="12" t="str">
        <f t="shared" si="251"/>
        <v/>
      </c>
      <c r="IH111" s="19" t="str">
        <f t="shared" ca="1" si="252"/>
        <v/>
      </c>
      <c r="II111" s="19" t="str">
        <f t="shared" ca="1" si="253"/>
        <v/>
      </c>
      <c r="IJ111" s="11">
        <f t="shared" si="170"/>
        <v>0</v>
      </c>
      <c r="IK111" s="12" t="str">
        <f t="shared" ca="1" si="171"/>
        <v/>
      </c>
      <c r="IL111" s="12" t="str">
        <f t="shared" ca="1" si="172"/>
        <v/>
      </c>
      <c r="IM111" s="12" t="str">
        <f t="shared" ca="1" si="173"/>
        <v/>
      </c>
      <c r="IN111" s="12" t="str">
        <f t="shared" ca="1" si="174"/>
        <v/>
      </c>
      <c r="IO111">
        <f t="shared" si="254"/>
        <v>0</v>
      </c>
      <c r="IP111" s="12" t="str">
        <f t="shared" ca="1" si="255"/>
        <v/>
      </c>
      <c r="IQ111" s="12" t="str">
        <f t="shared" ca="1" si="175"/>
        <v/>
      </c>
      <c r="IR111" s="12" t="str">
        <f t="shared" ca="1" si="176"/>
        <v/>
      </c>
    </row>
    <row r="112" spans="1:252" x14ac:dyDescent="0.2">
      <c r="A112" t="s">
        <v>105</v>
      </c>
      <c r="B112" s="1">
        <f t="shared" si="256"/>
        <v>1979</v>
      </c>
      <c r="C112" s="60">
        <f>Conversion_factors!$A41*C260+C335</f>
        <v>1400.1193645698327</v>
      </c>
      <c r="D112" s="60">
        <f>Conversion_factors!$A41*D260+D335</f>
        <v>502.94368766667117</v>
      </c>
      <c r="E112" s="60">
        <f>Conversion_factors!$A41*E260+E335</f>
        <v>132.74809748879338</v>
      </c>
      <c r="F112" s="60">
        <f>Conversion_factors!$A41*F260+F335</f>
        <v>4.3882251208237355E-2</v>
      </c>
      <c r="G112" s="60">
        <f>Conversion_factors!$A41*G260+G335</f>
        <v>4.3882251208237355E-2</v>
      </c>
      <c r="H112" s="60">
        <f>Conversion_factors!$A41*H260+H335</f>
        <v>4.3882251208237355E-2</v>
      </c>
      <c r="I112" s="60">
        <f>Conversion_factors!$A41*I260+I335</f>
        <v>426.85250399209258</v>
      </c>
      <c r="J112" s="60">
        <f>Conversion_factors!$A41*J260+J335</f>
        <v>2466.9895887186526</v>
      </c>
      <c r="K112" s="60">
        <f>Conversion_factors!$A41*K260+K335</f>
        <v>104.72386195494461</v>
      </c>
      <c r="L112" s="60">
        <f>Conversion_factors!$A41*L260+L335</f>
        <v>3418.2204836546312</v>
      </c>
      <c r="M112" s="60">
        <f>Conversion_factors!$A41*M260+M335</f>
        <v>4287.8790710120174</v>
      </c>
      <c r="N112" s="60">
        <f>Conversion_factors!$A41*N260+N335</f>
        <v>428.71281934925696</v>
      </c>
      <c r="O112" s="60">
        <f>Conversion_factors!$A41*O260+O335</f>
        <v>1492.4840823913346</v>
      </c>
      <c r="P112" s="60">
        <f>Conversion_factors!$A41*P260+P335</f>
        <v>5567.3181897505856</v>
      </c>
      <c r="Q112" s="60">
        <f>Conversion_factors!$A41*Q260+Q335</f>
        <v>627.98287286047389</v>
      </c>
      <c r="R112" s="60">
        <f>Conversion_factors!$A41*R260+R335</f>
        <v>405.0387545347582</v>
      </c>
      <c r="S112" s="60">
        <f>Conversion_factors!$A41*S260+S335</f>
        <v>296.39778036118418</v>
      </c>
      <c r="T112" s="60">
        <f>Conversion_factors!$A41*T260+T335</f>
        <v>260.16772556626876</v>
      </c>
      <c r="U112" s="60">
        <f>Conversion_factors!$A41*U260+U335</f>
        <v>713.61443007618936</v>
      </c>
      <c r="V112" s="60">
        <f>Conversion_factors!$A41*V260+V335</f>
        <v>92.022751480168225</v>
      </c>
      <c r="W112" s="60">
        <f>Conversion_factors!$A41*W260+W335</f>
        <v>106.91434594410731</v>
      </c>
      <c r="X112" s="60">
        <f>Conversion_factors!$A41*X260+X335</f>
        <v>22731.262058125591</v>
      </c>
      <c r="Z112" s="19">
        <f t="shared" si="338"/>
        <v>3.0692588198261173</v>
      </c>
      <c r="AA112" s="19">
        <f t="shared" si="339"/>
        <v>7.2747497513950101</v>
      </c>
      <c r="AB112" s="19">
        <f t="shared" si="340"/>
        <v>1.6839110038194953</v>
      </c>
      <c r="AC112" s="19">
        <f t="shared" si="341"/>
        <v>9.6196074394048686E-5</v>
      </c>
      <c r="AD112" s="19">
        <f t="shared" si="342"/>
        <v>6.3472791069077135E-4</v>
      </c>
      <c r="AE112" s="19">
        <f t="shared" si="343"/>
        <v>5.5664681513164702E-4</v>
      </c>
      <c r="AF112" s="19">
        <f t="shared" si="344"/>
        <v>5.5669330079836872</v>
      </c>
      <c r="AG112" s="19">
        <f t="shared" si="345"/>
        <v>19.520430760997922</v>
      </c>
      <c r="AH112" s="19">
        <f t="shared" si="346"/>
        <v>1.7805458526216853</v>
      </c>
      <c r="AI112" s="19">
        <f t="shared" si="347"/>
        <v>7.8891025924634306</v>
      </c>
      <c r="AJ112" s="19">
        <f t="shared" si="348"/>
        <v>10.15592226716284</v>
      </c>
      <c r="AK112" s="19">
        <f t="shared" si="349"/>
        <v>4.9833496390597674</v>
      </c>
      <c r="AL112" s="19">
        <f t="shared" si="350"/>
        <v>17.307885348246366</v>
      </c>
      <c r="AM112" s="19">
        <f t="shared" si="351"/>
        <v>23.405974802084547</v>
      </c>
      <c r="AN112" s="19">
        <f t="shared" si="352"/>
        <v>2.8195076504805594</v>
      </c>
      <c r="AO112" s="19">
        <f t="shared" si="353"/>
        <v>1.6199094136288499</v>
      </c>
      <c r="AP112" s="19">
        <f t="shared" si="354"/>
        <v>14.138387146691816</v>
      </c>
      <c r="AQ112" s="19">
        <f t="shared" si="355"/>
        <v>2.8782744055625562</v>
      </c>
      <c r="AR112" s="19">
        <f t="shared" si="356"/>
        <v>1.6529932483914425</v>
      </c>
      <c r="AS112" s="19">
        <f t="shared" si="357"/>
        <v>1.9051827006061453</v>
      </c>
      <c r="AT112" s="19">
        <f t="shared" si="358"/>
        <v>1.6055465836732994</v>
      </c>
      <c r="AU112" s="19">
        <f t="shared" si="336"/>
        <v>31.827615051370906</v>
      </c>
      <c r="AV112" s="19"/>
      <c r="AX112" s="132">
        <f t="shared" si="177"/>
        <v>1.1304114527652733</v>
      </c>
      <c r="AY112" s="132">
        <f t="shared" si="178"/>
        <v>1.1150863792787997</v>
      </c>
      <c r="AZ112" s="132">
        <f t="shared" si="179"/>
        <v>1.1600971218400691</v>
      </c>
      <c r="BA112" s="132">
        <f t="shared" si="180"/>
        <v>1.1074759868372774</v>
      </c>
      <c r="BB112" s="132">
        <f t="shared" si="181"/>
        <v>1.0008896328684871</v>
      </c>
      <c r="BC112" s="132">
        <f t="shared" si="182"/>
        <v>1.0002168652664816</v>
      </c>
      <c r="BD112" s="132">
        <f t="shared" si="183"/>
        <v>1.0269234283345103</v>
      </c>
      <c r="BE112" s="132">
        <f t="shared" si="184"/>
        <v>1.0447675291097278</v>
      </c>
      <c r="BF112" s="132">
        <f t="shared" si="185"/>
        <v>1.0785594497921165</v>
      </c>
      <c r="BG112" s="132">
        <f t="shared" si="186"/>
        <v>0.87846002882051855</v>
      </c>
      <c r="BH112" s="132">
        <f t="shared" si="187"/>
        <v>1.176649730802362</v>
      </c>
      <c r="BI112" s="132">
        <f t="shared" si="188"/>
        <v>1.1005719801082998</v>
      </c>
      <c r="BJ112" s="132">
        <f t="shared" si="189"/>
        <v>1.1576800880305063</v>
      </c>
      <c r="BK112" s="132">
        <f t="shared" si="190"/>
        <v>1.0672402187187138</v>
      </c>
      <c r="BL112" s="132">
        <f t="shared" si="191"/>
        <v>1.0554490573319664</v>
      </c>
      <c r="BM112" s="132">
        <f t="shared" si="192"/>
        <v>1.0260959201236499</v>
      </c>
      <c r="BN112" s="132">
        <f t="shared" si="193"/>
        <v>1.7145110036320144</v>
      </c>
      <c r="BO112" s="132">
        <f t="shared" si="194"/>
        <v>1.1423498913321297</v>
      </c>
      <c r="BP112" s="132">
        <f t="shared" si="195"/>
        <v>1.1077810742614953</v>
      </c>
      <c r="BQ112" s="132">
        <f t="shared" si="196"/>
        <v>1.1047500578537834</v>
      </c>
      <c r="BR112" s="132">
        <f t="shared" si="197"/>
        <v>1.1244417076712727</v>
      </c>
      <c r="BS112" s="132">
        <f t="shared" si="198"/>
        <v>1.3651761000113933</v>
      </c>
      <c r="BT112" s="16"/>
      <c r="BU112" s="16"/>
      <c r="BV112" s="9">
        <f t="shared" si="142"/>
        <v>0.89044982292746866</v>
      </c>
      <c r="BW112" s="9">
        <f t="shared" si="199"/>
        <v>1.3651761000113933</v>
      </c>
      <c r="BX112" s="9">
        <f t="shared" si="200"/>
        <v>1.1967948134331043</v>
      </c>
      <c r="BY112" s="9">
        <f t="shared" si="201"/>
        <v>1.0593584122910669</v>
      </c>
      <c r="BZ112" s="9">
        <f t="shared" si="202"/>
        <v>1.0767770758058011</v>
      </c>
      <c r="CA112" s="9">
        <f t="shared" si="143"/>
        <v>1.2156200958596302</v>
      </c>
      <c r="CB112" s="9">
        <f t="shared" si="203"/>
        <v>1.2156208165199573</v>
      </c>
      <c r="CC112" s="9"/>
      <c r="CD112" s="9">
        <f t="shared" si="204"/>
        <v>1.2678346533966769</v>
      </c>
      <c r="CE112" s="9">
        <f t="shared" si="205"/>
        <v>1.365175290689735</v>
      </c>
      <c r="CG112" s="35"/>
      <c r="CH112">
        <f t="shared" si="206"/>
        <v>1979</v>
      </c>
      <c r="CI112" s="19">
        <f t="shared" si="207"/>
        <v>6.15944403346202E-2</v>
      </c>
      <c r="CJ112" s="19">
        <f t="shared" si="287"/>
        <v>2.212563853166645E-2</v>
      </c>
      <c r="CK112" s="19">
        <f t="shared" si="288"/>
        <v>5.8398912101469006E-3</v>
      </c>
      <c r="CL112" s="19">
        <f t="shared" si="289"/>
        <v>1.9304801948975402E-6</v>
      </c>
      <c r="CM112" s="19">
        <f t="shared" si="290"/>
        <v>1.9304801948975402E-6</v>
      </c>
      <c r="CN112" s="19">
        <f t="shared" si="291"/>
        <v>1.9304801948975402E-6</v>
      </c>
      <c r="CO112" s="19">
        <f t="shared" si="292"/>
        <v>1.8778214025274874E-2</v>
      </c>
      <c r="CP112" s="19">
        <f t="shared" si="293"/>
        <v>0.10852849183694112</v>
      </c>
      <c r="CQ112" s="19">
        <f t="shared" si="294"/>
        <v>4.6070412494984931E-3</v>
      </c>
      <c r="CR112" s="19">
        <f t="shared" si="295"/>
        <v>0.15037530581953512</v>
      </c>
      <c r="CS112" s="19">
        <f t="shared" si="296"/>
        <v>0.18863356816913993</v>
      </c>
      <c r="CT112" s="19">
        <f t="shared" si="297"/>
        <v>1.8860053535655223E-2</v>
      </c>
      <c r="CU112" s="19">
        <f t="shared" si="298"/>
        <v>6.5657774679423325E-2</v>
      </c>
      <c r="CV112" s="19">
        <f t="shared" si="299"/>
        <v>0.2449190095787257</v>
      </c>
      <c r="CW112" s="19">
        <f t="shared" si="300"/>
        <v>2.762639712897037E-2</v>
      </c>
      <c r="CX112" s="19">
        <f t="shared" si="301"/>
        <v>1.7818577494687397E-2</v>
      </c>
      <c r="CY112" s="19">
        <f t="shared" si="286"/>
        <v>1.3039213555467012E-2</v>
      </c>
      <c r="CZ112" s="19">
        <f t="shared" si="145"/>
        <v>1.1445370912578448E-2</v>
      </c>
      <c r="DA112" s="19">
        <f t="shared" si="146"/>
        <v>3.1393524400511602E-2</v>
      </c>
      <c r="DB112" s="19">
        <f t="shared" si="147"/>
        <v>4.0482904664447998E-3</v>
      </c>
      <c r="DC112" s="19">
        <f t="shared" si="148"/>
        <v>4.7034056301281943E-3</v>
      </c>
      <c r="DD112" s="19"/>
      <c r="DE112" s="19"/>
      <c r="DF112" s="19">
        <f t="shared" si="257"/>
        <v>6.252852077456629E-2</v>
      </c>
      <c r="DG112" s="19">
        <f t="shared" si="304"/>
        <v>2.2497813108695315E-2</v>
      </c>
      <c r="DH112" s="19">
        <f t="shared" si="305"/>
        <v>6.2265421634532438E-3</v>
      </c>
      <c r="DI112" s="19">
        <f t="shared" si="306"/>
        <v>1.9335226183341955E-6</v>
      </c>
      <c r="DJ112" s="19">
        <f t="shared" si="307"/>
        <v>1.9335226183341955E-6</v>
      </c>
      <c r="DK112" s="19">
        <f t="shared" si="308"/>
        <v>1.9335226183341955E-6</v>
      </c>
      <c r="DL112" s="19">
        <f t="shared" si="309"/>
        <v>1.8929850791487582E-2</v>
      </c>
      <c r="DM112" s="19">
        <f t="shared" si="310"/>
        <v>0.10835388377766927</v>
      </c>
      <c r="DN112" s="19">
        <f t="shared" si="311"/>
        <v>4.7211068261593294E-3</v>
      </c>
      <c r="DO112" s="19">
        <f t="shared" si="312"/>
        <v>0.15086023368631205</v>
      </c>
      <c r="DP112" s="19">
        <f t="shared" si="313"/>
        <v>0.18814059342936201</v>
      </c>
      <c r="DQ112" s="19">
        <f t="shared" si="314"/>
        <v>1.9184607323247092E-2</v>
      </c>
      <c r="DR112" s="19">
        <f t="shared" si="315"/>
        <v>6.5785679714602349E-2</v>
      </c>
      <c r="DS112" s="19">
        <f t="shared" si="316"/>
        <v>0.24229574318746108</v>
      </c>
      <c r="DT112" s="19">
        <f t="shared" si="317"/>
        <v>2.7763182200083284E-2</v>
      </c>
      <c r="DU112" s="19">
        <f t="shared" si="318"/>
        <v>1.7809094912231205E-2</v>
      </c>
      <c r="DV112" s="19">
        <f t="shared" si="302"/>
        <v>1.2772180404377392E-2</v>
      </c>
      <c r="DW112" s="19">
        <f t="shared" si="225"/>
        <v>1.1332312265419316E-2</v>
      </c>
      <c r="DX112" s="19">
        <f t="shared" si="226"/>
        <v>3.1805467363364204E-2</v>
      </c>
      <c r="DY112" s="19">
        <f t="shared" si="227"/>
        <v>4.1531928106991406E-3</v>
      </c>
      <c r="DZ112" s="19">
        <f t="shared" si="228"/>
        <v>4.7995731540592902E-3</v>
      </c>
      <c r="EA112" s="19">
        <f t="shared" si="229"/>
        <v>0.99996537846110456</v>
      </c>
      <c r="EC112" s="19">
        <f t="shared" si="258"/>
        <v>6.2530685683132831E-2</v>
      </c>
      <c r="ED112" s="19">
        <f t="shared" si="319"/>
        <v>2.249859204457488E-2</v>
      </c>
      <c r="EE112" s="19">
        <f t="shared" si="320"/>
        <v>6.2267577433886487E-3</v>
      </c>
      <c r="EF112" s="19">
        <f t="shared" si="321"/>
        <v>1.9335895621804303E-6</v>
      </c>
      <c r="EG112" s="19">
        <f t="shared" si="322"/>
        <v>1.9335895621804303E-6</v>
      </c>
      <c r="EH112" s="19">
        <f t="shared" si="323"/>
        <v>1.9335895621804303E-6</v>
      </c>
      <c r="EI112" s="19">
        <f t="shared" si="324"/>
        <v>1.8930506194744113E-2</v>
      </c>
      <c r="EJ112" s="19">
        <f t="shared" si="325"/>
        <v>0.10835763528575394</v>
      </c>
      <c r="EK112" s="19">
        <f t="shared" si="326"/>
        <v>4.721270283802096E-3</v>
      </c>
      <c r="EL112" s="19">
        <f t="shared" si="327"/>
        <v>0.15086545688059541</v>
      </c>
      <c r="EM112" s="19">
        <f t="shared" si="328"/>
        <v>0.18814710737175794</v>
      </c>
      <c r="EN112" s="19">
        <f t="shared" si="329"/>
        <v>1.9185271546872173E-2</v>
      </c>
      <c r="EO112" s="19">
        <f t="shared" si="330"/>
        <v>6.5787957394928154E-2</v>
      </c>
      <c r="EP112" s="19">
        <f t="shared" si="331"/>
        <v>0.24230413212939614</v>
      </c>
      <c r="EQ112" s="19">
        <f t="shared" si="332"/>
        <v>2.7764143437455202E-2</v>
      </c>
      <c r="ER112" s="19">
        <f t="shared" si="333"/>
        <v>1.7809711511851029E-2</v>
      </c>
      <c r="ES112" s="19">
        <f t="shared" si="303"/>
        <v>1.2772622612227958E-2</v>
      </c>
      <c r="ET112" s="19">
        <f t="shared" si="231"/>
        <v>1.1332704621093145E-2</v>
      </c>
      <c r="EU112" s="19">
        <f t="shared" si="232"/>
        <v>3.1806568555714586E-2</v>
      </c>
      <c r="EV112" s="19">
        <f t="shared" si="233"/>
        <v>4.1533366056039772E-3</v>
      </c>
      <c r="EW112" s="19">
        <f t="shared" si="234"/>
        <v>4.7997393284211374E-3</v>
      </c>
      <c r="EZ112">
        <f t="shared" si="259"/>
        <v>-3.1486833694151152E-2</v>
      </c>
      <c r="FA112">
        <f t="shared" si="270"/>
        <v>-4.5508673824843179E-2</v>
      </c>
      <c r="FB112">
        <f t="shared" si="271"/>
        <v>-8.4606924823083754E-2</v>
      </c>
      <c r="FC112">
        <f t="shared" si="272"/>
        <v>-4.6083023035189087E-3</v>
      </c>
      <c r="FD112">
        <f t="shared" si="273"/>
        <v>-1.5387474907443934E-2</v>
      </c>
      <c r="FE112">
        <f t="shared" si="274"/>
        <v>3.9121063202674673E-2</v>
      </c>
      <c r="FF112">
        <f t="shared" si="275"/>
        <v>-5.5981168550714427E-3</v>
      </c>
      <c r="FG112">
        <f t="shared" si="276"/>
        <v>-1.4417273663365758E-2</v>
      </c>
      <c r="FH112">
        <f t="shared" si="277"/>
        <v>-7.5209602020984423E-2</v>
      </c>
      <c r="FI112">
        <f t="shared" si="278"/>
        <v>-7.8769096948195533E-2</v>
      </c>
      <c r="FJ112">
        <f t="shared" si="279"/>
        <v>-3.4301871965487361E-2</v>
      </c>
      <c r="FK112">
        <f t="shared" si="280"/>
        <v>-1.6836767367774771E-2</v>
      </c>
      <c r="FL112">
        <f t="shared" si="281"/>
        <v>-9.000801063089375E-3</v>
      </c>
      <c r="FM112">
        <f t="shared" si="282"/>
        <v>-2.0292564572058213E-4</v>
      </c>
      <c r="FN112">
        <f t="shared" si="283"/>
        <v>-5.3869499463697297E-2</v>
      </c>
      <c r="FO112">
        <f t="shared" si="284"/>
        <v>-3.3100471730361902E-2</v>
      </c>
      <c r="FP112">
        <f t="shared" si="265"/>
        <v>-0.21224084308713059</v>
      </c>
      <c r="FQ112">
        <f t="shared" si="266"/>
        <v>-1.8146993497828275E-2</v>
      </c>
      <c r="FR112">
        <f t="shared" si="267"/>
        <v>-2.1420657034502692E-2</v>
      </c>
      <c r="FS112">
        <f t="shared" si="268"/>
        <v>-4.6931896903355662E-2</v>
      </c>
      <c r="FT112">
        <f t="shared" si="269"/>
        <v>-4.200834427710206E-2</v>
      </c>
      <c r="FV112" s="3"/>
      <c r="FW112" s="19">
        <f t="shared" si="236"/>
        <v>0.96954919835727082</v>
      </c>
      <c r="FX112" s="19">
        <f t="shared" si="260"/>
        <v>0.84048434458322108</v>
      </c>
      <c r="FY112" s="19">
        <f t="shared" si="149"/>
        <v>1.0767770758058011</v>
      </c>
      <c r="GA112" s="19">
        <f t="shared" si="237"/>
        <v>0.96176302704995753</v>
      </c>
      <c r="GB112" s="19">
        <f t="shared" si="261"/>
        <v>0.99000192234275453</v>
      </c>
      <c r="GC112" s="19">
        <f t="shared" si="150"/>
        <v>1.1967948134331043</v>
      </c>
      <c r="GE112" s="19">
        <f t="shared" si="238"/>
        <v>1.0318365579542574</v>
      </c>
      <c r="GF112" s="19">
        <f t="shared" si="262"/>
        <v>0.92973409910183857</v>
      </c>
      <c r="GG112" s="19">
        <f t="shared" si="151"/>
        <v>1.0593584122910669</v>
      </c>
      <c r="GI112" s="19">
        <f t="shared" si="337"/>
        <v>0.89044982292746866</v>
      </c>
      <c r="GJ112" s="19">
        <f t="shared" si="239"/>
        <v>1.2156200958596302</v>
      </c>
      <c r="GK112" s="19">
        <f t="shared" si="152"/>
        <v>1.2156208165199573</v>
      </c>
      <c r="GL112" s="3"/>
      <c r="GM112" s="3"/>
      <c r="GN112" s="8"/>
      <c r="GO112" s="5">
        <f t="shared" si="263"/>
        <v>30</v>
      </c>
      <c r="GP112" t="b">
        <f t="shared" si="240"/>
        <v>0</v>
      </c>
      <c r="GS112" s="11"/>
      <c r="GT112" s="11"/>
      <c r="GU112" s="26"/>
      <c r="GV112" s="30"/>
      <c r="GW112" s="12" t="str">
        <f t="shared" si="242"/>
        <v/>
      </c>
      <c r="GX112" s="19"/>
      <c r="HF112" s="12" t="str">
        <f t="shared" ca="1" si="160"/>
        <v/>
      </c>
      <c r="HG112" s="12" t="str">
        <f t="shared" ca="1" si="161"/>
        <v/>
      </c>
      <c r="HH112" s="12" t="str">
        <f t="shared" ca="1" si="162"/>
        <v/>
      </c>
      <c r="HJ112" s="17"/>
      <c r="HL112" s="18">
        <f t="shared" si="245"/>
        <v>1979</v>
      </c>
      <c r="HM112" s="9">
        <f t="shared" si="163"/>
        <v>0.64101300054931887</v>
      </c>
      <c r="HN112" s="9">
        <f t="shared" si="164"/>
        <v>1.5159482678319318</v>
      </c>
      <c r="HO112" s="9">
        <f t="shared" si="165"/>
        <v>1.2083276816598334</v>
      </c>
      <c r="HP112" s="9">
        <f t="shared" si="166"/>
        <v>1.1391256803398686</v>
      </c>
      <c r="HQ112" s="9">
        <f t="shared" si="167"/>
        <v>1.1013548914512132</v>
      </c>
      <c r="HR112" s="9">
        <f t="shared" si="246"/>
        <v>0.97174091755624847</v>
      </c>
      <c r="HS112" s="9">
        <f t="shared" si="168"/>
        <v>0.97174254784048897</v>
      </c>
      <c r="HT112" s="9"/>
      <c r="HU112" s="9">
        <f t="shared" si="169"/>
        <v>1.3764370924442539</v>
      </c>
      <c r="HV112" s="23">
        <f t="shared" si="247"/>
        <v>1.515945724538365</v>
      </c>
      <c r="HX112" s="8"/>
      <c r="HY112" s="5">
        <f t="shared" si="264"/>
        <v>30</v>
      </c>
      <c r="HZ112" t="b">
        <f t="shared" si="248"/>
        <v>0</v>
      </c>
      <c r="IC112" s="11"/>
      <c r="ID112" s="11"/>
      <c r="IE112" s="11"/>
      <c r="IF112">
        <f t="shared" si="250"/>
        <v>0</v>
      </c>
      <c r="IG112" s="12" t="str">
        <f t="shared" si="251"/>
        <v/>
      </c>
      <c r="IH112" s="19" t="str">
        <f t="shared" ca="1" si="252"/>
        <v/>
      </c>
      <c r="II112" s="19" t="str">
        <f t="shared" ca="1" si="253"/>
        <v/>
      </c>
      <c r="IJ112" s="11">
        <f t="shared" si="170"/>
        <v>0</v>
      </c>
      <c r="IK112" s="12" t="str">
        <f t="shared" ca="1" si="171"/>
        <v/>
      </c>
      <c r="IL112" s="12" t="str">
        <f t="shared" ca="1" si="172"/>
        <v/>
      </c>
      <c r="IM112" s="12" t="str">
        <f t="shared" ca="1" si="173"/>
        <v/>
      </c>
      <c r="IN112" s="12" t="str">
        <f t="shared" ca="1" si="174"/>
        <v/>
      </c>
      <c r="IO112">
        <f t="shared" si="254"/>
        <v>0</v>
      </c>
      <c r="IP112" s="12" t="str">
        <f t="shared" ca="1" si="255"/>
        <v/>
      </c>
      <c r="IQ112" s="12" t="str">
        <f t="shared" ca="1" si="175"/>
        <v/>
      </c>
      <c r="IR112" s="12" t="str">
        <f t="shared" ca="1" si="176"/>
        <v/>
      </c>
    </row>
    <row r="113" spans="1:252" x14ac:dyDescent="0.2">
      <c r="A113" t="s">
        <v>105</v>
      </c>
      <c r="B113" s="1">
        <f t="shared" si="256"/>
        <v>1980</v>
      </c>
      <c r="C113" s="60">
        <f>Conversion_factors!$A42*C261+C336</f>
        <v>1415.3712602441817</v>
      </c>
      <c r="D113" s="60">
        <f>Conversion_factors!$A42*D261+D336</f>
        <v>478.84453014798896</v>
      </c>
      <c r="E113" s="60">
        <f>Conversion_factors!$A42*E261+E336</f>
        <v>136.1135709909293</v>
      </c>
      <c r="F113" s="60">
        <f>Conversion_factors!$A42*F261+F336</f>
        <v>4.396102277986156E-2</v>
      </c>
      <c r="G113" s="60">
        <f>Conversion_factors!$A42*G261+G336</f>
        <v>4.396102277986156E-2</v>
      </c>
      <c r="H113" s="60">
        <f>Conversion_factors!$A42*H261+H336</f>
        <v>4.396102277986156E-2</v>
      </c>
      <c r="I113" s="60">
        <f>Conversion_factors!$A42*I261+I336</f>
        <v>397.00024154326763</v>
      </c>
      <c r="J113" s="60">
        <f>Conversion_factors!$A42*J261+J336</f>
        <v>2456.2548516628112</v>
      </c>
      <c r="K113" s="60">
        <f>Conversion_factors!$A42*K261+K336</f>
        <v>105.0876781206796</v>
      </c>
      <c r="L113" s="60">
        <f>Conversion_factors!$A42*L261+L336</f>
        <v>3305.1842931381525</v>
      </c>
      <c r="M113" s="60">
        <f>Conversion_factors!$A42*M261+M336</f>
        <v>3997.9727412405246</v>
      </c>
      <c r="N113" s="60">
        <f>Conversion_factors!$A42*N261+N336</f>
        <v>394.26803292653187</v>
      </c>
      <c r="O113" s="60">
        <f>Conversion_factors!$A42*O261+O336</f>
        <v>1338.9657864134219</v>
      </c>
      <c r="P113" s="60">
        <f>Conversion_factors!$A42*P261+P336</f>
        <v>4789.7108840083338</v>
      </c>
      <c r="Q113" s="60">
        <f>Conversion_factors!$A42*Q261+Q336</f>
        <v>602.22309476296095</v>
      </c>
      <c r="R113" s="60">
        <f>Conversion_factors!$A42*R261+R336</f>
        <v>389.76224180158738</v>
      </c>
      <c r="S113" s="60">
        <f>Conversion_factors!$A42*S261+S336</f>
        <v>313.24930362399135</v>
      </c>
      <c r="T113" s="60">
        <f>Conversion_factors!$A42*T261+T336</f>
        <v>242.16434893307485</v>
      </c>
      <c r="U113" s="60">
        <f>Conversion_factors!$A42*U261+U336</f>
        <v>652.56570199997736</v>
      </c>
      <c r="V113" s="60">
        <f>Conversion_factors!$A42*V261+V336</f>
        <v>87.427030871953946</v>
      </c>
      <c r="W113" s="60">
        <f>Conversion_factors!$A42*W261+W336</f>
        <v>104.70034965876943</v>
      </c>
      <c r="X113" s="60">
        <f>Conversion_factors!$A42*X261+X336</f>
        <v>21206.997825157479</v>
      </c>
      <c r="Z113" s="19">
        <f t="shared" si="338"/>
        <v>3.0664567297558043</v>
      </c>
      <c r="AA113" s="19">
        <f t="shared" si="339"/>
        <v>7.3443409426341963</v>
      </c>
      <c r="AB113" s="19">
        <f t="shared" si="340"/>
        <v>1.6961782784872439</v>
      </c>
      <c r="AC113" s="19">
        <f t="shared" si="341"/>
        <v>9.5243260857930684E-5</v>
      </c>
      <c r="AD113" s="19">
        <f t="shared" si="342"/>
        <v>6.7425796715779357E-4</v>
      </c>
      <c r="AE113" s="19">
        <f t="shared" si="343"/>
        <v>5.4781996678533403E-4</v>
      </c>
      <c r="AF113" s="19">
        <f t="shared" si="344"/>
        <v>5.5265535513781643</v>
      </c>
      <c r="AG113" s="19">
        <f t="shared" si="345"/>
        <v>19.774978208983057</v>
      </c>
      <c r="AH113" s="19">
        <f t="shared" si="346"/>
        <v>1.7794522680976768</v>
      </c>
      <c r="AI113" s="19">
        <f t="shared" si="347"/>
        <v>7.8654377322389299</v>
      </c>
      <c r="AJ113" s="19">
        <f t="shared" si="348"/>
        <v>11.099345647611393</v>
      </c>
      <c r="AK113" s="19">
        <f t="shared" si="349"/>
        <v>4.9783304115672102</v>
      </c>
      <c r="AL113" s="19">
        <f t="shared" si="350"/>
        <v>17.192264843425029</v>
      </c>
      <c r="AM113" s="19">
        <f t="shared" si="351"/>
        <v>22.678007510542049</v>
      </c>
      <c r="AN113" s="19">
        <f t="shared" si="352"/>
        <v>2.8236710564798675</v>
      </c>
      <c r="AO113" s="19">
        <f t="shared" si="353"/>
        <v>1.6177591668331168</v>
      </c>
      <c r="AP113" s="19">
        <f t="shared" si="354"/>
        <v>12.007486842053028</v>
      </c>
      <c r="AQ113" s="19">
        <f t="shared" si="355"/>
        <v>2.8357321022129676</v>
      </c>
      <c r="AR113" s="19">
        <f t="shared" si="356"/>
        <v>1.7924771859840425</v>
      </c>
      <c r="AS113" s="19">
        <f t="shared" si="357"/>
        <v>1.8508519559201344</v>
      </c>
      <c r="AT113" s="19">
        <f t="shared" si="358"/>
        <v>1.6886637121589132</v>
      </c>
      <c r="AU113" s="19">
        <f t="shared" si="336"/>
        <v>31.323212788975937</v>
      </c>
      <c r="AV113" s="19"/>
      <c r="AX113" s="132">
        <f t="shared" si="177"/>
        <v>1.1293794398614736</v>
      </c>
      <c r="AY113" s="132">
        <f t="shared" si="178"/>
        <v>1.1257534389194042</v>
      </c>
      <c r="AZ113" s="132">
        <f t="shared" si="179"/>
        <v>1.1685484176642529</v>
      </c>
      <c r="BA113" s="132">
        <f t="shared" si="180"/>
        <v>1.096506535975263</v>
      </c>
      <c r="BB113" s="132">
        <f t="shared" si="181"/>
        <v>1.0632237811517882</v>
      </c>
      <c r="BC113" s="132">
        <f t="shared" si="182"/>
        <v>0.98435624710944813</v>
      </c>
      <c r="BD113" s="132">
        <f t="shared" si="183"/>
        <v>1.0194746931059455</v>
      </c>
      <c r="BE113" s="132">
        <f t="shared" si="184"/>
        <v>1.0583913528628375</v>
      </c>
      <c r="BF113" s="132">
        <f t="shared" si="185"/>
        <v>1.0778970147749114</v>
      </c>
      <c r="BG113" s="132">
        <f t="shared" si="186"/>
        <v>0.87582492127169442</v>
      </c>
      <c r="BH113" s="132">
        <f t="shared" si="187"/>
        <v>1.2859533309516724</v>
      </c>
      <c r="BI113" s="132">
        <f t="shared" si="188"/>
        <v>1.0994634845099176</v>
      </c>
      <c r="BJ113" s="132">
        <f t="shared" si="189"/>
        <v>1.1499465288170894</v>
      </c>
      <c r="BK113" s="132">
        <f t="shared" si="190"/>
        <v>1.0340471567755429</v>
      </c>
      <c r="BL113" s="132">
        <f t="shared" si="191"/>
        <v>1.0570075787059059</v>
      </c>
      <c r="BM113" s="132">
        <f t="shared" si="192"/>
        <v>1.0247338936758759</v>
      </c>
      <c r="BN113" s="132">
        <f t="shared" si="193"/>
        <v>1.4561044412681545</v>
      </c>
      <c r="BO113" s="132">
        <f t="shared" si="194"/>
        <v>1.1254654012659637</v>
      </c>
      <c r="BP113" s="132">
        <f t="shared" si="195"/>
        <v>1.2012585681223551</v>
      </c>
      <c r="BQ113" s="132">
        <f t="shared" si="196"/>
        <v>1.0732455237657859</v>
      </c>
      <c r="BR113" s="132">
        <f t="shared" si="197"/>
        <v>1.1826526414688272</v>
      </c>
      <c r="BS113" s="132">
        <f t="shared" si="198"/>
        <v>1.3435408655679117</v>
      </c>
      <c r="BT113" s="16"/>
      <c r="BU113" s="16"/>
      <c r="BV113" s="9">
        <f t="shared" si="142"/>
        <v>0.84411747441742158</v>
      </c>
      <c r="BW113" s="9">
        <f t="shared" si="199"/>
        <v>1.3435408655679117</v>
      </c>
      <c r="BX113" s="9">
        <f t="shared" si="200"/>
        <v>1.2204041278458992</v>
      </c>
      <c r="BY113" s="9">
        <f t="shared" si="201"/>
        <v>1.0120817709573882</v>
      </c>
      <c r="BZ113" s="9">
        <f t="shared" si="202"/>
        <v>1.0877552455207751</v>
      </c>
      <c r="CA113" s="9">
        <f t="shared" si="143"/>
        <v>1.1341052156487401</v>
      </c>
      <c r="CB113" s="9">
        <f t="shared" si="203"/>
        <v>1.1341063222197825</v>
      </c>
      <c r="CC113" s="9"/>
      <c r="CD113" s="9">
        <f t="shared" si="204"/>
        <v>1.2351487709939846</v>
      </c>
      <c r="CE113" s="9">
        <f t="shared" si="205"/>
        <v>1.3435395546472453</v>
      </c>
      <c r="CG113" s="35"/>
      <c r="CH113">
        <f t="shared" si="206"/>
        <v>1980</v>
      </c>
      <c r="CI113" s="19">
        <f t="shared" si="207"/>
        <v>6.6740765096186899E-2</v>
      </c>
      <c r="CJ113" s="19">
        <f t="shared" si="287"/>
        <v>2.2579552942658593E-2</v>
      </c>
      <c r="CK113" s="19">
        <f t="shared" si="288"/>
        <v>6.4183328594234227E-3</v>
      </c>
      <c r="CL113" s="19">
        <f t="shared" si="289"/>
        <v>2.0729488983919918E-6</v>
      </c>
      <c r="CM113" s="19">
        <f t="shared" si="290"/>
        <v>2.0729488983919918E-6</v>
      </c>
      <c r="CN113" s="19">
        <f t="shared" si="291"/>
        <v>2.0729488983919918E-6</v>
      </c>
      <c r="CO113" s="19">
        <f t="shared" si="292"/>
        <v>1.8720247194645975E-2</v>
      </c>
      <c r="CP113" s="19">
        <f t="shared" si="293"/>
        <v>0.11582284639785272</v>
      </c>
      <c r="CQ113" s="19">
        <f t="shared" si="294"/>
        <v>4.9553302634857618E-3</v>
      </c>
      <c r="CR113" s="19">
        <f t="shared" si="295"/>
        <v>0.15585347442329964</v>
      </c>
      <c r="CS113" s="19">
        <f t="shared" si="296"/>
        <v>0.18852139158036796</v>
      </c>
      <c r="CT113" s="19">
        <f t="shared" si="297"/>
        <v>1.8591411956425951E-2</v>
      </c>
      <c r="CU113" s="19">
        <f t="shared" si="298"/>
        <v>6.3137922559931184E-2</v>
      </c>
      <c r="CV113" s="19">
        <f t="shared" si="299"/>
        <v>0.22585520701692091</v>
      </c>
      <c r="CW113" s="19">
        <f t="shared" si="300"/>
        <v>2.8397376174036031E-2</v>
      </c>
      <c r="CX113" s="19">
        <f t="shared" si="301"/>
        <v>1.8378944771674351E-2</v>
      </c>
      <c r="CY113" s="19">
        <f t="shared" si="286"/>
        <v>1.4771034835133021E-2</v>
      </c>
      <c r="CZ113" s="19">
        <f t="shared" si="145"/>
        <v>1.1419077369159704E-2</v>
      </c>
      <c r="DA113" s="19">
        <f t="shared" si="146"/>
        <v>3.0771243878086808E-2</v>
      </c>
      <c r="DB113" s="19">
        <f t="shared" si="147"/>
        <v>4.1225557522451776E-3</v>
      </c>
      <c r="DC113" s="19">
        <f t="shared" si="148"/>
        <v>4.9370660817706731E-3</v>
      </c>
      <c r="DD113" s="19"/>
      <c r="DE113" s="19"/>
      <c r="DF113" s="19">
        <f t="shared" si="257"/>
        <v>6.4133192795047686E-2</v>
      </c>
      <c r="DG113" s="19">
        <f t="shared" si="304"/>
        <v>2.2351827578959968E-2</v>
      </c>
      <c r="DH113" s="19">
        <f t="shared" si="305"/>
        <v>6.1245600750731745E-3</v>
      </c>
      <c r="DI113" s="19">
        <f t="shared" si="306"/>
        <v>2.0008692633406862E-6</v>
      </c>
      <c r="DJ113" s="19">
        <f t="shared" si="307"/>
        <v>2.0008692633406862E-6</v>
      </c>
      <c r="DK113" s="19">
        <f t="shared" si="308"/>
        <v>2.0008692633406862E-6</v>
      </c>
      <c r="DL113" s="19">
        <f t="shared" si="309"/>
        <v>1.8749215675322603E-2</v>
      </c>
      <c r="DM113" s="19">
        <f t="shared" si="310"/>
        <v>0.11213613097150517</v>
      </c>
      <c r="DN113" s="19">
        <f t="shared" si="311"/>
        <v>4.779070727099574E-3</v>
      </c>
      <c r="DO113" s="19">
        <f t="shared" si="312"/>
        <v>0.15309805544253904</v>
      </c>
      <c r="DP113" s="19">
        <f t="shared" si="313"/>
        <v>0.18857747431400651</v>
      </c>
      <c r="DQ113" s="19">
        <f t="shared" si="314"/>
        <v>1.872541157797521E-2</v>
      </c>
      <c r="DR113" s="19">
        <f t="shared" si="315"/>
        <v>6.438963107940962E-2</v>
      </c>
      <c r="DS113" s="19">
        <f t="shared" si="316"/>
        <v>0.23525838855169964</v>
      </c>
      <c r="DT113" s="19">
        <f t="shared" si="317"/>
        <v>2.8010118239408615E-2</v>
      </c>
      <c r="DU113" s="19">
        <f t="shared" si="318"/>
        <v>1.8097315216739216E-2</v>
      </c>
      <c r="DV113" s="19">
        <f t="shared" si="302"/>
        <v>1.3887131351350043E-2</v>
      </c>
      <c r="DW113" s="19">
        <f t="shared" si="225"/>
        <v>1.1432219101381123E-2</v>
      </c>
      <c r="DX113" s="19">
        <f t="shared" si="226"/>
        <v>3.1081345921545721E-2</v>
      </c>
      <c r="DY113" s="19">
        <f t="shared" si="227"/>
        <v>4.0853106066324162E-3</v>
      </c>
      <c r="DZ113" s="19">
        <f t="shared" si="228"/>
        <v>4.8192918191183962E-3</v>
      </c>
      <c r="EA113" s="19">
        <f t="shared" si="229"/>
        <v>0.9997416936526039</v>
      </c>
      <c r="EC113" s="19">
        <f t="shared" si="258"/>
        <v>6.414976308603676E-2</v>
      </c>
      <c r="ED113" s="19">
        <f t="shared" si="319"/>
        <v>2.2357602689647264E-2</v>
      </c>
      <c r="EE113" s="19">
        <f t="shared" si="320"/>
        <v>6.1261424965650905E-3</v>
      </c>
      <c r="EF113" s="19">
        <f t="shared" si="321"/>
        <v>2.0013862341085475E-6</v>
      </c>
      <c r="EG113" s="19">
        <f t="shared" si="322"/>
        <v>2.0013862341085475E-6</v>
      </c>
      <c r="EH113" s="19">
        <f t="shared" si="323"/>
        <v>2.0013862341085475E-6</v>
      </c>
      <c r="EI113" s="19">
        <f t="shared" si="324"/>
        <v>1.8754059968051798E-2</v>
      </c>
      <c r="EJ113" s="19">
        <f t="shared" si="325"/>
        <v>0.11216510392980658</v>
      </c>
      <c r="EK113" s="19">
        <f t="shared" si="326"/>
        <v>4.7803055103553911E-3</v>
      </c>
      <c r="EL113" s="19">
        <f t="shared" si="327"/>
        <v>0.15313761185970748</v>
      </c>
      <c r="EM113" s="19">
        <f t="shared" si="328"/>
        <v>0.18862619765814681</v>
      </c>
      <c r="EN113" s="19">
        <f t="shared" si="329"/>
        <v>1.8730249720366295E-2</v>
      </c>
      <c r="EO113" s="19">
        <f t="shared" si="330"/>
        <v>6.4406267627149807E-2</v>
      </c>
      <c r="EP113" s="19">
        <f t="shared" si="331"/>
        <v>0.23531917298774638</v>
      </c>
      <c r="EQ113" s="19">
        <f t="shared" si="332"/>
        <v>2.8017355300119888E-2</v>
      </c>
      <c r="ER113" s="19">
        <f t="shared" si="333"/>
        <v>1.8101991075934638E-2</v>
      </c>
      <c r="ES113" s="19">
        <f t="shared" si="303"/>
        <v>1.3890719412344149E-2</v>
      </c>
      <c r="ET113" s="19">
        <f t="shared" si="231"/>
        <v>1.1435172879119371E-2</v>
      </c>
      <c r="EU113" s="19">
        <f t="shared" si="232"/>
        <v>3.1089376504833507E-2</v>
      </c>
      <c r="EV113" s="19">
        <f t="shared" si="233"/>
        <v>4.0863661409444064E-3</v>
      </c>
      <c r="EW113" s="19">
        <f t="shared" si="234"/>
        <v>4.8205369944219131E-3</v>
      </c>
      <c r="EZ113">
        <f t="shared" si="259"/>
        <v>-9.1337032900967502E-4</v>
      </c>
      <c r="FA113">
        <f t="shared" si="270"/>
        <v>9.5206628589835085E-3</v>
      </c>
      <c r="FB113">
        <f t="shared" si="271"/>
        <v>7.2585825424364633E-3</v>
      </c>
      <c r="FC113">
        <f t="shared" si="272"/>
        <v>-9.9542907683238552E-3</v>
      </c>
      <c r="FD113">
        <f t="shared" si="273"/>
        <v>6.0416358311295174E-2</v>
      </c>
      <c r="FE113">
        <f t="shared" si="274"/>
        <v>-1.5984249459693456E-2</v>
      </c>
      <c r="FF113">
        <f t="shared" si="275"/>
        <v>-7.2798817072906256E-3</v>
      </c>
      <c r="FG113">
        <f t="shared" si="276"/>
        <v>1.295576328981826E-2</v>
      </c>
      <c r="FH113">
        <f t="shared" si="277"/>
        <v>-6.1437367173992473E-4</v>
      </c>
      <c r="FI113">
        <f t="shared" si="278"/>
        <v>-3.0041978420332206E-3</v>
      </c>
      <c r="FJ113">
        <f t="shared" si="279"/>
        <v>8.8829145984987617E-2</v>
      </c>
      <c r="FK113">
        <f t="shared" si="280"/>
        <v>-1.0077071120111409E-3</v>
      </c>
      <c r="FL113">
        <f t="shared" si="281"/>
        <v>-6.7026338746830521E-3</v>
      </c>
      <c r="FM113">
        <f t="shared" si="282"/>
        <v>-3.1595700462596306E-2</v>
      </c>
      <c r="FN113">
        <f t="shared" si="283"/>
        <v>1.4755537511416032E-3</v>
      </c>
      <c r="FO113">
        <f t="shared" si="284"/>
        <v>-1.3282688196368749E-3</v>
      </c>
      <c r="FP113">
        <f t="shared" si="265"/>
        <v>-0.16336323204121755</v>
      </c>
      <c r="FQ113">
        <f t="shared" si="266"/>
        <v>-1.48908088872996E-2</v>
      </c>
      <c r="FR113">
        <f t="shared" si="267"/>
        <v>8.1010831553290016E-2</v>
      </c>
      <c r="FS113">
        <f t="shared" si="268"/>
        <v>-2.8931860011450285E-2</v>
      </c>
      <c r="FT113">
        <f t="shared" si="269"/>
        <v>5.0473264116982407E-2</v>
      </c>
      <c r="FV113" s="3"/>
      <c r="FW113" s="19">
        <f t="shared" si="236"/>
        <v>1.0101953969504398</v>
      </c>
      <c r="FX113" s="19">
        <f t="shared" si="260"/>
        <v>0.84905341610687723</v>
      </c>
      <c r="FY113" s="19">
        <f t="shared" si="149"/>
        <v>1.0877552455207751</v>
      </c>
      <c r="GA113" s="19">
        <f t="shared" si="237"/>
        <v>1.0197271195929316</v>
      </c>
      <c r="GB113" s="19">
        <f t="shared" si="261"/>
        <v>1.0095318086620422</v>
      </c>
      <c r="GC113" s="19">
        <f t="shared" si="150"/>
        <v>1.2204041278458992</v>
      </c>
      <c r="GE113" s="19">
        <f t="shared" si="238"/>
        <v>0.95537238314704676</v>
      </c>
      <c r="GF113" s="19">
        <f t="shared" si="262"/>
        <v>0.88824228195199606</v>
      </c>
      <c r="GG113" s="19">
        <f t="shared" si="151"/>
        <v>1.0120817709573882</v>
      </c>
      <c r="GI113" s="19">
        <f t="shared" si="337"/>
        <v>0.84411747441742158</v>
      </c>
      <c r="GJ113" s="19">
        <f t="shared" si="239"/>
        <v>1.1341052156487399</v>
      </c>
      <c r="GK113" s="19">
        <f t="shared" si="152"/>
        <v>1.1341063222197825</v>
      </c>
      <c r="GL113" s="3"/>
      <c r="GM113" s="3"/>
      <c r="GN113" s="8"/>
      <c r="GU113" s="5"/>
      <c r="GV113" s="30"/>
      <c r="GW113" s="12" t="str">
        <f t="shared" si="242"/>
        <v/>
      </c>
      <c r="GX113" s="19"/>
      <c r="HF113" s="12" t="str">
        <f t="shared" ca="1" si="160"/>
        <v/>
      </c>
      <c r="HG113" s="12" t="str">
        <f t="shared" ca="1" si="161"/>
        <v/>
      </c>
      <c r="HH113" s="12" t="str">
        <f t="shared" ca="1" si="162"/>
        <v/>
      </c>
      <c r="HJ113" s="17"/>
      <c r="HL113" s="18">
        <f t="shared" si="245"/>
        <v>1980</v>
      </c>
      <c r="HM113" s="9">
        <f t="shared" si="163"/>
        <v>0.60765947856951696</v>
      </c>
      <c r="HN113" s="9">
        <f t="shared" si="164"/>
        <v>1.4919236045094051</v>
      </c>
      <c r="HO113" s="9">
        <f t="shared" si="165"/>
        <v>1.2321645063433866</v>
      </c>
      <c r="HP113" s="9">
        <f t="shared" si="166"/>
        <v>1.0882892159303013</v>
      </c>
      <c r="HQ113" s="9">
        <f t="shared" si="167"/>
        <v>1.1125836417528669</v>
      </c>
      <c r="HR113" s="9">
        <f t="shared" si="246"/>
        <v>0.90657965149918851</v>
      </c>
      <c r="HS113" s="9">
        <f t="shared" si="168"/>
        <v>0.9065815195817396</v>
      </c>
      <c r="HT113" s="9"/>
      <c r="HU113" s="9">
        <f t="shared" si="169"/>
        <v>1.3409513445055909</v>
      </c>
      <c r="HV113" s="23">
        <f t="shared" si="247"/>
        <v>1.4919205302834337</v>
      </c>
      <c r="HX113" s="8"/>
      <c r="HY113" s="5">
        <f t="shared" si="264"/>
        <v>31</v>
      </c>
      <c r="HZ113" t="b">
        <f t="shared" si="248"/>
        <v>0</v>
      </c>
      <c r="IC113" s="11"/>
      <c r="ID113" s="11"/>
      <c r="IE113" s="11"/>
      <c r="IF113">
        <f t="shared" si="250"/>
        <v>0</v>
      </c>
      <c r="IG113" s="12" t="str">
        <f t="shared" si="251"/>
        <v/>
      </c>
      <c r="IH113" s="19" t="str">
        <f t="shared" ca="1" si="252"/>
        <v/>
      </c>
      <c r="II113" s="19" t="str">
        <f t="shared" ca="1" si="253"/>
        <v/>
      </c>
      <c r="IJ113" s="11">
        <f t="shared" si="170"/>
        <v>0</v>
      </c>
      <c r="IK113" s="12" t="str">
        <f t="shared" ca="1" si="171"/>
        <v/>
      </c>
      <c r="IL113" s="12" t="str">
        <f t="shared" ca="1" si="172"/>
        <v/>
      </c>
      <c r="IM113" s="12" t="str">
        <f t="shared" ca="1" si="173"/>
        <v/>
      </c>
      <c r="IN113" s="12" t="str">
        <f t="shared" ca="1" si="174"/>
        <v/>
      </c>
      <c r="IO113">
        <f t="shared" si="254"/>
        <v>0</v>
      </c>
      <c r="IP113" s="12" t="str">
        <f t="shared" ca="1" si="255"/>
        <v/>
      </c>
      <c r="IQ113" s="12" t="str">
        <f t="shared" ca="1" si="175"/>
        <v/>
      </c>
      <c r="IR113" s="12" t="str">
        <f t="shared" ca="1" si="176"/>
        <v/>
      </c>
    </row>
    <row r="114" spans="1:252" x14ac:dyDescent="0.2">
      <c r="A114" t="s">
        <v>105</v>
      </c>
      <c r="B114" s="1">
        <f t="shared" si="256"/>
        <v>1981</v>
      </c>
      <c r="C114" s="60">
        <f>Conversion_factors!$A43*C262+C337</f>
        <v>1359.6529080765313</v>
      </c>
      <c r="D114" s="60">
        <f>Conversion_factors!$A43*D262+D337</f>
        <v>467.77765298727161</v>
      </c>
      <c r="E114" s="60">
        <f>Conversion_factors!$A43*E262+E337</f>
        <v>133.50326125099366</v>
      </c>
      <c r="F114" s="60">
        <f>Conversion_factors!$A43*F262+F337</f>
        <v>4.3340223756556051E-2</v>
      </c>
      <c r="G114" s="60">
        <f>Conversion_factors!$A43*G262+G337</f>
        <v>4.3340223756556051E-2</v>
      </c>
      <c r="H114" s="60">
        <f>Conversion_factors!$A43*H262+H337</f>
        <v>4.3340223756556051E-2</v>
      </c>
      <c r="I114" s="60">
        <f>Conversion_factors!$A43*I262+I337</f>
        <v>391.03903606188533</v>
      </c>
      <c r="J114" s="60">
        <f>Conversion_factors!$A43*J262+J337</f>
        <v>2516.8166166809492</v>
      </c>
      <c r="K114" s="60">
        <f>Conversion_factors!$A43*K262+K337</f>
        <v>109.82946410339383</v>
      </c>
      <c r="L114" s="60">
        <f>Conversion_factors!$A43*L262+L337</f>
        <v>2833.0295881673292</v>
      </c>
      <c r="M114" s="60">
        <f>Conversion_factors!$A43*M262+M337</f>
        <v>3890.8316302192807</v>
      </c>
      <c r="N114" s="60">
        <f>Conversion_factors!$A43*N262+N337</f>
        <v>398.15319215582991</v>
      </c>
      <c r="O114" s="60">
        <f>Conversion_factors!$A43*O262+O337</f>
        <v>1282.5450485787094</v>
      </c>
      <c r="P114" s="60">
        <f>Conversion_factors!$A43*P262+P337</f>
        <v>4749.2099595438976</v>
      </c>
      <c r="Q114" s="60">
        <f>Conversion_factors!$A43*Q262+Q337</f>
        <v>585.50755631787877</v>
      </c>
      <c r="R114" s="60">
        <f>Conversion_factors!$A43*R262+R337</f>
        <v>385.09629708376042</v>
      </c>
      <c r="S114" s="60">
        <f>Conversion_factors!$A43*S262+S337</f>
        <v>323.62967405255341</v>
      </c>
      <c r="T114" s="60">
        <f>Conversion_factors!$A43*T262+T337</f>
        <v>233.50192456629611</v>
      </c>
      <c r="U114" s="60">
        <f>Conversion_factors!$A43*U262+U337</f>
        <v>632.87499384441821</v>
      </c>
      <c r="V114" s="60">
        <f>Conversion_factors!$A43*V262+V337</f>
        <v>85.545477561394335</v>
      </c>
      <c r="W114" s="60">
        <f>Conversion_factors!$A43*W262+W337</f>
        <v>101.52505880321462</v>
      </c>
      <c r="X114" s="60">
        <f>Conversion_factors!$A43*X262+X337</f>
        <v>20480.199360726856</v>
      </c>
      <c r="Z114" s="19">
        <f t="shared" si="338"/>
        <v>2.8915572768849516</v>
      </c>
      <c r="AA114" s="19">
        <f t="shared" si="339"/>
        <v>7.3452831826745193</v>
      </c>
      <c r="AB114" s="19">
        <f t="shared" si="340"/>
        <v>1.6611088135335295</v>
      </c>
      <c r="AC114" s="19">
        <f t="shared" si="341"/>
        <v>9.2171125910641406E-5</v>
      </c>
      <c r="AD114" s="19">
        <f t="shared" si="342"/>
        <v>6.8055028849581267E-4</v>
      </c>
      <c r="AE114" s="19">
        <f t="shared" si="343"/>
        <v>5.392589438484197E-4</v>
      </c>
      <c r="AF114" s="19">
        <f t="shared" si="344"/>
        <v>5.5510580790367943</v>
      </c>
      <c r="AG114" s="19">
        <f t="shared" si="345"/>
        <v>19.906896306062958</v>
      </c>
      <c r="AH114" s="19">
        <f t="shared" si="346"/>
        <v>1.8171191652840326</v>
      </c>
      <c r="AI114" s="19">
        <f t="shared" si="347"/>
        <v>8.6667703577388124</v>
      </c>
      <c r="AJ114" s="19">
        <f t="shared" si="348"/>
        <v>9.8283992962950339</v>
      </c>
      <c r="AK114" s="19">
        <f t="shared" si="349"/>
        <v>4.8051172238810578</v>
      </c>
      <c r="AL114" s="19">
        <f t="shared" si="350"/>
        <v>17.205245555495825</v>
      </c>
      <c r="AM114" s="19">
        <f t="shared" si="351"/>
        <v>22.784324979387687</v>
      </c>
      <c r="AN114" s="19">
        <f t="shared" si="352"/>
        <v>2.7749610016636703</v>
      </c>
      <c r="AO114" s="19">
        <f t="shared" si="353"/>
        <v>1.598760972412983</v>
      </c>
      <c r="AP114" s="19">
        <f t="shared" si="354"/>
        <v>12.106293100701565</v>
      </c>
      <c r="AQ114" s="19">
        <f t="shared" si="355"/>
        <v>2.7600200761334617</v>
      </c>
      <c r="AR114" s="19">
        <f t="shared" si="356"/>
        <v>1.7919371902762904</v>
      </c>
      <c r="AS114" s="19">
        <f t="shared" si="357"/>
        <v>1.8195722527612506</v>
      </c>
      <c r="AT114" s="19">
        <f t="shared" si="358"/>
        <v>1.5515108264115436</v>
      </c>
      <c r="AU114" s="19">
        <f t="shared" si="336"/>
        <v>28.873054918245312</v>
      </c>
      <c r="AV114" s="19"/>
      <c r="AX114" s="132">
        <f t="shared" si="177"/>
        <v>1.0649637759459771</v>
      </c>
      <c r="AY114" s="132">
        <f t="shared" si="178"/>
        <v>1.1258978671225561</v>
      </c>
      <c r="AZ114" s="132">
        <f t="shared" si="179"/>
        <v>1.1443880046347075</v>
      </c>
      <c r="BA114" s="132">
        <f t="shared" si="180"/>
        <v>1.0611379858147902</v>
      </c>
      <c r="BB114" s="132">
        <f t="shared" si="181"/>
        <v>1.0731460156838202</v>
      </c>
      <c r="BC114" s="132">
        <f t="shared" si="182"/>
        <v>0.96897328022153051</v>
      </c>
      <c r="BD114" s="132">
        <f t="shared" si="183"/>
        <v>1.0239950050114111</v>
      </c>
      <c r="BE114" s="132">
        <f t="shared" si="184"/>
        <v>1.0654518396942243</v>
      </c>
      <c r="BF114" s="132">
        <f t="shared" si="185"/>
        <v>1.1007136065772929</v>
      </c>
      <c r="BG114" s="132">
        <f t="shared" si="186"/>
        <v>0.96505416794975529</v>
      </c>
      <c r="BH114" s="132">
        <f t="shared" si="187"/>
        <v>1.1387034167832755</v>
      </c>
      <c r="BI114" s="132">
        <f t="shared" si="188"/>
        <v>1.0612093793878481</v>
      </c>
      <c r="BJ114" s="132">
        <f t="shared" si="189"/>
        <v>1.1508147753758371</v>
      </c>
      <c r="BK114" s="132">
        <f t="shared" si="190"/>
        <v>1.0388949052527539</v>
      </c>
      <c r="BL114" s="132">
        <f t="shared" si="191"/>
        <v>1.038773550708294</v>
      </c>
      <c r="BM114" s="132">
        <f t="shared" si="192"/>
        <v>1.0126999060836033</v>
      </c>
      <c r="BN114" s="132">
        <f t="shared" si="193"/>
        <v>1.4680863184032893</v>
      </c>
      <c r="BO114" s="132">
        <f t="shared" si="194"/>
        <v>1.0954162771806057</v>
      </c>
      <c r="BP114" s="132">
        <f t="shared" si="195"/>
        <v>1.2008966809665471</v>
      </c>
      <c r="BQ114" s="132">
        <f t="shared" si="196"/>
        <v>1.0551074974949028</v>
      </c>
      <c r="BR114" s="132">
        <f t="shared" si="197"/>
        <v>1.0865978607293127</v>
      </c>
      <c r="BS114" s="132">
        <f t="shared" si="198"/>
        <v>1.2384466899290061</v>
      </c>
      <c r="BT114" s="16"/>
      <c r="BU114" s="16"/>
      <c r="BV114" s="9">
        <f t="shared" ref="BV114:BV144" si="365">CF37</f>
        <v>0.88436478898041426</v>
      </c>
      <c r="BW114" s="9">
        <f t="shared" si="199"/>
        <v>1.2384466899290061</v>
      </c>
      <c r="BX114" s="9">
        <f t="shared" si="200"/>
        <v>1.0721513100223625</v>
      </c>
      <c r="BY114" s="9">
        <f t="shared" si="201"/>
        <v>1.0755669408157393</v>
      </c>
      <c r="BZ114" s="9">
        <f t="shared" si="202"/>
        <v>1.0739486009399501</v>
      </c>
      <c r="CA114" s="9">
        <f t="shared" si="143"/>
        <v>1.0952379028640431</v>
      </c>
      <c r="CB114" s="9">
        <f t="shared" si="203"/>
        <v>1.0952386456025582</v>
      </c>
      <c r="CC114" s="9"/>
      <c r="CD114" s="9">
        <f t="shared" si="204"/>
        <v>1.1531705046123397</v>
      </c>
      <c r="CE114" s="9">
        <f t="shared" si="205"/>
        <v>1.2384458500736386</v>
      </c>
      <c r="CG114" s="35"/>
      <c r="CH114">
        <f t="shared" si="206"/>
        <v>1981</v>
      </c>
      <c r="CI114" s="19">
        <f t="shared" si="207"/>
        <v>6.6388655897745924E-2</v>
      </c>
      <c r="CJ114" s="19">
        <f t="shared" si="287"/>
        <v>2.2840483373628151E-2</v>
      </c>
      <c r="CK114" s="19">
        <f t="shared" si="288"/>
        <v>6.518650473051623E-3</v>
      </c>
      <c r="CL114" s="19">
        <f t="shared" si="289"/>
        <v>2.1162012631413116E-6</v>
      </c>
      <c r="CM114" s="19">
        <f t="shared" si="290"/>
        <v>2.1162012631413116E-6</v>
      </c>
      <c r="CN114" s="19">
        <f t="shared" si="291"/>
        <v>2.1162012631413116E-6</v>
      </c>
      <c r="CO114" s="19">
        <f t="shared" si="292"/>
        <v>1.9093517068576382E-2</v>
      </c>
      <c r="CP114" s="19">
        <f t="shared" si="293"/>
        <v>0.12289024009733203</v>
      </c>
      <c r="CQ114" s="19">
        <f t="shared" si="294"/>
        <v>5.3627145990582737E-3</v>
      </c>
      <c r="CR114" s="19">
        <f t="shared" si="295"/>
        <v>0.1383301762970135</v>
      </c>
      <c r="CS114" s="19">
        <f t="shared" si="296"/>
        <v>0.18998016384940075</v>
      </c>
      <c r="CT114" s="19">
        <f t="shared" si="297"/>
        <v>1.9440884590182974E-2</v>
      </c>
      <c r="CU114" s="19">
        <f t="shared" si="298"/>
        <v>6.2623660345716037E-2</v>
      </c>
      <c r="CV114" s="19">
        <f t="shared" si="299"/>
        <v>0.23189276021653654</v>
      </c>
      <c r="CW114" s="19">
        <f t="shared" si="300"/>
        <v>2.8588957851682684E-2</v>
      </c>
      <c r="CX114" s="19">
        <f t="shared" si="301"/>
        <v>1.8803347091543795E-2</v>
      </c>
      <c r="CY114" s="19">
        <f t="shared" si="286"/>
        <v>1.5802076354449489E-2</v>
      </c>
      <c r="CZ114" s="19">
        <f t="shared" si="145"/>
        <v>1.1401350175040922E-2</v>
      </c>
      <c r="DA114" s="19">
        <f t="shared" si="146"/>
        <v>3.0901798498017993E-2</v>
      </c>
      <c r="DB114" s="19">
        <f t="shared" si="147"/>
        <v>4.1769846110696392E-3</v>
      </c>
      <c r="DC114" s="19">
        <f t="shared" si="148"/>
        <v>4.9572300061639357E-3</v>
      </c>
      <c r="DD114" s="19"/>
      <c r="DE114" s="19"/>
      <c r="DF114" s="19">
        <f t="shared" si="257"/>
        <v>6.6564555283192495E-2</v>
      </c>
      <c r="DG114" s="19">
        <f t="shared" si="304"/>
        <v>2.27097683224083E-2</v>
      </c>
      <c r="DH114" s="19">
        <f t="shared" si="305"/>
        <v>6.4683620148765358E-3</v>
      </c>
      <c r="DI114" s="19">
        <f t="shared" si="306"/>
        <v>2.0945006495905579E-6</v>
      </c>
      <c r="DJ114" s="19">
        <f t="shared" si="307"/>
        <v>2.0945006495905579E-6</v>
      </c>
      <c r="DK114" s="19">
        <f t="shared" si="308"/>
        <v>2.0945006495905579E-6</v>
      </c>
      <c r="DL114" s="19">
        <f t="shared" si="309"/>
        <v>1.8906268007706405E-2</v>
      </c>
      <c r="DM114" s="19">
        <f t="shared" si="310"/>
        <v>0.11932166194949863</v>
      </c>
      <c r="DN114" s="19">
        <f t="shared" si="311"/>
        <v>5.1563405432742022E-3</v>
      </c>
      <c r="DO114" s="19">
        <f t="shared" si="312"/>
        <v>0.14691769544142072</v>
      </c>
      <c r="DP114" s="19">
        <f t="shared" si="313"/>
        <v>0.18924984067559664</v>
      </c>
      <c r="DQ114" s="19">
        <f t="shared" si="314"/>
        <v>1.9012985611374555E-2</v>
      </c>
      <c r="DR114" s="19">
        <f t="shared" si="315"/>
        <v>6.2880440965817574E-2</v>
      </c>
      <c r="DS114" s="19">
        <f t="shared" si="316"/>
        <v>0.22886071075973258</v>
      </c>
      <c r="DT114" s="19">
        <f t="shared" si="317"/>
        <v>2.8493059666509439E-2</v>
      </c>
      <c r="DU114" s="19">
        <f t="shared" si="318"/>
        <v>1.8590338541952512E-2</v>
      </c>
      <c r="DV114" s="19">
        <f t="shared" si="302"/>
        <v>1.5280758729699284E-2</v>
      </c>
      <c r="DW114" s="19">
        <f t="shared" si="225"/>
        <v>1.1410211476982049E-2</v>
      </c>
      <c r="DX114" s="19">
        <f t="shared" si="226"/>
        <v>3.0836475126519044E-2</v>
      </c>
      <c r="DY114" s="19">
        <f t="shared" si="227"/>
        <v>4.1497106897152762E-3</v>
      </c>
      <c r="DZ114" s="19">
        <f t="shared" si="228"/>
        <v>4.9471411951677591E-3</v>
      </c>
      <c r="EA114" s="19">
        <f t="shared" si="229"/>
        <v>0.9997626085033926</v>
      </c>
      <c r="EC114" s="19">
        <f t="shared" si="258"/>
        <v>6.658036089470995E-2</v>
      </c>
      <c r="ED114" s="19">
        <f t="shared" si="319"/>
        <v>2.2715160708404545E-2</v>
      </c>
      <c r="EE114" s="19">
        <f t="shared" si="320"/>
        <v>6.4698979136251483E-3</v>
      </c>
      <c r="EF114" s="19">
        <f t="shared" si="321"/>
        <v>2.0949979842974396E-6</v>
      </c>
      <c r="EG114" s="19">
        <f t="shared" si="322"/>
        <v>2.0949979842974396E-6</v>
      </c>
      <c r="EH114" s="19">
        <f t="shared" si="323"/>
        <v>2.0949979842974396E-6</v>
      </c>
      <c r="EI114" s="19">
        <f t="shared" si="324"/>
        <v>1.8910757260674496E-2</v>
      </c>
      <c r="EJ114" s="19">
        <f t="shared" si="325"/>
        <v>0.11934999462334235</v>
      </c>
      <c r="EK114" s="19">
        <f t="shared" si="326"/>
        <v>5.157564905325927E-3</v>
      </c>
      <c r="EL114" s="19">
        <f t="shared" si="327"/>
        <v>0.14695258073449161</v>
      </c>
      <c r="EM114" s="19">
        <f t="shared" si="328"/>
        <v>0.18929477764616201</v>
      </c>
      <c r="EN114" s="19">
        <f t="shared" si="329"/>
        <v>1.9017500204209763E-2</v>
      </c>
      <c r="EO114" s="19">
        <f t="shared" si="330"/>
        <v>6.2895371792257015E-2</v>
      </c>
      <c r="EP114" s="19">
        <f t="shared" si="331"/>
        <v>0.22891505324681879</v>
      </c>
      <c r="EQ114" s="19">
        <f t="shared" si="332"/>
        <v>2.8499825282686346E-2</v>
      </c>
      <c r="ER114" s="19">
        <f t="shared" si="333"/>
        <v>1.8594752778143559E-2</v>
      </c>
      <c r="ES114" s="19">
        <f t="shared" si="303"/>
        <v>1.5284387113230821E-2</v>
      </c>
      <c r="ET114" s="19">
        <f t="shared" si="231"/>
        <v>1.1412920807333164E-2</v>
      </c>
      <c r="EU114" s="19">
        <f t="shared" si="232"/>
        <v>3.0843797181693063E-2</v>
      </c>
      <c r="EV114" s="19">
        <f t="shared" si="233"/>
        <v>4.1506960296577187E-3</v>
      </c>
      <c r="EW114" s="19">
        <f t="shared" si="234"/>
        <v>4.948315883280977E-3</v>
      </c>
      <c r="EZ114">
        <f t="shared" si="259"/>
        <v>-5.8727528225284494E-2</v>
      </c>
      <c r="FA114">
        <f t="shared" si="270"/>
        <v>1.2828647398694439E-4</v>
      </c>
      <c r="FB114">
        <f t="shared" si="271"/>
        <v>-2.0892309535429403E-2</v>
      </c>
      <c r="FC114">
        <f t="shared" si="272"/>
        <v>-3.278734583822094E-2</v>
      </c>
      <c r="FD114">
        <f t="shared" si="273"/>
        <v>9.288940417658386E-3</v>
      </c>
      <c r="FE114">
        <f t="shared" si="274"/>
        <v>-1.5750834357256101E-2</v>
      </c>
      <c r="FF114">
        <f t="shared" si="275"/>
        <v>4.4241608111027977E-3</v>
      </c>
      <c r="FG114">
        <f t="shared" si="276"/>
        <v>6.6488080345566379E-3</v>
      </c>
      <c r="FH114">
        <f t="shared" si="277"/>
        <v>2.0946768400754722E-2</v>
      </c>
      <c r="FI114">
        <f t="shared" si="278"/>
        <v>9.7018022954615674E-2</v>
      </c>
      <c r="FJ114">
        <f t="shared" si="279"/>
        <v>-0.12161007364272135</v>
      </c>
      <c r="FK114">
        <f t="shared" si="280"/>
        <v>-3.5413137749527646E-2</v>
      </c>
      <c r="FL114">
        <f t="shared" si="281"/>
        <v>7.547472207406347E-4</v>
      </c>
      <c r="FM114">
        <f t="shared" si="282"/>
        <v>4.677175887780805E-3</v>
      </c>
      <c r="FN114">
        <f t="shared" si="283"/>
        <v>-1.7401137784917066E-2</v>
      </c>
      <c r="FO114">
        <f t="shared" si="284"/>
        <v>-1.1813024340866651E-2</v>
      </c>
      <c r="FP114">
        <f t="shared" si="265"/>
        <v>8.1950496237929472E-3</v>
      </c>
      <c r="FQ114">
        <f t="shared" si="266"/>
        <v>-2.7062187290406849E-2</v>
      </c>
      <c r="FR114">
        <f t="shared" si="267"/>
        <v>-3.0130205671181291E-4</v>
      </c>
      <c r="FS114">
        <f t="shared" si="268"/>
        <v>-1.7044602288122237E-2</v>
      </c>
      <c r="FT114">
        <f t="shared" si="269"/>
        <v>-8.4708330389379069E-2</v>
      </c>
      <c r="FV114" s="3"/>
      <c r="FW114" s="19">
        <f t="shared" si="236"/>
        <v>0.98730721397329158</v>
      </c>
      <c r="FX114" s="19">
        <f t="shared" si="260"/>
        <v>0.83827656277098683</v>
      </c>
      <c r="FY114" s="19">
        <f t="shared" ref="FY114:FY144" si="366">FX114/FX$146</f>
        <v>1.0739486009399501</v>
      </c>
      <c r="GA114" s="19">
        <f t="shared" si="237"/>
        <v>0.87852153689023194</v>
      </c>
      <c r="GB114" s="19">
        <f t="shared" si="261"/>
        <v>0.88689543608535282</v>
      </c>
      <c r="GC114" s="19">
        <f t="shared" ref="GC114:GC144" si="367">GB114/GB$146</f>
        <v>1.0721513100223625</v>
      </c>
      <c r="GE114" s="19">
        <f t="shared" si="238"/>
        <v>1.0627273128319432</v>
      </c>
      <c r="GF114" s="19">
        <f t="shared" si="262"/>
        <v>0.943959333442558</v>
      </c>
      <c r="GG114" s="19">
        <f t="shared" ref="GG114:GG144" si="368">GF114/GF$146</f>
        <v>1.0755669408157393</v>
      </c>
      <c r="GI114" s="19">
        <f t="shared" si="337"/>
        <v>0.88436478898041426</v>
      </c>
      <c r="GJ114" s="19">
        <f t="shared" si="239"/>
        <v>1.0952379028640433</v>
      </c>
      <c r="GK114" s="19">
        <f t="shared" ref="GK114:GK144" si="369">X114/X$146</f>
        <v>1.0952386456025582</v>
      </c>
      <c r="GL114" s="3"/>
      <c r="GM114" s="3"/>
      <c r="GN114" s="8"/>
      <c r="GV114" s="30"/>
      <c r="GW114" s="12" t="str">
        <f t="shared" si="242"/>
        <v/>
      </c>
      <c r="GX114" s="19"/>
      <c r="HF114" s="12" t="str">
        <f t="shared" ref="HF114:HF143" ca="1" si="370">IF($GP114,OFFSET(BZ$82,$GP$225+$GO114,0),"")</f>
        <v/>
      </c>
      <c r="HG114" s="12" t="str">
        <f t="shared" ref="HG114:HG143" ca="1" si="371">IF($GP114,OFFSET(BX$82,$GP$225+$GO114,0),"")</f>
        <v/>
      </c>
      <c r="HH114" s="12" t="str">
        <f t="shared" ref="HH114:HH143" ca="1" si="372">IF($GP114,OFFSET(BY$82,$GP$225+$GO114,0),"")</f>
        <v/>
      </c>
      <c r="HJ114" s="17"/>
      <c r="HL114" s="18">
        <f t="shared" si="245"/>
        <v>1981</v>
      </c>
      <c r="HM114" s="9">
        <f t="shared" ref="HM114:HM143" si="373">BV114/BV$147</f>
        <v>0.63663253376903239</v>
      </c>
      <c r="HN114" s="9">
        <f t="shared" ref="HN114:HN143" si="374">BW114/BW$147</f>
        <v>1.3752226649619765</v>
      </c>
      <c r="HO114" s="9">
        <f t="shared" ref="HO114:HO143" si="375">BX114/BX$147</f>
        <v>1.0824830558143859</v>
      </c>
      <c r="HP114" s="9">
        <f t="shared" ref="HP114:HP143" si="376">BY114/BY$147</f>
        <v>1.1565546740295913</v>
      </c>
      <c r="HQ114" s="9">
        <f t="shared" ref="HQ114:HQ143" si="377">BZ114/BZ$147</f>
        <v>1.0984618556512817</v>
      </c>
      <c r="HR114" s="9">
        <f t="shared" si="246"/>
        <v>0.87550994615539979</v>
      </c>
      <c r="HS114" s="9">
        <f t="shared" ref="HS114:HS143" si="378">CB114/CB$147</f>
        <v>0.8755114896913444</v>
      </c>
      <c r="HT114" s="9"/>
      <c r="HU114" s="9">
        <f t="shared" ref="HU114:HU143" si="379">CD114/CD$147</f>
        <v>1.2519508377599631</v>
      </c>
      <c r="HV114" s="23">
        <f t="shared" si="247"/>
        <v>1.3752202404299858</v>
      </c>
      <c r="HX114" s="8"/>
      <c r="HY114" s="5">
        <f t="shared" si="264"/>
        <v>32</v>
      </c>
      <c r="HZ114" t="b">
        <f t="shared" si="248"/>
        <v>0</v>
      </c>
      <c r="IC114" s="11"/>
      <c r="ID114" s="11"/>
      <c r="IE114" s="11"/>
      <c r="IF114">
        <f t="shared" si="250"/>
        <v>0</v>
      </c>
      <c r="IG114" s="12" t="str">
        <f t="shared" si="251"/>
        <v/>
      </c>
      <c r="IH114" s="19" t="str">
        <f t="shared" ca="1" si="252"/>
        <v/>
      </c>
      <c r="II114" s="19" t="str">
        <f t="shared" ca="1" si="253"/>
        <v/>
      </c>
      <c r="IJ114" s="11">
        <f t="shared" si="170"/>
        <v>0</v>
      </c>
      <c r="IK114" s="12" t="str">
        <f t="shared" ref="IK114:IK143" ca="1" si="380">IF($GP114,OFFSET(HM$156,$GP$225+$GO114,0),"")</f>
        <v/>
      </c>
      <c r="IL114" s="12" t="str">
        <f t="shared" ref="IL114:IL143" ca="1" si="381">IF($GP114,OFFSET(HU$82,$GP$225+$GO114,0),"")</f>
        <v/>
      </c>
      <c r="IM114" s="12" t="str">
        <f t="shared" ref="IM114:IM143" ca="1" si="382">IF($GP114,OFFSET(HQ$82,$GP$225+$GO114,0),"")</f>
        <v/>
      </c>
      <c r="IN114" s="12" t="str">
        <f t="shared" ref="IN114:IN143" ca="1" si="383">IF($GP114,OFFSET(HS$82,$GP$225+$GO114,0),"")</f>
        <v/>
      </c>
      <c r="IO114">
        <f t="shared" si="254"/>
        <v>0</v>
      </c>
      <c r="IP114" s="12" t="str">
        <f t="shared" ca="1" si="255"/>
        <v/>
      </c>
      <c r="IQ114" s="12" t="str">
        <f t="shared" ref="IQ114:IQ143" ca="1" si="384">IF($GP114,OFFSET(HO$82,$GP$225+$GO114,0),"")</f>
        <v/>
      </c>
      <c r="IR114" s="12" t="str">
        <f t="shared" ref="IR114:IR143" ca="1" si="385">IF($GP114,OFFSET(HP$82,$GP$225+$GO114,0),"")</f>
        <v/>
      </c>
    </row>
    <row r="115" spans="1:252" x14ac:dyDescent="0.2">
      <c r="A115" t="s">
        <v>105</v>
      </c>
      <c r="B115" s="1">
        <f t="shared" si="256"/>
        <v>1982</v>
      </c>
      <c r="C115" s="60">
        <f>Conversion_factors!$A44*C263+C338</f>
        <v>1437.1803379455514</v>
      </c>
      <c r="D115" s="60">
        <f>Conversion_factors!$A44*D263+D338</f>
        <v>433.3146600461763</v>
      </c>
      <c r="E115" s="60">
        <f>Conversion_factors!$A44*E263+E338</f>
        <v>126.07282425224611</v>
      </c>
      <c r="F115" s="60">
        <f>Conversion_factors!$A44*F263+F338</f>
        <v>4.3683977990106093E-2</v>
      </c>
      <c r="G115" s="60">
        <f>Conversion_factors!$A44*G263+G338</f>
        <v>4.3683977990106093E-2</v>
      </c>
      <c r="H115" s="60">
        <f>Conversion_factors!$A44*H263+H338</f>
        <v>4.3683977990106093E-2</v>
      </c>
      <c r="I115" s="60">
        <f>Conversion_factors!$A44*I263+I338</f>
        <v>362.87694042201326</v>
      </c>
      <c r="J115" s="60">
        <f>Conversion_factors!$A44*J263+J338</f>
        <v>2404.591870281798</v>
      </c>
      <c r="K115" s="60">
        <f>Conversion_factors!$A44*K263+K338</f>
        <v>114.15635959564786</v>
      </c>
      <c r="L115" s="60">
        <f>Conversion_factors!$A44*L263+L338</f>
        <v>2833.9224421595686</v>
      </c>
      <c r="M115" s="60">
        <f>Conversion_factors!$A44*M263+M338</f>
        <v>3522.2762437609963</v>
      </c>
      <c r="N115" s="60">
        <f>Conversion_factors!$A44*N263+N338</f>
        <v>482.31038603420996</v>
      </c>
      <c r="O115" s="60">
        <f>Conversion_factors!$A44*O263+O338</f>
        <v>1106.0284737393615</v>
      </c>
      <c r="P115" s="60">
        <f>Conversion_factors!$A44*P263+P338</f>
        <v>3317.7964729010823</v>
      </c>
      <c r="Q115" s="60">
        <f>Conversion_factors!$A44*Q263+Q338</f>
        <v>586.15459915863312</v>
      </c>
      <c r="R115" s="60">
        <f>Conversion_factors!$A44*R263+R338</f>
        <v>368.55606268342228</v>
      </c>
      <c r="S115" s="60">
        <f>Conversion_factors!$A44*S263+S338</f>
        <v>351.13247199733098</v>
      </c>
      <c r="T115" s="60">
        <f>Conversion_factors!$A44*T263+T338</f>
        <v>234.08267703609687</v>
      </c>
      <c r="U115" s="60">
        <f>Conversion_factors!$A44*U263+U338</f>
        <v>601.38720564051482</v>
      </c>
      <c r="V115" s="60">
        <f>Conversion_factors!$A44*V263+V338</f>
        <v>81.735618616931461</v>
      </c>
      <c r="W115" s="60">
        <f>Conversion_factors!$A44*W263+W338</f>
        <v>99.655811312329021</v>
      </c>
      <c r="X115" s="60">
        <f>Conversion_factors!$A44*X263+X338</f>
        <v>18463.36250951788</v>
      </c>
      <c r="Z115" s="19">
        <f t="shared" si="338"/>
        <v>2.9996073532022423</v>
      </c>
      <c r="AA115" s="19">
        <f t="shared" si="339"/>
        <v>7.2178822342185978</v>
      </c>
      <c r="AB115" s="19">
        <f t="shared" si="340"/>
        <v>1.5610479741685965</v>
      </c>
      <c r="AC115" s="19">
        <f t="shared" si="341"/>
        <v>9.1174905567913142E-5</v>
      </c>
      <c r="AD115" s="19">
        <f t="shared" si="342"/>
        <v>7.276601456806985E-4</v>
      </c>
      <c r="AE115" s="19">
        <f t="shared" si="343"/>
        <v>5.4089995801665208E-4</v>
      </c>
      <c r="AF115" s="19">
        <f t="shared" si="344"/>
        <v>5.6284622748965969</v>
      </c>
      <c r="AG115" s="19">
        <f t="shared" si="345"/>
        <v>19.268237352077453</v>
      </c>
      <c r="AH115" s="19">
        <f t="shared" si="346"/>
        <v>1.7466512714427296</v>
      </c>
      <c r="AI115" s="19">
        <f t="shared" si="347"/>
        <v>9.0760972050430127</v>
      </c>
      <c r="AJ115" s="19">
        <f t="shared" si="348"/>
        <v>9.3736180369432081</v>
      </c>
      <c r="AK115" s="19">
        <f t="shared" si="349"/>
        <v>5.8081086842990111</v>
      </c>
      <c r="AL115" s="19">
        <f t="shared" si="350"/>
        <v>16.527787967275245</v>
      </c>
      <c r="AM115" s="19">
        <f t="shared" si="351"/>
        <v>21.923316088470411</v>
      </c>
      <c r="AN115" s="19">
        <f t="shared" si="352"/>
        <v>3.0399934167240983</v>
      </c>
      <c r="AO115" s="19">
        <f t="shared" si="353"/>
        <v>1.718283994933711</v>
      </c>
      <c r="AP115" s="19">
        <f t="shared" si="354"/>
        <v>11.184497514491708</v>
      </c>
      <c r="AQ115" s="19">
        <f t="shared" si="355"/>
        <v>3.006822415526563</v>
      </c>
      <c r="AR115" s="19">
        <f t="shared" si="356"/>
        <v>1.8961998941740157</v>
      </c>
      <c r="AS115" s="19">
        <f t="shared" si="357"/>
        <v>1.8157678812899596</v>
      </c>
      <c r="AT115" s="19">
        <f t="shared" si="358"/>
        <v>1.5092145457021819</v>
      </c>
      <c r="AU115" s="19">
        <f t="shared" si="336"/>
        <v>28.070453740845238</v>
      </c>
      <c r="AV115" s="19"/>
      <c r="AX115" s="132">
        <f t="shared" ref="AX115:AX144" si="386">Z115/Z$146</f>
        <v>1.1047587397829295</v>
      </c>
      <c r="AY115" s="132">
        <f t="shared" ref="AY115:AY144" si="387">AA115/AA$146</f>
        <v>1.1063696266764631</v>
      </c>
      <c r="AZ115" s="132">
        <f t="shared" ref="AZ115:AZ144" si="388">AB115/AB$146</f>
        <v>1.0754530719138788</v>
      </c>
      <c r="BA115" s="132">
        <f t="shared" ref="BA115:BA144" si="389">AC115/AC$146</f>
        <v>1.0496688056624803</v>
      </c>
      <c r="BB115" s="132">
        <f t="shared" ref="BB115:BB144" si="390">AD115/AD$146</f>
        <v>1.1474325987504954</v>
      </c>
      <c r="BC115" s="132">
        <f t="shared" ref="BC115:BC144" si="391">AE115/AE$146</f>
        <v>0.97192195432257444</v>
      </c>
      <c r="BD115" s="132">
        <f t="shared" ref="BD115:BD144" si="392">AF115/AF$146</f>
        <v>1.0382736360037057</v>
      </c>
      <c r="BE115" s="132">
        <f t="shared" ref="BE115:BE144" si="393">AG115/AG$146</f>
        <v>1.0312696976365596</v>
      </c>
      <c r="BF115" s="132">
        <f t="shared" ref="BF115:BF144" si="394">AH115/AH$146</f>
        <v>1.0580279252747997</v>
      </c>
      <c r="BG115" s="132">
        <f t="shared" ref="BG115:BG144" si="395">AI115/AI$146</f>
        <v>1.0106331510933346</v>
      </c>
      <c r="BH115" s="132">
        <f t="shared" ref="BH115:BH144" si="396">AJ115/AJ$146</f>
        <v>1.0860131507184707</v>
      </c>
      <c r="BI115" s="132">
        <f t="shared" ref="BI115:BI144" si="397">AK115/AK$146</f>
        <v>1.2827198848863492</v>
      </c>
      <c r="BJ115" s="132">
        <f t="shared" ref="BJ115:BJ144" si="398">AL115/AL$146</f>
        <v>1.1055013737332964</v>
      </c>
      <c r="BK115" s="132">
        <f t="shared" ref="BK115:BK144" si="399">AM115/AM$146</f>
        <v>0.99963555695252948</v>
      </c>
      <c r="BL115" s="132">
        <f t="shared" ref="BL115:BL144" si="400">AN115/AN$146</f>
        <v>1.13798527392893</v>
      </c>
      <c r="BM115" s="132">
        <f t="shared" ref="BM115:BM144" si="401">AO115/AO$146</f>
        <v>1.0884091307708212</v>
      </c>
      <c r="BN115" s="132">
        <f t="shared" ref="BN115:BN144" si="402">AP115/AP$146</f>
        <v>1.3563035061731106</v>
      </c>
      <c r="BO115" s="132">
        <f t="shared" ref="BO115:BO144" si="403">AQ115/AQ$146</f>
        <v>1.193368934175838</v>
      </c>
      <c r="BP115" s="132">
        <f t="shared" ref="BP115:BP144" si="404">AR115/AR$146</f>
        <v>1.2707700759375342</v>
      </c>
      <c r="BQ115" s="132">
        <f t="shared" ref="BQ115:BQ144" si="405">AS115/AS$146</f>
        <v>1.0529014730534314</v>
      </c>
      <c r="BR115" s="132">
        <f t="shared" ref="BR115:BR144" si="406">AT115/AT$146</f>
        <v>1.0569757354091198</v>
      </c>
      <c r="BS115" s="132">
        <f t="shared" ref="BS115:BS144" si="407">AU115/AU$146</f>
        <v>1.2040208636941752</v>
      </c>
      <c r="BT115" s="16"/>
      <c r="BU115" s="16"/>
      <c r="BV115" s="9">
        <f t="shared" si="365"/>
        <v>0.82007082901250261</v>
      </c>
      <c r="BW115" s="9">
        <f t="shared" si="199"/>
        <v>1.2040208636941752</v>
      </c>
      <c r="BX115" s="9">
        <f t="shared" si="200"/>
        <v>1.1121381505962382</v>
      </c>
      <c r="BY115" s="9">
        <f t="shared" si="201"/>
        <v>1.0133067115212451</v>
      </c>
      <c r="BZ115" s="9">
        <f t="shared" si="202"/>
        <v>1.0684002176431902</v>
      </c>
      <c r="CA115" s="9">
        <f t="shared" si="143"/>
        <v>0.98738150878789899</v>
      </c>
      <c r="CB115" s="9">
        <f t="shared" si="203"/>
        <v>0.98738238783803167</v>
      </c>
      <c r="CC115" s="9"/>
      <c r="CD115" s="9">
        <f t="shared" si="204"/>
        <v>1.1269370521379933</v>
      </c>
      <c r="CE115" s="9">
        <f t="shared" si="205"/>
        <v>1.2040197917744071</v>
      </c>
      <c r="CG115" s="35"/>
      <c r="CH115">
        <f t="shared" si="206"/>
        <v>1982</v>
      </c>
      <c r="CI115" s="19">
        <f t="shared" si="207"/>
        <v>7.7839577552825695E-2</v>
      </c>
      <c r="CJ115" s="19">
        <f t="shared" si="287"/>
        <v>2.3468891964982121E-2</v>
      </c>
      <c r="CK115" s="19">
        <f t="shared" si="288"/>
        <v>6.8282699961751524E-3</v>
      </c>
      <c r="CL115" s="19">
        <f t="shared" si="289"/>
        <v>2.3659817093222841E-6</v>
      </c>
      <c r="CM115" s="19">
        <f t="shared" si="290"/>
        <v>2.3659817093222841E-6</v>
      </c>
      <c r="CN115" s="19">
        <f t="shared" si="291"/>
        <v>2.3659817093222841E-6</v>
      </c>
      <c r="CO115" s="19">
        <f t="shared" si="292"/>
        <v>1.9653892417210023E-2</v>
      </c>
      <c r="CP115" s="19">
        <f t="shared" si="293"/>
        <v>0.13023585866562654</v>
      </c>
      <c r="CQ115" s="19">
        <f t="shared" si="294"/>
        <v>6.1828585955998076E-3</v>
      </c>
      <c r="CR115" s="19">
        <f t="shared" si="295"/>
        <v>0.15348896717478624</v>
      </c>
      <c r="CS115" s="19">
        <f t="shared" si="296"/>
        <v>0.19077111452181367</v>
      </c>
      <c r="CT115" s="19">
        <f t="shared" si="297"/>
        <v>2.6122564932881457E-2</v>
      </c>
      <c r="CU115" s="19">
        <f t="shared" si="298"/>
        <v>5.9903956994247547E-2</v>
      </c>
      <c r="CV115" s="19">
        <f t="shared" si="299"/>
        <v>0.17969622116181466</v>
      </c>
      <c r="CW115" s="19">
        <f t="shared" si="300"/>
        <v>3.1746904111126559E-2</v>
      </c>
      <c r="CX115" s="19">
        <f t="shared" si="301"/>
        <v>1.9961481149136907E-2</v>
      </c>
      <c r="CY115" s="19">
        <f t="shared" si="286"/>
        <v>1.9017796558797016E-2</v>
      </c>
      <c r="CZ115" s="19">
        <f t="shared" si="145"/>
        <v>1.2678225697807051E-2</v>
      </c>
      <c r="DA115" s="19">
        <f t="shared" si="146"/>
        <v>3.2571922114972243E-2</v>
      </c>
      <c r="DB115" s="19">
        <f t="shared" si="147"/>
        <v>4.426908618340602E-3</v>
      </c>
      <c r="DC115" s="19">
        <f t="shared" si="148"/>
        <v>5.3974898267288183E-3</v>
      </c>
      <c r="DD115" s="19"/>
      <c r="DE115" s="19"/>
      <c r="DF115" s="19">
        <f t="shared" si="257"/>
        <v>7.1962337904939264E-2</v>
      </c>
      <c r="DG115" s="19">
        <f t="shared" si="304"/>
        <v>2.3153266370530563E-2</v>
      </c>
      <c r="DH115" s="19">
        <f t="shared" si="305"/>
        <v>6.672262979535209E-3</v>
      </c>
      <c r="DI115" s="19">
        <f t="shared" si="306"/>
        <v>2.2387696256527252E-6</v>
      </c>
      <c r="DJ115" s="19">
        <f t="shared" si="307"/>
        <v>2.2387696256527252E-6</v>
      </c>
      <c r="DK115" s="19">
        <f t="shared" si="308"/>
        <v>2.2387696256527252E-6</v>
      </c>
      <c r="DL115" s="19">
        <f t="shared" si="309"/>
        <v>1.9372353951309033E-2</v>
      </c>
      <c r="DM115" s="19">
        <f t="shared" si="310"/>
        <v>0.12652751357861752</v>
      </c>
      <c r="DN115" s="19">
        <f t="shared" si="311"/>
        <v>5.7630636257732064E-3</v>
      </c>
      <c r="DO115" s="19">
        <f t="shared" si="312"/>
        <v>0.14577823780966526</v>
      </c>
      <c r="DP115" s="19">
        <f t="shared" si="313"/>
        <v>0.19037536533943042</v>
      </c>
      <c r="DQ115" s="19">
        <f t="shared" si="314"/>
        <v>2.261747103001777E-2</v>
      </c>
      <c r="DR115" s="19">
        <f t="shared" si="315"/>
        <v>6.1253745961190202E-2</v>
      </c>
      <c r="DS115" s="19">
        <f t="shared" si="316"/>
        <v>0.20468648297239997</v>
      </c>
      <c r="DT115" s="19">
        <f t="shared" si="317"/>
        <v>3.0140363296549112E-2</v>
      </c>
      <c r="DU115" s="19">
        <f t="shared" si="318"/>
        <v>1.9376646031268773E-2</v>
      </c>
      <c r="DV115" s="19">
        <f t="shared" si="302"/>
        <v>1.7360326465315216E-2</v>
      </c>
      <c r="DW115" s="19">
        <f t="shared" si="225"/>
        <v>1.202849457962841E-2</v>
      </c>
      <c r="DX115" s="19">
        <f t="shared" si="226"/>
        <v>3.1729534891562411E-2</v>
      </c>
      <c r="DY115" s="19">
        <f t="shared" si="227"/>
        <v>4.3007363860271463E-3</v>
      </c>
      <c r="DZ115" s="19">
        <f t="shared" si="228"/>
        <v>5.1742385984978401E-3</v>
      </c>
      <c r="EA115" s="19">
        <f t="shared" si="229"/>
        <v>0.99827915808113432</v>
      </c>
      <c r="EC115" s="19">
        <f t="shared" si="258"/>
        <v>7.2086387181781258E-2</v>
      </c>
      <c r="ED115" s="19">
        <f t="shared" si="319"/>
        <v>2.3193178163746459E-2</v>
      </c>
      <c r="EE115" s="19">
        <f t="shared" si="320"/>
        <v>6.6837646819757866E-3</v>
      </c>
      <c r="EF115" s="19">
        <f t="shared" si="321"/>
        <v>2.2426288353610715E-6</v>
      </c>
      <c r="EG115" s="19">
        <f t="shared" si="322"/>
        <v>2.2426288353610715E-6</v>
      </c>
      <c r="EH115" s="19">
        <f t="shared" si="323"/>
        <v>2.2426288353610715E-6</v>
      </c>
      <c r="EI115" s="19">
        <f t="shared" si="324"/>
        <v>1.9405748176237653E-2</v>
      </c>
      <c r="EJ115" s="19">
        <f t="shared" si="325"/>
        <v>0.12674562275929446</v>
      </c>
      <c r="EK115" s="19">
        <f t="shared" si="326"/>
        <v>5.7729980428027914E-3</v>
      </c>
      <c r="EL115" s="19">
        <f t="shared" si="327"/>
        <v>0.14602953154894699</v>
      </c>
      <c r="EM115" s="19">
        <f t="shared" si="328"/>
        <v>0.19070353597821765</v>
      </c>
      <c r="EN115" s="19">
        <f t="shared" si="329"/>
        <v>2.2656459214767614E-2</v>
      </c>
      <c r="EO115" s="19">
        <f t="shared" si="330"/>
        <v>6.1359335678138893E-2</v>
      </c>
      <c r="EP115" s="19">
        <f t="shared" si="331"/>
        <v>0.20503932323483834</v>
      </c>
      <c r="EQ115" s="19">
        <f t="shared" si="332"/>
        <v>3.0192319505582103E-2</v>
      </c>
      <c r="ER115" s="19">
        <f t="shared" si="333"/>
        <v>1.9410047654920541E-2</v>
      </c>
      <c r="ES115" s="19">
        <f t="shared" si="303"/>
        <v>1.7390252340522439E-2</v>
      </c>
      <c r="ET115" s="19">
        <f t="shared" si="231"/>
        <v>1.2049229398667666E-2</v>
      </c>
      <c r="EU115" s="19">
        <f t="shared" si="232"/>
        <v>3.178423052781356E-2</v>
      </c>
      <c r="EV115" s="19">
        <f t="shared" si="233"/>
        <v>4.3081500311935869E-3</v>
      </c>
      <c r="EW115" s="19">
        <f t="shared" si="234"/>
        <v>5.1831579940460988E-3</v>
      </c>
      <c r="EZ115">
        <f t="shared" si="259"/>
        <v>3.6686190706418043E-2</v>
      </c>
      <c r="FA115">
        <f t="shared" si="270"/>
        <v>-1.7496772847318903E-2</v>
      </c>
      <c r="FB115">
        <f t="shared" si="271"/>
        <v>-6.2127965309845337E-2</v>
      </c>
      <c r="FC115">
        <f t="shared" si="272"/>
        <v>-1.0867212547085493E-2</v>
      </c>
      <c r="FD115">
        <f t="shared" si="273"/>
        <v>6.6932387646452318E-2</v>
      </c>
      <c r="FE115">
        <f t="shared" si="274"/>
        <v>3.0384704100979531E-3</v>
      </c>
      <c r="FF115">
        <f t="shared" si="275"/>
        <v>1.3847719816250279E-2</v>
      </c>
      <c r="FG115">
        <f t="shared" si="276"/>
        <v>-3.2608212588314874E-2</v>
      </c>
      <c r="FH115">
        <f t="shared" si="277"/>
        <v>-3.9551975232553147E-2</v>
      </c>
      <c r="FI115">
        <f t="shared" si="278"/>
        <v>4.6148063343290864E-2</v>
      </c>
      <c r="FJ115">
        <f t="shared" si="279"/>
        <v>-4.7376930674350545E-2</v>
      </c>
      <c r="FK115">
        <f t="shared" si="280"/>
        <v>0.18957355185499059</v>
      </c>
      <c r="FL115">
        <f t="shared" si="281"/>
        <v>-4.0171227884236625E-2</v>
      </c>
      <c r="FM115">
        <f t="shared" si="282"/>
        <v>-3.8522066572968278E-2</v>
      </c>
      <c r="FN115">
        <f t="shared" si="283"/>
        <v>9.12186562193881E-2</v>
      </c>
      <c r="FO115">
        <f t="shared" si="284"/>
        <v>7.2097178442623602E-2</v>
      </c>
      <c r="FP115">
        <f t="shared" si="265"/>
        <v>-7.919673938126108E-2</v>
      </c>
      <c r="FQ115">
        <f t="shared" si="266"/>
        <v>8.5645891573700159E-2</v>
      </c>
      <c r="FR115">
        <f t="shared" si="267"/>
        <v>5.6554563822778244E-2</v>
      </c>
      <c r="FS115">
        <f t="shared" si="268"/>
        <v>-2.092994173749905E-3</v>
      </c>
      <c r="FT115">
        <f t="shared" si="269"/>
        <v>-2.7639835827499681E-2</v>
      </c>
      <c r="FV115" s="3"/>
      <c r="FW115" s="19">
        <f t="shared" ref="FW115:FW143" si="408">EXP(SUMPRODUCT($EC115:$EW115,EZ115:FT115))</f>
        <v>0.9948336602963086</v>
      </c>
      <c r="FX115" s="19">
        <f t="shared" si="260"/>
        <v>0.83394574128206911</v>
      </c>
      <c r="FY115" s="19">
        <f t="shared" si="366"/>
        <v>1.0684002176431902</v>
      </c>
      <c r="GA115" s="19">
        <f t="shared" ref="GA115:GA144" si="409">EXP(SUMPRODUCT($EC115:$EW115,DF38:DZ38))</f>
        <v>1.0372958930330849</v>
      </c>
      <c r="GB115" s="19">
        <f t="shared" si="261"/>
        <v>0.91997299340112326</v>
      </c>
      <c r="GC115" s="19">
        <f t="shared" si="367"/>
        <v>1.1121381505962382</v>
      </c>
      <c r="GE115" s="19">
        <f t="shared" ref="GE115:GE144" si="410">EXP(SUMPRODUCT($EC115:$EW115,EC38:EW38))</f>
        <v>0.94211403592669507</v>
      </c>
      <c r="GF115" s="19">
        <f t="shared" si="262"/>
        <v>0.88931733738024121</v>
      </c>
      <c r="GG115" s="19">
        <f t="shared" si="368"/>
        <v>1.0133067115212451</v>
      </c>
      <c r="GI115" s="19">
        <f t="shared" si="337"/>
        <v>0.82007082901250261</v>
      </c>
      <c r="GJ115" s="19">
        <f t="shared" si="239"/>
        <v>0.98738150878789877</v>
      </c>
      <c r="GK115" s="19">
        <f t="shared" si="369"/>
        <v>0.98738238783803167</v>
      </c>
      <c r="GL115" s="3"/>
      <c r="GM115" s="3"/>
      <c r="GN115" s="8"/>
      <c r="GO115" s="3"/>
      <c r="GV115" s="30"/>
      <c r="GW115" s="12" t="str">
        <f t="shared" si="242"/>
        <v/>
      </c>
      <c r="GX115" s="19"/>
      <c r="HF115" s="12" t="str">
        <f t="shared" ca="1" si="370"/>
        <v/>
      </c>
      <c r="HG115" s="12" t="str">
        <f t="shared" ca="1" si="371"/>
        <v/>
      </c>
      <c r="HH115" s="12" t="str">
        <f t="shared" ca="1" si="372"/>
        <v/>
      </c>
      <c r="HJ115" s="17"/>
      <c r="HL115" s="18">
        <f t="shared" si="245"/>
        <v>1982</v>
      </c>
      <c r="HM115" s="9">
        <f t="shared" si="373"/>
        <v>0.59034888798118224</v>
      </c>
      <c r="HN115" s="9">
        <f t="shared" si="374"/>
        <v>1.3369947970342129</v>
      </c>
      <c r="HO115" s="9">
        <f t="shared" si="375"/>
        <v>1.1228552280741659</v>
      </c>
      <c r="HP115" s="9">
        <f t="shared" si="376"/>
        <v>1.0896063917199017</v>
      </c>
      <c r="HQ115" s="9">
        <f t="shared" si="377"/>
        <v>1.0927868285534399</v>
      </c>
      <c r="HR115" s="9">
        <f t="shared" si="246"/>
        <v>0.78929183269969461</v>
      </c>
      <c r="HS115" s="9">
        <f t="shared" si="378"/>
        <v>0.78929339166577406</v>
      </c>
      <c r="HT115" s="9"/>
      <c r="HU115" s="9">
        <f t="shared" si="379"/>
        <v>1.2234702334857193</v>
      </c>
      <c r="HV115" s="23">
        <f t="shared" si="247"/>
        <v>1.3369921562803957</v>
      </c>
      <c r="HX115" s="8"/>
      <c r="HY115" s="5">
        <f t="shared" si="264"/>
        <v>33</v>
      </c>
      <c r="HZ115" t="b">
        <f t="shared" si="248"/>
        <v>0</v>
      </c>
      <c r="IC115" s="11"/>
      <c r="ID115" s="11"/>
      <c r="IE115" s="11"/>
      <c r="IF115">
        <f t="shared" si="250"/>
        <v>0</v>
      </c>
      <c r="IG115" s="12" t="str">
        <f t="shared" si="251"/>
        <v/>
      </c>
      <c r="IH115" s="19" t="str">
        <f t="shared" ca="1" si="252"/>
        <v/>
      </c>
      <c r="II115" s="19" t="str">
        <f t="shared" ca="1" si="253"/>
        <v/>
      </c>
      <c r="IJ115" s="11">
        <f t="shared" si="170"/>
        <v>0</v>
      </c>
      <c r="IK115" s="12" t="str">
        <f t="shared" ca="1" si="380"/>
        <v/>
      </c>
      <c r="IL115" s="12" t="str">
        <f t="shared" ca="1" si="381"/>
        <v/>
      </c>
      <c r="IM115" s="12" t="str">
        <f t="shared" ca="1" si="382"/>
        <v/>
      </c>
      <c r="IN115" s="12" t="str">
        <f t="shared" ca="1" si="383"/>
        <v/>
      </c>
      <c r="IO115">
        <f t="shared" si="254"/>
        <v>0</v>
      </c>
      <c r="IP115" s="12" t="str">
        <f t="shared" ca="1" si="255"/>
        <v/>
      </c>
      <c r="IQ115" s="12" t="str">
        <f t="shared" ca="1" si="384"/>
        <v/>
      </c>
      <c r="IR115" s="12" t="str">
        <f t="shared" ca="1" si="385"/>
        <v/>
      </c>
    </row>
    <row r="116" spans="1:252" x14ac:dyDescent="0.2">
      <c r="A116" t="s">
        <v>105</v>
      </c>
      <c r="B116" s="1">
        <f t="shared" si="256"/>
        <v>1983</v>
      </c>
      <c r="C116" s="60">
        <f>Conversion_factors!$A45*C264+C339</f>
        <v>1446.469904733729</v>
      </c>
      <c r="D116" s="60">
        <f>Conversion_factors!$A45*D264+D339</f>
        <v>474.74913939049645</v>
      </c>
      <c r="E116" s="60">
        <f>Conversion_factors!$A45*E264+E339</f>
        <v>128.50662579611696</v>
      </c>
      <c r="F116" s="60">
        <f>Conversion_factors!$A45*F264+F339</f>
        <v>4.3537891234311919E-2</v>
      </c>
      <c r="G116" s="60">
        <f>Conversion_factors!$A45*G264+G339</f>
        <v>4.3537891234311919E-2</v>
      </c>
      <c r="H116" s="60">
        <f>Conversion_factors!$A45*H264+H339</f>
        <v>4.3537891234311919E-2</v>
      </c>
      <c r="I116" s="60">
        <f>Conversion_factors!$A45*I264+I339</f>
        <v>391.55104925611306</v>
      </c>
      <c r="J116" s="60">
        <f>Conversion_factors!$A45*J264+J339</f>
        <v>2586.2200203345128</v>
      </c>
      <c r="K116" s="60">
        <f>Conversion_factors!$A45*K264+K339</f>
        <v>116.4647130100382</v>
      </c>
      <c r="L116" s="60">
        <f>Conversion_factors!$A45*L264+L339</f>
        <v>2851.7085713822489</v>
      </c>
      <c r="M116" s="60">
        <f>Conversion_factors!$A45*M264+M339</f>
        <v>3677.5373356190166</v>
      </c>
      <c r="N116" s="60">
        <f>Conversion_factors!$A45*N264+N339</f>
        <v>502.3735200240194</v>
      </c>
      <c r="O116" s="60">
        <f>Conversion_factors!$A45*O264+O339</f>
        <v>1177.3580115951399</v>
      </c>
      <c r="P116" s="60">
        <f>Conversion_factors!$A45*P264+P339</f>
        <v>3471.5256336788434</v>
      </c>
      <c r="Q116" s="60">
        <f>Conversion_factors!$A45*Q264+Q339</f>
        <v>568.02836436246002</v>
      </c>
      <c r="R116" s="60">
        <f>Conversion_factors!$A45*R264+R339</f>
        <v>343.54817883109069</v>
      </c>
      <c r="S116" s="60">
        <f>Conversion_factors!$A45*S264+S339</f>
        <v>364.81286252867716</v>
      </c>
      <c r="T116" s="60">
        <f>Conversion_factors!$A45*T264+T339</f>
        <v>236.94975657576293</v>
      </c>
      <c r="U116" s="60">
        <f>Conversion_factors!$A45*U264+U339</f>
        <v>652.03409646410512</v>
      </c>
      <c r="V116" s="60">
        <f>Conversion_factors!$A45*V264+V339</f>
        <v>87.042273215058174</v>
      </c>
      <c r="W116" s="60">
        <f>Conversion_factors!$A45*W264+W339</f>
        <v>102.73254621186049</v>
      </c>
      <c r="X116" s="60">
        <f>Conversion_factors!$A45*X264+X339</f>
        <v>19179.743216682993</v>
      </c>
      <c r="Z116" s="19">
        <f t="shared" si="338"/>
        <v>3.0329487905992543</v>
      </c>
      <c r="AA116" s="19">
        <f t="shared" si="339"/>
        <v>7.0211272577456381</v>
      </c>
      <c r="AB116" s="19">
        <f t="shared" si="340"/>
        <v>1.5805121534962336</v>
      </c>
      <c r="AC116" s="19">
        <f t="shared" si="341"/>
        <v>9.128997024563473E-5</v>
      </c>
      <c r="AD116" s="19">
        <f t="shared" si="342"/>
        <v>6.438875808862846E-4</v>
      </c>
      <c r="AE116" s="19">
        <f t="shared" si="343"/>
        <v>5.3547562864658454E-4</v>
      </c>
      <c r="AF116" s="19">
        <f t="shared" si="344"/>
        <v>5.3753308521335565</v>
      </c>
      <c r="AG116" s="19">
        <f t="shared" si="345"/>
        <v>19.39016339718232</v>
      </c>
      <c r="AH116" s="19">
        <f t="shared" si="346"/>
        <v>1.6708424441219634</v>
      </c>
      <c r="AI116" s="19">
        <f t="shared" si="347"/>
        <v>10.158050390124234</v>
      </c>
      <c r="AJ116" s="19">
        <f t="shared" si="348"/>
        <v>8.8624782155962603</v>
      </c>
      <c r="AK116" s="19">
        <f t="shared" si="349"/>
        <v>5.6424668392296491</v>
      </c>
      <c r="AL116" s="19">
        <f t="shared" si="350"/>
        <v>16.675203692317556</v>
      </c>
      <c r="AM116" s="19">
        <f t="shared" si="351"/>
        <v>22.581936124049989</v>
      </c>
      <c r="AN116" s="19">
        <f t="shared" si="352"/>
        <v>2.973899514676928</v>
      </c>
      <c r="AO116" s="19">
        <f t="shared" si="353"/>
        <v>1.7526865773187312</v>
      </c>
      <c r="AP116" s="19">
        <f t="shared" si="354"/>
        <v>10.999311963787385</v>
      </c>
      <c r="AQ116" s="19">
        <f t="shared" si="355"/>
        <v>2.9844627172900102</v>
      </c>
      <c r="AR116" s="19">
        <f t="shared" si="356"/>
        <v>1.747988803187372</v>
      </c>
      <c r="AS116" s="19">
        <f t="shared" si="357"/>
        <v>1.8044881823437002</v>
      </c>
      <c r="AT116" s="19">
        <f t="shared" si="358"/>
        <v>1.5725335330554737</v>
      </c>
      <c r="AU116" s="19">
        <f t="shared" si="336"/>
        <v>27.023524682340483</v>
      </c>
      <c r="AV116" s="19"/>
      <c r="AX116" s="132">
        <f t="shared" si="386"/>
        <v>1.1170384284301627</v>
      </c>
      <c r="AY116" s="132">
        <f t="shared" si="387"/>
        <v>1.0762106793837061</v>
      </c>
      <c r="AZ116" s="132">
        <f t="shared" si="388"/>
        <v>1.08886253260732</v>
      </c>
      <c r="BA116" s="132">
        <f t="shared" si="389"/>
        <v>1.0509935101092318</v>
      </c>
      <c r="BB116" s="132">
        <f t="shared" si="390"/>
        <v>1.015333331947682</v>
      </c>
      <c r="BC116" s="132">
        <f t="shared" si="391"/>
        <v>0.96217518928015033</v>
      </c>
      <c r="BD116" s="132">
        <f t="shared" si="392"/>
        <v>0.99157887820615065</v>
      </c>
      <c r="BE116" s="132">
        <f t="shared" si="393"/>
        <v>1.0377953924041592</v>
      </c>
      <c r="BF116" s="132">
        <f t="shared" si="394"/>
        <v>1.0121069921159704</v>
      </c>
      <c r="BG116" s="132">
        <f t="shared" si="395"/>
        <v>1.1311097978360052</v>
      </c>
      <c r="BH116" s="132">
        <f t="shared" si="396"/>
        <v>1.0267932672486193</v>
      </c>
      <c r="BI116" s="132">
        <f t="shared" si="397"/>
        <v>1.2461379095844565</v>
      </c>
      <c r="BJ116" s="132">
        <f t="shared" si="398"/>
        <v>1.1153616337309946</v>
      </c>
      <c r="BK116" s="132">
        <f t="shared" si="399"/>
        <v>1.0296665980336244</v>
      </c>
      <c r="BL116" s="132">
        <f t="shared" si="400"/>
        <v>1.1132438100782511</v>
      </c>
      <c r="BM116" s="132">
        <f t="shared" si="401"/>
        <v>1.1102006884529936</v>
      </c>
      <c r="BN116" s="132">
        <f t="shared" si="402"/>
        <v>1.3338467251342274</v>
      </c>
      <c r="BO116" s="132">
        <f t="shared" si="403"/>
        <v>1.1844946590888685</v>
      </c>
      <c r="BP116" s="132">
        <f t="shared" si="404"/>
        <v>1.1714439342546059</v>
      </c>
      <c r="BQ116" s="132">
        <f t="shared" si="405"/>
        <v>1.0463607627795617</v>
      </c>
      <c r="BR116" s="132">
        <f t="shared" si="406"/>
        <v>1.101321076112133</v>
      </c>
      <c r="BS116" s="132">
        <f t="shared" si="407"/>
        <v>1.1591151261209616</v>
      </c>
      <c r="BT116" s="16"/>
      <c r="BU116" s="16"/>
      <c r="BV116" s="9">
        <f t="shared" si="365"/>
        <v>0.88489307167035147</v>
      </c>
      <c r="BW116" s="9">
        <f t="shared" si="199"/>
        <v>1.1591151261209616</v>
      </c>
      <c r="BX116" s="9">
        <f t="shared" si="200"/>
        <v>1.0341321437625293</v>
      </c>
      <c r="BY116" s="9">
        <f t="shared" si="201"/>
        <v>1.040643689474076</v>
      </c>
      <c r="BZ116" s="9">
        <f t="shared" si="202"/>
        <v>1.077080359346863</v>
      </c>
      <c r="CA116" s="9">
        <f t="shared" si="143"/>
        <v>1.0256920603835358</v>
      </c>
      <c r="CB116" s="9">
        <f t="shared" si="203"/>
        <v>1.0256929443727447</v>
      </c>
      <c r="CC116" s="9"/>
      <c r="CD116" s="9">
        <f t="shared" si="204"/>
        <v>1.0761630894887741</v>
      </c>
      <c r="CE116" s="9">
        <f t="shared" si="205"/>
        <v>1.159114127142399</v>
      </c>
      <c r="CG116" s="35"/>
      <c r="CH116">
        <f t="shared" si="206"/>
        <v>1983</v>
      </c>
      <c r="CI116" s="19">
        <f t="shared" si="207"/>
        <v>7.5416541733236309E-2</v>
      </c>
      <c r="CJ116" s="19">
        <f t="shared" si="287"/>
        <v>2.4752632713953567E-2</v>
      </c>
      <c r="CK116" s="19">
        <f t="shared" si="288"/>
        <v>6.7001223292884795E-3</v>
      </c>
      <c r="CL116" s="19">
        <f t="shared" si="289"/>
        <v>2.2699934374742636E-6</v>
      </c>
      <c r="CM116" s="19">
        <f t="shared" si="290"/>
        <v>2.2699934374742636E-6</v>
      </c>
      <c r="CN116" s="19">
        <f t="shared" si="291"/>
        <v>2.2699934374742636E-6</v>
      </c>
      <c r="CO116" s="19">
        <f t="shared" si="292"/>
        <v>2.0414822285813122E-2</v>
      </c>
      <c r="CP116" s="19">
        <f t="shared" si="293"/>
        <v>0.1348412223832568</v>
      </c>
      <c r="CQ116" s="19">
        <f t="shared" si="294"/>
        <v>6.0722769692106429E-3</v>
      </c>
      <c r="CR116" s="19">
        <f t="shared" si="295"/>
        <v>0.14868335509840222</v>
      </c>
      <c r="CS116" s="19">
        <f t="shared" si="296"/>
        <v>0.19174069715491332</v>
      </c>
      <c r="CT116" s="19">
        <f t="shared" si="297"/>
        <v>2.6192922102681909E-2</v>
      </c>
      <c r="CU116" s="19">
        <f t="shared" si="298"/>
        <v>6.1385493971110427E-2</v>
      </c>
      <c r="CV116" s="19">
        <f t="shared" si="299"/>
        <v>0.18099958870456767</v>
      </c>
      <c r="CW116" s="19">
        <f t="shared" si="300"/>
        <v>2.9616056792062553E-2</v>
      </c>
      <c r="CX116" s="19">
        <f t="shared" si="301"/>
        <v>1.7912032238902156E-2</v>
      </c>
      <c r="CY116" s="19">
        <f t="shared" si="286"/>
        <v>1.9020737577516385E-2</v>
      </c>
      <c r="CZ116" s="19">
        <f t="shared" si="145"/>
        <v>1.2354167305517336E-2</v>
      </c>
      <c r="DA116" s="19">
        <f t="shared" si="146"/>
        <v>3.399597633282965E-2</v>
      </c>
      <c r="DB116" s="19">
        <f t="shared" si="147"/>
        <v>4.5382397580457047E-3</v>
      </c>
      <c r="DC116" s="19">
        <f t="shared" si="148"/>
        <v>5.3563045683792734E-3</v>
      </c>
      <c r="DD116" s="19"/>
      <c r="DE116" s="19"/>
      <c r="DF116" s="19">
        <f t="shared" si="257"/>
        <v>7.6621674368913956E-2</v>
      </c>
      <c r="DG116" s="19">
        <f t="shared" si="304"/>
        <v>2.4105065361154972E-2</v>
      </c>
      <c r="DH116" s="19">
        <f t="shared" si="305"/>
        <v>6.7639938448080823E-3</v>
      </c>
      <c r="DI116" s="19">
        <f t="shared" si="306"/>
        <v>2.3176562945916016E-6</v>
      </c>
      <c r="DJ116" s="19">
        <f t="shared" si="307"/>
        <v>2.3176562945916016E-6</v>
      </c>
      <c r="DK116" s="19">
        <f t="shared" si="308"/>
        <v>2.3176562945916016E-6</v>
      </c>
      <c r="DL116" s="19">
        <f t="shared" si="309"/>
        <v>2.0031948697758806E-2</v>
      </c>
      <c r="DM116" s="19">
        <f t="shared" si="310"/>
        <v>0.13252520410022031</v>
      </c>
      <c r="DN116" s="19">
        <f t="shared" si="311"/>
        <v>6.1274014771375267E-3</v>
      </c>
      <c r="DO116" s="19">
        <f t="shared" si="312"/>
        <v>0.15107342256353123</v>
      </c>
      <c r="DP116" s="19">
        <f t="shared" si="313"/>
        <v>0.19125549622483198</v>
      </c>
      <c r="DQ116" s="19">
        <f t="shared" si="314"/>
        <v>2.6157727747646593E-2</v>
      </c>
      <c r="DR116" s="19">
        <f t="shared" si="315"/>
        <v>6.0641709228125826E-2</v>
      </c>
      <c r="DS116" s="19">
        <f t="shared" si="316"/>
        <v>0.18034711998143194</v>
      </c>
      <c r="DT116" s="19">
        <f t="shared" si="317"/>
        <v>3.0669144097558457E-2</v>
      </c>
      <c r="DU116" s="19">
        <f t="shared" si="318"/>
        <v>1.8918258605298215E-2</v>
      </c>
      <c r="DV116" s="19">
        <f t="shared" si="302"/>
        <v>1.9019267030257275E-2</v>
      </c>
      <c r="DW116" s="19">
        <f t="shared" si="225"/>
        <v>1.2515497284085181E-2</v>
      </c>
      <c r="DX116" s="19">
        <f t="shared" si="226"/>
        <v>3.3278871255879021E-2</v>
      </c>
      <c r="DY116" s="19">
        <f t="shared" si="227"/>
        <v>4.4823437563792055E-3</v>
      </c>
      <c r="DZ116" s="19">
        <f t="shared" si="228"/>
        <v>5.3768709086604331E-3</v>
      </c>
      <c r="EA116" s="19">
        <f t="shared" si="229"/>
        <v>0.99991796950256284</v>
      </c>
      <c r="EC116" s="19">
        <f t="shared" si="258"/>
        <v>7.662796019860664E-2</v>
      </c>
      <c r="ED116" s="19">
        <f t="shared" si="319"/>
        <v>2.4107042873873656E-2</v>
      </c>
      <c r="EE116" s="19">
        <f t="shared" si="320"/>
        <v>6.7645487441064991E-3</v>
      </c>
      <c r="EF116" s="19">
        <f t="shared" si="321"/>
        <v>2.3178464286871296E-6</v>
      </c>
      <c r="EG116" s="19">
        <f t="shared" si="322"/>
        <v>2.3178464286871296E-6</v>
      </c>
      <c r="EH116" s="19">
        <f t="shared" si="323"/>
        <v>2.3178464286871296E-6</v>
      </c>
      <c r="EI116" s="19">
        <f t="shared" si="324"/>
        <v>2.003359206328121E-2</v>
      </c>
      <c r="EJ116" s="19">
        <f t="shared" si="325"/>
        <v>0.13253607610047119</v>
      </c>
      <c r="EK116" s="19">
        <f t="shared" si="326"/>
        <v>6.1279041521633756E-3</v>
      </c>
      <c r="EL116" s="19">
        <f t="shared" si="327"/>
        <v>0.1510858162081905</v>
      </c>
      <c r="EM116" s="19">
        <f t="shared" si="328"/>
        <v>0.1912711862953892</v>
      </c>
      <c r="EN116" s="19">
        <f t="shared" si="329"/>
        <v>2.6159873655095412E-2</v>
      </c>
      <c r="EO116" s="19">
        <f t="shared" si="330"/>
        <v>6.0646684105790938E-2</v>
      </c>
      <c r="EP116" s="19">
        <f t="shared" si="331"/>
        <v>0.18036191515905114</v>
      </c>
      <c r="EQ116" s="19">
        <f t="shared" si="332"/>
        <v>3.0671660109094428E-2</v>
      </c>
      <c r="ER116" s="19">
        <f t="shared" si="333"/>
        <v>1.8919810606773706E-2</v>
      </c>
      <c r="ES116" s="19">
        <f t="shared" si="303"/>
        <v>1.9020827318183851E-2</v>
      </c>
      <c r="ET116" s="19">
        <f t="shared" si="231"/>
        <v>1.2516524020776789E-2</v>
      </c>
      <c r="EU116" s="19">
        <f t="shared" si="232"/>
        <v>3.3281601362194269E-2</v>
      </c>
      <c r="EV116" s="19">
        <f t="shared" si="233"/>
        <v>4.482711475431402E-3</v>
      </c>
      <c r="EW116" s="19">
        <f t="shared" si="234"/>
        <v>5.3773120122396715E-3</v>
      </c>
      <c r="EZ116">
        <f t="shared" si="259"/>
        <v>1.1053946652128251E-2</v>
      </c>
      <c r="FA116">
        <f t="shared" si="270"/>
        <v>-2.763780734499997E-2</v>
      </c>
      <c r="FB116">
        <f t="shared" si="271"/>
        <v>1.2391568264158144E-2</v>
      </c>
      <c r="FC116">
        <f t="shared" si="272"/>
        <v>1.2612256738316306E-3</v>
      </c>
      <c r="FD116">
        <f t="shared" si="273"/>
        <v>-0.12230995931498027</v>
      </c>
      <c r="FE116">
        <f t="shared" si="274"/>
        <v>-1.0078963805273114E-2</v>
      </c>
      <c r="FF116">
        <f t="shared" si="275"/>
        <v>-4.6016148270986955E-2</v>
      </c>
      <c r="FG116">
        <f t="shared" si="276"/>
        <v>6.3078889463848301E-3</v>
      </c>
      <c r="FH116">
        <f t="shared" si="277"/>
        <v>-4.4372438775704501E-2</v>
      </c>
      <c r="FI116">
        <f t="shared" si="278"/>
        <v>0.11262225602157995</v>
      </c>
      <c r="FJ116">
        <f t="shared" si="279"/>
        <v>-5.6072717785427821E-2</v>
      </c>
      <c r="FK116">
        <f t="shared" si="280"/>
        <v>-2.8933637480701178E-2</v>
      </c>
      <c r="FL116">
        <f t="shared" si="281"/>
        <v>8.8797235616778058E-3</v>
      </c>
      <c r="FM116">
        <f t="shared" si="282"/>
        <v>2.9599568085717069E-2</v>
      </c>
      <c r="FN116">
        <f t="shared" si="283"/>
        <v>-2.1981290333837347E-2</v>
      </c>
      <c r="FO116">
        <f t="shared" si="284"/>
        <v>1.9823682329815788E-2</v>
      </c>
      <c r="FP116">
        <f t="shared" si="265"/>
        <v>-1.6695946892559724E-2</v>
      </c>
      <c r="FQ116">
        <f t="shared" si="266"/>
        <v>-7.4641088017406492E-3</v>
      </c>
      <c r="FR116">
        <f t="shared" si="267"/>
        <v>-8.1385955978601252E-2</v>
      </c>
      <c r="FS116">
        <f t="shared" si="268"/>
        <v>-6.2314572495383129E-3</v>
      </c>
      <c r="FT116">
        <f t="shared" si="269"/>
        <v>4.1098686959495964E-2</v>
      </c>
      <c r="FV116" s="3"/>
      <c r="FW116" s="19">
        <f t="shared" si="408"/>
        <v>1.0081244289923681</v>
      </c>
      <c r="FX116" s="19">
        <f t="shared" si="260"/>
        <v>0.84072107424060305</v>
      </c>
      <c r="FY116" s="19">
        <f t="shared" si="366"/>
        <v>1.077080359346863</v>
      </c>
      <c r="GA116" s="19">
        <f t="shared" si="409"/>
        <v>0.92985942727359139</v>
      </c>
      <c r="GB116" s="19">
        <f t="shared" si="261"/>
        <v>0.85544556075113998</v>
      </c>
      <c r="GC116" s="19">
        <f t="shared" si="367"/>
        <v>1.0341321437625293</v>
      </c>
      <c r="GE116" s="19">
        <f t="shared" si="410"/>
        <v>1.0269779896274356</v>
      </c>
      <c r="GF116" s="19">
        <f t="shared" si="262"/>
        <v>0.91330933128358405</v>
      </c>
      <c r="GG116" s="19">
        <f t="shared" si="368"/>
        <v>1.040643689474076</v>
      </c>
      <c r="GI116" s="19">
        <f t="shared" si="337"/>
        <v>0.88489307167035147</v>
      </c>
      <c r="GJ116" s="19">
        <f t="shared" si="239"/>
        <v>1.0256920603835358</v>
      </c>
      <c r="GK116" s="19">
        <f t="shared" si="369"/>
        <v>1.0256929443727447</v>
      </c>
      <c r="GL116" s="3"/>
      <c r="GM116" s="3"/>
      <c r="GN116" s="8"/>
      <c r="GO116" s="3"/>
      <c r="GV116" s="30"/>
      <c r="GW116" s="12" t="str">
        <f t="shared" si="242"/>
        <v/>
      </c>
      <c r="GX116" s="19"/>
      <c r="HF116" s="12" t="str">
        <f t="shared" ca="1" si="370"/>
        <v/>
      </c>
      <c r="HG116" s="12" t="str">
        <f t="shared" ca="1" si="371"/>
        <v/>
      </c>
      <c r="HH116" s="12" t="str">
        <f t="shared" ca="1" si="372"/>
        <v/>
      </c>
      <c r="HJ116" s="17"/>
      <c r="HL116" s="18">
        <f t="shared" si="245"/>
        <v>1983</v>
      </c>
      <c r="HM116" s="9">
        <f t="shared" si="373"/>
        <v>0.63701283152809263</v>
      </c>
      <c r="HN116" s="9">
        <f t="shared" si="374"/>
        <v>1.2871296000905657</v>
      </c>
      <c r="HO116" s="9">
        <f t="shared" si="375"/>
        <v>1.0440975192882018</v>
      </c>
      <c r="HP116" s="9">
        <f t="shared" si="376"/>
        <v>1.1190017816537086</v>
      </c>
      <c r="HQ116" s="9">
        <f t="shared" si="377"/>
        <v>1.1016650975458175</v>
      </c>
      <c r="HR116" s="9">
        <f t="shared" si="246"/>
        <v>0.81991647495958109</v>
      </c>
      <c r="HS116" s="9">
        <f t="shared" si="378"/>
        <v>0.81991807109731285</v>
      </c>
      <c r="HT116" s="9"/>
      <c r="HU116" s="9">
        <f t="shared" si="379"/>
        <v>1.1683469843037155</v>
      </c>
      <c r="HV116" s="23">
        <f t="shared" si="247"/>
        <v>1.2871270944303146</v>
      </c>
      <c r="HX116" s="8"/>
      <c r="HY116" s="5">
        <f t="shared" si="264"/>
        <v>34</v>
      </c>
      <c r="HZ116" t="b">
        <f t="shared" si="248"/>
        <v>0</v>
      </c>
      <c r="IC116" s="11"/>
      <c r="ID116" s="11"/>
      <c r="IE116" s="11"/>
      <c r="IF116">
        <f t="shared" si="250"/>
        <v>0</v>
      </c>
      <c r="IG116" s="12" t="str">
        <f t="shared" si="251"/>
        <v/>
      </c>
      <c r="IH116" s="19" t="str">
        <f t="shared" ca="1" si="252"/>
        <v/>
      </c>
      <c r="II116" s="19" t="str">
        <f t="shared" ca="1" si="253"/>
        <v/>
      </c>
      <c r="IJ116" s="11">
        <f t="shared" si="170"/>
        <v>0</v>
      </c>
      <c r="IK116" s="12" t="str">
        <f t="shared" ca="1" si="380"/>
        <v/>
      </c>
      <c r="IL116" s="12" t="str">
        <f t="shared" ca="1" si="381"/>
        <v/>
      </c>
      <c r="IM116" s="12" t="str">
        <f t="shared" ca="1" si="382"/>
        <v/>
      </c>
      <c r="IN116" s="12" t="str">
        <f t="shared" ca="1" si="383"/>
        <v/>
      </c>
      <c r="IO116">
        <f t="shared" si="254"/>
        <v>0</v>
      </c>
      <c r="IP116" s="12" t="str">
        <f t="shared" ca="1" si="255"/>
        <v/>
      </c>
      <c r="IQ116" s="12" t="str">
        <f t="shared" ca="1" si="384"/>
        <v/>
      </c>
      <c r="IR116" s="12" t="str">
        <f t="shared" ca="1" si="385"/>
        <v/>
      </c>
    </row>
    <row r="117" spans="1:252" x14ac:dyDescent="0.2">
      <c r="A117" t="s">
        <v>105</v>
      </c>
      <c r="B117" s="1">
        <f t="shared" si="256"/>
        <v>1984</v>
      </c>
      <c r="C117" s="60">
        <f>Conversion_factors!$A46*C265+C340</f>
        <v>1444.2437230616961</v>
      </c>
      <c r="D117" s="60">
        <f>Conversion_factors!$A46*D265+D340</f>
        <v>472.24969039235884</v>
      </c>
      <c r="E117" s="60">
        <f>Conversion_factors!$A46*E265+E340</f>
        <v>131.91004918091298</v>
      </c>
      <c r="F117" s="60">
        <f>Conversion_factors!$A46*F265+F340</f>
        <v>4.2869041384938668E-2</v>
      </c>
      <c r="G117" s="60">
        <f>Conversion_factors!$A46*G265+G340</f>
        <v>4.2869041384938668E-2</v>
      </c>
      <c r="H117" s="60">
        <f>Conversion_factors!$A46*H265+H340</f>
        <v>4.2869041384938668E-2</v>
      </c>
      <c r="I117" s="60">
        <f>Conversion_factors!$A46*I265+I340</f>
        <v>413.51141827147734</v>
      </c>
      <c r="J117" s="60">
        <f>Conversion_factors!$A46*J265+J340</f>
        <v>2656.7173952474177</v>
      </c>
      <c r="K117" s="60">
        <f>Conversion_factors!$A46*K265+K340</f>
        <v>137.3862781389019</v>
      </c>
      <c r="L117" s="60">
        <f>Conversion_factors!$A46*L265+L340</f>
        <v>2883.4841461324972</v>
      </c>
      <c r="M117" s="60">
        <f>Conversion_factors!$A46*M265+M340</f>
        <v>3844.3233560489207</v>
      </c>
      <c r="N117" s="60">
        <f>Conversion_factors!$A46*N265+N340</f>
        <v>469.59560971093401</v>
      </c>
      <c r="O117" s="60">
        <f>Conversion_factors!$A46*O265+O340</f>
        <v>1204.4557924462838</v>
      </c>
      <c r="P117" s="60">
        <f>Conversion_factors!$A46*P265+P340</f>
        <v>3699.9322257939903</v>
      </c>
      <c r="Q117" s="60">
        <f>Conversion_factors!$A46*Q265+Q340</f>
        <v>585.06271422169505</v>
      </c>
      <c r="R117" s="60">
        <f>Conversion_factors!$A46*R265+R340</f>
        <v>357.18972913005814</v>
      </c>
      <c r="S117" s="60">
        <f>Conversion_factors!$A46*S265+S340</f>
        <v>384.563739937116</v>
      </c>
      <c r="T117" s="60">
        <f>Conversion_factors!$A46*T265+T340</f>
        <v>240.71000166978178</v>
      </c>
      <c r="U117" s="60">
        <f>Conversion_factors!$A46*U265+U340</f>
        <v>719.075891682784</v>
      </c>
      <c r="V117" s="60">
        <f>Conversion_factors!$A46*V265+V340</f>
        <v>93.866833658002122</v>
      </c>
      <c r="W117" s="60">
        <f>Conversion_factors!$A46*W265+W340</f>
        <v>104.85292161203546</v>
      </c>
      <c r="X117" s="60">
        <f>Conversion_factors!$A46*X265+X340</f>
        <v>19843.260123461016</v>
      </c>
      <c r="Z117" s="19">
        <f t="shared" si="338"/>
        <v>3.0007008131911603</v>
      </c>
      <c r="AA117" s="19">
        <f t="shared" si="339"/>
        <v>6.8111398880533516</v>
      </c>
      <c r="AB117" s="19">
        <f t="shared" si="340"/>
        <v>1.6413978524333606</v>
      </c>
      <c r="AC117" s="19">
        <f t="shared" si="341"/>
        <v>8.9068877565767879E-5</v>
      </c>
      <c r="AD117" s="19">
        <f t="shared" si="342"/>
        <v>6.182895270867712E-4</v>
      </c>
      <c r="AE117" s="19">
        <f t="shared" si="343"/>
        <v>5.3343284231977103E-4</v>
      </c>
      <c r="AF117" s="19">
        <f t="shared" si="344"/>
        <v>5.3894136786650995</v>
      </c>
      <c r="AG117" s="19">
        <f t="shared" si="345"/>
        <v>18.849839430789729</v>
      </c>
      <c r="AH117" s="19">
        <f t="shared" si="346"/>
        <v>1.8192245846206172</v>
      </c>
      <c r="AI117" s="19">
        <f t="shared" si="347"/>
        <v>8.3829086992283308</v>
      </c>
      <c r="AJ117" s="19">
        <f t="shared" si="348"/>
        <v>9.6632122864472905</v>
      </c>
      <c r="AK117" s="19">
        <f t="shared" si="349"/>
        <v>4.8176703362710622</v>
      </c>
      <c r="AL117" s="19">
        <f t="shared" si="350"/>
        <v>16.011191355943605</v>
      </c>
      <c r="AM117" s="19">
        <f t="shared" si="351"/>
        <v>22.590412180383289</v>
      </c>
      <c r="AN117" s="19">
        <f t="shared" si="352"/>
        <v>2.8593809327080129</v>
      </c>
      <c r="AO117" s="19">
        <f t="shared" si="353"/>
        <v>1.686843864688504</v>
      </c>
      <c r="AP117" s="19">
        <f t="shared" si="354"/>
        <v>8.912314194932982</v>
      </c>
      <c r="AQ117" s="19">
        <f t="shared" si="355"/>
        <v>2.6895517257145034</v>
      </c>
      <c r="AR117" s="19">
        <f t="shared" si="356"/>
        <v>1.6949907970847693</v>
      </c>
      <c r="AS117" s="19">
        <f t="shared" si="357"/>
        <v>1.7740600939577149</v>
      </c>
      <c r="AT117" s="19">
        <f t="shared" si="358"/>
        <v>1.5264945814476907</v>
      </c>
      <c r="AU117" s="19">
        <f t="shared" si="336"/>
        <v>25.521169754092135</v>
      </c>
      <c r="AV117" s="19"/>
      <c r="AX117" s="132">
        <f t="shared" si="386"/>
        <v>1.105161462318621</v>
      </c>
      <c r="AY117" s="132">
        <f t="shared" si="387"/>
        <v>1.0440234476896471</v>
      </c>
      <c r="AZ117" s="132">
        <f t="shared" si="388"/>
        <v>1.1308085285287015</v>
      </c>
      <c r="BA117" s="132">
        <f t="shared" si="389"/>
        <v>1.0254227493168895</v>
      </c>
      <c r="BB117" s="132">
        <f t="shared" si="390"/>
        <v>0.97496827750780446</v>
      </c>
      <c r="BC117" s="132">
        <f t="shared" si="391"/>
        <v>0.95850458651970627</v>
      </c>
      <c r="BD117" s="132">
        <f t="shared" si="392"/>
        <v>0.99417671519856132</v>
      </c>
      <c r="BE117" s="132">
        <f t="shared" si="393"/>
        <v>1.0088763105356042</v>
      </c>
      <c r="BF117" s="132">
        <f t="shared" si="394"/>
        <v>1.1019889570086814</v>
      </c>
      <c r="BG117" s="132">
        <f t="shared" si="395"/>
        <v>0.93344586804573626</v>
      </c>
      <c r="BH117" s="132">
        <f t="shared" si="396"/>
        <v>1.1195651006799865</v>
      </c>
      <c r="BI117" s="132">
        <f t="shared" si="397"/>
        <v>1.0639817322750109</v>
      </c>
      <c r="BJ117" s="132">
        <f t="shared" si="398"/>
        <v>1.0709475505221164</v>
      </c>
      <c r="BK117" s="132">
        <f t="shared" si="399"/>
        <v>1.0300530800447996</v>
      </c>
      <c r="BL117" s="132">
        <f t="shared" si="400"/>
        <v>1.0703751449176924</v>
      </c>
      <c r="BM117" s="132">
        <f t="shared" si="401"/>
        <v>1.0684940731130634</v>
      </c>
      <c r="BN117" s="132">
        <f t="shared" si="402"/>
        <v>1.0807640642811061</v>
      </c>
      <c r="BO117" s="132">
        <f t="shared" si="403"/>
        <v>1.0674483001566368</v>
      </c>
      <c r="BP117" s="132">
        <f t="shared" si="404"/>
        <v>1.1359264339918611</v>
      </c>
      <c r="BQ117" s="132">
        <f t="shared" si="405"/>
        <v>1.0287165586861158</v>
      </c>
      <c r="BR117" s="132">
        <f t="shared" si="406"/>
        <v>1.06907777785366</v>
      </c>
      <c r="BS117" s="132">
        <f t="shared" si="407"/>
        <v>1.0946748896009264</v>
      </c>
      <c r="BT117" s="16"/>
      <c r="BU117" s="16"/>
      <c r="BV117" s="9">
        <f t="shared" si="365"/>
        <v>0.96939873603474924</v>
      </c>
      <c r="BW117" s="9">
        <f t="shared" si="199"/>
        <v>1.0946748896009264</v>
      </c>
      <c r="BX117" s="9">
        <f t="shared" si="200"/>
        <v>1.0393632126225492</v>
      </c>
      <c r="BY117" s="9">
        <f t="shared" si="201"/>
        <v>1.0084894520428886</v>
      </c>
      <c r="BZ117" s="9">
        <f t="shared" si="202"/>
        <v>1.0443507465506947</v>
      </c>
      <c r="CA117" s="9">
        <f t="shared" si="143"/>
        <v>1.0611762758873746</v>
      </c>
      <c r="CB117" s="9">
        <f t="shared" si="203"/>
        <v>1.0611764543481168</v>
      </c>
      <c r="CC117" s="9"/>
      <c r="CD117" s="9">
        <f t="shared" si="204"/>
        <v>1.048186836771251</v>
      </c>
      <c r="CE117" s="9">
        <f t="shared" si="205"/>
        <v>1.0946747055066672</v>
      </c>
      <c r="CG117" s="35"/>
      <c r="CH117">
        <f t="shared" si="206"/>
        <v>1984</v>
      </c>
      <c r="CI117" s="19">
        <f t="shared" si="207"/>
        <v>7.2782582805238888E-2</v>
      </c>
      <c r="CJ117" s="19">
        <f t="shared" si="287"/>
        <v>2.3798997113080738E-2</v>
      </c>
      <c r="CK117" s="19">
        <f t="shared" si="288"/>
        <v>6.6475996565178086E-3</v>
      </c>
      <c r="CL117" s="19">
        <f t="shared" si="289"/>
        <v>2.1603829773039104E-6</v>
      </c>
      <c r="CM117" s="19">
        <f t="shared" si="290"/>
        <v>2.1603829773039104E-6</v>
      </c>
      <c r="CN117" s="19">
        <f t="shared" si="291"/>
        <v>2.1603829773039104E-6</v>
      </c>
      <c r="CO117" s="19">
        <f t="shared" si="292"/>
        <v>2.083888512768E-2</v>
      </c>
      <c r="CP117" s="19">
        <f t="shared" si="293"/>
        <v>0.13388512667363245</v>
      </c>
      <c r="CQ117" s="19">
        <f t="shared" si="294"/>
        <v>6.9235739129613998E-3</v>
      </c>
      <c r="CR117" s="19">
        <f t="shared" si="295"/>
        <v>0.14531302458325918</v>
      </c>
      <c r="CS117" s="19">
        <f t="shared" si="296"/>
        <v>0.19373446359772875</v>
      </c>
      <c r="CT117" s="19">
        <f t="shared" si="297"/>
        <v>2.3665244863454837E-2</v>
      </c>
      <c r="CU117" s="19">
        <f t="shared" si="298"/>
        <v>6.0698483260935319E-2</v>
      </c>
      <c r="CV117" s="19">
        <f t="shared" si="299"/>
        <v>0.18645788054854448</v>
      </c>
      <c r="CW117" s="19">
        <f t="shared" si="300"/>
        <v>2.9484203229789126E-2</v>
      </c>
      <c r="CX117" s="19">
        <f t="shared" si="301"/>
        <v>1.8000556708307563E-2</v>
      </c>
      <c r="CY117" s="19">
        <f t="shared" si="286"/>
        <v>1.9380068473851226E-2</v>
      </c>
      <c r="CZ117" s="19">
        <f t="shared" si="145"/>
        <v>1.2130567264256459E-2</v>
      </c>
      <c r="DA117" s="19">
        <f t="shared" si="146"/>
        <v>3.6237789920044873E-2</v>
      </c>
      <c r="DB117" s="19">
        <f t="shared" si="147"/>
        <v>4.7304139074920357E-3</v>
      </c>
      <c r="DC117" s="19">
        <f t="shared" si="148"/>
        <v>5.2840572042930642E-3</v>
      </c>
      <c r="DD117" s="19"/>
      <c r="DE117" s="19"/>
      <c r="DF117" s="19">
        <f t="shared" si="257"/>
        <v>7.4091759339500352E-2</v>
      </c>
      <c r="DG117" s="19">
        <f t="shared" si="304"/>
        <v>2.427269275798373E-2</v>
      </c>
      <c r="DH117" s="19">
        <f t="shared" si="305"/>
        <v>6.6738265470435354E-3</v>
      </c>
      <c r="DI117" s="19">
        <f t="shared" si="306"/>
        <v>2.2147361609727276E-6</v>
      </c>
      <c r="DJ117" s="19">
        <f t="shared" si="307"/>
        <v>2.2147361609727276E-6</v>
      </c>
      <c r="DK117" s="19">
        <f t="shared" si="308"/>
        <v>2.2147361609727276E-6</v>
      </c>
      <c r="DL117" s="19">
        <f t="shared" si="309"/>
        <v>2.0626127168565458E-2</v>
      </c>
      <c r="DM117" s="19">
        <f t="shared" si="310"/>
        <v>0.13436260758112997</v>
      </c>
      <c r="DN117" s="19">
        <f t="shared" si="311"/>
        <v>6.4886207072334563E-3</v>
      </c>
      <c r="DO117" s="19">
        <f t="shared" si="312"/>
        <v>0.14699175012100335</v>
      </c>
      <c r="DP117" s="19">
        <f t="shared" si="313"/>
        <v>0.1927358616607398</v>
      </c>
      <c r="DQ117" s="19">
        <f t="shared" si="314"/>
        <v>2.4907711066079537E-2</v>
      </c>
      <c r="DR117" s="19">
        <f t="shared" si="315"/>
        <v>6.1041344267610223E-2</v>
      </c>
      <c r="DS117" s="19">
        <f t="shared" si="316"/>
        <v>0.18371522072560681</v>
      </c>
      <c r="DT117" s="19">
        <f t="shared" si="317"/>
        <v>2.9550080982982979E-2</v>
      </c>
      <c r="DU117" s="19">
        <f t="shared" si="318"/>
        <v>1.7956258104769019E-2</v>
      </c>
      <c r="DV117" s="19">
        <f t="shared" si="302"/>
        <v>1.9199842613367189E-2</v>
      </c>
      <c r="DW117" s="19">
        <f t="shared" si="225"/>
        <v>1.2242026949767372E-2</v>
      </c>
      <c r="DX117" s="19">
        <f t="shared" si="226"/>
        <v>3.5104953692766214E-2</v>
      </c>
      <c r="DY117" s="19">
        <f t="shared" si="227"/>
        <v>4.6336626741316786E-3</v>
      </c>
      <c r="DZ117" s="19">
        <f t="shared" si="228"/>
        <v>5.3200991261808045E-3</v>
      </c>
      <c r="EA117" s="19">
        <f t="shared" si="229"/>
        <v>0.99992109029494425</v>
      </c>
      <c r="EC117" s="19">
        <f t="shared" si="258"/>
        <v>7.4097606359763535E-2</v>
      </c>
      <c r="ED117" s="19">
        <f t="shared" si="319"/>
        <v>2.4274608260161885E-2</v>
      </c>
      <c r="EE117" s="19">
        <f t="shared" si="320"/>
        <v>6.6743532182874281E-3</v>
      </c>
      <c r="EF117" s="19">
        <f t="shared" si="321"/>
        <v>2.2149109389416442E-6</v>
      </c>
      <c r="EG117" s="19">
        <f t="shared" si="322"/>
        <v>2.2149109389416442E-6</v>
      </c>
      <c r="EH117" s="19">
        <f t="shared" si="323"/>
        <v>2.2149109389416442E-6</v>
      </c>
      <c r="EI117" s="19">
        <f t="shared" si="324"/>
        <v>2.0627754898620471E-2</v>
      </c>
      <c r="EJ117" s="19">
        <f t="shared" si="325"/>
        <v>0.13437321093157198</v>
      </c>
      <c r="EK117" s="19">
        <f t="shared" si="326"/>
        <v>6.4891327627858352E-3</v>
      </c>
      <c r="EL117" s="19">
        <f t="shared" si="327"/>
        <v>0.14700335011200288</v>
      </c>
      <c r="EM117" s="19">
        <f t="shared" si="328"/>
        <v>0.19275107159094823</v>
      </c>
      <c r="EN117" s="19">
        <f t="shared" si="329"/>
        <v>2.4909676681319493E-2</v>
      </c>
      <c r="EO117" s="19">
        <f t="shared" si="330"/>
        <v>6.104616140220126E-2</v>
      </c>
      <c r="EP117" s="19">
        <f t="shared" si="331"/>
        <v>0.18372971878352598</v>
      </c>
      <c r="EQ117" s="19">
        <f t="shared" si="332"/>
        <v>2.9552412955172958E-2</v>
      </c>
      <c r="ER117" s="19">
        <f t="shared" si="333"/>
        <v>1.7957675139617775E-2</v>
      </c>
      <c r="ES117" s="19">
        <f t="shared" si="303"/>
        <v>1.9201357786846819E-2</v>
      </c>
      <c r="ET117" s="19">
        <f t="shared" si="231"/>
        <v>1.2242993040737216E-2</v>
      </c>
      <c r="EU117" s="19">
        <f t="shared" si="232"/>
        <v>3.510772403291483E-2</v>
      </c>
      <c r="EV117" s="19">
        <f t="shared" si="233"/>
        <v>4.6340283439415195E-3</v>
      </c>
      <c r="EW117" s="19">
        <f t="shared" si="234"/>
        <v>5.3205189667632153E-3</v>
      </c>
      <c r="EZ117">
        <f t="shared" si="259"/>
        <v>-1.0689478704582863E-2</v>
      </c>
      <c r="FA117">
        <f t="shared" si="270"/>
        <v>-3.0364292576195023E-2</v>
      </c>
      <c r="FB117">
        <f t="shared" si="271"/>
        <v>3.7799285540910867E-2</v>
      </c>
      <c r="FC117">
        <f t="shared" si="272"/>
        <v>-2.4630950989327861E-2</v>
      </c>
      <c r="FD117">
        <f t="shared" si="273"/>
        <v>-4.0567308843159587E-2</v>
      </c>
      <c r="FE117">
        <f t="shared" si="274"/>
        <v>-3.8221959489555626E-3</v>
      </c>
      <c r="FF117">
        <f t="shared" si="275"/>
        <v>2.6164735308718307E-3</v>
      </c>
      <c r="FG117">
        <f t="shared" si="276"/>
        <v>-2.8261500500730476E-2</v>
      </c>
      <c r="FH117">
        <f t="shared" si="277"/>
        <v>8.5082401105549224E-2</v>
      </c>
      <c r="FI117">
        <f t="shared" si="278"/>
        <v>-0.19207157858589899</v>
      </c>
      <c r="FJ117">
        <f t="shared" si="279"/>
        <v>8.6499693963396684E-2</v>
      </c>
      <c r="FK117">
        <f t="shared" si="280"/>
        <v>-0.15803087423235929</v>
      </c>
      <c r="FL117">
        <f t="shared" si="281"/>
        <v>-4.06348696801202E-2</v>
      </c>
      <c r="FM117">
        <f t="shared" si="282"/>
        <v>3.752763250497527E-4</v>
      </c>
      <c r="FN117">
        <f t="shared" si="283"/>
        <v>-3.9268915224222038E-2</v>
      </c>
      <c r="FO117">
        <f t="shared" si="284"/>
        <v>-3.82905505509697E-2</v>
      </c>
      <c r="FP117">
        <f t="shared" si="265"/>
        <v>-0.21039878426577058</v>
      </c>
      <c r="FQ117">
        <f t="shared" si="266"/>
        <v>-0.10404520142478586</v>
      </c>
      <c r="FR117">
        <f t="shared" si="267"/>
        <v>-3.0788560344452875E-2</v>
      </c>
      <c r="FS117">
        <f t="shared" si="268"/>
        <v>-1.7006237938242758E-2</v>
      </c>
      <c r="FT117">
        <f t="shared" si="269"/>
        <v>-2.9714050513750982E-2</v>
      </c>
      <c r="FV117" s="3"/>
      <c r="FW117" s="19">
        <f t="shared" si="408"/>
        <v>0.96961265469921365</v>
      </c>
      <c r="FX117" s="19">
        <f t="shared" si="260"/>
        <v>0.81517379265600576</v>
      </c>
      <c r="FY117" s="19">
        <f t="shared" si="366"/>
        <v>1.0443507465506947</v>
      </c>
      <c r="GA117" s="19">
        <f t="shared" si="409"/>
        <v>1.0050584143347361</v>
      </c>
      <c r="GB117" s="19">
        <f t="shared" si="261"/>
        <v>0.8597727588382299</v>
      </c>
      <c r="GC117" s="19">
        <f t="shared" si="367"/>
        <v>1.0393632126225492</v>
      </c>
      <c r="GE117" s="19">
        <f t="shared" si="410"/>
        <v>0.969101588030157</v>
      </c>
      <c r="GF117" s="19">
        <f t="shared" si="262"/>
        <v>0.88508952330968205</v>
      </c>
      <c r="GG117" s="19">
        <f t="shared" si="368"/>
        <v>1.0084894520428886</v>
      </c>
      <c r="GI117" s="19">
        <f t="shared" si="337"/>
        <v>0.96939873603474924</v>
      </c>
      <c r="GJ117" s="19">
        <f t="shared" si="239"/>
        <v>1.0611762758873744</v>
      </c>
      <c r="GK117" s="19">
        <f t="shared" si="369"/>
        <v>1.0611764543481168</v>
      </c>
      <c r="GL117" s="3"/>
      <c r="GM117" s="3"/>
      <c r="GN117" s="8"/>
      <c r="GO117" s="3"/>
      <c r="GV117" s="30"/>
      <c r="GW117" s="12" t="str">
        <f t="shared" si="242"/>
        <v/>
      </c>
      <c r="GX117" s="19"/>
      <c r="HF117" s="12" t="str">
        <f t="shared" ca="1" si="370"/>
        <v/>
      </c>
      <c r="HG117" s="12" t="str">
        <f t="shared" ca="1" si="371"/>
        <v/>
      </c>
      <c r="HH117" s="12" t="str">
        <f t="shared" ca="1" si="372"/>
        <v/>
      </c>
      <c r="HJ117" s="17"/>
      <c r="HL117" s="18">
        <f t="shared" si="245"/>
        <v>1984</v>
      </c>
      <c r="HM117" s="9">
        <f t="shared" si="373"/>
        <v>0.69784638787554398</v>
      </c>
      <c r="HN117" s="9">
        <f t="shared" si="374"/>
        <v>1.2155724838105399</v>
      </c>
      <c r="HO117" s="9">
        <f t="shared" si="375"/>
        <v>1.0493789971466319</v>
      </c>
      <c r="HP117" s="9">
        <f t="shared" si="376"/>
        <v>1.084426403609184</v>
      </c>
      <c r="HQ117" s="9">
        <f t="shared" si="377"/>
        <v>1.0681884198208682</v>
      </c>
      <c r="HR117" s="9">
        <f t="shared" si="246"/>
        <v>0.84828180410304188</v>
      </c>
      <c r="HS117" s="9">
        <f t="shared" si="378"/>
        <v>0.84828286702808853</v>
      </c>
      <c r="HT117" s="9"/>
      <c r="HU117" s="9">
        <f t="shared" si="379"/>
        <v>1.1379742918987343</v>
      </c>
      <c r="HV117" s="23">
        <f t="shared" si="247"/>
        <v>1.2155709606600804</v>
      </c>
      <c r="HX117" s="8"/>
      <c r="HY117" s="5">
        <f t="shared" si="264"/>
        <v>35</v>
      </c>
      <c r="HZ117" t="b">
        <f t="shared" si="248"/>
        <v>0</v>
      </c>
      <c r="IC117" s="11"/>
      <c r="ID117" s="11"/>
      <c r="IE117" s="11"/>
      <c r="IF117">
        <f t="shared" si="250"/>
        <v>0</v>
      </c>
      <c r="IG117" s="12" t="str">
        <f t="shared" si="251"/>
        <v/>
      </c>
      <c r="IH117" s="19" t="str">
        <f t="shared" ca="1" si="252"/>
        <v/>
      </c>
      <c r="II117" s="19" t="str">
        <f t="shared" ca="1" si="253"/>
        <v/>
      </c>
      <c r="IJ117" s="11">
        <f t="shared" si="170"/>
        <v>0</v>
      </c>
      <c r="IK117" s="12" t="str">
        <f t="shared" ca="1" si="380"/>
        <v/>
      </c>
      <c r="IL117" s="12" t="str">
        <f t="shared" ca="1" si="381"/>
        <v/>
      </c>
      <c r="IM117" s="12" t="str">
        <f t="shared" ca="1" si="382"/>
        <v/>
      </c>
      <c r="IN117" s="12" t="str">
        <f t="shared" ca="1" si="383"/>
        <v/>
      </c>
      <c r="IO117">
        <f t="shared" si="254"/>
        <v>0</v>
      </c>
      <c r="IP117" s="12" t="str">
        <f t="shared" ca="1" si="255"/>
        <v/>
      </c>
      <c r="IQ117" s="12" t="str">
        <f t="shared" ca="1" si="384"/>
        <v/>
      </c>
      <c r="IR117" s="12" t="str">
        <f t="shared" ca="1" si="385"/>
        <v/>
      </c>
    </row>
    <row r="118" spans="1:252" x14ac:dyDescent="0.2">
      <c r="A118" t="s">
        <v>105</v>
      </c>
      <c r="B118" s="1">
        <f t="shared" si="256"/>
        <v>1985</v>
      </c>
      <c r="C118" s="60">
        <f>Conversion_factors!$A47*C266+C341</f>
        <v>1338.7950504412083</v>
      </c>
      <c r="D118" s="60">
        <f>Conversion_factors!$A47*D266+D341</f>
        <v>440.60387080887563</v>
      </c>
      <c r="E118" s="60">
        <f>Conversion_factors!$A47*E266+E341</f>
        <v>111.70674468564874</v>
      </c>
      <c r="F118" s="60">
        <f>Conversion_factors!$A47*F266+F341</f>
        <v>4.2829220060061658E-2</v>
      </c>
      <c r="G118" s="60">
        <f>Conversion_factors!$A47*G266+G341</f>
        <v>4.2829220060061658E-2</v>
      </c>
      <c r="H118" s="60">
        <f>Conversion_factors!$A47*H266+H341</f>
        <v>4.2829220060061658E-2</v>
      </c>
      <c r="I118" s="60">
        <f>Conversion_factors!$A47*I266+I341</f>
        <v>418.95900599955496</v>
      </c>
      <c r="J118" s="60">
        <f>Conversion_factors!$A47*J266+J341</f>
        <v>2582.5742442471983</v>
      </c>
      <c r="K118" s="60">
        <f>Conversion_factors!$A47*K266+K341</f>
        <v>128.70016858653111</v>
      </c>
      <c r="L118" s="60">
        <f>Conversion_factors!$A47*L266+L341</f>
        <v>2913.2820982597282</v>
      </c>
      <c r="M118" s="60">
        <f>Conversion_factors!$A47*M266+M341</f>
        <v>3414.3024741222089</v>
      </c>
      <c r="N118" s="60">
        <f>Conversion_factors!$A47*N266+N341</f>
        <v>458.09083049048951</v>
      </c>
      <c r="O118" s="60">
        <f>Conversion_factors!$A47*O266+O341</f>
        <v>1133.4732340977807</v>
      </c>
      <c r="P118" s="60">
        <f>Conversion_factors!$A47*P266+P341</f>
        <v>3383.5457539567306</v>
      </c>
      <c r="Q118" s="60">
        <f>Conversion_factors!$A47*Q266+Q341</f>
        <v>553.09050524420127</v>
      </c>
      <c r="R118" s="60">
        <f>Conversion_factors!$A47*R266+R341</f>
        <v>333.97491847152577</v>
      </c>
      <c r="S118" s="60">
        <f>Conversion_factors!$A47*S266+S341</f>
        <v>400.91224668873969</v>
      </c>
      <c r="T118" s="60">
        <f>Conversion_factors!$A47*T266+T341</f>
        <v>223.85174271936793</v>
      </c>
      <c r="U118" s="60">
        <f>Conversion_factors!$A47*U266+U341</f>
        <v>673.05976165772802</v>
      </c>
      <c r="V118" s="60">
        <f>Conversion_factors!$A47*V266+V341</f>
        <v>91.832255142862238</v>
      </c>
      <c r="W118" s="60">
        <f>Conversion_factors!$A47*W266+W341</f>
        <v>98.419669988761058</v>
      </c>
      <c r="X118" s="60">
        <f>Conversion_factors!$A47*X266+X341</f>
        <v>18699.303063269319</v>
      </c>
      <c r="Z118" s="132">
        <f t="shared" si="338"/>
        <v>2.7151696068877675</v>
      </c>
      <c r="AA118" s="132">
        <f t="shared" si="339"/>
        <v>6.5239338284268822</v>
      </c>
      <c r="AB118" s="132">
        <f t="shared" si="340"/>
        <v>1.4515258870296888</v>
      </c>
      <c r="AC118" s="132">
        <f t="shared" si="341"/>
        <v>8.6860641257572357E-5</v>
      </c>
      <c r="AD118" s="132">
        <f t="shared" si="342"/>
        <v>6.3416373778563465E-4</v>
      </c>
      <c r="AE118" s="132">
        <f t="shared" si="343"/>
        <v>5.5652612394547368E-4</v>
      </c>
      <c r="AF118" s="132">
        <f t="shared" si="344"/>
        <v>5.4209815984160343</v>
      </c>
      <c r="AG118" s="132">
        <f t="shared" si="345"/>
        <v>18.683994493618847</v>
      </c>
      <c r="AH118" s="132">
        <f t="shared" si="346"/>
        <v>1.6508555490055472</v>
      </c>
      <c r="AI118" s="132">
        <f t="shared" si="347"/>
        <v>8.9806050743775874</v>
      </c>
      <c r="AJ118" s="132">
        <f t="shared" si="348"/>
        <v>8.6312196410714996</v>
      </c>
      <c r="AK118" s="132">
        <f t="shared" si="349"/>
        <v>4.5279633946063118</v>
      </c>
      <c r="AL118" s="132">
        <f t="shared" si="350"/>
        <v>14.950490664213861</v>
      </c>
      <c r="AM118" s="132">
        <f t="shared" si="351"/>
        <v>21.931308801485041</v>
      </c>
      <c r="AN118" s="132">
        <f t="shared" si="352"/>
        <v>2.6713820348732855</v>
      </c>
      <c r="AO118" s="132">
        <f t="shared" si="353"/>
        <v>1.5787114848226298</v>
      </c>
      <c r="AP118" s="132">
        <f t="shared" si="354"/>
        <v>8.2463087823531627</v>
      </c>
      <c r="AQ118" s="132">
        <f t="shared" si="355"/>
        <v>2.5196084206793339</v>
      </c>
      <c r="AR118" s="132">
        <f t="shared" si="356"/>
        <v>1.4921659945250592</v>
      </c>
      <c r="AS118" s="132">
        <f t="shared" si="357"/>
        <v>1.7245373168908229</v>
      </c>
      <c r="AT118" s="132">
        <f t="shared" si="358"/>
        <v>1.4278611089572606</v>
      </c>
      <c r="AU118" s="132">
        <f t="shared" si="336"/>
        <v>23.313926350677605</v>
      </c>
      <c r="AV118" s="132"/>
      <c r="AX118" s="132">
        <f t="shared" si="386"/>
        <v>1</v>
      </c>
      <c r="AY118" s="132">
        <f t="shared" si="387"/>
        <v>1</v>
      </c>
      <c r="AZ118" s="132">
        <f t="shared" si="388"/>
        <v>1</v>
      </c>
      <c r="BA118" s="132">
        <f t="shared" si="389"/>
        <v>1</v>
      </c>
      <c r="BB118" s="132">
        <f t="shared" si="390"/>
        <v>1</v>
      </c>
      <c r="BC118" s="132">
        <f t="shared" si="391"/>
        <v>1</v>
      </c>
      <c r="BD118" s="132">
        <f t="shared" si="392"/>
        <v>1</v>
      </c>
      <c r="BE118" s="132">
        <f t="shared" si="393"/>
        <v>1</v>
      </c>
      <c r="BF118" s="132">
        <f t="shared" si="394"/>
        <v>1</v>
      </c>
      <c r="BG118" s="132">
        <f t="shared" si="395"/>
        <v>1</v>
      </c>
      <c r="BH118" s="132">
        <f t="shared" si="396"/>
        <v>1</v>
      </c>
      <c r="BI118" s="132">
        <f t="shared" si="397"/>
        <v>1</v>
      </c>
      <c r="BJ118" s="132">
        <f t="shared" si="398"/>
        <v>1</v>
      </c>
      <c r="BK118" s="132">
        <f t="shared" si="399"/>
        <v>1</v>
      </c>
      <c r="BL118" s="132">
        <f t="shared" si="400"/>
        <v>1</v>
      </c>
      <c r="BM118" s="132">
        <f t="shared" si="401"/>
        <v>1</v>
      </c>
      <c r="BN118" s="132">
        <f t="shared" si="402"/>
        <v>1</v>
      </c>
      <c r="BO118" s="132">
        <f t="shared" si="403"/>
        <v>1</v>
      </c>
      <c r="BP118" s="132">
        <f t="shared" si="404"/>
        <v>1</v>
      </c>
      <c r="BQ118" s="132">
        <f t="shared" si="405"/>
        <v>1</v>
      </c>
      <c r="BR118" s="132">
        <f t="shared" si="406"/>
        <v>1</v>
      </c>
      <c r="BS118" s="132">
        <f t="shared" si="407"/>
        <v>1</v>
      </c>
      <c r="BT118" s="16"/>
      <c r="BU118" s="16"/>
      <c r="BV118" s="9">
        <f t="shared" si="365"/>
        <v>1</v>
      </c>
      <c r="BW118" s="9">
        <f t="shared" si="199"/>
        <v>1</v>
      </c>
      <c r="BX118" s="9">
        <f t="shared" si="200"/>
        <v>1</v>
      </c>
      <c r="BY118" s="9">
        <f t="shared" si="201"/>
        <v>1</v>
      </c>
      <c r="BZ118" s="9">
        <f t="shared" si="202"/>
        <v>1</v>
      </c>
      <c r="CA118" s="9">
        <f t="shared" si="143"/>
        <v>1</v>
      </c>
      <c r="CB118" s="9">
        <f t="shared" si="203"/>
        <v>1</v>
      </c>
      <c r="CC118" s="9"/>
      <c r="CD118" s="9">
        <f t="shared" si="204"/>
        <v>1</v>
      </c>
      <c r="CE118" s="9">
        <f t="shared" si="205"/>
        <v>1</v>
      </c>
      <c r="CG118" s="35"/>
      <c r="CH118">
        <f t="shared" si="206"/>
        <v>1985</v>
      </c>
      <c r="CI118" s="19">
        <f t="shared" si="207"/>
        <v>7.1595986540855514E-2</v>
      </c>
      <c r="CJ118" s="19">
        <f t="shared" si="287"/>
        <v>2.3562582483319678E-2</v>
      </c>
      <c r="CK118" s="19">
        <f t="shared" si="288"/>
        <v>5.97384535175924E-3</v>
      </c>
      <c r="CL118" s="19">
        <f t="shared" si="289"/>
        <v>2.2904179859082701E-6</v>
      </c>
      <c r="CM118" s="19">
        <f t="shared" si="290"/>
        <v>2.2904179859082701E-6</v>
      </c>
      <c r="CN118" s="19">
        <f t="shared" si="291"/>
        <v>2.2904179859082701E-6</v>
      </c>
      <c r="CO118" s="19">
        <f t="shared" si="292"/>
        <v>2.2405059941646065E-2</v>
      </c>
      <c r="CP118" s="19">
        <f t="shared" si="293"/>
        <v>0.13811072185466094</v>
      </c>
      <c r="CQ118" s="19">
        <f t="shared" si="294"/>
        <v>6.882618467173484E-3</v>
      </c>
      <c r="CR118" s="19">
        <f t="shared" si="295"/>
        <v>0.15579629296357211</v>
      </c>
      <c r="CS118" s="19">
        <f t="shared" si="296"/>
        <v>0.18258982500951373</v>
      </c>
      <c r="CT118" s="19">
        <f t="shared" si="297"/>
        <v>2.4497748870133482E-2</v>
      </c>
      <c r="CU118" s="19">
        <f t="shared" si="298"/>
        <v>6.0615801041496588E-2</v>
      </c>
      <c r="CV118" s="19">
        <f t="shared" si="299"/>
        <v>0.1809450193148088</v>
      </c>
      <c r="CW118" s="19">
        <f t="shared" si="300"/>
        <v>2.9578134723674612E-2</v>
      </c>
      <c r="CX118" s="19">
        <f t="shared" si="301"/>
        <v>1.7860286949813991E-2</v>
      </c>
      <c r="CY118" s="19">
        <f t="shared" si="286"/>
        <v>2.1439956630054512E-2</v>
      </c>
      <c r="CZ118" s="19">
        <f t="shared" si="145"/>
        <v>1.1971127584913879E-2</v>
      </c>
      <c r="DA118" s="19">
        <f t="shared" si="146"/>
        <v>3.5993842090286582E-2</v>
      </c>
      <c r="DB118" s="19">
        <f t="shared" si="147"/>
        <v>4.9109988127443403E-3</v>
      </c>
      <c r="DC118" s="19">
        <f t="shared" si="148"/>
        <v>5.2632801156148393E-3</v>
      </c>
      <c r="DF118" s="19">
        <f t="shared" si="257"/>
        <v>7.2187659274781671E-2</v>
      </c>
      <c r="DG118" s="19">
        <f t="shared" si="304"/>
        <v>2.3680593111881084E-2</v>
      </c>
      <c r="DH118" s="19">
        <f t="shared" si="305"/>
        <v>6.3047235828682545E-3</v>
      </c>
      <c r="DI118" s="19">
        <f t="shared" si="306"/>
        <v>2.2247671516280705E-6</v>
      </c>
      <c r="DJ118" s="19">
        <f t="shared" si="307"/>
        <v>2.2247671516280705E-6</v>
      </c>
      <c r="DK118" s="19">
        <f t="shared" si="308"/>
        <v>2.2247671516280705E-6</v>
      </c>
      <c r="DL118" s="19">
        <f t="shared" si="309"/>
        <v>2.1612515479971301E-2</v>
      </c>
      <c r="DM118" s="19">
        <f t="shared" si="310"/>
        <v>0.13598698242803875</v>
      </c>
      <c r="DN118" s="19">
        <f t="shared" si="311"/>
        <v>6.9030759412734609E-3</v>
      </c>
      <c r="DO118" s="19">
        <f t="shared" si="312"/>
        <v>0.15049380907814058</v>
      </c>
      <c r="DP118" s="19">
        <f t="shared" si="313"/>
        <v>0.18810712436743107</v>
      </c>
      <c r="DQ118" s="19">
        <f t="shared" si="314"/>
        <v>2.4079098351202033E-2</v>
      </c>
      <c r="DR118" s="19">
        <f t="shared" si="315"/>
        <v>6.065713275915089E-2</v>
      </c>
      <c r="DS118" s="19">
        <f t="shared" si="316"/>
        <v>0.18368766240490872</v>
      </c>
      <c r="DT118" s="19">
        <f t="shared" si="317"/>
        <v>2.9531144078938774E-2</v>
      </c>
      <c r="DU118" s="19">
        <f t="shared" si="318"/>
        <v>1.7930330384449567E-2</v>
      </c>
      <c r="DV118" s="19">
        <f t="shared" si="302"/>
        <v>2.0392676189836832E-2</v>
      </c>
      <c r="DW118" s="19">
        <f t="shared" si="225"/>
        <v>1.2050671632604723E-2</v>
      </c>
      <c r="DX118" s="19">
        <f t="shared" si="226"/>
        <v>3.6115678690614793E-2</v>
      </c>
      <c r="DY118" s="19">
        <f t="shared" si="227"/>
        <v>4.8201425776050553E-3</v>
      </c>
      <c r="DZ118" s="19">
        <f t="shared" si="228"/>
        <v>5.2736618385188653E-3</v>
      </c>
      <c r="EA118" s="19">
        <f t="shared" si="229"/>
        <v>0.99982135647367143</v>
      </c>
      <c r="EC118" s="19">
        <f t="shared" si="258"/>
        <v>7.2200557436965102E-2</v>
      </c>
      <c r="ED118" s="19">
        <f t="shared" si="319"/>
        <v>2.3684824252406006E-2</v>
      </c>
      <c r="EE118" s="19">
        <f t="shared" si="320"/>
        <v>6.3058500821634314E-3</v>
      </c>
      <c r="EF118" s="19">
        <f t="shared" si="321"/>
        <v>2.2251646628901107E-6</v>
      </c>
      <c r="EG118" s="19">
        <f t="shared" si="322"/>
        <v>2.2251646628901107E-6</v>
      </c>
      <c r="EH118" s="19">
        <f t="shared" si="323"/>
        <v>2.2251646628901107E-6</v>
      </c>
      <c r="EI118" s="19">
        <f t="shared" si="324"/>
        <v>2.1616377105803931E-2</v>
      </c>
      <c r="EJ118" s="19">
        <f t="shared" si="325"/>
        <v>0.13601127996271176</v>
      </c>
      <c r="EK118" s="19">
        <f t="shared" si="326"/>
        <v>6.9043093514428661E-3</v>
      </c>
      <c r="EL118" s="19">
        <f t="shared" si="327"/>
        <v>0.15052069862652867</v>
      </c>
      <c r="EM118" s="19">
        <f t="shared" si="328"/>
        <v>0.18814073449168672</v>
      </c>
      <c r="EN118" s="19">
        <f t="shared" si="329"/>
        <v>2.4083400694828141E-2</v>
      </c>
      <c r="EO118" s="19">
        <f t="shared" si="330"/>
        <v>6.0667970699371826E-2</v>
      </c>
      <c r="EP118" s="19">
        <f t="shared" si="331"/>
        <v>0.18372048287982917</v>
      </c>
      <c r="EQ118" s="19">
        <f t="shared" si="332"/>
        <v>2.953642056926439E-2</v>
      </c>
      <c r="ER118" s="19">
        <f t="shared" si="333"/>
        <v>1.7933534094219692E-2</v>
      </c>
      <c r="ES118" s="19">
        <f t="shared" si="303"/>
        <v>2.0396319860340809E-2</v>
      </c>
      <c r="ET118" s="19">
        <f t="shared" si="231"/>
        <v>1.2052824791727737E-2</v>
      </c>
      <c r="EU118" s="19">
        <f t="shared" si="232"/>
        <v>3.6122131675595824E-2</v>
      </c>
      <c r="EV118" s="19">
        <f t="shared" si="233"/>
        <v>4.8210038187276767E-3</v>
      </c>
      <c r="EW118" s="19">
        <f t="shared" si="234"/>
        <v>5.2746041123974911E-3</v>
      </c>
      <c r="EZ118">
        <f t="shared" si="259"/>
        <v>-9.999144404062435E-2</v>
      </c>
      <c r="FA118">
        <f t="shared" si="270"/>
        <v>-4.3081948681078834E-2</v>
      </c>
      <c r="FB118">
        <f t="shared" si="271"/>
        <v>-0.12293288883989859</v>
      </c>
      <c r="FC118">
        <f t="shared" si="272"/>
        <v>-2.5104965918991654E-2</v>
      </c>
      <c r="FD118">
        <f t="shared" si="273"/>
        <v>2.5350344403024774E-2</v>
      </c>
      <c r="FE118">
        <f t="shared" si="274"/>
        <v>4.2380931406471402E-2</v>
      </c>
      <c r="FF118">
        <f t="shared" si="275"/>
        <v>5.8403062369898062E-3</v>
      </c>
      <c r="FG118">
        <f t="shared" si="276"/>
        <v>-8.837147668473504E-3</v>
      </c>
      <c r="FH118">
        <f t="shared" si="277"/>
        <v>-9.7116689817247998E-2</v>
      </c>
      <c r="FI118">
        <f t="shared" si="278"/>
        <v>6.8872305849134077E-2</v>
      </c>
      <c r="FJ118">
        <f t="shared" si="279"/>
        <v>-0.11294030693358771</v>
      </c>
      <c r="FK118">
        <f t="shared" si="280"/>
        <v>-6.2018221857601669E-2</v>
      </c>
      <c r="FL118">
        <f t="shared" si="281"/>
        <v>-6.8543817831424228E-2</v>
      </c>
      <c r="FM118">
        <f t="shared" si="282"/>
        <v>-2.9610334937789504E-2</v>
      </c>
      <c r="FN118">
        <f t="shared" si="283"/>
        <v>-6.8009189753855892E-2</v>
      </c>
      <c r="FO118">
        <f t="shared" si="284"/>
        <v>-6.6250248838951434E-2</v>
      </c>
      <c r="FP118">
        <f t="shared" si="265"/>
        <v>-7.7668257926320691E-2</v>
      </c>
      <c r="FQ118">
        <f t="shared" si="266"/>
        <v>-6.5271034181218615E-2</v>
      </c>
      <c r="FR118">
        <f t="shared" si="267"/>
        <v>-0.12744855939203589</v>
      </c>
      <c r="FS118">
        <f t="shared" si="268"/>
        <v>-2.8311965735820389E-2</v>
      </c>
      <c r="FT118">
        <f t="shared" si="269"/>
        <v>-6.679638697680243E-2</v>
      </c>
      <c r="FV118" s="3"/>
      <c r="FW118" s="19">
        <f t="shared" si="408"/>
        <v>0.95753270948751901</v>
      </c>
      <c r="FX118" s="19">
        <f t="shared" si="260"/>
        <v>0.78055557038512224</v>
      </c>
      <c r="FY118" s="19">
        <f t="shared" si="366"/>
        <v>1</v>
      </c>
      <c r="GA118" s="19">
        <f t="shared" si="409"/>
        <v>0.96212756797190591</v>
      </c>
      <c r="GB118" s="19">
        <f t="shared" si="261"/>
        <v>0.82721107346952205</v>
      </c>
      <c r="GC118" s="19">
        <f t="shared" si="367"/>
        <v>1</v>
      </c>
      <c r="GE118" s="19">
        <f t="shared" si="410"/>
        <v>0.99158201206200847</v>
      </c>
      <c r="GF118" s="19">
        <f t="shared" si="262"/>
        <v>0.87763885037841849</v>
      </c>
      <c r="GG118" s="19">
        <f t="shared" si="368"/>
        <v>1</v>
      </c>
      <c r="GI118" s="19">
        <f t="shared" si="337"/>
        <v>1</v>
      </c>
      <c r="GJ118" s="19">
        <f t="shared" si="239"/>
        <v>1</v>
      </c>
      <c r="GK118" s="19">
        <f t="shared" si="369"/>
        <v>1</v>
      </c>
      <c r="GL118" s="3"/>
      <c r="GM118" s="3"/>
      <c r="GN118" s="8"/>
      <c r="GO118" s="3"/>
      <c r="GV118" s="30"/>
      <c r="GW118" s="12" t="str">
        <f t="shared" si="242"/>
        <v/>
      </c>
      <c r="GX118" s="19"/>
      <c r="HF118" s="12" t="str">
        <f t="shared" ca="1" si="370"/>
        <v/>
      </c>
      <c r="HG118" s="12" t="str">
        <f t="shared" ca="1" si="371"/>
        <v/>
      </c>
      <c r="HH118" s="12" t="str">
        <f t="shared" ca="1" si="372"/>
        <v/>
      </c>
      <c r="HJ118" s="17"/>
      <c r="HL118" s="18">
        <f t="shared" si="245"/>
        <v>1985</v>
      </c>
      <c r="HM118" s="9">
        <f t="shared" si="373"/>
        <v>0.71987548769666321</v>
      </c>
      <c r="HN118" s="9">
        <f t="shared" si="374"/>
        <v>1.1104415524262987</v>
      </c>
      <c r="HO118" s="9">
        <f t="shared" si="375"/>
        <v>1.0096364624054863</v>
      </c>
      <c r="HP118" s="9">
        <f t="shared" si="376"/>
        <v>1.0752977152239624</v>
      </c>
      <c r="HQ118" s="9">
        <f t="shared" si="377"/>
        <v>1.0228253518742674</v>
      </c>
      <c r="HR118" s="9">
        <f t="shared" si="246"/>
        <v>0.79937878689729802</v>
      </c>
      <c r="HS118" s="9">
        <f t="shared" si="378"/>
        <v>0.79937965411152156</v>
      </c>
      <c r="HT118" s="9"/>
      <c r="HU118" s="9">
        <f t="shared" si="379"/>
        <v>1.0856597812314235</v>
      </c>
      <c r="HV118" s="23">
        <f t="shared" si="247"/>
        <v>1.1104403477537708</v>
      </c>
      <c r="HX118" s="8"/>
      <c r="HY118" s="5">
        <f t="shared" si="264"/>
        <v>36</v>
      </c>
      <c r="HZ118" t="b">
        <f t="shared" si="248"/>
        <v>0</v>
      </c>
      <c r="IC118" s="11"/>
      <c r="ID118" s="11"/>
      <c r="IE118" s="11"/>
      <c r="IF118">
        <f t="shared" si="250"/>
        <v>0</v>
      </c>
      <c r="IG118" s="12" t="str">
        <f t="shared" si="251"/>
        <v/>
      </c>
      <c r="IH118" s="19" t="str">
        <f t="shared" ca="1" si="252"/>
        <v/>
      </c>
      <c r="II118" s="19" t="str">
        <f t="shared" ca="1" si="253"/>
        <v/>
      </c>
      <c r="IJ118" s="11">
        <f t="shared" si="170"/>
        <v>0</v>
      </c>
      <c r="IK118" s="12" t="str">
        <f t="shared" ca="1" si="380"/>
        <v/>
      </c>
      <c r="IL118" s="12" t="str">
        <f t="shared" ca="1" si="381"/>
        <v/>
      </c>
      <c r="IM118" s="12" t="str">
        <f t="shared" ca="1" si="382"/>
        <v/>
      </c>
      <c r="IN118" s="12" t="str">
        <f t="shared" ca="1" si="383"/>
        <v/>
      </c>
      <c r="IO118">
        <f t="shared" si="254"/>
        <v>0</v>
      </c>
      <c r="IP118" s="12" t="str">
        <f t="shared" ca="1" si="255"/>
        <v/>
      </c>
      <c r="IQ118" s="12" t="str">
        <f t="shared" ca="1" si="384"/>
        <v/>
      </c>
      <c r="IR118" s="12" t="str">
        <f t="shared" ca="1" si="385"/>
        <v/>
      </c>
    </row>
    <row r="119" spans="1:252" x14ac:dyDescent="0.2">
      <c r="A119" t="s">
        <v>105</v>
      </c>
      <c r="B119" s="1">
        <f t="shared" si="256"/>
        <v>1986</v>
      </c>
      <c r="C119" s="60">
        <f>Conversion_factors!$A48*C267+C342</f>
        <v>1378.4013495590793</v>
      </c>
      <c r="D119" s="60">
        <f>Conversion_factors!$A48*D267+D342</f>
        <v>458.01471422402176</v>
      </c>
      <c r="E119" s="60">
        <f>Conversion_factors!$A48*E267+E342</f>
        <v>121.79836007046666</v>
      </c>
      <c r="F119" s="60">
        <f>Conversion_factors!$A48*F267+F342</f>
        <v>4.2450078870197659E-2</v>
      </c>
      <c r="G119" s="60">
        <f>Conversion_factors!$A48*G267+G342</f>
        <v>4.2450078870197659E-2</v>
      </c>
      <c r="H119" s="60">
        <f>Conversion_factors!$A48*H267+H342</f>
        <v>4.2450078870197659E-2</v>
      </c>
      <c r="I119" s="60">
        <f>Conversion_factors!$A48*I267+I342</f>
        <v>434.03456300332988</v>
      </c>
      <c r="J119" s="60">
        <f>Conversion_factors!$A48*J267+J342</f>
        <v>2606.7939362607567</v>
      </c>
      <c r="K119" s="60">
        <f>Conversion_factors!$A48*K267+K342</f>
        <v>139.64688381298069</v>
      </c>
      <c r="L119" s="60">
        <f>Conversion_factors!$A48*L267+L342</f>
        <v>3260.6841658822073</v>
      </c>
      <c r="M119" s="60">
        <f>Conversion_factors!$A48*M267+M342</f>
        <v>3361.1555951565829</v>
      </c>
      <c r="N119" s="60">
        <f>Conversion_factors!$A48*N267+N342</f>
        <v>472.98678797920712</v>
      </c>
      <c r="O119" s="60">
        <f>Conversion_factors!$A48*O267+O342</f>
        <v>1184.6785115387877</v>
      </c>
      <c r="P119" s="60">
        <f>Conversion_factors!$A48*P267+P342</f>
        <v>3171.5861687663046</v>
      </c>
      <c r="Q119" s="60">
        <f>Conversion_factors!$A48*Q267+Q342</f>
        <v>557.32915232124731</v>
      </c>
      <c r="R119" s="60">
        <f>Conversion_factors!$A48*R267+R342</f>
        <v>342.1435381984835</v>
      </c>
      <c r="S119" s="60">
        <f>Conversion_factors!$A48*S267+S342</f>
        <v>414.19608926547966</v>
      </c>
      <c r="T119" s="60">
        <f>Conversion_factors!$A48*T267+T342</f>
        <v>231.66048945920289</v>
      </c>
      <c r="U119" s="60">
        <f>Conversion_factors!$A48*U267+U342</f>
        <v>691.76542916003598</v>
      </c>
      <c r="V119" s="60">
        <f>Conversion_factors!$A48*V267+V342</f>
        <v>99.196428762285819</v>
      </c>
      <c r="W119" s="60">
        <f>Conversion_factors!$A48*W267+W342</f>
        <v>105.62978098171337</v>
      </c>
      <c r="X119" s="60">
        <f>Conversion_factors!$A48*X267+X342</f>
        <v>19031.829294638785</v>
      </c>
      <c r="Z119" s="132">
        <f t="shared" si="338"/>
        <v>2.7709831419404738</v>
      </c>
      <c r="AA119" s="132">
        <f t="shared" si="339"/>
        <v>6.5598161154303254</v>
      </c>
      <c r="AB119" s="132">
        <f t="shared" si="340"/>
        <v>1.6071660283874507</v>
      </c>
      <c r="AC119" s="132">
        <f t="shared" si="341"/>
        <v>8.5336867205613253E-5</v>
      </c>
      <c r="AD119" s="132">
        <f t="shared" si="342"/>
        <v>6.0798202072130322E-4</v>
      </c>
      <c r="AE119" s="132">
        <f t="shared" si="343"/>
        <v>5.6014157024017659E-4</v>
      </c>
      <c r="AF119" s="132">
        <f t="shared" si="344"/>
        <v>5.2505109233139544</v>
      </c>
      <c r="AG119" s="132">
        <f t="shared" si="345"/>
        <v>18.409141570569219</v>
      </c>
      <c r="AH119" s="132">
        <f t="shared" si="346"/>
        <v>1.7308236515460271</v>
      </c>
      <c r="AI119" s="132">
        <f t="shared" si="347"/>
        <v>10.831184265449313</v>
      </c>
      <c r="AJ119" s="132">
        <f t="shared" si="348"/>
        <v>8.3989480232842517</v>
      </c>
      <c r="AK119" s="132">
        <f t="shared" si="349"/>
        <v>4.4281214155661841</v>
      </c>
      <c r="AL119" s="132">
        <f t="shared" si="350"/>
        <v>15.221180871865512</v>
      </c>
      <c r="AM119" s="132">
        <f t="shared" si="351"/>
        <v>21.149836733969327</v>
      </c>
      <c r="AN119" s="132">
        <f t="shared" si="352"/>
        <v>2.7147534434406704</v>
      </c>
      <c r="AO119" s="132">
        <f t="shared" si="353"/>
        <v>1.6552516035999256</v>
      </c>
      <c r="AP119" s="132">
        <f t="shared" si="354"/>
        <v>8.1279375393984115</v>
      </c>
      <c r="AQ119" s="132">
        <f t="shared" si="355"/>
        <v>2.5768660848243328</v>
      </c>
      <c r="AR119" s="132">
        <f t="shared" si="356"/>
        <v>1.4736677524860764</v>
      </c>
      <c r="AS119" s="132">
        <f t="shared" si="357"/>
        <v>1.8060695288893853</v>
      </c>
      <c r="AT119" s="132">
        <f t="shared" si="358"/>
        <v>1.5252080366183387</v>
      </c>
      <c r="AU119" s="132">
        <f t="shared" si="336"/>
        <v>23.742914759187155</v>
      </c>
      <c r="AV119" s="132"/>
      <c r="AX119" s="132">
        <f t="shared" si="386"/>
        <v>1.0205561873229283</v>
      </c>
      <c r="AY119" s="132">
        <f t="shared" si="387"/>
        <v>1.0055000997783106</v>
      </c>
      <c r="AZ119" s="132">
        <f t="shared" si="388"/>
        <v>1.1072251916059548</v>
      </c>
      <c r="BA119" s="132">
        <f t="shared" si="389"/>
        <v>0.9824572553241856</v>
      </c>
      <c r="BB119" s="132">
        <f t="shared" si="390"/>
        <v>0.95871457873679056</v>
      </c>
      <c r="BC119" s="132">
        <f t="shared" si="391"/>
        <v>1.0064964538754646</v>
      </c>
      <c r="BD119" s="132">
        <f t="shared" si="392"/>
        <v>0.96855354108711789</v>
      </c>
      <c r="BE119" s="132">
        <f t="shared" si="393"/>
        <v>0.98528939177628749</v>
      </c>
      <c r="BF119" s="132">
        <f t="shared" si="394"/>
        <v>1.0484403996392366</v>
      </c>
      <c r="BG119" s="132">
        <f t="shared" si="395"/>
        <v>1.2060639762850258</v>
      </c>
      <c r="BH119" s="132">
        <f t="shared" si="396"/>
        <v>0.97308936309742511</v>
      </c>
      <c r="BI119" s="132">
        <f t="shared" si="397"/>
        <v>0.97794991471020742</v>
      </c>
      <c r="BJ119" s="132">
        <f t="shared" si="398"/>
        <v>1.0181057741669701</v>
      </c>
      <c r="BK119" s="132">
        <f t="shared" si="399"/>
        <v>0.96436728539143102</v>
      </c>
      <c r="BL119" s="132">
        <f t="shared" si="400"/>
        <v>1.0162355694547607</v>
      </c>
      <c r="BM119" s="132">
        <f t="shared" si="401"/>
        <v>1.0484826515250791</v>
      </c>
      <c r="BN119" s="132">
        <f t="shared" si="402"/>
        <v>0.98564554807745475</v>
      </c>
      <c r="BO119" s="132">
        <f t="shared" si="403"/>
        <v>1.0227248264750446</v>
      </c>
      <c r="BP119" s="132">
        <f t="shared" si="404"/>
        <v>0.98760309368605426</v>
      </c>
      <c r="BQ119" s="132">
        <f t="shared" si="405"/>
        <v>1.0472777313659742</v>
      </c>
      <c r="BR119" s="132">
        <f t="shared" si="406"/>
        <v>1.0681767484599176</v>
      </c>
      <c r="BS119" s="132">
        <f t="shared" si="407"/>
        <v>1.0184005217335295</v>
      </c>
      <c r="BT119" s="16"/>
      <c r="BU119" s="16"/>
      <c r="BV119" s="9">
        <f t="shared" si="365"/>
        <v>0.99939345320784989</v>
      </c>
      <c r="BW119" s="9">
        <f t="shared" si="199"/>
        <v>1.0184005217335295</v>
      </c>
      <c r="BX119" s="9">
        <f t="shared" si="200"/>
        <v>1.0235310530213568</v>
      </c>
      <c r="BY119" s="9">
        <f t="shared" si="201"/>
        <v>0.97411545436633762</v>
      </c>
      <c r="BZ119" s="9">
        <f t="shared" si="202"/>
        <v>1.0214265479300104</v>
      </c>
      <c r="CA119" s="9">
        <f t="shared" si="143"/>
        <v>1.0177827792220584</v>
      </c>
      <c r="CB119" s="9">
        <f t="shared" si="203"/>
        <v>1.0177828141639482</v>
      </c>
      <c r="CC119" s="9"/>
      <c r="CD119" s="9">
        <f t="shared" si="204"/>
        <v>0.99703741677195501</v>
      </c>
      <c r="CE119" s="9">
        <f t="shared" si="205"/>
        <v>1.018400486770433</v>
      </c>
      <c r="CG119" s="35"/>
      <c r="CH119">
        <f t="shared" si="206"/>
        <v>1986</v>
      </c>
      <c r="CI119" s="19">
        <f t="shared" si="207"/>
        <v>7.2426109346586637E-2</v>
      </c>
      <c r="CJ119" s="19">
        <f t="shared" si="287"/>
        <v>2.4065722066614125E-2</v>
      </c>
      <c r="CK119" s="19">
        <f t="shared" si="288"/>
        <v>6.3997190277855706E-3</v>
      </c>
      <c r="CL119" s="19">
        <f t="shared" si="289"/>
        <v>2.2304781223608247E-6</v>
      </c>
      <c r="CM119" s="19">
        <f t="shared" si="290"/>
        <v>2.2304781223608247E-6</v>
      </c>
      <c r="CN119" s="19">
        <f t="shared" si="291"/>
        <v>2.2304781223608247E-6</v>
      </c>
      <c r="CO119" s="19">
        <f t="shared" si="292"/>
        <v>2.2805719633351075E-2</v>
      </c>
      <c r="CP119" s="19">
        <f t="shared" si="293"/>
        <v>0.13697022476946469</v>
      </c>
      <c r="CQ119" s="19">
        <f t="shared" si="294"/>
        <v>7.3375439455165168E-3</v>
      </c>
      <c r="CR119" s="19">
        <f t="shared" si="295"/>
        <v>0.17132794306854851</v>
      </c>
      <c r="CS119" s="19">
        <f t="shared" si="296"/>
        <v>0.17660706930065895</v>
      </c>
      <c r="CT119" s="19">
        <f t="shared" si="297"/>
        <v>2.4852408071590167E-2</v>
      </c>
      <c r="CU119" s="19">
        <f t="shared" si="298"/>
        <v>6.2247222439752989E-2</v>
      </c>
      <c r="CV119" s="19">
        <f t="shared" si="299"/>
        <v>0.16664641741294578</v>
      </c>
      <c r="CW119" s="19">
        <f t="shared" si="300"/>
        <v>2.9284055867306747E-2</v>
      </c>
      <c r="CX119" s="19">
        <f t="shared" si="301"/>
        <v>1.7977438369251475E-2</v>
      </c>
      <c r="CY119" s="19">
        <f t="shared" si="286"/>
        <v>2.1763335665382286E-2</v>
      </c>
      <c r="CZ119" s="19">
        <f t="shared" si="145"/>
        <v>1.2172266042994671E-2</v>
      </c>
      <c r="DA119" s="19">
        <f t="shared" si="146"/>
        <v>3.6347815990284471E-2</v>
      </c>
      <c r="DB119" s="19">
        <f t="shared" si="147"/>
        <v>5.2121331705213009E-3</v>
      </c>
      <c r="DC119" s="19">
        <f t="shared" si="148"/>
        <v>5.5501643770769311E-3</v>
      </c>
      <c r="DF119" s="19">
        <f t="shared" si="257"/>
        <v>7.2010250485093699E-2</v>
      </c>
      <c r="DG119" s="19">
        <f t="shared" si="304"/>
        <v>2.3813266397767874E-2</v>
      </c>
      <c r="DH119" s="19">
        <f t="shared" si="305"/>
        <v>6.1843384622815726E-3</v>
      </c>
      <c r="DI119" s="19">
        <f t="shared" si="306"/>
        <v>2.2603155967784775E-6</v>
      </c>
      <c r="DJ119" s="19">
        <f t="shared" si="307"/>
        <v>2.2603155967784775E-6</v>
      </c>
      <c r="DK119" s="19">
        <f t="shared" si="308"/>
        <v>2.2603155967784775E-6</v>
      </c>
      <c r="DL119" s="19">
        <f t="shared" si="309"/>
        <v>2.2604797998135678E-2</v>
      </c>
      <c r="DM119" s="19">
        <f t="shared" si="310"/>
        <v>0.13753968521703186</v>
      </c>
      <c r="DN119" s="19">
        <f t="shared" si="311"/>
        <v>7.1076549130941963E-3</v>
      </c>
      <c r="DO119" s="19">
        <f t="shared" si="312"/>
        <v>0.16343913857118075</v>
      </c>
      <c r="DP119" s="19">
        <f t="shared" si="313"/>
        <v>0.17958183787348841</v>
      </c>
      <c r="DQ119" s="19">
        <f t="shared" si="314"/>
        <v>2.4674653666803718E-2</v>
      </c>
      <c r="DR119" s="19">
        <f t="shared" si="315"/>
        <v>6.1427901133118655E-2</v>
      </c>
      <c r="DS119" s="19">
        <f t="shared" si="316"/>
        <v>0.17369764232076865</v>
      </c>
      <c r="DT119" s="19">
        <f t="shared" si="317"/>
        <v>2.9430850421408278E-2</v>
      </c>
      <c r="DU119" s="19">
        <f t="shared" si="318"/>
        <v>1.7918798832498879E-2</v>
      </c>
      <c r="DV119" s="19">
        <f t="shared" si="302"/>
        <v>2.1601242723359768E-2</v>
      </c>
      <c r="DW119" s="19">
        <f t="shared" si="225"/>
        <v>1.2071417528250177E-2</v>
      </c>
      <c r="DX119" s="19">
        <f t="shared" si="226"/>
        <v>3.6170540367697811E-2</v>
      </c>
      <c r="DY119" s="19">
        <f t="shared" si="227"/>
        <v>5.0600726575235023E-3</v>
      </c>
      <c r="DZ119" s="19">
        <f t="shared" si="228"/>
        <v>5.4054534857602508E-3</v>
      </c>
      <c r="EA119" s="19">
        <f t="shared" si="229"/>
        <v>0.9997463240020541</v>
      </c>
      <c r="EC119" s="19">
        <f t="shared" si="258"/>
        <v>7.2028522392392158E-2</v>
      </c>
      <c r="ED119" s="19">
        <f t="shared" si="319"/>
        <v>2.3819308784694213E-2</v>
      </c>
      <c r="EE119" s="19">
        <f t="shared" si="320"/>
        <v>6.1859076785851386E-3</v>
      </c>
      <c r="EF119" s="19">
        <f t="shared" si="321"/>
        <v>2.2608891300847969E-6</v>
      </c>
      <c r="EG119" s="19">
        <f t="shared" si="322"/>
        <v>2.2608891300847969E-6</v>
      </c>
      <c r="EH119" s="19">
        <f t="shared" si="323"/>
        <v>2.2608891300847969E-6</v>
      </c>
      <c r="EI119" s="19">
        <f t="shared" si="324"/>
        <v>2.2610533747848254E-2</v>
      </c>
      <c r="EJ119" s="19">
        <f t="shared" si="325"/>
        <v>0.13757458458706898</v>
      </c>
      <c r="EK119" s="19">
        <f t="shared" si="326"/>
        <v>7.1094584120517286E-3</v>
      </c>
      <c r="EL119" s="19">
        <f t="shared" si="327"/>
        <v>0.16348060967798561</v>
      </c>
      <c r="EM119" s="19">
        <f t="shared" si="328"/>
        <v>0.17962740503471902</v>
      </c>
      <c r="EN119" s="19">
        <f t="shared" si="329"/>
        <v>2.4680914622450787E-2</v>
      </c>
      <c r="EO119" s="19">
        <f t="shared" si="330"/>
        <v>6.1443487871221662E-2</v>
      </c>
      <c r="EP119" s="19">
        <f t="shared" si="331"/>
        <v>0.17374171642406736</v>
      </c>
      <c r="EQ119" s="19">
        <f t="shared" si="332"/>
        <v>2.9438318216159613E-2</v>
      </c>
      <c r="ER119" s="19">
        <f t="shared" si="333"/>
        <v>1.7923345555069092E-2</v>
      </c>
      <c r="ES119" s="19">
        <f t="shared" si="303"/>
        <v>2.1606723830589834E-2</v>
      </c>
      <c r="ET119" s="19">
        <f t="shared" si="231"/>
        <v>1.2074480534149355E-2</v>
      </c>
      <c r="EU119" s="19">
        <f t="shared" si="232"/>
        <v>3.6179718293841402E-2</v>
      </c>
      <c r="EV119" s="19">
        <f t="shared" si="233"/>
        <v>5.0613566022105283E-3</v>
      </c>
      <c r="EW119" s="19">
        <f t="shared" si="234"/>
        <v>5.4068250675049691E-3</v>
      </c>
      <c r="EZ119">
        <f t="shared" si="259"/>
        <v>2.0347760373286006E-2</v>
      </c>
      <c r="FA119">
        <f t="shared" si="270"/>
        <v>5.4850294630964013E-3</v>
      </c>
      <c r="FB119">
        <f t="shared" si="271"/>
        <v>0.10185705815671306</v>
      </c>
      <c r="FC119">
        <f t="shared" si="272"/>
        <v>-1.7698442216498845E-2</v>
      </c>
      <c r="FD119">
        <f t="shared" si="273"/>
        <v>-4.2161872238141107E-2</v>
      </c>
      <c r="FE119">
        <f t="shared" si="274"/>
        <v>6.4754428679204426E-3</v>
      </c>
      <c r="FF119">
        <f t="shared" si="275"/>
        <v>-3.1951515177698522E-2</v>
      </c>
      <c r="FG119">
        <f t="shared" si="276"/>
        <v>-1.4819882202799409E-2</v>
      </c>
      <c r="FH119">
        <f t="shared" si="277"/>
        <v>4.7303726290907948E-2</v>
      </c>
      <c r="FI119">
        <f t="shared" si="278"/>
        <v>0.18736214522718964</v>
      </c>
      <c r="FJ119">
        <f t="shared" si="279"/>
        <v>-2.7279358158932218E-2</v>
      </c>
      <c r="FK119">
        <f t="shared" si="280"/>
        <v>-2.2296822211449688E-2</v>
      </c>
      <c r="FL119">
        <f t="shared" si="281"/>
        <v>1.7943816627522233E-2</v>
      </c>
      <c r="FM119">
        <f t="shared" si="282"/>
        <v>-3.6283055490817812E-2</v>
      </c>
      <c r="FN119">
        <f t="shared" si="283"/>
        <v>1.6105181980551726E-2</v>
      </c>
      <c r="FO119">
        <f t="shared" si="284"/>
        <v>4.7344025228749052E-2</v>
      </c>
      <c r="FP119">
        <f t="shared" si="265"/>
        <v>-1.445847371808268E-2</v>
      </c>
      <c r="FQ119">
        <f t="shared" si="266"/>
        <v>2.2470463958130509E-2</v>
      </c>
      <c r="FR119">
        <f t="shared" si="267"/>
        <v>-1.2474388986599921E-2</v>
      </c>
      <c r="FS119">
        <f t="shared" si="268"/>
        <v>4.6194160671996914E-2</v>
      </c>
      <c r="FT119">
        <f t="shared" si="269"/>
        <v>6.5953221657904224E-2</v>
      </c>
      <c r="FV119" s="3"/>
      <c r="FW119" s="19">
        <f t="shared" si="408"/>
        <v>1.0214265479300104</v>
      </c>
      <c r="FX119" s="19">
        <f t="shared" si="260"/>
        <v>0.79728018172601567</v>
      </c>
      <c r="FY119" s="19">
        <f t="shared" si="366"/>
        <v>1.0214265479300104</v>
      </c>
      <c r="GA119" s="19">
        <f t="shared" si="409"/>
        <v>1.0235310530213568</v>
      </c>
      <c r="GB119" s="19">
        <f t="shared" si="261"/>
        <v>0.84667622109918683</v>
      </c>
      <c r="GC119" s="19">
        <f t="shared" si="367"/>
        <v>1.0235310530213568</v>
      </c>
      <c r="GE119" s="19">
        <f t="shared" si="410"/>
        <v>0.97411545436633762</v>
      </c>
      <c r="GF119" s="19">
        <f t="shared" si="262"/>
        <v>0.8549215675059233</v>
      </c>
      <c r="GG119" s="19">
        <f t="shared" si="368"/>
        <v>0.97411545436633762</v>
      </c>
      <c r="GI119" s="19">
        <f t="shared" si="337"/>
        <v>0.99939345320784989</v>
      </c>
      <c r="GJ119" s="19">
        <f t="shared" si="239"/>
        <v>1.0177827792220584</v>
      </c>
      <c r="GK119" s="19">
        <f t="shared" si="369"/>
        <v>1.0177828141639482</v>
      </c>
      <c r="GL119" s="3"/>
      <c r="GM119" s="3"/>
      <c r="GN119" s="8"/>
      <c r="GO119" s="3"/>
      <c r="GV119" s="30"/>
      <c r="GW119" s="12" t="str">
        <f t="shared" si="242"/>
        <v/>
      </c>
      <c r="GX119" s="19"/>
      <c r="HF119" s="12" t="str">
        <f t="shared" ca="1" si="370"/>
        <v/>
      </c>
      <c r="HG119" s="12" t="str">
        <f t="shared" ca="1" si="371"/>
        <v/>
      </c>
      <c r="HH119" s="12" t="str">
        <f t="shared" ca="1" si="372"/>
        <v/>
      </c>
      <c r="HJ119" s="17"/>
      <c r="HL119" s="18">
        <f t="shared" si="245"/>
        <v>1986</v>
      </c>
      <c r="HM119" s="9">
        <f t="shared" si="373"/>
        <v>0.71943884952885329</v>
      </c>
      <c r="HN119" s="9">
        <f t="shared" si="374"/>
        <v>1.1308742563455332</v>
      </c>
      <c r="HO119" s="9">
        <f t="shared" si="375"/>
        <v>1.0333942715346449</v>
      </c>
      <c r="HP119" s="9">
        <f t="shared" si="376"/>
        <v>1.047464122444475</v>
      </c>
      <c r="HQ119" s="9">
        <f t="shared" si="377"/>
        <v>1.0447409683002311</v>
      </c>
      <c r="HR119" s="9">
        <f t="shared" si="246"/>
        <v>0.81359396337948953</v>
      </c>
      <c r="HS119" s="9">
        <f t="shared" si="378"/>
        <v>0.81359487394702801</v>
      </c>
      <c r="HT119" s="9"/>
      <c r="HU119" s="9">
        <f t="shared" si="379"/>
        <v>1.0824434237721843</v>
      </c>
      <c r="HV119" s="23">
        <f t="shared" si="247"/>
        <v>1.1308729906819692</v>
      </c>
      <c r="HX119" s="8"/>
      <c r="HY119" s="5">
        <f t="shared" si="264"/>
        <v>37</v>
      </c>
      <c r="HZ119" t="b">
        <f t="shared" si="248"/>
        <v>0</v>
      </c>
      <c r="IC119" s="11"/>
      <c r="ID119" s="11"/>
      <c r="IE119" s="11"/>
      <c r="IF119">
        <f t="shared" si="250"/>
        <v>0</v>
      </c>
      <c r="IG119" s="12" t="str">
        <f t="shared" si="251"/>
        <v/>
      </c>
      <c r="IH119" s="19" t="str">
        <f t="shared" ca="1" si="252"/>
        <v/>
      </c>
      <c r="II119" s="19" t="str">
        <f t="shared" ca="1" si="253"/>
        <v/>
      </c>
      <c r="IJ119" s="11">
        <f t="shared" si="170"/>
        <v>0</v>
      </c>
      <c r="IK119" s="12" t="str">
        <f t="shared" ca="1" si="380"/>
        <v/>
      </c>
      <c r="IL119" s="12" t="str">
        <f t="shared" ca="1" si="381"/>
        <v/>
      </c>
      <c r="IM119" s="12" t="str">
        <f t="shared" ca="1" si="382"/>
        <v/>
      </c>
      <c r="IN119" s="12" t="str">
        <f t="shared" ca="1" si="383"/>
        <v/>
      </c>
      <c r="IO119">
        <f t="shared" si="254"/>
        <v>0</v>
      </c>
      <c r="IP119" s="12" t="str">
        <f t="shared" ca="1" si="255"/>
        <v/>
      </c>
      <c r="IQ119" s="12" t="str">
        <f t="shared" ca="1" si="384"/>
        <v/>
      </c>
      <c r="IR119" s="12" t="str">
        <f t="shared" ca="1" si="385"/>
        <v/>
      </c>
    </row>
    <row r="120" spans="1:252" x14ac:dyDescent="0.2">
      <c r="A120" t="s">
        <v>105</v>
      </c>
      <c r="B120" s="1">
        <f t="shared" si="256"/>
        <v>1987</v>
      </c>
      <c r="C120" s="60">
        <f>Conversion_factors!$A49*C268+C343</f>
        <v>1399.8455066172287</v>
      </c>
      <c r="D120" s="60">
        <f>Conversion_factors!$A49*D268+D343</f>
        <v>497.40612988917144</v>
      </c>
      <c r="E120" s="60">
        <f>Conversion_factors!$A49*E268+E343</f>
        <v>125.17243721312208</v>
      </c>
      <c r="F120" s="60">
        <f>Conversion_factors!$A49*F268+F343</f>
        <v>4.2188583716577348E-2</v>
      </c>
      <c r="G120" s="60">
        <f>Conversion_factors!$A49*G268+G343</f>
        <v>4.2188583716577348E-2</v>
      </c>
      <c r="H120" s="60">
        <f>Conversion_factors!$A49*H268+H343</f>
        <v>4.2188583716577348E-2</v>
      </c>
      <c r="I120" s="60">
        <f>Conversion_factors!$A49*I268+I343</f>
        <v>499.18868109510356</v>
      </c>
      <c r="J120" s="60">
        <f>Conversion_factors!$A49*J268+J343</f>
        <v>2665.4088571779898</v>
      </c>
      <c r="K120" s="60">
        <f>Conversion_factors!$A49*K268+K343</f>
        <v>159.62426183046119</v>
      </c>
      <c r="L120" s="60">
        <f>Conversion_factors!$A49*L268+L343</f>
        <v>3121.0687987217852</v>
      </c>
      <c r="M120" s="60">
        <f>Conversion_factors!$A49*M268+M343</f>
        <v>3616.919670846135</v>
      </c>
      <c r="N120" s="60">
        <f>Conversion_factors!$A49*N268+N343</f>
        <v>506.62121747386772</v>
      </c>
      <c r="O120" s="60">
        <f>Conversion_factors!$A49*O268+O343</f>
        <v>1231.8860486852441</v>
      </c>
      <c r="P120" s="60">
        <f>Conversion_factors!$A49*P268+P343</f>
        <v>3216.9811276088922</v>
      </c>
      <c r="Q120" s="60">
        <f>Conversion_factors!$A49*Q268+Q343</f>
        <v>602.4524744975115</v>
      </c>
      <c r="R120" s="60">
        <f>Conversion_factors!$A49*R268+R343</f>
        <v>375.12595910455377</v>
      </c>
      <c r="S120" s="60">
        <f>Conversion_factors!$A49*S268+S343</f>
        <v>437.98234147857028</v>
      </c>
      <c r="T120" s="60">
        <f>Conversion_factors!$A49*T268+T343</f>
        <v>233.43611252654273</v>
      </c>
      <c r="U120" s="60">
        <f>Conversion_factors!$A49*U268+U343</f>
        <v>720.32036650868474</v>
      </c>
      <c r="V120" s="60">
        <f>Conversion_factors!$A49*V268+V343</f>
        <v>115.6943277575713</v>
      </c>
      <c r="W120" s="60">
        <f>Conversion_factors!$A49*W268+W343</f>
        <v>124.69879689246399</v>
      </c>
      <c r="X120" s="60">
        <f>Conversion_factors!$A49*X268+X343</f>
        <v>19649.95968167605</v>
      </c>
      <c r="Z120" s="132">
        <f t="shared" si="338"/>
        <v>2.7065990176102872</v>
      </c>
      <c r="AA120" s="132">
        <f t="shared" si="339"/>
        <v>6.2439475473953321</v>
      </c>
      <c r="AB120" s="132">
        <f t="shared" si="340"/>
        <v>1.54925315169319</v>
      </c>
      <c r="AC120" s="132">
        <f t="shared" si="341"/>
        <v>8.1571558219732071E-5</v>
      </c>
      <c r="AD120" s="132">
        <f t="shared" si="342"/>
        <v>5.2959400376489116E-4</v>
      </c>
      <c r="AE120" s="132">
        <f t="shared" si="343"/>
        <v>5.221660434484817E-4</v>
      </c>
      <c r="AF120" s="132">
        <f t="shared" si="344"/>
        <v>5.4672344046123209</v>
      </c>
      <c r="AG120" s="132">
        <f t="shared" si="345"/>
        <v>17.470997870733243</v>
      </c>
      <c r="AH120" s="132">
        <f t="shared" si="346"/>
        <v>1.7469035888150251</v>
      </c>
      <c r="AI120" s="132">
        <f t="shared" si="347"/>
        <v>8.6942936846623518</v>
      </c>
      <c r="AJ120" s="132">
        <f t="shared" si="348"/>
        <v>8.6124261085048701</v>
      </c>
      <c r="AK120" s="132">
        <f t="shared" si="349"/>
        <v>4.2895738108015005</v>
      </c>
      <c r="AL120" s="132">
        <f t="shared" si="350"/>
        <v>14.236992538750737</v>
      </c>
      <c r="AM120" s="132">
        <f t="shared" si="351"/>
        <v>19.564952930377085</v>
      </c>
      <c r="AN120" s="132">
        <f t="shared" si="352"/>
        <v>2.7907751203002897</v>
      </c>
      <c r="AO120" s="132">
        <f t="shared" si="353"/>
        <v>1.7952612524522227</v>
      </c>
      <c r="AP120" s="132">
        <f t="shared" si="354"/>
        <v>7.7914008753653512</v>
      </c>
      <c r="AQ120" s="132">
        <f t="shared" si="355"/>
        <v>2.5243524016546028</v>
      </c>
      <c r="AR120" s="132">
        <f t="shared" si="356"/>
        <v>1.4560605214051345</v>
      </c>
      <c r="AS120" s="132">
        <f t="shared" si="357"/>
        <v>1.9030797774433164</v>
      </c>
      <c r="AT120" s="132">
        <f t="shared" si="358"/>
        <v>1.5958528160266752</v>
      </c>
      <c r="AU120" s="132">
        <f t="shared" si="336"/>
        <v>22.831152961345961</v>
      </c>
      <c r="AV120" s="132"/>
      <c r="AX120" s="132">
        <f t="shared" si="386"/>
        <v>0.99684344239279243</v>
      </c>
      <c r="AY120" s="132">
        <f t="shared" si="387"/>
        <v>0.95708321261451801</v>
      </c>
      <c r="AZ120" s="132">
        <f t="shared" si="388"/>
        <v>1.0673272626666577</v>
      </c>
      <c r="BA120" s="132">
        <f t="shared" si="389"/>
        <v>0.93910840443652388</v>
      </c>
      <c r="BB120" s="132">
        <f t="shared" si="390"/>
        <v>0.83510609675368885</v>
      </c>
      <c r="BC120" s="132">
        <f t="shared" si="391"/>
        <v>0.93825971680646847</v>
      </c>
      <c r="BD120" s="132">
        <f t="shared" si="392"/>
        <v>1.0085321828448561</v>
      </c>
      <c r="BE120" s="132">
        <f t="shared" si="393"/>
        <v>0.93507830334140374</v>
      </c>
      <c r="BF120" s="132">
        <f t="shared" si="394"/>
        <v>1.0581807656444175</v>
      </c>
      <c r="BG120" s="132">
        <f t="shared" si="395"/>
        <v>0.96811891990083099</v>
      </c>
      <c r="BH120" s="132">
        <f t="shared" si="396"/>
        <v>0.99782260985722104</v>
      </c>
      <c r="BI120" s="132">
        <f t="shared" si="397"/>
        <v>0.94735169809703412</v>
      </c>
      <c r="BJ120" s="132">
        <f t="shared" si="398"/>
        <v>0.95227593919904019</v>
      </c>
      <c r="BK120" s="132">
        <f t="shared" si="399"/>
        <v>0.89210147499506631</v>
      </c>
      <c r="BL120" s="132">
        <f t="shared" si="400"/>
        <v>1.0446933773860867</v>
      </c>
      <c r="BM120" s="132">
        <f t="shared" si="401"/>
        <v>1.1371686781982981</v>
      </c>
      <c r="BN120" s="132">
        <f t="shared" si="402"/>
        <v>0.9448349656804873</v>
      </c>
      <c r="BO120" s="132">
        <f t="shared" si="403"/>
        <v>1.0018828247025742</v>
      </c>
      <c r="BP120" s="132">
        <f t="shared" si="404"/>
        <v>0.97580331326916703</v>
      </c>
      <c r="BQ120" s="132">
        <f t="shared" si="405"/>
        <v>1.1035306448887918</v>
      </c>
      <c r="BR120" s="132">
        <f t="shared" si="406"/>
        <v>1.1176526946602641</v>
      </c>
      <c r="BS120" s="132">
        <f t="shared" si="407"/>
        <v>0.97929248887253117</v>
      </c>
      <c r="BT120" s="16"/>
      <c r="BU120" s="16"/>
      <c r="BV120" s="9">
        <f t="shared" si="365"/>
        <v>1.0730595394157585</v>
      </c>
      <c r="BW120" s="9">
        <f t="shared" si="199"/>
        <v>0.97929248887253117</v>
      </c>
      <c r="BX120" s="9">
        <f t="shared" si="200"/>
        <v>1.0078409997088493</v>
      </c>
      <c r="BY120" s="9">
        <f t="shared" si="201"/>
        <v>1.0076383007889811</v>
      </c>
      <c r="BZ120" s="9">
        <f t="shared" si="202"/>
        <v>0.96430816387776153</v>
      </c>
      <c r="CA120" s="9">
        <f t="shared" si="143"/>
        <v>1.0508394100786469</v>
      </c>
      <c r="CB120" s="9">
        <f t="shared" si="203"/>
        <v>1.0508391470628704</v>
      </c>
      <c r="CC120" s="9"/>
      <c r="CD120" s="9">
        <f t="shared" si="204"/>
        <v>1.0155391924120929</v>
      </c>
      <c r="CE120" s="9">
        <f t="shared" si="205"/>
        <v>0.97929273398081007</v>
      </c>
      <c r="CG120" s="35"/>
      <c r="CH120">
        <f t="shared" si="206"/>
        <v>1987</v>
      </c>
      <c r="CI120" s="19">
        <f t="shared" si="207"/>
        <v>7.1239103249794988E-2</v>
      </c>
      <c r="CJ120" s="19">
        <f t="shared" si="287"/>
        <v>2.5313340991381873E-2</v>
      </c>
      <c r="CK120" s="19">
        <f t="shared" si="288"/>
        <v>6.3701116562517781E-3</v>
      </c>
      <c r="CL120" s="19">
        <f t="shared" si="289"/>
        <v>2.1470061211331125E-6</v>
      </c>
      <c r="CM120" s="19">
        <f t="shared" si="290"/>
        <v>2.1470061211331125E-6</v>
      </c>
      <c r="CN120" s="19">
        <f t="shared" si="291"/>
        <v>2.1470061211331125E-6</v>
      </c>
      <c r="CO120" s="19">
        <f t="shared" si="292"/>
        <v>2.5404056251606778E-2</v>
      </c>
      <c r="CP120" s="19">
        <f t="shared" si="293"/>
        <v>0.13564449496878778</v>
      </c>
      <c r="CQ120" s="19">
        <f t="shared" si="294"/>
        <v>8.1233887710881036E-3</v>
      </c>
      <c r="CR120" s="19">
        <f t="shared" si="295"/>
        <v>0.15883334364457957</v>
      </c>
      <c r="CS120" s="19">
        <f t="shared" si="296"/>
        <v>0.18406753649570992</v>
      </c>
      <c r="CT120" s="19">
        <f t="shared" si="297"/>
        <v>2.5782303153848267E-2</v>
      </c>
      <c r="CU120" s="19">
        <f t="shared" si="298"/>
        <v>6.2691530600645487E-2</v>
      </c>
      <c r="CV120" s="19">
        <f t="shared" si="299"/>
        <v>0.16371438820858175</v>
      </c>
      <c r="CW120" s="19">
        <f t="shared" si="300"/>
        <v>3.0659221914806755E-2</v>
      </c>
      <c r="CX120" s="19">
        <f t="shared" si="301"/>
        <v>1.9090418768358371E-2</v>
      </c>
      <c r="CY120" s="19">
        <f t="shared" si="286"/>
        <v>2.228922341693133E-2</v>
      </c>
      <c r="CZ120" s="19">
        <f t="shared" si="145"/>
        <v>1.1879724758123867E-2</v>
      </c>
      <c r="DA120" s="19">
        <f t="shared" si="146"/>
        <v>3.6657600228075619E-2</v>
      </c>
      <c r="DB120" s="19">
        <f t="shared" si="147"/>
        <v>5.8877641293818223E-3</v>
      </c>
      <c r="DC120" s="19">
        <f t="shared" si="148"/>
        <v>6.3460077736825042E-3</v>
      </c>
      <c r="DF120" s="19">
        <f t="shared" si="257"/>
        <v>7.1830971700296134E-2</v>
      </c>
      <c r="DG120" s="19">
        <f t="shared" si="304"/>
        <v>2.4684276879380969E-2</v>
      </c>
      <c r="DH120" s="19">
        <f t="shared" si="305"/>
        <v>6.3849039010199166E-3</v>
      </c>
      <c r="DI120" s="19">
        <f t="shared" si="306"/>
        <v>2.1884768152254045E-6</v>
      </c>
      <c r="DJ120" s="19">
        <f t="shared" si="307"/>
        <v>2.1884768152254045E-6</v>
      </c>
      <c r="DK120" s="19">
        <f t="shared" si="308"/>
        <v>2.1884768152254045E-6</v>
      </c>
      <c r="DL120" s="19">
        <f t="shared" si="309"/>
        <v>2.408152964093465E-2</v>
      </c>
      <c r="DM120" s="19">
        <f t="shared" si="310"/>
        <v>0.13630628535476585</v>
      </c>
      <c r="DN120" s="19">
        <f t="shared" si="311"/>
        <v>7.7238046417034568E-3</v>
      </c>
      <c r="DO120" s="19">
        <f t="shared" si="312"/>
        <v>0.16500180578650578</v>
      </c>
      <c r="DP120" s="19">
        <f t="shared" si="313"/>
        <v>0.18031158030238409</v>
      </c>
      <c r="DQ120" s="19">
        <f t="shared" si="314"/>
        <v>2.5314509137689078E-2</v>
      </c>
      <c r="DR120" s="19">
        <f t="shared" si="315"/>
        <v>6.2469113177290071E-2</v>
      </c>
      <c r="DS120" s="19">
        <f t="shared" si="316"/>
        <v>0.16517606564581397</v>
      </c>
      <c r="DT120" s="19">
        <f t="shared" si="317"/>
        <v>2.9966380177581027E-2</v>
      </c>
      <c r="DU120" s="19">
        <f t="shared" si="318"/>
        <v>1.8528357599756094E-2</v>
      </c>
      <c r="DV120" s="19">
        <f t="shared" si="302"/>
        <v>2.2025233183337579E-2</v>
      </c>
      <c r="DW120" s="19">
        <f t="shared" si="225"/>
        <v>1.2025402353463726E-2</v>
      </c>
      <c r="DX120" s="19">
        <f t="shared" si="226"/>
        <v>3.650248902330059E-2</v>
      </c>
      <c r="DY120" s="19">
        <f t="shared" si="227"/>
        <v>5.5430877897455124E-3</v>
      </c>
      <c r="DZ120" s="19">
        <f t="shared" si="228"/>
        <v>5.9392019236576546E-3</v>
      </c>
      <c r="EA120" s="19">
        <f t="shared" si="229"/>
        <v>0.99982156364907193</v>
      </c>
      <c r="EC120" s="19">
        <f t="shared" si="258"/>
        <v>7.1843791244242589E-2</v>
      </c>
      <c r="ED120" s="19">
        <f t="shared" si="319"/>
        <v>2.4688682237748696E-2</v>
      </c>
      <c r="EE120" s="19">
        <f t="shared" si="320"/>
        <v>6.3860434033016699E-3</v>
      </c>
      <c r="EF120" s="19">
        <f t="shared" si="321"/>
        <v>2.1888673887349156E-6</v>
      </c>
      <c r="EG120" s="19">
        <f t="shared" si="322"/>
        <v>2.1888673887349156E-6</v>
      </c>
      <c r="EH120" s="19">
        <f t="shared" si="323"/>
        <v>2.1888673887349156E-6</v>
      </c>
      <c r="EI120" s="19">
        <f t="shared" si="324"/>
        <v>2.4085827428090002E-2</v>
      </c>
      <c r="EJ120" s="19">
        <f t="shared" si="325"/>
        <v>0.13633061169163591</v>
      </c>
      <c r="EK120" s="19">
        <f t="shared" si="326"/>
        <v>7.7251830951852131E-3</v>
      </c>
      <c r="EL120" s="19">
        <f t="shared" si="327"/>
        <v>0.16503125336114463</v>
      </c>
      <c r="EM120" s="19">
        <f t="shared" si="328"/>
        <v>0.18034376018486412</v>
      </c>
      <c r="EN120" s="19">
        <f t="shared" si="329"/>
        <v>2.5319026972471095E-2</v>
      </c>
      <c r="EO120" s="19">
        <f t="shared" si="330"/>
        <v>6.2480261927233396E-2</v>
      </c>
      <c r="EP120" s="19">
        <f t="shared" si="331"/>
        <v>0.16520554432029558</v>
      </c>
      <c r="EQ120" s="19">
        <f t="shared" si="332"/>
        <v>2.9971728223396218E-2</v>
      </c>
      <c r="ER120" s="19">
        <f t="shared" si="333"/>
        <v>1.853166432231439E-2</v>
      </c>
      <c r="ES120" s="19">
        <f t="shared" si="303"/>
        <v>2.202916398697341E-2</v>
      </c>
      <c r="ET120" s="19">
        <f t="shared" si="231"/>
        <v>1.2027548505329628E-2</v>
      </c>
      <c r="EU120" s="19">
        <f t="shared" si="232"/>
        <v>3.6509003556671263E-2</v>
      </c>
      <c r="EV120" s="19">
        <f t="shared" si="233"/>
        <v>5.5440770546244036E-3</v>
      </c>
      <c r="EW120" s="19">
        <f t="shared" si="234"/>
        <v>5.9402618823114917E-3</v>
      </c>
      <c r="EZ120">
        <f t="shared" si="259"/>
        <v>-2.3509310417168246E-2</v>
      </c>
      <c r="FA120">
        <f t="shared" si="270"/>
        <v>-4.9349969242022507E-2</v>
      </c>
      <c r="FB120">
        <f t="shared" si="271"/>
        <v>-3.6699419961673717E-2</v>
      </c>
      <c r="FC120">
        <f t="shared" si="272"/>
        <v>-4.5125917536566966E-2</v>
      </c>
      <c r="FD120">
        <f t="shared" si="273"/>
        <v>-0.13803462798436442</v>
      </c>
      <c r="FE120">
        <f t="shared" si="274"/>
        <v>-7.0203927580033978E-2</v>
      </c>
      <c r="FF120">
        <f t="shared" si="275"/>
        <v>4.0447504676951553E-2</v>
      </c>
      <c r="FG120">
        <f t="shared" si="276"/>
        <v>-5.2305124108023723E-2</v>
      </c>
      <c r="FH120">
        <f t="shared" si="277"/>
        <v>9.2474485475901105E-3</v>
      </c>
      <c r="FI120">
        <f t="shared" si="278"/>
        <v>-0.2197624933411105</v>
      </c>
      <c r="FJ120">
        <f t="shared" si="279"/>
        <v>2.5099594055584862E-2</v>
      </c>
      <c r="FK120">
        <f t="shared" si="280"/>
        <v>-3.1788051223310826E-2</v>
      </c>
      <c r="FL120">
        <f t="shared" si="281"/>
        <v>-6.6844250717466219E-2</v>
      </c>
      <c r="FM120">
        <f t="shared" si="282"/>
        <v>-7.7892336176393809E-2</v>
      </c>
      <c r="FN120">
        <f t="shared" si="283"/>
        <v>2.761824161121814E-2</v>
      </c>
      <c r="FO120">
        <f t="shared" si="284"/>
        <v>8.1197532272732603E-2</v>
      </c>
      <c r="FP120">
        <f t="shared" si="265"/>
        <v>-4.2286532513111069E-2</v>
      </c>
      <c r="FQ120">
        <f t="shared" si="266"/>
        <v>-2.0589409548234437E-2</v>
      </c>
      <c r="FR120">
        <f t="shared" si="267"/>
        <v>-1.2019847180779116E-2</v>
      </c>
      <c r="FS120">
        <f t="shared" si="268"/>
        <v>5.2320556285779626E-2</v>
      </c>
      <c r="FT120">
        <f t="shared" si="269"/>
        <v>4.5277456030368958E-2</v>
      </c>
      <c r="FV120" s="3"/>
      <c r="FW120" s="19">
        <f t="shared" si="408"/>
        <v>0.94407979294448219</v>
      </c>
      <c r="FX120" s="19">
        <f t="shared" si="260"/>
        <v>0.75269610888263605</v>
      </c>
      <c r="FY120" s="19">
        <f t="shared" si="366"/>
        <v>0.96430816387776153</v>
      </c>
      <c r="GA120" s="19">
        <f t="shared" si="409"/>
        <v>0.98467066214924115</v>
      </c>
      <c r="GB120" s="19">
        <f t="shared" si="261"/>
        <v>0.83369723525575357</v>
      </c>
      <c r="GC120" s="19">
        <f t="shared" si="367"/>
        <v>1.0078409997088493</v>
      </c>
      <c r="GE120" s="19">
        <f t="shared" si="410"/>
        <v>1.0344136275349929</v>
      </c>
      <c r="GF120" s="19">
        <f t="shared" si="262"/>
        <v>0.88434251990170443</v>
      </c>
      <c r="GG120" s="19">
        <f t="shared" si="368"/>
        <v>1.0076383007889811</v>
      </c>
      <c r="GI120" s="19">
        <f t="shared" si="337"/>
        <v>1.0730595394157585</v>
      </c>
      <c r="GJ120" s="19">
        <f t="shared" si="239"/>
        <v>1.0508394100786469</v>
      </c>
      <c r="GK120" s="19">
        <f t="shared" si="369"/>
        <v>1.0508391470628704</v>
      </c>
      <c r="GL120" s="3"/>
      <c r="GM120" s="3"/>
      <c r="GN120" s="8"/>
      <c r="GO120" s="3"/>
      <c r="GV120" s="30"/>
      <c r="GW120" s="12" t="str">
        <f t="shared" si="242"/>
        <v/>
      </c>
      <c r="GX120" s="19"/>
      <c r="HF120" s="12" t="str">
        <f t="shared" ca="1" si="370"/>
        <v/>
      </c>
      <c r="HG120" s="12" t="str">
        <f t="shared" ca="1" si="371"/>
        <v/>
      </c>
      <c r="HH120" s="12" t="str">
        <f t="shared" ca="1" si="372"/>
        <v/>
      </c>
      <c r="HJ120" s="17"/>
      <c r="HL120" s="18">
        <f t="shared" si="245"/>
        <v>1987</v>
      </c>
      <c r="HM120" s="9">
        <f t="shared" si="373"/>
        <v>0.77246925926447596</v>
      </c>
      <c r="HN120" s="9">
        <f t="shared" si="374"/>
        <v>1.0874470716230273</v>
      </c>
      <c r="HO120" s="9">
        <f t="shared" si="375"/>
        <v>1.0175530216132513</v>
      </c>
      <c r="HP120" s="9">
        <f t="shared" si="376"/>
        <v>1.0835111626105471</v>
      </c>
      <c r="HQ120" s="9">
        <f t="shared" si="377"/>
        <v>0.9863188370335001</v>
      </c>
      <c r="HR120" s="9">
        <f t="shared" si="246"/>
        <v>0.84001873285254114</v>
      </c>
      <c r="HS120" s="9">
        <f t="shared" si="378"/>
        <v>0.84001943390596368</v>
      </c>
      <c r="HT120" s="9"/>
      <c r="HU120" s="9">
        <f t="shared" si="379"/>
        <v>1.1025300574660493</v>
      </c>
      <c r="HV120" s="23">
        <f t="shared" si="247"/>
        <v>1.0874461640743918</v>
      </c>
      <c r="HX120" s="8"/>
      <c r="HY120" s="5">
        <f t="shared" si="264"/>
        <v>38</v>
      </c>
      <c r="HZ120" t="b">
        <f t="shared" si="248"/>
        <v>0</v>
      </c>
      <c r="IC120" s="11"/>
      <c r="ID120" s="11"/>
      <c r="IE120" s="11"/>
      <c r="IF120">
        <f t="shared" si="250"/>
        <v>0</v>
      </c>
      <c r="IG120" s="12" t="str">
        <f t="shared" si="251"/>
        <v/>
      </c>
      <c r="IH120" s="19" t="str">
        <f t="shared" ca="1" si="252"/>
        <v/>
      </c>
      <c r="II120" s="19" t="str">
        <f t="shared" ca="1" si="253"/>
        <v/>
      </c>
      <c r="IJ120" s="11">
        <f t="shared" si="170"/>
        <v>0</v>
      </c>
      <c r="IK120" s="12" t="str">
        <f t="shared" ca="1" si="380"/>
        <v/>
      </c>
      <c r="IL120" s="12" t="str">
        <f t="shared" ca="1" si="381"/>
        <v/>
      </c>
      <c r="IM120" s="12" t="str">
        <f t="shared" ca="1" si="382"/>
        <v/>
      </c>
      <c r="IN120" s="12" t="str">
        <f t="shared" ca="1" si="383"/>
        <v/>
      </c>
      <c r="IO120">
        <f t="shared" si="254"/>
        <v>0</v>
      </c>
      <c r="IP120" s="12" t="str">
        <f t="shared" ca="1" si="255"/>
        <v/>
      </c>
      <c r="IQ120" s="12" t="str">
        <f t="shared" ca="1" si="384"/>
        <v/>
      </c>
      <c r="IR120" s="12" t="str">
        <f t="shared" ca="1" si="385"/>
        <v/>
      </c>
    </row>
    <row r="121" spans="1:252" x14ac:dyDescent="0.2">
      <c r="A121" t="s">
        <v>105</v>
      </c>
      <c r="B121" s="1">
        <f t="shared" si="256"/>
        <v>1988</v>
      </c>
      <c r="C121" s="60">
        <f>Conversion_factors!$A50*C269+C344</f>
        <v>1430.3249241810531</v>
      </c>
      <c r="D121" s="60">
        <f>Conversion_factors!$A50*D269+D344</f>
        <v>494.85245249902846</v>
      </c>
      <c r="E121" s="60">
        <f>Conversion_factors!$A50*E269+E344</f>
        <v>131.26856829794019</v>
      </c>
      <c r="F121" s="60">
        <f>Conversion_factors!$A50*F269+F344</f>
        <v>4.2089143247205162E-2</v>
      </c>
      <c r="G121" s="60">
        <f>Conversion_factors!$A50*G269+G344</f>
        <v>4.2089143247205162E-2</v>
      </c>
      <c r="H121" s="60">
        <f>Conversion_factors!$A50*H269+H344</f>
        <v>4.2089143247205162E-2</v>
      </c>
      <c r="I121" s="60">
        <f>Conversion_factors!$A50*I269+I344</f>
        <v>515.90724331425281</v>
      </c>
      <c r="J121" s="60">
        <f>Conversion_factors!$A50*J269+J344</f>
        <v>2787.8880832566592</v>
      </c>
      <c r="K121" s="60">
        <f>Conversion_factors!$A50*K269+K344</f>
        <v>172.38864570208744</v>
      </c>
      <c r="L121" s="60">
        <f>Conversion_factors!$A50*L269+L344</f>
        <v>3395.2725582280473</v>
      </c>
      <c r="M121" s="60">
        <f>Conversion_factors!$A50*M269+M344</f>
        <v>3824.6853518770122</v>
      </c>
      <c r="N121" s="60">
        <f>Conversion_factors!$A50*N269+N344</f>
        <v>522.8496392608464</v>
      </c>
      <c r="O121" s="60">
        <f>Conversion_factors!$A50*O269+O344</f>
        <v>1257.8191142665337</v>
      </c>
      <c r="P121" s="60">
        <f>Conversion_factors!$A50*P269+P344</f>
        <v>3738.4649980163795</v>
      </c>
      <c r="Q121" s="60">
        <f>Conversion_factors!$A50*Q269+Q344</f>
        <v>632.20921143820499</v>
      </c>
      <c r="R121" s="60">
        <f>Conversion_factors!$A50*R269+R344</f>
        <v>388.1915299917398</v>
      </c>
      <c r="S121" s="60">
        <f>Conversion_factors!$A50*S269+S344</f>
        <v>448.07732909449965</v>
      </c>
      <c r="T121" s="60">
        <f>Conversion_factors!$A50*T269+T344</f>
        <v>235.15490104056462</v>
      </c>
      <c r="U121" s="60">
        <f>Conversion_factors!$A50*U269+U344</f>
        <v>749.11758636905358</v>
      </c>
      <c r="V121" s="60">
        <f>Conversion_factors!$A50*V269+V344</f>
        <v>119.87487847566842</v>
      </c>
      <c r="W121" s="60">
        <f>Conversion_factors!$A50*W269+W344</f>
        <v>130.94738118814064</v>
      </c>
      <c r="X121" s="60">
        <f>Conversion_factors!$A50*X269+X344</f>
        <v>20975.420663927456</v>
      </c>
      <c r="Z121" s="132">
        <f t="shared" si="338"/>
        <v>2.6852435244680453</v>
      </c>
      <c r="AA121" s="132">
        <f t="shared" si="339"/>
        <v>6.1754720295964134</v>
      </c>
      <c r="AB121" s="132">
        <f t="shared" si="340"/>
        <v>1.628033230657814</v>
      </c>
      <c r="AC121" s="132">
        <f t="shared" si="341"/>
        <v>7.901673070521101E-5</v>
      </c>
      <c r="AD121" s="132">
        <f t="shared" si="342"/>
        <v>5.2524813317622696E-4</v>
      </c>
      <c r="AE121" s="132">
        <f t="shared" si="343"/>
        <v>5.2200252310851303E-4</v>
      </c>
      <c r="AF121" s="132">
        <f t="shared" si="344"/>
        <v>5.6662856542402951</v>
      </c>
      <c r="AG121" s="132">
        <f t="shared" si="345"/>
        <v>17.666396561227611</v>
      </c>
      <c r="AH121" s="132">
        <f t="shared" si="346"/>
        <v>1.8348616866934133</v>
      </c>
      <c r="AI121" s="132">
        <f t="shared" si="347"/>
        <v>9.1134449211445911</v>
      </c>
      <c r="AJ121" s="132">
        <f t="shared" si="348"/>
        <v>8.6857774402254933</v>
      </c>
      <c r="AK121" s="132">
        <f t="shared" si="349"/>
        <v>4.2387241174746313</v>
      </c>
      <c r="AL121" s="132">
        <f t="shared" si="350"/>
        <v>14.345917743338873</v>
      </c>
      <c r="AM121" s="132">
        <f t="shared" si="351"/>
        <v>20.664399120587678</v>
      </c>
      <c r="AN121" s="132">
        <f t="shared" si="352"/>
        <v>2.8027276792033748</v>
      </c>
      <c r="AO121" s="132">
        <f t="shared" si="353"/>
        <v>1.7127695066401587</v>
      </c>
      <c r="AP121" s="132">
        <f t="shared" si="354"/>
        <v>7.2076598401361824</v>
      </c>
      <c r="AQ121" s="132">
        <f t="shared" si="355"/>
        <v>2.473303749296679</v>
      </c>
      <c r="AR121" s="132">
        <f t="shared" si="356"/>
        <v>1.4320654060524571</v>
      </c>
      <c r="AS121" s="132">
        <f t="shared" si="357"/>
        <v>2.0013702130751465</v>
      </c>
      <c r="AT121" s="132">
        <f t="shared" si="358"/>
        <v>1.550807986843082</v>
      </c>
      <c r="AU121" s="132">
        <f t="shared" si="336"/>
        <v>22.776435334485214</v>
      </c>
      <c r="AV121" s="132"/>
      <c r="AX121" s="132">
        <f t="shared" si="386"/>
        <v>0.98897819040703516</v>
      </c>
      <c r="AY121" s="132">
        <f t="shared" si="387"/>
        <v>0.94658716535227438</v>
      </c>
      <c r="AZ121" s="132">
        <f t="shared" si="388"/>
        <v>1.1216012371569333</v>
      </c>
      <c r="BA121" s="132">
        <f t="shared" si="389"/>
        <v>0.90969545655204875</v>
      </c>
      <c r="BB121" s="132">
        <f t="shared" si="390"/>
        <v>0.82825318112682078</v>
      </c>
      <c r="BC121" s="132">
        <f t="shared" si="391"/>
        <v>0.93796589351061055</v>
      </c>
      <c r="BD121" s="132">
        <f t="shared" si="392"/>
        <v>1.0452508556560931</v>
      </c>
      <c r="BE121" s="132">
        <f t="shared" si="393"/>
        <v>0.94553638234378745</v>
      </c>
      <c r="BF121" s="132">
        <f t="shared" si="394"/>
        <v>1.1114610771358577</v>
      </c>
      <c r="BG121" s="132">
        <f t="shared" si="395"/>
        <v>1.0147918593086791</v>
      </c>
      <c r="BH121" s="132">
        <f t="shared" si="396"/>
        <v>1.0063209837569631</v>
      </c>
      <c r="BI121" s="132">
        <f t="shared" si="397"/>
        <v>0.93612155136319763</v>
      </c>
      <c r="BJ121" s="132">
        <f t="shared" si="398"/>
        <v>0.95956166694099743</v>
      </c>
      <c r="BK121" s="132">
        <f t="shared" si="399"/>
        <v>0.94223282831111399</v>
      </c>
      <c r="BL121" s="132">
        <f t="shared" si="400"/>
        <v>1.0491676752390526</v>
      </c>
      <c r="BM121" s="132">
        <f t="shared" si="401"/>
        <v>1.0849160996840348</v>
      </c>
      <c r="BN121" s="132">
        <f t="shared" si="402"/>
        <v>0.87404680450001393</v>
      </c>
      <c r="BO121" s="132">
        <f t="shared" si="403"/>
        <v>0.98162227471435015</v>
      </c>
      <c r="BP121" s="132">
        <f t="shared" si="404"/>
        <v>0.95972258536039656</v>
      </c>
      <c r="BQ121" s="132">
        <f t="shared" si="405"/>
        <v>1.1605258949591344</v>
      </c>
      <c r="BR121" s="132">
        <f t="shared" si="406"/>
        <v>1.0861056282817361</v>
      </c>
      <c r="BS121" s="132">
        <f t="shared" si="407"/>
        <v>0.97694549566179067</v>
      </c>
      <c r="BT121" s="16"/>
      <c r="BU121" s="16"/>
      <c r="BV121" s="9">
        <f t="shared" si="365"/>
        <v>1.1481930775401592</v>
      </c>
      <c r="BW121" s="9">
        <f t="shared" si="199"/>
        <v>0.97694549566179067</v>
      </c>
      <c r="BX121" s="9">
        <f t="shared" si="200"/>
        <v>0.99994696985253451</v>
      </c>
      <c r="BY121" s="9">
        <f t="shared" si="201"/>
        <v>0.99536968669880421</v>
      </c>
      <c r="BZ121" s="9">
        <f t="shared" si="202"/>
        <v>0.9815425748381168</v>
      </c>
      <c r="CA121" s="9">
        <f t="shared" si="143"/>
        <v>1.1217225365788015</v>
      </c>
      <c r="CB121" s="9">
        <f t="shared" si="203"/>
        <v>1.1217220552529079</v>
      </c>
      <c r="CC121" s="9"/>
      <c r="CD121" s="9">
        <f t="shared" si="204"/>
        <v>0.99531690209753587</v>
      </c>
      <c r="CE121" s="9">
        <f t="shared" si="205"/>
        <v>0.97694591486471316</v>
      </c>
      <c r="CG121" s="35"/>
      <c r="CH121">
        <f t="shared" si="206"/>
        <v>1988</v>
      </c>
      <c r="CI121" s="19">
        <f t="shared" si="207"/>
        <v>6.8190523904050171E-2</v>
      </c>
      <c r="CJ121" s="19">
        <f t="shared" si="287"/>
        <v>2.3592015646677945E-2</v>
      </c>
      <c r="CK121" s="19">
        <f t="shared" si="288"/>
        <v>6.2582090915434992E-3</v>
      </c>
      <c r="CL121" s="19">
        <f t="shared" si="289"/>
        <v>2.0065935230366129E-6</v>
      </c>
      <c r="CM121" s="19">
        <f t="shared" si="290"/>
        <v>2.0065935230366129E-6</v>
      </c>
      <c r="CN121" s="19">
        <f t="shared" si="291"/>
        <v>2.0065935230366129E-6</v>
      </c>
      <c r="CO121" s="19">
        <f t="shared" si="292"/>
        <v>2.4595799606607453E-2</v>
      </c>
      <c r="CP121" s="19">
        <f t="shared" si="293"/>
        <v>0.13291214168834947</v>
      </c>
      <c r="CQ121" s="19">
        <f t="shared" si="294"/>
        <v>8.2186025474355971E-3</v>
      </c>
      <c r="CR121" s="19">
        <f t="shared" si="295"/>
        <v>0.1618691044450459</v>
      </c>
      <c r="CS121" s="19">
        <f t="shared" si="296"/>
        <v>0.18234129427756968</v>
      </c>
      <c r="CT121" s="19">
        <f t="shared" si="297"/>
        <v>2.4926777280801747E-2</v>
      </c>
      <c r="CU121" s="19">
        <f t="shared" si="298"/>
        <v>5.9966335570550533E-2</v>
      </c>
      <c r="CV121" s="19">
        <f t="shared" si="299"/>
        <v>0.17823075197941637</v>
      </c>
      <c r="CW121" s="19">
        <f t="shared" si="300"/>
        <v>3.0140478303991716E-2</v>
      </c>
      <c r="CX121" s="19">
        <f t="shared" si="301"/>
        <v>1.8506972337357378E-2</v>
      </c>
      <c r="CY121" s="19">
        <f t="shared" si="286"/>
        <v>2.1362018730097843E-2</v>
      </c>
      <c r="CZ121" s="19">
        <f t="shared" si="145"/>
        <v>1.1210974254498409E-2</v>
      </c>
      <c r="DA121" s="19">
        <f t="shared" si="146"/>
        <v>3.5714067353955423E-2</v>
      </c>
      <c r="DB121" s="19">
        <f t="shared" si="147"/>
        <v>5.7150166567016035E-3</v>
      </c>
      <c r="DC121" s="19">
        <f t="shared" si="148"/>
        <v>6.2428965447800435E-3</v>
      </c>
      <c r="DF121" s="19">
        <f t="shared" si="257"/>
        <v>6.970370280928595E-2</v>
      </c>
      <c r="DG121" s="19">
        <f t="shared" si="304"/>
        <v>2.4442577379130269E-2</v>
      </c>
      <c r="DH121" s="19">
        <f t="shared" si="305"/>
        <v>6.3139951045471905E-3</v>
      </c>
      <c r="DI121" s="19">
        <f t="shared" si="306"/>
        <v>2.0760084719635081E-6</v>
      </c>
      <c r="DJ121" s="19">
        <f t="shared" si="307"/>
        <v>2.0760084719635081E-6</v>
      </c>
      <c r="DK121" s="19">
        <f t="shared" si="308"/>
        <v>2.0760084719635081E-6</v>
      </c>
      <c r="DL121" s="19">
        <f t="shared" si="309"/>
        <v>2.4997750175051785E-2</v>
      </c>
      <c r="DM121" s="19">
        <f t="shared" si="310"/>
        <v>0.1342736849418357</v>
      </c>
      <c r="DN121" s="19">
        <f t="shared" si="311"/>
        <v>8.1709032006675991E-3</v>
      </c>
      <c r="DO121" s="19">
        <f t="shared" si="312"/>
        <v>0.16034643452526876</v>
      </c>
      <c r="DP121" s="19">
        <f t="shared" si="313"/>
        <v>0.18320305991992944</v>
      </c>
      <c r="DQ121" s="19">
        <f t="shared" si="314"/>
        <v>2.5352134402043966E-2</v>
      </c>
      <c r="DR121" s="19">
        <f t="shared" si="315"/>
        <v>6.1318840424261924E-2</v>
      </c>
      <c r="DS121" s="19">
        <f t="shared" si="316"/>
        <v>0.1708698118054319</v>
      </c>
      <c r="DT121" s="19">
        <f t="shared" si="317"/>
        <v>3.0399112440856156E-2</v>
      </c>
      <c r="DU121" s="19">
        <f t="shared" si="318"/>
        <v>1.8797186442824132E-2</v>
      </c>
      <c r="DV121" s="19">
        <f t="shared" si="302"/>
        <v>2.1822338188725438E-2</v>
      </c>
      <c r="DW121" s="19">
        <f t="shared" si="225"/>
        <v>1.1542120736474554E-2</v>
      </c>
      <c r="DX121" s="19">
        <f t="shared" si="226"/>
        <v>3.618378350745987E-2</v>
      </c>
      <c r="DY121" s="19">
        <f t="shared" si="227"/>
        <v>5.800961710555397E-3</v>
      </c>
      <c r="DZ121" s="19">
        <f t="shared" si="228"/>
        <v>6.2943113988247713E-3</v>
      </c>
      <c r="EA121" s="19">
        <f t="shared" si="229"/>
        <v>0.99983893713859084</v>
      </c>
      <c r="EC121" s="19">
        <f t="shared" si="258"/>
        <v>6.9714931295603369E-2</v>
      </c>
      <c r="ED121" s="19">
        <f t="shared" si="319"/>
        <v>2.4446514804756205E-2</v>
      </c>
      <c r="EE121" s="19">
        <f t="shared" si="320"/>
        <v>6.3150122184849333E-3</v>
      </c>
      <c r="EF121" s="19">
        <f t="shared" si="321"/>
        <v>2.0763428936912327E-6</v>
      </c>
      <c r="EG121" s="19">
        <f t="shared" si="322"/>
        <v>2.0763428936912327E-6</v>
      </c>
      <c r="EH121" s="19">
        <f t="shared" si="323"/>
        <v>2.0763428936912327E-6</v>
      </c>
      <c r="EI121" s="19">
        <f t="shared" si="324"/>
        <v>2.5001777032801001E-2</v>
      </c>
      <c r="EJ121" s="19">
        <f t="shared" si="325"/>
        <v>0.13429531492953209</v>
      </c>
      <c r="EK121" s="19">
        <f t="shared" si="326"/>
        <v>8.1722194417149455E-3</v>
      </c>
      <c r="EL121" s="19">
        <f t="shared" si="327"/>
        <v>0.16037226454108641</v>
      </c>
      <c r="EM121" s="19">
        <f t="shared" si="328"/>
        <v>0.18323257188226016</v>
      </c>
      <c r="EN121" s="19">
        <f t="shared" si="329"/>
        <v>2.5356218347125471E-2</v>
      </c>
      <c r="EO121" s="19">
        <f t="shared" si="330"/>
        <v>6.1328718203102268E-2</v>
      </c>
      <c r="EP121" s="19">
        <f t="shared" si="331"/>
        <v>0.17089733701953946</v>
      </c>
      <c r="EQ121" s="19">
        <f t="shared" si="332"/>
        <v>3.0404009397608046E-2</v>
      </c>
      <c r="ER121" s="19">
        <f t="shared" si="333"/>
        <v>1.8800214459160029E-2</v>
      </c>
      <c r="ES121" s="19">
        <f t="shared" si="303"/>
        <v>2.1825853523146574E-2</v>
      </c>
      <c r="ET121" s="19">
        <f t="shared" si="231"/>
        <v>1.154398004293232E-2</v>
      </c>
      <c r="EU121" s="19">
        <f t="shared" si="232"/>
        <v>3.6189612309971801E-2</v>
      </c>
      <c r="EV121" s="19">
        <f t="shared" si="233"/>
        <v>5.8018961805558359E-3</v>
      </c>
      <c r="EW121" s="19">
        <f t="shared" si="234"/>
        <v>6.2953253419378453E-3</v>
      </c>
      <c r="EZ121">
        <f t="shared" si="259"/>
        <v>-7.921449725494906E-3</v>
      </c>
      <c r="FA121">
        <f t="shared" si="270"/>
        <v>-1.10272805042905E-2</v>
      </c>
      <c r="FB121">
        <f t="shared" si="271"/>
        <v>4.9599702131190415E-2</v>
      </c>
      <c r="FC121">
        <f t="shared" si="272"/>
        <v>-3.1821038859994676E-2</v>
      </c>
      <c r="FD121">
        <f t="shared" si="273"/>
        <v>-8.2398968060532745E-3</v>
      </c>
      <c r="FE121">
        <f t="shared" si="274"/>
        <v>-3.1320678775966063E-4</v>
      </c>
      <c r="FF121">
        <f t="shared" si="275"/>
        <v>3.5760920368767289E-2</v>
      </c>
      <c r="FG121">
        <f t="shared" si="276"/>
        <v>1.1122094162067294E-2</v>
      </c>
      <c r="FH121">
        <f t="shared" si="277"/>
        <v>4.9124260649144831E-2</v>
      </c>
      <c r="FI121">
        <f t="shared" si="278"/>
        <v>4.7083874858513799E-2</v>
      </c>
      <c r="FJ121">
        <f t="shared" si="279"/>
        <v>8.4808542300153378E-3</v>
      </c>
      <c r="FK121">
        <f t="shared" si="280"/>
        <v>-1.1925074933678899E-2</v>
      </c>
      <c r="FL121">
        <f t="shared" si="281"/>
        <v>7.6217383611052033E-3</v>
      </c>
      <c r="FM121">
        <f t="shared" si="282"/>
        <v>5.4672520533717538E-2</v>
      </c>
      <c r="FN121">
        <f t="shared" si="283"/>
        <v>4.2737359840960979E-3</v>
      </c>
      <c r="FO121">
        <f t="shared" si="284"/>
        <v>-4.7038900979134789E-2</v>
      </c>
      <c r="FP121">
        <f t="shared" si="265"/>
        <v>-7.7876346469755636E-2</v>
      </c>
      <c r="FQ121">
        <f t="shared" si="266"/>
        <v>-2.0429748001013749E-2</v>
      </c>
      <c r="FR121">
        <f t="shared" si="267"/>
        <v>-1.661677369670745E-2</v>
      </c>
      <c r="FS121">
        <f t="shared" si="268"/>
        <v>5.0358543148325156E-2</v>
      </c>
      <c r="FT121">
        <f t="shared" si="269"/>
        <v>-2.8632197295152793E-2</v>
      </c>
      <c r="FV121" s="3"/>
      <c r="FW121" s="19">
        <f t="shared" si="408"/>
        <v>1.0178723063911963</v>
      </c>
      <c r="FX121" s="19">
        <f t="shared" si="260"/>
        <v>0.76614852436004777</v>
      </c>
      <c r="FY121" s="19">
        <f t="shared" si="366"/>
        <v>0.9815425748381168</v>
      </c>
      <c r="GA121" s="19">
        <f t="shared" si="409"/>
        <v>0.99216738567036333</v>
      </c>
      <c r="GB121" s="19">
        <f t="shared" si="261"/>
        <v>0.82716720634431085</v>
      </c>
      <c r="GC121" s="19">
        <f t="shared" si="367"/>
        <v>0.99994696985253451</v>
      </c>
      <c r="GE121" s="19">
        <f t="shared" si="410"/>
        <v>0.98782438690493346</v>
      </c>
      <c r="GF121" s="19">
        <f t="shared" si="262"/>
        <v>0.87357510753586509</v>
      </c>
      <c r="GG121" s="19">
        <f t="shared" si="368"/>
        <v>0.99536968669880421</v>
      </c>
      <c r="GI121" s="19">
        <f t="shared" si="337"/>
        <v>1.1481930775401592</v>
      </c>
      <c r="GJ121" s="19">
        <f t="shared" si="239"/>
        <v>1.1217225365788013</v>
      </c>
      <c r="GK121" s="19">
        <f t="shared" si="369"/>
        <v>1.1217220552529079</v>
      </c>
      <c r="GL121" s="3"/>
      <c r="GM121" s="3"/>
      <c r="GN121" s="8"/>
      <c r="GO121" s="3"/>
      <c r="GP121" s="572" t="s">
        <v>1419</v>
      </c>
      <c r="GV121" s="30"/>
      <c r="GW121" s="12" t="e">
        <f t="shared" si="242"/>
        <v>#VALUE!</v>
      </c>
      <c r="GX121" s="19"/>
      <c r="HF121" s="12" t="e">
        <f t="shared" ca="1" si="370"/>
        <v>#VALUE!</v>
      </c>
      <c r="HG121" s="12" t="e">
        <f t="shared" ca="1" si="371"/>
        <v>#VALUE!</v>
      </c>
      <c r="HH121" s="12" t="e">
        <f t="shared" ca="1" si="372"/>
        <v>#VALUE!</v>
      </c>
      <c r="HJ121" s="17"/>
      <c r="HL121" s="18">
        <f t="shared" si="245"/>
        <v>1988</v>
      </c>
      <c r="HM121" s="9">
        <f t="shared" si="373"/>
        <v>0.8265560516641548</v>
      </c>
      <c r="HN121" s="9">
        <f t="shared" si="374"/>
        <v>1.0848408728385588</v>
      </c>
      <c r="HO121" s="9">
        <f t="shared" si="375"/>
        <v>1.0095829212349985</v>
      </c>
      <c r="HP121" s="9">
        <f t="shared" si="376"/>
        <v>1.0703187499104154</v>
      </c>
      <c r="HQ121" s="9">
        <f t="shared" si="377"/>
        <v>1.0039466294883712</v>
      </c>
      <c r="HR121" s="9">
        <f t="shared" si="246"/>
        <v>0.89668120052572242</v>
      </c>
      <c r="HS121" s="9">
        <f t="shared" si="378"/>
        <v>0.8966817885373346</v>
      </c>
      <c r="HT121" s="9"/>
      <c r="HU121" s="9">
        <f t="shared" si="379"/>
        <v>1.0805755301871489</v>
      </c>
      <c r="HV121" s="23">
        <f t="shared" si="247"/>
        <v>1.084840161438998</v>
      </c>
      <c r="HX121" s="8"/>
      <c r="HY121" s="5">
        <f t="shared" si="264"/>
        <v>39</v>
      </c>
      <c r="HZ121" t="b">
        <f t="shared" si="248"/>
        <v>0</v>
      </c>
      <c r="IC121" s="11"/>
      <c r="ID121" s="11"/>
      <c r="IE121" s="11"/>
      <c r="IF121">
        <f t="shared" si="250"/>
        <v>0</v>
      </c>
      <c r="IG121" s="12" t="e">
        <f t="shared" si="251"/>
        <v>#VALUE!</v>
      </c>
      <c r="IH121" s="19" t="e">
        <f t="shared" ca="1" si="252"/>
        <v>#VALUE!</v>
      </c>
      <c r="II121" s="19" t="e">
        <f t="shared" ca="1" si="253"/>
        <v>#VALUE!</v>
      </c>
      <c r="IJ121" s="11">
        <f t="shared" si="170"/>
        <v>0</v>
      </c>
      <c r="IK121" s="12" t="e">
        <f t="shared" ca="1" si="380"/>
        <v>#VALUE!</v>
      </c>
      <c r="IL121" s="12" t="e">
        <f t="shared" ca="1" si="381"/>
        <v>#VALUE!</v>
      </c>
      <c r="IM121" s="12" t="e">
        <f t="shared" ca="1" si="382"/>
        <v>#VALUE!</v>
      </c>
      <c r="IN121" s="12" t="e">
        <f t="shared" ca="1" si="383"/>
        <v>#VALUE!</v>
      </c>
      <c r="IO121">
        <f t="shared" si="254"/>
        <v>0</v>
      </c>
      <c r="IP121" s="12" t="e">
        <f t="shared" ca="1" si="255"/>
        <v>#VALUE!</v>
      </c>
      <c r="IQ121" s="12" t="e">
        <f t="shared" ca="1" si="384"/>
        <v>#VALUE!</v>
      </c>
      <c r="IR121" s="12" t="e">
        <f t="shared" ca="1" si="385"/>
        <v>#VALUE!</v>
      </c>
    </row>
    <row r="122" spans="1:252" x14ac:dyDescent="0.2">
      <c r="A122" t="s">
        <v>105</v>
      </c>
      <c r="B122" s="1">
        <f t="shared" si="256"/>
        <v>1989</v>
      </c>
      <c r="C122" s="60">
        <f>Conversion_factors!$A51*C270+C345</f>
        <v>1453.5927477903879</v>
      </c>
      <c r="D122" s="60">
        <f>Conversion_factors!$A51*D270+D345</f>
        <v>509.53374581409946</v>
      </c>
      <c r="E122" s="60">
        <f>Conversion_factors!$A51*E270+E345</f>
        <v>116.08773668940417</v>
      </c>
      <c r="F122" s="60">
        <f>Conversion_factors!$A51*F270+F345</f>
        <v>4.3074272712909631E-2</v>
      </c>
      <c r="G122" s="60">
        <f>Conversion_factors!$A51*G270+G345</f>
        <v>4.3074272712909631E-2</v>
      </c>
      <c r="H122" s="60">
        <f>Conversion_factors!$A51*H270+H345</f>
        <v>4.3074272712909631E-2</v>
      </c>
      <c r="I122" s="60">
        <f>Conversion_factors!$A51*I270+I345</f>
        <v>530.42807900943933</v>
      </c>
      <c r="J122" s="60">
        <f>Conversion_factors!$A51*J270+J345</f>
        <v>2859.5358034300607</v>
      </c>
      <c r="K122" s="60">
        <f>Conversion_factors!$A51*K270+K345</f>
        <v>176.38595274829979</v>
      </c>
      <c r="L122" s="60">
        <f>Conversion_factors!$A51*L270+L345</f>
        <v>3350.4670252757296</v>
      </c>
      <c r="M122" s="60">
        <f>Conversion_factors!$A51*M270+M345</f>
        <v>4049.3358799466564</v>
      </c>
      <c r="N122" s="60">
        <f>Conversion_factors!$A51*N270+N345</f>
        <v>548.90721350685305</v>
      </c>
      <c r="O122" s="60">
        <f>Conversion_factors!$A51*O270+O345</f>
        <v>1248.4443539639324</v>
      </c>
      <c r="P122" s="60">
        <f>Conversion_factors!$A51*P270+P345</f>
        <v>3751.5441958309757</v>
      </c>
      <c r="Q122" s="60">
        <f>Conversion_factors!$A51*Q270+Q345</f>
        <v>640.43233485557994</v>
      </c>
      <c r="R122" s="60">
        <f>Conversion_factors!$A51*R270+R345</f>
        <v>407.79290372799926</v>
      </c>
      <c r="S122" s="60">
        <f>Conversion_factors!$A51*S270+S345</f>
        <v>470.60561687226823</v>
      </c>
      <c r="T122" s="60">
        <f>Conversion_factors!$A51*T270+T345</f>
        <v>241.60191652462908</v>
      </c>
      <c r="U122" s="60">
        <f>Conversion_factors!$A51*U270+U345</f>
        <v>755.1066130914453</v>
      </c>
      <c r="V122" s="60">
        <f>Conversion_factors!$A51*V270+V345</f>
        <v>132.03605333726577</v>
      </c>
      <c r="W122" s="60">
        <f>Conversion_factors!$A51*W270+W345</f>
        <v>132.67999833137435</v>
      </c>
      <c r="X122" s="60">
        <f>Conversion_factors!$A51*X270+X345</f>
        <v>21374.647393564537</v>
      </c>
      <c r="Z122" s="132">
        <f t="shared" si="338"/>
        <v>2.6693820631169047</v>
      </c>
      <c r="AA122" s="132">
        <f t="shared" si="339"/>
        <v>6.2554496266622737</v>
      </c>
      <c r="AB122" s="132">
        <f t="shared" si="340"/>
        <v>1.5068030626427387</v>
      </c>
      <c r="AC122" s="132">
        <f t="shared" si="341"/>
        <v>7.9101723048928958E-5</v>
      </c>
      <c r="AD122" s="132">
        <f t="shared" si="342"/>
        <v>5.2881471614841082E-4</v>
      </c>
      <c r="AE122" s="132">
        <f t="shared" si="343"/>
        <v>5.5909821223041277E-4</v>
      </c>
      <c r="AF122" s="132">
        <f t="shared" si="344"/>
        <v>5.9711935520182662</v>
      </c>
      <c r="AG122" s="132">
        <f t="shared" si="345"/>
        <v>17.865067384621437</v>
      </c>
      <c r="AH122" s="132">
        <f t="shared" si="346"/>
        <v>1.8637846002892298</v>
      </c>
      <c r="AI122" s="132">
        <f t="shared" si="347"/>
        <v>9.0652025091991604</v>
      </c>
      <c r="AJ122" s="132">
        <f t="shared" si="348"/>
        <v>8.950993131102944</v>
      </c>
      <c r="AK122" s="132">
        <f t="shared" si="349"/>
        <v>4.2786540890682101</v>
      </c>
      <c r="AL122" s="132">
        <f t="shared" si="350"/>
        <v>14.384499426565867</v>
      </c>
      <c r="AM122" s="132">
        <f t="shared" si="351"/>
        <v>20.898605560049379</v>
      </c>
      <c r="AN122" s="132">
        <f t="shared" si="352"/>
        <v>2.8709975852735812</v>
      </c>
      <c r="AO122" s="132">
        <f t="shared" si="353"/>
        <v>1.7232418838843224</v>
      </c>
      <c r="AP122" s="132">
        <f t="shared" si="354"/>
        <v>7.3299662064409778</v>
      </c>
      <c r="AQ122" s="132">
        <f t="shared" si="355"/>
        <v>2.5398678818623632</v>
      </c>
      <c r="AR122" s="132">
        <f t="shared" si="356"/>
        <v>1.431638474500591</v>
      </c>
      <c r="AS122" s="132">
        <f t="shared" si="357"/>
        <v>2.1990203841017371</v>
      </c>
      <c r="AT122" s="132">
        <f t="shared" si="358"/>
        <v>1.5550599831007517</v>
      </c>
      <c r="AU122" s="132">
        <f t="shared" si="336"/>
        <v>22.945618396182464</v>
      </c>
      <c r="AV122" s="132"/>
      <c r="AX122" s="132">
        <f t="shared" si="386"/>
        <v>0.98313639646867357</v>
      </c>
      <c r="AY122" s="132">
        <f t="shared" si="387"/>
        <v>0.95884627146358592</v>
      </c>
      <c r="AZ122" s="132">
        <f t="shared" si="388"/>
        <v>1.038082114901971</v>
      </c>
      <c r="BA122" s="132">
        <f t="shared" si="389"/>
        <v>0.91067394741381802</v>
      </c>
      <c r="BB122" s="132">
        <f t="shared" si="390"/>
        <v>0.83387725383813294</v>
      </c>
      <c r="BC122" s="132">
        <f t="shared" si="391"/>
        <v>1.0046216847229099</v>
      </c>
      <c r="BD122" s="132">
        <f t="shared" si="392"/>
        <v>1.1014967388494732</v>
      </c>
      <c r="BE122" s="132">
        <f t="shared" si="393"/>
        <v>0.95616959161077153</v>
      </c>
      <c r="BF122" s="132">
        <f t="shared" si="394"/>
        <v>1.1289810313276338</v>
      </c>
      <c r="BG122" s="132">
        <f t="shared" si="395"/>
        <v>1.0094200150347259</v>
      </c>
      <c r="BH122" s="132">
        <f t="shared" si="396"/>
        <v>1.0370484709379666</v>
      </c>
      <c r="BI122" s="132">
        <f t="shared" si="397"/>
        <v>0.94494007927822965</v>
      </c>
      <c r="BJ122" s="132">
        <f t="shared" si="398"/>
        <v>0.96214229684094754</v>
      </c>
      <c r="BK122" s="132">
        <f t="shared" si="399"/>
        <v>0.95291191917530549</v>
      </c>
      <c r="BL122" s="132">
        <f t="shared" si="400"/>
        <v>1.0747237002399637</v>
      </c>
      <c r="BM122" s="132">
        <f t="shared" si="401"/>
        <v>1.0915495962696</v>
      </c>
      <c r="BN122" s="132">
        <f t="shared" si="402"/>
        <v>0.88887845457920167</v>
      </c>
      <c r="BO122" s="132">
        <f t="shared" si="403"/>
        <v>1.0080407181595175</v>
      </c>
      <c r="BP122" s="132">
        <f t="shared" si="404"/>
        <v>0.95943647003982724</v>
      </c>
      <c r="BQ122" s="132">
        <f t="shared" si="405"/>
        <v>1.2751364453315293</v>
      </c>
      <c r="BR122" s="132">
        <f t="shared" si="406"/>
        <v>1.0890835063337372</v>
      </c>
      <c r="BS122" s="132">
        <f t="shared" si="407"/>
        <v>0.98420223393712336</v>
      </c>
      <c r="BT122" s="16"/>
      <c r="BU122" s="16"/>
      <c r="BV122" s="9">
        <f t="shared" si="365"/>
        <v>1.1614197108141422</v>
      </c>
      <c r="BW122" s="9">
        <f t="shared" si="199"/>
        <v>0.98420223393712336</v>
      </c>
      <c r="BX122" s="9">
        <f t="shared" si="200"/>
        <v>1.0086006335451398</v>
      </c>
      <c r="BY122" s="9">
        <f t="shared" si="201"/>
        <v>0.98272513650221538</v>
      </c>
      <c r="BZ122" s="9">
        <f t="shared" si="202"/>
        <v>0.99296337490986575</v>
      </c>
      <c r="CA122" s="9">
        <f t="shared" si="143"/>
        <v>1.1430723605784536</v>
      </c>
      <c r="CB122" s="9">
        <f t="shared" si="203"/>
        <v>1.1430718739218868</v>
      </c>
      <c r="CC122" s="9"/>
      <c r="CD122" s="9">
        <f t="shared" si="204"/>
        <v>0.99117719527686843</v>
      </c>
      <c r="CE122" s="9">
        <f t="shared" si="205"/>
        <v>0.98420265295581433</v>
      </c>
      <c r="CG122" s="35"/>
      <c r="CH122">
        <f t="shared" si="206"/>
        <v>1989</v>
      </c>
      <c r="CI122" s="19">
        <f t="shared" si="207"/>
        <v>6.8005460910107673E-2</v>
      </c>
      <c r="CJ122" s="19">
        <f t="shared" si="287"/>
        <v>2.3838229301855501E-2</v>
      </c>
      <c r="CK122" s="19">
        <f t="shared" si="288"/>
        <v>5.4310948177023859E-3</v>
      </c>
      <c r="CL122" s="19">
        <f t="shared" si="289"/>
        <v>2.0152038964571834E-6</v>
      </c>
      <c r="CM122" s="19">
        <f t="shared" si="290"/>
        <v>2.0152038964571834E-6</v>
      </c>
      <c r="CN122" s="19">
        <f t="shared" si="291"/>
        <v>2.0152038964571834E-6</v>
      </c>
      <c r="CO122" s="19">
        <f t="shared" si="292"/>
        <v>2.4815758091482728E-2</v>
      </c>
      <c r="CP122" s="19">
        <f t="shared" si="293"/>
        <v>0.13378165968206837</v>
      </c>
      <c r="CQ122" s="19">
        <f t="shared" si="294"/>
        <v>8.2521105261088856E-3</v>
      </c>
      <c r="CR122" s="19">
        <f t="shared" si="295"/>
        <v>0.15674958110815365</v>
      </c>
      <c r="CS122" s="19">
        <f t="shared" si="296"/>
        <v>0.18944573940273876</v>
      </c>
      <c r="CT122" s="19">
        <f t="shared" si="297"/>
        <v>2.5680293265194054E-2</v>
      </c>
      <c r="CU122" s="19">
        <f t="shared" si="298"/>
        <v>5.8407716907639518E-2</v>
      </c>
      <c r="CV122" s="19">
        <f t="shared" si="299"/>
        <v>0.17551373488203076</v>
      </c>
      <c r="CW122" s="19">
        <f t="shared" si="300"/>
        <v>2.9962240923253818E-2</v>
      </c>
      <c r="CX122" s="19">
        <f t="shared" si="301"/>
        <v>1.9078345304109075E-2</v>
      </c>
      <c r="CY122" s="19">
        <f t="shared" si="286"/>
        <v>2.2017000243660524E-2</v>
      </c>
      <c r="CZ122" s="19">
        <f t="shared" si="145"/>
        <v>1.1303200098513457E-2</v>
      </c>
      <c r="DA122" s="19">
        <f t="shared" si="146"/>
        <v>3.5327207938821589E-2</v>
      </c>
      <c r="DB122" s="19">
        <f t="shared" si="147"/>
        <v>6.1772272031499842E-3</v>
      </c>
      <c r="DC122" s="19">
        <f t="shared" si="148"/>
        <v>6.2073537817199992E-3</v>
      </c>
      <c r="DF122" s="19">
        <f t="shared" si="257"/>
        <v>6.8097950496484025E-2</v>
      </c>
      <c r="DG122" s="19">
        <f t="shared" si="304"/>
        <v>2.3714909454073681E-2</v>
      </c>
      <c r="DH122" s="19">
        <f t="shared" si="305"/>
        <v>5.8348847090747809E-3</v>
      </c>
      <c r="DI122" s="19">
        <f t="shared" si="306"/>
        <v>2.0108956373800957E-6</v>
      </c>
      <c r="DJ122" s="19">
        <f t="shared" si="307"/>
        <v>2.0108956373800957E-6</v>
      </c>
      <c r="DK122" s="19">
        <f t="shared" si="308"/>
        <v>2.0108956373800957E-6</v>
      </c>
      <c r="DL122" s="19">
        <f t="shared" si="309"/>
        <v>2.4705615655138739E-2</v>
      </c>
      <c r="DM122" s="19">
        <f t="shared" si="310"/>
        <v>0.13334642819348486</v>
      </c>
      <c r="DN122" s="19">
        <f t="shared" si="311"/>
        <v>8.2353451753346147E-3</v>
      </c>
      <c r="DO122" s="19">
        <f t="shared" si="312"/>
        <v>0.15929563186076334</v>
      </c>
      <c r="DP122" s="19">
        <f t="shared" si="313"/>
        <v>0.185870888268935</v>
      </c>
      <c r="DQ122" s="19">
        <f t="shared" si="314"/>
        <v>2.5301665244746294E-2</v>
      </c>
      <c r="DR122" s="19">
        <f t="shared" si="315"/>
        <v>5.9183605719697885E-2</v>
      </c>
      <c r="DS122" s="19">
        <f t="shared" si="316"/>
        <v>0.17686876526200748</v>
      </c>
      <c r="DT122" s="19">
        <f t="shared" si="317"/>
        <v>3.0051271518223011E-2</v>
      </c>
      <c r="DU122" s="19">
        <f t="shared" si="318"/>
        <v>1.8791211060414106E-2</v>
      </c>
      <c r="DV122" s="19">
        <f t="shared" si="302"/>
        <v>2.168786112138877E-2</v>
      </c>
      <c r="DW122" s="19">
        <f t="shared" si="225"/>
        <v>1.1257024211399033E-2</v>
      </c>
      <c r="DX122" s="19">
        <f t="shared" si="226"/>
        <v>3.5520286532687309E-2</v>
      </c>
      <c r="DY122" s="19">
        <f t="shared" si="227"/>
        <v>5.9431266342836872E-3</v>
      </c>
      <c r="DZ122" s="19">
        <f t="shared" si="228"/>
        <v>6.2251082520672282E-3</v>
      </c>
      <c r="EA122" s="19">
        <f t="shared" si="229"/>
        <v>0.99993761205711595</v>
      </c>
      <c r="EC122" s="19">
        <f t="shared" si="258"/>
        <v>6.8102199252601275E-2</v>
      </c>
      <c r="ED122" s="19">
        <f t="shared" si="319"/>
        <v>2.3716389070800446E-2</v>
      </c>
      <c r="EE122" s="19">
        <f t="shared" si="320"/>
        <v>5.8352487582410241E-3</v>
      </c>
      <c r="EF122" s="19">
        <f t="shared" si="321"/>
        <v>2.0110211008496742E-6</v>
      </c>
      <c r="EG122" s="19">
        <f t="shared" si="322"/>
        <v>2.0110211008496742E-6</v>
      </c>
      <c r="EH122" s="19">
        <f t="shared" si="323"/>
        <v>2.0110211008496742E-6</v>
      </c>
      <c r="EI122" s="19">
        <f t="shared" si="324"/>
        <v>2.4707157083843714E-2</v>
      </c>
      <c r="EJ122" s="19">
        <f t="shared" si="325"/>
        <v>0.13335474792188151</v>
      </c>
      <c r="EK122" s="19">
        <f t="shared" si="326"/>
        <v>8.2358589936351104E-3</v>
      </c>
      <c r="EL122" s="19">
        <f t="shared" si="327"/>
        <v>0.15930557060760353</v>
      </c>
      <c r="EM122" s="19">
        <f t="shared" si="328"/>
        <v>0.18588248509479824</v>
      </c>
      <c r="EN122" s="19">
        <f t="shared" si="329"/>
        <v>2.5303243862079144E-2</v>
      </c>
      <c r="EO122" s="19">
        <f t="shared" si="330"/>
        <v>5.9187298293483279E-2</v>
      </c>
      <c r="EP122" s="19">
        <f t="shared" si="331"/>
        <v>0.17687980042889398</v>
      </c>
      <c r="EQ122" s="19">
        <f t="shared" si="332"/>
        <v>3.0053146472208605E-2</v>
      </c>
      <c r="ER122" s="19">
        <f t="shared" si="333"/>
        <v>1.8792383478561221E-2</v>
      </c>
      <c r="ES122" s="19">
        <f t="shared" si="303"/>
        <v>2.1689214266849648E-2</v>
      </c>
      <c r="ET122" s="19">
        <f t="shared" si="231"/>
        <v>1.1257726557800525E-2</v>
      </c>
      <c r="EU122" s="19">
        <f t="shared" si="232"/>
        <v>3.5522502708557391E-2</v>
      </c>
      <c r="EV122" s="19">
        <f t="shared" si="233"/>
        <v>5.9434974368623092E-3</v>
      </c>
      <c r="EW122" s="19">
        <f t="shared" si="234"/>
        <v>6.2254966479965285E-3</v>
      </c>
      <c r="EZ122">
        <f t="shared" si="259"/>
        <v>-5.9244133822955007E-3</v>
      </c>
      <c r="FA122">
        <f t="shared" si="270"/>
        <v>1.2867702462786493E-2</v>
      </c>
      <c r="FB122">
        <f t="shared" si="271"/>
        <v>-7.7382449942708265E-2</v>
      </c>
      <c r="FC122">
        <f t="shared" si="272"/>
        <v>1.0750465854638875E-3</v>
      </c>
      <c r="FD122">
        <f t="shared" si="273"/>
        <v>6.7673319213563564E-3</v>
      </c>
      <c r="FE122">
        <f t="shared" si="274"/>
        <v>6.8652729030650658E-2</v>
      </c>
      <c r="FF122">
        <f t="shared" si="275"/>
        <v>5.2413016742804006E-2</v>
      </c>
      <c r="FG122">
        <f t="shared" si="276"/>
        <v>1.1182927567415339E-2</v>
      </c>
      <c r="FH122">
        <f t="shared" si="277"/>
        <v>1.5640048234605575E-2</v>
      </c>
      <c r="FI122">
        <f t="shared" si="278"/>
        <v>-5.3076033716942701E-3</v>
      </c>
      <c r="FJ122">
        <f t="shared" si="279"/>
        <v>3.007757953075087E-2</v>
      </c>
      <c r="FK122">
        <f t="shared" si="280"/>
        <v>9.3761866984766271E-3</v>
      </c>
      <c r="FL122">
        <f t="shared" si="281"/>
        <v>2.6857741877444235E-3</v>
      </c>
      <c r="FM122">
        <f t="shared" si="282"/>
        <v>1.1270066744309163E-2</v>
      </c>
      <c r="FN122">
        <f t="shared" si="283"/>
        <v>2.4066445935087961E-2</v>
      </c>
      <c r="FO122">
        <f t="shared" si="284"/>
        <v>6.0956780877508207E-3</v>
      </c>
      <c r="FP122">
        <f t="shared" si="265"/>
        <v>1.6826578377269957E-2</v>
      </c>
      <c r="FQ122">
        <f t="shared" si="266"/>
        <v>2.6557257423959858E-2</v>
      </c>
      <c r="FR122">
        <f t="shared" si="267"/>
        <v>-2.9816738939267875E-4</v>
      </c>
      <c r="FS122">
        <f t="shared" si="268"/>
        <v>9.4179928724787185E-2</v>
      </c>
      <c r="FT122">
        <f t="shared" si="269"/>
        <v>2.7380422833214657E-3</v>
      </c>
      <c r="FV122" s="3"/>
      <c r="FW122" s="19">
        <f t="shared" si="408"/>
        <v>1.0116355625976108</v>
      </c>
      <c r="FX122" s="19">
        <f t="shared" si="260"/>
        <v>0.77506309347430624</v>
      </c>
      <c r="FY122" s="19">
        <f t="shared" si="366"/>
        <v>0.99296337490986575</v>
      </c>
      <c r="GA122" s="19">
        <f t="shared" si="409"/>
        <v>1.0086541226220043</v>
      </c>
      <c r="GB122" s="19">
        <f t="shared" si="261"/>
        <v>0.83432561277691519</v>
      </c>
      <c r="GC122" s="19">
        <f t="shared" si="367"/>
        <v>1.0086006335451398</v>
      </c>
      <c r="GE122" s="19">
        <f t="shared" si="410"/>
        <v>0.98729662921670325</v>
      </c>
      <c r="GF122" s="19">
        <f t="shared" si="262"/>
        <v>0.86247775903777868</v>
      </c>
      <c r="GG122" s="19">
        <f t="shared" si="368"/>
        <v>0.98272513650221538</v>
      </c>
      <c r="GI122" s="19">
        <f t="shared" si="337"/>
        <v>1.1614197108141422</v>
      </c>
      <c r="GJ122" s="19">
        <f t="shared" si="239"/>
        <v>1.1430723605784536</v>
      </c>
      <c r="GK122" s="19">
        <f t="shared" si="369"/>
        <v>1.1430718739218868</v>
      </c>
      <c r="GL122" s="3"/>
      <c r="GM122" s="3"/>
      <c r="GN122" s="8"/>
      <c r="GO122" s="3"/>
      <c r="GP122">
        <v>1990</v>
      </c>
      <c r="GQ122">
        <v>2010</v>
      </c>
      <c r="GV122" s="30"/>
      <c r="GW122" s="12">
        <f t="shared" si="242"/>
        <v>0</v>
      </c>
      <c r="GX122" s="19"/>
      <c r="HF122" s="12">
        <f t="shared" ca="1" si="370"/>
        <v>1</v>
      </c>
      <c r="HG122" s="12">
        <f t="shared" ca="1" si="371"/>
        <v>1</v>
      </c>
      <c r="HH122" s="12">
        <f t="shared" ca="1" si="372"/>
        <v>1</v>
      </c>
      <c r="HJ122" s="17"/>
      <c r="HL122" s="18">
        <f t="shared" si="245"/>
        <v>1989</v>
      </c>
      <c r="HM122" s="9">
        <f t="shared" si="373"/>
        <v>0.83607758074284821</v>
      </c>
      <c r="HN122" s="9">
        <f t="shared" si="374"/>
        <v>1.0928990565545704</v>
      </c>
      <c r="HO122" s="9">
        <f t="shared" si="375"/>
        <v>1.0183199756324472</v>
      </c>
      <c r="HP122" s="9">
        <f t="shared" si="376"/>
        <v>1.0567220939739888</v>
      </c>
      <c r="HQ122" s="9">
        <f t="shared" si="377"/>
        <v>1.0156281133404435</v>
      </c>
      <c r="HR122" s="9">
        <f t="shared" si="246"/>
        <v>0.91374779693503494</v>
      </c>
      <c r="HS122" s="9">
        <f t="shared" si="378"/>
        <v>0.91374839920028672</v>
      </c>
      <c r="HT122" s="9"/>
      <c r="HU122" s="9">
        <f t="shared" si="379"/>
        <v>1.0760812169858609</v>
      </c>
      <c r="HV122" s="23">
        <f t="shared" si="247"/>
        <v>1.0928983362084383</v>
      </c>
      <c r="HX122" s="8"/>
      <c r="HY122" s="5">
        <f t="shared" si="264"/>
        <v>40</v>
      </c>
      <c r="HZ122" t="b">
        <f t="shared" si="248"/>
        <v>0</v>
      </c>
      <c r="IC122" s="11"/>
      <c r="ID122" s="11"/>
      <c r="IE122" s="11"/>
      <c r="IF122">
        <f t="shared" si="250"/>
        <v>0</v>
      </c>
      <c r="IG122" s="12">
        <f t="shared" ca="1" si="251"/>
        <v>0.78153986448662371</v>
      </c>
      <c r="IH122" s="19">
        <f t="shared" ca="1" si="252"/>
        <v>1.0228253518742674</v>
      </c>
      <c r="II122" s="19">
        <f t="shared" ca="1" si="253"/>
        <v>0.79937965411152156</v>
      </c>
      <c r="IJ122" s="11">
        <f t="shared" si="170"/>
        <v>0</v>
      </c>
      <c r="IK122" s="12">
        <f t="shared" ca="1" si="380"/>
        <v>0.71987548769666321</v>
      </c>
      <c r="IL122" s="12">
        <f t="shared" ca="1" si="381"/>
        <v>1.0856597812314235</v>
      </c>
      <c r="IM122" s="12">
        <f t="shared" ca="1" si="382"/>
        <v>1.0228253518742674</v>
      </c>
      <c r="IN122" s="12">
        <f t="shared" ca="1" si="383"/>
        <v>0.79937965411152156</v>
      </c>
      <c r="IO122">
        <f t="shared" si="254"/>
        <v>0</v>
      </c>
      <c r="IP122" s="12">
        <f t="shared" ca="1" si="255"/>
        <v>1.0228253518742674</v>
      </c>
      <c r="IQ122" s="12">
        <f t="shared" ca="1" si="384"/>
        <v>1.0096364624054863</v>
      </c>
      <c r="IR122" s="12">
        <f t="shared" ca="1" si="385"/>
        <v>1.0752977152239624</v>
      </c>
    </row>
    <row r="123" spans="1:252" x14ac:dyDescent="0.2">
      <c r="A123" t="s">
        <v>105</v>
      </c>
      <c r="B123" s="1">
        <f t="shared" si="256"/>
        <v>1990</v>
      </c>
      <c r="C123" s="60">
        <f>Conversion_factors!$A52*C271+C346</f>
        <v>1405.8642733193369</v>
      </c>
      <c r="D123" s="60">
        <f>Conversion_factors!$A52*D271+D346</f>
        <v>484.75943010146341</v>
      </c>
      <c r="E123" s="60">
        <f>Conversion_factors!$A52*E271+E346</f>
        <v>110.37537065684151</v>
      </c>
      <c r="F123" s="60">
        <f>Conversion_factors!$A52*F271+F346</f>
        <v>4.2948972759847749E-2</v>
      </c>
      <c r="G123" s="60">
        <f>Conversion_factors!$A52*G271+G346</f>
        <v>4.2948972759847749E-2</v>
      </c>
      <c r="H123" s="60">
        <f>Conversion_factors!$A52*H271+H346</f>
        <v>4.2948972759847749E-2</v>
      </c>
      <c r="I123" s="60">
        <f>Conversion_factors!$A52*I271+I346</f>
        <v>532.24284434109677</v>
      </c>
      <c r="J123" s="60">
        <f>Conversion_factors!$A52*J271+J346</f>
        <v>2943.8674655353079</v>
      </c>
      <c r="K123" s="60">
        <f>Conversion_factors!$A52*K271+K346</f>
        <v>180.47966078088504</v>
      </c>
      <c r="L123" s="60">
        <f>Conversion_factors!$A52*L271+L346</f>
        <v>3378.1974025777286</v>
      </c>
      <c r="M123" s="60">
        <f>Conversion_factors!$A52*M271+M346</f>
        <v>4333.9429044323542</v>
      </c>
      <c r="N123" s="60">
        <f>Conversion_factors!$A52*N271+N346</f>
        <v>538.34867502731845</v>
      </c>
      <c r="O123" s="60">
        <f>Conversion_factors!$A52*O271+O346</f>
        <v>1220.4801804079934</v>
      </c>
      <c r="P123" s="60">
        <f>Conversion_factors!$A52*P271+P346</f>
        <v>3687.9289193453424</v>
      </c>
      <c r="Q123" s="60">
        <f>Conversion_factors!$A52*Q271+Q346</f>
        <v>621.02010408805359</v>
      </c>
      <c r="R123" s="60">
        <f>Conversion_factors!$A52*R271+R346</f>
        <v>396.96881524646318</v>
      </c>
      <c r="S123" s="60">
        <f>Conversion_factors!$A52*S271+S346</f>
        <v>475.73784385585873</v>
      </c>
      <c r="T123" s="60">
        <f>Conversion_factors!$A52*T271+T346</f>
        <v>235.66284072241424</v>
      </c>
      <c r="U123" s="60">
        <f>Conversion_factors!$A52*U271+U346</f>
        <v>742.22919146144739</v>
      </c>
      <c r="V123" s="60">
        <f>Conversion_factors!$A52*V271+V346</f>
        <v>125.95374946778664</v>
      </c>
      <c r="W123" s="60">
        <f>Conversion_factors!$A52*W271+W346</f>
        <v>137.05421279641479</v>
      </c>
      <c r="X123" s="60">
        <f>Conversion_factors!$A52*X271+X346</f>
        <v>21551.242731082384</v>
      </c>
      <c r="Z123" s="132">
        <f t="shared" si="338"/>
        <v>2.5835800835004799</v>
      </c>
      <c r="AA123" s="132">
        <f t="shared" si="339"/>
        <v>6.2336752508930688</v>
      </c>
      <c r="AB123" s="132">
        <f t="shared" si="340"/>
        <v>1.4580894464628595</v>
      </c>
      <c r="AC123" s="132">
        <f t="shared" si="341"/>
        <v>7.8928039310052677E-5</v>
      </c>
      <c r="AD123" s="132">
        <f t="shared" si="342"/>
        <v>5.5229446178758359E-4</v>
      </c>
      <c r="AE123" s="132">
        <f t="shared" si="343"/>
        <v>5.6736791500571219E-4</v>
      </c>
      <c r="AF123" s="132">
        <f t="shared" si="344"/>
        <v>6.0611322113475952</v>
      </c>
      <c r="AG123" s="132">
        <f t="shared" si="345"/>
        <v>18.353940593828995</v>
      </c>
      <c r="AH123" s="132">
        <f t="shared" si="346"/>
        <v>1.85071497237483</v>
      </c>
      <c r="AI123" s="132">
        <f t="shared" si="347"/>
        <v>9.3185812019790948</v>
      </c>
      <c r="AJ123" s="132">
        <f t="shared" si="348"/>
        <v>9.4690233713344103</v>
      </c>
      <c r="AK123" s="132">
        <f t="shared" si="349"/>
        <v>4.0715267857906721</v>
      </c>
      <c r="AL123" s="132">
        <f t="shared" si="350"/>
        <v>14.249566679991638</v>
      </c>
      <c r="AM123" s="132">
        <f t="shared" si="351"/>
        <v>20.873932559630063</v>
      </c>
      <c r="AN123" s="132">
        <f t="shared" si="352"/>
        <v>2.8054461046454606</v>
      </c>
      <c r="AO123" s="132">
        <f t="shared" si="353"/>
        <v>1.7350518233639385</v>
      </c>
      <c r="AP123" s="132">
        <f t="shared" si="354"/>
        <v>6.8749511581431966</v>
      </c>
      <c r="AQ123" s="132">
        <f t="shared" si="355"/>
        <v>2.5707113934166124</v>
      </c>
      <c r="AR123" s="132">
        <f t="shared" si="356"/>
        <v>1.4674671714287737</v>
      </c>
      <c r="AS123" s="132">
        <f t="shared" si="357"/>
        <v>2.150325377938886</v>
      </c>
      <c r="AT123" s="132">
        <f t="shared" si="358"/>
        <v>1.5430493608310827</v>
      </c>
      <c r="AU123" s="132">
        <f t="shared" si="336"/>
        <v>23.444847089555168</v>
      </c>
      <c r="AV123" s="132"/>
      <c r="AX123" s="132">
        <f t="shared" si="386"/>
        <v>0.95153543150546649</v>
      </c>
      <c r="AY123" s="132">
        <f t="shared" si="387"/>
        <v>0.95550865702085097</v>
      </c>
      <c r="AZ123" s="132">
        <f t="shared" si="388"/>
        <v>1.0045218342241227</v>
      </c>
      <c r="BA123" s="132">
        <f t="shared" si="389"/>
        <v>0.90867437964225106</v>
      </c>
      <c r="BB123" s="132">
        <f t="shared" si="390"/>
        <v>0.87090199088973264</v>
      </c>
      <c r="BC123" s="132">
        <f t="shared" si="391"/>
        <v>1.0194811898197627</v>
      </c>
      <c r="BD123" s="132">
        <f t="shared" si="392"/>
        <v>1.118087582720924</v>
      </c>
      <c r="BE123" s="132">
        <f t="shared" si="393"/>
        <v>0.98233493914255987</v>
      </c>
      <c r="BF123" s="132">
        <f t="shared" si="394"/>
        <v>1.1210641497311351</v>
      </c>
      <c r="BG123" s="132">
        <f t="shared" si="395"/>
        <v>1.0376340040345144</v>
      </c>
      <c r="BH123" s="132">
        <f t="shared" si="396"/>
        <v>1.0970666678757932</v>
      </c>
      <c r="BI123" s="132">
        <f t="shared" si="397"/>
        <v>0.89919604708833445</v>
      </c>
      <c r="BJ123" s="132">
        <f t="shared" si="398"/>
        <v>0.95311699127708327</v>
      </c>
      <c r="BK123" s="132">
        <f t="shared" si="399"/>
        <v>0.95178690649855879</v>
      </c>
      <c r="BL123" s="132">
        <f t="shared" si="400"/>
        <v>1.0501852853773999</v>
      </c>
      <c r="BM123" s="132">
        <f t="shared" si="401"/>
        <v>1.0990303421773573</v>
      </c>
      <c r="BN123" s="132">
        <f t="shared" si="402"/>
        <v>0.83370042762106755</v>
      </c>
      <c r="BO123" s="132">
        <f t="shared" si="403"/>
        <v>1.020282109044349</v>
      </c>
      <c r="BP123" s="132">
        <f t="shared" si="404"/>
        <v>0.98344767057625726</v>
      </c>
      <c r="BQ123" s="132">
        <f t="shared" si="405"/>
        <v>1.2468998825816762</v>
      </c>
      <c r="BR123" s="132">
        <f t="shared" si="406"/>
        <v>1.08067188828887</v>
      </c>
      <c r="BS123" s="132">
        <f t="shared" si="407"/>
        <v>1.0056155594260834</v>
      </c>
      <c r="BT123" s="16"/>
      <c r="BU123" s="16"/>
      <c r="BV123" s="9">
        <f t="shared" si="365"/>
        <v>1.1460799467804104</v>
      </c>
      <c r="BW123" s="9">
        <f t="shared" si="199"/>
        <v>1.0056155594260834</v>
      </c>
      <c r="BX123" s="9">
        <f t="shared" si="200"/>
        <v>1.0491815153183219</v>
      </c>
      <c r="BY123" s="9">
        <f t="shared" si="201"/>
        <v>0.95215135050891586</v>
      </c>
      <c r="BZ123" s="9">
        <f t="shared" si="202"/>
        <v>1.0066431575215755</v>
      </c>
      <c r="CA123" s="9">
        <f t="shared" si="143"/>
        <v>1.152516303752837</v>
      </c>
      <c r="CB123" s="9">
        <f t="shared" si="203"/>
        <v>1.1525158268285984</v>
      </c>
      <c r="CC123" s="9"/>
      <c r="CD123" s="9">
        <f t="shared" si="204"/>
        <v>0.99897959673933101</v>
      </c>
      <c r="CE123" s="9">
        <f t="shared" si="205"/>
        <v>1.0056159755613103</v>
      </c>
      <c r="CG123" s="35"/>
      <c r="CH123">
        <f t="shared" si="206"/>
        <v>1990</v>
      </c>
      <c r="CI123" s="19">
        <f t="shared" si="207"/>
        <v>6.5233559422154447E-2</v>
      </c>
      <c r="CJ123" s="19">
        <f t="shared" si="287"/>
        <v>2.249333999669155E-2</v>
      </c>
      <c r="CK123" s="19">
        <f t="shared" si="288"/>
        <v>5.1215315995514306E-3</v>
      </c>
      <c r="CL123" s="19">
        <f t="shared" si="289"/>
        <v>1.9928768515007434E-6</v>
      </c>
      <c r="CM123" s="19">
        <f t="shared" si="290"/>
        <v>1.9928768515007434E-6</v>
      </c>
      <c r="CN123" s="19">
        <f t="shared" si="291"/>
        <v>1.9928768515007434E-6</v>
      </c>
      <c r="CO123" s="19">
        <f t="shared" si="292"/>
        <v>2.4696619632679787E-2</v>
      </c>
      <c r="CP123" s="19">
        <f t="shared" si="293"/>
        <v>0.13659850163951337</v>
      </c>
      <c r="CQ123" s="19">
        <f t="shared" si="294"/>
        <v>8.3744433224997913E-3</v>
      </c>
      <c r="CR123" s="19">
        <f t="shared" si="295"/>
        <v>0.15675186088946541</v>
      </c>
      <c r="CS123" s="19">
        <f t="shared" si="296"/>
        <v>0.20109944277977548</v>
      </c>
      <c r="CT123" s="19">
        <f t="shared" si="297"/>
        <v>2.497993650504815E-2</v>
      </c>
      <c r="CU123" s="19">
        <f t="shared" si="298"/>
        <v>5.6631545365490685E-2</v>
      </c>
      <c r="CV123" s="19">
        <f t="shared" si="299"/>
        <v>0.17112372429578779</v>
      </c>
      <c r="CW123" s="19">
        <f t="shared" si="300"/>
        <v>2.8815976500157197E-2</v>
      </c>
      <c r="CX123" s="19">
        <f t="shared" si="301"/>
        <v>1.8419764474831561E-2</v>
      </c>
      <c r="CY123" s="19">
        <f t="shared" si="286"/>
        <v>2.2074729044266366E-2</v>
      </c>
      <c r="CZ123" s="19">
        <f t="shared" si="145"/>
        <v>1.0935000067654028E-2</v>
      </c>
      <c r="DA123" s="19">
        <f t="shared" si="146"/>
        <v>3.4440203784209797E-2</v>
      </c>
      <c r="DB123" s="19">
        <f t="shared" si="147"/>
        <v>5.8443845229458266E-3</v>
      </c>
      <c r="DC123" s="19">
        <f t="shared" si="148"/>
        <v>6.3594575267229341E-3</v>
      </c>
      <c r="DF123" s="19">
        <f t="shared" si="257"/>
        <v>6.6609897960908715E-2</v>
      </c>
      <c r="DG123" s="19">
        <f t="shared" si="304"/>
        <v>2.3159276725854296E-2</v>
      </c>
      <c r="DH123" s="19">
        <f t="shared" si="305"/>
        <v>5.2747993455821013E-3</v>
      </c>
      <c r="DI123" s="19">
        <f t="shared" si="306"/>
        <v>2.0040196449778668E-6</v>
      </c>
      <c r="DJ123" s="19">
        <f t="shared" si="307"/>
        <v>2.0040196449778668E-6</v>
      </c>
      <c r="DK123" s="19">
        <f t="shared" si="308"/>
        <v>2.0040196449778668E-6</v>
      </c>
      <c r="DL123" s="19">
        <f t="shared" si="309"/>
        <v>2.4756141082802174E-2</v>
      </c>
      <c r="DM123" s="19">
        <f t="shared" si="310"/>
        <v>0.13518518950541475</v>
      </c>
      <c r="DN123" s="19">
        <f t="shared" si="311"/>
        <v>8.3131269079584659E-3</v>
      </c>
      <c r="DO123" s="19">
        <f t="shared" si="312"/>
        <v>0.15675072099606077</v>
      </c>
      <c r="DP123" s="19">
        <f t="shared" si="313"/>
        <v>0.195214620391962</v>
      </c>
      <c r="DQ123" s="19">
        <f t="shared" si="314"/>
        <v>2.53285011123629E-2</v>
      </c>
      <c r="DR123" s="19">
        <f t="shared" si="315"/>
        <v>5.7515060253753955E-2</v>
      </c>
      <c r="DS123" s="19">
        <f t="shared" si="316"/>
        <v>0.17330946293446653</v>
      </c>
      <c r="DT123" s="19">
        <f t="shared" si="317"/>
        <v>2.9385382684547164E-2</v>
      </c>
      <c r="DU123" s="19">
        <f t="shared" si="318"/>
        <v>1.8747126950551758E-2</v>
      </c>
      <c r="DV123" s="19">
        <f t="shared" si="302"/>
        <v>2.2045852046680612E-2</v>
      </c>
      <c r="DW123" s="19">
        <f t="shared" si="225"/>
        <v>1.1118083954876108E-2</v>
      </c>
      <c r="DX123" s="19">
        <f t="shared" si="226"/>
        <v>3.4881826258353461E-2</v>
      </c>
      <c r="DY123" s="19">
        <f t="shared" si="227"/>
        <v>6.0092696449461731E-3</v>
      </c>
      <c r="DZ123" s="19">
        <f t="shared" si="228"/>
        <v>6.2830988082423289E-3</v>
      </c>
      <c r="EA123" s="19">
        <f t="shared" si="229"/>
        <v>0.9998934496242593</v>
      </c>
      <c r="EC123" s="19">
        <f t="shared" si="258"/>
        <v>6.661699602686609E-2</v>
      </c>
      <c r="ED123" s="19">
        <f t="shared" si="319"/>
        <v>2.3161744618446202E-2</v>
      </c>
      <c r="EE123" s="19">
        <f t="shared" si="320"/>
        <v>5.2753614373254164E-3</v>
      </c>
      <c r="EF123" s="19">
        <f t="shared" si="321"/>
        <v>2.0042331967780556E-6</v>
      </c>
      <c r="EG123" s="19">
        <f t="shared" si="322"/>
        <v>2.0042331967780556E-6</v>
      </c>
      <c r="EH123" s="19">
        <f t="shared" si="323"/>
        <v>2.0042331967780556E-6</v>
      </c>
      <c r="EI123" s="19">
        <f t="shared" si="324"/>
        <v>2.4758779140022426E-2</v>
      </c>
      <c r="EJ123" s="19">
        <f t="shared" si="325"/>
        <v>0.13519959507306978</v>
      </c>
      <c r="EK123" s="19">
        <f t="shared" si="326"/>
        <v>8.3140127691429307E-3</v>
      </c>
      <c r="EL123" s="19">
        <f t="shared" si="327"/>
        <v>0.15676742462405838</v>
      </c>
      <c r="EM123" s="19">
        <f t="shared" si="328"/>
        <v>0.1952354227996192</v>
      </c>
      <c r="EN123" s="19">
        <f t="shared" si="329"/>
        <v>2.5331200161258043E-2</v>
      </c>
      <c r="EO123" s="19">
        <f t="shared" si="330"/>
        <v>5.7521189158071799E-2</v>
      </c>
      <c r="EP123" s="19">
        <f t="shared" si="331"/>
        <v>0.17332793109065059</v>
      </c>
      <c r="EQ123" s="19">
        <f t="shared" si="332"/>
        <v>2.9388514041760773E-2</v>
      </c>
      <c r="ER123" s="19">
        <f t="shared" si="333"/>
        <v>1.8749124676830885E-2</v>
      </c>
      <c r="ES123" s="19">
        <f t="shared" si="303"/>
        <v>2.2048201290812555E-2</v>
      </c>
      <c r="ET123" s="19">
        <f t="shared" si="231"/>
        <v>1.111926871713588E-2</v>
      </c>
      <c r="EU123" s="19">
        <f t="shared" si="232"/>
        <v>3.4885543326102775E-2</v>
      </c>
      <c r="EV123" s="19">
        <f t="shared" si="233"/>
        <v>6.0099100031151724E-3</v>
      </c>
      <c r="EW123" s="19">
        <f t="shared" si="234"/>
        <v>6.2837683461206759E-3</v>
      </c>
      <c r="EZ123">
        <f t="shared" si="259"/>
        <v>-3.2670942262108822E-2</v>
      </c>
      <c r="FA123">
        <f t="shared" si="270"/>
        <v>-3.4869373226832814E-3</v>
      </c>
      <c r="FB123">
        <f t="shared" si="271"/>
        <v>-3.2863248936625296E-2</v>
      </c>
      <c r="FC123">
        <f t="shared" si="272"/>
        <v>-2.1981151678782639E-3</v>
      </c>
      <c r="FD123">
        <f t="shared" si="273"/>
        <v>4.344323183530728E-2</v>
      </c>
      <c r="FE123">
        <f t="shared" si="274"/>
        <v>1.4682822933898406E-2</v>
      </c>
      <c r="FF123">
        <f t="shared" si="275"/>
        <v>1.4949783802353947E-2</v>
      </c>
      <c r="FG123">
        <f t="shared" si="276"/>
        <v>2.6997034356179818E-2</v>
      </c>
      <c r="FH123">
        <f t="shared" si="277"/>
        <v>-7.0371158180360894E-3</v>
      </c>
      <c r="FI123">
        <f t="shared" si="278"/>
        <v>2.7567201924511214E-2</v>
      </c>
      <c r="FJ123">
        <f t="shared" si="279"/>
        <v>5.6261282693172147E-2</v>
      </c>
      <c r="FK123">
        <f t="shared" si="280"/>
        <v>-4.9620434214066603E-2</v>
      </c>
      <c r="FL123">
        <f t="shared" si="281"/>
        <v>-9.4247002751038731E-3</v>
      </c>
      <c r="FM123">
        <f t="shared" si="282"/>
        <v>-1.181302568584312E-3</v>
      </c>
      <c r="FN123">
        <f t="shared" si="283"/>
        <v>-2.3096994644965316E-2</v>
      </c>
      <c r="FO123">
        <f t="shared" si="284"/>
        <v>6.8299493268625059E-3</v>
      </c>
      <c r="FP123">
        <f t="shared" si="265"/>
        <v>-6.4086366322424967E-2</v>
      </c>
      <c r="FQ123">
        <f t="shared" si="266"/>
        <v>1.2070602717292952E-2</v>
      </c>
      <c r="FR123">
        <f t="shared" si="267"/>
        <v>2.471832733996094E-2</v>
      </c>
      <c r="FS123">
        <f t="shared" si="268"/>
        <v>-2.2392811978686269E-2</v>
      </c>
      <c r="FT123">
        <f t="shared" si="269"/>
        <v>-7.7535561899922866E-3</v>
      </c>
      <c r="FV123" s="3"/>
      <c r="FW123" s="19">
        <f t="shared" si="408"/>
        <v>1.0137767242552642</v>
      </c>
      <c r="FX123" s="19">
        <f t="shared" si="260"/>
        <v>0.78574092399353379</v>
      </c>
      <c r="FY123" s="19">
        <f t="shared" si="366"/>
        <v>1.0066431575215755</v>
      </c>
      <c r="GA123" s="19">
        <f t="shared" si="409"/>
        <v>1.0402348366870879</v>
      </c>
      <c r="GB123" s="19">
        <f t="shared" si="261"/>
        <v>0.86789456755084893</v>
      </c>
      <c r="GC123" s="19">
        <f t="shared" si="367"/>
        <v>1.0491815153183219</v>
      </c>
      <c r="GE123" s="19">
        <f t="shared" si="410"/>
        <v>0.96888877178605615</v>
      </c>
      <c r="GF123" s="19">
        <f t="shared" si="262"/>
        <v>0.83564501664690349</v>
      </c>
      <c r="GG123" s="19">
        <f t="shared" si="368"/>
        <v>0.95215135050891586</v>
      </c>
      <c r="GI123" s="19">
        <f t="shared" si="337"/>
        <v>1.1460799467804104</v>
      </c>
      <c r="GJ123" s="19">
        <f t="shared" si="239"/>
        <v>1.152516303752837</v>
      </c>
      <c r="GK123" s="19">
        <f t="shared" si="369"/>
        <v>1.1525158268285984</v>
      </c>
      <c r="GL123" s="3"/>
      <c r="GM123" s="3"/>
      <c r="GN123" s="8"/>
      <c r="GO123" s="3"/>
      <c r="GP123" s="19">
        <f>CI123</f>
        <v>6.5233559422154447E-2</v>
      </c>
      <c r="GQ123" s="19">
        <f>CI143</f>
        <v>9.7284724487726473E-2</v>
      </c>
      <c r="GV123" s="30"/>
      <c r="GW123" s="12">
        <f t="shared" si="242"/>
        <v>0</v>
      </c>
      <c r="GX123" s="19"/>
      <c r="HF123" s="12">
        <f t="shared" ca="1" si="370"/>
        <v>1</v>
      </c>
      <c r="HG123" s="12">
        <f t="shared" ca="1" si="371"/>
        <v>1</v>
      </c>
      <c r="HH123" s="12">
        <f t="shared" ca="1" si="372"/>
        <v>1</v>
      </c>
      <c r="HJ123" s="17"/>
      <c r="HL123" s="18">
        <f t="shared" si="245"/>
        <v>1990</v>
      </c>
      <c r="HM123" s="9">
        <f t="shared" si="373"/>
        <v>0.82503486062791376</v>
      </c>
      <c r="HN123" s="9">
        <f t="shared" si="374"/>
        <v>1.1166773029531409</v>
      </c>
      <c r="HO123" s="9">
        <f t="shared" si="375"/>
        <v>1.0592919135472181</v>
      </c>
      <c r="HP123" s="9">
        <f t="shared" si="376"/>
        <v>1.0238461717496474</v>
      </c>
      <c r="HQ123" s="9">
        <f t="shared" si="377"/>
        <v>1.0296201418038291</v>
      </c>
      <c r="HR123" s="9">
        <f t="shared" si="246"/>
        <v>0.92129708477330097</v>
      </c>
      <c r="HS123" s="9">
        <f t="shared" si="378"/>
        <v>0.92129770300829927</v>
      </c>
      <c r="HT123" s="9"/>
      <c r="HU123" s="9">
        <f t="shared" si="379"/>
        <v>1.0845519704506779</v>
      </c>
      <c r="HV123" s="23">
        <f t="shared" si="247"/>
        <v>1.1166765536090493</v>
      </c>
      <c r="HX123" s="8"/>
      <c r="HY123" s="5">
        <f t="shared" si="264"/>
        <v>41</v>
      </c>
      <c r="HZ123" t="b">
        <f t="shared" si="248"/>
        <v>0</v>
      </c>
      <c r="IC123" s="11"/>
      <c r="ID123" s="11"/>
      <c r="IE123" s="11"/>
      <c r="IF123">
        <f t="shared" si="250"/>
        <v>0</v>
      </c>
      <c r="IG123" s="12">
        <f t="shared" ca="1" si="251"/>
        <v>0.78153986448662371</v>
      </c>
      <c r="IH123" s="19">
        <f t="shared" ca="1" si="252"/>
        <v>1.0228253518742674</v>
      </c>
      <c r="II123" s="19">
        <f t="shared" ca="1" si="253"/>
        <v>0.79937965411152156</v>
      </c>
      <c r="IJ123" s="11">
        <f t="shared" si="170"/>
        <v>0</v>
      </c>
      <c r="IK123" s="12">
        <f t="shared" ca="1" si="380"/>
        <v>0.71987548769666321</v>
      </c>
      <c r="IL123" s="12">
        <f t="shared" ca="1" si="381"/>
        <v>1.0856597812314235</v>
      </c>
      <c r="IM123" s="12">
        <f t="shared" ca="1" si="382"/>
        <v>1.0228253518742674</v>
      </c>
      <c r="IN123" s="12">
        <f t="shared" ca="1" si="383"/>
        <v>0.79937965411152156</v>
      </c>
      <c r="IO123">
        <f t="shared" si="254"/>
        <v>0</v>
      </c>
      <c r="IP123" s="12">
        <f t="shared" ca="1" si="255"/>
        <v>1.0228253518742674</v>
      </c>
      <c r="IQ123" s="12">
        <f t="shared" ca="1" si="384"/>
        <v>1.0096364624054863</v>
      </c>
      <c r="IR123" s="12">
        <f t="shared" ca="1" si="385"/>
        <v>1.0752977152239624</v>
      </c>
    </row>
    <row r="124" spans="1:252" x14ac:dyDescent="0.2">
      <c r="A124" t="s">
        <v>105</v>
      </c>
      <c r="B124" s="1">
        <f t="shared" si="256"/>
        <v>1991</v>
      </c>
      <c r="C124" s="60">
        <f>Conversion_factors!$A53*C272+C347</f>
        <v>1426.8888437596934</v>
      </c>
      <c r="D124" s="60">
        <f>Conversion_factors!$A53*D272+D347</f>
        <v>498.00872419586824</v>
      </c>
      <c r="E124" s="60">
        <f>Conversion_factors!$A53*E272+E347</f>
        <v>110.38743719116188</v>
      </c>
      <c r="F124" s="60">
        <f>Conversion_factors!$A53*F272+F347</f>
        <v>4.2742116013565173E-2</v>
      </c>
      <c r="G124" s="60">
        <f>Conversion_factors!$A53*G272+G347</f>
        <v>4.2742116013565173E-2</v>
      </c>
      <c r="H124" s="60">
        <f>Conversion_factors!$A53*H272+H347</f>
        <v>4.2742116013565173E-2</v>
      </c>
      <c r="I124" s="60">
        <f>Conversion_factors!$A53*I272+I347</f>
        <v>522.74114277751175</v>
      </c>
      <c r="J124" s="60">
        <f>Conversion_factors!$A53*J272+J347</f>
        <v>2986.1945649092331</v>
      </c>
      <c r="K124" s="60">
        <f>Conversion_factors!$A53*K272+K347</f>
        <v>175.82914738340838</v>
      </c>
      <c r="L124" s="60">
        <f>Conversion_factors!$A53*L272+L347</f>
        <v>3276.072485358638</v>
      </c>
      <c r="M124" s="60">
        <f>Conversion_factors!$A53*M272+M347</f>
        <v>4203.6448548886538</v>
      </c>
      <c r="N124" s="60">
        <f>Conversion_factors!$A53*N272+N347</f>
        <v>520.42919000667723</v>
      </c>
      <c r="O124" s="60">
        <f>Conversion_factors!$A53*O272+O347</f>
        <v>1156.2630575814521</v>
      </c>
      <c r="P124" s="60">
        <f>Conversion_factors!$A53*P272+P347</f>
        <v>3417.5762744044096</v>
      </c>
      <c r="Q124" s="60">
        <f>Conversion_factors!$A53*Q272+Q347</f>
        <v>605.45340685722329</v>
      </c>
      <c r="R124" s="60">
        <f>Conversion_factors!$A53*R272+R347</f>
        <v>383.26396074185544</v>
      </c>
      <c r="S124" s="60">
        <f>Conversion_factors!$A53*S272+S347</f>
        <v>467.12568614526532</v>
      </c>
      <c r="T124" s="60">
        <f>Conversion_factors!$A53*T272+T347</f>
        <v>224.14531526355751</v>
      </c>
      <c r="U124" s="60">
        <f>Conversion_factors!$A53*U272+U347</f>
        <v>724.6037345320234</v>
      </c>
      <c r="V124" s="60">
        <f>Conversion_factors!$A53*V272+V347</f>
        <v>126.39674212701451</v>
      </c>
      <c r="W124" s="60">
        <f>Conversion_factors!$A53*W272+W347</f>
        <v>129.30031320358273</v>
      </c>
      <c r="X124" s="60">
        <f>Conversion_factors!$A53*X272+X347</f>
        <v>20954.453107675272</v>
      </c>
      <c r="Z124" s="132">
        <f t="shared" si="338"/>
        <v>2.5788826026103298</v>
      </c>
      <c r="AA124" s="132">
        <f t="shared" si="339"/>
        <v>6.4504862639643079</v>
      </c>
      <c r="AB124" s="132">
        <f t="shared" si="340"/>
        <v>1.4588927177613389</v>
      </c>
      <c r="AC124" s="132">
        <f t="shared" si="341"/>
        <v>7.7249815126243472E-5</v>
      </c>
      <c r="AD124" s="132">
        <f t="shared" si="342"/>
        <v>5.5361968343718118E-4</v>
      </c>
      <c r="AE124" s="132">
        <f t="shared" si="343"/>
        <v>5.6488458633128819E-4</v>
      </c>
      <c r="AF124" s="132">
        <f t="shared" si="344"/>
        <v>6.4209746277828161</v>
      </c>
      <c r="AG124" s="132">
        <f t="shared" si="345"/>
        <v>18.512304273531729</v>
      </c>
      <c r="AH124" s="132">
        <f t="shared" si="346"/>
        <v>1.868649296960716</v>
      </c>
      <c r="AI124" s="132">
        <f t="shared" si="347"/>
        <v>8.8461235579616364</v>
      </c>
      <c r="AJ124" s="132">
        <f t="shared" si="348"/>
        <v>9.2623373694044258</v>
      </c>
      <c r="AK124" s="132">
        <f t="shared" si="349"/>
        <v>3.9762947615095952</v>
      </c>
      <c r="AL124" s="132">
        <f t="shared" si="350"/>
        <v>14.680095446692945</v>
      </c>
      <c r="AM124" s="132">
        <f t="shared" si="351"/>
        <v>20.214339364045529</v>
      </c>
      <c r="AN124" s="132">
        <f t="shared" si="352"/>
        <v>2.8583034296452974</v>
      </c>
      <c r="AO124" s="132">
        <f t="shared" si="353"/>
        <v>1.7925751888671695</v>
      </c>
      <c r="AP124" s="132">
        <f t="shared" si="354"/>
        <v>6.5215081725783497</v>
      </c>
      <c r="AQ124" s="132">
        <f t="shared" si="355"/>
        <v>2.5953780026992774</v>
      </c>
      <c r="AR124" s="132">
        <f t="shared" si="356"/>
        <v>1.5241609521091675</v>
      </c>
      <c r="AS124" s="132">
        <f t="shared" si="357"/>
        <v>2.3395203044609985</v>
      </c>
      <c r="AT124" s="132">
        <f t="shared" si="358"/>
        <v>1.4507780404550665</v>
      </c>
      <c r="AU124" s="132">
        <f t="shared" si="336"/>
        <v>23.151740234985997</v>
      </c>
      <c r="AV124" s="132"/>
      <c r="AX124" s="132">
        <f t="shared" si="386"/>
        <v>0.9498053440449139</v>
      </c>
      <c r="AY124" s="132">
        <f t="shared" si="387"/>
        <v>0.98874182871957716</v>
      </c>
      <c r="AZ124" s="132">
        <f t="shared" si="388"/>
        <v>1.0050752320695604</v>
      </c>
      <c r="BA124" s="132">
        <f t="shared" si="389"/>
        <v>0.88935349783074469</v>
      </c>
      <c r="BB124" s="132">
        <f t="shared" si="390"/>
        <v>0.87299170616456845</v>
      </c>
      <c r="BC124" s="132">
        <f t="shared" si="391"/>
        <v>1.0150189937653915</v>
      </c>
      <c r="BD124" s="132">
        <f t="shared" si="392"/>
        <v>1.1844671506833691</v>
      </c>
      <c r="BE124" s="132">
        <f t="shared" si="393"/>
        <v>0.99081083971921768</v>
      </c>
      <c r="BF124" s="132">
        <f t="shared" si="394"/>
        <v>1.1319278043959478</v>
      </c>
      <c r="BG124" s="132">
        <f t="shared" si="395"/>
        <v>0.98502533901645029</v>
      </c>
      <c r="BH124" s="132">
        <f t="shared" si="396"/>
        <v>1.0731203415714001</v>
      </c>
      <c r="BI124" s="132">
        <f t="shared" si="397"/>
        <v>0.87816406957841986</v>
      </c>
      <c r="BJ124" s="132">
        <f t="shared" si="398"/>
        <v>0.98191395696676731</v>
      </c>
      <c r="BK124" s="132">
        <f t="shared" si="399"/>
        <v>0.92171149232446847</v>
      </c>
      <c r="BL124" s="132">
        <f t="shared" si="400"/>
        <v>1.069971794498827</v>
      </c>
      <c r="BM124" s="132">
        <f t="shared" si="401"/>
        <v>1.1354672504131225</v>
      </c>
      <c r="BN124" s="132">
        <f t="shared" si="402"/>
        <v>0.79083967684234291</v>
      </c>
      <c r="BO124" s="132">
        <f t="shared" si="403"/>
        <v>1.0300719672938363</v>
      </c>
      <c r="BP124" s="132">
        <f t="shared" si="404"/>
        <v>1.0214419559898174</v>
      </c>
      <c r="BQ124" s="132">
        <f t="shared" si="405"/>
        <v>1.3566075268692541</v>
      </c>
      <c r="BR124" s="132">
        <f t="shared" si="406"/>
        <v>1.0160498324059977</v>
      </c>
      <c r="BS124" s="132">
        <f t="shared" si="407"/>
        <v>0.9930433804562957</v>
      </c>
      <c r="BT124" s="16"/>
      <c r="BU124" s="16"/>
      <c r="BV124" s="9">
        <f t="shared" si="365"/>
        <v>1.1284509577569508</v>
      </c>
      <c r="BW124" s="9">
        <f t="shared" si="199"/>
        <v>0.9930433804562957</v>
      </c>
      <c r="BX124" s="9">
        <f t="shared" si="200"/>
        <v>1.0281557964079677</v>
      </c>
      <c r="BY124" s="9">
        <f t="shared" si="201"/>
        <v>0.97105227612422884</v>
      </c>
      <c r="BZ124" s="9">
        <f t="shared" si="202"/>
        <v>0.99464203318243127</v>
      </c>
      <c r="CA124" s="9">
        <f t="shared" si="143"/>
        <v>1.1206010800618227</v>
      </c>
      <c r="CB124" s="9">
        <f t="shared" si="203"/>
        <v>1.120600753770107</v>
      </c>
      <c r="CC124" s="9"/>
      <c r="CD124" s="9">
        <f t="shared" si="204"/>
        <v>0.99839302631227633</v>
      </c>
      <c r="CE124" s="9">
        <f t="shared" si="205"/>
        <v>0.99304366960640311</v>
      </c>
      <c r="CG124" s="35"/>
      <c r="CH124">
        <f t="shared" si="206"/>
        <v>1991</v>
      </c>
      <c r="CI124" s="19">
        <f t="shared" si="207"/>
        <v>6.8094778538364598E-2</v>
      </c>
      <c r="CJ124" s="19">
        <f t="shared" si="287"/>
        <v>2.3766247758260788E-2</v>
      </c>
      <c r="CK124" s="19">
        <f t="shared" si="288"/>
        <v>5.2679703270675565E-3</v>
      </c>
      <c r="CL124" s="19">
        <f t="shared" si="289"/>
        <v>2.0397628987945019E-6</v>
      </c>
      <c r="CM124" s="19">
        <f t="shared" si="290"/>
        <v>2.0397628987945019E-6</v>
      </c>
      <c r="CN124" s="19">
        <f t="shared" si="291"/>
        <v>2.0397628987945019E-6</v>
      </c>
      <c r="CO124" s="19">
        <f t="shared" si="292"/>
        <v>2.4946541916001628E-2</v>
      </c>
      <c r="CP124" s="19">
        <f t="shared" si="293"/>
        <v>0.14250882853227217</v>
      </c>
      <c r="CQ124" s="19">
        <f t="shared" si="294"/>
        <v>8.391015813197485E-3</v>
      </c>
      <c r="CR124" s="19">
        <f t="shared" si="295"/>
        <v>0.15634254296804656</v>
      </c>
      <c r="CS124" s="19">
        <f t="shared" si="296"/>
        <v>0.20060866457778981</v>
      </c>
      <c r="CT124" s="19">
        <f t="shared" si="297"/>
        <v>2.4836209627253528E-2</v>
      </c>
      <c r="CU124" s="19">
        <f t="shared" si="298"/>
        <v>5.5179825101612026E-2</v>
      </c>
      <c r="CV124" s="19">
        <f t="shared" si="299"/>
        <v>0.16309546504712202</v>
      </c>
      <c r="CW124" s="19">
        <f t="shared" si="300"/>
        <v>2.8893782326175607E-2</v>
      </c>
      <c r="CX124" s="19">
        <f t="shared" si="301"/>
        <v>1.8290334697471638E-2</v>
      </c>
      <c r="CY124" s="19">
        <f t="shared" si="286"/>
        <v>2.2292430336641182E-2</v>
      </c>
      <c r="CZ124" s="19">
        <f t="shared" si="145"/>
        <v>1.0696786697881261E-2</v>
      </c>
      <c r="DA124" s="19">
        <f t="shared" si="146"/>
        <v>3.4579940159192843E-2</v>
      </c>
      <c r="DB124" s="19">
        <f t="shared" si="147"/>
        <v>6.031975231112925E-3</v>
      </c>
      <c r="DC124" s="19">
        <f t="shared" si="148"/>
        <v>6.1705410558399228E-3</v>
      </c>
      <c r="DF124" s="19">
        <f t="shared" si="257"/>
        <v>6.6653934121246192E-2</v>
      </c>
      <c r="DG124" s="19">
        <f t="shared" si="304"/>
        <v>2.3123955010578644E-2</v>
      </c>
      <c r="DH124" s="19">
        <f t="shared" si="305"/>
        <v>5.194406939164572E-3</v>
      </c>
      <c r="DI124" s="19">
        <f t="shared" si="306"/>
        <v>2.0162290173466054E-6</v>
      </c>
      <c r="DJ124" s="19">
        <f t="shared" si="307"/>
        <v>2.0162290173466054E-6</v>
      </c>
      <c r="DK124" s="19">
        <f t="shared" si="308"/>
        <v>2.0162290173466054E-6</v>
      </c>
      <c r="DL124" s="19">
        <f t="shared" si="309"/>
        <v>2.4821371072514233E-2</v>
      </c>
      <c r="DM124" s="19">
        <f t="shared" si="310"/>
        <v>0.13953280325350872</v>
      </c>
      <c r="DN124" s="19">
        <f t="shared" si="311"/>
        <v>8.3827268375576552E-3</v>
      </c>
      <c r="DO124" s="19">
        <f t="shared" si="312"/>
        <v>0.15654711274307054</v>
      </c>
      <c r="DP124" s="19">
        <f t="shared" si="313"/>
        <v>0.20085395374579551</v>
      </c>
      <c r="DQ124" s="19">
        <f t="shared" si="314"/>
        <v>2.4908003953815046E-2</v>
      </c>
      <c r="DR124" s="19">
        <f t="shared" si="315"/>
        <v>5.5902543653133359E-2</v>
      </c>
      <c r="DS124" s="19">
        <f t="shared" si="316"/>
        <v>0.16707744866823623</v>
      </c>
      <c r="DT124" s="19">
        <f t="shared" si="317"/>
        <v>2.8854861929844777E-2</v>
      </c>
      <c r="DU124" s="19">
        <f t="shared" si="318"/>
        <v>1.8354973530228743E-2</v>
      </c>
      <c r="DV124" s="19">
        <f t="shared" si="302"/>
        <v>2.2183401652772862E-2</v>
      </c>
      <c r="DW124" s="19">
        <f t="shared" si="225"/>
        <v>1.0815456160102946E-2</v>
      </c>
      <c r="DX124" s="19">
        <f t="shared" si="226"/>
        <v>3.4510024820549955E-2</v>
      </c>
      <c r="DY124" s="19">
        <f t="shared" si="227"/>
        <v>5.9376860021373998E-3</v>
      </c>
      <c r="DZ124" s="19">
        <f t="shared" si="228"/>
        <v>6.2645245426686197E-3</v>
      </c>
      <c r="EA124" s="19">
        <f t="shared" si="229"/>
        <v>0.9999252373239782</v>
      </c>
      <c r="EC124" s="19">
        <f t="shared" si="258"/>
        <v>6.665891772031568E-2</v>
      </c>
      <c r="ED124" s="19">
        <f t="shared" si="319"/>
        <v>2.3125683948595474E-2</v>
      </c>
      <c r="EE124" s="19">
        <f t="shared" si="320"/>
        <v>5.1947953159637789E-3</v>
      </c>
      <c r="EF124" s="19">
        <f t="shared" si="321"/>
        <v>2.0163797672938847E-6</v>
      </c>
      <c r="EG124" s="19">
        <f t="shared" si="322"/>
        <v>2.0163797672938847E-6</v>
      </c>
      <c r="EH124" s="19">
        <f t="shared" si="323"/>
        <v>2.0163797672938847E-6</v>
      </c>
      <c r="EI124" s="19">
        <f t="shared" si="324"/>
        <v>2.482322692338652E-2</v>
      </c>
      <c r="EJ124" s="19">
        <f t="shared" si="325"/>
        <v>0.1395432358792438</v>
      </c>
      <c r="EK124" s="19">
        <f t="shared" si="326"/>
        <v>8.3833535995067911E-3</v>
      </c>
      <c r="EL124" s="19">
        <f t="shared" si="327"/>
        <v>0.1565588174992216</v>
      </c>
      <c r="EM124" s="19">
        <f t="shared" si="328"/>
        <v>0.20086897124761574</v>
      </c>
      <c r="EN124" s="19">
        <f t="shared" si="329"/>
        <v>2.4909866282077638E-2</v>
      </c>
      <c r="EO124" s="19">
        <f t="shared" si="330"/>
        <v>5.590672338938156E-2</v>
      </c>
      <c r="EP124" s="19">
        <f t="shared" si="331"/>
        <v>0.16708994075934372</v>
      </c>
      <c r="EQ124" s="19">
        <f t="shared" si="332"/>
        <v>2.8857019357833982E-2</v>
      </c>
      <c r="ER124" s="19">
        <f t="shared" si="333"/>
        <v>1.8356345899770192E-2</v>
      </c>
      <c r="ES124" s="19">
        <f t="shared" si="303"/>
        <v>2.2185060267246145E-2</v>
      </c>
      <c r="ET124" s="19">
        <f t="shared" si="231"/>
        <v>1.0816264813004926E-2</v>
      </c>
      <c r="EU124" s="19">
        <f t="shared" si="232"/>
        <v>3.4512605075261868E-2</v>
      </c>
      <c r="EV124" s="19">
        <f t="shared" si="233"/>
        <v>5.9381299526232228E-3</v>
      </c>
      <c r="EW124" s="19">
        <f t="shared" si="234"/>
        <v>6.2649929303053471E-3</v>
      </c>
      <c r="EZ124">
        <f t="shared" si="259"/>
        <v>-1.8198609742018212E-3</v>
      </c>
      <c r="FA124">
        <f t="shared" si="270"/>
        <v>3.4189430955418716E-2</v>
      </c>
      <c r="FB124">
        <f t="shared" si="271"/>
        <v>5.507550430962708E-4</v>
      </c>
      <c r="FC124">
        <f t="shared" si="272"/>
        <v>-2.1492019953576164E-2</v>
      </c>
      <c r="FD124">
        <f t="shared" si="273"/>
        <v>2.3966097000029888E-3</v>
      </c>
      <c r="FE124">
        <f t="shared" si="274"/>
        <v>-4.3865350766611874E-3</v>
      </c>
      <c r="FF124">
        <f t="shared" si="275"/>
        <v>5.7673301175125875E-2</v>
      </c>
      <c r="FG124">
        <f t="shared" si="276"/>
        <v>8.5913091690103163E-3</v>
      </c>
      <c r="FH124">
        <f t="shared" si="277"/>
        <v>9.6438328075553453E-3</v>
      </c>
      <c r="FI124">
        <f t="shared" si="278"/>
        <v>-5.2031038548540069E-2</v>
      </c>
      <c r="FJ124">
        <f t="shared" si="279"/>
        <v>-2.2069340683863809E-2</v>
      </c>
      <c r="FK124">
        <f t="shared" si="280"/>
        <v>-2.3667639519139506E-2</v>
      </c>
      <c r="FL124">
        <f t="shared" si="281"/>
        <v>2.976602715287863E-2</v>
      </c>
      <c r="FM124">
        <f t="shared" si="282"/>
        <v>-3.2108912485287008E-2</v>
      </c>
      <c r="FN124">
        <f t="shared" si="283"/>
        <v>1.8665676978918067E-2</v>
      </c>
      <c r="FO124">
        <f t="shared" si="284"/>
        <v>3.2615956654555536E-2</v>
      </c>
      <c r="FP124">
        <f t="shared" si="265"/>
        <v>-5.2778875255273534E-2</v>
      </c>
      <c r="FQ124">
        <f t="shared" si="266"/>
        <v>9.5495044095978334E-3</v>
      </c>
      <c r="FR124">
        <f t="shared" si="267"/>
        <v>3.7906161244522542E-2</v>
      </c>
      <c r="FS124">
        <f t="shared" si="268"/>
        <v>8.4326740995767951E-2</v>
      </c>
      <c r="FT124">
        <f t="shared" si="269"/>
        <v>-6.1660570889257249E-2</v>
      </c>
      <c r="FV124" s="3"/>
      <c r="FW124" s="19">
        <f t="shared" si="408"/>
        <v>0.98807807488733956</v>
      </c>
      <c r="FX124" s="19">
        <f t="shared" si="260"/>
        <v>0.77637337953973029</v>
      </c>
      <c r="FY124" s="19">
        <f t="shared" si="366"/>
        <v>0.99464203318243127</v>
      </c>
      <c r="GA124" s="19">
        <f t="shared" si="409"/>
        <v>0.97995988434472647</v>
      </c>
      <c r="GB124" s="19">
        <f t="shared" si="261"/>
        <v>0.85050186004054629</v>
      </c>
      <c r="GC124" s="19">
        <f t="shared" si="367"/>
        <v>1.0281557964079677</v>
      </c>
      <c r="GE124" s="19">
        <f t="shared" si="410"/>
        <v>1.0198507575557296</v>
      </c>
      <c r="GF124" s="19">
        <f t="shared" si="262"/>
        <v>0.85223320327501484</v>
      </c>
      <c r="GG124" s="19">
        <f t="shared" si="368"/>
        <v>0.97105227612422884</v>
      </c>
      <c r="GI124" s="19">
        <f t="shared" si="337"/>
        <v>1.1284509577569508</v>
      </c>
      <c r="GJ124" s="19">
        <f t="shared" si="239"/>
        <v>1.1206010800618225</v>
      </c>
      <c r="GK124" s="19">
        <f t="shared" si="369"/>
        <v>1.120600753770107</v>
      </c>
      <c r="GL124" s="3"/>
      <c r="GM124" s="3"/>
      <c r="GN124" s="8"/>
      <c r="GO124" s="3"/>
      <c r="GP124" s="19">
        <f>CJ123</f>
        <v>2.249333999669155E-2</v>
      </c>
      <c r="GQ124" s="571">
        <f>CJ143</f>
        <v>1.114099534488398E-2</v>
      </c>
      <c r="GV124" s="30"/>
      <c r="GW124" s="12">
        <f t="shared" si="242"/>
        <v>0</v>
      </c>
      <c r="GX124" s="19"/>
      <c r="HF124" s="12">
        <f t="shared" ca="1" si="370"/>
        <v>1</v>
      </c>
      <c r="HG124" s="12">
        <f t="shared" ca="1" si="371"/>
        <v>1</v>
      </c>
      <c r="HH124" s="12">
        <f t="shared" ca="1" si="372"/>
        <v>1</v>
      </c>
      <c r="HJ124" s="17"/>
      <c r="HL124" s="18">
        <f t="shared" si="245"/>
        <v>1991</v>
      </c>
      <c r="HM124" s="9">
        <f t="shared" si="373"/>
        <v>0.81234418355705162</v>
      </c>
      <c r="HN124" s="9">
        <f t="shared" si="374"/>
        <v>1.1027166330205487</v>
      </c>
      <c r="HO124" s="9">
        <f t="shared" si="375"/>
        <v>1.038063581087036</v>
      </c>
      <c r="HP124" s="9">
        <f t="shared" si="376"/>
        <v>1.0441702938794115</v>
      </c>
      <c r="HQ124" s="9">
        <f t="shared" si="377"/>
        <v>1.0173450875787571</v>
      </c>
      <c r="HR124" s="9">
        <f t="shared" si="246"/>
        <v>0.89578473197562181</v>
      </c>
      <c r="HS124" s="9">
        <f t="shared" si="378"/>
        <v>0.89578544294585849</v>
      </c>
      <c r="HT124" s="9"/>
      <c r="HU124" s="9">
        <f t="shared" si="379"/>
        <v>1.0839151545291648</v>
      </c>
      <c r="HV124" s="23">
        <f t="shared" si="247"/>
        <v>1.1027157578124152</v>
      </c>
      <c r="HX124" s="8"/>
      <c r="HY124" s="5">
        <f t="shared" si="264"/>
        <v>42</v>
      </c>
      <c r="HZ124" t="b">
        <f t="shared" si="248"/>
        <v>0</v>
      </c>
      <c r="IC124" s="11"/>
      <c r="ID124" s="11"/>
      <c r="IE124" s="11"/>
      <c r="IF124">
        <f t="shared" si="250"/>
        <v>0</v>
      </c>
      <c r="IG124" s="12">
        <f t="shared" ca="1" si="251"/>
        <v>0.78153986448662371</v>
      </c>
      <c r="IH124" s="19">
        <f t="shared" ca="1" si="252"/>
        <v>1.0228253518742674</v>
      </c>
      <c r="II124" s="19">
        <f t="shared" ca="1" si="253"/>
        <v>0.79937965411152156</v>
      </c>
      <c r="IJ124" s="11">
        <f t="shared" si="170"/>
        <v>0</v>
      </c>
      <c r="IK124" s="12">
        <f t="shared" ca="1" si="380"/>
        <v>0.71987548769666321</v>
      </c>
      <c r="IL124" s="12">
        <f t="shared" ca="1" si="381"/>
        <v>1.0856597812314235</v>
      </c>
      <c r="IM124" s="12">
        <f t="shared" ca="1" si="382"/>
        <v>1.0228253518742674</v>
      </c>
      <c r="IN124" s="12">
        <f t="shared" ca="1" si="383"/>
        <v>0.79937965411152156</v>
      </c>
      <c r="IO124">
        <f t="shared" si="254"/>
        <v>0</v>
      </c>
      <c r="IP124" s="12">
        <f t="shared" ca="1" si="255"/>
        <v>1.0228253518742674</v>
      </c>
      <c r="IQ124" s="12">
        <f t="shared" ca="1" si="384"/>
        <v>1.0096364624054863</v>
      </c>
      <c r="IR124" s="12">
        <f t="shared" ca="1" si="385"/>
        <v>1.0752977152239624</v>
      </c>
    </row>
    <row r="125" spans="1:252" x14ac:dyDescent="0.2">
      <c r="A125" t="s">
        <v>105</v>
      </c>
      <c r="B125" s="1">
        <f t="shared" si="256"/>
        <v>1992</v>
      </c>
      <c r="C125" s="60">
        <f>Conversion_factors!$A54*C273+C348</f>
        <v>1501.7454235004648</v>
      </c>
      <c r="D125" s="60">
        <f>Conversion_factors!$A54*D273+D348</f>
        <v>519.18316037883676</v>
      </c>
      <c r="E125" s="60">
        <f>Conversion_factors!$A54*E273+E348</f>
        <v>140.75045544174046</v>
      </c>
      <c r="F125" s="60">
        <f>Conversion_factors!$A54*F273+F348</f>
        <v>4.2584633462894338E-2</v>
      </c>
      <c r="G125" s="60">
        <f>Conversion_factors!$A54*G273+G348</f>
        <v>4.2584633462894338E-2</v>
      </c>
      <c r="H125" s="60">
        <f>Conversion_factors!$A54*H273+H348</f>
        <v>4.2584633462894338E-2</v>
      </c>
      <c r="I125" s="60">
        <f>Conversion_factors!$A54*I273+I348</f>
        <v>483.12380888682117</v>
      </c>
      <c r="J125" s="60">
        <f>Conversion_factors!$A54*J273+J348</f>
        <v>3102.528109368292</v>
      </c>
      <c r="K125" s="60">
        <f>Conversion_factors!$A54*K273+K348</f>
        <v>176.4751609449267</v>
      </c>
      <c r="L125" s="60">
        <f>Conversion_factors!$A54*L273+L348</f>
        <v>3371.7734021882707</v>
      </c>
      <c r="M125" s="60">
        <f>Conversion_factors!$A54*M273+M348</f>
        <v>4239.0122038164518</v>
      </c>
      <c r="N125" s="60">
        <f>Conversion_factors!$A54*N273+N348</f>
        <v>545.05927197748383</v>
      </c>
      <c r="O125" s="60">
        <f>Conversion_factors!$A54*O273+O348</f>
        <v>1209.4780188931809</v>
      </c>
      <c r="P125" s="60">
        <f>Conversion_factors!$A54*P273+P348</f>
        <v>3419.1151031197796</v>
      </c>
      <c r="Q125" s="60">
        <f>Conversion_factors!$A54*Q273+Q348</f>
        <v>594.63414270065562</v>
      </c>
      <c r="R125" s="60">
        <f>Conversion_factors!$A54*R273+R348</f>
        <v>357.74582999124033</v>
      </c>
      <c r="S125" s="60">
        <f>Conversion_factors!$A54*S273+S348</f>
        <v>456.58753314584135</v>
      </c>
      <c r="T125" s="60">
        <f>Conversion_factors!$A54*T273+T348</f>
        <v>217.29729588931141</v>
      </c>
      <c r="U125" s="60">
        <f>Conversion_factors!$A54*U273+U348</f>
        <v>747.36439750470834</v>
      </c>
      <c r="V125" s="60">
        <f>Conversion_factors!$A54*V273+V348</f>
        <v>125.11354165544168</v>
      </c>
      <c r="W125" s="60">
        <f>Conversion_factors!$A54*W273+W348</f>
        <v>127.88375071051053</v>
      </c>
      <c r="X125" s="60">
        <f>Conversion_factors!$A54*X273+X348</f>
        <v>21334.998364014347</v>
      </c>
      <c r="Z125" s="132">
        <f t="shared" si="338"/>
        <v>2.6570218636216159</v>
      </c>
      <c r="AA125" s="132">
        <f t="shared" si="339"/>
        <v>6.3407857740275873</v>
      </c>
      <c r="AB125" s="132">
        <f t="shared" si="340"/>
        <v>1.7747758347002227</v>
      </c>
      <c r="AC125" s="132">
        <f t="shared" si="341"/>
        <v>7.5344529368687586E-5</v>
      </c>
      <c r="AD125" s="132">
        <f t="shared" si="342"/>
        <v>5.2008627910171776E-4</v>
      </c>
      <c r="AE125" s="132">
        <f t="shared" si="343"/>
        <v>5.3696578218743107E-4</v>
      </c>
      <c r="AF125" s="132">
        <f t="shared" si="344"/>
        <v>5.6611413439802183</v>
      </c>
      <c r="AG125" s="132">
        <f t="shared" si="345"/>
        <v>18.657189443974133</v>
      </c>
      <c r="AH125" s="132">
        <f t="shared" si="346"/>
        <v>1.7840800760860525</v>
      </c>
      <c r="AI125" s="132">
        <f t="shared" si="347"/>
        <v>9.3304415084170937</v>
      </c>
      <c r="AJ125" s="132">
        <f t="shared" si="348"/>
        <v>9.1606767214415505</v>
      </c>
      <c r="AK125" s="132">
        <f t="shared" si="349"/>
        <v>3.8933181127321821</v>
      </c>
      <c r="AL125" s="132">
        <f t="shared" si="350"/>
        <v>14.830025330023208</v>
      </c>
      <c r="AM125" s="132">
        <f t="shared" si="351"/>
        <v>19.69176318048256</v>
      </c>
      <c r="AN125" s="132">
        <f t="shared" si="352"/>
        <v>2.7248054523798841</v>
      </c>
      <c r="AO125" s="132">
        <f t="shared" si="353"/>
        <v>1.6791522949044935</v>
      </c>
      <c r="AP125" s="132">
        <f t="shared" si="354"/>
        <v>5.7008612219030956</v>
      </c>
      <c r="AQ125" s="132">
        <f t="shared" si="355"/>
        <v>2.3524187849542662</v>
      </c>
      <c r="AR125" s="132">
        <f t="shared" si="356"/>
        <v>1.4796353268769955</v>
      </c>
      <c r="AS125" s="132">
        <f t="shared" si="357"/>
        <v>2.1537720658040023</v>
      </c>
      <c r="AT125" s="132">
        <f t="shared" si="358"/>
        <v>1.3914377286652784</v>
      </c>
      <c r="AU125" s="132">
        <f t="shared" si="336"/>
        <v>22.811592171403863</v>
      </c>
      <c r="AV125" s="132"/>
      <c r="AX125" s="132">
        <f t="shared" si="386"/>
        <v>0.97858412118394222</v>
      </c>
      <c r="AY125" s="132">
        <f t="shared" si="387"/>
        <v>0.97192674554710234</v>
      </c>
      <c r="AZ125" s="132">
        <f t="shared" si="388"/>
        <v>1.2226966467212048</v>
      </c>
      <c r="BA125" s="132">
        <f t="shared" si="389"/>
        <v>0.86741852555825083</v>
      </c>
      <c r="BB125" s="132">
        <f t="shared" si="390"/>
        <v>0.82011355760855831</v>
      </c>
      <c r="BC125" s="132">
        <f t="shared" si="391"/>
        <v>0.964852787827155</v>
      </c>
      <c r="BD125" s="132">
        <f t="shared" si="392"/>
        <v>1.0443018927853134</v>
      </c>
      <c r="BE125" s="132">
        <f t="shared" si="393"/>
        <v>0.99856534695223398</v>
      </c>
      <c r="BF125" s="132">
        <f t="shared" si="394"/>
        <v>1.0807002933483538</v>
      </c>
      <c r="BG125" s="132">
        <f t="shared" si="395"/>
        <v>1.038954661867675</v>
      </c>
      <c r="BH125" s="132">
        <f t="shared" si="396"/>
        <v>1.0613420932831601</v>
      </c>
      <c r="BI125" s="132">
        <f t="shared" si="397"/>
        <v>0.85983868981138056</v>
      </c>
      <c r="BJ125" s="132">
        <f t="shared" si="398"/>
        <v>0.99194238256815181</v>
      </c>
      <c r="BK125" s="132">
        <f t="shared" si="399"/>
        <v>0.89788363105576108</v>
      </c>
      <c r="BL125" s="132">
        <f t="shared" si="400"/>
        <v>1.019998419098874</v>
      </c>
      <c r="BM125" s="132">
        <f t="shared" si="401"/>
        <v>1.0636220177324853</v>
      </c>
      <c r="BN125" s="132">
        <f t="shared" si="402"/>
        <v>0.69132279330877788</v>
      </c>
      <c r="BO125" s="132">
        <f t="shared" si="403"/>
        <v>0.93364459558363033</v>
      </c>
      <c r="BP125" s="132">
        <f t="shared" si="404"/>
        <v>0.99160236348097985</v>
      </c>
      <c r="BQ125" s="132">
        <f t="shared" si="405"/>
        <v>1.2488984985764464</v>
      </c>
      <c r="BR125" s="132">
        <f t="shared" si="406"/>
        <v>0.97449095009066988</v>
      </c>
      <c r="BS125" s="132">
        <f t="shared" si="407"/>
        <v>0.97845347146946182</v>
      </c>
      <c r="BT125" s="16"/>
      <c r="BU125" s="16"/>
      <c r="BV125" s="9">
        <f t="shared" si="365"/>
        <v>1.1660764248958109</v>
      </c>
      <c r="BW125" s="9">
        <f t="shared" si="199"/>
        <v>0.97845347146946182</v>
      </c>
      <c r="BX125" s="9">
        <f t="shared" si="200"/>
        <v>0.99784218517482581</v>
      </c>
      <c r="BY125" s="9">
        <f t="shared" si="201"/>
        <v>0.99150006974020266</v>
      </c>
      <c r="BZ125" s="9">
        <f t="shared" si="202"/>
        <v>0.98897573426876828</v>
      </c>
      <c r="CA125" s="9">
        <f t="shared" si="143"/>
        <v>1.1409517015545718</v>
      </c>
      <c r="CB125" s="9">
        <f t="shared" si="203"/>
        <v>1.1409515259380054</v>
      </c>
      <c r="CC125" s="9"/>
      <c r="CD125" s="9">
        <f t="shared" si="204"/>
        <v>0.98936059619055605</v>
      </c>
      <c r="CE125" s="9">
        <f t="shared" si="205"/>
        <v>0.97845362207414155</v>
      </c>
      <c r="CG125" s="35"/>
      <c r="CH125">
        <f t="shared" si="206"/>
        <v>1992</v>
      </c>
      <c r="CI125" s="19">
        <f t="shared" si="207"/>
        <v>7.038882299768312E-2</v>
      </c>
      <c r="CJ125" s="19">
        <f t="shared" si="287"/>
        <v>2.4334811351780596E-2</v>
      </c>
      <c r="CK125" s="19">
        <f t="shared" si="288"/>
        <v>6.5971627014110136E-3</v>
      </c>
      <c r="CL125" s="19">
        <f t="shared" si="289"/>
        <v>1.9959989092252127E-6</v>
      </c>
      <c r="CM125" s="19">
        <f t="shared" si="290"/>
        <v>1.9959989092252127E-6</v>
      </c>
      <c r="CN125" s="19">
        <f t="shared" si="291"/>
        <v>1.9959989092252127E-6</v>
      </c>
      <c r="CO125" s="19">
        <f t="shared" si="292"/>
        <v>2.264466116396353E-2</v>
      </c>
      <c r="CP125" s="19">
        <f t="shared" si="293"/>
        <v>0.1454196553678351</v>
      </c>
      <c r="CQ125" s="19">
        <f t="shared" si="294"/>
        <v>8.2716275827134176E-3</v>
      </c>
      <c r="CR125" s="19">
        <f t="shared" si="295"/>
        <v>0.15803954350778984</v>
      </c>
      <c r="CS125" s="19">
        <f t="shared" si="296"/>
        <v>0.19868818977583688</v>
      </c>
      <c r="CT125" s="19">
        <f t="shared" si="297"/>
        <v>2.5547659422221144E-2</v>
      </c>
      <c r="CU125" s="19">
        <f t="shared" si="298"/>
        <v>5.6689857587859133E-2</v>
      </c>
      <c r="CV125" s="19">
        <f t="shared" si="299"/>
        <v>0.16025851255216345</v>
      </c>
      <c r="CW125" s="19">
        <f t="shared" si="300"/>
        <v>2.7871300131132072E-2</v>
      </c>
      <c r="CX125" s="19">
        <f t="shared" si="301"/>
        <v>1.6768027064611765E-2</v>
      </c>
      <c r="CY125" s="19">
        <f t="shared" si="286"/>
        <v>2.1400870314382852E-2</v>
      </c>
      <c r="CZ125" s="19">
        <f t="shared" si="145"/>
        <v>1.0185015821506969E-2</v>
      </c>
      <c r="DA125" s="19">
        <f t="shared" si="146"/>
        <v>3.5029972102800101E-2</v>
      </c>
      <c r="DB125" s="19">
        <f t="shared" si="147"/>
        <v>5.8642395710922657E-3</v>
      </c>
      <c r="DC125" s="19">
        <f t="shared" si="148"/>
        <v>5.9940829864890697E-3</v>
      </c>
      <c r="DF125" s="19">
        <f t="shared" si="257"/>
        <v>6.9235466654473471E-2</v>
      </c>
      <c r="DG125" s="19">
        <f t="shared" si="304"/>
        <v>2.4049409425128562E-2</v>
      </c>
      <c r="DH125" s="19">
        <f t="shared" si="305"/>
        <v>5.9076657665276802E-3</v>
      </c>
      <c r="DI125" s="19">
        <f t="shared" si="306"/>
        <v>2.0178018050715104E-6</v>
      </c>
      <c r="DJ125" s="19">
        <f t="shared" si="307"/>
        <v>2.0178018050715104E-6</v>
      </c>
      <c r="DK125" s="19">
        <f t="shared" si="308"/>
        <v>2.0178018050715104E-6</v>
      </c>
      <c r="DL125" s="19">
        <f t="shared" si="309"/>
        <v>2.3777033806583074E-2</v>
      </c>
      <c r="DM125" s="19">
        <f t="shared" si="310"/>
        <v>0.14395933729243029</v>
      </c>
      <c r="DN125" s="19">
        <f t="shared" si="311"/>
        <v>8.3311791260920129E-3</v>
      </c>
      <c r="DO125" s="19">
        <f t="shared" si="312"/>
        <v>0.15718951652179039</v>
      </c>
      <c r="DP125" s="19">
        <f t="shared" si="313"/>
        <v>0.19964688770136768</v>
      </c>
      <c r="DQ125" s="19">
        <f t="shared" si="314"/>
        <v>2.5190260087607014E-2</v>
      </c>
      <c r="DR125" s="19">
        <f t="shared" si="315"/>
        <v>5.5931444075025129E-2</v>
      </c>
      <c r="DS125" s="19">
        <f t="shared" si="316"/>
        <v>0.16167284037138455</v>
      </c>
      <c r="DT125" s="19">
        <f t="shared" si="317"/>
        <v>2.8379471382827249E-2</v>
      </c>
      <c r="DU125" s="19">
        <f t="shared" si="318"/>
        <v>1.7518158371001565E-2</v>
      </c>
      <c r="DV125" s="19">
        <f t="shared" si="302"/>
        <v>2.1843617947793891E-2</v>
      </c>
      <c r="DW125" s="19">
        <f t="shared" si="225"/>
        <v>1.0438810512713476E-2</v>
      </c>
      <c r="DX125" s="19">
        <f t="shared" si="226"/>
        <v>3.4804471212012293E-2</v>
      </c>
      <c r="DY125" s="19">
        <f t="shared" si="227"/>
        <v>5.9477132036783575E-3</v>
      </c>
      <c r="DZ125" s="19">
        <f t="shared" si="228"/>
        <v>6.0818853851870641E-3</v>
      </c>
      <c r="EA125" s="19">
        <f t="shared" si="229"/>
        <v>0.99991122224903883</v>
      </c>
      <c r="EC125" s="19">
        <f t="shared" si="258"/>
        <v>6.9241613769216823E-2</v>
      </c>
      <c r="ED125" s="19">
        <f t="shared" si="319"/>
        <v>2.4051544667171253E-2</v>
      </c>
      <c r="EE125" s="19">
        <f t="shared" si="320"/>
        <v>5.9081902823732001E-3</v>
      </c>
      <c r="EF125" s="19">
        <f t="shared" si="321"/>
        <v>2.0179809568823448E-6</v>
      </c>
      <c r="EG125" s="19">
        <f t="shared" si="322"/>
        <v>2.0179809568823448E-6</v>
      </c>
      <c r="EH125" s="19">
        <f t="shared" si="323"/>
        <v>2.0179809568823448E-6</v>
      </c>
      <c r="EI125" s="19">
        <f t="shared" si="324"/>
        <v>2.377914486558402E-2</v>
      </c>
      <c r="EJ125" s="19">
        <f t="shared" si="325"/>
        <v>0.14397211881333966</v>
      </c>
      <c r="EK125" s="19">
        <f t="shared" si="326"/>
        <v>8.3319188151056087E-3</v>
      </c>
      <c r="EL125" s="19">
        <f t="shared" si="327"/>
        <v>0.15720347269253931</v>
      </c>
      <c r="EM125" s="19">
        <f t="shared" si="328"/>
        <v>0.19966461347669867</v>
      </c>
      <c r="EN125" s="19">
        <f t="shared" si="329"/>
        <v>2.5192496620798106E-2</v>
      </c>
      <c r="EO125" s="19">
        <f t="shared" si="330"/>
        <v>5.5936409983700322E-2</v>
      </c>
      <c r="EP125" s="19">
        <f t="shared" si="331"/>
        <v>0.16168719459688008</v>
      </c>
      <c r="EQ125" s="19">
        <f t="shared" si="332"/>
        <v>2.8381991072162435E-2</v>
      </c>
      <c r="ER125" s="19">
        <f t="shared" si="333"/>
        <v>1.7519713731784157E-2</v>
      </c>
      <c r="ES125" s="19">
        <f t="shared" si="303"/>
        <v>2.1845557347243673E-2</v>
      </c>
      <c r="ET125" s="19">
        <f t="shared" si="231"/>
        <v>1.043973732911418E-2</v>
      </c>
      <c r="EU125" s="19">
        <f t="shared" si="232"/>
        <v>3.4807561349025302E-2</v>
      </c>
      <c r="EV125" s="19">
        <f t="shared" si="233"/>
        <v>5.9482412751609409E-3</v>
      </c>
      <c r="EW125" s="19">
        <f t="shared" si="234"/>
        <v>6.0824253692317335E-3</v>
      </c>
      <c r="EZ125">
        <f t="shared" si="259"/>
        <v>2.9849690075620695E-2</v>
      </c>
      <c r="FA125">
        <f t="shared" si="270"/>
        <v>-1.71528178375372E-2</v>
      </c>
      <c r="FB125">
        <f t="shared" si="271"/>
        <v>0.19599638915458867</v>
      </c>
      <c r="FC125">
        <f t="shared" si="272"/>
        <v>-2.4973203087546327E-2</v>
      </c>
      <c r="FD125">
        <f t="shared" si="273"/>
        <v>-6.2483239851607107E-2</v>
      </c>
      <c r="FE125">
        <f t="shared" si="274"/>
        <v>-5.0687066142776183E-2</v>
      </c>
      <c r="FF125">
        <f t="shared" si="275"/>
        <v>-0.12594439459465959</v>
      </c>
      <c r="FG125">
        <f t="shared" si="276"/>
        <v>7.7959579083588674E-3</v>
      </c>
      <c r="FH125">
        <f t="shared" si="277"/>
        <v>-4.6312949941910798E-2</v>
      </c>
      <c r="FI125">
        <f t="shared" si="278"/>
        <v>5.3302988100127985E-2</v>
      </c>
      <c r="FJ125">
        <f t="shared" si="279"/>
        <v>-1.1036378665191634E-2</v>
      </c>
      <c r="FK125">
        <f t="shared" si="280"/>
        <v>-2.1088641911631383E-2</v>
      </c>
      <c r="FL125">
        <f t="shared" si="281"/>
        <v>1.0161339190668811E-2</v>
      </c>
      <c r="FM125">
        <f t="shared" si="282"/>
        <v>-2.6191786431569202E-2</v>
      </c>
      <c r="FN125">
        <f t="shared" si="283"/>
        <v>-4.7831210452992476E-2</v>
      </c>
      <c r="FO125">
        <f t="shared" si="284"/>
        <v>-6.5364159279071063E-2</v>
      </c>
      <c r="FP125">
        <f t="shared" si="265"/>
        <v>-0.1344884090127749</v>
      </c>
      <c r="FQ125">
        <f t="shared" si="266"/>
        <v>-9.8288102775695538E-2</v>
      </c>
      <c r="FR125">
        <f t="shared" si="267"/>
        <v>-2.9648406652546269E-2</v>
      </c>
      <c r="FS125">
        <f t="shared" si="268"/>
        <v>-8.2725156158567043E-2</v>
      </c>
      <c r="FT125">
        <f t="shared" si="269"/>
        <v>-4.1762442395543921E-2</v>
      </c>
      <c r="FV125" s="3"/>
      <c r="FW125" s="19">
        <f t="shared" si="408"/>
        <v>0.99430317770149601</v>
      </c>
      <c r="FX125" s="19">
        <f t="shared" si="260"/>
        <v>0.77195051835920347</v>
      </c>
      <c r="FY125" s="19">
        <f t="shared" si="366"/>
        <v>0.98897573426876828</v>
      </c>
      <c r="GA125" s="19">
        <f t="shared" si="409"/>
        <v>0.97051651963734731</v>
      </c>
      <c r="GB125" s="19">
        <f t="shared" si="261"/>
        <v>0.82542610515164128</v>
      </c>
      <c r="GC125" s="19">
        <f t="shared" si="367"/>
        <v>0.99784218517482581</v>
      </c>
      <c r="GE125" s="19">
        <f t="shared" si="410"/>
        <v>1.0210573561472789</v>
      </c>
      <c r="GF125" s="19">
        <f t="shared" si="262"/>
        <v>0.87017898135691318</v>
      </c>
      <c r="GG125" s="19">
        <f t="shared" si="368"/>
        <v>0.99150006974020266</v>
      </c>
      <c r="GI125" s="19">
        <f t="shared" si="337"/>
        <v>1.1660764248958109</v>
      </c>
      <c r="GJ125" s="19">
        <f t="shared" si="239"/>
        <v>1.1409517015545716</v>
      </c>
      <c r="GK125" s="19">
        <f t="shared" si="369"/>
        <v>1.1409515259380054</v>
      </c>
      <c r="GL125" s="3"/>
      <c r="GM125" s="3"/>
      <c r="GN125" s="8"/>
      <c r="GO125" s="3"/>
      <c r="GP125" s="19">
        <f>CK123</f>
        <v>5.1215315995514306E-3</v>
      </c>
      <c r="GQ125" s="19">
        <f>CK143</f>
        <v>8.831863254166822E-4</v>
      </c>
      <c r="GV125" s="30"/>
      <c r="GW125" s="12">
        <f t="shared" si="242"/>
        <v>0</v>
      </c>
      <c r="GX125" s="19"/>
      <c r="HF125" s="12">
        <f t="shared" ca="1" si="370"/>
        <v>1</v>
      </c>
      <c r="HG125" s="12">
        <f t="shared" ca="1" si="371"/>
        <v>1</v>
      </c>
      <c r="HH125" s="12">
        <f t="shared" ca="1" si="372"/>
        <v>1</v>
      </c>
      <c r="HJ125" s="17"/>
      <c r="HL125" s="18">
        <f t="shared" si="245"/>
        <v>1992</v>
      </c>
      <c r="HM125" s="9">
        <f t="shared" si="373"/>
        <v>0.83942983506345337</v>
      </c>
      <c r="HN125" s="9">
        <f t="shared" si="374"/>
        <v>1.0865153918354504</v>
      </c>
      <c r="HO125" s="9">
        <f t="shared" si="375"/>
        <v>1.0074578538788714</v>
      </c>
      <c r="HP125" s="9">
        <f t="shared" si="376"/>
        <v>1.0661577596360394</v>
      </c>
      <c r="HQ125" s="9">
        <f t="shared" si="377"/>
        <v>1.0115494533985649</v>
      </c>
      <c r="HR125" s="9">
        <f t="shared" si="246"/>
        <v>0.91205258709710191</v>
      </c>
      <c r="HS125" s="9">
        <f t="shared" si="378"/>
        <v>0.91205343616233547</v>
      </c>
      <c r="HT125" s="9"/>
      <c r="HU125" s="9">
        <f t="shared" si="379"/>
        <v>1.07410900841923</v>
      </c>
      <c r="HV125" s="23">
        <f t="shared" si="247"/>
        <v>1.0865143803569466</v>
      </c>
      <c r="HX125" s="8"/>
      <c r="HY125" s="5">
        <f t="shared" si="264"/>
        <v>43</v>
      </c>
      <c r="HZ125" t="b">
        <f t="shared" si="248"/>
        <v>0</v>
      </c>
      <c r="IC125" s="11"/>
      <c r="ID125" s="11"/>
      <c r="IE125" s="11"/>
      <c r="IF125">
        <f t="shared" si="250"/>
        <v>0</v>
      </c>
      <c r="IG125" s="12">
        <f t="shared" ca="1" si="251"/>
        <v>0.78153986448662371</v>
      </c>
      <c r="IH125" s="19">
        <f t="shared" ca="1" si="252"/>
        <v>1.0228253518742674</v>
      </c>
      <c r="II125" s="19">
        <f t="shared" ca="1" si="253"/>
        <v>0.79937965411152156</v>
      </c>
      <c r="IJ125" s="11">
        <f t="shared" si="170"/>
        <v>0</v>
      </c>
      <c r="IK125" s="12">
        <f t="shared" ca="1" si="380"/>
        <v>0.71987548769666321</v>
      </c>
      <c r="IL125" s="12">
        <f t="shared" ca="1" si="381"/>
        <v>1.0856597812314235</v>
      </c>
      <c r="IM125" s="12">
        <f t="shared" ca="1" si="382"/>
        <v>1.0228253518742674</v>
      </c>
      <c r="IN125" s="12">
        <f t="shared" ca="1" si="383"/>
        <v>0.79937965411152156</v>
      </c>
      <c r="IO125">
        <f t="shared" si="254"/>
        <v>0</v>
      </c>
      <c r="IP125" s="12">
        <f t="shared" ca="1" si="255"/>
        <v>1.0228253518742674</v>
      </c>
      <c r="IQ125" s="12">
        <f t="shared" ca="1" si="384"/>
        <v>1.0096364624054863</v>
      </c>
      <c r="IR125" s="12">
        <f t="shared" ca="1" si="385"/>
        <v>1.0752977152239624</v>
      </c>
    </row>
    <row r="126" spans="1:252" x14ac:dyDescent="0.2">
      <c r="A126" t="s">
        <v>105</v>
      </c>
      <c r="B126" s="1">
        <f t="shared" si="256"/>
        <v>1993</v>
      </c>
      <c r="C126" s="60">
        <f>Conversion_factors!$A55*C274+C349</f>
        <v>1586.0005391565969</v>
      </c>
      <c r="D126" s="60">
        <f>Conversion_factors!$A55*D274+D349</f>
        <v>544.05607513449877</v>
      </c>
      <c r="E126" s="60">
        <f>Conversion_factors!$A55*E274+E349</f>
        <v>154.14663410937362</v>
      </c>
      <c r="F126" s="60">
        <f>Conversion_factors!$A55*F274+F349</f>
        <v>4.2619130171885296E-2</v>
      </c>
      <c r="G126" s="60">
        <f>Conversion_factors!$A55*G274+G349</f>
        <v>4.2619130171885296E-2</v>
      </c>
      <c r="H126" s="60">
        <f>Conversion_factors!$A55*H274+H349</f>
        <v>4.2619130171885296E-2</v>
      </c>
      <c r="I126" s="60">
        <f>Conversion_factors!$A55*I274+I349</f>
        <v>525.1810413397227</v>
      </c>
      <c r="J126" s="60">
        <f>Conversion_factors!$A55*J274+J349</f>
        <v>3167.5342886331628</v>
      </c>
      <c r="K126" s="60">
        <f>Conversion_factors!$A55*K274+K349</f>
        <v>181.39151198041208</v>
      </c>
      <c r="L126" s="60">
        <f>Conversion_factors!$A55*L274+L349</f>
        <v>3349.3157829670904</v>
      </c>
      <c r="M126" s="60">
        <f>Conversion_factors!$A55*M274+M349</f>
        <v>4316.5391125236356</v>
      </c>
      <c r="N126" s="60">
        <f>Conversion_factors!$A55*N274+N349</f>
        <v>588.58112398966205</v>
      </c>
      <c r="O126" s="60">
        <f>Conversion_factors!$A55*O274+O349</f>
        <v>1249.536332824913</v>
      </c>
      <c r="P126" s="60">
        <f>Conversion_factors!$A55*P274+P349</f>
        <v>3515.8369987691444</v>
      </c>
      <c r="Q126" s="60">
        <f>Conversion_factors!$A55*Q274+Q349</f>
        <v>636.55688675939825</v>
      </c>
      <c r="R126" s="60">
        <f>Conversion_factors!$A55*R274+R349</f>
        <v>371.01483245669544</v>
      </c>
      <c r="S126" s="60">
        <f>Conversion_factors!$A55*S274+S349</f>
        <v>467.03022504762203</v>
      </c>
      <c r="T126" s="60">
        <f>Conversion_factors!$A55*T274+T349</f>
        <v>231.22558504739476</v>
      </c>
      <c r="U126" s="60">
        <f>Conversion_factors!$A55*U274+U349</f>
        <v>799.09690191032064</v>
      </c>
      <c r="V126" s="60">
        <f>Conversion_factors!$A55*V274+V349</f>
        <v>129.42042561026653</v>
      </c>
      <c r="W126" s="60">
        <f>Conversion_factors!$A55*W274+W349</f>
        <v>142.06996481817973</v>
      </c>
      <c r="X126" s="60">
        <f>Conversion_factors!$A55*X274+X349</f>
        <v>21954.662120468602</v>
      </c>
      <c r="Z126" s="132">
        <f t="shared" si="338"/>
        <v>2.7839640131384855</v>
      </c>
      <c r="AA126" s="132">
        <f t="shared" si="339"/>
        <v>6.3252362906569486</v>
      </c>
      <c r="AB126" s="132">
        <f t="shared" si="340"/>
        <v>1.9233205811612855</v>
      </c>
      <c r="AC126" s="132">
        <f t="shared" si="341"/>
        <v>7.4810898067467896E-5</v>
      </c>
      <c r="AD126" s="132">
        <f t="shared" si="342"/>
        <v>4.9549316910540552E-4</v>
      </c>
      <c r="AE126" s="132">
        <f t="shared" si="343"/>
        <v>5.3176801870754762E-4</v>
      </c>
      <c r="AF126" s="132">
        <f t="shared" si="344"/>
        <v>6.1294881886684767</v>
      </c>
      <c r="AG126" s="132">
        <f t="shared" si="345"/>
        <v>18.914933830282084</v>
      </c>
      <c r="AH126" s="132">
        <f t="shared" si="346"/>
        <v>1.8426051841859501</v>
      </c>
      <c r="AI126" s="132">
        <f t="shared" si="347"/>
        <v>9.2406565670853755</v>
      </c>
      <c r="AJ126" s="132">
        <f t="shared" si="348"/>
        <v>9.2760562551292267</v>
      </c>
      <c r="AK126" s="132">
        <f t="shared" si="349"/>
        <v>3.94198615167788</v>
      </c>
      <c r="AL126" s="132">
        <f t="shared" si="350"/>
        <v>14.934506230823965</v>
      </c>
      <c r="AM126" s="132">
        <f t="shared" si="351"/>
        <v>19.341590059172475</v>
      </c>
      <c r="AN126" s="132">
        <f t="shared" si="352"/>
        <v>2.8217523326391025</v>
      </c>
      <c r="AO126" s="132">
        <f t="shared" si="353"/>
        <v>1.6250084805482161</v>
      </c>
      <c r="AP126" s="132">
        <f t="shared" si="354"/>
        <v>5.2968554110316628</v>
      </c>
      <c r="AQ126" s="132">
        <f t="shared" si="355"/>
        <v>2.3351535351924162</v>
      </c>
      <c r="AR126" s="132">
        <f t="shared" si="356"/>
        <v>1.5230088095488714</v>
      </c>
      <c r="AS126" s="132">
        <f t="shared" si="357"/>
        <v>2.1453267632568589</v>
      </c>
      <c r="AT126" s="132">
        <f t="shared" si="358"/>
        <v>1.4649812481495841</v>
      </c>
      <c r="AU126" s="132">
        <f t="shared" si="336"/>
        <v>22.569062696068229</v>
      </c>
      <c r="AV126" s="132"/>
      <c r="AX126" s="132">
        <f t="shared" si="386"/>
        <v>1.0253370566892772</v>
      </c>
      <c r="AY126" s="132">
        <f t="shared" si="387"/>
        <v>0.96954329351040558</v>
      </c>
      <c r="AZ126" s="132">
        <f t="shared" si="388"/>
        <v>1.3250336065979833</v>
      </c>
      <c r="BA126" s="132">
        <f t="shared" si="389"/>
        <v>0.86127499157676335</v>
      </c>
      <c r="BB126" s="132">
        <f t="shared" si="390"/>
        <v>0.78133317877108932</v>
      </c>
      <c r="BC126" s="132">
        <f t="shared" si="391"/>
        <v>0.95551313016107076</v>
      </c>
      <c r="BD126" s="132">
        <f t="shared" si="392"/>
        <v>1.130697102985825</v>
      </c>
      <c r="BE126" s="132">
        <f t="shared" si="393"/>
        <v>1.0123602764249426</v>
      </c>
      <c r="BF126" s="132">
        <f t="shared" si="394"/>
        <v>1.1161516737766126</v>
      </c>
      <c r="BG126" s="132">
        <f t="shared" si="395"/>
        <v>1.0289570124233318</v>
      </c>
      <c r="BH126" s="132">
        <f t="shared" si="396"/>
        <v>1.0747097908375873</v>
      </c>
      <c r="BI126" s="132">
        <f t="shared" si="397"/>
        <v>0.87058701851997189</v>
      </c>
      <c r="BJ126" s="132">
        <f t="shared" si="398"/>
        <v>0.99893084222124184</v>
      </c>
      <c r="BK126" s="132">
        <f t="shared" si="399"/>
        <v>0.88191681737948957</v>
      </c>
      <c r="BL126" s="132">
        <f t="shared" si="400"/>
        <v>1.0562893273230198</v>
      </c>
      <c r="BM126" s="132">
        <f t="shared" si="401"/>
        <v>1.0293258116955979</v>
      </c>
      <c r="BN126" s="132">
        <f t="shared" si="402"/>
        <v>0.64233047183083469</v>
      </c>
      <c r="BO126" s="132">
        <f t="shared" si="403"/>
        <v>0.92679224121771064</v>
      </c>
      <c r="BP126" s="132">
        <f t="shared" si="404"/>
        <v>1.0206698283816802</v>
      </c>
      <c r="BQ126" s="132">
        <f t="shared" si="405"/>
        <v>1.2440013574914572</v>
      </c>
      <c r="BR126" s="132">
        <f t="shared" si="406"/>
        <v>1.0259970237717531</v>
      </c>
      <c r="BS126" s="132">
        <f t="shared" si="407"/>
        <v>0.96805069882243466</v>
      </c>
      <c r="BT126" s="16"/>
      <c r="BU126" s="16"/>
      <c r="BV126" s="9">
        <f t="shared" si="365"/>
        <v>1.2128392259680292</v>
      </c>
      <c r="BW126" s="9">
        <f t="shared" si="199"/>
        <v>0.96805069882243466</v>
      </c>
      <c r="BX126" s="9">
        <f t="shared" si="200"/>
        <v>0.94694364413283938</v>
      </c>
      <c r="BY126" s="9">
        <f t="shared" si="201"/>
        <v>1.0266102636127554</v>
      </c>
      <c r="BZ126" s="9">
        <f t="shared" si="202"/>
        <v>0.99579175305760026</v>
      </c>
      <c r="CA126" s="9">
        <f t="shared" si="143"/>
        <v>1.1740902864957079</v>
      </c>
      <c r="CB126" s="9">
        <f t="shared" si="203"/>
        <v>1.1740898602576115</v>
      </c>
      <c r="CC126" s="9"/>
      <c r="CD126" s="9">
        <f t="shared" si="204"/>
        <v>0.97214206412963755</v>
      </c>
      <c r="CE126" s="9">
        <f t="shared" si="205"/>
        <v>0.96805105026068583</v>
      </c>
      <c r="CG126" s="35"/>
      <c r="CH126">
        <f t="shared" si="206"/>
        <v>1993</v>
      </c>
      <c r="CI126" s="19">
        <f t="shared" si="207"/>
        <v>7.22398063087452E-2</v>
      </c>
      <c r="CJ126" s="19">
        <f t="shared" si="287"/>
        <v>2.4780890370764058E-2</v>
      </c>
      <c r="CK126" s="19">
        <f t="shared" si="288"/>
        <v>7.021134429833052E-3</v>
      </c>
      <c r="CL126" s="19">
        <f t="shared" si="289"/>
        <v>1.9412337087233492E-6</v>
      </c>
      <c r="CM126" s="19">
        <f t="shared" si="290"/>
        <v>1.9412337087233492E-6</v>
      </c>
      <c r="CN126" s="19">
        <f t="shared" si="291"/>
        <v>1.9412337087233492E-6</v>
      </c>
      <c r="CO126" s="19">
        <f t="shared" si="292"/>
        <v>2.3921162551169026E-2</v>
      </c>
      <c r="CP126" s="19">
        <f t="shared" si="293"/>
        <v>0.14427615743992853</v>
      </c>
      <c r="CQ126" s="19">
        <f t="shared" si="294"/>
        <v>8.2620953574730049E-3</v>
      </c>
      <c r="CR126" s="19">
        <f t="shared" si="295"/>
        <v>0.15255601587439063</v>
      </c>
      <c r="CS126" s="19">
        <f t="shared" si="296"/>
        <v>0.19661150277959746</v>
      </c>
      <c r="CT126" s="19">
        <f t="shared" si="297"/>
        <v>2.6808935649295217E-2</v>
      </c>
      <c r="CU126" s="19">
        <f t="shared" si="298"/>
        <v>5.6914395947818067E-2</v>
      </c>
      <c r="CV126" s="19">
        <f t="shared" si="299"/>
        <v>0.16014079285197863</v>
      </c>
      <c r="CW126" s="19">
        <f t="shared" si="300"/>
        <v>2.8994155467595577E-2</v>
      </c>
      <c r="CX126" s="19">
        <f t="shared" si="301"/>
        <v>1.6899136521476857E-2</v>
      </c>
      <c r="CY126" s="19">
        <f t="shared" si="286"/>
        <v>2.1272485200863282E-2</v>
      </c>
      <c r="CZ126" s="19">
        <f t="shared" si="145"/>
        <v>1.0531958259189983E-2</v>
      </c>
      <c r="DA126" s="19">
        <f t="shared" si="146"/>
        <v>3.6397595076870383E-2</v>
      </c>
      <c r="DB126" s="19">
        <f t="shared" si="147"/>
        <v>5.8948948929442319E-3</v>
      </c>
      <c r="DC126" s="19">
        <f t="shared" si="148"/>
        <v>6.4710613189408253E-3</v>
      </c>
      <c r="DF126" s="19">
        <f t="shared" si="257"/>
        <v>7.1310310906885693E-2</v>
      </c>
      <c r="DG126" s="19">
        <f t="shared" si="304"/>
        <v>2.4557175616013394E-2</v>
      </c>
      <c r="DH126" s="19">
        <f t="shared" si="305"/>
        <v>6.8069481129582237E-3</v>
      </c>
      <c r="DI126" s="19">
        <f t="shared" si="306"/>
        <v>1.9684893423865909E-6</v>
      </c>
      <c r="DJ126" s="19">
        <f t="shared" si="307"/>
        <v>1.9684893423865909E-6</v>
      </c>
      <c r="DK126" s="19">
        <f t="shared" si="308"/>
        <v>1.9684893423865909E-6</v>
      </c>
      <c r="DL126" s="19">
        <f t="shared" si="309"/>
        <v>2.3277078600765212E-2</v>
      </c>
      <c r="DM126" s="19">
        <f t="shared" si="310"/>
        <v>0.14484715412460178</v>
      </c>
      <c r="DN126" s="19">
        <f t="shared" si="311"/>
        <v>8.2668605541538018E-3</v>
      </c>
      <c r="DO126" s="19">
        <f t="shared" si="312"/>
        <v>0.15528164317845297</v>
      </c>
      <c r="DP126" s="19">
        <f t="shared" si="313"/>
        <v>0.19764802796927022</v>
      </c>
      <c r="DQ126" s="19">
        <f t="shared" si="314"/>
        <v>2.617323270428332E-2</v>
      </c>
      <c r="DR126" s="19">
        <f t="shared" si="315"/>
        <v>5.6802052801231816E-2</v>
      </c>
      <c r="DS126" s="19">
        <f t="shared" si="316"/>
        <v>0.16019964549338786</v>
      </c>
      <c r="DT126" s="19">
        <f t="shared" si="317"/>
        <v>2.8429032130908874E-2</v>
      </c>
      <c r="DU126" s="19">
        <f t="shared" si="318"/>
        <v>1.6833496696482732E-2</v>
      </c>
      <c r="DV126" s="19">
        <f t="shared" si="302"/>
        <v>2.1336613381866969E-2</v>
      </c>
      <c r="DW126" s="19">
        <f t="shared" si="225"/>
        <v>1.035751860694325E-2</v>
      </c>
      <c r="DX126" s="19">
        <f t="shared" si="226"/>
        <v>3.5709418852331656E-2</v>
      </c>
      <c r="DY126" s="19">
        <f t="shared" si="227"/>
        <v>5.8795539125790193E-3</v>
      </c>
      <c r="DZ126" s="19">
        <f t="shared" si="228"/>
        <v>6.229529037394088E-3</v>
      </c>
      <c r="EA126" s="19">
        <f t="shared" si="229"/>
        <v>0.99995119814853795</v>
      </c>
      <c r="EC126" s="19">
        <f t="shared" si="258"/>
        <v>7.1313791151928679E-2</v>
      </c>
      <c r="ED126" s="19">
        <f t="shared" si="319"/>
        <v>2.4558374110138868E-2</v>
      </c>
      <c r="EE126" s="19">
        <f t="shared" si="320"/>
        <v>6.8072803208413021E-3</v>
      </c>
      <c r="EF126" s="19">
        <f t="shared" si="321"/>
        <v>1.9685854129995066E-6</v>
      </c>
      <c r="EG126" s="19">
        <f t="shared" si="322"/>
        <v>1.9685854129995066E-6</v>
      </c>
      <c r="EH126" s="19">
        <f t="shared" si="323"/>
        <v>1.9685854129995066E-6</v>
      </c>
      <c r="EI126" s="19">
        <f t="shared" si="324"/>
        <v>2.3278214620737436E-2</v>
      </c>
      <c r="EJ126" s="19">
        <f t="shared" si="325"/>
        <v>0.14485422327888989</v>
      </c>
      <c r="EK126" s="19">
        <f t="shared" si="326"/>
        <v>8.2672640119441105E-3</v>
      </c>
      <c r="EL126" s="19">
        <f t="shared" si="327"/>
        <v>0.15528922157997818</v>
      </c>
      <c r="EM126" s="19">
        <f t="shared" si="328"/>
        <v>0.19765767402971857</v>
      </c>
      <c r="EN126" s="19">
        <f t="shared" si="329"/>
        <v>2.6174510068835793E-2</v>
      </c>
      <c r="EO126" s="19">
        <f t="shared" si="330"/>
        <v>5.6804824981862907E-2</v>
      </c>
      <c r="EP126" s="19">
        <f t="shared" si="331"/>
        <v>0.16020746391424492</v>
      </c>
      <c r="EQ126" s="19">
        <f t="shared" si="332"/>
        <v>2.8430419588022612E-2</v>
      </c>
      <c r="ER126" s="19">
        <f t="shared" si="333"/>
        <v>1.6834318242381061E-2</v>
      </c>
      <c r="ES126" s="19">
        <f t="shared" si="303"/>
        <v>2.1337654698922136E-2</v>
      </c>
      <c r="ET126" s="19">
        <f t="shared" si="231"/>
        <v>1.0358024097696707E-2</v>
      </c>
      <c r="EU126" s="19">
        <f t="shared" si="232"/>
        <v>3.5711161623136728E-2</v>
      </c>
      <c r="EV126" s="19">
        <f t="shared" si="233"/>
        <v>5.8798408596992752E-3</v>
      </c>
      <c r="EW126" s="19">
        <f t="shared" si="234"/>
        <v>6.2298330647819486E-3</v>
      </c>
      <c r="EZ126">
        <f t="shared" si="259"/>
        <v>4.6669920642510909E-2</v>
      </c>
      <c r="FA126">
        <f t="shared" si="270"/>
        <v>-2.4553077679711267E-3</v>
      </c>
      <c r="FB126">
        <f t="shared" si="271"/>
        <v>8.0379036942133206E-2</v>
      </c>
      <c r="FC126">
        <f t="shared" si="272"/>
        <v>-7.1077490427278334E-3</v>
      </c>
      <c r="FD126">
        <f t="shared" si="273"/>
        <v>-4.8441151348435248E-2</v>
      </c>
      <c r="FE126">
        <f t="shared" si="274"/>
        <v>-9.7270329762926475E-3</v>
      </c>
      <c r="FF126">
        <f t="shared" si="275"/>
        <v>7.9485730819944866E-2</v>
      </c>
      <c r="FG126">
        <f t="shared" si="276"/>
        <v>1.3720195031017748E-2</v>
      </c>
      <c r="FH126">
        <f t="shared" si="277"/>
        <v>3.227751235653472E-2</v>
      </c>
      <c r="FI126">
        <f t="shared" si="278"/>
        <v>-9.6693949403496154E-3</v>
      </c>
      <c r="FJ126">
        <f t="shared" si="279"/>
        <v>1.2516430120240472E-2</v>
      </c>
      <c r="FK126">
        <f t="shared" si="280"/>
        <v>1.2422916381698679E-2</v>
      </c>
      <c r="FL126">
        <f t="shared" si="281"/>
        <v>7.020525737003588E-3</v>
      </c>
      <c r="FM126">
        <f t="shared" si="282"/>
        <v>-1.7942732909439308E-2</v>
      </c>
      <c r="FN126">
        <f t="shared" si="283"/>
        <v>3.4961054572742283E-2</v>
      </c>
      <c r="FO126">
        <f t="shared" si="284"/>
        <v>-3.2776045135268946E-2</v>
      </c>
      <c r="FP126">
        <f t="shared" si="265"/>
        <v>-7.3503929187641995E-2</v>
      </c>
      <c r="FQ126">
        <f t="shared" si="266"/>
        <v>-7.3664262250943847E-3</v>
      </c>
      <c r="FR126">
        <f t="shared" si="267"/>
        <v>2.889220158009027E-2</v>
      </c>
      <c r="FS126">
        <f t="shared" si="268"/>
        <v>-3.9288761419364613E-3</v>
      </c>
      <c r="FT126">
        <f t="shared" si="269"/>
        <v>5.1504892735463853E-2</v>
      </c>
      <c r="FV126" s="3"/>
      <c r="FW126" s="19">
        <f t="shared" si="408"/>
        <v>1.0068919980062723</v>
      </c>
      <c r="FX126" s="19">
        <f t="shared" si="260"/>
        <v>0.77727079979267599</v>
      </c>
      <c r="FY126" s="19">
        <f t="shared" si="366"/>
        <v>0.99579175305760026</v>
      </c>
      <c r="GA126" s="19">
        <f t="shared" si="409"/>
        <v>0.94899139182708658</v>
      </c>
      <c r="GB126" s="19">
        <f t="shared" si="261"/>
        <v>0.78332226837826713</v>
      </c>
      <c r="GC126" s="19">
        <f t="shared" si="367"/>
        <v>0.94694364413283938</v>
      </c>
      <c r="GE126" s="19">
        <f t="shared" si="410"/>
        <v>1.0354111864881184</v>
      </c>
      <c r="GF126" s="19">
        <f t="shared" si="262"/>
        <v>0.90099305154378373</v>
      </c>
      <c r="GG126" s="19">
        <f t="shared" si="368"/>
        <v>1.0266102636127554</v>
      </c>
      <c r="GI126" s="19">
        <f t="shared" si="337"/>
        <v>1.2128392259680292</v>
      </c>
      <c r="GJ126" s="19">
        <f t="shared" si="239"/>
        <v>1.1740902864957077</v>
      </c>
      <c r="GK126" s="19">
        <f t="shared" si="369"/>
        <v>1.1740898602576115</v>
      </c>
      <c r="GL126" s="3"/>
      <c r="GM126" s="3"/>
      <c r="GN126" s="8"/>
      <c r="GO126" s="3"/>
      <c r="GP126" s="19">
        <f t="array" ref="GP126:GP140">TRANSPOSE(CO123:DC123)</f>
        <v>2.4696619632679787E-2</v>
      </c>
      <c r="GQ126" s="19">
        <f t="array" ref="GQ126:GQ140">TRANSPOSE(CO143:DC143)</f>
        <v>3.1254994780374301E-2</v>
      </c>
      <c r="GV126" s="30"/>
      <c r="GW126" s="12">
        <f t="shared" si="242"/>
        <v>0</v>
      </c>
      <c r="GX126" s="19"/>
      <c r="HF126" s="12">
        <f t="shared" ca="1" si="370"/>
        <v>1</v>
      </c>
      <c r="HG126" s="12">
        <f t="shared" ca="1" si="371"/>
        <v>1</v>
      </c>
      <c r="HH126" s="12">
        <f t="shared" ca="1" si="372"/>
        <v>1</v>
      </c>
      <c r="HJ126" s="17"/>
      <c r="HL126" s="18">
        <f t="shared" si="245"/>
        <v>1993</v>
      </c>
      <c r="HM126" s="9">
        <f t="shared" si="373"/>
        <v>0.87309322929137856</v>
      </c>
      <c r="HN126" s="9">
        <f t="shared" si="374"/>
        <v>1.0749637208277478</v>
      </c>
      <c r="HO126" s="9">
        <f t="shared" si="375"/>
        <v>0.95606883095963968</v>
      </c>
      <c r="HP126" s="9">
        <f t="shared" si="376"/>
        <v>1.1039116708882657</v>
      </c>
      <c r="HQ126" s="9">
        <f t="shared" si="377"/>
        <v>1.0185210502146336</v>
      </c>
      <c r="HR126" s="9">
        <f t="shared" si="246"/>
        <v>0.93854286892684025</v>
      </c>
      <c r="HS126" s="9">
        <f t="shared" si="378"/>
        <v>0.93854354638857418</v>
      </c>
      <c r="HT126" s="9"/>
      <c r="HU126" s="9">
        <f t="shared" si="379"/>
        <v>1.0554155406688468</v>
      </c>
      <c r="HV126" s="23">
        <f t="shared" si="247"/>
        <v>1.0749629448948792</v>
      </c>
      <c r="HX126" s="8"/>
      <c r="HY126" s="5">
        <f t="shared" si="264"/>
        <v>44</v>
      </c>
      <c r="HZ126" t="b">
        <f t="shared" si="248"/>
        <v>0</v>
      </c>
      <c r="IC126" s="11"/>
      <c r="ID126" s="11"/>
      <c r="IE126" s="11"/>
      <c r="IF126">
        <f t="shared" si="250"/>
        <v>0</v>
      </c>
      <c r="IG126" s="12">
        <f t="shared" ca="1" si="251"/>
        <v>0.78153986448662371</v>
      </c>
      <c r="IH126" s="19">
        <f t="shared" ca="1" si="252"/>
        <v>1.0228253518742674</v>
      </c>
      <c r="II126" s="19">
        <f t="shared" ca="1" si="253"/>
        <v>0.79937965411152156</v>
      </c>
      <c r="IJ126" s="11">
        <f t="shared" si="170"/>
        <v>0</v>
      </c>
      <c r="IK126" s="12">
        <f t="shared" ca="1" si="380"/>
        <v>0.71987548769666321</v>
      </c>
      <c r="IL126" s="12">
        <f t="shared" ca="1" si="381"/>
        <v>1.0856597812314235</v>
      </c>
      <c r="IM126" s="12">
        <f t="shared" ca="1" si="382"/>
        <v>1.0228253518742674</v>
      </c>
      <c r="IN126" s="12">
        <f t="shared" ca="1" si="383"/>
        <v>0.79937965411152156</v>
      </c>
      <c r="IO126">
        <f t="shared" si="254"/>
        <v>0</v>
      </c>
      <c r="IP126" s="12">
        <f t="shared" ca="1" si="255"/>
        <v>1.0228253518742674</v>
      </c>
      <c r="IQ126" s="12">
        <f t="shared" ca="1" si="384"/>
        <v>1.0096364624054863</v>
      </c>
      <c r="IR126" s="12">
        <f t="shared" ca="1" si="385"/>
        <v>1.0752977152239624</v>
      </c>
    </row>
    <row r="127" spans="1:252" x14ac:dyDescent="0.2">
      <c r="A127" t="s">
        <v>105</v>
      </c>
      <c r="B127" s="1">
        <f t="shared" si="256"/>
        <v>1994</v>
      </c>
      <c r="C127" s="60">
        <f>Conversion_factors!$A56*C275+C350</f>
        <v>1676.3824529224466</v>
      </c>
      <c r="D127" s="60">
        <f>Conversion_factors!$A56*D275+D350</f>
        <v>571.64922428583816</v>
      </c>
      <c r="E127" s="60">
        <f>Conversion_factors!$A56*E275+E350</f>
        <v>146.77233140769459</v>
      </c>
      <c r="F127" s="60">
        <f>Conversion_factors!$A56*F275+F350</f>
        <v>4.235763100599204E-2</v>
      </c>
      <c r="G127" s="60">
        <f>Conversion_factors!$A56*G275+G350</f>
        <v>4.235763100599204E-2</v>
      </c>
      <c r="H127" s="60">
        <f>Conversion_factors!$A56*H275+H350</f>
        <v>4.235763100599204E-2</v>
      </c>
      <c r="I127" s="60">
        <f>Conversion_factors!$A56*I275+I350</f>
        <v>542.34268524411641</v>
      </c>
      <c r="J127" s="60">
        <f>Conversion_factors!$A56*J275+J350</f>
        <v>3171.7922398102169</v>
      </c>
      <c r="K127" s="60">
        <f>Conversion_factors!$A56*K275+K350</f>
        <v>183.87443281557631</v>
      </c>
      <c r="L127" s="60">
        <f>Conversion_factors!$A56*L275+L350</f>
        <v>3530.1865732674382</v>
      </c>
      <c r="M127" s="60">
        <f>Conversion_factors!$A56*M275+M350</f>
        <v>4442.4240331215724</v>
      </c>
      <c r="N127" s="60">
        <f>Conversion_factors!$A56*N275+N350</f>
        <v>619.03084514914326</v>
      </c>
      <c r="O127" s="60">
        <f>Conversion_factors!$A56*O275+O350</f>
        <v>1209.3906933456376</v>
      </c>
      <c r="P127" s="60">
        <f>Conversion_factors!$A56*P275+P350</f>
        <v>3635.7925321528019</v>
      </c>
      <c r="Q127" s="60">
        <f>Conversion_factors!$A56*Q275+Q350</f>
        <v>662.36698285323951</v>
      </c>
      <c r="R127" s="60">
        <f>Conversion_factors!$A56*R275+R350</f>
        <v>388.56155193934461</v>
      </c>
      <c r="S127" s="60">
        <f>Conversion_factors!$A56*S275+S350</f>
        <v>471.23049691024835</v>
      </c>
      <c r="T127" s="60">
        <f>Conversion_factors!$A56*T275+T350</f>
        <v>238.00562568263919</v>
      </c>
      <c r="U127" s="60">
        <f>Conversion_factors!$A56*U275+U350</f>
        <v>786.17947075014877</v>
      </c>
      <c r="V127" s="60">
        <f>Conversion_factors!$A56*V275+V350</f>
        <v>127.42105161427767</v>
      </c>
      <c r="W127" s="60">
        <f>Conversion_factors!$A56*W275+W350</f>
        <v>147.7727670201462</v>
      </c>
      <c r="X127" s="60">
        <f>Conversion_factors!$A56*X275+X350</f>
        <v>22551.303063185544</v>
      </c>
      <c r="Z127" s="132">
        <f t="shared" si="338"/>
        <v>2.8783172431360389</v>
      </c>
      <c r="AA127" s="132">
        <f t="shared" si="339"/>
        <v>6.2709397775338438</v>
      </c>
      <c r="AB127" s="132">
        <f t="shared" si="340"/>
        <v>1.800856947910936</v>
      </c>
      <c r="AC127" s="132">
        <f t="shared" si="341"/>
        <v>7.272725832365943E-5</v>
      </c>
      <c r="AD127" s="132">
        <f t="shared" si="342"/>
        <v>4.6465934330518568E-4</v>
      </c>
      <c r="AE127" s="132">
        <f t="shared" si="343"/>
        <v>5.197167161043641E-4</v>
      </c>
      <c r="AF127" s="132">
        <f t="shared" si="344"/>
        <v>5.9550753324737498</v>
      </c>
      <c r="AG127" s="132">
        <f t="shared" si="345"/>
        <v>18.0605997856286</v>
      </c>
      <c r="AH127" s="132">
        <f t="shared" si="346"/>
        <v>1.8453742588787148</v>
      </c>
      <c r="AI127" s="132">
        <f t="shared" si="347"/>
        <v>9.5050141478154053</v>
      </c>
      <c r="AJ127" s="132">
        <f t="shared" si="348"/>
        <v>9.2514979544362763</v>
      </c>
      <c r="AK127" s="132">
        <f t="shared" si="349"/>
        <v>3.8375574214653518</v>
      </c>
      <c r="AL127" s="132">
        <f t="shared" si="350"/>
        <v>13.791100520160693</v>
      </c>
      <c r="AM127" s="132">
        <f t="shared" si="351"/>
        <v>18.998144981284383</v>
      </c>
      <c r="AN127" s="132">
        <f t="shared" si="352"/>
        <v>2.7120345513730766</v>
      </c>
      <c r="AO127" s="132">
        <f t="shared" si="353"/>
        <v>1.5532992481905146</v>
      </c>
      <c r="AP127" s="132">
        <f t="shared" si="354"/>
        <v>4.5400421279417769</v>
      </c>
      <c r="AQ127" s="132">
        <f t="shared" si="355"/>
        <v>2.241202001848166</v>
      </c>
      <c r="AR127" s="132">
        <f t="shared" si="356"/>
        <v>1.4036197441999501</v>
      </c>
      <c r="AS127" s="132">
        <f t="shared" si="357"/>
        <v>2.0260890875613833</v>
      </c>
      <c r="AT127" s="132">
        <f t="shared" si="358"/>
        <v>1.5054155956953452</v>
      </c>
      <c r="AU127" s="132">
        <f t="shared" si="336"/>
        <v>21.747139246228805</v>
      </c>
      <c r="AV127" s="132"/>
      <c r="AX127" s="132">
        <f t="shared" si="386"/>
        <v>1.0600874567225571</v>
      </c>
      <c r="AY127" s="132">
        <f t="shared" si="387"/>
        <v>0.96122062891093996</v>
      </c>
      <c r="AZ127" s="132">
        <f t="shared" si="388"/>
        <v>1.240664712908494</v>
      </c>
      <c r="BA127" s="132">
        <f t="shared" si="389"/>
        <v>0.83728668440286469</v>
      </c>
      <c r="BB127" s="132">
        <f t="shared" si="390"/>
        <v>0.73271194112687299</v>
      </c>
      <c r="BC127" s="132">
        <f t="shared" si="391"/>
        <v>0.933858616411121</v>
      </c>
      <c r="BD127" s="132">
        <f t="shared" si="392"/>
        <v>1.0985234360902043</v>
      </c>
      <c r="BE127" s="132">
        <f t="shared" si="393"/>
        <v>0.96663482703320447</v>
      </c>
      <c r="BF127" s="132">
        <f t="shared" si="394"/>
        <v>1.1178290311289458</v>
      </c>
      <c r="BG127" s="132">
        <f t="shared" si="395"/>
        <v>1.0583935123629922</v>
      </c>
      <c r="BH127" s="132">
        <f t="shared" si="396"/>
        <v>1.0718645034142329</v>
      </c>
      <c r="BI127" s="132">
        <f t="shared" si="397"/>
        <v>0.84752394995874569</v>
      </c>
      <c r="BJ127" s="132">
        <f t="shared" si="398"/>
        <v>0.9224513649690218</v>
      </c>
      <c r="BK127" s="132">
        <f t="shared" si="399"/>
        <v>0.86625678172011134</v>
      </c>
      <c r="BL127" s="132">
        <f t="shared" si="400"/>
        <v>1.0152177846407204</v>
      </c>
      <c r="BM127" s="132">
        <f t="shared" si="401"/>
        <v>0.98390317871477939</v>
      </c>
      <c r="BN127" s="132">
        <f t="shared" si="402"/>
        <v>0.55055446597601609</v>
      </c>
      <c r="BO127" s="132">
        <f t="shared" si="403"/>
        <v>0.88950409256208773</v>
      </c>
      <c r="BP127" s="132">
        <f t="shared" si="404"/>
        <v>0.94065924927253652</v>
      </c>
      <c r="BQ127" s="132">
        <f t="shared" si="405"/>
        <v>1.174859521865395</v>
      </c>
      <c r="BR127" s="132">
        <f t="shared" si="406"/>
        <v>1.0543151474968886</v>
      </c>
      <c r="BS127" s="132">
        <f t="shared" si="407"/>
        <v>0.93279608587237117</v>
      </c>
      <c r="BT127" s="16"/>
      <c r="BU127" s="16"/>
      <c r="BV127" s="9">
        <f t="shared" si="365"/>
        <v>1.2928838365062905</v>
      </c>
      <c r="BW127" s="9">
        <f t="shared" si="199"/>
        <v>0.93279608587237117</v>
      </c>
      <c r="BX127" s="9">
        <f t="shared" si="200"/>
        <v>0.9511628234844981</v>
      </c>
      <c r="BY127" s="9">
        <f t="shared" si="201"/>
        <v>1.0030503126678199</v>
      </c>
      <c r="BZ127" s="9">
        <f t="shared" si="202"/>
        <v>0.97770843402578067</v>
      </c>
      <c r="CA127" s="9">
        <f t="shared" si="143"/>
        <v>1.2059976251168916</v>
      </c>
      <c r="CB127" s="9">
        <f t="shared" si="203"/>
        <v>1.2059969821807228</v>
      </c>
      <c r="CC127" s="9"/>
      <c r="CD127" s="9">
        <f t="shared" si="204"/>
        <v>0.95406416749413214</v>
      </c>
      <c r="CE127" s="9">
        <f t="shared" si="205"/>
        <v>0.93279658316079805</v>
      </c>
      <c r="CG127" s="35"/>
      <c r="CH127">
        <f t="shared" si="206"/>
        <v>1994</v>
      </c>
      <c r="CI127" s="19">
        <f t="shared" si="207"/>
        <v>7.4336389707746003E-2</v>
      </c>
      <c r="CJ127" s="19">
        <f t="shared" si="287"/>
        <v>2.5348833399301066E-2</v>
      </c>
      <c r="CK127" s="19">
        <f t="shared" si="288"/>
        <v>6.5083747487433164E-3</v>
      </c>
      <c r="CL127" s="19">
        <f t="shared" si="289"/>
        <v>1.8782786470170696E-6</v>
      </c>
      <c r="CM127" s="19">
        <f t="shared" si="290"/>
        <v>1.8782786470170696E-6</v>
      </c>
      <c r="CN127" s="19">
        <f t="shared" si="291"/>
        <v>1.8782786470170696E-6</v>
      </c>
      <c r="CO127" s="19">
        <f t="shared" si="292"/>
        <v>2.4049283703232109E-2</v>
      </c>
      <c r="CP127" s="19">
        <f t="shared" si="293"/>
        <v>0.14064784775067349</v>
      </c>
      <c r="CQ127" s="19">
        <f t="shared" si="294"/>
        <v>8.1536056830235626E-3</v>
      </c>
      <c r="CR127" s="19">
        <f t="shared" si="295"/>
        <v>0.15654024795712945</v>
      </c>
      <c r="CS127" s="19">
        <f t="shared" si="296"/>
        <v>0.19699189978843051</v>
      </c>
      <c r="CT127" s="19">
        <f t="shared" si="297"/>
        <v>2.7449892514623517E-2</v>
      </c>
      <c r="CU127" s="19">
        <f t="shared" si="298"/>
        <v>5.3628417389323217E-2</v>
      </c>
      <c r="CV127" s="19">
        <f t="shared" si="299"/>
        <v>0.16122316843358578</v>
      </c>
      <c r="CW127" s="19">
        <f t="shared" si="300"/>
        <v>2.9371561412543719E-2</v>
      </c>
      <c r="CX127" s="19">
        <f t="shared" si="301"/>
        <v>1.7230115299796664E-2</v>
      </c>
      <c r="CY127" s="19">
        <f t="shared" si="286"/>
        <v>2.0895932070529474E-2</v>
      </c>
      <c r="CZ127" s="19">
        <f t="shared" si="145"/>
        <v>1.0553963334880529E-2</v>
      </c>
      <c r="DA127" s="19">
        <f t="shared" si="146"/>
        <v>3.4861820115112005E-2</v>
      </c>
      <c r="DB127" s="19">
        <f t="shared" si="147"/>
        <v>5.6502744545298342E-3</v>
      </c>
      <c r="DC127" s="19">
        <f t="shared" si="148"/>
        <v>6.5527374008547499E-3</v>
      </c>
      <c r="DF127" s="19">
        <f t="shared" si="257"/>
        <v>7.3283099582038144E-2</v>
      </c>
      <c r="DG127" s="19">
        <f t="shared" si="304"/>
        <v>2.5063789433065659E-2</v>
      </c>
      <c r="DH127" s="19">
        <f t="shared" si="305"/>
        <v>6.7615144708425452E-3</v>
      </c>
      <c r="DI127" s="19">
        <f t="shared" si="306"/>
        <v>1.9095832226779358E-6</v>
      </c>
      <c r="DJ127" s="19">
        <f t="shared" si="307"/>
        <v>1.9095832226779358E-6</v>
      </c>
      <c r="DK127" s="19">
        <f t="shared" si="308"/>
        <v>1.9095832226779358E-6</v>
      </c>
      <c r="DL127" s="19">
        <f t="shared" si="309"/>
        <v>2.3985166095346528E-2</v>
      </c>
      <c r="DM127" s="19">
        <f t="shared" si="310"/>
        <v>0.1424543015941615</v>
      </c>
      <c r="DN127" s="19">
        <f t="shared" si="311"/>
        <v>8.2077310193455731E-3</v>
      </c>
      <c r="DO127" s="19">
        <f t="shared" si="312"/>
        <v>0.15453957211819436</v>
      </c>
      <c r="DP127" s="19">
        <f t="shared" si="313"/>
        <v>0.19680164001170086</v>
      </c>
      <c r="DQ127" s="19">
        <f t="shared" si="314"/>
        <v>2.7128152103015262E-2</v>
      </c>
      <c r="DR127" s="19">
        <f t="shared" si="315"/>
        <v>5.5255123082406009E-2</v>
      </c>
      <c r="DS127" s="19">
        <f t="shared" si="316"/>
        <v>0.16068137305523664</v>
      </c>
      <c r="DT127" s="19">
        <f t="shared" si="317"/>
        <v>2.9182451703481271E-2</v>
      </c>
      <c r="DU127" s="19">
        <f t="shared" si="318"/>
        <v>1.7064090936026351E-2</v>
      </c>
      <c r="DV127" s="19">
        <f t="shared" si="302"/>
        <v>2.1083648203330346E-2</v>
      </c>
      <c r="DW127" s="19">
        <f t="shared" si="225"/>
        <v>1.0542956969650892E-2</v>
      </c>
      <c r="DX127" s="19">
        <f t="shared" si="226"/>
        <v>3.5624190437450819E-2</v>
      </c>
      <c r="DY127" s="19">
        <f t="shared" si="227"/>
        <v>5.7717207290790039E-3</v>
      </c>
      <c r="DZ127" s="19">
        <f t="shared" si="228"/>
        <v>6.5118139898704E-3</v>
      </c>
      <c r="EA127" s="19">
        <f t="shared" si="229"/>
        <v>0.99994806428391025</v>
      </c>
      <c r="EC127" s="19">
        <f t="shared" si="258"/>
        <v>7.3286905789970352E-2</v>
      </c>
      <c r="ED127" s="19">
        <f t="shared" si="319"/>
        <v>2.5065091206526325E-2</v>
      </c>
      <c r="EE127" s="19">
        <f t="shared" si="320"/>
        <v>6.7618656531773453E-3</v>
      </c>
      <c r="EF127" s="19">
        <f t="shared" si="321"/>
        <v>1.9096824034010603E-6</v>
      </c>
      <c r="EG127" s="19">
        <f t="shared" si="322"/>
        <v>1.9096824034010603E-6</v>
      </c>
      <c r="EH127" s="19">
        <f t="shared" si="323"/>
        <v>1.9096824034010603E-6</v>
      </c>
      <c r="EI127" s="19">
        <f t="shared" si="324"/>
        <v>2.3986411846822216E-2</v>
      </c>
      <c r="EJ127" s="19">
        <f t="shared" si="325"/>
        <v>0.14246170044458945</v>
      </c>
      <c r="EK127" s="19">
        <f t="shared" si="326"/>
        <v>8.2081573158735502E-3</v>
      </c>
      <c r="EL127" s="19">
        <f t="shared" si="327"/>
        <v>0.15454759865840062</v>
      </c>
      <c r="EM127" s="19">
        <f t="shared" si="328"/>
        <v>0.1968118615766668</v>
      </c>
      <c r="EN127" s="19">
        <f t="shared" si="329"/>
        <v>2.7129561096197994E-2</v>
      </c>
      <c r="EO127" s="19">
        <f t="shared" si="330"/>
        <v>5.5257992945839336E-2</v>
      </c>
      <c r="EP127" s="19">
        <f t="shared" si="331"/>
        <v>0.16068971859083991</v>
      </c>
      <c r="EQ127" s="19">
        <f t="shared" si="332"/>
        <v>2.9183967393726206E-2</v>
      </c>
      <c r="ER127" s="19">
        <f t="shared" si="333"/>
        <v>1.7064977217838215E-2</v>
      </c>
      <c r="ES127" s="19">
        <f t="shared" si="303"/>
        <v>2.108474325456984E-2</v>
      </c>
      <c r="ET127" s="19">
        <f t="shared" si="231"/>
        <v>1.0543504554110005E-2</v>
      </c>
      <c r="EU127" s="19">
        <f t="shared" si="232"/>
        <v>3.5626040701386086E-2</v>
      </c>
      <c r="EV127" s="19">
        <f t="shared" si="233"/>
        <v>5.772020503097117E-3</v>
      </c>
      <c r="EW127" s="19">
        <f t="shared" si="234"/>
        <v>6.5121522031583567E-3</v>
      </c>
      <c r="EZ127">
        <f t="shared" si="259"/>
        <v>3.3330016732401553E-2</v>
      </c>
      <c r="FA127">
        <f t="shared" si="270"/>
        <v>-8.6211639350490202E-3</v>
      </c>
      <c r="FB127">
        <f t="shared" si="271"/>
        <v>-6.5790527800786702E-2</v>
      </c>
      <c r="FC127">
        <f t="shared" si="272"/>
        <v>-2.8247313637075788E-2</v>
      </c>
      <c r="FD127">
        <f t="shared" si="273"/>
        <v>-6.424902574720591E-2</v>
      </c>
      <c r="FE127">
        <f t="shared" si="274"/>
        <v>-2.292345277264634E-2</v>
      </c>
      <c r="FF127">
        <f t="shared" si="275"/>
        <v>-2.8867400569416037E-2</v>
      </c>
      <c r="FG127">
        <f t="shared" si="276"/>
        <v>-4.6219001653217871E-2</v>
      </c>
      <c r="FH127">
        <f t="shared" si="277"/>
        <v>1.5016760564293111E-3</v>
      </c>
      <c r="FI127">
        <f t="shared" si="278"/>
        <v>2.8206524226578898E-2</v>
      </c>
      <c r="FJ127">
        <f t="shared" si="279"/>
        <v>-2.6510045306346675E-3</v>
      </c>
      <c r="FK127">
        <f t="shared" si="280"/>
        <v>-2.6848619655380289E-2</v>
      </c>
      <c r="FL127">
        <f t="shared" si="281"/>
        <v>-7.9650895622392484E-2</v>
      </c>
      <c r="FM127">
        <f t="shared" si="282"/>
        <v>-1.791636089907906E-2</v>
      </c>
      <c r="FN127">
        <f t="shared" si="283"/>
        <v>-3.9658976338436396E-2</v>
      </c>
      <c r="FO127">
        <f t="shared" si="284"/>
        <v>-4.5131818563286893E-2</v>
      </c>
      <c r="FP127">
        <f t="shared" si="265"/>
        <v>-0.15417703450909448</v>
      </c>
      <c r="FQ127">
        <f t="shared" si="266"/>
        <v>-4.1065312876592465E-2</v>
      </c>
      <c r="FR127">
        <f t="shared" si="267"/>
        <v>-8.1633426779565949E-2</v>
      </c>
      <c r="FS127">
        <f t="shared" si="268"/>
        <v>-5.7184500957954743E-2</v>
      </c>
      <c r="FT127">
        <f t="shared" si="269"/>
        <v>2.7226560910240047E-2</v>
      </c>
      <c r="FV127" s="3"/>
      <c r="FW127" s="19">
        <f t="shared" si="408"/>
        <v>0.98184026029910931</v>
      </c>
      <c r="FX127" s="19">
        <f t="shared" si="260"/>
        <v>0.76315576439133792</v>
      </c>
      <c r="FY127" s="19">
        <f t="shared" si="366"/>
        <v>0.97770843402578067</v>
      </c>
      <c r="GA127" s="19">
        <f t="shared" si="409"/>
        <v>1.0044555759762477</v>
      </c>
      <c r="GB127" s="19">
        <f t="shared" si="261"/>
        <v>0.78681242025891318</v>
      </c>
      <c r="GC127" s="19">
        <f t="shared" si="367"/>
        <v>0.9511628234844981</v>
      </c>
      <c r="GE127" s="19">
        <f t="shared" si="410"/>
        <v>0.97705073504522999</v>
      </c>
      <c r="GF127" s="19">
        <f t="shared" si="262"/>
        <v>0.88031592328149866</v>
      </c>
      <c r="GG127" s="19">
        <f t="shared" si="368"/>
        <v>1.0030503126678199</v>
      </c>
      <c r="GI127" s="19">
        <f t="shared" si="337"/>
        <v>1.2928838365062905</v>
      </c>
      <c r="GJ127" s="19">
        <f t="shared" si="239"/>
        <v>1.2059976251168916</v>
      </c>
      <c r="GK127" s="19">
        <f t="shared" si="369"/>
        <v>1.2059969821807228</v>
      </c>
      <c r="GL127" s="3"/>
      <c r="GM127" s="3"/>
      <c r="GN127" s="8"/>
      <c r="GO127" s="3"/>
      <c r="GP127" s="19">
        <v>0.13659850163951337</v>
      </c>
      <c r="GQ127" s="19">
        <v>0.13026110542415736</v>
      </c>
      <c r="GV127" s="30"/>
      <c r="GW127" s="12">
        <f t="shared" si="242"/>
        <v>0</v>
      </c>
      <c r="GX127" s="19"/>
      <c r="HF127" s="12">
        <f t="shared" ca="1" si="370"/>
        <v>1</v>
      </c>
      <c r="HG127" s="12">
        <f t="shared" ca="1" si="371"/>
        <v>1</v>
      </c>
      <c r="HH127" s="12">
        <f t="shared" ca="1" si="372"/>
        <v>1</v>
      </c>
      <c r="HJ127" s="17"/>
      <c r="HL127" s="18">
        <f t="shared" si="245"/>
        <v>1994</v>
      </c>
      <c r="HM127" s="9">
        <f t="shared" si="373"/>
        <v>0.93071538234009887</v>
      </c>
      <c r="HN127" s="9">
        <f t="shared" si="374"/>
        <v>1.035815533693291</v>
      </c>
      <c r="HO127" s="9">
        <f t="shared" si="375"/>
        <v>0.96032866827450269</v>
      </c>
      <c r="HP127" s="9">
        <f t="shared" si="376"/>
        <v>1.078577709466388</v>
      </c>
      <c r="HQ127" s="9">
        <f t="shared" si="377"/>
        <v>1.0000249730628581</v>
      </c>
      <c r="HR127" s="9">
        <f t="shared" si="246"/>
        <v>0.96404891856696351</v>
      </c>
      <c r="HS127" s="9">
        <f t="shared" si="378"/>
        <v>0.9640494504751651</v>
      </c>
      <c r="HT127" s="9"/>
      <c r="HU127" s="9">
        <f t="shared" si="379"/>
        <v>1.0357890953624198</v>
      </c>
      <c r="HV127" s="23">
        <f t="shared" si="247"/>
        <v>1.0358149621886059</v>
      </c>
      <c r="HX127" s="8"/>
      <c r="HY127" s="5">
        <f t="shared" si="264"/>
        <v>45</v>
      </c>
      <c r="HZ127" t="b">
        <f t="shared" si="248"/>
        <v>0</v>
      </c>
      <c r="IC127" s="11"/>
      <c r="ID127" s="11"/>
      <c r="IE127" s="11"/>
      <c r="IF127">
        <f t="shared" si="250"/>
        <v>0</v>
      </c>
      <c r="IG127" s="12">
        <f t="shared" ca="1" si="251"/>
        <v>0.78153986448662371</v>
      </c>
      <c r="IH127" s="19">
        <f t="shared" ca="1" si="252"/>
        <v>1.0228253518742674</v>
      </c>
      <c r="II127" s="19">
        <f t="shared" ca="1" si="253"/>
        <v>0.79937965411152156</v>
      </c>
      <c r="IJ127" s="11">
        <f t="shared" si="170"/>
        <v>0</v>
      </c>
      <c r="IK127" s="12">
        <f t="shared" ca="1" si="380"/>
        <v>0.71987548769666321</v>
      </c>
      <c r="IL127" s="12">
        <f t="shared" ca="1" si="381"/>
        <v>1.0856597812314235</v>
      </c>
      <c r="IM127" s="12">
        <f t="shared" ca="1" si="382"/>
        <v>1.0228253518742674</v>
      </c>
      <c r="IN127" s="12">
        <f t="shared" ca="1" si="383"/>
        <v>0.79937965411152156</v>
      </c>
      <c r="IO127">
        <f t="shared" si="254"/>
        <v>0</v>
      </c>
      <c r="IP127" s="12">
        <f t="shared" ca="1" si="255"/>
        <v>1.0228253518742674</v>
      </c>
      <c r="IQ127" s="12">
        <f t="shared" ca="1" si="384"/>
        <v>1.0096364624054863</v>
      </c>
      <c r="IR127" s="12">
        <f t="shared" ca="1" si="385"/>
        <v>1.0752977152239624</v>
      </c>
    </row>
    <row r="128" spans="1:252" x14ac:dyDescent="0.2">
      <c r="A128" t="s">
        <v>105</v>
      </c>
      <c r="B128" s="1">
        <f t="shared" si="256"/>
        <v>1995</v>
      </c>
      <c r="C128" s="60">
        <f>Conversion_factors!$A57*C276+C351</f>
        <v>1697.9922228055432</v>
      </c>
      <c r="D128" s="60">
        <f>Conversion_factors!$A57*D276+D351</f>
        <v>575.85798796128029</v>
      </c>
      <c r="E128" s="60">
        <f>Conversion_factors!$A57*E276+E351</f>
        <v>156.54465191233507</v>
      </c>
      <c r="F128" s="60">
        <f>Conversion_factors!$A57*F276+F351</f>
        <v>4.2562806231568225E-2</v>
      </c>
      <c r="G128" s="60">
        <f>Conversion_factors!$A57*G276+G351</f>
        <v>4.2562806231568225E-2</v>
      </c>
      <c r="H128" s="60">
        <f>Conversion_factors!$A57*H276+H351</f>
        <v>4.2562806231568225E-2</v>
      </c>
      <c r="I128" s="60">
        <f>Conversion_factors!$A57*I276+I351</f>
        <v>603.2689782848779</v>
      </c>
      <c r="J128" s="60">
        <f>Conversion_factors!$A57*J276+J351</f>
        <v>3266.7339733194513</v>
      </c>
      <c r="K128" s="60">
        <f>Conversion_factors!$A57*K276+K351</f>
        <v>196.34304238419463</v>
      </c>
      <c r="L128" s="60">
        <f>Conversion_factors!$A57*L276+L351</f>
        <v>3713.4989233808938</v>
      </c>
      <c r="M128" s="60">
        <f>Conversion_factors!$A57*M276+M351</f>
        <v>4512.934917902041</v>
      </c>
      <c r="N128" s="60">
        <f>Conversion_factors!$A57*N276+N351</f>
        <v>654.76844914402295</v>
      </c>
      <c r="O128" s="60">
        <f>Conversion_factors!$A57*O276+O351</f>
        <v>1238.7967454788036</v>
      </c>
      <c r="P128" s="60">
        <f>Conversion_factors!$A57*P276+P351</f>
        <v>3548.8782588519616</v>
      </c>
      <c r="Q128" s="60">
        <f>Conversion_factors!$A57*Q276+Q351</f>
        <v>713.24073047810771</v>
      </c>
      <c r="R128" s="60">
        <f>Conversion_factors!$A57*R276+R351</f>
        <v>408.88130061604397</v>
      </c>
      <c r="S128" s="60">
        <f>Conversion_factors!$A57*S276+S351</f>
        <v>482.01444988164394</v>
      </c>
      <c r="T128" s="60">
        <f>Conversion_factors!$A57*T276+T351</f>
        <v>252.6673555078645</v>
      </c>
      <c r="U128" s="60">
        <f>Conversion_factors!$A57*U276+U351</f>
        <v>817.96172271928299</v>
      </c>
      <c r="V128" s="60">
        <f>Conversion_factors!$A57*V276+V351</f>
        <v>138.65178217291583</v>
      </c>
      <c r="W128" s="60">
        <f>Conversion_factors!$A57*W276+W351</f>
        <v>161.37337927793936</v>
      </c>
      <c r="X128" s="60">
        <f>Conversion_factors!$A57*X276+X351</f>
        <v>23140.536560497898</v>
      </c>
      <c r="Z128" s="132">
        <f t="shared" si="338"/>
        <v>2.8286534806404044</v>
      </c>
      <c r="AA128" s="132">
        <f t="shared" si="339"/>
        <v>6.381713117036286</v>
      </c>
      <c r="AB128" s="132">
        <f t="shared" si="340"/>
        <v>1.9498995876373908</v>
      </c>
      <c r="AC128" s="132">
        <f t="shared" si="341"/>
        <v>7.0904582704049547E-5</v>
      </c>
      <c r="AD128" s="132">
        <f t="shared" si="342"/>
        <v>4.7168507601588782E-4</v>
      </c>
      <c r="AE128" s="132">
        <f t="shared" si="343"/>
        <v>5.3015671443123579E-4</v>
      </c>
      <c r="AF128" s="132">
        <f t="shared" si="344"/>
        <v>6.4427728597300984</v>
      </c>
      <c r="AG128" s="132">
        <f t="shared" si="345"/>
        <v>18.650098217470841</v>
      </c>
      <c r="AH128" s="132">
        <f t="shared" si="346"/>
        <v>1.9461880077078657</v>
      </c>
      <c r="AI128" s="132">
        <f t="shared" si="347"/>
        <v>9.8113525297579915</v>
      </c>
      <c r="AJ128" s="132">
        <f t="shared" si="348"/>
        <v>9.3190815214178997</v>
      </c>
      <c r="AK128" s="132">
        <f t="shared" si="349"/>
        <v>3.9746346122000853</v>
      </c>
      <c r="AL128" s="132">
        <f t="shared" si="350"/>
        <v>13.697339412855429</v>
      </c>
      <c r="AM128" s="132">
        <f t="shared" si="351"/>
        <v>18.337813829610965</v>
      </c>
      <c r="AN128" s="132">
        <f t="shared" si="352"/>
        <v>2.7707226694444875</v>
      </c>
      <c r="AO128" s="132">
        <f t="shared" si="353"/>
        <v>1.5108608244650688</v>
      </c>
      <c r="AP128" s="132">
        <f t="shared" si="354"/>
        <v>3.564013998504139</v>
      </c>
      <c r="AQ128" s="132">
        <f t="shared" si="355"/>
        <v>2.3167254106112165</v>
      </c>
      <c r="AR128" s="132">
        <f t="shared" si="356"/>
        <v>1.4537492114367927</v>
      </c>
      <c r="AS128" s="132">
        <f t="shared" si="357"/>
        <v>2.1635490052055864</v>
      </c>
      <c r="AT128" s="132">
        <f t="shared" si="358"/>
        <v>1.5767253829037287</v>
      </c>
      <c r="AU128" s="132">
        <f t="shared" si="336"/>
        <v>21.433100233105201</v>
      </c>
      <c r="AV128" s="132"/>
      <c r="AX128" s="132">
        <f t="shared" si="386"/>
        <v>1.0417962375038208</v>
      </c>
      <c r="AY128" s="132">
        <f t="shared" si="387"/>
        <v>0.9782001603433047</v>
      </c>
      <c r="AZ128" s="132">
        <f t="shared" si="388"/>
        <v>1.3433446864854355</v>
      </c>
      <c r="BA128" s="132">
        <f t="shared" si="389"/>
        <v>0.81630277738558843</v>
      </c>
      <c r="BB128" s="132">
        <f t="shared" si="390"/>
        <v>0.74379067725144943</v>
      </c>
      <c r="BC128" s="132">
        <f t="shared" si="391"/>
        <v>0.95261784060145671</v>
      </c>
      <c r="BD128" s="132">
        <f t="shared" si="392"/>
        <v>1.1884882364501335</v>
      </c>
      <c r="BE128" s="132">
        <f t="shared" si="393"/>
        <v>0.99818581213136293</v>
      </c>
      <c r="BF128" s="132">
        <f t="shared" si="394"/>
        <v>1.1788966084162982</v>
      </c>
      <c r="BG128" s="132">
        <f t="shared" si="395"/>
        <v>1.0925046195106158</v>
      </c>
      <c r="BH128" s="132">
        <f t="shared" si="396"/>
        <v>1.0796946328504053</v>
      </c>
      <c r="BI128" s="132">
        <f t="shared" si="397"/>
        <v>0.87779742586582099</v>
      </c>
      <c r="BJ128" s="132">
        <f t="shared" si="398"/>
        <v>0.91617992482627819</v>
      </c>
      <c r="BK128" s="132">
        <f t="shared" si="399"/>
        <v>0.83614771902574514</v>
      </c>
      <c r="BL128" s="132">
        <f t="shared" si="400"/>
        <v>1.0371869815976786</v>
      </c>
      <c r="BM128" s="132">
        <f t="shared" si="401"/>
        <v>0.95702149442132922</v>
      </c>
      <c r="BN128" s="132">
        <f t="shared" si="402"/>
        <v>0.43219506964510174</v>
      </c>
      <c r="BO128" s="132">
        <f t="shared" si="403"/>
        <v>0.91947835687363821</v>
      </c>
      <c r="BP128" s="132">
        <f t="shared" si="404"/>
        <v>0.97425435023367213</v>
      </c>
      <c r="BQ128" s="132">
        <f t="shared" si="405"/>
        <v>1.2545678101685036</v>
      </c>
      <c r="BR128" s="132">
        <f t="shared" si="406"/>
        <v>1.104256830732774</v>
      </c>
      <c r="BS128" s="132">
        <f t="shared" si="407"/>
        <v>0.91932606763520386</v>
      </c>
      <c r="BT128" s="16"/>
      <c r="BU128" s="16"/>
      <c r="BV128" s="9">
        <f t="shared" si="365"/>
        <v>1.3461034260110745</v>
      </c>
      <c r="BW128" s="9">
        <f t="shared" si="199"/>
        <v>0.91932606763520386</v>
      </c>
      <c r="BX128" s="9">
        <f t="shared" si="200"/>
        <v>1.0135159783718051</v>
      </c>
      <c r="BY128" s="9">
        <f t="shared" si="201"/>
        <v>0.92264105541361052</v>
      </c>
      <c r="BZ128" s="9">
        <f t="shared" si="202"/>
        <v>0.98311980317105518</v>
      </c>
      <c r="CA128" s="9">
        <f t="shared" si="143"/>
        <v>1.2375086678417941</v>
      </c>
      <c r="CB128" s="9">
        <f t="shared" si="203"/>
        <v>1.2375079692650368</v>
      </c>
      <c r="CC128" s="9"/>
      <c r="CD128" s="9">
        <f t="shared" si="204"/>
        <v>0.9351114519635203</v>
      </c>
      <c r="CE128" s="9">
        <f t="shared" si="205"/>
        <v>0.91932658659737565</v>
      </c>
      <c r="CG128" s="35"/>
      <c r="CH128">
        <f t="shared" si="206"/>
        <v>1995</v>
      </c>
      <c r="CI128" s="19">
        <f t="shared" si="207"/>
        <v>7.33773920222794E-2</v>
      </c>
      <c r="CJ128" s="19">
        <f t="shared" si="287"/>
        <v>2.488524786172417E-2</v>
      </c>
      <c r="CK128" s="19">
        <f t="shared" si="288"/>
        <v>6.7649534185635499E-3</v>
      </c>
      <c r="CL128" s="19">
        <f t="shared" si="289"/>
        <v>1.8393180348387061E-6</v>
      </c>
      <c r="CM128" s="19">
        <f t="shared" si="290"/>
        <v>1.8393180348387061E-6</v>
      </c>
      <c r="CN128" s="19">
        <f t="shared" si="291"/>
        <v>1.8393180348387061E-6</v>
      </c>
      <c r="CO128" s="19">
        <f t="shared" si="292"/>
        <v>2.6069792146249948E-2</v>
      </c>
      <c r="CP128" s="19">
        <f t="shared" si="293"/>
        <v>0.14116932702830826</v>
      </c>
      <c r="CQ128" s="19">
        <f t="shared" si="294"/>
        <v>8.4848094110039976E-3</v>
      </c>
      <c r="CR128" s="19">
        <f t="shared" si="295"/>
        <v>0.16047592127660643</v>
      </c>
      <c r="CS128" s="19">
        <f t="shared" si="296"/>
        <v>0.19502291600298743</v>
      </c>
      <c r="CT128" s="19">
        <f t="shared" si="297"/>
        <v>2.8295301080518021E-2</v>
      </c>
      <c r="CU128" s="19">
        <f t="shared" si="298"/>
        <v>5.3533622361786298E-2</v>
      </c>
      <c r="CV128" s="19">
        <f t="shared" si="299"/>
        <v>0.15336196935511348</v>
      </c>
      <c r="CW128" s="19">
        <f t="shared" si="300"/>
        <v>3.0822134509000402E-2</v>
      </c>
      <c r="CX128" s="19">
        <f t="shared" si="301"/>
        <v>1.766948227613813E-2</v>
      </c>
      <c r="CY128" s="19">
        <f t="shared" si="286"/>
        <v>2.0829873526116406E-2</v>
      </c>
      <c r="CZ128" s="19">
        <f t="shared" si="145"/>
        <v>1.091882009076578E-2</v>
      </c>
      <c r="DA128" s="19">
        <f t="shared" si="146"/>
        <v>3.5347569429984016E-2</v>
      </c>
      <c r="DB128" s="19">
        <f t="shared" si="147"/>
        <v>5.9917271931196987E-3</v>
      </c>
      <c r="DC128" s="19">
        <f t="shared" si="148"/>
        <v>6.9736230556300986E-3</v>
      </c>
      <c r="DF128" s="19">
        <f t="shared" si="257"/>
        <v>7.3855853174772043E-2</v>
      </c>
      <c r="DG128" s="19">
        <f t="shared" si="304"/>
        <v>2.5116327580639263E-2</v>
      </c>
      <c r="DH128" s="19">
        <f t="shared" si="305"/>
        <v>6.6358373734509406E-3</v>
      </c>
      <c r="DI128" s="19">
        <f t="shared" si="306"/>
        <v>1.8587302873845396E-6</v>
      </c>
      <c r="DJ128" s="19">
        <f t="shared" si="307"/>
        <v>1.8587302873845396E-6</v>
      </c>
      <c r="DK128" s="19">
        <f t="shared" si="308"/>
        <v>1.8587302873845396E-6</v>
      </c>
      <c r="DL128" s="19">
        <f t="shared" si="309"/>
        <v>2.5045956185910392E-2</v>
      </c>
      <c r="DM128" s="19">
        <f t="shared" si="310"/>
        <v>0.14090842656366193</v>
      </c>
      <c r="DN128" s="19">
        <f t="shared" si="311"/>
        <v>8.3181086091808371E-3</v>
      </c>
      <c r="DO128" s="19">
        <f t="shared" si="312"/>
        <v>0.15849994088864325</v>
      </c>
      <c r="DP128" s="19">
        <f t="shared" si="313"/>
        <v>0.19600575960629263</v>
      </c>
      <c r="DQ128" s="19">
        <f t="shared" si="314"/>
        <v>2.7870459813682025E-2</v>
      </c>
      <c r="DR128" s="19">
        <f t="shared" si="315"/>
        <v>5.3581005899679998E-2</v>
      </c>
      <c r="DS128" s="19">
        <f t="shared" si="316"/>
        <v>0.15725982272717276</v>
      </c>
      <c r="DT128" s="19">
        <f t="shared" si="317"/>
        <v>3.0091020971110601E-2</v>
      </c>
      <c r="DU128" s="19">
        <f t="shared" si="318"/>
        <v>1.7448876850404579E-2</v>
      </c>
      <c r="DV128" s="19">
        <f t="shared" si="302"/>
        <v>2.0862885368125417E-2</v>
      </c>
      <c r="DW128" s="19">
        <f t="shared" si="225"/>
        <v>1.0735358383792696E-2</v>
      </c>
      <c r="DX128" s="19">
        <f t="shared" si="226"/>
        <v>3.5104134649440406E-2</v>
      </c>
      <c r="DY128" s="19">
        <f t="shared" si="227"/>
        <v>5.8193313410207555E-3</v>
      </c>
      <c r="DZ128" s="19">
        <f t="shared" si="228"/>
        <v>6.7609969543958089E-3</v>
      </c>
      <c r="EA128" s="19">
        <f t="shared" si="229"/>
        <v>0.9999256791322384</v>
      </c>
      <c r="EC128" s="19">
        <f t="shared" si="258"/>
        <v>7.3861342613849135E-2</v>
      </c>
      <c r="ED128" s="19">
        <f t="shared" si="319"/>
        <v>2.5118194386642683E-2</v>
      </c>
      <c r="EE128" s="19">
        <f t="shared" si="320"/>
        <v>6.6363305912992389E-3</v>
      </c>
      <c r="EF128" s="19">
        <f t="shared" si="321"/>
        <v>1.8588684401000625E-6</v>
      </c>
      <c r="EG128" s="19">
        <f t="shared" si="322"/>
        <v>1.8588684401000625E-6</v>
      </c>
      <c r="EH128" s="19">
        <f t="shared" si="323"/>
        <v>1.8588684401000625E-6</v>
      </c>
      <c r="EI128" s="19">
        <f t="shared" si="324"/>
        <v>2.5047817761461959E-2</v>
      </c>
      <c r="EJ128" s="19">
        <f t="shared" si="325"/>
        <v>0.14091889977857747</v>
      </c>
      <c r="EK128" s="19">
        <f t="shared" si="326"/>
        <v>8.3187268641800542E-3</v>
      </c>
      <c r="EL128" s="19">
        <f t="shared" si="327"/>
        <v>0.15851172161734423</v>
      </c>
      <c r="EM128" s="19">
        <f t="shared" si="328"/>
        <v>0.19602032800716904</v>
      </c>
      <c r="EN128" s="19">
        <f t="shared" si="329"/>
        <v>2.7872531324396765E-2</v>
      </c>
      <c r="EO128" s="19">
        <f t="shared" si="330"/>
        <v>5.3584988382515582E-2</v>
      </c>
      <c r="EP128" s="19">
        <f t="shared" si="331"/>
        <v>0.15727151128236544</v>
      </c>
      <c r="EQ128" s="19">
        <f t="shared" si="332"/>
        <v>3.0093257528123866E-2</v>
      </c>
      <c r="ER128" s="19">
        <f t="shared" si="333"/>
        <v>1.7450173762461194E-2</v>
      </c>
      <c r="ES128" s="19">
        <f t="shared" si="303"/>
        <v>2.0864436031116606E-2</v>
      </c>
      <c r="ET128" s="19">
        <f t="shared" si="231"/>
        <v>1.0736156304245651E-2</v>
      </c>
      <c r="EU128" s="19">
        <f t="shared" si="232"/>
        <v>3.5106743813104878E-2</v>
      </c>
      <c r="EV128" s="19">
        <f t="shared" si="233"/>
        <v>5.8197638709218099E-3</v>
      </c>
      <c r="EW128" s="19">
        <f t="shared" si="234"/>
        <v>6.7614994749041531E-3</v>
      </c>
      <c r="EZ128">
        <f t="shared" si="259"/>
        <v>-1.7405036274172885E-2</v>
      </c>
      <c r="FA128">
        <f t="shared" si="270"/>
        <v>1.7510346768046869E-2</v>
      </c>
      <c r="FB128">
        <f t="shared" si="271"/>
        <v>7.951524394683257E-2</v>
      </c>
      <c r="FC128">
        <f t="shared" si="272"/>
        <v>-2.5381189206289838E-2</v>
      </c>
      <c r="FD128">
        <f t="shared" si="273"/>
        <v>1.5007009004073632E-2</v>
      </c>
      <c r="FE128">
        <f t="shared" si="274"/>
        <v>1.9888764036965729E-2</v>
      </c>
      <c r="FF128">
        <f t="shared" si="275"/>
        <v>7.87151627126981E-2</v>
      </c>
      <c r="FG128">
        <f t="shared" si="276"/>
        <v>3.2118654269499315E-2</v>
      </c>
      <c r="FH128">
        <f t="shared" si="277"/>
        <v>5.3190484223648353E-2</v>
      </c>
      <c r="FI128">
        <f t="shared" si="278"/>
        <v>3.1720672228444574E-2</v>
      </c>
      <c r="FJ128">
        <f t="shared" si="279"/>
        <v>7.2785952036797342E-3</v>
      </c>
      <c r="FK128">
        <f t="shared" si="280"/>
        <v>3.5096746372493513E-2</v>
      </c>
      <c r="FL128">
        <f t="shared" si="281"/>
        <v>-6.8218837558935205E-3</v>
      </c>
      <c r="FM128">
        <f t="shared" si="282"/>
        <v>-3.5376084424221736E-2</v>
      </c>
      <c r="FN128">
        <f t="shared" si="283"/>
        <v>2.140906749037693E-2</v>
      </c>
      <c r="FO128">
        <f t="shared" si="284"/>
        <v>-2.7701645184922845E-2</v>
      </c>
      <c r="FP128">
        <f t="shared" si="265"/>
        <v>-0.24204885394080403</v>
      </c>
      <c r="FQ128">
        <f t="shared" si="266"/>
        <v>3.3142397773163752E-2</v>
      </c>
      <c r="FR128">
        <f t="shared" si="267"/>
        <v>3.5091450960634915E-2</v>
      </c>
      <c r="FS128">
        <f t="shared" si="268"/>
        <v>6.5642554316038729E-2</v>
      </c>
      <c r="FT128">
        <f t="shared" si="269"/>
        <v>4.6281150485178883E-2</v>
      </c>
      <c r="FV128" s="3"/>
      <c r="FW128" s="19">
        <f t="shared" si="408"/>
        <v>1.0055347473305438</v>
      </c>
      <c r="FX128" s="19">
        <f t="shared" si="260"/>
        <v>0.76737963872109205</v>
      </c>
      <c r="FY128" s="19">
        <f t="shared" si="366"/>
        <v>0.98311980317105518</v>
      </c>
      <c r="GA128" s="19">
        <f t="shared" si="409"/>
        <v>1.0655546593577763</v>
      </c>
      <c r="GB128" s="19">
        <f t="shared" si="261"/>
        <v>0.83839164044745373</v>
      </c>
      <c r="GC128" s="19">
        <f t="shared" si="367"/>
        <v>1.0135159783718051</v>
      </c>
      <c r="GE128" s="19">
        <f t="shared" si="410"/>
        <v>0.91983527023650058</v>
      </c>
      <c r="GF128" s="19">
        <f t="shared" si="262"/>
        <v>0.80974563518513187</v>
      </c>
      <c r="GG128" s="19">
        <f t="shared" si="368"/>
        <v>0.92264105541361052</v>
      </c>
      <c r="GI128" s="19">
        <f t="shared" si="337"/>
        <v>1.3461034260110745</v>
      </c>
      <c r="GJ128" s="19">
        <f t="shared" si="239"/>
        <v>1.2375086678417941</v>
      </c>
      <c r="GK128" s="19">
        <f t="shared" si="369"/>
        <v>1.2375079692650368</v>
      </c>
      <c r="GL128" s="3"/>
      <c r="GM128" s="3"/>
      <c r="GN128" s="8"/>
      <c r="GO128" s="3"/>
      <c r="GP128" s="19">
        <v>8.3744433224997913E-3</v>
      </c>
      <c r="GQ128" s="19">
        <v>8.9065516349502299E-3</v>
      </c>
      <c r="GV128" s="30"/>
      <c r="GW128" s="12">
        <f t="shared" si="242"/>
        <v>0</v>
      </c>
      <c r="GX128" s="19"/>
      <c r="HF128" s="12">
        <f t="shared" ca="1" si="370"/>
        <v>1</v>
      </c>
      <c r="HG128" s="12">
        <f t="shared" ca="1" si="371"/>
        <v>1</v>
      </c>
      <c r="HH128" s="12">
        <f t="shared" ca="1" si="372"/>
        <v>1</v>
      </c>
      <c r="HJ128" s="17"/>
      <c r="HL128" s="18">
        <f t="shared" si="245"/>
        <v>1995</v>
      </c>
      <c r="HM128" s="9">
        <f t="shared" si="373"/>
        <v>0.96902686028987139</v>
      </c>
      <c r="HN128" s="9">
        <f t="shared" si="374"/>
        <v>1.0208578657308003</v>
      </c>
      <c r="HO128" s="9">
        <f t="shared" si="375"/>
        <v>1.0232826869947447</v>
      </c>
      <c r="HP128" s="9">
        <f t="shared" si="376"/>
        <v>0.99211381885808081</v>
      </c>
      <c r="HQ128" s="9">
        <f t="shared" si="377"/>
        <v>1.005559858612995</v>
      </c>
      <c r="HR128" s="9">
        <f t="shared" si="246"/>
        <v>0.98923817767426492</v>
      </c>
      <c r="HS128" s="9">
        <f t="shared" si="378"/>
        <v>0.98923869243133655</v>
      </c>
      <c r="HT128" s="9"/>
      <c r="HU128" s="9">
        <f t="shared" si="379"/>
        <v>1.0152128943657144</v>
      </c>
      <c r="HV128" s="23">
        <f t="shared" si="247"/>
        <v>1.0208573345204772</v>
      </c>
      <c r="HX128" s="8"/>
      <c r="HY128" s="5">
        <f t="shared" si="264"/>
        <v>46</v>
      </c>
      <c r="HZ128" t="b">
        <f t="shared" si="248"/>
        <v>0</v>
      </c>
      <c r="IC128" s="11"/>
      <c r="ID128" s="11"/>
      <c r="IE128" s="11"/>
      <c r="IF128">
        <f t="shared" si="250"/>
        <v>0</v>
      </c>
      <c r="IG128" s="12">
        <f t="shared" ca="1" si="251"/>
        <v>0.78153986448662371</v>
      </c>
      <c r="IH128" s="19">
        <f t="shared" ca="1" si="252"/>
        <v>1.0228253518742674</v>
      </c>
      <c r="II128" s="19">
        <f t="shared" ca="1" si="253"/>
        <v>0.79937965411152156</v>
      </c>
      <c r="IJ128" s="11">
        <f t="shared" si="170"/>
        <v>0</v>
      </c>
      <c r="IK128" s="12">
        <f t="shared" ca="1" si="380"/>
        <v>0.71987548769666321</v>
      </c>
      <c r="IL128" s="12">
        <f t="shared" ca="1" si="381"/>
        <v>1.0856597812314235</v>
      </c>
      <c r="IM128" s="12">
        <f t="shared" ca="1" si="382"/>
        <v>1.0228253518742674</v>
      </c>
      <c r="IN128" s="12">
        <f t="shared" ca="1" si="383"/>
        <v>0.79937965411152156</v>
      </c>
      <c r="IO128">
        <f t="shared" si="254"/>
        <v>0</v>
      </c>
      <c r="IP128" s="12">
        <f t="shared" ca="1" si="255"/>
        <v>1.0228253518742674</v>
      </c>
      <c r="IQ128" s="12">
        <f t="shared" ca="1" si="384"/>
        <v>1.0096364624054863</v>
      </c>
      <c r="IR128" s="12">
        <f t="shared" ca="1" si="385"/>
        <v>1.0752977152239624</v>
      </c>
    </row>
    <row r="129" spans="1:252" x14ac:dyDescent="0.2">
      <c r="A129" t="s">
        <v>105</v>
      </c>
      <c r="B129" s="1">
        <f t="shared" si="256"/>
        <v>1996</v>
      </c>
      <c r="C129" s="60">
        <f>Conversion_factors!$A58*C277+C352</f>
        <v>1594.5473913569451</v>
      </c>
      <c r="D129" s="60">
        <f>Conversion_factors!$A58*D277+D352</f>
        <v>543.03801035911488</v>
      </c>
      <c r="E129" s="60">
        <f>Conversion_factors!$A58*E277+E352</f>
        <v>142.89165723348634</v>
      </c>
      <c r="F129" s="60">
        <f>Conversion_factors!$A58*F277+F352</f>
        <v>4.259176579003332E-2</v>
      </c>
      <c r="G129" s="60">
        <f>Conversion_factors!$A58*G277+G352</f>
        <v>4.259176579003332E-2</v>
      </c>
      <c r="H129" s="60">
        <f>Conversion_factors!$A58*H277+H352</f>
        <v>4.259176579003332E-2</v>
      </c>
      <c r="I129" s="60">
        <f>Conversion_factors!$A58*I277+I352</f>
        <v>587.11948272097356</v>
      </c>
      <c r="J129" s="60">
        <f>Conversion_factors!$A58*J277+J352</f>
        <v>3227.7765162791252</v>
      </c>
      <c r="K129" s="60">
        <f>Conversion_factors!$A58*K277+K352</f>
        <v>195.91865763822133</v>
      </c>
      <c r="L129" s="60">
        <f>Conversion_factors!$A58*L277+L352</f>
        <v>3825.8696204765465</v>
      </c>
      <c r="M129" s="60">
        <f>Conversion_factors!$A58*M277+M352</f>
        <v>4849.3800616710942</v>
      </c>
      <c r="N129" s="60">
        <f>Conversion_factors!$A58*N277+N352</f>
        <v>689.15165823273469</v>
      </c>
      <c r="O129" s="60">
        <f>Conversion_factors!$A58*O277+O352</f>
        <v>1183.4482497410472</v>
      </c>
      <c r="P129" s="60">
        <f>Conversion_factors!$A58*P277+P352</f>
        <v>3650.4417488273375</v>
      </c>
      <c r="Q129" s="60">
        <f>Conversion_factors!$A58*Q277+Q352</f>
        <v>689.42562643815302</v>
      </c>
      <c r="R129" s="60">
        <f>Conversion_factors!$A58*R277+R352</f>
        <v>398.97554911106022</v>
      </c>
      <c r="S129" s="60">
        <f>Conversion_factors!$A58*S277+S352</f>
        <v>485.31035632420532</v>
      </c>
      <c r="T129" s="60">
        <f>Conversion_factors!$A58*T277+T352</f>
        <v>243.45244083282111</v>
      </c>
      <c r="U129" s="60">
        <f>Conversion_factors!$A58*U277+U352</f>
        <v>796.79034238182328</v>
      </c>
      <c r="V129" s="60">
        <f>Conversion_factors!$A58*V277+V352</f>
        <v>135.26454277651374</v>
      </c>
      <c r="W129" s="60">
        <f>Conversion_factors!$A58*W277+W352</f>
        <v>153.33826294477788</v>
      </c>
      <c r="X129" s="60">
        <f>Conversion_factors!$A58*X277+X352</f>
        <v>23392.267950643356</v>
      </c>
      <c r="Z129" s="132">
        <f t="shared" si="338"/>
        <v>2.6987401049051596</v>
      </c>
      <c r="AA129" s="132">
        <f t="shared" si="339"/>
        <v>6.1252136614201058</v>
      </c>
      <c r="AB129" s="132">
        <f t="shared" si="340"/>
        <v>1.8206253950573532</v>
      </c>
      <c r="AC129" s="132">
        <f t="shared" si="341"/>
        <v>7.2085726080849889E-5</v>
      </c>
      <c r="AD129" s="132">
        <f t="shared" si="342"/>
        <v>4.8041511036878138E-4</v>
      </c>
      <c r="AE129" s="132">
        <f t="shared" si="343"/>
        <v>5.4267444243412063E-4</v>
      </c>
      <c r="AF129" s="132">
        <f t="shared" si="344"/>
        <v>6.10541834220066</v>
      </c>
      <c r="AG129" s="132">
        <f t="shared" si="345"/>
        <v>18.872022676748639</v>
      </c>
      <c r="AH129" s="132">
        <f t="shared" si="346"/>
        <v>1.9261702311345918</v>
      </c>
      <c r="AI129" s="132">
        <f t="shared" si="347"/>
        <v>9.967241819275106</v>
      </c>
      <c r="AJ129" s="132">
        <f t="shared" si="348"/>
        <v>9.8984219305250853</v>
      </c>
      <c r="AK129" s="132">
        <f t="shared" si="349"/>
        <v>4.0440213987773603</v>
      </c>
      <c r="AL129" s="132">
        <f t="shared" si="350"/>
        <v>12.258768426781335</v>
      </c>
      <c r="AM129" s="132">
        <f t="shared" si="351"/>
        <v>18.299028835113816</v>
      </c>
      <c r="AN129" s="132">
        <f t="shared" si="352"/>
        <v>2.5849048553672818</v>
      </c>
      <c r="AO129" s="132">
        <f t="shared" si="353"/>
        <v>1.4398322812590507</v>
      </c>
      <c r="AP129" s="132">
        <f t="shared" si="354"/>
        <v>2.9165923567938701</v>
      </c>
      <c r="AQ129" s="132">
        <f t="shared" si="355"/>
        <v>2.1686606043596837</v>
      </c>
      <c r="AR129" s="132">
        <f t="shared" si="356"/>
        <v>1.3954748290267325</v>
      </c>
      <c r="AS129" s="132">
        <f t="shared" si="357"/>
        <v>2.0903144620073264</v>
      </c>
      <c r="AT129" s="132">
        <f t="shared" si="358"/>
        <v>1.4352792861583861</v>
      </c>
      <c r="AU129" s="132">
        <f t="shared" si="336"/>
        <v>20.995185473505572</v>
      </c>
      <c r="AV129" s="132"/>
      <c r="AX129" s="132">
        <f t="shared" si="386"/>
        <v>0.99394899606237119</v>
      </c>
      <c r="AY129" s="132">
        <f t="shared" si="387"/>
        <v>0.93888347468065603</v>
      </c>
      <c r="AZ129" s="132">
        <f t="shared" si="388"/>
        <v>1.2542837928870607</v>
      </c>
      <c r="BA129" s="132">
        <f t="shared" si="389"/>
        <v>0.82990091987797276</v>
      </c>
      <c r="BB129" s="132">
        <f t="shared" si="390"/>
        <v>0.75755689224093625</v>
      </c>
      <c r="BC129" s="132">
        <f t="shared" si="391"/>
        <v>0.97511045588812251</v>
      </c>
      <c r="BD129" s="132">
        <f t="shared" si="392"/>
        <v>1.1262569760400243</v>
      </c>
      <c r="BE129" s="132">
        <f t="shared" si="393"/>
        <v>1.0100635965823053</v>
      </c>
      <c r="BF129" s="132">
        <f t="shared" si="394"/>
        <v>1.1667709099653756</v>
      </c>
      <c r="BG129" s="132">
        <f t="shared" si="395"/>
        <v>1.1098630589727718</v>
      </c>
      <c r="BH129" s="132">
        <f t="shared" si="396"/>
        <v>1.1468161328468143</v>
      </c>
      <c r="BI129" s="132">
        <f t="shared" si="397"/>
        <v>0.89312148671400016</v>
      </c>
      <c r="BJ129" s="132">
        <f t="shared" si="398"/>
        <v>0.81995759885824027</v>
      </c>
      <c r="BK129" s="132">
        <f t="shared" si="399"/>
        <v>0.83437924296951804</v>
      </c>
      <c r="BL129" s="132">
        <f t="shared" si="400"/>
        <v>0.96762829936823103</v>
      </c>
      <c r="BM129" s="132">
        <f t="shared" si="401"/>
        <v>0.91203002898329943</v>
      </c>
      <c r="BN129" s="132">
        <f t="shared" si="402"/>
        <v>0.35368459195164803</v>
      </c>
      <c r="BO129" s="132">
        <f t="shared" si="403"/>
        <v>0.86071334996371063</v>
      </c>
      <c r="BP129" s="132">
        <f t="shared" si="404"/>
        <v>0.93520079813298351</v>
      </c>
      <c r="BQ129" s="132">
        <f t="shared" si="405"/>
        <v>1.2121016121448533</v>
      </c>
      <c r="BR129" s="132">
        <f t="shared" si="406"/>
        <v>1.005195307270847</v>
      </c>
      <c r="BS129" s="132">
        <f t="shared" si="407"/>
        <v>0.9005426695488965</v>
      </c>
      <c r="BT129" s="16"/>
      <c r="BU129" s="16"/>
      <c r="BV129" s="9">
        <f t="shared" si="365"/>
        <v>1.3891291162026258</v>
      </c>
      <c r="BW129" s="9">
        <f t="shared" si="199"/>
        <v>0.9005426695488965</v>
      </c>
      <c r="BX129" s="9">
        <f t="shared" si="200"/>
        <v>0.99045551268767851</v>
      </c>
      <c r="BY129" s="9">
        <f t="shared" si="201"/>
        <v>0.92997500677449174</v>
      </c>
      <c r="BZ129" s="9">
        <f t="shared" si="202"/>
        <v>0.97768401826133733</v>
      </c>
      <c r="CA129" s="9">
        <f t="shared" si="143"/>
        <v>1.2509713997808114</v>
      </c>
      <c r="CB129" s="9">
        <f t="shared" si="203"/>
        <v>1.250970042653212</v>
      </c>
      <c r="CC129" s="9"/>
      <c r="CD129" s="9">
        <f t="shared" si="204"/>
        <v>0.9210988721215565</v>
      </c>
      <c r="CE129" s="9">
        <f t="shared" si="205"/>
        <v>0.90054364651178909</v>
      </c>
      <c r="CG129" s="35"/>
      <c r="CH129">
        <f t="shared" si="206"/>
        <v>1996</v>
      </c>
      <c r="CI129" s="19">
        <f t="shared" si="207"/>
        <v>6.816557482674912E-2</v>
      </c>
      <c r="CJ129" s="19">
        <f t="shared" si="287"/>
        <v>2.3214423308800195E-2</v>
      </c>
      <c r="CK129" s="19">
        <f t="shared" si="288"/>
        <v>6.1084995065455554E-3</v>
      </c>
      <c r="CL129" s="19">
        <f t="shared" si="289"/>
        <v>1.820762564788504E-6</v>
      </c>
      <c r="CM129" s="19">
        <f t="shared" si="290"/>
        <v>1.820762564788504E-6</v>
      </c>
      <c r="CN129" s="19">
        <f t="shared" si="291"/>
        <v>1.820762564788504E-6</v>
      </c>
      <c r="CO129" s="19">
        <f t="shared" si="292"/>
        <v>2.5098869590574523E-2</v>
      </c>
      <c r="CP129" s="19">
        <f t="shared" si="293"/>
        <v>0.13798476159257367</v>
      </c>
      <c r="CQ129" s="19">
        <f t="shared" si="294"/>
        <v>8.3753596723327977E-3</v>
      </c>
      <c r="CR129" s="19">
        <f t="shared" si="295"/>
        <v>0.16355274437472078</v>
      </c>
      <c r="CS129" s="19">
        <f t="shared" si="296"/>
        <v>0.20730696450224792</v>
      </c>
      <c r="CT129" s="19">
        <f t="shared" si="297"/>
        <v>2.9460660235545097E-2</v>
      </c>
      <c r="CU129" s="19">
        <f t="shared" si="298"/>
        <v>5.0591428425754627E-2</v>
      </c>
      <c r="CV129" s="19">
        <f t="shared" si="299"/>
        <v>0.15605334876163385</v>
      </c>
      <c r="CW129" s="19">
        <f t="shared" si="300"/>
        <v>2.9472372148472752E-2</v>
      </c>
      <c r="CX129" s="19">
        <f t="shared" si="301"/>
        <v>1.7055872904366557E-2</v>
      </c>
      <c r="CY129" s="19">
        <f t="shared" si="286"/>
        <v>2.0746614109764326E-2</v>
      </c>
      <c r="CZ129" s="19">
        <f t="shared" si="145"/>
        <v>1.0407389370987667E-2</v>
      </c>
      <c r="DA129" s="19">
        <f t="shared" si="146"/>
        <v>3.4062124461938251E-2</v>
      </c>
      <c r="DB129" s="19">
        <f t="shared" si="147"/>
        <v>5.7824467068313297E-3</v>
      </c>
      <c r="DC129" s="19">
        <f t="shared" si="148"/>
        <v>6.5550832124663923E-3</v>
      </c>
      <c r="DF129" s="19">
        <f t="shared" si="257"/>
        <v>7.0739487408381069E-2</v>
      </c>
      <c r="DG129" s="19">
        <f t="shared" si="304"/>
        <v>2.4040159311464488E-2</v>
      </c>
      <c r="DH129" s="19">
        <f t="shared" si="305"/>
        <v>6.4311435139455505E-3</v>
      </c>
      <c r="DI129" s="19">
        <f t="shared" si="306"/>
        <v>1.8300246212960117E-6</v>
      </c>
      <c r="DJ129" s="19">
        <f t="shared" si="307"/>
        <v>1.8300246212960117E-6</v>
      </c>
      <c r="DK129" s="19">
        <f t="shared" si="308"/>
        <v>1.8300246212960117E-6</v>
      </c>
      <c r="DL129" s="19">
        <f t="shared" si="309"/>
        <v>2.5581260039820773E-2</v>
      </c>
      <c r="DM129" s="19">
        <f t="shared" si="310"/>
        <v>0.13957098922628813</v>
      </c>
      <c r="DN129" s="19">
        <f t="shared" si="311"/>
        <v>8.4299661227302675E-3</v>
      </c>
      <c r="DO129" s="19">
        <f t="shared" si="312"/>
        <v>0.16200946336553501</v>
      </c>
      <c r="DP129" s="19">
        <f t="shared" si="313"/>
        <v>0.20110241470448043</v>
      </c>
      <c r="DQ129" s="19">
        <f t="shared" si="314"/>
        <v>2.8874061266277132E-2</v>
      </c>
      <c r="DR129" s="19">
        <f t="shared" si="315"/>
        <v>5.2048666498560839E-2</v>
      </c>
      <c r="DS129" s="19">
        <f t="shared" si="316"/>
        <v>0.15470375725345561</v>
      </c>
      <c r="DT129" s="19">
        <f t="shared" si="317"/>
        <v>3.0142216656621746E-2</v>
      </c>
      <c r="DU129" s="19">
        <f t="shared" si="318"/>
        <v>1.7360870323800518E-2</v>
      </c>
      <c r="DV129" s="19">
        <f t="shared" si="302"/>
        <v>2.0788216029246177E-2</v>
      </c>
      <c r="DW129" s="19">
        <f t="shared" si="225"/>
        <v>1.0661060286402485E-2</v>
      </c>
      <c r="DX129" s="19">
        <f t="shared" si="226"/>
        <v>3.4700878912517198E-2</v>
      </c>
      <c r="DY129" s="19">
        <f t="shared" si="227"/>
        <v>5.8864669204530757E-3</v>
      </c>
      <c r="DZ129" s="19">
        <f t="shared" si="228"/>
        <v>6.7621945101421117E-3</v>
      </c>
      <c r="EA129" s="19">
        <f t="shared" si="229"/>
        <v>0.9998387624239865</v>
      </c>
      <c r="EC129" s="19">
        <f t="shared" si="258"/>
        <v>7.0750895111209591E-2</v>
      </c>
      <c r="ED129" s="19">
        <f t="shared" si="319"/>
        <v>2.404403611356502E-2</v>
      </c>
      <c r="EE129" s="19">
        <f t="shared" si="320"/>
        <v>6.4321806231577095E-3</v>
      </c>
      <c r="EF129" s="19">
        <f t="shared" si="321"/>
        <v>1.8303197376138342E-6</v>
      </c>
      <c r="EG129" s="19">
        <f t="shared" si="322"/>
        <v>1.8303197376138342E-6</v>
      </c>
      <c r="EH129" s="19">
        <f t="shared" si="323"/>
        <v>1.8303197376138342E-6</v>
      </c>
      <c r="EI129" s="19">
        <f t="shared" si="324"/>
        <v>2.5585385365338453E-2</v>
      </c>
      <c r="EJ129" s="19">
        <f t="shared" si="325"/>
        <v>0.13959349694336254</v>
      </c>
      <c r="EK129" s="19">
        <f t="shared" si="326"/>
        <v>8.4313255692276302E-3</v>
      </c>
      <c r="EL129" s="19">
        <f t="shared" si="327"/>
        <v>0.16203558959122863</v>
      </c>
      <c r="EM129" s="19">
        <f t="shared" si="328"/>
        <v>0.20113484519937222</v>
      </c>
      <c r="EN129" s="19">
        <f t="shared" si="329"/>
        <v>2.8878717600701449E-2</v>
      </c>
      <c r="EO129" s="19">
        <f t="shared" si="330"/>
        <v>5.2057060052738129E-2</v>
      </c>
      <c r="EP129" s="19">
        <f t="shared" si="331"/>
        <v>0.15472870533484351</v>
      </c>
      <c r="EQ129" s="19">
        <f t="shared" si="332"/>
        <v>3.0147077498321465E-2</v>
      </c>
      <c r="ER129" s="19">
        <f t="shared" si="333"/>
        <v>1.7363669999861994E-2</v>
      </c>
      <c r="ES129" s="19">
        <f t="shared" si="303"/>
        <v>2.0791568411338338E-2</v>
      </c>
      <c r="ET129" s="19">
        <f t="shared" si="231"/>
        <v>1.0662779527127006E-2</v>
      </c>
      <c r="EU129" s="19">
        <f t="shared" si="232"/>
        <v>3.4706474900402115E-2</v>
      </c>
      <c r="EV129" s="19">
        <f t="shared" si="233"/>
        <v>5.8874161931690445E-3</v>
      </c>
      <c r="EW129" s="19">
        <f t="shared" si="234"/>
        <v>6.7632850058223391E-3</v>
      </c>
      <c r="EZ129">
        <f t="shared" si="259"/>
        <v>-4.7015760238915398E-2</v>
      </c>
      <c r="FA129">
        <f t="shared" si="270"/>
        <v>-4.1022935635877777E-2</v>
      </c>
      <c r="FB129">
        <f t="shared" si="271"/>
        <v>-6.8597812009029493E-2</v>
      </c>
      <c r="FC129">
        <f t="shared" si="272"/>
        <v>1.6520983164600506E-2</v>
      </c>
      <c r="FD129">
        <f t="shared" si="273"/>
        <v>1.8338992364757323E-2</v>
      </c>
      <c r="FE129">
        <f t="shared" si="274"/>
        <v>2.3336936156216029E-2</v>
      </c>
      <c r="FF129">
        <f t="shared" si="275"/>
        <v>-5.3782385993447111E-2</v>
      </c>
      <c r="FG129">
        <f t="shared" si="276"/>
        <v>1.1829131284501311E-2</v>
      </c>
      <c r="FH129">
        <f t="shared" si="277"/>
        <v>-1.0338896171916233E-2</v>
      </c>
      <c r="FI129">
        <f t="shared" si="278"/>
        <v>1.5763761055030138E-2</v>
      </c>
      <c r="FJ129">
        <f t="shared" si="279"/>
        <v>6.0311268840679368E-2</v>
      </c>
      <c r="FK129">
        <f t="shared" si="280"/>
        <v>1.7306770210036536E-2</v>
      </c>
      <c r="FL129">
        <f t="shared" si="281"/>
        <v>-0.11096013965630945</v>
      </c>
      <c r="FM129">
        <f t="shared" si="282"/>
        <v>-2.1172680921737884E-3</v>
      </c>
      <c r="FN129">
        <f t="shared" si="283"/>
        <v>-6.941947682048509E-2</v>
      </c>
      <c r="FO129">
        <f t="shared" si="284"/>
        <v>-4.815293536206168E-2</v>
      </c>
      <c r="FP129">
        <f t="shared" si="265"/>
        <v>-0.20047150364555125</v>
      </c>
      <c r="FQ129">
        <f t="shared" si="266"/>
        <v>-6.6044983713791416E-2</v>
      </c>
      <c r="FR129">
        <f t="shared" si="267"/>
        <v>-4.0911145828648424E-2</v>
      </c>
      <c r="FS129">
        <f t="shared" si="268"/>
        <v>-3.4435416369326823E-2</v>
      </c>
      <c r="FT129">
        <f t="shared" si="269"/>
        <v>-9.3990699109324588E-2</v>
      </c>
      <c r="FV129" s="3"/>
      <c r="FW129" s="19">
        <f t="shared" si="408"/>
        <v>0.99447088249856774</v>
      </c>
      <c r="FX129" s="19">
        <f t="shared" si="260"/>
        <v>0.76313670653039645</v>
      </c>
      <c r="FY129" s="19">
        <f t="shared" si="366"/>
        <v>0.97768401826133733</v>
      </c>
      <c r="GA129" s="19">
        <f t="shared" si="409"/>
        <v>0.97724706252665816</v>
      </c>
      <c r="GB129" s="19">
        <f t="shared" si="261"/>
        <v>0.81931576787418037</v>
      </c>
      <c r="GC129" s="19">
        <f t="shared" si="367"/>
        <v>0.99045551268767851</v>
      </c>
      <c r="GE129" s="19">
        <f t="shared" si="410"/>
        <v>1.0079488673497121</v>
      </c>
      <c r="GF129" s="19">
        <f t="shared" si="262"/>
        <v>0.81618219582622686</v>
      </c>
      <c r="GG129" s="19">
        <f t="shared" si="368"/>
        <v>0.92997500677449174</v>
      </c>
      <c r="GI129" s="19">
        <f t="shared" si="337"/>
        <v>1.3891291162026258</v>
      </c>
      <c r="GJ129" s="19">
        <f t="shared" si="239"/>
        <v>1.2509713997808114</v>
      </c>
      <c r="GK129" s="19">
        <f t="shared" si="369"/>
        <v>1.250970042653212</v>
      </c>
      <c r="GL129" s="3"/>
      <c r="GM129" s="3"/>
      <c r="GN129" s="8"/>
      <c r="GO129" s="3"/>
      <c r="GP129" s="19">
        <v>0.15675186088946541</v>
      </c>
      <c r="GQ129" s="19">
        <v>0.18288375627924483</v>
      </c>
      <c r="GV129" s="30"/>
      <c r="GW129" s="12">
        <f t="shared" si="242"/>
        <v>0</v>
      </c>
      <c r="GX129" s="19"/>
      <c r="HF129" s="12">
        <f t="shared" ca="1" si="370"/>
        <v>1</v>
      </c>
      <c r="HG129" s="12">
        <f t="shared" ca="1" si="371"/>
        <v>1</v>
      </c>
      <c r="HH129" s="12">
        <f t="shared" ca="1" si="372"/>
        <v>1</v>
      </c>
      <c r="HJ129" s="17"/>
      <c r="HL129" s="18">
        <f t="shared" si="245"/>
        <v>1996</v>
      </c>
      <c r="HM129" s="9">
        <f t="shared" si="373"/>
        <v>1</v>
      </c>
      <c r="HN129" s="9">
        <f t="shared" si="374"/>
        <v>1</v>
      </c>
      <c r="HO129" s="9">
        <f t="shared" si="375"/>
        <v>1</v>
      </c>
      <c r="HP129" s="9">
        <f t="shared" si="376"/>
        <v>1</v>
      </c>
      <c r="HQ129" s="9">
        <f t="shared" si="377"/>
        <v>1</v>
      </c>
      <c r="HR129" s="9">
        <f t="shared" si="246"/>
        <v>1</v>
      </c>
      <c r="HS129" s="9">
        <f t="shared" si="378"/>
        <v>1</v>
      </c>
      <c r="HT129" s="9"/>
      <c r="HU129" s="9">
        <f t="shared" si="379"/>
        <v>1</v>
      </c>
      <c r="HV129" s="23">
        <f t="shared" si="247"/>
        <v>1</v>
      </c>
      <c r="HX129" s="8"/>
      <c r="HY129" s="5">
        <f t="shared" si="264"/>
        <v>47</v>
      </c>
      <c r="HZ129" t="b">
        <f t="shared" si="248"/>
        <v>0</v>
      </c>
      <c r="IC129" s="11"/>
      <c r="ID129" s="11"/>
      <c r="IE129" s="11"/>
      <c r="IF129">
        <f t="shared" si="250"/>
        <v>0</v>
      </c>
      <c r="IG129" s="12">
        <f t="shared" ca="1" si="251"/>
        <v>0.78153986448662371</v>
      </c>
      <c r="IH129" s="19">
        <f t="shared" ca="1" si="252"/>
        <v>1.0228253518742674</v>
      </c>
      <c r="II129" s="19">
        <f t="shared" ca="1" si="253"/>
        <v>0.79937965411152156</v>
      </c>
      <c r="IJ129" s="11">
        <f t="shared" si="170"/>
        <v>0</v>
      </c>
      <c r="IK129" s="12">
        <f t="shared" ca="1" si="380"/>
        <v>0.71987548769666321</v>
      </c>
      <c r="IL129" s="12">
        <f t="shared" ca="1" si="381"/>
        <v>1.0856597812314235</v>
      </c>
      <c r="IM129" s="12">
        <f t="shared" ca="1" si="382"/>
        <v>1.0228253518742674</v>
      </c>
      <c r="IN129" s="12">
        <f t="shared" ca="1" si="383"/>
        <v>0.79937965411152156</v>
      </c>
      <c r="IO129">
        <f t="shared" si="254"/>
        <v>0</v>
      </c>
      <c r="IP129" s="12">
        <f t="shared" ca="1" si="255"/>
        <v>1.0228253518742674</v>
      </c>
      <c r="IQ129" s="12">
        <f t="shared" ca="1" si="384"/>
        <v>1.0096364624054863</v>
      </c>
      <c r="IR129" s="12">
        <f t="shared" ca="1" si="385"/>
        <v>1.0752977152239624</v>
      </c>
    </row>
    <row r="130" spans="1:252" x14ac:dyDescent="0.2">
      <c r="A130" t="s">
        <v>105</v>
      </c>
      <c r="B130" s="1">
        <f t="shared" si="256"/>
        <v>1997</v>
      </c>
      <c r="C130" s="60">
        <f>Conversion_factors!$A59*C278+C353</f>
        <v>1624.8512647877917</v>
      </c>
      <c r="D130" s="60">
        <f>Conversion_factors!$A59*D278+D353</f>
        <v>539.67665592052265</v>
      </c>
      <c r="E130" s="60">
        <f>Conversion_factors!$A59*E278+E353</f>
        <v>122.97464861050719</v>
      </c>
      <c r="F130" s="60">
        <f>Conversion_factors!$A59*F278+F353</f>
        <v>4.2504389768536398E-2</v>
      </c>
      <c r="G130" s="60">
        <f>Conversion_factors!$A59*G278+G353</f>
        <v>4.2504389768536398E-2</v>
      </c>
      <c r="H130" s="60">
        <f>Conversion_factors!$A59*H278+H353</f>
        <v>4.2504389768536398E-2</v>
      </c>
      <c r="I130" s="60">
        <f>Conversion_factors!$A59*I278+I353</f>
        <v>593.68128871737883</v>
      </c>
      <c r="J130" s="60">
        <f>Conversion_factors!$A59*J278+J353</f>
        <v>3221.3794020730884</v>
      </c>
      <c r="K130" s="60">
        <f>Conversion_factors!$A59*K278+K353</f>
        <v>199.0666985724346</v>
      </c>
      <c r="L130" s="60">
        <f>Conversion_factors!$A59*L278+L353</f>
        <v>3849.5984744525258</v>
      </c>
      <c r="M130" s="60">
        <f>Conversion_factors!$A59*M278+M353</f>
        <v>4846.074520507098</v>
      </c>
      <c r="N130" s="60">
        <f>Conversion_factors!$A59*N278+N353</f>
        <v>688.4515223653724</v>
      </c>
      <c r="O130" s="60">
        <f>Conversion_factors!$A59*O278+O353</f>
        <v>1198.7858665136284</v>
      </c>
      <c r="P130" s="60">
        <f>Conversion_factors!$A59*P278+P353</f>
        <v>3503.0737173747111</v>
      </c>
      <c r="Q130" s="60">
        <f>Conversion_factors!$A59*Q278+Q353</f>
        <v>695.04879308133843</v>
      </c>
      <c r="R130" s="60">
        <f>Conversion_factors!$A59*R278+R353</f>
        <v>405.30278144355032</v>
      </c>
      <c r="S130" s="60">
        <f>Conversion_factors!$A59*S278+S353</f>
        <v>484.92102772826229</v>
      </c>
      <c r="T130" s="60">
        <f>Conversion_factors!$A59*T278+T353</f>
        <v>241.14310832764551</v>
      </c>
      <c r="U130" s="60">
        <f>Conversion_factors!$A59*U278+U353</f>
        <v>848.18163638155238</v>
      </c>
      <c r="V130" s="60">
        <f>Conversion_factors!$A59*V278+V353</f>
        <v>144.92929952937445</v>
      </c>
      <c r="W130" s="60">
        <f>Conversion_factors!$A59*W278+W353</f>
        <v>154.5660604686895</v>
      </c>
      <c r="X130" s="60">
        <f>Conversion_factors!$A59*X278+X353</f>
        <v>23361.834280024777</v>
      </c>
      <c r="Z130" s="132">
        <f t="shared" si="338"/>
        <v>2.6668028872620866</v>
      </c>
      <c r="AA130" s="132">
        <f t="shared" si="339"/>
        <v>5.8876931650579385</v>
      </c>
      <c r="AB130" s="132">
        <f t="shared" si="340"/>
        <v>1.545512191593728</v>
      </c>
      <c r="AC130" s="132">
        <f t="shared" si="341"/>
        <v>6.9760741682931674E-5</v>
      </c>
      <c r="AD130" s="132">
        <f t="shared" si="342"/>
        <v>4.637087826196889E-4</v>
      </c>
      <c r="AE130" s="132">
        <f t="shared" si="343"/>
        <v>5.3418369823186429E-4</v>
      </c>
      <c r="AF130" s="132">
        <f t="shared" si="344"/>
        <v>6.005554879555465</v>
      </c>
      <c r="AG130" s="132">
        <f t="shared" si="345"/>
        <v>18.502555849687198</v>
      </c>
      <c r="AH130" s="132">
        <f t="shared" si="346"/>
        <v>1.9128110583547138</v>
      </c>
      <c r="AI130" s="132">
        <f t="shared" si="347"/>
        <v>9.596782509835041</v>
      </c>
      <c r="AJ130" s="132">
        <f t="shared" si="348"/>
        <v>9.2761163950524299</v>
      </c>
      <c r="AK130" s="132">
        <f t="shared" si="349"/>
        <v>3.8107213711944783</v>
      </c>
      <c r="AL130" s="132">
        <f t="shared" si="350"/>
        <v>11.983547757591932</v>
      </c>
      <c r="AM130" s="132">
        <f t="shared" si="351"/>
        <v>17.017033840503046</v>
      </c>
      <c r="AN130" s="132">
        <f t="shared" si="352"/>
        <v>2.4900487617057014</v>
      </c>
      <c r="AO130" s="132">
        <f t="shared" si="353"/>
        <v>1.3980924223005669</v>
      </c>
      <c r="AP130" s="132">
        <f t="shared" si="354"/>
        <v>2.3792180453181722</v>
      </c>
      <c r="AQ130" s="132">
        <f t="shared" si="355"/>
        <v>2.0676024293279514</v>
      </c>
      <c r="AR130" s="132">
        <f t="shared" si="356"/>
        <v>1.3475326105871579</v>
      </c>
      <c r="AS130" s="132">
        <f t="shared" si="357"/>
        <v>2.0212608361747635</v>
      </c>
      <c r="AT130" s="132">
        <f t="shared" si="358"/>
        <v>1.4033096335295241</v>
      </c>
      <c r="AU130" s="132">
        <f t="shared" si="336"/>
        <v>19.779911211652859</v>
      </c>
      <c r="AV130" s="132"/>
      <c r="AX130" s="132">
        <f t="shared" si="386"/>
        <v>0.98218648311951284</v>
      </c>
      <c r="AY130" s="132">
        <f t="shared" si="387"/>
        <v>0.90247591712278896</v>
      </c>
      <c r="AZ130" s="132">
        <f t="shared" si="388"/>
        <v>1.0647500023278034</v>
      </c>
      <c r="BA130" s="132">
        <f t="shared" si="389"/>
        <v>0.80313408550676635</v>
      </c>
      <c r="BB130" s="132">
        <f t="shared" si="390"/>
        <v>0.73121302116526199</v>
      </c>
      <c r="BC130" s="132">
        <f t="shared" si="391"/>
        <v>0.95985377010657913</v>
      </c>
      <c r="BD130" s="132">
        <f t="shared" si="392"/>
        <v>1.1078353192178771</v>
      </c>
      <c r="BE130" s="132">
        <f t="shared" si="393"/>
        <v>0.99028908705825103</v>
      </c>
      <c r="BF130" s="132">
        <f t="shared" si="394"/>
        <v>1.1586786375749016</v>
      </c>
      <c r="BG130" s="132">
        <f t="shared" si="395"/>
        <v>1.0686120178266674</v>
      </c>
      <c r="BH130" s="132">
        <f t="shared" si="396"/>
        <v>1.0747167585577595</v>
      </c>
      <c r="BI130" s="132">
        <f t="shared" si="397"/>
        <v>0.84159721249818209</v>
      </c>
      <c r="BJ130" s="132">
        <f t="shared" si="398"/>
        <v>0.80154879373131671</v>
      </c>
      <c r="BK130" s="132">
        <f t="shared" si="399"/>
        <v>0.77592422752949275</v>
      </c>
      <c r="BL130" s="132">
        <f t="shared" si="400"/>
        <v>0.9321200521676094</v>
      </c>
      <c r="BM130" s="132">
        <f t="shared" si="401"/>
        <v>0.88559083514721137</v>
      </c>
      <c r="BN130" s="132">
        <f t="shared" si="402"/>
        <v>0.28851915543226114</v>
      </c>
      <c r="BO130" s="132">
        <f t="shared" si="403"/>
        <v>0.82060466712144375</v>
      </c>
      <c r="BP130" s="132">
        <f t="shared" si="404"/>
        <v>0.90307151853843404</v>
      </c>
      <c r="BQ130" s="132">
        <f t="shared" si="405"/>
        <v>1.1720597846029246</v>
      </c>
      <c r="BR130" s="132">
        <f t="shared" si="406"/>
        <v>0.9828054176462121</v>
      </c>
      <c r="BS130" s="132">
        <f t="shared" si="407"/>
        <v>0.84841613180604258</v>
      </c>
      <c r="BT130" s="16"/>
      <c r="BU130" s="16"/>
      <c r="BV130" s="9">
        <f t="shared" si="365"/>
        <v>1.4725586491615958</v>
      </c>
      <c r="BW130" s="9">
        <f t="shared" si="199"/>
        <v>0.84841613180604258</v>
      </c>
      <c r="BX130" s="9">
        <f t="shared" si="200"/>
        <v>0.96632358739559132</v>
      </c>
      <c r="BY130" s="9">
        <f t="shared" si="201"/>
        <v>0.94169721352659841</v>
      </c>
      <c r="BZ130" s="9">
        <f t="shared" si="202"/>
        <v>0.93234301403987219</v>
      </c>
      <c r="CA130" s="9">
        <f t="shared" si="143"/>
        <v>1.2493444384415069</v>
      </c>
      <c r="CB130" s="9">
        <f t="shared" si="203"/>
        <v>1.2493425129792126</v>
      </c>
      <c r="CC130" s="9"/>
      <c r="CD130" s="9">
        <f t="shared" si="204"/>
        <v>0.90998422961545478</v>
      </c>
      <c r="CE130" s="9">
        <f t="shared" si="205"/>
        <v>0.84841743936842418</v>
      </c>
      <c r="CG130" s="35"/>
      <c r="CH130">
        <f t="shared" si="206"/>
        <v>1997</v>
      </c>
      <c r="CI130" s="19">
        <f t="shared" si="207"/>
        <v>6.9551527731583088E-2</v>
      </c>
      <c r="CJ130" s="19">
        <f t="shared" si="287"/>
        <v>2.3100782646248198E-2</v>
      </c>
      <c r="CK130" s="19">
        <f t="shared" si="288"/>
        <v>5.2639123767629411E-3</v>
      </c>
      <c r="CL130" s="19">
        <f t="shared" si="289"/>
        <v>1.8193943702819262E-6</v>
      </c>
      <c r="CM130" s="19">
        <f t="shared" si="290"/>
        <v>1.8193943702819262E-6</v>
      </c>
      <c r="CN130" s="19">
        <f t="shared" si="291"/>
        <v>1.8193943702819262E-6</v>
      </c>
      <c r="CO130" s="19">
        <f t="shared" si="292"/>
        <v>2.5412443286826927E-2</v>
      </c>
      <c r="CP130" s="19">
        <f t="shared" si="293"/>
        <v>0.13789068801106449</v>
      </c>
      <c r="CQ130" s="19">
        <f t="shared" si="294"/>
        <v>8.5210217736474535E-3</v>
      </c>
      <c r="CR130" s="19">
        <f t="shared" si="295"/>
        <v>0.16478151622469445</v>
      </c>
      <c r="CS130" s="19">
        <f t="shared" si="296"/>
        <v>0.20743553192013989</v>
      </c>
      <c r="CT130" s="19">
        <f t="shared" si="297"/>
        <v>2.9469069684910129E-2</v>
      </c>
      <c r="CU130" s="19">
        <f t="shared" si="298"/>
        <v>5.131385884106858E-2</v>
      </c>
      <c r="CV130" s="19">
        <f t="shared" si="299"/>
        <v>0.14994857318930505</v>
      </c>
      <c r="CW130" s="19">
        <f t="shared" si="300"/>
        <v>2.9751464921383787E-2</v>
      </c>
      <c r="CX130" s="19">
        <f t="shared" si="301"/>
        <v>1.7348928024461634E-2</v>
      </c>
      <c r="CY130" s="19">
        <f t="shared" si="286"/>
        <v>2.0756975754377623E-2</v>
      </c>
      <c r="CZ130" s="19">
        <f t="shared" si="145"/>
        <v>1.0322096520213384E-2</v>
      </c>
      <c r="DA130" s="19">
        <f t="shared" si="146"/>
        <v>3.6306294540697892E-2</v>
      </c>
      <c r="DB130" s="19">
        <f t="shared" si="147"/>
        <v>6.2036780927469505E-3</v>
      </c>
      <c r="DC130" s="19">
        <f t="shared" si="148"/>
        <v>6.6161782767566813E-3</v>
      </c>
      <c r="DF130" s="19">
        <f t="shared" si="257"/>
        <v>6.885622656507262E-2</v>
      </c>
      <c r="DG130" s="19">
        <f t="shared" si="304"/>
        <v>2.3157556505310612E-2</v>
      </c>
      <c r="DH130" s="19">
        <f t="shared" si="305"/>
        <v>5.6757364588929131E-3</v>
      </c>
      <c r="DI130" s="19">
        <f t="shared" si="306"/>
        <v>1.8200783818266029E-6</v>
      </c>
      <c r="DJ130" s="19">
        <f t="shared" si="307"/>
        <v>1.8200783818266029E-6</v>
      </c>
      <c r="DK130" s="19">
        <f t="shared" si="308"/>
        <v>1.8200783818266029E-6</v>
      </c>
      <c r="DL130" s="19">
        <f t="shared" si="309"/>
        <v>2.5255331991668028E-2</v>
      </c>
      <c r="DM130" s="19">
        <f t="shared" si="310"/>
        <v>0.13793771945530034</v>
      </c>
      <c r="DN130" s="19">
        <f t="shared" si="311"/>
        <v>8.4479814289829935E-3</v>
      </c>
      <c r="DO130" s="19">
        <f t="shared" si="312"/>
        <v>0.16416636386233119</v>
      </c>
      <c r="DP130" s="19">
        <f t="shared" si="313"/>
        <v>0.2073712415686623</v>
      </c>
      <c r="DQ130" s="19">
        <f t="shared" si="314"/>
        <v>2.946486476020875E-2</v>
      </c>
      <c r="DR130" s="19">
        <f t="shared" si="315"/>
        <v>5.095179004227509E-2</v>
      </c>
      <c r="DS130" s="19">
        <f t="shared" si="316"/>
        <v>0.15298066031806593</v>
      </c>
      <c r="DT130" s="19">
        <f t="shared" si="317"/>
        <v>2.9611699329168656E-2</v>
      </c>
      <c r="DU130" s="19">
        <f t="shared" si="318"/>
        <v>1.7201984422840627E-2</v>
      </c>
      <c r="DV130" s="19">
        <f t="shared" si="302"/>
        <v>2.075179450092551E-2</v>
      </c>
      <c r="DW130" s="19">
        <f t="shared" si="225"/>
        <v>1.0364684454816944E-2</v>
      </c>
      <c r="DX130" s="19">
        <f t="shared" si="226"/>
        <v>3.5172277856184202E-2</v>
      </c>
      <c r="DY130" s="19">
        <f t="shared" si="227"/>
        <v>5.9905943466706715E-3</v>
      </c>
      <c r="DZ130" s="19">
        <f t="shared" si="228"/>
        <v>6.5855835126348607E-3</v>
      </c>
      <c r="EA130" s="19">
        <f t="shared" si="229"/>
        <v>0.99994955161515753</v>
      </c>
      <c r="EC130" s="19">
        <f t="shared" si="258"/>
        <v>6.8859700425739842E-2</v>
      </c>
      <c r="ED130" s="19">
        <f t="shared" si="319"/>
        <v>2.3158724825573074E-2</v>
      </c>
      <c r="EE130" s="19">
        <f t="shared" si="320"/>
        <v>5.676022805075758E-3</v>
      </c>
      <c r="EF130" s="19">
        <f t="shared" si="321"/>
        <v>1.8201702064736579E-6</v>
      </c>
      <c r="EG130" s="19">
        <f t="shared" si="322"/>
        <v>1.8201702064736579E-6</v>
      </c>
      <c r="EH130" s="19">
        <f t="shared" si="323"/>
        <v>1.8201702064736579E-6</v>
      </c>
      <c r="EI130" s="19">
        <f t="shared" si="324"/>
        <v>2.5256606146654727E-2</v>
      </c>
      <c r="EJ130" s="19">
        <f t="shared" si="325"/>
        <v>0.13794467854153036</v>
      </c>
      <c r="EK130" s="19">
        <f t="shared" si="326"/>
        <v>8.4484076375027969E-3</v>
      </c>
      <c r="EL130" s="19">
        <f t="shared" si="327"/>
        <v>0.16417464620806446</v>
      </c>
      <c r="EM130" s="19">
        <f t="shared" si="328"/>
        <v>0.20738170364065683</v>
      </c>
      <c r="EN130" s="19">
        <f t="shared" si="329"/>
        <v>2.9466351290038533E-2</v>
      </c>
      <c r="EO130" s="19">
        <f t="shared" si="330"/>
        <v>5.095436060746842E-2</v>
      </c>
      <c r="EP130" s="19">
        <f t="shared" si="331"/>
        <v>0.15298837833465256</v>
      </c>
      <c r="EQ130" s="19">
        <f t="shared" si="332"/>
        <v>2.9613193266939002E-2</v>
      </c>
      <c r="ER130" s="19">
        <f t="shared" si="333"/>
        <v>1.7202852278952786E-2</v>
      </c>
      <c r="ES130" s="19">
        <f t="shared" si="303"/>
        <v>2.0752841448257467E-2</v>
      </c>
      <c r="ET130" s="19">
        <f t="shared" si="231"/>
        <v>1.0365207362786953E-2</v>
      </c>
      <c r="EU130" s="19">
        <f t="shared" si="232"/>
        <v>3.5174052330312629E-2</v>
      </c>
      <c r="EV130" s="19">
        <f t="shared" si="233"/>
        <v>5.990896577726776E-3</v>
      </c>
      <c r="EW130" s="19">
        <f t="shared" si="234"/>
        <v>6.5859157614477342E-3</v>
      </c>
      <c r="EZ130">
        <f t="shared" si="259"/>
        <v>-1.1904701862410896E-2</v>
      </c>
      <c r="FA130">
        <f t="shared" si="270"/>
        <v>-3.9549371163547925E-2</v>
      </c>
      <c r="FB130">
        <f t="shared" si="271"/>
        <v>-0.16382469471630073</v>
      </c>
      <c r="FC130">
        <f t="shared" si="272"/>
        <v>-3.2784639311200313E-2</v>
      </c>
      <c r="FD130">
        <f t="shared" si="273"/>
        <v>-3.5393811911083942E-2</v>
      </c>
      <c r="FE130">
        <f t="shared" si="274"/>
        <v>-1.5769802617679733E-2</v>
      </c>
      <c r="FF130">
        <f t="shared" si="275"/>
        <v>-1.6491775549428513E-2</v>
      </c>
      <c r="FG130">
        <f t="shared" si="276"/>
        <v>-1.977166713374769E-2</v>
      </c>
      <c r="FH130">
        <f t="shared" si="277"/>
        <v>-6.9597769289798999E-3</v>
      </c>
      <c r="FI130">
        <f t="shared" si="278"/>
        <v>-3.7876010611877238E-2</v>
      </c>
      <c r="FJ130">
        <f t="shared" si="279"/>
        <v>-6.4932376184322807E-2</v>
      </c>
      <c r="FK130">
        <f t="shared" si="280"/>
        <v>-5.9421085143920985E-2</v>
      </c>
      <c r="FL130">
        <f t="shared" si="281"/>
        <v>-2.2706781997415534E-2</v>
      </c>
      <c r="FM130">
        <f t="shared" si="282"/>
        <v>-7.2633156303176877E-2</v>
      </c>
      <c r="FN130">
        <f t="shared" si="283"/>
        <v>-3.738640754948909E-2</v>
      </c>
      <c r="FO130">
        <f t="shared" si="284"/>
        <v>-2.9417883457924076E-2</v>
      </c>
      <c r="FP130">
        <f t="shared" si="265"/>
        <v>-0.20364405239527861</v>
      </c>
      <c r="FQ130">
        <f t="shared" si="266"/>
        <v>-4.7720054681979783E-2</v>
      </c>
      <c r="FR130">
        <f t="shared" si="267"/>
        <v>-3.4959512273116569E-2</v>
      </c>
      <c r="FS130">
        <f t="shared" si="268"/>
        <v>-3.3593021929059247E-2</v>
      </c>
      <c r="FT130">
        <f t="shared" si="269"/>
        <v>-2.2525984112979795E-2</v>
      </c>
      <c r="FV130" s="3"/>
      <c r="FW130" s="19">
        <f t="shared" si="408"/>
        <v>0.95362407140284722</v>
      </c>
      <c r="FX130" s="19">
        <f t="shared" si="260"/>
        <v>0.72774553311847645</v>
      </c>
      <c r="FY130" s="19">
        <f t="shared" si="366"/>
        <v>0.93234301403987219</v>
      </c>
      <c r="GA130" s="19">
        <f t="shared" si="409"/>
        <v>0.97563552831706357</v>
      </c>
      <c r="GB130" s="19">
        <f t="shared" si="261"/>
        <v>0.79935357204842661</v>
      </c>
      <c r="GC130" s="19">
        <f t="shared" si="367"/>
        <v>0.96632358739559132</v>
      </c>
      <c r="GE130" s="19">
        <f t="shared" si="410"/>
        <v>1.0126048621379231</v>
      </c>
      <c r="GF130" s="19">
        <f t="shared" si="262"/>
        <v>0.82647005988404387</v>
      </c>
      <c r="GG130" s="19">
        <f t="shared" si="368"/>
        <v>0.94169721352659841</v>
      </c>
      <c r="GI130" s="19">
        <f t="shared" si="337"/>
        <v>1.4725586491615958</v>
      </c>
      <c r="GJ130" s="19">
        <f t="shared" si="239"/>
        <v>1.2493444384415071</v>
      </c>
      <c r="GK130" s="19">
        <f t="shared" si="369"/>
        <v>1.2493425129792126</v>
      </c>
      <c r="GL130" s="3"/>
      <c r="GM130" s="3"/>
      <c r="GN130" s="8"/>
      <c r="GO130" s="3"/>
      <c r="GP130" s="19">
        <v>0.20109944277977548</v>
      </c>
      <c r="GQ130" s="19">
        <v>0.21669573097322184</v>
      </c>
      <c r="GV130" s="30"/>
      <c r="GW130" s="12">
        <f t="shared" si="242"/>
        <v>0</v>
      </c>
      <c r="GX130" s="19"/>
      <c r="HF130" s="12">
        <f t="shared" ca="1" si="370"/>
        <v>1</v>
      </c>
      <c r="HG130" s="12">
        <f t="shared" ca="1" si="371"/>
        <v>1</v>
      </c>
      <c r="HH130" s="12">
        <f t="shared" ca="1" si="372"/>
        <v>1</v>
      </c>
      <c r="HJ130" s="17"/>
      <c r="HL130" s="18">
        <f t="shared" si="245"/>
        <v>1997</v>
      </c>
      <c r="HM130" s="9">
        <f t="shared" si="373"/>
        <v>1.0600588757271434</v>
      </c>
      <c r="HN130" s="9">
        <f t="shared" si="374"/>
        <v>0.94211652650621724</v>
      </c>
      <c r="HO130" s="9">
        <f t="shared" si="375"/>
        <v>0.97563552831706357</v>
      </c>
      <c r="HP130" s="9">
        <f t="shared" si="376"/>
        <v>1.0126048621379231</v>
      </c>
      <c r="HQ130" s="9">
        <f t="shared" si="377"/>
        <v>0.95362407140284733</v>
      </c>
      <c r="HR130" s="9">
        <f t="shared" si="246"/>
        <v>0.99869944161825797</v>
      </c>
      <c r="HS130" s="9">
        <f t="shared" si="378"/>
        <v>0.99869898589214212</v>
      </c>
      <c r="HT130" s="9"/>
      <c r="HU130" s="9">
        <f t="shared" si="379"/>
        <v>0.98793327964836009</v>
      </c>
      <c r="HV130" s="23">
        <f t="shared" si="247"/>
        <v>0.94211695641263693</v>
      </c>
      <c r="HX130" s="8"/>
      <c r="HY130" s="5">
        <f t="shared" si="264"/>
        <v>48</v>
      </c>
      <c r="HZ130" t="b">
        <f t="shared" si="248"/>
        <v>0</v>
      </c>
      <c r="IC130" s="11"/>
      <c r="ID130" s="11"/>
      <c r="IE130" s="11"/>
      <c r="IF130">
        <f t="shared" si="250"/>
        <v>0</v>
      </c>
      <c r="IG130" s="12">
        <f t="shared" ca="1" si="251"/>
        <v>0.78153986448662371</v>
      </c>
      <c r="IH130" s="19">
        <f t="shared" ca="1" si="252"/>
        <v>1.0228253518742674</v>
      </c>
      <c r="II130" s="19">
        <f t="shared" ca="1" si="253"/>
        <v>0.79937965411152156</v>
      </c>
      <c r="IJ130" s="11">
        <f t="shared" si="170"/>
        <v>0</v>
      </c>
      <c r="IK130" s="12">
        <f t="shared" ca="1" si="380"/>
        <v>0.71987548769666321</v>
      </c>
      <c r="IL130" s="12">
        <f t="shared" ca="1" si="381"/>
        <v>1.0856597812314235</v>
      </c>
      <c r="IM130" s="12">
        <f t="shared" ca="1" si="382"/>
        <v>1.0228253518742674</v>
      </c>
      <c r="IN130" s="12">
        <f t="shared" ca="1" si="383"/>
        <v>0.79937965411152156</v>
      </c>
      <c r="IO130">
        <f t="shared" si="254"/>
        <v>0</v>
      </c>
      <c r="IP130" s="12">
        <f t="shared" ca="1" si="255"/>
        <v>1.0228253518742674</v>
      </c>
      <c r="IQ130" s="12">
        <f t="shared" ca="1" si="384"/>
        <v>1.0096364624054863</v>
      </c>
      <c r="IR130" s="12">
        <f t="shared" ca="1" si="385"/>
        <v>1.0752977152239624</v>
      </c>
    </row>
    <row r="131" spans="1:252" x14ac:dyDescent="0.2">
      <c r="A131" t="s">
        <v>105</v>
      </c>
      <c r="B131" s="1">
        <f t="shared" si="256"/>
        <v>1998</v>
      </c>
      <c r="C131" s="60">
        <f>Conversion_factors!$A60*C279+C354</f>
        <v>1686.7836619539698</v>
      </c>
      <c r="D131" s="60">
        <f>Conversion_factors!$A60*D279+D354</f>
        <v>559.58166470919173</v>
      </c>
      <c r="E131" s="60">
        <f>Conversion_factors!$A60*E279+E354</f>
        <v>119.72774949975907</v>
      </c>
      <c r="F131" s="60">
        <f>Conversion_factors!$A60*F279+F354</f>
        <v>4.2525320593692545E-2</v>
      </c>
      <c r="G131" s="60">
        <f>Conversion_factors!$A60*G279+G354</f>
        <v>4.2525320593692545E-2</v>
      </c>
      <c r="H131" s="60">
        <f>Conversion_factors!$A60*H279+H354</f>
        <v>4.2525320593692545E-2</v>
      </c>
      <c r="I131" s="60">
        <f>Conversion_factors!$A60*I279+I354</f>
        <v>679.03117827086089</v>
      </c>
      <c r="J131" s="60">
        <f>Conversion_factors!$A60*J279+J354</f>
        <v>3309.6656021252506</v>
      </c>
      <c r="K131" s="60">
        <f>Conversion_factors!$A60*K279+K354</f>
        <v>210.68169995950004</v>
      </c>
      <c r="L131" s="60">
        <f>Conversion_factors!$A60*L279+L354</f>
        <v>3870.7763891243599</v>
      </c>
      <c r="M131" s="60">
        <f>Conversion_factors!$A60*M279+M354</f>
        <v>4819.3998183876802</v>
      </c>
      <c r="N131" s="60">
        <f>Conversion_factors!$A60*N279+N354</f>
        <v>700.72427003126995</v>
      </c>
      <c r="O131" s="60">
        <f>Conversion_factors!$A60*O279+O354</f>
        <v>1262.8702345983584</v>
      </c>
      <c r="P131" s="60">
        <f>Conversion_factors!$A60*P279+P354</f>
        <v>3475.8240426232805</v>
      </c>
      <c r="Q131" s="60">
        <f>Conversion_factors!$A60*Q279+Q354</f>
        <v>739.21768169108293</v>
      </c>
      <c r="R131" s="60">
        <f>Conversion_factors!$A60*R279+R354</f>
        <v>418.60609553876594</v>
      </c>
      <c r="S131" s="60">
        <f>Conversion_factors!$A60*S279+S354</f>
        <v>484.00538967306687</v>
      </c>
      <c r="T131" s="60">
        <f>Conversion_factors!$A60*T279+T354</f>
        <v>239.62421630579874</v>
      </c>
      <c r="U131" s="60">
        <f>Conversion_factors!$A60*U279+U354</f>
        <v>864.28471766038217</v>
      </c>
      <c r="V131" s="60">
        <f>Conversion_factors!$A60*V279+V354</f>
        <v>152.21816968395456</v>
      </c>
      <c r="W131" s="60">
        <f>Conversion_factors!$A60*W279+W354</f>
        <v>163.10672925987609</v>
      </c>
      <c r="X131" s="60">
        <f>Conversion_factors!$A60*X279+X354</f>
        <v>23756.256887058189</v>
      </c>
      <c r="Z131" s="132">
        <f t="shared" si="338"/>
        <v>2.6717682155801192</v>
      </c>
      <c r="AA131" s="132">
        <f t="shared" si="339"/>
        <v>6.1809114076659322</v>
      </c>
      <c r="AB131" s="132">
        <f t="shared" si="340"/>
        <v>1.6055241159915217</v>
      </c>
      <c r="AC131" s="132">
        <f t="shared" si="341"/>
        <v>6.7357659717884379E-5</v>
      </c>
      <c r="AD131" s="132">
        <f t="shared" si="342"/>
        <v>4.6971739023794312E-4</v>
      </c>
      <c r="AE131" s="132">
        <f t="shared" si="343"/>
        <v>5.7025566786905702E-4</v>
      </c>
      <c r="AF131" s="132">
        <f t="shared" si="344"/>
        <v>6.4893184988967727</v>
      </c>
      <c r="AG131" s="132">
        <f t="shared" si="345"/>
        <v>18.968339269914498</v>
      </c>
      <c r="AH131" s="132">
        <f t="shared" si="346"/>
        <v>1.9849308862016599</v>
      </c>
      <c r="AI131" s="132">
        <f t="shared" si="347"/>
        <v>9.8466151235070836</v>
      </c>
      <c r="AJ131" s="132">
        <f t="shared" si="348"/>
        <v>9.1501080630530875</v>
      </c>
      <c r="AK131" s="132">
        <f t="shared" si="349"/>
        <v>3.7308149652886362</v>
      </c>
      <c r="AL131" s="132">
        <f t="shared" si="350"/>
        <v>11.947713411071408</v>
      </c>
      <c r="AM131" s="132">
        <f t="shared" si="351"/>
        <v>16.286155363355526</v>
      </c>
      <c r="AN131" s="132">
        <f t="shared" si="352"/>
        <v>2.5559984310410839</v>
      </c>
      <c r="AO131" s="132">
        <f t="shared" si="353"/>
        <v>1.4039778638119687</v>
      </c>
      <c r="AP131" s="132">
        <f t="shared" si="354"/>
        <v>2.0143666476929849</v>
      </c>
      <c r="AQ131" s="132">
        <f t="shared" si="355"/>
        <v>1.9754609578700035</v>
      </c>
      <c r="AR131" s="132">
        <f t="shared" si="356"/>
        <v>1.264335282507022</v>
      </c>
      <c r="AS131" s="132">
        <f t="shared" si="357"/>
        <v>1.9793170156428981</v>
      </c>
      <c r="AT131" s="132">
        <f t="shared" si="358"/>
        <v>1.4192106539721574</v>
      </c>
      <c r="AU131" s="132">
        <f t="shared" si="336"/>
        <v>19.156553598558148</v>
      </c>
      <c r="AV131" s="132"/>
      <c r="AX131" s="132">
        <f t="shared" si="386"/>
        <v>0.98401521908703282</v>
      </c>
      <c r="AY131" s="132">
        <f t="shared" si="387"/>
        <v>0.94742092274659639</v>
      </c>
      <c r="AZ131" s="132">
        <f t="shared" si="388"/>
        <v>1.1060940285928798</v>
      </c>
      <c r="BA131" s="132">
        <f t="shared" si="389"/>
        <v>0.77546813772817103</v>
      </c>
      <c r="BB131" s="132">
        <f t="shared" si="390"/>
        <v>0.74068787325824825</v>
      </c>
      <c r="BC131" s="132">
        <f t="shared" si="391"/>
        <v>1.0246700798630048</v>
      </c>
      <c r="BD131" s="132">
        <f t="shared" si="392"/>
        <v>1.1970744377352061</v>
      </c>
      <c r="BE131" s="132">
        <f t="shared" si="393"/>
        <v>1.0152186287783784</v>
      </c>
      <c r="BF131" s="132">
        <f t="shared" si="394"/>
        <v>1.2023649721487475</v>
      </c>
      <c r="BG131" s="132">
        <f t="shared" si="395"/>
        <v>1.0964311471172801</v>
      </c>
      <c r="BH131" s="132">
        <f t="shared" si="396"/>
        <v>1.0601176245721367</v>
      </c>
      <c r="BI131" s="132">
        <f t="shared" si="397"/>
        <v>0.82394989538404062</v>
      </c>
      <c r="BJ131" s="132">
        <f t="shared" si="398"/>
        <v>0.79915192614179342</v>
      </c>
      <c r="BK131" s="132">
        <f t="shared" si="399"/>
        <v>0.74259842450682823</v>
      </c>
      <c r="BL131" s="132">
        <f t="shared" si="400"/>
        <v>0.95680752422306581</v>
      </c>
      <c r="BM131" s="132">
        <f t="shared" si="401"/>
        <v>0.88931883837514958</v>
      </c>
      <c r="BN131" s="132">
        <f t="shared" si="402"/>
        <v>0.24427494784134995</v>
      </c>
      <c r="BO131" s="132">
        <f t="shared" si="403"/>
        <v>0.78403490862178582</v>
      </c>
      <c r="BP131" s="132">
        <f t="shared" si="404"/>
        <v>0.84731543752238281</v>
      </c>
      <c r="BQ131" s="132">
        <f t="shared" si="405"/>
        <v>1.1477380026843482</v>
      </c>
      <c r="BR131" s="132">
        <f t="shared" si="406"/>
        <v>0.99394166916457272</v>
      </c>
      <c r="BS131" s="132">
        <f t="shared" si="407"/>
        <v>0.82167856715397813</v>
      </c>
      <c r="BT131" s="16"/>
      <c r="BU131" s="16"/>
      <c r="BV131" s="9">
        <f t="shared" si="365"/>
        <v>1.5461464712672917</v>
      </c>
      <c r="BW131" s="9">
        <f t="shared" si="199"/>
        <v>0.82167856715397813</v>
      </c>
      <c r="BX131" s="9">
        <f t="shared" si="200"/>
        <v>0.97143730513128923</v>
      </c>
      <c r="BY131" s="9">
        <f t="shared" si="201"/>
        <v>0.91081270116710045</v>
      </c>
      <c r="BZ131" s="9">
        <f t="shared" si="202"/>
        <v>0.9286646915201473</v>
      </c>
      <c r="CA131" s="9">
        <f t="shared" si="143"/>
        <v>1.2704378456764669</v>
      </c>
      <c r="CB131" s="9">
        <f t="shared" si="203"/>
        <v>1.2704354171210877</v>
      </c>
      <c r="CC131" s="9"/>
      <c r="CD131" s="9">
        <f t="shared" si="204"/>
        <v>0.88479743590111826</v>
      </c>
      <c r="CE131" s="9">
        <f t="shared" si="205"/>
        <v>0.82168013786892924</v>
      </c>
      <c r="CG131" s="35"/>
      <c r="CH131">
        <f t="shared" si="206"/>
        <v>1998</v>
      </c>
      <c r="CI131" s="19">
        <f t="shared" si="207"/>
        <v>7.1003764186136881E-2</v>
      </c>
      <c r="CJ131" s="19">
        <f t="shared" si="287"/>
        <v>2.3555127702548029E-2</v>
      </c>
      <c r="CK131" s="19">
        <f t="shared" si="288"/>
        <v>5.0398406646706929E-3</v>
      </c>
      <c r="CL131" s="19">
        <f t="shared" si="289"/>
        <v>1.7900682247993062E-6</v>
      </c>
      <c r="CM131" s="19">
        <f t="shared" si="290"/>
        <v>1.7900682247993062E-6</v>
      </c>
      <c r="CN131" s="19">
        <f t="shared" si="291"/>
        <v>1.7900682247993062E-6</v>
      </c>
      <c r="CO131" s="19">
        <f t="shared" si="292"/>
        <v>2.8583256255356456E-2</v>
      </c>
      <c r="CP131" s="19">
        <f t="shared" si="293"/>
        <v>0.13931763820622234</v>
      </c>
      <c r="CQ131" s="19">
        <f t="shared" si="294"/>
        <v>8.8684720392240794E-3</v>
      </c>
      <c r="CR131" s="19">
        <f t="shared" si="295"/>
        <v>0.16293713304780189</v>
      </c>
      <c r="CS131" s="19">
        <f t="shared" si="296"/>
        <v>0.20286865230074053</v>
      </c>
      <c r="CT131" s="19">
        <f t="shared" si="297"/>
        <v>2.9496409024479225E-2</v>
      </c>
      <c r="CU131" s="19">
        <f t="shared" si="298"/>
        <v>5.3159478810247178E-2</v>
      </c>
      <c r="CV131" s="19">
        <f t="shared" si="299"/>
        <v>0.14631194043523002</v>
      </c>
      <c r="CW131" s="19">
        <f t="shared" si="300"/>
        <v>3.1116757374929301E-2</v>
      </c>
      <c r="CX131" s="19">
        <f t="shared" si="301"/>
        <v>1.7620877629371486E-2</v>
      </c>
      <c r="CY131" s="19">
        <f t="shared" si="286"/>
        <v>2.0373806865876282E-2</v>
      </c>
      <c r="CZ131" s="19">
        <f t="shared" si="145"/>
        <v>1.0086783344910704E-2</v>
      </c>
      <c r="DA131" s="19">
        <f t="shared" si="146"/>
        <v>3.6381350890814061E-2</v>
      </c>
      <c r="DB131" s="19">
        <f t="shared" si="147"/>
        <v>6.4074980502033209E-3</v>
      </c>
      <c r="DC131" s="19">
        <f t="shared" si="148"/>
        <v>6.8658429665631598E-3</v>
      </c>
      <c r="DF131" s="19">
        <f t="shared" si="257"/>
        <v>7.0275145103464665E-2</v>
      </c>
      <c r="DG131" s="19">
        <f t="shared" si="304"/>
        <v>2.3327217737814449E-2</v>
      </c>
      <c r="DH131" s="19">
        <f t="shared" si="305"/>
        <v>5.1510642848691989E-3</v>
      </c>
      <c r="DI131" s="19">
        <f t="shared" si="306"/>
        <v>1.8046915853523548E-6</v>
      </c>
      <c r="DJ131" s="19">
        <f t="shared" si="307"/>
        <v>1.8046915853523548E-6</v>
      </c>
      <c r="DK131" s="19">
        <f t="shared" si="308"/>
        <v>1.8046915853523548E-6</v>
      </c>
      <c r="DL131" s="19">
        <f t="shared" si="309"/>
        <v>2.6966787676463082E-2</v>
      </c>
      <c r="DM131" s="19">
        <f t="shared" si="310"/>
        <v>0.13860293887819186</v>
      </c>
      <c r="DN131" s="19">
        <f t="shared" si="311"/>
        <v>8.693589746611944E-3</v>
      </c>
      <c r="DO131" s="19">
        <f t="shared" si="312"/>
        <v>0.16385759460651964</v>
      </c>
      <c r="DP131" s="19">
        <f t="shared" si="313"/>
        <v>0.20514361990886795</v>
      </c>
      <c r="DQ131" s="19">
        <f t="shared" si="314"/>
        <v>2.9482737242050468E-2</v>
      </c>
      <c r="DR131" s="19">
        <f t="shared" si="315"/>
        <v>5.2231234270653189E-2</v>
      </c>
      <c r="DS131" s="19">
        <f t="shared" si="316"/>
        <v>0.14812281649728648</v>
      </c>
      <c r="DT131" s="19">
        <f t="shared" si="317"/>
        <v>3.0429006476770319E-2</v>
      </c>
      <c r="DU131" s="19">
        <f t="shared" si="318"/>
        <v>1.748455034292376E-2</v>
      </c>
      <c r="DV131" s="19">
        <f t="shared" si="302"/>
        <v>2.0564796371309379E-2</v>
      </c>
      <c r="DW131" s="19">
        <f t="shared" si="225"/>
        <v>1.0203987725369608E-2</v>
      </c>
      <c r="DX131" s="19">
        <f t="shared" si="226"/>
        <v>3.63438097987114E-2</v>
      </c>
      <c r="DY131" s="19">
        <f t="shared" si="227"/>
        <v>6.3050390152435782E-3</v>
      </c>
      <c r="DZ131" s="19">
        <f t="shared" si="228"/>
        <v>6.7402399884662944E-3</v>
      </c>
      <c r="EA131" s="19">
        <f t="shared" si="229"/>
        <v>0.99993158974634333</v>
      </c>
      <c r="EC131" s="19">
        <f t="shared" si="258"/>
        <v>7.0279952972874524E-2</v>
      </c>
      <c r="ED131" s="19">
        <f t="shared" si="319"/>
        <v>2.3328813667874978E-2</v>
      </c>
      <c r="EE131" s="19">
        <f t="shared" si="320"/>
        <v>5.1514166945919671E-3</v>
      </c>
      <c r="EF131" s="19">
        <f t="shared" si="321"/>
        <v>1.8048150532079482E-6</v>
      </c>
      <c r="EG131" s="19">
        <f t="shared" si="322"/>
        <v>1.8048150532079482E-6</v>
      </c>
      <c r="EH131" s="19">
        <f t="shared" si="323"/>
        <v>1.8048150532079482E-6</v>
      </c>
      <c r="EI131" s="19">
        <f t="shared" si="324"/>
        <v>2.6968632607460533E-2</v>
      </c>
      <c r="EJ131" s="19">
        <f t="shared" si="325"/>
        <v>0.13861242138909904</v>
      </c>
      <c r="EK131" s="19">
        <f t="shared" si="326"/>
        <v>8.6941845179801577E-3</v>
      </c>
      <c r="EL131" s="19">
        <f t="shared" si="327"/>
        <v>0.16386880491303016</v>
      </c>
      <c r="EM131" s="19">
        <f t="shared" si="328"/>
        <v>0.20515765479607215</v>
      </c>
      <c r="EN131" s="19">
        <f t="shared" si="329"/>
        <v>2.9484754301571242E-2</v>
      </c>
      <c r="EO131" s="19">
        <f t="shared" si="330"/>
        <v>5.2234807667095401E-2</v>
      </c>
      <c r="EP131" s="19">
        <f t="shared" si="331"/>
        <v>0.1481329503099921</v>
      </c>
      <c r="EQ131" s="19">
        <f t="shared" si="332"/>
        <v>3.0431088275238275E-2</v>
      </c>
      <c r="ER131" s="19">
        <f t="shared" si="333"/>
        <v>1.7485746547280436E-2</v>
      </c>
      <c r="ES131" s="19">
        <f t="shared" si="303"/>
        <v>2.0566203310494604E-2</v>
      </c>
      <c r="ET131" s="19">
        <f t="shared" si="231"/>
        <v>1.020468583051576E-2</v>
      </c>
      <c r="EU131" s="19">
        <f t="shared" si="232"/>
        <v>3.6346296258057895E-2</v>
      </c>
      <c r="EV131" s="19">
        <f t="shared" si="233"/>
        <v>6.3054703740712927E-3</v>
      </c>
      <c r="EW131" s="19">
        <f t="shared" si="234"/>
        <v>6.7407011215398424E-3</v>
      </c>
      <c r="EZ131">
        <f t="shared" si="259"/>
        <v>1.8601718153225515E-3</v>
      </c>
      <c r="FA131">
        <f t="shared" si="270"/>
        <v>4.8601469408549897E-2</v>
      </c>
      <c r="FB131">
        <f t="shared" si="271"/>
        <v>3.8094884289911028E-2</v>
      </c>
      <c r="FC131">
        <f t="shared" si="272"/>
        <v>-3.5054785041959219E-2</v>
      </c>
      <c r="FD131">
        <f t="shared" si="273"/>
        <v>1.2874484962652425E-2</v>
      </c>
      <c r="FE131">
        <f t="shared" si="274"/>
        <v>6.5345016401854347E-2</v>
      </c>
      <c r="FF131">
        <f t="shared" si="275"/>
        <v>7.7472663141602352E-2</v>
      </c>
      <c r="FG131">
        <f t="shared" si="276"/>
        <v>2.4862358459922039E-2</v>
      </c>
      <c r="FH131">
        <f t="shared" si="277"/>
        <v>3.7010177113902594E-2</v>
      </c>
      <c r="FI131">
        <f t="shared" si="278"/>
        <v>2.5699866770703843E-2</v>
      </c>
      <c r="FJ131">
        <f t="shared" si="279"/>
        <v>-1.3677277906049706E-2</v>
      </c>
      <c r="FK131">
        <f t="shared" si="280"/>
        <v>-2.1191808344353222E-2</v>
      </c>
      <c r="FL131">
        <f t="shared" si="281"/>
        <v>-2.9947751646011134E-3</v>
      </c>
      <c r="FM131">
        <f t="shared" si="282"/>
        <v>-4.3899450329281296E-2</v>
      </c>
      <c r="FN131">
        <f t="shared" si="283"/>
        <v>2.6140629382198705E-2</v>
      </c>
      <c r="FO131">
        <f t="shared" si="284"/>
        <v>4.2007869648450985E-3</v>
      </c>
      <c r="FP131">
        <f t="shared" si="265"/>
        <v>-0.16646705408353651</v>
      </c>
      <c r="FQ131">
        <f t="shared" si="266"/>
        <v>-4.5587921779440627E-2</v>
      </c>
      <c r="FR131">
        <f t="shared" si="267"/>
        <v>-6.3728708616277246E-2</v>
      </c>
      <c r="FS131">
        <f t="shared" si="268"/>
        <v>-2.096964941432124E-2</v>
      </c>
      <c r="FT131">
        <f t="shared" si="269"/>
        <v>1.1267368909274093E-2</v>
      </c>
      <c r="FV131" s="3"/>
      <c r="FW131" s="19">
        <f t="shared" si="408"/>
        <v>0.99605475402900634</v>
      </c>
      <c r="FX131" s="19">
        <f t="shared" si="260"/>
        <v>0.72487439798603215</v>
      </c>
      <c r="FY131" s="19">
        <f t="shared" si="366"/>
        <v>0.9286646915201473</v>
      </c>
      <c r="GA131" s="19">
        <f t="shared" si="409"/>
        <v>1.0052919309870934</v>
      </c>
      <c r="GB131" s="19">
        <f t="shared" si="261"/>
        <v>0.80358369598599344</v>
      </c>
      <c r="GC131" s="19">
        <f t="shared" si="367"/>
        <v>0.97143730513128923</v>
      </c>
      <c r="GE131" s="19">
        <f t="shared" si="410"/>
        <v>0.96720335165500038</v>
      </c>
      <c r="GF131" s="19">
        <f t="shared" si="262"/>
        <v>0.79936461196235609</v>
      </c>
      <c r="GG131" s="19">
        <f t="shared" si="368"/>
        <v>0.91081270116710045</v>
      </c>
      <c r="GI131" s="19">
        <f t="shared" si="337"/>
        <v>1.5461464712672917</v>
      </c>
      <c r="GJ131" s="19">
        <f t="shared" si="239"/>
        <v>1.2704378456764669</v>
      </c>
      <c r="GK131" s="19">
        <f t="shared" si="369"/>
        <v>1.2704354171210877</v>
      </c>
      <c r="GL131" s="3"/>
      <c r="GM131" s="3"/>
      <c r="GN131" s="8"/>
      <c r="GO131" s="3"/>
      <c r="GP131" s="19">
        <v>2.497993650504815E-2</v>
      </c>
      <c r="GQ131" s="19">
        <v>3.2249156749844736E-2</v>
      </c>
      <c r="GV131" s="30"/>
      <c r="GW131" s="12">
        <f t="shared" si="242"/>
        <v>0</v>
      </c>
      <c r="GX131" s="19"/>
      <c r="HF131" s="12">
        <f t="shared" ca="1" si="370"/>
        <v>1</v>
      </c>
      <c r="HG131" s="12">
        <f t="shared" ca="1" si="371"/>
        <v>1</v>
      </c>
      <c r="HH131" s="12">
        <f t="shared" ca="1" si="372"/>
        <v>1</v>
      </c>
      <c r="HJ131" s="17"/>
      <c r="HL131" s="18">
        <f t="shared" si="245"/>
        <v>1998</v>
      </c>
      <c r="HM131" s="9">
        <f t="shared" si="373"/>
        <v>1.1130329450540164</v>
      </c>
      <c r="HN131" s="9">
        <f t="shared" si="374"/>
        <v>0.91242602370588022</v>
      </c>
      <c r="HO131" s="9">
        <f t="shared" si="375"/>
        <v>0.98079852420147384</v>
      </c>
      <c r="HP131" s="9">
        <f t="shared" si="376"/>
        <v>0.97939481656194882</v>
      </c>
      <c r="HQ131" s="9">
        <f t="shared" si="377"/>
        <v>0.94986178987730263</v>
      </c>
      <c r="HR131" s="9">
        <f t="shared" si="246"/>
        <v>1.015561063905271</v>
      </c>
      <c r="HS131" s="9">
        <f t="shared" si="378"/>
        <v>1.0155602243092816</v>
      </c>
      <c r="HT131" s="9"/>
      <c r="HU131" s="9">
        <f t="shared" si="379"/>
        <v>0.96058899069453252</v>
      </c>
      <c r="HV131" s="23">
        <f t="shared" si="247"/>
        <v>0.91242677803754024</v>
      </c>
      <c r="HX131" s="8"/>
      <c r="HY131" s="5">
        <f t="shared" si="264"/>
        <v>49</v>
      </c>
      <c r="HZ131" t="b">
        <f t="shared" si="248"/>
        <v>0</v>
      </c>
      <c r="IC131" s="11"/>
      <c r="ID131" s="11"/>
      <c r="IE131" s="11"/>
      <c r="IF131">
        <f t="shared" si="250"/>
        <v>0</v>
      </c>
      <c r="IG131" s="12">
        <f t="shared" ca="1" si="251"/>
        <v>0.78153986448662371</v>
      </c>
      <c r="IH131" s="19">
        <f t="shared" ca="1" si="252"/>
        <v>1.0228253518742674</v>
      </c>
      <c r="II131" s="19">
        <f t="shared" ca="1" si="253"/>
        <v>0.79937965411152156</v>
      </c>
      <c r="IJ131" s="11">
        <f t="shared" si="170"/>
        <v>0</v>
      </c>
      <c r="IK131" s="12">
        <f t="shared" ca="1" si="380"/>
        <v>0.71987548769666321</v>
      </c>
      <c r="IL131" s="12">
        <f t="shared" ca="1" si="381"/>
        <v>1.0856597812314235</v>
      </c>
      <c r="IM131" s="12">
        <f t="shared" ca="1" si="382"/>
        <v>1.0228253518742674</v>
      </c>
      <c r="IN131" s="12">
        <f t="shared" ca="1" si="383"/>
        <v>0.79937965411152156</v>
      </c>
      <c r="IO131">
        <f t="shared" si="254"/>
        <v>0</v>
      </c>
      <c r="IP131" s="12">
        <f t="shared" ca="1" si="255"/>
        <v>1.0228253518742674</v>
      </c>
      <c r="IQ131" s="12">
        <f t="shared" ca="1" si="384"/>
        <v>1.0096364624054863</v>
      </c>
      <c r="IR131" s="12">
        <f t="shared" ca="1" si="385"/>
        <v>1.0752977152239624</v>
      </c>
    </row>
    <row r="132" spans="1:252" x14ac:dyDescent="0.2">
      <c r="A132" t="s">
        <v>105</v>
      </c>
      <c r="B132" s="1">
        <f t="shared" si="256"/>
        <v>1999</v>
      </c>
      <c r="C132" s="60">
        <f>Conversion_factors!$A61*C280+C355</f>
        <v>1699.6677372224667</v>
      </c>
      <c r="D132" s="60">
        <f>Conversion_factors!$A61*D280+D355</f>
        <v>563.67347025911727</v>
      </c>
      <c r="E132" s="60">
        <f>Conversion_factors!$A61*E280+E355</f>
        <v>116.57310573017493</v>
      </c>
      <c r="F132" s="60">
        <f>Conversion_factors!$A61*F280+F355</f>
        <v>4.2719433008321255E-2</v>
      </c>
      <c r="G132" s="60">
        <f>Conversion_factors!$A61*G280+G355</f>
        <v>4.2719433008321255E-2</v>
      </c>
      <c r="H132" s="60">
        <f>Conversion_factors!$A61*H280+H355</f>
        <v>4.2719433008321255E-2</v>
      </c>
      <c r="I132" s="60">
        <f>Conversion_factors!$A61*I280+I355</f>
        <v>726.84216493301062</v>
      </c>
      <c r="J132" s="60">
        <f>Conversion_factors!$A61*J280+J355</f>
        <v>3276.7170053912341</v>
      </c>
      <c r="K132" s="60">
        <f>Conversion_factors!$A61*K280+K355</f>
        <v>217.04682379271708</v>
      </c>
      <c r="L132" s="60">
        <f>Conversion_factors!$A61*L280+L355</f>
        <v>3931.9697219619893</v>
      </c>
      <c r="M132" s="60">
        <f>Conversion_factors!$A61*M280+M355</f>
        <v>5085.0075705324471</v>
      </c>
      <c r="N132" s="60">
        <f>Conversion_factors!$A61*N280+N355</f>
        <v>756.20256045701171</v>
      </c>
      <c r="O132" s="60">
        <f>Conversion_factors!$A61*O280+O355</f>
        <v>1330.6084723169879</v>
      </c>
      <c r="P132" s="60">
        <f>Conversion_factors!$A61*P280+P355</f>
        <v>3392.9679217738048</v>
      </c>
      <c r="Q132" s="60">
        <f>Conversion_factors!$A61*Q280+Q355</f>
        <v>789.67958528696386</v>
      </c>
      <c r="R132" s="60">
        <f>Conversion_factors!$A61*R280+R355</f>
        <v>423.49548855927128</v>
      </c>
      <c r="S132" s="60">
        <f>Conversion_factors!$A61*S280+S355</f>
        <v>481.26423444924541</v>
      </c>
      <c r="T132" s="60">
        <f>Conversion_factors!$A61*T280+T355</f>
        <v>243.37597705684936</v>
      </c>
      <c r="U132" s="60">
        <f>Conversion_factors!$A61*U280+U355</f>
        <v>869.17214360823277</v>
      </c>
      <c r="V132" s="60">
        <f>Conversion_factors!$A61*V280+V355</f>
        <v>153.37133158702503</v>
      </c>
      <c r="W132" s="60">
        <f>Conversion_factors!$A61*W280+W355</f>
        <v>161.11535699675133</v>
      </c>
      <c r="X132" s="60">
        <f>Conversion_factors!$A61*X280+X355</f>
        <v>24218.878830214326</v>
      </c>
      <c r="Z132" s="132">
        <f t="shared" si="338"/>
        <v>2.7171620303395021</v>
      </c>
      <c r="AA132" s="132">
        <f t="shared" si="339"/>
        <v>6.1746128417703439</v>
      </c>
      <c r="AB132" s="132">
        <f t="shared" si="340"/>
        <v>1.6221594344139449</v>
      </c>
      <c r="AC132" s="132">
        <f t="shared" si="341"/>
        <v>6.8293125053681933E-5</v>
      </c>
      <c r="AD132" s="132">
        <f t="shared" si="342"/>
        <v>4.6795879806986858E-4</v>
      </c>
      <c r="AE132" s="132">
        <f t="shared" si="343"/>
        <v>5.9445727943169225E-4</v>
      </c>
      <c r="AF132" s="132">
        <f t="shared" si="344"/>
        <v>6.7110957170562466</v>
      </c>
      <c r="AG132" s="132">
        <f t="shared" si="345"/>
        <v>18.530317783744835</v>
      </c>
      <c r="AH132" s="132">
        <f t="shared" si="346"/>
        <v>2.0226139540279058</v>
      </c>
      <c r="AI132" s="132">
        <f t="shared" si="347"/>
        <v>9.7245117907767735</v>
      </c>
      <c r="AJ132" s="132">
        <f t="shared" si="348"/>
        <v>9.4915709934968699</v>
      </c>
      <c r="AK132" s="132">
        <f t="shared" si="349"/>
        <v>3.8299359409555702</v>
      </c>
      <c r="AL132" s="132">
        <f t="shared" si="350"/>
        <v>12.416859627803801</v>
      </c>
      <c r="AM132" s="132">
        <f t="shared" si="351"/>
        <v>16.012442282760933</v>
      </c>
      <c r="AN132" s="132">
        <f t="shared" si="352"/>
        <v>2.7031745196543331</v>
      </c>
      <c r="AO132" s="132">
        <f t="shared" si="353"/>
        <v>1.4455153559746901</v>
      </c>
      <c r="AP132" s="132">
        <f t="shared" si="354"/>
        <v>1.6453621649536894</v>
      </c>
      <c r="AQ132" s="132">
        <f t="shared" si="355"/>
        <v>1.9688597380067003</v>
      </c>
      <c r="AR132" s="132">
        <f t="shared" si="356"/>
        <v>1.1732312333327197</v>
      </c>
      <c r="AS132" s="132">
        <f t="shared" si="357"/>
        <v>1.9316621418413327</v>
      </c>
      <c r="AT132" s="132">
        <f t="shared" si="358"/>
        <v>1.3661202911109203</v>
      </c>
      <c r="AU132" s="132">
        <f t="shared" si="336"/>
        <v>18.533749305440864</v>
      </c>
      <c r="AV132" s="132"/>
      <c r="AX132" s="132">
        <f t="shared" si="386"/>
        <v>1.0007338117834996</v>
      </c>
      <c r="AY132" s="132">
        <f t="shared" si="387"/>
        <v>0.94645546753793941</v>
      </c>
      <c r="AZ132" s="132">
        <f t="shared" si="388"/>
        <v>1.1175546016154283</v>
      </c>
      <c r="BA132" s="132">
        <f t="shared" si="389"/>
        <v>0.78623786406513851</v>
      </c>
      <c r="BB132" s="132">
        <f t="shared" si="390"/>
        <v>0.73791478475871475</v>
      </c>
      <c r="BC132" s="132">
        <f t="shared" si="391"/>
        <v>1.068157008007651</v>
      </c>
      <c r="BD132" s="132">
        <f t="shared" si="392"/>
        <v>1.2379853344304237</v>
      </c>
      <c r="BE132" s="132">
        <f t="shared" si="393"/>
        <v>0.99177495423013007</v>
      </c>
      <c r="BF132" s="132">
        <f t="shared" si="394"/>
        <v>1.2251913592599308</v>
      </c>
      <c r="BG132" s="132">
        <f t="shared" si="395"/>
        <v>1.0828348101534511</v>
      </c>
      <c r="BH132" s="132">
        <f t="shared" si="396"/>
        <v>1.0996790011380784</v>
      </c>
      <c r="BI132" s="132">
        <f t="shared" si="397"/>
        <v>0.84584074719282654</v>
      </c>
      <c r="BJ132" s="132">
        <f t="shared" si="398"/>
        <v>0.83053191408127702</v>
      </c>
      <c r="BK132" s="132">
        <f t="shared" si="399"/>
        <v>0.73011795272686497</v>
      </c>
      <c r="BL132" s="132">
        <f t="shared" si="400"/>
        <v>1.0119011374509583</v>
      </c>
      <c r="BM132" s="132">
        <f t="shared" si="401"/>
        <v>0.91562984742401843</v>
      </c>
      <c r="BN132" s="132">
        <f t="shared" si="402"/>
        <v>0.19952711066007034</v>
      </c>
      <c r="BO132" s="132">
        <f t="shared" si="403"/>
        <v>0.78141496982132597</v>
      </c>
      <c r="BP132" s="132">
        <f t="shared" si="404"/>
        <v>0.78626053511301663</v>
      </c>
      <c r="BQ132" s="132">
        <f t="shared" si="405"/>
        <v>1.1201045769910831</v>
      </c>
      <c r="BR132" s="132">
        <f t="shared" si="406"/>
        <v>0.9567599275174401</v>
      </c>
      <c r="BS132" s="132">
        <f t="shared" si="407"/>
        <v>0.79496473595500539</v>
      </c>
      <c r="BT132" s="16"/>
      <c r="BU132" s="16"/>
      <c r="BV132" s="9">
        <f t="shared" si="365"/>
        <v>1.6292238157663033</v>
      </c>
      <c r="BW132" s="9">
        <f t="shared" si="199"/>
        <v>0.79496473595500539</v>
      </c>
      <c r="BX132" s="9">
        <f t="shared" si="200"/>
        <v>0.97575132178511614</v>
      </c>
      <c r="BY132" s="9">
        <f t="shared" si="201"/>
        <v>0.87711372461996218</v>
      </c>
      <c r="BZ132" s="9">
        <f t="shared" si="202"/>
        <v>0.92886761856656652</v>
      </c>
      <c r="CA132" s="9">
        <f t="shared" si="143"/>
        <v>1.2951785043848514</v>
      </c>
      <c r="CB132" s="9">
        <f t="shared" si="203"/>
        <v>1.2951754805122659</v>
      </c>
      <c r="CC132" s="9"/>
      <c r="CD132" s="9">
        <f t="shared" si="204"/>
        <v>0.85584487615379445</v>
      </c>
      <c r="CE132" s="9">
        <f t="shared" si="205"/>
        <v>0.79496659197537312</v>
      </c>
      <c r="CG132" s="35"/>
      <c r="CH132">
        <f t="shared" si="206"/>
        <v>1999</v>
      </c>
      <c r="CI132" s="19">
        <f t="shared" si="207"/>
        <v>7.0179455834348606E-2</v>
      </c>
      <c r="CJ132" s="19">
        <f t="shared" si="287"/>
        <v>2.3274135611756931E-2</v>
      </c>
      <c r="CK132" s="19">
        <f t="shared" si="288"/>
        <v>4.8133155356780534E-3</v>
      </c>
      <c r="CL132" s="19">
        <f t="shared" si="289"/>
        <v>1.7638897864680058E-6</v>
      </c>
      <c r="CM132" s="19">
        <f t="shared" si="290"/>
        <v>1.7638897864680058E-6</v>
      </c>
      <c r="CN132" s="19">
        <f t="shared" si="291"/>
        <v>1.7638897864680058E-6</v>
      </c>
      <c r="CO132" s="19">
        <f t="shared" si="292"/>
        <v>3.0011387811488481E-2</v>
      </c>
      <c r="CP132" s="19">
        <f t="shared" si="293"/>
        <v>0.13529598245907887</v>
      </c>
      <c r="CQ132" s="19">
        <f t="shared" si="294"/>
        <v>8.9618856972825574E-3</v>
      </c>
      <c r="CR132" s="19">
        <f t="shared" si="295"/>
        <v>0.16235143457824522</v>
      </c>
      <c r="CS132" s="19">
        <f t="shared" si="296"/>
        <v>0.20996048603986708</v>
      </c>
      <c r="CT132" s="19">
        <f t="shared" si="297"/>
        <v>3.1223681565044591E-2</v>
      </c>
      <c r="CU132" s="19">
        <f t="shared" si="298"/>
        <v>5.4940960795302536E-2</v>
      </c>
      <c r="CV132" s="19">
        <f t="shared" si="299"/>
        <v>0.14009599476342807</v>
      </c>
      <c r="CW132" s="19">
        <f t="shared" si="300"/>
        <v>3.2605951366410778E-2</v>
      </c>
      <c r="CX132" s="19">
        <f t="shared" si="301"/>
        <v>1.7486172317396392E-2</v>
      </c>
      <c r="CY132" s="19">
        <f t="shared" si="286"/>
        <v>1.9871449781929746E-2</v>
      </c>
      <c r="CZ132" s="19">
        <f t="shared" si="145"/>
        <v>1.004901914589147E-2</v>
      </c>
      <c r="DA132" s="19">
        <f t="shared" si="146"/>
        <v>3.5888207282489676E-2</v>
      </c>
      <c r="DB132" s="19">
        <f t="shared" si="147"/>
        <v>6.3327180693305346E-3</v>
      </c>
      <c r="DC132" s="19">
        <f t="shared" si="148"/>
        <v>6.6524696756710081E-3</v>
      </c>
      <c r="DF132" s="19">
        <f t="shared" si="257"/>
        <v>7.0590807872382796E-2</v>
      </c>
      <c r="DG132" s="19">
        <f t="shared" si="304"/>
        <v>2.3414350645851852E-2</v>
      </c>
      <c r="DH132" s="19">
        <f t="shared" si="305"/>
        <v>4.9257100049257888E-3</v>
      </c>
      <c r="DI132" s="19">
        <f t="shared" si="306"/>
        <v>1.7769468667926209E-6</v>
      </c>
      <c r="DJ132" s="19">
        <f t="shared" si="307"/>
        <v>1.7769468667926209E-6</v>
      </c>
      <c r="DK132" s="19">
        <f t="shared" si="308"/>
        <v>1.7769468667926209E-6</v>
      </c>
      <c r="DL132" s="19">
        <f t="shared" si="309"/>
        <v>2.9291519788278837E-2</v>
      </c>
      <c r="DM132" s="19">
        <f t="shared" si="310"/>
        <v>0.13729699372801019</v>
      </c>
      <c r="DN132" s="19">
        <f t="shared" si="311"/>
        <v>8.9150973016025193E-3</v>
      </c>
      <c r="DO132" s="19">
        <f t="shared" si="312"/>
        <v>0.16264410804959933</v>
      </c>
      <c r="DP132" s="19">
        <f t="shared" si="313"/>
        <v>0.20639426292267343</v>
      </c>
      <c r="DQ132" s="19">
        <f t="shared" si="314"/>
        <v>3.0351854391037009E-2</v>
      </c>
      <c r="DR132" s="19">
        <f t="shared" si="315"/>
        <v>5.4045326347585042E-2</v>
      </c>
      <c r="DS132" s="19">
        <f t="shared" si="316"/>
        <v>0.14318148053907032</v>
      </c>
      <c r="DT132" s="19">
        <f t="shared" si="317"/>
        <v>3.1855553137306147E-2</v>
      </c>
      <c r="DU132" s="19">
        <f t="shared" si="318"/>
        <v>1.7553438829279185E-2</v>
      </c>
      <c r="DV132" s="19">
        <f t="shared" si="302"/>
        <v>2.012158317743867E-2</v>
      </c>
      <c r="DW132" s="19">
        <f t="shared" si="225"/>
        <v>1.0067889441086728E-2</v>
      </c>
      <c r="DX132" s="19">
        <f t="shared" si="226"/>
        <v>3.6134218238155616E-2</v>
      </c>
      <c r="DY132" s="19">
        <f t="shared" si="227"/>
        <v>6.3700349043240697E-3</v>
      </c>
      <c r="DZ132" s="19">
        <f t="shared" si="228"/>
        <v>6.7585949691745112E-3</v>
      </c>
      <c r="EA132" s="19">
        <f t="shared" si="229"/>
        <v>0.99991815512838256</v>
      </c>
      <c r="EC132" s="19">
        <f t="shared" si="258"/>
        <v>7.0596585840887571E-2</v>
      </c>
      <c r="ED132" s="19">
        <f t="shared" si="319"/>
        <v>2.3416267147230278E-2</v>
      </c>
      <c r="EE132" s="19">
        <f t="shared" si="320"/>
        <v>4.9261131820267446E-3</v>
      </c>
      <c r="EF132" s="19">
        <f t="shared" si="321"/>
        <v>1.7770923126848049E-6</v>
      </c>
      <c r="EG132" s="19">
        <f t="shared" si="322"/>
        <v>1.7770923126848049E-6</v>
      </c>
      <c r="EH132" s="19">
        <f t="shared" si="323"/>
        <v>1.7770923126848049E-6</v>
      </c>
      <c r="EI132" s="19">
        <f t="shared" si="324"/>
        <v>2.9293917345183124E-2</v>
      </c>
      <c r="EJ132" s="19">
        <f t="shared" si="325"/>
        <v>0.13730823170260589</v>
      </c>
      <c r="EK132" s="19">
        <f t="shared" si="326"/>
        <v>8.9158270163200333E-3</v>
      </c>
      <c r="EL132" s="19">
        <f t="shared" si="327"/>
        <v>0.16265742072531622</v>
      </c>
      <c r="EM132" s="19">
        <f t="shared" si="328"/>
        <v>0.20641115661728718</v>
      </c>
      <c r="EN132" s="19">
        <f t="shared" si="329"/>
        <v>3.0354338737994053E-2</v>
      </c>
      <c r="EO132" s="19">
        <f t="shared" si="330"/>
        <v>5.404975004243822E-2</v>
      </c>
      <c r="EP132" s="19">
        <f t="shared" si="331"/>
        <v>0.14319320016815457</v>
      </c>
      <c r="EQ132" s="19">
        <f t="shared" si="332"/>
        <v>3.1858160564367508E-2</v>
      </c>
      <c r="ER132" s="19">
        <f t="shared" si="333"/>
        <v>1.7554875605819403E-2</v>
      </c>
      <c r="ES132" s="19">
        <f t="shared" si="303"/>
        <v>2.0123230160627694E-2</v>
      </c>
      <c r="ET132" s="19">
        <f t="shared" si="231"/>
        <v>1.0068713513651606E-2</v>
      </c>
      <c r="EU132" s="19">
        <f t="shared" si="232"/>
        <v>3.6137175880676185E-2</v>
      </c>
      <c r="EV132" s="19">
        <f t="shared" si="233"/>
        <v>6.3705563016867132E-3</v>
      </c>
      <c r="EW132" s="19">
        <f t="shared" si="234"/>
        <v>6.7591481707887924E-3</v>
      </c>
      <c r="EZ132">
        <f t="shared" si="259"/>
        <v>1.6847458172901553E-2</v>
      </c>
      <c r="FA132">
        <f t="shared" si="270"/>
        <v>-1.0195547050922771E-3</v>
      </c>
      <c r="FB132">
        <f t="shared" si="271"/>
        <v>1.0307990520586497E-2</v>
      </c>
      <c r="FC132">
        <f t="shared" si="272"/>
        <v>1.3792477013368385E-2</v>
      </c>
      <c r="FD132">
        <f t="shared" si="273"/>
        <v>-3.7509627564633846E-3</v>
      </c>
      <c r="FE132">
        <f t="shared" si="274"/>
        <v>4.1564053502372446E-2</v>
      </c>
      <c r="FF132">
        <f t="shared" si="275"/>
        <v>3.3604716457660194E-2</v>
      </c>
      <c r="FG132">
        <f t="shared" si="276"/>
        <v>-2.3363045199329045E-2</v>
      </c>
      <c r="FH132">
        <f t="shared" si="277"/>
        <v>1.8806616018206334E-2</v>
      </c>
      <c r="FI132">
        <f t="shared" si="278"/>
        <v>-1.2478067060080936E-2</v>
      </c>
      <c r="FJ132">
        <f t="shared" si="279"/>
        <v>3.6638451525086428E-2</v>
      </c>
      <c r="FK132">
        <f t="shared" si="280"/>
        <v>2.6221378309689201E-2</v>
      </c>
      <c r="FL132">
        <f t="shared" si="281"/>
        <v>3.8515282816359041E-2</v>
      </c>
      <c r="FM132">
        <f t="shared" si="282"/>
        <v>-1.6949319982298806E-2</v>
      </c>
      <c r="FN132">
        <f t="shared" si="283"/>
        <v>5.5983907698595951E-2</v>
      </c>
      <c r="FO132">
        <f t="shared" si="284"/>
        <v>2.9156366750424999E-2</v>
      </c>
      <c r="FP132">
        <f t="shared" si="265"/>
        <v>-0.20234430617584692</v>
      </c>
      <c r="FQ132">
        <f t="shared" si="266"/>
        <v>-3.3472055319555285E-3</v>
      </c>
      <c r="FR132">
        <f t="shared" si="267"/>
        <v>-7.4784835588983592E-2</v>
      </c>
      <c r="FS132">
        <f t="shared" si="268"/>
        <v>-2.437099793129691E-2</v>
      </c>
      <c r="FT132">
        <f t="shared" si="269"/>
        <v>-3.8126021457587429E-2</v>
      </c>
      <c r="FV132" s="3"/>
      <c r="FW132" s="19">
        <f t="shared" si="408"/>
        <v>1.0002185148722378</v>
      </c>
      <c r="FX132" s="19">
        <f t="shared" si="260"/>
        <v>0.72503279382249652</v>
      </c>
      <c r="FY132" s="19">
        <f t="shared" si="366"/>
        <v>0.92886761856656652</v>
      </c>
      <c r="GA132" s="19">
        <f t="shared" si="409"/>
        <v>1.0044408595706995</v>
      </c>
      <c r="GB132" s="19">
        <f t="shared" si="261"/>
        <v>0.80715229833317093</v>
      </c>
      <c r="GC132" s="19">
        <f t="shared" si="367"/>
        <v>0.97575132178511614</v>
      </c>
      <c r="GE132" s="19">
        <f t="shared" si="410"/>
        <v>0.96300120046200832</v>
      </c>
      <c r="GF132" s="19">
        <f t="shared" si="262"/>
        <v>0.76978908092659637</v>
      </c>
      <c r="GG132" s="19">
        <f t="shared" si="368"/>
        <v>0.87711372461996218</v>
      </c>
      <c r="GI132" s="19">
        <f t="shared" si="337"/>
        <v>1.6292238157663033</v>
      </c>
      <c r="GJ132" s="19">
        <f t="shared" si="239"/>
        <v>1.2951785043848512</v>
      </c>
      <c r="GK132" s="19">
        <f t="shared" si="369"/>
        <v>1.2951754805122659</v>
      </c>
      <c r="GL132" s="3"/>
      <c r="GM132" s="3"/>
      <c r="GN132" s="8"/>
      <c r="GO132" s="3"/>
      <c r="GP132" s="19">
        <v>5.6631545365490685E-2</v>
      </c>
      <c r="GQ132" s="19">
        <v>4.8501931471019458E-2</v>
      </c>
      <c r="GV132" s="30"/>
      <c r="GW132" s="12">
        <f t="shared" si="242"/>
        <v>0</v>
      </c>
      <c r="GX132" s="19"/>
      <c r="HF132" s="12">
        <f t="shared" ca="1" si="370"/>
        <v>1</v>
      </c>
      <c r="HG132" s="12">
        <f t="shared" ca="1" si="371"/>
        <v>1</v>
      </c>
      <c r="HH132" s="12">
        <f t="shared" ca="1" si="372"/>
        <v>1</v>
      </c>
      <c r="HJ132" s="17"/>
      <c r="HL132" s="18">
        <f t="shared" si="245"/>
        <v>1999</v>
      </c>
      <c r="HM132" s="9">
        <f t="shared" si="373"/>
        <v>1.1728382889417861</v>
      </c>
      <c r="HN132" s="9">
        <f t="shared" si="374"/>
        <v>0.88276187551803886</v>
      </c>
      <c r="HO132" s="9">
        <f t="shared" si="375"/>
        <v>0.98515411271460196</v>
      </c>
      <c r="HP132" s="9">
        <f t="shared" si="376"/>
        <v>0.94315838407542518</v>
      </c>
      <c r="HQ132" s="9">
        <f t="shared" si="377"/>
        <v>0.95006934880496119</v>
      </c>
      <c r="HR132" s="9">
        <f t="shared" si="246"/>
        <v>1.0353382216506193</v>
      </c>
      <c r="HS132" s="9">
        <f t="shared" si="378"/>
        <v>1.035336927625619</v>
      </c>
      <c r="HT132" s="9"/>
      <c r="HU132" s="9">
        <f t="shared" si="379"/>
        <v>0.92915636101316323</v>
      </c>
      <c r="HV132" s="23">
        <f t="shared" si="247"/>
        <v>0.88276297884576338</v>
      </c>
      <c r="HX132" s="8"/>
      <c r="HY132" s="5">
        <f t="shared" si="264"/>
        <v>50</v>
      </c>
      <c r="HZ132" t="b">
        <f t="shared" si="248"/>
        <v>0</v>
      </c>
      <c r="IC132" s="11"/>
      <c r="ID132" s="11"/>
      <c r="IE132" s="11"/>
      <c r="IF132">
        <f t="shared" si="250"/>
        <v>0</v>
      </c>
      <c r="IG132" s="12">
        <f t="shared" ca="1" si="251"/>
        <v>0.78153986448662371</v>
      </c>
      <c r="IH132" s="19">
        <f t="shared" ca="1" si="252"/>
        <v>1.0228253518742674</v>
      </c>
      <c r="II132" s="19">
        <f t="shared" ca="1" si="253"/>
        <v>0.79937965411152156</v>
      </c>
      <c r="IJ132" s="11">
        <f t="shared" si="170"/>
        <v>0</v>
      </c>
      <c r="IK132" s="12">
        <f t="shared" ca="1" si="380"/>
        <v>0.71987548769666321</v>
      </c>
      <c r="IL132" s="12">
        <f t="shared" ca="1" si="381"/>
        <v>1.0856597812314235</v>
      </c>
      <c r="IM132" s="12">
        <f t="shared" ca="1" si="382"/>
        <v>1.0228253518742674</v>
      </c>
      <c r="IN132" s="12">
        <f t="shared" ca="1" si="383"/>
        <v>0.79937965411152156</v>
      </c>
      <c r="IO132">
        <f t="shared" si="254"/>
        <v>0</v>
      </c>
      <c r="IP132" s="12">
        <f t="shared" ca="1" si="255"/>
        <v>1.0228253518742674</v>
      </c>
      <c r="IQ132" s="12">
        <f t="shared" ca="1" si="384"/>
        <v>1.0096364624054863</v>
      </c>
      <c r="IR132" s="12">
        <f t="shared" ca="1" si="385"/>
        <v>1.0752977152239624</v>
      </c>
    </row>
    <row r="133" spans="1:252" x14ac:dyDescent="0.2">
      <c r="A133" t="s">
        <v>105</v>
      </c>
      <c r="B133" s="1">
        <f t="shared" si="256"/>
        <v>2000</v>
      </c>
      <c r="C133" s="60">
        <f>Conversion_factors!$A62*C281+C356</f>
        <v>1691.3024321620876</v>
      </c>
      <c r="D133" s="60">
        <f>Conversion_factors!$A62*D281+D356</f>
        <v>509.5521697929496</v>
      </c>
      <c r="E133" s="60">
        <f>Conversion_factors!$A62*E281+E356</f>
        <v>113.31271962816569</v>
      </c>
      <c r="F133" s="60">
        <f>Conversion_factors!$A62*F281+F356</f>
        <v>4.2604400491850464E-2</v>
      </c>
      <c r="G133" s="60">
        <f>Conversion_factors!$A62*G281+G356</f>
        <v>4.2604400491850464E-2</v>
      </c>
      <c r="H133" s="60">
        <f>Conversion_factors!$A62*H281+H356</f>
        <v>4.2604400491850464E-2</v>
      </c>
      <c r="I133" s="60">
        <f>Conversion_factors!$A62*I281+I356</f>
        <v>667.17642791010326</v>
      </c>
      <c r="J133" s="60">
        <f>Conversion_factors!$A62*J281+J356</f>
        <v>3202.0166236908603</v>
      </c>
      <c r="K133" s="60">
        <f>Conversion_factors!$A62*K281+K356</f>
        <v>216.82190976560361</v>
      </c>
      <c r="L133" s="60">
        <f>Conversion_factors!$A62*L281+L356</f>
        <v>4051.9052264594334</v>
      </c>
      <c r="M133" s="60">
        <f>Conversion_factors!$A62*M281+M356</f>
        <v>5263.3987246880788</v>
      </c>
      <c r="N133" s="60">
        <f>Conversion_factors!$A62*N281+N356</f>
        <v>778.83928917703645</v>
      </c>
      <c r="O133" s="60">
        <f>Conversion_factors!$A62*O281+O356</f>
        <v>1285.0521931764433</v>
      </c>
      <c r="P133" s="60">
        <f>Conversion_factors!$A62*P281+P356</f>
        <v>3408.8990841482259</v>
      </c>
      <c r="Q133" s="60">
        <f>Conversion_factors!$A62*Q281+Q356</f>
        <v>764.64673820510529</v>
      </c>
      <c r="R133" s="60">
        <f>Conversion_factors!$A62*R281+R356</f>
        <v>417.49793868025353</v>
      </c>
      <c r="S133" s="60">
        <f>Conversion_factors!$A62*S281+S356</f>
        <v>518.08934593094455</v>
      </c>
      <c r="T133" s="60">
        <f>Conversion_factors!$A62*T281+T356</f>
        <v>235.14627859601856</v>
      </c>
      <c r="U133" s="60">
        <f>Conversion_factors!$A62*U281+U356</f>
        <v>854.80029906588311</v>
      </c>
      <c r="V133" s="60">
        <f>Conversion_factors!$A62*V281+V356</f>
        <v>146.31468422152898</v>
      </c>
      <c r="W133" s="60">
        <f>Conversion_factors!$A62*W281+W356</f>
        <v>157.48655526430684</v>
      </c>
      <c r="X133" s="60">
        <f>Conversion_factors!$A62*X281+X356</f>
        <v>24282.386453764506</v>
      </c>
      <c r="Z133" s="132">
        <f t="shared" si="338"/>
        <v>2.6725582643957342</v>
      </c>
      <c r="AA133" s="132">
        <f t="shared" si="339"/>
        <v>5.7177022558664277</v>
      </c>
      <c r="AB133" s="132">
        <f t="shared" si="340"/>
        <v>1.6681640550992569</v>
      </c>
      <c r="AC133" s="132">
        <f t="shared" si="341"/>
        <v>6.7322520484147511E-5</v>
      </c>
      <c r="AD133" s="132">
        <f t="shared" si="342"/>
        <v>4.7806542929858145E-4</v>
      </c>
      <c r="AE133" s="132">
        <f t="shared" si="343"/>
        <v>6.2721228228196347E-4</v>
      </c>
      <c r="AF133" s="132">
        <f t="shared" si="344"/>
        <v>6.2017353625063913</v>
      </c>
      <c r="AG133" s="132">
        <f t="shared" si="345"/>
        <v>18.625483688944499</v>
      </c>
      <c r="AH133" s="132">
        <f t="shared" si="346"/>
        <v>1.9925951413397132</v>
      </c>
      <c r="AI133" s="132">
        <f t="shared" si="347"/>
        <v>10.063361466399547</v>
      </c>
      <c r="AJ133" s="132">
        <f t="shared" si="348"/>
        <v>9.8590114006784919</v>
      </c>
      <c r="AK133" s="132">
        <f t="shared" si="349"/>
        <v>3.909458013128587</v>
      </c>
      <c r="AL133" s="132">
        <f t="shared" si="350"/>
        <v>11.991113284764362</v>
      </c>
      <c r="AM133" s="132">
        <f t="shared" si="351"/>
        <v>16.866676823181738</v>
      </c>
      <c r="AN133" s="132">
        <f t="shared" si="352"/>
        <v>2.5283809781706208</v>
      </c>
      <c r="AO133" s="132">
        <f t="shared" si="353"/>
        <v>1.3498663429408964</v>
      </c>
      <c r="AP133" s="132">
        <f t="shared" si="354"/>
        <v>1.4245477142142475</v>
      </c>
      <c r="AQ133" s="132">
        <f t="shared" si="355"/>
        <v>1.8158628186630277</v>
      </c>
      <c r="AR133" s="132">
        <f t="shared" si="356"/>
        <v>1.2526987663030056</v>
      </c>
      <c r="AS133" s="132">
        <f t="shared" si="357"/>
        <v>1.8137511776246888</v>
      </c>
      <c r="AT133" s="132">
        <f t="shared" si="358"/>
        <v>1.2697947028688867</v>
      </c>
      <c r="AU133" s="132">
        <f t="shared" si="336"/>
        <v>17.467206845243062</v>
      </c>
      <c r="AV133" s="132"/>
      <c r="AX133" s="132">
        <f t="shared" si="386"/>
        <v>0.9843061949485814</v>
      </c>
      <c r="AY133" s="132">
        <f t="shared" si="387"/>
        <v>0.87641941292423231</v>
      </c>
      <c r="AZ133" s="132">
        <f t="shared" si="388"/>
        <v>1.1492485735220905</v>
      </c>
      <c r="BA133" s="132">
        <f t="shared" si="389"/>
        <v>0.77506359047606566</v>
      </c>
      <c r="BB133" s="132">
        <f t="shared" si="390"/>
        <v>0.75385172758045826</v>
      </c>
      <c r="BC133" s="132">
        <f t="shared" si="391"/>
        <v>1.1270131900284619</v>
      </c>
      <c r="BD133" s="132">
        <f t="shared" si="392"/>
        <v>1.1440244261885129</v>
      </c>
      <c r="BE133" s="132">
        <f t="shared" si="393"/>
        <v>0.99686839959761642</v>
      </c>
      <c r="BF133" s="132">
        <f t="shared" si="394"/>
        <v>1.2070075680092212</v>
      </c>
      <c r="BG133" s="132">
        <f t="shared" si="395"/>
        <v>1.120566084696359</v>
      </c>
      <c r="BH133" s="132">
        <f t="shared" si="396"/>
        <v>1.1422500887087346</v>
      </c>
      <c r="BI133" s="132">
        <f t="shared" si="397"/>
        <v>0.86340318426282214</v>
      </c>
      <c r="BJ133" s="132">
        <f t="shared" si="398"/>
        <v>0.80205483245220888</v>
      </c>
      <c r="BK133" s="132">
        <f t="shared" si="399"/>
        <v>0.7690684115505062</v>
      </c>
      <c r="BL133" s="132">
        <f t="shared" si="400"/>
        <v>0.9464692601672573</v>
      </c>
      <c r="BM133" s="132">
        <f t="shared" si="401"/>
        <v>0.85504308793481387</v>
      </c>
      <c r="BN133" s="132">
        <f t="shared" si="402"/>
        <v>0.17274974195275516</v>
      </c>
      <c r="BO133" s="132">
        <f t="shared" si="403"/>
        <v>0.72069247100445744</v>
      </c>
      <c r="BP133" s="132">
        <f t="shared" si="404"/>
        <v>0.83951703154964774</v>
      </c>
      <c r="BQ133" s="132">
        <f t="shared" si="405"/>
        <v>1.0517320558158232</v>
      </c>
      <c r="BR133" s="132">
        <f t="shared" si="406"/>
        <v>0.8892984723116335</v>
      </c>
      <c r="BS133" s="132">
        <f t="shared" si="407"/>
        <v>0.74921772431246392</v>
      </c>
      <c r="BT133" s="16"/>
      <c r="BU133" s="16"/>
      <c r="BV133" s="9">
        <f t="shared" si="365"/>
        <v>1.7332368076072706</v>
      </c>
      <c r="BW133" s="9">
        <f t="shared" si="199"/>
        <v>0.74921772431246392</v>
      </c>
      <c r="BX133" s="9">
        <f t="shared" si="200"/>
        <v>0.95980762739459324</v>
      </c>
      <c r="BY133" s="9">
        <f t="shared" si="201"/>
        <v>0.83223951399847407</v>
      </c>
      <c r="BZ133" s="9">
        <f t="shared" si="202"/>
        <v>0.93794345295203807</v>
      </c>
      <c r="CA133" s="9">
        <f t="shared" si="143"/>
        <v>1.298575151456806</v>
      </c>
      <c r="CB133" s="9">
        <f t="shared" si="203"/>
        <v>1.2985717366901193</v>
      </c>
      <c r="CC133" s="9">
        <v>0.93794345295203807</v>
      </c>
      <c r="CD133" s="9">
        <f t="shared" si="204"/>
        <v>0.79878983335490472</v>
      </c>
      <c r="CE133" s="9">
        <f t="shared" si="205"/>
        <v>0.74921969447988246</v>
      </c>
      <c r="CG133" s="35"/>
      <c r="CH133">
        <f t="shared" si="206"/>
        <v>2000</v>
      </c>
      <c r="CI133" s="19">
        <f t="shared" si="207"/>
        <v>6.9651409073093168E-2</v>
      </c>
      <c r="CJ133" s="19">
        <f t="shared" si="287"/>
        <v>2.09844353957209E-2</v>
      </c>
      <c r="CK133" s="19">
        <f t="shared" si="288"/>
        <v>4.6664573041007174E-3</v>
      </c>
      <c r="CL133" s="19">
        <f t="shared" si="289"/>
        <v>1.7545392654454476E-6</v>
      </c>
      <c r="CM133" s="19">
        <f t="shared" si="290"/>
        <v>1.7545392654454476E-6</v>
      </c>
      <c r="CN133" s="19">
        <f t="shared" si="291"/>
        <v>1.7545392654454476E-6</v>
      </c>
      <c r="CO133" s="19">
        <f t="shared" si="292"/>
        <v>2.7475735516377581E-2</v>
      </c>
      <c r="CP133" s="19">
        <f t="shared" si="293"/>
        <v>0.13186581268639891</v>
      </c>
      <c r="CQ133" s="19">
        <f t="shared" si="294"/>
        <v>8.9291845419909137E-3</v>
      </c>
      <c r="CR133" s="19">
        <f t="shared" si="295"/>
        <v>0.16686602176332901</v>
      </c>
      <c r="CS133" s="19">
        <f t="shared" si="296"/>
        <v>0.21675788476186172</v>
      </c>
      <c r="CT133" s="19">
        <f t="shared" si="297"/>
        <v>3.2074248165846676E-2</v>
      </c>
      <c r="CU133" s="19">
        <f t="shared" si="298"/>
        <v>5.2921165537962243E-2</v>
      </c>
      <c r="CV133" s="19">
        <f t="shared" si="299"/>
        <v>0.14038566969679964</v>
      </c>
      <c r="CW133" s="19">
        <f t="shared" si="300"/>
        <v>3.1489768917937713E-2</v>
      </c>
      <c r="CX133" s="19">
        <f t="shared" si="301"/>
        <v>1.7193447582888984E-2</v>
      </c>
      <c r="CY133" s="19">
        <f t="shared" si="286"/>
        <v>2.1336014354166783E-2</v>
      </c>
      <c r="CZ133" s="19">
        <f t="shared" si="145"/>
        <v>9.6838207827618095E-3</v>
      </c>
      <c r="DA133" s="19">
        <f t="shared" si="146"/>
        <v>3.5202483112336889E-2</v>
      </c>
      <c r="DB133" s="19">
        <f t="shared" si="147"/>
        <v>6.0255479625169117E-3</v>
      </c>
      <c r="DC133" s="19">
        <f t="shared" si="148"/>
        <v>6.4856292261130559E-3</v>
      </c>
      <c r="DF133" s="19">
        <f t="shared" si="257"/>
        <v>6.9915100106445194E-2</v>
      </c>
      <c r="DG133" s="19">
        <f t="shared" si="304"/>
        <v>2.2109528599095294E-2</v>
      </c>
      <c r="DH133" s="19">
        <f t="shared" si="305"/>
        <v>4.7395072138859545E-3</v>
      </c>
      <c r="DI133" s="19">
        <f t="shared" si="306"/>
        <v>1.7592103843162885E-6</v>
      </c>
      <c r="DJ133" s="19">
        <f t="shared" si="307"/>
        <v>1.7592103843162885E-6</v>
      </c>
      <c r="DK133" s="19">
        <f t="shared" si="308"/>
        <v>1.7592103843162885E-6</v>
      </c>
      <c r="DL133" s="19">
        <f t="shared" si="309"/>
        <v>2.8724911482558145E-2</v>
      </c>
      <c r="DM133" s="19">
        <f t="shared" si="310"/>
        <v>0.13357355708833549</v>
      </c>
      <c r="DN133" s="19">
        <f t="shared" si="311"/>
        <v>8.9455251578094124E-3</v>
      </c>
      <c r="DO133" s="19">
        <f t="shared" si="312"/>
        <v>0.16459840949984089</v>
      </c>
      <c r="DP133" s="19">
        <f t="shared" si="313"/>
        <v>0.21334113768311375</v>
      </c>
      <c r="DQ133" s="19">
        <f t="shared" si="314"/>
        <v>3.1647059857429445E-2</v>
      </c>
      <c r="DR133" s="19">
        <f t="shared" si="315"/>
        <v>5.3924758892586522E-2</v>
      </c>
      <c r="DS133" s="19">
        <f t="shared" si="316"/>
        <v>0.14024078236851339</v>
      </c>
      <c r="DT133" s="19">
        <f t="shared" si="317"/>
        <v>3.2044620289809117E-2</v>
      </c>
      <c r="DU133" s="19">
        <f t="shared" si="318"/>
        <v>1.7339398135756679E-2</v>
      </c>
      <c r="DV133" s="19">
        <f t="shared" si="302"/>
        <v>2.059505373581056E-2</v>
      </c>
      <c r="DW133" s="19">
        <f t="shared" si="225"/>
        <v>9.8652933987578295E-3</v>
      </c>
      <c r="DX133" s="19">
        <f t="shared" si="226"/>
        <v>3.5544242780903727E-2</v>
      </c>
      <c r="DY133" s="19">
        <f t="shared" si="227"/>
        <v>6.177860331665984E-3</v>
      </c>
      <c r="DZ133" s="19">
        <f t="shared" si="228"/>
        <v>6.5686963184619571E-3</v>
      </c>
      <c r="EA133" s="19">
        <f t="shared" si="229"/>
        <v>0.99990072057193236</v>
      </c>
      <c r="EC133" s="19">
        <f t="shared" si="258"/>
        <v>6.9922041926777007E-2</v>
      </c>
      <c r="ED133" s="19">
        <f t="shared" si="319"/>
        <v>2.2111723838391561E-2</v>
      </c>
      <c r="EE133" s="19">
        <f t="shared" si="320"/>
        <v>4.7399777961706115E-3</v>
      </c>
      <c r="EF133" s="19">
        <f t="shared" si="321"/>
        <v>1.7593850550583054E-6</v>
      </c>
      <c r="EG133" s="19">
        <f t="shared" si="322"/>
        <v>1.7593850550583054E-6</v>
      </c>
      <c r="EH133" s="19">
        <f t="shared" si="323"/>
        <v>1.7593850550583054E-6</v>
      </c>
      <c r="EI133" s="19">
        <f t="shared" si="324"/>
        <v>2.8727763558493893E-2</v>
      </c>
      <c r="EJ133" s="19">
        <f t="shared" si="325"/>
        <v>0.13358681951137394</v>
      </c>
      <c r="EK133" s="19">
        <f t="shared" si="326"/>
        <v>8.9464133526103162E-3</v>
      </c>
      <c r="EL133" s="19">
        <f t="shared" si="327"/>
        <v>0.16461475235830653</v>
      </c>
      <c r="EM133" s="19">
        <f t="shared" si="328"/>
        <v>0.21336232017223164</v>
      </c>
      <c r="EN133" s="19">
        <f t="shared" si="329"/>
        <v>3.165020207138932E-2</v>
      </c>
      <c r="EO133" s="19">
        <f t="shared" si="330"/>
        <v>5.3930113043365091E-2</v>
      </c>
      <c r="EP133" s="19">
        <f t="shared" si="331"/>
        <v>0.14025470677558588</v>
      </c>
      <c r="EQ133" s="19">
        <f t="shared" si="332"/>
        <v>3.2047801977260246E-2</v>
      </c>
      <c r="ER133" s="19">
        <f t="shared" si="333"/>
        <v>1.7341119752207732E-2</v>
      </c>
      <c r="ES133" s="19">
        <f t="shared" si="303"/>
        <v>2.0597098603979815E-2</v>
      </c>
      <c r="ET133" s="19">
        <f t="shared" si="231"/>
        <v>9.8662729166901584E-3</v>
      </c>
      <c r="EU133" s="19">
        <f t="shared" si="232"/>
        <v>3.5547771943371345E-2</v>
      </c>
      <c r="EV133" s="19">
        <f t="shared" si="233"/>
        <v>6.1784737270039322E-3</v>
      </c>
      <c r="EW133" s="19">
        <f t="shared" si="234"/>
        <v>6.5693485196257626E-3</v>
      </c>
      <c r="EZ133">
        <f t="shared" si="259"/>
        <v>-1.6551799281428529E-2</v>
      </c>
      <c r="FA133">
        <f t="shared" si="270"/>
        <v>-7.6879161692066836E-2</v>
      </c>
      <c r="FB133">
        <f t="shared" si="271"/>
        <v>2.7965407660434646E-2</v>
      </c>
      <c r="FC133">
        <f t="shared" si="272"/>
        <v>-1.4314294469826934E-2</v>
      </c>
      <c r="FD133">
        <f t="shared" si="273"/>
        <v>2.1367350772039852E-2</v>
      </c>
      <c r="FE133">
        <f t="shared" si="274"/>
        <v>5.3636197676355246E-2</v>
      </c>
      <c r="FF133">
        <f t="shared" si="275"/>
        <v>-7.8933083720208408E-2</v>
      </c>
      <c r="FG133">
        <f t="shared" si="276"/>
        <v>5.122543964998622E-3</v>
      </c>
      <c r="FH133">
        <f t="shared" si="277"/>
        <v>-1.4952831243170017E-2</v>
      </c>
      <c r="FI133">
        <f t="shared" si="278"/>
        <v>3.4251563866045553E-2</v>
      </c>
      <c r="FJ133">
        <f t="shared" si="279"/>
        <v>3.7981759052426754E-2</v>
      </c>
      <c r="FK133">
        <f t="shared" si="280"/>
        <v>2.0550671367499936E-2</v>
      </c>
      <c r="FL133">
        <f t="shared" si="281"/>
        <v>-3.4889380695661387E-2</v>
      </c>
      <c r="FM133">
        <f t="shared" si="282"/>
        <v>5.1973827085114825E-2</v>
      </c>
      <c r="FN133">
        <f t="shared" si="283"/>
        <v>-6.684766205973125E-2</v>
      </c>
      <c r="FO133">
        <f t="shared" si="284"/>
        <v>-6.8460323394028438E-2</v>
      </c>
      <c r="FP133">
        <f t="shared" si="265"/>
        <v>-0.14410615124475254</v>
      </c>
      <c r="FQ133">
        <f t="shared" si="266"/>
        <v>-8.0893825036317021E-2</v>
      </c>
      <c r="FR133">
        <f t="shared" si="267"/>
        <v>6.5538556927446631E-2</v>
      </c>
      <c r="FS133">
        <f t="shared" si="268"/>
        <v>-6.2983671182375328E-2</v>
      </c>
      <c r="FT133">
        <f t="shared" si="269"/>
        <v>-7.3119581994836105E-2</v>
      </c>
      <c r="FV133" s="3"/>
      <c r="FW133" s="19">
        <f t="shared" si="408"/>
        <v>1.0097708588436718</v>
      </c>
      <c r="FX133" s="19">
        <f t="shared" si="260"/>
        <v>0.73211698690796911</v>
      </c>
      <c r="FY133" s="19">
        <f t="shared" si="366"/>
        <v>0.93794345295203807</v>
      </c>
      <c r="GA133" s="19">
        <f t="shared" si="409"/>
        <v>0.98366008425040685</v>
      </c>
      <c r="GB133" s="19">
        <f t="shared" si="261"/>
        <v>0.79396349778131647</v>
      </c>
      <c r="GC133" s="19">
        <f t="shared" si="367"/>
        <v>0.95980762739459324</v>
      </c>
      <c r="GE133" s="19">
        <f t="shared" si="410"/>
        <v>0.94883877727380062</v>
      </c>
      <c r="GF133" s="19">
        <f t="shared" si="262"/>
        <v>0.73040573030511446</v>
      </c>
      <c r="GG133" s="19">
        <f t="shared" si="368"/>
        <v>0.83223951399847407</v>
      </c>
      <c r="GI133" s="19">
        <f t="shared" si="337"/>
        <v>1.7332368076072706</v>
      </c>
      <c r="GJ133" s="19">
        <f t="shared" si="239"/>
        <v>1.298575151456806</v>
      </c>
      <c r="GK133" s="19">
        <f t="shared" si="369"/>
        <v>1.2985717366901193</v>
      </c>
      <c r="GL133" s="3"/>
      <c r="GM133" s="3"/>
      <c r="GN133" s="8"/>
      <c r="GO133" s="3"/>
      <c r="GP133" s="19">
        <v>0.17112372429578779</v>
      </c>
      <c r="GQ133" s="19">
        <v>0.12473403507402285</v>
      </c>
      <c r="GV133" s="30"/>
      <c r="GW133" s="12">
        <f t="shared" si="242"/>
        <v>0</v>
      </c>
      <c r="GX133" s="19"/>
      <c r="HF133" s="12">
        <f t="shared" ca="1" si="370"/>
        <v>1</v>
      </c>
      <c r="HG133" s="12">
        <f t="shared" ca="1" si="371"/>
        <v>1</v>
      </c>
      <c r="HH133" s="12">
        <f t="shared" ca="1" si="372"/>
        <v>1</v>
      </c>
      <c r="HJ133" s="17"/>
      <c r="HL133" s="18">
        <f t="shared" si="245"/>
        <v>2000</v>
      </c>
      <c r="HM133" s="9">
        <f t="shared" si="373"/>
        <v>1.2477146921700917</v>
      </c>
      <c r="HN133" s="9">
        <f t="shared" si="374"/>
        <v>0.83196249289083113</v>
      </c>
      <c r="HO133" s="9">
        <f t="shared" si="375"/>
        <v>0.96905677751248032</v>
      </c>
      <c r="HP133" s="9">
        <f t="shared" si="376"/>
        <v>0.89490524792166015</v>
      </c>
      <c r="HQ133" s="9">
        <f t="shared" si="377"/>
        <v>0.95935234230383371</v>
      </c>
      <c r="HR133" s="9">
        <f t="shared" si="246"/>
        <v>1.0380534292665173</v>
      </c>
      <c r="HS133" s="9">
        <f t="shared" si="378"/>
        <v>1.0380518257143454</v>
      </c>
      <c r="HT133" s="9"/>
      <c r="HU133" s="9">
        <f t="shared" si="379"/>
        <v>0.86721399572997115</v>
      </c>
      <c r="HV133" s="23">
        <f t="shared" si="247"/>
        <v>0.83196377808221467</v>
      </c>
      <c r="HX133" s="8"/>
      <c r="HY133" s="5">
        <f t="shared" si="264"/>
        <v>51</v>
      </c>
      <c r="HZ133" t="b">
        <f t="shared" si="248"/>
        <v>0</v>
      </c>
      <c r="IC133" s="11"/>
      <c r="ID133" s="11"/>
      <c r="IE133" s="11"/>
      <c r="IF133">
        <f t="shared" si="250"/>
        <v>0</v>
      </c>
      <c r="IG133" s="12">
        <f t="shared" ca="1" si="251"/>
        <v>0.78153986448662371</v>
      </c>
      <c r="IH133" s="19">
        <f t="shared" ca="1" si="252"/>
        <v>1.0228253518742674</v>
      </c>
      <c r="II133" s="19">
        <f t="shared" ca="1" si="253"/>
        <v>0.79937965411152156</v>
      </c>
      <c r="IJ133" s="11">
        <f t="shared" si="170"/>
        <v>0</v>
      </c>
      <c r="IK133" s="12">
        <f t="shared" ca="1" si="380"/>
        <v>0.71987548769666321</v>
      </c>
      <c r="IL133" s="12">
        <f t="shared" ca="1" si="381"/>
        <v>1.0856597812314235</v>
      </c>
      <c r="IM133" s="12">
        <f t="shared" ca="1" si="382"/>
        <v>1.0228253518742674</v>
      </c>
      <c r="IN133" s="12">
        <f t="shared" ca="1" si="383"/>
        <v>0.79937965411152156</v>
      </c>
      <c r="IO133">
        <f t="shared" si="254"/>
        <v>0</v>
      </c>
      <c r="IP133" s="12">
        <f t="shared" ca="1" si="255"/>
        <v>1.0228253518742674</v>
      </c>
      <c r="IQ133" s="12">
        <f t="shared" ca="1" si="384"/>
        <v>1.0096364624054863</v>
      </c>
      <c r="IR133" s="12">
        <f t="shared" ca="1" si="385"/>
        <v>1.0752977152239624</v>
      </c>
    </row>
    <row r="134" spans="1:252" x14ac:dyDescent="0.2">
      <c r="A134" t="s">
        <v>105</v>
      </c>
      <c r="B134" s="1">
        <f t="shared" si="256"/>
        <v>2001</v>
      </c>
      <c r="C134" s="60">
        <f>Conversion_factors!$A63*C282+C357</f>
        <v>1825.3147032424476</v>
      </c>
      <c r="D134" s="60">
        <f>Conversion_factors!$A63*D282+D357</f>
        <v>485.53923005544107</v>
      </c>
      <c r="E134" s="60">
        <f>Conversion_factors!$A63*E282+E357</f>
        <v>103.73007509555703</v>
      </c>
      <c r="F134" s="60">
        <f>Conversion_factors!$A63*F282+F357</f>
        <v>4.2132359103890064E-2</v>
      </c>
      <c r="G134" s="60">
        <f>Conversion_factors!$A63*G282+G357</f>
        <v>4.2132359103890064E-2</v>
      </c>
      <c r="H134" s="60">
        <f>Conversion_factors!$A63*H282+H357</f>
        <v>4.2132359103890064E-2</v>
      </c>
      <c r="I134" s="60">
        <f>Conversion_factors!$A63*I282+I357</f>
        <v>574.92756419794728</v>
      </c>
      <c r="J134" s="60">
        <f>Conversion_factors!$A63*J282+J357</f>
        <v>3089.9320410520818</v>
      </c>
      <c r="K134" s="60">
        <f>Conversion_factors!$A63*K282+K357</f>
        <v>211.42680033549209</v>
      </c>
      <c r="L134" s="60">
        <f>Conversion_factors!$A63*L282+L357</f>
        <v>3949.7697012137146</v>
      </c>
      <c r="M134" s="60">
        <f>Conversion_factors!$A63*M282+M357</f>
        <v>4934.1796012539398</v>
      </c>
      <c r="N134" s="60">
        <f>Conversion_factors!$A63*N282+N357</f>
        <v>774.9150157143099</v>
      </c>
      <c r="O134" s="60">
        <f>Conversion_factors!$A63*O282+O357</f>
        <v>1258.3105243600644</v>
      </c>
      <c r="P134" s="60">
        <f>Conversion_factors!$A63*P282+P357</f>
        <v>3162.7382539514056</v>
      </c>
      <c r="Q134" s="60">
        <f>Conversion_factors!$A63*Q282+Q357</f>
        <v>733.48786936902093</v>
      </c>
      <c r="R134" s="60">
        <f>Conversion_factors!$A63*R282+R357</f>
        <v>399.24498066919097</v>
      </c>
      <c r="S134" s="60">
        <f>Conversion_factors!$A63*S282+S357</f>
        <v>482.68541000059378</v>
      </c>
      <c r="T134" s="60">
        <f>Conversion_factors!$A63*T282+T357</f>
        <v>223.85006530244829</v>
      </c>
      <c r="U134" s="60">
        <f>Conversion_factors!$A63*U282+U357</f>
        <v>866.29306583291236</v>
      </c>
      <c r="V134" s="60">
        <f>Conversion_factors!$A63*V282+V357</f>
        <v>132.13464412533494</v>
      </c>
      <c r="W134" s="60">
        <f>Conversion_factors!$A63*W282+W357</f>
        <v>153.31736802805352</v>
      </c>
      <c r="X134" s="60">
        <f>Conversion_factors!$A63*X282+X357</f>
        <v>23361.923310877268</v>
      </c>
      <c r="Z134" s="132">
        <f t="shared" si="338"/>
        <v>2.8881452197096844</v>
      </c>
      <c r="AA134" s="132">
        <f t="shared" si="339"/>
        <v>6.0271819107589071</v>
      </c>
      <c r="AB134" s="132">
        <f t="shared" si="340"/>
        <v>1.798357096582933</v>
      </c>
      <c r="AC134" s="132">
        <f t="shared" si="341"/>
        <v>6.666487226823656E-5</v>
      </c>
      <c r="AD134" s="132">
        <f t="shared" si="342"/>
        <v>5.230048921475791E-4</v>
      </c>
      <c r="AE134" s="132">
        <f t="shared" si="343"/>
        <v>7.3044415441194061E-4</v>
      </c>
      <c r="AF134" s="132">
        <f t="shared" si="344"/>
        <v>5.6780160269804183</v>
      </c>
      <c r="AG134" s="132">
        <f t="shared" si="345"/>
        <v>18.927930498528713</v>
      </c>
      <c r="AH134" s="132">
        <f t="shared" si="346"/>
        <v>1.9857723297198371</v>
      </c>
      <c r="AI134" s="132">
        <f t="shared" si="347"/>
        <v>9.7076529737667805</v>
      </c>
      <c r="AJ134" s="132">
        <f t="shared" si="348"/>
        <v>9.5035901071465734</v>
      </c>
      <c r="AK134" s="132">
        <f t="shared" si="349"/>
        <v>4.1003896971593639</v>
      </c>
      <c r="AL134" s="132">
        <f t="shared" si="350"/>
        <v>12.111030645665934</v>
      </c>
      <c r="AM134" s="132">
        <f t="shared" si="351"/>
        <v>17.085154717467546</v>
      </c>
      <c r="AN134" s="132">
        <f t="shared" si="352"/>
        <v>2.5940658184253493</v>
      </c>
      <c r="AO134" s="132">
        <f t="shared" si="353"/>
        <v>1.4500168788560805</v>
      </c>
      <c r="AP134" s="132">
        <f t="shared" si="354"/>
        <v>1.4185787704454955</v>
      </c>
      <c r="AQ134" s="132">
        <f t="shared" si="355"/>
        <v>1.9207736487464229</v>
      </c>
      <c r="AR134" s="132">
        <f t="shared" si="356"/>
        <v>1.3367296308710479</v>
      </c>
      <c r="AS134" s="132">
        <f t="shared" si="357"/>
        <v>1.7417835680079883</v>
      </c>
      <c r="AT134" s="132">
        <f t="shared" si="358"/>
        <v>1.263435510520073</v>
      </c>
      <c r="AU134" s="132">
        <f t="shared" si="336"/>
        <v>17.617505188201857</v>
      </c>
      <c r="AV134" s="132"/>
      <c r="AX134" s="132">
        <f t="shared" si="386"/>
        <v>1.0637071114758787</v>
      </c>
      <c r="AY134" s="132">
        <f t="shared" si="387"/>
        <v>0.92385699629516982</v>
      </c>
      <c r="AZ134" s="132">
        <f t="shared" si="388"/>
        <v>1.2389424898669756</v>
      </c>
      <c r="BA134" s="132">
        <f t="shared" si="389"/>
        <v>0.76749228768127287</v>
      </c>
      <c r="BB134" s="132">
        <f t="shared" si="390"/>
        <v>0.82471585961979055</v>
      </c>
      <c r="BC134" s="132">
        <f t="shared" si="391"/>
        <v>1.3125064987668158</v>
      </c>
      <c r="BD134" s="132">
        <f t="shared" si="392"/>
        <v>1.0474147391755557</v>
      </c>
      <c r="BE134" s="132">
        <f t="shared" si="393"/>
        <v>1.0130558807964314</v>
      </c>
      <c r="BF134" s="132">
        <f t="shared" si="394"/>
        <v>1.2028746736297062</v>
      </c>
      <c r="BG134" s="132">
        <f t="shared" si="395"/>
        <v>1.0809575628109425</v>
      </c>
      <c r="BH134" s="132">
        <f t="shared" si="396"/>
        <v>1.1010715173929666</v>
      </c>
      <c r="BI134" s="132">
        <f t="shared" si="397"/>
        <v>0.90557041650198156</v>
      </c>
      <c r="BJ134" s="132">
        <f t="shared" si="398"/>
        <v>0.81007579735529478</v>
      </c>
      <c r="BK134" s="132">
        <f t="shared" si="399"/>
        <v>0.77903032929392035</v>
      </c>
      <c r="BL134" s="132">
        <f t="shared" si="400"/>
        <v>0.97105759661530267</v>
      </c>
      <c r="BM134" s="132">
        <f t="shared" si="401"/>
        <v>0.91848123789318714</v>
      </c>
      <c r="BN134" s="132">
        <f t="shared" si="402"/>
        <v>0.17202590975991691</v>
      </c>
      <c r="BO134" s="132">
        <f t="shared" si="403"/>
        <v>0.76233022281634788</v>
      </c>
      <c r="BP134" s="132">
        <f t="shared" si="404"/>
        <v>0.89583172098524799</v>
      </c>
      <c r="BQ134" s="132">
        <f t="shared" si="405"/>
        <v>1.0100005090920612</v>
      </c>
      <c r="BR134" s="132">
        <f t="shared" si="406"/>
        <v>0.88484482320744451</v>
      </c>
      <c r="BS134" s="132">
        <f t="shared" si="407"/>
        <v>0.75566444378382513</v>
      </c>
      <c r="BT134" s="16"/>
      <c r="BU134" s="16"/>
      <c r="BV134" s="9">
        <f t="shared" si="365"/>
        <v>1.6533095932223287</v>
      </c>
      <c r="BW134" s="9">
        <f t="shared" si="199"/>
        <v>0.75566444378382513</v>
      </c>
      <c r="BX134" s="9">
        <f t="shared" si="200"/>
        <v>0.95064542578339306</v>
      </c>
      <c r="BY134" s="9">
        <f t="shared" si="201"/>
        <v>0.84622545823913009</v>
      </c>
      <c r="BZ134" s="9">
        <f t="shared" si="202"/>
        <v>0.93934589132775725</v>
      </c>
      <c r="CA134" s="9">
        <f t="shared" si="143"/>
        <v>1.2493507314180747</v>
      </c>
      <c r="CB134" s="9">
        <f t="shared" si="203"/>
        <v>1.2493472741648133</v>
      </c>
      <c r="CC134" s="9">
        <v>0.93934589132775725</v>
      </c>
      <c r="CD134" s="9">
        <f t="shared" si="204"/>
        <v>0.80446036105648477</v>
      </c>
      <c r="CE134" s="9">
        <f t="shared" si="205"/>
        <v>0.75566653489445312</v>
      </c>
      <c r="CG134" s="35"/>
      <c r="CH134">
        <f t="shared" si="206"/>
        <v>2001</v>
      </c>
      <c r="CI134" s="19">
        <f t="shared" si="207"/>
        <v>7.8132039000084572E-2</v>
      </c>
      <c r="CJ134" s="19">
        <f t="shared" si="287"/>
        <v>2.0783358612831971E-2</v>
      </c>
      <c r="CK134" s="19">
        <f t="shared" si="288"/>
        <v>4.4401342181985722E-3</v>
      </c>
      <c r="CL134" s="19">
        <f t="shared" si="289"/>
        <v>1.8034627775819004E-6</v>
      </c>
      <c r="CM134" s="19">
        <f t="shared" si="290"/>
        <v>1.8034627775819004E-6</v>
      </c>
      <c r="CN134" s="19">
        <f t="shared" si="291"/>
        <v>1.8034627775819004E-6</v>
      </c>
      <c r="CO134" s="19">
        <f t="shared" si="292"/>
        <v>2.4609598984954378E-2</v>
      </c>
      <c r="CP134" s="19">
        <f t="shared" si="293"/>
        <v>0.13226359833196674</v>
      </c>
      <c r="CQ134" s="19">
        <f t="shared" si="294"/>
        <v>9.0500596856703218E-3</v>
      </c>
      <c r="CR134" s="19">
        <f t="shared" si="295"/>
        <v>0.16906868705346315</v>
      </c>
      <c r="CS134" s="19">
        <f t="shared" si="296"/>
        <v>0.21120605249810898</v>
      </c>
      <c r="CT134" s="19">
        <f t="shared" si="297"/>
        <v>3.317000083437098E-2</v>
      </c>
      <c r="CU134" s="19">
        <f t="shared" si="298"/>
        <v>5.3861598106273952E-2</v>
      </c>
      <c r="CV134" s="19">
        <f t="shared" si="299"/>
        <v>0.13538004606319551</v>
      </c>
      <c r="CW134" s="19">
        <f t="shared" si="300"/>
        <v>3.1396724473772689E-2</v>
      </c>
      <c r="CX134" s="19">
        <f t="shared" si="301"/>
        <v>1.7089559594748914E-2</v>
      </c>
      <c r="CY134" s="19">
        <f t="shared" si="286"/>
        <v>2.0661201716035783E-2</v>
      </c>
      <c r="CZ134" s="19">
        <f t="shared" si="145"/>
        <v>9.581833752455823E-3</v>
      </c>
      <c r="DA134" s="19">
        <f t="shared" si="146"/>
        <v>3.7081410391821973E-2</v>
      </c>
      <c r="DB134" s="19">
        <f t="shared" si="147"/>
        <v>5.6559831297713957E-3</v>
      </c>
      <c r="DC134" s="19">
        <f t="shared" si="148"/>
        <v>6.5627031639415257E-3</v>
      </c>
      <c r="DF134" s="19">
        <f t="shared" si="257"/>
        <v>7.3810541792960357E-2</v>
      </c>
      <c r="DG134" s="19">
        <f t="shared" si="304"/>
        <v>2.088373566736024E-2</v>
      </c>
      <c r="DH134" s="19">
        <f t="shared" si="305"/>
        <v>4.5523581513147934E-3</v>
      </c>
      <c r="DI134" s="19">
        <f t="shared" si="306"/>
        <v>1.7788888972231062E-6</v>
      </c>
      <c r="DJ134" s="19">
        <f t="shared" si="307"/>
        <v>1.7788888972231062E-6</v>
      </c>
      <c r="DK134" s="19">
        <f t="shared" si="308"/>
        <v>1.7788888972231062E-6</v>
      </c>
      <c r="DL134" s="19">
        <f t="shared" si="309"/>
        <v>2.6016359837804478E-2</v>
      </c>
      <c r="DM134" s="19">
        <f t="shared" si="310"/>
        <v>0.13206460566323233</v>
      </c>
      <c r="DN134" s="19">
        <f t="shared" si="311"/>
        <v>8.9894866708323876E-3</v>
      </c>
      <c r="DO134" s="19">
        <f t="shared" si="312"/>
        <v>0.16796494729878095</v>
      </c>
      <c r="DP134" s="19">
        <f t="shared" si="313"/>
        <v>0.21396996441570101</v>
      </c>
      <c r="DQ134" s="19">
        <f t="shared" si="314"/>
        <v>3.2619057143593339E-2</v>
      </c>
      <c r="DR134" s="19">
        <f t="shared" si="315"/>
        <v>5.339000140003692E-2</v>
      </c>
      <c r="DS134" s="19">
        <f t="shared" si="316"/>
        <v>0.13786771309801979</v>
      </c>
      <c r="DT134" s="19">
        <f t="shared" si="317"/>
        <v>3.1443223751676866E-2</v>
      </c>
      <c r="DU134" s="19">
        <f t="shared" si="318"/>
        <v>1.7141451119965331E-2</v>
      </c>
      <c r="DV134" s="19">
        <f t="shared" si="302"/>
        <v>2.099680075875025E-2</v>
      </c>
      <c r="DW134" s="19">
        <f t="shared" si="225"/>
        <v>9.6327372850956629E-3</v>
      </c>
      <c r="DX134" s="19">
        <f t="shared" si="226"/>
        <v>3.6133805233326356E-2</v>
      </c>
      <c r="DY134" s="19">
        <f t="shared" si="227"/>
        <v>5.8388163918692282E-3</v>
      </c>
      <c r="DZ134" s="19">
        <f t="shared" si="228"/>
        <v>6.5240903175513903E-3</v>
      </c>
      <c r="EA134" s="19">
        <f t="shared" si="229"/>
        <v>0.99984503266456326</v>
      </c>
      <c r="EB134" s="19"/>
      <c r="EC134" s="19">
        <f t="shared" si="258"/>
        <v>7.3821981788774818E-2</v>
      </c>
      <c r="ED134" s="19">
        <f t="shared" si="319"/>
        <v>2.0886972465828612E-2</v>
      </c>
      <c r="EE134" s="19">
        <f t="shared" si="320"/>
        <v>4.5530637274687133E-3</v>
      </c>
      <c r="EF134" s="19">
        <f t="shared" si="321"/>
        <v>1.7791646096219626E-6</v>
      </c>
      <c r="EG134" s="19">
        <f t="shared" si="322"/>
        <v>1.7791646096219626E-6</v>
      </c>
      <c r="EH134" s="19">
        <f t="shared" si="323"/>
        <v>1.7791646096219626E-6</v>
      </c>
      <c r="EI134" s="19">
        <f t="shared" si="324"/>
        <v>2.6020392148642772E-2</v>
      </c>
      <c r="EJ134" s="19">
        <f t="shared" si="325"/>
        <v>0.13208507453528404</v>
      </c>
      <c r="EK134" s="19">
        <f t="shared" si="326"/>
        <v>8.9908799635435698E-3</v>
      </c>
      <c r="EL134" s="19">
        <f t="shared" si="327"/>
        <v>0.16799098041339303</v>
      </c>
      <c r="EM134" s="19">
        <f t="shared" si="328"/>
        <v>0.2140031279102084</v>
      </c>
      <c r="EN134" s="19">
        <f t="shared" si="329"/>
        <v>3.2624112815427334E-2</v>
      </c>
      <c r="EO134" s="19">
        <f t="shared" si="330"/>
        <v>5.3398276388645784E-2</v>
      </c>
      <c r="EP134" s="19">
        <f t="shared" si="331"/>
        <v>0.1378890814015504</v>
      </c>
      <c r="EQ134" s="19">
        <f t="shared" si="332"/>
        <v>3.1448097179501332E-2</v>
      </c>
      <c r="ER134" s="19">
        <f t="shared" si="333"/>
        <v>1.714410789668452E-2</v>
      </c>
      <c r="ES134" s="19">
        <f t="shared" si="303"/>
        <v>2.1000055081330227E-2</v>
      </c>
      <c r="ET134" s="19">
        <f t="shared" si="231"/>
        <v>9.634230276090533E-3</v>
      </c>
      <c r="EU134" s="19">
        <f t="shared" si="232"/>
        <v>3.6139405660725869E-2</v>
      </c>
      <c r="EV134" s="19">
        <f t="shared" si="233"/>
        <v>5.8397213579277595E-3</v>
      </c>
      <c r="EW134" s="19">
        <f t="shared" si="234"/>
        <v>6.525101495143547E-3</v>
      </c>
      <c r="EX134" s="19"/>
      <c r="EY134" s="19"/>
      <c r="EZ134" s="19">
        <f t="shared" si="259"/>
        <v>7.7578338462256993E-2</v>
      </c>
      <c r="FA134" s="19">
        <f t="shared" si="270"/>
        <v>5.2712535515988784E-2</v>
      </c>
      <c r="FB134" s="19">
        <f t="shared" si="271"/>
        <v>7.514987051910578E-2</v>
      </c>
      <c r="FC134" s="19">
        <f t="shared" si="272"/>
        <v>-9.8166474273128149E-3</v>
      </c>
      <c r="FD134" s="19">
        <f t="shared" si="273"/>
        <v>8.9843213530001589E-2</v>
      </c>
      <c r="FE134" s="19">
        <f t="shared" si="274"/>
        <v>0.15236772826038353</v>
      </c>
      <c r="FF134" s="19">
        <f t="shared" si="275"/>
        <v>-8.8227269373421457E-2</v>
      </c>
      <c r="FG134" s="19">
        <f t="shared" si="276"/>
        <v>1.6107901537972247E-2</v>
      </c>
      <c r="FH134" s="19">
        <f t="shared" si="277"/>
        <v>-3.4299588253160996E-3</v>
      </c>
      <c r="FI134" s="19">
        <f t="shared" si="278"/>
        <v>-3.598670984119047E-2</v>
      </c>
      <c r="FJ134" s="19">
        <f t="shared" si="279"/>
        <v>-3.6716266731509628E-2</v>
      </c>
      <c r="FK134" s="19">
        <f t="shared" si="280"/>
        <v>4.7683268460016311E-2</v>
      </c>
      <c r="FL134" s="19">
        <f t="shared" si="281"/>
        <v>9.9508450997017987E-3</v>
      </c>
      <c r="FM134" s="19">
        <f t="shared" si="282"/>
        <v>1.2870051484957061E-2</v>
      </c>
      <c r="FN134" s="19">
        <f t="shared" si="283"/>
        <v>2.5647290584906973E-2</v>
      </c>
      <c r="FO134" s="19">
        <f t="shared" si="284"/>
        <v>7.1569614635100892E-2</v>
      </c>
      <c r="FP134" s="19">
        <f t="shared" si="265"/>
        <v>-4.1988652777582439E-3</v>
      </c>
      <c r="FQ134" s="19">
        <f t="shared" si="266"/>
        <v>5.6167309993781993E-2</v>
      </c>
      <c r="FR134" s="19">
        <f t="shared" si="267"/>
        <v>6.4925819893593084E-2</v>
      </c>
      <c r="FS134" s="19">
        <f t="shared" si="268"/>
        <v>-4.0487547174585088E-2</v>
      </c>
      <c r="FT134" s="19">
        <f t="shared" si="269"/>
        <v>-5.0206299238540284E-3</v>
      </c>
      <c r="FU134" s="19"/>
      <c r="FV134" s="16"/>
      <c r="FW134" s="19">
        <f t="shared" si="408"/>
        <v>1.001495227000418</v>
      </c>
      <c r="FX134" s="19">
        <f t="shared" si="260"/>
        <v>0.73321166799425863</v>
      </c>
      <c r="FY134" s="19">
        <f t="shared" si="366"/>
        <v>0.93934589132775725</v>
      </c>
      <c r="FZ134" s="19"/>
      <c r="GA134" s="19">
        <f t="shared" si="409"/>
        <v>0.99045412710870917</v>
      </c>
      <c r="GB134" s="19">
        <f t="shared" si="261"/>
        <v>0.78638442315117141</v>
      </c>
      <c r="GC134" s="19">
        <f t="shared" si="367"/>
        <v>0.95064542578339306</v>
      </c>
      <c r="GD134" s="19"/>
      <c r="GE134" s="19">
        <f t="shared" si="410"/>
        <v>1.016805191300592</v>
      </c>
      <c r="GF134" s="19">
        <f t="shared" si="262"/>
        <v>0.74268033832994051</v>
      </c>
      <c r="GG134" s="19">
        <f t="shared" si="368"/>
        <v>0.84622545823913009</v>
      </c>
      <c r="GI134" s="19">
        <f t="shared" si="337"/>
        <v>1.6533095932223287</v>
      </c>
      <c r="GJ134" s="19">
        <f t="shared" si="239"/>
        <v>1.249350731418075</v>
      </c>
      <c r="GK134" s="19">
        <f t="shared" si="369"/>
        <v>1.2493472741648133</v>
      </c>
      <c r="GL134" s="3"/>
      <c r="GM134" s="3"/>
      <c r="GN134" s="8"/>
      <c r="GO134" s="3"/>
      <c r="GP134" s="19">
        <v>2.8815976500157197E-2</v>
      </c>
      <c r="GQ134" s="19">
        <v>2.9561787529631074E-2</v>
      </c>
      <c r="GV134" s="30"/>
      <c r="GW134" s="12">
        <f t="shared" si="242"/>
        <v>0</v>
      </c>
      <c r="GX134" s="19"/>
      <c r="HF134" s="12">
        <f t="shared" ca="1" si="370"/>
        <v>1</v>
      </c>
      <c r="HG134" s="12">
        <f t="shared" ca="1" si="371"/>
        <v>1</v>
      </c>
      <c r="HH134" s="12">
        <f t="shared" ca="1" si="372"/>
        <v>1</v>
      </c>
      <c r="HJ134" s="17"/>
      <c r="HL134" s="18">
        <f t="shared" si="245"/>
        <v>2001</v>
      </c>
      <c r="HM134" s="9">
        <f t="shared" si="373"/>
        <v>1.1901770497344957</v>
      </c>
      <c r="HN134" s="9">
        <f t="shared" si="374"/>
        <v>0.83912119806866636</v>
      </c>
      <c r="HO134" s="9">
        <f t="shared" si="375"/>
        <v>0.95980628468990226</v>
      </c>
      <c r="HP134" s="9">
        <f t="shared" si="376"/>
        <v>0.9099443018088873</v>
      </c>
      <c r="HQ134" s="9">
        <f t="shared" si="377"/>
        <v>0.96078679182896065</v>
      </c>
      <c r="HR134" s="9">
        <f t="shared" si="246"/>
        <v>0.99870447209023272</v>
      </c>
      <c r="HS134" s="9">
        <f t="shared" si="378"/>
        <v>0.99870279188704081</v>
      </c>
      <c r="HT134" s="9"/>
      <c r="HU134" s="9">
        <f t="shared" si="379"/>
        <v>0.87337025959393522</v>
      </c>
      <c r="HV134" s="23">
        <f t="shared" si="247"/>
        <v>0.8391226097940836</v>
      </c>
      <c r="HX134" s="8"/>
      <c r="HY134" s="5">
        <f t="shared" si="264"/>
        <v>52</v>
      </c>
      <c r="HZ134" t="b">
        <f t="shared" si="248"/>
        <v>0</v>
      </c>
      <c r="IC134" s="11"/>
      <c r="ID134" s="11"/>
      <c r="IE134" s="11"/>
      <c r="IF134">
        <f t="shared" si="250"/>
        <v>0</v>
      </c>
      <c r="IG134" s="12">
        <f t="shared" ca="1" si="251"/>
        <v>0.78153986448662371</v>
      </c>
      <c r="IH134" s="19">
        <f t="shared" ca="1" si="252"/>
        <v>1.0228253518742674</v>
      </c>
      <c r="II134" s="19">
        <f t="shared" ca="1" si="253"/>
        <v>0.79937965411152156</v>
      </c>
      <c r="IJ134" s="11">
        <f t="shared" si="170"/>
        <v>0</v>
      </c>
      <c r="IK134" s="12">
        <f t="shared" ca="1" si="380"/>
        <v>0.71987548769666321</v>
      </c>
      <c r="IL134" s="12">
        <f t="shared" ca="1" si="381"/>
        <v>1.0856597812314235</v>
      </c>
      <c r="IM134" s="12">
        <f t="shared" ca="1" si="382"/>
        <v>1.0228253518742674</v>
      </c>
      <c r="IN134" s="12">
        <f t="shared" ca="1" si="383"/>
        <v>0.79937965411152156</v>
      </c>
      <c r="IO134">
        <f t="shared" si="254"/>
        <v>0</v>
      </c>
      <c r="IP134" s="12">
        <f t="shared" ca="1" si="255"/>
        <v>1.0228253518742674</v>
      </c>
      <c r="IQ134" s="12">
        <f t="shared" ca="1" si="384"/>
        <v>1.0096364624054863</v>
      </c>
      <c r="IR134" s="12">
        <f t="shared" ca="1" si="385"/>
        <v>1.0752977152239624</v>
      </c>
    </row>
    <row r="135" spans="1:252" x14ac:dyDescent="0.2">
      <c r="A135" t="s">
        <v>105</v>
      </c>
      <c r="B135" s="1">
        <f t="shared" si="256"/>
        <v>2002</v>
      </c>
      <c r="C135" s="60">
        <f>Conversion_factors!$A64*C283+C358</f>
        <v>1792.340204379746</v>
      </c>
      <c r="D135" s="60">
        <f>Conversion_factors!$A64*D283+D358</f>
        <v>473.69050048857429</v>
      </c>
      <c r="E135" s="60">
        <f>Conversion_factors!$A64*E283+E358</f>
        <v>64.599515438012659</v>
      </c>
      <c r="F135" s="60">
        <f>Conversion_factors!$A64*F283+F358</f>
        <v>4.2151330204508196E-2</v>
      </c>
      <c r="G135" s="60">
        <f>Conversion_factors!$A64*G283+G358</f>
        <v>4.2151330204508196E-2</v>
      </c>
      <c r="H135" s="60">
        <f>Conversion_factors!$A64*H283+H358</f>
        <v>4.2151330204508196E-2</v>
      </c>
      <c r="I135" s="60">
        <f>Conversion_factors!$A64*I283+I358</f>
        <v>543.75976349124687</v>
      </c>
      <c r="J135" s="60">
        <f>Conversion_factors!$A64*J283+J358</f>
        <v>2921.1592677862391</v>
      </c>
      <c r="K135" s="60">
        <f>Conversion_factors!$A64*K283+K358</f>
        <v>209.42342931330563</v>
      </c>
      <c r="L135" s="60">
        <f>Conversion_factors!$A64*L283+L358</f>
        <v>3503.96822868044</v>
      </c>
      <c r="M135" s="60">
        <f>Conversion_factors!$A64*M283+M358</f>
        <v>4873.3340823902108</v>
      </c>
      <c r="N135" s="60">
        <f>Conversion_factors!$A64*N283+N358</f>
        <v>759.73553057417132</v>
      </c>
      <c r="O135" s="60">
        <f>Conversion_factors!$A64*O283+O358</f>
        <v>1358.2140320210863</v>
      </c>
      <c r="P135" s="60">
        <f>Conversion_factors!$A64*P283+P358</f>
        <v>3078.0002126621221</v>
      </c>
      <c r="Q135" s="60">
        <f>Conversion_factors!$A64*Q283+Q358</f>
        <v>674.56652266952676</v>
      </c>
      <c r="R135" s="60">
        <f>Conversion_factors!$A64*R283+R358</f>
        <v>356.66386700566875</v>
      </c>
      <c r="S135" s="60">
        <f>Conversion_factors!$A64*S283+S358</f>
        <v>426.4023575815155</v>
      </c>
      <c r="T135" s="60">
        <f>Conversion_factors!$A64*T283+T358</f>
        <v>206.79554435160543</v>
      </c>
      <c r="U135" s="60">
        <f>Conversion_factors!$A64*U283+U358</f>
        <v>836.25479540184335</v>
      </c>
      <c r="V135" s="60">
        <f>Conversion_factors!$A64*V283+V358</f>
        <v>125.81189455343224</v>
      </c>
      <c r="W135" s="60">
        <f>Conversion_factors!$A64*W283+W358</f>
        <v>149.00566075446807</v>
      </c>
      <c r="X135" s="60">
        <f>Conversion_factors!$A64*X283+X358</f>
        <v>22353.851863533833</v>
      </c>
      <c r="Z135" s="132">
        <f t="shared" si="338"/>
        <v>2.8755020522543533</v>
      </c>
      <c r="AA135" s="132">
        <f t="shared" si="339"/>
        <v>5.9430586210763297</v>
      </c>
      <c r="AB135" s="132">
        <f t="shared" si="340"/>
        <v>1.3613932696211928</v>
      </c>
      <c r="AC135" s="132">
        <f t="shared" si="341"/>
        <v>6.7624570498466639E-5</v>
      </c>
      <c r="AD135" s="132">
        <f t="shared" si="342"/>
        <v>5.288428332494709E-4</v>
      </c>
      <c r="AE135" s="132">
        <f t="shared" si="343"/>
        <v>8.8831219331764286E-4</v>
      </c>
      <c r="AF135" s="132">
        <f t="shared" si="344"/>
        <v>5.2554627780759668</v>
      </c>
      <c r="AG135" s="132">
        <f t="shared" si="345"/>
        <v>17.812046828086505</v>
      </c>
      <c r="AH135" s="132">
        <f t="shared" si="346"/>
        <v>2.0056324964310708</v>
      </c>
      <c r="AI135" s="132">
        <f t="shared" si="347"/>
        <v>8.344549456551551</v>
      </c>
      <c r="AJ135" s="132">
        <f t="shared" si="348"/>
        <v>8.884709432579502</v>
      </c>
      <c r="AK135" s="132">
        <f t="shared" si="349"/>
        <v>3.9457446976762696</v>
      </c>
      <c r="AL135" s="132">
        <f t="shared" si="350"/>
        <v>13.082905024454005</v>
      </c>
      <c r="AM135" s="132">
        <f t="shared" si="351"/>
        <v>16.298264210285911</v>
      </c>
      <c r="AN135" s="132">
        <f t="shared" si="352"/>
        <v>2.4446529206798497</v>
      </c>
      <c r="AO135" s="132">
        <f t="shared" si="353"/>
        <v>1.3779260924071379</v>
      </c>
      <c r="AP135" s="132">
        <f t="shared" si="354"/>
        <v>1.4023993804787762</v>
      </c>
      <c r="AQ135" s="132">
        <f t="shared" si="355"/>
        <v>1.9314332395866616</v>
      </c>
      <c r="AR135" s="132">
        <f t="shared" si="356"/>
        <v>1.2096541129461325</v>
      </c>
      <c r="AS135" s="132">
        <f t="shared" si="357"/>
        <v>1.585547590800827</v>
      </c>
      <c r="AT135" s="132">
        <f t="shared" si="358"/>
        <v>1.1495117983013921</v>
      </c>
      <c r="AU135" s="132">
        <f t="shared" si="336"/>
        <v>16.447192343939026</v>
      </c>
      <c r="AV135" s="132"/>
      <c r="AX135" s="132">
        <f t="shared" si="386"/>
        <v>1.0590506187752908</v>
      </c>
      <c r="AY135" s="132">
        <f t="shared" si="387"/>
        <v>0.91096243116086006</v>
      </c>
      <c r="AZ135" s="132">
        <f t="shared" si="388"/>
        <v>0.93790491908281592</v>
      </c>
      <c r="BA135" s="132">
        <f t="shared" si="389"/>
        <v>0.77854099992119563</v>
      </c>
      <c r="BB135" s="132">
        <f t="shared" si="390"/>
        <v>0.83392159112736086</v>
      </c>
      <c r="BC135" s="132">
        <f t="shared" si="391"/>
        <v>1.5961733961740785</v>
      </c>
      <c r="BD135" s="132">
        <f t="shared" si="392"/>
        <v>0.96946700199306513</v>
      </c>
      <c r="BE135" s="132">
        <f t="shared" si="393"/>
        <v>0.95333183887256345</v>
      </c>
      <c r="BF135" s="132">
        <f t="shared" si="394"/>
        <v>1.2149049004555463</v>
      </c>
      <c r="BG135" s="132">
        <f t="shared" si="395"/>
        <v>0.92917452526213895</v>
      </c>
      <c r="BH135" s="132">
        <f t="shared" si="396"/>
        <v>1.029368942287342</v>
      </c>
      <c r="BI135" s="132">
        <f t="shared" si="397"/>
        <v>0.87141709280963309</v>
      </c>
      <c r="BJ135" s="132">
        <f t="shared" si="398"/>
        <v>0.87508198348097099</v>
      </c>
      <c r="BK135" s="132">
        <f t="shared" si="399"/>
        <v>0.74315055055821844</v>
      </c>
      <c r="BL135" s="132">
        <f t="shared" si="400"/>
        <v>0.91512666056983849</v>
      </c>
      <c r="BM135" s="132">
        <f t="shared" si="401"/>
        <v>0.87281691788157834</v>
      </c>
      <c r="BN135" s="132">
        <f t="shared" si="402"/>
        <v>0.17006389373629399</v>
      </c>
      <c r="BO135" s="132">
        <f t="shared" si="403"/>
        <v>0.76656087657696859</v>
      </c>
      <c r="BP135" s="132">
        <f t="shared" si="404"/>
        <v>0.81066993711457203</v>
      </c>
      <c r="BQ135" s="132">
        <f t="shared" si="405"/>
        <v>0.91940462828570091</v>
      </c>
      <c r="BR135" s="132">
        <f t="shared" si="406"/>
        <v>0.80505855302751284</v>
      </c>
      <c r="BS135" s="132">
        <f t="shared" si="407"/>
        <v>0.70546642794301351</v>
      </c>
      <c r="BT135" s="16"/>
      <c r="BU135" s="16"/>
      <c r="BV135" s="9">
        <f t="shared" si="365"/>
        <v>1.6945352090629828</v>
      </c>
      <c r="BW135" s="9">
        <f t="shared" si="199"/>
        <v>0.70546642794301351</v>
      </c>
      <c r="BX135" s="9">
        <f t="shared" si="200"/>
        <v>0.94965302968945298</v>
      </c>
      <c r="BY135" s="9">
        <f t="shared" si="201"/>
        <v>0.84105841417434601</v>
      </c>
      <c r="BZ135" s="9">
        <f t="shared" si="202"/>
        <v>0.88325593953283099</v>
      </c>
      <c r="CA135" s="9">
        <f t="shared" si="143"/>
        <v>1.1954413714954826</v>
      </c>
      <c r="CB135" s="9">
        <f t="shared" si="203"/>
        <v>1.1954377009613302</v>
      </c>
      <c r="CC135" s="9">
        <v>0.88325593953283099</v>
      </c>
      <c r="CD135" s="9">
        <f t="shared" si="204"/>
        <v>0.7987136711664744</v>
      </c>
      <c r="CE135" s="9">
        <f t="shared" si="205"/>
        <v>0.70546859404386097</v>
      </c>
      <c r="CG135" s="35"/>
      <c r="CH135">
        <f t="shared" si="206"/>
        <v>2002</v>
      </c>
      <c r="CI135" s="19">
        <f t="shared" si="207"/>
        <v>8.0180374072515742E-2</v>
      </c>
      <c r="CJ135" s="19">
        <f t="shared" si="287"/>
        <v>2.1190553797187525E-2</v>
      </c>
      <c r="CK135" s="19">
        <f t="shared" si="288"/>
        <v>2.8898605856557008E-3</v>
      </c>
      <c r="CL135" s="19">
        <f t="shared" si="289"/>
        <v>1.8856405805064084E-6</v>
      </c>
      <c r="CM135" s="19">
        <f t="shared" si="290"/>
        <v>1.8856405805064084E-6</v>
      </c>
      <c r="CN135" s="19">
        <f t="shared" si="291"/>
        <v>1.8856405805064084E-6</v>
      </c>
      <c r="CO135" s="19">
        <f t="shared" si="292"/>
        <v>2.4325103647049311E-2</v>
      </c>
      <c r="CP135" s="19">
        <f t="shared" si="293"/>
        <v>0.13067811693570222</v>
      </c>
      <c r="CQ135" s="19">
        <f t="shared" si="294"/>
        <v>9.3685612033128467E-3</v>
      </c>
      <c r="CR135" s="19">
        <f t="shared" si="295"/>
        <v>0.15675008719175218</v>
      </c>
      <c r="CS135" s="19">
        <f t="shared" si="296"/>
        <v>0.21800869542041443</v>
      </c>
      <c r="CT135" s="19">
        <f t="shared" si="297"/>
        <v>3.3986783808545279E-2</v>
      </c>
      <c r="CU135" s="19">
        <f t="shared" si="298"/>
        <v>6.0759731267467185E-2</v>
      </c>
      <c r="CV135" s="19">
        <f t="shared" si="299"/>
        <v>0.13769439967003222</v>
      </c>
      <c r="CW135" s="19">
        <f t="shared" si="300"/>
        <v>3.0176746575383592E-2</v>
      </c>
      <c r="CX135" s="19">
        <f t="shared" si="301"/>
        <v>1.5955365061155288E-2</v>
      </c>
      <c r="CY135" s="19">
        <f t="shared" si="286"/>
        <v>1.9075117800038389E-2</v>
      </c>
      <c r="CZ135" s="19">
        <f t="shared" si="145"/>
        <v>9.2510027181916706E-3</v>
      </c>
      <c r="DA135" s="19">
        <f t="shared" si="146"/>
        <v>3.7409874616107577E-2</v>
      </c>
      <c r="DB135" s="19">
        <f t="shared" si="147"/>
        <v>5.6281975617218363E-3</v>
      </c>
      <c r="DC135" s="19">
        <f t="shared" si="148"/>
        <v>6.665771146025316E-3</v>
      </c>
      <c r="DF135" s="19">
        <f t="shared" si="257"/>
        <v>7.915178925382442E-2</v>
      </c>
      <c r="DG135" s="19">
        <f t="shared" si="304"/>
        <v>2.098629781161708E-2</v>
      </c>
      <c r="DH135" s="19">
        <f t="shared" si="305"/>
        <v>3.6096834016730831E-3</v>
      </c>
      <c r="DI135" s="19">
        <f t="shared" si="306"/>
        <v>1.8442465423359236E-6</v>
      </c>
      <c r="DJ135" s="19">
        <f t="shared" si="307"/>
        <v>1.8442465423359236E-6</v>
      </c>
      <c r="DK135" s="19">
        <f t="shared" si="308"/>
        <v>1.8442465423359236E-6</v>
      </c>
      <c r="DL135" s="19">
        <f t="shared" si="309"/>
        <v>2.446707564821584E-2</v>
      </c>
      <c r="DM135" s="19">
        <f t="shared" si="310"/>
        <v>0.13146926426701253</v>
      </c>
      <c r="DN135" s="19">
        <f t="shared" si="311"/>
        <v>9.2083924305269207E-3</v>
      </c>
      <c r="DO135" s="19">
        <f t="shared" si="312"/>
        <v>0.16283173363218922</v>
      </c>
      <c r="DP135" s="19">
        <f t="shared" si="313"/>
        <v>0.21458940352560502</v>
      </c>
      <c r="DQ135" s="19">
        <f t="shared" si="314"/>
        <v>3.3576736592136898E-2</v>
      </c>
      <c r="DR135" s="19">
        <f t="shared" si="315"/>
        <v>5.7241407235565853E-2</v>
      </c>
      <c r="DS135" s="19">
        <f t="shared" si="316"/>
        <v>0.13653395371217575</v>
      </c>
      <c r="DT135" s="19">
        <f t="shared" si="317"/>
        <v>3.0782706457386611E-2</v>
      </c>
      <c r="DU135" s="19">
        <f t="shared" si="318"/>
        <v>1.6515972165331998E-2</v>
      </c>
      <c r="DV135" s="19">
        <f t="shared" si="302"/>
        <v>1.9857603790112404E-2</v>
      </c>
      <c r="DW135" s="19">
        <f t="shared" si="225"/>
        <v>9.4154495532960767E-3</v>
      </c>
      <c r="DX135" s="19">
        <f t="shared" si="226"/>
        <v>3.724540111262592E-2</v>
      </c>
      <c r="DY135" s="19">
        <f t="shared" si="227"/>
        <v>5.6420789427766996E-3</v>
      </c>
      <c r="DZ135" s="19">
        <f t="shared" si="228"/>
        <v>6.6141033126287177E-3</v>
      </c>
      <c r="EA135" s="19">
        <f t="shared" si="229"/>
        <v>0.99974458558432777</v>
      </c>
      <c r="EB135" s="19"/>
      <c r="EC135" s="19">
        <f t="shared" si="258"/>
        <v>7.9172010926732872E-2</v>
      </c>
      <c r="ED135" s="19">
        <f t="shared" si="319"/>
        <v>2.0991659384032642E-2</v>
      </c>
      <c r="EE135" s="19">
        <f t="shared" si="320"/>
        <v>3.610605602393241E-3</v>
      </c>
      <c r="EF135" s="19">
        <f t="shared" si="321"/>
        <v>1.8447177098318605E-6</v>
      </c>
      <c r="EG135" s="19">
        <f t="shared" si="322"/>
        <v>1.8447177098318605E-6</v>
      </c>
      <c r="EH135" s="19">
        <f t="shared" si="323"/>
        <v>1.8447177098318605E-6</v>
      </c>
      <c r="EI135" s="19">
        <f t="shared" si="324"/>
        <v>2.4473326488600483E-2</v>
      </c>
      <c r="EJ135" s="19">
        <f t="shared" si="325"/>
        <v>0.13150285199111306</v>
      </c>
      <c r="EK135" s="19">
        <f t="shared" si="326"/>
        <v>9.2107449875758283E-3</v>
      </c>
      <c r="EL135" s="19">
        <f t="shared" si="327"/>
        <v>0.16287333382957789</v>
      </c>
      <c r="EM135" s="19">
        <f t="shared" si="328"/>
        <v>0.21464422675535916</v>
      </c>
      <c r="EN135" s="19">
        <f t="shared" si="329"/>
        <v>3.3585314765682946E-2</v>
      </c>
      <c r="EO135" s="19">
        <f t="shared" si="330"/>
        <v>5.7256031251331621E-2</v>
      </c>
      <c r="EP135" s="19">
        <f t="shared" si="331"/>
        <v>0.13656883536145864</v>
      </c>
      <c r="EQ135" s="19">
        <f t="shared" si="332"/>
        <v>3.0790570813039039E-2</v>
      </c>
      <c r="ER135" s="19">
        <f t="shared" si="333"/>
        <v>1.6520191660431741E-2</v>
      </c>
      <c r="ES135" s="19">
        <f t="shared" si="303"/>
        <v>1.9862677004153107E-2</v>
      </c>
      <c r="ET135" s="19">
        <f t="shared" si="231"/>
        <v>9.4178550092301454E-3</v>
      </c>
      <c r="EU135" s="19">
        <f t="shared" si="232"/>
        <v>3.7254916555368826E-2</v>
      </c>
      <c r="EV135" s="19">
        <f t="shared" si="233"/>
        <v>5.6435203792366967E-3</v>
      </c>
      <c r="EW135" s="19">
        <f t="shared" si="234"/>
        <v>6.6157930815528513E-3</v>
      </c>
      <c r="EX135" s="19"/>
      <c r="EY135" s="19"/>
      <c r="EZ135" s="19">
        <f t="shared" si="259"/>
        <v>-4.3872177244874983E-3</v>
      </c>
      <c r="FA135" s="19">
        <f t="shared" si="270"/>
        <v>-1.4055636461183494E-2</v>
      </c>
      <c r="FB135" s="19">
        <f t="shared" si="271"/>
        <v>-0.27836488569456985</v>
      </c>
      <c r="FC135" s="19">
        <f t="shared" si="272"/>
        <v>1.4293224381089343E-2</v>
      </c>
      <c r="FD135" s="19">
        <f t="shared" si="273"/>
        <v>1.1100468075225621E-2</v>
      </c>
      <c r="FE135" s="19">
        <f t="shared" si="274"/>
        <v>0.19567047043284172</v>
      </c>
      <c r="FF135" s="19">
        <f t="shared" si="275"/>
        <v>-7.7333815906536707E-2</v>
      </c>
      <c r="FG135" s="19">
        <f t="shared" si="276"/>
        <v>-6.0763618867594259E-2</v>
      </c>
      <c r="FH135" s="19">
        <f t="shared" si="277"/>
        <v>9.951549129960071E-3</v>
      </c>
      <c r="FI135" s="19">
        <f t="shared" si="278"/>
        <v>-0.15130597477871519</v>
      </c>
      <c r="FJ135" s="19">
        <f t="shared" si="279"/>
        <v>-6.7337875304006187E-2</v>
      </c>
      <c r="FK135" s="19">
        <f t="shared" si="280"/>
        <v>-3.844431079144791E-2</v>
      </c>
      <c r="FL135" s="19">
        <f t="shared" si="281"/>
        <v>7.7189757105020657E-2</v>
      </c>
      <c r="FM135" s="19">
        <f t="shared" si="282"/>
        <v>-4.7151329299283312E-2</v>
      </c>
      <c r="FN135" s="19">
        <f t="shared" si="283"/>
        <v>-5.932330078703911E-2</v>
      </c>
      <c r="FO135" s="19">
        <f t="shared" si="284"/>
        <v>-5.0995659759101801E-2</v>
      </c>
      <c r="FP135" s="19">
        <f t="shared" si="265"/>
        <v>-1.1470891662076654E-2</v>
      </c>
      <c r="FQ135" s="19">
        <f t="shared" si="266"/>
        <v>5.5342915665708122E-3</v>
      </c>
      <c r="FR135" s="19">
        <f t="shared" si="267"/>
        <v>-9.9891595256337576E-2</v>
      </c>
      <c r="FS135" s="19">
        <f t="shared" si="268"/>
        <v>-9.3979796498877832E-2</v>
      </c>
      <c r="FT135" s="19">
        <f t="shared" si="269"/>
        <v>-9.4497277171840893E-2</v>
      </c>
      <c r="FU135" s="19"/>
      <c r="FV135" s="16"/>
      <c r="FW135" s="19">
        <f t="shared" si="408"/>
        <v>0.94028828750648641</v>
      </c>
      <c r="FX135" s="19">
        <f t="shared" si="260"/>
        <v>0.68943034367809597</v>
      </c>
      <c r="FY135" s="19">
        <f t="shared" si="366"/>
        <v>0.88325593953283099</v>
      </c>
      <c r="FZ135" s="19"/>
      <c r="GA135" s="19">
        <f t="shared" si="409"/>
        <v>0.99895608176610939</v>
      </c>
      <c r="GB135" s="19">
        <f t="shared" si="261"/>
        <v>0.7855635021129963</v>
      </c>
      <c r="GC135" s="19">
        <f t="shared" si="367"/>
        <v>0.94965302968945298</v>
      </c>
      <c r="GD135" s="19"/>
      <c r="GE135" s="19">
        <f t="shared" si="410"/>
        <v>0.99389401014295176</v>
      </c>
      <c r="GF135" s="19">
        <f t="shared" si="262"/>
        <v>0.73814553971706875</v>
      </c>
      <c r="GG135" s="19">
        <f t="shared" si="368"/>
        <v>0.84105841417434601</v>
      </c>
      <c r="GI135" s="19">
        <f t="shared" si="337"/>
        <v>1.6945352090629828</v>
      </c>
      <c r="GJ135" s="19">
        <f t="shared" si="239"/>
        <v>1.1954413714954826</v>
      </c>
      <c r="GK135" s="19">
        <f t="shared" si="369"/>
        <v>1.1954377009613302</v>
      </c>
      <c r="GL135" s="3"/>
      <c r="GM135" s="3"/>
      <c r="GN135" s="8"/>
      <c r="GO135" s="3"/>
      <c r="GP135" s="19">
        <v>1.8419764474831561E-2</v>
      </c>
      <c r="GQ135" s="19">
        <v>1.6247791956755169E-2</v>
      </c>
      <c r="GV135" s="30"/>
      <c r="GW135" s="12">
        <f t="shared" si="242"/>
        <v>0</v>
      </c>
      <c r="GX135" s="19"/>
      <c r="HF135" s="12">
        <f t="shared" ca="1" si="370"/>
        <v>1</v>
      </c>
      <c r="HG135" s="12">
        <f t="shared" ca="1" si="371"/>
        <v>1</v>
      </c>
      <c r="HH135" s="12">
        <f t="shared" ca="1" si="372"/>
        <v>1</v>
      </c>
      <c r="HJ135" s="17"/>
      <c r="HL135" s="18">
        <f t="shared" si="245"/>
        <v>2002</v>
      </c>
      <c r="HM135" s="9">
        <f t="shared" si="373"/>
        <v>1.219854360043382</v>
      </c>
      <c r="HN135" s="9">
        <f t="shared" si="374"/>
        <v>0.78337923542967558</v>
      </c>
      <c r="HO135" s="9">
        <f t="shared" si="375"/>
        <v>0.95880432540831162</v>
      </c>
      <c r="HP135" s="9">
        <f t="shared" si="376"/>
        <v>0.90438819113156343</v>
      </c>
      <c r="HQ135" s="9">
        <f t="shared" si="377"/>
        <v>0.90341656714770446</v>
      </c>
      <c r="HR135" s="9">
        <f t="shared" si="246"/>
        <v>0.95561047335290128</v>
      </c>
      <c r="HS135" s="9">
        <f t="shared" si="378"/>
        <v>0.95560857590634074</v>
      </c>
      <c r="HT135" s="9"/>
      <c r="HU135" s="9">
        <f t="shared" si="379"/>
        <v>0.86713130950514172</v>
      </c>
      <c r="HV135" s="23">
        <f t="shared" si="247"/>
        <v>0.7833807908994288</v>
      </c>
      <c r="HX135" s="8"/>
      <c r="HY135" s="5">
        <f t="shared" si="264"/>
        <v>53</v>
      </c>
      <c r="HZ135" t="b">
        <f t="shared" si="248"/>
        <v>0</v>
      </c>
      <c r="IC135" s="11"/>
      <c r="ID135" s="11"/>
      <c r="IE135" s="11"/>
      <c r="IF135">
        <f t="shared" si="250"/>
        <v>0</v>
      </c>
      <c r="IG135" s="12">
        <f t="shared" ca="1" si="251"/>
        <v>0.78153986448662371</v>
      </c>
      <c r="IH135" s="19">
        <f t="shared" ca="1" si="252"/>
        <v>1.0228253518742674</v>
      </c>
      <c r="II135" s="19">
        <f t="shared" ca="1" si="253"/>
        <v>0.79937965411152156</v>
      </c>
      <c r="IJ135" s="11">
        <f t="shared" si="170"/>
        <v>0</v>
      </c>
      <c r="IK135" s="12">
        <f t="shared" ca="1" si="380"/>
        <v>0.71987548769666321</v>
      </c>
      <c r="IL135" s="12">
        <f t="shared" ca="1" si="381"/>
        <v>1.0856597812314235</v>
      </c>
      <c r="IM135" s="12">
        <f t="shared" ca="1" si="382"/>
        <v>1.0228253518742674</v>
      </c>
      <c r="IN135" s="12">
        <f t="shared" ca="1" si="383"/>
        <v>0.79937965411152156</v>
      </c>
      <c r="IO135">
        <f t="shared" si="254"/>
        <v>0</v>
      </c>
      <c r="IP135" s="12">
        <f t="shared" ca="1" si="255"/>
        <v>1.0228253518742674</v>
      </c>
      <c r="IQ135" s="12">
        <f t="shared" ca="1" si="384"/>
        <v>1.0096364624054863</v>
      </c>
      <c r="IR135" s="12">
        <f t="shared" ca="1" si="385"/>
        <v>1.0752977152239624</v>
      </c>
    </row>
    <row r="136" spans="1:252" x14ac:dyDescent="0.2">
      <c r="A136" t="s">
        <v>105</v>
      </c>
      <c r="B136" s="1">
        <f t="shared" si="256"/>
        <v>2003</v>
      </c>
      <c r="C136" s="60">
        <f>Conversion_factors!$A65*C284+C359</f>
        <v>1707.0487127606639</v>
      </c>
      <c r="D136" s="60">
        <f>Conversion_factors!$A65*D284+D359</f>
        <v>448.45775763111425</v>
      </c>
      <c r="E136" s="60">
        <f>Conversion_factors!$A65*E284+E359</f>
        <v>53.404255623854802</v>
      </c>
      <c r="F136" s="60">
        <f>Conversion_factors!$A65*F284+F359</f>
        <v>4.1929721864688331E-2</v>
      </c>
      <c r="G136" s="60">
        <f>Conversion_factors!$A65*G284+G359</f>
        <v>4.1929721864688331E-2</v>
      </c>
      <c r="H136" s="60">
        <f>Conversion_factors!$A65*H284+H359</f>
        <v>4.1929721864688331E-2</v>
      </c>
      <c r="I136" s="60">
        <f>Conversion_factors!$A65*I284+I359</f>
        <v>570.90559334637896</v>
      </c>
      <c r="J136" s="60">
        <f>Conversion_factors!$A65*J284+J359</f>
        <v>2839.6083633443677</v>
      </c>
      <c r="K136" s="60">
        <f>Conversion_factors!$A65*K284+K359</f>
        <v>204.11289374121284</v>
      </c>
      <c r="L136" s="60">
        <f>Conversion_factors!$A65*L284+L359</f>
        <v>3420.8874596391997</v>
      </c>
      <c r="M136" s="60">
        <f>Conversion_factors!$A65*M284+M359</f>
        <v>5007.2854307353591</v>
      </c>
      <c r="N136" s="60">
        <f>Conversion_factors!$A65*N284+N359</f>
        <v>767.71609546577349</v>
      </c>
      <c r="O136" s="60">
        <f>Conversion_factors!$A65*O284+O359</f>
        <v>1248.1551903109371</v>
      </c>
      <c r="P136" s="60">
        <f>Conversion_factors!$A65*P284+P359</f>
        <v>2951.6630080089926</v>
      </c>
      <c r="Q136" s="60">
        <f>Conversion_factors!$A65*Q284+Q359</f>
        <v>662.55915558887727</v>
      </c>
      <c r="R136" s="60">
        <f>Conversion_factors!$A65*R284+R359</f>
        <v>340.86011679382216</v>
      </c>
      <c r="S136" s="60">
        <f>Conversion_factors!$A65*S284+S359</f>
        <v>415.18347097917143</v>
      </c>
      <c r="T136" s="60">
        <f>Conversion_factors!$A65*T284+T359</f>
        <v>190.16339717017732</v>
      </c>
      <c r="U136" s="60">
        <f>Conversion_factors!$A65*U284+U359</f>
        <v>798.63170950767869</v>
      </c>
      <c r="V136" s="60">
        <f>Conversion_factors!$A65*V284+V359</f>
        <v>117.37366116684669</v>
      </c>
      <c r="W136" s="60">
        <f>Conversion_factors!$A65*W284+W359</f>
        <v>146.94871601344585</v>
      </c>
      <c r="X136" s="60">
        <f>Conversion_factors!$A65*X284+X359</f>
        <v>21891.090776993464</v>
      </c>
      <c r="Z136" s="132">
        <f t="shared" si="338"/>
        <v>2.6864339969524664</v>
      </c>
      <c r="AA136" s="132">
        <f t="shared" si="339"/>
        <v>5.828191869659114</v>
      </c>
      <c r="AB136" s="132">
        <f t="shared" si="340"/>
        <v>1.2120998849260474</v>
      </c>
      <c r="AC136" s="132">
        <f t="shared" si="341"/>
        <v>6.5986066746680328E-5</v>
      </c>
      <c r="AD136" s="132">
        <f t="shared" si="342"/>
        <v>5.4492192388353876E-4</v>
      </c>
      <c r="AE136" s="132">
        <f t="shared" si="343"/>
        <v>9.5166593848127889E-4</v>
      </c>
      <c r="AF136" s="132">
        <f t="shared" si="344"/>
        <v>5.5078862045191928</v>
      </c>
      <c r="AG136" s="132">
        <f t="shared" si="345"/>
        <v>17.808447710237687</v>
      </c>
      <c r="AH136" s="132">
        <f t="shared" si="346"/>
        <v>2.0289521599232461</v>
      </c>
      <c r="AI136" s="132">
        <f t="shared" si="347"/>
        <v>8.6029605047135309</v>
      </c>
      <c r="AJ136" s="132">
        <f t="shared" si="348"/>
        <v>9.1657771986825249</v>
      </c>
      <c r="AK136" s="132">
        <f t="shared" si="349"/>
        <v>3.9944878317604022</v>
      </c>
      <c r="AL136" s="132">
        <f t="shared" si="350"/>
        <v>11.848769010252809</v>
      </c>
      <c r="AM136" s="132">
        <f t="shared" si="351"/>
        <v>16.238991047224438</v>
      </c>
      <c r="AN136" s="132">
        <f t="shared" si="352"/>
        <v>2.4284798948832003</v>
      </c>
      <c r="AO136" s="132">
        <f t="shared" si="353"/>
        <v>1.3048657451620118</v>
      </c>
      <c r="AP136" s="132">
        <f t="shared" si="354"/>
        <v>1.2648056865595854</v>
      </c>
      <c r="AQ136" s="132">
        <f t="shared" si="355"/>
        <v>1.8114932422869543</v>
      </c>
      <c r="AR136" s="132">
        <f t="shared" si="356"/>
        <v>1.1272609742503088</v>
      </c>
      <c r="AS136" s="132">
        <f t="shared" si="357"/>
        <v>1.5156367539451552</v>
      </c>
      <c r="AT136" s="132">
        <f t="shared" si="358"/>
        <v>1.0969696831010507</v>
      </c>
      <c r="AU136" s="132">
        <f t="shared" si="336"/>
        <v>15.612584809623142</v>
      </c>
      <c r="AV136" s="132"/>
      <c r="AX136" s="132">
        <f t="shared" si="386"/>
        <v>0.98941664275321684</v>
      </c>
      <c r="AY136" s="132">
        <f t="shared" si="387"/>
        <v>0.89335545438302943</v>
      </c>
      <c r="AZ136" s="132">
        <f t="shared" si="388"/>
        <v>0.83505219972784106</v>
      </c>
      <c r="BA136" s="132">
        <f t="shared" si="389"/>
        <v>0.75967740729668831</v>
      </c>
      <c r="BB136" s="132">
        <f t="shared" si="390"/>
        <v>0.85927638465468026</v>
      </c>
      <c r="BC136" s="132">
        <f t="shared" si="391"/>
        <v>1.7100112600904958</v>
      </c>
      <c r="BD136" s="132">
        <f t="shared" si="392"/>
        <v>1.0160311568164244</v>
      </c>
      <c r="BE136" s="132">
        <f t="shared" si="393"/>
        <v>0.95313920780268979</v>
      </c>
      <c r="BF136" s="132">
        <f t="shared" si="394"/>
        <v>1.2290307054093612</v>
      </c>
      <c r="BG136" s="132">
        <f t="shared" si="395"/>
        <v>0.95794887242714777</v>
      </c>
      <c r="BH136" s="132">
        <f t="shared" si="396"/>
        <v>1.0619330268305702</v>
      </c>
      <c r="BI136" s="132">
        <f t="shared" si="397"/>
        <v>0.88218200626767806</v>
      </c>
      <c r="BJ136" s="132">
        <f t="shared" si="398"/>
        <v>0.79253378878156377</v>
      </c>
      <c r="BK136" s="132">
        <f t="shared" si="399"/>
        <v>0.74044787724318772</v>
      </c>
      <c r="BL136" s="132">
        <f t="shared" si="400"/>
        <v>0.9090724812778016</v>
      </c>
      <c r="BM136" s="132">
        <f t="shared" si="401"/>
        <v>0.82653845094983591</v>
      </c>
      <c r="BN136" s="132">
        <f t="shared" si="402"/>
        <v>0.15337840480412632</v>
      </c>
      <c r="BO136" s="132">
        <f t="shared" si="403"/>
        <v>0.71895824264571306</v>
      </c>
      <c r="BP136" s="132">
        <f t="shared" si="404"/>
        <v>0.75545279706572066</v>
      </c>
      <c r="BQ136" s="132">
        <f t="shared" si="405"/>
        <v>0.87886573349291419</v>
      </c>
      <c r="BR136" s="132">
        <f t="shared" si="406"/>
        <v>0.76826077565915807</v>
      </c>
      <c r="BS136" s="132">
        <f t="shared" si="407"/>
        <v>0.66966775886590946</v>
      </c>
      <c r="BT136" s="16"/>
      <c r="BU136" s="16"/>
      <c r="BV136" s="9">
        <f t="shared" si="365"/>
        <v>1.748165685104385</v>
      </c>
      <c r="BW136" s="9">
        <f t="shared" si="199"/>
        <v>0.66966775886590946</v>
      </c>
      <c r="BX136" s="9">
        <f t="shared" si="200"/>
        <v>0.89701090599898448</v>
      </c>
      <c r="BY136" s="9">
        <f t="shared" si="201"/>
        <v>0.8501264064970987</v>
      </c>
      <c r="BZ136" s="9">
        <f t="shared" si="202"/>
        <v>0.87817232145831048</v>
      </c>
      <c r="CA136" s="9">
        <f t="shared" si="143"/>
        <v>1.1706944665105194</v>
      </c>
      <c r="CB136" s="9">
        <f t="shared" si="203"/>
        <v>1.1706901964701408</v>
      </c>
      <c r="CC136" s="9">
        <v>0.87817232145831048</v>
      </c>
      <c r="CD136" s="9">
        <f t="shared" si="204"/>
        <v>0.76257265810562347</v>
      </c>
      <c r="CE136" s="9">
        <f t="shared" si="205"/>
        <v>0.66967020144924982</v>
      </c>
      <c r="CG136" s="35"/>
      <c r="CH136">
        <f t="shared" si="206"/>
        <v>2003</v>
      </c>
      <c r="CI136" s="19">
        <f t="shared" si="207"/>
        <v>7.7979152804696875E-2</v>
      </c>
      <c r="CJ136" s="19">
        <f t="shared" si="287"/>
        <v>2.0485857109615702E-2</v>
      </c>
      <c r="CK136" s="19">
        <f t="shared" si="288"/>
        <v>2.4395429249226921E-3</v>
      </c>
      <c r="CL136" s="19">
        <f t="shared" si="289"/>
        <v>1.9153783743272652E-6</v>
      </c>
      <c r="CM136" s="19">
        <f t="shared" si="290"/>
        <v>1.9153783743272652E-6</v>
      </c>
      <c r="CN136" s="19">
        <f t="shared" si="291"/>
        <v>1.9153783743272652E-6</v>
      </c>
      <c r="CO136" s="19">
        <f t="shared" si="292"/>
        <v>2.607935799829466E-2</v>
      </c>
      <c r="CP136" s="19">
        <f t="shared" si="293"/>
        <v>0.12971525230385808</v>
      </c>
      <c r="CQ136" s="19">
        <f t="shared" si="294"/>
        <v>9.3240165974610174E-3</v>
      </c>
      <c r="CR136" s="19">
        <f t="shared" si="295"/>
        <v>0.15626847901221971</v>
      </c>
      <c r="CS136" s="19">
        <f t="shared" si="296"/>
        <v>0.22873622341367233</v>
      </c>
      <c r="CT136" s="19">
        <f t="shared" si="297"/>
        <v>3.5069796351701578E-2</v>
      </c>
      <c r="CU136" s="19">
        <f t="shared" si="298"/>
        <v>5.7016582820198759E-2</v>
      </c>
      <c r="CV136" s="19">
        <f t="shared" si="299"/>
        <v>0.13483398511649569</v>
      </c>
      <c r="CW136" s="19">
        <f t="shared" si="300"/>
        <v>3.0266155411734743E-2</v>
      </c>
      <c r="CX136" s="19">
        <f t="shared" si="301"/>
        <v>1.5570723280360729E-2</v>
      </c>
      <c r="CY136" s="19">
        <f t="shared" si="286"/>
        <v>1.8965864936045594E-2</v>
      </c>
      <c r="CZ136" s="19">
        <f t="shared" si="145"/>
        <v>8.6867940527673645E-3</v>
      </c>
      <c r="DA136" s="19">
        <f t="shared" si="146"/>
        <v>3.6482042747134562E-2</v>
      </c>
      <c r="DB136" s="19">
        <f t="shared" si="147"/>
        <v>5.3617091246179948E-3</v>
      </c>
      <c r="DC136" s="19">
        <f t="shared" si="148"/>
        <v>6.7127178590791021E-3</v>
      </c>
      <c r="DF136" s="19">
        <f t="shared" si="257"/>
        <v>7.9074657175039517E-2</v>
      </c>
      <c r="DG136" s="19">
        <f t="shared" si="304"/>
        <v>2.083621937671469E-2</v>
      </c>
      <c r="DH136" s="19">
        <f t="shared" si="305"/>
        <v>2.6583479005281214E-3</v>
      </c>
      <c r="DI136" s="19">
        <f t="shared" si="306"/>
        <v>1.9004707004982088E-6</v>
      </c>
      <c r="DJ136" s="19">
        <f t="shared" si="307"/>
        <v>1.9004707004982088E-6</v>
      </c>
      <c r="DK136" s="19">
        <f t="shared" si="308"/>
        <v>1.9004707004982088E-6</v>
      </c>
      <c r="DL136" s="19">
        <f t="shared" si="309"/>
        <v>2.5192051819686034E-2</v>
      </c>
      <c r="DM136" s="19">
        <f t="shared" si="310"/>
        <v>0.13019609121521752</v>
      </c>
      <c r="DN136" s="19">
        <f t="shared" si="311"/>
        <v>9.3462712086507926E-3</v>
      </c>
      <c r="DO136" s="19">
        <f t="shared" si="312"/>
        <v>0.15650915960207762</v>
      </c>
      <c r="DP136" s="19">
        <f t="shared" si="313"/>
        <v>0.223329520089984</v>
      </c>
      <c r="DQ136" s="19">
        <f t="shared" si="314"/>
        <v>3.452545908486012E-2</v>
      </c>
      <c r="DR136" s="19">
        <f t="shared" si="315"/>
        <v>5.8868324340348548E-2</v>
      </c>
      <c r="DS136" s="19">
        <f t="shared" si="316"/>
        <v>0.1362591885036093</v>
      </c>
      <c r="DT136" s="19">
        <f t="shared" si="317"/>
        <v>3.0221428950869038E-2</v>
      </c>
      <c r="DU136" s="19">
        <f t="shared" si="318"/>
        <v>1.5762261986960971E-2</v>
      </c>
      <c r="DV136" s="19">
        <f t="shared" si="302"/>
        <v>1.9020439072623883E-2</v>
      </c>
      <c r="DW136" s="19">
        <f t="shared" si="225"/>
        <v>8.9659398704846245E-3</v>
      </c>
      <c r="DX136" s="19">
        <f t="shared" si="226"/>
        <v>3.6944016863070271E-2</v>
      </c>
      <c r="DY136" s="19">
        <f t="shared" si="227"/>
        <v>5.4938761847118552E-3</v>
      </c>
      <c r="DZ136" s="19">
        <f t="shared" si="228"/>
        <v>6.6892170455265104E-3</v>
      </c>
      <c r="EA136" s="19">
        <f t="shared" si="229"/>
        <v>0.99989817170306472</v>
      </c>
      <c r="EB136" s="19"/>
      <c r="EC136" s="19">
        <f t="shared" si="258"/>
        <v>7.9082710032719175E-2</v>
      </c>
      <c r="ED136" s="19">
        <f t="shared" si="319"/>
        <v>2.0838341309521193E-2</v>
      </c>
      <c r="EE136" s="19">
        <f t="shared" si="320"/>
        <v>2.6586186231347154E-3</v>
      </c>
      <c r="EF136" s="19">
        <f t="shared" si="321"/>
        <v>1.9006642419010074E-6</v>
      </c>
      <c r="EG136" s="19">
        <f t="shared" si="322"/>
        <v>1.9006642419010074E-6</v>
      </c>
      <c r="EH136" s="19">
        <f t="shared" si="323"/>
        <v>1.9006642419010074E-6</v>
      </c>
      <c r="EI136" s="19">
        <f t="shared" si="324"/>
        <v>2.5194617344662176E-2</v>
      </c>
      <c r="EJ136" s="19">
        <f t="shared" si="325"/>
        <v>0.13020935021159463</v>
      </c>
      <c r="EK136" s="19">
        <f t="shared" si="326"/>
        <v>9.3472230204520394E-3</v>
      </c>
      <c r="EL136" s="19">
        <f t="shared" si="327"/>
        <v>0.15652509828626374</v>
      </c>
      <c r="EM136" s="19">
        <f t="shared" si="328"/>
        <v>0.2233522636706102</v>
      </c>
      <c r="EN136" s="19">
        <f t="shared" si="329"/>
        <v>3.4528975111590657E-2</v>
      </c>
      <c r="EO136" s="19">
        <f t="shared" si="330"/>
        <v>5.8874319412027497E-2</v>
      </c>
      <c r="EP136" s="19">
        <f t="shared" si="331"/>
        <v>0.13627306495773209</v>
      </c>
      <c r="EQ136" s="19">
        <f t="shared" si="332"/>
        <v>3.0224506660908028E-2</v>
      </c>
      <c r="ER136" s="19">
        <f t="shared" si="333"/>
        <v>1.5763867194710523E-2</v>
      </c>
      <c r="ES136" s="19">
        <f t="shared" si="303"/>
        <v>1.9022376088784668E-2</v>
      </c>
      <c r="ET136" s="19">
        <f t="shared" si="231"/>
        <v>8.9668529498493771E-3</v>
      </c>
      <c r="EU136" s="19">
        <f t="shared" si="232"/>
        <v>3.6947779192500987E-2</v>
      </c>
      <c r="EV136" s="19">
        <f t="shared" si="233"/>
        <v>5.4944356737391328E-3</v>
      </c>
      <c r="EW136" s="19">
        <f t="shared" si="234"/>
        <v>6.6898982664736553E-3</v>
      </c>
      <c r="EX136" s="19"/>
      <c r="EY136" s="19"/>
      <c r="EZ136" s="19">
        <f t="shared" si="259"/>
        <v>-6.8012623405202088E-2</v>
      </c>
      <c r="FA136" s="19">
        <f t="shared" si="270"/>
        <v>-1.951711038942925E-2</v>
      </c>
      <c r="FB136" s="19">
        <f t="shared" si="271"/>
        <v>-0.11615434074401729</v>
      </c>
      <c r="FC136" s="19">
        <f t="shared" si="272"/>
        <v>-2.4527776081512073E-2</v>
      </c>
      <c r="FD136" s="19">
        <f t="shared" si="273"/>
        <v>2.9951239364349343E-2</v>
      </c>
      <c r="FE136" s="19">
        <f t="shared" si="274"/>
        <v>6.8890817995522879E-2</v>
      </c>
      <c r="FF136" s="19">
        <f t="shared" si="275"/>
        <v>4.6912855830899283E-2</v>
      </c>
      <c r="FG136" s="19">
        <f t="shared" si="276"/>
        <v>-2.0208129660832498E-4</v>
      </c>
      <c r="FH136" s="19">
        <f t="shared" si="277"/>
        <v>1.1560011832337014E-2</v>
      </c>
      <c r="FI136" s="19">
        <f t="shared" si="278"/>
        <v>3.049782272699816E-2</v>
      </c>
      <c r="FJ136" s="19">
        <f t="shared" si="279"/>
        <v>3.1144920496000716E-2</v>
      </c>
      <c r="FK136" s="19">
        <f t="shared" si="280"/>
        <v>1.2277662197147911E-2</v>
      </c>
      <c r="FL136" s="19">
        <f t="shared" si="281"/>
        <v>-9.9082436846221519E-2</v>
      </c>
      <c r="FM136" s="19">
        <f t="shared" si="282"/>
        <v>-3.6434068061603677E-3</v>
      </c>
      <c r="FN136" s="19">
        <f t="shared" si="283"/>
        <v>-6.6376541697484928E-3</v>
      </c>
      <c r="FO136" s="19">
        <f t="shared" si="284"/>
        <v>-5.4479378984092122E-2</v>
      </c>
      <c r="FP136" s="19">
        <f t="shared" si="265"/>
        <v>-0.10326610994905878</v>
      </c>
      <c r="FQ136" s="19">
        <f t="shared" si="266"/>
        <v>-6.4110837607888535E-2</v>
      </c>
      <c r="FR136" s="19">
        <f t="shared" si="267"/>
        <v>-7.0543687984423481E-2</v>
      </c>
      <c r="FS136" s="19">
        <f t="shared" si="268"/>
        <v>-4.5094180524828234E-2</v>
      </c>
      <c r="FT136" s="19">
        <f t="shared" si="269"/>
        <v>-4.6785784300930312E-2</v>
      </c>
      <c r="FU136" s="19"/>
      <c r="FV136" s="16"/>
      <c r="FW136" s="19">
        <f t="shared" si="408"/>
        <v>0.99424445639481418</v>
      </c>
      <c r="FX136" s="19">
        <f t="shared" si="260"/>
        <v>0.68546229727231844</v>
      </c>
      <c r="FY136" s="19">
        <f t="shared" si="366"/>
        <v>0.87817232145831048</v>
      </c>
      <c r="FZ136" s="19"/>
      <c r="GA136" s="19">
        <f t="shared" si="409"/>
        <v>0.94456699231751717</v>
      </c>
      <c r="GB136" s="19">
        <f t="shared" si="261"/>
        <v>0.74201735446528849</v>
      </c>
      <c r="GC136" s="19">
        <f t="shared" si="367"/>
        <v>0.89701090599898448</v>
      </c>
      <c r="GD136" s="19"/>
      <c r="GE136" s="19">
        <f t="shared" si="410"/>
        <v>1.0107816439024091</v>
      </c>
      <c r="GF136" s="19">
        <f t="shared" si="262"/>
        <v>0.74610396207444973</v>
      </c>
      <c r="GG136" s="19">
        <f t="shared" si="368"/>
        <v>0.8501264064970987</v>
      </c>
      <c r="GI136" s="19">
        <f t="shared" si="337"/>
        <v>1.748165685104385</v>
      </c>
      <c r="GJ136" s="19">
        <f t="shared" si="239"/>
        <v>1.1706944665105192</v>
      </c>
      <c r="GK136" s="19">
        <f t="shared" si="369"/>
        <v>1.1706901964701408</v>
      </c>
      <c r="GL136" s="3"/>
      <c r="GM136" s="3"/>
      <c r="GN136" s="8"/>
      <c r="GO136" s="3"/>
      <c r="GP136" s="19">
        <v>2.2074729044266366E-2</v>
      </c>
      <c r="GQ136" s="19">
        <v>1.6684206775259062E-2</v>
      </c>
      <c r="GV136" s="30"/>
      <c r="GW136" s="12">
        <f t="shared" si="242"/>
        <v>0</v>
      </c>
      <c r="GX136" s="19"/>
      <c r="HF136" s="12">
        <f t="shared" ca="1" si="370"/>
        <v>1</v>
      </c>
      <c r="HG136" s="12">
        <f t="shared" ca="1" si="371"/>
        <v>1</v>
      </c>
      <c r="HH136" s="12">
        <f t="shared" ca="1" si="372"/>
        <v>1</v>
      </c>
      <c r="HJ136" s="17"/>
      <c r="HL136" s="18">
        <f t="shared" si="245"/>
        <v>2003</v>
      </c>
      <c r="HM136" s="9">
        <f t="shared" si="373"/>
        <v>1.2584616251390905</v>
      </c>
      <c r="HN136" s="9">
        <f t="shared" si="374"/>
        <v>0.74362690576490076</v>
      </c>
      <c r="HO136" s="9">
        <f t="shared" si="375"/>
        <v>0.90565491787195496</v>
      </c>
      <c r="HP136" s="9">
        <f t="shared" si="376"/>
        <v>0.91413898255788784</v>
      </c>
      <c r="HQ136" s="9">
        <f t="shared" si="377"/>
        <v>0.89821691370183865</v>
      </c>
      <c r="HR136" s="9">
        <f t="shared" si="246"/>
        <v>0.93582832246655856</v>
      </c>
      <c r="HS136" s="9">
        <f t="shared" si="378"/>
        <v>0.93582592432605038</v>
      </c>
      <c r="HT136" s="9"/>
      <c r="HU136" s="9">
        <f t="shared" si="379"/>
        <v>0.82789446517201637</v>
      </c>
      <c r="HV136" s="23">
        <f t="shared" si="247"/>
        <v>0.74362881137764292</v>
      </c>
      <c r="HX136" s="8"/>
      <c r="HY136" s="5">
        <f t="shared" si="264"/>
        <v>54</v>
      </c>
      <c r="HZ136" t="b">
        <f t="shared" si="248"/>
        <v>0</v>
      </c>
      <c r="IC136" s="11"/>
      <c r="ID136" s="11"/>
      <c r="IE136" s="11"/>
      <c r="IF136">
        <f t="shared" si="250"/>
        <v>0</v>
      </c>
      <c r="IG136" s="12">
        <f t="shared" ca="1" si="251"/>
        <v>0.78153986448662371</v>
      </c>
      <c r="IH136" s="19">
        <f t="shared" ca="1" si="252"/>
        <v>1.0228253518742674</v>
      </c>
      <c r="II136" s="19">
        <f t="shared" ca="1" si="253"/>
        <v>0.79937965411152156</v>
      </c>
      <c r="IJ136" s="11">
        <f t="shared" si="170"/>
        <v>0</v>
      </c>
      <c r="IK136" s="12">
        <f t="shared" ca="1" si="380"/>
        <v>0.71987548769666321</v>
      </c>
      <c r="IL136" s="12">
        <f t="shared" ca="1" si="381"/>
        <v>1.0856597812314235</v>
      </c>
      <c r="IM136" s="12">
        <f t="shared" ca="1" si="382"/>
        <v>1.0228253518742674</v>
      </c>
      <c r="IN136" s="12">
        <f t="shared" ca="1" si="383"/>
        <v>0.79937965411152156</v>
      </c>
      <c r="IO136">
        <f t="shared" si="254"/>
        <v>0</v>
      </c>
      <c r="IP136" s="12">
        <f t="shared" ca="1" si="255"/>
        <v>1.0228253518742674</v>
      </c>
      <c r="IQ136" s="12">
        <f t="shared" ca="1" si="384"/>
        <v>1.0096364624054863</v>
      </c>
      <c r="IR136" s="12">
        <f t="shared" ca="1" si="385"/>
        <v>1.0752977152239624</v>
      </c>
    </row>
    <row r="137" spans="1:252" x14ac:dyDescent="0.2">
      <c r="A137" t="s">
        <v>105</v>
      </c>
      <c r="B137" s="1">
        <f t="shared" si="256"/>
        <v>2004</v>
      </c>
      <c r="C137" s="60">
        <f>Conversion_factors!$A66*C285+C360</f>
        <v>1789.7295727295243</v>
      </c>
      <c r="D137" s="60">
        <f>Conversion_factors!$A66*D285+D360</f>
        <v>453.17658871520541</v>
      </c>
      <c r="E137" s="60">
        <f>Conversion_factors!$A66*E285+E360</f>
        <v>61.612540223804345</v>
      </c>
      <c r="F137" s="60">
        <f>Conversion_factors!$A66*F285+F360</f>
        <v>4.1983979972950586E-2</v>
      </c>
      <c r="G137" s="60">
        <f>Conversion_factors!$A66*G285+G360</f>
        <v>4.1983979972950586E-2</v>
      </c>
      <c r="H137" s="60">
        <f>Conversion_factors!$A66*H285+H360</f>
        <v>4.1983979972950586E-2</v>
      </c>
      <c r="I137" s="60">
        <f>Conversion_factors!$A66*I285+I360</f>
        <v>627.96326733657247</v>
      </c>
      <c r="J137" s="60">
        <f>Conversion_factors!$A66*J285+J360</f>
        <v>2841.8183803662255</v>
      </c>
      <c r="K137" s="60">
        <f>Conversion_factors!$A66*K285+K360</f>
        <v>231.57817296869621</v>
      </c>
      <c r="L137" s="60">
        <f>Conversion_factors!$A66*L285+L360</f>
        <v>3546.9654089937826</v>
      </c>
      <c r="M137" s="60">
        <f>Conversion_factors!$A66*M285+M360</f>
        <v>4759.794732765421</v>
      </c>
      <c r="N137" s="60">
        <f>Conversion_factors!$A66*N285+N360</f>
        <v>848.47199330161709</v>
      </c>
      <c r="O137" s="60">
        <f>Conversion_factors!$A66*O285+O360</f>
        <v>1318.1802107148196</v>
      </c>
      <c r="P137" s="60">
        <f>Conversion_factors!$A66*P285+P360</f>
        <v>3037.1818860528037</v>
      </c>
      <c r="Q137" s="60">
        <f>Conversion_factors!$A66*Q285+Q360</f>
        <v>739.0956954568677</v>
      </c>
      <c r="R137" s="60">
        <f>Conversion_factors!$A66*R285+R360</f>
        <v>388.53662678933853</v>
      </c>
      <c r="S137" s="60">
        <f>Conversion_factors!$A66*S285+S360</f>
        <v>416.99301640520616</v>
      </c>
      <c r="T137" s="60">
        <f>Conversion_factors!$A66*T285+T360</f>
        <v>195.3111812114177</v>
      </c>
      <c r="U137" s="60">
        <f>Conversion_factors!$A66*U285+U360</f>
        <v>857.30257154037122</v>
      </c>
      <c r="V137" s="60">
        <f>Conversion_factors!$A66*V285+V360</f>
        <v>135.32455443297357</v>
      </c>
      <c r="W137" s="60">
        <f>Conversion_factors!$A66*W285+W360</f>
        <v>168.60501167878317</v>
      </c>
      <c r="X137" s="60">
        <f>Conversion_factors!$A66*X285+X360</f>
        <v>22417.767363623349</v>
      </c>
      <c r="Z137" s="132">
        <f t="shared" si="338"/>
        <v>2.8197716787365499</v>
      </c>
      <c r="AA137" s="132">
        <f t="shared" si="339"/>
        <v>5.9819522889480119</v>
      </c>
      <c r="AB137" s="132">
        <f t="shared" si="340"/>
        <v>1.5989363461644921</v>
      </c>
      <c r="AC137" s="132">
        <f t="shared" si="341"/>
        <v>6.6146997564452552E-5</v>
      </c>
      <c r="AD137" s="132">
        <f t="shared" si="342"/>
        <v>5.541905106138872E-4</v>
      </c>
      <c r="AE137" s="132">
        <f t="shared" si="343"/>
        <v>1.0895462399626379E-3</v>
      </c>
      <c r="AF137" s="132">
        <f t="shared" si="344"/>
        <v>5.9275378419511746</v>
      </c>
      <c r="AG137" s="132">
        <f t="shared" si="345"/>
        <v>17.78659273120822</v>
      </c>
      <c r="AH137" s="132">
        <f t="shared" si="346"/>
        <v>2.2890061733654714</v>
      </c>
      <c r="AI137" s="132">
        <f t="shared" si="347"/>
        <v>8.2261691970581428</v>
      </c>
      <c r="AJ137" s="132">
        <f t="shared" si="348"/>
        <v>8.3683702795047008</v>
      </c>
      <c r="AK137" s="132">
        <f t="shared" si="349"/>
        <v>4.3676109734370607</v>
      </c>
      <c r="AL137" s="132">
        <f t="shared" si="350"/>
        <v>12.154952901522835</v>
      </c>
      <c r="AM137" s="132">
        <f t="shared" si="351"/>
        <v>15.131665730776396</v>
      </c>
      <c r="AN137" s="132">
        <f t="shared" si="352"/>
        <v>2.7133748316971924</v>
      </c>
      <c r="AO137" s="132">
        <f t="shared" si="353"/>
        <v>1.4336623222527152</v>
      </c>
      <c r="AP137" s="132">
        <f t="shared" si="354"/>
        <v>1.1663062242971161</v>
      </c>
      <c r="AQ137" s="132">
        <f t="shared" si="355"/>
        <v>1.8358332118500638</v>
      </c>
      <c r="AR137" s="132">
        <f t="shared" si="356"/>
        <v>1.2188280447235165</v>
      </c>
      <c r="AS137" s="132">
        <f t="shared" si="357"/>
        <v>1.7011899050653803</v>
      </c>
      <c r="AT137" s="132">
        <f t="shared" si="358"/>
        <v>1.2653570055192045</v>
      </c>
      <c r="AU137" s="132">
        <f t="shared" si="336"/>
        <v>14.778894087825179</v>
      </c>
      <c r="AV137" s="132"/>
      <c r="AX137" s="132">
        <f t="shared" si="386"/>
        <v>1.0385250599385876</v>
      </c>
      <c r="AY137" s="132">
        <f t="shared" si="387"/>
        <v>0.91692412067129159</v>
      </c>
      <c r="AZ137" s="132">
        <f t="shared" si="388"/>
        <v>1.1015555150976017</v>
      </c>
      <c r="BA137" s="132">
        <f t="shared" si="389"/>
        <v>0.76153015458754714</v>
      </c>
      <c r="BB137" s="132">
        <f t="shared" si="390"/>
        <v>0.87389183201960263</v>
      </c>
      <c r="BC137" s="132">
        <f t="shared" si="391"/>
        <v>1.9577629747878422</v>
      </c>
      <c r="BD137" s="132">
        <f t="shared" si="392"/>
        <v>1.0934436382671271</v>
      </c>
      <c r="BE137" s="132">
        <f t="shared" si="393"/>
        <v>0.95196949117507412</v>
      </c>
      <c r="BF137" s="132">
        <f t="shared" si="394"/>
        <v>1.3865575184602539</v>
      </c>
      <c r="BG137" s="132">
        <f t="shared" si="395"/>
        <v>0.91599275649344469</v>
      </c>
      <c r="BH137" s="132">
        <f t="shared" si="396"/>
        <v>0.96954667213935386</v>
      </c>
      <c r="BI137" s="132">
        <f t="shared" si="397"/>
        <v>0.96458619313039007</v>
      </c>
      <c r="BJ137" s="132">
        <f t="shared" si="398"/>
        <v>0.81301364446970659</v>
      </c>
      <c r="BK137" s="132">
        <f t="shared" si="399"/>
        <v>0.68995726008617331</v>
      </c>
      <c r="BL137" s="132">
        <f t="shared" si="400"/>
        <v>1.0157195025929335</v>
      </c>
      <c r="BM137" s="132">
        <f t="shared" si="401"/>
        <v>0.90812180441810675</v>
      </c>
      <c r="BN137" s="132">
        <f t="shared" si="402"/>
        <v>0.14143373175559157</v>
      </c>
      <c r="BO137" s="132">
        <f t="shared" si="403"/>
        <v>0.72861846181443091</v>
      </c>
      <c r="BP137" s="132">
        <f t="shared" si="404"/>
        <v>0.81681800094329093</v>
      </c>
      <c r="BQ137" s="132">
        <f t="shared" si="405"/>
        <v>0.9864616372189986</v>
      </c>
      <c r="BR137" s="132">
        <f t="shared" si="406"/>
        <v>0.88619053882857712</v>
      </c>
      <c r="BS137" s="132">
        <f t="shared" si="407"/>
        <v>0.63390841446128354</v>
      </c>
      <c r="BT137" s="16"/>
      <c r="BU137" s="16"/>
      <c r="BV137" s="9">
        <f t="shared" si="365"/>
        <v>1.8912128979240448</v>
      </c>
      <c r="BW137" s="9">
        <f t="shared" si="199"/>
        <v>0.63390841446128354</v>
      </c>
      <c r="BX137" s="9">
        <f t="shared" si="200"/>
        <v>0.84905382815913522</v>
      </c>
      <c r="BY137" s="9">
        <f t="shared" si="201"/>
        <v>0.8635557345338718</v>
      </c>
      <c r="BZ137" s="9">
        <f t="shared" si="202"/>
        <v>0.86457467886749895</v>
      </c>
      <c r="CA137" s="9">
        <f t="shared" si="143"/>
        <v>1.198860165206562</v>
      </c>
      <c r="CB137" s="9">
        <f t="shared" si="203"/>
        <v>1.1988557695317605</v>
      </c>
      <c r="CC137" s="9">
        <v>0.86457467886749895</v>
      </c>
      <c r="CD137" s="9">
        <f t="shared" si="204"/>
        <v>0.73320530223475777</v>
      </c>
      <c r="CE137" s="9">
        <f t="shared" si="205"/>
        <v>0.63391073872356318</v>
      </c>
      <c r="CG137" s="35"/>
      <c r="CH137">
        <f t="shared" si="206"/>
        <v>2004</v>
      </c>
      <c r="CI137" s="19">
        <f t="shared" si="207"/>
        <v>7.9835317393544991E-2</v>
      </c>
      <c r="CJ137" s="19">
        <f t="shared" si="287"/>
        <v>2.0215063407721934E-2</v>
      </c>
      <c r="CK137" s="19">
        <f t="shared" si="288"/>
        <v>2.7483798553365846E-3</v>
      </c>
      <c r="CL137" s="19">
        <f t="shared" si="289"/>
        <v>1.8727993422340869E-6</v>
      </c>
      <c r="CM137" s="19">
        <f t="shared" si="290"/>
        <v>1.8727993422340869E-6</v>
      </c>
      <c r="CN137" s="19">
        <f t="shared" si="291"/>
        <v>1.8727993422340869E-6</v>
      </c>
      <c r="CO137" s="19">
        <f t="shared" si="292"/>
        <v>2.8011855826265288E-2</v>
      </c>
      <c r="CP137" s="19">
        <f t="shared" si="293"/>
        <v>0.12676634270804149</v>
      </c>
      <c r="CQ137" s="19">
        <f t="shared" si="294"/>
        <v>1.0330117589875221E-2</v>
      </c>
      <c r="CR137" s="19">
        <f t="shared" si="295"/>
        <v>0.15822117124604207</v>
      </c>
      <c r="CS137" s="19">
        <f t="shared" si="296"/>
        <v>0.21232242513538613</v>
      </c>
      <c r="CT137" s="19">
        <f t="shared" si="297"/>
        <v>3.7848193334292853E-2</v>
      </c>
      <c r="CU137" s="19">
        <f t="shared" si="298"/>
        <v>5.8800690957913668E-2</v>
      </c>
      <c r="CV137" s="19">
        <f t="shared" si="299"/>
        <v>0.13548101542801935</v>
      </c>
      <c r="CW137" s="19">
        <f t="shared" si="300"/>
        <v>3.2969192849069198E-2</v>
      </c>
      <c r="CX137" s="19">
        <f t="shared" si="301"/>
        <v>1.7331637914121879E-2</v>
      </c>
      <c r="CY137" s="19">
        <f t="shared" si="286"/>
        <v>1.8601005606019825E-2</v>
      </c>
      <c r="CZ137" s="19">
        <f t="shared" si="145"/>
        <v>8.712338657253774E-3</v>
      </c>
      <c r="DA137" s="19">
        <f t="shared" si="146"/>
        <v>3.8242103133405286E-2</v>
      </c>
      <c r="DB137" s="19">
        <f t="shared" si="147"/>
        <v>6.0364866954842585E-3</v>
      </c>
      <c r="DC137" s="19">
        <f t="shared" si="148"/>
        <v>7.5210438641795151E-3</v>
      </c>
      <c r="DF137" s="19">
        <f t="shared" si="257"/>
        <v>7.8903596360032385E-2</v>
      </c>
      <c r="DG137" s="19">
        <f t="shared" si="304"/>
        <v>2.0350159978422582E-2</v>
      </c>
      <c r="DH137" s="19">
        <f t="shared" si="305"/>
        <v>2.5908943130801012E-3</v>
      </c>
      <c r="DI137" s="19">
        <f t="shared" si="306"/>
        <v>1.894009091033176E-6</v>
      </c>
      <c r="DJ137" s="19">
        <f t="shared" si="307"/>
        <v>1.894009091033176E-6</v>
      </c>
      <c r="DK137" s="19">
        <f t="shared" si="308"/>
        <v>1.894009091033176E-6</v>
      </c>
      <c r="DL137" s="19">
        <f t="shared" si="309"/>
        <v>2.7034096047651082E-2</v>
      </c>
      <c r="DM137" s="19">
        <f t="shared" si="310"/>
        <v>0.12823514643484948</v>
      </c>
      <c r="DN137" s="19">
        <f t="shared" si="311"/>
        <v>9.8184773188808513E-3</v>
      </c>
      <c r="DO137" s="19">
        <f t="shared" si="312"/>
        <v>0.15724280437044208</v>
      </c>
      <c r="DP137" s="19">
        <f t="shared" si="313"/>
        <v>0.22042748130171558</v>
      </c>
      <c r="DQ137" s="19">
        <f t="shared" si="314"/>
        <v>3.6441343778741295E-2</v>
      </c>
      <c r="DR137" s="19">
        <f t="shared" si="315"/>
        <v>5.7904056047773343E-2</v>
      </c>
      <c r="DS137" s="19">
        <f t="shared" si="316"/>
        <v>0.13515724214817643</v>
      </c>
      <c r="DT137" s="19">
        <f t="shared" si="317"/>
        <v>3.1598407546498487E-2</v>
      </c>
      <c r="DU137" s="19">
        <f t="shared" si="318"/>
        <v>1.6435461399264363E-2</v>
      </c>
      <c r="DV137" s="19">
        <f t="shared" si="302"/>
        <v>1.8782844654542111E-2</v>
      </c>
      <c r="DW137" s="19">
        <f t="shared" si="225"/>
        <v>8.6995601044384824E-3</v>
      </c>
      <c r="DX137" s="19">
        <f t="shared" si="226"/>
        <v>3.7355162476528758E-2</v>
      </c>
      <c r="DY137" s="19">
        <f t="shared" si="227"/>
        <v>5.6924338277259887E-3</v>
      </c>
      <c r="DZ137" s="19">
        <f t="shared" si="228"/>
        <v>7.1092235534178328E-3</v>
      </c>
      <c r="EA137" s="19">
        <f t="shared" si="229"/>
        <v>0.99978407368945432</v>
      </c>
      <c r="EB137" s="19"/>
      <c r="EC137" s="19">
        <f t="shared" si="258"/>
        <v>7.8920637402092528E-2</v>
      </c>
      <c r="ED137" s="19">
        <f t="shared" si="319"/>
        <v>2.0354555062400005E-2</v>
      </c>
      <c r="EE137" s="19">
        <f t="shared" si="320"/>
        <v>2.5914538761545283E-3</v>
      </c>
      <c r="EF137" s="19">
        <f t="shared" si="321"/>
        <v>1.8944181457540195E-6</v>
      </c>
      <c r="EG137" s="19">
        <f t="shared" si="322"/>
        <v>1.8944181457540195E-6</v>
      </c>
      <c r="EH137" s="19">
        <f t="shared" si="323"/>
        <v>1.8944181457540195E-6</v>
      </c>
      <c r="EI137" s="19">
        <f t="shared" si="324"/>
        <v>2.7039934680984142E-2</v>
      </c>
      <c r="EJ137" s="19">
        <f t="shared" si="325"/>
        <v>0.12826284175705019</v>
      </c>
      <c r="EK137" s="19">
        <f t="shared" si="326"/>
        <v>9.8205978443407331E-3</v>
      </c>
      <c r="EL137" s="19">
        <f t="shared" si="327"/>
        <v>0.1572767645619485</v>
      </c>
      <c r="EM137" s="19">
        <f t="shared" si="328"/>
        <v>0.22047508767396426</v>
      </c>
      <c r="EN137" s="19">
        <f t="shared" si="329"/>
        <v>3.644921412306918E-2</v>
      </c>
      <c r="EO137" s="19">
        <f t="shared" si="330"/>
        <v>5.7916561757273083E-2</v>
      </c>
      <c r="EP137" s="19">
        <f t="shared" si="331"/>
        <v>0.13518643245577244</v>
      </c>
      <c r="EQ137" s="19">
        <f t="shared" si="332"/>
        <v>3.1605231947626877E-2</v>
      </c>
      <c r="ER137" s="19">
        <f t="shared" si="333"/>
        <v>1.6439011014261692E-2</v>
      </c>
      <c r="ES137" s="19">
        <f t="shared" si="303"/>
        <v>1.8786901240813628E-2</v>
      </c>
      <c r="ET137" s="19">
        <f t="shared" si="231"/>
        <v>8.7014389740525874E-3</v>
      </c>
      <c r="EU137" s="19">
        <f t="shared" si="232"/>
        <v>3.7363230180971804E-2</v>
      </c>
      <c r="EV137" s="19">
        <f t="shared" si="233"/>
        <v>5.6936632394227671E-3</v>
      </c>
      <c r="EW137" s="19">
        <f t="shared" si="234"/>
        <v>7.1107589533638124E-3</v>
      </c>
      <c r="EX137" s="19"/>
      <c r="EY137" s="19"/>
      <c r="EZ137" s="19">
        <f t="shared" si="259"/>
        <v>4.8441254215447878E-2</v>
      </c>
      <c r="FA137" s="19">
        <f t="shared" si="270"/>
        <v>2.604017457388904E-2</v>
      </c>
      <c r="FB137" s="19">
        <f t="shared" si="271"/>
        <v>0.27698432697526221</v>
      </c>
      <c r="FC137" s="19">
        <f t="shared" si="272"/>
        <v>2.435891397595394E-3</v>
      </c>
      <c r="FD137" s="19">
        <f t="shared" si="273"/>
        <v>1.6865984136538014E-2</v>
      </c>
      <c r="FE137" s="19">
        <f t="shared" si="274"/>
        <v>0.13530252668351475</v>
      </c>
      <c r="FF137" s="19">
        <f t="shared" si="275"/>
        <v>7.342800245399074E-2</v>
      </c>
      <c r="FG137" s="19">
        <f t="shared" si="276"/>
        <v>-1.2279790389189515E-3</v>
      </c>
      <c r="FH137" s="19">
        <f t="shared" si="277"/>
        <v>0.12059825552671068</v>
      </c>
      <c r="FI137" s="19">
        <f t="shared" si="278"/>
        <v>-4.478595058810677E-2</v>
      </c>
      <c r="FJ137" s="19">
        <f t="shared" si="279"/>
        <v>-9.1017522619037769E-2</v>
      </c>
      <c r="FK137" s="19">
        <f t="shared" si="280"/>
        <v>8.9300802931627649E-2</v>
      </c>
      <c r="FL137" s="19">
        <f t="shared" si="281"/>
        <v>2.5512751743471247E-2</v>
      </c>
      <c r="FM137" s="19">
        <f t="shared" si="282"/>
        <v>-7.0625588863739444E-2</v>
      </c>
      <c r="FN137" s="19">
        <f t="shared" si="283"/>
        <v>0.11092768151828554</v>
      </c>
      <c r="FO137" s="19">
        <f t="shared" si="284"/>
        <v>9.4132076635198833E-2</v>
      </c>
      <c r="FP137" s="19">
        <f t="shared" si="265"/>
        <v>-8.1076821428153645E-2</v>
      </c>
      <c r="FQ137" s="19">
        <f t="shared" si="266"/>
        <v>1.3346943958431964E-2</v>
      </c>
      <c r="FR137" s="19">
        <f t="shared" si="267"/>
        <v>7.8099004285882456E-2</v>
      </c>
      <c r="FS137" s="19">
        <f t="shared" si="268"/>
        <v>0.1154923000776632</v>
      </c>
      <c r="FT137" s="19">
        <f t="shared" si="269"/>
        <v>0.14280275544271701</v>
      </c>
      <c r="FU137" s="19"/>
      <c r="FV137" s="16"/>
      <c r="FW137" s="19">
        <f t="shared" si="408"/>
        <v>0.98451597453193362</v>
      </c>
      <c r="FX137" s="19">
        <f t="shared" si="260"/>
        <v>0.67484858160395456</v>
      </c>
      <c r="FY137" s="19">
        <f t="shared" si="366"/>
        <v>0.86457467886749895</v>
      </c>
      <c r="FZ137" s="19"/>
      <c r="GA137" s="19">
        <f t="shared" si="409"/>
        <v>0.94653679512799194</v>
      </c>
      <c r="GB137" s="19">
        <f t="shared" si="261"/>
        <v>0.70234672862492531</v>
      </c>
      <c r="GC137" s="19">
        <f t="shared" si="367"/>
        <v>0.84905382815913522</v>
      </c>
      <c r="GD137" s="19"/>
      <c r="GE137" s="19">
        <f t="shared" si="410"/>
        <v>1.0157968602482401</v>
      </c>
      <c r="GF137" s="19">
        <f t="shared" si="262"/>
        <v>0.75789006209399801</v>
      </c>
      <c r="GG137" s="19">
        <f t="shared" si="368"/>
        <v>0.8635557345338718</v>
      </c>
      <c r="GI137" s="19">
        <f t="shared" si="337"/>
        <v>1.8912128979240448</v>
      </c>
      <c r="GJ137" s="19">
        <f t="shared" si="239"/>
        <v>1.198860165206562</v>
      </c>
      <c r="GK137" s="19">
        <f t="shared" si="369"/>
        <v>1.1988557695317605</v>
      </c>
      <c r="GL137" s="3"/>
      <c r="GM137" s="3"/>
      <c r="GN137" s="8"/>
      <c r="GO137" s="3"/>
      <c r="GP137" s="19">
        <v>1.0935000067654028E-2</v>
      </c>
      <c r="GQ137" s="19">
        <v>8.0480635611033541E-3</v>
      </c>
      <c r="GV137" s="30"/>
      <c r="GW137" s="12">
        <f t="shared" si="242"/>
        <v>0</v>
      </c>
      <c r="GX137" s="19"/>
      <c r="HF137" s="12">
        <f t="shared" ca="1" si="370"/>
        <v>1</v>
      </c>
      <c r="HG137" s="12">
        <f t="shared" ca="1" si="371"/>
        <v>1</v>
      </c>
      <c r="HH137" s="12">
        <f t="shared" ca="1" si="372"/>
        <v>1</v>
      </c>
      <c r="HJ137" s="17"/>
      <c r="HL137" s="18">
        <f t="shared" si="245"/>
        <v>2004</v>
      </c>
      <c r="HM137" s="9">
        <f t="shared" si="373"/>
        <v>1.3614378072312916</v>
      </c>
      <c r="HN137" s="9">
        <f t="shared" si="374"/>
        <v>0.7039182438504813</v>
      </c>
      <c r="HO137" s="9">
        <f t="shared" si="375"/>
        <v>0.85723570345442501</v>
      </c>
      <c r="HP137" s="9">
        <f t="shared" si="376"/>
        <v>0.92857950831282299</v>
      </c>
      <c r="HQ137" s="9">
        <f t="shared" si="377"/>
        <v>0.88430890013423136</v>
      </c>
      <c r="HR137" s="9">
        <f t="shared" si="246"/>
        <v>0.95834338452231604</v>
      </c>
      <c r="HS137" s="9">
        <f t="shared" si="378"/>
        <v>0.95834091037790081</v>
      </c>
      <c r="HT137" s="9"/>
      <c r="HU137" s="9">
        <f t="shared" si="379"/>
        <v>0.7960115080219069</v>
      </c>
      <c r="HV137" s="23">
        <f t="shared" si="247"/>
        <v>0.7039200611530434</v>
      </c>
      <c r="HX137" s="8"/>
      <c r="HY137" s="5">
        <f t="shared" si="264"/>
        <v>55</v>
      </c>
      <c r="HZ137" t="b">
        <f t="shared" si="248"/>
        <v>0</v>
      </c>
      <c r="IC137" s="11"/>
      <c r="ID137" s="11"/>
      <c r="IE137" s="11"/>
      <c r="IF137">
        <f t="shared" si="250"/>
        <v>0</v>
      </c>
      <c r="IG137" s="12">
        <f t="shared" ca="1" si="251"/>
        <v>0.78153986448662371</v>
      </c>
      <c r="IH137" s="19">
        <f t="shared" ca="1" si="252"/>
        <v>1.0228253518742674</v>
      </c>
      <c r="II137" s="19">
        <f t="shared" ca="1" si="253"/>
        <v>0.79937965411152156</v>
      </c>
      <c r="IJ137" s="11">
        <f t="shared" si="170"/>
        <v>0</v>
      </c>
      <c r="IK137" s="12">
        <f t="shared" ca="1" si="380"/>
        <v>0.71987548769666321</v>
      </c>
      <c r="IL137" s="12">
        <f t="shared" ca="1" si="381"/>
        <v>1.0856597812314235</v>
      </c>
      <c r="IM137" s="12">
        <f t="shared" ca="1" si="382"/>
        <v>1.0228253518742674</v>
      </c>
      <c r="IN137" s="12">
        <f t="shared" ca="1" si="383"/>
        <v>0.79937965411152156</v>
      </c>
      <c r="IO137">
        <f t="shared" si="254"/>
        <v>0</v>
      </c>
      <c r="IP137" s="12">
        <f t="shared" ca="1" si="255"/>
        <v>1.0228253518742674</v>
      </c>
      <c r="IQ137" s="12">
        <f t="shared" ca="1" si="384"/>
        <v>1.0096364624054863</v>
      </c>
      <c r="IR137" s="12">
        <f t="shared" ca="1" si="385"/>
        <v>1.0752977152239624</v>
      </c>
    </row>
    <row r="138" spans="1:252" x14ac:dyDescent="0.2">
      <c r="A138" t="s">
        <v>105</v>
      </c>
      <c r="B138" s="1">
        <f t="shared" si="256"/>
        <v>2005</v>
      </c>
      <c r="C138" s="60">
        <f>Conversion_factors!$A67*C286+C361</f>
        <v>1827.8670460705825</v>
      </c>
      <c r="D138" s="60">
        <f>Conversion_factors!$A67*D286+D361</f>
        <v>450.91462977368576</v>
      </c>
      <c r="E138" s="60">
        <f>Conversion_factors!$A67*E286+E361</f>
        <v>57.675474946789691</v>
      </c>
      <c r="F138" s="60">
        <f>Conversion_factors!$A67*F286+F361</f>
        <v>4.1732673637472108E-2</v>
      </c>
      <c r="G138" s="60">
        <f>Conversion_factors!$A67*G286+G361</f>
        <v>4.1732673637472108E-2</v>
      </c>
      <c r="H138" s="60">
        <f>Conversion_factors!$A67*H286+H361</f>
        <v>4.1732673637472108E-2</v>
      </c>
      <c r="I138" s="60">
        <f>Conversion_factors!$A67*I286+I361</f>
        <v>633.89939269981164</v>
      </c>
      <c r="J138" s="60">
        <f>Conversion_factors!$A67*J286+J361</f>
        <v>2873.4914660139839</v>
      </c>
      <c r="K138" s="60">
        <f>Conversion_factors!$A67*K286+K361</f>
        <v>231.46311033009678</v>
      </c>
      <c r="L138" s="60">
        <f>Conversion_factors!$A67*L286+L361</f>
        <v>3902.5897386942147</v>
      </c>
      <c r="M138" s="60">
        <f>Conversion_factors!$A67*M286+M361</f>
        <v>4454.7907610231323</v>
      </c>
      <c r="N138" s="60">
        <f>Conversion_factors!$A67*N286+N361</f>
        <v>858.09946880626705</v>
      </c>
      <c r="O138" s="60">
        <f>Conversion_factors!$A67*O286+O361</f>
        <v>1364.501449907865</v>
      </c>
      <c r="P138" s="60">
        <f>Conversion_factors!$A67*P286+P361</f>
        <v>2791.4058458428226</v>
      </c>
      <c r="Q138" s="60">
        <f>Conversion_factors!$A67*Q286+Q361</f>
        <v>776.41013112587507</v>
      </c>
      <c r="R138" s="60">
        <f>Conversion_factors!$A67*R286+R361</f>
        <v>411.25584665133601</v>
      </c>
      <c r="S138" s="60">
        <f>Conversion_factors!$A67*S286+S361</f>
        <v>414.79398559895645</v>
      </c>
      <c r="T138" s="60">
        <f>Conversion_factors!$A67*T286+T361</f>
        <v>199.71461399398029</v>
      </c>
      <c r="U138" s="60">
        <f>Conversion_factors!$A67*U286+U361</f>
        <v>858.66674410528219</v>
      </c>
      <c r="V138" s="60">
        <f>Conversion_factors!$A67*V286+V361</f>
        <v>132.09381710975813</v>
      </c>
      <c r="W138" s="60">
        <f>Conversion_factors!$A67*W286+W361</f>
        <v>169.06019163209481</v>
      </c>
      <c r="X138" s="60">
        <f>Conversion_factors!$A67*X286+X361</f>
        <v>22408.818912347448</v>
      </c>
      <c r="Z138" s="132">
        <f t="shared" si="338"/>
        <v>2.7706541615441953</v>
      </c>
      <c r="AA138" s="132">
        <f t="shared" si="339"/>
        <v>5.9123938553704898</v>
      </c>
      <c r="AB138" s="132">
        <f t="shared" si="340"/>
        <v>1.5537155504105409</v>
      </c>
      <c r="AC138" s="132">
        <f t="shared" si="341"/>
        <v>6.3257776945316684E-5</v>
      </c>
      <c r="AD138" s="132">
        <f t="shared" si="342"/>
        <v>5.4719893055191183E-4</v>
      </c>
      <c r="AE138" s="132">
        <f t="shared" si="343"/>
        <v>1.1242335507521916E-3</v>
      </c>
      <c r="AF138" s="132">
        <f t="shared" si="344"/>
        <v>5.6002632073204728</v>
      </c>
      <c r="AG138" s="132">
        <f t="shared" si="345"/>
        <v>18.03914487867554</v>
      </c>
      <c r="AH138" s="132">
        <f t="shared" si="346"/>
        <v>2.291895499941548</v>
      </c>
      <c r="AI138" s="132">
        <f t="shared" si="347"/>
        <v>8.5568471592451623</v>
      </c>
      <c r="AJ138" s="132">
        <f t="shared" si="348"/>
        <v>7.7556899685285821</v>
      </c>
      <c r="AK138" s="132">
        <f t="shared" si="349"/>
        <v>4.367829770111153</v>
      </c>
      <c r="AL138" s="132">
        <f t="shared" si="350"/>
        <v>12.154290739837572</v>
      </c>
      <c r="AM138" s="132">
        <f t="shared" si="351"/>
        <v>13.8811686425824</v>
      </c>
      <c r="AN138" s="132">
        <f t="shared" si="352"/>
        <v>2.7240357976783374</v>
      </c>
      <c r="AO138" s="132">
        <f t="shared" si="353"/>
        <v>1.4109811253768374</v>
      </c>
      <c r="AP138" s="132">
        <f t="shared" si="354"/>
        <v>1.0959874482752916</v>
      </c>
      <c r="AQ138" s="132">
        <f t="shared" si="355"/>
        <v>1.8440528706208592</v>
      </c>
      <c r="AR138" s="132">
        <f t="shared" si="356"/>
        <v>1.1779508641028116</v>
      </c>
      <c r="AS138" s="132">
        <f t="shared" si="357"/>
        <v>1.6025551956247119</v>
      </c>
      <c r="AT138" s="132">
        <f t="shared" si="358"/>
        <v>1.1828263797556464</v>
      </c>
      <c r="AU138" s="132">
        <f t="shared" si="336"/>
        <v>14.279281341741697</v>
      </c>
      <c r="AV138" s="132"/>
      <c r="AX138" s="132">
        <f t="shared" si="386"/>
        <v>1.0204350234753941</v>
      </c>
      <c r="AY138" s="132">
        <f t="shared" si="387"/>
        <v>0.90626208218242255</v>
      </c>
      <c r="AZ138" s="132">
        <f t="shared" si="388"/>
        <v>1.0704015438470522</v>
      </c>
      <c r="BA138" s="132">
        <f t="shared" si="389"/>
        <v>0.72826744115018816</v>
      </c>
      <c r="BB138" s="132">
        <f t="shared" si="390"/>
        <v>0.8628669505175659</v>
      </c>
      <c r="BC138" s="132">
        <f t="shared" si="391"/>
        <v>2.0200912452805895</v>
      </c>
      <c r="BD138" s="132">
        <f t="shared" si="392"/>
        <v>1.0330717980959063</v>
      </c>
      <c r="BE138" s="132">
        <f t="shared" si="393"/>
        <v>0.96548652296148219</v>
      </c>
      <c r="BF138" s="132">
        <f t="shared" si="394"/>
        <v>1.3883077179721475</v>
      </c>
      <c r="BG138" s="132">
        <f t="shared" si="395"/>
        <v>0.95281410198724337</v>
      </c>
      <c r="BH138" s="132">
        <f t="shared" si="396"/>
        <v>0.89856246174332932</v>
      </c>
      <c r="BI138" s="132">
        <f t="shared" si="397"/>
        <v>0.96463451434128</v>
      </c>
      <c r="BJ138" s="132">
        <f t="shared" si="398"/>
        <v>0.81296935417180693</v>
      </c>
      <c r="BK138" s="132">
        <f t="shared" si="399"/>
        <v>0.63293845197430532</v>
      </c>
      <c r="BL138" s="132">
        <f t="shared" si="400"/>
        <v>1.0197103080419381</v>
      </c>
      <c r="BM138" s="132">
        <f t="shared" si="401"/>
        <v>0.89375490008255876</v>
      </c>
      <c r="BN138" s="132">
        <f t="shared" si="402"/>
        <v>0.13290642846417172</v>
      </c>
      <c r="BO138" s="132">
        <f t="shared" si="403"/>
        <v>0.73188073808852716</v>
      </c>
      <c r="BP138" s="132">
        <f t="shared" si="404"/>
        <v>0.78942347461667028</v>
      </c>
      <c r="BQ138" s="132">
        <f t="shared" si="405"/>
        <v>0.92926675458317531</v>
      </c>
      <c r="BR138" s="132">
        <f t="shared" si="406"/>
        <v>0.82839036117416331</v>
      </c>
      <c r="BS138" s="132">
        <f t="shared" si="407"/>
        <v>0.61247861586929475</v>
      </c>
      <c r="BT138" s="16"/>
      <c r="BU138" s="16"/>
      <c r="BV138" s="9">
        <f t="shared" si="365"/>
        <v>1.9566025553229371</v>
      </c>
      <c r="BW138" s="9">
        <f t="shared" si="199"/>
        <v>0.61247861586929475</v>
      </c>
      <c r="BX138" s="9">
        <f t="shared" si="200"/>
        <v>0.89046546459977827</v>
      </c>
      <c r="BY138" s="9">
        <f t="shared" si="201"/>
        <v>0.81590542397762189</v>
      </c>
      <c r="BZ138" s="9">
        <f t="shared" si="202"/>
        <v>0.84301591679443943</v>
      </c>
      <c r="CA138" s="9">
        <f t="shared" si="143"/>
        <v>1.1983820402820837</v>
      </c>
      <c r="CB138" s="9">
        <f t="shared" si="203"/>
        <v>1.198377224890518</v>
      </c>
      <c r="CC138" s="9">
        <v>0.84301591679443943</v>
      </c>
      <c r="CD138" s="9">
        <f t="shared" si="204"/>
        <v>0.72653560243171211</v>
      </c>
      <c r="CE138" s="9">
        <f t="shared" si="205"/>
        <v>0.6124810769677701</v>
      </c>
      <c r="CG138" s="35"/>
      <c r="CH138">
        <f t="shared" si="206"/>
        <v>2005</v>
      </c>
      <c r="CI138" s="19">
        <f t="shared" si="207"/>
        <v>8.1569093543944537E-2</v>
      </c>
      <c r="CJ138" s="19">
        <f t="shared" si="287"/>
        <v>2.0122195263277708E-2</v>
      </c>
      <c r="CK138" s="19">
        <f t="shared" si="288"/>
        <v>2.5737846859483532E-3</v>
      </c>
      <c r="CL138" s="19">
        <f t="shared" si="289"/>
        <v>1.8623325843593236E-6</v>
      </c>
      <c r="CM138" s="19">
        <f t="shared" si="290"/>
        <v>1.8623325843593236E-6</v>
      </c>
      <c r="CN138" s="19">
        <f t="shared" si="291"/>
        <v>1.8623325843593236E-6</v>
      </c>
      <c r="CO138" s="19">
        <f t="shared" si="292"/>
        <v>2.8287943027221651E-2</v>
      </c>
      <c r="CP138" s="19">
        <f t="shared" si="293"/>
        <v>0.12823038453091634</v>
      </c>
      <c r="CQ138" s="19">
        <f t="shared" si="294"/>
        <v>1.0329107983578674E-2</v>
      </c>
      <c r="CR138" s="19">
        <f t="shared" si="295"/>
        <v>0.17415419143504501</v>
      </c>
      <c r="CS138" s="19">
        <f t="shared" si="296"/>
        <v>0.19879632114696172</v>
      </c>
      <c r="CT138" s="19">
        <f t="shared" si="297"/>
        <v>3.8292936016072095E-2</v>
      </c>
      <c r="CU138" s="19">
        <f t="shared" si="298"/>
        <v>6.0891270318401886E-2</v>
      </c>
      <c r="CV138" s="19">
        <f t="shared" si="299"/>
        <v>0.12456729008170683</v>
      </c>
      <c r="CW138" s="19">
        <f t="shared" si="300"/>
        <v>3.4647525787183123E-2</v>
      </c>
      <c r="CX138" s="19">
        <f t="shared" si="301"/>
        <v>1.8352410640648738E-2</v>
      </c>
      <c r="CY138" s="19">
        <f t="shared" si="286"/>
        <v>1.8510301110532937E-2</v>
      </c>
      <c r="CZ138" s="19">
        <f t="shared" si="145"/>
        <v>8.9123221877586718E-3</v>
      </c>
      <c r="DA138" s="19">
        <f t="shared" si="146"/>
        <v>3.8318250839724066E-2</v>
      </c>
      <c r="DB138" s="19">
        <f t="shared" si="147"/>
        <v>5.8947246450803941E-3</v>
      </c>
      <c r="DC138" s="19">
        <f t="shared" si="148"/>
        <v>7.5443597582441624E-3</v>
      </c>
      <c r="DF138" s="19">
        <f t="shared" si="257"/>
        <v>8.0699101389762051E-2</v>
      </c>
      <c r="DG138" s="19">
        <f t="shared" si="304"/>
        <v>2.0168593700519741E-2</v>
      </c>
      <c r="DH138" s="19">
        <f t="shared" si="305"/>
        <v>2.6601273889046875E-3</v>
      </c>
      <c r="DI138" s="19">
        <f t="shared" si="306"/>
        <v>1.8675610748816984E-6</v>
      </c>
      <c r="DJ138" s="19">
        <f t="shared" si="307"/>
        <v>1.8675610748816984E-6</v>
      </c>
      <c r="DK138" s="19">
        <f t="shared" si="308"/>
        <v>1.8675610748816984E-6</v>
      </c>
      <c r="DL138" s="19">
        <f t="shared" si="309"/>
        <v>2.8149673775755443E-2</v>
      </c>
      <c r="DM138" s="19">
        <f t="shared" si="310"/>
        <v>0.12749696266208713</v>
      </c>
      <c r="DN138" s="19">
        <f t="shared" si="311"/>
        <v>1.0329612778505208E-2</v>
      </c>
      <c r="DO138" s="19">
        <f t="shared" si="312"/>
        <v>0.16606030683649986</v>
      </c>
      <c r="DP138" s="19">
        <f t="shared" si="313"/>
        <v>0.20548518195277779</v>
      </c>
      <c r="DQ138" s="19">
        <f t="shared" si="314"/>
        <v>3.8070131711959269E-2</v>
      </c>
      <c r="DR138" s="19">
        <f t="shared" si="315"/>
        <v>5.9839894351289238E-2</v>
      </c>
      <c r="DS138" s="19">
        <f t="shared" si="316"/>
        <v>0.12994777886971387</v>
      </c>
      <c r="DT138" s="19">
        <f t="shared" si="317"/>
        <v>3.3801415117451848E-2</v>
      </c>
      <c r="DU138" s="19">
        <f t="shared" si="318"/>
        <v>1.7837156535491252E-2</v>
      </c>
      <c r="DV138" s="19">
        <f t="shared" si="302"/>
        <v>1.8555616409435677E-2</v>
      </c>
      <c r="DW138" s="19">
        <f t="shared" si="225"/>
        <v>8.8119522139454998E-3</v>
      </c>
      <c r="DX138" s="19">
        <f t="shared" si="226"/>
        <v>3.8280164363682631E-2</v>
      </c>
      <c r="DY138" s="19">
        <f t="shared" si="227"/>
        <v>5.9653249327141352E-3</v>
      </c>
      <c r="DZ138" s="19">
        <f t="shared" si="228"/>
        <v>7.5326957970876718E-3</v>
      </c>
      <c r="EA138" s="19">
        <f t="shared" si="229"/>
        <v>0.99969729347080771</v>
      </c>
      <c r="EB138" s="19"/>
      <c r="EC138" s="19">
        <f t="shared" si="258"/>
        <v>8.0723536931450693E-2</v>
      </c>
      <c r="ED138" s="19">
        <f t="shared" si="319"/>
        <v>2.0174700714150416E-2</v>
      </c>
      <c r="EE138" s="19">
        <f t="shared" si="320"/>
        <v>2.6609328706583783E-3</v>
      </c>
      <c r="EF138" s="19">
        <f t="shared" si="321"/>
        <v>1.8681265689914897E-6</v>
      </c>
      <c r="EG138" s="19">
        <f t="shared" si="322"/>
        <v>1.8681265689914897E-6</v>
      </c>
      <c r="EH138" s="19">
        <f t="shared" si="323"/>
        <v>1.8681265689914897E-6</v>
      </c>
      <c r="EI138" s="19">
        <f t="shared" si="324"/>
        <v>2.8158197445972623E-2</v>
      </c>
      <c r="EJ138" s="19">
        <f t="shared" si="325"/>
        <v>0.12753556851137976</v>
      </c>
      <c r="EK138" s="19">
        <f t="shared" si="326"/>
        <v>1.0332740566539151E-2</v>
      </c>
      <c r="EL138" s="19">
        <f t="shared" si="327"/>
        <v>0.16611058959653871</v>
      </c>
      <c r="EM138" s="19">
        <f t="shared" si="328"/>
        <v>0.20554740249357112</v>
      </c>
      <c r="EN138" s="19">
        <f t="shared" si="329"/>
        <v>3.8081659278865455E-2</v>
      </c>
      <c r="EO138" s="19">
        <f t="shared" si="330"/>
        <v>5.9858013762879747E-2</v>
      </c>
      <c r="EP138" s="19">
        <f t="shared" si="331"/>
        <v>0.12998712682171376</v>
      </c>
      <c r="EQ138" s="19">
        <f t="shared" si="332"/>
        <v>3.3811650124707361E-2</v>
      </c>
      <c r="ER138" s="19">
        <f t="shared" si="333"/>
        <v>1.7842557594172498E-2</v>
      </c>
      <c r="ES138" s="19">
        <f t="shared" si="303"/>
        <v>1.8561235016465033E-2</v>
      </c>
      <c r="ET138" s="19">
        <f t="shared" si="231"/>
        <v>8.8146204571102182E-3</v>
      </c>
      <c r="EU138" s="19">
        <f t="shared" si="232"/>
        <v>3.8291755528095217E-2</v>
      </c>
      <c r="EV138" s="19">
        <f t="shared" si="233"/>
        <v>5.9671312222956711E-3</v>
      </c>
      <c r="EW138" s="19">
        <f t="shared" si="234"/>
        <v>7.5349766837271475E-3</v>
      </c>
      <c r="EX138" s="19"/>
      <c r="EY138" s="19"/>
      <c r="EZ138" s="19">
        <f t="shared" si="259"/>
        <v>-1.7572464964900111E-2</v>
      </c>
      <c r="FA138" s="19">
        <f t="shared" si="270"/>
        <v>-1.1696183329785921E-2</v>
      </c>
      <c r="FB138" s="19">
        <f t="shared" si="271"/>
        <v>-2.8689432834824221E-2</v>
      </c>
      <c r="FC138" s="19">
        <f t="shared" si="272"/>
        <v>-4.4661425532023465E-2</v>
      </c>
      <c r="FD138" s="19">
        <f t="shared" si="273"/>
        <v>-1.2696097702269904E-2</v>
      </c>
      <c r="FE138" s="19">
        <f t="shared" si="274"/>
        <v>3.1340199299276089E-2</v>
      </c>
      <c r="FF138" s="19">
        <f t="shared" si="275"/>
        <v>-5.6795325126716235E-2</v>
      </c>
      <c r="FG138" s="19">
        <f t="shared" si="276"/>
        <v>1.4099155967723591E-2</v>
      </c>
      <c r="FH138" s="19">
        <f t="shared" si="277"/>
        <v>1.2614664820512827E-3</v>
      </c>
      <c r="FI138" s="19">
        <f t="shared" si="278"/>
        <v>3.9411361621300149E-2</v>
      </c>
      <c r="FJ138" s="19">
        <f t="shared" si="279"/>
        <v>-7.6032392338829455E-2</v>
      </c>
      <c r="FK138" s="19">
        <f t="shared" si="280"/>
        <v>5.0094020567804436E-5</v>
      </c>
      <c r="FL138" s="19">
        <f t="shared" si="281"/>
        <v>-5.4478180826750792E-5</v>
      </c>
      <c r="FM138" s="19">
        <f t="shared" si="282"/>
        <v>-8.6256468619996696E-2</v>
      </c>
      <c r="FN138" s="19">
        <f t="shared" si="283"/>
        <v>3.9213443195307337E-3</v>
      </c>
      <c r="FO138" s="19">
        <f t="shared" si="284"/>
        <v>-1.5946938836420763E-2</v>
      </c>
      <c r="FP138" s="19">
        <f t="shared" si="265"/>
        <v>-6.2185945333037264E-2</v>
      </c>
      <c r="FQ138" s="19">
        <f t="shared" si="266"/>
        <v>4.4673515737783482E-3</v>
      </c>
      <c r="FR138" s="19">
        <f t="shared" si="267"/>
        <v>-3.4113404904357644E-2</v>
      </c>
      <c r="FS138" s="19">
        <f t="shared" si="268"/>
        <v>-5.972859770452723E-2</v>
      </c>
      <c r="FT138" s="19">
        <f t="shared" si="269"/>
        <v>-6.7447488614573947E-2</v>
      </c>
      <c r="FU138" s="19"/>
      <c r="FV138" s="16"/>
      <c r="FW138" s="19">
        <f t="shared" si="408"/>
        <v>0.97506431474340749</v>
      </c>
      <c r="FX138" s="19">
        <f t="shared" si="260"/>
        <v>0.65802076977722046</v>
      </c>
      <c r="FY138" s="19">
        <f t="shared" si="366"/>
        <v>0.84301591679443943</v>
      </c>
      <c r="FZ138" s="19"/>
      <c r="GA138" s="19">
        <f t="shared" si="409"/>
        <v>1.0487738645857463</v>
      </c>
      <c r="GB138" s="19">
        <f t="shared" si="261"/>
        <v>0.73660289285911928</v>
      </c>
      <c r="GC138" s="19">
        <f t="shared" si="367"/>
        <v>0.89046546459977827</v>
      </c>
      <c r="GD138" s="19"/>
      <c r="GE138" s="19">
        <f t="shared" si="410"/>
        <v>0.9448208046676102</v>
      </c>
      <c r="GF138" s="19">
        <f t="shared" si="262"/>
        <v>0.71607029831723623</v>
      </c>
      <c r="GG138" s="19">
        <f t="shared" si="368"/>
        <v>0.81590542397762189</v>
      </c>
      <c r="GI138" s="19">
        <f t="shared" si="337"/>
        <v>1.9566025553229371</v>
      </c>
      <c r="GJ138" s="19">
        <f t="shared" si="239"/>
        <v>1.1983820402820837</v>
      </c>
      <c r="GK138" s="19">
        <f t="shared" si="369"/>
        <v>1.198377224890518</v>
      </c>
      <c r="GL138" s="3"/>
      <c r="GM138" s="3"/>
      <c r="GN138" s="8"/>
      <c r="GO138" s="3"/>
      <c r="GP138" s="19">
        <v>3.4440203784209797E-2</v>
      </c>
      <c r="GQ138" s="19">
        <v>3.4373100947460752E-2</v>
      </c>
      <c r="GV138" s="30"/>
      <c r="GW138" s="12">
        <f t="shared" si="242"/>
        <v>0</v>
      </c>
      <c r="GX138" s="19"/>
      <c r="HF138" s="12">
        <f t="shared" ca="1" si="370"/>
        <v>1</v>
      </c>
      <c r="HG138" s="12">
        <f t="shared" ca="1" si="371"/>
        <v>1</v>
      </c>
      <c r="HH138" s="12">
        <f t="shared" ca="1" si="372"/>
        <v>1</v>
      </c>
      <c r="HJ138" s="17"/>
      <c r="HL138" s="18">
        <f t="shared" si="245"/>
        <v>2005</v>
      </c>
      <c r="HM138" s="9">
        <f t="shared" si="373"/>
        <v>1.408510218741637</v>
      </c>
      <c r="HN138" s="9">
        <f t="shared" si="374"/>
        <v>0.68012170503381042</v>
      </c>
      <c r="HO138" s="9">
        <f t="shared" si="375"/>
        <v>0.89904640157277793</v>
      </c>
      <c r="HP138" s="9">
        <f t="shared" si="376"/>
        <v>0.87734123824197519</v>
      </c>
      <c r="HQ138" s="9">
        <f t="shared" si="377"/>
        <v>0.86225805173088066</v>
      </c>
      <c r="HR138" s="9">
        <f t="shared" si="246"/>
        <v>0.95796118160020116</v>
      </c>
      <c r="HS138" s="9">
        <f t="shared" si="378"/>
        <v>0.95795837152810737</v>
      </c>
      <c r="HT138" s="9"/>
      <c r="HU138" s="9">
        <f t="shared" si="379"/>
        <v>0.78877048319285303</v>
      </c>
      <c r="HV138" s="23">
        <f t="shared" si="247"/>
        <v>0.68012370010069478</v>
      </c>
      <c r="HX138" s="8"/>
      <c r="HY138" s="5">
        <f t="shared" si="264"/>
        <v>56</v>
      </c>
      <c r="HZ138" t="b">
        <f t="shared" si="248"/>
        <v>0</v>
      </c>
      <c r="IC138" s="11"/>
      <c r="ID138" s="11"/>
      <c r="IE138" s="11"/>
      <c r="IF138">
        <f t="shared" si="250"/>
        <v>0</v>
      </c>
      <c r="IG138" s="12">
        <f t="shared" ca="1" si="251"/>
        <v>0.78153986448662371</v>
      </c>
      <c r="IH138" s="19">
        <f t="shared" ca="1" si="252"/>
        <v>1.0228253518742674</v>
      </c>
      <c r="II138" s="19">
        <f t="shared" ca="1" si="253"/>
        <v>0.79937965411152156</v>
      </c>
      <c r="IJ138" s="11">
        <f t="shared" si="170"/>
        <v>0</v>
      </c>
      <c r="IK138" s="12">
        <f t="shared" ca="1" si="380"/>
        <v>0.71987548769666321</v>
      </c>
      <c r="IL138" s="12">
        <f t="shared" ca="1" si="381"/>
        <v>1.0856597812314235</v>
      </c>
      <c r="IM138" s="12">
        <f t="shared" ca="1" si="382"/>
        <v>1.0228253518742674</v>
      </c>
      <c r="IN138" s="12">
        <f t="shared" ca="1" si="383"/>
        <v>0.79937965411152156</v>
      </c>
      <c r="IO138">
        <f t="shared" si="254"/>
        <v>0</v>
      </c>
      <c r="IP138" s="12">
        <f t="shared" ca="1" si="255"/>
        <v>1.0228253518742674</v>
      </c>
      <c r="IQ138" s="12">
        <f t="shared" ca="1" si="384"/>
        <v>1.0096364624054863</v>
      </c>
      <c r="IR138" s="12">
        <f t="shared" ca="1" si="385"/>
        <v>1.0752977152239624</v>
      </c>
    </row>
    <row r="139" spans="1:252" x14ac:dyDescent="0.2">
      <c r="A139" t="s">
        <v>105</v>
      </c>
      <c r="B139" s="1">
        <f t="shared" si="256"/>
        <v>2006</v>
      </c>
      <c r="C139" s="60">
        <f>Conversion_factors!$A68*C287+C362</f>
        <v>1963.9779775958827</v>
      </c>
      <c r="D139" s="60">
        <f>Conversion_factors!$A68*D287+D362</f>
        <v>413.90865484564733</v>
      </c>
      <c r="E139" s="60">
        <f>Conversion_factors!$A68*E287+E362</f>
        <v>49.861356342577608</v>
      </c>
      <c r="F139" s="60">
        <f>Conversion_factors!$A68*F287+F362</f>
        <v>4.1487946693669155E-2</v>
      </c>
      <c r="G139" s="60">
        <f>Conversion_factors!$A68*G287+G362</f>
        <v>4.1487946693669155E-2</v>
      </c>
      <c r="H139" s="60">
        <f>Conversion_factors!$A68*H287+H362</f>
        <v>4.1487946693669155E-2</v>
      </c>
      <c r="I139" s="60">
        <f>Conversion_factors!$A68*I287+I362</f>
        <v>657.56287273069984</v>
      </c>
      <c r="J139" s="60">
        <f>Conversion_factors!$A68*J287+J362</f>
        <v>2879.6265935827273</v>
      </c>
      <c r="K139" s="60">
        <f>Conversion_factors!$A68*K287+K362</f>
        <v>230.42763936905234</v>
      </c>
      <c r="L139" s="60">
        <f>Conversion_factors!$A68*L287+L362</f>
        <v>3789.741043345859</v>
      </c>
      <c r="M139" s="60">
        <f>Conversion_factors!$A68*M287+M362</f>
        <v>4353.6014443594868</v>
      </c>
      <c r="N139" s="60">
        <f>Conversion_factors!$A68*N287+N362</f>
        <v>846.5797720776784</v>
      </c>
      <c r="O139" s="60">
        <f>Conversion_factors!$A68*O287+O362</f>
        <v>1454.9090915707734</v>
      </c>
      <c r="P139" s="60">
        <f>Conversion_factors!$A68*P287+P362</f>
        <v>2682.7198415624575</v>
      </c>
      <c r="Q139" s="60">
        <f>Conversion_factors!$A68*Q287+Q362</f>
        <v>818.0606466490417</v>
      </c>
      <c r="R139" s="60">
        <f>Conversion_factors!$A68*R287+R362</f>
        <v>429.56147097856763</v>
      </c>
      <c r="S139" s="60">
        <f>Conversion_factors!$A68*S287+S362</f>
        <v>417.44675770985071</v>
      </c>
      <c r="T139" s="60">
        <f>Conversion_factors!$A68*T287+T362</f>
        <v>205.77626122995571</v>
      </c>
      <c r="U139" s="60">
        <f>Conversion_factors!$A68*U287+U362</f>
        <v>882.14442762612703</v>
      </c>
      <c r="V139" s="60">
        <f>Conversion_factors!$A68*V287+V362</f>
        <v>131.68325597742032</v>
      </c>
      <c r="W139" s="60">
        <f>Conversion_factors!$A68*W287+W362</f>
        <v>171.05964579423312</v>
      </c>
      <c r="X139" s="60">
        <f>Conversion_factors!$A68*X287+X362</f>
        <v>22378.773217188122</v>
      </c>
      <c r="Z139" s="132">
        <f t="shared" si="338"/>
        <v>2.9714125813120162</v>
      </c>
      <c r="AA139" s="132">
        <f t="shared" si="339"/>
        <v>6.0199565307729976</v>
      </c>
      <c r="AB139" s="132">
        <f t="shared" si="340"/>
        <v>1.4374969880904751</v>
      </c>
      <c r="AC139" s="132">
        <f t="shared" si="341"/>
        <v>6.2769444558271429E-5</v>
      </c>
      <c r="AD139" s="132">
        <f t="shared" si="342"/>
        <v>6.0340761837911607E-4</v>
      </c>
      <c r="AE139" s="132">
        <f t="shared" si="343"/>
        <v>1.1960925812858571E-3</v>
      </c>
      <c r="AF139" s="132">
        <f t="shared" si="344"/>
        <v>5.7257255781251324</v>
      </c>
      <c r="AG139" s="132">
        <f t="shared" si="345"/>
        <v>18.287971527313417</v>
      </c>
      <c r="AH139" s="132">
        <f t="shared" si="346"/>
        <v>2.3111559617208091</v>
      </c>
      <c r="AI139" s="132">
        <f t="shared" si="347"/>
        <v>8.4149375915925884</v>
      </c>
      <c r="AJ139" s="132">
        <f t="shared" si="348"/>
        <v>7.4870565087603564</v>
      </c>
      <c r="AK139" s="132">
        <f t="shared" si="349"/>
        <v>4.3351171250684164</v>
      </c>
      <c r="AL139" s="132">
        <f t="shared" si="350"/>
        <v>12.68844435940297</v>
      </c>
      <c r="AM139" s="132">
        <f t="shared" si="351"/>
        <v>13.542062798067466</v>
      </c>
      <c r="AN139" s="132">
        <f t="shared" si="352"/>
        <v>2.7317749577697192</v>
      </c>
      <c r="AO139" s="132">
        <f t="shared" si="353"/>
        <v>1.4094853245440737</v>
      </c>
      <c r="AP139" s="132">
        <f t="shared" si="354"/>
        <v>1.0160249842015605</v>
      </c>
      <c r="AQ139" s="132">
        <f t="shared" si="355"/>
        <v>1.8974801022816357</v>
      </c>
      <c r="AR139" s="132">
        <f t="shared" si="356"/>
        <v>1.2066849047644583</v>
      </c>
      <c r="AS139" s="132">
        <f t="shared" si="357"/>
        <v>1.6266920778982417</v>
      </c>
      <c r="AT139" s="132">
        <f t="shared" si="358"/>
        <v>1.1667711648568255</v>
      </c>
      <c r="AU139" s="132">
        <f t="shared" si="336"/>
        <v>13.690737922497533</v>
      </c>
      <c r="AV139" s="132"/>
      <c r="AX139" s="132">
        <f t="shared" si="386"/>
        <v>1.0943745737924506</v>
      </c>
      <c r="AY139" s="132">
        <f t="shared" si="387"/>
        <v>0.92274947739998636</v>
      </c>
      <c r="AZ139" s="132">
        <f t="shared" si="388"/>
        <v>0.99033506803800686</v>
      </c>
      <c r="BA139" s="132">
        <f t="shared" si="389"/>
        <v>0.72264541971475837</v>
      </c>
      <c r="BB139" s="132">
        <f t="shared" si="390"/>
        <v>0.95150129599981159</v>
      </c>
      <c r="BC139" s="132">
        <f t="shared" si="391"/>
        <v>2.1492119234335272</v>
      </c>
      <c r="BD139" s="132">
        <f t="shared" si="392"/>
        <v>1.0562156454834937</v>
      </c>
      <c r="BE139" s="132">
        <f t="shared" si="393"/>
        <v>0.97880415954732358</v>
      </c>
      <c r="BF139" s="132">
        <f t="shared" si="394"/>
        <v>1.3999746756238107</v>
      </c>
      <c r="BG139" s="132">
        <f t="shared" si="395"/>
        <v>0.93701231953747799</v>
      </c>
      <c r="BH139" s="132">
        <f t="shared" si="396"/>
        <v>0.86743899704896121</v>
      </c>
      <c r="BI139" s="132">
        <f t="shared" si="397"/>
        <v>0.95740993185421663</v>
      </c>
      <c r="BJ139" s="132">
        <f t="shared" si="398"/>
        <v>0.84869752066228688</v>
      </c>
      <c r="BK139" s="132">
        <f t="shared" si="399"/>
        <v>0.61747627196560595</v>
      </c>
      <c r="BL139" s="132">
        <f t="shared" si="400"/>
        <v>1.0226073703079681</v>
      </c>
      <c r="BM139" s="132">
        <f t="shared" si="401"/>
        <v>0.89280741800800367</v>
      </c>
      <c r="BN139" s="132">
        <f t="shared" si="402"/>
        <v>0.12320967004968593</v>
      </c>
      <c r="BO139" s="132">
        <f t="shared" si="403"/>
        <v>0.75308531544359547</v>
      </c>
      <c r="BP139" s="132">
        <f t="shared" si="404"/>
        <v>0.80868007258705388</v>
      </c>
      <c r="BQ139" s="132">
        <f t="shared" si="405"/>
        <v>0.94326290418059089</v>
      </c>
      <c r="BR139" s="132">
        <f t="shared" si="406"/>
        <v>0.81714611984137309</v>
      </c>
      <c r="BS139" s="132">
        <f t="shared" si="407"/>
        <v>0.58723433009813986</v>
      </c>
      <c r="BT139" s="16"/>
      <c r="BU139" s="16"/>
      <c r="BV139" s="9">
        <f t="shared" si="365"/>
        <v>2.0379776555988185</v>
      </c>
      <c r="BW139" s="9">
        <f t="shared" si="199"/>
        <v>0.58723433009813986</v>
      </c>
      <c r="BX139" s="9">
        <f t="shared" si="200"/>
        <v>0.90577748197136343</v>
      </c>
      <c r="BY139" s="9">
        <f t="shared" si="201"/>
        <v>0.77058246648378814</v>
      </c>
      <c r="BZ139" s="9">
        <f t="shared" si="202"/>
        <v>0.84134223916697326</v>
      </c>
      <c r="CA139" s="9">
        <f t="shared" si="143"/>
        <v>1.196775676290714</v>
      </c>
      <c r="CB139" s="9">
        <f t="shared" si="203"/>
        <v>1.1967704433405497</v>
      </c>
      <c r="CC139" s="9">
        <v>0.84134223916697326</v>
      </c>
      <c r="CD139" s="9">
        <f t="shared" si="204"/>
        <v>0.69797624614296816</v>
      </c>
      <c r="CE139" s="9">
        <f t="shared" si="205"/>
        <v>0.58723689781528332</v>
      </c>
      <c r="CG139" s="35"/>
      <c r="CH139">
        <f t="shared" si="206"/>
        <v>2006</v>
      </c>
      <c r="CI139" s="19">
        <f t="shared" si="207"/>
        <v>8.7760752501278322E-2</v>
      </c>
      <c r="CJ139" s="19">
        <f t="shared" si="287"/>
        <v>1.8495591819472162E-2</v>
      </c>
      <c r="CK139" s="19">
        <f t="shared" si="288"/>
        <v>2.2280647763247971E-3</v>
      </c>
      <c r="CL139" s="19">
        <f t="shared" si="289"/>
        <v>1.8538972753789802E-6</v>
      </c>
      <c r="CM139" s="19">
        <f t="shared" si="290"/>
        <v>1.8538972753789802E-6</v>
      </c>
      <c r="CN139" s="19">
        <f t="shared" si="291"/>
        <v>1.8538972753789802E-6</v>
      </c>
      <c r="CO139" s="19">
        <f t="shared" si="292"/>
        <v>2.9383329745066435E-2</v>
      </c>
      <c r="CP139" s="19">
        <f t="shared" si="293"/>
        <v>0.12867669579720378</v>
      </c>
      <c r="CQ139" s="19">
        <f t="shared" si="294"/>
        <v>1.0296705593855848E-2</v>
      </c>
      <c r="CR139" s="19">
        <f t="shared" si="295"/>
        <v>0.16934534375794696</v>
      </c>
      <c r="CS139" s="19">
        <f t="shared" si="296"/>
        <v>0.19454155963364797</v>
      </c>
      <c r="CT139" s="19">
        <f t="shared" si="297"/>
        <v>3.782958805925335E-2</v>
      </c>
      <c r="CU139" s="19">
        <f t="shared" si="298"/>
        <v>6.5012906536508611E-2</v>
      </c>
      <c r="CV139" s="19">
        <f t="shared" si="299"/>
        <v>0.11987787782316781</v>
      </c>
      <c r="CW139" s="19">
        <f t="shared" si="300"/>
        <v>3.6555205180806176E-2</v>
      </c>
      <c r="CX139" s="19">
        <f t="shared" si="301"/>
        <v>1.9195041069035943E-2</v>
      </c>
      <c r="CY139" s="19">
        <f t="shared" si="286"/>
        <v>1.8653692660383581E-2</v>
      </c>
      <c r="CZ139" s="19">
        <f t="shared" si="145"/>
        <v>9.1951537840290684E-3</v>
      </c>
      <c r="DA139" s="19">
        <f t="shared" si="146"/>
        <v>3.9418801873759186E-2</v>
      </c>
      <c r="DB139" s="19">
        <f t="shared" si="147"/>
        <v>5.8842928832345629E-3</v>
      </c>
      <c r="DC139" s="19">
        <f t="shared" si="148"/>
        <v>7.6438348131992314E-3</v>
      </c>
      <c r="DF139" s="19">
        <f t="shared" si="257"/>
        <v>8.4627175868262586E-2</v>
      </c>
      <c r="DG139" s="19">
        <f t="shared" si="304"/>
        <v>1.9297469221620761E-2</v>
      </c>
      <c r="DH139" s="19">
        <f t="shared" si="305"/>
        <v>2.3967705011931711E-3</v>
      </c>
      <c r="DI139" s="19">
        <f t="shared" si="306"/>
        <v>1.8581117387077499E-6</v>
      </c>
      <c r="DJ139" s="19">
        <f t="shared" si="307"/>
        <v>1.8581117387077499E-6</v>
      </c>
      <c r="DK139" s="19">
        <f t="shared" si="308"/>
        <v>1.8581117387077499E-6</v>
      </c>
      <c r="DL139" s="19">
        <f t="shared" si="309"/>
        <v>2.883216849113622E-2</v>
      </c>
      <c r="DM139" s="19">
        <f t="shared" si="310"/>
        <v>0.12845341093841314</v>
      </c>
      <c r="DN139" s="19">
        <f t="shared" si="311"/>
        <v>1.0312898304885805E-2</v>
      </c>
      <c r="DO139" s="19">
        <f t="shared" si="312"/>
        <v>0.17173854670566951</v>
      </c>
      <c r="DP139" s="19">
        <f t="shared" si="313"/>
        <v>0.19666126947880955</v>
      </c>
      <c r="DQ139" s="19">
        <f t="shared" si="314"/>
        <v>3.8060791976505942E-2</v>
      </c>
      <c r="DR139" s="19">
        <f t="shared" si="315"/>
        <v>6.2929594147786275E-2</v>
      </c>
      <c r="DS139" s="19">
        <f t="shared" si="316"/>
        <v>0.12220758894280344</v>
      </c>
      <c r="DT139" s="19">
        <f t="shared" si="317"/>
        <v>3.5592845357722558E-2</v>
      </c>
      <c r="DU139" s="19">
        <f t="shared" si="318"/>
        <v>1.8770573748243428E-2</v>
      </c>
      <c r="DV139" s="19">
        <f t="shared" si="302"/>
        <v>1.8581904676054934E-2</v>
      </c>
      <c r="DW139" s="19">
        <f t="shared" si="225"/>
        <v>9.0530016517505786E-3</v>
      </c>
      <c r="DX139" s="19">
        <f t="shared" si="226"/>
        <v>3.8865929402693358E-2</v>
      </c>
      <c r="DY139" s="19">
        <f t="shared" si="227"/>
        <v>5.889507224390046E-3</v>
      </c>
      <c r="DZ139" s="19">
        <f t="shared" si="228"/>
        <v>7.5939886991951994E-3</v>
      </c>
      <c r="EA139" s="19">
        <f t="shared" si="229"/>
        <v>0.99987100967235276</v>
      </c>
      <c r="EB139" s="19"/>
      <c r="EC139" s="19">
        <f t="shared" si="258"/>
        <v>8.4638093363657005E-2</v>
      </c>
      <c r="ED139" s="19">
        <f t="shared" si="319"/>
        <v>1.9299958729620873E-2</v>
      </c>
      <c r="EE139" s="19">
        <f t="shared" si="320"/>
        <v>2.3970797012892371E-3</v>
      </c>
      <c r="EF139" s="19">
        <f t="shared" si="321"/>
        <v>1.8583514480699202E-6</v>
      </c>
      <c r="EG139" s="19">
        <f t="shared" si="322"/>
        <v>1.8583514480699202E-6</v>
      </c>
      <c r="EH139" s="19">
        <f t="shared" si="323"/>
        <v>1.8583514480699202E-6</v>
      </c>
      <c r="EI139" s="19">
        <f t="shared" si="324"/>
        <v>2.8835888041782731E-2</v>
      </c>
      <c r="EJ139" s="19">
        <f t="shared" si="325"/>
        <v>0.12846998232352588</v>
      </c>
      <c r="EK139" s="19">
        <f t="shared" si="326"/>
        <v>1.0314228740630487E-2</v>
      </c>
      <c r="EL139" s="19">
        <f t="shared" si="327"/>
        <v>0.17176070217491998</v>
      </c>
      <c r="EM139" s="19">
        <f t="shared" si="328"/>
        <v>0.19668664015296672</v>
      </c>
      <c r="EN139" s="19">
        <f t="shared" si="329"/>
        <v>3.8065702083889867E-2</v>
      </c>
      <c r="EO139" s="19">
        <f t="shared" si="330"/>
        <v>6.2937712503943533E-2</v>
      </c>
      <c r="EP139" s="19">
        <f t="shared" si="331"/>
        <v>0.12222335457335599</v>
      </c>
      <c r="EQ139" s="19">
        <f t="shared" si="332"/>
        <v>3.5597437082795266E-2</v>
      </c>
      <c r="ER139" s="19">
        <f t="shared" si="333"/>
        <v>1.8772995283055909E-2</v>
      </c>
      <c r="ES139" s="19">
        <f t="shared" si="303"/>
        <v>1.8584301871242402E-2</v>
      </c>
      <c r="ET139" s="19">
        <f t="shared" si="231"/>
        <v>9.0541695520476705E-3</v>
      </c>
      <c r="EU139" s="19">
        <f t="shared" si="232"/>
        <v>3.88709433784157E-2</v>
      </c>
      <c r="EV139" s="19">
        <f t="shared" si="233"/>
        <v>5.8902670118618355E-3</v>
      </c>
      <c r="EW139" s="19">
        <f t="shared" si="234"/>
        <v>7.5949683766545744E-3</v>
      </c>
      <c r="EX139" s="19"/>
      <c r="EY139" s="19"/>
      <c r="EZ139" s="19">
        <f t="shared" si="259"/>
        <v>6.995400462801285E-2</v>
      </c>
      <c r="FA139" s="19">
        <f t="shared" si="270"/>
        <v>1.8029237415974207E-2</v>
      </c>
      <c r="FB139" s="19">
        <f t="shared" si="271"/>
        <v>-7.7745793251325482E-2</v>
      </c>
      <c r="FC139" s="19">
        <f t="shared" si="272"/>
        <v>-7.7496722567594019E-3</v>
      </c>
      <c r="FD139" s="19">
        <f t="shared" si="273"/>
        <v>9.7780540492167084E-2</v>
      </c>
      <c r="FE139" s="19">
        <f t="shared" si="274"/>
        <v>6.1958546380568746E-2</v>
      </c>
      <c r="FF139" s="19">
        <f t="shared" si="275"/>
        <v>2.2155682002990635E-2</v>
      </c>
      <c r="FG139" s="19">
        <f t="shared" si="276"/>
        <v>1.3699438038607844E-2</v>
      </c>
      <c r="FH139" s="19">
        <f t="shared" si="277"/>
        <v>8.3686112772177988E-3</v>
      </c>
      <c r="FI139" s="19">
        <f t="shared" si="278"/>
        <v>-1.6723388501761412E-2</v>
      </c>
      <c r="FJ139" s="19">
        <f t="shared" si="279"/>
        <v>-3.5251032663633095E-2</v>
      </c>
      <c r="FK139" s="19">
        <f t="shared" si="280"/>
        <v>-7.5176373012883794E-3</v>
      </c>
      <c r="FL139" s="19">
        <f t="shared" si="281"/>
        <v>4.3009431543820038E-2</v>
      </c>
      <c r="FM139" s="19">
        <f t="shared" si="282"/>
        <v>-2.4732543351526907E-2</v>
      </c>
      <c r="FN139" s="19">
        <f t="shared" si="283"/>
        <v>2.837035824436453E-3</v>
      </c>
      <c r="FO139" s="19">
        <f t="shared" si="284"/>
        <v>-1.0606763097935734E-3</v>
      </c>
      <c r="FP139" s="19">
        <f t="shared" si="265"/>
        <v>-7.575779655316961E-2</v>
      </c>
      <c r="FQ139" s="19">
        <f t="shared" si="266"/>
        <v>2.8560947524916076E-2</v>
      </c>
      <c r="FR139" s="19">
        <f t="shared" si="267"/>
        <v>2.4100478429512448E-2</v>
      </c>
      <c r="FS139" s="19">
        <f t="shared" si="268"/>
        <v>1.4949200066600036E-2</v>
      </c>
      <c r="FT139" s="19">
        <f t="shared" si="269"/>
        <v>-1.3666565857304009E-2</v>
      </c>
      <c r="FU139" s="19"/>
      <c r="FV139" s="16"/>
      <c r="FW139" s="19">
        <f t="shared" si="408"/>
        <v>0.99801465477208262</v>
      </c>
      <c r="FX139" s="19">
        <f t="shared" si="260"/>
        <v>0.65671437138207278</v>
      </c>
      <c r="FY139" s="19">
        <f t="shared" si="366"/>
        <v>0.84134223916697326</v>
      </c>
      <c r="FZ139" s="19"/>
      <c r="GA139" s="19">
        <f t="shared" si="409"/>
        <v>1.0171955207476431</v>
      </c>
      <c r="GB139" s="19">
        <f t="shared" si="261"/>
        <v>0.74926916318605219</v>
      </c>
      <c r="GC139" s="19">
        <f t="shared" si="367"/>
        <v>0.90577748197136343</v>
      </c>
      <c r="GD139" s="19"/>
      <c r="GE139" s="19">
        <f t="shared" si="410"/>
        <v>0.94445072166222421</v>
      </c>
      <c r="GF139" s="19">
        <f t="shared" si="262"/>
        <v>0.67629311000659798</v>
      </c>
      <c r="GG139" s="19">
        <f t="shared" si="368"/>
        <v>0.77058246648378814</v>
      </c>
      <c r="GI139" s="19">
        <f t="shared" si="337"/>
        <v>2.0379776555988185</v>
      </c>
      <c r="GJ139" s="19">
        <f t="shared" si="239"/>
        <v>1.196775676290714</v>
      </c>
      <c r="GK139" s="19">
        <f t="shared" si="369"/>
        <v>1.1967704433405497</v>
      </c>
      <c r="GL139" s="3"/>
      <c r="GM139" s="3"/>
      <c r="GN139" s="8"/>
      <c r="GO139" s="3"/>
      <c r="GP139" s="19">
        <v>5.8443845229458266E-3</v>
      </c>
      <c r="GQ139" s="19">
        <v>3.8920171598252921E-3</v>
      </c>
      <c r="GV139" s="30"/>
      <c r="GW139" s="12">
        <f t="shared" si="242"/>
        <v>0</v>
      </c>
      <c r="GX139" s="19"/>
      <c r="HF139" s="12">
        <f t="shared" ca="1" si="370"/>
        <v>1</v>
      </c>
      <c r="HG139" s="12">
        <f t="shared" ca="1" si="371"/>
        <v>1</v>
      </c>
      <c r="HH139" s="12">
        <f t="shared" ca="1" si="372"/>
        <v>1</v>
      </c>
      <c r="HJ139" s="17"/>
      <c r="HL139" s="18">
        <f t="shared" si="245"/>
        <v>2006</v>
      </c>
      <c r="HM139" s="9">
        <f t="shared" si="373"/>
        <v>1.4670901587391019</v>
      </c>
      <c r="HN139" s="9">
        <f t="shared" si="374"/>
        <v>0.65208940115219605</v>
      </c>
      <c r="HO139" s="9">
        <f t="shared" si="375"/>
        <v>0.91450597262411648</v>
      </c>
      <c r="HP139" s="9">
        <f t="shared" si="376"/>
        <v>0.82860556560166299</v>
      </c>
      <c r="HQ139" s="9">
        <f t="shared" si="377"/>
        <v>0.86054617182264348</v>
      </c>
      <c r="HR139" s="9">
        <f t="shared" si="246"/>
        <v>0.9566770883014647</v>
      </c>
      <c r="HS139" s="9">
        <f t="shared" si="378"/>
        <v>0.95667394304846098</v>
      </c>
      <c r="HT139" s="9"/>
      <c r="HU139" s="9">
        <f t="shared" si="379"/>
        <v>0.7577647386923051</v>
      </c>
      <c r="HV139" s="23">
        <f t="shared" si="247"/>
        <v>0.65209154502384892</v>
      </c>
      <c r="HX139" s="8"/>
      <c r="HY139" s="5">
        <f t="shared" si="264"/>
        <v>57</v>
      </c>
      <c r="HZ139" t="b">
        <f t="shared" si="248"/>
        <v>0</v>
      </c>
      <c r="IC139" s="11"/>
      <c r="ID139" s="11"/>
      <c r="IE139" s="11"/>
      <c r="IF139">
        <f t="shared" si="250"/>
        <v>0</v>
      </c>
      <c r="IG139" s="12">
        <f t="shared" ca="1" si="251"/>
        <v>0.78153986448662371</v>
      </c>
      <c r="IH139" s="19">
        <f t="shared" ca="1" si="252"/>
        <v>1.0228253518742674</v>
      </c>
      <c r="II139" s="19">
        <f t="shared" ca="1" si="253"/>
        <v>0.79937965411152156</v>
      </c>
      <c r="IJ139" s="11">
        <f t="shared" si="170"/>
        <v>0</v>
      </c>
      <c r="IK139" s="12">
        <f t="shared" ca="1" si="380"/>
        <v>0.71987548769666321</v>
      </c>
      <c r="IL139" s="12">
        <f t="shared" ca="1" si="381"/>
        <v>1.0856597812314235</v>
      </c>
      <c r="IM139" s="12">
        <f t="shared" ca="1" si="382"/>
        <v>1.0228253518742674</v>
      </c>
      <c r="IN139" s="12">
        <f t="shared" ca="1" si="383"/>
        <v>0.79937965411152156</v>
      </c>
      <c r="IO139">
        <f t="shared" si="254"/>
        <v>0</v>
      </c>
      <c r="IP139" s="12">
        <f t="shared" ca="1" si="255"/>
        <v>1.0228253518742674</v>
      </c>
      <c r="IQ139" s="12">
        <f t="shared" ca="1" si="384"/>
        <v>1.0096364624054863</v>
      </c>
      <c r="IR139" s="12">
        <f t="shared" ca="1" si="385"/>
        <v>1.0752977152239624</v>
      </c>
    </row>
    <row r="140" spans="1:252" x14ac:dyDescent="0.2">
      <c r="A140" t="s">
        <v>105</v>
      </c>
      <c r="B140" s="1">
        <f t="shared" si="256"/>
        <v>2007</v>
      </c>
      <c r="C140" s="60">
        <f>Conversion_factors!$A69*C288+C363</f>
        <v>1981.1416095819702</v>
      </c>
      <c r="D140" s="60">
        <f>Conversion_factors!$A69*D288+D363</f>
        <v>332.79640323722185</v>
      </c>
      <c r="E140" s="60">
        <f>Conversion_factors!$A69*E288+E363</f>
        <v>33.207989617585127</v>
      </c>
      <c r="F140" s="60">
        <f>Conversion_factors!$A69*F288+F363</f>
        <v>4.1434534667174991E-2</v>
      </c>
      <c r="G140" s="60">
        <f>Conversion_factors!$A69*G288+G363</f>
        <v>4.1434534667174991E-2</v>
      </c>
      <c r="H140" s="60">
        <f>Conversion_factors!$A69*H288+H363</f>
        <v>4.1434534667174991E-2</v>
      </c>
      <c r="I140" s="60">
        <f>Conversion_factors!$A69*I288+I363</f>
        <v>650.46157195111527</v>
      </c>
      <c r="J140" s="60">
        <f>Conversion_factors!$A69*J288+J363</f>
        <v>2877.4930105622802</v>
      </c>
      <c r="K140" s="60">
        <f>Conversion_factors!$A69*K288+K363</f>
        <v>221.33944722033431</v>
      </c>
      <c r="L140" s="60">
        <f>Conversion_factors!$A69*L288+L363</f>
        <v>3785.5849330861665</v>
      </c>
      <c r="M140" s="60">
        <f>Conversion_factors!$A69*M288+M363</f>
        <v>4530.3911746553877</v>
      </c>
      <c r="N140" s="60">
        <f>Conversion_factors!$A69*N288+N363</f>
        <v>795.5924633757503</v>
      </c>
      <c r="O140" s="60">
        <f>Conversion_factors!$A69*O288+O363</f>
        <v>1373.09492071728</v>
      </c>
      <c r="P140" s="60">
        <f>Conversion_factors!$A69*P288+P363</f>
        <v>2870.7440769758873</v>
      </c>
      <c r="Q140" s="60">
        <f>Conversion_factors!$A69*Q288+Q363</f>
        <v>746.29373832791475</v>
      </c>
      <c r="R140" s="60">
        <f>Conversion_factors!$A69*R288+R363</f>
        <v>432.02587852557843</v>
      </c>
      <c r="S140" s="60">
        <f>Conversion_factors!$A69*S288+S363</f>
        <v>424.20697324759982</v>
      </c>
      <c r="T140" s="60">
        <f>Conversion_factors!$A69*T288+T363</f>
        <v>210.93849531632975</v>
      </c>
      <c r="U140" s="60">
        <f>Conversion_factors!$A69*U288+U363</f>
        <v>869.17171977910914</v>
      </c>
      <c r="V140" s="60">
        <f>Conversion_factors!$A69*V288+V363</f>
        <v>120.38059890388979</v>
      </c>
      <c r="W140" s="60">
        <f>Conversion_factors!$A69*W288+W363</f>
        <v>157.76956264115807</v>
      </c>
      <c r="X140" s="60">
        <f>Conversion_factors!$A69*X288+X363</f>
        <v>22412.758871326558</v>
      </c>
      <c r="Z140" s="19">
        <f t="shared" si="338"/>
        <v>2.9786794808626271</v>
      </c>
      <c r="AA140" s="19">
        <f t="shared" si="339"/>
        <v>5.5163866691287833</v>
      </c>
      <c r="AB140" s="19">
        <f t="shared" si="340"/>
        <v>1.2646136406318451</v>
      </c>
      <c r="AC140" s="19">
        <f t="shared" si="341"/>
        <v>6.2297514531658115E-5</v>
      </c>
      <c r="AD140" s="19">
        <f t="shared" si="342"/>
        <v>6.8681305583892234E-4</v>
      </c>
      <c r="AE140" s="19">
        <f t="shared" si="343"/>
        <v>1.5778937037969651E-3</v>
      </c>
      <c r="AF140" s="19">
        <f t="shared" si="344"/>
        <v>6.0759617299542885</v>
      </c>
      <c r="AG140" s="19">
        <f t="shared" si="345"/>
        <v>18.079814332025567</v>
      </c>
      <c r="AH140" s="19">
        <f t="shared" si="346"/>
        <v>2.1685152144098536</v>
      </c>
      <c r="AI140" s="19">
        <f t="shared" si="347"/>
        <v>8.1851366829342584</v>
      </c>
      <c r="AJ140" s="19">
        <f t="shared" si="348"/>
        <v>7.3121359640077408</v>
      </c>
      <c r="AK140" s="19">
        <f t="shared" si="349"/>
        <v>4.1416052107437942</v>
      </c>
      <c r="AL140" s="19">
        <f t="shared" si="350"/>
        <v>12.079242549756668</v>
      </c>
      <c r="AM140" s="19">
        <f t="shared" si="351"/>
        <v>14.029899819515824</v>
      </c>
      <c r="AN140" s="19">
        <f t="shared" si="352"/>
        <v>2.3979745587768684</v>
      </c>
      <c r="AO140" s="19">
        <f t="shared" si="353"/>
        <v>1.3702252845142124</v>
      </c>
      <c r="AP140" s="19">
        <f t="shared" si="354"/>
        <v>0.94744754605325388</v>
      </c>
      <c r="AQ140" s="19">
        <f t="shared" si="355"/>
        <v>1.880279870078934</v>
      </c>
      <c r="AR140" s="19">
        <f t="shared" si="356"/>
        <v>1.1002528787121455</v>
      </c>
      <c r="AS140" s="19">
        <f t="shared" si="357"/>
        <v>1.5723386724232353</v>
      </c>
      <c r="AT140" s="19">
        <f t="shared" si="358"/>
        <v>1.1051025791033731</v>
      </c>
      <c r="AU140" s="19">
        <f t="shared" si="336"/>
        <v>13.242641845164862</v>
      </c>
      <c r="AV140" s="19"/>
      <c r="AX140" s="132">
        <f t="shared" si="386"/>
        <v>1.0970509810165801</v>
      </c>
      <c r="AY140" s="132">
        <f t="shared" si="387"/>
        <v>0.84556140730491602</v>
      </c>
      <c r="AZ140" s="132">
        <f t="shared" si="388"/>
        <v>0.87123051123784701</v>
      </c>
      <c r="BA140" s="132">
        <f t="shared" si="389"/>
        <v>0.71721223363898579</v>
      </c>
      <c r="BB140" s="132">
        <f t="shared" si="390"/>
        <v>1.0830216471177112</v>
      </c>
      <c r="BC140" s="132">
        <f t="shared" si="391"/>
        <v>2.8352554101333816</v>
      </c>
      <c r="BD140" s="132">
        <f t="shared" si="392"/>
        <v>1.1208231608330186</v>
      </c>
      <c r="BE140" s="132">
        <f t="shared" si="393"/>
        <v>0.96766322309720088</v>
      </c>
      <c r="BF140" s="132">
        <f t="shared" si="394"/>
        <v>1.3135705396611699</v>
      </c>
      <c r="BG140" s="132">
        <f t="shared" si="395"/>
        <v>0.91142374206913224</v>
      </c>
      <c r="BH140" s="132">
        <f t="shared" si="396"/>
        <v>0.84717296837321532</v>
      </c>
      <c r="BI140" s="132">
        <f t="shared" si="397"/>
        <v>0.91467285616249772</v>
      </c>
      <c r="BJ140" s="132">
        <f t="shared" si="398"/>
        <v>0.80794957309796278</v>
      </c>
      <c r="BK140" s="132">
        <f t="shared" si="399"/>
        <v>0.63972013464904631</v>
      </c>
      <c r="BL140" s="132">
        <f t="shared" si="400"/>
        <v>0.89765317257986799</v>
      </c>
      <c r="BM140" s="132">
        <f t="shared" si="401"/>
        <v>0.86793901082448832</v>
      </c>
      <c r="BN140" s="132">
        <f t="shared" si="402"/>
        <v>0.11489353249550409</v>
      </c>
      <c r="BO140" s="132">
        <f t="shared" si="403"/>
        <v>0.74625876570613114</v>
      </c>
      <c r="BP140" s="132">
        <f t="shared" si="404"/>
        <v>0.7373528700889237</v>
      </c>
      <c r="BQ140" s="132">
        <f t="shared" si="405"/>
        <v>0.911745229878825</v>
      </c>
      <c r="BR140" s="132">
        <f t="shared" si="406"/>
        <v>0.77395663497719902</v>
      </c>
      <c r="BS140" s="132">
        <f t="shared" si="407"/>
        <v>0.56801422660323242</v>
      </c>
      <c r="BT140" s="16"/>
      <c r="BU140" s="16"/>
      <c r="BV140" s="9">
        <f t="shared" si="365"/>
        <v>2.1101371578391284</v>
      </c>
      <c r="BW140" s="9">
        <f t="shared" si="199"/>
        <v>0.56801422660323242</v>
      </c>
      <c r="BX140" s="9">
        <f t="shared" si="200"/>
        <v>0.91995863709595427</v>
      </c>
      <c r="BY140" s="9">
        <f t="shared" si="201"/>
        <v>0.75042703581740622</v>
      </c>
      <c r="BZ140" s="9">
        <f t="shared" si="202"/>
        <v>0.82278128308028431</v>
      </c>
      <c r="CA140" s="9">
        <f t="shared" si="143"/>
        <v>1.1985933450608572</v>
      </c>
      <c r="CB140" s="9">
        <f t="shared" si="203"/>
        <v>1.1985879257367356</v>
      </c>
      <c r="CC140" s="9">
        <v>0.82278128308028431</v>
      </c>
      <c r="CD140" s="9">
        <f t="shared" si="204"/>
        <v>0.69036183311053789</v>
      </c>
      <c r="CE140" s="9">
        <f t="shared" si="205"/>
        <v>0.56801679483634548</v>
      </c>
      <c r="CG140" s="35"/>
      <c r="CH140">
        <f t="shared" si="206"/>
        <v>2007</v>
      </c>
      <c r="CI140" s="19">
        <f t="shared" si="207"/>
        <v>8.8393473599384292E-2</v>
      </c>
      <c r="CJ140" s="19">
        <f t="shared" si="287"/>
        <v>1.4848524679528862E-2</v>
      </c>
      <c r="CK140" s="19">
        <f t="shared" si="288"/>
        <v>1.4816555966284586E-3</v>
      </c>
      <c r="CL140" s="19">
        <f t="shared" si="289"/>
        <v>1.8487030046168779E-6</v>
      </c>
      <c r="CM140" s="19">
        <f t="shared" si="290"/>
        <v>1.8487030046168779E-6</v>
      </c>
      <c r="CN140" s="19">
        <f t="shared" si="291"/>
        <v>1.8487030046168779E-6</v>
      </c>
      <c r="CO140" s="19">
        <f t="shared" si="292"/>
        <v>2.902193235939704E-2</v>
      </c>
      <c r="CP140" s="19">
        <f t="shared" si="293"/>
        <v>0.12838638148396625</v>
      </c>
      <c r="CQ140" s="19">
        <f t="shared" si="294"/>
        <v>9.8756002547951277E-3</v>
      </c>
      <c r="CR140" s="19">
        <f t="shared" si="295"/>
        <v>0.16890312142380653</v>
      </c>
      <c r="CS140" s="19">
        <f t="shared" si="296"/>
        <v>0.20213447173838464</v>
      </c>
      <c r="CT140" s="19">
        <f t="shared" si="297"/>
        <v>3.5497301690671383E-2</v>
      </c>
      <c r="CU140" s="19">
        <f t="shared" si="298"/>
        <v>6.1263984884695713E-2</v>
      </c>
      <c r="CV140" s="19">
        <f t="shared" si="299"/>
        <v>0.12808526132177919</v>
      </c>
      <c r="CW140" s="19">
        <f t="shared" si="300"/>
        <v>3.3297718616991635E-2</v>
      </c>
      <c r="CX140" s="19">
        <f t="shared" si="301"/>
        <v>1.9275890175139688E-2</v>
      </c>
      <c r="CY140" s="19">
        <f t="shared" si="286"/>
        <v>1.8927030611581824E-2</v>
      </c>
      <c r="CZ140" s="19">
        <f t="shared" si="145"/>
        <v>9.4115363720880824E-3</v>
      </c>
      <c r="DA140" s="19">
        <f t="shared" si="146"/>
        <v>3.8780219997417251E-2</v>
      </c>
      <c r="DB140" s="19">
        <f t="shared" si="147"/>
        <v>5.3710745560153683E-3</v>
      </c>
      <c r="DC140" s="19">
        <f t="shared" si="148"/>
        <v>7.0392745287149059E-3</v>
      </c>
      <c r="DF140">
        <f t="shared" si="257"/>
        <v>8.8076734274892626E-2</v>
      </c>
      <c r="DG140">
        <f t="shared" si="304"/>
        <v>1.6605360826450356E-2</v>
      </c>
      <c r="DH140">
        <f t="shared" si="305"/>
        <v>1.829554052807749E-3</v>
      </c>
      <c r="DI140">
        <f t="shared" si="306"/>
        <v>1.8512989255153005E-6</v>
      </c>
      <c r="DJ140">
        <f t="shared" si="307"/>
        <v>1.8512989255153005E-6</v>
      </c>
      <c r="DK140">
        <f t="shared" si="308"/>
        <v>1.8512989255153005E-6</v>
      </c>
      <c r="DL140">
        <f t="shared" si="309"/>
        <v>2.9202258342081896E-2</v>
      </c>
      <c r="DM140">
        <f t="shared" si="310"/>
        <v>0.12853148399612821</v>
      </c>
      <c r="DN140">
        <f t="shared" si="311"/>
        <v>1.0084687628952231E-2</v>
      </c>
      <c r="DO140">
        <f t="shared" si="312"/>
        <v>0.16912413623139802</v>
      </c>
      <c r="DP140">
        <f t="shared" si="313"/>
        <v>0.19831379022929185</v>
      </c>
      <c r="DQ140">
        <f t="shared" si="314"/>
        <v>3.6651077815680791E-2</v>
      </c>
      <c r="DR140">
        <f t="shared" si="315"/>
        <v>6.3119891618602403E-2</v>
      </c>
      <c r="DS140">
        <f t="shared" si="316"/>
        <v>0.12393628002198043</v>
      </c>
      <c r="DT140">
        <f t="shared" si="317"/>
        <v>3.4901129198019555E-2</v>
      </c>
      <c r="DU140">
        <f t="shared" si="318"/>
        <v>1.9235437303798827E-2</v>
      </c>
      <c r="DV140">
        <f t="shared" si="302"/>
        <v>1.879003028397077E-2</v>
      </c>
      <c r="DW140">
        <f t="shared" si="225"/>
        <v>9.302925666969393E-3</v>
      </c>
      <c r="DX140">
        <f t="shared" si="226"/>
        <v>3.9098641798406969E-2</v>
      </c>
      <c r="DY140">
        <f t="shared" si="227"/>
        <v>5.6237812963673885E-3</v>
      </c>
      <c r="DZ140">
        <f t="shared" si="228"/>
        <v>7.3374041137102787E-3</v>
      </c>
      <c r="EA140">
        <f t="shared" si="229"/>
        <v>0.99977015859628637</v>
      </c>
      <c r="EC140">
        <f t="shared" si="258"/>
        <v>8.8096982609038421E-2</v>
      </c>
      <c r="ED140">
        <f t="shared" si="319"/>
        <v>1.6609178303306119E-2</v>
      </c>
      <c r="EE140">
        <f t="shared" si="320"/>
        <v>1.8299746567516171E-3</v>
      </c>
      <c r="EF140">
        <f t="shared" si="321"/>
        <v>1.8517245284802173E-6</v>
      </c>
      <c r="EG140">
        <f t="shared" si="322"/>
        <v>1.8517245284802173E-6</v>
      </c>
      <c r="EH140">
        <f t="shared" si="323"/>
        <v>1.8517245284802173E-6</v>
      </c>
      <c r="EI140">
        <f t="shared" si="324"/>
        <v>2.9208971773155269E-2</v>
      </c>
      <c r="EJ140">
        <f t="shared" si="325"/>
        <v>0.12856103264433405</v>
      </c>
      <c r="EK140">
        <f t="shared" si="326"/>
        <v>1.0087006040579865E-2</v>
      </c>
      <c r="EL140">
        <f t="shared" si="327"/>
        <v>0.16916301689665797</v>
      </c>
      <c r="EM140">
        <f t="shared" si="328"/>
        <v>0.19835938142795903</v>
      </c>
      <c r="EN140">
        <f t="shared" si="329"/>
        <v>3.6659503687467766E-2</v>
      </c>
      <c r="EO140">
        <f t="shared" si="330"/>
        <v>6.3134402518299826E-2</v>
      </c>
      <c r="EP140">
        <f t="shared" si="331"/>
        <v>0.12396477225924753</v>
      </c>
      <c r="EQ140">
        <f t="shared" si="332"/>
        <v>3.4909152766693909E-2</v>
      </c>
      <c r="ER140">
        <f t="shared" si="333"/>
        <v>1.9239859420095196E-2</v>
      </c>
      <c r="ES140">
        <f t="shared" si="303"/>
        <v>1.879435000375752E-2</v>
      </c>
      <c r="ET140">
        <f t="shared" si="231"/>
        <v>9.3050643560226264E-3</v>
      </c>
      <c r="EU140">
        <f t="shared" si="232"/>
        <v>3.9107630351062773E-2</v>
      </c>
      <c r="EV140">
        <f t="shared" si="233"/>
        <v>5.6250741713109158E-3</v>
      </c>
      <c r="EW140">
        <f t="shared" si="234"/>
        <v>7.3390909406740651E-3</v>
      </c>
      <c r="EZ140">
        <f t="shared" si="259"/>
        <v>2.4426187318684362E-3</v>
      </c>
      <c r="FA140">
        <f t="shared" si="270"/>
        <v>-8.735698146664421E-2</v>
      </c>
      <c r="FB140">
        <f t="shared" si="271"/>
        <v>-0.12813674534262823</v>
      </c>
      <c r="FC140">
        <f t="shared" si="272"/>
        <v>-7.5468736100249741E-3</v>
      </c>
      <c r="FD140">
        <f t="shared" si="273"/>
        <v>0.12946918611124369</v>
      </c>
      <c r="FE140">
        <f t="shared" si="274"/>
        <v>0.277030797175012</v>
      </c>
      <c r="FF140">
        <f t="shared" si="275"/>
        <v>5.9371006207693811E-2</v>
      </c>
      <c r="FG140">
        <f t="shared" si="276"/>
        <v>-1.144746448088067E-2</v>
      </c>
      <c r="FH140">
        <f t="shared" si="277"/>
        <v>-6.37051153292712E-2</v>
      </c>
      <c r="FI140">
        <f t="shared" si="278"/>
        <v>-2.7688501404901159E-2</v>
      </c>
      <c r="FJ140">
        <f t="shared" si="279"/>
        <v>-2.3640302184945894E-2</v>
      </c>
      <c r="FK140">
        <f t="shared" si="280"/>
        <v>-4.5665183585446731E-2</v>
      </c>
      <c r="FL140">
        <f t="shared" si="281"/>
        <v>-4.9203198594225693E-2</v>
      </c>
      <c r="FM140">
        <f t="shared" si="282"/>
        <v>3.5390149306662372E-2</v>
      </c>
      <c r="FN140">
        <f t="shared" si="283"/>
        <v>-0.13032711841236619</v>
      </c>
      <c r="FO140">
        <f t="shared" si="284"/>
        <v>-2.8249452128619762E-2</v>
      </c>
      <c r="FP140">
        <f t="shared" si="265"/>
        <v>-6.98816435274663E-2</v>
      </c>
      <c r="FQ140">
        <f t="shared" si="266"/>
        <v>-9.1061111260595448E-3</v>
      </c>
      <c r="FR140">
        <f t="shared" si="267"/>
        <v>-9.2336808378989332E-2</v>
      </c>
      <c r="FS140">
        <f t="shared" si="268"/>
        <v>-3.3984441457839513E-2</v>
      </c>
      <c r="FT140">
        <f t="shared" si="269"/>
        <v>-5.4302083264522662E-2</v>
      </c>
      <c r="FV140" s="3"/>
      <c r="FW140">
        <f t="shared" si="408"/>
        <v>0.97793887526071854</v>
      </c>
      <c r="FX140">
        <f t="shared" si="260"/>
        <v>0.64222651371693407</v>
      </c>
      <c r="FY140" s="19">
        <f t="shared" si="366"/>
        <v>0.82278128308028431</v>
      </c>
      <c r="GA140" s="19">
        <f t="shared" si="409"/>
        <v>1.0156563343722418</v>
      </c>
      <c r="GB140" s="19">
        <f t="shared" si="261"/>
        <v>0.7609999717397028</v>
      </c>
      <c r="GC140" s="19">
        <f t="shared" si="367"/>
        <v>0.91995863709595427</v>
      </c>
      <c r="GE140" s="19">
        <f t="shared" si="410"/>
        <v>0.97384390179762037</v>
      </c>
      <c r="GF140" s="19">
        <f t="shared" si="262"/>
        <v>0.65860392100767262</v>
      </c>
      <c r="GG140" s="19">
        <f t="shared" si="368"/>
        <v>0.75042703581740622</v>
      </c>
      <c r="GI140" s="19">
        <f t="shared" si="337"/>
        <v>2.1101371578391284</v>
      </c>
      <c r="GJ140" s="19">
        <f t="shared" si="239"/>
        <v>1.1985933450608572</v>
      </c>
      <c r="GK140" s="19">
        <f t="shared" si="369"/>
        <v>1.1985879257367356</v>
      </c>
      <c r="GL140" s="3"/>
      <c r="GM140" s="3"/>
      <c r="GN140" s="8"/>
      <c r="GO140" s="3"/>
      <c r="GP140" s="19">
        <v>6.3594575267229341E-3</v>
      </c>
      <c r="GQ140" s="19">
        <v>6.390742712634425E-3</v>
      </c>
      <c r="GV140" s="30"/>
      <c r="GW140" s="12">
        <f t="shared" si="242"/>
        <v>0</v>
      </c>
      <c r="GX140" s="19"/>
      <c r="HF140" s="12">
        <f t="shared" ca="1" si="370"/>
        <v>1</v>
      </c>
      <c r="HG140" s="12">
        <f t="shared" ca="1" si="371"/>
        <v>1</v>
      </c>
      <c r="HH140" s="12">
        <f t="shared" ca="1" si="372"/>
        <v>1</v>
      </c>
      <c r="HJ140" s="17"/>
      <c r="HL140" s="18">
        <f t="shared" si="245"/>
        <v>2007</v>
      </c>
      <c r="HM140" s="9">
        <f t="shared" si="373"/>
        <v>1.5190360156062934</v>
      </c>
      <c r="HN140" s="9">
        <f t="shared" si="374"/>
        <v>0.63074659958951684</v>
      </c>
      <c r="HO140" s="9">
        <f t="shared" si="375"/>
        <v>0.92882378391693188</v>
      </c>
      <c r="HP140" s="9">
        <f t="shared" si="376"/>
        <v>0.80693247705674753</v>
      </c>
      <c r="HQ140" s="9">
        <f t="shared" si="377"/>
        <v>0.84156155538215294</v>
      </c>
      <c r="HR140" s="9">
        <f t="shared" si="246"/>
        <v>0.95813009415792261</v>
      </c>
      <c r="HS140" s="9">
        <f t="shared" si="378"/>
        <v>0.95812680149767782</v>
      </c>
      <c r="HT140" s="9"/>
      <c r="HU140" s="9">
        <f t="shared" si="379"/>
        <v>0.7494980767053111</v>
      </c>
      <c r="HV140" s="23">
        <f t="shared" si="247"/>
        <v>0.63074876718805373</v>
      </c>
      <c r="HX140" s="8"/>
      <c r="HY140" s="5">
        <f t="shared" si="264"/>
        <v>58</v>
      </c>
      <c r="HZ140" t="b">
        <f t="shared" si="248"/>
        <v>0</v>
      </c>
      <c r="IC140" s="11"/>
      <c r="ID140" s="11"/>
      <c r="IE140" s="11"/>
      <c r="IF140">
        <f t="shared" si="250"/>
        <v>0</v>
      </c>
      <c r="IG140" s="12">
        <f t="shared" ca="1" si="251"/>
        <v>0.78153986448662371</v>
      </c>
      <c r="IH140" s="19">
        <f t="shared" ca="1" si="252"/>
        <v>1.0228253518742674</v>
      </c>
      <c r="II140" s="19">
        <f t="shared" ca="1" si="253"/>
        <v>0.79937965411152156</v>
      </c>
      <c r="IJ140" s="11">
        <f t="shared" si="170"/>
        <v>0</v>
      </c>
      <c r="IK140" s="12">
        <f t="shared" ca="1" si="380"/>
        <v>0.71987548769666321</v>
      </c>
      <c r="IL140" s="12">
        <f t="shared" ca="1" si="381"/>
        <v>1.0856597812314235</v>
      </c>
      <c r="IM140" s="12">
        <f t="shared" ca="1" si="382"/>
        <v>1.0228253518742674</v>
      </c>
      <c r="IN140" s="12">
        <f t="shared" ca="1" si="383"/>
        <v>0.79937965411152156</v>
      </c>
      <c r="IO140">
        <f t="shared" si="254"/>
        <v>0</v>
      </c>
      <c r="IP140" s="12">
        <f t="shared" ca="1" si="255"/>
        <v>1.0228253518742674</v>
      </c>
      <c r="IQ140" s="12">
        <f t="shared" ca="1" si="384"/>
        <v>1.0096364624054863</v>
      </c>
      <c r="IR140" s="12">
        <f t="shared" ca="1" si="385"/>
        <v>1.0752977152239624</v>
      </c>
    </row>
    <row r="141" spans="1:252" x14ac:dyDescent="0.2">
      <c r="A141" t="s">
        <v>105</v>
      </c>
      <c r="B141" s="1">
        <f t="shared" si="256"/>
        <v>2008</v>
      </c>
      <c r="C141" s="60">
        <f>Conversion_factors!$A70*C289+C364</f>
        <v>1958.9549183433824</v>
      </c>
      <c r="D141" s="60">
        <f>Conversion_factors!$A70*D289+D364</f>
        <v>298.85953934148182</v>
      </c>
      <c r="E141" s="60">
        <f>Conversion_factors!$A70*E289+E364</f>
        <v>23.973400375598725</v>
      </c>
      <c r="F141" s="60">
        <f>Conversion_factors!$A70*F289+F364</f>
        <v>4.138797055404702E-2</v>
      </c>
      <c r="G141" s="60">
        <f>Conversion_factors!$A70*G289+G364</f>
        <v>4.138797055404702E-2</v>
      </c>
      <c r="H141" s="60">
        <f>Conversion_factors!$A70*H289+H364</f>
        <v>4.138797055404702E-2</v>
      </c>
      <c r="I141" s="60">
        <f>Conversion_factors!$A70*I289+I364</f>
        <v>580.2908914497084</v>
      </c>
      <c r="J141" s="60">
        <f>Conversion_factors!$A70*J289+J364</f>
        <v>2656.4475632954609</v>
      </c>
      <c r="K141" s="60">
        <f>Conversion_factors!$A70*K289+K364</f>
        <v>214.8866330684034</v>
      </c>
      <c r="L141" s="60">
        <f>Conversion_factors!$A70*L289+L364</f>
        <v>3922.5639056263512</v>
      </c>
      <c r="M141" s="60">
        <f>Conversion_factors!$A70*M289+M364</f>
        <v>4444.9193719346986</v>
      </c>
      <c r="N141" s="60">
        <f>Conversion_factors!$A70*N289+N364</f>
        <v>744.86313675647932</v>
      </c>
      <c r="O141" s="60">
        <f>Conversion_factors!$A70*O289+O364</f>
        <v>1193.5761628638763</v>
      </c>
      <c r="P141" s="60">
        <f>Conversion_factors!$A70*P289+P364</f>
        <v>2797.4959502992388</v>
      </c>
      <c r="Q141" s="60">
        <f>Conversion_factors!$A70*Q289+Q364</f>
        <v>703.96332939617298</v>
      </c>
      <c r="R141" s="60">
        <f>Conversion_factors!$A70*R289+R364</f>
        <v>403.69250876559909</v>
      </c>
      <c r="S141" s="60">
        <f>Conversion_factors!$A70*S289+S364</f>
        <v>404.34475945300295</v>
      </c>
      <c r="T141" s="60">
        <f>Conversion_factors!$A70*T289+T364</f>
        <v>192.67399938365313</v>
      </c>
      <c r="U141" s="60">
        <f>Conversion_factors!$A70*U289+U364</f>
        <v>775.53418543400392</v>
      </c>
      <c r="V141" s="60">
        <f>Conversion_factors!$A70*V289+V364</f>
        <v>108.42866908940925</v>
      </c>
      <c r="W141" s="60">
        <f>Conversion_factors!$A70*W289+W364</f>
        <v>145.40013022580459</v>
      </c>
      <c r="X141" s="60">
        <f>Conversion_factors!$A70*X289+X364</f>
        <v>21570.993219013988</v>
      </c>
      <c r="Z141" s="19">
        <f t="shared" si="338"/>
        <v>2.9916731245247954</v>
      </c>
      <c r="AA141" s="19">
        <f t="shared" si="339"/>
        <v>5.6519220211502539</v>
      </c>
      <c r="AB141" s="19">
        <f t="shared" si="340"/>
        <v>1.1565711085828716</v>
      </c>
      <c r="AC141" s="19">
        <f t="shared" si="341"/>
        <v>6.3206803804283351E-5</v>
      </c>
      <c r="AD141" s="19">
        <f t="shared" si="342"/>
        <v>7.8271412283030387E-4</v>
      </c>
      <c r="AE141" s="19">
        <f t="shared" si="343"/>
        <v>1.9967184561107102E-3</v>
      </c>
      <c r="AF141" s="19">
        <f t="shared" si="344"/>
        <v>6.2912199439661798</v>
      </c>
      <c r="AG141" s="19">
        <f t="shared" si="345"/>
        <v>17.504372985060854</v>
      </c>
      <c r="AH141" s="19">
        <f t="shared" si="346"/>
        <v>2.2437141068237998</v>
      </c>
      <c r="AI141" s="19">
        <f t="shared" si="347"/>
        <v>8.8548658645376239</v>
      </c>
      <c r="AJ141" s="19">
        <f t="shared" si="348"/>
        <v>8.0486173290586347</v>
      </c>
      <c r="AK141" s="19">
        <f t="shared" si="349"/>
        <v>4.3097804842162271</v>
      </c>
      <c r="AL141" s="19">
        <f t="shared" si="350"/>
        <v>11.991489479838842</v>
      </c>
      <c r="AM141" s="19">
        <f t="shared" si="351"/>
        <v>13.635605360810086</v>
      </c>
      <c r="AN141" s="19">
        <f t="shared" si="352"/>
        <v>2.3440286559974917</v>
      </c>
      <c r="AO141" s="19">
        <f t="shared" si="353"/>
        <v>1.3110618940761727</v>
      </c>
      <c r="AP141" s="19">
        <f t="shared" si="354"/>
        <v>0.88392132729141759</v>
      </c>
      <c r="AQ141" s="19">
        <f t="shared" si="355"/>
        <v>1.7951462410629866</v>
      </c>
      <c r="AR141" s="19">
        <f t="shared" si="356"/>
        <v>1.1289854376288038</v>
      </c>
      <c r="AS141" s="19">
        <f t="shared" si="357"/>
        <v>1.5604769659601703</v>
      </c>
      <c r="AT141" s="19">
        <f t="shared" si="358"/>
        <v>1.0035506072916118</v>
      </c>
      <c r="AU141" s="19">
        <f t="shared" si="336"/>
        <v>13.536269171539477</v>
      </c>
      <c r="AV141" s="19"/>
      <c r="AX141" s="132">
        <f t="shared" si="386"/>
        <v>1.1018365544957491</v>
      </c>
      <c r="AY141" s="132">
        <f t="shared" si="387"/>
        <v>0.86633650337209245</v>
      </c>
      <c r="AZ141" s="132">
        <f t="shared" si="388"/>
        <v>0.79679674948795154</v>
      </c>
      <c r="BA141" s="132">
        <f t="shared" si="389"/>
        <v>0.72768060296553583</v>
      </c>
      <c r="BB141" s="132">
        <f t="shared" si="390"/>
        <v>1.2342461042685533</v>
      </c>
      <c r="BC141" s="132">
        <f t="shared" si="391"/>
        <v>3.5878252074764077</v>
      </c>
      <c r="BD141" s="132">
        <f t="shared" si="392"/>
        <v>1.1605315070252999</v>
      </c>
      <c r="BE141" s="132">
        <f t="shared" si="393"/>
        <v>0.93686459771967556</v>
      </c>
      <c r="BF141" s="132">
        <f t="shared" si="394"/>
        <v>1.3591220068741825</v>
      </c>
      <c r="BG141" s="132">
        <f t="shared" si="395"/>
        <v>0.98599880422325803</v>
      </c>
      <c r="BH141" s="132">
        <f t="shared" si="396"/>
        <v>0.93250058088655718</v>
      </c>
      <c r="BI141" s="132">
        <f t="shared" si="397"/>
        <v>0.9518143387267699</v>
      </c>
      <c r="BJ141" s="132">
        <f t="shared" si="398"/>
        <v>0.80207999517649198</v>
      </c>
      <c r="BK141" s="132">
        <f t="shared" si="399"/>
        <v>0.62174152414865336</v>
      </c>
      <c r="BL141" s="132">
        <f t="shared" si="400"/>
        <v>0.8774591673514337</v>
      </c>
      <c r="BM141" s="132">
        <f t="shared" si="401"/>
        <v>0.83046326493499356</v>
      </c>
      <c r="BN141" s="132">
        <f t="shared" si="402"/>
        <v>0.10718993802208583</v>
      </c>
      <c r="BO141" s="132">
        <f t="shared" si="403"/>
        <v>0.71247032925020204</v>
      </c>
      <c r="BP141" s="132">
        <f t="shared" si="404"/>
        <v>0.75660847504311879</v>
      </c>
      <c r="BQ141" s="132">
        <f t="shared" si="405"/>
        <v>0.90486703342178887</v>
      </c>
      <c r="BR141" s="132">
        <f t="shared" si="406"/>
        <v>0.70283489129029186</v>
      </c>
      <c r="BS141" s="132">
        <f t="shared" si="407"/>
        <v>0.58060873007544922</v>
      </c>
      <c r="BT141" s="16"/>
      <c r="BU141" s="16"/>
      <c r="BV141" s="9">
        <f t="shared" si="365"/>
        <v>1.9868320648026769</v>
      </c>
      <c r="BW141" s="9">
        <f t="shared" si="199"/>
        <v>0.58060873007544922</v>
      </c>
      <c r="BX141" s="9">
        <f t="shared" si="200"/>
        <v>0.94707529027459503</v>
      </c>
      <c r="BY141" s="9">
        <f t="shared" si="201"/>
        <v>0.72635894011626978</v>
      </c>
      <c r="BZ141" s="9">
        <f t="shared" si="202"/>
        <v>0.84401417578825666</v>
      </c>
      <c r="CA141" s="9">
        <f t="shared" si="143"/>
        <v>1.1535772783268516</v>
      </c>
      <c r="CB141" s="9">
        <f t="shared" si="203"/>
        <v>1.1535720420182651</v>
      </c>
      <c r="CC141" s="9">
        <v>0.84401417578825666</v>
      </c>
      <c r="CD141" s="9">
        <f t="shared" si="204"/>
        <v>0.68791660405416344</v>
      </c>
      <c r="CE141" s="9">
        <f t="shared" si="205"/>
        <v>0.58061136558183124</v>
      </c>
      <c r="CG141" s="35"/>
      <c r="CH141">
        <f t="shared" si="206"/>
        <v>2008</v>
      </c>
      <c r="CI141" s="19">
        <f t="shared" si="207"/>
        <v>9.0814312463676453E-2</v>
      </c>
      <c r="CJ141" s="19">
        <f t="shared" si="287"/>
        <v>1.3854695345138248E-2</v>
      </c>
      <c r="CK141" s="19">
        <f t="shared" si="288"/>
        <v>1.1113721158869546E-3</v>
      </c>
      <c r="CL141" s="19">
        <f t="shared" si="289"/>
        <v>1.9186863643147011E-6</v>
      </c>
      <c r="CM141" s="19">
        <f t="shared" si="290"/>
        <v>1.9186863643147011E-6</v>
      </c>
      <c r="CN141" s="19">
        <f t="shared" si="291"/>
        <v>1.9186863643147011E-6</v>
      </c>
      <c r="CO141" s="19">
        <f t="shared" si="292"/>
        <v>2.6901445174912237E-2</v>
      </c>
      <c r="CP141" s="19">
        <f t="shared" si="293"/>
        <v>0.12314906116394798</v>
      </c>
      <c r="CQ141" s="19">
        <f t="shared" si="294"/>
        <v>9.9618330452669757E-3</v>
      </c>
      <c r="CR141" s="19">
        <f t="shared" si="295"/>
        <v>0.18184438082196255</v>
      </c>
      <c r="CS141" s="19">
        <f t="shared" si="296"/>
        <v>0.20606002360691839</v>
      </c>
      <c r="CT141" s="19">
        <f t="shared" si="297"/>
        <v>3.4530776084056788E-2</v>
      </c>
      <c r="CU141" s="19">
        <f t="shared" si="298"/>
        <v>5.5332462012541245E-2</v>
      </c>
      <c r="CV141" s="19">
        <f t="shared" si="299"/>
        <v>0.12968786007652885</v>
      </c>
      <c r="CW141" s="19">
        <f t="shared" si="300"/>
        <v>3.2634720258298389E-2</v>
      </c>
      <c r="CX141" s="19">
        <f t="shared" si="301"/>
        <v>1.8714599956842038E-2</v>
      </c>
      <c r="CY141" s="19">
        <f t="shared" si="286"/>
        <v>1.8744837353923453E-2</v>
      </c>
      <c r="CZ141" s="19">
        <f t="shared" si="145"/>
        <v>8.932087522693137E-3</v>
      </c>
      <c r="DA141" s="19">
        <f t="shared" si="146"/>
        <v>3.5952641473661992E-2</v>
      </c>
      <c r="DB141" s="19">
        <f t="shared" si="147"/>
        <v>5.0265960398074589E-3</v>
      </c>
      <c r="DC141" s="19">
        <f t="shared" si="148"/>
        <v>6.7405394248439172E-3</v>
      </c>
      <c r="DF141">
        <f t="shared" si="257"/>
        <v>8.9598442425706845E-2</v>
      </c>
      <c r="DG141">
        <f t="shared" si="304"/>
        <v>1.4345873067711089E-2</v>
      </c>
      <c r="DH141">
        <f t="shared" si="305"/>
        <v>1.2876526897115193E-3</v>
      </c>
      <c r="DI141">
        <f t="shared" si="306"/>
        <v>1.8834779950063775E-6</v>
      </c>
      <c r="DJ141">
        <f t="shared" si="307"/>
        <v>1.8834779950063775E-6</v>
      </c>
      <c r="DK141">
        <f t="shared" si="308"/>
        <v>1.8834779950063775E-6</v>
      </c>
      <c r="DL141">
        <f t="shared" si="309"/>
        <v>2.7948282950878339E-2</v>
      </c>
      <c r="DM141">
        <f t="shared" si="310"/>
        <v>0.1257495444978976</v>
      </c>
      <c r="DN141">
        <f t="shared" si="311"/>
        <v>9.9186541744449436E-3</v>
      </c>
      <c r="DO141">
        <f t="shared" si="312"/>
        <v>0.17529414160576723</v>
      </c>
      <c r="DP141">
        <f t="shared" si="313"/>
        <v>0.20409095559958662</v>
      </c>
      <c r="DQ141">
        <f t="shared" si="314"/>
        <v>3.5011815447763772E-2</v>
      </c>
      <c r="DR141">
        <f t="shared" si="315"/>
        <v>5.8247897047475253E-2</v>
      </c>
      <c r="DS141">
        <f t="shared" si="316"/>
        <v>0.12888490009852685</v>
      </c>
      <c r="DT141">
        <f t="shared" si="317"/>
        <v>3.2965108253012798E-2</v>
      </c>
      <c r="DU141">
        <f t="shared" si="318"/>
        <v>1.8993862855825151E-2</v>
      </c>
      <c r="DV141">
        <f t="shared" si="302"/>
        <v>1.8835787124314416E-2</v>
      </c>
      <c r="DW141">
        <f t="shared" si="225"/>
        <v>9.1697230009195555E-3</v>
      </c>
      <c r="DX141">
        <f t="shared" si="226"/>
        <v>3.7348593301913473E-2</v>
      </c>
      <c r="DY141">
        <f t="shared" si="227"/>
        <v>5.1969326249320805E-3</v>
      </c>
      <c r="DZ141">
        <f t="shared" si="228"/>
        <v>6.8888274526519482E-3</v>
      </c>
      <c r="EA141">
        <f t="shared" si="229"/>
        <v>0.99978264465302435</v>
      </c>
      <c r="EC141">
        <f t="shared" si="258"/>
        <v>8.9617921360099301E-2</v>
      </c>
      <c r="ED141">
        <f t="shared" si="319"/>
        <v>1.4348991897823791E-2</v>
      </c>
      <c r="EE141">
        <f t="shared" si="320"/>
        <v>1.2879326287549234E-3</v>
      </c>
      <c r="EF141">
        <f t="shared" si="321"/>
        <v>1.8838874680206521E-6</v>
      </c>
      <c r="EG141">
        <f t="shared" si="322"/>
        <v>1.8838874680206521E-6</v>
      </c>
      <c r="EH141">
        <f t="shared" si="323"/>
        <v>1.8838874680206521E-6</v>
      </c>
      <c r="EI141">
        <f t="shared" si="324"/>
        <v>2.7954358980273979E-2</v>
      </c>
      <c r="EJ141">
        <f t="shared" si="325"/>
        <v>0.12577688277589488</v>
      </c>
      <c r="EK141">
        <f t="shared" si="326"/>
        <v>9.9208105156568544E-3</v>
      </c>
      <c r="EL141">
        <f t="shared" si="327"/>
        <v>0.17533225100802111</v>
      </c>
      <c r="EM141">
        <f t="shared" si="328"/>
        <v>0.20413532550409155</v>
      </c>
      <c r="EN141">
        <f t="shared" si="329"/>
        <v>3.501942710749361E-2</v>
      </c>
      <c r="EO141">
        <f t="shared" si="330"/>
        <v>5.8260560291772463E-2</v>
      </c>
      <c r="EP141">
        <f t="shared" si="331"/>
        <v>0.12891292001098548</v>
      </c>
      <c r="EQ141">
        <f t="shared" si="332"/>
        <v>3.2972274953275843E-2</v>
      </c>
      <c r="ER141">
        <f t="shared" si="333"/>
        <v>1.8997992171005319E-2</v>
      </c>
      <c r="ES141">
        <f t="shared" si="303"/>
        <v>1.8839882073419464E-2</v>
      </c>
      <c r="ET141">
        <f t="shared" si="231"/>
        <v>9.171716522546676E-3</v>
      </c>
      <c r="EU141">
        <f t="shared" si="232"/>
        <v>3.7356712983225814E-2</v>
      </c>
      <c r="EV141">
        <f t="shared" si="233"/>
        <v>5.1980624515998494E-3</v>
      </c>
      <c r="EW141">
        <f t="shared" si="234"/>
        <v>6.890325101655193E-3</v>
      </c>
      <c r="EZ141">
        <f t="shared" si="259"/>
        <v>4.3527292393106308E-3</v>
      </c>
      <c r="FA141">
        <f t="shared" si="270"/>
        <v>2.4272611018372785E-2</v>
      </c>
      <c r="FB141">
        <f t="shared" si="271"/>
        <v>-8.9306966283326517E-2</v>
      </c>
      <c r="FC141">
        <f t="shared" si="272"/>
        <v>1.449042064988088E-2</v>
      </c>
      <c r="FD141">
        <f t="shared" si="273"/>
        <v>0.13070538587252997</v>
      </c>
      <c r="FE141">
        <f t="shared" si="274"/>
        <v>0.23541420226539789</v>
      </c>
      <c r="FF141">
        <f t="shared" si="275"/>
        <v>3.4814715508187759E-2</v>
      </c>
      <c r="FG141">
        <f t="shared" si="276"/>
        <v>-3.2345351090860848E-2</v>
      </c>
      <c r="FH141">
        <f t="shared" si="277"/>
        <v>3.4089875800457713E-2</v>
      </c>
      <c r="FI141">
        <f t="shared" si="278"/>
        <v>7.86472132473304E-2</v>
      </c>
      <c r="FJ141">
        <f t="shared" si="279"/>
        <v>9.5964887693605228E-2</v>
      </c>
      <c r="FK141">
        <f t="shared" si="280"/>
        <v>3.9803526329928188E-2</v>
      </c>
      <c r="FL141">
        <f t="shared" si="281"/>
        <v>-7.2912995398712738E-3</v>
      </c>
      <c r="FM141">
        <f t="shared" si="282"/>
        <v>-2.850634076312801E-2</v>
      </c>
      <c r="FN141">
        <f t="shared" si="283"/>
        <v>-2.2753350303338107E-2</v>
      </c>
      <c r="FO141">
        <f t="shared" si="284"/>
        <v>-4.4137752557965829E-2</v>
      </c>
      <c r="FP141">
        <f t="shared" si="265"/>
        <v>-6.9403512657617891E-2</v>
      </c>
      <c r="FQ141">
        <f t="shared" si="266"/>
        <v>-4.6334142859604327E-2</v>
      </c>
      <c r="FR141">
        <f t="shared" si="267"/>
        <v>2.5779343493566729E-2</v>
      </c>
      <c r="FS141">
        <f t="shared" si="268"/>
        <v>-7.5725893352479659E-3</v>
      </c>
      <c r="FT141">
        <f t="shared" si="269"/>
        <v>-9.6393843662337858E-2</v>
      </c>
      <c r="FV141" s="3"/>
      <c r="FW141">
        <f t="shared" si="408"/>
        <v>1.025806241761458</v>
      </c>
      <c r="FX141">
        <f t="shared" si="260"/>
        <v>0.65879996639553151</v>
      </c>
      <c r="FY141" s="19">
        <f t="shared" si="366"/>
        <v>0.84401417578825666</v>
      </c>
      <c r="GA141" s="19">
        <f t="shared" si="409"/>
        <v>1.0294759482494129</v>
      </c>
      <c r="GB141" s="19">
        <f t="shared" si="261"/>
        <v>0.78343116752450692</v>
      </c>
      <c r="GC141" s="19">
        <f t="shared" si="367"/>
        <v>0.94707529027459503</v>
      </c>
      <c r="GE141" s="19">
        <f t="shared" si="410"/>
        <v>0.96792746722548439</v>
      </c>
      <c r="GF141" s="19">
        <f t="shared" si="262"/>
        <v>0.63748082516572957</v>
      </c>
      <c r="GG141" s="19">
        <f t="shared" si="368"/>
        <v>0.72635894011626978</v>
      </c>
      <c r="GI141" s="19">
        <f t="shared" si="337"/>
        <v>1.9868320648026769</v>
      </c>
      <c r="GJ141" s="19">
        <f t="shared" si="239"/>
        <v>1.1535772783268516</v>
      </c>
      <c r="GK141" s="19">
        <f t="shared" si="369"/>
        <v>1.1535720420182651</v>
      </c>
      <c r="GL141" s="3"/>
      <c r="GM141" s="3"/>
      <c r="GN141" s="8"/>
      <c r="GO141" s="3"/>
      <c r="GV141" s="30"/>
      <c r="GW141" s="12" t="str">
        <f t="shared" si="242"/>
        <v/>
      </c>
      <c r="GX141" s="19"/>
      <c r="HF141" s="12" t="str">
        <f t="shared" ca="1" si="370"/>
        <v/>
      </c>
      <c r="HG141" s="12" t="str">
        <f t="shared" ca="1" si="371"/>
        <v/>
      </c>
      <c r="HH141" s="12" t="str">
        <f t="shared" ca="1" si="372"/>
        <v/>
      </c>
      <c r="HJ141" s="17"/>
      <c r="HL141" s="18">
        <f t="shared" si="245"/>
        <v>2008</v>
      </c>
      <c r="HM141" s="9">
        <f t="shared" si="373"/>
        <v>1.4302717016211954</v>
      </c>
      <c r="HN141" s="9">
        <f t="shared" si="374"/>
        <v>0.64473205957724367</v>
      </c>
      <c r="HO141" s="9">
        <f t="shared" si="375"/>
        <v>0.95620174570449123</v>
      </c>
      <c r="HP141" s="9">
        <f t="shared" si="376"/>
        <v>0.78105210873952391</v>
      </c>
      <c r="HQ141" s="9">
        <f t="shared" si="377"/>
        <v>0.86327909633749333</v>
      </c>
      <c r="HR141" s="9">
        <f t="shared" si="246"/>
        <v>0.92214520534120559</v>
      </c>
      <c r="HS141" s="9">
        <f t="shared" si="378"/>
        <v>0.92214201994128242</v>
      </c>
      <c r="HT141" s="9"/>
      <c r="HU141" s="9">
        <f t="shared" si="379"/>
        <v>0.74684338986290688</v>
      </c>
      <c r="HV141" s="23">
        <f t="shared" si="247"/>
        <v>0.64473428670648048</v>
      </c>
      <c r="HX141" s="8"/>
      <c r="HY141" s="5">
        <f t="shared" si="264"/>
        <v>59</v>
      </c>
      <c r="HZ141" t="b">
        <f t="shared" si="248"/>
        <v>0</v>
      </c>
      <c r="IC141" s="11"/>
      <c r="ID141" s="11"/>
      <c r="IE141" s="11"/>
      <c r="IF141">
        <f t="shared" si="250"/>
        <v>0</v>
      </c>
      <c r="IG141" s="12" t="str">
        <f t="shared" si="251"/>
        <v/>
      </c>
      <c r="IH141" s="19" t="str">
        <f t="shared" ca="1" si="252"/>
        <v/>
      </c>
      <c r="II141" s="19" t="str">
        <f t="shared" ca="1" si="253"/>
        <v/>
      </c>
      <c r="IJ141" s="11">
        <f t="shared" si="170"/>
        <v>0</v>
      </c>
      <c r="IK141" s="12" t="str">
        <f t="shared" ca="1" si="380"/>
        <v/>
      </c>
      <c r="IL141" s="12" t="str">
        <f t="shared" ca="1" si="381"/>
        <v/>
      </c>
      <c r="IM141" s="12" t="str">
        <f t="shared" ca="1" si="382"/>
        <v/>
      </c>
      <c r="IN141" s="12" t="str">
        <f t="shared" ca="1" si="383"/>
        <v/>
      </c>
      <c r="IO141">
        <f t="shared" si="254"/>
        <v>0</v>
      </c>
      <c r="IP141" s="12" t="str">
        <f t="shared" ca="1" si="255"/>
        <v/>
      </c>
      <c r="IQ141" s="12" t="str">
        <f t="shared" ca="1" si="384"/>
        <v/>
      </c>
      <c r="IR141" s="12" t="str">
        <f t="shared" ca="1" si="385"/>
        <v/>
      </c>
    </row>
    <row r="142" spans="1:252" x14ac:dyDescent="0.2">
      <c r="A142" t="s">
        <v>105</v>
      </c>
      <c r="B142" s="1">
        <f t="shared" si="256"/>
        <v>2009</v>
      </c>
      <c r="C142" s="60">
        <f>Conversion_factors!$A71*C290+C365</f>
        <v>2058.3298815885373</v>
      </c>
      <c r="D142" s="60">
        <f>Conversion_factors!$A71*D290+D365</f>
        <v>248.96020547523119</v>
      </c>
      <c r="E142" s="60">
        <f>Conversion_factors!$A71*E290+E365</f>
        <v>18.268328638181774</v>
      </c>
      <c r="F142" s="60">
        <f>Conversion_factors!$A71*F290+F365</f>
        <v>4.1026335394043788E-2</v>
      </c>
      <c r="G142" s="60">
        <f>Conversion_factors!$A71*G290+G365</f>
        <v>4.1026335394043788E-2</v>
      </c>
      <c r="H142" s="60">
        <f>Conversion_factors!$A71*H290+H365</f>
        <v>4.1026335394043788E-2</v>
      </c>
      <c r="I142" s="60">
        <f>Conversion_factors!$A71*I290+I365</f>
        <v>507.31129768644087</v>
      </c>
      <c r="J142" s="60">
        <f>Conversion_factors!$A71*J290+J365</f>
        <v>2452.9053516487488</v>
      </c>
      <c r="K142" s="60">
        <f>Conversion_factors!$A71*K290+K365</f>
        <v>191.63140814367941</v>
      </c>
      <c r="L142" s="60">
        <f>Conversion_factors!$A71*L290+L365</f>
        <v>3710.6496584324518</v>
      </c>
      <c r="M142" s="60">
        <f>Conversion_factors!$A71*M290+M365</f>
        <v>3900.1724242168129</v>
      </c>
      <c r="N142" s="60">
        <f>Conversion_factors!$A71*N290+N365</f>
        <v>620.64839622412273</v>
      </c>
      <c r="O142" s="60">
        <f>Conversion_factors!$A71*O290+O365</f>
        <v>1013.8244269281566</v>
      </c>
      <c r="P142" s="60">
        <f>Conversion_factors!$A71*P290+P365</f>
        <v>2118.5979620515559</v>
      </c>
      <c r="Q142" s="60">
        <f>Conversion_factors!$A71*Q290+Q365</f>
        <v>601.96260357623294</v>
      </c>
      <c r="R142" s="60">
        <f>Conversion_factors!$A71*R290+R365</f>
        <v>334.11088948838301</v>
      </c>
      <c r="S142" s="60">
        <f>Conversion_factors!$A71*S290+S365</f>
        <v>352.57079220798022</v>
      </c>
      <c r="T142" s="60">
        <f>Conversion_factors!$A71*T290+T365</f>
        <v>162.62053932487072</v>
      </c>
      <c r="U142" s="60">
        <f>Conversion_factors!$A71*U290+U365</f>
        <v>635.6357270678775</v>
      </c>
      <c r="V142" s="60">
        <f>Conversion_factors!$A71*V290+V365</f>
        <v>84.569688757230239</v>
      </c>
      <c r="W142" s="60">
        <f>Conversion_factors!$A71*W290+W365</f>
        <v>131.5045277852858</v>
      </c>
      <c r="X142" s="60">
        <f>Conversion_factors!$A71*X290+X365</f>
        <v>19144.39718824796</v>
      </c>
      <c r="Z142" s="19">
        <f t="shared" si="338"/>
        <v>3.1207977677589978</v>
      </c>
      <c r="AA142" s="19">
        <f t="shared" si="339"/>
        <v>5.9739891535595504</v>
      </c>
      <c r="AB142" s="19">
        <f t="shared" si="340"/>
        <v>1.0131327149718194</v>
      </c>
      <c r="AC142" s="19">
        <f t="shared" si="341"/>
        <v>6.2203292612286019E-5</v>
      </c>
      <c r="AD142" s="19">
        <f t="shared" si="342"/>
        <v>9.8445806704918425E-4</v>
      </c>
      <c r="AE142" s="19">
        <f t="shared" si="343"/>
        <v>2.2752559025152816E-3</v>
      </c>
      <c r="AF142" s="19">
        <f t="shared" si="344"/>
        <v>7.0753885884126175</v>
      </c>
      <c r="AG142" s="19">
        <f t="shared" si="345"/>
        <v>17.994715836034125</v>
      </c>
      <c r="AH142" s="19">
        <f t="shared" si="346"/>
        <v>2.3708560999130741</v>
      </c>
      <c r="AI142" s="19">
        <f t="shared" si="347"/>
        <v>8.4277672190962747</v>
      </c>
      <c r="AJ142" s="19">
        <f t="shared" si="348"/>
        <v>7.8273988875902143</v>
      </c>
      <c r="AK142" s="19">
        <f t="shared" si="349"/>
        <v>4.2631066427916373</v>
      </c>
      <c r="AL142" s="19">
        <f t="shared" si="350"/>
        <v>13.47795871890389</v>
      </c>
      <c r="AM142" s="19">
        <f t="shared" si="351"/>
        <v>14.128978051636082</v>
      </c>
      <c r="AN142" s="19">
        <f t="shared" si="352"/>
        <v>2.5704836187809281</v>
      </c>
      <c r="AO142" s="19">
        <f t="shared" si="353"/>
        <v>1.382638192615236</v>
      </c>
      <c r="AP142" s="19">
        <f t="shared" si="354"/>
        <v>0.89304367500682669</v>
      </c>
      <c r="AQ142" s="19">
        <f t="shared" si="355"/>
        <v>1.9053713730866015</v>
      </c>
      <c r="AR142" s="19">
        <f t="shared" si="356"/>
        <v>1.1588131093611491</v>
      </c>
      <c r="AS142" s="19">
        <f t="shared" si="357"/>
        <v>1.6747930764443868</v>
      </c>
      <c r="AT142" s="19">
        <f t="shared" si="358"/>
        <v>0.98489466680980187</v>
      </c>
      <c r="AU142" s="19">
        <f t="shared" si="336"/>
        <v>13.229875805059011</v>
      </c>
      <c r="AV142" s="19"/>
      <c r="AX142" s="132">
        <f t="shared" si="386"/>
        <v>1.1493933048757778</v>
      </c>
      <c r="AY142" s="132">
        <f t="shared" si="387"/>
        <v>0.91570351733626643</v>
      </c>
      <c r="AZ142" s="132">
        <f t="shared" si="388"/>
        <v>0.69797771023225119</v>
      </c>
      <c r="BA142" s="132">
        <f t="shared" si="389"/>
        <v>0.71612748549520111</v>
      </c>
      <c r="BB142" s="132">
        <f t="shared" si="390"/>
        <v>1.552372058495024</v>
      </c>
      <c r="BC142" s="132">
        <f t="shared" si="391"/>
        <v>4.0883182381177896</v>
      </c>
      <c r="BD142" s="132">
        <f t="shared" si="392"/>
        <v>1.305185870854088</v>
      </c>
      <c r="BE142" s="132">
        <f t="shared" si="393"/>
        <v>0.96310860304416535</v>
      </c>
      <c r="BF142" s="132">
        <f t="shared" si="394"/>
        <v>1.4361378264386884</v>
      </c>
      <c r="BG142" s="132">
        <f t="shared" si="395"/>
        <v>0.93844091231017324</v>
      </c>
      <c r="BH142" s="132">
        <f t="shared" si="396"/>
        <v>0.90687054820661506</v>
      </c>
      <c r="BI142" s="132">
        <f t="shared" si="397"/>
        <v>0.94150642822550845</v>
      </c>
      <c r="BJ142" s="132">
        <f t="shared" si="398"/>
        <v>0.90150611251611379</v>
      </c>
      <c r="BK142" s="132">
        <f t="shared" si="399"/>
        <v>0.64423779627230282</v>
      </c>
      <c r="BL142" s="132">
        <f t="shared" si="400"/>
        <v>0.96222988147139221</v>
      </c>
      <c r="BM142" s="132">
        <f t="shared" si="401"/>
        <v>0.875801693917858</v>
      </c>
      <c r="BN142" s="132">
        <f t="shared" si="402"/>
        <v>0.10829617209070701</v>
      </c>
      <c r="BO142" s="132">
        <f t="shared" si="403"/>
        <v>0.75621725878058366</v>
      </c>
      <c r="BP142" s="132">
        <f t="shared" si="404"/>
        <v>0.77659798816819114</v>
      </c>
      <c r="BQ142" s="132">
        <f t="shared" si="405"/>
        <v>0.97115502230121631</v>
      </c>
      <c r="BR142" s="132">
        <f t="shared" si="406"/>
        <v>0.68976923639936616</v>
      </c>
      <c r="BS142" s="132">
        <f t="shared" si="407"/>
        <v>0.56746665516829575</v>
      </c>
      <c r="BT142" s="16"/>
      <c r="BU142" s="16"/>
      <c r="BV142" s="9">
        <f t="shared" si="365"/>
        <v>1.8041636502377272</v>
      </c>
      <c r="BW142" s="9">
        <f>BS142</f>
        <v>0.56746665516829575</v>
      </c>
      <c r="BX142" s="9">
        <f>GC142</f>
        <v>0.87622072192977818</v>
      </c>
      <c r="BY142" s="9">
        <f>GG142</f>
        <v>0.75747618785631676</v>
      </c>
      <c r="BZ142" s="9">
        <f>FY142</f>
        <v>0.85498767213294269</v>
      </c>
      <c r="CA142" s="9">
        <f>BV142*BX142*BY142*BZ142</f>
        <v>1.0238074508446571</v>
      </c>
      <c r="CB142" s="9">
        <f>GK142</f>
        <v>1.023802711976626</v>
      </c>
      <c r="CC142" s="9">
        <v>0.85498767213294269</v>
      </c>
      <c r="CD142" s="9">
        <f>BX142*BY142</f>
        <v>0.66371633216807813</v>
      </c>
      <c r="CE142" s="9">
        <f>CD142*BZ142</f>
        <v>0.56746928179700007</v>
      </c>
      <c r="CG142" s="35"/>
      <c r="CH142">
        <f t="shared" si="206"/>
        <v>2009</v>
      </c>
      <c r="CI142" s="19">
        <f t="shared" si="207"/>
        <v>0.10751604562676281</v>
      </c>
      <c r="CJ142" s="19">
        <f t="shared" si="287"/>
        <v>1.3004337667422544E-2</v>
      </c>
      <c r="CK142" s="19">
        <f t="shared" si="288"/>
        <v>9.5423890648257275E-4</v>
      </c>
      <c r="CL142" s="19">
        <f t="shared" si="289"/>
        <v>2.1429943701350045E-6</v>
      </c>
      <c r="CM142" s="19">
        <f t="shared" si="290"/>
        <v>2.1429943701350045E-6</v>
      </c>
      <c r="CN142" s="19">
        <f t="shared" si="291"/>
        <v>2.1429943701350045E-6</v>
      </c>
      <c r="CO142" s="19">
        <f t="shared" si="292"/>
        <v>2.6499204581790677E-2</v>
      </c>
      <c r="CP142" s="19">
        <f t="shared" si="293"/>
        <v>0.12812653893090439</v>
      </c>
      <c r="CQ142" s="19">
        <f t="shared" si="294"/>
        <v>1.0009790658820789E-2</v>
      </c>
      <c r="CR142" s="19">
        <f t="shared" si="295"/>
        <v>0.1938243143383111</v>
      </c>
      <c r="CS142" s="19">
        <f t="shared" si="296"/>
        <v>0.20372396089917028</v>
      </c>
      <c r="CT142" s="19">
        <f t="shared" si="297"/>
        <v>3.2419323007209434E-2</v>
      </c>
      <c r="CU142" s="19">
        <f t="shared" si="298"/>
        <v>5.2956717151193773E-2</v>
      </c>
      <c r="CV142" s="19">
        <f t="shared" si="299"/>
        <v>0.11066412492486757</v>
      </c>
      <c r="CW142" s="19">
        <f t="shared" si="300"/>
        <v>3.1443278033625191E-2</v>
      </c>
      <c r="CX142" s="19">
        <f t="shared" si="301"/>
        <v>1.7452149900728207E-2</v>
      </c>
      <c r="CY142" s="19">
        <f t="shared" si="286"/>
        <v>1.8416395603430672E-2</v>
      </c>
      <c r="CZ142" s="19">
        <f t="shared" si="145"/>
        <v>8.494419423386048E-3</v>
      </c>
      <c r="DA142" s="19">
        <f t="shared" si="146"/>
        <v>3.3202180294194424E-2</v>
      </c>
      <c r="DB142" s="19">
        <f t="shared" si="147"/>
        <v>4.4174641763671963E-3</v>
      </c>
      <c r="DC142" s="19">
        <f t="shared" si="148"/>
        <v>6.8690868922220011E-3</v>
      </c>
      <c r="DF142">
        <f t="shared" si="257"/>
        <v>9.893032058398453E-2</v>
      </c>
      <c r="DG142">
        <f t="shared" si="304"/>
        <v>1.3425028248613977E-2</v>
      </c>
      <c r="DH142">
        <f t="shared" si="305"/>
        <v>1.0308102127162078E-3</v>
      </c>
      <c r="DI142">
        <f t="shared" si="306"/>
        <v>2.0287741016265964E-6</v>
      </c>
      <c r="DJ142">
        <f t="shared" si="307"/>
        <v>2.0287741016265964E-6</v>
      </c>
      <c r="DK142">
        <f t="shared" si="308"/>
        <v>2.0287741016265964E-6</v>
      </c>
      <c r="DL142">
        <f t="shared" si="309"/>
        <v>2.6699819890916552E-2</v>
      </c>
      <c r="DM142">
        <f t="shared" si="310"/>
        <v>0.12562136531874254</v>
      </c>
      <c r="DN142">
        <f t="shared" si="311"/>
        <v>9.9857926586767107E-3</v>
      </c>
      <c r="DO142">
        <f t="shared" si="312"/>
        <v>0.18777065770748794</v>
      </c>
      <c r="DP142">
        <f t="shared" si="313"/>
        <v>0.20488977269490491</v>
      </c>
      <c r="DQ142">
        <f t="shared" si="314"/>
        <v>3.3463948199884887E-2</v>
      </c>
      <c r="DR142">
        <f t="shared" si="315"/>
        <v>5.413590159736642E-2</v>
      </c>
      <c r="DS142">
        <f t="shared" si="316"/>
        <v>0.11992461875336298</v>
      </c>
      <c r="DT142">
        <f t="shared" si="317"/>
        <v>3.2035306600659987E-2</v>
      </c>
      <c r="DU142">
        <f t="shared" si="318"/>
        <v>1.8076027948781156E-2</v>
      </c>
      <c r="DV142">
        <f t="shared" si="302"/>
        <v>1.8580132658029991E-2</v>
      </c>
      <c r="DW142">
        <f t="shared" si="225"/>
        <v>8.7114211533005897E-3</v>
      </c>
      <c r="DX142">
        <f t="shared" si="226"/>
        <v>3.4559171060362034E-2</v>
      </c>
      <c r="DY142">
        <f t="shared" si="227"/>
        <v>4.7154747682231699E-3</v>
      </c>
      <c r="DZ142">
        <f t="shared" si="228"/>
        <v>6.8046107914225091E-3</v>
      </c>
      <c r="EA142">
        <f t="shared" si="229"/>
        <v>0.99936626716974186</v>
      </c>
      <c r="EC142">
        <f t="shared" si="258"/>
        <v>9.8993055733370333E-2</v>
      </c>
      <c r="ED142">
        <f t="shared" si="319"/>
        <v>1.3433541524904944E-2</v>
      </c>
      <c r="EE142">
        <f t="shared" si="320"/>
        <v>1.0314638852435122E-3</v>
      </c>
      <c r="EF142">
        <f t="shared" si="321"/>
        <v>2.0300606176874388E-6</v>
      </c>
      <c r="EG142">
        <f t="shared" si="322"/>
        <v>2.0300606176874388E-6</v>
      </c>
      <c r="EH142">
        <f t="shared" si="323"/>
        <v>2.0300606176874388E-6</v>
      </c>
      <c r="EI142">
        <f t="shared" si="324"/>
        <v>2.6716751173252881E-2</v>
      </c>
      <c r="EJ142">
        <f t="shared" si="325"/>
        <v>0.12570102618583365</v>
      </c>
      <c r="EK142">
        <f t="shared" si="326"/>
        <v>9.992124996330929E-3</v>
      </c>
      <c r="EL142">
        <f t="shared" si="327"/>
        <v>0.18788972959760225</v>
      </c>
      <c r="EM142">
        <f t="shared" si="328"/>
        <v>0.20501970040990436</v>
      </c>
      <c r="EN142">
        <f t="shared" si="329"/>
        <v>3.3485168850712323E-2</v>
      </c>
      <c r="EO142">
        <f t="shared" si="330"/>
        <v>5.417023105120624E-2</v>
      </c>
      <c r="EP142">
        <f t="shared" si="331"/>
        <v>0.12000066711576712</v>
      </c>
      <c r="EQ142">
        <f t="shared" si="332"/>
        <v>3.2055621300272293E-2</v>
      </c>
      <c r="ER142">
        <f t="shared" si="333"/>
        <v>1.8087490585382098E-2</v>
      </c>
      <c r="ES142">
        <f t="shared" si="303"/>
        <v>1.8591914964920627E-2</v>
      </c>
      <c r="ET142">
        <f t="shared" si="231"/>
        <v>8.7169453677597049E-3</v>
      </c>
      <c r="EU142">
        <f t="shared" si="232"/>
        <v>3.4581086230011979E-2</v>
      </c>
      <c r="EV142">
        <f t="shared" si="233"/>
        <v>4.7184650144112264E-3</v>
      </c>
      <c r="EW142">
        <f t="shared" si="234"/>
        <v>6.8089258312605721E-3</v>
      </c>
      <c r="EZ142">
        <f t="shared" si="259"/>
        <v>4.2255859612165374E-2</v>
      </c>
      <c r="FA142">
        <f t="shared" si="270"/>
        <v>5.5419236140001049E-2</v>
      </c>
      <c r="FB142">
        <f t="shared" si="271"/>
        <v>-0.13241245831637949</v>
      </c>
      <c r="FC142">
        <f t="shared" si="272"/>
        <v>-1.6004016256557875E-2</v>
      </c>
      <c r="FD142">
        <f t="shared" si="273"/>
        <v>0.22932377964588457</v>
      </c>
      <c r="FE142">
        <f t="shared" si="274"/>
        <v>0.13058746962428774</v>
      </c>
      <c r="FF142">
        <f t="shared" si="275"/>
        <v>0.11746736451560939</v>
      </c>
      <c r="FG142">
        <f t="shared" si="276"/>
        <v>2.7627415558785669E-2</v>
      </c>
      <c r="FH142">
        <f t="shared" si="277"/>
        <v>5.5118537345772392E-2</v>
      </c>
      <c r="FI142">
        <f t="shared" si="278"/>
        <v>-4.9435247514188242E-2</v>
      </c>
      <c r="FJ142">
        <f t="shared" si="279"/>
        <v>-2.7870059764279389E-2</v>
      </c>
      <c r="FK142">
        <f t="shared" si="280"/>
        <v>-1.0888817709705425E-2</v>
      </c>
      <c r="FL142">
        <f t="shared" si="281"/>
        <v>0.11685847550287229</v>
      </c>
      <c r="FM142">
        <f t="shared" si="282"/>
        <v>3.5543456478061924E-2</v>
      </c>
      <c r="FN142">
        <f t="shared" si="283"/>
        <v>9.2222962822811602E-2</v>
      </c>
      <c r="FO142">
        <f t="shared" si="284"/>
        <v>5.3155992896531598E-2</v>
      </c>
      <c r="FP142">
        <f t="shared" si="265"/>
        <v>1.026742546230671E-2</v>
      </c>
      <c r="FQ142">
        <f t="shared" si="266"/>
        <v>5.9590446115302433E-2</v>
      </c>
      <c r="FR142">
        <f t="shared" si="267"/>
        <v>2.607691310983927E-2</v>
      </c>
      <c r="FS142">
        <f t="shared" si="268"/>
        <v>7.0698099254064714E-2</v>
      </c>
      <c r="FT142">
        <f t="shared" si="269"/>
        <v>-1.8764899543710491E-2</v>
      </c>
      <c r="FV142" s="3"/>
      <c r="FW142">
        <f t="shared" si="408"/>
        <v>1.0130015545466846</v>
      </c>
      <c r="FX142">
        <f t="shared" si="260"/>
        <v>0.667365390093977</v>
      </c>
      <c r="FY142" s="19">
        <f t="shared" si="366"/>
        <v>0.85498767213294269</v>
      </c>
      <c r="GA142" s="19">
        <f t="shared" si="409"/>
        <v>0.9251859180865406</v>
      </c>
      <c r="GB142" s="19">
        <f t="shared" si="261"/>
        <v>0.72481948398377138</v>
      </c>
      <c r="GC142" s="19">
        <f t="shared" si="367"/>
        <v>0.87622072192977818</v>
      </c>
      <c r="GE142" s="19">
        <f t="shared" si="410"/>
        <v>1.0428400423281992</v>
      </c>
      <c r="GF142" s="19">
        <f t="shared" si="262"/>
        <v>0.66479053069924476</v>
      </c>
      <c r="GG142" s="19">
        <f t="shared" si="368"/>
        <v>0.75747618785631676</v>
      </c>
      <c r="GI142" s="19">
        <f t="shared" si="337"/>
        <v>1.8041636502377272</v>
      </c>
      <c r="GJ142" s="19">
        <f t="shared" si="239"/>
        <v>1.0238074508446571</v>
      </c>
      <c r="GK142" s="19">
        <f t="shared" si="369"/>
        <v>1.023802711976626</v>
      </c>
      <c r="GL142" s="3"/>
      <c r="GM142" s="3"/>
      <c r="GN142" s="8"/>
      <c r="GO142" s="3"/>
      <c r="GV142" s="30"/>
      <c r="GW142" s="12" t="str">
        <f t="shared" si="242"/>
        <v/>
      </c>
      <c r="GX142" s="19"/>
      <c r="HF142" s="12" t="str">
        <f t="shared" ca="1" si="370"/>
        <v/>
      </c>
      <c r="HG142" s="12" t="str">
        <f t="shared" ca="1" si="371"/>
        <v/>
      </c>
      <c r="HH142" s="12" t="str">
        <f t="shared" ca="1" si="372"/>
        <v/>
      </c>
      <c r="HJ142" s="17"/>
      <c r="HL142" s="18">
        <f t="shared" si="245"/>
        <v>2009</v>
      </c>
      <c r="HM142" s="9">
        <f t="shared" si="373"/>
        <v>1.2987731875994759</v>
      </c>
      <c r="HN142" s="9">
        <f t="shared" si="374"/>
        <v>0.63013855351524151</v>
      </c>
      <c r="HO142" s="9">
        <f t="shared" si="375"/>
        <v>0.88466438997556252</v>
      </c>
      <c r="HP142" s="9">
        <f t="shared" si="376"/>
        <v>0.81451241413845443</v>
      </c>
      <c r="HQ142" s="9">
        <f t="shared" si="377"/>
        <v>0.87450306659753785</v>
      </c>
      <c r="HR142" s="9">
        <f t="shared" si="246"/>
        <v>0.81840995807261707</v>
      </c>
      <c r="HS142" s="9">
        <f t="shared" si="378"/>
        <v>0.81840705777831302</v>
      </c>
      <c r="HT142" s="9"/>
      <c r="HU142" s="9">
        <f t="shared" si="379"/>
        <v>0.72057012798131859</v>
      </c>
      <c r="HV142" s="23">
        <f t="shared" si="247"/>
        <v>0.63014078661824346</v>
      </c>
      <c r="HX142" s="8"/>
      <c r="HY142" s="5">
        <f t="shared" si="264"/>
        <v>60</v>
      </c>
      <c r="HZ142" t="b">
        <f t="shared" si="248"/>
        <v>0</v>
      </c>
      <c r="IC142" s="11"/>
      <c r="ID142" s="11"/>
      <c r="IE142" s="11"/>
      <c r="IF142">
        <f t="shared" si="250"/>
        <v>0</v>
      </c>
      <c r="IG142" s="12" t="str">
        <f t="shared" si="251"/>
        <v/>
      </c>
      <c r="IH142" s="19" t="str">
        <f t="shared" ca="1" si="252"/>
        <v/>
      </c>
      <c r="II142" s="19" t="str">
        <f t="shared" ca="1" si="253"/>
        <v/>
      </c>
      <c r="IJ142" s="11">
        <f t="shared" si="170"/>
        <v>0</v>
      </c>
      <c r="IK142" s="12" t="str">
        <f t="shared" ca="1" si="380"/>
        <v/>
      </c>
      <c r="IL142" s="12" t="str">
        <f t="shared" ca="1" si="381"/>
        <v/>
      </c>
      <c r="IM142" s="12" t="str">
        <f t="shared" ca="1" si="382"/>
        <v/>
      </c>
      <c r="IN142" s="12" t="str">
        <f t="shared" ca="1" si="383"/>
        <v/>
      </c>
      <c r="IO142">
        <f t="shared" si="254"/>
        <v>0</v>
      </c>
      <c r="IP142" s="12" t="str">
        <f t="shared" ca="1" si="255"/>
        <v/>
      </c>
      <c r="IQ142" s="12" t="str">
        <f t="shared" ca="1" si="384"/>
        <v/>
      </c>
      <c r="IR142" s="12" t="str">
        <f t="shared" ca="1" si="385"/>
        <v/>
      </c>
    </row>
    <row r="143" spans="1:252" x14ac:dyDescent="0.2">
      <c r="A143" t="s">
        <v>105</v>
      </c>
      <c r="B143" s="1">
        <f t="shared" si="256"/>
        <v>2010</v>
      </c>
      <c r="C143" s="60">
        <f>Conversion_factors!$A72*C291+C366</f>
        <v>1951.7887198576973</v>
      </c>
      <c r="D143" s="60">
        <f>Conversion_factors!$A72*D291+D366</f>
        <v>223.51781491528013</v>
      </c>
      <c r="E143" s="60">
        <f>Conversion_factors!$A72*E291+E366</f>
        <v>17.719052159091277</v>
      </c>
      <c r="F143" s="60">
        <f>Conversion_factors!$A72*F291+F366</f>
        <v>4.0933225623962677E-2</v>
      </c>
      <c r="G143" s="60">
        <f>Conversion_factors!$A72*G291+G366</f>
        <v>4.0933225623962677E-2</v>
      </c>
      <c r="H143" s="60">
        <f>Conversion_factors!$A72*H291+H366</f>
        <v>4.0933225623962677E-2</v>
      </c>
      <c r="I143" s="60">
        <f>Conversion_factors!$A72*I291+I366</f>
        <v>627.05780966920429</v>
      </c>
      <c r="J143" s="60">
        <f>Conversion_factors!$A72*J291+J366</f>
        <v>2613.3820858498711</v>
      </c>
      <c r="K143" s="60">
        <f>Conversion_factors!$A72*K291+K366</f>
        <v>178.68896792855836</v>
      </c>
      <c r="L143" s="60">
        <f>Conversion_factors!$A72*L291+L366</f>
        <v>3669.1315561680763</v>
      </c>
      <c r="M143" s="60">
        <f>Conversion_factors!$A72*M291+M366</f>
        <v>4347.4891416093969</v>
      </c>
      <c r="N143" s="60">
        <f>Conversion_factors!$A72*N291+N366</f>
        <v>647.0033265830001</v>
      </c>
      <c r="O143" s="60">
        <f>Conversion_factors!$A72*O291+O366</f>
        <v>973.07694743371462</v>
      </c>
      <c r="P143" s="60">
        <f>Conversion_factors!$A72*P291+P366</f>
        <v>2502.4944452664467</v>
      </c>
      <c r="Q143" s="60">
        <f>Conversion_factors!$A72*Q291+Q366</f>
        <v>593.08759667036065</v>
      </c>
      <c r="R143" s="60">
        <f>Conversion_factors!$A72*R291+R366</f>
        <v>325.9736534258285</v>
      </c>
      <c r="S143" s="60">
        <f>Conversion_factors!$A72*S291+S366</f>
        <v>334.7292882330392</v>
      </c>
      <c r="T143" s="60">
        <f>Conversion_factors!$A72*T291+T366</f>
        <v>161.4654279793026</v>
      </c>
      <c r="U143" s="60">
        <f>Conversion_factors!$A72*U291+U366</f>
        <v>689.61526127617117</v>
      </c>
      <c r="V143" s="60">
        <f>Conversion_factors!$A72*V291+V366</f>
        <v>78.084151751881308</v>
      </c>
      <c r="W143" s="60">
        <f>Conversion_factors!$A72*W291+W366</f>
        <v>128.21519106636629</v>
      </c>
      <c r="X143" s="60">
        <f>Conversion_factors!$A72*X291+X366</f>
        <v>20062.643237520158</v>
      </c>
      <c r="Z143" s="19">
        <f t="shared" si="338"/>
        <v>2.9788682831127589</v>
      </c>
      <c r="AA143" s="19">
        <f t="shared" si="339"/>
        <v>5.0091717350935294</v>
      </c>
      <c r="AB143" s="19">
        <f t="shared" si="340"/>
        <v>0.90546179786497094</v>
      </c>
      <c r="AC143" s="19">
        <f t="shared" si="341"/>
        <v>6.2473302717730125E-5</v>
      </c>
      <c r="AD143" s="19">
        <f t="shared" si="342"/>
        <v>9.1733876737957944E-4</v>
      </c>
      <c r="AE143" s="19">
        <f t="shared" si="343"/>
        <v>2.0917299488206116E-3</v>
      </c>
      <c r="AF143" s="19">
        <f t="shared" si="344"/>
        <v>8.3868053246710055</v>
      </c>
      <c r="AG143" s="19">
        <f t="shared" si="345"/>
        <v>18.908381791719201</v>
      </c>
      <c r="AH143" s="19">
        <f t="shared" si="346"/>
        <v>2.2200808660740803</v>
      </c>
      <c r="AI143" s="19">
        <f t="shared" si="347"/>
        <v>8.49386582854879</v>
      </c>
      <c r="AJ143" s="19">
        <f t="shared" si="348"/>
        <v>8.212404274757148</v>
      </c>
      <c r="AK143" s="19">
        <f t="shared" si="349"/>
        <v>4.0902739221714484</v>
      </c>
      <c r="AL143" s="19">
        <f t="shared" si="350"/>
        <v>12.45982704488242</v>
      </c>
      <c r="AM143" s="19">
        <f t="shared" si="351"/>
        <v>13.639113156096823</v>
      </c>
      <c r="AN143" s="19">
        <f t="shared" si="352"/>
        <v>2.3968214568846378</v>
      </c>
      <c r="AO143" s="19">
        <f t="shared" si="353"/>
        <v>1.2166284852410179</v>
      </c>
      <c r="AP143" s="19">
        <f t="shared" si="354"/>
        <v>0.7764552485961248</v>
      </c>
      <c r="AQ143" s="19">
        <f t="shared" si="355"/>
        <v>1.8111463162814154</v>
      </c>
      <c r="AR143" s="19">
        <f t="shared" si="356"/>
        <v>1.0690483030758142</v>
      </c>
      <c r="AS143" s="19">
        <f t="shared" si="357"/>
        <v>1.5797761944147195</v>
      </c>
      <c r="AT143" s="19">
        <f t="shared" si="358"/>
        <v>0.92708334839433026</v>
      </c>
      <c r="AU143" s="19">
        <f t="shared" si="336"/>
        <v>12.970514806683118</v>
      </c>
      <c r="AV143" s="19"/>
      <c r="AX143" s="132">
        <f t="shared" si="386"/>
        <v>1.0971205170962608</v>
      </c>
      <c r="AY143" s="132">
        <f t="shared" si="387"/>
        <v>0.76781461413157714</v>
      </c>
      <c r="AZ143" s="132">
        <f t="shared" si="388"/>
        <v>0.6237999652337245</v>
      </c>
      <c r="BA143" s="132">
        <f t="shared" si="389"/>
        <v>0.71923602926755748</v>
      </c>
      <c r="BB143" s="132">
        <f t="shared" si="390"/>
        <v>1.446532989386514</v>
      </c>
      <c r="BC143" s="132">
        <f t="shared" si="391"/>
        <v>3.7585476383235359</v>
      </c>
      <c r="BD143" s="132">
        <f t="shared" si="392"/>
        <v>1.5471008658508563</v>
      </c>
      <c r="BE143" s="132">
        <f t="shared" si="393"/>
        <v>1.0120095998838465</v>
      </c>
      <c r="BF143" s="132">
        <f t="shared" si="394"/>
        <v>1.3448062535885872</v>
      </c>
      <c r="BG143" s="132">
        <f t="shared" si="395"/>
        <v>0.94580106331392921</v>
      </c>
      <c r="BH143" s="132">
        <f t="shared" si="396"/>
        <v>0.95147668768369342</v>
      </c>
      <c r="BI143" s="132">
        <f t="shared" si="397"/>
        <v>0.90333634919481964</v>
      </c>
      <c r="BJ143" s="132">
        <f t="shared" si="398"/>
        <v>0.83340589447721602</v>
      </c>
      <c r="BK143" s="132">
        <f t="shared" si="399"/>
        <v>0.62190146878845975</v>
      </c>
      <c r="BL143" s="132">
        <f t="shared" si="400"/>
        <v>0.89722152264093091</v>
      </c>
      <c r="BM143" s="132">
        <f t="shared" si="401"/>
        <v>0.77064650313715022</v>
      </c>
      <c r="BN143" s="132">
        <f t="shared" si="402"/>
        <v>9.4157915873549894E-2</v>
      </c>
      <c r="BO143" s="132">
        <f t="shared" si="403"/>
        <v>0.71882055220036778</v>
      </c>
      <c r="BP143" s="132">
        <f t="shared" si="404"/>
        <v>0.71644060178176161</v>
      </c>
      <c r="BQ143" s="132">
        <f t="shared" si="405"/>
        <v>0.91605799360892115</v>
      </c>
      <c r="BR143" s="132">
        <f t="shared" si="406"/>
        <v>0.64928118188705441</v>
      </c>
      <c r="BS143" s="132">
        <f t="shared" si="407"/>
        <v>0.55634193106671359</v>
      </c>
      <c r="BT143" s="16"/>
      <c r="BU143" s="16"/>
      <c r="BV143" s="9">
        <f t="shared" si="365"/>
        <v>1.9285057426284997</v>
      </c>
      <c r="BW143" s="9">
        <f>BS143</f>
        <v>0.55634193106671359</v>
      </c>
      <c r="BX143" s="9">
        <f>GC143</f>
        <v>0.92665811053936065</v>
      </c>
      <c r="BY143" s="9">
        <f>GG143</f>
        <v>0.70554807227444871</v>
      </c>
      <c r="BZ143" s="9">
        <f>FY143</f>
        <v>0.8509376675206215</v>
      </c>
      <c r="CA143" s="9">
        <f>BV143*BX143*BY143*BZ143</f>
        <v>1.0729137863926357</v>
      </c>
      <c r="CB143" s="9">
        <f>GK143</f>
        <v>1.0729086089271862</v>
      </c>
      <c r="CC143" s="9">
        <v>0.8509376675206215</v>
      </c>
      <c r="CD143" s="9">
        <f>BX143*BY143</f>
        <v>0.65380184354852888</v>
      </c>
      <c r="CE143" s="9">
        <f>CD143*BZ143</f>
        <v>0.55634461576986749</v>
      </c>
      <c r="CG143" s="35"/>
      <c r="CH143">
        <f t="shared" si="206"/>
        <v>2010</v>
      </c>
      <c r="CI143" s="19">
        <f t="shared" si="207"/>
        <v>9.7284724487726473E-2</v>
      </c>
      <c r="CJ143" s="19">
        <f t="shared" si="287"/>
        <v>1.114099534488398E-2</v>
      </c>
      <c r="CK143" s="19">
        <f t="shared" si="288"/>
        <v>8.831863254166822E-4</v>
      </c>
      <c r="CL143" s="19">
        <f t="shared" si="289"/>
        <v>2.0402708227105086E-6</v>
      </c>
      <c r="CM143" s="19">
        <f t="shared" si="290"/>
        <v>2.0402708227105086E-6</v>
      </c>
      <c r="CN143" s="19">
        <f t="shared" si="291"/>
        <v>2.0402708227105086E-6</v>
      </c>
      <c r="CO143" s="19">
        <f t="shared" si="292"/>
        <v>3.1254994780374301E-2</v>
      </c>
      <c r="CP143" s="19">
        <f t="shared" si="293"/>
        <v>0.13026110542415736</v>
      </c>
      <c r="CQ143" s="19">
        <f t="shared" si="294"/>
        <v>8.9065516349502299E-3</v>
      </c>
      <c r="CR143" s="19">
        <f t="shared" si="295"/>
        <v>0.18288375627924483</v>
      </c>
      <c r="CS143" s="19">
        <f t="shared" si="296"/>
        <v>0.21669573097322184</v>
      </c>
      <c r="CT143" s="19">
        <f t="shared" si="297"/>
        <v>3.2249156749844736E-2</v>
      </c>
      <c r="CU143" s="19">
        <f t="shared" si="298"/>
        <v>4.8501931471019458E-2</v>
      </c>
      <c r="CV143" s="19">
        <f t="shared" si="299"/>
        <v>0.12473403507402285</v>
      </c>
      <c r="CW143" s="19">
        <f t="shared" si="300"/>
        <v>2.9561787529631074E-2</v>
      </c>
      <c r="CX143" s="19">
        <f t="shared" si="301"/>
        <v>1.6247791956755169E-2</v>
      </c>
      <c r="CY143" s="19">
        <f t="shared" si="286"/>
        <v>1.6684206775259062E-2</v>
      </c>
      <c r="CZ143" s="19">
        <f t="shared" si="145"/>
        <v>8.0480635611033541E-3</v>
      </c>
      <c r="DA143" s="19">
        <f t="shared" si="146"/>
        <v>3.4373100947460752E-2</v>
      </c>
      <c r="DB143" s="19">
        <f t="shared" si="147"/>
        <v>3.8920171598252921E-3</v>
      </c>
      <c r="DC143" s="19">
        <f t="shared" si="148"/>
        <v>6.390742712634425E-3</v>
      </c>
      <c r="DF143">
        <f t="shared" si="257"/>
        <v>0.10231513986076363</v>
      </c>
      <c r="DG143">
        <f t="shared" si="304"/>
        <v>1.2048662033214079E-2</v>
      </c>
      <c r="DH143">
        <f t="shared" si="305"/>
        <v>9.1825450352480049E-4</v>
      </c>
      <c r="DI143">
        <f t="shared" si="306"/>
        <v>2.0912121184788715E-6</v>
      </c>
      <c r="DJ143">
        <f t="shared" si="307"/>
        <v>2.0912121184788715E-6</v>
      </c>
      <c r="DK143">
        <f t="shared" si="308"/>
        <v>2.0912121184788715E-6</v>
      </c>
      <c r="DL143">
        <f t="shared" si="309"/>
        <v>2.881171169876923E-2</v>
      </c>
      <c r="DM143">
        <f t="shared" si="310"/>
        <v>0.12919088314572016</v>
      </c>
      <c r="DN143">
        <f t="shared" si="311"/>
        <v>9.4474375502781229E-3</v>
      </c>
      <c r="DO143">
        <f t="shared" si="312"/>
        <v>0.18830106646523131</v>
      </c>
      <c r="DP143">
        <f t="shared" si="313"/>
        <v>0.21014312310331046</v>
      </c>
      <c r="DQ143">
        <f t="shared" si="314"/>
        <v>3.2334165250184684E-2</v>
      </c>
      <c r="DR143">
        <f t="shared" si="315"/>
        <v>5.0696707857119931E-2</v>
      </c>
      <c r="DS143">
        <f t="shared" si="316"/>
        <v>0.11755878485060753</v>
      </c>
      <c r="DT143">
        <f t="shared" si="317"/>
        <v>3.0492858981409181E-2</v>
      </c>
      <c r="DU143">
        <f t="shared" si="318"/>
        <v>1.6842794989582719E-2</v>
      </c>
      <c r="DV143">
        <f t="shared" si="302"/>
        <v>1.7536044885022927E-2</v>
      </c>
      <c r="DW143">
        <f t="shared" si="225"/>
        <v>8.2692338104549418E-3</v>
      </c>
      <c r="DX143">
        <f t="shared" si="226"/>
        <v>3.3784258799982272E-2</v>
      </c>
      <c r="DY143">
        <f t="shared" si="227"/>
        <v>4.1491970091233578E-3</v>
      </c>
      <c r="DZ143">
        <f t="shared" si="228"/>
        <v>6.6270377843792609E-3</v>
      </c>
      <c r="EA143">
        <f t="shared" si="229"/>
        <v>0.99947363621503404</v>
      </c>
      <c r="EC143">
        <f t="shared" si="258"/>
        <v>0.10236902320728228</v>
      </c>
      <c r="ED143">
        <f t="shared" si="319"/>
        <v>1.2055007352511939E-2</v>
      </c>
      <c r="EE143">
        <f t="shared" si="320"/>
        <v>9.1873809398534305E-4</v>
      </c>
      <c r="EF143">
        <f t="shared" si="321"/>
        <v>2.0923134364986418E-6</v>
      </c>
      <c r="EG143">
        <f t="shared" si="322"/>
        <v>2.0923134364986418E-6</v>
      </c>
      <c r="EH143">
        <f t="shared" si="323"/>
        <v>2.0923134364986418E-6</v>
      </c>
      <c r="EI143">
        <f t="shared" si="324"/>
        <v>2.8826885127133526E-2</v>
      </c>
      <c r="EJ143">
        <f t="shared" si="325"/>
        <v>0.12925892036028161</v>
      </c>
      <c r="EK143">
        <f t="shared" si="326"/>
        <v>9.4524129581398299E-3</v>
      </c>
      <c r="EL143">
        <f t="shared" si="327"/>
        <v>0.18840023352523813</v>
      </c>
      <c r="EM143">
        <f t="shared" si="328"/>
        <v>0.21025379308564246</v>
      </c>
      <c r="EN143">
        <f t="shared" si="329"/>
        <v>3.2351193746973504E-2</v>
      </c>
      <c r="EO143">
        <f t="shared" si="330"/>
        <v>5.0723406821520878E-2</v>
      </c>
      <c r="EP143">
        <f t="shared" si="331"/>
        <v>0.11762069612541043</v>
      </c>
      <c r="EQ143">
        <f t="shared" si="332"/>
        <v>3.0508917770842258E-2</v>
      </c>
      <c r="ER143">
        <f t="shared" si="333"/>
        <v>1.6851665095805525E-2</v>
      </c>
      <c r="ES143">
        <f t="shared" si="303"/>
        <v>1.7545280085056784E-2</v>
      </c>
      <c r="ET143">
        <f t="shared" si="231"/>
        <v>8.2735887279330282E-3</v>
      </c>
      <c r="EU143">
        <f t="shared" si="232"/>
        <v>3.3802050975473334E-2</v>
      </c>
      <c r="EV143">
        <f t="shared" si="233"/>
        <v>4.1513821463427464E-3</v>
      </c>
      <c r="EW143">
        <f t="shared" si="234"/>
        <v>6.630527854116876E-3</v>
      </c>
      <c r="EZ143">
        <f t="shared" si="259"/>
        <v>-4.6545206312997189E-2</v>
      </c>
      <c r="FA143">
        <f t="shared" si="270"/>
        <v>-0.17614432509165281</v>
      </c>
      <c r="FB143">
        <f t="shared" si="271"/>
        <v>-0.11235742004714273</v>
      </c>
      <c r="FC143">
        <f t="shared" si="272"/>
        <v>4.3313747357829717E-3</v>
      </c>
      <c r="FD143">
        <f t="shared" si="273"/>
        <v>-7.0614469917656797E-2</v>
      </c>
      <c r="FE143">
        <f t="shared" si="274"/>
        <v>-8.41010803907839E-2</v>
      </c>
      <c r="FF143">
        <f t="shared" si="275"/>
        <v>0.17003730999754474</v>
      </c>
      <c r="FG143">
        <f t="shared" si="276"/>
        <v>4.9527154667434417E-2</v>
      </c>
      <c r="FH143">
        <f t="shared" si="277"/>
        <v>-6.5707492133252166E-2</v>
      </c>
      <c r="FI143">
        <f t="shared" si="278"/>
        <v>7.8123601249286759E-3</v>
      </c>
      <c r="FJ143">
        <f t="shared" si="279"/>
        <v>4.8015471152744224E-2</v>
      </c>
      <c r="FK143">
        <f t="shared" si="280"/>
        <v>-4.1386211924384395E-2</v>
      </c>
      <c r="FL143">
        <f t="shared" si="281"/>
        <v>-7.8546031234140681E-2</v>
      </c>
      <c r="FM143">
        <f t="shared" si="282"/>
        <v>-3.5286236935803197E-2</v>
      </c>
      <c r="FN143">
        <f t="shared" si="283"/>
        <v>-6.9950593112055162E-2</v>
      </c>
      <c r="FO143">
        <f t="shared" si="284"/>
        <v>-0.12790991147068745</v>
      </c>
      <c r="FP143">
        <f t="shared" si="265"/>
        <v>-0.1398964791356678</v>
      </c>
      <c r="FQ143">
        <f t="shared" si="266"/>
        <v>-5.0716967356052647E-2</v>
      </c>
      <c r="FR143">
        <f t="shared" si="267"/>
        <v>-8.0627483412612166E-2</v>
      </c>
      <c r="FS143">
        <f t="shared" si="268"/>
        <v>-5.8406433293575956E-2</v>
      </c>
      <c r="FT143">
        <f t="shared" si="269"/>
        <v>-6.0491224712951104E-2</v>
      </c>
      <c r="FV143" s="3"/>
      <c r="FW143">
        <f t="shared" si="408"/>
        <v>0.99526308420071408</v>
      </c>
      <c r="FX143">
        <f t="shared" si="260"/>
        <v>0.66420413643374421</v>
      </c>
      <c r="FY143" s="19">
        <f t="shared" si="366"/>
        <v>0.8509376675206215</v>
      </c>
      <c r="GA143" s="19">
        <f t="shared" si="409"/>
        <v>1.0575624238816217</v>
      </c>
      <c r="GB143" s="19">
        <f t="shared" si="261"/>
        <v>0.76654185035850353</v>
      </c>
      <c r="GC143" s="19">
        <f t="shared" si="367"/>
        <v>0.92665811053936065</v>
      </c>
      <c r="GE143" s="19">
        <f t="shared" si="410"/>
        <v>0.93144587722443617</v>
      </c>
      <c r="GF143" s="19">
        <f t="shared" si="262"/>
        <v>0.61921639903765646</v>
      </c>
      <c r="GG143" s="19">
        <f t="shared" si="368"/>
        <v>0.70554807227444871</v>
      </c>
      <c r="GI143" s="19">
        <f t="shared" si="337"/>
        <v>1.9285057426284997</v>
      </c>
      <c r="GJ143" s="19">
        <f t="shared" si="239"/>
        <v>1.0729137863926357</v>
      </c>
      <c r="GK143" s="19">
        <f t="shared" si="369"/>
        <v>1.0729086089271862</v>
      </c>
      <c r="GL143" s="3"/>
      <c r="GM143" s="3"/>
      <c r="GN143" s="8"/>
      <c r="GO143" s="3"/>
      <c r="GV143" s="30"/>
      <c r="GW143" s="12" t="str">
        <f t="shared" si="242"/>
        <v/>
      </c>
      <c r="GX143" s="19"/>
      <c r="HF143" s="12" t="str">
        <f t="shared" ca="1" si="370"/>
        <v/>
      </c>
      <c r="HG143" s="12" t="str">
        <f t="shared" ca="1" si="371"/>
        <v/>
      </c>
      <c r="HH143" s="12" t="str">
        <f t="shared" ca="1" si="372"/>
        <v/>
      </c>
      <c r="HJ143" s="17"/>
      <c r="HL143" s="18">
        <f t="shared" si="245"/>
        <v>2010</v>
      </c>
      <c r="HM143" s="9">
        <f t="shared" si="373"/>
        <v>1.3882840120005069</v>
      </c>
      <c r="HN143" s="9">
        <f t="shared" si="374"/>
        <v>0.61778519761356632</v>
      </c>
      <c r="HO143" s="9">
        <f t="shared" si="375"/>
        <v>0.93558781658431223</v>
      </c>
      <c r="HP143" s="9">
        <f t="shared" si="376"/>
        <v>0.75867423009738588</v>
      </c>
      <c r="HQ143" s="9">
        <f t="shared" si="377"/>
        <v>0.87036061920484797</v>
      </c>
      <c r="HR143" s="9">
        <f t="shared" si="246"/>
        <v>0.85766452101193202</v>
      </c>
      <c r="HS143" s="9">
        <f t="shared" si="378"/>
        <v>0.85766131269748791</v>
      </c>
      <c r="HT143" s="9"/>
      <c r="HU143" s="9">
        <f t="shared" si="379"/>
        <v>0.70980636643559725</v>
      </c>
      <c r="HV143" s="23">
        <f t="shared" si="247"/>
        <v>0.61778750860642961</v>
      </c>
      <c r="HX143" s="8"/>
      <c r="HY143" s="5">
        <f t="shared" si="264"/>
        <v>61</v>
      </c>
      <c r="HZ143" t="b">
        <f t="shared" si="248"/>
        <v>0</v>
      </c>
      <c r="IC143" s="11"/>
      <c r="ID143" s="11"/>
      <c r="IE143" s="11"/>
      <c r="IF143">
        <f t="shared" si="250"/>
        <v>0</v>
      </c>
      <c r="IG143" s="12" t="str">
        <f t="shared" si="251"/>
        <v/>
      </c>
      <c r="IH143" s="19" t="str">
        <f t="shared" ca="1" si="252"/>
        <v/>
      </c>
      <c r="II143" s="19" t="str">
        <f t="shared" ca="1" si="253"/>
        <v/>
      </c>
      <c r="IJ143" s="11">
        <f t="shared" si="170"/>
        <v>0</v>
      </c>
      <c r="IK143" s="12" t="str">
        <f t="shared" ca="1" si="380"/>
        <v/>
      </c>
      <c r="IL143" s="12" t="str">
        <f t="shared" ca="1" si="381"/>
        <v/>
      </c>
      <c r="IM143" s="12" t="str">
        <f t="shared" ca="1" si="382"/>
        <v/>
      </c>
      <c r="IN143" s="12" t="str">
        <f t="shared" ca="1" si="383"/>
        <v/>
      </c>
      <c r="IO143">
        <f t="shared" si="254"/>
        <v>0</v>
      </c>
      <c r="IP143" s="12" t="str">
        <f t="shared" ca="1" si="255"/>
        <v/>
      </c>
      <c r="IQ143" s="12" t="str">
        <f t="shared" ca="1" si="384"/>
        <v/>
      </c>
      <c r="IR143" s="12" t="str">
        <f t="shared" ca="1" si="385"/>
        <v/>
      </c>
    </row>
    <row r="144" spans="1:252" s="570" customFormat="1" x14ac:dyDescent="0.2">
      <c r="A144" s="570" t="s">
        <v>105</v>
      </c>
      <c r="B144" s="1">
        <f t="shared" si="256"/>
        <v>2011</v>
      </c>
      <c r="C144" s="60">
        <f>Conversion_factors!$A73*C292+C367</f>
        <v>1982.6391053361101</v>
      </c>
      <c r="D144" s="60">
        <f>Conversion_factors!$A73*D292+D367</f>
        <v>224.53127808741834</v>
      </c>
      <c r="E144" s="60">
        <f>Conversion_factors!$A73*E292+E367</f>
        <v>17.337363120771585</v>
      </c>
      <c r="F144" s="60">
        <f>Conversion_factors!$A73*F292+F367</f>
        <v>4.071850975753992E-2</v>
      </c>
      <c r="G144" s="60">
        <f>Conversion_factors!$A73*G292+G367</f>
        <v>4.071850975753992E-2</v>
      </c>
      <c r="H144" s="60">
        <f>Conversion_factors!$A73*H292+H367</f>
        <v>4.071850975753992E-2</v>
      </c>
      <c r="I144" s="60">
        <f>Conversion_factors!$A73*I292+I367</f>
        <v>570.23162612318617</v>
      </c>
      <c r="J144" s="60">
        <f>Conversion_factors!$A73*J292+J367</f>
        <v>2429.4748902809774</v>
      </c>
      <c r="K144" s="60">
        <f>Conversion_factors!$A73*K292+K367</f>
        <v>176.52519577484267</v>
      </c>
      <c r="L144" s="60">
        <f>Conversion_factors!$A73*L292+L367</f>
        <v>3822.5492811155596</v>
      </c>
      <c r="M144" s="60">
        <f>Conversion_factors!$A73*M292+M367</f>
        <v>4510.1738235420271</v>
      </c>
      <c r="N144" s="60">
        <f>Conversion_factors!$A73*N292+N367</f>
        <v>655.88468435161599</v>
      </c>
      <c r="O144" s="60">
        <f>Conversion_factors!$A73*O292+O367</f>
        <v>959.431958400383</v>
      </c>
      <c r="P144" s="60">
        <f>Conversion_factors!$A73*P292+P367</f>
        <v>2713.1465777840399</v>
      </c>
      <c r="Q144" s="60">
        <f>Conversion_factors!$A73*Q292+Q367</f>
        <v>638.15474658571577</v>
      </c>
      <c r="R144" s="60">
        <f>Conversion_factors!$A73*R292+R367</f>
        <v>353.02408864402219</v>
      </c>
      <c r="S144" s="60">
        <f>Conversion_factors!$A73*S292+S367</f>
        <v>334.35165167248977</v>
      </c>
      <c r="T144" s="60">
        <f>Conversion_factors!$A73*T292+T367</f>
        <v>172.79690729237146</v>
      </c>
      <c r="U144" s="60">
        <f>Conversion_factors!$A73*U292+U367</f>
        <v>752.91515393352688</v>
      </c>
      <c r="V144" s="60">
        <f>Conversion_factors!$A73*V292+V367</f>
        <v>76.011857128314318</v>
      </c>
      <c r="W144" s="60">
        <f>Conversion_factors!$A73*W292+W367</f>
        <v>129.32809875067082</v>
      </c>
      <c r="X144" s="60">
        <f>Conversion_factors!$A73*X292+X367</f>
        <v>20518.630443453312</v>
      </c>
      <c r="Z144" s="19">
        <f t="shared" si="338"/>
        <v>2.9987181819740396</v>
      </c>
      <c r="AA144" s="19">
        <f t="shared" si="339"/>
        <v>5.2278340240532959</v>
      </c>
      <c r="AB144" s="19">
        <f t="shared" si="340"/>
        <v>0.8651317043428125</v>
      </c>
      <c r="AC144" s="19">
        <f t="shared" si="341"/>
        <v>6.1586264098287581E-5</v>
      </c>
      <c r="AD144" s="19">
        <f t="shared" si="342"/>
        <v>9.4806216992331582E-4</v>
      </c>
      <c r="AE144" s="19">
        <f t="shared" si="343"/>
        <v>2.0318472595544394E-3</v>
      </c>
      <c r="AF144" s="19">
        <f t="shared" si="344"/>
        <v>7.7534165242226312</v>
      </c>
      <c r="AG144" s="19">
        <f t="shared" si="345"/>
        <v>18.181035269815965</v>
      </c>
      <c r="AH144" s="19">
        <f t="shared" si="346"/>
        <v>2.2448853922585505</v>
      </c>
      <c r="AI144" s="19">
        <f t="shared" si="347"/>
        <v>8.7102488560740774</v>
      </c>
      <c r="AJ144" s="19">
        <f t="shared" si="348"/>
        <v>8.7107269869758195</v>
      </c>
      <c r="AK144" s="19">
        <f t="shared" si="349"/>
        <v>4.1104803412656494</v>
      </c>
      <c r="AL144" s="19">
        <f t="shared" si="350"/>
        <v>11.924619081333523</v>
      </c>
      <c r="AM144" s="19">
        <f t="shared" si="351"/>
        <v>12.513099351495955</v>
      </c>
      <c r="AN144" s="19">
        <f t="shared" si="352"/>
        <v>2.4761303987885013</v>
      </c>
      <c r="AO144" s="19">
        <f t="shared" si="353"/>
        <v>1.1985604722099024</v>
      </c>
      <c r="AP144" s="19">
        <f t="shared" si="354"/>
        <v>0.75567033188563359</v>
      </c>
      <c r="AQ144" s="19">
        <f t="shared" si="355"/>
        <v>1.912118412246169</v>
      </c>
      <c r="AR144" s="19">
        <f t="shared" si="356"/>
        <v>1.0707430098255319</v>
      </c>
      <c r="AS144" s="19">
        <f t="shared" si="357"/>
        <v>1.4972509397848051</v>
      </c>
      <c r="AT144" s="19">
        <f t="shared" si="358"/>
        <v>0.90730033987310788</v>
      </c>
      <c r="AU144" s="19">
        <f t="shared" si="336"/>
        <v>12.940370583063565</v>
      </c>
      <c r="AV144" s="19"/>
      <c r="AX144" s="132">
        <f t="shared" si="386"/>
        <v>1.1044312570260708</v>
      </c>
      <c r="AY144" s="132">
        <f t="shared" si="387"/>
        <v>0.80133155263990241</v>
      </c>
      <c r="AZ144" s="132">
        <f t="shared" si="388"/>
        <v>0.59601534638363463</v>
      </c>
      <c r="BA144" s="132">
        <f t="shared" si="389"/>
        <v>0.70902382490664151</v>
      </c>
      <c r="BB144" s="132">
        <f t="shared" si="390"/>
        <v>1.494980102826043</v>
      </c>
      <c r="BC144" s="132">
        <f t="shared" si="391"/>
        <v>3.6509467788317376</v>
      </c>
      <c r="BD144" s="132">
        <f t="shared" si="392"/>
        <v>1.4302606241069173</v>
      </c>
      <c r="BE144" s="132">
        <f t="shared" si="393"/>
        <v>0.9730807443785825</v>
      </c>
      <c r="BF144" s="132">
        <f t="shared" si="394"/>
        <v>1.3598315089474902</v>
      </c>
      <c r="BG144" s="132">
        <f t="shared" si="395"/>
        <v>0.96989554533748967</v>
      </c>
      <c r="BH144" s="132">
        <f t="shared" si="396"/>
        <v>1.0092116003543676</v>
      </c>
      <c r="BI144" s="132">
        <f t="shared" si="397"/>
        <v>0.90779893365790765</v>
      </c>
      <c r="BJ144" s="132">
        <f t="shared" si="398"/>
        <v>0.79760720562013432</v>
      </c>
      <c r="BK144" s="132">
        <f t="shared" si="399"/>
        <v>0.57055871424548321</v>
      </c>
      <c r="BL144" s="132">
        <f t="shared" si="400"/>
        <v>0.92690987903044508</v>
      </c>
      <c r="BM144" s="132">
        <f t="shared" si="401"/>
        <v>0.75920171844734641</v>
      </c>
      <c r="BN144" s="132">
        <f t="shared" si="402"/>
        <v>9.1637404301757888E-2</v>
      </c>
      <c r="BO144" s="132">
        <f t="shared" si="403"/>
        <v>0.75889507137407719</v>
      </c>
      <c r="BP144" s="132">
        <f t="shared" si="404"/>
        <v>0.71757633785665931</v>
      </c>
      <c r="BQ144" s="132">
        <f t="shared" si="405"/>
        <v>0.86820443090452015</v>
      </c>
      <c r="BR144" s="132">
        <f t="shared" si="406"/>
        <v>0.63542618688990826</v>
      </c>
      <c r="BS144" s="132">
        <f t="shared" si="407"/>
        <v>0.55504896036902263</v>
      </c>
      <c r="BT144" s="16"/>
      <c r="BU144" s="16"/>
      <c r="BV144" s="9">
        <f t="shared" si="365"/>
        <v>1.9769316558727426</v>
      </c>
      <c r="BW144" s="9">
        <f>BS144</f>
        <v>0.55504896036902263</v>
      </c>
      <c r="BX144" s="9">
        <f>GC144</f>
        <v>0.94964096081962523</v>
      </c>
      <c r="BY144" s="9">
        <f>GG144</f>
        <v>0.68760394520860169</v>
      </c>
      <c r="BZ144" s="9">
        <f>FY144</f>
        <v>0.85003298533442095</v>
      </c>
      <c r="CA144" s="9">
        <f>BV144*BX144*BY144*BZ144</f>
        <v>1.0972996305888307</v>
      </c>
      <c r="CB144" s="9">
        <f>GK144</f>
        <v>1.0972938603127762</v>
      </c>
      <c r="CC144" s="9">
        <v>0.85003298533442095</v>
      </c>
      <c r="CD144" s="9">
        <f>BX144*BY144</f>
        <v>0.65297687119126147</v>
      </c>
      <c r="CE144" s="9">
        <f>CD144*BZ144</f>
        <v>0.55505187917303767</v>
      </c>
      <c r="CG144" s="35"/>
      <c r="CH144" s="570">
        <f t="shared" si="206"/>
        <v>2011</v>
      </c>
      <c r="CI144" s="19">
        <f t="shared" ref="CI144:DC144" si="411">C144/$X144</f>
        <v>9.6626288523496084E-2</v>
      </c>
      <c r="CJ144" s="19">
        <f t="shared" si="411"/>
        <v>1.0942800432328925E-2</v>
      </c>
      <c r="CK144" s="19">
        <f t="shared" si="411"/>
        <v>8.4495713144944597E-4</v>
      </c>
      <c r="CL144" s="19">
        <f t="shared" si="411"/>
        <v>1.9844652824054148E-6</v>
      </c>
      <c r="CM144" s="19">
        <f t="shared" si="411"/>
        <v>1.9844652824054148E-6</v>
      </c>
      <c r="CN144" s="19">
        <f t="shared" si="411"/>
        <v>1.9844652824054148E-6</v>
      </c>
      <c r="CO144" s="19">
        <f t="shared" si="411"/>
        <v>2.7790920436657342E-2</v>
      </c>
      <c r="CP144" s="19">
        <f t="shared" si="411"/>
        <v>0.11840336502849426</v>
      </c>
      <c r="CQ144" s="19">
        <f t="shared" si="411"/>
        <v>8.60316658372123E-3</v>
      </c>
      <c r="CR144" s="19">
        <f t="shared" si="411"/>
        <v>0.18629651192607666</v>
      </c>
      <c r="CS144" s="19">
        <f t="shared" si="411"/>
        <v>0.2198087165696308</v>
      </c>
      <c r="CT144" s="19">
        <f t="shared" si="411"/>
        <v>3.1965324691584522E-2</v>
      </c>
      <c r="CU144" s="19">
        <f t="shared" si="411"/>
        <v>4.6759064209692419E-2</v>
      </c>
      <c r="CV144" s="19">
        <f t="shared" si="411"/>
        <v>0.1322284440601979</v>
      </c>
      <c r="CW144" s="19">
        <f t="shared" si="411"/>
        <v>3.1101234965188716E-2</v>
      </c>
      <c r="CX144" s="19">
        <f t="shared" si="411"/>
        <v>1.7205051263870209E-2</v>
      </c>
      <c r="CY144" s="19">
        <f t="shared" si="411"/>
        <v>1.6295027711226616E-2</v>
      </c>
      <c r="CZ144" s="19">
        <f t="shared" si="411"/>
        <v>8.4214639845762301E-3</v>
      </c>
      <c r="DA144" s="19">
        <f t="shared" si="411"/>
        <v>3.6694220699011251E-2</v>
      </c>
      <c r="DB144" s="19">
        <f t="shared" si="411"/>
        <v>3.7045287860607047E-3</v>
      </c>
      <c r="DC144" s="19">
        <f t="shared" si="411"/>
        <v>6.3029596008896552E-3</v>
      </c>
      <c r="DF144" s="570">
        <f t="shared" ref="DF144:DZ144" si="412">(CI144-CI143)/LN(CI144/CI143)</f>
        <v>9.6955133878286096E-2</v>
      </c>
      <c r="DG144" s="570">
        <f t="shared" si="412"/>
        <v>1.1041601426383637E-2</v>
      </c>
      <c r="DH144" s="570">
        <f t="shared" si="412"/>
        <v>8.6393076193019478E-4</v>
      </c>
      <c r="DI144" s="570">
        <f t="shared" si="412"/>
        <v>2.012239082694011E-6</v>
      </c>
      <c r="DJ144" s="570">
        <f t="shared" si="412"/>
        <v>2.012239082694011E-6</v>
      </c>
      <c r="DK144" s="570">
        <f t="shared" si="412"/>
        <v>2.012239082694011E-6</v>
      </c>
      <c r="DL144" s="570">
        <f t="shared" si="412"/>
        <v>2.9489055052253483E-2</v>
      </c>
      <c r="DM144" s="570">
        <f t="shared" si="412"/>
        <v>0.12423793722879915</v>
      </c>
      <c r="DN144" s="570">
        <f t="shared" si="412"/>
        <v>8.7539829305764514E-3</v>
      </c>
      <c r="DO144" s="570">
        <f t="shared" si="412"/>
        <v>0.18458487598193296</v>
      </c>
      <c r="DP144" s="570">
        <f t="shared" si="412"/>
        <v>0.21824852361410851</v>
      </c>
      <c r="DQ144" s="570">
        <f t="shared" si="412"/>
        <v>3.2107031627025211E-2</v>
      </c>
      <c r="DR144" s="570">
        <f t="shared" si="412"/>
        <v>4.7625182867776658E-2</v>
      </c>
      <c r="DS144" s="570">
        <f t="shared" si="412"/>
        <v>0.12844480174928952</v>
      </c>
      <c r="DT144" s="570">
        <f t="shared" si="412"/>
        <v>3.0324999027847653E-2</v>
      </c>
      <c r="DU144" s="570">
        <f t="shared" si="412"/>
        <v>1.672185525427889E-2</v>
      </c>
      <c r="DV144" s="570">
        <f t="shared" si="412"/>
        <v>1.6488851781929728E-2</v>
      </c>
      <c r="DW144" s="570">
        <f t="shared" si="412"/>
        <v>8.2333526111960705E-3</v>
      </c>
      <c r="DX144" s="570">
        <f t="shared" si="412"/>
        <v>3.5521022266351863E-2</v>
      </c>
      <c r="DY144" s="570">
        <f t="shared" si="412"/>
        <v>3.7975016223331507E-3</v>
      </c>
      <c r="DZ144" s="570">
        <f t="shared" si="412"/>
        <v>6.3467499783352015E-3</v>
      </c>
      <c r="EA144" s="570">
        <f>SUM(DF144:DZ144)</f>
        <v>0.99979242637788257</v>
      </c>
      <c r="EC144" s="570">
        <f t="shared" ref="EC144:EW144" si="413">DF144/$EA144</f>
        <v>9.6975263384962707E-2</v>
      </c>
      <c r="ED144" s="570">
        <f t="shared" si="413"/>
        <v>1.1043893847431829E-2</v>
      </c>
      <c r="EE144" s="570">
        <f t="shared" si="413"/>
        <v>8.6411012839945499E-4</v>
      </c>
      <c r="EF144" s="570">
        <f t="shared" si="413"/>
        <v>2.0126568571679327E-6</v>
      </c>
      <c r="EG144" s="570">
        <f t="shared" si="413"/>
        <v>2.0126568571679327E-6</v>
      </c>
      <c r="EH144" s="570">
        <f t="shared" si="413"/>
        <v>2.0126568571679327E-6</v>
      </c>
      <c r="EI144" s="570">
        <f t="shared" si="413"/>
        <v>2.9495177473076565E-2</v>
      </c>
      <c r="EJ144" s="570">
        <f t="shared" si="413"/>
        <v>0.12426373110156173</v>
      </c>
      <c r="EK144" s="570">
        <f t="shared" si="413"/>
        <v>8.7558004037808015E-3</v>
      </c>
      <c r="EL144" s="570">
        <f t="shared" si="413"/>
        <v>0.18462319888805306</v>
      </c>
      <c r="EM144" s="570">
        <f t="shared" si="413"/>
        <v>0.21829383565626159</v>
      </c>
      <c r="EN144" s="570">
        <f t="shared" si="413"/>
        <v>3.211369758355221E-2</v>
      </c>
      <c r="EO144" s="570">
        <f t="shared" si="413"/>
        <v>4.7635070651931698E-2</v>
      </c>
      <c r="EP144" s="570">
        <f t="shared" si="413"/>
        <v>0.12847146903745638</v>
      </c>
      <c r="EQ144" s="570">
        <f t="shared" si="413"/>
        <v>3.0331295004615275E-2</v>
      </c>
      <c r="ER144" s="570">
        <f t="shared" si="413"/>
        <v>1.6725326990983506E-2</v>
      </c>
      <c r="ES144" s="570">
        <f t="shared" si="413"/>
        <v>1.6492275143218164E-2</v>
      </c>
      <c r="ET144" s="570">
        <f t="shared" si="413"/>
        <v>8.2350619928422859E-3</v>
      </c>
      <c r="EU144" s="570">
        <f t="shared" si="413"/>
        <v>3.5528397024410248E-2</v>
      </c>
      <c r="EV144" s="570">
        <f t="shared" si="413"/>
        <v>3.7982900471560917E-3</v>
      </c>
      <c r="EW144" s="570">
        <f t="shared" si="413"/>
        <v>6.348067669734855E-3</v>
      </c>
      <c r="EZ144" s="570">
        <f t="shared" ref="EZ144:FT144" si="414">LN(AX144/AX143)</f>
        <v>6.6414670672086855E-3</v>
      </c>
      <c r="FA144" s="570">
        <f t="shared" si="414"/>
        <v>4.2726468661909114E-2</v>
      </c>
      <c r="FB144" s="570">
        <f t="shared" si="414"/>
        <v>-4.5563332740972358E-2</v>
      </c>
      <c r="FC144" s="570">
        <f t="shared" si="414"/>
        <v>-1.4300448711584493E-2</v>
      </c>
      <c r="FD144" s="570">
        <f t="shared" si="414"/>
        <v>3.2943246082774415E-2</v>
      </c>
      <c r="FE144" s="570">
        <f t="shared" si="414"/>
        <v>-2.9046090959403224E-2</v>
      </c>
      <c r="FF144" s="570">
        <f t="shared" si="414"/>
        <v>-7.8526088117609638E-2</v>
      </c>
      <c r="FG144" s="570">
        <f t="shared" si="414"/>
        <v>-3.9226272137858197E-2</v>
      </c>
      <c r="FH144" s="570">
        <f t="shared" si="414"/>
        <v>1.1110848291935109E-2</v>
      </c>
      <c r="FI144" s="570">
        <f t="shared" si="414"/>
        <v>2.515612602255226E-2</v>
      </c>
      <c r="FJ144" s="570">
        <f t="shared" si="414"/>
        <v>5.8909525463963636E-2</v>
      </c>
      <c r="FK144" s="570">
        <f t="shared" si="414"/>
        <v>4.9279515852637219E-3</v>
      </c>
      <c r="FL144" s="570">
        <f t="shared" si="414"/>
        <v>-4.3904539035803998E-2</v>
      </c>
      <c r="FM144" s="570">
        <f t="shared" si="414"/>
        <v>-8.6165588706480348E-2</v>
      </c>
      <c r="FN144" s="570">
        <f t="shared" si="414"/>
        <v>3.2553551930258745E-2</v>
      </c>
      <c r="FO144" s="570">
        <f t="shared" si="414"/>
        <v>-1.4962266241794121E-2</v>
      </c>
      <c r="FP144" s="570">
        <f t="shared" si="414"/>
        <v>-2.7133796587723195E-2</v>
      </c>
      <c r="FQ144" s="570">
        <f t="shared" si="414"/>
        <v>5.4251775077486603E-2</v>
      </c>
      <c r="FR144" s="570">
        <f t="shared" si="414"/>
        <v>1.5839928817725831E-3</v>
      </c>
      <c r="FS144" s="570">
        <f t="shared" si="414"/>
        <v>-5.3652468064909017E-2</v>
      </c>
      <c r="FT144" s="570">
        <f t="shared" si="414"/>
        <v>-2.1569942718119763E-2</v>
      </c>
      <c r="FV144" s="3"/>
      <c r="FW144" s="570">
        <f>EXP(SUMPRODUCT($EC144:$EW144,EZ144:FT144))</f>
        <v>0.99893684082779355</v>
      </c>
      <c r="FX144" s="570">
        <f>IF(ISERR(FW144),FX143,FW144*FX143)</f>
        <v>0.66349798171387719</v>
      </c>
      <c r="FY144" s="19">
        <f t="shared" si="366"/>
        <v>0.85003298533442095</v>
      </c>
      <c r="GA144" s="19">
        <f t="shared" si="409"/>
        <v>1.0248018659944469</v>
      </c>
      <c r="GB144" s="19">
        <f>IF(ISERR(GA144),GB143,GA144*GB143)</f>
        <v>0.78555351861023048</v>
      </c>
      <c r="GC144" s="19">
        <f t="shared" si="367"/>
        <v>0.94964096081962523</v>
      </c>
      <c r="GE144" s="19">
        <f t="shared" si="410"/>
        <v>0.9745671092148247</v>
      </c>
      <c r="GF144" s="19">
        <f>IF(ISERR(GE144),GF143,GE144*GF143)</f>
        <v>0.6034679359885422</v>
      </c>
      <c r="GG144" s="19">
        <f t="shared" si="368"/>
        <v>0.68760394520860169</v>
      </c>
      <c r="GI144" s="19">
        <f t="shared" si="337"/>
        <v>1.9769316558727426</v>
      </c>
      <c r="GJ144" s="19">
        <f>FY144*GC144*GG144*GI144</f>
        <v>1.0972996305888307</v>
      </c>
      <c r="GK144" s="19">
        <f t="shared" si="369"/>
        <v>1.0972938603127762</v>
      </c>
      <c r="GL144" s="3"/>
      <c r="GM144" s="3"/>
      <c r="GN144" s="8"/>
      <c r="GO144" s="3"/>
      <c r="GV144" s="30"/>
      <c r="GW144" s="12"/>
      <c r="GX144" s="19"/>
      <c r="HF144" s="12"/>
      <c r="HG144" s="12"/>
      <c r="HH144" s="12"/>
      <c r="HJ144" s="17"/>
      <c r="HL144" s="18"/>
      <c r="HM144" s="9"/>
      <c r="HN144" s="9"/>
      <c r="HO144" s="9"/>
      <c r="HP144" s="9"/>
      <c r="HQ144" s="9"/>
      <c r="HR144" s="9"/>
      <c r="HS144" s="9"/>
      <c r="HT144" s="9"/>
      <c r="HU144" s="9"/>
      <c r="HV144" s="23"/>
      <c r="HX144" s="5"/>
      <c r="HY144" s="5"/>
      <c r="IC144" s="11"/>
      <c r="ID144" s="11"/>
      <c r="IE144" s="11"/>
      <c r="IG144" s="12"/>
      <c r="IH144" s="19"/>
      <c r="II144" s="19"/>
      <c r="IJ144" s="11"/>
      <c r="IK144" s="12"/>
      <c r="IL144" s="12"/>
      <c r="IM144" s="12"/>
      <c r="IN144" s="12"/>
      <c r="IP144" s="12"/>
      <c r="IQ144" s="12"/>
      <c r="IR144" s="12"/>
    </row>
    <row r="145" spans="1:252" hidden="1" x14ac:dyDescent="0.2">
      <c r="B145" s="1"/>
      <c r="C145" s="60"/>
      <c r="D145" s="60"/>
      <c r="E145" s="60"/>
      <c r="F145" s="60"/>
      <c r="G145" s="60"/>
      <c r="H145" s="60"/>
      <c r="I145" s="60"/>
      <c r="J145" s="60"/>
      <c r="K145" s="60"/>
      <c r="L145" s="60"/>
      <c r="M145" s="60"/>
      <c r="N145" s="60"/>
      <c r="O145" s="60"/>
      <c r="P145" s="60"/>
      <c r="Q145" s="60"/>
      <c r="R145" s="60"/>
      <c r="S145" s="60"/>
      <c r="T145" s="60"/>
      <c r="U145" s="60"/>
      <c r="V145" s="60"/>
      <c r="W145" s="60"/>
      <c r="X145" s="60"/>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BT145" s="16"/>
      <c r="BU145" s="3"/>
      <c r="CG145" s="35"/>
      <c r="CI145" s="19"/>
      <c r="CJ145" s="19"/>
      <c r="CK145" s="19"/>
      <c r="CL145" s="19"/>
      <c r="CM145" s="19"/>
      <c r="CN145" s="19"/>
      <c r="CO145" s="19"/>
      <c r="CP145" s="19"/>
      <c r="CQ145" s="19"/>
      <c r="CR145" s="19"/>
      <c r="CS145" s="19"/>
      <c r="CT145" s="19"/>
      <c r="CU145" s="19"/>
      <c r="CV145" s="19"/>
      <c r="CW145" s="19"/>
      <c r="CX145" s="19"/>
      <c r="CY145" s="19"/>
      <c r="CZ145" s="19"/>
      <c r="DA145" s="19"/>
      <c r="DB145" s="19"/>
      <c r="DC145" s="19"/>
      <c r="FV145" s="3"/>
      <c r="GA145" s="19"/>
      <c r="GB145" s="19"/>
      <c r="GC145" s="19"/>
      <c r="GE145" s="19"/>
      <c r="GF145" s="19"/>
      <c r="GG145" s="19"/>
      <c r="GL145" s="3"/>
      <c r="GM145" s="3"/>
      <c r="GN145" s="8"/>
      <c r="GQ145" s="2"/>
      <c r="GT145" s="11"/>
      <c r="GU145" s="11"/>
      <c r="GV145" s="11"/>
      <c r="GW145" s="11"/>
      <c r="GX145" s="11"/>
      <c r="HG145" s="11"/>
      <c r="HH145" s="11"/>
      <c r="HI145" s="11"/>
      <c r="HJ145" s="17"/>
      <c r="IJ145" s="11"/>
    </row>
    <row r="146" spans="1:252" hidden="1" x14ac:dyDescent="0.2">
      <c r="A146" t="s">
        <v>64</v>
      </c>
      <c r="B146" s="1">
        <f>Base_year</f>
        <v>1985</v>
      </c>
      <c r="C146" s="60"/>
      <c r="D146" s="60"/>
      <c r="E146" s="60"/>
      <c r="F146" s="60"/>
      <c r="G146" s="60"/>
      <c r="H146" s="60"/>
      <c r="I146" s="60"/>
      <c r="J146" s="60"/>
      <c r="K146" s="60"/>
      <c r="L146" s="60"/>
      <c r="M146" s="60"/>
      <c r="N146" s="60"/>
      <c r="O146" s="60"/>
      <c r="P146" s="60"/>
      <c r="Q146" s="60"/>
      <c r="R146" s="60"/>
      <c r="S146" s="60"/>
      <c r="T146" s="60"/>
      <c r="U146" s="60"/>
      <c r="V146" s="60"/>
      <c r="W146" s="60"/>
      <c r="X146" s="60">
        <f>INDEX(X82:X143,base_row,0)</f>
        <v>18699.303063269319</v>
      </c>
      <c r="Z146" s="19">
        <f>INDEX(Z82:Z143,base_row,0)</f>
        <v>2.7151696068877675</v>
      </c>
      <c r="AA146" s="19">
        <f t="shared" ref="AA146:AT146" si="415">INDEX(AA82:AA143,base_row,0)</f>
        <v>6.5239338284268822</v>
      </c>
      <c r="AB146" s="19">
        <f t="shared" si="415"/>
        <v>1.4515258870296888</v>
      </c>
      <c r="AC146" s="19">
        <f t="shared" si="415"/>
        <v>8.6860641257572357E-5</v>
      </c>
      <c r="AD146" s="19">
        <f t="shared" si="415"/>
        <v>6.3416373778563465E-4</v>
      </c>
      <c r="AE146" s="19">
        <f t="shared" si="415"/>
        <v>5.5652612394547368E-4</v>
      </c>
      <c r="AF146" s="19">
        <f t="shared" si="415"/>
        <v>5.4209815984160343</v>
      </c>
      <c r="AG146" s="19">
        <f t="shared" si="415"/>
        <v>18.683994493618847</v>
      </c>
      <c r="AH146" s="19">
        <f t="shared" si="415"/>
        <v>1.6508555490055472</v>
      </c>
      <c r="AI146" s="19">
        <f t="shared" si="415"/>
        <v>8.9806050743775874</v>
      </c>
      <c r="AJ146" s="19">
        <f t="shared" si="415"/>
        <v>8.6312196410714996</v>
      </c>
      <c r="AK146" s="19">
        <f t="shared" si="415"/>
        <v>4.5279633946063118</v>
      </c>
      <c r="AL146" s="19">
        <f t="shared" si="415"/>
        <v>14.950490664213861</v>
      </c>
      <c r="AM146" s="19">
        <f t="shared" si="415"/>
        <v>21.931308801485041</v>
      </c>
      <c r="AN146" s="19">
        <f t="shared" si="415"/>
        <v>2.6713820348732855</v>
      </c>
      <c r="AO146" s="19">
        <f t="shared" si="415"/>
        <v>1.5787114848226298</v>
      </c>
      <c r="AP146" s="19">
        <f t="shared" si="415"/>
        <v>8.2463087823531627</v>
      </c>
      <c r="AQ146" s="19">
        <f t="shared" si="415"/>
        <v>2.5196084206793339</v>
      </c>
      <c r="AR146" s="19">
        <f t="shared" si="415"/>
        <v>1.4921659945250592</v>
      </c>
      <c r="AS146" s="19">
        <f t="shared" si="415"/>
        <v>1.7245373168908229</v>
      </c>
      <c r="AT146" s="19">
        <f t="shared" si="415"/>
        <v>1.4278611089572606</v>
      </c>
      <c r="AU146" s="19">
        <f>INDEX(AU82:AU143,base_row,0)</f>
        <v>23.313926350677605</v>
      </c>
      <c r="AV146" s="19"/>
      <c r="AX146">
        <f>INDEX(AX82:AX143,base_row,0)</f>
        <v>1</v>
      </c>
      <c r="AY146">
        <f t="shared" ref="AY146:BS146" si="416">INDEX(AY82:AY143,base_row,0)</f>
        <v>1</v>
      </c>
      <c r="AZ146">
        <f t="shared" si="416"/>
        <v>1</v>
      </c>
      <c r="BA146">
        <f t="shared" si="416"/>
        <v>1</v>
      </c>
      <c r="BB146">
        <f t="shared" si="416"/>
        <v>1</v>
      </c>
      <c r="BC146">
        <f t="shared" si="416"/>
        <v>1</v>
      </c>
      <c r="BD146">
        <f t="shared" si="416"/>
        <v>1</v>
      </c>
      <c r="BE146">
        <f t="shared" si="416"/>
        <v>1</v>
      </c>
      <c r="BF146">
        <f t="shared" si="416"/>
        <v>1</v>
      </c>
      <c r="BG146">
        <f t="shared" si="416"/>
        <v>1</v>
      </c>
      <c r="BH146">
        <f>INDEX(BH82:BH143,base_row,0)</f>
        <v>1</v>
      </c>
      <c r="BI146">
        <f t="shared" si="416"/>
        <v>1</v>
      </c>
      <c r="BJ146">
        <f t="shared" si="416"/>
        <v>1</v>
      </c>
      <c r="BK146">
        <f t="shared" si="416"/>
        <v>1</v>
      </c>
      <c r="BL146">
        <f t="shared" si="416"/>
        <v>1</v>
      </c>
      <c r="BM146">
        <f t="shared" si="416"/>
        <v>1</v>
      </c>
      <c r="BN146">
        <f t="shared" si="416"/>
        <v>1</v>
      </c>
      <c r="BO146">
        <f t="shared" si="416"/>
        <v>1</v>
      </c>
      <c r="BP146">
        <f t="shared" si="416"/>
        <v>1</v>
      </c>
      <c r="BQ146">
        <f t="shared" si="416"/>
        <v>1</v>
      </c>
      <c r="BR146">
        <f t="shared" si="416"/>
        <v>1</v>
      </c>
      <c r="BS146">
        <f t="shared" si="416"/>
        <v>1</v>
      </c>
      <c r="BT146" s="3"/>
      <c r="BU146" s="3"/>
      <c r="BW146" s="3"/>
      <c r="BX146" s="16"/>
      <c r="BY146" s="16"/>
      <c r="CG146" s="35"/>
      <c r="CI146" s="19">
        <f t="shared" ref="CI146:DC146" si="417">INDEX(CI82:CI143,base_row,0)</f>
        <v>7.1595986540855514E-2</v>
      </c>
      <c r="CJ146" s="19">
        <f t="shared" si="417"/>
        <v>2.3562582483319678E-2</v>
      </c>
      <c r="CK146" s="19">
        <f t="shared" si="417"/>
        <v>5.97384535175924E-3</v>
      </c>
      <c r="CL146" s="19">
        <f t="shared" si="417"/>
        <v>2.2904179859082701E-6</v>
      </c>
      <c r="CM146" s="19">
        <f t="shared" si="417"/>
        <v>2.2904179859082701E-6</v>
      </c>
      <c r="CN146" s="19">
        <f t="shared" si="417"/>
        <v>2.2904179859082701E-6</v>
      </c>
      <c r="CO146" s="19">
        <f t="shared" si="417"/>
        <v>2.2405059941646065E-2</v>
      </c>
      <c r="CP146" s="19">
        <f t="shared" si="417"/>
        <v>0.13811072185466094</v>
      </c>
      <c r="CQ146" s="19">
        <f t="shared" si="417"/>
        <v>6.882618467173484E-3</v>
      </c>
      <c r="CR146" s="19">
        <f t="shared" si="417"/>
        <v>0.15579629296357211</v>
      </c>
      <c r="CS146" s="19">
        <f t="shared" si="417"/>
        <v>0.18258982500951373</v>
      </c>
      <c r="CT146" s="19">
        <f t="shared" si="417"/>
        <v>2.4497748870133482E-2</v>
      </c>
      <c r="CU146" s="19">
        <f t="shared" si="417"/>
        <v>6.0615801041496588E-2</v>
      </c>
      <c r="CV146" s="19">
        <f t="shared" si="417"/>
        <v>0.1809450193148088</v>
      </c>
      <c r="CW146" s="19">
        <f t="shared" si="417"/>
        <v>2.9578134723674612E-2</v>
      </c>
      <c r="CX146" s="19">
        <f t="shared" si="417"/>
        <v>1.7860286949813991E-2</v>
      </c>
      <c r="CY146" s="19">
        <f t="shared" si="417"/>
        <v>2.1439956630054512E-2</v>
      </c>
      <c r="CZ146" s="19">
        <f t="shared" si="417"/>
        <v>1.1971127584913879E-2</v>
      </c>
      <c r="DA146" s="19">
        <f t="shared" si="417"/>
        <v>3.5993842090286582E-2</v>
      </c>
      <c r="DB146" s="19">
        <f t="shared" si="417"/>
        <v>4.9109988127443403E-3</v>
      </c>
      <c r="DC146" s="19">
        <f t="shared" si="417"/>
        <v>5.2632801156148393E-3</v>
      </c>
      <c r="FV146" s="3"/>
      <c r="FX146">
        <f>INDEX(FX82:FX143,base_row,1)</f>
        <v>0.78055557038512224</v>
      </c>
      <c r="GA146" s="19"/>
      <c r="GB146" s="19">
        <f>INDEX(GB82:GB143,base_row,1)</f>
        <v>0.82721107346952205</v>
      </c>
      <c r="GC146" s="19"/>
      <c r="GE146" s="19"/>
      <c r="GF146" s="19">
        <f>INDEX(GF82:GF143,base_row,1)</f>
        <v>0.87763885037841849</v>
      </c>
      <c r="GG146" s="19"/>
      <c r="GL146" s="3"/>
      <c r="GM146" s="3"/>
      <c r="GN146" s="8"/>
      <c r="GP146" s="2"/>
      <c r="GQ146" s="2"/>
      <c r="HJ146" s="17"/>
      <c r="IJ146" s="11"/>
    </row>
    <row r="147" spans="1:252" hidden="1" x14ac:dyDescent="0.2">
      <c r="A147" t="s">
        <v>64</v>
      </c>
      <c r="B147" s="1">
        <f>Base_year2</f>
        <v>1996</v>
      </c>
      <c r="C147" s="60"/>
      <c r="D147" s="60"/>
      <c r="E147" s="60"/>
      <c r="F147" s="60"/>
      <c r="G147" s="60"/>
      <c r="H147" s="60"/>
      <c r="I147" s="60"/>
      <c r="J147" s="60"/>
      <c r="K147" s="60"/>
      <c r="L147" s="60"/>
      <c r="M147" s="60"/>
      <c r="N147" s="60"/>
      <c r="O147" s="60"/>
      <c r="P147" s="60"/>
      <c r="Q147" s="60"/>
      <c r="R147" s="60"/>
      <c r="S147" s="60"/>
      <c r="T147" s="60"/>
      <c r="U147" s="60"/>
      <c r="V147" s="60"/>
      <c r="W147" s="60"/>
      <c r="X147" s="60"/>
      <c r="Z147" s="19">
        <f>INDEX(Z82:Z143,base_row2,0)</f>
        <v>2.6987401049051596</v>
      </c>
      <c r="AA147" s="19">
        <f t="shared" ref="AA147:AU147" si="418">INDEX(AA82:AA143,base_row2,0)</f>
        <v>6.1252136614201058</v>
      </c>
      <c r="AB147" s="19">
        <f t="shared" si="418"/>
        <v>1.8206253950573532</v>
      </c>
      <c r="AC147" s="19">
        <f t="shared" si="418"/>
        <v>7.2085726080849889E-5</v>
      </c>
      <c r="AD147" s="19">
        <f t="shared" si="418"/>
        <v>4.8041511036878138E-4</v>
      </c>
      <c r="AE147" s="19">
        <f t="shared" si="418"/>
        <v>5.4267444243412063E-4</v>
      </c>
      <c r="AF147" s="19">
        <f t="shared" si="418"/>
        <v>6.10541834220066</v>
      </c>
      <c r="AG147" s="19">
        <f t="shared" si="418"/>
        <v>18.872022676748639</v>
      </c>
      <c r="AH147" s="19">
        <f t="shared" si="418"/>
        <v>1.9261702311345918</v>
      </c>
      <c r="AI147" s="19">
        <f t="shared" si="418"/>
        <v>9.967241819275106</v>
      </c>
      <c r="AJ147" s="19">
        <f t="shared" si="418"/>
        <v>9.8984219305250853</v>
      </c>
      <c r="AK147" s="19">
        <f t="shared" si="418"/>
        <v>4.0440213987773603</v>
      </c>
      <c r="AL147" s="19">
        <f t="shared" si="418"/>
        <v>12.258768426781335</v>
      </c>
      <c r="AM147" s="19">
        <f t="shared" si="418"/>
        <v>18.299028835113816</v>
      </c>
      <c r="AN147" s="19">
        <f t="shared" si="418"/>
        <v>2.5849048553672818</v>
      </c>
      <c r="AO147" s="19">
        <f t="shared" si="418"/>
        <v>1.4398322812590507</v>
      </c>
      <c r="AP147" s="19">
        <f t="shared" si="418"/>
        <v>2.9165923567938701</v>
      </c>
      <c r="AQ147" s="19">
        <f t="shared" si="418"/>
        <v>2.1686606043596837</v>
      </c>
      <c r="AR147" s="19">
        <f t="shared" si="418"/>
        <v>1.3954748290267325</v>
      </c>
      <c r="AS147" s="19">
        <f t="shared" si="418"/>
        <v>2.0903144620073264</v>
      </c>
      <c r="AT147" s="19">
        <f t="shared" si="418"/>
        <v>1.4352792861583861</v>
      </c>
      <c r="AU147" s="19">
        <f t="shared" si="418"/>
        <v>20.995185473505572</v>
      </c>
      <c r="AV147" s="19"/>
      <c r="AX147">
        <f>INDEX(AX82:AX143,base_row2,0)</f>
        <v>0.99394899606237119</v>
      </c>
      <c r="AY147">
        <f t="shared" ref="AY147:BS147" si="419">INDEX(AY82:AY143,base_row2,0)</f>
        <v>0.93888347468065603</v>
      </c>
      <c r="AZ147">
        <f t="shared" si="419"/>
        <v>1.2542837928870607</v>
      </c>
      <c r="BA147">
        <f t="shared" si="419"/>
        <v>0.82990091987797276</v>
      </c>
      <c r="BB147">
        <f t="shared" si="419"/>
        <v>0.75755689224093625</v>
      </c>
      <c r="BC147">
        <f t="shared" si="419"/>
        <v>0.97511045588812251</v>
      </c>
      <c r="BD147">
        <f t="shared" si="419"/>
        <v>1.1262569760400243</v>
      </c>
      <c r="BE147">
        <f t="shared" si="419"/>
        <v>1.0100635965823053</v>
      </c>
      <c r="BF147">
        <f t="shared" si="419"/>
        <v>1.1667709099653756</v>
      </c>
      <c r="BG147">
        <f t="shared" si="419"/>
        <v>1.1098630589727718</v>
      </c>
      <c r="BH147">
        <f>INDEX(BH82:BH143,base_row2,0)</f>
        <v>1.1468161328468143</v>
      </c>
      <c r="BI147">
        <f t="shared" si="419"/>
        <v>0.89312148671400016</v>
      </c>
      <c r="BJ147">
        <f t="shared" si="419"/>
        <v>0.81995759885824027</v>
      </c>
      <c r="BK147">
        <f t="shared" si="419"/>
        <v>0.83437924296951804</v>
      </c>
      <c r="BL147">
        <f t="shared" si="419"/>
        <v>0.96762829936823103</v>
      </c>
      <c r="BM147">
        <f t="shared" si="419"/>
        <v>0.91203002898329943</v>
      </c>
      <c r="BN147">
        <f t="shared" si="419"/>
        <v>0.35368459195164803</v>
      </c>
      <c r="BO147">
        <f t="shared" si="419"/>
        <v>0.86071334996371063</v>
      </c>
      <c r="BP147">
        <f t="shared" si="419"/>
        <v>0.93520079813298351</v>
      </c>
      <c r="BQ147">
        <f t="shared" si="419"/>
        <v>1.2121016121448533</v>
      </c>
      <c r="BR147">
        <f t="shared" si="419"/>
        <v>1.005195307270847</v>
      </c>
      <c r="BS147">
        <f t="shared" si="419"/>
        <v>0.9005426695488965</v>
      </c>
      <c r="BT147" s="3"/>
      <c r="BU147" s="3"/>
      <c r="BV147" s="19">
        <f t="shared" ref="BV147:CB147" si="420">INDEX(BV82:BV143,base_row2,1)</f>
        <v>1.3891291162026258</v>
      </c>
      <c r="BW147" s="19">
        <f t="shared" si="420"/>
        <v>0.9005426695488965</v>
      </c>
      <c r="BX147" s="19">
        <f t="shared" si="420"/>
        <v>0.99045551268767851</v>
      </c>
      <c r="BY147" s="19">
        <f t="shared" si="420"/>
        <v>0.92997500677449174</v>
      </c>
      <c r="BZ147" s="19">
        <f t="shared" si="420"/>
        <v>0.97768401826133733</v>
      </c>
      <c r="CA147" s="19">
        <f t="shared" si="420"/>
        <v>1.2509713997808114</v>
      </c>
      <c r="CB147" s="19">
        <f t="shared" si="420"/>
        <v>1.250970042653212</v>
      </c>
      <c r="CC147" s="19"/>
      <c r="CD147" s="19">
        <f>INDEX(CD82:CD143,base_row2,1)</f>
        <v>0.9210988721215565</v>
      </c>
      <c r="CG147" s="35"/>
      <c r="CI147" s="19">
        <f t="shared" ref="CI147:DC147" si="421">INDEX(CI83:CI145,base_row2,0)</f>
        <v>6.9551527731583088E-2</v>
      </c>
      <c r="CJ147" s="19">
        <f t="shared" si="421"/>
        <v>2.3100782646248198E-2</v>
      </c>
      <c r="CK147" s="19">
        <f t="shared" si="421"/>
        <v>5.2639123767629411E-3</v>
      </c>
      <c r="CL147" s="19">
        <f t="shared" si="421"/>
        <v>1.8193943702819262E-6</v>
      </c>
      <c r="CM147" s="19">
        <f t="shared" si="421"/>
        <v>1.8193943702819262E-6</v>
      </c>
      <c r="CN147" s="19">
        <f t="shared" si="421"/>
        <v>1.8193943702819262E-6</v>
      </c>
      <c r="CO147" s="19">
        <f t="shared" si="421"/>
        <v>2.5412443286826927E-2</v>
      </c>
      <c r="CP147" s="19">
        <f t="shared" si="421"/>
        <v>0.13789068801106449</v>
      </c>
      <c r="CQ147" s="19">
        <f t="shared" si="421"/>
        <v>8.5210217736474535E-3</v>
      </c>
      <c r="CR147" s="19">
        <f t="shared" si="421"/>
        <v>0.16478151622469445</v>
      </c>
      <c r="CS147" s="19">
        <f t="shared" si="421"/>
        <v>0.20743553192013989</v>
      </c>
      <c r="CT147" s="19">
        <f t="shared" si="421"/>
        <v>2.9469069684910129E-2</v>
      </c>
      <c r="CU147" s="19">
        <f t="shared" si="421"/>
        <v>5.131385884106858E-2</v>
      </c>
      <c r="CV147" s="19">
        <f t="shared" si="421"/>
        <v>0.14994857318930505</v>
      </c>
      <c r="CW147" s="19">
        <f t="shared" si="421"/>
        <v>2.9751464921383787E-2</v>
      </c>
      <c r="CX147" s="19">
        <f t="shared" si="421"/>
        <v>1.7348928024461634E-2</v>
      </c>
      <c r="CY147" s="19">
        <f t="shared" si="421"/>
        <v>2.0756975754377623E-2</v>
      </c>
      <c r="CZ147" s="19">
        <f t="shared" si="421"/>
        <v>1.0322096520213384E-2</v>
      </c>
      <c r="DA147" s="19">
        <f t="shared" si="421"/>
        <v>3.6306294540697892E-2</v>
      </c>
      <c r="DB147" s="19">
        <f t="shared" si="421"/>
        <v>6.2036780927469505E-3</v>
      </c>
      <c r="DC147" s="19">
        <f t="shared" si="421"/>
        <v>6.6161782767566813E-3</v>
      </c>
      <c r="FV147" s="3"/>
      <c r="GL147" s="3"/>
      <c r="GM147" s="3"/>
      <c r="GN147" s="8"/>
      <c r="GO147" s="5"/>
      <c r="GP147" s="2" t="s">
        <v>35</v>
      </c>
      <c r="HJ147" s="17"/>
      <c r="IJ147" s="11"/>
    </row>
    <row r="148" spans="1:252" x14ac:dyDescent="0.2">
      <c r="BU148" s="3"/>
      <c r="CG148" s="35"/>
      <c r="CH148" s="8"/>
      <c r="EG148" s="8"/>
      <c r="EK148" s="11"/>
      <c r="EL148" s="11"/>
      <c r="EM148" s="11"/>
      <c r="EN148" s="11"/>
      <c r="EO148" s="11"/>
      <c r="EP148" s="11"/>
      <c r="EQ148" s="11"/>
      <c r="ER148" s="11"/>
      <c r="ET148" s="11"/>
      <c r="EU148" s="11"/>
      <c r="EV148" s="11"/>
      <c r="EW148" s="11"/>
      <c r="FV148" s="3"/>
      <c r="GL148" s="3"/>
      <c r="GM148" s="3"/>
      <c r="GN148" s="8"/>
      <c r="GO148" s="5"/>
      <c r="HJ148" s="17"/>
    </row>
    <row r="149" spans="1:252" x14ac:dyDescent="0.2">
      <c r="BU149" s="3"/>
      <c r="BX149">
        <f>BX144*BY144</f>
        <v>0.65297687119126147</v>
      </c>
      <c r="BZ149">
        <f>(BZ144/BZ133)^(1/11)</f>
        <v>0.99109312987914389</v>
      </c>
      <c r="CG149" s="35"/>
      <c r="CH149" s="8"/>
      <c r="CV149">
        <v>0.19317996841272181</v>
      </c>
      <c r="CW149">
        <v>0.1585644816569923</v>
      </c>
      <c r="CX149">
        <v>0.37573945219058641</v>
      </c>
      <c r="CY149">
        <v>0.27251609773969954</v>
      </c>
      <c r="DR149">
        <f>INDEX(DR82:DR143,base_row,1)</f>
        <v>6.065713275915089E-2</v>
      </c>
      <c r="DS149">
        <f>INDEX(DS82:DS143,base_row,1)</f>
        <v>0.18368766240490872</v>
      </c>
      <c r="EG149" s="8">
        <f>EG146+1</f>
        <v>1</v>
      </c>
      <c r="EH149" t="b">
        <f>(EG149+Begin_year_chart1&lt;=End_year_chart1)</f>
        <v>1</v>
      </c>
      <c r="EK149" s="11"/>
      <c r="EL149" s="11"/>
      <c r="EM149" s="11"/>
      <c r="EN149" s="11"/>
      <c r="EO149" s="11" t="e">
        <f ca="1">IF(EH149,OFFSET(#REF!,#REF!+$EG149,0),"")</f>
        <v>#REF!</v>
      </c>
      <c r="EP149" s="11" t="e">
        <f ca="1">IF($EH149,OFFSET(#REF!,#REF!+$EG149,0),"")</f>
        <v>#REF!</v>
      </c>
      <c r="EQ149" s="11" t="e">
        <f ca="1">IF($EH149,OFFSET(#REF!,#REF!+$EG149,0),"")</f>
        <v>#REF!</v>
      </c>
      <c r="ER149" s="11" t="e">
        <f ca="1">IF($EH149,OFFSET(#REF!,#REF!+$EG149,0),"")</f>
        <v>#REF!</v>
      </c>
      <c r="ET149" s="11" t="e">
        <f ca="1">IF($EH149,OFFSET(#REF!,#REF!+$EG149,0),"")</f>
        <v>#REF!</v>
      </c>
      <c r="EU149" s="11" t="e">
        <f ca="1">IF($EH149,OFFSET(#REF!,#REF!+$EG149,0),"")</f>
        <v>#REF!</v>
      </c>
      <c r="EV149" s="11" t="e">
        <f ca="1">IF($EH149,OFFSET(#REF!,#REF!+$EG149,0),"")</f>
        <v>#REF!</v>
      </c>
      <c r="EW149" s="11" t="e">
        <f ca="1">IF($EH149,OFFSET(#REF!,#REF!+$EG149,0),"")</f>
        <v>#REF!</v>
      </c>
      <c r="FV149" s="3"/>
      <c r="GL149" s="3"/>
      <c r="GM149" s="3"/>
      <c r="GN149" s="8"/>
      <c r="GO149" s="5"/>
      <c r="HJ149" s="17"/>
      <c r="HL149" s="2" t="s">
        <v>55</v>
      </c>
    </row>
    <row r="150" spans="1:252" x14ac:dyDescent="0.2">
      <c r="BU150" s="3"/>
      <c r="CG150" s="35"/>
      <c r="CH150" s="8"/>
      <c r="DC150">
        <v>-1.3764419303596612E-3</v>
      </c>
      <c r="DD150">
        <v>-2.4059571119773942E-3</v>
      </c>
      <c r="DE150">
        <v>-1.3742014352989265E-2</v>
      </c>
      <c r="DF150">
        <v>2.6065307443558501E-3</v>
      </c>
      <c r="DV150">
        <v>-2.6996284006505063E-2</v>
      </c>
      <c r="DW150">
        <v>-2.290210832879978E-2</v>
      </c>
      <c r="DX150">
        <v>1.154962278973674E-2</v>
      </c>
      <c r="DY150">
        <v>-1.3582256648764706E-2</v>
      </c>
      <c r="ET150" s="11" t="str">
        <f ca="1">IF($EH150,OFFSET(#REF!,#REF!+$EG150,0),"")</f>
        <v/>
      </c>
      <c r="EU150" s="11" t="str">
        <f ca="1">IF($EH150,OFFSET(#REF!,#REF!+$EG150,0),"")</f>
        <v/>
      </c>
      <c r="EV150" s="11" t="str">
        <f ca="1">IF($EH150,OFFSET(#REF!,#REF!+$EG150,0),"")</f>
        <v/>
      </c>
      <c r="EW150" s="11" t="str">
        <f ca="1">IF($EH150,OFFSET(#REF!,#REF!+$EG150,0),"")</f>
        <v/>
      </c>
      <c r="FV150" s="3"/>
      <c r="GL150" s="3"/>
      <c r="GM150" s="3"/>
      <c r="GN150" s="8">
        <v>182</v>
      </c>
      <c r="GO150" s="5"/>
      <c r="GP150" s="10" t="s">
        <v>45</v>
      </c>
      <c r="GQ150" s="10"/>
      <c r="GZ150" t="s">
        <v>291</v>
      </c>
      <c r="HJ150" s="17"/>
    </row>
    <row r="151" spans="1:252" x14ac:dyDescent="0.2">
      <c r="A151" s="2" t="s">
        <v>63</v>
      </c>
      <c r="C151" s="2" t="s">
        <v>63</v>
      </c>
      <c r="Z151" s="2" t="s">
        <v>616</v>
      </c>
      <c r="AX151" s="2" t="s">
        <v>21</v>
      </c>
      <c r="BU151" s="68"/>
      <c r="BV151" s="6" t="s">
        <v>75</v>
      </c>
      <c r="BW151" s="6"/>
      <c r="CG151" s="35"/>
      <c r="CH151" s="8"/>
      <c r="CI151" s="2" t="s">
        <v>24</v>
      </c>
      <c r="DF151" s="2" t="s">
        <v>25</v>
      </c>
      <c r="EC151" s="2" t="s">
        <v>27</v>
      </c>
      <c r="EZ151" s="2" t="s">
        <v>68</v>
      </c>
      <c r="FV151" s="3"/>
      <c r="GA151" s="6" t="s">
        <v>69</v>
      </c>
      <c r="GE151" s="6" t="s">
        <v>70</v>
      </c>
      <c r="GI151" t="s">
        <v>97</v>
      </c>
      <c r="GJ151" t="s">
        <v>73</v>
      </c>
      <c r="GK151" t="s">
        <v>74</v>
      </c>
      <c r="GL151" s="3"/>
      <c r="GM151" s="3"/>
      <c r="GN151" s="8"/>
      <c r="GO151" s="5" t="s">
        <v>39</v>
      </c>
      <c r="GP151">
        <f>Begin_year_chart1-1949</f>
        <v>36</v>
      </c>
      <c r="GV151" t="s">
        <v>112</v>
      </c>
      <c r="GY151" s="69"/>
      <c r="GZ151" t="s">
        <v>113</v>
      </c>
      <c r="HD151" s="69"/>
      <c r="HE151" t="s">
        <v>114</v>
      </c>
      <c r="HJ151" s="17"/>
      <c r="HL151" s="6"/>
      <c r="HM151" s="6" t="s">
        <v>75</v>
      </c>
      <c r="HN151" s="6"/>
      <c r="HX151" s="8"/>
      <c r="HY151" s="5" t="s">
        <v>39</v>
      </c>
      <c r="HZ151">
        <f>Begin_year_chart1-1949</f>
        <v>36</v>
      </c>
      <c r="IF151" t="s">
        <v>131</v>
      </c>
      <c r="IJ151" t="s">
        <v>132</v>
      </c>
      <c r="IP151" t="s">
        <v>130</v>
      </c>
    </row>
    <row r="152" spans="1:252" x14ac:dyDescent="0.2">
      <c r="BU152" s="3"/>
      <c r="BV152" s="80" t="s">
        <v>17</v>
      </c>
      <c r="BW152" s="243" t="s">
        <v>95</v>
      </c>
      <c r="BX152" s="80" t="s">
        <v>505</v>
      </c>
      <c r="BY152" s="243"/>
      <c r="BZ152" s="80"/>
      <c r="CA152" s="80"/>
      <c r="CB152" s="80" t="s">
        <v>76</v>
      </c>
      <c r="CC152" s="80"/>
      <c r="CD152" s="80" t="s">
        <v>34</v>
      </c>
      <c r="CE152" s="80" t="s">
        <v>33</v>
      </c>
      <c r="CG152" s="35"/>
      <c r="CH152" s="8"/>
      <c r="FV152" s="3"/>
      <c r="GL152" s="3"/>
      <c r="GM152" s="3"/>
      <c r="GN152" s="8"/>
      <c r="GO152" s="5" t="s">
        <v>40</v>
      </c>
      <c r="GP152">
        <f>End_year_chart1-1949</f>
        <v>62</v>
      </c>
      <c r="GV152" t="s">
        <v>107</v>
      </c>
      <c r="GY152" s="69"/>
      <c r="GZ152" t="s">
        <v>109</v>
      </c>
      <c r="HD152" s="69"/>
      <c r="HE152" t="s">
        <v>88</v>
      </c>
      <c r="HJ152" s="17"/>
      <c r="HO152" t="s">
        <v>81</v>
      </c>
      <c r="HS152" t="s">
        <v>76</v>
      </c>
      <c r="HU152" t="s">
        <v>34</v>
      </c>
      <c r="HV152" t="s">
        <v>33</v>
      </c>
      <c r="HX152" s="8"/>
      <c r="HY152" s="5" t="s">
        <v>40</v>
      </c>
      <c r="HZ152">
        <f>End_year_chart1-1949</f>
        <v>62</v>
      </c>
      <c r="IF152" t="s">
        <v>107</v>
      </c>
      <c r="IJ152" t="s">
        <v>109</v>
      </c>
      <c r="IP152" t="s">
        <v>88</v>
      </c>
    </row>
    <row r="153" spans="1:252" x14ac:dyDescent="0.2">
      <c r="B153" t="s">
        <v>12</v>
      </c>
      <c r="C153" s="78" t="str">
        <f>C2</f>
        <v>311/312</v>
      </c>
      <c r="D153" s="78" t="str">
        <f>D2</f>
        <v>313/314</v>
      </c>
      <c r="E153" s="78" t="str">
        <f>E2</f>
        <v>315/316</v>
      </c>
      <c r="F153" s="78" t="s">
        <v>495</v>
      </c>
      <c r="G153" s="78" t="s">
        <v>495</v>
      </c>
      <c r="H153" s="78" t="s">
        <v>495</v>
      </c>
      <c r="I153" s="78">
        <f t="shared" ref="I153:X153" si="422">I227</f>
        <v>321</v>
      </c>
      <c r="J153" s="78">
        <f t="shared" si="422"/>
        <v>322</v>
      </c>
      <c r="K153" s="78">
        <f t="shared" si="422"/>
        <v>323</v>
      </c>
      <c r="L153" s="78">
        <f t="shared" si="422"/>
        <v>324</v>
      </c>
      <c r="M153" s="78">
        <f t="shared" si="422"/>
        <v>325</v>
      </c>
      <c r="N153" s="78">
        <f t="shared" si="422"/>
        <v>326</v>
      </c>
      <c r="O153" s="78">
        <f t="shared" si="422"/>
        <v>327</v>
      </c>
      <c r="P153" s="78">
        <f t="shared" si="422"/>
        <v>331</v>
      </c>
      <c r="Q153" s="78">
        <f t="shared" si="422"/>
        <v>332</v>
      </c>
      <c r="R153" s="78">
        <f t="shared" si="422"/>
        <v>333</v>
      </c>
      <c r="S153" s="78">
        <f t="shared" si="422"/>
        <v>334</v>
      </c>
      <c r="T153" s="78">
        <f t="shared" si="422"/>
        <v>335</v>
      </c>
      <c r="U153" s="78">
        <f t="shared" si="422"/>
        <v>336</v>
      </c>
      <c r="V153" s="78">
        <f t="shared" si="422"/>
        <v>337</v>
      </c>
      <c r="W153" s="78">
        <f t="shared" si="422"/>
        <v>339</v>
      </c>
      <c r="X153" s="80" t="str">
        <f t="shared" si="422"/>
        <v xml:space="preserve">  Total</v>
      </c>
      <c r="Z153" s="78" t="str">
        <f>C227</f>
        <v>311/312</v>
      </c>
      <c r="AA153" s="78" t="str">
        <f t="shared" ref="AA153:AT153" si="423">D227</f>
        <v>313/314</v>
      </c>
      <c r="AB153" s="78" t="str">
        <f t="shared" si="423"/>
        <v>315/316</v>
      </c>
      <c r="AC153" s="78" t="str">
        <f t="shared" si="423"/>
        <v>Not Used</v>
      </c>
      <c r="AD153" s="78" t="str">
        <f t="shared" si="423"/>
        <v>Not Used</v>
      </c>
      <c r="AE153" s="78" t="str">
        <f t="shared" si="423"/>
        <v>Not Used</v>
      </c>
      <c r="AF153" s="78">
        <f t="shared" si="423"/>
        <v>321</v>
      </c>
      <c r="AG153" s="78">
        <f t="shared" si="423"/>
        <v>322</v>
      </c>
      <c r="AH153" s="78">
        <f t="shared" si="423"/>
        <v>323</v>
      </c>
      <c r="AI153" s="78">
        <f t="shared" si="423"/>
        <v>324</v>
      </c>
      <c r="AJ153" s="78">
        <f t="shared" si="423"/>
        <v>325</v>
      </c>
      <c r="AK153" s="78">
        <f t="shared" si="423"/>
        <v>326</v>
      </c>
      <c r="AL153" s="78">
        <f t="shared" si="423"/>
        <v>327</v>
      </c>
      <c r="AM153" s="78">
        <f t="shared" si="423"/>
        <v>331</v>
      </c>
      <c r="AN153" s="78">
        <f t="shared" si="423"/>
        <v>332</v>
      </c>
      <c r="AO153" s="78">
        <f t="shared" si="423"/>
        <v>333</v>
      </c>
      <c r="AP153" s="78">
        <f t="shared" si="423"/>
        <v>334</v>
      </c>
      <c r="AQ153" s="78">
        <f t="shared" si="423"/>
        <v>335</v>
      </c>
      <c r="AR153" s="78">
        <f t="shared" si="423"/>
        <v>336</v>
      </c>
      <c r="AS153" s="78">
        <f t="shared" si="423"/>
        <v>337</v>
      </c>
      <c r="AT153" s="78">
        <f t="shared" si="423"/>
        <v>339</v>
      </c>
      <c r="AU153" s="80" t="s">
        <v>18</v>
      </c>
      <c r="AV153" s="80"/>
      <c r="AX153" s="78" t="str">
        <f t="shared" ref="AX153:BR153" si="424">C153</f>
        <v>311/312</v>
      </c>
      <c r="AY153" s="78" t="str">
        <f t="shared" si="424"/>
        <v>313/314</v>
      </c>
      <c r="AZ153" s="78" t="str">
        <f t="shared" si="424"/>
        <v>315/316</v>
      </c>
      <c r="BA153" s="78" t="str">
        <f t="shared" si="424"/>
        <v>Not Used</v>
      </c>
      <c r="BB153" s="78" t="str">
        <f t="shared" si="424"/>
        <v>Not Used</v>
      </c>
      <c r="BC153" s="78" t="str">
        <f t="shared" si="424"/>
        <v>Not Used</v>
      </c>
      <c r="BD153" s="78">
        <f t="shared" si="424"/>
        <v>321</v>
      </c>
      <c r="BE153" s="78">
        <f t="shared" si="424"/>
        <v>322</v>
      </c>
      <c r="BF153" s="78">
        <f t="shared" si="424"/>
        <v>323</v>
      </c>
      <c r="BG153" s="78">
        <f t="shared" si="424"/>
        <v>324</v>
      </c>
      <c r="BH153" s="78">
        <f t="shared" si="424"/>
        <v>325</v>
      </c>
      <c r="BI153" s="78">
        <f t="shared" si="424"/>
        <v>326</v>
      </c>
      <c r="BJ153" s="78">
        <f t="shared" si="424"/>
        <v>327</v>
      </c>
      <c r="BK153" s="78">
        <f t="shared" si="424"/>
        <v>331</v>
      </c>
      <c r="BL153" s="78">
        <f t="shared" si="424"/>
        <v>332</v>
      </c>
      <c r="BM153" s="78">
        <f t="shared" si="424"/>
        <v>333</v>
      </c>
      <c r="BN153" s="78">
        <f t="shared" si="424"/>
        <v>334</v>
      </c>
      <c r="BO153" s="78">
        <f t="shared" si="424"/>
        <v>335</v>
      </c>
      <c r="BP153" s="78">
        <f t="shared" si="424"/>
        <v>336</v>
      </c>
      <c r="BQ153" s="78">
        <f t="shared" si="424"/>
        <v>337</v>
      </c>
      <c r="BR153" s="78">
        <f t="shared" si="424"/>
        <v>339</v>
      </c>
      <c r="BS153" s="78" t="s">
        <v>16</v>
      </c>
      <c r="BU153" s="3"/>
      <c r="BV153" s="80" t="s">
        <v>493</v>
      </c>
      <c r="BW153" s="243" t="s">
        <v>77</v>
      </c>
      <c r="BX153" s="78" t="s">
        <v>468</v>
      </c>
      <c r="BY153" s="244" t="s">
        <v>492</v>
      </c>
      <c r="BZ153" s="80" t="s">
        <v>77</v>
      </c>
      <c r="CA153" s="80" t="s">
        <v>78</v>
      </c>
      <c r="CB153" s="80" t="s">
        <v>79</v>
      </c>
      <c r="CC153" s="80"/>
      <c r="CD153" s="80" t="s">
        <v>33</v>
      </c>
      <c r="CE153" s="80" t="s">
        <v>84</v>
      </c>
      <c r="CG153" s="35"/>
      <c r="CH153" s="8" t="s">
        <v>12</v>
      </c>
      <c r="CI153" s="78" t="str">
        <f t="shared" ref="CI153:DC153" si="425">C153</f>
        <v>311/312</v>
      </c>
      <c r="CJ153" s="78" t="str">
        <f t="shared" si="425"/>
        <v>313/314</v>
      </c>
      <c r="CK153" s="78" t="str">
        <f t="shared" si="425"/>
        <v>315/316</v>
      </c>
      <c r="CL153" s="78" t="str">
        <f t="shared" si="425"/>
        <v>Not Used</v>
      </c>
      <c r="CM153" s="78" t="str">
        <f t="shared" si="425"/>
        <v>Not Used</v>
      </c>
      <c r="CN153" s="78" t="str">
        <f t="shared" si="425"/>
        <v>Not Used</v>
      </c>
      <c r="CO153" s="78">
        <f t="shared" si="425"/>
        <v>321</v>
      </c>
      <c r="CP153" s="78">
        <f t="shared" si="425"/>
        <v>322</v>
      </c>
      <c r="CQ153" s="78">
        <f t="shared" si="425"/>
        <v>323</v>
      </c>
      <c r="CR153" s="78">
        <f t="shared" si="425"/>
        <v>324</v>
      </c>
      <c r="CS153" s="78">
        <f t="shared" si="425"/>
        <v>325</v>
      </c>
      <c r="CT153" s="78">
        <f t="shared" si="425"/>
        <v>326</v>
      </c>
      <c r="CU153" s="78">
        <f t="shared" si="425"/>
        <v>327</v>
      </c>
      <c r="CV153" s="78">
        <f t="shared" si="425"/>
        <v>331</v>
      </c>
      <c r="CW153" s="78">
        <f t="shared" si="425"/>
        <v>332</v>
      </c>
      <c r="CX153" s="78">
        <f t="shared" si="425"/>
        <v>333</v>
      </c>
      <c r="CY153" s="78">
        <f t="shared" si="425"/>
        <v>334</v>
      </c>
      <c r="CZ153" s="78">
        <f t="shared" si="425"/>
        <v>335</v>
      </c>
      <c r="DA153" s="78">
        <f t="shared" si="425"/>
        <v>336</v>
      </c>
      <c r="DB153" s="78">
        <f t="shared" si="425"/>
        <v>337</v>
      </c>
      <c r="DC153" s="78">
        <f t="shared" si="425"/>
        <v>339</v>
      </c>
      <c r="DF153" s="80" t="str">
        <f t="shared" ref="DF153:DZ153" si="426">C153</f>
        <v>311/312</v>
      </c>
      <c r="DG153" s="80" t="str">
        <f t="shared" si="426"/>
        <v>313/314</v>
      </c>
      <c r="DH153" s="80" t="str">
        <f t="shared" si="426"/>
        <v>315/316</v>
      </c>
      <c r="DI153" s="80" t="str">
        <f t="shared" si="426"/>
        <v>Not Used</v>
      </c>
      <c r="DJ153" s="80" t="str">
        <f t="shared" si="426"/>
        <v>Not Used</v>
      </c>
      <c r="DK153" s="80" t="str">
        <f t="shared" si="426"/>
        <v>Not Used</v>
      </c>
      <c r="DL153" s="80">
        <f t="shared" si="426"/>
        <v>321</v>
      </c>
      <c r="DM153" s="80">
        <f t="shared" si="426"/>
        <v>322</v>
      </c>
      <c r="DN153" s="80">
        <f t="shared" si="426"/>
        <v>323</v>
      </c>
      <c r="DO153" s="80">
        <f t="shared" si="426"/>
        <v>324</v>
      </c>
      <c r="DP153" s="80">
        <f t="shared" si="426"/>
        <v>325</v>
      </c>
      <c r="DQ153" s="80">
        <f t="shared" si="426"/>
        <v>326</v>
      </c>
      <c r="DR153" s="80">
        <f t="shared" si="426"/>
        <v>327</v>
      </c>
      <c r="DS153" s="80">
        <f t="shared" si="426"/>
        <v>331</v>
      </c>
      <c r="DT153" s="80">
        <f t="shared" si="426"/>
        <v>332</v>
      </c>
      <c r="DU153" s="80">
        <f t="shared" si="426"/>
        <v>333</v>
      </c>
      <c r="DV153" s="80">
        <f t="shared" si="426"/>
        <v>334</v>
      </c>
      <c r="DW153" s="80">
        <f t="shared" si="426"/>
        <v>335</v>
      </c>
      <c r="DX153" s="80">
        <f t="shared" si="426"/>
        <v>336</v>
      </c>
      <c r="DY153" s="80">
        <f t="shared" si="426"/>
        <v>337</v>
      </c>
      <c r="DZ153" s="80">
        <f t="shared" si="426"/>
        <v>339</v>
      </c>
      <c r="EA153" s="80" t="s">
        <v>16</v>
      </c>
      <c r="EC153" t="str">
        <f t="shared" ref="EC153:EW153" si="427">C153</f>
        <v>311/312</v>
      </c>
      <c r="ED153" t="str">
        <f t="shared" si="427"/>
        <v>313/314</v>
      </c>
      <c r="EE153" t="str">
        <f t="shared" si="427"/>
        <v>315/316</v>
      </c>
      <c r="EF153" t="str">
        <f t="shared" si="427"/>
        <v>Not Used</v>
      </c>
      <c r="EG153" t="str">
        <f t="shared" si="427"/>
        <v>Not Used</v>
      </c>
      <c r="EH153" t="str">
        <f t="shared" si="427"/>
        <v>Not Used</v>
      </c>
      <c r="EI153">
        <f t="shared" si="427"/>
        <v>321</v>
      </c>
      <c r="EJ153">
        <f t="shared" si="427"/>
        <v>322</v>
      </c>
      <c r="EK153">
        <f t="shared" si="427"/>
        <v>323</v>
      </c>
      <c r="EL153">
        <f t="shared" si="427"/>
        <v>324</v>
      </c>
      <c r="EM153">
        <f t="shared" si="427"/>
        <v>325</v>
      </c>
      <c r="EN153">
        <f t="shared" si="427"/>
        <v>326</v>
      </c>
      <c r="EO153">
        <f t="shared" si="427"/>
        <v>327</v>
      </c>
      <c r="EP153">
        <f t="shared" si="427"/>
        <v>331</v>
      </c>
      <c r="EQ153">
        <f t="shared" si="427"/>
        <v>332</v>
      </c>
      <c r="ER153">
        <f t="shared" si="427"/>
        <v>333</v>
      </c>
      <c r="ES153">
        <f t="shared" si="427"/>
        <v>334</v>
      </c>
      <c r="ET153">
        <f t="shared" si="427"/>
        <v>335</v>
      </c>
      <c r="EU153">
        <f t="shared" si="427"/>
        <v>336</v>
      </c>
      <c r="EV153">
        <f t="shared" si="427"/>
        <v>337</v>
      </c>
      <c r="EW153">
        <f t="shared" si="427"/>
        <v>339</v>
      </c>
      <c r="EZ153" t="str">
        <f t="shared" ref="EZ153:FU153" si="428">C153</f>
        <v>311/312</v>
      </c>
      <c r="FA153" t="str">
        <f t="shared" si="428"/>
        <v>313/314</v>
      </c>
      <c r="FB153" t="str">
        <f t="shared" si="428"/>
        <v>315/316</v>
      </c>
      <c r="FC153" t="str">
        <f t="shared" si="428"/>
        <v>Not Used</v>
      </c>
      <c r="FD153" t="str">
        <f t="shared" si="428"/>
        <v>Not Used</v>
      </c>
      <c r="FE153" t="str">
        <f t="shared" si="428"/>
        <v>Not Used</v>
      </c>
      <c r="FF153">
        <f t="shared" si="428"/>
        <v>321</v>
      </c>
      <c r="FG153">
        <f t="shared" si="428"/>
        <v>322</v>
      </c>
      <c r="FH153">
        <f t="shared" si="428"/>
        <v>323</v>
      </c>
      <c r="FI153">
        <f t="shared" si="428"/>
        <v>324</v>
      </c>
      <c r="FJ153">
        <f t="shared" si="428"/>
        <v>325</v>
      </c>
      <c r="FK153">
        <f t="shared" si="428"/>
        <v>326</v>
      </c>
      <c r="FL153">
        <f t="shared" si="428"/>
        <v>327</v>
      </c>
      <c r="FM153">
        <f t="shared" si="428"/>
        <v>331</v>
      </c>
      <c r="FN153">
        <f t="shared" si="428"/>
        <v>332</v>
      </c>
      <c r="FO153">
        <f t="shared" si="428"/>
        <v>333</v>
      </c>
      <c r="FP153">
        <f t="shared" si="428"/>
        <v>334</v>
      </c>
      <c r="FQ153">
        <f t="shared" si="428"/>
        <v>335</v>
      </c>
      <c r="FR153">
        <f t="shared" si="428"/>
        <v>336</v>
      </c>
      <c r="FS153">
        <f t="shared" si="428"/>
        <v>337</v>
      </c>
      <c r="FT153">
        <f t="shared" si="428"/>
        <v>339</v>
      </c>
      <c r="FU153" t="str">
        <f t="shared" si="428"/>
        <v xml:space="preserve">  Total</v>
      </c>
      <c r="FV153" s="3"/>
      <c r="FW153" t="s">
        <v>30</v>
      </c>
      <c r="FX153" t="s">
        <v>28</v>
      </c>
      <c r="FY153" t="s">
        <v>28</v>
      </c>
      <c r="GA153" t="s">
        <v>30</v>
      </c>
      <c r="GB153" t="s">
        <v>28</v>
      </c>
      <c r="GC153" t="s">
        <v>28</v>
      </c>
      <c r="GE153" t="s">
        <v>30</v>
      </c>
      <c r="GF153" t="s">
        <v>28</v>
      </c>
      <c r="GG153" t="s">
        <v>28</v>
      </c>
      <c r="GL153" s="3"/>
      <c r="GM153" s="3"/>
      <c r="GN153" s="8"/>
      <c r="GO153" s="5" t="s">
        <v>44</v>
      </c>
      <c r="GP153">
        <f>Base_year2-1949</f>
        <v>47</v>
      </c>
      <c r="GS153" t="s">
        <v>98</v>
      </c>
      <c r="GY153" s="69"/>
      <c r="HD153" s="69"/>
      <c r="HJ153" s="17"/>
      <c r="HM153" t="s">
        <v>17</v>
      </c>
      <c r="HN153" t="s">
        <v>95</v>
      </c>
      <c r="HO153" t="s">
        <v>80</v>
      </c>
      <c r="HP153" t="s">
        <v>82</v>
      </c>
      <c r="HQ153" t="s">
        <v>77</v>
      </c>
      <c r="HR153" t="s">
        <v>78</v>
      </c>
      <c r="HS153" t="s">
        <v>79</v>
      </c>
      <c r="HU153" t="s">
        <v>33</v>
      </c>
      <c r="HV153" t="s">
        <v>84</v>
      </c>
      <c r="HX153" s="8"/>
      <c r="HY153" s="5" t="s">
        <v>44</v>
      </c>
      <c r="HZ153">
        <f>Base_year2-1949</f>
        <v>47</v>
      </c>
    </row>
    <row r="154" spans="1:252" x14ac:dyDescent="0.2">
      <c r="A154" s="6" t="s">
        <v>63</v>
      </c>
      <c r="B154" t="s">
        <v>219</v>
      </c>
      <c r="C154" s="84" t="s">
        <v>96</v>
      </c>
      <c r="D154" s="84" t="s">
        <v>96</v>
      </c>
      <c r="E154" s="84" t="s">
        <v>96</v>
      </c>
      <c r="F154" s="84" t="s">
        <v>96</v>
      </c>
      <c r="G154" s="84" t="s">
        <v>96</v>
      </c>
      <c r="H154" s="84" t="s">
        <v>96</v>
      </c>
      <c r="I154" s="84" t="s">
        <v>96</v>
      </c>
      <c r="J154" s="84" t="s">
        <v>96</v>
      </c>
      <c r="K154" s="84" t="s">
        <v>96</v>
      </c>
      <c r="L154" s="84" t="s">
        <v>96</v>
      </c>
      <c r="M154" s="84" t="s">
        <v>96</v>
      </c>
      <c r="N154" s="84" t="s">
        <v>96</v>
      </c>
      <c r="O154" s="84" t="s">
        <v>96</v>
      </c>
      <c r="P154" s="84" t="s">
        <v>96</v>
      </c>
      <c r="Q154" s="84" t="s">
        <v>96</v>
      </c>
      <c r="R154" s="84" t="s">
        <v>96</v>
      </c>
      <c r="S154" s="84" t="s">
        <v>96</v>
      </c>
      <c r="T154" s="84" t="s">
        <v>96</v>
      </c>
      <c r="U154" s="84" t="s">
        <v>96</v>
      </c>
      <c r="V154" s="84" t="s">
        <v>96</v>
      </c>
      <c r="W154" s="84" t="s">
        <v>96</v>
      </c>
      <c r="X154" s="84" t="s">
        <v>96</v>
      </c>
      <c r="Z154" s="81" t="s">
        <v>96</v>
      </c>
      <c r="AA154" s="81" t="s">
        <v>96</v>
      </c>
      <c r="AB154" s="81" t="s">
        <v>96</v>
      </c>
      <c r="AC154" s="81" t="s">
        <v>96</v>
      </c>
      <c r="AD154" s="81" t="s">
        <v>96</v>
      </c>
      <c r="AE154" s="81" t="s">
        <v>96</v>
      </c>
      <c r="AF154" s="81" t="s">
        <v>96</v>
      </c>
      <c r="AG154" s="81" t="s">
        <v>96</v>
      </c>
      <c r="AH154" s="81" t="s">
        <v>96</v>
      </c>
      <c r="AI154" s="81" t="s">
        <v>96</v>
      </c>
      <c r="AJ154" s="81" t="s">
        <v>96</v>
      </c>
      <c r="AK154" s="81" t="s">
        <v>96</v>
      </c>
      <c r="AL154" s="81" t="s">
        <v>96</v>
      </c>
      <c r="AM154" s="81" t="s">
        <v>96</v>
      </c>
      <c r="AN154" s="81" t="s">
        <v>96</v>
      </c>
      <c r="AO154" s="81" t="s">
        <v>96</v>
      </c>
      <c r="AP154" s="81" t="s">
        <v>96</v>
      </c>
      <c r="AQ154" s="81" t="s">
        <v>96</v>
      </c>
      <c r="AR154" s="81" t="s">
        <v>96</v>
      </c>
      <c r="AS154" s="81" t="s">
        <v>96</v>
      </c>
      <c r="AT154" s="81" t="s">
        <v>96</v>
      </c>
      <c r="AU154" s="81" t="s">
        <v>96</v>
      </c>
      <c r="AV154" s="81"/>
      <c r="AX154" s="81" t="s">
        <v>96</v>
      </c>
      <c r="AY154" s="81" t="s">
        <v>96</v>
      </c>
      <c r="AZ154" s="81" t="s">
        <v>96</v>
      </c>
      <c r="BA154" s="81" t="s">
        <v>96</v>
      </c>
      <c r="BB154" s="81" t="s">
        <v>96</v>
      </c>
      <c r="BC154" s="81" t="s">
        <v>96</v>
      </c>
      <c r="BD154" s="81" t="s">
        <v>96</v>
      </c>
      <c r="BE154" s="81" t="s">
        <v>96</v>
      </c>
      <c r="BF154" s="81" t="s">
        <v>96</v>
      </c>
      <c r="BG154" s="81" t="s">
        <v>96</v>
      </c>
      <c r="BH154" s="81" t="s">
        <v>96</v>
      </c>
      <c r="BI154" s="81" t="s">
        <v>96</v>
      </c>
      <c r="BJ154" s="81" t="s">
        <v>96</v>
      </c>
      <c r="BK154" s="81" t="s">
        <v>96</v>
      </c>
      <c r="BL154" s="81" t="s">
        <v>96</v>
      </c>
      <c r="BM154" s="81" t="s">
        <v>96</v>
      </c>
      <c r="BN154" s="81" t="s">
        <v>96</v>
      </c>
      <c r="BO154" s="81" t="s">
        <v>96</v>
      </c>
      <c r="BP154" s="81" t="s">
        <v>96</v>
      </c>
      <c r="BQ154" s="81" t="s">
        <v>96</v>
      </c>
      <c r="BR154" s="81" t="s">
        <v>96</v>
      </c>
      <c r="BS154" s="81" t="s">
        <v>96</v>
      </c>
      <c r="BU154" s="3"/>
      <c r="BV154" s="80"/>
      <c r="BW154" s="243"/>
      <c r="BX154" s="80"/>
      <c r="BY154" s="243"/>
      <c r="BZ154" s="80"/>
      <c r="CA154" s="80"/>
      <c r="CB154" s="80"/>
      <c r="CC154" s="80"/>
      <c r="CD154" s="80"/>
      <c r="CE154" s="80"/>
      <c r="CG154" s="35"/>
      <c r="CH154" s="8" t="s">
        <v>13</v>
      </c>
      <c r="CI154" s="81" t="s">
        <v>63</v>
      </c>
      <c r="CJ154" s="81" t="s">
        <v>63</v>
      </c>
      <c r="CK154" s="81" t="s">
        <v>63</v>
      </c>
      <c r="CL154" s="81" t="s">
        <v>63</v>
      </c>
      <c r="CM154" s="81" t="s">
        <v>63</v>
      </c>
      <c r="CN154" s="81" t="s">
        <v>63</v>
      </c>
      <c r="CO154" s="81" t="s">
        <v>63</v>
      </c>
      <c r="CP154" s="81" t="s">
        <v>63</v>
      </c>
      <c r="CQ154" s="81" t="s">
        <v>63</v>
      </c>
      <c r="CR154" s="81" t="s">
        <v>63</v>
      </c>
      <c r="CS154" s="81" t="s">
        <v>63</v>
      </c>
      <c r="CT154" s="81" t="s">
        <v>63</v>
      </c>
      <c r="CU154" s="81" t="s">
        <v>63</v>
      </c>
      <c r="CV154" s="81" t="s">
        <v>63</v>
      </c>
      <c r="CW154" s="81" t="s">
        <v>63</v>
      </c>
      <c r="CX154" s="81" t="s">
        <v>63</v>
      </c>
      <c r="CY154" s="81" t="s">
        <v>63</v>
      </c>
      <c r="CZ154" s="81" t="s">
        <v>63</v>
      </c>
      <c r="DA154" s="81" t="s">
        <v>63</v>
      </c>
      <c r="DB154" s="81" t="s">
        <v>63</v>
      </c>
      <c r="DC154" s="81" t="s">
        <v>63</v>
      </c>
      <c r="DD154" t="s">
        <v>63</v>
      </c>
      <c r="DE154" t="s">
        <v>63</v>
      </c>
      <c r="DF154" s="81" t="s">
        <v>63</v>
      </c>
      <c r="DG154" s="81" t="s">
        <v>63</v>
      </c>
      <c r="DH154" s="81" t="s">
        <v>63</v>
      </c>
      <c r="DI154" s="81" t="s">
        <v>63</v>
      </c>
      <c r="DJ154" s="81" t="s">
        <v>63</v>
      </c>
      <c r="DK154" s="81" t="s">
        <v>63</v>
      </c>
      <c r="DL154" s="81" t="s">
        <v>63</v>
      </c>
      <c r="DM154" s="81" t="s">
        <v>63</v>
      </c>
      <c r="DN154" s="81" t="s">
        <v>63</v>
      </c>
      <c r="DO154" s="81" t="s">
        <v>63</v>
      </c>
      <c r="DP154" s="81" t="s">
        <v>63</v>
      </c>
      <c r="DQ154" s="81" t="s">
        <v>63</v>
      </c>
      <c r="DR154" s="81" t="s">
        <v>63</v>
      </c>
      <c r="DS154" s="81" t="s">
        <v>63</v>
      </c>
      <c r="DT154" s="81" t="s">
        <v>63</v>
      </c>
      <c r="DU154" s="81" t="s">
        <v>63</v>
      </c>
      <c r="DV154" s="81" t="s">
        <v>63</v>
      </c>
      <c r="DW154" s="81" t="s">
        <v>63</v>
      </c>
      <c r="DX154" s="81" t="s">
        <v>63</v>
      </c>
      <c r="DY154" s="81" t="s">
        <v>63</v>
      </c>
      <c r="DZ154" s="81" t="s">
        <v>63</v>
      </c>
      <c r="EA154" s="81" t="s">
        <v>63</v>
      </c>
      <c r="EC154" t="s">
        <v>63</v>
      </c>
      <c r="ED154" t="s">
        <v>63</v>
      </c>
      <c r="EE154" t="s">
        <v>63</v>
      </c>
      <c r="EF154" t="s">
        <v>63</v>
      </c>
      <c r="EG154" t="s">
        <v>63</v>
      </c>
      <c r="EH154" t="s">
        <v>63</v>
      </c>
      <c r="EI154" t="s">
        <v>63</v>
      </c>
      <c r="EJ154" t="s">
        <v>63</v>
      </c>
      <c r="EK154" t="s">
        <v>63</v>
      </c>
      <c r="EL154" t="s">
        <v>63</v>
      </c>
      <c r="EM154" t="s">
        <v>63</v>
      </c>
      <c r="EN154" t="s">
        <v>63</v>
      </c>
      <c r="EO154" t="s">
        <v>63</v>
      </c>
      <c r="EP154" t="s">
        <v>63</v>
      </c>
      <c r="EQ154" t="s">
        <v>63</v>
      </c>
      <c r="ER154" t="s">
        <v>63</v>
      </c>
      <c r="ES154" t="s">
        <v>63</v>
      </c>
      <c r="ET154" t="s">
        <v>63</v>
      </c>
      <c r="EU154" t="s">
        <v>63</v>
      </c>
      <c r="EV154" t="s">
        <v>63</v>
      </c>
      <c r="EW154" t="s">
        <v>63</v>
      </c>
      <c r="EX154" t="s">
        <v>63</v>
      </c>
      <c r="EY154" t="s">
        <v>63</v>
      </c>
      <c r="EZ154" t="s">
        <v>63</v>
      </c>
      <c r="FA154" t="s">
        <v>63</v>
      </c>
      <c r="FB154" t="s">
        <v>63</v>
      </c>
      <c r="FC154" t="s">
        <v>63</v>
      </c>
      <c r="FD154" t="s">
        <v>63</v>
      </c>
      <c r="FE154" t="s">
        <v>63</v>
      </c>
      <c r="FF154" t="s">
        <v>63</v>
      </c>
      <c r="FG154" t="s">
        <v>63</v>
      </c>
      <c r="FH154" t="s">
        <v>63</v>
      </c>
      <c r="FI154" t="s">
        <v>63</v>
      </c>
      <c r="FJ154" t="s">
        <v>63</v>
      </c>
      <c r="FK154" t="s">
        <v>63</v>
      </c>
      <c r="FL154" t="s">
        <v>63</v>
      </c>
      <c r="FM154" t="s">
        <v>63</v>
      </c>
      <c r="FN154" t="s">
        <v>63</v>
      </c>
      <c r="FO154" t="s">
        <v>63</v>
      </c>
      <c r="FP154" t="s">
        <v>63</v>
      </c>
      <c r="FQ154" t="s">
        <v>63</v>
      </c>
      <c r="FR154" t="s">
        <v>63</v>
      </c>
      <c r="FS154" t="s">
        <v>63</v>
      </c>
      <c r="FT154" t="s">
        <v>63</v>
      </c>
      <c r="FV154" s="3"/>
      <c r="FW154" t="s">
        <v>29</v>
      </c>
      <c r="FX154" t="s">
        <v>29</v>
      </c>
      <c r="FY154" t="str">
        <f>index_label</f>
        <v>1985 = 1</v>
      </c>
      <c r="GA154" t="s">
        <v>29</v>
      </c>
      <c r="GB154" t="s">
        <v>29</v>
      </c>
      <c r="GC154" t="str">
        <f>index_label</f>
        <v>1985 = 1</v>
      </c>
      <c r="GE154" t="s">
        <v>29</v>
      </c>
      <c r="GF154" t="s">
        <v>29</v>
      </c>
      <c r="GG154" t="str">
        <f>index_label</f>
        <v>1985 = 1</v>
      </c>
      <c r="GL154" s="3"/>
      <c r="GM154" s="3"/>
      <c r="GN154" s="8"/>
      <c r="GO154" s="5"/>
      <c r="GS154" t="s">
        <v>63</v>
      </c>
      <c r="GT154" t="s">
        <v>63</v>
      </c>
      <c r="GY154" s="69"/>
      <c r="HD154" s="69"/>
      <c r="HJ154" s="17"/>
      <c r="HM154" t="s">
        <v>99</v>
      </c>
      <c r="HN154" t="s">
        <v>77</v>
      </c>
      <c r="HX154" s="8"/>
      <c r="HY154" s="5"/>
      <c r="IC154" t="s">
        <v>100</v>
      </c>
    </row>
    <row r="155" spans="1:252" ht="30.75" customHeight="1" thickBot="1" x14ac:dyDescent="0.25">
      <c r="B155" t="s">
        <v>14</v>
      </c>
      <c r="C155" s="83" t="s">
        <v>215</v>
      </c>
      <c r="D155" s="83" t="s">
        <v>215</v>
      </c>
      <c r="E155" s="83" t="s">
        <v>215</v>
      </c>
      <c r="F155" s="83" t="s">
        <v>215</v>
      </c>
      <c r="G155" s="83" t="s">
        <v>215</v>
      </c>
      <c r="H155" s="83" t="s">
        <v>215</v>
      </c>
      <c r="I155" s="83" t="s">
        <v>215</v>
      </c>
      <c r="J155" s="83" t="s">
        <v>215</v>
      </c>
      <c r="K155" s="83" t="s">
        <v>215</v>
      </c>
      <c r="L155" s="83" t="s">
        <v>215</v>
      </c>
      <c r="M155" s="83" t="s">
        <v>215</v>
      </c>
      <c r="N155" s="83" t="s">
        <v>215</v>
      </c>
      <c r="O155" s="83" t="s">
        <v>215</v>
      </c>
      <c r="P155" s="83" t="s">
        <v>215</v>
      </c>
      <c r="Q155" s="83" t="s">
        <v>215</v>
      </c>
      <c r="R155" s="83" t="s">
        <v>215</v>
      </c>
      <c r="S155" s="83" t="s">
        <v>215</v>
      </c>
      <c r="T155" s="83" t="s">
        <v>215</v>
      </c>
      <c r="U155" s="83" t="s">
        <v>215</v>
      </c>
      <c r="V155" s="83" t="s">
        <v>215</v>
      </c>
      <c r="W155" s="83" t="s">
        <v>215</v>
      </c>
      <c r="X155" s="83" t="s">
        <v>215</v>
      </c>
      <c r="Z155" s="82" t="str">
        <f>Z81</f>
        <v xml:space="preserve"> kBtu/$</v>
      </c>
      <c r="AA155" s="82" t="str">
        <f t="shared" ref="AA155:AU155" si="429">AA81</f>
        <v xml:space="preserve"> kBtu/$</v>
      </c>
      <c r="AB155" s="82" t="str">
        <f t="shared" si="429"/>
        <v xml:space="preserve"> kBtu/$</v>
      </c>
      <c r="AC155" s="82" t="str">
        <f t="shared" si="429"/>
        <v xml:space="preserve"> kBtu/$</v>
      </c>
      <c r="AD155" s="82" t="str">
        <f t="shared" si="429"/>
        <v xml:space="preserve"> kBtu/$</v>
      </c>
      <c r="AE155" s="82" t="str">
        <f t="shared" si="429"/>
        <v xml:space="preserve"> kBtu/$</v>
      </c>
      <c r="AF155" s="82" t="str">
        <f t="shared" si="429"/>
        <v xml:space="preserve"> kBtu/$</v>
      </c>
      <c r="AG155" s="82" t="str">
        <f t="shared" si="429"/>
        <v xml:space="preserve"> kBtu/$</v>
      </c>
      <c r="AH155" s="82" t="str">
        <f t="shared" si="429"/>
        <v xml:space="preserve"> kBtu/$</v>
      </c>
      <c r="AI155" s="82" t="str">
        <f t="shared" si="429"/>
        <v xml:space="preserve"> kBtu/$</v>
      </c>
      <c r="AJ155" s="82" t="str">
        <f t="shared" si="429"/>
        <v xml:space="preserve"> kBtu/$</v>
      </c>
      <c r="AK155" s="82" t="str">
        <f t="shared" si="429"/>
        <v xml:space="preserve"> kBtu/$</v>
      </c>
      <c r="AL155" s="82" t="str">
        <f t="shared" si="429"/>
        <v xml:space="preserve"> kBtu/$</v>
      </c>
      <c r="AM155" s="82" t="str">
        <f t="shared" si="429"/>
        <v xml:space="preserve"> kBtu/$</v>
      </c>
      <c r="AN155" s="82" t="str">
        <f t="shared" si="429"/>
        <v xml:space="preserve"> kBtu/$</v>
      </c>
      <c r="AO155" s="82" t="str">
        <f t="shared" si="429"/>
        <v xml:space="preserve"> kBtu/$</v>
      </c>
      <c r="AP155" s="82" t="str">
        <f t="shared" si="429"/>
        <v xml:space="preserve"> kBtu/$</v>
      </c>
      <c r="AQ155" s="82" t="str">
        <f t="shared" si="429"/>
        <v xml:space="preserve"> kBtu/$</v>
      </c>
      <c r="AR155" s="82" t="str">
        <f t="shared" si="429"/>
        <v xml:space="preserve"> kBtu/$</v>
      </c>
      <c r="AS155" s="82" t="str">
        <f t="shared" si="429"/>
        <v xml:space="preserve"> kBtu/$</v>
      </c>
      <c r="AT155" s="82" t="str">
        <f t="shared" si="429"/>
        <v xml:space="preserve"> kBtu/$</v>
      </c>
      <c r="AU155" s="130" t="str">
        <f t="shared" si="429"/>
        <v>kBtu/$ (GDP)</v>
      </c>
      <c r="AV155" s="327"/>
      <c r="AX155" s="83" t="str">
        <f>index_label</f>
        <v>1985 = 1</v>
      </c>
      <c r="AY155" s="83" t="str">
        <f t="shared" ref="AY155:BS155" si="430">index_label</f>
        <v>1985 = 1</v>
      </c>
      <c r="AZ155" s="83" t="str">
        <f t="shared" si="430"/>
        <v>1985 = 1</v>
      </c>
      <c r="BA155" s="83" t="str">
        <f t="shared" si="430"/>
        <v>1985 = 1</v>
      </c>
      <c r="BB155" s="83" t="str">
        <f t="shared" si="430"/>
        <v>1985 = 1</v>
      </c>
      <c r="BC155" s="83" t="str">
        <f t="shared" si="430"/>
        <v>1985 = 1</v>
      </c>
      <c r="BD155" s="83" t="str">
        <f t="shared" si="430"/>
        <v>1985 = 1</v>
      </c>
      <c r="BE155" s="83" t="str">
        <f t="shared" si="430"/>
        <v>1985 = 1</v>
      </c>
      <c r="BF155" s="83" t="str">
        <f t="shared" si="430"/>
        <v>1985 = 1</v>
      </c>
      <c r="BG155" s="83" t="str">
        <f t="shared" si="430"/>
        <v>1985 = 1</v>
      </c>
      <c r="BH155" s="83" t="str">
        <f t="shared" si="430"/>
        <v>1985 = 1</v>
      </c>
      <c r="BI155" s="83" t="str">
        <f t="shared" si="430"/>
        <v>1985 = 1</v>
      </c>
      <c r="BJ155" s="83" t="str">
        <f t="shared" si="430"/>
        <v>1985 = 1</v>
      </c>
      <c r="BK155" s="83" t="str">
        <f t="shared" si="430"/>
        <v>1985 = 1</v>
      </c>
      <c r="BL155" s="83" t="str">
        <f t="shared" si="430"/>
        <v>1985 = 1</v>
      </c>
      <c r="BM155" s="83" t="str">
        <f t="shared" si="430"/>
        <v>1985 = 1</v>
      </c>
      <c r="BN155" s="83" t="str">
        <f t="shared" si="430"/>
        <v>1985 = 1</v>
      </c>
      <c r="BO155" s="83" t="str">
        <f t="shared" si="430"/>
        <v>1985 = 1</v>
      </c>
      <c r="BP155" s="83" t="str">
        <f t="shared" si="430"/>
        <v>1985 = 1</v>
      </c>
      <c r="BQ155" s="83" t="str">
        <f t="shared" si="430"/>
        <v>1985 = 1</v>
      </c>
      <c r="BR155" s="83" t="str">
        <f t="shared" si="430"/>
        <v>1985 = 1</v>
      </c>
      <c r="BS155" s="83" t="str">
        <f t="shared" si="430"/>
        <v>1985 = 1</v>
      </c>
      <c r="BU155" s="25"/>
      <c r="BV155" s="83" t="str">
        <f>index_label</f>
        <v>1985 = 1</v>
      </c>
      <c r="BW155" s="83" t="str">
        <f t="shared" ref="BW155:CE155" si="431">index_label</f>
        <v>1985 = 1</v>
      </c>
      <c r="BX155" s="83" t="str">
        <f t="shared" si="431"/>
        <v>1985 = 1</v>
      </c>
      <c r="BY155" s="83" t="str">
        <f t="shared" si="431"/>
        <v>1985 = 1</v>
      </c>
      <c r="BZ155" s="83" t="str">
        <f t="shared" si="431"/>
        <v>1985 = 1</v>
      </c>
      <c r="CA155" s="83" t="str">
        <f t="shared" si="431"/>
        <v>1985 = 1</v>
      </c>
      <c r="CB155" s="83" t="str">
        <f t="shared" si="431"/>
        <v>1985 = 1</v>
      </c>
      <c r="CC155" s="83"/>
      <c r="CD155" s="83" t="str">
        <f t="shared" si="431"/>
        <v>1985 = 1</v>
      </c>
      <c r="CE155" s="83" t="str">
        <f t="shared" si="431"/>
        <v>1985 = 1</v>
      </c>
      <c r="CG155" s="35"/>
      <c r="CH155" s="8" t="s">
        <v>14</v>
      </c>
      <c r="CI155" s="81" t="s">
        <v>26</v>
      </c>
      <c r="CJ155" s="81"/>
      <c r="CK155" s="81"/>
      <c r="CL155" s="81"/>
      <c r="CM155" s="81"/>
      <c r="CN155" s="81"/>
      <c r="CO155" s="81"/>
      <c r="CP155" s="81"/>
      <c r="CQ155" s="81"/>
      <c r="CR155" s="81"/>
      <c r="CS155" s="81"/>
      <c r="CT155" s="81"/>
      <c r="CU155" s="81"/>
      <c r="CV155" s="81"/>
      <c r="CW155" s="81"/>
      <c r="CX155" s="81"/>
      <c r="CY155" s="81"/>
      <c r="CZ155" s="81"/>
      <c r="DA155" s="81"/>
      <c r="DB155" s="81"/>
      <c r="DC155" s="81"/>
      <c r="DF155" s="82" t="s">
        <v>223</v>
      </c>
      <c r="DG155" s="82" t="s">
        <v>223</v>
      </c>
      <c r="DH155" s="82" t="s">
        <v>223</v>
      </c>
      <c r="DI155" s="82" t="s">
        <v>223</v>
      </c>
      <c r="DJ155" s="82" t="s">
        <v>223</v>
      </c>
      <c r="DK155" s="82" t="s">
        <v>223</v>
      </c>
      <c r="DL155" s="82" t="s">
        <v>223</v>
      </c>
      <c r="DM155" s="82" t="s">
        <v>223</v>
      </c>
      <c r="DN155" s="82" t="s">
        <v>223</v>
      </c>
      <c r="DO155" s="82" t="s">
        <v>223</v>
      </c>
      <c r="DP155" s="82" t="s">
        <v>223</v>
      </c>
      <c r="DQ155" s="82" t="s">
        <v>223</v>
      </c>
      <c r="DR155" s="82" t="s">
        <v>223</v>
      </c>
      <c r="DS155" s="82" t="s">
        <v>223</v>
      </c>
      <c r="DT155" s="82" t="s">
        <v>223</v>
      </c>
      <c r="DU155" s="82" t="s">
        <v>223</v>
      </c>
      <c r="DV155" s="82" t="s">
        <v>223</v>
      </c>
      <c r="DW155" s="82" t="s">
        <v>223</v>
      </c>
      <c r="DX155" s="82" t="s">
        <v>223</v>
      </c>
      <c r="DY155" s="82" t="s">
        <v>223</v>
      </c>
      <c r="DZ155" s="82" t="s">
        <v>223</v>
      </c>
      <c r="EA155" s="82" t="s">
        <v>223</v>
      </c>
      <c r="EC155" s="82" t="s">
        <v>223</v>
      </c>
      <c r="ED155" s="82" t="s">
        <v>223</v>
      </c>
      <c r="EE155" s="82" t="s">
        <v>223</v>
      </c>
      <c r="EF155" s="82" t="s">
        <v>223</v>
      </c>
      <c r="EG155" s="82" t="s">
        <v>223</v>
      </c>
      <c r="EH155" s="82" t="s">
        <v>223</v>
      </c>
      <c r="EI155" s="82" t="s">
        <v>223</v>
      </c>
      <c r="EJ155" s="82" t="s">
        <v>223</v>
      </c>
      <c r="EK155" s="82" t="s">
        <v>223</v>
      </c>
      <c r="EL155" s="82" t="s">
        <v>223</v>
      </c>
      <c r="EM155" s="82" t="s">
        <v>223</v>
      </c>
      <c r="EN155" s="82" t="s">
        <v>223</v>
      </c>
      <c r="EO155" s="82" t="s">
        <v>223</v>
      </c>
      <c r="EP155" s="82" t="s">
        <v>223</v>
      </c>
      <c r="EQ155" s="82" t="s">
        <v>223</v>
      </c>
      <c r="ER155" s="82" t="s">
        <v>223</v>
      </c>
      <c r="ES155" s="82" t="s">
        <v>223</v>
      </c>
      <c r="ET155" s="82" t="s">
        <v>223</v>
      </c>
      <c r="EU155" s="82" t="s">
        <v>223</v>
      </c>
      <c r="EV155" s="82" t="s">
        <v>223</v>
      </c>
      <c r="EW155" s="82" t="s">
        <v>223</v>
      </c>
      <c r="EX155" s="82" t="s">
        <v>223</v>
      </c>
      <c r="FV155" s="3"/>
      <c r="FW155" s="4"/>
      <c r="FX155" s="4"/>
      <c r="FY155" s="4"/>
      <c r="GA155" s="4"/>
      <c r="GB155" s="4"/>
      <c r="GC155" s="4"/>
      <c r="GE155" s="4"/>
      <c r="GF155" s="4"/>
      <c r="GG155" s="4"/>
      <c r="GL155" s="3"/>
      <c r="GM155" s="3"/>
      <c r="GN155" s="8"/>
      <c r="GO155" s="5" t="s">
        <v>38</v>
      </c>
      <c r="GP155" t="s">
        <v>46</v>
      </c>
      <c r="GR155" t="s">
        <v>92</v>
      </c>
      <c r="GS155" t="s">
        <v>91</v>
      </c>
      <c r="GT155" t="s">
        <v>42</v>
      </c>
      <c r="GV155" s="25"/>
      <c r="GW155" s="32" t="s">
        <v>111</v>
      </c>
      <c r="GX155" s="25" t="s">
        <v>59</v>
      </c>
      <c r="GY155" s="70" t="s">
        <v>85</v>
      </c>
      <c r="HA155" t="s">
        <v>89</v>
      </c>
      <c r="HB155" t="s">
        <v>41</v>
      </c>
      <c r="HC155" t="s">
        <v>42</v>
      </c>
      <c r="HD155" s="69" t="s">
        <v>85</v>
      </c>
      <c r="HF155" t="s">
        <v>59</v>
      </c>
      <c r="HG155" t="s">
        <v>86</v>
      </c>
      <c r="HH155" t="s">
        <v>87</v>
      </c>
      <c r="HJ155" s="17"/>
      <c r="HL155" s="4"/>
      <c r="HM155" s="4"/>
      <c r="HN155" s="4"/>
      <c r="HO155" s="4"/>
      <c r="HP155" s="4"/>
      <c r="HQ155" s="4"/>
      <c r="HR155" s="4"/>
      <c r="HS155" s="4"/>
      <c r="HT155" s="4"/>
      <c r="HU155" s="4"/>
      <c r="HV155" s="4"/>
      <c r="HX155" s="8"/>
      <c r="HY155" s="5" t="s">
        <v>38</v>
      </c>
      <c r="HZ155" t="s">
        <v>46</v>
      </c>
      <c r="IB155" t="s">
        <v>92</v>
      </c>
      <c r="IC155" t="s">
        <v>91</v>
      </c>
      <c r="ID155" t="s">
        <v>42</v>
      </c>
      <c r="IF155" s="25"/>
      <c r="IG155" s="32" t="s">
        <v>111</v>
      </c>
      <c r="IH155" s="25" t="s">
        <v>59</v>
      </c>
      <c r="II155" s="25" t="s">
        <v>85</v>
      </c>
      <c r="IK155" t="s">
        <v>99</v>
      </c>
      <c r="IL155" t="s">
        <v>41</v>
      </c>
      <c r="IM155" t="s">
        <v>42</v>
      </c>
      <c r="IN155" t="s">
        <v>85</v>
      </c>
      <c r="IP155" t="s">
        <v>59</v>
      </c>
      <c r="IQ155" t="s">
        <v>86</v>
      </c>
      <c r="IR155" t="s">
        <v>87</v>
      </c>
    </row>
    <row r="156" spans="1:252" hidden="1" x14ac:dyDescent="0.2">
      <c r="A156" t="s">
        <v>63</v>
      </c>
      <c r="B156" s="1">
        <v>1949</v>
      </c>
      <c r="C156">
        <f t="shared" ref="C156:X156" si="432">C230+C305</f>
        <v>0</v>
      </c>
      <c r="D156">
        <f t="shared" si="432"/>
        <v>0</v>
      </c>
      <c r="E156">
        <f t="shared" si="432"/>
        <v>0</v>
      </c>
      <c r="F156">
        <f t="shared" si="432"/>
        <v>0</v>
      </c>
      <c r="G156">
        <f t="shared" si="432"/>
        <v>0</v>
      </c>
      <c r="H156">
        <f t="shared" si="432"/>
        <v>0</v>
      </c>
      <c r="I156">
        <f t="shared" si="432"/>
        <v>0</v>
      </c>
      <c r="J156">
        <f t="shared" si="432"/>
        <v>0</v>
      </c>
      <c r="K156">
        <f t="shared" si="432"/>
        <v>0</v>
      </c>
      <c r="L156">
        <f t="shared" si="432"/>
        <v>0</v>
      </c>
      <c r="M156">
        <f t="shared" si="432"/>
        <v>0</v>
      </c>
      <c r="N156">
        <f t="shared" si="432"/>
        <v>0</v>
      </c>
      <c r="O156">
        <f t="shared" si="432"/>
        <v>0</v>
      </c>
      <c r="P156">
        <f t="shared" si="432"/>
        <v>0</v>
      </c>
      <c r="Q156">
        <f t="shared" si="432"/>
        <v>0</v>
      </c>
      <c r="R156">
        <f t="shared" si="432"/>
        <v>0</v>
      </c>
      <c r="S156">
        <f t="shared" si="432"/>
        <v>0</v>
      </c>
      <c r="T156">
        <f t="shared" si="432"/>
        <v>0</v>
      </c>
      <c r="U156">
        <f t="shared" si="432"/>
        <v>0</v>
      </c>
      <c r="V156">
        <f t="shared" si="432"/>
        <v>0</v>
      </c>
      <c r="W156">
        <f t="shared" si="432"/>
        <v>0</v>
      </c>
      <c r="X156">
        <f t="shared" si="432"/>
        <v>0</v>
      </c>
      <c r="AX156">
        <f t="shared" ref="AX156:BS156" si="433">Z156/Z$220</f>
        <v>0</v>
      </c>
      <c r="AY156">
        <f t="shared" si="433"/>
        <v>0</v>
      </c>
      <c r="AZ156">
        <f t="shared" si="433"/>
        <v>0</v>
      </c>
      <c r="BA156">
        <f t="shared" si="433"/>
        <v>0</v>
      </c>
      <c r="BB156">
        <f t="shared" si="433"/>
        <v>0</v>
      </c>
      <c r="BC156">
        <f t="shared" si="433"/>
        <v>0</v>
      </c>
      <c r="BD156">
        <f t="shared" si="433"/>
        <v>0</v>
      </c>
      <c r="BE156">
        <f t="shared" si="433"/>
        <v>0</v>
      </c>
      <c r="BF156">
        <f t="shared" si="433"/>
        <v>0</v>
      </c>
      <c r="BG156">
        <f t="shared" si="433"/>
        <v>0</v>
      </c>
      <c r="BH156">
        <f t="shared" si="433"/>
        <v>0</v>
      </c>
      <c r="BI156">
        <f t="shared" si="433"/>
        <v>0</v>
      </c>
      <c r="BJ156">
        <f t="shared" si="433"/>
        <v>0</v>
      </c>
      <c r="BK156">
        <f t="shared" si="433"/>
        <v>0</v>
      </c>
      <c r="BL156">
        <f t="shared" si="433"/>
        <v>0</v>
      </c>
      <c r="BM156">
        <f t="shared" si="433"/>
        <v>0</v>
      </c>
      <c r="BN156">
        <f t="shared" si="433"/>
        <v>0</v>
      </c>
      <c r="BO156">
        <f t="shared" si="433"/>
        <v>0</v>
      </c>
      <c r="BP156">
        <f t="shared" si="433"/>
        <v>0</v>
      </c>
      <c r="BQ156">
        <f t="shared" si="433"/>
        <v>0</v>
      </c>
      <c r="BR156">
        <f t="shared" si="433"/>
        <v>0</v>
      </c>
      <c r="BS156">
        <f t="shared" si="433"/>
        <v>0</v>
      </c>
      <c r="BU156" s="28"/>
      <c r="BV156" s="9">
        <f t="shared" ref="BV156:BV187" si="434">CF5</f>
        <v>1.2467804961390619E-6</v>
      </c>
      <c r="BW156" s="9">
        <f>BS156</f>
        <v>0</v>
      </c>
      <c r="BX156" s="9">
        <f>GC156</f>
        <v>1.2513949527114989</v>
      </c>
      <c r="BY156" s="9">
        <f>GG156</f>
        <v>1.1230205650759999</v>
      </c>
      <c r="BZ156" s="9">
        <f>FY156</f>
        <v>1.3788364974577407</v>
      </c>
      <c r="CA156" s="9">
        <f t="shared" ref="CA156:CA217" si="435">BV156*BX156*BY156*BZ156</f>
        <v>2.4159329588981869E-6</v>
      </c>
      <c r="CB156" s="9">
        <f>GK156</f>
        <v>0</v>
      </c>
      <c r="CC156" s="9"/>
      <c r="CD156" s="9">
        <f>BX156*BY156</f>
        <v>1.4053422669273217</v>
      </c>
      <c r="CE156" s="23">
        <f>CD156*BZ156</f>
        <v>1.9377372090593896</v>
      </c>
      <c r="CG156" s="35"/>
      <c r="CH156">
        <f>B156</f>
        <v>1949</v>
      </c>
      <c r="CI156" s="19" t="e">
        <f t="shared" ref="CI156:DC156" si="436">C156/$X156</f>
        <v>#DIV/0!</v>
      </c>
      <c r="CJ156" s="19" t="e">
        <f t="shared" si="436"/>
        <v>#DIV/0!</v>
      </c>
      <c r="CK156" s="19" t="e">
        <f t="shared" si="436"/>
        <v>#DIV/0!</v>
      </c>
      <c r="CL156" s="19" t="e">
        <f t="shared" si="436"/>
        <v>#DIV/0!</v>
      </c>
      <c r="CM156" s="19" t="e">
        <f t="shared" si="436"/>
        <v>#DIV/0!</v>
      </c>
      <c r="CN156" s="19" t="e">
        <f t="shared" si="436"/>
        <v>#DIV/0!</v>
      </c>
      <c r="CO156" s="19" t="e">
        <f t="shared" si="436"/>
        <v>#DIV/0!</v>
      </c>
      <c r="CP156" s="19" t="e">
        <f t="shared" si="436"/>
        <v>#DIV/0!</v>
      </c>
      <c r="CQ156" s="19" t="e">
        <f t="shared" si="436"/>
        <v>#DIV/0!</v>
      </c>
      <c r="CR156" s="19" t="e">
        <f t="shared" si="436"/>
        <v>#DIV/0!</v>
      </c>
      <c r="CS156" s="19" t="e">
        <f t="shared" si="436"/>
        <v>#DIV/0!</v>
      </c>
      <c r="CT156" s="19" t="e">
        <f t="shared" si="436"/>
        <v>#DIV/0!</v>
      </c>
      <c r="CU156" s="19" t="e">
        <f t="shared" si="436"/>
        <v>#DIV/0!</v>
      </c>
      <c r="CV156" s="19" t="e">
        <f t="shared" si="436"/>
        <v>#DIV/0!</v>
      </c>
      <c r="CW156" s="19" t="e">
        <f t="shared" si="436"/>
        <v>#DIV/0!</v>
      </c>
      <c r="CX156" s="19" t="e">
        <f t="shared" si="436"/>
        <v>#DIV/0!</v>
      </c>
      <c r="CY156" s="19" t="e">
        <f t="shared" si="436"/>
        <v>#DIV/0!</v>
      </c>
      <c r="CZ156" s="19" t="e">
        <f t="shared" si="436"/>
        <v>#DIV/0!</v>
      </c>
      <c r="DA156" s="19" t="e">
        <f t="shared" si="436"/>
        <v>#DIV/0!</v>
      </c>
      <c r="DB156" s="19" t="e">
        <f t="shared" si="436"/>
        <v>#DIV/0!</v>
      </c>
      <c r="DC156" s="19" t="e">
        <f t="shared" si="436"/>
        <v>#DIV/0!</v>
      </c>
      <c r="DD156" s="19"/>
      <c r="DE156" s="19"/>
      <c r="DF156" s="19"/>
      <c r="DG156" s="19"/>
      <c r="DH156" s="19"/>
      <c r="DI156" s="19"/>
      <c r="DJ156" s="19"/>
      <c r="DK156" s="19"/>
      <c r="DL156" s="19"/>
      <c r="DM156" s="19"/>
      <c r="DN156" s="19"/>
      <c r="DO156" s="19"/>
      <c r="DP156" s="19"/>
      <c r="DQ156" s="19"/>
      <c r="DR156" s="19"/>
      <c r="DS156" s="19"/>
      <c r="DT156" s="19"/>
      <c r="DU156" s="19"/>
      <c r="DV156" s="19"/>
      <c r="DW156" s="19"/>
      <c r="DX156" s="19"/>
      <c r="DY156" s="19"/>
      <c r="DZ156" s="19"/>
      <c r="EA156" s="19"/>
      <c r="EB156" s="19"/>
      <c r="EC156" s="19"/>
      <c r="ED156" s="19"/>
      <c r="EE156" s="19"/>
      <c r="EF156" s="19"/>
      <c r="EG156" s="19"/>
      <c r="EH156" s="19"/>
      <c r="EI156" s="19"/>
      <c r="EJ156" s="19"/>
      <c r="EK156" s="19"/>
      <c r="EL156" s="19"/>
      <c r="EM156" s="19"/>
      <c r="EN156" s="19"/>
      <c r="EO156" s="19"/>
      <c r="EP156" s="19"/>
      <c r="EQ156" s="19"/>
      <c r="ER156" s="19"/>
      <c r="ES156" s="19"/>
      <c r="ET156" s="19"/>
      <c r="EU156" s="19"/>
      <c r="EV156" s="19"/>
      <c r="EW156" s="19"/>
      <c r="EX156" s="19"/>
      <c r="EY156" s="19"/>
      <c r="EZ156" s="19"/>
      <c r="FA156" s="19"/>
      <c r="FB156" s="19"/>
      <c r="FC156" s="19"/>
      <c r="FD156" s="19"/>
      <c r="FE156" s="19"/>
      <c r="FF156" s="19"/>
      <c r="FG156" s="19"/>
      <c r="FH156" s="19"/>
      <c r="FI156" s="19"/>
      <c r="FJ156" s="19"/>
      <c r="FK156" s="19"/>
      <c r="FL156" s="19"/>
      <c r="FM156" s="19"/>
      <c r="FN156" s="19"/>
      <c r="FO156" s="19"/>
      <c r="FP156" s="19"/>
      <c r="FQ156" s="19"/>
      <c r="FR156" s="19"/>
      <c r="FS156" s="19"/>
      <c r="FT156" s="19"/>
      <c r="FU156" s="19"/>
      <c r="FV156" s="16"/>
      <c r="FW156" s="19"/>
      <c r="FX156" s="19">
        <v>1</v>
      </c>
      <c r="FY156" s="19">
        <f t="shared" ref="FY156:FY187" si="437">FX156/FX$220</f>
        <v>1.3788364974577407</v>
      </c>
      <c r="FZ156" s="19"/>
      <c r="GA156" s="19"/>
      <c r="GB156" s="19">
        <v>1</v>
      </c>
      <c r="GC156" s="19">
        <f t="shared" ref="GC156:GC187" si="438">GB156/GB$220</f>
        <v>1.2513949527114989</v>
      </c>
      <c r="GD156" s="19"/>
      <c r="GE156" s="19"/>
      <c r="GF156" s="19">
        <v>1</v>
      </c>
      <c r="GG156" s="19">
        <f t="shared" ref="GG156:GG187" si="439">GF156/GF$220</f>
        <v>1.1230205650759999</v>
      </c>
      <c r="GI156" t="e">
        <f>#REF!</f>
        <v>#REF!</v>
      </c>
      <c r="GJ156" t="e">
        <f>FY156*GC156*GG156*GI156</f>
        <v>#REF!</v>
      </c>
      <c r="GK156">
        <f>X156/X$295</f>
        <v>0</v>
      </c>
      <c r="GL156" s="3"/>
      <c r="GM156" s="3"/>
      <c r="GN156" s="8"/>
      <c r="GO156" s="5">
        <v>0</v>
      </c>
      <c r="GP156" t="b">
        <f>(GO156+Begin_year_chart1&lt;=End_year_chart1)</f>
        <v>1</v>
      </c>
      <c r="GR156" t="str">
        <f>GR230</f>
        <v>311/312</v>
      </c>
      <c r="GS156" s="20">
        <f t="array" ref="GS156:GS176">TRANSPOSE(CI220:DC220)</f>
        <v>7.1485123331607087E-2</v>
      </c>
      <c r="GT156" s="20" t="e">
        <f t="array" ref="GT156:GT176">TRANSPOSE(AX222:BR222)</f>
        <v>#REF!</v>
      </c>
      <c r="GU156" s="33"/>
      <c r="GV156" s="31">
        <f t="shared" ref="GV156:GV186" ca="1" si="440">GZ156</f>
        <v>1985</v>
      </c>
      <c r="GW156" s="12">
        <f ca="1">IF($GP156,HA156*HB156,"")</f>
        <v>1</v>
      </c>
      <c r="GX156" s="19">
        <f ca="1">HC156</f>
        <v>1</v>
      </c>
      <c r="GY156" s="71">
        <f ca="1">HD156</f>
        <v>1</v>
      </c>
      <c r="GZ156" s="11">
        <f t="shared" ref="GZ156:GZ182" ca="1" si="441">GZ82</f>
        <v>1985</v>
      </c>
      <c r="HA156" s="12">
        <f t="shared" ref="HA156:HA187" ca="1" si="442">IF($GP156,OFFSET(BV$230,$GP$225+$GO156,0),"")</f>
        <v>1</v>
      </c>
      <c r="HB156" s="12">
        <f t="shared" ref="HB156:HB187" ca="1" si="443">IF($GP156,OFFSET(CD$156,$GP$225+$GO156,0),"")</f>
        <v>1</v>
      </c>
      <c r="HC156" s="12">
        <f t="shared" ref="HC156:HC187" ca="1" si="444">IF($GP156,OFFSET(BZ$156,$GP$225+$GO156,0),"")</f>
        <v>1</v>
      </c>
      <c r="HD156" s="72">
        <f t="shared" ref="HD156:HD187" ca="1" si="445">IF($GP156,OFFSET(CB$156,$GP$225+$GO156,0),"")</f>
        <v>1</v>
      </c>
      <c r="HE156">
        <f ca="1">GZ156</f>
        <v>1985</v>
      </c>
      <c r="HF156" s="12">
        <f t="shared" ref="HF156:HF187" ca="1" si="446">IF($GP156,OFFSET(BZ$156,$GP$225+$GO156,0),"")</f>
        <v>1</v>
      </c>
      <c r="HG156" s="12">
        <f t="shared" ref="HG156:HG187" ca="1" si="447">IF($GP156,OFFSET(BX$156,$GP$225+$GO156,0),"")</f>
        <v>1</v>
      </c>
      <c r="HH156" s="12">
        <f t="shared" ref="HH156:HH187" ca="1" si="448">IF($GP156,OFFSET(BY$156,$GP$225+$GO156,0),"")</f>
        <v>1</v>
      </c>
      <c r="HJ156" s="17"/>
      <c r="HL156" s="18">
        <f>B156</f>
        <v>1949</v>
      </c>
      <c r="HM156" s="9">
        <f t="shared" ref="HM156:HM187" si="449">BV156/BV$221</f>
        <v>8.9752671770879497E-7</v>
      </c>
      <c r="HN156" s="9">
        <f t="shared" ref="HN156:HN187" si="450">BW156/BW$221</f>
        <v>0</v>
      </c>
      <c r="HO156" s="9">
        <f t="shared" ref="HO156:HO187" si="451">BX156/BX$221</f>
        <v>1.2728381403229516</v>
      </c>
      <c r="HP156" s="9">
        <f t="shared" ref="HP156:HP187" si="452">BY156/BY$221</f>
        <v>1.2173559893769872</v>
      </c>
      <c r="HQ156" s="9">
        <f t="shared" ref="HQ156:HQ187" si="453">BZ156/BZ$221</f>
        <v>1.3875581631807112</v>
      </c>
      <c r="HR156" s="9">
        <f>HM156*HO156*HP156*HQ156</f>
        <v>1.9296980569808168E-6</v>
      </c>
      <c r="HS156" s="9">
        <f t="shared" ref="HS156:HS187" si="454">CB156/CB$221</f>
        <v>0</v>
      </c>
      <c r="HT156" s="9"/>
      <c r="HU156" s="9">
        <f t="shared" ref="HU156:HU187" si="455">CD156/CD$221</f>
        <v>1.5494971336296113</v>
      </c>
      <c r="HV156" s="23">
        <f>HU156*HQ156</f>
        <v>2.1500173965928804</v>
      </c>
      <c r="HX156" s="8"/>
      <c r="HY156" s="5">
        <v>0</v>
      </c>
      <c r="HZ156" t="b">
        <f>(HY156+Begin_year_chart1&lt;=End_year_chart1)</f>
        <v>1</v>
      </c>
      <c r="IB156" t="str">
        <f>GR156</f>
        <v>311/312</v>
      </c>
      <c r="IC156" s="20">
        <f t="array" ref="IC156:IC176">TRANSPOSE(CI221:DC221)</f>
        <v>6.4553609333886902E-2</v>
      </c>
      <c r="ID156" s="20" t="e">
        <f t="array" ref="ID156:ID176">TRANSPOSE(AX223:BR223)</f>
        <v>#REF!</v>
      </c>
      <c r="IF156">
        <f ca="1">IJ156</f>
        <v>1985</v>
      </c>
      <c r="IG156" s="12">
        <f ca="1">IF($GP156,IK156*IL156,"")</f>
        <v>0.79371768074338012</v>
      </c>
      <c r="IH156" s="19">
        <f ca="1">IM156</f>
        <v>1.0063253806662726</v>
      </c>
      <c r="II156" s="19">
        <f ca="1">IN156</f>
        <v>0.79873880435981526</v>
      </c>
      <c r="IJ156" s="11">
        <f t="shared" ref="IJ156:IJ186" ca="1" si="456">GZ156</f>
        <v>1985</v>
      </c>
      <c r="IK156" s="12">
        <f t="shared" ref="IK156:IK187" ca="1" si="457">IF($GP156,OFFSET(HM$156,$GP$225+$GO156,0),"")</f>
        <v>0.71987548769666321</v>
      </c>
      <c r="IL156" s="12">
        <f t="shared" ref="IL156:IL187" ca="1" si="458">IF($GP156,OFFSET(HU$156,$GP$225+$GO156,0),"")</f>
        <v>1.1025763403654496</v>
      </c>
      <c r="IM156" s="12">
        <f t="shared" ref="IM156:IM187" ca="1" si="459">IF($GP156,OFFSET(HQ$156,$GP$225+$GO156,0),"")</f>
        <v>1.0063253806662726</v>
      </c>
      <c r="IN156" s="12">
        <f t="shared" ref="IN156:IN187" ca="1" si="460">IF($GP156,OFFSET(HS$156,$GP$225+$GO156,0),"")</f>
        <v>0.79873880435981526</v>
      </c>
      <c r="IO156">
        <f ca="1">IJ156</f>
        <v>1985</v>
      </c>
      <c r="IP156" s="12">
        <f ca="1">IM156</f>
        <v>1.0063253806662726</v>
      </c>
      <c r="IQ156" s="12">
        <f t="shared" ref="IQ156:IQ187" ca="1" si="461">IF($GP156,OFFSET(HO$156,$GP$225+$GO156,0),"")</f>
        <v>1.0171354276002074</v>
      </c>
      <c r="IR156" s="12">
        <f t="shared" ref="IR156:IR187" ca="1" si="462">IF($GP156,OFFSET(HP$156,$GP$225+$GO156,0),"")</f>
        <v>1.0840015109559487</v>
      </c>
    </row>
    <row r="157" spans="1:252" hidden="1" x14ac:dyDescent="0.2">
      <c r="A157" t="s">
        <v>63</v>
      </c>
      <c r="B157" s="1">
        <f>B156+1</f>
        <v>1950</v>
      </c>
      <c r="C157">
        <f t="shared" ref="C157:C183" si="463">C231+C306</f>
        <v>0</v>
      </c>
      <c r="D157">
        <f t="shared" ref="D157:R157" si="464">D231+D306</f>
        <v>0</v>
      </c>
      <c r="E157">
        <f t="shared" si="464"/>
        <v>0</v>
      </c>
      <c r="F157">
        <f t="shared" si="464"/>
        <v>0</v>
      </c>
      <c r="G157">
        <f t="shared" si="464"/>
        <v>0</v>
      </c>
      <c r="H157">
        <f t="shared" si="464"/>
        <v>0</v>
      </c>
      <c r="I157">
        <f t="shared" si="464"/>
        <v>0</v>
      </c>
      <c r="J157">
        <f t="shared" si="464"/>
        <v>0</v>
      </c>
      <c r="K157">
        <f t="shared" si="464"/>
        <v>0</v>
      </c>
      <c r="L157">
        <f t="shared" si="464"/>
        <v>0</v>
      </c>
      <c r="M157">
        <f t="shared" si="464"/>
        <v>0</v>
      </c>
      <c r="N157">
        <f t="shared" si="464"/>
        <v>0</v>
      </c>
      <c r="O157">
        <f t="shared" si="464"/>
        <v>0</v>
      </c>
      <c r="P157">
        <f t="shared" si="464"/>
        <v>0</v>
      </c>
      <c r="Q157">
        <f t="shared" si="464"/>
        <v>0</v>
      </c>
      <c r="R157">
        <f t="shared" si="464"/>
        <v>0</v>
      </c>
      <c r="S157">
        <f t="shared" ref="S157:X166" si="465">S231+S306</f>
        <v>0</v>
      </c>
      <c r="T157">
        <f t="shared" si="465"/>
        <v>0</v>
      </c>
      <c r="U157">
        <f t="shared" si="465"/>
        <v>0</v>
      </c>
      <c r="V157">
        <f t="shared" si="465"/>
        <v>0</v>
      </c>
      <c r="W157">
        <f t="shared" si="465"/>
        <v>0</v>
      </c>
      <c r="X157">
        <f t="shared" si="465"/>
        <v>0</v>
      </c>
      <c r="AX157">
        <f t="shared" ref="AX157:AX188" si="466">Z157/Z$220</f>
        <v>0</v>
      </c>
      <c r="AY157">
        <f t="shared" ref="AY157:AY188" si="467">AA157/AA$220</f>
        <v>0</v>
      </c>
      <c r="AZ157">
        <f t="shared" ref="AZ157:AZ188" si="468">AB157/AB$220</f>
        <v>0</v>
      </c>
      <c r="BA157">
        <f t="shared" ref="BA157:BA188" si="469">AC157/AC$220</f>
        <v>0</v>
      </c>
      <c r="BB157">
        <f t="shared" ref="BB157:BB188" si="470">AD157/AD$220</f>
        <v>0</v>
      </c>
      <c r="BC157">
        <f t="shared" ref="BC157:BC188" si="471">AE157/AE$220</f>
        <v>0</v>
      </c>
      <c r="BD157">
        <f t="shared" ref="BD157:BD188" si="472">AF157/AF$220</f>
        <v>0</v>
      </c>
      <c r="BE157">
        <f t="shared" ref="BE157:BE188" si="473">AG157/AG$220</f>
        <v>0</v>
      </c>
      <c r="BF157">
        <f t="shared" ref="BF157:BF188" si="474">AH157/AH$220</f>
        <v>0</v>
      </c>
      <c r="BG157">
        <f t="shared" ref="BG157:BG188" si="475">AI157/AI$220</f>
        <v>0</v>
      </c>
      <c r="BH157">
        <f t="shared" ref="BH157:BH188" si="476">AJ157/AJ$220</f>
        <v>0</v>
      </c>
      <c r="BI157">
        <f t="shared" ref="BI157:BI188" si="477">AK157/AK$220</f>
        <v>0</v>
      </c>
      <c r="BJ157">
        <f t="shared" ref="BJ157:BJ188" si="478">AL157/AL$220</f>
        <v>0</v>
      </c>
      <c r="BK157">
        <f t="shared" ref="BK157:BK188" si="479">AM157/AM$220</f>
        <v>0</v>
      </c>
      <c r="BL157">
        <f t="shared" ref="BL157:BL188" si="480">AN157/AN$220</f>
        <v>0</v>
      </c>
      <c r="BM157">
        <f t="shared" ref="BM157:BM188" si="481">AO157/AO$220</f>
        <v>0</v>
      </c>
      <c r="BN157">
        <f t="shared" ref="BN157:BN188" si="482">AP157/AP$220</f>
        <v>0</v>
      </c>
      <c r="BO157">
        <f t="shared" ref="BO157:BO188" si="483">AQ157/AQ$220</f>
        <v>0</v>
      </c>
      <c r="BP157">
        <f t="shared" ref="BP157:BP188" si="484">AR157/AR$220</f>
        <v>0</v>
      </c>
      <c r="BQ157">
        <f t="shared" ref="BQ157:BQ188" si="485">AS157/AS$220</f>
        <v>0</v>
      </c>
      <c r="BR157">
        <f t="shared" ref="BR157:BR188" si="486">AT157/AT$220</f>
        <v>0</v>
      </c>
      <c r="BS157">
        <f t="shared" ref="BS157:BS188" si="487">AU157/AU$220</f>
        <v>0</v>
      </c>
      <c r="BU157" s="28"/>
      <c r="BV157" s="9">
        <f t="shared" si="434"/>
        <v>1.2467804961390619E-6</v>
      </c>
      <c r="BW157" s="9">
        <f t="shared" ref="BW157:BW217" si="488">BS157</f>
        <v>0</v>
      </c>
      <c r="BX157" s="9">
        <f t="shared" ref="BX157:BX217" si="489">GC157</f>
        <v>1.2513949527114989</v>
      </c>
      <c r="BY157" s="9">
        <f t="shared" ref="BY157:BY217" si="490">GG157</f>
        <v>1.1230205650759999</v>
      </c>
      <c r="BZ157" s="9">
        <f t="shared" ref="BZ157:BZ217" si="491">FY157</f>
        <v>1.3788364974577407</v>
      </c>
      <c r="CA157" s="9">
        <f t="shared" si="435"/>
        <v>2.4159329588981869E-6</v>
      </c>
      <c r="CB157" s="9">
        <f t="shared" ref="CB157:CB217" si="492">GK157</f>
        <v>0</v>
      </c>
      <c r="CC157" s="9"/>
      <c r="CD157" s="9">
        <f t="shared" ref="CD157:CD217" si="493">BX157*BY157</f>
        <v>1.4053422669273217</v>
      </c>
      <c r="CE157" s="23">
        <f t="shared" ref="CE157:CE217" si="494">CD157*BZ157</f>
        <v>1.9377372090593896</v>
      </c>
      <c r="CG157" s="35"/>
      <c r="CH157">
        <f t="shared" ref="CH157:CH217" si="495">B157</f>
        <v>1950</v>
      </c>
      <c r="CI157" s="19" t="e">
        <f t="shared" ref="CI157:CI217" si="496">C157/$X157</f>
        <v>#DIV/0!</v>
      </c>
      <c r="CJ157" s="19" t="e">
        <f t="shared" ref="CJ157:CJ170" si="497">D157/$X157</f>
        <v>#DIV/0!</v>
      </c>
      <c r="CK157" s="19" t="e">
        <f t="shared" ref="CK157:CK170" si="498">E157/$X157</f>
        <v>#DIV/0!</v>
      </c>
      <c r="CL157" s="19" t="e">
        <f t="shared" ref="CL157:CL170" si="499">F157/$X157</f>
        <v>#DIV/0!</v>
      </c>
      <c r="CM157" s="19" t="e">
        <f t="shared" ref="CM157:CM170" si="500">G157/$X157</f>
        <v>#DIV/0!</v>
      </c>
      <c r="CN157" s="19" t="e">
        <f t="shared" ref="CN157:CN170" si="501">H157/$X157</f>
        <v>#DIV/0!</v>
      </c>
      <c r="CO157" s="19" t="e">
        <f t="shared" ref="CO157:CO170" si="502">I157/$X157</f>
        <v>#DIV/0!</v>
      </c>
      <c r="CP157" s="19" t="e">
        <f t="shared" ref="CP157:CP170" si="503">J157/$X157</f>
        <v>#DIV/0!</v>
      </c>
      <c r="CQ157" s="19" t="e">
        <f t="shared" ref="CQ157:CQ170" si="504">K157/$X157</f>
        <v>#DIV/0!</v>
      </c>
      <c r="CR157" s="19" t="e">
        <f t="shared" ref="CR157:CR170" si="505">L157/$X157</f>
        <v>#DIV/0!</v>
      </c>
      <c r="CS157" s="19" t="e">
        <f t="shared" ref="CS157:CS170" si="506">M157/$X157</f>
        <v>#DIV/0!</v>
      </c>
      <c r="CT157" s="19" t="e">
        <f t="shared" ref="CT157:CT170" si="507">N157/$X157</f>
        <v>#DIV/0!</v>
      </c>
      <c r="CU157" s="19" t="e">
        <f t="shared" ref="CU157:CU170" si="508">O157/$X157</f>
        <v>#DIV/0!</v>
      </c>
      <c r="CV157" s="19" t="e">
        <f t="shared" ref="CV157:CV170" si="509">P157/$X157</f>
        <v>#DIV/0!</v>
      </c>
      <c r="CW157" s="19" t="e">
        <f t="shared" ref="CW157:CW170" si="510">Q157/$X157</f>
        <v>#DIV/0!</v>
      </c>
      <c r="CX157" s="19" t="e">
        <f t="shared" ref="CX157:CX170" si="511">R157/$X157</f>
        <v>#DIV/0!</v>
      </c>
      <c r="CY157" s="19" t="e">
        <f t="shared" ref="CY157:CY170" si="512">S157/$X157</f>
        <v>#DIV/0!</v>
      </c>
      <c r="CZ157" s="19" t="e">
        <f t="shared" ref="CZ157:CZ170" si="513">T157/$X157</f>
        <v>#DIV/0!</v>
      </c>
      <c r="DA157" s="19" t="e">
        <f t="shared" ref="DA157:DA170" si="514">U157/$X157</f>
        <v>#DIV/0!</v>
      </c>
      <c r="DB157" s="19" t="e">
        <f t="shared" ref="DB157:DB170" si="515">V157/$X157</f>
        <v>#DIV/0!</v>
      </c>
      <c r="DC157" s="19" t="e">
        <f t="shared" ref="DC157:DC170" si="516">W157/$X157</f>
        <v>#DIV/0!</v>
      </c>
      <c r="DD157" s="19"/>
      <c r="DE157" s="19"/>
      <c r="DF157" s="19" t="e">
        <f>(CI157-CI156)/LN(CI157/CI156)</f>
        <v>#DIV/0!</v>
      </c>
      <c r="DG157" s="19" t="e">
        <f t="shared" ref="DG157:DV172" si="517">(CJ157-CJ156)/LN(CJ157/CJ156)</f>
        <v>#DIV/0!</v>
      </c>
      <c r="DH157" s="19" t="e">
        <f t="shared" si="517"/>
        <v>#DIV/0!</v>
      </c>
      <c r="DI157" s="19" t="e">
        <f t="shared" si="517"/>
        <v>#DIV/0!</v>
      </c>
      <c r="DJ157" s="19" t="e">
        <f t="shared" si="517"/>
        <v>#DIV/0!</v>
      </c>
      <c r="DK157" s="19" t="e">
        <f t="shared" si="517"/>
        <v>#DIV/0!</v>
      </c>
      <c r="DL157" s="19" t="e">
        <f t="shared" si="517"/>
        <v>#DIV/0!</v>
      </c>
      <c r="DM157" s="19" t="e">
        <f t="shared" si="517"/>
        <v>#DIV/0!</v>
      </c>
      <c r="DN157" s="19" t="e">
        <f t="shared" si="517"/>
        <v>#DIV/0!</v>
      </c>
      <c r="DO157" s="19" t="e">
        <f t="shared" si="517"/>
        <v>#DIV/0!</v>
      </c>
      <c r="DP157" s="19" t="e">
        <f t="shared" si="517"/>
        <v>#DIV/0!</v>
      </c>
      <c r="DQ157" s="19" t="e">
        <f t="shared" si="517"/>
        <v>#DIV/0!</v>
      </c>
      <c r="DR157" s="19" t="e">
        <f t="shared" si="517"/>
        <v>#DIV/0!</v>
      </c>
      <c r="DS157" s="19" t="e">
        <f t="shared" si="517"/>
        <v>#DIV/0!</v>
      </c>
      <c r="DT157" s="19" t="e">
        <f t="shared" si="517"/>
        <v>#DIV/0!</v>
      </c>
      <c r="DU157" s="19" t="e">
        <f t="shared" si="517"/>
        <v>#DIV/0!</v>
      </c>
      <c r="DV157" s="19" t="e">
        <f t="shared" si="517"/>
        <v>#DIV/0!</v>
      </c>
      <c r="DW157" s="19" t="e">
        <f t="shared" ref="DW157:DZ172" si="518">(CZ157-CZ156)/LN(CZ157/CZ156)</f>
        <v>#DIV/0!</v>
      </c>
      <c r="DX157" s="19" t="e">
        <f t="shared" si="518"/>
        <v>#DIV/0!</v>
      </c>
      <c r="DY157" s="19" t="e">
        <f t="shared" si="518"/>
        <v>#DIV/0!</v>
      </c>
      <c r="DZ157" s="19" t="e">
        <f t="shared" si="518"/>
        <v>#DIV/0!</v>
      </c>
      <c r="EA157" s="19" t="e">
        <f t="shared" ref="EA157:EA217" si="519">SUM(DF157:DZ157)</f>
        <v>#DIV/0!</v>
      </c>
      <c r="EB157" s="19"/>
      <c r="EC157" s="19" t="e">
        <f>DF157/$EA157</f>
        <v>#DIV/0!</v>
      </c>
      <c r="ED157" s="19" t="e">
        <f t="shared" ref="ED157:ES172" si="520">DG157/$EA157</f>
        <v>#DIV/0!</v>
      </c>
      <c r="EE157" s="19" t="e">
        <f t="shared" si="520"/>
        <v>#DIV/0!</v>
      </c>
      <c r="EF157" s="19" t="e">
        <f t="shared" si="520"/>
        <v>#DIV/0!</v>
      </c>
      <c r="EG157" s="19" t="e">
        <f t="shared" si="520"/>
        <v>#DIV/0!</v>
      </c>
      <c r="EH157" s="19" t="e">
        <f t="shared" si="520"/>
        <v>#DIV/0!</v>
      </c>
      <c r="EI157" s="19" t="e">
        <f t="shared" si="520"/>
        <v>#DIV/0!</v>
      </c>
      <c r="EJ157" s="19" t="e">
        <f t="shared" si="520"/>
        <v>#DIV/0!</v>
      </c>
      <c r="EK157" s="19" t="e">
        <f t="shared" si="520"/>
        <v>#DIV/0!</v>
      </c>
      <c r="EL157" s="19" t="e">
        <f t="shared" si="520"/>
        <v>#DIV/0!</v>
      </c>
      <c r="EM157" s="19" t="e">
        <f t="shared" si="520"/>
        <v>#DIV/0!</v>
      </c>
      <c r="EN157" s="19" t="e">
        <f t="shared" si="520"/>
        <v>#DIV/0!</v>
      </c>
      <c r="EO157" s="19" t="e">
        <f t="shared" si="520"/>
        <v>#DIV/0!</v>
      </c>
      <c r="EP157" s="19" t="e">
        <f t="shared" si="520"/>
        <v>#DIV/0!</v>
      </c>
      <c r="EQ157" s="19" t="e">
        <f t="shared" si="520"/>
        <v>#DIV/0!</v>
      </c>
      <c r="ER157" s="19" t="e">
        <f t="shared" si="520"/>
        <v>#DIV/0!</v>
      </c>
      <c r="ES157" s="19" t="e">
        <f t="shared" si="520"/>
        <v>#DIV/0!</v>
      </c>
      <c r="ET157" s="19" t="e">
        <f t="shared" ref="ET157:EW172" si="521">DW157/$EA157</f>
        <v>#DIV/0!</v>
      </c>
      <c r="EU157" s="19" t="e">
        <f t="shared" si="521"/>
        <v>#DIV/0!</v>
      </c>
      <c r="EV157" s="19" t="e">
        <f t="shared" si="521"/>
        <v>#DIV/0!</v>
      </c>
      <c r="EW157" s="19" t="e">
        <f t="shared" si="521"/>
        <v>#DIV/0!</v>
      </c>
      <c r="EX157" s="19"/>
      <c r="EY157" s="19"/>
      <c r="EZ157" s="19" t="e">
        <f>LN(AX157/AX156)</f>
        <v>#DIV/0!</v>
      </c>
      <c r="FA157" s="19" t="e">
        <f t="shared" ref="FA157:FT169" si="522">LN(AY157/AY156)</f>
        <v>#DIV/0!</v>
      </c>
      <c r="FB157" s="19" t="e">
        <f t="shared" si="522"/>
        <v>#DIV/0!</v>
      </c>
      <c r="FC157" s="19" t="e">
        <f t="shared" si="522"/>
        <v>#DIV/0!</v>
      </c>
      <c r="FD157" s="19" t="e">
        <f t="shared" si="522"/>
        <v>#DIV/0!</v>
      </c>
      <c r="FE157" s="19" t="e">
        <f t="shared" si="522"/>
        <v>#DIV/0!</v>
      </c>
      <c r="FF157" s="19" t="e">
        <f t="shared" si="522"/>
        <v>#DIV/0!</v>
      </c>
      <c r="FG157" s="19" t="e">
        <f t="shared" si="522"/>
        <v>#DIV/0!</v>
      </c>
      <c r="FH157" s="19" t="e">
        <f t="shared" si="522"/>
        <v>#DIV/0!</v>
      </c>
      <c r="FI157" s="19" t="e">
        <f t="shared" si="522"/>
        <v>#DIV/0!</v>
      </c>
      <c r="FJ157" s="19" t="e">
        <f t="shared" si="522"/>
        <v>#DIV/0!</v>
      </c>
      <c r="FK157" s="19" t="e">
        <f t="shared" si="522"/>
        <v>#DIV/0!</v>
      </c>
      <c r="FL157" s="19" t="e">
        <f t="shared" si="522"/>
        <v>#DIV/0!</v>
      </c>
      <c r="FM157" s="19" t="e">
        <f t="shared" si="522"/>
        <v>#DIV/0!</v>
      </c>
      <c r="FN157" s="19" t="e">
        <f t="shared" si="522"/>
        <v>#DIV/0!</v>
      </c>
      <c r="FO157" s="19" t="e">
        <f t="shared" si="522"/>
        <v>#DIV/0!</v>
      </c>
      <c r="FP157" s="19" t="e">
        <f t="shared" si="522"/>
        <v>#DIV/0!</v>
      </c>
      <c r="FQ157" s="19" t="e">
        <f t="shared" si="522"/>
        <v>#DIV/0!</v>
      </c>
      <c r="FR157" s="19" t="e">
        <f t="shared" si="522"/>
        <v>#DIV/0!</v>
      </c>
      <c r="FS157" s="19" t="e">
        <f t="shared" si="522"/>
        <v>#DIV/0!</v>
      </c>
      <c r="FT157" s="19" t="e">
        <f t="shared" si="522"/>
        <v>#DIV/0!</v>
      </c>
      <c r="FU157" s="19"/>
      <c r="FV157" s="16"/>
      <c r="FW157" s="19" t="e">
        <f t="shared" ref="FW157:FW188" si="523">EXP(SUMPRODUCT($EC157:$EW157,EZ157:FT157))</f>
        <v>#DIV/0!</v>
      </c>
      <c r="FX157" s="19">
        <f>IF(ISERR(FW157),FX156,FW157*FX156)</f>
        <v>1</v>
      </c>
      <c r="FY157" s="19">
        <f t="shared" si="437"/>
        <v>1.3788364974577407</v>
      </c>
      <c r="FZ157" s="19"/>
      <c r="GA157" s="19" t="e">
        <f t="shared" ref="GA157:GA188" si="524">EXP(SUMPRODUCT($EC157:$EW157,DF6:DZ6))</f>
        <v>#DIV/0!</v>
      </c>
      <c r="GB157" s="19">
        <f>IF(ISERR(GA157),GB156,GA157*GB156)</f>
        <v>1</v>
      </c>
      <c r="GC157" s="19">
        <f t="shared" si="438"/>
        <v>1.2513949527114989</v>
      </c>
      <c r="GD157" s="19"/>
      <c r="GE157" s="19" t="e">
        <f t="shared" ref="GE157:GE188" si="525">EXP(SUMPRODUCT($EC157:$EW157,EC6:EW6))</f>
        <v>#DIV/0!</v>
      </c>
      <c r="GF157" s="19">
        <f>IF(ISERR(GE157),GF156,GE157*GF156)</f>
        <v>1</v>
      </c>
      <c r="GG157" s="19">
        <f t="shared" si="439"/>
        <v>1.1230205650759999</v>
      </c>
      <c r="GI157" t="e">
        <f>#REF!</f>
        <v>#REF!</v>
      </c>
      <c r="GJ157" t="e">
        <f t="shared" ref="GJ157:GJ217" si="526">FY157*GC157*GG157*GI157</f>
        <v>#REF!</v>
      </c>
      <c r="GK157">
        <f t="shared" ref="GK157:GK188" si="527">X157/X$220</f>
        <v>0</v>
      </c>
      <c r="GL157" s="3"/>
      <c r="GM157" s="3"/>
      <c r="GN157" s="8"/>
      <c r="GO157" s="5">
        <f>GO156+1</f>
        <v>1</v>
      </c>
      <c r="GP157" t="b">
        <f t="shared" ref="GP157:GP186" si="528">(GO157+Begin_year_chart1&lt;=End_year_chart1)</f>
        <v>1</v>
      </c>
      <c r="GR157" t="str">
        <f t="shared" ref="GR157:GR176" si="529">GR231</f>
        <v>313/314</v>
      </c>
      <c r="GS157" s="20">
        <v>1.7816641326229319E-2</v>
      </c>
      <c r="GT157" s="20" t="e">
        <v>#REF!</v>
      </c>
      <c r="GU157" s="33"/>
      <c r="GV157" s="31">
        <f t="shared" ca="1" si="440"/>
        <v>1986</v>
      </c>
      <c r="GW157" s="12">
        <f t="shared" ref="GW157:GW217" ca="1" si="530">IF($GP157,HA157*HB157,"")</f>
        <v>0.99282087263817953</v>
      </c>
      <c r="GX157" s="19">
        <f t="shared" ref="GX157:GX217" ca="1" si="531">HC157</f>
        <v>1.0371679122485638</v>
      </c>
      <c r="GY157" s="71">
        <f t="shared" ref="GY157:GY217" ca="1" si="532">HD157</f>
        <v>1.0297219743334589</v>
      </c>
      <c r="GZ157" s="11">
        <f t="shared" ca="1" si="441"/>
        <v>1986</v>
      </c>
      <c r="HA157" s="12">
        <f t="shared" ca="1" si="442"/>
        <v>0.99939345320784989</v>
      </c>
      <c r="HB157" s="12">
        <f t="shared" ca="1" si="443"/>
        <v>0.99342343043315551</v>
      </c>
      <c r="HC157" s="12">
        <f t="shared" ca="1" si="444"/>
        <v>1.0371679122485638</v>
      </c>
      <c r="HD157" s="72">
        <f t="shared" ca="1" si="445"/>
        <v>1.0297219743334589</v>
      </c>
      <c r="HE157">
        <f t="shared" ref="HE157:HE217" ca="1" si="533">GZ157</f>
        <v>1986</v>
      </c>
      <c r="HF157" s="12">
        <f t="shared" ca="1" si="446"/>
        <v>1.0371679122485638</v>
      </c>
      <c r="HG157" s="12">
        <f t="shared" ca="1" si="447"/>
        <v>1.0343506248088736</v>
      </c>
      <c r="HH157" s="12">
        <f t="shared" ca="1" si="448"/>
        <v>0.96043199144073543</v>
      </c>
      <c r="HJ157" s="17"/>
      <c r="HL157" s="18">
        <f t="shared" ref="HL157:HL217" si="534">B157</f>
        <v>1950</v>
      </c>
      <c r="HM157" s="9">
        <f t="shared" si="449"/>
        <v>8.9752671770879497E-7</v>
      </c>
      <c r="HN157" s="9">
        <f t="shared" si="450"/>
        <v>0</v>
      </c>
      <c r="HO157" s="9">
        <f t="shared" si="451"/>
        <v>1.2728381403229516</v>
      </c>
      <c r="HP157" s="9">
        <f t="shared" si="452"/>
        <v>1.2173559893769872</v>
      </c>
      <c r="HQ157" s="9">
        <f t="shared" si="453"/>
        <v>1.3875581631807112</v>
      </c>
      <c r="HR157" s="9">
        <f t="shared" ref="HR157:HR217" si="535">HM157*HO157*HP157*HQ157</f>
        <v>1.9296980569808168E-6</v>
      </c>
      <c r="HS157" s="9">
        <f t="shared" si="454"/>
        <v>0</v>
      </c>
      <c r="HT157" s="9"/>
      <c r="HU157" s="9">
        <f t="shared" si="455"/>
        <v>1.5494971336296113</v>
      </c>
      <c r="HV157" s="23">
        <f t="shared" ref="HV157:HV217" si="536">HU157*HQ157</f>
        <v>2.1500173965928804</v>
      </c>
      <c r="HX157" s="8"/>
      <c r="HY157" s="5">
        <f>HY156+1</f>
        <v>1</v>
      </c>
      <c r="HZ157" t="b">
        <f t="shared" ref="HZ157:HZ217" si="537">(HY157+Begin_year_chart1&lt;=End_year_chart1)</f>
        <v>1</v>
      </c>
      <c r="IB157" t="str">
        <f t="shared" ref="IB157:IB176" si="538">GR157</f>
        <v>313/314</v>
      </c>
      <c r="IC157" s="20">
        <v>1.6664455193716031E-2</v>
      </c>
      <c r="ID157" s="20" t="e">
        <v>#REF!</v>
      </c>
      <c r="IE157" s="11"/>
      <c r="IF157">
        <f t="shared" ref="IF157:IF217" ca="1" si="539">IJ157</f>
        <v>1986</v>
      </c>
      <c r="IG157" s="12">
        <f t="shared" ref="IG157:IG217" ca="1" si="540">IF($GP157,IK157*IL157,"")</f>
        <v>0.78801948042399472</v>
      </c>
      <c r="IH157" s="19">
        <f t="shared" ref="IH157:IH217" ca="1" si="541">IM157</f>
        <v>1.0437283941083793</v>
      </c>
      <c r="II157" s="19">
        <f t="shared" ref="II157:II217" ca="1" si="542">IN157</f>
        <v>0.8224788986021353</v>
      </c>
      <c r="IJ157" s="11">
        <f t="shared" ca="1" si="456"/>
        <v>1986</v>
      </c>
      <c r="IK157" s="12">
        <f t="shared" ca="1" si="457"/>
        <v>0.71943884952885329</v>
      </c>
      <c r="IL157" s="12">
        <f t="shared" ca="1" si="458"/>
        <v>1.0953251703602795</v>
      </c>
      <c r="IM157" s="12">
        <f t="shared" ca="1" si="459"/>
        <v>1.0437283941083793</v>
      </c>
      <c r="IN157" s="12">
        <f t="shared" ca="1" si="460"/>
        <v>0.8224788986021353</v>
      </c>
      <c r="IO157">
        <f t="shared" ref="IO157:IO217" ca="1" si="543">IJ157</f>
        <v>1986</v>
      </c>
      <c r="IP157" s="12">
        <f t="shared" ref="IP157:IP217" ca="1" si="544">IM157</f>
        <v>1.0437283941083793</v>
      </c>
      <c r="IQ157" s="12">
        <f t="shared" ca="1" si="461"/>
        <v>1.0520746650535153</v>
      </c>
      <c r="IR157" s="12">
        <f t="shared" ca="1" si="462"/>
        <v>1.0411097298921879</v>
      </c>
    </row>
    <row r="158" spans="1:252" hidden="1" x14ac:dyDescent="0.2">
      <c r="A158" t="s">
        <v>63</v>
      </c>
      <c r="B158" s="1">
        <f t="shared" ref="B158:B218" si="545">B157+1</f>
        <v>1951</v>
      </c>
      <c r="C158">
        <f t="shared" si="463"/>
        <v>0</v>
      </c>
      <c r="D158">
        <f t="shared" ref="D158:R158" si="546">D232+D307</f>
        <v>0</v>
      </c>
      <c r="E158">
        <f t="shared" si="546"/>
        <v>0</v>
      </c>
      <c r="F158">
        <f t="shared" si="546"/>
        <v>0</v>
      </c>
      <c r="G158">
        <f t="shared" si="546"/>
        <v>0</v>
      </c>
      <c r="H158">
        <f t="shared" si="546"/>
        <v>0</v>
      </c>
      <c r="I158">
        <f t="shared" si="546"/>
        <v>0</v>
      </c>
      <c r="J158">
        <f t="shared" si="546"/>
        <v>0</v>
      </c>
      <c r="K158">
        <f t="shared" si="546"/>
        <v>0</v>
      </c>
      <c r="L158">
        <f t="shared" si="546"/>
        <v>0</v>
      </c>
      <c r="M158">
        <f t="shared" si="546"/>
        <v>0</v>
      </c>
      <c r="N158">
        <f t="shared" si="546"/>
        <v>0</v>
      </c>
      <c r="O158">
        <f t="shared" si="546"/>
        <v>0</v>
      </c>
      <c r="P158">
        <f t="shared" si="546"/>
        <v>0</v>
      </c>
      <c r="Q158">
        <f t="shared" si="546"/>
        <v>0</v>
      </c>
      <c r="R158">
        <f t="shared" si="546"/>
        <v>0</v>
      </c>
      <c r="S158">
        <f t="shared" si="465"/>
        <v>0</v>
      </c>
      <c r="T158">
        <f t="shared" si="465"/>
        <v>0</v>
      </c>
      <c r="U158">
        <f t="shared" si="465"/>
        <v>0</v>
      </c>
      <c r="V158">
        <f t="shared" si="465"/>
        <v>0</v>
      </c>
      <c r="W158">
        <f t="shared" si="465"/>
        <v>0</v>
      </c>
      <c r="X158">
        <f t="shared" si="465"/>
        <v>0</v>
      </c>
      <c r="AX158">
        <f t="shared" si="466"/>
        <v>0</v>
      </c>
      <c r="AY158">
        <f t="shared" si="467"/>
        <v>0</v>
      </c>
      <c r="AZ158">
        <f t="shared" si="468"/>
        <v>0</v>
      </c>
      <c r="BA158">
        <f t="shared" si="469"/>
        <v>0</v>
      </c>
      <c r="BB158">
        <f t="shared" si="470"/>
        <v>0</v>
      </c>
      <c r="BC158">
        <f t="shared" si="471"/>
        <v>0</v>
      </c>
      <c r="BD158">
        <f t="shared" si="472"/>
        <v>0</v>
      </c>
      <c r="BE158">
        <f t="shared" si="473"/>
        <v>0</v>
      </c>
      <c r="BF158">
        <f t="shared" si="474"/>
        <v>0</v>
      </c>
      <c r="BG158">
        <f t="shared" si="475"/>
        <v>0</v>
      </c>
      <c r="BH158">
        <f t="shared" si="476"/>
        <v>0</v>
      </c>
      <c r="BI158">
        <f t="shared" si="477"/>
        <v>0</v>
      </c>
      <c r="BJ158">
        <f t="shared" si="478"/>
        <v>0</v>
      </c>
      <c r="BK158">
        <f t="shared" si="479"/>
        <v>0</v>
      </c>
      <c r="BL158">
        <f t="shared" si="480"/>
        <v>0</v>
      </c>
      <c r="BM158">
        <f t="shared" si="481"/>
        <v>0</v>
      </c>
      <c r="BN158">
        <f t="shared" si="482"/>
        <v>0</v>
      </c>
      <c r="BO158">
        <f t="shared" si="483"/>
        <v>0</v>
      </c>
      <c r="BP158">
        <f t="shared" si="484"/>
        <v>0</v>
      </c>
      <c r="BQ158">
        <f t="shared" si="485"/>
        <v>0</v>
      </c>
      <c r="BR158">
        <f t="shared" si="486"/>
        <v>0</v>
      </c>
      <c r="BS158">
        <f t="shared" si="487"/>
        <v>0</v>
      </c>
      <c r="BU158" s="28"/>
      <c r="BV158" s="9">
        <f t="shared" si="434"/>
        <v>1.2467804961390619E-6</v>
      </c>
      <c r="BW158" s="9">
        <f t="shared" si="488"/>
        <v>0</v>
      </c>
      <c r="BX158" s="9">
        <f t="shared" si="489"/>
        <v>1.2513949527114989</v>
      </c>
      <c r="BY158" s="9">
        <f t="shared" si="490"/>
        <v>1.1230205650759999</v>
      </c>
      <c r="BZ158" s="9">
        <f t="shared" si="491"/>
        <v>1.3788364974577407</v>
      </c>
      <c r="CA158" s="9">
        <f t="shared" si="435"/>
        <v>2.4159329588981869E-6</v>
      </c>
      <c r="CB158" s="9">
        <f t="shared" si="492"/>
        <v>0</v>
      </c>
      <c r="CC158" s="9"/>
      <c r="CD158" s="9">
        <f t="shared" si="493"/>
        <v>1.4053422669273217</v>
      </c>
      <c r="CE158" s="23">
        <f t="shared" si="494"/>
        <v>1.9377372090593896</v>
      </c>
      <c r="CG158" s="35"/>
      <c r="CH158">
        <f t="shared" si="495"/>
        <v>1951</v>
      </c>
      <c r="CI158" s="19" t="e">
        <f t="shared" si="496"/>
        <v>#DIV/0!</v>
      </c>
      <c r="CJ158" s="19" t="e">
        <f t="shared" si="497"/>
        <v>#DIV/0!</v>
      </c>
      <c r="CK158" s="19" t="e">
        <f t="shared" si="498"/>
        <v>#DIV/0!</v>
      </c>
      <c r="CL158" s="19" t="e">
        <f t="shared" si="499"/>
        <v>#DIV/0!</v>
      </c>
      <c r="CM158" s="19" t="e">
        <f t="shared" si="500"/>
        <v>#DIV/0!</v>
      </c>
      <c r="CN158" s="19" t="e">
        <f t="shared" si="501"/>
        <v>#DIV/0!</v>
      </c>
      <c r="CO158" s="19" t="e">
        <f t="shared" si="502"/>
        <v>#DIV/0!</v>
      </c>
      <c r="CP158" s="19" t="e">
        <f t="shared" si="503"/>
        <v>#DIV/0!</v>
      </c>
      <c r="CQ158" s="19" t="e">
        <f t="shared" si="504"/>
        <v>#DIV/0!</v>
      </c>
      <c r="CR158" s="19" t="e">
        <f t="shared" si="505"/>
        <v>#DIV/0!</v>
      </c>
      <c r="CS158" s="19" t="e">
        <f t="shared" si="506"/>
        <v>#DIV/0!</v>
      </c>
      <c r="CT158" s="19" t="e">
        <f t="shared" si="507"/>
        <v>#DIV/0!</v>
      </c>
      <c r="CU158" s="19" t="e">
        <f t="shared" si="508"/>
        <v>#DIV/0!</v>
      </c>
      <c r="CV158" s="19" t="e">
        <f t="shared" si="509"/>
        <v>#DIV/0!</v>
      </c>
      <c r="CW158" s="19" t="e">
        <f t="shared" si="510"/>
        <v>#DIV/0!</v>
      </c>
      <c r="CX158" s="19" t="e">
        <f t="shared" si="511"/>
        <v>#DIV/0!</v>
      </c>
      <c r="CY158" s="19" t="e">
        <f t="shared" si="512"/>
        <v>#DIV/0!</v>
      </c>
      <c r="CZ158" s="19" t="e">
        <f t="shared" si="513"/>
        <v>#DIV/0!</v>
      </c>
      <c r="DA158" s="19" t="e">
        <f t="shared" si="514"/>
        <v>#DIV/0!</v>
      </c>
      <c r="DB158" s="19" t="e">
        <f t="shared" si="515"/>
        <v>#DIV/0!</v>
      </c>
      <c r="DC158" s="19" t="e">
        <f t="shared" si="516"/>
        <v>#DIV/0!</v>
      </c>
      <c r="DD158" s="19"/>
      <c r="DE158" s="19"/>
      <c r="DF158" s="19" t="e">
        <f t="shared" ref="DF158:DF217" si="547">(CI158-CI157)/LN(CI158/CI157)</f>
        <v>#DIV/0!</v>
      </c>
      <c r="DG158" s="19" t="e">
        <f t="shared" si="517"/>
        <v>#DIV/0!</v>
      </c>
      <c r="DH158" s="19" t="e">
        <f t="shared" si="517"/>
        <v>#DIV/0!</v>
      </c>
      <c r="DI158" s="19" t="e">
        <f t="shared" si="517"/>
        <v>#DIV/0!</v>
      </c>
      <c r="DJ158" s="19" t="e">
        <f t="shared" si="517"/>
        <v>#DIV/0!</v>
      </c>
      <c r="DK158" s="19" t="e">
        <f t="shared" si="517"/>
        <v>#DIV/0!</v>
      </c>
      <c r="DL158" s="19" t="e">
        <f t="shared" si="517"/>
        <v>#DIV/0!</v>
      </c>
      <c r="DM158" s="19" t="e">
        <f t="shared" si="517"/>
        <v>#DIV/0!</v>
      </c>
      <c r="DN158" s="19" t="e">
        <f t="shared" si="517"/>
        <v>#DIV/0!</v>
      </c>
      <c r="DO158" s="19" t="e">
        <f t="shared" si="517"/>
        <v>#DIV/0!</v>
      </c>
      <c r="DP158" s="19" t="e">
        <f t="shared" si="517"/>
        <v>#DIV/0!</v>
      </c>
      <c r="DQ158" s="19" t="e">
        <f t="shared" si="517"/>
        <v>#DIV/0!</v>
      </c>
      <c r="DR158" s="19" t="e">
        <f t="shared" si="517"/>
        <v>#DIV/0!</v>
      </c>
      <c r="DS158" s="19" t="e">
        <f t="shared" si="517"/>
        <v>#DIV/0!</v>
      </c>
      <c r="DT158" s="19" t="e">
        <f t="shared" si="517"/>
        <v>#DIV/0!</v>
      </c>
      <c r="DU158" s="19" t="e">
        <f t="shared" si="517"/>
        <v>#DIV/0!</v>
      </c>
      <c r="DV158" s="19" t="e">
        <f t="shared" si="517"/>
        <v>#DIV/0!</v>
      </c>
      <c r="DW158" s="19" t="e">
        <f t="shared" si="518"/>
        <v>#DIV/0!</v>
      </c>
      <c r="DX158" s="19" t="e">
        <f t="shared" si="518"/>
        <v>#DIV/0!</v>
      </c>
      <c r="DY158" s="19" t="e">
        <f t="shared" si="518"/>
        <v>#DIV/0!</v>
      </c>
      <c r="DZ158" s="19" t="e">
        <f t="shared" si="518"/>
        <v>#DIV/0!</v>
      </c>
      <c r="EA158" s="19" t="e">
        <f t="shared" si="519"/>
        <v>#DIV/0!</v>
      </c>
      <c r="EB158" s="19"/>
      <c r="EC158" s="19" t="e">
        <f t="shared" ref="EC158:EC217" si="548">DF158/$EA158</f>
        <v>#DIV/0!</v>
      </c>
      <c r="ED158" s="19" t="e">
        <f t="shared" si="520"/>
        <v>#DIV/0!</v>
      </c>
      <c r="EE158" s="19" t="e">
        <f t="shared" si="520"/>
        <v>#DIV/0!</v>
      </c>
      <c r="EF158" s="19" t="e">
        <f t="shared" si="520"/>
        <v>#DIV/0!</v>
      </c>
      <c r="EG158" s="19" t="e">
        <f t="shared" si="520"/>
        <v>#DIV/0!</v>
      </c>
      <c r="EH158" s="19" t="e">
        <f t="shared" si="520"/>
        <v>#DIV/0!</v>
      </c>
      <c r="EI158" s="19" t="e">
        <f t="shared" si="520"/>
        <v>#DIV/0!</v>
      </c>
      <c r="EJ158" s="19" t="e">
        <f t="shared" si="520"/>
        <v>#DIV/0!</v>
      </c>
      <c r="EK158" s="19" t="e">
        <f t="shared" si="520"/>
        <v>#DIV/0!</v>
      </c>
      <c r="EL158" s="19" t="e">
        <f t="shared" si="520"/>
        <v>#DIV/0!</v>
      </c>
      <c r="EM158" s="19" t="e">
        <f t="shared" si="520"/>
        <v>#DIV/0!</v>
      </c>
      <c r="EN158" s="19" t="e">
        <f t="shared" si="520"/>
        <v>#DIV/0!</v>
      </c>
      <c r="EO158" s="19" t="e">
        <f t="shared" si="520"/>
        <v>#DIV/0!</v>
      </c>
      <c r="EP158" s="19" t="e">
        <f t="shared" si="520"/>
        <v>#DIV/0!</v>
      </c>
      <c r="EQ158" s="19" t="e">
        <f t="shared" si="520"/>
        <v>#DIV/0!</v>
      </c>
      <c r="ER158" s="19" t="e">
        <f t="shared" si="520"/>
        <v>#DIV/0!</v>
      </c>
      <c r="ES158" s="19" t="e">
        <f t="shared" si="520"/>
        <v>#DIV/0!</v>
      </c>
      <c r="ET158" s="19" t="e">
        <f t="shared" si="521"/>
        <v>#DIV/0!</v>
      </c>
      <c r="EU158" s="19" t="e">
        <f t="shared" si="521"/>
        <v>#DIV/0!</v>
      </c>
      <c r="EV158" s="19" t="e">
        <f t="shared" si="521"/>
        <v>#DIV/0!</v>
      </c>
      <c r="EW158" s="19" t="e">
        <f t="shared" si="521"/>
        <v>#DIV/0!</v>
      </c>
      <c r="EX158" s="19"/>
      <c r="EY158" s="19"/>
      <c r="EZ158" s="19" t="e">
        <f t="shared" ref="EZ158:EZ217" si="549">LN(AX158/AX157)</f>
        <v>#DIV/0!</v>
      </c>
      <c r="FA158" s="19" t="e">
        <f t="shared" si="522"/>
        <v>#DIV/0!</v>
      </c>
      <c r="FB158" s="19" t="e">
        <f t="shared" si="522"/>
        <v>#DIV/0!</v>
      </c>
      <c r="FC158" s="19" t="e">
        <f t="shared" si="522"/>
        <v>#DIV/0!</v>
      </c>
      <c r="FD158" s="19" t="e">
        <f t="shared" si="522"/>
        <v>#DIV/0!</v>
      </c>
      <c r="FE158" s="19" t="e">
        <f t="shared" si="522"/>
        <v>#DIV/0!</v>
      </c>
      <c r="FF158" s="19" t="e">
        <f t="shared" si="522"/>
        <v>#DIV/0!</v>
      </c>
      <c r="FG158" s="19" t="e">
        <f t="shared" si="522"/>
        <v>#DIV/0!</v>
      </c>
      <c r="FH158" s="19" t="e">
        <f t="shared" si="522"/>
        <v>#DIV/0!</v>
      </c>
      <c r="FI158" s="19" t="e">
        <f t="shared" si="522"/>
        <v>#DIV/0!</v>
      </c>
      <c r="FJ158" s="19" t="e">
        <f t="shared" si="522"/>
        <v>#DIV/0!</v>
      </c>
      <c r="FK158" s="19" t="e">
        <f t="shared" si="522"/>
        <v>#DIV/0!</v>
      </c>
      <c r="FL158" s="19" t="e">
        <f t="shared" si="522"/>
        <v>#DIV/0!</v>
      </c>
      <c r="FM158" s="19" t="e">
        <f t="shared" si="522"/>
        <v>#DIV/0!</v>
      </c>
      <c r="FN158" s="19" t="e">
        <f t="shared" si="522"/>
        <v>#DIV/0!</v>
      </c>
      <c r="FO158" s="19" t="e">
        <f t="shared" si="522"/>
        <v>#DIV/0!</v>
      </c>
      <c r="FP158" s="19" t="e">
        <f t="shared" si="522"/>
        <v>#DIV/0!</v>
      </c>
      <c r="FQ158" s="19" t="e">
        <f t="shared" si="522"/>
        <v>#DIV/0!</v>
      </c>
      <c r="FR158" s="19" t="e">
        <f t="shared" si="522"/>
        <v>#DIV/0!</v>
      </c>
      <c r="FS158" s="19" t="e">
        <f t="shared" si="522"/>
        <v>#DIV/0!</v>
      </c>
      <c r="FT158" s="19" t="e">
        <f t="shared" si="522"/>
        <v>#DIV/0!</v>
      </c>
      <c r="FU158" s="19"/>
      <c r="FV158" s="16"/>
      <c r="FW158" s="19" t="e">
        <f t="shared" si="523"/>
        <v>#DIV/0!</v>
      </c>
      <c r="FX158" s="19">
        <f t="shared" ref="FX158:FX217" si="550">IF(ISERR(FW158),FX157,FW158*FX157)</f>
        <v>1</v>
      </c>
      <c r="FY158" s="19">
        <f t="shared" si="437"/>
        <v>1.3788364974577407</v>
      </c>
      <c r="FZ158" s="19"/>
      <c r="GA158" s="19" t="e">
        <f t="shared" si="524"/>
        <v>#DIV/0!</v>
      </c>
      <c r="GB158" s="19">
        <f t="shared" ref="GB158:GB217" si="551">IF(ISERR(GA158),GB157,GA158*GB157)</f>
        <v>1</v>
      </c>
      <c r="GC158" s="19">
        <f t="shared" si="438"/>
        <v>1.2513949527114989</v>
      </c>
      <c r="GD158" s="19"/>
      <c r="GE158" s="19" t="e">
        <f t="shared" si="525"/>
        <v>#DIV/0!</v>
      </c>
      <c r="GF158" s="19">
        <f t="shared" ref="GF158:GF217" si="552">IF(ISERR(GE158),GF157,GE158*GF157)</f>
        <v>1</v>
      </c>
      <c r="GG158" s="19">
        <f t="shared" si="439"/>
        <v>1.1230205650759999</v>
      </c>
      <c r="GI158" t="e">
        <f>#REF!</f>
        <v>#REF!</v>
      </c>
      <c r="GJ158" t="e">
        <f t="shared" si="526"/>
        <v>#REF!</v>
      </c>
      <c r="GK158">
        <f t="shared" si="527"/>
        <v>0</v>
      </c>
      <c r="GL158" s="3"/>
      <c r="GM158" s="3"/>
      <c r="GN158" s="8"/>
      <c r="GO158" s="5">
        <f t="shared" ref="GO158:GO186" si="553">GO157+1</f>
        <v>2</v>
      </c>
      <c r="GP158" t="b">
        <f t="shared" si="528"/>
        <v>1</v>
      </c>
      <c r="GR158" t="str">
        <f t="shared" si="529"/>
        <v>315/316</v>
      </c>
      <c r="GS158" s="20">
        <v>3.9192172446839259E-3</v>
      </c>
      <c r="GT158" s="20" t="e">
        <v>#REF!</v>
      </c>
      <c r="GU158" s="33"/>
      <c r="GV158" s="31">
        <f t="shared" ca="1" si="440"/>
        <v>1987</v>
      </c>
      <c r="GW158" s="12">
        <f t="shared" ca="1" si="530"/>
        <v>1.09009861568796</v>
      </c>
      <c r="GX158" s="19">
        <f t="shared" ca="1" si="531"/>
        <v>0.97118347892135437</v>
      </c>
      <c r="GY158" s="71">
        <f t="shared" ca="1" si="532"/>
        <v>1.0586855956591035</v>
      </c>
      <c r="GZ158" s="11">
        <f t="shared" ca="1" si="441"/>
        <v>1987</v>
      </c>
      <c r="HA158" s="12">
        <f t="shared" ca="1" si="442"/>
        <v>1.0730595394157585</v>
      </c>
      <c r="HB158" s="12">
        <f t="shared" ca="1" si="443"/>
        <v>1.0158789663073855</v>
      </c>
      <c r="HC158" s="12">
        <f t="shared" ca="1" si="444"/>
        <v>0.97118347892135437</v>
      </c>
      <c r="HD158" s="72">
        <f t="shared" ca="1" si="445"/>
        <v>1.0586855956591035</v>
      </c>
      <c r="HE158">
        <f t="shared" ca="1" si="533"/>
        <v>1987</v>
      </c>
      <c r="HF158" s="12">
        <f t="shared" ca="1" si="446"/>
        <v>0.97118347892135437</v>
      </c>
      <c r="HG158" s="12">
        <f t="shared" ca="1" si="447"/>
        <v>1.008933363557929</v>
      </c>
      <c r="HH158" s="12">
        <f t="shared" ca="1" si="448"/>
        <v>1.0068841045408226</v>
      </c>
      <c r="HJ158" s="17"/>
      <c r="HL158" s="18">
        <f t="shared" si="534"/>
        <v>1951</v>
      </c>
      <c r="HM158" s="9">
        <f t="shared" si="449"/>
        <v>8.9752671770879497E-7</v>
      </c>
      <c r="HN158" s="9">
        <f t="shared" si="450"/>
        <v>0</v>
      </c>
      <c r="HO158" s="9">
        <f t="shared" si="451"/>
        <v>1.2728381403229516</v>
      </c>
      <c r="HP158" s="9">
        <f t="shared" si="452"/>
        <v>1.2173559893769872</v>
      </c>
      <c r="HQ158" s="9">
        <f t="shared" si="453"/>
        <v>1.3875581631807112</v>
      </c>
      <c r="HR158" s="9">
        <f t="shared" si="535"/>
        <v>1.9296980569808168E-6</v>
      </c>
      <c r="HS158" s="9">
        <f t="shared" si="454"/>
        <v>0</v>
      </c>
      <c r="HT158" s="9"/>
      <c r="HU158" s="9">
        <f t="shared" si="455"/>
        <v>1.5494971336296113</v>
      </c>
      <c r="HV158" s="23">
        <f t="shared" si="536"/>
        <v>2.1500173965928804</v>
      </c>
      <c r="HX158" s="8"/>
      <c r="HY158" s="5">
        <f t="shared" ref="HY158:HY217" si="554">HY157+1</f>
        <v>2</v>
      </c>
      <c r="HZ158" t="b">
        <f t="shared" si="537"/>
        <v>1</v>
      </c>
      <c r="IB158" t="str">
        <f t="shared" si="538"/>
        <v>315/316</v>
      </c>
      <c r="IC158" s="20">
        <v>3.6122038101086321E-3</v>
      </c>
      <c r="ID158" s="20" t="e">
        <v>#REF!</v>
      </c>
      <c r="IE158" s="11"/>
      <c r="IF158">
        <f t="shared" ca="1" si="539"/>
        <v>1987</v>
      </c>
      <c r="IG158" s="12">
        <f t="shared" ca="1" si="540"/>
        <v>0.86523054502541696</v>
      </c>
      <c r="IH158" s="19">
        <f t="shared" ca="1" si="541"/>
        <v>0.97732658412232698</v>
      </c>
      <c r="II158" s="19">
        <f t="shared" ca="1" si="542"/>
        <v>0.84561326686971106</v>
      </c>
      <c r="IJ158" s="11">
        <f t="shared" ca="1" si="456"/>
        <v>1987</v>
      </c>
      <c r="IK158" s="12">
        <f t="shared" ca="1" si="457"/>
        <v>0.77246925926447596</v>
      </c>
      <c r="IL158" s="12">
        <f t="shared" ca="1" si="458"/>
        <v>1.1200841129254331</v>
      </c>
      <c r="IM158" s="12">
        <f t="shared" ca="1" si="459"/>
        <v>0.97732658412232698</v>
      </c>
      <c r="IN158" s="12">
        <f t="shared" ca="1" si="460"/>
        <v>0.84561326686971106</v>
      </c>
      <c r="IO158">
        <f t="shared" ca="1" si="543"/>
        <v>1987</v>
      </c>
      <c r="IP158" s="12">
        <f t="shared" ca="1" si="544"/>
        <v>0.97732658412232698</v>
      </c>
      <c r="IQ158" s="12">
        <f t="shared" ca="1" si="461"/>
        <v>1.0262218681626094</v>
      </c>
      <c r="IR158" s="12">
        <f t="shared" ca="1" si="462"/>
        <v>1.0914638906797789</v>
      </c>
    </row>
    <row r="159" spans="1:252" hidden="1" x14ac:dyDescent="0.2">
      <c r="A159" t="s">
        <v>63</v>
      </c>
      <c r="B159" s="1">
        <f t="shared" si="545"/>
        <v>1952</v>
      </c>
      <c r="C159">
        <f t="shared" si="463"/>
        <v>0</v>
      </c>
      <c r="D159">
        <f t="shared" ref="D159:R159" si="555">D233+D308</f>
        <v>0</v>
      </c>
      <c r="E159">
        <f t="shared" si="555"/>
        <v>0</v>
      </c>
      <c r="F159">
        <f t="shared" si="555"/>
        <v>0</v>
      </c>
      <c r="G159">
        <f t="shared" si="555"/>
        <v>0</v>
      </c>
      <c r="H159">
        <f t="shared" si="555"/>
        <v>0</v>
      </c>
      <c r="I159">
        <f t="shared" si="555"/>
        <v>0</v>
      </c>
      <c r="J159">
        <f t="shared" si="555"/>
        <v>0</v>
      </c>
      <c r="K159">
        <f t="shared" si="555"/>
        <v>0</v>
      </c>
      <c r="L159">
        <f t="shared" si="555"/>
        <v>0</v>
      </c>
      <c r="M159">
        <f t="shared" si="555"/>
        <v>0</v>
      </c>
      <c r="N159">
        <f t="shared" si="555"/>
        <v>0</v>
      </c>
      <c r="O159">
        <f t="shared" si="555"/>
        <v>0</v>
      </c>
      <c r="P159">
        <f t="shared" si="555"/>
        <v>0</v>
      </c>
      <c r="Q159">
        <f t="shared" si="555"/>
        <v>0</v>
      </c>
      <c r="R159">
        <f t="shared" si="555"/>
        <v>0</v>
      </c>
      <c r="S159">
        <f t="shared" si="465"/>
        <v>0</v>
      </c>
      <c r="T159">
        <f t="shared" si="465"/>
        <v>0</v>
      </c>
      <c r="U159">
        <f t="shared" si="465"/>
        <v>0</v>
      </c>
      <c r="V159">
        <f t="shared" si="465"/>
        <v>0</v>
      </c>
      <c r="W159">
        <f t="shared" si="465"/>
        <v>0</v>
      </c>
      <c r="X159">
        <f t="shared" si="465"/>
        <v>0</v>
      </c>
      <c r="AX159">
        <f t="shared" si="466"/>
        <v>0</v>
      </c>
      <c r="AY159">
        <f t="shared" si="467"/>
        <v>0</v>
      </c>
      <c r="AZ159">
        <f t="shared" si="468"/>
        <v>0</v>
      </c>
      <c r="BA159">
        <f t="shared" si="469"/>
        <v>0</v>
      </c>
      <c r="BB159">
        <f t="shared" si="470"/>
        <v>0</v>
      </c>
      <c r="BC159">
        <f t="shared" si="471"/>
        <v>0</v>
      </c>
      <c r="BD159">
        <f t="shared" si="472"/>
        <v>0</v>
      </c>
      <c r="BE159">
        <f t="shared" si="473"/>
        <v>0</v>
      </c>
      <c r="BF159">
        <f t="shared" si="474"/>
        <v>0</v>
      </c>
      <c r="BG159">
        <f t="shared" si="475"/>
        <v>0</v>
      </c>
      <c r="BH159">
        <f t="shared" si="476"/>
        <v>0</v>
      </c>
      <c r="BI159">
        <f t="shared" si="477"/>
        <v>0</v>
      </c>
      <c r="BJ159">
        <f t="shared" si="478"/>
        <v>0</v>
      </c>
      <c r="BK159">
        <f t="shared" si="479"/>
        <v>0</v>
      </c>
      <c r="BL159">
        <f t="shared" si="480"/>
        <v>0</v>
      </c>
      <c r="BM159">
        <f t="shared" si="481"/>
        <v>0</v>
      </c>
      <c r="BN159">
        <f t="shared" si="482"/>
        <v>0</v>
      </c>
      <c r="BO159">
        <f t="shared" si="483"/>
        <v>0</v>
      </c>
      <c r="BP159">
        <f t="shared" si="484"/>
        <v>0</v>
      </c>
      <c r="BQ159">
        <f t="shared" si="485"/>
        <v>0</v>
      </c>
      <c r="BR159">
        <f t="shared" si="486"/>
        <v>0</v>
      </c>
      <c r="BS159">
        <f t="shared" si="487"/>
        <v>0</v>
      </c>
      <c r="BU159" s="28"/>
      <c r="BV159" s="9">
        <f t="shared" si="434"/>
        <v>1.2467804961390619E-6</v>
      </c>
      <c r="BW159" s="9">
        <f t="shared" si="488"/>
        <v>0</v>
      </c>
      <c r="BX159" s="9">
        <f t="shared" si="489"/>
        <v>1.2513949527114989</v>
      </c>
      <c r="BY159" s="9">
        <f t="shared" si="490"/>
        <v>1.1230205650759999</v>
      </c>
      <c r="BZ159" s="9">
        <f t="shared" si="491"/>
        <v>1.3788364974577407</v>
      </c>
      <c r="CA159" s="9">
        <f t="shared" si="435"/>
        <v>2.4159329588981869E-6</v>
      </c>
      <c r="CB159" s="9">
        <f t="shared" si="492"/>
        <v>0</v>
      </c>
      <c r="CC159" s="9"/>
      <c r="CD159" s="9">
        <f t="shared" si="493"/>
        <v>1.4053422669273217</v>
      </c>
      <c r="CE159" s="23">
        <f t="shared" si="494"/>
        <v>1.9377372090593896</v>
      </c>
      <c r="CG159" s="35"/>
      <c r="CH159">
        <f t="shared" si="495"/>
        <v>1952</v>
      </c>
      <c r="CI159" s="19" t="e">
        <f t="shared" si="496"/>
        <v>#DIV/0!</v>
      </c>
      <c r="CJ159" s="19" t="e">
        <f t="shared" si="497"/>
        <v>#DIV/0!</v>
      </c>
      <c r="CK159" s="19" t="e">
        <f t="shared" si="498"/>
        <v>#DIV/0!</v>
      </c>
      <c r="CL159" s="19" t="e">
        <f t="shared" si="499"/>
        <v>#DIV/0!</v>
      </c>
      <c r="CM159" s="19" t="e">
        <f t="shared" si="500"/>
        <v>#DIV/0!</v>
      </c>
      <c r="CN159" s="19" t="e">
        <f t="shared" si="501"/>
        <v>#DIV/0!</v>
      </c>
      <c r="CO159" s="19" t="e">
        <f t="shared" si="502"/>
        <v>#DIV/0!</v>
      </c>
      <c r="CP159" s="19" t="e">
        <f t="shared" si="503"/>
        <v>#DIV/0!</v>
      </c>
      <c r="CQ159" s="19" t="e">
        <f t="shared" si="504"/>
        <v>#DIV/0!</v>
      </c>
      <c r="CR159" s="19" t="e">
        <f t="shared" si="505"/>
        <v>#DIV/0!</v>
      </c>
      <c r="CS159" s="19" t="e">
        <f t="shared" si="506"/>
        <v>#DIV/0!</v>
      </c>
      <c r="CT159" s="19" t="e">
        <f t="shared" si="507"/>
        <v>#DIV/0!</v>
      </c>
      <c r="CU159" s="19" t="e">
        <f t="shared" si="508"/>
        <v>#DIV/0!</v>
      </c>
      <c r="CV159" s="19" t="e">
        <f t="shared" si="509"/>
        <v>#DIV/0!</v>
      </c>
      <c r="CW159" s="19" t="e">
        <f t="shared" si="510"/>
        <v>#DIV/0!</v>
      </c>
      <c r="CX159" s="19" t="e">
        <f t="shared" si="511"/>
        <v>#DIV/0!</v>
      </c>
      <c r="CY159" s="19" t="e">
        <f t="shared" si="512"/>
        <v>#DIV/0!</v>
      </c>
      <c r="CZ159" s="19" t="e">
        <f t="shared" si="513"/>
        <v>#DIV/0!</v>
      </c>
      <c r="DA159" s="19" t="e">
        <f t="shared" si="514"/>
        <v>#DIV/0!</v>
      </c>
      <c r="DB159" s="19" t="e">
        <f t="shared" si="515"/>
        <v>#DIV/0!</v>
      </c>
      <c r="DC159" s="19" t="e">
        <f t="shared" si="516"/>
        <v>#DIV/0!</v>
      </c>
      <c r="DD159" s="19"/>
      <c r="DE159" s="19"/>
      <c r="DF159" s="19" t="e">
        <f t="shared" si="547"/>
        <v>#DIV/0!</v>
      </c>
      <c r="DG159" s="19" t="e">
        <f t="shared" si="517"/>
        <v>#DIV/0!</v>
      </c>
      <c r="DH159" s="19" t="e">
        <f t="shared" si="517"/>
        <v>#DIV/0!</v>
      </c>
      <c r="DI159" s="19" t="e">
        <f t="shared" si="517"/>
        <v>#DIV/0!</v>
      </c>
      <c r="DJ159" s="19" t="e">
        <f t="shared" si="517"/>
        <v>#DIV/0!</v>
      </c>
      <c r="DK159" s="19" t="e">
        <f t="shared" si="517"/>
        <v>#DIV/0!</v>
      </c>
      <c r="DL159" s="19" t="e">
        <f t="shared" si="517"/>
        <v>#DIV/0!</v>
      </c>
      <c r="DM159" s="19" t="e">
        <f t="shared" si="517"/>
        <v>#DIV/0!</v>
      </c>
      <c r="DN159" s="19" t="e">
        <f t="shared" si="517"/>
        <v>#DIV/0!</v>
      </c>
      <c r="DO159" s="19" t="e">
        <f t="shared" si="517"/>
        <v>#DIV/0!</v>
      </c>
      <c r="DP159" s="19" t="e">
        <f t="shared" si="517"/>
        <v>#DIV/0!</v>
      </c>
      <c r="DQ159" s="19" t="e">
        <f t="shared" si="517"/>
        <v>#DIV/0!</v>
      </c>
      <c r="DR159" s="19" t="e">
        <f t="shared" si="517"/>
        <v>#DIV/0!</v>
      </c>
      <c r="DS159" s="19" t="e">
        <f t="shared" si="517"/>
        <v>#DIV/0!</v>
      </c>
      <c r="DT159" s="19" t="e">
        <f t="shared" si="517"/>
        <v>#DIV/0!</v>
      </c>
      <c r="DU159" s="19" t="e">
        <f t="shared" si="517"/>
        <v>#DIV/0!</v>
      </c>
      <c r="DV159" s="19" t="e">
        <f t="shared" si="517"/>
        <v>#DIV/0!</v>
      </c>
      <c r="DW159" s="19" t="e">
        <f t="shared" si="518"/>
        <v>#DIV/0!</v>
      </c>
      <c r="DX159" s="19" t="e">
        <f t="shared" si="518"/>
        <v>#DIV/0!</v>
      </c>
      <c r="DY159" s="19" t="e">
        <f t="shared" si="518"/>
        <v>#DIV/0!</v>
      </c>
      <c r="DZ159" s="19" t="e">
        <f t="shared" si="518"/>
        <v>#DIV/0!</v>
      </c>
      <c r="EA159" s="19" t="e">
        <f t="shared" si="519"/>
        <v>#DIV/0!</v>
      </c>
      <c r="EB159" s="19"/>
      <c r="EC159" s="19" t="e">
        <f t="shared" si="548"/>
        <v>#DIV/0!</v>
      </c>
      <c r="ED159" s="19" t="e">
        <f t="shared" si="520"/>
        <v>#DIV/0!</v>
      </c>
      <c r="EE159" s="19" t="e">
        <f t="shared" si="520"/>
        <v>#DIV/0!</v>
      </c>
      <c r="EF159" s="19" t="e">
        <f t="shared" si="520"/>
        <v>#DIV/0!</v>
      </c>
      <c r="EG159" s="19" t="e">
        <f t="shared" si="520"/>
        <v>#DIV/0!</v>
      </c>
      <c r="EH159" s="19" t="e">
        <f t="shared" si="520"/>
        <v>#DIV/0!</v>
      </c>
      <c r="EI159" s="19" t="e">
        <f t="shared" si="520"/>
        <v>#DIV/0!</v>
      </c>
      <c r="EJ159" s="19" t="e">
        <f t="shared" si="520"/>
        <v>#DIV/0!</v>
      </c>
      <c r="EK159" s="19" t="e">
        <f t="shared" si="520"/>
        <v>#DIV/0!</v>
      </c>
      <c r="EL159" s="19" t="e">
        <f t="shared" si="520"/>
        <v>#DIV/0!</v>
      </c>
      <c r="EM159" s="19" t="e">
        <f t="shared" si="520"/>
        <v>#DIV/0!</v>
      </c>
      <c r="EN159" s="19" t="e">
        <f t="shared" si="520"/>
        <v>#DIV/0!</v>
      </c>
      <c r="EO159" s="19" t="e">
        <f t="shared" si="520"/>
        <v>#DIV/0!</v>
      </c>
      <c r="EP159" s="19" t="e">
        <f t="shared" si="520"/>
        <v>#DIV/0!</v>
      </c>
      <c r="EQ159" s="19" t="e">
        <f t="shared" si="520"/>
        <v>#DIV/0!</v>
      </c>
      <c r="ER159" s="19" t="e">
        <f t="shared" si="520"/>
        <v>#DIV/0!</v>
      </c>
      <c r="ES159" s="19" t="e">
        <f t="shared" si="520"/>
        <v>#DIV/0!</v>
      </c>
      <c r="ET159" s="19" t="e">
        <f t="shared" si="521"/>
        <v>#DIV/0!</v>
      </c>
      <c r="EU159" s="19" t="e">
        <f t="shared" si="521"/>
        <v>#DIV/0!</v>
      </c>
      <c r="EV159" s="19" t="e">
        <f t="shared" si="521"/>
        <v>#DIV/0!</v>
      </c>
      <c r="EW159" s="19" t="e">
        <f t="shared" si="521"/>
        <v>#DIV/0!</v>
      </c>
      <c r="EX159" s="19"/>
      <c r="EY159" s="19"/>
      <c r="EZ159" s="19" t="e">
        <f t="shared" si="549"/>
        <v>#DIV/0!</v>
      </c>
      <c r="FA159" s="19" t="e">
        <f t="shared" si="522"/>
        <v>#DIV/0!</v>
      </c>
      <c r="FB159" s="19" t="e">
        <f t="shared" si="522"/>
        <v>#DIV/0!</v>
      </c>
      <c r="FC159" s="19" t="e">
        <f t="shared" si="522"/>
        <v>#DIV/0!</v>
      </c>
      <c r="FD159" s="19" t="e">
        <f t="shared" si="522"/>
        <v>#DIV/0!</v>
      </c>
      <c r="FE159" s="19" t="e">
        <f t="shared" si="522"/>
        <v>#DIV/0!</v>
      </c>
      <c r="FF159" s="19" t="e">
        <f t="shared" si="522"/>
        <v>#DIV/0!</v>
      </c>
      <c r="FG159" s="19" t="e">
        <f t="shared" si="522"/>
        <v>#DIV/0!</v>
      </c>
      <c r="FH159" s="19" t="e">
        <f t="shared" si="522"/>
        <v>#DIV/0!</v>
      </c>
      <c r="FI159" s="19" t="e">
        <f t="shared" si="522"/>
        <v>#DIV/0!</v>
      </c>
      <c r="FJ159" s="19" t="e">
        <f t="shared" si="522"/>
        <v>#DIV/0!</v>
      </c>
      <c r="FK159" s="19" t="e">
        <f t="shared" si="522"/>
        <v>#DIV/0!</v>
      </c>
      <c r="FL159" s="19" t="e">
        <f t="shared" si="522"/>
        <v>#DIV/0!</v>
      </c>
      <c r="FM159" s="19" t="e">
        <f t="shared" si="522"/>
        <v>#DIV/0!</v>
      </c>
      <c r="FN159" s="19" t="e">
        <f t="shared" si="522"/>
        <v>#DIV/0!</v>
      </c>
      <c r="FO159" s="19" t="e">
        <f t="shared" si="522"/>
        <v>#DIV/0!</v>
      </c>
      <c r="FP159" s="19" t="e">
        <f t="shared" si="522"/>
        <v>#DIV/0!</v>
      </c>
      <c r="FQ159" s="19" t="e">
        <f t="shared" si="522"/>
        <v>#DIV/0!</v>
      </c>
      <c r="FR159" s="19" t="e">
        <f t="shared" si="522"/>
        <v>#DIV/0!</v>
      </c>
      <c r="FS159" s="19" t="e">
        <f t="shared" si="522"/>
        <v>#DIV/0!</v>
      </c>
      <c r="FT159" s="19" t="e">
        <f t="shared" si="522"/>
        <v>#DIV/0!</v>
      </c>
      <c r="FU159" s="19"/>
      <c r="FV159" s="16"/>
      <c r="FW159" s="19" t="e">
        <f t="shared" si="523"/>
        <v>#DIV/0!</v>
      </c>
      <c r="FX159" s="19">
        <f t="shared" si="550"/>
        <v>1</v>
      </c>
      <c r="FY159" s="19">
        <f t="shared" si="437"/>
        <v>1.3788364974577407</v>
      </c>
      <c r="FZ159" s="19"/>
      <c r="GA159" s="19" t="e">
        <f t="shared" si="524"/>
        <v>#DIV/0!</v>
      </c>
      <c r="GB159" s="19">
        <f t="shared" si="551"/>
        <v>1</v>
      </c>
      <c r="GC159" s="19">
        <f t="shared" si="438"/>
        <v>1.2513949527114989</v>
      </c>
      <c r="GD159" s="19"/>
      <c r="GE159" s="19" t="e">
        <f t="shared" si="525"/>
        <v>#DIV/0!</v>
      </c>
      <c r="GF159" s="19">
        <f t="shared" si="552"/>
        <v>1</v>
      </c>
      <c r="GG159" s="19">
        <f t="shared" si="439"/>
        <v>1.1230205650759999</v>
      </c>
      <c r="GI159" t="e">
        <f>#REF!</f>
        <v>#REF!</v>
      </c>
      <c r="GJ159" t="e">
        <f t="shared" si="526"/>
        <v>#REF!</v>
      </c>
      <c r="GK159">
        <f t="shared" si="527"/>
        <v>0</v>
      </c>
      <c r="GL159" s="3"/>
      <c r="GM159" s="3"/>
      <c r="GN159" s="8"/>
      <c r="GO159" s="5">
        <f t="shared" si="553"/>
        <v>3</v>
      </c>
      <c r="GP159" t="b">
        <f t="shared" si="528"/>
        <v>1</v>
      </c>
      <c r="GR159" t="str">
        <f t="shared" si="529"/>
        <v>Not Used</v>
      </c>
      <c r="GS159" s="20">
        <v>1.467655108698331E-6</v>
      </c>
      <c r="GT159" s="20" t="e">
        <v>#REF!</v>
      </c>
      <c r="GU159" s="33"/>
      <c r="GV159" s="31">
        <f t="shared" ca="1" si="440"/>
        <v>1988</v>
      </c>
      <c r="GW159" s="12">
        <f t="shared" ca="1" si="530"/>
        <v>1.1416395236128722</v>
      </c>
      <c r="GX159" s="19">
        <f t="shared" ca="1" si="531"/>
        <v>0.99724144129526915</v>
      </c>
      <c r="GY159" s="71">
        <f t="shared" ca="1" si="532"/>
        <v>1.1384899297239119</v>
      </c>
      <c r="GZ159" s="11">
        <f t="shared" ca="1" si="441"/>
        <v>1988</v>
      </c>
      <c r="HA159" s="12">
        <f t="shared" ca="1" si="442"/>
        <v>1.1481930775401592</v>
      </c>
      <c r="HB159" s="12">
        <f t="shared" ca="1" si="443"/>
        <v>0.99429228928872571</v>
      </c>
      <c r="HC159" s="12">
        <f t="shared" ca="1" si="444"/>
        <v>0.99724144129526915</v>
      </c>
      <c r="HD159" s="72">
        <f t="shared" ca="1" si="445"/>
        <v>1.1384899297239119</v>
      </c>
      <c r="HE159">
        <f t="shared" ca="1" si="533"/>
        <v>1988</v>
      </c>
      <c r="HF159" s="12">
        <f t="shared" ca="1" si="446"/>
        <v>0.99724144129526915</v>
      </c>
      <c r="HG159" s="12">
        <f t="shared" ca="1" si="447"/>
        <v>0.99669755852796049</v>
      </c>
      <c r="HH159" s="12">
        <f t="shared" ca="1" si="448"/>
        <v>0.9975867611808068</v>
      </c>
      <c r="HJ159" s="17"/>
      <c r="HL159" s="18">
        <f t="shared" si="534"/>
        <v>1952</v>
      </c>
      <c r="HM159" s="9">
        <f t="shared" si="449"/>
        <v>8.9752671770879497E-7</v>
      </c>
      <c r="HN159" s="9">
        <f t="shared" si="450"/>
        <v>0</v>
      </c>
      <c r="HO159" s="9">
        <f t="shared" si="451"/>
        <v>1.2728381403229516</v>
      </c>
      <c r="HP159" s="9">
        <f t="shared" si="452"/>
        <v>1.2173559893769872</v>
      </c>
      <c r="HQ159" s="9">
        <f t="shared" si="453"/>
        <v>1.3875581631807112</v>
      </c>
      <c r="HR159" s="9">
        <f t="shared" si="535"/>
        <v>1.9296980569808168E-6</v>
      </c>
      <c r="HS159" s="9">
        <f t="shared" si="454"/>
        <v>0</v>
      </c>
      <c r="HT159" s="9"/>
      <c r="HU159" s="9">
        <f t="shared" si="455"/>
        <v>1.5494971336296113</v>
      </c>
      <c r="HV159" s="23">
        <f t="shared" si="536"/>
        <v>2.1500173965928804</v>
      </c>
      <c r="HX159" s="8"/>
      <c r="HY159" s="5">
        <f t="shared" si="554"/>
        <v>3</v>
      </c>
      <c r="HZ159" t="b">
        <f t="shared" si="537"/>
        <v>1</v>
      </c>
      <c r="IB159" t="str">
        <f t="shared" si="538"/>
        <v>Not Used</v>
      </c>
      <c r="IC159" s="20">
        <v>1.1730323458540724E-6</v>
      </c>
      <c r="ID159" s="20" t="e">
        <v>#REF!</v>
      </c>
      <c r="IE159" s="11"/>
      <c r="IF159">
        <f t="shared" ca="1" si="539"/>
        <v>1988</v>
      </c>
      <c r="IG159" s="12">
        <f t="shared" ca="1" si="540"/>
        <v>0.90613947492698643</v>
      </c>
      <c r="IH159" s="19">
        <f t="shared" ca="1" si="541"/>
        <v>1.0035493730276441</v>
      </c>
      <c r="II159" s="19">
        <f t="shared" ca="1" si="542"/>
        <v>0.90935608524336742</v>
      </c>
      <c r="IJ159" s="11">
        <f t="shared" ca="1" si="456"/>
        <v>1988</v>
      </c>
      <c r="IK159" s="12">
        <f t="shared" ca="1" si="457"/>
        <v>0.8265560516641548</v>
      </c>
      <c r="IL159" s="12">
        <f t="shared" ca="1" si="458"/>
        <v>1.0962831535775481</v>
      </c>
      <c r="IM159" s="12">
        <f t="shared" ca="1" si="459"/>
        <v>1.0035493730276441</v>
      </c>
      <c r="IN159" s="12">
        <f t="shared" ca="1" si="460"/>
        <v>0.90935608524336742</v>
      </c>
      <c r="IO159">
        <f t="shared" ca="1" si="543"/>
        <v>1988</v>
      </c>
      <c r="IP159" s="12">
        <f t="shared" ca="1" si="544"/>
        <v>1.0035493730276441</v>
      </c>
      <c r="IQ159" s="12">
        <f t="shared" ca="1" si="461"/>
        <v>1.0137763973814198</v>
      </c>
      <c r="IR159" s="12">
        <f t="shared" ca="1" si="462"/>
        <v>1.0813855564296457</v>
      </c>
    </row>
    <row r="160" spans="1:252" hidden="1" x14ac:dyDescent="0.2">
      <c r="A160" t="s">
        <v>63</v>
      </c>
      <c r="B160" s="1">
        <f t="shared" si="545"/>
        <v>1953</v>
      </c>
      <c r="C160">
        <f t="shared" si="463"/>
        <v>0</v>
      </c>
      <c r="D160">
        <f t="shared" ref="D160:R160" si="556">D234+D309</f>
        <v>0</v>
      </c>
      <c r="E160">
        <f t="shared" si="556"/>
        <v>0</v>
      </c>
      <c r="F160">
        <f t="shared" si="556"/>
        <v>0</v>
      </c>
      <c r="G160">
        <f t="shared" si="556"/>
        <v>0</v>
      </c>
      <c r="H160">
        <f t="shared" si="556"/>
        <v>0</v>
      </c>
      <c r="I160">
        <f t="shared" si="556"/>
        <v>0</v>
      </c>
      <c r="J160">
        <f t="shared" si="556"/>
        <v>0</v>
      </c>
      <c r="K160">
        <f t="shared" si="556"/>
        <v>0</v>
      </c>
      <c r="L160">
        <f t="shared" si="556"/>
        <v>0</v>
      </c>
      <c r="M160">
        <f t="shared" si="556"/>
        <v>0</v>
      </c>
      <c r="N160">
        <f t="shared" si="556"/>
        <v>0</v>
      </c>
      <c r="O160">
        <f t="shared" si="556"/>
        <v>0</v>
      </c>
      <c r="P160">
        <f t="shared" si="556"/>
        <v>0</v>
      </c>
      <c r="Q160">
        <f t="shared" si="556"/>
        <v>0</v>
      </c>
      <c r="R160">
        <f t="shared" si="556"/>
        <v>0</v>
      </c>
      <c r="S160">
        <f t="shared" si="465"/>
        <v>0</v>
      </c>
      <c r="T160">
        <f t="shared" si="465"/>
        <v>0</v>
      </c>
      <c r="U160">
        <f t="shared" si="465"/>
        <v>0</v>
      </c>
      <c r="V160">
        <f t="shared" si="465"/>
        <v>0</v>
      </c>
      <c r="W160">
        <f t="shared" si="465"/>
        <v>0</v>
      </c>
      <c r="X160">
        <f t="shared" si="465"/>
        <v>0</v>
      </c>
      <c r="AX160">
        <f t="shared" si="466"/>
        <v>0</v>
      </c>
      <c r="AY160">
        <f t="shared" si="467"/>
        <v>0</v>
      </c>
      <c r="AZ160">
        <f t="shared" si="468"/>
        <v>0</v>
      </c>
      <c r="BA160">
        <f t="shared" si="469"/>
        <v>0</v>
      </c>
      <c r="BB160">
        <f t="shared" si="470"/>
        <v>0</v>
      </c>
      <c r="BC160">
        <f t="shared" si="471"/>
        <v>0</v>
      </c>
      <c r="BD160">
        <f t="shared" si="472"/>
        <v>0</v>
      </c>
      <c r="BE160">
        <f t="shared" si="473"/>
        <v>0</v>
      </c>
      <c r="BF160">
        <f t="shared" si="474"/>
        <v>0</v>
      </c>
      <c r="BG160">
        <f t="shared" si="475"/>
        <v>0</v>
      </c>
      <c r="BH160">
        <f t="shared" si="476"/>
        <v>0</v>
      </c>
      <c r="BI160">
        <f t="shared" si="477"/>
        <v>0</v>
      </c>
      <c r="BJ160">
        <f t="shared" si="478"/>
        <v>0</v>
      </c>
      <c r="BK160">
        <f t="shared" si="479"/>
        <v>0</v>
      </c>
      <c r="BL160">
        <f t="shared" si="480"/>
        <v>0</v>
      </c>
      <c r="BM160">
        <f t="shared" si="481"/>
        <v>0</v>
      </c>
      <c r="BN160">
        <f t="shared" si="482"/>
        <v>0</v>
      </c>
      <c r="BO160">
        <f t="shared" si="483"/>
        <v>0</v>
      </c>
      <c r="BP160">
        <f t="shared" si="484"/>
        <v>0</v>
      </c>
      <c r="BQ160">
        <f t="shared" si="485"/>
        <v>0</v>
      </c>
      <c r="BR160">
        <f t="shared" si="486"/>
        <v>0</v>
      </c>
      <c r="BS160">
        <f t="shared" si="487"/>
        <v>0</v>
      </c>
      <c r="BU160" s="28"/>
      <c r="BV160" s="9">
        <f t="shared" si="434"/>
        <v>1.2467804961390619E-6</v>
      </c>
      <c r="BW160" s="9">
        <f t="shared" si="488"/>
        <v>0</v>
      </c>
      <c r="BX160" s="9">
        <f t="shared" si="489"/>
        <v>1.2513949527114989</v>
      </c>
      <c r="BY160" s="9">
        <f t="shared" si="490"/>
        <v>1.1230205650759999</v>
      </c>
      <c r="BZ160" s="9">
        <f t="shared" si="491"/>
        <v>1.3788364974577407</v>
      </c>
      <c r="CA160" s="9">
        <f t="shared" si="435"/>
        <v>2.4159329588981869E-6</v>
      </c>
      <c r="CB160" s="9">
        <f t="shared" si="492"/>
        <v>0</v>
      </c>
      <c r="CC160" s="9"/>
      <c r="CD160" s="9">
        <f t="shared" si="493"/>
        <v>1.4053422669273217</v>
      </c>
      <c r="CE160" s="23">
        <f t="shared" si="494"/>
        <v>1.9377372090593896</v>
      </c>
      <c r="CG160" s="35"/>
      <c r="CH160">
        <f t="shared" si="495"/>
        <v>1953</v>
      </c>
      <c r="CI160" s="19" t="e">
        <f t="shared" si="496"/>
        <v>#DIV/0!</v>
      </c>
      <c r="CJ160" s="19" t="e">
        <f t="shared" si="497"/>
        <v>#DIV/0!</v>
      </c>
      <c r="CK160" s="19" t="e">
        <f t="shared" si="498"/>
        <v>#DIV/0!</v>
      </c>
      <c r="CL160" s="19" t="e">
        <f t="shared" si="499"/>
        <v>#DIV/0!</v>
      </c>
      <c r="CM160" s="19" t="e">
        <f t="shared" si="500"/>
        <v>#DIV/0!</v>
      </c>
      <c r="CN160" s="19" t="e">
        <f t="shared" si="501"/>
        <v>#DIV/0!</v>
      </c>
      <c r="CO160" s="19" t="e">
        <f t="shared" si="502"/>
        <v>#DIV/0!</v>
      </c>
      <c r="CP160" s="19" t="e">
        <f t="shared" si="503"/>
        <v>#DIV/0!</v>
      </c>
      <c r="CQ160" s="19" t="e">
        <f t="shared" si="504"/>
        <v>#DIV/0!</v>
      </c>
      <c r="CR160" s="19" t="e">
        <f t="shared" si="505"/>
        <v>#DIV/0!</v>
      </c>
      <c r="CS160" s="19" t="e">
        <f t="shared" si="506"/>
        <v>#DIV/0!</v>
      </c>
      <c r="CT160" s="19" t="e">
        <f t="shared" si="507"/>
        <v>#DIV/0!</v>
      </c>
      <c r="CU160" s="19" t="e">
        <f t="shared" si="508"/>
        <v>#DIV/0!</v>
      </c>
      <c r="CV160" s="19" t="e">
        <f t="shared" si="509"/>
        <v>#DIV/0!</v>
      </c>
      <c r="CW160" s="19" t="e">
        <f t="shared" si="510"/>
        <v>#DIV/0!</v>
      </c>
      <c r="CX160" s="19" t="e">
        <f t="shared" si="511"/>
        <v>#DIV/0!</v>
      </c>
      <c r="CY160" s="19" t="e">
        <f t="shared" si="512"/>
        <v>#DIV/0!</v>
      </c>
      <c r="CZ160" s="19" t="e">
        <f t="shared" si="513"/>
        <v>#DIV/0!</v>
      </c>
      <c r="DA160" s="19" t="e">
        <f t="shared" si="514"/>
        <v>#DIV/0!</v>
      </c>
      <c r="DB160" s="19" t="e">
        <f t="shared" si="515"/>
        <v>#DIV/0!</v>
      </c>
      <c r="DC160" s="19" t="e">
        <f t="shared" si="516"/>
        <v>#DIV/0!</v>
      </c>
      <c r="DD160" s="19"/>
      <c r="DE160" s="19"/>
      <c r="DF160" s="19" t="e">
        <f t="shared" si="547"/>
        <v>#DIV/0!</v>
      </c>
      <c r="DG160" s="19" t="e">
        <f t="shared" si="517"/>
        <v>#DIV/0!</v>
      </c>
      <c r="DH160" s="19" t="e">
        <f t="shared" si="517"/>
        <v>#DIV/0!</v>
      </c>
      <c r="DI160" s="19" t="e">
        <f t="shared" si="517"/>
        <v>#DIV/0!</v>
      </c>
      <c r="DJ160" s="19" t="e">
        <f t="shared" si="517"/>
        <v>#DIV/0!</v>
      </c>
      <c r="DK160" s="19" t="e">
        <f t="shared" si="517"/>
        <v>#DIV/0!</v>
      </c>
      <c r="DL160" s="19" t="e">
        <f t="shared" si="517"/>
        <v>#DIV/0!</v>
      </c>
      <c r="DM160" s="19" t="e">
        <f t="shared" si="517"/>
        <v>#DIV/0!</v>
      </c>
      <c r="DN160" s="19" t="e">
        <f t="shared" si="517"/>
        <v>#DIV/0!</v>
      </c>
      <c r="DO160" s="19" t="e">
        <f t="shared" si="517"/>
        <v>#DIV/0!</v>
      </c>
      <c r="DP160" s="19" t="e">
        <f t="shared" si="517"/>
        <v>#DIV/0!</v>
      </c>
      <c r="DQ160" s="19" t="e">
        <f t="shared" si="517"/>
        <v>#DIV/0!</v>
      </c>
      <c r="DR160" s="19" t="e">
        <f t="shared" si="517"/>
        <v>#DIV/0!</v>
      </c>
      <c r="DS160" s="19" t="e">
        <f t="shared" si="517"/>
        <v>#DIV/0!</v>
      </c>
      <c r="DT160" s="19" t="e">
        <f t="shared" si="517"/>
        <v>#DIV/0!</v>
      </c>
      <c r="DU160" s="19" t="e">
        <f t="shared" si="517"/>
        <v>#DIV/0!</v>
      </c>
      <c r="DV160" s="19" t="e">
        <f t="shared" si="517"/>
        <v>#DIV/0!</v>
      </c>
      <c r="DW160" s="19" t="e">
        <f t="shared" si="518"/>
        <v>#DIV/0!</v>
      </c>
      <c r="DX160" s="19" t="e">
        <f t="shared" si="518"/>
        <v>#DIV/0!</v>
      </c>
      <c r="DY160" s="19" t="e">
        <f t="shared" si="518"/>
        <v>#DIV/0!</v>
      </c>
      <c r="DZ160" s="19" t="e">
        <f t="shared" si="518"/>
        <v>#DIV/0!</v>
      </c>
      <c r="EA160" s="19" t="e">
        <f t="shared" si="519"/>
        <v>#DIV/0!</v>
      </c>
      <c r="EB160" s="19"/>
      <c r="EC160" s="19" t="e">
        <f t="shared" si="548"/>
        <v>#DIV/0!</v>
      </c>
      <c r="ED160" s="19" t="e">
        <f t="shared" si="520"/>
        <v>#DIV/0!</v>
      </c>
      <c r="EE160" s="19" t="e">
        <f t="shared" si="520"/>
        <v>#DIV/0!</v>
      </c>
      <c r="EF160" s="19" t="e">
        <f t="shared" si="520"/>
        <v>#DIV/0!</v>
      </c>
      <c r="EG160" s="19" t="e">
        <f t="shared" si="520"/>
        <v>#DIV/0!</v>
      </c>
      <c r="EH160" s="19" t="e">
        <f t="shared" si="520"/>
        <v>#DIV/0!</v>
      </c>
      <c r="EI160" s="19" t="e">
        <f t="shared" si="520"/>
        <v>#DIV/0!</v>
      </c>
      <c r="EJ160" s="19" t="e">
        <f t="shared" si="520"/>
        <v>#DIV/0!</v>
      </c>
      <c r="EK160" s="19" t="e">
        <f t="shared" si="520"/>
        <v>#DIV/0!</v>
      </c>
      <c r="EL160" s="19" t="e">
        <f t="shared" si="520"/>
        <v>#DIV/0!</v>
      </c>
      <c r="EM160" s="19" t="e">
        <f t="shared" si="520"/>
        <v>#DIV/0!</v>
      </c>
      <c r="EN160" s="19" t="e">
        <f t="shared" si="520"/>
        <v>#DIV/0!</v>
      </c>
      <c r="EO160" s="19" t="e">
        <f t="shared" si="520"/>
        <v>#DIV/0!</v>
      </c>
      <c r="EP160" s="19" t="e">
        <f t="shared" si="520"/>
        <v>#DIV/0!</v>
      </c>
      <c r="EQ160" s="19" t="e">
        <f t="shared" si="520"/>
        <v>#DIV/0!</v>
      </c>
      <c r="ER160" s="19" t="e">
        <f t="shared" si="520"/>
        <v>#DIV/0!</v>
      </c>
      <c r="ES160" s="19" t="e">
        <f t="shared" si="520"/>
        <v>#DIV/0!</v>
      </c>
      <c r="ET160" s="19" t="e">
        <f t="shared" si="521"/>
        <v>#DIV/0!</v>
      </c>
      <c r="EU160" s="19" t="e">
        <f t="shared" si="521"/>
        <v>#DIV/0!</v>
      </c>
      <c r="EV160" s="19" t="e">
        <f t="shared" si="521"/>
        <v>#DIV/0!</v>
      </c>
      <c r="EW160" s="19" t="e">
        <f t="shared" si="521"/>
        <v>#DIV/0!</v>
      </c>
      <c r="EX160" s="19"/>
      <c r="EY160" s="19"/>
      <c r="EZ160" s="19" t="e">
        <f t="shared" si="549"/>
        <v>#DIV/0!</v>
      </c>
      <c r="FA160" s="19" t="e">
        <f t="shared" si="522"/>
        <v>#DIV/0!</v>
      </c>
      <c r="FB160" s="19" t="e">
        <f t="shared" si="522"/>
        <v>#DIV/0!</v>
      </c>
      <c r="FC160" s="19" t="e">
        <f t="shared" si="522"/>
        <v>#DIV/0!</v>
      </c>
      <c r="FD160" s="19" t="e">
        <f t="shared" si="522"/>
        <v>#DIV/0!</v>
      </c>
      <c r="FE160" s="19" t="e">
        <f t="shared" si="522"/>
        <v>#DIV/0!</v>
      </c>
      <c r="FF160" s="19" t="e">
        <f t="shared" si="522"/>
        <v>#DIV/0!</v>
      </c>
      <c r="FG160" s="19" t="e">
        <f t="shared" si="522"/>
        <v>#DIV/0!</v>
      </c>
      <c r="FH160" s="19" t="e">
        <f t="shared" si="522"/>
        <v>#DIV/0!</v>
      </c>
      <c r="FI160" s="19" t="e">
        <f t="shared" si="522"/>
        <v>#DIV/0!</v>
      </c>
      <c r="FJ160" s="19" t="e">
        <f t="shared" si="522"/>
        <v>#DIV/0!</v>
      </c>
      <c r="FK160" s="19" t="e">
        <f t="shared" si="522"/>
        <v>#DIV/0!</v>
      </c>
      <c r="FL160" s="19" t="e">
        <f t="shared" si="522"/>
        <v>#DIV/0!</v>
      </c>
      <c r="FM160" s="19" t="e">
        <f t="shared" si="522"/>
        <v>#DIV/0!</v>
      </c>
      <c r="FN160" s="19" t="e">
        <f t="shared" si="522"/>
        <v>#DIV/0!</v>
      </c>
      <c r="FO160" s="19" t="e">
        <f t="shared" si="522"/>
        <v>#DIV/0!</v>
      </c>
      <c r="FP160" s="19" t="e">
        <f t="shared" si="522"/>
        <v>#DIV/0!</v>
      </c>
      <c r="FQ160" s="19" t="e">
        <f t="shared" si="522"/>
        <v>#DIV/0!</v>
      </c>
      <c r="FR160" s="19" t="e">
        <f t="shared" si="522"/>
        <v>#DIV/0!</v>
      </c>
      <c r="FS160" s="19" t="e">
        <f t="shared" si="522"/>
        <v>#DIV/0!</v>
      </c>
      <c r="FT160" s="19" t="e">
        <f t="shared" si="522"/>
        <v>#DIV/0!</v>
      </c>
      <c r="FU160" s="19"/>
      <c r="FV160" s="16"/>
      <c r="FW160" s="19" t="e">
        <f t="shared" si="523"/>
        <v>#DIV/0!</v>
      </c>
      <c r="FX160" s="19">
        <f t="shared" si="550"/>
        <v>1</v>
      </c>
      <c r="FY160" s="19">
        <f t="shared" si="437"/>
        <v>1.3788364974577407</v>
      </c>
      <c r="FZ160" s="19"/>
      <c r="GA160" s="19" t="e">
        <f t="shared" si="524"/>
        <v>#DIV/0!</v>
      </c>
      <c r="GB160" s="19">
        <f t="shared" si="551"/>
        <v>1</v>
      </c>
      <c r="GC160" s="19">
        <f t="shared" si="438"/>
        <v>1.2513949527114989</v>
      </c>
      <c r="GD160" s="19"/>
      <c r="GE160" s="19" t="e">
        <f t="shared" si="525"/>
        <v>#DIV/0!</v>
      </c>
      <c r="GF160" s="19">
        <f t="shared" si="552"/>
        <v>1</v>
      </c>
      <c r="GG160" s="19">
        <f t="shared" si="439"/>
        <v>1.1230205650759999</v>
      </c>
      <c r="GI160" t="e">
        <f>#REF!</f>
        <v>#REF!</v>
      </c>
      <c r="GJ160" t="e">
        <f t="shared" si="526"/>
        <v>#REF!</v>
      </c>
      <c r="GK160">
        <f t="shared" si="527"/>
        <v>0</v>
      </c>
      <c r="GL160" s="3"/>
      <c r="GM160" s="3"/>
      <c r="GN160" s="8"/>
      <c r="GO160" s="5">
        <f t="shared" si="553"/>
        <v>4</v>
      </c>
      <c r="GP160" t="b">
        <f t="shared" si="528"/>
        <v>1</v>
      </c>
      <c r="GR160" t="str">
        <f t="shared" si="529"/>
        <v>Not Used</v>
      </c>
      <c r="GS160" s="22">
        <v>1.467655108698331E-6</v>
      </c>
      <c r="GT160" s="22" t="e">
        <v>#REF!</v>
      </c>
      <c r="GU160" s="16"/>
      <c r="GV160" s="31">
        <f t="shared" ca="1" si="440"/>
        <v>1989</v>
      </c>
      <c r="GW160" s="12">
        <f t="shared" ca="1" si="530"/>
        <v>1.1489190433548007</v>
      </c>
      <c r="GX160" s="19">
        <f t="shared" ca="1" si="531"/>
        <v>0.996698668880594</v>
      </c>
      <c r="GY160" s="71">
        <f t="shared" ca="1" si="532"/>
        <v>1.1451257675410842</v>
      </c>
      <c r="GZ160" s="11">
        <f t="shared" ca="1" si="441"/>
        <v>1989</v>
      </c>
      <c r="HA160" s="12">
        <f t="shared" ca="1" si="442"/>
        <v>1.1614197108141422</v>
      </c>
      <c r="HB160" s="12">
        <f t="shared" ca="1" si="443"/>
        <v>0.98923673557203651</v>
      </c>
      <c r="HC160" s="12">
        <f t="shared" ca="1" si="444"/>
        <v>0.996698668880594</v>
      </c>
      <c r="HD160" s="72">
        <f t="shared" ca="1" si="445"/>
        <v>1.1451257675410842</v>
      </c>
      <c r="HE160">
        <f t="shared" ca="1" si="533"/>
        <v>1989</v>
      </c>
      <c r="HF160" s="12">
        <f t="shared" ca="1" si="446"/>
        <v>0.996698668880594</v>
      </c>
      <c r="HG160" s="12">
        <f t="shared" ca="1" si="447"/>
        <v>1.0095443093837408</v>
      </c>
      <c r="HH160" s="12">
        <f t="shared" ca="1" si="448"/>
        <v>0.97988441554972383</v>
      </c>
      <c r="HJ160" s="17"/>
      <c r="HL160" s="18">
        <f t="shared" si="534"/>
        <v>1953</v>
      </c>
      <c r="HM160" s="9">
        <f t="shared" si="449"/>
        <v>8.9752671770879497E-7</v>
      </c>
      <c r="HN160" s="9">
        <f t="shared" si="450"/>
        <v>0</v>
      </c>
      <c r="HO160" s="9">
        <f t="shared" si="451"/>
        <v>1.2728381403229516</v>
      </c>
      <c r="HP160" s="9">
        <f t="shared" si="452"/>
        <v>1.2173559893769872</v>
      </c>
      <c r="HQ160" s="9">
        <f t="shared" si="453"/>
        <v>1.3875581631807112</v>
      </c>
      <c r="HR160" s="9">
        <f t="shared" si="535"/>
        <v>1.9296980569808168E-6</v>
      </c>
      <c r="HS160" s="9">
        <f t="shared" si="454"/>
        <v>0</v>
      </c>
      <c r="HT160" s="9"/>
      <c r="HU160" s="9">
        <f t="shared" si="455"/>
        <v>1.5494971336296113</v>
      </c>
      <c r="HV160" s="23">
        <f t="shared" si="536"/>
        <v>2.1500173965928804</v>
      </c>
      <c r="HX160" s="8"/>
      <c r="HY160" s="5">
        <f t="shared" si="554"/>
        <v>4</v>
      </c>
      <c r="HZ160" t="b">
        <f t="shared" si="537"/>
        <v>1</v>
      </c>
      <c r="IB160" t="str">
        <f t="shared" si="538"/>
        <v>Not Used</v>
      </c>
      <c r="IC160" s="22">
        <v>1.1730323458540724E-6</v>
      </c>
      <c r="ID160" s="22" t="e">
        <v>#REF!</v>
      </c>
      <c r="IF160">
        <f t="shared" ca="1" si="539"/>
        <v>1989</v>
      </c>
      <c r="IG160" s="12">
        <f t="shared" ca="1" si="540"/>
        <v>0.91191735845347566</v>
      </c>
      <c r="IH160" s="19">
        <f t="shared" ca="1" si="541"/>
        <v>1.0030031673708311</v>
      </c>
      <c r="II160" s="19">
        <f t="shared" ca="1" si="542"/>
        <v>0.91465638640738123</v>
      </c>
      <c r="IJ160" s="11">
        <f t="shared" ca="1" si="456"/>
        <v>1989</v>
      </c>
      <c r="IK160" s="12">
        <f t="shared" ca="1" si="457"/>
        <v>0.83607758074284821</v>
      </c>
      <c r="IL160" s="12">
        <f t="shared" ca="1" si="458"/>
        <v>1.0907090196620801</v>
      </c>
      <c r="IM160" s="12">
        <f t="shared" ca="1" si="459"/>
        <v>1.0030031673708311</v>
      </c>
      <c r="IN160" s="12">
        <f t="shared" ca="1" si="460"/>
        <v>0.91465638640738123</v>
      </c>
      <c r="IO160">
        <f t="shared" ca="1" si="543"/>
        <v>1989</v>
      </c>
      <c r="IP160" s="12">
        <f t="shared" ca="1" si="544"/>
        <v>1.0030031673708311</v>
      </c>
      <c r="IQ160" s="12">
        <f t="shared" ca="1" si="461"/>
        <v>1.0268432828063871</v>
      </c>
      <c r="IR160" s="12">
        <f t="shared" ca="1" si="462"/>
        <v>1.0621961870180874</v>
      </c>
    </row>
    <row r="161" spans="1:252" hidden="1" x14ac:dyDescent="0.2">
      <c r="A161" t="s">
        <v>63</v>
      </c>
      <c r="B161" s="1">
        <f t="shared" si="545"/>
        <v>1954</v>
      </c>
      <c r="C161">
        <f t="shared" si="463"/>
        <v>0</v>
      </c>
      <c r="D161">
        <f t="shared" ref="D161:R161" si="557">D235+D310</f>
        <v>0</v>
      </c>
      <c r="E161">
        <f t="shared" si="557"/>
        <v>0</v>
      </c>
      <c r="F161">
        <f t="shared" si="557"/>
        <v>0</v>
      </c>
      <c r="G161">
        <f t="shared" si="557"/>
        <v>0</v>
      </c>
      <c r="H161">
        <f t="shared" si="557"/>
        <v>0</v>
      </c>
      <c r="I161">
        <f t="shared" si="557"/>
        <v>0</v>
      </c>
      <c r="J161">
        <f t="shared" si="557"/>
        <v>0</v>
      </c>
      <c r="K161">
        <f t="shared" si="557"/>
        <v>0</v>
      </c>
      <c r="L161">
        <f t="shared" si="557"/>
        <v>0</v>
      </c>
      <c r="M161">
        <f t="shared" si="557"/>
        <v>0</v>
      </c>
      <c r="N161">
        <f t="shared" si="557"/>
        <v>0</v>
      </c>
      <c r="O161">
        <f t="shared" si="557"/>
        <v>0</v>
      </c>
      <c r="P161">
        <f t="shared" si="557"/>
        <v>0</v>
      </c>
      <c r="Q161">
        <f t="shared" si="557"/>
        <v>0</v>
      </c>
      <c r="R161">
        <f t="shared" si="557"/>
        <v>0</v>
      </c>
      <c r="S161">
        <f t="shared" si="465"/>
        <v>0</v>
      </c>
      <c r="T161">
        <f t="shared" si="465"/>
        <v>0</v>
      </c>
      <c r="U161">
        <f t="shared" si="465"/>
        <v>0</v>
      </c>
      <c r="V161">
        <f t="shared" si="465"/>
        <v>0</v>
      </c>
      <c r="W161">
        <f t="shared" si="465"/>
        <v>0</v>
      </c>
      <c r="X161">
        <f t="shared" si="465"/>
        <v>0</v>
      </c>
      <c r="AX161">
        <f t="shared" si="466"/>
        <v>0</v>
      </c>
      <c r="AY161">
        <f t="shared" si="467"/>
        <v>0</v>
      </c>
      <c r="AZ161">
        <f t="shared" si="468"/>
        <v>0</v>
      </c>
      <c r="BA161">
        <f t="shared" si="469"/>
        <v>0</v>
      </c>
      <c r="BB161">
        <f t="shared" si="470"/>
        <v>0</v>
      </c>
      <c r="BC161">
        <f t="shared" si="471"/>
        <v>0</v>
      </c>
      <c r="BD161">
        <f t="shared" si="472"/>
        <v>0</v>
      </c>
      <c r="BE161">
        <f t="shared" si="473"/>
        <v>0</v>
      </c>
      <c r="BF161">
        <f t="shared" si="474"/>
        <v>0</v>
      </c>
      <c r="BG161">
        <f t="shared" si="475"/>
        <v>0</v>
      </c>
      <c r="BH161">
        <f t="shared" si="476"/>
        <v>0</v>
      </c>
      <c r="BI161">
        <f t="shared" si="477"/>
        <v>0</v>
      </c>
      <c r="BJ161">
        <f t="shared" si="478"/>
        <v>0</v>
      </c>
      <c r="BK161">
        <f t="shared" si="479"/>
        <v>0</v>
      </c>
      <c r="BL161">
        <f t="shared" si="480"/>
        <v>0</v>
      </c>
      <c r="BM161">
        <f t="shared" si="481"/>
        <v>0</v>
      </c>
      <c r="BN161">
        <f t="shared" si="482"/>
        <v>0</v>
      </c>
      <c r="BO161">
        <f t="shared" si="483"/>
        <v>0</v>
      </c>
      <c r="BP161">
        <f t="shared" si="484"/>
        <v>0</v>
      </c>
      <c r="BQ161">
        <f t="shared" si="485"/>
        <v>0</v>
      </c>
      <c r="BR161">
        <f t="shared" si="486"/>
        <v>0</v>
      </c>
      <c r="BS161">
        <f t="shared" si="487"/>
        <v>0</v>
      </c>
      <c r="BU161" s="28"/>
      <c r="BV161" s="9">
        <f t="shared" si="434"/>
        <v>1.2467804961390619E-6</v>
      </c>
      <c r="BW161" s="9">
        <f t="shared" si="488"/>
        <v>0</v>
      </c>
      <c r="BX161" s="9">
        <f t="shared" si="489"/>
        <v>1.2513949527114989</v>
      </c>
      <c r="BY161" s="9">
        <f t="shared" si="490"/>
        <v>1.1230205650759999</v>
      </c>
      <c r="BZ161" s="9">
        <f t="shared" si="491"/>
        <v>1.3788364974577407</v>
      </c>
      <c r="CA161" s="9">
        <f t="shared" si="435"/>
        <v>2.4159329588981869E-6</v>
      </c>
      <c r="CB161" s="9">
        <f t="shared" si="492"/>
        <v>0</v>
      </c>
      <c r="CC161" s="9"/>
      <c r="CD161" s="9">
        <f t="shared" si="493"/>
        <v>1.4053422669273217</v>
      </c>
      <c r="CE161" s="23">
        <f t="shared" si="494"/>
        <v>1.9377372090593896</v>
      </c>
      <c r="CG161" s="35"/>
      <c r="CH161">
        <f t="shared" si="495"/>
        <v>1954</v>
      </c>
      <c r="CI161" s="19" t="e">
        <f t="shared" si="496"/>
        <v>#DIV/0!</v>
      </c>
      <c r="CJ161" s="19" t="e">
        <f t="shared" si="497"/>
        <v>#DIV/0!</v>
      </c>
      <c r="CK161" s="19" t="e">
        <f t="shared" si="498"/>
        <v>#DIV/0!</v>
      </c>
      <c r="CL161" s="19" t="e">
        <f t="shared" si="499"/>
        <v>#DIV/0!</v>
      </c>
      <c r="CM161" s="19" t="e">
        <f t="shared" si="500"/>
        <v>#DIV/0!</v>
      </c>
      <c r="CN161" s="19" t="e">
        <f t="shared" si="501"/>
        <v>#DIV/0!</v>
      </c>
      <c r="CO161" s="19" t="e">
        <f t="shared" si="502"/>
        <v>#DIV/0!</v>
      </c>
      <c r="CP161" s="19" t="e">
        <f t="shared" si="503"/>
        <v>#DIV/0!</v>
      </c>
      <c r="CQ161" s="19" t="e">
        <f t="shared" si="504"/>
        <v>#DIV/0!</v>
      </c>
      <c r="CR161" s="19" t="e">
        <f t="shared" si="505"/>
        <v>#DIV/0!</v>
      </c>
      <c r="CS161" s="19" t="e">
        <f t="shared" si="506"/>
        <v>#DIV/0!</v>
      </c>
      <c r="CT161" s="19" t="e">
        <f t="shared" si="507"/>
        <v>#DIV/0!</v>
      </c>
      <c r="CU161" s="19" t="e">
        <f t="shared" si="508"/>
        <v>#DIV/0!</v>
      </c>
      <c r="CV161" s="19" t="e">
        <f t="shared" si="509"/>
        <v>#DIV/0!</v>
      </c>
      <c r="CW161" s="19" t="e">
        <f t="shared" si="510"/>
        <v>#DIV/0!</v>
      </c>
      <c r="CX161" s="19" t="e">
        <f t="shared" si="511"/>
        <v>#DIV/0!</v>
      </c>
      <c r="CY161" s="19" t="e">
        <f t="shared" si="512"/>
        <v>#DIV/0!</v>
      </c>
      <c r="CZ161" s="19" t="e">
        <f t="shared" si="513"/>
        <v>#DIV/0!</v>
      </c>
      <c r="DA161" s="19" t="e">
        <f t="shared" si="514"/>
        <v>#DIV/0!</v>
      </c>
      <c r="DB161" s="19" t="e">
        <f t="shared" si="515"/>
        <v>#DIV/0!</v>
      </c>
      <c r="DC161" s="19" t="e">
        <f t="shared" si="516"/>
        <v>#DIV/0!</v>
      </c>
      <c r="DD161" s="19"/>
      <c r="DE161" s="19"/>
      <c r="DF161" s="19" t="e">
        <f t="shared" si="547"/>
        <v>#DIV/0!</v>
      </c>
      <c r="DG161" s="19" t="e">
        <f t="shared" si="517"/>
        <v>#DIV/0!</v>
      </c>
      <c r="DH161" s="19" t="e">
        <f t="shared" si="517"/>
        <v>#DIV/0!</v>
      </c>
      <c r="DI161" s="19" t="e">
        <f t="shared" si="517"/>
        <v>#DIV/0!</v>
      </c>
      <c r="DJ161" s="19" t="e">
        <f t="shared" si="517"/>
        <v>#DIV/0!</v>
      </c>
      <c r="DK161" s="19" t="e">
        <f t="shared" si="517"/>
        <v>#DIV/0!</v>
      </c>
      <c r="DL161" s="19" t="e">
        <f t="shared" si="517"/>
        <v>#DIV/0!</v>
      </c>
      <c r="DM161" s="19" t="e">
        <f t="shared" si="517"/>
        <v>#DIV/0!</v>
      </c>
      <c r="DN161" s="19" t="e">
        <f t="shared" si="517"/>
        <v>#DIV/0!</v>
      </c>
      <c r="DO161" s="19" t="e">
        <f t="shared" si="517"/>
        <v>#DIV/0!</v>
      </c>
      <c r="DP161" s="19" t="e">
        <f t="shared" si="517"/>
        <v>#DIV/0!</v>
      </c>
      <c r="DQ161" s="19" t="e">
        <f t="shared" si="517"/>
        <v>#DIV/0!</v>
      </c>
      <c r="DR161" s="19" t="e">
        <f t="shared" si="517"/>
        <v>#DIV/0!</v>
      </c>
      <c r="DS161" s="19" t="e">
        <f t="shared" si="517"/>
        <v>#DIV/0!</v>
      </c>
      <c r="DT161" s="19" t="e">
        <f t="shared" si="517"/>
        <v>#DIV/0!</v>
      </c>
      <c r="DU161" s="19" t="e">
        <f t="shared" si="517"/>
        <v>#DIV/0!</v>
      </c>
      <c r="DV161" s="19" t="e">
        <f t="shared" si="517"/>
        <v>#DIV/0!</v>
      </c>
      <c r="DW161" s="19" t="e">
        <f t="shared" si="518"/>
        <v>#DIV/0!</v>
      </c>
      <c r="DX161" s="19" t="e">
        <f t="shared" si="518"/>
        <v>#DIV/0!</v>
      </c>
      <c r="DY161" s="19" t="e">
        <f t="shared" si="518"/>
        <v>#DIV/0!</v>
      </c>
      <c r="DZ161" s="19" t="e">
        <f t="shared" si="518"/>
        <v>#DIV/0!</v>
      </c>
      <c r="EA161" s="19" t="e">
        <f t="shared" si="519"/>
        <v>#DIV/0!</v>
      </c>
      <c r="EB161" s="19"/>
      <c r="EC161" s="19" t="e">
        <f t="shared" si="548"/>
        <v>#DIV/0!</v>
      </c>
      <c r="ED161" s="19" t="e">
        <f t="shared" si="520"/>
        <v>#DIV/0!</v>
      </c>
      <c r="EE161" s="19" t="e">
        <f t="shared" si="520"/>
        <v>#DIV/0!</v>
      </c>
      <c r="EF161" s="19" t="e">
        <f t="shared" si="520"/>
        <v>#DIV/0!</v>
      </c>
      <c r="EG161" s="19" t="e">
        <f t="shared" si="520"/>
        <v>#DIV/0!</v>
      </c>
      <c r="EH161" s="19" t="e">
        <f t="shared" si="520"/>
        <v>#DIV/0!</v>
      </c>
      <c r="EI161" s="19" t="e">
        <f t="shared" si="520"/>
        <v>#DIV/0!</v>
      </c>
      <c r="EJ161" s="19" t="e">
        <f t="shared" si="520"/>
        <v>#DIV/0!</v>
      </c>
      <c r="EK161" s="19" t="e">
        <f t="shared" si="520"/>
        <v>#DIV/0!</v>
      </c>
      <c r="EL161" s="19" t="e">
        <f t="shared" si="520"/>
        <v>#DIV/0!</v>
      </c>
      <c r="EM161" s="19" t="e">
        <f t="shared" si="520"/>
        <v>#DIV/0!</v>
      </c>
      <c r="EN161" s="19" t="e">
        <f t="shared" si="520"/>
        <v>#DIV/0!</v>
      </c>
      <c r="EO161" s="19" t="e">
        <f t="shared" si="520"/>
        <v>#DIV/0!</v>
      </c>
      <c r="EP161" s="19" t="e">
        <f t="shared" si="520"/>
        <v>#DIV/0!</v>
      </c>
      <c r="EQ161" s="19" t="e">
        <f t="shared" si="520"/>
        <v>#DIV/0!</v>
      </c>
      <c r="ER161" s="19" t="e">
        <f t="shared" si="520"/>
        <v>#DIV/0!</v>
      </c>
      <c r="ES161" s="19" t="e">
        <f t="shared" si="520"/>
        <v>#DIV/0!</v>
      </c>
      <c r="ET161" s="19" t="e">
        <f t="shared" si="521"/>
        <v>#DIV/0!</v>
      </c>
      <c r="EU161" s="19" t="e">
        <f t="shared" si="521"/>
        <v>#DIV/0!</v>
      </c>
      <c r="EV161" s="19" t="e">
        <f t="shared" si="521"/>
        <v>#DIV/0!</v>
      </c>
      <c r="EW161" s="19" t="e">
        <f t="shared" si="521"/>
        <v>#DIV/0!</v>
      </c>
      <c r="EX161" s="19"/>
      <c r="EY161" s="19"/>
      <c r="EZ161" s="19" t="e">
        <f t="shared" si="549"/>
        <v>#DIV/0!</v>
      </c>
      <c r="FA161" s="19" t="e">
        <f t="shared" si="522"/>
        <v>#DIV/0!</v>
      </c>
      <c r="FB161" s="19" t="e">
        <f t="shared" si="522"/>
        <v>#DIV/0!</v>
      </c>
      <c r="FC161" s="19" t="e">
        <f t="shared" si="522"/>
        <v>#DIV/0!</v>
      </c>
      <c r="FD161" s="19" t="e">
        <f t="shared" si="522"/>
        <v>#DIV/0!</v>
      </c>
      <c r="FE161" s="19" t="e">
        <f t="shared" si="522"/>
        <v>#DIV/0!</v>
      </c>
      <c r="FF161" s="19" t="e">
        <f t="shared" si="522"/>
        <v>#DIV/0!</v>
      </c>
      <c r="FG161" s="19" t="e">
        <f t="shared" si="522"/>
        <v>#DIV/0!</v>
      </c>
      <c r="FH161" s="19" t="e">
        <f t="shared" si="522"/>
        <v>#DIV/0!</v>
      </c>
      <c r="FI161" s="19" t="e">
        <f t="shared" si="522"/>
        <v>#DIV/0!</v>
      </c>
      <c r="FJ161" s="19" t="e">
        <f t="shared" si="522"/>
        <v>#DIV/0!</v>
      </c>
      <c r="FK161" s="19" t="e">
        <f t="shared" si="522"/>
        <v>#DIV/0!</v>
      </c>
      <c r="FL161" s="19" t="e">
        <f t="shared" si="522"/>
        <v>#DIV/0!</v>
      </c>
      <c r="FM161" s="19" t="e">
        <f t="shared" si="522"/>
        <v>#DIV/0!</v>
      </c>
      <c r="FN161" s="19" t="e">
        <f t="shared" si="522"/>
        <v>#DIV/0!</v>
      </c>
      <c r="FO161" s="19" t="e">
        <f t="shared" si="522"/>
        <v>#DIV/0!</v>
      </c>
      <c r="FP161" s="19" t="e">
        <f t="shared" si="522"/>
        <v>#DIV/0!</v>
      </c>
      <c r="FQ161" s="19" t="e">
        <f t="shared" si="522"/>
        <v>#DIV/0!</v>
      </c>
      <c r="FR161" s="19" t="e">
        <f t="shared" si="522"/>
        <v>#DIV/0!</v>
      </c>
      <c r="FS161" s="19" t="e">
        <f t="shared" si="522"/>
        <v>#DIV/0!</v>
      </c>
      <c r="FT161" s="19" t="e">
        <f t="shared" si="522"/>
        <v>#DIV/0!</v>
      </c>
      <c r="FU161" s="19"/>
      <c r="FV161" s="16"/>
      <c r="FW161" s="19" t="e">
        <f t="shared" si="523"/>
        <v>#DIV/0!</v>
      </c>
      <c r="FX161" s="19">
        <f t="shared" si="550"/>
        <v>1</v>
      </c>
      <c r="FY161" s="19">
        <f t="shared" si="437"/>
        <v>1.3788364974577407</v>
      </c>
      <c r="FZ161" s="19"/>
      <c r="GA161" s="19" t="e">
        <f t="shared" si="524"/>
        <v>#DIV/0!</v>
      </c>
      <c r="GB161" s="19">
        <f t="shared" si="551"/>
        <v>1</v>
      </c>
      <c r="GC161" s="19">
        <f t="shared" si="438"/>
        <v>1.2513949527114989</v>
      </c>
      <c r="GD161" s="19"/>
      <c r="GE161" s="19" t="e">
        <f t="shared" si="525"/>
        <v>#DIV/0!</v>
      </c>
      <c r="GF161" s="19">
        <f t="shared" si="552"/>
        <v>1</v>
      </c>
      <c r="GG161" s="19">
        <f t="shared" si="439"/>
        <v>1.1230205650759999</v>
      </c>
      <c r="GI161" t="e">
        <f>#REF!</f>
        <v>#REF!</v>
      </c>
      <c r="GJ161" t="e">
        <f t="shared" si="526"/>
        <v>#REF!</v>
      </c>
      <c r="GK161">
        <f t="shared" si="527"/>
        <v>0</v>
      </c>
      <c r="GL161" s="3"/>
      <c r="GM161" s="3"/>
      <c r="GN161" s="8"/>
      <c r="GO161" s="5">
        <f t="shared" si="553"/>
        <v>5</v>
      </c>
      <c r="GP161" t="b">
        <f t="shared" si="528"/>
        <v>1</v>
      </c>
      <c r="GR161" t="str">
        <f t="shared" si="529"/>
        <v>Not Used</v>
      </c>
      <c r="GS161" s="20">
        <v>1.467655108698331E-6</v>
      </c>
      <c r="GT161" s="20" t="e">
        <v>#REF!</v>
      </c>
      <c r="GU161" s="33"/>
      <c r="GV161" s="31">
        <f t="shared" ca="1" si="440"/>
        <v>1990</v>
      </c>
      <c r="GW161" s="12">
        <f t="shared" ca="1" si="530"/>
        <v>1.14184565712327</v>
      </c>
      <c r="GX161" s="19">
        <f t="shared" ca="1" si="531"/>
        <v>1.0068909183909367</v>
      </c>
      <c r="GY161" s="71">
        <f t="shared" ca="1" si="532"/>
        <v>1.1497137162399287</v>
      </c>
      <c r="GZ161" s="11">
        <f t="shared" ca="1" si="441"/>
        <v>1990</v>
      </c>
      <c r="HA161" s="12">
        <f t="shared" ca="1" si="442"/>
        <v>1.1460799467804104</v>
      </c>
      <c r="HB161" s="12">
        <f t="shared" ca="1" si="443"/>
        <v>0.99630541510735326</v>
      </c>
      <c r="HC161" s="12">
        <f t="shared" ca="1" si="444"/>
        <v>1.0068909183909367</v>
      </c>
      <c r="HD161" s="72">
        <f t="shared" ca="1" si="445"/>
        <v>1.1497137162399287</v>
      </c>
      <c r="HE161">
        <f t="shared" ca="1" si="533"/>
        <v>1990</v>
      </c>
      <c r="HF161" s="12">
        <f t="shared" ca="1" si="446"/>
        <v>1.0068909183909367</v>
      </c>
      <c r="HG161" s="12">
        <f t="shared" ca="1" si="447"/>
        <v>1.0619145285577463</v>
      </c>
      <c r="HH161" s="12">
        <f t="shared" ca="1" si="448"/>
        <v>0.93821620131753836</v>
      </c>
      <c r="HJ161" s="17"/>
      <c r="HL161" s="18">
        <f t="shared" si="534"/>
        <v>1954</v>
      </c>
      <c r="HM161" s="9">
        <f t="shared" si="449"/>
        <v>8.9752671770879497E-7</v>
      </c>
      <c r="HN161" s="9">
        <f t="shared" si="450"/>
        <v>0</v>
      </c>
      <c r="HO161" s="9">
        <f t="shared" si="451"/>
        <v>1.2728381403229516</v>
      </c>
      <c r="HP161" s="9">
        <f t="shared" si="452"/>
        <v>1.2173559893769872</v>
      </c>
      <c r="HQ161" s="9">
        <f t="shared" si="453"/>
        <v>1.3875581631807112</v>
      </c>
      <c r="HR161" s="9">
        <f t="shared" si="535"/>
        <v>1.9296980569808168E-6</v>
      </c>
      <c r="HS161" s="9">
        <f t="shared" si="454"/>
        <v>0</v>
      </c>
      <c r="HT161" s="9"/>
      <c r="HU161" s="9">
        <f t="shared" si="455"/>
        <v>1.5494971336296113</v>
      </c>
      <c r="HV161" s="23">
        <f t="shared" si="536"/>
        <v>2.1500173965928804</v>
      </c>
      <c r="HX161" s="8"/>
      <c r="HY161" s="5">
        <f t="shared" si="554"/>
        <v>5</v>
      </c>
      <c r="HZ161" t="b">
        <f t="shared" si="537"/>
        <v>1</v>
      </c>
      <c r="IB161" t="str">
        <f t="shared" si="538"/>
        <v>Not Used</v>
      </c>
      <c r="IC161" s="20">
        <v>1.1730323458540724E-6</v>
      </c>
      <c r="ID161" s="20" t="e">
        <v>#REF!</v>
      </c>
      <c r="IE161" s="11"/>
      <c r="IF161">
        <f t="shared" ca="1" si="539"/>
        <v>1990</v>
      </c>
      <c r="IG161" s="12">
        <f t="shared" ca="1" si="540"/>
        <v>0.90630308673878301</v>
      </c>
      <c r="IH161" s="19">
        <f t="shared" ca="1" si="541"/>
        <v>1.0132598867391722</v>
      </c>
      <c r="II161" s="19">
        <f t="shared" ca="1" si="542"/>
        <v>0.91832095906556055</v>
      </c>
      <c r="IJ161" s="11">
        <f t="shared" ca="1" si="456"/>
        <v>1990</v>
      </c>
      <c r="IK161" s="12">
        <f t="shared" ca="1" si="457"/>
        <v>0.82503486062791376</v>
      </c>
      <c r="IL161" s="12">
        <f t="shared" ca="1" si="458"/>
        <v>1.0985027784753458</v>
      </c>
      <c r="IM161" s="12">
        <f t="shared" ca="1" si="459"/>
        <v>1.0132598867391722</v>
      </c>
      <c r="IN161" s="12">
        <f t="shared" ca="1" si="460"/>
        <v>0.91832095906556055</v>
      </c>
      <c r="IO161">
        <f t="shared" ca="1" si="543"/>
        <v>1990</v>
      </c>
      <c r="IP161" s="12">
        <f t="shared" ca="1" si="544"/>
        <v>1.0132598867391722</v>
      </c>
      <c r="IQ161" s="12">
        <f t="shared" ca="1" si="461"/>
        <v>1.0801108880794559</v>
      </c>
      <c r="IR161" s="12">
        <f t="shared" ca="1" si="462"/>
        <v>1.0170277798315621</v>
      </c>
    </row>
    <row r="162" spans="1:252" hidden="1" x14ac:dyDescent="0.2">
      <c r="A162" t="s">
        <v>63</v>
      </c>
      <c r="B162" s="1">
        <f t="shared" si="545"/>
        <v>1955</v>
      </c>
      <c r="C162">
        <f t="shared" si="463"/>
        <v>0</v>
      </c>
      <c r="D162">
        <f t="shared" ref="D162:R162" si="558">D236+D311</f>
        <v>0</v>
      </c>
      <c r="E162">
        <f t="shared" si="558"/>
        <v>0</v>
      </c>
      <c r="F162">
        <f t="shared" si="558"/>
        <v>0</v>
      </c>
      <c r="G162">
        <f t="shared" si="558"/>
        <v>0</v>
      </c>
      <c r="H162">
        <f t="shared" si="558"/>
        <v>0</v>
      </c>
      <c r="I162">
        <f t="shared" si="558"/>
        <v>0</v>
      </c>
      <c r="J162">
        <f t="shared" si="558"/>
        <v>0</v>
      </c>
      <c r="K162">
        <f t="shared" si="558"/>
        <v>0</v>
      </c>
      <c r="L162">
        <f t="shared" si="558"/>
        <v>0</v>
      </c>
      <c r="M162">
        <f t="shared" si="558"/>
        <v>0</v>
      </c>
      <c r="N162">
        <f t="shared" si="558"/>
        <v>0</v>
      </c>
      <c r="O162">
        <f t="shared" si="558"/>
        <v>0</v>
      </c>
      <c r="P162">
        <f t="shared" si="558"/>
        <v>0</v>
      </c>
      <c r="Q162">
        <f t="shared" si="558"/>
        <v>0</v>
      </c>
      <c r="R162">
        <f t="shared" si="558"/>
        <v>0</v>
      </c>
      <c r="S162">
        <f t="shared" si="465"/>
        <v>0</v>
      </c>
      <c r="T162">
        <f t="shared" si="465"/>
        <v>0</v>
      </c>
      <c r="U162">
        <f t="shared" si="465"/>
        <v>0</v>
      </c>
      <c r="V162">
        <f t="shared" si="465"/>
        <v>0</v>
      </c>
      <c r="W162">
        <f t="shared" si="465"/>
        <v>0</v>
      </c>
      <c r="X162">
        <f t="shared" si="465"/>
        <v>0</v>
      </c>
      <c r="AX162">
        <f t="shared" si="466"/>
        <v>0</v>
      </c>
      <c r="AY162">
        <f t="shared" si="467"/>
        <v>0</v>
      </c>
      <c r="AZ162">
        <f t="shared" si="468"/>
        <v>0</v>
      </c>
      <c r="BA162">
        <f t="shared" si="469"/>
        <v>0</v>
      </c>
      <c r="BB162">
        <f t="shared" si="470"/>
        <v>0</v>
      </c>
      <c r="BC162">
        <f t="shared" si="471"/>
        <v>0</v>
      </c>
      <c r="BD162">
        <f t="shared" si="472"/>
        <v>0</v>
      </c>
      <c r="BE162">
        <f t="shared" si="473"/>
        <v>0</v>
      </c>
      <c r="BF162">
        <f t="shared" si="474"/>
        <v>0</v>
      </c>
      <c r="BG162">
        <f t="shared" si="475"/>
        <v>0</v>
      </c>
      <c r="BH162">
        <f t="shared" si="476"/>
        <v>0</v>
      </c>
      <c r="BI162">
        <f t="shared" si="477"/>
        <v>0</v>
      </c>
      <c r="BJ162">
        <f t="shared" si="478"/>
        <v>0</v>
      </c>
      <c r="BK162">
        <f t="shared" si="479"/>
        <v>0</v>
      </c>
      <c r="BL162">
        <f t="shared" si="480"/>
        <v>0</v>
      </c>
      <c r="BM162">
        <f t="shared" si="481"/>
        <v>0</v>
      </c>
      <c r="BN162">
        <f t="shared" si="482"/>
        <v>0</v>
      </c>
      <c r="BO162">
        <f t="shared" si="483"/>
        <v>0</v>
      </c>
      <c r="BP162">
        <f t="shared" si="484"/>
        <v>0</v>
      </c>
      <c r="BQ162">
        <f t="shared" si="485"/>
        <v>0</v>
      </c>
      <c r="BR162">
        <f t="shared" si="486"/>
        <v>0</v>
      </c>
      <c r="BS162">
        <f t="shared" si="487"/>
        <v>0</v>
      </c>
      <c r="BU162" s="28"/>
      <c r="BV162" s="9">
        <f t="shared" si="434"/>
        <v>1.2467804961390619E-6</v>
      </c>
      <c r="BW162" s="9">
        <f t="shared" si="488"/>
        <v>0</v>
      </c>
      <c r="BX162" s="9">
        <f t="shared" si="489"/>
        <v>1.2513949527114989</v>
      </c>
      <c r="BY162" s="9">
        <f t="shared" si="490"/>
        <v>1.1230205650759999</v>
      </c>
      <c r="BZ162" s="9">
        <f t="shared" si="491"/>
        <v>1.3788364974577407</v>
      </c>
      <c r="CA162" s="9">
        <f t="shared" si="435"/>
        <v>2.4159329588981869E-6</v>
      </c>
      <c r="CB162" s="9">
        <f t="shared" si="492"/>
        <v>0</v>
      </c>
      <c r="CC162" s="9"/>
      <c r="CD162" s="9">
        <f t="shared" si="493"/>
        <v>1.4053422669273217</v>
      </c>
      <c r="CE162" s="23">
        <f t="shared" si="494"/>
        <v>1.9377372090593896</v>
      </c>
      <c r="CG162" s="35"/>
      <c r="CH162">
        <f t="shared" si="495"/>
        <v>1955</v>
      </c>
      <c r="CI162" s="19" t="e">
        <f t="shared" si="496"/>
        <v>#DIV/0!</v>
      </c>
      <c r="CJ162" s="19" t="e">
        <f t="shared" si="497"/>
        <v>#DIV/0!</v>
      </c>
      <c r="CK162" s="19" t="e">
        <f t="shared" si="498"/>
        <v>#DIV/0!</v>
      </c>
      <c r="CL162" s="19" t="e">
        <f t="shared" si="499"/>
        <v>#DIV/0!</v>
      </c>
      <c r="CM162" s="19" t="e">
        <f t="shared" si="500"/>
        <v>#DIV/0!</v>
      </c>
      <c r="CN162" s="19" t="e">
        <f t="shared" si="501"/>
        <v>#DIV/0!</v>
      </c>
      <c r="CO162" s="19" t="e">
        <f t="shared" si="502"/>
        <v>#DIV/0!</v>
      </c>
      <c r="CP162" s="19" t="e">
        <f t="shared" si="503"/>
        <v>#DIV/0!</v>
      </c>
      <c r="CQ162" s="19" t="e">
        <f t="shared" si="504"/>
        <v>#DIV/0!</v>
      </c>
      <c r="CR162" s="19" t="e">
        <f t="shared" si="505"/>
        <v>#DIV/0!</v>
      </c>
      <c r="CS162" s="19" t="e">
        <f t="shared" si="506"/>
        <v>#DIV/0!</v>
      </c>
      <c r="CT162" s="19" t="e">
        <f t="shared" si="507"/>
        <v>#DIV/0!</v>
      </c>
      <c r="CU162" s="19" t="e">
        <f t="shared" si="508"/>
        <v>#DIV/0!</v>
      </c>
      <c r="CV162" s="19" t="e">
        <f t="shared" si="509"/>
        <v>#DIV/0!</v>
      </c>
      <c r="CW162" s="19" t="e">
        <f t="shared" si="510"/>
        <v>#DIV/0!</v>
      </c>
      <c r="CX162" s="19" t="e">
        <f t="shared" si="511"/>
        <v>#DIV/0!</v>
      </c>
      <c r="CY162" s="19" t="e">
        <f t="shared" si="512"/>
        <v>#DIV/0!</v>
      </c>
      <c r="CZ162" s="19" t="e">
        <f t="shared" si="513"/>
        <v>#DIV/0!</v>
      </c>
      <c r="DA162" s="19" t="e">
        <f t="shared" si="514"/>
        <v>#DIV/0!</v>
      </c>
      <c r="DB162" s="19" t="e">
        <f t="shared" si="515"/>
        <v>#DIV/0!</v>
      </c>
      <c r="DC162" s="19" t="e">
        <f t="shared" si="516"/>
        <v>#DIV/0!</v>
      </c>
      <c r="DD162" s="19"/>
      <c r="DE162" s="19"/>
      <c r="DF162" s="19" t="e">
        <f t="shared" si="547"/>
        <v>#DIV/0!</v>
      </c>
      <c r="DG162" s="19" t="e">
        <f t="shared" si="517"/>
        <v>#DIV/0!</v>
      </c>
      <c r="DH162" s="19" t="e">
        <f t="shared" si="517"/>
        <v>#DIV/0!</v>
      </c>
      <c r="DI162" s="19" t="e">
        <f t="shared" si="517"/>
        <v>#DIV/0!</v>
      </c>
      <c r="DJ162" s="19" t="e">
        <f t="shared" si="517"/>
        <v>#DIV/0!</v>
      </c>
      <c r="DK162" s="19" t="e">
        <f t="shared" si="517"/>
        <v>#DIV/0!</v>
      </c>
      <c r="DL162" s="19" t="e">
        <f t="shared" si="517"/>
        <v>#DIV/0!</v>
      </c>
      <c r="DM162" s="19" t="e">
        <f t="shared" si="517"/>
        <v>#DIV/0!</v>
      </c>
      <c r="DN162" s="19" t="e">
        <f t="shared" si="517"/>
        <v>#DIV/0!</v>
      </c>
      <c r="DO162" s="19" t="e">
        <f t="shared" si="517"/>
        <v>#DIV/0!</v>
      </c>
      <c r="DP162" s="19" t="e">
        <f t="shared" si="517"/>
        <v>#DIV/0!</v>
      </c>
      <c r="DQ162" s="19" t="e">
        <f t="shared" si="517"/>
        <v>#DIV/0!</v>
      </c>
      <c r="DR162" s="19" t="e">
        <f t="shared" si="517"/>
        <v>#DIV/0!</v>
      </c>
      <c r="DS162" s="19" t="e">
        <f t="shared" si="517"/>
        <v>#DIV/0!</v>
      </c>
      <c r="DT162" s="19" t="e">
        <f t="shared" si="517"/>
        <v>#DIV/0!</v>
      </c>
      <c r="DU162" s="19" t="e">
        <f t="shared" si="517"/>
        <v>#DIV/0!</v>
      </c>
      <c r="DV162" s="19" t="e">
        <f t="shared" si="517"/>
        <v>#DIV/0!</v>
      </c>
      <c r="DW162" s="19" t="e">
        <f t="shared" si="518"/>
        <v>#DIV/0!</v>
      </c>
      <c r="DX162" s="19" t="e">
        <f t="shared" si="518"/>
        <v>#DIV/0!</v>
      </c>
      <c r="DY162" s="19" t="e">
        <f t="shared" si="518"/>
        <v>#DIV/0!</v>
      </c>
      <c r="DZ162" s="19" t="e">
        <f t="shared" si="518"/>
        <v>#DIV/0!</v>
      </c>
      <c r="EA162" s="19" t="e">
        <f t="shared" si="519"/>
        <v>#DIV/0!</v>
      </c>
      <c r="EB162" s="19"/>
      <c r="EC162" s="19" t="e">
        <f t="shared" si="548"/>
        <v>#DIV/0!</v>
      </c>
      <c r="ED162" s="19" t="e">
        <f t="shared" si="520"/>
        <v>#DIV/0!</v>
      </c>
      <c r="EE162" s="19" t="e">
        <f t="shared" si="520"/>
        <v>#DIV/0!</v>
      </c>
      <c r="EF162" s="19" t="e">
        <f t="shared" si="520"/>
        <v>#DIV/0!</v>
      </c>
      <c r="EG162" s="19" t="e">
        <f t="shared" si="520"/>
        <v>#DIV/0!</v>
      </c>
      <c r="EH162" s="19" t="e">
        <f t="shared" si="520"/>
        <v>#DIV/0!</v>
      </c>
      <c r="EI162" s="19" t="e">
        <f t="shared" si="520"/>
        <v>#DIV/0!</v>
      </c>
      <c r="EJ162" s="19" t="e">
        <f t="shared" si="520"/>
        <v>#DIV/0!</v>
      </c>
      <c r="EK162" s="19" t="e">
        <f t="shared" si="520"/>
        <v>#DIV/0!</v>
      </c>
      <c r="EL162" s="19" t="e">
        <f t="shared" si="520"/>
        <v>#DIV/0!</v>
      </c>
      <c r="EM162" s="19" t="e">
        <f t="shared" si="520"/>
        <v>#DIV/0!</v>
      </c>
      <c r="EN162" s="19" t="e">
        <f t="shared" si="520"/>
        <v>#DIV/0!</v>
      </c>
      <c r="EO162" s="19" t="e">
        <f t="shared" si="520"/>
        <v>#DIV/0!</v>
      </c>
      <c r="EP162" s="19" t="e">
        <f t="shared" si="520"/>
        <v>#DIV/0!</v>
      </c>
      <c r="EQ162" s="19" t="e">
        <f t="shared" si="520"/>
        <v>#DIV/0!</v>
      </c>
      <c r="ER162" s="19" t="e">
        <f t="shared" si="520"/>
        <v>#DIV/0!</v>
      </c>
      <c r="ES162" s="19" t="e">
        <f t="shared" si="520"/>
        <v>#DIV/0!</v>
      </c>
      <c r="ET162" s="19" t="e">
        <f t="shared" si="521"/>
        <v>#DIV/0!</v>
      </c>
      <c r="EU162" s="19" t="e">
        <f t="shared" si="521"/>
        <v>#DIV/0!</v>
      </c>
      <c r="EV162" s="19" t="e">
        <f t="shared" si="521"/>
        <v>#DIV/0!</v>
      </c>
      <c r="EW162" s="19" t="e">
        <f t="shared" si="521"/>
        <v>#DIV/0!</v>
      </c>
      <c r="EX162" s="19"/>
      <c r="EY162" s="19"/>
      <c r="EZ162" s="19" t="e">
        <f t="shared" si="549"/>
        <v>#DIV/0!</v>
      </c>
      <c r="FA162" s="19" t="e">
        <f t="shared" si="522"/>
        <v>#DIV/0!</v>
      </c>
      <c r="FB162" s="19" t="e">
        <f t="shared" si="522"/>
        <v>#DIV/0!</v>
      </c>
      <c r="FC162" s="19" t="e">
        <f t="shared" si="522"/>
        <v>#DIV/0!</v>
      </c>
      <c r="FD162" s="19" t="e">
        <f t="shared" si="522"/>
        <v>#DIV/0!</v>
      </c>
      <c r="FE162" s="19" t="e">
        <f t="shared" si="522"/>
        <v>#DIV/0!</v>
      </c>
      <c r="FF162" s="19" t="e">
        <f t="shared" si="522"/>
        <v>#DIV/0!</v>
      </c>
      <c r="FG162" s="19" t="e">
        <f t="shared" si="522"/>
        <v>#DIV/0!</v>
      </c>
      <c r="FH162" s="19" t="e">
        <f t="shared" si="522"/>
        <v>#DIV/0!</v>
      </c>
      <c r="FI162" s="19" t="e">
        <f t="shared" si="522"/>
        <v>#DIV/0!</v>
      </c>
      <c r="FJ162" s="19" t="e">
        <f t="shared" si="522"/>
        <v>#DIV/0!</v>
      </c>
      <c r="FK162" s="19" t="e">
        <f t="shared" si="522"/>
        <v>#DIV/0!</v>
      </c>
      <c r="FL162" s="19" t="e">
        <f t="shared" si="522"/>
        <v>#DIV/0!</v>
      </c>
      <c r="FM162" s="19" t="e">
        <f t="shared" si="522"/>
        <v>#DIV/0!</v>
      </c>
      <c r="FN162" s="19" t="e">
        <f t="shared" si="522"/>
        <v>#DIV/0!</v>
      </c>
      <c r="FO162" s="19" t="e">
        <f t="shared" si="522"/>
        <v>#DIV/0!</v>
      </c>
      <c r="FP162" s="19" t="e">
        <f t="shared" si="522"/>
        <v>#DIV/0!</v>
      </c>
      <c r="FQ162" s="19" t="e">
        <f t="shared" si="522"/>
        <v>#DIV/0!</v>
      </c>
      <c r="FR162" s="19" t="e">
        <f t="shared" si="522"/>
        <v>#DIV/0!</v>
      </c>
      <c r="FS162" s="19" t="e">
        <f t="shared" si="522"/>
        <v>#DIV/0!</v>
      </c>
      <c r="FT162" s="19" t="e">
        <f t="shared" si="522"/>
        <v>#DIV/0!</v>
      </c>
      <c r="FU162" s="19"/>
      <c r="FV162" s="16"/>
      <c r="FW162" s="19" t="e">
        <f t="shared" si="523"/>
        <v>#DIV/0!</v>
      </c>
      <c r="FX162" s="19">
        <f t="shared" si="550"/>
        <v>1</v>
      </c>
      <c r="FY162" s="19">
        <f t="shared" si="437"/>
        <v>1.3788364974577407</v>
      </c>
      <c r="FZ162" s="19"/>
      <c r="GA162" s="19" t="e">
        <f t="shared" si="524"/>
        <v>#DIV/0!</v>
      </c>
      <c r="GB162" s="19">
        <f t="shared" si="551"/>
        <v>1</v>
      </c>
      <c r="GC162" s="19">
        <f t="shared" si="438"/>
        <v>1.2513949527114989</v>
      </c>
      <c r="GD162" s="19"/>
      <c r="GE162" s="19" t="e">
        <f t="shared" si="525"/>
        <v>#DIV/0!</v>
      </c>
      <c r="GF162" s="19">
        <f t="shared" si="552"/>
        <v>1</v>
      </c>
      <c r="GG162" s="19">
        <f t="shared" si="439"/>
        <v>1.1230205650759999</v>
      </c>
      <c r="GI162" t="e">
        <f>#REF!</f>
        <v>#REF!</v>
      </c>
      <c r="GJ162" t="e">
        <f t="shared" si="526"/>
        <v>#REF!</v>
      </c>
      <c r="GK162">
        <f t="shared" si="527"/>
        <v>0</v>
      </c>
      <c r="GL162" s="3"/>
      <c r="GM162" s="3"/>
      <c r="GN162" s="8"/>
      <c r="GO162" s="5">
        <f t="shared" si="553"/>
        <v>6</v>
      </c>
      <c r="GP162" t="b">
        <f t="shared" si="528"/>
        <v>1</v>
      </c>
      <c r="GR162">
        <f t="shared" si="529"/>
        <v>321</v>
      </c>
      <c r="GS162" s="20">
        <v>2.2061166611297891E-2</v>
      </c>
      <c r="GT162" s="20" t="e">
        <v>#REF!</v>
      </c>
      <c r="GU162" s="33"/>
      <c r="GV162" s="31">
        <f t="shared" ca="1" si="440"/>
        <v>1991</v>
      </c>
      <c r="GW162" s="12">
        <f t="shared" ca="1" si="530"/>
        <v>1.1263523262501998</v>
      </c>
      <c r="GX162" s="19">
        <f t="shared" ca="1" si="531"/>
        <v>0.98711946855690813</v>
      </c>
      <c r="GY162" s="71">
        <f t="shared" ca="1" si="532"/>
        <v>1.111844101453036</v>
      </c>
      <c r="GZ162" s="11">
        <f t="shared" ca="1" si="441"/>
        <v>1991</v>
      </c>
      <c r="HA162" s="12">
        <f t="shared" ca="1" si="442"/>
        <v>1.1284509577569508</v>
      </c>
      <c r="HB162" s="12">
        <f t="shared" ca="1" si="443"/>
        <v>0.99814025457435696</v>
      </c>
      <c r="HC162" s="12">
        <f t="shared" ca="1" si="444"/>
        <v>0.98711946855690813</v>
      </c>
      <c r="HD162" s="72">
        <f t="shared" ca="1" si="445"/>
        <v>1.111844101453036</v>
      </c>
      <c r="HE162">
        <f t="shared" ca="1" si="533"/>
        <v>1991</v>
      </c>
      <c r="HF162" s="12">
        <f t="shared" ca="1" si="446"/>
        <v>0.98711946855690813</v>
      </c>
      <c r="HG162" s="12">
        <f t="shared" ca="1" si="447"/>
        <v>1.0387175252776486</v>
      </c>
      <c r="HH162" s="12">
        <f t="shared" ca="1" si="448"/>
        <v>0.96093522087013472</v>
      </c>
      <c r="HJ162" s="17"/>
      <c r="HL162" s="18">
        <f t="shared" si="534"/>
        <v>1955</v>
      </c>
      <c r="HM162" s="9">
        <f t="shared" si="449"/>
        <v>8.9752671770879497E-7</v>
      </c>
      <c r="HN162" s="9">
        <f t="shared" si="450"/>
        <v>0</v>
      </c>
      <c r="HO162" s="9">
        <f t="shared" si="451"/>
        <v>1.2728381403229516</v>
      </c>
      <c r="HP162" s="9">
        <f t="shared" si="452"/>
        <v>1.2173559893769872</v>
      </c>
      <c r="HQ162" s="9">
        <f t="shared" si="453"/>
        <v>1.3875581631807112</v>
      </c>
      <c r="HR162" s="9">
        <f t="shared" si="535"/>
        <v>1.9296980569808168E-6</v>
      </c>
      <c r="HS162" s="9">
        <f t="shared" si="454"/>
        <v>0</v>
      </c>
      <c r="HT162" s="9"/>
      <c r="HU162" s="9">
        <f t="shared" si="455"/>
        <v>1.5494971336296113</v>
      </c>
      <c r="HV162" s="23">
        <f t="shared" si="536"/>
        <v>2.1500173965928804</v>
      </c>
      <c r="HX162" s="8"/>
      <c r="HY162" s="5">
        <f t="shared" si="554"/>
        <v>6</v>
      </c>
      <c r="HZ162" t="b">
        <f t="shared" si="537"/>
        <v>1</v>
      </c>
      <c r="IB162">
        <f t="shared" si="538"/>
        <v>321</v>
      </c>
      <c r="IC162" s="20">
        <v>2.4974964886449534E-2</v>
      </c>
      <c r="ID162" s="20" t="e">
        <v>#REF!</v>
      </c>
      <c r="IE162" s="11"/>
      <c r="IF162">
        <f t="shared" ca="1" si="539"/>
        <v>1991</v>
      </c>
      <c r="IG162" s="12">
        <f t="shared" ca="1" si="540"/>
        <v>0.89400575609121968</v>
      </c>
      <c r="IH162" s="19">
        <f t="shared" ca="1" si="541"/>
        <v>0.99336337495861937</v>
      </c>
      <c r="II162" s="19">
        <f t="shared" ca="1" si="542"/>
        <v>0.88807302822911105</v>
      </c>
      <c r="IJ162" s="11">
        <f t="shared" ca="1" si="456"/>
        <v>1991</v>
      </c>
      <c r="IK162" s="12">
        <f t="shared" ca="1" si="457"/>
        <v>0.81234418355705162</v>
      </c>
      <c r="IL162" s="12">
        <f t="shared" ca="1" si="458"/>
        <v>1.1005258290600328</v>
      </c>
      <c r="IM162" s="12">
        <f t="shared" ca="1" si="459"/>
        <v>0.99336337495861937</v>
      </c>
      <c r="IN162" s="12">
        <f t="shared" ca="1" si="460"/>
        <v>0.88807302822911105</v>
      </c>
      <c r="IO162">
        <f t="shared" ca="1" si="543"/>
        <v>1991</v>
      </c>
      <c r="IP162" s="12">
        <f t="shared" ca="1" si="544"/>
        <v>0.99336337495861937</v>
      </c>
      <c r="IQ162" s="12">
        <f t="shared" ca="1" si="461"/>
        <v>1.0565163942291103</v>
      </c>
      <c r="IR162" s="12">
        <f t="shared" ca="1" si="462"/>
        <v>1.0416552313540142</v>
      </c>
    </row>
    <row r="163" spans="1:252" hidden="1" x14ac:dyDescent="0.2">
      <c r="A163" t="s">
        <v>63</v>
      </c>
      <c r="B163" s="1">
        <f t="shared" si="545"/>
        <v>1956</v>
      </c>
      <c r="C163">
        <f t="shared" si="463"/>
        <v>0</v>
      </c>
      <c r="D163">
        <f t="shared" ref="D163:R163" si="559">D237+D312</f>
        <v>0</v>
      </c>
      <c r="E163">
        <f t="shared" si="559"/>
        <v>0</v>
      </c>
      <c r="F163">
        <f t="shared" si="559"/>
        <v>0</v>
      </c>
      <c r="G163">
        <f t="shared" si="559"/>
        <v>0</v>
      </c>
      <c r="H163">
        <f t="shared" si="559"/>
        <v>0</v>
      </c>
      <c r="I163">
        <f t="shared" si="559"/>
        <v>0</v>
      </c>
      <c r="J163">
        <f t="shared" si="559"/>
        <v>0</v>
      </c>
      <c r="K163">
        <f t="shared" si="559"/>
        <v>0</v>
      </c>
      <c r="L163">
        <f t="shared" si="559"/>
        <v>0</v>
      </c>
      <c r="M163">
        <f t="shared" si="559"/>
        <v>0</v>
      </c>
      <c r="N163">
        <f t="shared" si="559"/>
        <v>0</v>
      </c>
      <c r="O163">
        <f t="shared" si="559"/>
        <v>0</v>
      </c>
      <c r="P163">
        <f t="shared" si="559"/>
        <v>0</v>
      </c>
      <c r="Q163">
        <f t="shared" si="559"/>
        <v>0</v>
      </c>
      <c r="R163">
        <f t="shared" si="559"/>
        <v>0</v>
      </c>
      <c r="S163">
        <f t="shared" si="465"/>
        <v>0</v>
      </c>
      <c r="T163">
        <f t="shared" si="465"/>
        <v>0</v>
      </c>
      <c r="U163">
        <f t="shared" si="465"/>
        <v>0</v>
      </c>
      <c r="V163">
        <f t="shared" si="465"/>
        <v>0</v>
      </c>
      <c r="W163">
        <f t="shared" si="465"/>
        <v>0</v>
      </c>
      <c r="X163">
        <f t="shared" si="465"/>
        <v>0</v>
      </c>
      <c r="AX163">
        <f t="shared" si="466"/>
        <v>0</v>
      </c>
      <c r="AY163">
        <f t="shared" si="467"/>
        <v>0</v>
      </c>
      <c r="AZ163">
        <f t="shared" si="468"/>
        <v>0</v>
      </c>
      <c r="BA163">
        <f t="shared" si="469"/>
        <v>0</v>
      </c>
      <c r="BB163">
        <f t="shared" si="470"/>
        <v>0</v>
      </c>
      <c r="BC163">
        <f t="shared" si="471"/>
        <v>0</v>
      </c>
      <c r="BD163">
        <f t="shared" si="472"/>
        <v>0</v>
      </c>
      <c r="BE163">
        <f t="shared" si="473"/>
        <v>0</v>
      </c>
      <c r="BF163">
        <f t="shared" si="474"/>
        <v>0</v>
      </c>
      <c r="BG163">
        <f t="shared" si="475"/>
        <v>0</v>
      </c>
      <c r="BH163">
        <f t="shared" si="476"/>
        <v>0</v>
      </c>
      <c r="BI163">
        <f t="shared" si="477"/>
        <v>0</v>
      </c>
      <c r="BJ163">
        <f t="shared" si="478"/>
        <v>0</v>
      </c>
      <c r="BK163">
        <f t="shared" si="479"/>
        <v>0</v>
      </c>
      <c r="BL163">
        <f t="shared" si="480"/>
        <v>0</v>
      </c>
      <c r="BM163">
        <f t="shared" si="481"/>
        <v>0</v>
      </c>
      <c r="BN163">
        <f t="shared" si="482"/>
        <v>0</v>
      </c>
      <c r="BO163">
        <f t="shared" si="483"/>
        <v>0</v>
      </c>
      <c r="BP163">
        <f t="shared" si="484"/>
        <v>0</v>
      </c>
      <c r="BQ163">
        <f t="shared" si="485"/>
        <v>0</v>
      </c>
      <c r="BR163">
        <f t="shared" si="486"/>
        <v>0</v>
      </c>
      <c r="BS163">
        <f t="shared" si="487"/>
        <v>0</v>
      </c>
      <c r="BU163" s="28"/>
      <c r="BV163" s="9">
        <f t="shared" si="434"/>
        <v>1.2467804961390619E-6</v>
      </c>
      <c r="BW163" s="9">
        <f t="shared" si="488"/>
        <v>0</v>
      </c>
      <c r="BX163" s="9">
        <f t="shared" si="489"/>
        <v>1.2513949527114989</v>
      </c>
      <c r="BY163" s="9">
        <f t="shared" si="490"/>
        <v>1.1230205650759999</v>
      </c>
      <c r="BZ163" s="9">
        <f t="shared" si="491"/>
        <v>1.3788364974577407</v>
      </c>
      <c r="CA163" s="9">
        <f t="shared" si="435"/>
        <v>2.4159329588981869E-6</v>
      </c>
      <c r="CB163" s="9">
        <f t="shared" si="492"/>
        <v>0</v>
      </c>
      <c r="CC163" s="9"/>
      <c r="CD163" s="9">
        <f t="shared" si="493"/>
        <v>1.4053422669273217</v>
      </c>
      <c r="CE163" s="23">
        <f t="shared" si="494"/>
        <v>1.9377372090593896</v>
      </c>
      <c r="CG163" s="35"/>
      <c r="CH163">
        <f t="shared" si="495"/>
        <v>1956</v>
      </c>
      <c r="CI163" s="19" t="e">
        <f t="shared" si="496"/>
        <v>#DIV/0!</v>
      </c>
      <c r="CJ163" s="19" t="e">
        <f t="shared" si="497"/>
        <v>#DIV/0!</v>
      </c>
      <c r="CK163" s="19" t="e">
        <f t="shared" si="498"/>
        <v>#DIV/0!</v>
      </c>
      <c r="CL163" s="19" t="e">
        <f t="shared" si="499"/>
        <v>#DIV/0!</v>
      </c>
      <c r="CM163" s="19" t="e">
        <f t="shared" si="500"/>
        <v>#DIV/0!</v>
      </c>
      <c r="CN163" s="19" t="e">
        <f t="shared" si="501"/>
        <v>#DIV/0!</v>
      </c>
      <c r="CO163" s="19" t="e">
        <f t="shared" si="502"/>
        <v>#DIV/0!</v>
      </c>
      <c r="CP163" s="19" t="e">
        <f t="shared" si="503"/>
        <v>#DIV/0!</v>
      </c>
      <c r="CQ163" s="19" t="e">
        <f t="shared" si="504"/>
        <v>#DIV/0!</v>
      </c>
      <c r="CR163" s="19" t="e">
        <f t="shared" si="505"/>
        <v>#DIV/0!</v>
      </c>
      <c r="CS163" s="19" t="e">
        <f t="shared" si="506"/>
        <v>#DIV/0!</v>
      </c>
      <c r="CT163" s="19" t="e">
        <f t="shared" si="507"/>
        <v>#DIV/0!</v>
      </c>
      <c r="CU163" s="19" t="e">
        <f t="shared" si="508"/>
        <v>#DIV/0!</v>
      </c>
      <c r="CV163" s="19" t="e">
        <f t="shared" si="509"/>
        <v>#DIV/0!</v>
      </c>
      <c r="CW163" s="19" t="e">
        <f t="shared" si="510"/>
        <v>#DIV/0!</v>
      </c>
      <c r="CX163" s="19" t="e">
        <f t="shared" si="511"/>
        <v>#DIV/0!</v>
      </c>
      <c r="CY163" s="19" t="e">
        <f t="shared" si="512"/>
        <v>#DIV/0!</v>
      </c>
      <c r="CZ163" s="19" t="e">
        <f t="shared" si="513"/>
        <v>#DIV/0!</v>
      </c>
      <c r="DA163" s="19" t="e">
        <f t="shared" si="514"/>
        <v>#DIV/0!</v>
      </c>
      <c r="DB163" s="19" t="e">
        <f t="shared" si="515"/>
        <v>#DIV/0!</v>
      </c>
      <c r="DC163" s="19" t="e">
        <f t="shared" si="516"/>
        <v>#DIV/0!</v>
      </c>
      <c r="DD163" s="19"/>
      <c r="DE163" s="19"/>
      <c r="DF163" s="19" t="e">
        <f t="shared" si="547"/>
        <v>#DIV/0!</v>
      </c>
      <c r="DG163" s="19" t="e">
        <f t="shared" si="517"/>
        <v>#DIV/0!</v>
      </c>
      <c r="DH163" s="19" t="e">
        <f t="shared" si="517"/>
        <v>#DIV/0!</v>
      </c>
      <c r="DI163" s="19" t="e">
        <f t="shared" si="517"/>
        <v>#DIV/0!</v>
      </c>
      <c r="DJ163" s="19" t="e">
        <f t="shared" si="517"/>
        <v>#DIV/0!</v>
      </c>
      <c r="DK163" s="19" t="e">
        <f t="shared" si="517"/>
        <v>#DIV/0!</v>
      </c>
      <c r="DL163" s="19" t="e">
        <f t="shared" si="517"/>
        <v>#DIV/0!</v>
      </c>
      <c r="DM163" s="19" t="e">
        <f t="shared" si="517"/>
        <v>#DIV/0!</v>
      </c>
      <c r="DN163" s="19" t="e">
        <f t="shared" si="517"/>
        <v>#DIV/0!</v>
      </c>
      <c r="DO163" s="19" t="e">
        <f t="shared" si="517"/>
        <v>#DIV/0!</v>
      </c>
      <c r="DP163" s="19" t="e">
        <f t="shared" si="517"/>
        <v>#DIV/0!</v>
      </c>
      <c r="DQ163" s="19" t="e">
        <f t="shared" si="517"/>
        <v>#DIV/0!</v>
      </c>
      <c r="DR163" s="19" t="e">
        <f t="shared" si="517"/>
        <v>#DIV/0!</v>
      </c>
      <c r="DS163" s="19" t="e">
        <f t="shared" si="517"/>
        <v>#DIV/0!</v>
      </c>
      <c r="DT163" s="19" t="e">
        <f t="shared" si="517"/>
        <v>#DIV/0!</v>
      </c>
      <c r="DU163" s="19" t="e">
        <f t="shared" si="517"/>
        <v>#DIV/0!</v>
      </c>
      <c r="DV163" s="19" t="e">
        <f t="shared" si="517"/>
        <v>#DIV/0!</v>
      </c>
      <c r="DW163" s="19" t="e">
        <f t="shared" si="518"/>
        <v>#DIV/0!</v>
      </c>
      <c r="DX163" s="19" t="e">
        <f t="shared" si="518"/>
        <v>#DIV/0!</v>
      </c>
      <c r="DY163" s="19" t="e">
        <f t="shared" si="518"/>
        <v>#DIV/0!</v>
      </c>
      <c r="DZ163" s="19" t="e">
        <f t="shared" si="518"/>
        <v>#DIV/0!</v>
      </c>
      <c r="EA163" s="19" t="e">
        <f t="shared" si="519"/>
        <v>#DIV/0!</v>
      </c>
      <c r="EB163" s="19"/>
      <c r="EC163" s="19" t="e">
        <f t="shared" si="548"/>
        <v>#DIV/0!</v>
      </c>
      <c r="ED163" s="19" t="e">
        <f t="shared" si="520"/>
        <v>#DIV/0!</v>
      </c>
      <c r="EE163" s="19" t="e">
        <f t="shared" si="520"/>
        <v>#DIV/0!</v>
      </c>
      <c r="EF163" s="19" t="e">
        <f t="shared" si="520"/>
        <v>#DIV/0!</v>
      </c>
      <c r="EG163" s="19" t="e">
        <f t="shared" si="520"/>
        <v>#DIV/0!</v>
      </c>
      <c r="EH163" s="19" t="e">
        <f t="shared" si="520"/>
        <v>#DIV/0!</v>
      </c>
      <c r="EI163" s="19" t="e">
        <f t="shared" si="520"/>
        <v>#DIV/0!</v>
      </c>
      <c r="EJ163" s="19" t="e">
        <f t="shared" si="520"/>
        <v>#DIV/0!</v>
      </c>
      <c r="EK163" s="19" t="e">
        <f t="shared" si="520"/>
        <v>#DIV/0!</v>
      </c>
      <c r="EL163" s="19" t="e">
        <f t="shared" si="520"/>
        <v>#DIV/0!</v>
      </c>
      <c r="EM163" s="19" t="e">
        <f t="shared" si="520"/>
        <v>#DIV/0!</v>
      </c>
      <c r="EN163" s="19" t="e">
        <f t="shared" si="520"/>
        <v>#DIV/0!</v>
      </c>
      <c r="EO163" s="19" t="e">
        <f t="shared" si="520"/>
        <v>#DIV/0!</v>
      </c>
      <c r="EP163" s="19" t="e">
        <f t="shared" si="520"/>
        <v>#DIV/0!</v>
      </c>
      <c r="EQ163" s="19" t="e">
        <f t="shared" si="520"/>
        <v>#DIV/0!</v>
      </c>
      <c r="ER163" s="19" t="e">
        <f t="shared" si="520"/>
        <v>#DIV/0!</v>
      </c>
      <c r="ES163" s="19" t="e">
        <f t="shared" si="520"/>
        <v>#DIV/0!</v>
      </c>
      <c r="ET163" s="19" t="e">
        <f t="shared" si="521"/>
        <v>#DIV/0!</v>
      </c>
      <c r="EU163" s="19" t="e">
        <f t="shared" si="521"/>
        <v>#DIV/0!</v>
      </c>
      <c r="EV163" s="19" t="e">
        <f t="shared" si="521"/>
        <v>#DIV/0!</v>
      </c>
      <c r="EW163" s="19" t="e">
        <f t="shared" si="521"/>
        <v>#DIV/0!</v>
      </c>
      <c r="EX163" s="19"/>
      <c r="EY163" s="19"/>
      <c r="EZ163" s="19" t="e">
        <f t="shared" si="549"/>
        <v>#DIV/0!</v>
      </c>
      <c r="FA163" s="19" t="e">
        <f t="shared" si="522"/>
        <v>#DIV/0!</v>
      </c>
      <c r="FB163" s="19" t="e">
        <f t="shared" si="522"/>
        <v>#DIV/0!</v>
      </c>
      <c r="FC163" s="19" t="e">
        <f t="shared" si="522"/>
        <v>#DIV/0!</v>
      </c>
      <c r="FD163" s="19" t="e">
        <f t="shared" si="522"/>
        <v>#DIV/0!</v>
      </c>
      <c r="FE163" s="19" t="e">
        <f t="shared" si="522"/>
        <v>#DIV/0!</v>
      </c>
      <c r="FF163" s="19" t="e">
        <f t="shared" si="522"/>
        <v>#DIV/0!</v>
      </c>
      <c r="FG163" s="19" t="e">
        <f t="shared" si="522"/>
        <v>#DIV/0!</v>
      </c>
      <c r="FH163" s="19" t="e">
        <f t="shared" si="522"/>
        <v>#DIV/0!</v>
      </c>
      <c r="FI163" s="19" t="e">
        <f t="shared" si="522"/>
        <v>#DIV/0!</v>
      </c>
      <c r="FJ163" s="19" t="e">
        <f t="shared" si="522"/>
        <v>#DIV/0!</v>
      </c>
      <c r="FK163" s="19" t="e">
        <f t="shared" si="522"/>
        <v>#DIV/0!</v>
      </c>
      <c r="FL163" s="19" t="e">
        <f t="shared" si="522"/>
        <v>#DIV/0!</v>
      </c>
      <c r="FM163" s="19" t="e">
        <f t="shared" si="522"/>
        <v>#DIV/0!</v>
      </c>
      <c r="FN163" s="19" t="e">
        <f t="shared" si="522"/>
        <v>#DIV/0!</v>
      </c>
      <c r="FO163" s="19" t="e">
        <f t="shared" si="522"/>
        <v>#DIV/0!</v>
      </c>
      <c r="FP163" s="19" t="e">
        <f t="shared" si="522"/>
        <v>#DIV/0!</v>
      </c>
      <c r="FQ163" s="19" t="e">
        <f t="shared" si="522"/>
        <v>#DIV/0!</v>
      </c>
      <c r="FR163" s="19" t="e">
        <f t="shared" si="522"/>
        <v>#DIV/0!</v>
      </c>
      <c r="FS163" s="19" t="e">
        <f t="shared" si="522"/>
        <v>#DIV/0!</v>
      </c>
      <c r="FT163" s="19" t="e">
        <f t="shared" si="522"/>
        <v>#DIV/0!</v>
      </c>
      <c r="FU163" s="19"/>
      <c r="FV163" s="16"/>
      <c r="FW163" s="19" t="e">
        <f t="shared" si="523"/>
        <v>#DIV/0!</v>
      </c>
      <c r="FX163" s="19">
        <f t="shared" si="550"/>
        <v>1</v>
      </c>
      <c r="FY163" s="19">
        <f t="shared" si="437"/>
        <v>1.3788364974577407</v>
      </c>
      <c r="FZ163" s="19"/>
      <c r="GA163" s="19" t="e">
        <f t="shared" si="524"/>
        <v>#DIV/0!</v>
      </c>
      <c r="GB163" s="19">
        <f t="shared" si="551"/>
        <v>1</v>
      </c>
      <c r="GC163" s="19">
        <f t="shared" si="438"/>
        <v>1.2513949527114989</v>
      </c>
      <c r="GD163" s="19"/>
      <c r="GE163" s="19" t="e">
        <f t="shared" si="525"/>
        <v>#DIV/0!</v>
      </c>
      <c r="GF163" s="19">
        <f t="shared" si="552"/>
        <v>1</v>
      </c>
      <c r="GG163" s="19">
        <f t="shared" si="439"/>
        <v>1.1230205650759999</v>
      </c>
      <c r="GI163" t="e">
        <f>#REF!</f>
        <v>#REF!</v>
      </c>
      <c r="GJ163" t="e">
        <f t="shared" si="526"/>
        <v>#REF!</v>
      </c>
      <c r="GK163">
        <f t="shared" si="527"/>
        <v>0</v>
      </c>
      <c r="GL163" s="3"/>
      <c r="GM163" s="3"/>
      <c r="GN163" s="8"/>
      <c r="GO163" s="5">
        <f t="shared" si="553"/>
        <v>7</v>
      </c>
      <c r="GP163" t="b">
        <f t="shared" si="528"/>
        <v>1</v>
      </c>
      <c r="GR163">
        <f t="shared" si="529"/>
        <v>322</v>
      </c>
      <c r="GS163" s="20">
        <v>0.16067376580543902</v>
      </c>
      <c r="GT163" s="20" t="e">
        <v>#REF!</v>
      </c>
      <c r="GU163" s="33"/>
      <c r="GV163" s="31">
        <f t="shared" ca="1" si="440"/>
        <v>1992</v>
      </c>
      <c r="GW163" s="12">
        <f t="shared" ca="1" si="530"/>
        <v>1.1488991208793773</v>
      </c>
      <c r="GX163" s="19">
        <f t="shared" ca="1" si="531"/>
        <v>0.99356416063453568</v>
      </c>
      <c r="GY163" s="71">
        <f t="shared" ca="1" si="532"/>
        <v>1.1415048780478656</v>
      </c>
      <c r="GZ163" s="11">
        <f t="shared" ca="1" si="441"/>
        <v>1992</v>
      </c>
      <c r="HA163" s="12">
        <f t="shared" ca="1" si="442"/>
        <v>1.1660764248958109</v>
      </c>
      <c r="HB163" s="12">
        <f t="shared" ca="1" si="443"/>
        <v>0.9852691439002651</v>
      </c>
      <c r="HC163" s="12">
        <f t="shared" ca="1" si="444"/>
        <v>0.99356416063453568</v>
      </c>
      <c r="HD163" s="72">
        <f t="shared" ca="1" si="445"/>
        <v>1.1415048780478656</v>
      </c>
      <c r="HE163">
        <f t="shared" ca="1" si="533"/>
        <v>1992</v>
      </c>
      <c r="HF163" s="12">
        <f t="shared" ca="1" si="446"/>
        <v>0.99356416063453568</v>
      </c>
      <c r="HG163" s="12">
        <f t="shared" ca="1" si="447"/>
        <v>0.99975723820100881</v>
      </c>
      <c r="HH163" s="12">
        <f t="shared" ca="1" si="448"/>
        <v>0.98550838768938143</v>
      </c>
      <c r="HJ163" s="17"/>
      <c r="HL163" s="18">
        <f t="shared" si="534"/>
        <v>1956</v>
      </c>
      <c r="HM163" s="9">
        <f t="shared" si="449"/>
        <v>8.9752671770879497E-7</v>
      </c>
      <c r="HN163" s="9">
        <f t="shared" si="450"/>
        <v>0</v>
      </c>
      <c r="HO163" s="9">
        <f t="shared" si="451"/>
        <v>1.2728381403229516</v>
      </c>
      <c r="HP163" s="9">
        <f t="shared" si="452"/>
        <v>1.2173559893769872</v>
      </c>
      <c r="HQ163" s="9">
        <f t="shared" si="453"/>
        <v>1.3875581631807112</v>
      </c>
      <c r="HR163" s="9">
        <f t="shared" si="535"/>
        <v>1.9296980569808168E-6</v>
      </c>
      <c r="HS163" s="9">
        <f t="shared" si="454"/>
        <v>0</v>
      </c>
      <c r="HT163" s="9"/>
      <c r="HU163" s="9">
        <f t="shared" si="455"/>
        <v>1.5494971336296113</v>
      </c>
      <c r="HV163" s="23">
        <f t="shared" si="536"/>
        <v>2.1500173965928804</v>
      </c>
      <c r="HX163" s="8"/>
      <c r="HY163" s="5">
        <f t="shared" si="554"/>
        <v>7</v>
      </c>
      <c r="HZ163" t="b">
        <f t="shared" si="537"/>
        <v>1</v>
      </c>
      <c r="IB163">
        <f t="shared" si="538"/>
        <v>322</v>
      </c>
      <c r="IC163" s="20">
        <v>0.15739072118347153</v>
      </c>
      <c r="ID163" s="20" t="e">
        <v>#REF!</v>
      </c>
      <c r="IE163" s="11"/>
      <c r="IF163">
        <f t="shared" ca="1" si="539"/>
        <v>1992</v>
      </c>
      <c r="IG163" s="12">
        <f t="shared" ca="1" si="540"/>
        <v>0.91190154563248782</v>
      </c>
      <c r="IH163" s="19">
        <f t="shared" ca="1" si="541"/>
        <v>0.99984883216691489</v>
      </c>
      <c r="II163" s="19">
        <f t="shared" ca="1" si="542"/>
        <v>0.91176424146284885</v>
      </c>
      <c r="IJ163" s="11">
        <f t="shared" ca="1" si="456"/>
        <v>1992</v>
      </c>
      <c r="IK163" s="12">
        <f t="shared" ca="1" si="457"/>
        <v>0.83942983506345337</v>
      </c>
      <c r="IL163" s="12">
        <f t="shared" ca="1" si="458"/>
        <v>1.0863344469565539</v>
      </c>
      <c r="IM163" s="12">
        <f t="shared" ca="1" si="459"/>
        <v>0.99984883216691489</v>
      </c>
      <c r="IN163" s="12">
        <f t="shared" ca="1" si="460"/>
        <v>0.91176424146284885</v>
      </c>
      <c r="IO163">
        <f t="shared" ca="1" si="543"/>
        <v>1992</v>
      </c>
      <c r="IP163" s="12">
        <f t="shared" ca="1" si="544"/>
        <v>0.99984883216691489</v>
      </c>
      <c r="IQ163" s="12">
        <f t="shared" ca="1" si="461"/>
        <v>1.0168885059739854</v>
      </c>
      <c r="IR163" s="12">
        <f t="shared" ca="1" si="462"/>
        <v>1.0682925813150503</v>
      </c>
    </row>
    <row r="164" spans="1:252" hidden="1" x14ac:dyDescent="0.2">
      <c r="A164" t="s">
        <v>63</v>
      </c>
      <c r="B164" s="1">
        <f t="shared" si="545"/>
        <v>1957</v>
      </c>
      <c r="C164">
        <f t="shared" si="463"/>
        <v>0</v>
      </c>
      <c r="D164">
        <f t="shared" ref="D164:R164" si="560">D238+D313</f>
        <v>0</v>
      </c>
      <c r="E164">
        <f t="shared" si="560"/>
        <v>0</v>
      </c>
      <c r="F164">
        <f t="shared" si="560"/>
        <v>0</v>
      </c>
      <c r="G164">
        <f t="shared" si="560"/>
        <v>0</v>
      </c>
      <c r="H164">
        <f t="shared" si="560"/>
        <v>0</v>
      </c>
      <c r="I164">
        <f t="shared" si="560"/>
        <v>0</v>
      </c>
      <c r="J164">
        <f t="shared" si="560"/>
        <v>0</v>
      </c>
      <c r="K164">
        <f t="shared" si="560"/>
        <v>0</v>
      </c>
      <c r="L164">
        <f t="shared" si="560"/>
        <v>0</v>
      </c>
      <c r="M164">
        <f t="shared" si="560"/>
        <v>0</v>
      </c>
      <c r="N164">
        <f t="shared" si="560"/>
        <v>0</v>
      </c>
      <c r="O164">
        <f t="shared" si="560"/>
        <v>0</v>
      </c>
      <c r="P164">
        <f t="shared" si="560"/>
        <v>0</v>
      </c>
      <c r="Q164">
        <f t="shared" si="560"/>
        <v>0</v>
      </c>
      <c r="R164">
        <f t="shared" si="560"/>
        <v>0</v>
      </c>
      <c r="S164">
        <f t="shared" si="465"/>
        <v>0</v>
      </c>
      <c r="T164">
        <f t="shared" si="465"/>
        <v>0</v>
      </c>
      <c r="U164">
        <f t="shared" si="465"/>
        <v>0</v>
      </c>
      <c r="V164">
        <f t="shared" si="465"/>
        <v>0</v>
      </c>
      <c r="W164">
        <f t="shared" si="465"/>
        <v>0</v>
      </c>
      <c r="X164">
        <f t="shared" si="465"/>
        <v>0</v>
      </c>
      <c r="AX164">
        <f t="shared" si="466"/>
        <v>0</v>
      </c>
      <c r="AY164">
        <f t="shared" si="467"/>
        <v>0</v>
      </c>
      <c r="AZ164">
        <f t="shared" si="468"/>
        <v>0</v>
      </c>
      <c r="BA164">
        <f t="shared" si="469"/>
        <v>0</v>
      </c>
      <c r="BB164">
        <f t="shared" si="470"/>
        <v>0</v>
      </c>
      <c r="BC164">
        <f t="shared" si="471"/>
        <v>0</v>
      </c>
      <c r="BD164">
        <f t="shared" si="472"/>
        <v>0</v>
      </c>
      <c r="BE164">
        <f t="shared" si="473"/>
        <v>0</v>
      </c>
      <c r="BF164">
        <f t="shared" si="474"/>
        <v>0</v>
      </c>
      <c r="BG164">
        <f t="shared" si="475"/>
        <v>0</v>
      </c>
      <c r="BH164">
        <f t="shared" si="476"/>
        <v>0</v>
      </c>
      <c r="BI164">
        <f t="shared" si="477"/>
        <v>0</v>
      </c>
      <c r="BJ164">
        <f t="shared" si="478"/>
        <v>0</v>
      </c>
      <c r="BK164">
        <f t="shared" si="479"/>
        <v>0</v>
      </c>
      <c r="BL164">
        <f t="shared" si="480"/>
        <v>0</v>
      </c>
      <c r="BM164">
        <f t="shared" si="481"/>
        <v>0</v>
      </c>
      <c r="BN164">
        <f t="shared" si="482"/>
        <v>0</v>
      </c>
      <c r="BO164">
        <f t="shared" si="483"/>
        <v>0</v>
      </c>
      <c r="BP164">
        <f t="shared" si="484"/>
        <v>0</v>
      </c>
      <c r="BQ164">
        <f t="shared" si="485"/>
        <v>0</v>
      </c>
      <c r="BR164">
        <f t="shared" si="486"/>
        <v>0</v>
      </c>
      <c r="BS164">
        <f t="shared" si="487"/>
        <v>0</v>
      </c>
      <c r="BU164" s="28"/>
      <c r="BV164" s="9">
        <f t="shared" si="434"/>
        <v>1.2467804961390619E-6</v>
      </c>
      <c r="BW164" s="9">
        <f t="shared" si="488"/>
        <v>0</v>
      </c>
      <c r="BX164" s="9">
        <f t="shared" si="489"/>
        <v>1.2513949527114989</v>
      </c>
      <c r="BY164" s="9">
        <f t="shared" si="490"/>
        <v>1.1230205650759999</v>
      </c>
      <c r="BZ164" s="9">
        <f t="shared" si="491"/>
        <v>1.3788364974577407</v>
      </c>
      <c r="CA164" s="9">
        <f t="shared" si="435"/>
        <v>2.4159329588981869E-6</v>
      </c>
      <c r="CB164" s="9">
        <f t="shared" si="492"/>
        <v>0</v>
      </c>
      <c r="CC164" s="9"/>
      <c r="CD164" s="9">
        <f t="shared" si="493"/>
        <v>1.4053422669273217</v>
      </c>
      <c r="CE164" s="23">
        <f t="shared" si="494"/>
        <v>1.9377372090593896</v>
      </c>
      <c r="CG164" s="35"/>
      <c r="CH164">
        <f t="shared" si="495"/>
        <v>1957</v>
      </c>
      <c r="CI164" s="19" t="e">
        <f t="shared" si="496"/>
        <v>#DIV/0!</v>
      </c>
      <c r="CJ164" s="19" t="e">
        <f t="shared" si="497"/>
        <v>#DIV/0!</v>
      </c>
      <c r="CK164" s="19" t="e">
        <f t="shared" si="498"/>
        <v>#DIV/0!</v>
      </c>
      <c r="CL164" s="19" t="e">
        <f t="shared" si="499"/>
        <v>#DIV/0!</v>
      </c>
      <c r="CM164" s="19" t="e">
        <f t="shared" si="500"/>
        <v>#DIV/0!</v>
      </c>
      <c r="CN164" s="19" t="e">
        <f t="shared" si="501"/>
        <v>#DIV/0!</v>
      </c>
      <c r="CO164" s="19" t="e">
        <f t="shared" si="502"/>
        <v>#DIV/0!</v>
      </c>
      <c r="CP164" s="19" t="e">
        <f t="shared" si="503"/>
        <v>#DIV/0!</v>
      </c>
      <c r="CQ164" s="19" t="e">
        <f t="shared" si="504"/>
        <v>#DIV/0!</v>
      </c>
      <c r="CR164" s="19" t="e">
        <f t="shared" si="505"/>
        <v>#DIV/0!</v>
      </c>
      <c r="CS164" s="19" t="e">
        <f t="shared" si="506"/>
        <v>#DIV/0!</v>
      </c>
      <c r="CT164" s="19" t="e">
        <f t="shared" si="507"/>
        <v>#DIV/0!</v>
      </c>
      <c r="CU164" s="19" t="e">
        <f t="shared" si="508"/>
        <v>#DIV/0!</v>
      </c>
      <c r="CV164" s="19" t="e">
        <f t="shared" si="509"/>
        <v>#DIV/0!</v>
      </c>
      <c r="CW164" s="19" t="e">
        <f t="shared" si="510"/>
        <v>#DIV/0!</v>
      </c>
      <c r="CX164" s="19" t="e">
        <f t="shared" si="511"/>
        <v>#DIV/0!</v>
      </c>
      <c r="CY164" s="19" t="e">
        <f t="shared" si="512"/>
        <v>#DIV/0!</v>
      </c>
      <c r="CZ164" s="19" t="e">
        <f t="shared" si="513"/>
        <v>#DIV/0!</v>
      </c>
      <c r="DA164" s="19" t="e">
        <f t="shared" si="514"/>
        <v>#DIV/0!</v>
      </c>
      <c r="DB164" s="19" t="e">
        <f t="shared" si="515"/>
        <v>#DIV/0!</v>
      </c>
      <c r="DC164" s="19" t="e">
        <f t="shared" si="516"/>
        <v>#DIV/0!</v>
      </c>
      <c r="DD164" s="19"/>
      <c r="DE164" s="19"/>
      <c r="DF164" s="19" t="e">
        <f t="shared" si="547"/>
        <v>#DIV/0!</v>
      </c>
      <c r="DG164" s="19" t="e">
        <f t="shared" si="517"/>
        <v>#DIV/0!</v>
      </c>
      <c r="DH164" s="19" t="e">
        <f t="shared" si="517"/>
        <v>#DIV/0!</v>
      </c>
      <c r="DI164" s="19" t="e">
        <f t="shared" si="517"/>
        <v>#DIV/0!</v>
      </c>
      <c r="DJ164" s="19" t="e">
        <f t="shared" si="517"/>
        <v>#DIV/0!</v>
      </c>
      <c r="DK164" s="19" t="e">
        <f t="shared" si="517"/>
        <v>#DIV/0!</v>
      </c>
      <c r="DL164" s="19" t="e">
        <f t="shared" si="517"/>
        <v>#DIV/0!</v>
      </c>
      <c r="DM164" s="19" t="e">
        <f t="shared" si="517"/>
        <v>#DIV/0!</v>
      </c>
      <c r="DN164" s="19" t="e">
        <f t="shared" si="517"/>
        <v>#DIV/0!</v>
      </c>
      <c r="DO164" s="19" t="e">
        <f t="shared" si="517"/>
        <v>#DIV/0!</v>
      </c>
      <c r="DP164" s="19" t="e">
        <f t="shared" si="517"/>
        <v>#DIV/0!</v>
      </c>
      <c r="DQ164" s="19" t="e">
        <f t="shared" si="517"/>
        <v>#DIV/0!</v>
      </c>
      <c r="DR164" s="19" t="e">
        <f t="shared" si="517"/>
        <v>#DIV/0!</v>
      </c>
      <c r="DS164" s="19" t="e">
        <f t="shared" si="517"/>
        <v>#DIV/0!</v>
      </c>
      <c r="DT164" s="19" t="e">
        <f t="shared" si="517"/>
        <v>#DIV/0!</v>
      </c>
      <c r="DU164" s="19" t="e">
        <f t="shared" si="517"/>
        <v>#DIV/0!</v>
      </c>
      <c r="DV164" s="19" t="e">
        <f t="shared" si="517"/>
        <v>#DIV/0!</v>
      </c>
      <c r="DW164" s="19" t="e">
        <f t="shared" si="518"/>
        <v>#DIV/0!</v>
      </c>
      <c r="DX164" s="19" t="e">
        <f t="shared" si="518"/>
        <v>#DIV/0!</v>
      </c>
      <c r="DY164" s="19" t="e">
        <f t="shared" si="518"/>
        <v>#DIV/0!</v>
      </c>
      <c r="DZ164" s="19" t="e">
        <f t="shared" si="518"/>
        <v>#DIV/0!</v>
      </c>
      <c r="EA164" s="19" t="e">
        <f t="shared" si="519"/>
        <v>#DIV/0!</v>
      </c>
      <c r="EB164" s="19"/>
      <c r="EC164" s="19" t="e">
        <f t="shared" si="548"/>
        <v>#DIV/0!</v>
      </c>
      <c r="ED164" s="19" t="e">
        <f t="shared" si="520"/>
        <v>#DIV/0!</v>
      </c>
      <c r="EE164" s="19" t="e">
        <f t="shared" si="520"/>
        <v>#DIV/0!</v>
      </c>
      <c r="EF164" s="19" t="e">
        <f t="shared" si="520"/>
        <v>#DIV/0!</v>
      </c>
      <c r="EG164" s="19" t="e">
        <f t="shared" si="520"/>
        <v>#DIV/0!</v>
      </c>
      <c r="EH164" s="19" t="e">
        <f t="shared" si="520"/>
        <v>#DIV/0!</v>
      </c>
      <c r="EI164" s="19" t="e">
        <f t="shared" si="520"/>
        <v>#DIV/0!</v>
      </c>
      <c r="EJ164" s="19" t="e">
        <f t="shared" si="520"/>
        <v>#DIV/0!</v>
      </c>
      <c r="EK164" s="19" t="e">
        <f t="shared" si="520"/>
        <v>#DIV/0!</v>
      </c>
      <c r="EL164" s="19" t="e">
        <f t="shared" si="520"/>
        <v>#DIV/0!</v>
      </c>
      <c r="EM164" s="19" t="e">
        <f t="shared" si="520"/>
        <v>#DIV/0!</v>
      </c>
      <c r="EN164" s="19" t="e">
        <f t="shared" si="520"/>
        <v>#DIV/0!</v>
      </c>
      <c r="EO164" s="19" t="e">
        <f t="shared" si="520"/>
        <v>#DIV/0!</v>
      </c>
      <c r="EP164" s="19" t="e">
        <f t="shared" si="520"/>
        <v>#DIV/0!</v>
      </c>
      <c r="EQ164" s="19" t="e">
        <f t="shared" si="520"/>
        <v>#DIV/0!</v>
      </c>
      <c r="ER164" s="19" t="e">
        <f t="shared" si="520"/>
        <v>#DIV/0!</v>
      </c>
      <c r="ES164" s="19" t="e">
        <f t="shared" si="520"/>
        <v>#DIV/0!</v>
      </c>
      <c r="ET164" s="19" t="e">
        <f t="shared" si="521"/>
        <v>#DIV/0!</v>
      </c>
      <c r="EU164" s="19" t="e">
        <f t="shared" si="521"/>
        <v>#DIV/0!</v>
      </c>
      <c r="EV164" s="19" t="e">
        <f t="shared" si="521"/>
        <v>#DIV/0!</v>
      </c>
      <c r="EW164" s="19" t="e">
        <f t="shared" si="521"/>
        <v>#DIV/0!</v>
      </c>
      <c r="EX164" s="19"/>
      <c r="EY164" s="19"/>
      <c r="EZ164" s="19" t="e">
        <f t="shared" si="549"/>
        <v>#DIV/0!</v>
      </c>
      <c r="FA164" s="19" t="e">
        <f t="shared" si="522"/>
        <v>#DIV/0!</v>
      </c>
      <c r="FB164" s="19" t="e">
        <f t="shared" si="522"/>
        <v>#DIV/0!</v>
      </c>
      <c r="FC164" s="19" t="e">
        <f t="shared" si="522"/>
        <v>#DIV/0!</v>
      </c>
      <c r="FD164" s="19" t="e">
        <f t="shared" si="522"/>
        <v>#DIV/0!</v>
      </c>
      <c r="FE164" s="19" t="e">
        <f t="shared" si="522"/>
        <v>#DIV/0!</v>
      </c>
      <c r="FF164" s="19" t="e">
        <f t="shared" si="522"/>
        <v>#DIV/0!</v>
      </c>
      <c r="FG164" s="19" t="e">
        <f t="shared" si="522"/>
        <v>#DIV/0!</v>
      </c>
      <c r="FH164" s="19" t="e">
        <f t="shared" si="522"/>
        <v>#DIV/0!</v>
      </c>
      <c r="FI164" s="19" t="e">
        <f t="shared" si="522"/>
        <v>#DIV/0!</v>
      </c>
      <c r="FJ164" s="19" t="e">
        <f t="shared" si="522"/>
        <v>#DIV/0!</v>
      </c>
      <c r="FK164" s="19" t="e">
        <f t="shared" si="522"/>
        <v>#DIV/0!</v>
      </c>
      <c r="FL164" s="19" t="e">
        <f t="shared" si="522"/>
        <v>#DIV/0!</v>
      </c>
      <c r="FM164" s="19" t="e">
        <f t="shared" si="522"/>
        <v>#DIV/0!</v>
      </c>
      <c r="FN164" s="19" t="e">
        <f t="shared" si="522"/>
        <v>#DIV/0!</v>
      </c>
      <c r="FO164" s="19" t="e">
        <f t="shared" si="522"/>
        <v>#DIV/0!</v>
      </c>
      <c r="FP164" s="19" t="e">
        <f t="shared" si="522"/>
        <v>#DIV/0!</v>
      </c>
      <c r="FQ164" s="19" t="e">
        <f t="shared" si="522"/>
        <v>#DIV/0!</v>
      </c>
      <c r="FR164" s="19" t="e">
        <f t="shared" si="522"/>
        <v>#DIV/0!</v>
      </c>
      <c r="FS164" s="19" t="e">
        <f t="shared" si="522"/>
        <v>#DIV/0!</v>
      </c>
      <c r="FT164" s="19" t="e">
        <f t="shared" si="522"/>
        <v>#DIV/0!</v>
      </c>
      <c r="FU164" s="19"/>
      <c r="FV164" s="16"/>
      <c r="FW164" s="19" t="e">
        <f t="shared" si="523"/>
        <v>#DIV/0!</v>
      </c>
      <c r="FX164" s="19">
        <f t="shared" si="550"/>
        <v>1</v>
      </c>
      <c r="FY164" s="19">
        <f t="shared" si="437"/>
        <v>1.3788364974577407</v>
      </c>
      <c r="FZ164" s="19"/>
      <c r="GA164" s="19" t="e">
        <f t="shared" si="524"/>
        <v>#DIV/0!</v>
      </c>
      <c r="GB164" s="19">
        <f t="shared" si="551"/>
        <v>1</v>
      </c>
      <c r="GC164" s="19">
        <f t="shared" si="438"/>
        <v>1.2513949527114989</v>
      </c>
      <c r="GD164" s="19"/>
      <c r="GE164" s="19" t="e">
        <f t="shared" si="525"/>
        <v>#DIV/0!</v>
      </c>
      <c r="GF164" s="19">
        <f t="shared" si="552"/>
        <v>1</v>
      </c>
      <c r="GG164" s="19">
        <f t="shared" si="439"/>
        <v>1.1230205650759999</v>
      </c>
      <c r="GI164" t="e">
        <f>#REF!</f>
        <v>#REF!</v>
      </c>
      <c r="GJ164" t="e">
        <f t="shared" si="526"/>
        <v>#REF!</v>
      </c>
      <c r="GK164">
        <f t="shared" si="527"/>
        <v>0</v>
      </c>
      <c r="GL164" s="3"/>
      <c r="GM164" s="3"/>
      <c r="GN164" s="8"/>
      <c r="GO164" s="5">
        <f t="shared" si="553"/>
        <v>8</v>
      </c>
      <c r="GP164" t="b">
        <f t="shared" si="528"/>
        <v>1</v>
      </c>
      <c r="GR164">
        <f t="shared" si="529"/>
        <v>323</v>
      </c>
      <c r="GS164" s="20">
        <v>4.2392699515380258E-3</v>
      </c>
      <c r="GT164" s="20" t="e">
        <v>#REF!</v>
      </c>
      <c r="GU164" s="33"/>
      <c r="GV164" s="31">
        <f t="shared" ca="1" si="440"/>
        <v>1993</v>
      </c>
      <c r="GW164" s="12">
        <f t="shared" ca="1" si="530"/>
        <v>1.1705054193446134</v>
      </c>
      <c r="GX164" s="19">
        <f t="shared" ca="1" si="531"/>
        <v>1.0034874762517623</v>
      </c>
      <c r="GY164" s="71">
        <f t="shared" ca="1" si="532"/>
        <v>1.1745872551293026</v>
      </c>
      <c r="GZ164" s="11">
        <f t="shared" ca="1" si="441"/>
        <v>1993</v>
      </c>
      <c r="HA164" s="12">
        <f t="shared" ca="1" si="442"/>
        <v>1.2128392259680292</v>
      </c>
      <c r="HB164" s="12">
        <f t="shared" ca="1" si="443"/>
        <v>0.96509528574191106</v>
      </c>
      <c r="HC164" s="12">
        <f t="shared" ca="1" si="444"/>
        <v>1.0034874762517623</v>
      </c>
      <c r="HD164" s="72">
        <f t="shared" ca="1" si="445"/>
        <v>1.1745872551293026</v>
      </c>
      <c r="HE164">
        <f t="shared" ca="1" si="533"/>
        <v>1993</v>
      </c>
      <c r="HF164" s="12">
        <f t="shared" ca="1" si="446"/>
        <v>1.0034874762517623</v>
      </c>
      <c r="HG164" s="12">
        <f t="shared" ca="1" si="447"/>
        <v>0.93578512300182148</v>
      </c>
      <c r="HH164" s="12">
        <f t="shared" ca="1" si="448"/>
        <v>1.0313214668834103</v>
      </c>
      <c r="HJ164" s="17"/>
      <c r="HL164" s="18">
        <f t="shared" si="534"/>
        <v>1957</v>
      </c>
      <c r="HM164" s="9">
        <f t="shared" si="449"/>
        <v>8.9752671770879497E-7</v>
      </c>
      <c r="HN164" s="9">
        <f t="shared" si="450"/>
        <v>0</v>
      </c>
      <c r="HO164" s="9">
        <f t="shared" si="451"/>
        <v>1.2728381403229516</v>
      </c>
      <c r="HP164" s="9">
        <f t="shared" si="452"/>
        <v>1.2173559893769872</v>
      </c>
      <c r="HQ164" s="9">
        <f t="shared" si="453"/>
        <v>1.3875581631807112</v>
      </c>
      <c r="HR164" s="9">
        <f t="shared" si="535"/>
        <v>1.9296980569808168E-6</v>
      </c>
      <c r="HS164" s="9">
        <f t="shared" si="454"/>
        <v>0</v>
      </c>
      <c r="HT164" s="9"/>
      <c r="HU164" s="9">
        <f t="shared" si="455"/>
        <v>1.5494971336296113</v>
      </c>
      <c r="HV164" s="23">
        <f t="shared" si="536"/>
        <v>2.1500173965928804</v>
      </c>
      <c r="HX164" s="8"/>
      <c r="HY164" s="5">
        <f t="shared" si="554"/>
        <v>8</v>
      </c>
      <c r="HZ164" t="b">
        <f t="shared" si="537"/>
        <v>1</v>
      </c>
      <c r="IB164">
        <f t="shared" si="538"/>
        <v>323</v>
      </c>
      <c r="IC164" s="20">
        <v>5.241002697119604E-3</v>
      </c>
      <c r="ID164" s="20" t="e">
        <v>#REF!</v>
      </c>
      <c r="IE164" s="11"/>
      <c r="IF164">
        <f t="shared" ca="1" si="539"/>
        <v>1993</v>
      </c>
      <c r="IG164" s="12">
        <f t="shared" ca="1" si="540"/>
        <v>0.92905084673976435</v>
      </c>
      <c r="IH164" s="19">
        <f t="shared" ca="1" si="541"/>
        <v>1.0098349165328919</v>
      </c>
      <c r="II164" s="19">
        <f t="shared" ca="1" si="542"/>
        <v>0.9381884197782564</v>
      </c>
      <c r="IJ164" s="11">
        <f t="shared" ca="1" si="456"/>
        <v>1993</v>
      </c>
      <c r="IK164" s="12">
        <f t="shared" ca="1" si="457"/>
        <v>0.87309322929137856</v>
      </c>
      <c r="IL164" s="12">
        <f t="shared" ca="1" si="458"/>
        <v>1.0640912282572643</v>
      </c>
      <c r="IM164" s="12">
        <f t="shared" ca="1" si="459"/>
        <v>1.0098349165328919</v>
      </c>
      <c r="IN164" s="12">
        <f t="shared" ca="1" si="460"/>
        <v>0.9381884197782564</v>
      </c>
      <c r="IO164">
        <f t="shared" ca="1" si="543"/>
        <v>1993</v>
      </c>
      <c r="IP164" s="12">
        <f t="shared" ca="1" si="544"/>
        <v>1.0098349165328919</v>
      </c>
      <c r="IQ164" s="12">
        <f t="shared" ca="1" si="461"/>
        <v>0.95182020122637034</v>
      </c>
      <c r="IR164" s="12">
        <f t="shared" ca="1" si="462"/>
        <v>1.1179540283829221</v>
      </c>
    </row>
    <row r="165" spans="1:252" hidden="1" x14ac:dyDescent="0.2">
      <c r="A165" t="s">
        <v>63</v>
      </c>
      <c r="B165" s="1">
        <f t="shared" si="545"/>
        <v>1958</v>
      </c>
      <c r="C165">
        <f t="shared" si="463"/>
        <v>0</v>
      </c>
      <c r="D165">
        <f t="shared" ref="D165:R165" si="561">D239+D314</f>
        <v>0</v>
      </c>
      <c r="E165">
        <f t="shared" si="561"/>
        <v>0</v>
      </c>
      <c r="F165">
        <f t="shared" si="561"/>
        <v>0</v>
      </c>
      <c r="G165">
        <f t="shared" si="561"/>
        <v>0</v>
      </c>
      <c r="H165">
        <f t="shared" si="561"/>
        <v>0</v>
      </c>
      <c r="I165">
        <f t="shared" si="561"/>
        <v>0</v>
      </c>
      <c r="J165">
        <f t="shared" si="561"/>
        <v>0</v>
      </c>
      <c r="K165">
        <f t="shared" si="561"/>
        <v>0</v>
      </c>
      <c r="L165">
        <f t="shared" si="561"/>
        <v>0</v>
      </c>
      <c r="M165">
        <f t="shared" si="561"/>
        <v>0</v>
      </c>
      <c r="N165">
        <f t="shared" si="561"/>
        <v>0</v>
      </c>
      <c r="O165">
        <f t="shared" si="561"/>
        <v>0</v>
      </c>
      <c r="P165">
        <f t="shared" si="561"/>
        <v>0</v>
      </c>
      <c r="Q165">
        <f t="shared" si="561"/>
        <v>0</v>
      </c>
      <c r="R165">
        <f t="shared" si="561"/>
        <v>0</v>
      </c>
      <c r="S165">
        <f t="shared" si="465"/>
        <v>0</v>
      </c>
      <c r="T165">
        <f t="shared" si="465"/>
        <v>0</v>
      </c>
      <c r="U165">
        <f t="shared" si="465"/>
        <v>0</v>
      </c>
      <c r="V165">
        <f t="shared" si="465"/>
        <v>0</v>
      </c>
      <c r="W165">
        <f t="shared" si="465"/>
        <v>0</v>
      </c>
      <c r="X165">
        <f t="shared" si="465"/>
        <v>0</v>
      </c>
      <c r="AX165">
        <f t="shared" si="466"/>
        <v>0</v>
      </c>
      <c r="AY165">
        <f t="shared" si="467"/>
        <v>0</v>
      </c>
      <c r="AZ165">
        <f t="shared" si="468"/>
        <v>0</v>
      </c>
      <c r="BA165">
        <f t="shared" si="469"/>
        <v>0</v>
      </c>
      <c r="BB165">
        <f t="shared" si="470"/>
        <v>0</v>
      </c>
      <c r="BC165">
        <f t="shared" si="471"/>
        <v>0</v>
      </c>
      <c r="BD165">
        <f t="shared" si="472"/>
        <v>0</v>
      </c>
      <c r="BE165">
        <f t="shared" si="473"/>
        <v>0</v>
      </c>
      <c r="BF165">
        <f t="shared" si="474"/>
        <v>0</v>
      </c>
      <c r="BG165">
        <f t="shared" si="475"/>
        <v>0</v>
      </c>
      <c r="BH165">
        <f t="shared" si="476"/>
        <v>0</v>
      </c>
      <c r="BI165">
        <f t="shared" si="477"/>
        <v>0</v>
      </c>
      <c r="BJ165">
        <f t="shared" si="478"/>
        <v>0</v>
      </c>
      <c r="BK165">
        <f t="shared" si="479"/>
        <v>0</v>
      </c>
      <c r="BL165">
        <f t="shared" si="480"/>
        <v>0</v>
      </c>
      <c r="BM165">
        <f t="shared" si="481"/>
        <v>0</v>
      </c>
      <c r="BN165">
        <f t="shared" si="482"/>
        <v>0</v>
      </c>
      <c r="BO165">
        <f t="shared" si="483"/>
        <v>0</v>
      </c>
      <c r="BP165">
        <f t="shared" si="484"/>
        <v>0</v>
      </c>
      <c r="BQ165">
        <f t="shared" si="485"/>
        <v>0</v>
      </c>
      <c r="BR165">
        <f t="shared" si="486"/>
        <v>0</v>
      </c>
      <c r="BS165">
        <f t="shared" si="487"/>
        <v>0</v>
      </c>
      <c r="BU165" s="28"/>
      <c r="BV165" s="9">
        <f t="shared" si="434"/>
        <v>1.2467804961390619E-6</v>
      </c>
      <c r="BW165" s="9">
        <f t="shared" si="488"/>
        <v>0</v>
      </c>
      <c r="BX165" s="9">
        <f t="shared" si="489"/>
        <v>1.2513949527114989</v>
      </c>
      <c r="BY165" s="9">
        <f t="shared" si="490"/>
        <v>1.1230205650759999</v>
      </c>
      <c r="BZ165" s="9">
        <f t="shared" si="491"/>
        <v>1.3788364974577407</v>
      </c>
      <c r="CA165" s="9">
        <f t="shared" si="435"/>
        <v>2.4159329588981869E-6</v>
      </c>
      <c r="CB165" s="9">
        <f t="shared" si="492"/>
        <v>0</v>
      </c>
      <c r="CC165" s="9"/>
      <c r="CD165" s="9">
        <f t="shared" si="493"/>
        <v>1.4053422669273217</v>
      </c>
      <c r="CE165" s="23">
        <f t="shared" si="494"/>
        <v>1.9377372090593896</v>
      </c>
      <c r="CG165" s="35"/>
      <c r="CH165">
        <f t="shared" si="495"/>
        <v>1958</v>
      </c>
      <c r="CI165" s="19" t="e">
        <f t="shared" si="496"/>
        <v>#DIV/0!</v>
      </c>
      <c r="CJ165" s="19" t="e">
        <f t="shared" si="497"/>
        <v>#DIV/0!</v>
      </c>
      <c r="CK165" s="19" t="e">
        <f t="shared" si="498"/>
        <v>#DIV/0!</v>
      </c>
      <c r="CL165" s="19" t="e">
        <f t="shared" si="499"/>
        <v>#DIV/0!</v>
      </c>
      <c r="CM165" s="19" t="e">
        <f t="shared" si="500"/>
        <v>#DIV/0!</v>
      </c>
      <c r="CN165" s="19" t="e">
        <f t="shared" si="501"/>
        <v>#DIV/0!</v>
      </c>
      <c r="CO165" s="19" t="e">
        <f t="shared" si="502"/>
        <v>#DIV/0!</v>
      </c>
      <c r="CP165" s="19" t="e">
        <f t="shared" si="503"/>
        <v>#DIV/0!</v>
      </c>
      <c r="CQ165" s="19" t="e">
        <f t="shared" si="504"/>
        <v>#DIV/0!</v>
      </c>
      <c r="CR165" s="19" t="e">
        <f t="shared" si="505"/>
        <v>#DIV/0!</v>
      </c>
      <c r="CS165" s="19" t="e">
        <f t="shared" si="506"/>
        <v>#DIV/0!</v>
      </c>
      <c r="CT165" s="19" t="e">
        <f t="shared" si="507"/>
        <v>#DIV/0!</v>
      </c>
      <c r="CU165" s="19" t="e">
        <f t="shared" si="508"/>
        <v>#DIV/0!</v>
      </c>
      <c r="CV165" s="19" t="e">
        <f t="shared" si="509"/>
        <v>#DIV/0!</v>
      </c>
      <c r="CW165" s="19" t="e">
        <f t="shared" si="510"/>
        <v>#DIV/0!</v>
      </c>
      <c r="CX165" s="19" t="e">
        <f t="shared" si="511"/>
        <v>#DIV/0!</v>
      </c>
      <c r="CY165" s="19" t="e">
        <f t="shared" si="512"/>
        <v>#DIV/0!</v>
      </c>
      <c r="CZ165" s="19" t="e">
        <f t="shared" si="513"/>
        <v>#DIV/0!</v>
      </c>
      <c r="DA165" s="19" t="e">
        <f t="shared" si="514"/>
        <v>#DIV/0!</v>
      </c>
      <c r="DB165" s="19" t="e">
        <f t="shared" si="515"/>
        <v>#DIV/0!</v>
      </c>
      <c r="DC165" s="19" t="e">
        <f t="shared" si="516"/>
        <v>#DIV/0!</v>
      </c>
      <c r="DD165" s="19"/>
      <c r="DE165" s="19"/>
      <c r="DF165" s="19" t="e">
        <f t="shared" si="547"/>
        <v>#DIV/0!</v>
      </c>
      <c r="DG165" s="19" t="e">
        <f t="shared" si="517"/>
        <v>#DIV/0!</v>
      </c>
      <c r="DH165" s="19" t="e">
        <f t="shared" si="517"/>
        <v>#DIV/0!</v>
      </c>
      <c r="DI165" s="19" t="e">
        <f t="shared" si="517"/>
        <v>#DIV/0!</v>
      </c>
      <c r="DJ165" s="19" t="e">
        <f t="shared" si="517"/>
        <v>#DIV/0!</v>
      </c>
      <c r="DK165" s="19" t="e">
        <f t="shared" si="517"/>
        <v>#DIV/0!</v>
      </c>
      <c r="DL165" s="19" t="e">
        <f t="shared" si="517"/>
        <v>#DIV/0!</v>
      </c>
      <c r="DM165" s="19" t="e">
        <f t="shared" si="517"/>
        <v>#DIV/0!</v>
      </c>
      <c r="DN165" s="19" t="e">
        <f t="shared" si="517"/>
        <v>#DIV/0!</v>
      </c>
      <c r="DO165" s="19" t="e">
        <f t="shared" si="517"/>
        <v>#DIV/0!</v>
      </c>
      <c r="DP165" s="19" t="e">
        <f t="shared" si="517"/>
        <v>#DIV/0!</v>
      </c>
      <c r="DQ165" s="19" t="e">
        <f t="shared" si="517"/>
        <v>#DIV/0!</v>
      </c>
      <c r="DR165" s="19" t="e">
        <f t="shared" si="517"/>
        <v>#DIV/0!</v>
      </c>
      <c r="DS165" s="19" t="e">
        <f t="shared" si="517"/>
        <v>#DIV/0!</v>
      </c>
      <c r="DT165" s="19" t="e">
        <f t="shared" si="517"/>
        <v>#DIV/0!</v>
      </c>
      <c r="DU165" s="19" t="e">
        <f t="shared" si="517"/>
        <v>#DIV/0!</v>
      </c>
      <c r="DV165" s="19" t="e">
        <f t="shared" si="517"/>
        <v>#DIV/0!</v>
      </c>
      <c r="DW165" s="19" t="e">
        <f t="shared" si="518"/>
        <v>#DIV/0!</v>
      </c>
      <c r="DX165" s="19" t="e">
        <f t="shared" si="518"/>
        <v>#DIV/0!</v>
      </c>
      <c r="DY165" s="19" t="e">
        <f t="shared" si="518"/>
        <v>#DIV/0!</v>
      </c>
      <c r="DZ165" s="19" t="e">
        <f t="shared" si="518"/>
        <v>#DIV/0!</v>
      </c>
      <c r="EA165" s="19" t="e">
        <f t="shared" si="519"/>
        <v>#DIV/0!</v>
      </c>
      <c r="EB165" s="19"/>
      <c r="EC165" s="19" t="e">
        <f t="shared" si="548"/>
        <v>#DIV/0!</v>
      </c>
      <c r="ED165" s="19" t="e">
        <f t="shared" si="520"/>
        <v>#DIV/0!</v>
      </c>
      <c r="EE165" s="19" t="e">
        <f t="shared" si="520"/>
        <v>#DIV/0!</v>
      </c>
      <c r="EF165" s="19" t="e">
        <f t="shared" si="520"/>
        <v>#DIV/0!</v>
      </c>
      <c r="EG165" s="19" t="e">
        <f t="shared" si="520"/>
        <v>#DIV/0!</v>
      </c>
      <c r="EH165" s="19" t="e">
        <f t="shared" si="520"/>
        <v>#DIV/0!</v>
      </c>
      <c r="EI165" s="19" t="e">
        <f t="shared" si="520"/>
        <v>#DIV/0!</v>
      </c>
      <c r="EJ165" s="19" t="e">
        <f t="shared" si="520"/>
        <v>#DIV/0!</v>
      </c>
      <c r="EK165" s="19" t="e">
        <f t="shared" si="520"/>
        <v>#DIV/0!</v>
      </c>
      <c r="EL165" s="19" t="e">
        <f t="shared" si="520"/>
        <v>#DIV/0!</v>
      </c>
      <c r="EM165" s="19" t="e">
        <f t="shared" si="520"/>
        <v>#DIV/0!</v>
      </c>
      <c r="EN165" s="19" t="e">
        <f t="shared" si="520"/>
        <v>#DIV/0!</v>
      </c>
      <c r="EO165" s="19" t="e">
        <f t="shared" si="520"/>
        <v>#DIV/0!</v>
      </c>
      <c r="EP165" s="19" t="e">
        <f t="shared" si="520"/>
        <v>#DIV/0!</v>
      </c>
      <c r="EQ165" s="19" t="e">
        <f t="shared" si="520"/>
        <v>#DIV/0!</v>
      </c>
      <c r="ER165" s="19" t="e">
        <f t="shared" si="520"/>
        <v>#DIV/0!</v>
      </c>
      <c r="ES165" s="19" t="e">
        <f t="shared" si="520"/>
        <v>#DIV/0!</v>
      </c>
      <c r="ET165" s="19" t="e">
        <f t="shared" si="521"/>
        <v>#DIV/0!</v>
      </c>
      <c r="EU165" s="19" t="e">
        <f t="shared" si="521"/>
        <v>#DIV/0!</v>
      </c>
      <c r="EV165" s="19" t="e">
        <f t="shared" si="521"/>
        <v>#DIV/0!</v>
      </c>
      <c r="EW165" s="19" t="e">
        <f t="shared" si="521"/>
        <v>#DIV/0!</v>
      </c>
      <c r="EX165" s="19"/>
      <c r="EY165" s="19"/>
      <c r="EZ165" s="19" t="e">
        <f t="shared" si="549"/>
        <v>#DIV/0!</v>
      </c>
      <c r="FA165" s="19" t="e">
        <f t="shared" si="522"/>
        <v>#DIV/0!</v>
      </c>
      <c r="FB165" s="19" t="e">
        <f t="shared" si="522"/>
        <v>#DIV/0!</v>
      </c>
      <c r="FC165" s="19" t="e">
        <f t="shared" si="522"/>
        <v>#DIV/0!</v>
      </c>
      <c r="FD165" s="19" t="e">
        <f t="shared" si="522"/>
        <v>#DIV/0!</v>
      </c>
      <c r="FE165" s="19" t="e">
        <f t="shared" si="522"/>
        <v>#DIV/0!</v>
      </c>
      <c r="FF165" s="19" t="e">
        <f t="shared" si="522"/>
        <v>#DIV/0!</v>
      </c>
      <c r="FG165" s="19" t="e">
        <f t="shared" si="522"/>
        <v>#DIV/0!</v>
      </c>
      <c r="FH165" s="19" t="e">
        <f t="shared" si="522"/>
        <v>#DIV/0!</v>
      </c>
      <c r="FI165" s="19" t="e">
        <f t="shared" si="522"/>
        <v>#DIV/0!</v>
      </c>
      <c r="FJ165" s="19" t="e">
        <f t="shared" si="522"/>
        <v>#DIV/0!</v>
      </c>
      <c r="FK165" s="19" t="e">
        <f t="shared" si="522"/>
        <v>#DIV/0!</v>
      </c>
      <c r="FL165" s="19" t="e">
        <f t="shared" si="522"/>
        <v>#DIV/0!</v>
      </c>
      <c r="FM165" s="19" t="e">
        <f t="shared" si="522"/>
        <v>#DIV/0!</v>
      </c>
      <c r="FN165" s="19" t="e">
        <f t="shared" si="522"/>
        <v>#DIV/0!</v>
      </c>
      <c r="FO165" s="19" t="e">
        <f t="shared" si="522"/>
        <v>#DIV/0!</v>
      </c>
      <c r="FP165" s="19" t="e">
        <f t="shared" si="522"/>
        <v>#DIV/0!</v>
      </c>
      <c r="FQ165" s="19" t="e">
        <f t="shared" si="522"/>
        <v>#DIV/0!</v>
      </c>
      <c r="FR165" s="19" t="e">
        <f t="shared" si="522"/>
        <v>#DIV/0!</v>
      </c>
      <c r="FS165" s="19" t="e">
        <f t="shared" si="522"/>
        <v>#DIV/0!</v>
      </c>
      <c r="FT165" s="19" t="e">
        <f t="shared" si="522"/>
        <v>#DIV/0!</v>
      </c>
      <c r="FU165" s="19"/>
      <c r="FV165" s="16"/>
      <c r="FW165" s="19" t="e">
        <f t="shared" si="523"/>
        <v>#DIV/0!</v>
      </c>
      <c r="FX165" s="19">
        <f t="shared" si="550"/>
        <v>1</v>
      </c>
      <c r="FY165" s="19">
        <f t="shared" si="437"/>
        <v>1.3788364974577407</v>
      </c>
      <c r="FZ165" s="19"/>
      <c r="GA165" s="19" t="e">
        <f t="shared" si="524"/>
        <v>#DIV/0!</v>
      </c>
      <c r="GB165" s="19">
        <f t="shared" si="551"/>
        <v>1</v>
      </c>
      <c r="GC165" s="19">
        <f t="shared" si="438"/>
        <v>1.2513949527114989</v>
      </c>
      <c r="GD165" s="19"/>
      <c r="GE165" s="19" t="e">
        <f t="shared" si="525"/>
        <v>#DIV/0!</v>
      </c>
      <c r="GF165" s="19">
        <f t="shared" si="552"/>
        <v>1</v>
      </c>
      <c r="GG165" s="19">
        <f t="shared" si="439"/>
        <v>1.1230205650759999</v>
      </c>
      <c r="GI165" t="e">
        <f>#REF!</f>
        <v>#REF!</v>
      </c>
      <c r="GJ165" t="e">
        <f t="shared" si="526"/>
        <v>#REF!</v>
      </c>
      <c r="GK165">
        <f t="shared" si="527"/>
        <v>0</v>
      </c>
      <c r="GL165" s="3"/>
      <c r="GM165" s="3"/>
      <c r="GN165" s="8"/>
      <c r="GO165" s="5">
        <f t="shared" si="553"/>
        <v>9</v>
      </c>
      <c r="GP165" t="b">
        <f t="shared" si="528"/>
        <v>1</v>
      </c>
      <c r="GR165">
        <f t="shared" si="529"/>
        <v>324</v>
      </c>
      <c r="GS165" s="20">
        <v>0.19369682193992147</v>
      </c>
      <c r="GT165" s="20" t="e">
        <v>#REF!</v>
      </c>
      <c r="GU165" s="33"/>
      <c r="GV165" s="31">
        <f t="shared" ca="1" si="440"/>
        <v>1994</v>
      </c>
      <c r="GW165" s="12">
        <f t="shared" ca="1" si="530"/>
        <v>1.2211115796831176</v>
      </c>
      <c r="GX165" s="19">
        <f t="shared" ca="1" si="531"/>
        <v>0.99209094081353744</v>
      </c>
      <c r="GY165" s="71">
        <f t="shared" ca="1" si="532"/>
        <v>1.2114533204927831</v>
      </c>
      <c r="GZ165" s="11">
        <f t="shared" ca="1" si="441"/>
        <v>1994</v>
      </c>
      <c r="HA165" s="12">
        <f t="shared" ca="1" si="442"/>
        <v>1.2928838365062905</v>
      </c>
      <c r="HB165" s="12">
        <f t="shared" ca="1" si="443"/>
        <v>0.94448669339302727</v>
      </c>
      <c r="HC165" s="12">
        <f t="shared" ca="1" si="444"/>
        <v>0.99209094081353744</v>
      </c>
      <c r="HD165" s="72">
        <f t="shared" ca="1" si="445"/>
        <v>1.2114533204927831</v>
      </c>
      <c r="HE165">
        <f t="shared" ca="1" si="533"/>
        <v>1994</v>
      </c>
      <c r="HF165" s="12">
        <f t="shared" ca="1" si="446"/>
        <v>0.99209094081353744</v>
      </c>
      <c r="HG165" s="12">
        <f t="shared" ca="1" si="447"/>
        <v>0.94185345219872696</v>
      </c>
      <c r="HH165" s="12">
        <f t="shared" ca="1" si="448"/>
        <v>1.0027958077640986</v>
      </c>
      <c r="HJ165" s="17"/>
      <c r="HL165" s="18">
        <f t="shared" si="534"/>
        <v>1958</v>
      </c>
      <c r="HM165" s="9">
        <f t="shared" si="449"/>
        <v>8.9752671770879497E-7</v>
      </c>
      <c r="HN165" s="9">
        <f t="shared" si="450"/>
        <v>0</v>
      </c>
      <c r="HO165" s="9">
        <f t="shared" si="451"/>
        <v>1.2728381403229516</v>
      </c>
      <c r="HP165" s="9">
        <f t="shared" si="452"/>
        <v>1.2173559893769872</v>
      </c>
      <c r="HQ165" s="9">
        <f t="shared" si="453"/>
        <v>1.3875581631807112</v>
      </c>
      <c r="HR165" s="9">
        <f t="shared" si="535"/>
        <v>1.9296980569808168E-6</v>
      </c>
      <c r="HS165" s="9">
        <f t="shared" si="454"/>
        <v>0</v>
      </c>
      <c r="HT165" s="9"/>
      <c r="HU165" s="9">
        <f t="shared" si="455"/>
        <v>1.5494971336296113</v>
      </c>
      <c r="HV165" s="23">
        <f t="shared" si="536"/>
        <v>2.1500173965928804</v>
      </c>
      <c r="HX165" s="8"/>
      <c r="HY165" s="5">
        <f t="shared" si="554"/>
        <v>9</v>
      </c>
      <c r="HZ165" t="b">
        <f t="shared" si="537"/>
        <v>1</v>
      </c>
      <c r="IB165">
        <f t="shared" si="538"/>
        <v>324</v>
      </c>
      <c r="IC165" s="20">
        <v>0.21017538819928744</v>
      </c>
      <c r="ID165" s="20" t="e">
        <v>#REF!</v>
      </c>
      <c r="IE165" s="11"/>
      <c r="IF165">
        <f t="shared" ca="1" si="539"/>
        <v>1994</v>
      </c>
      <c r="IG165" s="12">
        <f t="shared" ca="1" si="540"/>
        <v>0.96921785095496937</v>
      </c>
      <c r="IH165" s="19">
        <f t="shared" ca="1" si="541"/>
        <v>0.99836629366974372</v>
      </c>
      <c r="II165" s="19">
        <f t="shared" ca="1" si="542"/>
        <v>0.96763477674813358</v>
      </c>
      <c r="IJ165" s="11">
        <f t="shared" ca="1" si="456"/>
        <v>1994</v>
      </c>
      <c r="IK165" s="12">
        <f t="shared" ca="1" si="457"/>
        <v>0.93071538234009887</v>
      </c>
      <c r="IL165" s="12">
        <f t="shared" ca="1" si="458"/>
        <v>1.0413686819251484</v>
      </c>
      <c r="IM165" s="12">
        <f t="shared" ca="1" si="459"/>
        <v>0.99836629366974372</v>
      </c>
      <c r="IN165" s="12">
        <f t="shared" ca="1" si="460"/>
        <v>0.96763477674813358</v>
      </c>
      <c r="IO165">
        <f t="shared" ca="1" si="543"/>
        <v>1994</v>
      </c>
      <c r="IP165" s="12">
        <f t="shared" ca="1" si="544"/>
        <v>0.99836629366974372</v>
      </c>
      <c r="IQ165" s="12">
        <f t="shared" ca="1" si="461"/>
        <v>0.95799251383888362</v>
      </c>
      <c r="IR165" s="12">
        <f t="shared" ca="1" si="462"/>
        <v>1.0870321707965738</v>
      </c>
    </row>
    <row r="166" spans="1:252" hidden="1" x14ac:dyDescent="0.2">
      <c r="A166" t="s">
        <v>63</v>
      </c>
      <c r="B166" s="1">
        <f t="shared" si="545"/>
        <v>1959</v>
      </c>
      <c r="C166">
        <f t="shared" si="463"/>
        <v>0</v>
      </c>
      <c r="D166">
        <f t="shared" ref="D166:R166" si="562">D240+D315</f>
        <v>0</v>
      </c>
      <c r="E166">
        <f t="shared" si="562"/>
        <v>0</v>
      </c>
      <c r="F166">
        <f t="shared" si="562"/>
        <v>0</v>
      </c>
      <c r="G166">
        <f t="shared" si="562"/>
        <v>0</v>
      </c>
      <c r="H166">
        <f t="shared" si="562"/>
        <v>0</v>
      </c>
      <c r="I166">
        <f t="shared" si="562"/>
        <v>0</v>
      </c>
      <c r="J166">
        <f t="shared" si="562"/>
        <v>0</v>
      </c>
      <c r="K166">
        <f t="shared" si="562"/>
        <v>0</v>
      </c>
      <c r="L166">
        <f t="shared" si="562"/>
        <v>0</v>
      </c>
      <c r="M166">
        <f t="shared" si="562"/>
        <v>0</v>
      </c>
      <c r="N166">
        <f t="shared" si="562"/>
        <v>0</v>
      </c>
      <c r="O166">
        <f t="shared" si="562"/>
        <v>0</v>
      </c>
      <c r="P166">
        <f t="shared" si="562"/>
        <v>0</v>
      </c>
      <c r="Q166">
        <f t="shared" si="562"/>
        <v>0</v>
      </c>
      <c r="R166">
        <f t="shared" si="562"/>
        <v>0</v>
      </c>
      <c r="S166">
        <f t="shared" si="465"/>
        <v>0</v>
      </c>
      <c r="T166">
        <f t="shared" si="465"/>
        <v>0</v>
      </c>
      <c r="U166">
        <f t="shared" si="465"/>
        <v>0</v>
      </c>
      <c r="V166">
        <f t="shared" si="465"/>
        <v>0</v>
      </c>
      <c r="W166">
        <f t="shared" si="465"/>
        <v>0</v>
      </c>
      <c r="X166">
        <f t="shared" si="465"/>
        <v>0</v>
      </c>
      <c r="AX166">
        <f t="shared" si="466"/>
        <v>0</v>
      </c>
      <c r="AY166">
        <f t="shared" si="467"/>
        <v>0</v>
      </c>
      <c r="AZ166">
        <f t="shared" si="468"/>
        <v>0</v>
      </c>
      <c r="BA166">
        <f t="shared" si="469"/>
        <v>0</v>
      </c>
      <c r="BB166">
        <f t="shared" si="470"/>
        <v>0</v>
      </c>
      <c r="BC166">
        <f t="shared" si="471"/>
        <v>0</v>
      </c>
      <c r="BD166">
        <f t="shared" si="472"/>
        <v>0</v>
      </c>
      <c r="BE166">
        <f t="shared" si="473"/>
        <v>0</v>
      </c>
      <c r="BF166">
        <f t="shared" si="474"/>
        <v>0</v>
      </c>
      <c r="BG166">
        <f t="shared" si="475"/>
        <v>0</v>
      </c>
      <c r="BH166">
        <f t="shared" si="476"/>
        <v>0</v>
      </c>
      <c r="BI166">
        <f t="shared" si="477"/>
        <v>0</v>
      </c>
      <c r="BJ166">
        <f t="shared" si="478"/>
        <v>0</v>
      </c>
      <c r="BK166">
        <f t="shared" si="479"/>
        <v>0</v>
      </c>
      <c r="BL166">
        <f t="shared" si="480"/>
        <v>0</v>
      </c>
      <c r="BM166">
        <f t="shared" si="481"/>
        <v>0</v>
      </c>
      <c r="BN166">
        <f t="shared" si="482"/>
        <v>0</v>
      </c>
      <c r="BO166">
        <f t="shared" si="483"/>
        <v>0</v>
      </c>
      <c r="BP166">
        <f t="shared" si="484"/>
        <v>0</v>
      </c>
      <c r="BQ166">
        <f t="shared" si="485"/>
        <v>0</v>
      </c>
      <c r="BR166">
        <f t="shared" si="486"/>
        <v>0</v>
      </c>
      <c r="BS166">
        <f t="shared" si="487"/>
        <v>0</v>
      </c>
      <c r="BU166" s="28"/>
      <c r="BV166" s="9">
        <f t="shared" si="434"/>
        <v>1.2467804961390619E-6</v>
      </c>
      <c r="BW166" s="9">
        <f t="shared" si="488"/>
        <v>0</v>
      </c>
      <c r="BX166" s="9">
        <f t="shared" si="489"/>
        <v>1.2513949527114989</v>
      </c>
      <c r="BY166" s="9">
        <f t="shared" si="490"/>
        <v>1.1230205650759999</v>
      </c>
      <c r="BZ166" s="9">
        <f t="shared" si="491"/>
        <v>1.3788364974577407</v>
      </c>
      <c r="CA166" s="9">
        <f t="shared" si="435"/>
        <v>2.4159329588981869E-6</v>
      </c>
      <c r="CB166" s="9">
        <f t="shared" si="492"/>
        <v>0</v>
      </c>
      <c r="CC166" s="9"/>
      <c r="CD166" s="9">
        <f t="shared" si="493"/>
        <v>1.4053422669273217</v>
      </c>
      <c r="CE166" s="23">
        <f t="shared" si="494"/>
        <v>1.9377372090593896</v>
      </c>
      <c r="CG166" s="35"/>
      <c r="CH166">
        <f t="shared" si="495"/>
        <v>1959</v>
      </c>
      <c r="CI166" s="19" t="e">
        <f t="shared" si="496"/>
        <v>#DIV/0!</v>
      </c>
      <c r="CJ166" s="19" t="e">
        <f t="shared" si="497"/>
        <v>#DIV/0!</v>
      </c>
      <c r="CK166" s="19" t="e">
        <f t="shared" si="498"/>
        <v>#DIV/0!</v>
      </c>
      <c r="CL166" s="19" t="e">
        <f t="shared" si="499"/>
        <v>#DIV/0!</v>
      </c>
      <c r="CM166" s="19" t="e">
        <f t="shared" si="500"/>
        <v>#DIV/0!</v>
      </c>
      <c r="CN166" s="19" t="e">
        <f t="shared" si="501"/>
        <v>#DIV/0!</v>
      </c>
      <c r="CO166" s="19" t="e">
        <f t="shared" si="502"/>
        <v>#DIV/0!</v>
      </c>
      <c r="CP166" s="19" t="e">
        <f t="shared" si="503"/>
        <v>#DIV/0!</v>
      </c>
      <c r="CQ166" s="19" t="e">
        <f t="shared" si="504"/>
        <v>#DIV/0!</v>
      </c>
      <c r="CR166" s="19" t="e">
        <f t="shared" si="505"/>
        <v>#DIV/0!</v>
      </c>
      <c r="CS166" s="19" t="e">
        <f t="shared" si="506"/>
        <v>#DIV/0!</v>
      </c>
      <c r="CT166" s="19" t="e">
        <f t="shared" si="507"/>
        <v>#DIV/0!</v>
      </c>
      <c r="CU166" s="19" t="e">
        <f t="shared" si="508"/>
        <v>#DIV/0!</v>
      </c>
      <c r="CV166" s="19" t="e">
        <f t="shared" si="509"/>
        <v>#DIV/0!</v>
      </c>
      <c r="CW166" s="19" t="e">
        <f t="shared" si="510"/>
        <v>#DIV/0!</v>
      </c>
      <c r="CX166" s="19" t="e">
        <f t="shared" si="511"/>
        <v>#DIV/0!</v>
      </c>
      <c r="CY166" s="19" t="e">
        <f t="shared" si="512"/>
        <v>#DIV/0!</v>
      </c>
      <c r="CZ166" s="19" t="e">
        <f t="shared" si="513"/>
        <v>#DIV/0!</v>
      </c>
      <c r="DA166" s="19" t="e">
        <f t="shared" si="514"/>
        <v>#DIV/0!</v>
      </c>
      <c r="DB166" s="19" t="e">
        <f t="shared" si="515"/>
        <v>#DIV/0!</v>
      </c>
      <c r="DC166" s="19" t="e">
        <f t="shared" si="516"/>
        <v>#DIV/0!</v>
      </c>
      <c r="DD166" s="19"/>
      <c r="DE166" s="19"/>
      <c r="DF166" s="19" t="e">
        <f t="shared" si="547"/>
        <v>#DIV/0!</v>
      </c>
      <c r="DG166" s="19" t="e">
        <f t="shared" si="517"/>
        <v>#DIV/0!</v>
      </c>
      <c r="DH166" s="19" t="e">
        <f t="shared" si="517"/>
        <v>#DIV/0!</v>
      </c>
      <c r="DI166" s="19" t="e">
        <f t="shared" si="517"/>
        <v>#DIV/0!</v>
      </c>
      <c r="DJ166" s="19" t="e">
        <f t="shared" si="517"/>
        <v>#DIV/0!</v>
      </c>
      <c r="DK166" s="19" t="e">
        <f t="shared" si="517"/>
        <v>#DIV/0!</v>
      </c>
      <c r="DL166" s="19" t="e">
        <f t="shared" si="517"/>
        <v>#DIV/0!</v>
      </c>
      <c r="DM166" s="19" t="e">
        <f t="shared" si="517"/>
        <v>#DIV/0!</v>
      </c>
      <c r="DN166" s="19" t="e">
        <f t="shared" si="517"/>
        <v>#DIV/0!</v>
      </c>
      <c r="DO166" s="19" t="e">
        <f t="shared" si="517"/>
        <v>#DIV/0!</v>
      </c>
      <c r="DP166" s="19" t="e">
        <f t="shared" si="517"/>
        <v>#DIV/0!</v>
      </c>
      <c r="DQ166" s="19" t="e">
        <f t="shared" si="517"/>
        <v>#DIV/0!</v>
      </c>
      <c r="DR166" s="19" t="e">
        <f t="shared" si="517"/>
        <v>#DIV/0!</v>
      </c>
      <c r="DS166" s="19" t="e">
        <f t="shared" si="517"/>
        <v>#DIV/0!</v>
      </c>
      <c r="DT166" s="19" t="e">
        <f t="shared" si="517"/>
        <v>#DIV/0!</v>
      </c>
      <c r="DU166" s="19" t="e">
        <f t="shared" si="517"/>
        <v>#DIV/0!</v>
      </c>
      <c r="DV166" s="19" t="e">
        <f t="shared" si="517"/>
        <v>#DIV/0!</v>
      </c>
      <c r="DW166" s="19" t="e">
        <f t="shared" si="518"/>
        <v>#DIV/0!</v>
      </c>
      <c r="DX166" s="19" t="e">
        <f t="shared" si="518"/>
        <v>#DIV/0!</v>
      </c>
      <c r="DY166" s="19" t="e">
        <f t="shared" si="518"/>
        <v>#DIV/0!</v>
      </c>
      <c r="DZ166" s="19" t="e">
        <f t="shared" si="518"/>
        <v>#DIV/0!</v>
      </c>
      <c r="EA166" s="19" t="e">
        <f t="shared" si="519"/>
        <v>#DIV/0!</v>
      </c>
      <c r="EB166" s="19"/>
      <c r="EC166" s="19" t="e">
        <f t="shared" si="548"/>
        <v>#DIV/0!</v>
      </c>
      <c r="ED166" s="19" t="e">
        <f t="shared" si="520"/>
        <v>#DIV/0!</v>
      </c>
      <c r="EE166" s="19" t="e">
        <f t="shared" si="520"/>
        <v>#DIV/0!</v>
      </c>
      <c r="EF166" s="19" t="e">
        <f t="shared" si="520"/>
        <v>#DIV/0!</v>
      </c>
      <c r="EG166" s="19" t="e">
        <f t="shared" si="520"/>
        <v>#DIV/0!</v>
      </c>
      <c r="EH166" s="19" t="e">
        <f t="shared" si="520"/>
        <v>#DIV/0!</v>
      </c>
      <c r="EI166" s="19" t="e">
        <f t="shared" si="520"/>
        <v>#DIV/0!</v>
      </c>
      <c r="EJ166" s="19" t="e">
        <f t="shared" si="520"/>
        <v>#DIV/0!</v>
      </c>
      <c r="EK166" s="19" t="e">
        <f t="shared" si="520"/>
        <v>#DIV/0!</v>
      </c>
      <c r="EL166" s="19" t="e">
        <f t="shared" si="520"/>
        <v>#DIV/0!</v>
      </c>
      <c r="EM166" s="19" t="e">
        <f t="shared" si="520"/>
        <v>#DIV/0!</v>
      </c>
      <c r="EN166" s="19" t="e">
        <f t="shared" si="520"/>
        <v>#DIV/0!</v>
      </c>
      <c r="EO166" s="19" t="e">
        <f t="shared" si="520"/>
        <v>#DIV/0!</v>
      </c>
      <c r="EP166" s="19" t="e">
        <f t="shared" si="520"/>
        <v>#DIV/0!</v>
      </c>
      <c r="EQ166" s="19" t="e">
        <f t="shared" si="520"/>
        <v>#DIV/0!</v>
      </c>
      <c r="ER166" s="19" t="e">
        <f t="shared" si="520"/>
        <v>#DIV/0!</v>
      </c>
      <c r="ES166" s="19" t="e">
        <f t="shared" si="520"/>
        <v>#DIV/0!</v>
      </c>
      <c r="ET166" s="19" t="e">
        <f t="shared" si="521"/>
        <v>#DIV/0!</v>
      </c>
      <c r="EU166" s="19" t="e">
        <f t="shared" si="521"/>
        <v>#DIV/0!</v>
      </c>
      <c r="EV166" s="19" t="e">
        <f t="shared" si="521"/>
        <v>#DIV/0!</v>
      </c>
      <c r="EW166" s="19" t="e">
        <f t="shared" si="521"/>
        <v>#DIV/0!</v>
      </c>
      <c r="EX166" s="19"/>
      <c r="EY166" s="19"/>
      <c r="EZ166" s="19" t="e">
        <f t="shared" si="549"/>
        <v>#DIV/0!</v>
      </c>
      <c r="FA166" s="19" t="e">
        <f t="shared" si="522"/>
        <v>#DIV/0!</v>
      </c>
      <c r="FB166" s="19" t="e">
        <f t="shared" si="522"/>
        <v>#DIV/0!</v>
      </c>
      <c r="FC166" s="19" t="e">
        <f t="shared" si="522"/>
        <v>#DIV/0!</v>
      </c>
      <c r="FD166" s="19" t="e">
        <f t="shared" si="522"/>
        <v>#DIV/0!</v>
      </c>
      <c r="FE166" s="19" t="e">
        <f t="shared" si="522"/>
        <v>#DIV/0!</v>
      </c>
      <c r="FF166" s="19" t="e">
        <f t="shared" si="522"/>
        <v>#DIV/0!</v>
      </c>
      <c r="FG166" s="19" t="e">
        <f t="shared" si="522"/>
        <v>#DIV/0!</v>
      </c>
      <c r="FH166" s="19" t="e">
        <f t="shared" si="522"/>
        <v>#DIV/0!</v>
      </c>
      <c r="FI166" s="19" t="e">
        <f t="shared" si="522"/>
        <v>#DIV/0!</v>
      </c>
      <c r="FJ166" s="19" t="e">
        <f t="shared" si="522"/>
        <v>#DIV/0!</v>
      </c>
      <c r="FK166" s="19" t="e">
        <f t="shared" si="522"/>
        <v>#DIV/0!</v>
      </c>
      <c r="FL166" s="19" t="e">
        <f t="shared" si="522"/>
        <v>#DIV/0!</v>
      </c>
      <c r="FM166" s="19" t="e">
        <f t="shared" si="522"/>
        <v>#DIV/0!</v>
      </c>
      <c r="FN166" s="19" t="e">
        <f t="shared" si="522"/>
        <v>#DIV/0!</v>
      </c>
      <c r="FO166" s="19" t="e">
        <f t="shared" si="522"/>
        <v>#DIV/0!</v>
      </c>
      <c r="FP166" s="19" t="e">
        <f t="shared" si="522"/>
        <v>#DIV/0!</v>
      </c>
      <c r="FQ166" s="19" t="e">
        <f t="shared" si="522"/>
        <v>#DIV/0!</v>
      </c>
      <c r="FR166" s="19" t="e">
        <f t="shared" si="522"/>
        <v>#DIV/0!</v>
      </c>
      <c r="FS166" s="19" t="e">
        <f t="shared" si="522"/>
        <v>#DIV/0!</v>
      </c>
      <c r="FT166" s="19" t="e">
        <f t="shared" si="522"/>
        <v>#DIV/0!</v>
      </c>
      <c r="FU166" s="19"/>
      <c r="FV166" s="16"/>
      <c r="FW166" s="19" t="e">
        <f t="shared" si="523"/>
        <v>#DIV/0!</v>
      </c>
      <c r="FX166" s="19">
        <f t="shared" si="550"/>
        <v>1</v>
      </c>
      <c r="FY166" s="19">
        <f t="shared" si="437"/>
        <v>1.3788364974577407</v>
      </c>
      <c r="FZ166" s="19"/>
      <c r="GA166" s="19" t="e">
        <f t="shared" si="524"/>
        <v>#DIV/0!</v>
      </c>
      <c r="GB166" s="19">
        <f t="shared" si="551"/>
        <v>1</v>
      </c>
      <c r="GC166" s="19">
        <f t="shared" si="438"/>
        <v>1.2513949527114989</v>
      </c>
      <c r="GD166" s="19"/>
      <c r="GE166" s="19" t="e">
        <f t="shared" si="525"/>
        <v>#DIV/0!</v>
      </c>
      <c r="GF166" s="19">
        <f t="shared" si="552"/>
        <v>1</v>
      </c>
      <c r="GG166" s="19">
        <f t="shared" si="439"/>
        <v>1.1230205650759999</v>
      </c>
      <c r="GI166" t="e">
        <f>#REF!</f>
        <v>#REF!</v>
      </c>
      <c r="GJ166" t="e">
        <f t="shared" si="526"/>
        <v>#REF!</v>
      </c>
      <c r="GK166">
        <f t="shared" si="527"/>
        <v>0</v>
      </c>
      <c r="GL166" s="3"/>
      <c r="GM166" s="3"/>
      <c r="GN166" s="8"/>
      <c r="GO166" s="5">
        <f t="shared" si="553"/>
        <v>10</v>
      </c>
      <c r="GP166" t="b">
        <f t="shared" si="528"/>
        <v>1</v>
      </c>
      <c r="GR166">
        <f t="shared" si="529"/>
        <v>325</v>
      </c>
      <c r="GS166" s="20">
        <v>0.17747757808843423</v>
      </c>
      <c r="GT166" s="20" t="e">
        <v>#REF!</v>
      </c>
      <c r="GU166" s="33"/>
      <c r="GV166" s="31">
        <f t="shared" ca="1" si="440"/>
        <v>1995</v>
      </c>
      <c r="GW166" s="12">
        <f t="shared" ca="1" si="530"/>
        <v>1.2426383872140223</v>
      </c>
      <c r="GX166" s="19">
        <f t="shared" ca="1" si="531"/>
        <v>1.0011904965710394</v>
      </c>
      <c r="GY166" s="71">
        <f t="shared" ca="1" si="532"/>
        <v>1.2441172922019064</v>
      </c>
      <c r="GZ166" s="11">
        <f t="shared" ca="1" si="441"/>
        <v>1995</v>
      </c>
      <c r="HA166" s="12">
        <f t="shared" ca="1" si="442"/>
        <v>1.3461034260110745</v>
      </c>
      <c r="HB166" s="12">
        <f t="shared" ca="1" si="443"/>
        <v>0.92313737800694007</v>
      </c>
      <c r="HC166" s="12">
        <f t="shared" ca="1" si="444"/>
        <v>1.0011904965710394</v>
      </c>
      <c r="HD166" s="72">
        <f t="shared" ca="1" si="445"/>
        <v>1.2441172922019064</v>
      </c>
      <c r="HE166">
        <f t="shared" ca="1" si="533"/>
        <v>1995</v>
      </c>
      <c r="HF166" s="12">
        <f t="shared" ca="1" si="446"/>
        <v>1.0011904965710394</v>
      </c>
      <c r="HG166" s="12">
        <f t="shared" ca="1" si="447"/>
        <v>1.0137696120186248</v>
      </c>
      <c r="HH166" s="12">
        <f t="shared" ca="1" si="448"/>
        <v>0.91059878601883004</v>
      </c>
      <c r="HJ166" s="17"/>
      <c r="HL166" s="18">
        <f t="shared" si="534"/>
        <v>1959</v>
      </c>
      <c r="HM166" s="9">
        <f t="shared" si="449"/>
        <v>8.9752671770879497E-7</v>
      </c>
      <c r="HN166" s="9">
        <f t="shared" si="450"/>
        <v>0</v>
      </c>
      <c r="HO166" s="9">
        <f t="shared" si="451"/>
        <v>1.2728381403229516</v>
      </c>
      <c r="HP166" s="9">
        <f t="shared" si="452"/>
        <v>1.2173559893769872</v>
      </c>
      <c r="HQ166" s="9">
        <f t="shared" si="453"/>
        <v>1.3875581631807112</v>
      </c>
      <c r="HR166" s="9">
        <f t="shared" si="535"/>
        <v>1.9296980569808168E-6</v>
      </c>
      <c r="HS166" s="9">
        <f t="shared" si="454"/>
        <v>0</v>
      </c>
      <c r="HT166" s="9"/>
      <c r="HU166" s="9">
        <f t="shared" si="455"/>
        <v>1.5494971336296113</v>
      </c>
      <c r="HV166" s="23">
        <f t="shared" si="536"/>
        <v>2.1500173965928804</v>
      </c>
      <c r="HX166" s="8"/>
      <c r="HY166" s="5">
        <f t="shared" si="554"/>
        <v>10</v>
      </c>
      <c r="HZ166" t="b">
        <f t="shared" si="537"/>
        <v>1</v>
      </c>
      <c r="IB166">
        <f t="shared" si="538"/>
        <v>325</v>
      </c>
      <c r="IC166" s="20">
        <v>0.21348712373918877</v>
      </c>
      <c r="ID166" s="20" t="e">
        <v>#REF!</v>
      </c>
      <c r="IE166" s="11"/>
      <c r="IF166">
        <f t="shared" ca="1" si="539"/>
        <v>1995</v>
      </c>
      <c r="IG166" s="12">
        <f t="shared" ca="1" si="540"/>
        <v>0.98630405870220828</v>
      </c>
      <c r="IH166" s="19">
        <f t="shared" ca="1" si="541"/>
        <v>1.007523407581306</v>
      </c>
      <c r="II166" s="19">
        <f t="shared" ca="1" si="542"/>
        <v>0.99372475845672159</v>
      </c>
      <c r="IJ166" s="11">
        <f t="shared" ca="1" si="456"/>
        <v>1995</v>
      </c>
      <c r="IK166" s="12">
        <f t="shared" ca="1" si="457"/>
        <v>0.96902686028987139</v>
      </c>
      <c r="IL166" s="12">
        <f t="shared" ca="1" si="458"/>
        <v>1.0178294318974488</v>
      </c>
      <c r="IM166" s="12">
        <f t="shared" ca="1" si="459"/>
        <v>1.007523407581306</v>
      </c>
      <c r="IN166" s="12">
        <f t="shared" ca="1" si="460"/>
        <v>0.99372475845672159</v>
      </c>
      <c r="IO166">
        <f t="shared" ca="1" si="543"/>
        <v>1995</v>
      </c>
      <c r="IP166" s="12">
        <f t="shared" ca="1" si="544"/>
        <v>1.007523407581306</v>
      </c>
      <c r="IQ166" s="12">
        <f t="shared" ca="1" si="461"/>
        <v>1.0311409878086601</v>
      </c>
      <c r="IR166" s="12">
        <f t="shared" ca="1" si="462"/>
        <v>0.9870904599190643</v>
      </c>
    </row>
    <row r="167" spans="1:252" hidden="1" x14ac:dyDescent="0.2">
      <c r="A167" t="s">
        <v>63</v>
      </c>
      <c r="B167" s="1">
        <f t="shared" si="545"/>
        <v>1960</v>
      </c>
      <c r="C167">
        <f t="shared" si="463"/>
        <v>0</v>
      </c>
      <c r="D167">
        <f t="shared" ref="D167:R167" si="563">D241+D316</f>
        <v>0</v>
      </c>
      <c r="E167">
        <f t="shared" si="563"/>
        <v>0</v>
      </c>
      <c r="F167">
        <f t="shared" si="563"/>
        <v>0</v>
      </c>
      <c r="G167">
        <f t="shared" si="563"/>
        <v>0</v>
      </c>
      <c r="H167">
        <f t="shared" si="563"/>
        <v>0</v>
      </c>
      <c r="I167">
        <f t="shared" si="563"/>
        <v>0</v>
      </c>
      <c r="J167">
        <f t="shared" si="563"/>
        <v>0</v>
      </c>
      <c r="K167">
        <f t="shared" si="563"/>
        <v>0</v>
      </c>
      <c r="L167">
        <f t="shared" si="563"/>
        <v>0</v>
      </c>
      <c r="M167">
        <f t="shared" si="563"/>
        <v>0</v>
      </c>
      <c r="N167">
        <f t="shared" si="563"/>
        <v>0</v>
      </c>
      <c r="O167">
        <f t="shared" si="563"/>
        <v>0</v>
      </c>
      <c r="P167">
        <f t="shared" si="563"/>
        <v>0</v>
      </c>
      <c r="Q167">
        <f t="shared" si="563"/>
        <v>0</v>
      </c>
      <c r="R167">
        <f t="shared" si="563"/>
        <v>0</v>
      </c>
      <c r="S167">
        <f t="shared" ref="S167:X177" si="564">S241+S316</f>
        <v>0</v>
      </c>
      <c r="T167">
        <f t="shared" si="564"/>
        <v>0</v>
      </c>
      <c r="U167">
        <f t="shared" si="564"/>
        <v>0</v>
      </c>
      <c r="V167">
        <f t="shared" si="564"/>
        <v>0</v>
      </c>
      <c r="W167">
        <f t="shared" si="564"/>
        <v>0</v>
      </c>
      <c r="X167">
        <f t="shared" si="564"/>
        <v>0</v>
      </c>
      <c r="AX167">
        <f t="shared" si="466"/>
        <v>0</v>
      </c>
      <c r="AY167">
        <f t="shared" si="467"/>
        <v>0</v>
      </c>
      <c r="AZ167">
        <f t="shared" si="468"/>
        <v>0</v>
      </c>
      <c r="BA167">
        <f t="shared" si="469"/>
        <v>0</v>
      </c>
      <c r="BB167">
        <f t="shared" si="470"/>
        <v>0</v>
      </c>
      <c r="BC167">
        <f t="shared" si="471"/>
        <v>0</v>
      </c>
      <c r="BD167">
        <f t="shared" si="472"/>
        <v>0</v>
      </c>
      <c r="BE167">
        <f t="shared" si="473"/>
        <v>0</v>
      </c>
      <c r="BF167">
        <f t="shared" si="474"/>
        <v>0</v>
      </c>
      <c r="BG167">
        <f t="shared" si="475"/>
        <v>0</v>
      </c>
      <c r="BH167">
        <f t="shared" si="476"/>
        <v>0</v>
      </c>
      <c r="BI167">
        <f t="shared" si="477"/>
        <v>0</v>
      </c>
      <c r="BJ167">
        <f t="shared" si="478"/>
        <v>0</v>
      </c>
      <c r="BK167">
        <f t="shared" si="479"/>
        <v>0</v>
      </c>
      <c r="BL167">
        <f t="shared" si="480"/>
        <v>0</v>
      </c>
      <c r="BM167">
        <f t="shared" si="481"/>
        <v>0</v>
      </c>
      <c r="BN167">
        <f t="shared" si="482"/>
        <v>0</v>
      </c>
      <c r="BO167">
        <f t="shared" si="483"/>
        <v>0</v>
      </c>
      <c r="BP167">
        <f t="shared" si="484"/>
        <v>0</v>
      </c>
      <c r="BQ167">
        <f t="shared" si="485"/>
        <v>0</v>
      </c>
      <c r="BR167">
        <f t="shared" si="486"/>
        <v>0</v>
      </c>
      <c r="BS167">
        <f t="shared" si="487"/>
        <v>0</v>
      </c>
      <c r="BU167" s="28"/>
      <c r="BV167" s="9">
        <f t="shared" si="434"/>
        <v>1.2467804961390619E-6</v>
      </c>
      <c r="BW167" s="9">
        <f t="shared" si="488"/>
        <v>0</v>
      </c>
      <c r="BX167" s="9">
        <f t="shared" si="489"/>
        <v>1.2513949527114989</v>
      </c>
      <c r="BY167" s="9">
        <f t="shared" si="490"/>
        <v>1.1230205650759999</v>
      </c>
      <c r="BZ167" s="9">
        <f t="shared" si="491"/>
        <v>1.3788364974577407</v>
      </c>
      <c r="CA167" s="9">
        <f t="shared" si="435"/>
        <v>2.4159329588981869E-6</v>
      </c>
      <c r="CB167" s="9">
        <f t="shared" si="492"/>
        <v>0</v>
      </c>
      <c r="CC167" s="9"/>
      <c r="CD167" s="9">
        <f t="shared" si="493"/>
        <v>1.4053422669273217</v>
      </c>
      <c r="CE167" s="23">
        <f t="shared" si="494"/>
        <v>1.9377372090593896</v>
      </c>
      <c r="CG167" s="35"/>
      <c r="CH167">
        <f t="shared" si="495"/>
        <v>1960</v>
      </c>
      <c r="CI167" s="19" t="e">
        <f t="shared" si="496"/>
        <v>#DIV/0!</v>
      </c>
      <c r="CJ167" s="19" t="e">
        <f t="shared" si="497"/>
        <v>#DIV/0!</v>
      </c>
      <c r="CK167" s="19" t="e">
        <f t="shared" si="498"/>
        <v>#DIV/0!</v>
      </c>
      <c r="CL167" s="19" t="e">
        <f t="shared" si="499"/>
        <v>#DIV/0!</v>
      </c>
      <c r="CM167" s="19" t="e">
        <f t="shared" si="500"/>
        <v>#DIV/0!</v>
      </c>
      <c r="CN167" s="19" t="e">
        <f t="shared" si="501"/>
        <v>#DIV/0!</v>
      </c>
      <c r="CO167" s="19" t="e">
        <f t="shared" si="502"/>
        <v>#DIV/0!</v>
      </c>
      <c r="CP167" s="19" t="e">
        <f t="shared" si="503"/>
        <v>#DIV/0!</v>
      </c>
      <c r="CQ167" s="19" t="e">
        <f t="shared" si="504"/>
        <v>#DIV/0!</v>
      </c>
      <c r="CR167" s="19" t="e">
        <f t="shared" si="505"/>
        <v>#DIV/0!</v>
      </c>
      <c r="CS167" s="19" t="e">
        <f t="shared" si="506"/>
        <v>#DIV/0!</v>
      </c>
      <c r="CT167" s="19" t="e">
        <f t="shared" si="507"/>
        <v>#DIV/0!</v>
      </c>
      <c r="CU167" s="19" t="e">
        <f t="shared" si="508"/>
        <v>#DIV/0!</v>
      </c>
      <c r="CV167" s="19" t="e">
        <f t="shared" si="509"/>
        <v>#DIV/0!</v>
      </c>
      <c r="CW167" s="19" t="e">
        <f t="shared" si="510"/>
        <v>#DIV/0!</v>
      </c>
      <c r="CX167" s="19" t="e">
        <f t="shared" si="511"/>
        <v>#DIV/0!</v>
      </c>
      <c r="CY167" s="19" t="e">
        <f t="shared" si="512"/>
        <v>#DIV/0!</v>
      </c>
      <c r="CZ167" s="19" t="e">
        <f t="shared" si="513"/>
        <v>#DIV/0!</v>
      </c>
      <c r="DA167" s="19" t="e">
        <f t="shared" si="514"/>
        <v>#DIV/0!</v>
      </c>
      <c r="DB167" s="19" t="e">
        <f t="shared" si="515"/>
        <v>#DIV/0!</v>
      </c>
      <c r="DC167" s="19" t="e">
        <f t="shared" si="516"/>
        <v>#DIV/0!</v>
      </c>
      <c r="DD167" s="19"/>
      <c r="DE167" s="19"/>
      <c r="DF167" s="19" t="e">
        <f t="shared" si="547"/>
        <v>#DIV/0!</v>
      </c>
      <c r="DG167" s="19" t="e">
        <f t="shared" si="517"/>
        <v>#DIV/0!</v>
      </c>
      <c r="DH167" s="19" t="e">
        <f t="shared" si="517"/>
        <v>#DIV/0!</v>
      </c>
      <c r="DI167" s="19" t="e">
        <f t="shared" si="517"/>
        <v>#DIV/0!</v>
      </c>
      <c r="DJ167" s="19" t="e">
        <f t="shared" si="517"/>
        <v>#DIV/0!</v>
      </c>
      <c r="DK167" s="19" t="e">
        <f t="shared" si="517"/>
        <v>#DIV/0!</v>
      </c>
      <c r="DL167" s="19" t="e">
        <f t="shared" si="517"/>
        <v>#DIV/0!</v>
      </c>
      <c r="DM167" s="19" t="e">
        <f t="shared" si="517"/>
        <v>#DIV/0!</v>
      </c>
      <c r="DN167" s="19" t="e">
        <f t="shared" si="517"/>
        <v>#DIV/0!</v>
      </c>
      <c r="DO167" s="19" t="e">
        <f t="shared" si="517"/>
        <v>#DIV/0!</v>
      </c>
      <c r="DP167" s="19" t="e">
        <f t="shared" si="517"/>
        <v>#DIV/0!</v>
      </c>
      <c r="DQ167" s="19" t="e">
        <f t="shared" si="517"/>
        <v>#DIV/0!</v>
      </c>
      <c r="DR167" s="19" t="e">
        <f t="shared" si="517"/>
        <v>#DIV/0!</v>
      </c>
      <c r="DS167" s="19" t="e">
        <f t="shared" si="517"/>
        <v>#DIV/0!</v>
      </c>
      <c r="DT167" s="19" t="e">
        <f t="shared" si="517"/>
        <v>#DIV/0!</v>
      </c>
      <c r="DU167" s="19" t="e">
        <f t="shared" si="517"/>
        <v>#DIV/0!</v>
      </c>
      <c r="DV167" s="19" t="e">
        <f t="shared" si="517"/>
        <v>#DIV/0!</v>
      </c>
      <c r="DW167" s="19" t="e">
        <f t="shared" si="518"/>
        <v>#DIV/0!</v>
      </c>
      <c r="DX167" s="19" t="e">
        <f t="shared" si="518"/>
        <v>#DIV/0!</v>
      </c>
      <c r="DY167" s="19" t="e">
        <f t="shared" si="518"/>
        <v>#DIV/0!</v>
      </c>
      <c r="DZ167" s="19" t="e">
        <f t="shared" si="518"/>
        <v>#DIV/0!</v>
      </c>
      <c r="EA167" s="19" t="e">
        <f t="shared" si="519"/>
        <v>#DIV/0!</v>
      </c>
      <c r="EB167" s="19"/>
      <c r="EC167" s="19" t="e">
        <f t="shared" si="548"/>
        <v>#DIV/0!</v>
      </c>
      <c r="ED167" s="19" t="e">
        <f t="shared" si="520"/>
        <v>#DIV/0!</v>
      </c>
      <c r="EE167" s="19" t="e">
        <f t="shared" si="520"/>
        <v>#DIV/0!</v>
      </c>
      <c r="EF167" s="19" t="e">
        <f t="shared" si="520"/>
        <v>#DIV/0!</v>
      </c>
      <c r="EG167" s="19" t="e">
        <f t="shared" si="520"/>
        <v>#DIV/0!</v>
      </c>
      <c r="EH167" s="19" t="e">
        <f t="shared" si="520"/>
        <v>#DIV/0!</v>
      </c>
      <c r="EI167" s="19" t="e">
        <f t="shared" si="520"/>
        <v>#DIV/0!</v>
      </c>
      <c r="EJ167" s="19" t="e">
        <f t="shared" si="520"/>
        <v>#DIV/0!</v>
      </c>
      <c r="EK167" s="19" t="e">
        <f t="shared" si="520"/>
        <v>#DIV/0!</v>
      </c>
      <c r="EL167" s="19" t="e">
        <f t="shared" si="520"/>
        <v>#DIV/0!</v>
      </c>
      <c r="EM167" s="19" t="e">
        <f t="shared" si="520"/>
        <v>#DIV/0!</v>
      </c>
      <c r="EN167" s="19" t="e">
        <f t="shared" si="520"/>
        <v>#DIV/0!</v>
      </c>
      <c r="EO167" s="19" t="e">
        <f t="shared" si="520"/>
        <v>#DIV/0!</v>
      </c>
      <c r="EP167" s="19" t="e">
        <f t="shared" si="520"/>
        <v>#DIV/0!</v>
      </c>
      <c r="EQ167" s="19" t="e">
        <f t="shared" si="520"/>
        <v>#DIV/0!</v>
      </c>
      <c r="ER167" s="19" t="e">
        <f t="shared" si="520"/>
        <v>#DIV/0!</v>
      </c>
      <c r="ES167" s="19" t="e">
        <f t="shared" si="520"/>
        <v>#DIV/0!</v>
      </c>
      <c r="ET167" s="19" t="e">
        <f t="shared" si="521"/>
        <v>#DIV/0!</v>
      </c>
      <c r="EU167" s="19" t="e">
        <f t="shared" si="521"/>
        <v>#DIV/0!</v>
      </c>
      <c r="EV167" s="19" t="e">
        <f t="shared" si="521"/>
        <v>#DIV/0!</v>
      </c>
      <c r="EW167" s="19" t="e">
        <f t="shared" si="521"/>
        <v>#DIV/0!</v>
      </c>
      <c r="EX167" s="19"/>
      <c r="EY167" s="19"/>
      <c r="EZ167" s="19" t="e">
        <f t="shared" si="549"/>
        <v>#DIV/0!</v>
      </c>
      <c r="FA167" s="19" t="e">
        <f t="shared" si="522"/>
        <v>#DIV/0!</v>
      </c>
      <c r="FB167" s="19" t="e">
        <f t="shared" si="522"/>
        <v>#DIV/0!</v>
      </c>
      <c r="FC167" s="19" t="e">
        <f t="shared" si="522"/>
        <v>#DIV/0!</v>
      </c>
      <c r="FD167" s="19" t="e">
        <f t="shared" si="522"/>
        <v>#DIV/0!</v>
      </c>
      <c r="FE167" s="19" t="e">
        <f t="shared" si="522"/>
        <v>#DIV/0!</v>
      </c>
      <c r="FF167" s="19" t="e">
        <f t="shared" si="522"/>
        <v>#DIV/0!</v>
      </c>
      <c r="FG167" s="19" t="e">
        <f t="shared" si="522"/>
        <v>#DIV/0!</v>
      </c>
      <c r="FH167" s="19" t="e">
        <f t="shared" si="522"/>
        <v>#DIV/0!</v>
      </c>
      <c r="FI167" s="19" t="e">
        <f t="shared" si="522"/>
        <v>#DIV/0!</v>
      </c>
      <c r="FJ167" s="19" t="e">
        <f t="shared" si="522"/>
        <v>#DIV/0!</v>
      </c>
      <c r="FK167" s="19" t="e">
        <f t="shared" si="522"/>
        <v>#DIV/0!</v>
      </c>
      <c r="FL167" s="19" t="e">
        <f t="shared" si="522"/>
        <v>#DIV/0!</v>
      </c>
      <c r="FM167" s="19" t="e">
        <f t="shared" si="522"/>
        <v>#DIV/0!</v>
      </c>
      <c r="FN167" s="19" t="e">
        <f t="shared" si="522"/>
        <v>#DIV/0!</v>
      </c>
      <c r="FO167" s="19" t="e">
        <f t="shared" si="522"/>
        <v>#DIV/0!</v>
      </c>
      <c r="FP167" s="19" t="e">
        <f t="shared" si="522"/>
        <v>#DIV/0!</v>
      </c>
      <c r="FQ167" s="19" t="e">
        <f t="shared" si="522"/>
        <v>#DIV/0!</v>
      </c>
      <c r="FR167" s="19" t="e">
        <f t="shared" si="522"/>
        <v>#DIV/0!</v>
      </c>
      <c r="FS167" s="19" t="e">
        <f t="shared" si="522"/>
        <v>#DIV/0!</v>
      </c>
      <c r="FT167" s="19" t="e">
        <f t="shared" si="522"/>
        <v>#DIV/0!</v>
      </c>
      <c r="FU167" s="19"/>
      <c r="FV167" s="16"/>
      <c r="FW167" s="19" t="e">
        <f t="shared" si="523"/>
        <v>#DIV/0!</v>
      </c>
      <c r="FX167" s="19">
        <f t="shared" si="550"/>
        <v>1</v>
      </c>
      <c r="FY167" s="19">
        <f t="shared" si="437"/>
        <v>1.3788364974577407</v>
      </c>
      <c r="FZ167" s="19"/>
      <c r="GA167" s="19" t="e">
        <f t="shared" si="524"/>
        <v>#DIV/0!</v>
      </c>
      <c r="GB167" s="19">
        <f t="shared" si="551"/>
        <v>1</v>
      </c>
      <c r="GC167" s="19">
        <f t="shared" si="438"/>
        <v>1.2513949527114989</v>
      </c>
      <c r="GD167" s="19"/>
      <c r="GE167" s="19" t="e">
        <f t="shared" si="525"/>
        <v>#DIV/0!</v>
      </c>
      <c r="GF167" s="19">
        <f t="shared" si="552"/>
        <v>1</v>
      </c>
      <c r="GG167" s="19">
        <f t="shared" si="439"/>
        <v>1.1230205650759999</v>
      </c>
      <c r="GI167" t="e">
        <f>#REF!</f>
        <v>#REF!</v>
      </c>
      <c r="GJ167" t="e">
        <f t="shared" si="526"/>
        <v>#REF!</v>
      </c>
      <c r="GK167">
        <f t="shared" si="527"/>
        <v>0</v>
      </c>
      <c r="GL167" s="3"/>
      <c r="GM167" s="3"/>
      <c r="GN167" s="8"/>
      <c r="GO167" s="5">
        <f t="shared" si="553"/>
        <v>11</v>
      </c>
      <c r="GP167" t="b">
        <f t="shared" si="528"/>
        <v>1</v>
      </c>
      <c r="GR167">
        <f t="shared" si="529"/>
        <v>326</v>
      </c>
      <c r="GS167" s="20">
        <v>1.6793444153625409E-2</v>
      </c>
      <c r="GT167" s="20" t="e">
        <v>#REF!</v>
      </c>
      <c r="GU167" s="33"/>
      <c r="GV167" s="31">
        <f t="shared" ca="1" si="440"/>
        <v>1996</v>
      </c>
      <c r="GW167" s="12">
        <f t="shared" ca="1" si="530"/>
        <v>1.2598938190005038</v>
      </c>
      <c r="GX167" s="19">
        <f t="shared" ca="1" si="531"/>
        <v>0.99371437828380638</v>
      </c>
      <c r="GY167" s="71">
        <f t="shared" ca="1" si="532"/>
        <v>1.2519737297620022</v>
      </c>
      <c r="GZ167" s="11">
        <f t="shared" ca="1" si="441"/>
        <v>1996</v>
      </c>
      <c r="HA167" s="12">
        <f t="shared" ca="1" si="442"/>
        <v>1.3891291162026258</v>
      </c>
      <c r="HB167" s="12">
        <f t="shared" ca="1" si="443"/>
        <v>0.90696667739899928</v>
      </c>
      <c r="HC167" s="12">
        <f t="shared" ca="1" si="444"/>
        <v>0.99371437828380638</v>
      </c>
      <c r="HD167" s="72">
        <f t="shared" ca="1" si="445"/>
        <v>1.2519737297620022</v>
      </c>
      <c r="HE167">
        <f t="shared" ca="1" si="533"/>
        <v>1996</v>
      </c>
      <c r="HF167" s="12">
        <f t="shared" ca="1" si="446"/>
        <v>0.99371437828380638</v>
      </c>
      <c r="HG167" s="12">
        <f t="shared" ca="1" si="447"/>
        <v>0.98315324868721166</v>
      </c>
      <c r="HH167" s="12">
        <f t="shared" ca="1" si="448"/>
        <v>0.92250793923537044</v>
      </c>
      <c r="HJ167" s="17"/>
      <c r="HL167" s="18">
        <f t="shared" si="534"/>
        <v>1960</v>
      </c>
      <c r="HM167" s="9">
        <f t="shared" si="449"/>
        <v>8.9752671770879497E-7</v>
      </c>
      <c r="HN167" s="9">
        <f t="shared" si="450"/>
        <v>0</v>
      </c>
      <c r="HO167" s="9">
        <f t="shared" si="451"/>
        <v>1.2728381403229516</v>
      </c>
      <c r="HP167" s="9">
        <f t="shared" si="452"/>
        <v>1.2173559893769872</v>
      </c>
      <c r="HQ167" s="9">
        <f t="shared" si="453"/>
        <v>1.3875581631807112</v>
      </c>
      <c r="HR167" s="9">
        <f t="shared" si="535"/>
        <v>1.9296980569808168E-6</v>
      </c>
      <c r="HS167" s="9">
        <f t="shared" si="454"/>
        <v>0</v>
      </c>
      <c r="HT167" s="9"/>
      <c r="HU167" s="9">
        <f t="shared" si="455"/>
        <v>1.5494971336296113</v>
      </c>
      <c r="HV167" s="23">
        <f t="shared" si="536"/>
        <v>2.1500173965928804</v>
      </c>
      <c r="HX167" s="8"/>
      <c r="HY167" s="5">
        <f t="shared" si="554"/>
        <v>11</v>
      </c>
      <c r="HZ167" t="b">
        <f t="shared" si="537"/>
        <v>1</v>
      </c>
      <c r="IB167">
        <f t="shared" si="538"/>
        <v>326</v>
      </c>
      <c r="IC167" s="20">
        <v>1.7916756608924521E-2</v>
      </c>
      <c r="ID167" s="20" t="e">
        <v>#REF!</v>
      </c>
      <c r="IE167" s="11"/>
      <c r="IF167">
        <f t="shared" ca="1" si="539"/>
        <v>1996</v>
      </c>
      <c r="IG167" s="12">
        <f t="shared" ca="1" si="540"/>
        <v>1</v>
      </c>
      <c r="IH167" s="19">
        <f t="shared" ca="1" si="541"/>
        <v>1</v>
      </c>
      <c r="II167" s="19">
        <f t="shared" ca="1" si="542"/>
        <v>1</v>
      </c>
      <c r="IJ167" s="11">
        <f t="shared" ca="1" si="456"/>
        <v>1996</v>
      </c>
      <c r="IK167" s="12">
        <f t="shared" ca="1" si="457"/>
        <v>1</v>
      </c>
      <c r="IL167" s="12">
        <f t="shared" ca="1" si="458"/>
        <v>1</v>
      </c>
      <c r="IM167" s="12">
        <f t="shared" ca="1" si="459"/>
        <v>1</v>
      </c>
      <c r="IN167" s="12">
        <f t="shared" ca="1" si="460"/>
        <v>1</v>
      </c>
      <c r="IO167">
        <f t="shared" ca="1" si="543"/>
        <v>1996</v>
      </c>
      <c r="IP167" s="12">
        <f t="shared" ca="1" si="544"/>
        <v>1</v>
      </c>
      <c r="IQ167" s="12">
        <f t="shared" ca="1" si="461"/>
        <v>1</v>
      </c>
      <c r="IR167" s="12">
        <f t="shared" ca="1" si="462"/>
        <v>1</v>
      </c>
    </row>
    <row r="168" spans="1:252" hidden="1" x14ac:dyDescent="0.2">
      <c r="A168" t="s">
        <v>63</v>
      </c>
      <c r="B168" s="1">
        <f t="shared" si="545"/>
        <v>1961</v>
      </c>
      <c r="C168">
        <f t="shared" si="463"/>
        <v>0</v>
      </c>
      <c r="D168">
        <f t="shared" ref="D168:R168" si="565">D242+D317</f>
        <v>0</v>
      </c>
      <c r="E168">
        <f t="shared" si="565"/>
        <v>0</v>
      </c>
      <c r="F168">
        <f t="shared" si="565"/>
        <v>0</v>
      </c>
      <c r="G168">
        <f t="shared" si="565"/>
        <v>0</v>
      </c>
      <c r="H168">
        <f t="shared" si="565"/>
        <v>0</v>
      </c>
      <c r="I168">
        <f t="shared" si="565"/>
        <v>0</v>
      </c>
      <c r="J168">
        <f t="shared" si="565"/>
        <v>0</v>
      </c>
      <c r="K168">
        <f t="shared" si="565"/>
        <v>0</v>
      </c>
      <c r="L168">
        <f t="shared" si="565"/>
        <v>0</v>
      </c>
      <c r="M168">
        <f t="shared" si="565"/>
        <v>0</v>
      </c>
      <c r="N168">
        <f t="shared" si="565"/>
        <v>0</v>
      </c>
      <c r="O168">
        <f t="shared" si="565"/>
        <v>0</v>
      </c>
      <c r="P168">
        <f t="shared" si="565"/>
        <v>0</v>
      </c>
      <c r="Q168">
        <f t="shared" si="565"/>
        <v>0</v>
      </c>
      <c r="R168">
        <f t="shared" si="565"/>
        <v>0</v>
      </c>
      <c r="S168">
        <f t="shared" si="564"/>
        <v>0</v>
      </c>
      <c r="T168">
        <f t="shared" si="564"/>
        <v>0</v>
      </c>
      <c r="U168">
        <f t="shared" si="564"/>
        <v>0</v>
      </c>
      <c r="V168">
        <f t="shared" si="564"/>
        <v>0</v>
      </c>
      <c r="W168">
        <f t="shared" si="564"/>
        <v>0</v>
      </c>
      <c r="X168">
        <f t="shared" si="564"/>
        <v>0</v>
      </c>
      <c r="AX168">
        <f t="shared" si="466"/>
        <v>0</v>
      </c>
      <c r="AY168">
        <f t="shared" si="467"/>
        <v>0</v>
      </c>
      <c r="AZ168">
        <f t="shared" si="468"/>
        <v>0</v>
      </c>
      <c r="BA168">
        <f t="shared" si="469"/>
        <v>0</v>
      </c>
      <c r="BB168">
        <f t="shared" si="470"/>
        <v>0</v>
      </c>
      <c r="BC168">
        <f t="shared" si="471"/>
        <v>0</v>
      </c>
      <c r="BD168">
        <f t="shared" si="472"/>
        <v>0</v>
      </c>
      <c r="BE168">
        <f t="shared" si="473"/>
        <v>0</v>
      </c>
      <c r="BF168">
        <f t="shared" si="474"/>
        <v>0</v>
      </c>
      <c r="BG168">
        <f t="shared" si="475"/>
        <v>0</v>
      </c>
      <c r="BH168">
        <f t="shared" si="476"/>
        <v>0</v>
      </c>
      <c r="BI168">
        <f t="shared" si="477"/>
        <v>0</v>
      </c>
      <c r="BJ168">
        <f t="shared" si="478"/>
        <v>0</v>
      </c>
      <c r="BK168">
        <f t="shared" si="479"/>
        <v>0</v>
      </c>
      <c r="BL168">
        <f t="shared" si="480"/>
        <v>0</v>
      </c>
      <c r="BM168">
        <f t="shared" si="481"/>
        <v>0</v>
      </c>
      <c r="BN168">
        <f t="shared" si="482"/>
        <v>0</v>
      </c>
      <c r="BO168">
        <f t="shared" si="483"/>
        <v>0</v>
      </c>
      <c r="BP168">
        <f t="shared" si="484"/>
        <v>0</v>
      </c>
      <c r="BQ168">
        <f t="shared" si="485"/>
        <v>0</v>
      </c>
      <c r="BR168">
        <f t="shared" si="486"/>
        <v>0</v>
      </c>
      <c r="BS168">
        <f t="shared" si="487"/>
        <v>0</v>
      </c>
      <c r="BU168" s="28"/>
      <c r="BV168" s="9">
        <f t="shared" si="434"/>
        <v>1.2467804961390619E-6</v>
      </c>
      <c r="BW168" s="9">
        <f t="shared" si="488"/>
        <v>0</v>
      </c>
      <c r="BX168" s="9">
        <f t="shared" si="489"/>
        <v>1.2513949527114989</v>
      </c>
      <c r="BY168" s="9">
        <f t="shared" si="490"/>
        <v>1.1230205650759999</v>
      </c>
      <c r="BZ168" s="9">
        <f t="shared" si="491"/>
        <v>1.3788364974577407</v>
      </c>
      <c r="CA168" s="9">
        <f t="shared" si="435"/>
        <v>2.4159329588981869E-6</v>
      </c>
      <c r="CB168" s="9">
        <f t="shared" si="492"/>
        <v>0</v>
      </c>
      <c r="CC168" s="9"/>
      <c r="CD168" s="9">
        <f t="shared" si="493"/>
        <v>1.4053422669273217</v>
      </c>
      <c r="CE168" s="23">
        <f t="shared" si="494"/>
        <v>1.9377372090593896</v>
      </c>
      <c r="CG168" s="35"/>
      <c r="CH168">
        <f t="shared" si="495"/>
        <v>1961</v>
      </c>
      <c r="CI168" s="19" t="e">
        <f t="shared" si="496"/>
        <v>#DIV/0!</v>
      </c>
      <c r="CJ168" s="19" t="e">
        <f t="shared" si="497"/>
        <v>#DIV/0!</v>
      </c>
      <c r="CK168" s="19" t="e">
        <f t="shared" si="498"/>
        <v>#DIV/0!</v>
      </c>
      <c r="CL168" s="19" t="e">
        <f t="shared" si="499"/>
        <v>#DIV/0!</v>
      </c>
      <c r="CM168" s="19" t="e">
        <f t="shared" si="500"/>
        <v>#DIV/0!</v>
      </c>
      <c r="CN168" s="19" t="e">
        <f t="shared" si="501"/>
        <v>#DIV/0!</v>
      </c>
      <c r="CO168" s="19" t="e">
        <f t="shared" si="502"/>
        <v>#DIV/0!</v>
      </c>
      <c r="CP168" s="19" t="e">
        <f t="shared" si="503"/>
        <v>#DIV/0!</v>
      </c>
      <c r="CQ168" s="19" t="e">
        <f t="shared" si="504"/>
        <v>#DIV/0!</v>
      </c>
      <c r="CR168" s="19" t="e">
        <f t="shared" si="505"/>
        <v>#DIV/0!</v>
      </c>
      <c r="CS168" s="19" t="e">
        <f t="shared" si="506"/>
        <v>#DIV/0!</v>
      </c>
      <c r="CT168" s="19" t="e">
        <f t="shared" si="507"/>
        <v>#DIV/0!</v>
      </c>
      <c r="CU168" s="19" t="e">
        <f t="shared" si="508"/>
        <v>#DIV/0!</v>
      </c>
      <c r="CV168" s="19" t="e">
        <f t="shared" si="509"/>
        <v>#DIV/0!</v>
      </c>
      <c r="CW168" s="19" t="e">
        <f t="shared" si="510"/>
        <v>#DIV/0!</v>
      </c>
      <c r="CX168" s="19" t="e">
        <f t="shared" si="511"/>
        <v>#DIV/0!</v>
      </c>
      <c r="CY168" s="19" t="e">
        <f t="shared" si="512"/>
        <v>#DIV/0!</v>
      </c>
      <c r="CZ168" s="19" t="e">
        <f t="shared" si="513"/>
        <v>#DIV/0!</v>
      </c>
      <c r="DA168" s="19" t="e">
        <f t="shared" si="514"/>
        <v>#DIV/0!</v>
      </c>
      <c r="DB168" s="19" t="e">
        <f t="shared" si="515"/>
        <v>#DIV/0!</v>
      </c>
      <c r="DC168" s="19" t="e">
        <f t="shared" si="516"/>
        <v>#DIV/0!</v>
      </c>
      <c r="DD168" s="19"/>
      <c r="DE168" s="19"/>
      <c r="DF168" s="19" t="e">
        <f t="shared" si="547"/>
        <v>#DIV/0!</v>
      </c>
      <c r="DG168" s="19" t="e">
        <f t="shared" si="517"/>
        <v>#DIV/0!</v>
      </c>
      <c r="DH168" s="19" t="e">
        <f t="shared" si="517"/>
        <v>#DIV/0!</v>
      </c>
      <c r="DI168" s="19" t="e">
        <f t="shared" si="517"/>
        <v>#DIV/0!</v>
      </c>
      <c r="DJ168" s="19" t="e">
        <f t="shared" si="517"/>
        <v>#DIV/0!</v>
      </c>
      <c r="DK168" s="19" t="e">
        <f t="shared" si="517"/>
        <v>#DIV/0!</v>
      </c>
      <c r="DL168" s="19" t="e">
        <f t="shared" si="517"/>
        <v>#DIV/0!</v>
      </c>
      <c r="DM168" s="19" t="e">
        <f t="shared" si="517"/>
        <v>#DIV/0!</v>
      </c>
      <c r="DN168" s="19" t="e">
        <f t="shared" si="517"/>
        <v>#DIV/0!</v>
      </c>
      <c r="DO168" s="19" t="e">
        <f t="shared" si="517"/>
        <v>#DIV/0!</v>
      </c>
      <c r="DP168" s="19" t="e">
        <f t="shared" si="517"/>
        <v>#DIV/0!</v>
      </c>
      <c r="DQ168" s="19" t="e">
        <f t="shared" si="517"/>
        <v>#DIV/0!</v>
      </c>
      <c r="DR168" s="19" t="e">
        <f t="shared" si="517"/>
        <v>#DIV/0!</v>
      </c>
      <c r="DS168" s="19" t="e">
        <f t="shared" si="517"/>
        <v>#DIV/0!</v>
      </c>
      <c r="DT168" s="19" t="e">
        <f t="shared" si="517"/>
        <v>#DIV/0!</v>
      </c>
      <c r="DU168" s="19" t="e">
        <f t="shared" si="517"/>
        <v>#DIV/0!</v>
      </c>
      <c r="DV168" s="19" t="e">
        <f t="shared" si="517"/>
        <v>#DIV/0!</v>
      </c>
      <c r="DW168" s="19" t="e">
        <f t="shared" si="518"/>
        <v>#DIV/0!</v>
      </c>
      <c r="DX168" s="19" t="e">
        <f t="shared" si="518"/>
        <v>#DIV/0!</v>
      </c>
      <c r="DY168" s="19" t="e">
        <f t="shared" si="518"/>
        <v>#DIV/0!</v>
      </c>
      <c r="DZ168" s="19" t="e">
        <f t="shared" si="518"/>
        <v>#DIV/0!</v>
      </c>
      <c r="EA168" s="19" t="e">
        <f t="shared" si="519"/>
        <v>#DIV/0!</v>
      </c>
      <c r="EB168" s="19"/>
      <c r="EC168" s="19" t="e">
        <f t="shared" si="548"/>
        <v>#DIV/0!</v>
      </c>
      <c r="ED168" s="19" t="e">
        <f t="shared" si="520"/>
        <v>#DIV/0!</v>
      </c>
      <c r="EE168" s="19" t="e">
        <f t="shared" si="520"/>
        <v>#DIV/0!</v>
      </c>
      <c r="EF168" s="19" t="e">
        <f t="shared" si="520"/>
        <v>#DIV/0!</v>
      </c>
      <c r="EG168" s="19" t="e">
        <f t="shared" si="520"/>
        <v>#DIV/0!</v>
      </c>
      <c r="EH168" s="19" t="e">
        <f t="shared" si="520"/>
        <v>#DIV/0!</v>
      </c>
      <c r="EI168" s="19" t="e">
        <f t="shared" si="520"/>
        <v>#DIV/0!</v>
      </c>
      <c r="EJ168" s="19" t="e">
        <f t="shared" si="520"/>
        <v>#DIV/0!</v>
      </c>
      <c r="EK168" s="19" t="e">
        <f t="shared" si="520"/>
        <v>#DIV/0!</v>
      </c>
      <c r="EL168" s="19" t="e">
        <f t="shared" si="520"/>
        <v>#DIV/0!</v>
      </c>
      <c r="EM168" s="19" t="e">
        <f t="shared" si="520"/>
        <v>#DIV/0!</v>
      </c>
      <c r="EN168" s="19" t="e">
        <f t="shared" si="520"/>
        <v>#DIV/0!</v>
      </c>
      <c r="EO168" s="19" t="e">
        <f t="shared" si="520"/>
        <v>#DIV/0!</v>
      </c>
      <c r="EP168" s="19" t="e">
        <f t="shared" si="520"/>
        <v>#DIV/0!</v>
      </c>
      <c r="EQ168" s="19" t="e">
        <f t="shared" si="520"/>
        <v>#DIV/0!</v>
      </c>
      <c r="ER168" s="19" t="e">
        <f t="shared" si="520"/>
        <v>#DIV/0!</v>
      </c>
      <c r="ES168" s="19" t="e">
        <f t="shared" si="520"/>
        <v>#DIV/0!</v>
      </c>
      <c r="ET168" s="19" t="e">
        <f t="shared" si="521"/>
        <v>#DIV/0!</v>
      </c>
      <c r="EU168" s="19" t="e">
        <f t="shared" si="521"/>
        <v>#DIV/0!</v>
      </c>
      <c r="EV168" s="19" t="e">
        <f t="shared" si="521"/>
        <v>#DIV/0!</v>
      </c>
      <c r="EW168" s="19" t="e">
        <f t="shared" si="521"/>
        <v>#DIV/0!</v>
      </c>
      <c r="EX168" s="19"/>
      <c r="EY168" s="19"/>
      <c r="EZ168" s="19" t="e">
        <f t="shared" si="549"/>
        <v>#DIV/0!</v>
      </c>
      <c r="FA168" s="19" t="e">
        <f t="shared" si="522"/>
        <v>#DIV/0!</v>
      </c>
      <c r="FB168" s="19" t="e">
        <f t="shared" si="522"/>
        <v>#DIV/0!</v>
      </c>
      <c r="FC168" s="19" t="e">
        <f t="shared" si="522"/>
        <v>#DIV/0!</v>
      </c>
      <c r="FD168" s="19" t="e">
        <f t="shared" si="522"/>
        <v>#DIV/0!</v>
      </c>
      <c r="FE168" s="19" t="e">
        <f t="shared" si="522"/>
        <v>#DIV/0!</v>
      </c>
      <c r="FF168" s="19" t="e">
        <f t="shared" si="522"/>
        <v>#DIV/0!</v>
      </c>
      <c r="FG168" s="19" t="e">
        <f t="shared" si="522"/>
        <v>#DIV/0!</v>
      </c>
      <c r="FH168" s="19" t="e">
        <f t="shared" si="522"/>
        <v>#DIV/0!</v>
      </c>
      <c r="FI168" s="19" t="e">
        <f t="shared" si="522"/>
        <v>#DIV/0!</v>
      </c>
      <c r="FJ168" s="19" t="e">
        <f t="shared" si="522"/>
        <v>#DIV/0!</v>
      </c>
      <c r="FK168" s="19" t="e">
        <f t="shared" si="522"/>
        <v>#DIV/0!</v>
      </c>
      <c r="FL168" s="19" t="e">
        <f t="shared" si="522"/>
        <v>#DIV/0!</v>
      </c>
      <c r="FM168" s="19" t="e">
        <f t="shared" si="522"/>
        <v>#DIV/0!</v>
      </c>
      <c r="FN168" s="19" t="e">
        <f t="shared" si="522"/>
        <v>#DIV/0!</v>
      </c>
      <c r="FO168" s="19" t="e">
        <f t="shared" si="522"/>
        <v>#DIV/0!</v>
      </c>
      <c r="FP168" s="19" t="e">
        <f t="shared" si="522"/>
        <v>#DIV/0!</v>
      </c>
      <c r="FQ168" s="19" t="e">
        <f t="shared" si="522"/>
        <v>#DIV/0!</v>
      </c>
      <c r="FR168" s="19" t="e">
        <f t="shared" si="522"/>
        <v>#DIV/0!</v>
      </c>
      <c r="FS168" s="19" t="e">
        <f t="shared" si="522"/>
        <v>#DIV/0!</v>
      </c>
      <c r="FT168" s="19" t="e">
        <f t="shared" si="522"/>
        <v>#DIV/0!</v>
      </c>
      <c r="FU168" s="19"/>
      <c r="FV168" s="16"/>
      <c r="FW168" s="19" t="e">
        <f t="shared" si="523"/>
        <v>#DIV/0!</v>
      </c>
      <c r="FX168" s="19">
        <f t="shared" si="550"/>
        <v>1</v>
      </c>
      <c r="FY168" s="19">
        <f t="shared" si="437"/>
        <v>1.3788364974577407</v>
      </c>
      <c r="FZ168" s="19"/>
      <c r="GA168" s="19" t="e">
        <f t="shared" si="524"/>
        <v>#DIV/0!</v>
      </c>
      <c r="GB168" s="19">
        <f t="shared" si="551"/>
        <v>1</v>
      </c>
      <c r="GC168" s="19">
        <f t="shared" si="438"/>
        <v>1.2513949527114989</v>
      </c>
      <c r="GD168" s="19"/>
      <c r="GE168" s="19" t="e">
        <f t="shared" si="525"/>
        <v>#DIV/0!</v>
      </c>
      <c r="GF168" s="19">
        <f t="shared" si="552"/>
        <v>1</v>
      </c>
      <c r="GG168" s="19">
        <f t="shared" si="439"/>
        <v>1.1230205650759999</v>
      </c>
      <c r="GI168" t="e">
        <f>#REF!</f>
        <v>#REF!</v>
      </c>
      <c r="GJ168" t="e">
        <f t="shared" si="526"/>
        <v>#REF!</v>
      </c>
      <c r="GK168">
        <f t="shared" si="527"/>
        <v>0</v>
      </c>
      <c r="GL168" s="3"/>
      <c r="GM168" s="3"/>
      <c r="GN168" s="8"/>
      <c r="GO168" s="5">
        <f t="shared" si="553"/>
        <v>12</v>
      </c>
      <c r="GP168" t="b">
        <f t="shared" si="528"/>
        <v>1</v>
      </c>
      <c r="GR168">
        <f t="shared" si="529"/>
        <v>327</v>
      </c>
      <c r="GS168" s="20">
        <v>6.5701810682705628E-2</v>
      </c>
      <c r="GT168" s="20" t="e">
        <v>#REF!</v>
      </c>
      <c r="GU168" s="33"/>
      <c r="GV168" s="31">
        <f t="shared" ca="1" si="440"/>
        <v>1997</v>
      </c>
      <c r="GW168" s="12">
        <f t="shared" ca="1" si="530"/>
        <v>1.3164127625905457</v>
      </c>
      <c r="GX168" s="19">
        <f t="shared" ca="1" si="531"/>
        <v>0.95043488714841085</v>
      </c>
      <c r="GY168" s="71">
        <f t="shared" ca="1" si="532"/>
        <v>1.2511633748937645</v>
      </c>
      <c r="GZ168" s="11">
        <f t="shared" ca="1" si="441"/>
        <v>1997</v>
      </c>
      <c r="HA168" s="12">
        <f t="shared" ca="1" si="442"/>
        <v>1.4725586491615958</v>
      </c>
      <c r="HB168" s="12">
        <f t="shared" ca="1" si="443"/>
        <v>0.89396287430728005</v>
      </c>
      <c r="HC168" s="12">
        <f t="shared" ca="1" si="444"/>
        <v>0.95043488714841085</v>
      </c>
      <c r="HD168" s="72">
        <f t="shared" ca="1" si="445"/>
        <v>1.2511633748937645</v>
      </c>
      <c r="HE168">
        <f t="shared" ca="1" si="533"/>
        <v>1997</v>
      </c>
      <c r="HF168" s="12">
        <f t="shared" ca="1" si="446"/>
        <v>0.95043488714841085</v>
      </c>
      <c r="HG168" s="12">
        <f t="shared" ca="1" si="447"/>
        <v>0.94928385858241493</v>
      </c>
      <c r="HH168" s="12">
        <f t="shared" ca="1" si="448"/>
        <v>0.94172345418603576</v>
      </c>
      <c r="HJ168" s="17"/>
      <c r="HL168" s="18">
        <f t="shared" si="534"/>
        <v>1961</v>
      </c>
      <c r="HM168" s="9">
        <f t="shared" si="449"/>
        <v>8.9752671770879497E-7</v>
      </c>
      <c r="HN168" s="9">
        <f t="shared" si="450"/>
        <v>0</v>
      </c>
      <c r="HO168" s="9">
        <f t="shared" si="451"/>
        <v>1.2728381403229516</v>
      </c>
      <c r="HP168" s="9">
        <f t="shared" si="452"/>
        <v>1.2173559893769872</v>
      </c>
      <c r="HQ168" s="9">
        <f t="shared" si="453"/>
        <v>1.3875581631807112</v>
      </c>
      <c r="HR168" s="9">
        <f t="shared" si="535"/>
        <v>1.9296980569808168E-6</v>
      </c>
      <c r="HS168" s="9">
        <f t="shared" si="454"/>
        <v>0</v>
      </c>
      <c r="HT168" s="9"/>
      <c r="HU168" s="9">
        <f t="shared" si="455"/>
        <v>1.5494971336296113</v>
      </c>
      <c r="HV168" s="23">
        <f t="shared" si="536"/>
        <v>2.1500173965928804</v>
      </c>
      <c r="HX168" s="8"/>
      <c r="HY168" s="5">
        <f t="shared" si="554"/>
        <v>12</v>
      </c>
      <c r="HZ168" t="b">
        <f t="shared" si="537"/>
        <v>1</v>
      </c>
      <c r="IB168">
        <f t="shared" si="538"/>
        <v>327</v>
      </c>
      <c r="IC168" s="20">
        <v>5.3365044491341662E-2</v>
      </c>
      <c r="ID168" s="20" t="e">
        <v>#REF!</v>
      </c>
      <c r="IE168" s="11"/>
      <c r="IF168">
        <f t="shared" ca="1" si="539"/>
        <v>1997</v>
      </c>
      <c r="IG168" s="12">
        <f t="shared" ca="1" si="540"/>
        <v>1.0448600848243539</v>
      </c>
      <c r="IH168" s="19">
        <f t="shared" ca="1" si="541"/>
        <v>0.95644674960813048</v>
      </c>
      <c r="II168" s="19">
        <f t="shared" ca="1" si="542"/>
        <v>0.99935273812143666</v>
      </c>
      <c r="IJ168" s="11">
        <f t="shared" ca="1" si="456"/>
        <v>1997</v>
      </c>
      <c r="IK168" s="12">
        <f t="shared" ca="1" si="457"/>
        <v>1.0600588757271434</v>
      </c>
      <c r="IL168" s="12">
        <f t="shared" ca="1" si="458"/>
        <v>0.98566231437629925</v>
      </c>
      <c r="IM168" s="12">
        <f t="shared" ca="1" si="459"/>
        <v>0.95644674960813048</v>
      </c>
      <c r="IN168" s="12">
        <f t="shared" ca="1" si="460"/>
        <v>0.99935273812143666</v>
      </c>
      <c r="IO168">
        <f t="shared" ca="1" si="543"/>
        <v>1997</v>
      </c>
      <c r="IP168" s="12">
        <f t="shared" ca="1" si="544"/>
        <v>0.95644674960813048</v>
      </c>
      <c r="IQ168" s="12">
        <f t="shared" ca="1" si="461"/>
        <v>0.96555024341319939</v>
      </c>
      <c r="IR168" s="12">
        <f t="shared" ca="1" si="462"/>
        <v>1.0208296472403178</v>
      </c>
    </row>
    <row r="169" spans="1:252" hidden="1" x14ac:dyDescent="0.2">
      <c r="A169" t="s">
        <v>63</v>
      </c>
      <c r="B169" s="1">
        <f t="shared" si="545"/>
        <v>1962</v>
      </c>
      <c r="C169">
        <f t="shared" si="463"/>
        <v>0</v>
      </c>
      <c r="D169">
        <f t="shared" ref="D169:R169" si="566">D243+D318</f>
        <v>0</v>
      </c>
      <c r="E169">
        <f t="shared" si="566"/>
        <v>0</v>
      </c>
      <c r="F169">
        <f t="shared" si="566"/>
        <v>0</v>
      </c>
      <c r="G169">
        <f t="shared" si="566"/>
        <v>0</v>
      </c>
      <c r="H169">
        <f t="shared" si="566"/>
        <v>0</v>
      </c>
      <c r="I169">
        <f t="shared" si="566"/>
        <v>0</v>
      </c>
      <c r="J169">
        <f t="shared" si="566"/>
        <v>0</v>
      </c>
      <c r="K169">
        <f t="shared" si="566"/>
        <v>0</v>
      </c>
      <c r="L169">
        <f t="shared" si="566"/>
        <v>0</v>
      </c>
      <c r="M169">
        <f t="shared" si="566"/>
        <v>0</v>
      </c>
      <c r="N169">
        <f t="shared" si="566"/>
        <v>0</v>
      </c>
      <c r="O169">
        <f t="shared" si="566"/>
        <v>0</v>
      </c>
      <c r="P169">
        <f t="shared" si="566"/>
        <v>0</v>
      </c>
      <c r="Q169">
        <f t="shared" si="566"/>
        <v>0</v>
      </c>
      <c r="R169">
        <f t="shared" si="566"/>
        <v>0</v>
      </c>
      <c r="S169">
        <f t="shared" si="564"/>
        <v>0</v>
      </c>
      <c r="T169">
        <f t="shared" si="564"/>
        <v>0</v>
      </c>
      <c r="U169">
        <f t="shared" si="564"/>
        <v>0</v>
      </c>
      <c r="V169">
        <f t="shared" si="564"/>
        <v>0</v>
      </c>
      <c r="W169">
        <f t="shared" si="564"/>
        <v>0</v>
      </c>
      <c r="X169">
        <f t="shared" si="564"/>
        <v>0</v>
      </c>
      <c r="AX169">
        <f t="shared" si="466"/>
        <v>0</v>
      </c>
      <c r="AY169">
        <f t="shared" si="467"/>
        <v>0</v>
      </c>
      <c r="AZ169">
        <f t="shared" si="468"/>
        <v>0</v>
      </c>
      <c r="BA169">
        <f t="shared" si="469"/>
        <v>0</v>
      </c>
      <c r="BB169">
        <f t="shared" si="470"/>
        <v>0</v>
      </c>
      <c r="BC169">
        <f t="shared" si="471"/>
        <v>0</v>
      </c>
      <c r="BD169">
        <f t="shared" si="472"/>
        <v>0</v>
      </c>
      <c r="BE169">
        <f t="shared" si="473"/>
        <v>0</v>
      </c>
      <c r="BF169">
        <f t="shared" si="474"/>
        <v>0</v>
      </c>
      <c r="BG169">
        <f t="shared" si="475"/>
        <v>0</v>
      </c>
      <c r="BH169">
        <f t="shared" si="476"/>
        <v>0</v>
      </c>
      <c r="BI169">
        <f t="shared" si="477"/>
        <v>0</v>
      </c>
      <c r="BJ169">
        <f t="shared" si="478"/>
        <v>0</v>
      </c>
      <c r="BK169">
        <f t="shared" si="479"/>
        <v>0</v>
      </c>
      <c r="BL169">
        <f t="shared" si="480"/>
        <v>0</v>
      </c>
      <c r="BM169">
        <f t="shared" si="481"/>
        <v>0</v>
      </c>
      <c r="BN169">
        <f t="shared" si="482"/>
        <v>0</v>
      </c>
      <c r="BO169">
        <f t="shared" si="483"/>
        <v>0</v>
      </c>
      <c r="BP169">
        <f t="shared" si="484"/>
        <v>0</v>
      </c>
      <c r="BQ169">
        <f t="shared" si="485"/>
        <v>0</v>
      </c>
      <c r="BR169">
        <f t="shared" si="486"/>
        <v>0</v>
      </c>
      <c r="BS169">
        <f t="shared" si="487"/>
        <v>0</v>
      </c>
      <c r="BU169" s="28"/>
      <c r="BV169" s="9">
        <f t="shared" si="434"/>
        <v>1.2467804961390619E-6</v>
      </c>
      <c r="BW169" s="9">
        <f t="shared" si="488"/>
        <v>0</v>
      </c>
      <c r="BX169" s="9">
        <f t="shared" si="489"/>
        <v>1.2513949527114989</v>
      </c>
      <c r="BY169" s="9">
        <f t="shared" si="490"/>
        <v>1.1230205650759999</v>
      </c>
      <c r="BZ169" s="9">
        <f t="shared" si="491"/>
        <v>1.3788364974577407</v>
      </c>
      <c r="CA169" s="9">
        <f t="shared" si="435"/>
        <v>2.4159329588981869E-6</v>
      </c>
      <c r="CB169" s="9">
        <f t="shared" si="492"/>
        <v>0</v>
      </c>
      <c r="CC169" s="9"/>
      <c r="CD169" s="9">
        <f t="shared" si="493"/>
        <v>1.4053422669273217</v>
      </c>
      <c r="CE169" s="23">
        <f t="shared" si="494"/>
        <v>1.9377372090593896</v>
      </c>
      <c r="CG169" s="35"/>
      <c r="CH169">
        <f t="shared" si="495"/>
        <v>1962</v>
      </c>
      <c r="CI169" s="19" t="e">
        <f t="shared" si="496"/>
        <v>#DIV/0!</v>
      </c>
      <c r="CJ169" s="19" t="e">
        <f t="shared" si="497"/>
        <v>#DIV/0!</v>
      </c>
      <c r="CK169" s="19" t="e">
        <f t="shared" si="498"/>
        <v>#DIV/0!</v>
      </c>
      <c r="CL169" s="19" t="e">
        <f t="shared" si="499"/>
        <v>#DIV/0!</v>
      </c>
      <c r="CM169" s="19" t="e">
        <f t="shared" si="500"/>
        <v>#DIV/0!</v>
      </c>
      <c r="CN169" s="19" t="e">
        <f t="shared" si="501"/>
        <v>#DIV/0!</v>
      </c>
      <c r="CO169" s="19" t="e">
        <f t="shared" si="502"/>
        <v>#DIV/0!</v>
      </c>
      <c r="CP169" s="19" t="e">
        <f t="shared" si="503"/>
        <v>#DIV/0!</v>
      </c>
      <c r="CQ169" s="19" t="e">
        <f t="shared" si="504"/>
        <v>#DIV/0!</v>
      </c>
      <c r="CR169" s="19" t="e">
        <f t="shared" si="505"/>
        <v>#DIV/0!</v>
      </c>
      <c r="CS169" s="19" t="e">
        <f t="shared" si="506"/>
        <v>#DIV/0!</v>
      </c>
      <c r="CT169" s="19" t="e">
        <f t="shared" si="507"/>
        <v>#DIV/0!</v>
      </c>
      <c r="CU169" s="19" t="e">
        <f t="shared" si="508"/>
        <v>#DIV/0!</v>
      </c>
      <c r="CV169" s="19" t="e">
        <f t="shared" si="509"/>
        <v>#DIV/0!</v>
      </c>
      <c r="CW169" s="19" t="e">
        <f t="shared" si="510"/>
        <v>#DIV/0!</v>
      </c>
      <c r="CX169" s="19" t="e">
        <f t="shared" si="511"/>
        <v>#DIV/0!</v>
      </c>
      <c r="CY169" s="19" t="e">
        <f t="shared" si="512"/>
        <v>#DIV/0!</v>
      </c>
      <c r="CZ169" s="19" t="e">
        <f t="shared" si="513"/>
        <v>#DIV/0!</v>
      </c>
      <c r="DA169" s="19" t="e">
        <f t="shared" si="514"/>
        <v>#DIV/0!</v>
      </c>
      <c r="DB169" s="19" t="e">
        <f t="shared" si="515"/>
        <v>#DIV/0!</v>
      </c>
      <c r="DC169" s="19" t="e">
        <f t="shared" si="516"/>
        <v>#DIV/0!</v>
      </c>
      <c r="DD169" s="19"/>
      <c r="DE169" s="19"/>
      <c r="DF169" s="19" t="e">
        <f t="shared" si="547"/>
        <v>#DIV/0!</v>
      </c>
      <c r="DG169" s="19" t="e">
        <f t="shared" si="517"/>
        <v>#DIV/0!</v>
      </c>
      <c r="DH169" s="19" t="e">
        <f t="shared" si="517"/>
        <v>#DIV/0!</v>
      </c>
      <c r="DI169" s="19" t="e">
        <f t="shared" si="517"/>
        <v>#DIV/0!</v>
      </c>
      <c r="DJ169" s="19" t="e">
        <f t="shared" si="517"/>
        <v>#DIV/0!</v>
      </c>
      <c r="DK169" s="19" t="e">
        <f t="shared" si="517"/>
        <v>#DIV/0!</v>
      </c>
      <c r="DL169" s="19" t="e">
        <f t="shared" si="517"/>
        <v>#DIV/0!</v>
      </c>
      <c r="DM169" s="19" t="e">
        <f t="shared" si="517"/>
        <v>#DIV/0!</v>
      </c>
      <c r="DN169" s="19" t="e">
        <f t="shared" si="517"/>
        <v>#DIV/0!</v>
      </c>
      <c r="DO169" s="19" t="e">
        <f t="shared" si="517"/>
        <v>#DIV/0!</v>
      </c>
      <c r="DP169" s="19" t="e">
        <f t="shared" si="517"/>
        <v>#DIV/0!</v>
      </c>
      <c r="DQ169" s="19" t="e">
        <f t="shared" si="517"/>
        <v>#DIV/0!</v>
      </c>
      <c r="DR169" s="19" t="e">
        <f t="shared" si="517"/>
        <v>#DIV/0!</v>
      </c>
      <c r="DS169" s="19" t="e">
        <f t="shared" si="517"/>
        <v>#DIV/0!</v>
      </c>
      <c r="DT169" s="19" t="e">
        <f t="shared" si="517"/>
        <v>#DIV/0!</v>
      </c>
      <c r="DU169" s="19" t="e">
        <f t="shared" si="517"/>
        <v>#DIV/0!</v>
      </c>
      <c r="DV169" s="19" t="e">
        <f t="shared" si="517"/>
        <v>#DIV/0!</v>
      </c>
      <c r="DW169" s="19" t="e">
        <f t="shared" si="518"/>
        <v>#DIV/0!</v>
      </c>
      <c r="DX169" s="19" t="e">
        <f t="shared" si="518"/>
        <v>#DIV/0!</v>
      </c>
      <c r="DY169" s="19" t="e">
        <f t="shared" si="518"/>
        <v>#DIV/0!</v>
      </c>
      <c r="DZ169" s="19" t="e">
        <f t="shared" si="518"/>
        <v>#DIV/0!</v>
      </c>
      <c r="EA169" s="19" t="e">
        <f t="shared" si="519"/>
        <v>#DIV/0!</v>
      </c>
      <c r="EB169" s="19"/>
      <c r="EC169" s="19" t="e">
        <f t="shared" si="548"/>
        <v>#DIV/0!</v>
      </c>
      <c r="ED169" s="19" t="e">
        <f t="shared" si="520"/>
        <v>#DIV/0!</v>
      </c>
      <c r="EE169" s="19" t="e">
        <f t="shared" si="520"/>
        <v>#DIV/0!</v>
      </c>
      <c r="EF169" s="19" t="e">
        <f t="shared" si="520"/>
        <v>#DIV/0!</v>
      </c>
      <c r="EG169" s="19" t="e">
        <f t="shared" si="520"/>
        <v>#DIV/0!</v>
      </c>
      <c r="EH169" s="19" t="e">
        <f t="shared" si="520"/>
        <v>#DIV/0!</v>
      </c>
      <c r="EI169" s="19" t="e">
        <f t="shared" si="520"/>
        <v>#DIV/0!</v>
      </c>
      <c r="EJ169" s="19" t="e">
        <f t="shared" si="520"/>
        <v>#DIV/0!</v>
      </c>
      <c r="EK169" s="19" t="e">
        <f t="shared" si="520"/>
        <v>#DIV/0!</v>
      </c>
      <c r="EL169" s="19" t="e">
        <f t="shared" si="520"/>
        <v>#DIV/0!</v>
      </c>
      <c r="EM169" s="19" t="e">
        <f t="shared" si="520"/>
        <v>#DIV/0!</v>
      </c>
      <c r="EN169" s="19" t="e">
        <f t="shared" si="520"/>
        <v>#DIV/0!</v>
      </c>
      <c r="EO169" s="19" t="e">
        <f t="shared" si="520"/>
        <v>#DIV/0!</v>
      </c>
      <c r="EP169" s="19" t="e">
        <f t="shared" si="520"/>
        <v>#DIV/0!</v>
      </c>
      <c r="EQ169" s="19" t="e">
        <f t="shared" si="520"/>
        <v>#DIV/0!</v>
      </c>
      <c r="ER169" s="19" t="e">
        <f t="shared" si="520"/>
        <v>#DIV/0!</v>
      </c>
      <c r="ES169" s="19" t="e">
        <f t="shared" si="520"/>
        <v>#DIV/0!</v>
      </c>
      <c r="ET169" s="19" t="e">
        <f t="shared" si="521"/>
        <v>#DIV/0!</v>
      </c>
      <c r="EU169" s="19" t="e">
        <f t="shared" si="521"/>
        <v>#DIV/0!</v>
      </c>
      <c r="EV169" s="19" t="e">
        <f t="shared" si="521"/>
        <v>#DIV/0!</v>
      </c>
      <c r="EW169" s="19" t="e">
        <f t="shared" si="521"/>
        <v>#DIV/0!</v>
      </c>
      <c r="EX169" s="19"/>
      <c r="EY169" s="19"/>
      <c r="EZ169" s="19" t="e">
        <f t="shared" si="549"/>
        <v>#DIV/0!</v>
      </c>
      <c r="FA169" s="19" t="e">
        <f t="shared" si="522"/>
        <v>#DIV/0!</v>
      </c>
      <c r="FB169" s="19" t="e">
        <f t="shared" si="522"/>
        <v>#DIV/0!</v>
      </c>
      <c r="FC169" s="19" t="e">
        <f t="shared" si="522"/>
        <v>#DIV/0!</v>
      </c>
      <c r="FD169" s="19" t="e">
        <f t="shared" si="522"/>
        <v>#DIV/0!</v>
      </c>
      <c r="FE169" s="19" t="e">
        <f t="shared" si="522"/>
        <v>#DIV/0!</v>
      </c>
      <c r="FF169" s="19" t="e">
        <f t="shared" si="522"/>
        <v>#DIV/0!</v>
      </c>
      <c r="FG169" s="19" t="e">
        <f t="shared" si="522"/>
        <v>#DIV/0!</v>
      </c>
      <c r="FH169" s="19" t="e">
        <f t="shared" si="522"/>
        <v>#DIV/0!</v>
      </c>
      <c r="FI169" s="19" t="e">
        <f t="shared" si="522"/>
        <v>#DIV/0!</v>
      </c>
      <c r="FJ169" s="19" t="e">
        <f t="shared" si="522"/>
        <v>#DIV/0!</v>
      </c>
      <c r="FK169" s="19" t="e">
        <f t="shared" si="522"/>
        <v>#DIV/0!</v>
      </c>
      <c r="FL169" s="19" t="e">
        <f t="shared" si="522"/>
        <v>#DIV/0!</v>
      </c>
      <c r="FM169" s="19" t="e">
        <f t="shared" si="522"/>
        <v>#DIV/0!</v>
      </c>
      <c r="FN169" s="19" t="e">
        <f t="shared" si="522"/>
        <v>#DIV/0!</v>
      </c>
      <c r="FO169" s="19" t="e">
        <f t="shared" si="522"/>
        <v>#DIV/0!</v>
      </c>
      <c r="FP169" s="19" t="e">
        <f t="shared" ref="FP169:FP217" si="567">LN(BN169/BN168)</f>
        <v>#DIV/0!</v>
      </c>
      <c r="FQ169" s="19" t="e">
        <f t="shared" ref="FQ169:FQ217" si="568">LN(BO169/BO168)</f>
        <v>#DIV/0!</v>
      </c>
      <c r="FR169" s="19" t="e">
        <f t="shared" ref="FR169:FR217" si="569">LN(BP169/BP168)</f>
        <v>#DIV/0!</v>
      </c>
      <c r="FS169" s="19" t="e">
        <f t="shared" ref="FS169:FS217" si="570">LN(BQ169/BQ168)</f>
        <v>#DIV/0!</v>
      </c>
      <c r="FT169" s="19" t="e">
        <f t="shared" ref="FT169:FT217" si="571">LN(BR169/BR168)</f>
        <v>#DIV/0!</v>
      </c>
      <c r="FU169" s="19"/>
      <c r="FV169" s="16"/>
      <c r="FW169" s="19" t="e">
        <f t="shared" si="523"/>
        <v>#DIV/0!</v>
      </c>
      <c r="FX169" s="19">
        <f t="shared" si="550"/>
        <v>1</v>
      </c>
      <c r="FY169" s="19">
        <f t="shared" si="437"/>
        <v>1.3788364974577407</v>
      </c>
      <c r="FZ169" s="19"/>
      <c r="GA169" s="19" t="e">
        <f t="shared" si="524"/>
        <v>#DIV/0!</v>
      </c>
      <c r="GB169" s="19">
        <f t="shared" si="551"/>
        <v>1</v>
      </c>
      <c r="GC169" s="19">
        <f t="shared" si="438"/>
        <v>1.2513949527114989</v>
      </c>
      <c r="GD169" s="19"/>
      <c r="GE169" s="19" t="e">
        <f t="shared" si="525"/>
        <v>#DIV/0!</v>
      </c>
      <c r="GF169" s="19">
        <f t="shared" si="552"/>
        <v>1</v>
      </c>
      <c r="GG169" s="19">
        <f t="shared" si="439"/>
        <v>1.1230205650759999</v>
      </c>
      <c r="GI169" t="e">
        <f>#REF!</f>
        <v>#REF!</v>
      </c>
      <c r="GJ169" t="e">
        <f t="shared" si="526"/>
        <v>#REF!</v>
      </c>
      <c r="GK169">
        <f t="shared" si="527"/>
        <v>0</v>
      </c>
      <c r="GL169" s="3"/>
      <c r="GM169" s="3"/>
      <c r="GN169" s="8"/>
      <c r="GO169" s="5">
        <f t="shared" si="553"/>
        <v>13</v>
      </c>
      <c r="GP169" t="b">
        <f t="shared" si="528"/>
        <v>1</v>
      </c>
      <c r="GR169">
        <f t="shared" si="529"/>
        <v>331</v>
      </c>
      <c r="GS169" s="20">
        <v>0.17419990300070201</v>
      </c>
      <c r="GT169" s="20" t="e">
        <v>#REF!</v>
      </c>
      <c r="GU169" s="33"/>
      <c r="GV169" s="31">
        <f t="shared" ca="1" si="440"/>
        <v>1998</v>
      </c>
      <c r="GW169" s="12">
        <f t="shared" ca="1" si="530"/>
        <v>1.3379504558688382</v>
      </c>
      <c r="GX169" s="19">
        <f t="shared" ca="1" si="531"/>
        <v>0.95741707332232218</v>
      </c>
      <c r="GY169" s="71">
        <f t="shared" ca="1" si="532"/>
        <v>1.2809750347691118</v>
      </c>
      <c r="GZ169" s="11">
        <f t="shared" ca="1" si="441"/>
        <v>1998</v>
      </c>
      <c r="HA169" s="12">
        <f t="shared" ca="1" si="442"/>
        <v>1.5461464712672917</v>
      </c>
      <c r="HB169" s="12">
        <f t="shared" ca="1" si="443"/>
        <v>0.86534521840753775</v>
      </c>
      <c r="HC169" s="12">
        <f t="shared" ca="1" si="444"/>
        <v>0.95741707332232218</v>
      </c>
      <c r="HD169" s="72">
        <f t="shared" ca="1" si="445"/>
        <v>1.2809750347691118</v>
      </c>
      <c r="HE169">
        <f t="shared" ca="1" si="533"/>
        <v>1998</v>
      </c>
      <c r="HF169" s="12">
        <f t="shared" ca="1" si="446"/>
        <v>0.95741707332232218</v>
      </c>
      <c r="HG169" s="12">
        <f t="shared" ca="1" si="447"/>
        <v>0.95086334870174738</v>
      </c>
      <c r="HH169" s="12">
        <f t="shared" ca="1" si="448"/>
        <v>0.91006264947432136</v>
      </c>
      <c r="HJ169" s="17"/>
      <c r="HL169" s="18">
        <f t="shared" si="534"/>
        <v>1962</v>
      </c>
      <c r="HM169" s="9">
        <f t="shared" si="449"/>
        <v>8.9752671770879497E-7</v>
      </c>
      <c r="HN169" s="9">
        <f t="shared" si="450"/>
        <v>0</v>
      </c>
      <c r="HO169" s="9">
        <f t="shared" si="451"/>
        <v>1.2728381403229516</v>
      </c>
      <c r="HP169" s="9">
        <f t="shared" si="452"/>
        <v>1.2173559893769872</v>
      </c>
      <c r="HQ169" s="9">
        <f t="shared" si="453"/>
        <v>1.3875581631807112</v>
      </c>
      <c r="HR169" s="9">
        <f t="shared" si="535"/>
        <v>1.9296980569808168E-6</v>
      </c>
      <c r="HS169" s="9">
        <f t="shared" si="454"/>
        <v>0</v>
      </c>
      <c r="HT169" s="9"/>
      <c r="HU169" s="9">
        <f t="shared" si="455"/>
        <v>1.5494971336296113</v>
      </c>
      <c r="HV169" s="23">
        <f t="shared" si="536"/>
        <v>2.1500173965928804</v>
      </c>
      <c r="HX169" s="8"/>
      <c r="HY169" s="5">
        <f t="shared" si="554"/>
        <v>13</v>
      </c>
      <c r="HZ169" t="b">
        <f t="shared" si="537"/>
        <v>1</v>
      </c>
      <c r="IB169">
        <f t="shared" si="538"/>
        <v>331</v>
      </c>
      <c r="IC169" s="20">
        <v>0.14574138194480829</v>
      </c>
      <c r="ID169" s="20" t="e">
        <v>#REF!</v>
      </c>
      <c r="IE169" s="11"/>
      <c r="IF169">
        <f t="shared" ca="1" si="539"/>
        <v>1998</v>
      </c>
      <c r="IG169" s="12">
        <f t="shared" ca="1" si="540"/>
        <v>1.0619549327817626</v>
      </c>
      <c r="IH169" s="19">
        <f t="shared" ca="1" si="541"/>
        <v>0.96347310076747461</v>
      </c>
      <c r="II169" s="19">
        <f t="shared" ca="1" si="542"/>
        <v>1.023164467686253</v>
      </c>
      <c r="IJ169" s="11">
        <f t="shared" ca="1" si="456"/>
        <v>1998</v>
      </c>
      <c r="IK169" s="12">
        <f t="shared" ca="1" si="457"/>
        <v>1.1130329450540164</v>
      </c>
      <c r="IL169" s="12">
        <f t="shared" ca="1" si="458"/>
        <v>0.95410916406452373</v>
      </c>
      <c r="IM169" s="12">
        <f t="shared" ca="1" si="459"/>
        <v>0.96347310076747461</v>
      </c>
      <c r="IN169" s="12">
        <f t="shared" ca="1" si="460"/>
        <v>1.023164467686253</v>
      </c>
      <c r="IO169">
        <f t="shared" ca="1" si="543"/>
        <v>1998</v>
      </c>
      <c r="IP169" s="12">
        <f t="shared" ca="1" si="544"/>
        <v>0.96347310076747461</v>
      </c>
      <c r="IQ169" s="12">
        <f t="shared" ca="1" si="461"/>
        <v>0.96715679877111682</v>
      </c>
      <c r="IR169" s="12">
        <f t="shared" ca="1" si="462"/>
        <v>0.98650928709473817</v>
      </c>
    </row>
    <row r="170" spans="1:252" hidden="1" x14ac:dyDescent="0.2">
      <c r="A170" t="s">
        <v>63</v>
      </c>
      <c r="B170" s="1">
        <f t="shared" si="545"/>
        <v>1963</v>
      </c>
      <c r="C170">
        <f t="shared" si="463"/>
        <v>0</v>
      </c>
      <c r="D170">
        <f t="shared" ref="D170:R170" si="572">D244+D319</f>
        <v>0</v>
      </c>
      <c r="E170">
        <f t="shared" si="572"/>
        <v>0</v>
      </c>
      <c r="F170">
        <f t="shared" si="572"/>
        <v>0</v>
      </c>
      <c r="G170">
        <f t="shared" si="572"/>
        <v>0</v>
      </c>
      <c r="H170">
        <f t="shared" si="572"/>
        <v>0</v>
      </c>
      <c r="I170">
        <f t="shared" si="572"/>
        <v>0</v>
      </c>
      <c r="J170">
        <f t="shared" si="572"/>
        <v>0</v>
      </c>
      <c r="K170">
        <f t="shared" si="572"/>
        <v>0</v>
      </c>
      <c r="L170">
        <f t="shared" si="572"/>
        <v>0</v>
      </c>
      <c r="M170">
        <f t="shared" si="572"/>
        <v>0</v>
      </c>
      <c r="N170">
        <f t="shared" si="572"/>
        <v>0</v>
      </c>
      <c r="O170">
        <f t="shared" si="572"/>
        <v>0</v>
      </c>
      <c r="P170">
        <f t="shared" si="572"/>
        <v>0</v>
      </c>
      <c r="Q170">
        <f t="shared" si="572"/>
        <v>0</v>
      </c>
      <c r="R170">
        <f t="shared" si="572"/>
        <v>0</v>
      </c>
      <c r="S170">
        <f t="shared" si="564"/>
        <v>0</v>
      </c>
      <c r="T170">
        <f t="shared" si="564"/>
        <v>0</v>
      </c>
      <c r="U170">
        <f t="shared" si="564"/>
        <v>0</v>
      </c>
      <c r="V170">
        <f t="shared" si="564"/>
        <v>0</v>
      </c>
      <c r="W170">
        <f t="shared" si="564"/>
        <v>0</v>
      </c>
      <c r="X170">
        <f t="shared" si="564"/>
        <v>0</v>
      </c>
      <c r="AX170">
        <f t="shared" si="466"/>
        <v>0</v>
      </c>
      <c r="AY170">
        <f t="shared" si="467"/>
        <v>0</v>
      </c>
      <c r="AZ170">
        <f t="shared" si="468"/>
        <v>0</v>
      </c>
      <c r="BA170">
        <f t="shared" si="469"/>
        <v>0</v>
      </c>
      <c r="BB170">
        <f t="shared" si="470"/>
        <v>0</v>
      </c>
      <c r="BC170">
        <f t="shared" si="471"/>
        <v>0</v>
      </c>
      <c r="BD170">
        <f t="shared" si="472"/>
        <v>0</v>
      </c>
      <c r="BE170">
        <f t="shared" si="473"/>
        <v>0</v>
      </c>
      <c r="BF170">
        <f t="shared" si="474"/>
        <v>0</v>
      </c>
      <c r="BG170">
        <f t="shared" si="475"/>
        <v>0</v>
      </c>
      <c r="BH170">
        <f t="shared" si="476"/>
        <v>0</v>
      </c>
      <c r="BI170">
        <f t="shared" si="477"/>
        <v>0</v>
      </c>
      <c r="BJ170">
        <f t="shared" si="478"/>
        <v>0</v>
      </c>
      <c r="BK170">
        <f t="shared" si="479"/>
        <v>0</v>
      </c>
      <c r="BL170">
        <f t="shared" si="480"/>
        <v>0</v>
      </c>
      <c r="BM170">
        <f t="shared" si="481"/>
        <v>0</v>
      </c>
      <c r="BN170">
        <f t="shared" si="482"/>
        <v>0</v>
      </c>
      <c r="BO170">
        <f t="shared" si="483"/>
        <v>0</v>
      </c>
      <c r="BP170">
        <f t="shared" si="484"/>
        <v>0</v>
      </c>
      <c r="BQ170">
        <f t="shared" si="485"/>
        <v>0</v>
      </c>
      <c r="BR170">
        <f t="shared" si="486"/>
        <v>0</v>
      </c>
      <c r="BS170">
        <f t="shared" si="487"/>
        <v>0</v>
      </c>
      <c r="BU170" s="28"/>
      <c r="BV170" s="9">
        <f t="shared" si="434"/>
        <v>1.2467804961390619E-6</v>
      </c>
      <c r="BW170" s="9">
        <f t="shared" si="488"/>
        <v>0</v>
      </c>
      <c r="BX170" s="9">
        <f t="shared" si="489"/>
        <v>1.2513949527114989</v>
      </c>
      <c r="BY170" s="9">
        <f t="shared" si="490"/>
        <v>1.1230205650759999</v>
      </c>
      <c r="BZ170" s="9">
        <f t="shared" si="491"/>
        <v>1.3788364974577407</v>
      </c>
      <c r="CA170" s="9">
        <f t="shared" si="435"/>
        <v>2.4159329588981869E-6</v>
      </c>
      <c r="CB170" s="9">
        <f t="shared" si="492"/>
        <v>0</v>
      </c>
      <c r="CC170" s="9"/>
      <c r="CD170" s="9">
        <f t="shared" si="493"/>
        <v>1.4053422669273217</v>
      </c>
      <c r="CE170" s="23">
        <f t="shared" si="494"/>
        <v>1.9377372090593896</v>
      </c>
      <c r="CG170" s="35"/>
      <c r="CH170">
        <f t="shared" si="495"/>
        <v>1963</v>
      </c>
      <c r="CI170" s="19" t="e">
        <f t="shared" si="496"/>
        <v>#DIV/0!</v>
      </c>
      <c r="CJ170" s="19" t="e">
        <f t="shared" si="497"/>
        <v>#DIV/0!</v>
      </c>
      <c r="CK170" s="19" t="e">
        <f t="shared" si="498"/>
        <v>#DIV/0!</v>
      </c>
      <c r="CL170" s="19" t="e">
        <f t="shared" si="499"/>
        <v>#DIV/0!</v>
      </c>
      <c r="CM170" s="19" t="e">
        <f t="shared" si="500"/>
        <v>#DIV/0!</v>
      </c>
      <c r="CN170" s="19" t="e">
        <f t="shared" si="501"/>
        <v>#DIV/0!</v>
      </c>
      <c r="CO170" s="19" t="e">
        <f t="shared" si="502"/>
        <v>#DIV/0!</v>
      </c>
      <c r="CP170" s="19" t="e">
        <f t="shared" si="503"/>
        <v>#DIV/0!</v>
      </c>
      <c r="CQ170" s="19" t="e">
        <f t="shared" si="504"/>
        <v>#DIV/0!</v>
      </c>
      <c r="CR170" s="19" t="e">
        <f t="shared" si="505"/>
        <v>#DIV/0!</v>
      </c>
      <c r="CS170" s="19" t="e">
        <f t="shared" si="506"/>
        <v>#DIV/0!</v>
      </c>
      <c r="CT170" s="19" t="e">
        <f t="shared" si="507"/>
        <v>#DIV/0!</v>
      </c>
      <c r="CU170" s="19" t="e">
        <f t="shared" si="508"/>
        <v>#DIV/0!</v>
      </c>
      <c r="CV170" s="19" t="e">
        <f t="shared" si="509"/>
        <v>#DIV/0!</v>
      </c>
      <c r="CW170" s="19" t="e">
        <f t="shared" si="510"/>
        <v>#DIV/0!</v>
      </c>
      <c r="CX170" s="19" t="e">
        <f t="shared" si="511"/>
        <v>#DIV/0!</v>
      </c>
      <c r="CY170" s="19" t="e">
        <f t="shared" si="512"/>
        <v>#DIV/0!</v>
      </c>
      <c r="CZ170" s="19" t="e">
        <f t="shared" si="513"/>
        <v>#DIV/0!</v>
      </c>
      <c r="DA170" s="19" t="e">
        <f t="shared" si="514"/>
        <v>#DIV/0!</v>
      </c>
      <c r="DB170" s="19" t="e">
        <f t="shared" si="515"/>
        <v>#DIV/0!</v>
      </c>
      <c r="DC170" s="19" t="e">
        <f t="shared" si="516"/>
        <v>#DIV/0!</v>
      </c>
      <c r="DD170" s="19"/>
      <c r="DE170" s="19"/>
      <c r="DF170" s="19" t="e">
        <f t="shared" si="547"/>
        <v>#DIV/0!</v>
      </c>
      <c r="DG170" s="19" t="e">
        <f t="shared" si="517"/>
        <v>#DIV/0!</v>
      </c>
      <c r="DH170" s="19" t="e">
        <f t="shared" si="517"/>
        <v>#DIV/0!</v>
      </c>
      <c r="DI170" s="19" t="e">
        <f t="shared" si="517"/>
        <v>#DIV/0!</v>
      </c>
      <c r="DJ170" s="19" t="e">
        <f t="shared" si="517"/>
        <v>#DIV/0!</v>
      </c>
      <c r="DK170" s="19" t="e">
        <f t="shared" si="517"/>
        <v>#DIV/0!</v>
      </c>
      <c r="DL170" s="19" t="e">
        <f t="shared" si="517"/>
        <v>#DIV/0!</v>
      </c>
      <c r="DM170" s="19" t="e">
        <f t="shared" si="517"/>
        <v>#DIV/0!</v>
      </c>
      <c r="DN170" s="19" t="e">
        <f t="shared" si="517"/>
        <v>#DIV/0!</v>
      </c>
      <c r="DO170" s="19" t="e">
        <f t="shared" si="517"/>
        <v>#DIV/0!</v>
      </c>
      <c r="DP170" s="19" t="e">
        <f t="shared" si="517"/>
        <v>#DIV/0!</v>
      </c>
      <c r="DQ170" s="19" t="e">
        <f t="shared" si="517"/>
        <v>#DIV/0!</v>
      </c>
      <c r="DR170" s="19" t="e">
        <f t="shared" si="517"/>
        <v>#DIV/0!</v>
      </c>
      <c r="DS170" s="19" t="e">
        <f t="shared" si="517"/>
        <v>#DIV/0!</v>
      </c>
      <c r="DT170" s="19" t="e">
        <f t="shared" si="517"/>
        <v>#DIV/0!</v>
      </c>
      <c r="DU170" s="19" t="e">
        <f t="shared" si="517"/>
        <v>#DIV/0!</v>
      </c>
      <c r="DV170" s="19" t="e">
        <f t="shared" si="517"/>
        <v>#DIV/0!</v>
      </c>
      <c r="DW170" s="19" t="e">
        <f t="shared" si="518"/>
        <v>#DIV/0!</v>
      </c>
      <c r="DX170" s="19" t="e">
        <f t="shared" si="518"/>
        <v>#DIV/0!</v>
      </c>
      <c r="DY170" s="19" t="e">
        <f t="shared" si="518"/>
        <v>#DIV/0!</v>
      </c>
      <c r="DZ170" s="19" t="e">
        <f t="shared" si="518"/>
        <v>#DIV/0!</v>
      </c>
      <c r="EA170" s="19" t="e">
        <f t="shared" si="519"/>
        <v>#DIV/0!</v>
      </c>
      <c r="EB170" s="19"/>
      <c r="EC170" s="19" t="e">
        <f t="shared" si="548"/>
        <v>#DIV/0!</v>
      </c>
      <c r="ED170" s="19" t="e">
        <f t="shared" si="520"/>
        <v>#DIV/0!</v>
      </c>
      <c r="EE170" s="19" t="e">
        <f t="shared" si="520"/>
        <v>#DIV/0!</v>
      </c>
      <c r="EF170" s="19" t="e">
        <f t="shared" si="520"/>
        <v>#DIV/0!</v>
      </c>
      <c r="EG170" s="19" t="e">
        <f t="shared" si="520"/>
        <v>#DIV/0!</v>
      </c>
      <c r="EH170" s="19" t="e">
        <f t="shared" si="520"/>
        <v>#DIV/0!</v>
      </c>
      <c r="EI170" s="19" t="e">
        <f t="shared" si="520"/>
        <v>#DIV/0!</v>
      </c>
      <c r="EJ170" s="19" t="e">
        <f t="shared" si="520"/>
        <v>#DIV/0!</v>
      </c>
      <c r="EK170" s="19" t="e">
        <f t="shared" si="520"/>
        <v>#DIV/0!</v>
      </c>
      <c r="EL170" s="19" t="e">
        <f t="shared" si="520"/>
        <v>#DIV/0!</v>
      </c>
      <c r="EM170" s="19" t="e">
        <f t="shared" si="520"/>
        <v>#DIV/0!</v>
      </c>
      <c r="EN170" s="19" t="e">
        <f t="shared" si="520"/>
        <v>#DIV/0!</v>
      </c>
      <c r="EO170" s="19" t="e">
        <f t="shared" si="520"/>
        <v>#DIV/0!</v>
      </c>
      <c r="EP170" s="19" t="e">
        <f t="shared" si="520"/>
        <v>#DIV/0!</v>
      </c>
      <c r="EQ170" s="19" t="e">
        <f t="shared" si="520"/>
        <v>#DIV/0!</v>
      </c>
      <c r="ER170" s="19" t="e">
        <f t="shared" si="520"/>
        <v>#DIV/0!</v>
      </c>
      <c r="ES170" s="19" t="e">
        <f t="shared" si="520"/>
        <v>#DIV/0!</v>
      </c>
      <c r="ET170" s="19" t="e">
        <f t="shared" si="521"/>
        <v>#DIV/0!</v>
      </c>
      <c r="EU170" s="19" t="e">
        <f t="shared" si="521"/>
        <v>#DIV/0!</v>
      </c>
      <c r="EV170" s="19" t="e">
        <f t="shared" si="521"/>
        <v>#DIV/0!</v>
      </c>
      <c r="EW170" s="19" t="e">
        <f t="shared" si="521"/>
        <v>#DIV/0!</v>
      </c>
      <c r="EX170" s="19"/>
      <c r="EY170" s="19"/>
      <c r="EZ170" s="19" t="e">
        <f t="shared" si="549"/>
        <v>#DIV/0!</v>
      </c>
      <c r="FA170" s="19" t="e">
        <f t="shared" ref="FA170:FA217" si="573">LN(AY170/AY169)</f>
        <v>#DIV/0!</v>
      </c>
      <c r="FB170" s="19" t="e">
        <f t="shared" ref="FB170:FB217" si="574">LN(AZ170/AZ169)</f>
        <v>#DIV/0!</v>
      </c>
      <c r="FC170" s="19" t="e">
        <f t="shared" ref="FC170:FC217" si="575">LN(BA170/BA169)</f>
        <v>#DIV/0!</v>
      </c>
      <c r="FD170" s="19" t="e">
        <f t="shared" ref="FD170:FD217" si="576">LN(BB170/BB169)</f>
        <v>#DIV/0!</v>
      </c>
      <c r="FE170" s="19" t="e">
        <f t="shared" ref="FE170:FE217" si="577">LN(BC170/BC169)</f>
        <v>#DIV/0!</v>
      </c>
      <c r="FF170" s="19" t="e">
        <f t="shared" ref="FF170:FF217" si="578">LN(BD170/BD169)</f>
        <v>#DIV/0!</v>
      </c>
      <c r="FG170" s="19" t="e">
        <f t="shared" ref="FG170:FG217" si="579">LN(BE170/BE169)</f>
        <v>#DIV/0!</v>
      </c>
      <c r="FH170" s="19" t="e">
        <f t="shared" ref="FH170:FH217" si="580">LN(BF170/BF169)</f>
        <v>#DIV/0!</v>
      </c>
      <c r="FI170" s="19" t="e">
        <f t="shared" ref="FI170:FI217" si="581">LN(BG170/BG169)</f>
        <v>#DIV/0!</v>
      </c>
      <c r="FJ170" s="19" t="e">
        <f t="shared" ref="FJ170:FJ217" si="582">LN(BH170/BH169)</f>
        <v>#DIV/0!</v>
      </c>
      <c r="FK170" s="19" t="e">
        <f t="shared" ref="FK170:FK217" si="583">LN(BI170/BI169)</f>
        <v>#DIV/0!</v>
      </c>
      <c r="FL170" s="19" t="e">
        <f t="shared" ref="FL170:FL217" si="584">LN(BJ170/BJ169)</f>
        <v>#DIV/0!</v>
      </c>
      <c r="FM170" s="19" t="e">
        <f t="shared" ref="FM170:FM217" si="585">LN(BK170/BK169)</f>
        <v>#DIV/0!</v>
      </c>
      <c r="FN170" s="19" t="e">
        <f t="shared" ref="FN170:FN217" si="586">LN(BL170/BL169)</f>
        <v>#DIV/0!</v>
      </c>
      <c r="FO170" s="19" t="e">
        <f t="shared" ref="FO170:FO217" si="587">LN(BM170/BM169)</f>
        <v>#DIV/0!</v>
      </c>
      <c r="FP170" s="19" t="e">
        <f t="shared" si="567"/>
        <v>#DIV/0!</v>
      </c>
      <c r="FQ170" s="19" t="e">
        <f t="shared" si="568"/>
        <v>#DIV/0!</v>
      </c>
      <c r="FR170" s="19" t="e">
        <f t="shared" si="569"/>
        <v>#DIV/0!</v>
      </c>
      <c r="FS170" s="19" t="e">
        <f t="shared" si="570"/>
        <v>#DIV/0!</v>
      </c>
      <c r="FT170" s="19" t="e">
        <f t="shared" si="571"/>
        <v>#DIV/0!</v>
      </c>
      <c r="FU170" s="19"/>
      <c r="FV170" s="16"/>
      <c r="FW170" s="19" t="e">
        <f t="shared" si="523"/>
        <v>#DIV/0!</v>
      </c>
      <c r="FX170" s="19">
        <f t="shared" si="550"/>
        <v>1</v>
      </c>
      <c r="FY170" s="19">
        <f t="shared" si="437"/>
        <v>1.3788364974577407</v>
      </c>
      <c r="FZ170" s="19"/>
      <c r="GA170" s="19" t="e">
        <f t="shared" si="524"/>
        <v>#DIV/0!</v>
      </c>
      <c r="GB170" s="19">
        <f t="shared" si="551"/>
        <v>1</v>
      </c>
      <c r="GC170" s="19">
        <f t="shared" si="438"/>
        <v>1.2513949527114989</v>
      </c>
      <c r="GD170" s="19"/>
      <c r="GE170" s="19" t="e">
        <f t="shared" si="525"/>
        <v>#DIV/0!</v>
      </c>
      <c r="GF170" s="19">
        <f t="shared" si="552"/>
        <v>1</v>
      </c>
      <c r="GG170" s="19">
        <f t="shared" si="439"/>
        <v>1.1230205650759999</v>
      </c>
      <c r="GI170" t="e">
        <f>#REF!</f>
        <v>#REF!</v>
      </c>
      <c r="GJ170" t="e">
        <f t="shared" si="526"/>
        <v>#REF!</v>
      </c>
      <c r="GK170">
        <f t="shared" si="527"/>
        <v>0</v>
      </c>
      <c r="GL170" s="3"/>
      <c r="GM170" s="3"/>
      <c r="GN170" s="8"/>
      <c r="GO170" s="5">
        <f t="shared" si="553"/>
        <v>14</v>
      </c>
      <c r="GP170" t="b">
        <f t="shared" si="528"/>
        <v>1</v>
      </c>
      <c r="GR170">
        <f t="shared" si="529"/>
        <v>332</v>
      </c>
      <c r="GS170" s="20">
        <v>2.3519422829693024E-2</v>
      </c>
      <c r="GT170" s="20" t="e">
        <v>#REF!</v>
      </c>
      <c r="GU170" s="33"/>
      <c r="GV170" s="31">
        <f t="shared" ca="1" si="440"/>
        <v>1999</v>
      </c>
      <c r="GW170" s="12">
        <f t="shared" ca="1" si="530"/>
        <v>1.361595500646549</v>
      </c>
      <c r="GX170" s="19">
        <f t="shared" ca="1" si="531"/>
        <v>0.9570954113870801</v>
      </c>
      <c r="GY170" s="71">
        <f t="shared" ca="1" si="532"/>
        <v>1.3031748510896968</v>
      </c>
      <c r="GZ170" s="11">
        <f t="shared" ca="1" si="441"/>
        <v>1999</v>
      </c>
      <c r="HA170" s="12">
        <f t="shared" ca="1" si="442"/>
        <v>1.6292238157663033</v>
      </c>
      <c r="HB170" s="12">
        <f t="shared" ca="1" si="443"/>
        <v>0.83573262769064316</v>
      </c>
      <c r="HC170" s="12">
        <f t="shared" ca="1" si="444"/>
        <v>0.9570954113870801</v>
      </c>
      <c r="HD170" s="72">
        <f t="shared" ca="1" si="445"/>
        <v>1.3031748510896968</v>
      </c>
      <c r="HE170">
        <f t="shared" ca="1" si="533"/>
        <v>1999</v>
      </c>
      <c r="HF170" s="12">
        <f t="shared" ca="1" si="446"/>
        <v>0.9570954113870801</v>
      </c>
      <c r="HG170" s="12">
        <f t="shared" ca="1" si="447"/>
        <v>0.96300134428073947</v>
      </c>
      <c r="HH170" s="12">
        <f t="shared" ca="1" si="448"/>
        <v>0.86784160027818791</v>
      </c>
      <c r="HJ170" s="17"/>
      <c r="HL170" s="18">
        <f t="shared" si="534"/>
        <v>1963</v>
      </c>
      <c r="HM170" s="9">
        <f t="shared" si="449"/>
        <v>8.9752671770879497E-7</v>
      </c>
      <c r="HN170" s="9">
        <f t="shared" si="450"/>
        <v>0</v>
      </c>
      <c r="HO170" s="9">
        <f t="shared" si="451"/>
        <v>1.2728381403229516</v>
      </c>
      <c r="HP170" s="9">
        <f t="shared" si="452"/>
        <v>1.2173559893769872</v>
      </c>
      <c r="HQ170" s="9">
        <f t="shared" si="453"/>
        <v>1.3875581631807112</v>
      </c>
      <c r="HR170" s="9">
        <f t="shared" si="535"/>
        <v>1.9296980569808168E-6</v>
      </c>
      <c r="HS170" s="9">
        <f t="shared" si="454"/>
        <v>0</v>
      </c>
      <c r="HT170" s="9"/>
      <c r="HU170" s="9">
        <f t="shared" si="455"/>
        <v>1.5494971336296113</v>
      </c>
      <c r="HV170" s="23">
        <f t="shared" si="536"/>
        <v>2.1500173965928804</v>
      </c>
      <c r="HX170" s="8"/>
      <c r="HY170" s="5">
        <f t="shared" si="554"/>
        <v>14</v>
      </c>
      <c r="HZ170" t="b">
        <f t="shared" si="537"/>
        <v>1</v>
      </c>
      <c r="IB170">
        <f t="shared" si="538"/>
        <v>332</v>
      </c>
      <c r="IC170" s="20">
        <v>2.2071413704736375E-2</v>
      </c>
      <c r="ID170" s="20" t="e">
        <v>#REF!</v>
      </c>
      <c r="IE170" s="11"/>
      <c r="IF170">
        <f t="shared" ca="1" si="539"/>
        <v>1999</v>
      </c>
      <c r="IG170" s="12">
        <f t="shared" ca="1" si="540"/>
        <v>1.0807224228838004</v>
      </c>
      <c r="IH170" s="19">
        <f t="shared" ca="1" si="541"/>
        <v>0.96314940419804629</v>
      </c>
      <c r="II170" s="19">
        <f t="shared" ca="1" si="542"/>
        <v>1.0408963224311647</v>
      </c>
      <c r="IJ170" s="11">
        <f t="shared" ca="1" si="456"/>
        <v>1999</v>
      </c>
      <c r="IK170" s="12">
        <f t="shared" ca="1" si="457"/>
        <v>1.1728382889417861</v>
      </c>
      <c r="IL170" s="12">
        <f t="shared" ca="1" si="458"/>
        <v>0.92145902216315023</v>
      </c>
      <c r="IM170" s="12">
        <f t="shared" ca="1" si="459"/>
        <v>0.96314940419804629</v>
      </c>
      <c r="IN170" s="12">
        <f t="shared" ca="1" si="460"/>
        <v>1.0408963224311647</v>
      </c>
      <c r="IO170">
        <f t="shared" ca="1" si="543"/>
        <v>1999</v>
      </c>
      <c r="IP170" s="12">
        <f t="shared" ca="1" si="544"/>
        <v>0.96314940419804629</v>
      </c>
      <c r="IQ170" s="12">
        <f t="shared" ca="1" si="461"/>
        <v>0.97950278409456437</v>
      </c>
      <c r="IR170" s="12">
        <f t="shared" ca="1" si="462"/>
        <v>0.94074160597198409</v>
      </c>
    </row>
    <row r="171" spans="1:252" hidden="1" x14ac:dyDescent="0.2">
      <c r="A171" t="s">
        <v>63</v>
      </c>
      <c r="B171" s="1">
        <f t="shared" si="545"/>
        <v>1964</v>
      </c>
      <c r="C171">
        <f t="shared" si="463"/>
        <v>0</v>
      </c>
      <c r="D171">
        <f t="shared" ref="D171:R171" si="588">D245+D320</f>
        <v>0</v>
      </c>
      <c r="E171">
        <f t="shared" si="588"/>
        <v>0</v>
      </c>
      <c r="F171">
        <f t="shared" si="588"/>
        <v>0</v>
      </c>
      <c r="G171">
        <f t="shared" si="588"/>
        <v>0</v>
      </c>
      <c r="H171">
        <f t="shared" si="588"/>
        <v>0</v>
      </c>
      <c r="I171">
        <f t="shared" si="588"/>
        <v>0</v>
      </c>
      <c r="J171">
        <f t="shared" si="588"/>
        <v>0</v>
      </c>
      <c r="K171">
        <f t="shared" si="588"/>
        <v>0</v>
      </c>
      <c r="L171">
        <f t="shared" si="588"/>
        <v>0</v>
      </c>
      <c r="M171">
        <f t="shared" si="588"/>
        <v>0</v>
      </c>
      <c r="N171">
        <f t="shared" si="588"/>
        <v>0</v>
      </c>
      <c r="O171">
        <f t="shared" si="588"/>
        <v>0</v>
      </c>
      <c r="P171">
        <f t="shared" si="588"/>
        <v>0</v>
      </c>
      <c r="Q171">
        <f t="shared" si="588"/>
        <v>0</v>
      </c>
      <c r="R171">
        <f t="shared" si="588"/>
        <v>0</v>
      </c>
      <c r="S171">
        <f t="shared" si="564"/>
        <v>0</v>
      </c>
      <c r="T171">
        <f t="shared" si="564"/>
        <v>0</v>
      </c>
      <c r="U171">
        <f t="shared" si="564"/>
        <v>0</v>
      </c>
      <c r="V171">
        <f t="shared" si="564"/>
        <v>0</v>
      </c>
      <c r="W171">
        <f t="shared" si="564"/>
        <v>0</v>
      </c>
      <c r="X171">
        <f t="shared" si="564"/>
        <v>0</v>
      </c>
      <c r="AX171">
        <f t="shared" si="466"/>
        <v>0</v>
      </c>
      <c r="AY171">
        <f t="shared" si="467"/>
        <v>0</v>
      </c>
      <c r="AZ171">
        <f t="shared" si="468"/>
        <v>0</v>
      </c>
      <c r="BA171">
        <f t="shared" si="469"/>
        <v>0</v>
      </c>
      <c r="BB171">
        <f t="shared" si="470"/>
        <v>0</v>
      </c>
      <c r="BC171">
        <f t="shared" si="471"/>
        <v>0</v>
      </c>
      <c r="BD171">
        <f t="shared" si="472"/>
        <v>0</v>
      </c>
      <c r="BE171">
        <f t="shared" si="473"/>
        <v>0</v>
      </c>
      <c r="BF171">
        <f t="shared" si="474"/>
        <v>0</v>
      </c>
      <c r="BG171">
        <f t="shared" si="475"/>
        <v>0</v>
      </c>
      <c r="BH171">
        <f t="shared" si="476"/>
        <v>0</v>
      </c>
      <c r="BI171">
        <f t="shared" si="477"/>
        <v>0</v>
      </c>
      <c r="BJ171">
        <f t="shared" si="478"/>
        <v>0</v>
      </c>
      <c r="BK171">
        <f t="shared" si="479"/>
        <v>0</v>
      </c>
      <c r="BL171">
        <f t="shared" si="480"/>
        <v>0</v>
      </c>
      <c r="BM171">
        <f t="shared" si="481"/>
        <v>0</v>
      </c>
      <c r="BN171">
        <f t="shared" si="482"/>
        <v>0</v>
      </c>
      <c r="BO171">
        <f t="shared" si="483"/>
        <v>0</v>
      </c>
      <c r="BP171">
        <f t="shared" si="484"/>
        <v>0</v>
      </c>
      <c r="BQ171">
        <f t="shared" si="485"/>
        <v>0</v>
      </c>
      <c r="BR171">
        <f t="shared" si="486"/>
        <v>0</v>
      </c>
      <c r="BS171">
        <f t="shared" si="487"/>
        <v>0</v>
      </c>
      <c r="BU171" s="28"/>
      <c r="BV171" s="9">
        <f t="shared" si="434"/>
        <v>1.2467804961390619E-6</v>
      </c>
      <c r="BW171" s="9">
        <f t="shared" si="488"/>
        <v>0</v>
      </c>
      <c r="BX171" s="9">
        <f t="shared" si="489"/>
        <v>1.2513949527114989</v>
      </c>
      <c r="BY171" s="9">
        <f t="shared" si="490"/>
        <v>1.1230205650759999</v>
      </c>
      <c r="BZ171" s="9">
        <f t="shared" si="491"/>
        <v>1.3788364974577407</v>
      </c>
      <c r="CA171" s="9">
        <f t="shared" si="435"/>
        <v>2.4159329588981869E-6</v>
      </c>
      <c r="CB171" s="9">
        <f t="shared" si="492"/>
        <v>0</v>
      </c>
      <c r="CC171" s="9"/>
      <c r="CD171" s="9">
        <f t="shared" si="493"/>
        <v>1.4053422669273217</v>
      </c>
      <c r="CE171" s="23">
        <f t="shared" si="494"/>
        <v>1.9377372090593896</v>
      </c>
      <c r="CG171" s="35"/>
      <c r="CH171">
        <f t="shared" si="495"/>
        <v>1964</v>
      </c>
      <c r="CI171" s="19" t="e">
        <f t="shared" si="496"/>
        <v>#DIV/0!</v>
      </c>
      <c r="CJ171" s="19" t="e">
        <f t="shared" ref="CJ171:CX171" si="589">D171/$X171</f>
        <v>#DIV/0!</v>
      </c>
      <c r="CK171" s="19" t="e">
        <f t="shared" si="589"/>
        <v>#DIV/0!</v>
      </c>
      <c r="CL171" s="19" t="e">
        <f t="shared" si="589"/>
        <v>#DIV/0!</v>
      </c>
      <c r="CM171" s="19" t="e">
        <f t="shared" si="589"/>
        <v>#DIV/0!</v>
      </c>
      <c r="CN171" s="19" t="e">
        <f t="shared" si="589"/>
        <v>#DIV/0!</v>
      </c>
      <c r="CO171" s="19" t="e">
        <f t="shared" si="589"/>
        <v>#DIV/0!</v>
      </c>
      <c r="CP171" s="19" t="e">
        <f t="shared" si="589"/>
        <v>#DIV/0!</v>
      </c>
      <c r="CQ171" s="19" t="e">
        <f t="shared" si="589"/>
        <v>#DIV/0!</v>
      </c>
      <c r="CR171" s="19" t="e">
        <f t="shared" si="589"/>
        <v>#DIV/0!</v>
      </c>
      <c r="CS171" s="19" t="e">
        <f t="shared" si="589"/>
        <v>#DIV/0!</v>
      </c>
      <c r="CT171" s="19" t="e">
        <f t="shared" si="589"/>
        <v>#DIV/0!</v>
      </c>
      <c r="CU171" s="19" t="e">
        <f t="shared" si="589"/>
        <v>#DIV/0!</v>
      </c>
      <c r="CV171" s="19" t="e">
        <f t="shared" si="589"/>
        <v>#DIV/0!</v>
      </c>
      <c r="CW171" s="19" t="e">
        <f t="shared" si="589"/>
        <v>#DIV/0!</v>
      </c>
      <c r="CX171" s="19" t="e">
        <f t="shared" si="589"/>
        <v>#DIV/0!</v>
      </c>
      <c r="CY171" s="19" t="e">
        <f t="shared" ref="CY171:CY217" si="590">S171/$X171</f>
        <v>#DIV/0!</v>
      </c>
      <c r="CZ171" s="19" t="e">
        <f>T171/$X171</f>
        <v>#DIV/0!</v>
      </c>
      <c r="DA171" s="19" t="e">
        <f>U171/$X171</f>
        <v>#DIV/0!</v>
      </c>
      <c r="DB171" s="19" t="e">
        <f>V171/$X171</f>
        <v>#DIV/0!</v>
      </c>
      <c r="DC171" s="19" t="e">
        <f>W171/$X171</f>
        <v>#DIV/0!</v>
      </c>
      <c r="DD171" s="19"/>
      <c r="DE171" s="19"/>
      <c r="DF171" s="19" t="e">
        <f t="shared" si="547"/>
        <v>#DIV/0!</v>
      </c>
      <c r="DG171" s="19" t="e">
        <f t="shared" si="517"/>
        <v>#DIV/0!</v>
      </c>
      <c r="DH171" s="19" t="e">
        <f t="shared" si="517"/>
        <v>#DIV/0!</v>
      </c>
      <c r="DI171" s="19" t="e">
        <f t="shared" si="517"/>
        <v>#DIV/0!</v>
      </c>
      <c r="DJ171" s="19" t="e">
        <f t="shared" si="517"/>
        <v>#DIV/0!</v>
      </c>
      <c r="DK171" s="19" t="e">
        <f t="shared" si="517"/>
        <v>#DIV/0!</v>
      </c>
      <c r="DL171" s="19" t="e">
        <f t="shared" si="517"/>
        <v>#DIV/0!</v>
      </c>
      <c r="DM171" s="19" t="e">
        <f t="shared" si="517"/>
        <v>#DIV/0!</v>
      </c>
      <c r="DN171" s="19" t="e">
        <f t="shared" si="517"/>
        <v>#DIV/0!</v>
      </c>
      <c r="DO171" s="19" t="e">
        <f t="shared" si="517"/>
        <v>#DIV/0!</v>
      </c>
      <c r="DP171" s="19" t="e">
        <f t="shared" si="517"/>
        <v>#DIV/0!</v>
      </c>
      <c r="DQ171" s="19" t="e">
        <f t="shared" si="517"/>
        <v>#DIV/0!</v>
      </c>
      <c r="DR171" s="19" t="e">
        <f t="shared" si="517"/>
        <v>#DIV/0!</v>
      </c>
      <c r="DS171" s="19" t="e">
        <f t="shared" si="517"/>
        <v>#DIV/0!</v>
      </c>
      <c r="DT171" s="19" t="e">
        <f t="shared" si="517"/>
        <v>#DIV/0!</v>
      </c>
      <c r="DU171" s="19" t="e">
        <f t="shared" si="517"/>
        <v>#DIV/0!</v>
      </c>
      <c r="DV171" s="19" t="e">
        <f t="shared" si="517"/>
        <v>#DIV/0!</v>
      </c>
      <c r="DW171" s="19" t="e">
        <f t="shared" si="518"/>
        <v>#DIV/0!</v>
      </c>
      <c r="DX171" s="19" t="e">
        <f t="shared" si="518"/>
        <v>#DIV/0!</v>
      </c>
      <c r="DY171" s="19" t="e">
        <f t="shared" si="518"/>
        <v>#DIV/0!</v>
      </c>
      <c r="DZ171" s="19" t="e">
        <f t="shared" si="518"/>
        <v>#DIV/0!</v>
      </c>
      <c r="EA171" s="19" t="e">
        <f t="shared" si="519"/>
        <v>#DIV/0!</v>
      </c>
      <c r="EB171" s="19"/>
      <c r="EC171" s="19" t="e">
        <f t="shared" si="548"/>
        <v>#DIV/0!</v>
      </c>
      <c r="ED171" s="19" t="e">
        <f t="shared" si="520"/>
        <v>#DIV/0!</v>
      </c>
      <c r="EE171" s="19" t="e">
        <f t="shared" si="520"/>
        <v>#DIV/0!</v>
      </c>
      <c r="EF171" s="19" t="e">
        <f t="shared" si="520"/>
        <v>#DIV/0!</v>
      </c>
      <c r="EG171" s="19" t="e">
        <f t="shared" si="520"/>
        <v>#DIV/0!</v>
      </c>
      <c r="EH171" s="19" t="e">
        <f t="shared" si="520"/>
        <v>#DIV/0!</v>
      </c>
      <c r="EI171" s="19" t="e">
        <f t="shared" si="520"/>
        <v>#DIV/0!</v>
      </c>
      <c r="EJ171" s="19" t="e">
        <f t="shared" si="520"/>
        <v>#DIV/0!</v>
      </c>
      <c r="EK171" s="19" t="e">
        <f t="shared" si="520"/>
        <v>#DIV/0!</v>
      </c>
      <c r="EL171" s="19" t="e">
        <f t="shared" si="520"/>
        <v>#DIV/0!</v>
      </c>
      <c r="EM171" s="19" t="e">
        <f t="shared" si="520"/>
        <v>#DIV/0!</v>
      </c>
      <c r="EN171" s="19" t="e">
        <f t="shared" si="520"/>
        <v>#DIV/0!</v>
      </c>
      <c r="EO171" s="19" t="e">
        <f t="shared" si="520"/>
        <v>#DIV/0!</v>
      </c>
      <c r="EP171" s="19" t="e">
        <f t="shared" si="520"/>
        <v>#DIV/0!</v>
      </c>
      <c r="EQ171" s="19" t="e">
        <f t="shared" si="520"/>
        <v>#DIV/0!</v>
      </c>
      <c r="ER171" s="19" t="e">
        <f t="shared" si="520"/>
        <v>#DIV/0!</v>
      </c>
      <c r="ES171" s="19" t="e">
        <f t="shared" si="520"/>
        <v>#DIV/0!</v>
      </c>
      <c r="ET171" s="19" t="e">
        <f t="shared" si="521"/>
        <v>#DIV/0!</v>
      </c>
      <c r="EU171" s="19" t="e">
        <f t="shared" si="521"/>
        <v>#DIV/0!</v>
      </c>
      <c r="EV171" s="19" t="e">
        <f t="shared" si="521"/>
        <v>#DIV/0!</v>
      </c>
      <c r="EW171" s="19" t="e">
        <f t="shared" si="521"/>
        <v>#DIV/0!</v>
      </c>
      <c r="EX171" s="19"/>
      <c r="EY171" s="19"/>
      <c r="EZ171" s="19" t="e">
        <f t="shared" si="549"/>
        <v>#DIV/0!</v>
      </c>
      <c r="FA171" s="19" t="e">
        <f t="shared" si="573"/>
        <v>#DIV/0!</v>
      </c>
      <c r="FB171" s="19" t="e">
        <f t="shared" si="574"/>
        <v>#DIV/0!</v>
      </c>
      <c r="FC171" s="19" t="e">
        <f t="shared" si="575"/>
        <v>#DIV/0!</v>
      </c>
      <c r="FD171" s="19" t="e">
        <f t="shared" si="576"/>
        <v>#DIV/0!</v>
      </c>
      <c r="FE171" s="19" t="e">
        <f t="shared" si="577"/>
        <v>#DIV/0!</v>
      </c>
      <c r="FF171" s="19" t="e">
        <f t="shared" si="578"/>
        <v>#DIV/0!</v>
      </c>
      <c r="FG171" s="19" t="e">
        <f t="shared" si="579"/>
        <v>#DIV/0!</v>
      </c>
      <c r="FH171" s="19" t="e">
        <f t="shared" si="580"/>
        <v>#DIV/0!</v>
      </c>
      <c r="FI171" s="19" t="e">
        <f t="shared" si="581"/>
        <v>#DIV/0!</v>
      </c>
      <c r="FJ171" s="19" t="e">
        <f t="shared" si="582"/>
        <v>#DIV/0!</v>
      </c>
      <c r="FK171" s="19" t="e">
        <f t="shared" si="583"/>
        <v>#DIV/0!</v>
      </c>
      <c r="FL171" s="19" t="e">
        <f t="shared" si="584"/>
        <v>#DIV/0!</v>
      </c>
      <c r="FM171" s="19" t="e">
        <f t="shared" si="585"/>
        <v>#DIV/0!</v>
      </c>
      <c r="FN171" s="19" t="e">
        <f t="shared" si="586"/>
        <v>#DIV/0!</v>
      </c>
      <c r="FO171" s="19" t="e">
        <f t="shared" si="587"/>
        <v>#DIV/0!</v>
      </c>
      <c r="FP171" s="19" t="e">
        <f t="shared" si="567"/>
        <v>#DIV/0!</v>
      </c>
      <c r="FQ171" s="19" t="e">
        <f t="shared" si="568"/>
        <v>#DIV/0!</v>
      </c>
      <c r="FR171" s="19" t="e">
        <f t="shared" si="569"/>
        <v>#DIV/0!</v>
      </c>
      <c r="FS171" s="19" t="e">
        <f t="shared" si="570"/>
        <v>#DIV/0!</v>
      </c>
      <c r="FT171" s="19" t="e">
        <f t="shared" si="571"/>
        <v>#DIV/0!</v>
      </c>
      <c r="FU171" s="19"/>
      <c r="FV171" s="16"/>
      <c r="FW171" s="19" t="e">
        <f t="shared" si="523"/>
        <v>#DIV/0!</v>
      </c>
      <c r="FX171" s="19">
        <f t="shared" si="550"/>
        <v>1</v>
      </c>
      <c r="FY171" s="19">
        <f t="shared" si="437"/>
        <v>1.3788364974577407</v>
      </c>
      <c r="FZ171" s="19"/>
      <c r="GA171" s="19" t="e">
        <f t="shared" si="524"/>
        <v>#DIV/0!</v>
      </c>
      <c r="GB171" s="19">
        <f t="shared" si="551"/>
        <v>1</v>
      </c>
      <c r="GC171" s="19">
        <f t="shared" si="438"/>
        <v>1.2513949527114989</v>
      </c>
      <c r="GD171" s="19"/>
      <c r="GE171" s="19" t="e">
        <f t="shared" si="525"/>
        <v>#DIV/0!</v>
      </c>
      <c r="GF171" s="19">
        <f t="shared" si="552"/>
        <v>1</v>
      </c>
      <c r="GG171" s="19">
        <f t="shared" si="439"/>
        <v>1.1230205650759999</v>
      </c>
      <c r="GI171" t="e">
        <f>#REF!</f>
        <v>#REF!</v>
      </c>
      <c r="GJ171" t="e">
        <f t="shared" si="526"/>
        <v>#REF!</v>
      </c>
      <c r="GK171">
        <f t="shared" si="527"/>
        <v>0</v>
      </c>
      <c r="GL171" s="3"/>
      <c r="GM171" s="3"/>
      <c r="GN171" s="8"/>
      <c r="GO171" s="5">
        <f t="shared" si="553"/>
        <v>15</v>
      </c>
      <c r="GP171" t="b">
        <f t="shared" si="528"/>
        <v>1</v>
      </c>
      <c r="GR171">
        <f t="shared" si="529"/>
        <v>333</v>
      </c>
      <c r="GS171" s="20">
        <v>1.3515242286673517E-2</v>
      </c>
      <c r="GT171" s="20" t="e">
        <v>#REF!</v>
      </c>
      <c r="GU171" s="33"/>
      <c r="GV171" s="31">
        <f t="shared" ca="1" si="440"/>
        <v>2000</v>
      </c>
      <c r="GW171" s="12">
        <f t="shared" ca="1" si="530"/>
        <v>1.3488422671394165</v>
      </c>
      <c r="GX171" s="22">
        <f t="shared" ca="1" si="531"/>
        <v>0.95866547861007223</v>
      </c>
      <c r="GY171" s="71">
        <f t="shared" ca="1" si="532"/>
        <v>1.2930863328860591</v>
      </c>
      <c r="GZ171" s="11">
        <f t="shared" ca="1" si="441"/>
        <v>2000</v>
      </c>
      <c r="HA171" s="12">
        <f t="shared" ca="1" si="442"/>
        <v>1.7332368076072706</v>
      </c>
      <c r="HB171" s="12">
        <f t="shared" ca="1" si="443"/>
        <v>0.77822156858155467</v>
      </c>
      <c r="HC171" s="12">
        <f t="shared" ca="1" si="444"/>
        <v>0.95866547861007223</v>
      </c>
      <c r="HD171" s="72">
        <f t="shared" ca="1" si="445"/>
        <v>1.2930863328860591</v>
      </c>
      <c r="HE171">
        <f t="shared" ca="1" si="533"/>
        <v>2000</v>
      </c>
      <c r="HF171" s="12">
        <f t="shared" ca="1" si="446"/>
        <v>0.95866547861007223</v>
      </c>
      <c r="HG171" s="12">
        <f t="shared" ca="1" si="447"/>
        <v>0.94835183888453789</v>
      </c>
      <c r="HH171" s="12">
        <f t="shared" ca="1" si="448"/>
        <v>0.8206042701376608</v>
      </c>
      <c r="HJ171" s="17"/>
      <c r="HL171" s="18">
        <f t="shared" si="534"/>
        <v>1964</v>
      </c>
      <c r="HM171" s="9">
        <f t="shared" si="449"/>
        <v>8.9752671770879497E-7</v>
      </c>
      <c r="HN171" s="9">
        <f t="shared" si="450"/>
        <v>0</v>
      </c>
      <c r="HO171" s="9">
        <f t="shared" si="451"/>
        <v>1.2728381403229516</v>
      </c>
      <c r="HP171" s="9">
        <f t="shared" si="452"/>
        <v>1.2173559893769872</v>
      </c>
      <c r="HQ171" s="9">
        <f t="shared" si="453"/>
        <v>1.3875581631807112</v>
      </c>
      <c r="HR171" s="9">
        <f t="shared" si="535"/>
        <v>1.9296980569808168E-6</v>
      </c>
      <c r="HS171" s="9">
        <f t="shared" si="454"/>
        <v>0</v>
      </c>
      <c r="HT171" s="9"/>
      <c r="HU171" s="9">
        <f t="shared" si="455"/>
        <v>1.5494971336296113</v>
      </c>
      <c r="HV171" s="23">
        <f t="shared" si="536"/>
        <v>2.1500173965928804</v>
      </c>
      <c r="HX171" s="8"/>
      <c r="HY171" s="5">
        <f t="shared" si="554"/>
        <v>15</v>
      </c>
      <c r="HZ171" t="b">
        <f t="shared" si="537"/>
        <v>1</v>
      </c>
      <c r="IB171">
        <f t="shared" si="538"/>
        <v>333</v>
      </c>
      <c r="IC171" s="20">
        <v>1.1635488254202511E-2</v>
      </c>
      <c r="ID171" s="20" t="e">
        <v>#REF!</v>
      </c>
      <c r="IE171" s="11"/>
      <c r="IF171">
        <f t="shared" ca="1" si="539"/>
        <v>2000</v>
      </c>
      <c r="IG171" s="12">
        <f t="shared" ca="1" si="540"/>
        <v>1.0705999559625405</v>
      </c>
      <c r="IH171" s="22">
        <f t="shared" ca="1" si="541"/>
        <v>0.96472940269389551</v>
      </c>
      <c r="II171" s="19">
        <f t="shared" ca="1" si="542"/>
        <v>1.0328382314634288</v>
      </c>
      <c r="IJ171" s="11">
        <f t="shared" ca="1" si="456"/>
        <v>2000</v>
      </c>
      <c r="IK171" s="12">
        <f t="shared" ca="1" si="457"/>
        <v>1.2477146921700917</v>
      </c>
      <c r="IL171" s="12">
        <f t="shared" ca="1" si="458"/>
        <v>0.85804868908011034</v>
      </c>
      <c r="IM171" s="12">
        <f t="shared" ca="1" si="459"/>
        <v>0.96472940269389551</v>
      </c>
      <c r="IN171" s="12">
        <f t="shared" ca="1" si="460"/>
        <v>1.0328382314634288</v>
      </c>
      <c r="IO171">
        <f t="shared" ca="1" si="543"/>
        <v>2000</v>
      </c>
      <c r="IP171" s="12">
        <f t="shared" ca="1" si="544"/>
        <v>0.96472940269389551</v>
      </c>
      <c r="IQ171" s="12">
        <f t="shared" ca="1" si="461"/>
        <v>0.9646022531592674</v>
      </c>
      <c r="IR171" s="12">
        <f t="shared" ca="1" si="462"/>
        <v>0.88953626872612768</v>
      </c>
    </row>
    <row r="172" spans="1:252" hidden="1" x14ac:dyDescent="0.2">
      <c r="A172" t="s">
        <v>63</v>
      </c>
      <c r="B172" s="1">
        <f t="shared" si="545"/>
        <v>1965</v>
      </c>
      <c r="C172">
        <f t="shared" si="463"/>
        <v>0</v>
      </c>
      <c r="D172">
        <f t="shared" ref="D172:R172" si="591">D246+D321</f>
        <v>0</v>
      </c>
      <c r="E172">
        <f t="shared" si="591"/>
        <v>0</v>
      </c>
      <c r="F172">
        <f t="shared" si="591"/>
        <v>0</v>
      </c>
      <c r="G172">
        <f t="shared" si="591"/>
        <v>0</v>
      </c>
      <c r="H172">
        <f t="shared" si="591"/>
        <v>0</v>
      </c>
      <c r="I172">
        <f t="shared" si="591"/>
        <v>0</v>
      </c>
      <c r="J172">
        <f t="shared" si="591"/>
        <v>0</v>
      </c>
      <c r="K172">
        <f t="shared" si="591"/>
        <v>0</v>
      </c>
      <c r="L172">
        <f t="shared" si="591"/>
        <v>0</v>
      </c>
      <c r="M172">
        <f t="shared" si="591"/>
        <v>0</v>
      </c>
      <c r="N172">
        <f t="shared" si="591"/>
        <v>0</v>
      </c>
      <c r="O172">
        <f t="shared" si="591"/>
        <v>0</v>
      </c>
      <c r="P172">
        <f t="shared" si="591"/>
        <v>0</v>
      </c>
      <c r="Q172">
        <f t="shared" si="591"/>
        <v>0</v>
      </c>
      <c r="R172">
        <f t="shared" si="591"/>
        <v>0</v>
      </c>
      <c r="S172">
        <f t="shared" si="564"/>
        <v>0</v>
      </c>
      <c r="T172">
        <f t="shared" si="564"/>
        <v>0</v>
      </c>
      <c r="U172">
        <f t="shared" si="564"/>
        <v>0</v>
      </c>
      <c r="V172">
        <f t="shared" si="564"/>
        <v>0</v>
      </c>
      <c r="W172">
        <f t="shared" si="564"/>
        <v>0</v>
      </c>
      <c r="X172">
        <f t="shared" si="564"/>
        <v>0</v>
      </c>
      <c r="AX172">
        <f t="shared" si="466"/>
        <v>0</v>
      </c>
      <c r="AY172">
        <f t="shared" si="467"/>
        <v>0</v>
      </c>
      <c r="AZ172">
        <f t="shared" si="468"/>
        <v>0</v>
      </c>
      <c r="BA172">
        <f t="shared" si="469"/>
        <v>0</v>
      </c>
      <c r="BB172">
        <f t="shared" si="470"/>
        <v>0</v>
      </c>
      <c r="BC172">
        <f t="shared" si="471"/>
        <v>0</v>
      </c>
      <c r="BD172">
        <f t="shared" si="472"/>
        <v>0</v>
      </c>
      <c r="BE172">
        <f t="shared" si="473"/>
        <v>0</v>
      </c>
      <c r="BF172">
        <f t="shared" si="474"/>
        <v>0</v>
      </c>
      <c r="BG172">
        <f t="shared" si="475"/>
        <v>0</v>
      </c>
      <c r="BH172">
        <f t="shared" si="476"/>
        <v>0</v>
      </c>
      <c r="BI172">
        <f t="shared" si="477"/>
        <v>0</v>
      </c>
      <c r="BJ172">
        <f t="shared" si="478"/>
        <v>0</v>
      </c>
      <c r="BK172">
        <f t="shared" si="479"/>
        <v>0</v>
      </c>
      <c r="BL172">
        <f t="shared" si="480"/>
        <v>0</v>
      </c>
      <c r="BM172">
        <f t="shared" si="481"/>
        <v>0</v>
      </c>
      <c r="BN172">
        <f t="shared" si="482"/>
        <v>0</v>
      </c>
      <c r="BO172">
        <f t="shared" si="483"/>
        <v>0</v>
      </c>
      <c r="BP172">
        <f t="shared" si="484"/>
        <v>0</v>
      </c>
      <c r="BQ172">
        <f t="shared" si="485"/>
        <v>0</v>
      </c>
      <c r="BR172">
        <f t="shared" si="486"/>
        <v>0</v>
      </c>
      <c r="BS172">
        <f t="shared" si="487"/>
        <v>0</v>
      </c>
      <c r="BU172" s="28"/>
      <c r="BV172" s="9">
        <f t="shared" si="434"/>
        <v>1.2467804961390619E-6</v>
      </c>
      <c r="BW172" s="9">
        <f t="shared" si="488"/>
        <v>0</v>
      </c>
      <c r="BX172" s="9">
        <f t="shared" si="489"/>
        <v>1.2513949527114989</v>
      </c>
      <c r="BY172" s="9">
        <f t="shared" si="490"/>
        <v>1.1230205650759999</v>
      </c>
      <c r="BZ172" s="9">
        <f t="shared" si="491"/>
        <v>1.3788364974577407</v>
      </c>
      <c r="CA172" s="9">
        <f t="shared" si="435"/>
        <v>2.4159329588981869E-6</v>
      </c>
      <c r="CB172" s="9">
        <f t="shared" si="492"/>
        <v>0</v>
      </c>
      <c r="CC172" s="9"/>
      <c r="CD172" s="9">
        <f t="shared" si="493"/>
        <v>1.4053422669273217</v>
      </c>
      <c r="CE172" s="23">
        <f t="shared" si="494"/>
        <v>1.9377372090593896</v>
      </c>
      <c r="CG172" s="35"/>
      <c r="CH172">
        <f t="shared" si="495"/>
        <v>1965</v>
      </c>
      <c r="CI172" s="19" t="e">
        <f t="shared" si="496"/>
        <v>#DIV/0!</v>
      </c>
      <c r="CJ172" s="19" t="e">
        <f t="shared" ref="CJ172:CJ217" si="592">D172/$X172</f>
        <v>#DIV/0!</v>
      </c>
      <c r="CK172" s="19" t="e">
        <f t="shared" ref="CK172:CK217" si="593">E172/$X172</f>
        <v>#DIV/0!</v>
      </c>
      <c r="CL172" s="19" t="e">
        <f t="shared" ref="CL172:CL217" si="594">F172/$X172</f>
        <v>#DIV/0!</v>
      </c>
      <c r="CM172" s="19" t="e">
        <f t="shared" ref="CM172:CM217" si="595">G172/$X172</f>
        <v>#DIV/0!</v>
      </c>
      <c r="CN172" s="19" t="e">
        <f t="shared" ref="CN172:CN217" si="596">H172/$X172</f>
        <v>#DIV/0!</v>
      </c>
      <c r="CO172" s="19" t="e">
        <f t="shared" ref="CO172:CO217" si="597">I172/$X172</f>
        <v>#DIV/0!</v>
      </c>
      <c r="CP172" s="19" t="e">
        <f t="shared" ref="CP172:CP217" si="598">J172/$X172</f>
        <v>#DIV/0!</v>
      </c>
      <c r="CQ172" s="19" t="e">
        <f t="shared" ref="CQ172:CQ217" si="599">K172/$X172</f>
        <v>#DIV/0!</v>
      </c>
      <c r="CR172" s="19" t="e">
        <f t="shared" ref="CR172:CR217" si="600">L172/$X172</f>
        <v>#DIV/0!</v>
      </c>
      <c r="CS172" s="19" t="e">
        <f t="shared" ref="CS172:CS217" si="601">M172/$X172</f>
        <v>#DIV/0!</v>
      </c>
      <c r="CT172" s="19" t="e">
        <f t="shared" ref="CT172:CT217" si="602">N172/$X172</f>
        <v>#DIV/0!</v>
      </c>
      <c r="CU172" s="19" t="e">
        <f t="shared" ref="CU172:CU217" si="603">O172/$X172</f>
        <v>#DIV/0!</v>
      </c>
      <c r="CV172" s="19" t="e">
        <f t="shared" ref="CV172:CV217" si="604">P172/$X172</f>
        <v>#DIV/0!</v>
      </c>
      <c r="CW172" s="19" t="e">
        <f t="shared" ref="CW172:CW217" si="605">Q172/$X172</f>
        <v>#DIV/0!</v>
      </c>
      <c r="CX172" s="19" t="e">
        <f t="shared" ref="CX172:CX217" si="606">R172/$X172</f>
        <v>#DIV/0!</v>
      </c>
      <c r="CY172" s="19" t="e">
        <f t="shared" si="590"/>
        <v>#DIV/0!</v>
      </c>
      <c r="CZ172" s="19" t="e">
        <f t="shared" ref="CZ172:CZ217" si="607">T172/$X172</f>
        <v>#DIV/0!</v>
      </c>
      <c r="DA172" s="19" t="e">
        <f t="shared" ref="DA172:DA217" si="608">U172/$X172</f>
        <v>#DIV/0!</v>
      </c>
      <c r="DB172" s="19" t="e">
        <f t="shared" ref="DB172:DB217" si="609">V172/$X172</f>
        <v>#DIV/0!</v>
      </c>
      <c r="DC172" s="19" t="e">
        <f t="shared" ref="DC172:DC217" si="610">W172/$X172</f>
        <v>#DIV/0!</v>
      </c>
      <c r="DD172" s="19"/>
      <c r="DE172" s="19"/>
      <c r="DF172" s="19" t="e">
        <f t="shared" si="547"/>
        <v>#DIV/0!</v>
      </c>
      <c r="DG172" s="19" t="e">
        <f t="shared" si="517"/>
        <v>#DIV/0!</v>
      </c>
      <c r="DH172" s="19" t="e">
        <f t="shared" si="517"/>
        <v>#DIV/0!</v>
      </c>
      <c r="DI172" s="19" t="e">
        <f t="shared" si="517"/>
        <v>#DIV/0!</v>
      </c>
      <c r="DJ172" s="19" t="e">
        <f t="shared" si="517"/>
        <v>#DIV/0!</v>
      </c>
      <c r="DK172" s="19" t="e">
        <f t="shared" si="517"/>
        <v>#DIV/0!</v>
      </c>
      <c r="DL172" s="19" t="e">
        <f t="shared" si="517"/>
        <v>#DIV/0!</v>
      </c>
      <c r="DM172" s="19" t="e">
        <f t="shared" si="517"/>
        <v>#DIV/0!</v>
      </c>
      <c r="DN172" s="19" t="e">
        <f t="shared" si="517"/>
        <v>#DIV/0!</v>
      </c>
      <c r="DO172" s="19" t="e">
        <f t="shared" si="517"/>
        <v>#DIV/0!</v>
      </c>
      <c r="DP172" s="19" t="e">
        <f t="shared" si="517"/>
        <v>#DIV/0!</v>
      </c>
      <c r="DQ172" s="19" t="e">
        <f t="shared" si="517"/>
        <v>#DIV/0!</v>
      </c>
      <c r="DR172" s="19" t="e">
        <f t="shared" si="517"/>
        <v>#DIV/0!</v>
      </c>
      <c r="DS172" s="19" t="e">
        <f t="shared" si="517"/>
        <v>#DIV/0!</v>
      </c>
      <c r="DT172" s="19" t="e">
        <f t="shared" si="517"/>
        <v>#DIV/0!</v>
      </c>
      <c r="DU172" s="19" t="e">
        <f t="shared" si="517"/>
        <v>#DIV/0!</v>
      </c>
      <c r="DV172" s="19" t="e">
        <f t="shared" ref="DV172:DV217" si="611">(CY172-CY171)/LN(CY172/CY171)</f>
        <v>#DIV/0!</v>
      </c>
      <c r="DW172" s="19" t="e">
        <f t="shared" si="518"/>
        <v>#DIV/0!</v>
      </c>
      <c r="DX172" s="19" t="e">
        <f t="shared" si="518"/>
        <v>#DIV/0!</v>
      </c>
      <c r="DY172" s="19" t="e">
        <f t="shared" si="518"/>
        <v>#DIV/0!</v>
      </c>
      <c r="DZ172" s="19" t="e">
        <f t="shared" si="518"/>
        <v>#DIV/0!</v>
      </c>
      <c r="EA172" s="19" t="e">
        <f t="shared" si="519"/>
        <v>#DIV/0!</v>
      </c>
      <c r="EB172" s="19"/>
      <c r="EC172" s="19" t="e">
        <f t="shared" si="548"/>
        <v>#DIV/0!</v>
      </c>
      <c r="ED172" s="19" t="e">
        <f t="shared" si="520"/>
        <v>#DIV/0!</v>
      </c>
      <c r="EE172" s="19" t="e">
        <f t="shared" si="520"/>
        <v>#DIV/0!</v>
      </c>
      <c r="EF172" s="19" t="e">
        <f t="shared" si="520"/>
        <v>#DIV/0!</v>
      </c>
      <c r="EG172" s="19" t="e">
        <f t="shared" si="520"/>
        <v>#DIV/0!</v>
      </c>
      <c r="EH172" s="19" t="e">
        <f t="shared" si="520"/>
        <v>#DIV/0!</v>
      </c>
      <c r="EI172" s="19" t="e">
        <f t="shared" si="520"/>
        <v>#DIV/0!</v>
      </c>
      <c r="EJ172" s="19" t="e">
        <f t="shared" si="520"/>
        <v>#DIV/0!</v>
      </c>
      <c r="EK172" s="19" t="e">
        <f t="shared" si="520"/>
        <v>#DIV/0!</v>
      </c>
      <c r="EL172" s="19" t="e">
        <f t="shared" si="520"/>
        <v>#DIV/0!</v>
      </c>
      <c r="EM172" s="19" t="e">
        <f t="shared" si="520"/>
        <v>#DIV/0!</v>
      </c>
      <c r="EN172" s="19" t="e">
        <f t="shared" si="520"/>
        <v>#DIV/0!</v>
      </c>
      <c r="EO172" s="19" t="e">
        <f t="shared" si="520"/>
        <v>#DIV/0!</v>
      </c>
      <c r="EP172" s="19" t="e">
        <f t="shared" si="520"/>
        <v>#DIV/0!</v>
      </c>
      <c r="EQ172" s="19" t="e">
        <f t="shared" si="520"/>
        <v>#DIV/0!</v>
      </c>
      <c r="ER172" s="19" t="e">
        <f t="shared" si="520"/>
        <v>#DIV/0!</v>
      </c>
      <c r="ES172" s="19" t="e">
        <f t="shared" ref="ES172:ES217" si="612">DV172/$EA172</f>
        <v>#DIV/0!</v>
      </c>
      <c r="ET172" s="19" t="e">
        <f t="shared" si="521"/>
        <v>#DIV/0!</v>
      </c>
      <c r="EU172" s="19" t="e">
        <f t="shared" si="521"/>
        <v>#DIV/0!</v>
      </c>
      <c r="EV172" s="19" t="e">
        <f t="shared" si="521"/>
        <v>#DIV/0!</v>
      </c>
      <c r="EW172" s="19" t="e">
        <f t="shared" si="521"/>
        <v>#DIV/0!</v>
      </c>
      <c r="EX172" s="19"/>
      <c r="EY172" s="19"/>
      <c r="EZ172" s="19" t="e">
        <f t="shared" si="549"/>
        <v>#DIV/0!</v>
      </c>
      <c r="FA172" s="19" t="e">
        <f t="shared" si="573"/>
        <v>#DIV/0!</v>
      </c>
      <c r="FB172" s="19" t="e">
        <f t="shared" si="574"/>
        <v>#DIV/0!</v>
      </c>
      <c r="FC172" s="19" t="e">
        <f t="shared" si="575"/>
        <v>#DIV/0!</v>
      </c>
      <c r="FD172" s="19" t="e">
        <f t="shared" si="576"/>
        <v>#DIV/0!</v>
      </c>
      <c r="FE172" s="19" t="e">
        <f t="shared" si="577"/>
        <v>#DIV/0!</v>
      </c>
      <c r="FF172" s="19" t="e">
        <f t="shared" si="578"/>
        <v>#DIV/0!</v>
      </c>
      <c r="FG172" s="19" t="e">
        <f t="shared" si="579"/>
        <v>#DIV/0!</v>
      </c>
      <c r="FH172" s="19" t="e">
        <f t="shared" si="580"/>
        <v>#DIV/0!</v>
      </c>
      <c r="FI172" s="19" t="e">
        <f t="shared" si="581"/>
        <v>#DIV/0!</v>
      </c>
      <c r="FJ172" s="19" t="e">
        <f t="shared" si="582"/>
        <v>#DIV/0!</v>
      </c>
      <c r="FK172" s="19" t="e">
        <f t="shared" si="583"/>
        <v>#DIV/0!</v>
      </c>
      <c r="FL172" s="19" t="e">
        <f t="shared" si="584"/>
        <v>#DIV/0!</v>
      </c>
      <c r="FM172" s="19" t="e">
        <f t="shared" si="585"/>
        <v>#DIV/0!</v>
      </c>
      <c r="FN172" s="19" t="e">
        <f t="shared" si="586"/>
        <v>#DIV/0!</v>
      </c>
      <c r="FO172" s="19" t="e">
        <f t="shared" si="587"/>
        <v>#DIV/0!</v>
      </c>
      <c r="FP172" s="19" t="e">
        <f t="shared" si="567"/>
        <v>#DIV/0!</v>
      </c>
      <c r="FQ172" s="19" t="e">
        <f t="shared" si="568"/>
        <v>#DIV/0!</v>
      </c>
      <c r="FR172" s="19" t="e">
        <f t="shared" si="569"/>
        <v>#DIV/0!</v>
      </c>
      <c r="FS172" s="19" t="e">
        <f t="shared" si="570"/>
        <v>#DIV/0!</v>
      </c>
      <c r="FT172" s="19" t="e">
        <f t="shared" si="571"/>
        <v>#DIV/0!</v>
      </c>
      <c r="FU172" s="19"/>
      <c r="FV172" s="16"/>
      <c r="FW172" s="19" t="e">
        <f t="shared" si="523"/>
        <v>#DIV/0!</v>
      </c>
      <c r="FX172" s="19">
        <f t="shared" si="550"/>
        <v>1</v>
      </c>
      <c r="FY172" s="19">
        <f t="shared" si="437"/>
        <v>1.3788364974577407</v>
      </c>
      <c r="FZ172" s="19"/>
      <c r="GA172" s="19" t="e">
        <f t="shared" si="524"/>
        <v>#DIV/0!</v>
      </c>
      <c r="GB172" s="19">
        <f t="shared" si="551"/>
        <v>1</v>
      </c>
      <c r="GC172" s="19">
        <f t="shared" si="438"/>
        <v>1.2513949527114989</v>
      </c>
      <c r="GD172" s="19"/>
      <c r="GE172" s="19" t="e">
        <f t="shared" si="525"/>
        <v>#DIV/0!</v>
      </c>
      <c r="GF172" s="19">
        <f t="shared" si="552"/>
        <v>1</v>
      </c>
      <c r="GG172" s="19">
        <f t="shared" si="439"/>
        <v>1.1230205650759999</v>
      </c>
      <c r="GI172" t="e">
        <f>#REF!</f>
        <v>#REF!</v>
      </c>
      <c r="GJ172" t="e">
        <f t="shared" si="526"/>
        <v>#REF!</v>
      </c>
      <c r="GK172">
        <f t="shared" si="527"/>
        <v>0</v>
      </c>
      <c r="GL172" s="3"/>
      <c r="GM172" s="3"/>
      <c r="GN172" s="8"/>
      <c r="GO172" s="5">
        <f t="shared" si="553"/>
        <v>16</v>
      </c>
      <c r="GP172" t="b">
        <f t="shared" si="528"/>
        <v>1</v>
      </c>
      <c r="GR172">
        <f t="shared" si="529"/>
        <v>334</v>
      </c>
      <c r="GS172" s="20">
        <v>1.1757441786297588E-2</v>
      </c>
      <c r="GT172" s="20" t="e">
        <v>#REF!</v>
      </c>
      <c r="GU172" s="33"/>
      <c r="GV172" s="31">
        <f t="shared" ca="1" si="440"/>
        <v>2001</v>
      </c>
      <c r="GW172" s="12">
        <f t="shared" ca="1" si="530"/>
        <v>1.3011906442597074</v>
      </c>
      <c r="GX172" s="19">
        <f t="shared" ca="1" si="531"/>
        <v>0.95980147838523522</v>
      </c>
      <c r="GY172" s="19">
        <f t="shared" ca="1" si="532"/>
        <v>1.2488824824078251</v>
      </c>
      <c r="GZ172" s="11">
        <f t="shared" ca="1" si="441"/>
        <v>2001</v>
      </c>
      <c r="HA172" s="12">
        <f t="shared" ca="1" si="442"/>
        <v>1.6533095932223287</v>
      </c>
      <c r="HB172" s="12">
        <f t="shared" ca="1" si="443"/>
        <v>0.78702177111527227</v>
      </c>
      <c r="HC172" s="12">
        <f t="shared" ca="1" si="444"/>
        <v>0.95980147838523522</v>
      </c>
      <c r="HD172" s="12">
        <f t="shared" ca="1" si="445"/>
        <v>1.2488824824078251</v>
      </c>
      <c r="HE172">
        <f t="shared" ca="1" si="533"/>
        <v>2001</v>
      </c>
      <c r="HF172" s="12">
        <f t="shared" ca="1" si="446"/>
        <v>0.95980147838523522</v>
      </c>
      <c r="HG172" s="12">
        <f t="shared" ca="1" si="447"/>
        <v>0.93549042224914802</v>
      </c>
      <c r="HH172" s="12">
        <f t="shared" ca="1" si="448"/>
        <v>0.84129324298487118</v>
      </c>
      <c r="HJ172" s="17"/>
      <c r="HL172" s="18">
        <f t="shared" si="534"/>
        <v>1965</v>
      </c>
      <c r="HM172" s="9">
        <f t="shared" si="449"/>
        <v>8.9752671770879497E-7</v>
      </c>
      <c r="HN172" s="9">
        <f t="shared" si="450"/>
        <v>0</v>
      </c>
      <c r="HO172" s="9">
        <f t="shared" si="451"/>
        <v>1.2728381403229516</v>
      </c>
      <c r="HP172" s="9">
        <f t="shared" si="452"/>
        <v>1.2173559893769872</v>
      </c>
      <c r="HQ172" s="9">
        <f t="shared" si="453"/>
        <v>1.3875581631807112</v>
      </c>
      <c r="HR172" s="9">
        <f t="shared" si="535"/>
        <v>1.9296980569808168E-6</v>
      </c>
      <c r="HS172" s="9">
        <f t="shared" si="454"/>
        <v>0</v>
      </c>
      <c r="HT172" s="9"/>
      <c r="HU172" s="9">
        <f t="shared" si="455"/>
        <v>1.5494971336296113</v>
      </c>
      <c r="HV172" s="23">
        <f t="shared" si="536"/>
        <v>2.1500173965928804</v>
      </c>
      <c r="HX172" s="8"/>
      <c r="HY172" s="5">
        <f t="shared" si="554"/>
        <v>16</v>
      </c>
      <c r="HZ172" t="b">
        <f t="shared" si="537"/>
        <v>1</v>
      </c>
      <c r="IB172">
        <f t="shared" si="538"/>
        <v>334</v>
      </c>
      <c r="IC172" s="20">
        <v>1.1414640872097476E-2</v>
      </c>
      <c r="ID172" s="20" t="e">
        <v>#REF!</v>
      </c>
      <c r="IE172" s="11"/>
      <c r="IF172">
        <f t="shared" ca="1" si="539"/>
        <v>2001</v>
      </c>
      <c r="IG172" s="12">
        <f t="shared" ca="1" si="540"/>
        <v>1.0327780203667998</v>
      </c>
      <c r="IH172" s="19">
        <f t="shared" ca="1" si="541"/>
        <v>0.96587258810007315</v>
      </c>
      <c r="II172" s="19">
        <f t="shared" ca="1" si="542"/>
        <v>0.99753090078434414</v>
      </c>
      <c r="IJ172" s="11">
        <f t="shared" ca="1" si="456"/>
        <v>2001</v>
      </c>
      <c r="IK172" s="12">
        <f t="shared" ca="1" si="457"/>
        <v>1.1901770497344957</v>
      </c>
      <c r="IL172" s="12">
        <f t="shared" ca="1" si="458"/>
        <v>0.8677515841842115</v>
      </c>
      <c r="IM172" s="12">
        <f t="shared" ca="1" si="459"/>
        <v>0.96587258810007315</v>
      </c>
      <c r="IN172" s="12">
        <f t="shared" ca="1" si="460"/>
        <v>0.99753090078434414</v>
      </c>
      <c r="IO172">
        <f t="shared" ca="1" si="543"/>
        <v>2001</v>
      </c>
      <c r="IP172" s="12">
        <f t="shared" ca="1" si="544"/>
        <v>0.96587258810007315</v>
      </c>
      <c r="IQ172" s="12">
        <f t="shared" ca="1" si="461"/>
        <v>0.95152045065028568</v>
      </c>
      <c r="IR172" s="12">
        <f t="shared" ca="1" si="462"/>
        <v>0.91196314655263033</v>
      </c>
    </row>
    <row r="173" spans="1:252" hidden="1" x14ac:dyDescent="0.2">
      <c r="A173" t="s">
        <v>63</v>
      </c>
      <c r="B173" s="1">
        <f t="shared" si="545"/>
        <v>1966</v>
      </c>
      <c r="C173">
        <f t="shared" si="463"/>
        <v>0</v>
      </c>
      <c r="D173">
        <f t="shared" ref="D173:R173" si="613">D247+D322</f>
        <v>0</v>
      </c>
      <c r="E173">
        <f t="shared" si="613"/>
        <v>0</v>
      </c>
      <c r="F173">
        <f t="shared" si="613"/>
        <v>0</v>
      </c>
      <c r="G173">
        <f t="shared" si="613"/>
        <v>0</v>
      </c>
      <c r="H173">
        <f t="shared" si="613"/>
        <v>0</v>
      </c>
      <c r="I173">
        <f t="shared" si="613"/>
        <v>0</v>
      </c>
      <c r="J173">
        <f t="shared" si="613"/>
        <v>0</v>
      </c>
      <c r="K173">
        <f t="shared" si="613"/>
        <v>0</v>
      </c>
      <c r="L173">
        <f t="shared" si="613"/>
        <v>0</v>
      </c>
      <c r="M173">
        <f t="shared" si="613"/>
        <v>0</v>
      </c>
      <c r="N173">
        <f t="shared" si="613"/>
        <v>0</v>
      </c>
      <c r="O173">
        <f t="shared" si="613"/>
        <v>0</v>
      </c>
      <c r="P173">
        <f t="shared" si="613"/>
        <v>0</v>
      </c>
      <c r="Q173">
        <f t="shared" si="613"/>
        <v>0</v>
      </c>
      <c r="R173">
        <f t="shared" si="613"/>
        <v>0</v>
      </c>
      <c r="S173">
        <f t="shared" si="564"/>
        <v>0</v>
      </c>
      <c r="T173">
        <f t="shared" si="564"/>
        <v>0</v>
      </c>
      <c r="U173">
        <f t="shared" si="564"/>
        <v>0</v>
      </c>
      <c r="V173">
        <f t="shared" si="564"/>
        <v>0</v>
      </c>
      <c r="W173">
        <f t="shared" si="564"/>
        <v>0</v>
      </c>
      <c r="X173">
        <f t="shared" si="564"/>
        <v>0</v>
      </c>
      <c r="AX173">
        <f t="shared" si="466"/>
        <v>0</v>
      </c>
      <c r="AY173">
        <f t="shared" si="467"/>
        <v>0</v>
      </c>
      <c r="AZ173">
        <f t="shared" si="468"/>
        <v>0</v>
      </c>
      <c r="BA173">
        <f t="shared" si="469"/>
        <v>0</v>
      </c>
      <c r="BB173">
        <f t="shared" si="470"/>
        <v>0</v>
      </c>
      <c r="BC173">
        <f t="shared" si="471"/>
        <v>0</v>
      </c>
      <c r="BD173">
        <f t="shared" si="472"/>
        <v>0</v>
      </c>
      <c r="BE173">
        <f t="shared" si="473"/>
        <v>0</v>
      </c>
      <c r="BF173">
        <f t="shared" si="474"/>
        <v>0</v>
      </c>
      <c r="BG173">
        <f t="shared" si="475"/>
        <v>0</v>
      </c>
      <c r="BH173">
        <f t="shared" si="476"/>
        <v>0</v>
      </c>
      <c r="BI173">
        <f t="shared" si="477"/>
        <v>0</v>
      </c>
      <c r="BJ173">
        <f t="shared" si="478"/>
        <v>0</v>
      </c>
      <c r="BK173">
        <f t="shared" si="479"/>
        <v>0</v>
      </c>
      <c r="BL173">
        <f t="shared" si="480"/>
        <v>0</v>
      </c>
      <c r="BM173">
        <f t="shared" si="481"/>
        <v>0</v>
      </c>
      <c r="BN173">
        <f t="shared" si="482"/>
        <v>0</v>
      </c>
      <c r="BO173">
        <f t="shared" si="483"/>
        <v>0</v>
      </c>
      <c r="BP173">
        <f t="shared" si="484"/>
        <v>0</v>
      </c>
      <c r="BQ173">
        <f t="shared" si="485"/>
        <v>0</v>
      </c>
      <c r="BR173">
        <f t="shared" si="486"/>
        <v>0</v>
      </c>
      <c r="BS173">
        <f t="shared" si="487"/>
        <v>0</v>
      </c>
      <c r="BU173" s="28"/>
      <c r="BV173" s="9">
        <f t="shared" si="434"/>
        <v>1.2467804961390619E-6</v>
      </c>
      <c r="BW173" s="9">
        <f t="shared" si="488"/>
        <v>0</v>
      </c>
      <c r="BX173" s="9">
        <f t="shared" si="489"/>
        <v>1.2513949527114989</v>
      </c>
      <c r="BY173" s="9">
        <f t="shared" si="490"/>
        <v>1.1230205650759999</v>
      </c>
      <c r="BZ173" s="9">
        <f t="shared" si="491"/>
        <v>1.3788364974577407</v>
      </c>
      <c r="CA173" s="9">
        <f t="shared" si="435"/>
        <v>2.4159329588981869E-6</v>
      </c>
      <c r="CB173" s="9">
        <f t="shared" si="492"/>
        <v>0</v>
      </c>
      <c r="CC173" s="9"/>
      <c r="CD173" s="9">
        <f t="shared" si="493"/>
        <v>1.4053422669273217</v>
      </c>
      <c r="CE173" s="23">
        <f t="shared" si="494"/>
        <v>1.9377372090593896</v>
      </c>
      <c r="CG173" s="35"/>
      <c r="CH173">
        <f t="shared" si="495"/>
        <v>1966</v>
      </c>
      <c r="CI173" s="19" t="e">
        <f t="shared" si="496"/>
        <v>#DIV/0!</v>
      </c>
      <c r="CJ173" s="19" t="e">
        <f t="shared" si="592"/>
        <v>#DIV/0!</v>
      </c>
      <c r="CK173" s="19" t="e">
        <f t="shared" si="593"/>
        <v>#DIV/0!</v>
      </c>
      <c r="CL173" s="19" t="e">
        <f t="shared" si="594"/>
        <v>#DIV/0!</v>
      </c>
      <c r="CM173" s="19" t="e">
        <f t="shared" si="595"/>
        <v>#DIV/0!</v>
      </c>
      <c r="CN173" s="19" t="e">
        <f t="shared" si="596"/>
        <v>#DIV/0!</v>
      </c>
      <c r="CO173" s="19" t="e">
        <f t="shared" si="597"/>
        <v>#DIV/0!</v>
      </c>
      <c r="CP173" s="19" t="e">
        <f t="shared" si="598"/>
        <v>#DIV/0!</v>
      </c>
      <c r="CQ173" s="19" t="e">
        <f t="shared" si="599"/>
        <v>#DIV/0!</v>
      </c>
      <c r="CR173" s="19" t="e">
        <f t="shared" si="600"/>
        <v>#DIV/0!</v>
      </c>
      <c r="CS173" s="19" t="e">
        <f t="shared" si="601"/>
        <v>#DIV/0!</v>
      </c>
      <c r="CT173" s="19" t="e">
        <f t="shared" si="602"/>
        <v>#DIV/0!</v>
      </c>
      <c r="CU173" s="19" t="e">
        <f t="shared" si="603"/>
        <v>#DIV/0!</v>
      </c>
      <c r="CV173" s="19" t="e">
        <f t="shared" si="604"/>
        <v>#DIV/0!</v>
      </c>
      <c r="CW173" s="19" t="e">
        <f t="shared" si="605"/>
        <v>#DIV/0!</v>
      </c>
      <c r="CX173" s="19" t="e">
        <f t="shared" si="606"/>
        <v>#DIV/0!</v>
      </c>
      <c r="CY173" s="19" t="e">
        <f t="shared" si="590"/>
        <v>#DIV/0!</v>
      </c>
      <c r="CZ173" s="19" t="e">
        <f t="shared" si="607"/>
        <v>#DIV/0!</v>
      </c>
      <c r="DA173" s="19" t="e">
        <f t="shared" si="608"/>
        <v>#DIV/0!</v>
      </c>
      <c r="DB173" s="19" t="e">
        <f t="shared" si="609"/>
        <v>#DIV/0!</v>
      </c>
      <c r="DC173" s="19" t="e">
        <f t="shared" si="610"/>
        <v>#DIV/0!</v>
      </c>
      <c r="DD173" s="19"/>
      <c r="DE173" s="19"/>
      <c r="DF173" s="19" t="e">
        <f t="shared" si="547"/>
        <v>#DIV/0!</v>
      </c>
      <c r="DG173" s="19" t="e">
        <f t="shared" ref="DG173:DG217" si="614">(CJ173-CJ172)/LN(CJ173/CJ172)</f>
        <v>#DIV/0!</v>
      </c>
      <c r="DH173" s="19" t="e">
        <f t="shared" ref="DH173:DH217" si="615">(CK173-CK172)/LN(CK173/CK172)</f>
        <v>#DIV/0!</v>
      </c>
      <c r="DI173" s="19" t="e">
        <f t="shared" ref="DI173:DI217" si="616">(CL173-CL172)/LN(CL173/CL172)</f>
        <v>#DIV/0!</v>
      </c>
      <c r="DJ173" s="19" t="e">
        <f t="shared" ref="DJ173:DJ217" si="617">(CM173-CM172)/LN(CM173/CM172)</f>
        <v>#DIV/0!</v>
      </c>
      <c r="DK173" s="19" t="e">
        <f t="shared" ref="DK173:DK217" si="618">(CN173-CN172)/LN(CN173/CN172)</f>
        <v>#DIV/0!</v>
      </c>
      <c r="DL173" s="19" t="e">
        <f t="shared" ref="DL173:DL217" si="619">(CO173-CO172)/LN(CO173/CO172)</f>
        <v>#DIV/0!</v>
      </c>
      <c r="DM173" s="19" t="e">
        <f t="shared" ref="DM173:DM217" si="620">(CP173-CP172)/LN(CP173/CP172)</f>
        <v>#DIV/0!</v>
      </c>
      <c r="DN173" s="19" t="e">
        <f t="shared" ref="DN173:DN217" si="621">(CQ173-CQ172)/LN(CQ173/CQ172)</f>
        <v>#DIV/0!</v>
      </c>
      <c r="DO173" s="19" t="e">
        <f t="shared" ref="DO173:DO217" si="622">(CR173-CR172)/LN(CR173/CR172)</f>
        <v>#DIV/0!</v>
      </c>
      <c r="DP173" s="19" t="e">
        <f t="shared" ref="DP173:DP217" si="623">(CS173-CS172)/LN(CS173/CS172)</f>
        <v>#DIV/0!</v>
      </c>
      <c r="DQ173" s="19" t="e">
        <f t="shared" ref="DQ173:DQ217" si="624">(CT173-CT172)/LN(CT173/CT172)</f>
        <v>#DIV/0!</v>
      </c>
      <c r="DR173" s="19" t="e">
        <f t="shared" ref="DR173:DR217" si="625">(CU173-CU172)/LN(CU173/CU172)</f>
        <v>#DIV/0!</v>
      </c>
      <c r="DS173" s="19" t="e">
        <f t="shared" ref="DS173:DS217" si="626">(CV173-CV172)/LN(CV173/CV172)</f>
        <v>#DIV/0!</v>
      </c>
      <c r="DT173" s="19" t="e">
        <f t="shared" ref="DT173:DT217" si="627">(CW173-CW172)/LN(CW173/CW172)</f>
        <v>#DIV/0!</v>
      </c>
      <c r="DU173" s="19" t="e">
        <f t="shared" ref="DU173:DU217" si="628">(CX173-CX172)/LN(CX173/CX172)</f>
        <v>#DIV/0!</v>
      </c>
      <c r="DV173" s="19" t="e">
        <f t="shared" si="611"/>
        <v>#DIV/0!</v>
      </c>
      <c r="DW173" s="19" t="e">
        <f t="shared" ref="DW173:DW217" si="629">(CZ173-CZ172)/LN(CZ173/CZ172)</f>
        <v>#DIV/0!</v>
      </c>
      <c r="DX173" s="19" t="e">
        <f t="shared" ref="DX173:DX217" si="630">(DA173-DA172)/LN(DA173/DA172)</f>
        <v>#DIV/0!</v>
      </c>
      <c r="DY173" s="19" t="e">
        <f t="shared" ref="DY173:DY217" si="631">(DB173-DB172)/LN(DB173/DB172)</f>
        <v>#DIV/0!</v>
      </c>
      <c r="DZ173" s="19" t="e">
        <f t="shared" ref="DZ173:DZ217" si="632">(DC173-DC172)/LN(DC173/DC172)</f>
        <v>#DIV/0!</v>
      </c>
      <c r="EA173" s="19" t="e">
        <f t="shared" si="519"/>
        <v>#DIV/0!</v>
      </c>
      <c r="EB173" s="19"/>
      <c r="EC173" s="19" t="e">
        <f t="shared" si="548"/>
        <v>#DIV/0!</v>
      </c>
      <c r="ED173" s="19" t="e">
        <f t="shared" ref="ED173:ED217" si="633">DG173/$EA173</f>
        <v>#DIV/0!</v>
      </c>
      <c r="EE173" s="19" t="e">
        <f t="shared" ref="EE173:EE217" si="634">DH173/$EA173</f>
        <v>#DIV/0!</v>
      </c>
      <c r="EF173" s="19" t="e">
        <f t="shared" ref="EF173:EF217" si="635">DI173/$EA173</f>
        <v>#DIV/0!</v>
      </c>
      <c r="EG173" s="19" t="e">
        <f t="shared" ref="EG173:EG217" si="636">DJ173/$EA173</f>
        <v>#DIV/0!</v>
      </c>
      <c r="EH173" s="19" t="e">
        <f t="shared" ref="EH173:EH217" si="637">DK173/$EA173</f>
        <v>#DIV/0!</v>
      </c>
      <c r="EI173" s="19" t="e">
        <f t="shared" ref="EI173:EI217" si="638">DL173/$EA173</f>
        <v>#DIV/0!</v>
      </c>
      <c r="EJ173" s="19" t="e">
        <f t="shared" ref="EJ173:EJ217" si="639">DM173/$EA173</f>
        <v>#DIV/0!</v>
      </c>
      <c r="EK173" s="19" t="e">
        <f t="shared" ref="EK173:EK217" si="640">DN173/$EA173</f>
        <v>#DIV/0!</v>
      </c>
      <c r="EL173" s="19" t="e">
        <f t="shared" ref="EL173:EL217" si="641">DO173/$EA173</f>
        <v>#DIV/0!</v>
      </c>
      <c r="EM173" s="19" t="e">
        <f t="shared" ref="EM173:EM217" si="642">DP173/$EA173</f>
        <v>#DIV/0!</v>
      </c>
      <c r="EN173" s="19" t="e">
        <f t="shared" ref="EN173:EN217" si="643">DQ173/$EA173</f>
        <v>#DIV/0!</v>
      </c>
      <c r="EO173" s="19" t="e">
        <f t="shared" ref="EO173:EO217" si="644">DR173/$EA173</f>
        <v>#DIV/0!</v>
      </c>
      <c r="EP173" s="19" t="e">
        <f t="shared" ref="EP173:EP217" si="645">DS173/$EA173</f>
        <v>#DIV/0!</v>
      </c>
      <c r="EQ173" s="19" t="e">
        <f t="shared" ref="EQ173:EQ217" si="646">DT173/$EA173</f>
        <v>#DIV/0!</v>
      </c>
      <c r="ER173" s="19" t="e">
        <f t="shared" ref="ER173:ER217" si="647">DU173/$EA173</f>
        <v>#DIV/0!</v>
      </c>
      <c r="ES173" s="19" t="e">
        <f t="shared" si="612"/>
        <v>#DIV/0!</v>
      </c>
      <c r="ET173" s="19" t="e">
        <f t="shared" ref="ET173:ET217" si="648">DW173/$EA173</f>
        <v>#DIV/0!</v>
      </c>
      <c r="EU173" s="19" t="e">
        <f t="shared" ref="EU173:EU217" si="649">DX173/$EA173</f>
        <v>#DIV/0!</v>
      </c>
      <c r="EV173" s="19" t="e">
        <f t="shared" ref="EV173:EV217" si="650">DY173/$EA173</f>
        <v>#DIV/0!</v>
      </c>
      <c r="EW173" s="19" t="e">
        <f t="shared" ref="EW173:EW217" si="651">DZ173/$EA173</f>
        <v>#DIV/0!</v>
      </c>
      <c r="EX173" s="19"/>
      <c r="EY173" s="19"/>
      <c r="EZ173" s="19" t="e">
        <f t="shared" si="549"/>
        <v>#DIV/0!</v>
      </c>
      <c r="FA173" s="19" t="e">
        <f t="shared" si="573"/>
        <v>#DIV/0!</v>
      </c>
      <c r="FB173" s="19" t="e">
        <f t="shared" si="574"/>
        <v>#DIV/0!</v>
      </c>
      <c r="FC173" s="19" t="e">
        <f t="shared" si="575"/>
        <v>#DIV/0!</v>
      </c>
      <c r="FD173" s="19" t="e">
        <f t="shared" si="576"/>
        <v>#DIV/0!</v>
      </c>
      <c r="FE173" s="19" t="e">
        <f t="shared" si="577"/>
        <v>#DIV/0!</v>
      </c>
      <c r="FF173" s="19" t="e">
        <f t="shared" si="578"/>
        <v>#DIV/0!</v>
      </c>
      <c r="FG173" s="19" t="e">
        <f t="shared" si="579"/>
        <v>#DIV/0!</v>
      </c>
      <c r="FH173" s="19" t="e">
        <f t="shared" si="580"/>
        <v>#DIV/0!</v>
      </c>
      <c r="FI173" s="19" t="e">
        <f t="shared" si="581"/>
        <v>#DIV/0!</v>
      </c>
      <c r="FJ173" s="19" t="e">
        <f t="shared" si="582"/>
        <v>#DIV/0!</v>
      </c>
      <c r="FK173" s="19" t="e">
        <f t="shared" si="583"/>
        <v>#DIV/0!</v>
      </c>
      <c r="FL173" s="19" t="e">
        <f t="shared" si="584"/>
        <v>#DIV/0!</v>
      </c>
      <c r="FM173" s="19" t="e">
        <f t="shared" si="585"/>
        <v>#DIV/0!</v>
      </c>
      <c r="FN173" s="19" t="e">
        <f t="shared" si="586"/>
        <v>#DIV/0!</v>
      </c>
      <c r="FO173" s="19" t="e">
        <f t="shared" si="587"/>
        <v>#DIV/0!</v>
      </c>
      <c r="FP173" s="19" t="e">
        <f t="shared" si="567"/>
        <v>#DIV/0!</v>
      </c>
      <c r="FQ173" s="19" t="e">
        <f t="shared" si="568"/>
        <v>#DIV/0!</v>
      </c>
      <c r="FR173" s="19" t="e">
        <f t="shared" si="569"/>
        <v>#DIV/0!</v>
      </c>
      <c r="FS173" s="19" t="e">
        <f t="shared" si="570"/>
        <v>#DIV/0!</v>
      </c>
      <c r="FT173" s="19" t="e">
        <f t="shared" si="571"/>
        <v>#DIV/0!</v>
      </c>
      <c r="FU173" s="19"/>
      <c r="FV173" s="16"/>
      <c r="FW173" s="19" t="e">
        <f t="shared" si="523"/>
        <v>#DIV/0!</v>
      </c>
      <c r="FX173" s="19">
        <f t="shared" si="550"/>
        <v>1</v>
      </c>
      <c r="FY173" s="19">
        <f t="shared" si="437"/>
        <v>1.3788364974577407</v>
      </c>
      <c r="FZ173" s="19"/>
      <c r="GA173" s="19" t="e">
        <f t="shared" si="524"/>
        <v>#DIV/0!</v>
      </c>
      <c r="GB173" s="19">
        <f t="shared" si="551"/>
        <v>1</v>
      </c>
      <c r="GC173" s="19">
        <f t="shared" si="438"/>
        <v>1.2513949527114989</v>
      </c>
      <c r="GD173" s="19"/>
      <c r="GE173" s="19" t="e">
        <f t="shared" si="525"/>
        <v>#DIV/0!</v>
      </c>
      <c r="GF173" s="19">
        <f t="shared" si="552"/>
        <v>1</v>
      </c>
      <c r="GG173" s="19">
        <f t="shared" si="439"/>
        <v>1.1230205650759999</v>
      </c>
      <c r="GI173" t="e">
        <f>#REF!</f>
        <v>#REF!</v>
      </c>
      <c r="GJ173" t="e">
        <f t="shared" si="526"/>
        <v>#REF!</v>
      </c>
      <c r="GK173">
        <f t="shared" si="527"/>
        <v>0</v>
      </c>
      <c r="GL173" s="3"/>
      <c r="GM173" s="3"/>
      <c r="GN173" s="8"/>
      <c r="GO173" s="5">
        <f t="shared" si="553"/>
        <v>17</v>
      </c>
      <c r="GP173" t="b">
        <f t="shared" si="528"/>
        <v>1</v>
      </c>
      <c r="GR173">
        <f t="shared" si="529"/>
        <v>335</v>
      </c>
      <c r="GS173" s="20">
        <v>8.2145034334198518E-3</v>
      </c>
      <c r="GT173" s="20" t="e">
        <v>#REF!</v>
      </c>
      <c r="GU173" s="33"/>
      <c r="GV173" s="31">
        <f t="shared" ca="1" si="440"/>
        <v>2002</v>
      </c>
      <c r="GW173" s="12">
        <f t="shared" ca="1" si="530"/>
        <v>1.3280429555983742</v>
      </c>
      <c r="GX173" s="19">
        <f t="shared" ca="1" si="531"/>
        <v>0.895601997254727</v>
      </c>
      <c r="GY173" s="19">
        <f t="shared" ca="1" si="532"/>
        <v>1.1893955721743166</v>
      </c>
      <c r="GZ173" s="11">
        <f t="shared" ca="1" si="441"/>
        <v>2002</v>
      </c>
      <c r="HA173" s="12">
        <f t="shared" ca="1" si="442"/>
        <v>1.6945352090629828</v>
      </c>
      <c r="HB173" s="12">
        <f t="shared" ca="1" si="443"/>
        <v>0.7837210749564385</v>
      </c>
      <c r="HC173" s="12">
        <f t="shared" ca="1" si="444"/>
        <v>0.895601997254727</v>
      </c>
      <c r="HD173" s="12">
        <f t="shared" ca="1" si="445"/>
        <v>1.1893955721743166</v>
      </c>
      <c r="HE173">
        <f t="shared" ca="1" si="533"/>
        <v>2002</v>
      </c>
      <c r="HF173" s="12">
        <f t="shared" ca="1" si="446"/>
        <v>0.895601997254727</v>
      </c>
      <c r="HG173" s="12">
        <f t="shared" ca="1" si="447"/>
        <v>0.93992671863176747</v>
      </c>
      <c r="HH173" s="12">
        <f t="shared" ca="1" si="448"/>
        <v>0.83381082739863555</v>
      </c>
      <c r="HJ173" s="17"/>
      <c r="HL173" s="18">
        <f t="shared" si="534"/>
        <v>1966</v>
      </c>
      <c r="HM173" s="9">
        <f t="shared" si="449"/>
        <v>8.9752671770879497E-7</v>
      </c>
      <c r="HN173" s="9">
        <f t="shared" si="450"/>
        <v>0</v>
      </c>
      <c r="HO173" s="9">
        <f t="shared" si="451"/>
        <v>1.2728381403229516</v>
      </c>
      <c r="HP173" s="9">
        <f t="shared" si="452"/>
        <v>1.2173559893769872</v>
      </c>
      <c r="HQ173" s="9">
        <f t="shared" si="453"/>
        <v>1.3875581631807112</v>
      </c>
      <c r="HR173" s="9">
        <f t="shared" si="535"/>
        <v>1.9296980569808168E-6</v>
      </c>
      <c r="HS173" s="9">
        <f t="shared" si="454"/>
        <v>0</v>
      </c>
      <c r="HT173" s="9"/>
      <c r="HU173" s="9">
        <f t="shared" si="455"/>
        <v>1.5494971336296113</v>
      </c>
      <c r="HV173" s="23">
        <f t="shared" si="536"/>
        <v>2.1500173965928804</v>
      </c>
      <c r="HX173" s="8"/>
      <c r="HY173" s="5">
        <f t="shared" si="554"/>
        <v>17</v>
      </c>
      <c r="HZ173" t="b">
        <f t="shared" si="537"/>
        <v>1</v>
      </c>
      <c r="IB173">
        <f t="shared" si="538"/>
        <v>335</v>
      </c>
      <c r="IC173" s="20">
        <v>6.740931077604314E-3</v>
      </c>
      <c r="ID173" s="20" t="e">
        <v>#REF!</v>
      </c>
      <c r="IE173" s="11"/>
      <c r="IF173">
        <f t="shared" ca="1" si="539"/>
        <v>2002</v>
      </c>
      <c r="IG173" s="12">
        <f t="shared" ca="1" si="540"/>
        <v>1.0540911746451254</v>
      </c>
      <c r="IH173" s="19">
        <f t="shared" ca="1" si="541"/>
        <v>0.90126702081283727</v>
      </c>
      <c r="II173" s="19">
        <f t="shared" ca="1" si="542"/>
        <v>0.95001639722937192</v>
      </c>
      <c r="IJ173" s="11">
        <f t="shared" ca="1" si="456"/>
        <v>2002</v>
      </c>
      <c r="IK173" s="12">
        <f t="shared" ca="1" si="457"/>
        <v>1.219854360043382</v>
      </c>
      <c r="IL173" s="12">
        <f t="shared" ca="1" si="458"/>
        <v>0.86411231469274619</v>
      </c>
      <c r="IM173" s="12">
        <f t="shared" ca="1" si="459"/>
        <v>0.90126702081283727</v>
      </c>
      <c r="IN173" s="12">
        <f t="shared" ca="1" si="460"/>
        <v>0.95001639722937192</v>
      </c>
      <c r="IO173">
        <f t="shared" ca="1" si="543"/>
        <v>2002</v>
      </c>
      <c r="IP173" s="12">
        <f t="shared" ca="1" si="544"/>
        <v>0.90126702081283727</v>
      </c>
      <c r="IQ173" s="12">
        <f t="shared" ca="1" si="461"/>
        <v>0.95603276486838251</v>
      </c>
      <c r="IR173" s="12">
        <f t="shared" ca="1" si="462"/>
        <v>0.9038521967515506</v>
      </c>
    </row>
    <row r="174" spans="1:252" hidden="1" x14ac:dyDescent="0.2">
      <c r="A174" t="s">
        <v>63</v>
      </c>
      <c r="B174" s="1">
        <f t="shared" si="545"/>
        <v>1967</v>
      </c>
      <c r="C174">
        <f t="shared" si="463"/>
        <v>0</v>
      </c>
      <c r="D174">
        <f t="shared" ref="D174:R174" si="652">D248+D323</f>
        <v>0</v>
      </c>
      <c r="E174">
        <f t="shared" si="652"/>
        <v>0</v>
      </c>
      <c r="F174">
        <f t="shared" si="652"/>
        <v>0</v>
      </c>
      <c r="G174">
        <f t="shared" si="652"/>
        <v>0</v>
      </c>
      <c r="H174">
        <f t="shared" si="652"/>
        <v>0</v>
      </c>
      <c r="I174">
        <f t="shared" si="652"/>
        <v>0</v>
      </c>
      <c r="J174">
        <f t="shared" si="652"/>
        <v>0</v>
      </c>
      <c r="K174">
        <f t="shared" si="652"/>
        <v>0</v>
      </c>
      <c r="L174">
        <f t="shared" si="652"/>
        <v>0</v>
      </c>
      <c r="M174">
        <f t="shared" si="652"/>
        <v>0</v>
      </c>
      <c r="N174">
        <f t="shared" si="652"/>
        <v>0</v>
      </c>
      <c r="O174">
        <f t="shared" si="652"/>
        <v>0</v>
      </c>
      <c r="P174">
        <f t="shared" si="652"/>
        <v>0</v>
      </c>
      <c r="Q174">
        <f t="shared" si="652"/>
        <v>0</v>
      </c>
      <c r="R174">
        <f t="shared" si="652"/>
        <v>0</v>
      </c>
      <c r="S174">
        <f t="shared" si="564"/>
        <v>0</v>
      </c>
      <c r="T174">
        <f t="shared" si="564"/>
        <v>0</v>
      </c>
      <c r="U174">
        <f t="shared" si="564"/>
        <v>0</v>
      </c>
      <c r="V174">
        <f t="shared" si="564"/>
        <v>0</v>
      </c>
      <c r="W174">
        <f t="shared" si="564"/>
        <v>0</v>
      </c>
      <c r="X174">
        <f t="shared" si="564"/>
        <v>0</v>
      </c>
      <c r="AX174">
        <f t="shared" si="466"/>
        <v>0</v>
      </c>
      <c r="AY174">
        <f t="shared" si="467"/>
        <v>0</v>
      </c>
      <c r="AZ174">
        <f t="shared" si="468"/>
        <v>0</v>
      </c>
      <c r="BA174">
        <f t="shared" si="469"/>
        <v>0</v>
      </c>
      <c r="BB174">
        <f t="shared" si="470"/>
        <v>0</v>
      </c>
      <c r="BC174">
        <f t="shared" si="471"/>
        <v>0</v>
      </c>
      <c r="BD174">
        <f t="shared" si="472"/>
        <v>0</v>
      </c>
      <c r="BE174">
        <f t="shared" si="473"/>
        <v>0</v>
      </c>
      <c r="BF174">
        <f t="shared" si="474"/>
        <v>0</v>
      </c>
      <c r="BG174">
        <f t="shared" si="475"/>
        <v>0</v>
      </c>
      <c r="BH174">
        <f t="shared" si="476"/>
        <v>0</v>
      </c>
      <c r="BI174">
        <f t="shared" si="477"/>
        <v>0</v>
      </c>
      <c r="BJ174">
        <f t="shared" si="478"/>
        <v>0</v>
      </c>
      <c r="BK174">
        <f t="shared" si="479"/>
        <v>0</v>
      </c>
      <c r="BL174">
        <f t="shared" si="480"/>
        <v>0</v>
      </c>
      <c r="BM174">
        <f t="shared" si="481"/>
        <v>0</v>
      </c>
      <c r="BN174">
        <f t="shared" si="482"/>
        <v>0</v>
      </c>
      <c r="BO174">
        <f t="shared" si="483"/>
        <v>0</v>
      </c>
      <c r="BP174">
        <f t="shared" si="484"/>
        <v>0</v>
      </c>
      <c r="BQ174">
        <f t="shared" si="485"/>
        <v>0</v>
      </c>
      <c r="BR174">
        <f t="shared" si="486"/>
        <v>0</v>
      </c>
      <c r="BS174">
        <f t="shared" si="487"/>
        <v>0</v>
      </c>
      <c r="BU174" s="28"/>
      <c r="BV174" s="9">
        <f t="shared" si="434"/>
        <v>1.2467804961390619E-6</v>
      </c>
      <c r="BW174" s="9">
        <f t="shared" si="488"/>
        <v>0</v>
      </c>
      <c r="BX174" s="9">
        <f t="shared" si="489"/>
        <v>1.2513949527114989</v>
      </c>
      <c r="BY174" s="9">
        <f t="shared" si="490"/>
        <v>1.1230205650759999</v>
      </c>
      <c r="BZ174" s="9">
        <f t="shared" si="491"/>
        <v>1.3788364974577407</v>
      </c>
      <c r="CA174" s="9">
        <f t="shared" si="435"/>
        <v>2.4159329588981869E-6</v>
      </c>
      <c r="CB174" s="9">
        <f t="shared" si="492"/>
        <v>0</v>
      </c>
      <c r="CC174" s="9"/>
      <c r="CD174" s="9">
        <f t="shared" si="493"/>
        <v>1.4053422669273217</v>
      </c>
      <c r="CE174" s="23">
        <f t="shared" si="494"/>
        <v>1.9377372090593896</v>
      </c>
      <c r="CG174" s="35"/>
      <c r="CH174">
        <f t="shared" si="495"/>
        <v>1967</v>
      </c>
      <c r="CI174" s="19" t="e">
        <f t="shared" si="496"/>
        <v>#DIV/0!</v>
      </c>
      <c r="CJ174" s="19" t="e">
        <f t="shared" si="592"/>
        <v>#DIV/0!</v>
      </c>
      <c r="CK174" s="19" t="e">
        <f t="shared" si="593"/>
        <v>#DIV/0!</v>
      </c>
      <c r="CL174" s="19" t="e">
        <f t="shared" si="594"/>
        <v>#DIV/0!</v>
      </c>
      <c r="CM174" s="19" t="e">
        <f t="shared" si="595"/>
        <v>#DIV/0!</v>
      </c>
      <c r="CN174" s="19" t="e">
        <f t="shared" si="596"/>
        <v>#DIV/0!</v>
      </c>
      <c r="CO174" s="19" t="e">
        <f t="shared" si="597"/>
        <v>#DIV/0!</v>
      </c>
      <c r="CP174" s="19" t="e">
        <f t="shared" si="598"/>
        <v>#DIV/0!</v>
      </c>
      <c r="CQ174" s="19" t="e">
        <f t="shared" si="599"/>
        <v>#DIV/0!</v>
      </c>
      <c r="CR174" s="19" t="e">
        <f t="shared" si="600"/>
        <v>#DIV/0!</v>
      </c>
      <c r="CS174" s="19" t="e">
        <f t="shared" si="601"/>
        <v>#DIV/0!</v>
      </c>
      <c r="CT174" s="19" t="e">
        <f t="shared" si="602"/>
        <v>#DIV/0!</v>
      </c>
      <c r="CU174" s="19" t="e">
        <f t="shared" si="603"/>
        <v>#DIV/0!</v>
      </c>
      <c r="CV174" s="19" t="e">
        <f t="shared" si="604"/>
        <v>#DIV/0!</v>
      </c>
      <c r="CW174" s="19" t="e">
        <f t="shared" si="605"/>
        <v>#DIV/0!</v>
      </c>
      <c r="CX174" s="19" t="e">
        <f t="shared" si="606"/>
        <v>#DIV/0!</v>
      </c>
      <c r="CY174" s="19" t="e">
        <f t="shared" si="590"/>
        <v>#DIV/0!</v>
      </c>
      <c r="CZ174" s="19" t="e">
        <f t="shared" si="607"/>
        <v>#DIV/0!</v>
      </c>
      <c r="DA174" s="19" t="e">
        <f t="shared" si="608"/>
        <v>#DIV/0!</v>
      </c>
      <c r="DB174" s="19" t="e">
        <f t="shared" si="609"/>
        <v>#DIV/0!</v>
      </c>
      <c r="DC174" s="19" t="e">
        <f t="shared" si="610"/>
        <v>#DIV/0!</v>
      </c>
      <c r="DD174" s="19"/>
      <c r="DE174" s="19"/>
      <c r="DF174" s="19" t="e">
        <f t="shared" si="547"/>
        <v>#DIV/0!</v>
      </c>
      <c r="DG174" s="19" t="e">
        <f t="shared" si="614"/>
        <v>#DIV/0!</v>
      </c>
      <c r="DH174" s="19" t="e">
        <f t="shared" si="615"/>
        <v>#DIV/0!</v>
      </c>
      <c r="DI174" s="19" t="e">
        <f t="shared" si="616"/>
        <v>#DIV/0!</v>
      </c>
      <c r="DJ174" s="19" t="e">
        <f t="shared" si="617"/>
        <v>#DIV/0!</v>
      </c>
      <c r="DK174" s="19" t="e">
        <f t="shared" si="618"/>
        <v>#DIV/0!</v>
      </c>
      <c r="DL174" s="19" t="e">
        <f t="shared" si="619"/>
        <v>#DIV/0!</v>
      </c>
      <c r="DM174" s="19" t="e">
        <f t="shared" si="620"/>
        <v>#DIV/0!</v>
      </c>
      <c r="DN174" s="19" t="e">
        <f t="shared" si="621"/>
        <v>#DIV/0!</v>
      </c>
      <c r="DO174" s="19" t="e">
        <f t="shared" si="622"/>
        <v>#DIV/0!</v>
      </c>
      <c r="DP174" s="19" t="e">
        <f t="shared" si="623"/>
        <v>#DIV/0!</v>
      </c>
      <c r="DQ174" s="19" t="e">
        <f t="shared" si="624"/>
        <v>#DIV/0!</v>
      </c>
      <c r="DR174" s="19" t="e">
        <f t="shared" si="625"/>
        <v>#DIV/0!</v>
      </c>
      <c r="DS174" s="19" t="e">
        <f t="shared" si="626"/>
        <v>#DIV/0!</v>
      </c>
      <c r="DT174" s="19" t="e">
        <f t="shared" si="627"/>
        <v>#DIV/0!</v>
      </c>
      <c r="DU174" s="19" t="e">
        <f t="shared" si="628"/>
        <v>#DIV/0!</v>
      </c>
      <c r="DV174" s="19" t="e">
        <f t="shared" si="611"/>
        <v>#DIV/0!</v>
      </c>
      <c r="DW174" s="19" t="e">
        <f t="shared" si="629"/>
        <v>#DIV/0!</v>
      </c>
      <c r="DX174" s="19" t="e">
        <f t="shared" si="630"/>
        <v>#DIV/0!</v>
      </c>
      <c r="DY174" s="19" t="e">
        <f t="shared" si="631"/>
        <v>#DIV/0!</v>
      </c>
      <c r="DZ174" s="19" t="e">
        <f t="shared" si="632"/>
        <v>#DIV/0!</v>
      </c>
      <c r="EA174" s="19" t="e">
        <f t="shared" si="519"/>
        <v>#DIV/0!</v>
      </c>
      <c r="EB174" s="19"/>
      <c r="EC174" s="19" t="e">
        <f t="shared" si="548"/>
        <v>#DIV/0!</v>
      </c>
      <c r="ED174" s="19" t="e">
        <f t="shared" si="633"/>
        <v>#DIV/0!</v>
      </c>
      <c r="EE174" s="19" t="e">
        <f t="shared" si="634"/>
        <v>#DIV/0!</v>
      </c>
      <c r="EF174" s="19" t="e">
        <f t="shared" si="635"/>
        <v>#DIV/0!</v>
      </c>
      <c r="EG174" s="19" t="e">
        <f t="shared" si="636"/>
        <v>#DIV/0!</v>
      </c>
      <c r="EH174" s="19" t="e">
        <f t="shared" si="637"/>
        <v>#DIV/0!</v>
      </c>
      <c r="EI174" s="19" t="e">
        <f t="shared" si="638"/>
        <v>#DIV/0!</v>
      </c>
      <c r="EJ174" s="19" t="e">
        <f t="shared" si="639"/>
        <v>#DIV/0!</v>
      </c>
      <c r="EK174" s="19" t="e">
        <f t="shared" si="640"/>
        <v>#DIV/0!</v>
      </c>
      <c r="EL174" s="19" t="e">
        <f t="shared" si="641"/>
        <v>#DIV/0!</v>
      </c>
      <c r="EM174" s="19" t="e">
        <f t="shared" si="642"/>
        <v>#DIV/0!</v>
      </c>
      <c r="EN174" s="19" t="e">
        <f t="shared" si="643"/>
        <v>#DIV/0!</v>
      </c>
      <c r="EO174" s="19" t="e">
        <f t="shared" si="644"/>
        <v>#DIV/0!</v>
      </c>
      <c r="EP174" s="19" t="e">
        <f t="shared" si="645"/>
        <v>#DIV/0!</v>
      </c>
      <c r="EQ174" s="19" t="e">
        <f t="shared" si="646"/>
        <v>#DIV/0!</v>
      </c>
      <c r="ER174" s="19" t="e">
        <f t="shared" si="647"/>
        <v>#DIV/0!</v>
      </c>
      <c r="ES174" s="19" t="e">
        <f t="shared" si="612"/>
        <v>#DIV/0!</v>
      </c>
      <c r="ET174" s="19" t="e">
        <f t="shared" si="648"/>
        <v>#DIV/0!</v>
      </c>
      <c r="EU174" s="19" t="e">
        <f t="shared" si="649"/>
        <v>#DIV/0!</v>
      </c>
      <c r="EV174" s="19" t="e">
        <f t="shared" si="650"/>
        <v>#DIV/0!</v>
      </c>
      <c r="EW174" s="19" t="e">
        <f t="shared" si="651"/>
        <v>#DIV/0!</v>
      </c>
      <c r="EX174" s="19"/>
      <c r="EY174" s="19"/>
      <c r="EZ174" s="19" t="e">
        <f t="shared" si="549"/>
        <v>#DIV/0!</v>
      </c>
      <c r="FA174" s="19" t="e">
        <f t="shared" si="573"/>
        <v>#DIV/0!</v>
      </c>
      <c r="FB174" s="19" t="e">
        <f t="shared" si="574"/>
        <v>#DIV/0!</v>
      </c>
      <c r="FC174" s="19" t="e">
        <f t="shared" si="575"/>
        <v>#DIV/0!</v>
      </c>
      <c r="FD174" s="19" t="e">
        <f t="shared" si="576"/>
        <v>#DIV/0!</v>
      </c>
      <c r="FE174" s="19" t="e">
        <f t="shared" si="577"/>
        <v>#DIV/0!</v>
      </c>
      <c r="FF174" s="19" t="e">
        <f t="shared" si="578"/>
        <v>#DIV/0!</v>
      </c>
      <c r="FG174" s="19" t="e">
        <f t="shared" si="579"/>
        <v>#DIV/0!</v>
      </c>
      <c r="FH174" s="19" t="e">
        <f t="shared" si="580"/>
        <v>#DIV/0!</v>
      </c>
      <c r="FI174" s="19" t="e">
        <f t="shared" si="581"/>
        <v>#DIV/0!</v>
      </c>
      <c r="FJ174" s="19" t="e">
        <f t="shared" si="582"/>
        <v>#DIV/0!</v>
      </c>
      <c r="FK174" s="19" t="e">
        <f t="shared" si="583"/>
        <v>#DIV/0!</v>
      </c>
      <c r="FL174" s="19" t="e">
        <f t="shared" si="584"/>
        <v>#DIV/0!</v>
      </c>
      <c r="FM174" s="19" t="e">
        <f t="shared" si="585"/>
        <v>#DIV/0!</v>
      </c>
      <c r="FN174" s="19" t="e">
        <f t="shared" si="586"/>
        <v>#DIV/0!</v>
      </c>
      <c r="FO174" s="19" t="e">
        <f t="shared" si="587"/>
        <v>#DIV/0!</v>
      </c>
      <c r="FP174" s="19" t="e">
        <f t="shared" si="567"/>
        <v>#DIV/0!</v>
      </c>
      <c r="FQ174" s="19" t="e">
        <f t="shared" si="568"/>
        <v>#DIV/0!</v>
      </c>
      <c r="FR174" s="19" t="e">
        <f t="shared" si="569"/>
        <v>#DIV/0!</v>
      </c>
      <c r="FS174" s="19" t="e">
        <f t="shared" si="570"/>
        <v>#DIV/0!</v>
      </c>
      <c r="FT174" s="19" t="e">
        <f t="shared" si="571"/>
        <v>#DIV/0!</v>
      </c>
      <c r="FU174" s="19"/>
      <c r="FV174" s="16"/>
      <c r="FW174" s="19" t="e">
        <f t="shared" si="523"/>
        <v>#DIV/0!</v>
      </c>
      <c r="FX174" s="19">
        <f t="shared" si="550"/>
        <v>1</v>
      </c>
      <c r="FY174" s="19">
        <f t="shared" si="437"/>
        <v>1.3788364974577407</v>
      </c>
      <c r="FZ174" s="19"/>
      <c r="GA174" s="19" t="e">
        <f t="shared" si="524"/>
        <v>#DIV/0!</v>
      </c>
      <c r="GB174" s="19">
        <f t="shared" si="551"/>
        <v>1</v>
      </c>
      <c r="GC174" s="19">
        <f t="shared" si="438"/>
        <v>1.2513949527114989</v>
      </c>
      <c r="GD174" s="19"/>
      <c r="GE174" s="19" t="e">
        <f t="shared" si="525"/>
        <v>#DIV/0!</v>
      </c>
      <c r="GF174" s="19">
        <f t="shared" si="552"/>
        <v>1</v>
      </c>
      <c r="GG174" s="19">
        <f t="shared" si="439"/>
        <v>1.1230205650759999</v>
      </c>
      <c r="GI174" t="e">
        <f>#REF!</f>
        <v>#REF!</v>
      </c>
      <c r="GJ174" t="e">
        <f t="shared" si="526"/>
        <v>#REF!</v>
      </c>
      <c r="GK174">
        <f t="shared" si="527"/>
        <v>0</v>
      </c>
      <c r="GL174" s="3"/>
      <c r="GM174" s="3"/>
      <c r="GN174" s="8"/>
      <c r="GO174" s="5">
        <f t="shared" si="553"/>
        <v>18</v>
      </c>
      <c r="GP174" t="b">
        <f t="shared" si="528"/>
        <v>1</v>
      </c>
      <c r="GR174">
        <f t="shared" si="529"/>
        <v>336</v>
      </c>
      <c r="GS174" s="20">
        <v>2.7035824035602153E-2</v>
      </c>
      <c r="GT174" s="20" t="e">
        <v>#REF!</v>
      </c>
      <c r="GU174" s="33"/>
      <c r="GV174" s="31">
        <f t="shared" ca="1" si="440"/>
        <v>2003</v>
      </c>
      <c r="GW174" s="12">
        <f t="shared" ca="1" si="530"/>
        <v>1.304230492455869</v>
      </c>
      <c r="GX174" s="19">
        <f t="shared" ca="1" si="531"/>
        <v>0.88605119778854624</v>
      </c>
      <c r="GY174" s="19">
        <f t="shared" ca="1" si="532"/>
        <v>1.1556122662673349</v>
      </c>
      <c r="GZ174" s="11">
        <f t="shared" ca="1" si="441"/>
        <v>2003</v>
      </c>
      <c r="HA174" s="12">
        <f t="shared" ca="1" si="442"/>
        <v>1.748165685104385</v>
      </c>
      <c r="HB174" s="12">
        <f t="shared" ca="1" si="443"/>
        <v>0.74605656864726289</v>
      </c>
      <c r="HC174" s="12">
        <f t="shared" ca="1" si="444"/>
        <v>0.88605119778854624</v>
      </c>
      <c r="HD174" s="12">
        <f t="shared" ca="1" si="445"/>
        <v>1.1556122662673349</v>
      </c>
      <c r="HE174">
        <f t="shared" ca="1" si="533"/>
        <v>2003</v>
      </c>
      <c r="HF174" s="12">
        <f t="shared" ca="1" si="446"/>
        <v>0.88605119778854624</v>
      </c>
      <c r="HG174" s="12">
        <f t="shared" ca="1" si="447"/>
        <v>0.8740468181384794</v>
      </c>
      <c r="HH174" s="12">
        <f t="shared" ca="1" si="448"/>
        <v>0.85356591107578583</v>
      </c>
      <c r="HJ174" s="17"/>
      <c r="HL174" s="18">
        <f t="shared" si="534"/>
        <v>1967</v>
      </c>
      <c r="HM174" s="9">
        <f t="shared" si="449"/>
        <v>8.9752671770879497E-7</v>
      </c>
      <c r="HN174" s="9">
        <f t="shared" si="450"/>
        <v>0</v>
      </c>
      <c r="HO174" s="9">
        <f t="shared" si="451"/>
        <v>1.2728381403229516</v>
      </c>
      <c r="HP174" s="9">
        <f t="shared" si="452"/>
        <v>1.2173559893769872</v>
      </c>
      <c r="HQ174" s="9">
        <f t="shared" si="453"/>
        <v>1.3875581631807112</v>
      </c>
      <c r="HR174" s="9">
        <f t="shared" si="535"/>
        <v>1.9296980569808168E-6</v>
      </c>
      <c r="HS174" s="9">
        <f t="shared" si="454"/>
        <v>0</v>
      </c>
      <c r="HT174" s="9"/>
      <c r="HU174" s="9">
        <f t="shared" si="455"/>
        <v>1.5494971336296113</v>
      </c>
      <c r="HV174" s="23">
        <f t="shared" si="536"/>
        <v>2.1500173965928804</v>
      </c>
      <c r="HX174" s="8"/>
      <c r="HY174" s="5">
        <f t="shared" si="554"/>
        <v>18</v>
      </c>
      <c r="HZ174" t="b">
        <f t="shared" si="537"/>
        <v>1</v>
      </c>
      <c r="IB174">
        <f t="shared" si="538"/>
        <v>336</v>
      </c>
      <c r="IC174" s="20">
        <v>2.5791081317836674E-2</v>
      </c>
      <c r="ID174" s="20" t="e">
        <v>#REF!</v>
      </c>
      <c r="IE174" s="11"/>
      <c r="IF174">
        <f t="shared" ca="1" si="539"/>
        <v>2003</v>
      </c>
      <c r="IG174" s="12">
        <f t="shared" ca="1" si="540"/>
        <v>1.0351908016268689</v>
      </c>
      <c r="IH174" s="19">
        <f t="shared" ca="1" si="541"/>
        <v>0.89165580890436569</v>
      </c>
      <c r="II174" s="19">
        <f t="shared" ca="1" si="542"/>
        <v>0.92303235986190757</v>
      </c>
      <c r="IJ174" s="11">
        <f t="shared" ca="1" si="456"/>
        <v>2003</v>
      </c>
      <c r="IK174" s="12">
        <f t="shared" ca="1" si="457"/>
        <v>1.2584616251390905</v>
      </c>
      <c r="IL174" s="12">
        <f t="shared" ca="1" si="458"/>
        <v>0.82258432116470392</v>
      </c>
      <c r="IM174" s="12">
        <f t="shared" ca="1" si="459"/>
        <v>0.89165580890436569</v>
      </c>
      <c r="IN174" s="12">
        <f t="shared" ca="1" si="460"/>
        <v>0.92303235986190757</v>
      </c>
      <c r="IO174">
        <f t="shared" ca="1" si="543"/>
        <v>2003</v>
      </c>
      <c r="IP174" s="12">
        <f t="shared" ca="1" si="544"/>
        <v>0.89165580890436569</v>
      </c>
      <c r="IQ174" s="12">
        <f t="shared" ca="1" si="461"/>
        <v>0.88902398410988293</v>
      </c>
      <c r="IR174" s="12">
        <f t="shared" ca="1" si="462"/>
        <v>0.92526673730664277</v>
      </c>
    </row>
    <row r="175" spans="1:252" hidden="1" x14ac:dyDescent="0.2">
      <c r="A175" t="s">
        <v>63</v>
      </c>
      <c r="B175" s="1">
        <f t="shared" si="545"/>
        <v>1968</v>
      </c>
      <c r="C175">
        <f t="shared" si="463"/>
        <v>0</v>
      </c>
      <c r="D175">
        <f t="shared" ref="D175:R175" si="653">D249+D324</f>
        <v>0</v>
      </c>
      <c r="E175">
        <f t="shared" si="653"/>
        <v>0</v>
      </c>
      <c r="F175">
        <f t="shared" si="653"/>
        <v>0</v>
      </c>
      <c r="G175">
        <f t="shared" si="653"/>
        <v>0</v>
      </c>
      <c r="H175">
        <f t="shared" si="653"/>
        <v>0</v>
      </c>
      <c r="I175">
        <f t="shared" si="653"/>
        <v>0</v>
      </c>
      <c r="J175">
        <f t="shared" si="653"/>
        <v>0</v>
      </c>
      <c r="K175">
        <f t="shared" si="653"/>
        <v>0</v>
      </c>
      <c r="L175">
        <f t="shared" si="653"/>
        <v>0</v>
      </c>
      <c r="M175">
        <f t="shared" si="653"/>
        <v>0</v>
      </c>
      <c r="N175">
        <f t="shared" si="653"/>
        <v>0</v>
      </c>
      <c r="O175">
        <f t="shared" si="653"/>
        <v>0</v>
      </c>
      <c r="P175">
        <f t="shared" si="653"/>
        <v>0</v>
      </c>
      <c r="Q175">
        <f t="shared" si="653"/>
        <v>0</v>
      </c>
      <c r="R175">
        <f t="shared" si="653"/>
        <v>0</v>
      </c>
      <c r="S175">
        <f t="shared" si="564"/>
        <v>0</v>
      </c>
      <c r="T175">
        <f t="shared" si="564"/>
        <v>0</v>
      </c>
      <c r="U175">
        <f t="shared" si="564"/>
        <v>0</v>
      </c>
      <c r="V175">
        <f t="shared" si="564"/>
        <v>0</v>
      </c>
      <c r="W175">
        <f t="shared" si="564"/>
        <v>0</v>
      </c>
      <c r="X175">
        <f t="shared" si="564"/>
        <v>0</v>
      </c>
      <c r="AX175">
        <f t="shared" si="466"/>
        <v>0</v>
      </c>
      <c r="AY175">
        <f t="shared" si="467"/>
        <v>0</v>
      </c>
      <c r="AZ175">
        <f t="shared" si="468"/>
        <v>0</v>
      </c>
      <c r="BA175">
        <f t="shared" si="469"/>
        <v>0</v>
      </c>
      <c r="BB175">
        <f t="shared" si="470"/>
        <v>0</v>
      </c>
      <c r="BC175">
        <f t="shared" si="471"/>
        <v>0</v>
      </c>
      <c r="BD175">
        <f t="shared" si="472"/>
        <v>0</v>
      </c>
      <c r="BE175">
        <f t="shared" si="473"/>
        <v>0</v>
      </c>
      <c r="BF175">
        <f t="shared" si="474"/>
        <v>0</v>
      </c>
      <c r="BG175">
        <f t="shared" si="475"/>
        <v>0</v>
      </c>
      <c r="BH175">
        <f t="shared" si="476"/>
        <v>0</v>
      </c>
      <c r="BI175">
        <f t="shared" si="477"/>
        <v>0</v>
      </c>
      <c r="BJ175">
        <f t="shared" si="478"/>
        <v>0</v>
      </c>
      <c r="BK175">
        <f t="shared" si="479"/>
        <v>0</v>
      </c>
      <c r="BL175">
        <f t="shared" si="480"/>
        <v>0</v>
      </c>
      <c r="BM175">
        <f t="shared" si="481"/>
        <v>0</v>
      </c>
      <c r="BN175">
        <f t="shared" si="482"/>
        <v>0</v>
      </c>
      <c r="BO175">
        <f t="shared" si="483"/>
        <v>0</v>
      </c>
      <c r="BP175">
        <f t="shared" si="484"/>
        <v>0</v>
      </c>
      <c r="BQ175">
        <f t="shared" si="485"/>
        <v>0</v>
      </c>
      <c r="BR175">
        <f t="shared" si="486"/>
        <v>0</v>
      </c>
      <c r="BS175">
        <f t="shared" si="487"/>
        <v>0</v>
      </c>
      <c r="BU175" s="28"/>
      <c r="BV175" s="9">
        <f t="shared" si="434"/>
        <v>1.2467804961390619E-6</v>
      </c>
      <c r="BW175" s="9">
        <f t="shared" si="488"/>
        <v>0</v>
      </c>
      <c r="BX175" s="9">
        <f t="shared" si="489"/>
        <v>1.2513949527114989</v>
      </c>
      <c r="BY175" s="9">
        <f t="shared" si="490"/>
        <v>1.1230205650759999</v>
      </c>
      <c r="BZ175" s="9">
        <f t="shared" si="491"/>
        <v>1.3788364974577407</v>
      </c>
      <c r="CA175" s="9">
        <f t="shared" si="435"/>
        <v>2.4159329588981869E-6</v>
      </c>
      <c r="CB175" s="9">
        <f t="shared" si="492"/>
        <v>0</v>
      </c>
      <c r="CC175" s="9"/>
      <c r="CD175" s="9">
        <f t="shared" si="493"/>
        <v>1.4053422669273217</v>
      </c>
      <c r="CE175" s="23">
        <f t="shared" si="494"/>
        <v>1.9377372090593896</v>
      </c>
      <c r="CG175" s="35"/>
      <c r="CH175">
        <f t="shared" si="495"/>
        <v>1968</v>
      </c>
      <c r="CI175" s="19" t="e">
        <f t="shared" si="496"/>
        <v>#DIV/0!</v>
      </c>
      <c r="CJ175" s="19" t="e">
        <f t="shared" si="592"/>
        <v>#DIV/0!</v>
      </c>
      <c r="CK175" s="19" t="e">
        <f t="shared" si="593"/>
        <v>#DIV/0!</v>
      </c>
      <c r="CL175" s="19" t="e">
        <f t="shared" si="594"/>
        <v>#DIV/0!</v>
      </c>
      <c r="CM175" s="19" t="e">
        <f t="shared" si="595"/>
        <v>#DIV/0!</v>
      </c>
      <c r="CN175" s="19" t="e">
        <f t="shared" si="596"/>
        <v>#DIV/0!</v>
      </c>
      <c r="CO175" s="19" t="e">
        <f t="shared" si="597"/>
        <v>#DIV/0!</v>
      </c>
      <c r="CP175" s="19" t="e">
        <f t="shared" si="598"/>
        <v>#DIV/0!</v>
      </c>
      <c r="CQ175" s="19" t="e">
        <f t="shared" si="599"/>
        <v>#DIV/0!</v>
      </c>
      <c r="CR175" s="19" t="e">
        <f t="shared" si="600"/>
        <v>#DIV/0!</v>
      </c>
      <c r="CS175" s="19" t="e">
        <f t="shared" si="601"/>
        <v>#DIV/0!</v>
      </c>
      <c r="CT175" s="19" t="e">
        <f t="shared" si="602"/>
        <v>#DIV/0!</v>
      </c>
      <c r="CU175" s="19" t="e">
        <f t="shared" si="603"/>
        <v>#DIV/0!</v>
      </c>
      <c r="CV175" s="19" t="e">
        <f t="shared" si="604"/>
        <v>#DIV/0!</v>
      </c>
      <c r="CW175" s="19" t="e">
        <f t="shared" si="605"/>
        <v>#DIV/0!</v>
      </c>
      <c r="CX175" s="19" t="e">
        <f t="shared" si="606"/>
        <v>#DIV/0!</v>
      </c>
      <c r="CY175" s="19" t="e">
        <f t="shared" si="590"/>
        <v>#DIV/0!</v>
      </c>
      <c r="CZ175" s="19" t="e">
        <f t="shared" si="607"/>
        <v>#DIV/0!</v>
      </c>
      <c r="DA175" s="19" t="e">
        <f t="shared" si="608"/>
        <v>#DIV/0!</v>
      </c>
      <c r="DB175" s="19" t="e">
        <f t="shared" si="609"/>
        <v>#DIV/0!</v>
      </c>
      <c r="DC175" s="19" t="e">
        <f t="shared" si="610"/>
        <v>#DIV/0!</v>
      </c>
      <c r="DD175" s="19"/>
      <c r="DE175" s="19"/>
      <c r="DF175" s="19" t="e">
        <f t="shared" si="547"/>
        <v>#DIV/0!</v>
      </c>
      <c r="DG175" s="19" t="e">
        <f t="shared" si="614"/>
        <v>#DIV/0!</v>
      </c>
      <c r="DH175" s="19" t="e">
        <f t="shared" si="615"/>
        <v>#DIV/0!</v>
      </c>
      <c r="DI175" s="19" t="e">
        <f t="shared" si="616"/>
        <v>#DIV/0!</v>
      </c>
      <c r="DJ175" s="19" t="e">
        <f t="shared" si="617"/>
        <v>#DIV/0!</v>
      </c>
      <c r="DK175" s="19" t="e">
        <f t="shared" si="618"/>
        <v>#DIV/0!</v>
      </c>
      <c r="DL175" s="19" t="e">
        <f t="shared" si="619"/>
        <v>#DIV/0!</v>
      </c>
      <c r="DM175" s="19" t="e">
        <f t="shared" si="620"/>
        <v>#DIV/0!</v>
      </c>
      <c r="DN175" s="19" t="e">
        <f t="shared" si="621"/>
        <v>#DIV/0!</v>
      </c>
      <c r="DO175" s="19" t="e">
        <f t="shared" si="622"/>
        <v>#DIV/0!</v>
      </c>
      <c r="DP175" s="19" t="e">
        <f t="shared" si="623"/>
        <v>#DIV/0!</v>
      </c>
      <c r="DQ175" s="19" t="e">
        <f t="shared" si="624"/>
        <v>#DIV/0!</v>
      </c>
      <c r="DR175" s="19" t="e">
        <f t="shared" si="625"/>
        <v>#DIV/0!</v>
      </c>
      <c r="DS175" s="19" t="e">
        <f t="shared" si="626"/>
        <v>#DIV/0!</v>
      </c>
      <c r="DT175" s="19" t="e">
        <f t="shared" si="627"/>
        <v>#DIV/0!</v>
      </c>
      <c r="DU175" s="19" t="e">
        <f t="shared" si="628"/>
        <v>#DIV/0!</v>
      </c>
      <c r="DV175" s="19" t="e">
        <f t="shared" si="611"/>
        <v>#DIV/0!</v>
      </c>
      <c r="DW175" s="19" t="e">
        <f t="shared" si="629"/>
        <v>#DIV/0!</v>
      </c>
      <c r="DX175" s="19" t="e">
        <f t="shared" si="630"/>
        <v>#DIV/0!</v>
      </c>
      <c r="DY175" s="19" t="e">
        <f t="shared" si="631"/>
        <v>#DIV/0!</v>
      </c>
      <c r="DZ175" s="19" t="e">
        <f t="shared" si="632"/>
        <v>#DIV/0!</v>
      </c>
      <c r="EA175" s="19" t="e">
        <f t="shared" si="519"/>
        <v>#DIV/0!</v>
      </c>
      <c r="EB175" s="19"/>
      <c r="EC175" s="19" t="e">
        <f t="shared" si="548"/>
        <v>#DIV/0!</v>
      </c>
      <c r="ED175" s="19" t="e">
        <f t="shared" si="633"/>
        <v>#DIV/0!</v>
      </c>
      <c r="EE175" s="19" t="e">
        <f t="shared" si="634"/>
        <v>#DIV/0!</v>
      </c>
      <c r="EF175" s="19" t="e">
        <f t="shared" si="635"/>
        <v>#DIV/0!</v>
      </c>
      <c r="EG175" s="19" t="e">
        <f t="shared" si="636"/>
        <v>#DIV/0!</v>
      </c>
      <c r="EH175" s="19" t="e">
        <f t="shared" si="637"/>
        <v>#DIV/0!</v>
      </c>
      <c r="EI175" s="19" t="e">
        <f t="shared" si="638"/>
        <v>#DIV/0!</v>
      </c>
      <c r="EJ175" s="19" t="e">
        <f t="shared" si="639"/>
        <v>#DIV/0!</v>
      </c>
      <c r="EK175" s="19" t="e">
        <f t="shared" si="640"/>
        <v>#DIV/0!</v>
      </c>
      <c r="EL175" s="19" t="e">
        <f t="shared" si="641"/>
        <v>#DIV/0!</v>
      </c>
      <c r="EM175" s="19" t="e">
        <f t="shared" si="642"/>
        <v>#DIV/0!</v>
      </c>
      <c r="EN175" s="19" t="e">
        <f t="shared" si="643"/>
        <v>#DIV/0!</v>
      </c>
      <c r="EO175" s="19" t="e">
        <f t="shared" si="644"/>
        <v>#DIV/0!</v>
      </c>
      <c r="EP175" s="19" t="e">
        <f t="shared" si="645"/>
        <v>#DIV/0!</v>
      </c>
      <c r="EQ175" s="19" t="e">
        <f t="shared" si="646"/>
        <v>#DIV/0!</v>
      </c>
      <c r="ER175" s="19" t="e">
        <f t="shared" si="647"/>
        <v>#DIV/0!</v>
      </c>
      <c r="ES175" s="19" t="e">
        <f t="shared" si="612"/>
        <v>#DIV/0!</v>
      </c>
      <c r="ET175" s="19" t="e">
        <f t="shared" si="648"/>
        <v>#DIV/0!</v>
      </c>
      <c r="EU175" s="19" t="e">
        <f t="shared" si="649"/>
        <v>#DIV/0!</v>
      </c>
      <c r="EV175" s="19" t="e">
        <f t="shared" si="650"/>
        <v>#DIV/0!</v>
      </c>
      <c r="EW175" s="19" t="e">
        <f t="shared" si="651"/>
        <v>#DIV/0!</v>
      </c>
      <c r="EX175" s="19"/>
      <c r="EY175" s="19"/>
      <c r="EZ175" s="19" t="e">
        <f t="shared" si="549"/>
        <v>#DIV/0!</v>
      </c>
      <c r="FA175" s="19" t="e">
        <f t="shared" si="573"/>
        <v>#DIV/0!</v>
      </c>
      <c r="FB175" s="19" t="e">
        <f t="shared" si="574"/>
        <v>#DIV/0!</v>
      </c>
      <c r="FC175" s="19" t="e">
        <f t="shared" si="575"/>
        <v>#DIV/0!</v>
      </c>
      <c r="FD175" s="19" t="e">
        <f t="shared" si="576"/>
        <v>#DIV/0!</v>
      </c>
      <c r="FE175" s="19" t="e">
        <f t="shared" si="577"/>
        <v>#DIV/0!</v>
      </c>
      <c r="FF175" s="19" t="e">
        <f t="shared" si="578"/>
        <v>#DIV/0!</v>
      </c>
      <c r="FG175" s="19" t="e">
        <f t="shared" si="579"/>
        <v>#DIV/0!</v>
      </c>
      <c r="FH175" s="19" t="e">
        <f t="shared" si="580"/>
        <v>#DIV/0!</v>
      </c>
      <c r="FI175" s="19" t="e">
        <f t="shared" si="581"/>
        <v>#DIV/0!</v>
      </c>
      <c r="FJ175" s="19" t="e">
        <f t="shared" si="582"/>
        <v>#DIV/0!</v>
      </c>
      <c r="FK175" s="19" t="e">
        <f t="shared" si="583"/>
        <v>#DIV/0!</v>
      </c>
      <c r="FL175" s="19" t="e">
        <f t="shared" si="584"/>
        <v>#DIV/0!</v>
      </c>
      <c r="FM175" s="19" t="e">
        <f t="shared" si="585"/>
        <v>#DIV/0!</v>
      </c>
      <c r="FN175" s="19" t="e">
        <f t="shared" si="586"/>
        <v>#DIV/0!</v>
      </c>
      <c r="FO175" s="19" t="e">
        <f t="shared" si="587"/>
        <v>#DIV/0!</v>
      </c>
      <c r="FP175" s="19" t="e">
        <f t="shared" si="567"/>
        <v>#DIV/0!</v>
      </c>
      <c r="FQ175" s="19" t="e">
        <f t="shared" si="568"/>
        <v>#DIV/0!</v>
      </c>
      <c r="FR175" s="19" t="e">
        <f t="shared" si="569"/>
        <v>#DIV/0!</v>
      </c>
      <c r="FS175" s="19" t="e">
        <f t="shared" si="570"/>
        <v>#DIV/0!</v>
      </c>
      <c r="FT175" s="19" t="e">
        <f t="shared" si="571"/>
        <v>#DIV/0!</v>
      </c>
      <c r="FU175" s="19"/>
      <c r="FV175" s="16"/>
      <c r="FW175" s="19" t="e">
        <f t="shared" si="523"/>
        <v>#DIV/0!</v>
      </c>
      <c r="FX175" s="19">
        <f t="shared" si="550"/>
        <v>1</v>
      </c>
      <c r="FY175" s="19">
        <f t="shared" si="437"/>
        <v>1.3788364974577407</v>
      </c>
      <c r="FZ175" s="19"/>
      <c r="GA175" s="19" t="e">
        <f t="shared" si="524"/>
        <v>#DIV/0!</v>
      </c>
      <c r="GB175" s="19">
        <f t="shared" si="551"/>
        <v>1</v>
      </c>
      <c r="GC175" s="19">
        <f t="shared" si="438"/>
        <v>1.2513949527114989</v>
      </c>
      <c r="GD175" s="19"/>
      <c r="GE175" s="19" t="e">
        <f t="shared" si="525"/>
        <v>#DIV/0!</v>
      </c>
      <c r="GF175" s="19">
        <f t="shared" si="552"/>
        <v>1</v>
      </c>
      <c r="GG175" s="19">
        <f t="shared" si="439"/>
        <v>1.1230205650759999</v>
      </c>
      <c r="GI175" t="e">
        <f>#REF!</f>
        <v>#REF!</v>
      </c>
      <c r="GJ175" t="e">
        <f t="shared" si="526"/>
        <v>#REF!</v>
      </c>
      <c r="GK175">
        <f t="shared" si="527"/>
        <v>0</v>
      </c>
      <c r="GL175" s="3"/>
      <c r="GM175" s="3"/>
      <c r="GN175" s="8"/>
      <c r="GO175" s="5">
        <f t="shared" si="553"/>
        <v>19</v>
      </c>
      <c r="GP175" t="b">
        <f t="shared" si="528"/>
        <v>1</v>
      </c>
      <c r="GR175">
        <f t="shared" si="529"/>
        <v>337</v>
      </c>
      <c r="GS175" s="20">
        <v>3.9604070994268522E-3</v>
      </c>
      <c r="GT175" s="20" t="e">
        <v>#REF!</v>
      </c>
      <c r="GU175" s="33"/>
      <c r="GV175" s="31">
        <f t="shared" ca="1" si="440"/>
        <v>2004</v>
      </c>
      <c r="GW175" s="12">
        <f t="shared" ca="1" si="530"/>
        <v>1.3603175768817515</v>
      </c>
      <c r="GX175" s="19">
        <f t="shared" ca="1" si="531"/>
        <v>0.85481798888153693</v>
      </c>
      <c r="GY175" s="19">
        <f t="shared" ca="1" si="532"/>
        <v>1.1628211797052137</v>
      </c>
      <c r="GZ175" s="11">
        <f t="shared" ca="1" si="441"/>
        <v>2004</v>
      </c>
      <c r="HA175" s="12">
        <f t="shared" ca="1" si="442"/>
        <v>1.8912128979240448</v>
      </c>
      <c r="HB175" s="12">
        <f t="shared" ca="1" si="443"/>
        <v>0.71928315335357063</v>
      </c>
      <c r="HC175" s="12">
        <f t="shared" ca="1" si="444"/>
        <v>0.85481798888153693</v>
      </c>
      <c r="HD175" s="12">
        <f t="shared" ca="1" si="445"/>
        <v>1.1628211797052137</v>
      </c>
      <c r="HE175">
        <f t="shared" ca="1" si="533"/>
        <v>2004</v>
      </c>
      <c r="HF175" s="12">
        <f t="shared" ca="1" si="446"/>
        <v>0.85481798888153693</v>
      </c>
      <c r="HG175" s="12">
        <f t="shared" ca="1" si="447"/>
        <v>0.82304872325019518</v>
      </c>
      <c r="HH175" s="12">
        <f t="shared" ca="1" si="448"/>
        <v>0.87392536193136006</v>
      </c>
      <c r="HJ175" s="17"/>
      <c r="HL175" s="18">
        <f t="shared" si="534"/>
        <v>1968</v>
      </c>
      <c r="HM175" s="9">
        <f t="shared" si="449"/>
        <v>8.9752671770879497E-7</v>
      </c>
      <c r="HN175" s="9">
        <f t="shared" si="450"/>
        <v>0</v>
      </c>
      <c r="HO175" s="9">
        <f t="shared" si="451"/>
        <v>1.2728381403229516</v>
      </c>
      <c r="HP175" s="9">
        <f t="shared" si="452"/>
        <v>1.2173559893769872</v>
      </c>
      <c r="HQ175" s="9">
        <f t="shared" si="453"/>
        <v>1.3875581631807112</v>
      </c>
      <c r="HR175" s="9">
        <f t="shared" si="535"/>
        <v>1.9296980569808168E-6</v>
      </c>
      <c r="HS175" s="9">
        <f t="shared" si="454"/>
        <v>0</v>
      </c>
      <c r="HT175" s="9"/>
      <c r="HU175" s="9">
        <f t="shared" si="455"/>
        <v>1.5494971336296113</v>
      </c>
      <c r="HV175" s="23">
        <f t="shared" si="536"/>
        <v>2.1500173965928804</v>
      </c>
      <c r="HX175" s="8"/>
      <c r="HY175" s="5">
        <f t="shared" si="554"/>
        <v>19</v>
      </c>
      <c r="HZ175" t="b">
        <f t="shared" si="537"/>
        <v>1</v>
      </c>
      <c r="IB175">
        <f t="shared" si="538"/>
        <v>337</v>
      </c>
      <c r="IC175" s="20">
        <v>4.7127831162751266E-3</v>
      </c>
      <c r="ID175" s="20" t="e">
        <v>#REF!</v>
      </c>
      <c r="IE175" s="11"/>
      <c r="IF175">
        <f t="shared" ca="1" si="539"/>
        <v>2004</v>
      </c>
      <c r="IG175" s="12">
        <f t="shared" ca="1" si="540"/>
        <v>1.0797081121970387</v>
      </c>
      <c r="IH175" s="19">
        <f t="shared" ca="1" si="541"/>
        <v>0.86022503806159034</v>
      </c>
      <c r="II175" s="19">
        <f t="shared" ca="1" si="542"/>
        <v>0.92879039876201219</v>
      </c>
      <c r="IJ175" s="11">
        <f t="shared" ca="1" si="456"/>
        <v>2004</v>
      </c>
      <c r="IK175" s="12">
        <f t="shared" ca="1" si="457"/>
        <v>1.3614378072312916</v>
      </c>
      <c r="IL175" s="12">
        <f t="shared" ca="1" si="458"/>
        <v>0.79306458691110038</v>
      </c>
      <c r="IM175" s="12">
        <f t="shared" ca="1" si="459"/>
        <v>0.86022503806159034</v>
      </c>
      <c r="IN175" s="12">
        <f t="shared" ca="1" si="460"/>
        <v>0.92879039876201219</v>
      </c>
      <c r="IO175">
        <f t="shared" ca="1" si="543"/>
        <v>2004</v>
      </c>
      <c r="IP175" s="12">
        <f t="shared" ca="1" si="544"/>
        <v>0.86022503806159034</v>
      </c>
      <c r="IQ175" s="12">
        <f t="shared" ca="1" si="461"/>
        <v>0.83715201505889203</v>
      </c>
      <c r="IR175" s="12">
        <f t="shared" ca="1" si="462"/>
        <v>0.94733641279631853</v>
      </c>
    </row>
    <row r="176" spans="1:252" hidden="1" x14ac:dyDescent="0.2">
      <c r="A176" t="s">
        <v>63</v>
      </c>
      <c r="B176" s="1">
        <f t="shared" si="545"/>
        <v>1969</v>
      </c>
      <c r="C176">
        <f t="shared" si="463"/>
        <v>0</v>
      </c>
      <c r="D176">
        <f t="shared" ref="D176:S177" si="654">D250+D325</f>
        <v>0</v>
      </c>
      <c r="E176">
        <f t="shared" si="654"/>
        <v>0</v>
      </c>
      <c r="F176">
        <f t="shared" si="654"/>
        <v>0</v>
      </c>
      <c r="G176">
        <f t="shared" si="654"/>
        <v>0</v>
      </c>
      <c r="H176">
        <f t="shared" si="654"/>
        <v>0</v>
      </c>
      <c r="I176">
        <f t="shared" si="654"/>
        <v>0</v>
      </c>
      <c r="J176">
        <f t="shared" si="654"/>
        <v>0</v>
      </c>
      <c r="K176">
        <f t="shared" si="654"/>
        <v>0</v>
      </c>
      <c r="L176">
        <f t="shared" si="654"/>
        <v>0</v>
      </c>
      <c r="M176">
        <f t="shared" si="654"/>
        <v>0</v>
      </c>
      <c r="N176">
        <f t="shared" si="654"/>
        <v>0</v>
      </c>
      <c r="O176">
        <f t="shared" si="654"/>
        <v>0</v>
      </c>
      <c r="P176">
        <f t="shared" si="654"/>
        <v>0</v>
      </c>
      <c r="Q176">
        <f t="shared" si="654"/>
        <v>0</v>
      </c>
      <c r="R176">
        <f t="shared" si="654"/>
        <v>0</v>
      </c>
      <c r="S176">
        <f t="shared" si="564"/>
        <v>0</v>
      </c>
      <c r="T176">
        <f t="shared" si="564"/>
        <v>0</v>
      </c>
      <c r="U176">
        <f t="shared" si="564"/>
        <v>0</v>
      </c>
      <c r="V176">
        <f t="shared" si="564"/>
        <v>0</v>
      </c>
      <c r="W176">
        <f t="shared" si="564"/>
        <v>0</v>
      </c>
      <c r="X176">
        <f t="shared" si="564"/>
        <v>0</v>
      </c>
      <c r="AX176">
        <f t="shared" si="466"/>
        <v>0</v>
      </c>
      <c r="AY176">
        <f t="shared" si="467"/>
        <v>0</v>
      </c>
      <c r="AZ176">
        <f t="shared" si="468"/>
        <v>0</v>
      </c>
      <c r="BA176">
        <f t="shared" si="469"/>
        <v>0</v>
      </c>
      <c r="BB176">
        <f t="shared" si="470"/>
        <v>0</v>
      </c>
      <c r="BC176">
        <f t="shared" si="471"/>
        <v>0</v>
      </c>
      <c r="BD176">
        <f t="shared" si="472"/>
        <v>0</v>
      </c>
      <c r="BE176">
        <f t="shared" si="473"/>
        <v>0</v>
      </c>
      <c r="BF176">
        <f t="shared" si="474"/>
        <v>0</v>
      </c>
      <c r="BG176">
        <f t="shared" si="475"/>
        <v>0</v>
      </c>
      <c r="BH176">
        <f t="shared" si="476"/>
        <v>0</v>
      </c>
      <c r="BI176">
        <f t="shared" si="477"/>
        <v>0</v>
      </c>
      <c r="BJ176">
        <f t="shared" si="478"/>
        <v>0</v>
      </c>
      <c r="BK176">
        <f t="shared" si="479"/>
        <v>0</v>
      </c>
      <c r="BL176">
        <f t="shared" si="480"/>
        <v>0</v>
      </c>
      <c r="BM176">
        <f t="shared" si="481"/>
        <v>0</v>
      </c>
      <c r="BN176">
        <f t="shared" si="482"/>
        <v>0</v>
      </c>
      <c r="BO176">
        <f t="shared" si="483"/>
        <v>0</v>
      </c>
      <c r="BP176">
        <f t="shared" si="484"/>
        <v>0</v>
      </c>
      <c r="BQ176">
        <f t="shared" si="485"/>
        <v>0</v>
      </c>
      <c r="BR176">
        <f t="shared" si="486"/>
        <v>0</v>
      </c>
      <c r="BS176">
        <f t="shared" si="487"/>
        <v>0</v>
      </c>
      <c r="BU176" s="28"/>
      <c r="BV176" s="9">
        <f t="shared" si="434"/>
        <v>1.2467804961390619E-6</v>
      </c>
      <c r="BW176" s="9">
        <f t="shared" si="488"/>
        <v>0</v>
      </c>
      <c r="BX176" s="9">
        <f t="shared" si="489"/>
        <v>1.2513949527114989</v>
      </c>
      <c r="BY176" s="9">
        <f t="shared" si="490"/>
        <v>1.1230205650759999</v>
      </c>
      <c r="BZ176" s="9">
        <f t="shared" si="491"/>
        <v>1.3788364974577407</v>
      </c>
      <c r="CA176" s="9">
        <f t="shared" si="435"/>
        <v>2.4159329588981869E-6</v>
      </c>
      <c r="CB176" s="9">
        <f t="shared" si="492"/>
        <v>0</v>
      </c>
      <c r="CC176" s="9"/>
      <c r="CD176" s="9">
        <f t="shared" si="493"/>
        <v>1.4053422669273217</v>
      </c>
      <c r="CE176" s="23">
        <f t="shared" si="494"/>
        <v>1.9377372090593896</v>
      </c>
      <c r="CG176" s="35"/>
      <c r="CH176">
        <f t="shared" si="495"/>
        <v>1969</v>
      </c>
      <c r="CI176" s="19" t="e">
        <f t="shared" si="496"/>
        <v>#DIV/0!</v>
      </c>
      <c r="CJ176" s="19" t="e">
        <f t="shared" si="592"/>
        <v>#DIV/0!</v>
      </c>
      <c r="CK176" s="19" t="e">
        <f t="shared" si="593"/>
        <v>#DIV/0!</v>
      </c>
      <c r="CL176" s="19" t="e">
        <f t="shared" si="594"/>
        <v>#DIV/0!</v>
      </c>
      <c r="CM176" s="19" t="e">
        <f t="shared" si="595"/>
        <v>#DIV/0!</v>
      </c>
      <c r="CN176" s="19" t="e">
        <f t="shared" si="596"/>
        <v>#DIV/0!</v>
      </c>
      <c r="CO176" s="19" t="e">
        <f t="shared" si="597"/>
        <v>#DIV/0!</v>
      </c>
      <c r="CP176" s="19" t="e">
        <f t="shared" si="598"/>
        <v>#DIV/0!</v>
      </c>
      <c r="CQ176" s="19" t="e">
        <f t="shared" si="599"/>
        <v>#DIV/0!</v>
      </c>
      <c r="CR176" s="19" t="e">
        <f t="shared" si="600"/>
        <v>#DIV/0!</v>
      </c>
      <c r="CS176" s="19" t="e">
        <f t="shared" si="601"/>
        <v>#DIV/0!</v>
      </c>
      <c r="CT176" s="19" t="e">
        <f t="shared" si="602"/>
        <v>#DIV/0!</v>
      </c>
      <c r="CU176" s="19" t="e">
        <f t="shared" si="603"/>
        <v>#DIV/0!</v>
      </c>
      <c r="CV176" s="19" t="e">
        <f t="shared" si="604"/>
        <v>#DIV/0!</v>
      </c>
      <c r="CW176" s="19" t="e">
        <f t="shared" si="605"/>
        <v>#DIV/0!</v>
      </c>
      <c r="CX176" s="19" t="e">
        <f t="shared" si="606"/>
        <v>#DIV/0!</v>
      </c>
      <c r="CY176" s="19" t="e">
        <f t="shared" si="590"/>
        <v>#DIV/0!</v>
      </c>
      <c r="CZ176" s="19" t="e">
        <f t="shared" si="607"/>
        <v>#DIV/0!</v>
      </c>
      <c r="DA176" s="19" t="e">
        <f t="shared" si="608"/>
        <v>#DIV/0!</v>
      </c>
      <c r="DB176" s="19" t="e">
        <f t="shared" si="609"/>
        <v>#DIV/0!</v>
      </c>
      <c r="DC176" s="19" t="e">
        <f t="shared" si="610"/>
        <v>#DIV/0!</v>
      </c>
      <c r="DD176" s="19"/>
      <c r="DE176" s="19"/>
      <c r="DF176" s="19" t="e">
        <f t="shared" si="547"/>
        <v>#DIV/0!</v>
      </c>
      <c r="DG176" s="19" t="e">
        <f t="shared" si="614"/>
        <v>#DIV/0!</v>
      </c>
      <c r="DH176" s="19" t="e">
        <f t="shared" si="615"/>
        <v>#DIV/0!</v>
      </c>
      <c r="DI176" s="19" t="e">
        <f t="shared" si="616"/>
        <v>#DIV/0!</v>
      </c>
      <c r="DJ176" s="19" t="e">
        <f t="shared" si="617"/>
        <v>#DIV/0!</v>
      </c>
      <c r="DK176" s="19" t="e">
        <f t="shared" si="618"/>
        <v>#DIV/0!</v>
      </c>
      <c r="DL176" s="19" t="e">
        <f t="shared" si="619"/>
        <v>#DIV/0!</v>
      </c>
      <c r="DM176" s="19" t="e">
        <f t="shared" si="620"/>
        <v>#DIV/0!</v>
      </c>
      <c r="DN176" s="19" t="e">
        <f t="shared" si="621"/>
        <v>#DIV/0!</v>
      </c>
      <c r="DO176" s="19" t="e">
        <f t="shared" si="622"/>
        <v>#DIV/0!</v>
      </c>
      <c r="DP176" s="19" t="e">
        <f t="shared" si="623"/>
        <v>#DIV/0!</v>
      </c>
      <c r="DQ176" s="19" t="e">
        <f t="shared" si="624"/>
        <v>#DIV/0!</v>
      </c>
      <c r="DR176" s="19" t="e">
        <f t="shared" si="625"/>
        <v>#DIV/0!</v>
      </c>
      <c r="DS176" s="19" t="e">
        <f t="shared" si="626"/>
        <v>#DIV/0!</v>
      </c>
      <c r="DT176" s="19" t="e">
        <f t="shared" si="627"/>
        <v>#DIV/0!</v>
      </c>
      <c r="DU176" s="19" t="e">
        <f t="shared" si="628"/>
        <v>#DIV/0!</v>
      </c>
      <c r="DV176" s="19" t="e">
        <f t="shared" si="611"/>
        <v>#DIV/0!</v>
      </c>
      <c r="DW176" s="19" t="e">
        <f t="shared" si="629"/>
        <v>#DIV/0!</v>
      </c>
      <c r="DX176" s="19" t="e">
        <f t="shared" si="630"/>
        <v>#DIV/0!</v>
      </c>
      <c r="DY176" s="19" t="e">
        <f t="shared" si="631"/>
        <v>#DIV/0!</v>
      </c>
      <c r="DZ176" s="19" t="e">
        <f t="shared" si="632"/>
        <v>#DIV/0!</v>
      </c>
      <c r="EA176" s="19" t="e">
        <f t="shared" si="519"/>
        <v>#DIV/0!</v>
      </c>
      <c r="EB176" s="19"/>
      <c r="EC176" s="19" t="e">
        <f t="shared" si="548"/>
        <v>#DIV/0!</v>
      </c>
      <c r="ED176" s="19" t="e">
        <f t="shared" si="633"/>
        <v>#DIV/0!</v>
      </c>
      <c r="EE176" s="19" t="e">
        <f t="shared" si="634"/>
        <v>#DIV/0!</v>
      </c>
      <c r="EF176" s="19" t="e">
        <f t="shared" si="635"/>
        <v>#DIV/0!</v>
      </c>
      <c r="EG176" s="19" t="e">
        <f t="shared" si="636"/>
        <v>#DIV/0!</v>
      </c>
      <c r="EH176" s="19" t="e">
        <f t="shared" si="637"/>
        <v>#DIV/0!</v>
      </c>
      <c r="EI176" s="19" t="e">
        <f t="shared" si="638"/>
        <v>#DIV/0!</v>
      </c>
      <c r="EJ176" s="19" t="e">
        <f t="shared" si="639"/>
        <v>#DIV/0!</v>
      </c>
      <c r="EK176" s="19" t="e">
        <f t="shared" si="640"/>
        <v>#DIV/0!</v>
      </c>
      <c r="EL176" s="19" t="e">
        <f t="shared" si="641"/>
        <v>#DIV/0!</v>
      </c>
      <c r="EM176" s="19" t="e">
        <f t="shared" si="642"/>
        <v>#DIV/0!</v>
      </c>
      <c r="EN176" s="19" t="e">
        <f t="shared" si="643"/>
        <v>#DIV/0!</v>
      </c>
      <c r="EO176" s="19" t="e">
        <f t="shared" si="644"/>
        <v>#DIV/0!</v>
      </c>
      <c r="EP176" s="19" t="e">
        <f t="shared" si="645"/>
        <v>#DIV/0!</v>
      </c>
      <c r="EQ176" s="19" t="e">
        <f t="shared" si="646"/>
        <v>#DIV/0!</v>
      </c>
      <c r="ER176" s="19" t="e">
        <f t="shared" si="647"/>
        <v>#DIV/0!</v>
      </c>
      <c r="ES176" s="19" t="e">
        <f t="shared" si="612"/>
        <v>#DIV/0!</v>
      </c>
      <c r="ET176" s="19" t="e">
        <f t="shared" si="648"/>
        <v>#DIV/0!</v>
      </c>
      <c r="EU176" s="19" t="e">
        <f t="shared" si="649"/>
        <v>#DIV/0!</v>
      </c>
      <c r="EV176" s="19" t="e">
        <f t="shared" si="650"/>
        <v>#DIV/0!</v>
      </c>
      <c r="EW176" s="19" t="e">
        <f t="shared" si="651"/>
        <v>#DIV/0!</v>
      </c>
      <c r="EX176" s="19"/>
      <c r="EY176" s="19"/>
      <c r="EZ176" s="19" t="e">
        <f t="shared" si="549"/>
        <v>#DIV/0!</v>
      </c>
      <c r="FA176" s="19" t="e">
        <f t="shared" si="573"/>
        <v>#DIV/0!</v>
      </c>
      <c r="FB176" s="19" t="e">
        <f t="shared" si="574"/>
        <v>#DIV/0!</v>
      </c>
      <c r="FC176" s="19" t="e">
        <f t="shared" si="575"/>
        <v>#DIV/0!</v>
      </c>
      <c r="FD176" s="19" t="e">
        <f t="shared" si="576"/>
        <v>#DIV/0!</v>
      </c>
      <c r="FE176" s="19" t="e">
        <f t="shared" si="577"/>
        <v>#DIV/0!</v>
      </c>
      <c r="FF176" s="19" t="e">
        <f t="shared" si="578"/>
        <v>#DIV/0!</v>
      </c>
      <c r="FG176" s="19" t="e">
        <f t="shared" si="579"/>
        <v>#DIV/0!</v>
      </c>
      <c r="FH176" s="19" t="e">
        <f t="shared" si="580"/>
        <v>#DIV/0!</v>
      </c>
      <c r="FI176" s="19" t="e">
        <f t="shared" si="581"/>
        <v>#DIV/0!</v>
      </c>
      <c r="FJ176" s="19" t="e">
        <f t="shared" si="582"/>
        <v>#DIV/0!</v>
      </c>
      <c r="FK176" s="19" t="e">
        <f t="shared" si="583"/>
        <v>#DIV/0!</v>
      </c>
      <c r="FL176" s="19" t="e">
        <f t="shared" si="584"/>
        <v>#DIV/0!</v>
      </c>
      <c r="FM176" s="19" t="e">
        <f t="shared" si="585"/>
        <v>#DIV/0!</v>
      </c>
      <c r="FN176" s="19" t="e">
        <f t="shared" si="586"/>
        <v>#DIV/0!</v>
      </c>
      <c r="FO176" s="19" t="e">
        <f t="shared" si="587"/>
        <v>#DIV/0!</v>
      </c>
      <c r="FP176" s="19" t="e">
        <f t="shared" si="567"/>
        <v>#DIV/0!</v>
      </c>
      <c r="FQ176" s="19" t="e">
        <f t="shared" si="568"/>
        <v>#DIV/0!</v>
      </c>
      <c r="FR176" s="19" t="e">
        <f t="shared" si="569"/>
        <v>#DIV/0!</v>
      </c>
      <c r="FS176" s="19" t="e">
        <f t="shared" si="570"/>
        <v>#DIV/0!</v>
      </c>
      <c r="FT176" s="19" t="e">
        <f t="shared" si="571"/>
        <v>#DIV/0!</v>
      </c>
      <c r="FU176" s="19"/>
      <c r="FV176" s="16"/>
      <c r="FW176" s="19" t="e">
        <f t="shared" si="523"/>
        <v>#DIV/0!</v>
      </c>
      <c r="FX176" s="19">
        <f t="shared" si="550"/>
        <v>1</v>
      </c>
      <c r="FY176" s="19">
        <f t="shared" si="437"/>
        <v>1.3788364974577407</v>
      </c>
      <c r="FZ176" s="19"/>
      <c r="GA176" s="19" t="e">
        <f t="shared" si="524"/>
        <v>#DIV/0!</v>
      </c>
      <c r="GB176" s="19">
        <f t="shared" si="551"/>
        <v>1</v>
      </c>
      <c r="GC176" s="19">
        <f t="shared" si="438"/>
        <v>1.2513949527114989</v>
      </c>
      <c r="GD176" s="19"/>
      <c r="GE176" s="19" t="e">
        <f t="shared" si="525"/>
        <v>#DIV/0!</v>
      </c>
      <c r="GF176" s="19">
        <f t="shared" si="552"/>
        <v>1</v>
      </c>
      <c r="GG176" s="19">
        <f t="shared" si="439"/>
        <v>1.1230205650759999</v>
      </c>
      <c r="GI176" t="e">
        <f>#REF!</f>
        <v>#REF!</v>
      </c>
      <c r="GJ176" t="e">
        <f t="shared" si="526"/>
        <v>#REF!</v>
      </c>
      <c r="GK176">
        <f t="shared" si="527"/>
        <v>0</v>
      </c>
      <c r="GL176" s="3"/>
      <c r="GM176" s="3"/>
      <c r="GN176" s="8"/>
      <c r="GO176" s="5">
        <f t="shared" si="553"/>
        <v>20</v>
      </c>
      <c r="GP176" t="b">
        <f t="shared" si="528"/>
        <v>1</v>
      </c>
      <c r="GR176">
        <f t="shared" si="529"/>
        <v>339</v>
      </c>
      <c r="GS176" s="20">
        <v>3.928013427377054E-3</v>
      </c>
      <c r="GT176" s="20" t="e">
        <v>#REF!</v>
      </c>
      <c r="GU176" s="33"/>
      <c r="GV176" s="31">
        <f t="shared" ca="1" si="440"/>
        <v>2005</v>
      </c>
      <c r="GW176" s="12">
        <f t="shared" ca="1" si="530"/>
        <v>1.3949489688783108</v>
      </c>
      <c r="GX176" s="19">
        <f t="shared" ca="1" si="531"/>
        <v>0.82721156287133546</v>
      </c>
      <c r="GY176" s="19">
        <f t="shared" ca="1" si="532"/>
        <v>1.1539149067935834</v>
      </c>
      <c r="GZ176" s="11">
        <f t="shared" ca="1" si="441"/>
        <v>2005</v>
      </c>
      <c r="HA176" s="12">
        <f t="shared" ca="1" si="442"/>
        <v>1.9566025553229371</v>
      </c>
      <c r="HB176" s="12">
        <f t="shared" ca="1" si="443"/>
        <v>0.71294446850401594</v>
      </c>
      <c r="HC176" s="12">
        <f t="shared" ca="1" si="444"/>
        <v>0.82721156287133546</v>
      </c>
      <c r="HD176" s="12">
        <f t="shared" ca="1" si="445"/>
        <v>1.1539149067935834</v>
      </c>
      <c r="HE176">
        <f t="shared" ca="1" si="533"/>
        <v>2005</v>
      </c>
      <c r="HF176" s="12">
        <f t="shared" ca="1" si="446"/>
        <v>0.82721156287133546</v>
      </c>
      <c r="HG176" s="12">
        <f t="shared" ca="1" si="447"/>
        <v>0.86784201536676253</v>
      </c>
      <c r="HH176" s="12">
        <f t="shared" ca="1" si="448"/>
        <v>0.82151411879121261</v>
      </c>
      <c r="HJ176" s="17"/>
      <c r="HL176" s="18">
        <f t="shared" si="534"/>
        <v>1969</v>
      </c>
      <c r="HM176" s="9">
        <f t="shared" si="449"/>
        <v>8.9752671770879497E-7</v>
      </c>
      <c r="HN176" s="9">
        <f t="shared" si="450"/>
        <v>0</v>
      </c>
      <c r="HO176" s="9">
        <f t="shared" si="451"/>
        <v>1.2728381403229516</v>
      </c>
      <c r="HP176" s="9">
        <f t="shared" si="452"/>
        <v>1.2173559893769872</v>
      </c>
      <c r="HQ176" s="9">
        <f t="shared" si="453"/>
        <v>1.3875581631807112</v>
      </c>
      <c r="HR176" s="9">
        <f t="shared" si="535"/>
        <v>1.9296980569808168E-6</v>
      </c>
      <c r="HS176" s="9">
        <f t="shared" si="454"/>
        <v>0</v>
      </c>
      <c r="HT176" s="9"/>
      <c r="HU176" s="9">
        <f t="shared" si="455"/>
        <v>1.5494971336296113</v>
      </c>
      <c r="HV176" s="23">
        <f t="shared" si="536"/>
        <v>2.1500173965928804</v>
      </c>
      <c r="HX176" s="8"/>
      <c r="HY176" s="5">
        <f t="shared" si="554"/>
        <v>20</v>
      </c>
      <c r="HZ176" t="b">
        <f t="shared" si="537"/>
        <v>1</v>
      </c>
      <c r="IB176">
        <f t="shared" si="538"/>
        <v>339</v>
      </c>
      <c r="IC176" s="20">
        <v>4.5074904719068784E-3</v>
      </c>
      <c r="ID176" s="20" t="e">
        <v>#REF!</v>
      </c>
      <c r="IE176" s="11"/>
      <c r="IF176">
        <f t="shared" ca="1" si="539"/>
        <v>2005</v>
      </c>
      <c r="IG176" s="12">
        <f t="shared" ca="1" si="540"/>
        <v>1.1071956603334627</v>
      </c>
      <c r="IH176" s="19">
        <f t="shared" ca="1" si="541"/>
        <v>0.83244399089803911</v>
      </c>
      <c r="II176" s="19">
        <f t="shared" ca="1" si="542"/>
        <v>0.92167661298527448</v>
      </c>
      <c r="IJ176" s="11">
        <f t="shared" ca="1" si="456"/>
        <v>2005</v>
      </c>
      <c r="IK176" s="12">
        <f t="shared" ca="1" si="457"/>
        <v>1.408510218741637</v>
      </c>
      <c r="IL176" s="12">
        <f t="shared" ca="1" si="458"/>
        <v>0.78607570296694851</v>
      </c>
      <c r="IM176" s="12">
        <f t="shared" ca="1" si="459"/>
        <v>0.83244399089803911</v>
      </c>
      <c r="IN176" s="12">
        <f t="shared" ca="1" si="460"/>
        <v>0.92167661298527448</v>
      </c>
      <c r="IO176">
        <f t="shared" ca="1" si="543"/>
        <v>2005</v>
      </c>
      <c r="IP176" s="12">
        <f t="shared" ca="1" si="544"/>
        <v>0.83244399089803911</v>
      </c>
      <c r="IQ176" s="12">
        <f t="shared" ca="1" si="461"/>
        <v>0.88271285938949773</v>
      </c>
      <c r="IR176" s="12">
        <f t="shared" ca="1" si="462"/>
        <v>0.89052254604131909</v>
      </c>
    </row>
    <row r="177" spans="1:252" x14ac:dyDescent="0.2">
      <c r="A177" t="s">
        <v>63</v>
      </c>
      <c r="B177" s="1">
        <f t="shared" si="545"/>
        <v>1970</v>
      </c>
      <c r="C177" s="60">
        <f t="shared" si="463"/>
        <v>1143.3382213502327</v>
      </c>
      <c r="D177" s="60">
        <f t="shared" si="654"/>
        <v>305.23810436157908</v>
      </c>
      <c r="E177" s="60">
        <f t="shared" si="654"/>
        <v>97.359643991369495</v>
      </c>
      <c r="F177" s="60">
        <f t="shared" si="654"/>
        <v>0.02</v>
      </c>
      <c r="G177" s="60">
        <f t="shared" si="654"/>
        <v>0.02</v>
      </c>
      <c r="H177" s="60">
        <f t="shared" si="654"/>
        <v>0.02</v>
      </c>
      <c r="I177" s="60">
        <f t="shared" si="654"/>
        <v>265.38839962730322</v>
      </c>
      <c r="J177" s="60">
        <f t="shared" si="654"/>
        <v>1785.4170409747655</v>
      </c>
      <c r="K177" s="60">
        <f t="shared" si="654"/>
        <v>49.9458585440848</v>
      </c>
      <c r="L177" s="60">
        <f t="shared" si="654"/>
        <v>2867.6334307572261</v>
      </c>
      <c r="M177" s="60">
        <f t="shared" si="654"/>
        <v>2793.9911039375306</v>
      </c>
      <c r="N177" s="60">
        <f t="shared" si="654"/>
        <v>208.69312700047041</v>
      </c>
      <c r="O177" s="60">
        <f t="shared" si="654"/>
        <v>1200.5099845501843</v>
      </c>
      <c r="P177" s="60">
        <f t="shared" si="654"/>
        <v>4291.4392456590249</v>
      </c>
      <c r="Q177" s="60">
        <f t="shared" si="654"/>
        <v>433.09432889332862</v>
      </c>
      <c r="R177" s="60">
        <f t="shared" si="654"/>
        <v>254.57846753698561</v>
      </c>
      <c r="S177" s="60">
        <f t="shared" si="654"/>
        <v>130.76301085601551</v>
      </c>
      <c r="T177" s="60">
        <f t="shared" si="564"/>
        <v>148.39768128953796</v>
      </c>
      <c r="U177" s="60">
        <f t="shared" si="564"/>
        <v>400.02989789525924</v>
      </c>
      <c r="V177" s="60">
        <f t="shared" si="564"/>
        <v>54.08147312946997</v>
      </c>
      <c r="W177" s="60">
        <f t="shared" si="564"/>
        <v>63.339356533665494</v>
      </c>
      <c r="X177" s="60">
        <f t="shared" si="564"/>
        <v>16493.298376888037</v>
      </c>
      <c r="Z177" s="19">
        <f t="shared" ref="Z177:AT177" si="655">C177/C26*1000</f>
        <v>2.918102229037363</v>
      </c>
      <c r="AA177" s="19">
        <f t="shared" si="655"/>
        <v>5.3499227392860833</v>
      </c>
      <c r="AB177" s="19">
        <f t="shared" si="655"/>
        <v>1.3555875129684227</v>
      </c>
      <c r="AC177" s="19">
        <f t="shared" si="655"/>
        <v>5.1045301810888669E-5</v>
      </c>
      <c r="AD177" s="19">
        <f t="shared" si="655"/>
        <v>3.5054094903883096E-4</v>
      </c>
      <c r="AE177" s="19">
        <f t="shared" si="655"/>
        <v>2.7847010473632986E-4</v>
      </c>
      <c r="AF177" s="19">
        <f t="shared" si="655"/>
        <v>3.8597351164383422</v>
      </c>
      <c r="AG177" s="19">
        <f t="shared" si="655"/>
        <v>20.023335482175362</v>
      </c>
      <c r="AH177" s="19">
        <f t="shared" si="655"/>
        <v>1.0724690747229084</v>
      </c>
      <c r="AI177" s="19">
        <f t="shared" si="655"/>
        <v>8.2399393953224713</v>
      </c>
      <c r="AJ177" s="19">
        <f t="shared" si="655"/>
        <v>10.431366205794944</v>
      </c>
      <c r="AK177" s="19">
        <f t="shared" si="655"/>
        <v>3.7029876100211849</v>
      </c>
      <c r="AL177" s="19">
        <f t="shared" si="655"/>
        <v>17.517373720353593</v>
      </c>
      <c r="AM177" s="19">
        <f t="shared" si="655"/>
        <v>20.656734946803844</v>
      </c>
      <c r="AN177" s="19">
        <f t="shared" si="655"/>
        <v>2.4088713657835021</v>
      </c>
      <c r="AO177" s="19">
        <f t="shared" si="655"/>
        <v>1.2738540499272322</v>
      </c>
      <c r="AP177" s="19">
        <f t="shared" si="655"/>
        <v>25.170778015675353</v>
      </c>
      <c r="AQ177" s="19">
        <f t="shared" si="655"/>
        <v>2.0566206811045222</v>
      </c>
      <c r="AR177" s="19">
        <f t="shared" si="655"/>
        <v>1.3121958038863426</v>
      </c>
      <c r="AS177" s="19">
        <f t="shared" si="655"/>
        <v>1.457651795326905</v>
      </c>
      <c r="AT177" s="19">
        <f t="shared" si="655"/>
        <v>1.2372484844127727</v>
      </c>
      <c r="AU177" s="19">
        <f t="shared" ref="AU177:AU218" si="656">X177/CE26*1000</f>
        <v>32.92237832836949</v>
      </c>
      <c r="AV177" s="19"/>
      <c r="AX177" s="19">
        <f t="shared" si="466"/>
        <v>1.477052666551411</v>
      </c>
      <c r="AY177" s="19">
        <f t="shared" si="467"/>
        <v>1.4881765226961232</v>
      </c>
      <c r="AZ177" s="19">
        <f t="shared" si="468"/>
        <v>1.9533355207107939</v>
      </c>
      <c r="BA177" s="19">
        <f t="shared" si="469"/>
        <v>1.2584701382803933</v>
      </c>
      <c r="BB177" s="19">
        <f t="shared" si="470"/>
        <v>1.1837160146424126</v>
      </c>
      <c r="BC177" s="19">
        <f t="shared" si="471"/>
        <v>1.0715271828882931</v>
      </c>
      <c r="BD177" s="19">
        <f t="shared" si="472"/>
        <v>0.99223979067462875</v>
      </c>
      <c r="BE177" s="19">
        <f t="shared" si="473"/>
        <v>1.2640625100870351</v>
      </c>
      <c r="BF177" s="19">
        <f t="shared" si="474"/>
        <v>1.447297333649554</v>
      </c>
      <c r="BG177" s="19">
        <f t="shared" si="475"/>
        <v>1.0126805736207247</v>
      </c>
      <c r="BH177" s="19">
        <f t="shared" si="476"/>
        <v>1.7061670005878076</v>
      </c>
      <c r="BI177" s="19">
        <f t="shared" si="477"/>
        <v>1.6370245444224572</v>
      </c>
      <c r="BJ177" s="19">
        <f t="shared" si="478"/>
        <v>1.483342687210941</v>
      </c>
      <c r="BK177" s="19">
        <f t="shared" si="479"/>
        <v>1.3425030675822971</v>
      </c>
      <c r="BL177" s="19">
        <f t="shared" si="480"/>
        <v>1.5561131272521715</v>
      </c>
      <c r="BM177" s="19">
        <f t="shared" si="481"/>
        <v>1.4631907116565199</v>
      </c>
      <c r="BN177" s="19">
        <f t="shared" si="482"/>
        <v>7.6377870814891509</v>
      </c>
      <c r="BO177" s="19">
        <f t="shared" si="483"/>
        <v>1.6322787503871412</v>
      </c>
      <c r="BP177" s="19">
        <f t="shared" si="484"/>
        <v>1.6065325800925532</v>
      </c>
      <c r="BQ177" s="19">
        <f t="shared" si="485"/>
        <v>1.4382375708352741</v>
      </c>
      <c r="BR177" s="19">
        <f t="shared" si="486"/>
        <v>1.593213293626619</v>
      </c>
      <c r="BS177" s="19">
        <f t="shared" si="487"/>
        <v>1.9377387155862833</v>
      </c>
      <c r="BU177" s="28"/>
      <c r="BV177" s="9">
        <f t="shared" si="434"/>
        <v>0.6246062337357412</v>
      </c>
      <c r="BW177" s="9">
        <f t="shared" si="488"/>
        <v>1.9377387155862833</v>
      </c>
      <c r="BX177" s="9">
        <f t="shared" si="489"/>
        <v>1.2513949527114989</v>
      </c>
      <c r="BY177" s="9">
        <f t="shared" si="490"/>
        <v>1.1230205650759999</v>
      </c>
      <c r="BZ177" s="9">
        <f t="shared" si="491"/>
        <v>1.3788364974577407</v>
      </c>
      <c r="CA177" s="9">
        <f t="shared" si="435"/>
        <v>1.2103227401201919</v>
      </c>
      <c r="CB177" s="9">
        <f t="shared" si="492"/>
        <v>1.2103236811062807</v>
      </c>
      <c r="CC177" s="9"/>
      <c r="CD177" s="9">
        <f t="shared" si="493"/>
        <v>1.4053422669273217</v>
      </c>
      <c r="CE177" s="9">
        <f t="shared" si="494"/>
        <v>1.9377372090593896</v>
      </c>
      <c r="CG177" s="35"/>
      <c r="CH177">
        <f t="shared" si="495"/>
        <v>1970</v>
      </c>
      <c r="CI177" s="19">
        <f t="shared" si="496"/>
        <v>6.9321381037548313E-2</v>
      </c>
      <c r="CJ177" s="19">
        <f t="shared" si="592"/>
        <v>1.8506795753438103E-2</v>
      </c>
      <c r="CK177" s="19">
        <f t="shared" si="593"/>
        <v>5.9029820334663323E-3</v>
      </c>
      <c r="CL177" s="19">
        <f t="shared" si="594"/>
        <v>1.2126137260710619E-6</v>
      </c>
      <c r="CM177" s="19">
        <f t="shared" si="595"/>
        <v>1.2126137260710619E-6</v>
      </c>
      <c r="CN177" s="19">
        <f t="shared" si="596"/>
        <v>1.2126137260710619E-6</v>
      </c>
      <c r="CO177" s="19">
        <f t="shared" si="597"/>
        <v>1.6090680806405008E-2</v>
      </c>
      <c r="CP177" s="19">
        <f t="shared" si="598"/>
        <v>0.10825106053235901</v>
      </c>
      <c r="CQ177" s="19">
        <f t="shared" si="599"/>
        <v>3.0282516815480429E-3</v>
      </c>
      <c r="CR177" s="19">
        <f t="shared" si="600"/>
        <v>0.17386658297382312</v>
      </c>
      <c r="CS177" s="19">
        <f t="shared" si="601"/>
        <v>0.16940159815775443</v>
      </c>
      <c r="CT177" s="19">
        <f t="shared" si="602"/>
        <v>1.2653207516873087E-2</v>
      </c>
      <c r="CU177" s="19">
        <f t="shared" si="603"/>
        <v>7.2787744277545599E-2</v>
      </c>
      <c r="CV177" s="19">
        <f t="shared" si="604"/>
        <v>0.26019290669430889</v>
      </c>
      <c r="CW177" s="19">
        <f t="shared" si="605"/>
        <v>2.625880639497926E-2</v>
      </c>
      <c r="CX177" s="19">
        <f t="shared" si="606"/>
        <v>1.543526720487425E-2</v>
      </c>
      <c r="CY177" s="19">
        <f t="shared" si="590"/>
        <v>7.9282510913191839E-3</v>
      </c>
      <c r="CZ177" s="19">
        <f t="shared" si="607"/>
        <v>8.9974532624406273E-3</v>
      </c>
      <c r="DA177" s="19">
        <f t="shared" si="608"/>
        <v>2.4254087251329839E-2</v>
      </c>
      <c r="DB177" s="19">
        <f t="shared" si="609"/>
        <v>3.2789968321469297E-3</v>
      </c>
      <c r="DC177" s="19">
        <f t="shared" si="610"/>
        <v>3.840308656661579E-3</v>
      </c>
      <c r="DD177" s="19"/>
      <c r="DE177" s="19"/>
      <c r="DF177" s="19" t="e">
        <f t="shared" si="547"/>
        <v>#DIV/0!</v>
      </c>
      <c r="DG177" s="19" t="e">
        <f t="shared" si="614"/>
        <v>#DIV/0!</v>
      </c>
      <c r="DH177" s="19" t="e">
        <f t="shared" si="615"/>
        <v>#DIV/0!</v>
      </c>
      <c r="DI177" s="19" t="e">
        <f t="shared" si="616"/>
        <v>#DIV/0!</v>
      </c>
      <c r="DJ177" s="19" t="e">
        <f t="shared" si="617"/>
        <v>#DIV/0!</v>
      </c>
      <c r="DK177" s="19" t="e">
        <f t="shared" si="618"/>
        <v>#DIV/0!</v>
      </c>
      <c r="DL177" s="19" t="e">
        <f t="shared" si="619"/>
        <v>#DIV/0!</v>
      </c>
      <c r="DM177" s="19" t="e">
        <f t="shared" si="620"/>
        <v>#DIV/0!</v>
      </c>
      <c r="DN177" s="19" t="e">
        <f t="shared" si="621"/>
        <v>#DIV/0!</v>
      </c>
      <c r="DO177" s="19" t="e">
        <f t="shared" si="622"/>
        <v>#DIV/0!</v>
      </c>
      <c r="DP177" s="19" t="e">
        <f t="shared" si="623"/>
        <v>#DIV/0!</v>
      </c>
      <c r="DQ177" s="19" t="e">
        <f t="shared" si="624"/>
        <v>#DIV/0!</v>
      </c>
      <c r="DR177" s="19" t="e">
        <f t="shared" si="625"/>
        <v>#DIV/0!</v>
      </c>
      <c r="DS177" s="19" t="e">
        <f t="shared" si="626"/>
        <v>#DIV/0!</v>
      </c>
      <c r="DT177" s="19" t="e">
        <f t="shared" si="627"/>
        <v>#DIV/0!</v>
      </c>
      <c r="DU177" s="19" t="e">
        <f t="shared" si="628"/>
        <v>#DIV/0!</v>
      </c>
      <c r="DV177" s="19" t="e">
        <f t="shared" si="611"/>
        <v>#DIV/0!</v>
      </c>
      <c r="DW177" s="19" t="e">
        <f t="shared" si="629"/>
        <v>#DIV/0!</v>
      </c>
      <c r="DX177" s="19" t="e">
        <f t="shared" si="630"/>
        <v>#DIV/0!</v>
      </c>
      <c r="DY177" s="19" t="e">
        <f t="shared" si="631"/>
        <v>#DIV/0!</v>
      </c>
      <c r="DZ177" s="19" t="e">
        <f t="shared" si="632"/>
        <v>#DIV/0!</v>
      </c>
      <c r="EA177" s="19" t="e">
        <f t="shared" si="519"/>
        <v>#DIV/0!</v>
      </c>
      <c r="EB177" s="19"/>
      <c r="EC177" s="19" t="e">
        <f t="shared" si="548"/>
        <v>#DIV/0!</v>
      </c>
      <c r="ED177" s="19" t="e">
        <f t="shared" si="633"/>
        <v>#DIV/0!</v>
      </c>
      <c r="EE177" s="19" t="e">
        <f t="shared" si="634"/>
        <v>#DIV/0!</v>
      </c>
      <c r="EF177" s="19" t="e">
        <f t="shared" si="635"/>
        <v>#DIV/0!</v>
      </c>
      <c r="EG177" s="19" t="e">
        <f t="shared" si="636"/>
        <v>#DIV/0!</v>
      </c>
      <c r="EH177" s="19" t="e">
        <f t="shared" si="637"/>
        <v>#DIV/0!</v>
      </c>
      <c r="EI177" s="19" t="e">
        <f t="shared" si="638"/>
        <v>#DIV/0!</v>
      </c>
      <c r="EJ177" s="19" t="e">
        <f t="shared" si="639"/>
        <v>#DIV/0!</v>
      </c>
      <c r="EK177" s="19" t="e">
        <f t="shared" si="640"/>
        <v>#DIV/0!</v>
      </c>
      <c r="EL177" s="19" t="e">
        <f t="shared" si="641"/>
        <v>#DIV/0!</v>
      </c>
      <c r="EM177" s="19" t="e">
        <f t="shared" si="642"/>
        <v>#DIV/0!</v>
      </c>
      <c r="EN177" s="19" t="e">
        <f t="shared" si="643"/>
        <v>#DIV/0!</v>
      </c>
      <c r="EO177" s="19" t="e">
        <f t="shared" si="644"/>
        <v>#DIV/0!</v>
      </c>
      <c r="EP177" s="19" t="e">
        <f t="shared" si="645"/>
        <v>#DIV/0!</v>
      </c>
      <c r="EQ177" s="19" t="e">
        <f t="shared" si="646"/>
        <v>#DIV/0!</v>
      </c>
      <c r="ER177" s="19" t="e">
        <f t="shared" si="647"/>
        <v>#DIV/0!</v>
      </c>
      <c r="ES177" s="19" t="e">
        <f t="shared" si="612"/>
        <v>#DIV/0!</v>
      </c>
      <c r="ET177" s="19" t="e">
        <f t="shared" si="648"/>
        <v>#DIV/0!</v>
      </c>
      <c r="EU177" s="19" t="e">
        <f t="shared" si="649"/>
        <v>#DIV/0!</v>
      </c>
      <c r="EV177" s="19" t="e">
        <f t="shared" si="650"/>
        <v>#DIV/0!</v>
      </c>
      <c r="EW177" s="19" t="e">
        <f t="shared" si="651"/>
        <v>#DIV/0!</v>
      </c>
      <c r="EX177" s="19"/>
      <c r="EY177" s="19"/>
      <c r="EZ177" s="19" t="e">
        <f t="shared" si="549"/>
        <v>#DIV/0!</v>
      </c>
      <c r="FA177" s="19" t="e">
        <f t="shared" si="573"/>
        <v>#DIV/0!</v>
      </c>
      <c r="FB177" s="19" t="e">
        <f t="shared" si="574"/>
        <v>#DIV/0!</v>
      </c>
      <c r="FC177" s="19" t="e">
        <f t="shared" si="575"/>
        <v>#DIV/0!</v>
      </c>
      <c r="FD177" s="19" t="e">
        <f t="shared" si="576"/>
        <v>#DIV/0!</v>
      </c>
      <c r="FE177" s="19" t="e">
        <f t="shared" si="577"/>
        <v>#DIV/0!</v>
      </c>
      <c r="FF177" s="19" t="e">
        <f t="shared" si="578"/>
        <v>#DIV/0!</v>
      </c>
      <c r="FG177" s="19" t="e">
        <f t="shared" si="579"/>
        <v>#DIV/0!</v>
      </c>
      <c r="FH177" s="19" t="e">
        <f t="shared" si="580"/>
        <v>#DIV/0!</v>
      </c>
      <c r="FI177" s="19" t="e">
        <f t="shared" si="581"/>
        <v>#DIV/0!</v>
      </c>
      <c r="FJ177" s="19" t="e">
        <f t="shared" si="582"/>
        <v>#DIV/0!</v>
      </c>
      <c r="FK177" s="19" t="e">
        <f t="shared" si="583"/>
        <v>#DIV/0!</v>
      </c>
      <c r="FL177" s="19" t="e">
        <f t="shared" si="584"/>
        <v>#DIV/0!</v>
      </c>
      <c r="FM177" s="19" t="e">
        <f t="shared" si="585"/>
        <v>#DIV/0!</v>
      </c>
      <c r="FN177" s="19" t="e">
        <f t="shared" si="586"/>
        <v>#DIV/0!</v>
      </c>
      <c r="FO177" s="19" t="e">
        <f t="shared" si="587"/>
        <v>#DIV/0!</v>
      </c>
      <c r="FP177" s="19" t="e">
        <f t="shared" si="567"/>
        <v>#DIV/0!</v>
      </c>
      <c r="FQ177" s="19" t="e">
        <f t="shared" si="568"/>
        <v>#DIV/0!</v>
      </c>
      <c r="FR177" s="19" t="e">
        <f t="shared" si="569"/>
        <v>#DIV/0!</v>
      </c>
      <c r="FS177" s="19" t="e">
        <f t="shared" si="570"/>
        <v>#DIV/0!</v>
      </c>
      <c r="FT177" s="19" t="e">
        <f t="shared" si="571"/>
        <v>#DIV/0!</v>
      </c>
      <c r="FU177" s="19"/>
      <c r="FV177" s="16"/>
      <c r="FW177" s="19" t="e">
        <f t="shared" si="523"/>
        <v>#DIV/0!</v>
      </c>
      <c r="FX177" s="19">
        <f t="shared" si="550"/>
        <v>1</v>
      </c>
      <c r="FY177" s="19">
        <f t="shared" si="437"/>
        <v>1.3788364974577407</v>
      </c>
      <c r="FZ177" s="19"/>
      <c r="GA177" s="19" t="e">
        <f t="shared" si="524"/>
        <v>#DIV/0!</v>
      </c>
      <c r="GB177" s="19">
        <f t="shared" si="551"/>
        <v>1</v>
      </c>
      <c r="GC177" s="19">
        <f t="shared" si="438"/>
        <v>1.2513949527114989</v>
      </c>
      <c r="GD177" s="19"/>
      <c r="GE177" s="19" t="e">
        <f t="shared" si="525"/>
        <v>#DIV/0!</v>
      </c>
      <c r="GF177" s="19">
        <f t="shared" si="552"/>
        <v>1</v>
      </c>
      <c r="GG177" s="19">
        <f t="shared" si="439"/>
        <v>1.1230205650759999</v>
      </c>
      <c r="GI177" s="132">
        <f t="shared" ref="GI177:GI218" si="657">CF26</f>
        <v>0.6246062337357412</v>
      </c>
      <c r="GJ177" s="19">
        <f t="shared" si="526"/>
        <v>1.2103227401201919</v>
      </c>
      <c r="GK177" s="19">
        <f t="shared" si="527"/>
        <v>1.2103236811062807</v>
      </c>
      <c r="GL177" s="3"/>
      <c r="GM177" s="3"/>
      <c r="GN177" s="8"/>
      <c r="GO177" s="5">
        <f t="shared" si="553"/>
        <v>21</v>
      </c>
      <c r="GP177" t="b">
        <f t="shared" si="528"/>
        <v>1</v>
      </c>
      <c r="GS177" s="11"/>
      <c r="GT177" s="11"/>
      <c r="GU177" s="34"/>
      <c r="GV177" s="31">
        <f t="shared" ca="1" si="440"/>
        <v>2006</v>
      </c>
      <c r="GW177" s="12">
        <f t="shared" ca="1" si="530"/>
        <v>1.3938560221082272</v>
      </c>
      <c r="GX177" s="19">
        <f t="shared" ca="1" si="531"/>
        <v>0.83424498965092553</v>
      </c>
      <c r="GY177" s="19">
        <f t="shared" ca="1" si="532"/>
        <v>1.1628140886872622</v>
      </c>
      <c r="GZ177" s="11">
        <f t="shared" ca="1" si="441"/>
        <v>2006</v>
      </c>
      <c r="HA177" s="12">
        <f t="shared" ca="1" si="442"/>
        <v>2.0379776555988185</v>
      </c>
      <c r="HB177" s="12">
        <f t="shared" ca="1" si="443"/>
        <v>0.68394077740693915</v>
      </c>
      <c r="HC177" s="12">
        <f t="shared" ca="1" si="444"/>
        <v>0.83424498965092553</v>
      </c>
      <c r="HD177" s="12">
        <f t="shared" ca="1" si="445"/>
        <v>1.1628140886872622</v>
      </c>
      <c r="HE177">
        <f t="shared" ca="1" si="533"/>
        <v>2006</v>
      </c>
      <c r="HF177" s="12">
        <f t="shared" ca="1" si="446"/>
        <v>0.83424498965092553</v>
      </c>
      <c r="HG177" s="12">
        <f t="shared" ca="1" si="447"/>
        <v>0.88750133520555274</v>
      </c>
      <c r="HH177" s="12">
        <f t="shared" ca="1" si="448"/>
        <v>0.77063633628059025</v>
      </c>
      <c r="HJ177" s="17"/>
      <c r="HL177" s="18">
        <f t="shared" si="534"/>
        <v>1970</v>
      </c>
      <c r="HM177" s="9">
        <f t="shared" si="449"/>
        <v>0.4496387171288927</v>
      </c>
      <c r="HN177" s="9">
        <f t="shared" si="450"/>
        <v>2.1500205678642197</v>
      </c>
      <c r="HO177" s="9">
        <f t="shared" si="451"/>
        <v>1.2728381403229516</v>
      </c>
      <c r="HP177" s="9">
        <f t="shared" si="452"/>
        <v>1.2173559893769872</v>
      </c>
      <c r="HQ177" s="9">
        <f t="shared" si="453"/>
        <v>1.3875581631807112</v>
      </c>
      <c r="HR177" s="9">
        <f t="shared" si="535"/>
        <v>0.96673106400882447</v>
      </c>
      <c r="HS177" s="9">
        <f t="shared" si="454"/>
        <v>0.966732489935201</v>
      </c>
      <c r="HT177" s="9"/>
      <c r="HU177" s="9">
        <f t="shared" si="455"/>
        <v>1.5494971336296113</v>
      </c>
      <c r="HV177" s="23">
        <f t="shared" si="536"/>
        <v>2.1500173965928804</v>
      </c>
      <c r="HX177" s="8"/>
      <c r="HY177" s="5">
        <f t="shared" si="554"/>
        <v>21</v>
      </c>
      <c r="HZ177" t="b">
        <f t="shared" si="537"/>
        <v>1</v>
      </c>
      <c r="IC177" s="11"/>
      <c r="ID177" s="11"/>
      <c r="IE177" s="11"/>
      <c r="IF177">
        <f t="shared" ca="1" si="539"/>
        <v>2006</v>
      </c>
      <c r="IG177" s="12">
        <f t="shared" ca="1" si="540"/>
        <v>1.1063281691579359</v>
      </c>
      <c r="IH177" s="19">
        <f t="shared" ca="1" si="541"/>
        <v>0.83952190677939842</v>
      </c>
      <c r="II177" s="19">
        <f t="shared" ca="1" si="542"/>
        <v>0.92878473489081192</v>
      </c>
      <c r="IJ177" s="11">
        <f t="shared" ca="1" si="456"/>
        <v>2006</v>
      </c>
      <c r="IK177" s="12">
        <f t="shared" ca="1" si="457"/>
        <v>1.4670901587391019</v>
      </c>
      <c r="IL177" s="12">
        <f t="shared" ca="1" si="458"/>
        <v>0.75409691938004353</v>
      </c>
      <c r="IM177" s="12">
        <f t="shared" ca="1" si="459"/>
        <v>0.83952190677939842</v>
      </c>
      <c r="IN177" s="12">
        <f t="shared" ca="1" si="460"/>
        <v>0.92878473489081192</v>
      </c>
      <c r="IO177">
        <f t="shared" ca="1" si="543"/>
        <v>2006</v>
      </c>
      <c r="IP177" s="12">
        <f t="shared" ca="1" si="544"/>
        <v>0.83952190677939842</v>
      </c>
      <c r="IQ177" s="12">
        <f t="shared" ca="1" si="461"/>
        <v>0.90270905008005486</v>
      </c>
      <c r="IR177" s="12">
        <f t="shared" ca="1" si="462"/>
        <v>0.83537095292571639</v>
      </c>
    </row>
    <row r="178" spans="1:252" x14ac:dyDescent="0.2">
      <c r="A178" t="s">
        <v>63</v>
      </c>
      <c r="B178" s="1">
        <f t="shared" si="545"/>
        <v>1971</v>
      </c>
      <c r="C178" s="60">
        <f t="shared" si="463"/>
        <v>1159.9033255447189</v>
      </c>
      <c r="D178" s="60">
        <f t="shared" ref="D178:R178" si="658">D252+D327</f>
        <v>323.98372651668745</v>
      </c>
      <c r="E178" s="60">
        <f t="shared" si="658"/>
        <v>93.141218833249241</v>
      </c>
      <c r="F178" s="60">
        <f t="shared" si="658"/>
        <v>0.02</v>
      </c>
      <c r="G178" s="60">
        <f t="shared" si="658"/>
        <v>0.02</v>
      </c>
      <c r="H178" s="60">
        <f t="shared" si="658"/>
        <v>0.02</v>
      </c>
      <c r="I178" s="60">
        <f t="shared" si="658"/>
        <v>264.49999878273036</v>
      </c>
      <c r="J178" s="60">
        <f t="shared" si="658"/>
        <v>1889.1846246967971</v>
      </c>
      <c r="K178" s="60">
        <f t="shared" si="658"/>
        <v>47.840559278181239</v>
      </c>
      <c r="L178" s="60">
        <f t="shared" si="658"/>
        <v>2873.9316046403305</v>
      </c>
      <c r="M178" s="60">
        <f t="shared" si="658"/>
        <v>2901.7688782634154</v>
      </c>
      <c r="N178" s="60">
        <f t="shared" si="658"/>
        <v>228.22743762860443</v>
      </c>
      <c r="O178" s="60">
        <f t="shared" si="658"/>
        <v>1254.7701023956072</v>
      </c>
      <c r="P178" s="60">
        <f t="shared" si="658"/>
        <v>4019.7691148875451</v>
      </c>
      <c r="Q178" s="60">
        <f t="shared" si="658"/>
        <v>416.14491849987616</v>
      </c>
      <c r="R178" s="60">
        <f t="shared" si="658"/>
        <v>260.33520091203826</v>
      </c>
      <c r="S178" s="60">
        <f t="shared" ref="S178:X178" si="659">S252+S327</f>
        <v>132.03794746519878</v>
      </c>
      <c r="T178" s="60">
        <f t="shared" si="659"/>
        <v>146.93986506341335</v>
      </c>
      <c r="U178" s="60">
        <f t="shared" si="659"/>
        <v>418.96934336491012</v>
      </c>
      <c r="V178" s="60">
        <f t="shared" si="659"/>
        <v>57.472196304976599</v>
      </c>
      <c r="W178" s="60">
        <f t="shared" si="659"/>
        <v>67.933470496954641</v>
      </c>
      <c r="X178" s="60">
        <f t="shared" si="659"/>
        <v>16556.913533575236</v>
      </c>
      <c r="Z178" s="19">
        <f t="shared" ref="Z178:Z218" si="660">C178/C27*1000</f>
        <v>2.8913659562759797</v>
      </c>
      <c r="AA178" s="19">
        <f t="shared" ref="AA178:AA218" si="661">D178/D27*1000</f>
        <v>5.5221897589116731</v>
      </c>
      <c r="AB178" s="19">
        <f t="shared" ref="AB178:AB218" si="662">E178/E27*1000</f>
        <v>1.3064853850938085</v>
      </c>
      <c r="AC178" s="19">
        <f t="shared" ref="AC178:AC218" si="663">F178/F27*1000</f>
        <v>4.985529211959322E-5</v>
      </c>
      <c r="AD178" s="19">
        <f t="shared" ref="AD178:AD218" si="664">G178/G27*1000</f>
        <v>3.4089303301023928E-4</v>
      </c>
      <c r="AE178" s="19">
        <f t="shared" ref="AE178:AE218" si="665">H178/H27*1000</f>
        <v>2.8053860609937039E-4</v>
      </c>
      <c r="AF178" s="19">
        <f t="shared" ref="AF178:AF218" si="666">I178/I27*1000</f>
        <v>3.5768625694612401</v>
      </c>
      <c r="AG178" s="19">
        <f t="shared" ref="AG178:AG218" si="667">J178/J27*1000</f>
        <v>19.700269372194107</v>
      </c>
      <c r="AH178" s="19">
        <f t="shared" ref="AH178:AH218" si="668">K178/K27*1000</f>
        <v>1.0372361817154478</v>
      </c>
      <c r="AI178" s="19">
        <f t="shared" ref="AI178:AI218" si="669">L178/L27*1000</f>
        <v>8.0444668312717571</v>
      </c>
      <c r="AJ178" s="19">
        <f t="shared" ref="AJ178:AJ218" si="670">M178/M27*1000</f>
        <v>10.317861468964679</v>
      </c>
      <c r="AK178" s="19">
        <f t="shared" ref="AK178:AK218" si="671">N178/N27*1000</f>
        <v>3.7282017925223081</v>
      </c>
      <c r="AL178" s="19">
        <f t="shared" ref="AL178:AL218" si="672">O178/O27*1000</f>
        <v>17.64333016471214</v>
      </c>
      <c r="AM178" s="19">
        <f t="shared" ref="AM178:AM218" si="673">P178/P27*1000</f>
        <v>20.498506566934861</v>
      </c>
      <c r="AN178" s="19">
        <f t="shared" ref="AN178:AN218" si="674">Q178/Q27*1000</f>
        <v>2.3578622448773108</v>
      </c>
      <c r="AO178" s="19">
        <f t="shared" ref="AO178:AO218" si="675">R178/R27*1000</f>
        <v>1.3270082388389615</v>
      </c>
      <c r="AP178" s="19">
        <f t="shared" ref="AP178:AP218" si="676">S178/S27*1000</f>
        <v>26.475200596477837</v>
      </c>
      <c r="AQ178" s="19">
        <f t="shared" ref="AQ178:AQ218" si="677">T178/T27*1000</f>
        <v>2.1212677394260715</v>
      </c>
      <c r="AR178" s="19">
        <f t="shared" ref="AR178:AR218" si="678">U178/U27*1000</f>
        <v>1.3299888507843129</v>
      </c>
      <c r="AS178" s="19">
        <f t="shared" ref="AS178:AS218" si="679">V178/V27*1000</f>
        <v>1.5034815252761859</v>
      </c>
      <c r="AT178" s="19">
        <f t="shared" ref="AT178:AT218" si="680">W178/W27*1000</f>
        <v>1.2879592072766686</v>
      </c>
      <c r="AU178" s="19">
        <f t="shared" si="656"/>
        <v>32.175503189535469</v>
      </c>
      <c r="AV178" s="19"/>
      <c r="AX178" s="19">
        <f t="shared" si="466"/>
        <v>1.4635195961254053</v>
      </c>
      <c r="AY178" s="19">
        <f t="shared" si="467"/>
        <v>1.5360956697071781</v>
      </c>
      <c r="AZ178" s="19">
        <f t="shared" si="468"/>
        <v>1.8825817481934146</v>
      </c>
      <c r="BA178" s="19">
        <f t="shared" si="469"/>
        <v>1.229131656429354</v>
      </c>
      <c r="BB178" s="19">
        <f t="shared" si="470"/>
        <v>1.1511366747898693</v>
      </c>
      <c r="BC178" s="19">
        <f t="shared" si="471"/>
        <v>1.0794865846360608</v>
      </c>
      <c r="BD178" s="19">
        <f t="shared" si="472"/>
        <v>0.91952044897556418</v>
      </c>
      <c r="BE178" s="19">
        <f t="shared" si="473"/>
        <v>1.243667518539773</v>
      </c>
      <c r="BF178" s="19">
        <f t="shared" si="474"/>
        <v>1.3997505341116443</v>
      </c>
      <c r="BG178" s="19">
        <f t="shared" si="475"/>
        <v>0.98865718475910735</v>
      </c>
      <c r="BH178" s="19">
        <f t="shared" si="476"/>
        <v>1.6876020271634617</v>
      </c>
      <c r="BI178" s="19">
        <f t="shared" si="477"/>
        <v>1.6481712832098574</v>
      </c>
      <c r="BJ178" s="19">
        <f t="shared" si="478"/>
        <v>1.4940084738539041</v>
      </c>
      <c r="BK178" s="19">
        <f t="shared" si="479"/>
        <v>1.3322196377033872</v>
      </c>
      <c r="BL178" s="19">
        <f t="shared" si="480"/>
        <v>1.5231616115426974</v>
      </c>
      <c r="BM178" s="19">
        <f t="shared" si="481"/>
        <v>1.5242453634870974</v>
      </c>
      <c r="BN178" s="19">
        <f t="shared" si="482"/>
        <v>8.0335993178153959</v>
      </c>
      <c r="BO178" s="19">
        <f t="shared" si="483"/>
        <v>1.6835872004784977</v>
      </c>
      <c r="BP178" s="19">
        <f t="shared" si="484"/>
        <v>1.6283167600571919</v>
      </c>
      <c r="BQ178" s="19">
        <f t="shared" si="485"/>
        <v>1.48345690214993</v>
      </c>
      <c r="BR178" s="19">
        <f t="shared" si="486"/>
        <v>1.6585138365765832</v>
      </c>
      <c r="BS178" s="19">
        <f t="shared" si="487"/>
        <v>1.8937792890286809</v>
      </c>
      <c r="BU178" s="16"/>
      <c r="BV178" s="9">
        <f t="shared" si="434"/>
        <v>0.64156997789039116</v>
      </c>
      <c r="BW178" s="9">
        <f t="shared" si="488"/>
        <v>1.8937792890286809</v>
      </c>
      <c r="BX178" s="9">
        <f t="shared" si="489"/>
        <v>1.2513949527114989</v>
      </c>
      <c r="BY178" s="9">
        <f t="shared" si="490"/>
        <v>1.1078917512972184</v>
      </c>
      <c r="BZ178" s="9">
        <f t="shared" si="491"/>
        <v>1.3659579062656109</v>
      </c>
      <c r="CA178" s="9">
        <f t="shared" si="435"/>
        <v>1.2149910453544333</v>
      </c>
      <c r="CB178" s="9">
        <f t="shared" si="492"/>
        <v>1.2149919365914115</v>
      </c>
      <c r="CC178" s="9"/>
      <c r="CD178" s="9">
        <f t="shared" si="493"/>
        <v>1.3864101457240423</v>
      </c>
      <c r="CE178" s="9">
        <f t="shared" si="494"/>
        <v>1.8937778998786132</v>
      </c>
      <c r="CG178" s="35"/>
      <c r="CH178">
        <f t="shared" si="495"/>
        <v>1971</v>
      </c>
      <c r="CI178" s="19">
        <f t="shared" si="496"/>
        <v>7.0055528356332109E-2</v>
      </c>
      <c r="CJ178" s="19">
        <f t="shared" si="592"/>
        <v>1.9567881770940654E-2</v>
      </c>
      <c r="CK178" s="19">
        <f t="shared" si="593"/>
        <v>5.6255182250225045E-3</v>
      </c>
      <c r="CL178" s="19">
        <f t="shared" si="594"/>
        <v>1.2079546081727515E-6</v>
      </c>
      <c r="CM178" s="19">
        <f t="shared" si="595"/>
        <v>1.2079546081727515E-6</v>
      </c>
      <c r="CN178" s="19">
        <f t="shared" si="596"/>
        <v>1.2079546081727515E-6</v>
      </c>
      <c r="CO178" s="19">
        <f t="shared" si="597"/>
        <v>1.5975199619564315E-2</v>
      </c>
      <c r="CP178" s="19">
        <f t="shared" si="598"/>
        <v>0.11410246365458029</v>
      </c>
      <c r="CQ178" s="19">
        <f t="shared" si="599"/>
        <v>2.8894612018820352E-3</v>
      </c>
      <c r="CR178" s="19">
        <f t="shared" si="600"/>
        <v>0.17357894626992987</v>
      </c>
      <c r="CS178" s="19">
        <f t="shared" si="601"/>
        <v>0.17526025441752843</v>
      </c>
      <c r="CT178" s="19">
        <f t="shared" si="602"/>
        <v>1.3784419249746598E-2</v>
      </c>
      <c r="CU178" s="19">
        <f t="shared" si="603"/>
        <v>7.5785266369308449E-2</v>
      </c>
      <c r="CV178" s="19">
        <f t="shared" si="604"/>
        <v>0.24278493130594561</v>
      </c>
      <c r="CW178" s="19">
        <f t="shared" si="605"/>
        <v>2.5134208598479976E-2</v>
      </c>
      <c r="CX178" s="19">
        <f t="shared" si="606"/>
        <v>1.5723655280563784E-2</v>
      </c>
      <c r="CY178" s="19">
        <f t="shared" si="590"/>
        <v>7.9747923547129271E-3</v>
      </c>
      <c r="CZ178" s="19">
        <f t="shared" si="607"/>
        <v>8.874834356381622E-3</v>
      </c>
      <c r="DA178" s="19">
        <f t="shared" si="608"/>
        <v>2.5304797450037747E-2</v>
      </c>
      <c r="DB178" s="19">
        <f t="shared" si="609"/>
        <v>3.4711902184202731E-3</v>
      </c>
      <c r="DC178" s="19">
        <f t="shared" si="610"/>
        <v>4.1030274367982005E-3</v>
      </c>
      <c r="DD178" s="19"/>
      <c r="DE178" s="19"/>
      <c r="DF178" s="19">
        <f t="shared" si="547"/>
        <v>6.968781019004669E-2</v>
      </c>
      <c r="DG178" s="19">
        <f t="shared" si="614"/>
        <v>1.9032409253092103E-2</v>
      </c>
      <c r="DH178" s="19">
        <f t="shared" si="615"/>
        <v>5.7631369740391561E-3</v>
      </c>
      <c r="DI178" s="19">
        <f t="shared" si="616"/>
        <v>1.2102826724728666E-6</v>
      </c>
      <c r="DJ178" s="19">
        <f t="shared" si="617"/>
        <v>1.2102826724728666E-6</v>
      </c>
      <c r="DK178" s="19">
        <f t="shared" si="618"/>
        <v>1.2102826724728666E-6</v>
      </c>
      <c r="DL178" s="19">
        <f t="shared" si="619"/>
        <v>1.6032870897612288E-2</v>
      </c>
      <c r="DM178" s="19">
        <f t="shared" si="620"/>
        <v>0.11115109332726816</v>
      </c>
      <c r="DN178" s="19">
        <f t="shared" si="621"/>
        <v>2.958313844037861E-3</v>
      </c>
      <c r="DO178" s="19">
        <f t="shared" si="622"/>
        <v>0.17372272493465404</v>
      </c>
      <c r="DP178" s="19">
        <f t="shared" si="623"/>
        <v>0.172314327168823</v>
      </c>
      <c r="DQ178" s="19">
        <f t="shared" si="624"/>
        <v>1.3210742403415313E-2</v>
      </c>
      <c r="DR178" s="19">
        <f t="shared" si="625"/>
        <v>7.4276424853943881E-2</v>
      </c>
      <c r="DS178" s="19">
        <f t="shared" si="626"/>
        <v>0.2513884724057015</v>
      </c>
      <c r="DT178" s="19">
        <f t="shared" si="627"/>
        <v>2.5692405506942368E-2</v>
      </c>
      <c r="DU178" s="19">
        <f t="shared" si="628"/>
        <v>1.5579016375056327E-2</v>
      </c>
      <c r="DV178" s="19">
        <f t="shared" si="611"/>
        <v>7.9514990219718695E-3</v>
      </c>
      <c r="DW178" s="19">
        <f t="shared" si="629"/>
        <v>8.9360035962015374E-3</v>
      </c>
      <c r="DX178" s="19">
        <f t="shared" si="630"/>
        <v>2.4775729177660012E-2</v>
      </c>
      <c r="DY178" s="19">
        <f t="shared" si="631"/>
        <v>3.3741812965770372E-3</v>
      </c>
      <c r="DZ178" s="19">
        <f t="shared" si="632"/>
        <v>3.9702194256878345E-3</v>
      </c>
      <c r="EA178" s="19">
        <f t="shared" si="519"/>
        <v>0.99982101150074865</v>
      </c>
      <c r="EB178" s="19"/>
      <c r="EC178" s="19">
        <f t="shared" si="548"/>
        <v>6.9700285739588613E-2</v>
      </c>
      <c r="ED178" s="19">
        <f t="shared" si="633"/>
        <v>1.9035816445309672E-2</v>
      </c>
      <c r="EE178" s="19">
        <f t="shared" si="634"/>
        <v>5.7641686939431166E-3</v>
      </c>
      <c r="EF178" s="19">
        <f t="shared" si="635"/>
        <v>1.2104993379327079E-6</v>
      </c>
      <c r="EG178" s="19">
        <f t="shared" si="636"/>
        <v>1.2104993379327079E-6</v>
      </c>
      <c r="EH178" s="19">
        <f t="shared" si="637"/>
        <v>1.2104993379327079E-6</v>
      </c>
      <c r="EI178" s="19">
        <f t="shared" si="638"/>
        <v>1.6035741110848101E-2</v>
      </c>
      <c r="EJ178" s="19">
        <f t="shared" si="639"/>
        <v>0.111170991656225</v>
      </c>
      <c r="EK178" s="19">
        <f t="shared" si="640"/>
        <v>2.9588434429852406E-3</v>
      </c>
      <c r="EL178" s="19">
        <f t="shared" si="641"/>
        <v>0.17375382487100688</v>
      </c>
      <c r="EM178" s="19">
        <f t="shared" si="642"/>
        <v>0.17234517497304463</v>
      </c>
      <c r="EN178" s="19">
        <f t="shared" si="643"/>
        <v>1.3213107397678871E-2</v>
      </c>
      <c r="EO178" s="19">
        <f t="shared" si="644"/>
        <v>7.4289721859769356E-2</v>
      </c>
      <c r="EP178" s="19">
        <f t="shared" si="645"/>
        <v>0.25143347610625133</v>
      </c>
      <c r="EQ178" s="19">
        <f t="shared" si="646"/>
        <v>2.569700497529815E-2</v>
      </c>
      <c r="ER178" s="19">
        <f t="shared" si="647"/>
        <v>1.5581805339009583E-2</v>
      </c>
      <c r="ES178" s="19">
        <f t="shared" si="612"/>
        <v>7.9529225036354574E-3</v>
      </c>
      <c r="ET178" s="19">
        <f t="shared" si="648"/>
        <v>8.9376033244074771E-3</v>
      </c>
      <c r="EU178" s="19">
        <f t="shared" si="649"/>
        <v>2.4780164542122608E-2</v>
      </c>
      <c r="EV178" s="19">
        <f t="shared" si="650"/>
        <v>3.3747853443411163E-3</v>
      </c>
      <c r="EW178" s="19">
        <f t="shared" si="651"/>
        <v>3.9709301765207617E-3</v>
      </c>
      <c r="EX178" s="19"/>
      <c r="EY178" s="19"/>
      <c r="EZ178" s="19">
        <f t="shared" si="549"/>
        <v>-9.2044437357517352E-3</v>
      </c>
      <c r="FA178" s="19">
        <f t="shared" si="573"/>
        <v>3.1692357532476449E-2</v>
      </c>
      <c r="FB178" s="19">
        <f t="shared" si="574"/>
        <v>-3.6894329653790858E-2</v>
      </c>
      <c r="FC178" s="19">
        <f t="shared" si="575"/>
        <v>-2.3588857599354456E-2</v>
      </c>
      <c r="FD178" s="19">
        <f t="shared" si="576"/>
        <v>-2.7908788117076502E-2</v>
      </c>
      <c r="FE178" s="19">
        <f t="shared" si="577"/>
        <v>7.4006388946275328E-3</v>
      </c>
      <c r="FF178" s="19">
        <f t="shared" si="578"/>
        <v>-7.6112519513631877E-2</v>
      </c>
      <c r="FG178" s="19">
        <f t="shared" si="579"/>
        <v>-1.626605814495773E-2</v>
      </c>
      <c r="FH178" s="19">
        <f t="shared" si="580"/>
        <v>-3.3403878543623096E-2</v>
      </c>
      <c r="FI178" s="19">
        <f t="shared" si="581"/>
        <v>-2.4008484013262433E-2</v>
      </c>
      <c r="FJ178" s="19">
        <f t="shared" si="582"/>
        <v>-1.0940731945622558E-2</v>
      </c>
      <c r="FK178" s="19">
        <f t="shared" si="583"/>
        <v>6.7860682580266956E-3</v>
      </c>
      <c r="FL178" s="19">
        <f t="shared" si="584"/>
        <v>7.1646451431102145E-3</v>
      </c>
      <c r="FM178" s="19">
        <f t="shared" si="585"/>
        <v>-7.6893806802506588E-3</v>
      </c>
      <c r="FN178" s="19">
        <f t="shared" si="586"/>
        <v>-2.1402944771702511E-2</v>
      </c>
      <c r="FO178" s="19">
        <f t="shared" si="587"/>
        <v>4.087997386022519E-2</v>
      </c>
      <c r="FP178" s="19">
        <f t="shared" si="567"/>
        <v>5.052474917956877E-2</v>
      </c>
      <c r="FQ178" s="19">
        <f t="shared" si="568"/>
        <v>3.0949710523539248E-2</v>
      </c>
      <c r="FR178" s="19">
        <f t="shared" si="569"/>
        <v>1.3468639175957012E-2</v>
      </c>
      <c r="FS178" s="19">
        <f t="shared" si="570"/>
        <v>3.0956654003299739E-2</v>
      </c>
      <c r="FT178" s="19">
        <f t="shared" si="571"/>
        <v>4.016900592687811E-2</v>
      </c>
      <c r="FU178" s="19"/>
      <c r="FV178" s="16"/>
      <c r="FW178" s="19">
        <f t="shared" si="523"/>
        <v>0.9906598126638837</v>
      </c>
      <c r="FX178" s="19">
        <f t="shared" si="550"/>
        <v>0.9906598126638837</v>
      </c>
      <c r="FY178" s="19">
        <f t="shared" si="437"/>
        <v>1.3659579062656109</v>
      </c>
      <c r="FZ178" s="19"/>
      <c r="GA178" s="19">
        <f t="shared" si="524"/>
        <v>1</v>
      </c>
      <c r="GB178" s="19">
        <f t="shared" si="551"/>
        <v>1</v>
      </c>
      <c r="GC178" s="19">
        <f t="shared" si="438"/>
        <v>1.2513949527114989</v>
      </c>
      <c r="GD178" s="19"/>
      <c r="GE178" s="19">
        <f t="shared" si="525"/>
        <v>0.98652846239039471</v>
      </c>
      <c r="GF178" s="19">
        <f t="shared" si="552"/>
        <v>0.98652846239039471</v>
      </c>
      <c r="GG178" s="19">
        <f t="shared" si="439"/>
        <v>1.1078917512972184</v>
      </c>
      <c r="GI178" s="132">
        <f t="shared" si="657"/>
        <v>0.64156997789039116</v>
      </c>
      <c r="GJ178" s="19">
        <f t="shared" si="526"/>
        <v>1.2149910453544335</v>
      </c>
      <c r="GK178" s="19">
        <f t="shared" si="527"/>
        <v>1.2149919365914115</v>
      </c>
      <c r="GL178" s="3"/>
      <c r="GM178" s="3"/>
      <c r="GN178" s="8"/>
      <c r="GO178" s="5">
        <f t="shared" si="553"/>
        <v>22</v>
      </c>
      <c r="GP178" t="b">
        <f t="shared" si="528"/>
        <v>1</v>
      </c>
      <c r="GS178" s="11"/>
      <c r="GT178" s="11"/>
      <c r="GU178" s="34"/>
      <c r="GV178" s="31">
        <f t="shared" ca="1" si="440"/>
        <v>2007</v>
      </c>
      <c r="GW178" s="12">
        <f t="shared" ca="1" si="530"/>
        <v>1.4279808906917364</v>
      </c>
      <c r="GX178" s="19">
        <f t="shared" ca="1" si="531"/>
        <v>0.81803257929588802</v>
      </c>
      <c r="GY178" s="19">
        <f t="shared" ca="1" si="532"/>
        <v>1.1681314437039942</v>
      </c>
      <c r="GZ178" s="11">
        <f t="shared" ca="1" si="441"/>
        <v>2007</v>
      </c>
      <c r="HA178" s="12">
        <f t="shared" ca="1" si="442"/>
        <v>2.1101371578391284</v>
      </c>
      <c r="HB178" s="12">
        <f t="shared" ca="1" si="443"/>
        <v>0.67672420505312103</v>
      </c>
      <c r="HC178" s="12">
        <f t="shared" ca="1" si="444"/>
        <v>0.81803257929588802</v>
      </c>
      <c r="HD178" s="12">
        <f t="shared" ca="1" si="445"/>
        <v>1.1681314437039942</v>
      </c>
      <c r="HE178">
        <f t="shared" ca="1" si="533"/>
        <v>2007</v>
      </c>
      <c r="HF178" s="12">
        <f t="shared" ca="1" si="446"/>
        <v>0.81803257929588802</v>
      </c>
      <c r="HG178" s="12">
        <f t="shared" ca="1" si="447"/>
        <v>0.90464258141453346</v>
      </c>
      <c r="HH178" s="12">
        <f t="shared" ca="1" si="448"/>
        <v>0.74805698842405732</v>
      </c>
      <c r="HJ178" s="17"/>
      <c r="HL178" s="18">
        <f t="shared" si="534"/>
        <v>1971</v>
      </c>
      <c r="HM178" s="9">
        <f t="shared" si="449"/>
        <v>0.46185050072538275</v>
      </c>
      <c r="HN178" s="9">
        <f t="shared" si="450"/>
        <v>2.1012453276885772</v>
      </c>
      <c r="HO178" s="9">
        <f t="shared" si="451"/>
        <v>1.2728381403229516</v>
      </c>
      <c r="HP178" s="9">
        <f t="shared" si="452"/>
        <v>1.2009563323818169</v>
      </c>
      <c r="HQ178" s="9">
        <f t="shared" si="453"/>
        <v>1.3745981099968458</v>
      </c>
      <c r="HR178" s="9">
        <f t="shared" si="535"/>
        <v>0.97045981794908998</v>
      </c>
      <c r="HS178" s="9">
        <f t="shared" si="454"/>
        <v>0.97046120673984038</v>
      </c>
      <c r="HT178" s="9"/>
      <c r="HU178" s="9">
        <f t="shared" si="455"/>
        <v>1.5286230247179444</v>
      </c>
      <c r="HV178" s="23">
        <f t="shared" si="536"/>
        <v>2.101242320674948</v>
      </c>
      <c r="HX178" s="8"/>
      <c r="HY178" s="5">
        <f t="shared" si="554"/>
        <v>22</v>
      </c>
      <c r="HZ178" t="b">
        <f t="shared" si="537"/>
        <v>1</v>
      </c>
      <c r="IC178" s="11"/>
      <c r="ID178" s="11"/>
      <c r="IE178" s="11"/>
      <c r="IF178">
        <f t="shared" ca="1" si="539"/>
        <v>2007</v>
      </c>
      <c r="IG178" s="12">
        <f t="shared" ca="1" si="540"/>
        <v>1.1334136807057114</v>
      </c>
      <c r="IH178" s="19">
        <f t="shared" ca="1" si="541"/>
        <v>0.8232069467573474</v>
      </c>
      <c r="II178" s="19">
        <f t="shared" ca="1" si="542"/>
        <v>0.93303191267923313</v>
      </c>
      <c r="IJ178" s="11">
        <f t="shared" ca="1" si="456"/>
        <v>2007</v>
      </c>
      <c r="IK178" s="12">
        <f t="shared" ca="1" si="457"/>
        <v>1.5190360156062934</v>
      </c>
      <c r="IL178" s="12">
        <f t="shared" ca="1" si="458"/>
        <v>0.7461400974441883</v>
      </c>
      <c r="IM178" s="12">
        <f t="shared" ca="1" si="459"/>
        <v>0.8232069467573474</v>
      </c>
      <c r="IN178" s="12">
        <f t="shared" ca="1" si="460"/>
        <v>0.93303191267923313</v>
      </c>
      <c r="IO178">
        <f t="shared" ca="1" si="543"/>
        <v>2007</v>
      </c>
      <c r="IP178" s="12">
        <f t="shared" ca="1" si="544"/>
        <v>0.8232069467573474</v>
      </c>
      <c r="IQ178" s="12">
        <f t="shared" ca="1" si="461"/>
        <v>0.92014401887242692</v>
      </c>
      <c r="IR178" s="12">
        <f t="shared" ca="1" si="462"/>
        <v>0.81089490573283474</v>
      </c>
    </row>
    <row r="179" spans="1:252" x14ac:dyDescent="0.2">
      <c r="A179" t="s">
        <v>63</v>
      </c>
      <c r="B179" s="1">
        <f t="shared" si="545"/>
        <v>1972</v>
      </c>
      <c r="C179" s="60">
        <f t="shared" si="463"/>
        <v>1154.4569943616784</v>
      </c>
      <c r="D179" s="60">
        <f t="shared" ref="D179:R179" si="681">D253+D328</f>
        <v>333.78341988168245</v>
      </c>
      <c r="E179" s="60">
        <f t="shared" si="681"/>
        <v>93.700532560799161</v>
      </c>
      <c r="F179" s="60">
        <f t="shared" si="681"/>
        <v>0.02</v>
      </c>
      <c r="G179" s="60">
        <f t="shared" si="681"/>
        <v>0.02</v>
      </c>
      <c r="H179" s="60">
        <f t="shared" si="681"/>
        <v>0.02</v>
      </c>
      <c r="I179" s="60">
        <f t="shared" si="681"/>
        <v>281.67257366448501</v>
      </c>
      <c r="J179" s="60">
        <f t="shared" si="681"/>
        <v>1977.3339406249038</v>
      </c>
      <c r="K179" s="60">
        <f t="shared" si="681"/>
        <v>48.121560677918936</v>
      </c>
      <c r="L179" s="60">
        <f t="shared" si="681"/>
        <v>3023.8118792545356</v>
      </c>
      <c r="M179" s="60">
        <f t="shared" si="681"/>
        <v>2967.2527314186464</v>
      </c>
      <c r="N179" s="60">
        <f t="shared" si="681"/>
        <v>269.90371337233694</v>
      </c>
      <c r="O179" s="60">
        <f t="shared" si="681"/>
        <v>1302.1442196645739</v>
      </c>
      <c r="P179" s="60">
        <f t="shared" si="681"/>
        <v>4225.3209962257051</v>
      </c>
      <c r="Q179" s="60">
        <f t="shared" si="681"/>
        <v>433.3093095020235</v>
      </c>
      <c r="R179" s="60">
        <f t="shared" si="681"/>
        <v>272.89190152923476</v>
      </c>
      <c r="S179" s="60">
        <f t="shared" ref="S179:X179" si="682">S253+S328</f>
        <v>134.76519231653248</v>
      </c>
      <c r="T179" s="60">
        <f t="shared" si="682"/>
        <v>155.2797629594115</v>
      </c>
      <c r="U179" s="60">
        <f t="shared" si="682"/>
        <v>430.18869695966754</v>
      </c>
      <c r="V179" s="60">
        <f t="shared" si="682"/>
        <v>63.20294770080087</v>
      </c>
      <c r="W179" s="60">
        <f t="shared" si="682"/>
        <v>77.111191087177559</v>
      </c>
      <c r="X179" s="60">
        <f t="shared" si="682"/>
        <v>17244.311563762112</v>
      </c>
      <c r="Z179" s="19">
        <f t="shared" si="660"/>
        <v>2.7768234852776406</v>
      </c>
      <c r="AA179" s="19">
        <f t="shared" si="661"/>
        <v>5.3002154780118236</v>
      </c>
      <c r="AB179" s="19">
        <f t="shared" si="662"/>
        <v>1.2258741551042287</v>
      </c>
      <c r="AC179" s="19">
        <f t="shared" si="663"/>
        <v>4.8106139922743507E-5</v>
      </c>
      <c r="AD179" s="19">
        <f t="shared" si="664"/>
        <v>3.1758410767620588E-4</v>
      </c>
      <c r="AE179" s="19">
        <f t="shared" si="665"/>
        <v>2.6165788424068983E-4</v>
      </c>
      <c r="AF179" s="19">
        <f t="shared" si="666"/>
        <v>3.5593128477856109</v>
      </c>
      <c r="AG179" s="19">
        <f t="shared" si="667"/>
        <v>19.267386256777311</v>
      </c>
      <c r="AH179" s="19">
        <f t="shared" si="668"/>
        <v>0.99502635240877202</v>
      </c>
      <c r="AI179" s="19">
        <f t="shared" si="669"/>
        <v>8.114247021548632</v>
      </c>
      <c r="AJ179" s="19">
        <f t="shared" si="670"/>
        <v>9.4956330154233921</v>
      </c>
      <c r="AK179" s="19">
        <f t="shared" si="671"/>
        <v>3.8050301784570606</v>
      </c>
      <c r="AL179" s="19">
        <f t="shared" si="672"/>
        <v>16.924709002068951</v>
      </c>
      <c r="AM179" s="19">
        <f t="shared" si="673"/>
        <v>19.258557313309336</v>
      </c>
      <c r="AN179" s="19">
        <f t="shared" si="674"/>
        <v>2.2843244575878314</v>
      </c>
      <c r="AO179" s="19">
        <f t="shared" si="675"/>
        <v>1.2942474244214588</v>
      </c>
      <c r="AP179" s="19">
        <f t="shared" si="676"/>
        <v>24.019596510775049</v>
      </c>
      <c r="AQ179" s="19">
        <f t="shared" si="677"/>
        <v>1.9925911058732955</v>
      </c>
      <c r="AR179" s="19">
        <f t="shared" si="678"/>
        <v>1.2828400304346783</v>
      </c>
      <c r="AS179" s="19">
        <f t="shared" si="679"/>
        <v>1.4793568803228037</v>
      </c>
      <c r="AT179" s="19">
        <f t="shared" si="680"/>
        <v>1.3080701587896735</v>
      </c>
      <c r="AU179" s="19">
        <f t="shared" si="656"/>
        <v>30.748738629222249</v>
      </c>
      <c r="AV179" s="19"/>
      <c r="AX179" s="19">
        <f t="shared" si="466"/>
        <v>1.4055417567824375</v>
      </c>
      <c r="AY179" s="19">
        <f t="shared" si="467"/>
        <v>1.4743495605434425</v>
      </c>
      <c r="AZ179" s="19">
        <f t="shared" si="468"/>
        <v>1.7664248956107063</v>
      </c>
      <c r="BA179" s="19">
        <f t="shared" si="469"/>
        <v>1.1860080832707884</v>
      </c>
      <c r="BB179" s="19">
        <f t="shared" si="470"/>
        <v>1.0724264748042374</v>
      </c>
      <c r="BC179" s="19">
        <f t="shared" si="471"/>
        <v>1.0068353148586986</v>
      </c>
      <c r="BD179" s="19">
        <f t="shared" si="472"/>
        <v>0.9150088616161981</v>
      </c>
      <c r="BE179" s="19">
        <f t="shared" si="473"/>
        <v>1.2163398378975965</v>
      </c>
      <c r="BF179" s="19">
        <f t="shared" si="474"/>
        <v>1.3427883569736803</v>
      </c>
      <c r="BG179" s="19">
        <f t="shared" si="475"/>
        <v>0.99723310258164177</v>
      </c>
      <c r="BH179" s="19">
        <f t="shared" si="476"/>
        <v>1.553117336788278</v>
      </c>
      <c r="BI179" s="19">
        <f t="shared" si="477"/>
        <v>1.6821357375178294</v>
      </c>
      <c r="BJ179" s="19">
        <f t="shared" si="478"/>
        <v>1.4331568037634701</v>
      </c>
      <c r="BK179" s="19">
        <f t="shared" si="479"/>
        <v>1.2516340233298915</v>
      </c>
      <c r="BL179" s="19">
        <f t="shared" si="480"/>
        <v>1.4756567435884815</v>
      </c>
      <c r="BM179" s="19">
        <f t="shared" si="481"/>
        <v>1.4866152131847679</v>
      </c>
      <c r="BN179" s="19">
        <f t="shared" si="482"/>
        <v>7.2884741114609231</v>
      </c>
      <c r="BO179" s="19">
        <f t="shared" si="483"/>
        <v>1.5814603782845538</v>
      </c>
      <c r="BP179" s="19">
        <f t="shared" si="484"/>
        <v>1.5705920548110077</v>
      </c>
      <c r="BQ179" s="19">
        <f t="shared" si="485"/>
        <v>1.4596535693743995</v>
      </c>
      <c r="BR179" s="19">
        <f t="shared" si="486"/>
        <v>1.6844108457074589</v>
      </c>
      <c r="BS179" s="19">
        <f t="shared" si="487"/>
        <v>1.8098030677797134</v>
      </c>
      <c r="BU179" s="16"/>
      <c r="BV179" s="9">
        <f t="shared" si="434"/>
        <v>0.69921148917020481</v>
      </c>
      <c r="BW179" s="9">
        <f t="shared" si="488"/>
        <v>1.8098030677797134</v>
      </c>
      <c r="BX179" s="9">
        <f t="shared" si="489"/>
        <v>1.2513949527114989</v>
      </c>
      <c r="BY179" s="9">
        <f t="shared" si="490"/>
        <v>1.103137786377544</v>
      </c>
      <c r="BZ179" s="9">
        <f t="shared" si="491"/>
        <v>1.3110126541843319</v>
      </c>
      <c r="CA179" s="9">
        <f t="shared" si="435"/>
        <v>1.2654342925590905</v>
      </c>
      <c r="CB179" s="9">
        <f t="shared" si="492"/>
        <v>1.2654350981270583</v>
      </c>
      <c r="CC179" s="9"/>
      <c r="CD179" s="9">
        <f t="shared" si="493"/>
        <v>1.3804610580181942</v>
      </c>
      <c r="CE179" s="9">
        <f t="shared" si="494"/>
        <v>1.8098019156705438</v>
      </c>
      <c r="CG179" s="35"/>
      <c r="CH179">
        <f t="shared" si="495"/>
        <v>1972</v>
      </c>
      <c r="CI179" s="19">
        <f t="shared" si="496"/>
        <v>6.6947119929548285E-2</v>
      </c>
      <c r="CJ179" s="19">
        <f t="shared" si="592"/>
        <v>1.9356146439798057E-2</v>
      </c>
      <c r="CK179" s="19">
        <f t="shared" si="593"/>
        <v>5.4337067742214317E-3</v>
      </c>
      <c r="CL179" s="19">
        <f t="shared" si="594"/>
        <v>1.1598027515362691E-6</v>
      </c>
      <c r="CM179" s="19">
        <f t="shared" si="595"/>
        <v>1.1598027515362691E-6</v>
      </c>
      <c r="CN179" s="19">
        <f t="shared" si="596"/>
        <v>1.1598027515362691E-6</v>
      </c>
      <c r="CO179" s="19">
        <f t="shared" si="597"/>
        <v>1.6334231298418607E-2</v>
      </c>
      <c r="CP179" s="19">
        <f t="shared" si="598"/>
        <v>0.11466586725214085</v>
      </c>
      <c r="CQ179" s="19">
        <f t="shared" si="599"/>
        <v>2.7905759241234956E-3</v>
      </c>
      <c r="CR179" s="19">
        <f t="shared" si="600"/>
        <v>0.17535126688437336</v>
      </c>
      <c r="CS179" s="19">
        <f t="shared" si="601"/>
        <v>0.1720713941201428</v>
      </c>
      <c r="CT179" s="19">
        <f t="shared" si="602"/>
        <v>1.5651753470954644E-2</v>
      </c>
      <c r="CU179" s="19">
        <f t="shared" si="603"/>
        <v>7.5511522443201043E-2</v>
      </c>
      <c r="CV179" s="19">
        <f t="shared" si="604"/>
        <v>0.24502694587732712</v>
      </c>
      <c r="CW179" s="19">
        <f t="shared" si="605"/>
        <v>2.5127666471336383E-2</v>
      </c>
      <c r="CX179" s="19">
        <f t="shared" si="606"/>
        <v>1.5825038913278553E-2</v>
      </c>
      <c r="CY179" s="19">
        <f t="shared" si="590"/>
        <v>7.8150520430014421E-3</v>
      </c>
      <c r="CZ179" s="19">
        <f t="shared" si="607"/>
        <v>9.0046948169112545E-3</v>
      </c>
      <c r="DA179" s="19">
        <f t="shared" si="608"/>
        <v>2.4946701720681232E-2</v>
      </c>
      <c r="DB179" s="19">
        <f t="shared" si="609"/>
        <v>3.665147632429588E-3</v>
      </c>
      <c r="DC179" s="19">
        <f t="shared" si="610"/>
        <v>4.471688579857378E-3</v>
      </c>
      <c r="DD179" s="19"/>
      <c r="DE179" s="19"/>
      <c r="DF179" s="19">
        <f t="shared" si="547"/>
        <v>6.8489568251367289E-2</v>
      </c>
      <c r="DG179" s="19">
        <f t="shared" si="614"/>
        <v>1.9461822140807095E-2</v>
      </c>
      <c r="DH179" s="19">
        <f t="shared" si="615"/>
        <v>5.5290579914405785E-3</v>
      </c>
      <c r="DI179" s="19">
        <f t="shared" si="616"/>
        <v>1.183715455284453E-6</v>
      </c>
      <c r="DJ179" s="19">
        <f t="shared" si="617"/>
        <v>1.183715455284453E-6</v>
      </c>
      <c r="DK179" s="19">
        <f t="shared" si="618"/>
        <v>1.183715455284453E-6</v>
      </c>
      <c r="DL179" s="19">
        <f t="shared" si="619"/>
        <v>1.6154050493233395E-2</v>
      </c>
      <c r="DM179" s="19">
        <f t="shared" si="620"/>
        <v>0.11438393419748069</v>
      </c>
      <c r="DN179" s="19">
        <f t="shared" si="621"/>
        <v>2.8397316197907312E-3</v>
      </c>
      <c r="DO179" s="19">
        <f t="shared" si="622"/>
        <v>0.17446360620933629</v>
      </c>
      <c r="DP179" s="19">
        <f t="shared" si="623"/>
        <v>0.17366094465851661</v>
      </c>
      <c r="DQ179" s="19">
        <f t="shared" si="624"/>
        <v>1.4698322202867767E-2</v>
      </c>
      <c r="DR179" s="19">
        <f t="shared" si="625"/>
        <v>7.5648311857904424E-2</v>
      </c>
      <c r="DS179" s="19">
        <f t="shared" si="626"/>
        <v>0.24390422117491414</v>
      </c>
      <c r="DT179" s="19">
        <f t="shared" si="627"/>
        <v>2.513093739298242E-2</v>
      </c>
      <c r="DU179" s="19">
        <f t="shared" si="628"/>
        <v>1.5774292796367984E-2</v>
      </c>
      <c r="DV179" s="19">
        <f t="shared" si="611"/>
        <v>7.8946528520648096E-3</v>
      </c>
      <c r="DW179" s="19">
        <f t="shared" si="629"/>
        <v>8.9396073866042647E-3</v>
      </c>
      <c r="DX179" s="19">
        <f t="shared" si="630"/>
        <v>2.5125324277026954E-2</v>
      </c>
      <c r="DY179" s="19">
        <f t="shared" si="631"/>
        <v>3.5672901625698286E-3</v>
      </c>
      <c r="DZ179" s="19">
        <f t="shared" si="632"/>
        <v>4.2847150034454875E-3</v>
      </c>
      <c r="EA179" s="19">
        <f t="shared" si="519"/>
        <v>0.99995394181508679</v>
      </c>
      <c r="EB179" s="19"/>
      <c r="EC179" s="19">
        <f t="shared" si="548"/>
        <v>6.8492722901863909E-2</v>
      </c>
      <c r="ED179" s="19">
        <f t="shared" si="633"/>
        <v>1.9462718558297367E-2</v>
      </c>
      <c r="EE179" s="19">
        <f t="shared" si="634"/>
        <v>5.5293126615455872E-3</v>
      </c>
      <c r="EF179" s="19">
        <f t="shared" si="635"/>
        <v>1.1837699775809751E-6</v>
      </c>
      <c r="EG179" s="19">
        <f t="shared" si="636"/>
        <v>1.1837699775809751E-6</v>
      </c>
      <c r="EH179" s="19">
        <f t="shared" si="637"/>
        <v>1.1837699775809751E-6</v>
      </c>
      <c r="EI179" s="19">
        <f t="shared" si="638"/>
        <v>1.6154794553748186E-2</v>
      </c>
      <c r="EJ179" s="19">
        <f t="shared" si="639"/>
        <v>0.11438920275653333</v>
      </c>
      <c r="EK179" s="19">
        <f t="shared" si="640"/>
        <v>2.8398624186991399E-3</v>
      </c>
      <c r="EL179" s="19">
        <f t="shared" si="641"/>
        <v>0.17447164205648824</v>
      </c>
      <c r="EM179" s="19">
        <f t="shared" si="642"/>
        <v>0.17366894353483162</v>
      </c>
      <c r="EN179" s="19">
        <f t="shared" si="643"/>
        <v>1.4698999212091517E-2</v>
      </c>
      <c r="EO179" s="19">
        <f t="shared" si="644"/>
        <v>7.5651796242324765E-2</v>
      </c>
      <c r="EP179" s="19">
        <f t="shared" si="645"/>
        <v>0.24391545547806573</v>
      </c>
      <c r="EQ179" s="19">
        <f t="shared" si="646"/>
        <v>2.513209493165804E-2</v>
      </c>
      <c r="ER179" s="19">
        <f t="shared" si="647"/>
        <v>1.5775019365126913E-2</v>
      </c>
      <c r="ES179" s="19">
        <f t="shared" si="612"/>
        <v>7.8950164821938399E-3</v>
      </c>
      <c r="ET179" s="19">
        <f t="shared" si="648"/>
        <v>8.940019147659295E-3</v>
      </c>
      <c r="EU179" s="19">
        <f t="shared" si="649"/>
        <v>2.5126481557160733E-2</v>
      </c>
      <c r="EV179" s="19">
        <f t="shared" si="650"/>
        <v>3.5674544730476179E-3</v>
      </c>
      <c r="EW179" s="19">
        <f t="shared" si="651"/>
        <v>4.2849123587312427E-3</v>
      </c>
      <c r="EX179" s="19"/>
      <c r="EY179" s="19"/>
      <c r="EZ179" s="19">
        <f t="shared" si="549"/>
        <v>-4.0421396484593253E-2</v>
      </c>
      <c r="FA179" s="19">
        <f t="shared" si="573"/>
        <v>-4.1027001120897848E-2</v>
      </c>
      <c r="FB179" s="19">
        <f t="shared" si="574"/>
        <v>-6.3686434100376013E-2</v>
      </c>
      <c r="FC179" s="19">
        <f t="shared" si="575"/>
        <v>-3.5714833560922081E-2</v>
      </c>
      <c r="FD179" s="19">
        <f t="shared" si="576"/>
        <v>-7.0826052568612283E-2</v>
      </c>
      <c r="FE179" s="19">
        <f t="shared" si="577"/>
        <v>-6.9673483505354863E-2</v>
      </c>
      <c r="FF179" s="19">
        <f t="shared" si="578"/>
        <v>-4.9185329759104607E-3</v>
      </c>
      <c r="FG179" s="19">
        <f t="shared" si="579"/>
        <v>-2.221847408544797E-2</v>
      </c>
      <c r="FH179" s="19">
        <f t="shared" si="580"/>
        <v>-4.1545715444811795E-2</v>
      </c>
      <c r="FI179" s="19">
        <f t="shared" si="581"/>
        <v>8.636903244826839E-3</v>
      </c>
      <c r="FJ179" s="19">
        <f t="shared" si="582"/>
        <v>-8.3044506247370933E-2</v>
      </c>
      <c r="FK179" s="19">
        <f t="shared" si="583"/>
        <v>2.039789829165255E-2</v>
      </c>
      <c r="FL179" s="19">
        <f t="shared" si="584"/>
        <v>-4.1583192336620591E-2</v>
      </c>
      <c r="FM179" s="19">
        <f t="shared" si="585"/>
        <v>-6.2396535383847124E-2</v>
      </c>
      <c r="FN179" s="19">
        <f t="shared" si="586"/>
        <v>-3.1685041643308043E-2</v>
      </c>
      <c r="FO179" s="19">
        <f t="shared" si="587"/>
        <v>-2.4997577169327771E-2</v>
      </c>
      <c r="FP179" s="19">
        <f t="shared" si="567"/>
        <v>-9.7338449827038209E-2</v>
      </c>
      <c r="FQ179" s="19">
        <f t="shared" si="568"/>
        <v>-6.2578045214224179E-2</v>
      </c>
      <c r="FR179" s="19">
        <f t="shared" si="569"/>
        <v>-3.6094165464579199E-2</v>
      </c>
      <c r="FS179" s="19">
        <f t="shared" si="570"/>
        <v>-1.6175982546378864E-2</v>
      </c>
      <c r="FT179" s="19">
        <f t="shared" si="571"/>
        <v>1.5493934003366667E-2</v>
      </c>
      <c r="FU179" s="19"/>
      <c r="FV179" s="16"/>
      <c r="FW179" s="19">
        <f t="shared" si="523"/>
        <v>0.9597752962743239</v>
      </c>
      <c r="FX179" s="19">
        <f t="shared" si="550"/>
        <v>0.9508108152065452</v>
      </c>
      <c r="FY179" s="19">
        <f t="shared" si="437"/>
        <v>1.3110126541843319</v>
      </c>
      <c r="FZ179" s="19"/>
      <c r="GA179" s="19">
        <f t="shared" si="524"/>
        <v>1</v>
      </c>
      <c r="GB179" s="19">
        <f t="shared" si="551"/>
        <v>1</v>
      </c>
      <c r="GC179" s="19">
        <f t="shared" si="438"/>
        <v>1.2513949527114989</v>
      </c>
      <c r="GD179" s="19"/>
      <c r="GE179" s="19">
        <f t="shared" si="525"/>
        <v>0.99570899872292762</v>
      </c>
      <c r="GF179" s="19">
        <f t="shared" si="552"/>
        <v>0.98229526749840923</v>
      </c>
      <c r="GG179" s="19">
        <f t="shared" si="439"/>
        <v>1.103137786377544</v>
      </c>
      <c r="GI179" s="132">
        <f t="shared" si="657"/>
        <v>0.69921148917020481</v>
      </c>
      <c r="GJ179" s="19">
        <f t="shared" si="526"/>
        <v>1.2654342925590905</v>
      </c>
      <c r="GK179" s="19">
        <f t="shared" si="527"/>
        <v>1.2654350981270583</v>
      </c>
      <c r="GL179" s="3"/>
      <c r="GM179" s="3"/>
      <c r="GN179" s="8"/>
      <c r="GO179" s="5">
        <f t="shared" si="553"/>
        <v>23</v>
      </c>
      <c r="GP179" t="b">
        <f t="shared" si="528"/>
        <v>1</v>
      </c>
      <c r="GS179" s="11"/>
      <c r="GT179" s="11"/>
      <c r="GU179" s="34"/>
      <c r="GV179" s="31">
        <f t="shared" ca="1" si="440"/>
        <v>2008</v>
      </c>
      <c r="GW179" s="12">
        <f t="shared" ca="1" si="530"/>
        <v>1.3394825317008971</v>
      </c>
      <c r="GX179" s="19">
        <f t="shared" ca="1" si="531"/>
        <v>0.8308105567295978</v>
      </c>
      <c r="GY179" s="19">
        <f t="shared" ca="1" si="532"/>
        <v>1.1128529300085599</v>
      </c>
      <c r="GZ179" s="11">
        <f t="shared" ca="1" si="441"/>
        <v>2008</v>
      </c>
      <c r="HA179" s="12">
        <f t="shared" ca="1" si="442"/>
        <v>1.9868320648026769</v>
      </c>
      <c r="HB179" s="12">
        <f t="shared" ca="1" si="443"/>
        <v>0.67418004542519216</v>
      </c>
      <c r="HC179" s="12">
        <f t="shared" ca="1" si="444"/>
        <v>0.8308105567295978</v>
      </c>
      <c r="HD179" s="12">
        <f t="shared" ca="1" si="445"/>
        <v>1.1128529300085599</v>
      </c>
      <c r="HE179">
        <f t="shared" ca="1" si="533"/>
        <v>2008</v>
      </c>
      <c r="HF179" s="12">
        <f t="shared" ca="1" si="446"/>
        <v>0.8308105567295978</v>
      </c>
      <c r="HG179" s="12">
        <f t="shared" ca="1" si="447"/>
        <v>0.9310529582652296</v>
      </c>
      <c r="HH179" s="12">
        <f t="shared" ca="1" si="448"/>
        <v>0.72410493886550553</v>
      </c>
      <c r="HJ179" s="17"/>
      <c r="HL179" s="18">
        <f t="shared" si="534"/>
        <v>1972</v>
      </c>
      <c r="HM179" s="9">
        <f t="shared" si="449"/>
        <v>0.5033452117695113</v>
      </c>
      <c r="HN179" s="9">
        <f t="shared" si="450"/>
        <v>2.0080693997657204</v>
      </c>
      <c r="HO179" s="9">
        <f t="shared" si="451"/>
        <v>1.2728381403229516</v>
      </c>
      <c r="HP179" s="9">
        <f t="shared" si="452"/>
        <v>1.1958030272258582</v>
      </c>
      <c r="HQ179" s="9">
        <f t="shared" si="453"/>
        <v>1.3193053082803483</v>
      </c>
      <c r="HR179" s="9">
        <f t="shared" si="535"/>
        <v>1.0107507688052024</v>
      </c>
      <c r="HS179" s="9">
        <f t="shared" si="454"/>
        <v>1.0107521172729521</v>
      </c>
      <c r="HT179" s="9"/>
      <c r="HU179" s="9">
        <f t="shared" si="455"/>
        <v>1.5220637013667173</v>
      </c>
      <c r="HV179" s="23">
        <f t="shared" si="536"/>
        <v>2.0080667207539449</v>
      </c>
      <c r="HX179" s="8"/>
      <c r="HY179" s="5">
        <f t="shared" si="554"/>
        <v>23</v>
      </c>
      <c r="HZ179" t="b">
        <f t="shared" si="537"/>
        <v>1</v>
      </c>
      <c r="IC179" s="11"/>
      <c r="ID179" s="11"/>
      <c r="IE179" s="11"/>
      <c r="IF179">
        <f t="shared" ca="1" si="539"/>
        <v>2008</v>
      </c>
      <c r="IG179" s="12">
        <f t="shared" ca="1" si="540"/>
        <v>1.0631709684579072</v>
      </c>
      <c r="IH179" s="19">
        <f t="shared" ca="1" si="541"/>
        <v>0.8360657497624705</v>
      </c>
      <c r="II179" s="19">
        <f t="shared" ca="1" si="542"/>
        <v>0.88887881874335428</v>
      </c>
      <c r="IJ179" s="11">
        <f t="shared" ca="1" si="456"/>
        <v>2008</v>
      </c>
      <c r="IK179" s="12">
        <f t="shared" ca="1" si="457"/>
        <v>1.4302717016211954</v>
      </c>
      <c r="IL179" s="12">
        <f t="shared" ca="1" si="458"/>
        <v>0.74333496723232095</v>
      </c>
      <c r="IM179" s="12">
        <f t="shared" ca="1" si="459"/>
        <v>0.8360657497624705</v>
      </c>
      <c r="IN179" s="12">
        <f t="shared" ca="1" si="460"/>
        <v>0.88887881874335428</v>
      </c>
      <c r="IO179">
        <f t="shared" ca="1" si="543"/>
        <v>2008</v>
      </c>
      <c r="IP179" s="12">
        <f t="shared" ca="1" si="544"/>
        <v>0.8360657497624705</v>
      </c>
      <c r="IQ179" s="12">
        <f t="shared" ca="1" si="461"/>
        <v>0.9470069488235423</v>
      </c>
      <c r="IR179" s="12">
        <f t="shared" ca="1" si="462"/>
        <v>0.78493084782087286</v>
      </c>
    </row>
    <row r="180" spans="1:252" x14ac:dyDescent="0.2">
      <c r="A180" t="s">
        <v>63</v>
      </c>
      <c r="B180" s="1">
        <f t="shared" si="545"/>
        <v>1973</v>
      </c>
      <c r="C180" s="60">
        <f t="shared" si="463"/>
        <v>1128.3281157678648</v>
      </c>
      <c r="D180" s="60">
        <f t="shared" ref="D180:R180" si="683">D254+D329</f>
        <v>318.65855693990113</v>
      </c>
      <c r="E180" s="60">
        <f t="shared" si="683"/>
        <v>85.477348385111057</v>
      </c>
      <c r="F180" s="60">
        <f t="shared" si="683"/>
        <v>0.02</v>
      </c>
      <c r="G180" s="60">
        <f t="shared" si="683"/>
        <v>0.02</v>
      </c>
      <c r="H180" s="60">
        <f t="shared" si="683"/>
        <v>0.02</v>
      </c>
      <c r="I180" s="60">
        <f t="shared" si="683"/>
        <v>289.19087386805239</v>
      </c>
      <c r="J180" s="60">
        <f t="shared" si="683"/>
        <v>1948.5448435480487</v>
      </c>
      <c r="K180" s="60">
        <f t="shared" si="683"/>
        <v>48.225660463463427</v>
      </c>
      <c r="L180" s="60">
        <f t="shared" si="683"/>
        <v>3191.2237641694492</v>
      </c>
      <c r="M180" s="60">
        <f t="shared" si="683"/>
        <v>3035.1994282416322</v>
      </c>
      <c r="N180" s="60">
        <f t="shared" si="683"/>
        <v>266.21025610491114</v>
      </c>
      <c r="O180" s="60">
        <f t="shared" si="683"/>
        <v>1257.7708994730981</v>
      </c>
      <c r="P180" s="60">
        <f t="shared" si="683"/>
        <v>4629.0350283611015</v>
      </c>
      <c r="Q180" s="60">
        <f t="shared" si="683"/>
        <v>420.9339203839902</v>
      </c>
      <c r="R180" s="60">
        <f t="shared" si="683"/>
        <v>270.93952897108204</v>
      </c>
      <c r="S180" s="60">
        <f t="shared" ref="S180:X180" si="684">S254+S329</f>
        <v>128.02237804156292</v>
      </c>
      <c r="T180" s="60">
        <f t="shared" si="684"/>
        <v>156.49994600456574</v>
      </c>
      <c r="U180" s="60">
        <f t="shared" si="684"/>
        <v>419.76476624624235</v>
      </c>
      <c r="V180" s="60">
        <f t="shared" si="684"/>
        <v>58.210455262902499</v>
      </c>
      <c r="W180" s="60">
        <f t="shared" si="684"/>
        <v>68.809772804734394</v>
      </c>
      <c r="X180" s="60">
        <f t="shared" si="684"/>
        <v>17721.105543037713</v>
      </c>
      <c r="Z180" s="19">
        <f t="shared" si="660"/>
        <v>2.7402707904107744</v>
      </c>
      <c r="AA180" s="19">
        <f t="shared" si="661"/>
        <v>5.0340885858120634</v>
      </c>
      <c r="AB180" s="19">
        <f t="shared" si="662"/>
        <v>1.0887135349368109</v>
      </c>
      <c r="AC180" s="19">
        <f t="shared" si="663"/>
        <v>4.857223270636892E-5</v>
      </c>
      <c r="AD180" s="19">
        <f t="shared" si="664"/>
        <v>3.1595502309147093E-4</v>
      </c>
      <c r="AE180" s="19">
        <f t="shared" si="665"/>
        <v>2.5473732058970831E-4</v>
      </c>
      <c r="AF180" s="19">
        <f t="shared" si="666"/>
        <v>3.7720864289999669</v>
      </c>
      <c r="AG180" s="19">
        <f t="shared" si="667"/>
        <v>17.396756026017016</v>
      </c>
      <c r="AH180" s="19">
        <f t="shared" si="668"/>
        <v>0.94958776087335806</v>
      </c>
      <c r="AI180" s="19">
        <f t="shared" si="669"/>
        <v>9.4976965467718593</v>
      </c>
      <c r="AJ180" s="19">
        <f t="shared" si="670"/>
        <v>8.9917440241677316</v>
      </c>
      <c r="AK180" s="19">
        <f t="shared" si="671"/>
        <v>3.3311440538942412</v>
      </c>
      <c r="AL180" s="19">
        <f t="shared" si="672"/>
        <v>15.348703561173927</v>
      </c>
      <c r="AM180" s="19">
        <f t="shared" si="673"/>
        <v>17.892381972088572</v>
      </c>
      <c r="AN180" s="19">
        <f t="shared" si="674"/>
        <v>2.0278237711643761</v>
      </c>
      <c r="AO180" s="19">
        <f t="shared" si="675"/>
        <v>1.1706660504531667</v>
      </c>
      <c r="AP180" s="19">
        <f t="shared" si="676"/>
        <v>18.228553625411742</v>
      </c>
      <c r="AQ180" s="19">
        <f t="shared" si="677"/>
        <v>1.788432373774195</v>
      </c>
      <c r="AR180" s="19">
        <f t="shared" si="678"/>
        <v>1.0811135473550841</v>
      </c>
      <c r="AS180" s="19">
        <f t="shared" si="679"/>
        <v>1.2946489998292563</v>
      </c>
      <c r="AT180" s="19">
        <f t="shared" si="680"/>
        <v>1.134058722581778</v>
      </c>
      <c r="AU180" s="19">
        <f t="shared" si="656"/>
        <v>28.639302255956302</v>
      </c>
      <c r="AV180" s="19"/>
      <c r="AX180" s="19">
        <f t="shared" si="466"/>
        <v>1.3870399185378754</v>
      </c>
      <c r="AY180" s="19">
        <f t="shared" si="467"/>
        <v>1.4003216142851727</v>
      </c>
      <c r="AZ180" s="19">
        <f t="shared" si="468"/>
        <v>1.5687831285889267</v>
      </c>
      <c r="BA180" s="19">
        <f t="shared" si="469"/>
        <v>1.1974991280692628</v>
      </c>
      <c r="BB180" s="19">
        <f t="shared" si="470"/>
        <v>1.0669253385819346</v>
      </c>
      <c r="BC180" s="19">
        <f t="shared" si="471"/>
        <v>0.98020562661996724</v>
      </c>
      <c r="BD180" s="19">
        <f t="shared" si="472"/>
        <v>0.96970754101159706</v>
      </c>
      <c r="BE180" s="19">
        <f t="shared" si="473"/>
        <v>1.0982479472111275</v>
      </c>
      <c r="BF180" s="19">
        <f t="shared" si="474"/>
        <v>1.2814689642527415</v>
      </c>
      <c r="BG180" s="19">
        <f t="shared" si="475"/>
        <v>1.1672577097497081</v>
      </c>
      <c r="BH180" s="19">
        <f t="shared" si="476"/>
        <v>1.4707006377788725</v>
      </c>
      <c r="BI180" s="19">
        <f t="shared" si="477"/>
        <v>1.4726391637050602</v>
      </c>
      <c r="BJ180" s="19">
        <f t="shared" si="478"/>
        <v>1.2997032288682773</v>
      </c>
      <c r="BK180" s="19">
        <f t="shared" si="479"/>
        <v>1.1628448419240491</v>
      </c>
      <c r="BL180" s="19">
        <f t="shared" si="480"/>
        <v>1.3099591928755951</v>
      </c>
      <c r="BM180" s="19">
        <f t="shared" si="481"/>
        <v>1.3446655773261817</v>
      </c>
      <c r="BN180" s="19">
        <f t="shared" si="482"/>
        <v>5.531247834600018</v>
      </c>
      <c r="BO180" s="19">
        <f t="shared" si="483"/>
        <v>1.4194256563870904</v>
      </c>
      <c r="BP180" s="19">
        <f t="shared" si="484"/>
        <v>1.323616590954908</v>
      </c>
      <c r="BQ180" s="19">
        <f t="shared" si="485"/>
        <v>1.2774057827583962</v>
      </c>
      <c r="BR180" s="19">
        <f t="shared" si="486"/>
        <v>1.4603351350461016</v>
      </c>
      <c r="BS180" s="19">
        <f t="shared" si="487"/>
        <v>1.6856462864021944</v>
      </c>
      <c r="BU180" s="16"/>
      <c r="BV180" s="9">
        <f t="shared" si="434"/>
        <v>0.771468821538281</v>
      </c>
      <c r="BW180" s="9">
        <f t="shared" si="488"/>
        <v>1.6856462864021944</v>
      </c>
      <c r="BX180" s="9">
        <f t="shared" si="489"/>
        <v>1.2513949527114989</v>
      </c>
      <c r="BY180" s="9">
        <f t="shared" si="490"/>
        <v>1.0640760074058617</v>
      </c>
      <c r="BZ180" s="9">
        <f t="shared" si="491"/>
        <v>1.2658995844110217</v>
      </c>
      <c r="CA180" s="9">
        <f t="shared" si="435"/>
        <v>1.3004231321110977</v>
      </c>
      <c r="CB180" s="9">
        <f t="shared" si="492"/>
        <v>1.3004235541010805</v>
      </c>
      <c r="CC180" s="9"/>
      <c r="CD180" s="9">
        <f t="shared" si="493"/>
        <v>1.3315793449690989</v>
      </c>
      <c r="CE180" s="9">
        <f t="shared" si="494"/>
        <v>1.6856457394066828</v>
      </c>
      <c r="CG180" s="35"/>
      <c r="CH180">
        <f t="shared" si="495"/>
        <v>1973</v>
      </c>
      <c r="CI180" s="19">
        <f t="shared" si="496"/>
        <v>6.3671429134462984E-2</v>
      </c>
      <c r="CJ180" s="19">
        <f t="shared" si="592"/>
        <v>1.7981866659842565E-2</v>
      </c>
      <c r="CK180" s="19">
        <f t="shared" si="593"/>
        <v>4.8234771909415938E-3</v>
      </c>
      <c r="CL180" s="19">
        <f t="shared" si="594"/>
        <v>1.1285977588377732E-6</v>
      </c>
      <c r="CM180" s="19">
        <f t="shared" si="595"/>
        <v>1.1285977588377732E-6</v>
      </c>
      <c r="CN180" s="19">
        <f t="shared" si="596"/>
        <v>1.1285977588377732E-6</v>
      </c>
      <c r="CO180" s="19">
        <f t="shared" si="597"/>
        <v>1.6319008606191052E-2</v>
      </c>
      <c r="CP180" s="19">
        <f t="shared" si="598"/>
        <v>0.10995616717116134</v>
      </c>
      <c r="CQ180" s="19">
        <f t="shared" si="599"/>
        <v>2.7213686158768114E-3</v>
      </c>
      <c r="CR180" s="19">
        <f t="shared" si="600"/>
        <v>0.18008039940957413</v>
      </c>
      <c r="CS180" s="19">
        <f t="shared" si="601"/>
        <v>0.17127596361695982</v>
      </c>
      <c r="CT180" s="19">
        <f t="shared" si="602"/>
        <v>1.5022214920981615E-2</v>
      </c>
      <c r="CU180" s="19">
        <f t="shared" si="603"/>
        <v>7.097587091383542E-2</v>
      </c>
      <c r="CV180" s="19">
        <f t="shared" si="604"/>
        <v>0.26121592792949433</v>
      </c>
      <c r="CW180" s="19">
        <f t="shared" si="605"/>
        <v>2.3753253958208445E-2</v>
      </c>
      <c r="CX180" s="19">
        <f t="shared" si="606"/>
        <v>1.5289087258866255E-2</v>
      </c>
      <c r="CY180" s="19">
        <f t="shared" si="590"/>
        <v>7.2242884469395016E-3</v>
      </c>
      <c r="CZ180" s="19">
        <f t="shared" si="607"/>
        <v>8.8312744159492699E-3</v>
      </c>
      <c r="DA180" s="19">
        <f t="shared" si="608"/>
        <v>2.3687278721228541E-2</v>
      </c>
      <c r="DB180" s="19">
        <f t="shared" si="609"/>
        <v>3.2848094675319108E-3</v>
      </c>
      <c r="DC180" s="19">
        <f t="shared" si="610"/>
        <v>3.8829277686779789E-3</v>
      </c>
      <c r="DD180" s="19"/>
      <c r="DE180" s="19"/>
      <c r="DF180" s="19">
        <f t="shared" si="547"/>
        <v>6.5295580777133447E-2</v>
      </c>
      <c r="DG180" s="19">
        <f t="shared" si="614"/>
        <v>1.8660573108366097E-2</v>
      </c>
      <c r="DH180" s="19">
        <f t="shared" si="615"/>
        <v>5.1225355401500116E-3</v>
      </c>
      <c r="DI180" s="19">
        <f t="shared" si="616"/>
        <v>1.1441293322976242E-6</v>
      </c>
      <c r="DJ180" s="19">
        <f t="shared" si="617"/>
        <v>1.1441293322976242E-6</v>
      </c>
      <c r="DK180" s="19">
        <f t="shared" si="618"/>
        <v>1.1441293322976242E-6</v>
      </c>
      <c r="DL180" s="19">
        <f t="shared" si="619"/>
        <v>1.6326618769520664E-2</v>
      </c>
      <c r="DM180" s="19">
        <f t="shared" si="620"/>
        <v>0.11229455706049836</v>
      </c>
      <c r="DN180" s="19">
        <f t="shared" si="621"/>
        <v>2.7558274374807072E-3</v>
      </c>
      <c r="DO180" s="19">
        <f t="shared" si="622"/>
        <v>0.1777053455472174</v>
      </c>
      <c r="DP180" s="19">
        <f t="shared" si="623"/>
        <v>0.17167337174003486</v>
      </c>
      <c r="DQ180" s="19">
        <f t="shared" si="624"/>
        <v>1.5334830560313808E-2</v>
      </c>
      <c r="DR180" s="19">
        <f t="shared" si="625"/>
        <v>7.3220284656210416E-2</v>
      </c>
      <c r="DS180" s="19">
        <f t="shared" si="626"/>
        <v>0.25303512963120794</v>
      </c>
      <c r="DT180" s="19">
        <f t="shared" si="627"/>
        <v>2.443401800051978E-2</v>
      </c>
      <c r="DU180" s="19">
        <f t="shared" si="628"/>
        <v>1.5555524305340152E-2</v>
      </c>
      <c r="DV180" s="19">
        <f t="shared" si="611"/>
        <v>7.5158010000980205E-3</v>
      </c>
      <c r="DW180" s="19">
        <f t="shared" si="629"/>
        <v>8.9177035795238724E-3</v>
      </c>
      <c r="DX180" s="19">
        <f t="shared" si="630"/>
        <v>2.4311553589947434E-2</v>
      </c>
      <c r="DY180" s="19">
        <f t="shared" si="631"/>
        <v>3.4715067580846932E-3</v>
      </c>
      <c r="DZ180" s="19">
        <f t="shared" si="632"/>
        <v>4.1703838676272779E-3</v>
      </c>
      <c r="EA180" s="19">
        <f t="shared" si="519"/>
        <v>0.99980457831727187</v>
      </c>
      <c r="EB180" s="19"/>
      <c r="EC180" s="19">
        <f t="shared" si="548"/>
        <v>6.5308343443505362E-2</v>
      </c>
      <c r="ED180" s="19">
        <f t="shared" si="633"/>
        <v>1.8664220501743357E-2</v>
      </c>
      <c r="EE180" s="19">
        <f t="shared" si="634"/>
        <v>5.123536790331098E-3</v>
      </c>
      <c r="EF180" s="19">
        <f t="shared" si="635"/>
        <v>1.1443529636794214E-6</v>
      </c>
      <c r="EG180" s="19">
        <f t="shared" si="636"/>
        <v>1.1443529636794214E-6</v>
      </c>
      <c r="EH180" s="19">
        <f t="shared" si="637"/>
        <v>1.1443529636794214E-6</v>
      </c>
      <c r="EI180" s="19">
        <f t="shared" si="638"/>
        <v>1.6329809968463331E-2</v>
      </c>
      <c r="EJ180" s="19">
        <f t="shared" si="639"/>
        <v>0.11231650614112661</v>
      </c>
      <c r="EK180" s="19">
        <f t="shared" si="640"/>
        <v>2.7563660911804604E-3</v>
      </c>
      <c r="EL180" s="19">
        <f t="shared" si="641"/>
        <v>0.17774007981270262</v>
      </c>
      <c r="EM180" s="19">
        <f t="shared" si="642"/>
        <v>0.17170692699664461</v>
      </c>
      <c r="EN180" s="19">
        <f t="shared" si="643"/>
        <v>1.5337827904452291E-2</v>
      </c>
      <c r="EO180" s="19">
        <f t="shared" si="644"/>
        <v>7.3234596284250206E-2</v>
      </c>
      <c r="EP180" s="19">
        <f t="shared" si="645"/>
        <v>0.25308458784723759</v>
      </c>
      <c r="EQ180" s="19">
        <f t="shared" si="646"/>
        <v>2.4438793870741847E-2</v>
      </c>
      <c r="ER180" s="19">
        <f t="shared" si="647"/>
        <v>1.5558564786251516E-2</v>
      </c>
      <c r="ES180" s="19">
        <f t="shared" si="612"/>
        <v>7.5172700376583013E-3</v>
      </c>
      <c r="ET180" s="19">
        <f t="shared" si="648"/>
        <v>8.9194466327938565E-3</v>
      </c>
      <c r="EU180" s="19">
        <f t="shared" si="649"/>
        <v>2.4316305523290525E-2</v>
      </c>
      <c r="EV180" s="19">
        <f t="shared" si="650"/>
        <v>3.4721852983784461E-3</v>
      </c>
      <c r="EW180" s="19">
        <f t="shared" si="651"/>
        <v>4.1711990103568755E-3</v>
      </c>
      <c r="EX180" s="19"/>
      <c r="EY180" s="19"/>
      <c r="EZ180" s="19">
        <f t="shared" si="549"/>
        <v>-1.3250899072902793E-2</v>
      </c>
      <c r="FA180" s="19">
        <f t="shared" si="573"/>
        <v>-5.1514981902573476E-2</v>
      </c>
      <c r="FB180" s="19">
        <f t="shared" si="574"/>
        <v>-0.11865742948324082</v>
      </c>
      <c r="FC180" s="19">
        <f t="shared" si="575"/>
        <v>9.6422060504632156E-3</v>
      </c>
      <c r="FD180" s="19">
        <f t="shared" si="576"/>
        <v>-5.1428178503826801E-3</v>
      </c>
      <c r="FE180" s="19">
        <f t="shared" si="577"/>
        <v>-2.6804966249157028E-2</v>
      </c>
      <c r="FF180" s="19">
        <f t="shared" si="578"/>
        <v>5.8060771869100303E-2</v>
      </c>
      <c r="FG180" s="19">
        <f t="shared" si="579"/>
        <v>-0.10213008172756068</v>
      </c>
      <c r="FH180" s="19">
        <f t="shared" si="580"/>
        <v>-4.6741267146445095E-2</v>
      </c>
      <c r="FI180" s="19">
        <f t="shared" si="581"/>
        <v>0.15742789225603185</v>
      </c>
      <c r="FJ180" s="19">
        <f t="shared" si="582"/>
        <v>-5.4525184650110338E-2</v>
      </c>
      <c r="FK180" s="19">
        <f t="shared" si="583"/>
        <v>-0.13300811782832725</v>
      </c>
      <c r="FL180" s="19">
        <f t="shared" si="584"/>
        <v>-9.7743613361097686E-2</v>
      </c>
      <c r="FM180" s="19">
        <f t="shared" si="585"/>
        <v>-7.3580463606482793E-2</v>
      </c>
      <c r="FN180" s="19">
        <f t="shared" si="586"/>
        <v>-0.1191071543367309</v>
      </c>
      <c r="FO180" s="19">
        <f t="shared" si="587"/>
        <v>-0.10035652605528855</v>
      </c>
      <c r="FP180" s="19">
        <f t="shared" si="567"/>
        <v>-0.27588077326555221</v>
      </c>
      <c r="FQ180" s="19">
        <f t="shared" si="568"/>
        <v>-0.10809638773820744</v>
      </c>
      <c r="FR180" s="19">
        <f t="shared" si="569"/>
        <v>-0.17108482154277499</v>
      </c>
      <c r="FS180" s="19">
        <f t="shared" si="570"/>
        <v>-0.13336783720366308</v>
      </c>
      <c r="FT180" s="19">
        <f t="shared" si="571"/>
        <v>-0.14274990226828213</v>
      </c>
      <c r="FU180" s="19"/>
      <c r="FV180" s="16"/>
      <c r="FW180" s="19">
        <f t="shared" si="523"/>
        <v>0.96558914238598414</v>
      </c>
      <c r="FX180" s="19">
        <f t="shared" si="550"/>
        <v>0.91809259962660639</v>
      </c>
      <c r="FY180" s="19">
        <f t="shared" si="437"/>
        <v>1.2658995844110217</v>
      </c>
      <c r="FZ180" s="19"/>
      <c r="GA180" s="19">
        <f t="shared" si="524"/>
        <v>1</v>
      </c>
      <c r="GB180" s="19">
        <f t="shared" si="551"/>
        <v>1</v>
      </c>
      <c r="GC180" s="19">
        <f t="shared" si="438"/>
        <v>1.2513949527114989</v>
      </c>
      <c r="GD180" s="19"/>
      <c r="GE180" s="19">
        <f t="shared" si="525"/>
        <v>0.96459029918651207</v>
      </c>
      <c r="GF180" s="19">
        <f t="shared" si="552"/>
        <v>0.94751248596578541</v>
      </c>
      <c r="GG180" s="19">
        <f t="shared" si="439"/>
        <v>1.0640760074058617</v>
      </c>
      <c r="GI180" s="132">
        <f t="shared" si="657"/>
        <v>0.771468821538281</v>
      </c>
      <c r="GJ180" s="19">
        <f t="shared" si="526"/>
        <v>1.3004231321110979</v>
      </c>
      <c r="GK180" s="19">
        <f t="shared" si="527"/>
        <v>1.3004235541010805</v>
      </c>
      <c r="GL180" s="3"/>
      <c r="GM180" s="3"/>
      <c r="GN180" s="8"/>
      <c r="GO180" s="5">
        <f t="shared" si="553"/>
        <v>24</v>
      </c>
      <c r="GP180" t="b">
        <f t="shared" si="528"/>
        <v>1</v>
      </c>
      <c r="GS180" s="11"/>
      <c r="GT180" s="11"/>
      <c r="GU180" s="34"/>
      <c r="GV180" s="31">
        <f t="shared" ca="1" si="440"/>
        <v>2009</v>
      </c>
      <c r="GW180" s="12">
        <f t="shared" ca="1" si="530"/>
        <v>1.1876673692405337</v>
      </c>
      <c r="GX180" s="19">
        <f t="shared" ca="1" si="531"/>
        <v>0.85498860213737049</v>
      </c>
      <c r="GY180" s="19">
        <f t="shared" ca="1" si="532"/>
        <v>1.0154389927712992</v>
      </c>
      <c r="GZ180" s="11">
        <f t="shared" ca="1" si="441"/>
        <v>2009</v>
      </c>
      <c r="HA180" s="12">
        <f t="shared" ca="1" si="442"/>
        <v>1.8041636502377272</v>
      </c>
      <c r="HB180" s="12">
        <f t="shared" ca="1" si="443"/>
        <v>0.65829248310375821</v>
      </c>
      <c r="HC180" s="12">
        <f t="shared" ca="1" si="444"/>
        <v>0.85498860213737049</v>
      </c>
      <c r="HD180" s="12">
        <f t="shared" ca="1" si="445"/>
        <v>1.0154389927712992</v>
      </c>
      <c r="HE180">
        <f t="shared" ca="1" si="533"/>
        <v>2009</v>
      </c>
      <c r="HF180" s="12">
        <f t="shared" ca="1" si="446"/>
        <v>0.85498860213737049</v>
      </c>
      <c r="HG180" s="12">
        <f t="shared" ca="1" si="447"/>
        <v>0.86768751336571492</v>
      </c>
      <c r="HH180" s="12">
        <f t="shared" ca="1" si="448"/>
        <v>0.75867460688730637</v>
      </c>
      <c r="HJ180" s="17"/>
      <c r="HL180" s="18">
        <f t="shared" si="534"/>
        <v>1973</v>
      </c>
      <c r="HM180" s="9">
        <f t="shared" si="449"/>
        <v>0.55536149414764002</v>
      </c>
      <c r="HN180" s="9">
        <f t="shared" si="450"/>
        <v>1.8703110779371133</v>
      </c>
      <c r="HO180" s="9">
        <f t="shared" si="451"/>
        <v>1.2728381403229516</v>
      </c>
      <c r="HP180" s="9">
        <f t="shared" si="452"/>
        <v>1.1534599997999273</v>
      </c>
      <c r="HQ180" s="9">
        <f t="shared" si="453"/>
        <v>1.2739068811676979</v>
      </c>
      <c r="HR180" s="9">
        <f t="shared" si="535"/>
        <v>1.0386976931810821</v>
      </c>
      <c r="HS180" s="9">
        <f t="shared" si="454"/>
        <v>1.0386987547640385</v>
      </c>
      <c r="HT180" s="9"/>
      <c r="HU180" s="9">
        <f t="shared" si="455"/>
        <v>1.4681678810822516</v>
      </c>
      <c r="HV180" s="23">
        <f t="shared" si="536"/>
        <v>1.8703091664200786</v>
      </c>
      <c r="HX180" s="8"/>
      <c r="HY180" s="5">
        <f t="shared" si="554"/>
        <v>24</v>
      </c>
      <c r="HZ180" t="b">
        <f t="shared" si="537"/>
        <v>1</v>
      </c>
      <c r="IC180" s="11"/>
      <c r="ID180" s="11"/>
      <c r="IE180" s="11"/>
      <c r="IF180">
        <f t="shared" ca="1" si="539"/>
        <v>2009</v>
      </c>
      <c r="IG180" s="12">
        <f t="shared" ca="1" si="540"/>
        <v>0.94267258980818824</v>
      </c>
      <c r="IH180" s="19">
        <f t="shared" ca="1" si="541"/>
        <v>0.86039673051121379</v>
      </c>
      <c r="II180" s="19">
        <f t="shared" ca="1" si="542"/>
        <v>0.81107052698648263</v>
      </c>
      <c r="IJ180" s="11">
        <f t="shared" ca="1" si="456"/>
        <v>2009</v>
      </c>
      <c r="IK180" s="12">
        <f t="shared" ca="1" si="457"/>
        <v>1.2987731875994759</v>
      </c>
      <c r="IL180" s="12">
        <f t="shared" ca="1" si="458"/>
        <v>0.72581771691062635</v>
      </c>
      <c r="IM180" s="12">
        <f t="shared" ca="1" si="459"/>
        <v>0.86039673051121379</v>
      </c>
      <c r="IN180" s="12">
        <f t="shared" ca="1" si="460"/>
        <v>0.81107052698648263</v>
      </c>
      <c r="IO180">
        <f t="shared" ca="1" si="543"/>
        <v>2009</v>
      </c>
      <c r="IP180" s="12">
        <f t="shared" ca="1" si="544"/>
        <v>0.86039673051121379</v>
      </c>
      <c r="IQ180" s="12">
        <f t="shared" ca="1" si="461"/>
        <v>0.88255570993059707</v>
      </c>
      <c r="IR180" s="12">
        <f t="shared" ca="1" si="462"/>
        <v>0.82240442018975046</v>
      </c>
    </row>
    <row r="181" spans="1:252" x14ac:dyDescent="0.2">
      <c r="A181" t="s">
        <v>63</v>
      </c>
      <c r="B181" s="1">
        <f t="shared" si="545"/>
        <v>1974</v>
      </c>
      <c r="C181" s="60">
        <f t="shared" si="463"/>
        <v>1045.8034097868735</v>
      </c>
      <c r="D181" s="60">
        <f t="shared" ref="D181:R181" si="685">D255+D330</f>
        <v>283.60210151795025</v>
      </c>
      <c r="E181" s="60">
        <f t="shared" si="685"/>
        <v>77.595882219353967</v>
      </c>
      <c r="F181" s="60">
        <f t="shared" si="685"/>
        <v>0.02</v>
      </c>
      <c r="G181" s="60">
        <f t="shared" si="685"/>
        <v>0.02</v>
      </c>
      <c r="H181" s="60">
        <f t="shared" si="685"/>
        <v>0.02</v>
      </c>
      <c r="I181" s="60">
        <f t="shared" si="685"/>
        <v>282.36369849262428</v>
      </c>
      <c r="J181" s="60">
        <f t="shared" si="685"/>
        <v>1975.617767927673</v>
      </c>
      <c r="K181" s="60">
        <f t="shared" si="685"/>
        <v>42.544269037200976</v>
      </c>
      <c r="L181" s="60">
        <f t="shared" si="685"/>
        <v>3152.337184429884</v>
      </c>
      <c r="M181" s="60">
        <f t="shared" si="685"/>
        <v>3400.764937629483</v>
      </c>
      <c r="N181" s="60">
        <f t="shared" si="685"/>
        <v>246.69996414501867</v>
      </c>
      <c r="O181" s="60">
        <f t="shared" si="685"/>
        <v>1265.2346038526889</v>
      </c>
      <c r="P181" s="60">
        <f t="shared" si="685"/>
        <v>4522.2914689284453</v>
      </c>
      <c r="Q181" s="60">
        <f t="shared" si="685"/>
        <v>387.25861647291998</v>
      </c>
      <c r="R181" s="60">
        <f t="shared" si="685"/>
        <v>259.34906589564571</v>
      </c>
      <c r="S181" s="60">
        <f t="shared" ref="S181:X181" si="686">S255+S330</f>
        <v>114.33614186277912</v>
      </c>
      <c r="T181" s="60">
        <f t="shared" si="686"/>
        <v>142.95433636753194</v>
      </c>
      <c r="U181" s="60">
        <f t="shared" si="686"/>
        <v>390.26515129120986</v>
      </c>
      <c r="V181" s="60">
        <f t="shared" si="686"/>
        <v>59.837243585334193</v>
      </c>
      <c r="W181" s="60">
        <f t="shared" si="686"/>
        <v>62.092346822039367</v>
      </c>
      <c r="X181" s="60">
        <f t="shared" si="686"/>
        <v>17711.008190264656</v>
      </c>
      <c r="Z181" s="19">
        <f t="shared" si="660"/>
        <v>2.4846928775004691</v>
      </c>
      <c r="AA181" s="19">
        <f t="shared" si="661"/>
        <v>5.030128754043373</v>
      </c>
      <c r="AB181" s="19">
        <f t="shared" si="662"/>
        <v>1.0381038026846254</v>
      </c>
      <c r="AC181" s="19">
        <f t="shared" si="663"/>
        <v>4.7517398666864738E-5</v>
      </c>
      <c r="AD181" s="19">
        <f t="shared" si="664"/>
        <v>3.5473141610165379E-4</v>
      </c>
      <c r="AE181" s="19">
        <f t="shared" si="665"/>
        <v>2.6756672467490847E-4</v>
      </c>
      <c r="AF181" s="19">
        <f t="shared" si="666"/>
        <v>4.081812511270841</v>
      </c>
      <c r="AG181" s="19">
        <f t="shared" si="667"/>
        <v>17.105157582972321</v>
      </c>
      <c r="AH181" s="19">
        <f t="shared" si="668"/>
        <v>0.86826449889042501</v>
      </c>
      <c r="AI181" s="19">
        <f t="shared" si="669"/>
        <v>8.5734156783614139</v>
      </c>
      <c r="AJ181" s="19">
        <f t="shared" si="670"/>
        <v>9.806207658807077</v>
      </c>
      <c r="AK181" s="19">
        <f t="shared" si="671"/>
        <v>3.2364774335745663</v>
      </c>
      <c r="AL181" s="19">
        <f t="shared" si="672"/>
        <v>15.735410304802469</v>
      </c>
      <c r="AM181" s="19">
        <f t="shared" si="673"/>
        <v>17.315495752606999</v>
      </c>
      <c r="AN181" s="19">
        <f t="shared" si="674"/>
        <v>1.9106457863164039</v>
      </c>
      <c r="AO181" s="19">
        <f t="shared" si="675"/>
        <v>1.0931263863084597</v>
      </c>
      <c r="AP181" s="19">
        <f t="shared" si="676"/>
        <v>15.082041695724513</v>
      </c>
      <c r="AQ181" s="19">
        <f t="shared" si="677"/>
        <v>1.6918543775214085</v>
      </c>
      <c r="AR181" s="19">
        <f t="shared" si="678"/>
        <v>1.1215035362520733</v>
      </c>
      <c r="AS181" s="19">
        <f t="shared" si="679"/>
        <v>1.4359658349332085</v>
      </c>
      <c r="AT181" s="19">
        <f t="shared" si="680"/>
        <v>1.0528799098463131</v>
      </c>
      <c r="AU181" s="19">
        <f t="shared" si="656"/>
        <v>29.993771178188652</v>
      </c>
      <c r="AV181" s="19"/>
      <c r="AX181" s="19">
        <f t="shared" si="466"/>
        <v>1.2576743212605166</v>
      </c>
      <c r="AY181" s="19">
        <f t="shared" si="467"/>
        <v>1.3992201163833959</v>
      </c>
      <c r="AZ181" s="19">
        <f t="shared" si="468"/>
        <v>1.495856971659832</v>
      </c>
      <c r="BA181" s="19">
        <f t="shared" si="469"/>
        <v>1.171493264797542</v>
      </c>
      <c r="BB181" s="19">
        <f t="shared" si="470"/>
        <v>1.1978664954484239</v>
      </c>
      <c r="BC181" s="19">
        <f t="shared" si="471"/>
        <v>1.0295719858223904</v>
      </c>
      <c r="BD181" s="19">
        <f t="shared" si="472"/>
        <v>1.0493302440644723</v>
      </c>
      <c r="BE181" s="19">
        <f t="shared" si="473"/>
        <v>1.0798394927265751</v>
      </c>
      <c r="BF181" s="19">
        <f t="shared" si="474"/>
        <v>1.171723198145693</v>
      </c>
      <c r="BG181" s="19">
        <f t="shared" si="475"/>
        <v>1.0536644859281972</v>
      </c>
      <c r="BH181" s="19">
        <f t="shared" si="476"/>
        <v>1.6039153048881993</v>
      </c>
      <c r="BI181" s="19">
        <f t="shared" si="477"/>
        <v>1.430788745253365</v>
      </c>
      <c r="BJ181" s="19">
        <f t="shared" si="478"/>
        <v>1.3324489263349051</v>
      </c>
      <c r="BK181" s="19">
        <f t="shared" si="479"/>
        <v>1.1253523959351541</v>
      </c>
      <c r="BL181" s="19">
        <f t="shared" si="480"/>
        <v>1.2342630793192877</v>
      </c>
      <c r="BM181" s="19">
        <f t="shared" si="481"/>
        <v>1.2556009655930069</v>
      </c>
      <c r="BN181" s="19">
        <f t="shared" si="482"/>
        <v>4.5764744798252783</v>
      </c>
      <c r="BO181" s="19">
        <f t="shared" si="483"/>
        <v>1.3427745692484891</v>
      </c>
      <c r="BP181" s="19">
        <f t="shared" si="484"/>
        <v>1.3730664008692597</v>
      </c>
      <c r="BQ181" s="19">
        <f t="shared" si="485"/>
        <v>1.41684044218092</v>
      </c>
      <c r="BR181" s="19">
        <f t="shared" si="486"/>
        <v>1.3558006254141466</v>
      </c>
      <c r="BS181" s="19">
        <f t="shared" si="487"/>
        <v>1.7653673455398449</v>
      </c>
      <c r="BU181" s="16"/>
      <c r="BV181" s="9">
        <f t="shared" si="434"/>
        <v>0.73621084349136157</v>
      </c>
      <c r="BW181" s="9">
        <f t="shared" si="488"/>
        <v>1.7653673455398449</v>
      </c>
      <c r="BX181" s="9">
        <f t="shared" si="489"/>
        <v>1.2513949527114989</v>
      </c>
      <c r="BY181" s="9">
        <f t="shared" si="490"/>
        <v>1.1369294110462576</v>
      </c>
      <c r="BZ181" s="9">
        <f t="shared" si="491"/>
        <v>1.2408150404251075</v>
      </c>
      <c r="CA181" s="9">
        <f t="shared" si="435"/>
        <v>1.2996821646012928</v>
      </c>
      <c r="CB181" s="9">
        <f t="shared" si="492"/>
        <v>1.2996825825319951</v>
      </c>
      <c r="CC181" s="9"/>
      <c r="CD181" s="9">
        <f t="shared" si="493"/>
        <v>1.4227477265725439</v>
      </c>
      <c r="CE181" s="9">
        <f t="shared" si="494"/>
        <v>1.7653667778618409</v>
      </c>
      <c r="CG181" s="35"/>
      <c r="CH181">
        <f t="shared" si="495"/>
        <v>1974</v>
      </c>
      <c r="CI181" s="19">
        <f t="shared" si="496"/>
        <v>5.9048214452395102E-2</v>
      </c>
      <c r="CJ181" s="19">
        <f t="shared" si="592"/>
        <v>1.6012758758354589E-2</v>
      </c>
      <c r="CK181" s="19">
        <f t="shared" si="593"/>
        <v>4.3812233265188528E-3</v>
      </c>
      <c r="CL181" s="19">
        <f t="shared" si="594"/>
        <v>1.1292411919832748E-6</v>
      </c>
      <c r="CM181" s="19">
        <f t="shared" si="595"/>
        <v>1.1292411919832748E-6</v>
      </c>
      <c r="CN181" s="19">
        <f t="shared" si="596"/>
        <v>1.1292411919832748E-6</v>
      </c>
      <c r="CO181" s="19">
        <f t="shared" si="597"/>
        <v>1.5942835972930849E-2</v>
      </c>
      <c r="CP181" s="19">
        <f t="shared" si="598"/>
        <v>0.11154744815789909</v>
      </c>
      <c r="CQ181" s="19">
        <f t="shared" si="599"/>
        <v>2.4021370539812977E-3</v>
      </c>
      <c r="CR181" s="19">
        <f t="shared" si="600"/>
        <v>0.17798744998394012</v>
      </c>
      <c r="CS181" s="19">
        <f t="shared" si="601"/>
        <v>0.19201419259118221</v>
      </c>
      <c r="CT181" s="19">
        <f t="shared" si="602"/>
        <v>1.3929188078667601E-2</v>
      </c>
      <c r="CU181" s="19">
        <f t="shared" si="603"/>
        <v>7.1437751609654834E-2</v>
      </c>
      <c r="CV181" s="19">
        <f t="shared" si="604"/>
        <v>0.25533789044342758</v>
      </c>
      <c r="CW181" s="19">
        <f t="shared" si="605"/>
        <v>2.1865419083583696E-2</v>
      </c>
      <c r="CX181" s="19">
        <f t="shared" si="606"/>
        <v>1.4643382415587389E-2</v>
      </c>
      <c r="CY181" s="19">
        <f t="shared" si="590"/>
        <v>6.4556540561946738E-3</v>
      </c>
      <c r="CZ181" s="19">
        <f t="shared" si="607"/>
        <v>8.0714962599424869E-3</v>
      </c>
      <c r="DA181" s="19">
        <f t="shared" si="608"/>
        <v>2.2035174231680943E-2</v>
      </c>
      <c r="DB181" s="19">
        <f t="shared" si="609"/>
        <v>3.3785340135648167E-3</v>
      </c>
      <c r="DC181" s="19">
        <f t="shared" si="610"/>
        <v>3.5058617869179313E-3</v>
      </c>
      <c r="DD181" s="19"/>
      <c r="DE181" s="19"/>
      <c r="DF181" s="19">
        <f t="shared" si="547"/>
        <v>6.1330782419888819E-2</v>
      </c>
      <c r="DG181" s="19">
        <f t="shared" si="614"/>
        <v>1.6978285871935377E-2</v>
      </c>
      <c r="DH181" s="19">
        <f t="shared" si="615"/>
        <v>4.598806615844382E-3</v>
      </c>
      <c r="DI181" s="19">
        <f t="shared" si="616"/>
        <v>1.1289194448496762E-6</v>
      </c>
      <c r="DJ181" s="19">
        <f t="shared" si="617"/>
        <v>1.1289194448496762E-6</v>
      </c>
      <c r="DK181" s="19">
        <f t="shared" si="618"/>
        <v>1.1289194448496762E-6</v>
      </c>
      <c r="DL181" s="19">
        <f t="shared" si="619"/>
        <v>1.6130191235160744E-2</v>
      </c>
      <c r="DM181" s="19">
        <f t="shared" si="620"/>
        <v>0.11074990234571945</v>
      </c>
      <c r="DN181" s="19">
        <f t="shared" si="621"/>
        <v>2.558434322403665E-3</v>
      </c>
      <c r="DO181" s="19">
        <f t="shared" si="622"/>
        <v>0.17903188575487594</v>
      </c>
      <c r="DP181" s="19">
        <f t="shared" si="623"/>
        <v>0.18144760119549305</v>
      </c>
      <c r="DQ181" s="19">
        <f t="shared" si="624"/>
        <v>1.4468821222331356E-2</v>
      </c>
      <c r="DR181" s="19">
        <f t="shared" si="625"/>
        <v>7.1206561596518572E-2</v>
      </c>
      <c r="DS181" s="19">
        <f t="shared" si="626"/>
        <v>0.25826576077797198</v>
      </c>
      <c r="DT181" s="19">
        <f t="shared" si="627"/>
        <v>2.2796309875932116E-2</v>
      </c>
      <c r="DU181" s="19">
        <f t="shared" si="628"/>
        <v>1.4963913019142133E-2</v>
      </c>
      <c r="DV181" s="19">
        <f t="shared" si="611"/>
        <v>6.8327673102189764E-3</v>
      </c>
      <c r="DW181" s="19">
        <f t="shared" si="629"/>
        <v>8.4456902735537461E-3</v>
      </c>
      <c r="DX181" s="19">
        <f t="shared" si="630"/>
        <v>2.2851273670570809E-2</v>
      </c>
      <c r="DY181" s="19">
        <f t="shared" si="631"/>
        <v>3.331452012168089E-3</v>
      </c>
      <c r="DZ181" s="19">
        <f t="shared" si="632"/>
        <v>3.6911854648224072E-3</v>
      </c>
      <c r="EA181" s="19">
        <f t="shared" si="519"/>
        <v>0.99968301174288621</v>
      </c>
      <c r="EB181" s="19"/>
      <c r="EC181" s="19">
        <f t="shared" si="548"/>
        <v>6.1350229722282018E-2</v>
      </c>
      <c r="ED181" s="19">
        <f t="shared" si="633"/>
        <v>1.6983669495728226E-2</v>
      </c>
      <c r="EE181" s="19">
        <f t="shared" si="634"/>
        <v>4.600264845780108E-3</v>
      </c>
      <c r="EF181" s="19">
        <f t="shared" si="635"/>
        <v>1.1292774125284716E-6</v>
      </c>
      <c r="EG181" s="19">
        <f t="shared" si="636"/>
        <v>1.1292774125284716E-6</v>
      </c>
      <c r="EH181" s="19">
        <f t="shared" si="637"/>
        <v>1.1292774125284716E-6</v>
      </c>
      <c r="EI181" s="19">
        <f t="shared" si="638"/>
        <v>1.6135305937667922E-2</v>
      </c>
      <c r="EJ181" s="19">
        <f t="shared" si="639"/>
        <v>0.11078501989609063</v>
      </c>
      <c r="EK181" s="19">
        <f t="shared" si="640"/>
        <v>2.5592455731974391E-3</v>
      </c>
      <c r="EL181" s="19">
        <f t="shared" si="641"/>
        <v>0.17908865475541572</v>
      </c>
      <c r="EM181" s="19">
        <f t="shared" si="642"/>
        <v>0.18150513619227185</v>
      </c>
      <c r="EN181" s="19">
        <f t="shared" si="643"/>
        <v>1.4473409123063771E-2</v>
      </c>
      <c r="EO181" s="19">
        <f t="shared" si="644"/>
        <v>7.1229140397588916E-2</v>
      </c>
      <c r="EP181" s="19">
        <f t="shared" si="645"/>
        <v>0.25834765395052717</v>
      </c>
      <c r="EQ181" s="19">
        <f t="shared" si="646"/>
        <v>2.2803538329803308E-2</v>
      </c>
      <c r="ER181" s="19">
        <f t="shared" si="647"/>
        <v>1.4968657907923698E-2</v>
      </c>
      <c r="ES181" s="19">
        <f t="shared" si="612"/>
        <v>6.8349339040046945E-3</v>
      </c>
      <c r="ET181" s="19">
        <f t="shared" si="648"/>
        <v>8.4483683070988684E-3</v>
      </c>
      <c r="EU181" s="19">
        <f t="shared" si="649"/>
        <v>2.2858519552844066E-2</v>
      </c>
      <c r="EV181" s="19">
        <f t="shared" si="650"/>
        <v>3.3325083781907089E-3</v>
      </c>
      <c r="EW181" s="19">
        <f t="shared" si="651"/>
        <v>3.6923558982832477E-3</v>
      </c>
      <c r="EX181" s="19"/>
      <c r="EY181" s="19"/>
      <c r="EZ181" s="19">
        <f t="shared" si="549"/>
        <v>-9.7907682766242968E-2</v>
      </c>
      <c r="FA181" s="19">
        <f t="shared" si="573"/>
        <v>-7.8691304833942326E-4</v>
      </c>
      <c r="FB181" s="19">
        <f t="shared" si="574"/>
        <v>-4.7600973698218307E-2</v>
      </c>
      <c r="FC181" s="19">
        <f t="shared" si="575"/>
        <v>-2.1956092440117307E-2</v>
      </c>
      <c r="FD181" s="19">
        <f t="shared" si="576"/>
        <v>0.1157610572993201</v>
      </c>
      <c r="FE181" s="19">
        <f t="shared" si="577"/>
        <v>4.9136074378105937E-2</v>
      </c>
      <c r="FF181" s="19">
        <f t="shared" si="578"/>
        <v>7.8912854910635016E-2</v>
      </c>
      <c r="FG181" s="19">
        <f t="shared" si="579"/>
        <v>-1.6903722481024265E-2</v>
      </c>
      <c r="FH181" s="19">
        <f t="shared" si="580"/>
        <v>-8.9531564028412433E-2</v>
      </c>
      <c r="FI181" s="19">
        <f t="shared" si="581"/>
        <v>-0.10238308500460641</v>
      </c>
      <c r="FJ181" s="19">
        <f t="shared" si="582"/>
        <v>8.6708794030734088E-2</v>
      </c>
      <c r="FK181" s="19">
        <f t="shared" si="583"/>
        <v>-2.8830278216222603E-2</v>
      </c>
      <c r="FL181" s="19">
        <f t="shared" si="584"/>
        <v>2.4882594198253168E-2</v>
      </c>
      <c r="FM181" s="19">
        <f t="shared" si="585"/>
        <v>-3.2773225267228943E-2</v>
      </c>
      <c r="FN181" s="19">
        <f t="shared" si="586"/>
        <v>-5.95218911731967E-2</v>
      </c>
      <c r="FO181" s="19">
        <f t="shared" si="587"/>
        <v>-6.8531025729712314E-2</v>
      </c>
      <c r="FP181" s="19">
        <f t="shared" si="567"/>
        <v>-0.18948450081408932</v>
      </c>
      <c r="FQ181" s="19">
        <f t="shared" si="568"/>
        <v>-5.5514275116330739E-2</v>
      </c>
      <c r="FR181" s="19">
        <f t="shared" si="569"/>
        <v>3.667865579588131E-2</v>
      </c>
      <c r="FS181" s="19">
        <f t="shared" si="570"/>
        <v>0.10359806270383523</v>
      </c>
      <c r="FT181" s="19">
        <f t="shared" si="571"/>
        <v>-7.4273806628519248E-2</v>
      </c>
      <c r="FU181" s="19"/>
      <c r="FV181" s="16"/>
      <c r="FW181" s="19">
        <f t="shared" si="523"/>
        <v>0.98018441249620514</v>
      </c>
      <c r="FX181" s="19">
        <f t="shared" si="550"/>
        <v>0.89990005538211881</v>
      </c>
      <c r="FY181" s="19">
        <f t="shared" si="437"/>
        <v>1.2408150404251075</v>
      </c>
      <c r="FZ181" s="19"/>
      <c r="GA181" s="19">
        <f t="shared" si="524"/>
        <v>1</v>
      </c>
      <c r="GB181" s="19">
        <f t="shared" si="551"/>
        <v>1</v>
      </c>
      <c r="GC181" s="19">
        <f t="shared" si="438"/>
        <v>1.2513949527114989</v>
      </c>
      <c r="GD181" s="19"/>
      <c r="GE181" s="19">
        <f t="shared" si="525"/>
        <v>1.0684663530925831</v>
      </c>
      <c r="GF181" s="19">
        <f t="shared" si="552"/>
        <v>1.0123852103895501</v>
      </c>
      <c r="GG181" s="19">
        <f t="shared" si="439"/>
        <v>1.1369294110462576</v>
      </c>
      <c r="GI181" s="132">
        <f t="shared" si="657"/>
        <v>0.73621084349136157</v>
      </c>
      <c r="GJ181" s="19">
        <f t="shared" si="526"/>
        <v>1.2996821646012928</v>
      </c>
      <c r="GK181" s="19">
        <f t="shared" si="527"/>
        <v>1.2996825825319951</v>
      </c>
      <c r="GL181" s="3"/>
      <c r="GM181" s="3"/>
      <c r="GN181" s="8"/>
      <c r="GO181" s="5">
        <f t="shared" si="553"/>
        <v>25</v>
      </c>
      <c r="GP181" t="b">
        <f t="shared" si="528"/>
        <v>1</v>
      </c>
      <c r="GS181" s="11"/>
      <c r="GT181" s="11"/>
      <c r="GU181" s="34"/>
      <c r="GV181" s="31">
        <f t="shared" ca="1" si="440"/>
        <v>2010</v>
      </c>
      <c r="GW181" s="12">
        <f t="shared" ca="1" si="530"/>
        <v>1.2417226871139486</v>
      </c>
      <c r="GX181" s="19">
        <f t="shared" ca="1" si="531"/>
        <v>0.85501166344691215</v>
      </c>
      <c r="GY181" s="19">
        <f t="shared" ca="1" si="532"/>
        <v>1.061684027947617</v>
      </c>
      <c r="GZ181" s="11">
        <f t="shared" ca="1" si="441"/>
        <v>2010</v>
      </c>
      <c r="HA181" s="12">
        <f t="shared" ca="1" si="442"/>
        <v>1.9285057426284997</v>
      </c>
      <c r="HB181" s="12">
        <f t="shared" ca="1" si="443"/>
        <v>0.64387813822193507</v>
      </c>
      <c r="HC181" s="12">
        <f t="shared" ca="1" si="444"/>
        <v>0.85501166344691215</v>
      </c>
      <c r="HD181" s="12">
        <f t="shared" ca="1" si="445"/>
        <v>1.061684027947617</v>
      </c>
      <c r="HE181">
        <f t="shared" ca="1" si="533"/>
        <v>2010</v>
      </c>
      <c r="HF181" s="12">
        <f t="shared" ca="1" si="446"/>
        <v>0.85501166344691215</v>
      </c>
      <c r="HG181" s="12">
        <f t="shared" ca="1" si="447"/>
        <v>0.92035128806951216</v>
      </c>
      <c r="HH181" s="12">
        <f t="shared" ca="1" si="448"/>
        <v>0.69960040972236281</v>
      </c>
      <c r="HJ181" s="17"/>
      <c r="HL181" s="18">
        <f t="shared" si="534"/>
        <v>1974</v>
      </c>
      <c r="HM181" s="9">
        <f t="shared" si="449"/>
        <v>0.52998014000591576</v>
      </c>
      <c r="HN181" s="9">
        <f t="shared" si="450"/>
        <v>1.9587656850826431</v>
      </c>
      <c r="HO181" s="9">
        <f t="shared" si="451"/>
        <v>1.2728381403229516</v>
      </c>
      <c r="HP181" s="9">
        <f t="shared" si="452"/>
        <v>1.2324331994244</v>
      </c>
      <c r="HQ181" s="9">
        <f t="shared" si="453"/>
        <v>1.2486636678922329</v>
      </c>
      <c r="HR181" s="9">
        <f t="shared" si="535"/>
        <v>1.0381058540910568</v>
      </c>
      <c r="HS181" s="9">
        <f t="shared" si="454"/>
        <v>1.0381069120188826</v>
      </c>
      <c r="HT181" s="9"/>
      <c r="HU181" s="9">
        <f t="shared" si="455"/>
        <v>1.5686879816276189</v>
      </c>
      <c r="HV181" s="23">
        <f t="shared" si="536"/>
        <v>1.9587636889176063</v>
      </c>
      <c r="HX181" s="8"/>
      <c r="HY181" s="5">
        <f t="shared" si="554"/>
        <v>25</v>
      </c>
      <c r="HZ181" t="b">
        <f t="shared" si="537"/>
        <v>1</v>
      </c>
      <c r="IC181" s="11"/>
      <c r="ID181" s="11"/>
      <c r="IE181" s="11"/>
      <c r="IF181">
        <f t="shared" ca="1" si="539"/>
        <v>2010</v>
      </c>
      <c r="IG181" s="12">
        <f t="shared" ca="1" si="540"/>
        <v>0.98557725134252139</v>
      </c>
      <c r="IH181" s="19">
        <f t="shared" ca="1" si="541"/>
        <v>0.86041993769231695</v>
      </c>
      <c r="II181" s="19">
        <f t="shared" ca="1" si="542"/>
        <v>0.84800823109079215</v>
      </c>
      <c r="IJ181" s="11">
        <f t="shared" ca="1" si="456"/>
        <v>2010</v>
      </c>
      <c r="IK181" s="12">
        <f t="shared" ca="1" si="457"/>
        <v>1.3882840120005069</v>
      </c>
      <c r="IL181" s="12">
        <f t="shared" ca="1" si="458"/>
        <v>0.70992480128206037</v>
      </c>
      <c r="IM181" s="12">
        <f t="shared" ca="1" si="459"/>
        <v>0.86041993769231695</v>
      </c>
      <c r="IN181" s="12">
        <f t="shared" ca="1" si="460"/>
        <v>0.84800823109079215</v>
      </c>
      <c r="IO181">
        <f t="shared" ca="1" si="543"/>
        <v>2010</v>
      </c>
      <c r="IP181" s="12">
        <f t="shared" ca="1" si="544"/>
        <v>0.86041993769231695</v>
      </c>
      <c r="IQ181" s="12">
        <f t="shared" ca="1" si="461"/>
        <v>0.93612190093298486</v>
      </c>
      <c r="IR181" s="12">
        <f t="shared" ca="1" si="462"/>
        <v>0.75836790120444197</v>
      </c>
    </row>
    <row r="182" spans="1:252" x14ac:dyDescent="0.2">
      <c r="A182" t="s">
        <v>63</v>
      </c>
      <c r="B182" s="1">
        <f t="shared" si="545"/>
        <v>1975</v>
      </c>
      <c r="C182" s="60">
        <f t="shared" si="463"/>
        <v>1053.9072902720618</v>
      </c>
      <c r="D182" s="60">
        <f t="shared" ref="D182:R182" si="687">D256+D331</f>
        <v>282.41166856726079</v>
      </c>
      <c r="E182" s="60">
        <f t="shared" si="687"/>
        <v>77.405662330750886</v>
      </c>
      <c r="F182" s="60">
        <f t="shared" si="687"/>
        <v>0.02</v>
      </c>
      <c r="G182" s="60">
        <f t="shared" si="687"/>
        <v>0.02</v>
      </c>
      <c r="H182" s="60">
        <f t="shared" si="687"/>
        <v>0.02</v>
      </c>
      <c r="I182" s="60">
        <f t="shared" si="687"/>
        <v>266.30930937835757</v>
      </c>
      <c r="J182" s="60">
        <f t="shared" si="687"/>
        <v>1823.4246929052474</v>
      </c>
      <c r="K182" s="60">
        <f t="shared" si="687"/>
        <v>47.125145885542544</v>
      </c>
      <c r="L182" s="60">
        <f t="shared" si="687"/>
        <v>3002.2702730862047</v>
      </c>
      <c r="M182" s="60">
        <f t="shared" si="687"/>
        <v>3068.1347516911483</v>
      </c>
      <c r="N182" s="60">
        <f t="shared" si="687"/>
        <v>230.53142952012075</v>
      </c>
      <c r="O182" s="60">
        <f t="shared" si="687"/>
        <v>1130.5036641884922</v>
      </c>
      <c r="P182" s="60">
        <f t="shared" si="687"/>
        <v>3794.3310567789499</v>
      </c>
      <c r="Q182" s="60">
        <f t="shared" si="687"/>
        <v>367.04587611810291</v>
      </c>
      <c r="R182" s="60">
        <f t="shared" si="687"/>
        <v>245.80915332186646</v>
      </c>
      <c r="S182" s="60">
        <f t="shared" ref="S182:X182" si="688">S256+S331</f>
        <v>116.26372657643816</v>
      </c>
      <c r="T182" s="60">
        <f t="shared" si="688"/>
        <v>127.19449439495496</v>
      </c>
      <c r="U182" s="60">
        <f t="shared" si="688"/>
        <v>370.97372483685979</v>
      </c>
      <c r="V182" s="60">
        <f t="shared" si="688"/>
        <v>52.517435024416983</v>
      </c>
      <c r="W182" s="60">
        <f t="shared" si="688"/>
        <v>57.408220547087353</v>
      </c>
      <c r="X182" s="60">
        <f t="shared" si="688"/>
        <v>16113.627575423865</v>
      </c>
      <c r="Z182" s="19">
        <f t="shared" si="660"/>
        <v>2.5007045580818952</v>
      </c>
      <c r="AA182" s="19">
        <f t="shared" si="661"/>
        <v>5.0946817813290206</v>
      </c>
      <c r="AB182" s="19">
        <f t="shared" si="662"/>
        <v>1.0390707531217649</v>
      </c>
      <c r="AC182" s="19">
        <f t="shared" si="663"/>
        <v>4.7455873607940388E-5</v>
      </c>
      <c r="AD182" s="19">
        <f t="shared" si="664"/>
        <v>3.6079824939072173E-4</v>
      </c>
      <c r="AE182" s="19">
        <f t="shared" si="665"/>
        <v>2.6847409397050634E-4</v>
      </c>
      <c r="AF182" s="19">
        <f t="shared" si="666"/>
        <v>4.068820886460867</v>
      </c>
      <c r="AG182" s="19">
        <f t="shared" si="667"/>
        <v>18.134509960882724</v>
      </c>
      <c r="AH182" s="19">
        <f t="shared" si="668"/>
        <v>1.0127240936800102</v>
      </c>
      <c r="AI182" s="19">
        <f t="shared" si="669"/>
        <v>8.2157319792839392</v>
      </c>
      <c r="AJ182" s="19">
        <f t="shared" si="670"/>
        <v>9.6856804533059346</v>
      </c>
      <c r="AK182" s="19">
        <f t="shared" si="671"/>
        <v>3.4980416641081922</v>
      </c>
      <c r="AL182" s="19">
        <f t="shared" si="672"/>
        <v>15.62221056983765</v>
      </c>
      <c r="AM182" s="19">
        <f t="shared" si="673"/>
        <v>18.995517884933527</v>
      </c>
      <c r="AN182" s="19">
        <f t="shared" si="674"/>
        <v>2.0287195957283122</v>
      </c>
      <c r="AO182" s="19">
        <f t="shared" si="675"/>
        <v>1.1116672883305252</v>
      </c>
      <c r="AP182" s="19">
        <f t="shared" si="676"/>
        <v>17.950130891623601</v>
      </c>
      <c r="AQ182" s="19">
        <f t="shared" si="677"/>
        <v>1.82632392557123</v>
      </c>
      <c r="AR182" s="19">
        <f t="shared" si="678"/>
        <v>1.1723606432945017</v>
      </c>
      <c r="AS182" s="19">
        <f t="shared" si="679"/>
        <v>1.4334391991859936</v>
      </c>
      <c r="AT182" s="19">
        <f t="shared" si="680"/>
        <v>1.010916523651517</v>
      </c>
      <c r="AU182" s="19">
        <f t="shared" si="656"/>
        <v>29.319203129693484</v>
      </c>
      <c r="AV182" s="19"/>
      <c r="AX182" s="19">
        <f t="shared" si="466"/>
        <v>1.2657789363982004</v>
      </c>
      <c r="AY182" s="19">
        <f t="shared" si="467"/>
        <v>1.4171766933952508</v>
      </c>
      <c r="AZ182" s="19">
        <f t="shared" si="468"/>
        <v>1.4972503001004984</v>
      </c>
      <c r="BA182" s="19">
        <f t="shared" si="469"/>
        <v>1.1699764268777841</v>
      </c>
      <c r="BB182" s="19">
        <f t="shared" si="470"/>
        <v>1.2183531397110317</v>
      </c>
      <c r="BC182" s="19">
        <f t="shared" si="471"/>
        <v>1.0330634588696388</v>
      </c>
      <c r="BD182" s="19">
        <f t="shared" si="472"/>
        <v>1.0459904275503622</v>
      </c>
      <c r="BE182" s="19">
        <f t="shared" si="473"/>
        <v>1.1448219603950498</v>
      </c>
      <c r="BF182" s="19">
        <f t="shared" si="474"/>
        <v>1.3666714640554396</v>
      </c>
      <c r="BG182" s="19">
        <f t="shared" si="475"/>
        <v>1.0097055056276649</v>
      </c>
      <c r="BH182" s="19">
        <f t="shared" si="476"/>
        <v>1.5842017279087166</v>
      </c>
      <c r="BI182" s="19">
        <f t="shared" si="477"/>
        <v>1.5464216099617807</v>
      </c>
      <c r="BJ182" s="19">
        <f t="shared" si="478"/>
        <v>1.3228633570746466</v>
      </c>
      <c r="BK182" s="19">
        <f t="shared" si="479"/>
        <v>1.2345388124749805</v>
      </c>
      <c r="BL182" s="19">
        <f t="shared" si="480"/>
        <v>1.3105378889336152</v>
      </c>
      <c r="BM182" s="19">
        <f t="shared" si="481"/>
        <v>1.2768976562350545</v>
      </c>
      <c r="BN182" s="19">
        <f t="shared" si="482"/>
        <v>5.4467636141283409</v>
      </c>
      <c r="BO182" s="19">
        <f t="shared" si="483"/>
        <v>1.4494990556219349</v>
      </c>
      <c r="BP182" s="19">
        <f t="shared" si="484"/>
        <v>1.4353311933270114</v>
      </c>
      <c r="BQ182" s="19">
        <f t="shared" si="485"/>
        <v>1.4143474582796138</v>
      </c>
      <c r="BR182" s="19">
        <f t="shared" si="486"/>
        <v>1.3017640874240688</v>
      </c>
      <c r="BS182" s="19">
        <f t="shared" si="487"/>
        <v>1.7256637551482541</v>
      </c>
      <c r="BU182" s="16"/>
      <c r="BV182" s="9">
        <f t="shared" si="434"/>
        <v>0.6852217808996458</v>
      </c>
      <c r="BW182" s="9">
        <f t="shared" si="488"/>
        <v>1.7256637551482541</v>
      </c>
      <c r="BX182" s="9">
        <f t="shared" si="489"/>
        <v>1.2513949527114989</v>
      </c>
      <c r="BY182" s="9">
        <f t="shared" si="490"/>
        <v>1.0839660452650968</v>
      </c>
      <c r="BZ182" s="9">
        <f t="shared" si="491"/>
        <v>1.2721720786869619</v>
      </c>
      <c r="CA182" s="9">
        <f t="shared" si="435"/>
        <v>1.1824617363585623</v>
      </c>
      <c r="CB182" s="9">
        <f t="shared" si="492"/>
        <v>1.1824623915366568</v>
      </c>
      <c r="CC182" s="9"/>
      <c r="CD182" s="9">
        <f t="shared" si="493"/>
        <v>1.3564696379553862</v>
      </c>
      <c r="CE182" s="9">
        <f t="shared" si="494"/>
        <v>1.7256627989934543</v>
      </c>
      <c r="CG182" s="35"/>
      <c r="CH182">
        <f t="shared" si="495"/>
        <v>1975</v>
      </c>
      <c r="CI182" s="19">
        <f t="shared" si="496"/>
        <v>6.5404719411503401E-2</v>
      </c>
      <c r="CJ182" s="19">
        <f t="shared" si="592"/>
        <v>1.7526262615004742E-2</v>
      </c>
      <c r="CK182" s="19">
        <f t="shared" si="593"/>
        <v>4.8037390692092343E-3</v>
      </c>
      <c r="CL182" s="19">
        <f t="shared" si="594"/>
        <v>1.2411854442077054E-6</v>
      </c>
      <c r="CM182" s="19">
        <f t="shared" si="595"/>
        <v>1.2411854442077054E-6</v>
      </c>
      <c r="CN182" s="19">
        <f t="shared" si="596"/>
        <v>1.2411854442077054E-6</v>
      </c>
      <c r="CO182" s="19">
        <f t="shared" si="597"/>
        <v>1.6526961922871199E-2</v>
      </c>
      <c r="CP182" s="19">
        <f t="shared" si="598"/>
        <v>0.11316040937214492</v>
      </c>
      <c r="CQ182" s="19">
        <f t="shared" si="599"/>
        <v>2.924552256465002E-3</v>
      </c>
      <c r="CR182" s="19">
        <f t="shared" si="600"/>
        <v>0.1863187081266045</v>
      </c>
      <c r="CS182" s="19">
        <f t="shared" si="601"/>
        <v>0.19040620973334377</v>
      </c>
      <c r="CT182" s="19">
        <f t="shared" si="602"/>
        <v>1.4306612737638419E-2</v>
      </c>
      <c r="CU182" s="19">
        <f t="shared" si="603"/>
        <v>7.0158234630711608E-2</v>
      </c>
      <c r="CV182" s="19">
        <f t="shared" si="604"/>
        <v>0.23547342390896364</v>
      </c>
      <c r="CW182" s="19">
        <f t="shared" si="605"/>
        <v>2.2778599939712697E-2</v>
      </c>
      <c r="CX182" s="19">
        <f t="shared" si="606"/>
        <v>1.5254737157806038E-2</v>
      </c>
      <c r="CY182" s="19">
        <f t="shared" si="590"/>
        <v>7.2152422558009795E-3</v>
      </c>
      <c r="CZ182" s="19">
        <f t="shared" si="607"/>
        <v>7.8935977513188323E-3</v>
      </c>
      <c r="DA182" s="19">
        <f t="shared" si="608"/>
        <v>2.3022359372551243E-2</v>
      </c>
      <c r="DB182" s="19">
        <f t="shared" si="609"/>
        <v>3.2591937959715149E-3</v>
      </c>
      <c r="DC182" s="19">
        <f t="shared" si="610"/>
        <v>3.5627123860455267E-3</v>
      </c>
      <c r="DD182" s="19"/>
      <c r="DE182" s="19"/>
      <c r="DF182" s="19">
        <f t="shared" si="547"/>
        <v>6.2172318882230453E-2</v>
      </c>
      <c r="DG182" s="19">
        <f t="shared" si="614"/>
        <v>1.6758121270677478E-2</v>
      </c>
      <c r="DH182" s="19">
        <f t="shared" si="615"/>
        <v>4.5892400232655913E-3</v>
      </c>
      <c r="DI182" s="19">
        <f t="shared" si="616"/>
        <v>1.1843316921895141E-6</v>
      </c>
      <c r="DJ182" s="19">
        <f t="shared" si="617"/>
        <v>1.1843316921895141E-6</v>
      </c>
      <c r="DK182" s="19">
        <f t="shared" si="618"/>
        <v>1.1843316921895141E-6</v>
      </c>
      <c r="DL182" s="19">
        <f t="shared" si="619"/>
        <v>1.6233147409552937E-2</v>
      </c>
      <c r="DM182" s="19">
        <f t="shared" si="620"/>
        <v>0.11235199908941738</v>
      </c>
      <c r="DN182" s="19">
        <f t="shared" si="621"/>
        <v>2.6547833266650769E-3</v>
      </c>
      <c r="DO182" s="19">
        <f t="shared" si="622"/>
        <v>0.18212132026146305</v>
      </c>
      <c r="DP182" s="19">
        <f t="shared" si="623"/>
        <v>0.19120907429549341</v>
      </c>
      <c r="DQ182" s="19">
        <f t="shared" si="624"/>
        <v>1.411705953618134E-2</v>
      </c>
      <c r="DR182" s="19">
        <f t="shared" si="625"/>
        <v>7.0796066041841341E-2</v>
      </c>
      <c r="DS182" s="19">
        <f t="shared" si="626"/>
        <v>0.2452716037794804</v>
      </c>
      <c r="DT182" s="19">
        <f t="shared" si="627"/>
        <v>2.2318896021291359E-2</v>
      </c>
      <c r="DU182" s="19">
        <f t="shared" si="628"/>
        <v>1.4946976064218354E-2</v>
      </c>
      <c r="DV182" s="19">
        <f t="shared" si="611"/>
        <v>6.8284082616257361E-3</v>
      </c>
      <c r="DW182" s="19">
        <f t="shared" si="629"/>
        <v>7.9822166085019228E-3</v>
      </c>
      <c r="DX182" s="19">
        <f t="shared" si="630"/>
        <v>2.2525161562317663E-2</v>
      </c>
      <c r="DY182" s="19">
        <f t="shared" si="631"/>
        <v>3.3185062694495453E-3</v>
      </c>
      <c r="DZ182" s="19">
        <f t="shared" si="632"/>
        <v>3.5342108795434735E-3</v>
      </c>
      <c r="EA182" s="19">
        <f t="shared" si="519"/>
        <v>0.99973266257829307</v>
      </c>
      <c r="EB182" s="19"/>
      <c r="EC182" s="19">
        <f t="shared" si="548"/>
        <v>6.2188944314262105E-2</v>
      </c>
      <c r="ED182" s="19">
        <f t="shared" si="633"/>
        <v>1.6762602541622054E-2</v>
      </c>
      <c r="EE182" s="19">
        <f t="shared" si="634"/>
        <v>4.5904672269384715E-3</v>
      </c>
      <c r="EF182" s="19">
        <f t="shared" si="635"/>
        <v>1.1846483930365378E-6</v>
      </c>
      <c r="EG182" s="19">
        <f t="shared" si="636"/>
        <v>1.1846483930365378E-6</v>
      </c>
      <c r="EH182" s="19">
        <f t="shared" si="637"/>
        <v>1.1846483930365378E-6</v>
      </c>
      <c r="EI182" s="19">
        <f t="shared" si="638"/>
        <v>1.6237488297809469E-2</v>
      </c>
      <c r="EJ182" s="19">
        <f t="shared" si="639"/>
        <v>0.11238204301504318</v>
      </c>
      <c r="EK182" s="19">
        <f t="shared" si="640"/>
        <v>2.6554932393810533E-3</v>
      </c>
      <c r="EL182" s="19">
        <f t="shared" si="641"/>
        <v>0.18217002112522296</v>
      </c>
      <c r="EM182" s="19">
        <f t="shared" si="642"/>
        <v>0.19126020530565496</v>
      </c>
      <c r="EN182" s="19">
        <f t="shared" si="643"/>
        <v>1.4120834563685946E-2</v>
      </c>
      <c r="EO182" s="19">
        <f t="shared" si="644"/>
        <v>7.0814997540702057E-2</v>
      </c>
      <c r="EP182" s="19">
        <f t="shared" si="645"/>
        <v>0.24533719159172934</v>
      </c>
      <c r="EQ182" s="19">
        <f t="shared" si="646"/>
        <v>2.2324864292951392E-2</v>
      </c>
      <c r="ER182" s="19">
        <f t="shared" si="647"/>
        <v>1.4950973018797208E-2</v>
      </c>
      <c r="ES182" s="19">
        <f t="shared" si="612"/>
        <v>6.8302342388368012E-3</v>
      </c>
      <c r="ET182" s="19">
        <f t="shared" si="648"/>
        <v>7.9843511243455085E-3</v>
      </c>
      <c r="EU182" s="19">
        <f t="shared" si="649"/>
        <v>2.2531184991221219E-2</v>
      </c>
      <c r="EV182" s="19">
        <f t="shared" si="650"/>
        <v>3.3193936675942701E-3</v>
      </c>
      <c r="EW182" s="19">
        <f t="shared" si="651"/>
        <v>3.5351559590228905E-3</v>
      </c>
      <c r="EX182" s="19"/>
      <c r="EY182" s="19"/>
      <c r="EZ182" s="19">
        <f t="shared" si="549"/>
        <v>6.4234540346248025E-3</v>
      </c>
      <c r="FA182" s="19">
        <f t="shared" si="573"/>
        <v>1.2751626664556986E-2</v>
      </c>
      <c r="FB182" s="19">
        <f t="shared" si="574"/>
        <v>9.310247945056257E-4</v>
      </c>
      <c r="FC182" s="19">
        <f t="shared" si="575"/>
        <v>-1.2956290976885263E-3</v>
      </c>
      <c r="FD182" s="19">
        <f t="shared" si="576"/>
        <v>1.6958007388359009E-2</v>
      </c>
      <c r="FE182" s="19">
        <f t="shared" si="577"/>
        <v>3.3854517442362098E-3</v>
      </c>
      <c r="FF182" s="19">
        <f t="shared" si="578"/>
        <v>-3.1878837333011332E-3</v>
      </c>
      <c r="FG182" s="19">
        <f t="shared" si="579"/>
        <v>5.8436719565498646E-2</v>
      </c>
      <c r="FH182" s="19">
        <f t="shared" si="580"/>
        <v>0.15390271111687995</v>
      </c>
      <c r="FI182" s="19">
        <f t="shared" si="581"/>
        <v>-4.2615365147458423E-2</v>
      </c>
      <c r="FJ182" s="19">
        <f t="shared" si="582"/>
        <v>-1.2367066850252883E-2</v>
      </c>
      <c r="FK182" s="19">
        <f t="shared" si="583"/>
        <v>7.7717760861580984E-2</v>
      </c>
      <c r="FL182" s="19">
        <f t="shared" si="584"/>
        <v>-7.2199499543375316E-3</v>
      </c>
      <c r="FM182" s="19">
        <f t="shared" si="585"/>
        <v>9.2601241704835913E-2</v>
      </c>
      <c r="FN182" s="19">
        <f t="shared" si="586"/>
        <v>5.9963560100397294E-2</v>
      </c>
      <c r="FO182" s="19">
        <f t="shared" si="587"/>
        <v>1.681911492054939E-2</v>
      </c>
      <c r="FP182" s="19">
        <f t="shared" si="567"/>
        <v>0.17409266254171346</v>
      </c>
      <c r="FQ182" s="19">
        <f t="shared" si="568"/>
        <v>7.6479970514652551E-2</v>
      </c>
      <c r="FR182" s="19">
        <f t="shared" si="569"/>
        <v>4.4349131823398454E-2</v>
      </c>
      <c r="FS182" s="19">
        <f t="shared" si="570"/>
        <v>-1.7610873126564577E-3</v>
      </c>
      <c r="FT182" s="19">
        <f t="shared" si="571"/>
        <v>-4.0671812388121245E-2</v>
      </c>
      <c r="FU182" s="19"/>
      <c r="FV182" s="16"/>
      <c r="FW182" s="19">
        <f t="shared" si="523"/>
        <v>1.0252713234771165</v>
      </c>
      <c r="FX182" s="19">
        <f t="shared" si="550"/>
        <v>0.92264172077875539</v>
      </c>
      <c r="FY182" s="19">
        <f t="shared" si="437"/>
        <v>1.2721720786869619</v>
      </c>
      <c r="FZ182" s="19"/>
      <c r="GA182" s="19">
        <f t="shared" si="524"/>
        <v>1</v>
      </c>
      <c r="GB182" s="19">
        <f t="shared" si="551"/>
        <v>1</v>
      </c>
      <c r="GC182" s="19">
        <f t="shared" si="438"/>
        <v>1.2513949527114989</v>
      </c>
      <c r="GD182" s="19"/>
      <c r="GE182" s="19">
        <f t="shared" si="525"/>
        <v>0.95341543171759324</v>
      </c>
      <c r="GF182" s="19">
        <f t="shared" si="552"/>
        <v>0.96522368242805934</v>
      </c>
      <c r="GG182" s="19">
        <f t="shared" si="439"/>
        <v>1.0839660452650968</v>
      </c>
      <c r="GI182" s="132">
        <f t="shared" si="657"/>
        <v>0.6852217808996458</v>
      </c>
      <c r="GJ182" s="19">
        <f t="shared" si="526"/>
        <v>1.1824617363585623</v>
      </c>
      <c r="GK182" s="19">
        <f t="shared" si="527"/>
        <v>1.1824623915366568</v>
      </c>
      <c r="GL182" s="3"/>
      <c r="GM182" s="3"/>
      <c r="GN182" s="8"/>
      <c r="GO182" s="5">
        <f t="shared" si="553"/>
        <v>26</v>
      </c>
      <c r="GP182" t="b">
        <f t="shared" si="528"/>
        <v>1</v>
      </c>
      <c r="GS182" s="11"/>
      <c r="GT182" s="11"/>
      <c r="GU182" s="34"/>
      <c r="GV182" s="31">
        <f t="shared" ca="1" si="440"/>
        <v>2011</v>
      </c>
      <c r="GW182" s="12">
        <f t="shared" ca="1" si="530"/>
        <v>1.2659362161253132</v>
      </c>
      <c r="GX182" s="19">
        <f t="shared" ca="1" si="531"/>
        <v>0.84894524195655996</v>
      </c>
      <c r="GY182" s="19">
        <f t="shared" ca="1" si="532"/>
        <v>1.0747068161177331</v>
      </c>
      <c r="GZ182" s="11">
        <f t="shared" ca="1" si="441"/>
        <v>2011</v>
      </c>
      <c r="HA182" s="12">
        <f t="shared" ca="1" si="442"/>
        <v>1.9769316558727426</v>
      </c>
      <c r="HB182" s="12">
        <f t="shared" ca="1" si="443"/>
        <v>0.64035406199535461</v>
      </c>
      <c r="HC182" s="12">
        <f t="shared" ca="1" si="444"/>
        <v>0.84894524195655996</v>
      </c>
      <c r="HD182" s="12">
        <f t="shared" ca="1" si="445"/>
        <v>1.0747068161177331</v>
      </c>
      <c r="HE182">
        <f t="shared" ca="1" si="533"/>
        <v>2011</v>
      </c>
      <c r="HF182" s="12">
        <f t="shared" ca="1" si="446"/>
        <v>0.84894524195655996</v>
      </c>
      <c r="HG182" s="12">
        <f t="shared" ca="1" si="447"/>
        <v>0.94585054450275019</v>
      </c>
      <c r="HH182" s="12">
        <f t="shared" ca="1" si="448"/>
        <v>0.6770140015429178</v>
      </c>
      <c r="HJ182" s="17"/>
      <c r="HL182" s="18">
        <f t="shared" si="534"/>
        <v>1975</v>
      </c>
      <c r="HM182" s="9">
        <f t="shared" si="449"/>
        <v>0.49327436370550864</v>
      </c>
      <c r="HN182" s="9">
        <f t="shared" si="450"/>
        <v>1.91471251358261</v>
      </c>
      <c r="HO182" s="9">
        <f t="shared" si="451"/>
        <v>1.2728381403229516</v>
      </c>
      <c r="HP182" s="9">
        <f t="shared" si="452"/>
        <v>1.1750208308923091</v>
      </c>
      <c r="HQ182" s="9">
        <f t="shared" si="453"/>
        <v>1.2802190513576603</v>
      </c>
      <c r="HR182" s="9">
        <f t="shared" si="535"/>
        <v>0.94447741469859225</v>
      </c>
      <c r="HS182" s="9">
        <f t="shared" si="454"/>
        <v>0.94447859681643687</v>
      </c>
      <c r="HT182" s="9"/>
      <c r="HU182" s="9">
        <f t="shared" si="455"/>
        <v>1.4956113292336961</v>
      </c>
      <c r="HV182" s="23">
        <f t="shared" si="536"/>
        <v>1.9147101171113319</v>
      </c>
      <c r="HX182" s="8"/>
      <c r="HY182" s="5">
        <f t="shared" si="554"/>
        <v>26</v>
      </c>
      <c r="HZ182" t="b">
        <f t="shared" si="537"/>
        <v>1</v>
      </c>
      <c r="IC182" s="11"/>
      <c r="ID182" s="11"/>
      <c r="IE182" s="11"/>
      <c r="IF182">
        <f t="shared" ca="1" si="539"/>
        <v>2011</v>
      </c>
      <c r="IG182" s="12">
        <f t="shared" ca="1" si="540"/>
        <v>0</v>
      </c>
      <c r="IH182" s="19">
        <f t="shared" ca="1" si="541"/>
        <v>0</v>
      </c>
      <c r="II182" s="19">
        <f t="shared" ca="1" si="542"/>
        <v>0</v>
      </c>
      <c r="IJ182" s="11">
        <f t="shared" ca="1" si="456"/>
        <v>2011</v>
      </c>
      <c r="IK182" s="12">
        <f t="shared" ca="1" si="457"/>
        <v>0</v>
      </c>
      <c r="IL182" s="12">
        <f t="shared" ca="1" si="458"/>
        <v>0</v>
      </c>
      <c r="IM182" s="12">
        <f t="shared" ca="1" si="459"/>
        <v>0</v>
      </c>
      <c r="IN182" s="12">
        <f t="shared" ca="1" si="460"/>
        <v>0</v>
      </c>
      <c r="IO182">
        <f t="shared" ca="1" si="543"/>
        <v>2011</v>
      </c>
      <c r="IP182" s="12">
        <f t="shared" ca="1" si="544"/>
        <v>0</v>
      </c>
      <c r="IQ182" s="12">
        <f t="shared" ca="1" si="461"/>
        <v>0</v>
      </c>
      <c r="IR182" s="12">
        <f t="shared" ca="1" si="462"/>
        <v>0</v>
      </c>
    </row>
    <row r="183" spans="1:252" x14ac:dyDescent="0.2">
      <c r="A183" t="s">
        <v>63</v>
      </c>
      <c r="B183" s="1">
        <f t="shared" si="545"/>
        <v>1976</v>
      </c>
      <c r="C183" s="60">
        <f t="shared" si="463"/>
        <v>1060.992064611876</v>
      </c>
      <c r="D183" s="60">
        <f t="shared" ref="D183:R183" si="689">D257+D332</f>
        <v>296.7219014392922</v>
      </c>
      <c r="E183" s="60">
        <f t="shared" si="689"/>
        <v>76.226954820147498</v>
      </c>
      <c r="F183" s="60">
        <f t="shared" si="689"/>
        <v>0.02</v>
      </c>
      <c r="G183" s="60">
        <f t="shared" si="689"/>
        <v>0.02</v>
      </c>
      <c r="H183" s="60">
        <f t="shared" si="689"/>
        <v>0.02</v>
      </c>
      <c r="I183" s="60">
        <f t="shared" si="689"/>
        <v>287.44043723158183</v>
      </c>
      <c r="J183" s="60">
        <f t="shared" si="689"/>
        <v>1996.7128677934988</v>
      </c>
      <c r="K183" s="60">
        <f t="shared" si="689"/>
        <v>43.761746734904264</v>
      </c>
      <c r="L183" s="60">
        <f t="shared" si="689"/>
        <v>3103.4064326329908</v>
      </c>
      <c r="M183" s="60">
        <f t="shared" si="689"/>
        <v>3284.2944439866915</v>
      </c>
      <c r="N183" s="60">
        <f t="shared" si="689"/>
        <v>237.74390994880258</v>
      </c>
      <c r="O183" s="60">
        <f t="shared" si="689"/>
        <v>1181.9036330208071</v>
      </c>
      <c r="P183" s="60">
        <f t="shared" si="689"/>
        <v>3915.2448983504323</v>
      </c>
      <c r="Q183" s="60">
        <f t="shared" si="689"/>
        <v>374.33483338676353</v>
      </c>
      <c r="R183" s="60">
        <f t="shared" si="689"/>
        <v>244.50366182730295</v>
      </c>
      <c r="S183" s="60">
        <f t="shared" ref="S183:X183" si="690">S257+S332</f>
        <v>115.19805535714849</v>
      </c>
      <c r="T183" s="60">
        <f t="shared" si="690"/>
        <v>132.24825110316056</v>
      </c>
      <c r="U183" s="60">
        <f t="shared" si="690"/>
        <v>403.61039898751187</v>
      </c>
      <c r="V183" s="60">
        <f t="shared" si="690"/>
        <v>52.593887634406528</v>
      </c>
      <c r="W183" s="60">
        <f t="shared" si="690"/>
        <v>56.551434083982812</v>
      </c>
      <c r="X183" s="60">
        <f t="shared" si="690"/>
        <v>16863.549812951296</v>
      </c>
      <c r="Z183" s="19">
        <f t="shared" si="660"/>
        <v>2.385848466571145</v>
      </c>
      <c r="AA183" s="19">
        <f t="shared" si="661"/>
        <v>4.8322970178594966</v>
      </c>
      <c r="AB183" s="19">
        <f t="shared" si="662"/>
        <v>0.99097088780020537</v>
      </c>
      <c r="AC183" s="19">
        <f t="shared" si="663"/>
        <v>4.4973917263818894E-5</v>
      </c>
      <c r="AD183" s="19">
        <f t="shared" si="664"/>
        <v>3.257121900621253E-4</v>
      </c>
      <c r="AE183" s="19">
        <f t="shared" si="665"/>
        <v>2.6000537215171098E-4</v>
      </c>
      <c r="AF183" s="19">
        <f t="shared" si="666"/>
        <v>4.0142346620800264</v>
      </c>
      <c r="AG183" s="19">
        <f t="shared" si="667"/>
        <v>17.828274929599335</v>
      </c>
      <c r="AH183" s="19">
        <f t="shared" si="668"/>
        <v>0.87476802454080482</v>
      </c>
      <c r="AI183" s="19">
        <f t="shared" si="669"/>
        <v>7.3700014757733152</v>
      </c>
      <c r="AJ183" s="19">
        <f t="shared" si="670"/>
        <v>9.3773602167933596</v>
      </c>
      <c r="AK183" s="19">
        <f t="shared" si="671"/>
        <v>3.2957061326532764</v>
      </c>
      <c r="AL183" s="19">
        <f t="shared" si="672"/>
        <v>15.663381215040788</v>
      </c>
      <c r="AM183" s="19">
        <f t="shared" si="673"/>
        <v>18.066759874667884</v>
      </c>
      <c r="AN183" s="19">
        <f t="shared" si="674"/>
        <v>1.949762148353086</v>
      </c>
      <c r="AO183" s="19">
        <f t="shared" si="675"/>
        <v>1.0950026846975307</v>
      </c>
      <c r="AP183" s="19">
        <f t="shared" si="676"/>
        <v>15.022452674936847</v>
      </c>
      <c r="AQ183" s="19">
        <f t="shared" si="677"/>
        <v>1.7379841939446934</v>
      </c>
      <c r="AR183" s="19">
        <f t="shared" si="678"/>
        <v>1.0996547627663582</v>
      </c>
      <c r="AS183" s="19">
        <f t="shared" si="679"/>
        <v>1.3177379141720995</v>
      </c>
      <c r="AT183" s="19">
        <f t="shared" si="680"/>
        <v>0.93869102496649404</v>
      </c>
      <c r="AU183" s="19">
        <f t="shared" si="656"/>
        <v>27.72665228430656</v>
      </c>
      <c r="AV183" s="19"/>
      <c r="AX183" s="19">
        <f t="shared" si="466"/>
        <v>1.2076423520977968</v>
      </c>
      <c r="AY183" s="19">
        <f t="shared" si="467"/>
        <v>1.3441896870519352</v>
      </c>
      <c r="AZ183" s="19">
        <f t="shared" si="468"/>
        <v>1.4279407390613388</v>
      </c>
      <c r="BA183" s="19">
        <f t="shared" si="469"/>
        <v>1.1087863107890554</v>
      </c>
      <c r="BB183" s="19">
        <f t="shared" si="470"/>
        <v>1.0998735999259301</v>
      </c>
      <c r="BC183" s="19">
        <f t="shared" si="471"/>
        <v>1.0004766013261672</v>
      </c>
      <c r="BD183" s="19">
        <f t="shared" si="472"/>
        <v>1.0319576967490465</v>
      </c>
      <c r="BE183" s="19">
        <f t="shared" si="473"/>
        <v>1.1254895058863963</v>
      </c>
      <c r="BF183" s="19">
        <f t="shared" si="474"/>
        <v>1.1804997079350761</v>
      </c>
      <c r="BG183" s="19">
        <f t="shared" si="475"/>
        <v>0.90576604559840024</v>
      </c>
      <c r="BH183" s="19">
        <f t="shared" si="476"/>
        <v>1.5337724933508359</v>
      </c>
      <c r="BI183" s="19">
        <f t="shared" si="477"/>
        <v>1.4569726930104856</v>
      </c>
      <c r="BJ183" s="19">
        <f t="shared" si="478"/>
        <v>1.3263496202819487</v>
      </c>
      <c r="BK183" s="19">
        <f t="shared" si="479"/>
        <v>1.1741778463767938</v>
      </c>
      <c r="BL183" s="19">
        <f t="shared" si="480"/>
        <v>1.2595319605556385</v>
      </c>
      <c r="BM183" s="19">
        <f t="shared" si="481"/>
        <v>1.2577561437119928</v>
      </c>
      <c r="BN183" s="19">
        <f t="shared" si="482"/>
        <v>4.5583928673742369</v>
      </c>
      <c r="BO183" s="19">
        <f t="shared" si="483"/>
        <v>1.379386434430429</v>
      </c>
      <c r="BP183" s="19">
        <f t="shared" si="484"/>
        <v>1.3463167600489605</v>
      </c>
      <c r="BQ183" s="19">
        <f t="shared" si="485"/>
        <v>1.3001871796490214</v>
      </c>
      <c r="BR183" s="19">
        <f t="shared" si="486"/>
        <v>1.2087588212277594</v>
      </c>
      <c r="BS183" s="19">
        <f t="shared" si="487"/>
        <v>1.6319297181091765</v>
      </c>
      <c r="BU183" s="16"/>
      <c r="BV183" s="9">
        <f t="shared" si="434"/>
        <v>0.7583008863409576</v>
      </c>
      <c r="BW183" s="9">
        <f t="shared" si="488"/>
        <v>1.6319297181091765</v>
      </c>
      <c r="BX183" s="9">
        <f t="shared" si="489"/>
        <v>1.2513949527114989</v>
      </c>
      <c r="BY183" s="9">
        <f t="shared" si="490"/>
        <v>1.0779516115613916</v>
      </c>
      <c r="BZ183" s="9">
        <f t="shared" si="491"/>
        <v>1.2097833594853646</v>
      </c>
      <c r="CA183" s="9">
        <f t="shared" si="435"/>
        <v>1.2374932401161147</v>
      </c>
      <c r="CB183" s="9">
        <f t="shared" si="492"/>
        <v>1.2374937516883375</v>
      </c>
      <c r="CC183" s="9"/>
      <c r="CD183" s="9">
        <f t="shared" si="493"/>
        <v>1.3489432059751518</v>
      </c>
      <c r="CE183" s="9">
        <f t="shared" si="494"/>
        <v>1.6319290434795775</v>
      </c>
      <c r="CG183" s="35"/>
      <c r="CH183">
        <f t="shared" si="495"/>
        <v>1976</v>
      </c>
      <c r="CI183" s="19">
        <f t="shared" si="496"/>
        <v>6.291629439710425E-2</v>
      </c>
      <c r="CJ183" s="19">
        <f t="shared" si="592"/>
        <v>1.7595459125184201E-2</v>
      </c>
      <c r="CK183" s="19">
        <f t="shared" si="593"/>
        <v>4.520219981299832E-3</v>
      </c>
      <c r="CL183" s="19">
        <f t="shared" si="594"/>
        <v>1.1859899144508646E-6</v>
      </c>
      <c r="CM183" s="19">
        <f t="shared" si="595"/>
        <v>1.1859899144508646E-6</v>
      </c>
      <c r="CN183" s="19">
        <f t="shared" si="596"/>
        <v>1.1859899144508646E-6</v>
      </c>
      <c r="CO183" s="19">
        <f t="shared" si="597"/>
        <v>1.704507297810014E-2</v>
      </c>
      <c r="CP183" s="19">
        <f t="shared" si="598"/>
        <v>0.1184040661628676</v>
      </c>
      <c r="CQ183" s="19">
        <f t="shared" si="599"/>
        <v>2.5950495133174752E-3</v>
      </c>
      <c r="CR183" s="19">
        <f t="shared" si="600"/>
        <v>0.18403043647723316</v>
      </c>
      <c r="CS183" s="19">
        <f t="shared" si="601"/>
        <v>0.1947570043327613</v>
      </c>
      <c r="CT183" s="19">
        <f t="shared" si="602"/>
        <v>1.409809397106972E-2</v>
      </c>
      <c r="CU183" s="19">
        <f t="shared" si="603"/>
        <v>7.0086289430775647E-2</v>
      </c>
      <c r="CV183" s="19">
        <f t="shared" si="604"/>
        <v>0.23217204810244066</v>
      </c>
      <c r="CW183" s="19">
        <f t="shared" si="605"/>
        <v>2.2197866851217316E-2</v>
      </c>
      <c r="CX183" s="19">
        <f t="shared" si="606"/>
        <v>1.4498943848674306E-2</v>
      </c>
      <c r="CY183" s="19">
        <f t="shared" si="590"/>
        <v>6.8311865908965248E-3</v>
      </c>
      <c r="CZ183" s="19">
        <f t="shared" si="607"/>
        <v>7.8422546006056918E-3</v>
      </c>
      <c r="DA183" s="19">
        <f t="shared" si="608"/>
        <v>2.3933893128333925E-2</v>
      </c>
      <c r="DB183" s="19">
        <f t="shared" si="609"/>
        <v>3.1187910148084089E-3</v>
      </c>
      <c r="DC183" s="19">
        <f t="shared" si="610"/>
        <v>3.3534715235668238E-3</v>
      </c>
      <c r="DD183" s="19"/>
      <c r="DE183" s="19"/>
      <c r="DF183" s="19">
        <f t="shared" si="547"/>
        <v>6.4152463430672199E-2</v>
      </c>
      <c r="DG183" s="19">
        <f t="shared" si="614"/>
        <v>1.7560838148344124E-2</v>
      </c>
      <c r="DH183" s="19">
        <f t="shared" si="615"/>
        <v>4.6605423156227781E-3</v>
      </c>
      <c r="DI183" s="19">
        <f t="shared" si="616"/>
        <v>1.2133784534942335E-6</v>
      </c>
      <c r="DJ183" s="19">
        <f t="shared" si="617"/>
        <v>1.2133784534942335E-6</v>
      </c>
      <c r="DK183" s="19">
        <f t="shared" si="618"/>
        <v>1.2133784534942335E-6</v>
      </c>
      <c r="DL183" s="19">
        <f t="shared" si="619"/>
        <v>1.6784684713691916E-2</v>
      </c>
      <c r="DM183" s="19">
        <f t="shared" si="620"/>
        <v>0.11576244508178987</v>
      </c>
      <c r="DN183" s="19">
        <f t="shared" si="621"/>
        <v>2.7565193851905602E-3</v>
      </c>
      <c r="DO183" s="19">
        <f t="shared" si="622"/>
        <v>0.18517221585867089</v>
      </c>
      <c r="DP183" s="19">
        <f t="shared" si="623"/>
        <v>0.19257341567542388</v>
      </c>
      <c r="DQ183" s="19">
        <f t="shared" si="624"/>
        <v>1.4202098228203633E-2</v>
      </c>
      <c r="DR183" s="19">
        <f t="shared" si="625"/>
        <v>7.0122255879451062E-2</v>
      </c>
      <c r="DS183" s="19">
        <f t="shared" si="626"/>
        <v>0.23381885157197269</v>
      </c>
      <c r="DT183" s="19">
        <f t="shared" si="627"/>
        <v>2.2486983608858108E-2</v>
      </c>
      <c r="DU183" s="19">
        <f t="shared" si="628"/>
        <v>1.4873640216598809E-2</v>
      </c>
      <c r="DV183" s="19">
        <f t="shared" si="611"/>
        <v>7.0214639408196864E-3</v>
      </c>
      <c r="DW183" s="19">
        <f t="shared" si="629"/>
        <v>7.8678982553625331E-3</v>
      </c>
      <c r="DX183" s="19">
        <f t="shared" si="630"/>
        <v>2.3475176777058498E-2</v>
      </c>
      <c r="DY183" s="19">
        <f t="shared" si="631"/>
        <v>3.1884772089856156E-3</v>
      </c>
      <c r="DZ183" s="19">
        <f t="shared" si="632"/>
        <v>3.4570366418766401E-3</v>
      </c>
      <c r="EA183" s="19">
        <f t="shared" si="519"/>
        <v>0.99994064707395391</v>
      </c>
      <c r="EB183" s="19"/>
      <c r="EC183" s="19">
        <f t="shared" si="548"/>
        <v>6.4156271293097644E-2</v>
      </c>
      <c r="ED183" s="19">
        <f t="shared" si="633"/>
        <v>1.7561880497338513E-2</v>
      </c>
      <c r="EE183" s="19">
        <f t="shared" si="634"/>
        <v>4.6608189488651641E-3</v>
      </c>
      <c r="EF183" s="19">
        <f t="shared" si="635"/>
        <v>1.2134504753305564E-6</v>
      </c>
      <c r="EG183" s="19">
        <f t="shared" si="636"/>
        <v>1.2134504753305564E-6</v>
      </c>
      <c r="EH183" s="19">
        <f t="shared" si="637"/>
        <v>1.2134504753305564E-6</v>
      </c>
      <c r="EI183" s="19">
        <f t="shared" si="638"/>
        <v>1.6785680992974526E-2</v>
      </c>
      <c r="EJ183" s="19">
        <f t="shared" si="639"/>
        <v>0.11576931632946039</v>
      </c>
      <c r="EK183" s="19">
        <f t="shared" si="640"/>
        <v>2.7566830023929337E-3</v>
      </c>
      <c r="EL183" s="19">
        <f t="shared" si="641"/>
        <v>0.18518320702386235</v>
      </c>
      <c r="EM183" s="19">
        <f t="shared" si="642"/>
        <v>0.19258484614955498</v>
      </c>
      <c r="EN183" s="19">
        <f t="shared" si="643"/>
        <v>1.4202941214323164E-2</v>
      </c>
      <c r="EO183" s="19">
        <f t="shared" si="644"/>
        <v>7.0126418087557693E-2</v>
      </c>
      <c r="EP183" s="19">
        <f t="shared" si="645"/>
        <v>0.23383273022871712</v>
      </c>
      <c r="EQ183" s="19">
        <f t="shared" si="646"/>
        <v>2.2488318356354415E-2</v>
      </c>
      <c r="ER183" s="19">
        <f t="shared" si="647"/>
        <v>1.4874523063066141E-2</v>
      </c>
      <c r="ES183" s="19">
        <f t="shared" si="612"/>
        <v>7.0218807099861709E-3</v>
      </c>
      <c r="ET183" s="19">
        <f t="shared" si="648"/>
        <v>7.8683652658642616E-3</v>
      </c>
      <c r="EU183" s="19">
        <f t="shared" si="649"/>
        <v>2.3476570180192217E-2</v>
      </c>
      <c r="EV183" s="19">
        <f t="shared" si="650"/>
        <v>3.1886664656705383E-3</v>
      </c>
      <c r="EW183" s="19">
        <f t="shared" si="651"/>
        <v>3.4572418392958514E-3</v>
      </c>
      <c r="EX183" s="19"/>
      <c r="EY183" s="19"/>
      <c r="EZ183" s="19">
        <f t="shared" si="549"/>
        <v>-4.7017703143479146E-2</v>
      </c>
      <c r="FA183" s="19">
        <f t="shared" si="573"/>
        <v>-5.2875280002671478E-2</v>
      </c>
      <c r="FB183" s="19">
        <f t="shared" si="574"/>
        <v>-4.7396928797367718E-2</v>
      </c>
      <c r="FC183" s="19">
        <f t="shared" si="575"/>
        <v>-5.3717597231162817E-2</v>
      </c>
      <c r="FD183" s="19">
        <f t="shared" si="576"/>
        <v>-0.10230479730273224</v>
      </c>
      <c r="FE183" s="19">
        <f t="shared" si="577"/>
        <v>-3.2052132088809131E-2</v>
      </c>
      <c r="FF183" s="19">
        <f t="shared" si="578"/>
        <v>-1.3506539422412972E-2</v>
      </c>
      <c r="FG183" s="19">
        <f t="shared" si="579"/>
        <v>-1.7031074446955549E-2</v>
      </c>
      <c r="FH183" s="19">
        <f t="shared" si="580"/>
        <v>-0.14644036518487308</v>
      </c>
      <c r="FI183" s="19">
        <f t="shared" si="581"/>
        <v>-0.10863294385143306</v>
      </c>
      <c r="FJ183" s="19">
        <f t="shared" si="582"/>
        <v>-3.2350256234331146E-2</v>
      </c>
      <c r="FK183" s="19">
        <f t="shared" si="583"/>
        <v>-5.9582838072616551E-2</v>
      </c>
      <c r="FL183" s="19">
        <f t="shared" si="584"/>
        <v>2.6319252166994854E-3</v>
      </c>
      <c r="FM183" s="19">
        <f t="shared" si="585"/>
        <v>-5.0129271665858254E-2</v>
      </c>
      <c r="FN183" s="19">
        <f t="shared" si="586"/>
        <v>-3.9697463099829959E-2</v>
      </c>
      <c r="FO183" s="19">
        <f t="shared" si="587"/>
        <v>-1.5104134873159234E-2</v>
      </c>
      <c r="FP183" s="19">
        <f t="shared" si="567"/>
        <v>-0.17805147997796653</v>
      </c>
      <c r="FQ183" s="19">
        <f t="shared" si="568"/>
        <v>-4.9579230291488849E-2</v>
      </c>
      <c r="FR183" s="19">
        <f t="shared" si="569"/>
        <v>-6.4023081429628509E-2</v>
      </c>
      <c r="FS183" s="19">
        <f t="shared" si="570"/>
        <v>-8.4160026053558448E-2</v>
      </c>
      <c r="FT183" s="19">
        <f t="shared" si="571"/>
        <v>-7.4126269345735768E-2</v>
      </c>
      <c r="FU183" s="19"/>
      <c r="FV183" s="16"/>
      <c r="FW183" s="19">
        <f t="shared" si="523"/>
        <v>0.95095889915616594</v>
      </c>
      <c r="FX183" s="19">
        <f t="shared" si="550"/>
        <v>0.87739435510731589</v>
      </c>
      <c r="FY183" s="19">
        <f t="shared" si="437"/>
        <v>1.2097833594853646</v>
      </c>
      <c r="FZ183" s="19"/>
      <c r="GA183" s="19">
        <f t="shared" si="524"/>
        <v>1</v>
      </c>
      <c r="GB183" s="19">
        <f t="shared" si="551"/>
        <v>1</v>
      </c>
      <c r="GC183" s="19">
        <f t="shared" si="438"/>
        <v>1.2513949527114989</v>
      </c>
      <c r="GD183" s="19"/>
      <c r="GE183" s="19">
        <f t="shared" si="525"/>
        <v>0.99445145562448478</v>
      </c>
      <c r="GF183" s="19">
        <f t="shared" si="552"/>
        <v>0.95986809599380907</v>
      </c>
      <c r="GG183" s="19">
        <f t="shared" si="439"/>
        <v>1.0779516115613916</v>
      </c>
      <c r="GI183" s="132">
        <f t="shared" si="657"/>
        <v>0.7583008863409576</v>
      </c>
      <c r="GJ183" s="19">
        <f t="shared" si="526"/>
        <v>1.2374932401161145</v>
      </c>
      <c r="GK183" s="19">
        <f t="shared" si="527"/>
        <v>1.2374937516883375</v>
      </c>
      <c r="GL183" s="3"/>
      <c r="GM183" s="3"/>
      <c r="GN183" s="8"/>
      <c r="GO183" s="5">
        <f t="shared" si="553"/>
        <v>27</v>
      </c>
      <c r="GP183" t="b">
        <f t="shared" si="528"/>
        <v>0</v>
      </c>
      <c r="GS183" s="11"/>
      <c r="GT183" s="11"/>
      <c r="GU183" s="34"/>
      <c r="GV183" s="30" t="str">
        <f t="shared" ca="1" si="440"/>
        <v/>
      </c>
      <c r="GW183" s="12" t="str">
        <f t="shared" si="530"/>
        <v/>
      </c>
      <c r="GX183" s="19" t="str">
        <f t="shared" ca="1" si="531"/>
        <v/>
      </c>
      <c r="GY183" s="19" t="str">
        <f t="shared" ca="1" si="532"/>
        <v/>
      </c>
      <c r="GZ183" s="11" t="str">
        <f ca="1">IF(GP183,OFFSET(#REF!,$GP$225+$GO183,0),"")</f>
        <v/>
      </c>
      <c r="HA183" s="12" t="str">
        <f t="shared" ca="1" si="442"/>
        <v/>
      </c>
      <c r="HB183" s="12" t="str">
        <f t="shared" ca="1" si="443"/>
        <v/>
      </c>
      <c r="HC183" s="12" t="str">
        <f t="shared" ca="1" si="444"/>
        <v/>
      </c>
      <c r="HD183" s="12" t="str">
        <f t="shared" ca="1" si="445"/>
        <v/>
      </c>
      <c r="HE183" t="str">
        <f t="shared" ca="1" si="533"/>
        <v/>
      </c>
      <c r="HF183" s="12" t="str">
        <f t="shared" ca="1" si="446"/>
        <v/>
      </c>
      <c r="HG183" s="12" t="str">
        <f t="shared" ca="1" si="447"/>
        <v/>
      </c>
      <c r="HH183" s="12" t="str">
        <f t="shared" ca="1" si="448"/>
        <v/>
      </c>
      <c r="HJ183" s="17"/>
      <c r="HL183" s="18">
        <f t="shared" si="534"/>
        <v>1976</v>
      </c>
      <c r="HM183" s="9">
        <f t="shared" si="449"/>
        <v>0.54588222037550882</v>
      </c>
      <c r="HN183" s="9">
        <f t="shared" si="450"/>
        <v>1.8107097881780199</v>
      </c>
      <c r="HO183" s="9">
        <f t="shared" si="451"/>
        <v>1.2728381403229516</v>
      </c>
      <c r="HP183" s="9">
        <f t="shared" si="452"/>
        <v>1.1685011756699484</v>
      </c>
      <c r="HQ183" s="9">
        <f t="shared" si="453"/>
        <v>1.2174356997578319</v>
      </c>
      <c r="HR183" s="9">
        <f t="shared" si="535"/>
        <v>0.98843318155154003</v>
      </c>
      <c r="HS183" s="9">
        <f t="shared" si="454"/>
        <v>0.98843427962628472</v>
      </c>
      <c r="HT183" s="9"/>
      <c r="HU183" s="9">
        <f t="shared" si="455"/>
        <v>1.4873128634049197</v>
      </c>
      <c r="HV183" s="23">
        <f t="shared" si="536"/>
        <v>1.8107077766181932</v>
      </c>
      <c r="HX183" s="8"/>
      <c r="HY183" s="5">
        <f t="shared" si="554"/>
        <v>27</v>
      </c>
      <c r="HZ183" t="b">
        <f t="shared" si="537"/>
        <v>0</v>
      </c>
      <c r="IC183" s="11"/>
      <c r="ID183" s="11"/>
      <c r="IE183" s="11"/>
      <c r="IF183" t="str">
        <f t="shared" ca="1" si="539"/>
        <v/>
      </c>
      <c r="IG183" s="12" t="str">
        <f t="shared" si="540"/>
        <v/>
      </c>
      <c r="IH183" s="19" t="str">
        <f t="shared" ca="1" si="541"/>
        <v/>
      </c>
      <c r="II183" s="19" t="str">
        <f t="shared" ca="1" si="542"/>
        <v/>
      </c>
      <c r="IJ183" s="11" t="str">
        <f t="shared" ca="1" si="456"/>
        <v/>
      </c>
      <c r="IK183" s="12" t="str">
        <f t="shared" ca="1" si="457"/>
        <v/>
      </c>
      <c r="IL183" s="12" t="str">
        <f t="shared" ca="1" si="458"/>
        <v/>
      </c>
      <c r="IM183" s="12" t="str">
        <f t="shared" ca="1" si="459"/>
        <v/>
      </c>
      <c r="IN183" s="12" t="str">
        <f t="shared" ca="1" si="460"/>
        <v/>
      </c>
      <c r="IO183" t="str">
        <f t="shared" ca="1" si="543"/>
        <v/>
      </c>
      <c r="IP183" s="12" t="str">
        <f t="shared" ca="1" si="544"/>
        <v/>
      </c>
      <c r="IQ183" s="12" t="str">
        <f t="shared" ca="1" si="461"/>
        <v/>
      </c>
      <c r="IR183" s="12" t="str">
        <f t="shared" ca="1" si="462"/>
        <v/>
      </c>
    </row>
    <row r="184" spans="1:252" x14ac:dyDescent="0.2">
      <c r="A184" t="s">
        <v>63</v>
      </c>
      <c r="B184" s="1">
        <f t="shared" si="545"/>
        <v>1977</v>
      </c>
      <c r="C184" s="60">
        <f t="shared" ref="C184:W191" si="691">C258+C333</f>
        <v>1074.3253808878303</v>
      </c>
      <c r="D184" s="60">
        <f t="shared" si="691"/>
        <v>306.43738490320163</v>
      </c>
      <c r="E184" s="60">
        <f t="shared" si="691"/>
        <v>78.811120458297722</v>
      </c>
      <c r="F184" s="60">
        <f t="shared" si="691"/>
        <v>0.02</v>
      </c>
      <c r="G184" s="60">
        <f t="shared" si="691"/>
        <v>0.02</v>
      </c>
      <c r="H184" s="60">
        <f t="shared" si="691"/>
        <v>0.02</v>
      </c>
      <c r="I184" s="60">
        <f t="shared" si="691"/>
        <v>287.31763954299856</v>
      </c>
      <c r="J184" s="60">
        <f t="shared" si="691"/>
        <v>2049.7771035910077</v>
      </c>
      <c r="K184" s="60">
        <f t="shared" si="691"/>
        <v>49.647253803733221</v>
      </c>
      <c r="L184" s="60">
        <f t="shared" si="691"/>
        <v>3214.28425366179</v>
      </c>
      <c r="M184" s="60">
        <f t="shared" si="691"/>
        <v>3229.6426160649926</v>
      </c>
      <c r="N184" s="60">
        <f t="shared" si="691"/>
        <v>270.85692481549921</v>
      </c>
      <c r="O184" s="60">
        <f t="shared" si="691"/>
        <v>1214.1855812842475</v>
      </c>
      <c r="P184" s="60">
        <f t="shared" si="691"/>
        <v>3892.0784891537651</v>
      </c>
      <c r="Q184" s="60">
        <f t="shared" si="691"/>
        <v>383.70334762559008</v>
      </c>
      <c r="R184" s="60">
        <f t="shared" si="691"/>
        <v>229.87641739037184</v>
      </c>
      <c r="S184" s="60">
        <f t="shared" si="691"/>
        <v>115.75180543135144</v>
      </c>
      <c r="T184" s="60">
        <f t="shared" si="691"/>
        <v>132.14496970476361</v>
      </c>
      <c r="U184" s="60">
        <f t="shared" si="691"/>
        <v>426.46233726759948</v>
      </c>
      <c r="V184" s="60">
        <f t="shared" si="691"/>
        <v>56.743602904890182</v>
      </c>
      <c r="W184" s="60">
        <f t="shared" si="691"/>
        <v>63.175525767687233</v>
      </c>
      <c r="X184" s="60">
        <f t="shared" ref="X184:X214" si="692">X258+X333</f>
        <v>17075.281754259613</v>
      </c>
      <c r="Z184" s="19">
        <f t="shared" si="660"/>
        <v>2.3904681699739743</v>
      </c>
      <c r="AA184" s="19">
        <f t="shared" si="661"/>
        <v>4.4980402750483348</v>
      </c>
      <c r="AB184" s="19">
        <f t="shared" si="662"/>
        <v>0.97418039469462558</v>
      </c>
      <c r="AC184" s="19">
        <f t="shared" si="663"/>
        <v>4.4501753612084899E-5</v>
      </c>
      <c r="AD184" s="19">
        <f t="shared" si="664"/>
        <v>2.9356994261448813E-4</v>
      </c>
      <c r="AE184" s="19">
        <f t="shared" si="665"/>
        <v>2.4721901910025639E-4</v>
      </c>
      <c r="AF184" s="19">
        <f t="shared" si="666"/>
        <v>3.733934358592248</v>
      </c>
      <c r="AG184" s="19">
        <f t="shared" si="667"/>
        <v>17.309412016539511</v>
      </c>
      <c r="AH184" s="19">
        <f t="shared" si="668"/>
        <v>0.91568809967944031</v>
      </c>
      <c r="AI184" s="19">
        <f t="shared" si="669"/>
        <v>7.0925402787824376</v>
      </c>
      <c r="AJ184" s="19">
        <f t="shared" si="670"/>
        <v>8.5107798015279137</v>
      </c>
      <c r="AK184" s="19">
        <f t="shared" si="671"/>
        <v>3.2189642441576534</v>
      </c>
      <c r="AL184" s="19">
        <f t="shared" si="672"/>
        <v>15.033237825977833</v>
      </c>
      <c r="AM184" s="19">
        <f t="shared" si="673"/>
        <v>17.622828597471962</v>
      </c>
      <c r="AN184" s="19">
        <f t="shared" si="674"/>
        <v>1.8721664170641974</v>
      </c>
      <c r="AO184" s="19">
        <f t="shared" si="675"/>
        <v>0.9883737096186449</v>
      </c>
      <c r="AP184" s="19">
        <f t="shared" si="676"/>
        <v>10.118795418939582</v>
      </c>
      <c r="AQ184" s="19">
        <f t="shared" si="677"/>
        <v>1.5613886578286538</v>
      </c>
      <c r="AR184" s="19">
        <f t="shared" si="678"/>
        <v>1.0467537443167376</v>
      </c>
      <c r="AS184" s="19">
        <f t="shared" si="679"/>
        <v>1.2490895250783625</v>
      </c>
      <c r="AT184" s="19">
        <f t="shared" si="680"/>
        <v>0.96463784508801909</v>
      </c>
      <c r="AU184" s="19">
        <f t="shared" si="656"/>
        <v>26.021573064089498</v>
      </c>
      <c r="AV184" s="19"/>
      <c r="AX184" s="19">
        <f t="shared" si="466"/>
        <v>1.2099807024002385</v>
      </c>
      <c r="AY184" s="19">
        <f t="shared" si="467"/>
        <v>1.2512102065163291</v>
      </c>
      <c r="AZ184" s="19">
        <f t="shared" si="468"/>
        <v>1.4037464570399887</v>
      </c>
      <c r="BA184" s="19">
        <f t="shared" si="469"/>
        <v>1.0971455948953568</v>
      </c>
      <c r="BB184" s="19">
        <f t="shared" si="470"/>
        <v>0.99133480251954587</v>
      </c>
      <c r="BC184" s="19">
        <f t="shared" si="471"/>
        <v>0.95127589851602878</v>
      </c>
      <c r="BD184" s="19">
        <f t="shared" si="472"/>
        <v>0.95989961346912589</v>
      </c>
      <c r="BE184" s="19">
        <f t="shared" si="473"/>
        <v>1.0927339663881279</v>
      </c>
      <c r="BF184" s="19">
        <f t="shared" si="474"/>
        <v>1.2357213614416707</v>
      </c>
      <c r="BG184" s="19">
        <f t="shared" si="475"/>
        <v>0.87166633313137443</v>
      </c>
      <c r="BH184" s="19">
        <f t="shared" si="476"/>
        <v>1.3920335419313934</v>
      </c>
      <c r="BI184" s="19">
        <f t="shared" si="477"/>
        <v>1.4230464776721774</v>
      </c>
      <c r="BJ184" s="19">
        <f t="shared" si="478"/>
        <v>1.2729901040106943</v>
      </c>
      <c r="BK184" s="19">
        <f t="shared" si="479"/>
        <v>1.1453262828084929</v>
      </c>
      <c r="BL184" s="19">
        <f t="shared" si="480"/>
        <v>1.2094056907213431</v>
      </c>
      <c r="BM184" s="19">
        <f t="shared" si="481"/>
        <v>1.1352785914855092</v>
      </c>
      <c r="BN184" s="19">
        <f t="shared" si="482"/>
        <v>3.07043369429734</v>
      </c>
      <c r="BO184" s="19">
        <f t="shared" si="483"/>
        <v>1.2392278025233394</v>
      </c>
      <c r="BP184" s="19">
        <f t="shared" si="484"/>
        <v>1.2815495893205635</v>
      </c>
      <c r="BQ184" s="19">
        <f t="shared" si="485"/>
        <v>1.2324531071575946</v>
      </c>
      <c r="BR184" s="19">
        <f t="shared" si="486"/>
        <v>1.2421707180825554</v>
      </c>
      <c r="BS184" s="19">
        <f t="shared" si="487"/>
        <v>1.5315725086390093</v>
      </c>
      <c r="BU184" s="16"/>
      <c r="BV184" s="9">
        <f t="shared" si="434"/>
        <v>0.81813379248273299</v>
      </c>
      <c r="BW184" s="9">
        <f t="shared" si="488"/>
        <v>1.5315725086390093</v>
      </c>
      <c r="BX184" s="9">
        <f t="shared" si="489"/>
        <v>1.2513949527114989</v>
      </c>
      <c r="BY184" s="9">
        <f t="shared" si="490"/>
        <v>1.0611165922099119</v>
      </c>
      <c r="BZ184" s="9">
        <f t="shared" si="491"/>
        <v>1.1533999028814994</v>
      </c>
      <c r="CA184" s="9">
        <f t="shared" si="435"/>
        <v>1.2530307999439045</v>
      </c>
      <c r="CB184" s="9">
        <f t="shared" si="492"/>
        <v>1.2530312249551259</v>
      </c>
      <c r="CC184" s="9"/>
      <c r="CD184" s="9">
        <f t="shared" si="493"/>
        <v>1.3278759477299096</v>
      </c>
      <c r="CE184" s="9">
        <f t="shared" si="494"/>
        <v>1.5315719891503567</v>
      </c>
      <c r="CG184" s="35"/>
      <c r="CH184">
        <f t="shared" si="495"/>
        <v>1977</v>
      </c>
      <c r="CI184" s="19">
        <f t="shared" si="496"/>
        <v>6.2916992899389679E-2</v>
      </c>
      <c r="CJ184" s="19">
        <f t="shared" si="592"/>
        <v>1.7946256425710662E-2</v>
      </c>
      <c r="CK184" s="19">
        <f t="shared" si="593"/>
        <v>4.6155092251193713E-3</v>
      </c>
      <c r="CL184" s="19">
        <f t="shared" si="594"/>
        <v>1.1712837473390905E-6</v>
      </c>
      <c r="CM184" s="19">
        <f t="shared" si="595"/>
        <v>1.1712837473390905E-6</v>
      </c>
      <c r="CN184" s="19">
        <f t="shared" si="596"/>
        <v>1.1712837473390905E-6</v>
      </c>
      <c r="CO184" s="19">
        <f t="shared" si="597"/>
        <v>1.682652407602727E-2</v>
      </c>
      <c r="CP184" s="19">
        <f t="shared" si="598"/>
        <v>0.12004353035519714</v>
      </c>
      <c r="CQ184" s="19">
        <f t="shared" si="599"/>
        <v>2.9075510740165784E-3</v>
      </c>
      <c r="CR184" s="19">
        <f t="shared" si="600"/>
        <v>0.18824194528210067</v>
      </c>
      <c r="CS184" s="19">
        <f t="shared" si="601"/>
        <v>0.18914139529553142</v>
      </c>
      <c r="CT184" s="19">
        <f t="shared" si="602"/>
        <v>1.5862515694532012E-2</v>
      </c>
      <c r="CU184" s="19">
        <f t="shared" si="603"/>
        <v>7.1107791880585275E-2</v>
      </c>
      <c r="CV184" s="19">
        <f t="shared" si="604"/>
        <v>0.22793641388569441</v>
      </c>
      <c r="CW184" s="19">
        <f t="shared" si="605"/>
        <v>2.2471274743672744E-2</v>
      </c>
      <c r="CX184" s="19">
        <f t="shared" si="606"/>
        <v>1.346252557929398E-2</v>
      </c>
      <c r="CY184" s="19">
        <f t="shared" si="590"/>
        <v>6.7789104213449311E-3</v>
      </c>
      <c r="CZ184" s="19">
        <f t="shared" si="607"/>
        <v>7.7389627653903061E-3</v>
      </c>
      <c r="DA184" s="19">
        <f t="shared" si="608"/>
        <v>2.497542022468905E-2</v>
      </c>
      <c r="DB184" s="19">
        <f t="shared" si="609"/>
        <v>3.3231429923980538E-3</v>
      </c>
      <c r="DC184" s="19">
        <f t="shared" si="610"/>
        <v>3.6998233280646992E-3</v>
      </c>
      <c r="DD184" s="19"/>
      <c r="DE184" s="19"/>
      <c r="DF184" s="19">
        <f t="shared" si="547"/>
        <v>6.2916643647885948E-2</v>
      </c>
      <c r="DG184" s="19">
        <f t="shared" si="614"/>
        <v>1.777028069796192E-2</v>
      </c>
      <c r="DH184" s="19">
        <f t="shared" si="615"/>
        <v>4.5676989476970183E-3</v>
      </c>
      <c r="DI184" s="19">
        <f t="shared" si="616"/>
        <v>1.1786215396711009E-6</v>
      </c>
      <c r="DJ184" s="19">
        <f t="shared" si="617"/>
        <v>1.1786215396711009E-6</v>
      </c>
      <c r="DK184" s="19">
        <f t="shared" si="618"/>
        <v>1.1786215396711009E-6</v>
      </c>
      <c r="DL184" s="19">
        <f t="shared" si="619"/>
        <v>1.6935563501471844E-2</v>
      </c>
      <c r="DM184" s="19">
        <f t="shared" si="620"/>
        <v>0.11922191952567378</v>
      </c>
      <c r="DN184" s="19">
        <f t="shared" si="621"/>
        <v>2.7483398340691638E-3</v>
      </c>
      <c r="DO184" s="19">
        <f t="shared" si="622"/>
        <v>0.18612824982509707</v>
      </c>
      <c r="DP184" s="19">
        <f t="shared" si="623"/>
        <v>0.1919355083163983</v>
      </c>
      <c r="DQ184" s="19">
        <f t="shared" si="624"/>
        <v>1.4962970581095953E-2</v>
      </c>
      <c r="DR184" s="19">
        <f t="shared" si="625"/>
        <v>7.0595808921070383E-2</v>
      </c>
      <c r="DS184" s="19">
        <f t="shared" si="626"/>
        <v>0.23004773216312063</v>
      </c>
      <c r="DT184" s="19">
        <f t="shared" si="627"/>
        <v>2.2334291885203441E-2</v>
      </c>
      <c r="DU184" s="19">
        <f t="shared" si="628"/>
        <v>1.3974329729585655E-2</v>
      </c>
      <c r="DV184" s="19">
        <f t="shared" si="611"/>
        <v>6.8050150406642352E-3</v>
      </c>
      <c r="DW184" s="19">
        <f t="shared" si="629"/>
        <v>7.7904945570388285E-3</v>
      </c>
      <c r="DX184" s="19">
        <f t="shared" si="630"/>
        <v>2.4450959664533839E-2</v>
      </c>
      <c r="DY184" s="19">
        <f t="shared" si="631"/>
        <v>3.2198862996139902E-3</v>
      </c>
      <c r="DZ184" s="19">
        <f t="shared" si="632"/>
        <v>3.5238110018910996E-3</v>
      </c>
      <c r="EA184" s="19">
        <f t="shared" si="519"/>
        <v>0.99993304000469219</v>
      </c>
      <c r="EB184" s="19"/>
      <c r="EC184" s="19">
        <f t="shared" si="548"/>
        <v>6.2920856828163924E-2</v>
      </c>
      <c r="ED184" s="19">
        <f t="shared" si="633"/>
        <v>1.7771470675554967E-2</v>
      </c>
      <c r="EE184" s="19">
        <f t="shared" si="634"/>
        <v>4.5680048212784173E-3</v>
      </c>
      <c r="EF184" s="19">
        <f t="shared" si="635"/>
        <v>1.1787004654487368E-6</v>
      </c>
      <c r="EG184" s="19">
        <f t="shared" si="636"/>
        <v>1.1787004654487368E-6</v>
      </c>
      <c r="EH184" s="19">
        <f t="shared" si="637"/>
        <v>1.1787004654487368E-6</v>
      </c>
      <c r="EI184" s="19">
        <f t="shared" si="638"/>
        <v>1.6936697582662509E-2</v>
      </c>
      <c r="EJ184" s="19">
        <f t="shared" si="639"/>
        <v>0.11922990315942988</v>
      </c>
      <c r="EK184" s="19">
        <f t="shared" si="640"/>
        <v>2.7485238752149514E-3</v>
      </c>
      <c r="EL184" s="19">
        <f t="shared" si="641"/>
        <v>0.18614071380642014</v>
      </c>
      <c r="EM184" s="19">
        <f t="shared" si="642"/>
        <v>0.19194836117776209</v>
      </c>
      <c r="EN184" s="19">
        <f t="shared" si="643"/>
        <v>1.4963972568628935E-2</v>
      </c>
      <c r="EO184" s="19">
        <f t="shared" si="644"/>
        <v>7.0600536332651953E-2</v>
      </c>
      <c r="EP184" s="19">
        <f t="shared" si="645"/>
        <v>0.23006313718970736</v>
      </c>
      <c r="EQ184" s="19">
        <f t="shared" si="646"/>
        <v>2.2335787489428931E-2</v>
      </c>
      <c r="ER184" s="19">
        <f t="shared" si="647"/>
        <v>1.397526551329885E-2</v>
      </c>
      <c r="ES184" s="19">
        <f t="shared" si="612"/>
        <v>6.8054707349527151E-3</v>
      </c>
      <c r="ET184" s="19">
        <f t="shared" si="648"/>
        <v>7.7910162434499334E-3</v>
      </c>
      <c r="EU184" s="19">
        <f t="shared" si="649"/>
        <v>2.4452597010314915E-2</v>
      </c>
      <c r="EV184" s="19">
        <f t="shared" si="650"/>
        <v>3.220101917623285E-3</v>
      </c>
      <c r="EW184" s="19">
        <f t="shared" si="651"/>
        <v>3.5240469720598131E-3</v>
      </c>
      <c r="EX184" s="19"/>
      <c r="EY184" s="19"/>
      <c r="EZ184" s="19">
        <f t="shared" si="549"/>
        <v>1.9344215197353053E-3</v>
      </c>
      <c r="FA184" s="19">
        <f t="shared" si="573"/>
        <v>-7.1680120183923113E-2</v>
      </c>
      <c r="FB184" s="19">
        <f t="shared" si="574"/>
        <v>-1.7088660657386776E-2</v>
      </c>
      <c r="FC184" s="19">
        <f t="shared" si="575"/>
        <v>-1.0554109959338512E-2</v>
      </c>
      <c r="FD184" s="19">
        <f t="shared" si="576"/>
        <v>-0.10389822264428436</v>
      </c>
      <c r="FE184" s="19">
        <f t="shared" si="577"/>
        <v>-5.0427632192249869E-2</v>
      </c>
      <c r="FF184" s="19">
        <f t="shared" si="578"/>
        <v>-7.2384243987953553E-2</v>
      </c>
      <c r="FG184" s="19">
        <f t="shared" si="579"/>
        <v>-2.9535275427878784E-2</v>
      </c>
      <c r="FH184" s="19">
        <f t="shared" si="580"/>
        <v>4.5717067758655999E-2</v>
      </c>
      <c r="FI184" s="19">
        <f t="shared" si="581"/>
        <v>-3.8374339690130939E-2</v>
      </c>
      <c r="FJ184" s="19">
        <f t="shared" si="582"/>
        <v>-9.6964724689862239E-2</v>
      </c>
      <c r="FK184" s="19">
        <f t="shared" si="583"/>
        <v>-2.3560804783462036E-2</v>
      </c>
      <c r="FL184" s="19">
        <f t="shared" si="584"/>
        <v>-4.1061976590378149E-2</v>
      </c>
      <c r="FM184" s="19">
        <f t="shared" si="585"/>
        <v>-2.487863791350468E-2</v>
      </c>
      <c r="FN184" s="19">
        <f t="shared" si="586"/>
        <v>-4.0611117823943887E-2</v>
      </c>
      <c r="FO184" s="19">
        <f t="shared" si="587"/>
        <v>-0.10245121919439588</v>
      </c>
      <c r="FP184" s="19">
        <f t="shared" si="567"/>
        <v>-0.39515129991652814</v>
      </c>
      <c r="FQ184" s="19">
        <f t="shared" si="568"/>
        <v>-0.10715034183461002</v>
      </c>
      <c r="FR184" s="19">
        <f t="shared" si="569"/>
        <v>-4.9302575513288191E-2</v>
      </c>
      <c r="FS184" s="19">
        <f t="shared" si="570"/>
        <v>-5.3501659168193605E-2</v>
      </c>
      <c r="FT184" s="19">
        <f t="shared" si="571"/>
        <v>2.7266362669404146E-2</v>
      </c>
      <c r="FU184" s="19"/>
      <c r="FV184" s="16"/>
      <c r="FW184" s="19">
        <f t="shared" si="523"/>
        <v>0.95339375751717204</v>
      </c>
      <c r="FX184" s="19">
        <f t="shared" si="550"/>
        <v>0.83650230104011991</v>
      </c>
      <c r="FY184" s="19">
        <f t="shared" si="437"/>
        <v>1.1533999028814994</v>
      </c>
      <c r="FZ184" s="19"/>
      <c r="GA184" s="19">
        <f t="shared" si="524"/>
        <v>1</v>
      </c>
      <c r="GB184" s="19">
        <f t="shared" si="551"/>
        <v>1</v>
      </c>
      <c r="GC184" s="19">
        <f t="shared" si="438"/>
        <v>1.2513949527114989</v>
      </c>
      <c r="GD184" s="19"/>
      <c r="GE184" s="19">
        <f t="shared" si="525"/>
        <v>0.9843823979008719</v>
      </c>
      <c r="GF184" s="19">
        <f t="shared" si="552"/>
        <v>0.9448772580029301</v>
      </c>
      <c r="GG184" s="19">
        <f t="shared" si="439"/>
        <v>1.0611165922099119</v>
      </c>
      <c r="GI184" s="132">
        <f t="shared" si="657"/>
        <v>0.81813379248273299</v>
      </c>
      <c r="GJ184" s="19">
        <f t="shared" si="526"/>
        <v>1.2530307999439045</v>
      </c>
      <c r="GK184" s="19">
        <f t="shared" si="527"/>
        <v>1.2530312249551259</v>
      </c>
      <c r="GL184" s="3"/>
      <c r="GM184" s="3"/>
      <c r="GN184" s="8"/>
      <c r="GO184" s="5">
        <f t="shared" si="553"/>
        <v>28</v>
      </c>
      <c r="GP184" t="b">
        <f t="shared" si="528"/>
        <v>0</v>
      </c>
      <c r="GS184" s="11"/>
      <c r="GT184" s="11"/>
      <c r="GU184" s="34"/>
      <c r="GV184" s="30" t="str">
        <f t="shared" ca="1" si="440"/>
        <v/>
      </c>
      <c r="GW184" s="12" t="str">
        <f t="shared" si="530"/>
        <v/>
      </c>
      <c r="GX184" s="19" t="str">
        <f t="shared" ca="1" si="531"/>
        <v/>
      </c>
      <c r="GY184" s="19" t="str">
        <f t="shared" ca="1" si="532"/>
        <v/>
      </c>
      <c r="GZ184" s="11" t="str">
        <f ca="1">IF(GP184,OFFSET(#REF!,$GP$225+$GO184,0),"")</f>
        <v/>
      </c>
      <c r="HA184" s="12" t="str">
        <f t="shared" ca="1" si="442"/>
        <v/>
      </c>
      <c r="HB184" s="12" t="str">
        <f t="shared" ca="1" si="443"/>
        <v/>
      </c>
      <c r="HC184" s="12" t="str">
        <f t="shared" ca="1" si="444"/>
        <v/>
      </c>
      <c r="HD184" s="12" t="str">
        <f t="shared" ca="1" si="445"/>
        <v/>
      </c>
      <c r="HE184" t="str">
        <f t="shared" ca="1" si="533"/>
        <v/>
      </c>
      <c r="HF184" s="12" t="str">
        <f t="shared" ca="1" si="446"/>
        <v/>
      </c>
      <c r="HG184" s="12" t="str">
        <f t="shared" ca="1" si="447"/>
        <v/>
      </c>
      <c r="HH184" s="12" t="str">
        <f t="shared" ca="1" si="448"/>
        <v/>
      </c>
      <c r="HJ184" s="17"/>
      <c r="HL184" s="18">
        <f t="shared" si="534"/>
        <v>1977</v>
      </c>
      <c r="HM184" s="9">
        <f t="shared" si="449"/>
        <v>0.58895446286462805</v>
      </c>
      <c r="HN184" s="9">
        <f t="shared" si="450"/>
        <v>1.6993583129978205</v>
      </c>
      <c r="HO184" s="9">
        <f t="shared" si="451"/>
        <v>1.2728381403229516</v>
      </c>
      <c r="HP184" s="9">
        <f t="shared" si="452"/>
        <v>1.1502519892559717</v>
      </c>
      <c r="HQ184" s="9">
        <f t="shared" si="453"/>
        <v>1.1606955963276668</v>
      </c>
      <c r="HR184" s="9">
        <f t="shared" si="535"/>
        <v>1.000843624854397</v>
      </c>
      <c r="HS184" s="9">
        <f t="shared" si="454"/>
        <v>1.000844662446172</v>
      </c>
      <c r="HT184" s="9"/>
      <c r="HU184" s="9">
        <f t="shared" si="455"/>
        <v>1.4640846029073469</v>
      </c>
      <c r="HV184" s="23">
        <f t="shared" si="536"/>
        <v>1.6993565512456983</v>
      </c>
      <c r="HX184" s="8"/>
      <c r="HY184" s="5">
        <f t="shared" si="554"/>
        <v>28</v>
      </c>
      <c r="HZ184" t="b">
        <f t="shared" si="537"/>
        <v>0</v>
      </c>
      <c r="IC184" s="11"/>
      <c r="ID184" s="11"/>
      <c r="IE184" s="11"/>
      <c r="IF184" t="str">
        <f t="shared" ca="1" si="539"/>
        <v/>
      </c>
      <c r="IG184" s="12" t="str">
        <f t="shared" si="540"/>
        <v/>
      </c>
      <c r="IH184" s="19" t="str">
        <f t="shared" ca="1" si="541"/>
        <v/>
      </c>
      <c r="II184" s="19" t="str">
        <f t="shared" ca="1" si="542"/>
        <v/>
      </c>
      <c r="IJ184" s="11" t="str">
        <f t="shared" ca="1" si="456"/>
        <v/>
      </c>
      <c r="IK184" s="12" t="str">
        <f t="shared" ca="1" si="457"/>
        <v/>
      </c>
      <c r="IL184" s="12" t="str">
        <f t="shared" ca="1" si="458"/>
        <v/>
      </c>
      <c r="IM184" s="12" t="str">
        <f t="shared" ca="1" si="459"/>
        <v/>
      </c>
      <c r="IN184" s="12" t="str">
        <f t="shared" ca="1" si="460"/>
        <v/>
      </c>
      <c r="IO184" t="str">
        <f t="shared" ca="1" si="543"/>
        <v/>
      </c>
      <c r="IP184" s="12" t="str">
        <f t="shared" ca="1" si="544"/>
        <v/>
      </c>
      <c r="IQ184" s="12" t="str">
        <f t="shared" ca="1" si="461"/>
        <v/>
      </c>
      <c r="IR184" s="12" t="str">
        <f t="shared" ca="1" si="462"/>
        <v/>
      </c>
    </row>
    <row r="185" spans="1:252" x14ac:dyDescent="0.2">
      <c r="A185" t="s">
        <v>63</v>
      </c>
      <c r="B185" s="1">
        <f t="shared" si="545"/>
        <v>1978</v>
      </c>
      <c r="C185" s="60">
        <f t="shared" si="691"/>
        <v>1103.536086616356</v>
      </c>
      <c r="D185" s="60">
        <f t="shared" si="691"/>
        <v>302.2388537021676</v>
      </c>
      <c r="E185" s="60">
        <f t="shared" si="691"/>
        <v>78.496234235163001</v>
      </c>
      <c r="F185" s="60">
        <f t="shared" si="691"/>
        <v>0.02</v>
      </c>
      <c r="G185" s="60">
        <f t="shared" si="691"/>
        <v>0.02</v>
      </c>
      <c r="H185" s="60">
        <f t="shared" si="691"/>
        <v>0.02</v>
      </c>
      <c r="I185" s="60">
        <f t="shared" si="691"/>
        <v>310.49817710819332</v>
      </c>
      <c r="J185" s="60">
        <f t="shared" si="691"/>
        <v>2107.1017929043551</v>
      </c>
      <c r="K185" s="60">
        <f t="shared" si="691"/>
        <v>48.915718282479489</v>
      </c>
      <c r="L185" s="60">
        <f t="shared" si="691"/>
        <v>3204.9500835660774</v>
      </c>
      <c r="M185" s="60">
        <f t="shared" si="691"/>
        <v>3107.7341529729551</v>
      </c>
      <c r="N185" s="60">
        <f t="shared" si="691"/>
        <v>259.94678192605062</v>
      </c>
      <c r="O185" s="60">
        <f t="shared" si="691"/>
        <v>1233.6537062202271</v>
      </c>
      <c r="P185" s="60">
        <f t="shared" si="691"/>
        <v>4089.504978479963</v>
      </c>
      <c r="Q185" s="60">
        <f t="shared" si="691"/>
        <v>395.59141544239083</v>
      </c>
      <c r="R185" s="60">
        <f t="shared" si="691"/>
        <v>238.67711288806188</v>
      </c>
      <c r="S185" s="60">
        <f t="shared" si="691"/>
        <v>123.76652710411004</v>
      </c>
      <c r="T185" s="60">
        <f t="shared" si="691"/>
        <v>136.12168778015513</v>
      </c>
      <c r="U185" s="60">
        <f t="shared" si="691"/>
        <v>436.30466334042609</v>
      </c>
      <c r="V185" s="60">
        <f t="shared" si="691"/>
        <v>59.299772732345843</v>
      </c>
      <c r="W185" s="60">
        <f t="shared" si="691"/>
        <v>64.860606368380672</v>
      </c>
      <c r="X185" s="60">
        <f t="shared" si="692"/>
        <v>17301.258351669858</v>
      </c>
      <c r="Z185" s="19">
        <f t="shared" si="660"/>
        <v>2.4123412478921629</v>
      </c>
      <c r="AA185" s="19">
        <f t="shared" si="661"/>
        <v>4.4067060127295843</v>
      </c>
      <c r="AB185" s="19">
        <f t="shared" si="662"/>
        <v>0.95045592553741443</v>
      </c>
      <c r="AC185" s="19">
        <f t="shared" si="663"/>
        <v>4.372020592980957E-5</v>
      </c>
      <c r="AD185" s="19">
        <f t="shared" si="664"/>
        <v>2.9160420367872644E-4</v>
      </c>
      <c r="AE185" s="19">
        <f t="shared" si="665"/>
        <v>2.421659930054709E-4</v>
      </c>
      <c r="AF185" s="19">
        <f t="shared" si="666"/>
        <v>3.9902657555600753</v>
      </c>
      <c r="AG185" s="19">
        <f t="shared" si="667"/>
        <v>16.897316241689261</v>
      </c>
      <c r="AH185" s="19">
        <f t="shared" si="668"/>
        <v>0.85037669335796462</v>
      </c>
      <c r="AI185" s="19">
        <f t="shared" si="669"/>
        <v>7.9179476471582158</v>
      </c>
      <c r="AJ185" s="19">
        <f t="shared" si="670"/>
        <v>7.6250306400652201</v>
      </c>
      <c r="AK185" s="19">
        <f t="shared" si="671"/>
        <v>2.9574895227818732</v>
      </c>
      <c r="AL185" s="19">
        <f t="shared" si="672"/>
        <v>14.318467828103165</v>
      </c>
      <c r="AM185" s="19">
        <f t="shared" si="673"/>
        <v>17.496842208253508</v>
      </c>
      <c r="AN185" s="19">
        <f t="shared" si="674"/>
        <v>1.8481233310729031</v>
      </c>
      <c r="AO185" s="19">
        <f t="shared" si="675"/>
        <v>0.98354113728442027</v>
      </c>
      <c r="AP185" s="19">
        <f t="shared" si="676"/>
        <v>7.5768400750334095</v>
      </c>
      <c r="AQ185" s="19">
        <f t="shared" si="677"/>
        <v>1.5576650557418166</v>
      </c>
      <c r="AR185" s="19">
        <f t="shared" si="678"/>
        <v>1.0017309987842069</v>
      </c>
      <c r="AS185" s="19">
        <f t="shared" si="679"/>
        <v>1.2175859891986431</v>
      </c>
      <c r="AT185" s="19">
        <f t="shared" si="680"/>
        <v>0.97149443266664115</v>
      </c>
      <c r="AU185" s="19">
        <f t="shared" si="656"/>
        <v>25.070282434068741</v>
      </c>
      <c r="AV185" s="19"/>
      <c r="AX185" s="19">
        <f t="shared" si="466"/>
        <v>1.2210521747233329</v>
      </c>
      <c r="AY185" s="19">
        <f t="shared" si="467"/>
        <v>1.2258039508516592</v>
      </c>
      <c r="AZ185" s="19">
        <f t="shared" si="468"/>
        <v>1.3695606535625648</v>
      </c>
      <c r="BA185" s="19">
        <f t="shared" si="469"/>
        <v>1.077877329552748</v>
      </c>
      <c r="BB185" s="19">
        <f t="shared" si="470"/>
        <v>0.98469684291668791</v>
      </c>
      <c r="BC185" s="19">
        <f t="shared" si="471"/>
        <v>0.93183232190110554</v>
      </c>
      <c r="BD185" s="19">
        <f t="shared" si="472"/>
        <v>1.0257959001307329</v>
      </c>
      <c r="BE185" s="19">
        <f t="shared" si="473"/>
        <v>1.0667185794903165</v>
      </c>
      <c r="BF185" s="19">
        <f t="shared" si="474"/>
        <v>1.1475835992871799</v>
      </c>
      <c r="BG185" s="19">
        <f t="shared" si="475"/>
        <v>0.97310809952980848</v>
      </c>
      <c r="BH185" s="19">
        <f t="shared" si="476"/>
        <v>1.247159326965531</v>
      </c>
      <c r="BI185" s="19">
        <f t="shared" si="477"/>
        <v>1.3074531833603644</v>
      </c>
      <c r="BJ185" s="19">
        <f t="shared" si="478"/>
        <v>1.2124645442829107</v>
      </c>
      <c r="BK185" s="19">
        <f t="shared" si="479"/>
        <v>1.137138294027354</v>
      </c>
      <c r="BL185" s="19">
        <f t="shared" si="480"/>
        <v>1.1938740345847205</v>
      </c>
      <c r="BM185" s="19">
        <f t="shared" si="481"/>
        <v>1.1297277397586181</v>
      </c>
      <c r="BN185" s="19">
        <f t="shared" si="482"/>
        <v>2.2991061781070159</v>
      </c>
      <c r="BO185" s="19">
        <f t="shared" si="483"/>
        <v>1.2362724901426541</v>
      </c>
      <c r="BP185" s="19">
        <f t="shared" si="484"/>
        <v>1.2264278557126636</v>
      </c>
      <c r="BQ185" s="19">
        <f t="shared" si="485"/>
        <v>1.2013691616902151</v>
      </c>
      <c r="BR185" s="19">
        <f t="shared" si="486"/>
        <v>1.2509999925709059</v>
      </c>
      <c r="BS185" s="19">
        <f t="shared" si="487"/>
        <v>1.4755816362548821</v>
      </c>
      <c r="BU185" s="16"/>
      <c r="BV185" s="9">
        <f t="shared" si="434"/>
        <v>0.86041597370326173</v>
      </c>
      <c r="BW185" s="9">
        <f t="shared" si="488"/>
        <v>1.4755816362548821</v>
      </c>
      <c r="BX185" s="9">
        <f t="shared" si="489"/>
        <v>1.2956233657533713</v>
      </c>
      <c r="BY185" s="9">
        <f t="shared" si="490"/>
        <v>0.99891784371848802</v>
      </c>
      <c r="BZ185" s="9">
        <f t="shared" si="491"/>
        <v>1.1401304533296719</v>
      </c>
      <c r="CA185" s="9">
        <f t="shared" si="435"/>
        <v>1.2696135627855698</v>
      </c>
      <c r="CB185" s="9">
        <f t="shared" si="492"/>
        <v>1.2696140103368965</v>
      </c>
      <c r="CC185" s="9"/>
      <c r="CD185" s="9">
        <f t="shared" si="493"/>
        <v>1.2942212987896475</v>
      </c>
      <c r="CE185" s="9">
        <f t="shared" si="494"/>
        <v>1.4755811160979575</v>
      </c>
      <c r="CG185" s="35"/>
      <c r="CH185">
        <f t="shared" si="495"/>
        <v>1978</v>
      </c>
      <c r="CI185" s="19">
        <f t="shared" si="496"/>
        <v>6.3783573667625534E-2</v>
      </c>
      <c r="CJ185" s="19">
        <f t="shared" si="592"/>
        <v>1.7469183313651666E-2</v>
      </c>
      <c r="CK185" s="19">
        <f t="shared" si="593"/>
        <v>4.5370245700993659E-3</v>
      </c>
      <c r="CL185" s="19">
        <f t="shared" si="594"/>
        <v>1.1559852811555564E-6</v>
      </c>
      <c r="CM185" s="19">
        <f t="shared" si="595"/>
        <v>1.1559852811555564E-6</v>
      </c>
      <c r="CN185" s="19">
        <f t="shared" si="596"/>
        <v>1.1559852811555564E-6</v>
      </c>
      <c r="CO185" s="19">
        <f t="shared" si="597"/>
        <v>1.7946566128135132E-2</v>
      </c>
      <c r="CP185" s="19">
        <f t="shared" si="598"/>
        <v>0.12178893292469591</v>
      </c>
      <c r="CQ185" s="19">
        <f t="shared" si="599"/>
        <v>2.8272925175849024E-3</v>
      </c>
      <c r="CR185" s="19">
        <f t="shared" si="600"/>
        <v>0.18524375617203281</v>
      </c>
      <c r="CS185" s="19">
        <f t="shared" si="601"/>
        <v>0.17962474692905833</v>
      </c>
      <c r="CT185" s="19">
        <f t="shared" si="602"/>
        <v>1.5024732689513388E-2</v>
      </c>
      <c r="CU185" s="19">
        <f t="shared" si="603"/>
        <v>7.1304276321679183E-2</v>
      </c>
      <c r="CV185" s="19">
        <f t="shared" si="604"/>
        <v>0.2363703781167604</v>
      </c>
      <c r="CW185" s="19">
        <f t="shared" si="605"/>
        <v>2.2864892680144834E-2</v>
      </c>
      <c r="CX185" s="19">
        <f t="shared" si="606"/>
        <v>1.3795361472365136E-2</v>
      </c>
      <c r="CY185" s="19">
        <f t="shared" si="590"/>
        <v>7.1536141816045725E-3</v>
      </c>
      <c r="CZ185" s="19">
        <f t="shared" si="607"/>
        <v>7.867733375995575E-3</v>
      </c>
      <c r="DA185" s="19">
        <f t="shared" si="608"/>
        <v>2.5218088446053142E-2</v>
      </c>
      <c r="DB185" s="19">
        <f t="shared" si="609"/>
        <v>3.4274832227230707E-3</v>
      </c>
      <c r="DC185" s="19">
        <f t="shared" si="610"/>
        <v>3.7488953144336206E-3</v>
      </c>
      <c r="DD185" s="19"/>
      <c r="DE185" s="19"/>
      <c r="DF185" s="19">
        <f t="shared" si="547"/>
        <v>6.3349295427367086E-2</v>
      </c>
      <c r="DG185" s="19">
        <f t="shared" si="614"/>
        <v>1.7706648727779911E-2</v>
      </c>
      <c r="DH185" s="19">
        <f t="shared" si="615"/>
        <v>4.5761547253591259E-3</v>
      </c>
      <c r="DI185" s="19">
        <f t="shared" si="616"/>
        <v>1.1636177531307799E-6</v>
      </c>
      <c r="DJ185" s="19">
        <f t="shared" si="617"/>
        <v>1.1636177531307799E-6</v>
      </c>
      <c r="DK185" s="19">
        <f t="shared" si="618"/>
        <v>1.1636177531307799E-6</v>
      </c>
      <c r="DL185" s="19">
        <f t="shared" si="619"/>
        <v>1.7380530674201377E-2</v>
      </c>
      <c r="DM185" s="19">
        <f t="shared" si="620"/>
        <v>0.12091413206488819</v>
      </c>
      <c r="DN185" s="19">
        <f t="shared" si="621"/>
        <v>2.8672345842915663E-3</v>
      </c>
      <c r="DO185" s="19">
        <f t="shared" si="622"/>
        <v>0.18673883928727777</v>
      </c>
      <c r="DP185" s="19">
        <f t="shared" si="623"/>
        <v>0.18434213157740884</v>
      </c>
      <c r="DQ185" s="19">
        <f t="shared" si="624"/>
        <v>1.543983612329896E-2</v>
      </c>
      <c r="DR185" s="19">
        <f t="shared" si="625"/>
        <v>7.1205988919853858E-2</v>
      </c>
      <c r="DS185" s="19">
        <f t="shared" si="626"/>
        <v>0.23212786043807482</v>
      </c>
      <c r="DT185" s="19">
        <f t="shared" si="627"/>
        <v>2.2667514121802814E-2</v>
      </c>
      <c r="DU185" s="19">
        <f t="shared" si="628"/>
        <v>1.3628266143069155E-2</v>
      </c>
      <c r="DV185" s="19">
        <f t="shared" si="611"/>
        <v>6.964582419292497E-3</v>
      </c>
      <c r="DW185" s="19">
        <f t="shared" si="629"/>
        <v>7.803170986755756E-3</v>
      </c>
      <c r="DX185" s="19">
        <f t="shared" si="630"/>
        <v>2.5096558798025543E-2</v>
      </c>
      <c r="DY185" s="19">
        <f t="shared" si="631"/>
        <v>3.3750443034286548E-3</v>
      </c>
      <c r="DZ185" s="19">
        <f t="shared" si="632"/>
        <v>3.7243054397733902E-3</v>
      </c>
      <c r="EA185" s="19">
        <f t="shared" si="519"/>
        <v>0.99991158561520854</v>
      </c>
      <c r="EB185" s="19"/>
      <c r="EC185" s="19">
        <f t="shared" si="548"/>
        <v>6.3354896911601052E-2</v>
      </c>
      <c r="ED185" s="19">
        <f t="shared" si="633"/>
        <v>1.770821438866084E-2</v>
      </c>
      <c r="EE185" s="19">
        <f t="shared" si="634"/>
        <v>4.5765593590393165E-3</v>
      </c>
      <c r="EF185" s="19">
        <f t="shared" si="635"/>
        <v>1.1637206427754799E-6</v>
      </c>
      <c r="EG185" s="19">
        <f t="shared" si="636"/>
        <v>1.1637206427754799E-6</v>
      </c>
      <c r="EH185" s="19">
        <f t="shared" si="637"/>
        <v>1.1637206427754799E-6</v>
      </c>
      <c r="EI185" s="19">
        <f t="shared" si="638"/>
        <v>1.7382067499005706E-2</v>
      </c>
      <c r="EJ185" s="19">
        <f t="shared" si="639"/>
        <v>0.12092482355876916</v>
      </c>
      <c r="EK185" s="19">
        <f t="shared" si="640"/>
        <v>2.8674881114888404E-3</v>
      </c>
      <c r="EL185" s="19">
        <f t="shared" si="641"/>
        <v>0.18675535114675593</v>
      </c>
      <c r="EM185" s="19">
        <f t="shared" si="642"/>
        <v>0.18435843151471232</v>
      </c>
      <c r="EN185" s="19">
        <f t="shared" si="643"/>
        <v>1.544120134761655E-2</v>
      </c>
      <c r="EO185" s="19">
        <f t="shared" si="644"/>
        <v>7.1212285110231477E-2</v>
      </c>
      <c r="EP185" s="19">
        <f t="shared" si="645"/>
        <v>0.23214838569477636</v>
      </c>
      <c r="EQ185" s="19">
        <f t="shared" si="646"/>
        <v>2.2669518433328616E-2</v>
      </c>
      <c r="ER185" s="19">
        <f t="shared" si="647"/>
        <v>1.3629471184378955E-2</v>
      </c>
      <c r="ES185" s="19">
        <f t="shared" si="612"/>
        <v>6.9651982430101031E-3</v>
      </c>
      <c r="ET185" s="19">
        <f t="shared" si="648"/>
        <v>7.8038609603215611E-3</v>
      </c>
      <c r="EU185" s="19">
        <f t="shared" si="649"/>
        <v>2.5098777891031796E-2</v>
      </c>
      <c r="EV185" s="19">
        <f t="shared" si="650"/>
        <v>3.3753427322797897E-3</v>
      </c>
      <c r="EW185" s="19">
        <f t="shared" si="651"/>
        <v>3.7246347510634784E-3</v>
      </c>
      <c r="EX185" s="19"/>
      <c r="EY185" s="19"/>
      <c r="EZ185" s="19">
        <f t="shared" si="549"/>
        <v>9.108514304842049E-3</v>
      </c>
      <c r="FA185" s="19">
        <f t="shared" si="573"/>
        <v>-2.0514333013155511E-2</v>
      </c>
      <c r="FB185" s="19">
        <f t="shared" si="574"/>
        <v>-2.4654705564633925E-2</v>
      </c>
      <c r="FC185" s="19">
        <f t="shared" si="575"/>
        <v>-1.7718221914732348E-2</v>
      </c>
      <c r="FD185" s="19">
        <f t="shared" si="576"/>
        <v>-6.7185002699638252E-3</v>
      </c>
      <c r="FE185" s="19">
        <f t="shared" si="577"/>
        <v>-2.0651248201529609E-2</v>
      </c>
      <c r="FF185" s="19">
        <f t="shared" si="578"/>
        <v>6.6395368503005037E-2</v>
      </c>
      <c r="FG185" s="19">
        <f t="shared" si="579"/>
        <v>-2.4095593710821723E-2</v>
      </c>
      <c r="FH185" s="19">
        <f t="shared" si="580"/>
        <v>-7.3996384186052783E-2</v>
      </c>
      <c r="FI185" s="19">
        <f t="shared" si="581"/>
        <v>0.1100884700334116</v>
      </c>
      <c r="FJ185" s="19">
        <f t="shared" si="582"/>
        <v>-0.1098972310846206</v>
      </c>
      <c r="FK185" s="19">
        <f t="shared" si="583"/>
        <v>-8.4718870235146349E-2</v>
      </c>
      <c r="FL185" s="19">
        <f t="shared" si="584"/>
        <v>-4.8713444217266082E-2</v>
      </c>
      <c r="FM185" s="19">
        <f t="shared" si="585"/>
        <v>-7.1747215605262715E-3</v>
      </c>
      <c r="FN185" s="19">
        <f t="shared" si="586"/>
        <v>-1.2925563522385173E-2</v>
      </c>
      <c r="FO185" s="19">
        <f t="shared" si="587"/>
        <v>-4.9014104402627257E-3</v>
      </c>
      <c r="FP185" s="19">
        <f t="shared" si="567"/>
        <v>-0.28929839093327747</v>
      </c>
      <c r="FQ185" s="19">
        <f t="shared" si="568"/>
        <v>-2.3876497154362722E-3</v>
      </c>
      <c r="FR185" s="19">
        <f t="shared" si="569"/>
        <v>-4.3964200666130528E-2</v>
      </c>
      <c r="FS185" s="19">
        <f t="shared" si="570"/>
        <v>-2.5544704820204062E-2</v>
      </c>
      <c r="FT185" s="19">
        <f t="shared" si="571"/>
        <v>7.0827973081718206E-3</v>
      </c>
      <c r="FU185" s="19"/>
      <c r="FV185" s="16"/>
      <c r="FW185" s="19">
        <f t="shared" si="523"/>
        <v>0.98849536095964896</v>
      </c>
      <c r="FX185" s="19">
        <f t="shared" si="550"/>
        <v>0.82687864401023026</v>
      </c>
      <c r="FY185" s="19">
        <f t="shared" si="437"/>
        <v>1.1401304533296719</v>
      </c>
      <c r="FZ185" s="19"/>
      <c r="GA185" s="19">
        <f t="shared" si="524"/>
        <v>1.0353432886604179</v>
      </c>
      <c r="GB185" s="19">
        <f t="shared" si="551"/>
        <v>1.0353432886604179</v>
      </c>
      <c r="GC185" s="19">
        <f t="shared" si="438"/>
        <v>1.2956233657533713</v>
      </c>
      <c r="GD185" s="19"/>
      <c r="GE185" s="19">
        <f t="shared" si="525"/>
        <v>0.94138368116373805</v>
      </c>
      <c r="GF185" s="19">
        <f t="shared" si="552"/>
        <v>0.88949203138669741</v>
      </c>
      <c r="GG185" s="19">
        <f t="shared" si="439"/>
        <v>0.99891784371848802</v>
      </c>
      <c r="GI185" s="132">
        <f t="shared" si="657"/>
        <v>0.86041597370326173</v>
      </c>
      <c r="GJ185" s="19">
        <f t="shared" si="526"/>
        <v>1.2696135627855698</v>
      </c>
      <c r="GK185" s="19">
        <f t="shared" si="527"/>
        <v>1.2696140103368965</v>
      </c>
      <c r="GL185" s="3"/>
      <c r="GM185" s="3"/>
      <c r="GN185" s="8"/>
      <c r="GO185" s="5">
        <f t="shared" si="553"/>
        <v>29</v>
      </c>
      <c r="GP185" t="b">
        <f t="shared" si="528"/>
        <v>0</v>
      </c>
      <c r="GS185" s="11"/>
      <c r="GT185" s="11"/>
      <c r="GU185" s="34"/>
      <c r="GV185" s="30" t="str">
        <f t="shared" ca="1" si="440"/>
        <v/>
      </c>
      <c r="GW185" s="12" t="str">
        <f t="shared" si="530"/>
        <v/>
      </c>
      <c r="GX185" s="19" t="str">
        <f t="shared" ca="1" si="531"/>
        <v/>
      </c>
      <c r="GY185" s="19" t="str">
        <f t="shared" ca="1" si="532"/>
        <v/>
      </c>
      <c r="GZ185" s="11" t="str">
        <f ca="1">IF(GP185,OFFSET(#REF!,$GP$225+$GO185,0),"")</f>
        <v/>
      </c>
      <c r="HA185" s="12" t="str">
        <f t="shared" ca="1" si="442"/>
        <v/>
      </c>
      <c r="HB185" s="12" t="str">
        <f t="shared" ca="1" si="443"/>
        <v/>
      </c>
      <c r="HC185" s="12" t="str">
        <f t="shared" ca="1" si="444"/>
        <v/>
      </c>
      <c r="HD185" s="12" t="str">
        <f t="shared" ca="1" si="445"/>
        <v/>
      </c>
      <c r="HE185" t="str">
        <f t="shared" ca="1" si="533"/>
        <v/>
      </c>
      <c r="HF185" s="12" t="str">
        <f t="shared" ca="1" si="446"/>
        <v/>
      </c>
      <c r="HG185" s="12" t="str">
        <f t="shared" ca="1" si="447"/>
        <v/>
      </c>
      <c r="HH185" s="12" t="str">
        <f t="shared" ca="1" si="448"/>
        <v/>
      </c>
      <c r="HJ185" s="17"/>
      <c r="HL185" s="18">
        <f t="shared" si="534"/>
        <v>1978</v>
      </c>
      <c r="HM185" s="9">
        <f t="shared" si="449"/>
        <v>0.61939236869163494</v>
      </c>
      <c r="HN185" s="9">
        <f t="shared" si="450"/>
        <v>1.6372335661110291</v>
      </c>
      <c r="HO185" s="9">
        <f t="shared" si="451"/>
        <v>1.3178244261343752</v>
      </c>
      <c r="HP185" s="9">
        <f t="shared" si="452"/>
        <v>1.0828284519116991</v>
      </c>
      <c r="HQ185" s="9">
        <f t="shared" si="453"/>
        <v>1.1473422124561923</v>
      </c>
      <c r="HR185" s="9">
        <f t="shared" si="535"/>
        <v>1.0140889117805416</v>
      </c>
      <c r="HS185" s="9">
        <f t="shared" si="454"/>
        <v>1.0140899766149627</v>
      </c>
      <c r="HT185" s="9"/>
      <c r="HU185" s="9">
        <f t="shared" si="455"/>
        <v>1.4269777832425088</v>
      </c>
      <c r="HV185" s="23">
        <f t="shared" si="536"/>
        <v>1.6372318469512928</v>
      </c>
      <c r="HX185" s="8"/>
      <c r="HY185" s="5">
        <f t="shared" si="554"/>
        <v>29</v>
      </c>
      <c r="HZ185" t="b">
        <f t="shared" si="537"/>
        <v>0</v>
      </c>
      <c r="IC185" s="11"/>
      <c r="ID185" s="11"/>
      <c r="IE185" s="11"/>
      <c r="IF185" t="str">
        <f t="shared" ca="1" si="539"/>
        <v/>
      </c>
      <c r="IG185" s="12" t="str">
        <f t="shared" si="540"/>
        <v/>
      </c>
      <c r="IH185" s="19" t="str">
        <f t="shared" ca="1" si="541"/>
        <v/>
      </c>
      <c r="II185" s="19" t="str">
        <f t="shared" ca="1" si="542"/>
        <v/>
      </c>
      <c r="IJ185" s="11" t="str">
        <f t="shared" ca="1" si="456"/>
        <v/>
      </c>
      <c r="IK185" s="12" t="str">
        <f t="shared" ca="1" si="457"/>
        <v/>
      </c>
      <c r="IL185" s="12" t="str">
        <f t="shared" ca="1" si="458"/>
        <v/>
      </c>
      <c r="IM185" s="12" t="str">
        <f t="shared" ca="1" si="459"/>
        <v/>
      </c>
      <c r="IN185" s="12" t="str">
        <f t="shared" ca="1" si="460"/>
        <v/>
      </c>
      <c r="IO185" t="str">
        <f t="shared" ca="1" si="543"/>
        <v/>
      </c>
      <c r="IP185" s="12" t="str">
        <f t="shared" ca="1" si="544"/>
        <v/>
      </c>
      <c r="IQ185" s="12" t="str">
        <f t="shared" ca="1" si="461"/>
        <v/>
      </c>
      <c r="IR185" s="12" t="str">
        <f t="shared" ca="1" si="462"/>
        <v/>
      </c>
    </row>
    <row r="186" spans="1:252" x14ac:dyDescent="0.2">
      <c r="A186" t="s">
        <v>63</v>
      </c>
      <c r="B186" s="1">
        <f t="shared" si="545"/>
        <v>1979</v>
      </c>
      <c r="C186" s="60">
        <f t="shared" si="691"/>
        <v>1066.9487436960865</v>
      </c>
      <c r="D186" s="60">
        <f t="shared" si="691"/>
        <v>289.42768456089448</v>
      </c>
      <c r="E186" s="60">
        <f t="shared" si="691"/>
        <v>69.842526544543745</v>
      </c>
      <c r="F186" s="60">
        <f t="shared" si="691"/>
        <v>0.02</v>
      </c>
      <c r="G186" s="60">
        <f t="shared" si="691"/>
        <v>0.02</v>
      </c>
      <c r="H186" s="60">
        <f t="shared" si="691"/>
        <v>0.02</v>
      </c>
      <c r="I186" s="60">
        <f t="shared" si="691"/>
        <v>307.93084273977263</v>
      </c>
      <c r="J186" s="60">
        <f t="shared" si="691"/>
        <v>2105.1104983517434</v>
      </c>
      <c r="K186" s="60">
        <f t="shared" si="691"/>
        <v>49.076682976839678</v>
      </c>
      <c r="L186" s="60">
        <f t="shared" si="691"/>
        <v>3160.8995015279279</v>
      </c>
      <c r="M186" s="60">
        <f t="shared" si="691"/>
        <v>3127.4572330990168</v>
      </c>
      <c r="N186" s="60">
        <f t="shared" si="691"/>
        <v>246.7651349586948</v>
      </c>
      <c r="O186" s="60">
        <f t="shared" si="691"/>
        <v>1223.2018853929067</v>
      </c>
      <c r="P186" s="60">
        <f t="shared" si="691"/>
        <v>4147.7544179725664</v>
      </c>
      <c r="Q186" s="60">
        <f t="shared" si="691"/>
        <v>387.85014831540099</v>
      </c>
      <c r="R186" s="60">
        <f t="shared" si="691"/>
        <v>240.38286864158584</v>
      </c>
      <c r="S186" s="60">
        <f t="shared" si="691"/>
        <v>124.91136664004576</v>
      </c>
      <c r="T186" s="60">
        <f t="shared" si="691"/>
        <v>138.22518835748065</v>
      </c>
      <c r="U186" s="60">
        <f t="shared" si="691"/>
        <v>418.76915224403899</v>
      </c>
      <c r="V186" s="60">
        <f t="shared" si="691"/>
        <v>56.439012052331933</v>
      </c>
      <c r="W186" s="60">
        <f t="shared" si="691"/>
        <v>62.691282378973526</v>
      </c>
      <c r="X186" s="60">
        <f t="shared" si="692"/>
        <v>17223.744170450853</v>
      </c>
      <c r="Z186" s="19">
        <f t="shared" si="660"/>
        <v>2.3389018999088895</v>
      </c>
      <c r="AA186" s="19">
        <f t="shared" si="661"/>
        <v>4.186381155461766</v>
      </c>
      <c r="AB186" s="19">
        <f t="shared" si="662"/>
        <v>0.88595317904907023</v>
      </c>
      <c r="AC186" s="19">
        <f t="shared" si="663"/>
        <v>4.3842816512563621E-5</v>
      </c>
      <c r="AD186" s="19">
        <f t="shared" si="664"/>
        <v>2.8928684979207426E-4</v>
      </c>
      <c r="AE186" s="19">
        <f t="shared" si="665"/>
        <v>2.5370020899345111E-4</v>
      </c>
      <c r="AF186" s="19">
        <f t="shared" si="666"/>
        <v>4.0159782514852722</v>
      </c>
      <c r="AG186" s="19">
        <f t="shared" si="667"/>
        <v>16.657007356349833</v>
      </c>
      <c r="AH186" s="19">
        <f t="shared" si="668"/>
        <v>0.83441617510664468</v>
      </c>
      <c r="AI186" s="19">
        <f t="shared" si="669"/>
        <v>7.2952170789635584</v>
      </c>
      <c r="AJ186" s="19">
        <f t="shared" si="670"/>
        <v>7.4074413077450263</v>
      </c>
      <c r="AK186" s="19">
        <f t="shared" si="671"/>
        <v>2.8683932243862769</v>
      </c>
      <c r="AL186" s="19">
        <f t="shared" si="672"/>
        <v>14.185101362165211</v>
      </c>
      <c r="AM186" s="19">
        <f t="shared" si="673"/>
        <v>17.437881594594113</v>
      </c>
      <c r="AN186" s="19">
        <f t="shared" si="674"/>
        <v>1.7413635111323464</v>
      </c>
      <c r="AO186" s="19">
        <f t="shared" si="675"/>
        <v>0.96138571291749353</v>
      </c>
      <c r="AP186" s="19">
        <f t="shared" si="676"/>
        <v>5.9583619635317975</v>
      </c>
      <c r="AQ186" s="19">
        <f t="shared" si="677"/>
        <v>1.5292059035664725</v>
      </c>
      <c r="AR186" s="19">
        <f t="shared" si="678"/>
        <v>0.97002323960867642</v>
      </c>
      <c r="AS186" s="19">
        <f t="shared" si="679"/>
        <v>1.1684787476125134</v>
      </c>
      <c r="AT186" s="19">
        <f t="shared" si="680"/>
        <v>0.94144310906862638</v>
      </c>
      <c r="AU186" s="19">
        <f t="shared" si="656"/>
        <v>24.116157642221424</v>
      </c>
      <c r="AV186" s="19"/>
      <c r="AX186" s="19">
        <f t="shared" si="466"/>
        <v>1.1838794589462456</v>
      </c>
      <c r="AY186" s="19">
        <f t="shared" si="467"/>
        <v>1.1645166583185158</v>
      </c>
      <c r="AZ186" s="19">
        <f t="shared" si="468"/>
        <v>1.2766153404096094</v>
      </c>
      <c r="BA186" s="19">
        <f t="shared" si="469"/>
        <v>1.0809001691003479</v>
      </c>
      <c r="BB186" s="19">
        <f t="shared" si="470"/>
        <v>0.97687154058112491</v>
      </c>
      <c r="BC186" s="19">
        <f t="shared" si="471"/>
        <v>0.97621491721103271</v>
      </c>
      <c r="BD186" s="19">
        <f t="shared" si="472"/>
        <v>1.0324059292661214</v>
      </c>
      <c r="BE186" s="19">
        <f t="shared" si="473"/>
        <v>1.0515480074810333</v>
      </c>
      <c r="BF186" s="19">
        <f t="shared" si="474"/>
        <v>1.1260448751847916</v>
      </c>
      <c r="BG186" s="19">
        <f t="shared" si="475"/>
        <v>0.89657511563814163</v>
      </c>
      <c r="BH186" s="19">
        <f t="shared" si="476"/>
        <v>1.2115701499430225</v>
      </c>
      <c r="BI186" s="19">
        <f t="shared" si="477"/>
        <v>1.268065304530831</v>
      </c>
      <c r="BJ186" s="19">
        <f t="shared" si="478"/>
        <v>1.2011712890766024</v>
      </c>
      <c r="BK186" s="19">
        <f t="shared" si="479"/>
        <v>1.1333063813408566</v>
      </c>
      <c r="BL186" s="19">
        <f t="shared" si="480"/>
        <v>1.1249079786830416</v>
      </c>
      <c r="BM186" s="19">
        <f t="shared" si="481"/>
        <v>1.1042792897196614</v>
      </c>
      <c r="BN186" s="19">
        <f t="shared" si="482"/>
        <v>1.8079973532625211</v>
      </c>
      <c r="BO186" s="19">
        <f t="shared" si="483"/>
        <v>1.213685306333484</v>
      </c>
      <c r="BP186" s="19">
        <f t="shared" si="484"/>
        <v>1.187607774131584</v>
      </c>
      <c r="BQ186" s="19">
        <f t="shared" si="485"/>
        <v>1.1529159713770809</v>
      </c>
      <c r="BR186" s="19">
        <f t="shared" si="486"/>
        <v>1.2123026986557255</v>
      </c>
      <c r="BS186" s="19">
        <f t="shared" si="487"/>
        <v>1.4194239513445521</v>
      </c>
      <c r="BU186" s="16"/>
      <c r="BV186" s="9">
        <f t="shared" si="434"/>
        <v>0.89044982292746866</v>
      </c>
      <c r="BW186" s="9">
        <f t="shared" si="488"/>
        <v>1.4194239513445521</v>
      </c>
      <c r="BX186" s="9">
        <f t="shared" si="489"/>
        <v>1.2336596291043991</v>
      </c>
      <c r="BY186" s="9">
        <f t="shared" si="490"/>
        <v>1.04162302850157</v>
      </c>
      <c r="BZ186" s="9">
        <f t="shared" si="491"/>
        <v>1.1046025435492053</v>
      </c>
      <c r="CA186" s="9">
        <f t="shared" si="435"/>
        <v>1.2639253271868975</v>
      </c>
      <c r="CB186" s="9">
        <f t="shared" si="492"/>
        <v>1.2639258061337644</v>
      </c>
      <c r="CC186" s="9"/>
      <c r="CD186" s="9">
        <f t="shared" si="493"/>
        <v>1.2850082790078476</v>
      </c>
      <c r="CE186" s="9">
        <f t="shared" si="494"/>
        <v>1.4194234134738553</v>
      </c>
      <c r="CG186" s="35"/>
      <c r="CH186">
        <f t="shared" si="495"/>
        <v>1979</v>
      </c>
      <c r="CI186" s="19">
        <f t="shared" si="496"/>
        <v>6.1946388261302061E-2</v>
      </c>
      <c r="CJ186" s="19">
        <f t="shared" si="592"/>
        <v>1.6803993469517397E-2</v>
      </c>
      <c r="CK186" s="19">
        <f t="shared" si="593"/>
        <v>4.0550141626212698E-3</v>
      </c>
      <c r="CL186" s="19">
        <f t="shared" si="594"/>
        <v>1.1611877070440995E-6</v>
      </c>
      <c r="CM186" s="19">
        <f t="shared" si="595"/>
        <v>1.1611877070440995E-6</v>
      </c>
      <c r="CN186" s="19">
        <f t="shared" si="596"/>
        <v>1.1611877070440995E-6</v>
      </c>
      <c r="CO186" s="19">
        <f t="shared" si="597"/>
        <v>1.7878275460457688E-2</v>
      </c>
      <c r="CP186" s="19">
        <f t="shared" si="598"/>
        <v>0.12222142163277612</v>
      </c>
      <c r="CQ186" s="19">
        <f t="shared" si="599"/>
        <v>2.8493620487603328E-3</v>
      </c>
      <c r="CR186" s="19">
        <f t="shared" si="600"/>
        <v>0.18351988221880258</v>
      </c>
      <c r="CS186" s="19">
        <f t="shared" si="601"/>
        <v>0.18157824466903655</v>
      </c>
      <c r="CT186" s="19">
        <f t="shared" si="602"/>
        <v>1.4327032062055729E-2</v>
      </c>
      <c r="CU186" s="19">
        <f t="shared" si="603"/>
        <v>7.1018349627570435E-2</v>
      </c>
      <c r="CV186" s="19">
        <f t="shared" si="604"/>
        <v>0.24081607209937989</v>
      </c>
      <c r="CW186" s="19">
        <f t="shared" si="605"/>
        <v>2.2518341219953716E-2</v>
      </c>
      <c r="CX186" s="19">
        <f t="shared" si="606"/>
        <v>1.3956481602530301E-2</v>
      </c>
      <c r="CY186" s="19">
        <f t="shared" si="590"/>
        <v>7.2522771706249774E-3</v>
      </c>
      <c r="CZ186" s="19">
        <f t="shared" si="607"/>
        <v>8.0252694762280846E-3</v>
      </c>
      <c r="DA186" s="19">
        <f t="shared" si="608"/>
        <v>2.4313479583752851E-2</v>
      </c>
      <c r="DB186" s="19">
        <f t="shared" si="609"/>
        <v>3.2768143496440805E-3</v>
      </c>
      <c r="DC186" s="19">
        <f t="shared" si="610"/>
        <v>3.6398173218647211E-3</v>
      </c>
      <c r="DD186" s="19"/>
      <c r="DE186" s="19"/>
      <c r="DF186" s="19">
        <f t="shared" si="547"/>
        <v>6.2860506504061123E-2</v>
      </c>
      <c r="DG186" s="19">
        <f t="shared" si="614"/>
        <v>1.7134436456135077E-2</v>
      </c>
      <c r="DH186" s="19">
        <f t="shared" si="615"/>
        <v>4.2915088082421757E-3</v>
      </c>
      <c r="DI186" s="19">
        <f t="shared" si="616"/>
        <v>1.1585845473834819E-6</v>
      </c>
      <c r="DJ186" s="19">
        <f t="shared" si="617"/>
        <v>1.1585845473834819E-6</v>
      </c>
      <c r="DK186" s="19">
        <f t="shared" si="618"/>
        <v>1.1585845473834819E-6</v>
      </c>
      <c r="DL186" s="19">
        <f t="shared" si="619"/>
        <v>1.791239909790009E-2</v>
      </c>
      <c r="DM186" s="19">
        <f t="shared" si="620"/>
        <v>0.12200504952006307</v>
      </c>
      <c r="DN186" s="19">
        <f t="shared" si="621"/>
        <v>2.838312982902319E-3</v>
      </c>
      <c r="DO186" s="19">
        <f t="shared" si="622"/>
        <v>0.18438047607730884</v>
      </c>
      <c r="DP186" s="19">
        <f t="shared" si="623"/>
        <v>0.1805997349317629</v>
      </c>
      <c r="DQ186" s="19">
        <f t="shared" si="624"/>
        <v>1.4673117865499028E-2</v>
      </c>
      <c r="DR186" s="19">
        <f t="shared" si="625"/>
        <v>7.1161217236552568E-2</v>
      </c>
      <c r="DS186" s="19">
        <f t="shared" si="626"/>
        <v>0.23858632191804327</v>
      </c>
      <c r="DT186" s="19">
        <f t="shared" si="627"/>
        <v>2.2691175892226328E-2</v>
      </c>
      <c r="DU186" s="19">
        <f t="shared" si="628"/>
        <v>1.3875765632308959E-2</v>
      </c>
      <c r="DV186" s="19">
        <f t="shared" si="611"/>
        <v>7.2028330542838253E-3</v>
      </c>
      <c r="DW186" s="19">
        <f t="shared" si="629"/>
        <v>7.9462411619630347E-3</v>
      </c>
      <c r="DX186" s="19">
        <f t="shared" si="630"/>
        <v>2.4763030249223762E-2</v>
      </c>
      <c r="DY186" s="19">
        <f t="shared" si="631"/>
        <v>3.3515843679302669E-3</v>
      </c>
      <c r="DZ186" s="19">
        <f t="shared" si="632"/>
        <v>3.6940879200170556E-3</v>
      </c>
      <c r="EA186" s="19">
        <f t="shared" si="519"/>
        <v>0.99997127543006603</v>
      </c>
      <c r="EB186" s="19"/>
      <c r="EC186" s="19">
        <f t="shared" si="548"/>
        <v>6.2862312196944034E-2</v>
      </c>
      <c r="ED186" s="19">
        <f t="shared" si="633"/>
        <v>1.7134928649591385E-2</v>
      </c>
      <c r="EE186" s="19">
        <f t="shared" si="634"/>
        <v>4.2916320835280899E-3</v>
      </c>
      <c r="EF186" s="19">
        <f t="shared" si="635"/>
        <v>1.1586178281823142E-6</v>
      </c>
      <c r="EG186" s="19">
        <f t="shared" si="636"/>
        <v>1.1586178281823142E-6</v>
      </c>
      <c r="EH186" s="19">
        <f t="shared" si="637"/>
        <v>1.1586178281823142E-6</v>
      </c>
      <c r="EI186" s="19">
        <f t="shared" si="638"/>
        <v>1.7912913638640626E-2</v>
      </c>
      <c r="EJ186" s="19">
        <f t="shared" si="639"/>
        <v>0.12200855416330968</v>
      </c>
      <c r="EK186" s="19">
        <f t="shared" si="640"/>
        <v>2.8383945145640526E-3</v>
      </c>
      <c r="EL186" s="19">
        <f t="shared" si="641"/>
        <v>0.18438577247932525</v>
      </c>
      <c r="EM186" s="19">
        <f t="shared" si="642"/>
        <v>0.1806049227304963</v>
      </c>
      <c r="EN186" s="19">
        <f t="shared" si="643"/>
        <v>1.4673539356606456E-2</v>
      </c>
      <c r="EO186" s="19">
        <f t="shared" si="644"/>
        <v>7.1163261370630532E-2</v>
      </c>
      <c r="EP186" s="19">
        <f t="shared" si="645"/>
        <v>0.23859317540439595</v>
      </c>
      <c r="EQ186" s="19">
        <f t="shared" si="646"/>
        <v>2.2691827705218177E-2</v>
      </c>
      <c r="ER186" s="19">
        <f t="shared" si="647"/>
        <v>1.3876164219158486E-2</v>
      </c>
      <c r="ES186" s="19">
        <f t="shared" si="612"/>
        <v>7.2030399585088509E-3</v>
      </c>
      <c r="ET186" s="19">
        <f t="shared" si="648"/>
        <v>7.946469420879643E-3</v>
      </c>
      <c r="EU186" s="19">
        <f t="shared" si="649"/>
        <v>2.4763741577050517E-2</v>
      </c>
      <c r="EV186" s="19">
        <f t="shared" si="650"/>
        <v>3.351680643515308E-3</v>
      </c>
      <c r="EW186" s="19">
        <f t="shared" si="651"/>
        <v>3.6941940341519391E-3</v>
      </c>
      <c r="EX186" s="19"/>
      <c r="EY186" s="19"/>
      <c r="EZ186" s="19">
        <f t="shared" si="549"/>
        <v>-3.091620240019205E-2</v>
      </c>
      <c r="FA186" s="19">
        <f t="shared" si="573"/>
        <v>-5.1290799779128871E-2</v>
      </c>
      <c r="FB186" s="19">
        <f t="shared" si="574"/>
        <v>-7.02776871957288E-2</v>
      </c>
      <c r="FC186" s="19">
        <f t="shared" si="575"/>
        <v>2.8005123502820211E-3</v>
      </c>
      <c r="FD186" s="19">
        <f t="shared" si="576"/>
        <v>-7.9786602536430582E-3</v>
      </c>
      <c r="FE186" s="19">
        <f t="shared" si="577"/>
        <v>4.6529877856475256E-2</v>
      </c>
      <c r="FF186" s="19">
        <f t="shared" si="578"/>
        <v>6.4231328206913081E-3</v>
      </c>
      <c r="FG186" s="19">
        <f t="shared" si="579"/>
        <v>-1.4323816919692456E-2</v>
      </c>
      <c r="FH186" s="19">
        <f t="shared" si="580"/>
        <v>-1.8947131157124347E-2</v>
      </c>
      <c r="FI186" s="19">
        <f t="shared" si="581"/>
        <v>-8.1913098027122253E-2</v>
      </c>
      <c r="FJ186" s="19">
        <f t="shared" si="582"/>
        <v>-2.8951263775797098E-2</v>
      </c>
      <c r="FK186" s="19">
        <f t="shared" si="583"/>
        <v>-3.0588753405764651E-2</v>
      </c>
      <c r="FL186" s="19">
        <f t="shared" si="584"/>
        <v>-9.3579465996698041E-3</v>
      </c>
      <c r="FM186" s="19">
        <f t="shared" si="585"/>
        <v>-3.3754765015146034E-3</v>
      </c>
      <c r="FN186" s="19">
        <f t="shared" si="586"/>
        <v>-5.9502275147606969E-2</v>
      </c>
      <c r="FO186" s="19">
        <f t="shared" si="587"/>
        <v>-2.2783769747813286E-2</v>
      </c>
      <c r="FP186" s="19">
        <f t="shared" si="567"/>
        <v>-0.24030063112369518</v>
      </c>
      <c r="FQ186" s="19">
        <f t="shared" si="568"/>
        <v>-1.843935746720345E-2</v>
      </c>
      <c r="FR186" s="19">
        <f t="shared" si="569"/>
        <v>-3.2164751744711707E-2</v>
      </c>
      <c r="FS186" s="19">
        <f t="shared" si="570"/>
        <v>-4.1167514079150626E-2</v>
      </c>
      <c r="FT186" s="19">
        <f t="shared" si="571"/>
        <v>-3.1421617715697403E-2</v>
      </c>
      <c r="FU186" s="19"/>
      <c r="FV186" s="16"/>
      <c r="FW186" s="19">
        <f t="shared" si="523"/>
        <v>0.96883873272860155</v>
      </c>
      <c r="FX186" s="19">
        <f t="shared" si="550"/>
        <v>0.80111205758321591</v>
      </c>
      <c r="FY186" s="19">
        <f t="shared" si="437"/>
        <v>1.1046025435492053</v>
      </c>
      <c r="FZ186" s="19"/>
      <c r="GA186" s="19">
        <f t="shared" si="524"/>
        <v>0.95217457612541434</v>
      </c>
      <c r="GB186" s="19">
        <f t="shared" si="551"/>
        <v>0.98582755702452596</v>
      </c>
      <c r="GC186" s="19">
        <f t="shared" si="438"/>
        <v>1.2336596291043991</v>
      </c>
      <c r="GD186" s="19"/>
      <c r="GE186" s="19">
        <f t="shared" si="525"/>
        <v>1.0427514485316542</v>
      </c>
      <c r="GF186" s="19">
        <f t="shared" si="552"/>
        <v>0.92751910418584238</v>
      </c>
      <c r="GG186" s="19">
        <f t="shared" si="439"/>
        <v>1.04162302850157</v>
      </c>
      <c r="GI186" s="132">
        <f t="shared" si="657"/>
        <v>0.89044982292746866</v>
      </c>
      <c r="GJ186" s="19">
        <f t="shared" si="526"/>
        <v>1.2639253271868975</v>
      </c>
      <c r="GK186" s="19">
        <f t="shared" si="527"/>
        <v>1.2639258061337644</v>
      </c>
      <c r="GL186" s="3"/>
      <c r="GM186" s="3"/>
      <c r="GN186" s="8"/>
      <c r="GO186" s="5">
        <f t="shared" si="553"/>
        <v>30</v>
      </c>
      <c r="GP186" t="b">
        <f t="shared" si="528"/>
        <v>0</v>
      </c>
      <c r="GS186" s="11"/>
      <c r="GT186" s="11"/>
      <c r="GU186" s="34"/>
      <c r="GV186" s="30" t="str">
        <f t="shared" ca="1" si="440"/>
        <v/>
      </c>
      <c r="GW186" s="12" t="str">
        <f t="shared" si="530"/>
        <v/>
      </c>
      <c r="GX186" s="19" t="str">
        <f t="shared" ca="1" si="531"/>
        <v/>
      </c>
      <c r="GY186" s="19" t="str">
        <f t="shared" ca="1" si="532"/>
        <v/>
      </c>
      <c r="GZ186" s="11" t="str">
        <f ca="1">IF(GP186,OFFSET(#REF!,$GP$225+$GO186,0),"")</f>
        <v/>
      </c>
      <c r="HA186" s="12" t="str">
        <f t="shared" ca="1" si="442"/>
        <v/>
      </c>
      <c r="HB186" s="12" t="str">
        <f t="shared" ca="1" si="443"/>
        <v/>
      </c>
      <c r="HC186" s="12" t="str">
        <f t="shared" ca="1" si="444"/>
        <v/>
      </c>
      <c r="HD186" s="12" t="str">
        <f t="shared" ca="1" si="445"/>
        <v/>
      </c>
      <c r="HE186" t="str">
        <f t="shared" ca="1" si="533"/>
        <v/>
      </c>
      <c r="HF186" s="12" t="str">
        <f t="shared" ca="1" si="446"/>
        <v/>
      </c>
      <c r="HG186" s="12" t="str">
        <f t="shared" ca="1" si="447"/>
        <v/>
      </c>
      <c r="HH186" s="12" t="str">
        <f t="shared" ca="1" si="448"/>
        <v/>
      </c>
      <c r="HJ186" s="17"/>
      <c r="HL186" s="18">
        <f t="shared" si="534"/>
        <v>1979</v>
      </c>
      <c r="HM186" s="9">
        <f t="shared" si="449"/>
        <v>0.64101300054931887</v>
      </c>
      <c r="HN186" s="9">
        <f t="shared" si="450"/>
        <v>1.5749237321640326</v>
      </c>
      <c r="HO186" s="9">
        <f t="shared" si="451"/>
        <v>1.2547989143622162</v>
      </c>
      <c r="HP186" s="9">
        <f t="shared" si="452"/>
        <v>1.129120936742213</v>
      </c>
      <c r="HQ186" s="9">
        <f t="shared" si="453"/>
        <v>1.1115895751220872</v>
      </c>
      <c r="HR186" s="9">
        <f t="shared" si="535"/>
        <v>1.0095455004487086</v>
      </c>
      <c r="HS186" s="9">
        <f t="shared" si="454"/>
        <v>1.0095465871907985</v>
      </c>
      <c r="HT186" s="9"/>
      <c r="HU186" s="9">
        <f t="shared" si="455"/>
        <v>1.4168197256077772</v>
      </c>
      <c r="HV186" s="23">
        <f t="shared" si="536"/>
        <v>1.5749220368129413</v>
      </c>
      <c r="HX186" s="8"/>
      <c r="HY186" s="5">
        <f t="shared" si="554"/>
        <v>30</v>
      </c>
      <c r="HZ186" t="b">
        <f t="shared" si="537"/>
        <v>0</v>
      </c>
      <c r="IC186" s="11"/>
      <c r="ID186" s="11"/>
      <c r="IE186" s="11"/>
      <c r="IF186" t="str">
        <f t="shared" ca="1" si="539"/>
        <v/>
      </c>
      <c r="IG186" s="12" t="str">
        <f t="shared" si="540"/>
        <v/>
      </c>
      <c r="IH186" s="19" t="str">
        <f t="shared" ca="1" si="541"/>
        <v/>
      </c>
      <c r="II186" s="19" t="str">
        <f t="shared" ca="1" si="542"/>
        <v/>
      </c>
      <c r="IJ186" s="11" t="str">
        <f t="shared" ca="1" si="456"/>
        <v/>
      </c>
      <c r="IK186" s="12" t="str">
        <f t="shared" ca="1" si="457"/>
        <v/>
      </c>
      <c r="IL186" s="12" t="str">
        <f t="shared" ca="1" si="458"/>
        <v/>
      </c>
      <c r="IM186" s="12" t="str">
        <f t="shared" ca="1" si="459"/>
        <v/>
      </c>
      <c r="IN186" s="12" t="str">
        <f t="shared" ca="1" si="460"/>
        <v/>
      </c>
      <c r="IO186" t="str">
        <f t="shared" ca="1" si="543"/>
        <v/>
      </c>
      <c r="IP186" s="12" t="str">
        <f t="shared" ca="1" si="544"/>
        <v/>
      </c>
      <c r="IQ186" s="12" t="str">
        <f t="shared" ca="1" si="461"/>
        <v/>
      </c>
      <c r="IR186" s="12" t="str">
        <f t="shared" ca="1" si="462"/>
        <v/>
      </c>
    </row>
    <row r="187" spans="1:252" x14ac:dyDescent="0.2">
      <c r="A187" t="s">
        <v>63</v>
      </c>
      <c r="B187" s="1">
        <f t="shared" si="545"/>
        <v>1980</v>
      </c>
      <c r="C187" s="60">
        <f t="shared" si="691"/>
        <v>1067.5633884554206</v>
      </c>
      <c r="D187" s="60">
        <f t="shared" si="691"/>
        <v>271.36902260214879</v>
      </c>
      <c r="E187" s="60">
        <f t="shared" si="691"/>
        <v>70.044358329174244</v>
      </c>
      <c r="F187" s="60">
        <f t="shared" si="691"/>
        <v>0.02</v>
      </c>
      <c r="G187" s="60">
        <f t="shared" si="691"/>
        <v>0.02</v>
      </c>
      <c r="H187" s="60">
        <f t="shared" si="691"/>
        <v>0.02</v>
      </c>
      <c r="I187" s="60">
        <f t="shared" si="691"/>
        <v>288.27369800930779</v>
      </c>
      <c r="J187" s="60">
        <f t="shared" si="691"/>
        <v>2065.469120292099</v>
      </c>
      <c r="K187" s="60">
        <f t="shared" si="691"/>
        <v>48.65728727417946</v>
      </c>
      <c r="L187" s="60">
        <f t="shared" si="691"/>
        <v>3041.7657679343861</v>
      </c>
      <c r="M187" s="60">
        <f t="shared" si="691"/>
        <v>2929.6249055428298</v>
      </c>
      <c r="N187" s="60">
        <f t="shared" si="691"/>
        <v>221.13282788529665</v>
      </c>
      <c r="O187" s="60">
        <f t="shared" si="691"/>
        <v>1089.1085367168464</v>
      </c>
      <c r="P187" s="60">
        <f t="shared" si="691"/>
        <v>3446.3675499694473</v>
      </c>
      <c r="Q187" s="60">
        <f t="shared" si="691"/>
        <v>366.78702973093368</v>
      </c>
      <c r="R187" s="60">
        <f t="shared" si="691"/>
        <v>227.64758493609588</v>
      </c>
      <c r="S187" s="60">
        <f t="shared" si="691"/>
        <v>129.41514708537042</v>
      </c>
      <c r="T187" s="60">
        <f t="shared" si="691"/>
        <v>127.11531835338417</v>
      </c>
      <c r="U187" s="60">
        <f t="shared" si="691"/>
        <v>374.92042900307558</v>
      </c>
      <c r="V187" s="60">
        <f t="shared" si="691"/>
        <v>52.445712373968043</v>
      </c>
      <c r="W187" s="60">
        <f t="shared" si="691"/>
        <v>60.537689550344354</v>
      </c>
      <c r="X187" s="60">
        <f t="shared" si="692"/>
        <v>15878.305374044307</v>
      </c>
      <c r="Z187" s="19">
        <f t="shared" si="660"/>
        <v>2.312917485978387</v>
      </c>
      <c r="AA187" s="19">
        <f t="shared" si="661"/>
        <v>4.1621580654657002</v>
      </c>
      <c r="AB187" s="19">
        <f t="shared" si="662"/>
        <v>0.87285726370693661</v>
      </c>
      <c r="AC187" s="19">
        <f t="shared" si="663"/>
        <v>4.3330775689578081E-5</v>
      </c>
      <c r="AD187" s="19">
        <f t="shared" si="664"/>
        <v>3.0675262972574402E-4</v>
      </c>
      <c r="AE187" s="19">
        <f t="shared" si="665"/>
        <v>2.4922985505982769E-4</v>
      </c>
      <c r="AF187" s="19">
        <f t="shared" si="666"/>
        <v>4.012995113829481</v>
      </c>
      <c r="AG187" s="19">
        <f t="shared" si="667"/>
        <v>16.628814724764037</v>
      </c>
      <c r="AH187" s="19">
        <f t="shared" si="668"/>
        <v>0.82391505596012049</v>
      </c>
      <c r="AI187" s="19">
        <f t="shared" si="669"/>
        <v>7.2385734415517557</v>
      </c>
      <c r="AJ187" s="19">
        <f t="shared" si="670"/>
        <v>8.1333519633705968</v>
      </c>
      <c r="AK187" s="19">
        <f t="shared" si="671"/>
        <v>2.7921925951890882</v>
      </c>
      <c r="AL187" s="19">
        <f t="shared" si="672"/>
        <v>13.984108179960455</v>
      </c>
      <c r="AM187" s="19">
        <f t="shared" si="673"/>
        <v>16.317634002344835</v>
      </c>
      <c r="AN187" s="19">
        <f t="shared" si="674"/>
        <v>1.7197711757486003</v>
      </c>
      <c r="AO187" s="19">
        <f t="shared" si="675"/>
        <v>0.94488107836075619</v>
      </c>
      <c r="AP187" s="19">
        <f t="shared" si="676"/>
        <v>4.9607474232575672</v>
      </c>
      <c r="AQ187" s="19">
        <f t="shared" si="677"/>
        <v>1.4885138565021876</v>
      </c>
      <c r="AR187" s="19">
        <f t="shared" si="678"/>
        <v>1.0298370163919315</v>
      </c>
      <c r="AS187" s="19">
        <f t="shared" si="679"/>
        <v>1.11028875576424</v>
      </c>
      <c r="AT187" s="19">
        <f t="shared" si="680"/>
        <v>0.97638450964854073</v>
      </c>
      <c r="AU187" s="19">
        <f t="shared" si="656"/>
        <v>23.452614182358303</v>
      </c>
      <c r="AV187" s="19"/>
      <c r="AX187" s="19">
        <f t="shared" si="466"/>
        <v>1.170726956095965</v>
      </c>
      <c r="AY187" s="19">
        <f t="shared" si="467"/>
        <v>1.1577785733785992</v>
      </c>
      <c r="AZ187" s="19">
        <f t="shared" si="468"/>
        <v>1.2577447648331237</v>
      </c>
      <c r="BA187" s="19">
        <f t="shared" si="469"/>
        <v>1.068276321998902</v>
      </c>
      <c r="BB187" s="19">
        <f t="shared" si="470"/>
        <v>1.0358504515254632</v>
      </c>
      <c r="BC187" s="19">
        <f t="shared" si="471"/>
        <v>0.9590134091297805</v>
      </c>
      <c r="BD187" s="19">
        <f t="shared" si="472"/>
        <v>1.0316390404009945</v>
      </c>
      <c r="BE187" s="19">
        <f t="shared" si="473"/>
        <v>1.0497682216566373</v>
      </c>
      <c r="BF187" s="19">
        <f t="shared" si="474"/>
        <v>1.1118736117895953</v>
      </c>
      <c r="BG187" s="19">
        <f t="shared" si="475"/>
        <v>0.88961366744366699</v>
      </c>
      <c r="BH187" s="19">
        <f t="shared" si="476"/>
        <v>1.3303009836199544</v>
      </c>
      <c r="BI187" s="19">
        <f t="shared" si="477"/>
        <v>1.2343783702406246</v>
      </c>
      <c r="BJ187" s="19">
        <f t="shared" si="478"/>
        <v>1.1841515136375325</v>
      </c>
      <c r="BK187" s="19">
        <f t="shared" si="479"/>
        <v>1.0605003046341872</v>
      </c>
      <c r="BL187" s="19">
        <f t="shared" si="480"/>
        <v>1.1109594893548245</v>
      </c>
      <c r="BM187" s="19">
        <f t="shared" si="481"/>
        <v>1.0853215229456086</v>
      </c>
      <c r="BN187" s="19">
        <f t="shared" si="482"/>
        <v>1.5052825367690821</v>
      </c>
      <c r="BO187" s="19">
        <f t="shared" si="483"/>
        <v>1.1813892371832342</v>
      </c>
      <c r="BP187" s="19">
        <f t="shared" si="484"/>
        <v>1.2608382941927545</v>
      </c>
      <c r="BQ187" s="19">
        <f t="shared" si="485"/>
        <v>1.0955010024585157</v>
      </c>
      <c r="BR187" s="19">
        <f t="shared" si="486"/>
        <v>1.2572969779805243</v>
      </c>
      <c r="BS187" s="19">
        <f t="shared" si="487"/>
        <v>1.3803692439711519</v>
      </c>
      <c r="BU187" s="16"/>
      <c r="BV187" s="9">
        <f t="shared" si="434"/>
        <v>0.84411747441742158</v>
      </c>
      <c r="BW187" s="9">
        <f t="shared" si="488"/>
        <v>1.3803692439711519</v>
      </c>
      <c r="BX187" s="9">
        <f t="shared" si="489"/>
        <v>1.2698357703510317</v>
      </c>
      <c r="BY187" s="9">
        <f t="shared" si="490"/>
        <v>0.98687919624489673</v>
      </c>
      <c r="BZ187" s="9">
        <f t="shared" si="491"/>
        <v>1.1014973544977462</v>
      </c>
      <c r="CA187" s="9">
        <f t="shared" si="435"/>
        <v>1.1651930886949298</v>
      </c>
      <c r="CB187" s="9">
        <f t="shared" si="492"/>
        <v>1.1651937999844144</v>
      </c>
      <c r="CC187" s="9"/>
      <c r="CD187" s="9">
        <f t="shared" si="493"/>
        <v>1.2531745044070455</v>
      </c>
      <c r="CE187" s="9">
        <f t="shared" si="494"/>
        <v>1.3803684013283848</v>
      </c>
      <c r="CG187" s="35"/>
      <c r="CH187">
        <f t="shared" si="495"/>
        <v>1980</v>
      </c>
      <c r="CI187" s="19">
        <f t="shared" si="496"/>
        <v>6.723408848154086E-2</v>
      </c>
      <c r="CJ187" s="19">
        <f t="shared" si="592"/>
        <v>1.709055319251801E-2</v>
      </c>
      <c r="CK187" s="19">
        <f t="shared" si="593"/>
        <v>4.4113245512756817E-3</v>
      </c>
      <c r="CL187" s="19">
        <f t="shared" si="594"/>
        <v>1.2595802592821573E-6</v>
      </c>
      <c r="CM187" s="19">
        <f t="shared" si="595"/>
        <v>1.2595802592821573E-6</v>
      </c>
      <c r="CN187" s="19">
        <f t="shared" si="596"/>
        <v>1.2595802592821573E-6</v>
      </c>
      <c r="CO187" s="19">
        <f t="shared" si="597"/>
        <v>1.8155192964139512E-2</v>
      </c>
      <c r="CP187" s="19">
        <f t="shared" si="598"/>
        <v>0.13008120650384059</v>
      </c>
      <c r="CQ187" s="19">
        <f t="shared" si="599"/>
        <v>3.0643879260388689E-3</v>
      </c>
      <c r="CR187" s="19">
        <f t="shared" si="600"/>
        <v>0.19156740573251924</v>
      </c>
      <c r="CS187" s="19">
        <f t="shared" si="601"/>
        <v>0.18450488490615516</v>
      </c>
      <c r="CT187" s="19">
        <f t="shared" si="602"/>
        <v>1.3926727234177932E-2</v>
      </c>
      <c r="CU187" s="19">
        <f t="shared" si="603"/>
        <v>6.8590980653210815E-2</v>
      </c>
      <c r="CV187" s="19">
        <f t="shared" si="604"/>
        <v>0.2170488266086065</v>
      </c>
      <c r="CW187" s="19">
        <f t="shared" si="605"/>
        <v>2.3099885100491092E-2</v>
      </c>
      <c r="CX187" s="19">
        <f t="shared" si="606"/>
        <v>1.4337020202938229E-2</v>
      </c>
      <c r="CY187" s="19">
        <f t="shared" si="590"/>
        <v>8.1504382260414697E-3</v>
      </c>
      <c r="CZ187" s="19">
        <f t="shared" si="607"/>
        <v>8.0055972825144803E-3</v>
      </c>
      <c r="DA187" s="19">
        <f t="shared" si="608"/>
        <v>2.3612118558693579E-2</v>
      </c>
      <c r="DB187" s="19">
        <f t="shared" si="609"/>
        <v>3.3029791995120056E-3</v>
      </c>
      <c r="DC187" s="19">
        <f t="shared" si="610"/>
        <v>3.8126039350082743E-3</v>
      </c>
      <c r="DD187" s="19"/>
      <c r="DE187" s="19"/>
      <c r="DF187" s="19">
        <f t="shared" si="547"/>
        <v>6.4554148969477643E-2</v>
      </c>
      <c r="DG187" s="19">
        <f t="shared" si="614"/>
        <v>1.6946869539217462E-2</v>
      </c>
      <c r="DH187" s="19">
        <f t="shared" si="615"/>
        <v>4.2306689232277078E-3</v>
      </c>
      <c r="DI187" s="19">
        <f t="shared" si="616"/>
        <v>1.2097171587579967E-6</v>
      </c>
      <c r="DJ187" s="19">
        <f t="shared" si="617"/>
        <v>1.2097171587579967E-6</v>
      </c>
      <c r="DK187" s="19">
        <f t="shared" si="618"/>
        <v>1.2097171587579967E-6</v>
      </c>
      <c r="DL187" s="19">
        <f t="shared" si="619"/>
        <v>1.8016379521160437E-2</v>
      </c>
      <c r="DM187" s="19">
        <f t="shared" si="620"/>
        <v>0.12611049522188375</v>
      </c>
      <c r="DN187" s="19">
        <f t="shared" si="621"/>
        <v>2.9555714591793557E-3</v>
      </c>
      <c r="DO187" s="19">
        <f t="shared" si="622"/>
        <v>0.18751486374750073</v>
      </c>
      <c r="DP187" s="19">
        <f t="shared" si="623"/>
        <v>0.18303766523201839</v>
      </c>
      <c r="DQ187" s="19">
        <f t="shared" si="624"/>
        <v>1.4125934331233998E-2</v>
      </c>
      <c r="DR187" s="19">
        <f t="shared" si="625"/>
        <v>6.9797630515998105E-2</v>
      </c>
      <c r="DS187" s="19">
        <f t="shared" si="626"/>
        <v>0.22872667962267579</v>
      </c>
      <c r="DT187" s="19">
        <f t="shared" si="627"/>
        <v>2.2807877513969635E-2</v>
      </c>
      <c r="DU187" s="19">
        <f t="shared" si="628"/>
        <v>1.4145897841058141E-2</v>
      </c>
      <c r="DV187" s="19">
        <f t="shared" si="611"/>
        <v>7.6926208617093877E-3</v>
      </c>
      <c r="DW187" s="19">
        <f t="shared" si="629"/>
        <v>8.0154293559315856E-3</v>
      </c>
      <c r="DX187" s="19">
        <f t="shared" si="630"/>
        <v>2.396108831050656E-2</v>
      </c>
      <c r="DY187" s="19">
        <f t="shared" si="631"/>
        <v>3.2898794335512915E-3</v>
      </c>
      <c r="DZ187" s="19">
        <f t="shared" si="632"/>
        <v>3.7255428478238312E-3</v>
      </c>
      <c r="EA187" s="19">
        <f t="shared" si="519"/>
        <v>0.99965887239959994</v>
      </c>
      <c r="EB187" s="19"/>
      <c r="EC187" s="19">
        <f t="shared" si="548"/>
        <v>6.4576177686014674E-2</v>
      </c>
      <c r="ED187" s="19">
        <f t="shared" si="633"/>
        <v>1.6952652556904615E-2</v>
      </c>
      <c r="EE187" s="19">
        <f t="shared" si="634"/>
        <v>4.2321126136482248E-3</v>
      </c>
      <c r="EF187" s="19">
        <f t="shared" si="635"/>
        <v>1.2101299674899787E-6</v>
      </c>
      <c r="EG187" s="19">
        <f t="shared" si="636"/>
        <v>1.2101299674899787E-6</v>
      </c>
      <c r="EH187" s="19">
        <f t="shared" si="637"/>
        <v>1.2101299674899787E-6</v>
      </c>
      <c r="EI187" s="19">
        <f t="shared" si="638"/>
        <v>1.8022527502720584E-2</v>
      </c>
      <c r="EJ187" s="19">
        <f t="shared" si="639"/>
        <v>0.12615352967274301</v>
      </c>
      <c r="EK187" s="19">
        <f t="shared" si="640"/>
        <v>2.9565800302304591E-3</v>
      </c>
      <c r="EL187" s="19">
        <f t="shared" si="641"/>
        <v>0.18757885207119357</v>
      </c>
      <c r="EM187" s="19">
        <f t="shared" si="642"/>
        <v>0.18310012573854453</v>
      </c>
      <c r="EN187" s="19">
        <f t="shared" si="643"/>
        <v>1.4130754721684048E-2</v>
      </c>
      <c r="EO187" s="19">
        <f t="shared" si="644"/>
        <v>6.9821448539194739E-2</v>
      </c>
      <c r="EP187" s="19">
        <f t="shared" si="645"/>
        <v>0.228804731231601</v>
      </c>
      <c r="EQ187" s="19">
        <f t="shared" si="646"/>
        <v>2.281566056550989E-2</v>
      </c>
      <c r="ER187" s="19">
        <f t="shared" si="647"/>
        <v>1.41507250439363E-2</v>
      </c>
      <c r="ES187" s="19">
        <f t="shared" si="612"/>
        <v>7.6952459224854134E-3</v>
      </c>
      <c r="ET187" s="19">
        <f t="shared" si="648"/>
        <v>8.018164573172044E-3</v>
      </c>
      <c r="EU187" s="19">
        <f t="shared" si="649"/>
        <v>2.3969264888321268E-2</v>
      </c>
      <c r="EV187" s="19">
        <f t="shared" si="650"/>
        <v>3.2910020851955259E-3</v>
      </c>
      <c r="EW187" s="19">
        <f t="shared" si="651"/>
        <v>3.7268141669977561E-3</v>
      </c>
      <c r="EX187" s="19"/>
      <c r="EY187" s="19"/>
      <c r="EZ187" s="19">
        <f t="shared" si="549"/>
        <v>-1.1171837095915635E-2</v>
      </c>
      <c r="FA187" s="19">
        <f t="shared" si="573"/>
        <v>-5.8029691973528561E-3</v>
      </c>
      <c r="FB187" s="19">
        <f t="shared" si="574"/>
        <v>-1.4892062328204453E-2</v>
      </c>
      <c r="FC187" s="19">
        <f t="shared" si="575"/>
        <v>-1.17477483470765E-2</v>
      </c>
      <c r="FD187" s="19">
        <f t="shared" si="576"/>
        <v>5.8622900732542532E-2</v>
      </c>
      <c r="FE187" s="19">
        <f t="shared" si="577"/>
        <v>-1.7777707038446128E-2</v>
      </c>
      <c r="FF187" s="19">
        <f t="shared" si="578"/>
        <v>-7.43093209388197E-4</v>
      </c>
      <c r="FG187" s="19">
        <f t="shared" si="579"/>
        <v>-1.6939727826916513E-3</v>
      </c>
      <c r="FH187" s="19">
        <f t="shared" si="580"/>
        <v>-1.2664851644881214E-2</v>
      </c>
      <c r="FI187" s="19">
        <f t="shared" si="581"/>
        <v>-7.7947902347009993E-3</v>
      </c>
      <c r="FJ187" s="19">
        <f t="shared" si="582"/>
        <v>9.3488057127961266E-2</v>
      </c>
      <c r="FK187" s="19">
        <f t="shared" si="583"/>
        <v>-2.6924857259634425E-2</v>
      </c>
      <c r="FL187" s="19">
        <f t="shared" si="584"/>
        <v>-1.4270659099827216E-2</v>
      </c>
      <c r="FM187" s="19">
        <f t="shared" si="585"/>
        <v>-6.6398579223593407E-2</v>
      </c>
      <c r="FN187" s="19">
        <f t="shared" si="586"/>
        <v>-1.2477188818950912E-2</v>
      </c>
      <c r="FO187" s="19">
        <f t="shared" si="587"/>
        <v>-1.7316618073333734E-2</v>
      </c>
      <c r="FP187" s="19">
        <f t="shared" si="567"/>
        <v>-0.18323918541158193</v>
      </c>
      <c r="FQ187" s="19">
        <f t="shared" si="568"/>
        <v>-2.6970372923662559E-2</v>
      </c>
      <c r="FR187" s="19">
        <f t="shared" si="569"/>
        <v>5.9835802620383821E-2</v>
      </c>
      <c r="FS187" s="19">
        <f t="shared" si="570"/>
        <v>-5.1082565258238434E-2</v>
      </c>
      <c r="FT187" s="19">
        <f t="shared" si="571"/>
        <v>3.6442553204876653E-2</v>
      </c>
      <c r="FU187" s="19"/>
      <c r="FV187" s="16"/>
      <c r="FW187" s="19">
        <f t="shared" si="523"/>
        <v>0.99718886302625931</v>
      </c>
      <c r="FX187" s="19">
        <f t="shared" si="550"/>
        <v>0.79886002185803429</v>
      </c>
      <c r="FY187" s="19">
        <f t="shared" si="437"/>
        <v>1.1014973544977462</v>
      </c>
      <c r="FZ187" s="19"/>
      <c r="GA187" s="19">
        <f t="shared" si="524"/>
        <v>1.0293242482717015</v>
      </c>
      <c r="GB187" s="19">
        <f t="shared" si="551"/>
        <v>1.0147362090597982</v>
      </c>
      <c r="GC187" s="19">
        <f t="shared" si="438"/>
        <v>1.2698357703510317</v>
      </c>
      <c r="GD187" s="19"/>
      <c r="GE187" s="19">
        <f t="shared" si="525"/>
        <v>0.94744371931232629</v>
      </c>
      <c r="GF187" s="19">
        <f t="shared" si="552"/>
        <v>0.87877214980307161</v>
      </c>
      <c r="GG187" s="19">
        <f t="shared" si="439"/>
        <v>0.98687919624489673</v>
      </c>
      <c r="GI187" s="132">
        <f t="shared" si="657"/>
        <v>0.84411747441742158</v>
      </c>
      <c r="GJ187" s="19">
        <f t="shared" si="526"/>
        <v>1.16519308869493</v>
      </c>
      <c r="GK187" s="19">
        <f t="shared" si="527"/>
        <v>1.1651937999844144</v>
      </c>
      <c r="GL187" s="3"/>
      <c r="GM187" s="3"/>
      <c r="GN187" s="8"/>
      <c r="GU187" s="3"/>
      <c r="GV187" s="30"/>
      <c r="GW187" s="12" t="str">
        <f t="shared" si="530"/>
        <v/>
      </c>
      <c r="GX187" s="19" t="str">
        <f t="shared" ca="1" si="531"/>
        <v/>
      </c>
      <c r="GY187" s="19" t="str">
        <f t="shared" ca="1" si="532"/>
        <v/>
      </c>
      <c r="GZ187" s="11" t="str">
        <f ca="1">IF(GP187,OFFSET(#REF!,$GP$225+$GO187,0),"")</f>
        <v/>
      </c>
      <c r="HA187" s="12" t="str">
        <f t="shared" ca="1" si="442"/>
        <v/>
      </c>
      <c r="HB187" s="12" t="str">
        <f t="shared" ca="1" si="443"/>
        <v/>
      </c>
      <c r="HC187" s="12" t="str">
        <f t="shared" ca="1" si="444"/>
        <v/>
      </c>
      <c r="HD187" s="12" t="str">
        <f t="shared" ca="1" si="445"/>
        <v/>
      </c>
      <c r="HE187" t="str">
        <f t="shared" ca="1" si="533"/>
        <v/>
      </c>
      <c r="HF187" s="12" t="str">
        <f t="shared" ca="1" si="446"/>
        <v/>
      </c>
      <c r="HG187" s="12" t="str">
        <f t="shared" ca="1" si="447"/>
        <v/>
      </c>
      <c r="HH187" s="12" t="str">
        <f t="shared" ca="1" si="448"/>
        <v/>
      </c>
      <c r="HJ187" s="17"/>
      <c r="HL187" s="18">
        <f t="shared" si="534"/>
        <v>1980</v>
      </c>
      <c r="HM187" s="9">
        <f t="shared" si="449"/>
        <v>0.60765947856951696</v>
      </c>
      <c r="HN187" s="9">
        <f t="shared" si="450"/>
        <v>1.5315905296794432</v>
      </c>
      <c r="HO187" s="9">
        <f t="shared" si="451"/>
        <v>1.2915949492580352</v>
      </c>
      <c r="HP187" s="9">
        <f t="shared" si="452"/>
        <v>1.0697785398604602</v>
      </c>
      <c r="HQ187" s="9">
        <f t="shared" si="453"/>
        <v>1.1084647445678368</v>
      </c>
      <c r="HR187" s="9">
        <f t="shared" si="535"/>
        <v>0.93068428533195813</v>
      </c>
      <c r="HS187" s="9">
        <f t="shared" si="454"/>
        <v>0.93068550264702088</v>
      </c>
      <c r="HT187" s="9"/>
      <c r="HU187" s="9">
        <f t="shared" si="455"/>
        <v>1.3817205589084063</v>
      </c>
      <c r="HV187" s="23">
        <f t="shared" si="536"/>
        <v>1.5315885263945352</v>
      </c>
      <c r="HX187" s="8"/>
      <c r="HY187" s="5">
        <f t="shared" si="554"/>
        <v>31</v>
      </c>
      <c r="HZ187" t="b">
        <f t="shared" si="537"/>
        <v>0</v>
      </c>
      <c r="IC187" s="11"/>
      <c r="ID187" s="11"/>
      <c r="IE187" s="11"/>
      <c r="IF187">
        <f t="shared" si="539"/>
        <v>0</v>
      </c>
      <c r="IG187" s="12" t="str">
        <f t="shared" si="540"/>
        <v/>
      </c>
      <c r="IH187" s="19" t="str">
        <f t="shared" ca="1" si="541"/>
        <v/>
      </c>
      <c r="II187" s="19" t="str">
        <f t="shared" ca="1" si="542"/>
        <v/>
      </c>
      <c r="IJ187" s="11"/>
      <c r="IK187" s="12" t="str">
        <f t="shared" ca="1" si="457"/>
        <v/>
      </c>
      <c r="IL187" s="12" t="str">
        <f t="shared" ca="1" si="458"/>
        <v/>
      </c>
      <c r="IM187" s="12" t="str">
        <f t="shared" ca="1" si="459"/>
        <v/>
      </c>
      <c r="IN187" s="12" t="str">
        <f t="shared" ca="1" si="460"/>
        <v/>
      </c>
      <c r="IO187">
        <f t="shared" si="543"/>
        <v>0</v>
      </c>
      <c r="IP187" s="12" t="str">
        <f t="shared" ca="1" si="544"/>
        <v/>
      </c>
      <c r="IQ187" s="12" t="str">
        <f t="shared" ca="1" si="461"/>
        <v/>
      </c>
      <c r="IR187" s="12" t="str">
        <f t="shared" ca="1" si="462"/>
        <v/>
      </c>
    </row>
    <row r="188" spans="1:252" x14ac:dyDescent="0.2">
      <c r="A188" t="s">
        <v>63</v>
      </c>
      <c r="B188" s="1">
        <f t="shared" si="545"/>
        <v>1981</v>
      </c>
      <c r="C188" s="60">
        <f t="shared" si="691"/>
        <v>1018.1585084844364</v>
      </c>
      <c r="D188" s="60">
        <f t="shared" si="691"/>
        <v>266.67188471224097</v>
      </c>
      <c r="E188" s="60">
        <f t="shared" si="691"/>
        <v>69.686862395303621</v>
      </c>
      <c r="F188" s="60">
        <f t="shared" si="691"/>
        <v>0.02</v>
      </c>
      <c r="G188" s="60">
        <f t="shared" si="691"/>
        <v>0.02</v>
      </c>
      <c r="H188" s="60">
        <f t="shared" si="691"/>
        <v>0.02</v>
      </c>
      <c r="I188" s="60">
        <f t="shared" si="691"/>
        <v>285.74972822616053</v>
      </c>
      <c r="J188" s="60">
        <f t="shared" si="691"/>
        <v>2116.8917535042738</v>
      </c>
      <c r="K188" s="60">
        <f t="shared" si="691"/>
        <v>50.521217508564916</v>
      </c>
      <c r="L188" s="60">
        <f t="shared" si="691"/>
        <v>2573.7744256210417</v>
      </c>
      <c r="M188" s="60">
        <f t="shared" si="691"/>
        <v>2855.3622097875459</v>
      </c>
      <c r="N188" s="60">
        <f t="shared" si="691"/>
        <v>219.75307266796659</v>
      </c>
      <c r="O188" s="60">
        <f t="shared" si="691"/>
        <v>1042.3273579979377</v>
      </c>
      <c r="P188" s="60">
        <f t="shared" si="691"/>
        <v>3429.0440860543572</v>
      </c>
      <c r="Q188" s="60">
        <f t="shared" si="691"/>
        <v>356.38118416503409</v>
      </c>
      <c r="R188" s="60">
        <f t="shared" si="691"/>
        <v>220.45585405491261</v>
      </c>
      <c r="S188" s="60">
        <f t="shared" si="691"/>
        <v>132.14914794880872</v>
      </c>
      <c r="T188" s="60">
        <f t="shared" si="691"/>
        <v>122.58953904071578</v>
      </c>
      <c r="U188" s="60">
        <f t="shared" si="691"/>
        <v>361.75336140871644</v>
      </c>
      <c r="V188" s="60">
        <f t="shared" si="691"/>
        <v>50.405242545305413</v>
      </c>
      <c r="W188" s="60">
        <f t="shared" si="691"/>
        <v>58.04721622487741</v>
      </c>
      <c r="X188" s="60">
        <f t="shared" si="692"/>
        <v>15229.782652348198</v>
      </c>
      <c r="Z188" s="19">
        <f t="shared" si="660"/>
        <v>2.1653052972139761</v>
      </c>
      <c r="AA188" s="19">
        <f t="shared" si="661"/>
        <v>4.1874178844585392</v>
      </c>
      <c r="AB188" s="19">
        <f t="shared" si="662"/>
        <v>0.86707590681778601</v>
      </c>
      <c r="AC188" s="19">
        <f t="shared" si="663"/>
        <v>4.2533756368389186E-5</v>
      </c>
      <c r="AD188" s="19">
        <f t="shared" si="664"/>
        <v>3.140501961035059E-4</v>
      </c>
      <c r="AE188" s="19">
        <f t="shared" si="665"/>
        <v>2.4884917386558088E-4</v>
      </c>
      <c r="AF188" s="19">
        <f t="shared" si="666"/>
        <v>4.0564066273970791</v>
      </c>
      <c r="AG188" s="19">
        <f t="shared" si="667"/>
        <v>16.743669105197839</v>
      </c>
      <c r="AH188" s="19">
        <f t="shared" si="668"/>
        <v>0.83586925728666772</v>
      </c>
      <c r="AI188" s="19">
        <f t="shared" si="669"/>
        <v>7.8736600537619195</v>
      </c>
      <c r="AJ188" s="19">
        <f t="shared" si="670"/>
        <v>7.2127613324048481</v>
      </c>
      <c r="AK188" s="19">
        <f t="shared" si="671"/>
        <v>2.652092951359176</v>
      </c>
      <c r="AL188" s="19">
        <f t="shared" si="672"/>
        <v>13.98274326772324</v>
      </c>
      <c r="AM188" s="19">
        <f t="shared" si="673"/>
        <v>16.450831925909036</v>
      </c>
      <c r="AN188" s="19">
        <f t="shared" si="674"/>
        <v>1.6890369340473192</v>
      </c>
      <c r="AO188" s="19">
        <f t="shared" si="675"/>
        <v>0.91524176750602637</v>
      </c>
      <c r="AP188" s="19">
        <f t="shared" si="676"/>
        <v>4.9434166466961864</v>
      </c>
      <c r="AQ188" s="19">
        <f t="shared" si="677"/>
        <v>1.4490226986555641</v>
      </c>
      <c r="AR188" s="19">
        <f t="shared" si="678"/>
        <v>1.024277003074477</v>
      </c>
      <c r="AS188" s="19">
        <f t="shared" si="679"/>
        <v>1.0721312609812226</v>
      </c>
      <c r="AT188" s="19">
        <f t="shared" si="680"/>
        <v>0.88708034723243601</v>
      </c>
      <c r="AU188" s="19">
        <f t="shared" si="656"/>
        <v>21.47099953320879</v>
      </c>
      <c r="AV188" s="19"/>
      <c r="AX188" s="19">
        <f t="shared" si="466"/>
        <v>1.0960102532812426</v>
      </c>
      <c r="AY188" s="19">
        <f t="shared" si="467"/>
        <v>1.1648050429978059</v>
      </c>
      <c r="AZ188" s="19">
        <f t="shared" si="468"/>
        <v>1.2494141113995028</v>
      </c>
      <c r="BA188" s="19">
        <f t="shared" si="469"/>
        <v>1.0486266190925559</v>
      </c>
      <c r="BB188" s="19">
        <f t="shared" si="470"/>
        <v>1.0604930680670068</v>
      </c>
      <c r="BC188" s="19">
        <f t="shared" si="471"/>
        <v>0.95754858313692914</v>
      </c>
      <c r="BD188" s="19">
        <f t="shared" si="472"/>
        <v>1.0427990370939619</v>
      </c>
      <c r="BE188" s="19">
        <f t="shared" si="473"/>
        <v>1.0570189175536764</v>
      </c>
      <c r="BF188" s="19">
        <f t="shared" si="474"/>
        <v>1.1280058100166555</v>
      </c>
      <c r="BG188" s="19">
        <f t="shared" si="475"/>
        <v>0.96766519718148514</v>
      </c>
      <c r="BH188" s="19">
        <f t="shared" si="476"/>
        <v>1.1797280553364562</v>
      </c>
      <c r="BI188" s="19">
        <f t="shared" si="477"/>
        <v>1.1724428252785666</v>
      </c>
      <c r="BJ188" s="19">
        <f t="shared" si="478"/>
        <v>1.1840359350914516</v>
      </c>
      <c r="BK188" s="19">
        <f t="shared" si="479"/>
        <v>1.0691569786652495</v>
      </c>
      <c r="BL188" s="19">
        <f t="shared" si="480"/>
        <v>1.0911053960035388</v>
      </c>
      <c r="BM188" s="19">
        <f t="shared" si="481"/>
        <v>1.0512768344312389</v>
      </c>
      <c r="BN188" s="19">
        <f t="shared" si="482"/>
        <v>1.5000237092012472</v>
      </c>
      <c r="BO188" s="19">
        <f t="shared" si="483"/>
        <v>1.150046278137131</v>
      </c>
      <c r="BP188" s="19">
        <f t="shared" si="484"/>
        <v>1.2540311221885583</v>
      </c>
      <c r="BQ188" s="19">
        <f t="shared" si="485"/>
        <v>1.0578517210719558</v>
      </c>
      <c r="BR188" s="19">
        <f t="shared" si="486"/>
        <v>1.1422994002667328</v>
      </c>
      <c r="BS188" s="19">
        <f t="shared" si="487"/>
        <v>1.2637357678980972</v>
      </c>
      <c r="BU188" s="16"/>
      <c r="BV188" s="9">
        <f t="shared" ref="BV188:BV218" si="693">CF37</f>
        <v>0.88436478898041426</v>
      </c>
      <c r="BW188" s="9">
        <f t="shared" si="488"/>
        <v>1.2637357678980972</v>
      </c>
      <c r="BX188" s="9">
        <f t="shared" si="489"/>
        <v>1.08760985828527</v>
      </c>
      <c r="BY188" s="9">
        <f t="shared" si="490"/>
        <v>1.0665945340085896</v>
      </c>
      <c r="BZ188" s="9">
        <f t="shared" si="491"/>
        <v>1.0893905476948549</v>
      </c>
      <c r="CA188" s="9">
        <f t="shared" si="435"/>
        <v>1.1176029377077468</v>
      </c>
      <c r="CB188" s="9">
        <f t="shared" si="492"/>
        <v>1.1176034157042023</v>
      </c>
      <c r="CC188" s="9"/>
      <c r="CD188" s="9">
        <f t="shared" si="493"/>
        <v>1.1600387299809258</v>
      </c>
      <c r="CE188" s="9">
        <f t="shared" si="494"/>
        <v>1.2637352274011646</v>
      </c>
      <c r="CG188" s="35"/>
      <c r="CH188">
        <f t="shared" si="495"/>
        <v>1981</v>
      </c>
      <c r="CI188" s="19">
        <f t="shared" si="496"/>
        <v>6.6853121395494902E-2</v>
      </c>
      <c r="CJ188" s="19">
        <f t="shared" si="592"/>
        <v>1.7509894316917535E-2</v>
      </c>
      <c r="CK188" s="19">
        <f t="shared" si="593"/>
        <v>4.5756964486002678E-3</v>
      </c>
      <c r="CL188" s="19">
        <f t="shared" si="594"/>
        <v>1.3132163771829212E-6</v>
      </c>
      <c r="CM188" s="19">
        <f t="shared" si="595"/>
        <v>1.3132163771829212E-6</v>
      </c>
      <c r="CN188" s="19">
        <f t="shared" si="596"/>
        <v>1.3132163771829212E-6</v>
      </c>
      <c r="CO188" s="19">
        <f t="shared" si="597"/>
        <v>1.8762561144108143E-2</v>
      </c>
      <c r="CP188" s="19">
        <f t="shared" si="598"/>
        <v>0.13899684597126419</v>
      </c>
      <c r="CQ188" s="19">
        <f t="shared" si="599"/>
        <v>3.3172645113733992E-3</v>
      </c>
      <c r="CR188" s="19">
        <f t="shared" si="600"/>
        <v>0.1689961363450059</v>
      </c>
      <c r="CS188" s="19">
        <f t="shared" si="601"/>
        <v>0.18748542083411104</v>
      </c>
      <c r="CT188" s="19">
        <f t="shared" si="602"/>
        <v>1.4429166698192114E-2</v>
      </c>
      <c r="CU188" s="19">
        <f t="shared" si="603"/>
        <v>6.8440067845434868E-2</v>
      </c>
      <c r="CV188" s="19">
        <f t="shared" si="604"/>
        <v>0.22515384259444118</v>
      </c>
      <c r="CW188" s="19">
        <f t="shared" si="605"/>
        <v>2.3400280378268273E-2</v>
      </c>
      <c r="CX188" s="19">
        <f t="shared" si="606"/>
        <v>1.4475311899537956E-2</v>
      </c>
      <c r="CY188" s="19">
        <f t="shared" si="590"/>
        <v>8.6770212658572217E-3</v>
      </c>
      <c r="CZ188" s="19">
        <f t="shared" si="607"/>
        <v>8.0493295169786518E-3</v>
      </c>
      <c r="DA188" s="19">
        <f t="shared" si="608"/>
        <v>2.3753021935144926E-2</v>
      </c>
      <c r="DB188" s="19">
        <f t="shared" si="609"/>
        <v>3.3096495003186207E-3</v>
      </c>
      <c r="DC188" s="19">
        <f t="shared" si="610"/>
        <v>3.8114277498193594E-3</v>
      </c>
      <c r="DD188" s="19"/>
      <c r="DE188" s="19"/>
      <c r="DF188" s="19">
        <f t="shared" si="547"/>
        <v>6.7043424538222693E-2</v>
      </c>
      <c r="DG188" s="19">
        <f t="shared" si="614"/>
        <v>1.7299376685390073E-2</v>
      </c>
      <c r="DH188" s="19">
        <f t="shared" si="615"/>
        <v>4.4930093970841755E-3</v>
      </c>
      <c r="DI188" s="19">
        <f t="shared" si="616"/>
        <v>1.2862119343707681E-6</v>
      </c>
      <c r="DJ188" s="19">
        <f t="shared" si="617"/>
        <v>1.2862119343707681E-6</v>
      </c>
      <c r="DK188" s="19">
        <f t="shared" si="618"/>
        <v>1.2862119343707681E-6</v>
      </c>
      <c r="DL188" s="19">
        <f t="shared" si="619"/>
        <v>1.8457211537785529E-2</v>
      </c>
      <c r="DM188" s="19">
        <f t="shared" si="620"/>
        <v>0.13448977664178394</v>
      </c>
      <c r="DN188" s="19">
        <f t="shared" si="621"/>
        <v>3.1891554559076067E-3</v>
      </c>
      <c r="DO188" s="19">
        <f t="shared" si="622"/>
        <v>0.18004603095099081</v>
      </c>
      <c r="DP188" s="19">
        <f t="shared" si="623"/>
        <v>0.18599117259324272</v>
      </c>
      <c r="DQ188" s="19">
        <f t="shared" si="624"/>
        <v>1.4176463050384941E-2</v>
      </c>
      <c r="DR188" s="19">
        <f t="shared" si="625"/>
        <v>6.8515496549173244E-2</v>
      </c>
      <c r="DS188" s="19">
        <f t="shared" si="626"/>
        <v>0.2210765732667046</v>
      </c>
      <c r="DT188" s="19">
        <f t="shared" si="627"/>
        <v>2.324975930566639E-2</v>
      </c>
      <c r="DU188" s="19">
        <f t="shared" si="628"/>
        <v>1.4406055423198767E-2</v>
      </c>
      <c r="DV188" s="19">
        <f t="shared" si="611"/>
        <v>8.4109826275146106E-3</v>
      </c>
      <c r="DW188" s="19">
        <f t="shared" si="629"/>
        <v>8.0274435459021555E-3</v>
      </c>
      <c r="DX188" s="19">
        <f t="shared" si="630"/>
        <v>2.3682500386088233E-2</v>
      </c>
      <c r="DY188" s="19">
        <f t="shared" si="631"/>
        <v>3.3063132285022193E-3</v>
      </c>
      <c r="DZ188" s="19">
        <f t="shared" si="632"/>
        <v>3.8120158121721474E-3</v>
      </c>
      <c r="EA188" s="19">
        <f t="shared" si="519"/>
        <v>0.99967661963151777</v>
      </c>
      <c r="EB188" s="19"/>
      <c r="EC188" s="19">
        <f t="shared" si="548"/>
        <v>6.7065112078879066E-2</v>
      </c>
      <c r="ED188" s="19">
        <f t="shared" si="633"/>
        <v>1.7304972773862261E-2</v>
      </c>
      <c r="EE188" s="19">
        <f t="shared" si="634"/>
        <v>4.4944628181264306E-3</v>
      </c>
      <c r="EF188" s="19">
        <f t="shared" si="635"/>
        <v>1.2866280046089981E-6</v>
      </c>
      <c r="EG188" s="19">
        <f t="shared" si="636"/>
        <v>1.2866280046089981E-6</v>
      </c>
      <c r="EH188" s="19">
        <f t="shared" si="637"/>
        <v>1.2866280046089981E-6</v>
      </c>
      <c r="EI188" s="19">
        <f t="shared" si="638"/>
        <v>1.8463182168438515E-2</v>
      </c>
      <c r="EJ188" s="19">
        <f t="shared" si="639"/>
        <v>0.13453328206411094</v>
      </c>
      <c r="EK188" s="19">
        <f t="shared" si="640"/>
        <v>3.1901870997874632E-3</v>
      </c>
      <c r="EL188" s="19">
        <f t="shared" si="641"/>
        <v>0.18010427313720315</v>
      </c>
      <c r="EM188" s="19">
        <f t="shared" si="642"/>
        <v>0.18605133794346349</v>
      </c>
      <c r="EN188" s="19">
        <f t="shared" si="643"/>
        <v>1.4181048923211193E-2</v>
      </c>
      <c r="EO188" s="19">
        <f t="shared" si="644"/>
        <v>6.8537660283010476E-2</v>
      </c>
      <c r="EP188" s="19">
        <f t="shared" si="645"/>
        <v>0.22114808821696133</v>
      </c>
      <c r="EQ188" s="19">
        <f t="shared" si="646"/>
        <v>2.3257280253524668E-2</v>
      </c>
      <c r="ER188" s="19">
        <f t="shared" si="647"/>
        <v>1.4410715565708498E-2</v>
      </c>
      <c r="ES188" s="19">
        <f t="shared" si="612"/>
        <v>8.4137034540378783E-3</v>
      </c>
      <c r="ET188" s="19">
        <f t="shared" si="648"/>
        <v>8.0300403032943623E-3</v>
      </c>
      <c r="EU188" s="19">
        <f t="shared" si="649"/>
        <v>2.3690161319185034E-2</v>
      </c>
      <c r="EV188" s="19">
        <f t="shared" si="650"/>
        <v>3.3073827711614691E-3</v>
      </c>
      <c r="EW188" s="19">
        <f t="shared" si="651"/>
        <v>3.8132489420201325E-3</v>
      </c>
      <c r="EX188" s="19"/>
      <c r="EY188" s="19"/>
      <c r="EZ188" s="19">
        <f t="shared" si="549"/>
        <v>-6.5948342194971699E-2</v>
      </c>
      <c r="FA188" s="19">
        <f t="shared" si="573"/>
        <v>6.0505817796771893E-3</v>
      </c>
      <c r="FB188" s="19">
        <f t="shared" si="574"/>
        <v>-6.6455174990236142E-3</v>
      </c>
      <c r="FC188" s="19">
        <f t="shared" si="575"/>
        <v>-1.8565109338993316E-2</v>
      </c>
      <c r="FD188" s="19">
        <f t="shared" si="576"/>
        <v>2.3511176916885604E-2</v>
      </c>
      <c r="FE188" s="19">
        <f t="shared" si="577"/>
        <v>-1.5285978580284387E-3</v>
      </c>
      <c r="FF188" s="19">
        <f t="shared" si="578"/>
        <v>1.0759640868321393E-2</v>
      </c>
      <c r="FG188" s="19">
        <f t="shared" si="579"/>
        <v>6.8832056066224206E-3</v>
      </c>
      <c r="FH188" s="19">
        <f t="shared" si="580"/>
        <v>1.4404772880403531E-2</v>
      </c>
      <c r="FI188" s="19">
        <f t="shared" si="581"/>
        <v>8.4098869807675974E-2</v>
      </c>
      <c r="FJ188" s="19">
        <f t="shared" si="582"/>
        <v>-0.12012126976659548</v>
      </c>
      <c r="FK188" s="19">
        <f t="shared" si="583"/>
        <v>-5.1478042364444275E-2</v>
      </c>
      <c r="FL188" s="19">
        <f t="shared" si="584"/>
        <v>-9.7609288685877266E-5</v>
      </c>
      <c r="FM188" s="19">
        <f t="shared" si="585"/>
        <v>8.1296852566963632E-3</v>
      </c>
      <c r="FN188" s="19">
        <f t="shared" si="586"/>
        <v>-1.8032739627905678E-2</v>
      </c>
      <c r="FO188" s="19">
        <f t="shared" si="587"/>
        <v>-3.1870819414041407E-2</v>
      </c>
      <c r="FP188" s="19">
        <f t="shared" si="567"/>
        <v>-3.4996985364448871E-3</v>
      </c>
      <c r="FQ188" s="19">
        <f t="shared" si="568"/>
        <v>-2.6888882203228857E-2</v>
      </c>
      <c r="FR188" s="19">
        <f t="shared" si="569"/>
        <v>-5.4135523573570557E-3</v>
      </c>
      <c r="FS188" s="19">
        <f t="shared" si="570"/>
        <v>-3.4971621723748736E-2</v>
      </c>
      <c r="FT188" s="19">
        <f t="shared" si="571"/>
        <v>-9.5920912300359581E-2</v>
      </c>
      <c r="FU188" s="19"/>
      <c r="FV188" s="16"/>
      <c r="FW188" s="19">
        <f t="shared" si="523"/>
        <v>0.98900877359945027</v>
      </c>
      <c r="FX188" s="19">
        <f t="shared" si="550"/>
        <v>0.79007957049544453</v>
      </c>
      <c r="FY188" s="19">
        <f t="shared" ref="FY188:FY218" si="694">FX188/FX$220</f>
        <v>1.0893905476948549</v>
      </c>
      <c r="FZ188" s="19"/>
      <c r="GA188" s="19">
        <f t="shared" si="524"/>
        <v>0.85649647275616803</v>
      </c>
      <c r="GB188" s="19">
        <f t="shared" si="551"/>
        <v>0.86911798383768268</v>
      </c>
      <c r="GC188" s="19">
        <f t="shared" ref="GC188:GC218" si="695">GB188/GB$220</f>
        <v>1.08760985828527</v>
      </c>
      <c r="GD188" s="19"/>
      <c r="GE188" s="19">
        <f t="shared" si="525"/>
        <v>1.0807751729563375</v>
      </c>
      <c r="GF188" s="19">
        <f t="shared" si="552"/>
        <v>0.94975512219262725</v>
      </c>
      <c r="GG188" s="19">
        <f t="shared" ref="GG188:GG218" si="696">GF188/GF$220</f>
        <v>1.0665945340085896</v>
      </c>
      <c r="GI188" s="132">
        <f t="shared" si="657"/>
        <v>0.88436478898041426</v>
      </c>
      <c r="GJ188" s="19">
        <f t="shared" si="526"/>
        <v>1.1176029377077468</v>
      </c>
      <c r="GK188" s="19">
        <f t="shared" si="527"/>
        <v>1.1176034157042023</v>
      </c>
      <c r="GL188" s="3"/>
      <c r="GM188" s="3"/>
      <c r="GN188" s="8"/>
      <c r="GU188" s="3"/>
      <c r="GV188" s="30"/>
      <c r="GW188" s="12" t="str">
        <f t="shared" si="530"/>
        <v/>
      </c>
      <c r="GX188" s="19" t="str">
        <f t="shared" ca="1" si="531"/>
        <v/>
      </c>
      <c r="GY188" s="19" t="str">
        <f t="shared" ca="1" si="532"/>
        <v/>
      </c>
      <c r="GZ188" s="11" t="str">
        <f ca="1">IF(GP188,OFFSET(#REF!,$GP$225+$GO188,0),"")</f>
        <v/>
      </c>
      <c r="HA188" s="12" t="str">
        <f t="shared" ref="HA188:HA217" ca="1" si="697">IF($GP188,OFFSET(BV$230,$GP$225+$GO188,0),"")</f>
        <v/>
      </c>
      <c r="HB188" s="12" t="str">
        <f t="shared" ref="HB188:HB217" ca="1" si="698">IF($GP188,OFFSET(CD$156,$GP$225+$GO188,0),"")</f>
        <v/>
      </c>
      <c r="HC188" s="12" t="str">
        <f t="shared" ref="HC188:HC217" ca="1" si="699">IF($GP188,OFFSET(BZ$156,$GP$225+$GO188,0),"")</f>
        <v/>
      </c>
      <c r="HD188" s="12" t="str">
        <f t="shared" ref="HD188:HD217" ca="1" si="700">IF($GP188,OFFSET(CB$156,$GP$225+$GO188,0),"")</f>
        <v/>
      </c>
      <c r="HE188" t="str">
        <f t="shared" ca="1" si="533"/>
        <v/>
      </c>
      <c r="HF188" s="12" t="str">
        <f t="shared" ref="HF188:HF217" ca="1" si="701">IF($GP188,OFFSET(BZ$156,$GP$225+$GO188,0),"")</f>
        <v/>
      </c>
      <c r="HG188" s="12" t="str">
        <f t="shared" ref="HG188:HG217" ca="1" si="702">IF($GP188,OFFSET(BX$156,$GP$225+$GO188,0),"")</f>
        <v/>
      </c>
      <c r="HH188" s="12" t="str">
        <f t="shared" ref="HH188:HH217" ca="1" si="703">IF($GP188,OFFSET(BY$156,$GP$225+$GO188,0),"")</f>
        <v/>
      </c>
      <c r="HJ188" s="17"/>
      <c r="HL188" s="18">
        <f t="shared" si="534"/>
        <v>1981</v>
      </c>
      <c r="HM188" s="9">
        <f t="shared" ref="HM188:HM217" si="704">BV188/BV$221</f>
        <v>0.63663253376903239</v>
      </c>
      <c r="HN188" s="9">
        <f t="shared" ref="HN188:HN217" si="705">BW188/BW$221</f>
        <v>1.402179701252714</v>
      </c>
      <c r="HO188" s="9">
        <f t="shared" ref="HO188:HO217" si="706">BX188/BX$221</f>
        <v>1.106246518269189</v>
      </c>
      <c r="HP188" s="9">
        <f t="shared" ref="HP188:HP217" si="707">BY188/BY$221</f>
        <v>1.1561900864426671</v>
      </c>
      <c r="HQ188" s="9">
        <f t="shared" ref="HQ188:HQ217" si="708">BZ188/BZ$221</f>
        <v>1.0962813576032642</v>
      </c>
      <c r="HR188" s="9">
        <f t="shared" si="535"/>
        <v>0.89267221154772813</v>
      </c>
      <c r="HS188" s="9">
        <f t="shared" ref="HS188:HS217" si="709">CB188/CB$221</f>
        <v>0.89267321600802008</v>
      </c>
      <c r="HT188" s="9"/>
      <c r="HU188" s="9">
        <f t="shared" ref="HU188:HU217" si="710">CD188/CD$221</f>
        <v>1.2790312575845533</v>
      </c>
      <c r="HV188" s="23">
        <f t="shared" si="536"/>
        <v>1.4021781234818043</v>
      </c>
      <c r="HX188" s="8"/>
      <c r="HY188" s="5">
        <f t="shared" si="554"/>
        <v>32</v>
      </c>
      <c r="HZ188" t="b">
        <f t="shared" si="537"/>
        <v>0</v>
      </c>
      <c r="IC188" s="11"/>
      <c r="ID188" s="11"/>
      <c r="IE188" s="11"/>
      <c r="IF188">
        <f t="shared" si="539"/>
        <v>0</v>
      </c>
      <c r="IG188" s="12" t="str">
        <f t="shared" si="540"/>
        <v/>
      </c>
      <c r="IH188" s="19" t="str">
        <f t="shared" ca="1" si="541"/>
        <v/>
      </c>
      <c r="II188" s="19" t="str">
        <f t="shared" ca="1" si="542"/>
        <v/>
      </c>
      <c r="IJ188" s="11"/>
      <c r="IK188" s="12" t="str">
        <f t="shared" ref="IK188:IK217" ca="1" si="711">IF($GP188,OFFSET(HM$156,$GP$225+$GO188,0),"")</f>
        <v/>
      </c>
      <c r="IL188" s="12" t="str">
        <f t="shared" ref="IL188:IL217" ca="1" si="712">IF($GP188,OFFSET(HU$156,$GP$225+$GO188,0),"")</f>
        <v/>
      </c>
      <c r="IM188" s="12" t="str">
        <f t="shared" ref="IM188:IM217" ca="1" si="713">IF($GP188,OFFSET(HQ$156,$GP$225+$GO188,0),"")</f>
        <v/>
      </c>
      <c r="IN188" s="12" t="str">
        <f t="shared" ref="IN188:IN217" ca="1" si="714">IF($GP188,OFFSET(HS$156,$GP$225+$GO188,0),"")</f>
        <v/>
      </c>
      <c r="IO188">
        <f t="shared" si="543"/>
        <v>0</v>
      </c>
      <c r="IP188" s="12" t="str">
        <f t="shared" ca="1" si="544"/>
        <v/>
      </c>
      <c r="IQ188" s="12" t="str">
        <f t="shared" ref="IQ188:IQ217" ca="1" si="715">IF($GP188,OFFSET(HO$156,$GP$225+$GO188,0),"")</f>
        <v/>
      </c>
      <c r="IR188" s="12" t="str">
        <f t="shared" ref="IR188:IR217" ca="1" si="716">IF($GP188,OFFSET(HP$156,$GP$225+$GO188,0),"")</f>
        <v/>
      </c>
    </row>
    <row r="189" spans="1:252" x14ac:dyDescent="0.2">
      <c r="A189" t="s">
        <v>63</v>
      </c>
      <c r="B189" s="1">
        <f t="shared" si="545"/>
        <v>1982</v>
      </c>
      <c r="C189" s="60">
        <f t="shared" si="691"/>
        <v>1053.8078537444133</v>
      </c>
      <c r="D189" s="60">
        <f t="shared" si="691"/>
        <v>240.9876626853584</v>
      </c>
      <c r="E189" s="60">
        <f t="shared" si="691"/>
        <v>61.343989800889659</v>
      </c>
      <c r="F189" s="60">
        <f t="shared" si="691"/>
        <v>0.02</v>
      </c>
      <c r="G189" s="60">
        <f t="shared" si="691"/>
        <v>0.02</v>
      </c>
      <c r="H189" s="60">
        <f t="shared" si="691"/>
        <v>0.02</v>
      </c>
      <c r="I189" s="60">
        <f t="shared" si="691"/>
        <v>255.40615107652292</v>
      </c>
      <c r="J189" s="60">
        <f t="shared" si="691"/>
        <v>2011.6757429850907</v>
      </c>
      <c r="K189" s="60">
        <f t="shared" si="691"/>
        <v>52.443626381766201</v>
      </c>
      <c r="L189" s="60">
        <f t="shared" si="691"/>
        <v>2557.6014900685136</v>
      </c>
      <c r="M189" s="60">
        <f t="shared" si="691"/>
        <v>2563.8376257119644</v>
      </c>
      <c r="N189" s="60">
        <f t="shared" si="691"/>
        <v>238.99753952956166</v>
      </c>
      <c r="O189" s="60">
        <f t="shared" si="691"/>
        <v>880.36750130386531</v>
      </c>
      <c r="P189" s="60">
        <f t="shared" si="691"/>
        <v>2348.4647060582793</v>
      </c>
      <c r="Q189" s="60">
        <f t="shared" si="691"/>
        <v>353.3904136014479</v>
      </c>
      <c r="R189" s="60">
        <f t="shared" si="691"/>
        <v>212.57680327613244</v>
      </c>
      <c r="S189" s="60">
        <f t="shared" si="691"/>
        <v>143.72013952053982</v>
      </c>
      <c r="T189" s="60">
        <f t="shared" si="691"/>
        <v>119.72380281372926</v>
      </c>
      <c r="U189" s="60">
        <f t="shared" si="691"/>
        <v>338.17779108256826</v>
      </c>
      <c r="V189" s="60">
        <f t="shared" si="691"/>
        <v>47.176552806300592</v>
      </c>
      <c r="W189" s="60">
        <f t="shared" si="691"/>
        <v>54.413630357184402</v>
      </c>
      <c r="X189" s="60">
        <f t="shared" si="692"/>
        <v>13534.173022804127</v>
      </c>
      <c r="Z189" s="19">
        <f t="shared" si="660"/>
        <v>2.1994524302167098</v>
      </c>
      <c r="AA189" s="19">
        <f t="shared" si="661"/>
        <v>4.0142204488930764</v>
      </c>
      <c r="AB189" s="19">
        <f t="shared" si="662"/>
        <v>0.75956822236725441</v>
      </c>
      <c r="AC189" s="19">
        <f t="shared" si="663"/>
        <v>4.1742950053020895E-5</v>
      </c>
      <c r="AD189" s="19">
        <f t="shared" si="664"/>
        <v>3.3314738224870686E-4</v>
      </c>
      <c r="AE189" s="19">
        <f t="shared" si="665"/>
        <v>2.4764226286313009E-4</v>
      </c>
      <c r="AF189" s="19">
        <f t="shared" si="666"/>
        <v>3.9615189778632294</v>
      </c>
      <c r="AG189" s="19">
        <f t="shared" si="667"/>
        <v>16.119760767015723</v>
      </c>
      <c r="AH189" s="19">
        <f t="shared" si="668"/>
        <v>0.80241457438935027</v>
      </c>
      <c r="AI189" s="19">
        <f t="shared" si="669"/>
        <v>8.1911344468324145</v>
      </c>
      <c r="AJ189" s="19">
        <f t="shared" si="670"/>
        <v>6.822984044688698</v>
      </c>
      <c r="AK189" s="19">
        <f t="shared" si="671"/>
        <v>2.8780713106378855</v>
      </c>
      <c r="AL189" s="19">
        <f t="shared" si="672"/>
        <v>13.155653530000411</v>
      </c>
      <c r="AM189" s="19">
        <f t="shared" si="673"/>
        <v>15.51817132065154</v>
      </c>
      <c r="AN189" s="19">
        <f t="shared" si="674"/>
        <v>1.8328006509270176</v>
      </c>
      <c r="AO189" s="19">
        <f t="shared" si="675"/>
        <v>0.99107667936344113</v>
      </c>
      <c r="AP189" s="19">
        <f t="shared" si="676"/>
        <v>4.5778663935760902</v>
      </c>
      <c r="AQ189" s="19">
        <f t="shared" si="677"/>
        <v>1.5378678103416046</v>
      </c>
      <c r="AR189" s="19">
        <f t="shared" si="678"/>
        <v>1.0662892154145418</v>
      </c>
      <c r="AS189" s="19">
        <f t="shared" si="679"/>
        <v>1.0480335352587102</v>
      </c>
      <c r="AT189" s="19">
        <f t="shared" si="680"/>
        <v>0.82405472734699148</v>
      </c>
      <c r="AU189" s="19">
        <f t="shared" si="656"/>
        <v>20.576445788862927</v>
      </c>
      <c r="AV189" s="19"/>
      <c r="AX189" s="19">
        <f t="shared" ref="AX189:AX218" si="717">Z189/Z$220</f>
        <v>1.113294470864467</v>
      </c>
      <c r="AY189" s="19">
        <f t="shared" ref="AY189:AY218" si="718">AA189/AA$220</f>
        <v>1.1166270841822565</v>
      </c>
      <c r="AZ189" s="19">
        <f t="shared" ref="AZ189:AZ218" si="719">AB189/AB$220</f>
        <v>1.0945007791523338</v>
      </c>
      <c r="BA189" s="19">
        <f t="shared" ref="BA189:BA218" si="720">AC189/AC$220</f>
        <v>1.0291300915425463</v>
      </c>
      <c r="BB189" s="19">
        <f t="shared" ref="BB189:BB218" si="721">AD189/AD$220</f>
        <v>1.1249809549648582</v>
      </c>
      <c r="BC189" s="19">
        <f t="shared" ref="BC189:BC218" si="722">AE189/AE$220</f>
        <v>0.9529045013326094</v>
      </c>
      <c r="BD189" s="19">
        <f t="shared" ref="BD189:BD218" si="723">AF189/AF$220</f>
        <v>1.0184058342780251</v>
      </c>
      <c r="BE189" s="19">
        <f t="shared" ref="BE189:BE218" si="724">AG189/AG$220</f>
        <v>1.017631916285642</v>
      </c>
      <c r="BF189" s="19">
        <f t="shared" ref="BF189:BF218" si="725">AH189/AH$220</f>
        <v>1.0828587055485022</v>
      </c>
      <c r="BG189" s="19">
        <f t="shared" ref="BG189:BG218" si="726">AI189/AI$220</f>
        <v>1.0066824927051663</v>
      </c>
      <c r="BH189" s="19">
        <f t="shared" ref="BH189:BH218" si="727">AJ189/AJ$220</f>
        <v>1.11597560596789</v>
      </c>
      <c r="BI189" s="19">
        <f t="shared" ref="BI189:BI218" si="728">AK189/AK$220</f>
        <v>1.272343813239325</v>
      </c>
      <c r="BJ189" s="19">
        <f t="shared" ref="BJ189:BJ218" si="729">AL189/AL$220</f>
        <v>1.1139993226571985</v>
      </c>
      <c r="BK189" s="19">
        <f t="shared" ref="BK189:BK218" si="730">AM189/AM$220</f>
        <v>1.0085423787879788</v>
      </c>
      <c r="BL189" s="19">
        <f t="shared" ref="BL189:BL218" si="731">AN189/AN$220</f>
        <v>1.1839756962764219</v>
      </c>
      <c r="BM189" s="19">
        <f t="shared" ref="BM189:BM218" si="732">AO189/AO$220</f>
        <v>1.1383833115471993</v>
      </c>
      <c r="BN189" s="19">
        <f t="shared" ref="BN189:BN218" si="733">AP189/AP$220</f>
        <v>1.3891016312592377</v>
      </c>
      <c r="BO189" s="19">
        <f t="shared" ref="BO189:BO218" si="734">AQ189/AQ$220</f>
        <v>1.2205600044714457</v>
      </c>
      <c r="BP189" s="19">
        <f t="shared" ref="BP189:BP218" si="735">AR189/AR$220</f>
        <v>1.3054670341814048</v>
      </c>
      <c r="BQ189" s="19">
        <f t="shared" ref="BQ189:BQ218" si="736">AS189/AS$220</f>
        <v>1.0340749489944872</v>
      </c>
      <c r="BR189" s="19">
        <f t="shared" ref="BR189:BR218" si="737">AT189/AT$220</f>
        <v>1.0611408806115585</v>
      </c>
      <c r="BS189" s="19">
        <f t="shared" ref="BS189:BS218" si="738">AU189/AU$220</f>
        <v>1.2110843037085262</v>
      </c>
      <c r="BU189" s="16"/>
      <c r="BV189" s="9">
        <f t="shared" si="693"/>
        <v>0.82007082901250261</v>
      </c>
      <c r="BW189" s="9">
        <f t="shared" si="488"/>
        <v>1.2110843037085262</v>
      </c>
      <c r="BX189" s="9">
        <f t="shared" si="489"/>
        <v>1.1337116960005238</v>
      </c>
      <c r="BY189" s="9">
        <f t="shared" si="490"/>
        <v>1.0008382282435582</v>
      </c>
      <c r="BZ189" s="9">
        <f t="shared" si="491"/>
        <v>1.0673518812449421</v>
      </c>
      <c r="CA189" s="9">
        <f t="shared" si="435"/>
        <v>0.99317435300435786</v>
      </c>
      <c r="CB189" s="9">
        <f t="shared" si="492"/>
        <v>0.99317490894628035</v>
      </c>
      <c r="CC189" s="9"/>
      <c r="CD189" s="9">
        <f t="shared" si="493"/>
        <v>1.1346620051641636</v>
      </c>
      <c r="CE189" s="9">
        <f t="shared" si="494"/>
        <v>1.2110836257891282</v>
      </c>
      <c r="CG189" s="35"/>
      <c r="CH189">
        <f t="shared" si="495"/>
        <v>1982</v>
      </c>
      <c r="CI189" s="19">
        <f t="shared" si="496"/>
        <v>7.7862744326441025E-2</v>
      </c>
      <c r="CJ189" s="19">
        <f t="shared" si="592"/>
        <v>1.7805865366085624E-2</v>
      </c>
      <c r="CK189" s="19">
        <f t="shared" si="593"/>
        <v>4.5325259029516882E-3</v>
      </c>
      <c r="CL189" s="19">
        <f t="shared" si="594"/>
        <v>1.4777408243785129E-6</v>
      </c>
      <c r="CM189" s="19">
        <f t="shared" si="595"/>
        <v>1.4777408243785129E-6</v>
      </c>
      <c r="CN189" s="19">
        <f t="shared" si="596"/>
        <v>1.4777408243785129E-6</v>
      </c>
      <c r="CO189" s="19">
        <f t="shared" si="597"/>
        <v>1.8871204812158197E-2</v>
      </c>
      <c r="CP189" s="19">
        <f t="shared" si="598"/>
        <v>0.14863676854105226</v>
      </c>
      <c r="CQ189" s="19">
        <f t="shared" si="599"/>
        <v>3.8749043841394956E-3</v>
      </c>
      <c r="CR189" s="19">
        <f t="shared" si="600"/>
        <v>0.1889736067182779</v>
      </c>
      <c r="CS189" s="19">
        <f t="shared" si="601"/>
        <v>0.18943437632961238</v>
      </c>
      <c r="CT189" s="19">
        <f t="shared" si="602"/>
        <v>1.7658821054442532E-2</v>
      </c>
      <c r="CU189" s="19">
        <f t="shared" si="603"/>
        <v>6.5047749856641274E-2</v>
      </c>
      <c r="CV189" s="19">
        <f t="shared" si="604"/>
        <v>0.17352110853772018</v>
      </c>
      <c r="CW189" s="19">
        <f t="shared" si="605"/>
        <v>2.6110972056143364E-2</v>
      </c>
      <c r="CX189" s="19">
        <f t="shared" si="606"/>
        <v>1.5706671025851045E-2</v>
      </c>
      <c r="CY189" s="19">
        <f t="shared" si="590"/>
        <v>1.0619055872743869E-2</v>
      </c>
      <c r="CZ189" s="19">
        <f t="shared" si="607"/>
        <v>8.8460375533845406E-3</v>
      </c>
      <c r="DA189" s="19">
        <f t="shared" si="608"/>
        <v>2.4986956389042945E-2</v>
      </c>
      <c r="DB189" s="19">
        <f t="shared" si="609"/>
        <v>3.4857359017659542E-3</v>
      </c>
      <c r="DC189" s="19">
        <f t="shared" si="610"/>
        <v>4.0204621490726672E-3</v>
      </c>
      <c r="DD189" s="19"/>
      <c r="DE189" s="19"/>
      <c r="DF189" s="19">
        <f t="shared" si="547"/>
        <v>7.2218119296769731E-2</v>
      </c>
      <c r="DG189" s="19">
        <f t="shared" si="614"/>
        <v>1.7657466425963827E-2</v>
      </c>
      <c r="DH189" s="19">
        <f t="shared" si="615"/>
        <v>4.5540770727588867E-3</v>
      </c>
      <c r="DI189" s="19">
        <f t="shared" si="616"/>
        <v>1.3938606718290931E-6</v>
      </c>
      <c r="DJ189" s="19">
        <f t="shared" si="617"/>
        <v>1.3938606718290931E-6</v>
      </c>
      <c r="DK189" s="19">
        <f t="shared" si="618"/>
        <v>1.3938606718290931E-6</v>
      </c>
      <c r="DL189" s="19">
        <f t="shared" si="619"/>
        <v>1.8816830704717787E-2</v>
      </c>
      <c r="DM189" s="19">
        <f t="shared" si="620"/>
        <v>0.14376294477662202</v>
      </c>
      <c r="DN189" s="19">
        <f t="shared" si="621"/>
        <v>3.588866821959559E-3</v>
      </c>
      <c r="DO189" s="19">
        <f t="shared" si="622"/>
        <v>0.17879890081884364</v>
      </c>
      <c r="DP189" s="19">
        <f t="shared" si="623"/>
        <v>0.18845821897847684</v>
      </c>
      <c r="DQ189" s="19">
        <f t="shared" si="624"/>
        <v>1.5989669312504468E-2</v>
      </c>
      <c r="DR189" s="19">
        <f t="shared" si="625"/>
        <v>6.6729538246463896E-2</v>
      </c>
      <c r="DS189" s="19">
        <f t="shared" si="626"/>
        <v>0.19821794640489782</v>
      </c>
      <c r="DT189" s="19">
        <f t="shared" si="627"/>
        <v>2.4730871804353967E-2</v>
      </c>
      <c r="DU189" s="19">
        <f t="shared" si="628"/>
        <v>1.5082614948331892E-2</v>
      </c>
      <c r="DV189" s="19">
        <f t="shared" si="611"/>
        <v>9.6153744161735569E-3</v>
      </c>
      <c r="DW189" s="19">
        <f t="shared" si="629"/>
        <v>8.4414183016920039E-3</v>
      </c>
      <c r="DX189" s="19">
        <f t="shared" si="630"/>
        <v>2.4364781751217847E-2</v>
      </c>
      <c r="DY189" s="19">
        <f t="shared" si="631"/>
        <v>3.396932087458671E-3</v>
      </c>
      <c r="DZ189" s="19">
        <f t="shared" si="632"/>
        <v>3.915014912458787E-3</v>
      </c>
      <c r="EA189" s="19">
        <f t="shared" si="519"/>
        <v>0.99834376866368069</v>
      </c>
      <c r="EB189" s="19"/>
      <c r="EC189" s="19">
        <f t="shared" si="548"/>
        <v>7.233792763933039E-2</v>
      </c>
      <c r="ED189" s="19">
        <f t="shared" si="633"/>
        <v>1.7686759791768907E-2</v>
      </c>
      <c r="EE189" s="19">
        <f t="shared" si="634"/>
        <v>4.561632190938282E-3</v>
      </c>
      <c r="EF189" s="19">
        <f t="shared" si="635"/>
        <v>1.3961730573976799E-6</v>
      </c>
      <c r="EG189" s="19">
        <f t="shared" si="636"/>
        <v>1.3961730573976799E-6</v>
      </c>
      <c r="EH189" s="19">
        <f t="shared" si="637"/>
        <v>1.3961730573976799E-6</v>
      </c>
      <c r="EI189" s="19">
        <f t="shared" si="638"/>
        <v>1.8848047431502275E-2</v>
      </c>
      <c r="EJ189" s="19">
        <f t="shared" si="639"/>
        <v>0.14400144448144744</v>
      </c>
      <c r="EK189" s="19">
        <f t="shared" si="640"/>
        <v>3.5948206766126135E-3</v>
      </c>
      <c r="EL189" s="19">
        <f t="shared" si="641"/>
        <v>0.1790955244386134</v>
      </c>
      <c r="EM189" s="19">
        <f t="shared" si="642"/>
        <v>0.18877086720412448</v>
      </c>
      <c r="EN189" s="19">
        <f t="shared" si="643"/>
        <v>1.6016195837939892E-2</v>
      </c>
      <c r="EO189" s="19">
        <f t="shared" si="644"/>
        <v>6.6840241148380983E-2</v>
      </c>
      <c r="EP189" s="19">
        <f t="shared" si="645"/>
        <v>0.19854678581328727</v>
      </c>
      <c r="EQ189" s="19">
        <f t="shared" si="646"/>
        <v>2.4771899801064652E-2</v>
      </c>
      <c r="ER189" s="19">
        <f t="shared" si="647"/>
        <v>1.5107636689634992E-2</v>
      </c>
      <c r="ES189" s="19">
        <f t="shared" si="612"/>
        <v>9.6313261203043159E-3</v>
      </c>
      <c r="ET189" s="19">
        <f t="shared" si="648"/>
        <v>8.4554224372944686E-3</v>
      </c>
      <c r="EU189" s="19">
        <f t="shared" si="649"/>
        <v>2.4405202412222184E-2</v>
      </c>
      <c r="EV189" s="19">
        <f t="shared" si="650"/>
        <v>3.4025675264198699E-3</v>
      </c>
      <c r="EW189" s="19">
        <f t="shared" si="651"/>
        <v>3.9215098399413822E-3</v>
      </c>
      <c r="EX189" s="19"/>
      <c r="EY189" s="19"/>
      <c r="EZ189" s="19">
        <f t="shared" si="549"/>
        <v>1.5647067636415154E-2</v>
      </c>
      <c r="FA189" s="19">
        <f t="shared" si="573"/>
        <v>-4.2241118408013582E-2</v>
      </c>
      <c r="FB189" s="19">
        <f t="shared" si="574"/>
        <v>-0.13237638069430233</v>
      </c>
      <c r="FC189" s="19">
        <f t="shared" si="575"/>
        <v>-1.8767452125629972E-2</v>
      </c>
      <c r="FD189" s="19">
        <f t="shared" si="576"/>
        <v>5.903214806790847E-2</v>
      </c>
      <c r="FE189" s="19">
        <f t="shared" si="577"/>
        <v>-4.8617691684463516E-3</v>
      </c>
      <c r="FF189" s="19">
        <f t="shared" si="578"/>
        <v>-2.3669982580105327E-2</v>
      </c>
      <c r="FG189" s="19">
        <f t="shared" si="579"/>
        <v>-3.7974326743434782E-2</v>
      </c>
      <c r="FH189" s="19">
        <f t="shared" si="580"/>
        <v>-4.0846810069992343E-2</v>
      </c>
      <c r="FI189" s="19">
        <f t="shared" si="581"/>
        <v>3.9529386038292105E-2</v>
      </c>
      <c r="FJ189" s="19">
        <f t="shared" si="582"/>
        <v>-5.5554945069440059E-2</v>
      </c>
      <c r="FK189" s="19">
        <f t="shared" si="583"/>
        <v>8.177126476168857E-2</v>
      </c>
      <c r="FL189" s="19">
        <f t="shared" si="584"/>
        <v>-6.0972353107982616E-2</v>
      </c>
      <c r="FM189" s="19">
        <f t="shared" si="585"/>
        <v>-5.8364368400911651E-2</v>
      </c>
      <c r="FN189" s="19">
        <f t="shared" si="586"/>
        <v>8.168670231976681E-2</v>
      </c>
      <c r="FO189" s="19">
        <f t="shared" si="587"/>
        <v>7.9603649925471309E-2</v>
      </c>
      <c r="FP189" s="19">
        <f t="shared" si="567"/>
        <v>-7.6823684368743331E-2</v>
      </c>
      <c r="FQ189" s="19">
        <f t="shared" si="568"/>
        <v>5.9507590062395928E-2</v>
      </c>
      <c r="FR189" s="19">
        <f t="shared" si="569"/>
        <v>4.0197597114504741E-2</v>
      </c>
      <c r="FS189" s="19">
        <f t="shared" si="570"/>
        <v>-2.273291541846368E-2</v>
      </c>
      <c r="FT189" s="19">
        <f t="shared" si="571"/>
        <v>-7.3698616945584994E-2</v>
      </c>
      <c r="FU189" s="19"/>
      <c r="FV189" s="16"/>
      <c r="FW189" s="19">
        <f t="shared" ref="FW189:FW217" si="739">EXP(SUMPRODUCT($EC189:$EW189,EZ189:FT189))</f>
        <v>0.97976972859132427</v>
      </c>
      <c r="FX189" s="19">
        <f t="shared" si="550"/>
        <v>0.77409604634987172</v>
      </c>
      <c r="FY189" s="19">
        <f t="shared" si="694"/>
        <v>1.0673518812449421</v>
      </c>
      <c r="FZ189" s="19"/>
      <c r="GA189" s="19">
        <f t="shared" ref="GA189:GA218" si="740">EXP(SUMPRODUCT($EC189:$EW189,DF38:DZ38))</f>
        <v>1.0423882124311912</v>
      </c>
      <c r="GB189" s="19">
        <f t="shared" si="551"/>
        <v>0.90595834156436295</v>
      </c>
      <c r="GC189" s="19">
        <f t="shared" si="695"/>
        <v>1.1337116960005238</v>
      </c>
      <c r="GD189" s="19"/>
      <c r="GE189" s="19">
        <f t="shared" ref="GE189:GE218" si="741">EXP(SUMPRODUCT($EC189:$EW189,EC38:EW38))</f>
        <v>0.93834929425533509</v>
      </c>
      <c r="GF189" s="19">
        <f t="shared" si="552"/>
        <v>0.89120204862484131</v>
      </c>
      <c r="GG189" s="19">
        <f t="shared" si="696"/>
        <v>1.0008382282435582</v>
      </c>
      <c r="GI189" s="132">
        <f t="shared" si="657"/>
        <v>0.82007082901250261</v>
      </c>
      <c r="GJ189" s="19">
        <f t="shared" si="526"/>
        <v>0.99317435300435786</v>
      </c>
      <c r="GK189" s="19">
        <f t="shared" ref="GK189:GK218" si="742">X189/X$220</f>
        <v>0.99317490894628035</v>
      </c>
      <c r="GL189" s="3"/>
      <c r="GM189" s="3"/>
      <c r="GN189" s="8"/>
      <c r="GO189" s="3"/>
      <c r="GP189" t="e">
        <f>TRANSPOSE(CI197:GK197)</f>
        <v>#VALUE!</v>
      </c>
      <c r="GU189" s="3"/>
      <c r="GV189" s="30"/>
      <c r="GW189" s="12" t="e">
        <f t="shared" si="530"/>
        <v>#VALUE!</v>
      </c>
      <c r="GX189" s="19" t="e">
        <f t="shared" ca="1" si="531"/>
        <v>#VALUE!</v>
      </c>
      <c r="GY189" s="19" t="e">
        <f t="shared" ca="1" si="532"/>
        <v>#VALUE!</v>
      </c>
      <c r="GZ189" s="11" t="e">
        <f ca="1">IF(GP189,OFFSET(#REF!,$GP$225+$GO189,0),"")</f>
        <v>#VALUE!</v>
      </c>
      <c r="HA189" s="12" t="e">
        <f t="shared" ca="1" si="697"/>
        <v>#VALUE!</v>
      </c>
      <c r="HB189" s="12" t="e">
        <f t="shared" ca="1" si="698"/>
        <v>#VALUE!</v>
      </c>
      <c r="HC189" s="12" t="e">
        <f t="shared" ca="1" si="699"/>
        <v>#VALUE!</v>
      </c>
      <c r="HD189" s="12" t="e">
        <f t="shared" ca="1" si="700"/>
        <v>#VALUE!</v>
      </c>
      <c r="HE189" t="e">
        <f t="shared" ca="1" si="533"/>
        <v>#VALUE!</v>
      </c>
      <c r="HF189" s="12" t="e">
        <f t="shared" ca="1" si="701"/>
        <v>#VALUE!</v>
      </c>
      <c r="HG189" s="12" t="e">
        <f t="shared" ca="1" si="702"/>
        <v>#VALUE!</v>
      </c>
      <c r="HH189" s="12" t="e">
        <f t="shared" ca="1" si="703"/>
        <v>#VALUE!</v>
      </c>
      <c r="HJ189" s="17"/>
      <c r="HL189" s="18">
        <f t="shared" si="534"/>
        <v>1982</v>
      </c>
      <c r="HM189" s="9">
        <f t="shared" si="704"/>
        <v>0.59034888798118224</v>
      </c>
      <c r="HN189" s="9">
        <f t="shared" si="705"/>
        <v>1.343760199167525</v>
      </c>
      <c r="HO189" s="9">
        <f t="shared" si="706"/>
        <v>1.153138330686849</v>
      </c>
      <c r="HP189" s="9">
        <f t="shared" si="707"/>
        <v>1.0849101516384916</v>
      </c>
      <c r="HQ189" s="9">
        <f t="shared" si="708"/>
        <v>1.0741032881986787</v>
      </c>
      <c r="HR189" s="9">
        <f t="shared" si="535"/>
        <v>0.79328634189822145</v>
      </c>
      <c r="HS189" s="9">
        <f t="shared" si="709"/>
        <v>0.7932873392919203</v>
      </c>
      <c r="HT189" s="9"/>
      <c r="HU189" s="9">
        <f t="shared" si="710"/>
        <v>1.2510514812056264</v>
      </c>
      <c r="HV189" s="23">
        <f t="shared" si="536"/>
        <v>1.3437585096687907</v>
      </c>
      <c r="HX189" s="8"/>
      <c r="HY189" s="5">
        <f t="shared" si="554"/>
        <v>33</v>
      </c>
      <c r="HZ189" t="b">
        <f t="shared" si="537"/>
        <v>0</v>
      </c>
      <c r="IC189" s="11"/>
      <c r="ID189" s="11"/>
      <c r="IE189" s="11"/>
      <c r="IF189">
        <f t="shared" si="539"/>
        <v>0</v>
      </c>
      <c r="IG189" s="12" t="e">
        <f t="shared" si="540"/>
        <v>#VALUE!</v>
      </c>
      <c r="IH189" s="19" t="e">
        <f t="shared" ca="1" si="541"/>
        <v>#VALUE!</v>
      </c>
      <c r="II189" s="19" t="e">
        <f t="shared" ca="1" si="542"/>
        <v>#VALUE!</v>
      </c>
      <c r="IJ189" s="11"/>
      <c r="IK189" s="12" t="e">
        <f t="shared" ca="1" si="711"/>
        <v>#VALUE!</v>
      </c>
      <c r="IL189" s="12" t="e">
        <f t="shared" ca="1" si="712"/>
        <v>#VALUE!</v>
      </c>
      <c r="IM189" s="12" t="e">
        <f t="shared" ca="1" si="713"/>
        <v>#VALUE!</v>
      </c>
      <c r="IN189" s="12" t="e">
        <f t="shared" ca="1" si="714"/>
        <v>#VALUE!</v>
      </c>
      <c r="IO189">
        <f t="shared" si="543"/>
        <v>0</v>
      </c>
      <c r="IP189" s="12" t="e">
        <f t="shared" ca="1" si="544"/>
        <v>#VALUE!</v>
      </c>
      <c r="IQ189" s="12" t="e">
        <f t="shared" ca="1" si="715"/>
        <v>#VALUE!</v>
      </c>
      <c r="IR189" s="12" t="e">
        <f t="shared" ca="1" si="716"/>
        <v>#VALUE!</v>
      </c>
    </row>
    <row r="190" spans="1:252" x14ac:dyDescent="0.2">
      <c r="A190" t="s">
        <v>63</v>
      </c>
      <c r="B190" s="1">
        <f t="shared" si="545"/>
        <v>1983</v>
      </c>
      <c r="C190" s="60">
        <f t="shared" si="691"/>
        <v>1081.390155296712</v>
      </c>
      <c r="D190" s="60">
        <f t="shared" si="691"/>
        <v>267.13106973018978</v>
      </c>
      <c r="E190" s="60">
        <f t="shared" si="691"/>
        <v>64.267987721227612</v>
      </c>
      <c r="F190" s="60">
        <f t="shared" si="691"/>
        <v>0.02</v>
      </c>
      <c r="G190" s="60">
        <f t="shared" si="691"/>
        <v>0.02</v>
      </c>
      <c r="H190" s="60">
        <f t="shared" si="691"/>
        <v>0.02</v>
      </c>
      <c r="I190" s="60">
        <f t="shared" si="691"/>
        <v>278.90431926497945</v>
      </c>
      <c r="J190" s="60">
        <f t="shared" si="691"/>
        <v>2185.8769501232673</v>
      </c>
      <c r="K190" s="60">
        <f t="shared" si="691"/>
        <v>54.193273337474487</v>
      </c>
      <c r="L190" s="60">
        <f t="shared" si="691"/>
        <v>2583.0462766869232</v>
      </c>
      <c r="M190" s="60">
        <f t="shared" si="691"/>
        <v>2667.8163640159528</v>
      </c>
      <c r="N190" s="60">
        <f t="shared" si="691"/>
        <v>250.80190701935021</v>
      </c>
      <c r="O190" s="60">
        <f t="shared" si="691"/>
        <v>952.49470756895425</v>
      </c>
      <c r="P190" s="60">
        <f t="shared" si="691"/>
        <v>2530.9726797051212</v>
      </c>
      <c r="Q190" s="60">
        <f t="shared" si="691"/>
        <v>347.18874143012215</v>
      </c>
      <c r="R190" s="60">
        <f t="shared" si="691"/>
        <v>201.43904690294733</v>
      </c>
      <c r="S190" s="60">
        <f t="shared" si="691"/>
        <v>148.72460618330399</v>
      </c>
      <c r="T190" s="60">
        <f t="shared" si="691"/>
        <v>123.03838692058146</v>
      </c>
      <c r="U190" s="60">
        <f t="shared" si="691"/>
        <v>373.13751113565132</v>
      </c>
      <c r="V190" s="60">
        <f t="shared" si="691"/>
        <v>50.18687132455473</v>
      </c>
      <c r="W190" s="60">
        <f t="shared" si="691"/>
        <v>57.244151266819969</v>
      </c>
      <c r="X190" s="60">
        <f t="shared" si="692"/>
        <v>14217.915005634133</v>
      </c>
      <c r="Z190" s="19">
        <f t="shared" si="660"/>
        <v>2.2674519206653381</v>
      </c>
      <c r="AA190" s="19">
        <f t="shared" si="661"/>
        <v>3.9506364086964183</v>
      </c>
      <c r="AB190" s="19">
        <f t="shared" si="662"/>
        <v>0.79043656344462387</v>
      </c>
      <c r="AC190" s="19">
        <f t="shared" si="663"/>
        <v>4.1935871333010136E-5</v>
      </c>
      <c r="AD190" s="19">
        <f t="shared" si="664"/>
        <v>2.9578262181832141E-4</v>
      </c>
      <c r="AE190" s="19">
        <f t="shared" si="665"/>
        <v>2.4598142604783746E-4</v>
      </c>
      <c r="AF190" s="19">
        <f t="shared" si="666"/>
        <v>3.8288825811771092</v>
      </c>
      <c r="AG190" s="19">
        <f t="shared" si="667"/>
        <v>16.388594510819114</v>
      </c>
      <c r="AH190" s="19">
        <f t="shared" si="668"/>
        <v>0.77747515910979037</v>
      </c>
      <c r="AI190" s="19">
        <f t="shared" si="669"/>
        <v>9.2010503814877591</v>
      </c>
      <c r="AJ190" s="19">
        <f t="shared" si="670"/>
        <v>6.4291568654660169</v>
      </c>
      <c r="AK190" s="19">
        <f t="shared" si="671"/>
        <v>2.8169108982985027</v>
      </c>
      <c r="AL190" s="19">
        <f t="shared" si="672"/>
        <v>13.490410825036696</v>
      </c>
      <c r="AM190" s="19">
        <f t="shared" si="673"/>
        <v>16.46373076734254</v>
      </c>
      <c r="AN190" s="19">
        <f t="shared" si="674"/>
        <v>1.8176987179138306</v>
      </c>
      <c r="AO190" s="19">
        <f t="shared" si="675"/>
        <v>1.027685592326367</v>
      </c>
      <c r="AP190" s="19">
        <f t="shared" si="676"/>
        <v>4.4841301064953285</v>
      </c>
      <c r="AQ190" s="19">
        <f t="shared" si="677"/>
        <v>1.5497103008948128</v>
      </c>
      <c r="AR190" s="19">
        <f t="shared" si="678"/>
        <v>1.0003160801733137</v>
      </c>
      <c r="AS190" s="19">
        <f t="shared" si="679"/>
        <v>1.0404325722308447</v>
      </c>
      <c r="AT190" s="19">
        <f t="shared" si="680"/>
        <v>0.87623981647192684</v>
      </c>
      <c r="AU190" s="19">
        <f t="shared" si="656"/>
        <v>20.032498493096149</v>
      </c>
      <c r="AV190" s="19"/>
      <c r="AX190" s="19">
        <f t="shared" si="717"/>
        <v>1.1477136998043718</v>
      </c>
      <c r="AY190" s="19">
        <f t="shared" si="718"/>
        <v>1.0989400482286382</v>
      </c>
      <c r="AZ190" s="19">
        <f t="shared" si="719"/>
        <v>1.1389805537998643</v>
      </c>
      <c r="BA190" s="19">
        <f t="shared" si="720"/>
        <v>1.0338863700107344</v>
      </c>
      <c r="BB190" s="19">
        <f t="shared" si="721"/>
        <v>0.99880663659777658</v>
      </c>
      <c r="BC190" s="19">
        <f t="shared" si="722"/>
        <v>0.946513755023907</v>
      </c>
      <c r="BD190" s="19">
        <f t="shared" si="723"/>
        <v>0.9843083880768162</v>
      </c>
      <c r="BE190" s="19">
        <f t="shared" si="724"/>
        <v>1.0346032474252875</v>
      </c>
      <c r="BF190" s="19">
        <f t="shared" si="725"/>
        <v>1.0492029572499215</v>
      </c>
      <c r="BG190" s="19">
        <f t="shared" si="726"/>
        <v>1.1308001832546926</v>
      </c>
      <c r="BH190" s="19">
        <f t="shared" si="727"/>
        <v>1.0515607513967757</v>
      </c>
      <c r="BI190" s="19">
        <f t="shared" si="728"/>
        <v>1.2453058896244535</v>
      </c>
      <c r="BJ190" s="19">
        <f t="shared" si="729"/>
        <v>1.1423460253941293</v>
      </c>
      <c r="BK190" s="19">
        <f t="shared" si="730"/>
        <v>1.0699952880223347</v>
      </c>
      <c r="BL190" s="19">
        <f t="shared" si="731"/>
        <v>1.1742199589869549</v>
      </c>
      <c r="BM190" s="19">
        <f t="shared" si="732"/>
        <v>1.1804335145624154</v>
      </c>
      <c r="BN190" s="19">
        <f t="shared" si="733"/>
        <v>1.3606584181775307</v>
      </c>
      <c r="BO190" s="19">
        <f t="shared" si="734"/>
        <v>1.2299590374867515</v>
      </c>
      <c r="BP190" s="19">
        <f t="shared" si="735"/>
        <v>1.2246955587186885</v>
      </c>
      <c r="BQ190" s="19">
        <f t="shared" si="736"/>
        <v>1.0265752219429012</v>
      </c>
      <c r="BR190" s="19">
        <f t="shared" si="737"/>
        <v>1.128339975029846</v>
      </c>
      <c r="BS190" s="19">
        <f t="shared" si="738"/>
        <v>1.1790687632839305</v>
      </c>
      <c r="BU190" s="16"/>
      <c r="BV190" s="9">
        <f t="shared" si="693"/>
        <v>0.88489307167035147</v>
      </c>
      <c r="BW190" s="9">
        <f t="shared" si="488"/>
        <v>1.1790687632839305</v>
      </c>
      <c r="BX190" s="9">
        <f t="shared" si="489"/>
        <v>1.0359937287549392</v>
      </c>
      <c r="BY190" s="9">
        <f t="shared" si="490"/>
        <v>1.0402359794087204</v>
      </c>
      <c r="BZ190" s="9">
        <f t="shared" si="491"/>
        <v>1.0940820705766019</v>
      </c>
      <c r="CA190" s="9">
        <f t="shared" si="435"/>
        <v>1.0433492140843623</v>
      </c>
      <c r="CB190" s="9">
        <f t="shared" si="492"/>
        <v>1.0433497796528797</v>
      </c>
      <c r="CC190" s="9"/>
      <c r="CD190" s="9">
        <f t="shared" si="493"/>
        <v>1.0776779510926864</v>
      </c>
      <c r="CE190" s="9">
        <f t="shared" si="494"/>
        <v>1.1790681241462362</v>
      </c>
      <c r="CG190" s="35"/>
      <c r="CH190">
        <f t="shared" si="495"/>
        <v>1983</v>
      </c>
      <c r="CI190" s="19">
        <f t="shared" si="496"/>
        <v>7.6058279632997494E-2</v>
      </c>
      <c r="CJ190" s="19">
        <f t="shared" si="592"/>
        <v>1.8788343412120115E-2</v>
      </c>
      <c r="CK190" s="19">
        <f t="shared" si="593"/>
        <v>4.5202118380761273E-3</v>
      </c>
      <c r="CL190" s="19">
        <f t="shared" si="594"/>
        <v>1.4066760134713564E-6</v>
      </c>
      <c r="CM190" s="19">
        <f t="shared" si="595"/>
        <v>1.4066760134713564E-6</v>
      </c>
      <c r="CN190" s="19">
        <f t="shared" si="596"/>
        <v>1.4066760134713564E-6</v>
      </c>
      <c r="CO190" s="19">
        <f t="shared" si="597"/>
        <v>1.9616400798180184E-2</v>
      </c>
      <c r="CP190" s="19">
        <f t="shared" si="598"/>
        <v>0.15374103370691622</v>
      </c>
      <c r="CQ190" s="19">
        <f t="shared" si="599"/>
        <v>3.8116188847661082E-3</v>
      </c>
      <c r="CR190" s="19">
        <f t="shared" si="600"/>
        <v>0.18167546195509957</v>
      </c>
      <c r="CS190" s="19">
        <f t="shared" si="601"/>
        <v>0.18763766438038046</v>
      </c>
      <c r="CT190" s="19">
        <f t="shared" si="602"/>
        <v>1.7639851336849668E-2</v>
      </c>
      <c r="CU190" s="19">
        <f t="shared" si="603"/>
        <v>6.6992572904783096E-2</v>
      </c>
      <c r="CV190" s="19">
        <f t="shared" si="604"/>
        <v>0.17801292796462581</v>
      </c>
      <c r="CW190" s="19">
        <f t="shared" si="605"/>
        <v>2.4419103735853088E-2</v>
      </c>
      <c r="CX190" s="19">
        <f t="shared" si="606"/>
        <v>1.4167973772745377E-2</v>
      </c>
      <c r="CY190" s="19">
        <f t="shared" si="590"/>
        <v>1.0460366806551375E-2</v>
      </c>
      <c r="CZ190" s="19">
        <f t="shared" si="607"/>
        <v>8.6537573808694902E-3</v>
      </c>
      <c r="DA190" s="19">
        <f t="shared" si="608"/>
        <v>2.6244179332046091E-2</v>
      </c>
      <c r="DB190" s="19">
        <f t="shared" si="609"/>
        <v>3.5298334041712291E-3</v>
      </c>
      <c r="DC190" s="19">
        <f t="shared" si="610"/>
        <v>4.0261987249280802E-3</v>
      </c>
      <c r="DD190" s="19"/>
      <c r="DE190" s="19"/>
      <c r="DF190" s="19">
        <f t="shared" si="547"/>
        <v>7.6956986132405661E-2</v>
      </c>
      <c r="DG190" s="19">
        <f t="shared" si="614"/>
        <v>1.8292707296628647E-2</v>
      </c>
      <c r="DH190" s="19">
        <f t="shared" si="615"/>
        <v>4.5263660787936708E-3</v>
      </c>
      <c r="DI190" s="19">
        <f t="shared" si="616"/>
        <v>1.441916561832041E-6</v>
      </c>
      <c r="DJ190" s="19">
        <f t="shared" si="617"/>
        <v>1.441916561832041E-6</v>
      </c>
      <c r="DK190" s="19">
        <f t="shared" si="618"/>
        <v>1.441916561832041E-6</v>
      </c>
      <c r="DL190" s="19">
        <f t="shared" si="619"/>
        <v>1.9241397820609844E-2</v>
      </c>
      <c r="DM190" s="19">
        <f t="shared" si="620"/>
        <v>0.15117453967356442</v>
      </c>
      <c r="DN190" s="19">
        <f t="shared" si="621"/>
        <v>3.8431747914009812E-3</v>
      </c>
      <c r="DO190" s="19">
        <f t="shared" si="622"/>
        <v>0.18530058156962737</v>
      </c>
      <c r="DP190" s="19">
        <f t="shared" si="623"/>
        <v>0.1885345934864647</v>
      </c>
      <c r="DQ190" s="19">
        <f t="shared" si="624"/>
        <v>1.764933449657255E-2</v>
      </c>
      <c r="DR190" s="19">
        <f t="shared" si="625"/>
        <v>6.601538688525399E-2</v>
      </c>
      <c r="DS190" s="19">
        <f t="shared" si="626"/>
        <v>0.17575745193221703</v>
      </c>
      <c r="DT190" s="19">
        <f t="shared" si="627"/>
        <v>2.5255593769248436E-2</v>
      </c>
      <c r="DU190" s="19">
        <f t="shared" si="628"/>
        <v>1.4924104577328583E-2</v>
      </c>
      <c r="DV190" s="19">
        <f t="shared" si="611"/>
        <v>1.0539512230776539E-2</v>
      </c>
      <c r="DW190" s="19">
        <f t="shared" si="629"/>
        <v>8.7495453405714921E-3</v>
      </c>
      <c r="DX190" s="19">
        <f t="shared" si="630"/>
        <v>2.5610424948197805E-2</v>
      </c>
      <c r="DY190" s="19">
        <f t="shared" si="631"/>
        <v>3.5077384554774113E-3</v>
      </c>
      <c r="DZ190" s="19">
        <f t="shared" si="632"/>
        <v>4.0233297553863281E-3</v>
      </c>
      <c r="EA190" s="19">
        <f t="shared" si="519"/>
        <v>0.99990709499021091</v>
      </c>
      <c r="EB190" s="19"/>
      <c r="EC190" s="19">
        <f t="shared" si="548"/>
        <v>7.6964136486259327E-2</v>
      </c>
      <c r="ED190" s="19">
        <f t="shared" si="633"/>
        <v>1.8294406938684372E-2</v>
      </c>
      <c r="EE190" s="19">
        <f t="shared" si="634"/>
        <v>4.5267866399507682E-3</v>
      </c>
      <c r="EF190" s="19">
        <f t="shared" si="635"/>
        <v>1.4420505355511628E-6</v>
      </c>
      <c r="EG190" s="19">
        <f t="shared" si="636"/>
        <v>1.4420505355511628E-6</v>
      </c>
      <c r="EH190" s="19">
        <f t="shared" si="637"/>
        <v>1.4420505355511628E-6</v>
      </c>
      <c r="EI190" s="19">
        <f t="shared" si="638"/>
        <v>1.9243185608957217E-2</v>
      </c>
      <c r="EJ190" s="19">
        <f t="shared" si="639"/>
        <v>0.15118858585061287</v>
      </c>
      <c r="EK190" s="19">
        <f t="shared" si="640"/>
        <v>3.8435318747674311E-3</v>
      </c>
      <c r="EL190" s="19">
        <f t="shared" si="641"/>
        <v>0.18531779852151309</v>
      </c>
      <c r="EM190" s="19">
        <f t="shared" si="642"/>
        <v>0.18855211092217569</v>
      </c>
      <c r="EN190" s="19">
        <f t="shared" si="643"/>
        <v>1.7650974360518299E-2</v>
      </c>
      <c r="EO190" s="19">
        <f t="shared" si="644"/>
        <v>6.6021520615273041E-2</v>
      </c>
      <c r="EP190" s="19">
        <f t="shared" si="645"/>
        <v>0.17577378219717274</v>
      </c>
      <c r="EQ190" s="19">
        <f t="shared" si="646"/>
        <v>2.525794035844469E-2</v>
      </c>
      <c r="ER190" s="19">
        <f t="shared" si="647"/>
        <v>1.4925491230237436E-2</v>
      </c>
      <c r="ES190" s="19">
        <f t="shared" si="612"/>
        <v>1.0540491495242086E-2</v>
      </c>
      <c r="ET190" s="19">
        <f t="shared" si="648"/>
        <v>8.7503582926943321E-3</v>
      </c>
      <c r="EU190" s="19">
        <f t="shared" si="649"/>
        <v>2.5612804506051166E-2</v>
      </c>
      <c r="EV190" s="19">
        <f t="shared" si="650"/>
        <v>3.5080643722322541E-3</v>
      </c>
      <c r="EW190" s="19">
        <f t="shared" si="651"/>
        <v>4.0237035776065936E-3</v>
      </c>
      <c r="EX190" s="19"/>
      <c r="EY190" s="19"/>
      <c r="EZ190" s="19">
        <f t="shared" si="549"/>
        <v>3.0448265078008685E-2</v>
      </c>
      <c r="FA190" s="19">
        <f t="shared" si="573"/>
        <v>-1.5966486808458913E-2</v>
      </c>
      <c r="FB190" s="19">
        <f t="shared" si="574"/>
        <v>3.9835261412418652E-2</v>
      </c>
      <c r="FC190" s="19">
        <f t="shared" si="575"/>
        <v>4.6110023685183923E-3</v>
      </c>
      <c r="FD190" s="19">
        <f t="shared" si="576"/>
        <v>-0.11896018262029347</v>
      </c>
      <c r="FE190" s="19">
        <f t="shared" si="577"/>
        <v>-6.7291871105866581E-3</v>
      </c>
      <c r="FF190" s="19">
        <f t="shared" si="578"/>
        <v>-3.4054525624628733E-2</v>
      </c>
      <c r="FG190" s="19">
        <f t="shared" si="579"/>
        <v>1.6539740018111867E-2</v>
      </c>
      <c r="FH190" s="19">
        <f t="shared" si="580"/>
        <v>-3.1573706134002677E-2</v>
      </c>
      <c r="FI190" s="19">
        <f t="shared" si="581"/>
        <v>0.11626524506945937</v>
      </c>
      <c r="FJ190" s="19">
        <f t="shared" si="582"/>
        <v>-5.945351484078773E-2</v>
      </c>
      <c r="FK190" s="19">
        <f t="shared" si="583"/>
        <v>-2.1479527606186963E-2</v>
      </c>
      <c r="FL190" s="19">
        <f t="shared" si="584"/>
        <v>2.5127531330957045E-2</v>
      </c>
      <c r="FM190" s="19">
        <f t="shared" si="585"/>
        <v>5.9148145613085859E-2</v>
      </c>
      <c r="FN190" s="19">
        <f t="shared" si="586"/>
        <v>-8.2739470091433235E-3</v>
      </c>
      <c r="FO190" s="19">
        <f t="shared" si="587"/>
        <v>3.6272648112997671E-2</v>
      </c>
      <c r="FP190" s="19">
        <f t="shared" si="567"/>
        <v>-2.0688516141427891E-2</v>
      </c>
      <c r="FQ190" s="19">
        <f t="shared" si="568"/>
        <v>7.6710924872264979E-3</v>
      </c>
      <c r="FR190" s="19">
        <f t="shared" si="569"/>
        <v>-6.3868567734786774E-2</v>
      </c>
      <c r="FS190" s="19">
        <f t="shared" si="570"/>
        <v>-7.2790231658305766E-3</v>
      </c>
      <c r="FT190" s="19">
        <f t="shared" si="571"/>
        <v>6.1402872178696222E-2</v>
      </c>
      <c r="FU190" s="19"/>
      <c r="FV190" s="16"/>
      <c r="FW190" s="19">
        <f t="shared" si="739"/>
        <v>1.025043464860419</v>
      </c>
      <c r="FX190" s="19">
        <f t="shared" si="550"/>
        <v>0.79348209348522403</v>
      </c>
      <c r="FY190" s="19">
        <f t="shared" si="694"/>
        <v>1.0940820705766019</v>
      </c>
      <c r="FZ190" s="19"/>
      <c r="GA190" s="19">
        <f t="shared" si="740"/>
        <v>0.9138070396642185</v>
      </c>
      <c r="GB190" s="19">
        <f t="shared" si="551"/>
        <v>0.82787111016403547</v>
      </c>
      <c r="GC190" s="19">
        <f t="shared" si="695"/>
        <v>1.0359937287549392</v>
      </c>
      <c r="GD190" s="19"/>
      <c r="GE190" s="19">
        <f t="shared" si="741"/>
        <v>1.0393647545161262</v>
      </c>
      <c r="GF190" s="19">
        <f t="shared" si="552"/>
        <v>0.92628399849322696</v>
      </c>
      <c r="GG190" s="19">
        <f t="shared" si="696"/>
        <v>1.0402359794087204</v>
      </c>
      <c r="GI190" s="132">
        <f t="shared" si="657"/>
        <v>0.88489307167035147</v>
      </c>
      <c r="GJ190" s="19">
        <f t="shared" si="526"/>
        <v>1.0433492140843623</v>
      </c>
      <c r="GK190" s="19">
        <f t="shared" si="742"/>
        <v>1.0433497796528797</v>
      </c>
      <c r="GL190" s="3"/>
      <c r="GM190" s="3"/>
      <c r="GN190" s="8"/>
      <c r="GO190" s="3"/>
      <c r="GV190" s="30"/>
      <c r="GW190" s="12" t="str">
        <f t="shared" si="530"/>
        <v/>
      </c>
      <c r="GX190" s="19" t="str">
        <f t="shared" ca="1" si="531"/>
        <v/>
      </c>
      <c r="GY190" s="19" t="str">
        <f t="shared" ca="1" si="532"/>
        <v/>
      </c>
      <c r="GZ190" s="11" t="str">
        <f ca="1">IF(GP190,OFFSET(#REF!,$GP$225+$GO190,0),"")</f>
        <v/>
      </c>
      <c r="HA190" s="12" t="str">
        <f t="shared" ca="1" si="697"/>
        <v/>
      </c>
      <c r="HB190" s="12" t="str">
        <f t="shared" ca="1" si="698"/>
        <v/>
      </c>
      <c r="HC190" s="12" t="str">
        <f t="shared" ca="1" si="699"/>
        <v/>
      </c>
      <c r="HD190" s="12" t="str">
        <f t="shared" ca="1" si="700"/>
        <v/>
      </c>
      <c r="HE190" t="str">
        <f t="shared" ca="1" si="533"/>
        <v/>
      </c>
      <c r="HF190" s="12" t="str">
        <f t="shared" ca="1" si="701"/>
        <v/>
      </c>
      <c r="HG190" s="12" t="str">
        <f t="shared" ca="1" si="702"/>
        <v/>
      </c>
      <c r="HH190" s="12" t="str">
        <f t="shared" ca="1" si="703"/>
        <v/>
      </c>
      <c r="HJ190" s="17"/>
      <c r="HL190" s="18">
        <f t="shared" si="534"/>
        <v>1983</v>
      </c>
      <c r="HM190" s="9">
        <f t="shared" si="704"/>
        <v>0.63701283152809263</v>
      </c>
      <c r="HN190" s="9">
        <f t="shared" si="705"/>
        <v>1.3082373137286889</v>
      </c>
      <c r="HO190" s="9">
        <f t="shared" si="706"/>
        <v>1.0537459242882883</v>
      </c>
      <c r="HP190" s="9">
        <f t="shared" si="707"/>
        <v>1.1276173734297938</v>
      </c>
      <c r="HQ190" s="9">
        <f t="shared" si="708"/>
        <v>1.1010025561531427</v>
      </c>
      <c r="HR190" s="9">
        <f t="shared" si="535"/>
        <v>0.83336292249155186</v>
      </c>
      <c r="HS190" s="9">
        <f t="shared" si="709"/>
        <v>0.83336395552901776</v>
      </c>
      <c r="HT190" s="9"/>
      <c r="HU190" s="9">
        <f t="shared" si="710"/>
        <v>1.1882222114083101</v>
      </c>
      <c r="HV190" s="23">
        <f t="shared" si="536"/>
        <v>1.3082356920384892</v>
      </c>
      <c r="HX190" s="8"/>
      <c r="HY190" s="5">
        <f t="shared" si="554"/>
        <v>34</v>
      </c>
      <c r="HZ190" t="b">
        <f t="shared" si="537"/>
        <v>0</v>
      </c>
      <c r="IC190" s="11"/>
      <c r="ID190" s="11"/>
      <c r="IE190" s="11"/>
      <c r="IF190">
        <f t="shared" si="539"/>
        <v>0</v>
      </c>
      <c r="IG190" s="12" t="str">
        <f t="shared" si="540"/>
        <v/>
      </c>
      <c r="IH190" s="19" t="str">
        <f t="shared" ca="1" si="541"/>
        <v/>
      </c>
      <c r="II190" s="19" t="str">
        <f t="shared" ca="1" si="542"/>
        <v/>
      </c>
      <c r="IJ190" s="11"/>
      <c r="IK190" s="12" t="str">
        <f t="shared" ca="1" si="711"/>
        <v/>
      </c>
      <c r="IL190" s="12" t="str">
        <f t="shared" ca="1" si="712"/>
        <v/>
      </c>
      <c r="IM190" s="12" t="str">
        <f t="shared" ca="1" si="713"/>
        <v/>
      </c>
      <c r="IN190" s="12" t="str">
        <f t="shared" ca="1" si="714"/>
        <v/>
      </c>
      <c r="IO190">
        <f t="shared" si="543"/>
        <v>0</v>
      </c>
      <c r="IP190" s="12" t="str">
        <f t="shared" ca="1" si="544"/>
        <v/>
      </c>
      <c r="IQ190" s="12" t="str">
        <f t="shared" ca="1" si="715"/>
        <v/>
      </c>
      <c r="IR190" s="12" t="str">
        <f t="shared" ca="1" si="716"/>
        <v/>
      </c>
    </row>
    <row r="191" spans="1:252" x14ac:dyDescent="0.2">
      <c r="A191" t="s">
        <v>63</v>
      </c>
      <c r="B191" s="1">
        <f t="shared" si="545"/>
        <v>1984</v>
      </c>
      <c r="C191" s="60">
        <f t="shared" si="691"/>
        <v>1078.9945186427544</v>
      </c>
      <c r="D191" s="60">
        <f t="shared" si="691"/>
        <v>266.21521349959448</v>
      </c>
      <c r="E191" s="60">
        <f t="shared" si="691"/>
        <v>62.790742487197846</v>
      </c>
      <c r="F191" s="60">
        <f t="shared" si="691"/>
        <v>0.02</v>
      </c>
      <c r="G191" s="60">
        <f t="shared" si="691"/>
        <v>0.02</v>
      </c>
      <c r="H191" s="60">
        <f t="shared" si="691"/>
        <v>0.02</v>
      </c>
      <c r="I191" s="60">
        <f t="shared" si="691"/>
        <v>295.39753872719285</v>
      </c>
      <c r="J191" s="60">
        <f t="shared" si="691"/>
        <v>2254.3053756417439</v>
      </c>
      <c r="K191" s="60">
        <f t="shared" si="691"/>
        <v>64.053728952384773</v>
      </c>
      <c r="L191" s="60">
        <f t="shared" si="691"/>
        <v>2611.8947750931402</v>
      </c>
      <c r="M191" s="60">
        <f t="shared" si="691"/>
        <v>2789.212635990345</v>
      </c>
      <c r="N191" s="60">
        <f t="shared" si="691"/>
        <v>244.16168839241993</v>
      </c>
      <c r="O191" s="60">
        <f t="shared" si="691"/>
        <v>969.60072221057942</v>
      </c>
      <c r="P191" s="60">
        <f t="shared" si="691"/>
        <v>2608.9794830681658</v>
      </c>
      <c r="Q191" s="60">
        <f t="shared" si="691"/>
        <v>347.78244466952538</v>
      </c>
      <c r="R191" s="60">
        <f t="shared" si="691"/>
        <v>205.63670232581961</v>
      </c>
      <c r="S191" s="60">
        <f t="shared" si="691"/>
        <v>156.73296938779595</v>
      </c>
      <c r="T191" s="60">
        <f t="shared" si="691"/>
        <v>123.36323651770667</v>
      </c>
      <c r="U191" s="60">
        <f t="shared" si="691"/>
        <v>402.55020297320408</v>
      </c>
      <c r="V191" s="60">
        <f t="shared" si="691"/>
        <v>55.196723924042686</v>
      </c>
      <c r="W191" s="60">
        <f t="shared" si="691"/>
        <v>58.465350413020161</v>
      </c>
      <c r="X191" s="60">
        <f t="shared" si="692"/>
        <v>14595.394052916632</v>
      </c>
      <c r="Z191" s="19">
        <f t="shared" si="660"/>
        <v>2.2418236463969774</v>
      </c>
      <c r="AA191" s="19">
        <f t="shared" si="661"/>
        <v>3.8395558459069465</v>
      </c>
      <c r="AB191" s="19">
        <f t="shared" si="662"/>
        <v>0.7813247778403215</v>
      </c>
      <c r="AC191" s="19">
        <f t="shared" si="663"/>
        <v>4.1553939480933092E-5</v>
      </c>
      <c r="AD191" s="19">
        <f t="shared" si="664"/>
        <v>2.8845502820317186E-4</v>
      </c>
      <c r="AE191" s="19">
        <f t="shared" si="665"/>
        <v>2.4886623310741156E-4</v>
      </c>
      <c r="AF191" s="19">
        <f t="shared" si="666"/>
        <v>3.850001391775713</v>
      </c>
      <c r="AG191" s="19">
        <f t="shared" si="667"/>
        <v>15.994661093735051</v>
      </c>
      <c r="AH191" s="19">
        <f t="shared" si="668"/>
        <v>0.84817872661919091</v>
      </c>
      <c r="AI191" s="19">
        <f t="shared" si="669"/>
        <v>7.5933399741297594</v>
      </c>
      <c r="AJ191" s="19">
        <f t="shared" si="670"/>
        <v>7.0110527438350454</v>
      </c>
      <c r="AK191" s="19">
        <f t="shared" si="671"/>
        <v>2.5049010235553562</v>
      </c>
      <c r="AL191" s="19">
        <f t="shared" si="672"/>
        <v>12.889192612577407</v>
      </c>
      <c r="AM191" s="19">
        <f t="shared" si="673"/>
        <v>15.929459864639911</v>
      </c>
      <c r="AN191" s="19">
        <f t="shared" si="674"/>
        <v>1.6997194776657754</v>
      </c>
      <c r="AO191" s="19">
        <f t="shared" si="675"/>
        <v>0.97112817470398727</v>
      </c>
      <c r="AP191" s="19">
        <f t="shared" si="676"/>
        <v>3.6323067487258793</v>
      </c>
      <c r="AQ191" s="19">
        <f t="shared" si="677"/>
        <v>1.3783881158419553</v>
      </c>
      <c r="AR191" s="19">
        <f t="shared" si="678"/>
        <v>0.94888300010645843</v>
      </c>
      <c r="AS191" s="19">
        <f t="shared" si="679"/>
        <v>1.0432045208600405</v>
      </c>
      <c r="AT191" s="19">
        <f t="shared" si="680"/>
        <v>0.85116408046441716</v>
      </c>
      <c r="AU191" s="19">
        <f t="shared" si="656"/>
        <v>18.771690081910947</v>
      </c>
      <c r="AV191" s="19"/>
      <c r="AX191" s="19">
        <f t="shared" si="717"/>
        <v>1.1347414637838125</v>
      </c>
      <c r="AY191" s="19">
        <f t="shared" si="718"/>
        <v>1.068041006555146</v>
      </c>
      <c r="AZ191" s="19">
        <f t="shared" si="719"/>
        <v>1.125850914947548</v>
      </c>
      <c r="BA191" s="19">
        <f t="shared" si="720"/>
        <v>1.0244702276108366</v>
      </c>
      <c r="BB191" s="19">
        <f t="shared" si="721"/>
        <v>0.9740626232811378</v>
      </c>
      <c r="BC191" s="19">
        <f t="shared" si="722"/>
        <v>0.95761422552018727</v>
      </c>
      <c r="BD191" s="19">
        <f t="shared" si="723"/>
        <v>0.98973749747823869</v>
      </c>
      <c r="BE191" s="19">
        <f t="shared" si="724"/>
        <v>1.0097344405049957</v>
      </c>
      <c r="BF191" s="19">
        <f t="shared" si="725"/>
        <v>1.1446174425228932</v>
      </c>
      <c r="BG191" s="19">
        <f t="shared" si="726"/>
        <v>0.93321413080586968</v>
      </c>
      <c r="BH191" s="19">
        <f t="shared" si="727"/>
        <v>1.1467363521632177</v>
      </c>
      <c r="BI191" s="19">
        <f t="shared" si="728"/>
        <v>1.1073719085129734</v>
      </c>
      <c r="BJ191" s="19">
        <f t="shared" si="729"/>
        <v>1.0914358459855964</v>
      </c>
      <c r="BK191" s="19">
        <f t="shared" si="730"/>
        <v>1.035272456575576</v>
      </c>
      <c r="BL191" s="19">
        <f t="shared" si="731"/>
        <v>1.0980062403546513</v>
      </c>
      <c r="BM191" s="19">
        <f t="shared" si="732"/>
        <v>1.1154698021613974</v>
      </c>
      <c r="BN191" s="19">
        <f t="shared" si="733"/>
        <v>1.102182282333398</v>
      </c>
      <c r="BO191" s="19">
        <f t="shared" si="734"/>
        <v>1.0939857076933901</v>
      </c>
      <c r="BP191" s="19">
        <f t="shared" si="735"/>
        <v>1.1617255975458292</v>
      </c>
      <c r="BQ191" s="19">
        <f t="shared" si="736"/>
        <v>1.0293102514442647</v>
      </c>
      <c r="BR191" s="19">
        <f t="shared" si="737"/>
        <v>1.0960497791169388</v>
      </c>
      <c r="BS191" s="19">
        <f t="shared" si="738"/>
        <v>1.1048603556493841</v>
      </c>
      <c r="BU191" s="16"/>
      <c r="BV191" s="9">
        <f t="shared" si="693"/>
        <v>0.96939873603474924</v>
      </c>
      <c r="BW191" s="9">
        <f t="shared" si="488"/>
        <v>1.1048603556493841</v>
      </c>
      <c r="BX191" s="9">
        <f t="shared" si="489"/>
        <v>1.0492007459014936</v>
      </c>
      <c r="BY191" s="9">
        <f t="shared" si="490"/>
        <v>1.0028392330364735</v>
      </c>
      <c r="BZ191" s="9">
        <f t="shared" si="491"/>
        <v>1.0500680323835909</v>
      </c>
      <c r="CA191" s="9">
        <f t="shared" si="435"/>
        <v>1.0710501174156131</v>
      </c>
      <c r="CB191" s="9">
        <f t="shared" si="492"/>
        <v>1.0710502322614166</v>
      </c>
      <c r="CC191" s="9"/>
      <c r="CD191" s="9">
        <f t="shared" si="493"/>
        <v>1.0521796713211498</v>
      </c>
      <c r="CE191" s="9">
        <f t="shared" si="494"/>
        <v>1.1048602371782132</v>
      </c>
      <c r="CG191" s="35"/>
      <c r="CH191">
        <f t="shared" si="495"/>
        <v>1984</v>
      </c>
      <c r="CI191" s="19">
        <f t="shared" si="496"/>
        <v>7.3927056352900339E-2</v>
      </c>
      <c r="CJ191" s="19">
        <f t="shared" si="592"/>
        <v>1.8239672908755489E-2</v>
      </c>
      <c r="CK191" s="19">
        <f t="shared" si="593"/>
        <v>4.3020929931419172E-3</v>
      </c>
      <c r="CL191" s="19">
        <f t="shared" si="594"/>
        <v>1.3702953087452513E-6</v>
      </c>
      <c r="CM191" s="19">
        <f t="shared" si="595"/>
        <v>1.3702953087452513E-6</v>
      </c>
      <c r="CN191" s="19">
        <f t="shared" si="596"/>
        <v>1.3702953087452513E-6</v>
      </c>
      <c r="CO191" s="19">
        <f t="shared" si="597"/>
        <v>2.0239093076638303E-2</v>
      </c>
      <c r="CP191" s="19">
        <f t="shared" si="598"/>
        <v>0.15445320403605414</v>
      </c>
      <c r="CQ191" s="19">
        <f t="shared" si="599"/>
        <v>4.3886262145546367E-3</v>
      </c>
      <c r="CR191" s="19">
        <f t="shared" si="600"/>
        <v>0.17895335786231814</v>
      </c>
      <c r="CS191" s="19">
        <f t="shared" si="601"/>
        <v>0.19110224950952728</v>
      </c>
      <c r="CT191" s="19">
        <f t="shared" si="602"/>
        <v>1.6728680808972645E-2</v>
      </c>
      <c r="CU191" s="19">
        <f t="shared" si="603"/>
        <v>6.643196605005823E-2</v>
      </c>
      <c r="CV191" s="19">
        <f t="shared" si="604"/>
        <v>0.1787536173130459</v>
      </c>
      <c r="CW191" s="19">
        <f t="shared" si="605"/>
        <v>2.3828232619730275E-2</v>
      </c>
      <c r="CX191" s="19">
        <f t="shared" si="606"/>
        <v>1.4089150425145715E-2</v>
      </c>
      <c r="CY191" s="19">
        <f t="shared" si="590"/>
        <v>1.0738522633890493E-2</v>
      </c>
      <c r="CZ191" s="19">
        <f t="shared" si="607"/>
        <v>8.4522032135922152E-3</v>
      </c>
      <c r="DA191" s="19">
        <f t="shared" si="608"/>
        <v>2.7580632733431511E-2</v>
      </c>
      <c r="DB191" s="19">
        <f t="shared" si="609"/>
        <v>3.7817905925611236E-3</v>
      </c>
      <c r="DC191" s="19">
        <f t="shared" si="610"/>
        <v>4.0057397697554386E-3</v>
      </c>
      <c r="DD191" s="19"/>
      <c r="DE191" s="19"/>
      <c r="DF191" s="19">
        <f t="shared" si="547"/>
        <v>7.4987620435881058E-2</v>
      </c>
      <c r="DG191" s="19">
        <f t="shared" si="614"/>
        <v>1.8512653074122011E-2</v>
      </c>
      <c r="DH191" s="19">
        <f t="shared" si="615"/>
        <v>4.4102534897457165E-3</v>
      </c>
      <c r="DI191" s="19">
        <f t="shared" si="616"/>
        <v>1.3884062210694005E-6</v>
      </c>
      <c r="DJ191" s="19">
        <f t="shared" si="617"/>
        <v>1.3884062210694005E-6</v>
      </c>
      <c r="DK191" s="19">
        <f t="shared" si="618"/>
        <v>1.3884062210694005E-6</v>
      </c>
      <c r="DL191" s="19">
        <f t="shared" si="619"/>
        <v>1.9926125367085188E-2</v>
      </c>
      <c r="DM191" s="19">
        <f t="shared" si="620"/>
        <v>0.15409684459245318</v>
      </c>
      <c r="DN191" s="19">
        <f t="shared" si="621"/>
        <v>4.0933467728227349E-3</v>
      </c>
      <c r="DO191" s="19">
        <f t="shared" si="622"/>
        <v>0.18031098535190251</v>
      </c>
      <c r="DP191" s="19">
        <f t="shared" si="623"/>
        <v>0.18936467468416401</v>
      </c>
      <c r="DQ191" s="19">
        <f t="shared" si="624"/>
        <v>1.7180239194498549E-2</v>
      </c>
      <c r="DR191" s="19">
        <f t="shared" si="625"/>
        <v>6.6711876894057595E-2</v>
      </c>
      <c r="DS191" s="19">
        <f t="shared" si="626"/>
        <v>0.17838301634549378</v>
      </c>
      <c r="DT191" s="19">
        <f t="shared" si="627"/>
        <v>2.4122462091726291E-2</v>
      </c>
      <c r="DU191" s="19">
        <f t="shared" si="628"/>
        <v>1.4128525452535208E-2</v>
      </c>
      <c r="DV191" s="19">
        <f t="shared" si="611"/>
        <v>1.059883640048636E-2</v>
      </c>
      <c r="DW191" s="19">
        <f t="shared" si="629"/>
        <v>8.5525844743225502E-3</v>
      </c>
      <c r="DX191" s="19">
        <f t="shared" si="630"/>
        <v>2.6906874502567322E-2</v>
      </c>
      <c r="DY191" s="19">
        <f t="shared" si="631"/>
        <v>3.6543644736272622E-3</v>
      </c>
      <c r="DZ191" s="19">
        <f t="shared" si="632"/>
        <v>4.0159605618177068E-3</v>
      </c>
      <c r="EA191" s="19">
        <f t="shared" si="519"/>
        <v>0.99996140937797207</v>
      </c>
      <c r="EB191" s="19"/>
      <c r="EC191" s="19">
        <f t="shared" si="548"/>
        <v>7.4990514366476649E-2</v>
      </c>
      <c r="ED191" s="19">
        <f t="shared" si="633"/>
        <v>1.8513367516490305E-2</v>
      </c>
      <c r="EE191" s="19">
        <f t="shared" si="634"/>
        <v>4.4104236907393487E-3</v>
      </c>
      <c r="EF191" s="19">
        <f t="shared" si="635"/>
        <v>1.3884598025968436E-6</v>
      </c>
      <c r="EG191" s="19">
        <f t="shared" si="636"/>
        <v>1.3884598025968436E-6</v>
      </c>
      <c r="EH191" s="19">
        <f t="shared" si="637"/>
        <v>1.3884598025968436E-6</v>
      </c>
      <c r="EI191" s="19">
        <f t="shared" si="638"/>
        <v>1.9926894358333561E-2</v>
      </c>
      <c r="EJ191" s="19">
        <f t="shared" si="639"/>
        <v>0.15410279151503398</v>
      </c>
      <c r="EK191" s="19">
        <f t="shared" si="640"/>
        <v>4.0935047437170692E-3</v>
      </c>
      <c r="EL191" s="19">
        <f t="shared" si="641"/>
        <v>0.18031794393352171</v>
      </c>
      <c r="EM191" s="19">
        <f t="shared" si="642"/>
        <v>0.1893719826667698</v>
      </c>
      <c r="EN191" s="19">
        <f t="shared" si="643"/>
        <v>1.7180902216202075E-2</v>
      </c>
      <c r="EO191" s="19">
        <f t="shared" si="644"/>
        <v>6.6714451446237152E-2</v>
      </c>
      <c r="EP191" s="19">
        <f t="shared" si="645"/>
        <v>0.17838990052271844</v>
      </c>
      <c r="EQ191" s="19">
        <f t="shared" si="646"/>
        <v>2.4123393028468682E-2</v>
      </c>
      <c r="ER191" s="19">
        <f t="shared" si="647"/>
        <v>1.4129070702162282E-2</v>
      </c>
      <c r="ES191" s="19">
        <f t="shared" si="612"/>
        <v>1.0599245431960606E-2</v>
      </c>
      <c r="ET191" s="19">
        <f t="shared" si="648"/>
        <v>8.5529145366146694E-3</v>
      </c>
      <c r="EU191" s="19">
        <f t="shared" si="649"/>
        <v>2.6907912895663438E-2</v>
      </c>
      <c r="EV191" s="19">
        <f t="shared" si="650"/>
        <v>3.6545055032678377E-3</v>
      </c>
      <c r="EW191" s="19">
        <f t="shared" si="651"/>
        <v>4.0161155462147711E-3</v>
      </c>
      <c r="EX191" s="19"/>
      <c r="EY191" s="19"/>
      <c r="EZ191" s="19">
        <f t="shared" si="549"/>
        <v>-1.1367036606229555E-2</v>
      </c>
      <c r="FA191" s="19">
        <f t="shared" si="573"/>
        <v>-2.8519987279387586E-2</v>
      </c>
      <c r="FB191" s="19">
        <f t="shared" si="574"/>
        <v>-1.1594492676755984E-2</v>
      </c>
      <c r="FC191" s="19">
        <f t="shared" si="575"/>
        <v>-9.149248575436645E-3</v>
      </c>
      <c r="FD191" s="19">
        <f t="shared" si="576"/>
        <v>-2.5085606429268364E-2</v>
      </c>
      <c r="FE191" s="19">
        <f t="shared" si="577"/>
        <v>1.1659506464935979E-2</v>
      </c>
      <c r="FF191" s="19">
        <f t="shared" si="578"/>
        <v>5.5005034376640963E-3</v>
      </c>
      <c r="FG191" s="19">
        <f t="shared" si="579"/>
        <v>-2.4330651316505161E-2</v>
      </c>
      <c r="FH191" s="19">
        <f t="shared" si="580"/>
        <v>8.7039682262265716E-2</v>
      </c>
      <c r="FI191" s="19">
        <f t="shared" si="581"/>
        <v>-0.19204610553202067</v>
      </c>
      <c r="FJ191" s="19">
        <f t="shared" si="582"/>
        <v>8.6644462678283518E-2</v>
      </c>
      <c r="FK191" s="19">
        <f t="shared" si="583"/>
        <v>-0.11739163619553696</v>
      </c>
      <c r="FL191" s="19">
        <f t="shared" si="584"/>
        <v>-4.5589945537262366E-2</v>
      </c>
      <c r="FM191" s="19">
        <f t="shared" si="585"/>
        <v>-3.2989609603529459E-2</v>
      </c>
      <c r="FN191" s="19">
        <f t="shared" si="586"/>
        <v>-6.7108035994135021E-2</v>
      </c>
      <c r="FO191" s="19">
        <f t="shared" si="587"/>
        <v>-5.6606092830315612E-2</v>
      </c>
      <c r="FP191" s="19">
        <f t="shared" si="567"/>
        <v>-0.21067660608944391</v>
      </c>
      <c r="FQ191" s="19">
        <f t="shared" si="568"/>
        <v>-0.11715322632466262</v>
      </c>
      <c r="FR191" s="19">
        <f t="shared" si="569"/>
        <v>-5.2785805762297709E-2</v>
      </c>
      <c r="FS191" s="19">
        <f t="shared" si="570"/>
        <v>2.660684313656396E-3</v>
      </c>
      <c r="FT191" s="19">
        <f t="shared" si="571"/>
        <v>-2.9034897571447397E-2</v>
      </c>
      <c r="FU191" s="19"/>
      <c r="FV191" s="16"/>
      <c r="FW191" s="19">
        <f t="shared" si="739"/>
        <v>0.95977080753200283</v>
      </c>
      <c r="FX191" s="19">
        <f t="shared" si="550"/>
        <v>0.76156094962649767</v>
      </c>
      <c r="FY191" s="19">
        <f t="shared" si="694"/>
        <v>1.0500680323835909</v>
      </c>
      <c r="FZ191" s="19"/>
      <c r="GA191" s="19">
        <f t="shared" si="740"/>
        <v>1.0127481632175772</v>
      </c>
      <c r="GB191" s="19">
        <f t="shared" si="551"/>
        <v>0.83842494619952346</v>
      </c>
      <c r="GC191" s="19">
        <f t="shared" si="695"/>
        <v>1.0492007459014936</v>
      </c>
      <c r="GD191" s="19"/>
      <c r="GE191" s="19">
        <f t="shared" si="741"/>
        <v>0.96404974725686421</v>
      </c>
      <c r="GF191" s="19">
        <f t="shared" si="552"/>
        <v>0.89298385463547303</v>
      </c>
      <c r="GG191" s="19">
        <f t="shared" si="696"/>
        <v>1.0028392330364735</v>
      </c>
      <c r="GI191" s="132">
        <f t="shared" si="657"/>
        <v>0.96939873603474924</v>
      </c>
      <c r="GJ191" s="19">
        <f t="shared" si="526"/>
        <v>1.0710501174156133</v>
      </c>
      <c r="GK191" s="19">
        <f t="shared" si="742"/>
        <v>1.0710502322614166</v>
      </c>
      <c r="GL191" s="3"/>
      <c r="GM191" s="3"/>
      <c r="GN191" s="8"/>
      <c r="GO191" s="3"/>
      <c r="GV191" s="30"/>
      <c r="GW191" s="12" t="str">
        <f t="shared" si="530"/>
        <v/>
      </c>
      <c r="GX191" s="19" t="str">
        <f t="shared" ca="1" si="531"/>
        <v/>
      </c>
      <c r="GY191" s="19" t="str">
        <f t="shared" ca="1" si="532"/>
        <v/>
      </c>
      <c r="GZ191" s="11" t="str">
        <f ca="1">IF(GP191,OFFSET(#REF!,$GP$225+$GO191,0),"")</f>
        <v/>
      </c>
      <c r="HA191" s="12" t="str">
        <f t="shared" ca="1" si="697"/>
        <v/>
      </c>
      <c r="HB191" s="12" t="str">
        <f t="shared" ca="1" si="698"/>
        <v/>
      </c>
      <c r="HC191" s="12" t="str">
        <f t="shared" ca="1" si="699"/>
        <v/>
      </c>
      <c r="HD191" s="12" t="str">
        <f t="shared" ca="1" si="700"/>
        <v/>
      </c>
      <c r="HE191" t="str">
        <f t="shared" ca="1" si="533"/>
        <v/>
      </c>
      <c r="HF191" s="12" t="str">
        <f t="shared" ca="1" si="701"/>
        <v/>
      </c>
      <c r="HG191" s="12" t="str">
        <f t="shared" ca="1" si="702"/>
        <v/>
      </c>
      <c r="HH191" s="12" t="str">
        <f t="shared" ca="1" si="703"/>
        <v/>
      </c>
      <c r="HJ191" s="17"/>
      <c r="HL191" s="18">
        <f t="shared" si="534"/>
        <v>1984</v>
      </c>
      <c r="HM191" s="9">
        <f t="shared" si="704"/>
        <v>0.69784638787554398</v>
      </c>
      <c r="HN191" s="9">
        <f t="shared" si="705"/>
        <v>1.2258992763868208</v>
      </c>
      <c r="HO191" s="9">
        <f t="shared" si="706"/>
        <v>1.0671792493209722</v>
      </c>
      <c r="HP191" s="9">
        <f t="shared" si="707"/>
        <v>1.0870792438574419</v>
      </c>
      <c r="HQ191" s="9">
        <f t="shared" si="708"/>
        <v>1.0567101124139011</v>
      </c>
      <c r="HR191" s="9">
        <f t="shared" si="535"/>
        <v>0.85548869346464496</v>
      </c>
      <c r="HS191" s="9">
        <f t="shared" si="709"/>
        <v>0.85548938192578627</v>
      </c>
      <c r="HT191" s="9"/>
      <c r="HU191" s="9">
        <f t="shared" si="710"/>
        <v>1.1601084114121949</v>
      </c>
      <c r="HV191" s="23">
        <f t="shared" si="536"/>
        <v>1.2258982898356927</v>
      </c>
      <c r="HX191" s="8"/>
      <c r="HY191" s="5">
        <f t="shared" si="554"/>
        <v>35</v>
      </c>
      <c r="HZ191" t="b">
        <f t="shared" si="537"/>
        <v>0</v>
      </c>
      <c r="IC191" s="11"/>
      <c r="ID191" s="11"/>
      <c r="IE191" s="11"/>
      <c r="IF191">
        <f t="shared" si="539"/>
        <v>0</v>
      </c>
      <c r="IG191" s="12" t="str">
        <f t="shared" si="540"/>
        <v/>
      </c>
      <c r="IH191" s="19" t="str">
        <f t="shared" ca="1" si="541"/>
        <v/>
      </c>
      <c r="II191" s="19" t="str">
        <f t="shared" ca="1" si="542"/>
        <v/>
      </c>
      <c r="IJ191" s="11"/>
      <c r="IK191" s="12" t="str">
        <f t="shared" ca="1" si="711"/>
        <v/>
      </c>
      <c r="IL191" s="12" t="str">
        <f t="shared" ca="1" si="712"/>
        <v/>
      </c>
      <c r="IM191" s="12" t="str">
        <f t="shared" ca="1" si="713"/>
        <v/>
      </c>
      <c r="IN191" s="12" t="str">
        <f t="shared" ca="1" si="714"/>
        <v/>
      </c>
      <c r="IO191">
        <f t="shared" si="543"/>
        <v>0</v>
      </c>
      <c r="IP191" s="12" t="str">
        <f t="shared" ca="1" si="544"/>
        <v/>
      </c>
      <c r="IQ191" s="12" t="str">
        <f t="shared" ca="1" si="715"/>
        <v/>
      </c>
      <c r="IR191" s="12" t="str">
        <f t="shared" ca="1" si="716"/>
        <v/>
      </c>
    </row>
    <row r="192" spans="1:252" x14ac:dyDescent="0.2">
      <c r="A192" t="s">
        <v>63</v>
      </c>
      <c r="B192" s="1">
        <f t="shared" si="545"/>
        <v>1985</v>
      </c>
      <c r="C192" s="60">
        <f t="shared" ref="C192:C218" si="743">C266+C341</f>
        <v>974.14062619940091</v>
      </c>
      <c r="D192" s="60">
        <f t="shared" ref="D192:W192" si="744">D266+D341</f>
        <v>242.79057417012598</v>
      </c>
      <c r="E192" s="60">
        <f t="shared" si="744"/>
        <v>53.407877933391248</v>
      </c>
      <c r="F192" s="60">
        <f t="shared" si="744"/>
        <v>0.02</v>
      </c>
      <c r="G192" s="60">
        <f t="shared" si="744"/>
        <v>0.02</v>
      </c>
      <c r="H192" s="60">
        <f t="shared" si="744"/>
        <v>0.02</v>
      </c>
      <c r="I192" s="60">
        <f t="shared" si="744"/>
        <v>300.6314832490043</v>
      </c>
      <c r="J192" s="60">
        <f t="shared" si="744"/>
        <v>2189.5302902320318</v>
      </c>
      <c r="K192" s="60">
        <f t="shared" si="744"/>
        <v>57.769293704129865</v>
      </c>
      <c r="L192" s="60">
        <f t="shared" si="744"/>
        <v>2639.541412583123</v>
      </c>
      <c r="M192" s="60">
        <f t="shared" si="744"/>
        <v>2418.5188609582779</v>
      </c>
      <c r="N192" s="60">
        <f t="shared" si="744"/>
        <v>228.84728236349179</v>
      </c>
      <c r="O192" s="60">
        <f t="shared" si="744"/>
        <v>895.33038509267794</v>
      </c>
      <c r="P192" s="60">
        <f t="shared" si="744"/>
        <v>2373.85339332482</v>
      </c>
      <c r="Q192" s="60">
        <f t="shared" si="744"/>
        <v>320.5034028812463</v>
      </c>
      <c r="R192" s="60">
        <f t="shared" si="744"/>
        <v>184.17463621491072</v>
      </c>
      <c r="S192" s="60">
        <f t="shared" si="744"/>
        <v>160.22077280438603</v>
      </c>
      <c r="T192" s="60">
        <f t="shared" si="744"/>
        <v>111.9405149716043</v>
      </c>
      <c r="U192" s="60">
        <f t="shared" si="744"/>
        <v>368.4220342418231</v>
      </c>
      <c r="V192" s="60">
        <f t="shared" si="744"/>
        <v>53.969179488488308</v>
      </c>
      <c r="W192" s="60">
        <f t="shared" si="744"/>
        <v>53.527745096200761</v>
      </c>
      <c r="X192" s="60">
        <f t="shared" si="692"/>
        <v>13627.179765509132</v>
      </c>
      <c r="Z192" s="19">
        <f t="shared" si="660"/>
        <v>1.9756250370208408</v>
      </c>
      <c r="AA192" s="19">
        <f t="shared" si="661"/>
        <v>3.5949517128476467</v>
      </c>
      <c r="AB192" s="19">
        <f t="shared" si="662"/>
        <v>0.69398600424526236</v>
      </c>
      <c r="AC192" s="19">
        <f t="shared" si="663"/>
        <v>4.0561392962917902E-5</v>
      </c>
      <c r="AD192" s="19">
        <f t="shared" si="664"/>
        <v>2.9613601970631905E-4</v>
      </c>
      <c r="AE192" s="19">
        <f t="shared" si="665"/>
        <v>2.5988151227831282E-4</v>
      </c>
      <c r="AF192" s="19">
        <f t="shared" si="666"/>
        <v>3.8899217232702279</v>
      </c>
      <c r="AG192" s="19">
        <f t="shared" si="667"/>
        <v>15.840463048616707</v>
      </c>
      <c r="AH192" s="19">
        <f t="shared" si="668"/>
        <v>0.74101502834841404</v>
      </c>
      <c r="AI192" s="19">
        <f t="shared" si="669"/>
        <v>8.1367606034561337</v>
      </c>
      <c r="AJ192" s="19">
        <f t="shared" si="670"/>
        <v>6.1139186270752726</v>
      </c>
      <c r="AK192" s="19">
        <f t="shared" si="671"/>
        <v>2.2620232681530137</v>
      </c>
      <c r="AL192" s="19">
        <f t="shared" si="672"/>
        <v>11.809390959610743</v>
      </c>
      <c r="AM192" s="19">
        <f t="shared" si="673"/>
        <v>15.386732027364667</v>
      </c>
      <c r="AN192" s="19">
        <f t="shared" si="674"/>
        <v>1.5480052983276062</v>
      </c>
      <c r="AO192" s="19">
        <f t="shared" si="675"/>
        <v>0.87060014786798756</v>
      </c>
      <c r="AP192" s="19">
        <f t="shared" si="676"/>
        <v>3.2955590077496333</v>
      </c>
      <c r="AQ192" s="19">
        <f t="shared" si="677"/>
        <v>1.2599690344659185</v>
      </c>
      <c r="AR192" s="19">
        <f t="shared" si="678"/>
        <v>0.81678754613911808</v>
      </c>
      <c r="AS192" s="19">
        <f t="shared" si="679"/>
        <v>1.0134986214275823</v>
      </c>
      <c r="AT192" s="19">
        <f t="shared" si="680"/>
        <v>0.77657429131565525</v>
      </c>
      <c r="AU192" s="19">
        <f t="shared" si="656"/>
        <v>16.99010194901766</v>
      </c>
      <c r="AV192" s="19"/>
      <c r="AX192">
        <f t="shared" si="717"/>
        <v>1</v>
      </c>
      <c r="AY192">
        <f t="shared" si="718"/>
        <v>1</v>
      </c>
      <c r="AZ192">
        <f t="shared" si="719"/>
        <v>1</v>
      </c>
      <c r="BA192">
        <f t="shared" si="720"/>
        <v>1</v>
      </c>
      <c r="BB192">
        <f t="shared" si="721"/>
        <v>1</v>
      </c>
      <c r="BC192">
        <f t="shared" si="722"/>
        <v>1</v>
      </c>
      <c r="BD192">
        <f t="shared" si="723"/>
        <v>1</v>
      </c>
      <c r="BE192">
        <f t="shared" si="724"/>
        <v>1</v>
      </c>
      <c r="BF192">
        <f t="shared" si="725"/>
        <v>1</v>
      </c>
      <c r="BG192">
        <f t="shared" si="726"/>
        <v>1</v>
      </c>
      <c r="BH192">
        <f t="shared" si="727"/>
        <v>1</v>
      </c>
      <c r="BI192">
        <f t="shared" si="728"/>
        <v>1</v>
      </c>
      <c r="BJ192">
        <f t="shared" si="729"/>
        <v>1</v>
      </c>
      <c r="BK192">
        <f t="shared" si="730"/>
        <v>1</v>
      </c>
      <c r="BL192">
        <f t="shared" si="731"/>
        <v>1</v>
      </c>
      <c r="BM192">
        <f t="shared" si="732"/>
        <v>1</v>
      </c>
      <c r="BN192">
        <f t="shared" si="733"/>
        <v>1</v>
      </c>
      <c r="BO192">
        <f t="shared" si="734"/>
        <v>1</v>
      </c>
      <c r="BP192">
        <f t="shared" si="735"/>
        <v>1</v>
      </c>
      <c r="BQ192">
        <f t="shared" si="736"/>
        <v>1</v>
      </c>
      <c r="BR192">
        <f t="shared" si="737"/>
        <v>1</v>
      </c>
      <c r="BS192">
        <f t="shared" si="738"/>
        <v>1</v>
      </c>
      <c r="BU192" s="16"/>
      <c r="BV192" s="9">
        <f t="shared" si="693"/>
        <v>1</v>
      </c>
      <c r="BW192" s="9">
        <f t="shared" si="488"/>
        <v>1</v>
      </c>
      <c r="BX192" s="9">
        <f t="shared" si="489"/>
        <v>1</v>
      </c>
      <c r="BY192" s="9">
        <f t="shared" si="490"/>
        <v>1</v>
      </c>
      <c r="BZ192" s="9">
        <f t="shared" si="491"/>
        <v>1</v>
      </c>
      <c r="CA192" s="9">
        <f t="shared" si="435"/>
        <v>1</v>
      </c>
      <c r="CB192" s="9">
        <f t="shared" si="492"/>
        <v>1</v>
      </c>
      <c r="CC192" s="9"/>
      <c r="CD192" s="9">
        <f t="shared" si="493"/>
        <v>1</v>
      </c>
      <c r="CE192" s="23">
        <f t="shared" si="494"/>
        <v>1</v>
      </c>
      <c r="CG192" s="35"/>
      <c r="CH192">
        <f t="shared" si="495"/>
        <v>1985</v>
      </c>
      <c r="CI192" s="19">
        <f t="shared" si="496"/>
        <v>7.1485123331607087E-2</v>
      </c>
      <c r="CJ192" s="19">
        <f t="shared" si="592"/>
        <v>1.7816641326229319E-2</v>
      </c>
      <c r="CK192" s="19">
        <f t="shared" si="593"/>
        <v>3.9192172446839259E-3</v>
      </c>
      <c r="CL192" s="19">
        <f t="shared" si="594"/>
        <v>1.467655108698331E-6</v>
      </c>
      <c r="CM192" s="19">
        <f t="shared" si="595"/>
        <v>1.467655108698331E-6</v>
      </c>
      <c r="CN192" s="19">
        <f t="shared" si="596"/>
        <v>1.467655108698331E-6</v>
      </c>
      <c r="CO192" s="19">
        <f t="shared" si="597"/>
        <v>2.2061166611297891E-2</v>
      </c>
      <c r="CP192" s="19">
        <f t="shared" si="598"/>
        <v>0.16067376580543902</v>
      </c>
      <c r="CQ192" s="19">
        <f t="shared" si="599"/>
        <v>4.2392699515380258E-3</v>
      </c>
      <c r="CR192" s="19">
        <f t="shared" si="600"/>
        <v>0.19369682193992147</v>
      </c>
      <c r="CS192" s="19">
        <f t="shared" si="601"/>
        <v>0.17747757808843423</v>
      </c>
      <c r="CT192" s="19">
        <f t="shared" si="602"/>
        <v>1.6793444153625409E-2</v>
      </c>
      <c r="CU192" s="19">
        <f t="shared" si="603"/>
        <v>6.5701810682705628E-2</v>
      </c>
      <c r="CV192" s="19">
        <f t="shared" si="604"/>
        <v>0.17419990300070201</v>
      </c>
      <c r="CW192" s="19">
        <f t="shared" si="605"/>
        <v>2.3519422829693024E-2</v>
      </c>
      <c r="CX192" s="19">
        <f t="shared" si="606"/>
        <v>1.3515242286673517E-2</v>
      </c>
      <c r="CY192" s="19">
        <f t="shared" si="590"/>
        <v>1.1757441786297588E-2</v>
      </c>
      <c r="CZ192" s="19">
        <f t="shared" si="607"/>
        <v>8.2145034334198518E-3</v>
      </c>
      <c r="DA192" s="19">
        <f t="shared" si="608"/>
        <v>2.7035824035602153E-2</v>
      </c>
      <c r="DB192" s="19">
        <f t="shared" si="609"/>
        <v>3.9604070994268522E-3</v>
      </c>
      <c r="DC192" s="19">
        <f t="shared" si="610"/>
        <v>3.928013427377054E-3</v>
      </c>
      <c r="DD192" s="19"/>
      <c r="DE192" s="19"/>
      <c r="DF192" s="19">
        <f t="shared" si="547"/>
        <v>7.2699254691079393E-2</v>
      </c>
      <c r="DG192" s="19">
        <f t="shared" si="614"/>
        <v>1.8027329882406368E-2</v>
      </c>
      <c r="DH192" s="19">
        <f t="shared" si="615"/>
        <v>4.1076815717979651E-3</v>
      </c>
      <c r="DI192" s="19">
        <f t="shared" si="616"/>
        <v>1.4184183568847906E-6</v>
      </c>
      <c r="DJ192" s="19">
        <f t="shared" si="617"/>
        <v>1.4184183568847906E-6</v>
      </c>
      <c r="DK192" s="19">
        <f t="shared" si="618"/>
        <v>1.4184183568847906E-6</v>
      </c>
      <c r="DL192" s="19">
        <f t="shared" si="619"/>
        <v>2.1137042468763346E-2</v>
      </c>
      <c r="DM192" s="19">
        <f t="shared" si="620"/>
        <v>0.1575430172923066</v>
      </c>
      <c r="DN192" s="19">
        <f t="shared" si="621"/>
        <v>4.3135171344939492E-3</v>
      </c>
      <c r="DO192" s="19">
        <f t="shared" si="622"/>
        <v>0.18622783133171572</v>
      </c>
      <c r="DP192" s="19">
        <f t="shared" si="623"/>
        <v>0.18420594313335903</v>
      </c>
      <c r="DQ192" s="19">
        <f t="shared" si="624"/>
        <v>1.6761041627931881E-2</v>
      </c>
      <c r="DR192" s="19">
        <f t="shared" si="625"/>
        <v>6.6066215902440342E-2</v>
      </c>
      <c r="DS192" s="19">
        <f t="shared" si="626"/>
        <v>0.17646696791636257</v>
      </c>
      <c r="DT192" s="19">
        <f t="shared" si="627"/>
        <v>2.3673492035551212E-2</v>
      </c>
      <c r="DU192" s="19">
        <f t="shared" si="628"/>
        <v>1.3800207490536461E-2</v>
      </c>
      <c r="DV192" s="19">
        <f t="shared" si="611"/>
        <v>1.1240286275601587E-2</v>
      </c>
      <c r="DW192" s="19">
        <f t="shared" si="629"/>
        <v>8.3327882823565243E-3</v>
      </c>
      <c r="DX192" s="19">
        <f t="shared" si="630"/>
        <v>2.7307322600158512E-2</v>
      </c>
      <c r="DY192" s="19">
        <f t="shared" si="631"/>
        <v>3.8704119526150513E-3</v>
      </c>
      <c r="DZ192" s="19">
        <f t="shared" si="632"/>
        <v>3.9667496821963232E-3</v>
      </c>
      <c r="EA192" s="19">
        <f t="shared" si="519"/>
        <v>0.99975135652674363</v>
      </c>
      <c r="EB192" s="19"/>
      <c r="EC192" s="19">
        <f t="shared" si="548"/>
        <v>7.2717335381914702E-2</v>
      </c>
      <c r="ED192" s="19">
        <f t="shared" si="633"/>
        <v>1.8031813375113066E-2</v>
      </c>
      <c r="EE192" s="19">
        <f t="shared" si="634"/>
        <v>4.1087031740257339E-3</v>
      </c>
      <c r="EF192" s="19">
        <f t="shared" si="635"/>
        <v>1.4187711250650827E-6</v>
      </c>
      <c r="EG192" s="19">
        <f t="shared" si="636"/>
        <v>1.4187711250650827E-6</v>
      </c>
      <c r="EH192" s="19">
        <f t="shared" si="637"/>
        <v>1.4187711250650827E-6</v>
      </c>
      <c r="EI192" s="19">
        <f t="shared" si="638"/>
        <v>2.1142299363509715E-2</v>
      </c>
      <c r="EJ192" s="19">
        <f t="shared" si="639"/>
        <v>0.15758219907760865</v>
      </c>
      <c r="EK192" s="19">
        <f t="shared" si="640"/>
        <v>4.3145899291196022E-3</v>
      </c>
      <c r="EL192" s="19">
        <f t="shared" si="641"/>
        <v>0.18627414718264909</v>
      </c>
      <c r="EM192" s="19">
        <f t="shared" si="642"/>
        <v>0.18425175612995676</v>
      </c>
      <c r="EN192" s="19">
        <f t="shared" si="643"/>
        <v>1.6765210188022905E-2</v>
      </c>
      <c r="EO192" s="19">
        <f t="shared" si="644"/>
        <v>6.6082646921292829E-2</v>
      </c>
      <c r="EP192" s="19">
        <f t="shared" si="645"/>
        <v>0.17651085618871279</v>
      </c>
      <c r="EQ192" s="19">
        <f t="shared" si="646"/>
        <v>2.3679379758778991E-2</v>
      </c>
      <c r="ER192" s="19">
        <f t="shared" si="647"/>
        <v>1.3803639675448943E-2</v>
      </c>
      <c r="ES192" s="19">
        <f t="shared" si="612"/>
        <v>1.1243081794509079E-2</v>
      </c>
      <c r="ET192" s="19">
        <f t="shared" si="648"/>
        <v>8.3348606910678587E-3</v>
      </c>
      <c r="EU192" s="19">
        <f t="shared" si="649"/>
        <v>2.7314114076351377E-2</v>
      </c>
      <c r="EV192" s="19">
        <f t="shared" si="650"/>
        <v>3.8713745446281038E-3</v>
      </c>
      <c r="EW192" s="19">
        <f t="shared" si="651"/>
        <v>3.9677362339144888E-3</v>
      </c>
      <c r="EX192" s="19"/>
      <c r="EY192" s="19"/>
      <c r="EZ192" s="19">
        <f t="shared" si="549"/>
        <v>-0.12640483977387415</v>
      </c>
      <c r="FA192" s="19">
        <f t="shared" si="573"/>
        <v>-6.5826135451794693E-2</v>
      </c>
      <c r="FB192" s="19">
        <f t="shared" si="574"/>
        <v>-0.11853911859589177</v>
      </c>
      <c r="FC192" s="19">
        <f t="shared" si="575"/>
        <v>-2.4175627865416091E-2</v>
      </c>
      <c r="FD192" s="19">
        <f t="shared" si="576"/>
        <v>2.6279682456600124E-2</v>
      </c>
      <c r="FE192" s="19">
        <f t="shared" si="577"/>
        <v>4.3310269460047034E-2</v>
      </c>
      <c r="FF192" s="19">
        <f t="shared" si="578"/>
        <v>1.0315525075440221E-2</v>
      </c>
      <c r="FG192" s="19">
        <f t="shared" si="579"/>
        <v>-9.6873660878911312E-3</v>
      </c>
      <c r="FH192" s="19">
        <f t="shared" si="580"/>
        <v>-0.13507046984485818</v>
      </c>
      <c r="FI192" s="19">
        <f t="shared" si="581"/>
        <v>6.912059663717228E-2</v>
      </c>
      <c r="FJ192" s="19">
        <f t="shared" si="582"/>
        <v>-0.13691995310600411</v>
      </c>
      <c r="FK192" s="19">
        <f t="shared" si="583"/>
        <v>-0.10198955802066161</v>
      </c>
      <c r="FL192" s="19">
        <f t="shared" si="584"/>
        <v>-8.7494119270952672E-2</v>
      </c>
      <c r="FM192" s="19">
        <f t="shared" si="585"/>
        <v>-3.4664635143144745E-2</v>
      </c>
      <c r="FN192" s="19">
        <f t="shared" si="586"/>
        <v>-9.3496026454295375E-2</v>
      </c>
      <c r="FO192" s="19">
        <f t="shared" si="587"/>
        <v>-0.10927566340021735</v>
      </c>
      <c r="FP192" s="19">
        <f t="shared" si="567"/>
        <v>-9.7292107517798404E-2</v>
      </c>
      <c r="FQ192" s="19">
        <f t="shared" si="568"/>
        <v>-8.9827639648811408E-2</v>
      </c>
      <c r="FR192" s="19">
        <f t="shared" si="569"/>
        <v>-0.14990648385236313</v>
      </c>
      <c r="FS192" s="19">
        <f t="shared" si="570"/>
        <v>-2.8888919127968031E-2</v>
      </c>
      <c r="FT192" s="19">
        <f t="shared" si="571"/>
        <v>-9.1712606396733037E-2</v>
      </c>
      <c r="FU192" s="19"/>
      <c r="FV192" s="16"/>
      <c r="FW192" s="19">
        <f t="shared" si="739"/>
        <v>0.95231924900147702</v>
      </c>
      <c r="FX192" s="19">
        <f t="shared" si="550"/>
        <v>0.72524915161715797</v>
      </c>
      <c r="FY192" s="19">
        <f t="shared" si="694"/>
        <v>1</v>
      </c>
      <c r="FZ192" s="19"/>
      <c r="GA192" s="19">
        <f t="shared" si="740"/>
        <v>0.95310645165504593</v>
      </c>
      <c r="GB192" s="19">
        <f t="shared" si="551"/>
        <v>0.79910822545130056</v>
      </c>
      <c r="GC192" s="19">
        <f t="shared" si="695"/>
        <v>1</v>
      </c>
      <c r="GD192" s="19"/>
      <c r="GE192" s="19">
        <f t="shared" si="741"/>
        <v>0.99716880538481056</v>
      </c>
      <c r="GF192" s="19">
        <f t="shared" si="552"/>
        <v>0.89045564355477802</v>
      </c>
      <c r="GG192" s="19">
        <f t="shared" si="696"/>
        <v>1</v>
      </c>
      <c r="GI192" s="132">
        <f t="shared" si="657"/>
        <v>1</v>
      </c>
      <c r="GJ192" s="19">
        <f t="shared" si="526"/>
        <v>1</v>
      </c>
      <c r="GK192" s="19">
        <f t="shared" si="742"/>
        <v>1</v>
      </c>
      <c r="GL192" s="3"/>
      <c r="GM192" s="3"/>
      <c r="GN192" s="8"/>
      <c r="GO192" s="3"/>
      <c r="GV192" s="30"/>
      <c r="GW192" s="12" t="str">
        <f t="shared" si="530"/>
        <v/>
      </c>
      <c r="GX192" s="19" t="str">
        <f t="shared" ca="1" si="531"/>
        <v/>
      </c>
      <c r="GY192" s="19" t="str">
        <f t="shared" ca="1" si="532"/>
        <v/>
      </c>
      <c r="GZ192" s="11" t="str">
        <f ca="1">IF(GP192,OFFSET(#REF!,$GP$225+$GO192,0),"")</f>
        <v/>
      </c>
      <c r="HA192" s="12" t="str">
        <f t="shared" ca="1" si="697"/>
        <v/>
      </c>
      <c r="HB192" s="12" t="str">
        <f t="shared" ca="1" si="698"/>
        <v/>
      </c>
      <c r="HC192" s="12" t="str">
        <f t="shared" ca="1" si="699"/>
        <v/>
      </c>
      <c r="HD192" s="12" t="str">
        <f t="shared" ca="1" si="700"/>
        <v/>
      </c>
      <c r="HE192" t="str">
        <f t="shared" ca="1" si="533"/>
        <v/>
      </c>
      <c r="HF192" s="12" t="str">
        <f t="shared" ca="1" si="701"/>
        <v/>
      </c>
      <c r="HG192" s="12" t="str">
        <f t="shared" ca="1" si="702"/>
        <v/>
      </c>
      <c r="HH192" s="12" t="str">
        <f t="shared" ca="1" si="703"/>
        <v/>
      </c>
      <c r="HJ192" s="17"/>
      <c r="HL192" s="18">
        <f t="shared" si="534"/>
        <v>1985</v>
      </c>
      <c r="HM192" s="9">
        <f t="shared" si="704"/>
        <v>0.71987548769666321</v>
      </c>
      <c r="HN192" s="9">
        <f t="shared" si="705"/>
        <v>1.109551329377092</v>
      </c>
      <c r="HO192" s="9">
        <f t="shared" si="706"/>
        <v>1.0171354276002074</v>
      </c>
      <c r="HP192" s="9">
        <f t="shared" si="707"/>
        <v>1.0840015109559487</v>
      </c>
      <c r="HQ192" s="9">
        <f t="shared" si="708"/>
        <v>1.0063253806662726</v>
      </c>
      <c r="HR192" s="9">
        <f t="shared" si="535"/>
        <v>0.79873824721563313</v>
      </c>
      <c r="HS192" s="9">
        <f t="shared" si="709"/>
        <v>0.79873880435981526</v>
      </c>
      <c r="HT192" s="9"/>
      <c r="HU192" s="9">
        <f t="shared" si="710"/>
        <v>1.1025763403654496</v>
      </c>
      <c r="HV192" s="23">
        <f t="shared" si="536"/>
        <v>1.109550555431887</v>
      </c>
      <c r="HX192" s="8"/>
      <c r="HY192" s="5">
        <f t="shared" si="554"/>
        <v>36</v>
      </c>
      <c r="HZ192" t="b">
        <f t="shared" si="537"/>
        <v>0</v>
      </c>
      <c r="IC192" s="11"/>
      <c r="ID192" s="11"/>
      <c r="IE192" s="11"/>
      <c r="IF192">
        <f t="shared" si="539"/>
        <v>0</v>
      </c>
      <c r="IG192" s="12" t="str">
        <f t="shared" si="540"/>
        <v/>
      </c>
      <c r="IH192" s="19" t="str">
        <f t="shared" ca="1" si="541"/>
        <v/>
      </c>
      <c r="II192" s="19" t="str">
        <f t="shared" ca="1" si="542"/>
        <v/>
      </c>
      <c r="IJ192" s="11"/>
      <c r="IK192" s="12" t="str">
        <f t="shared" ca="1" si="711"/>
        <v/>
      </c>
      <c r="IL192" s="12" t="str">
        <f t="shared" ca="1" si="712"/>
        <v/>
      </c>
      <c r="IM192" s="12" t="str">
        <f t="shared" ca="1" si="713"/>
        <v/>
      </c>
      <c r="IN192" s="12" t="str">
        <f t="shared" ca="1" si="714"/>
        <v/>
      </c>
      <c r="IO192">
        <f t="shared" si="543"/>
        <v>0</v>
      </c>
      <c r="IP192" s="12" t="str">
        <f t="shared" ca="1" si="544"/>
        <v/>
      </c>
      <c r="IQ192" s="12" t="str">
        <f t="shared" ca="1" si="715"/>
        <v/>
      </c>
      <c r="IR192" s="12" t="str">
        <f t="shared" ca="1" si="716"/>
        <v/>
      </c>
    </row>
    <row r="193" spans="1:252" x14ac:dyDescent="0.2">
      <c r="A193" t="s">
        <v>63</v>
      </c>
      <c r="B193" s="1">
        <f t="shared" si="545"/>
        <v>1986</v>
      </c>
      <c r="C193" s="60">
        <f t="shared" si="743"/>
        <v>1013.6636223879574</v>
      </c>
      <c r="D193" s="60">
        <f t="shared" ref="D193:W193" si="745">D267+D342</f>
        <v>256.91894981743422</v>
      </c>
      <c r="E193" s="60">
        <f t="shared" si="745"/>
        <v>63.969537140583483</v>
      </c>
      <c r="F193" s="60">
        <f t="shared" si="745"/>
        <v>0.02</v>
      </c>
      <c r="G193" s="60">
        <f t="shared" si="745"/>
        <v>0.02</v>
      </c>
      <c r="H193" s="60">
        <f t="shared" si="745"/>
        <v>0.02</v>
      </c>
      <c r="I193" s="60">
        <f t="shared" si="745"/>
        <v>310.69184633822005</v>
      </c>
      <c r="J193" s="60">
        <f t="shared" si="745"/>
        <v>2177.2243411906807</v>
      </c>
      <c r="K193" s="60">
        <f t="shared" si="745"/>
        <v>64.757062062036852</v>
      </c>
      <c r="L193" s="60">
        <f t="shared" si="745"/>
        <v>2976.7297330665183</v>
      </c>
      <c r="M193" s="60">
        <f t="shared" si="745"/>
        <v>2429.9552570741316</v>
      </c>
      <c r="N193" s="60">
        <f t="shared" si="745"/>
        <v>239.17105715930228</v>
      </c>
      <c r="O193" s="60">
        <f t="shared" si="745"/>
        <v>941.96018296419129</v>
      </c>
      <c r="P193" s="60">
        <f t="shared" si="745"/>
        <v>2236.1444773454014</v>
      </c>
      <c r="Q193" s="60">
        <f t="shared" si="745"/>
        <v>335.32108029877526</v>
      </c>
      <c r="R193" s="60">
        <f t="shared" si="745"/>
        <v>196.59479718617877</v>
      </c>
      <c r="S193" s="60">
        <f t="shared" si="745"/>
        <v>166.91878637220097</v>
      </c>
      <c r="T193" s="60">
        <f t="shared" si="745"/>
        <v>119.76073375157497</v>
      </c>
      <c r="U193" s="60">
        <f t="shared" si="745"/>
        <v>382.08923960432253</v>
      </c>
      <c r="V193" s="60">
        <f t="shared" si="745"/>
        <v>60.308020772396645</v>
      </c>
      <c r="W193" s="60">
        <f t="shared" si="745"/>
        <v>59.967728205117339</v>
      </c>
      <c r="X193" s="60">
        <f t="shared" si="692"/>
        <v>14032.206452737024</v>
      </c>
      <c r="Z193" s="19">
        <f t="shared" si="660"/>
        <v>2.0377554114654872</v>
      </c>
      <c r="AA193" s="19">
        <f t="shared" si="661"/>
        <v>3.6796657728064059</v>
      </c>
      <c r="AB193" s="19">
        <f t="shared" si="662"/>
        <v>0.84409730052633192</v>
      </c>
      <c r="AC193" s="19">
        <f t="shared" si="663"/>
        <v>4.0205752015940085E-5</v>
      </c>
      <c r="AD193" s="19">
        <f t="shared" si="664"/>
        <v>2.8644564952652694E-4</v>
      </c>
      <c r="AE193" s="19">
        <f t="shared" si="665"/>
        <v>2.6390602097723189E-4</v>
      </c>
      <c r="AF193" s="19">
        <f t="shared" si="666"/>
        <v>3.7584355533706426</v>
      </c>
      <c r="AG193" s="19">
        <f t="shared" si="667"/>
        <v>15.375527221519231</v>
      </c>
      <c r="AH193" s="19">
        <f t="shared" si="668"/>
        <v>0.80261765648642991</v>
      </c>
      <c r="AI193" s="19">
        <f t="shared" si="669"/>
        <v>9.8879580502277733</v>
      </c>
      <c r="AJ193" s="19">
        <f t="shared" si="670"/>
        <v>6.0720390131540984</v>
      </c>
      <c r="AK193" s="19">
        <f t="shared" si="671"/>
        <v>2.2391290985431676</v>
      </c>
      <c r="AL193" s="19">
        <f t="shared" si="672"/>
        <v>12.102647409692679</v>
      </c>
      <c r="AM193" s="19">
        <f t="shared" si="673"/>
        <v>14.911810082656224</v>
      </c>
      <c r="AN193" s="19">
        <f t="shared" si="674"/>
        <v>1.6333508728332879</v>
      </c>
      <c r="AO193" s="19">
        <f t="shared" si="675"/>
        <v>0.95110331475278731</v>
      </c>
      <c r="AP193" s="19">
        <f t="shared" si="676"/>
        <v>3.2755149190118349</v>
      </c>
      <c r="AQ193" s="19">
        <f t="shared" si="677"/>
        <v>1.3321536780766334</v>
      </c>
      <c r="AR193" s="19">
        <f t="shared" si="678"/>
        <v>0.81396462910920098</v>
      </c>
      <c r="AS193" s="19">
        <f t="shared" si="679"/>
        <v>1.0980282256498421</v>
      </c>
      <c r="AT193" s="19">
        <f t="shared" si="680"/>
        <v>0.8658851712664567</v>
      </c>
      <c r="AU193" s="19">
        <f t="shared" si="656"/>
        <v>17.505699348853604</v>
      </c>
      <c r="AV193" s="19"/>
      <c r="AX193" s="19">
        <f t="shared" si="717"/>
        <v>1.03144846480501</v>
      </c>
      <c r="AY193" s="19">
        <f t="shared" si="718"/>
        <v>1.0235647281870319</v>
      </c>
      <c r="AZ193" s="19">
        <f t="shared" si="719"/>
        <v>1.216303059950498</v>
      </c>
      <c r="BA193" s="19">
        <f t="shared" si="720"/>
        <v>0.99123203319711062</v>
      </c>
      <c r="BB193" s="19">
        <f t="shared" si="721"/>
        <v>0.96727729983876276</v>
      </c>
      <c r="BC193" s="19">
        <f t="shared" si="722"/>
        <v>1.0154859368934606</v>
      </c>
      <c r="BD193" s="19">
        <f t="shared" si="723"/>
        <v>0.96619824786884245</v>
      </c>
      <c r="BE193" s="19">
        <f t="shared" si="724"/>
        <v>0.97064884873185087</v>
      </c>
      <c r="BF193" s="19">
        <f t="shared" si="725"/>
        <v>1.0831327648985969</v>
      </c>
      <c r="BG193" s="19">
        <f t="shared" si="726"/>
        <v>1.2152204706659071</v>
      </c>
      <c r="BH193" s="19">
        <f t="shared" si="727"/>
        <v>0.99315011918285734</v>
      </c>
      <c r="BI193" s="19">
        <f t="shared" si="728"/>
        <v>0.98987889738705492</v>
      </c>
      <c r="BJ193" s="19">
        <f t="shared" si="729"/>
        <v>1.0248324787522829</v>
      </c>
      <c r="BK193" s="19">
        <f t="shared" si="730"/>
        <v>0.96913432014908596</v>
      </c>
      <c r="BL193" s="19">
        <f t="shared" si="731"/>
        <v>1.055132611366308</v>
      </c>
      <c r="BM193" s="19">
        <f t="shared" si="732"/>
        <v>1.0924685885730021</v>
      </c>
      <c r="BN193" s="19">
        <f t="shared" si="733"/>
        <v>0.99391784862881716</v>
      </c>
      <c r="BO193" s="19">
        <f t="shared" si="734"/>
        <v>1.0572908076596603</v>
      </c>
      <c r="BP193" s="19">
        <f t="shared" si="735"/>
        <v>0.99654387846232384</v>
      </c>
      <c r="BQ193" s="19">
        <f t="shared" si="736"/>
        <v>1.0834037683279669</v>
      </c>
      <c r="BR193" s="19">
        <f t="shared" si="737"/>
        <v>1.1150062279289377</v>
      </c>
      <c r="BS193" s="19">
        <f t="shared" si="738"/>
        <v>1.0303469279574131</v>
      </c>
      <c r="BU193" s="16"/>
      <c r="BV193" s="9">
        <f t="shared" si="693"/>
        <v>0.99939345320784989</v>
      </c>
      <c r="BW193" s="9">
        <f t="shared" si="488"/>
        <v>1.0303469279574131</v>
      </c>
      <c r="BX193" s="9">
        <f t="shared" si="489"/>
        <v>1.0343506248088736</v>
      </c>
      <c r="BY193" s="9">
        <f t="shared" si="490"/>
        <v>0.96043199144073543</v>
      </c>
      <c r="BZ193" s="9">
        <f t="shared" si="491"/>
        <v>1.0371679122485638</v>
      </c>
      <c r="CA193" s="9">
        <f t="shared" si="435"/>
        <v>1.0297219517109377</v>
      </c>
      <c r="CB193" s="9">
        <f t="shared" si="492"/>
        <v>1.0297219743334589</v>
      </c>
      <c r="CC193" s="9"/>
      <c r="CD193" s="9">
        <f t="shared" si="493"/>
        <v>0.99342343043315551</v>
      </c>
      <c r="CE193" s="9">
        <f t="shared" si="494"/>
        <v>1.0303469053211622</v>
      </c>
      <c r="CG193" s="35"/>
      <c r="CH193">
        <f t="shared" si="495"/>
        <v>1986</v>
      </c>
      <c r="CI193" s="19">
        <f t="shared" si="496"/>
        <v>7.2238362926183949E-2</v>
      </c>
      <c r="CJ193" s="19">
        <f t="shared" si="592"/>
        <v>1.8309233881555486E-2</v>
      </c>
      <c r="CK193" s="19">
        <f t="shared" si="593"/>
        <v>4.5587653913191986E-3</v>
      </c>
      <c r="CL193" s="19">
        <f t="shared" si="594"/>
        <v>1.4252925986631946E-6</v>
      </c>
      <c r="CM193" s="19">
        <f t="shared" si="595"/>
        <v>1.4252925986631946E-6</v>
      </c>
      <c r="CN193" s="19">
        <f t="shared" si="596"/>
        <v>1.4252925986631946E-6</v>
      </c>
      <c r="CO193" s="19">
        <f t="shared" si="597"/>
        <v>2.2141339452543377E-2</v>
      </c>
      <c r="CP193" s="19">
        <f t="shared" si="598"/>
        <v>0.15515908695642136</v>
      </c>
      <c r="CQ193" s="19">
        <f t="shared" si="599"/>
        <v>4.6148880634097134E-3</v>
      </c>
      <c r="CR193" s="19">
        <f t="shared" si="600"/>
        <v>0.21213554283801878</v>
      </c>
      <c r="CS193" s="19">
        <f t="shared" si="601"/>
        <v>0.17316986214952401</v>
      </c>
      <c r="CT193" s="19">
        <f t="shared" si="602"/>
        <v>1.704443687918027E-2</v>
      </c>
      <c r="CU193" s="19">
        <f t="shared" si="603"/>
        <v>6.7128443850714523E-2</v>
      </c>
      <c r="CV193" s="19">
        <f t="shared" si="604"/>
        <v>0.15935800865509891</v>
      </c>
      <c r="CW193" s="19">
        <f t="shared" si="605"/>
        <v>2.3896532696279556E-2</v>
      </c>
      <c r="CX193" s="19">
        <f t="shared" si="606"/>
        <v>1.4010255468257621E-2</v>
      </c>
      <c r="CY193" s="19">
        <f t="shared" si="590"/>
        <v>1.1895405539707048E-2</v>
      </c>
      <c r="CZ193" s="19">
        <f t="shared" si="607"/>
        <v>8.5347043713296621E-3</v>
      </c>
      <c r="DA193" s="19">
        <f t="shared" si="608"/>
        <v>2.7229448261844442E-2</v>
      </c>
      <c r="DB193" s="19">
        <f t="shared" si="609"/>
        <v>4.2978287823461567E-3</v>
      </c>
      <c r="DC193" s="19">
        <f t="shared" si="610"/>
        <v>4.2735779584699924E-3</v>
      </c>
      <c r="DD193" s="19"/>
      <c r="DE193" s="19"/>
      <c r="DF193" s="19">
        <f t="shared" si="547"/>
        <v>7.1861085182565426E-2</v>
      </c>
      <c r="DG193" s="19">
        <f t="shared" si="614"/>
        <v>1.8061818094880184E-2</v>
      </c>
      <c r="DH193" s="19">
        <f t="shared" si="615"/>
        <v>4.2309382154491863E-3</v>
      </c>
      <c r="DI193" s="19">
        <f t="shared" si="616"/>
        <v>1.4463704594346318E-6</v>
      </c>
      <c r="DJ193" s="19">
        <f t="shared" si="617"/>
        <v>1.4463704594346318E-6</v>
      </c>
      <c r="DK193" s="19">
        <f t="shared" si="618"/>
        <v>1.4463704594346318E-6</v>
      </c>
      <c r="DL193" s="19">
        <f t="shared" si="619"/>
        <v>2.210122879615314E-2</v>
      </c>
      <c r="DM193" s="19">
        <f t="shared" si="620"/>
        <v>0.15790037667012635</v>
      </c>
      <c r="DN193" s="19">
        <f t="shared" si="621"/>
        <v>4.4244219368109444E-3</v>
      </c>
      <c r="DO193" s="19">
        <f t="shared" si="622"/>
        <v>0.20277648029590917</v>
      </c>
      <c r="DP193" s="19">
        <f t="shared" si="623"/>
        <v>0.17531489969074648</v>
      </c>
      <c r="DQ193" s="19">
        <f t="shared" si="624"/>
        <v>1.6918630221792724E-2</v>
      </c>
      <c r="DR193" s="19">
        <f t="shared" si="625"/>
        <v>6.6412573449917869E-2</v>
      </c>
      <c r="DS193" s="19">
        <f t="shared" si="626"/>
        <v>0.16666883089813161</v>
      </c>
      <c r="DT193" s="19">
        <f t="shared" si="627"/>
        <v>2.3707477881147139E-2</v>
      </c>
      <c r="DU193" s="19">
        <f t="shared" si="628"/>
        <v>1.3761265046068541E-2</v>
      </c>
      <c r="DV193" s="19">
        <f t="shared" si="611"/>
        <v>1.1826289541236249E-2</v>
      </c>
      <c r="DW193" s="19">
        <f t="shared" si="629"/>
        <v>8.3735835691927749E-3</v>
      </c>
      <c r="DX193" s="19">
        <f t="shared" si="630"/>
        <v>2.713252100304861E-2</v>
      </c>
      <c r="DY193" s="19">
        <f t="shared" si="631"/>
        <v>4.1268191423722402E-3</v>
      </c>
      <c r="DZ193" s="19">
        <f t="shared" si="632"/>
        <v>4.0983678830128888E-3</v>
      </c>
      <c r="EA193" s="19">
        <f t="shared" si="519"/>
        <v>0.99970194662993994</v>
      </c>
      <c r="EB193" s="19"/>
      <c r="EC193" s="19">
        <f t="shared" si="548"/>
        <v>7.1882510006921363E-2</v>
      </c>
      <c r="ED193" s="19">
        <f t="shared" si="633"/>
        <v>1.806720308564742E-2</v>
      </c>
      <c r="EE193" s="19">
        <f t="shared" si="634"/>
        <v>4.2321996368137058E-3</v>
      </c>
      <c r="EF193" s="19">
        <f t="shared" si="635"/>
        <v>1.4468016835522231E-6</v>
      </c>
      <c r="EG193" s="19">
        <f t="shared" si="636"/>
        <v>1.4468016835522231E-6</v>
      </c>
      <c r="EH193" s="19">
        <f t="shared" si="637"/>
        <v>1.4468016835522231E-6</v>
      </c>
      <c r="EI193" s="19">
        <f t="shared" si="638"/>
        <v>2.2107818105844262E-2</v>
      </c>
      <c r="EJ193" s="19">
        <f t="shared" si="639"/>
        <v>0.15794745344091682</v>
      </c>
      <c r="EK193" s="19">
        <f t="shared" si="640"/>
        <v>4.4257410438440755E-3</v>
      </c>
      <c r="EL193" s="19">
        <f t="shared" si="641"/>
        <v>0.20283693652841411</v>
      </c>
      <c r="EM193" s="19">
        <f t="shared" si="642"/>
        <v>0.17536716846630576</v>
      </c>
      <c r="EN193" s="19">
        <f t="shared" si="643"/>
        <v>1.6923674379975474E-2</v>
      </c>
      <c r="EO193" s="19">
        <f t="shared" si="644"/>
        <v>6.6432373842822814E-2</v>
      </c>
      <c r="EP193" s="19">
        <f t="shared" si="645"/>
        <v>0.16671852191543995</v>
      </c>
      <c r="EQ193" s="19">
        <f t="shared" si="646"/>
        <v>2.3714546081526181E-2</v>
      </c>
      <c r="ER193" s="19">
        <f t="shared" si="647"/>
        <v>1.3765367860349435E-2</v>
      </c>
      <c r="ES193" s="19">
        <f t="shared" si="612"/>
        <v>1.1829815457600576E-2</v>
      </c>
      <c r="ET193" s="19">
        <f t="shared" si="648"/>
        <v>8.3760800880909227E-3</v>
      </c>
      <c r="EU193" s="19">
        <f t="shared" si="649"/>
        <v>2.7140610353429937E-2</v>
      </c>
      <c r="EV193" s="19">
        <f t="shared" si="650"/>
        <v>4.1280495214438811E-3</v>
      </c>
      <c r="EW193" s="19">
        <f t="shared" si="651"/>
        <v>4.0995897795625515E-3</v>
      </c>
      <c r="EX193" s="19"/>
      <c r="EY193" s="19"/>
      <c r="EZ193" s="19">
        <f t="shared" si="549"/>
        <v>3.0964090870499134E-2</v>
      </c>
      <c r="FA193" s="19">
        <f t="shared" si="573"/>
        <v>2.3291366119547383E-2</v>
      </c>
      <c r="FB193" s="19">
        <f t="shared" si="574"/>
        <v>0.19581597942507775</v>
      </c>
      <c r="FC193" s="19">
        <f t="shared" si="575"/>
        <v>-8.8066315974869736E-3</v>
      </c>
      <c r="FD193" s="19">
        <f t="shared" si="576"/>
        <v>-3.3270061619129369E-2</v>
      </c>
      <c r="FE193" s="19">
        <f t="shared" si="577"/>
        <v>1.5367253486932072E-2</v>
      </c>
      <c r="FF193" s="19">
        <f t="shared" si="578"/>
        <v>-3.4386240288394855E-2</v>
      </c>
      <c r="FG193" s="19">
        <f t="shared" si="579"/>
        <v>-2.9790514891040627E-2</v>
      </c>
      <c r="FH193" s="19">
        <f t="shared" si="580"/>
        <v>7.9857550439390787E-2</v>
      </c>
      <c r="FI193" s="19">
        <f t="shared" si="581"/>
        <v>0.19492551766931546</v>
      </c>
      <c r="FJ193" s="19">
        <f t="shared" si="582"/>
        <v>-6.8734489382886229E-3</v>
      </c>
      <c r="FK193" s="19">
        <f t="shared" si="583"/>
        <v>-1.0172669207582776E-2</v>
      </c>
      <c r="FL193" s="19">
        <f t="shared" si="584"/>
        <v>2.4529163869730655E-2</v>
      </c>
      <c r="FM193" s="19">
        <f t="shared" si="585"/>
        <v>-3.1352059412940489E-2</v>
      </c>
      <c r="FN193" s="19">
        <f t="shared" si="586"/>
        <v>5.3666457006244096E-2</v>
      </c>
      <c r="FO193" s="19">
        <f t="shared" si="587"/>
        <v>8.8439895696006049E-2</v>
      </c>
      <c r="FP193" s="19">
        <f t="shared" si="567"/>
        <v>-6.1007229957466685E-3</v>
      </c>
      <c r="FQ193" s="19">
        <f t="shared" si="568"/>
        <v>5.5709794553847079E-2</v>
      </c>
      <c r="FR193" s="19">
        <f t="shared" si="569"/>
        <v>-3.4621077223520418E-3</v>
      </c>
      <c r="FS193" s="19">
        <f t="shared" si="570"/>
        <v>8.0107722478151525E-2</v>
      </c>
      <c r="FT193" s="19">
        <f t="shared" si="571"/>
        <v>0.10885999048297393</v>
      </c>
      <c r="FU193" s="19"/>
      <c r="FV193" s="16"/>
      <c r="FW193" s="19">
        <f t="shared" si="739"/>
        <v>1.0371679122485638</v>
      </c>
      <c r="FX193" s="19">
        <f t="shared" si="550"/>
        <v>0.75220514844280983</v>
      </c>
      <c r="FY193" s="19">
        <f t="shared" si="694"/>
        <v>1.0371679122485638</v>
      </c>
      <c r="FZ193" s="19"/>
      <c r="GA193" s="19">
        <f t="shared" si="740"/>
        <v>1.0343506248088736</v>
      </c>
      <c r="GB193" s="19">
        <f t="shared" si="551"/>
        <v>0.82655809228546295</v>
      </c>
      <c r="GC193" s="19">
        <f t="shared" si="695"/>
        <v>1.0343506248088736</v>
      </c>
      <c r="GD193" s="19"/>
      <c r="GE193" s="19">
        <f t="shared" si="741"/>
        <v>0.96043199144073543</v>
      </c>
      <c r="GF193" s="19">
        <f t="shared" si="552"/>
        <v>0.85522208702895708</v>
      </c>
      <c r="GG193" s="19">
        <f t="shared" si="696"/>
        <v>0.96043199144073543</v>
      </c>
      <c r="GI193" s="132">
        <f t="shared" si="657"/>
        <v>0.99939345320784989</v>
      </c>
      <c r="GJ193" s="19">
        <f t="shared" si="526"/>
        <v>1.0297219517109379</v>
      </c>
      <c r="GK193" s="19">
        <f t="shared" si="742"/>
        <v>1.0297219743334589</v>
      </c>
      <c r="GL193" s="3"/>
      <c r="GM193" s="3"/>
      <c r="GN193" s="8"/>
      <c r="GO193" s="3"/>
      <c r="GV193" s="30"/>
      <c r="GW193" s="12" t="str">
        <f t="shared" si="530"/>
        <v/>
      </c>
      <c r="GX193" s="19" t="str">
        <f t="shared" ca="1" si="531"/>
        <v/>
      </c>
      <c r="GY193" s="19" t="str">
        <f t="shared" ca="1" si="532"/>
        <v/>
      </c>
      <c r="GZ193" s="11" t="str">
        <f ca="1">IF(GP193,OFFSET(#REF!,$GP$225+$GO193,0),"")</f>
        <v/>
      </c>
      <c r="HA193" s="12" t="str">
        <f t="shared" ca="1" si="697"/>
        <v/>
      </c>
      <c r="HB193" s="12" t="str">
        <f t="shared" ca="1" si="698"/>
        <v/>
      </c>
      <c r="HC193" s="12" t="str">
        <f t="shared" ca="1" si="699"/>
        <v/>
      </c>
      <c r="HD193" s="12" t="str">
        <f t="shared" ca="1" si="700"/>
        <v/>
      </c>
      <c r="HE193" t="str">
        <f t="shared" ca="1" si="533"/>
        <v/>
      </c>
      <c r="HF193" s="12" t="str">
        <f t="shared" ca="1" si="701"/>
        <v/>
      </c>
      <c r="HG193" s="12" t="str">
        <f t="shared" ca="1" si="702"/>
        <v/>
      </c>
      <c r="HH193" s="12" t="str">
        <f t="shared" ca="1" si="703"/>
        <v/>
      </c>
      <c r="HJ193" s="17"/>
      <c r="HL193" s="18">
        <f t="shared" si="534"/>
        <v>1986</v>
      </c>
      <c r="HM193" s="9">
        <f t="shared" si="704"/>
        <v>0.71943884952885329</v>
      </c>
      <c r="HN193" s="9">
        <f t="shared" si="705"/>
        <v>1.1432228036347507</v>
      </c>
      <c r="HO193" s="9">
        <f t="shared" si="706"/>
        <v>1.0520746650535153</v>
      </c>
      <c r="HP193" s="9">
        <f t="shared" si="707"/>
        <v>1.0411097298921879</v>
      </c>
      <c r="HQ193" s="9">
        <f t="shared" si="708"/>
        <v>1.0437283941083793</v>
      </c>
      <c r="HR193" s="9">
        <f t="shared" si="535"/>
        <v>0.82247830682905532</v>
      </c>
      <c r="HS193" s="9">
        <f t="shared" si="709"/>
        <v>0.8224788986021353</v>
      </c>
      <c r="HT193" s="9"/>
      <c r="HU193" s="9">
        <f t="shared" si="710"/>
        <v>1.0953251703602795</v>
      </c>
      <c r="HV193" s="23">
        <f t="shared" si="536"/>
        <v>1.1432219810866215</v>
      </c>
      <c r="HX193" s="8"/>
      <c r="HY193" s="5">
        <f t="shared" si="554"/>
        <v>37</v>
      </c>
      <c r="HZ193" t="b">
        <f t="shared" si="537"/>
        <v>0</v>
      </c>
      <c r="IC193" s="11"/>
      <c r="ID193" s="11"/>
      <c r="IE193" s="11"/>
      <c r="IF193">
        <f t="shared" si="539"/>
        <v>0</v>
      </c>
      <c r="IG193" s="12" t="str">
        <f t="shared" si="540"/>
        <v/>
      </c>
      <c r="IH193" s="19" t="str">
        <f t="shared" ca="1" si="541"/>
        <v/>
      </c>
      <c r="II193" s="19" t="str">
        <f t="shared" ca="1" si="542"/>
        <v/>
      </c>
      <c r="IJ193" s="11"/>
      <c r="IK193" s="12" t="str">
        <f t="shared" ca="1" si="711"/>
        <v/>
      </c>
      <c r="IL193" s="12" t="str">
        <f t="shared" ca="1" si="712"/>
        <v/>
      </c>
      <c r="IM193" s="12" t="str">
        <f t="shared" ca="1" si="713"/>
        <v/>
      </c>
      <c r="IN193" s="12" t="str">
        <f t="shared" ca="1" si="714"/>
        <v/>
      </c>
      <c r="IO193">
        <f t="shared" si="543"/>
        <v>0</v>
      </c>
      <c r="IP193" s="12" t="str">
        <f t="shared" ca="1" si="544"/>
        <v/>
      </c>
      <c r="IQ193" s="12" t="str">
        <f t="shared" ca="1" si="715"/>
        <v/>
      </c>
      <c r="IR193" s="12" t="str">
        <f t="shared" ca="1" si="716"/>
        <v/>
      </c>
    </row>
    <row r="194" spans="1:252" x14ac:dyDescent="0.2">
      <c r="A194" t="s">
        <v>63</v>
      </c>
      <c r="B194" s="1">
        <f t="shared" si="545"/>
        <v>1987</v>
      </c>
      <c r="C194" s="60">
        <f t="shared" si="743"/>
        <v>1009.4532391863207</v>
      </c>
      <c r="D194" s="60">
        <f t="shared" ref="D194:W194" si="746">D268+D343</f>
        <v>273.5081671613143</v>
      </c>
      <c r="E194" s="60">
        <f t="shared" si="746"/>
        <v>67.298635938465154</v>
      </c>
      <c r="F194" s="60">
        <f t="shared" si="746"/>
        <v>0.02</v>
      </c>
      <c r="G194" s="60">
        <f t="shared" si="746"/>
        <v>0.02</v>
      </c>
      <c r="H194" s="60">
        <f t="shared" si="746"/>
        <v>0.02</v>
      </c>
      <c r="I194" s="60">
        <f t="shared" si="746"/>
        <v>357.27740723944595</v>
      </c>
      <c r="J194" s="60">
        <f t="shared" si="746"/>
        <v>2233.8776031263405</v>
      </c>
      <c r="K194" s="60">
        <f t="shared" si="746"/>
        <v>74.031959280433568</v>
      </c>
      <c r="L194" s="60">
        <f t="shared" si="746"/>
        <v>2867.7940750858056</v>
      </c>
      <c r="M194" s="60">
        <f t="shared" si="746"/>
        <v>2661.2218311653746</v>
      </c>
      <c r="N194" s="60">
        <f t="shared" si="746"/>
        <v>261.77208738536365</v>
      </c>
      <c r="O194" s="60">
        <f t="shared" si="746"/>
        <v>979.22909782201475</v>
      </c>
      <c r="P194" s="60">
        <f t="shared" si="746"/>
        <v>2253.9267664786739</v>
      </c>
      <c r="Q194" s="60">
        <f t="shared" si="746"/>
        <v>354.40066935655591</v>
      </c>
      <c r="R194" s="60">
        <f t="shared" si="746"/>
        <v>208.63058171939528</v>
      </c>
      <c r="S194" s="60">
        <f t="shared" si="746"/>
        <v>177.70321020835473</v>
      </c>
      <c r="T194" s="60">
        <f t="shared" si="746"/>
        <v>118.95581716574642</v>
      </c>
      <c r="U194" s="60">
        <f t="shared" si="746"/>
        <v>390.86201521929792</v>
      </c>
      <c r="V194" s="60">
        <f t="shared" si="746"/>
        <v>68.299839969525891</v>
      </c>
      <c r="W194" s="60">
        <f t="shared" si="746"/>
        <v>68.595923693287105</v>
      </c>
      <c r="X194" s="60">
        <f t="shared" si="692"/>
        <v>14426.898927201717</v>
      </c>
      <c r="Z194" s="19">
        <f t="shared" si="660"/>
        <v>1.9517762014378504</v>
      </c>
      <c r="AA194" s="19">
        <f t="shared" si="661"/>
        <v>3.4333526406680881</v>
      </c>
      <c r="AB194" s="19">
        <f t="shared" si="662"/>
        <v>0.83295193537535162</v>
      </c>
      <c r="AC194" s="19">
        <f t="shared" si="663"/>
        <v>3.8669967575934432E-5</v>
      </c>
      <c r="AD194" s="19">
        <f t="shared" si="664"/>
        <v>2.5106033770780291E-4</v>
      </c>
      <c r="AE194" s="19">
        <f t="shared" si="665"/>
        <v>2.4753902475436958E-4</v>
      </c>
      <c r="AF194" s="19">
        <f t="shared" si="666"/>
        <v>3.9129880280239107</v>
      </c>
      <c r="AG194" s="19">
        <f t="shared" si="667"/>
        <v>14.642433089616151</v>
      </c>
      <c r="AH194" s="19">
        <f t="shared" si="668"/>
        <v>0.81019447714882231</v>
      </c>
      <c r="AI194" s="19">
        <f t="shared" si="669"/>
        <v>7.9887517782824826</v>
      </c>
      <c r="AJ194" s="19">
        <f t="shared" si="670"/>
        <v>6.3367667697994658</v>
      </c>
      <c r="AK194" s="19">
        <f t="shared" si="671"/>
        <v>2.2164304449112771</v>
      </c>
      <c r="AL194" s="19">
        <f t="shared" si="672"/>
        <v>11.317018627087105</v>
      </c>
      <c r="AM194" s="19">
        <f t="shared" si="673"/>
        <v>13.707873731745913</v>
      </c>
      <c r="AN194" s="19">
        <f t="shared" si="674"/>
        <v>1.6417105290885996</v>
      </c>
      <c r="AO194" s="19">
        <f t="shared" si="675"/>
        <v>0.99845502649686035</v>
      </c>
      <c r="AP194" s="19">
        <f t="shared" si="676"/>
        <v>3.1612163698164806</v>
      </c>
      <c r="AQ194" s="19">
        <f t="shared" si="677"/>
        <v>1.2863751006776809</v>
      </c>
      <c r="AR194" s="19">
        <f t="shared" si="678"/>
        <v>0.79009115407374886</v>
      </c>
      <c r="AS194" s="19">
        <f t="shared" si="679"/>
        <v>1.1234781062126293</v>
      </c>
      <c r="AT194" s="19">
        <f t="shared" si="680"/>
        <v>0.877867314856979</v>
      </c>
      <c r="AU194" s="19">
        <f t="shared" si="656"/>
        <v>16.762514605664858</v>
      </c>
      <c r="AV194" s="19"/>
      <c r="AX194" s="19">
        <f t="shared" si="717"/>
        <v>0.98792846054484429</v>
      </c>
      <c r="AY194" s="19">
        <f t="shared" si="718"/>
        <v>0.95504833302710701</v>
      </c>
      <c r="AZ194" s="19">
        <f t="shared" si="719"/>
        <v>1.2002431321092999</v>
      </c>
      <c r="BA194" s="19">
        <f t="shared" si="720"/>
        <v>0.95336882565367875</v>
      </c>
      <c r="BB194" s="19">
        <f t="shared" si="721"/>
        <v>0.8477872362733242</v>
      </c>
      <c r="BC194" s="19">
        <f t="shared" si="722"/>
        <v>0.95250725064765129</v>
      </c>
      <c r="BD194" s="19">
        <f t="shared" si="723"/>
        <v>1.005929760646775</v>
      </c>
      <c r="BE194" s="19">
        <f t="shared" si="724"/>
        <v>0.92436900642843423</v>
      </c>
      <c r="BF194" s="19">
        <f t="shared" si="725"/>
        <v>1.0933576866242463</v>
      </c>
      <c r="BG194" s="19">
        <f t="shared" si="726"/>
        <v>0.9818098586910885</v>
      </c>
      <c r="BH194" s="19">
        <f t="shared" si="727"/>
        <v>1.0364493144768592</v>
      </c>
      <c r="BI194" s="19">
        <f t="shared" si="728"/>
        <v>0.97984422888851885</v>
      </c>
      <c r="BJ194" s="19">
        <f t="shared" si="729"/>
        <v>0.95830671249621602</v>
      </c>
      <c r="BK194" s="19">
        <f t="shared" si="730"/>
        <v>0.89088922243963342</v>
      </c>
      <c r="BL194" s="19">
        <f t="shared" si="731"/>
        <v>1.0605328876213977</v>
      </c>
      <c r="BM194" s="19">
        <f t="shared" si="732"/>
        <v>1.1468583240445991</v>
      </c>
      <c r="BN194" s="19">
        <f t="shared" si="733"/>
        <v>0.95923525034228163</v>
      </c>
      <c r="BO194" s="19">
        <f t="shared" si="734"/>
        <v>1.0209577104590952</v>
      </c>
      <c r="BP194" s="19">
        <f t="shared" si="735"/>
        <v>0.96731537816466384</v>
      </c>
      <c r="BQ194" s="19">
        <f t="shared" si="736"/>
        <v>1.1085146861178099</v>
      </c>
      <c r="BR194" s="19">
        <f t="shared" si="737"/>
        <v>1.1304357157764202</v>
      </c>
      <c r="BS194" s="19">
        <f t="shared" si="738"/>
        <v>0.98660470996373506</v>
      </c>
      <c r="BU194" s="16"/>
      <c r="BV194" s="9">
        <f t="shared" si="693"/>
        <v>1.0730595394157585</v>
      </c>
      <c r="BW194" s="9">
        <f t="shared" si="488"/>
        <v>0.98660470996373506</v>
      </c>
      <c r="BX194" s="9">
        <f t="shared" si="489"/>
        <v>1.008933363557929</v>
      </c>
      <c r="BY194" s="9">
        <f t="shared" si="490"/>
        <v>1.0068841045408226</v>
      </c>
      <c r="BZ194" s="9">
        <f t="shared" si="491"/>
        <v>0.97118347892135437</v>
      </c>
      <c r="CA194" s="9">
        <f t="shared" si="435"/>
        <v>1.0586857659511855</v>
      </c>
      <c r="CB194" s="9">
        <f t="shared" si="492"/>
        <v>1.0586855956591035</v>
      </c>
      <c r="CC194" s="9"/>
      <c r="CD194" s="9">
        <f t="shared" si="493"/>
        <v>1.0158789663073855</v>
      </c>
      <c r="CE194" s="9">
        <f t="shared" si="494"/>
        <v>0.98660486866143604</v>
      </c>
      <c r="CG194" s="35"/>
      <c r="CH194">
        <f t="shared" si="495"/>
        <v>1987</v>
      </c>
      <c r="CI194" s="19">
        <f t="shared" si="496"/>
        <v>6.9970216349336908E-2</v>
      </c>
      <c r="CJ194" s="19">
        <f t="shared" si="592"/>
        <v>1.8958209144005193E-2</v>
      </c>
      <c r="CK194" s="19">
        <f t="shared" si="593"/>
        <v>4.6648026216898567E-3</v>
      </c>
      <c r="CL194" s="19">
        <f t="shared" si="594"/>
        <v>1.3862993080439678E-6</v>
      </c>
      <c r="CM194" s="19">
        <f t="shared" si="595"/>
        <v>1.3862993080439678E-6</v>
      </c>
      <c r="CN194" s="19">
        <f t="shared" si="596"/>
        <v>1.3862993080439678E-6</v>
      </c>
      <c r="CO194" s="19">
        <f t="shared" si="597"/>
        <v>2.4764671121789338E-2</v>
      </c>
      <c r="CP194" s="19">
        <f t="shared" si="598"/>
        <v>0.15484114877344815</v>
      </c>
      <c r="CQ194" s="19">
        <f t="shared" si="599"/>
        <v>5.1315226961802128E-3</v>
      </c>
      <c r="CR194" s="19">
        <f t="shared" si="600"/>
        <v>0.19878104709520214</v>
      </c>
      <c r="CS194" s="19">
        <f t="shared" si="601"/>
        <v>0.18446249915480298</v>
      </c>
      <c r="CT194" s="19">
        <f t="shared" si="602"/>
        <v>1.8144723180377732E-2</v>
      </c>
      <c r="CU194" s="19">
        <f t="shared" si="603"/>
        <v>6.7875231036358896E-2</v>
      </c>
      <c r="CV194" s="19">
        <f t="shared" si="604"/>
        <v>0.15623085583755816</v>
      </c>
      <c r="CW194" s="19">
        <f t="shared" si="605"/>
        <v>2.4565270134965622E-2</v>
      </c>
      <c r="CX194" s="19">
        <f t="shared" si="606"/>
        <v>1.4461221553720406E-2</v>
      </c>
      <c r="CY194" s="19">
        <f t="shared" si="590"/>
        <v>1.2317491867451695E-2</v>
      </c>
      <c r="CZ194" s="19">
        <f t="shared" si="607"/>
        <v>8.2454183512339508E-3</v>
      </c>
      <c r="DA194" s="19">
        <f t="shared" si="608"/>
        <v>2.7092587061959172E-2</v>
      </c>
      <c r="DB194" s="19">
        <f t="shared" si="609"/>
        <v>4.7342010444633735E-3</v>
      </c>
      <c r="DC194" s="19">
        <f t="shared" si="610"/>
        <v>4.7547240775320364E-3</v>
      </c>
      <c r="DD194" s="19"/>
      <c r="DE194" s="19"/>
      <c r="DF194" s="19">
        <f t="shared" si="547"/>
        <v>7.1098259952411841E-2</v>
      </c>
      <c r="DG194" s="19">
        <f t="shared" si="614"/>
        <v>1.8631837817876994E-2</v>
      </c>
      <c r="DH194" s="19">
        <f t="shared" si="615"/>
        <v>4.6115808260845832E-3</v>
      </c>
      <c r="DI194" s="19">
        <f t="shared" si="616"/>
        <v>1.4057058173049814E-6</v>
      </c>
      <c r="DJ194" s="19">
        <f t="shared" si="617"/>
        <v>1.4057058173049814E-6</v>
      </c>
      <c r="DK194" s="19">
        <f t="shared" si="618"/>
        <v>1.4057058173049814E-6</v>
      </c>
      <c r="DL194" s="19">
        <f t="shared" si="619"/>
        <v>2.3428532166864507E-2</v>
      </c>
      <c r="DM194" s="19">
        <f t="shared" si="620"/>
        <v>0.15500006351835169</v>
      </c>
      <c r="DN194" s="19">
        <f t="shared" si="621"/>
        <v>4.8686376875165804E-3</v>
      </c>
      <c r="DO194" s="19">
        <f t="shared" si="622"/>
        <v>0.20538593931923158</v>
      </c>
      <c r="DP194" s="19">
        <f t="shared" si="623"/>
        <v>0.17875673526072433</v>
      </c>
      <c r="DQ194" s="19">
        <f t="shared" si="624"/>
        <v>1.7588844618973459E-2</v>
      </c>
      <c r="DR194" s="19">
        <f t="shared" si="625"/>
        <v>6.7501148949129189E-2</v>
      </c>
      <c r="DS194" s="19">
        <f t="shared" si="626"/>
        <v>0.1577892676466936</v>
      </c>
      <c r="DT194" s="19">
        <f t="shared" si="627"/>
        <v>2.4229363322916045E-2</v>
      </c>
      <c r="DU194" s="19">
        <f t="shared" si="628"/>
        <v>1.423454793923616E-2</v>
      </c>
      <c r="DV194" s="19">
        <f t="shared" si="611"/>
        <v>1.2105222282081156E-2</v>
      </c>
      <c r="DW194" s="19">
        <f t="shared" si="629"/>
        <v>8.3892300896982897E-3</v>
      </c>
      <c r="DX194" s="19">
        <f t="shared" si="630"/>
        <v>2.7160960192835756E-2</v>
      </c>
      <c r="DY194" s="19">
        <f t="shared" si="631"/>
        <v>4.5124989184868389E-3</v>
      </c>
      <c r="DZ194" s="19">
        <f t="shared" si="632"/>
        <v>4.5098741491494902E-3</v>
      </c>
      <c r="EA194" s="19">
        <f t="shared" si="519"/>
        <v>0.99980676177571381</v>
      </c>
      <c r="EB194" s="19"/>
      <c r="EC194" s="19">
        <f t="shared" si="548"/>
        <v>7.1112001509308936E-2</v>
      </c>
      <c r="ED194" s="19">
        <f t="shared" si="633"/>
        <v>1.8635438896998244E-2</v>
      </c>
      <c r="EE194" s="19">
        <f t="shared" si="634"/>
        <v>4.6124721320089422E-3</v>
      </c>
      <c r="EF194" s="19">
        <f t="shared" si="635"/>
        <v>1.4059775059016081E-6</v>
      </c>
      <c r="EG194" s="19">
        <f t="shared" si="636"/>
        <v>1.4059775059016081E-6</v>
      </c>
      <c r="EH194" s="19">
        <f t="shared" si="637"/>
        <v>1.4059775059016081E-6</v>
      </c>
      <c r="EI194" s="19">
        <f t="shared" si="638"/>
        <v>2.3433060329832233E-2</v>
      </c>
      <c r="EJ194" s="19">
        <f t="shared" si="639"/>
        <v>0.15503002124436799</v>
      </c>
      <c r="EK194" s="19">
        <f t="shared" si="640"/>
        <v>4.8695786762530018E-3</v>
      </c>
      <c r="EL194" s="19">
        <f t="shared" si="641"/>
        <v>0.20542563540423994</v>
      </c>
      <c r="EM194" s="19">
        <f t="shared" si="642"/>
        <v>0.17879128457107268</v>
      </c>
      <c r="EN194" s="19">
        <f t="shared" si="643"/>
        <v>1.7592244112987061E-2</v>
      </c>
      <c r="EO194" s="19">
        <f t="shared" si="644"/>
        <v>6.7514195272337721E-2</v>
      </c>
      <c r="EP194" s="19">
        <f t="shared" si="645"/>
        <v>0.15781976445773468</v>
      </c>
      <c r="EQ194" s="19">
        <f t="shared" si="646"/>
        <v>2.4234046266983948E-2</v>
      </c>
      <c r="ER194" s="19">
        <f t="shared" si="647"/>
        <v>1.4237299129638602E-2</v>
      </c>
      <c r="ES194" s="19">
        <f t="shared" si="612"/>
        <v>1.2107561925848142E-2</v>
      </c>
      <c r="ET194" s="19">
        <f t="shared" si="648"/>
        <v>8.3908515229468329E-3</v>
      </c>
      <c r="EU194" s="19">
        <f t="shared" si="649"/>
        <v>2.7166209742967073E-2</v>
      </c>
      <c r="EV194" s="19">
        <f t="shared" si="650"/>
        <v>4.5133710742987811E-3</v>
      </c>
      <c r="EW194" s="19">
        <f t="shared" si="651"/>
        <v>4.5107457976576362E-3</v>
      </c>
      <c r="EX194" s="19"/>
      <c r="EY194" s="19"/>
      <c r="EZ194" s="19">
        <f t="shared" si="549"/>
        <v>-4.3109083081800663E-2</v>
      </c>
      <c r="FA194" s="19">
        <f t="shared" si="573"/>
        <v>-6.9284695402033816E-2</v>
      </c>
      <c r="FB194" s="19">
        <f t="shared" si="574"/>
        <v>-1.3291833062692346E-2</v>
      </c>
      <c r="FC194" s="19">
        <f t="shared" si="575"/>
        <v>-3.8946803225213766E-2</v>
      </c>
      <c r="FD194" s="19">
        <f t="shared" si="576"/>
        <v>-0.13185551367301127</v>
      </c>
      <c r="FE194" s="19">
        <f t="shared" si="577"/>
        <v>-6.4024813268680647E-2</v>
      </c>
      <c r="FF194" s="19">
        <f t="shared" si="578"/>
        <v>4.0298489097741405E-2</v>
      </c>
      <c r="FG194" s="19">
        <f t="shared" si="579"/>
        <v>-4.8853414564906314E-2</v>
      </c>
      <c r="FH194" s="19">
        <f t="shared" si="580"/>
        <v>9.3958573919270035E-3</v>
      </c>
      <c r="FI194" s="19">
        <f t="shared" si="581"/>
        <v>-0.21328313363252072</v>
      </c>
      <c r="FJ194" s="19">
        <f t="shared" si="582"/>
        <v>4.2674199986873738E-2</v>
      </c>
      <c r="FK194" s="19">
        <f t="shared" si="583"/>
        <v>-1.018900085760107E-2</v>
      </c>
      <c r="FL194" s="19">
        <f t="shared" si="584"/>
        <v>-6.7116556939167807E-2</v>
      </c>
      <c r="FM194" s="19">
        <f t="shared" si="585"/>
        <v>-8.4183129300851117E-2</v>
      </c>
      <c r="FN194" s="19">
        <f t="shared" si="586"/>
        <v>5.1050489654010595E-3</v>
      </c>
      <c r="FO194" s="19">
        <f t="shared" si="587"/>
        <v>4.8586416116496202E-2</v>
      </c>
      <c r="FP194" s="19">
        <f t="shared" si="567"/>
        <v>-3.5518203217021309E-2</v>
      </c>
      <c r="FQ194" s="19">
        <f t="shared" si="568"/>
        <v>-3.4968675955784394E-2</v>
      </c>
      <c r="FR194" s="19">
        <f t="shared" si="569"/>
        <v>-2.9768588167402958E-2</v>
      </c>
      <c r="FS194" s="19">
        <f t="shared" si="570"/>
        <v>2.2913276148648774E-2</v>
      </c>
      <c r="FT194" s="19">
        <f t="shared" si="571"/>
        <v>1.3743157103543234E-2</v>
      </c>
      <c r="FU194" s="19"/>
      <c r="FV194" s="16"/>
      <c r="FW194" s="19">
        <f t="shared" si="739"/>
        <v>0.9363801824680863</v>
      </c>
      <c r="FX194" s="19">
        <f t="shared" si="550"/>
        <v>0.70434999415231225</v>
      </c>
      <c r="FY194" s="19">
        <f t="shared" si="694"/>
        <v>0.97118347892135437</v>
      </c>
      <c r="FZ194" s="19"/>
      <c r="GA194" s="19">
        <f t="shared" si="740"/>
        <v>0.97542684207722974</v>
      </c>
      <c r="GB194" s="19">
        <f t="shared" si="551"/>
        <v>0.80624694975138855</v>
      </c>
      <c r="GC194" s="19">
        <f t="shared" si="695"/>
        <v>1.008933363557929</v>
      </c>
      <c r="GD194" s="19"/>
      <c r="GE194" s="19">
        <f t="shared" si="741"/>
        <v>1.0483658536096916</v>
      </c>
      <c r="GF194" s="19">
        <f t="shared" si="552"/>
        <v>0.89658563329397456</v>
      </c>
      <c r="GG194" s="19">
        <f t="shared" si="696"/>
        <v>1.0068841045408226</v>
      </c>
      <c r="GI194" s="132">
        <f t="shared" si="657"/>
        <v>1.0730595394157585</v>
      </c>
      <c r="GJ194" s="19">
        <f t="shared" si="526"/>
        <v>1.0586857659511855</v>
      </c>
      <c r="GK194" s="19">
        <f t="shared" si="742"/>
        <v>1.0586855956591035</v>
      </c>
      <c r="GL194" s="3"/>
      <c r="GM194" s="3"/>
      <c r="GN194" s="8"/>
      <c r="GO194" s="3"/>
      <c r="GV194" s="30"/>
      <c r="GW194" s="12" t="str">
        <f t="shared" si="530"/>
        <v/>
      </c>
      <c r="GX194" s="19" t="str">
        <f t="shared" ca="1" si="531"/>
        <v/>
      </c>
      <c r="GY194" s="19" t="str">
        <f t="shared" ca="1" si="532"/>
        <v/>
      </c>
      <c r="GZ194" s="11" t="str">
        <f ca="1">IF(GP194,OFFSET(#REF!,$GP$225+$GO194,0),"")</f>
        <v/>
      </c>
      <c r="HA194" s="12" t="str">
        <f t="shared" ca="1" si="697"/>
        <v/>
      </c>
      <c r="HB194" s="12" t="str">
        <f t="shared" ca="1" si="698"/>
        <v/>
      </c>
      <c r="HC194" s="12" t="str">
        <f t="shared" ca="1" si="699"/>
        <v/>
      </c>
      <c r="HD194" s="12" t="str">
        <f t="shared" ca="1" si="700"/>
        <v/>
      </c>
      <c r="HE194" t="str">
        <f t="shared" ca="1" si="533"/>
        <v/>
      </c>
      <c r="HF194" s="12" t="str">
        <f t="shared" ca="1" si="701"/>
        <v/>
      </c>
      <c r="HG194" s="12" t="str">
        <f t="shared" ca="1" si="702"/>
        <v/>
      </c>
      <c r="HH194" s="12" t="str">
        <f t="shared" ca="1" si="703"/>
        <v/>
      </c>
      <c r="HJ194" s="17"/>
      <c r="HL194" s="18">
        <f t="shared" si="534"/>
        <v>1987</v>
      </c>
      <c r="HM194" s="9">
        <f t="shared" si="704"/>
        <v>0.77246925926447596</v>
      </c>
      <c r="HN194" s="9">
        <f t="shared" si="705"/>
        <v>1.0946885675099625</v>
      </c>
      <c r="HO194" s="9">
        <f t="shared" si="706"/>
        <v>1.0262218681626094</v>
      </c>
      <c r="HP194" s="9">
        <f t="shared" si="707"/>
        <v>1.0914638906797789</v>
      </c>
      <c r="HQ194" s="9">
        <f t="shared" si="708"/>
        <v>0.97732658412232698</v>
      </c>
      <c r="HR194" s="9">
        <f t="shared" si="535"/>
        <v>0.84561281304798974</v>
      </c>
      <c r="HS194" s="9">
        <f t="shared" si="709"/>
        <v>0.84561326686971106</v>
      </c>
      <c r="HT194" s="9"/>
      <c r="HU194" s="9">
        <f t="shared" si="710"/>
        <v>1.1200841129254331</v>
      </c>
      <c r="HV194" s="23">
        <f t="shared" si="536"/>
        <v>1.0946879800151004</v>
      </c>
      <c r="HX194" s="8"/>
      <c r="HY194" s="5">
        <f t="shared" si="554"/>
        <v>38</v>
      </c>
      <c r="HZ194" t="b">
        <f t="shared" si="537"/>
        <v>0</v>
      </c>
      <c r="IC194" s="11"/>
      <c r="ID194" s="11"/>
      <c r="IE194" s="11"/>
      <c r="IF194">
        <f t="shared" si="539"/>
        <v>0</v>
      </c>
      <c r="IG194" s="12" t="str">
        <f t="shared" si="540"/>
        <v/>
      </c>
      <c r="IH194" s="19" t="str">
        <f t="shared" ca="1" si="541"/>
        <v/>
      </c>
      <c r="II194" s="19" t="str">
        <f t="shared" ca="1" si="542"/>
        <v/>
      </c>
      <c r="IJ194" s="11"/>
      <c r="IK194" s="12" t="str">
        <f t="shared" ca="1" si="711"/>
        <v/>
      </c>
      <c r="IL194" s="12" t="str">
        <f t="shared" ca="1" si="712"/>
        <v/>
      </c>
      <c r="IM194" s="12" t="str">
        <f t="shared" ca="1" si="713"/>
        <v/>
      </c>
      <c r="IN194" s="12" t="str">
        <f t="shared" ca="1" si="714"/>
        <v/>
      </c>
      <c r="IO194">
        <f t="shared" si="543"/>
        <v>0</v>
      </c>
      <c r="IP194" s="12" t="str">
        <f t="shared" ca="1" si="544"/>
        <v/>
      </c>
      <c r="IQ194" s="12" t="str">
        <f t="shared" ca="1" si="715"/>
        <v/>
      </c>
      <c r="IR194" s="12" t="str">
        <f t="shared" ca="1" si="716"/>
        <v/>
      </c>
    </row>
    <row r="195" spans="1:252" x14ac:dyDescent="0.2">
      <c r="A195" t="s">
        <v>63</v>
      </c>
      <c r="B195" s="1">
        <f t="shared" si="545"/>
        <v>1988</v>
      </c>
      <c r="C195" s="60">
        <f t="shared" si="743"/>
        <v>1031.6190844262451</v>
      </c>
      <c r="D195" s="60">
        <f t="shared" ref="D195:W195" si="747">D269+D344</f>
        <v>270.19429714885052</v>
      </c>
      <c r="E195" s="60">
        <f t="shared" si="747"/>
        <v>72.712786266809843</v>
      </c>
      <c r="F195" s="60">
        <f t="shared" si="747"/>
        <v>0.02</v>
      </c>
      <c r="G195" s="60">
        <f t="shared" si="747"/>
        <v>0.02</v>
      </c>
      <c r="H195" s="60">
        <f t="shared" si="747"/>
        <v>0.02</v>
      </c>
      <c r="I195" s="60">
        <f t="shared" si="747"/>
        <v>369.07469520569742</v>
      </c>
      <c r="J195" s="60">
        <f t="shared" si="747"/>
        <v>2351.5096279596492</v>
      </c>
      <c r="K195" s="60">
        <f t="shared" si="747"/>
        <v>81.318300919313316</v>
      </c>
      <c r="L195" s="60">
        <f t="shared" si="747"/>
        <v>3135.7875313208888</v>
      </c>
      <c r="M195" s="60">
        <f t="shared" si="747"/>
        <v>2861.3913156017484</v>
      </c>
      <c r="N195" s="60">
        <f t="shared" si="747"/>
        <v>266.44365690297968</v>
      </c>
      <c r="O195" s="60">
        <f t="shared" si="747"/>
        <v>1000.937303493847</v>
      </c>
      <c r="P195" s="60">
        <f t="shared" si="747"/>
        <v>2634.6163448762563</v>
      </c>
      <c r="Q195" s="60">
        <f t="shared" si="747"/>
        <v>369.89998952407325</v>
      </c>
      <c r="R195" s="60">
        <f t="shared" si="747"/>
        <v>216.5761313272653</v>
      </c>
      <c r="S195" s="60">
        <f t="shared" si="747"/>
        <v>182.79117314066781</v>
      </c>
      <c r="T195" s="60">
        <f t="shared" si="747"/>
        <v>117.7208644431978</v>
      </c>
      <c r="U195" s="60">
        <f t="shared" si="747"/>
        <v>408.83169740443361</v>
      </c>
      <c r="V195" s="60">
        <f t="shared" si="747"/>
        <v>70.839167088204505</v>
      </c>
      <c r="W195" s="60">
        <f t="shared" si="747"/>
        <v>72.082966519476656</v>
      </c>
      <c r="X195" s="60">
        <f t="shared" si="692"/>
        <v>15514.406933569606</v>
      </c>
      <c r="Z195" s="19">
        <f t="shared" si="660"/>
        <v>1.9367266970889883</v>
      </c>
      <c r="AA195" s="19">
        <f t="shared" si="661"/>
        <v>3.3718683542393157</v>
      </c>
      <c r="AB195" s="19">
        <f t="shared" si="662"/>
        <v>0.90180637963081312</v>
      </c>
      <c r="AC195" s="19">
        <f t="shared" si="663"/>
        <v>3.7547321997559521E-5</v>
      </c>
      <c r="AD195" s="19">
        <f t="shared" si="664"/>
        <v>2.4958841765499942E-4</v>
      </c>
      <c r="AE195" s="19">
        <f t="shared" si="665"/>
        <v>2.4804616242369128E-4</v>
      </c>
      <c r="AF195" s="19">
        <f t="shared" si="666"/>
        <v>4.053602033870451</v>
      </c>
      <c r="AG195" s="19">
        <f t="shared" si="667"/>
        <v>14.901136761756966</v>
      </c>
      <c r="AH195" s="19">
        <f t="shared" si="668"/>
        <v>0.86553168380768264</v>
      </c>
      <c r="AI195" s="19">
        <f t="shared" si="669"/>
        <v>8.4169463455444422</v>
      </c>
      <c r="AJ195" s="19">
        <f t="shared" si="670"/>
        <v>6.4981575868753989</v>
      </c>
      <c r="AK195" s="19">
        <f t="shared" si="671"/>
        <v>2.1600496006067913</v>
      </c>
      <c r="AL195" s="19">
        <f t="shared" si="672"/>
        <v>11.41608046760798</v>
      </c>
      <c r="AM195" s="19">
        <f t="shared" si="673"/>
        <v>14.562865697293951</v>
      </c>
      <c r="AN195" s="19">
        <f t="shared" si="674"/>
        <v>1.6398510499676469</v>
      </c>
      <c r="AO195" s="19">
        <f t="shared" si="675"/>
        <v>0.95557209507205787</v>
      </c>
      <c r="AP195" s="19">
        <f t="shared" si="676"/>
        <v>2.9403330903615315</v>
      </c>
      <c r="AQ195" s="19">
        <f t="shared" si="677"/>
        <v>1.2381602684418715</v>
      </c>
      <c r="AR195" s="19">
        <f t="shared" si="678"/>
        <v>0.78155117621569392</v>
      </c>
      <c r="AS195" s="19">
        <f t="shared" si="679"/>
        <v>1.1826948292436652</v>
      </c>
      <c r="AT195" s="19">
        <f t="shared" si="680"/>
        <v>0.85367755490379338</v>
      </c>
      <c r="AU195" s="19">
        <f t="shared" si="656"/>
        <v>16.846522028663486</v>
      </c>
      <c r="AV195" s="19"/>
      <c r="AX195" s="19">
        <f t="shared" si="717"/>
        <v>0.98031086911587761</v>
      </c>
      <c r="AY195" s="19">
        <f t="shared" si="718"/>
        <v>0.93794538107116288</v>
      </c>
      <c r="AZ195" s="19">
        <f t="shared" si="719"/>
        <v>1.2994590295975259</v>
      </c>
      <c r="BA195" s="19">
        <f t="shared" si="720"/>
        <v>0.92569113767582123</v>
      </c>
      <c r="BB195" s="19">
        <f t="shared" si="721"/>
        <v>0.84281681742909442</v>
      </c>
      <c r="BC195" s="19">
        <f t="shared" si="722"/>
        <v>0.95445866944953439</v>
      </c>
      <c r="BD195" s="19">
        <f t="shared" si="723"/>
        <v>1.0420780473861613</v>
      </c>
      <c r="BE195" s="19">
        <f t="shared" si="724"/>
        <v>0.94070083153650175</v>
      </c>
      <c r="BF195" s="19">
        <f t="shared" si="725"/>
        <v>1.1680352633829751</v>
      </c>
      <c r="BG195" s="19">
        <f t="shared" si="726"/>
        <v>1.0344345564215442</v>
      </c>
      <c r="BH195" s="19">
        <f t="shared" si="727"/>
        <v>1.0628465936884632</v>
      </c>
      <c r="BI195" s="19">
        <f t="shared" si="728"/>
        <v>0.95491926675472005</v>
      </c>
      <c r="BJ195" s="19">
        <f t="shared" si="729"/>
        <v>0.96669510787237689</v>
      </c>
      <c r="BK195" s="19">
        <f t="shared" si="730"/>
        <v>0.94645605521656551</v>
      </c>
      <c r="BL195" s="19">
        <f t="shared" si="731"/>
        <v>1.059331677830345</v>
      </c>
      <c r="BM195" s="19">
        <f t="shared" si="732"/>
        <v>1.0976015768113043</v>
      </c>
      <c r="BN195" s="19">
        <f t="shared" si="733"/>
        <v>0.89221072462887951</v>
      </c>
      <c r="BO195" s="19">
        <f t="shared" si="734"/>
        <v>0.98269103015433124</v>
      </c>
      <c r="BP195" s="19">
        <f t="shared" si="735"/>
        <v>0.95685981000814302</v>
      </c>
      <c r="BQ195" s="19">
        <f t="shared" si="736"/>
        <v>1.1669427113554023</v>
      </c>
      <c r="BR195" s="19">
        <f t="shared" si="737"/>
        <v>1.099286397258286</v>
      </c>
      <c r="BS195" s="19">
        <f t="shared" si="738"/>
        <v>0.99154920195387786</v>
      </c>
      <c r="BU195" s="16"/>
      <c r="BV195" s="9">
        <f t="shared" si="693"/>
        <v>1.1481930775401592</v>
      </c>
      <c r="BW195" s="9">
        <f t="shared" si="488"/>
        <v>0.99154920195387786</v>
      </c>
      <c r="BX195" s="9">
        <f t="shared" si="489"/>
        <v>0.99669755852796049</v>
      </c>
      <c r="BY195" s="9">
        <f t="shared" si="490"/>
        <v>0.9975867611808068</v>
      </c>
      <c r="BZ195" s="9">
        <f t="shared" si="491"/>
        <v>0.99724144129526915</v>
      </c>
      <c r="CA195" s="9">
        <f t="shared" si="435"/>
        <v>1.1384902439673452</v>
      </c>
      <c r="CB195" s="9">
        <f t="shared" si="492"/>
        <v>1.1384899297239119</v>
      </c>
      <c r="CC195" s="9"/>
      <c r="CD195" s="9">
        <f t="shared" si="493"/>
        <v>0.99429228928872571</v>
      </c>
      <c r="CE195" s="9">
        <f t="shared" si="494"/>
        <v>0.99154947563906148</v>
      </c>
      <c r="CG195" s="35"/>
      <c r="CH195">
        <f t="shared" si="495"/>
        <v>1988</v>
      </c>
      <c r="CI195" s="19">
        <f t="shared" si="496"/>
        <v>6.6494264901229241E-2</v>
      </c>
      <c r="CJ195" s="19">
        <f t="shared" si="592"/>
        <v>1.7415702598609313E-2</v>
      </c>
      <c r="CK195" s="19">
        <f t="shared" si="593"/>
        <v>4.6867912243217054E-3</v>
      </c>
      <c r="CL195" s="19">
        <f t="shared" si="594"/>
        <v>1.2891243658643891E-6</v>
      </c>
      <c r="CM195" s="19">
        <f t="shared" si="595"/>
        <v>1.2891243658643891E-6</v>
      </c>
      <c r="CN195" s="19">
        <f t="shared" si="596"/>
        <v>1.2891243658643891E-6</v>
      </c>
      <c r="CO195" s="19">
        <f t="shared" si="597"/>
        <v>2.3789159120681868E-2</v>
      </c>
      <c r="CP195" s="19">
        <f t="shared" si="598"/>
        <v>0.15156941789837441</v>
      </c>
      <c r="CQ195" s="19">
        <f t="shared" si="599"/>
        <v>5.2414701552889673E-3</v>
      </c>
      <c r="CR195" s="19">
        <f t="shared" si="600"/>
        <v>0.20212100563997495</v>
      </c>
      <c r="CS195" s="19">
        <f t="shared" si="601"/>
        <v>0.18443446326074869</v>
      </c>
      <c r="CT195" s="19">
        <f t="shared" si="602"/>
        <v>1.7173950512182127E-2</v>
      </c>
      <c r="CU195" s="19">
        <f t="shared" si="603"/>
        <v>6.4516633331825862E-2</v>
      </c>
      <c r="CV195" s="19">
        <f t="shared" si="604"/>
        <v>0.16981740624422795</v>
      </c>
      <c r="CW195" s="19">
        <f t="shared" si="605"/>
        <v>2.3842354471423254E-2</v>
      </c>
      <c r="CX195" s="19">
        <f t="shared" si="606"/>
        <v>1.3959678397931177E-2</v>
      </c>
      <c r="CY195" s="19">
        <f t="shared" si="590"/>
        <v>1.1782027758028557E-2</v>
      </c>
      <c r="CZ195" s="19">
        <f t="shared" si="607"/>
        <v>7.5878417362172535E-3</v>
      </c>
      <c r="DA195" s="19">
        <f t="shared" si="608"/>
        <v>2.6351745133087617E-2</v>
      </c>
      <c r="DB195" s="19">
        <f t="shared" si="609"/>
        <v>4.5660248175471568E-3</v>
      </c>
      <c r="DC195" s="19">
        <f t="shared" si="610"/>
        <v>4.6461954252022169E-3</v>
      </c>
      <c r="DD195" s="19"/>
      <c r="DE195" s="19"/>
      <c r="DF195" s="19">
        <f t="shared" si="547"/>
        <v>6.8217481803738489E-2</v>
      </c>
      <c r="DG195" s="19">
        <f t="shared" si="614"/>
        <v>1.8176048472598089E-2</v>
      </c>
      <c r="DH195" s="19">
        <f t="shared" si="615"/>
        <v>4.6757883059476866E-3</v>
      </c>
      <c r="DI195" s="19">
        <f t="shared" si="616"/>
        <v>1.3371233760320212E-6</v>
      </c>
      <c r="DJ195" s="19">
        <f t="shared" si="617"/>
        <v>1.3371233760320212E-6</v>
      </c>
      <c r="DK195" s="19">
        <f t="shared" si="618"/>
        <v>1.3371233760320212E-6</v>
      </c>
      <c r="DL195" s="19">
        <f t="shared" si="619"/>
        <v>2.4273648210684555E-2</v>
      </c>
      <c r="DM195" s="19">
        <f t="shared" si="620"/>
        <v>0.15319946078411159</v>
      </c>
      <c r="DN195" s="19">
        <f t="shared" si="621"/>
        <v>5.1863021904719094E-3</v>
      </c>
      <c r="DO195" s="19">
        <f t="shared" si="622"/>
        <v>0.20044638868884854</v>
      </c>
      <c r="DP195" s="19">
        <f t="shared" si="623"/>
        <v>0.18444848085272386</v>
      </c>
      <c r="DQ195" s="19">
        <f t="shared" si="624"/>
        <v>1.7654888823895595E-2</v>
      </c>
      <c r="DR195" s="19">
        <f t="shared" si="625"/>
        <v>6.6181729253111568E-2</v>
      </c>
      <c r="DS195" s="19">
        <f t="shared" si="626"/>
        <v>0.16292972788713411</v>
      </c>
      <c r="DT195" s="19">
        <f t="shared" si="627"/>
        <v>2.4202012868548749E-2</v>
      </c>
      <c r="DU195" s="19">
        <f t="shared" si="628"/>
        <v>1.4208974732663332E-2</v>
      </c>
      <c r="DV195" s="19">
        <f t="shared" si="611"/>
        <v>1.2047776650330562E-2</v>
      </c>
      <c r="DW195" s="19">
        <f t="shared" si="629"/>
        <v>7.9120762745042549E-3</v>
      </c>
      <c r="DX195" s="19">
        <f t="shared" si="630"/>
        <v>2.6720454425872849E-2</v>
      </c>
      <c r="DY195" s="19">
        <f t="shared" si="631"/>
        <v>4.6496060309505535E-3</v>
      </c>
      <c r="DZ195" s="19">
        <f t="shared" si="632"/>
        <v>4.700250926279884E-3</v>
      </c>
      <c r="EA195" s="19">
        <f t="shared" si="519"/>
        <v>0.99983510855254432</v>
      </c>
      <c r="EB195" s="19"/>
      <c r="EC195" s="19">
        <f t="shared" si="548"/>
        <v>6.8228732138138806E-2</v>
      </c>
      <c r="ED195" s="19">
        <f t="shared" si="633"/>
        <v>1.8179046041813286E-2</v>
      </c>
      <c r="EE195" s="19">
        <f t="shared" si="634"/>
        <v>4.676559430601311E-3</v>
      </c>
      <c r="EF195" s="19">
        <f t="shared" si="635"/>
        <v>1.3373438926022185E-6</v>
      </c>
      <c r="EG195" s="19">
        <f t="shared" si="636"/>
        <v>1.3373438926022185E-6</v>
      </c>
      <c r="EH195" s="19">
        <f t="shared" si="637"/>
        <v>1.3373438926022185E-6</v>
      </c>
      <c r="EI195" s="19">
        <f t="shared" si="638"/>
        <v>2.4277651387762708E-2</v>
      </c>
      <c r="EJ195" s="19">
        <f t="shared" si="639"/>
        <v>0.15322472623100583</v>
      </c>
      <c r="EK195" s="19">
        <f t="shared" si="640"/>
        <v>5.1871575083816471E-3</v>
      </c>
      <c r="EL195" s="19">
        <f t="shared" si="641"/>
        <v>0.20047944603489035</v>
      </c>
      <c r="EM195" s="19">
        <f t="shared" si="642"/>
        <v>0.18447889984554441</v>
      </c>
      <c r="EN195" s="19">
        <f t="shared" si="643"/>
        <v>1.7657800444169716E-2</v>
      </c>
      <c r="EO195" s="19">
        <f t="shared" si="644"/>
        <v>6.6192643853967573E-2</v>
      </c>
      <c r="EP195" s="19">
        <f t="shared" si="645"/>
        <v>0.16295659803645679</v>
      </c>
      <c r="EQ195" s="19">
        <f t="shared" si="646"/>
        <v>2.4206004231623619E-2</v>
      </c>
      <c r="ER195" s="19">
        <f t="shared" si="647"/>
        <v>1.4211318057468081E-2</v>
      </c>
      <c r="ES195" s="19">
        <f t="shared" si="612"/>
        <v>1.2049763553284361E-2</v>
      </c>
      <c r="ET195" s="19">
        <f t="shared" si="648"/>
        <v>7.9133811233719556E-3</v>
      </c>
      <c r="EU195" s="19">
        <f t="shared" si="649"/>
        <v>2.6724861126907116E-2</v>
      </c>
      <c r="EV195" s="19">
        <f t="shared" si="650"/>
        <v>4.6503728376589637E-3</v>
      </c>
      <c r="EW195" s="19">
        <f t="shared" si="651"/>
        <v>4.7010260852756117E-3</v>
      </c>
      <c r="EX195" s="19"/>
      <c r="EY195" s="19"/>
      <c r="EZ195" s="19">
        <f t="shared" si="549"/>
        <v>-7.7405520241974075E-3</v>
      </c>
      <c r="FA195" s="19">
        <f t="shared" si="573"/>
        <v>-1.8070231524028649E-2</v>
      </c>
      <c r="FB195" s="19">
        <f t="shared" si="574"/>
        <v>7.9423900419714838E-2</v>
      </c>
      <c r="FC195" s="19">
        <f t="shared" si="575"/>
        <v>-2.9461209778181108E-2</v>
      </c>
      <c r="FD195" s="19">
        <f t="shared" si="576"/>
        <v>-5.8800677242396345E-3</v>
      </c>
      <c r="FE195" s="19">
        <f t="shared" si="577"/>
        <v>2.0466222940540503E-3</v>
      </c>
      <c r="FF195" s="19">
        <f t="shared" si="578"/>
        <v>3.5304593239077475E-2</v>
      </c>
      <c r="FG195" s="19">
        <f t="shared" si="579"/>
        <v>1.7513813406360185E-2</v>
      </c>
      <c r="FH195" s="19">
        <f t="shared" si="580"/>
        <v>6.6069667371518148E-2</v>
      </c>
      <c r="FI195" s="19">
        <f t="shared" si="581"/>
        <v>5.2212571094110628E-2</v>
      </c>
      <c r="FJ195" s="19">
        <f t="shared" si="582"/>
        <v>2.5150023398733491E-2</v>
      </c>
      <c r="FK195" s="19">
        <f t="shared" si="583"/>
        <v>-2.5766809439325397E-2</v>
      </c>
      <c r="FL195" s="19">
        <f t="shared" si="584"/>
        <v>8.7152628978806185E-3</v>
      </c>
      <c r="FM195" s="19">
        <f t="shared" si="585"/>
        <v>6.0504450583233685E-2</v>
      </c>
      <c r="FN195" s="19">
        <f t="shared" si="586"/>
        <v>-1.1332893046030151E-3</v>
      </c>
      <c r="FO195" s="19">
        <f t="shared" si="587"/>
        <v>-4.389889722483005E-2</v>
      </c>
      <c r="FP195" s="19">
        <f t="shared" si="567"/>
        <v>-7.2434009716066936E-2</v>
      </c>
      <c r="FQ195" s="19">
        <f t="shared" si="568"/>
        <v>-3.8201640009321733E-2</v>
      </c>
      <c r="FR195" s="19">
        <f t="shared" si="569"/>
        <v>-1.0867691389696446E-2</v>
      </c>
      <c r="FS195" s="19">
        <f t="shared" si="570"/>
        <v>5.1366262945991767E-2</v>
      </c>
      <c r="FT195" s="19">
        <f t="shared" si="571"/>
        <v>-2.7941908063591318E-2</v>
      </c>
      <c r="FU195" s="19"/>
      <c r="FV195" s="16"/>
      <c r="FW195" s="19">
        <f t="shared" si="739"/>
        <v>1.0268311425590313</v>
      </c>
      <c r="FX195" s="19">
        <f t="shared" si="550"/>
        <v>0.72324850925686579</v>
      </c>
      <c r="FY195" s="19">
        <f t="shared" si="694"/>
        <v>0.99724144129526915</v>
      </c>
      <c r="FZ195" s="19"/>
      <c r="GA195" s="19">
        <f t="shared" si="740"/>
        <v>0.98787253403255504</v>
      </c>
      <c r="GB195" s="19">
        <f t="shared" si="551"/>
        <v>0.79646921730692233</v>
      </c>
      <c r="GC195" s="19">
        <f t="shared" si="695"/>
        <v>0.99669755852796049</v>
      </c>
      <c r="GD195" s="19"/>
      <c r="GE195" s="19">
        <f t="shared" si="741"/>
        <v>0.99076622292666372</v>
      </c>
      <c r="GF195" s="19">
        <f t="shared" si="552"/>
        <v>0.88830676142898202</v>
      </c>
      <c r="GG195" s="19">
        <f t="shared" si="696"/>
        <v>0.9975867611808068</v>
      </c>
      <c r="GI195" s="132">
        <f t="shared" si="657"/>
        <v>1.1481930775401592</v>
      </c>
      <c r="GJ195" s="19">
        <f t="shared" si="526"/>
        <v>1.1384902439673452</v>
      </c>
      <c r="GK195" s="19">
        <f t="shared" si="742"/>
        <v>1.1384899297239119</v>
      </c>
      <c r="GL195" s="3"/>
      <c r="GM195" s="3"/>
      <c r="GN195" s="8"/>
      <c r="GO195" s="3"/>
      <c r="GP195" s="572" t="s">
        <v>1419</v>
      </c>
      <c r="GQ195" s="570"/>
      <c r="GV195" s="30"/>
      <c r="GW195" s="12" t="e">
        <f t="shared" si="530"/>
        <v>#VALUE!</v>
      </c>
      <c r="GX195" s="19" t="e">
        <f t="shared" ca="1" si="531"/>
        <v>#VALUE!</v>
      </c>
      <c r="GY195" s="19" t="e">
        <f t="shared" ca="1" si="532"/>
        <v>#VALUE!</v>
      </c>
      <c r="GZ195" s="11" t="e">
        <f ca="1">IF(GP195,OFFSET(#REF!,$GP$225+$GO195,0),"")</f>
        <v>#VALUE!</v>
      </c>
      <c r="HA195" s="12" t="e">
        <f t="shared" ca="1" si="697"/>
        <v>#VALUE!</v>
      </c>
      <c r="HB195" s="12" t="e">
        <f t="shared" ca="1" si="698"/>
        <v>#VALUE!</v>
      </c>
      <c r="HC195" s="12" t="e">
        <f t="shared" ca="1" si="699"/>
        <v>#VALUE!</v>
      </c>
      <c r="HD195" s="12" t="e">
        <f t="shared" ca="1" si="700"/>
        <v>#VALUE!</v>
      </c>
      <c r="HE195" t="e">
        <f t="shared" ca="1" si="533"/>
        <v>#VALUE!</v>
      </c>
      <c r="HF195" s="12" t="e">
        <f t="shared" ca="1" si="701"/>
        <v>#VALUE!</v>
      </c>
      <c r="HG195" s="12" t="e">
        <f t="shared" ca="1" si="702"/>
        <v>#VALUE!</v>
      </c>
      <c r="HH195" s="12" t="e">
        <f t="shared" ca="1" si="703"/>
        <v>#VALUE!</v>
      </c>
      <c r="HJ195" s="17"/>
      <c r="HL195" s="18">
        <f t="shared" si="534"/>
        <v>1988</v>
      </c>
      <c r="HM195" s="9">
        <f t="shared" si="704"/>
        <v>0.8265560516641548</v>
      </c>
      <c r="HN195" s="9">
        <f t="shared" si="705"/>
        <v>1.1001747351707198</v>
      </c>
      <c r="HO195" s="9">
        <f t="shared" si="706"/>
        <v>1.0137763973814198</v>
      </c>
      <c r="HP195" s="9">
        <f t="shared" si="707"/>
        <v>1.0813855564296457</v>
      </c>
      <c r="HQ195" s="9">
        <f t="shared" si="708"/>
        <v>1.0035493730276441</v>
      </c>
      <c r="HR195" s="9">
        <f t="shared" si="535"/>
        <v>0.90935570193857596</v>
      </c>
      <c r="HS195" s="9">
        <f t="shared" si="709"/>
        <v>0.90935608524336742</v>
      </c>
      <c r="HT195" s="9"/>
      <c r="HU195" s="9">
        <f t="shared" si="710"/>
        <v>1.0962831535775481</v>
      </c>
      <c r="HV195" s="23">
        <f t="shared" si="536"/>
        <v>1.100174271433517</v>
      </c>
      <c r="HX195" s="8"/>
      <c r="HY195" s="5">
        <f t="shared" si="554"/>
        <v>39</v>
      </c>
      <c r="HZ195" t="b">
        <f t="shared" si="537"/>
        <v>0</v>
      </c>
      <c r="IC195" s="11"/>
      <c r="ID195" s="11"/>
      <c r="IE195" s="11"/>
      <c r="IF195">
        <f t="shared" si="539"/>
        <v>0</v>
      </c>
      <c r="IG195" s="12" t="e">
        <f t="shared" si="540"/>
        <v>#VALUE!</v>
      </c>
      <c r="IH195" s="19" t="e">
        <f t="shared" ca="1" si="541"/>
        <v>#VALUE!</v>
      </c>
      <c r="II195" s="19" t="e">
        <f t="shared" ca="1" si="542"/>
        <v>#VALUE!</v>
      </c>
      <c r="IJ195" s="11"/>
      <c r="IK195" s="12" t="e">
        <f t="shared" ca="1" si="711"/>
        <v>#VALUE!</v>
      </c>
      <c r="IL195" s="12" t="e">
        <f t="shared" ca="1" si="712"/>
        <v>#VALUE!</v>
      </c>
      <c r="IM195" s="12" t="e">
        <f t="shared" ca="1" si="713"/>
        <v>#VALUE!</v>
      </c>
      <c r="IN195" s="12" t="e">
        <f t="shared" ca="1" si="714"/>
        <v>#VALUE!</v>
      </c>
      <c r="IO195">
        <f t="shared" si="543"/>
        <v>0</v>
      </c>
      <c r="IP195" s="12" t="e">
        <f t="shared" ca="1" si="544"/>
        <v>#VALUE!</v>
      </c>
      <c r="IQ195" s="12" t="e">
        <f t="shared" ca="1" si="715"/>
        <v>#VALUE!</v>
      </c>
      <c r="IR195" s="12" t="e">
        <f t="shared" ca="1" si="716"/>
        <v>#VALUE!</v>
      </c>
    </row>
    <row r="196" spans="1:252" x14ac:dyDescent="0.2">
      <c r="A196" t="s">
        <v>63</v>
      </c>
      <c r="B196" s="1">
        <f t="shared" si="545"/>
        <v>1989</v>
      </c>
      <c r="C196" s="60">
        <f t="shared" si="743"/>
        <v>1033.8208723684731</v>
      </c>
      <c r="D196" s="60">
        <f t="shared" ref="D196:W196" si="748">D270+D345</f>
        <v>270.87496117233792</v>
      </c>
      <c r="E196" s="60">
        <f t="shared" si="748"/>
        <v>62.115571133349448</v>
      </c>
      <c r="F196" s="60">
        <f t="shared" si="748"/>
        <v>0.02</v>
      </c>
      <c r="G196" s="60">
        <f t="shared" si="748"/>
        <v>0.02</v>
      </c>
      <c r="H196" s="60">
        <f t="shared" si="748"/>
        <v>0.02</v>
      </c>
      <c r="I196" s="60">
        <f t="shared" si="748"/>
        <v>380.12678422098679</v>
      </c>
      <c r="J196" s="60">
        <f t="shared" si="748"/>
        <v>2389.7308407276178</v>
      </c>
      <c r="K196" s="60">
        <f t="shared" si="748"/>
        <v>82.103887908131156</v>
      </c>
      <c r="L196" s="60">
        <f t="shared" si="748"/>
        <v>3081.8083957158969</v>
      </c>
      <c r="M196" s="60">
        <f t="shared" si="748"/>
        <v>2983.6796114868125</v>
      </c>
      <c r="N196" s="60">
        <f t="shared" si="748"/>
        <v>274.88843561084911</v>
      </c>
      <c r="O196" s="60">
        <f t="shared" si="748"/>
        <v>986.00534846531889</v>
      </c>
      <c r="P196" s="60">
        <f t="shared" si="748"/>
        <v>2624.4238410176204</v>
      </c>
      <c r="Q196" s="60">
        <f t="shared" si="748"/>
        <v>362.19561914904608</v>
      </c>
      <c r="R196" s="60">
        <f t="shared" si="748"/>
        <v>218.07025030957539</v>
      </c>
      <c r="S196" s="60">
        <f t="shared" si="748"/>
        <v>186.02826503520089</v>
      </c>
      <c r="T196" s="60">
        <f t="shared" si="748"/>
        <v>118.391528577682</v>
      </c>
      <c r="U196" s="60">
        <f t="shared" si="748"/>
        <v>403.51938611712677</v>
      </c>
      <c r="V196" s="60">
        <f t="shared" si="748"/>
        <v>78.145616318686081</v>
      </c>
      <c r="W196" s="60">
        <f t="shared" si="748"/>
        <v>68.845473064265491</v>
      </c>
      <c r="X196" s="60">
        <f t="shared" si="692"/>
        <v>15604.834688398976</v>
      </c>
      <c r="Z196" s="19">
        <f t="shared" si="660"/>
        <v>1.8985117374665275</v>
      </c>
      <c r="AA196" s="19">
        <f t="shared" si="661"/>
        <v>3.3254807726824587</v>
      </c>
      <c r="AB196" s="19">
        <f t="shared" si="662"/>
        <v>0.80625168076066678</v>
      </c>
      <c r="AC196" s="19">
        <f t="shared" si="663"/>
        <v>3.6728059728897838E-5</v>
      </c>
      <c r="AD196" s="19">
        <f t="shared" si="664"/>
        <v>2.4553622514904202E-4</v>
      </c>
      <c r="AE196" s="19">
        <f t="shared" si="665"/>
        <v>2.5959728488362735E-4</v>
      </c>
      <c r="AF196" s="19">
        <f t="shared" si="666"/>
        <v>4.279205216904443</v>
      </c>
      <c r="AG196" s="19">
        <f t="shared" si="667"/>
        <v>14.929941583349411</v>
      </c>
      <c r="AH196" s="19">
        <f t="shared" si="668"/>
        <v>0.86755186296162112</v>
      </c>
      <c r="AI196" s="19">
        <f t="shared" si="669"/>
        <v>8.3383053738353592</v>
      </c>
      <c r="AJ196" s="19">
        <f t="shared" si="670"/>
        <v>6.5953767480958332</v>
      </c>
      <c r="AK196" s="19">
        <f t="shared" si="671"/>
        <v>2.1427164739733171</v>
      </c>
      <c r="AL196" s="19">
        <f t="shared" si="672"/>
        <v>11.360693269633712</v>
      </c>
      <c r="AM196" s="19">
        <f t="shared" si="673"/>
        <v>14.619792760742966</v>
      </c>
      <c r="AN196" s="19">
        <f t="shared" si="674"/>
        <v>1.6236887043001571</v>
      </c>
      <c r="AO196" s="19">
        <f t="shared" si="675"/>
        <v>0.92151625378270807</v>
      </c>
      <c r="AP196" s="19">
        <f t="shared" si="676"/>
        <v>2.8975023825968731</v>
      </c>
      <c r="AQ196" s="19">
        <f t="shared" si="677"/>
        <v>1.2446045347839414</v>
      </c>
      <c r="AR196" s="19">
        <f t="shared" si="678"/>
        <v>0.76504942263322251</v>
      </c>
      <c r="AS196" s="19">
        <f t="shared" si="679"/>
        <v>1.3014915159122145</v>
      </c>
      <c r="AT196" s="19">
        <f t="shared" si="680"/>
        <v>0.8068950974245237</v>
      </c>
      <c r="AU196" s="19">
        <f t="shared" si="656"/>
        <v>16.751742159887932</v>
      </c>
      <c r="AV196" s="19"/>
      <c r="AX196" s="19">
        <f t="shared" si="717"/>
        <v>0.9609676441079138</v>
      </c>
      <c r="AY196" s="19">
        <f t="shared" si="718"/>
        <v>0.92504184709848758</v>
      </c>
      <c r="AZ196" s="19">
        <f t="shared" si="719"/>
        <v>1.1617693668584828</v>
      </c>
      <c r="BA196" s="19">
        <f t="shared" si="720"/>
        <v>0.90549305746169562</v>
      </c>
      <c r="BB196" s="19">
        <f t="shared" si="721"/>
        <v>0.82913326583015012</v>
      </c>
      <c r="BC196" s="19">
        <f t="shared" si="722"/>
        <v>0.99890631929838436</v>
      </c>
      <c r="BD196" s="19">
        <f t="shared" si="723"/>
        <v>1.1000748913031977</v>
      </c>
      <c r="BE196" s="19">
        <f t="shared" si="724"/>
        <v>0.94251926459013402</v>
      </c>
      <c r="BF196" s="19">
        <f t="shared" si="725"/>
        <v>1.1707614957489247</v>
      </c>
      <c r="BG196" s="19">
        <f t="shared" si="726"/>
        <v>1.0247696571401668</v>
      </c>
      <c r="BH196" s="19">
        <f t="shared" si="727"/>
        <v>1.0787478784700275</v>
      </c>
      <c r="BI196" s="19">
        <f t="shared" si="728"/>
        <v>0.94725660170723491</v>
      </c>
      <c r="BJ196" s="19">
        <f t="shared" si="729"/>
        <v>0.96200501012189188</v>
      </c>
      <c r="BK196" s="19">
        <f t="shared" si="730"/>
        <v>0.95015580532255117</v>
      </c>
      <c r="BL196" s="19">
        <f t="shared" si="731"/>
        <v>1.0488909217909756</v>
      </c>
      <c r="BM196" s="19">
        <f t="shared" si="732"/>
        <v>1.0584839159968087</v>
      </c>
      <c r="BN196" s="19">
        <f t="shared" si="733"/>
        <v>0.87921423217829975</v>
      </c>
      <c r="BO196" s="19">
        <f t="shared" si="734"/>
        <v>0.98780565294726486</v>
      </c>
      <c r="BP196" s="19">
        <f t="shared" si="735"/>
        <v>0.93665657152774051</v>
      </c>
      <c r="BQ196" s="19">
        <f t="shared" si="736"/>
        <v>1.2841571644951766</v>
      </c>
      <c r="BR196" s="19">
        <f t="shared" si="737"/>
        <v>1.0390443083784033</v>
      </c>
      <c r="BS196" s="19">
        <f t="shared" si="738"/>
        <v>0.98597066751894857</v>
      </c>
      <c r="BU196" s="16"/>
      <c r="BV196" s="9">
        <f t="shared" si="693"/>
        <v>1.1614197108141422</v>
      </c>
      <c r="BW196" s="9">
        <f t="shared" si="488"/>
        <v>0.98597066751894857</v>
      </c>
      <c r="BX196" s="9">
        <f t="shared" si="489"/>
        <v>1.0095443093837408</v>
      </c>
      <c r="BY196" s="9">
        <f t="shared" si="490"/>
        <v>0.97988441554972383</v>
      </c>
      <c r="BZ196" s="9">
        <f t="shared" si="491"/>
        <v>0.996698668880594</v>
      </c>
      <c r="CA196" s="9">
        <f t="shared" si="435"/>
        <v>1.1451260811632953</v>
      </c>
      <c r="CB196" s="9">
        <f t="shared" si="492"/>
        <v>1.1451257675410842</v>
      </c>
      <c r="CC196" s="9"/>
      <c r="CD196" s="9">
        <f t="shared" si="493"/>
        <v>0.98923673557203651</v>
      </c>
      <c r="CE196" s="9">
        <f t="shared" si="494"/>
        <v>0.98597093755243292</v>
      </c>
      <c r="CG196" s="35"/>
      <c r="CH196">
        <f t="shared" si="495"/>
        <v>1989</v>
      </c>
      <c r="CI196" s="19">
        <f t="shared" si="496"/>
        <v>6.6250036800264311E-2</v>
      </c>
      <c r="CJ196" s="19">
        <f t="shared" si="592"/>
        <v>1.7358399917796832E-2</v>
      </c>
      <c r="CK196" s="19">
        <f t="shared" si="593"/>
        <v>3.980533749551843E-3</v>
      </c>
      <c r="CL196" s="19">
        <f t="shared" si="594"/>
        <v>1.2816540770450136E-6</v>
      </c>
      <c r="CM196" s="19">
        <f t="shared" si="595"/>
        <v>1.2816540770450136E-6</v>
      </c>
      <c r="CN196" s="19">
        <f t="shared" si="596"/>
        <v>1.2816540770450136E-6</v>
      </c>
      <c r="CO196" s="19">
        <f t="shared" si="597"/>
        <v>2.4359552139541892E-2</v>
      </c>
      <c r="CP196" s="19">
        <f t="shared" si="598"/>
        <v>0.15314041375293794</v>
      </c>
      <c r="CQ196" s="19">
        <f t="shared" si="599"/>
        <v>5.2614391339351543E-3</v>
      </c>
      <c r="CR196" s="19">
        <f t="shared" si="600"/>
        <v>0.19749061475204158</v>
      </c>
      <c r="CS196" s="19">
        <f t="shared" si="601"/>
        <v>0.19120225693290777</v>
      </c>
      <c r="CT196" s="19">
        <f t="shared" si="602"/>
        <v>1.7615594211658522E-2</v>
      </c>
      <c r="CU196" s="19">
        <f t="shared" si="603"/>
        <v>6.3185888742438259E-2</v>
      </c>
      <c r="CV196" s="19">
        <f t="shared" si="604"/>
        <v>0.16818017578671837</v>
      </c>
      <c r="CW196" s="19">
        <f t="shared" si="605"/>
        <v>2.3210474598510892E-2</v>
      </c>
      <c r="CX196" s="19">
        <f t="shared" si="606"/>
        <v>1.3974531269574694E-2</v>
      </c>
      <c r="CY196" s="19">
        <f t="shared" si="590"/>
        <v>1.1921194216398777E-2</v>
      </c>
      <c r="CZ196" s="19">
        <f t="shared" si="607"/>
        <v>7.5868492644588677E-3</v>
      </c>
      <c r="DA196" s="19">
        <f t="shared" si="608"/>
        <v>2.5858613319185826E-2</v>
      </c>
      <c r="DB196" s="19">
        <f t="shared" si="609"/>
        <v>5.0077823879019672E-3</v>
      </c>
      <c r="DC196" s="19">
        <f t="shared" si="610"/>
        <v>4.4118040619454263E-3</v>
      </c>
      <c r="DD196" s="19"/>
      <c r="DE196" s="19"/>
      <c r="DF196" s="19">
        <f t="shared" si="547"/>
        <v>6.6372075960627025E-2</v>
      </c>
      <c r="DG196" s="19">
        <f t="shared" si="614"/>
        <v>1.7387035520439298E-2</v>
      </c>
      <c r="DH196" s="19">
        <f t="shared" si="615"/>
        <v>4.3240538727761816E-3</v>
      </c>
      <c r="DI196" s="19">
        <f t="shared" si="616"/>
        <v>1.2853856035271751E-6</v>
      </c>
      <c r="DJ196" s="19">
        <f t="shared" si="617"/>
        <v>1.2853856035271751E-6</v>
      </c>
      <c r="DK196" s="19">
        <f t="shared" si="618"/>
        <v>1.2853856035271751E-6</v>
      </c>
      <c r="DL196" s="19">
        <f t="shared" si="619"/>
        <v>2.4073229395839987E-2</v>
      </c>
      <c r="DM196" s="19">
        <f t="shared" si="620"/>
        <v>0.15235356588263116</v>
      </c>
      <c r="DN196" s="19">
        <f t="shared" si="621"/>
        <v>5.2514483168336051E-3</v>
      </c>
      <c r="DO196" s="19">
        <f t="shared" si="622"/>
        <v>0.19979686764346302</v>
      </c>
      <c r="DP196" s="19">
        <f t="shared" si="623"/>
        <v>0.18779803594044692</v>
      </c>
      <c r="DQ196" s="19">
        <f t="shared" si="624"/>
        <v>1.7393837897549058E-2</v>
      </c>
      <c r="DR196" s="19">
        <f t="shared" si="625"/>
        <v>6.3848949764004931E-2</v>
      </c>
      <c r="DS196" s="19">
        <f t="shared" si="626"/>
        <v>0.16899746924056169</v>
      </c>
      <c r="DT196" s="19">
        <f t="shared" si="627"/>
        <v>2.3525000197845012E-2</v>
      </c>
      <c r="DU196" s="19">
        <f t="shared" si="628"/>
        <v>1.3967103517519322E-2</v>
      </c>
      <c r="DV196" s="19">
        <f t="shared" si="611"/>
        <v>1.1851474806844202E-2</v>
      </c>
      <c r="DW196" s="19">
        <f t="shared" si="629"/>
        <v>7.5873454895220857E-3</v>
      </c>
      <c r="DX196" s="19">
        <f t="shared" si="630"/>
        <v>2.6104402928168183E-2</v>
      </c>
      <c r="DY196" s="19">
        <f t="shared" si="631"/>
        <v>4.7835043859971406E-3</v>
      </c>
      <c r="DZ196" s="19">
        <f t="shared" si="632"/>
        <v>4.5279886828584678E-3</v>
      </c>
      <c r="EA196" s="19">
        <f t="shared" si="519"/>
        <v>0.99994724560073789</v>
      </c>
      <c r="EB196" s="19"/>
      <c r="EC196" s="19">
        <f t="shared" si="548"/>
        <v>6.6375577564347102E-2</v>
      </c>
      <c r="ED196" s="19">
        <f t="shared" si="633"/>
        <v>1.7387952811444264E-2</v>
      </c>
      <c r="EE196" s="19">
        <f t="shared" si="634"/>
        <v>4.3242819976752091E-3</v>
      </c>
      <c r="EF196" s="19">
        <f t="shared" si="635"/>
        <v>1.2854534168499605E-6</v>
      </c>
      <c r="EG196" s="19">
        <f t="shared" si="636"/>
        <v>1.2854534168499605E-6</v>
      </c>
      <c r="EH196" s="19">
        <f t="shared" si="637"/>
        <v>1.2854534168499605E-6</v>
      </c>
      <c r="EI196" s="19">
        <f t="shared" si="638"/>
        <v>2.4074499431595037E-2</v>
      </c>
      <c r="EJ196" s="19">
        <f t="shared" si="639"/>
        <v>0.15236160362750115</v>
      </c>
      <c r="EK196" s="19">
        <f t="shared" si="640"/>
        <v>5.2517253684505076E-3</v>
      </c>
      <c r="EL196" s="19">
        <f t="shared" si="641"/>
        <v>0.19980740836325936</v>
      </c>
      <c r="EM196" s="19">
        <f t="shared" si="642"/>
        <v>0.18780794363569006</v>
      </c>
      <c r="EN196" s="19">
        <f t="shared" si="643"/>
        <v>1.7394755547428274E-2</v>
      </c>
      <c r="EO196" s="19">
        <f t="shared" si="644"/>
        <v>6.385231825469595E-2</v>
      </c>
      <c r="EP196" s="19">
        <f t="shared" si="645"/>
        <v>0.16900638507087756</v>
      </c>
      <c r="EQ196" s="19">
        <f t="shared" si="646"/>
        <v>2.3526241310572248E-2</v>
      </c>
      <c r="ER196" s="19">
        <f t="shared" si="647"/>
        <v>1.3967840382547692E-2</v>
      </c>
      <c r="ES196" s="19">
        <f t="shared" si="612"/>
        <v>1.1852100057262716E-2</v>
      </c>
      <c r="ET196" s="19">
        <f t="shared" si="648"/>
        <v>7.5877457764922784E-3</v>
      </c>
      <c r="EU196" s="19">
        <f t="shared" si="649"/>
        <v>2.6105780122915836E-2</v>
      </c>
      <c r="EV196" s="19">
        <f t="shared" si="650"/>
        <v>4.783756750210714E-3</v>
      </c>
      <c r="EW196" s="19">
        <f t="shared" si="651"/>
        <v>4.5282275667834753E-3</v>
      </c>
      <c r="EX196" s="19"/>
      <c r="EY196" s="19"/>
      <c r="EZ196" s="19">
        <f t="shared" si="549"/>
        <v>-1.9928995325558297E-2</v>
      </c>
      <c r="FA196" s="19">
        <f t="shared" si="573"/>
        <v>-1.3852741580026497E-2</v>
      </c>
      <c r="FB196" s="19">
        <f t="shared" si="574"/>
        <v>-0.11200388751977987</v>
      </c>
      <c r="FC196" s="19">
        <f t="shared" si="575"/>
        <v>-2.2061024164268698E-2</v>
      </c>
      <c r="FD196" s="19">
        <f t="shared" si="576"/>
        <v>-1.6368738828376254E-2</v>
      </c>
      <c r="FE196" s="19">
        <f t="shared" si="577"/>
        <v>4.5516658280918228E-2</v>
      </c>
      <c r="FF196" s="19">
        <f t="shared" si="578"/>
        <v>5.4161418441265548E-2</v>
      </c>
      <c r="FG196" s="19">
        <f t="shared" si="579"/>
        <v>1.9311960641552068E-3</v>
      </c>
      <c r="FH196" s="19">
        <f t="shared" si="580"/>
        <v>2.3313129625868144E-3</v>
      </c>
      <c r="FI196" s="19">
        <f t="shared" si="581"/>
        <v>-9.3870925362228106E-3</v>
      </c>
      <c r="FJ196" s="19">
        <f t="shared" si="582"/>
        <v>1.4850222310422014E-2</v>
      </c>
      <c r="FK196" s="19">
        <f t="shared" si="583"/>
        <v>-8.0567802632879239E-3</v>
      </c>
      <c r="FL196" s="19">
        <f t="shared" si="584"/>
        <v>-4.863490131521187E-3</v>
      </c>
      <c r="FM196" s="19">
        <f t="shared" si="585"/>
        <v>3.9014358982441383E-3</v>
      </c>
      <c r="FN196" s="19">
        <f t="shared" si="586"/>
        <v>-9.9048756995544253E-3</v>
      </c>
      <c r="FO196" s="19">
        <f t="shared" si="587"/>
        <v>-3.6289798200738799E-2</v>
      </c>
      <c r="FP196" s="19">
        <f t="shared" si="567"/>
        <v>-1.4673752448981243E-2</v>
      </c>
      <c r="FQ196" s="19">
        <f t="shared" si="568"/>
        <v>5.1912132842692558E-3</v>
      </c>
      <c r="FR196" s="19">
        <f t="shared" si="569"/>
        <v>-2.1340195829474932E-2</v>
      </c>
      <c r="FS196" s="19">
        <f t="shared" si="570"/>
        <v>9.5715338459243154E-2</v>
      </c>
      <c r="FT196" s="19">
        <f t="shared" si="571"/>
        <v>-5.6359883100099192E-2</v>
      </c>
      <c r="FU196" s="19"/>
      <c r="FV196" s="16"/>
      <c r="FW196" s="19">
        <f t="shared" si="739"/>
        <v>0.99945572617402445</v>
      </c>
      <c r="FX196" s="19">
        <f t="shared" si="550"/>
        <v>0.72285486402360144</v>
      </c>
      <c r="FY196" s="19">
        <f t="shared" si="694"/>
        <v>0.996698668880594</v>
      </c>
      <c r="FZ196" s="19"/>
      <c r="GA196" s="19">
        <f t="shared" si="740"/>
        <v>1.0128893170710218</v>
      </c>
      <c r="GB196" s="19">
        <f t="shared" si="551"/>
        <v>0.80673516158609981</v>
      </c>
      <c r="GC196" s="19">
        <f t="shared" si="695"/>
        <v>1.0095443093837408</v>
      </c>
      <c r="GD196" s="19"/>
      <c r="GE196" s="19">
        <f t="shared" si="741"/>
        <v>0.98225483103832545</v>
      </c>
      <c r="GF196" s="19">
        <f t="shared" si="552"/>
        <v>0.87254360785762686</v>
      </c>
      <c r="GG196" s="19">
        <f t="shared" si="696"/>
        <v>0.97988441554972383</v>
      </c>
      <c r="GI196" s="132">
        <f t="shared" si="657"/>
        <v>1.1614197108141422</v>
      </c>
      <c r="GJ196" s="19">
        <f t="shared" si="526"/>
        <v>1.1451260811632955</v>
      </c>
      <c r="GK196" s="19">
        <f t="shared" si="742"/>
        <v>1.1451257675410842</v>
      </c>
      <c r="GL196" s="3"/>
      <c r="GM196" s="3"/>
      <c r="GN196" s="8"/>
      <c r="GO196" s="3"/>
      <c r="GP196" s="570">
        <v>1990</v>
      </c>
      <c r="GQ196" s="570">
        <v>2010</v>
      </c>
      <c r="GV196" s="30"/>
      <c r="GW196" s="12">
        <f t="shared" ca="1" si="530"/>
        <v>1</v>
      </c>
      <c r="GX196" s="19">
        <f t="shared" ca="1" si="531"/>
        <v>1</v>
      </c>
      <c r="GY196" s="19">
        <f t="shared" ca="1" si="532"/>
        <v>1</v>
      </c>
      <c r="GZ196" s="11" t="e">
        <f ca="1">IF(GP196,OFFSET(#REF!,$GP$225+$GO196,0),"")</f>
        <v>#REF!</v>
      </c>
      <c r="HA196" s="12">
        <f t="shared" ca="1" si="697"/>
        <v>1</v>
      </c>
      <c r="HB196" s="12">
        <f t="shared" ca="1" si="698"/>
        <v>1</v>
      </c>
      <c r="HC196" s="12">
        <f t="shared" ca="1" si="699"/>
        <v>1</v>
      </c>
      <c r="HD196" s="12">
        <f t="shared" ca="1" si="700"/>
        <v>1</v>
      </c>
      <c r="HE196" t="e">
        <f t="shared" ca="1" si="533"/>
        <v>#REF!</v>
      </c>
      <c r="HF196" s="12">
        <f t="shared" ca="1" si="701"/>
        <v>1</v>
      </c>
      <c r="HG196" s="12">
        <f t="shared" ca="1" si="702"/>
        <v>1</v>
      </c>
      <c r="HH196" s="12">
        <f t="shared" ca="1" si="703"/>
        <v>1</v>
      </c>
      <c r="HJ196" s="17"/>
      <c r="HL196" s="18">
        <f t="shared" si="534"/>
        <v>1989</v>
      </c>
      <c r="HM196" s="9">
        <f t="shared" si="704"/>
        <v>0.83607758074284821</v>
      </c>
      <c r="HN196" s="9">
        <f t="shared" si="705"/>
        <v>1.0939850648724683</v>
      </c>
      <c r="HO196" s="9">
        <f t="shared" si="706"/>
        <v>1.0268432828063871</v>
      </c>
      <c r="HP196" s="9">
        <f t="shared" si="707"/>
        <v>1.0621961870180874</v>
      </c>
      <c r="HQ196" s="9">
        <f t="shared" si="708"/>
        <v>1.0030031673708311</v>
      </c>
      <c r="HR196" s="9">
        <f t="shared" si="535"/>
        <v>0.91465599890927751</v>
      </c>
      <c r="HS196" s="9">
        <f t="shared" si="709"/>
        <v>0.91465638640738123</v>
      </c>
      <c r="HT196" s="9"/>
      <c r="HU196" s="9">
        <f t="shared" si="710"/>
        <v>1.0907090196620801</v>
      </c>
      <c r="HV196" s="23">
        <f t="shared" si="536"/>
        <v>1.0939846014010004</v>
      </c>
      <c r="HX196" s="8"/>
      <c r="HY196" s="5">
        <f t="shared" si="554"/>
        <v>40</v>
      </c>
      <c r="HZ196" t="b">
        <f t="shared" si="537"/>
        <v>0</v>
      </c>
      <c r="IC196" s="11"/>
      <c r="ID196" s="11"/>
      <c r="IE196" s="11"/>
      <c r="IF196">
        <f t="shared" si="539"/>
        <v>0</v>
      </c>
      <c r="IG196" s="12">
        <f t="shared" ca="1" si="540"/>
        <v>0.79371768074338012</v>
      </c>
      <c r="IH196" s="19">
        <f t="shared" ca="1" si="541"/>
        <v>1.0063253806662726</v>
      </c>
      <c r="II196" s="19">
        <f t="shared" ca="1" si="542"/>
        <v>0.79873880435981526</v>
      </c>
      <c r="IJ196" s="11"/>
      <c r="IK196" s="12">
        <f t="shared" ca="1" si="711"/>
        <v>0.71987548769666321</v>
      </c>
      <c r="IL196" s="12">
        <f t="shared" ca="1" si="712"/>
        <v>1.1025763403654496</v>
      </c>
      <c r="IM196" s="12">
        <f t="shared" ca="1" si="713"/>
        <v>1.0063253806662726</v>
      </c>
      <c r="IN196" s="12">
        <f t="shared" ca="1" si="714"/>
        <v>0.79873880435981526</v>
      </c>
      <c r="IO196">
        <f t="shared" si="543"/>
        <v>0</v>
      </c>
      <c r="IP196" s="12">
        <f t="shared" ca="1" si="544"/>
        <v>1.0063253806662726</v>
      </c>
      <c r="IQ196" s="12">
        <f t="shared" ca="1" si="715"/>
        <v>1.0171354276002074</v>
      </c>
      <c r="IR196" s="12">
        <f t="shared" ca="1" si="716"/>
        <v>1.0840015109559487</v>
      </c>
    </row>
    <row r="197" spans="1:252" x14ac:dyDescent="0.2">
      <c r="A197" t="s">
        <v>63</v>
      </c>
      <c r="B197" s="1">
        <f t="shared" si="545"/>
        <v>1990</v>
      </c>
      <c r="C197" s="60">
        <f t="shared" si="743"/>
        <v>985.17403080559097</v>
      </c>
      <c r="D197" s="60">
        <f t="shared" ref="D197:W197" si="749">D271+D346</f>
        <v>255.70211347343948</v>
      </c>
      <c r="E197" s="60">
        <f t="shared" si="749"/>
        <v>57.343063172907129</v>
      </c>
      <c r="F197" s="60">
        <f t="shared" si="749"/>
        <v>0.02</v>
      </c>
      <c r="G197" s="60">
        <f t="shared" si="749"/>
        <v>0.02</v>
      </c>
      <c r="H197" s="60">
        <f t="shared" si="749"/>
        <v>0.02</v>
      </c>
      <c r="I197" s="60">
        <f t="shared" si="749"/>
        <v>382.71177367031248</v>
      </c>
      <c r="J197" s="60">
        <f t="shared" si="749"/>
        <v>2448.3692002040038</v>
      </c>
      <c r="K197" s="60">
        <f t="shared" si="749"/>
        <v>82.809897015452179</v>
      </c>
      <c r="L197" s="60">
        <f t="shared" si="749"/>
        <v>3102.0532413574178</v>
      </c>
      <c r="M197" s="60">
        <f t="shared" si="749"/>
        <v>3208.2793453016275</v>
      </c>
      <c r="N197" s="60">
        <f t="shared" si="749"/>
        <v>257.4320175821</v>
      </c>
      <c r="O197" s="60">
        <f t="shared" si="749"/>
        <v>955.33430336733284</v>
      </c>
      <c r="P197" s="60">
        <f t="shared" si="749"/>
        <v>2553.3166268210912</v>
      </c>
      <c r="Q197" s="60">
        <f t="shared" si="749"/>
        <v>343.53364375266386</v>
      </c>
      <c r="R197" s="60">
        <f t="shared" si="749"/>
        <v>204.50016058309637</v>
      </c>
      <c r="S197" s="60">
        <f t="shared" si="749"/>
        <v>184.89888663967474</v>
      </c>
      <c r="T197" s="60">
        <f t="shared" si="749"/>
        <v>111.90384616958056</v>
      </c>
      <c r="U197" s="60">
        <f t="shared" si="749"/>
        <v>390.5654261637452</v>
      </c>
      <c r="V197" s="60">
        <f t="shared" si="749"/>
        <v>74.82335895655558</v>
      </c>
      <c r="W197" s="60">
        <f t="shared" si="749"/>
        <v>68.544555036471138</v>
      </c>
      <c r="X197" s="60">
        <f t="shared" si="692"/>
        <v>15667.355490073063</v>
      </c>
      <c r="Z197" s="19">
        <f t="shared" si="660"/>
        <v>1.8104706500305685</v>
      </c>
      <c r="AA197" s="19">
        <f t="shared" si="661"/>
        <v>3.2881545719013729</v>
      </c>
      <c r="AB197" s="19">
        <f t="shared" si="662"/>
        <v>0.75751786601213433</v>
      </c>
      <c r="AC197" s="19">
        <f t="shared" si="663"/>
        <v>3.6754331588503617E-5</v>
      </c>
      <c r="AD197" s="19">
        <f t="shared" si="664"/>
        <v>2.5718634290779321E-4</v>
      </c>
      <c r="AE197" s="19">
        <f t="shared" si="665"/>
        <v>2.6420558097079084E-4</v>
      </c>
      <c r="AF197" s="19">
        <f t="shared" si="666"/>
        <v>4.3582862291493845</v>
      </c>
      <c r="AG197" s="19">
        <f t="shared" si="667"/>
        <v>15.264689520978004</v>
      </c>
      <c r="AH197" s="19">
        <f t="shared" si="668"/>
        <v>0.84916779876587023</v>
      </c>
      <c r="AI197" s="19">
        <f t="shared" si="669"/>
        <v>8.55685194725279</v>
      </c>
      <c r="AJ197" s="19">
        <f t="shared" si="670"/>
        <v>7.0096152100576772</v>
      </c>
      <c r="AK197" s="19">
        <f t="shared" si="671"/>
        <v>1.9469563198097728</v>
      </c>
      <c r="AL197" s="19">
        <f t="shared" si="672"/>
        <v>11.153888507198417</v>
      </c>
      <c r="AM197" s="19">
        <f t="shared" si="673"/>
        <v>14.45194856985114</v>
      </c>
      <c r="AN197" s="19">
        <f t="shared" si="674"/>
        <v>1.5519064782867664</v>
      </c>
      <c r="AO197" s="19">
        <f t="shared" si="675"/>
        <v>0.89381926960087799</v>
      </c>
      <c r="AP197" s="19">
        <f t="shared" si="676"/>
        <v>2.6719985203194487</v>
      </c>
      <c r="AQ197" s="19">
        <f t="shared" si="677"/>
        <v>1.2206951738060745</v>
      </c>
      <c r="AR197" s="19">
        <f t="shared" si="678"/>
        <v>0.77218997552746427</v>
      </c>
      <c r="AS197" s="19">
        <f t="shared" si="679"/>
        <v>1.2774099088496129</v>
      </c>
      <c r="AT197" s="19">
        <f t="shared" si="680"/>
        <v>0.7717211290293482</v>
      </c>
      <c r="AU197" s="19">
        <f t="shared" si="656"/>
        <v>17.043970890490616</v>
      </c>
      <c r="AV197" s="19"/>
      <c r="AX197" s="19">
        <f t="shared" si="717"/>
        <v>0.91640398157774006</v>
      </c>
      <c r="AY197" s="19">
        <f t="shared" si="718"/>
        <v>0.91465889796242839</v>
      </c>
      <c r="AZ197" s="19">
        <f t="shared" si="719"/>
        <v>1.0915463156003635</v>
      </c>
      <c r="BA197" s="19">
        <f t="shared" si="720"/>
        <v>0.90614076351138184</v>
      </c>
      <c r="BB197" s="19">
        <f t="shared" si="721"/>
        <v>0.86847369382099271</v>
      </c>
      <c r="BC197" s="19">
        <f t="shared" si="722"/>
        <v>1.0166386160160839</v>
      </c>
      <c r="BD197" s="19">
        <f t="shared" si="723"/>
        <v>1.1204046094494173</v>
      </c>
      <c r="BE197" s="19">
        <f t="shared" si="724"/>
        <v>0.96365172369825502</v>
      </c>
      <c r="BF197" s="19">
        <f t="shared" si="725"/>
        <v>1.1459521956774734</v>
      </c>
      <c r="BG197" s="19">
        <f t="shared" si="726"/>
        <v>1.0516288194122634</v>
      </c>
      <c r="BH197" s="19">
        <f t="shared" si="727"/>
        <v>1.1465012273823607</v>
      </c>
      <c r="BI197" s="19">
        <f t="shared" si="728"/>
        <v>0.86071454136698633</v>
      </c>
      <c r="BJ197" s="19">
        <f t="shared" si="729"/>
        <v>0.94449311953053228</v>
      </c>
      <c r="BK197" s="19">
        <f t="shared" si="730"/>
        <v>0.93924743370775199</v>
      </c>
      <c r="BL197" s="19">
        <f t="shared" si="731"/>
        <v>1.0025201334668394</v>
      </c>
      <c r="BM197" s="19">
        <f t="shared" si="732"/>
        <v>1.0266702478626402</v>
      </c>
      <c r="BN197" s="19">
        <f t="shared" si="733"/>
        <v>0.81078764301781336</v>
      </c>
      <c r="BO197" s="19">
        <f t="shared" si="734"/>
        <v>0.96882950327704553</v>
      </c>
      <c r="BP197" s="19">
        <f t="shared" si="735"/>
        <v>0.94539881169532691</v>
      </c>
      <c r="BQ197" s="19">
        <f t="shared" si="736"/>
        <v>1.2603962963958386</v>
      </c>
      <c r="BR197" s="19">
        <f t="shared" si="737"/>
        <v>0.99375054989512346</v>
      </c>
      <c r="BS197" s="19">
        <f t="shared" si="738"/>
        <v>1.0031706073121045</v>
      </c>
      <c r="BU197" s="16"/>
      <c r="BV197" s="9">
        <f t="shared" si="693"/>
        <v>1.1460799467804104</v>
      </c>
      <c r="BW197" s="9">
        <f t="shared" si="488"/>
        <v>1.0031706073121045</v>
      </c>
      <c r="BX197" s="9">
        <f t="shared" si="489"/>
        <v>1.0619145285577463</v>
      </c>
      <c r="BY197" s="9">
        <f t="shared" si="490"/>
        <v>0.93821620131753836</v>
      </c>
      <c r="BZ197" s="9">
        <f t="shared" si="491"/>
        <v>1.0068909183909367</v>
      </c>
      <c r="CA197" s="9">
        <f t="shared" si="435"/>
        <v>1.1497140223615518</v>
      </c>
      <c r="CB197" s="9">
        <f t="shared" si="492"/>
        <v>1.1497137162399287</v>
      </c>
      <c r="CC197" s="9"/>
      <c r="CD197" s="9">
        <f t="shared" si="493"/>
        <v>0.99630541510735326</v>
      </c>
      <c r="CE197" s="9">
        <f t="shared" si="494"/>
        <v>1.0031708744153063</v>
      </c>
      <c r="CG197" s="35"/>
      <c r="CH197">
        <f t="shared" si="495"/>
        <v>1990</v>
      </c>
      <c r="CI197" s="19">
        <f t="shared" si="496"/>
        <v>6.2880684071399517E-2</v>
      </c>
      <c r="CJ197" s="19">
        <f t="shared" si="592"/>
        <v>1.6320693918986773E-2</v>
      </c>
      <c r="CK197" s="19">
        <f t="shared" si="593"/>
        <v>3.6600345992812929E-3</v>
      </c>
      <c r="CL197" s="19">
        <f t="shared" si="594"/>
        <v>1.276539618487123E-6</v>
      </c>
      <c r="CM197" s="19">
        <f t="shared" si="595"/>
        <v>1.276539618487123E-6</v>
      </c>
      <c r="CN197" s="19">
        <f t="shared" si="596"/>
        <v>1.276539618487123E-6</v>
      </c>
      <c r="CO197" s="19">
        <f t="shared" si="597"/>
        <v>2.4427337077581542E-2</v>
      </c>
      <c r="CP197" s="19">
        <f t="shared" si="598"/>
        <v>0.15627201423720208</v>
      </c>
      <c r="CQ197" s="19">
        <f t="shared" si="599"/>
        <v>5.2855057171531635E-3</v>
      </c>
      <c r="CR197" s="19">
        <f t="shared" si="600"/>
        <v>0.19799469306245707</v>
      </c>
      <c r="CS197" s="19">
        <f t="shared" si="601"/>
        <v>0.20477478457257281</v>
      </c>
      <c r="CT197" s="19">
        <f t="shared" si="602"/>
        <v>1.6431108475531215E-2</v>
      </c>
      <c r="CU197" s="19">
        <f t="shared" si="603"/>
        <v>6.097610435740982E-2</v>
      </c>
      <c r="CV197" s="19">
        <f t="shared" si="604"/>
        <v>0.16297049163395116</v>
      </c>
      <c r="CW197" s="19">
        <f t="shared" si="605"/>
        <v>2.1926715326675839E-2</v>
      </c>
      <c r="CX197" s="19">
        <f t="shared" si="606"/>
        <v>1.3052627848565061E-2</v>
      </c>
      <c r="CY197" s="19">
        <f t="shared" si="590"/>
        <v>1.180153771048521E-2</v>
      </c>
      <c r="CZ197" s="19">
        <f t="shared" si="607"/>
        <v>7.142484654827903E-3</v>
      </c>
      <c r="DA197" s="19">
        <f t="shared" si="608"/>
        <v>2.4928612005466394E-2</v>
      </c>
      <c r="DB197" s="19">
        <f t="shared" si="609"/>
        <v>4.7757491048163259E-3</v>
      </c>
      <c r="DC197" s="19">
        <f t="shared" si="610"/>
        <v>4.3749920067813232E-3</v>
      </c>
      <c r="DD197" s="19"/>
      <c r="DE197" s="19"/>
      <c r="DF197" s="19">
        <f t="shared" si="547"/>
        <v>6.4550705261146354E-2</v>
      </c>
      <c r="DG197" s="19">
        <f t="shared" si="614"/>
        <v>1.6834216675576056E-2</v>
      </c>
      <c r="DH197" s="19">
        <f t="shared" si="615"/>
        <v>3.8180424575125394E-3</v>
      </c>
      <c r="DI197" s="19">
        <f t="shared" si="616"/>
        <v>1.279095143587451E-6</v>
      </c>
      <c r="DJ197" s="19">
        <f t="shared" si="617"/>
        <v>1.279095143587451E-6</v>
      </c>
      <c r="DK197" s="19">
        <f t="shared" si="618"/>
        <v>1.279095143587451E-6</v>
      </c>
      <c r="DL197" s="19">
        <f t="shared" si="619"/>
        <v>2.4393428911721884E-2</v>
      </c>
      <c r="DM197" s="19">
        <f t="shared" si="620"/>
        <v>0.15470093129975779</v>
      </c>
      <c r="DN197" s="19">
        <f t="shared" si="621"/>
        <v>5.2734632727950825E-3</v>
      </c>
      <c r="DO197" s="19">
        <f t="shared" si="622"/>
        <v>0.19774254682570994</v>
      </c>
      <c r="DP197" s="19">
        <f t="shared" si="623"/>
        <v>0.19791096101421451</v>
      </c>
      <c r="DQ197" s="19">
        <f t="shared" si="624"/>
        <v>1.7016481076831277E-2</v>
      </c>
      <c r="DR197" s="19">
        <f t="shared" si="625"/>
        <v>6.2074441189673181E-2</v>
      </c>
      <c r="DS197" s="19">
        <f t="shared" si="626"/>
        <v>0.16556167295952809</v>
      </c>
      <c r="DT197" s="19">
        <f t="shared" si="627"/>
        <v>2.2562508357449749E-2</v>
      </c>
      <c r="DU197" s="19">
        <f t="shared" si="628"/>
        <v>1.3508336871060556E-2</v>
      </c>
      <c r="DV197" s="19">
        <f t="shared" si="611"/>
        <v>1.1861265372325557E-2</v>
      </c>
      <c r="DW197" s="19">
        <f t="shared" si="629"/>
        <v>7.3624321012417428E-3</v>
      </c>
      <c r="DX197" s="19">
        <f t="shared" si="630"/>
        <v>2.5390774088289138E-2</v>
      </c>
      <c r="DY197" s="19">
        <f t="shared" si="631"/>
        <v>4.8908484306545196E-3</v>
      </c>
      <c r="DZ197" s="19">
        <f t="shared" si="632"/>
        <v>4.3933723303840521E-3</v>
      </c>
      <c r="EA197" s="19">
        <f t="shared" si="519"/>
        <v>0.99985026578130298</v>
      </c>
      <c r="EB197" s="19"/>
      <c r="EC197" s="19">
        <f t="shared" si="548"/>
        <v>6.4560372158030233E-2</v>
      </c>
      <c r="ED197" s="19">
        <f t="shared" si="633"/>
        <v>1.683673771134267E-2</v>
      </c>
      <c r="EE197" s="19">
        <f t="shared" si="634"/>
        <v>3.8186142347314822E-3</v>
      </c>
      <c r="EF197" s="19">
        <f t="shared" si="635"/>
        <v>1.2792866965814532E-6</v>
      </c>
      <c r="EG197" s="19">
        <f t="shared" si="636"/>
        <v>1.2792866965814532E-6</v>
      </c>
      <c r="EH197" s="19">
        <f t="shared" si="637"/>
        <v>1.2792866965814532E-6</v>
      </c>
      <c r="EI197" s="19">
        <f t="shared" si="638"/>
        <v>2.4397081989732103E-2</v>
      </c>
      <c r="EJ197" s="19">
        <f t="shared" si="639"/>
        <v>0.15472409879180399</v>
      </c>
      <c r="EK197" s="19">
        <f t="shared" si="640"/>
        <v>5.274253008948588E-3</v>
      </c>
      <c r="EL197" s="19">
        <f t="shared" si="641"/>
        <v>0.19777216008558038</v>
      </c>
      <c r="EM197" s="19">
        <f t="shared" si="642"/>
        <v>0.19794059949522835</v>
      </c>
      <c r="EN197" s="19">
        <f t="shared" si="643"/>
        <v>1.7019029407902651E-2</v>
      </c>
      <c r="EO197" s="19">
        <f t="shared" si="644"/>
        <v>6.2083737249564036E-2</v>
      </c>
      <c r="EP197" s="19">
        <f t="shared" si="645"/>
        <v>0.16558646691977913</v>
      </c>
      <c r="EQ197" s="19">
        <f t="shared" si="646"/>
        <v>2.2565887242945275E-2</v>
      </c>
      <c r="ER197" s="19">
        <f t="shared" si="647"/>
        <v>1.3510359834234651E-2</v>
      </c>
      <c r="ES197" s="19">
        <f t="shared" si="612"/>
        <v>1.1863041675602223E-2</v>
      </c>
      <c r="ET197" s="19">
        <f t="shared" si="648"/>
        <v>7.3635346743530557E-3</v>
      </c>
      <c r="EU197" s="19">
        <f t="shared" si="649"/>
        <v>2.5394576525364306E-2</v>
      </c>
      <c r="EV197" s="19">
        <f t="shared" si="650"/>
        <v>4.8915808676939371E-3</v>
      </c>
      <c r="EW197" s="19">
        <f t="shared" si="651"/>
        <v>4.3940302670730236E-3</v>
      </c>
      <c r="EX197" s="19"/>
      <c r="EY197" s="19"/>
      <c r="EZ197" s="19">
        <f t="shared" si="549"/>
        <v>-4.748344404788242E-2</v>
      </c>
      <c r="FA197" s="19">
        <f t="shared" si="573"/>
        <v>-1.1287769935309288E-2</v>
      </c>
      <c r="FB197" s="19">
        <f t="shared" si="574"/>
        <v>-6.2348830172244567E-2</v>
      </c>
      <c r="FC197" s="19">
        <f t="shared" si="575"/>
        <v>7.1505187172536482E-4</v>
      </c>
      <c r="FD197" s="19">
        <f t="shared" si="576"/>
        <v>4.6356398874910963E-2</v>
      </c>
      <c r="FE197" s="19">
        <f t="shared" si="577"/>
        <v>1.7595989973501799E-2</v>
      </c>
      <c r="FF197" s="19">
        <f t="shared" si="578"/>
        <v>1.8311618016175833E-2</v>
      </c>
      <c r="FG197" s="19">
        <f t="shared" si="579"/>
        <v>2.2173587864915262E-2</v>
      </c>
      <c r="FH197" s="19">
        <f t="shared" si="580"/>
        <v>-2.1418484811453142E-2</v>
      </c>
      <c r="FI197" s="19">
        <f t="shared" si="581"/>
        <v>2.5872356202231273E-2</v>
      </c>
      <c r="FJ197" s="19">
        <f t="shared" si="582"/>
        <v>6.0913897104704788E-2</v>
      </c>
      <c r="FK197" s="19">
        <f t="shared" si="583"/>
        <v>-9.5807112886957077E-2</v>
      </c>
      <c r="FL197" s="19">
        <f t="shared" si="584"/>
        <v>-1.8371256538478969E-2</v>
      </c>
      <c r="FM197" s="19">
        <f t="shared" si="585"/>
        <v>-1.1547024577623103E-2</v>
      </c>
      <c r="FN197" s="19">
        <f t="shared" si="586"/>
        <v>-4.5216377711873652E-2</v>
      </c>
      <c r="FO197" s="19">
        <f t="shared" si="587"/>
        <v>-3.0516819897747443E-2</v>
      </c>
      <c r="FP197" s="19">
        <f t="shared" si="567"/>
        <v>-8.1022416623849902E-2</v>
      </c>
      <c r="FQ197" s="19">
        <f t="shared" si="568"/>
        <v>-1.9397325656090616E-2</v>
      </c>
      <c r="FR197" s="19">
        <f t="shared" si="569"/>
        <v>9.2901655519079755E-3</v>
      </c>
      <c r="FS197" s="19">
        <f t="shared" si="570"/>
        <v>-1.8676407570915154E-2</v>
      </c>
      <c r="FT197" s="19">
        <f t="shared" si="571"/>
        <v>-4.4570416082991789E-2</v>
      </c>
      <c r="FU197" s="19"/>
      <c r="FV197" s="16"/>
      <c r="FW197" s="19">
        <f t="shared" si="739"/>
        <v>1.010226008951923</v>
      </c>
      <c r="FX197" s="19">
        <f t="shared" si="550"/>
        <v>0.73024678433404788</v>
      </c>
      <c r="FY197" s="19">
        <f t="shared" si="694"/>
        <v>1.0068909183909367</v>
      </c>
      <c r="FZ197" s="19"/>
      <c r="GA197" s="19">
        <f t="shared" si="740"/>
        <v>1.0518751071025045</v>
      </c>
      <c r="GB197" s="19">
        <f t="shared" si="551"/>
        <v>0.84858463449673505</v>
      </c>
      <c r="GC197" s="19">
        <f t="shared" si="695"/>
        <v>1.0619145285577463</v>
      </c>
      <c r="GD197" s="19"/>
      <c r="GE197" s="19">
        <f t="shared" si="741"/>
        <v>0.95747639867421586</v>
      </c>
      <c r="GF197" s="19">
        <f t="shared" si="552"/>
        <v>0.83543991133772777</v>
      </c>
      <c r="GG197" s="19">
        <f t="shared" si="696"/>
        <v>0.93821620131753836</v>
      </c>
      <c r="GI197" s="132">
        <f t="shared" si="657"/>
        <v>1.1460799467804104</v>
      </c>
      <c r="GJ197" s="19">
        <f t="shared" si="526"/>
        <v>1.1497140223615518</v>
      </c>
      <c r="GK197" s="19">
        <f t="shared" si="742"/>
        <v>1.1497137162399287</v>
      </c>
      <c r="GL197" s="3"/>
      <c r="GM197" s="3"/>
      <c r="GN197" s="8"/>
      <c r="GO197" s="3"/>
      <c r="GP197" s="19">
        <f>CI197</f>
        <v>6.2880684071399517E-2</v>
      </c>
      <c r="GQ197" s="19">
        <f>CI217</f>
        <v>8.8422057256515488E-2</v>
      </c>
      <c r="GV197" s="30"/>
      <c r="GW197" s="12">
        <f t="shared" ca="1" si="530"/>
        <v>1</v>
      </c>
      <c r="GX197" s="19">
        <f t="shared" ca="1" si="531"/>
        <v>1</v>
      </c>
      <c r="GY197" s="19">
        <f t="shared" ca="1" si="532"/>
        <v>1</v>
      </c>
      <c r="GZ197" s="11" t="e">
        <f ca="1">IF(GP197,OFFSET(#REF!,$GP$225+$GO197,0),"")</f>
        <v>#REF!</v>
      </c>
      <c r="HA197" s="12">
        <f t="shared" ca="1" si="697"/>
        <v>1</v>
      </c>
      <c r="HB197" s="12">
        <f t="shared" ca="1" si="698"/>
        <v>1</v>
      </c>
      <c r="HC197" s="12">
        <f t="shared" ca="1" si="699"/>
        <v>1</v>
      </c>
      <c r="HD197" s="12">
        <f t="shared" ca="1" si="700"/>
        <v>1</v>
      </c>
      <c r="HE197" t="e">
        <f t="shared" ca="1" si="533"/>
        <v>#REF!</v>
      </c>
      <c r="HF197" s="12">
        <f t="shared" ca="1" si="701"/>
        <v>1</v>
      </c>
      <c r="HG197" s="12">
        <f t="shared" ca="1" si="702"/>
        <v>1</v>
      </c>
      <c r="HH197" s="12">
        <f t="shared" ca="1" si="703"/>
        <v>1</v>
      </c>
      <c r="HJ197" s="17"/>
      <c r="HL197" s="18">
        <f t="shared" si="534"/>
        <v>1990</v>
      </c>
      <c r="HM197" s="9">
        <f t="shared" si="704"/>
        <v>0.82503486062791376</v>
      </c>
      <c r="HN197" s="9">
        <f t="shared" si="705"/>
        <v>1.1130692809351703</v>
      </c>
      <c r="HO197" s="9">
        <f t="shared" si="706"/>
        <v>1.0801108880794559</v>
      </c>
      <c r="HP197" s="9">
        <f t="shared" si="707"/>
        <v>1.0170277798315621</v>
      </c>
      <c r="HQ197" s="9">
        <f t="shared" si="708"/>
        <v>1.0132598867391722</v>
      </c>
      <c r="HR197" s="9">
        <f t="shared" si="535"/>
        <v>0.91832056302030141</v>
      </c>
      <c r="HS197" s="9">
        <f t="shared" si="709"/>
        <v>0.91832095906556055</v>
      </c>
      <c r="HT197" s="9"/>
      <c r="HU197" s="9">
        <f t="shared" si="710"/>
        <v>1.0985027784753458</v>
      </c>
      <c r="HV197" s="23">
        <f t="shared" si="536"/>
        <v>1.1130688009005949</v>
      </c>
      <c r="HX197" s="8"/>
      <c r="HY197" s="5">
        <f t="shared" si="554"/>
        <v>41</v>
      </c>
      <c r="HZ197" t="b">
        <f t="shared" si="537"/>
        <v>0</v>
      </c>
      <c r="IC197" s="11"/>
      <c r="ID197" s="11"/>
      <c r="IE197" s="11"/>
      <c r="IF197">
        <f t="shared" si="539"/>
        <v>0</v>
      </c>
      <c r="IG197" s="12">
        <f t="shared" ca="1" si="540"/>
        <v>0.79371768074338012</v>
      </c>
      <c r="IH197" s="19">
        <f t="shared" ca="1" si="541"/>
        <v>1.0063253806662726</v>
      </c>
      <c r="II197" s="19">
        <f t="shared" ca="1" si="542"/>
        <v>0.79873880435981526</v>
      </c>
      <c r="IJ197" s="11"/>
      <c r="IK197" s="12">
        <f t="shared" ca="1" si="711"/>
        <v>0.71987548769666321</v>
      </c>
      <c r="IL197" s="12">
        <f t="shared" ca="1" si="712"/>
        <v>1.1025763403654496</v>
      </c>
      <c r="IM197" s="12">
        <f t="shared" ca="1" si="713"/>
        <v>1.0063253806662726</v>
      </c>
      <c r="IN197" s="12">
        <f t="shared" ca="1" si="714"/>
        <v>0.79873880435981526</v>
      </c>
      <c r="IO197">
        <f t="shared" si="543"/>
        <v>0</v>
      </c>
      <c r="IP197" s="12">
        <f t="shared" ca="1" si="544"/>
        <v>1.0063253806662726</v>
      </c>
      <c r="IQ197" s="12">
        <f t="shared" ca="1" si="715"/>
        <v>1.0171354276002074</v>
      </c>
      <c r="IR197" s="12">
        <f t="shared" ca="1" si="716"/>
        <v>1.0840015109559487</v>
      </c>
    </row>
    <row r="198" spans="1:252" x14ac:dyDescent="0.2">
      <c r="A198" t="s">
        <v>63</v>
      </c>
      <c r="B198" s="1">
        <f t="shared" si="545"/>
        <v>1991</v>
      </c>
      <c r="C198" s="60">
        <f t="shared" si="743"/>
        <v>998.18203156814786</v>
      </c>
      <c r="D198" s="60">
        <f t="shared" ref="D198:W198" si="750">D272+D347</f>
        <v>268.25520814569052</v>
      </c>
      <c r="E198" s="60">
        <f t="shared" si="750"/>
        <v>59.388176533447869</v>
      </c>
      <c r="F198" s="60">
        <f t="shared" si="750"/>
        <v>0.02</v>
      </c>
      <c r="G198" s="60">
        <f t="shared" si="750"/>
        <v>0.02</v>
      </c>
      <c r="H198" s="60">
        <f t="shared" si="750"/>
        <v>0.02</v>
      </c>
      <c r="I198" s="60">
        <f t="shared" si="750"/>
        <v>378.33130901718175</v>
      </c>
      <c r="J198" s="60">
        <f t="shared" si="750"/>
        <v>2486.8187127699857</v>
      </c>
      <c r="K198" s="60">
        <f t="shared" si="750"/>
        <v>80.495785167457342</v>
      </c>
      <c r="L198" s="60">
        <f t="shared" si="750"/>
        <v>3004.0034881836486</v>
      </c>
      <c r="M198" s="60">
        <f t="shared" si="750"/>
        <v>3074.0036284727457</v>
      </c>
      <c r="N198" s="60">
        <f t="shared" si="750"/>
        <v>246.19789906554939</v>
      </c>
      <c r="O198" s="60">
        <f t="shared" si="750"/>
        <v>901.03939772035596</v>
      </c>
      <c r="P198" s="60">
        <f t="shared" si="750"/>
        <v>2302.0563763036912</v>
      </c>
      <c r="Q198" s="60">
        <f t="shared" si="750"/>
        <v>335.8355023297014</v>
      </c>
      <c r="R198" s="60">
        <f t="shared" si="750"/>
        <v>195.87638091304873</v>
      </c>
      <c r="S198" s="60">
        <f t="shared" si="750"/>
        <v>181.71809263467907</v>
      </c>
      <c r="T198" s="60">
        <f t="shared" si="750"/>
        <v>107.08445414655819</v>
      </c>
      <c r="U198" s="60">
        <f t="shared" si="750"/>
        <v>390.87526034234997</v>
      </c>
      <c r="V198" s="60">
        <f t="shared" si="750"/>
        <v>77.420035886050613</v>
      </c>
      <c r="W198" s="60">
        <f t="shared" si="750"/>
        <v>63.6577025212042</v>
      </c>
      <c r="X198" s="60">
        <f t="shared" si="692"/>
        <v>15151.299441721496</v>
      </c>
      <c r="Z198" s="19">
        <f t="shared" si="660"/>
        <v>1.8040608325639549</v>
      </c>
      <c r="AA198" s="19">
        <f t="shared" si="661"/>
        <v>3.4745908079716714</v>
      </c>
      <c r="AB198" s="19">
        <f t="shared" si="662"/>
        <v>0.78488078417594431</v>
      </c>
      <c r="AC198" s="19">
        <f t="shared" si="663"/>
        <v>3.6146930630072925E-5</v>
      </c>
      <c r="AD198" s="19">
        <f t="shared" si="664"/>
        <v>2.590511350731805E-4</v>
      </c>
      <c r="AE198" s="19">
        <f t="shared" si="665"/>
        <v>2.6432223718264646E-4</v>
      </c>
      <c r="AF198" s="19">
        <f t="shared" si="666"/>
        <v>4.6471485354829252</v>
      </c>
      <c r="AG198" s="19">
        <f t="shared" si="667"/>
        <v>15.416525508715401</v>
      </c>
      <c r="AH198" s="19">
        <f t="shared" si="668"/>
        <v>0.85548041721132628</v>
      </c>
      <c r="AI198" s="19">
        <f t="shared" si="669"/>
        <v>8.1114768198149978</v>
      </c>
      <c r="AJ198" s="19">
        <f t="shared" si="670"/>
        <v>6.7732788245837883</v>
      </c>
      <c r="AK198" s="19">
        <f t="shared" si="671"/>
        <v>1.8810540130088627</v>
      </c>
      <c r="AL198" s="19">
        <f t="shared" si="672"/>
        <v>11.439736202792037</v>
      </c>
      <c r="AM198" s="19">
        <f t="shared" si="673"/>
        <v>13.616242942193709</v>
      </c>
      <c r="AN198" s="19">
        <f t="shared" si="674"/>
        <v>1.5854560519997254</v>
      </c>
      <c r="AO198" s="19">
        <f t="shared" si="675"/>
        <v>0.9161392055495724</v>
      </c>
      <c r="AP198" s="19">
        <f t="shared" si="676"/>
        <v>2.5369532469980207</v>
      </c>
      <c r="AQ198" s="19">
        <f t="shared" si="677"/>
        <v>1.2399306066077873</v>
      </c>
      <c r="AR198" s="19">
        <f t="shared" si="678"/>
        <v>0.82218291262889653</v>
      </c>
      <c r="AS198" s="19">
        <f t="shared" si="679"/>
        <v>1.432993785120692</v>
      </c>
      <c r="AT198" s="19">
        <f t="shared" si="680"/>
        <v>0.71425346648754451</v>
      </c>
      <c r="AU198" s="19">
        <f t="shared" si="656"/>
        <v>16.740066996486771</v>
      </c>
      <c r="AV198" s="19"/>
      <c r="AX198" s="19">
        <f t="shared" si="717"/>
        <v>0.91315953116508508</v>
      </c>
      <c r="AY198" s="19">
        <f t="shared" si="718"/>
        <v>0.96651946549217083</v>
      </c>
      <c r="AZ198" s="19">
        <f t="shared" si="719"/>
        <v>1.1309749467203358</v>
      </c>
      <c r="BA198" s="19">
        <f t="shared" si="720"/>
        <v>0.89116590899921078</v>
      </c>
      <c r="BB198" s="19">
        <f t="shared" si="721"/>
        <v>0.87477077368056755</v>
      </c>
      <c r="BC198" s="19">
        <f t="shared" si="722"/>
        <v>1.0170874983195342</v>
      </c>
      <c r="BD198" s="19">
        <f t="shared" si="723"/>
        <v>1.1946637660297448</v>
      </c>
      <c r="BE198" s="19">
        <f t="shared" si="724"/>
        <v>0.97323704877817141</v>
      </c>
      <c r="BF198" s="19">
        <f t="shared" si="725"/>
        <v>1.1544710761373282</v>
      </c>
      <c r="BG198" s="19">
        <f t="shared" si="726"/>
        <v>0.99689264747073958</v>
      </c>
      <c r="BH198" s="19">
        <f t="shared" si="727"/>
        <v>1.1078457594428166</v>
      </c>
      <c r="BI198" s="19">
        <f t="shared" si="728"/>
        <v>0.83158031108352837</v>
      </c>
      <c r="BJ198" s="19">
        <f t="shared" si="729"/>
        <v>0.96869823701468083</v>
      </c>
      <c r="BK198" s="19">
        <f t="shared" si="730"/>
        <v>0.88493404044327173</v>
      </c>
      <c r="BL198" s="19">
        <f t="shared" si="731"/>
        <v>1.0241929105233549</v>
      </c>
      <c r="BM198" s="19">
        <f t="shared" si="732"/>
        <v>1.0523076613220264</v>
      </c>
      <c r="BN198" s="19">
        <f t="shared" si="733"/>
        <v>0.76980968662138283</v>
      </c>
      <c r="BO198" s="19">
        <f t="shared" si="734"/>
        <v>0.98409609497536177</v>
      </c>
      <c r="BP198" s="19">
        <f t="shared" si="735"/>
        <v>1.0066055934805591</v>
      </c>
      <c r="BQ198" s="19">
        <f t="shared" si="736"/>
        <v>1.4139079766109814</v>
      </c>
      <c r="BR198" s="19">
        <f t="shared" si="737"/>
        <v>0.91974904973672489</v>
      </c>
      <c r="BS198" s="19">
        <f t="shared" si="738"/>
        <v>0.98528349310197361</v>
      </c>
      <c r="BU198" s="16"/>
      <c r="BV198" s="9">
        <f t="shared" si="693"/>
        <v>1.1284509577569508</v>
      </c>
      <c r="BW198" s="9">
        <f t="shared" si="488"/>
        <v>0.98528349310197361</v>
      </c>
      <c r="BX198" s="9">
        <f t="shared" si="489"/>
        <v>1.0387175252776486</v>
      </c>
      <c r="BY198" s="9">
        <f t="shared" si="490"/>
        <v>0.96093522087013472</v>
      </c>
      <c r="BZ198" s="9">
        <f t="shared" si="491"/>
        <v>0.98711946855690813</v>
      </c>
      <c r="CA198" s="9">
        <f t="shared" si="435"/>
        <v>1.1118443096959345</v>
      </c>
      <c r="CB198" s="9">
        <f t="shared" si="492"/>
        <v>1.111844101453036</v>
      </c>
      <c r="CC198" s="9"/>
      <c r="CD198" s="9">
        <f t="shared" si="493"/>
        <v>0.99814025457435696</v>
      </c>
      <c r="CE198" s="9">
        <f t="shared" si="494"/>
        <v>0.98528367764069624</v>
      </c>
      <c r="CG198" s="35"/>
      <c r="CH198">
        <f t="shared" si="495"/>
        <v>1991</v>
      </c>
      <c r="CI198" s="19">
        <f t="shared" si="496"/>
        <v>6.5880952020491129E-2</v>
      </c>
      <c r="CJ198" s="19">
        <f t="shared" si="592"/>
        <v>1.7705095802344677E-2</v>
      </c>
      <c r="CK198" s="19">
        <f t="shared" si="593"/>
        <v>3.9196754550248772E-3</v>
      </c>
      <c r="CL198" s="19">
        <f t="shared" si="594"/>
        <v>1.320018792904775E-6</v>
      </c>
      <c r="CM198" s="19">
        <f t="shared" si="595"/>
        <v>1.320018792904775E-6</v>
      </c>
      <c r="CN198" s="19">
        <f t="shared" si="596"/>
        <v>1.320018792904775E-6</v>
      </c>
      <c r="CO198" s="19">
        <f t="shared" si="597"/>
        <v>2.4970221892347183E-2</v>
      </c>
      <c r="CP198" s="19">
        <f t="shared" si="598"/>
        <v>0.16413237177018214</v>
      </c>
      <c r="CQ198" s="19">
        <f t="shared" si="599"/>
        <v>5.3127974585334562E-3</v>
      </c>
      <c r="CR198" s="19">
        <f t="shared" si="600"/>
        <v>0.19826705291769567</v>
      </c>
      <c r="CS198" s="19">
        <f t="shared" si="601"/>
        <v>0.20288712795207461</v>
      </c>
      <c r="CT198" s="19">
        <f t="shared" si="602"/>
        <v>1.6249292677009908E-2</v>
      </c>
      <c r="CU198" s="19">
        <f t="shared" si="603"/>
        <v>5.946944690692349E-2</v>
      </c>
      <c r="CV198" s="19">
        <f t="shared" si="604"/>
        <v>0.15193788395235694</v>
      </c>
      <c r="CW198" s="19">
        <f t="shared" si="605"/>
        <v>2.2165458719991059E-2</v>
      </c>
      <c r="CX198" s="19">
        <f t="shared" si="606"/>
        <v>1.2928025194569925E-2</v>
      </c>
      <c r="CY198" s="19">
        <f t="shared" si="590"/>
        <v>1.1993564864429358E-2</v>
      </c>
      <c r="CZ198" s="19">
        <f t="shared" si="607"/>
        <v>7.0676745950703232E-3</v>
      </c>
      <c r="DA198" s="19">
        <f t="shared" si="608"/>
        <v>2.5798134466672423E-2</v>
      </c>
      <c r="DB198" s="19">
        <f t="shared" si="609"/>
        <v>5.1097951158474448E-3</v>
      </c>
      <c r="DC198" s="19">
        <f t="shared" si="610"/>
        <v>4.2014681820565607E-3</v>
      </c>
      <c r="DD198" s="19"/>
      <c r="DE198" s="19"/>
      <c r="DF198" s="19">
        <f t="shared" si="547"/>
        <v>6.4369164844876869E-2</v>
      </c>
      <c r="DG198" s="19">
        <f t="shared" si="614"/>
        <v>1.7003502889729748E-2</v>
      </c>
      <c r="DH198" s="19">
        <f t="shared" si="615"/>
        <v>3.7883722421849625E-3</v>
      </c>
      <c r="DI198" s="19">
        <f t="shared" si="616"/>
        <v>1.2981578540399079E-6</v>
      </c>
      <c r="DJ198" s="19">
        <f t="shared" si="617"/>
        <v>1.2981578540399079E-6</v>
      </c>
      <c r="DK198" s="19">
        <f t="shared" si="618"/>
        <v>1.2981578540399079E-6</v>
      </c>
      <c r="DL198" s="19">
        <f t="shared" si="619"/>
        <v>2.4697785058581424E-2</v>
      </c>
      <c r="DM198" s="19">
        <f t="shared" si="620"/>
        <v>0.16017004865607207</v>
      </c>
      <c r="DN198" s="19">
        <f t="shared" si="621"/>
        <v>5.2991398746402921E-3</v>
      </c>
      <c r="DO198" s="19">
        <f t="shared" si="622"/>
        <v>0.19813084179021564</v>
      </c>
      <c r="DP198" s="19">
        <f t="shared" si="623"/>
        <v>0.20382949947187198</v>
      </c>
      <c r="DQ198" s="19">
        <f t="shared" si="624"/>
        <v>1.6340031987675831E-2</v>
      </c>
      <c r="DR198" s="19">
        <f t="shared" si="625"/>
        <v>6.0219634362968094E-2</v>
      </c>
      <c r="DS198" s="19">
        <f t="shared" si="626"/>
        <v>0.15738974666956079</v>
      </c>
      <c r="DT198" s="19">
        <f t="shared" si="627"/>
        <v>2.2045871569931184E-2</v>
      </c>
      <c r="DU198" s="19">
        <f t="shared" si="628"/>
        <v>1.2990226922347784E-2</v>
      </c>
      <c r="DV198" s="19">
        <f t="shared" si="611"/>
        <v>1.1897293005540233E-2</v>
      </c>
      <c r="DW198" s="19">
        <f t="shared" si="629"/>
        <v>7.105013984277239E-3</v>
      </c>
      <c r="DX198" s="19">
        <f t="shared" si="630"/>
        <v>2.5360888916939217E-2</v>
      </c>
      <c r="DY198" s="19">
        <f t="shared" si="631"/>
        <v>4.9408902254817451E-3</v>
      </c>
      <c r="DZ198" s="19">
        <f t="shared" si="632"/>
        <v>4.2876448917302549E-3</v>
      </c>
      <c r="EA198" s="19">
        <f t="shared" si="519"/>
        <v>0.99986949183818752</v>
      </c>
      <c r="EB198" s="19"/>
      <c r="EC198" s="19">
        <f t="shared" si="548"/>
        <v>6.4377566642761383E-2</v>
      </c>
      <c r="ED198" s="19">
        <f t="shared" si="633"/>
        <v>1.7005722275284189E-2</v>
      </c>
      <c r="EE198" s="19">
        <f t="shared" si="634"/>
        <v>3.7888667202159703E-3</v>
      </c>
      <c r="EF198" s="19">
        <f t="shared" si="635"/>
        <v>1.2983272963487853E-6</v>
      </c>
      <c r="EG198" s="19">
        <f t="shared" si="636"/>
        <v>1.2983272963487853E-6</v>
      </c>
      <c r="EH198" s="19">
        <f t="shared" si="637"/>
        <v>1.2983272963487853E-6</v>
      </c>
      <c r="EI198" s="19">
        <f t="shared" si="638"/>
        <v>2.4701008741827235E-2</v>
      </c>
      <c r="EJ198" s="19">
        <f t="shared" si="639"/>
        <v>0.16019095488313284</v>
      </c>
      <c r="EK198" s="19">
        <f t="shared" si="640"/>
        <v>5.2998315459132648E-3</v>
      </c>
      <c r="EL198" s="19">
        <f t="shared" si="641"/>
        <v>0.19815670285725637</v>
      </c>
      <c r="EM198" s="19">
        <f t="shared" si="642"/>
        <v>0.2038561043573259</v>
      </c>
      <c r="EN198" s="19">
        <f t="shared" si="643"/>
        <v>1.6342164773560465E-2</v>
      </c>
      <c r="EO198" s="19">
        <f t="shared" si="644"/>
        <v>6.0227494542571418E-2</v>
      </c>
      <c r="EP198" s="19">
        <f t="shared" si="645"/>
        <v>0.1574102899971587</v>
      </c>
      <c r="EQ198" s="19">
        <f t="shared" si="646"/>
        <v>2.204874911164801E-2</v>
      </c>
      <c r="ER198" s="19">
        <f t="shared" si="647"/>
        <v>1.2991922474268312E-2</v>
      </c>
      <c r="ES198" s="19">
        <f t="shared" si="612"/>
        <v>1.1898845902046599E-2</v>
      </c>
      <c r="ET198" s="19">
        <f t="shared" si="648"/>
        <v>7.1059413676230745E-3</v>
      </c>
      <c r="EU198" s="19">
        <f t="shared" si="649"/>
        <v>2.5364199151946383E-2</v>
      </c>
      <c r="EV198" s="19">
        <f t="shared" si="650"/>
        <v>4.9415351361488955E-3</v>
      </c>
      <c r="EW198" s="19">
        <f t="shared" si="651"/>
        <v>4.2882045374219094E-3</v>
      </c>
      <c r="EX198" s="19"/>
      <c r="EY198" s="19"/>
      <c r="EZ198" s="19">
        <f t="shared" si="549"/>
        <v>-3.5466971122546263E-3</v>
      </c>
      <c r="FA198" s="19">
        <f t="shared" si="573"/>
        <v>5.5150231973773438E-2</v>
      </c>
      <c r="FB198" s="19">
        <f t="shared" si="574"/>
        <v>3.5484716357655308E-2</v>
      </c>
      <c r="FC198" s="19">
        <f t="shared" si="575"/>
        <v>-1.6664046565654119E-2</v>
      </c>
      <c r="FD198" s="19">
        <f t="shared" si="576"/>
        <v>7.2245830879247826E-3</v>
      </c>
      <c r="FE198" s="19">
        <f t="shared" si="577"/>
        <v>4.4143831126076125E-4</v>
      </c>
      <c r="FF198" s="19">
        <f t="shared" si="578"/>
        <v>6.4174899947266689E-2</v>
      </c>
      <c r="FG198" s="19">
        <f t="shared" si="579"/>
        <v>9.8977323512647614E-3</v>
      </c>
      <c r="FH198" s="19">
        <f t="shared" si="580"/>
        <v>7.4063929937445662E-3</v>
      </c>
      <c r="FI198" s="19">
        <f t="shared" si="581"/>
        <v>-5.3452409170569551E-2</v>
      </c>
      <c r="FJ198" s="19">
        <f t="shared" si="582"/>
        <v>-3.4297521506493157E-2</v>
      </c>
      <c r="FK198" s="19">
        <f t="shared" si="583"/>
        <v>-3.4435026569537765E-2</v>
      </c>
      <c r="FL198" s="19">
        <f t="shared" si="584"/>
        <v>2.5304744340356396E-2</v>
      </c>
      <c r="FM198" s="19">
        <f t="shared" si="585"/>
        <v>-5.9565840514386181E-2</v>
      </c>
      <c r="FN198" s="19">
        <f t="shared" si="586"/>
        <v>2.1387934801652013E-2</v>
      </c>
      <c r="FO198" s="19">
        <f t="shared" si="587"/>
        <v>2.4664728798238368E-2</v>
      </c>
      <c r="FP198" s="19">
        <f t="shared" si="567"/>
        <v>-5.1862849913835829E-2</v>
      </c>
      <c r="FQ198" s="19">
        <f t="shared" si="568"/>
        <v>1.5634904580300219E-2</v>
      </c>
      <c r="FR198" s="19">
        <f t="shared" si="569"/>
        <v>6.2732289707343805E-2</v>
      </c>
      <c r="FS198" s="19">
        <f t="shared" si="570"/>
        <v>0.1149312927052001</v>
      </c>
      <c r="FT198" s="19">
        <f t="shared" si="571"/>
        <v>-7.7385358513240396E-2</v>
      </c>
      <c r="FU198" s="19"/>
      <c r="FV198" s="16"/>
      <c r="FW198" s="19">
        <f t="shared" si="739"/>
        <v>0.98036386119598296</v>
      </c>
      <c r="FX198" s="19">
        <f t="shared" si="550"/>
        <v>0.71590755711567744</v>
      </c>
      <c r="FY198" s="19">
        <f t="shared" si="694"/>
        <v>0.98711946855690813</v>
      </c>
      <c r="FZ198" s="19"/>
      <c r="GA198" s="19">
        <f t="shared" si="740"/>
        <v>0.97815548930138196</v>
      </c>
      <c r="GB198" s="19">
        <f t="shared" si="551"/>
        <v>0.83004771836978819</v>
      </c>
      <c r="GC198" s="19">
        <f t="shared" si="695"/>
        <v>1.0387175252776486</v>
      </c>
      <c r="GD198" s="19"/>
      <c r="GE198" s="19">
        <f t="shared" si="741"/>
        <v>1.0242151217605195</v>
      </c>
      <c r="GF198" s="19">
        <f t="shared" si="552"/>
        <v>0.85567019051436854</v>
      </c>
      <c r="GG198" s="19">
        <f t="shared" si="696"/>
        <v>0.96093522087013472</v>
      </c>
      <c r="GI198" s="132">
        <f t="shared" si="657"/>
        <v>1.1284509577569508</v>
      </c>
      <c r="GJ198" s="19">
        <f t="shared" si="526"/>
        <v>1.1118443096959345</v>
      </c>
      <c r="GK198" s="19">
        <f t="shared" si="742"/>
        <v>1.111844101453036</v>
      </c>
      <c r="GL198" s="3"/>
      <c r="GM198" s="3"/>
      <c r="GN198" s="8"/>
      <c r="GO198" s="3"/>
      <c r="GP198" s="19">
        <f>CJ197</f>
        <v>1.6320693918986773E-2</v>
      </c>
      <c r="GQ198" s="571">
        <f>CJ217</f>
        <v>7.8944494344132358E-3</v>
      </c>
      <c r="GV198" s="30"/>
      <c r="GW198" s="12">
        <f t="shared" ca="1" si="530"/>
        <v>1</v>
      </c>
      <c r="GX198" s="19">
        <f t="shared" ca="1" si="531"/>
        <v>1</v>
      </c>
      <c r="GY198" s="19">
        <f t="shared" ca="1" si="532"/>
        <v>1</v>
      </c>
      <c r="GZ198" s="11" t="e">
        <f ca="1">IF(GP198,OFFSET(#REF!,$GP$225+$GO198,0),"")</f>
        <v>#REF!</v>
      </c>
      <c r="HA198" s="12">
        <f t="shared" ca="1" si="697"/>
        <v>1</v>
      </c>
      <c r="HB198" s="12">
        <f t="shared" ca="1" si="698"/>
        <v>1</v>
      </c>
      <c r="HC198" s="12">
        <f t="shared" ca="1" si="699"/>
        <v>1</v>
      </c>
      <c r="HD198" s="12">
        <f t="shared" ca="1" si="700"/>
        <v>1</v>
      </c>
      <c r="HE198" t="e">
        <f t="shared" ca="1" si="533"/>
        <v>#REF!</v>
      </c>
      <c r="HF198" s="12">
        <f t="shared" ca="1" si="701"/>
        <v>1</v>
      </c>
      <c r="HG198" s="12">
        <f t="shared" ca="1" si="702"/>
        <v>1</v>
      </c>
      <c r="HH198" s="12">
        <f t="shared" ca="1" si="703"/>
        <v>1</v>
      </c>
      <c r="HJ198" s="17"/>
      <c r="HL198" s="18">
        <f t="shared" si="534"/>
        <v>1991</v>
      </c>
      <c r="HM198" s="9">
        <f t="shared" si="704"/>
        <v>0.81234418355705162</v>
      </c>
      <c r="HN198" s="9">
        <f t="shared" si="705"/>
        <v>1.0932226095845998</v>
      </c>
      <c r="HO198" s="9">
        <f t="shared" si="706"/>
        <v>1.0565163942291103</v>
      </c>
      <c r="HP198" s="9">
        <f t="shared" si="707"/>
        <v>1.0416552313540142</v>
      </c>
      <c r="HQ198" s="9">
        <f t="shared" si="708"/>
        <v>0.99336337495861937</v>
      </c>
      <c r="HR198" s="9">
        <f t="shared" si="535"/>
        <v>0.88807257510320625</v>
      </c>
      <c r="HS198" s="9">
        <f t="shared" si="709"/>
        <v>0.88807302822911105</v>
      </c>
      <c r="HT198" s="9"/>
      <c r="HU198" s="9">
        <f t="shared" si="710"/>
        <v>1.1005258290600328</v>
      </c>
      <c r="HV198" s="23">
        <f t="shared" si="536"/>
        <v>1.0932220517842068</v>
      </c>
      <c r="HX198" s="8"/>
      <c r="HY198" s="5">
        <f t="shared" si="554"/>
        <v>42</v>
      </c>
      <c r="HZ198" t="b">
        <f t="shared" si="537"/>
        <v>0</v>
      </c>
      <c r="IC198" s="11"/>
      <c r="ID198" s="11"/>
      <c r="IE198" s="11"/>
      <c r="IF198">
        <f t="shared" si="539"/>
        <v>0</v>
      </c>
      <c r="IG198" s="12">
        <f t="shared" ca="1" si="540"/>
        <v>0.79371768074338012</v>
      </c>
      <c r="IH198" s="19">
        <f t="shared" ca="1" si="541"/>
        <v>1.0063253806662726</v>
      </c>
      <c r="II198" s="19">
        <f t="shared" ca="1" si="542"/>
        <v>0.79873880435981526</v>
      </c>
      <c r="IJ198" s="11"/>
      <c r="IK198" s="12">
        <f t="shared" ca="1" si="711"/>
        <v>0.71987548769666321</v>
      </c>
      <c r="IL198" s="12">
        <f t="shared" ca="1" si="712"/>
        <v>1.1025763403654496</v>
      </c>
      <c r="IM198" s="12">
        <f t="shared" ca="1" si="713"/>
        <v>1.0063253806662726</v>
      </c>
      <c r="IN198" s="12">
        <f t="shared" ca="1" si="714"/>
        <v>0.79873880435981526</v>
      </c>
      <c r="IO198">
        <f t="shared" si="543"/>
        <v>0</v>
      </c>
      <c r="IP198" s="12">
        <f t="shared" ca="1" si="544"/>
        <v>1.0063253806662726</v>
      </c>
      <c r="IQ198" s="12">
        <f t="shared" ca="1" si="715"/>
        <v>1.0171354276002074</v>
      </c>
      <c r="IR198" s="12">
        <f t="shared" ca="1" si="716"/>
        <v>1.0840015109559487</v>
      </c>
    </row>
    <row r="199" spans="1:252" x14ac:dyDescent="0.2">
      <c r="A199" t="s">
        <v>63</v>
      </c>
      <c r="B199" s="1">
        <f t="shared" si="545"/>
        <v>1992</v>
      </c>
      <c r="C199" s="60">
        <f t="shared" si="743"/>
        <v>1059.5128519320076</v>
      </c>
      <c r="D199" s="60">
        <f t="shared" ref="D199:W199" si="751">D273+D348</f>
        <v>278.39608253615097</v>
      </c>
      <c r="E199" s="60">
        <f t="shared" si="751"/>
        <v>69.49960551416855</v>
      </c>
      <c r="F199" s="60">
        <f t="shared" si="751"/>
        <v>0.02</v>
      </c>
      <c r="G199" s="60">
        <f t="shared" si="751"/>
        <v>0.02</v>
      </c>
      <c r="H199" s="60">
        <f t="shared" si="751"/>
        <v>0.02</v>
      </c>
      <c r="I199" s="60">
        <f t="shared" si="751"/>
        <v>346.25518047772221</v>
      </c>
      <c r="J199" s="60">
        <f t="shared" si="751"/>
        <v>2599.5880708675995</v>
      </c>
      <c r="K199" s="60">
        <f t="shared" si="751"/>
        <v>80.620720053632596</v>
      </c>
      <c r="L199" s="60">
        <f t="shared" si="751"/>
        <v>3099.2758701599159</v>
      </c>
      <c r="M199" s="60">
        <f t="shared" si="751"/>
        <v>3120.3201998910954</v>
      </c>
      <c r="N199" s="60">
        <f t="shared" si="751"/>
        <v>259.42412089503114</v>
      </c>
      <c r="O199" s="60">
        <f t="shared" si="751"/>
        <v>949.50716041449061</v>
      </c>
      <c r="P199" s="60">
        <f t="shared" si="751"/>
        <v>2338.9674051698512</v>
      </c>
      <c r="Q199" s="60">
        <f t="shared" si="751"/>
        <v>336.02161994833187</v>
      </c>
      <c r="R199" s="60">
        <f t="shared" si="751"/>
        <v>183.99006595220635</v>
      </c>
      <c r="S199" s="60">
        <f t="shared" si="751"/>
        <v>181.86460701223916</v>
      </c>
      <c r="T199" s="60">
        <f t="shared" si="751"/>
        <v>106.35700816988802</v>
      </c>
      <c r="U199" s="60">
        <f t="shared" si="751"/>
        <v>404.77015241672154</v>
      </c>
      <c r="V199" s="60">
        <f t="shared" si="751"/>
        <v>74.890571832590823</v>
      </c>
      <c r="W199" s="60">
        <f t="shared" si="751"/>
        <v>66.170883120201097</v>
      </c>
      <c r="X199" s="60">
        <f t="shared" si="692"/>
        <v>15555.492176363843</v>
      </c>
      <c r="Z199" s="19">
        <f t="shared" si="660"/>
        <v>1.8745845789291762</v>
      </c>
      <c r="AA199" s="19">
        <f t="shared" si="661"/>
        <v>3.4000523406848777</v>
      </c>
      <c r="AB199" s="19">
        <f t="shared" si="662"/>
        <v>0.87634686509984527</v>
      </c>
      <c r="AC199" s="19">
        <f t="shared" si="663"/>
        <v>3.5385782730448173E-5</v>
      </c>
      <c r="AD199" s="19">
        <f t="shared" si="664"/>
        <v>2.4426007073884495E-4</v>
      </c>
      <c r="AE199" s="19">
        <f t="shared" si="665"/>
        <v>2.5218757966077621E-4</v>
      </c>
      <c r="AF199" s="19">
        <f t="shared" si="666"/>
        <v>4.0573440631839581</v>
      </c>
      <c r="AG199" s="19">
        <f t="shared" si="667"/>
        <v>15.632737369250583</v>
      </c>
      <c r="AH199" s="19">
        <f t="shared" si="668"/>
        <v>0.81503719615410342</v>
      </c>
      <c r="AI199" s="19">
        <f t="shared" si="669"/>
        <v>8.5763806684660793</v>
      </c>
      <c r="AJ199" s="19">
        <f t="shared" si="670"/>
        <v>6.743138081284914</v>
      </c>
      <c r="AK199" s="19">
        <f t="shared" si="671"/>
        <v>1.853047330239658</v>
      </c>
      <c r="AL199" s="19">
        <f t="shared" si="672"/>
        <v>11.642390370079918</v>
      </c>
      <c r="AM199" s="19">
        <f t="shared" si="673"/>
        <v>13.470851621066053</v>
      </c>
      <c r="AN199" s="19">
        <f t="shared" si="674"/>
        <v>1.5397594527525378</v>
      </c>
      <c r="AO199" s="19">
        <f t="shared" si="675"/>
        <v>0.86359452880510512</v>
      </c>
      <c r="AP199" s="19">
        <f t="shared" si="676"/>
        <v>2.2707253494403985</v>
      </c>
      <c r="AQ199" s="19">
        <f t="shared" si="677"/>
        <v>1.1514005404734804</v>
      </c>
      <c r="AR199" s="19">
        <f t="shared" si="678"/>
        <v>0.80136573106881759</v>
      </c>
      <c r="AS199" s="19">
        <f t="shared" si="679"/>
        <v>1.2892067434980705</v>
      </c>
      <c r="AT199" s="19">
        <f t="shared" si="680"/>
        <v>0.71997155855220729</v>
      </c>
      <c r="AU199" s="19">
        <f t="shared" si="656"/>
        <v>16.632086747716464</v>
      </c>
      <c r="AV199" s="19"/>
      <c r="AX199" s="19">
        <f t="shared" si="717"/>
        <v>0.94885646000719381</v>
      </c>
      <c r="AY199" s="19">
        <f t="shared" si="718"/>
        <v>0.94578526007283015</v>
      </c>
      <c r="AZ199" s="19">
        <f t="shared" si="719"/>
        <v>1.26277311032073</v>
      </c>
      <c r="BA199" s="19">
        <f t="shared" si="720"/>
        <v>0.87240057960530637</v>
      </c>
      <c r="BB199" s="19">
        <f t="shared" si="721"/>
        <v>0.82482391362280083</v>
      </c>
      <c r="BC199" s="19">
        <f t="shared" si="722"/>
        <v>0.97039445957472725</v>
      </c>
      <c r="BD199" s="19">
        <f t="shared" si="723"/>
        <v>1.0430400280067793</v>
      </c>
      <c r="BE199" s="19">
        <f t="shared" si="724"/>
        <v>0.9868863884389879</v>
      </c>
      <c r="BF199" s="19">
        <f t="shared" si="725"/>
        <v>1.0998929373546864</v>
      </c>
      <c r="BG199" s="19">
        <f t="shared" si="726"/>
        <v>1.0540288803413012</v>
      </c>
      <c r="BH199" s="19">
        <f t="shared" si="727"/>
        <v>1.1029159026459994</v>
      </c>
      <c r="BI199" s="19">
        <f t="shared" si="728"/>
        <v>0.81919905790920855</v>
      </c>
      <c r="BJ199" s="19">
        <f t="shared" si="729"/>
        <v>0.98585866196639738</v>
      </c>
      <c r="BK199" s="19">
        <f t="shared" si="730"/>
        <v>0.87548490459889083</v>
      </c>
      <c r="BL199" s="19">
        <f t="shared" si="731"/>
        <v>0.99467324460453921</v>
      </c>
      <c r="BM199" s="19">
        <f t="shared" si="732"/>
        <v>0.99195311523890906</v>
      </c>
      <c r="BN199" s="19">
        <f t="shared" si="733"/>
        <v>0.68902585088013923</v>
      </c>
      <c r="BO199" s="19">
        <f t="shared" si="734"/>
        <v>0.91383241093821121</v>
      </c>
      <c r="BP199" s="19">
        <f t="shared" si="735"/>
        <v>0.9811189395048957</v>
      </c>
      <c r="BQ199" s="19">
        <f t="shared" si="736"/>
        <v>1.2720360109440845</v>
      </c>
      <c r="BR199" s="19">
        <f t="shared" si="737"/>
        <v>0.92711227580357725</v>
      </c>
      <c r="BS199" s="19">
        <f t="shared" si="738"/>
        <v>0.97892801335886648</v>
      </c>
      <c r="BU199" s="16"/>
      <c r="BV199" s="9">
        <f t="shared" si="693"/>
        <v>1.1660764248958109</v>
      </c>
      <c r="BW199" s="9">
        <f t="shared" si="488"/>
        <v>0.97892801335886648</v>
      </c>
      <c r="BX199" s="9">
        <f t="shared" si="489"/>
        <v>0.99975723820100881</v>
      </c>
      <c r="BY199" s="9">
        <f t="shared" si="490"/>
        <v>0.98550838768938143</v>
      </c>
      <c r="BZ199" s="9">
        <f t="shared" si="491"/>
        <v>0.99356416063453568</v>
      </c>
      <c r="CA199" s="9">
        <f t="shared" si="435"/>
        <v>1.1415049906902743</v>
      </c>
      <c r="CB199" s="9">
        <f t="shared" si="492"/>
        <v>1.1415048780478656</v>
      </c>
      <c r="CC199" s="9"/>
      <c r="CD199" s="9">
        <f t="shared" si="493"/>
        <v>0.9852691439002651</v>
      </c>
      <c r="CE199" s="9">
        <f t="shared" si="494"/>
        <v>0.97892810995837443</v>
      </c>
      <c r="CG199" s="35"/>
      <c r="CH199">
        <f t="shared" si="495"/>
        <v>1992</v>
      </c>
      <c r="CI199" s="19">
        <f t="shared" si="496"/>
        <v>6.8111817994541454E-2</v>
      </c>
      <c r="CJ199" s="19">
        <f t="shared" si="592"/>
        <v>1.78969639391524E-2</v>
      </c>
      <c r="CK199" s="19">
        <f t="shared" si="593"/>
        <v>4.4678499867571763E-3</v>
      </c>
      <c r="CL199" s="19">
        <f t="shared" si="594"/>
        <v>1.2857195242198424E-6</v>
      </c>
      <c r="CM199" s="19">
        <f t="shared" si="595"/>
        <v>1.2857195242198424E-6</v>
      </c>
      <c r="CN199" s="19">
        <f t="shared" si="596"/>
        <v>1.2857195242198424E-6</v>
      </c>
      <c r="CO199" s="19">
        <f t="shared" si="597"/>
        <v>2.225935229512363E-2</v>
      </c>
      <c r="CP199" s="19">
        <f t="shared" si="598"/>
        <v>0.1671170568821734</v>
      </c>
      <c r="CQ199" s="19">
        <f t="shared" si="599"/>
        <v>5.1827816914808804E-3</v>
      </c>
      <c r="CR199" s="19">
        <f t="shared" si="600"/>
        <v>0.19923997486040224</v>
      </c>
      <c r="CS199" s="19">
        <f t="shared" si="601"/>
        <v>0.20059283014087712</v>
      </c>
      <c r="CT199" s="19">
        <f t="shared" si="602"/>
        <v>1.6677332864415514E-2</v>
      </c>
      <c r="CU199" s="19">
        <f t="shared" si="603"/>
        <v>6.1039994726572622E-2</v>
      </c>
      <c r="CV199" s="19">
        <f t="shared" si="604"/>
        <v>0.15036280296703503</v>
      </c>
      <c r="CW199" s="19">
        <f t="shared" si="605"/>
        <v>2.1601477866377498E-2</v>
      </c>
      <c r="CX199" s="19">
        <f t="shared" si="606"/>
        <v>1.1827981002862408E-2</v>
      </c>
      <c r="CY199" s="19">
        <f t="shared" si="590"/>
        <v>1.1691343800010237E-2</v>
      </c>
      <c r="CZ199" s="19">
        <f t="shared" si="607"/>
        <v>6.8372640970817151E-3</v>
      </c>
      <c r="DA199" s="19">
        <f t="shared" si="608"/>
        <v>2.6021044389181014E-2</v>
      </c>
      <c r="DB199" s="19">
        <f t="shared" si="609"/>
        <v>4.8144135192575302E-3</v>
      </c>
      <c r="DC199" s="19">
        <f t="shared" si="610"/>
        <v>4.2538598181255877E-3</v>
      </c>
      <c r="DD199" s="19"/>
      <c r="DE199" s="19"/>
      <c r="DF199" s="19">
        <f t="shared" si="547"/>
        <v>6.6990194212144985E-2</v>
      </c>
      <c r="DG199" s="19">
        <f t="shared" si="614"/>
        <v>1.7800857532091031E-2</v>
      </c>
      <c r="DH199" s="19">
        <f t="shared" si="615"/>
        <v>4.1877848282204548E-3</v>
      </c>
      <c r="DI199" s="19">
        <f t="shared" si="616"/>
        <v>1.3027939083484861E-6</v>
      </c>
      <c r="DJ199" s="19">
        <f t="shared" si="617"/>
        <v>1.3027939083484861E-6</v>
      </c>
      <c r="DK199" s="19">
        <f t="shared" si="618"/>
        <v>1.3027939083484861E-6</v>
      </c>
      <c r="DL199" s="19">
        <f t="shared" si="619"/>
        <v>2.3588831318361599E-2</v>
      </c>
      <c r="DM199" s="19">
        <f t="shared" si="620"/>
        <v>0.16562023203513002</v>
      </c>
      <c r="DN199" s="19">
        <f t="shared" si="621"/>
        <v>5.2475211319603036E-3</v>
      </c>
      <c r="DO199" s="19">
        <f t="shared" si="622"/>
        <v>0.19875311700775949</v>
      </c>
      <c r="DP199" s="19">
        <f t="shared" si="623"/>
        <v>0.20173780469319028</v>
      </c>
      <c r="DQ199" s="19">
        <f t="shared" si="624"/>
        <v>1.6462385321388811E-2</v>
      </c>
      <c r="DR199" s="19">
        <f t="shared" si="625"/>
        <v>6.0251309282970587E-2</v>
      </c>
      <c r="DS199" s="19">
        <f t="shared" si="626"/>
        <v>0.15114897567249067</v>
      </c>
      <c r="DT199" s="19">
        <f t="shared" si="627"/>
        <v>2.1882256996432585E-2</v>
      </c>
      <c r="DU199" s="19">
        <f t="shared" si="628"/>
        <v>1.2369851978853961E-2</v>
      </c>
      <c r="DV199" s="19">
        <f t="shared" si="611"/>
        <v>1.1841811577381326E-2</v>
      </c>
      <c r="DW199" s="19">
        <f t="shared" si="629"/>
        <v>6.9518329668424332E-3</v>
      </c>
      <c r="DX199" s="19">
        <f t="shared" si="630"/>
        <v>2.5909429612327541E-2</v>
      </c>
      <c r="DY199" s="19">
        <f t="shared" si="631"/>
        <v>4.9606386942479827E-3</v>
      </c>
      <c r="DZ199" s="19">
        <f t="shared" si="632"/>
        <v>4.2276098939378354E-3</v>
      </c>
      <c r="EA199" s="19">
        <f t="shared" si="519"/>
        <v>0.99993635313745688</v>
      </c>
      <c r="EB199" s="19"/>
      <c r="EC199" s="19">
        <f t="shared" si="548"/>
        <v>6.6994458199217136E-2</v>
      </c>
      <c r="ED199" s="19">
        <f t="shared" si="633"/>
        <v>1.780199057293802E-2</v>
      </c>
      <c r="EE199" s="19">
        <f t="shared" si="634"/>
        <v>4.188051384551251E-3</v>
      </c>
      <c r="EF199" s="19">
        <f t="shared" si="635"/>
        <v>1.3028768323711466E-6</v>
      </c>
      <c r="EG199" s="19">
        <f t="shared" si="636"/>
        <v>1.3028768323711466E-6</v>
      </c>
      <c r="EH199" s="19">
        <f t="shared" si="637"/>
        <v>1.3028768323711466E-6</v>
      </c>
      <c r="EI199" s="19">
        <f t="shared" si="638"/>
        <v>2.3590332769028697E-2</v>
      </c>
      <c r="EJ199" s="19">
        <f t="shared" si="639"/>
        <v>0.16563077391423026</v>
      </c>
      <c r="EK199" s="19">
        <f t="shared" si="640"/>
        <v>5.247855141475139E-3</v>
      </c>
      <c r="EL199" s="19">
        <f t="shared" si="641"/>
        <v>0.19876576782526253</v>
      </c>
      <c r="EM199" s="19">
        <f t="shared" si="642"/>
        <v>0.20175064548879168</v>
      </c>
      <c r="EN199" s="19">
        <f t="shared" si="643"/>
        <v>1.6463433167256594E-2</v>
      </c>
      <c r="EO199" s="19">
        <f t="shared" si="644"/>
        <v>6.025514433385952E-2</v>
      </c>
      <c r="EP199" s="19">
        <f t="shared" si="645"/>
        <v>0.15115859644290067</v>
      </c>
      <c r="EQ199" s="19">
        <f t="shared" si="646"/>
        <v>2.1883649822084753E-2</v>
      </c>
      <c r="ER199" s="19">
        <f t="shared" si="647"/>
        <v>1.2370639331235047E-2</v>
      </c>
      <c r="ES199" s="19">
        <f t="shared" si="612"/>
        <v>1.1842565319508374E-2</v>
      </c>
      <c r="ET199" s="19">
        <f t="shared" si="648"/>
        <v>6.9522754573628298E-3</v>
      </c>
      <c r="EU199" s="19">
        <f t="shared" si="649"/>
        <v>2.5911078771196434E-2</v>
      </c>
      <c r="EV199" s="19">
        <f t="shared" si="650"/>
        <v>4.9609544434335269E-3</v>
      </c>
      <c r="EW199" s="19">
        <f t="shared" si="651"/>
        <v>4.2278789851704539E-3</v>
      </c>
      <c r="EX199" s="19"/>
      <c r="EY199" s="19"/>
      <c r="EZ199" s="19">
        <f t="shared" si="549"/>
        <v>3.8346934965006289E-2</v>
      </c>
      <c r="FA199" s="19">
        <f t="shared" si="573"/>
        <v>-2.1685893158931331E-2</v>
      </c>
      <c r="FB199" s="19">
        <f t="shared" si="574"/>
        <v>0.11023013833128527</v>
      </c>
      <c r="FC199" s="19">
        <f t="shared" si="575"/>
        <v>-2.1281916815581649E-2</v>
      </c>
      <c r="FD199" s="19">
        <f t="shared" si="576"/>
        <v>-5.8791953579642495E-2</v>
      </c>
      <c r="FE199" s="19">
        <f t="shared" si="577"/>
        <v>-4.6995779870811695E-2</v>
      </c>
      <c r="FF199" s="19">
        <f t="shared" si="578"/>
        <v>-0.13572522540793247</v>
      </c>
      <c r="FG199" s="19">
        <f t="shared" si="579"/>
        <v>1.3927245630614387E-2</v>
      </c>
      <c r="FH199" s="19">
        <f t="shared" si="580"/>
        <v>-4.8429450957787605E-2</v>
      </c>
      <c r="FI199" s="19">
        <f t="shared" si="581"/>
        <v>5.5732040820755648E-2</v>
      </c>
      <c r="FJ199" s="19">
        <f t="shared" si="582"/>
        <v>-4.4598791925936311E-3</v>
      </c>
      <c r="FK199" s="19">
        <f t="shared" si="583"/>
        <v>-1.5000775486436198E-2</v>
      </c>
      <c r="FL199" s="19">
        <f t="shared" si="584"/>
        <v>1.7559852985176077E-2</v>
      </c>
      <c r="FM199" s="19">
        <f t="shared" si="585"/>
        <v>-1.0735202114943965E-2</v>
      </c>
      <c r="FN199" s="19">
        <f t="shared" si="586"/>
        <v>-2.9245891197411649E-2</v>
      </c>
      <c r="FO199" s="19">
        <f t="shared" si="587"/>
        <v>-5.9064960965616017E-2</v>
      </c>
      <c r="FP199" s="19">
        <f t="shared" si="567"/>
        <v>-0.11086453433716197</v>
      </c>
      <c r="FQ199" s="19">
        <f t="shared" si="568"/>
        <v>-7.4076352972965234E-2</v>
      </c>
      <c r="FR199" s="19">
        <f t="shared" si="569"/>
        <v>-2.5645455792196424E-2</v>
      </c>
      <c r="FS199" s="19">
        <f t="shared" si="570"/>
        <v>-0.10573871015849153</v>
      </c>
      <c r="FT199" s="19">
        <f t="shared" si="571"/>
        <v>7.9738147947192983E-3</v>
      </c>
      <c r="FU199" s="19"/>
      <c r="FV199" s="16"/>
      <c r="FW199" s="19">
        <f t="shared" si="739"/>
        <v>1.0065287863150436</v>
      </c>
      <c r="FX199" s="19">
        <f t="shared" si="550"/>
        <v>0.72058156457741063</v>
      </c>
      <c r="FY199" s="19">
        <f t="shared" si="694"/>
        <v>0.99356416063453568</v>
      </c>
      <c r="FZ199" s="19"/>
      <c r="GA199" s="19">
        <f t="shared" si="740"/>
        <v>0.96249193247584253</v>
      </c>
      <c r="GB199" s="19">
        <f t="shared" si="551"/>
        <v>0.79891423250090132</v>
      </c>
      <c r="GC199" s="19">
        <f t="shared" si="695"/>
        <v>0.99975723820100881</v>
      </c>
      <c r="GD199" s="19"/>
      <c r="GE199" s="19">
        <f t="shared" si="741"/>
        <v>1.0255721366909578</v>
      </c>
      <c r="GF199" s="19">
        <f t="shared" si="552"/>
        <v>0.87755150558857986</v>
      </c>
      <c r="GG199" s="19">
        <f t="shared" si="696"/>
        <v>0.98550838768938143</v>
      </c>
      <c r="GI199" s="132">
        <f t="shared" si="657"/>
        <v>1.1660764248958109</v>
      </c>
      <c r="GJ199" s="19">
        <f t="shared" si="526"/>
        <v>1.1415049906902746</v>
      </c>
      <c r="GK199" s="19">
        <f t="shared" si="742"/>
        <v>1.1415048780478656</v>
      </c>
      <c r="GL199" s="3"/>
      <c r="GM199" s="3"/>
      <c r="GN199" s="8"/>
      <c r="GO199" s="3"/>
      <c r="GP199" s="19">
        <f>CK197</f>
        <v>3.6600345992812929E-3</v>
      </c>
      <c r="GQ199" s="19">
        <f>CK217</f>
        <v>5.3624965613263611E-4</v>
      </c>
      <c r="GV199" s="30"/>
      <c r="GW199" s="12">
        <f t="shared" ca="1" si="530"/>
        <v>1</v>
      </c>
      <c r="GX199" s="19">
        <f t="shared" ca="1" si="531"/>
        <v>1</v>
      </c>
      <c r="GY199" s="19">
        <f t="shared" ca="1" si="532"/>
        <v>1</v>
      </c>
      <c r="GZ199" s="11" t="e">
        <f ca="1">IF(GP199,OFFSET(#REF!,$GP$225+$GO199,0),"")</f>
        <v>#REF!</v>
      </c>
      <c r="HA199" s="12">
        <f t="shared" ca="1" si="697"/>
        <v>1</v>
      </c>
      <c r="HB199" s="12">
        <f t="shared" ca="1" si="698"/>
        <v>1</v>
      </c>
      <c r="HC199" s="12">
        <f t="shared" ca="1" si="699"/>
        <v>1</v>
      </c>
      <c r="HD199" s="12">
        <f t="shared" ca="1" si="700"/>
        <v>1</v>
      </c>
      <c r="HE199" t="e">
        <f t="shared" ca="1" si="533"/>
        <v>#REF!</v>
      </c>
      <c r="HF199" s="12">
        <f t="shared" ca="1" si="701"/>
        <v>1</v>
      </c>
      <c r="HG199" s="12">
        <f t="shared" ca="1" si="702"/>
        <v>1</v>
      </c>
      <c r="HH199" s="12">
        <f t="shared" ca="1" si="703"/>
        <v>1</v>
      </c>
      <c r="HJ199" s="17"/>
      <c r="HL199" s="18">
        <f t="shared" si="534"/>
        <v>1992</v>
      </c>
      <c r="HM199" s="9">
        <f t="shared" si="704"/>
        <v>0.83942983506345337</v>
      </c>
      <c r="HN199" s="9">
        <f t="shared" si="705"/>
        <v>1.0861708785868061</v>
      </c>
      <c r="HO199" s="9">
        <f t="shared" si="706"/>
        <v>1.0168885059739854</v>
      </c>
      <c r="HP199" s="9">
        <f t="shared" si="707"/>
        <v>1.0682925813150503</v>
      </c>
      <c r="HQ199" s="9">
        <f t="shared" si="708"/>
        <v>0.99984883216691489</v>
      </c>
      <c r="HR199" s="9">
        <f t="shared" si="535"/>
        <v>0.91176369545184766</v>
      </c>
      <c r="HS199" s="9">
        <f t="shared" si="709"/>
        <v>0.91176424146284885</v>
      </c>
      <c r="HT199" s="9"/>
      <c r="HU199" s="9">
        <f t="shared" si="710"/>
        <v>1.0863344469565539</v>
      </c>
      <c r="HV199" s="23">
        <f t="shared" si="536"/>
        <v>1.0861702281322019</v>
      </c>
      <c r="HX199" s="8"/>
      <c r="HY199" s="5">
        <f t="shared" si="554"/>
        <v>43</v>
      </c>
      <c r="HZ199" t="b">
        <f t="shared" si="537"/>
        <v>0</v>
      </c>
      <c r="IC199" s="11"/>
      <c r="ID199" s="11"/>
      <c r="IE199" s="11"/>
      <c r="IF199">
        <f t="shared" si="539"/>
        <v>0</v>
      </c>
      <c r="IG199" s="12">
        <f t="shared" ca="1" si="540"/>
        <v>0.79371768074338012</v>
      </c>
      <c r="IH199" s="19">
        <f t="shared" ca="1" si="541"/>
        <v>1.0063253806662726</v>
      </c>
      <c r="II199" s="19">
        <f t="shared" ca="1" si="542"/>
        <v>0.79873880435981526</v>
      </c>
      <c r="IJ199" s="11"/>
      <c r="IK199" s="12">
        <f t="shared" ca="1" si="711"/>
        <v>0.71987548769666321</v>
      </c>
      <c r="IL199" s="12">
        <f t="shared" ca="1" si="712"/>
        <v>1.1025763403654496</v>
      </c>
      <c r="IM199" s="12">
        <f t="shared" ca="1" si="713"/>
        <v>1.0063253806662726</v>
      </c>
      <c r="IN199" s="12">
        <f t="shared" ca="1" si="714"/>
        <v>0.79873880435981526</v>
      </c>
      <c r="IO199">
        <f t="shared" si="543"/>
        <v>0</v>
      </c>
      <c r="IP199" s="12">
        <f t="shared" ca="1" si="544"/>
        <v>1.0063253806662726</v>
      </c>
      <c r="IQ199" s="12">
        <f t="shared" ca="1" si="715"/>
        <v>1.0171354276002074</v>
      </c>
      <c r="IR199" s="12">
        <f t="shared" ca="1" si="716"/>
        <v>1.0840015109559487</v>
      </c>
    </row>
    <row r="200" spans="1:252" x14ac:dyDescent="0.2">
      <c r="A200" t="s">
        <v>63</v>
      </c>
      <c r="B200" s="1">
        <f t="shared" si="545"/>
        <v>1993</v>
      </c>
      <c r="C200" s="60">
        <f t="shared" si="743"/>
        <v>1128.8580546325097</v>
      </c>
      <c r="D200" s="60">
        <f t="shared" ref="D200:W200" si="752">D274+D349</f>
        <v>291.37567473861873</v>
      </c>
      <c r="E200" s="60">
        <f t="shared" si="752"/>
        <v>74.279018379153484</v>
      </c>
      <c r="F200" s="60">
        <f t="shared" si="752"/>
        <v>0.02</v>
      </c>
      <c r="G200" s="60">
        <f t="shared" si="752"/>
        <v>0.02</v>
      </c>
      <c r="H200" s="60">
        <f t="shared" si="752"/>
        <v>0.02</v>
      </c>
      <c r="I200" s="60">
        <f t="shared" si="752"/>
        <v>375.27272151758064</v>
      </c>
      <c r="J200" s="60">
        <f t="shared" si="752"/>
        <v>2644.9128876807781</v>
      </c>
      <c r="K200" s="60">
        <f t="shared" si="752"/>
        <v>80.067261757345591</v>
      </c>
      <c r="L200" s="60">
        <f t="shared" si="752"/>
        <v>3086.8602106091384</v>
      </c>
      <c r="M200" s="60">
        <f t="shared" si="752"/>
        <v>3173.3289813649862</v>
      </c>
      <c r="N200" s="60">
        <f t="shared" si="752"/>
        <v>275.28286418922329</v>
      </c>
      <c r="O200" s="60">
        <f t="shared" si="752"/>
        <v>984.2337204094772</v>
      </c>
      <c r="P200" s="60">
        <f t="shared" si="752"/>
        <v>2451.2216362945828</v>
      </c>
      <c r="Q200" s="60">
        <f t="shared" si="752"/>
        <v>360.67720174221893</v>
      </c>
      <c r="R200" s="60">
        <f t="shared" si="752"/>
        <v>188.67892671891431</v>
      </c>
      <c r="S200" s="60">
        <f t="shared" si="752"/>
        <v>187.96605143154068</v>
      </c>
      <c r="T200" s="60">
        <f t="shared" si="752"/>
        <v>114.35666598803718</v>
      </c>
      <c r="U200" s="60">
        <f t="shared" si="752"/>
        <v>440.22838864321136</v>
      </c>
      <c r="V200" s="60">
        <f t="shared" si="752"/>
        <v>74.829483030859194</v>
      </c>
      <c r="W200" s="60">
        <f t="shared" si="752"/>
        <v>73.821926794769126</v>
      </c>
      <c r="X200" s="60">
        <f t="shared" si="692"/>
        <v>16006.311675922945</v>
      </c>
      <c r="Z200" s="19">
        <f t="shared" si="660"/>
        <v>1.9815253037112142</v>
      </c>
      <c r="AA200" s="19">
        <f t="shared" si="661"/>
        <v>3.3875552103994875</v>
      </c>
      <c r="AB200" s="19">
        <f t="shared" si="662"/>
        <v>0.92679522730101471</v>
      </c>
      <c r="AC200" s="19">
        <f t="shared" si="663"/>
        <v>3.5106722153057289E-5</v>
      </c>
      <c r="AD200" s="19">
        <f t="shared" si="664"/>
        <v>2.3252148371262122E-4</v>
      </c>
      <c r="AE200" s="19">
        <f t="shared" si="665"/>
        <v>2.4954428518972495E-4</v>
      </c>
      <c r="AF200" s="19">
        <f t="shared" si="666"/>
        <v>4.3798795710592691</v>
      </c>
      <c r="AG200" s="19">
        <f t="shared" si="667"/>
        <v>15.794099668272318</v>
      </c>
      <c r="AH200" s="19">
        <f t="shared" si="668"/>
        <v>0.8133365778085031</v>
      </c>
      <c r="AI200" s="19">
        <f t="shared" si="669"/>
        <v>8.5165499239879079</v>
      </c>
      <c r="AJ200" s="19">
        <f t="shared" si="670"/>
        <v>6.8193470231210274</v>
      </c>
      <c r="AK200" s="19">
        <f t="shared" si="671"/>
        <v>1.8436901799915701</v>
      </c>
      <c r="AL200" s="19">
        <f t="shared" si="672"/>
        <v>11.763599219889224</v>
      </c>
      <c r="AM200" s="19">
        <f t="shared" si="673"/>
        <v>13.484847007976107</v>
      </c>
      <c r="AN200" s="19">
        <f t="shared" si="674"/>
        <v>1.5988229120055533</v>
      </c>
      <c r="AO200" s="19">
        <f t="shared" si="675"/>
        <v>0.82639514433633277</v>
      </c>
      <c r="AP200" s="19">
        <f t="shared" si="676"/>
        <v>2.1318298971204492</v>
      </c>
      <c r="AQ200" s="19">
        <f t="shared" si="677"/>
        <v>1.1548911112066063</v>
      </c>
      <c r="AR200" s="19">
        <f t="shared" si="678"/>
        <v>0.83903680831984961</v>
      </c>
      <c r="AS200" s="19">
        <f t="shared" si="679"/>
        <v>1.2404046105535487</v>
      </c>
      <c r="AT200" s="19">
        <f t="shared" si="680"/>
        <v>0.76122872695164623</v>
      </c>
      <c r="AU200" s="19">
        <f t="shared" si="656"/>
        <v>16.454247838773089</v>
      </c>
      <c r="AV200" s="19"/>
      <c r="AX200" s="19">
        <f t="shared" si="717"/>
        <v>1.0029865316443198</v>
      </c>
      <c r="AY200" s="19">
        <f t="shared" si="718"/>
        <v>0.94230896017129662</v>
      </c>
      <c r="AZ200" s="19">
        <f t="shared" si="719"/>
        <v>1.3354667408731704</v>
      </c>
      <c r="BA200" s="19">
        <f t="shared" si="720"/>
        <v>0.86552062413518716</v>
      </c>
      <c r="BB200" s="19">
        <f t="shared" si="721"/>
        <v>0.78518474025285756</v>
      </c>
      <c r="BC200" s="19">
        <f t="shared" si="722"/>
        <v>0.96022330716038973</v>
      </c>
      <c r="BD200" s="19">
        <f t="shared" si="723"/>
        <v>1.1259557087892085</v>
      </c>
      <c r="BE200" s="19">
        <f t="shared" si="724"/>
        <v>0.99707310447920039</v>
      </c>
      <c r="BF200" s="19">
        <f t="shared" si="725"/>
        <v>1.0975979523941377</v>
      </c>
      <c r="BG200" s="19">
        <f t="shared" si="726"/>
        <v>1.0466757397741868</v>
      </c>
      <c r="BH200" s="19">
        <f t="shared" si="727"/>
        <v>1.1153807302769438</v>
      </c>
      <c r="BI200" s="19">
        <f t="shared" si="728"/>
        <v>0.81506242926359429</v>
      </c>
      <c r="BJ200" s="19">
        <f t="shared" si="729"/>
        <v>0.99612243003232503</v>
      </c>
      <c r="BK200" s="19">
        <f t="shared" si="730"/>
        <v>0.87639447960709682</v>
      </c>
      <c r="BL200" s="19">
        <f t="shared" si="731"/>
        <v>1.0328278034531588</v>
      </c>
      <c r="BM200" s="19">
        <f t="shared" si="732"/>
        <v>0.94922467720697223</v>
      </c>
      <c r="BN200" s="19">
        <f t="shared" si="733"/>
        <v>0.64687960133845868</v>
      </c>
      <c r="BO200" s="19">
        <f t="shared" si="734"/>
        <v>0.91660277325477835</v>
      </c>
      <c r="BP200" s="19">
        <f t="shared" si="735"/>
        <v>1.0272399625654209</v>
      </c>
      <c r="BQ200" s="19">
        <f t="shared" si="736"/>
        <v>1.2238838655807482</v>
      </c>
      <c r="BR200" s="19">
        <f t="shared" si="737"/>
        <v>0.98023941233232059</v>
      </c>
      <c r="BS200" s="19">
        <f t="shared" si="738"/>
        <v>0.96846080665951784</v>
      </c>
      <c r="BU200" s="16"/>
      <c r="BV200" s="9">
        <f t="shared" si="693"/>
        <v>1.2128392259680292</v>
      </c>
      <c r="BW200" s="9">
        <f t="shared" si="488"/>
        <v>0.96846080665951784</v>
      </c>
      <c r="BX200" s="9">
        <f t="shared" si="489"/>
        <v>0.93578512300182148</v>
      </c>
      <c r="BY200" s="9">
        <f t="shared" si="490"/>
        <v>1.0313214668834103</v>
      </c>
      <c r="BZ200" s="9">
        <f t="shared" si="491"/>
        <v>1.0034874762517623</v>
      </c>
      <c r="CA200" s="9">
        <f t="shared" si="435"/>
        <v>1.1745875291971366</v>
      </c>
      <c r="CB200" s="9">
        <f t="shared" si="492"/>
        <v>1.1745872551293026</v>
      </c>
      <c r="CC200" s="9"/>
      <c r="CD200" s="9">
        <f t="shared" si="493"/>
        <v>0.96509528574191106</v>
      </c>
      <c r="CE200" s="9">
        <f t="shared" si="494"/>
        <v>0.96846103263162364</v>
      </c>
      <c r="CG200" s="35"/>
      <c r="CH200">
        <f t="shared" si="495"/>
        <v>1993</v>
      </c>
      <c r="CI200" s="19">
        <f t="shared" si="496"/>
        <v>7.0525807411995073E-2</v>
      </c>
      <c r="CJ200" s="19">
        <f t="shared" si="592"/>
        <v>1.8203798641314262E-2</v>
      </c>
      <c r="CK200" s="19">
        <f t="shared" si="593"/>
        <v>4.6406080228267492E-3</v>
      </c>
      <c r="CL200" s="19">
        <f t="shared" si="594"/>
        <v>1.2495070947596536E-6</v>
      </c>
      <c r="CM200" s="19">
        <f t="shared" si="595"/>
        <v>1.2495070947596536E-6</v>
      </c>
      <c r="CN200" s="19">
        <f t="shared" si="596"/>
        <v>1.2495070947596536E-6</v>
      </c>
      <c r="CO200" s="19">
        <f t="shared" si="597"/>
        <v>2.3445296400299034E-2</v>
      </c>
      <c r="CP200" s="19">
        <f t="shared" si="598"/>
        <v>0.16524187090891873</v>
      </c>
      <c r="CQ200" s="19">
        <f t="shared" si="599"/>
        <v>5.0022305811890802E-3</v>
      </c>
      <c r="CR200" s="19">
        <f t="shared" si="600"/>
        <v>0.19285268668436983</v>
      </c>
      <c r="CS200" s="19">
        <f t="shared" si="601"/>
        <v>0.19825485381109872</v>
      </c>
      <c r="CT200" s="19">
        <f t="shared" si="602"/>
        <v>1.7198394593509633E-2</v>
      </c>
      <c r="CU200" s="19">
        <f t="shared" si="603"/>
        <v>6.1490350827666546E-2</v>
      </c>
      <c r="CV200" s="19">
        <f t="shared" si="604"/>
        <v>0.15314094126892241</v>
      </c>
      <c r="CW200" s="19">
        <f t="shared" si="605"/>
        <v>2.253343612474807E-2</v>
      </c>
      <c r="CX200" s="19">
        <f t="shared" si="606"/>
        <v>1.1787782878346009E-2</v>
      </c>
      <c r="CY200" s="19">
        <f t="shared" si="590"/>
        <v>1.17432457418834E-2</v>
      </c>
      <c r="CZ200" s="19">
        <f t="shared" si="607"/>
        <v>7.144473274255621E-3</v>
      </c>
      <c r="DA200" s="19">
        <f t="shared" si="608"/>
        <v>2.7503424746215133E-2</v>
      </c>
      <c r="DB200" s="19">
        <f t="shared" si="609"/>
        <v>4.6749984972127836E-3</v>
      </c>
      <c r="DC200" s="19">
        <f t="shared" si="610"/>
        <v>4.6120510639445899E-3</v>
      </c>
      <c r="DD200" s="19"/>
      <c r="DE200" s="19"/>
      <c r="DF200" s="19">
        <f t="shared" si="547"/>
        <v>6.9311806649292276E-2</v>
      </c>
      <c r="DG200" s="19">
        <f t="shared" si="614"/>
        <v>1.8049946630217643E-2</v>
      </c>
      <c r="DH200" s="19">
        <f t="shared" si="615"/>
        <v>4.553682842045847E-3</v>
      </c>
      <c r="DI200" s="19">
        <f t="shared" si="616"/>
        <v>1.2675270968549091E-6</v>
      </c>
      <c r="DJ200" s="19">
        <f t="shared" si="617"/>
        <v>1.2675270968549091E-6</v>
      </c>
      <c r="DK200" s="19">
        <f t="shared" si="618"/>
        <v>1.2675270968549091E-6</v>
      </c>
      <c r="DL200" s="19">
        <f t="shared" si="619"/>
        <v>2.2847194614102433E-2</v>
      </c>
      <c r="DM200" s="19">
        <f t="shared" si="620"/>
        <v>0.1661777005648071</v>
      </c>
      <c r="DN200" s="19">
        <f t="shared" si="621"/>
        <v>5.0919726492399528E-3</v>
      </c>
      <c r="DO200" s="19">
        <f t="shared" si="622"/>
        <v>0.19602898778958433</v>
      </c>
      <c r="DP200" s="19">
        <f t="shared" si="623"/>
        <v>0.19942155781939391</v>
      </c>
      <c r="DQ200" s="19">
        <f t="shared" si="624"/>
        <v>1.6936527853801252E-2</v>
      </c>
      <c r="DR200" s="19">
        <f t="shared" si="625"/>
        <v>6.1264896898047261E-2</v>
      </c>
      <c r="DS200" s="19">
        <f t="shared" si="626"/>
        <v>0.15174763371618677</v>
      </c>
      <c r="DT200" s="19">
        <f t="shared" si="627"/>
        <v>2.2064176714659382E-2</v>
      </c>
      <c r="DU200" s="19">
        <f t="shared" si="628"/>
        <v>1.1807870536565698E-2</v>
      </c>
      <c r="DV200" s="19">
        <f t="shared" si="611"/>
        <v>1.1717275612549564E-2</v>
      </c>
      <c r="DW200" s="19">
        <f t="shared" si="629"/>
        <v>6.9897435318424074E-3</v>
      </c>
      <c r="DX200" s="19">
        <f t="shared" si="630"/>
        <v>2.6755390653717931E-2</v>
      </c>
      <c r="DY200" s="19">
        <f t="shared" si="631"/>
        <v>4.7443646160392544E-3</v>
      </c>
      <c r="DZ200" s="19">
        <f t="shared" si="632"/>
        <v>4.4305425124073951E-3</v>
      </c>
      <c r="EA200" s="19">
        <f t="shared" si="519"/>
        <v>0.99994507478579098</v>
      </c>
      <c r="EB200" s="19"/>
      <c r="EC200" s="19">
        <f t="shared" si="548"/>
        <v>6.9315613824229599E-2</v>
      </c>
      <c r="ED200" s="19">
        <f t="shared" si="633"/>
        <v>1.8050938081858463E-2</v>
      </c>
      <c r="EE200" s="19">
        <f t="shared" si="634"/>
        <v>4.553932967789596E-3</v>
      </c>
      <c r="EF200" s="19">
        <f t="shared" si="635"/>
        <v>1.2675967198762789E-6</v>
      </c>
      <c r="EG200" s="19">
        <f t="shared" si="636"/>
        <v>1.2675967198762789E-6</v>
      </c>
      <c r="EH200" s="19">
        <f t="shared" si="637"/>
        <v>1.2675967198762789E-6</v>
      </c>
      <c r="EI200" s="19">
        <f t="shared" si="638"/>
        <v>2.2848449570089413E-2</v>
      </c>
      <c r="EJ200" s="19">
        <f t="shared" si="639"/>
        <v>0.16618682841195634</v>
      </c>
      <c r="EK200" s="19">
        <f t="shared" si="640"/>
        <v>5.0922523422906596E-3</v>
      </c>
      <c r="EL200" s="19">
        <f t="shared" si="641"/>
        <v>0.19603975531513851</v>
      </c>
      <c r="EM200" s="19">
        <f t="shared" si="642"/>
        <v>0.19943251169281889</v>
      </c>
      <c r="EN200" s="19">
        <f t="shared" si="643"/>
        <v>1.693745814731815E-2</v>
      </c>
      <c r="EO200" s="19">
        <f t="shared" si="644"/>
        <v>6.1268262070465693E-2</v>
      </c>
      <c r="EP200" s="19">
        <f t="shared" si="645"/>
        <v>0.15175596894528859</v>
      </c>
      <c r="EQ200" s="19">
        <f t="shared" si="646"/>
        <v>2.2065388660858186E-2</v>
      </c>
      <c r="ER200" s="19">
        <f t="shared" si="647"/>
        <v>1.1808519122007966E-2</v>
      </c>
      <c r="ES200" s="19">
        <f t="shared" si="612"/>
        <v>1.1717919221772904E-2</v>
      </c>
      <c r="ET200" s="19">
        <f t="shared" si="648"/>
        <v>6.9901274660908305E-3</v>
      </c>
      <c r="EU200" s="19">
        <f t="shared" si="649"/>
        <v>2.675686028000037E-2</v>
      </c>
      <c r="EV200" s="19">
        <f t="shared" si="650"/>
        <v>4.7446252155955628E-3</v>
      </c>
      <c r="EW200" s="19">
        <f t="shared" si="651"/>
        <v>4.4307858742706537E-3</v>
      </c>
      <c r="EX200" s="19"/>
      <c r="EY200" s="19"/>
      <c r="EZ200" s="19">
        <f t="shared" si="549"/>
        <v>5.5479826574363338E-2</v>
      </c>
      <c r="FA200" s="19">
        <f t="shared" si="573"/>
        <v>-3.6823414767907132E-3</v>
      </c>
      <c r="FB200" s="19">
        <f t="shared" si="574"/>
        <v>5.5970665602432398E-2</v>
      </c>
      <c r="FC200" s="19">
        <f t="shared" si="575"/>
        <v>-7.9174952183488842E-3</v>
      </c>
      <c r="FD200" s="19">
        <f t="shared" si="576"/>
        <v>-4.9250897524055995E-2</v>
      </c>
      <c r="FE200" s="19">
        <f t="shared" si="577"/>
        <v>-1.0536779151913185E-2</v>
      </c>
      <c r="FF200" s="19">
        <f t="shared" si="578"/>
        <v>7.6492640897954864E-2</v>
      </c>
      <c r="FG200" s="19">
        <f t="shared" si="579"/>
        <v>1.0269166882789884E-2</v>
      </c>
      <c r="FH200" s="19">
        <f t="shared" si="580"/>
        <v>-2.0887329323053014E-3</v>
      </c>
      <c r="FI200" s="19">
        <f t="shared" si="581"/>
        <v>-7.0006706585556246E-3</v>
      </c>
      <c r="FJ200" s="19">
        <f t="shared" si="582"/>
        <v>1.12383155955855E-2</v>
      </c>
      <c r="FK200" s="19">
        <f t="shared" si="583"/>
        <v>-5.0623936407726096E-3</v>
      </c>
      <c r="FL200" s="19">
        <f t="shared" si="584"/>
        <v>1.0357172283431739E-2</v>
      </c>
      <c r="FM200" s="19">
        <f t="shared" si="585"/>
        <v>1.0383992164494833E-3</v>
      </c>
      <c r="FN200" s="19">
        <f t="shared" si="586"/>
        <v>3.7641473790097107E-2</v>
      </c>
      <c r="FO200" s="19">
        <f t="shared" si="587"/>
        <v>-4.4030321179968614E-2</v>
      </c>
      <c r="FP200" s="19">
        <f t="shared" si="567"/>
        <v>-6.3118600120811955E-2</v>
      </c>
      <c r="FQ200" s="19">
        <f t="shared" si="568"/>
        <v>3.027000852946644E-3</v>
      </c>
      <c r="FR200" s="19">
        <f t="shared" si="569"/>
        <v>4.5937141205323488E-2</v>
      </c>
      <c r="FS200" s="19">
        <f t="shared" si="570"/>
        <v>-3.8589476480666927E-2</v>
      </c>
      <c r="FT200" s="19">
        <f t="shared" si="571"/>
        <v>5.5722164523483102E-2</v>
      </c>
      <c r="FU200" s="19"/>
      <c r="FV200" s="16"/>
      <c r="FW200" s="19">
        <f t="shared" si="739"/>
        <v>1.0099875941689453</v>
      </c>
      <c r="FX200" s="19">
        <f t="shared" si="550"/>
        <v>0.72777844081003351</v>
      </c>
      <c r="FY200" s="19">
        <f t="shared" si="694"/>
        <v>1.0034874762517623</v>
      </c>
      <c r="FZ200" s="19"/>
      <c r="GA200" s="19">
        <f t="shared" si="740"/>
        <v>0.9360123510440389</v>
      </c>
      <c r="GB200" s="19">
        <f t="shared" si="551"/>
        <v>0.74779358904571258</v>
      </c>
      <c r="GC200" s="19">
        <f t="shared" si="695"/>
        <v>0.93578512300182148</v>
      </c>
      <c r="GD200" s="19"/>
      <c r="GE200" s="19">
        <f t="shared" si="741"/>
        <v>1.0464867471107393</v>
      </c>
      <c r="GF200" s="19">
        <f t="shared" si="552"/>
        <v>0.91834602050552472</v>
      </c>
      <c r="GG200" s="19">
        <f t="shared" si="696"/>
        <v>1.0313214668834103</v>
      </c>
      <c r="GI200" s="132">
        <f t="shared" si="657"/>
        <v>1.2128392259680292</v>
      </c>
      <c r="GJ200" s="19">
        <f t="shared" si="526"/>
        <v>1.1745875291971368</v>
      </c>
      <c r="GK200" s="19">
        <f t="shared" si="742"/>
        <v>1.1745872551293026</v>
      </c>
      <c r="GL200" s="3"/>
      <c r="GM200" s="3"/>
      <c r="GN200" s="8"/>
      <c r="GO200" s="3"/>
      <c r="GP200" s="19">
        <f t="array" ref="GP200:GP214">TRANSPOSE(CO197:DC197)</f>
        <v>2.4427337077581542E-2</v>
      </c>
      <c r="GQ200" s="19">
        <f t="array" ref="GQ200:GQ214">TRANSPOSE(CO217:DC217)</f>
        <v>3.3563150693247848E-2</v>
      </c>
      <c r="GV200" s="30"/>
      <c r="GW200" s="12">
        <f t="shared" ca="1" si="530"/>
        <v>1</v>
      </c>
      <c r="GX200" s="19">
        <f t="shared" ca="1" si="531"/>
        <v>1</v>
      </c>
      <c r="GY200" s="19">
        <f t="shared" ca="1" si="532"/>
        <v>1</v>
      </c>
      <c r="GZ200" s="11" t="e">
        <f ca="1">IF(GP200,OFFSET(#REF!,$GP$225+$GO200,0),"")</f>
        <v>#REF!</v>
      </c>
      <c r="HA200" s="12">
        <f t="shared" ca="1" si="697"/>
        <v>1</v>
      </c>
      <c r="HB200" s="12">
        <f t="shared" ca="1" si="698"/>
        <v>1</v>
      </c>
      <c r="HC200" s="12">
        <f t="shared" ca="1" si="699"/>
        <v>1</v>
      </c>
      <c r="HD200" s="12">
        <f t="shared" ca="1" si="700"/>
        <v>1</v>
      </c>
      <c r="HE200" t="e">
        <f t="shared" ca="1" si="533"/>
        <v>#REF!</v>
      </c>
      <c r="HF200" s="12">
        <f t="shared" ca="1" si="701"/>
        <v>1</v>
      </c>
      <c r="HG200" s="12">
        <f t="shared" ca="1" si="702"/>
        <v>1</v>
      </c>
      <c r="HH200" s="12">
        <f t="shared" ca="1" si="703"/>
        <v>1</v>
      </c>
      <c r="HJ200" s="17"/>
      <c r="HL200" s="18">
        <f t="shared" si="534"/>
        <v>1993</v>
      </c>
      <c r="HM200" s="9">
        <f t="shared" si="704"/>
        <v>0.87309322929137856</v>
      </c>
      <c r="HN200" s="9">
        <f t="shared" si="705"/>
        <v>1.074556975478679</v>
      </c>
      <c r="HO200" s="9">
        <f t="shared" si="706"/>
        <v>0.95182020122637034</v>
      </c>
      <c r="HP200" s="9">
        <f t="shared" si="707"/>
        <v>1.1179540283829221</v>
      </c>
      <c r="HQ200" s="9">
        <f t="shared" si="708"/>
        <v>1.0098349165328919</v>
      </c>
      <c r="HR200" s="9">
        <f t="shared" si="535"/>
        <v>0.93818798427226235</v>
      </c>
      <c r="HS200" s="9">
        <f t="shared" si="709"/>
        <v>0.9381884197782564</v>
      </c>
      <c r="HT200" s="9"/>
      <c r="HU200" s="9">
        <f t="shared" si="710"/>
        <v>1.0640912282572643</v>
      </c>
      <c r="HV200" s="23">
        <f t="shared" si="536"/>
        <v>1.0745564766705569</v>
      </c>
      <c r="HX200" s="8"/>
      <c r="HY200" s="5">
        <f t="shared" si="554"/>
        <v>44</v>
      </c>
      <c r="HZ200" t="b">
        <f t="shared" si="537"/>
        <v>0</v>
      </c>
      <c r="IC200" s="11"/>
      <c r="ID200" s="11"/>
      <c r="IE200" s="11"/>
      <c r="IF200">
        <f t="shared" si="539"/>
        <v>0</v>
      </c>
      <c r="IG200" s="12">
        <f t="shared" ca="1" si="540"/>
        <v>0.79371768074338012</v>
      </c>
      <c r="IH200" s="19">
        <f t="shared" ca="1" si="541"/>
        <v>1.0063253806662726</v>
      </c>
      <c r="II200" s="19">
        <f t="shared" ca="1" si="542"/>
        <v>0.79873880435981526</v>
      </c>
      <c r="IJ200" s="11"/>
      <c r="IK200" s="12">
        <f t="shared" ca="1" si="711"/>
        <v>0.71987548769666321</v>
      </c>
      <c r="IL200" s="12">
        <f t="shared" ca="1" si="712"/>
        <v>1.1025763403654496</v>
      </c>
      <c r="IM200" s="12">
        <f t="shared" ca="1" si="713"/>
        <v>1.0063253806662726</v>
      </c>
      <c r="IN200" s="12">
        <f t="shared" ca="1" si="714"/>
        <v>0.79873880435981526</v>
      </c>
      <c r="IO200">
        <f t="shared" si="543"/>
        <v>0</v>
      </c>
      <c r="IP200" s="12">
        <f t="shared" ca="1" si="544"/>
        <v>1.0063253806662726</v>
      </c>
      <c r="IQ200" s="12">
        <f t="shared" ca="1" si="715"/>
        <v>1.0171354276002074</v>
      </c>
      <c r="IR200" s="12">
        <f t="shared" ca="1" si="716"/>
        <v>1.0840015109559487</v>
      </c>
    </row>
    <row r="201" spans="1:252" x14ac:dyDescent="0.2">
      <c r="A201" t="s">
        <v>63</v>
      </c>
      <c r="B201" s="1">
        <f t="shared" si="545"/>
        <v>1994</v>
      </c>
      <c r="C201" s="60">
        <f t="shared" si="743"/>
        <v>1214.9635143109854</v>
      </c>
      <c r="D201" s="60">
        <f t="shared" ref="D201:W201" si="753">D275+D350</f>
        <v>309.98132308146364</v>
      </c>
      <c r="E201" s="60">
        <f t="shared" si="753"/>
        <v>72.968094959874165</v>
      </c>
      <c r="F201" s="60">
        <f t="shared" si="753"/>
        <v>0.02</v>
      </c>
      <c r="G201" s="60">
        <f t="shared" si="753"/>
        <v>0.02</v>
      </c>
      <c r="H201" s="60">
        <f t="shared" si="753"/>
        <v>0.02</v>
      </c>
      <c r="I201" s="60">
        <f t="shared" si="753"/>
        <v>388.34010405120068</v>
      </c>
      <c r="J201" s="60">
        <f t="shared" si="753"/>
        <v>2643.0392297833732</v>
      </c>
      <c r="K201" s="60">
        <f t="shared" si="753"/>
        <v>82.469446034692282</v>
      </c>
      <c r="L201" s="60">
        <f t="shared" si="753"/>
        <v>3263.8294800151384</v>
      </c>
      <c r="M201" s="60">
        <f t="shared" si="753"/>
        <v>3258.6455007552313</v>
      </c>
      <c r="N201" s="60">
        <f t="shared" si="753"/>
        <v>289.13793650077378</v>
      </c>
      <c r="O201" s="60">
        <f t="shared" si="753"/>
        <v>941.76041617793362</v>
      </c>
      <c r="P201" s="60">
        <f t="shared" si="753"/>
        <v>2572.3212691860645</v>
      </c>
      <c r="Q201" s="60">
        <f t="shared" si="753"/>
        <v>386.8233467197802</v>
      </c>
      <c r="R201" s="60">
        <f t="shared" si="753"/>
        <v>198.10756982224359</v>
      </c>
      <c r="S201" s="60">
        <f t="shared" si="753"/>
        <v>191.87783104471461</v>
      </c>
      <c r="T201" s="60">
        <f t="shared" si="753"/>
        <v>120.4349665875958</v>
      </c>
      <c r="U201" s="60">
        <f t="shared" si="753"/>
        <v>422.77570114221169</v>
      </c>
      <c r="V201" s="60">
        <f t="shared" si="753"/>
        <v>72.061632139073112</v>
      </c>
      <c r="W201" s="60">
        <f t="shared" si="753"/>
        <v>79.094813565754023</v>
      </c>
      <c r="X201" s="60">
        <f t="shared" si="692"/>
        <v>16508.692175878103</v>
      </c>
      <c r="Z201" s="19">
        <f t="shared" si="660"/>
        <v>2.0860695761435832</v>
      </c>
      <c r="AA201" s="19">
        <f t="shared" si="661"/>
        <v>3.4004668013546309</v>
      </c>
      <c r="AB201" s="19">
        <f t="shared" si="662"/>
        <v>0.89529885860643477</v>
      </c>
      <c r="AC201" s="19">
        <f t="shared" si="663"/>
        <v>3.4339625043417188E-5</v>
      </c>
      <c r="AD201" s="19">
        <f t="shared" si="664"/>
        <v>2.1939817325452104E-4</v>
      </c>
      <c r="AE201" s="19">
        <f t="shared" si="665"/>
        <v>2.4539460954784911E-4</v>
      </c>
      <c r="AF201" s="19">
        <f t="shared" si="666"/>
        <v>4.264083645204253</v>
      </c>
      <c r="AG201" s="19">
        <f t="shared" si="667"/>
        <v>15.049811002025079</v>
      </c>
      <c r="AH201" s="19">
        <f t="shared" si="668"/>
        <v>0.82766804784137671</v>
      </c>
      <c r="AI201" s="19">
        <f t="shared" si="669"/>
        <v>8.7878486702438323</v>
      </c>
      <c r="AJ201" s="19">
        <f t="shared" si="670"/>
        <v>6.7862392152795596</v>
      </c>
      <c r="AK201" s="19">
        <f t="shared" si="671"/>
        <v>1.7924525776714564</v>
      </c>
      <c r="AL201" s="19">
        <f t="shared" si="672"/>
        <v>10.739219870700932</v>
      </c>
      <c r="AM201" s="19">
        <f t="shared" si="673"/>
        <v>13.441177398948591</v>
      </c>
      <c r="AN201" s="19">
        <f t="shared" si="674"/>
        <v>1.5838323901091174</v>
      </c>
      <c r="AO201" s="19">
        <f t="shared" si="675"/>
        <v>0.79194747326358406</v>
      </c>
      <c r="AP201" s="19">
        <f t="shared" si="676"/>
        <v>1.8486355235344987</v>
      </c>
      <c r="AQ201" s="19">
        <f t="shared" si="677"/>
        <v>1.1340870092228468</v>
      </c>
      <c r="AR201" s="19">
        <f t="shared" si="678"/>
        <v>0.75481024825662979</v>
      </c>
      <c r="AS201" s="19">
        <f t="shared" si="679"/>
        <v>1.145833319213313</v>
      </c>
      <c r="AT201" s="19">
        <f t="shared" si="680"/>
        <v>0.8057679928553324</v>
      </c>
      <c r="AU201" s="19">
        <f t="shared" si="656"/>
        <v>15.920003669678644</v>
      </c>
      <c r="AV201" s="19"/>
      <c r="AX201" s="19">
        <f t="shared" si="717"/>
        <v>1.0559035935732461</v>
      </c>
      <c r="AY201" s="19">
        <f t="shared" si="718"/>
        <v>0.94590054970753423</v>
      </c>
      <c r="AZ201" s="19">
        <f t="shared" si="719"/>
        <v>1.2900820090458571</v>
      </c>
      <c r="BA201" s="19">
        <f t="shared" si="720"/>
        <v>0.84660862300294304</v>
      </c>
      <c r="BB201" s="19">
        <f t="shared" si="721"/>
        <v>0.74086959591102874</v>
      </c>
      <c r="BC201" s="19">
        <f t="shared" si="722"/>
        <v>0.94425573945810592</v>
      </c>
      <c r="BD201" s="19">
        <f t="shared" si="723"/>
        <v>1.0961875195831627</v>
      </c>
      <c r="BE201" s="19">
        <f t="shared" si="724"/>
        <v>0.95008655718175661</v>
      </c>
      <c r="BF201" s="19">
        <f t="shared" si="725"/>
        <v>1.1169382754437467</v>
      </c>
      <c r="BG201" s="19">
        <f t="shared" si="726"/>
        <v>1.0800180930124876</v>
      </c>
      <c r="BH201" s="19">
        <f t="shared" si="727"/>
        <v>1.1099655767786865</v>
      </c>
      <c r="BI201" s="19">
        <f t="shared" si="728"/>
        <v>0.7924112023547083</v>
      </c>
      <c r="BJ201" s="19">
        <f t="shared" si="729"/>
        <v>0.90937965449955038</v>
      </c>
      <c r="BK201" s="19">
        <f t="shared" si="730"/>
        <v>0.87355634549584749</v>
      </c>
      <c r="BL201" s="19">
        <f t="shared" si="731"/>
        <v>1.0231440369230111</v>
      </c>
      <c r="BM201" s="19">
        <f t="shared" si="732"/>
        <v>0.90965694779972639</v>
      </c>
      <c r="BN201" s="19">
        <f t="shared" si="733"/>
        <v>0.56094748089394286</v>
      </c>
      <c r="BO201" s="19">
        <f t="shared" si="734"/>
        <v>0.90009117541810768</v>
      </c>
      <c r="BP201" s="19">
        <f t="shared" si="735"/>
        <v>0.9241206624960806</v>
      </c>
      <c r="BQ201" s="19">
        <f t="shared" si="736"/>
        <v>1.1305721537137645</v>
      </c>
      <c r="BR201" s="19">
        <f t="shared" si="737"/>
        <v>1.0375929281540055</v>
      </c>
      <c r="BS201" s="19">
        <f t="shared" si="738"/>
        <v>0.93701637091112999</v>
      </c>
      <c r="BU201" s="16"/>
      <c r="BV201" s="9">
        <f t="shared" si="693"/>
        <v>1.2928838365062905</v>
      </c>
      <c r="BW201" s="9">
        <f t="shared" si="488"/>
        <v>0.93701637091112999</v>
      </c>
      <c r="BX201" s="9">
        <f t="shared" si="489"/>
        <v>0.94185345219872696</v>
      </c>
      <c r="BY201" s="9">
        <f t="shared" si="490"/>
        <v>1.0027958077640986</v>
      </c>
      <c r="BZ201" s="9">
        <f t="shared" si="491"/>
        <v>0.99209094081353744</v>
      </c>
      <c r="CA201" s="9">
        <f t="shared" si="435"/>
        <v>1.211453735926129</v>
      </c>
      <c r="CB201" s="9">
        <f t="shared" si="492"/>
        <v>1.2114533204927831</v>
      </c>
      <c r="CC201" s="9"/>
      <c r="CD201" s="9">
        <f t="shared" si="493"/>
        <v>0.94448669339302727</v>
      </c>
      <c r="CE201" s="9">
        <f t="shared" si="494"/>
        <v>0.93701669223415551</v>
      </c>
      <c r="CG201" s="35"/>
      <c r="CH201">
        <f t="shared" si="495"/>
        <v>1994</v>
      </c>
      <c r="CI201" s="19">
        <f t="shared" si="496"/>
        <v>7.3595382442604731E-2</v>
      </c>
      <c r="CJ201" s="19">
        <f t="shared" si="592"/>
        <v>1.8776855233535519E-2</v>
      </c>
      <c r="CK201" s="19">
        <f t="shared" si="593"/>
        <v>4.4199803462622242E-3</v>
      </c>
      <c r="CL201" s="19">
        <f t="shared" si="594"/>
        <v>1.2114830046454721E-6</v>
      </c>
      <c r="CM201" s="19">
        <f t="shared" si="595"/>
        <v>1.2114830046454721E-6</v>
      </c>
      <c r="CN201" s="19">
        <f t="shared" si="596"/>
        <v>1.2114830046454721E-6</v>
      </c>
      <c r="CO201" s="19">
        <f t="shared" si="597"/>
        <v>2.3523371804014193E-2</v>
      </c>
      <c r="CP201" s="19">
        <f t="shared" si="598"/>
        <v>0.16009985537469076</v>
      </c>
      <c r="CQ201" s="19">
        <f t="shared" si="599"/>
        <v>4.995516613677831E-3</v>
      </c>
      <c r="CR201" s="19">
        <f t="shared" si="600"/>
        <v>0.19770369725496043</v>
      </c>
      <c r="CS201" s="19">
        <f t="shared" si="601"/>
        <v>0.19738968211646982</v>
      </c>
      <c r="CT201" s="19">
        <f t="shared" si="602"/>
        <v>1.7514284803447456E-2</v>
      </c>
      <c r="CU201" s="19">
        <f t="shared" si="603"/>
        <v>5.7046336932370663E-2</v>
      </c>
      <c r="CV201" s="19">
        <f t="shared" si="604"/>
        <v>0.15581617500534939</v>
      </c>
      <c r="CW201" s="19">
        <f t="shared" si="605"/>
        <v>2.3431495517554825E-2</v>
      </c>
      <c r="CX201" s="19">
        <f t="shared" si="606"/>
        <v>1.2000197696563216E-2</v>
      </c>
      <c r="CY201" s="19">
        <f t="shared" si="590"/>
        <v>1.1622836563945355E-2</v>
      </c>
      <c r="CZ201" s="19">
        <f t="shared" si="607"/>
        <v>7.2952457592958793E-3</v>
      </c>
      <c r="DA201" s="19">
        <f t="shared" si="608"/>
        <v>2.5609278835543137E-2</v>
      </c>
      <c r="DB201" s="19">
        <f t="shared" si="609"/>
        <v>4.3650721311750502E-3</v>
      </c>
      <c r="DC201" s="19">
        <f t="shared" si="610"/>
        <v>4.7911011195256566E-3</v>
      </c>
      <c r="DD201" s="19"/>
      <c r="DE201" s="19"/>
      <c r="DF201" s="19">
        <f t="shared" si="547"/>
        <v>7.2049697349895081E-2</v>
      </c>
      <c r="DG201" s="19">
        <f t="shared" si="614"/>
        <v>1.8488846817169696E-2</v>
      </c>
      <c r="DH201" s="19">
        <f t="shared" si="615"/>
        <v>4.5293986527346168E-3</v>
      </c>
      <c r="DI201" s="19">
        <f t="shared" si="616"/>
        <v>1.2303971268189712E-6</v>
      </c>
      <c r="DJ201" s="19">
        <f t="shared" si="617"/>
        <v>1.2303971268189712E-6</v>
      </c>
      <c r="DK201" s="19">
        <f t="shared" si="618"/>
        <v>1.2303971268189712E-6</v>
      </c>
      <c r="DL201" s="19">
        <f t="shared" si="619"/>
        <v>2.3484312471519591E-2</v>
      </c>
      <c r="DM201" s="19">
        <f t="shared" si="620"/>
        <v>0.16265731734103314</v>
      </c>
      <c r="DN201" s="19">
        <f t="shared" si="621"/>
        <v>4.9988728459749053E-3</v>
      </c>
      <c r="DO201" s="19">
        <f t="shared" si="622"/>
        <v>0.19526814934299083</v>
      </c>
      <c r="DP201" s="19">
        <f t="shared" si="623"/>
        <v>0.19782195264580274</v>
      </c>
      <c r="DQ201" s="19">
        <f t="shared" si="624"/>
        <v>1.7355860580424251E-2</v>
      </c>
      <c r="DR201" s="19">
        <f t="shared" si="625"/>
        <v>5.9240565325269758E-2</v>
      </c>
      <c r="DS201" s="19">
        <f t="shared" si="626"/>
        <v>0.15447469728921318</v>
      </c>
      <c r="DT201" s="19">
        <f t="shared" si="627"/>
        <v>2.297954115387724E-2</v>
      </c>
      <c r="DU201" s="19">
        <f t="shared" si="628"/>
        <v>1.1893674154311406E-2</v>
      </c>
      <c r="DV201" s="19">
        <f t="shared" si="611"/>
        <v>1.1682937737540719E-2</v>
      </c>
      <c r="DW201" s="19">
        <f t="shared" si="629"/>
        <v>7.2195971270536544E-3</v>
      </c>
      <c r="DX201" s="19">
        <f t="shared" si="630"/>
        <v>2.6545089556303022E-2</v>
      </c>
      <c r="DY201" s="19">
        <f t="shared" si="631"/>
        <v>4.5182638590565696E-3</v>
      </c>
      <c r="DZ201" s="19">
        <f t="shared" si="632"/>
        <v>4.7010078067234069E-3</v>
      </c>
      <c r="EA201" s="19">
        <f t="shared" si="519"/>
        <v>0.99991347324827418</v>
      </c>
      <c r="EB201" s="19"/>
      <c r="EC201" s="19">
        <f t="shared" si="548"/>
        <v>7.2055932115643623E-2</v>
      </c>
      <c r="ED201" s="19">
        <f t="shared" si="633"/>
        <v>1.8490446735463677E-2</v>
      </c>
      <c r="EE201" s="19">
        <f t="shared" si="634"/>
        <v>4.5297906008013025E-3</v>
      </c>
      <c r="EF201" s="19">
        <f t="shared" si="635"/>
        <v>1.2305035982983189E-6</v>
      </c>
      <c r="EG201" s="19">
        <f t="shared" si="636"/>
        <v>1.2305035982983189E-6</v>
      </c>
      <c r="EH201" s="19">
        <f t="shared" si="637"/>
        <v>1.2305035982983189E-6</v>
      </c>
      <c r="EI201" s="19">
        <f t="shared" si="638"/>
        <v>2.3486344668633682E-2</v>
      </c>
      <c r="EJ201" s="19">
        <f t="shared" si="639"/>
        <v>0.1626713927682481</v>
      </c>
      <c r="EK201" s="19">
        <f t="shared" si="640"/>
        <v>4.9993054196337513E-3</v>
      </c>
      <c r="EL201" s="19">
        <f t="shared" si="641"/>
        <v>0.19528504672374447</v>
      </c>
      <c r="EM201" s="19">
        <f t="shared" si="642"/>
        <v>0.19783907101798237</v>
      </c>
      <c r="EN201" s="19">
        <f t="shared" si="643"/>
        <v>1.7357362456616149E-2</v>
      </c>
      <c r="EO201" s="19">
        <f t="shared" si="644"/>
        <v>5.9245691662523067E-2</v>
      </c>
      <c r="EP201" s="19">
        <f t="shared" si="645"/>
        <v>0.15448806463962686</v>
      </c>
      <c r="EQ201" s="19">
        <f t="shared" si="646"/>
        <v>2.2981529670989362E-2</v>
      </c>
      <c r="ER201" s="19">
        <f t="shared" si="647"/>
        <v>1.1894703364356265E-2</v>
      </c>
      <c r="ES201" s="19">
        <f t="shared" si="612"/>
        <v>1.1683948711670071E-2</v>
      </c>
      <c r="ET201" s="19">
        <f t="shared" si="648"/>
        <v>7.2202218693987533E-3</v>
      </c>
      <c r="EU201" s="19">
        <f t="shared" si="649"/>
        <v>2.6547386615433665E-2</v>
      </c>
      <c r="EV201" s="19">
        <f t="shared" si="650"/>
        <v>4.5186548435823546E-3</v>
      </c>
      <c r="EW201" s="19">
        <f t="shared" si="651"/>
        <v>4.7014146048576814E-3</v>
      </c>
      <c r="EX201" s="19"/>
      <c r="EY201" s="19"/>
      <c r="EZ201" s="19">
        <f t="shared" si="549"/>
        <v>5.1414806333617773E-2</v>
      </c>
      <c r="FA201" s="19">
        <f t="shared" si="573"/>
        <v>3.8042323682386733E-3</v>
      </c>
      <c r="FB201" s="19">
        <f t="shared" si="574"/>
        <v>-3.4575060124774119E-2</v>
      </c>
      <c r="FC201" s="19">
        <f t="shared" si="575"/>
        <v>-2.2092690003025901E-2</v>
      </c>
      <c r="FD201" s="19">
        <f t="shared" si="576"/>
        <v>-5.8094402113156016E-2</v>
      </c>
      <c r="FE201" s="19">
        <f t="shared" si="577"/>
        <v>-1.6768829138596727E-2</v>
      </c>
      <c r="FF201" s="19">
        <f t="shared" si="578"/>
        <v>-2.679392554214188E-2</v>
      </c>
      <c r="FG201" s="19">
        <f t="shared" si="579"/>
        <v>-4.8270998459323054E-2</v>
      </c>
      <c r="FH201" s="19">
        <f t="shared" si="580"/>
        <v>1.7467146875868821E-2</v>
      </c>
      <c r="FI201" s="19">
        <f t="shared" si="581"/>
        <v>3.1358613996598013E-2</v>
      </c>
      <c r="FJ201" s="19">
        <f t="shared" si="582"/>
        <v>-4.8668058266740193E-3</v>
      </c>
      <c r="FK201" s="19">
        <f t="shared" si="583"/>
        <v>-2.8184258658936243E-2</v>
      </c>
      <c r="FL201" s="19">
        <f t="shared" si="584"/>
        <v>-9.1107503052764924E-2</v>
      </c>
      <c r="FM201" s="19">
        <f t="shared" si="585"/>
        <v>-3.2436758324547853E-3</v>
      </c>
      <c r="FN201" s="19">
        <f t="shared" si="586"/>
        <v>-9.4202050354304685E-3</v>
      </c>
      <c r="FO201" s="19">
        <f t="shared" si="587"/>
        <v>-4.2577974127931351E-2</v>
      </c>
      <c r="FP201" s="19">
        <f t="shared" si="567"/>
        <v>-0.14253290541314811</v>
      </c>
      <c r="FQ201" s="19">
        <f t="shared" si="568"/>
        <v>-1.8178133446016504E-2</v>
      </c>
      <c r="FR201" s="19">
        <f t="shared" si="569"/>
        <v>-0.10578818631269046</v>
      </c>
      <c r="FS201" s="19">
        <f t="shared" si="570"/>
        <v>-7.930546322491272E-2</v>
      </c>
      <c r="FT201" s="19">
        <f t="shared" si="571"/>
        <v>5.6861977271894362E-2</v>
      </c>
      <c r="FU201" s="19"/>
      <c r="FV201" s="16"/>
      <c r="FW201" s="19">
        <f t="shared" si="739"/>
        <v>0.98864307157993314</v>
      </c>
      <c r="FX201" s="19">
        <f t="shared" si="550"/>
        <v>0.7195131131520861</v>
      </c>
      <c r="FY201" s="19">
        <f t="shared" si="694"/>
        <v>0.99209094081353744</v>
      </c>
      <c r="FZ201" s="19"/>
      <c r="GA201" s="19">
        <f t="shared" si="740"/>
        <v>1.0064847463886148</v>
      </c>
      <c r="GB201" s="19">
        <f t="shared" si="551"/>
        <v>0.75264284082170607</v>
      </c>
      <c r="GC201" s="19">
        <f t="shared" si="695"/>
        <v>0.94185345219872696</v>
      </c>
      <c r="GD201" s="19"/>
      <c r="GE201" s="19">
        <f t="shared" si="741"/>
        <v>0.9723406716186036</v>
      </c>
      <c r="GF201" s="19">
        <f t="shared" si="552"/>
        <v>0.8929451863566138</v>
      </c>
      <c r="GG201" s="19">
        <f t="shared" si="696"/>
        <v>1.0027958077640986</v>
      </c>
      <c r="GI201" s="132">
        <f t="shared" si="657"/>
        <v>1.2928838365062905</v>
      </c>
      <c r="GJ201" s="19">
        <f t="shared" si="526"/>
        <v>1.211453735926129</v>
      </c>
      <c r="GK201" s="19">
        <f t="shared" si="742"/>
        <v>1.2114533204927831</v>
      </c>
      <c r="GL201" s="3"/>
      <c r="GM201" s="3"/>
      <c r="GN201" s="8"/>
      <c r="GO201" s="3"/>
      <c r="GP201" s="19">
        <v>0.15627201423720208</v>
      </c>
      <c r="GQ201" s="19">
        <v>0.14745385851827389</v>
      </c>
      <c r="GV201" s="30"/>
      <c r="GW201" s="12">
        <f t="shared" ca="1" si="530"/>
        <v>1</v>
      </c>
      <c r="GX201" s="19">
        <f t="shared" ca="1" si="531"/>
        <v>1</v>
      </c>
      <c r="GY201" s="19">
        <f t="shared" ca="1" si="532"/>
        <v>1</v>
      </c>
      <c r="GZ201" s="11" t="e">
        <f ca="1">IF(GP201,OFFSET(#REF!,$GP$225+$GO201,0),"")</f>
        <v>#REF!</v>
      </c>
      <c r="HA201" s="12">
        <f t="shared" ca="1" si="697"/>
        <v>1</v>
      </c>
      <c r="HB201" s="12">
        <f t="shared" ca="1" si="698"/>
        <v>1</v>
      </c>
      <c r="HC201" s="12">
        <f t="shared" ca="1" si="699"/>
        <v>1</v>
      </c>
      <c r="HD201" s="12">
        <f t="shared" ca="1" si="700"/>
        <v>1</v>
      </c>
      <c r="HE201" t="e">
        <f t="shared" ca="1" si="533"/>
        <v>#REF!</v>
      </c>
      <c r="HF201" s="12">
        <f t="shared" ca="1" si="701"/>
        <v>1</v>
      </c>
      <c r="HG201" s="12">
        <f t="shared" ca="1" si="702"/>
        <v>1</v>
      </c>
      <c r="HH201" s="12">
        <f t="shared" ca="1" si="703"/>
        <v>1</v>
      </c>
      <c r="HJ201" s="17"/>
      <c r="HL201" s="18">
        <f t="shared" si="534"/>
        <v>1994</v>
      </c>
      <c r="HM201" s="9">
        <f t="shared" si="704"/>
        <v>0.93071538234009887</v>
      </c>
      <c r="HN201" s="9">
        <f t="shared" si="705"/>
        <v>1.0396677599925426</v>
      </c>
      <c r="HO201" s="9">
        <f t="shared" si="706"/>
        <v>0.95799251383888362</v>
      </c>
      <c r="HP201" s="9">
        <f t="shared" si="707"/>
        <v>1.0870321707965738</v>
      </c>
      <c r="HQ201" s="9">
        <f t="shared" si="708"/>
        <v>0.99836629366974372</v>
      </c>
      <c r="HR201" s="9">
        <f t="shared" si="535"/>
        <v>0.96763443361646673</v>
      </c>
      <c r="HS201" s="9">
        <f t="shared" si="709"/>
        <v>0.96763477674813358</v>
      </c>
      <c r="HT201" s="9"/>
      <c r="HU201" s="9">
        <f t="shared" si="710"/>
        <v>1.0413686819251484</v>
      </c>
      <c r="HV201" s="23">
        <f t="shared" si="536"/>
        <v>1.0396673913173566</v>
      </c>
      <c r="HX201" s="8"/>
      <c r="HY201" s="5">
        <f t="shared" si="554"/>
        <v>45</v>
      </c>
      <c r="HZ201" t="b">
        <f t="shared" si="537"/>
        <v>0</v>
      </c>
      <c r="IC201" s="11"/>
      <c r="ID201" s="11"/>
      <c r="IE201" s="11"/>
      <c r="IF201">
        <f t="shared" si="539"/>
        <v>0</v>
      </c>
      <c r="IG201" s="12">
        <f t="shared" ca="1" si="540"/>
        <v>0.79371768074338012</v>
      </c>
      <c r="IH201" s="19">
        <f t="shared" ca="1" si="541"/>
        <v>1.0063253806662726</v>
      </c>
      <c r="II201" s="19">
        <f t="shared" ca="1" si="542"/>
        <v>0.79873880435981526</v>
      </c>
      <c r="IJ201" s="11"/>
      <c r="IK201" s="12">
        <f t="shared" ca="1" si="711"/>
        <v>0.71987548769666321</v>
      </c>
      <c r="IL201" s="12">
        <f t="shared" ca="1" si="712"/>
        <v>1.1025763403654496</v>
      </c>
      <c r="IM201" s="12">
        <f t="shared" ca="1" si="713"/>
        <v>1.0063253806662726</v>
      </c>
      <c r="IN201" s="12">
        <f t="shared" ca="1" si="714"/>
        <v>0.79873880435981526</v>
      </c>
      <c r="IO201">
        <f t="shared" si="543"/>
        <v>0</v>
      </c>
      <c r="IP201" s="12">
        <f t="shared" ca="1" si="544"/>
        <v>1.0063253806662726</v>
      </c>
      <c r="IQ201" s="12">
        <f t="shared" ca="1" si="715"/>
        <v>1.0171354276002074</v>
      </c>
      <c r="IR201" s="12">
        <f t="shared" ca="1" si="716"/>
        <v>1.0840015109559487</v>
      </c>
    </row>
    <row r="202" spans="1:252" x14ac:dyDescent="0.2">
      <c r="A202" t="s">
        <v>63</v>
      </c>
      <c r="B202" s="1">
        <f t="shared" si="545"/>
        <v>1995</v>
      </c>
      <c r="C202" s="60">
        <f t="shared" si="743"/>
        <v>1212.2151634820352</v>
      </c>
      <c r="D202" s="60">
        <f t="shared" ref="D202:W202" si="754">D276+D351</f>
        <v>309.11356500765544</v>
      </c>
      <c r="E202" s="60">
        <f t="shared" si="754"/>
        <v>78.917538188125661</v>
      </c>
      <c r="F202" s="60">
        <f t="shared" si="754"/>
        <v>0.02</v>
      </c>
      <c r="G202" s="60">
        <f t="shared" si="754"/>
        <v>0.02</v>
      </c>
      <c r="H202" s="60">
        <f t="shared" si="754"/>
        <v>0.02</v>
      </c>
      <c r="I202" s="60">
        <f t="shared" si="754"/>
        <v>443.79391709532644</v>
      </c>
      <c r="J202" s="60">
        <f t="shared" si="754"/>
        <v>2718.2120265509016</v>
      </c>
      <c r="K202" s="60">
        <f t="shared" si="754"/>
        <v>90.222094765965352</v>
      </c>
      <c r="L202" s="60">
        <f t="shared" si="754"/>
        <v>3439.7312232069985</v>
      </c>
      <c r="M202" s="60">
        <f t="shared" si="754"/>
        <v>3331.8469110005535</v>
      </c>
      <c r="N202" s="60">
        <f t="shared" si="754"/>
        <v>306.26295679510292</v>
      </c>
      <c r="O202" s="60">
        <f t="shared" si="754"/>
        <v>959.96039933118698</v>
      </c>
      <c r="P202" s="60">
        <f t="shared" si="754"/>
        <v>2488.3540516497865</v>
      </c>
      <c r="Q202" s="60">
        <f t="shared" si="754"/>
        <v>419.71596673931367</v>
      </c>
      <c r="R202" s="60">
        <f t="shared" si="754"/>
        <v>213.44877685898632</v>
      </c>
      <c r="S202" s="60">
        <f t="shared" si="754"/>
        <v>198.63450723691338</v>
      </c>
      <c r="T202" s="60">
        <f t="shared" si="754"/>
        <v>131.540884204511</v>
      </c>
      <c r="U202" s="60">
        <f t="shared" si="754"/>
        <v>444.11193470475422</v>
      </c>
      <c r="V202" s="60">
        <f t="shared" si="754"/>
        <v>80.691454184285021</v>
      </c>
      <c r="W202" s="60">
        <f t="shared" si="754"/>
        <v>86.976619211430375</v>
      </c>
      <c r="X202" s="60">
        <f t="shared" si="692"/>
        <v>16953.809990213831</v>
      </c>
      <c r="Z202" s="19">
        <f t="shared" si="660"/>
        <v>2.0194065646561108</v>
      </c>
      <c r="AA202" s="19">
        <f t="shared" si="661"/>
        <v>3.4256259940876994</v>
      </c>
      <c r="AB202" s="19">
        <f t="shared" si="662"/>
        <v>0.98298647248938087</v>
      </c>
      <c r="AC202" s="19">
        <f t="shared" si="663"/>
        <v>3.3317625871886537E-5</v>
      </c>
      <c r="AD202" s="19">
        <f t="shared" si="664"/>
        <v>2.2164190652732187E-4</v>
      </c>
      <c r="AE202" s="19">
        <f t="shared" si="665"/>
        <v>2.4911736859964189E-4</v>
      </c>
      <c r="AF202" s="19">
        <f t="shared" si="666"/>
        <v>4.7396161700608221</v>
      </c>
      <c r="AG202" s="19">
        <f t="shared" si="667"/>
        <v>15.518533705262737</v>
      </c>
      <c r="AH202" s="19">
        <f t="shared" si="668"/>
        <v>0.89429784081790864</v>
      </c>
      <c r="AI202" s="19">
        <f t="shared" si="669"/>
        <v>9.0880370062888964</v>
      </c>
      <c r="AJ202" s="19">
        <f t="shared" si="670"/>
        <v>6.8801685699763819</v>
      </c>
      <c r="AK202" s="19">
        <f t="shared" si="671"/>
        <v>1.859105077686481</v>
      </c>
      <c r="AL202" s="19">
        <f t="shared" si="672"/>
        <v>10.614254082058766</v>
      </c>
      <c r="AM202" s="19">
        <f t="shared" si="673"/>
        <v>12.857858177438086</v>
      </c>
      <c r="AN202" s="19">
        <f t="shared" si="674"/>
        <v>1.6304684997348444</v>
      </c>
      <c r="AO202" s="19">
        <f t="shared" si="675"/>
        <v>0.78871641843328266</v>
      </c>
      <c r="AP202" s="19">
        <f t="shared" si="676"/>
        <v>1.4687031987363885</v>
      </c>
      <c r="AQ202" s="19">
        <f t="shared" si="677"/>
        <v>1.2061079610316845</v>
      </c>
      <c r="AR202" s="19">
        <f t="shared" si="678"/>
        <v>0.78931245428006191</v>
      </c>
      <c r="AS202" s="19">
        <f t="shared" si="679"/>
        <v>1.2591249293231539</v>
      </c>
      <c r="AT202" s="19">
        <f t="shared" si="680"/>
        <v>0.84981949218288388</v>
      </c>
      <c r="AU202" s="19">
        <f t="shared" si="656"/>
        <v>15.702864447558639</v>
      </c>
      <c r="AV202" s="19"/>
      <c r="AX202" s="19">
        <f t="shared" si="717"/>
        <v>1.0221608487515883</v>
      </c>
      <c r="AY202" s="19">
        <f t="shared" si="718"/>
        <v>0.95289902833609397</v>
      </c>
      <c r="AZ202" s="19">
        <f t="shared" si="719"/>
        <v>1.4164355858421354</v>
      </c>
      <c r="BA202" s="19">
        <f t="shared" si="720"/>
        <v>0.82141227009501938</v>
      </c>
      <c r="BB202" s="19">
        <f t="shared" si="721"/>
        <v>0.7484462941965867</v>
      </c>
      <c r="BC202" s="19">
        <f t="shared" si="722"/>
        <v>0.95858057164472954</v>
      </c>
      <c r="BD202" s="19">
        <f t="shared" si="723"/>
        <v>1.2184348445130826</v>
      </c>
      <c r="BE202" s="19">
        <f t="shared" si="724"/>
        <v>0.97967677192479019</v>
      </c>
      <c r="BF202" s="19">
        <f t="shared" si="725"/>
        <v>1.2068552007793063</v>
      </c>
      <c r="BG202" s="19">
        <f t="shared" si="726"/>
        <v>1.1169109488644293</v>
      </c>
      <c r="BH202" s="19">
        <f t="shared" si="727"/>
        <v>1.1253287767861022</v>
      </c>
      <c r="BI202" s="19">
        <f t="shared" si="728"/>
        <v>0.82187707963078416</v>
      </c>
      <c r="BJ202" s="19">
        <f t="shared" si="729"/>
        <v>0.89879775496979808</v>
      </c>
      <c r="BK202" s="19">
        <f t="shared" si="730"/>
        <v>0.83564581189630882</v>
      </c>
      <c r="BL202" s="19">
        <f t="shared" si="731"/>
        <v>1.0532706196137234</v>
      </c>
      <c r="BM202" s="19">
        <f t="shared" si="732"/>
        <v>0.90594565181819697</v>
      </c>
      <c r="BN202" s="19">
        <f t="shared" si="733"/>
        <v>0.44566132643435508</v>
      </c>
      <c r="BO202" s="19">
        <f t="shared" si="734"/>
        <v>0.95725206575646926</v>
      </c>
      <c r="BP202" s="19">
        <f t="shared" si="735"/>
        <v>0.96636200932674787</v>
      </c>
      <c r="BQ202" s="19">
        <f t="shared" si="736"/>
        <v>1.2423548515039815</v>
      </c>
      <c r="BR202" s="19">
        <f t="shared" si="737"/>
        <v>1.0943183436360457</v>
      </c>
      <c r="BS202" s="19">
        <f t="shared" si="738"/>
        <v>0.92423603429092738</v>
      </c>
      <c r="BU202" s="16"/>
      <c r="BV202" s="9">
        <f t="shared" si="693"/>
        <v>1.3461034260110745</v>
      </c>
      <c r="BW202" s="9">
        <f t="shared" si="488"/>
        <v>0.92423603429092738</v>
      </c>
      <c r="BX202" s="9">
        <f t="shared" si="489"/>
        <v>1.0137696120186248</v>
      </c>
      <c r="BY202" s="9">
        <f t="shared" si="490"/>
        <v>0.91059878601883004</v>
      </c>
      <c r="BZ202" s="9">
        <f t="shared" si="491"/>
        <v>1.0011904965710394</v>
      </c>
      <c r="CA202" s="9">
        <f t="shared" si="435"/>
        <v>1.2441177439530426</v>
      </c>
      <c r="CB202" s="9">
        <f t="shared" si="492"/>
        <v>1.2441172922019064</v>
      </c>
      <c r="CC202" s="9"/>
      <c r="CD202" s="9">
        <f t="shared" si="493"/>
        <v>0.92313737800694007</v>
      </c>
      <c r="CE202" s="9">
        <f t="shared" si="494"/>
        <v>0.92423636989005564</v>
      </c>
      <c r="CG202" s="35"/>
      <c r="CH202">
        <f t="shared" si="495"/>
        <v>1995</v>
      </c>
      <c r="CI202" s="19">
        <f t="shared" si="496"/>
        <v>7.1501046914042132E-2</v>
      </c>
      <c r="CJ202" s="19">
        <f t="shared" si="592"/>
        <v>1.8232690185042987E-2</v>
      </c>
      <c r="CK202" s="19">
        <f t="shared" si="593"/>
        <v>4.6548556480035383E-3</v>
      </c>
      <c r="CL202" s="19">
        <f t="shared" si="594"/>
        <v>1.1796758375577234E-6</v>
      </c>
      <c r="CM202" s="19">
        <f t="shared" si="595"/>
        <v>1.1796758375577234E-6</v>
      </c>
      <c r="CN202" s="19">
        <f t="shared" si="596"/>
        <v>1.1796758375577234E-6</v>
      </c>
      <c r="CO202" s="19">
        <f t="shared" si="597"/>
        <v>2.6176648042622604E-2</v>
      </c>
      <c r="CP202" s="19">
        <f t="shared" si="598"/>
        <v>0.16033045245404559</v>
      </c>
      <c r="CQ202" s="19">
        <f t="shared" si="599"/>
        <v>5.3216412604626239E-3</v>
      </c>
      <c r="CR202" s="19">
        <f t="shared" si="600"/>
        <v>0.20288839058550842</v>
      </c>
      <c r="CS202" s="19">
        <f t="shared" si="601"/>
        <v>0.19652496476743458</v>
      </c>
      <c r="CT202" s="19">
        <f t="shared" si="602"/>
        <v>1.8064550503508397E-2</v>
      </c>
      <c r="CU202" s="19">
        <f t="shared" si="603"/>
        <v>5.6622104405163229E-2</v>
      </c>
      <c r="CV202" s="19">
        <f t="shared" si="604"/>
        <v>0.14677255750100582</v>
      </c>
      <c r="CW202" s="19">
        <f t="shared" si="605"/>
        <v>2.4756439229977473E-2</v>
      </c>
      <c r="CX202" s="19">
        <f t="shared" si="606"/>
        <v>1.2590018230839816E-2</v>
      </c>
      <c r="CY202" s="19">
        <f t="shared" si="590"/>
        <v>1.1716216434628572E-2</v>
      </c>
      <c r="CZ202" s="19">
        <f t="shared" si="607"/>
        <v>7.7587801373520011E-3</v>
      </c>
      <c r="DA202" s="19">
        <f t="shared" si="608"/>
        <v>2.6195405927110595E-2</v>
      </c>
      <c r="DB202" s="19">
        <f t="shared" si="609"/>
        <v>4.759487939929855E-3</v>
      </c>
      <c r="DC202" s="19">
        <f t="shared" si="610"/>
        <v>5.1302108058091656E-3</v>
      </c>
      <c r="DD202" s="19"/>
      <c r="DE202" s="19"/>
      <c r="DF202" s="19">
        <f t="shared" si="547"/>
        <v>7.2543176092325037E-2</v>
      </c>
      <c r="DG202" s="19">
        <f t="shared" si="614"/>
        <v>1.8503439122373722E-2</v>
      </c>
      <c r="DH202" s="19">
        <f t="shared" si="615"/>
        <v>4.536404640610555E-3</v>
      </c>
      <c r="DI202" s="19">
        <f t="shared" si="616"/>
        <v>1.1955089013462559E-6</v>
      </c>
      <c r="DJ202" s="19">
        <f t="shared" si="617"/>
        <v>1.1955089013462559E-6</v>
      </c>
      <c r="DK202" s="19">
        <f t="shared" si="618"/>
        <v>1.1955089013462559E-6</v>
      </c>
      <c r="DL202" s="19">
        <f t="shared" si="619"/>
        <v>2.4826384066920757E-2</v>
      </c>
      <c r="DM202" s="19">
        <f t="shared" si="620"/>
        <v>0.16021512625624432</v>
      </c>
      <c r="DN202" s="19">
        <f t="shared" si="621"/>
        <v>5.1568603494468171E-3</v>
      </c>
      <c r="DO202" s="19">
        <f t="shared" si="622"/>
        <v>0.20028485953982408</v>
      </c>
      <c r="DP202" s="19">
        <f t="shared" si="623"/>
        <v>0.19695700707178518</v>
      </c>
      <c r="DQ202" s="19">
        <f t="shared" si="624"/>
        <v>1.7787999152588316E-2</v>
      </c>
      <c r="DR202" s="19">
        <f t="shared" si="625"/>
        <v>5.6833956781529422E-2</v>
      </c>
      <c r="DS202" s="19">
        <f t="shared" si="626"/>
        <v>0.15124930701389391</v>
      </c>
      <c r="DT202" s="19">
        <f t="shared" si="627"/>
        <v>2.4087894519321307E-2</v>
      </c>
      <c r="DU202" s="19">
        <f t="shared" si="628"/>
        <v>1.2292749697490994E-2</v>
      </c>
      <c r="DV202" s="19">
        <f t="shared" si="611"/>
        <v>1.1669464229997527E-2</v>
      </c>
      <c r="DW202" s="19">
        <f t="shared" si="629"/>
        <v>7.5246335353123814E-3</v>
      </c>
      <c r="DX202" s="19">
        <f t="shared" si="630"/>
        <v>2.5901237086515792E-2</v>
      </c>
      <c r="DY202" s="19">
        <f t="shared" si="631"/>
        <v>4.5594371328861278E-3</v>
      </c>
      <c r="DZ202" s="19">
        <f t="shared" si="632"/>
        <v>4.9587235699294612E-3</v>
      </c>
      <c r="EA202" s="19">
        <f t="shared" si="519"/>
        <v>0.99989224638569973</v>
      </c>
      <c r="EB202" s="19"/>
      <c r="EC202" s="19">
        <f t="shared" si="548"/>
        <v>7.2550993724119883E-2</v>
      </c>
      <c r="ED202" s="19">
        <f t="shared" si="633"/>
        <v>1.8505433149679791E-2</v>
      </c>
      <c r="EE202" s="19">
        <f t="shared" si="634"/>
        <v>4.5368935072836606E-3</v>
      </c>
      <c r="EF202" s="19">
        <f t="shared" si="635"/>
        <v>1.1956377356336641E-6</v>
      </c>
      <c r="EG202" s="19">
        <f t="shared" si="636"/>
        <v>1.1956377356336641E-6</v>
      </c>
      <c r="EH202" s="19">
        <f t="shared" si="637"/>
        <v>1.1956377356336641E-6</v>
      </c>
      <c r="EI202" s="19">
        <f t="shared" si="638"/>
        <v>2.4829059487820247E-2</v>
      </c>
      <c r="EJ202" s="19">
        <f t="shared" si="639"/>
        <v>0.1602323918755969</v>
      </c>
      <c r="EK202" s="19">
        <f t="shared" si="640"/>
        <v>5.157416079669852E-3</v>
      </c>
      <c r="EL202" s="19">
        <f t="shared" si="641"/>
        <v>0.20030644328305547</v>
      </c>
      <c r="EM202" s="19">
        <f t="shared" si="642"/>
        <v>0.19697823218824193</v>
      </c>
      <c r="EN202" s="19">
        <f t="shared" si="643"/>
        <v>1.7789916080344071E-2</v>
      </c>
      <c r="EO202" s="19">
        <f t="shared" si="644"/>
        <v>5.6840081505748791E-2</v>
      </c>
      <c r="EP202" s="19">
        <f t="shared" si="645"/>
        <v>0.15126560642970605</v>
      </c>
      <c r="EQ202" s="19">
        <f t="shared" si="646"/>
        <v>2.4090490356727511E-2</v>
      </c>
      <c r="ER202" s="19">
        <f t="shared" si="647"/>
        <v>1.2294074428445136E-2</v>
      </c>
      <c r="ES202" s="19">
        <f t="shared" si="612"/>
        <v>1.1670721792452156E-2</v>
      </c>
      <c r="ET202" s="19">
        <f t="shared" si="648"/>
        <v>7.5254444291488381E-3</v>
      </c>
      <c r="EU202" s="19">
        <f t="shared" si="649"/>
        <v>2.5904028339194276E-2</v>
      </c>
      <c r="EV202" s="19">
        <f t="shared" si="650"/>
        <v>4.5599284816609771E-3</v>
      </c>
      <c r="EW202" s="19">
        <f t="shared" si="651"/>
        <v>4.9592579478975945E-3</v>
      </c>
      <c r="EX202" s="19"/>
      <c r="EY202" s="19"/>
      <c r="EZ202" s="19">
        <f t="shared" si="549"/>
        <v>-3.2478021500197227E-2</v>
      </c>
      <c r="FA202" s="19">
        <f t="shared" si="573"/>
        <v>7.3715102956767621E-3</v>
      </c>
      <c r="FB202" s="19">
        <f t="shared" si="574"/>
        <v>9.3437775830560038E-2</v>
      </c>
      <c r="FC202" s="19">
        <f t="shared" si="575"/>
        <v>-3.021337404865072E-2</v>
      </c>
      <c r="FD202" s="19">
        <f t="shared" si="576"/>
        <v>1.0174824161713003E-2</v>
      </c>
      <c r="FE202" s="19">
        <f t="shared" si="577"/>
        <v>1.5056579194604762E-2</v>
      </c>
      <c r="FF202" s="19">
        <f t="shared" si="578"/>
        <v>0.10572885237150616</v>
      </c>
      <c r="FG202" s="19">
        <f t="shared" si="579"/>
        <v>3.0669599427024685E-2</v>
      </c>
      <c r="FH202" s="19">
        <f t="shared" si="580"/>
        <v>7.7426709371054808E-2</v>
      </c>
      <c r="FI202" s="19">
        <f t="shared" si="581"/>
        <v>3.3588999636305482E-2</v>
      </c>
      <c r="FJ202" s="19">
        <f t="shared" si="582"/>
        <v>1.3746236060650688E-2</v>
      </c>
      <c r="FK202" s="19">
        <f t="shared" si="583"/>
        <v>3.6510393740471062E-2</v>
      </c>
      <c r="FL202" s="19">
        <f t="shared" si="584"/>
        <v>-1.1704626197138489E-2</v>
      </c>
      <c r="FM202" s="19">
        <f t="shared" si="585"/>
        <v>-4.4367779596138385E-2</v>
      </c>
      <c r="FN202" s="19">
        <f t="shared" si="586"/>
        <v>2.9019923202310713E-2</v>
      </c>
      <c r="FO202" s="19">
        <f t="shared" si="587"/>
        <v>-4.0882307079880319E-3</v>
      </c>
      <c r="FP202" s="19">
        <f t="shared" si="567"/>
        <v>-0.2300679784041032</v>
      </c>
      <c r="FQ202" s="19">
        <f t="shared" si="568"/>
        <v>6.1570684153212436E-2</v>
      </c>
      <c r="FR202" s="19">
        <f t="shared" si="569"/>
        <v>4.4695864633901627E-2</v>
      </c>
      <c r="FS202" s="19">
        <f t="shared" si="570"/>
        <v>9.4284817147338273E-2</v>
      </c>
      <c r="FT202" s="19">
        <f t="shared" si="571"/>
        <v>5.3228113780116555E-2</v>
      </c>
      <c r="FU202" s="19"/>
      <c r="FV202" s="16"/>
      <c r="FW202" s="19">
        <f t="shared" si="739"/>
        <v>1.0091720984268238</v>
      </c>
      <c r="FX202" s="19">
        <f t="shared" si="550"/>
        <v>0.7261125582453074</v>
      </c>
      <c r="FY202" s="19">
        <f t="shared" si="694"/>
        <v>1.0011904965710394</v>
      </c>
      <c r="FZ202" s="19"/>
      <c r="GA202" s="19">
        <f t="shared" si="740"/>
        <v>1.0763559974771149</v>
      </c>
      <c r="GB202" s="19">
        <f t="shared" si="551"/>
        <v>0.81011163567665678</v>
      </c>
      <c r="GC202" s="19">
        <f t="shared" si="695"/>
        <v>1.0137696120186248</v>
      </c>
      <c r="GD202" s="19"/>
      <c r="GE202" s="19">
        <f t="shared" si="741"/>
        <v>0.90806002475136272</v>
      </c>
      <c r="GF202" s="19">
        <f t="shared" si="552"/>
        <v>0.81084782802459687</v>
      </c>
      <c r="GG202" s="19">
        <f t="shared" si="696"/>
        <v>0.91059878601883004</v>
      </c>
      <c r="GI202" s="132">
        <f t="shared" si="657"/>
        <v>1.3461034260110745</v>
      </c>
      <c r="GJ202" s="19">
        <f t="shared" si="526"/>
        <v>1.2441177439530426</v>
      </c>
      <c r="GK202" s="19">
        <f t="shared" si="742"/>
        <v>1.2441172922019064</v>
      </c>
      <c r="GL202" s="3"/>
      <c r="GM202" s="3"/>
      <c r="GN202" s="8"/>
      <c r="GO202" s="3"/>
      <c r="GP202" s="19">
        <v>5.2855057171531635E-3</v>
      </c>
      <c r="GQ202" s="19">
        <v>5.6766261552490191E-3</v>
      </c>
      <c r="GV202" s="30"/>
      <c r="GW202" s="12">
        <f t="shared" ca="1" si="530"/>
        <v>1</v>
      </c>
      <c r="GX202" s="19">
        <f t="shared" ca="1" si="531"/>
        <v>1</v>
      </c>
      <c r="GY202" s="19">
        <f t="shared" ca="1" si="532"/>
        <v>1</v>
      </c>
      <c r="GZ202" s="11" t="e">
        <f ca="1">IF(GP202,OFFSET(#REF!,$GP$225+$GO202,0),"")</f>
        <v>#REF!</v>
      </c>
      <c r="HA202" s="12">
        <f t="shared" ca="1" si="697"/>
        <v>1</v>
      </c>
      <c r="HB202" s="12">
        <f t="shared" ca="1" si="698"/>
        <v>1</v>
      </c>
      <c r="HC202" s="12">
        <f t="shared" ca="1" si="699"/>
        <v>1</v>
      </c>
      <c r="HD202" s="12">
        <f t="shared" ca="1" si="700"/>
        <v>1</v>
      </c>
      <c r="HE202" t="e">
        <f t="shared" ca="1" si="533"/>
        <v>#REF!</v>
      </c>
      <c r="HF202" s="12">
        <f t="shared" ca="1" si="701"/>
        <v>1</v>
      </c>
      <c r="HG202" s="12">
        <f t="shared" ca="1" si="702"/>
        <v>1</v>
      </c>
      <c r="HH202" s="12">
        <f t="shared" ca="1" si="703"/>
        <v>1</v>
      </c>
      <c r="HJ202" s="17"/>
      <c r="HL202" s="18">
        <f t="shared" si="534"/>
        <v>1995</v>
      </c>
      <c r="HM202" s="9">
        <f t="shared" si="704"/>
        <v>0.96902686028987139</v>
      </c>
      <c r="HN202" s="9">
        <f t="shared" si="705"/>
        <v>1.02548732050571</v>
      </c>
      <c r="HO202" s="9">
        <f t="shared" si="706"/>
        <v>1.0311409878086601</v>
      </c>
      <c r="HP202" s="9">
        <f t="shared" si="707"/>
        <v>0.9870904599190643</v>
      </c>
      <c r="HQ202" s="9">
        <f t="shared" si="708"/>
        <v>1.007523407581306</v>
      </c>
      <c r="HR202" s="9">
        <f t="shared" si="535"/>
        <v>0.99372442613492107</v>
      </c>
      <c r="HS202" s="9">
        <f t="shared" si="709"/>
        <v>0.99372475845672159</v>
      </c>
      <c r="HT202" s="9"/>
      <c r="HU202" s="9">
        <f t="shared" si="710"/>
        <v>1.0178294318974488</v>
      </c>
      <c r="HV202" s="23">
        <f t="shared" si="536"/>
        <v>1.0254869775618625</v>
      </c>
      <c r="HX202" s="8"/>
      <c r="HY202" s="5">
        <f t="shared" si="554"/>
        <v>46</v>
      </c>
      <c r="HZ202" t="b">
        <f t="shared" si="537"/>
        <v>0</v>
      </c>
      <c r="IC202" s="11"/>
      <c r="ID202" s="11"/>
      <c r="IE202" s="11"/>
      <c r="IF202">
        <f t="shared" si="539"/>
        <v>0</v>
      </c>
      <c r="IG202" s="12">
        <f t="shared" ca="1" si="540"/>
        <v>0.79371768074338012</v>
      </c>
      <c r="IH202" s="19">
        <f t="shared" ca="1" si="541"/>
        <v>1.0063253806662726</v>
      </c>
      <c r="II202" s="19">
        <f t="shared" ca="1" si="542"/>
        <v>0.79873880435981526</v>
      </c>
      <c r="IJ202" s="11"/>
      <c r="IK202" s="12">
        <f t="shared" ca="1" si="711"/>
        <v>0.71987548769666321</v>
      </c>
      <c r="IL202" s="12">
        <f t="shared" ca="1" si="712"/>
        <v>1.1025763403654496</v>
      </c>
      <c r="IM202" s="12">
        <f t="shared" ca="1" si="713"/>
        <v>1.0063253806662726</v>
      </c>
      <c r="IN202" s="12">
        <f t="shared" ca="1" si="714"/>
        <v>0.79873880435981526</v>
      </c>
      <c r="IO202">
        <f t="shared" si="543"/>
        <v>0</v>
      </c>
      <c r="IP202" s="12">
        <f t="shared" ca="1" si="544"/>
        <v>1.0063253806662726</v>
      </c>
      <c r="IQ202" s="12">
        <f t="shared" ca="1" si="715"/>
        <v>1.0171354276002074</v>
      </c>
      <c r="IR202" s="12">
        <f t="shared" ca="1" si="716"/>
        <v>1.0840015109559487</v>
      </c>
    </row>
    <row r="203" spans="1:252" x14ac:dyDescent="0.2">
      <c r="A203" t="s">
        <v>63</v>
      </c>
      <c r="B203" s="1">
        <f t="shared" si="545"/>
        <v>1996</v>
      </c>
      <c r="C203" s="60">
        <f t="shared" si="743"/>
        <v>1089.0017021856079</v>
      </c>
      <c r="D203" s="60">
        <f t="shared" ref="D203:W203" si="755">D277+D352</f>
        <v>282.44547019934168</v>
      </c>
      <c r="E203" s="60">
        <f t="shared" si="755"/>
        <v>68.828668406918439</v>
      </c>
      <c r="F203" s="60">
        <f t="shared" si="755"/>
        <v>0.02</v>
      </c>
      <c r="G203" s="60">
        <f t="shared" si="755"/>
        <v>0.02</v>
      </c>
      <c r="H203" s="60">
        <f t="shared" si="755"/>
        <v>0.02</v>
      </c>
      <c r="I203" s="60">
        <f t="shared" si="755"/>
        <v>425.83048465761209</v>
      </c>
      <c r="J203" s="60">
        <f t="shared" si="755"/>
        <v>2685.6654392820124</v>
      </c>
      <c r="K203" s="60">
        <f t="shared" si="755"/>
        <v>88.06940714607191</v>
      </c>
      <c r="L203" s="60">
        <f t="shared" si="755"/>
        <v>3552.1398067528257</v>
      </c>
      <c r="M203" s="60">
        <f t="shared" si="755"/>
        <v>3609.5551766612894</v>
      </c>
      <c r="N203" s="60">
        <f t="shared" si="755"/>
        <v>312.37012397585966</v>
      </c>
      <c r="O203" s="60">
        <f t="shared" si="755"/>
        <v>895.88201869215732</v>
      </c>
      <c r="P203" s="60">
        <f t="shared" si="755"/>
        <v>2567.2108028772091</v>
      </c>
      <c r="Q203" s="60">
        <f t="shared" si="755"/>
        <v>383.64035099324144</v>
      </c>
      <c r="R203" s="60">
        <f t="shared" si="755"/>
        <v>200.47348939070503</v>
      </c>
      <c r="S203" s="60">
        <f t="shared" si="755"/>
        <v>198.84835635467803</v>
      </c>
      <c r="T203" s="60">
        <f t="shared" si="755"/>
        <v>121.45916355702522</v>
      </c>
      <c r="U203" s="60">
        <f t="shared" si="755"/>
        <v>424.83386093311833</v>
      </c>
      <c r="V203" s="60">
        <f t="shared" si="755"/>
        <v>76.87587785310258</v>
      </c>
      <c r="W203" s="60">
        <f t="shared" si="755"/>
        <v>77.680877242976493</v>
      </c>
      <c r="X203" s="60">
        <f t="shared" si="692"/>
        <v>17060.871077161755</v>
      </c>
      <c r="Z203" s="19">
        <f t="shared" si="660"/>
        <v>1.8431139669654346</v>
      </c>
      <c r="AA203" s="19">
        <f t="shared" si="661"/>
        <v>3.1858522233593671</v>
      </c>
      <c r="AB203" s="19">
        <f t="shared" si="662"/>
        <v>0.8769666755621548</v>
      </c>
      <c r="AC203" s="19">
        <f t="shared" si="663"/>
        <v>3.3849606722677037E-5</v>
      </c>
      <c r="AD203" s="19">
        <f t="shared" si="664"/>
        <v>2.2559060487752815E-4</v>
      </c>
      <c r="AE203" s="19">
        <f t="shared" si="665"/>
        <v>2.5482598918737906E-4</v>
      </c>
      <c r="AF203" s="19">
        <f t="shared" si="666"/>
        <v>4.42818425927174</v>
      </c>
      <c r="AG203" s="19">
        <f t="shared" si="667"/>
        <v>15.702431322821884</v>
      </c>
      <c r="AH203" s="19">
        <f t="shared" si="668"/>
        <v>0.86585255515420467</v>
      </c>
      <c r="AI203" s="19">
        <f t="shared" si="669"/>
        <v>9.2541147351928164</v>
      </c>
      <c r="AJ203" s="19">
        <f t="shared" si="670"/>
        <v>7.3677252897749357</v>
      </c>
      <c r="AK203" s="19">
        <f t="shared" si="671"/>
        <v>1.8330239078819788</v>
      </c>
      <c r="AL203" s="19">
        <f t="shared" si="672"/>
        <v>9.2800088278195769</v>
      </c>
      <c r="AM203" s="19">
        <f t="shared" si="673"/>
        <v>12.868980726170117</v>
      </c>
      <c r="AN203" s="19">
        <f t="shared" si="674"/>
        <v>1.4384057800703163</v>
      </c>
      <c r="AO203" s="19">
        <f t="shared" si="675"/>
        <v>0.72347341135191179</v>
      </c>
      <c r="AP203" s="19">
        <f t="shared" si="676"/>
        <v>1.1950282715946068</v>
      </c>
      <c r="AQ203" s="19">
        <f t="shared" si="677"/>
        <v>1.0819513747470679</v>
      </c>
      <c r="AR203" s="19">
        <f t="shared" si="678"/>
        <v>0.74404134678419287</v>
      </c>
      <c r="AS203" s="19">
        <f t="shared" si="679"/>
        <v>1.1880035666209403</v>
      </c>
      <c r="AT203" s="19">
        <f t="shared" si="680"/>
        <v>0.72710980218687526</v>
      </c>
      <c r="AU203" s="19">
        <f t="shared" si="656"/>
        <v>15.312587619137902</v>
      </c>
      <c r="AV203" s="19"/>
      <c r="AX203" s="19">
        <f t="shared" si="717"/>
        <v>0.93292701419940127</v>
      </c>
      <c r="AY203" s="19">
        <f t="shared" si="718"/>
        <v>0.88620167330030086</v>
      </c>
      <c r="AZ203" s="19">
        <f t="shared" si="719"/>
        <v>1.2636662269808903</v>
      </c>
      <c r="BA203" s="19">
        <f t="shared" si="720"/>
        <v>0.83452771835580386</v>
      </c>
      <c r="BB203" s="19">
        <f t="shared" si="721"/>
        <v>0.76178036397344884</v>
      </c>
      <c r="BC203" s="19">
        <f t="shared" si="722"/>
        <v>0.98054681517506459</v>
      </c>
      <c r="BD203" s="19">
        <f t="shared" si="723"/>
        <v>1.1383736163073737</v>
      </c>
      <c r="BE203" s="19">
        <f t="shared" si="724"/>
        <v>0.99128613062817772</v>
      </c>
      <c r="BF203" s="19">
        <f t="shared" si="725"/>
        <v>1.1684682793600427</v>
      </c>
      <c r="BG203" s="19">
        <f t="shared" si="726"/>
        <v>1.1373217409471381</v>
      </c>
      <c r="BH203" s="19">
        <f t="shared" si="727"/>
        <v>1.2050741495228976</v>
      </c>
      <c r="BI203" s="19">
        <f t="shared" si="728"/>
        <v>0.81034706127434253</v>
      </c>
      <c r="BJ203" s="19">
        <f t="shared" si="729"/>
        <v>0.78581603907924658</v>
      </c>
      <c r="BK203" s="19">
        <f t="shared" si="730"/>
        <v>0.83636867811067128</v>
      </c>
      <c r="BL203" s="19">
        <f t="shared" si="731"/>
        <v>0.9291995199398243</v>
      </c>
      <c r="BM203" s="19">
        <f t="shared" si="732"/>
        <v>0.83100538533519164</v>
      </c>
      <c r="BN203" s="19">
        <f t="shared" si="733"/>
        <v>0.36261777403604428</v>
      </c>
      <c r="BO203" s="19">
        <f t="shared" si="734"/>
        <v>0.85871267082820846</v>
      </c>
      <c r="BP203" s="19">
        <f t="shared" si="735"/>
        <v>0.91093620403642295</v>
      </c>
      <c r="BQ203" s="19">
        <f t="shared" si="736"/>
        <v>1.1721807425327879</v>
      </c>
      <c r="BR203" s="19">
        <f t="shared" si="737"/>
        <v>0.93630424071214313</v>
      </c>
      <c r="BS203" s="19">
        <f t="shared" si="738"/>
        <v>0.90126519929583182</v>
      </c>
      <c r="BU203" s="16"/>
      <c r="BV203" s="9">
        <f t="shared" si="693"/>
        <v>1.3891291162026258</v>
      </c>
      <c r="BW203" s="9">
        <f t="shared" si="488"/>
        <v>0.90126519929583182</v>
      </c>
      <c r="BX203" s="9">
        <f t="shared" si="489"/>
        <v>0.98315324868721166</v>
      </c>
      <c r="BY203" s="9">
        <f t="shared" si="490"/>
        <v>0.92250793923537044</v>
      </c>
      <c r="BZ203" s="9">
        <f t="shared" si="491"/>
        <v>0.99371437828380638</v>
      </c>
      <c r="CA203" s="9">
        <f t="shared" si="435"/>
        <v>1.2519746030516963</v>
      </c>
      <c r="CB203" s="9">
        <f t="shared" si="492"/>
        <v>1.2519737297620022</v>
      </c>
      <c r="CC203" s="9"/>
      <c r="CD203" s="9">
        <f t="shared" si="493"/>
        <v>0.90696667739899928</v>
      </c>
      <c r="CE203" s="9">
        <f t="shared" si="494"/>
        <v>0.90126582795567611</v>
      </c>
      <c r="CG203" s="35"/>
      <c r="CH203">
        <f t="shared" si="495"/>
        <v>1996</v>
      </c>
      <c r="CI203" s="19">
        <f t="shared" si="496"/>
        <v>6.3830369344000354E-2</v>
      </c>
      <c r="CJ203" s="19">
        <f t="shared" si="592"/>
        <v>1.655516115923486E-2</v>
      </c>
      <c r="CK203" s="19">
        <f t="shared" si="593"/>
        <v>4.0342997784594227E-3</v>
      </c>
      <c r="CL203" s="19">
        <f t="shared" si="594"/>
        <v>1.1722730867342793E-6</v>
      </c>
      <c r="CM203" s="19">
        <f t="shared" si="595"/>
        <v>1.1722730867342793E-6</v>
      </c>
      <c r="CN203" s="19">
        <f t="shared" si="596"/>
        <v>1.1722730867342793E-6</v>
      </c>
      <c r="CO203" s="19">
        <f t="shared" si="597"/>
        <v>2.4959480833756657E-2</v>
      </c>
      <c r="CP203" s="19">
        <f t="shared" si="598"/>
        <v>0.15741666572213495</v>
      </c>
      <c r="CQ203" s="19">
        <f t="shared" si="599"/>
        <v>5.1620697880991858E-3</v>
      </c>
      <c r="CR203" s="19">
        <f t="shared" si="600"/>
        <v>0.20820389478869208</v>
      </c>
      <c r="CS203" s="19">
        <f t="shared" si="601"/>
        <v>0.21156921943412133</v>
      </c>
      <c r="CT203" s="19">
        <f t="shared" si="602"/>
        <v>1.8309154471837525E-2</v>
      </c>
      <c r="CU203" s="19">
        <f t="shared" si="603"/>
        <v>5.2510918970099629E-2</v>
      </c>
      <c r="CV203" s="19">
        <f t="shared" si="604"/>
        <v>0.15047360660932266</v>
      </c>
      <c r="CW203" s="19">
        <f t="shared" si="605"/>
        <v>2.2486562922733475E-2</v>
      </c>
      <c r="CX203" s="19">
        <f t="shared" si="606"/>
        <v>1.175048381082168E-2</v>
      </c>
      <c r="CY203" s="19">
        <f t="shared" si="590"/>
        <v>1.1655228824796818E-2</v>
      </c>
      <c r="CZ203" s="19">
        <f t="shared" si="607"/>
        <v>7.1191654287578827E-3</v>
      </c>
      <c r="DA203" s="19">
        <f t="shared" si="608"/>
        <v>2.4901065075265408E-2</v>
      </c>
      <c r="DB203" s="19">
        <f t="shared" si="609"/>
        <v>4.5059761313131991E-3</v>
      </c>
      <c r="DC203" s="19">
        <f t="shared" si="610"/>
        <v>4.553160087292534E-3</v>
      </c>
      <c r="DD203" s="19"/>
      <c r="DE203" s="19"/>
      <c r="DF203" s="19">
        <f t="shared" si="547"/>
        <v>6.75931827319593E-2</v>
      </c>
      <c r="DG203" s="19">
        <f t="shared" si="614"/>
        <v>1.7380435087325986E-2</v>
      </c>
      <c r="DH203" s="19">
        <f t="shared" si="615"/>
        <v>4.3371812376232178E-3</v>
      </c>
      <c r="DI203" s="19">
        <f t="shared" si="616"/>
        <v>1.1759705787804499E-6</v>
      </c>
      <c r="DJ203" s="19">
        <f t="shared" si="617"/>
        <v>1.1759705787804499E-6</v>
      </c>
      <c r="DK203" s="19">
        <f t="shared" si="618"/>
        <v>1.1759705787804499E-6</v>
      </c>
      <c r="DL203" s="19">
        <f t="shared" si="619"/>
        <v>2.5563235106687152E-2</v>
      </c>
      <c r="DM203" s="19">
        <f t="shared" si="620"/>
        <v>0.15886910568105209</v>
      </c>
      <c r="DN203" s="19">
        <f t="shared" si="621"/>
        <v>5.241450695812915E-3</v>
      </c>
      <c r="DO203" s="19">
        <f t="shared" si="622"/>
        <v>0.20553468709032735</v>
      </c>
      <c r="DP203" s="19">
        <f t="shared" si="623"/>
        <v>0.20395462501526487</v>
      </c>
      <c r="DQ203" s="19">
        <f t="shared" si="624"/>
        <v>1.8186578334394306E-2</v>
      </c>
      <c r="DR203" s="19">
        <f t="shared" si="625"/>
        <v>5.4540689612644883E-2</v>
      </c>
      <c r="DS203" s="19">
        <f t="shared" si="626"/>
        <v>0.14861540136685003</v>
      </c>
      <c r="DT203" s="19">
        <f t="shared" si="627"/>
        <v>2.3603313147870553E-2</v>
      </c>
      <c r="DU203" s="19">
        <f t="shared" si="628"/>
        <v>1.2165423389800671E-2</v>
      </c>
      <c r="DV203" s="19">
        <f t="shared" si="611"/>
        <v>1.1685696105213469E-2</v>
      </c>
      <c r="DW203" s="19">
        <f t="shared" si="629"/>
        <v>7.4343875980045233E-3</v>
      </c>
      <c r="DX203" s="19">
        <f t="shared" si="630"/>
        <v>2.554277000629886E-2</v>
      </c>
      <c r="DY203" s="19">
        <f t="shared" si="631"/>
        <v>4.6315757511716966E-3</v>
      </c>
      <c r="DZ203" s="19">
        <f t="shared" si="632"/>
        <v>4.8359487484202065E-3</v>
      </c>
      <c r="EA203" s="19">
        <f t="shared" si="519"/>
        <v>0.99971921461845836</v>
      </c>
      <c r="EB203" s="19"/>
      <c r="EC203" s="19">
        <f t="shared" si="548"/>
        <v>6.7612167240134677E-2</v>
      </c>
      <c r="ED203" s="19">
        <f t="shared" si="633"/>
        <v>1.7385316630089187E-2</v>
      </c>
      <c r="EE203" s="19">
        <f t="shared" si="634"/>
        <v>4.3383993967531153E-3</v>
      </c>
      <c r="EF203" s="19">
        <f t="shared" si="635"/>
        <v>1.1763008668681612E-6</v>
      </c>
      <c r="EG203" s="19">
        <f t="shared" si="636"/>
        <v>1.1763008668681612E-6</v>
      </c>
      <c r="EH203" s="19">
        <f t="shared" si="637"/>
        <v>1.1763008668681612E-6</v>
      </c>
      <c r="EI203" s="19">
        <f t="shared" si="638"/>
        <v>2.5570414905392542E-2</v>
      </c>
      <c r="EJ203" s="19">
        <f t="shared" si="639"/>
        <v>0.1589137263323325</v>
      </c>
      <c r="EK203" s="19">
        <f t="shared" si="640"/>
        <v>5.2429228319006635E-3</v>
      </c>
      <c r="EL203" s="19">
        <f t="shared" si="641"/>
        <v>0.20559241443485651</v>
      </c>
      <c r="EM203" s="19">
        <f t="shared" si="642"/>
        <v>0.20401190857685367</v>
      </c>
      <c r="EN203" s="19">
        <f t="shared" si="643"/>
        <v>1.8191686293971245E-2</v>
      </c>
      <c r="EO203" s="19">
        <f t="shared" si="644"/>
        <v>5.4556008142206479E-2</v>
      </c>
      <c r="EP203" s="19">
        <f t="shared" si="645"/>
        <v>0.14865714211921888</v>
      </c>
      <c r="EQ203" s="19">
        <f t="shared" si="646"/>
        <v>2.3609942474576453E-2</v>
      </c>
      <c r="ER203" s="19">
        <f t="shared" si="647"/>
        <v>1.2168840222245392E-2</v>
      </c>
      <c r="ES203" s="19">
        <f t="shared" si="612"/>
        <v>1.1688978199417024E-2</v>
      </c>
      <c r="ET203" s="19">
        <f t="shared" si="648"/>
        <v>7.4364756516576988E-3</v>
      </c>
      <c r="EU203" s="19">
        <f t="shared" si="649"/>
        <v>2.5549944057089297E-2</v>
      </c>
      <c r="EV203" s="19">
        <f t="shared" si="650"/>
        <v>4.6328765951941138E-3</v>
      </c>
      <c r="EW203" s="19">
        <f t="shared" si="651"/>
        <v>4.8373069935100134E-3</v>
      </c>
      <c r="EX203" s="19"/>
      <c r="EY203" s="19"/>
      <c r="EZ203" s="19">
        <f t="shared" si="549"/>
        <v>-9.1347173856569222E-2</v>
      </c>
      <c r="FA203" s="19">
        <f t="shared" si="573"/>
        <v>-7.2564399724080117E-2</v>
      </c>
      <c r="FB203" s="19">
        <f t="shared" si="574"/>
        <v>-0.11412636516563586</v>
      </c>
      <c r="FC203" s="19">
        <f t="shared" si="575"/>
        <v>1.5840818638045099E-2</v>
      </c>
      <c r="FD203" s="19">
        <f t="shared" si="576"/>
        <v>1.7658827838201881E-2</v>
      </c>
      <c r="FE203" s="19">
        <f t="shared" si="577"/>
        <v>2.2656771629660608E-2</v>
      </c>
      <c r="FF203" s="19">
        <f t="shared" si="578"/>
        <v>-6.796652936549108E-2</v>
      </c>
      <c r="FG203" s="19">
        <f t="shared" si="579"/>
        <v>1.178052915264066E-2</v>
      </c>
      <c r="FH203" s="19">
        <f t="shared" si="580"/>
        <v>-3.2324240537479614E-2</v>
      </c>
      <c r="FI203" s="19">
        <f t="shared" si="581"/>
        <v>1.8109354885765705E-2</v>
      </c>
      <c r="FJ203" s="19">
        <f t="shared" si="582"/>
        <v>6.8465860930278705E-2</v>
      </c>
      <c r="FK203" s="19">
        <f t="shared" si="583"/>
        <v>-1.4128219103983923E-2</v>
      </c>
      <c r="FL203" s="19">
        <f t="shared" si="584"/>
        <v>-0.13433532443667051</v>
      </c>
      <c r="FM203" s="19">
        <f t="shared" si="585"/>
        <v>8.646650656679557E-4</v>
      </c>
      <c r="FN203" s="19">
        <f t="shared" si="586"/>
        <v>-0.12533199354100544</v>
      </c>
      <c r="FO203" s="19">
        <f t="shared" si="587"/>
        <v>-8.6343041905844256E-2</v>
      </c>
      <c r="FP203" s="19">
        <f t="shared" si="567"/>
        <v>-0.20620999037073659</v>
      </c>
      <c r="FQ203" s="19">
        <f t="shared" si="568"/>
        <v>-0.10863237497046985</v>
      </c>
      <c r="FR203" s="19">
        <f t="shared" si="569"/>
        <v>-5.9065648559036954E-2</v>
      </c>
      <c r="FS203" s="19">
        <f t="shared" si="570"/>
        <v>-5.814275600686597E-2</v>
      </c>
      <c r="FT203" s="19">
        <f t="shared" si="571"/>
        <v>-0.15594646402066586</v>
      </c>
      <c r="FU203" s="19"/>
      <c r="FV203" s="16"/>
      <c r="FW203" s="19">
        <f t="shared" si="739"/>
        <v>0.9925327714227834</v>
      </c>
      <c r="FX203" s="19">
        <f t="shared" si="550"/>
        <v>0.72069050980010219</v>
      </c>
      <c r="FY203" s="19">
        <f t="shared" si="694"/>
        <v>0.99371437828380638</v>
      </c>
      <c r="FZ203" s="19"/>
      <c r="GA203" s="19">
        <f t="shared" si="740"/>
        <v>0.96979948602873423</v>
      </c>
      <c r="GB203" s="19">
        <f t="shared" si="551"/>
        <v>0.78564584790511893</v>
      </c>
      <c r="GC203" s="19">
        <f t="shared" si="695"/>
        <v>0.98315324868721166</v>
      </c>
      <c r="GD203" s="19"/>
      <c r="GE203" s="19">
        <f t="shared" si="741"/>
        <v>1.0130783758987947</v>
      </c>
      <c r="GF203" s="19">
        <f t="shared" si="552"/>
        <v>0.82145240071622383</v>
      </c>
      <c r="GG203" s="19">
        <f t="shared" si="696"/>
        <v>0.92250793923537044</v>
      </c>
      <c r="GI203" s="132">
        <f t="shared" si="657"/>
        <v>1.3891291162026258</v>
      </c>
      <c r="GJ203" s="19">
        <f t="shared" si="526"/>
        <v>1.2519746030516961</v>
      </c>
      <c r="GK203" s="19">
        <f t="shared" si="742"/>
        <v>1.2519737297620022</v>
      </c>
      <c r="GL203" s="3"/>
      <c r="GM203" s="3"/>
      <c r="GN203" s="8"/>
      <c r="GO203" s="3"/>
      <c r="GP203" s="19">
        <v>0.19799469306245707</v>
      </c>
      <c r="GQ203" s="19">
        <v>0.22974627716354529</v>
      </c>
      <c r="GV203" s="30"/>
      <c r="GW203" s="12">
        <f t="shared" ca="1" si="530"/>
        <v>1</v>
      </c>
      <c r="GX203" s="19">
        <f t="shared" ca="1" si="531"/>
        <v>1</v>
      </c>
      <c r="GY203" s="19">
        <f t="shared" ca="1" si="532"/>
        <v>1</v>
      </c>
      <c r="GZ203" s="11" t="e">
        <f ca="1">IF(GP203,OFFSET(#REF!,$GP$225+$GO203,0),"")</f>
        <v>#REF!</v>
      </c>
      <c r="HA203" s="12">
        <f t="shared" ca="1" si="697"/>
        <v>1</v>
      </c>
      <c r="HB203" s="12">
        <f t="shared" ca="1" si="698"/>
        <v>1</v>
      </c>
      <c r="HC203" s="12">
        <f t="shared" ca="1" si="699"/>
        <v>1</v>
      </c>
      <c r="HD203" s="12">
        <f t="shared" ca="1" si="700"/>
        <v>1</v>
      </c>
      <c r="HE203" t="e">
        <f t="shared" ca="1" si="533"/>
        <v>#REF!</v>
      </c>
      <c r="HF203" s="12">
        <f t="shared" ca="1" si="701"/>
        <v>1</v>
      </c>
      <c r="HG203" s="12">
        <f t="shared" ca="1" si="702"/>
        <v>1</v>
      </c>
      <c r="HH203" s="12">
        <f t="shared" ca="1" si="703"/>
        <v>1</v>
      </c>
      <c r="HJ203" s="17"/>
      <c r="HL203" s="18">
        <f t="shared" si="534"/>
        <v>1996</v>
      </c>
      <c r="HM203" s="9">
        <f t="shared" si="704"/>
        <v>1</v>
      </c>
      <c r="HN203" s="9">
        <f t="shared" si="705"/>
        <v>1</v>
      </c>
      <c r="HO203" s="9">
        <f t="shared" si="706"/>
        <v>1</v>
      </c>
      <c r="HP203" s="9">
        <f t="shared" si="707"/>
        <v>1</v>
      </c>
      <c r="HQ203" s="9">
        <f t="shared" si="708"/>
        <v>1</v>
      </c>
      <c r="HR203" s="9">
        <f t="shared" si="535"/>
        <v>1</v>
      </c>
      <c r="HS203" s="9">
        <f t="shared" si="709"/>
        <v>1</v>
      </c>
      <c r="HT203" s="9"/>
      <c r="HU203" s="9">
        <f t="shared" si="710"/>
        <v>1</v>
      </c>
      <c r="HV203" s="23">
        <f t="shared" si="536"/>
        <v>1</v>
      </c>
      <c r="HX203" s="8"/>
      <c r="HY203" s="5">
        <f t="shared" si="554"/>
        <v>47</v>
      </c>
      <c r="HZ203" t="b">
        <f t="shared" si="537"/>
        <v>0</v>
      </c>
      <c r="IC203" s="11"/>
      <c r="ID203" s="11"/>
      <c r="IE203" s="11"/>
      <c r="IF203">
        <f t="shared" si="539"/>
        <v>0</v>
      </c>
      <c r="IG203" s="12">
        <f t="shared" ca="1" si="540"/>
        <v>0.79371768074338012</v>
      </c>
      <c r="IH203" s="19">
        <f t="shared" ca="1" si="541"/>
        <v>1.0063253806662726</v>
      </c>
      <c r="II203" s="19">
        <f t="shared" ca="1" si="542"/>
        <v>0.79873880435981526</v>
      </c>
      <c r="IJ203" s="11"/>
      <c r="IK203" s="12">
        <f t="shared" ca="1" si="711"/>
        <v>0.71987548769666321</v>
      </c>
      <c r="IL203" s="12">
        <f t="shared" ca="1" si="712"/>
        <v>1.1025763403654496</v>
      </c>
      <c r="IM203" s="12">
        <f t="shared" ca="1" si="713"/>
        <v>1.0063253806662726</v>
      </c>
      <c r="IN203" s="12">
        <f t="shared" ca="1" si="714"/>
        <v>0.79873880435981526</v>
      </c>
      <c r="IO203">
        <f t="shared" si="543"/>
        <v>0</v>
      </c>
      <c r="IP203" s="12">
        <f t="shared" ca="1" si="544"/>
        <v>1.0063253806662726</v>
      </c>
      <c r="IQ203" s="12">
        <f t="shared" ca="1" si="715"/>
        <v>1.0171354276002074</v>
      </c>
      <c r="IR203" s="12">
        <f t="shared" ca="1" si="716"/>
        <v>1.0840015109559487</v>
      </c>
    </row>
    <row r="204" spans="1:252" x14ac:dyDescent="0.2">
      <c r="A204" t="s">
        <v>63</v>
      </c>
      <c r="B204" s="1">
        <f t="shared" si="545"/>
        <v>1997</v>
      </c>
      <c r="C204" s="60">
        <f t="shared" si="743"/>
        <v>1100.6279504916142</v>
      </c>
      <c r="D204" s="60">
        <f t="shared" ref="D204:W204" si="756">D278+D353</f>
        <v>284.12609852770629</v>
      </c>
      <c r="E204" s="60">
        <f t="shared" si="756"/>
        <v>61.587454478565547</v>
      </c>
      <c r="F204" s="60">
        <f t="shared" si="756"/>
        <v>0.02</v>
      </c>
      <c r="G204" s="60">
        <f t="shared" si="756"/>
        <v>0.02</v>
      </c>
      <c r="H204" s="60">
        <f t="shared" si="756"/>
        <v>0.02</v>
      </c>
      <c r="I204" s="60">
        <f t="shared" si="756"/>
        <v>425.81886125681427</v>
      </c>
      <c r="J204" s="60">
        <f t="shared" si="756"/>
        <v>2683.4847604969837</v>
      </c>
      <c r="K204" s="60">
        <f t="shared" si="756"/>
        <v>89.3581957163114</v>
      </c>
      <c r="L204" s="60">
        <f t="shared" si="756"/>
        <v>3583.4542660673346</v>
      </c>
      <c r="M204" s="60">
        <f t="shared" si="756"/>
        <v>3639.9187881515927</v>
      </c>
      <c r="N204" s="60">
        <f t="shared" si="756"/>
        <v>305.47762254381007</v>
      </c>
      <c r="O204" s="60">
        <f t="shared" si="756"/>
        <v>909.86484183412927</v>
      </c>
      <c r="P204" s="60">
        <f t="shared" si="756"/>
        <v>2484.865527534887</v>
      </c>
      <c r="Q204" s="60">
        <f t="shared" si="756"/>
        <v>376.31381236408129</v>
      </c>
      <c r="R204" s="60">
        <f t="shared" si="756"/>
        <v>198.38307605628444</v>
      </c>
      <c r="S204" s="60">
        <f t="shared" si="756"/>
        <v>194.61766612729841</v>
      </c>
      <c r="T204" s="60">
        <f t="shared" si="756"/>
        <v>114.93171695442572</v>
      </c>
      <c r="U204" s="60">
        <f t="shared" si="756"/>
        <v>439.73350622413506</v>
      </c>
      <c r="V204" s="60">
        <f t="shared" si="756"/>
        <v>80.352142597462631</v>
      </c>
      <c r="W204" s="60">
        <f t="shared" si="756"/>
        <v>76.851938274984605</v>
      </c>
      <c r="X204" s="60">
        <f t="shared" si="692"/>
        <v>17049.828225698424</v>
      </c>
      <c r="Z204" s="19">
        <f t="shared" si="660"/>
        <v>1.8064162916202215</v>
      </c>
      <c r="AA204" s="19">
        <f t="shared" si="661"/>
        <v>3.0997214164522102</v>
      </c>
      <c r="AB204" s="19">
        <f t="shared" si="662"/>
        <v>0.77401450478886824</v>
      </c>
      <c r="AC204" s="19">
        <f t="shared" si="663"/>
        <v>3.2825193850716856E-5</v>
      </c>
      <c r="AD204" s="19">
        <f t="shared" si="664"/>
        <v>2.1819336080102785E-4</v>
      </c>
      <c r="AE204" s="19">
        <f t="shared" si="665"/>
        <v>2.5135460179093801E-4</v>
      </c>
      <c r="AF204" s="19">
        <f t="shared" si="666"/>
        <v>4.3074939174055746</v>
      </c>
      <c r="AG204" s="19">
        <f t="shared" si="667"/>
        <v>15.413063925636104</v>
      </c>
      <c r="AH204" s="19">
        <f t="shared" si="668"/>
        <v>0.85863354416655724</v>
      </c>
      <c r="AI204" s="19">
        <f t="shared" si="669"/>
        <v>8.9333034220613126</v>
      </c>
      <c r="AJ204" s="19">
        <f t="shared" si="670"/>
        <v>6.9673526902139402</v>
      </c>
      <c r="AK204" s="19">
        <f t="shared" si="671"/>
        <v>1.6908817350709202</v>
      </c>
      <c r="AL204" s="19">
        <f t="shared" si="672"/>
        <v>9.0953764885325015</v>
      </c>
      <c r="AM204" s="19">
        <f t="shared" si="673"/>
        <v>12.070839549117473</v>
      </c>
      <c r="AN204" s="19">
        <f t="shared" si="674"/>
        <v>1.3481639732597517</v>
      </c>
      <c r="AO204" s="19">
        <f t="shared" si="675"/>
        <v>0.68432265468081444</v>
      </c>
      <c r="AP204" s="19">
        <f t="shared" si="676"/>
        <v>0.95487272506411192</v>
      </c>
      <c r="AQ204" s="19">
        <f t="shared" si="677"/>
        <v>0.98544428173716136</v>
      </c>
      <c r="AR204" s="19">
        <f t="shared" si="678"/>
        <v>0.69861833148471209</v>
      </c>
      <c r="AS204" s="19">
        <f t="shared" si="679"/>
        <v>1.1206335741798239</v>
      </c>
      <c r="AT204" s="19">
        <f t="shared" si="680"/>
        <v>0.69774092067610716</v>
      </c>
      <c r="AU204" s="19">
        <f t="shared" si="656"/>
        <v>14.435685333433069</v>
      </c>
      <c r="AV204" s="19"/>
      <c r="AX204" s="19">
        <f t="shared" si="717"/>
        <v>0.91435179134205602</v>
      </c>
      <c r="AY204" s="19">
        <f t="shared" si="718"/>
        <v>0.86224285165623193</v>
      </c>
      <c r="AZ204" s="19">
        <f t="shared" si="719"/>
        <v>1.1153171678593721</v>
      </c>
      <c r="BA204" s="19">
        <f t="shared" si="720"/>
        <v>0.80927185811213032</v>
      </c>
      <c r="BB204" s="19">
        <f t="shared" si="721"/>
        <v>0.73680115312352856</v>
      </c>
      <c r="BC204" s="19">
        <f t="shared" si="722"/>
        <v>0.96718923784681099</v>
      </c>
      <c r="BD204" s="19">
        <f t="shared" si="723"/>
        <v>1.1073471971524138</v>
      </c>
      <c r="BE204" s="19">
        <f t="shared" si="724"/>
        <v>0.97301852088105933</v>
      </c>
      <c r="BF204" s="19">
        <f t="shared" si="725"/>
        <v>1.1587262218963268</v>
      </c>
      <c r="BG204" s="19">
        <f t="shared" si="726"/>
        <v>1.0978943411788278</v>
      </c>
      <c r="BH204" s="19">
        <f t="shared" si="727"/>
        <v>1.1395887180047286</v>
      </c>
      <c r="BI204" s="19">
        <f t="shared" si="728"/>
        <v>0.7475085508079492</v>
      </c>
      <c r="BJ204" s="19">
        <f t="shared" si="729"/>
        <v>0.77018167318192499</v>
      </c>
      <c r="BK204" s="19">
        <f t="shared" si="730"/>
        <v>0.78449663824975846</v>
      </c>
      <c r="BL204" s="19">
        <f t="shared" si="731"/>
        <v>0.87090397863382385</v>
      </c>
      <c r="BM204" s="19">
        <f t="shared" si="732"/>
        <v>0.78603553693007289</v>
      </c>
      <c r="BN204" s="19">
        <f t="shared" si="733"/>
        <v>0.28974529748024297</v>
      </c>
      <c r="BO204" s="19">
        <f t="shared" si="734"/>
        <v>0.78211785748756601</v>
      </c>
      <c r="BP204" s="19">
        <f t="shared" si="735"/>
        <v>0.85532441671891135</v>
      </c>
      <c r="BQ204" s="19">
        <f t="shared" si="736"/>
        <v>1.1057080399392498</v>
      </c>
      <c r="BR204" s="19">
        <f t="shared" si="737"/>
        <v>0.89848573211715477</v>
      </c>
      <c r="BS204" s="19">
        <f t="shared" si="738"/>
        <v>0.84965266110529236</v>
      </c>
      <c r="BU204" s="16"/>
      <c r="BV204" s="9">
        <f t="shared" si="693"/>
        <v>1.4725586491615958</v>
      </c>
      <c r="BW204" s="9">
        <f t="shared" si="488"/>
        <v>0.84965266110529236</v>
      </c>
      <c r="BX204" s="9">
        <f t="shared" si="489"/>
        <v>0.94928385858241493</v>
      </c>
      <c r="BY204" s="9">
        <f t="shared" si="490"/>
        <v>0.94172345418603576</v>
      </c>
      <c r="BZ204" s="9">
        <f t="shared" si="491"/>
        <v>0.95043488714841085</v>
      </c>
      <c r="CA204" s="9">
        <f t="shared" si="435"/>
        <v>1.2511646154534732</v>
      </c>
      <c r="CB204" s="9">
        <f t="shared" si="492"/>
        <v>1.2511633748937645</v>
      </c>
      <c r="CC204" s="9"/>
      <c r="CD204" s="9">
        <f t="shared" si="493"/>
        <v>0.89396287430728005</v>
      </c>
      <c r="CE204" s="9">
        <f t="shared" si="494"/>
        <v>0.84965350355710867</v>
      </c>
      <c r="CG204" s="35"/>
      <c r="CH204">
        <f t="shared" si="495"/>
        <v>1997</v>
      </c>
      <c r="CI204" s="19">
        <f t="shared" si="496"/>
        <v>6.4553609333886902E-2</v>
      </c>
      <c r="CJ204" s="19">
        <f t="shared" si="592"/>
        <v>1.6664455193716031E-2</v>
      </c>
      <c r="CK204" s="19">
        <f t="shared" si="593"/>
        <v>3.6122038101086321E-3</v>
      </c>
      <c r="CL204" s="19">
        <f t="shared" si="594"/>
        <v>1.1730323458540724E-6</v>
      </c>
      <c r="CM204" s="19">
        <f t="shared" si="595"/>
        <v>1.1730323458540724E-6</v>
      </c>
      <c r="CN204" s="19">
        <f t="shared" si="596"/>
        <v>1.1730323458540724E-6</v>
      </c>
      <c r="CO204" s="19">
        <f t="shared" si="597"/>
        <v>2.4974964886449534E-2</v>
      </c>
      <c r="CP204" s="19">
        <f t="shared" si="598"/>
        <v>0.15739072118347153</v>
      </c>
      <c r="CQ204" s="19">
        <f t="shared" si="599"/>
        <v>5.241002697119604E-3</v>
      </c>
      <c r="CR204" s="19">
        <f t="shared" si="600"/>
        <v>0.21017538819928744</v>
      </c>
      <c r="CS204" s="19">
        <f t="shared" si="601"/>
        <v>0.21348712373918877</v>
      </c>
      <c r="CT204" s="19">
        <f t="shared" si="602"/>
        <v>1.7916756608924521E-2</v>
      </c>
      <c r="CU204" s="19">
        <f t="shared" si="603"/>
        <v>5.3365044491341662E-2</v>
      </c>
      <c r="CV204" s="19">
        <f t="shared" si="604"/>
        <v>0.14574138194480829</v>
      </c>
      <c r="CW204" s="19">
        <f t="shared" si="605"/>
        <v>2.2071413704736375E-2</v>
      </c>
      <c r="CX204" s="19">
        <f t="shared" si="606"/>
        <v>1.1635488254202511E-2</v>
      </c>
      <c r="CY204" s="19">
        <f t="shared" si="590"/>
        <v>1.1414640872097476E-2</v>
      </c>
      <c r="CZ204" s="19">
        <f t="shared" si="607"/>
        <v>6.740931077604314E-3</v>
      </c>
      <c r="DA204" s="19">
        <f t="shared" si="608"/>
        <v>2.5791081317836674E-2</v>
      </c>
      <c r="DB204" s="19">
        <f t="shared" si="609"/>
        <v>4.7127831162751266E-3</v>
      </c>
      <c r="DC204" s="19">
        <f t="shared" si="610"/>
        <v>4.5074904719068784E-3</v>
      </c>
      <c r="DD204" s="19"/>
      <c r="DE204" s="19"/>
      <c r="DF204" s="19">
        <f t="shared" si="547"/>
        <v>6.4191310281588615E-2</v>
      </c>
      <c r="DG204" s="19">
        <f t="shared" si="614"/>
        <v>1.6609748245919768E-2</v>
      </c>
      <c r="DH204" s="19">
        <f t="shared" si="615"/>
        <v>3.8193652682609871E-3</v>
      </c>
      <c r="DI204" s="19">
        <f t="shared" si="616"/>
        <v>1.1726526753275226E-6</v>
      </c>
      <c r="DJ204" s="19">
        <f t="shared" si="617"/>
        <v>1.1726526753275226E-6</v>
      </c>
      <c r="DK204" s="19">
        <f t="shared" si="618"/>
        <v>1.1726526753275226E-6</v>
      </c>
      <c r="DL204" s="19">
        <f t="shared" si="619"/>
        <v>2.4967222059864586E-2</v>
      </c>
      <c r="DM204" s="19">
        <f t="shared" si="620"/>
        <v>0.15740369309645363</v>
      </c>
      <c r="DN204" s="19">
        <f t="shared" si="621"/>
        <v>5.2014364243459467E-3</v>
      </c>
      <c r="DO204" s="19">
        <f t="shared" si="622"/>
        <v>0.20918809313446743</v>
      </c>
      <c r="DP204" s="19">
        <f t="shared" si="623"/>
        <v>0.2125267292771211</v>
      </c>
      <c r="DQ204" s="19">
        <f t="shared" si="624"/>
        <v>1.8112247111449979E-2</v>
      </c>
      <c r="DR204" s="19">
        <f t="shared" si="625"/>
        <v>5.2936833306591061E-2</v>
      </c>
      <c r="DS204" s="19">
        <f t="shared" si="626"/>
        <v>0.14809489336474721</v>
      </c>
      <c r="DT204" s="19">
        <f t="shared" si="627"/>
        <v>2.2278343637307827E-2</v>
      </c>
      <c r="DU204" s="19">
        <f t="shared" si="628"/>
        <v>1.1692891787528553E-2</v>
      </c>
      <c r="DV204" s="19">
        <f t="shared" si="611"/>
        <v>1.1534516667774362E-2</v>
      </c>
      <c r="DW204" s="19">
        <f t="shared" si="629"/>
        <v>6.9283276104473018E-3</v>
      </c>
      <c r="DX204" s="19">
        <f t="shared" si="630"/>
        <v>2.5343468604933986E-2</v>
      </c>
      <c r="DY204" s="19">
        <f t="shared" si="631"/>
        <v>4.6086062935835701E-3</v>
      </c>
      <c r="DZ204" s="19">
        <f t="shared" si="632"/>
        <v>4.5302869135558366E-3</v>
      </c>
      <c r="EA204" s="19">
        <f t="shared" si="519"/>
        <v>0.99997153104396774</v>
      </c>
      <c r="EB204" s="19"/>
      <c r="EC204" s="19">
        <f t="shared" si="548"/>
        <v>6.4193137793206026E-2</v>
      </c>
      <c r="ED204" s="19">
        <f t="shared" si="633"/>
        <v>1.6610221121574564E-2</v>
      </c>
      <c r="EE204" s="19">
        <f t="shared" si="634"/>
        <v>3.8194740046984931E-3</v>
      </c>
      <c r="EF204" s="19">
        <f t="shared" si="635"/>
        <v>1.1726860604754178E-6</v>
      </c>
      <c r="EG204" s="19">
        <f t="shared" si="636"/>
        <v>1.1726860604754178E-6</v>
      </c>
      <c r="EH204" s="19">
        <f t="shared" si="637"/>
        <v>1.1726860604754178E-6</v>
      </c>
      <c r="EI204" s="19">
        <f t="shared" si="638"/>
        <v>2.4967932870847701E-2</v>
      </c>
      <c r="EJ204" s="19">
        <f t="shared" si="639"/>
        <v>0.15740817434284812</v>
      </c>
      <c r="EK204" s="19">
        <f t="shared" si="640"/>
        <v>5.2015845080266038E-3</v>
      </c>
      <c r="EL204" s="19">
        <f t="shared" si="641"/>
        <v>0.20919404867064123</v>
      </c>
      <c r="EM204" s="19">
        <f t="shared" si="642"/>
        <v>0.21253277986348645</v>
      </c>
      <c r="EN204" s="19">
        <f t="shared" si="643"/>
        <v>1.8112762762896698E-2</v>
      </c>
      <c r="EO204" s="19">
        <f t="shared" si="644"/>
        <v>5.2938340405876499E-2</v>
      </c>
      <c r="EP204" s="19">
        <f t="shared" si="645"/>
        <v>0.1480991095917866</v>
      </c>
      <c r="EQ204" s="19">
        <f t="shared" si="646"/>
        <v>2.2278977896550006E-2</v>
      </c>
      <c r="ER204" s="19">
        <f t="shared" si="647"/>
        <v>1.1693224681427883E-2</v>
      </c>
      <c r="ES204" s="19">
        <f t="shared" si="612"/>
        <v>1.1534845052771008E-2</v>
      </c>
      <c r="ET204" s="19">
        <f t="shared" si="648"/>
        <v>6.9285248583168613E-3</v>
      </c>
      <c r="EU204" s="19">
        <f t="shared" si="649"/>
        <v>2.5344190127568399E-2</v>
      </c>
      <c r="EV204" s="19">
        <f t="shared" si="650"/>
        <v>4.6087374995288088E-3</v>
      </c>
      <c r="EW204" s="19">
        <f t="shared" si="651"/>
        <v>4.5304158897666105E-3</v>
      </c>
      <c r="EX204" s="19"/>
      <c r="EY204" s="19"/>
      <c r="EZ204" s="19">
        <f t="shared" si="549"/>
        <v>-2.0111581315819221E-2</v>
      </c>
      <c r="FA204" s="19">
        <f t="shared" si="573"/>
        <v>-2.740758549338778E-2</v>
      </c>
      <c r="FB204" s="19">
        <f t="shared" si="574"/>
        <v>-0.12487837998004851</v>
      </c>
      <c r="FC204" s="19">
        <f t="shared" si="575"/>
        <v>-3.0731055300729004E-2</v>
      </c>
      <c r="FD204" s="19">
        <f t="shared" si="576"/>
        <v>-3.334022790061282E-2</v>
      </c>
      <c r="FE204" s="19">
        <f t="shared" si="577"/>
        <v>-1.3716218607208596E-2</v>
      </c>
      <c r="FF204" s="19">
        <f t="shared" si="578"/>
        <v>-2.7633348957218362E-2</v>
      </c>
      <c r="FG204" s="19">
        <f t="shared" si="579"/>
        <v>-1.8600105020554741E-2</v>
      </c>
      <c r="FH204" s="19">
        <f t="shared" si="580"/>
        <v>-8.372410957504595E-3</v>
      </c>
      <c r="FI204" s="19">
        <f t="shared" si="581"/>
        <v>-3.5282038284710444E-2</v>
      </c>
      <c r="FJ204" s="19">
        <f t="shared" si="582"/>
        <v>-5.5873676291338888E-2</v>
      </c>
      <c r="FK204" s="19">
        <f t="shared" si="583"/>
        <v>-8.0716882200814147E-2</v>
      </c>
      <c r="FL204" s="19">
        <f t="shared" si="584"/>
        <v>-2.0096291847211192E-2</v>
      </c>
      <c r="FM204" s="19">
        <f t="shared" si="585"/>
        <v>-6.4027231446308355E-2</v>
      </c>
      <c r="FN204" s="19">
        <f t="shared" si="586"/>
        <v>-6.4791756153326413E-2</v>
      </c>
      <c r="FO204" s="19">
        <f t="shared" si="587"/>
        <v>-5.5634271595827879E-2</v>
      </c>
      <c r="FP204" s="19">
        <f t="shared" si="567"/>
        <v>-0.22434706290889658</v>
      </c>
      <c r="FQ204" s="19">
        <f t="shared" si="568"/>
        <v>-9.3428931307100879E-2</v>
      </c>
      <c r="FR204" s="19">
        <f t="shared" si="569"/>
        <v>-6.2992034579207185E-2</v>
      </c>
      <c r="FS204" s="19">
        <f t="shared" si="570"/>
        <v>-5.8380006546105513E-2</v>
      </c>
      <c r="FT204" s="19">
        <f t="shared" si="571"/>
        <v>-4.1229640730025274E-2</v>
      </c>
      <c r="FU204" s="19"/>
      <c r="FV204" s="16"/>
      <c r="FW204" s="19">
        <f t="shared" si="739"/>
        <v>0.95644674960813059</v>
      </c>
      <c r="FX204" s="19">
        <f t="shared" si="550"/>
        <v>0.68930209557173427</v>
      </c>
      <c r="FY204" s="19">
        <f t="shared" si="694"/>
        <v>0.95043488714841085</v>
      </c>
      <c r="FZ204" s="19"/>
      <c r="GA204" s="19">
        <f t="shared" si="740"/>
        <v>0.96555024341319928</v>
      </c>
      <c r="GB204" s="19">
        <f t="shared" si="551"/>
        <v>0.75858053968135697</v>
      </c>
      <c r="GC204" s="19">
        <f t="shared" si="695"/>
        <v>0.94928385858241493</v>
      </c>
      <c r="GD204" s="19"/>
      <c r="GE204" s="19">
        <f t="shared" si="741"/>
        <v>1.0208296472403178</v>
      </c>
      <c r="GF204" s="19">
        <f t="shared" si="552"/>
        <v>0.83856296444785494</v>
      </c>
      <c r="GG204" s="19">
        <f t="shared" si="696"/>
        <v>0.94172345418603576</v>
      </c>
      <c r="GI204" s="132">
        <f t="shared" si="657"/>
        <v>1.4725586491615958</v>
      </c>
      <c r="GJ204" s="19">
        <f t="shared" si="526"/>
        <v>1.2511646154534732</v>
      </c>
      <c r="GK204" s="19">
        <f t="shared" si="742"/>
        <v>1.2511633748937645</v>
      </c>
      <c r="GL204" s="3"/>
      <c r="GM204" s="3"/>
      <c r="GN204" s="8"/>
      <c r="GO204" s="3"/>
      <c r="GP204" s="19">
        <v>0.20477478457257281</v>
      </c>
      <c r="GQ204" s="19">
        <v>0.2268021855017528</v>
      </c>
      <c r="GV204" s="30"/>
      <c r="GW204" s="12">
        <f t="shared" ca="1" si="530"/>
        <v>1</v>
      </c>
      <c r="GX204" s="19">
        <f t="shared" ca="1" si="531"/>
        <v>1</v>
      </c>
      <c r="GY204" s="19">
        <f t="shared" ca="1" si="532"/>
        <v>1</v>
      </c>
      <c r="GZ204" s="11" t="e">
        <f ca="1">IF(GP204,OFFSET(#REF!,$GP$225+$GO204,0),"")</f>
        <v>#REF!</v>
      </c>
      <c r="HA204" s="12">
        <f t="shared" ca="1" si="697"/>
        <v>1</v>
      </c>
      <c r="HB204" s="12">
        <f t="shared" ca="1" si="698"/>
        <v>1</v>
      </c>
      <c r="HC204" s="12">
        <f t="shared" ca="1" si="699"/>
        <v>1</v>
      </c>
      <c r="HD204" s="12">
        <f t="shared" ca="1" si="700"/>
        <v>1</v>
      </c>
      <c r="HE204" t="e">
        <f t="shared" ca="1" si="533"/>
        <v>#REF!</v>
      </c>
      <c r="HF204" s="12">
        <f t="shared" ca="1" si="701"/>
        <v>1</v>
      </c>
      <c r="HG204" s="12">
        <f t="shared" ca="1" si="702"/>
        <v>1</v>
      </c>
      <c r="HH204" s="12">
        <f t="shared" ca="1" si="703"/>
        <v>1</v>
      </c>
      <c r="HJ204" s="17"/>
      <c r="HL204" s="18">
        <f t="shared" si="534"/>
        <v>1997</v>
      </c>
      <c r="HM204" s="9">
        <f t="shared" si="704"/>
        <v>1.0600588757271434</v>
      </c>
      <c r="HN204" s="9">
        <f t="shared" si="705"/>
        <v>0.94273323963816102</v>
      </c>
      <c r="HO204" s="9">
        <f t="shared" si="706"/>
        <v>0.96555024341319939</v>
      </c>
      <c r="HP204" s="9">
        <f t="shared" si="707"/>
        <v>1.0208296472403178</v>
      </c>
      <c r="HQ204" s="9">
        <f t="shared" si="708"/>
        <v>0.95644674960813048</v>
      </c>
      <c r="HR204" s="9">
        <f t="shared" si="535"/>
        <v>0.99935303192552893</v>
      </c>
      <c r="HS204" s="9">
        <f t="shared" si="709"/>
        <v>0.99935273812143666</v>
      </c>
      <c r="HT204" s="9"/>
      <c r="HU204" s="9">
        <f t="shared" si="710"/>
        <v>0.98566231437629925</v>
      </c>
      <c r="HV204" s="23">
        <f t="shared" si="536"/>
        <v>0.94273351679643869</v>
      </c>
      <c r="HX204" s="8"/>
      <c r="HY204" s="5">
        <f t="shared" si="554"/>
        <v>48</v>
      </c>
      <c r="HZ204" t="b">
        <f t="shared" si="537"/>
        <v>0</v>
      </c>
      <c r="IC204" s="11"/>
      <c r="ID204" s="11"/>
      <c r="IE204" s="11"/>
      <c r="IF204">
        <f t="shared" si="539"/>
        <v>0</v>
      </c>
      <c r="IG204" s="12">
        <f t="shared" ca="1" si="540"/>
        <v>0.79371768074338012</v>
      </c>
      <c r="IH204" s="19">
        <f t="shared" ca="1" si="541"/>
        <v>1.0063253806662726</v>
      </c>
      <c r="II204" s="19">
        <f t="shared" ca="1" si="542"/>
        <v>0.79873880435981526</v>
      </c>
      <c r="IJ204" s="11"/>
      <c r="IK204" s="12">
        <f t="shared" ca="1" si="711"/>
        <v>0.71987548769666321</v>
      </c>
      <c r="IL204" s="12">
        <f t="shared" ca="1" si="712"/>
        <v>1.1025763403654496</v>
      </c>
      <c r="IM204" s="12">
        <f t="shared" ca="1" si="713"/>
        <v>1.0063253806662726</v>
      </c>
      <c r="IN204" s="12">
        <f t="shared" ca="1" si="714"/>
        <v>0.79873880435981526</v>
      </c>
      <c r="IO204">
        <f t="shared" si="543"/>
        <v>0</v>
      </c>
      <c r="IP204" s="12">
        <f t="shared" ca="1" si="544"/>
        <v>1.0063253806662726</v>
      </c>
      <c r="IQ204" s="12">
        <f t="shared" ca="1" si="715"/>
        <v>1.0171354276002074</v>
      </c>
      <c r="IR204" s="12">
        <f t="shared" ca="1" si="716"/>
        <v>1.0840015109559487</v>
      </c>
    </row>
    <row r="205" spans="1:252" x14ac:dyDescent="0.2">
      <c r="A205" t="s">
        <v>63</v>
      </c>
      <c r="B205" s="1">
        <f t="shared" si="545"/>
        <v>1998</v>
      </c>
      <c r="C205" s="60">
        <f t="shared" si="743"/>
        <v>1152.007550756</v>
      </c>
      <c r="D205" s="60">
        <f t="shared" ref="D205:W205" si="757">D279+D354</f>
        <v>299.39305879199998</v>
      </c>
      <c r="E205" s="60">
        <f t="shared" si="757"/>
        <v>61.387090791999995</v>
      </c>
      <c r="F205" s="60">
        <f t="shared" si="757"/>
        <v>0.02</v>
      </c>
      <c r="G205" s="60">
        <f t="shared" si="757"/>
        <v>0.02</v>
      </c>
      <c r="H205" s="60">
        <f t="shared" si="757"/>
        <v>0.02</v>
      </c>
      <c r="I205" s="60">
        <f t="shared" si="757"/>
        <v>507.78972204800004</v>
      </c>
      <c r="J205" s="60">
        <f t="shared" si="757"/>
        <v>2751.6473565440001</v>
      </c>
      <c r="K205" s="60">
        <f t="shared" si="757"/>
        <v>97.327334436000001</v>
      </c>
      <c r="L205" s="60">
        <f t="shared" si="757"/>
        <v>3610.9176431640003</v>
      </c>
      <c r="M205" s="60">
        <f t="shared" si="757"/>
        <v>3647.0400719999998</v>
      </c>
      <c r="N205" s="60">
        <f t="shared" si="757"/>
        <v>315.44343658000003</v>
      </c>
      <c r="O205" s="60">
        <f t="shared" si="757"/>
        <v>966.54080099999987</v>
      </c>
      <c r="P205" s="60">
        <f t="shared" si="757"/>
        <v>2475.4617657479998</v>
      </c>
      <c r="Q205" s="60">
        <f t="shared" si="757"/>
        <v>410.99720239600003</v>
      </c>
      <c r="R205" s="60">
        <f t="shared" si="757"/>
        <v>209.63036339200002</v>
      </c>
      <c r="S205" s="60">
        <f t="shared" si="757"/>
        <v>195.77300005199999</v>
      </c>
      <c r="T205" s="60">
        <f t="shared" si="757"/>
        <v>115.69066807999999</v>
      </c>
      <c r="U205" s="60">
        <f t="shared" si="757"/>
        <v>468.47348226000003</v>
      </c>
      <c r="V205" s="60">
        <f t="shared" si="757"/>
        <v>87.313805856000002</v>
      </c>
      <c r="W205" s="60">
        <f t="shared" si="757"/>
        <v>83.182720031999992</v>
      </c>
      <c r="X205" s="60">
        <f t="shared" si="692"/>
        <v>17456.077073927998</v>
      </c>
      <c r="Z205" s="19">
        <f t="shared" si="660"/>
        <v>1.8247136414949305</v>
      </c>
      <c r="AA205" s="19">
        <f t="shared" si="661"/>
        <v>3.3069739220729564</v>
      </c>
      <c r="AB205" s="19">
        <f t="shared" si="662"/>
        <v>0.82318806700125435</v>
      </c>
      <c r="AC205" s="19">
        <f t="shared" si="663"/>
        <v>3.1678848637710225E-5</v>
      </c>
      <c r="AD205" s="19">
        <f t="shared" si="664"/>
        <v>2.2091186318186758E-4</v>
      </c>
      <c r="AE205" s="19">
        <f t="shared" si="665"/>
        <v>2.6819582305683486E-4</v>
      </c>
      <c r="AF205" s="19">
        <f t="shared" si="666"/>
        <v>4.852809918429549</v>
      </c>
      <c r="AG205" s="19">
        <f t="shared" si="667"/>
        <v>15.770227837088525</v>
      </c>
      <c r="AH205" s="19">
        <f t="shared" si="668"/>
        <v>0.9169663631479712</v>
      </c>
      <c r="AI205" s="19">
        <f t="shared" si="669"/>
        <v>9.1855774399203831</v>
      </c>
      <c r="AJ205" s="19">
        <f t="shared" si="670"/>
        <v>6.9242669267164159</v>
      </c>
      <c r="AK205" s="19">
        <f t="shared" si="671"/>
        <v>1.6794924112478982</v>
      </c>
      <c r="AL205" s="19">
        <f t="shared" si="672"/>
        <v>9.144211474845708</v>
      </c>
      <c r="AM205" s="19">
        <f t="shared" si="673"/>
        <v>11.598905588612922</v>
      </c>
      <c r="AN205" s="19">
        <f t="shared" si="674"/>
        <v>1.4211080585670506</v>
      </c>
      <c r="AO205" s="19">
        <f t="shared" si="675"/>
        <v>0.70308672740760669</v>
      </c>
      <c r="AP205" s="19">
        <f t="shared" si="676"/>
        <v>0.81478142648354557</v>
      </c>
      <c r="AQ205" s="19">
        <f t="shared" si="677"/>
        <v>0.95375334557288993</v>
      </c>
      <c r="AR205" s="19">
        <f t="shared" si="678"/>
        <v>0.6853153138512289</v>
      </c>
      <c r="AS205" s="19">
        <f t="shared" si="679"/>
        <v>1.1353552732249059</v>
      </c>
      <c r="AT205" s="19">
        <f t="shared" si="680"/>
        <v>0.72378253816679639</v>
      </c>
      <c r="AU205" s="19">
        <f t="shared" si="656"/>
        <v>14.076219064184119</v>
      </c>
      <c r="AV205" s="19"/>
      <c r="AX205" s="19">
        <f t="shared" si="717"/>
        <v>0.92361334124744732</v>
      </c>
      <c r="AY205" s="19">
        <f t="shared" si="718"/>
        <v>0.91989383619659904</v>
      </c>
      <c r="AZ205" s="19">
        <f t="shared" si="719"/>
        <v>1.1861738737750258</v>
      </c>
      <c r="BA205" s="19">
        <f t="shared" si="720"/>
        <v>0.78100987968218227</v>
      </c>
      <c r="BB205" s="19">
        <f t="shared" si="721"/>
        <v>0.74598106438030742</v>
      </c>
      <c r="BC205" s="19">
        <f t="shared" si="722"/>
        <v>1.0319926981555274</v>
      </c>
      <c r="BD205" s="19">
        <f t="shared" si="723"/>
        <v>1.2475340800302348</v>
      </c>
      <c r="BE205" s="19">
        <f t="shared" si="724"/>
        <v>0.99556608848411687</v>
      </c>
      <c r="BF205" s="19">
        <f t="shared" si="725"/>
        <v>1.2374463783706522</v>
      </c>
      <c r="BG205" s="19">
        <f t="shared" si="726"/>
        <v>1.1288985737172552</v>
      </c>
      <c r="BH205" s="19">
        <f t="shared" si="727"/>
        <v>1.132541557889329</v>
      </c>
      <c r="BI205" s="19">
        <f t="shared" si="728"/>
        <v>0.74247353459773935</v>
      </c>
      <c r="BJ205" s="19">
        <f t="shared" si="729"/>
        <v>0.77431694031637988</v>
      </c>
      <c r="BK205" s="19">
        <f t="shared" si="730"/>
        <v>0.75382515065478151</v>
      </c>
      <c r="BL205" s="19">
        <f t="shared" si="731"/>
        <v>0.91802531948847355</v>
      </c>
      <c r="BM205" s="19">
        <f t="shared" si="732"/>
        <v>0.80758856879291319</v>
      </c>
      <c r="BN205" s="19">
        <f t="shared" si="733"/>
        <v>0.2472361819550358</v>
      </c>
      <c r="BO205" s="19">
        <f t="shared" si="734"/>
        <v>0.75696570271440944</v>
      </c>
      <c r="BP205" s="19">
        <f t="shared" si="735"/>
        <v>0.83903741810297339</v>
      </c>
      <c r="BQ205" s="19">
        <f t="shared" si="736"/>
        <v>1.1202336630963348</v>
      </c>
      <c r="BR205" s="19">
        <f t="shared" si="737"/>
        <v>0.93201970018937885</v>
      </c>
      <c r="BS205" s="19">
        <f t="shared" si="738"/>
        <v>0.82849526779902483</v>
      </c>
      <c r="BU205" s="16"/>
      <c r="BV205" s="9">
        <f t="shared" si="693"/>
        <v>1.5461464712672917</v>
      </c>
      <c r="BW205" s="9">
        <f t="shared" si="488"/>
        <v>0.82849526779902483</v>
      </c>
      <c r="BX205" s="9">
        <f t="shared" si="489"/>
        <v>0.95086334870174738</v>
      </c>
      <c r="BY205" s="9">
        <f t="shared" si="490"/>
        <v>0.91006264947432136</v>
      </c>
      <c r="BZ205" s="9">
        <f t="shared" si="491"/>
        <v>0.95741707332232218</v>
      </c>
      <c r="CA205" s="9">
        <f t="shared" si="435"/>
        <v>1.2809766097082098</v>
      </c>
      <c r="CB205" s="9">
        <f t="shared" si="492"/>
        <v>1.2809750347691118</v>
      </c>
      <c r="CC205" s="9"/>
      <c r="CD205" s="9">
        <f t="shared" si="493"/>
        <v>0.86534521840753775</v>
      </c>
      <c r="CE205" s="9">
        <f t="shared" si="494"/>
        <v>0.82849628642121043</v>
      </c>
      <c r="CG205" s="35"/>
      <c r="CH205">
        <f t="shared" si="495"/>
        <v>1998</v>
      </c>
      <c r="CI205" s="19">
        <f t="shared" si="496"/>
        <v>6.599464162979736E-2</v>
      </c>
      <c r="CJ205" s="19">
        <f t="shared" si="592"/>
        <v>1.7151222323552106E-2</v>
      </c>
      <c r="CK205" s="19">
        <f t="shared" si="593"/>
        <v>3.5166601597839166E-3</v>
      </c>
      <c r="CL205" s="19">
        <f t="shared" si="594"/>
        <v>1.1457327963951047E-6</v>
      </c>
      <c r="CM205" s="19">
        <f t="shared" si="595"/>
        <v>1.1457327963951047E-6</v>
      </c>
      <c r="CN205" s="19">
        <f t="shared" si="596"/>
        <v>1.1457327963951047E-6</v>
      </c>
      <c r="CO205" s="19">
        <f t="shared" si="597"/>
        <v>2.9089566911137399E-2</v>
      </c>
      <c r="CP205" s="19">
        <f t="shared" si="598"/>
        <v>0.15763263102531774</v>
      </c>
      <c r="CQ205" s="19">
        <f t="shared" si="599"/>
        <v>5.5755559524519917E-3</v>
      </c>
      <c r="CR205" s="19">
        <f t="shared" si="600"/>
        <v>0.20685733844273552</v>
      </c>
      <c r="CS205" s="19">
        <f t="shared" si="601"/>
        <v>0.20892667101287818</v>
      </c>
      <c r="CT205" s="19">
        <f t="shared" si="602"/>
        <v>1.8070694534864262E-2</v>
      </c>
      <c r="CU205" s="19">
        <f t="shared" si="603"/>
        <v>5.5369874737984708E-2</v>
      </c>
      <c r="CV205" s="19">
        <f t="shared" si="604"/>
        <v>0.14181088656198096</v>
      </c>
      <c r="CW205" s="19">
        <f t="shared" si="605"/>
        <v>2.3544648700586694E-2</v>
      </c>
      <c r="CX205" s="19">
        <f t="shared" si="606"/>
        <v>1.2009019122921908E-2</v>
      </c>
      <c r="CY205" s="19">
        <f t="shared" si="590"/>
        <v>1.1215177340411844E-2</v>
      </c>
      <c r="CZ205" s="19">
        <f t="shared" si="607"/>
        <v>6.627529632805813E-3</v>
      </c>
      <c r="DA205" s="19">
        <f t="shared" si="608"/>
        <v>2.6837271643335114E-2</v>
      </c>
      <c r="DB205" s="19">
        <f t="shared" si="609"/>
        <v>5.001914547364707E-3</v>
      </c>
      <c r="DC205" s="19">
        <f t="shared" si="610"/>
        <v>4.7652585217007213E-3</v>
      </c>
      <c r="DD205" s="19"/>
      <c r="DE205" s="19"/>
      <c r="DF205" s="19">
        <f t="shared" si="547"/>
        <v>6.5271474301737603E-2</v>
      </c>
      <c r="DG205" s="19">
        <f t="shared" si="614"/>
        <v>1.6906670881533633E-2</v>
      </c>
      <c r="DH205" s="19">
        <f t="shared" si="615"/>
        <v>3.5642185562136147E-3</v>
      </c>
      <c r="DI205" s="19">
        <f t="shared" si="616"/>
        <v>1.1593290014510657E-6</v>
      </c>
      <c r="DJ205" s="19">
        <f t="shared" si="617"/>
        <v>1.1593290014510657E-6</v>
      </c>
      <c r="DK205" s="19">
        <f t="shared" si="618"/>
        <v>1.1593290014510657E-6</v>
      </c>
      <c r="DL205" s="19">
        <f t="shared" si="619"/>
        <v>2.6979994480740413E-2</v>
      </c>
      <c r="DM205" s="19">
        <f t="shared" si="620"/>
        <v>0.15751164514352281</v>
      </c>
      <c r="DN205" s="19">
        <f t="shared" si="621"/>
        <v>5.4065542775444198E-3</v>
      </c>
      <c r="DO205" s="19">
        <f t="shared" si="622"/>
        <v>0.20851196333057984</v>
      </c>
      <c r="DP205" s="19">
        <f t="shared" si="623"/>
        <v>0.21119869121428725</v>
      </c>
      <c r="DQ205" s="19">
        <f t="shared" si="624"/>
        <v>1.7993615825302723E-2</v>
      </c>
      <c r="DR205" s="19">
        <f t="shared" si="625"/>
        <v>5.4361298287066318E-2</v>
      </c>
      <c r="DS205" s="19">
        <f t="shared" si="626"/>
        <v>0.14376717961254779</v>
      </c>
      <c r="DT205" s="19">
        <f t="shared" si="627"/>
        <v>2.2800098962464082E-2</v>
      </c>
      <c r="DU205" s="19">
        <f t="shared" si="628"/>
        <v>1.1821270129642533E-2</v>
      </c>
      <c r="DV205" s="19">
        <f t="shared" si="611"/>
        <v>1.1314616081918468E-2</v>
      </c>
      <c r="DW205" s="19">
        <f t="shared" si="629"/>
        <v>6.6840700259204111E-3</v>
      </c>
      <c r="DX205" s="19">
        <f t="shared" si="630"/>
        <v>2.6310709941172156E-2</v>
      </c>
      <c r="DY205" s="19">
        <f t="shared" si="631"/>
        <v>4.8559142917195533E-3</v>
      </c>
      <c r="DZ205" s="19">
        <f t="shared" si="632"/>
        <v>4.6351799918962428E-3</v>
      </c>
      <c r="EA205" s="19">
        <f t="shared" si="519"/>
        <v>0.99989864332281397</v>
      </c>
      <c r="EB205" s="19"/>
      <c r="EC205" s="19">
        <f t="shared" si="548"/>
        <v>6.5278090672101177E-2</v>
      </c>
      <c r="ED205" s="19">
        <f t="shared" si="633"/>
        <v>1.6908384659219275E-2</v>
      </c>
      <c r="EE205" s="19">
        <f t="shared" si="634"/>
        <v>3.5645798501827935E-3</v>
      </c>
      <c r="EF205" s="19">
        <f t="shared" si="635"/>
        <v>1.1594465190976163E-6</v>
      </c>
      <c r="EG205" s="19">
        <f t="shared" si="636"/>
        <v>1.1594465190976163E-6</v>
      </c>
      <c r="EH205" s="19">
        <f t="shared" si="637"/>
        <v>1.1594465190976163E-6</v>
      </c>
      <c r="EI205" s="19">
        <f t="shared" si="638"/>
        <v>2.6982729360529804E-2</v>
      </c>
      <c r="EJ205" s="19">
        <f t="shared" si="639"/>
        <v>0.15752761161880155</v>
      </c>
      <c r="EK205" s="19">
        <f t="shared" si="640"/>
        <v>5.4071023234691313E-3</v>
      </c>
      <c r="EL205" s="19">
        <f t="shared" si="641"/>
        <v>0.2085330995526338</v>
      </c>
      <c r="EM205" s="19">
        <f t="shared" si="642"/>
        <v>0.21122009978175602</v>
      </c>
      <c r="EN205" s="19">
        <f t="shared" si="643"/>
        <v>1.7995439783283659E-2</v>
      </c>
      <c r="EO205" s="19">
        <f t="shared" si="644"/>
        <v>5.4366808726148005E-2</v>
      </c>
      <c r="EP205" s="19">
        <f t="shared" si="645"/>
        <v>0.14378175285325698</v>
      </c>
      <c r="EQ205" s="19">
        <f t="shared" si="646"/>
        <v>2.2802410138987601E-2</v>
      </c>
      <c r="ER205" s="19">
        <f t="shared" si="647"/>
        <v>1.1822468415757291E-2</v>
      </c>
      <c r="ES205" s="19">
        <f t="shared" si="612"/>
        <v>1.1315763010056991E-2</v>
      </c>
      <c r="ET205" s="19">
        <f t="shared" si="648"/>
        <v>6.6847475697219055E-3</v>
      </c>
      <c r="EU205" s="19">
        <f t="shared" si="649"/>
        <v>2.6313376977628151E-2</v>
      </c>
      <c r="EV205" s="19">
        <f t="shared" si="650"/>
        <v>4.8564065209475808E-3</v>
      </c>
      <c r="EW205" s="19">
        <f t="shared" si="651"/>
        <v>4.6356498459612277E-3</v>
      </c>
      <c r="EX205" s="19"/>
      <c r="EY205" s="19"/>
      <c r="EZ205" s="19">
        <f t="shared" si="549"/>
        <v>1.0078132747333154E-2</v>
      </c>
      <c r="FA205" s="19">
        <f t="shared" si="573"/>
        <v>6.4721306501255571E-2</v>
      </c>
      <c r="FB205" s="19">
        <f t="shared" si="574"/>
        <v>6.1594075095088865E-2</v>
      </c>
      <c r="FC205" s="19">
        <f t="shared" si="575"/>
        <v>-3.5547102973885344E-2</v>
      </c>
      <c r="FD205" s="19">
        <f t="shared" si="576"/>
        <v>1.2382167030726201E-2</v>
      </c>
      <c r="FE205" s="19">
        <f t="shared" si="577"/>
        <v>6.4852698469927986E-2</v>
      </c>
      <c r="FF205" s="19">
        <f t="shared" si="578"/>
        <v>0.11920162448209073</v>
      </c>
      <c r="FG205" s="19">
        <f t="shared" si="579"/>
        <v>2.2908391701275534E-2</v>
      </c>
      <c r="FH205" s="19">
        <f t="shared" si="580"/>
        <v>6.572856670277584E-2</v>
      </c>
      <c r="FI205" s="19">
        <f t="shared" si="581"/>
        <v>2.784833383505906E-2</v>
      </c>
      <c r="FJ205" s="19">
        <f t="shared" si="582"/>
        <v>-6.2031502220629151E-3</v>
      </c>
      <c r="FK205" s="19">
        <f t="shared" si="583"/>
        <v>-6.758518005176236E-3</v>
      </c>
      <c r="FL205" s="19">
        <f t="shared" si="584"/>
        <v>5.3548471713267994E-3</v>
      </c>
      <c r="FM205" s="19">
        <f t="shared" si="585"/>
        <v>-3.9881841517405051E-2</v>
      </c>
      <c r="FN205" s="19">
        <f t="shared" si="586"/>
        <v>5.2693243277628768E-2</v>
      </c>
      <c r="FO205" s="19">
        <f t="shared" si="587"/>
        <v>2.7050728011399086E-2</v>
      </c>
      <c r="FP205" s="19">
        <f t="shared" si="567"/>
        <v>-0.15865817050684289</v>
      </c>
      <c r="FQ205" s="19">
        <f t="shared" si="568"/>
        <v>-3.2687496528087084E-2</v>
      </c>
      <c r="FR205" s="19">
        <f t="shared" si="569"/>
        <v>-1.922552780175164E-2</v>
      </c>
      <c r="FS205" s="19">
        <f t="shared" si="570"/>
        <v>1.3051401415226727E-2</v>
      </c>
      <c r="FT205" s="19">
        <f t="shared" si="571"/>
        <v>3.6643125576194813E-2</v>
      </c>
      <c r="FU205" s="19"/>
      <c r="FV205" s="16"/>
      <c r="FW205" s="19">
        <f t="shared" si="739"/>
        <v>1.0073463066942543</v>
      </c>
      <c r="FX205" s="19">
        <f t="shared" si="550"/>
        <v>0.69436592017079646</v>
      </c>
      <c r="FY205" s="19">
        <f t="shared" si="694"/>
        <v>0.95741707332232218</v>
      </c>
      <c r="FZ205" s="19"/>
      <c r="GA205" s="19">
        <f t="shared" si="740"/>
        <v>1.0016638754625946</v>
      </c>
      <c r="GB205" s="19">
        <f t="shared" si="551"/>
        <v>0.75984272322773461</v>
      </c>
      <c r="GC205" s="19">
        <f t="shared" si="695"/>
        <v>0.95086334870174738</v>
      </c>
      <c r="GD205" s="19"/>
      <c r="GE205" s="19">
        <f t="shared" si="741"/>
        <v>0.96637993397002109</v>
      </c>
      <c r="GF205" s="19">
        <f t="shared" si="552"/>
        <v>0.81037042221282318</v>
      </c>
      <c r="GG205" s="19">
        <f t="shared" si="696"/>
        <v>0.91006264947432136</v>
      </c>
      <c r="GI205" s="132">
        <f t="shared" si="657"/>
        <v>1.5461464712672917</v>
      </c>
      <c r="GJ205" s="19">
        <f t="shared" si="526"/>
        <v>1.2809766097082098</v>
      </c>
      <c r="GK205" s="19">
        <f t="shared" si="742"/>
        <v>1.2809750347691118</v>
      </c>
      <c r="GL205" s="3"/>
      <c r="GM205" s="3"/>
      <c r="GN205" s="8"/>
      <c r="GO205" s="3"/>
      <c r="GP205" s="19">
        <v>1.6431108475531215E-2</v>
      </c>
      <c r="GQ205" s="19">
        <v>1.988291025830757E-2</v>
      </c>
      <c r="GV205" s="30"/>
      <c r="GW205" s="12">
        <f t="shared" ca="1" si="530"/>
        <v>1</v>
      </c>
      <c r="GX205" s="19">
        <f t="shared" ca="1" si="531"/>
        <v>1</v>
      </c>
      <c r="GY205" s="19">
        <f t="shared" ca="1" si="532"/>
        <v>1</v>
      </c>
      <c r="GZ205" s="11" t="e">
        <f ca="1">IF(GP205,OFFSET(#REF!,$GP$225+$GO205,0),"")</f>
        <v>#REF!</v>
      </c>
      <c r="HA205" s="12">
        <f t="shared" ca="1" si="697"/>
        <v>1</v>
      </c>
      <c r="HB205" s="12">
        <f t="shared" ca="1" si="698"/>
        <v>1</v>
      </c>
      <c r="HC205" s="12">
        <f t="shared" ca="1" si="699"/>
        <v>1</v>
      </c>
      <c r="HD205" s="12">
        <f t="shared" ca="1" si="700"/>
        <v>1</v>
      </c>
      <c r="HE205" t="e">
        <f t="shared" ca="1" si="533"/>
        <v>#REF!</v>
      </c>
      <c r="HF205" s="12">
        <f t="shared" ca="1" si="701"/>
        <v>1</v>
      </c>
      <c r="HG205" s="12">
        <f t="shared" ca="1" si="702"/>
        <v>1</v>
      </c>
      <c r="HH205" s="12">
        <f t="shared" ca="1" si="703"/>
        <v>1</v>
      </c>
      <c r="HJ205" s="17"/>
      <c r="HL205" s="18">
        <f t="shared" si="534"/>
        <v>1998</v>
      </c>
      <c r="HM205" s="9">
        <f t="shared" si="704"/>
        <v>1.1130329450540164</v>
      </c>
      <c r="HN205" s="9">
        <f t="shared" si="705"/>
        <v>0.91925802576903792</v>
      </c>
      <c r="HO205" s="9">
        <f t="shared" si="706"/>
        <v>0.96715679877111682</v>
      </c>
      <c r="HP205" s="9">
        <f t="shared" si="707"/>
        <v>0.98650928709473817</v>
      </c>
      <c r="HQ205" s="9">
        <f t="shared" si="708"/>
        <v>0.96347310076747461</v>
      </c>
      <c r="HR205" s="9">
        <f t="shared" si="535"/>
        <v>1.0231650119625599</v>
      </c>
      <c r="HS205" s="9">
        <f t="shared" si="709"/>
        <v>1.023164467686253</v>
      </c>
      <c r="HT205" s="9"/>
      <c r="HU205" s="9">
        <f t="shared" si="710"/>
        <v>0.95410916406452373</v>
      </c>
      <c r="HV205" s="23">
        <f t="shared" si="536"/>
        <v>0.91925851477190978</v>
      </c>
      <c r="HX205" s="8"/>
      <c r="HY205" s="5">
        <f t="shared" si="554"/>
        <v>49</v>
      </c>
      <c r="HZ205" t="b">
        <f t="shared" si="537"/>
        <v>0</v>
      </c>
      <c r="IC205" s="11"/>
      <c r="ID205" s="11"/>
      <c r="IE205" s="11"/>
      <c r="IF205">
        <f t="shared" si="539"/>
        <v>0</v>
      </c>
      <c r="IG205" s="12">
        <f t="shared" ca="1" si="540"/>
        <v>0.79371768074338012</v>
      </c>
      <c r="IH205" s="19">
        <f t="shared" ca="1" si="541"/>
        <v>1.0063253806662726</v>
      </c>
      <c r="II205" s="19">
        <f t="shared" ca="1" si="542"/>
        <v>0.79873880435981526</v>
      </c>
      <c r="IJ205" s="11"/>
      <c r="IK205" s="12">
        <f t="shared" ca="1" si="711"/>
        <v>0.71987548769666321</v>
      </c>
      <c r="IL205" s="12">
        <f t="shared" ca="1" si="712"/>
        <v>1.1025763403654496</v>
      </c>
      <c r="IM205" s="12">
        <f t="shared" ca="1" si="713"/>
        <v>1.0063253806662726</v>
      </c>
      <c r="IN205" s="12">
        <f t="shared" ca="1" si="714"/>
        <v>0.79873880435981526</v>
      </c>
      <c r="IO205">
        <f t="shared" si="543"/>
        <v>0</v>
      </c>
      <c r="IP205" s="12">
        <f t="shared" ca="1" si="544"/>
        <v>1.0063253806662726</v>
      </c>
      <c r="IQ205" s="12">
        <f t="shared" ca="1" si="715"/>
        <v>1.0171354276002074</v>
      </c>
      <c r="IR205" s="12">
        <f t="shared" ca="1" si="716"/>
        <v>1.0840015109559487</v>
      </c>
    </row>
    <row r="206" spans="1:252" x14ac:dyDescent="0.2">
      <c r="A206" t="s">
        <v>63</v>
      </c>
      <c r="B206" s="1">
        <f t="shared" si="545"/>
        <v>1999</v>
      </c>
      <c r="C206" s="60">
        <f t="shared" si="743"/>
        <v>1168.5701407709505</v>
      </c>
      <c r="D206" s="60">
        <f t="shared" ref="D206:W206" si="758">D280+D355</f>
        <v>302.824972225544</v>
      </c>
      <c r="E206" s="60">
        <f t="shared" si="758"/>
        <v>60.139751744815925</v>
      </c>
      <c r="F206" s="60">
        <f t="shared" si="758"/>
        <v>0.02</v>
      </c>
      <c r="G206" s="60">
        <f t="shared" si="758"/>
        <v>0.02</v>
      </c>
      <c r="H206" s="60">
        <f t="shared" si="758"/>
        <v>0.02</v>
      </c>
      <c r="I206" s="60">
        <f t="shared" si="758"/>
        <v>546.4880208539912</v>
      </c>
      <c r="J206" s="60">
        <f t="shared" si="758"/>
        <v>2727.063895955951</v>
      </c>
      <c r="K206" s="60">
        <f t="shared" si="758"/>
        <v>102.65253996477652</v>
      </c>
      <c r="L206" s="60">
        <f t="shared" si="758"/>
        <v>3673.6628994900007</v>
      </c>
      <c r="M206" s="60">
        <f t="shared" si="758"/>
        <v>3853.2882323515678</v>
      </c>
      <c r="N206" s="60">
        <f t="shared" si="758"/>
        <v>345.23171734021713</v>
      </c>
      <c r="O206" s="60">
        <f t="shared" si="758"/>
        <v>1019.0112685154604</v>
      </c>
      <c r="P206" s="60">
        <f t="shared" si="758"/>
        <v>2355.2028651633277</v>
      </c>
      <c r="Q206" s="60">
        <f t="shared" si="758"/>
        <v>439.40764819208152</v>
      </c>
      <c r="R206" s="60">
        <f t="shared" si="758"/>
        <v>217.21228324399885</v>
      </c>
      <c r="S206" s="60">
        <f t="shared" si="758"/>
        <v>200.57362997423542</v>
      </c>
      <c r="T206" s="60">
        <f t="shared" si="758"/>
        <v>119.09015913121607</v>
      </c>
      <c r="U206" s="60">
        <f t="shared" si="758"/>
        <v>457.75067650493577</v>
      </c>
      <c r="V206" s="60">
        <f t="shared" si="758"/>
        <v>88.785560156428431</v>
      </c>
      <c r="W206" s="60">
        <f t="shared" si="758"/>
        <v>81.581700110392461</v>
      </c>
      <c r="X206" s="60">
        <f t="shared" si="692"/>
        <v>17758.597961689891</v>
      </c>
      <c r="Z206" s="19">
        <f t="shared" si="660"/>
        <v>1.8681265442386386</v>
      </c>
      <c r="AA206" s="19">
        <f t="shared" si="661"/>
        <v>3.3172165464041505</v>
      </c>
      <c r="AB206" s="19">
        <f t="shared" si="662"/>
        <v>0.83686768972230641</v>
      </c>
      <c r="AC206" s="19">
        <f t="shared" si="663"/>
        <v>3.197286117555878E-5</v>
      </c>
      <c r="AD206" s="19">
        <f t="shared" si="664"/>
        <v>2.1908474205578317E-4</v>
      </c>
      <c r="AE206" s="19">
        <f t="shared" si="665"/>
        <v>2.7830766354782795E-4</v>
      </c>
      <c r="AF206" s="19">
        <f t="shared" si="666"/>
        <v>5.0458457050490226</v>
      </c>
      <c r="AG206" s="19">
        <f t="shared" si="667"/>
        <v>15.421948409184465</v>
      </c>
      <c r="AH206" s="19">
        <f t="shared" si="668"/>
        <v>0.95659754941841757</v>
      </c>
      <c r="AI206" s="19">
        <f t="shared" si="669"/>
        <v>9.085669704395313</v>
      </c>
      <c r="AJ206" s="19">
        <f t="shared" si="670"/>
        <v>7.1924689016620986</v>
      </c>
      <c r="AK206" s="19">
        <f t="shared" si="671"/>
        <v>1.7484936329758389</v>
      </c>
      <c r="AL206" s="19">
        <f t="shared" si="672"/>
        <v>9.5091231895391708</v>
      </c>
      <c r="AM206" s="19">
        <f t="shared" si="673"/>
        <v>11.114914968870462</v>
      </c>
      <c r="AN206" s="19">
        <f t="shared" si="674"/>
        <v>1.5041487464848593</v>
      </c>
      <c r="AO206" s="19">
        <f t="shared" si="675"/>
        <v>0.74140976567116357</v>
      </c>
      <c r="AP206" s="19">
        <f t="shared" si="676"/>
        <v>0.68572779447177479</v>
      </c>
      <c r="AQ206" s="19">
        <f t="shared" si="677"/>
        <v>0.96341398334270634</v>
      </c>
      <c r="AR206" s="19">
        <f t="shared" si="678"/>
        <v>0.61788380438114832</v>
      </c>
      <c r="AS206" s="19">
        <f t="shared" si="679"/>
        <v>1.1182253131774855</v>
      </c>
      <c r="AT206" s="19">
        <f t="shared" si="680"/>
        <v>0.69174297212636526</v>
      </c>
      <c r="AU206" s="19">
        <f t="shared" si="656"/>
        <v>13.589952076041701</v>
      </c>
      <c r="AV206" s="19"/>
      <c r="AX206" s="19">
        <f t="shared" si="717"/>
        <v>0.94558760353416793</v>
      </c>
      <c r="AY206" s="19">
        <f t="shared" si="718"/>
        <v>0.92274300501702833</v>
      </c>
      <c r="AZ206" s="19">
        <f t="shared" si="719"/>
        <v>1.2058855432285462</v>
      </c>
      <c r="BA206" s="19">
        <f t="shared" si="720"/>
        <v>0.78825846057084525</v>
      </c>
      <c r="BB206" s="19">
        <f t="shared" si="721"/>
        <v>0.73981119308975529</v>
      </c>
      <c r="BC206" s="19">
        <f t="shared" si="722"/>
        <v>1.0709021242333783</v>
      </c>
      <c r="BD206" s="19">
        <f t="shared" si="723"/>
        <v>1.2971586741357402</v>
      </c>
      <c r="BE206" s="19">
        <f t="shared" si="724"/>
        <v>0.97357939359804324</v>
      </c>
      <c r="BF206" s="19">
        <f t="shared" si="725"/>
        <v>1.2909286759682828</v>
      </c>
      <c r="BG206" s="19">
        <f t="shared" si="726"/>
        <v>1.1166200097537742</v>
      </c>
      <c r="BH206" s="19">
        <f t="shared" si="727"/>
        <v>1.1764090005729719</v>
      </c>
      <c r="BI206" s="19">
        <f t="shared" si="728"/>
        <v>0.77297773970447181</v>
      </c>
      <c r="BJ206" s="19">
        <f t="shared" si="729"/>
        <v>0.80521707021651578</v>
      </c>
      <c r="BK206" s="19">
        <f t="shared" si="730"/>
        <v>0.72237008801498881</v>
      </c>
      <c r="BL206" s="19">
        <f t="shared" si="731"/>
        <v>0.97166899112675675</v>
      </c>
      <c r="BM206" s="19">
        <f t="shared" si="732"/>
        <v>0.85160767257713166</v>
      </c>
      <c r="BN206" s="19">
        <f t="shared" si="733"/>
        <v>0.20807632115196834</v>
      </c>
      <c r="BO206" s="19">
        <f t="shared" si="734"/>
        <v>0.76463306397929276</v>
      </c>
      <c r="BP206" s="19">
        <f t="shared" si="735"/>
        <v>0.75648044256040625</v>
      </c>
      <c r="BQ206" s="19">
        <f t="shared" si="736"/>
        <v>1.1033318541690649</v>
      </c>
      <c r="BR206" s="19">
        <f t="shared" si="737"/>
        <v>0.89076213294986806</v>
      </c>
      <c r="BS206" s="19">
        <f t="shared" si="738"/>
        <v>0.79987466330815338</v>
      </c>
      <c r="BU206" s="16"/>
      <c r="BV206" s="9">
        <f t="shared" si="693"/>
        <v>1.6292238157663033</v>
      </c>
      <c r="BW206" s="9">
        <f t="shared" si="488"/>
        <v>0.79987466330815338</v>
      </c>
      <c r="BX206" s="9">
        <f t="shared" si="489"/>
        <v>0.96300134428073947</v>
      </c>
      <c r="BY206" s="9">
        <f t="shared" si="490"/>
        <v>0.86784160027818791</v>
      </c>
      <c r="BZ206" s="9">
        <f t="shared" si="491"/>
        <v>0.9570954113870801</v>
      </c>
      <c r="CA206" s="9">
        <f t="shared" si="435"/>
        <v>1.303176805834106</v>
      </c>
      <c r="CB206" s="9">
        <f t="shared" si="492"/>
        <v>1.3031748510896968</v>
      </c>
      <c r="CC206" s="9"/>
      <c r="CD206" s="9">
        <f t="shared" si="493"/>
        <v>0.83573262769064316</v>
      </c>
      <c r="CE206" s="9">
        <f t="shared" si="494"/>
        <v>0.79987586310918157</v>
      </c>
      <c r="CG206" s="35"/>
      <c r="CH206">
        <f t="shared" si="495"/>
        <v>1999</v>
      </c>
      <c r="CI206" s="19">
        <f t="shared" si="496"/>
        <v>6.58030630172423E-2</v>
      </c>
      <c r="CJ206" s="19">
        <f t="shared" si="592"/>
        <v>1.7052301813398757E-2</v>
      </c>
      <c r="CK206" s="19">
        <f t="shared" si="593"/>
        <v>3.3865146265799626E-3</v>
      </c>
      <c r="CL206" s="19">
        <f t="shared" si="594"/>
        <v>1.1262150335936103E-6</v>
      </c>
      <c r="CM206" s="19">
        <f t="shared" si="595"/>
        <v>1.1262150335936103E-6</v>
      </c>
      <c r="CN206" s="19">
        <f t="shared" si="596"/>
        <v>1.1262150335936103E-6</v>
      </c>
      <c r="CO206" s="19">
        <f t="shared" si="597"/>
        <v>3.0773151238229164E-2</v>
      </c>
      <c r="CP206" s="19">
        <f t="shared" si="598"/>
        <v>0.15356301785979765</v>
      </c>
      <c r="CQ206" s="19">
        <f t="shared" si="599"/>
        <v>5.7804416872450108E-3</v>
      </c>
      <c r="CR206" s="19">
        <f t="shared" si="600"/>
        <v>0.20686671928803654</v>
      </c>
      <c r="CS206" s="19">
        <f t="shared" si="601"/>
        <v>0.2169815568021842</v>
      </c>
      <c r="CT206" s="19">
        <f t="shared" si="602"/>
        <v>1.9440257507094619E-2</v>
      </c>
      <c r="CU206" s="19">
        <f t="shared" si="603"/>
        <v>5.7381290500170337E-2</v>
      </c>
      <c r="CV206" s="19">
        <f t="shared" si="604"/>
        <v>0.13262324369548423</v>
      </c>
      <c r="CW206" s="19">
        <f t="shared" si="605"/>
        <v>2.4743374963496718E-2</v>
      </c>
      <c r="CX206" s="19">
        <f t="shared" si="606"/>
        <v>1.2231386943529248E-2</v>
      </c>
      <c r="CY206" s="19">
        <f t="shared" si="590"/>
        <v>1.1294451870971296E-2</v>
      </c>
      <c r="CZ206" s="19">
        <f t="shared" si="607"/>
        <v>6.7060563783315451E-3</v>
      </c>
      <c r="DA206" s="19">
        <f t="shared" si="608"/>
        <v>2.5776284675875203E-2</v>
      </c>
      <c r="DB206" s="19">
        <f t="shared" si="609"/>
        <v>4.9995816307099776E-3</v>
      </c>
      <c r="DC206" s="19">
        <f t="shared" si="610"/>
        <v>4.5939268565224744E-3</v>
      </c>
      <c r="DD206" s="19"/>
      <c r="DE206" s="19"/>
      <c r="DF206" s="19">
        <f t="shared" si="547"/>
        <v>6.5898805910993757E-2</v>
      </c>
      <c r="DG206" s="19">
        <f t="shared" si="614"/>
        <v>1.710171438679441E-2</v>
      </c>
      <c r="DH206" s="19">
        <f t="shared" si="615"/>
        <v>3.4511784155242236E-3</v>
      </c>
      <c r="DI206" s="19">
        <f t="shared" si="616"/>
        <v>1.1359459690355991E-6</v>
      </c>
      <c r="DJ206" s="19">
        <f t="shared" si="617"/>
        <v>1.1359459690355991E-6</v>
      </c>
      <c r="DK206" s="19">
        <f t="shared" si="618"/>
        <v>1.1359459690355991E-6</v>
      </c>
      <c r="DL206" s="19">
        <f t="shared" si="619"/>
        <v>2.9923465863972157E-2</v>
      </c>
      <c r="DM206" s="19">
        <f t="shared" si="620"/>
        <v>0.15558895408145501</v>
      </c>
      <c r="DN206" s="19">
        <f t="shared" si="621"/>
        <v>5.677382672473294E-3</v>
      </c>
      <c r="DO206" s="19">
        <f t="shared" si="622"/>
        <v>0.2068620288300406</v>
      </c>
      <c r="DP206" s="19">
        <f t="shared" si="623"/>
        <v>0.21292872214065842</v>
      </c>
      <c r="DQ206" s="19">
        <f t="shared" si="624"/>
        <v>1.8747139033709902E-2</v>
      </c>
      <c r="DR206" s="19">
        <f t="shared" si="625"/>
        <v>5.6369601695266496E-2</v>
      </c>
      <c r="DS206" s="19">
        <f t="shared" si="626"/>
        <v>0.13716578504821364</v>
      </c>
      <c r="DT206" s="19">
        <f t="shared" si="627"/>
        <v>2.413905138581092E-2</v>
      </c>
      <c r="DU206" s="19">
        <f t="shared" si="628"/>
        <v>1.2119863046090246E-2</v>
      </c>
      <c r="DV206" s="19">
        <f t="shared" si="611"/>
        <v>1.1254768073961231E-2</v>
      </c>
      <c r="DW206" s="19">
        <f t="shared" si="629"/>
        <v>6.6667159256943694E-3</v>
      </c>
      <c r="DX206" s="19">
        <f t="shared" si="630"/>
        <v>2.6303211856161704E-2</v>
      </c>
      <c r="DY206" s="19">
        <f t="shared" si="631"/>
        <v>5.0007479983421406E-3</v>
      </c>
      <c r="DZ206" s="19">
        <f t="shared" si="632"/>
        <v>4.679069902101869E-3</v>
      </c>
      <c r="EA206" s="19">
        <f t="shared" si="519"/>
        <v>0.99988161410517151</v>
      </c>
      <c r="EB206" s="19"/>
      <c r="EC206" s="19">
        <f t="shared" si="548"/>
        <v>6.5906608323795274E-2</v>
      </c>
      <c r="ED206" s="19">
        <f t="shared" si="633"/>
        <v>1.7103739228267863E-2</v>
      </c>
      <c r="EE206" s="19">
        <f t="shared" si="634"/>
        <v>3.4515870347439103E-3</v>
      </c>
      <c r="EF206" s="19">
        <f t="shared" si="635"/>
        <v>1.136080464938038E-6</v>
      </c>
      <c r="EG206" s="19">
        <f t="shared" si="636"/>
        <v>1.136080464938038E-6</v>
      </c>
      <c r="EH206" s="19">
        <f t="shared" si="637"/>
        <v>1.136080464938038E-6</v>
      </c>
      <c r="EI206" s="19">
        <f t="shared" si="638"/>
        <v>2.9927008799688449E-2</v>
      </c>
      <c r="EJ206" s="19">
        <f t="shared" si="639"/>
        <v>0.15560737579988099</v>
      </c>
      <c r="EK206" s="19">
        <f t="shared" si="640"/>
        <v>5.678054874080447E-3</v>
      </c>
      <c r="EL206" s="19">
        <f t="shared" si="641"/>
        <v>0.2068865212759898</v>
      </c>
      <c r="EM206" s="19">
        <f t="shared" si="642"/>
        <v>0.21295393288255995</v>
      </c>
      <c r="EN206" s="19">
        <f t="shared" si="643"/>
        <v>1.874935869331627E-2</v>
      </c>
      <c r="EO206" s="19">
        <f t="shared" si="644"/>
        <v>5.6376275851130232E-2</v>
      </c>
      <c r="EP206" s="19">
        <f t="shared" si="645"/>
        <v>0.1371820254650527</v>
      </c>
      <c r="EQ206" s="19">
        <f t="shared" si="646"/>
        <v>2.4141909447363715E-2</v>
      </c>
      <c r="ER206" s="19">
        <f t="shared" si="647"/>
        <v>1.2121298036804815E-2</v>
      </c>
      <c r="ES206" s="19">
        <f t="shared" si="612"/>
        <v>1.1256100637507482E-2</v>
      </c>
      <c r="ET206" s="19">
        <f t="shared" si="648"/>
        <v>6.6675052642713537E-3</v>
      </c>
      <c r="EU206" s="19">
        <f t="shared" si="649"/>
        <v>2.6306326154123112E-2</v>
      </c>
      <c r="EV206" s="19">
        <f t="shared" si="650"/>
        <v>5.0013400864636183E-3</v>
      </c>
      <c r="EW206" s="19">
        <f t="shared" si="651"/>
        <v>4.6796239035651532E-3</v>
      </c>
      <c r="EX206" s="19"/>
      <c r="EY206" s="19"/>
      <c r="EZ206" s="19">
        <f t="shared" si="549"/>
        <v>2.3513014727537279E-2</v>
      </c>
      <c r="FA206" s="19">
        <f t="shared" si="573"/>
        <v>3.0924933523253056E-3</v>
      </c>
      <c r="FB206" s="19">
        <f t="shared" si="574"/>
        <v>1.648129265216795E-2</v>
      </c>
      <c r="FC206" s="19">
        <f t="shared" si="575"/>
        <v>9.2382319264649598E-3</v>
      </c>
      <c r="FD206" s="19">
        <f t="shared" si="576"/>
        <v>-8.3052078433666875E-3</v>
      </c>
      <c r="FE206" s="19">
        <f t="shared" si="577"/>
        <v>3.7009808415469317E-2</v>
      </c>
      <c r="FF206" s="19">
        <f t="shared" si="578"/>
        <v>3.9007370268626468E-2</v>
      </c>
      <c r="FG206" s="19">
        <f t="shared" si="579"/>
        <v>-2.2332132240261038E-2</v>
      </c>
      <c r="FH206" s="19">
        <f t="shared" si="580"/>
        <v>4.2311979306147898E-2</v>
      </c>
      <c r="FI206" s="19">
        <f t="shared" si="581"/>
        <v>-1.0936169871654753E-2</v>
      </c>
      <c r="FJ206" s="19">
        <f t="shared" si="582"/>
        <v>3.8002305204719658E-2</v>
      </c>
      <c r="FK206" s="19">
        <f t="shared" si="583"/>
        <v>4.026302449304877E-2</v>
      </c>
      <c r="FL206" s="19">
        <f t="shared" si="584"/>
        <v>3.9130620124668274E-2</v>
      </c>
      <c r="FM206" s="19">
        <f t="shared" si="585"/>
        <v>-4.2622850589459783E-2</v>
      </c>
      <c r="FN206" s="19">
        <f t="shared" si="586"/>
        <v>5.6790230971585698E-2</v>
      </c>
      <c r="FO206" s="19">
        <f t="shared" si="587"/>
        <v>5.3073210783034314E-2</v>
      </c>
      <c r="FP206" s="19">
        <f t="shared" si="567"/>
        <v>-0.17243914099022517</v>
      </c>
      <c r="FQ206" s="19">
        <f t="shared" si="568"/>
        <v>1.0078118265406772E-2</v>
      </c>
      <c r="FR206" s="19">
        <f t="shared" si="569"/>
        <v>-0.10357862356343445</v>
      </c>
      <c r="FS206" s="19">
        <f t="shared" si="570"/>
        <v>-1.52027312241464E-2</v>
      </c>
      <c r="FT206" s="19">
        <f t="shared" si="571"/>
        <v>-4.5276526561739597E-2</v>
      </c>
      <c r="FU206" s="19"/>
      <c r="FV206" s="16"/>
      <c r="FW206" s="19">
        <f t="shared" si="739"/>
        <v>0.99966403154465822</v>
      </c>
      <c r="FX206" s="19">
        <f t="shared" si="550"/>
        <v>0.69413263512515466</v>
      </c>
      <c r="FY206" s="19">
        <f t="shared" si="694"/>
        <v>0.9570954113870801</v>
      </c>
      <c r="FZ206" s="19"/>
      <c r="GA206" s="19">
        <f t="shared" si="740"/>
        <v>1.0127652365564037</v>
      </c>
      <c r="GB206" s="19">
        <f t="shared" si="551"/>
        <v>0.76954229533539864</v>
      </c>
      <c r="GC206" s="19">
        <f t="shared" si="695"/>
        <v>0.96300134428073947</v>
      </c>
      <c r="GD206" s="19"/>
      <c r="GE206" s="19">
        <f t="shared" si="741"/>
        <v>0.95360643663321254</v>
      </c>
      <c r="GF206" s="19">
        <f t="shared" si="552"/>
        <v>0.77277445067932227</v>
      </c>
      <c r="GG206" s="19">
        <f t="shared" si="696"/>
        <v>0.86784160027818791</v>
      </c>
      <c r="GI206" s="132">
        <f t="shared" si="657"/>
        <v>1.6292238157663033</v>
      </c>
      <c r="GJ206" s="19">
        <f t="shared" si="526"/>
        <v>1.303176805834106</v>
      </c>
      <c r="GK206" s="19">
        <f t="shared" si="742"/>
        <v>1.3031748510896968</v>
      </c>
      <c r="GL206" s="3"/>
      <c r="GM206" s="3"/>
      <c r="GN206" s="8"/>
      <c r="GO206" s="3"/>
      <c r="GP206" s="19">
        <v>6.097610435740982E-2</v>
      </c>
      <c r="GQ206" s="19">
        <v>4.9807795846004865E-2</v>
      </c>
      <c r="GV206" s="30"/>
      <c r="GW206" s="12">
        <f t="shared" ca="1" si="530"/>
        <v>1</v>
      </c>
      <c r="GX206" s="19">
        <f t="shared" ca="1" si="531"/>
        <v>1</v>
      </c>
      <c r="GY206" s="19">
        <f t="shared" ca="1" si="532"/>
        <v>1</v>
      </c>
      <c r="GZ206" s="11" t="e">
        <f ca="1">IF(GP206,OFFSET(#REF!,$GP$225+$GO206,0),"")</f>
        <v>#REF!</v>
      </c>
      <c r="HA206" s="12">
        <f t="shared" ca="1" si="697"/>
        <v>1</v>
      </c>
      <c r="HB206" s="12">
        <f t="shared" ca="1" si="698"/>
        <v>1</v>
      </c>
      <c r="HC206" s="12">
        <f t="shared" ca="1" si="699"/>
        <v>1</v>
      </c>
      <c r="HD206" s="12">
        <f t="shared" ca="1" si="700"/>
        <v>1</v>
      </c>
      <c r="HE206" t="e">
        <f t="shared" ca="1" si="533"/>
        <v>#REF!</v>
      </c>
      <c r="HF206" s="12">
        <f t="shared" ca="1" si="701"/>
        <v>1</v>
      </c>
      <c r="HG206" s="12">
        <f t="shared" ca="1" si="702"/>
        <v>1</v>
      </c>
      <c r="HH206" s="12">
        <f t="shared" ca="1" si="703"/>
        <v>1</v>
      </c>
      <c r="HJ206" s="17"/>
      <c r="HL206" s="18">
        <f t="shared" si="534"/>
        <v>1999</v>
      </c>
      <c r="HM206" s="9">
        <f t="shared" si="704"/>
        <v>1.1728382889417861</v>
      </c>
      <c r="HN206" s="9">
        <f t="shared" si="705"/>
        <v>0.88750199600861546</v>
      </c>
      <c r="HO206" s="9">
        <f t="shared" si="706"/>
        <v>0.97950278409456437</v>
      </c>
      <c r="HP206" s="9">
        <f t="shared" si="707"/>
        <v>0.94074160597198409</v>
      </c>
      <c r="HQ206" s="9">
        <f t="shared" si="708"/>
        <v>0.96314940419804629</v>
      </c>
      <c r="HR206" s="9">
        <f t="shared" si="535"/>
        <v>1.0408971577040012</v>
      </c>
      <c r="HS206" s="9">
        <f t="shared" si="709"/>
        <v>1.0408963224311647</v>
      </c>
      <c r="HT206" s="9"/>
      <c r="HU206" s="9">
        <f t="shared" si="710"/>
        <v>0.92145902216315023</v>
      </c>
      <c r="HV206" s="23">
        <f t="shared" si="536"/>
        <v>0.88750270818935251</v>
      </c>
      <c r="HX206" s="8"/>
      <c r="HY206" s="5">
        <f t="shared" si="554"/>
        <v>50</v>
      </c>
      <c r="HZ206" t="b">
        <f t="shared" si="537"/>
        <v>0</v>
      </c>
      <c r="IC206" s="11"/>
      <c r="ID206" s="11"/>
      <c r="IE206" s="11"/>
      <c r="IF206">
        <f t="shared" si="539"/>
        <v>0</v>
      </c>
      <c r="IG206" s="12">
        <f t="shared" ca="1" si="540"/>
        <v>0.79371768074338012</v>
      </c>
      <c r="IH206" s="19">
        <f t="shared" ca="1" si="541"/>
        <v>1.0063253806662726</v>
      </c>
      <c r="II206" s="19">
        <f t="shared" ca="1" si="542"/>
        <v>0.79873880435981526</v>
      </c>
      <c r="IJ206" s="11"/>
      <c r="IK206" s="12">
        <f t="shared" ca="1" si="711"/>
        <v>0.71987548769666321</v>
      </c>
      <c r="IL206" s="12">
        <f t="shared" ca="1" si="712"/>
        <v>1.1025763403654496</v>
      </c>
      <c r="IM206" s="12">
        <f t="shared" ca="1" si="713"/>
        <v>1.0063253806662726</v>
      </c>
      <c r="IN206" s="12">
        <f t="shared" ca="1" si="714"/>
        <v>0.79873880435981526</v>
      </c>
      <c r="IO206">
        <f t="shared" si="543"/>
        <v>0</v>
      </c>
      <c r="IP206" s="12">
        <f t="shared" ca="1" si="544"/>
        <v>1.0063253806662726</v>
      </c>
      <c r="IQ206" s="12">
        <f t="shared" ca="1" si="715"/>
        <v>1.0171354276002074</v>
      </c>
      <c r="IR206" s="12">
        <f t="shared" ca="1" si="716"/>
        <v>1.0840015109559487</v>
      </c>
    </row>
    <row r="207" spans="1:252" x14ac:dyDescent="0.2">
      <c r="A207" t="s">
        <v>63</v>
      </c>
      <c r="B207" s="1">
        <f t="shared" si="545"/>
        <v>2000</v>
      </c>
      <c r="C207" s="60">
        <f t="shared" si="743"/>
        <v>1129.9669375430663</v>
      </c>
      <c r="D207" s="60">
        <f t="shared" ref="D207:W207" si="759">D281+D356</f>
        <v>265.43457408776214</v>
      </c>
      <c r="E207" s="60">
        <f t="shared" si="759"/>
        <v>54.489172855363122</v>
      </c>
      <c r="F207" s="60">
        <f t="shared" si="759"/>
        <v>0.02</v>
      </c>
      <c r="G207" s="60">
        <f t="shared" si="759"/>
        <v>0.02</v>
      </c>
      <c r="H207" s="60">
        <f t="shared" si="759"/>
        <v>0.02</v>
      </c>
      <c r="I207" s="60">
        <f t="shared" si="759"/>
        <v>487.88211204081301</v>
      </c>
      <c r="J207" s="60">
        <f t="shared" si="759"/>
        <v>2632.5567616154062</v>
      </c>
      <c r="K207" s="60">
        <f t="shared" si="759"/>
        <v>97.185615459284136</v>
      </c>
      <c r="L207" s="60">
        <f t="shared" si="759"/>
        <v>3748.2197697360002</v>
      </c>
      <c r="M207" s="60">
        <f t="shared" si="759"/>
        <v>4006.9955071177164</v>
      </c>
      <c r="N207" s="60">
        <f t="shared" si="759"/>
        <v>356.8708486948683</v>
      </c>
      <c r="O207" s="60">
        <f t="shared" si="759"/>
        <v>967.89130596035147</v>
      </c>
      <c r="P207" s="60">
        <f t="shared" si="759"/>
        <v>2352.265256523131</v>
      </c>
      <c r="Q207" s="60">
        <f t="shared" si="759"/>
        <v>403.42790202466074</v>
      </c>
      <c r="R207" s="60">
        <f t="shared" si="759"/>
        <v>203.50914335222825</v>
      </c>
      <c r="S207" s="60">
        <f t="shared" si="759"/>
        <v>216.22162296819772</v>
      </c>
      <c r="T207" s="60">
        <f t="shared" si="759"/>
        <v>110.64332786874652</v>
      </c>
      <c r="U207" s="60">
        <f t="shared" si="759"/>
        <v>433.48056717369104</v>
      </c>
      <c r="V207" s="60">
        <f t="shared" si="759"/>
        <v>79.395306691650674</v>
      </c>
      <c r="W207" s="60">
        <f t="shared" si="759"/>
        <v>74.624178848376232</v>
      </c>
      <c r="X207" s="60">
        <f t="shared" si="692"/>
        <v>17621.119910561312</v>
      </c>
      <c r="Z207" s="19">
        <f t="shared" si="660"/>
        <v>1.7855484743578047</v>
      </c>
      <c r="AA207" s="19">
        <f t="shared" si="661"/>
        <v>2.9784503982452497</v>
      </c>
      <c r="AB207" s="19">
        <f t="shared" si="662"/>
        <v>0.80217719464932002</v>
      </c>
      <c r="AC207" s="19">
        <f t="shared" si="663"/>
        <v>3.1603552547124898E-5</v>
      </c>
      <c r="AD207" s="19">
        <f t="shared" si="664"/>
        <v>2.2442068132845933E-4</v>
      </c>
      <c r="AE207" s="19">
        <f t="shared" si="665"/>
        <v>2.9443544565399484E-4</v>
      </c>
      <c r="AF207" s="19">
        <f t="shared" si="666"/>
        <v>4.5351058886413567</v>
      </c>
      <c r="AG207" s="19">
        <f t="shared" si="667"/>
        <v>15.313050738371862</v>
      </c>
      <c r="AH207" s="19">
        <f t="shared" si="668"/>
        <v>0.89313660866481304</v>
      </c>
      <c r="AI207" s="19">
        <f t="shared" si="669"/>
        <v>9.309124545175461</v>
      </c>
      <c r="AJ207" s="19">
        <f t="shared" si="670"/>
        <v>7.5056092942079395</v>
      </c>
      <c r="AK207" s="19">
        <f t="shared" si="671"/>
        <v>1.7913472246069739</v>
      </c>
      <c r="AL207" s="19">
        <f t="shared" si="672"/>
        <v>9.0316131583890709</v>
      </c>
      <c r="AM207" s="19">
        <f t="shared" si="673"/>
        <v>11.638624935735761</v>
      </c>
      <c r="AN207" s="19">
        <f t="shared" si="674"/>
        <v>1.333974739677537</v>
      </c>
      <c r="AO207" s="19">
        <f t="shared" si="675"/>
        <v>0.65799161538447137</v>
      </c>
      <c r="AP207" s="19">
        <f t="shared" si="676"/>
        <v>0.59452683438137377</v>
      </c>
      <c r="AQ207" s="19">
        <f t="shared" si="677"/>
        <v>0.85441754132613079</v>
      </c>
      <c r="AR207" s="19">
        <f t="shared" si="678"/>
        <v>0.63526015644615152</v>
      </c>
      <c r="AS207" s="19">
        <f t="shared" si="679"/>
        <v>0.9842028623171224</v>
      </c>
      <c r="AT207" s="19">
        <f t="shared" si="680"/>
        <v>0.60168556514922134</v>
      </c>
      <c r="AU207" s="19">
        <f t="shared" si="656"/>
        <v>12.675514694927701</v>
      </c>
      <c r="AV207" s="19"/>
      <c r="AX207" s="19">
        <f t="shared" si="717"/>
        <v>0.90378915072383192</v>
      </c>
      <c r="AY207" s="19">
        <f t="shared" si="718"/>
        <v>0.82850915287703497</v>
      </c>
      <c r="AZ207" s="19">
        <f t="shared" si="719"/>
        <v>1.1558982310049897</v>
      </c>
      <c r="BA207" s="19">
        <f t="shared" si="720"/>
        <v>0.77915353094548667</v>
      </c>
      <c r="BB207" s="19">
        <f t="shared" si="721"/>
        <v>0.75782973496780126</v>
      </c>
      <c r="BC207" s="19">
        <f t="shared" si="722"/>
        <v>1.1329603367040495</v>
      </c>
      <c r="BD207" s="19">
        <f t="shared" si="723"/>
        <v>1.1658604494562239</v>
      </c>
      <c r="BE207" s="19">
        <f t="shared" si="724"/>
        <v>0.96670474160849096</v>
      </c>
      <c r="BF207" s="19">
        <f t="shared" si="725"/>
        <v>1.2052881176451307</v>
      </c>
      <c r="BG207" s="19">
        <f t="shared" si="726"/>
        <v>1.1440823933324717</v>
      </c>
      <c r="BH207" s="19">
        <f t="shared" si="727"/>
        <v>1.2276266257404236</v>
      </c>
      <c r="BI207" s="19">
        <f t="shared" si="728"/>
        <v>0.7919225455490756</v>
      </c>
      <c r="BJ207" s="19">
        <f t="shared" si="729"/>
        <v>0.76478229819624566</v>
      </c>
      <c r="BK207" s="19">
        <f t="shared" si="730"/>
        <v>0.75640655306383109</v>
      </c>
      <c r="BL207" s="19">
        <f t="shared" si="731"/>
        <v>0.86173783844196272</v>
      </c>
      <c r="BM207" s="19">
        <f t="shared" si="732"/>
        <v>0.75579083807397329</v>
      </c>
      <c r="BN207" s="19">
        <f t="shared" si="733"/>
        <v>0.18040242428775244</v>
      </c>
      <c r="BO207" s="19">
        <f t="shared" si="734"/>
        <v>0.67812582528133736</v>
      </c>
      <c r="BP207" s="19">
        <f t="shared" si="735"/>
        <v>0.77775445946619737</v>
      </c>
      <c r="BQ207" s="19">
        <f t="shared" si="736"/>
        <v>0.97109442628624909</v>
      </c>
      <c r="BR207" s="19">
        <f t="shared" si="737"/>
        <v>0.77479459708852683</v>
      </c>
      <c r="BS207" s="19">
        <f t="shared" si="738"/>
        <v>0.7460528920287367</v>
      </c>
      <c r="BU207" s="16"/>
      <c r="BV207" s="9">
        <f t="shared" si="693"/>
        <v>1.7332368076072706</v>
      </c>
      <c r="BW207" s="9">
        <f t="shared" si="488"/>
        <v>0.7460528920287367</v>
      </c>
      <c r="BX207" s="9">
        <f t="shared" si="489"/>
        <v>0.94835183888453789</v>
      </c>
      <c r="BY207" s="9">
        <f t="shared" si="490"/>
        <v>0.8206042701376608</v>
      </c>
      <c r="BZ207" s="9">
        <f t="shared" si="491"/>
        <v>0.95866547861007223</v>
      </c>
      <c r="CA207" s="9">
        <f t="shared" si="435"/>
        <v>1.2930885175967035</v>
      </c>
      <c r="CB207" s="9">
        <f t="shared" si="492"/>
        <v>1.2930863328860591</v>
      </c>
      <c r="CC207" s="9"/>
      <c r="CD207" s="9">
        <f t="shared" si="493"/>
        <v>0.77822156858155467</v>
      </c>
      <c r="CE207" s="9">
        <f t="shared" si="494"/>
        <v>0.74605415250891727</v>
      </c>
      <c r="CG207" s="35"/>
      <c r="CH207">
        <f t="shared" si="495"/>
        <v>2000</v>
      </c>
      <c r="CI207" s="19">
        <f t="shared" si="496"/>
        <v>6.4125716372079991E-2</v>
      </c>
      <c r="CJ207" s="19">
        <f t="shared" si="592"/>
        <v>1.5063433847281892E-2</v>
      </c>
      <c r="CK207" s="19">
        <f t="shared" si="593"/>
        <v>3.0922650280987389E-3</v>
      </c>
      <c r="CL207" s="19">
        <f t="shared" si="594"/>
        <v>1.1350016401632279E-6</v>
      </c>
      <c r="CM207" s="19">
        <f t="shared" si="595"/>
        <v>1.1350016401632279E-6</v>
      </c>
      <c r="CN207" s="19">
        <f t="shared" si="596"/>
        <v>1.1350016401632279E-6</v>
      </c>
      <c r="CO207" s="19">
        <f t="shared" si="597"/>
        <v>2.7687349868631122E-2</v>
      </c>
      <c r="CP207" s="19">
        <f t="shared" si="598"/>
        <v>0.14939781211281408</v>
      </c>
      <c r="CQ207" s="19">
        <f t="shared" si="599"/>
        <v>5.5152916473280127E-3</v>
      </c>
      <c r="CR207" s="19">
        <f t="shared" si="600"/>
        <v>0.21271177931712981</v>
      </c>
      <c r="CS207" s="19">
        <f t="shared" si="601"/>
        <v>0.22739732363526466</v>
      </c>
      <c r="CT207" s="19">
        <f t="shared" si="602"/>
        <v>2.0252449929755931E-2</v>
      </c>
      <c r="CU207" s="19">
        <f t="shared" si="603"/>
        <v>5.4927910988236378E-2</v>
      </c>
      <c r="CV207" s="19">
        <f t="shared" si="604"/>
        <v>0.13349124621263647</v>
      </c>
      <c r="CW207" s="19">
        <f t="shared" si="605"/>
        <v>2.2894566524279996E-2</v>
      </c>
      <c r="CX207" s="19">
        <f t="shared" si="606"/>
        <v>1.1549160574649626E-2</v>
      </c>
      <c r="CY207" s="19">
        <f t="shared" si="590"/>
        <v>1.2270594835382974E-2</v>
      </c>
      <c r="CZ207" s="19">
        <f t="shared" si="607"/>
        <v>6.2790179302072537E-3</v>
      </c>
      <c r="DA207" s="19">
        <f t="shared" si="608"/>
        <v>2.4600057736051281E-2</v>
      </c>
      <c r="DB207" s="19">
        <f t="shared" si="609"/>
        <v>4.5056901658143004E-3</v>
      </c>
      <c r="DC207" s="19">
        <f t="shared" si="610"/>
        <v>4.234928269437054E-3</v>
      </c>
      <c r="DD207" s="19"/>
      <c r="DE207" s="19"/>
      <c r="DF207" s="19">
        <f t="shared" si="547"/>
        <v>6.4960780516319649E-2</v>
      </c>
      <c r="DG207" s="19">
        <f t="shared" si="614"/>
        <v>1.6037318976803511E-2</v>
      </c>
      <c r="DH207" s="19">
        <f t="shared" si="615"/>
        <v>3.2371612568229684E-3</v>
      </c>
      <c r="DI207" s="19">
        <f t="shared" si="616"/>
        <v>1.1306026463751076E-6</v>
      </c>
      <c r="DJ207" s="19">
        <f t="shared" si="617"/>
        <v>1.1306026463751076E-6</v>
      </c>
      <c r="DK207" s="19">
        <f t="shared" si="618"/>
        <v>1.1306026463751076E-6</v>
      </c>
      <c r="DL207" s="19">
        <f t="shared" si="619"/>
        <v>2.920308333488544E-2</v>
      </c>
      <c r="DM207" s="19">
        <f t="shared" si="620"/>
        <v>0.15147087040069848</v>
      </c>
      <c r="DN207" s="19">
        <f t="shared" si="621"/>
        <v>5.6468291829739458E-3</v>
      </c>
      <c r="DO207" s="19">
        <f t="shared" si="622"/>
        <v>0.20977567754938231</v>
      </c>
      <c r="DP207" s="19">
        <f t="shared" si="623"/>
        <v>0.22214874517903246</v>
      </c>
      <c r="DQ207" s="19">
        <f t="shared" si="624"/>
        <v>1.9843583561378289E-2</v>
      </c>
      <c r="DR207" s="19">
        <f t="shared" si="625"/>
        <v>5.6145667315945648E-2</v>
      </c>
      <c r="DS207" s="19">
        <f t="shared" si="626"/>
        <v>0.13305677308290631</v>
      </c>
      <c r="DT207" s="19">
        <f t="shared" si="627"/>
        <v>2.3807007357508052E-2</v>
      </c>
      <c r="DU207" s="19">
        <f t="shared" si="628"/>
        <v>1.1887011043262152E-2</v>
      </c>
      <c r="DV207" s="19">
        <f t="shared" si="611"/>
        <v>1.1775781082937479E-2</v>
      </c>
      <c r="DW207" s="19">
        <f t="shared" si="629"/>
        <v>6.4901958191711136E-3</v>
      </c>
      <c r="DX207" s="19">
        <f t="shared" si="630"/>
        <v>2.5183593293208295E-2</v>
      </c>
      <c r="DY207" s="19">
        <f t="shared" si="631"/>
        <v>4.748355735811542E-3</v>
      </c>
      <c r="DZ207" s="19">
        <f t="shared" si="632"/>
        <v>4.4119935581014603E-3</v>
      </c>
      <c r="EA207" s="19">
        <f t="shared" si="519"/>
        <v>0.99983382005508836</v>
      </c>
      <c r="EB207" s="19"/>
      <c r="EC207" s="19">
        <f t="shared" si="548"/>
        <v>6.4971577489487675E-2</v>
      </c>
      <c r="ED207" s="19">
        <f t="shared" si="633"/>
        <v>1.6039984500544197E-2</v>
      </c>
      <c r="EE207" s="19">
        <f t="shared" si="634"/>
        <v>3.2376992975138696E-3</v>
      </c>
      <c r="EF207" s="19">
        <f t="shared" si="635"/>
        <v>1.1307905610882558E-6</v>
      </c>
      <c r="EG207" s="19">
        <f t="shared" si="636"/>
        <v>1.1307905610882558E-6</v>
      </c>
      <c r="EH207" s="19">
        <f t="shared" si="637"/>
        <v>1.1307905610882558E-6</v>
      </c>
      <c r="EI207" s="19">
        <f t="shared" si="638"/>
        <v>2.9207937108265074E-2</v>
      </c>
      <c r="EJ207" s="19">
        <f t="shared" si="639"/>
        <v>0.15149604600527797</v>
      </c>
      <c r="EK207" s="19">
        <f t="shared" si="640"/>
        <v>5.6477677287039754E-3</v>
      </c>
      <c r="EL207" s="19">
        <f t="shared" si="641"/>
        <v>0.20981054385400186</v>
      </c>
      <c r="EM207" s="19">
        <f t="shared" si="642"/>
        <v>0.22218566798109771</v>
      </c>
      <c r="EN207" s="19">
        <f t="shared" si="643"/>
        <v>1.9846881715088371E-2</v>
      </c>
      <c r="EO207" s="19">
        <f t="shared" si="644"/>
        <v>5.6154999150611007E-2</v>
      </c>
      <c r="EP207" s="19">
        <f t="shared" si="645"/>
        <v>0.13307888812520385</v>
      </c>
      <c r="EQ207" s="19">
        <f t="shared" si="646"/>
        <v>2.3810964262237444E-2</v>
      </c>
      <c r="ER207" s="19">
        <f t="shared" si="647"/>
        <v>1.1888986754426057E-2</v>
      </c>
      <c r="ES207" s="19">
        <f t="shared" si="612"/>
        <v>1.1777738306840493E-2</v>
      </c>
      <c r="ET207" s="19">
        <f t="shared" si="648"/>
        <v>6.4912745388163804E-3</v>
      </c>
      <c r="EU207" s="19">
        <f t="shared" si="649"/>
        <v>2.5187778996934453E-2</v>
      </c>
      <c r="EV207" s="19">
        <f t="shared" si="650"/>
        <v>4.7491449484574544E-3</v>
      </c>
      <c r="EW207" s="19">
        <f t="shared" si="651"/>
        <v>4.4127268648087642E-3</v>
      </c>
      <c r="EX207" s="19"/>
      <c r="EY207" s="19"/>
      <c r="EZ207" s="19">
        <f t="shared" si="549"/>
        <v>-4.521044409854235E-2</v>
      </c>
      <c r="FA207" s="19">
        <f t="shared" si="573"/>
        <v>-0.10772287696466698</v>
      </c>
      <c r="FB207" s="19">
        <f t="shared" si="574"/>
        <v>-4.2336456776781897E-2</v>
      </c>
      <c r="FC207" s="19">
        <f t="shared" si="575"/>
        <v>-1.1617918054312433E-2</v>
      </c>
      <c r="FD207" s="19">
        <f t="shared" si="576"/>
        <v>2.4063727187554822E-2</v>
      </c>
      <c r="FE207" s="19">
        <f t="shared" si="577"/>
        <v>5.63325740918698E-2</v>
      </c>
      <c r="FF207" s="19">
        <f t="shared" si="578"/>
        <v>-0.10671683957699929</v>
      </c>
      <c r="FG207" s="19">
        <f t="shared" si="579"/>
        <v>-7.0862618854656903E-3</v>
      </c>
      <c r="FH207" s="19">
        <f t="shared" si="580"/>
        <v>-6.8643223075949417E-2</v>
      </c>
      <c r="FI207" s="19">
        <f t="shared" si="581"/>
        <v>2.4296638521997833E-2</v>
      </c>
      <c r="FJ207" s="19">
        <f t="shared" si="582"/>
        <v>4.2616154177666676E-2</v>
      </c>
      <c r="FK207" s="19">
        <f t="shared" si="583"/>
        <v>2.4213340112942863E-2</v>
      </c>
      <c r="FL207" s="19">
        <f t="shared" si="584"/>
        <v>-5.1520677706332757E-2</v>
      </c>
      <c r="FM207" s="19">
        <f t="shared" si="585"/>
        <v>4.6041405393546828E-2</v>
      </c>
      <c r="FN207" s="19">
        <f t="shared" si="586"/>
        <v>-0.12006410968545692</v>
      </c>
      <c r="FO207" s="19">
        <f t="shared" si="587"/>
        <v>-0.11936127389559451</v>
      </c>
      <c r="FP207" s="19">
        <f t="shared" si="567"/>
        <v>-0.14271489507430474</v>
      </c>
      <c r="FQ207" s="19">
        <f t="shared" si="568"/>
        <v>-0.12006321009346255</v>
      </c>
      <c r="FR207" s="19">
        <f t="shared" si="569"/>
        <v>2.7734189202112972E-2</v>
      </c>
      <c r="FS207" s="19">
        <f t="shared" si="570"/>
        <v>-0.12766612907383534</v>
      </c>
      <c r="FT207" s="19">
        <f t="shared" si="571"/>
        <v>-0.1394794672324175</v>
      </c>
      <c r="FU207" s="19"/>
      <c r="FV207" s="16"/>
      <c r="FW207" s="19">
        <f t="shared" si="739"/>
        <v>1.0016404500578648</v>
      </c>
      <c r="FX207" s="19">
        <f t="shared" si="550"/>
        <v>0.6952713250466116</v>
      </c>
      <c r="FY207" s="19">
        <f t="shared" si="694"/>
        <v>0.95866547861007223</v>
      </c>
      <c r="FZ207" s="19"/>
      <c r="GA207" s="19">
        <f t="shared" si="740"/>
        <v>0.98478765841480398</v>
      </c>
      <c r="GB207" s="19">
        <f t="shared" si="551"/>
        <v>0.75783575507450074</v>
      </c>
      <c r="GC207" s="19">
        <f t="shared" si="695"/>
        <v>0.94835183888453789</v>
      </c>
      <c r="GD207" s="19"/>
      <c r="GE207" s="19">
        <f t="shared" si="741"/>
        <v>0.94556917976116239</v>
      </c>
      <c r="GF207" s="19">
        <f t="shared" si="552"/>
        <v>0.73071170346922965</v>
      </c>
      <c r="GG207" s="19">
        <f t="shared" si="696"/>
        <v>0.8206042701376608</v>
      </c>
      <c r="GI207" s="132">
        <f t="shared" si="657"/>
        <v>1.7332368076072706</v>
      </c>
      <c r="GJ207" s="19">
        <f t="shared" si="526"/>
        <v>1.2930885175967037</v>
      </c>
      <c r="GK207" s="19">
        <f t="shared" si="742"/>
        <v>1.2930863328860591</v>
      </c>
      <c r="GL207" s="3"/>
      <c r="GM207" s="3"/>
      <c r="GN207" s="8"/>
      <c r="GO207" s="3"/>
      <c r="GP207" s="19">
        <v>0.16297049163395116</v>
      </c>
      <c r="GQ207" s="19">
        <v>0.11461942617711725</v>
      </c>
      <c r="GV207" s="30"/>
      <c r="GW207" s="12">
        <f t="shared" ca="1" si="530"/>
        <v>1</v>
      </c>
      <c r="GX207" s="19">
        <f t="shared" ca="1" si="531"/>
        <v>1</v>
      </c>
      <c r="GY207" s="19">
        <f t="shared" ca="1" si="532"/>
        <v>1</v>
      </c>
      <c r="GZ207" s="11" t="e">
        <f ca="1">IF(GP207,OFFSET(#REF!,$GP$225+$GO207,0),"")</f>
        <v>#REF!</v>
      </c>
      <c r="HA207" s="12">
        <f t="shared" ca="1" si="697"/>
        <v>1</v>
      </c>
      <c r="HB207" s="12">
        <f t="shared" ca="1" si="698"/>
        <v>1</v>
      </c>
      <c r="HC207" s="12">
        <f t="shared" ca="1" si="699"/>
        <v>1</v>
      </c>
      <c r="HD207" s="12">
        <f t="shared" ca="1" si="700"/>
        <v>1</v>
      </c>
      <c r="HE207" t="e">
        <f t="shared" ca="1" si="533"/>
        <v>#REF!</v>
      </c>
      <c r="HF207" s="12">
        <f t="shared" ca="1" si="701"/>
        <v>1</v>
      </c>
      <c r="HG207" s="12">
        <f t="shared" ca="1" si="702"/>
        <v>1</v>
      </c>
      <c r="HH207" s="12">
        <f t="shared" ca="1" si="703"/>
        <v>1</v>
      </c>
      <c r="HJ207" s="17"/>
      <c r="HL207" s="18">
        <f t="shared" si="534"/>
        <v>2000</v>
      </c>
      <c r="HM207" s="9">
        <f t="shared" si="704"/>
        <v>1.2477146921700917</v>
      </c>
      <c r="HN207" s="9">
        <f t="shared" si="705"/>
        <v>0.82778397813610893</v>
      </c>
      <c r="HO207" s="9">
        <f t="shared" si="706"/>
        <v>0.9646022531592674</v>
      </c>
      <c r="HP207" s="9">
        <f t="shared" si="707"/>
        <v>0.88953626872612768</v>
      </c>
      <c r="HQ207" s="9">
        <f t="shared" si="708"/>
        <v>0.96472940269389551</v>
      </c>
      <c r="HR207" s="9">
        <f t="shared" si="535"/>
        <v>1.0328392560398525</v>
      </c>
      <c r="HS207" s="9">
        <f t="shared" si="709"/>
        <v>1.0328382314634288</v>
      </c>
      <c r="HT207" s="9"/>
      <c r="HU207" s="9">
        <f t="shared" si="710"/>
        <v>0.85804868908011034</v>
      </c>
      <c r="HV207" s="23">
        <f t="shared" si="536"/>
        <v>0.82778479929853488</v>
      </c>
      <c r="HX207" s="8"/>
      <c r="HY207" s="5">
        <f t="shared" si="554"/>
        <v>51</v>
      </c>
      <c r="HZ207" t="b">
        <f t="shared" si="537"/>
        <v>0</v>
      </c>
      <c r="IC207" s="11"/>
      <c r="ID207" s="11"/>
      <c r="IE207" s="11"/>
      <c r="IF207">
        <f t="shared" si="539"/>
        <v>0</v>
      </c>
      <c r="IG207" s="12">
        <f t="shared" ca="1" si="540"/>
        <v>0.79371768074338012</v>
      </c>
      <c r="IH207" s="19">
        <f t="shared" ca="1" si="541"/>
        <v>1.0063253806662726</v>
      </c>
      <c r="II207" s="19">
        <f t="shared" ca="1" si="542"/>
        <v>0.79873880435981526</v>
      </c>
      <c r="IJ207" s="11"/>
      <c r="IK207" s="12">
        <f t="shared" ca="1" si="711"/>
        <v>0.71987548769666321</v>
      </c>
      <c r="IL207" s="12">
        <f t="shared" ca="1" si="712"/>
        <v>1.1025763403654496</v>
      </c>
      <c r="IM207" s="12">
        <f t="shared" ca="1" si="713"/>
        <v>1.0063253806662726</v>
      </c>
      <c r="IN207" s="12">
        <f t="shared" ca="1" si="714"/>
        <v>0.79873880435981526</v>
      </c>
      <c r="IO207">
        <f t="shared" si="543"/>
        <v>0</v>
      </c>
      <c r="IP207" s="12">
        <f t="shared" ca="1" si="544"/>
        <v>1.0063253806662726</v>
      </c>
      <c r="IQ207" s="12">
        <f t="shared" ca="1" si="715"/>
        <v>1.0171354276002074</v>
      </c>
      <c r="IR207" s="12">
        <f t="shared" ca="1" si="716"/>
        <v>1.0840015109559487</v>
      </c>
    </row>
    <row r="208" spans="1:252" x14ac:dyDescent="0.2">
      <c r="A208" t="s">
        <v>63</v>
      </c>
      <c r="B208" s="1">
        <f t="shared" si="545"/>
        <v>2001</v>
      </c>
      <c r="C208" s="60">
        <f t="shared" si="743"/>
        <v>1235.6010920862182</v>
      </c>
      <c r="D208" s="60">
        <f t="shared" ref="D208:W208" si="760">D282+D357</f>
        <v>258.92668103328123</v>
      </c>
      <c r="E208" s="60">
        <f t="shared" si="760"/>
        <v>50.053058974087371</v>
      </c>
      <c r="F208" s="60">
        <f t="shared" si="760"/>
        <v>0.02</v>
      </c>
      <c r="G208" s="60">
        <f t="shared" si="760"/>
        <v>0.02</v>
      </c>
      <c r="H208" s="60">
        <f t="shared" si="760"/>
        <v>0.02</v>
      </c>
      <c r="I208" s="60">
        <f t="shared" si="760"/>
        <v>409.70930367646997</v>
      </c>
      <c r="J208" s="60">
        <f t="shared" si="760"/>
        <v>2542.9355031701348</v>
      </c>
      <c r="K208" s="60">
        <f t="shared" si="760"/>
        <v>96.180216432680794</v>
      </c>
      <c r="L208" s="60">
        <f t="shared" si="760"/>
        <v>3636.3253929530038</v>
      </c>
      <c r="M208" s="60">
        <f t="shared" si="760"/>
        <v>3787.7223731205013</v>
      </c>
      <c r="N208" s="60">
        <f t="shared" si="760"/>
        <v>358.22350100166807</v>
      </c>
      <c r="O208" s="60">
        <f t="shared" si="760"/>
        <v>947.74928123601967</v>
      </c>
      <c r="P208" s="60">
        <f t="shared" si="760"/>
        <v>2222.5265694799436</v>
      </c>
      <c r="Q208" s="60">
        <f t="shared" si="760"/>
        <v>386.32161269849712</v>
      </c>
      <c r="R208" s="60">
        <f t="shared" si="760"/>
        <v>194.19398067233317</v>
      </c>
      <c r="S208" s="60">
        <f t="shared" si="760"/>
        <v>197.31122030254249</v>
      </c>
      <c r="T208" s="60">
        <f t="shared" si="760"/>
        <v>106.59432820272153</v>
      </c>
      <c r="U208" s="60">
        <f t="shared" si="760"/>
        <v>447.05634281944458</v>
      </c>
      <c r="V208" s="60">
        <f t="shared" si="760"/>
        <v>70.658187090213957</v>
      </c>
      <c r="W208" s="60">
        <f t="shared" si="760"/>
        <v>70.59744881696588</v>
      </c>
      <c r="X208" s="60">
        <f t="shared" si="692"/>
        <v>17018.746093766727</v>
      </c>
      <c r="Z208" s="19">
        <f t="shared" si="660"/>
        <v>1.955057602526131</v>
      </c>
      <c r="AA208" s="19">
        <f t="shared" si="661"/>
        <v>3.2141547202240237</v>
      </c>
      <c r="AB208" s="19">
        <f t="shared" si="662"/>
        <v>0.86776447167143278</v>
      </c>
      <c r="AC208" s="19">
        <f t="shared" si="663"/>
        <v>3.1645449571838198E-5</v>
      </c>
      <c r="AD208" s="19">
        <f t="shared" si="664"/>
        <v>2.4826755646791698E-4</v>
      </c>
      <c r="AE208" s="19">
        <f t="shared" si="665"/>
        <v>3.4673783758977739E-4</v>
      </c>
      <c r="AF208" s="19">
        <f t="shared" si="666"/>
        <v>4.0463114617288163</v>
      </c>
      <c r="AG208" s="19">
        <f t="shared" si="667"/>
        <v>15.577205526454543</v>
      </c>
      <c r="AH208" s="19">
        <f t="shared" si="668"/>
        <v>0.90334816662512285</v>
      </c>
      <c r="AI208" s="19">
        <f t="shared" si="669"/>
        <v>8.9372767742981516</v>
      </c>
      <c r="AJ208" s="19">
        <f t="shared" si="670"/>
        <v>7.2954297943791317</v>
      </c>
      <c r="AK208" s="19">
        <f t="shared" si="671"/>
        <v>1.8955058593536454</v>
      </c>
      <c r="AL208" s="19">
        <f t="shared" si="672"/>
        <v>9.1219300540260058</v>
      </c>
      <c r="AM208" s="19">
        <f t="shared" si="673"/>
        <v>12.006118513223843</v>
      </c>
      <c r="AN208" s="19">
        <f t="shared" si="674"/>
        <v>1.3662716621097177</v>
      </c>
      <c r="AO208" s="19">
        <f t="shared" si="675"/>
        <v>0.70529264832624605</v>
      </c>
      <c r="AP208" s="19">
        <f t="shared" si="676"/>
        <v>0.57988392127190402</v>
      </c>
      <c r="AQ208" s="19">
        <f t="shared" si="677"/>
        <v>0.91464604417685569</v>
      </c>
      <c r="AR208" s="19">
        <f t="shared" si="678"/>
        <v>0.68982828523627893</v>
      </c>
      <c r="AS208" s="19">
        <f t="shared" si="679"/>
        <v>0.93140803483930279</v>
      </c>
      <c r="AT208" s="19">
        <f t="shared" si="680"/>
        <v>0.58176920811187771</v>
      </c>
      <c r="AU208" s="19">
        <f t="shared" si="656"/>
        <v>12.834039544339488</v>
      </c>
      <c r="AV208" s="19"/>
      <c r="AX208" s="19">
        <f t="shared" si="717"/>
        <v>0.98958940380421345</v>
      </c>
      <c r="AY208" s="19">
        <f t="shared" si="718"/>
        <v>0.89407451809081895</v>
      </c>
      <c r="AZ208" s="19">
        <f t="shared" si="719"/>
        <v>1.2504062997857737</v>
      </c>
      <c r="BA208" s="19">
        <f t="shared" si="720"/>
        <v>0.78018645959149258</v>
      </c>
      <c r="BB208" s="19">
        <f t="shared" si="721"/>
        <v>0.8383564981866316</v>
      </c>
      <c r="BC208" s="19">
        <f t="shared" si="722"/>
        <v>1.3342150988349191</v>
      </c>
      <c r="BD208" s="19">
        <f t="shared" si="723"/>
        <v>1.040203826602226</v>
      </c>
      <c r="BE208" s="19">
        <f t="shared" si="724"/>
        <v>0.98338069276420847</v>
      </c>
      <c r="BF208" s="19">
        <f t="shared" si="725"/>
        <v>1.2190686181338581</v>
      </c>
      <c r="BG208" s="19">
        <f t="shared" si="726"/>
        <v>1.0983826623216608</v>
      </c>
      <c r="BH208" s="19">
        <f t="shared" si="727"/>
        <v>1.1932494099727757</v>
      </c>
      <c r="BI208" s="19">
        <f t="shared" si="728"/>
        <v>0.83796921368601263</v>
      </c>
      <c r="BJ208" s="19">
        <f t="shared" si="729"/>
        <v>0.77243018587697598</v>
      </c>
      <c r="BK208" s="19">
        <f t="shared" si="730"/>
        <v>0.78029034962534327</v>
      </c>
      <c r="BL208" s="19">
        <f t="shared" si="731"/>
        <v>0.88260141201440001</v>
      </c>
      <c r="BM208" s="19">
        <f t="shared" si="732"/>
        <v>0.81012236220432188</v>
      </c>
      <c r="BN208" s="19">
        <f t="shared" si="733"/>
        <v>0.17595919839647378</v>
      </c>
      <c r="BO208" s="19">
        <f t="shared" si="734"/>
        <v>0.72592739913212245</v>
      </c>
      <c r="BP208" s="19">
        <f t="shared" si="735"/>
        <v>0.84456268768670106</v>
      </c>
      <c r="BQ208" s="19">
        <f t="shared" si="736"/>
        <v>0.91900276443134254</v>
      </c>
      <c r="BR208" s="19">
        <f t="shared" si="737"/>
        <v>0.74914816858829691</v>
      </c>
      <c r="BS208" s="19">
        <f t="shared" si="738"/>
        <v>0.75538331570055883</v>
      </c>
      <c r="BU208" s="16"/>
      <c r="BV208" s="9">
        <f t="shared" si="693"/>
        <v>1.6533095932223287</v>
      </c>
      <c r="BW208" s="9">
        <f t="shared" si="488"/>
        <v>0.75538331570055883</v>
      </c>
      <c r="BX208" s="9">
        <f t="shared" si="489"/>
        <v>0.93549042224914802</v>
      </c>
      <c r="BY208" s="9">
        <f t="shared" si="490"/>
        <v>0.84129324298487118</v>
      </c>
      <c r="BZ208" s="9">
        <f t="shared" si="491"/>
        <v>0.95980147838523522</v>
      </c>
      <c r="CA208" s="9">
        <f t="shared" si="435"/>
        <v>1.2488847040215039</v>
      </c>
      <c r="CB208" s="9">
        <f t="shared" si="492"/>
        <v>1.2488824824078251</v>
      </c>
      <c r="CC208" s="9"/>
      <c r="CD208" s="9">
        <f t="shared" si="493"/>
        <v>0.78702177111527227</v>
      </c>
      <c r="CE208" s="9">
        <f t="shared" si="494"/>
        <v>0.75538465943780453</v>
      </c>
      <c r="CG208" s="35"/>
      <c r="CH208">
        <f t="shared" si="495"/>
        <v>2001</v>
      </c>
      <c r="CI208" s="19">
        <f t="shared" si="496"/>
        <v>7.260235773414403E-2</v>
      </c>
      <c r="CJ208" s="19">
        <f t="shared" si="592"/>
        <v>1.5214204360691151E-2</v>
      </c>
      <c r="CK208" s="19">
        <f t="shared" si="593"/>
        <v>2.9410544524440473E-3</v>
      </c>
      <c r="CL208" s="19">
        <f t="shared" si="594"/>
        <v>1.1751747096882293E-6</v>
      </c>
      <c r="CM208" s="19">
        <f t="shared" si="595"/>
        <v>1.1751747096882293E-6</v>
      </c>
      <c r="CN208" s="19">
        <f t="shared" si="596"/>
        <v>1.1751747096882293E-6</v>
      </c>
      <c r="CO208" s="19">
        <f t="shared" si="597"/>
        <v>2.4074000600228108E-2</v>
      </c>
      <c r="CP208" s="19">
        <f t="shared" si="598"/>
        <v>0.14941967458469271</v>
      </c>
      <c r="CQ208" s="19">
        <f t="shared" si="599"/>
        <v>5.6514278962013359E-3</v>
      </c>
      <c r="CR208" s="19">
        <f t="shared" si="600"/>
        <v>0.21366588189977412</v>
      </c>
      <c r="CS208" s="19">
        <f t="shared" si="601"/>
        <v>0.22256177701057481</v>
      </c>
      <c r="CT208" s="19">
        <f t="shared" si="602"/>
        <v>2.1048759939656818E-2</v>
      </c>
      <c r="CU208" s="19">
        <f t="shared" si="603"/>
        <v>5.5688549321688367E-2</v>
      </c>
      <c r="CV208" s="19">
        <f t="shared" si="604"/>
        <v>0.13059285080314845</v>
      </c>
      <c r="CW208" s="19">
        <f t="shared" si="605"/>
        <v>2.2699769452462246E-2</v>
      </c>
      <c r="CX208" s="19">
        <f t="shared" si="606"/>
        <v>1.1410592742990538E-2</v>
      </c>
      <c r="CY208" s="19">
        <f t="shared" si="590"/>
        <v>1.1593757801863532E-2</v>
      </c>
      <c r="CZ208" s="19">
        <f t="shared" si="607"/>
        <v>6.2633479350022551E-3</v>
      </c>
      <c r="DA208" s="19">
        <f t="shared" si="608"/>
        <v>2.6268465394356115E-2</v>
      </c>
      <c r="DB208" s="19">
        <f t="shared" si="609"/>
        <v>4.1517857250419387E-3</v>
      </c>
      <c r="DC208" s="19">
        <f t="shared" si="610"/>
        <v>4.148216820910375E-3</v>
      </c>
      <c r="DD208" s="19"/>
      <c r="DE208" s="19"/>
      <c r="DF208" s="19">
        <f t="shared" si="547"/>
        <v>6.827636029787798E-2</v>
      </c>
      <c r="DG208" s="19">
        <f t="shared" si="614"/>
        <v>1.5138693973695737E-2</v>
      </c>
      <c r="DH208" s="19">
        <f t="shared" si="615"/>
        <v>3.0160280131489069E-3</v>
      </c>
      <c r="DI208" s="19">
        <f t="shared" si="616"/>
        <v>1.1549717331889966E-6</v>
      </c>
      <c r="DJ208" s="19">
        <f t="shared" si="617"/>
        <v>1.1549717331889966E-6</v>
      </c>
      <c r="DK208" s="19">
        <f t="shared" si="618"/>
        <v>1.1549717331889966E-6</v>
      </c>
      <c r="DL208" s="19">
        <f t="shared" si="619"/>
        <v>2.5838580431516541E-2</v>
      </c>
      <c r="DM208" s="19">
        <f t="shared" si="620"/>
        <v>0.14940874308205288</v>
      </c>
      <c r="DN208" s="19">
        <f t="shared" si="621"/>
        <v>5.583083149002189E-3</v>
      </c>
      <c r="DO208" s="19">
        <f t="shared" si="622"/>
        <v>0.2131884747764286</v>
      </c>
      <c r="DP208" s="19">
        <f t="shared" si="623"/>
        <v>0.2249708890796755</v>
      </c>
      <c r="DQ208" s="19">
        <f t="shared" si="624"/>
        <v>2.0648045798602927E-2</v>
      </c>
      <c r="DR208" s="19">
        <f t="shared" si="625"/>
        <v>5.5307358407111117E-2</v>
      </c>
      <c r="DS208" s="19">
        <f t="shared" si="626"/>
        <v>0.1320367465567924</v>
      </c>
      <c r="DT208" s="19">
        <f t="shared" si="627"/>
        <v>2.2797029279314835E-2</v>
      </c>
      <c r="DU208" s="19">
        <f t="shared" si="628"/>
        <v>1.1479737275568166E-2</v>
      </c>
      <c r="DV208" s="19">
        <f t="shared" si="611"/>
        <v>1.1928976241050654E-2</v>
      </c>
      <c r="DW208" s="19">
        <f t="shared" si="629"/>
        <v>6.271179669679031E-3</v>
      </c>
      <c r="DX208" s="19">
        <f t="shared" si="630"/>
        <v>2.5425138755716881E-2</v>
      </c>
      <c r="DY208" s="19">
        <f t="shared" si="631"/>
        <v>4.3263256908630063E-3</v>
      </c>
      <c r="DZ208" s="19">
        <f t="shared" si="632"/>
        <v>4.191423056929682E-3</v>
      </c>
      <c r="EA208" s="19">
        <f t="shared" si="519"/>
        <v>0.99983627845022649</v>
      </c>
      <c r="EB208" s="19"/>
      <c r="EC208" s="19">
        <f t="shared" si="548"/>
        <v>6.8287540439829014E-2</v>
      </c>
      <c r="ED208" s="19">
        <f t="shared" si="633"/>
        <v>1.5141172909989949E-2</v>
      </c>
      <c r="EE208" s="19">
        <f t="shared" si="634"/>
        <v>3.0165218827864822E-3</v>
      </c>
      <c r="EF208" s="19">
        <f t="shared" si="635"/>
        <v>1.1551608579148921E-6</v>
      </c>
      <c r="EG208" s="19">
        <f t="shared" si="636"/>
        <v>1.1551608579148921E-6</v>
      </c>
      <c r="EH208" s="19">
        <f t="shared" si="637"/>
        <v>1.1551608579148921E-6</v>
      </c>
      <c r="EI208" s="19">
        <f t="shared" si="638"/>
        <v>2.5842811456658728E-2</v>
      </c>
      <c r="EJ208" s="19">
        <f t="shared" si="639"/>
        <v>0.14943320851853917</v>
      </c>
      <c r="EK208" s="19">
        <f t="shared" si="640"/>
        <v>5.5839973697054887E-3</v>
      </c>
      <c r="EL208" s="19">
        <f t="shared" si="641"/>
        <v>0.21322338403931149</v>
      </c>
      <c r="EM208" s="19">
        <f t="shared" si="642"/>
        <v>0.2250077276935645</v>
      </c>
      <c r="EN208" s="19">
        <f t="shared" si="643"/>
        <v>2.0651426882217119E-2</v>
      </c>
      <c r="EO208" s="19">
        <f t="shared" si="644"/>
        <v>5.5316414896285852E-2</v>
      </c>
      <c r="EP208" s="19">
        <f t="shared" si="645"/>
        <v>0.13205836735735671</v>
      </c>
      <c r="EQ208" s="19">
        <f t="shared" si="646"/>
        <v>2.2800762255447315E-2</v>
      </c>
      <c r="ER208" s="19">
        <f t="shared" si="647"/>
        <v>1.1481617063707742E-2</v>
      </c>
      <c r="ES208" s="19">
        <f t="shared" si="612"/>
        <v>1.1930929591333586E-2</v>
      </c>
      <c r="ET208" s="19">
        <f t="shared" si="648"/>
        <v>6.2722065650583619E-3</v>
      </c>
      <c r="EU208" s="19">
        <f t="shared" si="649"/>
        <v>2.5429302080463154E-2</v>
      </c>
      <c r="EV208" s="19">
        <f t="shared" si="650"/>
        <v>4.3270341195949897E-3</v>
      </c>
      <c r="EW208" s="19">
        <f t="shared" si="651"/>
        <v>4.1921093955767461E-3</v>
      </c>
      <c r="EX208" s="19"/>
      <c r="EY208" s="19"/>
      <c r="EZ208" s="19">
        <f t="shared" si="549"/>
        <v>9.0694020628927702E-2</v>
      </c>
      <c r="FA208" s="19">
        <f t="shared" si="573"/>
        <v>7.6161240935248051E-2</v>
      </c>
      <c r="FB208" s="19">
        <f t="shared" si="574"/>
        <v>7.8590807416802508E-2</v>
      </c>
      <c r="FC208" s="19">
        <f t="shared" si="575"/>
        <v>1.3248282008474315E-3</v>
      </c>
      <c r="FD208" s="19">
        <f t="shared" si="576"/>
        <v>0.10098468915816182</v>
      </c>
      <c r="FE208" s="19">
        <f t="shared" si="577"/>
        <v>0.16350920388854359</v>
      </c>
      <c r="FF208" s="19">
        <f t="shared" si="578"/>
        <v>-0.11404271655568667</v>
      </c>
      <c r="FG208" s="19">
        <f t="shared" si="579"/>
        <v>1.7103207237464352E-2</v>
      </c>
      <c r="FH208" s="19">
        <f t="shared" si="580"/>
        <v>1.1368499284126921E-2</v>
      </c>
      <c r="FI208" s="19">
        <f t="shared" si="581"/>
        <v>-4.0764121645870968E-2</v>
      </c>
      <c r="FJ208" s="19">
        <f t="shared" si="582"/>
        <v>-2.8402550359189142E-2</v>
      </c>
      <c r="FK208" s="19">
        <f t="shared" si="583"/>
        <v>5.6517770954189819E-2</v>
      </c>
      <c r="FL208" s="19">
        <f t="shared" si="584"/>
        <v>9.9504146131916601E-3</v>
      </c>
      <c r="FM208" s="19">
        <f t="shared" si="585"/>
        <v>3.1087093291005907E-2</v>
      </c>
      <c r="FN208" s="19">
        <f t="shared" si="586"/>
        <v>2.392260400080529E-2</v>
      </c>
      <c r="FO208" s="19">
        <f t="shared" si="587"/>
        <v>6.9420632021955322E-2</v>
      </c>
      <c r="FP208" s="19">
        <f t="shared" si="567"/>
        <v>-2.4937905071115662E-2</v>
      </c>
      <c r="FQ208" s="19">
        <f t="shared" si="568"/>
        <v>6.8117154896098528E-2</v>
      </c>
      <c r="FR208" s="19">
        <f t="shared" si="569"/>
        <v>8.2408094462295287E-2</v>
      </c>
      <c r="FS208" s="19">
        <f t="shared" si="570"/>
        <v>-5.5134579558498868E-2</v>
      </c>
      <c r="FT208" s="19">
        <f t="shared" si="571"/>
        <v>-3.3661172377003695E-2</v>
      </c>
      <c r="FU208" s="19"/>
      <c r="FV208" s="16"/>
      <c r="FW208" s="19">
        <f t="shared" si="739"/>
        <v>1.001184980371683</v>
      </c>
      <c r="FX208" s="19">
        <f t="shared" si="550"/>
        <v>0.69609520791978585</v>
      </c>
      <c r="FY208" s="19">
        <f t="shared" si="694"/>
        <v>0.95980147838523522</v>
      </c>
      <c r="FZ208" s="19"/>
      <c r="GA208" s="19">
        <f t="shared" si="740"/>
        <v>0.98643813813814341</v>
      </c>
      <c r="GB208" s="19">
        <f t="shared" si="551"/>
        <v>0.74755809125020456</v>
      </c>
      <c r="GC208" s="19">
        <f t="shared" si="695"/>
        <v>0.93549042224914802</v>
      </c>
      <c r="GD208" s="19"/>
      <c r="GE208" s="19">
        <f t="shared" si="741"/>
        <v>1.0252118756873392</v>
      </c>
      <c r="GF208" s="19">
        <f t="shared" si="552"/>
        <v>0.74913431610037973</v>
      </c>
      <c r="GG208" s="19">
        <f t="shared" si="696"/>
        <v>0.84129324298487118</v>
      </c>
      <c r="GI208" s="132">
        <f t="shared" si="657"/>
        <v>1.6533095932223287</v>
      </c>
      <c r="GJ208" s="19">
        <f t="shared" si="526"/>
        <v>1.2488847040215039</v>
      </c>
      <c r="GK208" s="19">
        <f t="shared" si="742"/>
        <v>1.2488824824078251</v>
      </c>
      <c r="GL208" s="3"/>
      <c r="GM208" s="3"/>
      <c r="GN208" s="8"/>
      <c r="GO208" s="3"/>
      <c r="GP208" s="19">
        <v>2.1926715326675839E-2</v>
      </c>
      <c r="GQ208" s="19">
        <v>2.1391106503533781E-2</v>
      </c>
      <c r="GV208" s="30"/>
      <c r="GW208" s="12">
        <f t="shared" ca="1" si="530"/>
        <v>1</v>
      </c>
      <c r="GX208" s="19">
        <f t="shared" ca="1" si="531"/>
        <v>1</v>
      </c>
      <c r="GY208" s="19">
        <f t="shared" ca="1" si="532"/>
        <v>1</v>
      </c>
      <c r="GZ208" s="11" t="e">
        <f ca="1">IF(GP208,OFFSET(#REF!,$GP$225+$GO208,0),"")</f>
        <v>#REF!</v>
      </c>
      <c r="HA208" s="12">
        <f t="shared" ca="1" si="697"/>
        <v>1</v>
      </c>
      <c r="HB208" s="12">
        <f t="shared" ca="1" si="698"/>
        <v>1</v>
      </c>
      <c r="HC208" s="12">
        <f t="shared" ca="1" si="699"/>
        <v>1</v>
      </c>
      <c r="HD208" s="12">
        <f t="shared" ca="1" si="700"/>
        <v>1</v>
      </c>
      <c r="HE208" t="e">
        <f t="shared" ca="1" si="533"/>
        <v>#REF!</v>
      </c>
      <c r="HF208" s="12">
        <f t="shared" ca="1" si="701"/>
        <v>1</v>
      </c>
      <c r="HG208" s="12">
        <f t="shared" ca="1" si="702"/>
        <v>1</v>
      </c>
      <c r="HH208" s="12">
        <f t="shared" ca="1" si="703"/>
        <v>1</v>
      </c>
      <c r="HJ208" s="17"/>
      <c r="HL208" s="18">
        <f t="shared" si="534"/>
        <v>2001</v>
      </c>
      <c r="HM208" s="9">
        <f t="shared" si="704"/>
        <v>1.1901770497344957</v>
      </c>
      <c r="HN208" s="9">
        <f t="shared" si="705"/>
        <v>0.83813656212483068</v>
      </c>
      <c r="HO208" s="9">
        <f t="shared" si="706"/>
        <v>0.95152045065028568</v>
      </c>
      <c r="HP208" s="9">
        <f t="shared" si="707"/>
        <v>0.91196314655263033</v>
      </c>
      <c r="HQ208" s="9">
        <f t="shared" si="708"/>
        <v>0.96587258810007315</v>
      </c>
      <c r="HR208" s="9">
        <f t="shared" si="535"/>
        <v>0.99753197946455074</v>
      </c>
      <c r="HS208" s="9">
        <f t="shared" si="709"/>
        <v>0.99753090078434414</v>
      </c>
      <c r="HT208" s="9"/>
      <c r="HU208" s="9">
        <f t="shared" si="710"/>
        <v>0.8677515841842115</v>
      </c>
      <c r="HV208" s="23">
        <f t="shared" si="536"/>
        <v>0.83813746844394288</v>
      </c>
      <c r="HX208" s="8"/>
      <c r="HY208" s="5">
        <f t="shared" si="554"/>
        <v>52</v>
      </c>
      <c r="HZ208" t="b">
        <f t="shared" si="537"/>
        <v>0</v>
      </c>
      <c r="IC208" s="11"/>
      <c r="ID208" s="11"/>
      <c r="IE208" s="11"/>
      <c r="IF208">
        <f t="shared" si="539"/>
        <v>0</v>
      </c>
      <c r="IG208" s="12">
        <f t="shared" ca="1" si="540"/>
        <v>0.79371768074338012</v>
      </c>
      <c r="IH208" s="19">
        <f t="shared" ca="1" si="541"/>
        <v>1.0063253806662726</v>
      </c>
      <c r="II208" s="19">
        <f t="shared" ca="1" si="542"/>
        <v>0.79873880435981526</v>
      </c>
      <c r="IJ208" s="11"/>
      <c r="IK208" s="12">
        <f t="shared" ca="1" si="711"/>
        <v>0.71987548769666321</v>
      </c>
      <c r="IL208" s="12">
        <f t="shared" ca="1" si="712"/>
        <v>1.1025763403654496</v>
      </c>
      <c r="IM208" s="12">
        <f t="shared" ca="1" si="713"/>
        <v>1.0063253806662726</v>
      </c>
      <c r="IN208" s="12">
        <f t="shared" ca="1" si="714"/>
        <v>0.79873880435981526</v>
      </c>
      <c r="IO208">
        <f t="shared" si="543"/>
        <v>0</v>
      </c>
      <c r="IP208" s="12">
        <f t="shared" ca="1" si="544"/>
        <v>1.0063253806662726</v>
      </c>
      <c r="IQ208" s="12">
        <f t="shared" ca="1" si="715"/>
        <v>1.0171354276002074</v>
      </c>
      <c r="IR208" s="12">
        <f t="shared" ca="1" si="716"/>
        <v>1.0840015109559487</v>
      </c>
    </row>
    <row r="209" spans="1:252" x14ac:dyDescent="0.2">
      <c r="A209" t="s">
        <v>63</v>
      </c>
      <c r="B209" s="1">
        <f t="shared" si="545"/>
        <v>2002</v>
      </c>
      <c r="C209" s="60">
        <f t="shared" si="743"/>
        <v>1221.330700472</v>
      </c>
      <c r="D209" s="60">
        <f t="shared" ref="D209:W209" si="761">D283+D358</f>
        <v>258.79004397200003</v>
      </c>
      <c r="E209" s="60">
        <f t="shared" si="761"/>
        <v>35.466544839999997</v>
      </c>
      <c r="F209" s="60">
        <f t="shared" si="761"/>
        <v>0.02</v>
      </c>
      <c r="G209" s="60">
        <f t="shared" si="761"/>
        <v>0.02</v>
      </c>
      <c r="H209" s="60">
        <f t="shared" si="761"/>
        <v>0.02</v>
      </c>
      <c r="I209" s="60">
        <f t="shared" si="761"/>
        <v>378.15832121200003</v>
      </c>
      <c r="J209" s="60">
        <f t="shared" si="761"/>
        <v>2381.2434471800002</v>
      </c>
      <c r="K209" s="60">
        <f t="shared" si="761"/>
        <v>98.066721659999999</v>
      </c>
      <c r="L209" s="60">
        <f t="shared" si="761"/>
        <v>3208.5052304880001</v>
      </c>
      <c r="M209" s="60">
        <f t="shared" si="761"/>
        <v>3752.5679786000001</v>
      </c>
      <c r="N209" s="60">
        <f t="shared" si="761"/>
        <v>351.04551366800001</v>
      </c>
      <c r="O209" s="60">
        <f t="shared" si="761"/>
        <v>1049.93611532</v>
      </c>
      <c r="P209" s="60">
        <f t="shared" si="761"/>
        <v>2080.3421080440003</v>
      </c>
      <c r="Q209" s="60">
        <f t="shared" si="761"/>
        <v>365.66629257599999</v>
      </c>
      <c r="R209" s="60">
        <f t="shared" si="761"/>
        <v>173.76082301600002</v>
      </c>
      <c r="S209" s="60">
        <f t="shared" si="761"/>
        <v>180.26104772799999</v>
      </c>
      <c r="T209" s="60">
        <f t="shared" si="761"/>
        <v>102.6054022</v>
      </c>
      <c r="U209" s="60">
        <f t="shared" si="761"/>
        <v>433.49062471599996</v>
      </c>
      <c r="V209" s="60">
        <f t="shared" si="761"/>
        <v>65.935200296000005</v>
      </c>
      <c r="W209" s="60">
        <f t="shared" si="761"/>
        <v>70.875158332000012</v>
      </c>
      <c r="X209" s="60">
        <f t="shared" si="692"/>
        <v>16208.107274320002</v>
      </c>
      <c r="Z209" s="19">
        <f t="shared" si="660"/>
        <v>1.9594153649551251</v>
      </c>
      <c r="AA209" s="19">
        <f t="shared" si="661"/>
        <v>3.2468550673703338</v>
      </c>
      <c r="AB209" s="19">
        <f t="shared" si="662"/>
        <v>0.74743463808526134</v>
      </c>
      <c r="AC209" s="19">
        <f t="shared" si="663"/>
        <v>3.208656532088945E-5</v>
      </c>
      <c r="AD209" s="19">
        <f t="shared" si="664"/>
        <v>2.5092580978282379E-4</v>
      </c>
      <c r="AE209" s="19">
        <f t="shared" si="665"/>
        <v>4.2148714596088147E-4</v>
      </c>
      <c r="AF209" s="19">
        <f t="shared" si="666"/>
        <v>3.6549173270731599</v>
      </c>
      <c r="AG209" s="19">
        <f t="shared" si="667"/>
        <v>14.519858693767077</v>
      </c>
      <c r="AH209" s="19">
        <f t="shared" si="668"/>
        <v>0.93917764800569248</v>
      </c>
      <c r="AI209" s="19">
        <f t="shared" si="669"/>
        <v>7.6409170489237281</v>
      </c>
      <c r="AJ209" s="19">
        <f t="shared" si="670"/>
        <v>6.8414099161268256</v>
      </c>
      <c r="AK209" s="19">
        <f t="shared" si="671"/>
        <v>1.8231817763633282</v>
      </c>
      <c r="AL209" s="19">
        <f t="shared" si="672"/>
        <v>10.113438791407285</v>
      </c>
      <c r="AM209" s="19">
        <f t="shared" si="673"/>
        <v>11.015582515297959</v>
      </c>
      <c r="AN209" s="19">
        <f t="shared" si="674"/>
        <v>1.3251875687552166</v>
      </c>
      <c r="AO209" s="19">
        <f t="shared" si="675"/>
        <v>0.67130313446660339</v>
      </c>
      <c r="AP209" s="19">
        <f t="shared" si="676"/>
        <v>0.59286253268399158</v>
      </c>
      <c r="AQ209" s="19">
        <f t="shared" si="677"/>
        <v>0.95831602654498815</v>
      </c>
      <c r="AR209" s="19">
        <f t="shared" si="678"/>
        <v>0.62705017656648743</v>
      </c>
      <c r="AS209" s="19">
        <f t="shared" si="679"/>
        <v>0.83095003337616269</v>
      </c>
      <c r="AT209" s="19">
        <f t="shared" si="680"/>
        <v>0.546770037437455</v>
      </c>
      <c r="AU209" s="19">
        <f t="shared" si="656"/>
        <v>11.925365681912329</v>
      </c>
      <c r="AV209" s="19"/>
      <c r="AX209" s="19">
        <f t="shared" si="717"/>
        <v>0.99179516772567367</v>
      </c>
      <c r="AY209" s="19">
        <f t="shared" si="718"/>
        <v>0.90317070345248751</v>
      </c>
      <c r="AZ209" s="19">
        <f t="shared" si="719"/>
        <v>1.0770168757194556</v>
      </c>
      <c r="BA209" s="19">
        <f t="shared" si="720"/>
        <v>0.79106172093802785</v>
      </c>
      <c r="BB209" s="19">
        <f t="shared" si="721"/>
        <v>0.84733295879261605</v>
      </c>
      <c r="BC209" s="19">
        <f t="shared" si="722"/>
        <v>1.621843517323778</v>
      </c>
      <c r="BD209" s="19">
        <f t="shared" si="723"/>
        <v>0.93958634314124412</v>
      </c>
      <c r="BE209" s="19">
        <f t="shared" si="724"/>
        <v>0.91663095006777884</v>
      </c>
      <c r="BF209" s="19">
        <f t="shared" si="725"/>
        <v>1.267420513857791</v>
      </c>
      <c r="BG209" s="19">
        <f t="shared" si="726"/>
        <v>0.93906130723302916</v>
      </c>
      <c r="BH209" s="19">
        <f t="shared" si="727"/>
        <v>1.1189893640111406</v>
      </c>
      <c r="BI209" s="19">
        <f t="shared" si="728"/>
        <v>0.8059960310894555</v>
      </c>
      <c r="BJ209" s="19">
        <f t="shared" si="729"/>
        <v>0.85638953151743569</v>
      </c>
      <c r="BK209" s="19">
        <f t="shared" si="730"/>
        <v>0.71591436672239439</v>
      </c>
      <c r="BL209" s="19">
        <f t="shared" si="731"/>
        <v>0.85606139086661281</v>
      </c>
      <c r="BM209" s="19">
        <f t="shared" si="732"/>
        <v>0.7710808872598488</v>
      </c>
      <c r="BN209" s="19">
        <f t="shared" si="733"/>
        <v>0.17989741081554073</v>
      </c>
      <c r="BO209" s="19">
        <f t="shared" si="734"/>
        <v>0.76058696708463447</v>
      </c>
      <c r="BP209" s="19">
        <f t="shared" si="735"/>
        <v>0.76770291066568985</v>
      </c>
      <c r="BQ209" s="19">
        <f t="shared" si="736"/>
        <v>0.81988274656527171</v>
      </c>
      <c r="BR209" s="19">
        <f t="shared" si="737"/>
        <v>0.70407949831963801</v>
      </c>
      <c r="BS209" s="19">
        <f t="shared" si="738"/>
        <v>0.70190077244367766</v>
      </c>
      <c r="BU209" s="16"/>
      <c r="BV209" s="9">
        <f t="shared" si="693"/>
        <v>1.6945352090629828</v>
      </c>
      <c r="BW209" s="9">
        <f t="shared" si="488"/>
        <v>0.70190077244367766</v>
      </c>
      <c r="BX209" s="9">
        <f t="shared" si="489"/>
        <v>0.93992671863176747</v>
      </c>
      <c r="BY209" s="9">
        <f t="shared" si="490"/>
        <v>0.83381082739863555</v>
      </c>
      <c r="BZ209" s="9">
        <f t="shared" si="491"/>
        <v>0.895601997254727</v>
      </c>
      <c r="CA209" s="9">
        <f t="shared" si="435"/>
        <v>1.1893979234739749</v>
      </c>
      <c r="CB209" s="9">
        <f t="shared" si="492"/>
        <v>1.1893955721743166</v>
      </c>
      <c r="CC209" s="9"/>
      <c r="CD209" s="9">
        <f t="shared" si="493"/>
        <v>0.7837210749564385</v>
      </c>
      <c r="CE209" s="9">
        <f t="shared" si="494"/>
        <v>0.70190216002160788</v>
      </c>
      <c r="CG209" s="35"/>
      <c r="CH209">
        <f t="shared" si="495"/>
        <v>2002</v>
      </c>
      <c r="CI209" s="19">
        <f t="shared" si="496"/>
        <v>7.5353073607000789E-2</v>
      </c>
      <c r="CJ209" s="19">
        <f t="shared" si="592"/>
        <v>1.5966703551007769E-2</v>
      </c>
      <c r="CK209" s="19">
        <f t="shared" si="593"/>
        <v>2.188197809882028E-3</v>
      </c>
      <c r="CL209" s="19">
        <f t="shared" si="594"/>
        <v>1.2339503719652599E-6</v>
      </c>
      <c r="CM209" s="19">
        <f t="shared" si="595"/>
        <v>1.2339503719652599E-6</v>
      </c>
      <c r="CN209" s="19">
        <f t="shared" si="596"/>
        <v>1.2339503719652599E-6</v>
      </c>
      <c r="CO209" s="19">
        <f t="shared" si="597"/>
        <v>2.3331430056065281E-2</v>
      </c>
      <c r="CP209" s="19">
        <f t="shared" si="598"/>
        <v>0.14691681186937994</v>
      </c>
      <c r="CQ209" s="19">
        <f t="shared" si="599"/>
        <v>6.0504733834885298E-3</v>
      </c>
      <c r="CR209" s="19">
        <f t="shared" si="600"/>
        <v>0.19795681113065747</v>
      </c>
      <c r="CS209" s="19">
        <f t="shared" si="601"/>
        <v>0.23152413265091967</v>
      </c>
      <c r="CT209" s="19">
        <f t="shared" si="602"/>
        <v>2.1658637108368215E-2</v>
      </c>
      <c r="CU209" s="19">
        <f t="shared" si="603"/>
        <v>6.4778453001943695E-2</v>
      </c>
      <c r="CV209" s="19">
        <f t="shared" si="604"/>
        <v>0.12835194590179436</v>
      </c>
      <c r="CW209" s="19">
        <f t="shared" si="605"/>
        <v>2.2560702886965635E-2</v>
      </c>
      <c r="CX209" s="19">
        <f t="shared" si="606"/>
        <v>1.0720611609679145E-2</v>
      </c>
      <c r="CY209" s="19">
        <f t="shared" si="590"/>
        <v>1.1121659344740652E-2</v>
      </c>
      <c r="CZ209" s="19">
        <f t="shared" si="607"/>
        <v>6.3304987105167543E-3</v>
      </c>
      <c r="DA209" s="19">
        <f t="shared" si="608"/>
        <v>2.6745295880588049E-2</v>
      </c>
      <c r="DB209" s="19">
        <f t="shared" si="609"/>
        <v>4.0680382465426556E-3</v>
      </c>
      <c r="DC209" s="19">
        <f t="shared" si="610"/>
        <v>4.3728213993434045E-3</v>
      </c>
      <c r="DD209" s="19"/>
      <c r="DE209" s="19"/>
      <c r="DF209" s="19">
        <f t="shared" si="547"/>
        <v>7.3969191554803623E-2</v>
      </c>
      <c r="DG209" s="19">
        <f t="shared" si="614"/>
        <v>1.558742676687362E-2</v>
      </c>
      <c r="DH209" s="19">
        <f t="shared" si="615"/>
        <v>2.5461020997235972E-3</v>
      </c>
      <c r="DI209" s="19">
        <f t="shared" si="616"/>
        <v>1.2043235102757044E-6</v>
      </c>
      <c r="DJ209" s="19">
        <f t="shared" si="617"/>
        <v>1.2043235102757044E-6</v>
      </c>
      <c r="DK209" s="19">
        <f t="shared" si="618"/>
        <v>1.2043235102757044E-6</v>
      </c>
      <c r="DL209" s="19">
        <f t="shared" si="619"/>
        <v>2.3700776566104E-2</v>
      </c>
      <c r="DM209" s="19">
        <f t="shared" si="620"/>
        <v>0.14816471995691038</v>
      </c>
      <c r="DN209" s="19">
        <f t="shared" si="621"/>
        <v>5.8486819670514976E-3</v>
      </c>
      <c r="DO209" s="19">
        <f t="shared" si="622"/>
        <v>0.20571138813610559</v>
      </c>
      <c r="DP209" s="19">
        <f t="shared" si="623"/>
        <v>0.22701346989454338</v>
      </c>
      <c r="DQ209" s="19">
        <f t="shared" si="624"/>
        <v>2.1352246900422592E-2</v>
      </c>
      <c r="DR209" s="19">
        <f t="shared" si="625"/>
        <v>6.0119013138060659E-2</v>
      </c>
      <c r="DS209" s="19">
        <f t="shared" si="626"/>
        <v>0.12946916616094337</v>
      </c>
      <c r="DT209" s="19">
        <f t="shared" si="627"/>
        <v>2.2630164953936681E-2</v>
      </c>
      <c r="DU209" s="19">
        <f t="shared" si="628"/>
        <v>1.1062016007401693E-2</v>
      </c>
      <c r="DV209" s="19">
        <f t="shared" si="611"/>
        <v>1.1356073100871882E-2</v>
      </c>
      <c r="DW209" s="19">
        <f t="shared" si="629"/>
        <v>6.2968636473088547E-3</v>
      </c>
      <c r="DX209" s="19">
        <f t="shared" si="630"/>
        <v>2.6506165816098628E-2</v>
      </c>
      <c r="DY209" s="19">
        <f t="shared" si="631"/>
        <v>4.1097697719943505E-3</v>
      </c>
      <c r="DZ209" s="19">
        <f t="shared" si="632"/>
        <v>4.2595322083462941E-3</v>
      </c>
      <c r="EA209" s="19">
        <f t="shared" si="519"/>
        <v>0.9997063816180316</v>
      </c>
      <c r="EB209" s="19"/>
      <c r="EC209" s="19">
        <f t="shared" si="548"/>
        <v>7.3990916648030175E-2</v>
      </c>
      <c r="ED209" s="19">
        <f t="shared" si="633"/>
        <v>1.5592004866114052E-2</v>
      </c>
      <c r="EE209" s="19">
        <f t="shared" si="634"/>
        <v>2.5468499016708421E-3</v>
      </c>
      <c r="EF209" s="19">
        <f t="shared" si="635"/>
        <v>1.204677225653495E-6</v>
      </c>
      <c r="EG209" s="19">
        <f t="shared" si="636"/>
        <v>1.204677225653495E-6</v>
      </c>
      <c r="EH209" s="19">
        <f t="shared" si="637"/>
        <v>1.204677225653495E-6</v>
      </c>
      <c r="EI209" s="19">
        <f t="shared" si="638"/>
        <v>2.3707737593656381E-2</v>
      </c>
      <c r="EJ209" s="19">
        <f t="shared" si="639"/>
        <v>0.148208236619541</v>
      </c>
      <c r="EK209" s="19">
        <f t="shared" si="640"/>
        <v>5.8503997519605364E-3</v>
      </c>
      <c r="EL209" s="19">
        <f t="shared" si="641"/>
        <v>0.205771806520991</v>
      </c>
      <c r="EM209" s="19">
        <f t="shared" si="642"/>
        <v>0.22708014479923649</v>
      </c>
      <c r="EN209" s="19">
        <f t="shared" si="643"/>
        <v>2.1358518153964202E-2</v>
      </c>
      <c r="EO209" s="19">
        <f t="shared" si="644"/>
        <v>6.0136670369911639E-2</v>
      </c>
      <c r="EP209" s="19">
        <f t="shared" si="645"/>
        <v>0.12950719185306853</v>
      </c>
      <c r="EQ209" s="19">
        <f t="shared" si="646"/>
        <v>2.2636811537913366E-2</v>
      </c>
      <c r="ER209" s="19">
        <f t="shared" si="647"/>
        <v>1.1065264972599E-2</v>
      </c>
      <c r="ES209" s="19">
        <f t="shared" si="612"/>
        <v>1.1359408431995802E-2</v>
      </c>
      <c r="ET209" s="19">
        <f t="shared" si="648"/>
        <v>6.2987130652475557E-3</v>
      </c>
      <c r="EU209" s="19">
        <f t="shared" si="649"/>
        <v>2.6513950799431946E-2</v>
      </c>
      <c r="EV209" s="19">
        <f t="shared" si="650"/>
        <v>4.1109768303595898E-3</v>
      </c>
      <c r="EW209" s="19">
        <f t="shared" si="651"/>
        <v>4.26078325263085E-3</v>
      </c>
      <c r="EX209" s="19"/>
      <c r="EY209" s="19"/>
      <c r="EZ209" s="19">
        <f t="shared" si="549"/>
        <v>2.2264883499797049E-3</v>
      </c>
      <c r="FA209" s="19">
        <f t="shared" si="573"/>
        <v>1.0122450650362573E-2</v>
      </c>
      <c r="FB209" s="19">
        <f t="shared" si="574"/>
        <v>-0.14927347108564162</v>
      </c>
      <c r="FC209" s="19">
        <f t="shared" si="575"/>
        <v>1.3843051848439392E-2</v>
      </c>
      <c r="FD209" s="19">
        <f t="shared" si="576"/>
        <v>1.0650295542575898E-2</v>
      </c>
      <c r="FE209" s="19">
        <f t="shared" si="577"/>
        <v>0.1952202979001921</v>
      </c>
      <c r="FF209" s="19">
        <f t="shared" si="578"/>
        <v>-0.10173224212899816</v>
      </c>
      <c r="FG209" s="19">
        <f t="shared" si="579"/>
        <v>-7.0291383968105983E-2</v>
      </c>
      <c r="FH209" s="19">
        <f t="shared" si="580"/>
        <v>3.8896604129802385E-2</v>
      </c>
      <c r="FI209" s="19">
        <f t="shared" si="581"/>
        <v>-0.15671330284917329</v>
      </c>
      <c r="FJ209" s="19">
        <f t="shared" si="582"/>
        <v>-6.425425805352572E-2</v>
      </c>
      <c r="FK209" s="19">
        <f t="shared" si="583"/>
        <v>-3.8902543674504797E-2</v>
      </c>
      <c r="FL209" s="19">
        <f t="shared" si="584"/>
        <v>0.10318370239856384</v>
      </c>
      <c r="FM209" s="19">
        <f t="shared" si="585"/>
        <v>-8.6105533269453471E-2</v>
      </c>
      <c r="FN209" s="19">
        <f t="shared" si="586"/>
        <v>-3.0531604796974587E-2</v>
      </c>
      <c r="FO209" s="19">
        <f t="shared" si="587"/>
        <v>-4.9392020506861971E-2</v>
      </c>
      <c r="FP209" s="19">
        <f t="shared" si="567"/>
        <v>2.2134607629768804E-2</v>
      </c>
      <c r="FQ209" s="19">
        <f t="shared" si="568"/>
        <v>4.6640451673250989E-2</v>
      </c>
      <c r="FR209" s="19">
        <f t="shared" si="569"/>
        <v>-9.5416140790810108E-2</v>
      </c>
      <c r="FS209" s="19">
        <f t="shared" si="570"/>
        <v>-0.11412779239710058</v>
      </c>
      <c r="FT209" s="19">
        <f t="shared" si="571"/>
        <v>-6.204551230116611E-2</v>
      </c>
      <c r="FU209" s="19"/>
      <c r="FV209" s="16"/>
      <c r="FW209" s="19">
        <f t="shared" si="739"/>
        <v>0.93311170843525149</v>
      </c>
      <c r="FX209" s="19">
        <f t="shared" si="550"/>
        <v>0.64953458869562297</v>
      </c>
      <c r="FY209" s="19">
        <f t="shared" si="694"/>
        <v>0.895601997254727</v>
      </c>
      <c r="FZ209" s="19"/>
      <c r="GA209" s="19">
        <f t="shared" si="740"/>
        <v>1.0047422146471083</v>
      </c>
      <c r="GB209" s="19">
        <f t="shared" si="551"/>
        <v>0.75110317218009559</v>
      </c>
      <c r="GC209" s="19">
        <f t="shared" si="695"/>
        <v>0.93992671863176747</v>
      </c>
      <c r="GD209" s="19"/>
      <c r="GE209" s="19">
        <f t="shared" si="741"/>
        <v>0.99110605529210194</v>
      </c>
      <c r="GF209" s="19">
        <f t="shared" si="552"/>
        <v>0.74247155691419398</v>
      </c>
      <c r="GG209" s="19">
        <f t="shared" si="696"/>
        <v>0.83381082739863555</v>
      </c>
      <c r="GI209" s="132">
        <f t="shared" si="657"/>
        <v>1.6945352090629828</v>
      </c>
      <c r="GJ209" s="19">
        <f t="shared" si="526"/>
        <v>1.1893979234739747</v>
      </c>
      <c r="GK209" s="19">
        <f t="shared" si="742"/>
        <v>1.1893955721743166</v>
      </c>
      <c r="GL209" s="3"/>
      <c r="GM209" s="3"/>
      <c r="GN209" s="8"/>
      <c r="GO209" s="3"/>
      <c r="GP209" s="19">
        <v>1.3052627848565061E-2</v>
      </c>
      <c r="GQ209" s="19">
        <v>1.0932182004542244E-2</v>
      </c>
      <c r="GV209" s="30"/>
      <c r="GW209" s="12">
        <f t="shared" ca="1" si="530"/>
        <v>1</v>
      </c>
      <c r="GX209" s="19">
        <f t="shared" ca="1" si="531"/>
        <v>1</v>
      </c>
      <c r="GY209" s="19">
        <f t="shared" ca="1" si="532"/>
        <v>1</v>
      </c>
      <c r="GZ209" s="11" t="e">
        <f ca="1">IF(GP209,OFFSET(#REF!,$GP$225+$GO209,0),"")</f>
        <v>#REF!</v>
      </c>
      <c r="HA209" s="12">
        <f t="shared" ca="1" si="697"/>
        <v>1</v>
      </c>
      <c r="HB209" s="12">
        <f t="shared" ca="1" si="698"/>
        <v>1</v>
      </c>
      <c r="HC209" s="12">
        <f t="shared" ca="1" si="699"/>
        <v>1</v>
      </c>
      <c r="HD209" s="12">
        <f t="shared" ca="1" si="700"/>
        <v>1</v>
      </c>
      <c r="HE209" t="e">
        <f t="shared" ca="1" si="533"/>
        <v>#REF!</v>
      </c>
      <c r="HF209" s="12">
        <f t="shared" ca="1" si="701"/>
        <v>1</v>
      </c>
      <c r="HG209" s="12">
        <f t="shared" ca="1" si="702"/>
        <v>1</v>
      </c>
      <c r="HH209" s="12">
        <f t="shared" ca="1" si="703"/>
        <v>1</v>
      </c>
      <c r="HJ209" s="17"/>
      <c r="HL209" s="18">
        <f t="shared" si="534"/>
        <v>2002</v>
      </c>
      <c r="HM209" s="9">
        <f t="shared" si="704"/>
        <v>1.219854360043382</v>
      </c>
      <c r="HN209" s="9">
        <f t="shared" si="705"/>
        <v>0.77879493515569032</v>
      </c>
      <c r="HO209" s="9">
        <f t="shared" si="706"/>
        <v>0.95603276486838251</v>
      </c>
      <c r="HP209" s="9">
        <f t="shared" si="707"/>
        <v>0.9038521967515506</v>
      </c>
      <c r="HQ209" s="9">
        <f t="shared" si="708"/>
        <v>0.90126702081283727</v>
      </c>
      <c r="HR209" s="9">
        <f t="shared" si="535"/>
        <v>0.95001761263751627</v>
      </c>
      <c r="HS209" s="9">
        <f t="shared" si="709"/>
        <v>0.95001639722937192</v>
      </c>
      <c r="HT209" s="9"/>
      <c r="HU209" s="9">
        <f t="shared" si="710"/>
        <v>0.86411231469274619</v>
      </c>
      <c r="HV209" s="23">
        <f t="shared" si="536"/>
        <v>0.77879593151081628</v>
      </c>
      <c r="HX209" s="8"/>
      <c r="HY209" s="5">
        <f t="shared" si="554"/>
        <v>53</v>
      </c>
      <c r="HZ209" t="b">
        <f t="shared" si="537"/>
        <v>0</v>
      </c>
      <c r="IC209" s="11"/>
      <c r="ID209" s="11"/>
      <c r="IE209" s="11"/>
      <c r="IF209">
        <f t="shared" si="539"/>
        <v>0</v>
      </c>
      <c r="IG209" s="12">
        <f t="shared" ca="1" si="540"/>
        <v>0.79371768074338012</v>
      </c>
      <c r="IH209" s="19">
        <f t="shared" ca="1" si="541"/>
        <v>1.0063253806662726</v>
      </c>
      <c r="II209" s="19">
        <f t="shared" ca="1" si="542"/>
        <v>0.79873880435981526</v>
      </c>
      <c r="IJ209" s="11"/>
      <c r="IK209" s="12">
        <f t="shared" ca="1" si="711"/>
        <v>0.71987548769666321</v>
      </c>
      <c r="IL209" s="12">
        <f t="shared" ca="1" si="712"/>
        <v>1.1025763403654496</v>
      </c>
      <c r="IM209" s="12">
        <f t="shared" ca="1" si="713"/>
        <v>1.0063253806662726</v>
      </c>
      <c r="IN209" s="12">
        <f t="shared" ca="1" si="714"/>
        <v>0.79873880435981526</v>
      </c>
      <c r="IO209">
        <f t="shared" si="543"/>
        <v>0</v>
      </c>
      <c r="IP209" s="12">
        <f t="shared" ca="1" si="544"/>
        <v>1.0063253806662726</v>
      </c>
      <c r="IQ209" s="12">
        <f t="shared" ca="1" si="715"/>
        <v>1.0171354276002074</v>
      </c>
      <c r="IR209" s="12">
        <f t="shared" ca="1" si="716"/>
        <v>1.0840015109559487</v>
      </c>
    </row>
    <row r="210" spans="1:252" x14ac:dyDescent="0.2">
      <c r="A210" t="s">
        <v>63</v>
      </c>
      <c r="B210" s="1">
        <f t="shared" si="545"/>
        <v>2003</v>
      </c>
      <c r="C210" s="60">
        <f t="shared" si="743"/>
        <v>1147.120570461158</v>
      </c>
      <c r="D210" s="60">
        <f t="shared" ref="D210:W210" si="762">D284+D359</f>
        <v>239.7644732559146</v>
      </c>
      <c r="E210" s="60">
        <f t="shared" si="762"/>
        <v>25.942632857997381</v>
      </c>
      <c r="F210" s="60">
        <f t="shared" si="762"/>
        <v>0.02</v>
      </c>
      <c r="G210" s="60">
        <f t="shared" si="762"/>
        <v>0.02</v>
      </c>
      <c r="H210" s="60">
        <f t="shared" si="762"/>
        <v>0.02</v>
      </c>
      <c r="I210" s="60">
        <f t="shared" si="762"/>
        <v>399.26101572676265</v>
      </c>
      <c r="J210" s="60">
        <f t="shared" si="762"/>
        <v>2302.4877554391123</v>
      </c>
      <c r="K210" s="60">
        <f t="shared" si="762"/>
        <v>91.200383360488928</v>
      </c>
      <c r="L210" s="60">
        <f t="shared" si="762"/>
        <v>3122.5545684578551</v>
      </c>
      <c r="M210" s="60">
        <f t="shared" si="762"/>
        <v>3820.1746760885026</v>
      </c>
      <c r="N210" s="60">
        <f t="shared" si="762"/>
        <v>351.81534848535273</v>
      </c>
      <c r="O210" s="60">
        <f t="shared" si="762"/>
        <v>941.75605464059413</v>
      </c>
      <c r="P210" s="60">
        <f t="shared" si="762"/>
        <v>2011.6328196980658</v>
      </c>
      <c r="Q210" s="60">
        <f t="shared" si="762"/>
        <v>345.80074258884343</v>
      </c>
      <c r="R210" s="60">
        <f t="shared" si="762"/>
        <v>160.42094085046881</v>
      </c>
      <c r="S210" s="60">
        <f t="shared" si="762"/>
        <v>168.03946867715371</v>
      </c>
      <c r="T210" s="60">
        <f t="shared" si="762"/>
        <v>88.441303972536986</v>
      </c>
      <c r="U210" s="60">
        <f t="shared" si="762"/>
        <v>407.62235868034361</v>
      </c>
      <c r="V210" s="60">
        <f t="shared" si="762"/>
        <v>56.884893549305247</v>
      </c>
      <c r="W210" s="60">
        <f t="shared" si="762"/>
        <v>66.756084861924961</v>
      </c>
      <c r="X210" s="60">
        <f t="shared" si="692"/>
        <v>15747.736091652379</v>
      </c>
      <c r="Z210" s="19">
        <f t="shared" si="660"/>
        <v>1.8052582073692856</v>
      </c>
      <c r="AA210" s="19">
        <f t="shared" si="661"/>
        <v>3.1159977275109791</v>
      </c>
      <c r="AB210" s="19">
        <f t="shared" si="662"/>
        <v>0.58881192022104178</v>
      </c>
      <c r="AC210" s="19">
        <f t="shared" si="663"/>
        <v>3.1474602650417949E-5</v>
      </c>
      <c r="AD210" s="19">
        <f t="shared" si="664"/>
        <v>2.5992155428173822E-4</v>
      </c>
      <c r="AE210" s="19">
        <f t="shared" si="665"/>
        <v>4.5393381885642169E-4</v>
      </c>
      <c r="AF210" s="19">
        <f t="shared" si="666"/>
        <v>3.8519227454643823</v>
      </c>
      <c r="AG210" s="19">
        <f t="shared" si="667"/>
        <v>14.439925352208624</v>
      </c>
      <c r="AH210" s="19">
        <f t="shared" si="668"/>
        <v>0.90656308581710177</v>
      </c>
      <c r="AI210" s="19">
        <f t="shared" si="669"/>
        <v>7.8527031196428156</v>
      </c>
      <c r="AJ210" s="19">
        <f t="shared" si="670"/>
        <v>6.9927848982106431</v>
      </c>
      <c r="AK210" s="19">
        <f t="shared" si="671"/>
        <v>1.8305232062363859</v>
      </c>
      <c r="AL210" s="19">
        <f t="shared" si="672"/>
        <v>8.94011421181016</v>
      </c>
      <c r="AM210" s="19">
        <f t="shared" si="673"/>
        <v>11.067282159495159</v>
      </c>
      <c r="AN210" s="19">
        <f t="shared" si="674"/>
        <v>1.2674644126927899</v>
      </c>
      <c r="AO210" s="19">
        <f t="shared" si="675"/>
        <v>0.61411640790188193</v>
      </c>
      <c r="AP210" s="19">
        <f t="shared" si="676"/>
        <v>0.51191169785267709</v>
      </c>
      <c r="AQ210" s="19">
        <f t="shared" si="677"/>
        <v>0.84249033657052508</v>
      </c>
      <c r="AR210" s="19">
        <f t="shared" si="678"/>
        <v>0.57535503749966621</v>
      </c>
      <c r="AS210" s="19">
        <f t="shared" si="679"/>
        <v>0.73455010732797577</v>
      </c>
      <c r="AT210" s="19">
        <f t="shared" si="680"/>
        <v>0.49833304599512229</v>
      </c>
      <c r="AU210" s="19">
        <f t="shared" si="656"/>
        <v>11.231183854432539</v>
      </c>
      <c r="AV210" s="19"/>
      <c r="AX210" s="19">
        <f t="shared" si="717"/>
        <v>0.91376560508239901</v>
      </c>
      <c r="AY210" s="19">
        <f t="shared" si="718"/>
        <v>0.866770398160014</v>
      </c>
      <c r="AZ210" s="19">
        <f t="shared" si="719"/>
        <v>0.8484492722031165</v>
      </c>
      <c r="BA210" s="19">
        <f t="shared" si="720"/>
        <v>0.77597440204266921</v>
      </c>
      <c r="BB210" s="19">
        <f t="shared" si="721"/>
        <v>0.87771002845079404</v>
      </c>
      <c r="BC210" s="19">
        <f t="shared" si="722"/>
        <v>1.7466953107856862</v>
      </c>
      <c r="BD210" s="19">
        <f t="shared" si="723"/>
        <v>0.9902314286741225</v>
      </c>
      <c r="BE210" s="19">
        <f t="shared" si="724"/>
        <v>0.91158480076563242</v>
      </c>
      <c r="BF210" s="19">
        <f t="shared" si="725"/>
        <v>1.2234071525346306</v>
      </c>
      <c r="BG210" s="19">
        <f t="shared" si="726"/>
        <v>0.9650896102691453</v>
      </c>
      <c r="BH210" s="19">
        <f t="shared" si="727"/>
        <v>1.1437484410151195</v>
      </c>
      <c r="BI210" s="19">
        <f t="shared" si="728"/>
        <v>0.80924154583566421</v>
      </c>
      <c r="BJ210" s="19">
        <f t="shared" si="729"/>
        <v>0.75703431636620488</v>
      </c>
      <c r="BK210" s="19">
        <f t="shared" si="730"/>
        <v>0.7192743813184278</v>
      </c>
      <c r="BL210" s="19">
        <f t="shared" si="731"/>
        <v>0.81877265798902632</v>
      </c>
      <c r="BM210" s="19">
        <f t="shared" si="732"/>
        <v>0.70539432988357675</v>
      </c>
      <c r="BN210" s="19">
        <f t="shared" si="733"/>
        <v>0.15533379819596527</v>
      </c>
      <c r="BO210" s="19">
        <f t="shared" si="734"/>
        <v>0.66865955711970637</v>
      </c>
      <c r="BP210" s="19">
        <f t="shared" si="735"/>
        <v>0.70441210841095481</v>
      </c>
      <c r="BQ210" s="19">
        <f t="shared" si="736"/>
        <v>0.72476675527521839</v>
      </c>
      <c r="BR210" s="19">
        <f t="shared" si="737"/>
        <v>0.64170685479538259</v>
      </c>
      <c r="BS210" s="19">
        <f t="shared" si="738"/>
        <v>0.66104275819733427</v>
      </c>
      <c r="BU210" s="16"/>
      <c r="BV210" s="9">
        <f t="shared" si="693"/>
        <v>1.748165685104385</v>
      </c>
      <c r="BW210" s="9">
        <f t="shared" si="488"/>
        <v>0.66104275819733427</v>
      </c>
      <c r="BX210" s="9">
        <f t="shared" si="489"/>
        <v>0.8740468181384794</v>
      </c>
      <c r="BY210" s="9">
        <f t="shared" si="490"/>
        <v>0.85356591107578583</v>
      </c>
      <c r="BZ210" s="9">
        <f t="shared" si="491"/>
        <v>0.88605119778854624</v>
      </c>
      <c r="CA210" s="9">
        <f t="shared" si="435"/>
        <v>1.1556149900328681</v>
      </c>
      <c r="CB210" s="9">
        <f t="shared" si="492"/>
        <v>1.1556122662673349</v>
      </c>
      <c r="CC210" s="9"/>
      <c r="CD210" s="9">
        <f t="shared" si="493"/>
        <v>0.74605656864726289</v>
      </c>
      <c r="CE210" s="9">
        <f t="shared" si="494"/>
        <v>0.66104431626792004</v>
      </c>
      <c r="CG210" s="35"/>
      <c r="CH210">
        <f t="shared" si="495"/>
        <v>2003</v>
      </c>
      <c r="CI210" s="19">
        <f t="shared" si="496"/>
        <v>7.2843522636198352E-2</v>
      </c>
      <c r="CJ210" s="19">
        <f t="shared" si="592"/>
        <v>1.5225329651225859E-2</v>
      </c>
      <c r="CK210" s="19">
        <f t="shared" si="593"/>
        <v>1.6473880884852491E-3</v>
      </c>
      <c r="CL210" s="19">
        <f t="shared" si="594"/>
        <v>1.2700238233355763E-6</v>
      </c>
      <c r="CM210" s="19">
        <f t="shared" si="595"/>
        <v>1.2700238233355763E-6</v>
      </c>
      <c r="CN210" s="19">
        <f t="shared" si="596"/>
        <v>1.2700238233355763E-6</v>
      </c>
      <c r="CO210" s="19">
        <f t="shared" si="597"/>
        <v>2.5353550085107437E-2</v>
      </c>
      <c r="CP210" s="19">
        <f t="shared" si="598"/>
        <v>0.14621071511730654</v>
      </c>
      <c r="CQ210" s="19">
        <f t="shared" si="599"/>
        <v>5.7913329782579214E-3</v>
      </c>
      <c r="CR210" s="19">
        <f t="shared" si="600"/>
        <v>0.19828593458034077</v>
      </c>
      <c r="CS210" s="19">
        <f t="shared" si="601"/>
        <v>0.24258564239678335</v>
      </c>
      <c r="CT210" s="19">
        <f t="shared" si="602"/>
        <v>2.2340693699575292E-2</v>
      </c>
      <c r="CU210" s="19">
        <f t="shared" si="603"/>
        <v>5.9802631258203759E-2</v>
      </c>
      <c r="CV210" s="19">
        <f t="shared" si="604"/>
        <v>0.12774108024101316</v>
      </c>
      <c r="CW210" s="19">
        <f t="shared" si="605"/>
        <v>2.195875906074822E-2</v>
      </c>
      <c r="CX210" s="19">
        <f t="shared" si="606"/>
        <v>1.0186920832100137E-2</v>
      </c>
      <c r="CY210" s="19">
        <f t="shared" si="590"/>
        <v>1.0670706424031878E-2</v>
      </c>
      <c r="CZ210" s="19">
        <f t="shared" si="607"/>
        <v>5.6161281505992654E-3</v>
      </c>
      <c r="DA210" s="19">
        <f t="shared" si="608"/>
        <v>2.5884505322413782E-2</v>
      </c>
      <c r="DB210" s="19">
        <f t="shared" si="609"/>
        <v>3.6122584997762956E-3</v>
      </c>
      <c r="DC210" s="19">
        <f t="shared" si="610"/>
        <v>4.239090906362806E-3</v>
      </c>
      <c r="DD210" s="19"/>
      <c r="DE210" s="19"/>
      <c r="DF210" s="19">
        <f t="shared" si="547"/>
        <v>7.409121481931065E-2</v>
      </c>
      <c r="DG210" s="19">
        <f t="shared" si="614"/>
        <v>1.5593079322868752E-2</v>
      </c>
      <c r="DH210" s="19">
        <f t="shared" si="615"/>
        <v>1.905016020120503E-3</v>
      </c>
      <c r="DI210" s="19">
        <f t="shared" si="616"/>
        <v>1.2519004776202009E-6</v>
      </c>
      <c r="DJ210" s="19">
        <f t="shared" si="617"/>
        <v>1.2519004776202009E-6</v>
      </c>
      <c r="DK210" s="19">
        <f t="shared" si="618"/>
        <v>1.2519004776202009E-6</v>
      </c>
      <c r="DL210" s="19">
        <f t="shared" si="619"/>
        <v>2.4328485572764409E-2</v>
      </c>
      <c r="DM210" s="19">
        <f t="shared" si="620"/>
        <v>0.14656348001411115</v>
      </c>
      <c r="DN210" s="19">
        <f t="shared" si="621"/>
        <v>5.9199579094411196E-3</v>
      </c>
      <c r="DO210" s="19">
        <f t="shared" si="622"/>
        <v>0.19812132729324439</v>
      </c>
      <c r="DP210" s="19">
        <f t="shared" si="623"/>
        <v>0.23701186838552482</v>
      </c>
      <c r="DQ210" s="19">
        <f t="shared" si="624"/>
        <v>2.199790313850641E-2</v>
      </c>
      <c r="DR210" s="19">
        <f t="shared" si="625"/>
        <v>6.2257405286847055E-2</v>
      </c>
      <c r="DS210" s="19">
        <f t="shared" si="626"/>
        <v>0.12804627021862289</v>
      </c>
      <c r="DT210" s="19">
        <f t="shared" si="627"/>
        <v>2.2258374435914854E-2</v>
      </c>
      <c r="DU210" s="19">
        <f t="shared" si="628"/>
        <v>1.0451495306054846E-2</v>
      </c>
      <c r="DV210" s="19">
        <f t="shared" si="611"/>
        <v>1.0894627433230639E-2</v>
      </c>
      <c r="DW210" s="19">
        <f t="shared" si="629"/>
        <v>5.9661871120223874E-3</v>
      </c>
      <c r="DX210" s="19">
        <f t="shared" si="630"/>
        <v>2.6312553980284925E-2</v>
      </c>
      <c r="DY210" s="19">
        <f t="shared" si="631"/>
        <v>3.8356361641013591E-3</v>
      </c>
      <c r="DZ210" s="19">
        <f t="shared" si="632"/>
        <v>4.3056100238663877E-3</v>
      </c>
      <c r="EA210" s="19">
        <f t="shared" si="519"/>
        <v>0.99986424813827024</v>
      </c>
      <c r="EB210" s="19"/>
      <c r="EC210" s="19">
        <f t="shared" si="548"/>
        <v>7.4101274205240555E-2</v>
      </c>
      <c r="ED210" s="19">
        <f t="shared" si="633"/>
        <v>1.5595196399814068E-2</v>
      </c>
      <c r="EE210" s="19">
        <f t="shared" si="634"/>
        <v>1.9052746647033429E-3</v>
      </c>
      <c r="EF210" s="19">
        <f t="shared" si="635"/>
        <v>1.2520704485146036E-6</v>
      </c>
      <c r="EG210" s="19">
        <f t="shared" si="636"/>
        <v>1.2520704485146036E-6</v>
      </c>
      <c r="EH210" s="19">
        <f t="shared" si="637"/>
        <v>1.2520704485146036E-6</v>
      </c>
      <c r="EI210" s="19">
        <f t="shared" si="638"/>
        <v>2.4331788658373998E-2</v>
      </c>
      <c r="EJ210" s="19">
        <f t="shared" si="639"/>
        <v>0.14658337898070642</v>
      </c>
      <c r="EK210" s="19">
        <f t="shared" si="640"/>
        <v>5.9207616638598465E-3</v>
      </c>
      <c r="EL210" s="19">
        <f t="shared" si="641"/>
        <v>0.19814822628386086</v>
      </c>
      <c r="EM210" s="19">
        <f t="shared" si="642"/>
        <v>0.23704404755629255</v>
      </c>
      <c r="EN210" s="19">
        <f t="shared" si="643"/>
        <v>2.2000889800256506E-2</v>
      </c>
      <c r="EO210" s="19">
        <f t="shared" si="644"/>
        <v>6.2265857992991808E-2</v>
      </c>
      <c r="EP210" s="19">
        <f t="shared" si="645"/>
        <v>0.1280636550982224</v>
      </c>
      <c r="EQ210" s="19">
        <f t="shared" si="646"/>
        <v>2.2261396461929265E-2</v>
      </c>
      <c r="ER210" s="19">
        <f t="shared" si="647"/>
        <v>1.0452914308632745E-2</v>
      </c>
      <c r="ES210" s="19">
        <f t="shared" si="612"/>
        <v>1.0896106599987193E-2</v>
      </c>
      <c r="ET210" s="19">
        <f t="shared" si="648"/>
        <v>5.966997142993485E-3</v>
      </c>
      <c r="EU210" s="19">
        <f t="shared" si="649"/>
        <v>2.6316126443443139E-2</v>
      </c>
      <c r="EV210" s="19">
        <f t="shared" si="650"/>
        <v>3.8361569295464327E-3</v>
      </c>
      <c r="EW210" s="19">
        <f t="shared" si="651"/>
        <v>4.3061945978000093E-3</v>
      </c>
      <c r="EX210" s="19"/>
      <c r="EY210" s="19"/>
      <c r="EZ210" s="19">
        <f t="shared" si="549"/>
        <v>-8.1942512832867104E-2</v>
      </c>
      <c r="FA210" s="19">
        <f t="shared" si="573"/>
        <v>-4.1137457555513145E-2</v>
      </c>
      <c r="FB210" s="19">
        <f t="shared" si="574"/>
        <v>-0.23854004860269951</v>
      </c>
      <c r="FC210" s="19">
        <f t="shared" si="575"/>
        <v>-1.9256461141603037E-2</v>
      </c>
      <c r="FD210" s="19">
        <f t="shared" si="576"/>
        <v>3.5222554304257685E-2</v>
      </c>
      <c r="FE210" s="19">
        <f t="shared" si="577"/>
        <v>7.4162132935431599E-2</v>
      </c>
      <c r="FF210" s="19">
        <f t="shared" si="578"/>
        <v>5.2498964226061207E-2</v>
      </c>
      <c r="FG210" s="19">
        <f t="shared" si="579"/>
        <v>-5.5203135783921387E-3</v>
      </c>
      <c r="FH210" s="19">
        <f t="shared" si="580"/>
        <v>-3.5344029307280318E-2</v>
      </c>
      <c r="FI210" s="19">
        <f t="shared" si="581"/>
        <v>2.7340190415263647E-2</v>
      </c>
      <c r="FJ210" s="19">
        <f t="shared" si="582"/>
        <v>2.1885050180305704E-2</v>
      </c>
      <c r="FK210" s="19">
        <f t="shared" si="583"/>
        <v>4.0186275509226091E-3</v>
      </c>
      <c r="FL210" s="19">
        <f t="shared" si="584"/>
        <v>-0.12331674835144235</v>
      </c>
      <c r="FM210" s="19">
        <f t="shared" si="585"/>
        <v>4.6823398517448836E-3</v>
      </c>
      <c r="FN210" s="19">
        <f t="shared" si="586"/>
        <v>-4.4535631425951669E-2</v>
      </c>
      <c r="FO210" s="19">
        <f t="shared" si="587"/>
        <v>-8.9036300588346079E-2</v>
      </c>
      <c r="FP210" s="19">
        <f t="shared" si="567"/>
        <v>-0.1468104103681111</v>
      </c>
      <c r="FQ210" s="19">
        <f t="shared" si="568"/>
        <v>-0.12881541292809504</v>
      </c>
      <c r="FR210" s="19">
        <f t="shared" si="569"/>
        <v>-8.6039257082143467E-2</v>
      </c>
      <c r="FS210" s="19">
        <f t="shared" si="570"/>
        <v>-0.12331145180946254</v>
      </c>
      <c r="FT210" s="19">
        <f t="shared" si="571"/>
        <v>-9.2759686589629589E-2</v>
      </c>
      <c r="FU210" s="19"/>
      <c r="FV210" s="16"/>
      <c r="FW210" s="19">
        <f t="shared" si="739"/>
        <v>0.98933588860291</v>
      </c>
      <c r="FX210" s="19">
        <f t="shared" si="550"/>
        <v>0.64260787948550979</v>
      </c>
      <c r="FY210" s="19">
        <f t="shared" si="694"/>
        <v>0.88605119778854624</v>
      </c>
      <c r="FZ210" s="19"/>
      <c r="GA210" s="19">
        <f t="shared" si="740"/>
        <v>0.92990953529953035</v>
      </c>
      <c r="GB210" s="19">
        <f t="shared" si="551"/>
        <v>0.69845800180399586</v>
      </c>
      <c r="GC210" s="19">
        <f t="shared" si="695"/>
        <v>0.8740468181384794</v>
      </c>
      <c r="GD210" s="19"/>
      <c r="GE210" s="19">
        <f t="shared" si="741"/>
        <v>1.0236925247646198</v>
      </c>
      <c r="GF210" s="19">
        <f t="shared" si="552"/>
        <v>0.76006258266340931</v>
      </c>
      <c r="GG210" s="19">
        <f t="shared" si="696"/>
        <v>0.85356591107578583</v>
      </c>
      <c r="GI210" s="132">
        <f t="shared" si="657"/>
        <v>1.748165685104385</v>
      </c>
      <c r="GJ210" s="19">
        <f t="shared" si="526"/>
        <v>1.1556149900328683</v>
      </c>
      <c r="GK210" s="19">
        <f t="shared" si="742"/>
        <v>1.1556122662673349</v>
      </c>
      <c r="GL210" s="3"/>
      <c r="GM210" s="3"/>
      <c r="GN210" s="8"/>
      <c r="GO210" s="3"/>
      <c r="GP210" s="19">
        <v>1.180153771048521E-2</v>
      </c>
      <c r="GQ210" s="19">
        <v>9.4907141147666744E-3</v>
      </c>
      <c r="GV210" s="30"/>
      <c r="GW210" s="12">
        <f t="shared" ca="1" si="530"/>
        <v>1</v>
      </c>
      <c r="GX210" s="19">
        <f t="shared" ca="1" si="531"/>
        <v>1</v>
      </c>
      <c r="GY210" s="19">
        <f t="shared" ca="1" si="532"/>
        <v>1</v>
      </c>
      <c r="GZ210" s="11" t="e">
        <f ca="1">IF(GP210,OFFSET(#REF!,$GP$225+$GO210,0),"")</f>
        <v>#REF!</v>
      </c>
      <c r="HA210" s="12">
        <f t="shared" ca="1" si="697"/>
        <v>1</v>
      </c>
      <c r="HB210" s="12">
        <f t="shared" ca="1" si="698"/>
        <v>1</v>
      </c>
      <c r="HC210" s="12">
        <f t="shared" ca="1" si="699"/>
        <v>1</v>
      </c>
      <c r="HD210" s="12">
        <f t="shared" ca="1" si="700"/>
        <v>1</v>
      </c>
      <c r="HE210" t="e">
        <f t="shared" ca="1" si="533"/>
        <v>#REF!</v>
      </c>
      <c r="HF210" s="12">
        <f t="shared" ca="1" si="701"/>
        <v>1</v>
      </c>
      <c r="HG210" s="12">
        <f t="shared" ca="1" si="702"/>
        <v>1</v>
      </c>
      <c r="HH210" s="12">
        <f t="shared" ca="1" si="703"/>
        <v>1</v>
      </c>
      <c r="HJ210" s="17"/>
      <c r="HL210" s="18">
        <f t="shared" si="534"/>
        <v>2003</v>
      </c>
      <c r="HM210" s="9">
        <f t="shared" si="704"/>
        <v>1.2584616251390905</v>
      </c>
      <c r="HN210" s="9">
        <f t="shared" si="705"/>
        <v>0.73346087113295189</v>
      </c>
      <c r="HO210" s="9">
        <f t="shared" si="706"/>
        <v>0.88902398410988293</v>
      </c>
      <c r="HP210" s="9">
        <f t="shared" si="707"/>
        <v>0.92526673730664277</v>
      </c>
      <c r="HQ210" s="9">
        <f t="shared" si="708"/>
        <v>0.89165580890436569</v>
      </c>
      <c r="HR210" s="9">
        <f t="shared" si="535"/>
        <v>0.92303389159496463</v>
      </c>
      <c r="HS210" s="9">
        <f t="shared" si="709"/>
        <v>0.92303235986190757</v>
      </c>
      <c r="HT210" s="9"/>
      <c r="HU210" s="9">
        <f t="shared" si="710"/>
        <v>0.82258432116470392</v>
      </c>
      <c r="HV210" s="23">
        <f t="shared" si="536"/>
        <v>0.73346208828016257</v>
      </c>
      <c r="HX210" s="8"/>
      <c r="HY210" s="5">
        <f t="shared" si="554"/>
        <v>54</v>
      </c>
      <c r="HZ210" t="b">
        <f t="shared" si="537"/>
        <v>0</v>
      </c>
      <c r="IC210" s="11"/>
      <c r="ID210" s="11"/>
      <c r="IE210" s="11"/>
      <c r="IF210">
        <f t="shared" si="539"/>
        <v>0</v>
      </c>
      <c r="IG210" s="12">
        <f t="shared" ca="1" si="540"/>
        <v>0.79371768074338012</v>
      </c>
      <c r="IH210" s="19">
        <f t="shared" ca="1" si="541"/>
        <v>1.0063253806662726</v>
      </c>
      <c r="II210" s="19">
        <f t="shared" ca="1" si="542"/>
        <v>0.79873880435981526</v>
      </c>
      <c r="IJ210" s="11"/>
      <c r="IK210" s="12">
        <f t="shared" ca="1" si="711"/>
        <v>0.71987548769666321</v>
      </c>
      <c r="IL210" s="12">
        <f t="shared" ca="1" si="712"/>
        <v>1.1025763403654496</v>
      </c>
      <c r="IM210" s="12">
        <f t="shared" ca="1" si="713"/>
        <v>1.0063253806662726</v>
      </c>
      <c r="IN210" s="12">
        <f t="shared" ca="1" si="714"/>
        <v>0.79873880435981526</v>
      </c>
      <c r="IO210">
        <f t="shared" si="543"/>
        <v>0</v>
      </c>
      <c r="IP210" s="12">
        <f t="shared" ca="1" si="544"/>
        <v>1.0063253806662726</v>
      </c>
      <c r="IQ210" s="12">
        <f t="shared" ca="1" si="715"/>
        <v>1.0171354276002074</v>
      </c>
      <c r="IR210" s="12">
        <f t="shared" ca="1" si="716"/>
        <v>1.0840015109559487</v>
      </c>
    </row>
    <row r="211" spans="1:252" x14ac:dyDescent="0.2">
      <c r="A211" t="s">
        <v>63</v>
      </c>
      <c r="B211" s="1">
        <f t="shared" si="545"/>
        <v>2004</v>
      </c>
      <c r="C211" s="60">
        <f t="shared" si="743"/>
        <v>1158.565141802007</v>
      </c>
      <c r="D211" s="60">
        <f t="shared" ref="D211:W211" si="763">D285+D360</f>
        <v>244.98750638529447</v>
      </c>
      <c r="E211" s="60">
        <f t="shared" si="763"/>
        <v>28.21940983169446</v>
      </c>
      <c r="F211" s="60">
        <f t="shared" si="763"/>
        <v>0.02</v>
      </c>
      <c r="G211" s="60">
        <f t="shared" si="763"/>
        <v>0.02</v>
      </c>
      <c r="H211" s="60">
        <f t="shared" si="763"/>
        <v>0.02</v>
      </c>
      <c r="I211" s="60">
        <f t="shared" si="763"/>
        <v>429.55030226423321</v>
      </c>
      <c r="J211" s="60">
        <f t="shared" si="763"/>
        <v>2285.9477920308414</v>
      </c>
      <c r="K211" s="60">
        <f t="shared" si="763"/>
        <v>99.936669337860224</v>
      </c>
      <c r="L211" s="60">
        <f t="shared" si="763"/>
        <v>3224.4588151021421</v>
      </c>
      <c r="M211" s="60">
        <f t="shared" si="763"/>
        <v>3584.7214754021306</v>
      </c>
      <c r="N211" s="60">
        <f t="shared" si="763"/>
        <v>372.34905461701362</v>
      </c>
      <c r="O211" s="60">
        <f t="shared" si="763"/>
        <v>984.11152718811945</v>
      </c>
      <c r="P211" s="60">
        <f t="shared" si="763"/>
        <v>2070.8567556279681</v>
      </c>
      <c r="Q211" s="60">
        <f t="shared" si="763"/>
        <v>369.51611284748327</v>
      </c>
      <c r="R211" s="60">
        <f t="shared" si="763"/>
        <v>176.13063939825253</v>
      </c>
      <c r="S211" s="60">
        <f t="shared" si="763"/>
        <v>160.48125975495148</v>
      </c>
      <c r="T211" s="60">
        <f t="shared" si="763"/>
        <v>87.761109786650252</v>
      </c>
      <c r="U211" s="60">
        <f t="shared" si="763"/>
        <v>434.088175678178</v>
      </c>
      <c r="V211" s="60">
        <f t="shared" si="763"/>
        <v>61.855449045068916</v>
      </c>
      <c r="W211" s="60">
        <f t="shared" si="763"/>
        <v>72.376054884459023</v>
      </c>
      <c r="X211" s="60">
        <f t="shared" si="692"/>
        <v>15845.973250984347</v>
      </c>
      <c r="Z211" s="19">
        <f t="shared" si="660"/>
        <v>1.8253535196618267</v>
      </c>
      <c r="AA211" s="19">
        <f t="shared" si="661"/>
        <v>3.2338466087579825</v>
      </c>
      <c r="AB211" s="19">
        <f t="shared" si="662"/>
        <v>0.73233533114051208</v>
      </c>
      <c r="AC211" s="19">
        <f t="shared" si="663"/>
        <v>3.1510589328153126E-5</v>
      </c>
      <c r="AD211" s="19">
        <f t="shared" si="664"/>
        <v>2.6400094082120883E-4</v>
      </c>
      <c r="AE211" s="19">
        <f t="shared" si="665"/>
        <v>5.1902951586038789E-4</v>
      </c>
      <c r="AF211" s="19">
        <f t="shared" si="666"/>
        <v>4.0546570223638927</v>
      </c>
      <c r="AG211" s="19">
        <f t="shared" si="667"/>
        <v>14.307466889005582</v>
      </c>
      <c r="AH211" s="19">
        <f t="shared" si="668"/>
        <v>0.98781180509126876</v>
      </c>
      <c r="AI211" s="19">
        <f t="shared" si="669"/>
        <v>7.4782076291802735</v>
      </c>
      <c r="AJ211" s="19">
        <f t="shared" si="670"/>
        <v>6.302430743190591</v>
      </c>
      <c r="AK211" s="19">
        <f t="shared" si="671"/>
        <v>1.9167112523843453</v>
      </c>
      <c r="AL211" s="19">
        <f t="shared" si="672"/>
        <v>9.0745022308677115</v>
      </c>
      <c r="AM211" s="19">
        <f t="shared" si="673"/>
        <v>10.317298528079567</v>
      </c>
      <c r="AN211" s="19">
        <f t="shared" si="674"/>
        <v>1.3565709104653454</v>
      </c>
      <c r="AO211" s="19">
        <f t="shared" si="675"/>
        <v>0.64990491008834594</v>
      </c>
      <c r="AP211" s="19">
        <f t="shared" si="676"/>
        <v>0.44885713854105047</v>
      </c>
      <c r="AQ211" s="19">
        <f t="shared" si="677"/>
        <v>0.82491314145886485</v>
      </c>
      <c r="AR211" s="19">
        <f t="shared" si="678"/>
        <v>0.61714365495113555</v>
      </c>
      <c r="AS211" s="19">
        <f t="shared" si="679"/>
        <v>0.77759624577871245</v>
      </c>
      <c r="AT211" s="19">
        <f t="shared" si="680"/>
        <v>0.54317215821774445</v>
      </c>
      <c r="AU211" s="19">
        <f t="shared" si="656"/>
        <v>10.446444402613221</v>
      </c>
      <c r="AV211" s="19"/>
      <c r="AX211" s="19">
        <f t="shared" si="717"/>
        <v>0.92393722769093001</v>
      </c>
      <c r="AY211" s="19">
        <f t="shared" si="718"/>
        <v>0.89955216844800834</v>
      </c>
      <c r="AZ211" s="19">
        <f t="shared" si="719"/>
        <v>1.0552595105098066</v>
      </c>
      <c r="BA211" s="19">
        <f t="shared" si="720"/>
        <v>0.77686161707909751</v>
      </c>
      <c r="BB211" s="19">
        <f t="shared" si="721"/>
        <v>0.89148540958651734</v>
      </c>
      <c r="BC211" s="19">
        <f t="shared" si="722"/>
        <v>1.9971775264434655</v>
      </c>
      <c r="BD211" s="19">
        <f t="shared" si="723"/>
        <v>1.0423492581118503</v>
      </c>
      <c r="BE211" s="19">
        <f t="shared" si="724"/>
        <v>0.90322276849444771</v>
      </c>
      <c r="BF211" s="19">
        <f t="shared" si="725"/>
        <v>1.3330523232341445</v>
      </c>
      <c r="BG211" s="19">
        <f t="shared" si="726"/>
        <v>0.91906447708488115</v>
      </c>
      <c r="BH211" s="19">
        <f t="shared" si="727"/>
        <v>1.0308332720164934</v>
      </c>
      <c r="BI211" s="19">
        <f t="shared" si="728"/>
        <v>0.84734373839990496</v>
      </c>
      <c r="BJ211" s="19">
        <f t="shared" si="729"/>
        <v>0.76841407502752557</v>
      </c>
      <c r="BK211" s="19">
        <f t="shared" si="730"/>
        <v>0.67053215131911559</v>
      </c>
      <c r="BL211" s="19">
        <f t="shared" si="731"/>
        <v>0.87633479803391001</v>
      </c>
      <c r="BM211" s="19">
        <f t="shared" si="732"/>
        <v>0.74650218206360053</v>
      </c>
      <c r="BN211" s="19">
        <f t="shared" si="733"/>
        <v>0.13620060738877554</v>
      </c>
      <c r="BO211" s="19">
        <f t="shared" si="734"/>
        <v>0.65470905942425239</v>
      </c>
      <c r="BP211" s="19">
        <f t="shared" si="735"/>
        <v>0.7555742712634621</v>
      </c>
      <c r="BQ211" s="19">
        <f t="shared" si="736"/>
        <v>0.76723956928862402</v>
      </c>
      <c r="BR211" s="19">
        <f t="shared" si="737"/>
        <v>0.69944648476260274</v>
      </c>
      <c r="BS211" s="19">
        <f t="shared" si="738"/>
        <v>0.61485472152903808</v>
      </c>
      <c r="BU211" s="16"/>
      <c r="BV211" s="9">
        <f t="shared" si="693"/>
        <v>1.8912128979240448</v>
      </c>
      <c r="BW211" s="9">
        <f t="shared" si="488"/>
        <v>0.61485472152903808</v>
      </c>
      <c r="BX211" s="9">
        <f t="shared" si="489"/>
        <v>0.82304872325019518</v>
      </c>
      <c r="BY211" s="9">
        <f t="shared" si="490"/>
        <v>0.87392536193136006</v>
      </c>
      <c r="BZ211" s="9">
        <f t="shared" si="491"/>
        <v>0.85481798888153693</v>
      </c>
      <c r="CA211" s="9">
        <f t="shared" si="435"/>
        <v>1.1628239353102643</v>
      </c>
      <c r="CB211" s="9">
        <f t="shared" si="492"/>
        <v>1.1628211797052137</v>
      </c>
      <c r="CC211" s="9"/>
      <c r="CD211" s="9">
        <f t="shared" si="493"/>
        <v>0.71928315335357063</v>
      </c>
      <c r="CE211" s="9">
        <f t="shared" si="494"/>
        <v>0.61485617858606934</v>
      </c>
      <c r="CG211" s="35"/>
      <c r="CH211">
        <f t="shared" si="495"/>
        <v>2004</v>
      </c>
      <c r="CI211" s="19">
        <f t="shared" si="496"/>
        <v>7.311416745765599E-2</v>
      </c>
      <c r="CJ211" s="19">
        <f t="shared" si="592"/>
        <v>1.5460552817106132E-2</v>
      </c>
      <c r="CK211" s="19">
        <f t="shared" si="593"/>
        <v>1.7808568388149638E-3</v>
      </c>
      <c r="CL211" s="19">
        <f t="shared" si="594"/>
        <v>1.2621503067826778E-6</v>
      </c>
      <c r="CM211" s="19">
        <f t="shared" si="595"/>
        <v>1.2621503067826778E-6</v>
      </c>
      <c r="CN211" s="19">
        <f t="shared" si="596"/>
        <v>1.2621503067826778E-6</v>
      </c>
      <c r="CO211" s="19">
        <f t="shared" si="597"/>
        <v>2.7107852289069697E-2</v>
      </c>
      <c r="CP211" s="19">
        <f t="shared" si="598"/>
        <v>0.14426048535004557</v>
      </c>
      <c r="CQ211" s="19">
        <f t="shared" si="599"/>
        <v>6.3067548931809653E-3</v>
      </c>
      <c r="CR211" s="19">
        <f t="shared" si="600"/>
        <v>0.20348758413446391</v>
      </c>
      <c r="CS211" s="19">
        <f t="shared" si="601"/>
        <v>0.22622286549546264</v>
      </c>
      <c r="CT211" s="19">
        <f t="shared" si="602"/>
        <v>2.3498023675755191E-2</v>
      </c>
      <c r="CU211" s="19">
        <f t="shared" si="603"/>
        <v>6.2104833297442728E-2</v>
      </c>
      <c r="CV211" s="19">
        <f t="shared" si="604"/>
        <v>0.13068662447094104</v>
      </c>
      <c r="CW211" s="19">
        <f t="shared" si="605"/>
        <v>2.331924375957968E-2</v>
      </c>
      <c r="CX211" s="19">
        <f t="shared" si="606"/>
        <v>1.1115167027516682E-2</v>
      </c>
      <c r="CY211" s="19">
        <f t="shared" si="590"/>
        <v>1.0127573561629131E-2</v>
      </c>
      <c r="CZ211" s="19">
        <f t="shared" si="607"/>
        <v>5.5383855820404443E-3</v>
      </c>
      <c r="DA211" s="19">
        <f t="shared" si="608"/>
        <v>2.7394226205147264E-2</v>
      </c>
      <c r="DB211" s="19">
        <f t="shared" si="609"/>
        <v>3.9035436994207012E-3</v>
      </c>
      <c r="DC211" s="19">
        <f t="shared" si="610"/>
        <v>4.5674729938069945E-3</v>
      </c>
      <c r="DD211" s="19"/>
      <c r="DE211" s="19"/>
      <c r="DF211" s="19">
        <f t="shared" si="547"/>
        <v>7.2978761405464554E-2</v>
      </c>
      <c r="DG211" s="19">
        <f t="shared" si="614"/>
        <v>1.5342640711578519E-2</v>
      </c>
      <c r="DH211" s="19">
        <f t="shared" si="615"/>
        <v>1.7132560770297517E-3</v>
      </c>
      <c r="DI211" s="19">
        <f t="shared" si="616"/>
        <v>1.2660829847431892E-6</v>
      </c>
      <c r="DJ211" s="19">
        <f t="shared" si="617"/>
        <v>1.2660829847431892E-6</v>
      </c>
      <c r="DK211" s="19">
        <f t="shared" si="618"/>
        <v>1.2660829847431892E-6</v>
      </c>
      <c r="DL211" s="19">
        <f t="shared" si="619"/>
        <v>2.6220920998436269E-2</v>
      </c>
      <c r="DM211" s="19">
        <f t="shared" si="620"/>
        <v>0.14523341789347627</v>
      </c>
      <c r="DN211" s="19">
        <f t="shared" si="621"/>
        <v>6.0453823590642611E-3</v>
      </c>
      <c r="DO211" s="19">
        <f t="shared" si="622"/>
        <v>0.20087553480495662</v>
      </c>
      <c r="DP211" s="19">
        <f t="shared" si="623"/>
        <v>0.23430903827482208</v>
      </c>
      <c r="DQ211" s="19">
        <f t="shared" si="624"/>
        <v>2.2914487840084187E-2</v>
      </c>
      <c r="DR211" s="19">
        <f t="shared" si="625"/>
        <v>6.0946485471946657E-2</v>
      </c>
      <c r="DS211" s="19">
        <f t="shared" si="626"/>
        <v>0.129208256637944</v>
      </c>
      <c r="DT211" s="19">
        <f t="shared" si="627"/>
        <v>2.2632186605565738E-2</v>
      </c>
      <c r="DU211" s="19">
        <f t="shared" si="628"/>
        <v>1.0644299068840526E-2</v>
      </c>
      <c r="DV211" s="19">
        <f t="shared" si="611"/>
        <v>1.0396775638889497E-2</v>
      </c>
      <c r="DW211" s="19">
        <f t="shared" si="629"/>
        <v>5.5771665593015319E-3</v>
      </c>
      <c r="DX211" s="19">
        <f t="shared" si="630"/>
        <v>2.6632234258346679E-2</v>
      </c>
      <c r="DY211" s="19">
        <f t="shared" si="631"/>
        <v>3.7560188192733053E-3</v>
      </c>
      <c r="DZ211" s="19">
        <f t="shared" si="632"/>
        <v>4.4012403894081436E-3</v>
      </c>
      <c r="EA211" s="19">
        <f t="shared" si="519"/>
        <v>0.99983190206338302</v>
      </c>
      <c r="EB211" s="19"/>
      <c r="EC211" s="19">
        <f t="shared" si="548"/>
        <v>7.2991031047175137E-2</v>
      </c>
      <c r="ED211" s="19">
        <f t="shared" si="633"/>
        <v>1.5345220211432994E-2</v>
      </c>
      <c r="EE211" s="19">
        <f t="shared" si="634"/>
        <v>1.7135441202606697E-3</v>
      </c>
      <c r="EF211" s="19">
        <f t="shared" si="635"/>
        <v>1.2662958464621262E-6</v>
      </c>
      <c r="EG211" s="19">
        <f t="shared" si="636"/>
        <v>1.2662958464621262E-6</v>
      </c>
      <c r="EH211" s="19">
        <f t="shared" si="637"/>
        <v>1.2662958464621262E-6</v>
      </c>
      <c r="EI211" s="19">
        <f t="shared" si="638"/>
        <v>2.6225329422199243E-2</v>
      </c>
      <c r="EJ211" s="19">
        <f t="shared" si="639"/>
        <v>0.14525783543589049</v>
      </c>
      <c r="EK211" s="19">
        <f t="shared" si="640"/>
        <v>6.0463987462174643E-3</v>
      </c>
      <c r="EL211" s="19">
        <f t="shared" si="641"/>
        <v>0.20090930724495165</v>
      </c>
      <c r="EM211" s="19">
        <f t="shared" si="642"/>
        <v>0.2343484317626508</v>
      </c>
      <c r="EN211" s="19">
        <f t="shared" si="643"/>
        <v>2.2918340365810367E-2</v>
      </c>
      <c r="EO211" s="19">
        <f t="shared" si="644"/>
        <v>6.0956732172847826E-2</v>
      </c>
      <c r="EP211" s="19">
        <f t="shared" si="645"/>
        <v>0.12922997993091945</v>
      </c>
      <c r="EQ211" s="19">
        <f t="shared" si="646"/>
        <v>2.2635991669058587E-2</v>
      </c>
      <c r="ER211" s="19">
        <f t="shared" si="647"/>
        <v>1.0646088654376369E-2</v>
      </c>
      <c r="ES211" s="19">
        <f t="shared" si="612"/>
        <v>1.0398523609252076E-2</v>
      </c>
      <c r="ET211" s="19">
        <f t="shared" si="648"/>
        <v>5.5781042271123441E-3</v>
      </c>
      <c r="EU211" s="19">
        <f t="shared" si="649"/>
        <v>2.6636711834644344E-2</v>
      </c>
      <c r="EV211" s="19">
        <f t="shared" si="650"/>
        <v>3.7566503044380731E-3</v>
      </c>
      <c r="EW211" s="19">
        <f t="shared" si="651"/>
        <v>4.4019803532225491E-3</v>
      </c>
      <c r="EX211" s="19"/>
      <c r="EY211" s="19"/>
      <c r="EZ211" s="19">
        <f t="shared" si="549"/>
        <v>1.1070044950831316E-2</v>
      </c>
      <c r="FA211" s="19">
        <f t="shared" si="573"/>
        <v>3.7122930507898368E-2</v>
      </c>
      <c r="FB211" s="19">
        <f t="shared" si="574"/>
        <v>0.21813169956493106</v>
      </c>
      <c r="FC211" s="19">
        <f t="shared" si="575"/>
        <v>1.1427029281193297E-3</v>
      </c>
      <c r="FD211" s="19">
        <f t="shared" si="576"/>
        <v>1.5572795667062324E-2</v>
      </c>
      <c r="FE211" s="19">
        <f t="shared" si="577"/>
        <v>0.1340093382140391</v>
      </c>
      <c r="FF211" s="19">
        <f t="shared" si="578"/>
        <v>5.1293664535433985E-2</v>
      </c>
      <c r="FG211" s="19">
        <f t="shared" si="579"/>
        <v>-9.2154028786302147E-3</v>
      </c>
      <c r="FH211" s="19">
        <f t="shared" si="580"/>
        <v>8.583157841570703E-2</v>
      </c>
      <c r="FI211" s="19">
        <f t="shared" si="581"/>
        <v>-4.8864677466838605E-2</v>
      </c>
      <c r="FJ211" s="19">
        <f t="shared" si="582"/>
        <v>-0.10394349742616783</v>
      </c>
      <c r="FK211" s="19">
        <f t="shared" si="583"/>
        <v>4.6008996946686531E-2</v>
      </c>
      <c r="FL211" s="19">
        <f t="shared" si="584"/>
        <v>1.4920163579393669E-2</v>
      </c>
      <c r="FM211" s="19">
        <f t="shared" si="585"/>
        <v>-7.017124727902263E-2</v>
      </c>
      <c r="FN211" s="19">
        <f t="shared" si="586"/>
        <v>6.794174701072718E-2</v>
      </c>
      <c r="FO211" s="19">
        <f t="shared" si="587"/>
        <v>5.6641560422077797E-2</v>
      </c>
      <c r="FP211" s="19">
        <f t="shared" si="567"/>
        <v>-0.13144748488968094</v>
      </c>
      <c r="FQ211" s="19">
        <f t="shared" si="568"/>
        <v>-2.1084094502907384E-2</v>
      </c>
      <c r="FR211" s="19">
        <f t="shared" si="569"/>
        <v>7.0114518156238703E-2</v>
      </c>
      <c r="FS211" s="19">
        <f t="shared" si="570"/>
        <v>5.6949212244760204E-2</v>
      </c>
      <c r="FT211" s="19">
        <f t="shared" si="571"/>
        <v>8.6157699250830957E-2</v>
      </c>
      <c r="FU211" s="19"/>
      <c r="FV211" s="16"/>
      <c r="FW211" s="19">
        <f t="shared" si="739"/>
        <v>0.9647501081371338</v>
      </c>
      <c r="FX211" s="19">
        <f t="shared" si="550"/>
        <v>0.61995602122341986</v>
      </c>
      <c r="FY211" s="19">
        <f t="shared" si="694"/>
        <v>0.85481798888153693</v>
      </c>
      <c r="FZ211" s="19"/>
      <c r="GA211" s="19">
        <f t="shared" si="740"/>
        <v>0.94165290253341516</v>
      </c>
      <c r="GB211" s="19">
        <f t="shared" si="551"/>
        <v>0.65770500469642201</v>
      </c>
      <c r="GC211" s="19">
        <f t="shared" si="695"/>
        <v>0.82304872325019518</v>
      </c>
      <c r="GD211" s="19"/>
      <c r="GE211" s="19">
        <f t="shared" si="741"/>
        <v>1.0238522304972493</v>
      </c>
      <c r="GF211" s="19">
        <f t="shared" si="552"/>
        <v>0.7781917705774315</v>
      </c>
      <c r="GG211" s="19">
        <f t="shared" si="696"/>
        <v>0.87392536193136006</v>
      </c>
      <c r="GI211" s="132">
        <f t="shared" si="657"/>
        <v>1.8912128979240448</v>
      </c>
      <c r="GJ211" s="19">
        <f t="shared" si="526"/>
        <v>1.1628239353102643</v>
      </c>
      <c r="GK211" s="19">
        <f t="shared" si="742"/>
        <v>1.1628211797052137</v>
      </c>
      <c r="GL211" s="3"/>
      <c r="GM211" s="3"/>
      <c r="GN211" s="8"/>
      <c r="GO211" s="3"/>
      <c r="GP211" s="19">
        <v>7.142484654827903E-3</v>
      </c>
      <c r="GQ211" s="19">
        <v>5.3853213264920497E-3</v>
      </c>
      <c r="GV211" s="30"/>
      <c r="GW211" s="12">
        <f t="shared" ca="1" si="530"/>
        <v>1</v>
      </c>
      <c r="GX211" s="19">
        <f t="shared" ca="1" si="531"/>
        <v>1</v>
      </c>
      <c r="GY211" s="19">
        <f t="shared" ca="1" si="532"/>
        <v>1</v>
      </c>
      <c r="GZ211" s="11" t="e">
        <f ca="1">IF(GP211,OFFSET(#REF!,$GP$225+$GO211,0),"")</f>
        <v>#REF!</v>
      </c>
      <c r="HA211" s="12">
        <f t="shared" ca="1" si="697"/>
        <v>1</v>
      </c>
      <c r="HB211" s="12">
        <f t="shared" ca="1" si="698"/>
        <v>1</v>
      </c>
      <c r="HC211" s="12">
        <f t="shared" ca="1" si="699"/>
        <v>1</v>
      </c>
      <c r="HD211" s="12">
        <f t="shared" ca="1" si="700"/>
        <v>1</v>
      </c>
      <c r="HE211" t="e">
        <f t="shared" ca="1" si="533"/>
        <v>#REF!</v>
      </c>
      <c r="HF211" s="12">
        <f t="shared" ca="1" si="701"/>
        <v>1</v>
      </c>
      <c r="HG211" s="12">
        <f t="shared" ca="1" si="702"/>
        <v>1</v>
      </c>
      <c r="HH211" s="12">
        <f t="shared" ca="1" si="703"/>
        <v>1</v>
      </c>
      <c r="HJ211" s="17"/>
      <c r="HL211" s="18">
        <f t="shared" si="534"/>
        <v>2004</v>
      </c>
      <c r="HM211" s="9">
        <f t="shared" si="704"/>
        <v>1.3614378072312916</v>
      </c>
      <c r="HN211" s="9">
        <f t="shared" si="705"/>
        <v>0.68221287364632599</v>
      </c>
      <c r="HO211" s="9">
        <f t="shared" si="706"/>
        <v>0.83715201505889203</v>
      </c>
      <c r="HP211" s="9">
        <f t="shared" si="707"/>
        <v>0.94733641279631853</v>
      </c>
      <c r="HQ211" s="9">
        <f t="shared" si="708"/>
        <v>0.86022503806159034</v>
      </c>
      <c r="HR211" s="9">
        <f t="shared" si="535"/>
        <v>0.92879195191010544</v>
      </c>
      <c r="HS211" s="9">
        <f t="shared" si="709"/>
        <v>0.92879039876201219</v>
      </c>
      <c r="HT211" s="9"/>
      <c r="HU211" s="9">
        <f t="shared" si="710"/>
        <v>0.79306458691110038</v>
      </c>
      <c r="HV211" s="23">
        <f t="shared" si="536"/>
        <v>0.6822140144609008</v>
      </c>
      <c r="HX211" s="8"/>
      <c r="HY211" s="5">
        <f t="shared" si="554"/>
        <v>55</v>
      </c>
      <c r="HZ211" t="b">
        <f t="shared" si="537"/>
        <v>0</v>
      </c>
      <c r="IC211" s="11"/>
      <c r="ID211" s="11"/>
      <c r="IE211" s="11"/>
      <c r="IF211">
        <f t="shared" si="539"/>
        <v>0</v>
      </c>
      <c r="IG211" s="12">
        <f t="shared" ca="1" si="540"/>
        <v>0.79371768074338012</v>
      </c>
      <c r="IH211" s="19">
        <f t="shared" ca="1" si="541"/>
        <v>1.0063253806662726</v>
      </c>
      <c r="II211" s="19">
        <f t="shared" ca="1" si="542"/>
        <v>0.79873880435981526</v>
      </c>
      <c r="IJ211" s="11"/>
      <c r="IK211" s="12">
        <f t="shared" ca="1" si="711"/>
        <v>0.71987548769666321</v>
      </c>
      <c r="IL211" s="12">
        <f t="shared" ca="1" si="712"/>
        <v>1.1025763403654496</v>
      </c>
      <c r="IM211" s="12">
        <f t="shared" ca="1" si="713"/>
        <v>1.0063253806662726</v>
      </c>
      <c r="IN211" s="12">
        <f t="shared" ca="1" si="714"/>
        <v>0.79873880435981526</v>
      </c>
      <c r="IO211">
        <f t="shared" si="543"/>
        <v>0</v>
      </c>
      <c r="IP211" s="12">
        <f t="shared" ca="1" si="544"/>
        <v>1.0063253806662726</v>
      </c>
      <c r="IQ211" s="12">
        <f t="shared" ca="1" si="715"/>
        <v>1.0171354276002074</v>
      </c>
      <c r="IR211" s="12">
        <f t="shared" ca="1" si="716"/>
        <v>1.0840015109559487</v>
      </c>
    </row>
    <row r="212" spans="1:252" x14ac:dyDescent="0.2">
      <c r="A212" t="s">
        <v>63</v>
      </c>
      <c r="B212" s="1">
        <f t="shared" si="545"/>
        <v>2005</v>
      </c>
      <c r="C212" s="60">
        <f t="shared" si="743"/>
        <v>1174.252682889874</v>
      </c>
      <c r="D212" s="60">
        <f t="shared" ref="D212:W212" si="764">D286+D361</f>
        <v>250.05235168892767</v>
      </c>
      <c r="E212" s="60">
        <f t="shared" si="764"/>
        <v>25.357637562499114</v>
      </c>
      <c r="F212" s="60">
        <f t="shared" si="764"/>
        <v>0.02</v>
      </c>
      <c r="G212" s="60">
        <f t="shared" si="764"/>
        <v>0.02</v>
      </c>
      <c r="H212" s="60">
        <f t="shared" si="764"/>
        <v>0.02</v>
      </c>
      <c r="I212" s="60">
        <f t="shared" si="764"/>
        <v>426.42974439255818</v>
      </c>
      <c r="J212" s="60">
        <f t="shared" si="764"/>
        <v>2316.0044666181948</v>
      </c>
      <c r="K212" s="60">
        <f t="shared" si="764"/>
        <v>98.204710470988431</v>
      </c>
      <c r="L212" s="60">
        <f t="shared" si="764"/>
        <v>3538.3775446543918</v>
      </c>
      <c r="M212" s="60">
        <f t="shared" si="764"/>
        <v>3320.8617095255681</v>
      </c>
      <c r="N212" s="60">
        <f t="shared" si="764"/>
        <v>372.57780564294598</v>
      </c>
      <c r="O212" s="60">
        <f t="shared" si="764"/>
        <v>1020.403932787739</v>
      </c>
      <c r="P212" s="60">
        <f t="shared" si="764"/>
        <v>1798.6728936891645</v>
      </c>
      <c r="Q212" s="60">
        <f t="shared" si="764"/>
        <v>383.90131921114119</v>
      </c>
      <c r="R212" s="60">
        <f t="shared" si="764"/>
        <v>186.04285413404077</v>
      </c>
      <c r="S212" s="60">
        <f t="shared" si="764"/>
        <v>161.08627845278212</v>
      </c>
      <c r="T212" s="60">
        <f t="shared" si="764"/>
        <v>88.460859404104923</v>
      </c>
      <c r="U212" s="60">
        <f t="shared" si="764"/>
        <v>432.16810333037478</v>
      </c>
      <c r="V212" s="60">
        <f t="shared" si="764"/>
        <v>59.506487472102862</v>
      </c>
      <c r="W212" s="60">
        <f t="shared" si="764"/>
        <v>72.184487049478975</v>
      </c>
      <c r="X212" s="60">
        <f t="shared" si="692"/>
        <v>15724.605868976878</v>
      </c>
      <c r="Z212" s="19">
        <f t="shared" si="660"/>
        <v>1.7799150597672269</v>
      </c>
      <c r="AA212" s="19">
        <f t="shared" si="661"/>
        <v>3.2786871173121401</v>
      </c>
      <c r="AB212" s="19">
        <f t="shared" si="662"/>
        <v>0.68310760923733505</v>
      </c>
      <c r="AC212" s="19">
        <f t="shared" si="663"/>
        <v>3.0315707780829561E-5</v>
      </c>
      <c r="AD212" s="19">
        <f t="shared" si="664"/>
        <v>2.6224005454593137E-4</v>
      </c>
      <c r="AE212" s="19">
        <f t="shared" si="665"/>
        <v>5.3877858893887549E-4</v>
      </c>
      <c r="AF212" s="19">
        <f t="shared" si="666"/>
        <v>3.7673467359821733</v>
      </c>
      <c r="AG212" s="19">
        <f t="shared" si="667"/>
        <v>14.53936460473969</v>
      </c>
      <c r="AH212" s="19">
        <f t="shared" si="668"/>
        <v>0.97240088790189749</v>
      </c>
      <c r="AI212" s="19">
        <f t="shared" si="669"/>
        <v>7.7582728056481383</v>
      </c>
      <c r="AJ212" s="19">
        <f t="shared" si="670"/>
        <v>5.781545134012724</v>
      </c>
      <c r="AK212" s="19">
        <f t="shared" si="671"/>
        <v>1.89646595800114</v>
      </c>
      <c r="AL212" s="19">
        <f t="shared" si="672"/>
        <v>9.0892436003005308</v>
      </c>
      <c r="AM212" s="19">
        <f t="shared" si="673"/>
        <v>8.9444828695636573</v>
      </c>
      <c r="AN212" s="19">
        <f t="shared" si="674"/>
        <v>1.3469182000376856</v>
      </c>
      <c r="AO212" s="19">
        <f t="shared" si="675"/>
        <v>0.6382959849247285</v>
      </c>
      <c r="AP212" s="19">
        <f t="shared" si="676"/>
        <v>0.42562945800357793</v>
      </c>
      <c r="AQ212" s="19">
        <f t="shared" si="677"/>
        <v>0.8167980222350919</v>
      </c>
      <c r="AR212" s="19">
        <f t="shared" si="678"/>
        <v>0.59286422148109885</v>
      </c>
      <c r="AS212" s="19">
        <f t="shared" si="679"/>
        <v>0.72192955551097171</v>
      </c>
      <c r="AT212" s="19">
        <f t="shared" si="680"/>
        <v>0.50503737554645289</v>
      </c>
      <c r="AU212" s="19">
        <f t="shared" si="656"/>
        <v>10.019986866304778</v>
      </c>
      <c r="AV212" s="19"/>
      <c r="AX212" s="19">
        <f t="shared" si="717"/>
        <v>0.90093769131983859</v>
      </c>
      <c r="AY212" s="19">
        <f t="shared" si="718"/>
        <v>0.91202535644491711</v>
      </c>
      <c r="AZ212" s="19">
        <f t="shared" si="719"/>
        <v>0.98432476312003148</v>
      </c>
      <c r="BA212" s="19">
        <f t="shared" si="720"/>
        <v>0.74740302455945817</v>
      </c>
      <c r="BB212" s="19">
        <f t="shared" si="721"/>
        <v>0.88553920190457536</v>
      </c>
      <c r="BC212" s="19">
        <f t="shared" si="722"/>
        <v>2.0731701313246389</v>
      </c>
      <c r="BD212" s="19">
        <f t="shared" si="723"/>
        <v>0.96848908641148523</v>
      </c>
      <c r="BE212" s="19">
        <f t="shared" si="724"/>
        <v>0.91786234784401477</v>
      </c>
      <c r="BF212" s="19">
        <f t="shared" si="725"/>
        <v>1.3122552859274661</v>
      </c>
      <c r="BG212" s="19">
        <f t="shared" si="726"/>
        <v>0.95348421610840672</v>
      </c>
      <c r="BH212" s="19">
        <f t="shared" si="727"/>
        <v>0.94563658541501605</v>
      </c>
      <c r="BI212" s="19">
        <f t="shared" si="728"/>
        <v>0.83839365611373295</v>
      </c>
      <c r="BJ212" s="19">
        <f t="shared" si="729"/>
        <v>0.76966235019118434</v>
      </c>
      <c r="BK212" s="19">
        <f t="shared" si="730"/>
        <v>0.58131140866405318</v>
      </c>
      <c r="BL212" s="19">
        <f t="shared" si="731"/>
        <v>0.87009921832492054</v>
      </c>
      <c r="BM212" s="19">
        <f t="shared" si="732"/>
        <v>0.73316778832148299</v>
      </c>
      <c r="BN212" s="19">
        <f t="shared" si="733"/>
        <v>0.12915243119686037</v>
      </c>
      <c r="BO212" s="19">
        <f t="shared" si="734"/>
        <v>0.64826833032553066</v>
      </c>
      <c r="BP212" s="19">
        <f t="shared" si="735"/>
        <v>0.7258487525716022</v>
      </c>
      <c r="BQ212" s="19">
        <f t="shared" si="736"/>
        <v>0.7123142945119002</v>
      </c>
      <c r="BR212" s="19">
        <f t="shared" si="737"/>
        <v>0.65034006558577873</v>
      </c>
      <c r="BS212" s="19">
        <f t="shared" si="738"/>
        <v>0.58975436971313278</v>
      </c>
      <c r="BU212" s="16"/>
      <c r="BV212" s="9">
        <f t="shared" si="693"/>
        <v>1.9566025553229371</v>
      </c>
      <c r="BW212" s="9">
        <f t="shared" si="488"/>
        <v>0.58975436971313278</v>
      </c>
      <c r="BX212" s="9">
        <f t="shared" si="489"/>
        <v>0.86784201536676253</v>
      </c>
      <c r="BY212" s="9">
        <f t="shared" si="490"/>
        <v>0.82151411879121261</v>
      </c>
      <c r="BZ212" s="9">
        <f t="shared" si="491"/>
        <v>0.82721156287133546</v>
      </c>
      <c r="CA212" s="9">
        <f t="shared" si="435"/>
        <v>1.1539179166715854</v>
      </c>
      <c r="CB212" s="9">
        <f t="shared" si="492"/>
        <v>1.1539149067935834</v>
      </c>
      <c r="CC212" s="9"/>
      <c r="CD212" s="9">
        <f t="shared" si="493"/>
        <v>0.71294446850401594</v>
      </c>
      <c r="CE212" s="9">
        <f t="shared" si="494"/>
        <v>0.58975590803168065</v>
      </c>
      <c r="CG212" s="35"/>
      <c r="CH212">
        <f t="shared" si="495"/>
        <v>2005</v>
      </c>
      <c r="CI212" s="19">
        <f t="shared" si="496"/>
        <v>7.4676128144271048E-2</v>
      </c>
      <c r="CJ212" s="19">
        <f t="shared" si="592"/>
        <v>1.5901978960392051E-2</v>
      </c>
      <c r="CK212" s="19">
        <f t="shared" si="593"/>
        <v>1.6126087848425679E-3</v>
      </c>
      <c r="CL212" s="19">
        <f t="shared" si="594"/>
        <v>1.2718919740594619E-6</v>
      </c>
      <c r="CM212" s="19">
        <f t="shared" si="595"/>
        <v>1.2718919740594619E-6</v>
      </c>
      <c r="CN212" s="19">
        <f t="shared" si="596"/>
        <v>1.2718919740594619E-6</v>
      </c>
      <c r="CO212" s="19">
        <f t="shared" si="597"/>
        <v>2.7118628469656125E-2</v>
      </c>
      <c r="CP212" s="19">
        <f t="shared" si="598"/>
        <v>0.14728537464887734</v>
      </c>
      <c r="CQ212" s="19">
        <f t="shared" si="599"/>
        <v>6.2452891531441686E-3</v>
      </c>
      <c r="CR212" s="19">
        <f t="shared" si="600"/>
        <v>0.2250217000119073</v>
      </c>
      <c r="CS212" s="19">
        <f t="shared" si="601"/>
        <v>0.2111888677653477</v>
      </c>
      <c r="CT212" s="19">
        <f t="shared" si="602"/>
        <v>2.3693936035497451E-2</v>
      </c>
      <c r="CU212" s="19">
        <f t="shared" si="603"/>
        <v>6.4892178620571783E-2</v>
      </c>
      <c r="CV212" s="19">
        <f t="shared" si="604"/>
        <v>0.11438588087207779</v>
      </c>
      <c r="CW212" s="19">
        <f t="shared" si="605"/>
        <v>2.4414050336774497E-2</v>
      </c>
      <c r="CX212" s="19">
        <f t="shared" si="606"/>
        <v>1.1831320650210081E-2</v>
      </c>
      <c r="CY212" s="19">
        <f t="shared" si="590"/>
        <v>1.024421723476006E-2</v>
      </c>
      <c r="CZ212" s="19">
        <f t="shared" si="607"/>
        <v>5.6256328547241762E-3</v>
      </c>
      <c r="DA212" s="19">
        <f t="shared" si="608"/>
        <v>2.7483557103520191E-2</v>
      </c>
      <c r="DB212" s="19">
        <f t="shared" si="609"/>
        <v>3.7842911910118773E-3</v>
      </c>
      <c r="DC212" s="19">
        <f t="shared" si="610"/>
        <v>4.5905434864915735E-3</v>
      </c>
      <c r="DD212" s="19"/>
      <c r="DE212" s="19"/>
      <c r="DF212" s="19">
        <f t="shared" si="547"/>
        <v>7.3892396386816064E-2</v>
      </c>
      <c r="DG212" s="19">
        <f t="shared" si="614"/>
        <v>1.5680230325377371E-2</v>
      </c>
      <c r="DH212" s="19">
        <f t="shared" si="615"/>
        <v>1.69534160931203E-3</v>
      </c>
      <c r="DI212" s="19">
        <f t="shared" si="616"/>
        <v>1.2670148987168043E-6</v>
      </c>
      <c r="DJ212" s="19">
        <f t="shared" si="617"/>
        <v>1.2670148987168043E-6</v>
      </c>
      <c r="DK212" s="19">
        <f t="shared" si="618"/>
        <v>1.2670148987168043E-6</v>
      </c>
      <c r="DL212" s="19">
        <f t="shared" si="619"/>
        <v>2.7113240022440307E-2</v>
      </c>
      <c r="DM212" s="19">
        <f t="shared" si="620"/>
        <v>0.14576769913689999</v>
      </c>
      <c r="DN212" s="19">
        <f t="shared" si="621"/>
        <v>6.2759718578755102E-3</v>
      </c>
      <c r="DO212" s="19">
        <f t="shared" si="622"/>
        <v>0.2140741594611778</v>
      </c>
      <c r="DP212" s="19">
        <f t="shared" si="623"/>
        <v>0.21861971883737621</v>
      </c>
      <c r="DQ212" s="19">
        <f t="shared" si="624"/>
        <v>2.3595844303478442E-2</v>
      </c>
      <c r="DR212" s="19">
        <f t="shared" si="625"/>
        <v>6.3488308485174713E-2</v>
      </c>
      <c r="DS212" s="19">
        <f t="shared" si="626"/>
        <v>0.12235533447779647</v>
      </c>
      <c r="DT212" s="19">
        <f t="shared" si="627"/>
        <v>2.3862461396588597E-2</v>
      </c>
      <c r="DU212" s="19">
        <f t="shared" si="628"/>
        <v>1.1469517710897395E-2</v>
      </c>
      <c r="DV212" s="19">
        <f t="shared" si="611"/>
        <v>1.0185784085239279E-2</v>
      </c>
      <c r="DW212" s="19">
        <f t="shared" si="629"/>
        <v>5.58189557634837E-3</v>
      </c>
      <c r="DX212" s="19">
        <f t="shared" si="630"/>
        <v>2.7438867418616147E-2</v>
      </c>
      <c r="DY212" s="19">
        <f t="shared" si="631"/>
        <v>3.8436091210137251E-3</v>
      </c>
      <c r="DZ212" s="19">
        <f t="shared" si="632"/>
        <v>4.5789985537626199E-3</v>
      </c>
      <c r="EA212" s="19">
        <f t="shared" si="519"/>
        <v>0.99952317981088734</v>
      </c>
      <c r="EB212" s="19"/>
      <c r="EC212" s="19">
        <f t="shared" si="548"/>
        <v>7.3927646581239584E-2</v>
      </c>
      <c r="ED212" s="19">
        <f t="shared" si="633"/>
        <v>1.5687710542484985E-2</v>
      </c>
      <c r="EE212" s="19">
        <f t="shared" si="634"/>
        <v>1.6961503680512878E-3</v>
      </c>
      <c r="EF212" s="19">
        <f t="shared" si="635"/>
        <v>1.2676193252031707E-6</v>
      </c>
      <c r="EG212" s="19">
        <f t="shared" si="636"/>
        <v>1.2676193252031707E-6</v>
      </c>
      <c r="EH212" s="19">
        <f t="shared" si="637"/>
        <v>1.2676193252031707E-6</v>
      </c>
      <c r="EI212" s="19">
        <f t="shared" si="638"/>
        <v>2.7126174330014248E-2</v>
      </c>
      <c r="EJ212" s="19">
        <f t="shared" si="639"/>
        <v>0.14583723727595757</v>
      </c>
      <c r="EK212" s="19">
        <f t="shared" si="640"/>
        <v>6.2789657955335688E-3</v>
      </c>
      <c r="EL212" s="19">
        <f t="shared" si="641"/>
        <v>0.21417628303695893</v>
      </c>
      <c r="EM212" s="19">
        <f t="shared" si="642"/>
        <v>0.21872401086159873</v>
      </c>
      <c r="EN212" s="19">
        <f t="shared" si="643"/>
        <v>2.3607100645672712E-2</v>
      </c>
      <c r="EO212" s="19">
        <f t="shared" si="644"/>
        <v>6.3518595433861652E-2</v>
      </c>
      <c r="EP212" s="19">
        <f t="shared" si="645"/>
        <v>0.12241370380319389</v>
      </c>
      <c r="EQ212" s="19">
        <f t="shared" si="646"/>
        <v>2.3873844927841937E-2</v>
      </c>
      <c r="ER212" s="19">
        <f t="shared" si="647"/>
        <v>1.1474989217426113E-2</v>
      </c>
      <c r="ES212" s="19">
        <f t="shared" si="612"/>
        <v>1.0190643189652149E-2</v>
      </c>
      <c r="ET212" s="19">
        <f t="shared" si="648"/>
        <v>5.5845584065438887E-3</v>
      </c>
      <c r="EU212" s="19">
        <f t="shared" si="649"/>
        <v>2.7451957065975859E-2</v>
      </c>
      <c r="EV212" s="19">
        <f t="shared" si="650"/>
        <v>3.8454427057318941E-3</v>
      </c>
      <c r="EW212" s="19">
        <f t="shared" si="651"/>
        <v>4.5811829542852416E-3</v>
      </c>
      <c r="EX212" s="19"/>
      <c r="EY212" s="19"/>
      <c r="EZ212" s="19">
        <f t="shared" si="549"/>
        <v>-2.5208033745451382E-2</v>
      </c>
      <c r="FA212" s="19">
        <f t="shared" si="573"/>
        <v>1.3770743935563481E-2</v>
      </c>
      <c r="FB212" s="19">
        <f t="shared" si="574"/>
        <v>-6.9586110766612197E-2</v>
      </c>
      <c r="FC212" s="19">
        <f t="shared" si="575"/>
        <v>-3.8657671690878456E-2</v>
      </c>
      <c r="FD212" s="19">
        <f t="shared" si="576"/>
        <v>-6.6923438611249386E-3</v>
      </c>
      <c r="FE212" s="19">
        <f t="shared" si="577"/>
        <v>3.7343953140420834E-2</v>
      </c>
      <c r="FF212" s="19">
        <f t="shared" si="578"/>
        <v>-7.349513244668375E-2</v>
      </c>
      <c r="FG212" s="19">
        <f t="shared" si="579"/>
        <v>1.607821028088343E-2</v>
      </c>
      <c r="FH212" s="19">
        <f t="shared" si="580"/>
        <v>-1.5724043382159183E-2</v>
      </c>
      <c r="FI212" s="19">
        <f t="shared" si="581"/>
        <v>3.6766591324386935E-2</v>
      </c>
      <c r="FJ212" s="19">
        <f t="shared" si="582"/>
        <v>-8.6264420052651447E-2</v>
      </c>
      <c r="FK212" s="19">
        <f t="shared" si="583"/>
        <v>-1.0618695905570623E-2</v>
      </c>
      <c r="FL212" s="19">
        <f t="shared" si="584"/>
        <v>1.6231643854063339E-3</v>
      </c>
      <c r="FM212" s="19">
        <f t="shared" si="585"/>
        <v>-0.14278505219547252</v>
      </c>
      <c r="FN212" s="19">
        <f t="shared" si="586"/>
        <v>-7.1409582592671635E-3</v>
      </c>
      <c r="FO212" s="19">
        <f t="shared" si="587"/>
        <v>-1.802395803756052E-2</v>
      </c>
      <c r="FP212" s="19">
        <f t="shared" si="567"/>
        <v>-5.3135509278374168E-2</v>
      </c>
      <c r="FQ212" s="19">
        <f t="shared" si="568"/>
        <v>-9.8862522219653713E-3</v>
      </c>
      <c r="FR212" s="19">
        <f t="shared" si="569"/>
        <v>-4.013642098111489E-2</v>
      </c>
      <c r="FS212" s="19">
        <f t="shared" si="570"/>
        <v>-7.4279859586754288E-2</v>
      </c>
      <c r="FT212" s="19">
        <f t="shared" si="571"/>
        <v>-7.279388228916793E-2</v>
      </c>
      <c r="FU212" s="19"/>
      <c r="FV212" s="16"/>
      <c r="FW212" s="19">
        <f t="shared" si="739"/>
        <v>0.96770490751332638</v>
      </c>
      <c r="FX212" s="19">
        <f t="shared" si="550"/>
        <v>0.59993448418033934</v>
      </c>
      <c r="FY212" s="19">
        <f t="shared" si="694"/>
        <v>0.82721156287133546</v>
      </c>
      <c r="FZ212" s="19"/>
      <c r="GA212" s="19">
        <f t="shared" si="740"/>
        <v>1.0544236214105041</v>
      </c>
      <c r="GB212" s="19">
        <f t="shared" si="551"/>
        <v>0.6934996928718139</v>
      </c>
      <c r="GC212" s="19">
        <f t="shared" si="695"/>
        <v>0.86784201536676253</v>
      </c>
      <c r="GD212" s="19"/>
      <c r="GE212" s="19">
        <f t="shared" si="741"/>
        <v>0.9400277810632256</v>
      </c>
      <c r="GF212" s="19">
        <f t="shared" si="552"/>
        <v>0.73152188333756563</v>
      </c>
      <c r="GG212" s="19">
        <f t="shared" si="696"/>
        <v>0.82151411879121261</v>
      </c>
      <c r="GI212" s="132">
        <f t="shared" si="657"/>
        <v>1.9566025553229371</v>
      </c>
      <c r="GJ212" s="19">
        <f t="shared" si="526"/>
        <v>1.1539179166715854</v>
      </c>
      <c r="GK212" s="19">
        <f t="shared" si="742"/>
        <v>1.1539149067935834</v>
      </c>
      <c r="GL212" s="3"/>
      <c r="GM212" s="3"/>
      <c r="GN212" s="8"/>
      <c r="GO212" s="3"/>
      <c r="GP212" s="19">
        <v>2.4928612005466394E-2</v>
      </c>
      <c r="GQ212" s="19">
        <v>2.2097971968405319E-2</v>
      </c>
      <c r="GV212" s="30"/>
      <c r="GW212" s="12">
        <f t="shared" ca="1" si="530"/>
        <v>1</v>
      </c>
      <c r="GX212" s="19">
        <f t="shared" ca="1" si="531"/>
        <v>1</v>
      </c>
      <c r="GY212" s="19">
        <f t="shared" ca="1" si="532"/>
        <v>1</v>
      </c>
      <c r="GZ212" s="11" t="e">
        <f ca="1">IF(GP212,OFFSET(#REF!,$GP$225+$GO212,0),"")</f>
        <v>#REF!</v>
      </c>
      <c r="HA212" s="12">
        <f t="shared" ca="1" si="697"/>
        <v>1</v>
      </c>
      <c r="HB212" s="12">
        <f t="shared" ca="1" si="698"/>
        <v>1</v>
      </c>
      <c r="HC212" s="12">
        <f t="shared" ca="1" si="699"/>
        <v>1</v>
      </c>
      <c r="HD212" s="12">
        <f t="shared" ca="1" si="700"/>
        <v>1</v>
      </c>
      <c r="HE212" t="e">
        <f t="shared" ca="1" si="533"/>
        <v>#REF!</v>
      </c>
      <c r="HF212" s="12">
        <f t="shared" ca="1" si="701"/>
        <v>1</v>
      </c>
      <c r="HG212" s="12">
        <f t="shared" ca="1" si="702"/>
        <v>1</v>
      </c>
      <c r="HH212" s="12">
        <f t="shared" ca="1" si="703"/>
        <v>1</v>
      </c>
      <c r="HJ212" s="17"/>
      <c r="HL212" s="18">
        <f t="shared" si="534"/>
        <v>2005</v>
      </c>
      <c r="HM212" s="9">
        <f t="shared" si="704"/>
        <v>1.408510218741637</v>
      </c>
      <c r="HN212" s="9">
        <f t="shared" si="705"/>
        <v>0.65436274492115554</v>
      </c>
      <c r="HO212" s="9">
        <f t="shared" si="706"/>
        <v>0.88271285938949773</v>
      </c>
      <c r="HP212" s="9">
        <f t="shared" si="707"/>
        <v>0.89052254604131909</v>
      </c>
      <c r="HQ212" s="9">
        <f t="shared" si="708"/>
        <v>0.83244399089803911</v>
      </c>
      <c r="HR212" s="9">
        <f t="shared" si="535"/>
        <v>0.92167837419297727</v>
      </c>
      <c r="HS212" s="9">
        <f t="shared" si="709"/>
        <v>0.92167661298527448</v>
      </c>
      <c r="HT212" s="9"/>
      <c r="HU212" s="9">
        <f t="shared" si="710"/>
        <v>0.78607570296694851</v>
      </c>
      <c r="HV212" s="23">
        <f t="shared" si="536"/>
        <v>0.65436399532578815</v>
      </c>
      <c r="HX212" s="8"/>
      <c r="HY212" s="5">
        <f t="shared" si="554"/>
        <v>56</v>
      </c>
      <c r="HZ212" t="b">
        <f t="shared" si="537"/>
        <v>0</v>
      </c>
      <c r="IC212" s="11"/>
      <c r="ID212" s="11"/>
      <c r="IE212" s="11"/>
      <c r="IF212">
        <f t="shared" si="539"/>
        <v>0</v>
      </c>
      <c r="IG212" s="12">
        <f t="shared" ca="1" si="540"/>
        <v>0.79371768074338012</v>
      </c>
      <c r="IH212" s="19">
        <f t="shared" ca="1" si="541"/>
        <v>1.0063253806662726</v>
      </c>
      <c r="II212" s="19">
        <f t="shared" ca="1" si="542"/>
        <v>0.79873880435981526</v>
      </c>
      <c r="IJ212" s="11"/>
      <c r="IK212" s="12">
        <f t="shared" ca="1" si="711"/>
        <v>0.71987548769666321</v>
      </c>
      <c r="IL212" s="12">
        <f t="shared" ca="1" si="712"/>
        <v>1.1025763403654496</v>
      </c>
      <c r="IM212" s="12">
        <f t="shared" ca="1" si="713"/>
        <v>1.0063253806662726</v>
      </c>
      <c r="IN212" s="12">
        <f t="shared" ca="1" si="714"/>
        <v>0.79873880435981526</v>
      </c>
      <c r="IO212">
        <f t="shared" si="543"/>
        <v>0</v>
      </c>
      <c r="IP212" s="12">
        <f t="shared" ca="1" si="544"/>
        <v>1.0063253806662726</v>
      </c>
      <c r="IQ212" s="12">
        <f t="shared" ca="1" si="715"/>
        <v>1.0171354276002074</v>
      </c>
      <c r="IR212" s="12">
        <f t="shared" ca="1" si="716"/>
        <v>1.0840015109559487</v>
      </c>
    </row>
    <row r="213" spans="1:252" ht="13.5" customHeight="1" x14ac:dyDescent="0.2">
      <c r="A213" t="s">
        <v>63</v>
      </c>
      <c r="B213" s="1">
        <f t="shared" si="545"/>
        <v>2006</v>
      </c>
      <c r="C213" s="60">
        <f t="shared" si="743"/>
        <v>1315.8317066879999</v>
      </c>
      <c r="D213" s="60">
        <f t="shared" ref="D213:W213" si="765">D287+D362</f>
        <v>243.64468012399999</v>
      </c>
      <c r="E213" s="60">
        <f t="shared" si="765"/>
        <v>21.787445439999999</v>
      </c>
      <c r="F213" s="60">
        <f t="shared" si="765"/>
        <v>0.02</v>
      </c>
      <c r="G213" s="60">
        <f t="shared" si="765"/>
        <v>0.02</v>
      </c>
      <c r="H213" s="60">
        <f t="shared" si="765"/>
        <v>0.02</v>
      </c>
      <c r="I213" s="60">
        <f t="shared" si="765"/>
        <v>450.28398697599999</v>
      </c>
      <c r="J213" s="60">
        <f t="shared" si="765"/>
        <v>2352.0777679120001</v>
      </c>
      <c r="K213" s="60">
        <f t="shared" si="765"/>
        <v>100.731892648</v>
      </c>
      <c r="L213" s="60">
        <f t="shared" si="765"/>
        <v>3427.5965666880002</v>
      </c>
      <c r="M213" s="60">
        <f t="shared" si="765"/>
        <v>3209.9753464759997</v>
      </c>
      <c r="N213" s="60">
        <f t="shared" si="765"/>
        <v>373.80441408000002</v>
      </c>
      <c r="O213" s="60">
        <f t="shared" si="765"/>
        <v>1116.05899146</v>
      </c>
      <c r="P213" s="60">
        <f t="shared" si="765"/>
        <v>1729.3565967679999</v>
      </c>
      <c r="Q213" s="60">
        <f t="shared" si="765"/>
        <v>433.00945641600003</v>
      </c>
      <c r="R213" s="60">
        <f t="shared" si="765"/>
        <v>200.207688244</v>
      </c>
      <c r="S213" s="60">
        <f t="shared" si="765"/>
        <v>164.74221775199999</v>
      </c>
      <c r="T213" s="60">
        <f t="shared" si="765"/>
        <v>94.76152206399999</v>
      </c>
      <c r="U213" s="60">
        <f t="shared" si="765"/>
        <v>473.91843333600002</v>
      </c>
      <c r="V213" s="60">
        <f t="shared" si="765"/>
        <v>61.194902872</v>
      </c>
      <c r="W213" s="60">
        <f t="shared" si="765"/>
        <v>76.833004463999998</v>
      </c>
      <c r="X213" s="60">
        <f t="shared" si="692"/>
        <v>15845.876620408</v>
      </c>
      <c r="Z213" s="19">
        <f t="shared" si="660"/>
        <v>1.9907956874995578</v>
      </c>
      <c r="AA213" s="19">
        <f t="shared" si="661"/>
        <v>3.543608876329337</v>
      </c>
      <c r="AB213" s="19">
        <f t="shared" si="662"/>
        <v>0.62812946729732866</v>
      </c>
      <c r="AC213" s="19">
        <f t="shared" si="663"/>
        <v>3.0259123220407398E-5</v>
      </c>
      <c r="AD213" s="19">
        <f t="shared" si="664"/>
        <v>2.9088333671195782E-4</v>
      </c>
      <c r="AE213" s="19">
        <f t="shared" si="665"/>
        <v>5.765976273144289E-4</v>
      </c>
      <c r="AF213" s="19">
        <f t="shared" si="666"/>
        <v>3.9208456690110776</v>
      </c>
      <c r="AG213" s="19">
        <f t="shared" si="667"/>
        <v>14.937607308343468</v>
      </c>
      <c r="AH213" s="19">
        <f t="shared" si="668"/>
        <v>1.0103263430824043</v>
      </c>
      <c r="AI213" s="19">
        <f t="shared" si="669"/>
        <v>7.6108132107020792</v>
      </c>
      <c r="AJ213" s="19">
        <f t="shared" si="670"/>
        <v>5.5203185495840099</v>
      </c>
      <c r="AK213" s="19">
        <f t="shared" si="671"/>
        <v>1.914156196913815</v>
      </c>
      <c r="AL213" s="19">
        <f t="shared" si="672"/>
        <v>9.7332902082994153</v>
      </c>
      <c r="AM213" s="19">
        <f t="shared" si="673"/>
        <v>8.729594224063618</v>
      </c>
      <c r="AN213" s="19">
        <f t="shared" si="674"/>
        <v>1.4459617320061353</v>
      </c>
      <c r="AO213" s="19">
        <f t="shared" si="675"/>
        <v>0.65692530058146792</v>
      </c>
      <c r="AP213" s="19">
        <f t="shared" si="676"/>
        <v>0.40096660495599301</v>
      </c>
      <c r="AQ213" s="19">
        <f t="shared" si="677"/>
        <v>0.87380391452163653</v>
      </c>
      <c r="AR213" s="19">
        <f t="shared" si="678"/>
        <v>0.6482727790222399</v>
      </c>
      <c r="AS213" s="19">
        <f t="shared" si="679"/>
        <v>0.75594473246244565</v>
      </c>
      <c r="AT213" s="19">
        <f t="shared" si="680"/>
        <v>0.52406594028463249</v>
      </c>
      <c r="AU213" s="19">
        <f t="shared" si="656"/>
        <v>9.6940856344892801</v>
      </c>
      <c r="AV213" s="19"/>
      <c r="AX213" s="19">
        <f t="shared" si="717"/>
        <v>1.0076789118352103</v>
      </c>
      <c r="AY213" s="19">
        <f t="shared" si="718"/>
        <v>0.98571807339308049</v>
      </c>
      <c r="AZ213" s="19">
        <f t="shared" si="719"/>
        <v>0.90510394079264567</v>
      </c>
      <c r="BA213" s="19">
        <f t="shared" si="720"/>
        <v>0.74600798961887083</v>
      </c>
      <c r="BB213" s="19">
        <f t="shared" si="721"/>
        <v>0.98226260014040045</v>
      </c>
      <c r="BC213" s="19">
        <f t="shared" si="722"/>
        <v>2.2186942897921029</v>
      </c>
      <c r="BD213" s="19">
        <f t="shared" si="723"/>
        <v>1.0079497604169916</v>
      </c>
      <c r="BE213" s="19">
        <f t="shared" si="724"/>
        <v>0.94300319772835917</v>
      </c>
      <c r="BF213" s="19">
        <f t="shared" si="725"/>
        <v>1.3634356989145491</v>
      </c>
      <c r="BG213" s="19">
        <f t="shared" si="726"/>
        <v>0.93536157466269121</v>
      </c>
      <c r="BH213" s="19">
        <f t="shared" si="727"/>
        <v>0.90291004612614145</v>
      </c>
      <c r="BI213" s="19">
        <f t="shared" si="728"/>
        <v>0.8462141941080743</v>
      </c>
      <c r="BJ213" s="19">
        <f t="shared" si="729"/>
        <v>0.8241991684065848</v>
      </c>
      <c r="BK213" s="19">
        <f t="shared" si="730"/>
        <v>0.56734556815172943</v>
      </c>
      <c r="BL213" s="19">
        <f t="shared" si="731"/>
        <v>0.93408060913505009</v>
      </c>
      <c r="BM213" s="19">
        <f t="shared" si="732"/>
        <v>0.75456603377590969</v>
      </c>
      <c r="BN213" s="19">
        <f t="shared" si="733"/>
        <v>0.12166876818564155</v>
      </c>
      <c r="BO213" s="19">
        <f t="shared" si="734"/>
        <v>0.69351221388708861</v>
      </c>
      <c r="BP213" s="19">
        <f t="shared" si="735"/>
        <v>0.79368592492205292</v>
      </c>
      <c r="BQ213" s="19">
        <f t="shared" si="736"/>
        <v>0.74587642891674155</v>
      </c>
      <c r="BR213" s="19">
        <f t="shared" si="737"/>
        <v>0.67484327790039433</v>
      </c>
      <c r="BS213" s="19">
        <f t="shared" si="738"/>
        <v>0.57057254062267571</v>
      </c>
      <c r="BU213" s="16"/>
      <c r="BV213" s="9">
        <f t="shared" si="693"/>
        <v>2.0379776555988185</v>
      </c>
      <c r="BW213" s="9">
        <f t="shared" si="488"/>
        <v>0.57057254062267571</v>
      </c>
      <c r="BX213" s="9">
        <f t="shared" si="489"/>
        <v>0.88750133520555274</v>
      </c>
      <c r="BY213" s="9">
        <f t="shared" si="490"/>
        <v>0.77063633628059025</v>
      </c>
      <c r="BZ213" s="9">
        <f t="shared" si="491"/>
        <v>0.83424498965092553</v>
      </c>
      <c r="CA213" s="9">
        <f t="shared" si="435"/>
        <v>1.1628174027385585</v>
      </c>
      <c r="CB213" s="9">
        <f t="shared" si="492"/>
        <v>1.1628140886872622</v>
      </c>
      <c r="CC213" s="9"/>
      <c r="CD213" s="9">
        <f t="shared" si="493"/>
        <v>0.68394077740693915</v>
      </c>
      <c r="CE213" s="9">
        <f t="shared" si="494"/>
        <v>0.57057416676969797</v>
      </c>
      <c r="CG213" s="35"/>
      <c r="CH213">
        <f t="shared" si="495"/>
        <v>2006</v>
      </c>
      <c r="CI213" s="19">
        <f t="shared" si="496"/>
        <v>8.3039375997244119E-2</v>
      </c>
      <c r="CJ213" s="19">
        <f t="shared" si="592"/>
        <v>1.5375904152264351E-2</v>
      </c>
      <c r="CK213" s="19">
        <f t="shared" si="593"/>
        <v>1.3749599319699244E-3</v>
      </c>
      <c r="CL213" s="19">
        <f t="shared" si="594"/>
        <v>1.2621580035680626E-6</v>
      </c>
      <c r="CM213" s="19">
        <f t="shared" si="595"/>
        <v>1.2621580035680626E-6</v>
      </c>
      <c r="CN213" s="19">
        <f t="shared" si="596"/>
        <v>1.2621580035680626E-6</v>
      </c>
      <c r="CO213" s="19">
        <f t="shared" si="597"/>
        <v>2.8416476902014782E-2</v>
      </c>
      <c r="CP213" s="19">
        <f t="shared" si="598"/>
        <v>0.14843468898923173</v>
      </c>
      <c r="CQ213" s="19">
        <f t="shared" si="599"/>
        <v>6.3569782260116036E-3</v>
      </c>
      <c r="CR213" s="19">
        <f t="shared" si="600"/>
        <v>0.21630842198238359</v>
      </c>
      <c r="CS213" s="19">
        <f t="shared" si="601"/>
        <v>0.20257480374054238</v>
      </c>
      <c r="CT213" s="19">
        <f t="shared" si="602"/>
        <v>2.3590011650007108E-2</v>
      </c>
      <c r="CU213" s="19">
        <f t="shared" si="603"/>
        <v>7.0432139426266957E-2</v>
      </c>
      <c r="CV213" s="19">
        <f t="shared" si="604"/>
        <v>0.1091360634816979</v>
      </c>
      <c r="CW213" s="19">
        <f t="shared" si="605"/>
        <v>2.7326317551805531E-2</v>
      </c>
      <c r="CX213" s="19">
        <f t="shared" si="606"/>
        <v>1.2634686804651206E-2</v>
      </c>
      <c r="CY213" s="19">
        <f t="shared" si="590"/>
        <v>1.0396535433061967E-2</v>
      </c>
      <c r="CZ213" s="19">
        <f t="shared" si="607"/>
        <v>5.9802006751684574E-3</v>
      </c>
      <c r="DA213" s="19">
        <f t="shared" si="608"/>
        <v>2.9907997183673488E-2</v>
      </c>
      <c r="DB213" s="19">
        <f t="shared" si="609"/>
        <v>3.861881821873251E-3</v>
      </c>
      <c r="DC213" s="19">
        <f t="shared" si="610"/>
        <v>4.8487695761209142E-3</v>
      </c>
      <c r="DD213" s="19"/>
      <c r="DE213" s="19"/>
      <c r="DF213" s="19">
        <f t="shared" si="547"/>
        <v>7.8783782975453062E-2</v>
      </c>
      <c r="DG213" s="19">
        <f t="shared" si="614"/>
        <v>1.5637466735799743E-2</v>
      </c>
      <c r="DH213" s="19">
        <f t="shared" si="615"/>
        <v>1.4906283589944688E-3</v>
      </c>
      <c r="DI213" s="19">
        <f t="shared" si="616"/>
        <v>1.2670187569875546E-6</v>
      </c>
      <c r="DJ213" s="19">
        <f t="shared" si="617"/>
        <v>1.2670187569875546E-6</v>
      </c>
      <c r="DK213" s="19">
        <f t="shared" si="618"/>
        <v>1.2670187569875546E-6</v>
      </c>
      <c r="DL213" s="19">
        <f t="shared" si="619"/>
        <v>2.7762496856943285E-2</v>
      </c>
      <c r="DM213" s="19">
        <f t="shared" si="620"/>
        <v>0.14785928734878626</v>
      </c>
      <c r="DN213" s="19">
        <f t="shared" si="621"/>
        <v>6.3009687098706533E-3</v>
      </c>
      <c r="DO213" s="19">
        <f t="shared" si="622"/>
        <v>0.22063638665432778</v>
      </c>
      <c r="DP213" s="19">
        <f t="shared" si="623"/>
        <v>0.20685194321512257</v>
      </c>
      <c r="DQ213" s="19">
        <f t="shared" si="624"/>
        <v>2.3641935773836369E-2</v>
      </c>
      <c r="DR213" s="19">
        <f t="shared" si="625"/>
        <v>6.7624342595027018E-2</v>
      </c>
      <c r="DS213" s="19">
        <f t="shared" si="626"/>
        <v>0.11174041890930003</v>
      </c>
      <c r="DT213" s="19">
        <f t="shared" si="627"/>
        <v>2.5842840763014702E-2</v>
      </c>
      <c r="DU213" s="19">
        <f t="shared" si="628"/>
        <v>1.2228605905613171E-2</v>
      </c>
      <c r="DV213" s="19">
        <f t="shared" si="611"/>
        <v>1.0320188992790009E-2</v>
      </c>
      <c r="DW213" s="19">
        <f t="shared" si="629"/>
        <v>5.8011109253106206E-3</v>
      </c>
      <c r="DX213" s="19">
        <f t="shared" si="630"/>
        <v>2.867869940001247E-2</v>
      </c>
      <c r="DY213" s="19">
        <f t="shared" si="631"/>
        <v>3.8229552758405989E-3</v>
      </c>
      <c r="DZ213" s="19">
        <f t="shared" si="632"/>
        <v>4.7184789380958951E-3</v>
      </c>
      <c r="EA213" s="19">
        <f t="shared" si="519"/>
        <v>0.99974633939040969</v>
      </c>
      <c r="EB213" s="19"/>
      <c r="EC213" s="19">
        <f t="shared" si="548"/>
        <v>7.8803772388395116E-2</v>
      </c>
      <c r="ED213" s="19">
        <f t="shared" si="633"/>
        <v>1.5641434351572229E-2</v>
      </c>
      <c r="EE213" s="19">
        <f t="shared" si="634"/>
        <v>1.4910065686295705E-3</v>
      </c>
      <c r="EF213" s="19">
        <f t="shared" si="635"/>
        <v>1.2673402312831803E-6</v>
      </c>
      <c r="EG213" s="19">
        <f t="shared" si="636"/>
        <v>1.2673402312831803E-6</v>
      </c>
      <c r="EH213" s="19">
        <f t="shared" si="637"/>
        <v>1.2673402312831803E-6</v>
      </c>
      <c r="EI213" s="19">
        <f t="shared" si="638"/>
        <v>2.7769540895614911E-2</v>
      </c>
      <c r="EJ213" s="19">
        <f t="shared" si="639"/>
        <v>0.14789680294197696</v>
      </c>
      <c r="EK213" s="19">
        <f t="shared" si="640"/>
        <v>6.3025674229651467E-3</v>
      </c>
      <c r="EL213" s="19">
        <f t="shared" si="641"/>
        <v>0.22069236761482888</v>
      </c>
      <c r="EM213" s="19">
        <f t="shared" si="642"/>
        <v>0.20690442671813083</v>
      </c>
      <c r="EN213" s="19">
        <f t="shared" si="643"/>
        <v>2.3647934323272363E-2</v>
      </c>
      <c r="EO213" s="19">
        <f t="shared" si="644"/>
        <v>6.7641500579297562E-2</v>
      </c>
      <c r="EP213" s="19">
        <f t="shared" si="645"/>
        <v>0.11176877024369321</v>
      </c>
      <c r="EQ213" s="19">
        <f t="shared" si="646"/>
        <v>2.5849397737002212E-2</v>
      </c>
      <c r="ER213" s="19">
        <f t="shared" si="647"/>
        <v>1.2231708608275077E-2</v>
      </c>
      <c r="ES213" s="19">
        <f t="shared" si="612"/>
        <v>1.0322807482428685E-2</v>
      </c>
      <c r="ET213" s="19">
        <f t="shared" si="648"/>
        <v>5.8025828120039117E-3</v>
      </c>
      <c r="EU213" s="19">
        <f t="shared" si="649"/>
        <v>2.8685975902146502E-2</v>
      </c>
      <c r="EV213" s="19">
        <f t="shared" si="650"/>
        <v>3.8239252550518231E-3</v>
      </c>
      <c r="EW213" s="19">
        <f t="shared" si="651"/>
        <v>4.7196761340211196E-3</v>
      </c>
      <c r="EX213" s="19"/>
      <c r="EY213" s="19"/>
      <c r="EZ213" s="19">
        <f t="shared" si="549"/>
        <v>0.11196875785160663</v>
      </c>
      <c r="FA213" s="19">
        <f t="shared" si="573"/>
        <v>7.7702591288086709E-2</v>
      </c>
      <c r="FB213" s="19">
        <f t="shared" si="574"/>
        <v>-8.3906097611387592E-2</v>
      </c>
      <c r="FC213" s="19">
        <f t="shared" si="575"/>
        <v>-1.8682537266819445E-3</v>
      </c>
      <c r="FD213" s="19">
        <f t="shared" si="576"/>
        <v>0.10366195902224463</v>
      </c>
      <c r="FE213" s="19">
        <f t="shared" si="577"/>
        <v>6.7839964910646436E-2</v>
      </c>
      <c r="FF213" s="19">
        <f t="shared" si="578"/>
        <v>3.993639229726751E-2</v>
      </c>
      <c r="FG213" s="19">
        <f t="shared" si="579"/>
        <v>2.7022242149149538E-2</v>
      </c>
      <c r="FH213" s="19">
        <f t="shared" si="580"/>
        <v>3.8260514063546122E-2</v>
      </c>
      <c r="FI213" s="19">
        <f t="shared" si="581"/>
        <v>-1.9189705863311188E-2</v>
      </c>
      <c r="FJ213" s="19">
        <f t="shared" si="582"/>
        <v>-4.6235404301267748E-2</v>
      </c>
      <c r="FK213" s="19">
        <f t="shared" si="583"/>
        <v>9.284765205428808E-3</v>
      </c>
      <c r="FL213" s="19">
        <f t="shared" si="584"/>
        <v>6.8460297503258757E-2</v>
      </c>
      <c r="FM213" s="19">
        <f t="shared" si="585"/>
        <v>-2.4318014918057906E-2</v>
      </c>
      <c r="FN213" s="19">
        <f t="shared" si="586"/>
        <v>7.0955490590801751E-2</v>
      </c>
      <c r="FO213" s="19">
        <f t="shared" si="587"/>
        <v>2.8768212296826298E-2</v>
      </c>
      <c r="FP213" s="19">
        <f t="shared" si="567"/>
        <v>-5.9691006438983826E-2</v>
      </c>
      <c r="FQ213" s="19">
        <f t="shared" si="568"/>
        <v>6.7464150900253983E-2</v>
      </c>
      <c r="FR213" s="19">
        <f t="shared" si="569"/>
        <v>8.9346159110904017E-2</v>
      </c>
      <c r="FS213" s="19">
        <f t="shared" si="570"/>
        <v>4.6040702710466189E-2</v>
      </c>
      <c r="FT213" s="19">
        <f t="shared" si="571"/>
        <v>3.6985079121914774E-2</v>
      </c>
      <c r="FU213" s="19"/>
      <c r="FV213" s="16"/>
      <c r="FW213" s="19">
        <f t="shared" si="739"/>
        <v>1.008502573096508</v>
      </c>
      <c r="FX213" s="19">
        <f t="shared" si="550"/>
        <v>0.6050354709851985</v>
      </c>
      <c r="FY213" s="19">
        <f t="shared" si="694"/>
        <v>0.83424498965092553</v>
      </c>
      <c r="FZ213" s="19"/>
      <c r="GA213" s="19">
        <f t="shared" si="740"/>
        <v>1.0226531090805531</v>
      </c>
      <c r="GB213" s="19">
        <f t="shared" si="551"/>
        <v>0.7092096170617691</v>
      </c>
      <c r="GC213" s="19">
        <f t="shared" si="695"/>
        <v>0.88750133520555274</v>
      </c>
      <c r="GD213" s="19"/>
      <c r="GE213" s="19">
        <f t="shared" si="741"/>
        <v>0.9380682798422445</v>
      </c>
      <c r="GF213" s="19">
        <f t="shared" si="552"/>
        <v>0.68621747476942929</v>
      </c>
      <c r="GG213" s="19">
        <f t="shared" si="696"/>
        <v>0.77063633628059025</v>
      </c>
      <c r="GI213" s="132">
        <f t="shared" si="657"/>
        <v>2.0379776555988185</v>
      </c>
      <c r="GJ213" s="19">
        <f t="shared" si="526"/>
        <v>1.1628174027385583</v>
      </c>
      <c r="GK213" s="19">
        <f t="shared" si="742"/>
        <v>1.1628140886872622</v>
      </c>
      <c r="GL213" s="3"/>
      <c r="GM213" s="3"/>
      <c r="GN213" s="8"/>
      <c r="GO213" s="3"/>
      <c r="GP213" s="19">
        <v>4.7757491048163259E-3</v>
      </c>
      <c r="GQ213" s="19">
        <v>2.6334794717495654E-3</v>
      </c>
      <c r="GV213" s="30"/>
      <c r="GW213" s="12">
        <f t="shared" ca="1" si="530"/>
        <v>1</v>
      </c>
      <c r="GX213" s="19">
        <f t="shared" ca="1" si="531"/>
        <v>1</v>
      </c>
      <c r="GY213" s="19">
        <f t="shared" ca="1" si="532"/>
        <v>1</v>
      </c>
      <c r="GZ213" s="11" t="e">
        <f ca="1">IF(GP213,OFFSET(#REF!,$GP$225+$GO213,0),"")</f>
        <v>#REF!</v>
      </c>
      <c r="HA213" s="12">
        <f t="shared" ca="1" si="697"/>
        <v>1</v>
      </c>
      <c r="HB213" s="12">
        <f t="shared" ca="1" si="698"/>
        <v>1</v>
      </c>
      <c r="HC213" s="12">
        <f t="shared" ca="1" si="699"/>
        <v>1</v>
      </c>
      <c r="HD213" s="12">
        <f t="shared" ca="1" si="700"/>
        <v>1</v>
      </c>
      <c r="HE213" t="e">
        <f t="shared" ca="1" si="533"/>
        <v>#REF!</v>
      </c>
      <c r="HF213" s="12">
        <f t="shared" ca="1" si="701"/>
        <v>1</v>
      </c>
      <c r="HG213" s="12">
        <f t="shared" ca="1" si="702"/>
        <v>1</v>
      </c>
      <c r="HH213" s="12">
        <f t="shared" ca="1" si="703"/>
        <v>1</v>
      </c>
      <c r="HJ213" s="17"/>
      <c r="HL213" s="18">
        <f t="shared" si="534"/>
        <v>2006</v>
      </c>
      <c r="HM213" s="9">
        <f t="shared" si="704"/>
        <v>1.4670901587391019</v>
      </c>
      <c r="HN213" s="9">
        <f t="shared" si="705"/>
        <v>0.6330795209539547</v>
      </c>
      <c r="HO213" s="9">
        <f t="shared" si="706"/>
        <v>0.90270905008005486</v>
      </c>
      <c r="HP213" s="9">
        <f t="shared" si="707"/>
        <v>0.83537095292571639</v>
      </c>
      <c r="HQ213" s="9">
        <f t="shared" si="708"/>
        <v>0.83952190677939842</v>
      </c>
      <c r="HR213" s="9">
        <f t="shared" si="535"/>
        <v>0.92878673409523138</v>
      </c>
      <c r="HS213" s="9">
        <f t="shared" si="709"/>
        <v>0.92878473489081192</v>
      </c>
      <c r="HT213" s="9"/>
      <c r="HU213" s="9">
        <f t="shared" si="710"/>
        <v>0.75409691938004353</v>
      </c>
      <c r="HV213" s="23">
        <f t="shared" si="536"/>
        <v>0.6330808836544044</v>
      </c>
      <c r="HX213" s="8"/>
      <c r="HY213" s="5">
        <f t="shared" si="554"/>
        <v>57</v>
      </c>
      <c r="HZ213" t="b">
        <f t="shared" si="537"/>
        <v>0</v>
      </c>
      <c r="IC213" s="11"/>
      <c r="ID213" s="11"/>
      <c r="IE213" s="11"/>
      <c r="IF213">
        <f t="shared" si="539"/>
        <v>0</v>
      </c>
      <c r="IG213" s="12">
        <f t="shared" ca="1" si="540"/>
        <v>0.79371768074338012</v>
      </c>
      <c r="IH213" s="19">
        <f t="shared" ca="1" si="541"/>
        <v>1.0063253806662726</v>
      </c>
      <c r="II213" s="19">
        <f t="shared" ca="1" si="542"/>
        <v>0.79873880435981526</v>
      </c>
      <c r="IJ213" s="11"/>
      <c r="IK213" s="12">
        <f t="shared" ca="1" si="711"/>
        <v>0.71987548769666321</v>
      </c>
      <c r="IL213" s="12">
        <f t="shared" ca="1" si="712"/>
        <v>1.1025763403654496</v>
      </c>
      <c r="IM213" s="12">
        <f t="shared" ca="1" si="713"/>
        <v>1.0063253806662726</v>
      </c>
      <c r="IN213" s="12">
        <f t="shared" ca="1" si="714"/>
        <v>0.79873880435981526</v>
      </c>
      <c r="IO213">
        <f t="shared" si="543"/>
        <v>0</v>
      </c>
      <c r="IP213" s="12">
        <f t="shared" ca="1" si="544"/>
        <v>1.0063253806662726</v>
      </c>
      <c r="IQ213" s="12">
        <f t="shared" ca="1" si="715"/>
        <v>1.0171354276002074</v>
      </c>
      <c r="IR213" s="12">
        <f t="shared" ca="1" si="716"/>
        <v>1.0840015109559487</v>
      </c>
    </row>
    <row r="214" spans="1:252" x14ac:dyDescent="0.2">
      <c r="A214" t="s">
        <v>63</v>
      </c>
      <c r="B214" s="1">
        <f t="shared" si="545"/>
        <v>2007</v>
      </c>
      <c r="C214" s="60">
        <f t="shared" si="743"/>
        <v>1322.0676982750438</v>
      </c>
      <c r="D214" s="60">
        <f t="shared" ref="D214:W214" si="766">D288+D363</f>
        <v>186.1505099390815</v>
      </c>
      <c r="E214" s="60">
        <f t="shared" si="766"/>
        <v>14.342530919735994</v>
      </c>
      <c r="F214" s="60">
        <f t="shared" si="766"/>
        <v>0.02</v>
      </c>
      <c r="G214" s="60">
        <f t="shared" si="766"/>
        <v>0.02</v>
      </c>
      <c r="H214" s="60">
        <f t="shared" si="766"/>
        <v>0.02</v>
      </c>
      <c r="I214" s="60">
        <f t="shared" si="766"/>
        <v>467.8067966225085</v>
      </c>
      <c r="J214" s="60">
        <f t="shared" si="766"/>
        <v>2336.1992651332666</v>
      </c>
      <c r="K214" s="60">
        <f t="shared" si="766"/>
        <v>98.353163289403085</v>
      </c>
      <c r="L214" s="60">
        <f t="shared" si="766"/>
        <v>3426.3194624717594</v>
      </c>
      <c r="M214" s="60">
        <f t="shared" si="766"/>
        <v>3350.4039678385316</v>
      </c>
      <c r="N214" s="60">
        <f t="shared" si="766"/>
        <v>350.76133792171686</v>
      </c>
      <c r="O214" s="60">
        <f t="shared" si="766"/>
        <v>1036.5889257293884</v>
      </c>
      <c r="P214" s="60">
        <f t="shared" si="766"/>
        <v>1870.3405467548987</v>
      </c>
      <c r="Q214" s="60">
        <f t="shared" si="766"/>
        <v>398.01841368385465</v>
      </c>
      <c r="R214" s="60">
        <f t="shared" si="766"/>
        <v>206.15413031626031</v>
      </c>
      <c r="S214" s="60">
        <f t="shared" si="766"/>
        <v>175.63695578552458</v>
      </c>
      <c r="T214" s="60">
        <f t="shared" si="766"/>
        <v>98.166069801363093</v>
      </c>
      <c r="U214" s="60">
        <f t="shared" si="766"/>
        <v>451.79442841519955</v>
      </c>
      <c r="V214" s="60">
        <f t="shared" si="766"/>
        <v>57.209485189143791</v>
      </c>
      <c r="W214" s="60">
        <f t="shared" si="766"/>
        <v>71.963485011360348</v>
      </c>
      <c r="X214" s="60">
        <f t="shared" si="692"/>
        <v>15918.33717309804</v>
      </c>
      <c r="Z214" s="19">
        <f t="shared" si="660"/>
        <v>1.987750853405222</v>
      </c>
      <c r="AA214" s="19">
        <f t="shared" si="661"/>
        <v>3.0856048367430868</v>
      </c>
      <c r="AB214" s="19">
        <f t="shared" si="662"/>
        <v>0.54618663915377097</v>
      </c>
      <c r="AC214" s="19">
        <f t="shared" si="663"/>
        <v>3.0070333856560024E-5</v>
      </c>
      <c r="AD214" s="19">
        <f t="shared" si="664"/>
        <v>3.3151720484170185E-4</v>
      </c>
      <c r="AE214" s="19">
        <f t="shared" si="665"/>
        <v>7.6163215852258345E-4</v>
      </c>
      <c r="AF214" s="19">
        <f t="shared" si="666"/>
        <v>4.3697834212787079</v>
      </c>
      <c r="AG214" s="19">
        <f t="shared" si="667"/>
        <v>14.678766829730874</v>
      </c>
      <c r="AH214" s="19">
        <f t="shared" si="668"/>
        <v>0.963589336003426</v>
      </c>
      <c r="AI214" s="19">
        <f t="shared" si="669"/>
        <v>7.408338107703166</v>
      </c>
      <c r="AJ214" s="19">
        <f t="shared" si="670"/>
        <v>5.4076145751475622</v>
      </c>
      <c r="AK214" s="19">
        <f t="shared" si="671"/>
        <v>1.8259536782187251</v>
      </c>
      <c r="AL214" s="19">
        <f t="shared" si="672"/>
        <v>9.1189683024507353</v>
      </c>
      <c r="AM214" s="19">
        <f t="shared" si="673"/>
        <v>9.1407279073766379</v>
      </c>
      <c r="AN214" s="19">
        <f t="shared" si="674"/>
        <v>1.2789039769743302</v>
      </c>
      <c r="AO214" s="19">
        <f t="shared" si="675"/>
        <v>0.6538441697761711</v>
      </c>
      <c r="AP214" s="19">
        <f t="shared" si="676"/>
        <v>0.39227738639301263</v>
      </c>
      <c r="AQ214" s="19">
        <f t="shared" si="677"/>
        <v>0.87504030355135176</v>
      </c>
      <c r="AR214" s="19">
        <f t="shared" si="678"/>
        <v>0.57191014058333767</v>
      </c>
      <c r="AS214" s="19">
        <f t="shared" si="679"/>
        <v>0.74723574073702748</v>
      </c>
      <c r="AT214" s="19">
        <f t="shared" si="680"/>
        <v>0.50407082048013918</v>
      </c>
      <c r="AU214" s="19">
        <f t="shared" si="656"/>
        <v>9.4053944525141198</v>
      </c>
      <c r="AV214" s="19"/>
      <c r="AX214" s="19">
        <f t="shared" si="717"/>
        <v>1.0061377114367138</v>
      </c>
      <c r="AY214" s="19">
        <f t="shared" si="718"/>
        <v>0.8583160729852769</v>
      </c>
      <c r="AZ214" s="19">
        <f t="shared" si="719"/>
        <v>0.78702832018604019</v>
      </c>
      <c r="BA214" s="19">
        <f t="shared" si="720"/>
        <v>0.74135357935194612</v>
      </c>
      <c r="BB214" s="19">
        <f t="shared" si="721"/>
        <v>1.1194761284712027</v>
      </c>
      <c r="BC214" s="19">
        <f t="shared" si="722"/>
        <v>2.9306900357996026</v>
      </c>
      <c r="BD214" s="19">
        <f t="shared" si="723"/>
        <v>1.1233602453072151</v>
      </c>
      <c r="BE214" s="19">
        <f t="shared" si="724"/>
        <v>0.92666273610055361</v>
      </c>
      <c r="BF214" s="19">
        <f t="shared" si="725"/>
        <v>1.3003640940334087</v>
      </c>
      <c r="BG214" s="19">
        <f t="shared" si="726"/>
        <v>0.91047758054433037</v>
      </c>
      <c r="BH214" s="19">
        <f t="shared" si="727"/>
        <v>0.88447604637721744</v>
      </c>
      <c r="BI214" s="19">
        <f t="shared" si="728"/>
        <v>0.80722143928680812</v>
      </c>
      <c r="BJ214" s="19">
        <f t="shared" si="729"/>
        <v>0.77217938957550702</v>
      </c>
      <c r="BK214" s="19">
        <f t="shared" si="730"/>
        <v>0.59406558138012877</v>
      </c>
      <c r="BL214" s="19">
        <f t="shared" si="731"/>
        <v>0.82616253210244128</v>
      </c>
      <c r="BM214" s="19">
        <f t="shared" si="732"/>
        <v>0.75102694546672188</v>
      </c>
      <c r="BN214" s="19">
        <f t="shared" si="733"/>
        <v>0.11903212337286552</v>
      </c>
      <c r="BO214" s="19">
        <f t="shared" si="734"/>
        <v>0.69449349913767355</v>
      </c>
      <c r="BP214" s="19">
        <f t="shared" si="735"/>
        <v>0.70019449156234803</v>
      </c>
      <c r="BQ214" s="19">
        <f t="shared" si="736"/>
        <v>0.73728343081956516</v>
      </c>
      <c r="BR214" s="19">
        <f t="shared" si="737"/>
        <v>0.64909542604887593</v>
      </c>
      <c r="BS214" s="19">
        <f t="shared" si="738"/>
        <v>0.55358081315444518</v>
      </c>
      <c r="BU214" s="16"/>
      <c r="BV214" s="9">
        <f t="shared" si="693"/>
        <v>2.1101371578391284</v>
      </c>
      <c r="BW214" s="9">
        <f t="shared" si="488"/>
        <v>0.55358081315444518</v>
      </c>
      <c r="BX214" s="9">
        <f t="shared" si="489"/>
        <v>0.90464258141453346</v>
      </c>
      <c r="BY214" s="9">
        <f t="shared" si="490"/>
        <v>0.74805698842405732</v>
      </c>
      <c r="BZ214" s="9">
        <f t="shared" si="491"/>
        <v>0.81803257929588802</v>
      </c>
      <c r="CA214" s="9">
        <f t="shared" si="435"/>
        <v>1.1681348911978005</v>
      </c>
      <c r="CB214" s="9">
        <f t="shared" si="492"/>
        <v>1.1681314437039942</v>
      </c>
      <c r="CC214" s="9"/>
      <c r="CD214" s="9">
        <f t="shared" si="493"/>
        <v>0.67672420505312103</v>
      </c>
      <c r="CE214" s="9">
        <f t="shared" si="494"/>
        <v>0.553582446931564</v>
      </c>
      <c r="CG214" s="35"/>
      <c r="CH214">
        <f t="shared" si="495"/>
        <v>2007</v>
      </c>
      <c r="CI214" s="19">
        <f t="shared" si="496"/>
        <v>8.305312821928007E-2</v>
      </c>
      <c r="CJ214" s="19">
        <f t="shared" si="592"/>
        <v>1.1694092662748437E-2</v>
      </c>
      <c r="CK214" s="19">
        <f t="shared" si="593"/>
        <v>9.0100685541294131E-4</v>
      </c>
      <c r="CL214" s="19">
        <f t="shared" si="594"/>
        <v>1.2564126379858296E-6</v>
      </c>
      <c r="CM214" s="19">
        <f t="shared" si="595"/>
        <v>1.2564126379858296E-6</v>
      </c>
      <c r="CN214" s="19">
        <f t="shared" si="596"/>
        <v>1.2564126379858296E-6</v>
      </c>
      <c r="CO214" s="19">
        <f t="shared" si="597"/>
        <v>2.9387918570609316E-2</v>
      </c>
      <c r="CP214" s="19">
        <f t="shared" si="598"/>
        <v>0.14676151407833218</v>
      </c>
      <c r="CQ214" s="19">
        <f t="shared" si="599"/>
        <v>6.1786078671344988E-3</v>
      </c>
      <c r="CR214" s="19">
        <f t="shared" si="600"/>
        <v>0.21524355372131662</v>
      </c>
      <c r="CS214" s="19">
        <f t="shared" si="601"/>
        <v>0.21047449437750998</v>
      </c>
      <c r="CT214" s="19">
        <f t="shared" si="602"/>
        <v>2.2035048894083163E-2</v>
      </c>
      <c r="CU214" s="19">
        <f t="shared" si="603"/>
        <v>6.5119171334127895E-2</v>
      </c>
      <c r="CV214" s="19">
        <f t="shared" si="604"/>
        <v>0.11749597501400905</v>
      </c>
      <c r="CW214" s="19">
        <f t="shared" si="605"/>
        <v>2.500376825517335E-2</v>
      </c>
      <c r="CX214" s="19">
        <f t="shared" si="606"/>
        <v>1.2950732735116354E-2</v>
      </c>
      <c r="CY214" s="19">
        <f t="shared" si="590"/>
        <v>1.1033624547314571E-2</v>
      </c>
      <c r="CZ214" s="19">
        <f t="shared" si="607"/>
        <v>6.1668545359915838E-3</v>
      </c>
      <c r="DA214" s="19">
        <f t="shared" si="608"/>
        <v>2.8382011481622043E-2</v>
      </c>
      <c r="DB214" s="19">
        <f t="shared" si="609"/>
        <v>3.5939360102151697E-3</v>
      </c>
      <c r="DC214" s="19">
        <f t="shared" si="610"/>
        <v>4.5207916020888481E-3</v>
      </c>
      <c r="DD214" s="19"/>
      <c r="DE214" s="19"/>
      <c r="DF214" s="19">
        <f t="shared" si="547"/>
        <v>8.3046251918485414E-2</v>
      </c>
      <c r="DG214" s="19">
        <f t="shared" si="614"/>
        <v>1.3451121641042419E-2</v>
      </c>
      <c r="DH214" s="19">
        <f t="shared" si="615"/>
        <v>1.1213391940898393E-3</v>
      </c>
      <c r="DI214" s="19">
        <f t="shared" si="616"/>
        <v>1.2592831363850688E-6</v>
      </c>
      <c r="DJ214" s="19">
        <f t="shared" si="617"/>
        <v>1.2592831363850688E-6</v>
      </c>
      <c r="DK214" s="19">
        <f t="shared" si="618"/>
        <v>1.2592831363850688E-6</v>
      </c>
      <c r="DL214" s="19">
        <f t="shared" si="619"/>
        <v>2.8899476576462493E-2</v>
      </c>
      <c r="DM214" s="19">
        <f t="shared" si="620"/>
        <v>0.14759652092499967</v>
      </c>
      <c r="DN214" s="19">
        <f t="shared" si="621"/>
        <v>6.2673700148580822E-3</v>
      </c>
      <c r="DO214" s="19">
        <f t="shared" si="622"/>
        <v>0.21577554991840794</v>
      </c>
      <c r="DP214" s="19">
        <f t="shared" si="623"/>
        <v>0.20649946594705174</v>
      </c>
      <c r="DQ214" s="19">
        <f t="shared" si="624"/>
        <v>2.2803695001361098E-2</v>
      </c>
      <c r="DR214" s="19">
        <f t="shared" si="625"/>
        <v>6.7740933960981187E-2</v>
      </c>
      <c r="DS214" s="19">
        <f t="shared" si="626"/>
        <v>0.11326460440934492</v>
      </c>
      <c r="DT214" s="19">
        <f t="shared" si="627"/>
        <v>2.614785371045638E-2</v>
      </c>
      <c r="DU214" s="19">
        <f t="shared" si="628"/>
        <v>1.2792059079656182E-2</v>
      </c>
      <c r="DV214" s="19">
        <f t="shared" si="611"/>
        <v>1.0711922615709232E-2</v>
      </c>
      <c r="DW214" s="19">
        <f t="shared" si="629"/>
        <v>6.0730495492786786E-3</v>
      </c>
      <c r="DX214" s="19">
        <f t="shared" si="630"/>
        <v>2.9138344934950652E-2</v>
      </c>
      <c r="DY214" s="19">
        <f t="shared" si="631"/>
        <v>3.7263034650385184E-3</v>
      </c>
      <c r="DZ214" s="19">
        <f t="shared" si="632"/>
        <v>4.6828665058186716E-3</v>
      </c>
      <c r="EA214" s="19">
        <f t="shared" si="519"/>
        <v>0.9997425072174021</v>
      </c>
      <c r="EB214" s="19"/>
      <c r="EC214" s="19">
        <f t="shared" si="548"/>
        <v>8.306764123657126E-2</v>
      </c>
      <c r="ED214" s="19">
        <f t="shared" si="633"/>
        <v>1.3454586099855973E-2</v>
      </c>
      <c r="EE214" s="19">
        <f t="shared" si="634"/>
        <v>1.1216280052059396E-3</v>
      </c>
      <c r="EF214" s="19">
        <f t="shared" si="635"/>
        <v>1.2596074762191016E-6</v>
      </c>
      <c r="EG214" s="19">
        <f t="shared" si="636"/>
        <v>1.2596074762191016E-6</v>
      </c>
      <c r="EH214" s="19">
        <f t="shared" si="637"/>
        <v>1.2596074762191016E-6</v>
      </c>
      <c r="EI214" s="19">
        <f t="shared" si="638"/>
        <v>2.8906919899703801E-2</v>
      </c>
      <c r="EJ214" s="19">
        <f t="shared" si="639"/>
        <v>0.14763453575241811</v>
      </c>
      <c r="EK214" s="19">
        <f t="shared" si="640"/>
        <v>6.2689842330523136E-3</v>
      </c>
      <c r="EL214" s="19">
        <f t="shared" si="641"/>
        <v>0.21583112487532333</v>
      </c>
      <c r="EM214" s="19">
        <f t="shared" si="642"/>
        <v>0.20655265176410745</v>
      </c>
      <c r="EN214" s="19">
        <f t="shared" si="643"/>
        <v>2.280956830057267E-2</v>
      </c>
      <c r="EO214" s="19">
        <f t="shared" si="644"/>
        <v>6.7758381255114894E-2</v>
      </c>
      <c r="EP214" s="19">
        <f t="shared" si="645"/>
        <v>0.11329377673916852</v>
      </c>
      <c r="EQ214" s="19">
        <f t="shared" si="646"/>
        <v>2.6154588328182706E-2</v>
      </c>
      <c r="ER214" s="19">
        <f t="shared" si="647"/>
        <v>1.2795353790908128E-2</v>
      </c>
      <c r="ES214" s="19">
        <f t="shared" si="612"/>
        <v>1.0714681568881054E-2</v>
      </c>
      <c r="ET214" s="19">
        <f t="shared" si="648"/>
        <v>6.074613718468254E-3</v>
      </c>
      <c r="EU214" s="19">
        <f t="shared" si="649"/>
        <v>2.914584978091192E-2</v>
      </c>
      <c r="EV214" s="19">
        <f t="shared" si="650"/>
        <v>3.7272632084135275E-3</v>
      </c>
      <c r="EW214" s="19">
        <f t="shared" si="651"/>
        <v>4.6840726207116696E-3</v>
      </c>
      <c r="EX214" s="19"/>
      <c r="EY214" s="19"/>
      <c r="EZ214" s="19">
        <f t="shared" si="549"/>
        <v>-1.5306266534719493E-3</v>
      </c>
      <c r="FA214" s="19">
        <f t="shared" si="573"/>
        <v>-0.13839796901117662</v>
      </c>
      <c r="FB214" s="19">
        <f t="shared" si="574"/>
        <v>-0.13978555605098059</v>
      </c>
      <c r="FC214" s="19">
        <f t="shared" si="575"/>
        <v>-6.2586334849266522E-3</v>
      </c>
      <c r="FD214" s="19">
        <f t="shared" si="576"/>
        <v>0.13075742623634198</v>
      </c>
      <c r="FE214" s="19">
        <f t="shared" si="577"/>
        <v>0.27831903730011037</v>
      </c>
      <c r="FF214" s="19">
        <f t="shared" si="578"/>
        <v>0.10840608510504855</v>
      </c>
      <c r="FG214" s="19">
        <f t="shared" si="579"/>
        <v>-1.7479997254525811E-2</v>
      </c>
      <c r="FH214" s="19">
        <f t="shared" si="580"/>
        <v>-4.7363465758329851E-2</v>
      </c>
      <c r="FI214" s="19">
        <f t="shared" si="581"/>
        <v>-2.6963889775214855E-2</v>
      </c>
      <c r="FJ214" s="19">
        <f t="shared" si="582"/>
        <v>-2.0627500069434389E-2</v>
      </c>
      <c r="FK214" s="19">
        <f t="shared" si="583"/>
        <v>-4.7174483330755017E-2</v>
      </c>
      <c r="FL214" s="19">
        <f t="shared" si="584"/>
        <v>-6.5195316986265434E-2</v>
      </c>
      <c r="FM214" s="19">
        <f t="shared" si="585"/>
        <v>4.6021133914651645E-2</v>
      </c>
      <c r="FN214" s="19">
        <f t="shared" si="586"/>
        <v>-0.12277121552444638</v>
      </c>
      <c r="FO214" s="19">
        <f t="shared" si="587"/>
        <v>-4.7012637231362052E-3</v>
      </c>
      <c r="FP214" s="19">
        <f t="shared" si="567"/>
        <v>-2.1908936530993049E-2</v>
      </c>
      <c r="FQ214" s="19">
        <f t="shared" si="568"/>
        <v>1.4139501082213704E-3</v>
      </c>
      <c r="FR214" s="19">
        <f t="shared" si="569"/>
        <v>-0.12532968090017835</v>
      </c>
      <c r="FS214" s="19">
        <f t="shared" si="570"/>
        <v>-1.1587549635967776E-2</v>
      </c>
      <c r="FT214" s="19">
        <f t="shared" si="571"/>
        <v>-3.8900741616194903E-2</v>
      </c>
      <c r="FU214" s="19"/>
      <c r="FV214" s="16"/>
      <c r="FW214" s="19">
        <f t="shared" si="739"/>
        <v>0.98056636772631811</v>
      </c>
      <c r="FX214" s="19">
        <f t="shared" si="550"/>
        <v>0.59327743412953826</v>
      </c>
      <c r="FY214" s="19">
        <f t="shared" si="694"/>
        <v>0.81803257929588802</v>
      </c>
      <c r="FZ214" s="19"/>
      <c r="GA214" s="19">
        <f t="shared" si="740"/>
        <v>1.0193140511783125</v>
      </c>
      <c r="GB214" s="19">
        <f t="shared" si="551"/>
        <v>0.72290732790185153</v>
      </c>
      <c r="GC214" s="19">
        <f t="shared" si="695"/>
        <v>0.90464258141453346</v>
      </c>
      <c r="GD214" s="19"/>
      <c r="GE214" s="19">
        <f t="shared" si="741"/>
        <v>0.97070038513170787</v>
      </c>
      <c r="GF214" s="19">
        <f t="shared" si="552"/>
        <v>0.66611156704279306</v>
      </c>
      <c r="GG214" s="19">
        <f t="shared" si="696"/>
        <v>0.74805698842405732</v>
      </c>
      <c r="GI214" s="132">
        <f t="shared" si="657"/>
        <v>2.1101371578391284</v>
      </c>
      <c r="GJ214" s="19">
        <f t="shared" si="526"/>
        <v>1.1681348911978005</v>
      </c>
      <c r="GK214" s="19">
        <f t="shared" si="742"/>
        <v>1.1681314437039942</v>
      </c>
      <c r="GL214" s="3"/>
      <c r="GM214" s="3"/>
      <c r="GN214" s="8"/>
      <c r="GO214" s="3"/>
      <c r="GP214" s="19">
        <v>4.3749920067813232E-3</v>
      </c>
      <c r="GQ214" s="19">
        <v>3.6600907976810184E-3</v>
      </c>
      <c r="GV214" s="30"/>
      <c r="GW214" s="12">
        <f t="shared" ca="1" si="530"/>
        <v>1</v>
      </c>
      <c r="GX214" s="19">
        <f t="shared" ca="1" si="531"/>
        <v>1</v>
      </c>
      <c r="GY214" s="19">
        <f t="shared" ca="1" si="532"/>
        <v>1</v>
      </c>
      <c r="GZ214" s="11" t="e">
        <f ca="1">IF(GP214,OFFSET(#REF!,$GP$225+$GO214,0),"")</f>
        <v>#REF!</v>
      </c>
      <c r="HA214" s="12">
        <f t="shared" ca="1" si="697"/>
        <v>1</v>
      </c>
      <c r="HB214" s="12">
        <f t="shared" ca="1" si="698"/>
        <v>1</v>
      </c>
      <c r="HC214" s="12">
        <f t="shared" ca="1" si="699"/>
        <v>1</v>
      </c>
      <c r="HD214" s="12">
        <f t="shared" ca="1" si="700"/>
        <v>1</v>
      </c>
      <c r="HE214" t="e">
        <f t="shared" ca="1" si="533"/>
        <v>#REF!</v>
      </c>
      <c r="HF214" s="12">
        <f t="shared" ca="1" si="701"/>
        <v>1</v>
      </c>
      <c r="HG214" s="12">
        <f t="shared" ca="1" si="702"/>
        <v>1</v>
      </c>
      <c r="HH214" s="12">
        <f t="shared" ca="1" si="703"/>
        <v>1</v>
      </c>
      <c r="HJ214" s="17"/>
      <c r="HL214" s="18">
        <f t="shared" si="534"/>
        <v>2007</v>
      </c>
      <c r="HM214" s="9">
        <f t="shared" si="704"/>
        <v>1.5190360156062934</v>
      </c>
      <c r="HN214" s="9">
        <f t="shared" si="705"/>
        <v>0.61422632715316627</v>
      </c>
      <c r="HO214" s="9">
        <f t="shared" si="706"/>
        <v>0.92014401887242692</v>
      </c>
      <c r="HP214" s="9">
        <f t="shared" si="707"/>
        <v>0.81089490573283474</v>
      </c>
      <c r="HQ214" s="9">
        <f t="shared" si="708"/>
        <v>0.8232069467573474</v>
      </c>
      <c r="HR214" s="9">
        <f t="shared" si="535"/>
        <v>0.93303401550675569</v>
      </c>
      <c r="HS214" s="9">
        <f t="shared" si="709"/>
        <v>0.93303191267923313</v>
      </c>
      <c r="HT214" s="9"/>
      <c r="HU214" s="9">
        <f t="shared" si="710"/>
        <v>0.7461400974441883</v>
      </c>
      <c r="HV214" s="23">
        <f t="shared" si="536"/>
        <v>0.6142277114702599</v>
      </c>
      <c r="HX214" s="8"/>
      <c r="HY214" s="5">
        <f t="shared" si="554"/>
        <v>58</v>
      </c>
      <c r="HZ214" t="b">
        <f t="shared" si="537"/>
        <v>0</v>
      </c>
      <c r="IC214" s="11"/>
      <c r="ID214" s="11"/>
      <c r="IE214" s="11"/>
      <c r="IF214">
        <f t="shared" si="539"/>
        <v>0</v>
      </c>
      <c r="IG214" s="12">
        <f t="shared" ca="1" si="540"/>
        <v>0.79371768074338012</v>
      </c>
      <c r="IH214" s="19">
        <f t="shared" ca="1" si="541"/>
        <v>1.0063253806662726</v>
      </c>
      <c r="II214" s="19">
        <f t="shared" ca="1" si="542"/>
        <v>0.79873880435981526</v>
      </c>
      <c r="IJ214" s="11"/>
      <c r="IK214" s="12">
        <f t="shared" ca="1" si="711"/>
        <v>0.71987548769666321</v>
      </c>
      <c r="IL214" s="12">
        <f t="shared" ca="1" si="712"/>
        <v>1.1025763403654496</v>
      </c>
      <c r="IM214" s="12">
        <f t="shared" ca="1" si="713"/>
        <v>1.0063253806662726</v>
      </c>
      <c r="IN214" s="12">
        <f t="shared" ca="1" si="714"/>
        <v>0.79873880435981526</v>
      </c>
      <c r="IO214">
        <f t="shared" si="543"/>
        <v>0</v>
      </c>
      <c r="IP214" s="12">
        <f t="shared" ca="1" si="544"/>
        <v>1.0063253806662726</v>
      </c>
      <c r="IQ214" s="12">
        <f t="shared" ca="1" si="715"/>
        <v>1.0171354276002074</v>
      </c>
      <c r="IR214" s="12">
        <f t="shared" ca="1" si="716"/>
        <v>1.0840015109559487</v>
      </c>
    </row>
    <row r="215" spans="1:252" x14ac:dyDescent="0.2">
      <c r="A215" t="s">
        <v>63</v>
      </c>
      <c r="B215" s="1">
        <f t="shared" si="545"/>
        <v>2008</v>
      </c>
      <c r="C215" s="60">
        <f t="shared" si="743"/>
        <v>1243.1183860085164</v>
      </c>
      <c r="D215" s="60">
        <f t="shared" ref="D215:V215" si="767">D289+D364</f>
        <v>163.47673477778079</v>
      </c>
      <c r="E215" s="60">
        <f t="shared" si="767"/>
        <v>9.6859515427110026</v>
      </c>
      <c r="F215" s="60">
        <f t="shared" si="767"/>
        <v>0.02</v>
      </c>
      <c r="G215" s="60">
        <f t="shared" si="767"/>
        <v>0.02</v>
      </c>
      <c r="H215" s="60">
        <f t="shared" si="767"/>
        <v>0.02</v>
      </c>
      <c r="I215" s="60">
        <f t="shared" si="767"/>
        <v>412.50253856335416</v>
      </c>
      <c r="J215" s="60">
        <f t="shared" si="767"/>
        <v>2161.3147536662727</v>
      </c>
      <c r="K215" s="60">
        <f t="shared" si="767"/>
        <v>90.728441092525571</v>
      </c>
      <c r="L215" s="60">
        <f t="shared" si="767"/>
        <v>3552.7590674414664</v>
      </c>
      <c r="M215" s="60">
        <f t="shared" si="767"/>
        <v>3296.859093821382</v>
      </c>
      <c r="N215" s="60">
        <f t="shared" si="767"/>
        <v>317.45720657269254</v>
      </c>
      <c r="O215" s="60">
        <f t="shared" si="767"/>
        <v>875.78141565580916</v>
      </c>
      <c r="P215" s="60">
        <f t="shared" si="767"/>
        <v>1784.437120046372</v>
      </c>
      <c r="Q215" s="60">
        <f t="shared" si="767"/>
        <v>348.57923755922786</v>
      </c>
      <c r="R215" s="60">
        <f t="shared" si="767"/>
        <v>183.55372787136019</v>
      </c>
      <c r="S215" s="60">
        <f t="shared" si="767"/>
        <v>159.58878963782035</v>
      </c>
      <c r="T215" s="60">
        <f t="shared" si="767"/>
        <v>85.578064476224569</v>
      </c>
      <c r="U215" s="60">
        <f t="shared" si="767"/>
        <v>369.78510237473887</v>
      </c>
      <c r="V215" s="60">
        <f t="shared" si="767"/>
        <v>49.439242531843412</v>
      </c>
      <c r="W215" s="60">
        <f t="shared" ref="W215:X218" si="768">W289+W364</f>
        <v>60.342056160097428</v>
      </c>
      <c r="X215" s="60">
        <f t="shared" si="768"/>
        <v>15165.046929800197</v>
      </c>
      <c r="Z215" s="19">
        <f t="shared" si="660"/>
        <v>1.8984632219966278</v>
      </c>
      <c r="AA215" s="19">
        <f t="shared" si="661"/>
        <v>3.0916120638884794</v>
      </c>
      <c r="AB215" s="19">
        <f t="shared" si="662"/>
        <v>0.4672883920478661</v>
      </c>
      <c r="AC215" s="19">
        <f t="shared" si="663"/>
        <v>3.0543562759011783E-5</v>
      </c>
      <c r="AD215" s="19">
        <f t="shared" si="664"/>
        <v>3.7823266632906608E-4</v>
      </c>
      <c r="AE215" s="19">
        <f t="shared" si="665"/>
        <v>9.6487864922164732E-4</v>
      </c>
      <c r="AF215" s="19">
        <f t="shared" si="666"/>
        <v>4.4721436020874776</v>
      </c>
      <c r="AG215" s="19">
        <f t="shared" si="667"/>
        <v>14.241749059543348</v>
      </c>
      <c r="AH215" s="19">
        <f t="shared" si="668"/>
        <v>0.94733060061782015</v>
      </c>
      <c r="AI215" s="19">
        <f t="shared" si="669"/>
        <v>8.0200618136750492</v>
      </c>
      <c r="AJ215" s="19">
        <f t="shared" si="670"/>
        <v>5.969772455612758</v>
      </c>
      <c r="AK215" s="19">
        <f t="shared" si="671"/>
        <v>1.8368084094193677</v>
      </c>
      <c r="AL215" s="19">
        <f t="shared" si="672"/>
        <v>8.7987042295454376</v>
      </c>
      <c r="AM215" s="19">
        <f t="shared" si="673"/>
        <v>8.6977356866343705</v>
      </c>
      <c r="AN215" s="19">
        <f t="shared" si="674"/>
        <v>1.1606850635606833</v>
      </c>
      <c r="AO215" s="19">
        <f t="shared" si="675"/>
        <v>0.59612277389942747</v>
      </c>
      <c r="AP215" s="19">
        <f t="shared" si="676"/>
        <v>0.348870441522042</v>
      </c>
      <c r="AQ215" s="19">
        <f t="shared" si="677"/>
        <v>0.79733197656857446</v>
      </c>
      <c r="AR215" s="19">
        <f t="shared" si="678"/>
        <v>0.53831540049975424</v>
      </c>
      <c r="AS215" s="19">
        <f t="shared" si="679"/>
        <v>0.71151661118189913</v>
      </c>
      <c r="AT215" s="19">
        <f t="shared" si="680"/>
        <v>0.41648041862580965</v>
      </c>
      <c r="AU215" s="19">
        <f t="shared" si="656"/>
        <v>9.5163980237988817</v>
      </c>
      <c r="AV215" s="19"/>
      <c r="AX215" s="19">
        <f t="shared" si="717"/>
        <v>0.96094308708469811</v>
      </c>
      <c r="AY215" s="19">
        <f t="shared" si="718"/>
        <v>0.85998709046345989</v>
      </c>
      <c r="AZ215" s="19">
        <f t="shared" si="719"/>
        <v>0.67333979243005193</v>
      </c>
      <c r="BA215" s="19">
        <f t="shared" si="720"/>
        <v>0.75302055792155276</v>
      </c>
      <c r="BB215" s="19">
        <f t="shared" si="721"/>
        <v>1.2772261432572878</v>
      </c>
      <c r="BC215" s="19">
        <f t="shared" si="722"/>
        <v>3.7127637159057993</v>
      </c>
      <c r="BD215" s="19">
        <f t="shared" si="723"/>
        <v>1.14967444597517</v>
      </c>
      <c r="BE215" s="19">
        <f t="shared" si="724"/>
        <v>0.89907403690367693</v>
      </c>
      <c r="BF215" s="19">
        <f t="shared" si="725"/>
        <v>1.2784229258200681</v>
      </c>
      <c r="BG215" s="19">
        <f t="shared" si="726"/>
        <v>0.9856578317258694</v>
      </c>
      <c r="BH215" s="19">
        <f t="shared" si="727"/>
        <v>0.97642327609265711</v>
      </c>
      <c r="BI215" s="19">
        <f t="shared" si="728"/>
        <v>0.81202012166707627</v>
      </c>
      <c r="BJ215" s="19">
        <f t="shared" si="729"/>
        <v>0.74505994929271591</v>
      </c>
      <c r="BK215" s="19">
        <f t="shared" si="730"/>
        <v>0.565275048084662</v>
      </c>
      <c r="BL215" s="19">
        <f t="shared" si="731"/>
        <v>0.74979398637371208</v>
      </c>
      <c r="BM215" s="19">
        <f t="shared" si="732"/>
        <v>0.68472624931120485</v>
      </c>
      <c r="BN215" s="19">
        <f t="shared" si="733"/>
        <v>0.10586077830852361</v>
      </c>
      <c r="BO215" s="19">
        <f t="shared" si="734"/>
        <v>0.63281870804590945</v>
      </c>
      <c r="BP215" s="19">
        <f t="shared" si="735"/>
        <v>0.65906416306703397</v>
      </c>
      <c r="BQ215" s="19">
        <f t="shared" si="736"/>
        <v>0.70204003847551288</v>
      </c>
      <c r="BR215" s="19">
        <f t="shared" si="737"/>
        <v>0.53630466947369271</v>
      </c>
      <c r="BS215" s="19">
        <f t="shared" si="738"/>
        <v>0.56011423900544066</v>
      </c>
      <c r="BU215" s="16"/>
      <c r="BV215" s="9">
        <f t="shared" si="693"/>
        <v>1.9868320648026769</v>
      </c>
      <c r="BW215" s="9">
        <f t="shared" si="488"/>
        <v>0.56011423900544066</v>
      </c>
      <c r="BX215" s="9">
        <f t="shared" si="489"/>
        <v>0.9310529582652296</v>
      </c>
      <c r="BY215" s="9">
        <f t="shared" si="490"/>
        <v>0.72410493886550553</v>
      </c>
      <c r="BZ215" s="9">
        <f t="shared" si="491"/>
        <v>0.8308105567295978</v>
      </c>
      <c r="CA215" s="9">
        <f t="shared" si="435"/>
        <v>1.1128562278919933</v>
      </c>
      <c r="CB215" s="9">
        <f t="shared" si="492"/>
        <v>1.1128529300085599</v>
      </c>
      <c r="CC215" s="9"/>
      <c r="CD215" s="9">
        <f t="shared" si="493"/>
        <v>0.67418004542519216</v>
      </c>
      <c r="CE215" s="9">
        <f t="shared" si="494"/>
        <v>0.56011589887568947</v>
      </c>
      <c r="CG215" s="35"/>
      <c r="CH215">
        <f t="shared" si="495"/>
        <v>2008</v>
      </c>
      <c r="CI215" s="19">
        <f t="shared" si="496"/>
        <v>8.197260395981476E-2</v>
      </c>
      <c r="CJ215" s="19">
        <f t="shared" si="592"/>
        <v>1.077983705124839E-2</v>
      </c>
      <c r="CK215" s="19">
        <f t="shared" si="593"/>
        <v>6.3870237840659403E-4</v>
      </c>
      <c r="CL215" s="19">
        <f t="shared" si="594"/>
        <v>1.3188221633985741E-6</v>
      </c>
      <c r="CM215" s="19">
        <f t="shared" si="595"/>
        <v>1.3188221633985741E-6</v>
      </c>
      <c r="CN215" s="19">
        <f t="shared" si="596"/>
        <v>1.3188221633985741E-6</v>
      </c>
      <c r="CO215" s="19">
        <f t="shared" si="597"/>
        <v>2.7200874515776324E-2</v>
      </c>
      <c r="CP215" s="19">
        <f t="shared" si="598"/>
        <v>0.14251948996077049</v>
      </c>
      <c r="CQ215" s="19">
        <f t="shared" si="599"/>
        <v>5.982733948171233E-3</v>
      </c>
      <c r="CR215" s="19">
        <f t="shared" si="600"/>
        <v>0.23427286996785276</v>
      </c>
      <c r="CS215" s="19">
        <f t="shared" si="601"/>
        <v>0.21739854212668888</v>
      </c>
      <c r="CT215" s="19">
        <f t="shared" si="602"/>
        <v>2.0933479997933321E-2</v>
      </c>
      <c r="CU215" s="19">
        <f t="shared" si="603"/>
        <v>5.7749997062973006E-2</v>
      </c>
      <c r="CV215" s="19">
        <f t="shared" si="604"/>
        <v>0.11766776115541387</v>
      </c>
      <c r="CW215" s="19">
        <f t="shared" si="605"/>
        <v>2.2985701209684319E-2</v>
      </c>
      <c r="CX215" s="19">
        <f t="shared" si="606"/>
        <v>1.2103736224559019E-2</v>
      </c>
      <c r="CY215" s="19">
        <f t="shared" si="590"/>
        <v>1.0523461640215509E-2</v>
      </c>
      <c r="CZ215" s="19">
        <f t="shared" si="607"/>
        <v>5.6431124065998576E-3</v>
      </c>
      <c r="DA215" s="19">
        <f t="shared" si="608"/>
        <v>2.4384039435320817E-2</v>
      </c>
      <c r="DB215" s="19">
        <f t="shared" si="609"/>
        <v>3.2600784396316263E-3</v>
      </c>
      <c r="DC215" s="19">
        <f t="shared" si="610"/>
        <v>3.9790220524488972E-3</v>
      </c>
      <c r="DD215" s="19"/>
      <c r="DE215" s="19"/>
      <c r="DF215" s="19">
        <f t="shared" si="547"/>
        <v>8.2511686934022083E-2</v>
      </c>
      <c r="DG215" s="19">
        <f t="shared" si="614"/>
        <v>1.1230763356484864E-2</v>
      </c>
      <c r="DH215" s="19">
        <f t="shared" si="615"/>
        <v>7.6234839635180808E-4</v>
      </c>
      <c r="DI215" s="19">
        <f t="shared" si="616"/>
        <v>1.2873652839363357E-6</v>
      </c>
      <c r="DJ215" s="19">
        <f t="shared" si="617"/>
        <v>1.2873652839363357E-6</v>
      </c>
      <c r="DK215" s="19">
        <f t="shared" si="618"/>
        <v>1.2873652839363357E-6</v>
      </c>
      <c r="DL215" s="19">
        <f t="shared" si="619"/>
        <v>2.8280303445373894E-2</v>
      </c>
      <c r="DM215" s="19">
        <f t="shared" si="620"/>
        <v>0.14463013389977611</v>
      </c>
      <c r="DN215" s="19">
        <f t="shared" si="621"/>
        <v>6.0801450713986408E-3</v>
      </c>
      <c r="DO215" s="19">
        <f t="shared" si="622"/>
        <v>0.22462388672324457</v>
      </c>
      <c r="DP215" s="19">
        <f t="shared" si="623"/>
        <v>0.21391784223470142</v>
      </c>
      <c r="DQ215" s="19">
        <f t="shared" si="624"/>
        <v>2.1479556865788028E-2</v>
      </c>
      <c r="DR215" s="19">
        <f t="shared" si="625"/>
        <v>6.1360851410269743E-2</v>
      </c>
      <c r="DS215" s="19">
        <f t="shared" si="626"/>
        <v>0.1175818471698576</v>
      </c>
      <c r="DT215" s="19">
        <f t="shared" si="627"/>
        <v>2.3980583999819675E-2</v>
      </c>
      <c r="DU215" s="19">
        <f t="shared" si="628"/>
        <v>1.2522460734957977E-2</v>
      </c>
      <c r="DV215" s="19">
        <f t="shared" si="611"/>
        <v>1.0776530568573556E-2</v>
      </c>
      <c r="DW215" s="19">
        <f t="shared" si="629"/>
        <v>5.9011103327809948E-3</v>
      </c>
      <c r="DX215" s="19">
        <f t="shared" si="630"/>
        <v>2.6332461623100843E-2</v>
      </c>
      <c r="DY215" s="19">
        <f t="shared" si="631"/>
        <v>3.4242951528506626E-3</v>
      </c>
      <c r="DZ215" s="19">
        <f t="shared" si="632"/>
        <v>4.2441452713580892E-3</v>
      </c>
      <c r="EA215" s="19">
        <f t="shared" si="519"/>
        <v>0.99964481528656246</v>
      </c>
      <c r="EB215" s="19"/>
      <c r="EC215" s="19">
        <f t="shared" si="548"/>
        <v>8.2541004236958829E-2</v>
      </c>
      <c r="ED215" s="19">
        <f t="shared" si="633"/>
        <v>1.1234753769282948E-2</v>
      </c>
      <c r="EE215" s="19">
        <f t="shared" si="634"/>
        <v>7.6261926705763986E-4</v>
      </c>
      <c r="EF215" s="19">
        <f t="shared" si="635"/>
        <v>1.2878226988725932E-6</v>
      </c>
      <c r="EG215" s="19">
        <f t="shared" si="636"/>
        <v>1.2878226988725932E-6</v>
      </c>
      <c r="EH215" s="19">
        <f t="shared" si="637"/>
        <v>1.2878226988725932E-6</v>
      </c>
      <c r="EI215" s="19">
        <f t="shared" si="638"/>
        <v>2.8290351745851792E-2</v>
      </c>
      <c r="EJ215" s="19">
        <f t="shared" si="639"/>
        <v>0.14468152256490804</v>
      </c>
      <c r="EK215" s="19">
        <f t="shared" si="640"/>
        <v>6.0823054133039046E-3</v>
      </c>
      <c r="EL215" s="19">
        <f t="shared" si="641"/>
        <v>0.22470369804184193</v>
      </c>
      <c r="EM215" s="19">
        <f t="shared" si="642"/>
        <v>0.21399384957884149</v>
      </c>
      <c r="EN215" s="19">
        <f t="shared" si="643"/>
        <v>2.148718878677984E-2</v>
      </c>
      <c r="EO215" s="19">
        <f t="shared" si="644"/>
        <v>6.1382653590495322E-2</v>
      </c>
      <c r="EP215" s="19">
        <f t="shared" si="645"/>
        <v>0.1176236252834974</v>
      </c>
      <c r="EQ215" s="19">
        <f t="shared" si="646"/>
        <v>2.3989104563049524E-2</v>
      </c>
      <c r="ER215" s="19">
        <f t="shared" si="647"/>
        <v>1.2526910101932791E-2</v>
      </c>
      <c r="ES215" s="19">
        <f t="shared" si="612"/>
        <v>1.0780359587504397E-2</v>
      </c>
      <c r="ET215" s="19">
        <f t="shared" si="648"/>
        <v>5.9032070616895638E-3</v>
      </c>
      <c r="EU215" s="19">
        <f t="shared" si="649"/>
        <v>2.634181783411968E-2</v>
      </c>
      <c r="EV215" s="19">
        <f t="shared" si="650"/>
        <v>3.4255118422927442E-3</v>
      </c>
      <c r="EW215" s="19">
        <f t="shared" si="651"/>
        <v>4.245653262495484E-3</v>
      </c>
      <c r="EX215" s="19"/>
      <c r="EY215" s="19"/>
      <c r="EZ215" s="19">
        <f t="shared" si="549"/>
        <v>-4.5959046767230033E-2</v>
      </c>
      <c r="FA215" s="19">
        <f t="shared" si="573"/>
        <v>1.9449629617171416E-3</v>
      </c>
      <c r="FB215" s="19">
        <f t="shared" si="574"/>
        <v>-0.15601413835954445</v>
      </c>
      <c r="FC215" s="19">
        <f t="shared" si="575"/>
        <v>1.5614852177511856E-2</v>
      </c>
      <c r="FD215" s="19">
        <f t="shared" si="576"/>
        <v>0.13182981740016106</v>
      </c>
      <c r="FE215" s="19">
        <f t="shared" si="577"/>
        <v>0.23653863379302895</v>
      </c>
      <c r="FF215" s="19">
        <f t="shared" si="578"/>
        <v>2.3154399185148122E-2</v>
      </c>
      <c r="FG215" s="19">
        <f t="shared" si="579"/>
        <v>-3.0224290577249235E-2</v>
      </c>
      <c r="FH215" s="19">
        <f t="shared" si="580"/>
        <v>-1.7017068505427807E-2</v>
      </c>
      <c r="FI215" s="19">
        <f t="shared" si="581"/>
        <v>7.9339992098479237E-2</v>
      </c>
      <c r="FJ215" s="19">
        <f t="shared" si="582"/>
        <v>9.8900745227915574E-2</v>
      </c>
      <c r="FK215" s="19">
        <f t="shared" si="583"/>
        <v>5.9270914782363748E-3</v>
      </c>
      <c r="FL215" s="19">
        <f t="shared" si="584"/>
        <v>-3.575220895613021E-2</v>
      </c>
      <c r="FM215" s="19">
        <f t="shared" si="585"/>
        <v>-4.9677296170330829E-2</v>
      </c>
      <c r="FN215" s="19">
        <f t="shared" si="586"/>
        <v>-9.6993040301572658E-2</v>
      </c>
      <c r="FO215" s="19">
        <f t="shared" si="587"/>
        <v>-9.2422408225754885E-2</v>
      </c>
      <c r="FP215" s="19">
        <f t="shared" si="567"/>
        <v>-0.117268582346348</v>
      </c>
      <c r="FQ215" s="19">
        <f t="shared" si="568"/>
        <v>-9.2998821725451819E-2</v>
      </c>
      <c r="FR215" s="19">
        <f t="shared" si="569"/>
        <v>-6.0537247487877671E-2</v>
      </c>
      <c r="FS215" s="19">
        <f t="shared" si="570"/>
        <v>-4.8981954698651693E-2</v>
      </c>
      <c r="FT215" s="19">
        <f t="shared" si="571"/>
        <v>-0.1908773286274757</v>
      </c>
      <c r="FU215" s="19"/>
      <c r="FV215" s="16"/>
      <c r="FW215" s="19">
        <f t="shared" si="739"/>
        <v>1.0156203771794863</v>
      </c>
      <c r="FX215" s="19">
        <f t="shared" si="550"/>
        <v>0.60254465142271951</v>
      </c>
      <c r="FY215" s="19">
        <f t="shared" si="694"/>
        <v>0.8308105567295978</v>
      </c>
      <c r="FZ215" s="19"/>
      <c r="GA215" s="19">
        <f t="shared" si="740"/>
        <v>1.0291942667671026</v>
      </c>
      <c r="GB215" s="19">
        <f t="shared" si="551"/>
        <v>0.74401207728051144</v>
      </c>
      <c r="GC215" s="19">
        <f t="shared" si="695"/>
        <v>0.9310529582652296</v>
      </c>
      <c r="GD215" s="19"/>
      <c r="GE215" s="19">
        <f t="shared" si="741"/>
        <v>0.96798098282724154</v>
      </c>
      <c r="GF215" s="19">
        <f t="shared" si="552"/>
        <v>0.64478332933867688</v>
      </c>
      <c r="GG215" s="19">
        <f t="shared" si="696"/>
        <v>0.72410493886550553</v>
      </c>
      <c r="GI215" s="132">
        <f t="shared" si="657"/>
        <v>1.9868320648026769</v>
      </c>
      <c r="GJ215" s="19">
        <f t="shared" si="526"/>
        <v>1.1128562278919933</v>
      </c>
      <c r="GK215" s="19">
        <f t="shared" si="742"/>
        <v>1.1128529300085599</v>
      </c>
      <c r="GL215" s="3"/>
      <c r="GM215" s="3"/>
      <c r="GN215" s="8"/>
      <c r="GO215" s="3"/>
      <c r="GV215" s="30"/>
      <c r="GW215" s="12" t="str">
        <f t="shared" si="530"/>
        <v/>
      </c>
      <c r="GX215" s="19" t="str">
        <f t="shared" ca="1" si="531"/>
        <v/>
      </c>
      <c r="GY215" s="19" t="str">
        <f t="shared" ca="1" si="532"/>
        <v/>
      </c>
      <c r="GZ215" s="11" t="str">
        <f ca="1">IF(GP215,OFFSET(#REF!,$GP$225+$GO215,0),"")</f>
        <v/>
      </c>
      <c r="HA215" s="12" t="str">
        <f t="shared" ca="1" si="697"/>
        <v/>
      </c>
      <c r="HB215" s="12" t="str">
        <f t="shared" ca="1" si="698"/>
        <v/>
      </c>
      <c r="HC215" s="12" t="str">
        <f t="shared" ca="1" si="699"/>
        <v/>
      </c>
      <c r="HD215" s="12" t="str">
        <f t="shared" ca="1" si="700"/>
        <v/>
      </c>
      <c r="HE215" t="str">
        <f t="shared" ca="1" si="533"/>
        <v/>
      </c>
      <c r="HF215" s="12" t="str">
        <f t="shared" ca="1" si="701"/>
        <v/>
      </c>
      <c r="HG215" s="12" t="str">
        <f t="shared" ca="1" si="702"/>
        <v/>
      </c>
      <c r="HH215" s="12" t="str">
        <f t="shared" ca="1" si="703"/>
        <v/>
      </c>
      <c r="HJ215" s="17"/>
      <c r="HL215" s="18">
        <f t="shared" si="534"/>
        <v>2008</v>
      </c>
      <c r="HM215" s="9">
        <f t="shared" si="704"/>
        <v>1.4302717016211954</v>
      </c>
      <c r="HN215" s="9">
        <f t="shared" si="705"/>
        <v>0.62147549849152495</v>
      </c>
      <c r="HO215" s="9">
        <f t="shared" si="706"/>
        <v>0.9470069488235423</v>
      </c>
      <c r="HP215" s="9">
        <f t="shared" si="707"/>
        <v>0.78493084782087286</v>
      </c>
      <c r="HQ215" s="9">
        <f t="shared" si="708"/>
        <v>0.8360657497624705</v>
      </c>
      <c r="HR215" s="9">
        <f t="shared" si="535"/>
        <v>0.88888083286945219</v>
      </c>
      <c r="HS215" s="9">
        <f t="shared" si="709"/>
        <v>0.88887881874335428</v>
      </c>
      <c r="HT215" s="9"/>
      <c r="HU215" s="9">
        <f t="shared" si="710"/>
        <v>0.74333496723232095</v>
      </c>
      <c r="HV215" s="23">
        <f t="shared" si="536"/>
        <v>0.62147690670375189</v>
      </c>
      <c r="HX215" s="8"/>
      <c r="HY215" s="5">
        <f t="shared" si="554"/>
        <v>59</v>
      </c>
      <c r="HZ215" t="b">
        <f t="shared" si="537"/>
        <v>0</v>
      </c>
      <c r="IC215" s="11"/>
      <c r="ID215" s="11"/>
      <c r="IE215" s="11"/>
      <c r="IF215">
        <f t="shared" si="539"/>
        <v>0</v>
      </c>
      <c r="IG215" s="12" t="str">
        <f t="shared" si="540"/>
        <v/>
      </c>
      <c r="IH215" s="19" t="str">
        <f t="shared" ca="1" si="541"/>
        <v/>
      </c>
      <c r="II215" s="19" t="str">
        <f t="shared" ca="1" si="542"/>
        <v/>
      </c>
      <c r="IJ215" s="11"/>
      <c r="IK215" s="12" t="str">
        <f t="shared" ca="1" si="711"/>
        <v/>
      </c>
      <c r="IL215" s="12" t="str">
        <f t="shared" ca="1" si="712"/>
        <v/>
      </c>
      <c r="IM215" s="12" t="str">
        <f t="shared" ca="1" si="713"/>
        <v/>
      </c>
      <c r="IN215" s="12" t="str">
        <f t="shared" ca="1" si="714"/>
        <v/>
      </c>
      <c r="IO215">
        <f t="shared" si="543"/>
        <v>0</v>
      </c>
      <c r="IP215" s="12" t="str">
        <f t="shared" ca="1" si="544"/>
        <v/>
      </c>
      <c r="IQ215" s="12" t="str">
        <f t="shared" ca="1" si="715"/>
        <v/>
      </c>
      <c r="IR215" s="12" t="str">
        <f t="shared" ca="1" si="716"/>
        <v/>
      </c>
    </row>
    <row r="216" spans="1:252" x14ac:dyDescent="0.2">
      <c r="A216" t="s">
        <v>63</v>
      </c>
      <c r="B216" s="1">
        <f t="shared" si="545"/>
        <v>2009</v>
      </c>
      <c r="C216" s="60">
        <f t="shared" si="743"/>
        <v>1398.2816662866678</v>
      </c>
      <c r="D216" s="60">
        <f t="shared" ref="D216:V216" si="769">D290+D365</f>
        <v>142.85023346470996</v>
      </c>
      <c r="E216" s="60">
        <f t="shared" si="769"/>
        <v>8.196288545974971</v>
      </c>
      <c r="F216" s="60">
        <f t="shared" si="769"/>
        <v>0.02</v>
      </c>
      <c r="G216" s="60">
        <f t="shared" si="769"/>
        <v>0.02</v>
      </c>
      <c r="H216" s="60">
        <f t="shared" si="769"/>
        <v>0.02</v>
      </c>
      <c r="I216" s="60">
        <f t="shared" si="769"/>
        <v>373.93620622225308</v>
      </c>
      <c r="J216" s="60">
        <f t="shared" si="769"/>
        <v>1986.3965125307866</v>
      </c>
      <c r="K216" s="60">
        <f t="shared" si="769"/>
        <v>90.808315928411275</v>
      </c>
      <c r="L216" s="60">
        <f t="shared" si="769"/>
        <v>3367.8040578505338</v>
      </c>
      <c r="M216" s="60">
        <f t="shared" si="769"/>
        <v>2912.349025519301</v>
      </c>
      <c r="N216" s="60">
        <f t="shared" si="769"/>
        <v>275.87796881013145</v>
      </c>
      <c r="O216" s="60">
        <f t="shared" si="769"/>
        <v>767.12751334240852</v>
      </c>
      <c r="P216" s="60">
        <f t="shared" si="769"/>
        <v>1372.4090271938039</v>
      </c>
      <c r="Q216" s="60">
        <f t="shared" si="769"/>
        <v>332.6914692086948</v>
      </c>
      <c r="R216" s="60">
        <f t="shared" si="769"/>
        <v>164.66136689219309</v>
      </c>
      <c r="S216" s="60">
        <f t="shared" si="769"/>
        <v>140.91585117673623</v>
      </c>
      <c r="T216" s="60">
        <f t="shared" si="769"/>
        <v>80.28976431563737</v>
      </c>
      <c r="U216" s="60">
        <f t="shared" si="769"/>
        <v>322.2532442381783</v>
      </c>
      <c r="V216" s="60">
        <f t="shared" si="769"/>
        <v>42.504762399494744</v>
      </c>
      <c r="W216" s="60">
        <f t="shared" si="768"/>
        <v>58.156421476107198</v>
      </c>
      <c r="X216" s="60">
        <f t="shared" si="768"/>
        <v>13837.569695402024</v>
      </c>
      <c r="Z216" s="19">
        <f t="shared" si="660"/>
        <v>2.120046131516097</v>
      </c>
      <c r="AA216" s="19">
        <f t="shared" si="661"/>
        <v>3.4277998111088852</v>
      </c>
      <c r="AB216" s="19">
        <f t="shared" si="662"/>
        <v>0.4545532452224666</v>
      </c>
      <c r="AC216" s="19">
        <f t="shared" si="663"/>
        <v>3.0323591914727391E-5</v>
      </c>
      <c r="AD216" s="19">
        <f t="shared" si="664"/>
        <v>4.7991518501167821E-4</v>
      </c>
      <c r="AE216" s="19">
        <f t="shared" si="665"/>
        <v>1.1091684795447774E-3</v>
      </c>
      <c r="AF216" s="19">
        <f t="shared" si="666"/>
        <v>5.2152277671815597</v>
      </c>
      <c r="AG216" s="19">
        <f t="shared" si="667"/>
        <v>14.5723685411076</v>
      </c>
      <c r="AH216" s="19">
        <f t="shared" si="668"/>
        <v>1.1234768445696905</v>
      </c>
      <c r="AI216" s="19">
        <f t="shared" si="669"/>
        <v>7.6490833820949975</v>
      </c>
      <c r="AJ216" s="19">
        <f t="shared" si="670"/>
        <v>5.8448999282901886</v>
      </c>
      <c r="AK216" s="19">
        <f t="shared" si="671"/>
        <v>1.8949492314641128</v>
      </c>
      <c r="AL216" s="19">
        <f t="shared" si="672"/>
        <v>10.198326931510261</v>
      </c>
      <c r="AM216" s="19">
        <f t="shared" si="673"/>
        <v>9.1526270535592129</v>
      </c>
      <c r="AN216" s="19">
        <f t="shared" si="674"/>
        <v>1.4206496659901053</v>
      </c>
      <c r="AO216" s="19">
        <f t="shared" si="675"/>
        <v>0.68141177637759121</v>
      </c>
      <c r="AP216" s="19">
        <f t="shared" si="676"/>
        <v>0.35693260015524109</v>
      </c>
      <c r="AQ216" s="19">
        <f t="shared" si="677"/>
        <v>0.94072876104088177</v>
      </c>
      <c r="AR216" s="19">
        <f t="shared" si="678"/>
        <v>0.5874925968682746</v>
      </c>
      <c r="AS216" s="19">
        <f t="shared" si="679"/>
        <v>0.84175172959355882</v>
      </c>
      <c r="AT216" s="19">
        <f t="shared" si="680"/>
        <v>0.4355587622509976</v>
      </c>
      <c r="AU216" s="19">
        <f t="shared" si="656"/>
        <v>9.5625538226085549</v>
      </c>
      <c r="AV216" s="19"/>
      <c r="AX216" s="19">
        <f t="shared" si="717"/>
        <v>1.0731014700608559</v>
      </c>
      <c r="AY216" s="19">
        <f t="shared" si="718"/>
        <v>0.95350371434993308</v>
      </c>
      <c r="AZ216" s="19">
        <f t="shared" si="719"/>
        <v>0.65498906669855905</v>
      </c>
      <c r="BA216" s="19">
        <f t="shared" si="720"/>
        <v>0.74759739988342788</v>
      </c>
      <c r="BB216" s="19">
        <f t="shared" si="721"/>
        <v>1.6205903810269846</v>
      </c>
      <c r="BC216" s="19">
        <f t="shared" si="722"/>
        <v>4.2679776249606567</v>
      </c>
      <c r="BD216" s="19">
        <f t="shared" si="723"/>
        <v>1.3407024969122405</v>
      </c>
      <c r="BE216" s="19">
        <f t="shared" si="724"/>
        <v>0.91994586877813245</v>
      </c>
      <c r="BF216" s="19">
        <f t="shared" si="725"/>
        <v>1.5161323341494348</v>
      </c>
      <c r="BG216" s="19">
        <f t="shared" si="726"/>
        <v>0.94006494167298071</v>
      </c>
      <c r="BH216" s="19">
        <f t="shared" si="727"/>
        <v>0.95599897296739533</v>
      </c>
      <c r="BI216" s="19">
        <f t="shared" si="728"/>
        <v>0.83772313845886115</v>
      </c>
      <c r="BJ216" s="19">
        <f t="shared" si="729"/>
        <v>0.86357772101791896</v>
      </c>
      <c r="BK216" s="19">
        <f t="shared" si="730"/>
        <v>0.59483891948476408</v>
      </c>
      <c r="BL216" s="19">
        <f t="shared" si="731"/>
        <v>0.91772920126624236</v>
      </c>
      <c r="BM216" s="19">
        <f t="shared" si="732"/>
        <v>0.78269200625143509</v>
      </c>
      <c r="BN216" s="19">
        <f t="shared" si="733"/>
        <v>0.10830714889822952</v>
      </c>
      <c r="BO216" s="19">
        <f t="shared" si="734"/>
        <v>0.74662847681779909</v>
      </c>
      <c r="BP216" s="19">
        <f t="shared" si="735"/>
        <v>0.71927222647468092</v>
      </c>
      <c r="BQ216" s="19">
        <f t="shared" si="736"/>
        <v>0.83054057676752813</v>
      </c>
      <c r="BR216" s="19">
        <f t="shared" si="737"/>
        <v>0.56087198239988534</v>
      </c>
      <c r="BS216" s="19">
        <f t="shared" si="738"/>
        <v>0.56283086771951041</v>
      </c>
      <c r="BU216" s="16"/>
      <c r="BV216" s="9">
        <f t="shared" si="693"/>
        <v>1.8041636502377272</v>
      </c>
      <c r="BW216" s="9">
        <f t="shared" si="488"/>
        <v>0.56283086771951041</v>
      </c>
      <c r="BX216" s="9">
        <f t="shared" si="489"/>
        <v>0.86768751336571492</v>
      </c>
      <c r="BY216" s="9">
        <f t="shared" si="490"/>
        <v>0.75867460688730637</v>
      </c>
      <c r="BZ216" s="9">
        <f t="shared" si="491"/>
        <v>0.85498860213737049</v>
      </c>
      <c r="CA216" s="9">
        <f t="shared" si="435"/>
        <v>1.0154420638311321</v>
      </c>
      <c r="CB216" s="9">
        <f t="shared" si="492"/>
        <v>1.0154389927712992</v>
      </c>
      <c r="CC216" s="9"/>
      <c r="CD216" s="9">
        <f t="shared" si="493"/>
        <v>0.65829248310375821</v>
      </c>
      <c r="CE216" s="9">
        <f t="shared" si="494"/>
        <v>0.56283256992642083</v>
      </c>
      <c r="CG216" s="35"/>
      <c r="CH216">
        <f t="shared" si="495"/>
        <v>2009</v>
      </c>
      <c r="CI216" s="19">
        <f t="shared" si="496"/>
        <v>0.10104965662801986</v>
      </c>
      <c r="CJ216" s="19">
        <f t="shared" si="592"/>
        <v>1.0323361443460445E-2</v>
      </c>
      <c r="CK216" s="19">
        <f t="shared" si="593"/>
        <v>5.9232139215157492E-4</v>
      </c>
      <c r="CL216" s="19">
        <f t="shared" si="594"/>
        <v>1.4453405070577994E-6</v>
      </c>
      <c r="CM216" s="19">
        <f t="shared" si="595"/>
        <v>1.4453405070577994E-6</v>
      </c>
      <c r="CN216" s="19">
        <f t="shared" si="596"/>
        <v>1.4453405070577994E-6</v>
      </c>
      <c r="CO216" s="19">
        <f t="shared" si="597"/>
        <v>2.7023257295427056E-2</v>
      </c>
      <c r="CP216" s="19">
        <f t="shared" si="598"/>
        <v>0.14355096713195456</v>
      </c>
      <c r="CQ216" s="19">
        <f t="shared" si="599"/>
        <v>6.5624468694517393E-3</v>
      </c>
      <c r="CR216" s="19">
        <f t="shared" si="600"/>
        <v>0.24338118123225025</v>
      </c>
      <c r="CS216" s="19">
        <f t="shared" si="601"/>
        <v>0.21046680086366773</v>
      </c>
      <c r="CT216" s="19">
        <f t="shared" si="602"/>
        <v>1.9936880166305557E-2</v>
      </c>
      <c r="CU216" s="19">
        <f t="shared" si="603"/>
        <v>5.5438023455615278E-2</v>
      </c>
      <c r="CV216" s="19">
        <f t="shared" si="604"/>
        <v>9.9179917962749692E-2</v>
      </c>
      <c r="CW216" s="19">
        <f t="shared" si="605"/>
        <v>2.4042622839994959E-2</v>
      </c>
      <c r="CX216" s="19">
        <f t="shared" si="606"/>
        <v>1.1899587175839634E-2</v>
      </c>
      <c r="CY216" s="19">
        <f t="shared" si="590"/>
        <v>1.0183569389613267E-2</v>
      </c>
      <c r="CZ216" s="19">
        <f t="shared" si="607"/>
        <v>5.8023024333757264E-3</v>
      </c>
      <c r="DA216" s="19">
        <f t="shared" si="608"/>
        <v>2.3288283371411474E-2</v>
      </c>
      <c r="DB216" s="19">
        <f t="shared" si="609"/>
        <v>3.0716927419428509E-3</v>
      </c>
      <c r="DC216" s="19">
        <f t="shared" si="610"/>
        <v>4.2027915852471936E-3</v>
      </c>
      <c r="DD216" s="19"/>
      <c r="DE216" s="19"/>
      <c r="DF216" s="19">
        <f t="shared" si="547"/>
        <v>9.1178753254059441E-2</v>
      </c>
      <c r="DG216" s="19">
        <f t="shared" si="614"/>
        <v>1.0549953399016295E-2</v>
      </c>
      <c r="DH216" s="19">
        <f t="shared" si="615"/>
        <v>6.1522052740488082E-4</v>
      </c>
      <c r="DI216" s="19">
        <f t="shared" si="616"/>
        <v>1.3811156513757414E-6</v>
      </c>
      <c r="DJ216" s="19">
        <f t="shared" si="617"/>
        <v>1.3811156513757414E-6</v>
      </c>
      <c r="DK216" s="19">
        <f t="shared" si="618"/>
        <v>1.3811156513757414E-6</v>
      </c>
      <c r="DL216" s="19">
        <f t="shared" si="619"/>
        <v>2.7111968937805923E-2</v>
      </c>
      <c r="DM216" s="19">
        <f t="shared" si="620"/>
        <v>0.14303460868225826</v>
      </c>
      <c r="DN216" s="19">
        <f t="shared" si="621"/>
        <v>6.268123107021452E-3</v>
      </c>
      <c r="DO216" s="19">
        <f t="shared" si="622"/>
        <v>0.23879807529602348</v>
      </c>
      <c r="DP216" s="19">
        <f t="shared" si="623"/>
        <v>0.21391395361225685</v>
      </c>
      <c r="DQ216" s="19">
        <f t="shared" si="624"/>
        <v>2.0431129189031449E-2</v>
      </c>
      <c r="DR216" s="19">
        <f t="shared" si="625"/>
        <v>5.65861386712814E-2</v>
      </c>
      <c r="DS216" s="19">
        <f t="shared" si="626"/>
        <v>0.10816062453051412</v>
      </c>
      <c r="DT216" s="19">
        <f t="shared" si="627"/>
        <v>2.3510202588850952E-2</v>
      </c>
      <c r="DU216" s="19">
        <f t="shared" si="628"/>
        <v>1.2001372312230344E-2</v>
      </c>
      <c r="DV216" s="19">
        <f t="shared" si="611"/>
        <v>1.0352585596928181E-2</v>
      </c>
      <c r="DW216" s="19">
        <f t="shared" si="629"/>
        <v>5.7223383817834924E-3</v>
      </c>
      <c r="DX216" s="19">
        <f t="shared" si="630"/>
        <v>2.3831963123367154E-2</v>
      </c>
      <c r="DY216" s="19">
        <f t="shared" si="631"/>
        <v>3.164951214202415E-3</v>
      </c>
      <c r="DZ216" s="19">
        <f t="shared" si="632"/>
        <v>4.0898866131857522E-3</v>
      </c>
      <c r="EA216" s="19">
        <f t="shared" si="519"/>
        <v>0.99932599238417597</v>
      </c>
      <c r="EB216" s="19"/>
      <c r="EC216" s="19">
        <f t="shared" si="548"/>
        <v>9.1240249877346455E-2</v>
      </c>
      <c r="ED216" s="19">
        <f t="shared" si="633"/>
        <v>1.0557068943885252E-2</v>
      </c>
      <c r="EE216" s="19">
        <f t="shared" si="634"/>
        <v>6.156354704005022E-4</v>
      </c>
      <c r="EF216" s="19">
        <f t="shared" si="635"/>
        <v>1.3820471616881473E-6</v>
      </c>
      <c r="EG216" s="19">
        <f t="shared" si="636"/>
        <v>1.3820471616881473E-6</v>
      </c>
      <c r="EH216" s="19">
        <f t="shared" si="637"/>
        <v>1.3820471616881473E-6</v>
      </c>
      <c r="EI216" s="19">
        <f t="shared" si="638"/>
        <v>2.7130254936252204E-2</v>
      </c>
      <c r="EJ216" s="19">
        <f t="shared" si="639"/>
        <v>0.14313108012032047</v>
      </c>
      <c r="EK216" s="19">
        <f t="shared" si="640"/>
        <v>6.2723507191752952E-3</v>
      </c>
      <c r="EL216" s="19">
        <f t="shared" si="641"/>
        <v>0.23895913557327059</v>
      </c>
      <c r="EM216" s="19">
        <f t="shared" si="642"/>
        <v>0.21405823048983683</v>
      </c>
      <c r="EN216" s="19">
        <f t="shared" si="643"/>
        <v>2.0444909213546209E-2</v>
      </c>
      <c r="EO216" s="19">
        <f t="shared" si="644"/>
        <v>5.6624303883339507E-2</v>
      </c>
      <c r="EP216" s="19">
        <f t="shared" si="645"/>
        <v>0.10823357478420653</v>
      </c>
      <c r="EQ216" s="19">
        <f t="shared" si="646"/>
        <v>2.3526059332011056E-2</v>
      </c>
      <c r="ER216" s="19">
        <f t="shared" si="647"/>
        <v>1.2009466784304951E-2</v>
      </c>
      <c r="ES216" s="19">
        <f t="shared" si="612"/>
        <v>1.0359568024673459E-2</v>
      </c>
      <c r="ET216" s="19">
        <f t="shared" si="648"/>
        <v>5.7261978827661923E-3</v>
      </c>
      <c r="EU216" s="19">
        <f t="shared" si="649"/>
        <v>2.3848036881847973E-2</v>
      </c>
      <c r="EV216" s="19">
        <f t="shared" si="650"/>
        <v>3.1670858541881061E-3</v>
      </c>
      <c r="EW216" s="19">
        <f t="shared" si="651"/>
        <v>4.0926450871433514E-3</v>
      </c>
      <c r="EX216" s="19"/>
      <c r="EY216" s="19"/>
      <c r="EZ216" s="19">
        <f t="shared" si="549"/>
        <v>0.11039312023187019</v>
      </c>
      <c r="FA216" s="19">
        <f t="shared" si="573"/>
        <v>0.10322594247722922</v>
      </c>
      <c r="FB216" s="19">
        <f t="shared" si="574"/>
        <v>-2.7631550966360604E-2</v>
      </c>
      <c r="FC216" s="19">
        <f t="shared" si="575"/>
        <v>-7.2279311600435452E-3</v>
      </c>
      <c r="FD216" s="19">
        <f t="shared" si="576"/>
        <v>0.23809986474239872</v>
      </c>
      <c r="FE216" s="19">
        <f t="shared" si="577"/>
        <v>0.13936355472080178</v>
      </c>
      <c r="FF216" s="19">
        <f t="shared" si="578"/>
        <v>0.15371491617697755</v>
      </c>
      <c r="FG216" s="19">
        <f t="shared" si="579"/>
        <v>2.2949444215187097E-2</v>
      </c>
      <c r="FH216" s="19">
        <f t="shared" si="580"/>
        <v>0.17053534598326503</v>
      </c>
      <c r="FI216" s="19">
        <f t="shared" si="581"/>
        <v>-4.7360307963952804E-2</v>
      </c>
      <c r="FJ216" s="19">
        <f t="shared" si="582"/>
        <v>-2.113933817136978E-2</v>
      </c>
      <c r="FK216" s="19">
        <f t="shared" si="583"/>
        <v>3.116254195989919E-2</v>
      </c>
      <c r="FL216" s="19">
        <f t="shared" si="584"/>
        <v>0.14761921651416765</v>
      </c>
      <c r="FM216" s="19">
        <f t="shared" si="585"/>
        <v>5.0978221876541413E-2</v>
      </c>
      <c r="FN216" s="19">
        <f t="shared" si="586"/>
        <v>0.20210387541313132</v>
      </c>
      <c r="FO216" s="19">
        <f t="shared" si="587"/>
        <v>0.13372014537145915</v>
      </c>
      <c r="FP216" s="19">
        <f t="shared" si="567"/>
        <v>2.2846343322428912E-2</v>
      </c>
      <c r="FQ216" s="19">
        <f t="shared" si="568"/>
        <v>0.1653837278216721</v>
      </c>
      <c r="FR216" s="19">
        <f t="shared" si="569"/>
        <v>8.7419010195006877E-2</v>
      </c>
      <c r="FS216" s="19">
        <f t="shared" si="570"/>
        <v>0.16808634883408319</v>
      </c>
      <c r="FT216" s="19">
        <f t="shared" si="571"/>
        <v>4.4790271334149701E-2</v>
      </c>
      <c r="FU216" s="19"/>
      <c r="FV216" s="16"/>
      <c r="FW216" s="19">
        <f t="shared" si="739"/>
        <v>1.0291017551617869</v>
      </c>
      <c r="FX216" s="19">
        <f t="shared" si="550"/>
        <v>0.62007975834246776</v>
      </c>
      <c r="FY216" s="19">
        <f t="shared" si="694"/>
        <v>0.85498860213737049</v>
      </c>
      <c r="FZ216" s="19"/>
      <c r="GA216" s="19">
        <f t="shared" si="740"/>
        <v>0.93194216898512472</v>
      </c>
      <c r="GB216" s="19">
        <f t="shared" si="551"/>
        <v>0.69337622905192808</v>
      </c>
      <c r="GC216" s="19">
        <f t="shared" si="695"/>
        <v>0.86768751336571492</v>
      </c>
      <c r="GD216" s="19"/>
      <c r="GE216" s="19">
        <f t="shared" si="741"/>
        <v>1.0477412404836832</v>
      </c>
      <c r="GF216" s="19">
        <f t="shared" si="552"/>
        <v>0.67556608532450457</v>
      </c>
      <c r="GG216" s="19">
        <f t="shared" si="696"/>
        <v>0.75867460688730637</v>
      </c>
      <c r="GI216" s="132">
        <f t="shared" si="657"/>
        <v>1.8041636502377272</v>
      </c>
      <c r="GJ216" s="19">
        <f t="shared" si="526"/>
        <v>1.0154420638311321</v>
      </c>
      <c r="GK216" s="19">
        <f t="shared" si="742"/>
        <v>1.0154389927712992</v>
      </c>
      <c r="GL216" s="3"/>
      <c r="GM216" s="3"/>
      <c r="GN216" s="8"/>
      <c r="GO216" s="3"/>
      <c r="GV216" s="30"/>
      <c r="GW216" s="12" t="str">
        <f t="shared" si="530"/>
        <v/>
      </c>
      <c r="GX216" s="19" t="str">
        <f t="shared" ca="1" si="531"/>
        <v/>
      </c>
      <c r="GY216" s="19" t="str">
        <f t="shared" ca="1" si="532"/>
        <v/>
      </c>
      <c r="GZ216" s="11" t="str">
        <f ca="1">IF(GP216,OFFSET(#REF!,$GP$225+$GO216,0),"")</f>
        <v/>
      </c>
      <c r="HA216" s="12" t="str">
        <f t="shared" ca="1" si="697"/>
        <v/>
      </c>
      <c r="HB216" s="12" t="str">
        <f t="shared" ca="1" si="698"/>
        <v/>
      </c>
      <c r="HC216" s="12" t="str">
        <f t="shared" ca="1" si="699"/>
        <v/>
      </c>
      <c r="HD216" s="12" t="str">
        <f t="shared" ca="1" si="700"/>
        <v/>
      </c>
      <c r="HE216" t="str">
        <f t="shared" ca="1" si="533"/>
        <v/>
      </c>
      <c r="HF216" s="12" t="str">
        <f t="shared" ca="1" si="701"/>
        <v/>
      </c>
      <c r="HG216" s="12" t="str">
        <f t="shared" ca="1" si="702"/>
        <v/>
      </c>
      <c r="HH216" s="12" t="str">
        <f t="shared" ca="1" si="703"/>
        <v/>
      </c>
      <c r="HJ216" s="17"/>
      <c r="HL216" s="18">
        <f t="shared" si="534"/>
        <v>2009</v>
      </c>
      <c r="HM216" s="9">
        <f t="shared" si="704"/>
        <v>1.2987731875994759</v>
      </c>
      <c r="HN216" s="9">
        <f t="shared" si="705"/>
        <v>0.62448973749264503</v>
      </c>
      <c r="HO216" s="9">
        <f t="shared" si="706"/>
        <v>0.88255570993059707</v>
      </c>
      <c r="HP216" s="9">
        <f t="shared" si="707"/>
        <v>0.82240442018975046</v>
      </c>
      <c r="HQ216" s="9">
        <f t="shared" si="708"/>
        <v>0.86039673051121379</v>
      </c>
      <c r="HR216" s="9">
        <f t="shared" si="535"/>
        <v>0.81107241421350351</v>
      </c>
      <c r="HS216" s="9">
        <f t="shared" si="709"/>
        <v>0.81107052698648263</v>
      </c>
      <c r="HT216" s="9"/>
      <c r="HU216" s="9">
        <f t="shared" si="710"/>
        <v>0.72581771691062635</v>
      </c>
      <c r="HV216" s="23">
        <f t="shared" si="536"/>
        <v>0.62449119057701663</v>
      </c>
      <c r="HX216" s="8"/>
      <c r="HY216" s="5">
        <f t="shared" si="554"/>
        <v>60</v>
      </c>
      <c r="HZ216" t="b">
        <f t="shared" si="537"/>
        <v>0</v>
      </c>
      <c r="IC216" s="11"/>
      <c r="ID216" s="11"/>
      <c r="IE216" s="11"/>
      <c r="IF216">
        <f t="shared" si="539"/>
        <v>0</v>
      </c>
      <c r="IG216" s="12" t="str">
        <f t="shared" si="540"/>
        <v/>
      </c>
      <c r="IH216" s="19" t="str">
        <f t="shared" ca="1" si="541"/>
        <v/>
      </c>
      <c r="II216" s="19" t="str">
        <f t="shared" ca="1" si="542"/>
        <v/>
      </c>
      <c r="IJ216" s="11"/>
      <c r="IK216" s="12" t="str">
        <f t="shared" ca="1" si="711"/>
        <v/>
      </c>
      <c r="IL216" s="12" t="str">
        <f t="shared" ca="1" si="712"/>
        <v/>
      </c>
      <c r="IM216" s="12" t="str">
        <f t="shared" ca="1" si="713"/>
        <v/>
      </c>
      <c r="IN216" s="12" t="str">
        <f t="shared" ca="1" si="714"/>
        <v/>
      </c>
      <c r="IO216">
        <f t="shared" si="543"/>
        <v>0</v>
      </c>
      <c r="IP216" s="12" t="str">
        <f t="shared" ca="1" si="544"/>
        <v/>
      </c>
      <c r="IQ216" s="12" t="str">
        <f t="shared" ca="1" si="715"/>
        <v/>
      </c>
      <c r="IR216" s="12" t="str">
        <f t="shared" ca="1" si="716"/>
        <v/>
      </c>
    </row>
    <row r="217" spans="1:252" x14ac:dyDescent="0.2">
      <c r="A217" t="s">
        <v>63</v>
      </c>
      <c r="B217" s="1">
        <f t="shared" si="545"/>
        <v>2010</v>
      </c>
      <c r="C217" s="60">
        <f t="shared" si="743"/>
        <v>1279.26902378</v>
      </c>
      <c r="D217" s="60">
        <f t="shared" ref="D217:L218" si="770">D291+D366</f>
        <v>114.21499266800001</v>
      </c>
      <c r="E217" s="60">
        <f t="shared" si="770"/>
        <v>7.7583308439999996</v>
      </c>
      <c r="F217" s="60">
        <f t="shared" si="770"/>
        <v>0.02</v>
      </c>
      <c r="G217" s="60">
        <f t="shared" si="770"/>
        <v>0.02</v>
      </c>
      <c r="H217" s="60">
        <f t="shared" si="770"/>
        <v>0.02</v>
      </c>
      <c r="I217" s="60">
        <f t="shared" si="770"/>
        <v>485.58357896799998</v>
      </c>
      <c r="J217" s="60">
        <f t="shared" si="770"/>
        <v>2133.3269038520002</v>
      </c>
      <c r="K217" s="60">
        <f t="shared" si="770"/>
        <v>82.128059731999997</v>
      </c>
      <c r="L217" s="60">
        <f t="shared" si="770"/>
        <v>3323.9137928159998</v>
      </c>
      <c r="M217" s="60">
        <f t="shared" ref="M217:V218" si="771">M291+M366</f>
        <v>3281.3193838759998</v>
      </c>
      <c r="N217" s="60">
        <f t="shared" si="771"/>
        <v>287.66115588399998</v>
      </c>
      <c r="O217" s="60">
        <f t="shared" si="771"/>
        <v>720.60719175200006</v>
      </c>
      <c r="P217" s="60">
        <f t="shared" si="771"/>
        <v>1658.2862464559998</v>
      </c>
      <c r="Q217" s="60">
        <f t="shared" si="771"/>
        <v>309.48137584</v>
      </c>
      <c r="R217" s="60">
        <f t="shared" si="771"/>
        <v>158.164175712</v>
      </c>
      <c r="S217" s="60">
        <f t="shared" si="771"/>
        <v>137.309365528</v>
      </c>
      <c r="T217" s="60">
        <f t="shared" si="771"/>
        <v>77.913531644000003</v>
      </c>
      <c r="U217" s="60">
        <f t="shared" si="771"/>
        <v>319.70813510400001</v>
      </c>
      <c r="V217" s="60">
        <f t="shared" si="771"/>
        <v>38.100546600000001</v>
      </c>
      <c r="W217" s="60">
        <f t="shared" si="768"/>
        <v>52.953311956</v>
      </c>
      <c r="X217" s="60">
        <f t="shared" si="768"/>
        <v>14467.759103011998</v>
      </c>
      <c r="Z217" s="19">
        <f t="shared" si="660"/>
        <v>1.952452067037616</v>
      </c>
      <c r="AA217" s="19">
        <f t="shared" si="661"/>
        <v>2.5596282480361205</v>
      </c>
      <c r="AB217" s="19">
        <f t="shared" si="662"/>
        <v>0.39645868928915479</v>
      </c>
      <c r="AC217" s="19">
        <f t="shared" si="663"/>
        <v>3.052449532887909E-5</v>
      </c>
      <c r="AD217" s="19">
        <f t="shared" si="664"/>
        <v>4.4821230352418698E-4</v>
      </c>
      <c r="AE217" s="19">
        <f t="shared" si="665"/>
        <v>1.0220205795832E-3</v>
      </c>
      <c r="AF217" s="19">
        <f t="shared" si="666"/>
        <v>6.4946084441720213</v>
      </c>
      <c r="AG217" s="19">
        <f t="shared" si="667"/>
        <v>15.4350792419479</v>
      </c>
      <c r="AH217" s="19">
        <f t="shared" si="668"/>
        <v>1.0203815943002148</v>
      </c>
      <c r="AI217" s="19">
        <f t="shared" si="669"/>
        <v>7.6947030515655159</v>
      </c>
      <c r="AJ217" s="19">
        <f t="shared" si="670"/>
        <v>6.1984102679118021</v>
      </c>
      <c r="AK217" s="19">
        <f t="shared" si="671"/>
        <v>1.8185577662297856</v>
      </c>
      <c r="AL217" s="19">
        <f t="shared" si="672"/>
        <v>9.2270616421523659</v>
      </c>
      <c r="AM217" s="19">
        <f t="shared" si="673"/>
        <v>9.0380035821435349</v>
      </c>
      <c r="AN217" s="19">
        <f t="shared" si="674"/>
        <v>1.2506948489293213</v>
      </c>
      <c r="AO217" s="19">
        <f t="shared" si="675"/>
        <v>0.59031470639902284</v>
      </c>
      <c r="AP217" s="19">
        <f t="shared" si="676"/>
        <v>0.31850985645269897</v>
      </c>
      <c r="AQ217" s="19">
        <f t="shared" si="677"/>
        <v>0.87395058862752095</v>
      </c>
      <c r="AR217" s="19">
        <f t="shared" si="678"/>
        <v>0.49561466879369115</v>
      </c>
      <c r="AS217" s="19">
        <f t="shared" si="679"/>
        <v>0.77083934655688302</v>
      </c>
      <c r="AT217" s="19">
        <f t="shared" si="680"/>
        <v>0.38288859025548005</v>
      </c>
      <c r="AU217" s="19">
        <f t="shared" si="656"/>
        <v>9.3534177647240355</v>
      </c>
      <c r="AV217" s="19"/>
      <c r="AX217" s="19">
        <f t="shared" si="717"/>
        <v>0.98827056270851443</v>
      </c>
      <c r="AY217" s="19">
        <f t="shared" si="718"/>
        <v>0.71200629451809194</v>
      </c>
      <c r="AZ217" s="19">
        <f t="shared" si="719"/>
        <v>0.57127764373334811</v>
      </c>
      <c r="BA217" s="19">
        <f t="shared" si="720"/>
        <v>0.75255046977270335</v>
      </c>
      <c r="BB217" s="19">
        <f t="shared" si="721"/>
        <v>1.5135352462989253</v>
      </c>
      <c r="BC217" s="19">
        <f t="shared" si="722"/>
        <v>3.9326405738654304</v>
      </c>
      <c r="BD217" s="19">
        <f t="shared" si="723"/>
        <v>1.6695987493321724</v>
      </c>
      <c r="BE217" s="19">
        <f t="shared" si="724"/>
        <v>0.974408336080541</v>
      </c>
      <c r="BF217" s="19">
        <f t="shared" si="725"/>
        <v>1.3770052634080274</v>
      </c>
      <c r="BG217" s="19">
        <f t="shared" si="726"/>
        <v>0.94567155488108479</v>
      </c>
      <c r="BH217" s="19">
        <f t="shared" si="727"/>
        <v>1.0138195559984002</v>
      </c>
      <c r="BI217" s="19">
        <f t="shared" si="728"/>
        <v>0.80395183897231681</v>
      </c>
      <c r="BJ217" s="19">
        <f t="shared" si="729"/>
        <v>0.78133255759842379</v>
      </c>
      <c r="BK217" s="19">
        <f t="shared" si="730"/>
        <v>0.58738941875830541</v>
      </c>
      <c r="BL217" s="19">
        <f t="shared" si="731"/>
        <v>0.80793964354031245</v>
      </c>
      <c r="BM217" s="19">
        <f t="shared" si="732"/>
        <v>0.67805491171193155</v>
      </c>
      <c r="BN217" s="19">
        <f t="shared" si="733"/>
        <v>9.6648203143597441E-2</v>
      </c>
      <c r="BO217" s="19">
        <f t="shared" si="734"/>
        <v>0.69362862476852472</v>
      </c>
      <c r="BP217" s="19">
        <f t="shared" si="735"/>
        <v>0.60678529090755307</v>
      </c>
      <c r="BQ217" s="19">
        <f t="shared" si="736"/>
        <v>0.76057266409608226</v>
      </c>
      <c r="BR217" s="19">
        <f t="shared" si="737"/>
        <v>0.49304824346785747</v>
      </c>
      <c r="BS217" s="19">
        <f t="shared" si="738"/>
        <v>0.55052157972865101</v>
      </c>
      <c r="BU217" s="16"/>
      <c r="BV217" s="9">
        <f t="shared" si="693"/>
        <v>1.9285057426284997</v>
      </c>
      <c r="BW217" s="9">
        <f t="shared" si="488"/>
        <v>0.55052157972865101</v>
      </c>
      <c r="BX217" s="9">
        <f t="shared" si="489"/>
        <v>0.92035128806951216</v>
      </c>
      <c r="BY217" s="9">
        <f t="shared" si="490"/>
        <v>0.69960040972236281</v>
      </c>
      <c r="BZ217" s="9">
        <f t="shared" si="491"/>
        <v>0.85501166344691215</v>
      </c>
      <c r="CA217" s="9">
        <f t="shared" si="435"/>
        <v>1.0616873802490669</v>
      </c>
      <c r="CB217" s="9">
        <f t="shared" si="492"/>
        <v>1.061684027947617</v>
      </c>
      <c r="CC217" s="9"/>
      <c r="CD217" s="9">
        <f t="shared" si="493"/>
        <v>0.64387813822193507</v>
      </c>
      <c r="CE217" s="9">
        <f t="shared" si="494"/>
        <v>0.55052331801823751</v>
      </c>
      <c r="CG217" s="35"/>
      <c r="CH217">
        <f t="shared" si="495"/>
        <v>2010</v>
      </c>
      <c r="CI217" s="19">
        <f t="shared" si="496"/>
        <v>8.8422057256515488E-2</v>
      </c>
      <c r="CJ217" s="19">
        <f t="shared" si="592"/>
        <v>7.8944494344132358E-3</v>
      </c>
      <c r="CK217" s="19">
        <f t="shared" si="593"/>
        <v>5.3624965613263611E-4</v>
      </c>
      <c r="CL217" s="19">
        <f t="shared" si="594"/>
        <v>1.3823840898647712E-6</v>
      </c>
      <c r="CM217" s="19">
        <f t="shared" si="595"/>
        <v>1.3823840898647712E-6</v>
      </c>
      <c r="CN217" s="19">
        <f t="shared" si="596"/>
        <v>1.3823840898647712E-6</v>
      </c>
      <c r="CO217" s="19">
        <f t="shared" si="597"/>
        <v>3.3563150693247848E-2</v>
      </c>
      <c r="CP217" s="19">
        <f t="shared" si="598"/>
        <v>0.14745385851827389</v>
      </c>
      <c r="CQ217" s="19">
        <f t="shared" si="599"/>
        <v>5.6766261552490191E-3</v>
      </c>
      <c r="CR217" s="19">
        <f t="shared" si="600"/>
        <v>0.22974627716354529</v>
      </c>
      <c r="CS217" s="19">
        <f t="shared" si="601"/>
        <v>0.2268021855017528</v>
      </c>
      <c r="CT217" s="19">
        <f t="shared" si="602"/>
        <v>1.988291025830757E-2</v>
      </c>
      <c r="CU217" s="19">
        <f t="shared" si="603"/>
        <v>4.9807795846004865E-2</v>
      </c>
      <c r="CV217" s="19">
        <f t="shared" si="604"/>
        <v>0.11461942617711725</v>
      </c>
      <c r="CW217" s="19">
        <f t="shared" si="605"/>
        <v>2.1391106503533781E-2</v>
      </c>
      <c r="CX217" s="19">
        <f t="shared" si="606"/>
        <v>1.0932182004542244E-2</v>
      </c>
      <c r="CY217" s="19">
        <f t="shared" si="590"/>
        <v>9.4907141147666744E-3</v>
      </c>
      <c r="CZ217" s="19">
        <f t="shared" si="607"/>
        <v>5.3853213264920497E-3</v>
      </c>
      <c r="DA217" s="19">
        <f t="shared" si="608"/>
        <v>2.2097971968405319E-2</v>
      </c>
      <c r="DB217" s="19">
        <f t="shared" si="609"/>
        <v>2.6334794717495654E-3</v>
      </c>
      <c r="DC217" s="19">
        <f t="shared" si="610"/>
        <v>3.6600907976810184E-3</v>
      </c>
      <c r="DD217" s="19"/>
      <c r="DE217" s="19"/>
      <c r="DF217" s="19">
        <f t="shared" si="547"/>
        <v>9.4595426502471894E-2</v>
      </c>
      <c r="DG217" s="19">
        <f t="shared" si="614"/>
        <v>9.0546742383283956E-3</v>
      </c>
      <c r="DH217" s="19">
        <f t="shared" si="615"/>
        <v>5.6382090830958285E-4</v>
      </c>
      <c r="DI217" s="19">
        <f t="shared" si="616"/>
        <v>1.413628657455748E-6</v>
      </c>
      <c r="DJ217" s="19">
        <f t="shared" si="617"/>
        <v>1.413628657455748E-6</v>
      </c>
      <c r="DK217" s="19">
        <f t="shared" si="618"/>
        <v>1.413628657455748E-6</v>
      </c>
      <c r="DL217" s="19">
        <f t="shared" si="619"/>
        <v>3.0175179955051538E-2</v>
      </c>
      <c r="DM217" s="19">
        <f t="shared" si="620"/>
        <v>0.14549368828943754</v>
      </c>
      <c r="DN217" s="19">
        <f t="shared" si="621"/>
        <v>6.1088361177182443E-3</v>
      </c>
      <c r="DO217" s="19">
        <f t="shared" si="622"/>
        <v>0.2364982247207682</v>
      </c>
      <c r="DP217" s="19">
        <f t="shared" si="623"/>
        <v>0.21853274643897658</v>
      </c>
      <c r="DQ217" s="19">
        <f t="shared" si="624"/>
        <v>1.9909883020912948E-2</v>
      </c>
      <c r="DR217" s="19">
        <f t="shared" si="625"/>
        <v>5.2572672198813973E-2</v>
      </c>
      <c r="DS217" s="19">
        <f t="shared" si="626"/>
        <v>0.10671358572784187</v>
      </c>
      <c r="DT217" s="19">
        <f t="shared" si="627"/>
        <v>2.2691050752541964E-2</v>
      </c>
      <c r="DU217" s="19">
        <f t="shared" si="628"/>
        <v>1.1409049660415952E-2</v>
      </c>
      <c r="DV217" s="19">
        <f t="shared" si="611"/>
        <v>9.8330737743568958E-3</v>
      </c>
      <c r="DW217" s="19">
        <f t="shared" si="629"/>
        <v>5.5912206579294098E-3</v>
      </c>
      <c r="DX217" s="19">
        <f t="shared" si="630"/>
        <v>2.2687923813979882E-2</v>
      </c>
      <c r="DY217" s="19">
        <f t="shared" si="631"/>
        <v>2.8469674063666922E-3</v>
      </c>
      <c r="DZ217" s="19">
        <f t="shared" si="632"/>
        <v>3.9251903193696569E-3</v>
      </c>
      <c r="EA217" s="19">
        <f t="shared" si="519"/>
        <v>0.99920745538956368</v>
      </c>
      <c r="EB217" s="19"/>
      <c r="EC217" s="19">
        <f t="shared" si="548"/>
        <v>9.46704570629847E-2</v>
      </c>
      <c r="ED217" s="19">
        <f t="shared" si="633"/>
        <v>9.0618561635913992E-3</v>
      </c>
      <c r="EE217" s="19">
        <f t="shared" si="634"/>
        <v>5.6426811596373095E-4</v>
      </c>
      <c r="EF217" s="19">
        <f t="shared" si="635"/>
        <v>1.4147499098719322E-6</v>
      </c>
      <c r="EG217" s="19">
        <f t="shared" si="636"/>
        <v>1.4147499098719322E-6</v>
      </c>
      <c r="EH217" s="19">
        <f t="shared" si="637"/>
        <v>1.4147499098719322E-6</v>
      </c>
      <c r="EI217" s="19">
        <f t="shared" si="638"/>
        <v>3.0199114100171578E-2</v>
      </c>
      <c r="EJ217" s="19">
        <f t="shared" si="639"/>
        <v>0.14560908998893882</v>
      </c>
      <c r="EK217" s="19">
        <f t="shared" si="640"/>
        <v>6.1136814830275417E-3</v>
      </c>
      <c r="EL217" s="19">
        <f t="shared" si="641"/>
        <v>0.23668580878288584</v>
      </c>
      <c r="EM217" s="19">
        <f t="shared" si="642"/>
        <v>0.21870608076455617</v>
      </c>
      <c r="EN217" s="19">
        <f t="shared" si="643"/>
        <v>1.992567500724925E-2</v>
      </c>
      <c r="EO217" s="19">
        <f t="shared" si="644"/>
        <v>5.2614371435326539E-2</v>
      </c>
      <c r="EP217" s="19">
        <f t="shared" si="645"/>
        <v>0.1067982280879171</v>
      </c>
      <c r="EQ217" s="19">
        <f t="shared" si="646"/>
        <v>2.2709048686686734E-2</v>
      </c>
      <c r="ER217" s="19">
        <f t="shared" si="647"/>
        <v>1.1418099013250332E-2</v>
      </c>
      <c r="ES217" s="19">
        <f t="shared" si="612"/>
        <v>9.8408731052984887E-3</v>
      </c>
      <c r="ET217" s="19">
        <f t="shared" si="648"/>
        <v>5.5956554645096657E-3</v>
      </c>
      <c r="EU217" s="19">
        <f t="shared" si="649"/>
        <v>2.2705919267920673E-2</v>
      </c>
      <c r="EV217" s="19">
        <f t="shared" si="650"/>
        <v>2.8492255447160743E-3</v>
      </c>
      <c r="EW217" s="19">
        <f t="shared" si="651"/>
        <v>3.9283036752756541E-3</v>
      </c>
      <c r="EX217" s="19"/>
      <c r="EY217" s="19"/>
      <c r="EZ217" s="19">
        <f t="shared" si="549"/>
        <v>-8.2351795698506605E-2</v>
      </c>
      <c r="FA217" s="19">
        <f t="shared" si="573"/>
        <v>-0.29205656853491968</v>
      </c>
      <c r="FB217" s="19">
        <f t="shared" si="574"/>
        <v>-0.13674321073934154</v>
      </c>
      <c r="FC217" s="19">
        <f t="shared" si="575"/>
        <v>6.6034662155427101E-3</v>
      </c>
      <c r="FD217" s="19">
        <f t="shared" si="576"/>
        <v>-6.8342378437897103E-2</v>
      </c>
      <c r="FE217" s="19">
        <f t="shared" si="577"/>
        <v>-8.1828988911024261E-2</v>
      </c>
      <c r="FF217" s="19">
        <f t="shared" si="578"/>
        <v>0.2193895996801665</v>
      </c>
      <c r="FG217" s="19">
        <f t="shared" si="579"/>
        <v>5.7515621982497669E-2</v>
      </c>
      <c r="FH217" s="19">
        <f t="shared" si="580"/>
        <v>-9.6251532953277333E-2</v>
      </c>
      <c r="FI217" s="19">
        <f t="shared" si="581"/>
        <v>5.9463554306336845E-3</v>
      </c>
      <c r="FJ217" s="19">
        <f t="shared" si="582"/>
        <v>5.8723376902438298E-2</v>
      </c>
      <c r="FK217" s="19">
        <f t="shared" si="583"/>
        <v>-4.1148296583663375E-2</v>
      </c>
      <c r="FL217" s="19">
        <f t="shared" si="584"/>
        <v>-0.10008303131204728</v>
      </c>
      <c r="FM217" s="19">
        <f t="shared" si="585"/>
        <v>-1.2602640426424401E-2</v>
      </c>
      <c r="FN217" s="19">
        <f t="shared" si="586"/>
        <v>-0.127415002233353</v>
      </c>
      <c r="FO217" s="19">
        <f t="shared" si="587"/>
        <v>-0.14351099232949663</v>
      </c>
      <c r="FP217" s="19">
        <f t="shared" si="567"/>
        <v>-0.11389354786256793</v>
      </c>
      <c r="FQ217" s="19">
        <f t="shared" si="568"/>
        <v>-7.3631013288328842E-2</v>
      </c>
      <c r="FR217" s="19">
        <f t="shared" si="569"/>
        <v>-0.17006489749644446</v>
      </c>
      <c r="FS217" s="19">
        <f t="shared" si="570"/>
        <v>-8.8005131171573103E-2</v>
      </c>
      <c r="FT217" s="19">
        <f t="shared" si="571"/>
        <v>-0.12888565792876241</v>
      </c>
      <c r="FU217" s="19"/>
      <c r="FV217" s="16"/>
      <c r="FW217" s="19">
        <f t="shared" si="739"/>
        <v>1.0000269726514295</v>
      </c>
      <c r="FX217" s="19">
        <f t="shared" si="550"/>
        <v>0.62009648353764801</v>
      </c>
      <c r="FY217" s="19">
        <f t="shared" si="694"/>
        <v>0.85501166344691215</v>
      </c>
      <c r="FZ217" s="19"/>
      <c r="GA217" s="19">
        <f t="shared" si="740"/>
        <v>1.0606944019506714</v>
      </c>
      <c r="GB217" s="19">
        <f t="shared" si="551"/>
        <v>0.73546028460104662</v>
      </c>
      <c r="GC217" s="19">
        <f t="shared" si="695"/>
        <v>0.92035128806951216</v>
      </c>
      <c r="GD217" s="19"/>
      <c r="GE217" s="19">
        <f t="shared" si="741"/>
        <v>0.92213500145034066</v>
      </c>
      <c r="GF217" s="19">
        <f t="shared" si="552"/>
        <v>0.62296313307051299</v>
      </c>
      <c r="GG217" s="19">
        <f t="shared" si="696"/>
        <v>0.69960040972236281</v>
      </c>
      <c r="GI217" s="132">
        <f t="shared" si="657"/>
        <v>1.9285057426284997</v>
      </c>
      <c r="GJ217" s="19">
        <f t="shared" si="526"/>
        <v>1.0616873802490669</v>
      </c>
      <c r="GK217" s="19">
        <f t="shared" si="742"/>
        <v>1.061684027947617</v>
      </c>
      <c r="GL217" s="3"/>
      <c r="GM217" s="3"/>
      <c r="GN217" s="8"/>
      <c r="GO217" s="3"/>
      <c r="GV217" s="30"/>
      <c r="GW217" s="12" t="str">
        <f t="shared" si="530"/>
        <v/>
      </c>
      <c r="GX217" s="19" t="str">
        <f t="shared" ca="1" si="531"/>
        <v/>
      </c>
      <c r="GY217" s="19" t="str">
        <f t="shared" ca="1" si="532"/>
        <v/>
      </c>
      <c r="GZ217" s="11" t="str">
        <f ca="1">IF(GP217,OFFSET(#REF!,$GP$225+$GO217,0),"")</f>
        <v/>
      </c>
      <c r="HA217" s="12" t="str">
        <f t="shared" ca="1" si="697"/>
        <v/>
      </c>
      <c r="HB217" s="12" t="str">
        <f t="shared" ca="1" si="698"/>
        <v/>
      </c>
      <c r="HC217" s="12" t="str">
        <f t="shared" ca="1" si="699"/>
        <v/>
      </c>
      <c r="HD217" s="12" t="str">
        <f t="shared" ca="1" si="700"/>
        <v/>
      </c>
      <c r="HE217" t="str">
        <f t="shared" ca="1" si="533"/>
        <v/>
      </c>
      <c r="HF217" s="12" t="str">
        <f t="shared" ca="1" si="701"/>
        <v/>
      </c>
      <c r="HG217" s="12" t="str">
        <f t="shared" ca="1" si="702"/>
        <v/>
      </c>
      <c r="HH217" s="12" t="str">
        <f t="shared" ca="1" si="703"/>
        <v/>
      </c>
      <c r="HJ217" s="17"/>
      <c r="HL217" s="18">
        <f t="shared" si="534"/>
        <v>2010</v>
      </c>
      <c r="HM217" s="9">
        <f t="shared" si="704"/>
        <v>1.3882840120005069</v>
      </c>
      <c r="HN217" s="9">
        <f t="shared" si="705"/>
        <v>0.61083195063870155</v>
      </c>
      <c r="HO217" s="9">
        <f t="shared" si="706"/>
        <v>0.93612190093298486</v>
      </c>
      <c r="HP217" s="9">
        <f t="shared" si="707"/>
        <v>0.75836790120444197</v>
      </c>
      <c r="HQ217" s="9">
        <f t="shared" si="708"/>
        <v>0.86041993769231695</v>
      </c>
      <c r="HR217" s="9">
        <f t="shared" si="535"/>
        <v>0.84801031719109721</v>
      </c>
      <c r="HS217" s="9">
        <f t="shared" si="709"/>
        <v>0.84800823109079215</v>
      </c>
      <c r="HT217" s="9"/>
      <c r="HU217" s="9">
        <f t="shared" si="710"/>
        <v>0.70992480128206037</v>
      </c>
      <c r="HV217" s="23">
        <f t="shared" si="536"/>
        <v>0.61083345328534089</v>
      </c>
      <c r="HX217" s="8"/>
      <c r="HY217" s="5">
        <f t="shared" si="554"/>
        <v>61</v>
      </c>
      <c r="HZ217" t="b">
        <f t="shared" si="537"/>
        <v>0</v>
      </c>
      <c r="IC217" s="11"/>
      <c r="ID217" s="11"/>
      <c r="IE217" s="11"/>
      <c r="IF217">
        <f t="shared" si="539"/>
        <v>0</v>
      </c>
      <c r="IG217" s="12" t="str">
        <f t="shared" si="540"/>
        <v/>
      </c>
      <c r="IH217" s="19" t="str">
        <f t="shared" ca="1" si="541"/>
        <v/>
      </c>
      <c r="II217" s="19" t="str">
        <f t="shared" ca="1" si="542"/>
        <v/>
      </c>
      <c r="IJ217" s="11"/>
      <c r="IK217" s="12" t="str">
        <f t="shared" ca="1" si="711"/>
        <v/>
      </c>
      <c r="IL217" s="12" t="str">
        <f t="shared" ca="1" si="712"/>
        <v/>
      </c>
      <c r="IM217" s="12" t="str">
        <f t="shared" ca="1" si="713"/>
        <v/>
      </c>
      <c r="IN217" s="12" t="str">
        <f t="shared" ca="1" si="714"/>
        <v/>
      </c>
      <c r="IO217">
        <f t="shared" si="543"/>
        <v>0</v>
      </c>
      <c r="IP217" s="12" t="str">
        <f t="shared" ca="1" si="544"/>
        <v/>
      </c>
      <c r="IQ217" s="12" t="str">
        <f t="shared" ca="1" si="715"/>
        <v/>
      </c>
      <c r="IR217" s="12" t="str">
        <f t="shared" ca="1" si="716"/>
        <v/>
      </c>
    </row>
    <row r="218" spans="1:252" s="570" customFormat="1" x14ac:dyDescent="0.2">
      <c r="A218" s="570" t="s">
        <v>63</v>
      </c>
      <c r="B218" s="1">
        <f t="shared" si="545"/>
        <v>2011</v>
      </c>
      <c r="C218" s="60">
        <f t="shared" si="743"/>
        <v>1276.4759297009841</v>
      </c>
      <c r="D218" s="60">
        <f t="shared" si="770"/>
        <v>112.39218941492632</v>
      </c>
      <c r="E218" s="60">
        <f t="shared" si="770"/>
        <v>7.6329677932967197</v>
      </c>
      <c r="F218" s="60">
        <f t="shared" si="770"/>
        <v>0.02</v>
      </c>
      <c r="G218" s="60">
        <f t="shared" si="770"/>
        <v>0.02</v>
      </c>
      <c r="H218" s="60">
        <f t="shared" si="770"/>
        <v>0.02</v>
      </c>
      <c r="I218" s="60">
        <f t="shared" si="770"/>
        <v>427.32101948012411</v>
      </c>
      <c r="J218" s="60">
        <f t="shared" si="770"/>
        <v>1956.4405807508176</v>
      </c>
      <c r="K218" s="60">
        <f t="shared" si="770"/>
        <v>82.059787670951465</v>
      </c>
      <c r="L218" s="60">
        <f t="shared" si="770"/>
        <v>3466.2420553028783</v>
      </c>
      <c r="M218" s="60">
        <f t="shared" si="771"/>
        <v>3412.6920508501694</v>
      </c>
      <c r="N218" s="60">
        <f t="shared" si="771"/>
        <v>291.56703081262845</v>
      </c>
      <c r="O218" s="60">
        <f t="shared" si="771"/>
        <v>709.19097837290576</v>
      </c>
      <c r="P218" s="60">
        <f t="shared" si="771"/>
        <v>1748.2376978330569</v>
      </c>
      <c r="Q218" s="60">
        <f t="shared" si="771"/>
        <v>329.82409085385888</v>
      </c>
      <c r="R218" s="60">
        <f t="shared" si="771"/>
        <v>170.65207735123212</v>
      </c>
      <c r="S218" s="60">
        <f t="shared" si="771"/>
        <v>137.77451166309174</v>
      </c>
      <c r="T218" s="60">
        <f t="shared" si="771"/>
        <v>82.621055694487353</v>
      </c>
      <c r="U218" s="60">
        <f t="shared" si="771"/>
        <v>343.24867680705614</v>
      </c>
      <c r="V218" s="60">
        <f t="shared" si="771"/>
        <v>37.52502039816293</v>
      </c>
      <c r="W218" s="60">
        <f t="shared" si="768"/>
        <v>53.265257703692697</v>
      </c>
      <c r="X218" s="60">
        <f t="shared" si="768"/>
        <v>14645.222978454318</v>
      </c>
      <c r="Z218" s="19">
        <f t="shared" si="660"/>
        <v>1.9306547363785829</v>
      </c>
      <c r="AA218" s="19">
        <f t="shared" si="661"/>
        <v>2.6168635250561065</v>
      </c>
      <c r="AB218" s="19">
        <f t="shared" si="662"/>
        <v>0.38088389740750284</v>
      </c>
      <c r="AC218" s="19">
        <f t="shared" si="663"/>
        <v>3.0249763296842441E-5</v>
      </c>
      <c r="AD218" s="19">
        <f t="shared" si="664"/>
        <v>4.6566643797555068E-4</v>
      </c>
      <c r="AE218" s="19">
        <f t="shared" si="665"/>
        <v>9.9799686759321962E-4</v>
      </c>
      <c r="AF218" s="19">
        <f t="shared" si="666"/>
        <v>5.8102667439022593</v>
      </c>
      <c r="AG218" s="19">
        <f t="shared" si="667"/>
        <v>14.641071346004335</v>
      </c>
      <c r="AH218" s="19">
        <f t="shared" si="668"/>
        <v>1.0435610498873071</v>
      </c>
      <c r="AI218" s="19">
        <f t="shared" si="669"/>
        <v>7.8983496815158585</v>
      </c>
      <c r="AJ218" s="19">
        <f t="shared" si="670"/>
        <v>6.5911048905499943</v>
      </c>
      <c r="AK218" s="19">
        <f t="shared" si="671"/>
        <v>1.8272732645088057</v>
      </c>
      <c r="AL218" s="19">
        <f t="shared" si="672"/>
        <v>8.814415862397194</v>
      </c>
      <c r="AM218" s="19">
        <f t="shared" si="673"/>
        <v>8.0629156500946237</v>
      </c>
      <c r="AN218" s="19">
        <f t="shared" si="674"/>
        <v>1.2797639788554398</v>
      </c>
      <c r="AO218" s="19">
        <f t="shared" si="675"/>
        <v>0.57938492299300781</v>
      </c>
      <c r="AP218" s="19">
        <f t="shared" si="676"/>
        <v>0.31138506549329514</v>
      </c>
      <c r="AQ218" s="19">
        <f t="shared" si="677"/>
        <v>0.91425966070875353</v>
      </c>
      <c r="AR218" s="19">
        <f t="shared" si="678"/>
        <v>0.4881441413456622</v>
      </c>
      <c r="AS218" s="19">
        <f t="shared" si="679"/>
        <v>0.73915273457599573</v>
      </c>
      <c r="AT218" s="19">
        <f t="shared" si="680"/>
        <v>0.37368202954223345</v>
      </c>
      <c r="AU218" s="19">
        <f t="shared" si="656"/>
        <v>9.2362213518623744</v>
      </c>
      <c r="AV218" s="19"/>
      <c r="AX218" s="19">
        <f t="shared" si="717"/>
        <v>0.97723743129411278</v>
      </c>
      <c r="AY218" s="19">
        <f t="shared" si="718"/>
        <v>0.72792730864894617</v>
      </c>
      <c r="AZ218" s="19">
        <f t="shared" si="719"/>
        <v>0.54883512790971822</v>
      </c>
      <c r="BA218" s="19">
        <f t="shared" si="720"/>
        <v>0.74577723019762721</v>
      </c>
      <c r="BB218" s="19">
        <f t="shared" si="721"/>
        <v>1.5724748324683926</v>
      </c>
      <c r="BC218" s="19">
        <f t="shared" si="722"/>
        <v>3.8401995541893061</v>
      </c>
      <c r="BD218" s="19">
        <f t="shared" si="723"/>
        <v>1.4936718929700241</v>
      </c>
      <c r="BE218" s="19">
        <f t="shared" si="724"/>
        <v>0.92428304027910912</v>
      </c>
      <c r="BF218" s="19">
        <f t="shared" si="725"/>
        <v>1.4082859455809047</v>
      </c>
      <c r="BG218" s="19">
        <f t="shared" si="726"/>
        <v>0.97069952852748198</v>
      </c>
      <c r="BH218" s="19">
        <f t="shared" si="727"/>
        <v>1.0780491682309148</v>
      </c>
      <c r="BI218" s="19">
        <f t="shared" si="728"/>
        <v>0.80780480476702177</v>
      </c>
      <c r="BJ218" s="19">
        <f t="shared" si="729"/>
        <v>0.7463903847830381</v>
      </c>
      <c r="BK218" s="19">
        <f t="shared" si="730"/>
        <v>0.52401742200715928</v>
      </c>
      <c r="BL218" s="19">
        <f t="shared" si="731"/>
        <v>0.82671808697169058</v>
      </c>
      <c r="BM218" s="19">
        <f t="shared" si="732"/>
        <v>0.66550060255774524</v>
      </c>
      <c r="BN218" s="19">
        <f t="shared" si="733"/>
        <v>9.4486266142120717E-2</v>
      </c>
      <c r="BO218" s="19">
        <f t="shared" si="734"/>
        <v>0.72562073804956184</v>
      </c>
      <c r="BP218" s="19">
        <f t="shared" si="735"/>
        <v>0.59763906006289647</v>
      </c>
      <c r="BQ218" s="19">
        <f t="shared" si="736"/>
        <v>0.72930808088801191</v>
      </c>
      <c r="BR218" s="19">
        <f t="shared" si="737"/>
        <v>0.48119289258101694</v>
      </c>
      <c r="BS218" s="19">
        <f t="shared" si="738"/>
        <v>0.54362365685489</v>
      </c>
      <c r="BU218" s="16"/>
      <c r="BV218" s="9">
        <f t="shared" si="693"/>
        <v>1.9769316558727426</v>
      </c>
      <c r="BW218" s="9">
        <f>BS218</f>
        <v>0.54362365685489</v>
      </c>
      <c r="BX218" s="9">
        <f>GC218</f>
        <v>0.94585054450275019</v>
      </c>
      <c r="BY218" s="9">
        <f>GG218</f>
        <v>0.6770140015429178</v>
      </c>
      <c r="BZ218" s="9">
        <f>FY218</f>
        <v>0.84894524195655996</v>
      </c>
      <c r="CA218" s="9">
        <f>BV218*BX218*BY218*BZ218</f>
        <v>1.0747105273000759</v>
      </c>
      <c r="CB218" s="9">
        <f>GK218</f>
        <v>1.0747068161177331</v>
      </c>
      <c r="CC218" s="9"/>
      <c r="CD218" s="9">
        <f>BX218*BY218</f>
        <v>0.64035406199535461</v>
      </c>
      <c r="CE218" s="9">
        <f>CD218*BZ218</f>
        <v>0.54362553409851233</v>
      </c>
      <c r="CG218" s="35"/>
      <c r="CH218" s="570">
        <f>B218</f>
        <v>2011</v>
      </c>
      <c r="CI218" s="19">
        <f t="shared" ref="CI218:DC218" si="772">C218/$X218</f>
        <v>8.7159883572882652E-2</v>
      </c>
      <c r="CJ218" s="19">
        <f t="shared" si="772"/>
        <v>7.674324220278167E-3</v>
      </c>
      <c r="CK218" s="19">
        <f t="shared" si="772"/>
        <v>5.2119164075044462E-4</v>
      </c>
      <c r="CL218" s="19">
        <f t="shared" si="772"/>
        <v>1.3656330142206434E-6</v>
      </c>
      <c r="CM218" s="19">
        <f t="shared" si="772"/>
        <v>1.3656330142206434E-6</v>
      </c>
      <c r="CN218" s="19">
        <f t="shared" si="772"/>
        <v>1.3656330142206434E-6</v>
      </c>
      <c r="CO218" s="19">
        <f t="shared" si="772"/>
        <v>2.917818459362401E-2</v>
      </c>
      <c r="CP218" s="19">
        <f t="shared" si="772"/>
        <v>0.13358899237171626</v>
      </c>
      <c r="CQ218" s="19">
        <f t="shared" si="772"/>
        <v>5.6031777591693723E-3</v>
      </c>
      <c r="CR218" s="19">
        <f t="shared" si="772"/>
        <v>0.23668072930008141</v>
      </c>
      <c r="CS218" s="19">
        <f t="shared" si="772"/>
        <v>0.23302424660046731</v>
      </c>
      <c r="CT218" s="19">
        <f t="shared" si="772"/>
        <v>1.9908678156800651E-2</v>
      </c>
      <c r="CU218" s="19">
        <f t="shared" si="772"/>
        <v>4.8424730672673923E-2</v>
      </c>
      <c r="CV218" s="19">
        <f t="shared" si="772"/>
        <v>0.1193725558432958</v>
      </c>
      <c r="CW218" s="19">
        <f t="shared" si="772"/>
        <v>2.2520933367766935E-2</v>
      </c>
      <c r="CX218" s="19">
        <f t="shared" si="772"/>
        <v>1.1652405538808877E-2</v>
      </c>
      <c r="CY218" s="19">
        <f t="shared" si="772"/>
        <v>9.4074710822622584E-3</v>
      </c>
      <c r="CZ218" s="19">
        <f t="shared" si="772"/>
        <v>5.6415020663077211E-3</v>
      </c>
      <c r="DA218" s="19">
        <f t="shared" si="772"/>
        <v>2.3437586256763378E-2</v>
      </c>
      <c r="DB218" s="19">
        <f t="shared" si="772"/>
        <v>2.5622703357517187E-3</v>
      </c>
      <c r="DC218" s="19">
        <f t="shared" si="772"/>
        <v>3.6370397215566602E-3</v>
      </c>
      <c r="DD218" s="19"/>
      <c r="DE218" s="19"/>
      <c r="DF218" s="19">
        <f t="shared" ref="DF218:DZ218" si="773">(CI218-CI217)/LN(CI218/CI217)</f>
        <v>8.7789458201129517E-2</v>
      </c>
      <c r="DG218" s="19">
        <f t="shared" si="773"/>
        <v>7.7838680785740719E-3</v>
      </c>
      <c r="DH218" s="19">
        <f t="shared" si="773"/>
        <v>5.2868490869720653E-4</v>
      </c>
      <c r="DI218" s="19">
        <f t="shared" si="773"/>
        <v>1.3739915336311816E-6</v>
      </c>
      <c r="DJ218" s="19">
        <f t="shared" si="773"/>
        <v>1.3739915336311816E-6</v>
      </c>
      <c r="DK218" s="19">
        <f t="shared" si="773"/>
        <v>1.3739915336311816E-6</v>
      </c>
      <c r="DL218" s="19">
        <f t="shared" si="773"/>
        <v>3.1319523696128677E-2</v>
      </c>
      <c r="DM218" s="19">
        <f t="shared" si="773"/>
        <v>0.14040735064873741</v>
      </c>
      <c r="DN218" s="19">
        <f t="shared" si="773"/>
        <v>5.6398222464872092E-3</v>
      </c>
      <c r="DO218" s="19">
        <f t="shared" si="773"/>
        <v>0.23319631959949697</v>
      </c>
      <c r="DP218" s="19">
        <f t="shared" si="773"/>
        <v>0.22989918324364272</v>
      </c>
      <c r="DQ218" s="19">
        <f t="shared" si="773"/>
        <v>1.9895791426460103E-2</v>
      </c>
      <c r="DR218" s="19">
        <f t="shared" si="773"/>
        <v>4.9113017609332586E-2</v>
      </c>
      <c r="DS218" s="19">
        <f t="shared" si="773"/>
        <v>0.11697989734759727</v>
      </c>
      <c r="DT218" s="19">
        <f t="shared" si="773"/>
        <v>2.1951174134169835E-2</v>
      </c>
      <c r="DU218" s="19">
        <f t="shared" si="773"/>
        <v>1.1288464739396806E-2</v>
      </c>
      <c r="DV218" s="19">
        <f t="shared" si="773"/>
        <v>9.4490314864884867E-3</v>
      </c>
      <c r="DW218" s="19">
        <f t="shared" si="773"/>
        <v>5.5124196001585515E-3</v>
      </c>
      <c r="DX218" s="19">
        <f t="shared" si="773"/>
        <v>2.2761209225676551E-2</v>
      </c>
      <c r="DY218" s="19">
        <f t="shared" si="773"/>
        <v>2.5977122389043202E-3</v>
      </c>
      <c r="DZ218" s="19">
        <f t="shared" si="773"/>
        <v>3.6485531234893612E-3</v>
      </c>
      <c r="EA218" s="19">
        <f>SUM(DF218:DZ218)</f>
        <v>0.99976560352916877</v>
      </c>
      <c r="EB218" s="19"/>
      <c r="EC218" s="19">
        <f t="shared" ref="EC218:EW218" si="774">DF218/$EA218</f>
        <v>8.781004056474144E-2</v>
      </c>
      <c r="ED218" s="19">
        <f t="shared" si="774"/>
        <v>7.7856930175403587E-3</v>
      </c>
      <c r="EE218" s="19">
        <f t="shared" si="774"/>
        <v>5.2880885962764757E-4</v>
      </c>
      <c r="EF218" s="19">
        <f t="shared" si="774"/>
        <v>1.3743136679047536E-6</v>
      </c>
      <c r="EG218" s="19">
        <f t="shared" si="774"/>
        <v>1.3743136679047536E-6</v>
      </c>
      <c r="EH218" s="19">
        <f t="shared" si="774"/>
        <v>1.3743136679047536E-6</v>
      </c>
      <c r="EI218" s="19">
        <f t="shared" si="774"/>
        <v>3.1326866603102646E-2</v>
      </c>
      <c r="EJ218" s="19">
        <f t="shared" si="774"/>
        <v>0.14044026935223616</v>
      </c>
      <c r="EK218" s="19">
        <f t="shared" si="774"/>
        <v>5.641144510852002E-3</v>
      </c>
      <c r="EL218" s="19">
        <f t="shared" si="774"/>
        <v>0.23325099280902928</v>
      </c>
      <c r="EM218" s="19">
        <f t="shared" si="774"/>
        <v>0.22995308343485663</v>
      </c>
      <c r="EN218" s="19">
        <f t="shared" si="774"/>
        <v>1.9900456023119854E-2</v>
      </c>
      <c r="EO218" s="19">
        <f t="shared" si="774"/>
        <v>4.9124532226317671E-2</v>
      </c>
      <c r="EP218" s="19">
        <f t="shared" si="774"/>
        <v>0.11700732345127565</v>
      </c>
      <c r="EQ218" s="19">
        <f t="shared" si="774"/>
        <v>2.195632061823519E-2</v>
      </c>
      <c r="ER218" s="19">
        <f t="shared" si="774"/>
        <v>1.1291111336045738E-2</v>
      </c>
      <c r="ES218" s="19">
        <f t="shared" si="774"/>
        <v>9.4512468253893124E-3</v>
      </c>
      <c r="ET218" s="19">
        <f t="shared" si="774"/>
        <v>5.5137119947913102E-3</v>
      </c>
      <c r="EU218" s="19">
        <f t="shared" si="774"/>
        <v>2.2766545623623746E-2</v>
      </c>
      <c r="EV218" s="19">
        <f t="shared" si="774"/>
        <v>2.5983212762415568E-3</v>
      </c>
      <c r="EW218" s="19">
        <f t="shared" si="774"/>
        <v>3.6494085319698764E-3</v>
      </c>
      <c r="EX218" s="19"/>
      <c r="EY218" s="19"/>
      <c r="EZ218" s="19">
        <f t="shared" ref="EZ218:FT218" si="775">LN(AX218/AX217)</f>
        <v>-1.1226865863476871E-2</v>
      </c>
      <c r="FA218" s="19">
        <f t="shared" si="775"/>
        <v>2.2114440466129738E-2</v>
      </c>
      <c r="FB218" s="19">
        <f t="shared" si="775"/>
        <v>-4.0077249748266021E-2</v>
      </c>
      <c r="FC218" s="19">
        <f t="shared" si="775"/>
        <v>-9.0411272691768695E-3</v>
      </c>
      <c r="FD218" s="19">
        <f t="shared" si="775"/>
        <v>3.8202567525182189E-2</v>
      </c>
      <c r="FE218" s="19">
        <f t="shared" si="775"/>
        <v>-2.3786769516995605E-2</v>
      </c>
      <c r="FF218" s="19">
        <f t="shared" si="775"/>
        <v>-0.11134588159279557</v>
      </c>
      <c r="FG218" s="19">
        <f t="shared" si="775"/>
        <v>-5.2812106626425652E-2</v>
      </c>
      <c r="FH218" s="19">
        <f t="shared" si="775"/>
        <v>2.2462281354176047E-2</v>
      </c>
      <c r="FI218" s="19">
        <f t="shared" si="775"/>
        <v>2.6121659819984173E-2</v>
      </c>
      <c r="FJ218" s="19">
        <f t="shared" si="775"/>
        <v>6.1428145381252776E-2</v>
      </c>
      <c r="FK218" s="19">
        <f t="shared" si="775"/>
        <v>4.7810854686731637E-3</v>
      </c>
      <c r="FL218" s="19">
        <f t="shared" si="775"/>
        <v>-4.5752101866835274E-2</v>
      </c>
      <c r="FM218" s="19">
        <f t="shared" si="775"/>
        <v>-0.11416307303834816</v>
      </c>
      <c r="FN218" s="19">
        <f t="shared" si="775"/>
        <v>2.2976393396044334E-2</v>
      </c>
      <c r="FO218" s="19">
        <f t="shared" si="775"/>
        <v>-1.8688732130525385E-2</v>
      </c>
      <c r="FP218" s="19">
        <f t="shared" si="775"/>
        <v>-2.2623121997834002E-2</v>
      </c>
      <c r="FQ218" s="19">
        <f t="shared" si="775"/>
        <v>4.5090784480361606E-2</v>
      </c>
      <c r="FR218" s="19">
        <f t="shared" si="775"/>
        <v>-1.5188013517693411E-2</v>
      </c>
      <c r="FS218" s="19">
        <f t="shared" si="775"/>
        <v>-4.1975404663913495E-2</v>
      </c>
      <c r="FT218" s="19">
        <f t="shared" si="775"/>
        <v>-2.4338812393731087E-2</v>
      </c>
      <c r="FU218" s="19"/>
      <c r="FV218" s="16"/>
      <c r="FW218" s="19">
        <f>EXP(SUMPRODUCT($EC218:$EW218,EZ218:FT218))</f>
        <v>0.99290486697468439</v>
      </c>
      <c r="FX218" s="19">
        <f>IF(ISERR(FW218),FX217,FW218*FX217)</f>
        <v>0.61569681649841801</v>
      </c>
      <c r="FY218" s="19">
        <f t="shared" si="694"/>
        <v>0.84894524195655996</v>
      </c>
      <c r="FZ218" s="19"/>
      <c r="GA218" s="19">
        <f t="shared" si="740"/>
        <v>1.0277060039615136</v>
      </c>
      <c r="GB218" s="19">
        <f>IF(ISERR(GA218),GB217,GA218*GB217)</f>
        <v>0.75583695015973906</v>
      </c>
      <c r="GC218" s="19">
        <f t="shared" si="695"/>
        <v>0.94585054450275019</v>
      </c>
      <c r="GD218" s="19"/>
      <c r="GE218" s="19">
        <f t="shared" si="741"/>
        <v>0.96771527308223204</v>
      </c>
      <c r="GF218" s="19">
        <f>IF(ISERR(GE218),GF217,GE218*GF217)</f>
        <v>0.60285093843949433</v>
      </c>
      <c r="GG218" s="19">
        <f t="shared" si="696"/>
        <v>0.6770140015429178</v>
      </c>
      <c r="GI218" s="132">
        <f t="shared" si="657"/>
        <v>1.9769316558727426</v>
      </c>
      <c r="GJ218" s="19">
        <f>FY218*GC218*GG218*GI218</f>
        <v>1.0747105273000759</v>
      </c>
      <c r="GK218" s="19">
        <f t="shared" si="742"/>
        <v>1.0747068161177331</v>
      </c>
      <c r="GL218" s="3"/>
      <c r="GM218" s="3"/>
      <c r="GN218" s="8"/>
      <c r="GO218" s="3"/>
      <c r="GV218" s="30"/>
      <c r="GW218" s="12"/>
      <c r="GX218" s="19"/>
      <c r="GY218" s="19"/>
      <c r="GZ218" s="11"/>
      <c r="HA218" s="12"/>
      <c r="HB218" s="12"/>
      <c r="HC218" s="12"/>
      <c r="HD218" s="12"/>
      <c r="HF218" s="12"/>
      <c r="HG218" s="12"/>
      <c r="HH218" s="12"/>
      <c r="HJ218" s="17"/>
      <c r="HL218" s="18"/>
      <c r="HM218" s="9"/>
      <c r="HN218" s="9"/>
      <c r="HO218" s="9"/>
      <c r="HP218" s="9"/>
      <c r="HQ218" s="9"/>
      <c r="HR218" s="9"/>
      <c r="HS218" s="9"/>
      <c r="HT218" s="9"/>
      <c r="HU218" s="9"/>
      <c r="HV218" s="23"/>
      <c r="HX218" s="5"/>
      <c r="HY218" s="5"/>
      <c r="IC218" s="11"/>
      <c r="ID218" s="11"/>
      <c r="IE218" s="11"/>
      <c r="IG218" s="12"/>
      <c r="IH218" s="19"/>
      <c r="II218" s="19"/>
      <c r="IJ218" s="11"/>
      <c r="IK218" s="12"/>
      <c r="IL218" s="12"/>
      <c r="IM218" s="12"/>
      <c r="IN218" s="12"/>
      <c r="IP218" s="12"/>
      <c r="IQ218" s="12"/>
      <c r="IR218" s="12"/>
    </row>
    <row r="219" spans="1:252" hidden="1" x14ac:dyDescent="0.2">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19"/>
      <c r="BU219" s="3"/>
      <c r="CG219" s="35"/>
      <c r="CI219" s="19"/>
      <c r="CJ219" s="19"/>
      <c r="CK219" s="19"/>
      <c r="CL219" s="19"/>
      <c r="CM219" s="19"/>
      <c r="CN219" s="19"/>
      <c r="CO219" s="19"/>
      <c r="CP219" s="19"/>
      <c r="CQ219" s="19"/>
      <c r="CR219" s="19"/>
      <c r="CS219" s="19"/>
      <c r="CT219" s="19"/>
      <c r="CU219" s="19"/>
      <c r="CV219" s="19"/>
      <c r="CW219" s="19"/>
      <c r="CX219" s="19"/>
      <c r="CY219" s="19"/>
      <c r="CZ219" s="19"/>
      <c r="DA219" s="19"/>
      <c r="DB219" s="19"/>
      <c r="DC219" s="19"/>
      <c r="DD219" s="19"/>
      <c r="DE219" s="19"/>
      <c r="DF219" s="19"/>
      <c r="DG219" s="19"/>
      <c r="DH219" s="19"/>
      <c r="DI219" s="19"/>
      <c r="DJ219" s="19"/>
      <c r="DK219" s="19"/>
      <c r="DL219" s="19"/>
      <c r="DM219" s="19"/>
      <c r="DN219" s="19"/>
      <c r="DO219" s="19"/>
      <c r="DP219" s="19"/>
      <c r="DQ219" s="19"/>
      <c r="DR219" s="19"/>
      <c r="DS219" s="19"/>
      <c r="DT219" s="19"/>
      <c r="DU219" s="19"/>
      <c r="DV219" s="19"/>
      <c r="DW219" s="19"/>
      <c r="DX219" s="19"/>
      <c r="DY219" s="19"/>
      <c r="DZ219" s="19"/>
      <c r="EA219" s="19"/>
      <c r="EB219" s="19"/>
      <c r="EC219" s="19"/>
      <c r="ED219" s="19"/>
      <c r="EE219" s="19"/>
      <c r="EF219" s="19"/>
      <c r="EG219" s="19"/>
      <c r="EH219" s="19"/>
      <c r="EI219" s="19"/>
      <c r="EJ219" s="19"/>
      <c r="EK219" s="19"/>
      <c r="EL219" s="19"/>
      <c r="EM219" s="19"/>
      <c r="EN219" s="19"/>
      <c r="EO219" s="19"/>
      <c r="EP219" s="19"/>
      <c r="EQ219" s="19"/>
      <c r="ER219" s="19"/>
      <c r="ES219" s="19"/>
      <c r="ET219" s="19"/>
      <c r="EU219" s="19"/>
      <c r="EV219" s="19"/>
      <c r="EW219" s="19"/>
      <c r="EX219" s="19"/>
      <c r="EY219" s="19"/>
      <c r="EZ219" s="19"/>
      <c r="FA219" s="19"/>
      <c r="FB219" s="19"/>
      <c r="FC219" s="19"/>
      <c r="FD219" s="19"/>
      <c r="FE219" s="19"/>
      <c r="FF219" s="19"/>
      <c r="FG219" s="19"/>
      <c r="FH219" s="19"/>
      <c r="FI219" s="19"/>
      <c r="FJ219" s="19"/>
      <c r="FK219" s="19"/>
      <c r="FL219" s="19"/>
      <c r="FM219" s="19"/>
      <c r="FN219" s="19"/>
      <c r="FO219" s="19"/>
      <c r="FP219" s="19"/>
      <c r="FQ219" s="19"/>
      <c r="FR219" s="19"/>
      <c r="FS219" s="19"/>
      <c r="FT219" s="19"/>
      <c r="FU219" s="19"/>
      <c r="FV219" s="16"/>
      <c r="FW219" s="19"/>
      <c r="FX219" s="19"/>
      <c r="FY219" s="19"/>
      <c r="FZ219" s="19"/>
      <c r="GA219" s="19"/>
      <c r="GB219" s="19"/>
      <c r="GC219" s="19"/>
      <c r="GD219" s="19"/>
      <c r="GE219" s="19"/>
      <c r="GF219" s="19"/>
      <c r="GG219" s="19"/>
      <c r="GL219" s="3"/>
      <c r="GM219" s="3"/>
      <c r="GN219" s="8"/>
      <c r="GP219" s="2" t="s">
        <v>35</v>
      </c>
      <c r="GQ219" s="2"/>
      <c r="GR219" s="2" t="s">
        <v>43</v>
      </c>
      <c r="HA219" s="2"/>
      <c r="HF219" s="2"/>
      <c r="HJ219" s="17"/>
      <c r="IJ219" s="11"/>
    </row>
    <row r="220" spans="1:252" hidden="1" x14ac:dyDescent="0.2">
      <c r="A220" t="s">
        <v>64</v>
      </c>
      <c r="B220" s="1">
        <f>Base_year</f>
        <v>1985</v>
      </c>
      <c r="X220">
        <f>INDEX(X156:X217,base_row,0)</f>
        <v>13627.179765509132</v>
      </c>
      <c r="Z220" s="19">
        <f>INDEX(Z156:Z217,base_row,0)</f>
        <v>1.9756250370208408</v>
      </c>
      <c r="AA220" s="19">
        <f t="shared" ref="AA220:AT220" si="776">INDEX(AA156:AA217,base_row,0)</f>
        <v>3.5949517128476467</v>
      </c>
      <c r="AB220" s="19">
        <f t="shared" si="776"/>
        <v>0.69398600424526236</v>
      </c>
      <c r="AC220" s="19">
        <f t="shared" si="776"/>
        <v>4.0561392962917902E-5</v>
      </c>
      <c r="AD220" s="19">
        <f t="shared" si="776"/>
        <v>2.9613601970631905E-4</v>
      </c>
      <c r="AE220" s="19">
        <f t="shared" si="776"/>
        <v>2.5988151227831282E-4</v>
      </c>
      <c r="AF220" s="19">
        <f t="shared" si="776"/>
        <v>3.8899217232702279</v>
      </c>
      <c r="AG220" s="19">
        <f t="shared" si="776"/>
        <v>15.840463048616707</v>
      </c>
      <c r="AH220" s="19">
        <f t="shared" si="776"/>
        <v>0.74101502834841404</v>
      </c>
      <c r="AI220" s="19">
        <f t="shared" si="776"/>
        <v>8.1367606034561337</v>
      </c>
      <c r="AJ220" s="19">
        <f t="shared" si="776"/>
        <v>6.1139186270752726</v>
      </c>
      <c r="AK220" s="19">
        <f t="shared" si="776"/>
        <v>2.2620232681530137</v>
      </c>
      <c r="AL220" s="19">
        <f t="shared" si="776"/>
        <v>11.809390959610743</v>
      </c>
      <c r="AM220" s="19">
        <f t="shared" si="776"/>
        <v>15.386732027364667</v>
      </c>
      <c r="AN220" s="19">
        <f t="shared" si="776"/>
        <v>1.5480052983276062</v>
      </c>
      <c r="AO220" s="19">
        <f t="shared" si="776"/>
        <v>0.87060014786798756</v>
      </c>
      <c r="AP220" s="19">
        <f t="shared" si="776"/>
        <v>3.2955590077496333</v>
      </c>
      <c r="AQ220" s="19">
        <f t="shared" si="776"/>
        <v>1.2599690344659185</v>
      </c>
      <c r="AR220" s="19">
        <f t="shared" si="776"/>
        <v>0.81678754613911808</v>
      </c>
      <c r="AS220" s="19">
        <f t="shared" si="776"/>
        <v>1.0134986214275823</v>
      </c>
      <c r="AT220" s="19">
        <f t="shared" si="776"/>
        <v>0.77657429131565525</v>
      </c>
      <c r="AU220" s="19">
        <f>INDEX(AU156:AU217,base_row,0)</f>
        <v>16.99010194901766</v>
      </c>
      <c r="AV220" s="19"/>
      <c r="AX220" s="19">
        <f>INDEX(AX156:AX217,base_row,0)</f>
        <v>1</v>
      </c>
      <c r="AY220" s="19">
        <f t="shared" ref="AY220:BS220" si="777">INDEX(AY156:AY217,base_row,0)</f>
        <v>1</v>
      </c>
      <c r="AZ220" s="19">
        <f t="shared" si="777"/>
        <v>1</v>
      </c>
      <c r="BA220" s="19">
        <f t="shared" si="777"/>
        <v>1</v>
      </c>
      <c r="BB220" s="19">
        <f t="shared" si="777"/>
        <v>1</v>
      </c>
      <c r="BC220" s="19">
        <f t="shared" si="777"/>
        <v>1</v>
      </c>
      <c r="BD220" s="19">
        <f t="shared" si="777"/>
        <v>1</v>
      </c>
      <c r="BE220" s="19">
        <f t="shared" si="777"/>
        <v>1</v>
      </c>
      <c r="BF220" s="19">
        <f t="shared" si="777"/>
        <v>1</v>
      </c>
      <c r="BG220" s="19">
        <f t="shared" si="777"/>
        <v>1</v>
      </c>
      <c r="BH220" s="19">
        <f>INDEX(BH156:BH217,base_row,0)</f>
        <v>1</v>
      </c>
      <c r="BI220" s="19">
        <f t="shared" si="777"/>
        <v>1</v>
      </c>
      <c r="BJ220" s="19">
        <f t="shared" si="777"/>
        <v>1</v>
      </c>
      <c r="BK220" s="19">
        <f t="shared" si="777"/>
        <v>1</v>
      </c>
      <c r="BL220" s="19">
        <f t="shared" si="777"/>
        <v>1</v>
      </c>
      <c r="BM220" s="19">
        <f t="shared" si="777"/>
        <v>1</v>
      </c>
      <c r="BN220" s="19">
        <f t="shared" si="777"/>
        <v>1</v>
      </c>
      <c r="BO220" s="19">
        <f t="shared" si="777"/>
        <v>1</v>
      </c>
      <c r="BP220" s="19">
        <f t="shared" si="777"/>
        <v>1</v>
      </c>
      <c r="BQ220" s="19">
        <f t="shared" si="777"/>
        <v>1</v>
      </c>
      <c r="BR220" s="19">
        <f t="shared" si="777"/>
        <v>1</v>
      </c>
      <c r="BS220" s="19">
        <f t="shared" si="777"/>
        <v>1</v>
      </c>
      <c r="BU220" s="3"/>
      <c r="BW220" s="3"/>
      <c r="BX220" s="16"/>
      <c r="BY220" s="16"/>
      <c r="CG220" s="35"/>
      <c r="CI220" s="19">
        <f t="shared" ref="CI220:DC220" si="778">INDEX(CI156:CI217,base_row,0)</f>
        <v>7.1485123331607087E-2</v>
      </c>
      <c r="CJ220" s="19">
        <f t="shared" si="778"/>
        <v>1.7816641326229319E-2</v>
      </c>
      <c r="CK220" s="19">
        <f t="shared" si="778"/>
        <v>3.9192172446839259E-3</v>
      </c>
      <c r="CL220" s="19">
        <f t="shared" si="778"/>
        <v>1.467655108698331E-6</v>
      </c>
      <c r="CM220" s="19">
        <f t="shared" si="778"/>
        <v>1.467655108698331E-6</v>
      </c>
      <c r="CN220" s="19">
        <f t="shared" si="778"/>
        <v>1.467655108698331E-6</v>
      </c>
      <c r="CO220" s="19">
        <f t="shared" si="778"/>
        <v>2.2061166611297891E-2</v>
      </c>
      <c r="CP220" s="19">
        <f t="shared" si="778"/>
        <v>0.16067376580543902</v>
      </c>
      <c r="CQ220" s="19">
        <f t="shared" si="778"/>
        <v>4.2392699515380258E-3</v>
      </c>
      <c r="CR220" s="19">
        <f t="shared" si="778"/>
        <v>0.19369682193992147</v>
      </c>
      <c r="CS220" s="19">
        <f t="shared" si="778"/>
        <v>0.17747757808843423</v>
      </c>
      <c r="CT220" s="19">
        <f t="shared" si="778"/>
        <v>1.6793444153625409E-2</v>
      </c>
      <c r="CU220" s="19">
        <f t="shared" si="778"/>
        <v>6.5701810682705628E-2</v>
      </c>
      <c r="CV220" s="19">
        <f t="shared" si="778"/>
        <v>0.17419990300070201</v>
      </c>
      <c r="CW220" s="19">
        <f t="shared" si="778"/>
        <v>2.3519422829693024E-2</v>
      </c>
      <c r="CX220" s="19">
        <f t="shared" si="778"/>
        <v>1.3515242286673517E-2</v>
      </c>
      <c r="CY220" s="19">
        <f t="shared" si="778"/>
        <v>1.1757441786297588E-2</v>
      </c>
      <c r="CZ220" s="19">
        <f t="shared" si="778"/>
        <v>8.2145034334198518E-3</v>
      </c>
      <c r="DA220" s="19">
        <f t="shared" si="778"/>
        <v>2.7035824035602153E-2</v>
      </c>
      <c r="DB220" s="19">
        <f t="shared" si="778"/>
        <v>3.9604070994268522E-3</v>
      </c>
      <c r="DC220" s="19">
        <f t="shared" si="778"/>
        <v>3.928013427377054E-3</v>
      </c>
      <c r="DD220" s="19"/>
      <c r="DE220" s="19"/>
      <c r="DF220" s="19"/>
      <c r="DG220" s="19"/>
      <c r="DH220" s="19"/>
      <c r="DI220" s="19"/>
      <c r="DJ220" s="19"/>
      <c r="DK220" s="19"/>
      <c r="DL220" s="19"/>
      <c r="DM220" s="19"/>
      <c r="DN220" s="19"/>
      <c r="DO220" s="19"/>
      <c r="DP220" s="19"/>
      <c r="DQ220" s="19"/>
      <c r="DR220" s="19"/>
      <c r="DS220" s="19"/>
      <c r="DT220" s="19"/>
      <c r="DU220" s="19"/>
      <c r="DV220" s="19"/>
      <c r="DW220" s="19"/>
      <c r="DX220" s="19"/>
      <c r="DY220" s="19"/>
      <c r="DZ220" s="19"/>
      <c r="EA220" s="19"/>
      <c r="EB220" s="19"/>
      <c r="EC220" s="19"/>
      <c r="ED220" s="19"/>
      <c r="EE220" s="19"/>
      <c r="EF220" s="19"/>
      <c r="EG220" s="19"/>
      <c r="EH220" s="19"/>
      <c r="EI220" s="19"/>
      <c r="EJ220" s="19"/>
      <c r="EK220" s="19"/>
      <c r="EL220" s="19"/>
      <c r="EM220" s="19"/>
      <c r="EN220" s="19"/>
      <c r="EO220" s="19"/>
      <c r="EP220" s="19"/>
      <c r="EQ220" s="19"/>
      <c r="ER220" s="19"/>
      <c r="ES220" s="19"/>
      <c r="ET220" s="19"/>
      <c r="EU220" s="19"/>
      <c r="EV220" s="19"/>
      <c r="EW220" s="19"/>
      <c r="EX220" s="19"/>
      <c r="EY220" s="19"/>
      <c r="EZ220" s="19"/>
      <c r="FA220" s="19"/>
      <c r="FB220" s="19"/>
      <c r="FC220" s="19"/>
      <c r="FD220" s="19"/>
      <c r="FE220" s="19"/>
      <c r="FF220" s="19"/>
      <c r="FG220" s="19"/>
      <c r="FH220" s="19"/>
      <c r="FI220" s="19"/>
      <c r="FJ220" s="19"/>
      <c r="FK220" s="19"/>
      <c r="FL220" s="19"/>
      <c r="FM220" s="19"/>
      <c r="FN220" s="19"/>
      <c r="FO220" s="19"/>
      <c r="FP220" s="19"/>
      <c r="FQ220" s="19"/>
      <c r="FR220" s="19"/>
      <c r="FS220" s="19"/>
      <c r="FT220" s="19"/>
      <c r="FU220" s="19"/>
      <c r="FV220" s="16"/>
      <c r="FW220" s="19"/>
      <c r="FX220" s="19">
        <f>INDEX(FX156:FX217,base_row,1)</f>
        <v>0.72524915161715797</v>
      </c>
      <c r="FY220" s="19"/>
      <c r="FZ220" s="19"/>
      <c r="GA220" s="19"/>
      <c r="GB220" s="19">
        <f>INDEX(GB156:GB217,base_row,1)</f>
        <v>0.79910822545130056</v>
      </c>
      <c r="GC220" s="19"/>
      <c r="GD220" s="19"/>
      <c r="GE220" s="19"/>
      <c r="GF220" s="19">
        <f>INDEX(GF156:GF217,base_row,1)</f>
        <v>0.89045564355477802</v>
      </c>
      <c r="GG220" s="19"/>
      <c r="GL220" s="3"/>
      <c r="GM220" s="3"/>
      <c r="GN220" s="8"/>
      <c r="GP220" s="2"/>
      <c r="GQ220" s="2"/>
      <c r="GR220" s="2"/>
      <c r="HA220" s="2"/>
      <c r="HF220" s="2"/>
      <c r="HJ220" s="17"/>
      <c r="IJ220" s="11"/>
    </row>
    <row r="221" spans="1:252" hidden="1" x14ac:dyDescent="0.2">
      <c r="A221" t="s">
        <v>64</v>
      </c>
      <c r="B221" s="1">
        <f>Base_year2</f>
        <v>1996</v>
      </c>
      <c r="Z221" s="19">
        <f>INDEX(Z156:Z217,base_row2,0)</f>
        <v>1.8431139669654346</v>
      </c>
      <c r="AA221" s="19">
        <f t="shared" ref="AA221:AU221" si="779">INDEX(AA156:AA217,base_row2,0)</f>
        <v>3.1858522233593671</v>
      </c>
      <c r="AB221" s="19">
        <f t="shared" si="779"/>
        <v>0.8769666755621548</v>
      </c>
      <c r="AC221" s="19">
        <f t="shared" si="779"/>
        <v>3.3849606722677037E-5</v>
      </c>
      <c r="AD221" s="19">
        <f t="shared" si="779"/>
        <v>2.2559060487752815E-4</v>
      </c>
      <c r="AE221" s="19">
        <f t="shared" si="779"/>
        <v>2.5482598918737906E-4</v>
      </c>
      <c r="AF221" s="19">
        <f t="shared" si="779"/>
        <v>4.42818425927174</v>
      </c>
      <c r="AG221" s="19">
        <f t="shared" si="779"/>
        <v>15.702431322821884</v>
      </c>
      <c r="AH221" s="19">
        <f t="shared" si="779"/>
        <v>0.86585255515420467</v>
      </c>
      <c r="AI221" s="19">
        <f t="shared" si="779"/>
        <v>9.2541147351928164</v>
      </c>
      <c r="AJ221" s="19">
        <f t="shared" si="779"/>
        <v>7.3677252897749357</v>
      </c>
      <c r="AK221" s="19">
        <f t="shared" si="779"/>
        <v>1.8330239078819788</v>
      </c>
      <c r="AL221" s="19">
        <f t="shared" si="779"/>
        <v>9.2800088278195769</v>
      </c>
      <c r="AM221" s="19">
        <f t="shared" si="779"/>
        <v>12.868980726170117</v>
      </c>
      <c r="AN221" s="19">
        <f t="shared" si="779"/>
        <v>1.4384057800703163</v>
      </c>
      <c r="AO221" s="19">
        <f t="shared" si="779"/>
        <v>0.72347341135191179</v>
      </c>
      <c r="AP221" s="19">
        <f t="shared" si="779"/>
        <v>1.1950282715946068</v>
      </c>
      <c r="AQ221" s="19">
        <f t="shared" si="779"/>
        <v>1.0819513747470679</v>
      </c>
      <c r="AR221" s="19">
        <f t="shared" si="779"/>
        <v>0.74404134678419287</v>
      </c>
      <c r="AS221" s="19">
        <f t="shared" si="779"/>
        <v>1.1880035666209403</v>
      </c>
      <c r="AT221" s="19">
        <f t="shared" si="779"/>
        <v>0.72710980218687526</v>
      </c>
      <c r="AU221" s="19">
        <f t="shared" si="779"/>
        <v>15.312587619137902</v>
      </c>
      <c r="AV221" s="19"/>
      <c r="AX221" s="19">
        <f>INDEX(AX156:AX217,base_row2,0)</f>
        <v>0.93292701419940127</v>
      </c>
      <c r="AY221" s="19">
        <f t="shared" ref="AY221:BS221" si="780">INDEX(AY156:AY217,base_row2,0)</f>
        <v>0.88620167330030086</v>
      </c>
      <c r="AZ221" s="19">
        <f t="shared" si="780"/>
        <v>1.2636662269808903</v>
      </c>
      <c r="BA221" s="19">
        <f t="shared" si="780"/>
        <v>0.83452771835580386</v>
      </c>
      <c r="BB221" s="19">
        <f t="shared" si="780"/>
        <v>0.76178036397344884</v>
      </c>
      <c r="BC221" s="19">
        <f t="shared" si="780"/>
        <v>0.98054681517506459</v>
      </c>
      <c r="BD221" s="19">
        <f t="shared" si="780"/>
        <v>1.1383736163073737</v>
      </c>
      <c r="BE221" s="19">
        <f t="shared" si="780"/>
        <v>0.99128613062817772</v>
      </c>
      <c r="BF221" s="19">
        <f t="shared" si="780"/>
        <v>1.1684682793600427</v>
      </c>
      <c r="BG221" s="19">
        <f t="shared" si="780"/>
        <v>1.1373217409471381</v>
      </c>
      <c r="BH221" s="19">
        <f>INDEX(BH156:BH217,base_row2,0)</f>
        <v>1.2050741495228976</v>
      </c>
      <c r="BI221" s="19">
        <f t="shared" si="780"/>
        <v>0.81034706127434253</v>
      </c>
      <c r="BJ221" s="19">
        <f t="shared" si="780"/>
        <v>0.78581603907924658</v>
      </c>
      <c r="BK221" s="19">
        <f t="shared" si="780"/>
        <v>0.83636867811067128</v>
      </c>
      <c r="BL221" s="19">
        <f t="shared" si="780"/>
        <v>0.9291995199398243</v>
      </c>
      <c r="BM221" s="19">
        <f t="shared" si="780"/>
        <v>0.83100538533519164</v>
      </c>
      <c r="BN221" s="19">
        <f t="shared" si="780"/>
        <v>0.36261777403604428</v>
      </c>
      <c r="BO221" s="19">
        <f t="shared" si="780"/>
        <v>0.85871267082820846</v>
      </c>
      <c r="BP221" s="19">
        <f t="shared" si="780"/>
        <v>0.91093620403642295</v>
      </c>
      <c r="BQ221" s="19">
        <f t="shared" si="780"/>
        <v>1.1721807425327879</v>
      </c>
      <c r="BR221" s="19">
        <f t="shared" si="780"/>
        <v>0.93630424071214313</v>
      </c>
      <c r="BS221" s="19">
        <f t="shared" si="780"/>
        <v>0.90126519929583182</v>
      </c>
      <c r="BU221" s="3"/>
      <c r="BV221" s="19">
        <f t="shared" ref="BV221:CB221" si="781">INDEX(BV156:BV217,base_row2,1)</f>
        <v>1.3891291162026258</v>
      </c>
      <c r="BW221" s="19">
        <f t="shared" si="781"/>
        <v>0.90126519929583182</v>
      </c>
      <c r="BX221" s="19">
        <f t="shared" si="781"/>
        <v>0.98315324868721166</v>
      </c>
      <c r="BY221" s="19">
        <f t="shared" si="781"/>
        <v>0.92250793923537044</v>
      </c>
      <c r="BZ221" s="19">
        <f t="shared" si="781"/>
        <v>0.99371437828380638</v>
      </c>
      <c r="CA221" s="19">
        <f t="shared" si="781"/>
        <v>1.2519746030516963</v>
      </c>
      <c r="CB221" s="19">
        <f t="shared" si="781"/>
        <v>1.2519737297620022</v>
      </c>
      <c r="CC221" s="19"/>
      <c r="CD221" s="19">
        <f>INDEX(CD156:CD217,base_row2,1)</f>
        <v>0.90696667739899928</v>
      </c>
      <c r="CG221" s="35"/>
      <c r="CI221" s="19">
        <f t="shared" ref="CI221:DC221" si="782">INDEX(CI157:CI219,base_row2,0)</f>
        <v>6.4553609333886902E-2</v>
      </c>
      <c r="CJ221" s="19">
        <f t="shared" si="782"/>
        <v>1.6664455193716031E-2</v>
      </c>
      <c r="CK221" s="19">
        <f t="shared" si="782"/>
        <v>3.6122038101086321E-3</v>
      </c>
      <c r="CL221" s="19">
        <f t="shared" si="782"/>
        <v>1.1730323458540724E-6</v>
      </c>
      <c r="CM221" s="19">
        <f t="shared" si="782"/>
        <v>1.1730323458540724E-6</v>
      </c>
      <c r="CN221" s="19">
        <f t="shared" si="782"/>
        <v>1.1730323458540724E-6</v>
      </c>
      <c r="CO221" s="19">
        <f t="shared" si="782"/>
        <v>2.4974964886449534E-2</v>
      </c>
      <c r="CP221" s="19">
        <f t="shared" si="782"/>
        <v>0.15739072118347153</v>
      </c>
      <c r="CQ221" s="19">
        <f t="shared" si="782"/>
        <v>5.241002697119604E-3</v>
      </c>
      <c r="CR221" s="19">
        <f t="shared" si="782"/>
        <v>0.21017538819928744</v>
      </c>
      <c r="CS221" s="19">
        <f t="shared" si="782"/>
        <v>0.21348712373918877</v>
      </c>
      <c r="CT221" s="19">
        <f t="shared" si="782"/>
        <v>1.7916756608924521E-2</v>
      </c>
      <c r="CU221" s="19">
        <f t="shared" si="782"/>
        <v>5.3365044491341662E-2</v>
      </c>
      <c r="CV221" s="19">
        <f t="shared" si="782"/>
        <v>0.14574138194480829</v>
      </c>
      <c r="CW221" s="19">
        <f t="shared" si="782"/>
        <v>2.2071413704736375E-2</v>
      </c>
      <c r="CX221" s="19">
        <f t="shared" si="782"/>
        <v>1.1635488254202511E-2</v>
      </c>
      <c r="CY221" s="19">
        <f t="shared" si="782"/>
        <v>1.1414640872097476E-2</v>
      </c>
      <c r="CZ221" s="19">
        <f t="shared" si="782"/>
        <v>6.740931077604314E-3</v>
      </c>
      <c r="DA221" s="19">
        <f t="shared" si="782"/>
        <v>2.5791081317836674E-2</v>
      </c>
      <c r="DB221" s="19">
        <f t="shared" si="782"/>
        <v>4.7127831162751266E-3</v>
      </c>
      <c r="DC221" s="19">
        <f t="shared" si="782"/>
        <v>4.5074904719068784E-3</v>
      </c>
      <c r="DD221" s="19"/>
      <c r="DE221" s="19"/>
      <c r="DF221" s="19"/>
      <c r="DG221" s="19"/>
      <c r="DH221" s="19"/>
      <c r="DI221" s="19"/>
      <c r="DJ221" s="19"/>
      <c r="DK221" s="19"/>
      <c r="DL221" s="19"/>
      <c r="DM221" s="19"/>
      <c r="DN221" s="19"/>
      <c r="DO221" s="19"/>
      <c r="DP221" s="19"/>
      <c r="DQ221" s="19"/>
      <c r="DR221" s="19"/>
      <c r="DS221" s="19"/>
      <c r="DT221" s="19"/>
      <c r="DU221" s="19"/>
      <c r="DV221" s="19"/>
      <c r="DW221" s="19"/>
      <c r="DX221" s="19"/>
      <c r="DY221" s="19"/>
      <c r="DZ221" s="19"/>
      <c r="EA221" s="19"/>
      <c r="EB221" s="19"/>
      <c r="EC221" s="19"/>
      <c r="ED221" s="19"/>
      <c r="EE221" s="19"/>
      <c r="EF221" s="19"/>
      <c r="EG221" s="19"/>
      <c r="EH221" s="19"/>
      <c r="EI221" s="19"/>
      <c r="EJ221" s="19"/>
      <c r="EK221" s="19"/>
      <c r="EL221" s="19"/>
      <c r="EM221" s="19"/>
      <c r="EN221" s="19"/>
      <c r="EO221" s="19"/>
      <c r="EP221" s="19"/>
      <c r="EQ221" s="19"/>
      <c r="ER221" s="19"/>
      <c r="ES221" s="19"/>
      <c r="ET221" s="19"/>
      <c r="EU221" s="19"/>
      <c r="EV221" s="19"/>
      <c r="EW221" s="19"/>
      <c r="EX221" s="19"/>
      <c r="EY221" s="19"/>
      <c r="EZ221" s="19"/>
      <c r="FA221" s="19"/>
      <c r="FB221" s="19"/>
      <c r="FC221" s="19"/>
      <c r="FD221" s="19"/>
      <c r="FE221" s="19"/>
      <c r="FF221" s="19"/>
      <c r="FG221" s="19"/>
      <c r="FH221" s="19"/>
      <c r="FI221" s="19"/>
      <c r="FJ221" s="19"/>
      <c r="FK221" s="19"/>
      <c r="FL221" s="19"/>
      <c r="FM221" s="19"/>
      <c r="FN221" s="19"/>
      <c r="FO221" s="19"/>
      <c r="FP221" s="19"/>
      <c r="FQ221" s="19"/>
      <c r="FR221" s="19"/>
      <c r="FS221" s="19"/>
      <c r="FT221" s="19"/>
      <c r="FU221" s="19"/>
      <c r="FV221" s="19"/>
      <c r="FW221" s="19"/>
      <c r="FX221" s="19"/>
      <c r="FY221" s="19"/>
      <c r="FZ221" s="19"/>
      <c r="GA221" s="19"/>
      <c r="GB221" s="19"/>
      <c r="GC221" s="19"/>
      <c r="GD221" s="19"/>
      <c r="GE221" s="19"/>
      <c r="GF221" s="19"/>
      <c r="GG221" s="19"/>
      <c r="GL221" s="3"/>
      <c r="GM221" s="3"/>
      <c r="GN221" s="8"/>
      <c r="GO221" s="5"/>
      <c r="HJ221" s="17"/>
      <c r="IJ221" s="11"/>
    </row>
    <row r="222" spans="1:252" x14ac:dyDescent="0.2">
      <c r="B222" s="1"/>
      <c r="AX222" s="19" t="e">
        <f>INDEX(AX156:AX217,End_year_chart1-1948,0)</f>
        <v>#REF!</v>
      </c>
      <c r="AY222" s="19" t="e">
        <f t="shared" ref="AY222:BS222" si="783">INDEX(AY156:AY217,End_year_chart1-1948,0)</f>
        <v>#REF!</v>
      </c>
      <c r="AZ222" s="19" t="e">
        <f t="shared" si="783"/>
        <v>#REF!</v>
      </c>
      <c r="BA222" s="19" t="e">
        <f t="shared" si="783"/>
        <v>#REF!</v>
      </c>
      <c r="BB222" s="19" t="e">
        <f t="shared" si="783"/>
        <v>#REF!</v>
      </c>
      <c r="BC222" s="19" t="e">
        <f t="shared" si="783"/>
        <v>#REF!</v>
      </c>
      <c r="BD222" s="19" t="e">
        <f t="shared" si="783"/>
        <v>#REF!</v>
      </c>
      <c r="BE222" s="19" t="e">
        <f t="shared" si="783"/>
        <v>#REF!</v>
      </c>
      <c r="BF222" s="19" t="e">
        <f t="shared" si="783"/>
        <v>#REF!</v>
      </c>
      <c r="BG222" s="19" t="e">
        <f t="shared" si="783"/>
        <v>#REF!</v>
      </c>
      <c r="BH222" s="19" t="e">
        <f>INDEX(BH156:BH217,End_year_chart1-1948,0)</f>
        <v>#REF!</v>
      </c>
      <c r="BI222" s="19" t="e">
        <f t="shared" si="783"/>
        <v>#REF!</v>
      </c>
      <c r="BJ222" s="19" t="e">
        <f t="shared" si="783"/>
        <v>#REF!</v>
      </c>
      <c r="BK222" s="19" t="e">
        <f t="shared" si="783"/>
        <v>#REF!</v>
      </c>
      <c r="BL222" s="19" t="e">
        <f t="shared" si="783"/>
        <v>#REF!</v>
      </c>
      <c r="BM222" s="19" t="e">
        <f t="shared" si="783"/>
        <v>#REF!</v>
      </c>
      <c r="BN222" s="19" t="e">
        <f t="shared" si="783"/>
        <v>#REF!</v>
      </c>
      <c r="BO222" s="19" t="e">
        <f t="shared" si="783"/>
        <v>#REF!</v>
      </c>
      <c r="BP222" s="19" t="e">
        <f t="shared" si="783"/>
        <v>#REF!</v>
      </c>
      <c r="BQ222" s="19" t="e">
        <f t="shared" si="783"/>
        <v>#REF!</v>
      </c>
      <c r="BR222" s="19" t="e">
        <f t="shared" si="783"/>
        <v>#REF!</v>
      </c>
      <c r="BS222" s="19" t="e">
        <f t="shared" si="783"/>
        <v>#REF!</v>
      </c>
      <c r="BU222" s="3"/>
      <c r="CG222" s="35"/>
      <c r="GL222" s="3"/>
      <c r="GM222" s="3"/>
      <c r="GN222" s="8"/>
      <c r="GO222" s="5"/>
      <c r="HJ222" s="17"/>
      <c r="HX222" s="8"/>
      <c r="HY222" s="5"/>
    </row>
    <row r="223" spans="1:252" x14ac:dyDescent="0.2">
      <c r="B223" s="1"/>
      <c r="AX223" s="19" t="e">
        <f>INDEX(AX156:AX217,End_year_chart1-1948,0)/AX221</f>
        <v>#REF!</v>
      </c>
      <c r="AY223" s="19" t="e">
        <f t="shared" ref="AY223:BS223" si="784">INDEX(AY156:AY217,End_year_chart1-1948,0)/AY221</f>
        <v>#REF!</v>
      </c>
      <c r="AZ223" s="19" t="e">
        <f t="shared" si="784"/>
        <v>#REF!</v>
      </c>
      <c r="BA223" s="19" t="e">
        <f t="shared" si="784"/>
        <v>#REF!</v>
      </c>
      <c r="BB223" s="19" t="e">
        <f t="shared" si="784"/>
        <v>#REF!</v>
      </c>
      <c r="BC223" s="19" t="e">
        <f t="shared" si="784"/>
        <v>#REF!</v>
      </c>
      <c r="BD223" s="19" t="e">
        <f t="shared" si="784"/>
        <v>#REF!</v>
      </c>
      <c r="BE223" s="19" t="e">
        <f t="shared" si="784"/>
        <v>#REF!</v>
      </c>
      <c r="BF223" s="19" t="e">
        <f t="shared" si="784"/>
        <v>#REF!</v>
      </c>
      <c r="BG223" s="19" t="e">
        <f t="shared" si="784"/>
        <v>#REF!</v>
      </c>
      <c r="BH223" s="19" t="e">
        <f>INDEX(BH156:BH217,End_year_chart1-1948,0)/BH221</f>
        <v>#REF!</v>
      </c>
      <c r="BI223" s="19" t="e">
        <f t="shared" si="784"/>
        <v>#REF!</v>
      </c>
      <c r="BJ223" s="19" t="e">
        <f t="shared" si="784"/>
        <v>#REF!</v>
      </c>
      <c r="BK223" s="19" t="e">
        <f t="shared" si="784"/>
        <v>#REF!</v>
      </c>
      <c r="BL223" s="19" t="e">
        <f t="shared" si="784"/>
        <v>#REF!</v>
      </c>
      <c r="BM223" s="19" t="e">
        <f t="shared" si="784"/>
        <v>#REF!</v>
      </c>
      <c r="BN223" s="19" t="e">
        <f t="shared" si="784"/>
        <v>#REF!</v>
      </c>
      <c r="BO223" s="19" t="e">
        <f t="shared" si="784"/>
        <v>#REF!</v>
      </c>
      <c r="BP223" s="19" t="e">
        <f t="shared" si="784"/>
        <v>#REF!</v>
      </c>
      <c r="BQ223" s="19" t="e">
        <f t="shared" si="784"/>
        <v>#REF!</v>
      </c>
      <c r="BR223" s="19" t="e">
        <f t="shared" si="784"/>
        <v>#REF!</v>
      </c>
      <c r="BS223" s="19" t="e">
        <f t="shared" si="784"/>
        <v>#REF!</v>
      </c>
      <c r="BU223" s="3"/>
      <c r="CG223" s="35"/>
      <c r="GL223" s="3"/>
      <c r="GM223" s="3"/>
      <c r="GN223" s="8"/>
      <c r="GO223" s="5"/>
      <c r="HJ223" s="17"/>
      <c r="HX223" s="8"/>
      <c r="HY223" s="5"/>
    </row>
    <row r="224" spans="1:252" x14ac:dyDescent="0.2">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BU224" s="3"/>
      <c r="CG224" s="35"/>
      <c r="CI224" s="19"/>
      <c r="CJ224" s="19"/>
      <c r="CK224" s="19"/>
      <c r="CL224" s="19"/>
      <c r="CM224" s="19"/>
      <c r="CN224" s="19"/>
      <c r="CO224" s="19"/>
      <c r="CP224" s="19"/>
      <c r="CQ224" s="19"/>
      <c r="CR224" s="19"/>
      <c r="CS224" s="19"/>
      <c r="CT224" s="19"/>
      <c r="CU224" s="19"/>
      <c r="CV224" s="19"/>
      <c r="CW224" s="19"/>
      <c r="CX224" s="19"/>
      <c r="CY224" s="19"/>
      <c r="CZ224" s="19"/>
      <c r="DA224" s="19"/>
      <c r="DB224" s="19"/>
      <c r="DC224" s="19"/>
      <c r="EX224">
        <f t="shared" ref="EX224:GL224" si="785">EW224+1</f>
        <v>1</v>
      </c>
      <c r="EY224">
        <f t="shared" si="785"/>
        <v>2</v>
      </c>
      <c r="EZ224">
        <f t="shared" si="785"/>
        <v>3</v>
      </c>
      <c r="FA224">
        <f t="shared" si="785"/>
        <v>4</v>
      </c>
      <c r="FB224">
        <f t="shared" si="785"/>
        <v>5</v>
      </c>
      <c r="FC224">
        <f t="shared" si="785"/>
        <v>6</v>
      </c>
      <c r="FD224">
        <f t="shared" si="785"/>
        <v>7</v>
      </c>
      <c r="FE224">
        <f t="shared" si="785"/>
        <v>8</v>
      </c>
      <c r="FF224">
        <f t="shared" si="785"/>
        <v>9</v>
      </c>
      <c r="FG224">
        <f t="shared" si="785"/>
        <v>10</v>
      </c>
      <c r="FH224">
        <f t="shared" si="785"/>
        <v>11</v>
      </c>
      <c r="FI224">
        <f t="shared" si="785"/>
        <v>12</v>
      </c>
      <c r="FJ224">
        <f t="shared" si="785"/>
        <v>13</v>
      </c>
      <c r="FK224">
        <f t="shared" si="785"/>
        <v>14</v>
      </c>
      <c r="FL224">
        <f t="shared" si="785"/>
        <v>15</v>
      </c>
      <c r="FM224">
        <f t="shared" si="785"/>
        <v>16</v>
      </c>
      <c r="FN224">
        <f t="shared" si="785"/>
        <v>17</v>
      </c>
      <c r="FO224">
        <f t="shared" si="785"/>
        <v>18</v>
      </c>
      <c r="FP224">
        <f t="shared" si="785"/>
        <v>19</v>
      </c>
      <c r="FQ224">
        <f t="shared" si="785"/>
        <v>20</v>
      </c>
      <c r="FR224">
        <f t="shared" si="785"/>
        <v>21</v>
      </c>
      <c r="FS224">
        <f>FR224+1</f>
        <v>22</v>
      </c>
      <c r="FT224">
        <f>FS224+1</f>
        <v>23</v>
      </c>
      <c r="FU224">
        <f>FT224+1</f>
        <v>24</v>
      </c>
      <c r="FV224" s="3">
        <f t="shared" si="785"/>
        <v>25</v>
      </c>
      <c r="FW224">
        <f t="shared" si="785"/>
        <v>26</v>
      </c>
      <c r="FX224">
        <f t="shared" si="785"/>
        <v>27</v>
      </c>
      <c r="FY224">
        <f t="shared" si="785"/>
        <v>28</v>
      </c>
      <c r="FZ224">
        <f t="shared" si="785"/>
        <v>29</v>
      </c>
      <c r="GA224">
        <f t="shared" si="785"/>
        <v>30</v>
      </c>
      <c r="GB224">
        <f t="shared" si="785"/>
        <v>31</v>
      </c>
      <c r="GC224">
        <f t="shared" si="785"/>
        <v>32</v>
      </c>
      <c r="GD224">
        <f t="shared" si="785"/>
        <v>33</v>
      </c>
      <c r="GE224">
        <f t="shared" si="785"/>
        <v>34</v>
      </c>
      <c r="GF224">
        <f t="shared" si="785"/>
        <v>35</v>
      </c>
      <c r="GG224">
        <f t="shared" si="785"/>
        <v>36</v>
      </c>
      <c r="GH224">
        <f t="shared" si="785"/>
        <v>37</v>
      </c>
      <c r="GI224">
        <f t="shared" si="785"/>
        <v>38</v>
      </c>
      <c r="GJ224">
        <f t="shared" si="785"/>
        <v>39</v>
      </c>
      <c r="GK224">
        <f t="shared" si="785"/>
        <v>40</v>
      </c>
      <c r="GL224" s="3">
        <f t="shared" si="785"/>
        <v>41</v>
      </c>
      <c r="GM224" s="3"/>
      <c r="GN224" s="8">
        <v>182</v>
      </c>
      <c r="GO224" s="5"/>
      <c r="GP224" s="10" t="s">
        <v>45</v>
      </c>
      <c r="GQ224" s="10"/>
      <c r="GR224">
        <v>186</v>
      </c>
      <c r="GZ224" t="s">
        <v>290</v>
      </c>
      <c r="HB224" s="5"/>
      <c r="HJ224" s="17"/>
      <c r="HX224" s="8">
        <v>182</v>
      </c>
      <c r="HY224" s="5"/>
      <c r="HZ224" s="10" t="s">
        <v>45</v>
      </c>
      <c r="IA224" s="10"/>
      <c r="IB224">
        <v>186</v>
      </c>
      <c r="IL224" s="5"/>
    </row>
    <row r="225" spans="1:252" x14ac:dyDescent="0.2">
      <c r="A225" s="2" t="s">
        <v>54</v>
      </c>
      <c r="C225" s="2" t="s">
        <v>506</v>
      </c>
      <c r="Z225" s="2" t="s">
        <v>616</v>
      </c>
      <c r="AX225" s="2" t="s">
        <v>21</v>
      </c>
      <c r="BU225" s="68"/>
      <c r="BV225" s="6" t="s">
        <v>75</v>
      </c>
      <c r="BW225" s="6"/>
      <c r="CG225" s="35"/>
      <c r="CH225" s="8"/>
      <c r="CI225" s="2" t="s">
        <v>24</v>
      </c>
      <c r="DF225" s="2" t="s">
        <v>25</v>
      </c>
      <c r="EC225" s="2" t="s">
        <v>27</v>
      </c>
      <c r="EZ225" s="2" t="s">
        <v>68</v>
      </c>
      <c r="FV225" s="3"/>
      <c r="GA225" s="6" t="s">
        <v>491</v>
      </c>
      <c r="GE225" s="6" t="s">
        <v>490</v>
      </c>
      <c r="GI225" t="s">
        <v>72</v>
      </c>
      <c r="GJ225" t="s">
        <v>73</v>
      </c>
      <c r="GK225" t="s">
        <v>74</v>
      </c>
      <c r="GL225" s="3"/>
      <c r="GM225" s="3"/>
      <c r="GN225" s="8"/>
      <c r="GO225" s="5" t="s">
        <v>39</v>
      </c>
      <c r="GP225">
        <f>Begin_year_chart1-1949</f>
        <v>36</v>
      </c>
      <c r="GV225" t="s">
        <v>116</v>
      </c>
      <c r="GZ225" t="s">
        <v>117</v>
      </c>
      <c r="HE225" t="s">
        <v>118</v>
      </c>
      <c r="HJ225" s="17"/>
      <c r="HL225" s="6"/>
      <c r="HM225" s="6" t="s">
        <v>75</v>
      </c>
      <c r="HN225" s="6"/>
      <c r="HX225" s="8"/>
      <c r="HY225" s="5" t="s">
        <v>39</v>
      </c>
      <c r="HZ225">
        <f>Begin_year_chart1-1949</f>
        <v>36</v>
      </c>
      <c r="IF225" t="s">
        <v>128</v>
      </c>
      <c r="IJ225" t="s">
        <v>129</v>
      </c>
      <c r="IP225" t="s">
        <v>130</v>
      </c>
    </row>
    <row r="226" spans="1:252" x14ac:dyDescent="0.2">
      <c r="BU226" s="3"/>
      <c r="BV226" s="80"/>
      <c r="BW226" s="80" t="s">
        <v>95</v>
      </c>
      <c r="BX226" s="80" t="s">
        <v>81</v>
      </c>
      <c r="BY226" s="80"/>
      <c r="BZ226" s="80"/>
      <c r="CA226" s="80"/>
      <c r="CB226" s="80" t="s">
        <v>76</v>
      </c>
      <c r="CC226" s="80"/>
      <c r="CD226" s="80" t="s">
        <v>34</v>
      </c>
      <c r="CE226" s="80" t="s">
        <v>33</v>
      </c>
      <c r="CG226" s="35"/>
      <c r="CH226" s="8"/>
      <c r="FV226" s="3"/>
      <c r="GL226" s="3"/>
      <c r="GM226" s="3"/>
      <c r="GN226" s="8"/>
      <c r="GO226" s="5" t="s">
        <v>40</v>
      </c>
      <c r="GP226">
        <f>End_year_chart1-1949</f>
        <v>62</v>
      </c>
      <c r="GV226" t="s">
        <v>107</v>
      </c>
      <c r="GZ226" t="s">
        <v>109</v>
      </c>
      <c r="HE226" t="s">
        <v>88</v>
      </c>
      <c r="HJ226" s="17"/>
      <c r="HO226" t="s">
        <v>81</v>
      </c>
      <c r="HS226" t="s">
        <v>76</v>
      </c>
      <c r="HU226" t="s">
        <v>34</v>
      </c>
      <c r="HV226" t="s">
        <v>33</v>
      </c>
      <c r="HX226" s="8"/>
      <c r="HY226" s="5" t="s">
        <v>40</v>
      </c>
      <c r="HZ226">
        <f>End_year_chart1-1949</f>
        <v>62</v>
      </c>
      <c r="IF226" t="s">
        <v>107</v>
      </c>
      <c r="IJ226" t="s">
        <v>109</v>
      </c>
      <c r="IP226" t="s">
        <v>88</v>
      </c>
    </row>
    <row r="227" spans="1:252" x14ac:dyDescent="0.2">
      <c r="B227" t="s">
        <v>12</v>
      </c>
      <c r="C227" s="78" t="str">
        <f>C2</f>
        <v>311/312</v>
      </c>
      <c r="D227" s="78" t="str">
        <f>D2</f>
        <v>313/314</v>
      </c>
      <c r="E227" s="78" t="str">
        <f>E2</f>
        <v>315/316</v>
      </c>
      <c r="F227" s="78" t="s">
        <v>495</v>
      </c>
      <c r="G227" s="78" t="s">
        <v>495</v>
      </c>
      <c r="H227" s="78" t="s">
        <v>495</v>
      </c>
      <c r="I227" s="78">
        <v>321</v>
      </c>
      <c r="J227" s="78">
        <v>322</v>
      </c>
      <c r="K227" s="78">
        <v>323</v>
      </c>
      <c r="L227" s="78">
        <v>324</v>
      </c>
      <c r="M227" s="78">
        <v>325</v>
      </c>
      <c r="N227" s="78">
        <v>326</v>
      </c>
      <c r="O227" s="78">
        <v>327</v>
      </c>
      <c r="P227" s="78">
        <v>331</v>
      </c>
      <c r="Q227" s="78">
        <v>332</v>
      </c>
      <c r="R227" s="78">
        <v>333</v>
      </c>
      <c r="S227" s="78">
        <v>334</v>
      </c>
      <c r="T227" s="78">
        <v>335</v>
      </c>
      <c r="U227" s="78">
        <v>336</v>
      </c>
      <c r="V227" s="78">
        <v>337</v>
      </c>
      <c r="W227" s="78">
        <v>339</v>
      </c>
      <c r="X227" s="78" t="s">
        <v>16</v>
      </c>
      <c r="Z227" s="78" t="str">
        <f t="shared" ref="Z227:AT227" si="786">C302</f>
        <v>311/312</v>
      </c>
      <c r="AA227" s="78" t="str">
        <f t="shared" si="786"/>
        <v>313/314</v>
      </c>
      <c r="AB227" s="78" t="str">
        <f t="shared" si="786"/>
        <v>315/316</v>
      </c>
      <c r="AC227" s="78" t="str">
        <f t="shared" si="786"/>
        <v>Not Used</v>
      </c>
      <c r="AD227" s="78" t="str">
        <f t="shared" si="786"/>
        <v>Not Used</v>
      </c>
      <c r="AE227" s="78" t="str">
        <f t="shared" si="786"/>
        <v>Not Used</v>
      </c>
      <c r="AF227" s="78">
        <f t="shared" si="786"/>
        <v>321</v>
      </c>
      <c r="AG227" s="78">
        <f t="shared" si="786"/>
        <v>322</v>
      </c>
      <c r="AH227" s="78">
        <f t="shared" si="786"/>
        <v>323</v>
      </c>
      <c r="AI227" s="78">
        <f t="shared" si="786"/>
        <v>324</v>
      </c>
      <c r="AJ227" s="78">
        <f t="shared" si="786"/>
        <v>325</v>
      </c>
      <c r="AK227" s="78">
        <f t="shared" si="786"/>
        <v>326</v>
      </c>
      <c r="AL227" s="78">
        <f t="shared" si="786"/>
        <v>327</v>
      </c>
      <c r="AM227" s="78">
        <f t="shared" si="786"/>
        <v>331</v>
      </c>
      <c r="AN227" s="78">
        <f t="shared" si="786"/>
        <v>332</v>
      </c>
      <c r="AO227" s="78">
        <f t="shared" si="786"/>
        <v>333</v>
      </c>
      <c r="AP227" s="78">
        <f t="shared" si="786"/>
        <v>334</v>
      </c>
      <c r="AQ227" s="78">
        <f t="shared" si="786"/>
        <v>335</v>
      </c>
      <c r="AR227" s="78">
        <f t="shared" si="786"/>
        <v>336</v>
      </c>
      <c r="AS227" s="78">
        <f t="shared" si="786"/>
        <v>337</v>
      </c>
      <c r="AT227" s="78">
        <f t="shared" si="786"/>
        <v>339</v>
      </c>
      <c r="AU227" s="80" t="s">
        <v>18</v>
      </c>
      <c r="AV227" s="80"/>
      <c r="AX227" s="78" t="str">
        <f t="shared" ref="AX227:BR227" si="787">Z302</f>
        <v>311/312</v>
      </c>
      <c r="AY227" s="78" t="str">
        <f t="shared" si="787"/>
        <v>313/314</v>
      </c>
      <c r="AZ227" s="78" t="str">
        <f t="shared" si="787"/>
        <v>315/316</v>
      </c>
      <c r="BA227" s="78" t="str">
        <f t="shared" si="787"/>
        <v>Not Used</v>
      </c>
      <c r="BB227" s="78" t="str">
        <f t="shared" si="787"/>
        <v>Not Used</v>
      </c>
      <c r="BC227" s="78" t="str">
        <f t="shared" si="787"/>
        <v>Not Used</v>
      </c>
      <c r="BD227" s="78">
        <f t="shared" si="787"/>
        <v>321</v>
      </c>
      <c r="BE227" s="78">
        <f t="shared" si="787"/>
        <v>322</v>
      </c>
      <c r="BF227" s="78">
        <f t="shared" si="787"/>
        <v>323</v>
      </c>
      <c r="BG227" s="78">
        <f t="shared" si="787"/>
        <v>324</v>
      </c>
      <c r="BH227" s="78">
        <f t="shared" si="787"/>
        <v>325</v>
      </c>
      <c r="BI227" s="78">
        <f t="shared" si="787"/>
        <v>326</v>
      </c>
      <c r="BJ227" s="78">
        <f t="shared" si="787"/>
        <v>327</v>
      </c>
      <c r="BK227" s="78">
        <f t="shared" si="787"/>
        <v>331</v>
      </c>
      <c r="BL227" s="78">
        <f t="shared" si="787"/>
        <v>332</v>
      </c>
      <c r="BM227" s="78">
        <f t="shared" si="787"/>
        <v>333</v>
      </c>
      <c r="BN227" s="78">
        <f t="shared" si="787"/>
        <v>334</v>
      </c>
      <c r="BO227" s="78">
        <f t="shared" si="787"/>
        <v>335</v>
      </c>
      <c r="BP227" s="78">
        <f t="shared" si="787"/>
        <v>336</v>
      </c>
      <c r="BQ227" s="78">
        <f t="shared" si="787"/>
        <v>337</v>
      </c>
      <c r="BR227" s="78">
        <f t="shared" si="787"/>
        <v>339</v>
      </c>
      <c r="BS227" s="78" t="s">
        <v>18</v>
      </c>
      <c r="BU227" s="3"/>
      <c r="BV227" s="80" t="s">
        <v>17</v>
      </c>
      <c r="BW227" s="80" t="s">
        <v>77</v>
      </c>
      <c r="BX227" s="78" t="s">
        <v>468</v>
      </c>
      <c r="BY227" s="78" t="s">
        <v>492</v>
      </c>
      <c r="BZ227" s="80" t="s">
        <v>77</v>
      </c>
      <c r="CA227" s="80" t="s">
        <v>78</v>
      </c>
      <c r="CB227" s="80" t="s">
        <v>79</v>
      </c>
      <c r="CC227" s="80"/>
      <c r="CD227" s="80" t="s">
        <v>33</v>
      </c>
      <c r="CE227" s="80" t="s">
        <v>84</v>
      </c>
      <c r="CG227" s="35"/>
      <c r="CH227" s="8" t="s">
        <v>12</v>
      </c>
      <c r="CI227" s="78" t="str">
        <f t="shared" ref="CI227:DC227" si="788">C227</f>
        <v>311/312</v>
      </c>
      <c r="CJ227" s="78" t="str">
        <f t="shared" si="788"/>
        <v>313/314</v>
      </c>
      <c r="CK227" s="78" t="str">
        <f t="shared" si="788"/>
        <v>315/316</v>
      </c>
      <c r="CL227" s="78" t="str">
        <f t="shared" si="788"/>
        <v>Not Used</v>
      </c>
      <c r="CM227" s="78" t="str">
        <f t="shared" si="788"/>
        <v>Not Used</v>
      </c>
      <c r="CN227" s="78" t="str">
        <f t="shared" si="788"/>
        <v>Not Used</v>
      </c>
      <c r="CO227" s="78">
        <f t="shared" si="788"/>
        <v>321</v>
      </c>
      <c r="CP227" s="78">
        <f t="shared" si="788"/>
        <v>322</v>
      </c>
      <c r="CQ227" s="78">
        <f t="shared" si="788"/>
        <v>323</v>
      </c>
      <c r="CR227" s="78">
        <f t="shared" si="788"/>
        <v>324</v>
      </c>
      <c r="CS227" s="78">
        <f t="shared" si="788"/>
        <v>325</v>
      </c>
      <c r="CT227" s="78">
        <f t="shared" si="788"/>
        <v>326</v>
      </c>
      <c r="CU227" s="78">
        <f t="shared" si="788"/>
        <v>327</v>
      </c>
      <c r="CV227" s="78">
        <f t="shared" si="788"/>
        <v>331</v>
      </c>
      <c r="CW227" s="78">
        <f t="shared" si="788"/>
        <v>332</v>
      </c>
      <c r="CX227" s="78">
        <f t="shared" si="788"/>
        <v>333</v>
      </c>
      <c r="CY227" s="78">
        <f t="shared" si="788"/>
        <v>334</v>
      </c>
      <c r="CZ227" s="78">
        <f t="shared" si="788"/>
        <v>335</v>
      </c>
      <c r="DA227" s="78">
        <f t="shared" si="788"/>
        <v>336</v>
      </c>
      <c r="DB227" s="78">
        <f t="shared" si="788"/>
        <v>337</v>
      </c>
      <c r="DC227" s="78">
        <f t="shared" si="788"/>
        <v>339</v>
      </c>
      <c r="DD227" t="s">
        <v>203</v>
      </c>
      <c r="DF227" t="str">
        <f t="shared" ref="DF227:DZ227" si="789">C227</f>
        <v>311/312</v>
      </c>
      <c r="DG227" t="str">
        <f t="shared" si="789"/>
        <v>313/314</v>
      </c>
      <c r="DH227" t="str">
        <f t="shared" si="789"/>
        <v>315/316</v>
      </c>
      <c r="DI227" t="str">
        <f t="shared" si="789"/>
        <v>Not Used</v>
      </c>
      <c r="DJ227" t="str">
        <f t="shared" si="789"/>
        <v>Not Used</v>
      </c>
      <c r="DK227" t="str">
        <f t="shared" si="789"/>
        <v>Not Used</v>
      </c>
      <c r="DL227">
        <f t="shared" si="789"/>
        <v>321</v>
      </c>
      <c r="DM227">
        <f t="shared" si="789"/>
        <v>322</v>
      </c>
      <c r="DN227">
        <f t="shared" si="789"/>
        <v>323</v>
      </c>
      <c r="DO227">
        <f t="shared" si="789"/>
        <v>324</v>
      </c>
      <c r="DP227">
        <f t="shared" si="789"/>
        <v>325</v>
      </c>
      <c r="DQ227">
        <f t="shared" si="789"/>
        <v>326</v>
      </c>
      <c r="DR227">
        <f t="shared" si="789"/>
        <v>327</v>
      </c>
      <c r="DS227">
        <f t="shared" si="789"/>
        <v>331</v>
      </c>
      <c r="DT227">
        <f t="shared" si="789"/>
        <v>332</v>
      </c>
      <c r="DU227">
        <f t="shared" si="789"/>
        <v>333</v>
      </c>
      <c r="DV227">
        <f t="shared" si="789"/>
        <v>334</v>
      </c>
      <c r="DW227">
        <f t="shared" si="789"/>
        <v>335</v>
      </c>
      <c r="DX227">
        <f t="shared" si="789"/>
        <v>336</v>
      </c>
      <c r="DY227">
        <f t="shared" si="789"/>
        <v>337</v>
      </c>
      <c r="DZ227">
        <f t="shared" si="789"/>
        <v>339</v>
      </c>
      <c r="EA227" t="s">
        <v>16</v>
      </c>
      <c r="EC227" t="str">
        <f t="shared" ref="EC227:EW227" si="790">C227</f>
        <v>311/312</v>
      </c>
      <c r="ED227" t="str">
        <f t="shared" si="790"/>
        <v>313/314</v>
      </c>
      <c r="EE227" t="str">
        <f t="shared" si="790"/>
        <v>315/316</v>
      </c>
      <c r="EF227" t="str">
        <f t="shared" si="790"/>
        <v>Not Used</v>
      </c>
      <c r="EG227" t="str">
        <f t="shared" si="790"/>
        <v>Not Used</v>
      </c>
      <c r="EH227" t="str">
        <f t="shared" si="790"/>
        <v>Not Used</v>
      </c>
      <c r="EI227">
        <f t="shared" si="790"/>
        <v>321</v>
      </c>
      <c r="EJ227">
        <f t="shared" si="790"/>
        <v>322</v>
      </c>
      <c r="EK227">
        <f t="shared" si="790"/>
        <v>323</v>
      </c>
      <c r="EL227">
        <f t="shared" si="790"/>
        <v>324</v>
      </c>
      <c r="EM227">
        <f t="shared" si="790"/>
        <v>325</v>
      </c>
      <c r="EN227">
        <f t="shared" si="790"/>
        <v>326</v>
      </c>
      <c r="EO227">
        <f t="shared" si="790"/>
        <v>327</v>
      </c>
      <c r="EP227">
        <f t="shared" si="790"/>
        <v>331</v>
      </c>
      <c r="EQ227">
        <f t="shared" si="790"/>
        <v>332</v>
      </c>
      <c r="ER227">
        <f t="shared" si="790"/>
        <v>333</v>
      </c>
      <c r="ES227">
        <f t="shared" si="790"/>
        <v>334</v>
      </c>
      <c r="ET227">
        <f t="shared" si="790"/>
        <v>335</v>
      </c>
      <c r="EU227">
        <f t="shared" si="790"/>
        <v>336</v>
      </c>
      <c r="EV227">
        <f t="shared" si="790"/>
        <v>337</v>
      </c>
      <c r="EW227">
        <f t="shared" si="790"/>
        <v>339</v>
      </c>
      <c r="EZ227" t="str">
        <f t="shared" ref="EZ227:FU227" si="791">C227</f>
        <v>311/312</v>
      </c>
      <c r="FA227" t="str">
        <f t="shared" si="791"/>
        <v>313/314</v>
      </c>
      <c r="FB227" t="str">
        <f t="shared" si="791"/>
        <v>315/316</v>
      </c>
      <c r="FC227" t="str">
        <f t="shared" si="791"/>
        <v>Not Used</v>
      </c>
      <c r="FD227" t="str">
        <f t="shared" si="791"/>
        <v>Not Used</v>
      </c>
      <c r="FE227" t="str">
        <f t="shared" si="791"/>
        <v>Not Used</v>
      </c>
      <c r="FF227">
        <f t="shared" si="791"/>
        <v>321</v>
      </c>
      <c r="FG227">
        <f t="shared" si="791"/>
        <v>322</v>
      </c>
      <c r="FH227">
        <f t="shared" si="791"/>
        <v>323</v>
      </c>
      <c r="FI227">
        <f t="shared" si="791"/>
        <v>324</v>
      </c>
      <c r="FJ227">
        <f t="shared" si="791"/>
        <v>325</v>
      </c>
      <c r="FK227">
        <f t="shared" si="791"/>
        <v>326</v>
      </c>
      <c r="FL227">
        <f t="shared" si="791"/>
        <v>327</v>
      </c>
      <c r="FM227">
        <f t="shared" si="791"/>
        <v>331</v>
      </c>
      <c r="FN227">
        <f t="shared" si="791"/>
        <v>332</v>
      </c>
      <c r="FO227">
        <f t="shared" si="791"/>
        <v>333</v>
      </c>
      <c r="FP227">
        <f t="shared" si="791"/>
        <v>334</v>
      </c>
      <c r="FQ227">
        <f t="shared" si="791"/>
        <v>335</v>
      </c>
      <c r="FR227">
        <f t="shared" si="791"/>
        <v>336</v>
      </c>
      <c r="FS227">
        <f t="shared" si="791"/>
        <v>337</v>
      </c>
      <c r="FT227">
        <f t="shared" si="791"/>
        <v>339</v>
      </c>
      <c r="FU227" t="str">
        <f t="shared" si="791"/>
        <v xml:space="preserve">  Total</v>
      </c>
      <c r="FV227" s="3"/>
      <c r="FW227" t="s">
        <v>30</v>
      </c>
      <c r="FX227" t="s">
        <v>28</v>
      </c>
      <c r="FY227" t="s">
        <v>28</v>
      </c>
      <c r="GA227" t="s">
        <v>30</v>
      </c>
      <c r="GB227" t="s">
        <v>28</v>
      </c>
      <c r="GC227" t="s">
        <v>28</v>
      </c>
      <c r="GE227" t="s">
        <v>30</v>
      </c>
      <c r="GF227" t="s">
        <v>28</v>
      </c>
      <c r="GG227" t="s">
        <v>28</v>
      </c>
      <c r="GL227" s="3"/>
      <c r="GM227" s="3"/>
      <c r="GN227" s="8"/>
      <c r="GO227" s="5" t="s">
        <v>44</v>
      </c>
      <c r="GP227">
        <f>Base_year2-1949</f>
        <v>47</v>
      </c>
      <c r="HJ227" s="17"/>
      <c r="HM227" t="s">
        <v>17</v>
      </c>
      <c r="HN227" t="s">
        <v>83</v>
      </c>
      <c r="HO227" t="s">
        <v>80</v>
      </c>
      <c r="HP227" t="s">
        <v>82</v>
      </c>
      <c r="HQ227" t="s">
        <v>77</v>
      </c>
      <c r="HR227" t="s">
        <v>78</v>
      </c>
      <c r="HS227" t="s">
        <v>79</v>
      </c>
      <c r="HU227" t="s">
        <v>33</v>
      </c>
      <c r="HV227" t="s">
        <v>84</v>
      </c>
      <c r="HX227" s="8"/>
      <c r="HY227" s="5" t="s">
        <v>44</v>
      </c>
      <c r="HZ227">
        <f>Base_year2-1949</f>
        <v>47</v>
      </c>
    </row>
    <row r="228" spans="1:252" x14ac:dyDescent="0.2">
      <c r="A228" t="s">
        <v>54</v>
      </c>
      <c r="B228" t="s">
        <v>219</v>
      </c>
      <c r="C228" s="84" t="s">
        <v>54</v>
      </c>
      <c r="D228" s="84" t="s">
        <v>54</v>
      </c>
      <c r="E228" s="84" t="s">
        <v>54</v>
      </c>
      <c r="F228" s="84" t="s">
        <v>54</v>
      </c>
      <c r="G228" s="84" t="s">
        <v>54</v>
      </c>
      <c r="H228" s="84" t="s">
        <v>54</v>
      </c>
      <c r="I228" s="84" t="s">
        <v>54</v>
      </c>
      <c r="J228" s="84" t="s">
        <v>54</v>
      </c>
      <c r="K228" s="84" t="s">
        <v>54</v>
      </c>
      <c r="L228" s="84" t="s">
        <v>54</v>
      </c>
      <c r="M228" s="84" t="s">
        <v>54</v>
      </c>
      <c r="N228" s="84" t="s">
        <v>54</v>
      </c>
      <c r="O228" s="84" t="s">
        <v>54</v>
      </c>
      <c r="P228" s="84" t="s">
        <v>54</v>
      </c>
      <c r="Q228" s="84" t="s">
        <v>54</v>
      </c>
      <c r="R228" s="84" t="s">
        <v>54</v>
      </c>
      <c r="S228" s="84" t="s">
        <v>54</v>
      </c>
      <c r="T228" s="84" t="s">
        <v>54</v>
      </c>
      <c r="U228" s="84" t="s">
        <v>54</v>
      </c>
      <c r="V228" s="84" t="s">
        <v>54</v>
      </c>
      <c r="W228" s="84" t="s">
        <v>54</v>
      </c>
      <c r="X228" s="84" t="s">
        <v>54</v>
      </c>
      <c r="Z228" s="81" t="s">
        <v>54</v>
      </c>
      <c r="AA228" s="81" t="s">
        <v>54</v>
      </c>
      <c r="AB228" s="81" t="s">
        <v>54</v>
      </c>
      <c r="AC228" s="81" t="s">
        <v>54</v>
      </c>
      <c r="AD228" s="81" t="s">
        <v>54</v>
      </c>
      <c r="AE228" s="81" t="s">
        <v>54</v>
      </c>
      <c r="AF228" s="81" t="s">
        <v>54</v>
      </c>
      <c r="AG228" s="81" t="s">
        <v>54</v>
      </c>
      <c r="AH228" s="81" t="s">
        <v>54</v>
      </c>
      <c r="AI228" s="81" t="s">
        <v>54</v>
      </c>
      <c r="AJ228" s="81" t="s">
        <v>54</v>
      </c>
      <c r="AK228" s="81" t="s">
        <v>54</v>
      </c>
      <c r="AL228" s="81" t="s">
        <v>54</v>
      </c>
      <c r="AM228" s="81" t="s">
        <v>54</v>
      </c>
      <c r="AN228" s="81" t="s">
        <v>54</v>
      </c>
      <c r="AO228" s="81" t="s">
        <v>54</v>
      </c>
      <c r="AP228" s="81" t="s">
        <v>54</v>
      </c>
      <c r="AQ228" s="81" t="s">
        <v>54</v>
      </c>
      <c r="AR228" s="81" t="s">
        <v>54</v>
      </c>
      <c r="AS228" s="81" t="s">
        <v>54</v>
      </c>
      <c r="AT228" s="81" t="s">
        <v>54</v>
      </c>
      <c r="AU228" s="81" t="s">
        <v>54</v>
      </c>
      <c r="AV228" s="81"/>
      <c r="AX228" s="81" t="s">
        <v>54</v>
      </c>
      <c r="AY228" s="81" t="s">
        <v>54</v>
      </c>
      <c r="AZ228" s="81" t="s">
        <v>54</v>
      </c>
      <c r="BA228" s="81" t="s">
        <v>54</v>
      </c>
      <c r="BB228" s="81" t="s">
        <v>54</v>
      </c>
      <c r="BC228" s="81" t="s">
        <v>54</v>
      </c>
      <c r="BD228" s="81" t="s">
        <v>54</v>
      </c>
      <c r="BE228" s="81" t="s">
        <v>54</v>
      </c>
      <c r="BF228" s="81" t="s">
        <v>54</v>
      </c>
      <c r="BG228" s="81" t="s">
        <v>54</v>
      </c>
      <c r="BH228" s="81" t="s">
        <v>54</v>
      </c>
      <c r="BI228" s="81" t="s">
        <v>54</v>
      </c>
      <c r="BJ228" s="81" t="s">
        <v>54</v>
      </c>
      <c r="BK228" s="81" t="s">
        <v>54</v>
      </c>
      <c r="BL228" s="81" t="s">
        <v>54</v>
      </c>
      <c r="BM228" s="81" t="s">
        <v>54</v>
      </c>
      <c r="BN228" s="81" t="s">
        <v>54</v>
      </c>
      <c r="BO228" s="81" t="s">
        <v>54</v>
      </c>
      <c r="BP228" s="81" t="s">
        <v>54</v>
      </c>
      <c r="BQ228" s="81" t="s">
        <v>54</v>
      </c>
      <c r="BR228" s="81" t="s">
        <v>54</v>
      </c>
      <c r="BS228" s="81" t="s">
        <v>54</v>
      </c>
      <c r="BU228" s="3"/>
      <c r="BV228" s="80" t="s">
        <v>493</v>
      </c>
      <c r="BW228" s="80"/>
      <c r="BX228" s="80"/>
      <c r="BY228" s="80"/>
      <c r="BZ228" s="80"/>
      <c r="CA228" s="80"/>
      <c r="CB228" s="80"/>
      <c r="CC228" s="80"/>
      <c r="CD228" s="80"/>
      <c r="CE228" s="80"/>
      <c r="CG228" s="35"/>
      <c r="CH228" s="8" t="s">
        <v>13</v>
      </c>
      <c r="CI228" s="81" t="s">
        <v>54</v>
      </c>
      <c r="CJ228" s="81" t="s">
        <v>54</v>
      </c>
      <c r="CK228" s="81" t="s">
        <v>54</v>
      </c>
      <c r="CL228" s="81" t="s">
        <v>54</v>
      </c>
      <c r="CM228" s="81" t="s">
        <v>54</v>
      </c>
      <c r="CN228" s="81" t="s">
        <v>54</v>
      </c>
      <c r="CO228" s="81" t="s">
        <v>54</v>
      </c>
      <c r="CP228" s="81" t="s">
        <v>54</v>
      </c>
      <c r="CQ228" s="81" t="s">
        <v>54</v>
      </c>
      <c r="CR228" s="81" t="s">
        <v>54</v>
      </c>
      <c r="CS228" s="81" t="s">
        <v>54</v>
      </c>
      <c r="CT228" s="81" t="s">
        <v>54</v>
      </c>
      <c r="CU228" s="81" t="s">
        <v>54</v>
      </c>
      <c r="CV228" s="81" t="s">
        <v>54</v>
      </c>
      <c r="CW228" s="81" t="s">
        <v>54</v>
      </c>
      <c r="CX228" s="81" t="s">
        <v>54</v>
      </c>
      <c r="CY228" s="81" t="s">
        <v>54</v>
      </c>
      <c r="CZ228" s="81" t="s">
        <v>54</v>
      </c>
      <c r="DA228" s="81" t="s">
        <v>54</v>
      </c>
      <c r="DB228" s="81" t="s">
        <v>54</v>
      </c>
      <c r="DC228" s="81" t="s">
        <v>54</v>
      </c>
      <c r="DF228" t="s">
        <v>67</v>
      </c>
      <c r="DG228" t="s">
        <v>67</v>
      </c>
      <c r="DH228" t="s">
        <v>67</v>
      </c>
      <c r="DI228" t="s">
        <v>67</v>
      </c>
      <c r="DJ228" t="s">
        <v>67</v>
      </c>
      <c r="DK228" t="s">
        <v>67</v>
      </c>
      <c r="DL228" t="s">
        <v>67</v>
      </c>
      <c r="DM228" t="s">
        <v>67</v>
      </c>
      <c r="DN228" t="s">
        <v>67</v>
      </c>
      <c r="DO228" t="s">
        <v>67</v>
      </c>
      <c r="DP228" t="s">
        <v>67</v>
      </c>
      <c r="DQ228" t="s">
        <v>67</v>
      </c>
      <c r="DR228" t="s">
        <v>67</v>
      </c>
      <c r="DS228" t="s">
        <v>67</v>
      </c>
      <c r="DT228" t="s">
        <v>67</v>
      </c>
      <c r="DU228" t="s">
        <v>67</v>
      </c>
      <c r="DV228" t="s">
        <v>67</v>
      </c>
      <c r="DW228" t="s">
        <v>67</v>
      </c>
      <c r="DX228" t="s">
        <v>67</v>
      </c>
      <c r="DY228" t="s">
        <v>67</v>
      </c>
      <c r="DZ228" t="s">
        <v>67</v>
      </c>
      <c r="EA228" t="s">
        <v>67</v>
      </c>
      <c r="EC228" t="s">
        <v>67</v>
      </c>
      <c r="ED228" t="s">
        <v>67</v>
      </c>
      <c r="EE228" t="s">
        <v>67</v>
      </c>
      <c r="EF228" t="s">
        <v>67</v>
      </c>
      <c r="EG228" t="s">
        <v>67</v>
      </c>
      <c r="EH228" t="s">
        <v>67</v>
      </c>
      <c r="EI228" t="s">
        <v>67</v>
      </c>
      <c r="EJ228" t="s">
        <v>67</v>
      </c>
      <c r="EK228" t="s">
        <v>67</v>
      </c>
      <c r="EL228" t="s">
        <v>67</v>
      </c>
      <c r="EM228" t="s">
        <v>67</v>
      </c>
      <c r="EN228" t="s">
        <v>67</v>
      </c>
      <c r="EO228" t="s">
        <v>67</v>
      </c>
      <c r="EP228" t="s">
        <v>67</v>
      </c>
      <c r="EQ228" t="s">
        <v>67</v>
      </c>
      <c r="ER228" t="s">
        <v>67</v>
      </c>
      <c r="ES228" t="s">
        <v>67</v>
      </c>
      <c r="ET228" t="s">
        <v>67</v>
      </c>
      <c r="EU228" t="s">
        <v>67</v>
      </c>
      <c r="EV228" t="s">
        <v>67</v>
      </c>
      <c r="EW228" t="s">
        <v>67</v>
      </c>
      <c r="EZ228" t="s">
        <v>67</v>
      </c>
      <c r="FA228" t="s">
        <v>67</v>
      </c>
      <c r="FB228" t="s">
        <v>67</v>
      </c>
      <c r="FC228" t="s">
        <v>67</v>
      </c>
      <c r="FD228" t="s">
        <v>67</v>
      </c>
      <c r="FE228" t="s">
        <v>67</v>
      </c>
      <c r="FF228" t="s">
        <v>67</v>
      </c>
      <c r="FG228" t="s">
        <v>67</v>
      </c>
      <c r="FH228" t="s">
        <v>67</v>
      </c>
      <c r="FI228" t="s">
        <v>67</v>
      </c>
      <c r="FJ228" t="s">
        <v>67</v>
      </c>
      <c r="FK228" t="s">
        <v>67</v>
      </c>
      <c r="FL228" t="s">
        <v>67</v>
      </c>
      <c r="FM228" t="s">
        <v>67</v>
      </c>
      <c r="FN228" t="s">
        <v>67</v>
      </c>
      <c r="FO228" t="s">
        <v>67</v>
      </c>
      <c r="FP228" t="s">
        <v>67</v>
      </c>
      <c r="FQ228" t="s">
        <v>67</v>
      </c>
      <c r="FR228" t="s">
        <v>67</v>
      </c>
      <c r="FS228" t="s">
        <v>67</v>
      </c>
      <c r="FT228" t="s">
        <v>67</v>
      </c>
      <c r="FV228" s="3"/>
      <c r="FW228" t="s">
        <v>29</v>
      </c>
      <c r="FX228" t="s">
        <v>29</v>
      </c>
      <c r="FY228" t="str">
        <f>index_label</f>
        <v>1985 = 1</v>
      </c>
      <c r="GA228" t="s">
        <v>29</v>
      </c>
      <c r="GB228" t="s">
        <v>29</v>
      </c>
      <c r="GC228" t="str">
        <f>index_label</f>
        <v>1985 = 1</v>
      </c>
      <c r="GE228" t="s">
        <v>29</v>
      </c>
      <c r="GF228" t="s">
        <v>29</v>
      </c>
      <c r="GG228" t="str">
        <f>index_label</f>
        <v>1985 = 1</v>
      </c>
      <c r="GL228" s="3"/>
      <c r="GM228" s="3"/>
      <c r="GN228" s="8"/>
      <c r="GO228" s="5"/>
      <c r="GS228" t="s">
        <v>90</v>
      </c>
      <c r="HJ228" s="17"/>
      <c r="HM228" t="s">
        <v>19</v>
      </c>
      <c r="HN228" t="s">
        <v>77</v>
      </c>
      <c r="HX228" s="8"/>
      <c r="HY228" s="5"/>
      <c r="IC228" t="s">
        <v>90</v>
      </c>
    </row>
    <row r="229" spans="1:252" ht="30" customHeight="1" thickBot="1" x14ac:dyDescent="0.25">
      <c r="B229" t="s">
        <v>14</v>
      </c>
      <c r="C229" s="83" t="s">
        <v>215</v>
      </c>
      <c r="D229" s="83" t="s">
        <v>215</v>
      </c>
      <c r="E229" s="83" t="s">
        <v>215</v>
      </c>
      <c r="F229" s="83" t="s">
        <v>215</v>
      </c>
      <c r="G229" s="83" t="s">
        <v>215</v>
      </c>
      <c r="H229" s="83" t="s">
        <v>215</v>
      </c>
      <c r="I229" s="83" t="s">
        <v>215</v>
      </c>
      <c r="J229" s="83" t="s">
        <v>215</v>
      </c>
      <c r="K229" s="83" t="s">
        <v>215</v>
      </c>
      <c r="L229" s="83" t="s">
        <v>215</v>
      </c>
      <c r="M229" s="83" t="s">
        <v>215</v>
      </c>
      <c r="N229" s="83" t="s">
        <v>215</v>
      </c>
      <c r="O229" s="83" t="s">
        <v>215</v>
      </c>
      <c r="P229" s="83" t="s">
        <v>215</v>
      </c>
      <c r="Q229" s="83" t="s">
        <v>215</v>
      </c>
      <c r="R229" s="83" t="s">
        <v>215</v>
      </c>
      <c r="S229" s="83" t="s">
        <v>215</v>
      </c>
      <c r="T229" s="83" t="s">
        <v>215</v>
      </c>
      <c r="U229" s="83" t="s">
        <v>215</v>
      </c>
      <c r="V229" s="83" t="s">
        <v>215</v>
      </c>
      <c r="W229" s="83" t="s">
        <v>215</v>
      </c>
      <c r="X229" s="83" t="s">
        <v>215</v>
      </c>
      <c r="Z229" s="82" t="str">
        <f>Z155</f>
        <v xml:space="preserve"> kBtu/$</v>
      </c>
      <c r="AA229" s="82" t="str">
        <f t="shared" ref="AA229:AU229" si="792">AA155</f>
        <v xml:space="preserve"> kBtu/$</v>
      </c>
      <c r="AB229" s="82" t="str">
        <f t="shared" si="792"/>
        <v xml:space="preserve"> kBtu/$</v>
      </c>
      <c r="AC229" s="82" t="str">
        <f t="shared" si="792"/>
        <v xml:space="preserve"> kBtu/$</v>
      </c>
      <c r="AD229" s="82" t="str">
        <f t="shared" si="792"/>
        <v xml:space="preserve"> kBtu/$</v>
      </c>
      <c r="AE229" s="82" t="str">
        <f t="shared" si="792"/>
        <v xml:space="preserve"> kBtu/$</v>
      </c>
      <c r="AF229" s="82" t="str">
        <f t="shared" si="792"/>
        <v xml:space="preserve"> kBtu/$</v>
      </c>
      <c r="AG229" s="82" t="str">
        <f t="shared" si="792"/>
        <v xml:space="preserve"> kBtu/$</v>
      </c>
      <c r="AH229" s="82" t="str">
        <f t="shared" si="792"/>
        <v xml:space="preserve"> kBtu/$</v>
      </c>
      <c r="AI229" s="82" t="str">
        <f t="shared" si="792"/>
        <v xml:space="preserve"> kBtu/$</v>
      </c>
      <c r="AJ229" s="82" t="str">
        <f t="shared" si="792"/>
        <v xml:space="preserve"> kBtu/$</v>
      </c>
      <c r="AK229" s="82" t="str">
        <f t="shared" si="792"/>
        <v xml:space="preserve"> kBtu/$</v>
      </c>
      <c r="AL229" s="82" t="str">
        <f t="shared" si="792"/>
        <v xml:space="preserve"> kBtu/$</v>
      </c>
      <c r="AM229" s="82" t="str">
        <f t="shared" si="792"/>
        <v xml:space="preserve"> kBtu/$</v>
      </c>
      <c r="AN229" s="82" t="str">
        <f t="shared" si="792"/>
        <v xml:space="preserve"> kBtu/$</v>
      </c>
      <c r="AO229" s="82" t="str">
        <f t="shared" si="792"/>
        <v xml:space="preserve"> kBtu/$</v>
      </c>
      <c r="AP229" s="82" t="str">
        <f t="shared" si="792"/>
        <v xml:space="preserve"> kBtu/$</v>
      </c>
      <c r="AQ229" s="82" t="str">
        <f t="shared" si="792"/>
        <v xml:space="preserve"> kBtu/$</v>
      </c>
      <c r="AR229" s="82" t="str">
        <f t="shared" si="792"/>
        <v xml:space="preserve"> kBtu/$</v>
      </c>
      <c r="AS229" s="82" t="str">
        <f t="shared" si="792"/>
        <v xml:space="preserve"> kBtu/$</v>
      </c>
      <c r="AT229" s="82" t="str">
        <f t="shared" si="792"/>
        <v xml:space="preserve"> kBtu/$</v>
      </c>
      <c r="AU229" s="130" t="str">
        <f t="shared" si="792"/>
        <v>kBtu/$ (GDP)</v>
      </c>
      <c r="AV229" s="327"/>
      <c r="AX229" s="83" t="str">
        <f>index_label</f>
        <v>1985 = 1</v>
      </c>
      <c r="AY229" s="83" t="str">
        <f t="shared" ref="AY229:BS229" si="793">index_label</f>
        <v>1985 = 1</v>
      </c>
      <c r="AZ229" s="83" t="str">
        <f t="shared" si="793"/>
        <v>1985 = 1</v>
      </c>
      <c r="BA229" s="83" t="str">
        <f t="shared" si="793"/>
        <v>1985 = 1</v>
      </c>
      <c r="BB229" s="83" t="str">
        <f t="shared" si="793"/>
        <v>1985 = 1</v>
      </c>
      <c r="BC229" s="83" t="str">
        <f t="shared" si="793"/>
        <v>1985 = 1</v>
      </c>
      <c r="BD229" s="83" t="str">
        <f t="shared" si="793"/>
        <v>1985 = 1</v>
      </c>
      <c r="BE229" s="83" t="str">
        <f t="shared" si="793"/>
        <v>1985 = 1</v>
      </c>
      <c r="BF229" s="83" t="str">
        <f t="shared" si="793"/>
        <v>1985 = 1</v>
      </c>
      <c r="BG229" s="83" t="str">
        <f t="shared" si="793"/>
        <v>1985 = 1</v>
      </c>
      <c r="BH229" s="83" t="str">
        <f t="shared" si="793"/>
        <v>1985 = 1</v>
      </c>
      <c r="BI229" s="83" t="str">
        <f t="shared" si="793"/>
        <v>1985 = 1</v>
      </c>
      <c r="BJ229" s="83" t="str">
        <f t="shared" si="793"/>
        <v>1985 = 1</v>
      </c>
      <c r="BK229" s="83" t="str">
        <f t="shared" si="793"/>
        <v>1985 = 1</v>
      </c>
      <c r="BL229" s="83" t="str">
        <f t="shared" si="793"/>
        <v>1985 = 1</v>
      </c>
      <c r="BM229" s="83" t="str">
        <f t="shared" si="793"/>
        <v>1985 = 1</v>
      </c>
      <c r="BN229" s="83" t="str">
        <f t="shared" si="793"/>
        <v>1985 = 1</v>
      </c>
      <c r="BO229" s="83" t="str">
        <f t="shared" si="793"/>
        <v>1985 = 1</v>
      </c>
      <c r="BP229" s="83" t="str">
        <f t="shared" si="793"/>
        <v>1985 = 1</v>
      </c>
      <c r="BQ229" s="83" t="str">
        <f t="shared" si="793"/>
        <v>1985 = 1</v>
      </c>
      <c r="BR229" s="83" t="str">
        <f t="shared" si="793"/>
        <v>1985 = 1</v>
      </c>
      <c r="BS229" s="83" t="str">
        <f t="shared" si="793"/>
        <v>1985 = 1</v>
      </c>
      <c r="BU229" s="24"/>
      <c r="BV229" s="83" t="str">
        <f>index_label</f>
        <v>1985 = 1</v>
      </c>
      <c r="BW229" s="83" t="str">
        <f t="shared" ref="BW229:CE229" si="794">index_label</f>
        <v>1985 = 1</v>
      </c>
      <c r="BX229" s="83" t="str">
        <f t="shared" si="794"/>
        <v>1985 = 1</v>
      </c>
      <c r="BY229" s="83" t="str">
        <f t="shared" si="794"/>
        <v>1985 = 1</v>
      </c>
      <c r="BZ229" s="83" t="str">
        <f t="shared" si="794"/>
        <v>1985 = 1</v>
      </c>
      <c r="CA229" s="83" t="str">
        <f t="shared" si="794"/>
        <v>1985 = 1</v>
      </c>
      <c r="CB229" s="83" t="str">
        <f t="shared" si="794"/>
        <v>1985 = 1</v>
      </c>
      <c r="CC229" s="83"/>
      <c r="CD229" s="83" t="str">
        <f t="shared" si="794"/>
        <v>1985 = 1</v>
      </c>
      <c r="CE229" s="83" t="str">
        <f t="shared" si="794"/>
        <v>1985 = 1</v>
      </c>
      <c r="CG229" s="35"/>
      <c r="CH229" s="8" t="s">
        <v>14</v>
      </c>
      <c r="CI229" s="81" t="s">
        <v>26</v>
      </c>
      <c r="CJ229" s="81"/>
      <c r="CK229" s="81"/>
      <c r="CL229" s="81"/>
      <c r="CM229" s="81"/>
      <c r="CN229" s="81"/>
      <c r="CO229" s="81"/>
      <c r="CP229" s="81"/>
      <c r="CQ229" s="81"/>
      <c r="CR229" s="81"/>
      <c r="CS229" s="81"/>
      <c r="CT229" s="81"/>
      <c r="CU229" s="81"/>
      <c r="CV229" s="81"/>
      <c r="CW229" s="81"/>
      <c r="CX229" s="81"/>
      <c r="CY229" s="81"/>
      <c r="CZ229" s="81"/>
      <c r="DA229" s="81"/>
      <c r="DB229" s="81"/>
      <c r="DC229" s="81"/>
      <c r="DF229" s="4"/>
      <c r="DG229" s="4"/>
      <c r="DH229" s="4"/>
      <c r="DI229" s="4"/>
      <c r="DJ229" s="4"/>
      <c r="EC229" s="4"/>
      <c r="ED229" s="4"/>
      <c r="EE229" s="4"/>
      <c r="FV229" s="3"/>
      <c r="FW229" s="4"/>
      <c r="FX229" s="4"/>
      <c r="FY229" s="4"/>
      <c r="GA229" s="4"/>
      <c r="GB229" s="4"/>
      <c r="GC229" s="4"/>
      <c r="GE229" s="4"/>
      <c r="GF229" s="4"/>
      <c r="GG229" s="4"/>
      <c r="GL229" s="3"/>
      <c r="GM229" s="3"/>
      <c r="GN229" s="8"/>
      <c r="GO229" s="5" t="s">
        <v>38</v>
      </c>
      <c r="GP229" t="s">
        <v>46</v>
      </c>
      <c r="GR229" s="4" t="s">
        <v>92</v>
      </c>
      <c r="GS229" s="4" t="s">
        <v>91</v>
      </c>
      <c r="GT229" s="4" t="s">
        <v>42</v>
      </c>
      <c r="GV229" s="24"/>
      <c r="GW229" s="73" t="s">
        <v>111</v>
      </c>
      <c r="GX229" s="24" t="s">
        <v>59</v>
      </c>
      <c r="GY229" s="24" t="s">
        <v>85</v>
      </c>
      <c r="GZ229" s="4"/>
      <c r="HA229" s="4" t="s">
        <v>89</v>
      </c>
      <c r="HB229" s="4" t="s">
        <v>41</v>
      </c>
      <c r="HC229" s="4" t="s">
        <v>42</v>
      </c>
      <c r="HD229" s="4" t="s">
        <v>85</v>
      </c>
      <c r="HE229" s="4"/>
      <c r="HF229" s="4" t="s">
        <v>59</v>
      </c>
      <c r="HG229" s="4" t="s">
        <v>86</v>
      </c>
      <c r="HH229" s="4" t="s">
        <v>87</v>
      </c>
      <c r="HJ229" s="17"/>
      <c r="HL229" s="4"/>
      <c r="HM229" s="4"/>
      <c r="HN229" s="4"/>
      <c r="HO229" s="4"/>
      <c r="HP229" s="4"/>
      <c r="HQ229" s="4"/>
      <c r="HR229" s="4"/>
      <c r="HS229" s="4"/>
      <c r="HT229" s="4"/>
      <c r="HU229" s="4"/>
      <c r="HV229" s="4"/>
      <c r="HX229" s="8"/>
      <c r="HY229" s="5" t="s">
        <v>38</v>
      </c>
      <c r="HZ229" t="s">
        <v>46</v>
      </c>
      <c r="IB229" t="s">
        <v>92</v>
      </c>
      <c r="IC229" t="s">
        <v>91</v>
      </c>
      <c r="ID229" t="s">
        <v>42</v>
      </c>
      <c r="IF229" s="25"/>
      <c r="IG229" s="32" t="s">
        <v>111</v>
      </c>
      <c r="IH229" s="25" t="s">
        <v>59</v>
      </c>
      <c r="II229" s="25" t="s">
        <v>85</v>
      </c>
      <c r="IK229" t="s">
        <v>89</v>
      </c>
      <c r="IL229" t="s">
        <v>41</v>
      </c>
      <c r="IM229" t="s">
        <v>42</v>
      </c>
      <c r="IN229" t="s">
        <v>85</v>
      </c>
      <c r="IP229" t="s">
        <v>59</v>
      </c>
      <c r="IQ229" t="s">
        <v>86</v>
      </c>
      <c r="IR229" t="s">
        <v>87</v>
      </c>
    </row>
    <row r="230" spans="1:252" hidden="1" x14ac:dyDescent="0.2">
      <c r="A230" t="s">
        <v>54</v>
      </c>
      <c r="B230" s="1">
        <v>1949</v>
      </c>
      <c r="AX230">
        <f t="shared" ref="AX230:BS230" si="795">Z230/Z$295</f>
        <v>0</v>
      </c>
      <c r="AY230">
        <f t="shared" si="795"/>
        <v>0</v>
      </c>
      <c r="AZ230">
        <f t="shared" si="795"/>
        <v>0</v>
      </c>
      <c r="BA230">
        <f t="shared" si="795"/>
        <v>0</v>
      </c>
      <c r="BB230">
        <f t="shared" si="795"/>
        <v>0</v>
      </c>
      <c r="BC230">
        <f t="shared" si="795"/>
        <v>0</v>
      </c>
      <c r="BD230">
        <f t="shared" si="795"/>
        <v>0</v>
      </c>
      <c r="BE230">
        <f t="shared" si="795"/>
        <v>0</v>
      </c>
      <c r="BF230">
        <f t="shared" si="795"/>
        <v>0</v>
      </c>
      <c r="BG230">
        <f t="shared" si="795"/>
        <v>0</v>
      </c>
      <c r="BH230">
        <f t="shared" si="795"/>
        <v>0</v>
      </c>
      <c r="BI230">
        <f t="shared" si="795"/>
        <v>0</v>
      </c>
      <c r="BJ230">
        <f t="shared" si="795"/>
        <v>0</v>
      </c>
      <c r="BK230">
        <f t="shared" si="795"/>
        <v>0</v>
      </c>
      <c r="BL230">
        <f t="shared" si="795"/>
        <v>0</v>
      </c>
      <c r="BM230">
        <f t="shared" si="795"/>
        <v>0</v>
      </c>
      <c r="BN230">
        <f t="shared" si="795"/>
        <v>0</v>
      </c>
      <c r="BO230">
        <f t="shared" si="795"/>
        <v>0</v>
      </c>
      <c r="BP230">
        <f t="shared" si="795"/>
        <v>0</v>
      </c>
      <c r="BQ230">
        <f t="shared" si="795"/>
        <v>0</v>
      </c>
      <c r="BR230">
        <f t="shared" si="795"/>
        <v>0</v>
      </c>
      <c r="BS230">
        <f t="shared" si="795"/>
        <v>0</v>
      </c>
      <c r="BU230" s="16"/>
      <c r="BV230" s="9">
        <f t="shared" ref="BV230:BV261" si="796">CF5</f>
        <v>1.2467804961390619E-6</v>
      </c>
      <c r="BW230" s="9">
        <f>BS230</f>
        <v>0</v>
      </c>
      <c r="BX230" s="9">
        <f>GC230</f>
        <v>1.0955723200700003</v>
      </c>
      <c r="BY230" s="9">
        <f>GG230</f>
        <v>1.1839394841349797</v>
      </c>
      <c r="BZ230" s="9">
        <f>FY230</f>
        <v>0.94471749978119035</v>
      </c>
      <c r="CA230" s="9">
        <f t="shared" ref="CA230:CA289" si="797">BV230*BX230*BY230*BZ230</f>
        <v>1.5277859634889301E-6</v>
      </c>
      <c r="CB230" s="9">
        <f>GK230</f>
        <v>0</v>
      </c>
      <c r="CC230" s="9"/>
      <c r="CD230" s="9">
        <f>BX230*BY230</f>
        <v>1.297091327456239</v>
      </c>
      <c r="CE230" s="9">
        <f>CD230*BZ230</f>
        <v>1.2253848758623234</v>
      </c>
      <c r="CG230" s="35"/>
      <c r="CH230">
        <f>B230</f>
        <v>1949</v>
      </c>
      <c r="CI230" t="e">
        <f t="shared" ref="CI230:DC230" si="798">C230/$X230</f>
        <v>#DIV/0!</v>
      </c>
      <c r="CJ230" t="e">
        <f t="shared" si="798"/>
        <v>#DIV/0!</v>
      </c>
      <c r="CK230" t="e">
        <f t="shared" si="798"/>
        <v>#DIV/0!</v>
      </c>
      <c r="CL230" t="e">
        <f t="shared" si="798"/>
        <v>#DIV/0!</v>
      </c>
      <c r="CM230" t="e">
        <f t="shared" si="798"/>
        <v>#DIV/0!</v>
      </c>
      <c r="CN230" t="e">
        <f t="shared" si="798"/>
        <v>#DIV/0!</v>
      </c>
      <c r="CO230" t="e">
        <f t="shared" si="798"/>
        <v>#DIV/0!</v>
      </c>
      <c r="CP230" t="e">
        <f t="shared" si="798"/>
        <v>#DIV/0!</v>
      </c>
      <c r="CQ230" t="e">
        <f t="shared" si="798"/>
        <v>#DIV/0!</v>
      </c>
      <c r="CR230" t="e">
        <f t="shared" si="798"/>
        <v>#DIV/0!</v>
      </c>
      <c r="CS230" t="e">
        <f t="shared" si="798"/>
        <v>#DIV/0!</v>
      </c>
      <c r="CT230" t="e">
        <f t="shared" si="798"/>
        <v>#DIV/0!</v>
      </c>
      <c r="CU230" t="e">
        <f t="shared" si="798"/>
        <v>#DIV/0!</v>
      </c>
      <c r="CV230" t="e">
        <f t="shared" si="798"/>
        <v>#DIV/0!</v>
      </c>
      <c r="CW230" t="e">
        <f t="shared" si="798"/>
        <v>#DIV/0!</v>
      </c>
      <c r="CX230" t="e">
        <f t="shared" si="798"/>
        <v>#DIV/0!</v>
      </c>
      <c r="CY230" t="e">
        <f t="shared" si="798"/>
        <v>#DIV/0!</v>
      </c>
      <c r="CZ230" t="e">
        <f t="shared" si="798"/>
        <v>#DIV/0!</v>
      </c>
      <c r="DA230" t="e">
        <f t="shared" si="798"/>
        <v>#DIV/0!</v>
      </c>
      <c r="DB230" t="e">
        <f t="shared" si="798"/>
        <v>#DIV/0!</v>
      </c>
      <c r="DC230" t="e">
        <f t="shared" si="798"/>
        <v>#DIV/0!</v>
      </c>
      <c r="DD230" t="e">
        <f>SUM(CI230:DC230)</f>
        <v>#DIV/0!</v>
      </c>
      <c r="FV230" s="3"/>
      <c r="FX230">
        <v>1</v>
      </c>
      <c r="FY230">
        <f t="shared" ref="FY230:FY261" si="799">FX230/FX$295</f>
        <v>0.94471749978119035</v>
      </c>
      <c r="GB230">
        <v>1</v>
      </c>
      <c r="GC230">
        <f t="shared" ref="GC230:GC261" si="800">GB230/GB$295</f>
        <v>1.0955723200700003</v>
      </c>
      <c r="GF230">
        <v>1</v>
      </c>
      <c r="GG230">
        <f t="shared" ref="GG230:GG261" si="801">GF230/GF$295</f>
        <v>1.1839394841349797</v>
      </c>
      <c r="GI230">
        <f t="shared" ref="GI230:GI261" si="802">CF5</f>
        <v>1.2467804961390619E-6</v>
      </c>
      <c r="GJ230">
        <f>FY230*GC230*GG230*GI230</f>
        <v>1.5277859634889303E-6</v>
      </c>
      <c r="GK230">
        <f t="shared" ref="GK230:GK261" si="803">X230/X$295</f>
        <v>0</v>
      </c>
      <c r="GL230" s="3"/>
      <c r="GM230" s="3"/>
      <c r="GN230" s="8"/>
      <c r="GO230" s="5">
        <v>0</v>
      </c>
      <c r="GP230" t="b">
        <f>(GO230+Begin_year_chart1&lt;=End_year_chart1)</f>
        <v>1</v>
      </c>
      <c r="GR230" t="str">
        <f t="array" ref="GR230:GR250">TRANSPOSE(C227:W227)</f>
        <v>311/312</v>
      </c>
      <c r="GS230" s="20">
        <f t="array" ref="GS230:GS250">TRANSPOSE(CI295:DC295)</f>
        <v>7.1893840672768355E-2</v>
      </c>
      <c r="GT230" s="20" t="e">
        <f t="array" ref="GT230:GT250">TRANSPOSE(AX297:BR297)</f>
        <v>#REF!</v>
      </c>
      <c r="GU230" s="33"/>
      <c r="GV230" s="31">
        <f t="shared" ref="GV230:GV260" ca="1" si="804">GZ230</f>
        <v>1985</v>
      </c>
      <c r="GW230" s="12">
        <f ca="1">IF($GP230,HA230*HB230,"")</f>
        <v>1</v>
      </c>
      <c r="GX230" s="19">
        <f ca="1">HC230</f>
        <v>1</v>
      </c>
      <c r="GY230" s="19">
        <f ca="1">HD230</f>
        <v>1</v>
      </c>
      <c r="GZ230" s="11">
        <f t="shared" ref="GZ230:GZ255" ca="1" si="805">GZ82</f>
        <v>1985</v>
      </c>
      <c r="HA230" s="12">
        <f ca="1">IF($GP230,OFFSET(BV$230,$GP$225+$GO230,0),"")</f>
        <v>1</v>
      </c>
      <c r="HB230" s="12">
        <f ca="1">IF($GP230,OFFSET(CD$230,$GP$225+$GO230,0),"")</f>
        <v>1</v>
      </c>
      <c r="HC230" s="12">
        <f ca="1">IF($GP230,OFFSET(BZ$230,$GP$225+$GO230,0),"")</f>
        <v>1</v>
      </c>
      <c r="HD230" s="12">
        <f ca="1">IF($GP230,OFFSET(CB$230,$GP$225+$GO230,0),"")</f>
        <v>1</v>
      </c>
      <c r="HE230">
        <f ca="1">GZ230</f>
        <v>1985</v>
      </c>
      <c r="HF230" s="21">
        <f ca="1">IF($GP230,OFFSET(BZ$230,$GP$225+$GO230,0),"")</f>
        <v>1</v>
      </c>
      <c r="HG230" s="12">
        <f ca="1">IF($GP230,OFFSET(BX$230,$GP$225+$GO230,0),"")</f>
        <v>1</v>
      </c>
      <c r="HH230" s="12">
        <f ca="1">IF($GP230,OFFSET(BY$230,$GP$225+$GO230,0),"")</f>
        <v>1</v>
      </c>
      <c r="HJ230" s="17"/>
      <c r="HL230" s="18">
        <f>B230</f>
        <v>1949</v>
      </c>
      <c r="HM230" s="9">
        <f t="shared" ref="HM230:HM261" si="806">BV230/BV$296</f>
        <v>8.9752671770879497E-7</v>
      </c>
      <c r="HN230" s="9">
        <f t="shared" ref="HN230:HU230" si="807">BW230/BW$296</f>
        <v>0</v>
      </c>
      <c r="HO230" s="9">
        <f t="shared" si="807"/>
        <v>1.0845560769216382</v>
      </c>
      <c r="HP230" s="9">
        <f t="shared" si="807"/>
        <v>1.2451451983280792</v>
      </c>
      <c r="HQ230" s="9">
        <f t="shared" si="807"/>
        <v>0.99929002370176734</v>
      </c>
      <c r="HR230" s="9">
        <f t="shared" ref="HR230:HR291" si="808">HM230*HO230*HP230*HQ230</f>
        <v>1.2111862937447297E-6</v>
      </c>
      <c r="HS230" s="9">
        <f t="shared" si="807"/>
        <v>0</v>
      </c>
      <c r="HT230" s="9"/>
      <c r="HU230" s="9">
        <f t="shared" si="807"/>
        <v>1.3504297914965167</v>
      </c>
      <c r="HV230" s="23">
        <f>HU230*HQ230</f>
        <v>1.3494710183521268</v>
      </c>
      <c r="HX230" s="8"/>
      <c r="HY230" s="5">
        <v>0</v>
      </c>
      <c r="HZ230" t="b">
        <f>(HY230+Begin_year_chart1&lt;=End_year_chart1)</f>
        <v>1</v>
      </c>
      <c r="IB230" t="str">
        <f>GR230</f>
        <v>311/312</v>
      </c>
      <c r="IC230" s="20">
        <f t="array" ref="IC230:IC250">TRANSPOSE(CI296:DC296)</f>
        <v>8.3051776215719242E-2</v>
      </c>
      <c r="ID230" s="20" t="e">
        <f t="array" ref="ID230:ID250">TRANSPOSE(AX298:BR298)</f>
        <v>#REF!</v>
      </c>
      <c r="IF230">
        <f ca="1">IJ230</f>
        <v>1985</v>
      </c>
      <c r="IG230" s="12">
        <f ca="1">IF($GP230,IK230*IL230,"")</f>
        <v>0.74947791583816292</v>
      </c>
      <c r="IH230" s="19">
        <f ca="1">IM230</f>
        <v>1.0577659712381922</v>
      </c>
      <c r="II230" s="19">
        <f ca="1">IN230</f>
        <v>0.79277394321041628</v>
      </c>
      <c r="IJ230" s="11">
        <f ca="1">GZ230</f>
        <v>1985</v>
      </c>
      <c r="IK230" s="12">
        <f ca="1">IF($GP230,OFFSET(HM$230,$GP$225+$GO230,0),"")</f>
        <v>0.71987548769666321</v>
      </c>
      <c r="IL230" s="12">
        <f ca="1">IF($GP230,OFFSET(HU$230,$GP$225+$GO230,0),"")</f>
        <v>1.0411215948416532</v>
      </c>
      <c r="IM230" s="12">
        <f ca="1">IF($GP230,OFFSET(HQ$230,$GP$225+$GO230,0),"")</f>
        <v>1.0577659712381922</v>
      </c>
      <c r="IN230" s="12">
        <f ca="1">IF($GP230,OFFSET(HS$230,$GP$225+$GO230,0),"")</f>
        <v>0.79277394321041628</v>
      </c>
      <c r="IO230">
        <f ca="1">IJ230</f>
        <v>1985</v>
      </c>
      <c r="IP230" s="12">
        <f ca="1">IM230</f>
        <v>1.0577659712381922</v>
      </c>
      <c r="IQ230" s="12">
        <f ca="1">IF($GP230,OFFSET(HO$230,$GP$225+$GO230,0),"")</f>
        <v>0.98994475951376881</v>
      </c>
      <c r="IR230" s="12">
        <f ca="1">IF($GP230,OFFSET(HP$230,$GP$225+$GO230,0),"")</f>
        <v>1.051696657652919</v>
      </c>
    </row>
    <row r="231" spans="1:252" hidden="1" x14ac:dyDescent="0.2">
      <c r="A231" t="s">
        <v>54</v>
      </c>
      <c r="B231" s="1">
        <f>B230+1</f>
        <v>1950</v>
      </c>
      <c r="X231">
        <f t="shared" ref="X231:X257" si="809">SUM(C231:W231)</f>
        <v>0</v>
      </c>
      <c r="AX231">
        <f t="shared" ref="AX231:AX262" si="810">Z231/Z$295</f>
        <v>0</v>
      </c>
      <c r="AY231">
        <f t="shared" ref="AY231:AY262" si="811">AA231/AA$295</f>
        <v>0</v>
      </c>
      <c r="AZ231">
        <f t="shared" ref="AZ231:AZ262" si="812">AB231/AB$295</f>
        <v>0</v>
      </c>
      <c r="BA231">
        <f t="shared" ref="BA231:BA262" si="813">AC231/AC$295</f>
        <v>0</v>
      </c>
      <c r="BB231">
        <f t="shared" ref="BB231:BB262" si="814">AD231/AD$295</f>
        <v>0</v>
      </c>
      <c r="BC231">
        <f t="shared" ref="BC231:BC262" si="815">AE231/AE$295</f>
        <v>0</v>
      </c>
      <c r="BD231">
        <f t="shared" ref="BD231:BD262" si="816">AF231/AF$295</f>
        <v>0</v>
      </c>
      <c r="BE231">
        <f t="shared" ref="BE231:BE262" si="817">AG231/AG$295</f>
        <v>0</v>
      </c>
      <c r="BF231">
        <f t="shared" ref="BF231:BF262" si="818">AH231/AH$295</f>
        <v>0</v>
      </c>
      <c r="BG231">
        <f t="shared" ref="BG231:BG262" si="819">AI231/AI$295</f>
        <v>0</v>
      </c>
      <c r="BH231">
        <f t="shared" ref="BH231:BH262" si="820">AJ231/AJ$295</f>
        <v>0</v>
      </c>
      <c r="BI231">
        <f t="shared" ref="BI231:BI262" si="821">AK231/AK$295</f>
        <v>0</v>
      </c>
      <c r="BJ231">
        <f t="shared" ref="BJ231:BJ262" si="822">AL231/AL$295</f>
        <v>0</v>
      </c>
      <c r="BK231">
        <f t="shared" ref="BK231:BK262" si="823">AM231/AM$295</f>
        <v>0</v>
      </c>
      <c r="BL231">
        <f t="shared" ref="BL231:BL262" si="824">AN231/AN$295</f>
        <v>0</v>
      </c>
      <c r="BM231">
        <f t="shared" ref="BM231:BM262" si="825">AO231/AO$295</f>
        <v>0</v>
      </c>
      <c r="BN231">
        <f t="shared" ref="BN231:BN262" si="826">AP231/AP$295</f>
        <v>0</v>
      </c>
      <c r="BO231">
        <f t="shared" ref="BO231:BO262" si="827">AQ231/AQ$295</f>
        <v>0</v>
      </c>
      <c r="BP231">
        <f t="shared" ref="BP231:BP262" si="828">AR231/AR$295</f>
        <v>0</v>
      </c>
      <c r="BQ231">
        <f t="shared" ref="BQ231:BQ262" si="829">AS231/AS$295</f>
        <v>0</v>
      </c>
      <c r="BR231">
        <f t="shared" ref="BR231:BR262" si="830">AT231/AT$295</f>
        <v>0</v>
      </c>
      <c r="BS231">
        <f t="shared" ref="BS231:BS262" si="831">AU231/AU$295</f>
        <v>0</v>
      </c>
      <c r="BU231" s="16"/>
      <c r="BV231" s="9">
        <f t="shared" si="796"/>
        <v>1.2467804961390619E-6</v>
      </c>
      <c r="BW231" s="9">
        <f t="shared" ref="BW231:BW289" si="832">BS231</f>
        <v>0</v>
      </c>
      <c r="BX231" s="9">
        <f t="shared" ref="BX231:BX289" si="833">GC231</f>
        <v>1.0955723200700003</v>
      </c>
      <c r="BY231" s="9">
        <f t="shared" ref="BY231:BY289" si="834">GG231</f>
        <v>1.1839394841349797</v>
      </c>
      <c r="BZ231" s="9">
        <f t="shared" ref="BZ231:BZ289" si="835">FY231</f>
        <v>0.94471749978119035</v>
      </c>
      <c r="CA231" s="9">
        <f t="shared" si="797"/>
        <v>1.5277859634889301E-6</v>
      </c>
      <c r="CB231" s="9">
        <f t="shared" ref="CB231:CB289" si="836">GK231</f>
        <v>0</v>
      </c>
      <c r="CC231" s="9"/>
      <c r="CD231" s="9">
        <f t="shared" ref="CD231:CD289" si="837">BX231*BY231</f>
        <v>1.297091327456239</v>
      </c>
      <c r="CE231" s="9">
        <f t="shared" ref="CE231:CE289" si="838">CD231*BZ231</f>
        <v>1.2253848758623234</v>
      </c>
      <c r="CG231" s="35"/>
      <c r="CH231">
        <f t="shared" ref="CH231:CH291" si="839">B231</f>
        <v>1950</v>
      </c>
      <c r="CI231" t="e">
        <f t="shared" ref="CI231:CI281" si="840">C231/$X231</f>
        <v>#DIV/0!</v>
      </c>
      <c r="CJ231" t="e">
        <f t="shared" ref="CJ231:CJ241" si="841">D231/$X231</f>
        <v>#DIV/0!</v>
      </c>
      <c r="CK231" t="e">
        <f t="shared" ref="CK231:CK241" si="842">E231/$X231</f>
        <v>#DIV/0!</v>
      </c>
      <c r="CL231" t="e">
        <f t="shared" ref="CL231:CL241" si="843">F231/$X231</f>
        <v>#DIV/0!</v>
      </c>
      <c r="CM231" t="e">
        <f t="shared" ref="CM231:CM241" si="844">G231/$X231</f>
        <v>#DIV/0!</v>
      </c>
      <c r="CN231" t="e">
        <f t="shared" ref="CN231:CN241" si="845">H231/$X231</f>
        <v>#DIV/0!</v>
      </c>
      <c r="CO231" t="e">
        <f t="shared" ref="CO231:CO241" si="846">I231/$X231</f>
        <v>#DIV/0!</v>
      </c>
      <c r="CP231" t="e">
        <f t="shared" ref="CP231:CP241" si="847">J231/$X231</f>
        <v>#DIV/0!</v>
      </c>
      <c r="CQ231" t="e">
        <f t="shared" ref="CQ231:CQ241" si="848">K231/$X231</f>
        <v>#DIV/0!</v>
      </c>
      <c r="CR231" t="e">
        <f t="shared" ref="CR231:CR241" si="849">L231/$X231</f>
        <v>#DIV/0!</v>
      </c>
      <c r="CS231" t="e">
        <f t="shared" ref="CS231:CS241" si="850">M231/$X231</f>
        <v>#DIV/0!</v>
      </c>
      <c r="CT231" t="e">
        <f t="shared" ref="CT231:CT241" si="851">N231/$X231</f>
        <v>#DIV/0!</v>
      </c>
      <c r="CU231" t="e">
        <f t="shared" ref="CU231:CU241" si="852">O231/$X231</f>
        <v>#DIV/0!</v>
      </c>
      <c r="CV231" t="e">
        <f t="shared" ref="CV231:CV241" si="853">P231/$X231</f>
        <v>#DIV/0!</v>
      </c>
      <c r="CW231" t="e">
        <f t="shared" ref="CW231:CW241" si="854">Q231/$X231</f>
        <v>#DIV/0!</v>
      </c>
      <c r="CX231" t="e">
        <f t="shared" ref="CX231:CX241" si="855">R231/$X231</f>
        <v>#DIV/0!</v>
      </c>
      <c r="CY231" t="e">
        <f t="shared" ref="CY231:CY241" si="856">S231/$X231</f>
        <v>#DIV/0!</v>
      </c>
      <c r="CZ231" t="e">
        <f t="shared" ref="CZ231:CZ241" si="857">T231/$X231</f>
        <v>#DIV/0!</v>
      </c>
      <c r="DA231" t="e">
        <f t="shared" ref="DA231:DA241" si="858">U231/$X231</f>
        <v>#DIV/0!</v>
      </c>
      <c r="DB231" t="e">
        <f t="shared" ref="DB231:DB241" si="859">V231/$X231</f>
        <v>#DIV/0!</v>
      </c>
      <c r="DC231" t="e">
        <f t="shared" ref="DC231:DC241" si="860">W231/$X231</f>
        <v>#DIV/0!</v>
      </c>
      <c r="DD231" t="e">
        <f t="shared" ref="DD231:DD289" si="861">SUM(CI231:DC231)</f>
        <v>#DIV/0!</v>
      </c>
      <c r="DF231" t="e">
        <f>(CI231-CI230)/LN(CI231/CI230)</f>
        <v>#DIV/0!</v>
      </c>
      <c r="DG231" t="e">
        <f t="shared" ref="DG231:DZ243" si="862">(CJ231-CJ230)/LN(CJ231/CJ230)</f>
        <v>#DIV/0!</v>
      </c>
      <c r="DH231" t="e">
        <f t="shared" si="862"/>
        <v>#DIV/0!</v>
      </c>
      <c r="DI231" t="e">
        <f t="shared" si="862"/>
        <v>#DIV/0!</v>
      </c>
      <c r="DJ231" t="e">
        <f t="shared" si="862"/>
        <v>#DIV/0!</v>
      </c>
      <c r="DK231" t="e">
        <f t="shared" si="862"/>
        <v>#DIV/0!</v>
      </c>
      <c r="DL231" t="e">
        <f t="shared" si="862"/>
        <v>#DIV/0!</v>
      </c>
      <c r="DM231" t="e">
        <f t="shared" si="862"/>
        <v>#DIV/0!</v>
      </c>
      <c r="DN231" t="e">
        <f t="shared" si="862"/>
        <v>#DIV/0!</v>
      </c>
      <c r="DO231" t="e">
        <f t="shared" si="862"/>
        <v>#DIV/0!</v>
      </c>
      <c r="DP231" t="e">
        <f t="shared" si="862"/>
        <v>#DIV/0!</v>
      </c>
      <c r="DQ231" t="e">
        <f t="shared" si="862"/>
        <v>#DIV/0!</v>
      </c>
      <c r="DR231" t="e">
        <f t="shared" si="862"/>
        <v>#DIV/0!</v>
      </c>
      <c r="DS231" t="e">
        <f t="shared" si="862"/>
        <v>#DIV/0!</v>
      </c>
      <c r="DT231" t="e">
        <f t="shared" si="862"/>
        <v>#DIV/0!</v>
      </c>
      <c r="DU231" t="e">
        <f t="shared" si="862"/>
        <v>#DIV/0!</v>
      </c>
      <c r="DV231" t="e">
        <f t="shared" si="862"/>
        <v>#DIV/0!</v>
      </c>
      <c r="DW231" t="e">
        <f t="shared" si="862"/>
        <v>#DIV/0!</v>
      </c>
      <c r="DX231" t="e">
        <f t="shared" si="862"/>
        <v>#DIV/0!</v>
      </c>
      <c r="DY231" t="e">
        <f t="shared" si="862"/>
        <v>#DIV/0!</v>
      </c>
      <c r="DZ231" t="e">
        <f t="shared" si="862"/>
        <v>#DIV/0!</v>
      </c>
      <c r="EA231" t="e">
        <f t="shared" ref="EA231:EA262" si="863">SUM(DF231:DZ231)</f>
        <v>#DIV/0!</v>
      </c>
      <c r="EC231" t="e">
        <f>DF231/$EA231</f>
        <v>#DIV/0!</v>
      </c>
      <c r="ED231" t="e">
        <f t="shared" ref="ED231:EW243" si="864">DG231/$EA231</f>
        <v>#DIV/0!</v>
      </c>
      <c r="EE231" t="e">
        <f t="shared" si="864"/>
        <v>#DIV/0!</v>
      </c>
      <c r="EF231" t="e">
        <f t="shared" si="864"/>
        <v>#DIV/0!</v>
      </c>
      <c r="EG231" t="e">
        <f t="shared" si="864"/>
        <v>#DIV/0!</v>
      </c>
      <c r="EH231" t="e">
        <f t="shared" si="864"/>
        <v>#DIV/0!</v>
      </c>
      <c r="EI231" t="e">
        <f t="shared" si="864"/>
        <v>#DIV/0!</v>
      </c>
      <c r="EJ231" t="e">
        <f t="shared" si="864"/>
        <v>#DIV/0!</v>
      </c>
      <c r="EK231" t="e">
        <f t="shared" si="864"/>
        <v>#DIV/0!</v>
      </c>
      <c r="EL231" t="e">
        <f t="shared" si="864"/>
        <v>#DIV/0!</v>
      </c>
      <c r="EM231" t="e">
        <f t="shared" si="864"/>
        <v>#DIV/0!</v>
      </c>
      <c r="EN231" t="e">
        <f t="shared" si="864"/>
        <v>#DIV/0!</v>
      </c>
      <c r="EO231" t="e">
        <f t="shared" si="864"/>
        <v>#DIV/0!</v>
      </c>
      <c r="EP231" t="e">
        <f t="shared" si="864"/>
        <v>#DIV/0!</v>
      </c>
      <c r="EQ231" t="e">
        <f t="shared" si="864"/>
        <v>#DIV/0!</v>
      </c>
      <c r="ER231" t="e">
        <f t="shared" si="864"/>
        <v>#DIV/0!</v>
      </c>
      <c r="ES231" t="e">
        <f t="shared" si="864"/>
        <v>#DIV/0!</v>
      </c>
      <c r="ET231" t="e">
        <f t="shared" si="864"/>
        <v>#DIV/0!</v>
      </c>
      <c r="EU231" t="e">
        <f t="shared" si="864"/>
        <v>#DIV/0!</v>
      </c>
      <c r="EV231" t="e">
        <f t="shared" si="864"/>
        <v>#DIV/0!</v>
      </c>
      <c r="EW231" t="e">
        <f t="shared" si="864"/>
        <v>#DIV/0!</v>
      </c>
      <c r="EZ231" s="19" t="e">
        <f t="shared" ref="EZ231:FH231" si="865">LN(AX231/AX230)</f>
        <v>#DIV/0!</v>
      </c>
      <c r="FA231" s="19" t="e">
        <f t="shared" si="865"/>
        <v>#DIV/0!</v>
      </c>
      <c r="FB231" s="19" t="e">
        <f t="shared" si="865"/>
        <v>#DIV/0!</v>
      </c>
      <c r="FC231" s="19" t="e">
        <f t="shared" si="865"/>
        <v>#DIV/0!</v>
      </c>
      <c r="FD231" s="19" t="e">
        <f t="shared" si="865"/>
        <v>#DIV/0!</v>
      </c>
      <c r="FE231" s="19" t="e">
        <f t="shared" si="865"/>
        <v>#DIV/0!</v>
      </c>
      <c r="FF231" s="19" t="e">
        <f t="shared" si="865"/>
        <v>#DIV/0!</v>
      </c>
      <c r="FG231" s="19" t="e">
        <f t="shared" si="865"/>
        <v>#DIV/0!</v>
      </c>
      <c r="FH231" s="19" t="e">
        <f t="shared" si="865"/>
        <v>#DIV/0!</v>
      </c>
      <c r="FI231" s="19" t="e">
        <f t="shared" ref="FI231:FI289" si="866">LN(BG231/BG230)</f>
        <v>#DIV/0!</v>
      </c>
      <c r="FJ231" s="19" t="e">
        <f t="shared" ref="FJ231:FJ289" si="867">LN(BH231/BH230)</f>
        <v>#DIV/0!</v>
      </c>
      <c r="FK231" s="19" t="e">
        <f t="shared" ref="FK231:FK289" si="868">LN(BI231/BI230)</f>
        <v>#DIV/0!</v>
      </c>
      <c r="FL231" s="19" t="e">
        <f t="shared" ref="FL231:FL289" si="869">LN(BJ231/BJ230)</f>
        <v>#DIV/0!</v>
      </c>
      <c r="FM231" s="19" t="e">
        <f t="shared" ref="FM231:FM289" si="870">LN(BK231/BK230)</f>
        <v>#DIV/0!</v>
      </c>
      <c r="FN231" s="19" t="e">
        <f t="shared" ref="FN231:FN289" si="871">LN(BL231/BL230)</f>
        <v>#DIV/0!</v>
      </c>
      <c r="FO231" s="19" t="e">
        <f t="shared" ref="FO231:FO289" si="872">LN(BM231/BM230)</f>
        <v>#DIV/0!</v>
      </c>
      <c r="FP231" s="19" t="e">
        <f t="shared" ref="FP231:FP289" si="873">LN(BN231/BN230)</f>
        <v>#DIV/0!</v>
      </c>
      <c r="FQ231" s="19" t="e">
        <f t="shared" ref="FQ231:FQ289" si="874">LN(BO231/BO230)</f>
        <v>#DIV/0!</v>
      </c>
      <c r="FR231" s="19" t="e">
        <f t="shared" ref="FR231:FR289" si="875">LN(BP231/BP230)</f>
        <v>#DIV/0!</v>
      </c>
      <c r="FS231" s="19" t="e">
        <f t="shared" ref="FS231:FS289" si="876">LN(BQ231/BQ230)</f>
        <v>#DIV/0!</v>
      </c>
      <c r="FT231" s="19" t="e">
        <f t="shared" ref="FT231:FT289" si="877">LN(BR231/BR230)</f>
        <v>#DIV/0!</v>
      </c>
      <c r="FU231" s="19"/>
      <c r="FV231" s="16"/>
      <c r="FW231" s="19" t="e">
        <f t="shared" ref="FW231:FW262" si="878">EXP(SUMPRODUCT($EC231:$EW231,EZ231:FT231))</f>
        <v>#DIV/0!</v>
      </c>
      <c r="FX231" s="19">
        <f>IF(ISERR(FW231),FX230,FW231*FX230)</f>
        <v>1</v>
      </c>
      <c r="FY231" s="19">
        <f t="shared" si="799"/>
        <v>0.94471749978119035</v>
      </c>
      <c r="FZ231" s="19"/>
      <c r="GA231" s="19" t="e">
        <f t="shared" ref="GA231:GA262" si="879">EXP(SUMPRODUCT($EC231:$EW231,DF6:DZ6))</f>
        <v>#DIV/0!</v>
      </c>
      <c r="GB231" s="19">
        <f>IF(ISERR(GA231),GB230,GA231*GB230)</f>
        <v>1</v>
      </c>
      <c r="GC231" s="19">
        <f t="shared" si="800"/>
        <v>1.0955723200700003</v>
      </c>
      <c r="GD231" s="19"/>
      <c r="GE231" s="19" t="e">
        <f t="shared" ref="GE231:GE262" si="880">EXP(SUMPRODUCT($EC231:$EW231,EC6:EW6))</f>
        <v>#DIV/0!</v>
      </c>
      <c r="GF231" s="19">
        <f>IF(ISERR(GE231),GF230,GE231*GF230)</f>
        <v>1</v>
      </c>
      <c r="GG231" s="19">
        <f t="shared" si="801"/>
        <v>1.1839394841349797</v>
      </c>
      <c r="GH231" s="19"/>
      <c r="GI231" s="19">
        <f t="shared" si="802"/>
        <v>1.2467804961390619E-6</v>
      </c>
      <c r="GJ231" s="19">
        <f t="shared" ref="GJ231:GJ289" si="881">FY231*GC231*GG231*GI231</f>
        <v>1.5277859634889303E-6</v>
      </c>
      <c r="GK231" s="19">
        <f t="shared" si="803"/>
        <v>0</v>
      </c>
      <c r="GL231" s="3"/>
      <c r="GM231" s="3"/>
      <c r="GN231" s="8"/>
      <c r="GO231" s="5">
        <f>GO230+1</f>
        <v>1</v>
      </c>
      <c r="GP231" t="b">
        <f t="shared" ref="GP231:GP291" si="882">(GO231+Begin_year_chart1&lt;=End_year_chart1)</f>
        <v>1</v>
      </c>
      <c r="GR231" t="str">
        <v>313/314</v>
      </c>
      <c r="GS231" s="20">
        <v>3.9000096217318411E-2</v>
      </c>
      <c r="GT231" s="20" t="e">
        <v>#REF!</v>
      </c>
      <c r="GU231" s="33"/>
      <c r="GV231" s="31">
        <f t="shared" ca="1" si="804"/>
        <v>1986</v>
      </c>
      <c r="GW231" s="12">
        <f t="shared" ref="GW231:GW260" ca="1" si="883">IF($GP231,HA231*HB231,"")</f>
        <v>1.0064218359072852</v>
      </c>
      <c r="GX231" s="19">
        <f t="shared" ref="GX231:GX260" ca="1" si="884">HC231</f>
        <v>0.99595694450962757</v>
      </c>
      <c r="GY231" s="19">
        <f t="shared" ref="GY231:GY260" ca="1" si="885">HD231</f>
        <v>1.0023528850204177</v>
      </c>
      <c r="GZ231" s="11">
        <f t="shared" ca="1" si="805"/>
        <v>1986</v>
      </c>
      <c r="HA231" s="12">
        <f t="shared" ref="HA231:HA291" ca="1" si="886">IF($GP231,OFFSET(BV$230,$GP$225+$GO231,0),"")</f>
        <v>0.99939345320784989</v>
      </c>
      <c r="HB231" s="12">
        <f t="shared" ref="HB231:HB291" ca="1" si="887">IF($GP231,OFFSET(CD$230,$GP$225+$GO231,0),"")</f>
        <v>1.0070326483297201</v>
      </c>
      <c r="HC231" s="12">
        <f t="shared" ref="HC231:HC291" ca="1" si="888">IF($GP231,OFFSET(BZ$230,$GP$225+$GO231,0),"")</f>
        <v>0.99595694450962757</v>
      </c>
      <c r="HD231" s="12">
        <f t="shared" ref="HD231:HD291" ca="1" si="889">IF($GP231,OFFSET(CB$230,$GP$225+$GO231,0),"")</f>
        <v>1.0023528850204177</v>
      </c>
      <c r="HE231">
        <f t="shared" ref="HE231:HE291" ca="1" si="890">GZ231</f>
        <v>1986</v>
      </c>
      <c r="HF231" s="12">
        <f t="shared" ref="HF231:HF291" ca="1" si="891">IF($GP231,OFFSET(BZ$230,$GP$225+$GO231,0),"")</f>
        <v>0.99595694450962757</v>
      </c>
      <c r="HG231" s="12">
        <f t="shared" ref="HG231:HG291" ca="1" si="892">IF($GP231,OFFSET(BX$230,$GP$225+$GO231,0),"")</f>
        <v>0.99438936473826145</v>
      </c>
      <c r="HH231" s="12">
        <f t="shared" ref="HH231:HH291" ca="1" si="893">IF($GP231,OFFSET(BY$230,$GP$225+$GO231,0),"")</f>
        <v>1.0127146206906452</v>
      </c>
      <c r="HJ231" s="17"/>
      <c r="HL231" s="18">
        <f t="shared" ref="HL231:HL291" si="894">B231</f>
        <v>1950</v>
      </c>
      <c r="HM231" s="9">
        <f t="shared" si="806"/>
        <v>8.9752671770879497E-7</v>
      </c>
      <c r="HN231" s="9">
        <f t="shared" ref="HN231:HN262" si="895">BW231/BW$296</f>
        <v>0</v>
      </c>
      <c r="HO231" s="9">
        <f t="shared" ref="HO231:HO262" si="896">BX231/BX$296</f>
        <v>1.0845560769216382</v>
      </c>
      <c r="HP231" s="9">
        <f t="shared" ref="HP231:HP262" si="897">BY231/BY$296</f>
        <v>1.2451451983280792</v>
      </c>
      <c r="HQ231" s="9">
        <f t="shared" ref="HQ231:HQ262" si="898">BZ231/BZ$296</f>
        <v>0.99929002370176734</v>
      </c>
      <c r="HR231" s="9">
        <f t="shared" si="808"/>
        <v>1.2111862937447297E-6</v>
      </c>
      <c r="HS231" s="9">
        <f t="shared" ref="HS231:HS262" si="899">CB231/CB$296</f>
        <v>0</v>
      </c>
      <c r="HT231" s="9"/>
      <c r="HU231" s="9">
        <f t="shared" ref="HU231:HU262" si="900">CD231/CD$296</f>
        <v>1.3504297914965167</v>
      </c>
      <c r="HV231" s="23">
        <f t="shared" ref="HV231:HV291" si="901">HU231*HQ231</f>
        <v>1.3494710183521268</v>
      </c>
      <c r="HX231" s="8"/>
      <c r="HY231" s="5">
        <f>HY230+1</f>
        <v>1</v>
      </c>
      <c r="HZ231" t="b">
        <f t="shared" ref="HZ231:HZ291" si="902">(HY231+Begin_year_chart1&lt;=End_year_chart1)</f>
        <v>1</v>
      </c>
      <c r="IB231" t="str">
        <f t="shared" ref="IB231:IB250" si="903">GR231</f>
        <v>313/314</v>
      </c>
      <c r="IC231" s="20">
        <v>4.0486424631620506E-2</v>
      </c>
      <c r="ID231" s="20" t="e">
        <v>#REF!</v>
      </c>
      <c r="IE231" s="11"/>
      <c r="IF231">
        <f t="shared" ref="IF231:IF291" ca="1" si="904">IJ231</f>
        <v>1986</v>
      </c>
      <c r="IG231" s="12">
        <f t="shared" ref="IG231:IG291" ca="1" si="905">IF($GP231,IK231*IL231,"")</f>
        <v>0.75429094002980979</v>
      </c>
      <c r="IH231" s="19">
        <f t="shared" ref="IH231:IH291" ca="1" si="906">IM231</f>
        <v>1.0534893647206485</v>
      </c>
      <c r="II231" s="19">
        <f t="shared" ref="II231:II291" ca="1" si="907">IN231</f>
        <v>0.79463924914597361</v>
      </c>
      <c r="IJ231" s="11">
        <f t="shared" ref="IJ231:IJ291" ca="1" si="908">GZ231</f>
        <v>1986</v>
      </c>
      <c r="IK231" s="12">
        <f t="shared" ref="IK231:IK291" ca="1" si="909">IF($GP231,OFFSET(HM$230,$GP$225+$GO231,0),"")</f>
        <v>0.71943884952885329</v>
      </c>
      <c r="IL231" s="12">
        <f t="shared" ref="IL231:IL249" ca="1" si="910">IF($GP231,OFFSET(HU$230,$GP$225+$GO231,0),"")</f>
        <v>1.048443436886652</v>
      </c>
      <c r="IM231" s="12">
        <f t="shared" ref="IM231:IM291" ca="1" si="911">IF($GP231,OFFSET(HQ$230,$GP$225+$GO231,0),"")</f>
        <v>1.0534893647206485</v>
      </c>
      <c r="IN231" s="12">
        <f t="shared" ref="IN231:IN291" ca="1" si="912">IF($GP231,OFFSET(HS$230,$GP$225+$GO231,0),"")</f>
        <v>0.79463924914597361</v>
      </c>
      <c r="IO231">
        <f t="shared" ref="IO231:IO291" ca="1" si="913">IJ231</f>
        <v>1986</v>
      </c>
      <c r="IP231" s="12">
        <f t="shared" ref="IP231:IP291" ca="1" si="914">IM231</f>
        <v>1.0534893647206485</v>
      </c>
      <c r="IQ231" s="12">
        <f t="shared" ref="IQ231:IQ291" ca="1" si="915">IF($GP231,OFFSET(HO$230,$GP$225+$GO231,0),"")</f>
        <v>0.98439054053886754</v>
      </c>
      <c r="IR231" s="12">
        <f t="shared" ref="IR231:IR291" ca="1" si="916">IF($GP231,OFFSET(HP$230,$GP$225+$GO231,0),"")</f>
        <v>1.0650685817365952</v>
      </c>
    </row>
    <row r="232" spans="1:252" hidden="1" x14ac:dyDescent="0.2">
      <c r="A232" t="s">
        <v>54</v>
      </c>
      <c r="B232" s="1">
        <f t="shared" ref="B232:B292" si="917">B231+1</f>
        <v>1951</v>
      </c>
      <c r="X232">
        <f t="shared" si="809"/>
        <v>0</v>
      </c>
      <c r="AX232">
        <f t="shared" si="810"/>
        <v>0</v>
      </c>
      <c r="AY232">
        <f t="shared" si="811"/>
        <v>0</v>
      </c>
      <c r="AZ232">
        <f t="shared" si="812"/>
        <v>0</v>
      </c>
      <c r="BA232">
        <f t="shared" si="813"/>
        <v>0</v>
      </c>
      <c r="BB232">
        <f t="shared" si="814"/>
        <v>0</v>
      </c>
      <c r="BC232">
        <f t="shared" si="815"/>
        <v>0</v>
      </c>
      <c r="BD232">
        <f t="shared" si="816"/>
        <v>0</v>
      </c>
      <c r="BE232">
        <f t="shared" si="817"/>
        <v>0</v>
      </c>
      <c r="BF232">
        <f t="shared" si="818"/>
        <v>0</v>
      </c>
      <c r="BG232">
        <f t="shared" si="819"/>
        <v>0</v>
      </c>
      <c r="BH232">
        <f t="shared" si="820"/>
        <v>0</v>
      </c>
      <c r="BI232">
        <f t="shared" si="821"/>
        <v>0</v>
      </c>
      <c r="BJ232">
        <f t="shared" si="822"/>
        <v>0</v>
      </c>
      <c r="BK232">
        <f t="shared" si="823"/>
        <v>0</v>
      </c>
      <c r="BL232">
        <f t="shared" si="824"/>
        <v>0</v>
      </c>
      <c r="BM232">
        <f t="shared" si="825"/>
        <v>0</v>
      </c>
      <c r="BN232">
        <f t="shared" si="826"/>
        <v>0</v>
      </c>
      <c r="BO232">
        <f t="shared" si="827"/>
        <v>0</v>
      </c>
      <c r="BP232">
        <f t="shared" si="828"/>
        <v>0</v>
      </c>
      <c r="BQ232">
        <f t="shared" si="829"/>
        <v>0</v>
      </c>
      <c r="BR232">
        <f t="shared" si="830"/>
        <v>0</v>
      </c>
      <c r="BS232">
        <f t="shared" si="831"/>
        <v>0</v>
      </c>
      <c r="BU232" s="16"/>
      <c r="BV232" s="9">
        <f t="shared" si="796"/>
        <v>1.2467804961390619E-6</v>
      </c>
      <c r="BW232" s="9">
        <f t="shared" si="832"/>
        <v>0</v>
      </c>
      <c r="BX232" s="9">
        <f t="shared" si="833"/>
        <v>1.0955723200700003</v>
      </c>
      <c r="BY232" s="9">
        <f t="shared" si="834"/>
        <v>1.1839394841349797</v>
      </c>
      <c r="BZ232" s="9">
        <f t="shared" si="835"/>
        <v>0.94471749978119035</v>
      </c>
      <c r="CA232" s="9">
        <f t="shared" si="797"/>
        <v>1.5277859634889301E-6</v>
      </c>
      <c r="CB232" s="9">
        <f t="shared" si="836"/>
        <v>0</v>
      </c>
      <c r="CC232" s="9"/>
      <c r="CD232" s="9">
        <f t="shared" si="837"/>
        <v>1.297091327456239</v>
      </c>
      <c r="CE232" s="9">
        <f t="shared" si="838"/>
        <v>1.2253848758623234</v>
      </c>
      <c r="CG232" s="35"/>
      <c r="CH232">
        <f t="shared" si="839"/>
        <v>1951</v>
      </c>
      <c r="CI232" t="e">
        <f t="shared" si="840"/>
        <v>#DIV/0!</v>
      </c>
      <c r="CJ232" t="e">
        <f t="shared" si="841"/>
        <v>#DIV/0!</v>
      </c>
      <c r="CK232" t="e">
        <f t="shared" si="842"/>
        <v>#DIV/0!</v>
      </c>
      <c r="CL232" t="e">
        <f t="shared" si="843"/>
        <v>#DIV/0!</v>
      </c>
      <c r="CM232" t="e">
        <f t="shared" si="844"/>
        <v>#DIV/0!</v>
      </c>
      <c r="CN232" t="e">
        <f t="shared" si="845"/>
        <v>#DIV/0!</v>
      </c>
      <c r="CO232" t="e">
        <f t="shared" si="846"/>
        <v>#DIV/0!</v>
      </c>
      <c r="CP232" t="e">
        <f t="shared" si="847"/>
        <v>#DIV/0!</v>
      </c>
      <c r="CQ232" t="e">
        <f t="shared" si="848"/>
        <v>#DIV/0!</v>
      </c>
      <c r="CR232" t="e">
        <f t="shared" si="849"/>
        <v>#DIV/0!</v>
      </c>
      <c r="CS232" t="e">
        <f t="shared" si="850"/>
        <v>#DIV/0!</v>
      </c>
      <c r="CT232" t="e">
        <f t="shared" si="851"/>
        <v>#DIV/0!</v>
      </c>
      <c r="CU232" t="e">
        <f t="shared" si="852"/>
        <v>#DIV/0!</v>
      </c>
      <c r="CV232" t="e">
        <f t="shared" si="853"/>
        <v>#DIV/0!</v>
      </c>
      <c r="CW232" t="e">
        <f t="shared" si="854"/>
        <v>#DIV/0!</v>
      </c>
      <c r="CX232" t="e">
        <f t="shared" si="855"/>
        <v>#DIV/0!</v>
      </c>
      <c r="CY232" t="e">
        <f t="shared" si="856"/>
        <v>#DIV/0!</v>
      </c>
      <c r="CZ232" t="e">
        <f t="shared" si="857"/>
        <v>#DIV/0!</v>
      </c>
      <c r="DA232" t="e">
        <f t="shared" si="858"/>
        <v>#DIV/0!</v>
      </c>
      <c r="DB232" t="e">
        <f t="shared" si="859"/>
        <v>#DIV/0!</v>
      </c>
      <c r="DC232" t="e">
        <f t="shared" si="860"/>
        <v>#DIV/0!</v>
      </c>
      <c r="DD232" t="e">
        <f t="shared" si="861"/>
        <v>#DIV/0!</v>
      </c>
      <c r="DF232" t="e">
        <f t="shared" ref="DF232:DF287" si="918">(CI232-CI231)/LN(CI232/CI231)</f>
        <v>#DIV/0!</v>
      </c>
      <c r="DG232" t="e">
        <f t="shared" si="862"/>
        <v>#DIV/0!</v>
      </c>
      <c r="DH232" t="e">
        <f t="shared" si="862"/>
        <v>#DIV/0!</v>
      </c>
      <c r="DI232" t="e">
        <f t="shared" si="862"/>
        <v>#DIV/0!</v>
      </c>
      <c r="DJ232" t="e">
        <f t="shared" si="862"/>
        <v>#DIV/0!</v>
      </c>
      <c r="DK232" t="e">
        <f t="shared" si="862"/>
        <v>#DIV/0!</v>
      </c>
      <c r="DL232" t="e">
        <f t="shared" si="862"/>
        <v>#DIV/0!</v>
      </c>
      <c r="DM232" t="e">
        <f t="shared" si="862"/>
        <v>#DIV/0!</v>
      </c>
      <c r="DN232" t="e">
        <f t="shared" si="862"/>
        <v>#DIV/0!</v>
      </c>
      <c r="DO232" t="e">
        <f t="shared" si="862"/>
        <v>#DIV/0!</v>
      </c>
      <c r="DP232" t="e">
        <f t="shared" si="862"/>
        <v>#DIV/0!</v>
      </c>
      <c r="DQ232" t="e">
        <f t="shared" si="862"/>
        <v>#DIV/0!</v>
      </c>
      <c r="DR232" t="e">
        <f t="shared" si="862"/>
        <v>#DIV/0!</v>
      </c>
      <c r="DS232" t="e">
        <f t="shared" si="862"/>
        <v>#DIV/0!</v>
      </c>
      <c r="DT232" t="e">
        <f t="shared" si="862"/>
        <v>#DIV/0!</v>
      </c>
      <c r="DU232" t="e">
        <f t="shared" si="862"/>
        <v>#DIV/0!</v>
      </c>
      <c r="DV232" t="e">
        <f t="shared" si="862"/>
        <v>#DIV/0!</v>
      </c>
      <c r="DW232" t="e">
        <f t="shared" si="862"/>
        <v>#DIV/0!</v>
      </c>
      <c r="DX232" t="e">
        <f t="shared" si="862"/>
        <v>#DIV/0!</v>
      </c>
      <c r="DY232" t="e">
        <f t="shared" si="862"/>
        <v>#DIV/0!</v>
      </c>
      <c r="DZ232" t="e">
        <f t="shared" si="862"/>
        <v>#DIV/0!</v>
      </c>
      <c r="EA232" t="e">
        <f t="shared" si="863"/>
        <v>#DIV/0!</v>
      </c>
      <c r="EC232" t="e">
        <f t="shared" ref="EC232:EC291" si="919">DF232/$EA232</f>
        <v>#DIV/0!</v>
      </c>
      <c r="ED232" t="e">
        <f t="shared" si="864"/>
        <v>#DIV/0!</v>
      </c>
      <c r="EE232" t="e">
        <f t="shared" si="864"/>
        <v>#DIV/0!</v>
      </c>
      <c r="EF232" t="e">
        <f t="shared" si="864"/>
        <v>#DIV/0!</v>
      </c>
      <c r="EG232" t="e">
        <f t="shared" si="864"/>
        <v>#DIV/0!</v>
      </c>
      <c r="EH232" t="e">
        <f t="shared" si="864"/>
        <v>#DIV/0!</v>
      </c>
      <c r="EI232" t="e">
        <f t="shared" si="864"/>
        <v>#DIV/0!</v>
      </c>
      <c r="EJ232" t="e">
        <f t="shared" si="864"/>
        <v>#DIV/0!</v>
      </c>
      <c r="EK232" t="e">
        <f t="shared" si="864"/>
        <v>#DIV/0!</v>
      </c>
      <c r="EL232" t="e">
        <f t="shared" si="864"/>
        <v>#DIV/0!</v>
      </c>
      <c r="EM232" t="e">
        <f t="shared" si="864"/>
        <v>#DIV/0!</v>
      </c>
      <c r="EN232" t="e">
        <f t="shared" si="864"/>
        <v>#DIV/0!</v>
      </c>
      <c r="EO232" t="e">
        <f t="shared" si="864"/>
        <v>#DIV/0!</v>
      </c>
      <c r="EP232" t="e">
        <f t="shared" si="864"/>
        <v>#DIV/0!</v>
      </c>
      <c r="EQ232" t="e">
        <f t="shared" si="864"/>
        <v>#DIV/0!</v>
      </c>
      <c r="ER232" t="e">
        <f t="shared" si="864"/>
        <v>#DIV/0!</v>
      </c>
      <c r="ES232" t="e">
        <f t="shared" si="864"/>
        <v>#DIV/0!</v>
      </c>
      <c r="ET232" t="e">
        <f t="shared" si="864"/>
        <v>#DIV/0!</v>
      </c>
      <c r="EU232" t="e">
        <f t="shared" si="864"/>
        <v>#DIV/0!</v>
      </c>
      <c r="EV232" t="e">
        <f t="shared" si="864"/>
        <v>#DIV/0!</v>
      </c>
      <c r="EW232" t="e">
        <f t="shared" si="864"/>
        <v>#DIV/0!</v>
      </c>
      <c r="EZ232" s="19" t="e">
        <f t="shared" ref="EZ232:EZ289" si="920">LN(AX232/AX231)</f>
        <v>#DIV/0!</v>
      </c>
      <c r="FA232" s="19" t="e">
        <f t="shared" ref="FA232:FA243" si="921">LN(AY232/AY231)</f>
        <v>#DIV/0!</v>
      </c>
      <c r="FB232" s="19" t="e">
        <f t="shared" ref="FB232:FB243" si="922">LN(AZ232/AZ231)</f>
        <v>#DIV/0!</v>
      </c>
      <c r="FC232" s="19" t="e">
        <f t="shared" ref="FC232:FC243" si="923">LN(BA232/BA231)</f>
        <v>#DIV/0!</v>
      </c>
      <c r="FD232" s="19" t="e">
        <f t="shared" ref="FD232:FD243" si="924">LN(BB232/BB231)</f>
        <v>#DIV/0!</v>
      </c>
      <c r="FE232" s="19" t="e">
        <f t="shared" ref="FE232:FE243" si="925">LN(BC232/BC231)</f>
        <v>#DIV/0!</v>
      </c>
      <c r="FF232" s="19" t="e">
        <f t="shared" ref="FF232:FF243" si="926">LN(BD232/BD231)</f>
        <v>#DIV/0!</v>
      </c>
      <c r="FG232" s="19" t="e">
        <f t="shared" ref="FG232:FG243" si="927">LN(BE232/BE231)</f>
        <v>#DIV/0!</v>
      </c>
      <c r="FH232" s="19" t="e">
        <f t="shared" ref="FH232:FH243" si="928">LN(BF232/BF231)</f>
        <v>#DIV/0!</v>
      </c>
      <c r="FI232" s="19" t="e">
        <f t="shared" si="866"/>
        <v>#DIV/0!</v>
      </c>
      <c r="FJ232" s="19" t="e">
        <f t="shared" si="867"/>
        <v>#DIV/0!</v>
      </c>
      <c r="FK232" s="19" t="e">
        <f t="shared" si="868"/>
        <v>#DIV/0!</v>
      </c>
      <c r="FL232" s="19" t="e">
        <f t="shared" si="869"/>
        <v>#DIV/0!</v>
      </c>
      <c r="FM232" s="19" t="e">
        <f t="shared" si="870"/>
        <v>#DIV/0!</v>
      </c>
      <c r="FN232" s="19" t="e">
        <f t="shared" si="871"/>
        <v>#DIV/0!</v>
      </c>
      <c r="FO232" s="19" t="e">
        <f t="shared" si="872"/>
        <v>#DIV/0!</v>
      </c>
      <c r="FP232" s="19" t="e">
        <f t="shared" si="873"/>
        <v>#DIV/0!</v>
      </c>
      <c r="FQ232" s="19" t="e">
        <f t="shared" si="874"/>
        <v>#DIV/0!</v>
      </c>
      <c r="FR232" s="19" t="e">
        <f t="shared" si="875"/>
        <v>#DIV/0!</v>
      </c>
      <c r="FS232" s="19" t="e">
        <f t="shared" si="876"/>
        <v>#DIV/0!</v>
      </c>
      <c r="FT232" s="19" t="e">
        <f t="shared" si="877"/>
        <v>#DIV/0!</v>
      </c>
      <c r="FU232" s="19"/>
      <c r="FV232" s="16"/>
      <c r="FW232" s="19" t="e">
        <f t="shared" si="878"/>
        <v>#DIV/0!</v>
      </c>
      <c r="FX232" s="19">
        <f t="shared" ref="FX232:FX289" si="929">IF(ISERR(FW232),FX231,FW232*FX231)</f>
        <v>1</v>
      </c>
      <c r="FY232" s="19">
        <f t="shared" si="799"/>
        <v>0.94471749978119035</v>
      </c>
      <c r="FZ232" s="19"/>
      <c r="GA232" s="19" t="e">
        <f t="shared" si="879"/>
        <v>#DIV/0!</v>
      </c>
      <c r="GB232" s="19">
        <f t="shared" ref="GB232:GB289" si="930">IF(ISERR(GA232),GB231,GA232*GB231)</f>
        <v>1</v>
      </c>
      <c r="GC232" s="19">
        <f t="shared" si="800"/>
        <v>1.0955723200700003</v>
      </c>
      <c r="GD232" s="19"/>
      <c r="GE232" s="19" t="e">
        <f t="shared" si="880"/>
        <v>#DIV/0!</v>
      </c>
      <c r="GF232" s="19">
        <f t="shared" ref="GF232:GF287" si="931">IF(ISERR(GE232),GF231,GE232*GF231)</f>
        <v>1</v>
      </c>
      <c r="GG232" s="19">
        <f t="shared" si="801"/>
        <v>1.1839394841349797</v>
      </c>
      <c r="GH232" s="19"/>
      <c r="GI232" s="19">
        <f t="shared" si="802"/>
        <v>1.2467804961390619E-6</v>
      </c>
      <c r="GJ232" s="19">
        <f t="shared" si="881"/>
        <v>1.5277859634889303E-6</v>
      </c>
      <c r="GK232" s="19">
        <f t="shared" si="803"/>
        <v>0</v>
      </c>
      <c r="GL232" s="3"/>
      <c r="GM232" s="3"/>
      <c r="GN232" s="8"/>
      <c r="GO232" s="5">
        <f t="shared" ref="GO232:GO291" si="932">GO231+1</f>
        <v>2</v>
      </c>
      <c r="GP232" t="b">
        <f t="shared" si="882"/>
        <v>1</v>
      </c>
      <c r="GR232" t="str">
        <v>315/316</v>
      </c>
      <c r="GS232" s="20">
        <v>1.1493976650370835E-2</v>
      </c>
      <c r="GT232" s="20" t="e">
        <v>#REF!</v>
      </c>
      <c r="GU232" s="33"/>
      <c r="GV232" s="31">
        <f t="shared" ca="1" si="804"/>
        <v>1987</v>
      </c>
      <c r="GW232" s="12">
        <f t="shared" ca="1" si="883"/>
        <v>1.0885724282214095</v>
      </c>
      <c r="GX232" s="19">
        <f t="shared" ca="1" si="884"/>
        <v>0.97328415774696564</v>
      </c>
      <c r="GY232" s="19">
        <f t="shared" ca="1" si="885"/>
        <v>1.0594897693468897</v>
      </c>
      <c r="GZ232" s="11">
        <f t="shared" ca="1" si="805"/>
        <v>1987</v>
      </c>
      <c r="HA232" s="12">
        <f t="shared" ca="1" si="886"/>
        <v>1.0730595394157585</v>
      </c>
      <c r="HB232" s="12">
        <f t="shared" ca="1" si="887"/>
        <v>1.0144566897136922</v>
      </c>
      <c r="HC232" s="12">
        <f t="shared" ca="1" si="888"/>
        <v>0.97328415774696564</v>
      </c>
      <c r="HD232" s="12">
        <f t="shared" ca="1" si="889"/>
        <v>1.0594897693468897</v>
      </c>
      <c r="HE232">
        <f t="shared" ca="1" si="890"/>
        <v>1987</v>
      </c>
      <c r="HF232" s="12">
        <f t="shared" ca="1" si="891"/>
        <v>0.97328415774696564</v>
      </c>
      <c r="HG232" s="12">
        <f t="shared" ca="1" si="892"/>
        <v>1.0052084464385447</v>
      </c>
      <c r="HH232" s="12">
        <f t="shared" ca="1" si="893"/>
        <v>1.0092003238809961</v>
      </c>
      <c r="HJ232" s="17"/>
      <c r="HL232" s="18">
        <f t="shared" si="894"/>
        <v>1951</v>
      </c>
      <c r="HM232" s="9">
        <f t="shared" si="806"/>
        <v>8.9752671770879497E-7</v>
      </c>
      <c r="HN232" s="9">
        <f t="shared" si="895"/>
        <v>0</v>
      </c>
      <c r="HO232" s="9">
        <f t="shared" si="896"/>
        <v>1.0845560769216382</v>
      </c>
      <c r="HP232" s="9">
        <f t="shared" si="897"/>
        <v>1.2451451983280792</v>
      </c>
      <c r="HQ232" s="9">
        <f t="shared" si="898"/>
        <v>0.99929002370176734</v>
      </c>
      <c r="HR232" s="9">
        <f t="shared" si="808"/>
        <v>1.2111862937447297E-6</v>
      </c>
      <c r="HS232" s="9">
        <f t="shared" si="899"/>
        <v>0</v>
      </c>
      <c r="HT232" s="9"/>
      <c r="HU232" s="9">
        <f t="shared" si="900"/>
        <v>1.3504297914965167</v>
      </c>
      <c r="HV232" s="23">
        <f t="shared" si="901"/>
        <v>1.3494710183521268</v>
      </c>
      <c r="HX232" s="8"/>
      <c r="HY232" s="5">
        <f t="shared" ref="HY232:HY291" si="933">HY231+1</f>
        <v>2</v>
      </c>
      <c r="HZ232" t="b">
        <f t="shared" si="902"/>
        <v>1</v>
      </c>
      <c r="IB232" t="str">
        <f t="shared" si="903"/>
        <v>315/316</v>
      </c>
      <c r="IC232" s="20">
        <v>9.7254650270599489E-3</v>
      </c>
      <c r="ID232" s="20" t="e">
        <v>#REF!</v>
      </c>
      <c r="IE232" s="11"/>
      <c r="IF232">
        <f t="shared" ca="1" si="904"/>
        <v>1987</v>
      </c>
      <c r="IG232" s="12">
        <f t="shared" ca="1" si="905"/>
        <v>0.81586099474227025</v>
      </c>
      <c r="IH232" s="19">
        <f t="shared" ca="1" si="906"/>
        <v>1.0295068624099648</v>
      </c>
      <c r="II232" s="19">
        <f t="shared" ca="1" si="907"/>
        <v>0.83993588223622817</v>
      </c>
      <c r="IJ232" s="11">
        <f t="shared" ca="1" si="908"/>
        <v>1987</v>
      </c>
      <c r="IK232" s="12">
        <f t="shared" ca="1" si="909"/>
        <v>0.77246925926447596</v>
      </c>
      <c r="IL232" s="12">
        <f t="shared" ca="1" si="910"/>
        <v>1.0561727666925034</v>
      </c>
      <c r="IM232" s="12">
        <f t="shared" ca="1" si="911"/>
        <v>1.0295068624099648</v>
      </c>
      <c r="IN232" s="12">
        <f t="shared" ca="1" si="912"/>
        <v>0.83993588223622817</v>
      </c>
      <c r="IO232">
        <f t="shared" ca="1" si="913"/>
        <v>1987</v>
      </c>
      <c r="IP232" s="12">
        <f t="shared" ca="1" si="914"/>
        <v>1.0295068624099648</v>
      </c>
      <c r="IQ232" s="12">
        <f t="shared" ca="1" si="915"/>
        <v>0.99510083377081426</v>
      </c>
      <c r="IR232" s="12">
        <f t="shared" ca="1" si="916"/>
        <v>1.0613726075278869</v>
      </c>
    </row>
    <row r="233" spans="1:252" hidden="1" x14ac:dyDescent="0.2">
      <c r="A233" t="s">
        <v>54</v>
      </c>
      <c r="B233" s="1">
        <f t="shared" si="917"/>
        <v>1952</v>
      </c>
      <c r="X233">
        <f t="shared" si="809"/>
        <v>0</v>
      </c>
      <c r="AX233">
        <f t="shared" si="810"/>
        <v>0</v>
      </c>
      <c r="AY233">
        <f t="shared" si="811"/>
        <v>0</v>
      </c>
      <c r="AZ233">
        <f t="shared" si="812"/>
        <v>0</v>
      </c>
      <c r="BA233">
        <f t="shared" si="813"/>
        <v>0</v>
      </c>
      <c r="BB233">
        <f t="shared" si="814"/>
        <v>0</v>
      </c>
      <c r="BC233">
        <f t="shared" si="815"/>
        <v>0</v>
      </c>
      <c r="BD233">
        <f t="shared" si="816"/>
        <v>0</v>
      </c>
      <c r="BE233">
        <f t="shared" si="817"/>
        <v>0</v>
      </c>
      <c r="BF233">
        <f t="shared" si="818"/>
        <v>0</v>
      </c>
      <c r="BG233">
        <f t="shared" si="819"/>
        <v>0</v>
      </c>
      <c r="BH233">
        <f t="shared" si="820"/>
        <v>0</v>
      </c>
      <c r="BI233">
        <f t="shared" si="821"/>
        <v>0</v>
      </c>
      <c r="BJ233">
        <f t="shared" si="822"/>
        <v>0</v>
      </c>
      <c r="BK233">
        <f t="shared" si="823"/>
        <v>0</v>
      </c>
      <c r="BL233">
        <f t="shared" si="824"/>
        <v>0</v>
      </c>
      <c r="BM233">
        <f t="shared" si="825"/>
        <v>0</v>
      </c>
      <c r="BN233">
        <f t="shared" si="826"/>
        <v>0</v>
      </c>
      <c r="BO233">
        <f t="shared" si="827"/>
        <v>0</v>
      </c>
      <c r="BP233">
        <f t="shared" si="828"/>
        <v>0</v>
      </c>
      <c r="BQ233">
        <f t="shared" si="829"/>
        <v>0</v>
      </c>
      <c r="BR233">
        <f t="shared" si="830"/>
        <v>0</v>
      </c>
      <c r="BS233">
        <f t="shared" si="831"/>
        <v>0</v>
      </c>
      <c r="BU233" s="16"/>
      <c r="BV233" s="9">
        <f t="shared" si="796"/>
        <v>1.2467804961390619E-6</v>
      </c>
      <c r="BW233" s="9">
        <f t="shared" si="832"/>
        <v>0</v>
      </c>
      <c r="BX233" s="9">
        <f t="shared" si="833"/>
        <v>1.0955723200700003</v>
      </c>
      <c r="BY233" s="9">
        <f t="shared" si="834"/>
        <v>1.1839394841349797</v>
      </c>
      <c r="BZ233" s="9">
        <f t="shared" si="835"/>
        <v>0.94471749978119035</v>
      </c>
      <c r="CA233" s="9">
        <f t="shared" si="797"/>
        <v>1.5277859634889301E-6</v>
      </c>
      <c r="CB233" s="9">
        <f t="shared" si="836"/>
        <v>0</v>
      </c>
      <c r="CC233" s="9"/>
      <c r="CD233" s="9">
        <f t="shared" si="837"/>
        <v>1.297091327456239</v>
      </c>
      <c r="CE233" s="9">
        <f t="shared" si="838"/>
        <v>1.2253848758623234</v>
      </c>
      <c r="CG233" s="35"/>
      <c r="CH233">
        <f t="shared" si="839"/>
        <v>1952</v>
      </c>
      <c r="CI233" t="e">
        <f t="shared" si="840"/>
        <v>#DIV/0!</v>
      </c>
      <c r="CJ233" t="e">
        <f t="shared" si="841"/>
        <v>#DIV/0!</v>
      </c>
      <c r="CK233" t="e">
        <f t="shared" si="842"/>
        <v>#DIV/0!</v>
      </c>
      <c r="CL233" t="e">
        <f t="shared" si="843"/>
        <v>#DIV/0!</v>
      </c>
      <c r="CM233" t="e">
        <f t="shared" si="844"/>
        <v>#DIV/0!</v>
      </c>
      <c r="CN233" t="e">
        <f t="shared" si="845"/>
        <v>#DIV/0!</v>
      </c>
      <c r="CO233" t="e">
        <f t="shared" si="846"/>
        <v>#DIV/0!</v>
      </c>
      <c r="CP233" t="e">
        <f t="shared" si="847"/>
        <v>#DIV/0!</v>
      </c>
      <c r="CQ233" t="e">
        <f t="shared" si="848"/>
        <v>#DIV/0!</v>
      </c>
      <c r="CR233" t="e">
        <f t="shared" si="849"/>
        <v>#DIV/0!</v>
      </c>
      <c r="CS233" t="e">
        <f t="shared" si="850"/>
        <v>#DIV/0!</v>
      </c>
      <c r="CT233" t="e">
        <f t="shared" si="851"/>
        <v>#DIV/0!</v>
      </c>
      <c r="CU233" t="e">
        <f t="shared" si="852"/>
        <v>#DIV/0!</v>
      </c>
      <c r="CV233" t="e">
        <f t="shared" si="853"/>
        <v>#DIV/0!</v>
      </c>
      <c r="CW233" t="e">
        <f t="shared" si="854"/>
        <v>#DIV/0!</v>
      </c>
      <c r="CX233" t="e">
        <f t="shared" si="855"/>
        <v>#DIV/0!</v>
      </c>
      <c r="CY233" t="e">
        <f t="shared" si="856"/>
        <v>#DIV/0!</v>
      </c>
      <c r="CZ233" t="e">
        <f t="shared" si="857"/>
        <v>#DIV/0!</v>
      </c>
      <c r="DA233" t="e">
        <f t="shared" si="858"/>
        <v>#DIV/0!</v>
      </c>
      <c r="DB233" t="e">
        <f t="shared" si="859"/>
        <v>#DIV/0!</v>
      </c>
      <c r="DC233" t="e">
        <f t="shared" si="860"/>
        <v>#DIV/0!</v>
      </c>
      <c r="DD233" t="e">
        <f t="shared" si="861"/>
        <v>#DIV/0!</v>
      </c>
      <c r="DF233" t="e">
        <f t="shared" si="918"/>
        <v>#DIV/0!</v>
      </c>
      <c r="DG233" t="e">
        <f t="shared" si="862"/>
        <v>#DIV/0!</v>
      </c>
      <c r="DH233" t="e">
        <f t="shared" si="862"/>
        <v>#DIV/0!</v>
      </c>
      <c r="DI233" t="e">
        <f t="shared" si="862"/>
        <v>#DIV/0!</v>
      </c>
      <c r="DJ233" t="e">
        <f t="shared" si="862"/>
        <v>#DIV/0!</v>
      </c>
      <c r="DK233" t="e">
        <f t="shared" si="862"/>
        <v>#DIV/0!</v>
      </c>
      <c r="DL233" t="e">
        <f t="shared" si="862"/>
        <v>#DIV/0!</v>
      </c>
      <c r="DM233" t="e">
        <f t="shared" si="862"/>
        <v>#DIV/0!</v>
      </c>
      <c r="DN233" t="e">
        <f t="shared" si="862"/>
        <v>#DIV/0!</v>
      </c>
      <c r="DO233" t="e">
        <f t="shared" si="862"/>
        <v>#DIV/0!</v>
      </c>
      <c r="DP233" t="e">
        <f t="shared" si="862"/>
        <v>#DIV/0!</v>
      </c>
      <c r="DQ233" t="e">
        <f t="shared" si="862"/>
        <v>#DIV/0!</v>
      </c>
      <c r="DR233" t="e">
        <f t="shared" si="862"/>
        <v>#DIV/0!</v>
      </c>
      <c r="DS233" t="e">
        <f t="shared" si="862"/>
        <v>#DIV/0!</v>
      </c>
      <c r="DT233" t="e">
        <f t="shared" si="862"/>
        <v>#DIV/0!</v>
      </c>
      <c r="DU233" t="e">
        <f t="shared" si="862"/>
        <v>#DIV/0!</v>
      </c>
      <c r="DV233" t="e">
        <f t="shared" si="862"/>
        <v>#DIV/0!</v>
      </c>
      <c r="DW233" t="e">
        <f t="shared" si="862"/>
        <v>#DIV/0!</v>
      </c>
      <c r="DX233" t="e">
        <f t="shared" si="862"/>
        <v>#DIV/0!</v>
      </c>
      <c r="DY233" t="e">
        <f t="shared" si="862"/>
        <v>#DIV/0!</v>
      </c>
      <c r="DZ233" t="e">
        <f t="shared" si="862"/>
        <v>#DIV/0!</v>
      </c>
      <c r="EA233" t="e">
        <f t="shared" si="863"/>
        <v>#DIV/0!</v>
      </c>
      <c r="EC233" t="e">
        <f t="shared" si="919"/>
        <v>#DIV/0!</v>
      </c>
      <c r="ED233" t="e">
        <f t="shared" si="864"/>
        <v>#DIV/0!</v>
      </c>
      <c r="EE233" t="e">
        <f t="shared" si="864"/>
        <v>#DIV/0!</v>
      </c>
      <c r="EF233" t="e">
        <f t="shared" si="864"/>
        <v>#DIV/0!</v>
      </c>
      <c r="EG233" t="e">
        <f t="shared" si="864"/>
        <v>#DIV/0!</v>
      </c>
      <c r="EH233" t="e">
        <f t="shared" si="864"/>
        <v>#DIV/0!</v>
      </c>
      <c r="EI233" t="e">
        <f t="shared" si="864"/>
        <v>#DIV/0!</v>
      </c>
      <c r="EJ233" t="e">
        <f t="shared" si="864"/>
        <v>#DIV/0!</v>
      </c>
      <c r="EK233" t="e">
        <f t="shared" si="864"/>
        <v>#DIV/0!</v>
      </c>
      <c r="EL233" t="e">
        <f t="shared" si="864"/>
        <v>#DIV/0!</v>
      </c>
      <c r="EM233" t="e">
        <f t="shared" si="864"/>
        <v>#DIV/0!</v>
      </c>
      <c r="EN233" t="e">
        <f t="shared" si="864"/>
        <v>#DIV/0!</v>
      </c>
      <c r="EO233" t="e">
        <f t="shared" si="864"/>
        <v>#DIV/0!</v>
      </c>
      <c r="EP233" t="e">
        <f t="shared" si="864"/>
        <v>#DIV/0!</v>
      </c>
      <c r="EQ233" t="e">
        <f t="shared" si="864"/>
        <v>#DIV/0!</v>
      </c>
      <c r="ER233" t="e">
        <f t="shared" si="864"/>
        <v>#DIV/0!</v>
      </c>
      <c r="ES233" t="e">
        <f t="shared" si="864"/>
        <v>#DIV/0!</v>
      </c>
      <c r="ET233" t="e">
        <f t="shared" si="864"/>
        <v>#DIV/0!</v>
      </c>
      <c r="EU233" t="e">
        <f t="shared" si="864"/>
        <v>#DIV/0!</v>
      </c>
      <c r="EV233" t="e">
        <f t="shared" si="864"/>
        <v>#DIV/0!</v>
      </c>
      <c r="EW233" t="e">
        <f t="shared" si="864"/>
        <v>#DIV/0!</v>
      </c>
      <c r="EZ233" s="19" t="e">
        <f t="shared" si="920"/>
        <v>#DIV/0!</v>
      </c>
      <c r="FA233" s="19" t="e">
        <f t="shared" si="921"/>
        <v>#DIV/0!</v>
      </c>
      <c r="FB233" s="19" t="e">
        <f t="shared" si="922"/>
        <v>#DIV/0!</v>
      </c>
      <c r="FC233" s="19" t="e">
        <f t="shared" si="923"/>
        <v>#DIV/0!</v>
      </c>
      <c r="FD233" s="19" t="e">
        <f t="shared" si="924"/>
        <v>#DIV/0!</v>
      </c>
      <c r="FE233" s="19" t="e">
        <f t="shared" si="925"/>
        <v>#DIV/0!</v>
      </c>
      <c r="FF233" s="19" t="e">
        <f t="shared" si="926"/>
        <v>#DIV/0!</v>
      </c>
      <c r="FG233" s="19" t="e">
        <f t="shared" si="927"/>
        <v>#DIV/0!</v>
      </c>
      <c r="FH233" s="19" t="e">
        <f t="shared" si="928"/>
        <v>#DIV/0!</v>
      </c>
      <c r="FI233" s="19" t="e">
        <f t="shared" si="866"/>
        <v>#DIV/0!</v>
      </c>
      <c r="FJ233" s="19" t="e">
        <f t="shared" si="867"/>
        <v>#DIV/0!</v>
      </c>
      <c r="FK233" s="19" t="e">
        <f t="shared" si="868"/>
        <v>#DIV/0!</v>
      </c>
      <c r="FL233" s="19" t="e">
        <f t="shared" si="869"/>
        <v>#DIV/0!</v>
      </c>
      <c r="FM233" s="19" t="e">
        <f t="shared" si="870"/>
        <v>#DIV/0!</v>
      </c>
      <c r="FN233" s="19" t="e">
        <f t="shared" si="871"/>
        <v>#DIV/0!</v>
      </c>
      <c r="FO233" s="19" t="e">
        <f t="shared" si="872"/>
        <v>#DIV/0!</v>
      </c>
      <c r="FP233" s="19" t="e">
        <f t="shared" si="873"/>
        <v>#DIV/0!</v>
      </c>
      <c r="FQ233" s="19" t="e">
        <f t="shared" si="874"/>
        <v>#DIV/0!</v>
      </c>
      <c r="FR233" s="19" t="e">
        <f t="shared" si="875"/>
        <v>#DIV/0!</v>
      </c>
      <c r="FS233" s="19" t="e">
        <f t="shared" si="876"/>
        <v>#DIV/0!</v>
      </c>
      <c r="FT233" s="19" t="e">
        <f t="shared" si="877"/>
        <v>#DIV/0!</v>
      </c>
      <c r="FU233" s="19"/>
      <c r="FV233" s="16"/>
      <c r="FW233" s="19" t="e">
        <f t="shared" si="878"/>
        <v>#DIV/0!</v>
      </c>
      <c r="FX233" s="19">
        <f t="shared" si="929"/>
        <v>1</v>
      </c>
      <c r="FY233" s="19">
        <f t="shared" si="799"/>
        <v>0.94471749978119035</v>
      </c>
      <c r="FZ233" s="19"/>
      <c r="GA233" s="19" t="e">
        <f t="shared" si="879"/>
        <v>#DIV/0!</v>
      </c>
      <c r="GB233" s="19">
        <f t="shared" si="930"/>
        <v>1</v>
      </c>
      <c r="GC233" s="19">
        <f t="shared" si="800"/>
        <v>1.0955723200700003</v>
      </c>
      <c r="GD233" s="19"/>
      <c r="GE233" s="19" t="e">
        <f t="shared" si="880"/>
        <v>#DIV/0!</v>
      </c>
      <c r="GF233" s="19">
        <f t="shared" si="931"/>
        <v>1</v>
      </c>
      <c r="GG233" s="19">
        <f t="shared" si="801"/>
        <v>1.1839394841349797</v>
      </c>
      <c r="GH233" s="19"/>
      <c r="GI233" s="19">
        <f t="shared" si="802"/>
        <v>1.2467804961390619E-6</v>
      </c>
      <c r="GJ233" s="19">
        <f t="shared" si="881"/>
        <v>1.5277859634889303E-6</v>
      </c>
      <c r="GK233" s="19">
        <f t="shared" si="803"/>
        <v>0</v>
      </c>
      <c r="GL233" s="3"/>
      <c r="GM233" s="3"/>
      <c r="GN233" s="8"/>
      <c r="GO233" s="5">
        <f t="shared" si="932"/>
        <v>3</v>
      </c>
      <c r="GP233" t="b">
        <f t="shared" si="882"/>
        <v>1</v>
      </c>
      <c r="GR233" t="str">
        <v>Not Used</v>
      </c>
      <c r="GS233" s="20">
        <v>4.5009197765643596E-6</v>
      </c>
      <c r="GT233" s="20" t="e">
        <v>#REF!</v>
      </c>
      <c r="GU233" s="33"/>
      <c r="GV233" s="31">
        <f t="shared" ca="1" si="804"/>
        <v>1988</v>
      </c>
      <c r="GW233" s="12">
        <f t="shared" ca="1" si="883"/>
        <v>1.1459701172909673</v>
      </c>
      <c r="GX233" s="19">
        <f t="shared" ca="1" si="884"/>
        <v>0.9710078665002182</v>
      </c>
      <c r="GY233" s="19">
        <f t="shared" ca="1" si="885"/>
        <v>1.1127450451102079</v>
      </c>
      <c r="GZ233" s="11">
        <f t="shared" ca="1" si="805"/>
        <v>1988</v>
      </c>
      <c r="HA233" s="12">
        <f t="shared" ca="1" si="886"/>
        <v>1.1481930775401592</v>
      </c>
      <c r="HB233" s="12">
        <f t="shared" ca="1" si="887"/>
        <v>0.99806394909299212</v>
      </c>
      <c r="HC233" s="12">
        <f t="shared" ca="1" si="888"/>
        <v>0.9710078665002182</v>
      </c>
      <c r="HD233" s="12">
        <f t="shared" ca="1" si="889"/>
        <v>1.1127450451102079</v>
      </c>
      <c r="HE233">
        <f t="shared" ca="1" si="890"/>
        <v>1988</v>
      </c>
      <c r="HF233" s="12">
        <f t="shared" ca="1" si="891"/>
        <v>0.9710078665002182</v>
      </c>
      <c r="HG233" s="12">
        <f t="shared" ca="1" si="892"/>
        <v>1.0095266117327881</v>
      </c>
      <c r="HH233" s="12">
        <f t="shared" ca="1" si="893"/>
        <v>0.98864550720448952</v>
      </c>
      <c r="HJ233" s="17"/>
      <c r="HL233" s="18">
        <f t="shared" si="894"/>
        <v>1952</v>
      </c>
      <c r="HM233" s="9">
        <f t="shared" si="806"/>
        <v>8.9752671770879497E-7</v>
      </c>
      <c r="HN233" s="9">
        <f t="shared" si="895"/>
        <v>0</v>
      </c>
      <c r="HO233" s="9">
        <f t="shared" si="896"/>
        <v>1.0845560769216382</v>
      </c>
      <c r="HP233" s="9">
        <f t="shared" si="897"/>
        <v>1.2451451983280792</v>
      </c>
      <c r="HQ233" s="9">
        <f t="shared" si="898"/>
        <v>0.99929002370176734</v>
      </c>
      <c r="HR233" s="9">
        <f t="shared" si="808"/>
        <v>1.2111862937447297E-6</v>
      </c>
      <c r="HS233" s="9">
        <f t="shared" si="899"/>
        <v>0</v>
      </c>
      <c r="HT233" s="9"/>
      <c r="HU233" s="9">
        <f t="shared" si="900"/>
        <v>1.3504297914965167</v>
      </c>
      <c r="HV233" s="23">
        <f t="shared" si="901"/>
        <v>1.3494710183521268</v>
      </c>
      <c r="HX233" s="8"/>
      <c r="HY233" s="5">
        <f t="shared" si="933"/>
        <v>3</v>
      </c>
      <c r="HZ233" t="b">
        <f t="shared" si="902"/>
        <v>1</v>
      </c>
      <c r="IB233" t="str">
        <f t="shared" si="903"/>
        <v>Not Used</v>
      </c>
      <c r="IC233" s="20">
        <v>3.5653308274493024E-6</v>
      </c>
      <c r="ID233" s="20" t="e">
        <v>#REF!</v>
      </c>
      <c r="IE233" s="11"/>
      <c r="IF233">
        <f t="shared" ca="1" si="904"/>
        <v>1988</v>
      </c>
      <c r="IG233" s="12">
        <f t="shared" ca="1" si="905"/>
        <v>0.85887929512004957</v>
      </c>
      <c r="IH233" s="19">
        <f t="shared" ca="1" si="906"/>
        <v>1.0270990789885281</v>
      </c>
      <c r="II233" s="19">
        <f t="shared" ca="1" si="907"/>
        <v>0.88215527719987208</v>
      </c>
      <c r="IJ233" s="11">
        <f t="shared" ca="1" si="908"/>
        <v>1988</v>
      </c>
      <c r="IK233" s="12">
        <f t="shared" ca="1" si="909"/>
        <v>0.8265560516641548</v>
      </c>
      <c r="IL233" s="12">
        <f t="shared" ca="1" si="910"/>
        <v>1.0391059304336547</v>
      </c>
      <c r="IM233" s="12">
        <f t="shared" ca="1" si="911"/>
        <v>1.0270990789885281</v>
      </c>
      <c r="IN233" s="12">
        <f t="shared" ca="1" si="912"/>
        <v>0.88215527719987208</v>
      </c>
      <c r="IO233">
        <f t="shared" ca="1" si="913"/>
        <v>1988</v>
      </c>
      <c r="IP233" s="12">
        <f t="shared" ca="1" si="914"/>
        <v>1.0270990789885281</v>
      </c>
      <c r="IQ233" s="12">
        <f t="shared" ca="1" si="915"/>
        <v>0.99937557887456474</v>
      </c>
      <c r="IR233" s="12">
        <f t="shared" ca="1" si="916"/>
        <v>1.0397551755305365</v>
      </c>
    </row>
    <row r="234" spans="1:252" hidden="1" x14ac:dyDescent="0.2">
      <c r="A234" t="s">
        <v>54</v>
      </c>
      <c r="B234" s="1">
        <f t="shared" si="917"/>
        <v>1953</v>
      </c>
      <c r="X234">
        <f t="shared" si="809"/>
        <v>0</v>
      </c>
      <c r="AX234">
        <f t="shared" si="810"/>
        <v>0</v>
      </c>
      <c r="AY234">
        <f t="shared" si="811"/>
        <v>0</v>
      </c>
      <c r="AZ234">
        <f t="shared" si="812"/>
        <v>0</v>
      </c>
      <c r="BA234">
        <f t="shared" si="813"/>
        <v>0</v>
      </c>
      <c r="BB234">
        <f t="shared" si="814"/>
        <v>0</v>
      </c>
      <c r="BC234">
        <f t="shared" si="815"/>
        <v>0</v>
      </c>
      <c r="BD234">
        <f t="shared" si="816"/>
        <v>0</v>
      </c>
      <c r="BE234">
        <f t="shared" si="817"/>
        <v>0</v>
      </c>
      <c r="BF234">
        <f t="shared" si="818"/>
        <v>0</v>
      </c>
      <c r="BG234">
        <f t="shared" si="819"/>
        <v>0</v>
      </c>
      <c r="BH234">
        <f t="shared" si="820"/>
        <v>0</v>
      </c>
      <c r="BI234">
        <f t="shared" si="821"/>
        <v>0</v>
      </c>
      <c r="BJ234">
        <f t="shared" si="822"/>
        <v>0</v>
      </c>
      <c r="BK234">
        <f t="shared" si="823"/>
        <v>0</v>
      </c>
      <c r="BL234">
        <f t="shared" si="824"/>
        <v>0</v>
      </c>
      <c r="BM234">
        <f t="shared" si="825"/>
        <v>0</v>
      </c>
      <c r="BN234">
        <f t="shared" si="826"/>
        <v>0</v>
      </c>
      <c r="BO234">
        <f t="shared" si="827"/>
        <v>0</v>
      </c>
      <c r="BP234">
        <f t="shared" si="828"/>
        <v>0</v>
      </c>
      <c r="BQ234">
        <f t="shared" si="829"/>
        <v>0</v>
      </c>
      <c r="BR234">
        <f t="shared" si="830"/>
        <v>0</v>
      </c>
      <c r="BS234">
        <f t="shared" si="831"/>
        <v>0</v>
      </c>
      <c r="BU234" s="16"/>
      <c r="BV234" s="9">
        <f t="shared" si="796"/>
        <v>1.2467804961390619E-6</v>
      </c>
      <c r="BW234" s="9">
        <f t="shared" si="832"/>
        <v>0</v>
      </c>
      <c r="BX234" s="9">
        <f t="shared" si="833"/>
        <v>1.0955723200700003</v>
      </c>
      <c r="BY234" s="9">
        <f t="shared" si="834"/>
        <v>1.1839394841349797</v>
      </c>
      <c r="BZ234" s="9">
        <f t="shared" si="835"/>
        <v>0.94471749978119035</v>
      </c>
      <c r="CA234" s="9">
        <f t="shared" si="797"/>
        <v>1.5277859634889301E-6</v>
      </c>
      <c r="CB234" s="9">
        <f t="shared" si="836"/>
        <v>0</v>
      </c>
      <c r="CC234" s="9"/>
      <c r="CD234" s="9">
        <f t="shared" si="837"/>
        <v>1.297091327456239</v>
      </c>
      <c r="CE234" s="9">
        <f t="shared" si="838"/>
        <v>1.2253848758623234</v>
      </c>
      <c r="CG234" s="35"/>
      <c r="CH234">
        <f t="shared" si="839"/>
        <v>1953</v>
      </c>
      <c r="CI234" t="e">
        <f t="shared" si="840"/>
        <v>#DIV/0!</v>
      </c>
      <c r="CJ234" t="e">
        <f t="shared" si="841"/>
        <v>#DIV/0!</v>
      </c>
      <c r="CK234" t="e">
        <f t="shared" si="842"/>
        <v>#DIV/0!</v>
      </c>
      <c r="CL234" t="e">
        <f t="shared" si="843"/>
        <v>#DIV/0!</v>
      </c>
      <c r="CM234" t="e">
        <f t="shared" si="844"/>
        <v>#DIV/0!</v>
      </c>
      <c r="CN234" t="e">
        <f t="shared" si="845"/>
        <v>#DIV/0!</v>
      </c>
      <c r="CO234" t="e">
        <f t="shared" si="846"/>
        <v>#DIV/0!</v>
      </c>
      <c r="CP234" t="e">
        <f t="shared" si="847"/>
        <v>#DIV/0!</v>
      </c>
      <c r="CQ234" t="e">
        <f t="shared" si="848"/>
        <v>#DIV/0!</v>
      </c>
      <c r="CR234" t="e">
        <f t="shared" si="849"/>
        <v>#DIV/0!</v>
      </c>
      <c r="CS234" t="e">
        <f t="shared" si="850"/>
        <v>#DIV/0!</v>
      </c>
      <c r="CT234" t="e">
        <f t="shared" si="851"/>
        <v>#DIV/0!</v>
      </c>
      <c r="CU234" t="e">
        <f t="shared" si="852"/>
        <v>#DIV/0!</v>
      </c>
      <c r="CV234" t="e">
        <f t="shared" si="853"/>
        <v>#DIV/0!</v>
      </c>
      <c r="CW234" t="e">
        <f t="shared" si="854"/>
        <v>#DIV/0!</v>
      </c>
      <c r="CX234" t="e">
        <f t="shared" si="855"/>
        <v>#DIV/0!</v>
      </c>
      <c r="CY234" t="e">
        <f t="shared" si="856"/>
        <v>#DIV/0!</v>
      </c>
      <c r="CZ234" t="e">
        <f t="shared" si="857"/>
        <v>#DIV/0!</v>
      </c>
      <c r="DA234" t="e">
        <f t="shared" si="858"/>
        <v>#DIV/0!</v>
      </c>
      <c r="DB234" t="e">
        <f t="shared" si="859"/>
        <v>#DIV/0!</v>
      </c>
      <c r="DC234" t="e">
        <f t="shared" si="860"/>
        <v>#DIV/0!</v>
      </c>
      <c r="DD234" t="e">
        <f t="shared" si="861"/>
        <v>#DIV/0!</v>
      </c>
      <c r="DF234" t="e">
        <f t="shared" si="918"/>
        <v>#DIV/0!</v>
      </c>
      <c r="DG234" t="e">
        <f t="shared" si="862"/>
        <v>#DIV/0!</v>
      </c>
      <c r="DH234" t="e">
        <f t="shared" si="862"/>
        <v>#DIV/0!</v>
      </c>
      <c r="DI234" t="e">
        <f t="shared" si="862"/>
        <v>#DIV/0!</v>
      </c>
      <c r="DJ234" t="e">
        <f t="shared" si="862"/>
        <v>#DIV/0!</v>
      </c>
      <c r="DK234" t="e">
        <f t="shared" si="862"/>
        <v>#DIV/0!</v>
      </c>
      <c r="DL234" t="e">
        <f t="shared" si="862"/>
        <v>#DIV/0!</v>
      </c>
      <c r="DM234" t="e">
        <f t="shared" si="862"/>
        <v>#DIV/0!</v>
      </c>
      <c r="DN234" t="e">
        <f t="shared" si="862"/>
        <v>#DIV/0!</v>
      </c>
      <c r="DO234" t="e">
        <f t="shared" si="862"/>
        <v>#DIV/0!</v>
      </c>
      <c r="DP234" t="e">
        <f t="shared" si="862"/>
        <v>#DIV/0!</v>
      </c>
      <c r="DQ234" t="e">
        <f t="shared" si="862"/>
        <v>#DIV/0!</v>
      </c>
      <c r="DR234" t="e">
        <f t="shared" si="862"/>
        <v>#DIV/0!</v>
      </c>
      <c r="DS234" t="e">
        <f t="shared" si="862"/>
        <v>#DIV/0!</v>
      </c>
      <c r="DT234" t="e">
        <f t="shared" si="862"/>
        <v>#DIV/0!</v>
      </c>
      <c r="DU234" t="e">
        <f t="shared" si="862"/>
        <v>#DIV/0!</v>
      </c>
      <c r="DV234" t="e">
        <f t="shared" si="862"/>
        <v>#DIV/0!</v>
      </c>
      <c r="DW234" t="e">
        <f t="shared" si="862"/>
        <v>#DIV/0!</v>
      </c>
      <c r="DX234" t="e">
        <f t="shared" si="862"/>
        <v>#DIV/0!</v>
      </c>
      <c r="DY234" t="e">
        <f t="shared" si="862"/>
        <v>#DIV/0!</v>
      </c>
      <c r="DZ234" t="e">
        <f t="shared" si="862"/>
        <v>#DIV/0!</v>
      </c>
      <c r="EA234" t="e">
        <f t="shared" si="863"/>
        <v>#DIV/0!</v>
      </c>
      <c r="EC234" t="e">
        <f t="shared" si="919"/>
        <v>#DIV/0!</v>
      </c>
      <c r="ED234" t="e">
        <f t="shared" si="864"/>
        <v>#DIV/0!</v>
      </c>
      <c r="EE234" t="e">
        <f t="shared" si="864"/>
        <v>#DIV/0!</v>
      </c>
      <c r="EF234" t="e">
        <f t="shared" si="864"/>
        <v>#DIV/0!</v>
      </c>
      <c r="EG234" t="e">
        <f t="shared" si="864"/>
        <v>#DIV/0!</v>
      </c>
      <c r="EH234" t="e">
        <f t="shared" si="864"/>
        <v>#DIV/0!</v>
      </c>
      <c r="EI234" t="e">
        <f t="shared" si="864"/>
        <v>#DIV/0!</v>
      </c>
      <c r="EJ234" t="e">
        <f t="shared" si="864"/>
        <v>#DIV/0!</v>
      </c>
      <c r="EK234" t="e">
        <f t="shared" si="864"/>
        <v>#DIV/0!</v>
      </c>
      <c r="EL234" t="e">
        <f t="shared" si="864"/>
        <v>#DIV/0!</v>
      </c>
      <c r="EM234" t="e">
        <f t="shared" si="864"/>
        <v>#DIV/0!</v>
      </c>
      <c r="EN234" t="e">
        <f t="shared" si="864"/>
        <v>#DIV/0!</v>
      </c>
      <c r="EO234" t="e">
        <f t="shared" si="864"/>
        <v>#DIV/0!</v>
      </c>
      <c r="EP234" t="e">
        <f t="shared" si="864"/>
        <v>#DIV/0!</v>
      </c>
      <c r="EQ234" t="e">
        <f t="shared" si="864"/>
        <v>#DIV/0!</v>
      </c>
      <c r="ER234" t="e">
        <f t="shared" si="864"/>
        <v>#DIV/0!</v>
      </c>
      <c r="ES234" t="e">
        <f t="shared" si="864"/>
        <v>#DIV/0!</v>
      </c>
      <c r="ET234" t="e">
        <f t="shared" si="864"/>
        <v>#DIV/0!</v>
      </c>
      <c r="EU234" t="e">
        <f t="shared" si="864"/>
        <v>#DIV/0!</v>
      </c>
      <c r="EV234" t="e">
        <f t="shared" si="864"/>
        <v>#DIV/0!</v>
      </c>
      <c r="EW234" t="e">
        <f t="shared" si="864"/>
        <v>#DIV/0!</v>
      </c>
      <c r="EZ234" s="19" t="e">
        <f t="shared" si="920"/>
        <v>#DIV/0!</v>
      </c>
      <c r="FA234" s="19" t="e">
        <f t="shared" si="921"/>
        <v>#DIV/0!</v>
      </c>
      <c r="FB234" s="19" t="e">
        <f t="shared" si="922"/>
        <v>#DIV/0!</v>
      </c>
      <c r="FC234" s="19" t="e">
        <f t="shared" si="923"/>
        <v>#DIV/0!</v>
      </c>
      <c r="FD234" s="19" t="e">
        <f t="shared" si="924"/>
        <v>#DIV/0!</v>
      </c>
      <c r="FE234" s="19" t="e">
        <f t="shared" si="925"/>
        <v>#DIV/0!</v>
      </c>
      <c r="FF234" s="19" t="e">
        <f t="shared" si="926"/>
        <v>#DIV/0!</v>
      </c>
      <c r="FG234" s="19" t="e">
        <f t="shared" si="927"/>
        <v>#DIV/0!</v>
      </c>
      <c r="FH234" s="19" t="e">
        <f t="shared" si="928"/>
        <v>#DIV/0!</v>
      </c>
      <c r="FI234" s="19" t="e">
        <f t="shared" si="866"/>
        <v>#DIV/0!</v>
      </c>
      <c r="FJ234" s="19" t="e">
        <f t="shared" si="867"/>
        <v>#DIV/0!</v>
      </c>
      <c r="FK234" s="19" t="e">
        <f t="shared" si="868"/>
        <v>#DIV/0!</v>
      </c>
      <c r="FL234" s="19" t="e">
        <f t="shared" si="869"/>
        <v>#DIV/0!</v>
      </c>
      <c r="FM234" s="19" t="e">
        <f t="shared" si="870"/>
        <v>#DIV/0!</v>
      </c>
      <c r="FN234" s="19" t="e">
        <f t="shared" si="871"/>
        <v>#DIV/0!</v>
      </c>
      <c r="FO234" s="19" t="e">
        <f t="shared" si="872"/>
        <v>#DIV/0!</v>
      </c>
      <c r="FP234" s="19" t="e">
        <f t="shared" si="873"/>
        <v>#DIV/0!</v>
      </c>
      <c r="FQ234" s="19" t="e">
        <f t="shared" si="874"/>
        <v>#DIV/0!</v>
      </c>
      <c r="FR234" s="19" t="e">
        <f t="shared" si="875"/>
        <v>#DIV/0!</v>
      </c>
      <c r="FS234" s="19" t="e">
        <f t="shared" si="876"/>
        <v>#DIV/0!</v>
      </c>
      <c r="FT234" s="19" t="e">
        <f t="shared" si="877"/>
        <v>#DIV/0!</v>
      </c>
      <c r="FU234" s="19"/>
      <c r="FV234" s="16"/>
      <c r="FW234" s="19" t="e">
        <f t="shared" si="878"/>
        <v>#DIV/0!</v>
      </c>
      <c r="FX234" s="19">
        <f t="shared" si="929"/>
        <v>1</v>
      </c>
      <c r="FY234" s="19">
        <f t="shared" si="799"/>
        <v>0.94471749978119035</v>
      </c>
      <c r="FZ234" s="19"/>
      <c r="GA234" s="19" t="e">
        <f t="shared" si="879"/>
        <v>#DIV/0!</v>
      </c>
      <c r="GB234" s="19">
        <f t="shared" si="930"/>
        <v>1</v>
      </c>
      <c r="GC234" s="19">
        <f t="shared" si="800"/>
        <v>1.0955723200700003</v>
      </c>
      <c r="GD234" s="19"/>
      <c r="GE234" s="19" t="e">
        <f t="shared" si="880"/>
        <v>#DIV/0!</v>
      </c>
      <c r="GF234" s="19">
        <f t="shared" si="931"/>
        <v>1</v>
      </c>
      <c r="GG234" s="19">
        <f t="shared" si="801"/>
        <v>1.1839394841349797</v>
      </c>
      <c r="GH234" s="19"/>
      <c r="GI234" s="19">
        <f t="shared" si="802"/>
        <v>1.2467804961390619E-6</v>
      </c>
      <c r="GJ234" s="19">
        <f t="shared" si="881"/>
        <v>1.5277859634889303E-6</v>
      </c>
      <c r="GK234" s="19">
        <f t="shared" si="803"/>
        <v>0</v>
      </c>
      <c r="GL234" s="3"/>
      <c r="GM234" s="3"/>
      <c r="GN234" s="8"/>
      <c r="GO234" s="5">
        <f t="shared" si="932"/>
        <v>4</v>
      </c>
      <c r="GP234" t="b">
        <f t="shared" si="882"/>
        <v>1</v>
      </c>
      <c r="GR234" t="str">
        <v>Not Used</v>
      </c>
      <c r="GS234" s="22">
        <v>4.5009197765643596E-6</v>
      </c>
      <c r="GT234" s="22" t="e">
        <v>#REF!</v>
      </c>
      <c r="GU234" s="16"/>
      <c r="GV234" s="31">
        <f t="shared" ca="1" si="804"/>
        <v>1989</v>
      </c>
      <c r="GW234" s="12">
        <f t="shared" ca="1" si="883"/>
        <v>1.1573266310900652</v>
      </c>
      <c r="GX234" s="19">
        <f t="shared" ca="1" si="884"/>
        <v>0.97247711325428277</v>
      </c>
      <c r="GY234" s="19">
        <f t="shared" ca="1" si="885"/>
        <v>1.1254727043779171</v>
      </c>
      <c r="GZ234" s="11">
        <f t="shared" ca="1" si="805"/>
        <v>1989</v>
      </c>
      <c r="HA234" s="12">
        <f t="shared" ca="1" si="886"/>
        <v>1.1614197108141422</v>
      </c>
      <c r="HB234" s="12">
        <f t="shared" ca="1" si="887"/>
        <v>0.99647579622942006</v>
      </c>
      <c r="HC234" s="12">
        <f t="shared" ca="1" si="888"/>
        <v>0.97247711325428277</v>
      </c>
      <c r="HD234" s="12">
        <f t="shared" ca="1" si="889"/>
        <v>1.1254727043779171</v>
      </c>
      <c r="HE234">
        <f t="shared" ca="1" si="890"/>
        <v>1989</v>
      </c>
      <c r="HF234" s="12">
        <f t="shared" ca="1" si="891"/>
        <v>0.97247711325428277</v>
      </c>
      <c r="HG234" s="12">
        <f t="shared" ca="1" si="892"/>
        <v>1.006503371157349</v>
      </c>
      <c r="HH234" s="12">
        <f t="shared" ca="1" si="893"/>
        <v>0.99003721674931056</v>
      </c>
      <c r="HJ234" s="17"/>
      <c r="HL234" s="18">
        <f t="shared" si="894"/>
        <v>1953</v>
      </c>
      <c r="HM234" s="9">
        <f t="shared" si="806"/>
        <v>8.9752671770879497E-7</v>
      </c>
      <c r="HN234" s="9">
        <f t="shared" si="895"/>
        <v>0</v>
      </c>
      <c r="HO234" s="9">
        <f t="shared" si="896"/>
        <v>1.0845560769216382</v>
      </c>
      <c r="HP234" s="9">
        <f t="shared" si="897"/>
        <v>1.2451451983280792</v>
      </c>
      <c r="HQ234" s="9">
        <f t="shared" si="898"/>
        <v>0.99929002370176734</v>
      </c>
      <c r="HR234" s="9">
        <f t="shared" si="808"/>
        <v>1.2111862937447297E-6</v>
      </c>
      <c r="HS234" s="9">
        <f t="shared" si="899"/>
        <v>0</v>
      </c>
      <c r="HT234" s="9"/>
      <c r="HU234" s="9">
        <f t="shared" si="900"/>
        <v>1.3504297914965167</v>
      </c>
      <c r="HV234" s="23">
        <f t="shared" si="901"/>
        <v>1.3494710183521268</v>
      </c>
      <c r="HX234" s="8"/>
      <c r="HY234" s="5">
        <f t="shared" si="933"/>
        <v>4</v>
      </c>
      <c r="HZ234" t="b">
        <f t="shared" si="902"/>
        <v>1</v>
      </c>
      <c r="IB234" t="str">
        <f t="shared" si="903"/>
        <v>Not Used</v>
      </c>
      <c r="IC234" s="22">
        <v>3.5653308274493024E-6</v>
      </c>
      <c r="ID234" s="22" t="e">
        <v>#REF!</v>
      </c>
      <c r="IF234">
        <f t="shared" ca="1" si="904"/>
        <v>1989</v>
      </c>
      <c r="IG234" s="12">
        <f t="shared" ca="1" si="905"/>
        <v>0.86739075141338462</v>
      </c>
      <c r="IH234" s="19">
        <f t="shared" ca="1" si="906"/>
        <v>1.0286531982083298</v>
      </c>
      <c r="II234" s="19">
        <f t="shared" ca="1" si="907"/>
        <v>0.89224543382537258</v>
      </c>
      <c r="IJ234" s="11">
        <f t="shared" ca="1" si="908"/>
        <v>1989</v>
      </c>
      <c r="IK234" s="12">
        <f t="shared" ca="1" si="909"/>
        <v>0.83607758074284821</v>
      </c>
      <c r="IL234" s="12">
        <f t="shared" ca="1" si="910"/>
        <v>1.0374524701914802</v>
      </c>
      <c r="IM234" s="12">
        <f t="shared" ca="1" si="911"/>
        <v>1.0286531982083298</v>
      </c>
      <c r="IN234" s="12">
        <f t="shared" ca="1" si="912"/>
        <v>0.89224543382537258</v>
      </c>
      <c r="IO234">
        <f t="shared" ca="1" si="913"/>
        <v>1989</v>
      </c>
      <c r="IP234" s="12">
        <f t="shared" ca="1" si="914"/>
        <v>1.0286531982083298</v>
      </c>
      <c r="IQ234" s="12">
        <f t="shared" ca="1" si="915"/>
        <v>0.99638273771015939</v>
      </c>
      <c r="IR234" s="12">
        <f t="shared" ca="1" si="916"/>
        <v>1.0412188318072484</v>
      </c>
    </row>
    <row r="235" spans="1:252" hidden="1" x14ac:dyDescent="0.2">
      <c r="A235" t="s">
        <v>54</v>
      </c>
      <c r="B235" s="1">
        <f t="shared" si="917"/>
        <v>1954</v>
      </c>
      <c r="X235">
        <f t="shared" si="809"/>
        <v>0</v>
      </c>
      <c r="AX235">
        <f t="shared" si="810"/>
        <v>0</v>
      </c>
      <c r="AY235">
        <f t="shared" si="811"/>
        <v>0</v>
      </c>
      <c r="AZ235">
        <f t="shared" si="812"/>
        <v>0</v>
      </c>
      <c r="BA235">
        <f t="shared" si="813"/>
        <v>0</v>
      </c>
      <c r="BB235">
        <f t="shared" si="814"/>
        <v>0</v>
      </c>
      <c r="BC235">
        <f t="shared" si="815"/>
        <v>0</v>
      </c>
      <c r="BD235">
        <f t="shared" si="816"/>
        <v>0</v>
      </c>
      <c r="BE235">
        <f t="shared" si="817"/>
        <v>0</v>
      </c>
      <c r="BF235">
        <f t="shared" si="818"/>
        <v>0</v>
      </c>
      <c r="BG235">
        <f t="shared" si="819"/>
        <v>0</v>
      </c>
      <c r="BH235">
        <f t="shared" si="820"/>
        <v>0</v>
      </c>
      <c r="BI235">
        <f t="shared" si="821"/>
        <v>0</v>
      </c>
      <c r="BJ235">
        <f t="shared" si="822"/>
        <v>0</v>
      </c>
      <c r="BK235">
        <f t="shared" si="823"/>
        <v>0</v>
      </c>
      <c r="BL235">
        <f t="shared" si="824"/>
        <v>0</v>
      </c>
      <c r="BM235">
        <f t="shared" si="825"/>
        <v>0</v>
      </c>
      <c r="BN235">
        <f t="shared" si="826"/>
        <v>0</v>
      </c>
      <c r="BO235">
        <f t="shared" si="827"/>
        <v>0</v>
      </c>
      <c r="BP235">
        <f t="shared" si="828"/>
        <v>0</v>
      </c>
      <c r="BQ235">
        <f t="shared" si="829"/>
        <v>0</v>
      </c>
      <c r="BR235">
        <f t="shared" si="830"/>
        <v>0</v>
      </c>
      <c r="BS235">
        <f t="shared" si="831"/>
        <v>0</v>
      </c>
      <c r="BU235" s="16"/>
      <c r="BV235" s="9">
        <f t="shared" si="796"/>
        <v>1.2467804961390619E-6</v>
      </c>
      <c r="BW235" s="9">
        <f t="shared" si="832"/>
        <v>0</v>
      </c>
      <c r="BX235" s="9">
        <f t="shared" si="833"/>
        <v>1.0955723200700003</v>
      </c>
      <c r="BY235" s="9">
        <f t="shared" si="834"/>
        <v>1.1839394841349797</v>
      </c>
      <c r="BZ235" s="9">
        <f t="shared" si="835"/>
        <v>0.94471749978119035</v>
      </c>
      <c r="CA235" s="9">
        <f t="shared" si="797"/>
        <v>1.5277859634889301E-6</v>
      </c>
      <c r="CB235" s="9">
        <f t="shared" si="836"/>
        <v>0</v>
      </c>
      <c r="CC235" s="9"/>
      <c r="CD235" s="9">
        <f t="shared" si="837"/>
        <v>1.297091327456239</v>
      </c>
      <c r="CE235" s="9">
        <f t="shared" si="838"/>
        <v>1.2253848758623234</v>
      </c>
      <c r="CG235" s="35"/>
      <c r="CH235">
        <f t="shared" si="839"/>
        <v>1954</v>
      </c>
      <c r="CI235" t="e">
        <f t="shared" si="840"/>
        <v>#DIV/0!</v>
      </c>
      <c r="CJ235" t="e">
        <f t="shared" si="841"/>
        <v>#DIV/0!</v>
      </c>
      <c r="CK235" t="e">
        <f t="shared" si="842"/>
        <v>#DIV/0!</v>
      </c>
      <c r="CL235" t="e">
        <f t="shared" si="843"/>
        <v>#DIV/0!</v>
      </c>
      <c r="CM235" t="e">
        <f t="shared" si="844"/>
        <v>#DIV/0!</v>
      </c>
      <c r="CN235" t="e">
        <f t="shared" si="845"/>
        <v>#DIV/0!</v>
      </c>
      <c r="CO235" t="e">
        <f t="shared" si="846"/>
        <v>#DIV/0!</v>
      </c>
      <c r="CP235" t="e">
        <f t="shared" si="847"/>
        <v>#DIV/0!</v>
      </c>
      <c r="CQ235" t="e">
        <f t="shared" si="848"/>
        <v>#DIV/0!</v>
      </c>
      <c r="CR235" t="e">
        <f t="shared" si="849"/>
        <v>#DIV/0!</v>
      </c>
      <c r="CS235" t="e">
        <f t="shared" si="850"/>
        <v>#DIV/0!</v>
      </c>
      <c r="CT235" t="e">
        <f t="shared" si="851"/>
        <v>#DIV/0!</v>
      </c>
      <c r="CU235" t="e">
        <f t="shared" si="852"/>
        <v>#DIV/0!</v>
      </c>
      <c r="CV235" t="e">
        <f t="shared" si="853"/>
        <v>#DIV/0!</v>
      </c>
      <c r="CW235" t="e">
        <f t="shared" si="854"/>
        <v>#DIV/0!</v>
      </c>
      <c r="CX235" t="e">
        <f t="shared" si="855"/>
        <v>#DIV/0!</v>
      </c>
      <c r="CY235" t="e">
        <f t="shared" si="856"/>
        <v>#DIV/0!</v>
      </c>
      <c r="CZ235" t="e">
        <f t="shared" si="857"/>
        <v>#DIV/0!</v>
      </c>
      <c r="DA235" t="e">
        <f t="shared" si="858"/>
        <v>#DIV/0!</v>
      </c>
      <c r="DB235" t="e">
        <f t="shared" si="859"/>
        <v>#DIV/0!</v>
      </c>
      <c r="DC235" t="e">
        <f t="shared" si="860"/>
        <v>#DIV/0!</v>
      </c>
      <c r="DD235" t="e">
        <f t="shared" si="861"/>
        <v>#DIV/0!</v>
      </c>
      <c r="DF235" t="e">
        <f t="shared" si="918"/>
        <v>#DIV/0!</v>
      </c>
      <c r="DG235" t="e">
        <f t="shared" si="862"/>
        <v>#DIV/0!</v>
      </c>
      <c r="DH235" t="e">
        <f t="shared" si="862"/>
        <v>#DIV/0!</v>
      </c>
      <c r="DI235" t="e">
        <f t="shared" si="862"/>
        <v>#DIV/0!</v>
      </c>
      <c r="DJ235" t="e">
        <f t="shared" si="862"/>
        <v>#DIV/0!</v>
      </c>
      <c r="DK235" t="e">
        <f t="shared" si="862"/>
        <v>#DIV/0!</v>
      </c>
      <c r="DL235" t="e">
        <f t="shared" si="862"/>
        <v>#DIV/0!</v>
      </c>
      <c r="DM235" t="e">
        <f t="shared" si="862"/>
        <v>#DIV/0!</v>
      </c>
      <c r="DN235" t="e">
        <f t="shared" si="862"/>
        <v>#DIV/0!</v>
      </c>
      <c r="DO235" t="e">
        <f t="shared" si="862"/>
        <v>#DIV/0!</v>
      </c>
      <c r="DP235" t="e">
        <f t="shared" si="862"/>
        <v>#DIV/0!</v>
      </c>
      <c r="DQ235" t="e">
        <f t="shared" si="862"/>
        <v>#DIV/0!</v>
      </c>
      <c r="DR235" t="e">
        <f t="shared" si="862"/>
        <v>#DIV/0!</v>
      </c>
      <c r="DS235" t="e">
        <f t="shared" si="862"/>
        <v>#DIV/0!</v>
      </c>
      <c r="DT235" t="e">
        <f t="shared" si="862"/>
        <v>#DIV/0!</v>
      </c>
      <c r="DU235" t="e">
        <f t="shared" si="862"/>
        <v>#DIV/0!</v>
      </c>
      <c r="DV235" t="e">
        <f t="shared" si="862"/>
        <v>#DIV/0!</v>
      </c>
      <c r="DW235" t="e">
        <f t="shared" si="862"/>
        <v>#DIV/0!</v>
      </c>
      <c r="DX235" t="e">
        <f t="shared" si="862"/>
        <v>#DIV/0!</v>
      </c>
      <c r="DY235" t="e">
        <f t="shared" si="862"/>
        <v>#DIV/0!</v>
      </c>
      <c r="DZ235" t="e">
        <f t="shared" si="862"/>
        <v>#DIV/0!</v>
      </c>
      <c r="EA235" t="e">
        <f t="shared" si="863"/>
        <v>#DIV/0!</v>
      </c>
      <c r="EC235" t="e">
        <f t="shared" si="919"/>
        <v>#DIV/0!</v>
      </c>
      <c r="ED235" t="e">
        <f t="shared" si="864"/>
        <v>#DIV/0!</v>
      </c>
      <c r="EE235" t="e">
        <f t="shared" si="864"/>
        <v>#DIV/0!</v>
      </c>
      <c r="EF235" t="e">
        <f t="shared" si="864"/>
        <v>#DIV/0!</v>
      </c>
      <c r="EG235" t="e">
        <f t="shared" si="864"/>
        <v>#DIV/0!</v>
      </c>
      <c r="EH235" t="e">
        <f t="shared" si="864"/>
        <v>#DIV/0!</v>
      </c>
      <c r="EI235" t="e">
        <f t="shared" si="864"/>
        <v>#DIV/0!</v>
      </c>
      <c r="EJ235" t="e">
        <f t="shared" si="864"/>
        <v>#DIV/0!</v>
      </c>
      <c r="EK235" t="e">
        <f t="shared" si="864"/>
        <v>#DIV/0!</v>
      </c>
      <c r="EL235" t="e">
        <f t="shared" si="864"/>
        <v>#DIV/0!</v>
      </c>
      <c r="EM235" t="e">
        <f t="shared" si="864"/>
        <v>#DIV/0!</v>
      </c>
      <c r="EN235" t="e">
        <f t="shared" si="864"/>
        <v>#DIV/0!</v>
      </c>
      <c r="EO235" t="e">
        <f t="shared" si="864"/>
        <v>#DIV/0!</v>
      </c>
      <c r="EP235" t="e">
        <f t="shared" si="864"/>
        <v>#DIV/0!</v>
      </c>
      <c r="EQ235" t="e">
        <f t="shared" si="864"/>
        <v>#DIV/0!</v>
      </c>
      <c r="ER235" t="e">
        <f t="shared" si="864"/>
        <v>#DIV/0!</v>
      </c>
      <c r="ES235" t="e">
        <f t="shared" si="864"/>
        <v>#DIV/0!</v>
      </c>
      <c r="ET235" t="e">
        <f t="shared" si="864"/>
        <v>#DIV/0!</v>
      </c>
      <c r="EU235" t="e">
        <f t="shared" si="864"/>
        <v>#DIV/0!</v>
      </c>
      <c r="EV235" t="e">
        <f t="shared" si="864"/>
        <v>#DIV/0!</v>
      </c>
      <c r="EW235" t="e">
        <f t="shared" si="864"/>
        <v>#DIV/0!</v>
      </c>
      <c r="EZ235" s="19" t="e">
        <f t="shared" si="920"/>
        <v>#DIV/0!</v>
      </c>
      <c r="FA235" s="19" t="e">
        <f t="shared" si="921"/>
        <v>#DIV/0!</v>
      </c>
      <c r="FB235" s="19" t="e">
        <f t="shared" si="922"/>
        <v>#DIV/0!</v>
      </c>
      <c r="FC235" s="19" t="e">
        <f t="shared" si="923"/>
        <v>#DIV/0!</v>
      </c>
      <c r="FD235" s="19" t="e">
        <f t="shared" si="924"/>
        <v>#DIV/0!</v>
      </c>
      <c r="FE235" s="19" t="e">
        <f t="shared" si="925"/>
        <v>#DIV/0!</v>
      </c>
      <c r="FF235" s="19" t="e">
        <f t="shared" si="926"/>
        <v>#DIV/0!</v>
      </c>
      <c r="FG235" s="19" t="e">
        <f t="shared" si="927"/>
        <v>#DIV/0!</v>
      </c>
      <c r="FH235" s="19" t="e">
        <f t="shared" si="928"/>
        <v>#DIV/0!</v>
      </c>
      <c r="FI235" s="19" t="e">
        <f t="shared" si="866"/>
        <v>#DIV/0!</v>
      </c>
      <c r="FJ235" s="19" t="e">
        <f t="shared" si="867"/>
        <v>#DIV/0!</v>
      </c>
      <c r="FK235" s="19" t="e">
        <f t="shared" si="868"/>
        <v>#DIV/0!</v>
      </c>
      <c r="FL235" s="19" t="e">
        <f t="shared" si="869"/>
        <v>#DIV/0!</v>
      </c>
      <c r="FM235" s="19" t="e">
        <f t="shared" si="870"/>
        <v>#DIV/0!</v>
      </c>
      <c r="FN235" s="19" t="e">
        <f t="shared" si="871"/>
        <v>#DIV/0!</v>
      </c>
      <c r="FO235" s="19" t="e">
        <f t="shared" si="872"/>
        <v>#DIV/0!</v>
      </c>
      <c r="FP235" s="19" t="e">
        <f t="shared" si="873"/>
        <v>#DIV/0!</v>
      </c>
      <c r="FQ235" s="19" t="e">
        <f t="shared" si="874"/>
        <v>#DIV/0!</v>
      </c>
      <c r="FR235" s="19" t="e">
        <f t="shared" si="875"/>
        <v>#DIV/0!</v>
      </c>
      <c r="FS235" s="19" t="e">
        <f t="shared" si="876"/>
        <v>#DIV/0!</v>
      </c>
      <c r="FT235" s="19" t="e">
        <f t="shared" si="877"/>
        <v>#DIV/0!</v>
      </c>
      <c r="FU235" s="19"/>
      <c r="FV235" s="16"/>
      <c r="FW235" s="19" t="e">
        <f t="shared" si="878"/>
        <v>#DIV/0!</v>
      </c>
      <c r="FX235" s="19">
        <f t="shared" si="929"/>
        <v>1</v>
      </c>
      <c r="FY235" s="19">
        <f t="shared" si="799"/>
        <v>0.94471749978119035</v>
      </c>
      <c r="FZ235" s="19"/>
      <c r="GA235" s="19" t="e">
        <f t="shared" si="879"/>
        <v>#DIV/0!</v>
      </c>
      <c r="GB235" s="19">
        <f t="shared" si="930"/>
        <v>1</v>
      </c>
      <c r="GC235" s="19">
        <f t="shared" si="800"/>
        <v>1.0955723200700003</v>
      </c>
      <c r="GD235" s="19"/>
      <c r="GE235" s="19" t="e">
        <f t="shared" si="880"/>
        <v>#DIV/0!</v>
      </c>
      <c r="GF235" s="19">
        <f t="shared" si="931"/>
        <v>1</v>
      </c>
      <c r="GG235" s="19">
        <f t="shared" si="801"/>
        <v>1.1839394841349797</v>
      </c>
      <c r="GH235" s="19"/>
      <c r="GI235" s="19">
        <f t="shared" si="802"/>
        <v>1.2467804961390619E-6</v>
      </c>
      <c r="GJ235" s="19">
        <f t="shared" si="881"/>
        <v>1.5277859634889303E-6</v>
      </c>
      <c r="GK235" s="19">
        <f t="shared" si="803"/>
        <v>0</v>
      </c>
      <c r="GL235" s="3"/>
      <c r="GM235" s="3"/>
      <c r="GN235" s="8"/>
      <c r="GO235" s="5">
        <f t="shared" si="932"/>
        <v>5</v>
      </c>
      <c r="GP235" t="b">
        <f t="shared" si="882"/>
        <v>1</v>
      </c>
      <c r="GR235" t="str">
        <v>Not Used</v>
      </c>
      <c r="GS235" s="20">
        <v>4.5009197765643596E-6</v>
      </c>
      <c r="GT235" s="20" t="e">
        <v>#REF!</v>
      </c>
      <c r="GU235" s="33"/>
      <c r="GV235" s="31">
        <f t="shared" ca="1" si="804"/>
        <v>1990</v>
      </c>
      <c r="GW235" s="12">
        <f t="shared" ca="1" si="883"/>
        <v>1.1532591755076096</v>
      </c>
      <c r="GX235" s="19">
        <f t="shared" ca="1" si="884"/>
        <v>1.0006352627614241</v>
      </c>
      <c r="GY235" s="19">
        <f t="shared" ca="1" si="885"/>
        <v>1.1539908440899325</v>
      </c>
      <c r="GZ235" s="11">
        <f t="shared" ca="1" si="805"/>
        <v>1990</v>
      </c>
      <c r="HA235" s="12">
        <f t="shared" ca="1" si="886"/>
        <v>1.1460799467804104</v>
      </c>
      <c r="HB235" s="12">
        <f t="shared" ca="1" si="887"/>
        <v>1.0062641604954063</v>
      </c>
      <c r="HC235" s="12">
        <f t="shared" ca="1" si="888"/>
        <v>1.0006352627614241</v>
      </c>
      <c r="HD235" s="12">
        <f t="shared" ca="1" si="889"/>
        <v>1.1539908440899325</v>
      </c>
      <c r="HE235">
        <f t="shared" ca="1" si="890"/>
        <v>1990</v>
      </c>
      <c r="HF235" s="12">
        <f t="shared" ca="1" si="891"/>
        <v>1.0006352627614241</v>
      </c>
      <c r="HG235" s="12">
        <f t="shared" ca="1" si="892"/>
        <v>1.0162004776421107</v>
      </c>
      <c r="HH235" s="12">
        <f t="shared" ca="1" si="893"/>
        <v>0.9902220896709677</v>
      </c>
      <c r="HJ235" s="17"/>
      <c r="HL235" s="18">
        <f t="shared" si="894"/>
        <v>1954</v>
      </c>
      <c r="HM235" s="9">
        <f t="shared" si="806"/>
        <v>8.9752671770879497E-7</v>
      </c>
      <c r="HN235" s="9">
        <f t="shared" si="895"/>
        <v>0</v>
      </c>
      <c r="HO235" s="9">
        <f t="shared" si="896"/>
        <v>1.0845560769216382</v>
      </c>
      <c r="HP235" s="9">
        <f t="shared" si="897"/>
        <v>1.2451451983280792</v>
      </c>
      <c r="HQ235" s="9">
        <f t="shared" si="898"/>
        <v>0.99929002370176734</v>
      </c>
      <c r="HR235" s="9">
        <f t="shared" si="808"/>
        <v>1.2111862937447297E-6</v>
      </c>
      <c r="HS235" s="9">
        <f t="shared" si="899"/>
        <v>0</v>
      </c>
      <c r="HT235" s="9"/>
      <c r="HU235" s="9">
        <f t="shared" si="900"/>
        <v>1.3504297914965167</v>
      </c>
      <c r="HV235" s="23">
        <f t="shared" si="901"/>
        <v>1.3494710183521268</v>
      </c>
      <c r="HX235" s="8"/>
      <c r="HY235" s="5">
        <f t="shared" si="933"/>
        <v>5</v>
      </c>
      <c r="HZ235" t="b">
        <f t="shared" si="902"/>
        <v>1</v>
      </c>
      <c r="IB235" t="str">
        <f t="shared" si="903"/>
        <v>Not Used</v>
      </c>
      <c r="IC235" s="20">
        <v>3.5653308274493024E-6</v>
      </c>
      <c r="ID235" s="20" t="e">
        <v>#REF!</v>
      </c>
      <c r="IE235" s="11"/>
      <c r="IF235">
        <f t="shared" ca="1" si="904"/>
        <v>1990</v>
      </c>
      <c r="IG235" s="12">
        <f t="shared" ca="1" si="905"/>
        <v>0.86434228328068152</v>
      </c>
      <c r="IH235" s="19">
        <f t="shared" ca="1" si="906"/>
        <v>1.0584379305700213</v>
      </c>
      <c r="II235" s="19">
        <f t="shared" ca="1" si="907"/>
        <v>0.91485387189789247</v>
      </c>
      <c r="IJ235" s="11">
        <f t="shared" ca="1" si="908"/>
        <v>1990</v>
      </c>
      <c r="IK235" s="12">
        <f t="shared" ca="1" si="909"/>
        <v>0.82503486062791376</v>
      </c>
      <c r="IL235" s="12">
        <f t="shared" ca="1" si="910"/>
        <v>1.0476433476069749</v>
      </c>
      <c r="IM235" s="12">
        <f t="shared" ca="1" si="911"/>
        <v>1.0584379305700213</v>
      </c>
      <c r="IN235" s="12">
        <f t="shared" ca="1" si="912"/>
        <v>0.91485387189789247</v>
      </c>
      <c r="IO235">
        <f t="shared" ca="1" si="913"/>
        <v>1990</v>
      </c>
      <c r="IP235" s="12">
        <f t="shared" ca="1" si="914"/>
        <v>1.0584379305700213</v>
      </c>
      <c r="IQ235" s="12">
        <f t="shared" ca="1" si="915"/>
        <v>1.0059823374571963</v>
      </c>
      <c r="IR235" s="12">
        <f t="shared" ca="1" si="916"/>
        <v>1.0414132620410457</v>
      </c>
    </row>
    <row r="236" spans="1:252" hidden="1" x14ac:dyDescent="0.2">
      <c r="A236" t="s">
        <v>54</v>
      </c>
      <c r="B236" s="1">
        <f t="shared" si="917"/>
        <v>1955</v>
      </c>
      <c r="X236">
        <f t="shared" si="809"/>
        <v>0</v>
      </c>
      <c r="AX236">
        <f t="shared" si="810"/>
        <v>0</v>
      </c>
      <c r="AY236">
        <f t="shared" si="811"/>
        <v>0</v>
      </c>
      <c r="AZ236">
        <f t="shared" si="812"/>
        <v>0</v>
      </c>
      <c r="BA236">
        <f t="shared" si="813"/>
        <v>0</v>
      </c>
      <c r="BB236">
        <f t="shared" si="814"/>
        <v>0</v>
      </c>
      <c r="BC236">
        <f t="shared" si="815"/>
        <v>0</v>
      </c>
      <c r="BD236">
        <f t="shared" si="816"/>
        <v>0</v>
      </c>
      <c r="BE236">
        <f t="shared" si="817"/>
        <v>0</v>
      </c>
      <c r="BF236">
        <f t="shared" si="818"/>
        <v>0</v>
      </c>
      <c r="BG236">
        <f t="shared" si="819"/>
        <v>0</v>
      </c>
      <c r="BH236">
        <f t="shared" si="820"/>
        <v>0</v>
      </c>
      <c r="BI236">
        <f t="shared" si="821"/>
        <v>0</v>
      </c>
      <c r="BJ236">
        <f t="shared" si="822"/>
        <v>0</v>
      </c>
      <c r="BK236">
        <f t="shared" si="823"/>
        <v>0</v>
      </c>
      <c r="BL236">
        <f t="shared" si="824"/>
        <v>0</v>
      </c>
      <c r="BM236">
        <f t="shared" si="825"/>
        <v>0</v>
      </c>
      <c r="BN236">
        <f t="shared" si="826"/>
        <v>0</v>
      </c>
      <c r="BO236">
        <f t="shared" si="827"/>
        <v>0</v>
      </c>
      <c r="BP236">
        <f t="shared" si="828"/>
        <v>0</v>
      </c>
      <c r="BQ236">
        <f t="shared" si="829"/>
        <v>0</v>
      </c>
      <c r="BR236">
        <f t="shared" si="830"/>
        <v>0</v>
      </c>
      <c r="BS236">
        <f t="shared" si="831"/>
        <v>0</v>
      </c>
      <c r="BU236" s="16"/>
      <c r="BV236" s="9">
        <f t="shared" si="796"/>
        <v>1.2467804961390619E-6</v>
      </c>
      <c r="BW236" s="9">
        <f t="shared" si="832"/>
        <v>0</v>
      </c>
      <c r="BX236" s="9">
        <f t="shared" si="833"/>
        <v>1.0955723200700003</v>
      </c>
      <c r="BY236" s="9">
        <f t="shared" si="834"/>
        <v>1.1839394841349797</v>
      </c>
      <c r="BZ236" s="9">
        <f t="shared" si="835"/>
        <v>0.94471749978119035</v>
      </c>
      <c r="CA236" s="9">
        <f t="shared" si="797"/>
        <v>1.5277859634889301E-6</v>
      </c>
      <c r="CB236" s="9">
        <f t="shared" si="836"/>
        <v>0</v>
      </c>
      <c r="CC236" s="9"/>
      <c r="CD236" s="9">
        <f t="shared" si="837"/>
        <v>1.297091327456239</v>
      </c>
      <c r="CE236" s="9">
        <f t="shared" si="838"/>
        <v>1.2253848758623234</v>
      </c>
      <c r="CG236" s="35"/>
      <c r="CH236">
        <f t="shared" si="839"/>
        <v>1955</v>
      </c>
      <c r="CI236" t="e">
        <f t="shared" si="840"/>
        <v>#DIV/0!</v>
      </c>
      <c r="CJ236" t="e">
        <f t="shared" si="841"/>
        <v>#DIV/0!</v>
      </c>
      <c r="CK236" t="e">
        <f t="shared" si="842"/>
        <v>#DIV/0!</v>
      </c>
      <c r="CL236" t="e">
        <f t="shared" si="843"/>
        <v>#DIV/0!</v>
      </c>
      <c r="CM236" t="e">
        <f t="shared" si="844"/>
        <v>#DIV/0!</v>
      </c>
      <c r="CN236" t="e">
        <f t="shared" si="845"/>
        <v>#DIV/0!</v>
      </c>
      <c r="CO236" t="e">
        <f t="shared" si="846"/>
        <v>#DIV/0!</v>
      </c>
      <c r="CP236" t="e">
        <f t="shared" si="847"/>
        <v>#DIV/0!</v>
      </c>
      <c r="CQ236" t="e">
        <f t="shared" si="848"/>
        <v>#DIV/0!</v>
      </c>
      <c r="CR236" t="e">
        <f t="shared" si="849"/>
        <v>#DIV/0!</v>
      </c>
      <c r="CS236" t="e">
        <f t="shared" si="850"/>
        <v>#DIV/0!</v>
      </c>
      <c r="CT236" t="e">
        <f t="shared" si="851"/>
        <v>#DIV/0!</v>
      </c>
      <c r="CU236" t="e">
        <f t="shared" si="852"/>
        <v>#DIV/0!</v>
      </c>
      <c r="CV236" t="e">
        <f t="shared" si="853"/>
        <v>#DIV/0!</v>
      </c>
      <c r="CW236" t="e">
        <f t="shared" si="854"/>
        <v>#DIV/0!</v>
      </c>
      <c r="CX236" t="e">
        <f t="shared" si="855"/>
        <v>#DIV/0!</v>
      </c>
      <c r="CY236" t="e">
        <f t="shared" si="856"/>
        <v>#DIV/0!</v>
      </c>
      <c r="CZ236" t="e">
        <f t="shared" si="857"/>
        <v>#DIV/0!</v>
      </c>
      <c r="DA236" t="e">
        <f t="shared" si="858"/>
        <v>#DIV/0!</v>
      </c>
      <c r="DB236" t="e">
        <f t="shared" si="859"/>
        <v>#DIV/0!</v>
      </c>
      <c r="DC236" t="e">
        <f t="shared" si="860"/>
        <v>#DIV/0!</v>
      </c>
      <c r="DD236" t="e">
        <f t="shared" si="861"/>
        <v>#DIV/0!</v>
      </c>
      <c r="DF236" t="e">
        <f t="shared" si="918"/>
        <v>#DIV/0!</v>
      </c>
      <c r="DG236" t="e">
        <f t="shared" si="862"/>
        <v>#DIV/0!</v>
      </c>
      <c r="DH236" t="e">
        <f t="shared" si="862"/>
        <v>#DIV/0!</v>
      </c>
      <c r="DI236" t="e">
        <f t="shared" si="862"/>
        <v>#DIV/0!</v>
      </c>
      <c r="DJ236" t="e">
        <f t="shared" si="862"/>
        <v>#DIV/0!</v>
      </c>
      <c r="DK236" t="e">
        <f t="shared" si="862"/>
        <v>#DIV/0!</v>
      </c>
      <c r="DL236" t="e">
        <f t="shared" si="862"/>
        <v>#DIV/0!</v>
      </c>
      <c r="DM236" t="e">
        <f t="shared" si="862"/>
        <v>#DIV/0!</v>
      </c>
      <c r="DN236" t="e">
        <f t="shared" si="862"/>
        <v>#DIV/0!</v>
      </c>
      <c r="DO236" t="e">
        <f t="shared" si="862"/>
        <v>#DIV/0!</v>
      </c>
      <c r="DP236" t="e">
        <f t="shared" si="862"/>
        <v>#DIV/0!</v>
      </c>
      <c r="DQ236" t="e">
        <f t="shared" si="862"/>
        <v>#DIV/0!</v>
      </c>
      <c r="DR236" t="e">
        <f t="shared" si="862"/>
        <v>#DIV/0!</v>
      </c>
      <c r="DS236" t="e">
        <f t="shared" si="862"/>
        <v>#DIV/0!</v>
      </c>
      <c r="DT236" t="e">
        <f t="shared" si="862"/>
        <v>#DIV/0!</v>
      </c>
      <c r="DU236" t="e">
        <f t="shared" si="862"/>
        <v>#DIV/0!</v>
      </c>
      <c r="DV236" t="e">
        <f t="shared" si="862"/>
        <v>#DIV/0!</v>
      </c>
      <c r="DW236" t="e">
        <f t="shared" si="862"/>
        <v>#DIV/0!</v>
      </c>
      <c r="DX236" t="e">
        <f t="shared" si="862"/>
        <v>#DIV/0!</v>
      </c>
      <c r="DY236" t="e">
        <f t="shared" si="862"/>
        <v>#DIV/0!</v>
      </c>
      <c r="DZ236" t="e">
        <f t="shared" si="862"/>
        <v>#DIV/0!</v>
      </c>
      <c r="EA236" t="e">
        <f t="shared" si="863"/>
        <v>#DIV/0!</v>
      </c>
      <c r="EC236" t="e">
        <f t="shared" si="919"/>
        <v>#DIV/0!</v>
      </c>
      <c r="ED236" t="e">
        <f t="shared" si="864"/>
        <v>#DIV/0!</v>
      </c>
      <c r="EE236" t="e">
        <f t="shared" si="864"/>
        <v>#DIV/0!</v>
      </c>
      <c r="EF236" t="e">
        <f t="shared" si="864"/>
        <v>#DIV/0!</v>
      </c>
      <c r="EG236" t="e">
        <f t="shared" si="864"/>
        <v>#DIV/0!</v>
      </c>
      <c r="EH236" t="e">
        <f t="shared" si="864"/>
        <v>#DIV/0!</v>
      </c>
      <c r="EI236" t="e">
        <f t="shared" si="864"/>
        <v>#DIV/0!</v>
      </c>
      <c r="EJ236" t="e">
        <f t="shared" si="864"/>
        <v>#DIV/0!</v>
      </c>
      <c r="EK236" t="e">
        <f t="shared" si="864"/>
        <v>#DIV/0!</v>
      </c>
      <c r="EL236" t="e">
        <f t="shared" si="864"/>
        <v>#DIV/0!</v>
      </c>
      <c r="EM236" t="e">
        <f t="shared" si="864"/>
        <v>#DIV/0!</v>
      </c>
      <c r="EN236" t="e">
        <f t="shared" si="864"/>
        <v>#DIV/0!</v>
      </c>
      <c r="EO236" t="e">
        <f t="shared" si="864"/>
        <v>#DIV/0!</v>
      </c>
      <c r="EP236" t="e">
        <f t="shared" si="864"/>
        <v>#DIV/0!</v>
      </c>
      <c r="EQ236" t="e">
        <f t="shared" si="864"/>
        <v>#DIV/0!</v>
      </c>
      <c r="ER236" t="e">
        <f t="shared" si="864"/>
        <v>#DIV/0!</v>
      </c>
      <c r="ES236" t="e">
        <f t="shared" si="864"/>
        <v>#DIV/0!</v>
      </c>
      <c r="ET236" t="e">
        <f t="shared" si="864"/>
        <v>#DIV/0!</v>
      </c>
      <c r="EU236" t="e">
        <f t="shared" si="864"/>
        <v>#DIV/0!</v>
      </c>
      <c r="EV236" t="e">
        <f t="shared" si="864"/>
        <v>#DIV/0!</v>
      </c>
      <c r="EW236" t="e">
        <f t="shared" si="864"/>
        <v>#DIV/0!</v>
      </c>
      <c r="EZ236" s="19" t="e">
        <f t="shared" si="920"/>
        <v>#DIV/0!</v>
      </c>
      <c r="FA236" s="19" t="e">
        <f t="shared" si="921"/>
        <v>#DIV/0!</v>
      </c>
      <c r="FB236" s="19" t="e">
        <f t="shared" si="922"/>
        <v>#DIV/0!</v>
      </c>
      <c r="FC236" s="19" t="e">
        <f t="shared" si="923"/>
        <v>#DIV/0!</v>
      </c>
      <c r="FD236" s="19" t="e">
        <f t="shared" si="924"/>
        <v>#DIV/0!</v>
      </c>
      <c r="FE236" s="19" t="e">
        <f t="shared" si="925"/>
        <v>#DIV/0!</v>
      </c>
      <c r="FF236" s="19" t="e">
        <f t="shared" si="926"/>
        <v>#DIV/0!</v>
      </c>
      <c r="FG236" s="19" t="e">
        <f t="shared" si="927"/>
        <v>#DIV/0!</v>
      </c>
      <c r="FH236" s="19" t="e">
        <f t="shared" si="928"/>
        <v>#DIV/0!</v>
      </c>
      <c r="FI236" s="19" t="e">
        <f t="shared" si="866"/>
        <v>#DIV/0!</v>
      </c>
      <c r="FJ236" s="19" t="e">
        <f t="shared" si="867"/>
        <v>#DIV/0!</v>
      </c>
      <c r="FK236" s="19" t="e">
        <f t="shared" si="868"/>
        <v>#DIV/0!</v>
      </c>
      <c r="FL236" s="19" t="e">
        <f t="shared" si="869"/>
        <v>#DIV/0!</v>
      </c>
      <c r="FM236" s="19" t="e">
        <f t="shared" si="870"/>
        <v>#DIV/0!</v>
      </c>
      <c r="FN236" s="19" t="e">
        <f t="shared" si="871"/>
        <v>#DIV/0!</v>
      </c>
      <c r="FO236" s="19" t="e">
        <f t="shared" si="872"/>
        <v>#DIV/0!</v>
      </c>
      <c r="FP236" s="19" t="e">
        <f t="shared" si="873"/>
        <v>#DIV/0!</v>
      </c>
      <c r="FQ236" s="19" t="e">
        <f t="shared" si="874"/>
        <v>#DIV/0!</v>
      </c>
      <c r="FR236" s="19" t="e">
        <f t="shared" si="875"/>
        <v>#DIV/0!</v>
      </c>
      <c r="FS236" s="19" t="e">
        <f t="shared" si="876"/>
        <v>#DIV/0!</v>
      </c>
      <c r="FT236" s="19" t="e">
        <f t="shared" si="877"/>
        <v>#DIV/0!</v>
      </c>
      <c r="FU236" s="19"/>
      <c r="FV236" s="16"/>
      <c r="FW236" s="19" t="e">
        <f t="shared" si="878"/>
        <v>#DIV/0!</v>
      </c>
      <c r="FX236" s="19">
        <f t="shared" si="929"/>
        <v>1</v>
      </c>
      <c r="FY236" s="19">
        <f t="shared" si="799"/>
        <v>0.94471749978119035</v>
      </c>
      <c r="FZ236" s="19"/>
      <c r="GA236" s="19" t="e">
        <f t="shared" si="879"/>
        <v>#DIV/0!</v>
      </c>
      <c r="GB236" s="19">
        <f t="shared" si="930"/>
        <v>1</v>
      </c>
      <c r="GC236" s="19">
        <f t="shared" si="800"/>
        <v>1.0955723200700003</v>
      </c>
      <c r="GD236" s="19"/>
      <c r="GE236" s="19" t="e">
        <f t="shared" si="880"/>
        <v>#DIV/0!</v>
      </c>
      <c r="GF236" s="19">
        <f t="shared" si="931"/>
        <v>1</v>
      </c>
      <c r="GG236" s="19">
        <f t="shared" si="801"/>
        <v>1.1839394841349797</v>
      </c>
      <c r="GH236" s="19"/>
      <c r="GI236" s="19">
        <f t="shared" si="802"/>
        <v>1.2467804961390619E-6</v>
      </c>
      <c r="GJ236" s="19">
        <f t="shared" si="881"/>
        <v>1.5277859634889303E-6</v>
      </c>
      <c r="GK236" s="19">
        <f t="shared" si="803"/>
        <v>0</v>
      </c>
      <c r="GL236" s="3"/>
      <c r="GM236" s="3"/>
      <c r="GN236" s="8"/>
      <c r="GO236" s="5">
        <f t="shared" si="932"/>
        <v>6</v>
      </c>
      <c r="GP236" t="b">
        <f t="shared" si="882"/>
        <v>1</v>
      </c>
      <c r="GR236">
        <v>321</v>
      </c>
      <c r="GS236" s="20">
        <v>2.332899178590617E-2</v>
      </c>
      <c r="GT236" s="20" t="e">
        <v>#REF!</v>
      </c>
      <c r="GU236" s="33"/>
      <c r="GV236" s="31">
        <f t="shared" ca="1" si="804"/>
        <v>1991</v>
      </c>
      <c r="GW236" s="12">
        <f t="shared" ca="1" si="883"/>
        <v>1.1276170750135293</v>
      </c>
      <c r="GX236" s="19">
        <f t="shared" ca="1" si="884"/>
        <v>1.0185282625462562</v>
      </c>
      <c r="GY236" s="19">
        <f t="shared" ca="1" si="885"/>
        <v>1.1485091838399555</v>
      </c>
      <c r="GZ236" s="11">
        <f t="shared" ca="1" si="805"/>
        <v>1991</v>
      </c>
      <c r="HA236" s="12">
        <f t="shared" ca="1" si="886"/>
        <v>1.1284509577569508</v>
      </c>
      <c r="HB236" s="12">
        <f t="shared" ca="1" si="887"/>
        <v>0.99926103767497432</v>
      </c>
      <c r="HC236" s="12">
        <f t="shared" ca="1" si="888"/>
        <v>1.0185282625462562</v>
      </c>
      <c r="HD236" s="12">
        <f t="shared" ca="1" si="889"/>
        <v>1.1485091838399555</v>
      </c>
      <c r="HE236">
        <f t="shared" ca="1" si="890"/>
        <v>1991</v>
      </c>
      <c r="HF236" s="12">
        <f t="shared" ca="1" si="891"/>
        <v>1.0185282625462562</v>
      </c>
      <c r="HG236" s="12">
        <f t="shared" ca="1" si="892"/>
        <v>1.000688445523815</v>
      </c>
      <c r="HH236" s="12">
        <f t="shared" ca="1" si="893"/>
        <v>0.9985735741676387</v>
      </c>
      <c r="HJ236" s="17"/>
      <c r="HL236" s="18">
        <f t="shared" si="894"/>
        <v>1955</v>
      </c>
      <c r="HM236" s="9">
        <f t="shared" si="806"/>
        <v>8.9752671770879497E-7</v>
      </c>
      <c r="HN236" s="9">
        <f t="shared" si="895"/>
        <v>0</v>
      </c>
      <c r="HO236" s="9">
        <f t="shared" si="896"/>
        <v>1.0845560769216382</v>
      </c>
      <c r="HP236" s="9">
        <f t="shared" si="897"/>
        <v>1.2451451983280792</v>
      </c>
      <c r="HQ236" s="9">
        <f t="shared" si="898"/>
        <v>0.99929002370176734</v>
      </c>
      <c r="HR236" s="9">
        <f t="shared" si="808"/>
        <v>1.2111862937447297E-6</v>
      </c>
      <c r="HS236" s="9">
        <f t="shared" si="899"/>
        <v>0</v>
      </c>
      <c r="HT236" s="9"/>
      <c r="HU236" s="9">
        <f t="shared" si="900"/>
        <v>1.3504297914965167</v>
      </c>
      <c r="HV236" s="23">
        <f t="shared" si="901"/>
        <v>1.3494710183521268</v>
      </c>
      <c r="HX236" s="8"/>
      <c r="HY236" s="5">
        <f t="shared" si="933"/>
        <v>6</v>
      </c>
      <c r="HZ236" t="b">
        <f t="shared" si="902"/>
        <v>1</v>
      </c>
      <c r="IB236">
        <f t="shared" si="903"/>
        <v>321</v>
      </c>
      <c r="IC236" s="20">
        <v>2.6594148677266997E-2</v>
      </c>
      <c r="ID236" s="20" t="e">
        <v>#REF!</v>
      </c>
      <c r="IE236" s="11"/>
      <c r="IF236">
        <f t="shared" ca="1" si="904"/>
        <v>1991</v>
      </c>
      <c r="IG236" s="12">
        <f t="shared" ca="1" si="905"/>
        <v>0.84512409524466536</v>
      </c>
      <c r="IH236" s="19">
        <f t="shared" ca="1" si="906"/>
        <v>1.0773645368657889</v>
      </c>
      <c r="II236" s="19">
        <f t="shared" ca="1" si="907"/>
        <v>0.9105081544861785</v>
      </c>
      <c r="IJ236" s="11">
        <f t="shared" ca="1" si="908"/>
        <v>1991</v>
      </c>
      <c r="IK236" s="12">
        <f t="shared" ca="1" si="909"/>
        <v>0.81234418355705162</v>
      </c>
      <c r="IL236" s="12">
        <f t="shared" ca="1" si="910"/>
        <v>1.0403522452072946</v>
      </c>
      <c r="IM236" s="12">
        <f t="shared" ca="1" si="911"/>
        <v>1.0773645368657889</v>
      </c>
      <c r="IN236" s="12">
        <f t="shared" ca="1" si="912"/>
        <v>0.9105081544861785</v>
      </c>
      <c r="IO236">
        <f t="shared" ca="1" si="913"/>
        <v>1991</v>
      </c>
      <c r="IP236" s="12">
        <f t="shared" ca="1" si="914"/>
        <v>1.0773645368657889</v>
      </c>
      <c r="IQ236" s="12">
        <f t="shared" ca="1" si="915"/>
        <v>0.99062628255228014</v>
      </c>
      <c r="IR236" s="12">
        <f t="shared" ca="1" si="916"/>
        <v>1.0501964903726348</v>
      </c>
    </row>
    <row r="237" spans="1:252" hidden="1" x14ac:dyDescent="0.2">
      <c r="A237" t="s">
        <v>54</v>
      </c>
      <c r="B237" s="1">
        <f t="shared" si="917"/>
        <v>1956</v>
      </c>
      <c r="X237">
        <f t="shared" si="809"/>
        <v>0</v>
      </c>
      <c r="AX237">
        <f t="shared" si="810"/>
        <v>0</v>
      </c>
      <c r="AY237">
        <f t="shared" si="811"/>
        <v>0</v>
      </c>
      <c r="AZ237">
        <f t="shared" si="812"/>
        <v>0</v>
      </c>
      <c r="BA237">
        <f t="shared" si="813"/>
        <v>0</v>
      </c>
      <c r="BB237">
        <f t="shared" si="814"/>
        <v>0</v>
      </c>
      <c r="BC237">
        <f t="shared" si="815"/>
        <v>0</v>
      </c>
      <c r="BD237">
        <f t="shared" si="816"/>
        <v>0</v>
      </c>
      <c r="BE237">
        <f t="shared" si="817"/>
        <v>0</v>
      </c>
      <c r="BF237">
        <f t="shared" si="818"/>
        <v>0</v>
      </c>
      <c r="BG237">
        <f t="shared" si="819"/>
        <v>0</v>
      </c>
      <c r="BH237">
        <f t="shared" si="820"/>
        <v>0</v>
      </c>
      <c r="BI237">
        <f t="shared" si="821"/>
        <v>0</v>
      </c>
      <c r="BJ237">
        <f t="shared" si="822"/>
        <v>0</v>
      </c>
      <c r="BK237">
        <f t="shared" si="823"/>
        <v>0</v>
      </c>
      <c r="BL237">
        <f t="shared" si="824"/>
        <v>0</v>
      </c>
      <c r="BM237">
        <f t="shared" si="825"/>
        <v>0</v>
      </c>
      <c r="BN237">
        <f t="shared" si="826"/>
        <v>0</v>
      </c>
      <c r="BO237">
        <f t="shared" si="827"/>
        <v>0</v>
      </c>
      <c r="BP237">
        <f t="shared" si="828"/>
        <v>0</v>
      </c>
      <c r="BQ237">
        <f t="shared" si="829"/>
        <v>0</v>
      </c>
      <c r="BR237">
        <f t="shared" si="830"/>
        <v>0</v>
      </c>
      <c r="BS237">
        <f t="shared" si="831"/>
        <v>0</v>
      </c>
      <c r="BU237" s="16"/>
      <c r="BV237" s="9">
        <f t="shared" si="796"/>
        <v>1.2467804961390619E-6</v>
      </c>
      <c r="BW237" s="9">
        <f t="shared" si="832"/>
        <v>0</v>
      </c>
      <c r="BX237" s="9">
        <f t="shared" si="833"/>
        <v>1.0955723200700003</v>
      </c>
      <c r="BY237" s="9">
        <f t="shared" si="834"/>
        <v>1.1839394841349797</v>
      </c>
      <c r="BZ237" s="9">
        <f t="shared" si="835"/>
        <v>0.94471749978119035</v>
      </c>
      <c r="CA237" s="9">
        <f t="shared" si="797"/>
        <v>1.5277859634889301E-6</v>
      </c>
      <c r="CB237" s="9">
        <f t="shared" si="836"/>
        <v>0</v>
      </c>
      <c r="CC237" s="9"/>
      <c r="CD237" s="9">
        <f t="shared" si="837"/>
        <v>1.297091327456239</v>
      </c>
      <c r="CE237" s="9">
        <f t="shared" si="838"/>
        <v>1.2253848758623234</v>
      </c>
      <c r="CG237" s="35"/>
      <c r="CH237">
        <f t="shared" si="839"/>
        <v>1956</v>
      </c>
      <c r="CI237" t="e">
        <f t="shared" si="840"/>
        <v>#DIV/0!</v>
      </c>
      <c r="CJ237" t="e">
        <f t="shared" si="841"/>
        <v>#DIV/0!</v>
      </c>
      <c r="CK237" t="e">
        <f t="shared" si="842"/>
        <v>#DIV/0!</v>
      </c>
      <c r="CL237" t="e">
        <f t="shared" si="843"/>
        <v>#DIV/0!</v>
      </c>
      <c r="CM237" t="e">
        <f t="shared" si="844"/>
        <v>#DIV/0!</v>
      </c>
      <c r="CN237" t="e">
        <f t="shared" si="845"/>
        <v>#DIV/0!</v>
      </c>
      <c r="CO237" t="e">
        <f t="shared" si="846"/>
        <v>#DIV/0!</v>
      </c>
      <c r="CP237" t="e">
        <f t="shared" si="847"/>
        <v>#DIV/0!</v>
      </c>
      <c r="CQ237" t="e">
        <f t="shared" si="848"/>
        <v>#DIV/0!</v>
      </c>
      <c r="CR237" t="e">
        <f t="shared" si="849"/>
        <v>#DIV/0!</v>
      </c>
      <c r="CS237" t="e">
        <f t="shared" si="850"/>
        <v>#DIV/0!</v>
      </c>
      <c r="CT237" t="e">
        <f t="shared" si="851"/>
        <v>#DIV/0!</v>
      </c>
      <c r="CU237" t="e">
        <f t="shared" si="852"/>
        <v>#DIV/0!</v>
      </c>
      <c r="CV237" t="e">
        <f t="shared" si="853"/>
        <v>#DIV/0!</v>
      </c>
      <c r="CW237" t="e">
        <f t="shared" si="854"/>
        <v>#DIV/0!</v>
      </c>
      <c r="CX237" t="e">
        <f t="shared" si="855"/>
        <v>#DIV/0!</v>
      </c>
      <c r="CY237" t="e">
        <f t="shared" si="856"/>
        <v>#DIV/0!</v>
      </c>
      <c r="CZ237" t="e">
        <f t="shared" si="857"/>
        <v>#DIV/0!</v>
      </c>
      <c r="DA237" t="e">
        <f t="shared" si="858"/>
        <v>#DIV/0!</v>
      </c>
      <c r="DB237" t="e">
        <f t="shared" si="859"/>
        <v>#DIV/0!</v>
      </c>
      <c r="DC237" t="e">
        <f t="shared" si="860"/>
        <v>#DIV/0!</v>
      </c>
      <c r="DD237" t="e">
        <f t="shared" si="861"/>
        <v>#DIV/0!</v>
      </c>
      <c r="DF237" t="e">
        <f t="shared" si="918"/>
        <v>#DIV/0!</v>
      </c>
      <c r="DG237" t="e">
        <f t="shared" si="862"/>
        <v>#DIV/0!</v>
      </c>
      <c r="DH237" t="e">
        <f t="shared" si="862"/>
        <v>#DIV/0!</v>
      </c>
      <c r="DI237" t="e">
        <f t="shared" si="862"/>
        <v>#DIV/0!</v>
      </c>
      <c r="DJ237" t="e">
        <f t="shared" si="862"/>
        <v>#DIV/0!</v>
      </c>
      <c r="DK237" t="e">
        <f t="shared" si="862"/>
        <v>#DIV/0!</v>
      </c>
      <c r="DL237" t="e">
        <f t="shared" si="862"/>
        <v>#DIV/0!</v>
      </c>
      <c r="DM237" t="e">
        <f t="shared" si="862"/>
        <v>#DIV/0!</v>
      </c>
      <c r="DN237" t="e">
        <f t="shared" si="862"/>
        <v>#DIV/0!</v>
      </c>
      <c r="DO237" t="e">
        <f t="shared" si="862"/>
        <v>#DIV/0!</v>
      </c>
      <c r="DP237" t="e">
        <f t="shared" si="862"/>
        <v>#DIV/0!</v>
      </c>
      <c r="DQ237" t="e">
        <f t="shared" si="862"/>
        <v>#DIV/0!</v>
      </c>
      <c r="DR237" t="e">
        <f t="shared" si="862"/>
        <v>#DIV/0!</v>
      </c>
      <c r="DS237" t="e">
        <f t="shared" si="862"/>
        <v>#DIV/0!</v>
      </c>
      <c r="DT237" t="e">
        <f t="shared" si="862"/>
        <v>#DIV/0!</v>
      </c>
      <c r="DU237" t="e">
        <f t="shared" si="862"/>
        <v>#DIV/0!</v>
      </c>
      <c r="DV237" t="e">
        <f t="shared" si="862"/>
        <v>#DIV/0!</v>
      </c>
      <c r="DW237" t="e">
        <f t="shared" si="862"/>
        <v>#DIV/0!</v>
      </c>
      <c r="DX237" t="e">
        <f t="shared" si="862"/>
        <v>#DIV/0!</v>
      </c>
      <c r="DY237" t="e">
        <f t="shared" si="862"/>
        <v>#DIV/0!</v>
      </c>
      <c r="DZ237" t="e">
        <f t="shared" si="862"/>
        <v>#DIV/0!</v>
      </c>
      <c r="EA237" t="e">
        <f t="shared" si="863"/>
        <v>#DIV/0!</v>
      </c>
      <c r="EC237" t="e">
        <f t="shared" si="919"/>
        <v>#DIV/0!</v>
      </c>
      <c r="ED237" t="e">
        <f t="shared" si="864"/>
        <v>#DIV/0!</v>
      </c>
      <c r="EE237" t="e">
        <f t="shared" si="864"/>
        <v>#DIV/0!</v>
      </c>
      <c r="EF237" t="e">
        <f t="shared" si="864"/>
        <v>#DIV/0!</v>
      </c>
      <c r="EG237" t="e">
        <f t="shared" si="864"/>
        <v>#DIV/0!</v>
      </c>
      <c r="EH237" t="e">
        <f t="shared" si="864"/>
        <v>#DIV/0!</v>
      </c>
      <c r="EI237" t="e">
        <f t="shared" si="864"/>
        <v>#DIV/0!</v>
      </c>
      <c r="EJ237" t="e">
        <f t="shared" si="864"/>
        <v>#DIV/0!</v>
      </c>
      <c r="EK237" t="e">
        <f t="shared" si="864"/>
        <v>#DIV/0!</v>
      </c>
      <c r="EL237" t="e">
        <f t="shared" si="864"/>
        <v>#DIV/0!</v>
      </c>
      <c r="EM237" t="e">
        <f t="shared" si="864"/>
        <v>#DIV/0!</v>
      </c>
      <c r="EN237" t="e">
        <f t="shared" si="864"/>
        <v>#DIV/0!</v>
      </c>
      <c r="EO237" t="e">
        <f t="shared" si="864"/>
        <v>#DIV/0!</v>
      </c>
      <c r="EP237" t="e">
        <f t="shared" si="864"/>
        <v>#DIV/0!</v>
      </c>
      <c r="EQ237" t="e">
        <f t="shared" si="864"/>
        <v>#DIV/0!</v>
      </c>
      <c r="ER237" t="e">
        <f t="shared" si="864"/>
        <v>#DIV/0!</v>
      </c>
      <c r="ES237" t="e">
        <f t="shared" si="864"/>
        <v>#DIV/0!</v>
      </c>
      <c r="ET237" t="e">
        <f t="shared" si="864"/>
        <v>#DIV/0!</v>
      </c>
      <c r="EU237" t="e">
        <f t="shared" si="864"/>
        <v>#DIV/0!</v>
      </c>
      <c r="EV237" t="e">
        <f t="shared" si="864"/>
        <v>#DIV/0!</v>
      </c>
      <c r="EW237" t="e">
        <f t="shared" si="864"/>
        <v>#DIV/0!</v>
      </c>
      <c r="EZ237" s="19" t="e">
        <f t="shared" si="920"/>
        <v>#DIV/0!</v>
      </c>
      <c r="FA237" s="19" t="e">
        <f t="shared" si="921"/>
        <v>#DIV/0!</v>
      </c>
      <c r="FB237" s="19" t="e">
        <f t="shared" si="922"/>
        <v>#DIV/0!</v>
      </c>
      <c r="FC237" s="19" t="e">
        <f t="shared" si="923"/>
        <v>#DIV/0!</v>
      </c>
      <c r="FD237" s="19" t="e">
        <f t="shared" si="924"/>
        <v>#DIV/0!</v>
      </c>
      <c r="FE237" s="19" t="e">
        <f t="shared" si="925"/>
        <v>#DIV/0!</v>
      </c>
      <c r="FF237" s="19" t="e">
        <f t="shared" si="926"/>
        <v>#DIV/0!</v>
      </c>
      <c r="FG237" s="19" t="e">
        <f t="shared" si="927"/>
        <v>#DIV/0!</v>
      </c>
      <c r="FH237" s="19" t="e">
        <f t="shared" si="928"/>
        <v>#DIV/0!</v>
      </c>
      <c r="FI237" s="19" t="e">
        <f t="shared" si="866"/>
        <v>#DIV/0!</v>
      </c>
      <c r="FJ237" s="19" t="e">
        <f t="shared" si="867"/>
        <v>#DIV/0!</v>
      </c>
      <c r="FK237" s="19" t="e">
        <f t="shared" si="868"/>
        <v>#DIV/0!</v>
      </c>
      <c r="FL237" s="19" t="e">
        <f t="shared" si="869"/>
        <v>#DIV/0!</v>
      </c>
      <c r="FM237" s="19" t="e">
        <f t="shared" si="870"/>
        <v>#DIV/0!</v>
      </c>
      <c r="FN237" s="19" t="e">
        <f t="shared" si="871"/>
        <v>#DIV/0!</v>
      </c>
      <c r="FO237" s="19" t="e">
        <f t="shared" si="872"/>
        <v>#DIV/0!</v>
      </c>
      <c r="FP237" s="19" t="e">
        <f t="shared" si="873"/>
        <v>#DIV/0!</v>
      </c>
      <c r="FQ237" s="19" t="e">
        <f t="shared" si="874"/>
        <v>#DIV/0!</v>
      </c>
      <c r="FR237" s="19" t="e">
        <f t="shared" si="875"/>
        <v>#DIV/0!</v>
      </c>
      <c r="FS237" s="19" t="e">
        <f t="shared" si="876"/>
        <v>#DIV/0!</v>
      </c>
      <c r="FT237" s="19" t="e">
        <f t="shared" si="877"/>
        <v>#DIV/0!</v>
      </c>
      <c r="FU237" s="19"/>
      <c r="FV237" s="16"/>
      <c r="FW237" s="19" t="e">
        <f t="shared" si="878"/>
        <v>#DIV/0!</v>
      </c>
      <c r="FX237" s="19">
        <f t="shared" si="929"/>
        <v>1</v>
      </c>
      <c r="FY237" s="19">
        <f t="shared" si="799"/>
        <v>0.94471749978119035</v>
      </c>
      <c r="FZ237" s="19"/>
      <c r="GA237" s="19" t="e">
        <f t="shared" si="879"/>
        <v>#DIV/0!</v>
      </c>
      <c r="GB237" s="19">
        <f t="shared" si="930"/>
        <v>1</v>
      </c>
      <c r="GC237" s="19">
        <f t="shared" si="800"/>
        <v>1.0955723200700003</v>
      </c>
      <c r="GD237" s="19"/>
      <c r="GE237" s="19" t="e">
        <f t="shared" si="880"/>
        <v>#DIV/0!</v>
      </c>
      <c r="GF237" s="19">
        <f t="shared" si="931"/>
        <v>1</v>
      </c>
      <c r="GG237" s="19">
        <f t="shared" si="801"/>
        <v>1.1839394841349797</v>
      </c>
      <c r="GH237" s="19"/>
      <c r="GI237" s="19">
        <f t="shared" si="802"/>
        <v>1.2467804961390619E-6</v>
      </c>
      <c r="GJ237" s="19">
        <f t="shared" si="881"/>
        <v>1.5277859634889303E-6</v>
      </c>
      <c r="GK237" s="19">
        <f t="shared" si="803"/>
        <v>0</v>
      </c>
      <c r="GL237" s="3"/>
      <c r="GM237" s="3"/>
      <c r="GN237" s="8"/>
      <c r="GO237" s="5">
        <f t="shared" si="932"/>
        <v>7</v>
      </c>
      <c r="GP237" t="b">
        <f t="shared" si="882"/>
        <v>1</v>
      </c>
      <c r="GR237">
        <v>322</v>
      </c>
      <c r="GS237" s="20">
        <v>7.7491009374462946E-2</v>
      </c>
      <c r="GT237" s="20" t="e">
        <v>#REF!</v>
      </c>
      <c r="GU237" s="33"/>
      <c r="GV237" s="31">
        <f t="shared" ca="1" si="804"/>
        <v>1992</v>
      </c>
      <c r="GW237" s="12">
        <f t="shared" ca="1" si="883"/>
        <v>1.1666448115734291</v>
      </c>
      <c r="GX237" s="19">
        <f t="shared" ca="1" si="884"/>
        <v>0.98728024005127235</v>
      </c>
      <c r="GY237" s="19">
        <f t="shared" ca="1" si="885"/>
        <v>1.1518049979208529</v>
      </c>
      <c r="GZ237" s="11">
        <f t="shared" ca="1" si="805"/>
        <v>1992</v>
      </c>
      <c r="HA237" s="12">
        <f t="shared" ca="1" si="886"/>
        <v>1.1660764248958109</v>
      </c>
      <c r="HB237" s="12">
        <f t="shared" ca="1" si="887"/>
        <v>1.0004874351847641</v>
      </c>
      <c r="HC237" s="12">
        <f t="shared" ca="1" si="888"/>
        <v>0.98728024005127235</v>
      </c>
      <c r="HD237" s="12">
        <f t="shared" ca="1" si="889"/>
        <v>1.1518049979208529</v>
      </c>
      <c r="HE237">
        <f t="shared" ca="1" si="890"/>
        <v>1992</v>
      </c>
      <c r="HF237" s="12">
        <f t="shared" ca="1" si="891"/>
        <v>0.98728024005127235</v>
      </c>
      <c r="HG237" s="12">
        <f t="shared" ca="1" si="892"/>
        <v>0.99279832664641976</v>
      </c>
      <c r="HH237" s="12">
        <f t="shared" ca="1" si="893"/>
        <v>1.0077448846678836</v>
      </c>
      <c r="HJ237" s="17"/>
      <c r="HL237" s="18">
        <f t="shared" si="894"/>
        <v>1956</v>
      </c>
      <c r="HM237" s="9">
        <f t="shared" si="806"/>
        <v>8.9752671770879497E-7</v>
      </c>
      <c r="HN237" s="9">
        <f t="shared" si="895"/>
        <v>0</v>
      </c>
      <c r="HO237" s="9">
        <f t="shared" si="896"/>
        <v>1.0845560769216382</v>
      </c>
      <c r="HP237" s="9">
        <f t="shared" si="897"/>
        <v>1.2451451983280792</v>
      </c>
      <c r="HQ237" s="9">
        <f t="shared" si="898"/>
        <v>0.99929002370176734</v>
      </c>
      <c r="HR237" s="9">
        <f t="shared" si="808"/>
        <v>1.2111862937447297E-6</v>
      </c>
      <c r="HS237" s="9">
        <f t="shared" si="899"/>
        <v>0</v>
      </c>
      <c r="HT237" s="9"/>
      <c r="HU237" s="9">
        <f t="shared" si="900"/>
        <v>1.3504297914965167</v>
      </c>
      <c r="HV237" s="23">
        <f t="shared" si="901"/>
        <v>1.3494710183521268</v>
      </c>
      <c r="HX237" s="8"/>
      <c r="HY237" s="5">
        <f t="shared" si="933"/>
        <v>7</v>
      </c>
      <c r="HZ237" t="b">
        <f t="shared" si="902"/>
        <v>1</v>
      </c>
      <c r="IB237">
        <f t="shared" si="903"/>
        <v>322</v>
      </c>
      <c r="IC237" s="20">
        <v>8.5217700513360917E-2</v>
      </c>
      <c r="ID237" s="20" t="e">
        <v>#REF!</v>
      </c>
      <c r="IE237" s="11"/>
      <c r="IF237">
        <f t="shared" ca="1" si="904"/>
        <v>1992</v>
      </c>
      <c r="IG237" s="12">
        <f t="shared" ca="1" si="905"/>
        <v>0.87437452190146003</v>
      </c>
      <c r="IH237" s="19">
        <f t="shared" ca="1" si="906"/>
        <v>1.0443114420021096</v>
      </c>
      <c r="II237" s="19">
        <f t="shared" ca="1" si="907"/>
        <v>0.91312099001117997</v>
      </c>
      <c r="IJ237" s="11">
        <f t="shared" ca="1" si="908"/>
        <v>1992</v>
      </c>
      <c r="IK237" s="12">
        <f t="shared" ca="1" si="909"/>
        <v>0.83942983506345337</v>
      </c>
      <c r="IL237" s="12">
        <f t="shared" ca="1" si="910"/>
        <v>1.041629074138597</v>
      </c>
      <c r="IM237" s="12">
        <f t="shared" ca="1" si="911"/>
        <v>1.0443114420021096</v>
      </c>
      <c r="IN237" s="12">
        <f t="shared" ca="1" si="912"/>
        <v>0.91312099001117997</v>
      </c>
      <c r="IO237">
        <f t="shared" ca="1" si="913"/>
        <v>1992</v>
      </c>
      <c r="IP237" s="12">
        <f t="shared" ca="1" si="914"/>
        <v>1.0443114420021096</v>
      </c>
      <c r="IQ237" s="12">
        <f t="shared" ca="1" si="915"/>
        <v>0.9828155007176621</v>
      </c>
      <c r="IR237" s="12">
        <f t="shared" ca="1" si="916"/>
        <v>1.0598419269720394</v>
      </c>
    </row>
    <row r="238" spans="1:252" hidden="1" x14ac:dyDescent="0.2">
      <c r="A238" t="s">
        <v>54</v>
      </c>
      <c r="B238" s="1">
        <f t="shared" si="917"/>
        <v>1957</v>
      </c>
      <c r="X238">
        <f t="shared" si="809"/>
        <v>0</v>
      </c>
      <c r="AX238">
        <f t="shared" si="810"/>
        <v>0</v>
      </c>
      <c r="AY238">
        <f t="shared" si="811"/>
        <v>0</v>
      </c>
      <c r="AZ238">
        <f t="shared" si="812"/>
        <v>0</v>
      </c>
      <c r="BA238">
        <f t="shared" si="813"/>
        <v>0</v>
      </c>
      <c r="BB238">
        <f t="shared" si="814"/>
        <v>0</v>
      </c>
      <c r="BC238">
        <f t="shared" si="815"/>
        <v>0</v>
      </c>
      <c r="BD238">
        <f t="shared" si="816"/>
        <v>0</v>
      </c>
      <c r="BE238">
        <f t="shared" si="817"/>
        <v>0</v>
      </c>
      <c r="BF238">
        <f t="shared" si="818"/>
        <v>0</v>
      </c>
      <c r="BG238">
        <f t="shared" si="819"/>
        <v>0</v>
      </c>
      <c r="BH238">
        <f t="shared" si="820"/>
        <v>0</v>
      </c>
      <c r="BI238">
        <f t="shared" si="821"/>
        <v>0</v>
      </c>
      <c r="BJ238">
        <f t="shared" si="822"/>
        <v>0</v>
      </c>
      <c r="BK238">
        <f t="shared" si="823"/>
        <v>0</v>
      </c>
      <c r="BL238">
        <f t="shared" si="824"/>
        <v>0</v>
      </c>
      <c r="BM238">
        <f t="shared" si="825"/>
        <v>0</v>
      </c>
      <c r="BN238">
        <f t="shared" si="826"/>
        <v>0</v>
      </c>
      <c r="BO238">
        <f t="shared" si="827"/>
        <v>0</v>
      </c>
      <c r="BP238">
        <f t="shared" si="828"/>
        <v>0</v>
      </c>
      <c r="BQ238">
        <f t="shared" si="829"/>
        <v>0</v>
      </c>
      <c r="BR238">
        <f t="shared" si="830"/>
        <v>0</v>
      </c>
      <c r="BS238">
        <f t="shared" si="831"/>
        <v>0</v>
      </c>
      <c r="BU238" s="16"/>
      <c r="BV238" s="9">
        <f t="shared" si="796"/>
        <v>1.2467804961390619E-6</v>
      </c>
      <c r="BW238" s="9">
        <f t="shared" si="832"/>
        <v>0</v>
      </c>
      <c r="BX238" s="9">
        <f t="shared" si="833"/>
        <v>1.0955723200700003</v>
      </c>
      <c r="BY238" s="9">
        <f t="shared" si="834"/>
        <v>1.1839394841349797</v>
      </c>
      <c r="BZ238" s="9">
        <f t="shared" si="835"/>
        <v>0.94471749978119035</v>
      </c>
      <c r="CA238" s="9">
        <f t="shared" si="797"/>
        <v>1.5277859634889301E-6</v>
      </c>
      <c r="CB238" s="9">
        <f t="shared" si="836"/>
        <v>0</v>
      </c>
      <c r="CC238" s="9"/>
      <c r="CD238" s="9">
        <f t="shared" si="837"/>
        <v>1.297091327456239</v>
      </c>
      <c r="CE238" s="9">
        <f t="shared" si="838"/>
        <v>1.2253848758623234</v>
      </c>
      <c r="CG238" s="35"/>
      <c r="CH238">
        <f t="shared" si="839"/>
        <v>1957</v>
      </c>
      <c r="CI238" t="e">
        <f t="shared" si="840"/>
        <v>#DIV/0!</v>
      </c>
      <c r="CJ238" t="e">
        <f t="shared" si="841"/>
        <v>#DIV/0!</v>
      </c>
      <c r="CK238" t="e">
        <f t="shared" si="842"/>
        <v>#DIV/0!</v>
      </c>
      <c r="CL238" t="e">
        <f t="shared" si="843"/>
        <v>#DIV/0!</v>
      </c>
      <c r="CM238" t="e">
        <f t="shared" si="844"/>
        <v>#DIV/0!</v>
      </c>
      <c r="CN238" t="e">
        <f t="shared" si="845"/>
        <v>#DIV/0!</v>
      </c>
      <c r="CO238" t="e">
        <f t="shared" si="846"/>
        <v>#DIV/0!</v>
      </c>
      <c r="CP238" t="e">
        <f t="shared" si="847"/>
        <v>#DIV/0!</v>
      </c>
      <c r="CQ238" t="e">
        <f t="shared" si="848"/>
        <v>#DIV/0!</v>
      </c>
      <c r="CR238" t="e">
        <f t="shared" si="849"/>
        <v>#DIV/0!</v>
      </c>
      <c r="CS238" t="e">
        <f t="shared" si="850"/>
        <v>#DIV/0!</v>
      </c>
      <c r="CT238" t="e">
        <f t="shared" si="851"/>
        <v>#DIV/0!</v>
      </c>
      <c r="CU238" t="e">
        <f t="shared" si="852"/>
        <v>#DIV/0!</v>
      </c>
      <c r="CV238" t="e">
        <f t="shared" si="853"/>
        <v>#DIV/0!</v>
      </c>
      <c r="CW238" t="e">
        <f t="shared" si="854"/>
        <v>#DIV/0!</v>
      </c>
      <c r="CX238" t="e">
        <f t="shared" si="855"/>
        <v>#DIV/0!</v>
      </c>
      <c r="CY238" t="e">
        <f t="shared" si="856"/>
        <v>#DIV/0!</v>
      </c>
      <c r="CZ238" t="e">
        <f t="shared" si="857"/>
        <v>#DIV/0!</v>
      </c>
      <c r="DA238" t="e">
        <f t="shared" si="858"/>
        <v>#DIV/0!</v>
      </c>
      <c r="DB238" t="e">
        <f t="shared" si="859"/>
        <v>#DIV/0!</v>
      </c>
      <c r="DC238" t="e">
        <f t="shared" si="860"/>
        <v>#DIV/0!</v>
      </c>
      <c r="DD238" t="e">
        <f t="shared" si="861"/>
        <v>#DIV/0!</v>
      </c>
      <c r="DF238" t="e">
        <f t="shared" si="918"/>
        <v>#DIV/0!</v>
      </c>
      <c r="DG238" t="e">
        <f t="shared" si="862"/>
        <v>#DIV/0!</v>
      </c>
      <c r="DH238" t="e">
        <f t="shared" si="862"/>
        <v>#DIV/0!</v>
      </c>
      <c r="DI238" t="e">
        <f t="shared" si="862"/>
        <v>#DIV/0!</v>
      </c>
      <c r="DJ238" t="e">
        <f t="shared" si="862"/>
        <v>#DIV/0!</v>
      </c>
      <c r="DK238" t="e">
        <f t="shared" si="862"/>
        <v>#DIV/0!</v>
      </c>
      <c r="DL238" t="e">
        <f t="shared" si="862"/>
        <v>#DIV/0!</v>
      </c>
      <c r="DM238" t="e">
        <f t="shared" si="862"/>
        <v>#DIV/0!</v>
      </c>
      <c r="DN238" t="e">
        <f t="shared" si="862"/>
        <v>#DIV/0!</v>
      </c>
      <c r="DO238" t="e">
        <f t="shared" si="862"/>
        <v>#DIV/0!</v>
      </c>
      <c r="DP238" t="e">
        <f t="shared" si="862"/>
        <v>#DIV/0!</v>
      </c>
      <c r="DQ238" t="e">
        <f t="shared" si="862"/>
        <v>#DIV/0!</v>
      </c>
      <c r="DR238" t="e">
        <f t="shared" si="862"/>
        <v>#DIV/0!</v>
      </c>
      <c r="DS238" t="e">
        <f t="shared" si="862"/>
        <v>#DIV/0!</v>
      </c>
      <c r="DT238" t="e">
        <f t="shared" si="862"/>
        <v>#DIV/0!</v>
      </c>
      <c r="DU238" t="e">
        <f t="shared" si="862"/>
        <v>#DIV/0!</v>
      </c>
      <c r="DV238" t="e">
        <f t="shared" si="862"/>
        <v>#DIV/0!</v>
      </c>
      <c r="DW238" t="e">
        <f t="shared" si="862"/>
        <v>#DIV/0!</v>
      </c>
      <c r="DX238" t="e">
        <f t="shared" si="862"/>
        <v>#DIV/0!</v>
      </c>
      <c r="DY238" t="e">
        <f t="shared" si="862"/>
        <v>#DIV/0!</v>
      </c>
      <c r="DZ238" t="e">
        <f t="shared" si="862"/>
        <v>#DIV/0!</v>
      </c>
      <c r="EA238" t="e">
        <f t="shared" si="863"/>
        <v>#DIV/0!</v>
      </c>
      <c r="EC238" t="e">
        <f t="shared" si="919"/>
        <v>#DIV/0!</v>
      </c>
      <c r="ED238" t="e">
        <f t="shared" si="864"/>
        <v>#DIV/0!</v>
      </c>
      <c r="EE238" t="e">
        <f t="shared" si="864"/>
        <v>#DIV/0!</v>
      </c>
      <c r="EF238" t="e">
        <f t="shared" si="864"/>
        <v>#DIV/0!</v>
      </c>
      <c r="EG238" t="e">
        <f t="shared" si="864"/>
        <v>#DIV/0!</v>
      </c>
      <c r="EH238" t="e">
        <f t="shared" si="864"/>
        <v>#DIV/0!</v>
      </c>
      <c r="EI238" t="e">
        <f t="shared" si="864"/>
        <v>#DIV/0!</v>
      </c>
      <c r="EJ238" t="e">
        <f t="shared" si="864"/>
        <v>#DIV/0!</v>
      </c>
      <c r="EK238" t="e">
        <f t="shared" si="864"/>
        <v>#DIV/0!</v>
      </c>
      <c r="EL238" t="e">
        <f t="shared" si="864"/>
        <v>#DIV/0!</v>
      </c>
      <c r="EM238" t="e">
        <f t="shared" si="864"/>
        <v>#DIV/0!</v>
      </c>
      <c r="EN238" t="e">
        <f t="shared" si="864"/>
        <v>#DIV/0!</v>
      </c>
      <c r="EO238" t="e">
        <f t="shared" si="864"/>
        <v>#DIV/0!</v>
      </c>
      <c r="EP238" t="e">
        <f t="shared" si="864"/>
        <v>#DIV/0!</v>
      </c>
      <c r="EQ238" t="e">
        <f t="shared" si="864"/>
        <v>#DIV/0!</v>
      </c>
      <c r="ER238" t="e">
        <f t="shared" si="864"/>
        <v>#DIV/0!</v>
      </c>
      <c r="ES238" t="e">
        <f t="shared" si="864"/>
        <v>#DIV/0!</v>
      </c>
      <c r="ET238" t="e">
        <f t="shared" si="864"/>
        <v>#DIV/0!</v>
      </c>
      <c r="EU238" t="e">
        <f t="shared" si="864"/>
        <v>#DIV/0!</v>
      </c>
      <c r="EV238" t="e">
        <f t="shared" si="864"/>
        <v>#DIV/0!</v>
      </c>
      <c r="EW238" t="e">
        <f t="shared" si="864"/>
        <v>#DIV/0!</v>
      </c>
      <c r="EZ238" s="19" t="e">
        <f t="shared" si="920"/>
        <v>#DIV/0!</v>
      </c>
      <c r="FA238" s="19" t="e">
        <f t="shared" si="921"/>
        <v>#DIV/0!</v>
      </c>
      <c r="FB238" s="19" t="e">
        <f t="shared" si="922"/>
        <v>#DIV/0!</v>
      </c>
      <c r="FC238" s="19" t="e">
        <f t="shared" si="923"/>
        <v>#DIV/0!</v>
      </c>
      <c r="FD238" s="19" t="e">
        <f t="shared" si="924"/>
        <v>#DIV/0!</v>
      </c>
      <c r="FE238" s="19" t="e">
        <f t="shared" si="925"/>
        <v>#DIV/0!</v>
      </c>
      <c r="FF238" s="19" t="e">
        <f t="shared" si="926"/>
        <v>#DIV/0!</v>
      </c>
      <c r="FG238" s="19" t="e">
        <f t="shared" si="927"/>
        <v>#DIV/0!</v>
      </c>
      <c r="FH238" s="19" t="e">
        <f t="shared" si="928"/>
        <v>#DIV/0!</v>
      </c>
      <c r="FI238" s="19" t="e">
        <f t="shared" si="866"/>
        <v>#DIV/0!</v>
      </c>
      <c r="FJ238" s="19" t="e">
        <f t="shared" si="867"/>
        <v>#DIV/0!</v>
      </c>
      <c r="FK238" s="19" t="e">
        <f t="shared" si="868"/>
        <v>#DIV/0!</v>
      </c>
      <c r="FL238" s="19" t="e">
        <f t="shared" si="869"/>
        <v>#DIV/0!</v>
      </c>
      <c r="FM238" s="19" t="e">
        <f t="shared" si="870"/>
        <v>#DIV/0!</v>
      </c>
      <c r="FN238" s="19" t="e">
        <f t="shared" si="871"/>
        <v>#DIV/0!</v>
      </c>
      <c r="FO238" s="19" t="e">
        <f t="shared" si="872"/>
        <v>#DIV/0!</v>
      </c>
      <c r="FP238" s="19" t="e">
        <f t="shared" si="873"/>
        <v>#DIV/0!</v>
      </c>
      <c r="FQ238" s="19" t="e">
        <f t="shared" si="874"/>
        <v>#DIV/0!</v>
      </c>
      <c r="FR238" s="19" t="e">
        <f t="shared" si="875"/>
        <v>#DIV/0!</v>
      </c>
      <c r="FS238" s="19" t="e">
        <f t="shared" si="876"/>
        <v>#DIV/0!</v>
      </c>
      <c r="FT238" s="19" t="e">
        <f t="shared" si="877"/>
        <v>#DIV/0!</v>
      </c>
      <c r="FU238" s="19"/>
      <c r="FV238" s="16"/>
      <c r="FW238" s="19" t="e">
        <f t="shared" si="878"/>
        <v>#DIV/0!</v>
      </c>
      <c r="FX238" s="19">
        <f t="shared" si="929"/>
        <v>1</v>
      </c>
      <c r="FY238" s="19">
        <f t="shared" si="799"/>
        <v>0.94471749978119035</v>
      </c>
      <c r="FZ238" s="19"/>
      <c r="GA238" s="19" t="e">
        <f t="shared" si="879"/>
        <v>#DIV/0!</v>
      </c>
      <c r="GB238" s="19">
        <f t="shared" si="930"/>
        <v>1</v>
      </c>
      <c r="GC238" s="19">
        <f t="shared" si="800"/>
        <v>1.0955723200700003</v>
      </c>
      <c r="GD238" s="19"/>
      <c r="GE238" s="19" t="e">
        <f t="shared" si="880"/>
        <v>#DIV/0!</v>
      </c>
      <c r="GF238" s="19">
        <f t="shared" si="931"/>
        <v>1</v>
      </c>
      <c r="GG238" s="19">
        <f t="shared" si="801"/>
        <v>1.1839394841349797</v>
      </c>
      <c r="GH238" s="19"/>
      <c r="GI238" s="19">
        <f t="shared" si="802"/>
        <v>1.2467804961390619E-6</v>
      </c>
      <c r="GJ238" s="19">
        <f t="shared" si="881"/>
        <v>1.5277859634889303E-6</v>
      </c>
      <c r="GK238" s="19">
        <f t="shared" si="803"/>
        <v>0</v>
      </c>
      <c r="GL238" s="3"/>
      <c r="GM238" s="3"/>
      <c r="GN238" s="8"/>
      <c r="GO238" s="5">
        <f t="shared" si="932"/>
        <v>8</v>
      </c>
      <c r="GP238" t="b">
        <f t="shared" si="882"/>
        <v>1</v>
      </c>
      <c r="GR238">
        <v>323</v>
      </c>
      <c r="GS238" s="20">
        <v>1.3984453988672515E-2</v>
      </c>
      <c r="GT238" s="20" t="e">
        <v>#REF!</v>
      </c>
      <c r="GU238" s="33"/>
      <c r="GV238" s="31">
        <f t="shared" ca="1" si="804"/>
        <v>1993</v>
      </c>
      <c r="GW238" s="12">
        <f t="shared" ca="1" si="883"/>
        <v>1.2024007571623643</v>
      </c>
      <c r="GX238" s="19">
        <f t="shared" ca="1" si="884"/>
        <v>0.98440315316701155</v>
      </c>
      <c r="GY238" s="19">
        <f t="shared" ca="1" si="885"/>
        <v>1.1836462299982173</v>
      </c>
      <c r="GZ238" s="11">
        <f t="shared" ca="1" si="805"/>
        <v>1993</v>
      </c>
      <c r="HA238" s="12">
        <f t="shared" ca="1" si="886"/>
        <v>1.2128392259680292</v>
      </c>
      <c r="HB238" s="12">
        <f t="shared" ca="1" si="887"/>
        <v>0.99139336147597512</v>
      </c>
      <c r="HC238" s="12">
        <f t="shared" ca="1" si="888"/>
        <v>0.98440315316701155</v>
      </c>
      <c r="HD238" s="12">
        <f t="shared" ca="1" si="889"/>
        <v>1.1836462299982173</v>
      </c>
      <c r="HE238">
        <f t="shared" ca="1" si="890"/>
        <v>1993</v>
      </c>
      <c r="HF238" s="12">
        <f t="shared" ca="1" si="891"/>
        <v>0.98440315316701155</v>
      </c>
      <c r="HG238" s="12">
        <f t="shared" ca="1" si="892"/>
        <v>0.9777289625660277</v>
      </c>
      <c r="HH238" s="12">
        <f t="shared" ca="1" si="893"/>
        <v>1.0139756511600981</v>
      </c>
      <c r="HJ238" s="17"/>
      <c r="HL238" s="18">
        <f t="shared" si="894"/>
        <v>1957</v>
      </c>
      <c r="HM238" s="9">
        <f t="shared" si="806"/>
        <v>8.9752671770879497E-7</v>
      </c>
      <c r="HN238" s="9">
        <f t="shared" si="895"/>
        <v>0</v>
      </c>
      <c r="HO238" s="9">
        <f t="shared" si="896"/>
        <v>1.0845560769216382</v>
      </c>
      <c r="HP238" s="9">
        <f t="shared" si="897"/>
        <v>1.2451451983280792</v>
      </c>
      <c r="HQ238" s="9">
        <f t="shared" si="898"/>
        <v>0.99929002370176734</v>
      </c>
      <c r="HR238" s="9">
        <f t="shared" si="808"/>
        <v>1.2111862937447297E-6</v>
      </c>
      <c r="HS238" s="9">
        <f t="shared" si="899"/>
        <v>0</v>
      </c>
      <c r="HT238" s="9"/>
      <c r="HU238" s="9">
        <f t="shared" si="900"/>
        <v>1.3504297914965167</v>
      </c>
      <c r="HV238" s="23">
        <f t="shared" si="901"/>
        <v>1.3494710183521268</v>
      </c>
      <c r="HX238" s="8"/>
      <c r="HY238" s="5">
        <f t="shared" si="933"/>
        <v>8</v>
      </c>
      <c r="HZ238" t="b">
        <f t="shared" si="902"/>
        <v>1</v>
      </c>
      <c r="IB238">
        <f t="shared" si="903"/>
        <v>323</v>
      </c>
      <c r="IC238" s="20">
        <v>1.7380924845743318E-2</v>
      </c>
      <c r="ID238" s="20" t="e">
        <v>#REF!</v>
      </c>
      <c r="IE238" s="11"/>
      <c r="IF238">
        <f t="shared" ca="1" si="904"/>
        <v>1993</v>
      </c>
      <c r="IG238" s="12">
        <f t="shared" ca="1" si="905"/>
        <v>0.901172813480278</v>
      </c>
      <c r="IH238" s="19">
        <f t="shared" ca="1" si="906"/>
        <v>1.0412681573996427</v>
      </c>
      <c r="II238" s="19">
        <f t="shared" ca="1" si="907"/>
        <v>0.93836388912183011</v>
      </c>
      <c r="IJ238" s="11">
        <f t="shared" ca="1" si="908"/>
        <v>1993</v>
      </c>
      <c r="IK238" s="12">
        <f t="shared" ca="1" si="909"/>
        <v>0.87309322929137856</v>
      </c>
      <c r="IL238" s="12">
        <f t="shared" ca="1" si="910"/>
        <v>1.032161037615295</v>
      </c>
      <c r="IM238" s="12">
        <f t="shared" ca="1" si="911"/>
        <v>1.0412681573996427</v>
      </c>
      <c r="IN238" s="12">
        <f t="shared" ca="1" si="912"/>
        <v>0.93836388912183011</v>
      </c>
      <c r="IO238">
        <f t="shared" ca="1" si="913"/>
        <v>1993</v>
      </c>
      <c r="IP238" s="12">
        <f t="shared" ca="1" si="914"/>
        <v>1.0412681573996427</v>
      </c>
      <c r="IQ238" s="12">
        <f t="shared" ca="1" si="915"/>
        <v>0.96789766271707289</v>
      </c>
      <c r="IR238" s="12">
        <f t="shared" ca="1" si="916"/>
        <v>1.0663948032665174</v>
      </c>
    </row>
    <row r="239" spans="1:252" hidden="1" x14ac:dyDescent="0.2">
      <c r="A239" t="s">
        <v>54</v>
      </c>
      <c r="B239" s="1">
        <f t="shared" si="917"/>
        <v>1958</v>
      </c>
      <c r="X239">
        <f t="shared" si="809"/>
        <v>0</v>
      </c>
      <c r="AX239">
        <f t="shared" si="810"/>
        <v>0</v>
      </c>
      <c r="AY239">
        <f t="shared" si="811"/>
        <v>0</v>
      </c>
      <c r="AZ239">
        <f t="shared" si="812"/>
        <v>0</v>
      </c>
      <c r="BA239">
        <f t="shared" si="813"/>
        <v>0</v>
      </c>
      <c r="BB239">
        <f t="shared" si="814"/>
        <v>0</v>
      </c>
      <c r="BC239">
        <f t="shared" si="815"/>
        <v>0</v>
      </c>
      <c r="BD239">
        <f t="shared" si="816"/>
        <v>0</v>
      </c>
      <c r="BE239">
        <f t="shared" si="817"/>
        <v>0</v>
      </c>
      <c r="BF239">
        <f t="shared" si="818"/>
        <v>0</v>
      </c>
      <c r="BG239">
        <f t="shared" si="819"/>
        <v>0</v>
      </c>
      <c r="BH239">
        <f t="shared" si="820"/>
        <v>0</v>
      </c>
      <c r="BI239">
        <f t="shared" si="821"/>
        <v>0</v>
      </c>
      <c r="BJ239">
        <f t="shared" si="822"/>
        <v>0</v>
      </c>
      <c r="BK239">
        <f t="shared" si="823"/>
        <v>0</v>
      </c>
      <c r="BL239">
        <f t="shared" si="824"/>
        <v>0</v>
      </c>
      <c r="BM239">
        <f t="shared" si="825"/>
        <v>0</v>
      </c>
      <c r="BN239">
        <f t="shared" si="826"/>
        <v>0</v>
      </c>
      <c r="BO239">
        <f t="shared" si="827"/>
        <v>0</v>
      </c>
      <c r="BP239">
        <f t="shared" si="828"/>
        <v>0</v>
      </c>
      <c r="BQ239">
        <f t="shared" si="829"/>
        <v>0</v>
      </c>
      <c r="BR239">
        <f t="shared" si="830"/>
        <v>0</v>
      </c>
      <c r="BS239">
        <f t="shared" si="831"/>
        <v>0</v>
      </c>
      <c r="BU239" s="16"/>
      <c r="BV239" s="9">
        <f t="shared" si="796"/>
        <v>1.2467804961390619E-6</v>
      </c>
      <c r="BW239" s="9">
        <f t="shared" si="832"/>
        <v>0</v>
      </c>
      <c r="BX239" s="9">
        <f t="shared" si="833"/>
        <v>1.0955723200700003</v>
      </c>
      <c r="BY239" s="9">
        <f t="shared" si="834"/>
        <v>1.1839394841349797</v>
      </c>
      <c r="BZ239" s="9">
        <f t="shared" si="835"/>
        <v>0.94471749978119035</v>
      </c>
      <c r="CA239" s="9">
        <f t="shared" si="797"/>
        <v>1.5277859634889301E-6</v>
      </c>
      <c r="CB239" s="9">
        <f t="shared" si="836"/>
        <v>0</v>
      </c>
      <c r="CC239" s="9"/>
      <c r="CD239" s="9">
        <f t="shared" si="837"/>
        <v>1.297091327456239</v>
      </c>
      <c r="CE239" s="9">
        <f t="shared" si="838"/>
        <v>1.2253848758623234</v>
      </c>
      <c r="CG239" s="35"/>
      <c r="CH239">
        <f t="shared" si="839"/>
        <v>1958</v>
      </c>
      <c r="CI239" t="e">
        <f t="shared" si="840"/>
        <v>#DIV/0!</v>
      </c>
      <c r="CJ239" t="e">
        <f t="shared" si="841"/>
        <v>#DIV/0!</v>
      </c>
      <c r="CK239" t="e">
        <f t="shared" si="842"/>
        <v>#DIV/0!</v>
      </c>
      <c r="CL239" t="e">
        <f t="shared" si="843"/>
        <v>#DIV/0!</v>
      </c>
      <c r="CM239" t="e">
        <f t="shared" si="844"/>
        <v>#DIV/0!</v>
      </c>
      <c r="CN239" t="e">
        <f t="shared" si="845"/>
        <v>#DIV/0!</v>
      </c>
      <c r="CO239" t="e">
        <f t="shared" si="846"/>
        <v>#DIV/0!</v>
      </c>
      <c r="CP239" t="e">
        <f t="shared" si="847"/>
        <v>#DIV/0!</v>
      </c>
      <c r="CQ239" t="e">
        <f t="shared" si="848"/>
        <v>#DIV/0!</v>
      </c>
      <c r="CR239" t="e">
        <f t="shared" si="849"/>
        <v>#DIV/0!</v>
      </c>
      <c r="CS239" t="e">
        <f t="shared" si="850"/>
        <v>#DIV/0!</v>
      </c>
      <c r="CT239" t="e">
        <f t="shared" si="851"/>
        <v>#DIV/0!</v>
      </c>
      <c r="CU239" t="e">
        <f t="shared" si="852"/>
        <v>#DIV/0!</v>
      </c>
      <c r="CV239" t="e">
        <f t="shared" si="853"/>
        <v>#DIV/0!</v>
      </c>
      <c r="CW239" t="e">
        <f t="shared" si="854"/>
        <v>#DIV/0!</v>
      </c>
      <c r="CX239" t="e">
        <f t="shared" si="855"/>
        <v>#DIV/0!</v>
      </c>
      <c r="CY239" t="e">
        <f t="shared" si="856"/>
        <v>#DIV/0!</v>
      </c>
      <c r="CZ239" t="e">
        <f t="shared" si="857"/>
        <v>#DIV/0!</v>
      </c>
      <c r="DA239" t="e">
        <f t="shared" si="858"/>
        <v>#DIV/0!</v>
      </c>
      <c r="DB239" t="e">
        <f t="shared" si="859"/>
        <v>#DIV/0!</v>
      </c>
      <c r="DC239" t="e">
        <f t="shared" si="860"/>
        <v>#DIV/0!</v>
      </c>
      <c r="DD239" t="e">
        <f t="shared" si="861"/>
        <v>#DIV/0!</v>
      </c>
      <c r="DF239" t="e">
        <f t="shared" si="918"/>
        <v>#DIV/0!</v>
      </c>
      <c r="DG239" t="e">
        <f t="shared" si="862"/>
        <v>#DIV/0!</v>
      </c>
      <c r="DH239" t="e">
        <f t="shared" si="862"/>
        <v>#DIV/0!</v>
      </c>
      <c r="DI239" t="e">
        <f t="shared" si="862"/>
        <v>#DIV/0!</v>
      </c>
      <c r="DJ239" t="e">
        <f t="shared" si="862"/>
        <v>#DIV/0!</v>
      </c>
      <c r="DK239" t="e">
        <f t="shared" si="862"/>
        <v>#DIV/0!</v>
      </c>
      <c r="DL239" t="e">
        <f t="shared" si="862"/>
        <v>#DIV/0!</v>
      </c>
      <c r="DM239" t="e">
        <f t="shared" si="862"/>
        <v>#DIV/0!</v>
      </c>
      <c r="DN239" t="e">
        <f t="shared" si="862"/>
        <v>#DIV/0!</v>
      </c>
      <c r="DO239" t="e">
        <f t="shared" si="862"/>
        <v>#DIV/0!</v>
      </c>
      <c r="DP239" t="e">
        <f t="shared" si="862"/>
        <v>#DIV/0!</v>
      </c>
      <c r="DQ239" t="e">
        <f t="shared" si="862"/>
        <v>#DIV/0!</v>
      </c>
      <c r="DR239" t="e">
        <f t="shared" si="862"/>
        <v>#DIV/0!</v>
      </c>
      <c r="DS239" t="e">
        <f t="shared" si="862"/>
        <v>#DIV/0!</v>
      </c>
      <c r="DT239" t="e">
        <f t="shared" si="862"/>
        <v>#DIV/0!</v>
      </c>
      <c r="DU239" t="e">
        <f t="shared" si="862"/>
        <v>#DIV/0!</v>
      </c>
      <c r="DV239" t="e">
        <f t="shared" si="862"/>
        <v>#DIV/0!</v>
      </c>
      <c r="DW239" t="e">
        <f t="shared" si="862"/>
        <v>#DIV/0!</v>
      </c>
      <c r="DX239" t="e">
        <f t="shared" si="862"/>
        <v>#DIV/0!</v>
      </c>
      <c r="DY239" t="e">
        <f t="shared" si="862"/>
        <v>#DIV/0!</v>
      </c>
      <c r="DZ239" t="e">
        <f t="shared" si="862"/>
        <v>#DIV/0!</v>
      </c>
      <c r="EA239" t="e">
        <f t="shared" si="863"/>
        <v>#DIV/0!</v>
      </c>
      <c r="EC239" t="e">
        <f t="shared" si="919"/>
        <v>#DIV/0!</v>
      </c>
      <c r="ED239" t="e">
        <f t="shared" si="864"/>
        <v>#DIV/0!</v>
      </c>
      <c r="EE239" t="e">
        <f t="shared" si="864"/>
        <v>#DIV/0!</v>
      </c>
      <c r="EF239" t="e">
        <f t="shared" si="864"/>
        <v>#DIV/0!</v>
      </c>
      <c r="EG239" t="e">
        <f t="shared" si="864"/>
        <v>#DIV/0!</v>
      </c>
      <c r="EH239" t="e">
        <f t="shared" si="864"/>
        <v>#DIV/0!</v>
      </c>
      <c r="EI239" t="e">
        <f t="shared" si="864"/>
        <v>#DIV/0!</v>
      </c>
      <c r="EJ239" t="e">
        <f t="shared" si="864"/>
        <v>#DIV/0!</v>
      </c>
      <c r="EK239" t="e">
        <f t="shared" si="864"/>
        <v>#DIV/0!</v>
      </c>
      <c r="EL239" t="e">
        <f t="shared" si="864"/>
        <v>#DIV/0!</v>
      </c>
      <c r="EM239" t="e">
        <f t="shared" si="864"/>
        <v>#DIV/0!</v>
      </c>
      <c r="EN239" t="e">
        <f t="shared" si="864"/>
        <v>#DIV/0!</v>
      </c>
      <c r="EO239" t="e">
        <f t="shared" si="864"/>
        <v>#DIV/0!</v>
      </c>
      <c r="EP239" t="e">
        <f t="shared" si="864"/>
        <v>#DIV/0!</v>
      </c>
      <c r="EQ239" t="e">
        <f t="shared" si="864"/>
        <v>#DIV/0!</v>
      </c>
      <c r="ER239" t="e">
        <f t="shared" si="864"/>
        <v>#DIV/0!</v>
      </c>
      <c r="ES239" t="e">
        <f t="shared" si="864"/>
        <v>#DIV/0!</v>
      </c>
      <c r="ET239" t="e">
        <f t="shared" si="864"/>
        <v>#DIV/0!</v>
      </c>
      <c r="EU239" t="e">
        <f t="shared" si="864"/>
        <v>#DIV/0!</v>
      </c>
      <c r="EV239" t="e">
        <f t="shared" si="864"/>
        <v>#DIV/0!</v>
      </c>
      <c r="EW239" t="e">
        <f t="shared" si="864"/>
        <v>#DIV/0!</v>
      </c>
      <c r="EZ239" s="19" t="e">
        <f t="shared" si="920"/>
        <v>#DIV/0!</v>
      </c>
      <c r="FA239" s="19" t="e">
        <f t="shared" si="921"/>
        <v>#DIV/0!</v>
      </c>
      <c r="FB239" s="19" t="e">
        <f t="shared" si="922"/>
        <v>#DIV/0!</v>
      </c>
      <c r="FC239" s="19" t="e">
        <f t="shared" si="923"/>
        <v>#DIV/0!</v>
      </c>
      <c r="FD239" s="19" t="e">
        <f t="shared" si="924"/>
        <v>#DIV/0!</v>
      </c>
      <c r="FE239" s="19" t="e">
        <f t="shared" si="925"/>
        <v>#DIV/0!</v>
      </c>
      <c r="FF239" s="19" t="e">
        <f t="shared" si="926"/>
        <v>#DIV/0!</v>
      </c>
      <c r="FG239" s="19" t="e">
        <f t="shared" si="927"/>
        <v>#DIV/0!</v>
      </c>
      <c r="FH239" s="19" t="e">
        <f t="shared" si="928"/>
        <v>#DIV/0!</v>
      </c>
      <c r="FI239" s="19" t="e">
        <f t="shared" si="866"/>
        <v>#DIV/0!</v>
      </c>
      <c r="FJ239" s="19" t="e">
        <f t="shared" si="867"/>
        <v>#DIV/0!</v>
      </c>
      <c r="FK239" s="19" t="e">
        <f t="shared" si="868"/>
        <v>#DIV/0!</v>
      </c>
      <c r="FL239" s="19" t="e">
        <f t="shared" si="869"/>
        <v>#DIV/0!</v>
      </c>
      <c r="FM239" s="19" t="e">
        <f t="shared" si="870"/>
        <v>#DIV/0!</v>
      </c>
      <c r="FN239" s="19" t="e">
        <f t="shared" si="871"/>
        <v>#DIV/0!</v>
      </c>
      <c r="FO239" s="19" t="e">
        <f t="shared" si="872"/>
        <v>#DIV/0!</v>
      </c>
      <c r="FP239" s="19" t="e">
        <f t="shared" si="873"/>
        <v>#DIV/0!</v>
      </c>
      <c r="FQ239" s="19" t="e">
        <f t="shared" si="874"/>
        <v>#DIV/0!</v>
      </c>
      <c r="FR239" s="19" t="e">
        <f t="shared" si="875"/>
        <v>#DIV/0!</v>
      </c>
      <c r="FS239" s="19" t="e">
        <f t="shared" si="876"/>
        <v>#DIV/0!</v>
      </c>
      <c r="FT239" s="19" t="e">
        <f t="shared" si="877"/>
        <v>#DIV/0!</v>
      </c>
      <c r="FU239" s="19"/>
      <c r="FV239" s="16"/>
      <c r="FW239" s="19" t="e">
        <f t="shared" si="878"/>
        <v>#DIV/0!</v>
      </c>
      <c r="FX239" s="19">
        <f t="shared" si="929"/>
        <v>1</v>
      </c>
      <c r="FY239" s="19">
        <f t="shared" si="799"/>
        <v>0.94471749978119035</v>
      </c>
      <c r="FZ239" s="19"/>
      <c r="GA239" s="19" t="e">
        <f t="shared" si="879"/>
        <v>#DIV/0!</v>
      </c>
      <c r="GB239" s="19">
        <f t="shared" si="930"/>
        <v>1</v>
      </c>
      <c r="GC239" s="19">
        <f t="shared" si="800"/>
        <v>1.0955723200700003</v>
      </c>
      <c r="GD239" s="19"/>
      <c r="GE239" s="19" t="e">
        <f t="shared" si="880"/>
        <v>#DIV/0!</v>
      </c>
      <c r="GF239" s="19">
        <f t="shared" si="931"/>
        <v>1</v>
      </c>
      <c r="GG239" s="19">
        <f t="shared" si="801"/>
        <v>1.1839394841349797</v>
      </c>
      <c r="GH239" s="19"/>
      <c r="GI239" s="19">
        <f t="shared" si="802"/>
        <v>1.2467804961390619E-6</v>
      </c>
      <c r="GJ239" s="19">
        <f t="shared" si="881"/>
        <v>1.5277859634889303E-6</v>
      </c>
      <c r="GK239" s="19">
        <f t="shared" si="803"/>
        <v>0</v>
      </c>
      <c r="GL239" s="3"/>
      <c r="GM239" s="3"/>
      <c r="GN239" s="8"/>
      <c r="GO239" s="5">
        <f t="shared" si="932"/>
        <v>9</v>
      </c>
      <c r="GP239" t="b">
        <f t="shared" si="882"/>
        <v>1</v>
      </c>
      <c r="GR239">
        <v>324</v>
      </c>
      <c r="GS239" s="20">
        <v>5.3969643403086638E-2</v>
      </c>
      <c r="GT239" s="20" t="e">
        <v>#REF!</v>
      </c>
      <c r="GU239" s="33"/>
      <c r="GV239" s="31">
        <f t="shared" ca="1" si="804"/>
        <v>1994</v>
      </c>
      <c r="GW239" s="12">
        <f t="shared" ca="1" si="883"/>
        <v>1.2675555997781436</v>
      </c>
      <c r="GX239" s="19">
        <f t="shared" ca="1" si="884"/>
        <v>0.95969572837222095</v>
      </c>
      <c r="GY239" s="19">
        <f t="shared" ca="1" si="885"/>
        <v>1.216466397422699</v>
      </c>
      <c r="GZ239" s="11">
        <f t="shared" ca="1" si="805"/>
        <v>1994</v>
      </c>
      <c r="HA239" s="12">
        <f t="shared" ca="1" si="886"/>
        <v>1.2928838365062905</v>
      </c>
      <c r="HB239" s="12">
        <f t="shared" ca="1" si="887"/>
        <v>0.98040950314872033</v>
      </c>
      <c r="HC239" s="12">
        <f t="shared" ca="1" si="888"/>
        <v>0.95969572837222095</v>
      </c>
      <c r="HD239" s="12">
        <f t="shared" ca="1" si="889"/>
        <v>1.216466397422699</v>
      </c>
      <c r="HE239">
        <f t="shared" ca="1" si="890"/>
        <v>1994</v>
      </c>
      <c r="HF239" s="12">
        <f t="shared" ca="1" si="891"/>
        <v>0.95969572837222095</v>
      </c>
      <c r="HG239" s="12">
        <f t="shared" ca="1" si="892"/>
        <v>0.9767261343182605</v>
      </c>
      <c r="HH239" s="12">
        <f t="shared" ca="1" si="893"/>
        <v>1.0037711377847289</v>
      </c>
      <c r="HJ239" s="17"/>
      <c r="HL239" s="18">
        <f t="shared" si="894"/>
        <v>1958</v>
      </c>
      <c r="HM239" s="9">
        <f t="shared" si="806"/>
        <v>8.9752671770879497E-7</v>
      </c>
      <c r="HN239" s="9">
        <f t="shared" si="895"/>
        <v>0</v>
      </c>
      <c r="HO239" s="9">
        <f t="shared" si="896"/>
        <v>1.0845560769216382</v>
      </c>
      <c r="HP239" s="9">
        <f t="shared" si="897"/>
        <v>1.2451451983280792</v>
      </c>
      <c r="HQ239" s="9">
        <f t="shared" si="898"/>
        <v>0.99929002370176734</v>
      </c>
      <c r="HR239" s="9">
        <f t="shared" si="808"/>
        <v>1.2111862937447297E-6</v>
      </c>
      <c r="HS239" s="9">
        <f t="shared" si="899"/>
        <v>0</v>
      </c>
      <c r="HT239" s="9"/>
      <c r="HU239" s="9">
        <f t="shared" si="900"/>
        <v>1.3504297914965167</v>
      </c>
      <c r="HV239" s="23">
        <f t="shared" si="901"/>
        <v>1.3494710183521268</v>
      </c>
      <c r="HX239" s="8"/>
      <c r="HY239" s="5">
        <f t="shared" si="933"/>
        <v>9</v>
      </c>
      <c r="HZ239" t="b">
        <f t="shared" si="902"/>
        <v>1</v>
      </c>
      <c r="IB239">
        <f t="shared" si="903"/>
        <v>324</v>
      </c>
      <c r="IC239" s="20">
        <v>4.2164758096638881E-2</v>
      </c>
      <c r="ID239" s="20" t="e">
        <v>#REF!</v>
      </c>
      <c r="IE239" s="11"/>
      <c r="IF239">
        <f t="shared" ca="1" si="904"/>
        <v>1994</v>
      </c>
      <c r="IG239" s="12">
        <f t="shared" ca="1" si="905"/>
        <v>0.95000492913071577</v>
      </c>
      <c r="IH239" s="19">
        <f t="shared" ca="1" si="906"/>
        <v>1.0151334842147866</v>
      </c>
      <c r="II239" s="19">
        <f t="shared" ca="1" si="907"/>
        <v>0.96438286266776252</v>
      </c>
      <c r="IJ239" s="11">
        <f t="shared" ca="1" si="908"/>
        <v>1994</v>
      </c>
      <c r="IK239" s="12">
        <f t="shared" ca="1" si="909"/>
        <v>0.93071538234009887</v>
      </c>
      <c r="IL239" s="12">
        <f t="shared" ca="1" si="910"/>
        <v>1.0207255055161086</v>
      </c>
      <c r="IM239" s="12">
        <f t="shared" ca="1" si="911"/>
        <v>1.0151334842147866</v>
      </c>
      <c r="IN239" s="12">
        <f t="shared" ca="1" si="912"/>
        <v>0.96438286266776252</v>
      </c>
      <c r="IO239">
        <f t="shared" ca="1" si="913"/>
        <v>1994</v>
      </c>
      <c r="IP239" s="12">
        <f t="shared" ca="1" si="914"/>
        <v>1.0151334842147866</v>
      </c>
      <c r="IQ239" s="12">
        <f t="shared" ca="1" si="915"/>
        <v>0.96690491814850343</v>
      </c>
      <c r="IR239" s="12">
        <f t="shared" ca="1" si="916"/>
        <v>1.0556627506566669</v>
      </c>
    </row>
    <row r="240" spans="1:252" hidden="1" x14ac:dyDescent="0.2">
      <c r="A240" t="s">
        <v>54</v>
      </c>
      <c r="B240" s="1">
        <f t="shared" si="917"/>
        <v>1959</v>
      </c>
      <c r="X240">
        <f t="shared" si="809"/>
        <v>0</v>
      </c>
      <c r="AX240">
        <f t="shared" si="810"/>
        <v>0</v>
      </c>
      <c r="AY240">
        <f t="shared" si="811"/>
        <v>0</v>
      </c>
      <c r="AZ240">
        <f t="shared" si="812"/>
        <v>0</v>
      </c>
      <c r="BA240">
        <f t="shared" si="813"/>
        <v>0</v>
      </c>
      <c r="BB240">
        <f t="shared" si="814"/>
        <v>0</v>
      </c>
      <c r="BC240">
        <f t="shared" si="815"/>
        <v>0</v>
      </c>
      <c r="BD240">
        <f t="shared" si="816"/>
        <v>0</v>
      </c>
      <c r="BE240">
        <f t="shared" si="817"/>
        <v>0</v>
      </c>
      <c r="BF240">
        <f t="shared" si="818"/>
        <v>0</v>
      </c>
      <c r="BG240">
        <f t="shared" si="819"/>
        <v>0</v>
      </c>
      <c r="BH240">
        <f t="shared" si="820"/>
        <v>0</v>
      </c>
      <c r="BI240">
        <f t="shared" si="821"/>
        <v>0</v>
      </c>
      <c r="BJ240">
        <f t="shared" si="822"/>
        <v>0</v>
      </c>
      <c r="BK240">
        <f t="shared" si="823"/>
        <v>0</v>
      </c>
      <c r="BL240">
        <f t="shared" si="824"/>
        <v>0</v>
      </c>
      <c r="BM240">
        <f t="shared" si="825"/>
        <v>0</v>
      </c>
      <c r="BN240">
        <f t="shared" si="826"/>
        <v>0</v>
      </c>
      <c r="BO240">
        <f t="shared" si="827"/>
        <v>0</v>
      </c>
      <c r="BP240">
        <f t="shared" si="828"/>
        <v>0</v>
      </c>
      <c r="BQ240">
        <f t="shared" si="829"/>
        <v>0</v>
      </c>
      <c r="BR240">
        <f t="shared" si="830"/>
        <v>0</v>
      </c>
      <c r="BS240">
        <f t="shared" si="831"/>
        <v>0</v>
      </c>
      <c r="BU240" s="16"/>
      <c r="BV240" s="9">
        <f t="shared" si="796"/>
        <v>1.2467804961390619E-6</v>
      </c>
      <c r="BW240" s="9">
        <f t="shared" si="832"/>
        <v>0</v>
      </c>
      <c r="BX240" s="9">
        <f t="shared" si="833"/>
        <v>1.0955723200700003</v>
      </c>
      <c r="BY240" s="9">
        <f t="shared" si="834"/>
        <v>1.1839394841349797</v>
      </c>
      <c r="BZ240" s="9">
        <f t="shared" si="835"/>
        <v>0.94471749978119035</v>
      </c>
      <c r="CA240" s="9">
        <f t="shared" si="797"/>
        <v>1.5277859634889301E-6</v>
      </c>
      <c r="CB240" s="9">
        <f t="shared" si="836"/>
        <v>0</v>
      </c>
      <c r="CC240" s="9"/>
      <c r="CD240" s="9">
        <f t="shared" si="837"/>
        <v>1.297091327456239</v>
      </c>
      <c r="CE240" s="9">
        <f t="shared" si="838"/>
        <v>1.2253848758623234</v>
      </c>
      <c r="CG240" s="35"/>
      <c r="CH240">
        <f t="shared" si="839"/>
        <v>1959</v>
      </c>
      <c r="CI240" t="e">
        <f t="shared" si="840"/>
        <v>#DIV/0!</v>
      </c>
      <c r="CJ240" t="e">
        <f t="shared" si="841"/>
        <v>#DIV/0!</v>
      </c>
      <c r="CK240" t="e">
        <f t="shared" si="842"/>
        <v>#DIV/0!</v>
      </c>
      <c r="CL240" t="e">
        <f t="shared" si="843"/>
        <v>#DIV/0!</v>
      </c>
      <c r="CM240" t="e">
        <f t="shared" si="844"/>
        <v>#DIV/0!</v>
      </c>
      <c r="CN240" t="e">
        <f t="shared" si="845"/>
        <v>#DIV/0!</v>
      </c>
      <c r="CO240" t="e">
        <f t="shared" si="846"/>
        <v>#DIV/0!</v>
      </c>
      <c r="CP240" t="e">
        <f t="shared" si="847"/>
        <v>#DIV/0!</v>
      </c>
      <c r="CQ240" t="e">
        <f t="shared" si="848"/>
        <v>#DIV/0!</v>
      </c>
      <c r="CR240" t="e">
        <f t="shared" si="849"/>
        <v>#DIV/0!</v>
      </c>
      <c r="CS240" t="e">
        <f t="shared" si="850"/>
        <v>#DIV/0!</v>
      </c>
      <c r="CT240" t="e">
        <f t="shared" si="851"/>
        <v>#DIV/0!</v>
      </c>
      <c r="CU240" t="e">
        <f t="shared" si="852"/>
        <v>#DIV/0!</v>
      </c>
      <c r="CV240" t="e">
        <f t="shared" si="853"/>
        <v>#DIV/0!</v>
      </c>
      <c r="CW240" t="e">
        <f t="shared" si="854"/>
        <v>#DIV/0!</v>
      </c>
      <c r="CX240" t="e">
        <f t="shared" si="855"/>
        <v>#DIV/0!</v>
      </c>
      <c r="CY240" t="e">
        <f t="shared" si="856"/>
        <v>#DIV/0!</v>
      </c>
      <c r="CZ240" t="e">
        <f t="shared" si="857"/>
        <v>#DIV/0!</v>
      </c>
      <c r="DA240" t="e">
        <f t="shared" si="858"/>
        <v>#DIV/0!</v>
      </c>
      <c r="DB240" t="e">
        <f t="shared" si="859"/>
        <v>#DIV/0!</v>
      </c>
      <c r="DC240" t="e">
        <f t="shared" si="860"/>
        <v>#DIV/0!</v>
      </c>
      <c r="DD240" t="e">
        <f t="shared" si="861"/>
        <v>#DIV/0!</v>
      </c>
      <c r="DF240" t="e">
        <f t="shared" si="918"/>
        <v>#DIV/0!</v>
      </c>
      <c r="DG240" t="e">
        <f t="shared" si="862"/>
        <v>#DIV/0!</v>
      </c>
      <c r="DH240" t="e">
        <f t="shared" si="862"/>
        <v>#DIV/0!</v>
      </c>
      <c r="DI240" t="e">
        <f t="shared" si="862"/>
        <v>#DIV/0!</v>
      </c>
      <c r="DJ240" t="e">
        <f t="shared" si="862"/>
        <v>#DIV/0!</v>
      </c>
      <c r="DK240" t="e">
        <f t="shared" si="862"/>
        <v>#DIV/0!</v>
      </c>
      <c r="DL240" t="e">
        <f t="shared" si="862"/>
        <v>#DIV/0!</v>
      </c>
      <c r="DM240" t="e">
        <f t="shared" si="862"/>
        <v>#DIV/0!</v>
      </c>
      <c r="DN240" t="e">
        <f t="shared" si="862"/>
        <v>#DIV/0!</v>
      </c>
      <c r="DO240" t="e">
        <f t="shared" si="862"/>
        <v>#DIV/0!</v>
      </c>
      <c r="DP240" t="e">
        <f t="shared" si="862"/>
        <v>#DIV/0!</v>
      </c>
      <c r="DQ240" t="e">
        <f t="shared" si="862"/>
        <v>#DIV/0!</v>
      </c>
      <c r="DR240" t="e">
        <f t="shared" si="862"/>
        <v>#DIV/0!</v>
      </c>
      <c r="DS240" t="e">
        <f t="shared" si="862"/>
        <v>#DIV/0!</v>
      </c>
      <c r="DT240" t="e">
        <f t="shared" si="862"/>
        <v>#DIV/0!</v>
      </c>
      <c r="DU240" t="e">
        <f t="shared" si="862"/>
        <v>#DIV/0!</v>
      </c>
      <c r="DV240" t="e">
        <f t="shared" si="862"/>
        <v>#DIV/0!</v>
      </c>
      <c r="DW240" t="e">
        <f t="shared" si="862"/>
        <v>#DIV/0!</v>
      </c>
      <c r="DX240" t="e">
        <f t="shared" si="862"/>
        <v>#DIV/0!</v>
      </c>
      <c r="DY240" t="e">
        <f t="shared" si="862"/>
        <v>#DIV/0!</v>
      </c>
      <c r="DZ240" t="e">
        <f t="shared" si="862"/>
        <v>#DIV/0!</v>
      </c>
      <c r="EA240" t="e">
        <f t="shared" si="863"/>
        <v>#DIV/0!</v>
      </c>
      <c r="EC240" t="e">
        <f t="shared" si="919"/>
        <v>#DIV/0!</v>
      </c>
      <c r="ED240" t="e">
        <f t="shared" si="864"/>
        <v>#DIV/0!</v>
      </c>
      <c r="EE240" t="e">
        <f t="shared" si="864"/>
        <v>#DIV/0!</v>
      </c>
      <c r="EF240" t="e">
        <f t="shared" si="864"/>
        <v>#DIV/0!</v>
      </c>
      <c r="EG240" t="e">
        <f t="shared" si="864"/>
        <v>#DIV/0!</v>
      </c>
      <c r="EH240" t="e">
        <f t="shared" si="864"/>
        <v>#DIV/0!</v>
      </c>
      <c r="EI240" t="e">
        <f t="shared" si="864"/>
        <v>#DIV/0!</v>
      </c>
      <c r="EJ240" t="e">
        <f t="shared" si="864"/>
        <v>#DIV/0!</v>
      </c>
      <c r="EK240" t="e">
        <f t="shared" si="864"/>
        <v>#DIV/0!</v>
      </c>
      <c r="EL240" t="e">
        <f t="shared" si="864"/>
        <v>#DIV/0!</v>
      </c>
      <c r="EM240" t="e">
        <f t="shared" si="864"/>
        <v>#DIV/0!</v>
      </c>
      <c r="EN240" t="e">
        <f t="shared" si="864"/>
        <v>#DIV/0!</v>
      </c>
      <c r="EO240" t="e">
        <f t="shared" si="864"/>
        <v>#DIV/0!</v>
      </c>
      <c r="EP240" t="e">
        <f t="shared" si="864"/>
        <v>#DIV/0!</v>
      </c>
      <c r="EQ240" t="e">
        <f t="shared" si="864"/>
        <v>#DIV/0!</v>
      </c>
      <c r="ER240" t="e">
        <f t="shared" si="864"/>
        <v>#DIV/0!</v>
      </c>
      <c r="ES240" t="e">
        <f t="shared" si="864"/>
        <v>#DIV/0!</v>
      </c>
      <c r="ET240" t="e">
        <f t="shared" si="864"/>
        <v>#DIV/0!</v>
      </c>
      <c r="EU240" t="e">
        <f t="shared" si="864"/>
        <v>#DIV/0!</v>
      </c>
      <c r="EV240" t="e">
        <f t="shared" si="864"/>
        <v>#DIV/0!</v>
      </c>
      <c r="EW240" t="e">
        <f t="shared" si="864"/>
        <v>#DIV/0!</v>
      </c>
      <c r="EZ240" s="19" t="e">
        <f t="shared" si="920"/>
        <v>#DIV/0!</v>
      </c>
      <c r="FA240" s="19" t="e">
        <f t="shared" si="921"/>
        <v>#DIV/0!</v>
      </c>
      <c r="FB240" s="19" t="e">
        <f t="shared" si="922"/>
        <v>#DIV/0!</v>
      </c>
      <c r="FC240" s="19" t="e">
        <f t="shared" si="923"/>
        <v>#DIV/0!</v>
      </c>
      <c r="FD240" s="19" t="e">
        <f t="shared" si="924"/>
        <v>#DIV/0!</v>
      </c>
      <c r="FE240" s="19" t="e">
        <f t="shared" si="925"/>
        <v>#DIV/0!</v>
      </c>
      <c r="FF240" s="19" t="e">
        <f t="shared" si="926"/>
        <v>#DIV/0!</v>
      </c>
      <c r="FG240" s="19" t="e">
        <f t="shared" si="927"/>
        <v>#DIV/0!</v>
      </c>
      <c r="FH240" s="19" t="e">
        <f t="shared" si="928"/>
        <v>#DIV/0!</v>
      </c>
      <c r="FI240" s="19" t="e">
        <f t="shared" si="866"/>
        <v>#DIV/0!</v>
      </c>
      <c r="FJ240" s="19" t="e">
        <f t="shared" si="867"/>
        <v>#DIV/0!</v>
      </c>
      <c r="FK240" s="19" t="e">
        <f t="shared" si="868"/>
        <v>#DIV/0!</v>
      </c>
      <c r="FL240" s="19" t="e">
        <f t="shared" si="869"/>
        <v>#DIV/0!</v>
      </c>
      <c r="FM240" s="19" t="e">
        <f t="shared" si="870"/>
        <v>#DIV/0!</v>
      </c>
      <c r="FN240" s="19" t="e">
        <f t="shared" si="871"/>
        <v>#DIV/0!</v>
      </c>
      <c r="FO240" s="19" t="e">
        <f t="shared" si="872"/>
        <v>#DIV/0!</v>
      </c>
      <c r="FP240" s="19" t="e">
        <f t="shared" si="873"/>
        <v>#DIV/0!</v>
      </c>
      <c r="FQ240" s="19" t="e">
        <f t="shared" si="874"/>
        <v>#DIV/0!</v>
      </c>
      <c r="FR240" s="19" t="e">
        <f t="shared" si="875"/>
        <v>#DIV/0!</v>
      </c>
      <c r="FS240" s="19" t="e">
        <f t="shared" si="876"/>
        <v>#DIV/0!</v>
      </c>
      <c r="FT240" s="19" t="e">
        <f t="shared" si="877"/>
        <v>#DIV/0!</v>
      </c>
      <c r="FU240" s="19"/>
      <c r="FV240" s="16"/>
      <c r="FW240" s="19" t="e">
        <f t="shared" si="878"/>
        <v>#DIV/0!</v>
      </c>
      <c r="FX240" s="19">
        <f t="shared" si="929"/>
        <v>1</v>
      </c>
      <c r="FY240" s="19">
        <f t="shared" si="799"/>
        <v>0.94471749978119035</v>
      </c>
      <c r="FZ240" s="19"/>
      <c r="GA240" s="19" t="e">
        <f t="shared" si="879"/>
        <v>#DIV/0!</v>
      </c>
      <c r="GB240" s="19">
        <f t="shared" si="930"/>
        <v>1</v>
      </c>
      <c r="GC240" s="19">
        <f t="shared" si="800"/>
        <v>1.0955723200700003</v>
      </c>
      <c r="GD240" s="19"/>
      <c r="GE240" s="19" t="e">
        <f t="shared" si="880"/>
        <v>#DIV/0!</v>
      </c>
      <c r="GF240" s="19">
        <f t="shared" si="931"/>
        <v>1</v>
      </c>
      <c r="GG240" s="19">
        <f t="shared" si="801"/>
        <v>1.1839394841349797</v>
      </c>
      <c r="GH240" s="19"/>
      <c r="GI240" s="19">
        <f t="shared" si="802"/>
        <v>1.2467804961390619E-6</v>
      </c>
      <c r="GJ240" s="19">
        <f t="shared" si="881"/>
        <v>1.5277859634889303E-6</v>
      </c>
      <c r="GK240" s="19">
        <f t="shared" si="803"/>
        <v>0</v>
      </c>
      <c r="GL240" s="3"/>
      <c r="GM240" s="3"/>
      <c r="GN240" s="8"/>
      <c r="GO240" s="5">
        <f t="shared" si="932"/>
        <v>10</v>
      </c>
      <c r="GP240" t="b">
        <f t="shared" si="882"/>
        <v>1</v>
      </c>
      <c r="GR240">
        <v>325</v>
      </c>
      <c r="GS240" s="20">
        <v>0.19632480417099912</v>
      </c>
      <c r="GT240" s="20" t="e">
        <v>#REF!</v>
      </c>
      <c r="GU240" s="33"/>
      <c r="GV240" s="31">
        <f t="shared" ca="1" si="804"/>
        <v>1995</v>
      </c>
      <c r="GW240" s="12">
        <f t="shared" ca="1" si="883"/>
        <v>1.3034567813308036</v>
      </c>
      <c r="GX240" s="19">
        <f t="shared" ca="1" si="884"/>
        <v>0.94683201673210082</v>
      </c>
      <c r="GY240" s="19">
        <f t="shared" ca="1" si="885"/>
        <v>1.2341532204193519</v>
      </c>
      <c r="GZ240" s="11">
        <f t="shared" ca="1" si="805"/>
        <v>1995</v>
      </c>
      <c r="HA240" s="12">
        <f t="shared" ca="1" si="886"/>
        <v>1.3461034260110745</v>
      </c>
      <c r="HB240" s="12">
        <f t="shared" ca="1" si="887"/>
        <v>0.96831844874903394</v>
      </c>
      <c r="HC240" s="12">
        <f t="shared" ca="1" si="888"/>
        <v>0.94683201673210082</v>
      </c>
      <c r="HD240" s="12">
        <f t="shared" ca="1" si="889"/>
        <v>1.2341532204193519</v>
      </c>
      <c r="HE240">
        <f t="shared" ca="1" si="890"/>
        <v>1995</v>
      </c>
      <c r="HF240" s="12">
        <f t="shared" ca="1" si="891"/>
        <v>0.94683201673210082</v>
      </c>
      <c r="HG240" s="12">
        <f t="shared" ca="1" si="892"/>
        <v>1.012432878641665</v>
      </c>
      <c r="HH240" s="12">
        <f t="shared" ca="1" si="893"/>
        <v>0.9564273041469995</v>
      </c>
      <c r="HJ240" s="17"/>
      <c r="HL240" s="18">
        <f t="shared" si="894"/>
        <v>1959</v>
      </c>
      <c r="HM240" s="9">
        <f t="shared" si="806"/>
        <v>8.9752671770879497E-7</v>
      </c>
      <c r="HN240" s="9">
        <f t="shared" si="895"/>
        <v>0</v>
      </c>
      <c r="HO240" s="9">
        <f t="shared" si="896"/>
        <v>1.0845560769216382</v>
      </c>
      <c r="HP240" s="9">
        <f t="shared" si="897"/>
        <v>1.2451451983280792</v>
      </c>
      <c r="HQ240" s="9">
        <f t="shared" si="898"/>
        <v>0.99929002370176734</v>
      </c>
      <c r="HR240" s="9">
        <f t="shared" si="808"/>
        <v>1.2111862937447297E-6</v>
      </c>
      <c r="HS240" s="9">
        <f t="shared" si="899"/>
        <v>0</v>
      </c>
      <c r="HT240" s="9"/>
      <c r="HU240" s="9">
        <f t="shared" si="900"/>
        <v>1.3504297914965167</v>
      </c>
      <c r="HV240" s="23">
        <f t="shared" si="901"/>
        <v>1.3494710183521268</v>
      </c>
      <c r="HX240" s="8"/>
      <c r="HY240" s="5">
        <f t="shared" si="933"/>
        <v>10</v>
      </c>
      <c r="HZ240" t="b">
        <f t="shared" si="902"/>
        <v>1</v>
      </c>
      <c r="IB240">
        <f t="shared" si="903"/>
        <v>325</v>
      </c>
      <c r="IC240" s="20">
        <v>0.19108912792135013</v>
      </c>
      <c r="ID240" s="20" t="e">
        <v>#REF!</v>
      </c>
      <c r="IE240" s="11"/>
      <c r="IF240">
        <f t="shared" ca="1" si="904"/>
        <v>1995</v>
      </c>
      <c r="IG240" s="12">
        <f t="shared" ca="1" si="905"/>
        <v>0.97691207185693085</v>
      </c>
      <c r="IH240" s="19">
        <f t="shared" ca="1" si="906"/>
        <v>1.0015266877780469</v>
      </c>
      <c r="II240" s="19">
        <f t="shared" ca="1" si="907"/>
        <v>0.97840451507768378</v>
      </c>
      <c r="IJ240" s="11">
        <f t="shared" ca="1" si="908"/>
        <v>1995</v>
      </c>
      <c r="IK240" s="12">
        <f t="shared" ca="1" si="909"/>
        <v>0.96902686028987139</v>
      </c>
      <c r="IL240" s="12">
        <f t="shared" ca="1" si="910"/>
        <v>1.0081372476761901</v>
      </c>
      <c r="IM240" s="12">
        <f t="shared" ca="1" si="911"/>
        <v>1.0015266877780469</v>
      </c>
      <c r="IN240" s="12">
        <f t="shared" ca="1" si="912"/>
        <v>0.97840451507768378</v>
      </c>
      <c r="IO240">
        <f t="shared" ca="1" si="913"/>
        <v>1995</v>
      </c>
      <c r="IP240" s="12">
        <f t="shared" ca="1" si="914"/>
        <v>1.0015266877780469</v>
      </c>
      <c r="IQ240" s="12">
        <f t="shared" ca="1" si="915"/>
        <v>1.0022526225707558</v>
      </c>
      <c r="IR240" s="12">
        <f t="shared" ca="1" si="916"/>
        <v>1.005871399059391</v>
      </c>
    </row>
    <row r="241" spans="1:252" hidden="1" x14ac:dyDescent="0.2">
      <c r="A241" t="s">
        <v>54</v>
      </c>
      <c r="B241" s="1">
        <f t="shared" si="917"/>
        <v>1960</v>
      </c>
      <c r="X241">
        <f t="shared" si="809"/>
        <v>0</v>
      </c>
      <c r="AX241">
        <f t="shared" si="810"/>
        <v>0</v>
      </c>
      <c r="AY241">
        <f t="shared" si="811"/>
        <v>0</v>
      </c>
      <c r="AZ241">
        <f t="shared" si="812"/>
        <v>0</v>
      </c>
      <c r="BA241">
        <f t="shared" si="813"/>
        <v>0</v>
      </c>
      <c r="BB241">
        <f t="shared" si="814"/>
        <v>0</v>
      </c>
      <c r="BC241">
        <f t="shared" si="815"/>
        <v>0</v>
      </c>
      <c r="BD241">
        <f t="shared" si="816"/>
        <v>0</v>
      </c>
      <c r="BE241">
        <f t="shared" si="817"/>
        <v>0</v>
      </c>
      <c r="BF241">
        <f t="shared" si="818"/>
        <v>0</v>
      </c>
      <c r="BG241">
        <f t="shared" si="819"/>
        <v>0</v>
      </c>
      <c r="BH241">
        <f t="shared" si="820"/>
        <v>0</v>
      </c>
      <c r="BI241">
        <f t="shared" si="821"/>
        <v>0</v>
      </c>
      <c r="BJ241">
        <f t="shared" si="822"/>
        <v>0</v>
      </c>
      <c r="BK241">
        <f t="shared" si="823"/>
        <v>0</v>
      </c>
      <c r="BL241">
        <f t="shared" si="824"/>
        <v>0</v>
      </c>
      <c r="BM241">
        <f t="shared" si="825"/>
        <v>0</v>
      </c>
      <c r="BN241">
        <f t="shared" si="826"/>
        <v>0</v>
      </c>
      <c r="BO241">
        <f t="shared" si="827"/>
        <v>0</v>
      </c>
      <c r="BP241">
        <f t="shared" si="828"/>
        <v>0</v>
      </c>
      <c r="BQ241">
        <f t="shared" si="829"/>
        <v>0</v>
      </c>
      <c r="BR241">
        <f t="shared" si="830"/>
        <v>0</v>
      </c>
      <c r="BS241">
        <f t="shared" si="831"/>
        <v>0</v>
      </c>
      <c r="BU241" s="16"/>
      <c r="BV241" s="9">
        <f t="shared" si="796"/>
        <v>1.2467804961390619E-6</v>
      </c>
      <c r="BW241" s="9">
        <f t="shared" si="832"/>
        <v>0</v>
      </c>
      <c r="BX241" s="9">
        <f t="shared" si="833"/>
        <v>1.0955723200700003</v>
      </c>
      <c r="BY241" s="9">
        <f t="shared" si="834"/>
        <v>1.1839394841349797</v>
      </c>
      <c r="BZ241" s="9">
        <f t="shared" si="835"/>
        <v>0.94471749978119035</v>
      </c>
      <c r="CA241" s="9">
        <f t="shared" si="797"/>
        <v>1.5277859634889301E-6</v>
      </c>
      <c r="CB241" s="9">
        <f t="shared" si="836"/>
        <v>0</v>
      </c>
      <c r="CC241" s="9"/>
      <c r="CD241" s="9">
        <f t="shared" si="837"/>
        <v>1.297091327456239</v>
      </c>
      <c r="CE241" s="9">
        <f t="shared" si="838"/>
        <v>1.2253848758623234</v>
      </c>
      <c r="CG241" s="35"/>
      <c r="CH241">
        <f t="shared" si="839"/>
        <v>1960</v>
      </c>
      <c r="CI241" t="e">
        <f t="shared" si="840"/>
        <v>#DIV/0!</v>
      </c>
      <c r="CJ241" t="e">
        <f t="shared" si="841"/>
        <v>#DIV/0!</v>
      </c>
      <c r="CK241" t="e">
        <f t="shared" si="842"/>
        <v>#DIV/0!</v>
      </c>
      <c r="CL241" t="e">
        <f t="shared" si="843"/>
        <v>#DIV/0!</v>
      </c>
      <c r="CM241" t="e">
        <f t="shared" si="844"/>
        <v>#DIV/0!</v>
      </c>
      <c r="CN241" t="e">
        <f t="shared" si="845"/>
        <v>#DIV/0!</v>
      </c>
      <c r="CO241" t="e">
        <f t="shared" si="846"/>
        <v>#DIV/0!</v>
      </c>
      <c r="CP241" t="e">
        <f t="shared" si="847"/>
        <v>#DIV/0!</v>
      </c>
      <c r="CQ241" t="e">
        <f t="shared" si="848"/>
        <v>#DIV/0!</v>
      </c>
      <c r="CR241" t="e">
        <f t="shared" si="849"/>
        <v>#DIV/0!</v>
      </c>
      <c r="CS241" t="e">
        <f t="shared" si="850"/>
        <v>#DIV/0!</v>
      </c>
      <c r="CT241" t="e">
        <f t="shared" si="851"/>
        <v>#DIV/0!</v>
      </c>
      <c r="CU241" t="e">
        <f t="shared" si="852"/>
        <v>#DIV/0!</v>
      </c>
      <c r="CV241" t="e">
        <f t="shared" si="853"/>
        <v>#DIV/0!</v>
      </c>
      <c r="CW241" t="e">
        <f t="shared" si="854"/>
        <v>#DIV/0!</v>
      </c>
      <c r="CX241" t="e">
        <f t="shared" si="855"/>
        <v>#DIV/0!</v>
      </c>
      <c r="CY241" t="e">
        <f t="shared" si="856"/>
        <v>#DIV/0!</v>
      </c>
      <c r="CZ241" t="e">
        <f t="shared" si="857"/>
        <v>#DIV/0!</v>
      </c>
      <c r="DA241" t="e">
        <f t="shared" si="858"/>
        <v>#DIV/0!</v>
      </c>
      <c r="DB241" t="e">
        <f t="shared" si="859"/>
        <v>#DIV/0!</v>
      </c>
      <c r="DC241" t="e">
        <f t="shared" si="860"/>
        <v>#DIV/0!</v>
      </c>
      <c r="DD241" t="e">
        <f t="shared" si="861"/>
        <v>#DIV/0!</v>
      </c>
      <c r="DF241" t="e">
        <f t="shared" si="918"/>
        <v>#DIV/0!</v>
      </c>
      <c r="DG241" t="e">
        <f t="shared" si="862"/>
        <v>#DIV/0!</v>
      </c>
      <c r="DH241" t="e">
        <f t="shared" si="862"/>
        <v>#DIV/0!</v>
      </c>
      <c r="DI241" t="e">
        <f t="shared" si="862"/>
        <v>#DIV/0!</v>
      </c>
      <c r="DJ241" t="e">
        <f t="shared" si="862"/>
        <v>#DIV/0!</v>
      </c>
      <c r="DK241" t="e">
        <f t="shared" si="862"/>
        <v>#DIV/0!</v>
      </c>
      <c r="DL241" t="e">
        <f t="shared" si="862"/>
        <v>#DIV/0!</v>
      </c>
      <c r="DM241" t="e">
        <f t="shared" si="862"/>
        <v>#DIV/0!</v>
      </c>
      <c r="DN241" t="e">
        <f t="shared" si="862"/>
        <v>#DIV/0!</v>
      </c>
      <c r="DO241" t="e">
        <f t="shared" si="862"/>
        <v>#DIV/0!</v>
      </c>
      <c r="DP241" t="e">
        <f t="shared" si="862"/>
        <v>#DIV/0!</v>
      </c>
      <c r="DQ241" t="e">
        <f t="shared" si="862"/>
        <v>#DIV/0!</v>
      </c>
      <c r="DR241" t="e">
        <f t="shared" si="862"/>
        <v>#DIV/0!</v>
      </c>
      <c r="DS241" t="e">
        <f t="shared" si="862"/>
        <v>#DIV/0!</v>
      </c>
      <c r="DT241" t="e">
        <f t="shared" si="862"/>
        <v>#DIV/0!</v>
      </c>
      <c r="DU241" t="e">
        <f t="shared" si="862"/>
        <v>#DIV/0!</v>
      </c>
      <c r="DV241" t="e">
        <f t="shared" si="862"/>
        <v>#DIV/0!</v>
      </c>
      <c r="DW241" t="e">
        <f t="shared" si="862"/>
        <v>#DIV/0!</v>
      </c>
      <c r="DX241" t="e">
        <f t="shared" si="862"/>
        <v>#DIV/0!</v>
      </c>
      <c r="DY241" t="e">
        <f t="shared" si="862"/>
        <v>#DIV/0!</v>
      </c>
      <c r="DZ241" t="e">
        <f t="shared" si="862"/>
        <v>#DIV/0!</v>
      </c>
      <c r="EA241" t="e">
        <f t="shared" si="863"/>
        <v>#DIV/0!</v>
      </c>
      <c r="EC241" t="e">
        <f t="shared" si="919"/>
        <v>#DIV/0!</v>
      </c>
      <c r="ED241" t="e">
        <f t="shared" si="864"/>
        <v>#DIV/0!</v>
      </c>
      <c r="EE241" t="e">
        <f t="shared" si="864"/>
        <v>#DIV/0!</v>
      </c>
      <c r="EF241" t="e">
        <f t="shared" si="864"/>
        <v>#DIV/0!</v>
      </c>
      <c r="EG241" t="e">
        <f t="shared" si="864"/>
        <v>#DIV/0!</v>
      </c>
      <c r="EH241" t="e">
        <f t="shared" si="864"/>
        <v>#DIV/0!</v>
      </c>
      <c r="EI241" t="e">
        <f t="shared" si="864"/>
        <v>#DIV/0!</v>
      </c>
      <c r="EJ241" t="e">
        <f t="shared" si="864"/>
        <v>#DIV/0!</v>
      </c>
      <c r="EK241" t="e">
        <f t="shared" si="864"/>
        <v>#DIV/0!</v>
      </c>
      <c r="EL241" t="e">
        <f t="shared" si="864"/>
        <v>#DIV/0!</v>
      </c>
      <c r="EM241" t="e">
        <f t="shared" si="864"/>
        <v>#DIV/0!</v>
      </c>
      <c r="EN241" t="e">
        <f t="shared" si="864"/>
        <v>#DIV/0!</v>
      </c>
      <c r="EO241" t="e">
        <f t="shared" si="864"/>
        <v>#DIV/0!</v>
      </c>
      <c r="EP241" t="e">
        <f t="shared" si="864"/>
        <v>#DIV/0!</v>
      </c>
      <c r="EQ241" t="e">
        <f t="shared" si="864"/>
        <v>#DIV/0!</v>
      </c>
      <c r="ER241" t="e">
        <f t="shared" si="864"/>
        <v>#DIV/0!</v>
      </c>
      <c r="ES241" t="e">
        <f t="shared" si="864"/>
        <v>#DIV/0!</v>
      </c>
      <c r="ET241" t="e">
        <f t="shared" si="864"/>
        <v>#DIV/0!</v>
      </c>
      <c r="EU241" t="e">
        <f t="shared" si="864"/>
        <v>#DIV/0!</v>
      </c>
      <c r="EV241" t="e">
        <f t="shared" si="864"/>
        <v>#DIV/0!</v>
      </c>
      <c r="EW241" t="e">
        <f t="shared" si="864"/>
        <v>#DIV/0!</v>
      </c>
      <c r="EZ241" s="19" t="e">
        <f t="shared" si="920"/>
        <v>#DIV/0!</v>
      </c>
      <c r="FA241" s="19" t="e">
        <f t="shared" si="921"/>
        <v>#DIV/0!</v>
      </c>
      <c r="FB241" s="19" t="e">
        <f t="shared" si="922"/>
        <v>#DIV/0!</v>
      </c>
      <c r="FC241" s="19" t="e">
        <f t="shared" si="923"/>
        <v>#DIV/0!</v>
      </c>
      <c r="FD241" s="19" t="e">
        <f t="shared" si="924"/>
        <v>#DIV/0!</v>
      </c>
      <c r="FE241" s="19" t="e">
        <f t="shared" si="925"/>
        <v>#DIV/0!</v>
      </c>
      <c r="FF241" s="19" t="e">
        <f t="shared" si="926"/>
        <v>#DIV/0!</v>
      </c>
      <c r="FG241" s="19" t="e">
        <f t="shared" si="927"/>
        <v>#DIV/0!</v>
      </c>
      <c r="FH241" s="19" t="e">
        <f t="shared" si="928"/>
        <v>#DIV/0!</v>
      </c>
      <c r="FI241" s="19" t="e">
        <f t="shared" si="866"/>
        <v>#DIV/0!</v>
      </c>
      <c r="FJ241" s="19" t="e">
        <f t="shared" si="867"/>
        <v>#DIV/0!</v>
      </c>
      <c r="FK241" s="19" t="e">
        <f t="shared" si="868"/>
        <v>#DIV/0!</v>
      </c>
      <c r="FL241" s="19" t="e">
        <f t="shared" si="869"/>
        <v>#DIV/0!</v>
      </c>
      <c r="FM241" s="19" t="e">
        <f t="shared" si="870"/>
        <v>#DIV/0!</v>
      </c>
      <c r="FN241" s="19" t="e">
        <f t="shared" si="871"/>
        <v>#DIV/0!</v>
      </c>
      <c r="FO241" s="19" t="e">
        <f t="shared" si="872"/>
        <v>#DIV/0!</v>
      </c>
      <c r="FP241" s="19" t="e">
        <f t="shared" si="873"/>
        <v>#DIV/0!</v>
      </c>
      <c r="FQ241" s="19" t="e">
        <f t="shared" si="874"/>
        <v>#DIV/0!</v>
      </c>
      <c r="FR241" s="19" t="e">
        <f t="shared" si="875"/>
        <v>#DIV/0!</v>
      </c>
      <c r="FS241" s="19" t="e">
        <f t="shared" si="876"/>
        <v>#DIV/0!</v>
      </c>
      <c r="FT241" s="19" t="e">
        <f t="shared" si="877"/>
        <v>#DIV/0!</v>
      </c>
      <c r="FU241" s="19"/>
      <c r="FV241" s="16"/>
      <c r="FW241" s="19" t="e">
        <f t="shared" si="878"/>
        <v>#DIV/0!</v>
      </c>
      <c r="FX241" s="19">
        <f t="shared" si="929"/>
        <v>1</v>
      </c>
      <c r="FY241" s="19">
        <f t="shared" si="799"/>
        <v>0.94471749978119035</v>
      </c>
      <c r="FZ241" s="19"/>
      <c r="GA241" s="19" t="e">
        <f t="shared" si="879"/>
        <v>#DIV/0!</v>
      </c>
      <c r="GB241" s="19">
        <f t="shared" si="930"/>
        <v>1</v>
      </c>
      <c r="GC241" s="19">
        <f t="shared" si="800"/>
        <v>1.0955723200700003</v>
      </c>
      <c r="GD241" s="19"/>
      <c r="GE241" s="19" t="e">
        <f t="shared" si="880"/>
        <v>#DIV/0!</v>
      </c>
      <c r="GF241" s="19">
        <f t="shared" si="931"/>
        <v>1</v>
      </c>
      <c r="GG241" s="19">
        <f t="shared" si="801"/>
        <v>1.1839394841349797</v>
      </c>
      <c r="GH241" s="19"/>
      <c r="GI241" s="19">
        <f t="shared" si="802"/>
        <v>1.2467804961390619E-6</v>
      </c>
      <c r="GJ241" s="19">
        <f t="shared" si="881"/>
        <v>1.5277859634889303E-6</v>
      </c>
      <c r="GK241" s="19">
        <f t="shared" si="803"/>
        <v>0</v>
      </c>
      <c r="GL241" s="3"/>
      <c r="GM241" s="3"/>
      <c r="GN241" s="8"/>
      <c r="GO241" s="5">
        <f t="shared" si="932"/>
        <v>11</v>
      </c>
      <c r="GP241" t="b">
        <f t="shared" si="882"/>
        <v>1</v>
      </c>
      <c r="GR241">
        <v>326</v>
      </c>
      <c r="GS241" s="20">
        <v>4.5196761724666676E-2</v>
      </c>
      <c r="GT241" s="20" t="e">
        <v>#REF!</v>
      </c>
      <c r="GU241" s="33"/>
      <c r="GV241" s="31">
        <f t="shared" ca="1" si="804"/>
        <v>1996</v>
      </c>
      <c r="GW241" s="12">
        <f t="shared" ca="1" si="883"/>
        <v>1.3342621295007351</v>
      </c>
      <c r="GX241" s="19">
        <f t="shared" ca="1" si="884"/>
        <v>0.94538870335318803</v>
      </c>
      <c r="GY241" s="19">
        <f t="shared" ca="1" si="885"/>
        <v>1.2613936274827617</v>
      </c>
      <c r="GZ241" s="11">
        <f t="shared" ca="1" si="805"/>
        <v>1996</v>
      </c>
      <c r="HA241" s="12">
        <f t="shared" ca="1" si="886"/>
        <v>1.3891291162026258</v>
      </c>
      <c r="HB241" s="12">
        <f t="shared" ca="1" si="887"/>
        <v>0.96050260118953001</v>
      </c>
      <c r="HC241" s="12">
        <f t="shared" ca="1" si="888"/>
        <v>0.94538870335318803</v>
      </c>
      <c r="HD241" s="12">
        <f t="shared" ca="1" si="889"/>
        <v>1.2613936274827617</v>
      </c>
      <c r="HE241">
        <f t="shared" ca="1" si="890"/>
        <v>1996</v>
      </c>
      <c r="HF241" s="12">
        <f t="shared" ca="1" si="891"/>
        <v>0.94538870335318803</v>
      </c>
      <c r="HG241" s="12">
        <f t="shared" ca="1" si="892"/>
        <v>1.0101573753379633</v>
      </c>
      <c r="HH241" s="12">
        <f t="shared" ca="1" si="893"/>
        <v>0.95084451654691871</v>
      </c>
      <c r="HJ241" s="17"/>
      <c r="HL241" s="18">
        <f t="shared" si="894"/>
        <v>1960</v>
      </c>
      <c r="HM241" s="9">
        <f t="shared" si="806"/>
        <v>8.9752671770879497E-7</v>
      </c>
      <c r="HN241" s="9">
        <f t="shared" si="895"/>
        <v>0</v>
      </c>
      <c r="HO241" s="9">
        <f t="shared" si="896"/>
        <v>1.0845560769216382</v>
      </c>
      <c r="HP241" s="9">
        <f t="shared" si="897"/>
        <v>1.2451451983280792</v>
      </c>
      <c r="HQ241" s="9">
        <f t="shared" si="898"/>
        <v>0.99929002370176734</v>
      </c>
      <c r="HR241" s="9">
        <f t="shared" si="808"/>
        <v>1.2111862937447297E-6</v>
      </c>
      <c r="HS241" s="9">
        <f t="shared" si="899"/>
        <v>0</v>
      </c>
      <c r="HT241" s="9"/>
      <c r="HU241" s="9">
        <f t="shared" si="900"/>
        <v>1.3504297914965167</v>
      </c>
      <c r="HV241" s="23">
        <f t="shared" si="901"/>
        <v>1.3494710183521268</v>
      </c>
      <c r="HX241" s="8"/>
      <c r="HY241" s="5">
        <f t="shared" si="933"/>
        <v>11</v>
      </c>
      <c r="HZ241" t="b">
        <f t="shared" si="902"/>
        <v>1</v>
      </c>
      <c r="IB241">
        <f t="shared" si="903"/>
        <v>326</v>
      </c>
      <c r="IC241" s="20">
        <v>6.0673880304513574E-2</v>
      </c>
      <c r="ID241" s="20" t="e">
        <v>#REF!</v>
      </c>
      <c r="IE241" s="11"/>
      <c r="IF241">
        <f t="shared" ca="1" si="904"/>
        <v>1996</v>
      </c>
      <c r="IG241" s="12">
        <f t="shared" ca="1" si="905"/>
        <v>1</v>
      </c>
      <c r="IH241" s="19">
        <f t="shared" ca="1" si="906"/>
        <v>1</v>
      </c>
      <c r="II241" s="19">
        <f t="shared" ca="1" si="907"/>
        <v>1</v>
      </c>
      <c r="IJ241" s="11">
        <f t="shared" ca="1" si="908"/>
        <v>1996</v>
      </c>
      <c r="IK241" s="12">
        <f t="shared" ca="1" si="909"/>
        <v>1</v>
      </c>
      <c r="IL241" s="12">
        <f t="shared" ca="1" si="910"/>
        <v>1</v>
      </c>
      <c r="IM241" s="12">
        <f t="shared" ca="1" si="911"/>
        <v>1</v>
      </c>
      <c r="IN241" s="12">
        <f t="shared" ca="1" si="912"/>
        <v>1</v>
      </c>
      <c r="IO241">
        <f t="shared" ca="1" si="913"/>
        <v>1996</v>
      </c>
      <c r="IP241" s="12">
        <f t="shared" ca="1" si="914"/>
        <v>1</v>
      </c>
      <c r="IQ241" s="12">
        <f t="shared" ca="1" si="915"/>
        <v>1</v>
      </c>
      <c r="IR241" s="12">
        <f t="shared" ca="1" si="916"/>
        <v>1</v>
      </c>
    </row>
    <row r="242" spans="1:252" hidden="1" x14ac:dyDescent="0.2">
      <c r="A242" t="s">
        <v>54</v>
      </c>
      <c r="B242" s="1">
        <f t="shared" si="917"/>
        <v>1961</v>
      </c>
      <c r="X242">
        <f t="shared" si="809"/>
        <v>0</v>
      </c>
      <c r="AX242">
        <f t="shared" si="810"/>
        <v>0</v>
      </c>
      <c r="AY242">
        <f t="shared" si="811"/>
        <v>0</v>
      </c>
      <c r="AZ242">
        <f t="shared" si="812"/>
        <v>0</v>
      </c>
      <c r="BA242">
        <f t="shared" si="813"/>
        <v>0</v>
      </c>
      <c r="BB242">
        <f t="shared" si="814"/>
        <v>0</v>
      </c>
      <c r="BC242">
        <f t="shared" si="815"/>
        <v>0</v>
      </c>
      <c r="BD242">
        <f t="shared" si="816"/>
        <v>0</v>
      </c>
      <c r="BE242">
        <f t="shared" si="817"/>
        <v>0</v>
      </c>
      <c r="BF242">
        <f t="shared" si="818"/>
        <v>0</v>
      </c>
      <c r="BG242">
        <f t="shared" si="819"/>
        <v>0</v>
      </c>
      <c r="BH242">
        <f t="shared" si="820"/>
        <v>0</v>
      </c>
      <c r="BI242">
        <f t="shared" si="821"/>
        <v>0</v>
      </c>
      <c r="BJ242">
        <f t="shared" si="822"/>
        <v>0</v>
      </c>
      <c r="BK242">
        <f t="shared" si="823"/>
        <v>0</v>
      </c>
      <c r="BL242">
        <f t="shared" si="824"/>
        <v>0</v>
      </c>
      <c r="BM242">
        <f t="shared" si="825"/>
        <v>0</v>
      </c>
      <c r="BN242">
        <f t="shared" si="826"/>
        <v>0</v>
      </c>
      <c r="BO242">
        <f t="shared" si="827"/>
        <v>0</v>
      </c>
      <c r="BP242">
        <f t="shared" si="828"/>
        <v>0</v>
      </c>
      <c r="BQ242">
        <f t="shared" si="829"/>
        <v>0</v>
      </c>
      <c r="BR242">
        <f t="shared" si="830"/>
        <v>0</v>
      </c>
      <c r="BS242">
        <f t="shared" si="831"/>
        <v>0</v>
      </c>
      <c r="BU242" s="16"/>
      <c r="BV242" s="9">
        <f t="shared" si="796"/>
        <v>1.2467804961390619E-6</v>
      </c>
      <c r="BW242" s="9">
        <f t="shared" si="832"/>
        <v>0</v>
      </c>
      <c r="BX242" s="9">
        <f t="shared" si="833"/>
        <v>1.0955723200700003</v>
      </c>
      <c r="BY242" s="9">
        <f t="shared" si="834"/>
        <v>1.1839394841349797</v>
      </c>
      <c r="BZ242" s="9">
        <f t="shared" si="835"/>
        <v>0.94471749978119035</v>
      </c>
      <c r="CA242" s="9">
        <f t="shared" si="797"/>
        <v>1.5277859634889301E-6</v>
      </c>
      <c r="CB242" s="9">
        <f t="shared" si="836"/>
        <v>0</v>
      </c>
      <c r="CC242" s="9"/>
      <c r="CD242" s="9">
        <f t="shared" si="837"/>
        <v>1.297091327456239</v>
      </c>
      <c r="CE242" s="9">
        <f t="shared" si="838"/>
        <v>1.2253848758623234</v>
      </c>
      <c r="CG242" s="35"/>
      <c r="CH242">
        <f t="shared" si="839"/>
        <v>1961</v>
      </c>
      <c r="CI242" t="e">
        <f t="shared" si="840"/>
        <v>#DIV/0!</v>
      </c>
      <c r="CJ242" t="e">
        <f t="shared" ref="CJ242:CX242" si="934">D242/$X242</f>
        <v>#DIV/0!</v>
      </c>
      <c r="CK242" t="e">
        <f t="shared" si="934"/>
        <v>#DIV/0!</v>
      </c>
      <c r="CL242" t="e">
        <f t="shared" si="934"/>
        <v>#DIV/0!</v>
      </c>
      <c r="CM242" t="e">
        <f t="shared" si="934"/>
        <v>#DIV/0!</v>
      </c>
      <c r="CN242" t="e">
        <f t="shared" si="934"/>
        <v>#DIV/0!</v>
      </c>
      <c r="CO242" t="e">
        <f t="shared" si="934"/>
        <v>#DIV/0!</v>
      </c>
      <c r="CP242" t="e">
        <f t="shared" si="934"/>
        <v>#DIV/0!</v>
      </c>
      <c r="CQ242" t="e">
        <f t="shared" si="934"/>
        <v>#DIV/0!</v>
      </c>
      <c r="CR242" t="e">
        <f t="shared" si="934"/>
        <v>#DIV/0!</v>
      </c>
      <c r="CS242" t="e">
        <f t="shared" si="934"/>
        <v>#DIV/0!</v>
      </c>
      <c r="CT242" t="e">
        <f t="shared" si="934"/>
        <v>#DIV/0!</v>
      </c>
      <c r="CU242" t="e">
        <f t="shared" si="934"/>
        <v>#DIV/0!</v>
      </c>
      <c r="CV242" t="e">
        <f t="shared" si="934"/>
        <v>#DIV/0!</v>
      </c>
      <c r="CW242" t="e">
        <f t="shared" si="934"/>
        <v>#DIV/0!</v>
      </c>
      <c r="CX242" t="e">
        <f t="shared" si="934"/>
        <v>#DIV/0!</v>
      </c>
      <c r="CY242" t="e">
        <f t="shared" ref="CY242:CY284" si="935">S242/$X242</f>
        <v>#DIV/0!</v>
      </c>
      <c r="CZ242" t="e">
        <f t="shared" ref="CZ242:CZ284" si="936">T242/$X242</f>
        <v>#DIV/0!</v>
      </c>
      <c r="DA242" t="e">
        <f t="shared" ref="DA242:DA284" si="937">U242/$X242</f>
        <v>#DIV/0!</v>
      </c>
      <c r="DB242" t="e">
        <f t="shared" ref="DB242:DB284" si="938">V242/$X242</f>
        <v>#DIV/0!</v>
      </c>
      <c r="DC242" t="e">
        <f t="shared" ref="DC242:DC284" si="939">W242/$X242</f>
        <v>#DIV/0!</v>
      </c>
      <c r="DD242" t="e">
        <f t="shared" si="861"/>
        <v>#DIV/0!</v>
      </c>
      <c r="DF242" t="e">
        <f t="shared" si="918"/>
        <v>#DIV/0!</v>
      </c>
      <c r="DG242" t="e">
        <f t="shared" si="862"/>
        <v>#DIV/0!</v>
      </c>
      <c r="DH242" t="e">
        <f t="shared" si="862"/>
        <v>#DIV/0!</v>
      </c>
      <c r="DI242" t="e">
        <f t="shared" si="862"/>
        <v>#DIV/0!</v>
      </c>
      <c r="DJ242" t="e">
        <f t="shared" si="862"/>
        <v>#DIV/0!</v>
      </c>
      <c r="DK242" t="e">
        <f t="shared" si="862"/>
        <v>#DIV/0!</v>
      </c>
      <c r="DL242" t="e">
        <f t="shared" si="862"/>
        <v>#DIV/0!</v>
      </c>
      <c r="DM242" t="e">
        <f t="shared" si="862"/>
        <v>#DIV/0!</v>
      </c>
      <c r="DN242" t="e">
        <f t="shared" si="862"/>
        <v>#DIV/0!</v>
      </c>
      <c r="DO242" t="e">
        <f t="shared" si="862"/>
        <v>#DIV/0!</v>
      </c>
      <c r="DP242" t="e">
        <f t="shared" si="862"/>
        <v>#DIV/0!</v>
      </c>
      <c r="DQ242" t="e">
        <f t="shared" si="862"/>
        <v>#DIV/0!</v>
      </c>
      <c r="DR242" t="e">
        <f t="shared" si="862"/>
        <v>#DIV/0!</v>
      </c>
      <c r="DS242" t="e">
        <f t="shared" si="862"/>
        <v>#DIV/0!</v>
      </c>
      <c r="DT242" t="e">
        <f t="shared" si="862"/>
        <v>#DIV/0!</v>
      </c>
      <c r="DU242" t="e">
        <f t="shared" si="862"/>
        <v>#DIV/0!</v>
      </c>
      <c r="DV242" t="e">
        <f t="shared" si="862"/>
        <v>#DIV/0!</v>
      </c>
      <c r="DW242" t="e">
        <f t="shared" si="862"/>
        <v>#DIV/0!</v>
      </c>
      <c r="DX242" t="e">
        <f t="shared" si="862"/>
        <v>#DIV/0!</v>
      </c>
      <c r="DY242" t="e">
        <f t="shared" si="862"/>
        <v>#DIV/0!</v>
      </c>
      <c r="DZ242" t="e">
        <f t="shared" si="862"/>
        <v>#DIV/0!</v>
      </c>
      <c r="EA242" t="e">
        <f t="shared" si="863"/>
        <v>#DIV/0!</v>
      </c>
      <c r="EC242" t="e">
        <f t="shared" si="919"/>
        <v>#DIV/0!</v>
      </c>
      <c r="ED242" t="e">
        <f t="shared" si="864"/>
        <v>#DIV/0!</v>
      </c>
      <c r="EE242" t="e">
        <f t="shared" si="864"/>
        <v>#DIV/0!</v>
      </c>
      <c r="EF242" t="e">
        <f t="shared" si="864"/>
        <v>#DIV/0!</v>
      </c>
      <c r="EG242" t="e">
        <f t="shared" si="864"/>
        <v>#DIV/0!</v>
      </c>
      <c r="EH242" t="e">
        <f t="shared" si="864"/>
        <v>#DIV/0!</v>
      </c>
      <c r="EI242" t="e">
        <f t="shared" si="864"/>
        <v>#DIV/0!</v>
      </c>
      <c r="EJ242" t="e">
        <f t="shared" si="864"/>
        <v>#DIV/0!</v>
      </c>
      <c r="EK242" t="e">
        <f t="shared" si="864"/>
        <v>#DIV/0!</v>
      </c>
      <c r="EL242" t="e">
        <f t="shared" si="864"/>
        <v>#DIV/0!</v>
      </c>
      <c r="EM242" t="e">
        <f t="shared" si="864"/>
        <v>#DIV/0!</v>
      </c>
      <c r="EN242" t="e">
        <f t="shared" si="864"/>
        <v>#DIV/0!</v>
      </c>
      <c r="EO242" t="e">
        <f t="shared" si="864"/>
        <v>#DIV/0!</v>
      </c>
      <c r="EP242" t="e">
        <f t="shared" si="864"/>
        <v>#DIV/0!</v>
      </c>
      <c r="EQ242" t="e">
        <f t="shared" si="864"/>
        <v>#DIV/0!</v>
      </c>
      <c r="ER242" t="e">
        <f t="shared" si="864"/>
        <v>#DIV/0!</v>
      </c>
      <c r="ES242" t="e">
        <f t="shared" si="864"/>
        <v>#DIV/0!</v>
      </c>
      <c r="ET242" t="e">
        <f t="shared" si="864"/>
        <v>#DIV/0!</v>
      </c>
      <c r="EU242" t="e">
        <f t="shared" si="864"/>
        <v>#DIV/0!</v>
      </c>
      <c r="EV242" t="e">
        <f t="shared" si="864"/>
        <v>#DIV/0!</v>
      </c>
      <c r="EW242" t="e">
        <f t="shared" si="864"/>
        <v>#DIV/0!</v>
      </c>
      <c r="EZ242" s="19" t="e">
        <f t="shared" si="920"/>
        <v>#DIV/0!</v>
      </c>
      <c r="FA242" s="19" t="e">
        <f t="shared" si="921"/>
        <v>#DIV/0!</v>
      </c>
      <c r="FB242" s="19" t="e">
        <f t="shared" si="922"/>
        <v>#DIV/0!</v>
      </c>
      <c r="FC242" s="19" t="e">
        <f t="shared" si="923"/>
        <v>#DIV/0!</v>
      </c>
      <c r="FD242" s="19" t="e">
        <f t="shared" si="924"/>
        <v>#DIV/0!</v>
      </c>
      <c r="FE242" s="19" t="e">
        <f t="shared" si="925"/>
        <v>#DIV/0!</v>
      </c>
      <c r="FF242" s="19" t="e">
        <f t="shared" si="926"/>
        <v>#DIV/0!</v>
      </c>
      <c r="FG242" s="19" t="e">
        <f t="shared" si="927"/>
        <v>#DIV/0!</v>
      </c>
      <c r="FH242" s="19" t="e">
        <f t="shared" si="928"/>
        <v>#DIV/0!</v>
      </c>
      <c r="FI242" s="19" t="e">
        <f t="shared" si="866"/>
        <v>#DIV/0!</v>
      </c>
      <c r="FJ242" s="19" t="e">
        <f t="shared" si="867"/>
        <v>#DIV/0!</v>
      </c>
      <c r="FK242" s="19" t="e">
        <f t="shared" si="868"/>
        <v>#DIV/0!</v>
      </c>
      <c r="FL242" s="19" t="e">
        <f t="shared" si="869"/>
        <v>#DIV/0!</v>
      </c>
      <c r="FM242" s="19" t="e">
        <f t="shared" si="870"/>
        <v>#DIV/0!</v>
      </c>
      <c r="FN242" s="19" t="e">
        <f t="shared" si="871"/>
        <v>#DIV/0!</v>
      </c>
      <c r="FO242" s="19" t="e">
        <f t="shared" si="872"/>
        <v>#DIV/0!</v>
      </c>
      <c r="FP242" s="19" t="e">
        <f t="shared" si="873"/>
        <v>#DIV/0!</v>
      </c>
      <c r="FQ242" s="19" t="e">
        <f t="shared" si="874"/>
        <v>#DIV/0!</v>
      </c>
      <c r="FR242" s="19" t="e">
        <f t="shared" si="875"/>
        <v>#DIV/0!</v>
      </c>
      <c r="FS242" s="19" t="e">
        <f t="shared" si="876"/>
        <v>#DIV/0!</v>
      </c>
      <c r="FT242" s="19" t="e">
        <f t="shared" si="877"/>
        <v>#DIV/0!</v>
      </c>
      <c r="FU242" s="19"/>
      <c r="FV242" s="16"/>
      <c r="FW242" s="19" t="e">
        <f t="shared" si="878"/>
        <v>#DIV/0!</v>
      </c>
      <c r="FX242" s="19">
        <f t="shared" si="929"/>
        <v>1</v>
      </c>
      <c r="FY242" s="19">
        <f t="shared" si="799"/>
        <v>0.94471749978119035</v>
      </c>
      <c r="FZ242" s="19"/>
      <c r="GA242" s="19" t="e">
        <f t="shared" si="879"/>
        <v>#DIV/0!</v>
      </c>
      <c r="GB242" s="19">
        <f t="shared" si="930"/>
        <v>1</v>
      </c>
      <c r="GC242" s="19">
        <f t="shared" si="800"/>
        <v>1.0955723200700003</v>
      </c>
      <c r="GD242" s="19"/>
      <c r="GE242" s="19" t="e">
        <f t="shared" si="880"/>
        <v>#DIV/0!</v>
      </c>
      <c r="GF242" s="19">
        <f t="shared" si="931"/>
        <v>1</v>
      </c>
      <c r="GG242" s="19">
        <f t="shared" si="801"/>
        <v>1.1839394841349797</v>
      </c>
      <c r="GH242" s="19"/>
      <c r="GI242" s="19">
        <f t="shared" si="802"/>
        <v>1.2467804961390619E-6</v>
      </c>
      <c r="GJ242" s="19">
        <f t="shared" si="881"/>
        <v>1.5277859634889303E-6</v>
      </c>
      <c r="GK242" s="19">
        <f t="shared" si="803"/>
        <v>0</v>
      </c>
      <c r="GL242" s="3"/>
      <c r="GM242" s="3"/>
      <c r="GN242" s="8"/>
      <c r="GO242" s="5">
        <f t="shared" si="932"/>
        <v>12</v>
      </c>
      <c r="GP242" t="b">
        <f t="shared" si="882"/>
        <v>1</v>
      </c>
      <c r="GR242">
        <v>327</v>
      </c>
      <c r="GS242" s="20">
        <v>4.6951313094116827E-2</v>
      </c>
      <c r="GT242" s="20" t="e">
        <v>#REF!</v>
      </c>
      <c r="GU242" s="33"/>
      <c r="GV242" s="31">
        <f t="shared" ca="1" si="804"/>
        <v>1997</v>
      </c>
      <c r="GW242" s="12">
        <f t="shared" ca="1" si="883"/>
        <v>1.4060324031198737</v>
      </c>
      <c r="GX242" s="19">
        <f t="shared" ca="1" si="884"/>
        <v>0.89785753642681931</v>
      </c>
      <c r="GY242" s="19">
        <f t="shared" ca="1" si="885"/>
        <v>1.2624129412934151</v>
      </c>
      <c r="GZ242" s="11">
        <f t="shared" ca="1" si="805"/>
        <v>1997</v>
      </c>
      <c r="HA242" s="12">
        <f t="shared" ca="1" si="886"/>
        <v>1.4725586491615958</v>
      </c>
      <c r="HB242" s="12">
        <f t="shared" ca="1" si="887"/>
        <v>0.95482268493713374</v>
      </c>
      <c r="HC242" s="12">
        <f t="shared" ca="1" si="888"/>
        <v>0.89785753642681931</v>
      </c>
      <c r="HD242" s="12">
        <f t="shared" ca="1" si="889"/>
        <v>1.2624129412934151</v>
      </c>
      <c r="HE242">
        <f t="shared" ca="1" si="890"/>
        <v>1997</v>
      </c>
      <c r="HF242" s="12">
        <f t="shared" ca="1" si="891"/>
        <v>0.89785753642681931</v>
      </c>
      <c r="HG242" s="12">
        <f t="shared" ca="1" si="892"/>
        <v>1.0135667141037319</v>
      </c>
      <c r="HH242" s="12">
        <f t="shared" ca="1" si="893"/>
        <v>0.94204226682942738</v>
      </c>
      <c r="HJ242" s="17"/>
      <c r="HL242" s="18">
        <f t="shared" si="894"/>
        <v>1961</v>
      </c>
      <c r="HM242" s="9">
        <f t="shared" si="806"/>
        <v>8.9752671770879497E-7</v>
      </c>
      <c r="HN242" s="9">
        <f t="shared" si="895"/>
        <v>0</v>
      </c>
      <c r="HO242" s="9">
        <f t="shared" si="896"/>
        <v>1.0845560769216382</v>
      </c>
      <c r="HP242" s="9">
        <f t="shared" si="897"/>
        <v>1.2451451983280792</v>
      </c>
      <c r="HQ242" s="9">
        <f t="shared" si="898"/>
        <v>0.99929002370176734</v>
      </c>
      <c r="HR242" s="9">
        <f t="shared" si="808"/>
        <v>1.2111862937447297E-6</v>
      </c>
      <c r="HS242" s="9">
        <f t="shared" si="899"/>
        <v>0</v>
      </c>
      <c r="HT242" s="9"/>
      <c r="HU242" s="9">
        <f t="shared" si="900"/>
        <v>1.3504297914965167</v>
      </c>
      <c r="HV242" s="23">
        <f t="shared" si="901"/>
        <v>1.3494710183521268</v>
      </c>
      <c r="HX242" s="8"/>
      <c r="HY242" s="5">
        <f t="shared" si="933"/>
        <v>12</v>
      </c>
      <c r="HZ242" t="b">
        <f t="shared" si="902"/>
        <v>1</v>
      </c>
      <c r="IB242">
        <f t="shared" si="903"/>
        <v>327</v>
      </c>
      <c r="IC242" s="20">
        <v>4.5773248978661508E-2</v>
      </c>
      <c r="ID242" s="20" t="e">
        <v>#REF!</v>
      </c>
      <c r="IE242" s="11"/>
      <c r="IF242">
        <f t="shared" ca="1" si="904"/>
        <v>1997</v>
      </c>
      <c r="IG242" s="12">
        <f t="shared" ca="1" si="905"/>
        <v>1.0537902350912067</v>
      </c>
      <c r="IH242" s="19">
        <f t="shared" ca="1" si="906"/>
        <v>0.94972314905204491</v>
      </c>
      <c r="II242" s="19">
        <f t="shared" ca="1" si="907"/>
        <v>1.0008080854290404</v>
      </c>
      <c r="IJ242" s="11">
        <f t="shared" ca="1" si="908"/>
        <v>1997</v>
      </c>
      <c r="IK242" s="12">
        <f t="shared" ca="1" si="909"/>
        <v>1.0600588757271434</v>
      </c>
      <c r="IL242" s="12">
        <f t="shared" ca="1" si="910"/>
        <v>0.99408651653273816</v>
      </c>
      <c r="IM242" s="12">
        <f t="shared" ca="1" si="911"/>
        <v>0.94972314905204491</v>
      </c>
      <c r="IN242" s="12">
        <f t="shared" ca="1" si="912"/>
        <v>1.0008080854290404</v>
      </c>
      <c r="IO242">
        <f t="shared" ca="1" si="913"/>
        <v>1997</v>
      </c>
      <c r="IP242" s="12">
        <f t="shared" ca="1" si="914"/>
        <v>0.94972314905204491</v>
      </c>
      <c r="IQ242" s="12">
        <f t="shared" ca="1" si="915"/>
        <v>1.0033750570445796</v>
      </c>
      <c r="IR242" s="12">
        <f t="shared" ca="1" si="916"/>
        <v>0.99074270339228798</v>
      </c>
    </row>
    <row r="243" spans="1:252" hidden="1" x14ac:dyDescent="0.2">
      <c r="A243" t="s">
        <v>54</v>
      </c>
      <c r="B243" s="1">
        <f t="shared" si="917"/>
        <v>1962</v>
      </c>
      <c r="X243">
        <f t="shared" si="809"/>
        <v>0</v>
      </c>
      <c r="AX243">
        <f t="shared" si="810"/>
        <v>0</v>
      </c>
      <c r="AY243">
        <f t="shared" si="811"/>
        <v>0</v>
      </c>
      <c r="AZ243">
        <f t="shared" si="812"/>
        <v>0</v>
      </c>
      <c r="BA243">
        <f t="shared" si="813"/>
        <v>0</v>
      </c>
      <c r="BB243">
        <f t="shared" si="814"/>
        <v>0</v>
      </c>
      <c r="BC243">
        <f t="shared" si="815"/>
        <v>0</v>
      </c>
      <c r="BD243">
        <f t="shared" si="816"/>
        <v>0</v>
      </c>
      <c r="BE243">
        <f t="shared" si="817"/>
        <v>0</v>
      </c>
      <c r="BF243">
        <f t="shared" si="818"/>
        <v>0</v>
      </c>
      <c r="BG243">
        <f t="shared" si="819"/>
        <v>0</v>
      </c>
      <c r="BH243">
        <f t="shared" si="820"/>
        <v>0</v>
      </c>
      <c r="BI243">
        <f t="shared" si="821"/>
        <v>0</v>
      </c>
      <c r="BJ243">
        <f t="shared" si="822"/>
        <v>0</v>
      </c>
      <c r="BK243">
        <f t="shared" si="823"/>
        <v>0</v>
      </c>
      <c r="BL243">
        <f t="shared" si="824"/>
        <v>0</v>
      </c>
      <c r="BM243">
        <f t="shared" si="825"/>
        <v>0</v>
      </c>
      <c r="BN243">
        <f t="shared" si="826"/>
        <v>0</v>
      </c>
      <c r="BO243">
        <f t="shared" si="827"/>
        <v>0</v>
      </c>
      <c r="BP243">
        <f t="shared" si="828"/>
        <v>0</v>
      </c>
      <c r="BQ243">
        <f t="shared" si="829"/>
        <v>0</v>
      </c>
      <c r="BR243">
        <f t="shared" si="830"/>
        <v>0</v>
      </c>
      <c r="BS243">
        <f t="shared" si="831"/>
        <v>0</v>
      </c>
      <c r="BU243" s="16"/>
      <c r="BV243" s="9">
        <f t="shared" si="796"/>
        <v>1.2467804961390619E-6</v>
      </c>
      <c r="BW243" s="9">
        <f t="shared" si="832"/>
        <v>0</v>
      </c>
      <c r="BX243" s="9">
        <f t="shared" si="833"/>
        <v>1.0955723200700003</v>
      </c>
      <c r="BY243" s="9">
        <f t="shared" si="834"/>
        <v>1.1839394841349797</v>
      </c>
      <c r="BZ243" s="9">
        <f t="shared" si="835"/>
        <v>0.94471749978119035</v>
      </c>
      <c r="CA243" s="9">
        <f t="shared" si="797"/>
        <v>1.5277859634889301E-6</v>
      </c>
      <c r="CB243" s="9">
        <f t="shared" si="836"/>
        <v>0</v>
      </c>
      <c r="CC243" s="9"/>
      <c r="CD243" s="9">
        <f t="shared" si="837"/>
        <v>1.297091327456239</v>
      </c>
      <c r="CE243" s="9">
        <f t="shared" si="838"/>
        <v>1.2253848758623234</v>
      </c>
      <c r="CG243" s="35"/>
      <c r="CH243">
        <f t="shared" si="839"/>
        <v>1962</v>
      </c>
      <c r="CI243" t="e">
        <f t="shared" si="840"/>
        <v>#DIV/0!</v>
      </c>
      <c r="CJ243" t="e">
        <f t="shared" ref="CJ243:CJ281" si="940">D243/$X243</f>
        <v>#DIV/0!</v>
      </c>
      <c r="CK243" t="e">
        <f t="shared" ref="CK243:CK281" si="941">E243/$X243</f>
        <v>#DIV/0!</v>
      </c>
      <c r="CL243" t="e">
        <f t="shared" ref="CL243:CL281" si="942">F243/$X243</f>
        <v>#DIV/0!</v>
      </c>
      <c r="CM243" t="e">
        <f t="shared" ref="CM243:CM281" si="943">G243/$X243</f>
        <v>#DIV/0!</v>
      </c>
      <c r="CN243" t="e">
        <f t="shared" ref="CN243:CN281" si="944">H243/$X243</f>
        <v>#DIV/0!</v>
      </c>
      <c r="CO243" t="e">
        <f t="shared" ref="CO243:CO281" si="945">I243/$X243</f>
        <v>#DIV/0!</v>
      </c>
      <c r="CP243" t="e">
        <f t="shared" ref="CP243:CP281" si="946">J243/$X243</f>
        <v>#DIV/0!</v>
      </c>
      <c r="CQ243" t="e">
        <f t="shared" ref="CQ243:CQ281" si="947">K243/$X243</f>
        <v>#DIV/0!</v>
      </c>
      <c r="CR243" t="e">
        <f t="shared" ref="CR243:CR281" si="948">L243/$X243</f>
        <v>#DIV/0!</v>
      </c>
      <c r="CS243" t="e">
        <f t="shared" ref="CS243:CS284" si="949">M243/$X243</f>
        <v>#DIV/0!</v>
      </c>
      <c r="CT243" t="e">
        <f t="shared" ref="CT243:CT284" si="950">N243/$X243</f>
        <v>#DIV/0!</v>
      </c>
      <c r="CU243" t="e">
        <f t="shared" ref="CU243:CU284" si="951">O243/$X243</f>
        <v>#DIV/0!</v>
      </c>
      <c r="CV243" t="e">
        <f t="shared" ref="CV243:CV284" si="952">P243/$X243</f>
        <v>#DIV/0!</v>
      </c>
      <c r="CW243" t="e">
        <f t="shared" ref="CW243:CW284" si="953">Q243/$X243</f>
        <v>#DIV/0!</v>
      </c>
      <c r="CX243" t="e">
        <f t="shared" ref="CX243:CX284" si="954">R243/$X243</f>
        <v>#DIV/0!</v>
      </c>
      <c r="CY243" t="e">
        <f t="shared" si="935"/>
        <v>#DIV/0!</v>
      </c>
      <c r="CZ243" t="e">
        <f t="shared" si="936"/>
        <v>#DIV/0!</v>
      </c>
      <c r="DA243" t="e">
        <f t="shared" si="937"/>
        <v>#DIV/0!</v>
      </c>
      <c r="DB243" t="e">
        <f t="shared" si="938"/>
        <v>#DIV/0!</v>
      </c>
      <c r="DC243" t="e">
        <f t="shared" si="939"/>
        <v>#DIV/0!</v>
      </c>
      <c r="DD243" t="e">
        <f t="shared" si="861"/>
        <v>#DIV/0!</v>
      </c>
      <c r="DF243" t="e">
        <f t="shared" si="918"/>
        <v>#DIV/0!</v>
      </c>
      <c r="DG243" t="e">
        <f t="shared" si="862"/>
        <v>#DIV/0!</v>
      </c>
      <c r="DH243" t="e">
        <f t="shared" si="862"/>
        <v>#DIV/0!</v>
      </c>
      <c r="DI243" t="e">
        <f t="shared" si="862"/>
        <v>#DIV/0!</v>
      </c>
      <c r="DJ243" t="e">
        <f t="shared" si="862"/>
        <v>#DIV/0!</v>
      </c>
      <c r="DK243" t="e">
        <f t="shared" si="862"/>
        <v>#DIV/0!</v>
      </c>
      <c r="DL243" t="e">
        <f t="shared" si="862"/>
        <v>#DIV/0!</v>
      </c>
      <c r="DM243" t="e">
        <f t="shared" si="862"/>
        <v>#DIV/0!</v>
      </c>
      <c r="DN243" t="e">
        <f t="shared" si="862"/>
        <v>#DIV/0!</v>
      </c>
      <c r="DO243" t="e">
        <f t="shared" si="862"/>
        <v>#DIV/0!</v>
      </c>
      <c r="DP243" t="e">
        <f t="shared" si="862"/>
        <v>#DIV/0!</v>
      </c>
      <c r="DQ243" t="e">
        <f t="shared" si="862"/>
        <v>#DIV/0!</v>
      </c>
      <c r="DR243" t="e">
        <f t="shared" si="862"/>
        <v>#DIV/0!</v>
      </c>
      <c r="DS243" t="e">
        <f t="shared" si="862"/>
        <v>#DIV/0!</v>
      </c>
      <c r="DT243" t="e">
        <f t="shared" si="862"/>
        <v>#DIV/0!</v>
      </c>
      <c r="DU243" t="e">
        <f t="shared" si="862"/>
        <v>#DIV/0!</v>
      </c>
      <c r="DV243" t="e">
        <f t="shared" ref="DV243:DV287" si="955">(CY243-CY242)/LN(CY243/CY242)</f>
        <v>#DIV/0!</v>
      </c>
      <c r="DW243" t="e">
        <f t="shared" ref="DW243:DW287" si="956">(CZ243-CZ242)/LN(CZ243/CZ242)</f>
        <v>#DIV/0!</v>
      </c>
      <c r="DX243" t="e">
        <f t="shared" ref="DX243:DX287" si="957">(DA243-DA242)/LN(DA243/DA242)</f>
        <v>#DIV/0!</v>
      </c>
      <c r="DY243" t="e">
        <f t="shared" ref="DY243:DY287" si="958">(DB243-DB242)/LN(DB243/DB242)</f>
        <v>#DIV/0!</v>
      </c>
      <c r="DZ243" t="e">
        <f t="shared" ref="DZ243:DZ287" si="959">(DC243-DC242)/LN(DC243/DC242)</f>
        <v>#DIV/0!</v>
      </c>
      <c r="EA243" t="e">
        <f t="shared" si="863"/>
        <v>#DIV/0!</v>
      </c>
      <c r="EC243" t="e">
        <f t="shared" si="919"/>
        <v>#DIV/0!</v>
      </c>
      <c r="ED243" t="e">
        <f t="shared" si="864"/>
        <v>#DIV/0!</v>
      </c>
      <c r="EE243" t="e">
        <f t="shared" si="864"/>
        <v>#DIV/0!</v>
      </c>
      <c r="EF243" t="e">
        <f t="shared" si="864"/>
        <v>#DIV/0!</v>
      </c>
      <c r="EG243" t="e">
        <f t="shared" si="864"/>
        <v>#DIV/0!</v>
      </c>
      <c r="EH243" t="e">
        <f t="shared" si="864"/>
        <v>#DIV/0!</v>
      </c>
      <c r="EI243" t="e">
        <f t="shared" si="864"/>
        <v>#DIV/0!</v>
      </c>
      <c r="EJ243" t="e">
        <f t="shared" si="864"/>
        <v>#DIV/0!</v>
      </c>
      <c r="EK243" t="e">
        <f t="shared" si="864"/>
        <v>#DIV/0!</v>
      </c>
      <c r="EL243" t="e">
        <f t="shared" si="864"/>
        <v>#DIV/0!</v>
      </c>
      <c r="EM243" t="e">
        <f t="shared" si="864"/>
        <v>#DIV/0!</v>
      </c>
      <c r="EN243" t="e">
        <f t="shared" si="864"/>
        <v>#DIV/0!</v>
      </c>
      <c r="EO243" t="e">
        <f t="shared" si="864"/>
        <v>#DIV/0!</v>
      </c>
      <c r="EP243" t="e">
        <f t="shared" si="864"/>
        <v>#DIV/0!</v>
      </c>
      <c r="EQ243" t="e">
        <f t="shared" si="864"/>
        <v>#DIV/0!</v>
      </c>
      <c r="ER243" t="e">
        <f t="shared" si="864"/>
        <v>#DIV/0!</v>
      </c>
      <c r="ES243" t="e">
        <f t="shared" ref="ES243:ES291" si="960">DV243/$EA243</f>
        <v>#DIV/0!</v>
      </c>
      <c r="ET243" t="e">
        <f t="shared" ref="ET243:ET291" si="961">DW243/$EA243</f>
        <v>#DIV/0!</v>
      </c>
      <c r="EU243" t="e">
        <f t="shared" ref="EU243:EU291" si="962">DX243/$EA243</f>
        <v>#DIV/0!</v>
      </c>
      <c r="EV243" t="e">
        <f t="shared" ref="EV243:EV291" si="963">DY243/$EA243</f>
        <v>#DIV/0!</v>
      </c>
      <c r="EW243" t="e">
        <f t="shared" ref="EW243:EW291" si="964">DZ243/$EA243</f>
        <v>#DIV/0!</v>
      </c>
      <c r="EZ243" s="19" t="e">
        <f t="shared" si="920"/>
        <v>#DIV/0!</v>
      </c>
      <c r="FA243" s="19" t="e">
        <f t="shared" si="921"/>
        <v>#DIV/0!</v>
      </c>
      <c r="FB243" s="19" t="e">
        <f t="shared" si="922"/>
        <v>#DIV/0!</v>
      </c>
      <c r="FC243" s="19" t="e">
        <f t="shared" si="923"/>
        <v>#DIV/0!</v>
      </c>
      <c r="FD243" s="19" t="e">
        <f t="shared" si="924"/>
        <v>#DIV/0!</v>
      </c>
      <c r="FE243" s="19" t="e">
        <f t="shared" si="925"/>
        <v>#DIV/0!</v>
      </c>
      <c r="FF243" s="19" t="e">
        <f t="shared" si="926"/>
        <v>#DIV/0!</v>
      </c>
      <c r="FG243" s="19" t="e">
        <f t="shared" si="927"/>
        <v>#DIV/0!</v>
      </c>
      <c r="FH243" s="19" t="e">
        <f t="shared" si="928"/>
        <v>#DIV/0!</v>
      </c>
      <c r="FI243" s="19" t="e">
        <f t="shared" si="866"/>
        <v>#DIV/0!</v>
      </c>
      <c r="FJ243" s="19" t="e">
        <f t="shared" si="867"/>
        <v>#DIV/0!</v>
      </c>
      <c r="FK243" s="19" t="e">
        <f t="shared" si="868"/>
        <v>#DIV/0!</v>
      </c>
      <c r="FL243" s="19" t="e">
        <f t="shared" si="869"/>
        <v>#DIV/0!</v>
      </c>
      <c r="FM243" s="19" t="e">
        <f t="shared" si="870"/>
        <v>#DIV/0!</v>
      </c>
      <c r="FN243" s="19" t="e">
        <f t="shared" si="871"/>
        <v>#DIV/0!</v>
      </c>
      <c r="FO243" s="19" t="e">
        <f t="shared" si="872"/>
        <v>#DIV/0!</v>
      </c>
      <c r="FP243" s="19" t="e">
        <f t="shared" si="873"/>
        <v>#DIV/0!</v>
      </c>
      <c r="FQ243" s="19" t="e">
        <f t="shared" si="874"/>
        <v>#DIV/0!</v>
      </c>
      <c r="FR243" s="19" t="e">
        <f t="shared" si="875"/>
        <v>#DIV/0!</v>
      </c>
      <c r="FS243" s="19" t="e">
        <f t="shared" si="876"/>
        <v>#DIV/0!</v>
      </c>
      <c r="FT243" s="19" t="e">
        <f t="shared" si="877"/>
        <v>#DIV/0!</v>
      </c>
      <c r="FU243" s="19"/>
      <c r="FV243" s="16"/>
      <c r="FW243" s="19" t="e">
        <f t="shared" si="878"/>
        <v>#DIV/0!</v>
      </c>
      <c r="FX243" s="19">
        <f t="shared" si="929"/>
        <v>1</v>
      </c>
      <c r="FY243" s="19">
        <f t="shared" si="799"/>
        <v>0.94471749978119035</v>
      </c>
      <c r="FZ243" s="19"/>
      <c r="GA243" s="19" t="e">
        <f t="shared" si="879"/>
        <v>#DIV/0!</v>
      </c>
      <c r="GB243" s="19">
        <f t="shared" si="930"/>
        <v>1</v>
      </c>
      <c r="GC243" s="19">
        <f t="shared" si="800"/>
        <v>1.0955723200700003</v>
      </c>
      <c r="GD243" s="19"/>
      <c r="GE243" s="19" t="e">
        <f t="shared" si="880"/>
        <v>#DIV/0!</v>
      </c>
      <c r="GF243" s="19">
        <f t="shared" si="931"/>
        <v>1</v>
      </c>
      <c r="GG243" s="19">
        <f t="shared" si="801"/>
        <v>1.1839394841349797</v>
      </c>
      <c r="GH243" s="19"/>
      <c r="GI243" s="19">
        <f t="shared" si="802"/>
        <v>1.2467804961390619E-6</v>
      </c>
      <c r="GJ243" s="19">
        <f t="shared" si="881"/>
        <v>1.5277859634889303E-6</v>
      </c>
      <c r="GK243" s="19">
        <f t="shared" si="803"/>
        <v>0</v>
      </c>
      <c r="GL243" s="3"/>
      <c r="GM243" s="3"/>
      <c r="GN243" s="8"/>
      <c r="GO243" s="5">
        <f t="shared" si="932"/>
        <v>13</v>
      </c>
      <c r="GP243" t="b">
        <f t="shared" si="882"/>
        <v>1</v>
      </c>
      <c r="GR243">
        <v>331</v>
      </c>
      <c r="GS243" s="20">
        <v>0.19906699844575609</v>
      </c>
      <c r="GT243" s="20" t="e">
        <v>#REF!</v>
      </c>
      <c r="GU243" s="33"/>
      <c r="GV243" s="31">
        <f t="shared" ca="1" si="804"/>
        <v>1998</v>
      </c>
      <c r="GW243" s="12">
        <f t="shared" ca="1" si="883"/>
        <v>1.4530777593070854</v>
      </c>
      <c r="GX243" s="19">
        <f t="shared" ca="1" si="884"/>
        <v>0.86635527253769751</v>
      </c>
      <c r="GY243" s="19">
        <f t="shared" ca="1" si="885"/>
        <v>1.2588768181514596</v>
      </c>
      <c r="GZ243" s="11">
        <f t="shared" ca="1" si="805"/>
        <v>1998</v>
      </c>
      <c r="HA243" s="12">
        <f t="shared" ca="1" si="886"/>
        <v>1.5461464712672917</v>
      </c>
      <c r="HB243" s="12">
        <f t="shared" ca="1" si="887"/>
        <v>0.93980601858249369</v>
      </c>
      <c r="HC243" s="12">
        <f t="shared" ca="1" si="888"/>
        <v>0.86635527253769751</v>
      </c>
      <c r="HD243" s="12">
        <f t="shared" ca="1" si="889"/>
        <v>1.2588768181514596</v>
      </c>
      <c r="HE243">
        <f t="shared" ca="1" si="890"/>
        <v>1998</v>
      </c>
      <c r="HF243" s="12">
        <f t="shared" ca="1" si="891"/>
        <v>0.86635527253769751</v>
      </c>
      <c r="HG243" s="12">
        <f t="shared" ca="1" si="892"/>
        <v>1.0290552397082739</v>
      </c>
      <c r="HH243" s="12">
        <f t="shared" ca="1" si="893"/>
        <v>0.91327071892556377</v>
      </c>
      <c r="HJ243" s="17"/>
      <c r="HL243" s="18">
        <f t="shared" si="894"/>
        <v>1962</v>
      </c>
      <c r="HM243" s="9">
        <f t="shared" si="806"/>
        <v>8.9752671770879497E-7</v>
      </c>
      <c r="HN243" s="9">
        <f t="shared" si="895"/>
        <v>0</v>
      </c>
      <c r="HO243" s="9">
        <f t="shared" si="896"/>
        <v>1.0845560769216382</v>
      </c>
      <c r="HP243" s="9">
        <f t="shared" si="897"/>
        <v>1.2451451983280792</v>
      </c>
      <c r="HQ243" s="9">
        <f t="shared" si="898"/>
        <v>0.99929002370176734</v>
      </c>
      <c r="HR243" s="9">
        <f t="shared" si="808"/>
        <v>1.2111862937447297E-6</v>
      </c>
      <c r="HS243" s="9">
        <f t="shared" si="899"/>
        <v>0</v>
      </c>
      <c r="HT243" s="9"/>
      <c r="HU243" s="9">
        <f t="shared" si="900"/>
        <v>1.3504297914965167</v>
      </c>
      <c r="HV243" s="23">
        <f t="shared" si="901"/>
        <v>1.3494710183521268</v>
      </c>
      <c r="HX243" s="8"/>
      <c r="HY243" s="5">
        <f t="shared" si="933"/>
        <v>13</v>
      </c>
      <c r="HZ243" t="b">
        <f t="shared" si="902"/>
        <v>1</v>
      </c>
      <c r="IB243">
        <f t="shared" si="903"/>
        <v>331</v>
      </c>
      <c r="IC243" s="20">
        <v>0.16131292984770301</v>
      </c>
      <c r="ID243" s="20" t="e">
        <v>#REF!</v>
      </c>
      <c r="IE243" s="11"/>
      <c r="IF243">
        <f t="shared" ca="1" si="904"/>
        <v>1998</v>
      </c>
      <c r="IG243" s="12">
        <f t="shared" ca="1" si="905"/>
        <v>1.0890496905962621</v>
      </c>
      <c r="IH243" s="19">
        <f t="shared" ca="1" si="906"/>
        <v>0.91640112629316617</v>
      </c>
      <c r="II243" s="19">
        <f t="shared" ca="1" si="907"/>
        <v>0.99800473914211485</v>
      </c>
      <c r="IJ243" s="11">
        <f t="shared" ca="1" si="908"/>
        <v>1998</v>
      </c>
      <c r="IK243" s="12">
        <f t="shared" ca="1" si="909"/>
        <v>1.1130329450540164</v>
      </c>
      <c r="IL243" s="12">
        <f t="shared" ca="1" si="910"/>
        <v>0.97845234090839028</v>
      </c>
      <c r="IM243" s="12">
        <f t="shared" ca="1" si="911"/>
        <v>0.91640112629316617</v>
      </c>
      <c r="IN243" s="12">
        <f t="shared" ca="1" si="912"/>
        <v>0.99800473914211485</v>
      </c>
      <c r="IO243">
        <f t="shared" ca="1" si="913"/>
        <v>1998</v>
      </c>
      <c r="IP243" s="12">
        <f t="shared" ca="1" si="914"/>
        <v>0.91640112629316617</v>
      </c>
      <c r="IQ243" s="12">
        <f t="shared" ca="1" si="915"/>
        <v>1.0187078417993909</v>
      </c>
      <c r="IR243" s="12">
        <f t="shared" ca="1" si="916"/>
        <v>0.96048376262629387</v>
      </c>
    </row>
    <row r="244" spans="1:252" hidden="1" x14ac:dyDescent="0.2">
      <c r="A244" t="s">
        <v>54</v>
      </c>
      <c r="B244" s="1">
        <f t="shared" si="917"/>
        <v>1963</v>
      </c>
      <c r="X244">
        <f t="shared" si="809"/>
        <v>0</v>
      </c>
      <c r="AX244">
        <f t="shared" si="810"/>
        <v>0</v>
      </c>
      <c r="AY244">
        <f t="shared" si="811"/>
        <v>0</v>
      </c>
      <c r="AZ244">
        <f t="shared" si="812"/>
        <v>0</v>
      </c>
      <c r="BA244">
        <f t="shared" si="813"/>
        <v>0</v>
      </c>
      <c r="BB244">
        <f t="shared" si="814"/>
        <v>0</v>
      </c>
      <c r="BC244">
        <f t="shared" si="815"/>
        <v>0</v>
      </c>
      <c r="BD244">
        <f t="shared" si="816"/>
        <v>0</v>
      </c>
      <c r="BE244">
        <f t="shared" si="817"/>
        <v>0</v>
      </c>
      <c r="BF244">
        <f t="shared" si="818"/>
        <v>0</v>
      </c>
      <c r="BG244">
        <f t="shared" si="819"/>
        <v>0</v>
      </c>
      <c r="BH244">
        <f t="shared" si="820"/>
        <v>0</v>
      </c>
      <c r="BI244">
        <f t="shared" si="821"/>
        <v>0</v>
      </c>
      <c r="BJ244">
        <f t="shared" si="822"/>
        <v>0</v>
      </c>
      <c r="BK244">
        <f t="shared" si="823"/>
        <v>0</v>
      </c>
      <c r="BL244">
        <f t="shared" si="824"/>
        <v>0</v>
      </c>
      <c r="BM244">
        <f t="shared" si="825"/>
        <v>0</v>
      </c>
      <c r="BN244">
        <f t="shared" si="826"/>
        <v>0</v>
      </c>
      <c r="BO244">
        <f t="shared" si="827"/>
        <v>0</v>
      </c>
      <c r="BP244">
        <f t="shared" si="828"/>
        <v>0</v>
      </c>
      <c r="BQ244">
        <f t="shared" si="829"/>
        <v>0</v>
      </c>
      <c r="BR244">
        <f t="shared" si="830"/>
        <v>0</v>
      </c>
      <c r="BS244">
        <f t="shared" si="831"/>
        <v>0</v>
      </c>
      <c r="BU244" s="16"/>
      <c r="BV244" s="9">
        <f t="shared" si="796"/>
        <v>1.2467804961390619E-6</v>
      </c>
      <c r="BW244" s="9">
        <f t="shared" si="832"/>
        <v>0</v>
      </c>
      <c r="BX244" s="9">
        <f t="shared" si="833"/>
        <v>1.0955723200700003</v>
      </c>
      <c r="BY244" s="9">
        <f t="shared" si="834"/>
        <v>1.1839394841349797</v>
      </c>
      <c r="BZ244" s="9">
        <f t="shared" si="835"/>
        <v>0.94471749978119035</v>
      </c>
      <c r="CA244" s="9">
        <f t="shared" si="797"/>
        <v>1.5277859634889301E-6</v>
      </c>
      <c r="CB244" s="9">
        <f t="shared" si="836"/>
        <v>0</v>
      </c>
      <c r="CC244" s="9"/>
      <c r="CD244" s="9">
        <f t="shared" si="837"/>
        <v>1.297091327456239</v>
      </c>
      <c r="CE244" s="9">
        <f t="shared" si="838"/>
        <v>1.2253848758623234</v>
      </c>
      <c r="CG244" s="35"/>
      <c r="CH244">
        <f t="shared" si="839"/>
        <v>1963</v>
      </c>
      <c r="CI244" t="e">
        <f t="shared" si="840"/>
        <v>#DIV/0!</v>
      </c>
      <c r="CJ244" t="e">
        <f t="shared" si="940"/>
        <v>#DIV/0!</v>
      </c>
      <c r="CK244" t="e">
        <f t="shared" si="941"/>
        <v>#DIV/0!</v>
      </c>
      <c r="CL244" t="e">
        <f t="shared" si="942"/>
        <v>#DIV/0!</v>
      </c>
      <c r="CM244" t="e">
        <f t="shared" si="943"/>
        <v>#DIV/0!</v>
      </c>
      <c r="CN244" t="e">
        <f t="shared" si="944"/>
        <v>#DIV/0!</v>
      </c>
      <c r="CO244" t="e">
        <f t="shared" si="945"/>
        <v>#DIV/0!</v>
      </c>
      <c r="CP244" t="e">
        <f t="shared" si="946"/>
        <v>#DIV/0!</v>
      </c>
      <c r="CQ244" t="e">
        <f t="shared" si="947"/>
        <v>#DIV/0!</v>
      </c>
      <c r="CR244" t="e">
        <f t="shared" si="948"/>
        <v>#DIV/0!</v>
      </c>
      <c r="CS244" t="e">
        <f t="shared" si="949"/>
        <v>#DIV/0!</v>
      </c>
      <c r="CT244" t="e">
        <f t="shared" si="950"/>
        <v>#DIV/0!</v>
      </c>
      <c r="CU244" t="e">
        <f t="shared" si="951"/>
        <v>#DIV/0!</v>
      </c>
      <c r="CV244" t="e">
        <f t="shared" si="952"/>
        <v>#DIV/0!</v>
      </c>
      <c r="CW244" t="e">
        <f t="shared" si="953"/>
        <v>#DIV/0!</v>
      </c>
      <c r="CX244" t="e">
        <f t="shared" si="954"/>
        <v>#DIV/0!</v>
      </c>
      <c r="CY244" t="e">
        <f t="shared" si="935"/>
        <v>#DIV/0!</v>
      </c>
      <c r="CZ244" t="e">
        <f t="shared" si="936"/>
        <v>#DIV/0!</v>
      </c>
      <c r="DA244" t="e">
        <f t="shared" si="937"/>
        <v>#DIV/0!</v>
      </c>
      <c r="DB244" t="e">
        <f t="shared" si="938"/>
        <v>#DIV/0!</v>
      </c>
      <c r="DC244" t="e">
        <f t="shared" si="939"/>
        <v>#DIV/0!</v>
      </c>
      <c r="DD244" t="e">
        <f t="shared" si="861"/>
        <v>#DIV/0!</v>
      </c>
      <c r="DF244" t="e">
        <f t="shared" si="918"/>
        <v>#DIV/0!</v>
      </c>
      <c r="DG244" t="e">
        <f t="shared" ref="DG244:DG287" si="965">(CJ244-CJ243)/LN(CJ244/CJ243)</f>
        <v>#DIV/0!</v>
      </c>
      <c r="DH244" t="e">
        <f t="shared" ref="DH244:DH287" si="966">(CK244-CK243)/LN(CK244/CK243)</f>
        <v>#DIV/0!</v>
      </c>
      <c r="DI244" t="e">
        <f t="shared" ref="DI244:DI287" si="967">(CL244-CL243)/LN(CL244/CL243)</f>
        <v>#DIV/0!</v>
      </c>
      <c r="DJ244" t="e">
        <f t="shared" ref="DJ244:DJ287" si="968">(CM244-CM243)/LN(CM244/CM243)</f>
        <v>#DIV/0!</v>
      </c>
      <c r="DK244" t="e">
        <f t="shared" ref="DK244:DK287" si="969">(CN244-CN243)/LN(CN244/CN243)</f>
        <v>#DIV/0!</v>
      </c>
      <c r="DL244" t="e">
        <f t="shared" ref="DL244:DL287" si="970">(CO244-CO243)/LN(CO244/CO243)</f>
        <v>#DIV/0!</v>
      </c>
      <c r="DM244" t="e">
        <f t="shared" ref="DM244:DM287" si="971">(CP244-CP243)/LN(CP244/CP243)</f>
        <v>#DIV/0!</v>
      </c>
      <c r="DN244" t="e">
        <f t="shared" ref="DN244:DN287" si="972">(CQ244-CQ243)/LN(CQ244/CQ243)</f>
        <v>#DIV/0!</v>
      </c>
      <c r="DO244" t="e">
        <f t="shared" ref="DO244:DO287" si="973">(CR244-CR243)/LN(CR244/CR243)</f>
        <v>#DIV/0!</v>
      </c>
      <c r="DP244" t="e">
        <f t="shared" ref="DP244:DP287" si="974">(CS244-CS243)/LN(CS244/CS243)</f>
        <v>#DIV/0!</v>
      </c>
      <c r="DQ244" t="e">
        <f t="shared" ref="DQ244:DQ287" si="975">(CT244-CT243)/LN(CT244/CT243)</f>
        <v>#DIV/0!</v>
      </c>
      <c r="DR244" t="e">
        <f t="shared" ref="DR244:DR287" si="976">(CU244-CU243)/LN(CU244/CU243)</f>
        <v>#DIV/0!</v>
      </c>
      <c r="DS244" t="e">
        <f t="shared" ref="DS244:DS287" si="977">(CV244-CV243)/LN(CV244/CV243)</f>
        <v>#DIV/0!</v>
      </c>
      <c r="DT244" t="e">
        <f t="shared" ref="DT244:DT287" si="978">(CW244-CW243)/LN(CW244/CW243)</f>
        <v>#DIV/0!</v>
      </c>
      <c r="DU244" t="e">
        <f t="shared" ref="DU244:DU287" si="979">(CX244-CX243)/LN(CX244/CX243)</f>
        <v>#DIV/0!</v>
      </c>
      <c r="DV244" t="e">
        <f t="shared" si="955"/>
        <v>#DIV/0!</v>
      </c>
      <c r="DW244" t="e">
        <f t="shared" si="956"/>
        <v>#DIV/0!</v>
      </c>
      <c r="DX244" t="e">
        <f t="shared" si="957"/>
        <v>#DIV/0!</v>
      </c>
      <c r="DY244" t="e">
        <f t="shared" si="958"/>
        <v>#DIV/0!</v>
      </c>
      <c r="DZ244" t="e">
        <f t="shared" si="959"/>
        <v>#DIV/0!</v>
      </c>
      <c r="EA244" t="e">
        <f t="shared" si="863"/>
        <v>#DIV/0!</v>
      </c>
      <c r="EC244" t="e">
        <f t="shared" si="919"/>
        <v>#DIV/0!</v>
      </c>
      <c r="ED244" t="e">
        <f t="shared" ref="ED244:ED291" si="980">DG244/$EA244</f>
        <v>#DIV/0!</v>
      </c>
      <c r="EE244" t="e">
        <f t="shared" ref="EE244:EE291" si="981">DH244/$EA244</f>
        <v>#DIV/0!</v>
      </c>
      <c r="EF244" t="e">
        <f t="shared" ref="EF244:EF291" si="982">DI244/$EA244</f>
        <v>#DIV/0!</v>
      </c>
      <c r="EG244" t="e">
        <f t="shared" ref="EG244:EG291" si="983">DJ244/$EA244</f>
        <v>#DIV/0!</v>
      </c>
      <c r="EH244" t="e">
        <f t="shared" ref="EH244:EH291" si="984">DK244/$EA244</f>
        <v>#DIV/0!</v>
      </c>
      <c r="EI244" t="e">
        <f t="shared" ref="EI244:EI291" si="985">DL244/$EA244</f>
        <v>#DIV/0!</v>
      </c>
      <c r="EJ244" t="e">
        <f t="shared" ref="EJ244:EJ291" si="986">DM244/$EA244</f>
        <v>#DIV/0!</v>
      </c>
      <c r="EK244" t="e">
        <f t="shared" ref="EK244:EK291" si="987">DN244/$EA244</f>
        <v>#DIV/0!</v>
      </c>
      <c r="EL244" t="e">
        <f t="shared" ref="EL244:EL291" si="988">DO244/$EA244</f>
        <v>#DIV/0!</v>
      </c>
      <c r="EM244" t="e">
        <f t="shared" ref="EM244:EM291" si="989">DP244/$EA244</f>
        <v>#DIV/0!</v>
      </c>
      <c r="EN244" t="e">
        <f t="shared" ref="EN244:EN291" si="990">DQ244/$EA244</f>
        <v>#DIV/0!</v>
      </c>
      <c r="EO244" t="e">
        <f t="shared" ref="EO244:EO291" si="991">DR244/$EA244</f>
        <v>#DIV/0!</v>
      </c>
      <c r="EP244" t="e">
        <f t="shared" ref="EP244:EP291" si="992">DS244/$EA244</f>
        <v>#DIV/0!</v>
      </c>
      <c r="EQ244" t="e">
        <f t="shared" ref="EQ244:EQ291" si="993">DT244/$EA244</f>
        <v>#DIV/0!</v>
      </c>
      <c r="ER244" t="e">
        <f t="shared" ref="ER244:ER291" si="994">DU244/$EA244</f>
        <v>#DIV/0!</v>
      </c>
      <c r="ES244" t="e">
        <f t="shared" si="960"/>
        <v>#DIV/0!</v>
      </c>
      <c r="ET244" t="e">
        <f t="shared" si="961"/>
        <v>#DIV/0!</v>
      </c>
      <c r="EU244" t="e">
        <f t="shared" si="962"/>
        <v>#DIV/0!</v>
      </c>
      <c r="EV244" t="e">
        <f t="shared" si="963"/>
        <v>#DIV/0!</v>
      </c>
      <c r="EW244" t="e">
        <f t="shared" si="964"/>
        <v>#DIV/0!</v>
      </c>
      <c r="EZ244" s="19" t="e">
        <f t="shared" si="920"/>
        <v>#DIV/0!</v>
      </c>
      <c r="FA244" s="19" t="e">
        <f t="shared" ref="FA244:FA289" si="995">LN(AY244/AY243)</f>
        <v>#DIV/0!</v>
      </c>
      <c r="FB244" s="19" t="e">
        <f t="shared" ref="FB244:FB289" si="996">LN(AZ244/AZ243)</f>
        <v>#DIV/0!</v>
      </c>
      <c r="FC244" s="19" t="e">
        <f t="shared" ref="FC244:FC289" si="997">LN(BA244/BA243)</f>
        <v>#DIV/0!</v>
      </c>
      <c r="FD244" s="19" t="e">
        <f t="shared" ref="FD244:FD289" si="998">LN(BB244/BB243)</f>
        <v>#DIV/0!</v>
      </c>
      <c r="FE244" s="19" t="e">
        <f t="shared" ref="FE244:FE289" si="999">LN(BC244/BC243)</f>
        <v>#DIV/0!</v>
      </c>
      <c r="FF244" s="19" t="e">
        <f t="shared" ref="FF244:FF289" si="1000">LN(BD244/BD243)</f>
        <v>#DIV/0!</v>
      </c>
      <c r="FG244" s="19" t="e">
        <f t="shared" ref="FG244:FG289" si="1001">LN(BE244/BE243)</f>
        <v>#DIV/0!</v>
      </c>
      <c r="FH244" s="19" t="e">
        <f t="shared" ref="FH244:FH289" si="1002">LN(BF244/BF243)</f>
        <v>#DIV/0!</v>
      </c>
      <c r="FI244" s="19" t="e">
        <f t="shared" si="866"/>
        <v>#DIV/0!</v>
      </c>
      <c r="FJ244" s="19" t="e">
        <f t="shared" si="867"/>
        <v>#DIV/0!</v>
      </c>
      <c r="FK244" s="19" t="e">
        <f t="shared" si="868"/>
        <v>#DIV/0!</v>
      </c>
      <c r="FL244" s="19" t="e">
        <f t="shared" si="869"/>
        <v>#DIV/0!</v>
      </c>
      <c r="FM244" s="19" t="e">
        <f t="shared" si="870"/>
        <v>#DIV/0!</v>
      </c>
      <c r="FN244" s="19" t="e">
        <f t="shared" si="871"/>
        <v>#DIV/0!</v>
      </c>
      <c r="FO244" s="19" t="e">
        <f t="shared" si="872"/>
        <v>#DIV/0!</v>
      </c>
      <c r="FP244" s="19" t="e">
        <f t="shared" si="873"/>
        <v>#DIV/0!</v>
      </c>
      <c r="FQ244" s="19" t="e">
        <f t="shared" si="874"/>
        <v>#DIV/0!</v>
      </c>
      <c r="FR244" s="19" t="e">
        <f t="shared" si="875"/>
        <v>#DIV/0!</v>
      </c>
      <c r="FS244" s="19" t="e">
        <f t="shared" si="876"/>
        <v>#DIV/0!</v>
      </c>
      <c r="FT244" s="19" t="e">
        <f t="shared" si="877"/>
        <v>#DIV/0!</v>
      </c>
      <c r="FU244" s="19"/>
      <c r="FV244" s="16"/>
      <c r="FW244" s="19" t="e">
        <f t="shared" si="878"/>
        <v>#DIV/0!</v>
      </c>
      <c r="FX244" s="19">
        <f t="shared" si="929"/>
        <v>1</v>
      </c>
      <c r="FY244" s="19">
        <f t="shared" si="799"/>
        <v>0.94471749978119035</v>
      </c>
      <c r="FZ244" s="19"/>
      <c r="GA244" s="19" t="e">
        <f t="shared" si="879"/>
        <v>#DIV/0!</v>
      </c>
      <c r="GB244" s="19">
        <f t="shared" si="930"/>
        <v>1</v>
      </c>
      <c r="GC244" s="19">
        <f t="shared" si="800"/>
        <v>1.0955723200700003</v>
      </c>
      <c r="GD244" s="19"/>
      <c r="GE244" s="19" t="e">
        <f t="shared" si="880"/>
        <v>#DIV/0!</v>
      </c>
      <c r="GF244" s="19">
        <f t="shared" si="931"/>
        <v>1</v>
      </c>
      <c r="GG244" s="19">
        <f t="shared" si="801"/>
        <v>1.1839394841349797</v>
      </c>
      <c r="GH244" s="19"/>
      <c r="GI244" s="19">
        <f t="shared" si="802"/>
        <v>1.2467804961390619E-6</v>
      </c>
      <c r="GJ244" s="19">
        <f t="shared" si="881"/>
        <v>1.5277859634889303E-6</v>
      </c>
      <c r="GK244" s="19">
        <f t="shared" si="803"/>
        <v>0</v>
      </c>
      <c r="GL244" s="3"/>
      <c r="GM244" s="3"/>
      <c r="GN244" s="8"/>
      <c r="GO244" s="5">
        <f t="shared" si="932"/>
        <v>14</v>
      </c>
      <c r="GP244" t="b">
        <f t="shared" si="882"/>
        <v>1</v>
      </c>
      <c r="GR244">
        <v>332</v>
      </c>
      <c r="GS244" s="20">
        <v>4.5855963806255215E-2</v>
      </c>
      <c r="GT244" s="20" t="e">
        <v>#REF!</v>
      </c>
      <c r="GU244" s="33"/>
      <c r="GV244" s="31">
        <f t="shared" ca="1" si="804"/>
        <v>1999</v>
      </c>
      <c r="GW244" s="12">
        <f t="shared" ca="1" si="883"/>
        <v>1.4874022605917985</v>
      </c>
      <c r="GX244" s="19">
        <f t="shared" ca="1" si="884"/>
        <v>0.86045617366258265</v>
      </c>
      <c r="GY244" s="19">
        <f t="shared" ca="1" si="885"/>
        <v>1.279838537900666</v>
      </c>
      <c r="GZ244" s="11">
        <f t="shared" ca="1" si="805"/>
        <v>1999</v>
      </c>
      <c r="HA244" s="12">
        <f t="shared" ca="1" si="886"/>
        <v>1.6292238157663033</v>
      </c>
      <c r="HB244" s="12">
        <f t="shared" ca="1" si="887"/>
        <v>0.91295145958334822</v>
      </c>
      <c r="HC244" s="12">
        <f t="shared" ca="1" si="888"/>
        <v>0.86045617366258265</v>
      </c>
      <c r="HD244" s="12">
        <f t="shared" ca="1" si="889"/>
        <v>1.279838537900666</v>
      </c>
      <c r="HE244">
        <f t="shared" ca="1" si="890"/>
        <v>1999</v>
      </c>
      <c r="HF244" s="12">
        <f t="shared" ca="1" si="891"/>
        <v>0.86045617366258265</v>
      </c>
      <c r="HG244" s="12">
        <f t="shared" ca="1" si="892"/>
        <v>1.0103539273258757</v>
      </c>
      <c r="HH244" s="12">
        <f t="shared" ca="1" si="893"/>
        <v>0.90359569542098528</v>
      </c>
      <c r="HJ244" s="17"/>
      <c r="HL244" s="18">
        <f t="shared" si="894"/>
        <v>1963</v>
      </c>
      <c r="HM244" s="9">
        <f t="shared" si="806"/>
        <v>8.9752671770879497E-7</v>
      </c>
      <c r="HN244" s="9">
        <f t="shared" si="895"/>
        <v>0</v>
      </c>
      <c r="HO244" s="9">
        <f t="shared" si="896"/>
        <v>1.0845560769216382</v>
      </c>
      <c r="HP244" s="9">
        <f t="shared" si="897"/>
        <v>1.2451451983280792</v>
      </c>
      <c r="HQ244" s="9">
        <f t="shared" si="898"/>
        <v>0.99929002370176734</v>
      </c>
      <c r="HR244" s="9">
        <f t="shared" si="808"/>
        <v>1.2111862937447297E-6</v>
      </c>
      <c r="HS244" s="9">
        <f t="shared" si="899"/>
        <v>0</v>
      </c>
      <c r="HT244" s="9"/>
      <c r="HU244" s="9">
        <f t="shared" si="900"/>
        <v>1.3504297914965167</v>
      </c>
      <c r="HV244" s="23">
        <f t="shared" si="901"/>
        <v>1.3494710183521268</v>
      </c>
      <c r="HX244" s="8"/>
      <c r="HY244" s="5">
        <f t="shared" si="933"/>
        <v>14</v>
      </c>
      <c r="HZ244" t="b">
        <f t="shared" si="902"/>
        <v>1</v>
      </c>
      <c r="IB244">
        <f t="shared" si="903"/>
        <v>332</v>
      </c>
      <c r="IC244" s="20">
        <v>5.0496621513661369E-2</v>
      </c>
      <c r="ID244" s="20" t="e">
        <v>#REF!</v>
      </c>
      <c r="IE244" s="11"/>
      <c r="IF244">
        <f t="shared" ca="1" si="904"/>
        <v>1999</v>
      </c>
      <c r="IG244" s="12">
        <f t="shared" ca="1" si="905"/>
        <v>1.1147751462813134</v>
      </c>
      <c r="IH244" s="19">
        <f t="shared" ca="1" si="906"/>
        <v>0.9101612602421002</v>
      </c>
      <c r="II244" s="19">
        <f t="shared" ca="1" si="907"/>
        <v>1.0146226443641648</v>
      </c>
      <c r="IJ244" s="11">
        <f t="shared" ca="1" si="908"/>
        <v>1999</v>
      </c>
      <c r="IK244" s="12">
        <f t="shared" ca="1" si="909"/>
        <v>1.1728382889417861</v>
      </c>
      <c r="IL244" s="12">
        <f t="shared" ca="1" si="910"/>
        <v>0.95049347961443076</v>
      </c>
      <c r="IM244" s="12">
        <f t="shared" ca="1" si="911"/>
        <v>0.9101612602421002</v>
      </c>
      <c r="IN244" s="12">
        <f t="shared" ca="1" si="912"/>
        <v>1.0146226443641648</v>
      </c>
      <c r="IO244">
        <f t="shared" ca="1" si="913"/>
        <v>1999</v>
      </c>
      <c r="IP244" s="12">
        <f t="shared" ca="1" si="914"/>
        <v>0.9101612602421002</v>
      </c>
      <c r="IQ244" s="12">
        <f t="shared" ca="1" si="915"/>
        <v>1.0001945756104058</v>
      </c>
      <c r="IR244" s="12">
        <f t="shared" ca="1" si="916"/>
        <v>0.95030857274381519</v>
      </c>
    </row>
    <row r="245" spans="1:252" hidden="1" x14ac:dyDescent="0.2">
      <c r="A245" t="s">
        <v>54</v>
      </c>
      <c r="B245" s="1">
        <f t="shared" si="917"/>
        <v>1964</v>
      </c>
      <c r="X245">
        <f t="shared" si="809"/>
        <v>0</v>
      </c>
      <c r="AX245">
        <f t="shared" si="810"/>
        <v>0</v>
      </c>
      <c r="AY245">
        <f t="shared" si="811"/>
        <v>0</v>
      </c>
      <c r="AZ245">
        <f t="shared" si="812"/>
        <v>0</v>
      </c>
      <c r="BA245">
        <f t="shared" si="813"/>
        <v>0</v>
      </c>
      <c r="BB245">
        <f t="shared" si="814"/>
        <v>0</v>
      </c>
      <c r="BC245">
        <f t="shared" si="815"/>
        <v>0</v>
      </c>
      <c r="BD245">
        <f t="shared" si="816"/>
        <v>0</v>
      </c>
      <c r="BE245">
        <f t="shared" si="817"/>
        <v>0</v>
      </c>
      <c r="BF245">
        <f t="shared" si="818"/>
        <v>0</v>
      </c>
      <c r="BG245">
        <f t="shared" si="819"/>
        <v>0</v>
      </c>
      <c r="BH245">
        <f t="shared" si="820"/>
        <v>0</v>
      </c>
      <c r="BI245">
        <f t="shared" si="821"/>
        <v>0</v>
      </c>
      <c r="BJ245">
        <f t="shared" si="822"/>
        <v>0</v>
      </c>
      <c r="BK245">
        <f t="shared" si="823"/>
        <v>0</v>
      </c>
      <c r="BL245">
        <f t="shared" si="824"/>
        <v>0</v>
      </c>
      <c r="BM245">
        <f t="shared" si="825"/>
        <v>0</v>
      </c>
      <c r="BN245">
        <f t="shared" si="826"/>
        <v>0</v>
      </c>
      <c r="BO245">
        <f t="shared" si="827"/>
        <v>0</v>
      </c>
      <c r="BP245">
        <f t="shared" si="828"/>
        <v>0</v>
      </c>
      <c r="BQ245">
        <f t="shared" si="829"/>
        <v>0</v>
      </c>
      <c r="BR245">
        <f t="shared" si="830"/>
        <v>0</v>
      </c>
      <c r="BS245">
        <f t="shared" si="831"/>
        <v>0</v>
      </c>
      <c r="BU245" s="16"/>
      <c r="BV245" s="9">
        <f t="shared" si="796"/>
        <v>1.2467804961390619E-6</v>
      </c>
      <c r="BW245" s="9">
        <f t="shared" si="832"/>
        <v>0</v>
      </c>
      <c r="BX245" s="9">
        <f t="shared" si="833"/>
        <v>1.0955723200700003</v>
      </c>
      <c r="BY245" s="9">
        <f t="shared" si="834"/>
        <v>1.1839394841349797</v>
      </c>
      <c r="BZ245" s="9">
        <f t="shared" si="835"/>
        <v>0.94471749978119035</v>
      </c>
      <c r="CA245" s="9">
        <f t="shared" si="797"/>
        <v>1.5277859634889301E-6</v>
      </c>
      <c r="CB245" s="9">
        <f t="shared" si="836"/>
        <v>0</v>
      </c>
      <c r="CC245" s="9"/>
      <c r="CD245" s="9">
        <f t="shared" si="837"/>
        <v>1.297091327456239</v>
      </c>
      <c r="CE245" s="9">
        <f t="shared" si="838"/>
        <v>1.2253848758623234</v>
      </c>
      <c r="CG245" s="35"/>
      <c r="CH245">
        <f t="shared" si="839"/>
        <v>1964</v>
      </c>
      <c r="CI245" t="e">
        <f t="shared" si="840"/>
        <v>#DIV/0!</v>
      </c>
      <c r="CJ245" t="e">
        <f t="shared" si="940"/>
        <v>#DIV/0!</v>
      </c>
      <c r="CK245" t="e">
        <f t="shared" si="941"/>
        <v>#DIV/0!</v>
      </c>
      <c r="CL245" t="e">
        <f t="shared" si="942"/>
        <v>#DIV/0!</v>
      </c>
      <c r="CM245" t="e">
        <f t="shared" si="943"/>
        <v>#DIV/0!</v>
      </c>
      <c r="CN245" t="e">
        <f t="shared" si="944"/>
        <v>#DIV/0!</v>
      </c>
      <c r="CO245" t="e">
        <f t="shared" si="945"/>
        <v>#DIV/0!</v>
      </c>
      <c r="CP245" t="e">
        <f t="shared" si="946"/>
        <v>#DIV/0!</v>
      </c>
      <c r="CQ245" t="e">
        <f t="shared" si="947"/>
        <v>#DIV/0!</v>
      </c>
      <c r="CR245" t="e">
        <f t="shared" si="948"/>
        <v>#DIV/0!</v>
      </c>
      <c r="CS245" t="e">
        <f t="shared" si="949"/>
        <v>#DIV/0!</v>
      </c>
      <c r="CT245" t="e">
        <f t="shared" si="950"/>
        <v>#DIV/0!</v>
      </c>
      <c r="CU245" t="e">
        <f t="shared" si="951"/>
        <v>#DIV/0!</v>
      </c>
      <c r="CV245" t="e">
        <f t="shared" si="952"/>
        <v>#DIV/0!</v>
      </c>
      <c r="CW245" t="e">
        <f t="shared" si="953"/>
        <v>#DIV/0!</v>
      </c>
      <c r="CX245" t="e">
        <f t="shared" si="954"/>
        <v>#DIV/0!</v>
      </c>
      <c r="CY245" t="e">
        <f t="shared" si="935"/>
        <v>#DIV/0!</v>
      </c>
      <c r="CZ245" t="e">
        <f t="shared" si="936"/>
        <v>#DIV/0!</v>
      </c>
      <c r="DA245" t="e">
        <f t="shared" si="937"/>
        <v>#DIV/0!</v>
      </c>
      <c r="DB245" t="e">
        <f t="shared" si="938"/>
        <v>#DIV/0!</v>
      </c>
      <c r="DC245" t="e">
        <f t="shared" si="939"/>
        <v>#DIV/0!</v>
      </c>
      <c r="DD245" t="e">
        <f t="shared" si="861"/>
        <v>#DIV/0!</v>
      </c>
      <c r="DF245" t="e">
        <f t="shared" si="918"/>
        <v>#DIV/0!</v>
      </c>
      <c r="DG245" t="e">
        <f t="shared" si="965"/>
        <v>#DIV/0!</v>
      </c>
      <c r="DH245" t="e">
        <f t="shared" si="966"/>
        <v>#DIV/0!</v>
      </c>
      <c r="DI245" t="e">
        <f t="shared" si="967"/>
        <v>#DIV/0!</v>
      </c>
      <c r="DJ245" t="e">
        <f t="shared" si="968"/>
        <v>#DIV/0!</v>
      </c>
      <c r="DK245" t="e">
        <f t="shared" si="969"/>
        <v>#DIV/0!</v>
      </c>
      <c r="DL245" t="e">
        <f t="shared" si="970"/>
        <v>#DIV/0!</v>
      </c>
      <c r="DM245" t="e">
        <f t="shared" si="971"/>
        <v>#DIV/0!</v>
      </c>
      <c r="DN245" t="e">
        <f t="shared" si="972"/>
        <v>#DIV/0!</v>
      </c>
      <c r="DO245" t="e">
        <f t="shared" si="973"/>
        <v>#DIV/0!</v>
      </c>
      <c r="DP245" t="e">
        <f t="shared" si="974"/>
        <v>#DIV/0!</v>
      </c>
      <c r="DQ245" t="e">
        <f t="shared" si="975"/>
        <v>#DIV/0!</v>
      </c>
      <c r="DR245" t="e">
        <f t="shared" si="976"/>
        <v>#DIV/0!</v>
      </c>
      <c r="DS245" t="e">
        <f t="shared" si="977"/>
        <v>#DIV/0!</v>
      </c>
      <c r="DT245" t="e">
        <f t="shared" si="978"/>
        <v>#DIV/0!</v>
      </c>
      <c r="DU245" t="e">
        <f t="shared" si="979"/>
        <v>#DIV/0!</v>
      </c>
      <c r="DV245" t="e">
        <f t="shared" si="955"/>
        <v>#DIV/0!</v>
      </c>
      <c r="DW245" t="e">
        <f t="shared" si="956"/>
        <v>#DIV/0!</v>
      </c>
      <c r="DX245" t="e">
        <f t="shared" si="957"/>
        <v>#DIV/0!</v>
      </c>
      <c r="DY245" t="e">
        <f t="shared" si="958"/>
        <v>#DIV/0!</v>
      </c>
      <c r="DZ245" t="e">
        <f t="shared" si="959"/>
        <v>#DIV/0!</v>
      </c>
      <c r="EA245" t="e">
        <f t="shared" si="863"/>
        <v>#DIV/0!</v>
      </c>
      <c r="EC245" t="e">
        <f t="shared" si="919"/>
        <v>#DIV/0!</v>
      </c>
      <c r="ED245" t="e">
        <f t="shared" si="980"/>
        <v>#DIV/0!</v>
      </c>
      <c r="EE245" t="e">
        <f t="shared" si="981"/>
        <v>#DIV/0!</v>
      </c>
      <c r="EF245" t="e">
        <f t="shared" si="982"/>
        <v>#DIV/0!</v>
      </c>
      <c r="EG245" t="e">
        <f t="shared" si="983"/>
        <v>#DIV/0!</v>
      </c>
      <c r="EH245" t="e">
        <f t="shared" si="984"/>
        <v>#DIV/0!</v>
      </c>
      <c r="EI245" t="e">
        <f t="shared" si="985"/>
        <v>#DIV/0!</v>
      </c>
      <c r="EJ245" t="e">
        <f t="shared" si="986"/>
        <v>#DIV/0!</v>
      </c>
      <c r="EK245" t="e">
        <f t="shared" si="987"/>
        <v>#DIV/0!</v>
      </c>
      <c r="EL245" t="e">
        <f t="shared" si="988"/>
        <v>#DIV/0!</v>
      </c>
      <c r="EM245" t="e">
        <f t="shared" si="989"/>
        <v>#DIV/0!</v>
      </c>
      <c r="EN245" t="e">
        <f t="shared" si="990"/>
        <v>#DIV/0!</v>
      </c>
      <c r="EO245" t="e">
        <f t="shared" si="991"/>
        <v>#DIV/0!</v>
      </c>
      <c r="EP245" t="e">
        <f t="shared" si="992"/>
        <v>#DIV/0!</v>
      </c>
      <c r="EQ245" t="e">
        <f t="shared" si="993"/>
        <v>#DIV/0!</v>
      </c>
      <c r="ER245" t="e">
        <f t="shared" si="994"/>
        <v>#DIV/0!</v>
      </c>
      <c r="ES245" t="e">
        <f t="shared" si="960"/>
        <v>#DIV/0!</v>
      </c>
      <c r="ET245" t="e">
        <f t="shared" si="961"/>
        <v>#DIV/0!</v>
      </c>
      <c r="EU245" t="e">
        <f t="shared" si="962"/>
        <v>#DIV/0!</v>
      </c>
      <c r="EV245" t="e">
        <f t="shared" si="963"/>
        <v>#DIV/0!</v>
      </c>
      <c r="EW245" t="e">
        <f t="shared" si="964"/>
        <v>#DIV/0!</v>
      </c>
      <c r="EZ245" s="19" t="e">
        <f t="shared" si="920"/>
        <v>#DIV/0!</v>
      </c>
      <c r="FA245" s="19" t="e">
        <f t="shared" si="995"/>
        <v>#DIV/0!</v>
      </c>
      <c r="FB245" s="19" t="e">
        <f t="shared" si="996"/>
        <v>#DIV/0!</v>
      </c>
      <c r="FC245" s="19" t="e">
        <f t="shared" si="997"/>
        <v>#DIV/0!</v>
      </c>
      <c r="FD245" s="19" t="e">
        <f t="shared" si="998"/>
        <v>#DIV/0!</v>
      </c>
      <c r="FE245" s="19" t="e">
        <f t="shared" si="999"/>
        <v>#DIV/0!</v>
      </c>
      <c r="FF245" s="19" t="e">
        <f t="shared" si="1000"/>
        <v>#DIV/0!</v>
      </c>
      <c r="FG245" s="19" t="e">
        <f t="shared" si="1001"/>
        <v>#DIV/0!</v>
      </c>
      <c r="FH245" s="19" t="e">
        <f t="shared" si="1002"/>
        <v>#DIV/0!</v>
      </c>
      <c r="FI245" s="19" t="e">
        <f t="shared" si="866"/>
        <v>#DIV/0!</v>
      </c>
      <c r="FJ245" s="19" t="e">
        <f t="shared" si="867"/>
        <v>#DIV/0!</v>
      </c>
      <c r="FK245" s="19" t="e">
        <f t="shared" si="868"/>
        <v>#DIV/0!</v>
      </c>
      <c r="FL245" s="19" t="e">
        <f t="shared" si="869"/>
        <v>#DIV/0!</v>
      </c>
      <c r="FM245" s="19" t="e">
        <f t="shared" si="870"/>
        <v>#DIV/0!</v>
      </c>
      <c r="FN245" s="19" t="e">
        <f t="shared" si="871"/>
        <v>#DIV/0!</v>
      </c>
      <c r="FO245" s="19" t="e">
        <f t="shared" si="872"/>
        <v>#DIV/0!</v>
      </c>
      <c r="FP245" s="19" t="e">
        <f t="shared" si="873"/>
        <v>#DIV/0!</v>
      </c>
      <c r="FQ245" s="19" t="e">
        <f t="shared" si="874"/>
        <v>#DIV/0!</v>
      </c>
      <c r="FR245" s="19" t="e">
        <f t="shared" si="875"/>
        <v>#DIV/0!</v>
      </c>
      <c r="FS245" s="19" t="e">
        <f t="shared" si="876"/>
        <v>#DIV/0!</v>
      </c>
      <c r="FT245" s="19" t="e">
        <f t="shared" si="877"/>
        <v>#DIV/0!</v>
      </c>
      <c r="FU245" s="19"/>
      <c r="FV245" s="16"/>
      <c r="FW245" s="19" t="e">
        <f t="shared" si="878"/>
        <v>#DIV/0!</v>
      </c>
      <c r="FX245" s="19">
        <f t="shared" si="929"/>
        <v>1</v>
      </c>
      <c r="FY245" s="19">
        <f t="shared" si="799"/>
        <v>0.94471749978119035</v>
      </c>
      <c r="FZ245" s="19"/>
      <c r="GA245" s="19" t="e">
        <f t="shared" si="879"/>
        <v>#DIV/0!</v>
      </c>
      <c r="GB245" s="19">
        <f t="shared" si="930"/>
        <v>1</v>
      </c>
      <c r="GC245" s="19">
        <f t="shared" si="800"/>
        <v>1.0955723200700003</v>
      </c>
      <c r="GD245" s="19"/>
      <c r="GE245" s="19" t="e">
        <f t="shared" si="880"/>
        <v>#DIV/0!</v>
      </c>
      <c r="GF245" s="19">
        <f t="shared" si="931"/>
        <v>1</v>
      </c>
      <c r="GG245" s="19">
        <f t="shared" si="801"/>
        <v>1.1839394841349797</v>
      </c>
      <c r="GH245" s="19"/>
      <c r="GI245" s="19">
        <f t="shared" si="802"/>
        <v>1.2467804961390619E-6</v>
      </c>
      <c r="GJ245" s="19">
        <f t="shared" si="881"/>
        <v>1.5277859634889303E-6</v>
      </c>
      <c r="GK245" s="19">
        <f t="shared" si="803"/>
        <v>0</v>
      </c>
      <c r="GL245" s="3"/>
      <c r="GM245" s="3"/>
      <c r="GN245" s="8"/>
      <c r="GO245" s="5">
        <f t="shared" si="932"/>
        <v>15</v>
      </c>
      <c r="GP245" t="b">
        <f t="shared" si="882"/>
        <v>1</v>
      </c>
      <c r="GR245">
        <v>333</v>
      </c>
      <c r="GS245" s="20">
        <v>2.9534038007862664E-2</v>
      </c>
      <c r="GT245" s="20" t="e">
        <v>#REF!</v>
      </c>
      <c r="GU245" s="33"/>
      <c r="GV245" s="31">
        <f t="shared" ca="1" si="804"/>
        <v>2000</v>
      </c>
      <c r="GW245" s="12">
        <f t="shared" ca="1" si="883"/>
        <v>1.4860810294253648</v>
      </c>
      <c r="GX245" s="19">
        <f t="shared" ca="1" si="884"/>
        <v>0.89253418885508462</v>
      </c>
      <c r="GY245" s="19">
        <f t="shared" ca="1" si="885"/>
        <v>1.3263712228103139</v>
      </c>
      <c r="GZ245" s="11">
        <f t="shared" ca="1" si="805"/>
        <v>2000</v>
      </c>
      <c r="HA245" s="12">
        <f t="shared" ca="1" si="886"/>
        <v>1.7332368076072706</v>
      </c>
      <c r="HB245" s="12">
        <f t="shared" ca="1" si="887"/>
        <v>0.85740218699653403</v>
      </c>
      <c r="HC245" s="12">
        <f t="shared" ca="1" si="888"/>
        <v>0.89253418885508462</v>
      </c>
      <c r="HD245" s="12">
        <f t="shared" ca="1" si="889"/>
        <v>1.3263712228103139</v>
      </c>
      <c r="HE245">
        <f t="shared" ca="1" si="890"/>
        <v>2000</v>
      </c>
      <c r="HF245" s="12">
        <f t="shared" ca="1" si="891"/>
        <v>0.89253418885508462</v>
      </c>
      <c r="HG245" s="12">
        <f t="shared" ca="1" si="892"/>
        <v>0.99077926688133189</v>
      </c>
      <c r="HH245" s="12">
        <f t="shared" ca="1" si="893"/>
        <v>0.86538164014611663</v>
      </c>
      <c r="HJ245" s="17"/>
      <c r="HL245" s="18">
        <f t="shared" si="894"/>
        <v>1964</v>
      </c>
      <c r="HM245" s="9">
        <f t="shared" si="806"/>
        <v>8.9752671770879497E-7</v>
      </c>
      <c r="HN245" s="9">
        <f t="shared" si="895"/>
        <v>0</v>
      </c>
      <c r="HO245" s="9">
        <f t="shared" si="896"/>
        <v>1.0845560769216382</v>
      </c>
      <c r="HP245" s="9">
        <f t="shared" si="897"/>
        <v>1.2451451983280792</v>
      </c>
      <c r="HQ245" s="9">
        <f t="shared" si="898"/>
        <v>0.99929002370176734</v>
      </c>
      <c r="HR245" s="9">
        <f t="shared" si="808"/>
        <v>1.2111862937447297E-6</v>
      </c>
      <c r="HS245" s="9">
        <f t="shared" si="899"/>
        <v>0</v>
      </c>
      <c r="HT245" s="9"/>
      <c r="HU245" s="9">
        <f t="shared" si="900"/>
        <v>1.3504297914965167</v>
      </c>
      <c r="HV245" s="23">
        <f t="shared" si="901"/>
        <v>1.3494710183521268</v>
      </c>
      <c r="HX245" s="8"/>
      <c r="HY245" s="5">
        <f t="shared" si="933"/>
        <v>15</v>
      </c>
      <c r="HZ245" t="b">
        <f t="shared" si="902"/>
        <v>1</v>
      </c>
      <c r="IB245">
        <f t="shared" si="903"/>
        <v>333</v>
      </c>
      <c r="IC245" s="20">
        <v>3.2781924416159194E-2</v>
      </c>
      <c r="ID245" s="20" t="e">
        <v>#REF!</v>
      </c>
      <c r="IE245" s="11"/>
      <c r="IF245">
        <f t="shared" ca="1" si="904"/>
        <v>2000</v>
      </c>
      <c r="IG245" s="12">
        <f t="shared" ca="1" si="905"/>
        <v>1.1137849127003541</v>
      </c>
      <c r="IH245" s="19">
        <f t="shared" ca="1" si="906"/>
        <v>0.94409229313759058</v>
      </c>
      <c r="II245" s="19">
        <f t="shared" ca="1" si="907"/>
        <v>1.0515125444681543</v>
      </c>
      <c r="IJ245" s="11">
        <f t="shared" ca="1" si="908"/>
        <v>2000</v>
      </c>
      <c r="IK245" s="12">
        <f t="shared" ca="1" si="909"/>
        <v>1.2477146921700917</v>
      </c>
      <c r="IL245" s="12">
        <f t="shared" ca="1" si="910"/>
        <v>0.89265993234655294</v>
      </c>
      <c r="IM245" s="12">
        <f t="shared" ca="1" si="911"/>
        <v>0.94409229313759058</v>
      </c>
      <c r="IN245" s="12">
        <f t="shared" ca="1" si="912"/>
        <v>1.0515125444681543</v>
      </c>
      <c r="IO245">
        <f t="shared" ca="1" si="913"/>
        <v>2000</v>
      </c>
      <c r="IP245" s="12">
        <f t="shared" ca="1" si="914"/>
        <v>0.94409229313759058</v>
      </c>
      <c r="IQ245" s="12">
        <f t="shared" ca="1" si="915"/>
        <v>0.98081674308406819</v>
      </c>
      <c r="IR245" s="12">
        <f t="shared" ca="1" si="916"/>
        <v>0.91011897853587198</v>
      </c>
    </row>
    <row r="246" spans="1:252" hidden="1" x14ac:dyDescent="0.2">
      <c r="A246" t="s">
        <v>54</v>
      </c>
      <c r="B246" s="1">
        <f t="shared" si="917"/>
        <v>1965</v>
      </c>
      <c r="X246">
        <f t="shared" si="809"/>
        <v>0</v>
      </c>
      <c r="AX246">
        <f t="shared" si="810"/>
        <v>0</v>
      </c>
      <c r="AY246">
        <f t="shared" si="811"/>
        <v>0</v>
      </c>
      <c r="AZ246">
        <f t="shared" si="812"/>
        <v>0</v>
      </c>
      <c r="BA246">
        <f t="shared" si="813"/>
        <v>0</v>
      </c>
      <c r="BB246">
        <f t="shared" si="814"/>
        <v>0</v>
      </c>
      <c r="BC246">
        <f t="shared" si="815"/>
        <v>0</v>
      </c>
      <c r="BD246">
        <f t="shared" si="816"/>
        <v>0</v>
      </c>
      <c r="BE246">
        <f t="shared" si="817"/>
        <v>0</v>
      </c>
      <c r="BF246">
        <f t="shared" si="818"/>
        <v>0</v>
      </c>
      <c r="BG246">
        <f t="shared" si="819"/>
        <v>0</v>
      </c>
      <c r="BH246">
        <f t="shared" si="820"/>
        <v>0</v>
      </c>
      <c r="BI246">
        <f t="shared" si="821"/>
        <v>0</v>
      </c>
      <c r="BJ246">
        <f t="shared" si="822"/>
        <v>0</v>
      </c>
      <c r="BK246">
        <f t="shared" si="823"/>
        <v>0</v>
      </c>
      <c r="BL246">
        <f t="shared" si="824"/>
        <v>0</v>
      </c>
      <c r="BM246">
        <f t="shared" si="825"/>
        <v>0</v>
      </c>
      <c r="BN246">
        <f t="shared" si="826"/>
        <v>0</v>
      </c>
      <c r="BO246">
        <f t="shared" si="827"/>
        <v>0</v>
      </c>
      <c r="BP246">
        <f t="shared" si="828"/>
        <v>0</v>
      </c>
      <c r="BQ246">
        <f t="shared" si="829"/>
        <v>0</v>
      </c>
      <c r="BR246">
        <f t="shared" si="830"/>
        <v>0</v>
      </c>
      <c r="BS246">
        <f t="shared" si="831"/>
        <v>0</v>
      </c>
      <c r="BU246" s="16"/>
      <c r="BV246" s="9">
        <f t="shared" si="796"/>
        <v>1.2467804961390619E-6</v>
      </c>
      <c r="BW246" s="9">
        <f t="shared" si="832"/>
        <v>0</v>
      </c>
      <c r="BX246" s="9">
        <f t="shared" si="833"/>
        <v>1.0955723200700003</v>
      </c>
      <c r="BY246" s="9">
        <f t="shared" si="834"/>
        <v>1.1839394841349797</v>
      </c>
      <c r="BZ246" s="9">
        <f t="shared" si="835"/>
        <v>0.94471749978119035</v>
      </c>
      <c r="CA246" s="9">
        <f t="shared" si="797"/>
        <v>1.5277859634889301E-6</v>
      </c>
      <c r="CB246" s="9">
        <f t="shared" si="836"/>
        <v>0</v>
      </c>
      <c r="CC246" s="9"/>
      <c r="CD246" s="9">
        <f t="shared" si="837"/>
        <v>1.297091327456239</v>
      </c>
      <c r="CE246" s="9">
        <f t="shared" si="838"/>
        <v>1.2253848758623234</v>
      </c>
      <c r="CG246" s="35"/>
      <c r="CH246">
        <f t="shared" si="839"/>
        <v>1965</v>
      </c>
      <c r="CI246" t="e">
        <f t="shared" si="840"/>
        <v>#DIV/0!</v>
      </c>
      <c r="CJ246" t="e">
        <f t="shared" si="940"/>
        <v>#DIV/0!</v>
      </c>
      <c r="CK246" t="e">
        <f t="shared" si="941"/>
        <v>#DIV/0!</v>
      </c>
      <c r="CL246" t="e">
        <f t="shared" si="942"/>
        <v>#DIV/0!</v>
      </c>
      <c r="CM246" t="e">
        <f t="shared" si="943"/>
        <v>#DIV/0!</v>
      </c>
      <c r="CN246" t="e">
        <f t="shared" si="944"/>
        <v>#DIV/0!</v>
      </c>
      <c r="CO246" t="e">
        <f t="shared" si="945"/>
        <v>#DIV/0!</v>
      </c>
      <c r="CP246" t="e">
        <f t="shared" si="946"/>
        <v>#DIV/0!</v>
      </c>
      <c r="CQ246" t="e">
        <f t="shared" si="947"/>
        <v>#DIV/0!</v>
      </c>
      <c r="CR246" t="e">
        <f t="shared" si="948"/>
        <v>#DIV/0!</v>
      </c>
      <c r="CS246" t="e">
        <f t="shared" si="949"/>
        <v>#DIV/0!</v>
      </c>
      <c r="CT246" t="e">
        <f t="shared" si="950"/>
        <v>#DIV/0!</v>
      </c>
      <c r="CU246" t="e">
        <f t="shared" si="951"/>
        <v>#DIV/0!</v>
      </c>
      <c r="CV246" t="e">
        <f t="shared" si="952"/>
        <v>#DIV/0!</v>
      </c>
      <c r="CW246" t="e">
        <f t="shared" si="953"/>
        <v>#DIV/0!</v>
      </c>
      <c r="CX246" t="e">
        <f t="shared" si="954"/>
        <v>#DIV/0!</v>
      </c>
      <c r="CY246" t="e">
        <f t="shared" si="935"/>
        <v>#DIV/0!</v>
      </c>
      <c r="CZ246" t="e">
        <f t="shared" si="936"/>
        <v>#DIV/0!</v>
      </c>
      <c r="DA246" t="e">
        <f t="shared" si="937"/>
        <v>#DIV/0!</v>
      </c>
      <c r="DB246" t="e">
        <f t="shared" si="938"/>
        <v>#DIV/0!</v>
      </c>
      <c r="DC246" t="e">
        <f t="shared" si="939"/>
        <v>#DIV/0!</v>
      </c>
      <c r="DD246" t="e">
        <f t="shared" si="861"/>
        <v>#DIV/0!</v>
      </c>
      <c r="DF246" t="e">
        <f t="shared" si="918"/>
        <v>#DIV/0!</v>
      </c>
      <c r="DG246" t="e">
        <f t="shared" si="965"/>
        <v>#DIV/0!</v>
      </c>
      <c r="DH246" t="e">
        <f t="shared" si="966"/>
        <v>#DIV/0!</v>
      </c>
      <c r="DI246" t="e">
        <f t="shared" si="967"/>
        <v>#DIV/0!</v>
      </c>
      <c r="DJ246" t="e">
        <f t="shared" si="968"/>
        <v>#DIV/0!</v>
      </c>
      <c r="DK246" t="e">
        <f t="shared" si="969"/>
        <v>#DIV/0!</v>
      </c>
      <c r="DL246" t="e">
        <f t="shared" si="970"/>
        <v>#DIV/0!</v>
      </c>
      <c r="DM246" t="e">
        <f t="shared" si="971"/>
        <v>#DIV/0!</v>
      </c>
      <c r="DN246" t="e">
        <f t="shared" si="972"/>
        <v>#DIV/0!</v>
      </c>
      <c r="DO246" t="e">
        <f t="shared" si="973"/>
        <v>#DIV/0!</v>
      </c>
      <c r="DP246" t="e">
        <f t="shared" si="974"/>
        <v>#DIV/0!</v>
      </c>
      <c r="DQ246" t="e">
        <f t="shared" si="975"/>
        <v>#DIV/0!</v>
      </c>
      <c r="DR246" t="e">
        <f t="shared" si="976"/>
        <v>#DIV/0!</v>
      </c>
      <c r="DS246" t="e">
        <f t="shared" si="977"/>
        <v>#DIV/0!</v>
      </c>
      <c r="DT246" t="e">
        <f t="shared" si="978"/>
        <v>#DIV/0!</v>
      </c>
      <c r="DU246" t="e">
        <f t="shared" si="979"/>
        <v>#DIV/0!</v>
      </c>
      <c r="DV246" t="e">
        <f t="shared" si="955"/>
        <v>#DIV/0!</v>
      </c>
      <c r="DW246" t="e">
        <f t="shared" si="956"/>
        <v>#DIV/0!</v>
      </c>
      <c r="DX246" t="e">
        <f t="shared" si="957"/>
        <v>#DIV/0!</v>
      </c>
      <c r="DY246" t="e">
        <f t="shared" si="958"/>
        <v>#DIV/0!</v>
      </c>
      <c r="DZ246" t="e">
        <f t="shared" si="959"/>
        <v>#DIV/0!</v>
      </c>
      <c r="EA246" t="e">
        <f t="shared" si="863"/>
        <v>#DIV/0!</v>
      </c>
      <c r="EC246" t="e">
        <f t="shared" si="919"/>
        <v>#DIV/0!</v>
      </c>
      <c r="ED246" t="e">
        <f t="shared" si="980"/>
        <v>#DIV/0!</v>
      </c>
      <c r="EE246" t="e">
        <f t="shared" si="981"/>
        <v>#DIV/0!</v>
      </c>
      <c r="EF246" t="e">
        <f t="shared" si="982"/>
        <v>#DIV/0!</v>
      </c>
      <c r="EG246" t="e">
        <f t="shared" si="983"/>
        <v>#DIV/0!</v>
      </c>
      <c r="EH246" t="e">
        <f t="shared" si="984"/>
        <v>#DIV/0!</v>
      </c>
      <c r="EI246" t="e">
        <f t="shared" si="985"/>
        <v>#DIV/0!</v>
      </c>
      <c r="EJ246" t="e">
        <f t="shared" si="986"/>
        <v>#DIV/0!</v>
      </c>
      <c r="EK246" t="e">
        <f t="shared" si="987"/>
        <v>#DIV/0!</v>
      </c>
      <c r="EL246" t="e">
        <f t="shared" si="988"/>
        <v>#DIV/0!</v>
      </c>
      <c r="EM246" t="e">
        <f t="shared" si="989"/>
        <v>#DIV/0!</v>
      </c>
      <c r="EN246" t="e">
        <f t="shared" si="990"/>
        <v>#DIV/0!</v>
      </c>
      <c r="EO246" t="e">
        <f t="shared" si="991"/>
        <v>#DIV/0!</v>
      </c>
      <c r="EP246" t="e">
        <f t="shared" si="992"/>
        <v>#DIV/0!</v>
      </c>
      <c r="EQ246" t="e">
        <f t="shared" si="993"/>
        <v>#DIV/0!</v>
      </c>
      <c r="ER246" t="e">
        <f t="shared" si="994"/>
        <v>#DIV/0!</v>
      </c>
      <c r="ES246" t="e">
        <f t="shared" si="960"/>
        <v>#DIV/0!</v>
      </c>
      <c r="ET246" t="e">
        <f t="shared" si="961"/>
        <v>#DIV/0!</v>
      </c>
      <c r="EU246" t="e">
        <f t="shared" si="962"/>
        <v>#DIV/0!</v>
      </c>
      <c r="EV246" t="e">
        <f t="shared" si="963"/>
        <v>#DIV/0!</v>
      </c>
      <c r="EW246" t="e">
        <f t="shared" si="964"/>
        <v>#DIV/0!</v>
      </c>
      <c r="EZ246" s="19" t="e">
        <f t="shared" si="920"/>
        <v>#DIV/0!</v>
      </c>
      <c r="FA246" s="19" t="e">
        <f t="shared" si="995"/>
        <v>#DIV/0!</v>
      </c>
      <c r="FB246" s="19" t="e">
        <f t="shared" si="996"/>
        <v>#DIV/0!</v>
      </c>
      <c r="FC246" s="19" t="e">
        <f t="shared" si="997"/>
        <v>#DIV/0!</v>
      </c>
      <c r="FD246" s="19" t="e">
        <f t="shared" si="998"/>
        <v>#DIV/0!</v>
      </c>
      <c r="FE246" s="19" t="e">
        <f t="shared" si="999"/>
        <v>#DIV/0!</v>
      </c>
      <c r="FF246" s="19" t="e">
        <f t="shared" si="1000"/>
        <v>#DIV/0!</v>
      </c>
      <c r="FG246" s="19" t="e">
        <f t="shared" si="1001"/>
        <v>#DIV/0!</v>
      </c>
      <c r="FH246" s="19" t="e">
        <f t="shared" si="1002"/>
        <v>#DIV/0!</v>
      </c>
      <c r="FI246" s="19" t="e">
        <f t="shared" si="866"/>
        <v>#DIV/0!</v>
      </c>
      <c r="FJ246" s="19" t="e">
        <f t="shared" si="867"/>
        <v>#DIV/0!</v>
      </c>
      <c r="FK246" s="19" t="e">
        <f t="shared" si="868"/>
        <v>#DIV/0!</v>
      </c>
      <c r="FL246" s="19" t="e">
        <f t="shared" si="869"/>
        <v>#DIV/0!</v>
      </c>
      <c r="FM246" s="19" t="e">
        <f t="shared" si="870"/>
        <v>#DIV/0!</v>
      </c>
      <c r="FN246" s="19" t="e">
        <f t="shared" si="871"/>
        <v>#DIV/0!</v>
      </c>
      <c r="FO246" s="19" t="e">
        <f t="shared" si="872"/>
        <v>#DIV/0!</v>
      </c>
      <c r="FP246" s="19" t="e">
        <f t="shared" si="873"/>
        <v>#DIV/0!</v>
      </c>
      <c r="FQ246" s="19" t="e">
        <f t="shared" si="874"/>
        <v>#DIV/0!</v>
      </c>
      <c r="FR246" s="19" t="e">
        <f t="shared" si="875"/>
        <v>#DIV/0!</v>
      </c>
      <c r="FS246" s="19" t="e">
        <f t="shared" si="876"/>
        <v>#DIV/0!</v>
      </c>
      <c r="FT246" s="19" t="e">
        <f t="shared" si="877"/>
        <v>#DIV/0!</v>
      </c>
      <c r="FU246" s="19"/>
      <c r="FV246" s="16"/>
      <c r="FW246" s="19" t="e">
        <f t="shared" si="878"/>
        <v>#DIV/0!</v>
      </c>
      <c r="FX246" s="19">
        <f t="shared" si="929"/>
        <v>1</v>
      </c>
      <c r="FY246" s="19">
        <f t="shared" si="799"/>
        <v>0.94471749978119035</v>
      </c>
      <c r="FZ246" s="19"/>
      <c r="GA246" s="19" t="e">
        <f t="shared" si="879"/>
        <v>#DIV/0!</v>
      </c>
      <c r="GB246" s="19">
        <f t="shared" si="930"/>
        <v>1</v>
      </c>
      <c r="GC246" s="19">
        <f t="shared" si="800"/>
        <v>1.0955723200700003</v>
      </c>
      <c r="GD246" s="19"/>
      <c r="GE246" s="19" t="e">
        <f t="shared" si="880"/>
        <v>#DIV/0!</v>
      </c>
      <c r="GF246" s="19">
        <f t="shared" si="931"/>
        <v>1</v>
      </c>
      <c r="GG246" s="19">
        <f t="shared" si="801"/>
        <v>1.1839394841349797</v>
      </c>
      <c r="GH246" s="19"/>
      <c r="GI246" s="19">
        <f t="shared" si="802"/>
        <v>1.2467804961390619E-6</v>
      </c>
      <c r="GJ246" s="19">
        <f t="shared" si="881"/>
        <v>1.5277859634889303E-6</v>
      </c>
      <c r="GK246" s="19">
        <f t="shared" si="803"/>
        <v>0</v>
      </c>
      <c r="GL246" s="3"/>
      <c r="GM246" s="3"/>
      <c r="GN246" s="8"/>
      <c r="GO246" s="5">
        <f t="shared" si="932"/>
        <v>16</v>
      </c>
      <c r="GP246" t="b">
        <f t="shared" si="882"/>
        <v>1</v>
      </c>
      <c r="GR246">
        <v>334</v>
      </c>
      <c r="GS246" s="20">
        <v>4.7453790011500963E-2</v>
      </c>
      <c r="GT246" s="20" t="e">
        <v>#REF!</v>
      </c>
      <c r="GU246" s="33"/>
      <c r="GV246" s="31">
        <f t="shared" ca="1" si="804"/>
        <v>2001</v>
      </c>
      <c r="GW246" s="12">
        <f t="shared" ca="1" si="883"/>
        <v>1.4118404338020847</v>
      </c>
      <c r="GX246" s="19">
        <f t="shared" ca="1" si="884"/>
        <v>0.91368641878075885</v>
      </c>
      <c r="GY246" s="19">
        <f t="shared" ca="1" si="885"/>
        <v>1.2899723725216095</v>
      </c>
      <c r="GZ246" s="11">
        <f t="shared" ca="1" si="805"/>
        <v>2001</v>
      </c>
      <c r="HA246" s="12">
        <f t="shared" ca="1" si="886"/>
        <v>1.6533095932223287</v>
      </c>
      <c r="HB246" s="12">
        <f t="shared" ca="1" si="887"/>
        <v>0.85394800803785542</v>
      </c>
      <c r="HC246" s="12">
        <f t="shared" ca="1" si="888"/>
        <v>0.91368641878075885</v>
      </c>
      <c r="HD246" s="12">
        <f t="shared" ca="1" si="889"/>
        <v>1.2899723725216095</v>
      </c>
      <c r="HE246">
        <f t="shared" ca="1" si="890"/>
        <v>2001</v>
      </c>
      <c r="HF246" s="12">
        <f t="shared" ca="1" si="891"/>
        <v>0.91368641878075885</v>
      </c>
      <c r="HG246" s="12">
        <f t="shared" ca="1" si="892"/>
        <v>0.99200256312738422</v>
      </c>
      <c r="HH246" s="12">
        <f t="shared" ca="1" si="893"/>
        <v>0.86083246130504099</v>
      </c>
      <c r="HJ246" s="17"/>
      <c r="HL246" s="18">
        <f t="shared" si="894"/>
        <v>1965</v>
      </c>
      <c r="HM246" s="9">
        <f t="shared" si="806"/>
        <v>8.9752671770879497E-7</v>
      </c>
      <c r="HN246" s="9">
        <f t="shared" si="895"/>
        <v>0</v>
      </c>
      <c r="HO246" s="9">
        <f t="shared" si="896"/>
        <v>1.0845560769216382</v>
      </c>
      <c r="HP246" s="9">
        <f t="shared" si="897"/>
        <v>1.2451451983280792</v>
      </c>
      <c r="HQ246" s="9">
        <f t="shared" si="898"/>
        <v>0.99929002370176734</v>
      </c>
      <c r="HR246" s="9">
        <f t="shared" si="808"/>
        <v>1.2111862937447297E-6</v>
      </c>
      <c r="HS246" s="9">
        <f t="shared" si="899"/>
        <v>0</v>
      </c>
      <c r="HT246" s="9"/>
      <c r="HU246" s="9">
        <f t="shared" si="900"/>
        <v>1.3504297914965167</v>
      </c>
      <c r="HV246" s="23">
        <f t="shared" si="901"/>
        <v>1.3494710183521268</v>
      </c>
      <c r="HX246" s="8"/>
      <c r="HY246" s="5">
        <f t="shared" si="933"/>
        <v>16</v>
      </c>
      <c r="HZ246" t="b">
        <f t="shared" si="902"/>
        <v>1</v>
      </c>
      <c r="IB246">
        <f t="shared" si="903"/>
        <v>334</v>
      </c>
      <c r="IC246" s="20">
        <v>4.5992250182013847E-2</v>
      </c>
      <c r="ID246" s="20" t="e">
        <v>#REF!</v>
      </c>
      <c r="IE246" s="11"/>
      <c r="IF246">
        <f t="shared" ca="1" si="904"/>
        <v>2001</v>
      </c>
      <c r="IG246" s="12">
        <f t="shared" ca="1" si="905"/>
        <v>1.0581432258220342</v>
      </c>
      <c r="IH246" s="19">
        <f t="shared" ca="1" si="906"/>
        <v>0.96646640216877489</v>
      </c>
      <c r="II246" s="19">
        <f t="shared" ca="1" si="907"/>
        <v>1.0226564843964525</v>
      </c>
      <c r="IJ246" s="11">
        <f t="shared" ca="1" si="908"/>
        <v>2001</v>
      </c>
      <c r="IK246" s="12">
        <f t="shared" ca="1" si="909"/>
        <v>1.1901770497344957</v>
      </c>
      <c r="IL246" s="12">
        <f t="shared" ca="1" si="910"/>
        <v>0.88906371204022505</v>
      </c>
      <c r="IM246" s="12">
        <f t="shared" ca="1" si="911"/>
        <v>0.96646640216877489</v>
      </c>
      <c r="IN246" s="12">
        <f t="shared" ca="1" si="912"/>
        <v>1.0226564843964525</v>
      </c>
      <c r="IO246">
        <f t="shared" ca="1" si="913"/>
        <v>2001</v>
      </c>
      <c r="IP246" s="12">
        <f t="shared" ca="1" si="914"/>
        <v>0.96646640216877489</v>
      </c>
      <c r="IQ246" s="12">
        <f t="shared" ca="1" si="915"/>
        <v>0.98202773879218064</v>
      </c>
      <c r="IR246" s="12">
        <f t="shared" ca="1" si="916"/>
        <v>0.90533462235364726</v>
      </c>
    </row>
    <row r="247" spans="1:252" hidden="1" x14ac:dyDescent="0.2">
      <c r="A247" t="s">
        <v>54</v>
      </c>
      <c r="B247" s="1">
        <f t="shared" si="917"/>
        <v>1966</v>
      </c>
      <c r="X247">
        <f t="shared" si="809"/>
        <v>0</v>
      </c>
      <c r="AX247">
        <f t="shared" si="810"/>
        <v>0</v>
      </c>
      <c r="AY247">
        <f t="shared" si="811"/>
        <v>0</v>
      </c>
      <c r="AZ247">
        <f t="shared" si="812"/>
        <v>0</v>
      </c>
      <c r="BA247">
        <f t="shared" si="813"/>
        <v>0</v>
      </c>
      <c r="BB247">
        <f t="shared" si="814"/>
        <v>0</v>
      </c>
      <c r="BC247">
        <f t="shared" si="815"/>
        <v>0</v>
      </c>
      <c r="BD247">
        <f t="shared" si="816"/>
        <v>0</v>
      </c>
      <c r="BE247">
        <f t="shared" si="817"/>
        <v>0</v>
      </c>
      <c r="BF247">
        <f t="shared" si="818"/>
        <v>0</v>
      </c>
      <c r="BG247">
        <f t="shared" si="819"/>
        <v>0</v>
      </c>
      <c r="BH247">
        <f t="shared" si="820"/>
        <v>0</v>
      </c>
      <c r="BI247">
        <f t="shared" si="821"/>
        <v>0</v>
      </c>
      <c r="BJ247">
        <f t="shared" si="822"/>
        <v>0</v>
      </c>
      <c r="BK247">
        <f t="shared" si="823"/>
        <v>0</v>
      </c>
      <c r="BL247">
        <f t="shared" si="824"/>
        <v>0</v>
      </c>
      <c r="BM247">
        <f t="shared" si="825"/>
        <v>0</v>
      </c>
      <c r="BN247">
        <f t="shared" si="826"/>
        <v>0</v>
      </c>
      <c r="BO247">
        <f t="shared" si="827"/>
        <v>0</v>
      </c>
      <c r="BP247">
        <f t="shared" si="828"/>
        <v>0</v>
      </c>
      <c r="BQ247">
        <f t="shared" si="829"/>
        <v>0</v>
      </c>
      <c r="BR247">
        <f t="shared" si="830"/>
        <v>0</v>
      </c>
      <c r="BS247">
        <f t="shared" si="831"/>
        <v>0</v>
      </c>
      <c r="BU247" s="16"/>
      <c r="BV247" s="9">
        <f t="shared" si="796"/>
        <v>1.2467804961390619E-6</v>
      </c>
      <c r="BW247" s="9">
        <f t="shared" si="832"/>
        <v>0</v>
      </c>
      <c r="BX247" s="9">
        <f t="shared" si="833"/>
        <v>1.0955723200700003</v>
      </c>
      <c r="BY247" s="9">
        <f t="shared" si="834"/>
        <v>1.1839394841349797</v>
      </c>
      <c r="BZ247" s="9">
        <f t="shared" si="835"/>
        <v>0.94471749978119035</v>
      </c>
      <c r="CA247" s="9">
        <f t="shared" si="797"/>
        <v>1.5277859634889301E-6</v>
      </c>
      <c r="CB247" s="9">
        <f t="shared" si="836"/>
        <v>0</v>
      </c>
      <c r="CC247" s="9"/>
      <c r="CD247" s="9">
        <f t="shared" si="837"/>
        <v>1.297091327456239</v>
      </c>
      <c r="CE247" s="9">
        <f t="shared" si="838"/>
        <v>1.2253848758623234</v>
      </c>
      <c r="CG247" s="35"/>
      <c r="CH247">
        <f t="shared" si="839"/>
        <v>1966</v>
      </c>
      <c r="CI247" t="e">
        <f t="shared" si="840"/>
        <v>#DIV/0!</v>
      </c>
      <c r="CJ247" t="e">
        <f t="shared" si="940"/>
        <v>#DIV/0!</v>
      </c>
      <c r="CK247" t="e">
        <f t="shared" si="941"/>
        <v>#DIV/0!</v>
      </c>
      <c r="CL247" t="e">
        <f t="shared" si="942"/>
        <v>#DIV/0!</v>
      </c>
      <c r="CM247" t="e">
        <f t="shared" si="943"/>
        <v>#DIV/0!</v>
      </c>
      <c r="CN247" t="e">
        <f t="shared" si="944"/>
        <v>#DIV/0!</v>
      </c>
      <c r="CO247" t="e">
        <f t="shared" si="945"/>
        <v>#DIV/0!</v>
      </c>
      <c r="CP247" t="e">
        <f t="shared" si="946"/>
        <v>#DIV/0!</v>
      </c>
      <c r="CQ247" t="e">
        <f t="shared" si="947"/>
        <v>#DIV/0!</v>
      </c>
      <c r="CR247" t="e">
        <f t="shared" si="948"/>
        <v>#DIV/0!</v>
      </c>
      <c r="CS247" t="e">
        <f t="shared" si="949"/>
        <v>#DIV/0!</v>
      </c>
      <c r="CT247" t="e">
        <f t="shared" si="950"/>
        <v>#DIV/0!</v>
      </c>
      <c r="CU247" t="e">
        <f t="shared" si="951"/>
        <v>#DIV/0!</v>
      </c>
      <c r="CV247" t="e">
        <f t="shared" si="952"/>
        <v>#DIV/0!</v>
      </c>
      <c r="CW247" t="e">
        <f t="shared" si="953"/>
        <v>#DIV/0!</v>
      </c>
      <c r="CX247" t="e">
        <f t="shared" si="954"/>
        <v>#DIV/0!</v>
      </c>
      <c r="CY247" t="e">
        <f t="shared" si="935"/>
        <v>#DIV/0!</v>
      </c>
      <c r="CZ247" t="e">
        <f t="shared" si="936"/>
        <v>#DIV/0!</v>
      </c>
      <c r="DA247" t="e">
        <f t="shared" si="937"/>
        <v>#DIV/0!</v>
      </c>
      <c r="DB247" t="e">
        <f t="shared" si="938"/>
        <v>#DIV/0!</v>
      </c>
      <c r="DC247" t="e">
        <f t="shared" si="939"/>
        <v>#DIV/0!</v>
      </c>
      <c r="DD247" t="e">
        <f t="shared" si="861"/>
        <v>#DIV/0!</v>
      </c>
      <c r="DF247" t="e">
        <f t="shared" si="918"/>
        <v>#DIV/0!</v>
      </c>
      <c r="DG247" t="e">
        <f t="shared" si="965"/>
        <v>#DIV/0!</v>
      </c>
      <c r="DH247" t="e">
        <f t="shared" si="966"/>
        <v>#DIV/0!</v>
      </c>
      <c r="DI247" t="e">
        <f t="shared" si="967"/>
        <v>#DIV/0!</v>
      </c>
      <c r="DJ247" t="e">
        <f t="shared" si="968"/>
        <v>#DIV/0!</v>
      </c>
      <c r="DK247" t="e">
        <f t="shared" si="969"/>
        <v>#DIV/0!</v>
      </c>
      <c r="DL247" t="e">
        <f t="shared" si="970"/>
        <v>#DIV/0!</v>
      </c>
      <c r="DM247" t="e">
        <f t="shared" si="971"/>
        <v>#DIV/0!</v>
      </c>
      <c r="DN247" t="e">
        <f t="shared" si="972"/>
        <v>#DIV/0!</v>
      </c>
      <c r="DO247" t="e">
        <f t="shared" si="973"/>
        <v>#DIV/0!</v>
      </c>
      <c r="DP247" t="e">
        <f t="shared" si="974"/>
        <v>#DIV/0!</v>
      </c>
      <c r="DQ247" t="e">
        <f t="shared" si="975"/>
        <v>#DIV/0!</v>
      </c>
      <c r="DR247" t="e">
        <f t="shared" si="976"/>
        <v>#DIV/0!</v>
      </c>
      <c r="DS247" t="e">
        <f t="shared" si="977"/>
        <v>#DIV/0!</v>
      </c>
      <c r="DT247" t="e">
        <f t="shared" si="978"/>
        <v>#DIV/0!</v>
      </c>
      <c r="DU247" t="e">
        <f t="shared" si="979"/>
        <v>#DIV/0!</v>
      </c>
      <c r="DV247" t="e">
        <f t="shared" si="955"/>
        <v>#DIV/0!</v>
      </c>
      <c r="DW247" t="e">
        <f t="shared" si="956"/>
        <v>#DIV/0!</v>
      </c>
      <c r="DX247" t="e">
        <f t="shared" si="957"/>
        <v>#DIV/0!</v>
      </c>
      <c r="DY247" t="e">
        <f t="shared" si="958"/>
        <v>#DIV/0!</v>
      </c>
      <c r="DZ247" t="e">
        <f t="shared" si="959"/>
        <v>#DIV/0!</v>
      </c>
      <c r="EA247" t="e">
        <f t="shared" si="863"/>
        <v>#DIV/0!</v>
      </c>
      <c r="EC247" t="e">
        <f t="shared" si="919"/>
        <v>#DIV/0!</v>
      </c>
      <c r="ED247" t="e">
        <f t="shared" si="980"/>
        <v>#DIV/0!</v>
      </c>
      <c r="EE247" t="e">
        <f t="shared" si="981"/>
        <v>#DIV/0!</v>
      </c>
      <c r="EF247" t="e">
        <f t="shared" si="982"/>
        <v>#DIV/0!</v>
      </c>
      <c r="EG247" t="e">
        <f t="shared" si="983"/>
        <v>#DIV/0!</v>
      </c>
      <c r="EH247" t="e">
        <f t="shared" si="984"/>
        <v>#DIV/0!</v>
      </c>
      <c r="EI247" t="e">
        <f t="shared" si="985"/>
        <v>#DIV/0!</v>
      </c>
      <c r="EJ247" t="e">
        <f t="shared" si="986"/>
        <v>#DIV/0!</v>
      </c>
      <c r="EK247" t="e">
        <f t="shared" si="987"/>
        <v>#DIV/0!</v>
      </c>
      <c r="EL247" t="e">
        <f t="shared" si="988"/>
        <v>#DIV/0!</v>
      </c>
      <c r="EM247" t="e">
        <f t="shared" si="989"/>
        <v>#DIV/0!</v>
      </c>
      <c r="EN247" t="e">
        <f t="shared" si="990"/>
        <v>#DIV/0!</v>
      </c>
      <c r="EO247" t="e">
        <f t="shared" si="991"/>
        <v>#DIV/0!</v>
      </c>
      <c r="EP247" t="e">
        <f t="shared" si="992"/>
        <v>#DIV/0!</v>
      </c>
      <c r="EQ247" t="e">
        <f t="shared" si="993"/>
        <v>#DIV/0!</v>
      </c>
      <c r="ER247" t="e">
        <f t="shared" si="994"/>
        <v>#DIV/0!</v>
      </c>
      <c r="ES247" t="e">
        <f t="shared" si="960"/>
        <v>#DIV/0!</v>
      </c>
      <c r="ET247" t="e">
        <f t="shared" si="961"/>
        <v>#DIV/0!</v>
      </c>
      <c r="EU247" t="e">
        <f t="shared" si="962"/>
        <v>#DIV/0!</v>
      </c>
      <c r="EV247" t="e">
        <f t="shared" si="963"/>
        <v>#DIV/0!</v>
      </c>
      <c r="EW247" t="e">
        <f t="shared" si="964"/>
        <v>#DIV/0!</v>
      </c>
      <c r="EZ247" s="19" t="e">
        <f t="shared" si="920"/>
        <v>#DIV/0!</v>
      </c>
      <c r="FA247" s="19" t="e">
        <f t="shared" si="995"/>
        <v>#DIV/0!</v>
      </c>
      <c r="FB247" s="19" t="e">
        <f t="shared" si="996"/>
        <v>#DIV/0!</v>
      </c>
      <c r="FC247" s="19" t="e">
        <f t="shared" si="997"/>
        <v>#DIV/0!</v>
      </c>
      <c r="FD247" s="19" t="e">
        <f t="shared" si="998"/>
        <v>#DIV/0!</v>
      </c>
      <c r="FE247" s="19" t="e">
        <f t="shared" si="999"/>
        <v>#DIV/0!</v>
      </c>
      <c r="FF247" s="19" t="e">
        <f t="shared" si="1000"/>
        <v>#DIV/0!</v>
      </c>
      <c r="FG247" s="19" t="e">
        <f t="shared" si="1001"/>
        <v>#DIV/0!</v>
      </c>
      <c r="FH247" s="19" t="e">
        <f t="shared" si="1002"/>
        <v>#DIV/0!</v>
      </c>
      <c r="FI247" s="19" t="e">
        <f t="shared" si="866"/>
        <v>#DIV/0!</v>
      </c>
      <c r="FJ247" s="19" t="e">
        <f t="shared" si="867"/>
        <v>#DIV/0!</v>
      </c>
      <c r="FK247" s="19" t="e">
        <f t="shared" si="868"/>
        <v>#DIV/0!</v>
      </c>
      <c r="FL247" s="19" t="e">
        <f t="shared" si="869"/>
        <v>#DIV/0!</v>
      </c>
      <c r="FM247" s="19" t="e">
        <f t="shared" si="870"/>
        <v>#DIV/0!</v>
      </c>
      <c r="FN247" s="19" t="e">
        <f t="shared" si="871"/>
        <v>#DIV/0!</v>
      </c>
      <c r="FO247" s="19" t="e">
        <f t="shared" si="872"/>
        <v>#DIV/0!</v>
      </c>
      <c r="FP247" s="19" t="e">
        <f t="shared" si="873"/>
        <v>#DIV/0!</v>
      </c>
      <c r="FQ247" s="19" t="e">
        <f t="shared" si="874"/>
        <v>#DIV/0!</v>
      </c>
      <c r="FR247" s="19" t="e">
        <f t="shared" si="875"/>
        <v>#DIV/0!</v>
      </c>
      <c r="FS247" s="19" t="e">
        <f t="shared" si="876"/>
        <v>#DIV/0!</v>
      </c>
      <c r="FT247" s="19" t="e">
        <f t="shared" si="877"/>
        <v>#DIV/0!</v>
      </c>
      <c r="FU247" s="19"/>
      <c r="FV247" s="16"/>
      <c r="FW247" s="19" t="e">
        <f t="shared" si="878"/>
        <v>#DIV/0!</v>
      </c>
      <c r="FX247" s="19">
        <f t="shared" si="929"/>
        <v>1</v>
      </c>
      <c r="FY247" s="19">
        <f t="shared" si="799"/>
        <v>0.94471749978119035</v>
      </c>
      <c r="FZ247" s="19"/>
      <c r="GA247" s="19" t="e">
        <f t="shared" si="879"/>
        <v>#DIV/0!</v>
      </c>
      <c r="GB247" s="19">
        <f t="shared" si="930"/>
        <v>1</v>
      </c>
      <c r="GC247" s="19">
        <f t="shared" si="800"/>
        <v>1.0955723200700003</v>
      </c>
      <c r="GD247" s="19"/>
      <c r="GE247" s="19" t="e">
        <f t="shared" si="880"/>
        <v>#DIV/0!</v>
      </c>
      <c r="GF247" s="19">
        <f t="shared" si="931"/>
        <v>1</v>
      </c>
      <c r="GG247" s="19">
        <f t="shared" si="801"/>
        <v>1.1839394841349797</v>
      </c>
      <c r="GH247" s="19"/>
      <c r="GI247" s="19">
        <f t="shared" si="802"/>
        <v>1.2467804961390619E-6</v>
      </c>
      <c r="GJ247" s="19">
        <f t="shared" si="881"/>
        <v>1.5277859634889303E-6</v>
      </c>
      <c r="GK247" s="19">
        <f t="shared" si="803"/>
        <v>0</v>
      </c>
      <c r="GL247" s="3"/>
      <c r="GM247" s="3"/>
      <c r="GN247" s="8"/>
      <c r="GO247" s="5">
        <f t="shared" si="932"/>
        <v>17</v>
      </c>
      <c r="GP247" t="b">
        <f t="shared" si="882"/>
        <v>1</v>
      </c>
      <c r="GR247">
        <v>335</v>
      </c>
      <c r="GS247" s="20">
        <v>2.2063980147561248E-2</v>
      </c>
      <c r="GT247" s="20" t="e">
        <v>#REF!</v>
      </c>
      <c r="GU247" s="33"/>
      <c r="GV247" s="31">
        <f t="shared" ca="1" si="804"/>
        <v>2002</v>
      </c>
      <c r="GW247" s="12">
        <f t="shared" ca="1" si="883"/>
        <v>1.425420196083155</v>
      </c>
      <c r="GX247" s="19">
        <f t="shared" ca="1" si="884"/>
        <v>0.87606370907574849</v>
      </c>
      <c r="GY247" s="19">
        <f t="shared" ca="1" si="885"/>
        <v>1.2487513439565952</v>
      </c>
      <c r="GZ247" s="11">
        <f t="shared" ca="1" si="805"/>
        <v>2002</v>
      </c>
      <c r="HA247" s="12">
        <f t="shared" ca="1" si="886"/>
        <v>1.6945352090629828</v>
      </c>
      <c r="HB247" s="12">
        <f t="shared" ca="1" si="887"/>
        <v>0.84118653212957506</v>
      </c>
      <c r="HC247" s="12">
        <f t="shared" ca="1" si="888"/>
        <v>0.87606370907574849</v>
      </c>
      <c r="HD247" s="12">
        <f t="shared" ca="1" si="889"/>
        <v>1.2487513439565952</v>
      </c>
      <c r="HE247">
        <f t="shared" ca="1" si="890"/>
        <v>2002</v>
      </c>
      <c r="HF247" s="12">
        <f t="shared" ca="1" si="891"/>
        <v>0.87606370907574849</v>
      </c>
      <c r="HG247" s="12">
        <f t="shared" ca="1" si="892"/>
        <v>0.97586163573120943</v>
      </c>
      <c r="HH247" s="12">
        <f t="shared" ca="1" si="893"/>
        <v>0.86199364882222995</v>
      </c>
      <c r="HJ247" s="17"/>
      <c r="HL247" s="18">
        <f t="shared" si="894"/>
        <v>1966</v>
      </c>
      <c r="HM247" s="9">
        <f t="shared" si="806"/>
        <v>8.9752671770879497E-7</v>
      </c>
      <c r="HN247" s="9">
        <f t="shared" si="895"/>
        <v>0</v>
      </c>
      <c r="HO247" s="9">
        <f t="shared" si="896"/>
        <v>1.0845560769216382</v>
      </c>
      <c r="HP247" s="9">
        <f t="shared" si="897"/>
        <v>1.2451451983280792</v>
      </c>
      <c r="HQ247" s="9">
        <f t="shared" si="898"/>
        <v>0.99929002370176734</v>
      </c>
      <c r="HR247" s="9">
        <f t="shared" si="808"/>
        <v>1.2111862937447297E-6</v>
      </c>
      <c r="HS247" s="9">
        <f t="shared" si="899"/>
        <v>0</v>
      </c>
      <c r="HT247" s="9"/>
      <c r="HU247" s="9">
        <f t="shared" si="900"/>
        <v>1.3504297914965167</v>
      </c>
      <c r="HV247" s="23">
        <f t="shared" si="901"/>
        <v>1.3494710183521268</v>
      </c>
      <c r="HX247" s="8"/>
      <c r="HY247" s="5">
        <f t="shared" si="933"/>
        <v>17</v>
      </c>
      <c r="HZ247" t="b">
        <f t="shared" si="902"/>
        <v>1</v>
      </c>
      <c r="IB247">
        <f t="shared" si="903"/>
        <v>335</v>
      </c>
      <c r="IC247" s="20">
        <v>1.9995448402130779E-2</v>
      </c>
      <c r="ID247" s="20" t="e">
        <v>#REF!</v>
      </c>
      <c r="IE247" s="11"/>
      <c r="IF247">
        <f t="shared" ca="1" si="904"/>
        <v>2002</v>
      </c>
      <c r="IG247" s="12">
        <f t="shared" ca="1" si="905"/>
        <v>1.0683209577540287</v>
      </c>
      <c r="IH247" s="19">
        <f t="shared" ca="1" si="906"/>
        <v>0.92667038009704206</v>
      </c>
      <c r="II247" s="19">
        <f t="shared" ca="1" si="907"/>
        <v>0.98997752703777686</v>
      </c>
      <c r="IJ247" s="11">
        <f t="shared" ca="1" si="908"/>
        <v>2002</v>
      </c>
      <c r="IK247" s="12">
        <f t="shared" ca="1" si="909"/>
        <v>1.219854360043382</v>
      </c>
      <c r="IL247" s="12">
        <f t="shared" ca="1" si="910"/>
        <v>0.87577746389006284</v>
      </c>
      <c r="IM247" s="12">
        <f t="shared" ca="1" si="911"/>
        <v>0.92667038009704206</v>
      </c>
      <c r="IN247" s="12">
        <f t="shared" ca="1" si="912"/>
        <v>0.98997752703777686</v>
      </c>
      <c r="IO247">
        <f t="shared" ca="1" si="913"/>
        <v>2002</v>
      </c>
      <c r="IP247" s="12">
        <f t="shared" ca="1" si="914"/>
        <v>0.92667038009704206</v>
      </c>
      <c r="IQ247" s="12">
        <f t="shared" ca="1" si="915"/>
        <v>0.96604911230264512</v>
      </c>
      <c r="IR247" s="12">
        <f t="shared" ca="1" si="916"/>
        <v>0.90655583938438322</v>
      </c>
    </row>
    <row r="248" spans="1:252" hidden="1" x14ac:dyDescent="0.2">
      <c r="A248" t="s">
        <v>54</v>
      </c>
      <c r="B248" s="1">
        <f t="shared" si="917"/>
        <v>1967</v>
      </c>
      <c r="X248">
        <f t="shared" si="809"/>
        <v>0</v>
      </c>
      <c r="AX248">
        <f t="shared" si="810"/>
        <v>0</v>
      </c>
      <c r="AY248">
        <f t="shared" si="811"/>
        <v>0</v>
      </c>
      <c r="AZ248">
        <f t="shared" si="812"/>
        <v>0</v>
      </c>
      <c r="BA248">
        <f t="shared" si="813"/>
        <v>0</v>
      </c>
      <c r="BB248">
        <f t="shared" si="814"/>
        <v>0</v>
      </c>
      <c r="BC248">
        <f t="shared" si="815"/>
        <v>0</v>
      </c>
      <c r="BD248">
        <f t="shared" si="816"/>
        <v>0</v>
      </c>
      <c r="BE248">
        <f t="shared" si="817"/>
        <v>0</v>
      </c>
      <c r="BF248">
        <f t="shared" si="818"/>
        <v>0</v>
      </c>
      <c r="BG248">
        <f t="shared" si="819"/>
        <v>0</v>
      </c>
      <c r="BH248">
        <f t="shared" si="820"/>
        <v>0</v>
      </c>
      <c r="BI248">
        <f t="shared" si="821"/>
        <v>0</v>
      </c>
      <c r="BJ248">
        <f t="shared" si="822"/>
        <v>0</v>
      </c>
      <c r="BK248">
        <f t="shared" si="823"/>
        <v>0</v>
      </c>
      <c r="BL248">
        <f t="shared" si="824"/>
        <v>0</v>
      </c>
      <c r="BM248">
        <f t="shared" si="825"/>
        <v>0</v>
      </c>
      <c r="BN248">
        <f t="shared" si="826"/>
        <v>0</v>
      </c>
      <c r="BO248">
        <f t="shared" si="827"/>
        <v>0</v>
      </c>
      <c r="BP248">
        <f t="shared" si="828"/>
        <v>0</v>
      </c>
      <c r="BQ248">
        <f t="shared" si="829"/>
        <v>0</v>
      </c>
      <c r="BR248">
        <f t="shared" si="830"/>
        <v>0</v>
      </c>
      <c r="BS248">
        <f t="shared" si="831"/>
        <v>0</v>
      </c>
      <c r="BU248" s="16"/>
      <c r="BV248" s="9">
        <f t="shared" si="796"/>
        <v>1.2467804961390619E-6</v>
      </c>
      <c r="BW248" s="9">
        <f t="shared" si="832"/>
        <v>0</v>
      </c>
      <c r="BX248" s="9">
        <f t="shared" si="833"/>
        <v>1.0955723200700003</v>
      </c>
      <c r="BY248" s="9">
        <f t="shared" si="834"/>
        <v>1.1839394841349797</v>
      </c>
      <c r="BZ248" s="9">
        <f t="shared" si="835"/>
        <v>0.94471749978119035</v>
      </c>
      <c r="CA248" s="9">
        <f t="shared" si="797"/>
        <v>1.5277859634889301E-6</v>
      </c>
      <c r="CB248" s="9">
        <f t="shared" si="836"/>
        <v>0</v>
      </c>
      <c r="CC248" s="9"/>
      <c r="CD248" s="9">
        <f t="shared" si="837"/>
        <v>1.297091327456239</v>
      </c>
      <c r="CE248" s="9">
        <f t="shared" si="838"/>
        <v>1.2253848758623234</v>
      </c>
      <c r="CG248" s="35"/>
      <c r="CH248">
        <f t="shared" si="839"/>
        <v>1967</v>
      </c>
      <c r="CI248" t="e">
        <f t="shared" si="840"/>
        <v>#DIV/0!</v>
      </c>
      <c r="CJ248" t="e">
        <f t="shared" si="940"/>
        <v>#DIV/0!</v>
      </c>
      <c r="CK248" t="e">
        <f t="shared" si="941"/>
        <v>#DIV/0!</v>
      </c>
      <c r="CL248" t="e">
        <f t="shared" si="942"/>
        <v>#DIV/0!</v>
      </c>
      <c r="CM248" t="e">
        <f t="shared" si="943"/>
        <v>#DIV/0!</v>
      </c>
      <c r="CN248" t="e">
        <f t="shared" si="944"/>
        <v>#DIV/0!</v>
      </c>
      <c r="CO248" t="e">
        <f t="shared" si="945"/>
        <v>#DIV/0!</v>
      </c>
      <c r="CP248" t="e">
        <f t="shared" si="946"/>
        <v>#DIV/0!</v>
      </c>
      <c r="CQ248" t="e">
        <f t="shared" si="947"/>
        <v>#DIV/0!</v>
      </c>
      <c r="CR248" t="e">
        <f t="shared" si="948"/>
        <v>#DIV/0!</v>
      </c>
      <c r="CS248" t="e">
        <f t="shared" si="949"/>
        <v>#DIV/0!</v>
      </c>
      <c r="CT248" t="e">
        <f t="shared" si="950"/>
        <v>#DIV/0!</v>
      </c>
      <c r="CU248" t="e">
        <f t="shared" si="951"/>
        <v>#DIV/0!</v>
      </c>
      <c r="CV248" t="e">
        <f t="shared" si="952"/>
        <v>#DIV/0!</v>
      </c>
      <c r="CW248" t="e">
        <f t="shared" si="953"/>
        <v>#DIV/0!</v>
      </c>
      <c r="CX248" t="e">
        <f t="shared" si="954"/>
        <v>#DIV/0!</v>
      </c>
      <c r="CY248" t="e">
        <f t="shared" si="935"/>
        <v>#DIV/0!</v>
      </c>
      <c r="CZ248" t="e">
        <f t="shared" si="936"/>
        <v>#DIV/0!</v>
      </c>
      <c r="DA248" t="e">
        <f t="shared" si="937"/>
        <v>#DIV/0!</v>
      </c>
      <c r="DB248" t="e">
        <f t="shared" si="938"/>
        <v>#DIV/0!</v>
      </c>
      <c r="DC248" t="e">
        <f t="shared" si="939"/>
        <v>#DIV/0!</v>
      </c>
      <c r="DD248" t="e">
        <f t="shared" si="861"/>
        <v>#DIV/0!</v>
      </c>
      <c r="DF248" t="e">
        <f t="shared" si="918"/>
        <v>#DIV/0!</v>
      </c>
      <c r="DG248" t="e">
        <f t="shared" si="965"/>
        <v>#DIV/0!</v>
      </c>
      <c r="DH248" t="e">
        <f t="shared" si="966"/>
        <v>#DIV/0!</v>
      </c>
      <c r="DI248" t="e">
        <f t="shared" si="967"/>
        <v>#DIV/0!</v>
      </c>
      <c r="DJ248" t="e">
        <f t="shared" si="968"/>
        <v>#DIV/0!</v>
      </c>
      <c r="DK248" t="e">
        <f t="shared" si="969"/>
        <v>#DIV/0!</v>
      </c>
      <c r="DL248" t="e">
        <f t="shared" si="970"/>
        <v>#DIV/0!</v>
      </c>
      <c r="DM248" t="e">
        <f t="shared" si="971"/>
        <v>#DIV/0!</v>
      </c>
      <c r="DN248" t="e">
        <f t="shared" si="972"/>
        <v>#DIV/0!</v>
      </c>
      <c r="DO248" t="e">
        <f t="shared" si="973"/>
        <v>#DIV/0!</v>
      </c>
      <c r="DP248" t="e">
        <f t="shared" si="974"/>
        <v>#DIV/0!</v>
      </c>
      <c r="DQ248" t="e">
        <f t="shared" si="975"/>
        <v>#DIV/0!</v>
      </c>
      <c r="DR248" t="e">
        <f t="shared" si="976"/>
        <v>#DIV/0!</v>
      </c>
      <c r="DS248" t="e">
        <f t="shared" si="977"/>
        <v>#DIV/0!</v>
      </c>
      <c r="DT248" t="e">
        <f t="shared" si="978"/>
        <v>#DIV/0!</v>
      </c>
      <c r="DU248" t="e">
        <f t="shared" si="979"/>
        <v>#DIV/0!</v>
      </c>
      <c r="DV248" t="e">
        <f t="shared" si="955"/>
        <v>#DIV/0!</v>
      </c>
      <c r="DW248" t="e">
        <f t="shared" si="956"/>
        <v>#DIV/0!</v>
      </c>
      <c r="DX248" t="e">
        <f t="shared" si="957"/>
        <v>#DIV/0!</v>
      </c>
      <c r="DY248" t="e">
        <f t="shared" si="958"/>
        <v>#DIV/0!</v>
      </c>
      <c r="DZ248" t="e">
        <f t="shared" si="959"/>
        <v>#DIV/0!</v>
      </c>
      <c r="EA248" t="e">
        <f t="shared" si="863"/>
        <v>#DIV/0!</v>
      </c>
      <c r="EC248" t="e">
        <f t="shared" si="919"/>
        <v>#DIV/0!</v>
      </c>
      <c r="ED248" t="e">
        <f t="shared" si="980"/>
        <v>#DIV/0!</v>
      </c>
      <c r="EE248" t="e">
        <f t="shared" si="981"/>
        <v>#DIV/0!</v>
      </c>
      <c r="EF248" t="e">
        <f t="shared" si="982"/>
        <v>#DIV/0!</v>
      </c>
      <c r="EG248" t="e">
        <f t="shared" si="983"/>
        <v>#DIV/0!</v>
      </c>
      <c r="EH248" t="e">
        <f t="shared" si="984"/>
        <v>#DIV/0!</v>
      </c>
      <c r="EI248" t="e">
        <f t="shared" si="985"/>
        <v>#DIV/0!</v>
      </c>
      <c r="EJ248" t="e">
        <f t="shared" si="986"/>
        <v>#DIV/0!</v>
      </c>
      <c r="EK248" t="e">
        <f t="shared" si="987"/>
        <v>#DIV/0!</v>
      </c>
      <c r="EL248" t="e">
        <f t="shared" si="988"/>
        <v>#DIV/0!</v>
      </c>
      <c r="EM248" t="e">
        <f t="shared" si="989"/>
        <v>#DIV/0!</v>
      </c>
      <c r="EN248" t="e">
        <f t="shared" si="990"/>
        <v>#DIV/0!</v>
      </c>
      <c r="EO248" t="e">
        <f t="shared" si="991"/>
        <v>#DIV/0!</v>
      </c>
      <c r="EP248" t="e">
        <f t="shared" si="992"/>
        <v>#DIV/0!</v>
      </c>
      <c r="EQ248" t="e">
        <f t="shared" si="993"/>
        <v>#DIV/0!</v>
      </c>
      <c r="ER248" t="e">
        <f t="shared" si="994"/>
        <v>#DIV/0!</v>
      </c>
      <c r="ES248" t="e">
        <f t="shared" si="960"/>
        <v>#DIV/0!</v>
      </c>
      <c r="ET248" t="e">
        <f t="shared" si="961"/>
        <v>#DIV/0!</v>
      </c>
      <c r="EU248" t="e">
        <f t="shared" si="962"/>
        <v>#DIV/0!</v>
      </c>
      <c r="EV248" t="e">
        <f t="shared" si="963"/>
        <v>#DIV/0!</v>
      </c>
      <c r="EW248" t="e">
        <f t="shared" si="964"/>
        <v>#DIV/0!</v>
      </c>
      <c r="EZ248" s="19" t="e">
        <f t="shared" si="920"/>
        <v>#DIV/0!</v>
      </c>
      <c r="FA248" s="19" t="e">
        <f t="shared" si="995"/>
        <v>#DIV/0!</v>
      </c>
      <c r="FB248" s="19" t="e">
        <f t="shared" si="996"/>
        <v>#DIV/0!</v>
      </c>
      <c r="FC248" s="19" t="e">
        <f t="shared" si="997"/>
        <v>#DIV/0!</v>
      </c>
      <c r="FD248" s="19" t="e">
        <f t="shared" si="998"/>
        <v>#DIV/0!</v>
      </c>
      <c r="FE248" s="19" t="e">
        <f t="shared" si="999"/>
        <v>#DIV/0!</v>
      </c>
      <c r="FF248" s="19" t="e">
        <f t="shared" si="1000"/>
        <v>#DIV/0!</v>
      </c>
      <c r="FG248" s="19" t="e">
        <f t="shared" si="1001"/>
        <v>#DIV/0!</v>
      </c>
      <c r="FH248" s="19" t="e">
        <f t="shared" si="1002"/>
        <v>#DIV/0!</v>
      </c>
      <c r="FI248" s="19" t="e">
        <f t="shared" si="866"/>
        <v>#DIV/0!</v>
      </c>
      <c r="FJ248" s="19" t="e">
        <f t="shared" si="867"/>
        <v>#DIV/0!</v>
      </c>
      <c r="FK248" s="19" t="e">
        <f t="shared" si="868"/>
        <v>#DIV/0!</v>
      </c>
      <c r="FL248" s="19" t="e">
        <f t="shared" si="869"/>
        <v>#DIV/0!</v>
      </c>
      <c r="FM248" s="19" t="e">
        <f t="shared" si="870"/>
        <v>#DIV/0!</v>
      </c>
      <c r="FN248" s="19" t="e">
        <f t="shared" si="871"/>
        <v>#DIV/0!</v>
      </c>
      <c r="FO248" s="19" t="e">
        <f t="shared" si="872"/>
        <v>#DIV/0!</v>
      </c>
      <c r="FP248" s="19" t="e">
        <f t="shared" si="873"/>
        <v>#DIV/0!</v>
      </c>
      <c r="FQ248" s="19" t="e">
        <f t="shared" si="874"/>
        <v>#DIV/0!</v>
      </c>
      <c r="FR248" s="19" t="e">
        <f t="shared" si="875"/>
        <v>#DIV/0!</v>
      </c>
      <c r="FS248" s="19" t="e">
        <f t="shared" si="876"/>
        <v>#DIV/0!</v>
      </c>
      <c r="FT248" s="19" t="e">
        <f t="shared" si="877"/>
        <v>#DIV/0!</v>
      </c>
      <c r="FU248" s="19"/>
      <c r="FV248" s="16"/>
      <c r="FW248" s="19" t="e">
        <f t="shared" si="878"/>
        <v>#DIV/0!</v>
      </c>
      <c r="FX248" s="19">
        <f t="shared" si="929"/>
        <v>1</v>
      </c>
      <c r="FY248" s="19">
        <f t="shared" si="799"/>
        <v>0.94471749978119035</v>
      </c>
      <c r="FZ248" s="19"/>
      <c r="GA248" s="19" t="e">
        <f t="shared" si="879"/>
        <v>#DIV/0!</v>
      </c>
      <c r="GB248" s="19">
        <f t="shared" si="930"/>
        <v>1</v>
      </c>
      <c r="GC248" s="19">
        <f t="shared" si="800"/>
        <v>1.0955723200700003</v>
      </c>
      <c r="GD248" s="19"/>
      <c r="GE248" s="19" t="e">
        <f t="shared" si="880"/>
        <v>#DIV/0!</v>
      </c>
      <c r="GF248" s="19">
        <f t="shared" si="931"/>
        <v>1</v>
      </c>
      <c r="GG248" s="19">
        <f t="shared" si="801"/>
        <v>1.1839394841349797</v>
      </c>
      <c r="GH248" s="19"/>
      <c r="GI248" s="19">
        <f t="shared" si="802"/>
        <v>1.2467804961390619E-6</v>
      </c>
      <c r="GJ248" s="19">
        <f t="shared" si="881"/>
        <v>1.5277859634889303E-6</v>
      </c>
      <c r="GK248" s="19">
        <f t="shared" si="803"/>
        <v>0</v>
      </c>
      <c r="GL248" s="3"/>
      <c r="GM248" s="3"/>
      <c r="GN248" s="8"/>
      <c r="GO248" s="5">
        <f t="shared" si="932"/>
        <v>18</v>
      </c>
      <c r="GP248" t="b">
        <f t="shared" si="882"/>
        <v>1</v>
      </c>
      <c r="GR248">
        <v>336</v>
      </c>
      <c r="GS248" s="20">
        <v>6.0061183360907398E-2</v>
      </c>
      <c r="GT248" s="20" t="e">
        <v>#REF!</v>
      </c>
      <c r="GU248" s="33"/>
      <c r="GV248" s="31">
        <f t="shared" ca="1" si="804"/>
        <v>2003</v>
      </c>
      <c r="GW248" s="12">
        <f t="shared" ca="1" si="883"/>
        <v>1.4147896448464106</v>
      </c>
      <c r="GX248" s="19">
        <f t="shared" ca="1" si="884"/>
        <v>0.89122009108367828</v>
      </c>
      <c r="GY248" s="19">
        <f t="shared" ca="1" si="885"/>
        <v>1.2608799495184109</v>
      </c>
      <c r="GZ248" s="11">
        <f t="shared" ca="1" si="805"/>
        <v>2003</v>
      </c>
      <c r="HA248" s="12">
        <f t="shared" ca="1" si="886"/>
        <v>1.748165685104385</v>
      </c>
      <c r="HB248" s="12">
        <f t="shared" ca="1" si="887"/>
        <v>0.80929951714612902</v>
      </c>
      <c r="HC248" s="12">
        <f t="shared" ca="1" si="888"/>
        <v>0.89122009108367828</v>
      </c>
      <c r="HD248" s="12">
        <f t="shared" ca="1" si="889"/>
        <v>1.2608799495184109</v>
      </c>
      <c r="HE248">
        <f t="shared" ca="1" si="890"/>
        <v>2003</v>
      </c>
      <c r="HF248" s="12">
        <f t="shared" ca="1" si="891"/>
        <v>0.89122009108367828</v>
      </c>
      <c r="HG248" s="12">
        <f t="shared" ca="1" si="892"/>
        <v>0.96001470740898054</v>
      </c>
      <c r="HH248" s="12">
        <f t="shared" ca="1" si="893"/>
        <v>0.84300741530343593</v>
      </c>
      <c r="HJ248" s="17"/>
      <c r="HL248" s="18">
        <f t="shared" si="894"/>
        <v>1967</v>
      </c>
      <c r="HM248" s="9">
        <f t="shared" si="806"/>
        <v>8.9752671770879497E-7</v>
      </c>
      <c r="HN248" s="9">
        <f t="shared" si="895"/>
        <v>0</v>
      </c>
      <c r="HO248" s="9">
        <f t="shared" si="896"/>
        <v>1.0845560769216382</v>
      </c>
      <c r="HP248" s="9">
        <f t="shared" si="897"/>
        <v>1.2451451983280792</v>
      </c>
      <c r="HQ248" s="9">
        <f t="shared" si="898"/>
        <v>0.99929002370176734</v>
      </c>
      <c r="HR248" s="9">
        <f t="shared" si="808"/>
        <v>1.2111862937447297E-6</v>
      </c>
      <c r="HS248" s="9">
        <f t="shared" si="899"/>
        <v>0</v>
      </c>
      <c r="HT248" s="9"/>
      <c r="HU248" s="9">
        <f t="shared" si="900"/>
        <v>1.3504297914965167</v>
      </c>
      <c r="HV248" s="23">
        <f t="shared" si="901"/>
        <v>1.3494710183521268</v>
      </c>
      <c r="HX248" s="8"/>
      <c r="HY248" s="5">
        <f t="shared" si="933"/>
        <v>18</v>
      </c>
      <c r="HZ248" t="b">
        <f t="shared" si="902"/>
        <v>1</v>
      </c>
      <c r="IB248">
        <f t="shared" si="903"/>
        <v>336</v>
      </c>
      <c r="IC248" s="20">
        <v>6.4709717741392198E-2</v>
      </c>
      <c r="ID248" s="20" t="e">
        <v>#REF!</v>
      </c>
      <c r="IE248" s="11"/>
      <c r="IF248">
        <f t="shared" ca="1" si="904"/>
        <v>2003</v>
      </c>
      <c r="IG248" s="12">
        <f t="shared" ca="1" si="905"/>
        <v>1.0603535943689026</v>
      </c>
      <c r="IH248" s="19">
        <f t="shared" ca="1" si="906"/>
        <v>0.94270228523211697</v>
      </c>
      <c r="II248" s="19">
        <f t="shared" ca="1" si="907"/>
        <v>0.99959276949466125</v>
      </c>
      <c r="IJ248" s="11">
        <f t="shared" ca="1" si="908"/>
        <v>2003</v>
      </c>
      <c r="IK248" s="12">
        <f t="shared" ca="1" si="909"/>
        <v>1.2584616251390905</v>
      </c>
      <c r="IL248" s="12">
        <f t="shared" ca="1" si="910"/>
        <v>0.84257920399575781</v>
      </c>
      <c r="IM248" s="12">
        <f t="shared" ca="1" si="911"/>
        <v>0.94270228523211697</v>
      </c>
      <c r="IN248" s="12">
        <f t="shared" ca="1" si="912"/>
        <v>0.99959276949466125</v>
      </c>
      <c r="IO248">
        <f t="shared" ca="1" si="913"/>
        <v>2003</v>
      </c>
      <c r="IP248" s="12">
        <f t="shared" ca="1" si="914"/>
        <v>0.94270228523211697</v>
      </c>
      <c r="IQ248" s="12">
        <f t="shared" ca="1" si="915"/>
        <v>0.95036152865566437</v>
      </c>
      <c r="IR248" s="12">
        <f t="shared" ca="1" si="916"/>
        <v>0.88658808105124975</v>
      </c>
    </row>
    <row r="249" spans="1:252" hidden="1" x14ac:dyDescent="0.2">
      <c r="A249" t="s">
        <v>54</v>
      </c>
      <c r="B249" s="1">
        <f t="shared" si="917"/>
        <v>1968</v>
      </c>
      <c r="X249">
        <f t="shared" si="809"/>
        <v>0</v>
      </c>
      <c r="AX249">
        <f t="shared" si="810"/>
        <v>0</v>
      </c>
      <c r="AY249">
        <f t="shared" si="811"/>
        <v>0</v>
      </c>
      <c r="AZ249">
        <f t="shared" si="812"/>
        <v>0</v>
      </c>
      <c r="BA249">
        <f t="shared" si="813"/>
        <v>0</v>
      </c>
      <c r="BB249">
        <f t="shared" si="814"/>
        <v>0</v>
      </c>
      <c r="BC249">
        <f t="shared" si="815"/>
        <v>0</v>
      </c>
      <c r="BD249">
        <f t="shared" si="816"/>
        <v>0</v>
      </c>
      <c r="BE249">
        <f t="shared" si="817"/>
        <v>0</v>
      </c>
      <c r="BF249">
        <f t="shared" si="818"/>
        <v>0</v>
      </c>
      <c r="BG249">
        <f t="shared" si="819"/>
        <v>0</v>
      </c>
      <c r="BH249">
        <f t="shared" si="820"/>
        <v>0</v>
      </c>
      <c r="BI249">
        <f t="shared" si="821"/>
        <v>0</v>
      </c>
      <c r="BJ249">
        <f t="shared" si="822"/>
        <v>0</v>
      </c>
      <c r="BK249">
        <f t="shared" si="823"/>
        <v>0</v>
      </c>
      <c r="BL249">
        <f t="shared" si="824"/>
        <v>0</v>
      </c>
      <c r="BM249">
        <f t="shared" si="825"/>
        <v>0</v>
      </c>
      <c r="BN249">
        <f t="shared" si="826"/>
        <v>0</v>
      </c>
      <c r="BO249">
        <f t="shared" si="827"/>
        <v>0</v>
      </c>
      <c r="BP249">
        <f t="shared" si="828"/>
        <v>0</v>
      </c>
      <c r="BQ249">
        <f t="shared" si="829"/>
        <v>0</v>
      </c>
      <c r="BR249">
        <f t="shared" si="830"/>
        <v>0</v>
      </c>
      <c r="BS249">
        <f t="shared" si="831"/>
        <v>0</v>
      </c>
      <c r="BU249" s="16"/>
      <c r="BV249" s="9">
        <f t="shared" si="796"/>
        <v>1.2467804961390619E-6</v>
      </c>
      <c r="BW249" s="9">
        <f t="shared" si="832"/>
        <v>0</v>
      </c>
      <c r="BX249" s="9">
        <f t="shared" si="833"/>
        <v>1.0955723200700003</v>
      </c>
      <c r="BY249" s="9">
        <f t="shared" si="834"/>
        <v>1.1839394841349797</v>
      </c>
      <c r="BZ249" s="9">
        <f t="shared" si="835"/>
        <v>0.94471749978119035</v>
      </c>
      <c r="CA249" s="9">
        <f t="shared" si="797"/>
        <v>1.5277859634889301E-6</v>
      </c>
      <c r="CB249" s="9">
        <f t="shared" si="836"/>
        <v>0</v>
      </c>
      <c r="CC249" s="9"/>
      <c r="CD249" s="9">
        <f t="shared" si="837"/>
        <v>1.297091327456239</v>
      </c>
      <c r="CE249" s="9">
        <f t="shared" si="838"/>
        <v>1.2253848758623234</v>
      </c>
      <c r="CG249" s="35"/>
      <c r="CH249">
        <f t="shared" si="839"/>
        <v>1968</v>
      </c>
      <c r="CI249" t="e">
        <f t="shared" si="840"/>
        <v>#DIV/0!</v>
      </c>
      <c r="CJ249" t="e">
        <f t="shared" si="940"/>
        <v>#DIV/0!</v>
      </c>
      <c r="CK249" t="e">
        <f t="shared" si="941"/>
        <v>#DIV/0!</v>
      </c>
      <c r="CL249" t="e">
        <f t="shared" si="942"/>
        <v>#DIV/0!</v>
      </c>
      <c r="CM249" t="e">
        <f t="shared" si="943"/>
        <v>#DIV/0!</v>
      </c>
      <c r="CN249" t="e">
        <f t="shared" si="944"/>
        <v>#DIV/0!</v>
      </c>
      <c r="CO249" t="e">
        <f t="shared" si="945"/>
        <v>#DIV/0!</v>
      </c>
      <c r="CP249" t="e">
        <f t="shared" si="946"/>
        <v>#DIV/0!</v>
      </c>
      <c r="CQ249" t="e">
        <f t="shared" si="947"/>
        <v>#DIV/0!</v>
      </c>
      <c r="CR249" t="e">
        <f t="shared" si="948"/>
        <v>#DIV/0!</v>
      </c>
      <c r="CS249" t="e">
        <f t="shared" si="949"/>
        <v>#DIV/0!</v>
      </c>
      <c r="CT249" t="e">
        <f t="shared" si="950"/>
        <v>#DIV/0!</v>
      </c>
      <c r="CU249" t="e">
        <f t="shared" si="951"/>
        <v>#DIV/0!</v>
      </c>
      <c r="CV249" t="e">
        <f t="shared" si="952"/>
        <v>#DIV/0!</v>
      </c>
      <c r="CW249" t="e">
        <f t="shared" si="953"/>
        <v>#DIV/0!</v>
      </c>
      <c r="CX249" t="e">
        <f t="shared" si="954"/>
        <v>#DIV/0!</v>
      </c>
      <c r="CY249" t="e">
        <f t="shared" si="935"/>
        <v>#DIV/0!</v>
      </c>
      <c r="CZ249" t="e">
        <f t="shared" si="936"/>
        <v>#DIV/0!</v>
      </c>
      <c r="DA249" t="e">
        <f t="shared" si="937"/>
        <v>#DIV/0!</v>
      </c>
      <c r="DB249" t="e">
        <f t="shared" si="938"/>
        <v>#DIV/0!</v>
      </c>
      <c r="DC249" t="e">
        <f t="shared" si="939"/>
        <v>#DIV/0!</v>
      </c>
      <c r="DD249" t="e">
        <f t="shared" si="861"/>
        <v>#DIV/0!</v>
      </c>
      <c r="DF249" t="e">
        <f t="shared" si="918"/>
        <v>#DIV/0!</v>
      </c>
      <c r="DG249" t="e">
        <f t="shared" si="965"/>
        <v>#DIV/0!</v>
      </c>
      <c r="DH249" t="e">
        <f t="shared" si="966"/>
        <v>#DIV/0!</v>
      </c>
      <c r="DI249" t="e">
        <f t="shared" si="967"/>
        <v>#DIV/0!</v>
      </c>
      <c r="DJ249" t="e">
        <f t="shared" si="968"/>
        <v>#DIV/0!</v>
      </c>
      <c r="DK249" t="e">
        <f t="shared" si="969"/>
        <v>#DIV/0!</v>
      </c>
      <c r="DL249" t="e">
        <f t="shared" si="970"/>
        <v>#DIV/0!</v>
      </c>
      <c r="DM249" t="e">
        <f t="shared" si="971"/>
        <v>#DIV/0!</v>
      </c>
      <c r="DN249" t="e">
        <f t="shared" si="972"/>
        <v>#DIV/0!</v>
      </c>
      <c r="DO249" t="e">
        <f t="shared" si="973"/>
        <v>#DIV/0!</v>
      </c>
      <c r="DP249" t="e">
        <f t="shared" si="974"/>
        <v>#DIV/0!</v>
      </c>
      <c r="DQ249" t="e">
        <f t="shared" si="975"/>
        <v>#DIV/0!</v>
      </c>
      <c r="DR249" t="e">
        <f t="shared" si="976"/>
        <v>#DIV/0!</v>
      </c>
      <c r="DS249" t="e">
        <f t="shared" si="977"/>
        <v>#DIV/0!</v>
      </c>
      <c r="DT249" t="e">
        <f t="shared" si="978"/>
        <v>#DIV/0!</v>
      </c>
      <c r="DU249" t="e">
        <f t="shared" si="979"/>
        <v>#DIV/0!</v>
      </c>
      <c r="DV249" t="e">
        <f t="shared" si="955"/>
        <v>#DIV/0!</v>
      </c>
      <c r="DW249" t="e">
        <f t="shared" si="956"/>
        <v>#DIV/0!</v>
      </c>
      <c r="DX249" t="e">
        <f t="shared" si="957"/>
        <v>#DIV/0!</v>
      </c>
      <c r="DY249" t="e">
        <f t="shared" si="958"/>
        <v>#DIV/0!</v>
      </c>
      <c r="DZ249" t="e">
        <f t="shared" si="959"/>
        <v>#DIV/0!</v>
      </c>
      <c r="EA249" t="e">
        <f t="shared" si="863"/>
        <v>#DIV/0!</v>
      </c>
      <c r="EC249" t="e">
        <f t="shared" si="919"/>
        <v>#DIV/0!</v>
      </c>
      <c r="ED249" t="e">
        <f t="shared" si="980"/>
        <v>#DIV/0!</v>
      </c>
      <c r="EE249" t="e">
        <f t="shared" si="981"/>
        <v>#DIV/0!</v>
      </c>
      <c r="EF249" t="e">
        <f t="shared" si="982"/>
        <v>#DIV/0!</v>
      </c>
      <c r="EG249" t="e">
        <f t="shared" si="983"/>
        <v>#DIV/0!</v>
      </c>
      <c r="EH249" t="e">
        <f t="shared" si="984"/>
        <v>#DIV/0!</v>
      </c>
      <c r="EI249" t="e">
        <f t="shared" si="985"/>
        <v>#DIV/0!</v>
      </c>
      <c r="EJ249" t="e">
        <f t="shared" si="986"/>
        <v>#DIV/0!</v>
      </c>
      <c r="EK249" t="e">
        <f t="shared" si="987"/>
        <v>#DIV/0!</v>
      </c>
      <c r="EL249" t="e">
        <f t="shared" si="988"/>
        <v>#DIV/0!</v>
      </c>
      <c r="EM249" t="e">
        <f t="shared" si="989"/>
        <v>#DIV/0!</v>
      </c>
      <c r="EN249" t="e">
        <f t="shared" si="990"/>
        <v>#DIV/0!</v>
      </c>
      <c r="EO249" t="e">
        <f t="shared" si="991"/>
        <v>#DIV/0!</v>
      </c>
      <c r="EP249" t="e">
        <f t="shared" si="992"/>
        <v>#DIV/0!</v>
      </c>
      <c r="EQ249" t="e">
        <f t="shared" si="993"/>
        <v>#DIV/0!</v>
      </c>
      <c r="ER249" t="e">
        <f t="shared" si="994"/>
        <v>#DIV/0!</v>
      </c>
      <c r="ES249" t="e">
        <f t="shared" si="960"/>
        <v>#DIV/0!</v>
      </c>
      <c r="ET249" t="e">
        <f t="shared" si="961"/>
        <v>#DIV/0!</v>
      </c>
      <c r="EU249" t="e">
        <f t="shared" si="962"/>
        <v>#DIV/0!</v>
      </c>
      <c r="EV249" t="e">
        <f t="shared" si="963"/>
        <v>#DIV/0!</v>
      </c>
      <c r="EW249" t="e">
        <f t="shared" si="964"/>
        <v>#DIV/0!</v>
      </c>
      <c r="EZ249" s="19" t="e">
        <f t="shared" si="920"/>
        <v>#DIV/0!</v>
      </c>
      <c r="FA249" s="19" t="e">
        <f t="shared" si="995"/>
        <v>#DIV/0!</v>
      </c>
      <c r="FB249" s="19" t="e">
        <f t="shared" si="996"/>
        <v>#DIV/0!</v>
      </c>
      <c r="FC249" s="19" t="e">
        <f t="shared" si="997"/>
        <v>#DIV/0!</v>
      </c>
      <c r="FD249" s="19" t="e">
        <f t="shared" si="998"/>
        <v>#DIV/0!</v>
      </c>
      <c r="FE249" s="19" t="e">
        <f t="shared" si="999"/>
        <v>#DIV/0!</v>
      </c>
      <c r="FF249" s="19" t="e">
        <f t="shared" si="1000"/>
        <v>#DIV/0!</v>
      </c>
      <c r="FG249" s="19" t="e">
        <f t="shared" si="1001"/>
        <v>#DIV/0!</v>
      </c>
      <c r="FH249" s="19" t="e">
        <f t="shared" si="1002"/>
        <v>#DIV/0!</v>
      </c>
      <c r="FI249" s="19" t="e">
        <f t="shared" si="866"/>
        <v>#DIV/0!</v>
      </c>
      <c r="FJ249" s="19" t="e">
        <f t="shared" si="867"/>
        <v>#DIV/0!</v>
      </c>
      <c r="FK249" s="19" t="e">
        <f t="shared" si="868"/>
        <v>#DIV/0!</v>
      </c>
      <c r="FL249" s="19" t="e">
        <f t="shared" si="869"/>
        <v>#DIV/0!</v>
      </c>
      <c r="FM249" s="19" t="e">
        <f t="shared" si="870"/>
        <v>#DIV/0!</v>
      </c>
      <c r="FN249" s="19" t="e">
        <f t="shared" si="871"/>
        <v>#DIV/0!</v>
      </c>
      <c r="FO249" s="19" t="e">
        <f t="shared" si="872"/>
        <v>#DIV/0!</v>
      </c>
      <c r="FP249" s="19" t="e">
        <f t="shared" si="873"/>
        <v>#DIV/0!</v>
      </c>
      <c r="FQ249" s="19" t="e">
        <f t="shared" si="874"/>
        <v>#DIV/0!</v>
      </c>
      <c r="FR249" s="19" t="e">
        <f t="shared" si="875"/>
        <v>#DIV/0!</v>
      </c>
      <c r="FS249" s="19" t="e">
        <f t="shared" si="876"/>
        <v>#DIV/0!</v>
      </c>
      <c r="FT249" s="19" t="e">
        <f t="shared" si="877"/>
        <v>#DIV/0!</v>
      </c>
      <c r="FU249" s="19"/>
      <c r="FV249" s="16"/>
      <c r="FW249" s="19" t="e">
        <f t="shared" si="878"/>
        <v>#DIV/0!</v>
      </c>
      <c r="FX249" s="19">
        <f t="shared" si="929"/>
        <v>1</v>
      </c>
      <c r="FY249" s="19">
        <f t="shared" si="799"/>
        <v>0.94471749978119035</v>
      </c>
      <c r="FZ249" s="19"/>
      <c r="GA249" s="19" t="e">
        <f t="shared" si="879"/>
        <v>#DIV/0!</v>
      </c>
      <c r="GB249" s="19">
        <f t="shared" si="930"/>
        <v>1</v>
      </c>
      <c r="GC249" s="19">
        <f t="shared" si="800"/>
        <v>1.0955723200700003</v>
      </c>
      <c r="GD249" s="19"/>
      <c r="GE249" s="19" t="e">
        <f t="shared" si="880"/>
        <v>#DIV/0!</v>
      </c>
      <c r="GF249" s="19">
        <f t="shared" si="931"/>
        <v>1</v>
      </c>
      <c r="GG249" s="19">
        <f t="shared" si="801"/>
        <v>1.1839394841349797</v>
      </c>
      <c r="GH249" s="19"/>
      <c r="GI249" s="19">
        <f t="shared" si="802"/>
        <v>1.2467804961390619E-6</v>
      </c>
      <c r="GJ249" s="19">
        <f t="shared" si="881"/>
        <v>1.5277859634889303E-6</v>
      </c>
      <c r="GK249" s="19">
        <f t="shared" si="803"/>
        <v>0</v>
      </c>
      <c r="GL249" s="3"/>
      <c r="GM249" s="3"/>
      <c r="GN249" s="8"/>
      <c r="GO249" s="5">
        <f t="shared" si="932"/>
        <v>19</v>
      </c>
      <c r="GP249" t="b">
        <f t="shared" si="882"/>
        <v>1</v>
      </c>
      <c r="GR249">
        <v>337</v>
      </c>
      <c r="GS249" s="20">
        <v>7.4649359709165596E-3</v>
      </c>
      <c r="GT249" s="20" t="e">
        <v>#REF!</v>
      </c>
      <c r="GU249" s="33"/>
      <c r="GV249" s="31">
        <f t="shared" ca="1" si="804"/>
        <v>2004</v>
      </c>
      <c r="GW249" s="12">
        <f t="shared" ca="1" si="883"/>
        <v>1.4616878731250145</v>
      </c>
      <c r="GX249" s="19">
        <f t="shared" ca="1" si="884"/>
        <v>0.92050759246462788</v>
      </c>
      <c r="GY249" s="19">
        <f t="shared" ca="1" si="885"/>
        <v>1.3454851271462536</v>
      </c>
      <c r="GZ249" s="11">
        <f t="shared" ca="1" si="805"/>
        <v>2004</v>
      </c>
      <c r="HA249" s="12">
        <f t="shared" ca="1" si="886"/>
        <v>1.8912128979240448</v>
      </c>
      <c r="HB249" s="12">
        <f t="shared" ca="1" si="887"/>
        <v>0.77288383276652073</v>
      </c>
      <c r="HC249" s="12">
        <f t="shared" ca="1" si="888"/>
        <v>0.92050759246462788</v>
      </c>
      <c r="HD249" s="12">
        <f t="shared" ca="1" si="889"/>
        <v>1.3454851271462536</v>
      </c>
      <c r="HE249">
        <f t="shared" ca="1" si="890"/>
        <v>2004</v>
      </c>
      <c r="HF249" s="12">
        <f t="shared" ca="1" si="891"/>
        <v>0.92050759246462788</v>
      </c>
      <c r="HG249" s="12">
        <f t="shared" ca="1" si="892"/>
        <v>0.92044305776877977</v>
      </c>
      <c r="HH249" s="12">
        <f t="shared" ca="1" si="893"/>
        <v>0.83968674242602992</v>
      </c>
      <c r="HJ249" s="17"/>
      <c r="HL249" s="18">
        <f t="shared" si="894"/>
        <v>1968</v>
      </c>
      <c r="HM249" s="9">
        <f t="shared" si="806"/>
        <v>8.9752671770879497E-7</v>
      </c>
      <c r="HN249" s="9">
        <f t="shared" si="895"/>
        <v>0</v>
      </c>
      <c r="HO249" s="9">
        <f t="shared" si="896"/>
        <v>1.0845560769216382</v>
      </c>
      <c r="HP249" s="9">
        <f t="shared" si="897"/>
        <v>1.2451451983280792</v>
      </c>
      <c r="HQ249" s="9">
        <f t="shared" si="898"/>
        <v>0.99929002370176734</v>
      </c>
      <c r="HR249" s="9">
        <f t="shared" si="808"/>
        <v>1.2111862937447297E-6</v>
      </c>
      <c r="HS249" s="9">
        <f t="shared" si="899"/>
        <v>0</v>
      </c>
      <c r="HT249" s="9"/>
      <c r="HU249" s="9">
        <f t="shared" si="900"/>
        <v>1.3504297914965167</v>
      </c>
      <c r="HV249" s="23">
        <f t="shared" si="901"/>
        <v>1.3494710183521268</v>
      </c>
      <c r="HX249" s="8"/>
      <c r="HY249" s="5">
        <f t="shared" si="933"/>
        <v>19</v>
      </c>
      <c r="HZ249" t="b">
        <f t="shared" si="902"/>
        <v>1</v>
      </c>
      <c r="IB249">
        <f t="shared" si="903"/>
        <v>337</v>
      </c>
      <c r="IC249" s="20">
        <v>1.0230845214042458E-2</v>
      </c>
      <c r="ID249" s="20" t="e">
        <v>#REF!</v>
      </c>
      <c r="IE249" s="11"/>
      <c r="IF249">
        <f t="shared" ca="1" si="904"/>
        <v>2004</v>
      </c>
      <c r="IG249" s="12">
        <f t="shared" ca="1" si="905"/>
        <v>1.095502780755653</v>
      </c>
      <c r="IH249" s="19">
        <f t="shared" ca="1" si="906"/>
        <v>0.97368160757547706</v>
      </c>
      <c r="II249" s="19">
        <f t="shared" ca="1" si="907"/>
        <v>1.0666655497787039</v>
      </c>
      <c r="IJ249" s="11">
        <f t="shared" ca="1" si="908"/>
        <v>2004</v>
      </c>
      <c r="IK249" s="12">
        <f t="shared" ca="1" si="909"/>
        <v>1.3614378072312916</v>
      </c>
      <c r="IL249" s="12">
        <f t="shared" ca="1" si="910"/>
        <v>0.80466604859720969</v>
      </c>
      <c r="IM249" s="12">
        <f t="shared" ca="1" si="911"/>
        <v>0.97368160757547706</v>
      </c>
      <c r="IN249" s="12">
        <f t="shared" ca="1" si="912"/>
        <v>1.0666655497787039</v>
      </c>
      <c r="IO249">
        <f t="shared" ca="1" si="913"/>
        <v>2004</v>
      </c>
      <c r="IP249" s="12">
        <f t="shared" ca="1" si="914"/>
        <v>0.97368160757547706</v>
      </c>
      <c r="IQ249" s="12">
        <f t="shared" ca="1" si="915"/>
        <v>0.91118778146903268</v>
      </c>
      <c r="IR249" s="12">
        <f t="shared" ca="1" si="916"/>
        <v>0.88309574048492312</v>
      </c>
    </row>
    <row r="250" spans="1:252" hidden="1" x14ac:dyDescent="0.2">
      <c r="A250" t="s">
        <v>54</v>
      </c>
      <c r="B250" s="1">
        <f t="shared" si="917"/>
        <v>1969</v>
      </c>
      <c r="X250">
        <f t="shared" si="809"/>
        <v>0</v>
      </c>
      <c r="AX250">
        <f t="shared" si="810"/>
        <v>0</v>
      </c>
      <c r="AY250">
        <f t="shared" si="811"/>
        <v>0</v>
      </c>
      <c r="AZ250">
        <f t="shared" si="812"/>
        <v>0</v>
      </c>
      <c r="BA250">
        <f t="shared" si="813"/>
        <v>0</v>
      </c>
      <c r="BB250">
        <f t="shared" si="814"/>
        <v>0</v>
      </c>
      <c r="BC250">
        <f t="shared" si="815"/>
        <v>0</v>
      </c>
      <c r="BD250">
        <f t="shared" si="816"/>
        <v>0</v>
      </c>
      <c r="BE250">
        <f t="shared" si="817"/>
        <v>0</v>
      </c>
      <c r="BF250">
        <f t="shared" si="818"/>
        <v>0</v>
      </c>
      <c r="BG250">
        <f t="shared" si="819"/>
        <v>0</v>
      </c>
      <c r="BH250">
        <f t="shared" si="820"/>
        <v>0</v>
      </c>
      <c r="BI250">
        <f t="shared" si="821"/>
        <v>0</v>
      </c>
      <c r="BJ250">
        <f t="shared" si="822"/>
        <v>0</v>
      </c>
      <c r="BK250">
        <f t="shared" si="823"/>
        <v>0</v>
      </c>
      <c r="BL250">
        <f t="shared" si="824"/>
        <v>0</v>
      </c>
      <c r="BM250">
        <f t="shared" si="825"/>
        <v>0</v>
      </c>
      <c r="BN250">
        <f t="shared" si="826"/>
        <v>0</v>
      </c>
      <c r="BO250">
        <f t="shared" si="827"/>
        <v>0</v>
      </c>
      <c r="BP250">
        <f t="shared" si="828"/>
        <v>0</v>
      </c>
      <c r="BQ250">
        <f t="shared" si="829"/>
        <v>0</v>
      </c>
      <c r="BR250">
        <f t="shared" si="830"/>
        <v>0</v>
      </c>
      <c r="BS250">
        <f t="shared" si="831"/>
        <v>0</v>
      </c>
      <c r="BU250" s="16"/>
      <c r="BV250" s="9">
        <f t="shared" si="796"/>
        <v>1.2467804961390619E-6</v>
      </c>
      <c r="BW250" s="9">
        <f t="shared" si="832"/>
        <v>0</v>
      </c>
      <c r="BX250" s="9">
        <f t="shared" si="833"/>
        <v>1.0955723200700003</v>
      </c>
      <c r="BY250" s="9">
        <f t="shared" si="834"/>
        <v>1.1839394841349797</v>
      </c>
      <c r="BZ250" s="9">
        <f t="shared" si="835"/>
        <v>0.94471749978119035</v>
      </c>
      <c r="CA250" s="9">
        <f t="shared" si="797"/>
        <v>1.5277859634889301E-6</v>
      </c>
      <c r="CB250" s="9">
        <f t="shared" si="836"/>
        <v>0</v>
      </c>
      <c r="CC250" s="9"/>
      <c r="CD250" s="9">
        <f t="shared" si="837"/>
        <v>1.297091327456239</v>
      </c>
      <c r="CE250" s="9">
        <f t="shared" si="838"/>
        <v>1.2253848758623234</v>
      </c>
      <c r="CG250" s="35"/>
      <c r="CH250">
        <f t="shared" si="839"/>
        <v>1969</v>
      </c>
      <c r="CI250" t="e">
        <f t="shared" si="840"/>
        <v>#DIV/0!</v>
      </c>
      <c r="CJ250" t="e">
        <f t="shared" si="940"/>
        <v>#DIV/0!</v>
      </c>
      <c r="CK250" t="e">
        <f t="shared" si="941"/>
        <v>#DIV/0!</v>
      </c>
      <c r="CL250" t="e">
        <f t="shared" si="942"/>
        <v>#DIV/0!</v>
      </c>
      <c r="CM250" t="e">
        <f t="shared" si="943"/>
        <v>#DIV/0!</v>
      </c>
      <c r="CN250" t="e">
        <f t="shared" si="944"/>
        <v>#DIV/0!</v>
      </c>
      <c r="CO250" t="e">
        <f t="shared" si="945"/>
        <v>#DIV/0!</v>
      </c>
      <c r="CP250" t="e">
        <f t="shared" si="946"/>
        <v>#DIV/0!</v>
      </c>
      <c r="CQ250" t="e">
        <f t="shared" si="947"/>
        <v>#DIV/0!</v>
      </c>
      <c r="CR250" t="e">
        <f t="shared" si="948"/>
        <v>#DIV/0!</v>
      </c>
      <c r="CS250" t="e">
        <f t="shared" si="949"/>
        <v>#DIV/0!</v>
      </c>
      <c r="CT250" t="e">
        <f t="shared" si="950"/>
        <v>#DIV/0!</v>
      </c>
      <c r="CU250" t="e">
        <f t="shared" si="951"/>
        <v>#DIV/0!</v>
      </c>
      <c r="CV250" t="e">
        <f t="shared" si="952"/>
        <v>#DIV/0!</v>
      </c>
      <c r="CW250" t="e">
        <f t="shared" si="953"/>
        <v>#DIV/0!</v>
      </c>
      <c r="CX250" t="e">
        <f t="shared" si="954"/>
        <v>#DIV/0!</v>
      </c>
      <c r="CY250" t="e">
        <f t="shared" si="935"/>
        <v>#DIV/0!</v>
      </c>
      <c r="CZ250" t="e">
        <f t="shared" si="936"/>
        <v>#DIV/0!</v>
      </c>
      <c r="DA250" t="e">
        <f t="shared" si="937"/>
        <v>#DIV/0!</v>
      </c>
      <c r="DB250" t="e">
        <f t="shared" si="938"/>
        <v>#DIV/0!</v>
      </c>
      <c r="DC250" t="e">
        <f t="shared" si="939"/>
        <v>#DIV/0!</v>
      </c>
      <c r="DD250" t="e">
        <f t="shared" si="861"/>
        <v>#DIV/0!</v>
      </c>
      <c r="DF250" t="e">
        <f t="shared" si="918"/>
        <v>#DIV/0!</v>
      </c>
      <c r="DG250" t="e">
        <f t="shared" si="965"/>
        <v>#DIV/0!</v>
      </c>
      <c r="DH250" t="e">
        <f t="shared" si="966"/>
        <v>#DIV/0!</v>
      </c>
      <c r="DI250" t="e">
        <f t="shared" si="967"/>
        <v>#DIV/0!</v>
      </c>
      <c r="DJ250" t="e">
        <f t="shared" si="968"/>
        <v>#DIV/0!</v>
      </c>
      <c r="DK250" t="e">
        <f t="shared" si="969"/>
        <v>#DIV/0!</v>
      </c>
      <c r="DL250" t="e">
        <f t="shared" si="970"/>
        <v>#DIV/0!</v>
      </c>
      <c r="DM250" t="e">
        <f t="shared" si="971"/>
        <v>#DIV/0!</v>
      </c>
      <c r="DN250" t="e">
        <f t="shared" si="972"/>
        <v>#DIV/0!</v>
      </c>
      <c r="DO250" t="e">
        <f t="shared" si="973"/>
        <v>#DIV/0!</v>
      </c>
      <c r="DP250" t="e">
        <f t="shared" si="974"/>
        <v>#DIV/0!</v>
      </c>
      <c r="DQ250" t="e">
        <f t="shared" si="975"/>
        <v>#DIV/0!</v>
      </c>
      <c r="DR250" t="e">
        <f t="shared" si="976"/>
        <v>#DIV/0!</v>
      </c>
      <c r="DS250" t="e">
        <f t="shared" si="977"/>
        <v>#DIV/0!</v>
      </c>
      <c r="DT250" t="e">
        <f t="shared" si="978"/>
        <v>#DIV/0!</v>
      </c>
      <c r="DU250" t="e">
        <f t="shared" si="979"/>
        <v>#DIV/0!</v>
      </c>
      <c r="DV250" t="e">
        <f t="shared" si="955"/>
        <v>#DIV/0!</v>
      </c>
      <c r="DW250" t="e">
        <f t="shared" si="956"/>
        <v>#DIV/0!</v>
      </c>
      <c r="DX250" t="e">
        <f t="shared" si="957"/>
        <v>#DIV/0!</v>
      </c>
      <c r="DY250" t="e">
        <f t="shared" si="958"/>
        <v>#DIV/0!</v>
      </c>
      <c r="DZ250" t="e">
        <f t="shared" si="959"/>
        <v>#DIV/0!</v>
      </c>
      <c r="EA250" t="e">
        <f t="shared" si="863"/>
        <v>#DIV/0!</v>
      </c>
      <c r="EC250" t="e">
        <f t="shared" si="919"/>
        <v>#DIV/0!</v>
      </c>
      <c r="ED250" t="e">
        <f t="shared" si="980"/>
        <v>#DIV/0!</v>
      </c>
      <c r="EE250" t="e">
        <f t="shared" si="981"/>
        <v>#DIV/0!</v>
      </c>
      <c r="EF250" t="e">
        <f t="shared" si="982"/>
        <v>#DIV/0!</v>
      </c>
      <c r="EG250" t="e">
        <f t="shared" si="983"/>
        <v>#DIV/0!</v>
      </c>
      <c r="EH250" t="e">
        <f t="shared" si="984"/>
        <v>#DIV/0!</v>
      </c>
      <c r="EI250" t="e">
        <f t="shared" si="985"/>
        <v>#DIV/0!</v>
      </c>
      <c r="EJ250" t="e">
        <f t="shared" si="986"/>
        <v>#DIV/0!</v>
      </c>
      <c r="EK250" t="e">
        <f t="shared" si="987"/>
        <v>#DIV/0!</v>
      </c>
      <c r="EL250" t="e">
        <f t="shared" si="988"/>
        <v>#DIV/0!</v>
      </c>
      <c r="EM250" t="e">
        <f t="shared" si="989"/>
        <v>#DIV/0!</v>
      </c>
      <c r="EN250" t="e">
        <f t="shared" si="990"/>
        <v>#DIV/0!</v>
      </c>
      <c r="EO250" t="e">
        <f t="shared" si="991"/>
        <v>#DIV/0!</v>
      </c>
      <c r="EP250" t="e">
        <f t="shared" si="992"/>
        <v>#DIV/0!</v>
      </c>
      <c r="EQ250" t="e">
        <f t="shared" si="993"/>
        <v>#DIV/0!</v>
      </c>
      <c r="ER250" t="e">
        <f t="shared" si="994"/>
        <v>#DIV/0!</v>
      </c>
      <c r="ES250" t="e">
        <f t="shared" si="960"/>
        <v>#DIV/0!</v>
      </c>
      <c r="ET250" t="e">
        <f t="shared" si="961"/>
        <v>#DIV/0!</v>
      </c>
      <c r="EU250" t="e">
        <f t="shared" si="962"/>
        <v>#DIV/0!</v>
      </c>
      <c r="EV250" t="e">
        <f t="shared" si="963"/>
        <v>#DIV/0!</v>
      </c>
      <c r="EW250" t="e">
        <f t="shared" si="964"/>
        <v>#DIV/0!</v>
      </c>
      <c r="EZ250" s="19" t="e">
        <f t="shared" si="920"/>
        <v>#DIV/0!</v>
      </c>
      <c r="FA250" s="19" t="e">
        <f t="shared" si="995"/>
        <v>#DIV/0!</v>
      </c>
      <c r="FB250" s="19" t="e">
        <f t="shared" si="996"/>
        <v>#DIV/0!</v>
      </c>
      <c r="FC250" s="19" t="e">
        <f t="shared" si="997"/>
        <v>#DIV/0!</v>
      </c>
      <c r="FD250" s="19" t="e">
        <f t="shared" si="998"/>
        <v>#DIV/0!</v>
      </c>
      <c r="FE250" s="19" t="e">
        <f t="shared" si="999"/>
        <v>#DIV/0!</v>
      </c>
      <c r="FF250" s="19" t="e">
        <f t="shared" si="1000"/>
        <v>#DIV/0!</v>
      </c>
      <c r="FG250" s="19" t="e">
        <f t="shared" si="1001"/>
        <v>#DIV/0!</v>
      </c>
      <c r="FH250" s="19" t="e">
        <f t="shared" si="1002"/>
        <v>#DIV/0!</v>
      </c>
      <c r="FI250" s="19" t="e">
        <f t="shared" si="866"/>
        <v>#DIV/0!</v>
      </c>
      <c r="FJ250" s="19" t="e">
        <f t="shared" si="867"/>
        <v>#DIV/0!</v>
      </c>
      <c r="FK250" s="19" t="e">
        <f t="shared" si="868"/>
        <v>#DIV/0!</v>
      </c>
      <c r="FL250" s="19" t="e">
        <f t="shared" si="869"/>
        <v>#DIV/0!</v>
      </c>
      <c r="FM250" s="19" t="e">
        <f t="shared" si="870"/>
        <v>#DIV/0!</v>
      </c>
      <c r="FN250" s="19" t="e">
        <f t="shared" si="871"/>
        <v>#DIV/0!</v>
      </c>
      <c r="FO250" s="19" t="e">
        <f t="shared" si="872"/>
        <v>#DIV/0!</v>
      </c>
      <c r="FP250" s="19" t="e">
        <f t="shared" si="873"/>
        <v>#DIV/0!</v>
      </c>
      <c r="FQ250" s="19" t="e">
        <f t="shared" si="874"/>
        <v>#DIV/0!</v>
      </c>
      <c r="FR250" s="19" t="e">
        <f t="shared" si="875"/>
        <v>#DIV/0!</v>
      </c>
      <c r="FS250" s="19" t="e">
        <f t="shared" si="876"/>
        <v>#DIV/0!</v>
      </c>
      <c r="FT250" s="19" t="e">
        <f t="shared" si="877"/>
        <v>#DIV/0!</v>
      </c>
      <c r="FU250" s="19"/>
      <c r="FV250" s="16"/>
      <c r="FW250" s="19" t="e">
        <f t="shared" si="878"/>
        <v>#DIV/0!</v>
      </c>
      <c r="FX250" s="19">
        <f t="shared" si="929"/>
        <v>1</v>
      </c>
      <c r="FY250" s="19">
        <f t="shared" si="799"/>
        <v>0.94471749978119035</v>
      </c>
      <c r="FZ250" s="19"/>
      <c r="GA250" s="19" t="e">
        <f t="shared" si="879"/>
        <v>#DIV/0!</v>
      </c>
      <c r="GB250" s="19">
        <f t="shared" si="930"/>
        <v>1</v>
      </c>
      <c r="GC250" s="19">
        <f t="shared" si="800"/>
        <v>1.0955723200700003</v>
      </c>
      <c r="GD250" s="19"/>
      <c r="GE250" s="19" t="e">
        <f t="shared" si="880"/>
        <v>#DIV/0!</v>
      </c>
      <c r="GF250" s="19">
        <f t="shared" si="931"/>
        <v>1</v>
      </c>
      <c r="GG250" s="19">
        <f t="shared" si="801"/>
        <v>1.1839394841349797</v>
      </c>
      <c r="GH250" s="19"/>
      <c r="GI250" s="19">
        <f t="shared" si="802"/>
        <v>1.2467804961390619E-6</v>
      </c>
      <c r="GJ250" s="19">
        <f t="shared" si="881"/>
        <v>1.5277859634889303E-6</v>
      </c>
      <c r="GK250" s="19">
        <f t="shared" si="803"/>
        <v>0</v>
      </c>
      <c r="GL250" s="3"/>
      <c r="GM250" s="3"/>
      <c r="GN250" s="8"/>
      <c r="GO250" s="5">
        <f t="shared" si="932"/>
        <v>20</v>
      </c>
      <c r="GP250" t="b">
        <f t="shared" si="882"/>
        <v>1</v>
      </c>
      <c r="GR250">
        <v>339</v>
      </c>
      <c r="GS250" s="20">
        <v>8.8507164075416409E-3</v>
      </c>
      <c r="GT250" s="20" t="e">
        <v>#REF!</v>
      </c>
      <c r="GU250" s="33"/>
      <c r="GV250" s="31">
        <f t="shared" ca="1" si="804"/>
        <v>2005</v>
      </c>
      <c r="GW250" s="12">
        <f t="shared" ca="1" si="883"/>
        <v>1.4974576964415147</v>
      </c>
      <c r="GX250" s="19">
        <f t="shared" ca="1" si="884"/>
        <v>0.92445807930031854</v>
      </c>
      <c r="GY250" s="19">
        <f t="shared" ca="1" si="885"/>
        <v>1.3843260695638673</v>
      </c>
      <c r="GZ250" s="11">
        <f t="shared" ca="1" si="805"/>
        <v>2005</v>
      </c>
      <c r="HA250" s="12">
        <f t="shared" ca="1" si="886"/>
        <v>1.9566025553229371</v>
      </c>
      <c r="HB250" s="12">
        <f t="shared" ca="1" si="887"/>
        <v>0.76533565407429383</v>
      </c>
      <c r="HC250" s="12">
        <f t="shared" ca="1" si="888"/>
        <v>0.92445807930031854</v>
      </c>
      <c r="HD250" s="12">
        <f t="shared" ca="1" si="889"/>
        <v>1.3843260695638673</v>
      </c>
      <c r="HE250">
        <f t="shared" ca="1" si="890"/>
        <v>2005</v>
      </c>
      <c r="HF250" s="12">
        <f t="shared" ca="1" si="891"/>
        <v>0.92445807930031854</v>
      </c>
      <c r="HG250" s="12">
        <f t="shared" ca="1" si="892"/>
        <v>0.95305154058966857</v>
      </c>
      <c r="HH250" s="12">
        <f t="shared" ca="1" si="893"/>
        <v>0.80303700427446778</v>
      </c>
      <c r="HJ250" s="17"/>
      <c r="HL250" s="18">
        <f t="shared" si="894"/>
        <v>1969</v>
      </c>
      <c r="HM250" s="9">
        <f t="shared" si="806"/>
        <v>8.9752671770879497E-7</v>
      </c>
      <c r="HN250" s="9">
        <f t="shared" si="895"/>
        <v>0</v>
      </c>
      <c r="HO250" s="9">
        <f t="shared" si="896"/>
        <v>1.0845560769216382</v>
      </c>
      <c r="HP250" s="9">
        <f t="shared" si="897"/>
        <v>1.2451451983280792</v>
      </c>
      <c r="HQ250" s="9">
        <f t="shared" si="898"/>
        <v>0.99929002370176734</v>
      </c>
      <c r="HR250" s="9">
        <f t="shared" si="808"/>
        <v>1.2111862937447297E-6</v>
      </c>
      <c r="HS250" s="9">
        <f t="shared" si="899"/>
        <v>0</v>
      </c>
      <c r="HT250" s="9"/>
      <c r="HU250" s="9">
        <f t="shared" si="900"/>
        <v>1.3504297914965167</v>
      </c>
      <c r="HV250" s="23">
        <f t="shared" si="901"/>
        <v>1.3494710183521268</v>
      </c>
      <c r="HX250" s="8"/>
      <c r="HY250" s="5">
        <f t="shared" si="933"/>
        <v>20</v>
      </c>
      <c r="HZ250" t="b">
        <f t="shared" si="902"/>
        <v>1</v>
      </c>
      <c r="IB250">
        <f t="shared" si="903"/>
        <v>339</v>
      </c>
      <c r="IC250" s="20">
        <v>1.2312111478479699E-2</v>
      </c>
      <c r="ID250" s="20" t="e">
        <v>#REF!</v>
      </c>
      <c r="IE250" s="11"/>
      <c r="IF250">
        <f t="shared" ca="1" si="904"/>
        <v>2005</v>
      </c>
      <c r="IG250" s="12">
        <f t="shared" ca="1" si="905"/>
        <v>1.0974638319476666</v>
      </c>
      <c r="IH250" s="19">
        <f t="shared" ca="1" si="906"/>
        <v>0.97786029812009501</v>
      </c>
      <c r="II250" s="19">
        <f t="shared" ca="1" si="907"/>
        <v>1.0974576368571241</v>
      </c>
      <c r="IJ250" s="11">
        <f t="shared" ca="1" si="908"/>
        <v>2005</v>
      </c>
      <c r="IK250" s="12">
        <f t="shared" ca="1" si="909"/>
        <v>1.408510218741637</v>
      </c>
      <c r="IL250" s="12">
        <f t="shared" ref="IL250:IL291" ca="1" si="1003">IF($GP250,OFFSET(HV$230,$GP$225+$GO250,0),"")</f>
        <v>0.77916639676788491</v>
      </c>
      <c r="IM250" s="12">
        <f t="shared" ca="1" si="911"/>
        <v>0.97786029812009501</v>
      </c>
      <c r="IN250" s="12">
        <f t="shared" ca="1" si="912"/>
        <v>1.0974576368571241</v>
      </c>
      <c r="IO250">
        <f t="shared" ca="1" si="913"/>
        <v>2005</v>
      </c>
      <c r="IP250" s="12">
        <f t="shared" ca="1" si="914"/>
        <v>0.97786029812009501</v>
      </c>
      <c r="IQ250" s="12">
        <f t="shared" ca="1" si="915"/>
        <v>0.94346837815326634</v>
      </c>
      <c r="IR250" s="12">
        <f t="shared" ca="1" si="916"/>
        <v>0.84455133336707056</v>
      </c>
    </row>
    <row r="251" spans="1:252" x14ac:dyDescent="0.2">
      <c r="A251" t="s">
        <v>54</v>
      </c>
      <c r="B251" s="1">
        <f t="shared" si="917"/>
        <v>1970</v>
      </c>
      <c r="C251" s="124">
        <f>Manufacturing_Energy_Data!C10</f>
        <v>118.09880047352895</v>
      </c>
      <c r="D251" s="124">
        <f>Manufacturing_Energy_Data!D10</f>
        <v>79.697962537808721</v>
      </c>
      <c r="E251" s="124">
        <f>Manufacturing_Energy_Data!E10</f>
        <v>27.902014926127464</v>
      </c>
      <c r="F251" s="124">
        <v>0.01</v>
      </c>
      <c r="G251" s="124">
        <v>0.01</v>
      </c>
      <c r="H251" s="124">
        <v>0.01</v>
      </c>
      <c r="I251" s="124">
        <f>Manufacturing_Energy_Data!F10</f>
        <v>32.243314931920139</v>
      </c>
      <c r="J251" s="124">
        <f>Manufacturing_Energy_Data!G10</f>
        <v>108.58771136767301</v>
      </c>
      <c r="K251" s="124">
        <f>Manufacturing_Energy_Data!H10</f>
        <v>19.654830045750757</v>
      </c>
      <c r="L251" s="124">
        <f>Manufacturing_Energy_Data!I10</f>
        <v>75.005281332783184</v>
      </c>
      <c r="M251" s="124">
        <f>Manufacturing_Energy_Data!J10</f>
        <v>307.71763286030676</v>
      </c>
      <c r="N251" s="124">
        <f>Manufacturing_Energy_Data!K10</f>
        <v>49.600380017543152</v>
      </c>
      <c r="O251" s="124">
        <f>Manufacturing_Energy_Data!L10</f>
        <v>83.09963951188027</v>
      </c>
      <c r="P251" s="124">
        <f>Manufacturing_Energy_Data!M10</f>
        <v>426.50175179106191</v>
      </c>
      <c r="Q251" s="124">
        <f>Manufacturing_Energy_Data!N10</f>
        <v>88.207733644374215</v>
      </c>
      <c r="R251" s="124">
        <f>Manufacturing_Energy_Data!O10</f>
        <v>49.146771419212747</v>
      </c>
      <c r="S251" s="124">
        <f>Manufacturing_Energy_Data!P10</f>
        <v>55.768804756254276</v>
      </c>
      <c r="T251" s="124">
        <f>Manufacturing_Energy_Data!Q10</f>
        <v>42.736834095881441</v>
      </c>
      <c r="U251" s="124">
        <f>Manufacturing_Energy_Data!R10</f>
        <v>108.45534171392897</v>
      </c>
      <c r="V251" s="124">
        <f>Manufacturing_Energy_Data!S10</f>
        <v>12.44405467911435</v>
      </c>
      <c r="W251" s="124">
        <f>Manufacturing_Energy_Data!T10</f>
        <v>15.609787456863595</v>
      </c>
      <c r="X251" s="248">
        <f t="shared" si="809"/>
        <v>1700.5086475620137</v>
      </c>
      <c r="Z251" s="19">
        <f t="shared" ref="Z251:AT251" si="1004">C251/C26*1000</f>
        <v>0.30141944568376033</v>
      </c>
      <c r="AA251" s="19">
        <f t="shared" si="1004"/>
        <v>1.3968699712232333</v>
      </c>
      <c r="AB251" s="19">
        <f t="shared" si="1004"/>
        <v>0.38849385094166772</v>
      </c>
      <c r="AC251" s="19">
        <f t="shared" si="1004"/>
        <v>2.5522650905444335E-5</v>
      </c>
      <c r="AD251" s="19">
        <f t="shared" si="1004"/>
        <v>1.7527047451941548E-4</v>
      </c>
      <c r="AE251" s="19">
        <f t="shared" si="1004"/>
        <v>1.3923505236816493E-4</v>
      </c>
      <c r="AF251" s="19">
        <f t="shared" si="1004"/>
        <v>0.46893780997166618</v>
      </c>
      <c r="AG251" s="19">
        <f t="shared" si="1004"/>
        <v>1.2178040894969113</v>
      </c>
      <c r="AH251" s="19">
        <f t="shared" si="1004"/>
        <v>0.42204094608558468</v>
      </c>
      <c r="AI251" s="19">
        <f t="shared" si="1004"/>
        <v>0.21552230695959149</v>
      </c>
      <c r="AJ251" s="19">
        <f t="shared" si="1004"/>
        <v>1.1488638284576258</v>
      </c>
      <c r="AK251" s="19">
        <f t="shared" si="1004"/>
        <v>0.88009411376969138</v>
      </c>
      <c r="AL251" s="19">
        <f t="shared" si="1004"/>
        <v>1.2125575464511409</v>
      </c>
      <c r="AM251" s="19">
        <f t="shared" si="1004"/>
        <v>2.0529554624377631</v>
      </c>
      <c r="AN251" s="19">
        <f t="shared" si="1004"/>
        <v>0.49061155882492585</v>
      </c>
      <c r="AO251" s="19">
        <f t="shared" si="1004"/>
        <v>0.24591951714893803</v>
      </c>
      <c r="AP251" s="19">
        <f t="shared" si="1004"/>
        <v>10.735025107863976</v>
      </c>
      <c r="AQ251" s="19">
        <f t="shared" si="1004"/>
        <v>0.59228322223602781</v>
      </c>
      <c r="AR251" s="19">
        <f t="shared" si="1004"/>
        <v>0.35576001957568582</v>
      </c>
      <c r="AS251" s="19">
        <f t="shared" si="1004"/>
        <v>0.33540319067737973</v>
      </c>
      <c r="AT251" s="19">
        <f t="shared" si="1004"/>
        <v>0.30491604162010777</v>
      </c>
      <c r="AU251" s="19">
        <f t="shared" ref="AU251:AU292" si="1005">X251/CE26*1000</f>
        <v>3.3943961824004654</v>
      </c>
      <c r="AV251" s="19"/>
      <c r="AX251" s="266">
        <f t="shared" si="810"/>
        <v>0.9304606018721181</v>
      </c>
      <c r="AY251" s="266">
        <f t="shared" si="811"/>
        <v>1.0887554348224737</v>
      </c>
      <c r="AZ251" s="266">
        <f t="shared" si="812"/>
        <v>1.1707649744497988</v>
      </c>
      <c r="BA251" s="266">
        <f t="shared" si="813"/>
        <v>1.2584701382803933</v>
      </c>
      <c r="BB251" s="266">
        <f t="shared" si="814"/>
        <v>1.1837160146424126</v>
      </c>
      <c r="BC251" s="266">
        <f t="shared" si="815"/>
        <v>1.0715271828882931</v>
      </c>
      <c r="BD251" s="266">
        <f t="shared" si="816"/>
        <v>0.69922049634453598</v>
      </c>
      <c r="BE251" s="266">
        <f t="shared" si="817"/>
        <v>0.97771092343756605</v>
      </c>
      <c r="BF251" s="266">
        <f t="shared" si="818"/>
        <v>1.0589620283767578</v>
      </c>
      <c r="BG251" s="266">
        <f t="shared" si="819"/>
        <v>0.58307026270610707</v>
      </c>
      <c r="BH251" s="266">
        <f t="shared" si="820"/>
        <v>1.0418962616341032</v>
      </c>
      <c r="BI251" s="266">
        <f t="shared" si="821"/>
        <v>0.88668989803633869</v>
      </c>
      <c r="BJ251" s="266">
        <f t="shared" si="822"/>
        <v>0.88127552980427093</v>
      </c>
      <c r="BK251" s="266">
        <f t="shared" si="823"/>
        <v>0.71612533007218904</v>
      </c>
      <c r="BL251" s="266">
        <f t="shared" si="824"/>
        <v>0.99701897645346937</v>
      </c>
      <c r="BM251" s="266">
        <f t="shared" si="825"/>
        <v>0.79283447122903827</v>
      </c>
      <c r="BN251" s="266">
        <f t="shared" si="826"/>
        <v>4.9502047507004123</v>
      </c>
      <c r="BO251" s="266">
        <f t="shared" si="827"/>
        <v>1.0734313460104699</v>
      </c>
      <c r="BP251" s="266">
        <f t="shared" si="828"/>
        <v>1.202544113581792</v>
      </c>
      <c r="BQ251" s="266">
        <f t="shared" si="829"/>
        <v>1.0768743385804338</v>
      </c>
      <c r="BR251" s="266">
        <f t="shared" si="830"/>
        <v>1.0688064344976356</v>
      </c>
      <c r="BS251" s="266">
        <f t="shared" si="831"/>
        <v>1.2253885069723425</v>
      </c>
      <c r="BU251" s="16"/>
      <c r="BV251" s="9">
        <f t="shared" si="796"/>
        <v>0.6246062337357412</v>
      </c>
      <c r="BW251" s="9">
        <f t="shared" si="832"/>
        <v>1.2253885069723425</v>
      </c>
      <c r="BX251" s="9">
        <f t="shared" si="833"/>
        <v>1.0955723200700003</v>
      </c>
      <c r="BY251" s="9">
        <f t="shared" si="834"/>
        <v>1.1839394841349797</v>
      </c>
      <c r="BZ251" s="9">
        <f t="shared" si="835"/>
        <v>0.94471749978119035</v>
      </c>
      <c r="CA251" s="9">
        <f t="shared" si="797"/>
        <v>0.76538303218910453</v>
      </c>
      <c r="CB251" s="9">
        <f t="shared" si="836"/>
        <v>0.76538530020305795</v>
      </c>
      <c r="CC251" s="9"/>
      <c r="CD251" s="9">
        <f t="shared" si="837"/>
        <v>1.297091327456239</v>
      </c>
      <c r="CE251" s="9">
        <f t="shared" si="838"/>
        <v>1.2253848758623234</v>
      </c>
      <c r="CG251" s="35"/>
      <c r="CH251">
        <f t="shared" si="839"/>
        <v>1970</v>
      </c>
      <c r="CI251" s="19">
        <f t="shared" si="840"/>
        <v>6.9449103150898361E-2</v>
      </c>
      <c r="CJ251" s="19">
        <f t="shared" si="940"/>
        <v>4.6867131579760059E-2</v>
      </c>
      <c r="CK251" s="19">
        <f t="shared" si="941"/>
        <v>1.6408040597811743E-2</v>
      </c>
      <c r="CL251" s="19">
        <f t="shared" si="942"/>
        <v>5.8805934414604754E-6</v>
      </c>
      <c r="CM251" s="19">
        <f t="shared" si="943"/>
        <v>5.8805934414604754E-6</v>
      </c>
      <c r="CN251" s="19">
        <f t="shared" si="944"/>
        <v>5.8805934414604754E-6</v>
      </c>
      <c r="CO251" s="19">
        <f t="shared" si="945"/>
        <v>1.8960982631959417E-2</v>
      </c>
      <c r="CP251" s="19">
        <f t="shared" si="946"/>
        <v>6.3856018329194089E-2</v>
      </c>
      <c r="CQ251" s="19">
        <f t="shared" si="947"/>
        <v>1.1558206466006218E-2</v>
      </c>
      <c r="CR251" s="19">
        <f t="shared" si="948"/>
        <v>4.410755654804626E-2</v>
      </c>
      <c r="CS251" s="19">
        <f t="shared" si="949"/>
        <v>0.18095622936200623</v>
      </c>
      <c r="CT251" s="19">
        <f t="shared" si="950"/>
        <v>2.9167966942511146E-2</v>
      </c>
      <c r="CU251" s="19">
        <f t="shared" si="951"/>
        <v>4.8867519510129284E-2</v>
      </c>
      <c r="CV251" s="19">
        <f t="shared" si="952"/>
        <v>0.25080834043539219</v>
      </c>
      <c r="CW251" s="19">
        <f t="shared" si="953"/>
        <v>5.1871381995519945E-2</v>
      </c>
      <c r="CX251" s="19">
        <f t="shared" si="954"/>
        <v>2.8901218167677961E-2</v>
      </c>
      <c r="CY251" s="19">
        <f t="shared" si="935"/>
        <v>3.2795366748771863E-2</v>
      </c>
      <c r="CZ251" s="19">
        <f t="shared" si="936"/>
        <v>2.5131794629302481E-2</v>
      </c>
      <c r="DA251" s="19">
        <f t="shared" si="937"/>
        <v>6.3778177117428544E-2</v>
      </c>
      <c r="DB251" s="19">
        <f t="shared" si="938"/>
        <v>7.3178426331175382E-3</v>
      </c>
      <c r="DC251" s="19">
        <f t="shared" si="939"/>
        <v>9.1794813741424043E-3</v>
      </c>
      <c r="DD251">
        <f t="shared" si="861"/>
        <v>1</v>
      </c>
      <c r="DF251" t="e">
        <f t="shared" si="918"/>
        <v>#DIV/0!</v>
      </c>
      <c r="DG251" t="e">
        <f t="shared" si="965"/>
        <v>#DIV/0!</v>
      </c>
      <c r="DH251" t="e">
        <f t="shared" si="966"/>
        <v>#DIV/0!</v>
      </c>
      <c r="DI251" t="e">
        <f t="shared" si="967"/>
        <v>#DIV/0!</v>
      </c>
      <c r="DJ251" t="e">
        <f t="shared" si="968"/>
        <v>#DIV/0!</v>
      </c>
      <c r="DK251" t="e">
        <f t="shared" si="969"/>
        <v>#DIV/0!</v>
      </c>
      <c r="DL251" t="e">
        <f t="shared" si="970"/>
        <v>#DIV/0!</v>
      </c>
      <c r="DM251" t="e">
        <f t="shared" si="971"/>
        <v>#DIV/0!</v>
      </c>
      <c r="DN251" t="e">
        <f t="shared" si="972"/>
        <v>#DIV/0!</v>
      </c>
      <c r="DO251" t="e">
        <f t="shared" si="973"/>
        <v>#DIV/0!</v>
      </c>
      <c r="DP251" t="e">
        <f t="shared" si="974"/>
        <v>#DIV/0!</v>
      </c>
      <c r="DQ251" t="e">
        <f t="shared" si="975"/>
        <v>#DIV/0!</v>
      </c>
      <c r="DR251" t="e">
        <f t="shared" si="976"/>
        <v>#DIV/0!</v>
      </c>
      <c r="DS251" t="e">
        <f t="shared" si="977"/>
        <v>#DIV/0!</v>
      </c>
      <c r="DT251" t="e">
        <f t="shared" si="978"/>
        <v>#DIV/0!</v>
      </c>
      <c r="DU251" t="e">
        <f t="shared" si="979"/>
        <v>#DIV/0!</v>
      </c>
      <c r="DV251" t="e">
        <f t="shared" si="955"/>
        <v>#DIV/0!</v>
      </c>
      <c r="DW251" t="e">
        <f t="shared" si="956"/>
        <v>#DIV/0!</v>
      </c>
      <c r="DX251" t="e">
        <f t="shared" si="957"/>
        <v>#DIV/0!</v>
      </c>
      <c r="DY251" t="e">
        <f t="shared" si="958"/>
        <v>#DIV/0!</v>
      </c>
      <c r="DZ251" t="e">
        <f t="shared" si="959"/>
        <v>#DIV/0!</v>
      </c>
      <c r="EA251" t="e">
        <f t="shared" si="863"/>
        <v>#DIV/0!</v>
      </c>
      <c r="EC251" t="e">
        <f t="shared" si="919"/>
        <v>#DIV/0!</v>
      </c>
      <c r="ED251" t="e">
        <f t="shared" si="980"/>
        <v>#DIV/0!</v>
      </c>
      <c r="EE251" t="e">
        <f t="shared" si="981"/>
        <v>#DIV/0!</v>
      </c>
      <c r="EF251" t="e">
        <f t="shared" si="982"/>
        <v>#DIV/0!</v>
      </c>
      <c r="EG251" t="e">
        <f t="shared" si="983"/>
        <v>#DIV/0!</v>
      </c>
      <c r="EH251" t="e">
        <f t="shared" si="984"/>
        <v>#DIV/0!</v>
      </c>
      <c r="EI251" t="e">
        <f t="shared" si="985"/>
        <v>#DIV/0!</v>
      </c>
      <c r="EJ251" t="e">
        <f t="shared" si="986"/>
        <v>#DIV/0!</v>
      </c>
      <c r="EK251" t="e">
        <f t="shared" si="987"/>
        <v>#DIV/0!</v>
      </c>
      <c r="EL251" t="e">
        <f t="shared" si="988"/>
        <v>#DIV/0!</v>
      </c>
      <c r="EM251" t="e">
        <f t="shared" si="989"/>
        <v>#DIV/0!</v>
      </c>
      <c r="EN251" t="e">
        <f t="shared" si="990"/>
        <v>#DIV/0!</v>
      </c>
      <c r="EO251" t="e">
        <f t="shared" si="991"/>
        <v>#DIV/0!</v>
      </c>
      <c r="EP251" t="e">
        <f t="shared" si="992"/>
        <v>#DIV/0!</v>
      </c>
      <c r="EQ251" t="e">
        <f t="shared" si="993"/>
        <v>#DIV/0!</v>
      </c>
      <c r="ER251" t="e">
        <f t="shared" si="994"/>
        <v>#DIV/0!</v>
      </c>
      <c r="ES251" t="e">
        <f t="shared" si="960"/>
        <v>#DIV/0!</v>
      </c>
      <c r="ET251" t="e">
        <f t="shared" si="961"/>
        <v>#DIV/0!</v>
      </c>
      <c r="EU251" t="e">
        <f t="shared" si="962"/>
        <v>#DIV/0!</v>
      </c>
      <c r="EV251" t="e">
        <f t="shared" si="963"/>
        <v>#DIV/0!</v>
      </c>
      <c r="EW251" t="e">
        <f t="shared" si="964"/>
        <v>#DIV/0!</v>
      </c>
      <c r="EZ251" s="19" t="e">
        <f t="shared" si="920"/>
        <v>#DIV/0!</v>
      </c>
      <c r="FA251" s="19" t="e">
        <f t="shared" si="995"/>
        <v>#DIV/0!</v>
      </c>
      <c r="FB251" s="19" t="e">
        <f t="shared" si="996"/>
        <v>#DIV/0!</v>
      </c>
      <c r="FC251" s="19" t="e">
        <f t="shared" si="997"/>
        <v>#DIV/0!</v>
      </c>
      <c r="FD251" s="19" t="e">
        <f t="shared" si="998"/>
        <v>#DIV/0!</v>
      </c>
      <c r="FE251" s="19" t="e">
        <f t="shared" si="999"/>
        <v>#DIV/0!</v>
      </c>
      <c r="FF251" s="19" t="e">
        <f t="shared" si="1000"/>
        <v>#DIV/0!</v>
      </c>
      <c r="FG251" s="19" t="e">
        <f t="shared" si="1001"/>
        <v>#DIV/0!</v>
      </c>
      <c r="FH251" s="19" t="e">
        <f t="shared" si="1002"/>
        <v>#DIV/0!</v>
      </c>
      <c r="FI251" s="19" t="e">
        <f t="shared" si="866"/>
        <v>#DIV/0!</v>
      </c>
      <c r="FJ251" s="19" t="e">
        <f t="shared" si="867"/>
        <v>#DIV/0!</v>
      </c>
      <c r="FK251" s="19" t="e">
        <f t="shared" si="868"/>
        <v>#DIV/0!</v>
      </c>
      <c r="FL251" s="19" t="e">
        <f t="shared" si="869"/>
        <v>#DIV/0!</v>
      </c>
      <c r="FM251" s="19" t="e">
        <f t="shared" si="870"/>
        <v>#DIV/0!</v>
      </c>
      <c r="FN251" s="19" t="e">
        <f t="shared" si="871"/>
        <v>#DIV/0!</v>
      </c>
      <c r="FO251" s="19" t="e">
        <f t="shared" si="872"/>
        <v>#DIV/0!</v>
      </c>
      <c r="FP251" s="19" t="e">
        <f t="shared" si="873"/>
        <v>#DIV/0!</v>
      </c>
      <c r="FQ251" s="19" t="e">
        <f t="shared" si="874"/>
        <v>#DIV/0!</v>
      </c>
      <c r="FR251" s="19" t="e">
        <f t="shared" si="875"/>
        <v>#DIV/0!</v>
      </c>
      <c r="FS251" s="19" t="e">
        <f t="shared" si="876"/>
        <v>#DIV/0!</v>
      </c>
      <c r="FT251" s="19" t="e">
        <f t="shared" si="877"/>
        <v>#DIV/0!</v>
      </c>
      <c r="FU251" s="19"/>
      <c r="FV251" s="16"/>
      <c r="FW251" s="19" t="e">
        <f t="shared" si="878"/>
        <v>#DIV/0!</v>
      </c>
      <c r="FX251" s="19">
        <f t="shared" si="929"/>
        <v>1</v>
      </c>
      <c r="FY251" s="19">
        <f t="shared" si="799"/>
        <v>0.94471749978119035</v>
      </c>
      <c r="FZ251" s="19"/>
      <c r="GA251" s="19" t="e">
        <f t="shared" si="879"/>
        <v>#DIV/0!</v>
      </c>
      <c r="GB251" s="19">
        <f t="shared" si="930"/>
        <v>1</v>
      </c>
      <c r="GC251" s="19">
        <f t="shared" si="800"/>
        <v>1.0955723200700003</v>
      </c>
      <c r="GD251" s="19"/>
      <c r="GE251" s="19" t="e">
        <f t="shared" si="880"/>
        <v>#DIV/0!</v>
      </c>
      <c r="GF251" s="19">
        <f t="shared" si="931"/>
        <v>1</v>
      </c>
      <c r="GG251" s="19">
        <f t="shared" si="801"/>
        <v>1.1839394841349797</v>
      </c>
      <c r="GH251" s="19"/>
      <c r="GI251" s="19">
        <f t="shared" si="802"/>
        <v>0.6246062337357412</v>
      </c>
      <c r="GJ251" s="19">
        <f t="shared" si="881"/>
        <v>0.76538303218910453</v>
      </c>
      <c r="GK251" s="19">
        <f t="shared" si="803"/>
        <v>0.76538530020305795</v>
      </c>
      <c r="GL251" s="3"/>
      <c r="GM251" s="3"/>
      <c r="GN251" s="8"/>
      <c r="GO251" s="5">
        <f t="shared" si="932"/>
        <v>21</v>
      </c>
      <c r="GP251" t="b">
        <f t="shared" si="882"/>
        <v>1</v>
      </c>
      <c r="GS251" s="11"/>
      <c r="GT251" s="11"/>
      <c r="GU251" s="34"/>
      <c r="GV251" s="31">
        <f ca="1">GZ251</f>
        <v>2006</v>
      </c>
      <c r="GW251" s="12">
        <f ca="1">IF($GP251,HA251*HB251,"")</f>
        <v>1.5035502359494501</v>
      </c>
      <c r="GX251" s="19">
        <f t="shared" ref="GX251:GY253" ca="1" si="1006">HC251</f>
        <v>0.91011831309946389</v>
      </c>
      <c r="GY251" s="19">
        <f t="shared" ca="1" si="1006"/>
        <v>1.3683970790638993</v>
      </c>
      <c r="GZ251" s="11">
        <f t="shared" ca="1" si="805"/>
        <v>2006</v>
      </c>
      <c r="HA251" s="12">
        <f ca="1">IF($GP251,OFFSET(BV$230,$GP$225+$GO251,0),"")</f>
        <v>2.0379776555988185</v>
      </c>
      <c r="HB251" s="12">
        <f ca="1">IF($GP251,OFFSET(CD$230,$GP$225+$GO251,0),"")</f>
        <v>0.73776581005136799</v>
      </c>
      <c r="HC251" s="12">
        <f ca="1">IF($GP251,OFFSET(BZ$230,$GP$225+$GO251,0),"")</f>
        <v>0.91011831309946389</v>
      </c>
      <c r="HD251" s="12">
        <f ca="1">IF($GP251,OFFSET(CB$230,$GP$225+$GO251,0),"")</f>
        <v>1.3683970790638993</v>
      </c>
      <c r="HE251">
        <f ca="1">GZ251</f>
        <v>2006</v>
      </c>
      <c r="HF251" s="12">
        <f ca="1">IF($GP251,OFFSET(BZ$230,$GP$225+$GO251,0),"")</f>
        <v>0.91011831309946389</v>
      </c>
      <c r="HG251" s="12">
        <f t="shared" ref="HG251:HH253" ca="1" si="1007">IF($GP251,OFFSET(BX$230,$GP$225+$GO251,0),"")</f>
        <v>0.95714220917635306</v>
      </c>
      <c r="HH251" s="12">
        <f t="shared" ca="1" si="1007"/>
        <v>0.77080062187021881</v>
      </c>
      <c r="HJ251" s="17"/>
      <c r="HL251" s="18">
        <f t="shared" si="894"/>
        <v>1970</v>
      </c>
      <c r="HM251" s="9">
        <f t="shared" si="806"/>
        <v>0.4496387171288927</v>
      </c>
      <c r="HN251" s="9">
        <f t="shared" si="895"/>
        <v>1.3494779239469463</v>
      </c>
      <c r="HO251" s="9">
        <f t="shared" si="896"/>
        <v>1.0845560769216382</v>
      </c>
      <c r="HP251" s="9">
        <f t="shared" si="897"/>
        <v>1.2451451983280792</v>
      </c>
      <c r="HQ251" s="9">
        <f t="shared" si="898"/>
        <v>0.99929002370176734</v>
      </c>
      <c r="HR251" s="9">
        <f t="shared" si="808"/>
        <v>0.60677441749447081</v>
      </c>
      <c r="HS251" s="9">
        <f t="shared" si="899"/>
        <v>0.60677752251726647</v>
      </c>
      <c r="HT251" s="9"/>
      <c r="HU251" s="9">
        <f t="shared" si="900"/>
        <v>1.3504297914965167</v>
      </c>
      <c r="HV251" s="23">
        <f t="shared" si="901"/>
        <v>1.3494710183521268</v>
      </c>
      <c r="HX251" s="8"/>
      <c r="HY251" s="5">
        <f t="shared" si="933"/>
        <v>21</v>
      </c>
      <c r="HZ251" t="b">
        <f t="shared" si="902"/>
        <v>1</v>
      </c>
      <c r="IC251" s="11"/>
      <c r="ID251" s="11"/>
      <c r="IE251" s="11"/>
      <c r="IF251">
        <f t="shared" ca="1" si="904"/>
        <v>2006</v>
      </c>
      <c r="IG251" s="12">
        <f t="shared" ca="1" si="905"/>
        <v>1.0848363484829262</v>
      </c>
      <c r="IH251" s="19">
        <f t="shared" ca="1" si="906"/>
        <v>0.96269218139731938</v>
      </c>
      <c r="II251" s="19">
        <f t="shared" ca="1" si="907"/>
        <v>1.0848295482471033</v>
      </c>
      <c r="IJ251" s="11">
        <f t="shared" ca="1" si="908"/>
        <v>2006</v>
      </c>
      <c r="IK251" s="12">
        <f t="shared" ca="1" si="909"/>
        <v>1.4670901587391019</v>
      </c>
      <c r="IL251" s="12">
        <f t="shared" ca="1" si="1003"/>
        <v>0.73944763518507572</v>
      </c>
      <c r="IM251" s="12">
        <f t="shared" ca="1" si="911"/>
        <v>0.96269218139731938</v>
      </c>
      <c r="IN251" s="12">
        <f t="shared" ca="1" si="912"/>
        <v>1.0848295482471033</v>
      </c>
      <c r="IO251">
        <f t="shared" ca="1" si="913"/>
        <v>2006</v>
      </c>
      <c r="IP251" s="12">
        <f t="shared" ca="1" si="914"/>
        <v>0.96269218139731938</v>
      </c>
      <c r="IQ251" s="12">
        <f t="shared" ca="1" si="915"/>
        <v>0.94751791408356223</v>
      </c>
      <c r="IR251" s="12">
        <f t="shared" ca="1" si="916"/>
        <v>0.81064843773770057</v>
      </c>
    </row>
    <row r="252" spans="1:252" x14ac:dyDescent="0.2">
      <c r="A252" t="s">
        <v>54</v>
      </c>
      <c r="B252" s="1">
        <f t="shared" si="917"/>
        <v>1971</v>
      </c>
      <c r="C252" s="124">
        <f>Manufacturing_Energy_Data!C11</f>
        <v>118.4640689392175</v>
      </c>
      <c r="D252" s="124">
        <f>Manufacturing_Energy_Data!D11</f>
        <v>83.556616099575507</v>
      </c>
      <c r="E252" s="124">
        <f>Manufacturing_Energy_Data!E11</f>
        <v>27.449988375814961</v>
      </c>
      <c r="F252" s="124">
        <v>0.01</v>
      </c>
      <c r="G252" s="124">
        <v>0.01</v>
      </c>
      <c r="H252" s="124">
        <v>0.01</v>
      </c>
      <c r="I252" s="124">
        <f>Manufacturing_Energy_Data!F11</f>
        <v>35.744440833237107</v>
      </c>
      <c r="J252" s="124">
        <f>Manufacturing_Energy_Data!G11</f>
        <v>114.59481396162843</v>
      </c>
      <c r="K252" s="124">
        <f>Manufacturing_Energy_Data!H11</f>
        <v>18.859314067455642</v>
      </c>
      <c r="L252" s="124">
        <f>Manufacturing_Energy_Data!I11</f>
        <v>80.509696332573895</v>
      </c>
      <c r="M252" s="124">
        <f>Manufacturing_Energy_Data!J11</f>
        <v>339.63013688506902</v>
      </c>
      <c r="N252" s="124">
        <f>Manufacturing_Energy_Data!K11</f>
        <v>53.826868551945594</v>
      </c>
      <c r="O252" s="124">
        <f>Manufacturing_Energy_Data!L11</f>
        <v>85.36480021614156</v>
      </c>
      <c r="P252" s="124">
        <f>Manufacturing_Energy_Data!M11</f>
        <v>411.16701485644825</v>
      </c>
      <c r="Q252" s="124">
        <f>Manufacturing_Energy_Data!N11</f>
        <v>85.11641875877983</v>
      </c>
      <c r="R252" s="124">
        <f>Manufacturing_Energy_Data!O11</f>
        <v>50.672480361975495</v>
      </c>
      <c r="S252" s="124">
        <f>Manufacturing_Energy_Data!P11</f>
        <v>56.157957193533868</v>
      </c>
      <c r="T252" s="124">
        <f>Manufacturing_Energy_Data!Q11</f>
        <v>41.995861907408873</v>
      </c>
      <c r="U252" s="124">
        <f>Manufacturing_Energy_Data!R11</f>
        <v>113.63216523814549</v>
      </c>
      <c r="V252" s="124">
        <f>Manufacturing_Energy_Data!S11</f>
        <v>12.336058878660573</v>
      </c>
      <c r="W252" s="124">
        <f>Manufacturing_Energy_Data!T11</f>
        <v>17.674656817572057</v>
      </c>
      <c r="X252" s="248">
        <f t="shared" si="809"/>
        <v>1746.7833582751834</v>
      </c>
      <c r="Z252" s="19">
        <f t="shared" ref="Z252:Z284" si="1008">C252/C27*1000</f>
        <v>0.29530303813201592</v>
      </c>
      <c r="AA252" s="19">
        <f t="shared" ref="AA252:AA284" si="1009">D252/D27*1000</f>
        <v>1.4241934145128243</v>
      </c>
      <c r="AB252" s="19">
        <f t="shared" ref="AB252:AB284" si="1010">E252/E27*1000</f>
        <v>0.38503907381975244</v>
      </c>
      <c r="AC252" s="19">
        <f t="shared" ref="AC252:AC284" si="1011">F252/F27*1000</f>
        <v>2.492764605979661E-5</v>
      </c>
      <c r="AD252" s="19">
        <f t="shared" ref="AD252:AD284" si="1012">G252/G27*1000</f>
        <v>1.7044651650511964E-4</v>
      </c>
      <c r="AE252" s="19">
        <f t="shared" ref="AE252:AE284" si="1013">H252/H27*1000</f>
        <v>1.4026930304968519E-4</v>
      </c>
      <c r="AF252" s="19">
        <f t="shared" ref="AF252:AF284" si="1014">I252/I27*1000</f>
        <v>0.48337600404962827</v>
      </c>
      <c r="AG252" s="19">
        <f t="shared" ref="AG252:AG284" si="1015">J252/J27*1000</f>
        <v>1.1949857489777493</v>
      </c>
      <c r="AH252" s="19">
        <f t="shared" ref="AH252:AH284" si="1016">K252/K27*1000</f>
        <v>0.408890765665058</v>
      </c>
      <c r="AI252" s="19">
        <f t="shared" ref="AI252:AI284" si="1017">L252/L27*1000</f>
        <v>0.22535594817128773</v>
      </c>
      <c r="AJ252" s="19">
        <f t="shared" ref="AJ252:AJ284" si="1018">M252/M27*1000</f>
        <v>1.2076277781167746</v>
      </c>
      <c r="AK252" s="19">
        <f t="shared" ref="AK252:AK284" si="1019">N252/N27*1000</f>
        <v>0.87928703886948734</v>
      </c>
      <c r="AL252" s="19">
        <f t="shared" ref="AL252:AL284" si="1020">O252/O27*1000</f>
        <v>1.2003149834241289</v>
      </c>
      <c r="AM252" s="19">
        <f t="shared" ref="AM252:AM284" si="1021">P252/P27*1000</f>
        <v>2.0967148891529539</v>
      </c>
      <c r="AN252" s="19">
        <f t="shared" ref="AN252:AN284" si="1022">Q252/Q27*1000</f>
        <v>0.48226658860560756</v>
      </c>
      <c r="AO252" s="19">
        <f t="shared" ref="AO252:AO284" si="1023">R252/R27*1000</f>
        <v>0.25829314932123554</v>
      </c>
      <c r="AP252" s="19">
        <f t="shared" ref="AP252:AP284" si="1024">S252/S27*1000</f>
        <v>11.260347576813844</v>
      </c>
      <c r="AQ252" s="19">
        <f t="shared" ref="AQ252:AQ284" si="1025">T252/T27*1000</f>
        <v>0.60626479420770807</v>
      </c>
      <c r="AR252" s="19">
        <f t="shared" ref="AR252:AR284" si="1026">U252/U27*1000</f>
        <v>0.36071735378878278</v>
      </c>
      <c r="AS252" s="19">
        <f t="shared" ref="AS252:AS284" si="1027">V252/V27*1000</f>
        <v>0.32271320414423454</v>
      </c>
      <c r="AT252" s="19">
        <f t="shared" ref="AT252:AT284" si="1028">W252/W27*1000</f>
        <v>0.33509604053965952</v>
      </c>
      <c r="AU252" s="19">
        <f t="shared" si="1005"/>
        <v>3.3945719050617189</v>
      </c>
      <c r="AV252" s="19"/>
      <c r="AX252" s="266">
        <f t="shared" si="810"/>
        <v>0.91157968249751953</v>
      </c>
      <c r="AY252" s="266">
        <f t="shared" si="811"/>
        <v>1.1100520107332259</v>
      </c>
      <c r="AZ252" s="266">
        <f t="shared" si="812"/>
        <v>1.1603536589577648</v>
      </c>
      <c r="BA252" s="266">
        <f t="shared" si="813"/>
        <v>1.229131656429354</v>
      </c>
      <c r="BB252" s="266">
        <f t="shared" si="814"/>
        <v>1.1511366747898693</v>
      </c>
      <c r="BC252" s="266">
        <f t="shared" si="815"/>
        <v>1.0794865846360608</v>
      </c>
      <c r="BD252" s="266">
        <f t="shared" si="816"/>
        <v>0.72074889737093517</v>
      </c>
      <c r="BE252" s="266">
        <f t="shared" si="817"/>
        <v>0.95939127664649715</v>
      </c>
      <c r="BF252" s="266">
        <f t="shared" si="818"/>
        <v>1.0259663158498096</v>
      </c>
      <c r="BG252" s="266">
        <f t="shared" si="819"/>
        <v>0.60967402287157502</v>
      </c>
      <c r="BH252" s="266">
        <f t="shared" si="820"/>
        <v>1.0951888607673868</v>
      </c>
      <c r="BI252" s="266">
        <f t="shared" si="821"/>
        <v>0.88587677458763792</v>
      </c>
      <c r="BJ252" s="266">
        <f t="shared" si="822"/>
        <v>0.87237774903554033</v>
      </c>
      <c r="BK252" s="266">
        <f t="shared" si="823"/>
        <v>0.73138977904517088</v>
      </c>
      <c r="BL252" s="266">
        <f t="shared" si="824"/>
        <v>0.98006035915850176</v>
      </c>
      <c r="BM252" s="266">
        <f t="shared" si="825"/>
        <v>0.83272655557533548</v>
      </c>
      <c r="BN252" s="266">
        <f t="shared" si="826"/>
        <v>5.1924448717356517</v>
      </c>
      <c r="BO252" s="266">
        <f t="shared" si="827"/>
        <v>1.0987710096332934</v>
      </c>
      <c r="BP252" s="266">
        <f t="shared" si="828"/>
        <v>1.2193009517563782</v>
      </c>
      <c r="BQ252" s="266">
        <f t="shared" si="829"/>
        <v>1.0361307761030569</v>
      </c>
      <c r="BR252" s="266">
        <f t="shared" si="830"/>
        <v>1.1745948242030773</v>
      </c>
      <c r="BS252" s="266">
        <f t="shared" si="831"/>
        <v>1.2254519434476223</v>
      </c>
      <c r="BU252" s="16"/>
      <c r="BV252" s="9">
        <f t="shared" si="796"/>
        <v>0.64156997789039116</v>
      </c>
      <c r="BW252" s="9">
        <f t="shared" si="832"/>
        <v>1.2254519434476223</v>
      </c>
      <c r="BX252" s="9">
        <f t="shared" si="833"/>
        <v>1.0955723200700003</v>
      </c>
      <c r="BY252" s="9">
        <f t="shared" si="834"/>
        <v>1.1622157767437065</v>
      </c>
      <c r="BZ252" s="9">
        <f t="shared" si="835"/>
        <v>0.9624258332684712</v>
      </c>
      <c r="CA252" s="9">
        <f t="shared" si="797"/>
        <v>0.78621101213679445</v>
      </c>
      <c r="CB252" s="9">
        <f t="shared" si="836"/>
        <v>0.7862131762634279</v>
      </c>
      <c r="CC252" s="9"/>
      <c r="CD252" s="9">
        <f t="shared" si="837"/>
        <v>1.2732914349490601</v>
      </c>
      <c r="CE252" s="9">
        <f t="shared" si="838"/>
        <v>1.2254485702744564</v>
      </c>
      <c r="CG252" s="35"/>
      <c r="CH252">
        <f t="shared" si="839"/>
        <v>1971</v>
      </c>
      <c r="CI252" s="19">
        <f t="shared" si="840"/>
        <v>6.7818409408360647E-2</v>
      </c>
      <c r="CJ252" s="19">
        <f t="shared" si="940"/>
        <v>4.7834561569261427E-2</v>
      </c>
      <c r="CK252" s="19">
        <f t="shared" si="941"/>
        <v>1.5714592336693516E-2</v>
      </c>
      <c r="CL252" s="19">
        <f t="shared" si="942"/>
        <v>5.72480837570736E-6</v>
      </c>
      <c r="CM252" s="19">
        <f t="shared" si="943"/>
        <v>5.72480837570736E-6</v>
      </c>
      <c r="CN252" s="19">
        <f t="shared" si="944"/>
        <v>5.72480837570736E-6</v>
      </c>
      <c r="CO252" s="19">
        <f t="shared" si="945"/>
        <v>2.0463007426709194E-2</v>
      </c>
      <c r="CP252" s="19">
        <f t="shared" si="946"/>
        <v>6.5603335078015718E-2</v>
      </c>
      <c r="CQ252" s="19">
        <f t="shared" si="947"/>
        <v>1.0796595913346569E-2</v>
      </c>
      <c r="CR252" s="19">
        <f t="shared" si="948"/>
        <v>4.6090258389037513E-2</v>
      </c>
      <c r="CS252" s="19">
        <f t="shared" si="949"/>
        <v>0.19443174522822804</v>
      </c>
      <c r="CT252" s="19">
        <f t="shared" si="950"/>
        <v>3.0814850792427722E-2</v>
      </c>
      <c r="CU252" s="19">
        <f t="shared" si="951"/>
        <v>4.8869712326795267E-2</v>
      </c>
      <c r="CV252" s="19">
        <f t="shared" si="952"/>
        <v>0.23538523704647873</v>
      </c>
      <c r="CW252" s="19">
        <f t="shared" si="953"/>
        <v>4.8727518702047778E-2</v>
      </c>
      <c r="CX252" s="19">
        <f t="shared" si="954"/>
        <v>2.9009023999410403E-2</v>
      </c>
      <c r="CY252" s="19">
        <f t="shared" si="935"/>
        <v>3.2149354370415807E-2</v>
      </c>
      <c r="CZ252" s="19">
        <f t="shared" si="936"/>
        <v>2.4041826199258397E-2</v>
      </c>
      <c r="DA252" s="19">
        <f t="shared" si="937"/>
        <v>6.5052237130509796E-2</v>
      </c>
      <c r="DB252" s="19">
        <f t="shared" si="938"/>
        <v>7.0621573191775189E-3</v>
      </c>
      <c r="DC252" s="19">
        <f t="shared" si="939"/>
        <v>1.011840233869897E-2</v>
      </c>
      <c r="DD252">
        <f t="shared" si="861"/>
        <v>1</v>
      </c>
      <c r="DF252" s="19">
        <f t="shared" si="918"/>
        <v>6.8630527472227296E-2</v>
      </c>
      <c r="DG252" s="19">
        <f t="shared" si="965"/>
        <v>4.7349199390248189E-2</v>
      </c>
      <c r="DH252" s="19">
        <f t="shared" si="966"/>
        <v>1.605882118474504E-2</v>
      </c>
      <c r="DI252" s="19">
        <f t="shared" si="967"/>
        <v>5.8023523617987317E-6</v>
      </c>
      <c r="DJ252" s="19">
        <f t="shared" si="968"/>
        <v>5.8023523617987317E-6</v>
      </c>
      <c r="DK252" s="19">
        <f t="shared" si="969"/>
        <v>5.8023523617987317E-6</v>
      </c>
      <c r="DL252" s="19">
        <f t="shared" si="970"/>
        <v>1.9702453662811582E-2</v>
      </c>
      <c r="DM252" s="19">
        <f t="shared" si="971"/>
        <v>6.4725745914943192E-2</v>
      </c>
      <c r="DN252" s="19">
        <f t="shared" si="972"/>
        <v>1.1173075271451258E-2</v>
      </c>
      <c r="DO252" s="19">
        <f t="shared" si="973"/>
        <v>4.5091642670880887E-2</v>
      </c>
      <c r="DP252" s="19">
        <f t="shared" si="974"/>
        <v>0.18761333652709636</v>
      </c>
      <c r="DQ252" s="19">
        <f t="shared" si="975"/>
        <v>2.9983871231563024E-2</v>
      </c>
      <c r="DR252" s="19">
        <f t="shared" si="976"/>
        <v>4.8868615910353061E-2</v>
      </c>
      <c r="DS252" s="19">
        <f t="shared" si="977"/>
        <v>0.24301522452636637</v>
      </c>
      <c r="DT252" s="19">
        <f t="shared" si="978"/>
        <v>5.0283071024846311E-2</v>
      </c>
      <c r="DU252" s="19">
        <f t="shared" si="979"/>
        <v>2.8955087634918934E-2</v>
      </c>
      <c r="DV252" s="19">
        <f t="shared" si="955"/>
        <v>3.2471289538480858E-2</v>
      </c>
      <c r="DW252" s="19">
        <f t="shared" si="956"/>
        <v>2.4582783231777372E-2</v>
      </c>
      <c r="DX252" s="19">
        <f t="shared" si="957"/>
        <v>6.4413107113575827E-2</v>
      </c>
      <c r="DY252" s="19">
        <f t="shared" si="958"/>
        <v>7.1892422050250275E-3</v>
      </c>
      <c r="DZ252" s="19">
        <f t="shared" si="959"/>
        <v>9.6413233200883207E-3</v>
      </c>
      <c r="EA252" s="19">
        <f t="shared" si="863"/>
        <v>0.9997658248884842</v>
      </c>
      <c r="EB252" s="19"/>
      <c r="EC252" s="19">
        <f t="shared" si="919"/>
        <v>6.8646602798092718E-2</v>
      </c>
      <c r="ED252" s="19">
        <f t="shared" si="980"/>
        <v>4.7360289991438355E-2</v>
      </c>
      <c r="EE252" s="19">
        <f t="shared" si="981"/>
        <v>1.6062582641826421E-2</v>
      </c>
      <c r="EF252" s="19">
        <f t="shared" si="982"/>
        <v>5.8037114465739388E-6</v>
      </c>
      <c r="EG252" s="19">
        <f t="shared" si="983"/>
        <v>5.8037114465739388E-6</v>
      </c>
      <c r="EH252" s="19">
        <f t="shared" si="984"/>
        <v>5.8037114465739388E-6</v>
      </c>
      <c r="EI252" s="19">
        <f t="shared" si="985"/>
        <v>1.9707068567791093E-2</v>
      </c>
      <c r="EJ252" s="19">
        <f t="shared" si="986"/>
        <v>6.47409066239715E-2</v>
      </c>
      <c r="EK252" s="19">
        <f t="shared" si="987"/>
        <v>1.117569234045135E-2</v>
      </c>
      <c r="EL252" s="19">
        <f t="shared" si="988"/>
        <v>4.5102204484645685E-2</v>
      </c>
      <c r="EM252" s="19">
        <f t="shared" si="989"/>
        <v>0.18765728119184621</v>
      </c>
      <c r="EN252" s="19">
        <f t="shared" si="990"/>
        <v>2.9990894352592501E-2</v>
      </c>
      <c r="EO252" s="19">
        <f t="shared" si="991"/>
        <v>4.8880062404417515E-2</v>
      </c>
      <c r="EP252" s="19">
        <f t="shared" si="992"/>
        <v>0.24307214597325605</v>
      </c>
      <c r="EQ252" s="19">
        <f t="shared" si="993"/>
        <v>5.0294848826678971E-2</v>
      </c>
      <c r="ER252" s="19">
        <f t="shared" si="994"/>
        <v>2.896186978400531E-2</v>
      </c>
      <c r="ES252" s="19">
        <f t="shared" si="960"/>
        <v>3.2478895287406696E-2</v>
      </c>
      <c r="ET252" s="19">
        <f t="shared" si="961"/>
        <v>2.4588541256168047E-2</v>
      </c>
      <c r="EU252" s="19">
        <f t="shared" si="962"/>
        <v>6.442819459322946E-2</v>
      </c>
      <c r="EV252" s="19">
        <f t="shared" si="963"/>
        <v>7.1909261409559876E-3</v>
      </c>
      <c r="EW252" s="19">
        <f t="shared" si="964"/>
        <v>9.6435816068865254E-3</v>
      </c>
      <c r="EZ252" s="19">
        <f t="shared" si="920"/>
        <v>-2.0500724986835223E-2</v>
      </c>
      <c r="FA252" s="19">
        <f t="shared" si="995"/>
        <v>1.9371629770608297E-2</v>
      </c>
      <c r="FB252" s="19">
        <f t="shared" si="996"/>
        <v>-8.9325224115747309E-3</v>
      </c>
      <c r="FC252" s="19">
        <f t="shared" si="997"/>
        <v>-2.3588857599354456E-2</v>
      </c>
      <c r="FD252" s="19">
        <f t="shared" si="998"/>
        <v>-2.7908788117076502E-2</v>
      </c>
      <c r="FE252" s="19">
        <f t="shared" si="999"/>
        <v>7.4006388946275328E-3</v>
      </c>
      <c r="FF252" s="19">
        <f t="shared" si="1000"/>
        <v>3.032466877608295E-2</v>
      </c>
      <c r="FG252" s="19">
        <f t="shared" si="1001"/>
        <v>-1.8915050518209242E-2</v>
      </c>
      <c r="FH252" s="19">
        <f t="shared" si="1002"/>
        <v>-3.1654294209922627E-2</v>
      </c>
      <c r="FI252" s="19">
        <f t="shared" si="866"/>
        <v>4.4616727285597436E-2</v>
      </c>
      <c r="FJ252" s="19">
        <f t="shared" si="867"/>
        <v>4.9884442580893543E-2</v>
      </c>
      <c r="FK252" s="19">
        <f t="shared" si="868"/>
        <v>-9.1745322564629975E-4</v>
      </c>
      <c r="FL252" s="19">
        <f t="shared" si="869"/>
        <v>-1.0147795156638918E-2</v>
      </c>
      <c r="FM252" s="19">
        <f t="shared" si="870"/>
        <v>2.1091337467230627E-2</v>
      </c>
      <c r="FN252" s="19">
        <f t="shared" si="871"/>
        <v>-1.7155642588800084E-2</v>
      </c>
      <c r="FO252" s="19">
        <f t="shared" si="872"/>
        <v>4.9090861230707945E-2</v>
      </c>
      <c r="FP252" s="19">
        <f t="shared" si="873"/>
        <v>4.7775720306630666E-2</v>
      </c>
      <c r="FQ252" s="19">
        <f t="shared" si="874"/>
        <v>2.3331908351963578E-2</v>
      </c>
      <c r="FR252" s="19">
        <f t="shared" si="875"/>
        <v>1.3838296943619504E-2</v>
      </c>
      <c r="FS252" s="19">
        <f t="shared" si="876"/>
        <v>-3.8569346466696505E-2</v>
      </c>
      <c r="FT252" s="19">
        <f t="shared" si="877"/>
        <v>9.4380713579906142E-2</v>
      </c>
      <c r="FU252" s="19"/>
      <c r="FV252" s="16"/>
      <c r="FW252" s="19">
        <f t="shared" si="878"/>
        <v>1.0187445807782562</v>
      </c>
      <c r="FX252" s="19">
        <f t="shared" si="929"/>
        <v>1.0187445807782562</v>
      </c>
      <c r="FY252" s="19">
        <f t="shared" si="799"/>
        <v>0.9624258332684712</v>
      </c>
      <c r="FZ252" s="19"/>
      <c r="GA252" s="19">
        <f t="shared" si="879"/>
        <v>1</v>
      </c>
      <c r="GB252" s="19">
        <f t="shared" si="930"/>
        <v>1</v>
      </c>
      <c r="GC252" s="19">
        <f t="shared" si="800"/>
        <v>1.0955723200700003</v>
      </c>
      <c r="GD252" s="19"/>
      <c r="GE252" s="19">
        <f t="shared" si="880"/>
        <v>0.98165133633739288</v>
      </c>
      <c r="GF252" s="19">
        <f t="shared" si="931"/>
        <v>0.98165133633739288</v>
      </c>
      <c r="GG252" s="19">
        <f t="shared" si="801"/>
        <v>1.1622157767437065</v>
      </c>
      <c r="GH252" s="19"/>
      <c r="GI252" s="19">
        <f t="shared" si="802"/>
        <v>0.64156997789039116</v>
      </c>
      <c r="GJ252" s="19">
        <f t="shared" si="881"/>
        <v>0.78621101213679456</v>
      </c>
      <c r="GK252" s="19">
        <f t="shared" si="803"/>
        <v>0.7862131762634279</v>
      </c>
      <c r="GL252" s="3"/>
      <c r="GM252" s="3"/>
      <c r="GN252" s="8"/>
      <c r="GO252" s="5">
        <f t="shared" si="932"/>
        <v>22</v>
      </c>
      <c r="GP252" t="b">
        <f t="shared" si="882"/>
        <v>1</v>
      </c>
      <c r="GS252" s="11"/>
      <c r="GT252" s="11"/>
      <c r="GU252" s="34"/>
      <c r="GV252" s="31">
        <f ca="1">GZ252</f>
        <v>2007</v>
      </c>
      <c r="GW252" s="12">
        <f ca="1">IF($GP252,HA252*HB252,"")</f>
        <v>1.5384565001296189</v>
      </c>
      <c r="GX252" s="19">
        <f t="shared" ca="1" si="1006"/>
        <v>0.88643368144209311</v>
      </c>
      <c r="GY252" s="19">
        <f t="shared" ca="1" si="1006"/>
        <v>1.3637278118134195</v>
      </c>
      <c r="GZ252" s="11">
        <f t="shared" ca="1" si="805"/>
        <v>2007</v>
      </c>
      <c r="HA252" s="12">
        <f ca="1">IF($GP252,OFFSET(BV$230,$GP$225+$GO252,0),"")</f>
        <v>2.1101371578391284</v>
      </c>
      <c r="HB252" s="12">
        <f ca="1">IF($GP252,OFFSET(CD$230,$GP$225+$GO252,0),"")</f>
        <v>0.72907891054108764</v>
      </c>
      <c r="HC252" s="12">
        <f ca="1">IF($GP252,OFFSET(BZ$230,$GP$225+$GO252,0),"")</f>
        <v>0.88643368144209311</v>
      </c>
      <c r="HD252" s="12">
        <f ca="1">IF($GP252,OFFSET(CB$230,$GP$225+$GO252,0),"")</f>
        <v>1.3637278118134195</v>
      </c>
      <c r="HE252">
        <f ca="1">GZ252</f>
        <v>2007</v>
      </c>
      <c r="HF252" s="12">
        <f ca="1">IF($GP252,OFFSET(BZ$230,$GP$225+$GO252,0),"")</f>
        <v>0.88643368144209311</v>
      </c>
      <c r="HG252" s="12">
        <f t="shared" ca="1" si="1007"/>
        <v>0.9636545111570991</v>
      </c>
      <c r="HH252" s="12">
        <f t="shared" ca="1" si="1007"/>
        <v>0.75657707414834074</v>
      </c>
      <c r="HJ252" s="17"/>
      <c r="HL252" s="18">
        <f t="shared" si="894"/>
        <v>1971</v>
      </c>
      <c r="HM252" s="9">
        <f t="shared" si="806"/>
        <v>0.46185050072538275</v>
      </c>
      <c r="HN252" s="9">
        <f t="shared" si="895"/>
        <v>1.3495477843401817</v>
      </c>
      <c r="HO252" s="9">
        <f t="shared" si="896"/>
        <v>1.0845560769216382</v>
      </c>
      <c r="HP252" s="9">
        <f t="shared" si="897"/>
        <v>1.2222984478728471</v>
      </c>
      <c r="HQ252" s="9">
        <f t="shared" si="898"/>
        <v>1.0180212962719508</v>
      </c>
      <c r="HR252" s="9">
        <f t="shared" si="808"/>
        <v>0.62328626171996904</v>
      </c>
      <c r="HS252" s="9">
        <f t="shared" si="899"/>
        <v>0.62328931995034387</v>
      </c>
      <c r="HT252" s="9"/>
      <c r="HU252" s="9">
        <f t="shared" si="900"/>
        <v>1.3256512094523827</v>
      </c>
      <c r="HV252" s="23">
        <f t="shared" si="901"/>
        <v>1.3495411626511939</v>
      </c>
      <c r="HX252" s="8"/>
      <c r="HY252" s="5">
        <f t="shared" si="933"/>
        <v>22</v>
      </c>
      <c r="HZ252" t="b">
        <f t="shared" si="902"/>
        <v>1</v>
      </c>
      <c r="IC252" s="11"/>
      <c r="ID252" s="11"/>
      <c r="IE252" s="11"/>
      <c r="IF252">
        <f t="shared" ca="1" si="904"/>
        <v>2007</v>
      </c>
      <c r="IG252" s="12">
        <f t="shared" ca="1" si="905"/>
        <v>1.08113493831601</v>
      </c>
      <c r="IH252" s="19">
        <f t="shared" ca="1" si="906"/>
        <v>0.93763938398884183</v>
      </c>
      <c r="II252" s="19">
        <f t="shared" ca="1" si="907"/>
        <v>1.0811278748370372</v>
      </c>
      <c r="IJ252" s="11">
        <f t="shared" ca="1" si="908"/>
        <v>2007</v>
      </c>
      <c r="IK252" s="12">
        <f t="shared" ca="1" si="909"/>
        <v>1.5190360156062934</v>
      </c>
      <c r="IL252" s="12">
        <f t="shared" ca="1" si="1003"/>
        <v>0.71172436150863494</v>
      </c>
      <c r="IM252" s="12">
        <f t="shared" ca="1" si="911"/>
        <v>0.93763938398884183</v>
      </c>
      <c r="IN252" s="12">
        <f t="shared" ca="1" si="912"/>
        <v>1.0811278748370372</v>
      </c>
      <c r="IO252">
        <f t="shared" ca="1" si="913"/>
        <v>2007</v>
      </c>
      <c r="IP252" s="12">
        <f t="shared" ca="1" si="914"/>
        <v>0.93763938398884183</v>
      </c>
      <c r="IQ252" s="12">
        <f t="shared" ca="1" si="915"/>
        <v>0.95396473330177289</v>
      </c>
      <c r="IR252" s="12">
        <f t="shared" ca="1" si="916"/>
        <v>0.79568958013863456</v>
      </c>
    </row>
    <row r="253" spans="1:252" x14ac:dyDescent="0.2">
      <c r="A253" t="s">
        <v>54</v>
      </c>
      <c r="B253" s="1">
        <f t="shared" si="917"/>
        <v>1972</v>
      </c>
      <c r="C253" s="124">
        <f>Manufacturing_Energy_Data!C12</f>
        <v>120.68370032797704</v>
      </c>
      <c r="D253" s="124">
        <f>Manufacturing_Energy_Data!D12</f>
        <v>91.301316357329696</v>
      </c>
      <c r="E253" s="124">
        <f>Manufacturing_Energy_Data!E12</f>
        <v>32.010176451759641</v>
      </c>
      <c r="F253" s="124">
        <v>0.01</v>
      </c>
      <c r="G253" s="124">
        <v>0.01</v>
      </c>
      <c r="H253" s="124">
        <v>0.01</v>
      </c>
      <c r="I253" s="124">
        <f>Manufacturing_Energy_Data!F12</f>
        <v>41.798161037477847</v>
      </c>
      <c r="J253" s="124">
        <f>Manufacturing_Energy_Data!G12</f>
        <v>120.76546675433026</v>
      </c>
      <c r="K253" s="124">
        <f>Manufacturing_Energy_Data!H12</f>
        <v>19.523578840096089</v>
      </c>
      <c r="L253" s="124">
        <f>Manufacturing_Energy_Data!I12</f>
        <v>84.700773717477233</v>
      </c>
      <c r="M253" s="124">
        <f>Manufacturing_Energy_Data!J12</f>
        <v>389.21899303889154</v>
      </c>
      <c r="N253" s="124">
        <f>Manufacturing_Energy_Data!K12</f>
        <v>60.348937719884226</v>
      </c>
      <c r="O253" s="124">
        <f>Manufacturing_Energy_Data!L12</f>
        <v>93.019861225102431</v>
      </c>
      <c r="P253" s="124">
        <f>Manufacturing_Energy_Data!M12</f>
        <v>439.78238163247892</v>
      </c>
      <c r="Q253" s="124">
        <f>Manufacturing_Energy_Data!N12</f>
        <v>89.536101378028846</v>
      </c>
      <c r="R253" s="124">
        <f>Manufacturing_Energy_Data!O12</f>
        <v>54.494863556225191</v>
      </c>
      <c r="S253" s="124">
        <f>Manufacturing_Energy_Data!P12</f>
        <v>60.018130936339354</v>
      </c>
      <c r="T253" s="124">
        <f>Manufacturing_Energy_Data!Q12</f>
        <v>45.057180980695868</v>
      </c>
      <c r="U253" s="124">
        <f>Manufacturing_Energy_Data!R12</f>
        <v>117.52319894989643</v>
      </c>
      <c r="V253" s="124">
        <f>Manufacturing_Energy_Data!S12</f>
        <v>12.731387038245137</v>
      </c>
      <c r="W253" s="124">
        <f>Manufacturing_Energy_Data!T12</f>
        <v>19.833754167316457</v>
      </c>
      <c r="X253" s="248">
        <f t="shared" si="809"/>
        <v>1892.3779641095523</v>
      </c>
      <c r="Z253" s="19">
        <f t="shared" si="1008"/>
        <v>0.29028134871860545</v>
      </c>
      <c r="AA253" s="19">
        <f t="shared" si="1009"/>
        <v>1.4497923542502764</v>
      </c>
      <c r="AB253" s="19">
        <f t="shared" si="1010"/>
        <v>0.41878575222692904</v>
      </c>
      <c r="AC253" s="19">
        <f t="shared" si="1011"/>
        <v>2.4053069961371753E-5</v>
      </c>
      <c r="AD253" s="19">
        <f t="shared" si="1012"/>
        <v>1.5879205383810294E-4</v>
      </c>
      <c r="AE253" s="19">
        <f t="shared" si="1013"/>
        <v>1.3082894212034491E-4</v>
      </c>
      <c r="AF253" s="19">
        <f t="shared" si="1014"/>
        <v>0.52817613606824876</v>
      </c>
      <c r="AG253" s="19">
        <f t="shared" si="1015"/>
        <v>1.1767536310534994</v>
      </c>
      <c r="AH253" s="19">
        <f t="shared" si="1016"/>
        <v>0.40369587281777275</v>
      </c>
      <c r="AI253" s="19">
        <f t="shared" si="1017"/>
        <v>0.22729026417785655</v>
      </c>
      <c r="AJ253" s="19">
        <f t="shared" si="1018"/>
        <v>1.2455564304975604</v>
      </c>
      <c r="AK253" s="19">
        <f t="shared" si="1019"/>
        <v>0.8507831418577303</v>
      </c>
      <c r="AL253" s="19">
        <f t="shared" si="1020"/>
        <v>1.2090320402860113</v>
      </c>
      <c r="AM253" s="19">
        <f t="shared" si="1021"/>
        <v>2.0044806559355552</v>
      </c>
      <c r="AN253" s="19">
        <f t="shared" si="1022"/>
        <v>0.47201733664561318</v>
      </c>
      <c r="AO253" s="19">
        <f t="shared" si="1023"/>
        <v>0.25845338907680065</v>
      </c>
      <c r="AP253" s="19">
        <f t="shared" si="1024"/>
        <v>10.697207963282706</v>
      </c>
      <c r="AQ253" s="19">
        <f t="shared" si="1025"/>
        <v>0.57818569765157157</v>
      </c>
      <c r="AR253" s="19">
        <f t="shared" si="1026"/>
        <v>0.35045891531594736</v>
      </c>
      <c r="AS253" s="19">
        <f t="shared" si="1027"/>
        <v>0.29799662351573908</v>
      </c>
      <c r="AT253" s="19">
        <f t="shared" si="1028"/>
        <v>0.33644846613387447</v>
      </c>
      <c r="AU253" s="19">
        <f t="shared" si="1005"/>
        <v>3.3743437765519988</v>
      </c>
      <c r="AV253" s="19"/>
      <c r="AX253" s="266">
        <f t="shared" si="810"/>
        <v>0.89607808092228813</v>
      </c>
      <c r="AY253" s="266">
        <f t="shared" si="811"/>
        <v>1.1300044653918635</v>
      </c>
      <c r="AZ253" s="266">
        <f t="shared" si="812"/>
        <v>1.2620526407753072</v>
      </c>
      <c r="BA253" s="266">
        <f t="shared" si="813"/>
        <v>1.1860080832707884</v>
      </c>
      <c r="BB253" s="266">
        <f t="shared" si="814"/>
        <v>1.0724264748042374</v>
      </c>
      <c r="BC253" s="266">
        <f t="shared" si="815"/>
        <v>1.0068353148586986</v>
      </c>
      <c r="BD253" s="266">
        <f t="shared" si="816"/>
        <v>0.78754916359014504</v>
      </c>
      <c r="BE253" s="266">
        <f t="shared" si="817"/>
        <v>0.94475366702958008</v>
      </c>
      <c r="BF253" s="266">
        <f t="shared" si="818"/>
        <v>1.0129315752214783</v>
      </c>
      <c r="BG253" s="266">
        <f t="shared" si="819"/>
        <v>0.61490708741147049</v>
      </c>
      <c r="BH253" s="266">
        <f t="shared" si="820"/>
        <v>1.1295860801292441</v>
      </c>
      <c r="BI253" s="266">
        <f t="shared" si="821"/>
        <v>0.85715925774533452</v>
      </c>
      <c r="BJ253" s="266">
        <f t="shared" si="822"/>
        <v>0.87871322476349489</v>
      </c>
      <c r="BK253" s="266">
        <f t="shared" si="823"/>
        <v>0.69921603153077871</v>
      </c>
      <c r="BL253" s="266">
        <f t="shared" si="824"/>
        <v>0.95923186762633661</v>
      </c>
      <c r="BM253" s="266">
        <f t="shared" si="825"/>
        <v>0.833243161997413</v>
      </c>
      <c r="BN253" s="266">
        <f t="shared" si="826"/>
        <v>4.9327662624916613</v>
      </c>
      <c r="BO253" s="266">
        <f t="shared" si="827"/>
        <v>1.0478815343291961</v>
      </c>
      <c r="BP253" s="266">
        <f t="shared" si="828"/>
        <v>1.1846252599381617</v>
      </c>
      <c r="BQ253" s="266">
        <f t="shared" si="829"/>
        <v>0.95677359598045275</v>
      </c>
      <c r="BR253" s="266">
        <f t="shared" si="830"/>
        <v>1.1793354117090542</v>
      </c>
      <c r="BS253" s="266">
        <f t="shared" si="831"/>
        <v>1.2181495206126303</v>
      </c>
      <c r="BU253" s="16"/>
      <c r="BV253" s="9">
        <f t="shared" si="796"/>
        <v>0.69921148917020481</v>
      </c>
      <c r="BW253" s="9">
        <f t="shared" si="832"/>
        <v>1.2181495206126303</v>
      </c>
      <c r="BX253" s="9">
        <f t="shared" si="833"/>
        <v>1.0955723200700003</v>
      </c>
      <c r="BY253" s="9">
        <f t="shared" si="834"/>
        <v>1.1656240898104069</v>
      </c>
      <c r="BZ253" s="9">
        <f t="shared" si="835"/>
        <v>0.95389381612674273</v>
      </c>
      <c r="CA253" s="9">
        <f t="shared" si="797"/>
        <v>0.85174217961856558</v>
      </c>
      <c r="CB253" s="9">
        <f t="shared" si="836"/>
        <v>0.85174414033952828</v>
      </c>
      <c r="CC253" s="9"/>
      <c r="CD253" s="9">
        <f t="shared" si="837"/>
        <v>1.2770254884030698</v>
      </c>
      <c r="CE253" s="9">
        <f t="shared" si="838"/>
        <v>1.2181467164239217</v>
      </c>
      <c r="CG253" s="35"/>
      <c r="CH253">
        <f t="shared" si="839"/>
        <v>1972</v>
      </c>
      <c r="CI253" s="19">
        <f t="shared" si="840"/>
        <v>6.3773570933946103E-2</v>
      </c>
      <c r="CJ253" s="19">
        <f t="shared" si="940"/>
        <v>4.8246871443723985E-2</v>
      </c>
      <c r="CK253" s="19">
        <f t="shared" si="941"/>
        <v>1.6915318746496738E-2</v>
      </c>
      <c r="CL253" s="19">
        <f t="shared" si="942"/>
        <v>5.2843566082769534E-6</v>
      </c>
      <c r="CM253" s="19">
        <f t="shared" si="943"/>
        <v>5.2843566082769534E-6</v>
      </c>
      <c r="CN253" s="19">
        <f t="shared" si="944"/>
        <v>5.2843566082769534E-6</v>
      </c>
      <c r="CO253" s="19">
        <f t="shared" si="945"/>
        <v>2.2087638849222033E-2</v>
      </c>
      <c r="CP253" s="19">
        <f t="shared" si="946"/>
        <v>6.3816779229489584E-2</v>
      </c>
      <c r="CQ253" s="19">
        <f t="shared" si="947"/>
        <v>1.0316955286087786E-2</v>
      </c>
      <c r="CR253" s="19">
        <f t="shared" si="948"/>
        <v>4.4758909332012174E-2</v>
      </c>
      <c r="CS253" s="19">
        <f t="shared" si="949"/>
        <v>0.20567719579319679</v>
      </c>
      <c r="CT253" s="19">
        <f t="shared" si="950"/>
        <v>3.1890530784256452E-2</v>
      </c>
      <c r="CU253" s="19">
        <f t="shared" si="951"/>
        <v>4.915501183658752E-2</v>
      </c>
      <c r="CV253" s="19">
        <f t="shared" si="952"/>
        <v>0.23239669345833669</v>
      </c>
      <c r="CW253" s="19">
        <f t="shared" si="953"/>
        <v>4.7314068899634194E-2</v>
      </c>
      <c r="CX253" s="19">
        <f t="shared" si="954"/>
        <v>2.8797029235048951E-2</v>
      </c>
      <c r="CY253" s="19">
        <f t="shared" si="935"/>
        <v>3.1715720682987635E-2</v>
      </c>
      <c r="CZ253" s="19">
        <f t="shared" si="936"/>
        <v>2.3809821206567088E-2</v>
      </c>
      <c r="DA253" s="19">
        <f t="shared" si="937"/>
        <v>6.2103449299673229E-2</v>
      </c>
      <c r="DB253" s="19">
        <f t="shared" si="938"/>
        <v>6.7277189228082237E-3</v>
      </c>
      <c r="DC253" s="19">
        <f t="shared" si="939"/>
        <v>1.0480862990099928E-2</v>
      </c>
      <c r="DD253">
        <f t="shared" si="861"/>
        <v>0.99999999999999989</v>
      </c>
      <c r="DF253" s="19">
        <f t="shared" si="918"/>
        <v>6.5775263423791697E-2</v>
      </c>
      <c r="DG253" s="19">
        <f t="shared" si="965"/>
        <v>4.8040421617282593E-2</v>
      </c>
      <c r="DH253" s="19">
        <f t="shared" si="966"/>
        <v>1.6307588758359793E-2</v>
      </c>
      <c r="DI253" s="19">
        <f t="shared" si="967"/>
        <v>5.5016443243592617E-6</v>
      </c>
      <c r="DJ253" s="19">
        <f t="shared" si="968"/>
        <v>5.5016443243592617E-6</v>
      </c>
      <c r="DK253" s="19">
        <f t="shared" si="969"/>
        <v>5.5016443243592617E-6</v>
      </c>
      <c r="DL253" s="19">
        <f t="shared" si="970"/>
        <v>2.1264980740761458E-2</v>
      </c>
      <c r="DM253" s="19">
        <f t="shared" si="971"/>
        <v>6.4705946581984072E-2</v>
      </c>
      <c r="DN253" s="19">
        <f t="shared" si="972"/>
        <v>1.0554959334911376E-2</v>
      </c>
      <c r="DO253" s="19">
        <f t="shared" si="973"/>
        <v>4.5421331965333746E-2</v>
      </c>
      <c r="DP253" s="19">
        <f t="shared" si="974"/>
        <v>0.20000178202366281</v>
      </c>
      <c r="DQ253" s="19">
        <f t="shared" si="975"/>
        <v>3.1349615086727838E-2</v>
      </c>
      <c r="DR253" s="19">
        <f t="shared" si="976"/>
        <v>4.9012223688045024E-2</v>
      </c>
      <c r="DS253" s="19">
        <f t="shared" si="977"/>
        <v>0.23388778303956731</v>
      </c>
      <c r="DT253" s="19">
        <f t="shared" si="978"/>
        <v>4.8017326629660559E-2</v>
      </c>
      <c r="DU253" s="19">
        <f t="shared" si="979"/>
        <v>2.8902897040426867E-2</v>
      </c>
      <c r="DV253" s="19">
        <f t="shared" si="955"/>
        <v>3.1932046803390547E-2</v>
      </c>
      <c r="DW253" s="19">
        <f t="shared" si="956"/>
        <v>2.3925636225375625E-2</v>
      </c>
      <c r="DX253" s="19">
        <f t="shared" si="957"/>
        <v>6.3566444331721705E-2</v>
      </c>
      <c r="DY253" s="19">
        <f t="shared" si="958"/>
        <v>6.893586083360821E-3</v>
      </c>
      <c r="DZ253" s="19">
        <f t="shared" si="959"/>
        <v>1.0298569612146117E-2</v>
      </c>
      <c r="EA253" s="19">
        <f t="shared" si="863"/>
        <v>0.99987490791948297</v>
      </c>
      <c r="EB253" s="19"/>
      <c r="EC253" s="19">
        <f t="shared" si="919"/>
        <v>6.5783492417721912E-2</v>
      </c>
      <c r="ED253" s="19">
        <f t="shared" si="980"/>
        <v>4.8046431845403553E-2</v>
      </c>
      <c r="EE253" s="19">
        <f t="shared" si="981"/>
        <v>1.6309628963779334E-2</v>
      </c>
      <c r="EF253" s="19">
        <f t="shared" si="982"/>
        <v>5.5023326225947186E-6</v>
      </c>
      <c r="EG253" s="19">
        <f t="shared" si="983"/>
        <v>5.5023326225947186E-6</v>
      </c>
      <c r="EH253" s="19">
        <f t="shared" si="984"/>
        <v>5.5023326225947186E-6</v>
      </c>
      <c r="EI253" s="19">
        <f t="shared" si="985"/>
        <v>2.1267641154241131E-2</v>
      </c>
      <c r="EJ253" s="19">
        <f t="shared" si="986"/>
        <v>6.471404179611101E-2</v>
      </c>
      <c r="EK253" s="19">
        <f t="shared" si="987"/>
        <v>1.0556279841919321E-2</v>
      </c>
      <c r="EL253" s="19">
        <f t="shared" si="988"/>
        <v>4.5427014525092367E-2</v>
      </c>
      <c r="EM253" s="19">
        <f t="shared" si="989"/>
        <v>0.2000268037927084</v>
      </c>
      <c r="EN253" s="19">
        <f t="shared" si="990"/>
        <v>3.1353537165923491E-2</v>
      </c>
      <c r="EO253" s="19">
        <f t="shared" si="991"/>
        <v>4.9018355496117556E-2</v>
      </c>
      <c r="EP253" s="19">
        <f t="shared" si="992"/>
        <v>0.23391704420929585</v>
      </c>
      <c r="EQ253" s="19">
        <f t="shared" si="993"/>
        <v>4.8023333968420033E-2</v>
      </c>
      <c r="ER253" s="19">
        <f t="shared" si="994"/>
        <v>2.8906513016280565E-2</v>
      </c>
      <c r="ES253" s="19">
        <f t="shared" si="960"/>
        <v>3.1936041749296443E-2</v>
      </c>
      <c r="ET253" s="19">
        <f t="shared" si="961"/>
        <v>2.392862950742463E-2</v>
      </c>
      <c r="EU253" s="19">
        <f t="shared" si="962"/>
        <v>6.3574396985308215E-2</v>
      </c>
      <c r="EV253" s="19">
        <f t="shared" si="963"/>
        <v>6.8944485242707397E-3</v>
      </c>
      <c r="EW253" s="19">
        <f t="shared" si="964"/>
        <v>1.0299858042817724E-2</v>
      </c>
      <c r="EZ253" s="19">
        <f t="shared" si="920"/>
        <v>-1.715145631997891E-2</v>
      </c>
      <c r="FA253" s="19">
        <f t="shared" si="995"/>
        <v>1.7814713647726653E-2</v>
      </c>
      <c r="FB253" s="19">
        <f t="shared" si="996"/>
        <v>8.4014638368218181E-2</v>
      </c>
      <c r="FC253" s="19">
        <f t="shared" si="997"/>
        <v>-3.5714833560922081E-2</v>
      </c>
      <c r="FD253" s="19">
        <f t="shared" si="998"/>
        <v>-7.0826052568612283E-2</v>
      </c>
      <c r="FE253" s="19">
        <f t="shared" si="999"/>
        <v>-6.9673483505354863E-2</v>
      </c>
      <c r="FF253" s="19">
        <f t="shared" si="1000"/>
        <v>8.86349920251958E-2</v>
      </c>
      <c r="FG253" s="19">
        <f t="shared" si="1001"/>
        <v>-1.5374772813748178E-2</v>
      </c>
      <c r="FH253" s="19">
        <f t="shared" si="1002"/>
        <v>-1.2786239340523496E-2</v>
      </c>
      <c r="FI253" s="19">
        <f t="shared" si="866"/>
        <v>8.5467534177735074E-3</v>
      </c>
      <c r="FJ253" s="19">
        <f t="shared" si="867"/>
        <v>3.0924440866239227E-2</v>
      </c>
      <c r="FK253" s="19">
        <f t="shared" si="868"/>
        <v>-3.2954127323568214E-2</v>
      </c>
      <c r="FL253" s="19">
        <f t="shared" si="869"/>
        <v>7.2360642215041687E-3</v>
      </c>
      <c r="FM253" s="19">
        <f t="shared" si="870"/>
        <v>-4.4986778640900837E-2</v>
      </c>
      <c r="FN253" s="19">
        <f t="shared" si="871"/>
        <v>-2.1481334454563347E-2</v>
      </c>
      <c r="FO253" s="19">
        <f t="shared" si="872"/>
        <v>6.2018706965300387E-4</v>
      </c>
      <c r="FP253" s="19">
        <f t="shared" si="873"/>
        <v>-5.1304721106793176E-2</v>
      </c>
      <c r="FQ253" s="19">
        <f t="shared" si="874"/>
        <v>-4.742175148276951E-2</v>
      </c>
      <c r="FR253" s="19">
        <f t="shared" si="875"/>
        <v>-2.8851215925092585E-2</v>
      </c>
      <c r="FS253" s="19">
        <f t="shared" si="876"/>
        <v>-7.9681859971267768E-2</v>
      </c>
      <c r="FT253" s="19">
        <f t="shared" si="877"/>
        <v>4.0278117359949022E-3</v>
      </c>
      <c r="FU253" s="19"/>
      <c r="FV253" s="16"/>
      <c r="FW253" s="19">
        <f t="shared" si="878"/>
        <v>0.99113488349252521</v>
      </c>
      <c r="FX253" s="19">
        <f t="shared" si="929"/>
        <v>1.0097132913782985</v>
      </c>
      <c r="FY253" s="19">
        <f t="shared" si="799"/>
        <v>0.95389381612674273</v>
      </c>
      <c r="FZ253" s="19"/>
      <c r="GA253" s="19">
        <f t="shared" si="879"/>
        <v>1</v>
      </c>
      <c r="GB253" s="19">
        <f t="shared" si="930"/>
        <v>1</v>
      </c>
      <c r="GC253" s="19">
        <f t="shared" si="800"/>
        <v>1.0955723200700003</v>
      </c>
      <c r="GD253" s="19"/>
      <c r="GE253" s="19">
        <f t="shared" si="880"/>
        <v>1.0029325992082554</v>
      </c>
      <c r="GF253" s="19">
        <f t="shared" si="931"/>
        <v>0.98453012626911873</v>
      </c>
      <c r="GG253" s="19">
        <f t="shared" si="801"/>
        <v>1.1656240898104069</v>
      </c>
      <c r="GH253" s="19"/>
      <c r="GI253" s="19">
        <f t="shared" si="802"/>
        <v>0.69921148917020481</v>
      </c>
      <c r="GJ253" s="19">
        <f t="shared" si="881"/>
        <v>0.85174217961856569</v>
      </c>
      <c r="GK253" s="19">
        <f t="shared" si="803"/>
        <v>0.85174414033952828</v>
      </c>
      <c r="GL253" s="3"/>
      <c r="GM253" s="3"/>
      <c r="GN253" s="8"/>
      <c r="GO253" s="5">
        <f t="shared" si="932"/>
        <v>23</v>
      </c>
      <c r="GP253" t="b">
        <f t="shared" si="882"/>
        <v>1</v>
      </c>
      <c r="GS253" s="11"/>
      <c r="GT253" s="11"/>
      <c r="GU253" s="34"/>
      <c r="GV253" s="31">
        <f ca="1">GZ253</f>
        <v>2008</v>
      </c>
      <c r="GW253" s="12">
        <f ca="1">IF($GP253,HA253*HB253,"")</f>
        <v>1.4441813634764813</v>
      </c>
      <c r="GX253" s="19">
        <f t="shared" ca="1" si="1006"/>
        <v>0.93346284862253148</v>
      </c>
      <c r="GY253" s="19">
        <f t="shared" ca="1" si="1006"/>
        <v>1.3480778958373745</v>
      </c>
      <c r="GZ253" s="11">
        <f t="shared" ca="1" si="805"/>
        <v>2008</v>
      </c>
      <c r="HA253" s="12">
        <f ca="1">IF($GP253,OFFSET(BV$230,$GP$225+$GO253,0),"")</f>
        <v>1.9868320648026769</v>
      </c>
      <c r="HB253" s="12">
        <f ca="1">IF($GP253,OFFSET(CD$230,$GP$225+$GO253,0),"")</f>
        <v>0.72687641248628165</v>
      </c>
      <c r="HC253" s="12">
        <f ca="1">IF($GP253,OFFSET(BZ$230,$GP$225+$GO253,0),"")</f>
        <v>0.93346284862253148</v>
      </c>
      <c r="HD253" s="12">
        <f ca="1">IF($GP253,OFFSET(CB$230,$GP$225+$GO253,0),"")</f>
        <v>1.3480778958373745</v>
      </c>
      <c r="HE253">
        <f ca="1">GZ253</f>
        <v>2008</v>
      </c>
      <c r="HF253" s="12">
        <f ca="1">IF($GP253,OFFSET(BZ$230,$GP$225+$GO253,0),"")</f>
        <v>0.93346284862253148</v>
      </c>
      <c r="HG253" s="12">
        <f t="shared" ca="1" si="1007"/>
        <v>0.99270909184048461</v>
      </c>
      <c r="HH253" s="12">
        <f t="shared" ca="1" si="1007"/>
        <v>0.73221492425202972</v>
      </c>
      <c r="HJ253" s="17"/>
      <c r="HL253" s="18">
        <f t="shared" si="894"/>
        <v>1972</v>
      </c>
      <c r="HM253" s="9">
        <f t="shared" si="806"/>
        <v>0.5033452117695113</v>
      </c>
      <c r="HN253" s="9">
        <f t="shared" si="895"/>
        <v>1.3415058789762282</v>
      </c>
      <c r="HO253" s="9">
        <f t="shared" si="896"/>
        <v>1.0845560769216382</v>
      </c>
      <c r="HP253" s="9">
        <f t="shared" si="897"/>
        <v>1.2258829593333307</v>
      </c>
      <c r="HQ253" s="9">
        <f t="shared" si="898"/>
        <v>1.0089964188734095</v>
      </c>
      <c r="HR253" s="9">
        <f t="shared" si="808"/>
        <v>0.67523755186388223</v>
      </c>
      <c r="HS253" s="9">
        <f t="shared" si="899"/>
        <v>0.67524056074333405</v>
      </c>
      <c r="HT253" s="9"/>
      <c r="HU253" s="9">
        <f t="shared" si="900"/>
        <v>1.3295388131396453</v>
      </c>
      <c r="HV253" s="23">
        <f t="shared" si="901"/>
        <v>1.3414999012111053</v>
      </c>
      <c r="HX253" s="8"/>
      <c r="HY253" s="5">
        <f t="shared" si="933"/>
        <v>23</v>
      </c>
      <c r="HZ253" t="b">
        <f t="shared" si="902"/>
        <v>1</v>
      </c>
      <c r="IC253" s="11"/>
      <c r="ID253" s="11"/>
      <c r="IE253" s="11"/>
      <c r="IF253">
        <f t="shared" ca="1" si="904"/>
        <v>2008</v>
      </c>
      <c r="IG253" s="12">
        <f t="shared" ca="1" si="905"/>
        <v>1.0687280451631911</v>
      </c>
      <c r="IH253" s="19">
        <f t="shared" ca="1" si="906"/>
        <v>0.9873852366879815</v>
      </c>
      <c r="II253" s="19">
        <f t="shared" ca="1" si="907"/>
        <v>1.0687210292377962</v>
      </c>
      <c r="IJ253" s="11">
        <f t="shared" ca="1" si="908"/>
        <v>2008</v>
      </c>
      <c r="IK253" s="12">
        <f t="shared" ca="1" si="909"/>
        <v>1.4302717016211954</v>
      </c>
      <c r="IL253" s="12">
        <f t="shared" ca="1" si="1003"/>
        <v>0.7472202966414011</v>
      </c>
      <c r="IM253" s="12">
        <f t="shared" ca="1" si="911"/>
        <v>0.9873852366879815</v>
      </c>
      <c r="IN253" s="12">
        <f t="shared" ca="1" si="912"/>
        <v>1.0687210292377962</v>
      </c>
      <c r="IO253">
        <f t="shared" ca="1" si="913"/>
        <v>2008</v>
      </c>
      <c r="IP253" s="12">
        <f t="shared" ca="1" si="914"/>
        <v>0.9873852366879815</v>
      </c>
      <c r="IQ253" s="12">
        <f t="shared" ca="1" si="915"/>
        <v>0.98272716318916031</v>
      </c>
      <c r="IR253" s="12">
        <f t="shared" ca="1" si="916"/>
        <v>0.77006798851944491</v>
      </c>
    </row>
    <row r="254" spans="1:252" x14ac:dyDescent="0.2">
      <c r="A254" t="s">
        <v>54</v>
      </c>
      <c r="B254" s="1">
        <f t="shared" si="917"/>
        <v>1973</v>
      </c>
      <c r="C254" s="124">
        <f>Manufacturing_Energy_Data!C13</f>
        <v>125.58930585895047</v>
      </c>
      <c r="D254" s="124">
        <f>Manufacturing_Energy_Data!D13</f>
        <v>95.374392038685471</v>
      </c>
      <c r="E254" s="124">
        <f>Manufacturing_Energy_Data!E13</f>
        <v>33.033997270843514</v>
      </c>
      <c r="F254" s="124">
        <v>0.01</v>
      </c>
      <c r="G254" s="124">
        <v>0.01</v>
      </c>
      <c r="H254" s="124">
        <v>0.01</v>
      </c>
      <c r="I254" s="124">
        <f>Manufacturing_Energy_Data!F13</f>
        <v>42.081633873669915</v>
      </c>
      <c r="J254" s="124">
        <f>Manufacturing_Energy_Data!G13</f>
        <v>125.05336814146342</v>
      </c>
      <c r="K254" s="124">
        <f>Manufacturing_Energy_Data!H13</f>
        <v>21.555728488482785</v>
      </c>
      <c r="L254" s="124">
        <f>Manufacturing_Energy_Data!I13</f>
        <v>88.748814332442336</v>
      </c>
      <c r="M254" s="124">
        <f>Manufacturing_Energy_Data!J13</f>
        <v>415.85896106974752</v>
      </c>
      <c r="N254" s="124">
        <f>Manufacturing_Energy_Data!K13</f>
        <v>66.703824482228868</v>
      </c>
      <c r="O254" s="124">
        <f>Manufacturing_Energy_Data!L13</f>
        <v>97.93789479308947</v>
      </c>
      <c r="P254" s="124">
        <f>Manufacturing_Energy_Data!M13</f>
        <v>517.83358362160118</v>
      </c>
      <c r="Q254" s="124">
        <f>Manufacturing_Energy_Data!N13</f>
        <v>95.312741402814737</v>
      </c>
      <c r="R254" s="124">
        <f>Manufacturing_Energy_Data!O13</f>
        <v>59.995842783381313</v>
      </c>
      <c r="S254" s="124">
        <f>Manufacturing_Energy_Data!P13</f>
        <v>63.023316795133937</v>
      </c>
      <c r="T254" s="124">
        <f>Manufacturing_Energy_Data!Q13</f>
        <v>48.615364691617302</v>
      </c>
      <c r="U254" s="124">
        <f>Manufacturing_Energy_Data!R13</f>
        <v>126.65495057620718</v>
      </c>
      <c r="V254" s="124">
        <f>Manufacturing_Energy_Data!S13</f>
        <v>13.986013375658354</v>
      </c>
      <c r="W254" s="124">
        <f>Manufacturing_Energy_Data!T13</f>
        <v>19.878476693195989</v>
      </c>
      <c r="X254" s="248">
        <f t="shared" si="809"/>
        <v>2057.2682102892136</v>
      </c>
      <c r="Z254" s="19">
        <f t="shared" si="1008"/>
        <v>0.30500764948061415</v>
      </c>
      <c r="AA254" s="19">
        <f t="shared" si="1009"/>
        <v>1.5067009119458934</v>
      </c>
      <c r="AB254" s="19">
        <f t="shared" si="1010"/>
        <v>0.42074959765712061</v>
      </c>
      <c r="AC254" s="19">
        <f t="shared" si="1011"/>
        <v>2.428611635318446E-5</v>
      </c>
      <c r="AD254" s="19">
        <f t="shared" si="1012"/>
        <v>1.5797751154573547E-4</v>
      </c>
      <c r="AE254" s="19">
        <f t="shared" si="1013"/>
        <v>1.2736866029485416E-4</v>
      </c>
      <c r="AF254" s="19">
        <f t="shared" si="1014"/>
        <v>0.54889546797192867</v>
      </c>
      <c r="AG254" s="19">
        <f t="shared" si="1015"/>
        <v>1.1164859474454698</v>
      </c>
      <c r="AH254" s="19">
        <f t="shared" si="1016"/>
        <v>0.42444324769549036</v>
      </c>
      <c r="AI254" s="19">
        <f t="shared" si="1017"/>
        <v>0.26413356433333995</v>
      </c>
      <c r="AJ254" s="19">
        <f t="shared" si="1018"/>
        <v>1.231977475121552</v>
      </c>
      <c r="AK254" s="19">
        <f t="shared" si="1019"/>
        <v>0.83467876687821796</v>
      </c>
      <c r="AL254" s="19">
        <f t="shared" si="1020"/>
        <v>1.1951458848461944</v>
      </c>
      <c r="AM254" s="19">
        <f t="shared" si="1021"/>
        <v>2.001556743331343</v>
      </c>
      <c r="AN254" s="19">
        <f t="shared" si="1022"/>
        <v>0.4591633825450715</v>
      </c>
      <c r="AO254" s="19">
        <f t="shared" si="1023"/>
        <v>0.25922794131057364</v>
      </c>
      <c r="AP254" s="19">
        <f t="shared" si="1024"/>
        <v>8.9736179519993104</v>
      </c>
      <c r="AQ254" s="19">
        <f t="shared" si="1025"/>
        <v>0.55556116341912842</v>
      </c>
      <c r="AR254" s="19">
        <f t="shared" si="1026"/>
        <v>0.32620265900831064</v>
      </c>
      <c r="AS254" s="19">
        <f t="shared" si="1027"/>
        <v>0.31106058433345146</v>
      </c>
      <c r="AT254" s="19">
        <f t="shared" si="1028"/>
        <v>0.32761857751703566</v>
      </c>
      <c r="AU254" s="19">
        <f t="shared" si="1005"/>
        <v>3.3247771112785403</v>
      </c>
      <c r="AV254" s="19"/>
      <c r="AX254" s="266">
        <f t="shared" si="810"/>
        <v>0.94153713429983432</v>
      </c>
      <c r="AY254" s="266">
        <f t="shared" si="811"/>
        <v>1.1743604203163964</v>
      </c>
      <c r="AZ254" s="266">
        <f t="shared" si="812"/>
        <v>1.2679708848847793</v>
      </c>
      <c r="BA254" s="266">
        <f t="shared" si="813"/>
        <v>1.1974991280692628</v>
      </c>
      <c r="BB254" s="266">
        <f t="shared" si="814"/>
        <v>1.0669253385819346</v>
      </c>
      <c r="BC254" s="266">
        <f t="shared" si="815"/>
        <v>0.98020562661996724</v>
      </c>
      <c r="BD254" s="266">
        <f t="shared" si="816"/>
        <v>0.81844319949331434</v>
      </c>
      <c r="BE254" s="266">
        <f t="shared" si="817"/>
        <v>0.89636791015616368</v>
      </c>
      <c r="BF254" s="266">
        <f t="shared" si="818"/>
        <v>1.0649897520116172</v>
      </c>
      <c r="BG254" s="266">
        <f t="shared" si="819"/>
        <v>0.71458230434688208</v>
      </c>
      <c r="BH254" s="266">
        <f t="shared" si="820"/>
        <v>1.1172714241250132</v>
      </c>
      <c r="BI254" s="266">
        <f t="shared" si="821"/>
        <v>0.84093419001097691</v>
      </c>
      <c r="BJ254" s="266">
        <f t="shared" si="822"/>
        <v>0.86862089633917783</v>
      </c>
      <c r="BK254" s="266">
        <f t="shared" si="823"/>
        <v>0.69819609324321974</v>
      </c>
      <c r="BL254" s="266">
        <f t="shared" si="824"/>
        <v>0.93311011013779122</v>
      </c>
      <c r="BM254" s="266">
        <f t="shared" si="825"/>
        <v>0.83574028673896306</v>
      </c>
      <c r="BN254" s="266">
        <f t="shared" si="826"/>
        <v>4.1379732017968518</v>
      </c>
      <c r="BO254" s="266">
        <f t="shared" si="827"/>
        <v>1.00687769812005</v>
      </c>
      <c r="BP254" s="266">
        <f t="shared" si="828"/>
        <v>1.1026339831356984</v>
      </c>
      <c r="BQ254" s="266">
        <f t="shared" si="829"/>
        <v>0.99871787246870714</v>
      </c>
      <c r="BR254" s="266">
        <f t="shared" si="830"/>
        <v>1.1483844597045914</v>
      </c>
      <c r="BS254" s="266">
        <f t="shared" si="831"/>
        <v>1.2002557867373795</v>
      </c>
      <c r="BU254" s="16"/>
      <c r="BV254" s="9">
        <f t="shared" si="796"/>
        <v>0.771468821538281</v>
      </c>
      <c r="BW254" s="9">
        <f t="shared" si="832"/>
        <v>1.2002557867373795</v>
      </c>
      <c r="BX254" s="9">
        <f t="shared" si="833"/>
        <v>1.0955723200700003</v>
      </c>
      <c r="BY254" s="9">
        <f t="shared" si="834"/>
        <v>1.155591977431254</v>
      </c>
      <c r="BZ254" s="9">
        <f t="shared" si="835"/>
        <v>0.94804257240511203</v>
      </c>
      <c r="CA254" s="9">
        <f t="shared" si="797"/>
        <v>0.92595906626400915</v>
      </c>
      <c r="CB254" s="9">
        <f t="shared" si="836"/>
        <v>0.92595991733878857</v>
      </c>
      <c r="CC254" s="9"/>
      <c r="CD254" s="9">
        <f t="shared" si="837"/>
        <v>1.2660345837686382</v>
      </c>
      <c r="CE254" s="9">
        <f t="shared" si="838"/>
        <v>1.2002546835498551</v>
      </c>
      <c r="CG254" s="35"/>
      <c r="CH254">
        <f t="shared" si="839"/>
        <v>1973</v>
      </c>
      <c r="CI254" s="19">
        <f t="shared" si="840"/>
        <v>6.1046637103917022E-2</v>
      </c>
      <c r="CJ254" s="19">
        <f t="shared" si="940"/>
        <v>4.635972672968957E-2</v>
      </c>
      <c r="CK254" s="19">
        <f t="shared" si="941"/>
        <v>1.6057214662447708E-2</v>
      </c>
      <c r="CL254" s="19">
        <f t="shared" si="942"/>
        <v>4.860814914645566E-6</v>
      </c>
      <c r="CM254" s="19">
        <f t="shared" si="943"/>
        <v>4.860814914645566E-6</v>
      </c>
      <c r="CN254" s="19">
        <f t="shared" si="944"/>
        <v>4.860814914645566E-6</v>
      </c>
      <c r="CO254" s="19">
        <f t="shared" si="945"/>
        <v>2.045510335657888E-2</v>
      </c>
      <c r="CP254" s="19">
        <f t="shared" si="946"/>
        <v>6.0786127698868805E-2</v>
      </c>
      <c r="CQ254" s="19">
        <f t="shared" si="947"/>
        <v>1.0477840653286745E-2</v>
      </c>
      <c r="CR254" s="19">
        <f t="shared" si="948"/>
        <v>4.313915603642459E-2</v>
      </c>
      <c r="CS254" s="19">
        <f t="shared" si="949"/>
        <v>0.20214134403568385</v>
      </c>
      <c r="CT254" s="19">
        <f t="shared" si="950"/>
        <v>3.2423494490711816E-2</v>
      </c>
      <c r="CU254" s="19">
        <f t="shared" si="951"/>
        <v>4.7605797971923762E-2</v>
      </c>
      <c r="CV254" s="19">
        <f t="shared" si="952"/>
        <v>0.25170932065722407</v>
      </c>
      <c r="CW254" s="19">
        <f t="shared" si="953"/>
        <v>4.6329759496655784E-2</v>
      </c>
      <c r="CX254" s="19">
        <f t="shared" si="954"/>
        <v>2.9162868741819042E-2</v>
      </c>
      <c r="CY254" s="19">
        <f t="shared" si="935"/>
        <v>3.0634467824821942E-2</v>
      </c>
      <c r="CZ254" s="19">
        <f t="shared" si="936"/>
        <v>2.3631028977394681E-2</v>
      </c>
      <c r="DA254" s="19">
        <f t="shared" si="937"/>
        <v>6.1564627277452488E-2</v>
      </c>
      <c r="DB254" s="19">
        <f t="shared" si="938"/>
        <v>6.7983422412832509E-3</v>
      </c>
      <c r="DC254" s="19">
        <f t="shared" si="939"/>
        <v>9.6625595990721333E-3</v>
      </c>
      <c r="DD254">
        <f t="shared" si="861"/>
        <v>1</v>
      </c>
      <c r="DF254" s="19">
        <f t="shared" si="918"/>
        <v>6.240017358256468E-2</v>
      </c>
      <c r="DG254" s="19">
        <f t="shared" si="965"/>
        <v>4.7297024518841976E-2</v>
      </c>
      <c r="DH254" s="19">
        <f t="shared" si="966"/>
        <v>1.6482544031984701E-2</v>
      </c>
      <c r="DI254" s="19">
        <f t="shared" si="967"/>
        <v>5.069637379944561E-6</v>
      </c>
      <c r="DJ254" s="19">
        <f t="shared" si="968"/>
        <v>5.069637379944561E-6</v>
      </c>
      <c r="DK254" s="19">
        <f t="shared" si="969"/>
        <v>5.069637379944561E-6</v>
      </c>
      <c r="DL254" s="19">
        <f t="shared" si="970"/>
        <v>2.1260925844890203E-2</v>
      </c>
      <c r="DM254" s="19">
        <f t="shared" si="971"/>
        <v>6.2289166032668791E-2</v>
      </c>
      <c r="DN254" s="19">
        <f t="shared" si="972"/>
        <v>1.0397190509812644E-2</v>
      </c>
      <c r="DO254" s="19">
        <f t="shared" si="973"/>
        <v>4.3944057530428057E-2</v>
      </c>
      <c r="DP254" s="19">
        <f t="shared" si="974"/>
        <v>0.20390416041227266</v>
      </c>
      <c r="DQ254" s="19">
        <f t="shared" si="975"/>
        <v>3.2156276521442165E-2</v>
      </c>
      <c r="DR254" s="19">
        <f t="shared" si="976"/>
        <v>4.837627060703005E-2</v>
      </c>
      <c r="DS254" s="19">
        <f t="shared" si="977"/>
        <v>0.24192454484067766</v>
      </c>
      <c r="DT254" s="19">
        <f t="shared" si="978"/>
        <v>4.6820189767814109E-2</v>
      </c>
      <c r="DU254" s="19">
        <f t="shared" si="979"/>
        <v>2.897956412472838E-2</v>
      </c>
      <c r="DV254" s="19">
        <f t="shared" si="955"/>
        <v>3.1171968891756077E-2</v>
      </c>
      <c r="DW254" s="19">
        <f t="shared" si="956"/>
        <v>2.3720312787985063E-2</v>
      </c>
      <c r="DX254" s="19">
        <f t="shared" si="957"/>
        <v>6.1833647011835732E-2</v>
      </c>
      <c r="DY254" s="19">
        <f t="shared" si="958"/>
        <v>6.7629691242753181E-3</v>
      </c>
      <c r="DZ254" s="19">
        <f t="shared" si="959"/>
        <v>1.0066168415118518E-2</v>
      </c>
      <c r="EA254" s="19">
        <f t="shared" si="863"/>
        <v>0.99980236346826667</v>
      </c>
      <c r="EB254" s="19"/>
      <c r="EC254" s="19">
        <f t="shared" si="919"/>
        <v>6.2412508574296081E-2</v>
      </c>
      <c r="ED254" s="19">
        <f t="shared" si="980"/>
        <v>4.7306373986525554E-2</v>
      </c>
      <c r="EE254" s="19">
        <f t="shared" si="981"/>
        <v>1.6485802228760036E-2</v>
      </c>
      <c r="EF254" s="19">
        <f t="shared" si="982"/>
        <v>5.0706395235536662E-6</v>
      </c>
      <c r="EG254" s="19">
        <f t="shared" si="983"/>
        <v>5.0706395235536662E-6</v>
      </c>
      <c r="EH254" s="19">
        <f t="shared" si="984"/>
        <v>5.0706395235536662E-6</v>
      </c>
      <c r="EI254" s="19">
        <f t="shared" si="985"/>
        <v>2.1265128611155776E-2</v>
      </c>
      <c r="EJ254" s="19">
        <f t="shared" si="986"/>
        <v>6.2301479080916197E-2</v>
      </c>
      <c r="EK254" s="19">
        <f t="shared" si="987"/>
        <v>1.039924578068138E-2</v>
      </c>
      <c r="EL254" s="19">
        <f t="shared" si="988"/>
        <v>4.395274419835158E-2</v>
      </c>
      <c r="EM254" s="19">
        <f t="shared" si="989"/>
        <v>0.20394446728945395</v>
      </c>
      <c r="EN254" s="19">
        <f t="shared" si="990"/>
        <v>3.2162633032686155E-2</v>
      </c>
      <c r="EO254" s="19">
        <f t="shared" si="991"/>
        <v>4.8385833415331279E-2</v>
      </c>
      <c r="EP254" s="19">
        <f t="shared" si="992"/>
        <v>0.24197236742014988</v>
      </c>
      <c r="EQ254" s="19">
        <f t="shared" si="993"/>
        <v>4.6829444976902342E-2</v>
      </c>
      <c r="ER254" s="19">
        <f t="shared" si="994"/>
        <v>2.8985292677444426E-2</v>
      </c>
      <c r="ES254" s="19">
        <f t="shared" si="960"/>
        <v>3.1178130829399128E-2</v>
      </c>
      <c r="ET254" s="19">
        <f t="shared" si="961"/>
        <v>2.3725001715039391E-2</v>
      </c>
      <c r="EU254" s="19">
        <f t="shared" si="962"/>
        <v>6.1845870015087547E-2</v>
      </c>
      <c r="EV254" s="19">
        <f t="shared" si="963"/>
        <v>6.7643059982523956E-3</v>
      </c>
      <c r="EW254" s="19">
        <f t="shared" si="964"/>
        <v>1.0068158250996186E-2</v>
      </c>
      <c r="EZ254" s="19">
        <f t="shared" si="920"/>
        <v>4.9486235890313097E-2</v>
      </c>
      <c r="FA254" s="19">
        <f t="shared" si="995"/>
        <v>3.8502091872865234E-2</v>
      </c>
      <c r="FB254" s="19">
        <f t="shared" si="996"/>
        <v>4.6784188717024552E-3</v>
      </c>
      <c r="FC254" s="19">
        <f t="shared" si="997"/>
        <v>9.6422060504632156E-3</v>
      </c>
      <c r="FD254" s="19">
        <f t="shared" si="998"/>
        <v>-5.1428178503826801E-3</v>
      </c>
      <c r="FE254" s="19">
        <f t="shared" si="999"/>
        <v>-2.6804966249157028E-2</v>
      </c>
      <c r="FF254" s="19">
        <f t="shared" si="1000"/>
        <v>3.847819984209859E-2</v>
      </c>
      <c r="FG254" s="19">
        <f t="shared" si="1001"/>
        <v>-5.2573280993852549E-2</v>
      </c>
      <c r="FH254" s="19">
        <f t="shared" si="1002"/>
        <v>5.0116500277409833E-2</v>
      </c>
      <c r="FI254" s="19">
        <f t="shared" si="866"/>
        <v>0.15022700325060565</v>
      </c>
      <c r="FJ254" s="19">
        <f t="shared" si="867"/>
        <v>-1.0961780435180325E-2</v>
      </c>
      <c r="FK254" s="19">
        <f t="shared" si="868"/>
        <v>-1.9110328164757665E-2</v>
      </c>
      <c r="FL254" s="19">
        <f t="shared" si="869"/>
        <v>-1.1551815457166372E-2</v>
      </c>
      <c r="FM254" s="19">
        <f t="shared" si="870"/>
        <v>-1.4597532833597261E-3</v>
      </c>
      <c r="FN254" s="19">
        <f t="shared" si="871"/>
        <v>-2.760961511095238E-2</v>
      </c>
      <c r="FO254" s="19">
        <f t="shared" si="872"/>
        <v>2.9923922934014299E-3</v>
      </c>
      <c r="FP254" s="19">
        <f t="shared" si="873"/>
        <v>-0.17569383552495099</v>
      </c>
      <c r="FQ254" s="19">
        <f t="shared" si="874"/>
        <v>-3.9916385104513834E-2</v>
      </c>
      <c r="FR254" s="19">
        <f t="shared" si="875"/>
        <v>-7.1724640625941916E-2</v>
      </c>
      <c r="FS254" s="19">
        <f t="shared" si="876"/>
        <v>4.290554218081262E-2</v>
      </c>
      <c r="FT254" s="19">
        <f t="shared" si="877"/>
        <v>-2.6594932353406531E-2</v>
      </c>
      <c r="FU254" s="19"/>
      <c r="FV254" s="16"/>
      <c r="FW254" s="19">
        <f t="shared" si="878"/>
        <v>0.99386593809215629</v>
      </c>
      <c r="FX254" s="19">
        <f t="shared" si="929"/>
        <v>1.0035196475398114</v>
      </c>
      <c r="FY254" s="19">
        <f t="shared" si="799"/>
        <v>0.94804257240511203</v>
      </c>
      <c r="FZ254" s="19"/>
      <c r="GA254" s="19">
        <f t="shared" si="879"/>
        <v>1</v>
      </c>
      <c r="GB254" s="19">
        <f t="shared" si="930"/>
        <v>1</v>
      </c>
      <c r="GC254" s="19">
        <f t="shared" si="800"/>
        <v>1.0955723200700003</v>
      </c>
      <c r="GD254" s="19"/>
      <c r="GE254" s="19">
        <f t="shared" si="880"/>
        <v>0.99139335531338846</v>
      </c>
      <c r="GF254" s="19">
        <f t="shared" si="931"/>
        <v>0.97605662528905568</v>
      </c>
      <c r="GG254" s="19">
        <f t="shared" si="801"/>
        <v>1.155591977431254</v>
      </c>
      <c r="GH254" s="19"/>
      <c r="GI254" s="19">
        <f t="shared" si="802"/>
        <v>0.771468821538281</v>
      </c>
      <c r="GJ254" s="19">
        <f t="shared" si="881"/>
        <v>0.92595906626400926</v>
      </c>
      <c r="GK254" s="19">
        <f t="shared" si="803"/>
        <v>0.92595991733878857</v>
      </c>
      <c r="GL254" s="3"/>
      <c r="GM254" s="3"/>
      <c r="GN254" s="8"/>
      <c r="GO254" s="5">
        <f t="shared" si="932"/>
        <v>24</v>
      </c>
      <c r="GP254" t="b">
        <f t="shared" si="882"/>
        <v>1</v>
      </c>
      <c r="GS254" s="11"/>
      <c r="GT254" s="11"/>
      <c r="GU254" s="34"/>
      <c r="GV254" s="31">
        <f ca="1">GZ254</f>
        <v>2009</v>
      </c>
      <c r="GW254" s="12">
        <f ca="1">IF($GP254,HA254*HB254,"")</f>
        <v>1.2282326840493398</v>
      </c>
      <c r="GX254" s="19">
        <f ca="1">HC254</f>
        <v>0.92490230383550487</v>
      </c>
      <c r="GY254" s="19">
        <f ca="1">HD254</f>
        <v>1.1359851522263791</v>
      </c>
      <c r="GZ254" s="11">
        <f t="shared" ca="1" si="805"/>
        <v>2009</v>
      </c>
      <c r="HA254" s="12">
        <f ca="1">IF($GP254,OFFSET(BV$230,$GP$225+$GO254,0),"")</f>
        <v>1.8041636502377272</v>
      </c>
      <c r="HB254" s="12">
        <f ca="1">IF($GP254,OFFSET(CD$230,$GP$225+$GO254,0),"")</f>
        <v>0.68077675985074892</v>
      </c>
      <c r="HC254" s="12">
        <f ca="1">IF($GP254,OFFSET(BZ$230,$GP$225+$GO254,0),"")</f>
        <v>0.92490230383550487</v>
      </c>
      <c r="HD254" s="12">
        <f ca="1">IF($GP254,OFFSET(CB$230,$GP$225+$GO254,0),"")</f>
        <v>1.1359851522263791</v>
      </c>
      <c r="HE254">
        <f ca="1">GZ254</f>
        <v>2009</v>
      </c>
      <c r="HF254" s="12">
        <f ca="1">IF($GP254,OFFSET(BZ$230,$GP$225+$GO254,0),"")</f>
        <v>0.92490230383550487</v>
      </c>
      <c r="HG254" s="12">
        <f ca="1">IF($GP254,OFFSET(BX$230,$GP$225+$GO254,0),"")</f>
        <v>0.90192741534745213</v>
      </c>
      <c r="HH254" s="12">
        <f ca="1">IF($GP254,OFFSET(BY$230,$GP$225+$GO254,0),"")</f>
        <v>0.75480215842922493</v>
      </c>
      <c r="HJ254" s="17"/>
      <c r="HL254" s="18">
        <f t="shared" si="894"/>
        <v>1973</v>
      </c>
      <c r="HM254" s="9">
        <f t="shared" si="806"/>
        <v>0.55536149414764002</v>
      </c>
      <c r="HN254" s="9">
        <f t="shared" si="895"/>
        <v>1.3218001295716622</v>
      </c>
      <c r="HO254" s="9">
        <f t="shared" si="896"/>
        <v>1.0845560769216382</v>
      </c>
      <c r="HP254" s="9">
        <f t="shared" si="897"/>
        <v>1.2153322202749772</v>
      </c>
      <c r="HQ254" s="9">
        <f t="shared" si="898"/>
        <v>1.0028071723752474</v>
      </c>
      <c r="HR254" s="9">
        <f t="shared" si="808"/>
        <v>0.73407463900669712</v>
      </c>
      <c r="HS254" s="9">
        <f t="shared" si="899"/>
        <v>0.73407689492346262</v>
      </c>
      <c r="HT254" s="9"/>
      <c r="HU254" s="9">
        <f t="shared" si="900"/>
        <v>1.3180959449778933</v>
      </c>
      <c r="HV254" s="23">
        <f t="shared" si="901"/>
        <v>1.3217960675025608</v>
      </c>
      <c r="HX254" s="8"/>
      <c r="HY254" s="5">
        <f t="shared" si="933"/>
        <v>24</v>
      </c>
      <c r="HZ254" t="b">
        <f t="shared" si="902"/>
        <v>1</v>
      </c>
      <c r="IC254" s="11"/>
      <c r="ID254" s="11"/>
      <c r="IE254" s="11"/>
      <c r="IF254">
        <f t="shared" ca="1" si="904"/>
        <v>2009</v>
      </c>
      <c r="IG254" s="12">
        <f t="shared" ca="1" si="905"/>
        <v>0.90058548531453153</v>
      </c>
      <c r="IH254" s="19">
        <f t="shared" ca="1" si="906"/>
        <v>0.9783301837170042</v>
      </c>
      <c r="II254" s="19">
        <f t="shared" ca="1" si="907"/>
        <v>0.90057942855899165</v>
      </c>
      <c r="IJ254" s="11">
        <f t="shared" ca="1" si="908"/>
        <v>2009</v>
      </c>
      <c r="IK254" s="12">
        <f t="shared" ca="1" si="909"/>
        <v>1.2987731875994759</v>
      </c>
      <c r="IL254" s="12">
        <f t="shared" ca="1" si="1003"/>
        <v>0.69341244022683035</v>
      </c>
      <c r="IM254" s="12">
        <f t="shared" ca="1" si="911"/>
        <v>0.9783301837170042</v>
      </c>
      <c r="IN254" s="12">
        <f t="shared" ca="1" si="912"/>
        <v>0.90057942855899165</v>
      </c>
      <c r="IO254">
        <f t="shared" ca="1" si="913"/>
        <v>2009</v>
      </c>
      <c r="IP254" s="12">
        <f t="shared" ca="1" si="914"/>
        <v>0.9783301837170042</v>
      </c>
      <c r="IQ254" s="12">
        <f t="shared" ca="1" si="915"/>
        <v>0.89285831828500861</v>
      </c>
      <c r="IR254" s="12">
        <f t="shared" ca="1" si="916"/>
        <v>0.79382290720922488</v>
      </c>
    </row>
    <row r="255" spans="1:252" x14ac:dyDescent="0.2">
      <c r="A255" t="s">
        <v>54</v>
      </c>
      <c r="B255" s="1">
        <f t="shared" si="917"/>
        <v>1974</v>
      </c>
      <c r="C255" s="124">
        <f>Manufacturing_Energy_Data!C14</f>
        <v>129.42112217435181</v>
      </c>
      <c r="D255" s="124">
        <f>Manufacturing_Energy_Data!D14</f>
        <v>88.419369719153337</v>
      </c>
      <c r="E255" s="124">
        <f>Manufacturing_Energy_Data!E14</f>
        <v>32.252287538536706</v>
      </c>
      <c r="F255" s="124">
        <v>0.01</v>
      </c>
      <c r="G255" s="124">
        <v>0.01</v>
      </c>
      <c r="H255" s="124">
        <v>0.01</v>
      </c>
      <c r="I255" s="124">
        <f>Manufacturing_Energy_Data!F14</f>
        <v>46.034180642910087</v>
      </c>
      <c r="J255" s="124">
        <f>Manufacturing_Energy_Data!G14</f>
        <v>134.1583039116739</v>
      </c>
      <c r="K255" s="124">
        <f>Manufacturing_Energy_Data!H14</f>
        <v>20.445348627529562</v>
      </c>
      <c r="L255" s="124">
        <f>Manufacturing_Energy_Data!I14</f>
        <v>92.967898917053859</v>
      </c>
      <c r="M255" s="124">
        <f>Manufacturing_Energy_Data!J14</f>
        <v>416.6583226238227</v>
      </c>
      <c r="N255" s="124">
        <f>Manufacturing_Energy_Data!K14</f>
        <v>63.294672152952593</v>
      </c>
      <c r="O255" s="124">
        <f>Manufacturing_Energy_Data!L14</f>
        <v>99.178172967293563</v>
      </c>
      <c r="P255" s="124">
        <f>Manufacturing_Energy_Data!M14</f>
        <v>562.96552904368673</v>
      </c>
      <c r="Q255" s="124">
        <f>Manufacturing_Energy_Data!N14</f>
        <v>93.567265093831494</v>
      </c>
      <c r="R255" s="124">
        <f>Manufacturing_Energy_Data!O14</f>
        <v>59.090472386854145</v>
      </c>
      <c r="S255" s="124">
        <f>Manufacturing_Energy_Data!P14</f>
        <v>59.624570698434098</v>
      </c>
      <c r="T255" s="124">
        <f>Manufacturing_Energy_Data!Q14</f>
        <v>47.215931861924567</v>
      </c>
      <c r="U255" s="124">
        <f>Manufacturing_Energy_Data!R14</f>
        <v>111.76929889391631</v>
      </c>
      <c r="V255" s="124">
        <f>Manufacturing_Energy_Data!S14</f>
        <v>14.820557030777211</v>
      </c>
      <c r="W255" s="124">
        <f>Manufacturing_Energy_Data!T14</f>
        <v>18.877802996681545</v>
      </c>
      <c r="X255" s="248">
        <f t="shared" si="809"/>
        <v>2090.7911072813845</v>
      </c>
      <c r="Z255" s="19">
        <f t="shared" si="1008"/>
        <v>0.30748775291358421</v>
      </c>
      <c r="AA255" s="19">
        <f t="shared" si="1009"/>
        <v>1.5682564115645474</v>
      </c>
      <c r="AB255" s="19">
        <f t="shared" si="1010"/>
        <v>0.43148194699798159</v>
      </c>
      <c r="AC255" s="19">
        <f t="shared" si="1011"/>
        <v>2.3758699333432369E-5</v>
      </c>
      <c r="AD255" s="19">
        <f t="shared" si="1012"/>
        <v>1.7736570805082689E-4</v>
      </c>
      <c r="AE255" s="19">
        <f t="shared" si="1013"/>
        <v>1.3378336233745423E-4</v>
      </c>
      <c r="AF255" s="19">
        <f t="shared" si="1014"/>
        <v>0.66546406459979357</v>
      </c>
      <c r="AG255" s="19">
        <f t="shared" si="1015"/>
        <v>1.1615601796700821</v>
      </c>
      <c r="AH255" s="19">
        <f t="shared" si="1016"/>
        <v>0.41725879378018127</v>
      </c>
      <c r="AI255" s="19">
        <f t="shared" si="1017"/>
        <v>0.25284491966678352</v>
      </c>
      <c r="AJ255" s="19">
        <f t="shared" si="1018"/>
        <v>1.2014467654643284</v>
      </c>
      <c r="AK255" s="19">
        <f t="shared" si="1019"/>
        <v>0.83036809023657854</v>
      </c>
      <c r="AL255" s="19">
        <f t="shared" si="1020"/>
        <v>1.2334544440761552</v>
      </c>
      <c r="AM255" s="19">
        <f t="shared" si="1021"/>
        <v>2.1555504093436726</v>
      </c>
      <c r="AN255" s="19">
        <f t="shared" si="1022"/>
        <v>0.46163956897052105</v>
      </c>
      <c r="AO255" s="19">
        <f t="shared" si="1023"/>
        <v>0.24905952262612779</v>
      </c>
      <c r="AP255" s="19">
        <f t="shared" si="1024"/>
        <v>7.8650568990049301</v>
      </c>
      <c r="AQ255" s="19">
        <f t="shared" si="1025"/>
        <v>0.55879718684415292</v>
      </c>
      <c r="AR255" s="19">
        <f t="shared" si="1026"/>
        <v>0.32119102497165603</v>
      </c>
      <c r="AS255" s="19">
        <f t="shared" si="1027"/>
        <v>0.35566166279910821</v>
      </c>
      <c r="AT255" s="19">
        <f t="shared" si="1028"/>
        <v>0.32010482023184889</v>
      </c>
      <c r="AU255" s="19">
        <f t="shared" si="1005"/>
        <v>3.5407758485290635</v>
      </c>
      <c r="AV255" s="19"/>
      <c r="AX255" s="266">
        <f t="shared" si="810"/>
        <v>0.94919303894033158</v>
      </c>
      <c r="AY255" s="266">
        <f t="shared" si="811"/>
        <v>1.2223383181405827</v>
      </c>
      <c r="AZ255" s="266">
        <f t="shared" si="812"/>
        <v>1.3003138902409337</v>
      </c>
      <c r="BA255" s="266">
        <f t="shared" si="813"/>
        <v>1.171493264797542</v>
      </c>
      <c r="BB255" s="266">
        <f t="shared" si="814"/>
        <v>1.1978664954484239</v>
      </c>
      <c r="BC255" s="266">
        <f t="shared" si="815"/>
        <v>1.0295719858223904</v>
      </c>
      <c r="BD255" s="266">
        <f t="shared" si="816"/>
        <v>0.99225548389248974</v>
      </c>
      <c r="BE255" s="266">
        <f t="shared" si="817"/>
        <v>0.9325556431352594</v>
      </c>
      <c r="BF255" s="266">
        <f t="shared" si="818"/>
        <v>1.0469629137119223</v>
      </c>
      <c r="BG255" s="266">
        <f t="shared" si="819"/>
        <v>0.6840422033978002</v>
      </c>
      <c r="BH255" s="266">
        <f t="shared" si="820"/>
        <v>1.0895833452866335</v>
      </c>
      <c r="BI255" s="266">
        <f t="shared" si="821"/>
        <v>0.83659120740032045</v>
      </c>
      <c r="BJ255" s="266">
        <f t="shared" si="822"/>
        <v>0.89646320034382521</v>
      </c>
      <c r="BK255" s="266">
        <f t="shared" si="823"/>
        <v>0.75191316939018904</v>
      </c>
      <c r="BL255" s="266">
        <f t="shared" si="824"/>
        <v>0.93814220693820649</v>
      </c>
      <c r="BM255" s="266">
        <f t="shared" si="825"/>
        <v>0.80295772053851178</v>
      </c>
      <c r="BN255" s="266">
        <f t="shared" si="826"/>
        <v>3.6267863032255319</v>
      </c>
      <c r="BO255" s="266">
        <f t="shared" si="827"/>
        <v>1.0127425425904564</v>
      </c>
      <c r="BP255" s="266">
        <f t="shared" si="828"/>
        <v>1.085693600072438</v>
      </c>
      <c r="BQ255" s="266">
        <f t="shared" si="829"/>
        <v>1.1419179320020625</v>
      </c>
      <c r="BR255" s="266">
        <f t="shared" si="830"/>
        <v>1.1220468748041992</v>
      </c>
      <c r="BS255" s="266">
        <f t="shared" si="831"/>
        <v>1.2782320617284002</v>
      </c>
      <c r="BU255" s="16"/>
      <c r="BV255" s="9">
        <f t="shared" si="796"/>
        <v>0.73621084349136157</v>
      </c>
      <c r="BW255" s="9">
        <f t="shared" si="832"/>
        <v>1.2782320617284002</v>
      </c>
      <c r="BX255" s="9">
        <f t="shared" si="833"/>
        <v>1.0955723200700003</v>
      </c>
      <c r="BY255" s="9">
        <f t="shared" si="834"/>
        <v>1.2088276973133401</v>
      </c>
      <c r="BZ255" s="9">
        <f t="shared" si="835"/>
        <v>0.96517010033947925</v>
      </c>
      <c r="CA255" s="9">
        <f t="shared" si="797"/>
        <v>0.94104745120958999</v>
      </c>
      <c r="CB255" s="9">
        <f t="shared" si="836"/>
        <v>0.94104830434276776</v>
      </c>
      <c r="CC255" s="9"/>
      <c r="CD255" s="9">
        <f t="shared" si="837"/>
        <v>1.3243581649104521</v>
      </c>
      <c r="CE255" s="9">
        <f t="shared" si="838"/>
        <v>1.2782309029120296</v>
      </c>
      <c r="CG255" s="35"/>
      <c r="CH255">
        <f t="shared" si="839"/>
        <v>1974</v>
      </c>
      <c r="CI255" s="19">
        <f t="shared" si="840"/>
        <v>6.190055129067179E-2</v>
      </c>
      <c r="CJ255" s="19">
        <f t="shared" si="940"/>
        <v>4.22899109390815E-2</v>
      </c>
      <c r="CK255" s="19">
        <f t="shared" si="941"/>
        <v>1.542587751890419E-2</v>
      </c>
      <c r="CL255" s="19">
        <f t="shared" si="942"/>
        <v>4.7828785789139922E-6</v>
      </c>
      <c r="CM255" s="19">
        <f t="shared" si="943"/>
        <v>4.7828785789139922E-6</v>
      </c>
      <c r="CN255" s="19">
        <f t="shared" si="944"/>
        <v>4.7828785789139922E-6</v>
      </c>
      <c r="CO255" s="19">
        <f t="shared" si="945"/>
        <v>2.201758964948318E-2</v>
      </c>
      <c r="CP255" s="19">
        <f t="shared" si="946"/>
        <v>6.4166287796257826E-2</v>
      </c>
      <c r="CQ255" s="19">
        <f t="shared" si="947"/>
        <v>9.7787619989039721E-3</v>
      </c>
      <c r="CR255" s="19">
        <f t="shared" si="948"/>
        <v>4.4465417225701818E-2</v>
      </c>
      <c r="CS255" s="19">
        <f t="shared" si="949"/>
        <v>0.19928261660037166</v>
      </c>
      <c r="CT255" s="19">
        <f t="shared" si="950"/>
        <v>3.0273073159974091E-2</v>
      </c>
      <c r="CU255" s="19">
        <f t="shared" si="951"/>
        <v>4.7435715898109514E-2</v>
      </c>
      <c r="CV255" s="19">
        <f t="shared" si="952"/>
        <v>0.26925957695300323</v>
      </c>
      <c r="CW255" s="19">
        <f t="shared" si="953"/>
        <v>4.4752086790485354E-2</v>
      </c>
      <c r="CX255" s="19">
        <f t="shared" si="954"/>
        <v>2.8262255459699345E-2</v>
      </c>
      <c r="CY255" s="19">
        <f t="shared" si="935"/>
        <v>2.8517708197048332E-2</v>
      </c>
      <c r="CZ255" s="19">
        <f t="shared" si="936"/>
        <v>2.2582806908586165E-2</v>
      </c>
      <c r="DA255" s="19">
        <f t="shared" si="937"/>
        <v>5.3457898545994767E-2</v>
      </c>
      <c r="DB255" s="19">
        <f t="shared" si="938"/>
        <v>7.0884924750077476E-3</v>
      </c>
      <c r="DC255" s="19">
        <f t="shared" si="939"/>
        <v>9.0290239569786532E-3</v>
      </c>
      <c r="DD255">
        <f t="shared" si="861"/>
        <v>0.99999999999999989</v>
      </c>
      <c r="DF255" s="19">
        <f t="shared" si="918"/>
        <v>6.1472605725702824E-2</v>
      </c>
      <c r="DG255" s="19">
        <f t="shared" si="965"/>
        <v>4.4293661120851917E-2</v>
      </c>
      <c r="DH255" s="19">
        <f t="shared" si="966"/>
        <v>1.5739435808020275E-2</v>
      </c>
      <c r="DI255" s="19">
        <f t="shared" si="967"/>
        <v>4.8217417700882994E-6</v>
      </c>
      <c r="DJ255" s="19">
        <f t="shared" si="968"/>
        <v>4.8217417700882994E-6</v>
      </c>
      <c r="DK255" s="19">
        <f t="shared" si="969"/>
        <v>4.8217417700882994E-6</v>
      </c>
      <c r="DL255" s="19">
        <f t="shared" si="970"/>
        <v>2.1226762913571999E-2</v>
      </c>
      <c r="DM255" s="19">
        <f t="shared" si="971"/>
        <v>6.2460964994683267E-2</v>
      </c>
      <c r="DN255" s="19">
        <f t="shared" si="972"/>
        <v>1.0124279046813078E-2</v>
      </c>
      <c r="DO255" s="19">
        <f t="shared" si="973"/>
        <v>4.3798940009238715E-2</v>
      </c>
      <c r="DP255" s="19">
        <f t="shared" si="974"/>
        <v>0.20070858721668666</v>
      </c>
      <c r="DQ255" s="19">
        <f t="shared" si="975"/>
        <v>3.1335987130163868E-2</v>
      </c>
      <c r="DR255" s="19">
        <f t="shared" si="976"/>
        <v>4.7520706206418378E-2</v>
      </c>
      <c r="DS255" s="19">
        <f t="shared" si="977"/>
        <v>0.26038588093588327</v>
      </c>
      <c r="DT255" s="19">
        <f t="shared" si="978"/>
        <v>4.5536368173787665E-2</v>
      </c>
      <c r="DU255" s="19">
        <f t="shared" si="979"/>
        <v>2.8710207853952636E-2</v>
      </c>
      <c r="DV255" s="19">
        <f t="shared" si="955"/>
        <v>2.9563458995605522E-2</v>
      </c>
      <c r="DW255" s="19">
        <f t="shared" si="956"/>
        <v>2.3102954770964999E-2</v>
      </c>
      <c r="DX255" s="19">
        <f t="shared" si="957"/>
        <v>5.7415910094458192E-2</v>
      </c>
      <c r="DY255" s="19">
        <f t="shared" si="958"/>
        <v>6.9424068451582003E-3</v>
      </c>
      <c r="DZ255" s="19">
        <f t="shared" si="959"/>
        <v>9.3422118205740631E-3</v>
      </c>
      <c r="EA255" s="19">
        <f t="shared" si="863"/>
        <v>0.99969579488784588</v>
      </c>
      <c r="EB255" s="19"/>
      <c r="EC255" s="19">
        <f t="shared" si="919"/>
        <v>6.1491311697074134E-2</v>
      </c>
      <c r="ED255" s="19">
        <f t="shared" si="980"/>
        <v>4.4307139579216843E-2</v>
      </c>
      <c r="EE255" s="19">
        <f t="shared" si="981"/>
        <v>1.5744225281837918E-2</v>
      </c>
      <c r="EF255" s="19">
        <f t="shared" si="982"/>
        <v>4.8232090149276278E-6</v>
      </c>
      <c r="EG255" s="19">
        <f t="shared" si="983"/>
        <v>4.8232090149276278E-6</v>
      </c>
      <c r="EH255" s="19">
        <f t="shared" si="984"/>
        <v>4.8232090149276278E-6</v>
      </c>
      <c r="EI255" s="19">
        <f t="shared" si="985"/>
        <v>2.12332221683031E-2</v>
      </c>
      <c r="EJ255" s="19">
        <f t="shared" si="986"/>
        <v>6.2479971721488191E-2</v>
      </c>
      <c r="EK255" s="19">
        <f t="shared" si="987"/>
        <v>1.0127359841449472E-2</v>
      </c>
      <c r="EL255" s="19">
        <f t="shared" si="988"/>
        <v>4.3812267925116603E-2</v>
      </c>
      <c r="EM255" s="19">
        <f t="shared" si="989"/>
        <v>0.2007696623743464</v>
      </c>
      <c r="EN255" s="19">
        <f t="shared" si="990"/>
        <v>3.1345522598381435E-2</v>
      </c>
      <c r="EO255" s="19">
        <f t="shared" si="991"/>
        <v>4.7535166647119528E-2</v>
      </c>
      <c r="EP255" s="19">
        <f t="shared" si="992"/>
        <v>0.26046511575563397</v>
      </c>
      <c r="EQ255" s="19">
        <f t="shared" si="993"/>
        <v>4.5550224785027037E-2</v>
      </c>
      <c r="ER255" s="19">
        <f t="shared" si="994"/>
        <v>2.8718944303625468E-2</v>
      </c>
      <c r="ES255" s="19">
        <f t="shared" si="960"/>
        <v>2.9572455087622126E-2</v>
      </c>
      <c r="ET255" s="19">
        <f t="shared" si="961"/>
        <v>2.3109984946527537E-2</v>
      </c>
      <c r="EU255" s="19">
        <f t="shared" si="962"/>
        <v>5.743338162275613E-2</v>
      </c>
      <c r="EV255" s="19">
        <f t="shared" si="963"/>
        <v>6.944519403462187E-3</v>
      </c>
      <c r="EW255" s="19">
        <f t="shared" si="964"/>
        <v>9.3450546339670752E-3</v>
      </c>
      <c r="EZ255" s="19">
        <f t="shared" si="920"/>
        <v>8.0984019729006731E-3</v>
      </c>
      <c r="FA255" s="19">
        <f t="shared" si="995"/>
        <v>4.0042002257163083E-2</v>
      </c>
      <c r="FB255" s="19">
        <f t="shared" si="996"/>
        <v>2.5187795049564025E-2</v>
      </c>
      <c r="FC255" s="19">
        <f t="shared" si="997"/>
        <v>-2.1956092440117307E-2</v>
      </c>
      <c r="FD255" s="19">
        <f t="shared" si="998"/>
        <v>0.1157610572993201</v>
      </c>
      <c r="FE255" s="19">
        <f t="shared" si="999"/>
        <v>4.9136074378105937E-2</v>
      </c>
      <c r="FF255" s="19">
        <f t="shared" si="1000"/>
        <v>0.19257661982354998</v>
      </c>
      <c r="FG255" s="19">
        <f t="shared" si="1001"/>
        <v>3.9577877950620177E-2</v>
      </c>
      <c r="FH255" s="19">
        <f t="shared" si="1002"/>
        <v>-1.7071666808328327E-2</v>
      </c>
      <c r="FI255" s="19">
        <f t="shared" si="866"/>
        <v>-4.3678565670957181E-2</v>
      </c>
      <c r="FJ255" s="19">
        <f t="shared" si="867"/>
        <v>-2.5094113280463494E-2</v>
      </c>
      <c r="FK255" s="19">
        <f t="shared" si="868"/>
        <v>-5.1778558111490944E-3</v>
      </c>
      <c r="FL255" s="19">
        <f t="shared" si="869"/>
        <v>3.1550466758961747E-2</v>
      </c>
      <c r="FM255" s="19">
        <f t="shared" si="870"/>
        <v>7.4120851860833781E-2</v>
      </c>
      <c r="FN255" s="19">
        <f t="shared" si="871"/>
        <v>5.3783328785256936E-3</v>
      </c>
      <c r="FO255" s="19">
        <f t="shared" si="872"/>
        <v>-4.0015842345529871E-2</v>
      </c>
      <c r="FP255" s="19">
        <f t="shared" si="873"/>
        <v>-0.13185916294054906</v>
      </c>
      <c r="FQ255" s="19">
        <f t="shared" si="874"/>
        <v>5.8078849063035037E-3</v>
      </c>
      <c r="FR255" s="19">
        <f t="shared" si="875"/>
        <v>-1.5482802118183196E-2</v>
      </c>
      <c r="FS255" s="19">
        <f t="shared" si="876"/>
        <v>0.13399219541579335</v>
      </c>
      <c r="FT255" s="19">
        <f t="shared" si="877"/>
        <v>-2.3201552917360171E-2</v>
      </c>
      <c r="FU255" s="19"/>
      <c r="FV255" s="16"/>
      <c r="FW255" s="19">
        <f t="shared" si="878"/>
        <v>1.0180662012792485</v>
      </c>
      <c r="FX255" s="19">
        <f t="shared" si="929"/>
        <v>1.0216494354799461</v>
      </c>
      <c r="FY255" s="19">
        <f t="shared" si="799"/>
        <v>0.96517010033947925</v>
      </c>
      <c r="FZ255" s="19"/>
      <c r="GA255" s="19">
        <f t="shared" si="879"/>
        <v>1</v>
      </c>
      <c r="GB255" s="19">
        <f t="shared" si="930"/>
        <v>1</v>
      </c>
      <c r="GC255" s="19">
        <f t="shared" si="800"/>
        <v>1.0955723200700003</v>
      </c>
      <c r="GD255" s="19"/>
      <c r="GE255" s="19">
        <f t="shared" si="880"/>
        <v>1.0460679209632651</v>
      </c>
      <c r="GF255" s="19">
        <f t="shared" si="931"/>
        <v>1.021021524758543</v>
      </c>
      <c r="GG255" s="19">
        <f t="shared" si="801"/>
        <v>1.2088276973133401</v>
      </c>
      <c r="GH255" s="19"/>
      <c r="GI255" s="19">
        <f t="shared" si="802"/>
        <v>0.73621084349136157</v>
      </c>
      <c r="GJ255" s="19">
        <f t="shared" si="881"/>
        <v>0.94104745120958999</v>
      </c>
      <c r="GK255" s="19">
        <f t="shared" si="803"/>
        <v>0.94104830434276776</v>
      </c>
      <c r="GL255" s="3"/>
      <c r="GM255" s="3"/>
      <c r="GN255" s="8"/>
      <c r="GO255" s="5">
        <f t="shared" si="932"/>
        <v>25</v>
      </c>
      <c r="GP255" t="b">
        <f t="shared" si="882"/>
        <v>1</v>
      </c>
      <c r="GS255" s="11"/>
      <c r="GT255" s="11"/>
      <c r="GU255" s="34"/>
      <c r="GV255" s="31">
        <f ca="1">GZ255</f>
        <v>2010</v>
      </c>
      <c r="GW255" s="12">
        <f ca="1">IF($GP255,HA255*HB255,"")</f>
        <v>1.3172742262712713</v>
      </c>
      <c r="GX255" s="19">
        <f ca="1">HC255</f>
        <v>0.91323812580609942</v>
      </c>
      <c r="GY255" s="19">
        <f ca="1">HD255</f>
        <v>1.2029739277145832</v>
      </c>
      <c r="GZ255" s="11">
        <f t="shared" ca="1" si="805"/>
        <v>2010</v>
      </c>
      <c r="HA255" s="12">
        <f ca="1">IF($GP255,OFFSET(BV$230,$GP$225+$GO255,0),"")</f>
        <v>1.9285057426284997</v>
      </c>
      <c r="HB255" s="12">
        <f ca="1">IF($GP255,OFFSET(CD$230,$GP$225+$GO255,0),"")</f>
        <v>0.68305434469480142</v>
      </c>
      <c r="HC255" s="12">
        <f ca="1">IF($GP255,OFFSET(BZ$230,$GP$225+$GO255,0),"")</f>
        <v>0.91323812580609942</v>
      </c>
      <c r="HD255" s="12">
        <f ca="1">IF($GP255,OFFSET(CB$230,$GP$225+$GO255,0),"")</f>
        <v>1.2029739277145832</v>
      </c>
      <c r="HE255">
        <f ca="1">GZ255</f>
        <v>2010</v>
      </c>
      <c r="HF255" s="12">
        <f ca="1">IF($GP255,OFFSET(BZ$230,$GP$225+$GO255,0),"")</f>
        <v>0.91323812580609942</v>
      </c>
      <c r="HG255" s="12">
        <f ca="1">IF($GP255,OFFSET(BX$230,$GP$225+$GO255,0),"")</f>
        <v>0.94658203353009818</v>
      </c>
      <c r="HH255" s="12">
        <f ca="1">IF($GP255,OFFSET(BY$230,$GP$225+$GO255,0),"")</f>
        <v>0.72160079158430657</v>
      </c>
      <c r="HJ255" s="17"/>
      <c r="HL255" s="18">
        <f t="shared" si="894"/>
        <v>1974</v>
      </c>
      <c r="HM255" s="9">
        <f t="shared" si="806"/>
        <v>0.52998014000591576</v>
      </c>
      <c r="HN255" s="9">
        <f t="shared" si="895"/>
        <v>1.4076727006732073</v>
      </c>
      <c r="HO255" s="9">
        <f t="shared" si="896"/>
        <v>1.0845560769216382</v>
      </c>
      <c r="HP255" s="9">
        <f t="shared" si="897"/>
        <v>1.2713200489427141</v>
      </c>
      <c r="HQ255" s="9">
        <f t="shared" si="898"/>
        <v>1.0209240885956525</v>
      </c>
      <c r="HR255" s="9">
        <f t="shared" si="808"/>
        <v>0.74603629167111796</v>
      </c>
      <c r="HS255" s="9">
        <f t="shared" si="899"/>
        <v>0.74603857498529191</v>
      </c>
      <c r="HT255" s="9"/>
      <c r="HU255" s="9">
        <f t="shared" si="900"/>
        <v>1.3788178847931352</v>
      </c>
      <c r="HV255" s="23">
        <f t="shared" si="901"/>
        <v>1.407668392371817</v>
      </c>
      <c r="HX255" s="8"/>
      <c r="HY255" s="5">
        <f t="shared" si="933"/>
        <v>25</v>
      </c>
      <c r="HZ255" t="b">
        <f t="shared" si="902"/>
        <v>1</v>
      </c>
      <c r="IC255" s="11"/>
      <c r="ID255" s="11"/>
      <c r="IE255" s="11"/>
      <c r="IF255">
        <f t="shared" ca="1" si="904"/>
        <v>2010</v>
      </c>
      <c r="IG255" s="12">
        <f t="shared" ca="1" si="905"/>
        <v>0.95369314393366345</v>
      </c>
      <c r="IH255" s="19">
        <f t="shared" ca="1" si="906"/>
        <v>0.96599221311503503</v>
      </c>
      <c r="II255" s="19">
        <f t="shared" ca="1" si="907"/>
        <v>0.95368638425361252</v>
      </c>
      <c r="IJ255" s="11">
        <f t="shared" ca="1" si="908"/>
        <v>2010</v>
      </c>
      <c r="IK255" s="12">
        <f t="shared" ca="1" si="909"/>
        <v>1.3882840120005069</v>
      </c>
      <c r="IL255" s="12">
        <f t="shared" ca="1" si="1003"/>
        <v>0.68695824175011477</v>
      </c>
      <c r="IM255" s="12">
        <f t="shared" ca="1" si="911"/>
        <v>0.96599221311503503</v>
      </c>
      <c r="IN255" s="12">
        <f t="shared" ca="1" si="912"/>
        <v>0.95368638425361252</v>
      </c>
      <c r="IO255">
        <f t="shared" ca="1" si="913"/>
        <v>2010</v>
      </c>
      <c r="IP255" s="12">
        <f t="shared" ca="1" si="914"/>
        <v>0.96599221311503503</v>
      </c>
      <c r="IQ255" s="12">
        <f t="shared" ca="1" si="915"/>
        <v>0.93706392354300727</v>
      </c>
      <c r="IR255" s="12">
        <f t="shared" ca="1" si="916"/>
        <v>0.75890514066891579</v>
      </c>
    </row>
    <row r="256" spans="1:252" x14ac:dyDescent="0.2">
      <c r="A256" t="s">
        <v>54</v>
      </c>
      <c r="B256" s="1">
        <f t="shared" si="917"/>
        <v>1975</v>
      </c>
      <c r="C256" s="124">
        <f>Manufacturing_Energy_Data!C15</f>
        <v>134.429803464136</v>
      </c>
      <c r="D256" s="124">
        <f>Manufacturing_Energy_Data!D15</f>
        <v>87.80444108544215</v>
      </c>
      <c r="E256" s="124">
        <f>Manufacturing_Energy_Data!E15</f>
        <v>33.766769655823047</v>
      </c>
      <c r="F256" s="124">
        <v>0.01</v>
      </c>
      <c r="G256" s="124">
        <v>0.01</v>
      </c>
      <c r="H256" s="124">
        <v>0.01</v>
      </c>
      <c r="I256" s="124">
        <f>Manufacturing_Energy_Data!F15</f>
        <v>44.993338061353946</v>
      </c>
      <c r="J256" s="124">
        <f>Manufacturing_Energy_Data!G15</f>
        <v>128.4176919356758</v>
      </c>
      <c r="K256" s="124">
        <f>Manufacturing_Energy_Data!H15</f>
        <v>23.292740227610388</v>
      </c>
      <c r="L256" s="124">
        <f>Manufacturing_Energy_Data!I15</f>
        <v>90.097160946964934</v>
      </c>
      <c r="M256" s="124">
        <f>Manufacturing_Energy_Data!J15</f>
        <v>420.93444986989203</v>
      </c>
      <c r="N256" s="124">
        <f>Manufacturing_Energy_Data!K15</f>
        <v>62.690469073086597</v>
      </c>
      <c r="O256" s="124">
        <f>Manufacturing_Energy_Data!L15</f>
        <v>95.025545316182075</v>
      </c>
      <c r="P256" s="124">
        <f>Manufacturing_Energy_Data!M15</f>
        <v>477.02013064758233</v>
      </c>
      <c r="Q256" s="124">
        <f>Manufacturing_Energy_Data!N15</f>
        <v>91.456613034538748</v>
      </c>
      <c r="R256" s="124">
        <f>Manufacturing_Energy_Data!O15</f>
        <v>62.476829897752097</v>
      </c>
      <c r="S256" s="124">
        <f>Manufacturing_Energy_Data!P15</f>
        <v>61.063698296722293</v>
      </c>
      <c r="T256" s="124">
        <f>Manufacturing_Energy_Data!Q15</f>
        <v>44.298578464270889</v>
      </c>
      <c r="U256" s="124">
        <f>Manufacturing_Energy_Data!R15</f>
        <v>109.36353827720538</v>
      </c>
      <c r="V256" s="124">
        <f>Manufacturing_Energy_Data!S15</f>
        <v>14.3946598811398</v>
      </c>
      <c r="W256" s="124">
        <f>Manufacturing_Energy_Data!T15</f>
        <v>18.278815879446618</v>
      </c>
      <c r="X256" s="248">
        <f t="shared" si="809"/>
        <v>1999.8352740148257</v>
      </c>
      <c r="Z256" s="19">
        <f t="shared" si="1008"/>
        <v>0.31897418811671524</v>
      </c>
      <c r="AA256" s="19">
        <f t="shared" si="1009"/>
        <v>1.5839844316179146</v>
      </c>
      <c r="AB256" s="19">
        <f t="shared" si="1010"/>
        <v>0.45327514448289402</v>
      </c>
      <c r="AC256" s="19">
        <f t="shared" si="1011"/>
        <v>2.3727936803970194E-5</v>
      </c>
      <c r="AD256" s="19">
        <f t="shared" si="1012"/>
        <v>1.8039912469536087E-4</v>
      </c>
      <c r="AE256" s="19">
        <f t="shared" si="1013"/>
        <v>1.3423704698525317E-4</v>
      </c>
      <c r="AF256" s="19">
        <f t="shared" si="1014"/>
        <v>0.68743309831327037</v>
      </c>
      <c r="AG256" s="19">
        <f t="shared" si="1015"/>
        <v>1.277152778846401</v>
      </c>
      <c r="AH256" s="19">
        <f t="shared" si="1016"/>
        <v>0.50056331483034233</v>
      </c>
      <c r="AI256" s="19">
        <f t="shared" si="1017"/>
        <v>0.24655146242838544</v>
      </c>
      <c r="AJ256" s="19">
        <f t="shared" si="1018"/>
        <v>1.3288323047026041</v>
      </c>
      <c r="AK256" s="19">
        <f t="shared" si="1019"/>
        <v>0.95125368899429408</v>
      </c>
      <c r="AL256" s="19">
        <f t="shared" si="1020"/>
        <v>1.3131395549333926</v>
      </c>
      <c r="AM256" s="19">
        <f t="shared" si="1021"/>
        <v>2.3881006395055229</v>
      </c>
      <c r="AN256" s="19">
        <f t="shared" si="1022"/>
        <v>0.50549491247358336</v>
      </c>
      <c r="AO256" s="19">
        <f t="shared" si="1023"/>
        <v>0.28255029211616906</v>
      </c>
      <c r="AP256" s="19">
        <f t="shared" si="1024"/>
        <v>9.4277158442202627</v>
      </c>
      <c r="AQ256" s="19">
        <f t="shared" si="1025"/>
        <v>0.63606175804179554</v>
      </c>
      <c r="AR256" s="19">
        <f t="shared" si="1026"/>
        <v>0.34561344780957415</v>
      </c>
      <c r="AS256" s="19">
        <f t="shared" si="1027"/>
        <v>0.39289561120002259</v>
      </c>
      <c r="AT256" s="19">
        <f t="shared" si="1028"/>
        <v>0.3218764983345897</v>
      </c>
      <c r="AU256" s="19">
        <f t="shared" si="1005"/>
        <v>3.6387570924248918</v>
      </c>
      <c r="AV256" s="19"/>
      <c r="AX256" s="266">
        <f t="shared" si="810"/>
        <v>0.98465085549966391</v>
      </c>
      <c r="AY256" s="266">
        <f t="shared" si="811"/>
        <v>1.2345971308181185</v>
      </c>
      <c r="AZ256" s="266">
        <f t="shared" si="812"/>
        <v>1.3659898648664213</v>
      </c>
      <c r="BA256" s="266">
        <f t="shared" si="813"/>
        <v>1.1699764268777841</v>
      </c>
      <c r="BB256" s="266">
        <f t="shared" si="814"/>
        <v>1.2183531397110317</v>
      </c>
      <c r="BC256" s="266">
        <f t="shared" si="815"/>
        <v>1.0330634588696388</v>
      </c>
      <c r="BD256" s="266">
        <f t="shared" si="816"/>
        <v>1.0250129163935611</v>
      </c>
      <c r="BE256" s="266">
        <f t="shared" si="817"/>
        <v>1.0253588681021877</v>
      </c>
      <c r="BF256" s="266">
        <f t="shared" si="818"/>
        <v>1.2559860556663613</v>
      </c>
      <c r="BG256" s="266">
        <f t="shared" si="819"/>
        <v>0.66701599475569229</v>
      </c>
      <c r="BH256" s="266">
        <f t="shared" si="820"/>
        <v>1.2051083655989072</v>
      </c>
      <c r="BI256" s="266">
        <f t="shared" si="821"/>
        <v>0.9583827721426682</v>
      </c>
      <c r="BJ256" s="266">
        <f t="shared" si="822"/>
        <v>0.9543775966491832</v>
      </c>
      <c r="BK256" s="266">
        <f t="shared" si="823"/>
        <v>0.83303285921301062</v>
      </c>
      <c r="BL256" s="266">
        <f t="shared" si="824"/>
        <v>1.0272648721199324</v>
      </c>
      <c r="BM256" s="266">
        <f t="shared" si="825"/>
        <v>0.91093059242573649</v>
      </c>
      <c r="BN256" s="266">
        <f t="shared" si="826"/>
        <v>4.3473697817553383</v>
      </c>
      <c r="BO256" s="266">
        <f t="shared" si="827"/>
        <v>1.1527738815611828</v>
      </c>
      <c r="BP256" s="266">
        <f t="shared" si="828"/>
        <v>1.168246554893422</v>
      </c>
      <c r="BQ256" s="266">
        <f t="shared" si="829"/>
        <v>1.2614644499585383</v>
      </c>
      <c r="BR256" s="266">
        <f t="shared" si="830"/>
        <v>1.1282570464501605</v>
      </c>
      <c r="BS256" s="266">
        <f t="shared" si="831"/>
        <v>1.3136036222997105</v>
      </c>
      <c r="BU256" s="16"/>
      <c r="BV256" s="9">
        <f t="shared" si="796"/>
        <v>0.6852217808996458</v>
      </c>
      <c r="BW256" s="9">
        <f t="shared" si="832"/>
        <v>1.3136036222997105</v>
      </c>
      <c r="BX256" s="9">
        <f t="shared" si="833"/>
        <v>1.0955723200700003</v>
      </c>
      <c r="BY256" s="9">
        <f t="shared" si="834"/>
        <v>1.1400547658496347</v>
      </c>
      <c r="BZ256" s="9">
        <f t="shared" si="835"/>
        <v>1.0517118346214258</v>
      </c>
      <c r="CA256" s="9">
        <f t="shared" si="797"/>
        <v>0.90010813297306247</v>
      </c>
      <c r="CB256" s="9">
        <f t="shared" si="836"/>
        <v>0.90010981346843333</v>
      </c>
      <c r="CC256" s="9"/>
      <c r="CD256" s="9">
        <f t="shared" si="837"/>
        <v>1.2490124448287452</v>
      </c>
      <c r="CE256" s="9">
        <f t="shared" si="838"/>
        <v>1.3136011698158321</v>
      </c>
      <c r="CG256" s="35"/>
      <c r="CH256">
        <f t="shared" si="839"/>
        <v>1975</v>
      </c>
      <c r="CI256" s="19">
        <f t="shared" si="840"/>
        <v>6.7220438208521874E-2</v>
      </c>
      <c r="CJ256" s="19">
        <f t="shared" si="940"/>
        <v>4.3905836758828573E-2</v>
      </c>
      <c r="CK256" s="19">
        <f t="shared" si="941"/>
        <v>1.688477550855157E-2</v>
      </c>
      <c r="CL256" s="19">
        <f t="shared" si="942"/>
        <v>5.0004118488840426E-6</v>
      </c>
      <c r="CM256" s="19">
        <f t="shared" si="943"/>
        <v>5.0004118488840426E-6</v>
      </c>
      <c r="CN256" s="19">
        <f t="shared" si="944"/>
        <v>5.0004118488840426E-6</v>
      </c>
      <c r="CO256" s="19">
        <f t="shared" si="945"/>
        <v>2.2498522076283965E-2</v>
      </c>
      <c r="CP256" s="19">
        <f t="shared" si="946"/>
        <v>6.4214134836149406E-2</v>
      </c>
      <c r="CQ256" s="19">
        <f t="shared" si="947"/>
        <v>1.1647329422712096E-2</v>
      </c>
      <c r="CR256" s="19">
        <f t="shared" si="948"/>
        <v>4.5052291115001607E-2</v>
      </c>
      <c r="CS256" s="19">
        <f t="shared" si="949"/>
        <v>0.21048456107328942</v>
      </c>
      <c r="CT256" s="19">
        <f t="shared" si="950"/>
        <v>3.1347816436516081E-2</v>
      </c>
      <c r="CU256" s="19">
        <f t="shared" si="951"/>
        <v>4.7516686274570438E-2</v>
      </c>
      <c r="CV256" s="19">
        <f t="shared" si="952"/>
        <v>0.23852971134463846</v>
      </c>
      <c r="CW256" s="19">
        <f t="shared" si="953"/>
        <v>4.5732073147671033E-2</v>
      </c>
      <c r="CX256" s="19">
        <f t="shared" si="954"/>
        <v>3.1240988050143238E-2</v>
      </c>
      <c r="CY256" s="19">
        <f t="shared" si="935"/>
        <v>3.0534364049961047E-2</v>
      </c>
      <c r="CZ256" s="19">
        <f t="shared" si="936"/>
        <v>2.2151113664145961E-2</v>
      </c>
      <c r="DA256" s="19">
        <f t="shared" si="937"/>
        <v>5.4686273263722128E-2</v>
      </c>
      <c r="DB256" s="19">
        <f t="shared" si="938"/>
        <v>7.1979227830307217E-3</v>
      </c>
      <c r="DC256" s="19">
        <f t="shared" si="939"/>
        <v>9.1401607507154651E-3</v>
      </c>
      <c r="DD256">
        <f t="shared" si="861"/>
        <v>0.99999999999999967</v>
      </c>
      <c r="DF256" s="19">
        <f t="shared" si="918"/>
        <v>6.4523947607029453E-2</v>
      </c>
      <c r="DG256" s="19">
        <f t="shared" si="965"/>
        <v>4.3092824371269559E-2</v>
      </c>
      <c r="DH256" s="19">
        <f t="shared" si="966"/>
        <v>1.6144341789402404E-2</v>
      </c>
      <c r="DI256" s="19">
        <f t="shared" si="967"/>
        <v>4.8908389588475013E-6</v>
      </c>
      <c r="DJ256" s="19">
        <f t="shared" si="968"/>
        <v>4.8908389588475013E-6</v>
      </c>
      <c r="DK256" s="19">
        <f t="shared" si="969"/>
        <v>4.8908389588475013E-6</v>
      </c>
      <c r="DL256" s="19">
        <f t="shared" si="970"/>
        <v>2.2257189872310634E-2</v>
      </c>
      <c r="DM256" s="19">
        <f t="shared" si="971"/>
        <v>6.4190208344132957E-2</v>
      </c>
      <c r="DN256" s="19">
        <f t="shared" si="972"/>
        <v>1.0685830808192655E-2</v>
      </c>
      <c r="DO256" s="19">
        <f t="shared" si="973"/>
        <v>4.4758212910061865E-2</v>
      </c>
      <c r="DP256" s="19">
        <f t="shared" si="974"/>
        <v>0.20483254010152496</v>
      </c>
      <c r="DQ256" s="19">
        <f t="shared" si="975"/>
        <v>3.080732040641607E-2</v>
      </c>
      <c r="DR256" s="19">
        <f t="shared" si="976"/>
        <v>4.7476189578463869E-2</v>
      </c>
      <c r="DS256" s="19">
        <f t="shared" si="977"/>
        <v>0.2535843945117407</v>
      </c>
      <c r="DT256" s="19">
        <f t="shared" si="978"/>
        <v>4.5240310960920578E-2</v>
      </c>
      <c r="DU256" s="19">
        <f t="shared" si="979"/>
        <v>2.9726752564169231E-2</v>
      </c>
      <c r="DV256" s="19">
        <f t="shared" si="955"/>
        <v>2.9514554261653871E-2</v>
      </c>
      <c r="DW256" s="19">
        <f t="shared" si="956"/>
        <v>2.2366265944938745E-2</v>
      </c>
      <c r="DX256" s="19">
        <f t="shared" si="957"/>
        <v>5.4069760372901836E-2</v>
      </c>
      <c r="DY256" s="19">
        <f t="shared" si="958"/>
        <v>7.1430679254446223E-3</v>
      </c>
      <c r="DZ256" s="19">
        <f t="shared" si="959"/>
        <v>9.0844790529444434E-3</v>
      </c>
      <c r="EA256" s="19">
        <f t="shared" si="863"/>
        <v>0.99951286390039484</v>
      </c>
      <c r="EB256" s="19"/>
      <c r="EC256" s="19">
        <f t="shared" si="919"/>
        <v>6.4555394870295033E-2</v>
      </c>
      <c r="ED256" s="19">
        <f t="shared" si="980"/>
        <v>4.3113826672633915E-2</v>
      </c>
      <c r="EE256" s="19">
        <f t="shared" si="981"/>
        <v>1.615221011403736E-2</v>
      </c>
      <c r="EF256" s="19">
        <f t="shared" si="982"/>
        <v>4.8932226242311688E-6</v>
      </c>
      <c r="EG256" s="19">
        <f t="shared" si="983"/>
        <v>4.8932226242311688E-6</v>
      </c>
      <c r="EH256" s="19">
        <f t="shared" si="984"/>
        <v>4.8932226242311688E-6</v>
      </c>
      <c r="EI256" s="19">
        <f t="shared" si="985"/>
        <v>2.2268037437213659E-2</v>
      </c>
      <c r="EJ256" s="19">
        <f t="shared" si="986"/>
        <v>6.4221492951720277E-2</v>
      </c>
      <c r="EK256" s="19">
        <f t="shared" si="987"/>
        <v>1.0691038799133993E-2</v>
      </c>
      <c r="EL256" s="19">
        <f t="shared" si="988"/>
        <v>4.4780026877695278E-2</v>
      </c>
      <c r="EM256" s="19">
        <f t="shared" si="989"/>
        <v>0.20493237005695736</v>
      </c>
      <c r="EN256" s="19">
        <f t="shared" si="990"/>
        <v>3.0822335078506936E-2</v>
      </c>
      <c r="EO256" s="19">
        <f t="shared" si="991"/>
        <v>4.7499328215944853E-2</v>
      </c>
      <c r="EP256" s="19">
        <f t="shared" si="992"/>
        <v>0.25370798482990942</v>
      </c>
      <c r="EQ256" s="19">
        <f t="shared" si="993"/>
        <v>4.5262359890376504E-2</v>
      </c>
      <c r="ER256" s="19">
        <f t="shared" si="994"/>
        <v>2.9741240596110639E-2</v>
      </c>
      <c r="ES256" s="19">
        <f t="shared" si="960"/>
        <v>2.9528938873762314E-2</v>
      </c>
      <c r="ET256" s="19">
        <f t="shared" si="961"/>
        <v>2.2377166670630892E-2</v>
      </c>
      <c r="EU256" s="19">
        <f t="shared" si="962"/>
        <v>5.4096112542169429E-2</v>
      </c>
      <c r="EV256" s="19">
        <f t="shared" si="963"/>
        <v>7.1465492675804676E-3</v>
      </c>
      <c r="EW256" s="19">
        <f t="shared" si="964"/>
        <v>9.0889065874491283E-3</v>
      </c>
      <c r="EZ256" s="19">
        <f t="shared" si="920"/>
        <v>3.6674925986310329E-2</v>
      </c>
      <c r="FA256" s="19">
        <f t="shared" si="995"/>
        <v>9.9790284773721167E-3</v>
      </c>
      <c r="FB256" s="19">
        <f t="shared" si="996"/>
        <v>4.9273652196726102E-2</v>
      </c>
      <c r="FC256" s="19">
        <f t="shared" si="997"/>
        <v>-1.2956290976885263E-3</v>
      </c>
      <c r="FD256" s="19">
        <f t="shared" si="998"/>
        <v>1.6958007388359009E-2</v>
      </c>
      <c r="FE256" s="19">
        <f t="shared" si="999"/>
        <v>3.3854517442362098E-3</v>
      </c>
      <c r="FF256" s="19">
        <f t="shared" si="1000"/>
        <v>3.2479874480175995E-2</v>
      </c>
      <c r="FG256" s="19">
        <f t="shared" si="1001"/>
        <v>9.4869124857860671E-2</v>
      </c>
      <c r="FH256" s="19">
        <f t="shared" si="1002"/>
        <v>0.18202745602545317</v>
      </c>
      <c r="FI256" s="19">
        <f t="shared" si="866"/>
        <v>-2.5205590821535378E-2</v>
      </c>
      <c r="FJ256" s="19">
        <f t="shared" si="867"/>
        <v>0.10077412172325124</v>
      </c>
      <c r="FK256" s="19">
        <f t="shared" si="868"/>
        <v>0.13591170252335127</v>
      </c>
      <c r="FL256" s="19">
        <f t="shared" si="869"/>
        <v>6.2602152690015303E-2</v>
      </c>
      <c r="FM256" s="19">
        <f t="shared" si="870"/>
        <v>0.10245223717653321</v>
      </c>
      <c r="FN256" s="19">
        <f t="shared" si="871"/>
        <v>9.0753541204866547E-2</v>
      </c>
      <c r="FO256" s="19">
        <f t="shared" si="872"/>
        <v>0.12616464534299476</v>
      </c>
      <c r="FP256" s="19">
        <f t="shared" si="873"/>
        <v>0.18122407411767238</v>
      </c>
      <c r="FQ256" s="19">
        <f t="shared" si="874"/>
        <v>0.12950906937534348</v>
      </c>
      <c r="FR256" s="19">
        <f t="shared" si="875"/>
        <v>7.3284908157086395E-2</v>
      </c>
      <c r="FS256" s="19">
        <f t="shared" si="876"/>
        <v>9.9564062676026716E-2</v>
      </c>
      <c r="FT256" s="19">
        <f t="shared" si="877"/>
        <v>5.5194210460709119E-3</v>
      </c>
      <c r="FU256" s="19"/>
      <c r="FV256" s="16"/>
      <c r="FW256" s="19">
        <f t="shared" si="878"/>
        <v>1.0896647484743955</v>
      </c>
      <c r="FX256" s="19">
        <f t="shared" si="929"/>
        <v>1.1132553751412637</v>
      </c>
      <c r="FY256" s="19">
        <f t="shared" si="799"/>
        <v>1.0517118346214258</v>
      </c>
      <c r="FZ256" s="19"/>
      <c r="GA256" s="19">
        <f t="shared" si="879"/>
        <v>1</v>
      </c>
      <c r="GB256" s="19">
        <f t="shared" si="930"/>
        <v>1</v>
      </c>
      <c r="GC256" s="19">
        <f t="shared" si="800"/>
        <v>1.0955723200700003</v>
      </c>
      <c r="GD256" s="19"/>
      <c r="GE256" s="19">
        <f t="shared" si="880"/>
        <v>0.94310774677271592</v>
      </c>
      <c r="GF256" s="19">
        <f t="shared" si="931"/>
        <v>0.96293330962147228</v>
      </c>
      <c r="GG256" s="19">
        <f t="shared" si="801"/>
        <v>1.1400547658496347</v>
      </c>
      <c r="GH256" s="19"/>
      <c r="GI256" s="19">
        <f t="shared" si="802"/>
        <v>0.6852217808996458</v>
      </c>
      <c r="GJ256" s="19">
        <f t="shared" si="881"/>
        <v>0.90010813297306247</v>
      </c>
      <c r="GK256" s="19">
        <f t="shared" si="803"/>
        <v>0.90010981346843333</v>
      </c>
      <c r="GL256" s="3"/>
      <c r="GM256" s="3"/>
      <c r="GN256" s="8"/>
      <c r="GO256" s="5">
        <f t="shared" si="932"/>
        <v>26</v>
      </c>
      <c r="GP256" t="b">
        <f t="shared" si="882"/>
        <v>1</v>
      </c>
      <c r="GS256" s="11"/>
      <c r="GT256" s="11"/>
      <c r="GU256" s="34"/>
      <c r="GV256" s="30" t="e">
        <f t="shared" ca="1" si="804"/>
        <v>#REF!</v>
      </c>
      <c r="GW256" s="12">
        <f t="shared" ca="1" si="883"/>
        <v>1.3631851250408471</v>
      </c>
      <c r="GX256" s="19">
        <f t="shared" ca="1" si="884"/>
        <v>0.93601412746857582</v>
      </c>
      <c r="GY256" s="19">
        <f t="shared" ca="1" si="885"/>
        <v>1.2759477454894734</v>
      </c>
      <c r="GZ256" s="11" t="e">
        <f ca="1">IF(GP256,OFFSET(#REF!,$GP$225+$GO256,0),"")</f>
        <v>#REF!</v>
      </c>
      <c r="HA256" s="12">
        <f t="shared" ca="1" si="886"/>
        <v>1.9769316558727426</v>
      </c>
      <c r="HB256" s="12">
        <f t="shared" ca="1" si="887"/>
        <v>0.68954590361853008</v>
      </c>
      <c r="HC256" s="12">
        <f t="shared" ca="1" si="888"/>
        <v>0.93601412746857582</v>
      </c>
      <c r="HD256" s="12">
        <f t="shared" ca="1" si="889"/>
        <v>1.2759477454894734</v>
      </c>
      <c r="HE256" t="e">
        <f t="shared" ca="1" si="890"/>
        <v>#REF!</v>
      </c>
      <c r="HF256" s="12">
        <f t="shared" ca="1" si="891"/>
        <v>0.93601412746857582</v>
      </c>
      <c r="HG256" s="12">
        <f t="shared" ca="1" si="892"/>
        <v>0.96311308382278571</v>
      </c>
      <c r="HH256" s="12">
        <f t="shared" ca="1" si="893"/>
        <v>0.7159552862490316</v>
      </c>
      <c r="HJ256" s="17"/>
      <c r="HL256" s="18">
        <f t="shared" si="894"/>
        <v>1975</v>
      </c>
      <c r="HM256" s="9">
        <f t="shared" si="806"/>
        <v>0.49327436370550864</v>
      </c>
      <c r="HN256" s="9">
        <f t="shared" si="895"/>
        <v>1.4466261753099763</v>
      </c>
      <c r="HO256" s="9">
        <f t="shared" si="896"/>
        <v>1.0845560769216382</v>
      </c>
      <c r="HP256" s="9">
        <f t="shared" si="897"/>
        <v>1.1989917867853419</v>
      </c>
      <c r="HQ256" s="9">
        <f t="shared" si="898"/>
        <v>1.1124649902110333</v>
      </c>
      <c r="HR256" s="9">
        <f t="shared" si="808"/>
        <v>0.71358073683011081</v>
      </c>
      <c r="HS256" s="9">
        <f t="shared" si="899"/>
        <v>0.71358360614576222</v>
      </c>
      <c r="HT256" s="9"/>
      <c r="HU256" s="9">
        <f t="shared" si="900"/>
        <v>1.3003738285371758</v>
      </c>
      <c r="HV256" s="23">
        <f t="shared" si="901"/>
        <v>1.4466203584342932</v>
      </c>
      <c r="HX256" s="8"/>
      <c r="HY256" s="5">
        <f t="shared" si="933"/>
        <v>26</v>
      </c>
      <c r="HZ256" t="b">
        <f t="shared" si="902"/>
        <v>1</v>
      </c>
      <c r="IC256" s="11"/>
      <c r="ID256" s="11"/>
      <c r="IE256" s="11"/>
      <c r="IF256" t="e">
        <f t="shared" ca="1" si="904"/>
        <v>#REF!</v>
      </c>
      <c r="IG256" s="12">
        <f t="shared" ca="1" si="905"/>
        <v>0</v>
      </c>
      <c r="IH256" s="19">
        <f t="shared" ca="1" si="906"/>
        <v>0</v>
      </c>
      <c r="II256" s="19">
        <f t="shared" ca="1" si="907"/>
        <v>0</v>
      </c>
      <c r="IJ256" s="11" t="e">
        <f t="shared" ca="1" si="908"/>
        <v>#REF!</v>
      </c>
      <c r="IK256" s="12">
        <f t="shared" ca="1" si="909"/>
        <v>0</v>
      </c>
      <c r="IL256" s="12">
        <f t="shared" ca="1" si="1003"/>
        <v>0</v>
      </c>
      <c r="IM256" s="12">
        <f t="shared" ca="1" si="911"/>
        <v>0</v>
      </c>
      <c r="IN256" s="12">
        <f t="shared" ca="1" si="912"/>
        <v>0</v>
      </c>
      <c r="IO256" t="e">
        <f t="shared" ca="1" si="913"/>
        <v>#REF!</v>
      </c>
      <c r="IP256" s="12">
        <f t="shared" ca="1" si="914"/>
        <v>0</v>
      </c>
      <c r="IQ256" s="12">
        <f t="shared" ca="1" si="915"/>
        <v>0</v>
      </c>
      <c r="IR256" s="12">
        <f t="shared" ca="1" si="916"/>
        <v>0</v>
      </c>
    </row>
    <row r="257" spans="1:252" x14ac:dyDescent="0.2">
      <c r="A257" t="s">
        <v>54</v>
      </c>
      <c r="B257" s="1">
        <f t="shared" si="917"/>
        <v>1976</v>
      </c>
      <c r="C257" s="124">
        <f>Manufacturing_Energy_Data!C16</f>
        <v>137.21685189411582</v>
      </c>
      <c r="D257" s="124">
        <f>Manufacturing_Energy_Data!D16</f>
        <v>92.347923002724443</v>
      </c>
      <c r="E257" s="124">
        <f>Manufacturing_Energy_Data!E16</f>
        <v>33.567156791724926</v>
      </c>
      <c r="F257" s="124">
        <v>0.01</v>
      </c>
      <c r="G257" s="124">
        <v>0.01</v>
      </c>
      <c r="H257" s="124">
        <v>0.01</v>
      </c>
      <c r="I257" s="124">
        <f>Manufacturing_Energy_Data!F16</f>
        <v>48.30347789533819</v>
      </c>
      <c r="J257" s="124">
        <f>Manufacturing_Energy_Data!G16</f>
        <v>142.65329364655963</v>
      </c>
      <c r="K257" s="124">
        <f>Manufacturing_Energy_Data!H16</f>
        <v>24.453094053726716</v>
      </c>
      <c r="L257" s="124">
        <f>Manufacturing_Energy_Data!I16</f>
        <v>94.582313928804211</v>
      </c>
      <c r="M257" s="124">
        <f>Manufacturing_Energy_Data!J16</f>
        <v>479.13142441099154</v>
      </c>
      <c r="N257" s="124">
        <f>Manufacturing_Energy_Data!K16</f>
        <v>65.882577577556631</v>
      </c>
      <c r="O257" s="124">
        <f>Manufacturing_Energy_Data!L16</f>
        <v>99.937567842937113</v>
      </c>
      <c r="P257" s="124">
        <f>Manufacturing_Energy_Data!M16</f>
        <v>513.3155215270391</v>
      </c>
      <c r="Q257" s="124">
        <f>Manufacturing_Energy_Data!N16</f>
        <v>96.333721148603033</v>
      </c>
      <c r="R257" s="124">
        <f>Manufacturing_Energy_Data!O16</f>
        <v>64.285047980263272</v>
      </c>
      <c r="S257" s="124">
        <f>Manufacturing_Energy_Data!P16</f>
        <v>60.338488977250819</v>
      </c>
      <c r="T257" s="124">
        <f>Manufacturing_Energy_Data!Q16</f>
        <v>44.572779783199536</v>
      </c>
      <c r="U257" s="124">
        <f>Manufacturing_Energy_Data!R16</f>
        <v>116.60003904808401</v>
      </c>
      <c r="V257" s="124">
        <f>Manufacturing_Energy_Data!S16</f>
        <v>14.682192626123481</v>
      </c>
      <c r="W257" s="124">
        <f>Manufacturing_Energy_Data!T16</f>
        <v>17.792073411794558</v>
      </c>
      <c r="X257" s="248">
        <f t="shared" si="809"/>
        <v>2146.0255455468373</v>
      </c>
      <c r="Z257" s="19">
        <f t="shared" si="1008"/>
        <v>0.30855896721438275</v>
      </c>
      <c r="AA257" s="19">
        <f t="shared" si="1009"/>
        <v>1.5039422124452948</v>
      </c>
      <c r="AB257" s="19">
        <f t="shared" si="1010"/>
        <v>0.43638205468536356</v>
      </c>
      <c r="AC257" s="19">
        <f t="shared" si="1011"/>
        <v>2.2486958631909447E-5</v>
      </c>
      <c r="AD257" s="19">
        <f t="shared" si="1012"/>
        <v>1.6285609503106265E-4</v>
      </c>
      <c r="AE257" s="19">
        <f t="shared" si="1013"/>
        <v>1.3000268607585549E-4</v>
      </c>
      <c r="AF257" s="19">
        <f t="shared" si="1014"/>
        <v>0.67457973948968952</v>
      </c>
      <c r="AG257" s="19">
        <f t="shared" si="1015"/>
        <v>1.2737245198175167</v>
      </c>
      <c r="AH257" s="19">
        <f t="shared" si="1016"/>
        <v>0.48880098202816435</v>
      </c>
      <c r="AI257" s="19">
        <f t="shared" si="1017"/>
        <v>0.2246150507092726</v>
      </c>
      <c r="AJ257" s="19">
        <f t="shared" si="1018"/>
        <v>1.368022275260218</v>
      </c>
      <c r="AK257" s="19">
        <f t="shared" si="1019"/>
        <v>0.91329201662459758</v>
      </c>
      <c r="AL257" s="19">
        <f t="shared" si="1020"/>
        <v>1.3244398097220909</v>
      </c>
      <c r="AM257" s="19">
        <f t="shared" si="1021"/>
        <v>2.3686764195200718</v>
      </c>
      <c r="AN257" s="19">
        <f t="shared" si="1022"/>
        <v>0.50176426651559625</v>
      </c>
      <c r="AO257" s="19">
        <f t="shared" si="1023"/>
        <v>0.28789875619129635</v>
      </c>
      <c r="AP257" s="19">
        <f t="shared" si="1024"/>
        <v>7.8684669834724019</v>
      </c>
      <c r="AQ257" s="19">
        <f t="shared" si="1025"/>
        <v>0.58576794851487468</v>
      </c>
      <c r="AR257" s="19">
        <f t="shared" si="1026"/>
        <v>0.31768207310718022</v>
      </c>
      <c r="AS257" s="19">
        <f t="shared" si="1027"/>
        <v>0.3678617945322622</v>
      </c>
      <c r="AT257" s="19">
        <f t="shared" si="1028"/>
        <v>0.29532866668587054</v>
      </c>
      <c r="AU257" s="19">
        <f t="shared" si="1005"/>
        <v>3.5284447672410302</v>
      </c>
      <c r="AV257" s="19"/>
      <c r="AX257" s="266">
        <f t="shared" si="810"/>
        <v>0.95249980204844498</v>
      </c>
      <c r="AY257" s="266">
        <f t="shared" si="811"/>
        <v>1.1722102208445813</v>
      </c>
      <c r="AZ257" s="266">
        <f t="shared" si="812"/>
        <v>1.3150808535725629</v>
      </c>
      <c r="BA257" s="266">
        <f t="shared" si="813"/>
        <v>1.1087863107890554</v>
      </c>
      <c r="BB257" s="266">
        <f t="shared" si="814"/>
        <v>1.0998735999259301</v>
      </c>
      <c r="BC257" s="266">
        <f t="shared" si="815"/>
        <v>1.0004766013261672</v>
      </c>
      <c r="BD257" s="266">
        <f t="shared" si="816"/>
        <v>1.0058476203879743</v>
      </c>
      <c r="BE257" s="266">
        <f t="shared" si="817"/>
        <v>1.0226064990390338</v>
      </c>
      <c r="BF257" s="266">
        <f t="shared" si="818"/>
        <v>1.2264726543763571</v>
      </c>
      <c r="BG257" s="266">
        <f t="shared" si="819"/>
        <v>0.6076696118947732</v>
      </c>
      <c r="BH257" s="266">
        <f t="shared" si="820"/>
        <v>1.2406494652541606</v>
      </c>
      <c r="BI257" s="266">
        <f t="shared" si="821"/>
        <v>0.92013659951619886</v>
      </c>
      <c r="BJ257" s="266">
        <f t="shared" si="822"/>
        <v>0.96259051656789529</v>
      </c>
      <c r="BK257" s="266">
        <f t="shared" si="823"/>
        <v>0.82625717595880188</v>
      </c>
      <c r="BL257" s="266">
        <f t="shared" si="824"/>
        <v>1.0196834673453459</v>
      </c>
      <c r="BM257" s="266">
        <f t="shared" si="825"/>
        <v>0.92817382198332743</v>
      </c>
      <c r="BN257" s="266">
        <f t="shared" si="826"/>
        <v>3.6283587836027604</v>
      </c>
      <c r="BO257" s="266">
        <f t="shared" si="827"/>
        <v>1.0616233143500069</v>
      </c>
      <c r="BP257" s="266">
        <f t="shared" si="828"/>
        <v>1.0738326005860426</v>
      </c>
      <c r="BQ257" s="266">
        <f t="shared" si="829"/>
        <v>1.1810887245165906</v>
      </c>
      <c r="BR257" s="266">
        <f t="shared" si="830"/>
        <v>1.0352003048718916</v>
      </c>
      <c r="BS257" s="266">
        <f t="shared" si="831"/>
        <v>1.27378049966053</v>
      </c>
      <c r="BU257" s="16"/>
      <c r="BV257" s="9">
        <f t="shared" si="796"/>
        <v>0.7583008863409576</v>
      </c>
      <c r="BW257" s="9">
        <f t="shared" si="832"/>
        <v>1.27378049966053</v>
      </c>
      <c r="BX257" s="9">
        <f t="shared" si="833"/>
        <v>1.0955723200700003</v>
      </c>
      <c r="BY257" s="9">
        <f t="shared" si="834"/>
        <v>1.1269471669005191</v>
      </c>
      <c r="BZ257" s="9">
        <f t="shared" si="835"/>
        <v>1.0316904751497074</v>
      </c>
      <c r="CA257" s="9">
        <f t="shared" si="797"/>
        <v>0.96590761930669211</v>
      </c>
      <c r="CB257" s="9">
        <f t="shared" si="836"/>
        <v>0.96590888189640778</v>
      </c>
      <c r="CC257" s="9"/>
      <c r="CD257" s="9">
        <f t="shared" si="837"/>
        <v>1.2346521222375155</v>
      </c>
      <c r="CE257" s="9">
        <f t="shared" si="838"/>
        <v>1.273778834635817</v>
      </c>
      <c r="CG257" s="35"/>
      <c r="CH257">
        <f t="shared" si="839"/>
        <v>1976</v>
      </c>
      <c r="CI257" s="19">
        <f t="shared" si="840"/>
        <v>6.3939989987002246E-2</v>
      </c>
      <c r="CJ257" s="19">
        <f t="shared" si="940"/>
        <v>4.3032070701279977E-2</v>
      </c>
      <c r="CK257" s="19">
        <f t="shared" si="941"/>
        <v>1.5641545768818679E-2</v>
      </c>
      <c r="CL257" s="19">
        <f t="shared" si="942"/>
        <v>4.6597767770056342E-6</v>
      </c>
      <c r="CM257" s="19">
        <f t="shared" si="943"/>
        <v>4.6597767770056342E-6</v>
      </c>
      <c r="CN257" s="19">
        <f t="shared" si="944"/>
        <v>4.6597767770056342E-6</v>
      </c>
      <c r="CO257" s="19">
        <f t="shared" si="945"/>
        <v>2.2508342454530192E-2</v>
      </c>
      <c r="CP257" s="19">
        <f t="shared" si="946"/>
        <v>6.6473250489760397E-2</v>
      </c>
      <c r="CQ257" s="19">
        <f t="shared" si="947"/>
        <v>1.1394595979749032E-2</v>
      </c>
      <c r="CR257" s="19">
        <f t="shared" si="948"/>
        <v>4.4073246996089839E-2</v>
      </c>
      <c r="CS257" s="19">
        <f t="shared" si="949"/>
        <v>0.22326454846039689</v>
      </c>
      <c r="CT257" s="19">
        <f t="shared" si="950"/>
        <v>3.0699810500517052E-2</v>
      </c>
      <c r="CU257" s="19">
        <f t="shared" si="951"/>
        <v>4.6568675778494342E-2</v>
      </c>
      <c r="CV257" s="19">
        <f t="shared" si="952"/>
        <v>0.23919357464882327</v>
      </c>
      <c r="CW257" s="19">
        <f t="shared" si="953"/>
        <v>4.4889363665079694E-2</v>
      </c>
      <c r="CX257" s="19">
        <f t="shared" si="954"/>
        <v>2.9955397368712375E-2</v>
      </c>
      <c r="CY257" s="19">
        <f t="shared" si="935"/>
        <v>2.8116388969580384E-2</v>
      </c>
      <c r="CZ257" s="19">
        <f t="shared" si="936"/>
        <v>2.0769920412033942E-2</v>
      </c>
      <c r="DA257" s="19">
        <f t="shared" si="937"/>
        <v>5.4333015415421203E-2</v>
      </c>
      <c r="DB257" s="19">
        <f t="shared" si="938"/>
        <v>6.8415740234733565E-3</v>
      </c>
      <c r="DC257" s="19">
        <f t="shared" si="939"/>
        <v>8.2907090499059685E-3</v>
      </c>
      <c r="DD257">
        <f t="shared" si="861"/>
        <v>0.99999999999999989</v>
      </c>
      <c r="DF257" s="19">
        <f t="shared" si="918"/>
        <v>6.556653728939299E-2</v>
      </c>
      <c r="DG257" s="19">
        <f t="shared" si="965"/>
        <v>4.3467490065331141E-2</v>
      </c>
      <c r="DH257" s="19">
        <f t="shared" si="966"/>
        <v>1.6255237707676926E-2</v>
      </c>
      <c r="DI257" s="19">
        <f t="shared" si="967"/>
        <v>4.828091751113149E-6</v>
      </c>
      <c r="DJ257" s="19">
        <f t="shared" si="968"/>
        <v>4.828091751113149E-6</v>
      </c>
      <c r="DK257" s="19">
        <f t="shared" si="969"/>
        <v>4.828091751113149E-6</v>
      </c>
      <c r="DL257" s="19">
        <f t="shared" si="970"/>
        <v>2.2503431908280854E-2</v>
      </c>
      <c r="DM257" s="19">
        <f t="shared" si="971"/>
        <v>6.5337183477861882E-2</v>
      </c>
      <c r="DN257" s="19">
        <f t="shared" si="972"/>
        <v>1.1520500672114848E-2</v>
      </c>
      <c r="DO257" s="19">
        <f t="shared" si="973"/>
        <v>4.4560976531103601E-2</v>
      </c>
      <c r="DP257" s="19">
        <f t="shared" si="974"/>
        <v>0.21681178195578787</v>
      </c>
      <c r="DQ257" s="19">
        <f t="shared" si="975"/>
        <v>3.1022685507282505E-2</v>
      </c>
      <c r="DR257" s="19">
        <f t="shared" si="976"/>
        <v>4.7041088947073248E-2</v>
      </c>
      <c r="DS257" s="19">
        <f t="shared" si="977"/>
        <v>0.23886148924149647</v>
      </c>
      <c r="DT257" s="19">
        <f t="shared" si="978"/>
        <v>4.5309412284861891E-2</v>
      </c>
      <c r="DU257" s="19">
        <f t="shared" si="979"/>
        <v>3.0593690978544981E-2</v>
      </c>
      <c r="DV257" s="19">
        <f t="shared" si="955"/>
        <v>2.9308754797215231E-2</v>
      </c>
      <c r="DW257" s="19">
        <f t="shared" si="956"/>
        <v>2.145310722171755E-2</v>
      </c>
      <c r="DX257" s="19">
        <f t="shared" si="957"/>
        <v>5.4509453560706925E-2</v>
      </c>
      <c r="DY257" s="19">
        <f t="shared" si="958"/>
        <v>7.0182406775463873E-3</v>
      </c>
      <c r="DZ257" s="19">
        <f t="shared" si="959"/>
        <v>8.7085311931026956E-3</v>
      </c>
      <c r="EA257" s="19">
        <f t="shared" si="863"/>
        <v>0.99986407829235124</v>
      </c>
      <c r="EB257" s="19"/>
      <c r="EC257" s="19">
        <f t="shared" si="919"/>
        <v>6.5575450416593448E-2</v>
      </c>
      <c r="ED257" s="19">
        <f t="shared" si="980"/>
        <v>4.3473399043966493E-2</v>
      </c>
      <c r="EE257" s="19">
        <f t="shared" si="981"/>
        <v>1.6257447447696027E-2</v>
      </c>
      <c r="EF257" s="19">
        <f t="shared" si="982"/>
        <v>4.828748082798369E-6</v>
      </c>
      <c r="EG257" s="19">
        <f t="shared" si="983"/>
        <v>4.828748082798369E-6</v>
      </c>
      <c r="EH257" s="19">
        <f t="shared" si="984"/>
        <v>4.828748082798369E-6</v>
      </c>
      <c r="EI257" s="19">
        <f t="shared" si="985"/>
        <v>2.2506491028974694E-2</v>
      </c>
      <c r="EJ257" s="19">
        <f t="shared" si="986"/>
        <v>6.5346065426662797E-2</v>
      </c>
      <c r="EK257" s="19">
        <f t="shared" si="987"/>
        <v>1.1522066771106019E-2</v>
      </c>
      <c r="EL257" s="19">
        <f t="shared" si="988"/>
        <v>4.456703415849126E-2</v>
      </c>
      <c r="EM257" s="19">
        <f t="shared" si="989"/>
        <v>0.21684125538950913</v>
      </c>
      <c r="EN257" s="19">
        <f t="shared" si="990"/>
        <v>3.1026902736885555E-2</v>
      </c>
      <c r="EO257" s="19">
        <f t="shared" si="991"/>
        <v>4.7047483721401238E-2</v>
      </c>
      <c r="EP257" s="19">
        <f t="shared" si="992"/>
        <v>0.23889396011650249</v>
      </c>
      <c r="EQ257" s="19">
        <f t="shared" si="993"/>
        <v>4.5315571654744286E-2</v>
      </c>
      <c r="ER257" s="19">
        <f t="shared" si="994"/>
        <v>3.0597849890552486E-2</v>
      </c>
      <c r="ES257" s="19">
        <f t="shared" si="960"/>
        <v>2.9312739034760699E-2</v>
      </c>
      <c r="ET257" s="19">
        <f t="shared" si="961"/>
        <v>2.1456023561079323E-2</v>
      </c>
      <c r="EU257" s="19">
        <f t="shared" si="962"/>
        <v>5.4516863585901174E-2</v>
      </c>
      <c r="EV257" s="19">
        <f t="shared" si="963"/>
        <v>7.0191947384815609E-3</v>
      </c>
      <c r="EW257" s="19">
        <f t="shared" si="964"/>
        <v>8.7097150324430394E-3</v>
      </c>
      <c r="EZ257" s="19">
        <f t="shared" si="920"/>
        <v>-3.3197217736449416E-2</v>
      </c>
      <c r="FA257" s="19">
        <f t="shared" si="995"/>
        <v>-5.1853662606674789E-2</v>
      </c>
      <c r="FB257" s="19">
        <f t="shared" si="996"/>
        <v>-3.7981192204294162E-2</v>
      </c>
      <c r="FC257" s="19">
        <f t="shared" si="997"/>
        <v>-5.3717597231162817E-2</v>
      </c>
      <c r="FD257" s="19">
        <f t="shared" si="998"/>
        <v>-0.10230479730273224</v>
      </c>
      <c r="FE257" s="19">
        <f t="shared" si="999"/>
        <v>-3.2052132088809131E-2</v>
      </c>
      <c r="FF257" s="19">
        <f t="shared" si="1000"/>
        <v>-1.8874624453159503E-2</v>
      </c>
      <c r="FG257" s="19">
        <f t="shared" si="1001"/>
        <v>-2.6879074855803006E-3</v>
      </c>
      <c r="FH257" s="19">
        <f t="shared" si="1002"/>
        <v>-2.3778676997329305E-2</v>
      </c>
      <c r="FI257" s="19">
        <f t="shared" si="866"/>
        <v>-9.3182692990361263E-2</v>
      </c>
      <c r="FJ257" s="19">
        <f t="shared" si="867"/>
        <v>2.9065511946327411E-2</v>
      </c>
      <c r="FK257" s="19">
        <f t="shared" si="868"/>
        <v>-4.072511479913677E-2</v>
      </c>
      <c r="FL257" s="19">
        <f t="shared" si="869"/>
        <v>8.5687081733853785E-3</v>
      </c>
      <c r="FM257" s="19">
        <f t="shared" si="870"/>
        <v>-8.1670121221700705E-3</v>
      </c>
      <c r="FN257" s="19">
        <f t="shared" si="871"/>
        <v>-7.4075532787257854E-3</v>
      </c>
      <c r="FO257" s="19">
        <f t="shared" si="872"/>
        <v>1.8752317396608507E-2</v>
      </c>
      <c r="FP257" s="19">
        <f t="shared" si="873"/>
        <v>-0.1807905940471754</v>
      </c>
      <c r="FQ257" s="19">
        <f t="shared" si="874"/>
        <v>-8.2371943609227477E-2</v>
      </c>
      <c r="FR257" s="19">
        <f t="shared" si="875"/>
        <v>-8.4269835085417799E-2</v>
      </c>
      <c r="FS257" s="19">
        <f t="shared" si="876"/>
        <v>-6.5836646936756518E-2</v>
      </c>
      <c r="FT257" s="19">
        <f t="shared" si="877"/>
        <v>-8.6079065904498361E-2</v>
      </c>
      <c r="FU257" s="19"/>
      <c r="FV257" s="16"/>
      <c r="FW257" s="19">
        <f t="shared" si="878"/>
        <v>0.98096307485317458</v>
      </c>
      <c r="FX257" s="19">
        <f t="shared" si="929"/>
        <v>1.0920624158953984</v>
      </c>
      <c r="FY257" s="19">
        <f t="shared" si="799"/>
        <v>1.0316904751497074</v>
      </c>
      <c r="FZ257" s="19"/>
      <c r="GA257" s="19">
        <f t="shared" si="879"/>
        <v>1</v>
      </c>
      <c r="GB257" s="19">
        <f t="shared" si="930"/>
        <v>1</v>
      </c>
      <c r="GC257" s="19">
        <f t="shared" si="800"/>
        <v>1.0955723200700003</v>
      </c>
      <c r="GD257" s="19"/>
      <c r="GE257" s="19">
        <f t="shared" si="880"/>
        <v>0.98850265851978869</v>
      </c>
      <c r="GF257" s="19">
        <f t="shared" si="931"/>
        <v>0.95186213653808416</v>
      </c>
      <c r="GG257" s="19">
        <f t="shared" si="801"/>
        <v>1.1269471669005191</v>
      </c>
      <c r="GH257" s="19"/>
      <c r="GI257" s="19">
        <f t="shared" si="802"/>
        <v>0.7583008863409576</v>
      </c>
      <c r="GJ257" s="19">
        <f t="shared" si="881"/>
        <v>0.96590761930669211</v>
      </c>
      <c r="GK257" s="19">
        <f t="shared" si="803"/>
        <v>0.96590888189640778</v>
      </c>
      <c r="GL257" s="3"/>
      <c r="GM257" s="3"/>
      <c r="GN257" s="8"/>
      <c r="GO257" s="5">
        <f t="shared" si="932"/>
        <v>27</v>
      </c>
      <c r="GP257" t="b">
        <f t="shared" si="882"/>
        <v>0</v>
      </c>
      <c r="GS257" s="11"/>
      <c r="GT257" s="11"/>
      <c r="GU257" s="34"/>
      <c r="GV257" s="30" t="str">
        <f t="shared" ca="1" si="804"/>
        <v/>
      </c>
      <c r="GW257" s="12" t="str">
        <f t="shared" si="883"/>
        <v/>
      </c>
      <c r="GX257" s="19" t="str">
        <f t="shared" ca="1" si="884"/>
        <v/>
      </c>
      <c r="GY257" s="19" t="str">
        <f t="shared" ca="1" si="885"/>
        <v/>
      </c>
      <c r="GZ257" s="11" t="str">
        <f ca="1">IF(GP257,OFFSET(#REF!,$GP$225+$GO257,0),"")</f>
        <v/>
      </c>
      <c r="HA257" s="12" t="str">
        <f t="shared" ca="1" si="886"/>
        <v/>
      </c>
      <c r="HB257" s="12" t="str">
        <f t="shared" ca="1" si="887"/>
        <v/>
      </c>
      <c r="HC257" s="12" t="str">
        <f t="shared" ca="1" si="888"/>
        <v/>
      </c>
      <c r="HD257" s="12" t="str">
        <f t="shared" ca="1" si="889"/>
        <v/>
      </c>
      <c r="HE257" t="str">
        <f t="shared" ca="1" si="890"/>
        <v/>
      </c>
      <c r="HF257" s="12" t="str">
        <f t="shared" ca="1" si="891"/>
        <v/>
      </c>
      <c r="HG257" s="12" t="str">
        <f t="shared" ca="1" si="892"/>
        <v/>
      </c>
      <c r="HH257" s="12" t="str">
        <f t="shared" ca="1" si="893"/>
        <v/>
      </c>
      <c r="HJ257" s="17"/>
      <c r="HL257" s="18">
        <f t="shared" si="894"/>
        <v>1976</v>
      </c>
      <c r="HM257" s="9">
        <f t="shared" si="806"/>
        <v>0.54588222037550882</v>
      </c>
      <c r="HN257" s="9">
        <f t="shared" si="895"/>
        <v>1.4027703495384531</v>
      </c>
      <c r="HO257" s="9">
        <f t="shared" si="896"/>
        <v>1.0845560769216382</v>
      </c>
      <c r="HP257" s="9">
        <f t="shared" si="897"/>
        <v>1.1852065687807021</v>
      </c>
      <c r="HQ257" s="9">
        <f t="shared" si="898"/>
        <v>1.0912870774639221</v>
      </c>
      <c r="HR257" s="9">
        <f t="shared" si="808"/>
        <v>0.76574474271005688</v>
      </c>
      <c r="HS257" s="9">
        <f t="shared" si="899"/>
        <v>0.76574739308297957</v>
      </c>
      <c r="HT257" s="9"/>
      <c r="HU257" s="9">
        <f t="shared" si="900"/>
        <v>1.285422986578554</v>
      </c>
      <c r="HV257" s="23">
        <f t="shared" si="901"/>
        <v>1.4027654943282566</v>
      </c>
      <c r="HX257" s="8"/>
      <c r="HY257" s="5">
        <f t="shared" si="933"/>
        <v>27</v>
      </c>
      <c r="HZ257" t="b">
        <f t="shared" si="902"/>
        <v>0</v>
      </c>
      <c r="IC257" s="11"/>
      <c r="ID257" s="11"/>
      <c r="IE257" s="11"/>
      <c r="IF257" t="str">
        <f t="shared" ca="1" si="904"/>
        <v/>
      </c>
      <c r="IG257" s="12" t="str">
        <f t="shared" si="905"/>
        <v/>
      </c>
      <c r="IH257" s="19" t="str">
        <f t="shared" ca="1" si="906"/>
        <v/>
      </c>
      <c r="II257" s="19" t="str">
        <f t="shared" ca="1" si="907"/>
        <v/>
      </c>
      <c r="IJ257" s="11" t="str">
        <f t="shared" ca="1" si="908"/>
        <v/>
      </c>
      <c r="IK257" s="12" t="str">
        <f t="shared" ca="1" si="909"/>
        <v/>
      </c>
      <c r="IL257" s="12" t="str">
        <f t="shared" ca="1" si="1003"/>
        <v/>
      </c>
      <c r="IM257" s="12" t="str">
        <f t="shared" ca="1" si="911"/>
        <v/>
      </c>
      <c r="IN257" s="12" t="str">
        <f t="shared" ca="1" si="912"/>
        <v/>
      </c>
      <c r="IO257" t="str">
        <f t="shared" ca="1" si="913"/>
        <v/>
      </c>
      <c r="IP257" s="12" t="str">
        <f t="shared" ca="1" si="914"/>
        <v/>
      </c>
      <c r="IQ257" s="12" t="str">
        <f t="shared" ca="1" si="915"/>
        <v/>
      </c>
      <c r="IR257" s="12" t="str">
        <f t="shared" ca="1" si="916"/>
        <v/>
      </c>
    </row>
    <row r="258" spans="1:252" x14ac:dyDescent="0.2">
      <c r="A258" t="s">
        <v>54</v>
      </c>
      <c r="B258" s="1">
        <f t="shared" si="917"/>
        <v>1977</v>
      </c>
      <c r="C258" s="124">
        <f>Manufacturing_Energy_Data!C17</f>
        <v>141.0066373175749</v>
      </c>
      <c r="D258" s="124">
        <f>Manufacturing_Energy_Data!D17</f>
        <v>91.204968092139922</v>
      </c>
      <c r="E258" s="124">
        <f>Manufacturing_Energy_Data!E17</f>
        <v>32.290922286426664</v>
      </c>
      <c r="F258" s="124">
        <v>0.01</v>
      </c>
      <c r="G258" s="124">
        <v>0.01</v>
      </c>
      <c r="H258" s="124">
        <v>0.01</v>
      </c>
      <c r="I258" s="124">
        <f>Manufacturing_Energy_Data!F17</f>
        <v>50.027246183554809</v>
      </c>
      <c r="J258" s="124">
        <f>Manufacturing_Energy_Data!G17</f>
        <v>146.27160127882522</v>
      </c>
      <c r="K258" s="124">
        <f>Manufacturing_Energy_Data!H17</f>
        <v>26.273357004969821</v>
      </c>
      <c r="L258" s="124">
        <f>Manufacturing_Energy_Data!I17</f>
        <v>102.90945455632693</v>
      </c>
      <c r="M258" s="124">
        <f>Manufacturing_Energy_Data!J17</f>
        <v>492.76729336074919</v>
      </c>
      <c r="N258" s="124">
        <f>Manufacturing_Energy_Data!K17</f>
        <v>75.246747640593085</v>
      </c>
      <c r="O258" s="124">
        <f>Manufacturing_Energy_Data!L17</f>
        <v>105.71017110607445</v>
      </c>
      <c r="P258" s="124">
        <f>Manufacturing_Energy_Data!M17</f>
        <v>546.84224862779843</v>
      </c>
      <c r="Q258" s="124">
        <f>Manufacturing_Energy_Data!N17</f>
        <v>98.450059104997237</v>
      </c>
      <c r="R258" s="124">
        <f>Manufacturing_Energy_Data!O17</f>
        <v>65.89501569794686</v>
      </c>
      <c r="S258" s="124">
        <f>Manufacturing_Energy_Data!P17</f>
        <v>62.768469320083639</v>
      </c>
      <c r="T258" s="124">
        <f>Manufacturing_Energy_Data!Q17</f>
        <v>47.430719507533297</v>
      </c>
      <c r="U258" s="124">
        <f>Manufacturing_Energy_Data!R17</f>
        <v>122.08421943882026</v>
      </c>
      <c r="V258" s="124">
        <f>Manufacturing_Energy_Data!S17</f>
        <v>15.484543619761297</v>
      </c>
      <c r="W258" s="124">
        <f>Manufacturing_Energy_Data!T17</f>
        <v>19.687953956599571</v>
      </c>
      <c r="X258" s="124">
        <f>SUM(C258:W258)</f>
        <v>2242.3816281007753</v>
      </c>
      <c r="Z258" s="19">
        <f t="shared" si="1008"/>
        <v>0.31375213157876669</v>
      </c>
      <c r="AA258" s="19">
        <f t="shared" si="1009"/>
        <v>1.3387518624482866</v>
      </c>
      <c r="AB258" s="19">
        <f t="shared" si="1010"/>
        <v>0.3991465066746504</v>
      </c>
      <c r="AC258" s="19">
        <f t="shared" si="1011"/>
        <v>2.225087680604245E-5</v>
      </c>
      <c r="AD258" s="19">
        <f t="shared" si="1012"/>
        <v>1.4678497130724406E-4</v>
      </c>
      <c r="AE258" s="19">
        <f t="shared" si="1013"/>
        <v>1.2360950955012819E-4</v>
      </c>
      <c r="AF258" s="19">
        <f t="shared" si="1014"/>
        <v>0.65014613682489497</v>
      </c>
      <c r="AG258" s="19">
        <f t="shared" si="1015"/>
        <v>1.235195479751714</v>
      </c>
      <c r="AH258" s="19">
        <f t="shared" si="1016"/>
        <v>0.48458270105306955</v>
      </c>
      <c r="AI258" s="19">
        <f t="shared" si="1017"/>
        <v>0.22707682143443661</v>
      </c>
      <c r="AJ258" s="19">
        <f t="shared" si="1018"/>
        <v>1.2985442743191273</v>
      </c>
      <c r="AK258" s="19">
        <f t="shared" si="1019"/>
        <v>0.89426028265371149</v>
      </c>
      <c r="AL258" s="19">
        <f t="shared" si="1020"/>
        <v>1.3088329884312759</v>
      </c>
      <c r="AM258" s="19">
        <f t="shared" si="1021"/>
        <v>2.4760310575132163</v>
      </c>
      <c r="AN258" s="19">
        <f t="shared" si="1022"/>
        <v>0.48035779608108048</v>
      </c>
      <c r="AO258" s="19">
        <f t="shared" si="1023"/>
        <v>0.2833213682818011</v>
      </c>
      <c r="AP258" s="19">
        <f t="shared" si="1024"/>
        <v>5.487096269842576</v>
      </c>
      <c r="AQ258" s="19">
        <f t="shared" si="1025"/>
        <v>0.56042835105394928</v>
      </c>
      <c r="AR258" s="19">
        <f t="shared" si="1026"/>
        <v>0.29965627126266842</v>
      </c>
      <c r="AS258" s="19">
        <f t="shared" si="1027"/>
        <v>0.34085923779781635</v>
      </c>
      <c r="AT258" s="19">
        <f t="shared" si="1028"/>
        <v>0.30061871663282891</v>
      </c>
      <c r="AU258" s="19">
        <f t="shared" si="1005"/>
        <v>3.4172377482813818</v>
      </c>
      <c r="AV258" s="19"/>
      <c r="AX258" s="266">
        <f t="shared" si="810"/>
        <v>0.96853073472149864</v>
      </c>
      <c r="AY258" s="266">
        <f t="shared" si="811"/>
        <v>1.0434567254981433</v>
      </c>
      <c r="AZ258" s="266">
        <f t="shared" si="812"/>
        <v>1.2028678151686873</v>
      </c>
      <c r="BA258" s="266">
        <f t="shared" si="813"/>
        <v>1.0971455948953568</v>
      </c>
      <c r="BB258" s="266">
        <f t="shared" si="814"/>
        <v>0.99133480251954587</v>
      </c>
      <c r="BC258" s="266">
        <f t="shared" si="815"/>
        <v>0.95127589851602878</v>
      </c>
      <c r="BD258" s="266">
        <f t="shared" si="816"/>
        <v>0.96941533572362804</v>
      </c>
      <c r="BE258" s="266">
        <f t="shared" si="817"/>
        <v>0.9916735569781634</v>
      </c>
      <c r="BF258" s="266">
        <f t="shared" si="818"/>
        <v>1.2158883747724925</v>
      </c>
      <c r="BG258" s="266">
        <f t="shared" si="819"/>
        <v>0.61432964316342842</v>
      </c>
      <c r="BH258" s="266">
        <f t="shared" si="820"/>
        <v>1.1776403708312675</v>
      </c>
      <c r="BI258" s="266">
        <f t="shared" si="821"/>
        <v>0.90096223396815733</v>
      </c>
      <c r="BJ258" s="266">
        <f t="shared" si="822"/>
        <v>0.95124762423105091</v>
      </c>
      <c r="BK258" s="266">
        <f t="shared" si="823"/>
        <v>0.86370532180232207</v>
      </c>
      <c r="BL258" s="266">
        <f t="shared" si="824"/>
        <v>0.97618131812321873</v>
      </c>
      <c r="BM258" s="266">
        <f t="shared" si="825"/>
        <v>0.91341651046568595</v>
      </c>
      <c r="BN258" s="266">
        <f t="shared" si="826"/>
        <v>2.5302455979005991</v>
      </c>
      <c r="BO258" s="266">
        <f t="shared" si="827"/>
        <v>1.0156988019061863</v>
      </c>
      <c r="BP258" s="266">
        <f t="shared" si="828"/>
        <v>1.0129015776831223</v>
      </c>
      <c r="BQ258" s="266">
        <f t="shared" si="829"/>
        <v>1.094391992846685</v>
      </c>
      <c r="BR258" s="266">
        <f t="shared" si="830"/>
        <v>1.0537432434200946</v>
      </c>
      <c r="BS258" s="266">
        <f t="shared" si="831"/>
        <v>1.2336343895410451</v>
      </c>
      <c r="BU258" s="16"/>
      <c r="BV258" s="9">
        <f t="shared" si="796"/>
        <v>0.81813379248273299</v>
      </c>
      <c r="BW258" s="9">
        <f t="shared" si="832"/>
        <v>1.2336343895410451</v>
      </c>
      <c r="BX258" s="9">
        <f t="shared" si="833"/>
        <v>1.0955723200700003</v>
      </c>
      <c r="BY258" s="9">
        <f t="shared" si="834"/>
        <v>1.1209428385180829</v>
      </c>
      <c r="BZ258" s="9">
        <f t="shared" si="835"/>
        <v>1.0045267508902014</v>
      </c>
      <c r="CA258" s="9">
        <f t="shared" si="797"/>
        <v>1.0092769520714833</v>
      </c>
      <c r="CB258" s="9">
        <f t="shared" si="836"/>
        <v>1.0092779816523365</v>
      </c>
      <c r="CC258" s="9"/>
      <c r="CD258" s="9">
        <f t="shared" si="837"/>
        <v>1.2280739462611077</v>
      </c>
      <c r="CE258" s="9">
        <f t="shared" si="838"/>
        <v>1.2336331310905781</v>
      </c>
      <c r="CG258" s="35"/>
      <c r="CH258">
        <f t="shared" si="839"/>
        <v>1977</v>
      </c>
      <c r="CI258" s="19">
        <f t="shared" si="840"/>
        <v>6.2882533263083754E-2</v>
      </c>
      <c r="CJ258" s="19">
        <f t="shared" si="940"/>
        <v>4.0673258712607088E-2</v>
      </c>
      <c r="CK258" s="19">
        <f t="shared" si="941"/>
        <v>1.4400279542860878E-2</v>
      </c>
      <c r="CL258" s="19">
        <f t="shared" si="942"/>
        <v>4.459544207231878E-6</v>
      </c>
      <c r="CM258" s="19">
        <f t="shared" si="943"/>
        <v>4.459544207231878E-6</v>
      </c>
      <c r="CN258" s="19">
        <f t="shared" si="944"/>
        <v>4.459544207231878E-6</v>
      </c>
      <c r="CO258" s="19">
        <f t="shared" si="945"/>
        <v>2.2309871592163494E-2</v>
      </c>
      <c r="CP258" s="19">
        <f t="shared" si="946"/>
        <v>6.5230467216551596E-2</v>
      </c>
      <c r="CQ258" s="19">
        <f t="shared" si="947"/>
        <v>1.1716719703604826E-2</v>
      </c>
      <c r="CR258" s="19">
        <f t="shared" si="948"/>
        <v>4.5892926193606E-2</v>
      </c>
      <c r="CS258" s="19">
        <f t="shared" si="949"/>
        <v>0.21975175286202606</v>
      </c>
      <c r="CT258" s="19">
        <f t="shared" si="950"/>
        <v>3.3556619755364586E-2</v>
      </c>
      <c r="CU258" s="19">
        <f t="shared" si="951"/>
        <v>4.7141918120158499E-2</v>
      </c>
      <c r="CV258" s="19">
        <f t="shared" si="952"/>
        <v>0.24386671821377529</v>
      </c>
      <c r="CW258" s="19">
        <f t="shared" si="953"/>
        <v>4.3904239078332644E-2</v>
      </c>
      <c r="CX258" s="19">
        <f t="shared" si="954"/>
        <v>2.9386173554123259E-2</v>
      </c>
      <c r="CY258" s="19">
        <f t="shared" si="935"/>
        <v>2.7991876375319084E-2</v>
      </c>
      <c r="CZ258" s="19">
        <f t="shared" si="936"/>
        <v>2.1151939042466015E-2</v>
      </c>
      <c r="DA258" s="19">
        <f t="shared" si="937"/>
        <v>5.4443997359281633E-2</v>
      </c>
      <c r="DB258" s="19">
        <f t="shared" si="938"/>
        <v>6.9054006801135825E-3</v>
      </c>
      <c r="DC258" s="19">
        <f t="shared" si="939"/>
        <v>8.779930101940156E-3</v>
      </c>
      <c r="DD258">
        <f t="shared" si="861"/>
        <v>1.0000000000000002</v>
      </c>
      <c r="DF258" s="19">
        <f t="shared" si="918"/>
        <v>6.3409792070810309E-2</v>
      </c>
      <c r="DG258" s="19">
        <f t="shared" si="965"/>
        <v>4.1841583826007181E-2</v>
      </c>
      <c r="DH258" s="19">
        <f t="shared" si="966"/>
        <v>1.5012361001205296E-2</v>
      </c>
      <c r="DI258" s="19">
        <f t="shared" si="967"/>
        <v>4.5589276481233399E-6</v>
      </c>
      <c r="DJ258" s="19">
        <f t="shared" si="968"/>
        <v>4.5589276481233399E-6</v>
      </c>
      <c r="DK258" s="19">
        <f t="shared" si="969"/>
        <v>4.5589276481233399E-6</v>
      </c>
      <c r="DL258" s="19">
        <f t="shared" si="970"/>
        <v>2.240896053941523E-2</v>
      </c>
      <c r="DM258" s="19">
        <f t="shared" si="971"/>
        <v>6.5849904280465027E-2</v>
      </c>
      <c r="DN258" s="19">
        <f t="shared" si="972"/>
        <v>1.1554909513665737E-2</v>
      </c>
      <c r="DO258" s="19">
        <f t="shared" si="973"/>
        <v>4.4976951708114589E-2</v>
      </c>
      <c r="DP258" s="19">
        <f t="shared" si="974"/>
        <v>0.22150350826627227</v>
      </c>
      <c r="DQ258" s="19">
        <f t="shared" si="975"/>
        <v>3.2107035236040068E-2</v>
      </c>
      <c r="DR258" s="19">
        <f t="shared" si="976"/>
        <v>4.6854712508002577E-2</v>
      </c>
      <c r="DS258" s="19">
        <f t="shared" si="977"/>
        <v>0.24152261154861612</v>
      </c>
      <c r="DT258" s="19">
        <f t="shared" si="978"/>
        <v>4.4394979727132113E-2</v>
      </c>
      <c r="DU258" s="19">
        <f t="shared" si="979"/>
        <v>2.9669875408828168E-2</v>
      </c>
      <c r="DV258" s="19">
        <f t="shared" si="955"/>
        <v>2.8054086620391862E-2</v>
      </c>
      <c r="DW258" s="19">
        <f t="shared" si="956"/>
        <v>2.0960349514970552E-2</v>
      </c>
      <c r="DX258" s="19">
        <f t="shared" si="957"/>
        <v>5.4388487515416861E-2</v>
      </c>
      <c r="DY258" s="19">
        <f t="shared" si="958"/>
        <v>6.8734379607382273E-3</v>
      </c>
      <c r="DZ258" s="19">
        <f t="shared" si="959"/>
        <v>8.5329823301087074E-3</v>
      </c>
      <c r="EA258" s="19">
        <f t="shared" si="863"/>
        <v>0.9999302063591452</v>
      </c>
      <c r="EB258" s="19"/>
      <c r="EC258" s="19">
        <f t="shared" si="919"/>
        <v>6.341421797996509E-2</v>
      </c>
      <c r="ED258" s="19">
        <f t="shared" si="980"/>
        <v>4.184450430631248E-2</v>
      </c>
      <c r="EE258" s="19">
        <f t="shared" si="981"/>
        <v>1.5013408841669998E-2</v>
      </c>
      <c r="EF258" s="19">
        <f t="shared" si="982"/>
        <v>4.5592458544910767E-6</v>
      </c>
      <c r="EG258" s="19">
        <f t="shared" si="983"/>
        <v>4.5592458544910767E-6</v>
      </c>
      <c r="EH258" s="19">
        <f t="shared" si="984"/>
        <v>4.5592458544910767E-6</v>
      </c>
      <c r="EI258" s="19">
        <f t="shared" si="985"/>
        <v>2.2410524651524127E-2</v>
      </c>
      <c r="EJ258" s="19">
        <f t="shared" si="986"/>
        <v>6.5854500505822006E-2</v>
      </c>
      <c r="EK258" s="19">
        <f t="shared" si="987"/>
        <v>1.1555716029160097E-2</v>
      </c>
      <c r="EL258" s="19">
        <f t="shared" si="988"/>
        <v>4.4980091032433722E-2</v>
      </c>
      <c r="EM258" s="19">
        <f t="shared" si="989"/>
        <v>0.22151896888162892</v>
      </c>
      <c r="EN258" s="19">
        <f t="shared" si="990"/>
        <v>3.210927625933542E-2</v>
      </c>
      <c r="EO258" s="19">
        <f t="shared" si="991"/>
        <v>4.6857982897232087E-2</v>
      </c>
      <c r="EP258" s="19">
        <f t="shared" si="992"/>
        <v>0.24153946946760041</v>
      </c>
      <c r="EQ258" s="19">
        <f t="shared" si="993"/>
        <v>4.4398078430672748E-2</v>
      </c>
      <c r="ER258" s="19">
        <f t="shared" si="994"/>
        <v>2.9671946321993228E-2</v>
      </c>
      <c r="ES258" s="19">
        <f t="shared" si="960"/>
        <v>2.8056044753903223E-2</v>
      </c>
      <c r="ET258" s="19">
        <f t="shared" si="961"/>
        <v>2.0961812516184973E-2</v>
      </c>
      <c r="EU258" s="19">
        <f t="shared" si="962"/>
        <v>5.4392283750934245E-2</v>
      </c>
      <c r="EV258" s="19">
        <f t="shared" si="963"/>
        <v>6.8739177164825966E-3</v>
      </c>
      <c r="EW258" s="19">
        <f t="shared" si="964"/>
        <v>8.5335779195812329E-3</v>
      </c>
      <c r="EZ258" s="19">
        <f t="shared" si="920"/>
        <v>1.6690317519485385E-2</v>
      </c>
      <c r="FA258" s="19">
        <f t="shared" si="995"/>
        <v>-0.1163520682498338</v>
      </c>
      <c r="FB258" s="19">
        <f t="shared" si="996"/>
        <v>-8.9189597718485294E-2</v>
      </c>
      <c r="FC258" s="19">
        <f t="shared" si="997"/>
        <v>-1.0554109959338512E-2</v>
      </c>
      <c r="FD258" s="19">
        <f t="shared" si="998"/>
        <v>-0.10389822264428436</v>
      </c>
      <c r="FE258" s="19">
        <f t="shared" si="999"/>
        <v>-5.0427632192249869E-2</v>
      </c>
      <c r="FF258" s="19">
        <f t="shared" si="1000"/>
        <v>-3.6892725303572488E-2</v>
      </c>
      <c r="FG258" s="19">
        <f t="shared" si="1001"/>
        <v>-3.0716060531786871E-2</v>
      </c>
      <c r="FH258" s="19">
        <f t="shared" si="1002"/>
        <v>-8.6673065423119519E-3</v>
      </c>
      <c r="FI258" s="19">
        <f t="shared" si="866"/>
        <v>1.0900329414771476E-2</v>
      </c>
      <c r="FJ258" s="19">
        <f t="shared" si="867"/>
        <v>-5.2122254102664897E-2</v>
      </c>
      <c r="FK258" s="19">
        <f t="shared" si="868"/>
        <v>-2.1058795711125802E-2</v>
      </c>
      <c r="FL258" s="19">
        <f t="shared" si="869"/>
        <v>-1.1853693278008195E-2</v>
      </c>
      <c r="FM258" s="19">
        <f t="shared" si="870"/>
        <v>4.4325571799128084E-2</v>
      </c>
      <c r="FN258" s="19">
        <f t="shared" si="871"/>
        <v>-4.3599186060865734E-2</v>
      </c>
      <c r="FO258" s="19">
        <f t="shared" si="872"/>
        <v>-1.6027046997564503E-2</v>
      </c>
      <c r="FP258" s="19">
        <f t="shared" si="873"/>
        <v>-0.36046404801079834</v>
      </c>
      <c r="FQ258" s="19">
        <f t="shared" si="874"/>
        <v>-4.4222314926934583E-2</v>
      </c>
      <c r="FR258" s="19">
        <f t="shared" si="875"/>
        <v>-5.8415057262668692E-2</v>
      </c>
      <c r="FS258" s="19">
        <f t="shared" si="876"/>
        <v>-7.6237709613475382E-2</v>
      </c>
      <c r="FT258" s="19">
        <f t="shared" si="877"/>
        <v>1.7753879105385298E-2</v>
      </c>
      <c r="FU258" s="19"/>
      <c r="FV258" s="16"/>
      <c r="FW258" s="19">
        <f t="shared" si="878"/>
        <v>0.97367066488079745</v>
      </c>
      <c r="FX258" s="19">
        <f t="shared" si="929"/>
        <v>1.0633091385762026</v>
      </c>
      <c r="FY258" s="19">
        <f t="shared" si="799"/>
        <v>1.0045267508902014</v>
      </c>
      <c r="FZ258" s="19"/>
      <c r="GA258" s="19">
        <f t="shared" si="879"/>
        <v>1</v>
      </c>
      <c r="GB258" s="19">
        <f t="shared" si="930"/>
        <v>1</v>
      </c>
      <c r="GC258" s="19">
        <f t="shared" si="800"/>
        <v>1.0955723200700003</v>
      </c>
      <c r="GD258" s="19"/>
      <c r="GE258" s="19">
        <f t="shared" si="880"/>
        <v>0.99467204092721562</v>
      </c>
      <c r="GF258" s="19">
        <f t="shared" si="931"/>
        <v>0.94679065403167617</v>
      </c>
      <c r="GG258" s="19">
        <f t="shared" si="801"/>
        <v>1.1209428385180829</v>
      </c>
      <c r="GH258" s="19"/>
      <c r="GI258" s="19">
        <f t="shared" si="802"/>
        <v>0.81813379248273299</v>
      </c>
      <c r="GJ258" s="19">
        <f t="shared" si="881"/>
        <v>1.0092769520714835</v>
      </c>
      <c r="GK258" s="19">
        <f t="shared" si="803"/>
        <v>1.0092779816523365</v>
      </c>
      <c r="GL258" s="3"/>
      <c r="GM258" s="3"/>
      <c r="GN258" s="8"/>
      <c r="GO258" s="5">
        <f t="shared" si="932"/>
        <v>28</v>
      </c>
      <c r="GP258" t="b">
        <f t="shared" si="882"/>
        <v>0</v>
      </c>
      <c r="GS258" s="11"/>
      <c r="GT258" s="11"/>
      <c r="GU258" s="34"/>
      <c r="GV258" s="30" t="str">
        <f t="shared" ca="1" si="804"/>
        <v/>
      </c>
      <c r="GW258" s="12" t="str">
        <f t="shared" si="883"/>
        <v/>
      </c>
      <c r="GX258" s="19" t="str">
        <f t="shared" ca="1" si="884"/>
        <v/>
      </c>
      <c r="GY258" s="19" t="str">
        <f t="shared" ca="1" si="885"/>
        <v/>
      </c>
      <c r="GZ258" s="11" t="str">
        <f ca="1">IF(GP258,OFFSET(#REF!,$GP$225+$GO258,0),"")</f>
        <v/>
      </c>
      <c r="HA258" s="12" t="str">
        <f t="shared" ca="1" si="886"/>
        <v/>
      </c>
      <c r="HB258" s="12" t="str">
        <f t="shared" ca="1" si="887"/>
        <v/>
      </c>
      <c r="HC258" s="12" t="str">
        <f t="shared" ca="1" si="888"/>
        <v/>
      </c>
      <c r="HD258" s="12" t="str">
        <f t="shared" ca="1" si="889"/>
        <v/>
      </c>
      <c r="HE258" t="str">
        <f t="shared" ca="1" si="890"/>
        <v/>
      </c>
      <c r="HF258" s="12" t="str">
        <f t="shared" ca="1" si="891"/>
        <v/>
      </c>
      <c r="HG258" s="12" t="str">
        <f t="shared" ca="1" si="892"/>
        <v/>
      </c>
      <c r="HH258" s="12" t="str">
        <f t="shared" ca="1" si="893"/>
        <v/>
      </c>
      <c r="HJ258" s="17"/>
      <c r="HL258" s="18">
        <f t="shared" si="894"/>
        <v>1977</v>
      </c>
      <c r="HM258" s="9">
        <f t="shared" si="806"/>
        <v>0.58895446286462805</v>
      </c>
      <c r="HN258" s="9">
        <f t="shared" si="895"/>
        <v>1.3585588288408703</v>
      </c>
      <c r="HO258" s="9">
        <f t="shared" si="896"/>
        <v>1.0845560769216382</v>
      </c>
      <c r="HP258" s="9">
        <f t="shared" si="897"/>
        <v>1.1788918366894434</v>
      </c>
      <c r="HQ258" s="9">
        <f t="shared" si="898"/>
        <v>1.0625542142901192</v>
      </c>
      <c r="HR258" s="9">
        <f t="shared" si="808"/>
        <v>0.80012674560109875</v>
      </c>
      <c r="HS258" s="9">
        <f t="shared" si="899"/>
        <v>0.80012928530997307</v>
      </c>
      <c r="HT258" s="9"/>
      <c r="HU258" s="9">
        <f t="shared" si="900"/>
        <v>1.2785743055148473</v>
      </c>
      <c r="HV258" s="23">
        <f t="shared" si="901"/>
        <v>1.3585545166078634</v>
      </c>
      <c r="HX258" s="8"/>
      <c r="HY258" s="5">
        <f t="shared" si="933"/>
        <v>28</v>
      </c>
      <c r="HZ258" t="b">
        <f t="shared" si="902"/>
        <v>0</v>
      </c>
      <c r="IC258" s="11"/>
      <c r="ID258" s="11"/>
      <c r="IE258" s="11"/>
      <c r="IF258" t="str">
        <f t="shared" ca="1" si="904"/>
        <v/>
      </c>
      <c r="IG258" s="12" t="str">
        <f t="shared" si="905"/>
        <v/>
      </c>
      <c r="IH258" s="19" t="str">
        <f t="shared" ca="1" si="906"/>
        <v/>
      </c>
      <c r="II258" s="19" t="str">
        <f t="shared" ca="1" si="907"/>
        <v/>
      </c>
      <c r="IJ258" s="11" t="str">
        <f t="shared" ca="1" si="908"/>
        <v/>
      </c>
      <c r="IK258" s="12" t="str">
        <f t="shared" ca="1" si="909"/>
        <v/>
      </c>
      <c r="IL258" s="12" t="str">
        <f t="shared" ca="1" si="1003"/>
        <v/>
      </c>
      <c r="IM258" s="12" t="str">
        <f t="shared" ca="1" si="911"/>
        <v/>
      </c>
      <c r="IN258" s="12" t="str">
        <f t="shared" ca="1" si="912"/>
        <v/>
      </c>
      <c r="IO258" t="str">
        <f t="shared" ca="1" si="913"/>
        <v/>
      </c>
      <c r="IP258" s="12" t="str">
        <f t="shared" ca="1" si="914"/>
        <v/>
      </c>
      <c r="IQ258" s="12" t="str">
        <f t="shared" ca="1" si="915"/>
        <v/>
      </c>
      <c r="IR258" s="12" t="str">
        <f t="shared" ca="1" si="916"/>
        <v/>
      </c>
    </row>
    <row r="259" spans="1:252" x14ac:dyDescent="0.2">
      <c r="A259" t="s">
        <v>54</v>
      </c>
      <c r="B259" s="1">
        <f t="shared" si="917"/>
        <v>1978</v>
      </c>
      <c r="C259" s="124">
        <f>Manufacturing_Energy_Data!C18</f>
        <v>142.68587152421983</v>
      </c>
      <c r="D259" s="124">
        <f>Manufacturing_Energy_Data!D18</f>
        <v>90.851691119777428</v>
      </c>
      <c r="E259" s="124">
        <f>Manufacturing_Energy_Data!E18</f>
        <v>30.093892956417729</v>
      </c>
      <c r="F259" s="124">
        <v>0.01</v>
      </c>
      <c r="G259" s="124">
        <v>0.01</v>
      </c>
      <c r="H259" s="124">
        <v>0.01</v>
      </c>
      <c r="I259" s="124">
        <f>Manufacturing_Energy_Data!F18</f>
        <v>51.68353245810458</v>
      </c>
      <c r="J259" s="124">
        <f>Manufacturing_Energy_Data!G18</f>
        <v>149.72058635238869</v>
      </c>
      <c r="K259" s="124">
        <f>Manufacturing_Energy_Data!H18</f>
        <v>25.406581480299</v>
      </c>
      <c r="L259" s="124">
        <f>Manufacturing_Energy_Data!I18</f>
        <v>103.28054995246039</v>
      </c>
      <c r="M259" s="124">
        <f>Manufacturing_Energy_Data!J18</f>
        <v>485.7629766175441</v>
      </c>
      <c r="N259" s="124">
        <f>Manufacturing_Energy_Data!K18</f>
        <v>76.62526923057861</v>
      </c>
      <c r="O259" s="124">
        <f>Manufacturing_Energy_Data!L18</f>
        <v>111.96265582756705</v>
      </c>
      <c r="P259" s="124">
        <f>Manufacturing_Energy_Data!M18</f>
        <v>570.97167915480054</v>
      </c>
      <c r="Q259" s="124">
        <f>Manufacturing_Energy_Data!N18</f>
        <v>99.68694956190491</v>
      </c>
      <c r="R259" s="124">
        <f>Manufacturing_Energy_Data!O18</f>
        <v>69.255618510796182</v>
      </c>
      <c r="S259" s="124">
        <f>Manufacturing_Energy_Data!P18</f>
        <v>66.83112026826484</v>
      </c>
      <c r="T259" s="124">
        <f>Manufacturing_Energy_Data!Q18</f>
        <v>49.574142426015122</v>
      </c>
      <c r="U259" s="124">
        <f>Manufacturing_Energy_Data!R18</f>
        <v>123.61164856516096</v>
      </c>
      <c r="V259" s="124">
        <f>Manufacturing_Energy_Data!S18</f>
        <v>15.674755031924223</v>
      </c>
      <c r="W259" s="124">
        <f>Manufacturing_Energy_Data!T18</f>
        <v>19.385936038873506</v>
      </c>
      <c r="X259" s="124">
        <f t="shared" ref="X259:X284" si="1029">SUM(C259:W259)</f>
        <v>2283.0954570770973</v>
      </c>
      <c r="Z259" s="19">
        <f t="shared" si="1008"/>
        <v>0.31191278431566211</v>
      </c>
      <c r="AA259" s="19">
        <f t="shared" si="1009"/>
        <v>1.324636752092416</v>
      </c>
      <c r="AB259" s="19">
        <f t="shared" si="1010"/>
        <v>0.36438587355956231</v>
      </c>
      <c r="AC259" s="19">
        <f t="shared" si="1011"/>
        <v>2.1860102964904785E-5</v>
      </c>
      <c r="AD259" s="19">
        <f t="shared" si="1012"/>
        <v>1.4580210183936322E-4</v>
      </c>
      <c r="AE259" s="19">
        <f t="shared" si="1013"/>
        <v>1.2108299650273545E-4</v>
      </c>
      <c r="AF259" s="19">
        <f t="shared" si="1014"/>
        <v>0.6641940111039395</v>
      </c>
      <c r="AG259" s="19">
        <f t="shared" si="1015"/>
        <v>1.2006425622182992</v>
      </c>
      <c r="AH259" s="19">
        <f t="shared" si="1016"/>
        <v>0.44168143711966806</v>
      </c>
      <c r="AI259" s="19">
        <f t="shared" si="1017"/>
        <v>0.25515841625320279</v>
      </c>
      <c r="AJ259" s="19">
        <f t="shared" si="1018"/>
        <v>1.1918514899270702</v>
      </c>
      <c r="AK259" s="19">
        <f t="shared" si="1019"/>
        <v>0.87178779152666963</v>
      </c>
      <c r="AL259" s="19">
        <f t="shared" si="1020"/>
        <v>1.2995005627047669</v>
      </c>
      <c r="AM259" s="19">
        <f t="shared" si="1021"/>
        <v>2.4428876913279542</v>
      </c>
      <c r="AN259" s="19">
        <f t="shared" si="1022"/>
        <v>0.46571732878180655</v>
      </c>
      <c r="AO259" s="19">
        <f t="shared" si="1023"/>
        <v>0.28538869508359732</v>
      </c>
      <c r="AP259" s="19">
        <f t="shared" si="1024"/>
        <v>4.0913219604361926</v>
      </c>
      <c r="AQ259" s="19">
        <f t="shared" si="1025"/>
        <v>0.56728586446919826</v>
      </c>
      <c r="AR259" s="19">
        <f t="shared" si="1026"/>
        <v>0.28380540155246137</v>
      </c>
      <c r="AS259" s="19">
        <f t="shared" si="1027"/>
        <v>0.32184545119818814</v>
      </c>
      <c r="AT259" s="19">
        <f t="shared" si="1028"/>
        <v>0.29036621746691521</v>
      </c>
      <c r="AU259" s="19">
        <f t="shared" si="1005"/>
        <v>3.3083054867704287</v>
      </c>
      <c r="AV259" s="19"/>
      <c r="AX259" s="266">
        <f t="shared" si="810"/>
        <v>0.96285279925320866</v>
      </c>
      <c r="AY259" s="266">
        <f t="shared" si="811"/>
        <v>1.0324550550279741</v>
      </c>
      <c r="AZ259" s="266">
        <f t="shared" si="812"/>
        <v>1.0981131796906716</v>
      </c>
      <c r="BA259" s="266">
        <f t="shared" si="813"/>
        <v>1.077877329552748</v>
      </c>
      <c r="BB259" s="266">
        <f t="shared" si="814"/>
        <v>0.98469684291668791</v>
      </c>
      <c r="BC259" s="266">
        <f t="shared" si="815"/>
        <v>0.93183232190110554</v>
      </c>
      <c r="BD259" s="266">
        <f t="shared" si="816"/>
        <v>0.99036174144547129</v>
      </c>
      <c r="BE259" s="266">
        <f t="shared" si="817"/>
        <v>0.96393283480419456</v>
      </c>
      <c r="BF259" s="266">
        <f t="shared" si="818"/>
        <v>1.1082428728461728</v>
      </c>
      <c r="BG259" s="266">
        <f t="shared" si="819"/>
        <v>0.69030109641654502</v>
      </c>
      <c r="BH259" s="266">
        <f t="shared" si="820"/>
        <v>1.0808814595940184</v>
      </c>
      <c r="BI259" s="266">
        <f t="shared" si="821"/>
        <v>0.87832132482639524</v>
      </c>
      <c r="BJ259" s="266">
        <f t="shared" si="822"/>
        <v>0.94446490414443796</v>
      </c>
      <c r="BK259" s="266">
        <f t="shared" si="823"/>
        <v>0.85214403638556957</v>
      </c>
      <c r="BL259" s="266">
        <f t="shared" si="824"/>
        <v>0.94642901518831901</v>
      </c>
      <c r="BM259" s="266">
        <f t="shared" si="825"/>
        <v>0.92008148757186281</v>
      </c>
      <c r="BN259" s="266">
        <f t="shared" si="826"/>
        <v>1.8866170504212285</v>
      </c>
      <c r="BO259" s="266">
        <f t="shared" si="827"/>
        <v>1.0281270956333419</v>
      </c>
      <c r="BP259" s="266">
        <f t="shared" si="828"/>
        <v>0.95932228541780296</v>
      </c>
      <c r="BQ259" s="266">
        <f t="shared" si="829"/>
        <v>1.0333446938420692</v>
      </c>
      <c r="BR259" s="266">
        <f t="shared" si="830"/>
        <v>1.0178056882164146</v>
      </c>
      <c r="BS259" s="266">
        <f t="shared" si="831"/>
        <v>1.1943094745573057</v>
      </c>
      <c r="BU259" s="16"/>
      <c r="BV259" s="9">
        <f t="shared" si="796"/>
        <v>0.86041597370326173</v>
      </c>
      <c r="BW259" s="9">
        <f t="shared" si="832"/>
        <v>1.1943094745573057</v>
      </c>
      <c r="BX259" s="9">
        <f t="shared" si="833"/>
        <v>1.1073005691832798</v>
      </c>
      <c r="BY259" s="9">
        <f t="shared" si="834"/>
        <v>1.1121461293378709</v>
      </c>
      <c r="BZ259" s="9">
        <f t="shared" si="835"/>
        <v>0.9698153076174143</v>
      </c>
      <c r="CA259" s="9">
        <f t="shared" si="797"/>
        <v>1.0276018491796959</v>
      </c>
      <c r="CB259" s="9">
        <f t="shared" si="836"/>
        <v>1.0276029494542551</v>
      </c>
      <c r="CC259" s="9"/>
      <c r="CD259" s="9">
        <f t="shared" si="837"/>
        <v>1.2314800420308061</v>
      </c>
      <c r="CE259" s="9">
        <f t="shared" si="838"/>
        <v>1.1943081957868125</v>
      </c>
      <c r="CG259" s="35"/>
      <c r="CH259">
        <f t="shared" si="839"/>
        <v>1978</v>
      </c>
      <c r="CI259" s="19">
        <f t="shared" si="840"/>
        <v>6.2496673576185699E-2</v>
      </c>
      <c r="CJ259" s="19">
        <f t="shared" si="940"/>
        <v>3.9793207436052233E-2</v>
      </c>
      <c r="CK259" s="19">
        <f t="shared" si="941"/>
        <v>1.3181180341423409E-2</v>
      </c>
      <c r="CL259" s="19">
        <f t="shared" si="942"/>
        <v>4.3800183514019025E-6</v>
      </c>
      <c r="CM259" s="19">
        <f t="shared" si="943"/>
        <v>4.3800183514019025E-6</v>
      </c>
      <c r="CN259" s="19">
        <f t="shared" si="944"/>
        <v>4.3800183514019025E-6</v>
      </c>
      <c r="CO259" s="19">
        <f t="shared" si="945"/>
        <v>2.2637482063177391E-2</v>
      </c>
      <c r="CP259" s="19">
        <f t="shared" si="946"/>
        <v>6.5577891580611572E-2</v>
      </c>
      <c r="CQ259" s="19">
        <f t="shared" si="947"/>
        <v>1.1128129313009733E-2</v>
      </c>
      <c r="CR259" s="19">
        <f t="shared" si="948"/>
        <v>4.5237070413465738E-2</v>
      </c>
      <c r="CS259" s="19">
        <f t="shared" si="949"/>
        <v>0.21276507520164561</v>
      </c>
      <c r="CT259" s="19">
        <f t="shared" si="950"/>
        <v>3.3562008541104582E-2</v>
      </c>
      <c r="CU259" s="19">
        <f t="shared" si="951"/>
        <v>4.9039848719643876E-2</v>
      </c>
      <c r="CV259" s="19">
        <f t="shared" si="952"/>
        <v>0.25008664328287855</v>
      </c>
      <c r="CW259" s="19">
        <f t="shared" si="953"/>
        <v>4.3663066847641929E-2</v>
      </c>
      <c r="CX259" s="19">
        <f t="shared" si="954"/>
        <v>3.0334088001497655E-2</v>
      </c>
      <c r="CY259" s="19">
        <f t="shared" si="935"/>
        <v>2.9272153321974761E-2</v>
      </c>
      <c r="CZ259" s="19">
        <f t="shared" si="936"/>
        <v>2.1713565358095786E-2</v>
      </c>
      <c r="DA259" s="19">
        <f t="shared" si="937"/>
        <v>5.4142128916244765E-2</v>
      </c>
      <c r="DB259" s="19">
        <f t="shared" si="938"/>
        <v>6.86557146935574E-3</v>
      </c>
      <c r="DC259" s="19">
        <f t="shared" si="939"/>
        <v>8.4910755609369452E-3</v>
      </c>
      <c r="DD259">
        <f t="shared" si="861"/>
        <v>1.0000000000000002</v>
      </c>
      <c r="DF259" s="19">
        <f t="shared" si="918"/>
        <v>6.2689405502614245E-2</v>
      </c>
      <c r="DG259" s="19">
        <f t="shared" si="965"/>
        <v>4.0231628855429143E-2</v>
      </c>
      <c r="DH259" s="19">
        <f t="shared" si="966"/>
        <v>1.3781744570997095E-2</v>
      </c>
      <c r="DI259" s="19">
        <f t="shared" si="967"/>
        <v>4.4196620332529292E-6</v>
      </c>
      <c r="DJ259" s="19">
        <f t="shared" si="968"/>
        <v>4.4196620332529292E-6</v>
      </c>
      <c r="DK259" s="19">
        <f t="shared" si="969"/>
        <v>4.4196620332529292E-6</v>
      </c>
      <c r="DL259" s="19">
        <f t="shared" si="970"/>
        <v>2.2473278843019088E-2</v>
      </c>
      <c r="DM259" s="19">
        <f t="shared" si="971"/>
        <v>6.5404025606275701E-2</v>
      </c>
      <c r="DN259" s="19">
        <f t="shared" si="972"/>
        <v>1.1419896586184961E-2</v>
      </c>
      <c r="DO259" s="19">
        <f t="shared" si="973"/>
        <v>4.5564211601824472E-2</v>
      </c>
      <c r="DP259" s="19">
        <f t="shared" si="974"/>
        <v>0.21623960279389243</v>
      </c>
      <c r="DQ259" s="19">
        <f t="shared" si="975"/>
        <v>3.3559314076120048E-2</v>
      </c>
      <c r="DR259" s="19">
        <f t="shared" si="976"/>
        <v>4.8084640873828459E-2</v>
      </c>
      <c r="DS259" s="19">
        <f t="shared" si="977"/>
        <v>0.24696362651188722</v>
      </c>
      <c r="DT259" s="19">
        <f t="shared" si="978"/>
        <v>4.3783542259260663E-2</v>
      </c>
      <c r="DU259" s="19">
        <f t="shared" si="979"/>
        <v>2.9857622968480154E-2</v>
      </c>
      <c r="DV259" s="19">
        <f t="shared" si="955"/>
        <v>2.8627243594014331E-2</v>
      </c>
      <c r="DW259" s="19">
        <f t="shared" si="956"/>
        <v>2.143152573406102E-2</v>
      </c>
      <c r="DX259" s="19">
        <f t="shared" si="957"/>
        <v>5.4292923272220524E-2</v>
      </c>
      <c r="DY259" s="19">
        <f t="shared" si="958"/>
        <v>6.8854668752965243E-3</v>
      </c>
      <c r="DZ259" s="19">
        <f t="shared" si="959"/>
        <v>8.634697597779694E-3</v>
      </c>
      <c r="EA259" s="19">
        <f t="shared" si="863"/>
        <v>0.99993765710928562</v>
      </c>
      <c r="EC259" s="19">
        <f t="shared" si="919"/>
        <v>6.2693313985036539E-2</v>
      </c>
      <c r="ED259" s="19">
        <f t="shared" si="980"/>
        <v>4.0234137167845588E-2</v>
      </c>
      <c r="EE259" s="19">
        <f t="shared" si="981"/>
        <v>1.3782603818360703E-2</v>
      </c>
      <c r="EF259" s="19">
        <f t="shared" si="982"/>
        <v>4.4199375849387511E-6</v>
      </c>
      <c r="EG259" s="19">
        <f t="shared" si="983"/>
        <v>4.4199375849387511E-6</v>
      </c>
      <c r="EH259" s="19">
        <f t="shared" si="984"/>
        <v>4.4199375849387511E-6</v>
      </c>
      <c r="EI259" s="19">
        <f t="shared" si="985"/>
        <v>2.2474679979536893E-2</v>
      </c>
      <c r="EJ259" s="19">
        <f t="shared" si="986"/>
        <v>6.540810333651384E-2</v>
      </c>
      <c r="EK259" s="19">
        <f t="shared" si="987"/>
        <v>1.1420608579937552E-2</v>
      </c>
      <c r="EL259" s="19">
        <f t="shared" si="988"/>
        <v>4.5567052383591398E-2</v>
      </c>
      <c r="EM259" s="19">
        <f t="shared" si="989"/>
        <v>0.21625308463631457</v>
      </c>
      <c r="EN259" s="19">
        <f t="shared" si="990"/>
        <v>3.3561406391210913E-2</v>
      </c>
      <c r="EO259" s="19">
        <f t="shared" si="991"/>
        <v>4.8087638796238646E-2</v>
      </c>
      <c r="EP259" s="19">
        <f t="shared" si="992"/>
        <v>0.24697902389818285</v>
      </c>
      <c r="EQ259" s="19">
        <f t="shared" si="993"/>
        <v>4.378627202203212E-2</v>
      </c>
      <c r="ER259" s="19">
        <f t="shared" si="994"/>
        <v>2.9859484495058819E-2</v>
      </c>
      <c r="ES259" s="19">
        <f t="shared" si="960"/>
        <v>2.8629028410403781E-2</v>
      </c>
      <c r="ET259" s="19">
        <f t="shared" si="961"/>
        <v>2.1432861920629435E-2</v>
      </c>
      <c r="EU259" s="19">
        <f t="shared" si="962"/>
        <v>5.4296308261032634E-2</v>
      </c>
      <c r="EV259" s="19">
        <f t="shared" si="963"/>
        <v>6.8858961619684203E-3</v>
      </c>
      <c r="EW259" s="19">
        <f t="shared" si="964"/>
        <v>8.6352359433504028E-3</v>
      </c>
      <c r="EZ259" s="19">
        <f t="shared" si="920"/>
        <v>-5.8796730176568172E-3</v>
      </c>
      <c r="FA259" s="19">
        <f t="shared" si="995"/>
        <v>-1.0599461475216636E-2</v>
      </c>
      <c r="FB259" s="19">
        <f t="shared" si="996"/>
        <v>-9.1115135809923378E-2</v>
      </c>
      <c r="FC259" s="19">
        <f t="shared" si="997"/>
        <v>-1.7718221914732348E-2</v>
      </c>
      <c r="FD259" s="19">
        <f t="shared" si="998"/>
        <v>-6.7185002699638252E-3</v>
      </c>
      <c r="FE259" s="19">
        <f t="shared" si="999"/>
        <v>-2.0651248201529609E-2</v>
      </c>
      <c r="FF259" s="19">
        <f t="shared" si="1000"/>
        <v>2.1377128691507968E-2</v>
      </c>
      <c r="FG259" s="19">
        <f t="shared" si="1001"/>
        <v>-2.8372358757149142E-2</v>
      </c>
      <c r="FH259" s="19">
        <f t="shared" si="1002"/>
        <v>-9.2699218644190132E-2</v>
      </c>
      <c r="FI259" s="19">
        <f t="shared" si="866"/>
        <v>0.11659621183109889</v>
      </c>
      <c r="FJ259" s="19">
        <f t="shared" si="867"/>
        <v>-8.5735876156132165E-2</v>
      </c>
      <c r="FK259" s="19">
        <f t="shared" si="868"/>
        <v>-2.5450840755747248E-2</v>
      </c>
      <c r="FL259" s="19">
        <f t="shared" si="869"/>
        <v>-7.1558835302691672E-3</v>
      </c>
      <c r="FM259" s="19">
        <f t="shared" si="870"/>
        <v>-1.3476078568739745E-2</v>
      </c>
      <c r="FN259" s="19">
        <f t="shared" si="871"/>
        <v>-3.0952375247095505E-2</v>
      </c>
      <c r="FO259" s="19">
        <f t="shared" si="872"/>
        <v>7.2702631480270315E-3</v>
      </c>
      <c r="FP259" s="19">
        <f t="shared" si="873"/>
        <v>-0.29353106745917101</v>
      </c>
      <c r="FQ259" s="19">
        <f t="shared" si="874"/>
        <v>1.2161942887379871E-2</v>
      </c>
      <c r="FR259" s="19">
        <f t="shared" si="875"/>
        <v>-5.4347257811590992E-2</v>
      </c>
      <c r="FS259" s="19">
        <f t="shared" si="876"/>
        <v>-5.7398134578304734E-2</v>
      </c>
      <c r="FT259" s="19">
        <f t="shared" si="877"/>
        <v>-3.4699794481269745E-2</v>
      </c>
      <c r="FU259" s="19"/>
      <c r="FV259" s="16"/>
      <c r="FW259" s="19">
        <f t="shared" si="878"/>
        <v>0.96544497870064072</v>
      </c>
      <c r="FX259" s="19">
        <f t="shared" si="929"/>
        <v>1.0265664686448985</v>
      </c>
      <c r="FY259" s="19">
        <f t="shared" si="799"/>
        <v>0.9698153076174143</v>
      </c>
      <c r="FZ259" s="19"/>
      <c r="GA259" s="19">
        <f t="shared" si="879"/>
        <v>1.0107051345661326</v>
      </c>
      <c r="GB259" s="19">
        <f t="shared" si="930"/>
        <v>1.0107051345661326</v>
      </c>
      <c r="GC259" s="19">
        <f t="shared" si="800"/>
        <v>1.1073005691832798</v>
      </c>
      <c r="GD259" s="19"/>
      <c r="GE259" s="19">
        <f t="shared" si="880"/>
        <v>0.9921524016408888</v>
      </c>
      <c r="GF259" s="19">
        <f t="shared" si="931"/>
        <v>0.93936062124867536</v>
      </c>
      <c r="GG259" s="19">
        <f t="shared" si="801"/>
        <v>1.1121461293378709</v>
      </c>
      <c r="GH259" s="19"/>
      <c r="GI259" s="19">
        <f t="shared" si="802"/>
        <v>0.86041597370326173</v>
      </c>
      <c r="GJ259" s="19">
        <f t="shared" si="881"/>
        <v>1.0276018491796961</v>
      </c>
      <c r="GK259" s="19">
        <f t="shared" si="803"/>
        <v>1.0276029494542551</v>
      </c>
      <c r="GL259" s="3"/>
      <c r="GM259" s="3"/>
      <c r="GN259" s="8"/>
      <c r="GO259" s="5">
        <f t="shared" si="932"/>
        <v>29</v>
      </c>
      <c r="GP259" t="b">
        <f t="shared" si="882"/>
        <v>0</v>
      </c>
      <c r="GS259" s="11"/>
      <c r="GT259" s="11"/>
      <c r="GU259" s="34"/>
      <c r="GV259" s="30" t="str">
        <f t="shared" ca="1" si="804"/>
        <v/>
      </c>
      <c r="GW259" s="12" t="str">
        <f t="shared" si="883"/>
        <v/>
      </c>
      <c r="GX259" s="19" t="str">
        <f t="shared" ca="1" si="884"/>
        <v/>
      </c>
      <c r="GY259" s="19" t="str">
        <f t="shared" ca="1" si="885"/>
        <v/>
      </c>
      <c r="GZ259" s="11" t="str">
        <f ca="1">IF(GP259,OFFSET(#REF!,$GP$225+$GO259,0),"")</f>
        <v/>
      </c>
      <c r="HA259" s="12" t="str">
        <f t="shared" ca="1" si="886"/>
        <v/>
      </c>
      <c r="HB259" s="12" t="str">
        <f t="shared" ca="1" si="887"/>
        <v/>
      </c>
      <c r="HC259" s="12" t="str">
        <f t="shared" ca="1" si="888"/>
        <v/>
      </c>
      <c r="HD259" s="12" t="str">
        <f t="shared" ca="1" si="889"/>
        <v/>
      </c>
      <c r="HE259" t="str">
        <f t="shared" ca="1" si="890"/>
        <v/>
      </c>
      <c r="HF259" s="12" t="str">
        <f t="shared" ca="1" si="891"/>
        <v/>
      </c>
      <c r="HG259" s="12" t="str">
        <f t="shared" ca="1" si="892"/>
        <v/>
      </c>
      <c r="HH259" s="12" t="str">
        <f t="shared" ca="1" si="893"/>
        <v/>
      </c>
      <c r="HJ259" s="17"/>
      <c r="HL259" s="18">
        <f t="shared" si="894"/>
        <v>1978</v>
      </c>
      <c r="HM259" s="9">
        <f t="shared" si="806"/>
        <v>0.61939236869163494</v>
      </c>
      <c r="HN259" s="9">
        <f t="shared" si="895"/>
        <v>1.3152516619058987</v>
      </c>
      <c r="HO259" s="9">
        <f t="shared" si="896"/>
        <v>1.0961663956696013</v>
      </c>
      <c r="HP259" s="9">
        <f t="shared" si="897"/>
        <v>1.1696403670462698</v>
      </c>
      <c r="HQ259" s="9">
        <f t="shared" si="898"/>
        <v>1.0258376307836004</v>
      </c>
      <c r="HR259" s="9">
        <f t="shared" si="808"/>
        <v>0.81465421524813253</v>
      </c>
      <c r="HS259" s="9">
        <f t="shared" si="899"/>
        <v>0.81465684229350399</v>
      </c>
      <c r="HT259" s="9"/>
      <c r="HU259" s="9">
        <f t="shared" si="900"/>
        <v>1.2821204653747791</v>
      </c>
      <c r="HV259" s="23">
        <f t="shared" si="901"/>
        <v>1.3152474205792304</v>
      </c>
      <c r="HX259" s="8"/>
      <c r="HY259" s="5">
        <f t="shared" si="933"/>
        <v>29</v>
      </c>
      <c r="HZ259" t="b">
        <f t="shared" si="902"/>
        <v>0</v>
      </c>
      <c r="IC259" s="11"/>
      <c r="ID259" s="11"/>
      <c r="IE259" s="11"/>
      <c r="IF259" t="str">
        <f t="shared" ca="1" si="904"/>
        <v/>
      </c>
      <c r="IG259" s="12" t="str">
        <f t="shared" si="905"/>
        <v/>
      </c>
      <c r="IH259" s="19" t="str">
        <f t="shared" ca="1" si="906"/>
        <v/>
      </c>
      <c r="II259" s="19" t="str">
        <f t="shared" ca="1" si="907"/>
        <v/>
      </c>
      <c r="IJ259" s="11" t="str">
        <f t="shared" ca="1" si="908"/>
        <v/>
      </c>
      <c r="IK259" s="12" t="str">
        <f t="shared" ca="1" si="909"/>
        <v/>
      </c>
      <c r="IL259" s="12" t="str">
        <f t="shared" ca="1" si="1003"/>
        <v/>
      </c>
      <c r="IM259" s="12" t="str">
        <f t="shared" ca="1" si="911"/>
        <v/>
      </c>
      <c r="IN259" s="12" t="str">
        <f t="shared" ca="1" si="912"/>
        <v/>
      </c>
      <c r="IO259" t="str">
        <f t="shared" ca="1" si="913"/>
        <v/>
      </c>
      <c r="IP259" s="12" t="str">
        <f t="shared" ca="1" si="914"/>
        <v/>
      </c>
      <c r="IQ259" s="12" t="str">
        <f t="shared" ca="1" si="915"/>
        <v/>
      </c>
      <c r="IR259" s="12" t="str">
        <f t="shared" ca="1" si="916"/>
        <v/>
      </c>
    </row>
    <row r="260" spans="1:252" x14ac:dyDescent="0.2">
      <c r="A260" t="s">
        <v>54</v>
      </c>
      <c r="B260" s="1">
        <f t="shared" si="917"/>
        <v>1979</v>
      </c>
      <c r="C260" s="124">
        <f>Manufacturing_Energy_Data!C19</f>
        <v>139.50553403392331</v>
      </c>
      <c r="D260" s="124">
        <f>Manufacturing_Energy_Data!D19</f>
        <v>89.403633369425307</v>
      </c>
      <c r="E260" s="124">
        <f>Manufacturing_Energy_Data!E19</f>
        <v>26.339883286443506</v>
      </c>
      <c r="F260" s="124">
        <v>0.01</v>
      </c>
      <c r="G260" s="124">
        <v>0.01</v>
      </c>
      <c r="H260" s="124">
        <v>0.01</v>
      </c>
      <c r="I260" s="124">
        <f>Manufacturing_Energy_Data!F19</f>
        <v>49.79499638262832</v>
      </c>
      <c r="J260" s="124">
        <f>Manufacturing_Energy_Data!G19</f>
        <v>151.52637295854728</v>
      </c>
      <c r="K260" s="124">
        <f>Manufacturing_Energy_Data!H19</f>
        <v>23.300642176861189</v>
      </c>
      <c r="L260" s="124">
        <f>Manufacturing_Energy_Data!I19</f>
        <v>107.74569779165097</v>
      </c>
      <c r="M260" s="124">
        <f>Manufacturing_Energy_Data!J19</f>
        <v>485.89298713713947</v>
      </c>
      <c r="N260" s="124">
        <f>Manufacturing_Energy_Data!K19</f>
        <v>76.185315531647063</v>
      </c>
      <c r="O260" s="124">
        <f>Manufacturing_Energy_Data!L19</f>
        <v>112.75410958978128</v>
      </c>
      <c r="P260" s="124">
        <f>Manufacturing_Energy_Data!M19</f>
        <v>594.40115565336237</v>
      </c>
      <c r="Q260" s="124">
        <f>Manufacturing_Energy_Data!N19</f>
        <v>100.54861346665994</v>
      </c>
      <c r="R260" s="124">
        <f>Manufacturing_Energy_Data!O19</f>
        <v>68.944876451337223</v>
      </c>
      <c r="S260" s="124">
        <f>Manufacturing_Energy_Data!P19</f>
        <v>71.80496186305507</v>
      </c>
      <c r="T260" s="124">
        <f>Manufacturing_Energy_Data!Q19</f>
        <v>51.059900570314859</v>
      </c>
      <c r="U260" s="124">
        <f>Manufacturing_Energy_Data!R19</f>
        <v>123.45790824378136</v>
      </c>
      <c r="V260" s="124">
        <f>Manufacturing_Energy_Data!S19</f>
        <v>14.899658795801846</v>
      </c>
      <c r="W260" s="124">
        <f>Manufacturing_Energy_Data!T19</f>
        <v>18.517125198767097</v>
      </c>
      <c r="X260" s="124">
        <f t="shared" si="1029"/>
        <v>2306.1133725011273</v>
      </c>
      <c r="Z260" s="19">
        <f t="shared" si="1008"/>
        <v>0.30581577655682496</v>
      </c>
      <c r="AA260" s="19">
        <f t="shared" si="1009"/>
        <v>1.2931647728703308</v>
      </c>
      <c r="AB260" s="19">
        <f t="shared" si="1010"/>
        <v>0.3341216947316914</v>
      </c>
      <c r="AC260" s="19">
        <f t="shared" si="1011"/>
        <v>2.1921408256281811E-5</v>
      </c>
      <c r="AD260" s="19">
        <f t="shared" si="1012"/>
        <v>1.4464342489603713E-4</v>
      </c>
      <c r="AE260" s="19">
        <f t="shared" si="1013"/>
        <v>1.2685010449672556E-4</v>
      </c>
      <c r="AF260" s="19">
        <f t="shared" si="1014"/>
        <v>0.64941731957139259</v>
      </c>
      <c r="AG260" s="19">
        <f t="shared" si="1015"/>
        <v>1.1989754984490122</v>
      </c>
      <c r="AH260" s="19">
        <f t="shared" si="1016"/>
        <v>0.39616436041368913</v>
      </c>
      <c r="AI260" s="19">
        <f t="shared" si="1017"/>
        <v>0.24867233340843165</v>
      </c>
      <c r="AJ260" s="19">
        <f t="shared" si="1018"/>
        <v>1.1508466833603275</v>
      </c>
      <c r="AK260" s="19">
        <f t="shared" si="1019"/>
        <v>0.88557665532971641</v>
      </c>
      <c r="AL260" s="19">
        <f t="shared" si="1020"/>
        <v>1.307575219292584</v>
      </c>
      <c r="AM260" s="19">
        <f t="shared" si="1021"/>
        <v>2.4989659289036998</v>
      </c>
      <c r="AN260" s="19">
        <f t="shared" si="1022"/>
        <v>0.45144158728903455</v>
      </c>
      <c r="AO260" s="19">
        <f t="shared" si="1023"/>
        <v>0.27573769950306087</v>
      </c>
      <c r="AP260" s="19">
        <f t="shared" si="1024"/>
        <v>3.425148287670051</v>
      </c>
      <c r="AQ260" s="19">
        <f t="shared" si="1025"/>
        <v>0.56488330611427862</v>
      </c>
      <c r="AR260" s="19">
        <f t="shared" si="1026"/>
        <v>0.28597388195431056</v>
      </c>
      <c r="AS260" s="19">
        <f t="shared" si="1027"/>
        <v>0.30847341256486382</v>
      </c>
      <c r="AT260" s="19">
        <f t="shared" si="1028"/>
        <v>0.27807406798217316</v>
      </c>
      <c r="AU260" s="19">
        <f t="shared" si="1005"/>
        <v>3.2289491228907581</v>
      </c>
      <c r="AV260" s="19"/>
      <c r="AX260" s="266">
        <f t="shared" si="810"/>
        <v>0.94403176567311731</v>
      </c>
      <c r="AY260" s="266">
        <f t="shared" si="811"/>
        <v>1.007925006327264</v>
      </c>
      <c r="AZ260" s="266">
        <f t="shared" si="812"/>
        <v>1.0069090577559938</v>
      </c>
      <c r="BA260" s="266">
        <f t="shared" si="813"/>
        <v>1.0809001691003479</v>
      </c>
      <c r="BB260" s="266">
        <f t="shared" si="814"/>
        <v>0.97687154058112491</v>
      </c>
      <c r="BC260" s="266">
        <f t="shared" si="815"/>
        <v>0.97621491721103271</v>
      </c>
      <c r="BD260" s="266">
        <f t="shared" si="816"/>
        <v>0.96832861601175579</v>
      </c>
      <c r="BE260" s="266">
        <f t="shared" si="817"/>
        <v>0.96259443688669999</v>
      </c>
      <c r="BF260" s="266">
        <f t="shared" si="818"/>
        <v>0.99403391676879416</v>
      </c>
      <c r="BG260" s="266">
        <f t="shared" si="819"/>
        <v>0.67275376184322244</v>
      </c>
      <c r="BH260" s="266">
        <f t="shared" si="820"/>
        <v>1.0436944983435497</v>
      </c>
      <c r="BI260" s="266">
        <f t="shared" si="821"/>
        <v>0.89221352799906639</v>
      </c>
      <c r="BJ260" s="266">
        <f t="shared" si="822"/>
        <v>0.95033348933715145</v>
      </c>
      <c r="BK260" s="266">
        <f t="shared" si="823"/>
        <v>0.87170561340395791</v>
      </c>
      <c r="BL260" s="266">
        <f t="shared" si="824"/>
        <v>0.91741790667443068</v>
      </c>
      <c r="BM260" s="266">
        <f t="shared" si="825"/>
        <v>0.88896707230853789</v>
      </c>
      <c r="BN260" s="266">
        <f t="shared" si="826"/>
        <v>1.5794267041869419</v>
      </c>
      <c r="BO260" s="266">
        <f t="shared" si="827"/>
        <v>1.023772791219562</v>
      </c>
      <c r="BP260" s="266">
        <f t="shared" si="828"/>
        <v>0.96665220783508699</v>
      </c>
      <c r="BQ260" s="266">
        <f t="shared" si="829"/>
        <v>0.99041127621520975</v>
      </c>
      <c r="BR260" s="266">
        <f t="shared" si="830"/>
        <v>0.97471865221367293</v>
      </c>
      <c r="BS260" s="266">
        <f t="shared" si="831"/>
        <v>1.1656615586901322</v>
      </c>
      <c r="BU260" s="16"/>
      <c r="BV260" s="9">
        <f t="shared" si="796"/>
        <v>0.89044982292746866</v>
      </c>
      <c r="BW260" s="9">
        <f t="shared" si="832"/>
        <v>1.1656615586901322</v>
      </c>
      <c r="BX260" s="9">
        <f t="shared" si="833"/>
        <v>1.0988784567798355</v>
      </c>
      <c r="BY260" s="9">
        <f t="shared" si="834"/>
        <v>1.1103837571768487</v>
      </c>
      <c r="BZ260" s="9">
        <f t="shared" si="835"/>
        <v>0.95532074100031372</v>
      </c>
      <c r="CA260" s="9">
        <f t="shared" si="797"/>
        <v>1.0379619139780389</v>
      </c>
      <c r="CB260" s="9">
        <f t="shared" si="836"/>
        <v>1.0379631285289854</v>
      </c>
      <c r="CC260" s="9"/>
      <c r="CD260" s="9">
        <f t="shared" si="837"/>
        <v>1.2201767895198912</v>
      </c>
      <c r="CE260" s="9">
        <f t="shared" si="838"/>
        <v>1.1656601947155263</v>
      </c>
      <c r="CG260" s="35"/>
      <c r="CH260">
        <f t="shared" si="839"/>
        <v>1979</v>
      </c>
      <c r="CI260" s="19">
        <f t="shared" si="840"/>
        <v>6.0493788248849469E-2</v>
      </c>
      <c r="CJ260" s="19">
        <f t="shared" si="940"/>
        <v>3.8768099797479319E-2</v>
      </c>
      <c r="CK260" s="19">
        <f t="shared" si="941"/>
        <v>1.1421764255187601E-2</v>
      </c>
      <c r="CL260" s="19">
        <f t="shared" si="942"/>
        <v>4.3363002527297095E-6</v>
      </c>
      <c r="CM260" s="19">
        <f t="shared" si="943"/>
        <v>4.3363002527297095E-6</v>
      </c>
      <c r="CN260" s="19">
        <f t="shared" si="944"/>
        <v>4.3363002527297095E-6</v>
      </c>
      <c r="CO260" s="19">
        <f t="shared" si="945"/>
        <v>2.1592605539866614E-2</v>
      </c>
      <c r="CP260" s="19">
        <f t="shared" si="946"/>
        <v>6.5706384935536474E-2</v>
      </c>
      <c r="CQ260" s="19">
        <f t="shared" si="947"/>
        <v>1.0103858056028769E-2</v>
      </c>
      <c r="CR260" s="19">
        <f t="shared" si="948"/>
        <v>4.6721769656447497E-2</v>
      </c>
      <c r="CS260" s="19">
        <f t="shared" si="949"/>
        <v>0.21069778829223712</v>
      </c>
      <c r="CT260" s="19">
        <f t="shared" si="950"/>
        <v>3.3036240299417381E-2</v>
      </c>
      <c r="CU260" s="19">
        <f t="shared" si="951"/>
        <v>4.8893567391048186E-2</v>
      </c>
      <c r="CV260" s="19">
        <f t="shared" si="952"/>
        <v>0.25775018814825063</v>
      </c>
      <c r="CW260" s="19">
        <f t="shared" si="953"/>
        <v>4.3600897798709931E-2</v>
      </c>
      <c r="CX260" s="19">
        <f t="shared" si="954"/>
        <v>2.9896568518035217E-2</v>
      </c>
      <c r="CY260" s="19">
        <f t="shared" si="935"/>
        <v>3.1136787427401284E-2</v>
      </c>
      <c r="CZ260" s="19">
        <f t="shared" si="936"/>
        <v>2.2141105974741015E-2</v>
      </c>
      <c r="DA260" s="19">
        <f t="shared" si="937"/>
        <v>5.3535055871899037E-2</v>
      </c>
      <c r="DB260" s="19">
        <f t="shared" si="938"/>
        <v>6.4609394201821978E-3</v>
      </c>
      <c r="DC260" s="19">
        <f t="shared" si="939"/>
        <v>8.0295814679241431E-3</v>
      </c>
      <c r="DD260">
        <f t="shared" si="861"/>
        <v>1.0000000000000002</v>
      </c>
      <c r="DF260" s="19">
        <f t="shared" si="918"/>
        <v>6.1489794402362775E-2</v>
      </c>
      <c r="DG260" s="19">
        <f t="shared" si="965"/>
        <v>3.9278424161783246E-2</v>
      </c>
      <c r="DH260" s="19">
        <f t="shared" si="966"/>
        <v>1.2280473607018309E-2</v>
      </c>
      <c r="DI260" s="19">
        <f t="shared" si="967"/>
        <v>4.3581227559607432E-6</v>
      </c>
      <c r="DJ260" s="19">
        <f t="shared" si="968"/>
        <v>4.3581227559607432E-6</v>
      </c>
      <c r="DK260" s="19">
        <f t="shared" si="969"/>
        <v>4.3581227559607432E-6</v>
      </c>
      <c r="DL260" s="19">
        <f t="shared" si="970"/>
        <v>2.211092922125521E-2</v>
      </c>
      <c r="DM260" s="19">
        <f t="shared" si="971"/>
        <v>6.5642117297772307E-2</v>
      </c>
      <c r="DN260" s="19">
        <f t="shared" si="972"/>
        <v>1.06077531032673E-2</v>
      </c>
      <c r="DO260" s="19">
        <f t="shared" si="973"/>
        <v>4.5975424615033886E-2</v>
      </c>
      <c r="DP260" s="19">
        <f t="shared" si="974"/>
        <v>0.2117297497016373</v>
      </c>
      <c r="DQ260" s="19">
        <f t="shared" si="975"/>
        <v>3.3298432618191071E-2</v>
      </c>
      <c r="DR260" s="19">
        <f t="shared" si="976"/>
        <v>4.8966671639040039E-2</v>
      </c>
      <c r="DS260" s="19">
        <f t="shared" si="977"/>
        <v>0.25389914000757924</v>
      </c>
      <c r="DT260" s="19">
        <f t="shared" si="978"/>
        <v>4.363197494137503E-2</v>
      </c>
      <c r="DU260" s="19">
        <f t="shared" si="979"/>
        <v>3.0114798557222152E-2</v>
      </c>
      <c r="DV260" s="19">
        <f t="shared" si="955"/>
        <v>3.0194875370727459E-2</v>
      </c>
      <c r="DW260" s="19">
        <f t="shared" si="956"/>
        <v>2.1926640964248779E-2</v>
      </c>
      <c r="DX260" s="19">
        <f t="shared" si="957"/>
        <v>5.383802195319682E-2</v>
      </c>
      <c r="DY260" s="19">
        <f t="shared" si="958"/>
        <v>6.661207304698792E-3</v>
      </c>
      <c r="DZ260" s="19">
        <f t="shared" si="959"/>
        <v>8.258179476274977E-3</v>
      </c>
      <c r="EA260" s="19">
        <f t="shared" si="863"/>
        <v>0.99991768331095243</v>
      </c>
      <c r="EC260" s="19">
        <f t="shared" si="919"/>
        <v>6.1494856455339635E-2</v>
      </c>
      <c r="ED260" s="19">
        <f t="shared" si="980"/>
        <v>3.928165769778523E-2</v>
      </c>
      <c r="EE260" s="19">
        <f t="shared" si="981"/>
        <v>1.2281484578165372E-2</v>
      </c>
      <c r="EF260" s="19">
        <f t="shared" si="982"/>
        <v>4.3584815317297103E-6</v>
      </c>
      <c r="EG260" s="19">
        <f t="shared" si="983"/>
        <v>4.3584815317297103E-6</v>
      </c>
      <c r="EH260" s="19">
        <f t="shared" si="984"/>
        <v>4.3584815317297103E-6</v>
      </c>
      <c r="EI260" s="19">
        <f t="shared" si="985"/>
        <v>2.2112749469577284E-2</v>
      </c>
      <c r="EJ260" s="19">
        <f t="shared" si="986"/>
        <v>6.5647521184360388E-2</v>
      </c>
      <c r="EK260" s="19">
        <f t="shared" si="987"/>
        <v>1.0608626370265443E-2</v>
      </c>
      <c r="EL260" s="19">
        <f t="shared" si="988"/>
        <v>4.5979209471322592E-2</v>
      </c>
      <c r="EM260" s="19">
        <f t="shared" si="989"/>
        <v>0.21174718002841239</v>
      </c>
      <c r="EN260" s="19">
        <f t="shared" si="990"/>
        <v>3.3301173860564671E-2</v>
      </c>
      <c r="EO260" s="19">
        <f t="shared" si="991"/>
        <v>4.8970702745150356E-2</v>
      </c>
      <c r="EP260" s="19">
        <f t="shared" si="992"/>
        <v>0.25392004186470835</v>
      </c>
      <c r="EQ260" s="19">
        <f t="shared" si="993"/>
        <v>4.3635566876765036E-2</v>
      </c>
      <c r="ER260" s="19">
        <f t="shared" si="994"/>
        <v>3.0117277711806514E-2</v>
      </c>
      <c r="ES260" s="19">
        <f t="shared" si="960"/>
        <v>3.0197361117512627E-2</v>
      </c>
      <c r="ET260" s="19">
        <f t="shared" si="961"/>
        <v>2.1928446041322859E-2</v>
      </c>
      <c r="EU260" s="19">
        <f t="shared" si="962"/>
        <v>5.3842454085747352E-2</v>
      </c>
      <c r="EV260" s="19">
        <f t="shared" si="963"/>
        <v>6.6617556783694788E-3</v>
      </c>
      <c r="EW260" s="19">
        <f t="shared" si="964"/>
        <v>8.2588593182293633E-3</v>
      </c>
      <c r="EZ260" s="19">
        <f t="shared" si="920"/>
        <v>-1.9740728022703821E-2</v>
      </c>
      <c r="FA260" s="19">
        <f t="shared" si="995"/>
        <v>-2.4045746269716891E-2</v>
      </c>
      <c r="FB260" s="19">
        <f t="shared" si="996"/>
        <v>-8.6708116232935228E-2</v>
      </c>
      <c r="FC260" s="19">
        <f t="shared" si="997"/>
        <v>2.8005123502820211E-3</v>
      </c>
      <c r="FD260" s="19">
        <f t="shared" si="998"/>
        <v>-7.9786602536430582E-3</v>
      </c>
      <c r="FE260" s="19">
        <f t="shared" si="999"/>
        <v>4.6529877856475256E-2</v>
      </c>
      <c r="FF260" s="19">
        <f t="shared" si="1000"/>
        <v>-2.2498762769972477E-2</v>
      </c>
      <c r="FG260" s="19">
        <f t="shared" si="1001"/>
        <v>-1.3894411488292533E-3</v>
      </c>
      <c r="FH260" s="19">
        <f t="shared" si="1002"/>
        <v>-0.10875971503398917</v>
      </c>
      <c r="FI260" s="19">
        <f t="shared" si="866"/>
        <v>-2.5748492695494816E-2</v>
      </c>
      <c r="FJ260" s="19">
        <f t="shared" si="867"/>
        <v>-3.5010054014929584E-2</v>
      </c>
      <c r="FK260" s="19">
        <f t="shared" si="868"/>
        <v>1.5692984808298872E-2</v>
      </c>
      <c r="FL260" s="19">
        <f t="shared" si="869"/>
        <v>6.1944362821930599E-3</v>
      </c>
      <c r="FM260" s="19">
        <f t="shared" si="870"/>
        <v>2.2696198270715267E-2</v>
      </c>
      <c r="FN260" s="19">
        <f t="shared" si="871"/>
        <v>-3.1132869765870565E-2</v>
      </c>
      <c r="FO260" s="19">
        <f t="shared" si="872"/>
        <v>-3.4402043763440776E-2</v>
      </c>
      <c r="FP260" s="19">
        <f t="shared" si="873"/>
        <v>-0.17772336909463343</v>
      </c>
      <c r="FQ260" s="19">
        <f t="shared" si="874"/>
        <v>-4.2441748526411147E-3</v>
      </c>
      <c r="FR260" s="19">
        <f t="shared" si="875"/>
        <v>7.6116873124573462E-3</v>
      </c>
      <c r="FS260" s="19">
        <f t="shared" si="876"/>
        <v>-4.2435808403723935E-2</v>
      </c>
      <c r="FT260" s="19">
        <f t="shared" si="877"/>
        <v>-4.3255435352272872E-2</v>
      </c>
      <c r="FU260" s="19"/>
      <c r="FV260" s="16"/>
      <c r="FW260" s="19">
        <f t="shared" si="878"/>
        <v>0.98505430208901334</v>
      </c>
      <c r="FX260" s="19">
        <f t="shared" si="929"/>
        <v>1.0112237163189834</v>
      </c>
      <c r="FY260" s="19">
        <f t="shared" si="799"/>
        <v>0.95532074100031372</v>
      </c>
      <c r="FZ260" s="19"/>
      <c r="GA260" s="19">
        <f t="shared" si="879"/>
        <v>0.99239401420189266</v>
      </c>
      <c r="GB260" s="19">
        <f t="shared" si="930"/>
        <v>1.0030177256665485</v>
      </c>
      <c r="GC260" s="19">
        <f t="shared" si="800"/>
        <v>1.0988784567798355</v>
      </c>
      <c r="GD260" s="19"/>
      <c r="GE260" s="19">
        <f t="shared" si="880"/>
        <v>0.99841534119075559</v>
      </c>
      <c r="GF260" s="19">
        <f t="shared" si="931"/>
        <v>0.93787205516515637</v>
      </c>
      <c r="GG260" s="19">
        <f t="shared" si="801"/>
        <v>1.1103837571768487</v>
      </c>
      <c r="GH260" s="19"/>
      <c r="GI260" s="19">
        <f t="shared" si="802"/>
        <v>0.89044982292746866</v>
      </c>
      <c r="GJ260" s="19">
        <f t="shared" si="881"/>
        <v>1.0379619139780389</v>
      </c>
      <c r="GK260" s="19">
        <f t="shared" si="803"/>
        <v>1.0379631285289854</v>
      </c>
      <c r="GL260" s="3"/>
      <c r="GM260" s="3"/>
      <c r="GN260" s="8"/>
      <c r="GO260" s="5">
        <f t="shared" si="932"/>
        <v>30</v>
      </c>
      <c r="GP260" t="b">
        <f t="shared" si="882"/>
        <v>0</v>
      </c>
      <c r="GS260" s="11"/>
      <c r="GT260" s="11"/>
      <c r="GU260" s="34"/>
      <c r="GV260" s="30" t="str">
        <f t="shared" ca="1" si="804"/>
        <v/>
      </c>
      <c r="GW260" s="12" t="str">
        <f t="shared" si="883"/>
        <v/>
      </c>
      <c r="GX260" s="19" t="str">
        <f t="shared" ca="1" si="884"/>
        <v/>
      </c>
      <c r="GY260" s="19" t="str">
        <f t="shared" ca="1" si="885"/>
        <v/>
      </c>
      <c r="GZ260" s="11" t="str">
        <f ca="1">IF(GP260,OFFSET(#REF!,$GP$225+$GO260,0),"")</f>
        <v/>
      </c>
      <c r="HA260" s="12" t="str">
        <f t="shared" ca="1" si="886"/>
        <v/>
      </c>
      <c r="HB260" s="12" t="str">
        <f t="shared" ca="1" si="887"/>
        <v/>
      </c>
      <c r="HC260" s="12" t="str">
        <f t="shared" ca="1" si="888"/>
        <v/>
      </c>
      <c r="HD260" s="12" t="str">
        <f t="shared" ca="1" si="889"/>
        <v/>
      </c>
      <c r="HE260" t="str">
        <f t="shared" ca="1" si="890"/>
        <v/>
      </c>
      <c r="HF260" s="12" t="str">
        <f t="shared" ca="1" si="891"/>
        <v/>
      </c>
      <c r="HG260" s="12" t="str">
        <f t="shared" ca="1" si="892"/>
        <v/>
      </c>
      <c r="HH260" s="12" t="str">
        <f t="shared" ca="1" si="893"/>
        <v/>
      </c>
      <c r="HJ260" s="17"/>
      <c r="HL260" s="18">
        <f t="shared" si="894"/>
        <v>1979</v>
      </c>
      <c r="HM260" s="9">
        <f t="shared" si="806"/>
        <v>0.64101300054931887</v>
      </c>
      <c r="HN260" s="9">
        <f t="shared" si="895"/>
        <v>1.2837027043223488</v>
      </c>
      <c r="HO260" s="9">
        <f t="shared" si="896"/>
        <v>1.0878289696317756</v>
      </c>
      <c r="HP260" s="9">
        <f t="shared" si="897"/>
        <v>1.167786886134982</v>
      </c>
      <c r="HQ260" s="9">
        <f t="shared" si="898"/>
        <v>1.0105057714481862</v>
      </c>
      <c r="HR260" s="9">
        <f t="shared" si="808"/>
        <v>0.82286738697894535</v>
      </c>
      <c r="HS260" s="9">
        <f t="shared" si="899"/>
        <v>0.82287012231094392</v>
      </c>
      <c r="HT260" s="9"/>
      <c r="HU260" s="9">
        <f t="shared" si="900"/>
        <v>1.2703524050937174</v>
      </c>
      <c r="HV260" s="23">
        <f t="shared" si="901"/>
        <v>1.2836984371202855</v>
      </c>
      <c r="HX260" s="8"/>
      <c r="HY260" s="5">
        <f t="shared" si="933"/>
        <v>30</v>
      </c>
      <c r="HZ260" t="b">
        <f t="shared" si="902"/>
        <v>0</v>
      </c>
      <c r="IC260" s="11"/>
      <c r="ID260" s="11"/>
      <c r="IE260" s="11"/>
      <c r="IF260" t="str">
        <f t="shared" ca="1" si="904"/>
        <v/>
      </c>
      <c r="IG260" s="12" t="str">
        <f t="shared" si="905"/>
        <v/>
      </c>
      <c r="IH260" s="19" t="str">
        <f t="shared" ca="1" si="906"/>
        <v/>
      </c>
      <c r="II260" s="19" t="str">
        <f t="shared" ca="1" si="907"/>
        <v/>
      </c>
      <c r="IJ260" s="11" t="str">
        <f t="shared" ca="1" si="908"/>
        <v/>
      </c>
      <c r="IK260" s="12" t="str">
        <f t="shared" ca="1" si="909"/>
        <v/>
      </c>
      <c r="IL260" s="12" t="str">
        <f t="shared" ca="1" si="1003"/>
        <v/>
      </c>
      <c r="IM260" s="12" t="str">
        <f t="shared" ca="1" si="911"/>
        <v/>
      </c>
      <c r="IN260" s="12" t="str">
        <f t="shared" ca="1" si="912"/>
        <v/>
      </c>
      <c r="IO260" t="str">
        <f t="shared" ca="1" si="913"/>
        <v/>
      </c>
      <c r="IP260" s="12" t="str">
        <f t="shared" ca="1" si="914"/>
        <v/>
      </c>
      <c r="IQ260" s="12" t="str">
        <f t="shared" ca="1" si="915"/>
        <v/>
      </c>
      <c r="IR260" s="12" t="str">
        <f t="shared" ca="1" si="916"/>
        <v/>
      </c>
    </row>
    <row r="261" spans="1:252" x14ac:dyDescent="0.2">
      <c r="A261" t="s">
        <v>54</v>
      </c>
      <c r="B261" s="1">
        <f t="shared" si="917"/>
        <v>1980</v>
      </c>
      <c r="C261" s="124">
        <f>Manufacturing_Energy_Data!C20</f>
        <v>145.15568679358793</v>
      </c>
      <c r="D261" s="124">
        <f>Manufacturing_Energy_Data!D20</f>
        <v>86.588752680547699</v>
      </c>
      <c r="E261" s="124">
        <f>Manufacturing_Energy_Data!E20</f>
        <v>27.573619569062824</v>
      </c>
      <c r="F261" s="124">
        <v>0.01</v>
      </c>
      <c r="G261" s="124">
        <v>0.01</v>
      </c>
      <c r="H261" s="124">
        <v>0.01</v>
      </c>
      <c r="I261" s="124">
        <f>Manufacturing_Energy_Data!F20</f>
        <v>45.376420085598738</v>
      </c>
      <c r="J261" s="124">
        <f>Manufacturing_Energy_Data!G20</f>
        <v>163.09225818989452</v>
      </c>
      <c r="K261" s="124">
        <f>Manufacturing_Energy_Data!H20</f>
        <v>23.550910729039504</v>
      </c>
      <c r="L261" s="124">
        <f>Manufacturing_Energy_Data!I20</f>
        <v>109.93626091168396</v>
      </c>
      <c r="M261" s="124">
        <f>Manufacturing_Energy_Data!J20</f>
        <v>445.86904553824206</v>
      </c>
      <c r="N261" s="124">
        <f>Manufacturing_Energy_Data!K20</f>
        <v>72.257017837631565</v>
      </c>
      <c r="O261" s="124">
        <f>Manufacturing_Energy_Data!L20</f>
        <v>104.2765377722408</v>
      </c>
      <c r="P261" s="124">
        <f>Manufacturing_Energy_Data!M20</f>
        <v>560.6368919977499</v>
      </c>
      <c r="Q261" s="124">
        <f>Manufacturing_Energy_Data!N20</f>
        <v>98.257936313930443</v>
      </c>
      <c r="R261" s="124">
        <f>Manufacturing_Energy_Data!O20</f>
        <v>67.657653162344744</v>
      </c>
      <c r="S261" s="124">
        <f>Manufacturing_Energy_Data!P20</f>
        <v>76.722165922369328</v>
      </c>
      <c r="T261" s="124">
        <f>Manufacturing_Energy_Data!Q20</f>
        <v>48.015074997710698</v>
      </c>
      <c r="U261" s="124">
        <f>Manufacturing_Energy_Data!R20</f>
        <v>115.87371521980836</v>
      </c>
      <c r="V261" s="124">
        <f>Manufacturing_Energy_Data!S20</f>
        <v>14.599259313499147</v>
      </c>
      <c r="W261" s="124">
        <f>Manufacturing_Energy_Data!T20</f>
        <v>18.431041326642504</v>
      </c>
      <c r="X261" s="124">
        <f t="shared" si="1029"/>
        <v>2223.900248361585</v>
      </c>
      <c r="Z261" s="19">
        <f t="shared" si="1008"/>
        <v>0.31448542522598055</v>
      </c>
      <c r="AA261" s="19">
        <f t="shared" si="1009"/>
        <v>1.3280663794715035</v>
      </c>
      <c r="AB261" s="19">
        <f t="shared" si="1010"/>
        <v>0.34360846043361787</v>
      </c>
      <c r="AC261" s="19">
        <f t="shared" si="1011"/>
        <v>2.166538784478904E-5</v>
      </c>
      <c r="AD261" s="19">
        <f t="shared" si="1012"/>
        <v>1.5337631486287201E-4</v>
      </c>
      <c r="AE261" s="19">
        <f t="shared" si="1013"/>
        <v>1.2461492752991385E-4</v>
      </c>
      <c r="AF261" s="19">
        <f t="shared" si="1014"/>
        <v>0.63167522165238299</v>
      </c>
      <c r="AG261" s="19">
        <f t="shared" si="1015"/>
        <v>1.3130338855415085</v>
      </c>
      <c r="AH261" s="19">
        <f t="shared" si="1016"/>
        <v>0.39878815729880018</v>
      </c>
      <c r="AI261" s="19">
        <f t="shared" si="1017"/>
        <v>0.2616183359309821</v>
      </c>
      <c r="AJ261" s="19">
        <f t="shared" si="1018"/>
        <v>1.2378410185117874</v>
      </c>
      <c r="AK261" s="19">
        <f t="shared" si="1019"/>
        <v>0.91237249614215088</v>
      </c>
      <c r="AL261" s="19">
        <f t="shared" si="1020"/>
        <v>1.3389063951647859</v>
      </c>
      <c r="AM261" s="19">
        <f t="shared" si="1021"/>
        <v>2.6544666171524605</v>
      </c>
      <c r="AN261" s="19">
        <f t="shared" si="1022"/>
        <v>0.46070649440684919</v>
      </c>
      <c r="AO261" s="19">
        <f t="shared" si="1023"/>
        <v>0.28082193930298011</v>
      </c>
      <c r="AP261" s="19">
        <f t="shared" si="1024"/>
        <v>2.9409176242334745</v>
      </c>
      <c r="AQ261" s="19">
        <f t="shared" si="1025"/>
        <v>0.5622540648987121</v>
      </c>
      <c r="AR261" s="19">
        <f t="shared" si="1026"/>
        <v>0.31828364615265303</v>
      </c>
      <c r="AS261" s="19">
        <f t="shared" si="1027"/>
        <v>0.30906994536907378</v>
      </c>
      <c r="AT261" s="19">
        <f t="shared" si="1028"/>
        <v>0.29726577577857805</v>
      </c>
      <c r="AU261" s="19">
        <f t="shared" si="1005"/>
        <v>3.2847506882020951</v>
      </c>
      <c r="AV261" s="19"/>
      <c r="AX261" s="266">
        <f t="shared" si="810"/>
        <v>0.97079436056948543</v>
      </c>
      <c r="AY261" s="266">
        <f t="shared" si="811"/>
        <v>1.0351281924890989</v>
      </c>
      <c r="AZ261" s="266">
        <f t="shared" si="812"/>
        <v>1.0354983725616349</v>
      </c>
      <c r="BA261" s="266">
        <f t="shared" si="813"/>
        <v>1.068276321998902</v>
      </c>
      <c r="BB261" s="266">
        <f t="shared" si="814"/>
        <v>1.0358504515254632</v>
      </c>
      <c r="BC261" s="266">
        <f t="shared" si="815"/>
        <v>0.9590134091297805</v>
      </c>
      <c r="BD261" s="266">
        <f t="shared" si="816"/>
        <v>0.94187385324934858</v>
      </c>
      <c r="BE261" s="266">
        <f t="shared" si="817"/>
        <v>1.0541659235747374</v>
      </c>
      <c r="BF261" s="266">
        <f t="shared" si="818"/>
        <v>1.000617404217764</v>
      </c>
      <c r="BG261" s="266">
        <f t="shared" si="819"/>
        <v>0.7077776496175523</v>
      </c>
      <c r="BH261" s="266">
        <f t="shared" si="820"/>
        <v>1.122589029037701</v>
      </c>
      <c r="BI261" s="266">
        <f t="shared" si="821"/>
        <v>0.91921018777219721</v>
      </c>
      <c r="BJ261" s="266">
        <f t="shared" si="822"/>
        <v>0.9731046961116071</v>
      </c>
      <c r="BK261" s="266">
        <f t="shared" si="823"/>
        <v>0.92594837888819559</v>
      </c>
      <c r="BL261" s="266">
        <f t="shared" si="824"/>
        <v>0.93624601629676496</v>
      </c>
      <c r="BM261" s="266">
        <f t="shared" si="825"/>
        <v>0.9053584536031315</v>
      </c>
      <c r="BN261" s="266">
        <f t="shared" si="826"/>
        <v>1.3561351043542973</v>
      </c>
      <c r="BO261" s="266">
        <f t="shared" si="827"/>
        <v>1.0190076555023004</v>
      </c>
      <c r="BP261" s="266">
        <f t="shared" si="828"/>
        <v>1.0758660447194941</v>
      </c>
      <c r="BQ261" s="266">
        <f t="shared" si="829"/>
        <v>0.99232655575586581</v>
      </c>
      <c r="BR261" s="266">
        <f t="shared" si="830"/>
        <v>1.0419903532130974</v>
      </c>
      <c r="BS261" s="266">
        <f t="shared" si="831"/>
        <v>1.1858061125751835</v>
      </c>
      <c r="BU261" s="16"/>
      <c r="BV261" s="9">
        <f t="shared" si="796"/>
        <v>0.84411747441742158</v>
      </c>
      <c r="BW261" s="9">
        <f t="shared" si="832"/>
        <v>1.1858061125751835</v>
      </c>
      <c r="BX261" s="9">
        <f t="shared" si="833"/>
        <v>1.0889942115234237</v>
      </c>
      <c r="BY261" s="9">
        <f t="shared" si="834"/>
        <v>1.0881409359427341</v>
      </c>
      <c r="BZ261" s="9">
        <f t="shared" si="835"/>
        <v>1.0006958286348997</v>
      </c>
      <c r="CA261" s="9">
        <f t="shared" si="797"/>
        <v>1.0009576438210601</v>
      </c>
      <c r="CB261" s="9">
        <f t="shared" si="836"/>
        <v>1.0009596608957048</v>
      </c>
      <c r="CC261" s="9"/>
      <c r="CD261" s="9">
        <f t="shared" si="837"/>
        <v>1.1849791805633181</v>
      </c>
      <c r="CE261" s="9">
        <f t="shared" si="838"/>
        <v>1.185803723008914</v>
      </c>
      <c r="CG261" s="35"/>
      <c r="CH261">
        <f t="shared" si="839"/>
        <v>1980</v>
      </c>
      <c r="CI261" s="19">
        <f t="shared" si="840"/>
        <v>6.5270772329167434E-2</v>
      </c>
      <c r="CJ261" s="19">
        <f t="shared" si="940"/>
        <v>3.8935538023497356E-2</v>
      </c>
      <c r="CK261" s="19">
        <f t="shared" si="941"/>
        <v>1.2398766351762921E-2</v>
      </c>
      <c r="CL261" s="19">
        <f t="shared" si="942"/>
        <v>4.4966045610037161E-6</v>
      </c>
      <c r="CM261" s="19">
        <f t="shared" si="943"/>
        <v>4.4966045610037161E-6</v>
      </c>
      <c r="CN261" s="19">
        <f t="shared" si="944"/>
        <v>4.4966045610037161E-6</v>
      </c>
      <c r="CO261" s="19">
        <f t="shared" si="945"/>
        <v>2.040398175189239E-2</v>
      </c>
      <c r="CP261" s="19">
        <f t="shared" si="946"/>
        <v>7.3336139204107531E-2</v>
      </c>
      <c r="CQ261" s="19">
        <f t="shared" si="947"/>
        <v>1.0589913259999039E-2</v>
      </c>
      <c r="CR261" s="19">
        <f t="shared" si="948"/>
        <v>4.9433989223517265E-2</v>
      </c>
      <c r="CS261" s="19">
        <f t="shared" si="949"/>
        <v>0.20048967837776327</v>
      </c>
      <c r="CT261" s="19">
        <f t="shared" si="950"/>
        <v>3.2491123597322098E-2</v>
      </c>
      <c r="CU261" s="19">
        <f t="shared" si="951"/>
        <v>4.6889035535233423E-2</v>
      </c>
      <c r="CV261" s="19">
        <f t="shared" si="952"/>
        <v>0.25209624056240298</v>
      </c>
      <c r="CW261" s="19">
        <f t="shared" si="953"/>
        <v>4.4182708458403226E-2</v>
      </c>
      <c r="CX261" s="19">
        <f t="shared" si="954"/>
        <v>3.0422971179660686E-2</v>
      </c>
      <c r="CY261" s="19">
        <f t="shared" si="935"/>
        <v>3.449892412166098E-2</v>
      </c>
      <c r="CZ261" s="19">
        <f t="shared" si="936"/>
        <v>2.1590480523164143E-2</v>
      </c>
      <c r="DA261" s="19">
        <f t="shared" si="937"/>
        <v>5.2103827635783598E-2</v>
      </c>
      <c r="DB261" s="19">
        <f t="shared" si="938"/>
        <v>6.5647096016356243E-3</v>
      </c>
      <c r="DC261" s="19">
        <f t="shared" si="939"/>
        <v>8.287710449342867E-3</v>
      </c>
      <c r="DD261">
        <f t="shared" si="861"/>
        <v>0.99999999999999967</v>
      </c>
      <c r="DF261" s="19">
        <f t="shared" si="918"/>
        <v>6.2852027512324452E-2</v>
      </c>
      <c r="DG261" s="19">
        <f t="shared" si="965"/>
        <v>3.8851758776893799E-2</v>
      </c>
      <c r="DH261" s="19">
        <f t="shared" si="966"/>
        <v>1.1903583660572512E-2</v>
      </c>
      <c r="DI261" s="19">
        <f t="shared" si="967"/>
        <v>4.4159674828007944E-6</v>
      </c>
      <c r="DJ261" s="19">
        <f t="shared" si="968"/>
        <v>4.4159674828007944E-6</v>
      </c>
      <c r="DK261" s="19">
        <f t="shared" si="969"/>
        <v>4.4159674828007944E-6</v>
      </c>
      <c r="DL261" s="19">
        <f t="shared" si="970"/>
        <v>2.0992685537671262E-2</v>
      </c>
      <c r="DM261" s="19">
        <f t="shared" si="971"/>
        <v>6.9451427358788911E-2</v>
      </c>
      <c r="DN261" s="19">
        <f t="shared" si="972"/>
        <v>1.0344982634281876E-2</v>
      </c>
      <c r="DO261" s="19">
        <f t="shared" si="973"/>
        <v>4.8065126353376626E-2</v>
      </c>
      <c r="DP261" s="19">
        <f t="shared" si="974"/>
        <v>0.20555148875940182</v>
      </c>
      <c r="DQ261" s="19">
        <f t="shared" si="975"/>
        <v>3.2762926137653775E-2</v>
      </c>
      <c r="DR261" s="19">
        <f t="shared" si="976"/>
        <v>4.7884308861766423E-2</v>
      </c>
      <c r="DS261" s="19">
        <f t="shared" si="977"/>
        <v>0.25491276409360752</v>
      </c>
      <c r="DT261" s="19">
        <f t="shared" si="978"/>
        <v>4.3891160435265433E-2</v>
      </c>
      <c r="DU261" s="19">
        <f t="shared" si="979"/>
        <v>3.0159004189297223E-2</v>
      </c>
      <c r="DV261" s="19">
        <f t="shared" si="955"/>
        <v>3.2789131869795887E-2</v>
      </c>
      <c r="DW261" s="19">
        <f t="shared" si="956"/>
        <v>2.1864637710394225E-2</v>
      </c>
      <c r="DX261" s="19">
        <f t="shared" si="957"/>
        <v>5.2816209808569978E-2</v>
      </c>
      <c r="DY261" s="19">
        <f t="shared" si="958"/>
        <v>6.5126867259279863E-3</v>
      </c>
      <c r="DZ261" s="19">
        <f t="shared" si="959"/>
        <v>8.1579653410154673E-3</v>
      </c>
      <c r="EA261" s="19">
        <f t="shared" si="863"/>
        <v>0.99977712366905347</v>
      </c>
      <c r="EC261" s="19">
        <f t="shared" si="919"/>
        <v>6.2866038864407697E-2</v>
      </c>
      <c r="ED261" s="19">
        <f t="shared" si="980"/>
        <v>3.8860419844687827E-2</v>
      </c>
      <c r="EE261" s="19">
        <f t="shared" si="981"/>
        <v>1.1906237279052646E-2</v>
      </c>
      <c r="EF261" s="19">
        <f t="shared" si="982"/>
        <v>4.4169519168379865E-6</v>
      </c>
      <c r="EG261" s="19">
        <f t="shared" si="983"/>
        <v>4.4169519168379865E-6</v>
      </c>
      <c r="EH261" s="19">
        <f t="shared" si="984"/>
        <v>4.4169519168379865E-6</v>
      </c>
      <c r="EI261" s="19">
        <f t="shared" si="985"/>
        <v>2.0997365353420776E-2</v>
      </c>
      <c r="EJ261" s="19">
        <f t="shared" si="986"/>
        <v>6.9466909888787121E-2</v>
      </c>
      <c r="EK261" s="19">
        <f t="shared" si="987"/>
        <v>1.0347288800044874E-2</v>
      </c>
      <c r="EL261" s="19">
        <f t="shared" si="988"/>
        <v>4.8075841320497303E-2</v>
      </c>
      <c r="EM261" s="19">
        <f t="shared" si="989"/>
        <v>0.20559731153384897</v>
      </c>
      <c r="EN261" s="19">
        <f t="shared" si="990"/>
        <v>3.2770229846246182E-2</v>
      </c>
      <c r="EO261" s="19">
        <f t="shared" si="991"/>
        <v>4.7894983519964095E-2</v>
      </c>
      <c r="EP261" s="19">
        <f t="shared" si="992"/>
        <v>0.25496959078050363</v>
      </c>
      <c r="EQ261" s="19">
        <f t="shared" si="993"/>
        <v>4.3900944916793576E-2</v>
      </c>
      <c r="ER261" s="19">
        <f t="shared" si="994"/>
        <v>3.0165727415944022E-2</v>
      </c>
      <c r="ES261" s="19">
        <f t="shared" si="960"/>
        <v>3.2796441420327754E-2</v>
      </c>
      <c r="ET261" s="19">
        <f t="shared" si="961"/>
        <v>2.1869511906967641E-2</v>
      </c>
      <c r="EU261" s="19">
        <f t="shared" si="962"/>
        <v>5.2827983915796434E-2</v>
      </c>
      <c r="EV261" s="19">
        <f t="shared" si="963"/>
        <v>6.5141385732324659E-3</v>
      </c>
      <c r="EW261" s="19">
        <f t="shared" si="964"/>
        <v>8.1597839637266197E-3</v>
      </c>
      <c r="EZ261" s="19">
        <f t="shared" si="920"/>
        <v>2.7954849123851183E-2</v>
      </c>
      <c r="FA261" s="19">
        <f t="shared" si="995"/>
        <v>2.6631508128403456E-2</v>
      </c>
      <c r="FB261" s="19">
        <f t="shared" si="996"/>
        <v>2.7997530622564867E-2</v>
      </c>
      <c r="FC261" s="19">
        <f t="shared" si="997"/>
        <v>-1.17477483470765E-2</v>
      </c>
      <c r="FD261" s="19">
        <f t="shared" si="998"/>
        <v>5.8622900732542532E-2</v>
      </c>
      <c r="FE261" s="19">
        <f t="shared" si="999"/>
        <v>-1.7777707038446128E-2</v>
      </c>
      <c r="FF261" s="19">
        <f t="shared" si="1000"/>
        <v>-2.7700157156408528E-2</v>
      </c>
      <c r="FG261" s="19">
        <f t="shared" si="1001"/>
        <v>9.0872961863300142E-2</v>
      </c>
      <c r="FH261" s="19">
        <f t="shared" si="1002"/>
        <v>6.6011651120999161E-3</v>
      </c>
      <c r="FI261" s="19">
        <f t="shared" si="866"/>
        <v>5.0750608824285497E-2</v>
      </c>
      <c r="FJ261" s="19">
        <f t="shared" si="867"/>
        <v>7.2870830133685172E-2</v>
      </c>
      <c r="FK261" s="19">
        <f t="shared" si="868"/>
        <v>2.9809324678430508E-2</v>
      </c>
      <c r="FL261" s="19">
        <f t="shared" si="869"/>
        <v>2.3678713343903125E-2</v>
      </c>
      <c r="FM261" s="19">
        <f t="shared" si="870"/>
        <v>6.0366719149136119E-2</v>
      </c>
      <c r="FN261" s="19">
        <f t="shared" si="871"/>
        <v>2.031517895429746E-2</v>
      </c>
      <c r="FO261" s="19">
        <f t="shared" si="872"/>
        <v>1.827075080492362E-2</v>
      </c>
      <c r="FP261" s="19">
        <f t="shared" si="873"/>
        <v>-0.15242311670864503</v>
      </c>
      <c r="FQ261" s="19">
        <f t="shared" si="874"/>
        <v>-4.6653514506371403E-3</v>
      </c>
      <c r="FR261" s="19">
        <f t="shared" si="875"/>
        <v>0.10704246943400834</v>
      </c>
      <c r="FS261" s="19">
        <f t="shared" si="876"/>
        <v>1.9319550023168864E-3</v>
      </c>
      <c r="FT261" s="19">
        <f t="shared" si="877"/>
        <v>6.673909679383519E-2</v>
      </c>
      <c r="FU261" s="19"/>
      <c r="FV261" s="16"/>
      <c r="FW261" s="19">
        <f t="shared" si="878"/>
        <v>1.0474972286135793</v>
      </c>
      <c r="FX261" s="19">
        <f t="shared" si="929"/>
        <v>1.0592540403524595</v>
      </c>
      <c r="FY261" s="19">
        <f t="shared" si="799"/>
        <v>1.0006958286348997</v>
      </c>
      <c r="FZ261" s="19"/>
      <c r="GA261" s="19">
        <f t="shared" si="879"/>
        <v>0.99100515148383495</v>
      </c>
      <c r="GB261" s="19">
        <f t="shared" si="930"/>
        <v>0.99399573316514944</v>
      </c>
      <c r="GC261" s="19">
        <f t="shared" si="800"/>
        <v>1.0889942115234237</v>
      </c>
      <c r="GD261" s="19"/>
      <c r="GE261" s="19">
        <f t="shared" si="880"/>
        <v>0.97996834779836206</v>
      </c>
      <c r="GF261" s="19">
        <f t="shared" si="931"/>
        <v>0.91908492834645261</v>
      </c>
      <c r="GG261" s="19">
        <f t="shared" si="801"/>
        <v>1.0881409359427341</v>
      </c>
      <c r="GH261" s="19"/>
      <c r="GI261" s="19">
        <f t="shared" si="802"/>
        <v>0.84411747441742158</v>
      </c>
      <c r="GJ261" s="19">
        <f t="shared" si="881"/>
        <v>1.0009576438210603</v>
      </c>
      <c r="GK261" s="19">
        <f t="shared" si="803"/>
        <v>1.0009596608957048</v>
      </c>
      <c r="GL261" s="3"/>
      <c r="GM261" s="3"/>
      <c r="GN261" s="8"/>
      <c r="GO261" s="5">
        <f t="shared" si="932"/>
        <v>31</v>
      </c>
      <c r="GP261" t="b">
        <f t="shared" si="882"/>
        <v>0</v>
      </c>
      <c r="GS261" s="11"/>
      <c r="GT261" s="11"/>
      <c r="GU261" s="34"/>
      <c r="GV261" s="34"/>
      <c r="GW261" s="34"/>
      <c r="GX261" s="11"/>
      <c r="GY261" s="11"/>
      <c r="GZ261" s="11" t="str">
        <f ca="1">IF(GP261,OFFSET(#REF!,$GP$225+$GO261,0),"")</f>
        <v/>
      </c>
      <c r="HA261" s="12" t="str">
        <f t="shared" ca="1" si="886"/>
        <v/>
      </c>
      <c r="HB261" s="12" t="str">
        <f t="shared" ca="1" si="887"/>
        <v/>
      </c>
      <c r="HC261" s="12" t="str">
        <f t="shared" ca="1" si="888"/>
        <v/>
      </c>
      <c r="HD261" s="12" t="str">
        <f t="shared" ca="1" si="889"/>
        <v/>
      </c>
      <c r="HE261" t="str">
        <f t="shared" ca="1" si="890"/>
        <v/>
      </c>
      <c r="HF261" s="12" t="str">
        <f t="shared" ca="1" si="891"/>
        <v/>
      </c>
      <c r="HG261" s="12" t="str">
        <f t="shared" ca="1" si="892"/>
        <v/>
      </c>
      <c r="HH261" s="12" t="str">
        <f t="shared" ca="1" si="893"/>
        <v/>
      </c>
      <c r="HJ261" s="17"/>
      <c r="HL261" s="18">
        <f t="shared" si="894"/>
        <v>1980</v>
      </c>
      <c r="HM261" s="9">
        <f t="shared" si="806"/>
        <v>0.60765947856951696</v>
      </c>
      <c r="HN261" s="9">
        <f t="shared" si="895"/>
        <v>1.3058872038512397</v>
      </c>
      <c r="HO261" s="9">
        <f t="shared" si="896"/>
        <v>1.0780441128384419</v>
      </c>
      <c r="HP261" s="9">
        <f t="shared" si="897"/>
        <v>1.1443941853862925</v>
      </c>
      <c r="HQ261" s="9">
        <f t="shared" si="898"/>
        <v>1.0585019950900021</v>
      </c>
      <c r="HR261" s="9">
        <f t="shared" si="808"/>
        <v>0.79353142900103024</v>
      </c>
      <c r="HS261" s="9">
        <f t="shared" si="899"/>
        <v>0.79353473736284907</v>
      </c>
      <c r="HT261" s="9"/>
      <c r="HU261" s="9">
        <f t="shared" si="900"/>
        <v>1.2337074143222373</v>
      </c>
      <c r="HV261" s="23">
        <f t="shared" si="901"/>
        <v>1.3058817594174159</v>
      </c>
      <c r="HX261" s="8"/>
      <c r="HY261" s="5">
        <f t="shared" si="933"/>
        <v>31</v>
      </c>
      <c r="HZ261" t="b">
        <f t="shared" si="902"/>
        <v>0</v>
      </c>
      <c r="IC261" s="11"/>
      <c r="ID261" s="11"/>
      <c r="IE261" s="11"/>
      <c r="IF261" t="str">
        <f t="shared" ca="1" si="904"/>
        <v/>
      </c>
      <c r="IG261" s="12" t="str">
        <f t="shared" si="905"/>
        <v/>
      </c>
      <c r="IH261" s="19" t="str">
        <f t="shared" ca="1" si="906"/>
        <v/>
      </c>
      <c r="II261" s="19" t="str">
        <f t="shared" ca="1" si="907"/>
        <v/>
      </c>
      <c r="IJ261" s="11" t="str">
        <f t="shared" ca="1" si="908"/>
        <v/>
      </c>
      <c r="IK261" s="12" t="str">
        <f t="shared" ca="1" si="909"/>
        <v/>
      </c>
      <c r="IL261" s="12" t="str">
        <f t="shared" ca="1" si="1003"/>
        <v/>
      </c>
      <c r="IM261" s="12" t="str">
        <f t="shared" ca="1" si="911"/>
        <v/>
      </c>
      <c r="IN261" s="12" t="str">
        <f t="shared" ca="1" si="912"/>
        <v/>
      </c>
      <c r="IO261" t="str">
        <f t="shared" ca="1" si="913"/>
        <v/>
      </c>
      <c r="IP261" s="12" t="str">
        <f t="shared" ca="1" si="914"/>
        <v/>
      </c>
      <c r="IQ261" s="12" t="str">
        <f t="shared" ca="1" si="915"/>
        <v/>
      </c>
      <c r="IR261" s="12" t="str">
        <f t="shared" ca="1" si="916"/>
        <v/>
      </c>
    </row>
    <row r="262" spans="1:252" x14ac:dyDescent="0.2">
      <c r="A262" t="s">
        <v>54</v>
      </c>
      <c r="B262" s="1">
        <f t="shared" si="917"/>
        <v>1981</v>
      </c>
      <c r="C262" s="124">
        <f>Manufacturing_Energy_Data!C21</f>
        <v>146.31153632199968</v>
      </c>
      <c r="D262" s="124">
        <f>Manufacturing_Energy_Data!D21</f>
        <v>86.162742213875276</v>
      </c>
      <c r="E262" s="124">
        <f>Manufacturing_Energy_Data!E21</f>
        <v>27.34181108172308</v>
      </c>
      <c r="F262" s="124">
        <v>0.01</v>
      </c>
      <c r="G262" s="124">
        <v>0.01</v>
      </c>
      <c r="H262" s="124">
        <v>0.01</v>
      </c>
      <c r="I262" s="124">
        <f>Manufacturing_Energy_Data!F21</f>
        <v>45.110667718491783</v>
      </c>
      <c r="J262" s="124">
        <f>Manufacturing_Energy_Data!G21</f>
        <v>171.34577086663123</v>
      </c>
      <c r="K262" s="124">
        <f>Manufacturing_Energy_Data!H21</f>
        <v>25.410316204946319</v>
      </c>
      <c r="L262" s="124">
        <f>Manufacturing_Energy_Data!I21</f>
        <v>111.07655404266006</v>
      </c>
      <c r="M262" s="124">
        <f>Manufacturing_Energy_Data!J21</f>
        <v>443.64159968298549</v>
      </c>
      <c r="N262" s="124">
        <f>Manufacturing_Energy_Data!K21</f>
        <v>76.434622627708279</v>
      </c>
      <c r="O262" s="124">
        <f>Manufacturing_Energy_Data!L21</f>
        <v>102.92004613421788</v>
      </c>
      <c r="P262" s="124">
        <f>Manufacturing_Energy_Data!M21</f>
        <v>565.61834507636979</v>
      </c>
      <c r="Q262" s="124">
        <f>Manufacturing_Energy_Data!N21</f>
        <v>98.168027240306643</v>
      </c>
      <c r="R262" s="124">
        <f>Manufacturing_Energy_Data!O21</f>
        <v>70.539359324951576</v>
      </c>
      <c r="S262" s="124">
        <f>Manufacturing_Energy_Data!P21</f>
        <v>82.038856225600497</v>
      </c>
      <c r="T262" s="124">
        <f>Manufacturing_Energy_Data!Q21</f>
        <v>47.519846717161876</v>
      </c>
      <c r="U262" s="124">
        <f>Manufacturing_Energy_Data!R21</f>
        <v>116.16068263250745</v>
      </c>
      <c r="V262" s="124">
        <f>Manufacturing_Energy_Data!S21</f>
        <v>15.055654728339254</v>
      </c>
      <c r="W262" s="124">
        <f>Manufacturing_Energy_Data!T21</f>
        <v>18.627860226114883</v>
      </c>
      <c r="X262" s="124">
        <f t="shared" si="1029"/>
        <v>2249.5142990665904</v>
      </c>
      <c r="Z262" s="19">
        <f t="shared" si="1008"/>
        <v>0.31115896199023291</v>
      </c>
      <c r="AA262" s="19">
        <f t="shared" si="1009"/>
        <v>1.3529713044541678</v>
      </c>
      <c r="AB262" s="19">
        <f t="shared" si="1010"/>
        <v>0.34019935498377868</v>
      </c>
      <c r="AC262" s="19">
        <f t="shared" si="1011"/>
        <v>2.1266878184194593E-5</v>
      </c>
      <c r="AD262" s="19">
        <f t="shared" si="1012"/>
        <v>1.5702509805175295E-4</v>
      </c>
      <c r="AE262" s="19">
        <f t="shared" si="1013"/>
        <v>1.2442458693279044E-4</v>
      </c>
      <c r="AF262" s="19">
        <f t="shared" si="1014"/>
        <v>0.6403758024041577</v>
      </c>
      <c r="AG262" s="19">
        <f t="shared" si="1015"/>
        <v>1.3552685843367709</v>
      </c>
      <c r="AH262" s="19">
        <f t="shared" si="1016"/>
        <v>0.42041152571287632</v>
      </c>
      <c r="AI262" s="19">
        <f t="shared" si="1017"/>
        <v>0.33980407053900508</v>
      </c>
      <c r="AJ262" s="19">
        <f t="shared" si="1018"/>
        <v>1.120656764550287</v>
      </c>
      <c r="AK262" s="19">
        <f t="shared" si="1019"/>
        <v>0.92245228451039085</v>
      </c>
      <c r="AL262" s="19">
        <f t="shared" si="1020"/>
        <v>1.3806646934425448</v>
      </c>
      <c r="AM262" s="19">
        <f t="shared" si="1021"/>
        <v>2.7135528431682805</v>
      </c>
      <c r="AN262" s="19">
        <f t="shared" si="1022"/>
        <v>0.46525863631077025</v>
      </c>
      <c r="AO262" s="19">
        <f t="shared" si="1023"/>
        <v>0.29285032227463648</v>
      </c>
      <c r="AP262" s="19">
        <f t="shared" si="1024"/>
        <v>3.0688979371902527</v>
      </c>
      <c r="AQ262" s="19">
        <f t="shared" si="1025"/>
        <v>0.56169014965404995</v>
      </c>
      <c r="AR262" s="19">
        <f t="shared" si="1026"/>
        <v>0.32890009762060868</v>
      </c>
      <c r="AS262" s="19">
        <f t="shared" si="1027"/>
        <v>0.32023728631568016</v>
      </c>
      <c r="AT262" s="19">
        <f t="shared" si="1028"/>
        <v>0.28467185495275099</v>
      </c>
      <c r="AU262" s="19">
        <f t="shared" si="1005"/>
        <v>3.1713729320856885</v>
      </c>
      <c r="AV262" s="19"/>
      <c r="AX262" s="266">
        <f t="shared" si="810"/>
        <v>0.96052580282126854</v>
      </c>
      <c r="AY262" s="266">
        <f t="shared" si="811"/>
        <v>1.054539714668917</v>
      </c>
      <c r="AZ262" s="266">
        <f t="shared" si="812"/>
        <v>1.0252246932094309</v>
      </c>
      <c r="BA262" s="266">
        <f t="shared" si="813"/>
        <v>1.0486266190925559</v>
      </c>
      <c r="BB262" s="266">
        <f t="shared" si="814"/>
        <v>1.0604930680670068</v>
      </c>
      <c r="BC262" s="266">
        <f t="shared" si="815"/>
        <v>0.95754858313692914</v>
      </c>
      <c r="BD262" s="266">
        <f t="shared" si="816"/>
        <v>0.95484705409256743</v>
      </c>
      <c r="BE262" s="266">
        <f t="shared" si="817"/>
        <v>1.0880739443445495</v>
      </c>
      <c r="BF262" s="266">
        <f t="shared" si="818"/>
        <v>1.0548735760145747</v>
      </c>
      <c r="BG262" s="266">
        <f t="shared" si="819"/>
        <v>0.91929996236969458</v>
      </c>
      <c r="BH262" s="266">
        <f t="shared" si="820"/>
        <v>1.0163154802492582</v>
      </c>
      <c r="BI262" s="266">
        <f t="shared" si="821"/>
        <v>0.92936551818587321</v>
      </c>
      <c r="BJ262" s="266">
        <f t="shared" si="822"/>
        <v>1.0034542383219236</v>
      </c>
      <c r="BK262" s="266">
        <f t="shared" si="823"/>
        <v>0.94655922207621812</v>
      </c>
      <c r="BL262" s="266">
        <f t="shared" si="824"/>
        <v>0.9454968620627896</v>
      </c>
      <c r="BM262" s="266">
        <f t="shared" si="825"/>
        <v>0.94413746863876158</v>
      </c>
      <c r="BN262" s="266">
        <f t="shared" si="826"/>
        <v>1.4151502204652673</v>
      </c>
      <c r="BO262" s="266">
        <f t="shared" si="827"/>
        <v>1.0179856371884466</v>
      </c>
      <c r="BP262" s="266">
        <f t="shared" si="828"/>
        <v>1.111751896185164</v>
      </c>
      <c r="BQ262" s="266">
        <f t="shared" si="829"/>
        <v>1.0281813813205589</v>
      </c>
      <c r="BR262" s="266">
        <f t="shared" si="830"/>
        <v>0.99784553373204177</v>
      </c>
      <c r="BS262" s="266">
        <f t="shared" si="831"/>
        <v>1.1448763589973006</v>
      </c>
      <c r="BU262" s="16"/>
      <c r="BV262" s="9">
        <f t="shared" ref="BV262:BV292" si="1030">CF37</f>
        <v>0.88436478898041426</v>
      </c>
      <c r="BW262" s="9">
        <f t="shared" si="832"/>
        <v>1.1448763589973006</v>
      </c>
      <c r="BX262" s="9">
        <f t="shared" si="833"/>
        <v>1.030924596685308</v>
      </c>
      <c r="BY262" s="9">
        <f t="shared" si="834"/>
        <v>1.1004861067766796</v>
      </c>
      <c r="BZ262" s="9">
        <f t="shared" si="835"/>
        <v>1.0091286179787069</v>
      </c>
      <c r="CA262" s="9">
        <f t="shared" si="797"/>
        <v>1.0124869423267402</v>
      </c>
      <c r="CB262" s="9">
        <f t="shared" si="836"/>
        <v>1.0124883396333129</v>
      </c>
      <c r="CC262" s="9"/>
      <c r="CD262" s="9">
        <f t="shared" si="837"/>
        <v>1.1345181957865331</v>
      </c>
      <c r="CE262" s="9">
        <f t="shared" si="838"/>
        <v>1.1448747789857603</v>
      </c>
      <c r="CG262" s="35"/>
      <c r="CH262">
        <f t="shared" si="839"/>
        <v>1981</v>
      </c>
      <c r="CI262" s="19">
        <f t="shared" si="840"/>
        <v>6.5041389771431965E-2</v>
      </c>
      <c r="CJ262" s="19">
        <f t="shared" si="940"/>
        <v>3.8302820413112067E-2</v>
      </c>
      <c r="CK262" s="19">
        <f t="shared" si="941"/>
        <v>1.215453980135545E-2</v>
      </c>
      <c r="CL262" s="19">
        <f t="shared" si="942"/>
        <v>4.4454040608452158E-6</v>
      </c>
      <c r="CM262" s="19">
        <f t="shared" si="943"/>
        <v>4.4454040608452158E-6</v>
      </c>
      <c r="CN262" s="19">
        <f t="shared" si="944"/>
        <v>4.4454040608452158E-6</v>
      </c>
      <c r="CO262" s="19">
        <f t="shared" si="945"/>
        <v>2.0053514546322256E-2</v>
      </c>
      <c r="CP262" s="19">
        <f t="shared" si="946"/>
        <v>7.6170118561917632E-2</v>
      </c>
      <c r="CQ262" s="19">
        <f t="shared" si="947"/>
        <v>1.1295912284482935E-2</v>
      </c>
      <c r="CR262" s="19">
        <f t="shared" si="948"/>
        <v>4.9378016440593413E-2</v>
      </c>
      <c r="CS262" s="19">
        <f t="shared" si="949"/>
        <v>0.19721661687906111</v>
      </c>
      <c r="CT262" s="19">
        <f t="shared" si="950"/>
        <v>3.39782781818386E-2</v>
      </c>
      <c r="CU262" s="19">
        <f t="shared" si="951"/>
        <v>4.5752119102742912E-2</v>
      </c>
      <c r="CV262" s="19">
        <f t="shared" si="952"/>
        <v>0.2514402088091045</v>
      </c>
      <c r="CW262" s="19">
        <f t="shared" si="953"/>
        <v>4.3639654693922288E-2</v>
      </c>
      <c r="CX262" s="19">
        <f t="shared" si="954"/>
        <v>3.135759543925596E-2</v>
      </c>
      <c r="CY262" s="19">
        <f t="shared" si="935"/>
        <v>3.6469586461238122E-2</v>
      </c>
      <c r="CZ262" s="19">
        <f t="shared" si="936"/>
        <v>2.1124491956721361E-2</v>
      </c>
      <c r="DA262" s="19">
        <f t="shared" si="937"/>
        <v>5.1638117028510094E-2</v>
      </c>
      <c r="DB262" s="19">
        <f t="shared" si="938"/>
        <v>6.6928468668042791E-3</v>
      </c>
      <c r="DC262" s="19">
        <f t="shared" si="939"/>
        <v>8.2808365494028181E-3</v>
      </c>
      <c r="DD262">
        <f t="shared" si="861"/>
        <v>1.0000000000000002</v>
      </c>
      <c r="DF262" s="19">
        <f t="shared" si="918"/>
        <v>6.5156013754968017E-2</v>
      </c>
      <c r="DG262" s="19">
        <f t="shared" si="965"/>
        <v>3.8618315358372311E-2</v>
      </c>
      <c r="DH262" s="19">
        <f t="shared" si="966"/>
        <v>1.2276248187557503E-2</v>
      </c>
      <c r="DI262" s="19">
        <f t="shared" si="967"/>
        <v>4.4709554495286516E-6</v>
      </c>
      <c r="DJ262" s="19">
        <f t="shared" si="968"/>
        <v>4.4709554495286516E-6</v>
      </c>
      <c r="DK262" s="19">
        <f t="shared" si="969"/>
        <v>4.4709554495286516E-6</v>
      </c>
      <c r="DL262" s="19">
        <f t="shared" si="970"/>
        <v>2.022824214597076E-2</v>
      </c>
      <c r="DM262" s="19">
        <f t="shared" si="971"/>
        <v>7.4744174733071544E-2</v>
      </c>
      <c r="DN262" s="19">
        <f t="shared" si="972"/>
        <v>1.0939115999692089E-2</v>
      </c>
      <c r="DO262" s="19">
        <f t="shared" si="973"/>
        <v>4.9405997547687555E-2</v>
      </c>
      <c r="DP262" s="19">
        <f t="shared" si="974"/>
        <v>0.19884865808206389</v>
      </c>
      <c r="DQ262" s="19">
        <f t="shared" si="975"/>
        <v>3.322915466831388E-2</v>
      </c>
      <c r="DR262" s="19">
        <f t="shared" si="976"/>
        <v>4.6318251803047203E-2</v>
      </c>
      <c r="DS262" s="19">
        <f t="shared" si="977"/>
        <v>0.25176808223401498</v>
      </c>
      <c r="DT262" s="19">
        <f t="shared" si="978"/>
        <v>4.3910621903987576E-2</v>
      </c>
      <c r="DU262" s="19">
        <f t="shared" si="979"/>
        <v>3.0887926646537195E-2</v>
      </c>
      <c r="DV262" s="19">
        <f t="shared" si="955"/>
        <v>3.5475133149652296E-2</v>
      </c>
      <c r="DW262" s="19">
        <f t="shared" si="956"/>
        <v>2.135663894829724E-2</v>
      </c>
      <c r="DX262" s="19">
        <f t="shared" si="957"/>
        <v>5.187062389138216E-2</v>
      </c>
      <c r="DY262" s="19">
        <f t="shared" si="958"/>
        <v>6.6285718164963122E-3</v>
      </c>
      <c r="DZ262" s="19">
        <f t="shared" si="959"/>
        <v>8.284273024069852E-3</v>
      </c>
      <c r="EA262" s="19">
        <f t="shared" si="863"/>
        <v>0.99995945676153097</v>
      </c>
      <c r="EC262" s="19">
        <f t="shared" si="919"/>
        <v>6.5158655497876194E-2</v>
      </c>
      <c r="ED262" s="19">
        <f t="shared" si="980"/>
        <v>3.8619881133422747E-2</v>
      </c>
      <c r="EE262" s="19">
        <f t="shared" si="981"/>
        <v>1.2276745926595228E-2</v>
      </c>
      <c r="EF262" s="19">
        <f t="shared" si="982"/>
        <v>4.4711367238910759E-6</v>
      </c>
      <c r="EG262" s="19">
        <f t="shared" si="983"/>
        <v>4.4711367238910759E-6</v>
      </c>
      <c r="EH262" s="19">
        <f t="shared" si="984"/>
        <v>4.4711367238910759E-6</v>
      </c>
      <c r="EI262" s="19">
        <f t="shared" si="985"/>
        <v>2.0229062297667501E-2</v>
      </c>
      <c r="EJ262" s="19">
        <f t="shared" si="986"/>
        <v>7.4747205226837948E-2</v>
      </c>
      <c r="EK262" s="19">
        <f t="shared" si="987"/>
        <v>1.0939559524862651E-2</v>
      </c>
      <c r="EL262" s="19">
        <f t="shared" si="988"/>
        <v>4.9408000708042542E-2</v>
      </c>
      <c r="EM262" s="19">
        <f t="shared" si="989"/>
        <v>0.19885672037749932</v>
      </c>
      <c r="EN262" s="19">
        <f t="shared" si="990"/>
        <v>3.3230501940478496E-2</v>
      </c>
      <c r="EO262" s="19">
        <f t="shared" si="991"/>
        <v>4.6320129771114431E-2</v>
      </c>
      <c r="EP262" s="19">
        <f t="shared" si="992"/>
        <v>0.25177829014127351</v>
      </c>
      <c r="EQ262" s="19">
        <f t="shared" si="993"/>
        <v>4.3912402254983947E-2</v>
      </c>
      <c r="ER262" s="19">
        <f t="shared" si="994"/>
        <v>3.0889178993887257E-2</v>
      </c>
      <c r="ES262" s="19">
        <f t="shared" si="960"/>
        <v>3.5476571484750065E-2</v>
      </c>
      <c r="ET262" s="19">
        <f t="shared" si="961"/>
        <v>2.1357504850709506E-2</v>
      </c>
      <c r="EU262" s="19">
        <f t="shared" si="962"/>
        <v>5.1872726979722138E-2</v>
      </c>
      <c r="EV262" s="19">
        <f t="shared" si="963"/>
        <v>6.6288405711603616E-3</v>
      </c>
      <c r="EW262" s="19">
        <f t="shared" si="964"/>
        <v>8.2846089089444706E-3</v>
      </c>
      <c r="EZ262" s="19">
        <f t="shared" si="920"/>
        <v>-1.0633818985691299E-2</v>
      </c>
      <c r="FA262" s="19">
        <f t="shared" si="995"/>
        <v>1.8579105787744899E-2</v>
      </c>
      <c r="FB262" s="19">
        <f t="shared" si="996"/>
        <v>-9.9710287533111008E-3</v>
      </c>
      <c r="FC262" s="19">
        <f t="shared" si="997"/>
        <v>-1.8565109338993316E-2</v>
      </c>
      <c r="FD262" s="19">
        <f t="shared" si="998"/>
        <v>2.3511176916885604E-2</v>
      </c>
      <c r="FE262" s="19">
        <f t="shared" si="999"/>
        <v>-1.5285978580284387E-3</v>
      </c>
      <c r="FF262" s="19">
        <f t="shared" si="1000"/>
        <v>1.3679823011173108E-2</v>
      </c>
      <c r="FG262" s="19">
        <f t="shared" si="1001"/>
        <v>3.1659249200368493E-2</v>
      </c>
      <c r="FH262" s="19">
        <f t="shared" si="1002"/>
        <v>5.2803712883729557E-2</v>
      </c>
      <c r="FI262" s="19">
        <f t="shared" si="866"/>
        <v>0.26148247978018568</v>
      </c>
      <c r="FJ262" s="19">
        <f t="shared" si="867"/>
        <v>-9.9453837649291832E-2</v>
      </c>
      <c r="FK262" s="19">
        <f t="shared" si="868"/>
        <v>1.0987305030679123E-2</v>
      </c>
      <c r="FL262" s="19">
        <f t="shared" si="869"/>
        <v>3.0711887380359845E-2</v>
      </c>
      <c r="FM262" s="19">
        <f t="shared" si="870"/>
        <v>2.2015051487713738E-2</v>
      </c>
      <c r="FN262" s="19">
        <f t="shared" si="871"/>
        <v>9.8322894148632056E-3</v>
      </c>
      <c r="FO262" s="19">
        <f t="shared" si="872"/>
        <v>4.1940832491579955E-2</v>
      </c>
      <c r="FP262" s="19">
        <f t="shared" si="873"/>
        <v>4.2596869298713383E-2</v>
      </c>
      <c r="FQ262" s="19">
        <f t="shared" si="874"/>
        <v>-1.0034577956435321E-3</v>
      </c>
      <c r="FR262" s="19">
        <f t="shared" si="875"/>
        <v>3.2811095758665157E-2</v>
      </c>
      <c r="FS262" s="19">
        <f t="shared" si="876"/>
        <v>3.5494629040539773E-2</v>
      </c>
      <c r="FT262" s="19">
        <f t="shared" si="877"/>
        <v>-4.3289475804722276E-2</v>
      </c>
      <c r="FU262" s="19"/>
      <c r="FV262" s="16"/>
      <c r="FW262" s="19">
        <f t="shared" si="878"/>
        <v>1.0084269256476375</v>
      </c>
      <c r="FX262" s="19">
        <f t="shared" si="929"/>
        <v>1.0681802953924693</v>
      </c>
      <c r="FY262" s="19">
        <f t="shared" ref="FY262:FY291" si="1031">FX262/FX$295</f>
        <v>1.0091286179787069</v>
      </c>
      <c r="FZ262" s="19"/>
      <c r="GA262" s="19">
        <f t="shared" si="879"/>
        <v>0.94667591964802045</v>
      </c>
      <c r="GB262" s="19">
        <f t="shared" si="930"/>
        <v>0.94099182482032617</v>
      </c>
      <c r="GC262" s="19">
        <f t="shared" ref="GC262:GC291" si="1032">GB262/GB$295</f>
        <v>1.030924596685308</v>
      </c>
      <c r="GD262" s="19"/>
      <c r="GE262" s="19">
        <f t="shared" si="880"/>
        <v>1.0113451947502095</v>
      </c>
      <c r="GF262" s="19">
        <f t="shared" si="931"/>
        <v>0.92951212585052545</v>
      </c>
      <c r="GG262" s="19">
        <f t="shared" ref="GG262:GG291" si="1033">GF262/GF$295</f>
        <v>1.1004861067766796</v>
      </c>
      <c r="GH262" s="19"/>
      <c r="GI262" s="19">
        <f t="shared" ref="GI262:GI292" si="1034">CF37</f>
        <v>0.88436478898041426</v>
      </c>
      <c r="GJ262" s="19">
        <f t="shared" si="881"/>
        <v>1.0124869423267402</v>
      </c>
      <c r="GK262" s="19">
        <f t="shared" ref="GK262:GK291" si="1035">X262/X$295</f>
        <v>1.0124883396333129</v>
      </c>
      <c r="GL262" s="3"/>
      <c r="GM262" s="3"/>
      <c r="GN262" s="8"/>
      <c r="GO262" s="5">
        <f t="shared" si="932"/>
        <v>32</v>
      </c>
      <c r="GP262" t="b">
        <f t="shared" si="882"/>
        <v>0</v>
      </c>
      <c r="GS262" s="11"/>
      <c r="GT262" s="11"/>
      <c r="GU262" s="34"/>
      <c r="GV262" s="34"/>
      <c r="GW262" s="34"/>
      <c r="GX262" s="11"/>
      <c r="GY262" s="11"/>
      <c r="GZ262" s="11" t="str">
        <f ca="1">IF(GP262,OFFSET(#REF!,$GP$225+$GO262,0),"")</f>
        <v/>
      </c>
      <c r="HA262" s="12" t="str">
        <f t="shared" ca="1" si="886"/>
        <v/>
      </c>
      <c r="HB262" s="12" t="str">
        <f t="shared" ca="1" si="887"/>
        <v/>
      </c>
      <c r="HC262" s="12" t="str">
        <f t="shared" ca="1" si="888"/>
        <v/>
      </c>
      <c r="HD262" s="12" t="str">
        <f t="shared" ca="1" si="889"/>
        <v/>
      </c>
      <c r="HE262" t="str">
        <f t="shared" ca="1" si="890"/>
        <v/>
      </c>
      <c r="HF262" s="12" t="str">
        <f t="shared" ca="1" si="891"/>
        <v/>
      </c>
      <c r="HG262" s="12" t="str">
        <f t="shared" ca="1" si="892"/>
        <v/>
      </c>
      <c r="HH262" s="12" t="str">
        <f t="shared" ca="1" si="893"/>
        <v/>
      </c>
      <c r="HJ262" s="17"/>
      <c r="HL262" s="18">
        <f t="shared" si="894"/>
        <v>1981</v>
      </c>
      <c r="HM262" s="9">
        <f t="shared" ref="HM262:HM291" si="1036">BV262/BV$296</f>
        <v>0.63663253376903239</v>
      </c>
      <c r="HN262" s="9">
        <f t="shared" si="895"/>
        <v>1.260812683752784</v>
      </c>
      <c r="HO262" s="9">
        <f t="shared" si="896"/>
        <v>1.0205584019424663</v>
      </c>
      <c r="HP262" s="9">
        <f t="shared" si="897"/>
        <v>1.1573775602905072</v>
      </c>
      <c r="HQ262" s="9">
        <f t="shared" si="898"/>
        <v>1.0674219127005014</v>
      </c>
      <c r="HR262" s="9">
        <f t="shared" si="808"/>
        <v>0.80267153675191061</v>
      </c>
      <c r="HS262" s="9">
        <f t="shared" si="899"/>
        <v>0.80267437346566872</v>
      </c>
      <c r="HT262" s="9"/>
      <c r="HU262" s="9">
        <f t="shared" si="900"/>
        <v>1.1811713933741506</v>
      </c>
      <c r="HV262" s="23">
        <f t="shared" si="901"/>
        <v>1.2608082279425521</v>
      </c>
      <c r="HX262" s="8"/>
      <c r="HY262" s="5">
        <f t="shared" si="933"/>
        <v>32</v>
      </c>
      <c r="HZ262" t="b">
        <f t="shared" si="902"/>
        <v>0</v>
      </c>
      <c r="IC262" s="11"/>
      <c r="ID262" s="11"/>
      <c r="IE262" s="11"/>
      <c r="IF262" t="str">
        <f t="shared" ca="1" si="904"/>
        <v/>
      </c>
      <c r="IG262" s="12" t="str">
        <f t="shared" si="905"/>
        <v/>
      </c>
      <c r="IH262" s="19" t="str">
        <f t="shared" ca="1" si="906"/>
        <v/>
      </c>
      <c r="II262" s="19" t="str">
        <f t="shared" ca="1" si="907"/>
        <v/>
      </c>
      <c r="IJ262" s="11" t="str">
        <f t="shared" ca="1" si="908"/>
        <v/>
      </c>
      <c r="IK262" s="12" t="str">
        <f t="shared" ca="1" si="909"/>
        <v/>
      </c>
      <c r="IL262" s="12" t="str">
        <f t="shared" ca="1" si="1003"/>
        <v/>
      </c>
      <c r="IM262" s="12" t="str">
        <f t="shared" ca="1" si="911"/>
        <v/>
      </c>
      <c r="IN262" s="12" t="str">
        <f t="shared" ca="1" si="912"/>
        <v/>
      </c>
      <c r="IO262" t="str">
        <f t="shared" ca="1" si="913"/>
        <v/>
      </c>
      <c r="IP262" s="12" t="str">
        <f t="shared" ca="1" si="914"/>
        <v/>
      </c>
      <c r="IQ262" s="12" t="str">
        <f t="shared" ca="1" si="915"/>
        <v/>
      </c>
      <c r="IR262" s="12" t="str">
        <f t="shared" ca="1" si="916"/>
        <v/>
      </c>
    </row>
    <row r="263" spans="1:252" x14ac:dyDescent="0.2">
      <c r="A263" t="s">
        <v>54</v>
      </c>
      <c r="B263" s="1">
        <f t="shared" si="917"/>
        <v>1982</v>
      </c>
      <c r="C263" s="124">
        <f>Manufacturing_Energy_Data!C22</f>
        <v>161.86997148928734</v>
      </c>
      <c r="D263" s="124">
        <f>Manufacturing_Energy_Data!D22</f>
        <v>81.205529510778092</v>
      </c>
      <c r="E263" s="124">
        <f>Manufacturing_Energy_Data!E22</f>
        <v>27.330220657356094</v>
      </c>
      <c r="F263" s="124">
        <v>0.01</v>
      </c>
      <c r="G263" s="124">
        <v>0.01</v>
      </c>
      <c r="H263" s="124">
        <v>0.01</v>
      </c>
      <c r="I263" s="124">
        <f>Manufacturing_Energy_Data!F22</f>
        <v>45.377001021697438</v>
      </c>
      <c r="J263" s="124">
        <f>Manufacturing_Energy_Data!G22</f>
        <v>165.89954924837659</v>
      </c>
      <c r="K263" s="124">
        <f>Manufacturing_Energy_Data!H22</f>
        <v>26.056743187171495</v>
      </c>
      <c r="L263" s="124">
        <f>Manufacturing_Energy_Data!I22</f>
        <v>116.66999192723749</v>
      </c>
      <c r="M263" s="124">
        <f>Manufacturing_Energy_Data!J22</f>
        <v>404.67805638453848</v>
      </c>
      <c r="N263" s="124">
        <f>Manufacturing_Energy_Data!K22</f>
        <v>102.73309940006341</v>
      </c>
      <c r="O263" s="124">
        <f>Manufacturing_Energy_Data!L22</f>
        <v>95.280012728337027</v>
      </c>
      <c r="P263" s="124">
        <f>Manufacturing_Energy_Data!M22</f>
        <v>409.27743103280136</v>
      </c>
      <c r="Q263" s="124">
        <f>Manufacturing_Energy_Data!N22</f>
        <v>98.27917660387196</v>
      </c>
      <c r="R263" s="124">
        <f>Manufacturing_Energy_Data!O22</f>
        <v>65.858556139703268</v>
      </c>
      <c r="S263" s="124">
        <f>Manufacturing_Energy_Data!P22</f>
        <v>87.574955762683544</v>
      </c>
      <c r="T263" s="124">
        <f>Manufacturing_Energy_Data!Q22</f>
        <v>48.285332079830781</v>
      </c>
      <c r="U263" s="124">
        <f>Manufacturing_Energy_Data!R22</f>
        <v>111.13395505936607</v>
      </c>
      <c r="V263" s="124">
        <f>Manufacturing_Energy_Data!S22</f>
        <v>14.591748829131578</v>
      </c>
      <c r="W263" s="124">
        <f>Manufacturing_Energy_Data!T22</f>
        <v>19.102441732568916</v>
      </c>
      <c r="X263" s="124">
        <f t="shared" si="1029"/>
        <v>2081.2337727948006</v>
      </c>
      <c r="Z263" s="19">
        <f t="shared" si="1008"/>
        <v>0.33784650674806188</v>
      </c>
      <c r="AA263" s="19">
        <f t="shared" si="1009"/>
        <v>1.3526704790317916</v>
      </c>
      <c r="AB263" s="19">
        <f t="shared" si="1010"/>
        <v>0.33840588440681629</v>
      </c>
      <c r="AC263" s="19">
        <f t="shared" si="1011"/>
        <v>2.0871475026510447E-5</v>
      </c>
      <c r="AD263" s="19">
        <f t="shared" si="1012"/>
        <v>1.6657369112435343E-4</v>
      </c>
      <c r="AE263" s="19">
        <f t="shared" si="1013"/>
        <v>1.2382113143156505E-4</v>
      </c>
      <c r="AF263" s="19">
        <f t="shared" si="1014"/>
        <v>0.70382741350702493</v>
      </c>
      <c r="AG263" s="19">
        <f t="shared" si="1015"/>
        <v>1.3293698323723304</v>
      </c>
      <c r="AH263" s="19">
        <f t="shared" si="1016"/>
        <v>0.39868163086785124</v>
      </c>
      <c r="AI263" s="19">
        <f t="shared" si="1017"/>
        <v>0.37365461096961361</v>
      </c>
      <c r="AJ263" s="19">
        <f t="shared" si="1018"/>
        <v>1.076944925941085</v>
      </c>
      <c r="AK263" s="19">
        <f t="shared" si="1019"/>
        <v>1.237139037574321</v>
      </c>
      <c r="AL263" s="19">
        <f t="shared" si="1020"/>
        <v>1.423804074925054</v>
      </c>
      <c r="AM263" s="19">
        <f t="shared" si="1021"/>
        <v>2.7044210100577706</v>
      </c>
      <c r="AN263" s="19">
        <f t="shared" si="1022"/>
        <v>0.50970861664429101</v>
      </c>
      <c r="AO263" s="19">
        <f t="shared" si="1023"/>
        <v>0.30704610343501354</v>
      </c>
      <c r="AP263" s="19">
        <f t="shared" si="1024"/>
        <v>2.7894938610716142</v>
      </c>
      <c r="AQ263" s="19">
        <f t="shared" si="1025"/>
        <v>0.62023136729759198</v>
      </c>
      <c r="AR263" s="19">
        <f t="shared" si="1026"/>
        <v>0.35041017142735326</v>
      </c>
      <c r="AS263" s="19">
        <f t="shared" si="1027"/>
        <v>0.3241576843011626</v>
      </c>
      <c r="AT263" s="19">
        <f t="shared" si="1028"/>
        <v>0.28929254141403699</v>
      </c>
      <c r="AU263" s="19">
        <f t="shared" si="1005"/>
        <v>3.1641677572546762</v>
      </c>
      <c r="AV263" s="19"/>
      <c r="AX263" s="266">
        <f t="shared" ref="AX263:AX284" si="1037">Z263/Z$295</f>
        <v>1.0429083740635741</v>
      </c>
      <c r="AY263" s="266">
        <f t="shared" ref="AY263:AY284" si="1038">AA263/AA$295</f>
        <v>1.0543052438016982</v>
      </c>
      <c r="AZ263" s="266">
        <f t="shared" ref="AZ263:AZ284" si="1039">AB263/AB$295</f>
        <v>1.0198198907160985</v>
      </c>
      <c r="BA263" s="266">
        <f t="shared" ref="BA263:BA284" si="1040">AC263/AC$295</f>
        <v>1.0291300915425463</v>
      </c>
      <c r="BB263" s="266">
        <f t="shared" ref="BB263:BB284" si="1041">AD263/AD$295</f>
        <v>1.1249809549648582</v>
      </c>
      <c r="BC263" s="266">
        <f t="shared" ref="BC263:BC284" si="1042">AE263/AE$295</f>
        <v>0.9529045013326094</v>
      </c>
      <c r="BD263" s="266">
        <f t="shared" ref="BD263:BD284" si="1043">AF263/AF$295</f>
        <v>1.0494580367554669</v>
      </c>
      <c r="BE263" s="266">
        <f t="shared" ref="BE263:BE284" si="1044">AG263/AG$295</f>
        <v>1.0672811970402651</v>
      </c>
      <c r="BF263" s="266">
        <f t="shared" ref="BF263:BF284" si="1045">AH263/AH$295</f>
        <v>1.0003501139312652</v>
      </c>
      <c r="BG263" s="266">
        <f t="shared" ref="BG263:BG284" si="1046">AI263/AI$295</f>
        <v>1.0108786197256554</v>
      </c>
      <c r="BH263" s="266">
        <f t="shared" ref="BH263:BH284" si="1047">AJ263/AJ$295</f>
        <v>0.97667353130111922</v>
      </c>
      <c r="BI263" s="266">
        <f t="shared" ref="BI263:BI284" si="1048">AK263/AK$295</f>
        <v>1.2464106621335818</v>
      </c>
      <c r="BJ263" s="266">
        <f t="shared" ref="BJ263:BJ284" si="1049">AL263/AL$295</f>
        <v>1.0348075389406821</v>
      </c>
      <c r="BK263" s="266">
        <f t="shared" ref="BK263:BK284" si="1050">AM263/AM$295</f>
        <v>0.94337379642033825</v>
      </c>
      <c r="BL263" s="266">
        <f t="shared" ref="BL263:BL284" si="1051">AN263/AN$295</f>
        <v>1.0358279459892454</v>
      </c>
      <c r="BM263" s="266">
        <f t="shared" ref="BM263:BM284" si="1052">AO263/AO$295</f>
        <v>0.98990408684155473</v>
      </c>
      <c r="BN263" s="266">
        <f t="shared" ref="BN263:BN284" si="1053">AP263/AP$295</f>
        <v>1.2863095916758343</v>
      </c>
      <c r="BO263" s="266">
        <f t="shared" ref="BO263:BO284" si="1054">AQ263/AQ$295</f>
        <v>1.1240834898592711</v>
      </c>
      <c r="BP263" s="266">
        <f t="shared" ref="BP263:BP284" si="1055">AR263/AR$295</f>
        <v>1.1844604952848095</v>
      </c>
      <c r="BQ263" s="266">
        <f t="shared" ref="BQ263:BQ284" si="1056">AS263/AS$295</f>
        <v>1.0407685483628943</v>
      </c>
      <c r="BR263" s="266">
        <f t="shared" ref="BR263:BR284" si="1057">AT263/AT$295</f>
        <v>1.0140421870644747</v>
      </c>
      <c r="BS263" s="266">
        <f t="shared" ref="BS263:BS284" si="1058">AU263/AU$295</f>
        <v>1.1422752665042006</v>
      </c>
      <c r="BU263" s="16"/>
      <c r="BV263" s="9">
        <f t="shared" si="1030"/>
        <v>0.82007082901250261</v>
      </c>
      <c r="BW263" s="9">
        <f t="shared" si="832"/>
        <v>1.1422752665042006</v>
      </c>
      <c r="BX263" s="9">
        <f t="shared" si="833"/>
        <v>1.0546908642469857</v>
      </c>
      <c r="BY263" s="9">
        <f t="shared" si="834"/>
        <v>1.0485605799109887</v>
      </c>
      <c r="BZ263" s="9">
        <f t="shared" si="835"/>
        <v>1.0328833406903157</v>
      </c>
      <c r="CA263" s="9">
        <f t="shared" si="797"/>
        <v>0.93674492154057354</v>
      </c>
      <c r="CB263" s="9">
        <f t="shared" si="836"/>
        <v>0.9367466247625772</v>
      </c>
      <c r="CC263" s="9"/>
      <c r="CD263" s="9">
        <f t="shared" si="837"/>
        <v>1.1059072642416412</v>
      </c>
      <c r="CE263" s="9">
        <f t="shared" si="838"/>
        <v>1.142273189583594</v>
      </c>
      <c r="CG263" s="35"/>
      <c r="CH263">
        <f t="shared" si="839"/>
        <v>1982</v>
      </c>
      <c r="CI263" s="19">
        <f t="shared" si="840"/>
        <v>7.7775968084507402E-2</v>
      </c>
      <c r="CJ263" s="19">
        <f t="shared" si="940"/>
        <v>3.901797605452588E-2</v>
      </c>
      <c r="CK263" s="19">
        <f t="shared" si="941"/>
        <v>1.3131739939360823E-2</v>
      </c>
      <c r="CL263" s="19">
        <f t="shared" si="942"/>
        <v>4.8048422674649485E-6</v>
      </c>
      <c r="CM263" s="19">
        <f t="shared" si="943"/>
        <v>4.8048422674649485E-6</v>
      </c>
      <c r="CN263" s="19">
        <f t="shared" si="944"/>
        <v>4.8048422674649485E-6</v>
      </c>
      <c r="CO263" s="19">
        <f t="shared" si="945"/>
        <v>2.1802933247985202E-2</v>
      </c>
      <c r="CP263" s="19">
        <f t="shared" si="946"/>
        <v>7.9712116638198272E-2</v>
      </c>
      <c r="CQ263" s="19">
        <f t="shared" si="947"/>
        <v>1.2519854101820094E-2</v>
      </c>
      <c r="CR263" s="19">
        <f t="shared" si="948"/>
        <v>5.6058090855678505E-2</v>
      </c>
      <c r="CS263" s="19">
        <f t="shared" si="949"/>
        <v>0.19444142300319942</v>
      </c>
      <c r="CT263" s="19">
        <f t="shared" si="950"/>
        <v>4.9361633826510265E-2</v>
      </c>
      <c r="CU263" s="19">
        <f t="shared" si="951"/>
        <v>4.5780543240171209E-2</v>
      </c>
      <c r="CV263" s="19">
        <f t="shared" si="952"/>
        <v>0.19665134997458744</v>
      </c>
      <c r="CW263" s="19">
        <f t="shared" si="953"/>
        <v>4.7221594175793628E-2</v>
      </c>
      <c r="CX263" s="19">
        <f t="shared" si="954"/>
        <v>3.164399742142595E-2</v>
      </c>
      <c r="CY263" s="19">
        <f t="shared" si="935"/>
        <v>4.2078384901991499E-2</v>
      </c>
      <c r="CZ263" s="19">
        <f t="shared" si="936"/>
        <v>2.3200340447575216E-2</v>
      </c>
      <c r="DA263" s="19">
        <f t="shared" si="937"/>
        <v>5.3398112461979223E-2</v>
      </c>
      <c r="DB263" s="19">
        <f t="shared" si="938"/>
        <v>7.0111051530443586E-3</v>
      </c>
      <c r="DC263" s="19">
        <f t="shared" si="939"/>
        <v>9.1784219448433502E-3</v>
      </c>
      <c r="DD263">
        <f t="shared" si="861"/>
        <v>1.0000000000000002</v>
      </c>
      <c r="DF263" s="19">
        <f t="shared" si="918"/>
        <v>7.1219025562755944E-2</v>
      </c>
      <c r="DG263" s="19">
        <f t="shared" si="965"/>
        <v>3.8659295772207079E-2</v>
      </c>
      <c r="DH263" s="19">
        <f t="shared" si="966"/>
        <v>1.2636843302132871E-2</v>
      </c>
      <c r="DI263" s="19">
        <f t="shared" si="967"/>
        <v>4.6227944354628292E-6</v>
      </c>
      <c r="DJ263" s="19">
        <f t="shared" si="968"/>
        <v>4.6227944354628292E-6</v>
      </c>
      <c r="DK263" s="19">
        <f t="shared" si="969"/>
        <v>4.6227944354628292E-6</v>
      </c>
      <c r="DL263" s="19">
        <f t="shared" si="970"/>
        <v>2.0916031857729923E-2</v>
      </c>
      <c r="DM263" s="19">
        <f t="shared" si="971"/>
        <v>7.7927702047255465E-2</v>
      </c>
      <c r="DN263" s="19">
        <f t="shared" si="972"/>
        <v>1.1897392312981812E-2</v>
      </c>
      <c r="DO263" s="19">
        <f t="shared" si="973"/>
        <v>5.2647440171678446E-2</v>
      </c>
      <c r="DP263" s="19">
        <f t="shared" si="974"/>
        <v>0.19582574250546628</v>
      </c>
      <c r="DQ263" s="19">
        <f t="shared" si="975"/>
        <v>4.1192319680103597E-2</v>
      </c>
      <c r="DR263" s="19">
        <f t="shared" si="976"/>
        <v>4.576632970034604E-2</v>
      </c>
      <c r="DS263" s="19">
        <f t="shared" si="977"/>
        <v>0.22292477292459451</v>
      </c>
      <c r="DT263" s="19">
        <f t="shared" si="978"/>
        <v>4.5407080089018649E-2</v>
      </c>
      <c r="DU263" s="19">
        <f t="shared" si="979"/>
        <v>3.1500579434379332E-2</v>
      </c>
      <c r="DV263" s="19">
        <f t="shared" si="955"/>
        <v>3.9207144344933796E-2</v>
      </c>
      <c r="DW263" s="19">
        <f t="shared" si="956"/>
        <v>2.2146203807007003E-2</v>
      </c>
      <c r="DX263" s="19">
        <f t="shared" si="957"/>
        <v>5.2513199273230567E-2</v>
      </c>
      <c r="DY263" s="19">
        <f t="shared" si="958"/>
        <v>6.8507439698457049E-3</v>
      </c>
      <c r="DZ263" s="19">
        <f t="shared" si="959"/>
        <v>8.7219329660700451E-3</v>
      </c>
      <c r="EA263" s="19">
        <f t="shared" ref="EA263:EA287" si="1059">SUM(DF263:DZ263)</f>
        <v>0.99797364810504352</v>
      </c>
      <c r="EC263" s="19">
        <f t="shared" si="919"/>
        <v>7.1363633396519965E-2</v>
      </c>
      <c r="ED263" s="19">
        <f t="shared" si="980"/>
        <v>3.8737792170778766E-2</v>
      </c>
      <c r="EE263" s="19">
        <f t="shared" si="981"/>
        <v>1.2662501987029177E-2</v>
      </c>
      <c r="EF263" s="19">
        <f t="shared" si="982"/>
        <v>4.6321808639342435E-6</v>
      </c>
      <c r="EG263" s="19">
        <f t="shared" si="983"/>
        <v>4.6321808639342435E-6</v>
      </c>
      <c r="EH263" s="19">
        <f t="shared" si="984"/>
        <v>4.6321808639342435E-6</v>
      </c>
      <c r="EI263" s="19">
        <f t="shared" si="985"/>
        <v>2.0958501156263364E-2</v>
      </c>
      <c r="EJ263" s="19">
        <f t="shared" si="986"/>
        <v>7.8085931622768709E-2</v>
      </c>
      <c r="EK263" s="19">
        <f t="shared" si="987"/>
        <v>1.1921549567538811E-2</v>
      </c>
      <c r="EL263" s="19">
        <f t="shared" si="988"/>
        <v>5.2754339026532038E-2</v>
      </c>
      <c r="EM263" s="19">
        <f t="shared" si="989"/>
        <v>0.1962233600830052</v>
      </c>
      <c r="EN263" s="19">
        <f t="shared" si="990"/>
        <v>4.1275959298444145E-2</v>
      </c>
      <c r="EO263" s="19">
        <f t="shared" si="991"/>
        <v>4.5859256692045262E-2</v>
      </c>
      <c r="EP263" s="19">
        <f t="shared" si="992"/>
        <v>0.22337741417109058</v>
      </c>
      <c r="EQ263" s="19">
        <f t="shared" si="993"/>
        <v>4.5499277636476473E-2</v>
      </c>
      <c r="ER263" s="19">
        <f t="shared" si="994"/>
        <v>3.1564540300430537E-2</v>
      </c>
      <c r="ES263" s="19">
        <f t="shared" si="960"/>
        <v>3.9286753131588678E-2</v>
      </c>
      <c r="ET263" s="19">
        <f t="shared" si="961"/>
        <v>2.2191170928268802E-2</v>
      </c>
      <c r="EU263" s="19">
        <f t="shared" si="962"/>
        <v>5.2619825556459179E-2</v>
      </c>
      <c r="EV263" s="19">
        <f t="shared" si="963"/>
        <v>6.8646541748411151E-3</v>
      </c>
      <c r="EW263" s="19">
        <f t="shared" si="964"/>
        <v>8.7396425573273272E-3</v>
      </c>
      <c r="EZ263" s="19">
        <f t="shared" si="920"/>
        <v>8.2287756893957772E-2</v>
      </c>
      <c r="FA263" s="19">
        <f t="shared" si="995"/>
        <v>-2.2236899611154283E-4</v>
      </c>
      <c r="FB263" s="19">
        <f t="shared" si="996"/>
        <v>-5.2857674788052379E-3</v>
      </c>
      <c r="FC263" s="19">
        <f t="shared" si="997"/>
        <v>-1.8767452125629972E-2</v>
      </c>
      <c r="FD263" s="19">
        <f t="shared" si="998"/>
        <v>5.903214806790847E-2</v>
      </c>
      <c r="FE263" s="19">
        <f t="shared" si="999"/>
        <v>-4.8617691684463516E-3</v>
      </c>
      <c r="FF263" s="19">
        <f t="shared" si="1000"/>
        <v>9.4477979554242753E-2</v>
      </c>
      <c r="FG263" s="19">
        <f t="shared" si="1001"/>
        <v>-1.9294632208184458E-2</v>
      </c>
      <c r="FH263" s="19">
        <f t="shared" si="1002"/>
        <v>-5.3070873930237683E-2</v>
      </c>
      <c r="FI263" s="19">
        <f t="shared" si="866"/>
        <v>9.4962682258140779E-2</v>
      </c>
      <c r="FJ263" s="19">
        <f t="shared" si="867"/>
        <v>-3.9786650041631615E-2</v>
      </c>
      <c r="FK263" s="19">
        <f t="shared" si="868"/>
        <v>0.29352111461637753</v>
      </c>
      <c r="FL263" s="19">
        <f t="shared" si="869"/>
        <v>3.0767170568044861E-2</v>
      </c>
      <c r="FM263" s="19">
        <f t="shared" si="870"/>
        <v>-3.3709434578956124E-3</v>
      </c>
      <c r="FN263" s="19">
        <f t="shared" si="871"/>
        <v>9.1245764446928765E-2</v>
      </c>
      <c r="FO263" s="19">
        <f t="shared" si="872"/>
        <v>4.7336277355616255E-2</v>
      </c>
      <c r="FP263" s="19">
        <f t="shared" si="873"/>
        <v>-9.5458351463240415E-2</v>
      </c>
      <c r="FQ263" s="19">
        <f t="shared" si="874"/>
        <v>9.9142218770573873E-2</v>
      </c>
      <c r="FR263" s="19">
        <f t="shared" si="875"/>
        <v>6.3350336682672093E-2</v>
      </c>
      <c r="FS263" s="19">
        <f t="shared" si="876"/>
        <v>1.2167836603570906E-2</v>
      </c>
      <c r="FT263" s="19">
        <f t="shared" si="877"/>
        <v>1.6101299372901445E-2</v>
      </c>
      <c r="FU263" s="19"/>
      <c r="FV263" s="16"/>
      <c r="FW263" s="19">
        <f t="shared" ref="FW263:FW289" si="1060">EXP(SUMPRODUCT($EC263:$EW263,EZ263:FT263))</f>
        <v>1.0235398365365849</v>
      </c>
      <c r="FX263" s="19">
        <f t="shared" si="929"/>
        <v>1.093325084937609</v>
      </c>
      <c r="FY263" s="19">
        <f t="shared" si="1031"/>
        <v>1.0328833406903157</v>
      </c>
      <c r="FZ263" s="19"/>
      <c r="GA263" s="19">
        <f t="shared" ref="GA263:GA292" si="1061">EXP(SUMPRODUCT($EC263:$EW263,DF38:DZ38))</f>
        <v>1.0230533519503682</v>
      </c>
      <c r="GB263" s="19">
        <f t="shared" si="930"/>
        <v>0.96268484054032832</v>
      </c>
      <c r="GC263" s="19">
        <f t="shared" si="1032"/>
        <v>1.0546908642469857</v>
      </c>
      <c r="GD263" s="19"/>
      <c r="GE263" s="19">
        <f t="shared" ref="GE263:GE292" si="1062">EXP(SUMPRODUCT($EC263:$EW263,EC38:EW38))</f>
        <v>0.95281582698233203</v>
      </c>
      <c r="GF263" s="19">
        <f t="shared" si="931"/>
        <v>0.88565386488237385</v>
      </c>
      <c r="GG263" s="19">
        <f t="shared" si="1033"/>
        <v>1.0485605799109887</v>
      </c>
      <c r="GH263" s="19"/>
      <c r="GI263" s="19">
        <f t="shared" si="1034"/>
        <v>0.82007082901250261</v>
      </c>
      <c r="GJ263" s="19">
        <f t="shared" si="881"/>
        <v>0.93674492154057354</v>
      </c>
      <c r="GK263" s="19">
        <f t="shared" si="1035"/>
        <v>0.9367466247625772</v>
      </c>
      <c r="GL263" s="3"/>
      <c r="GM263" s="3"/>
      <c r="GN263" s="8"/>
      <c r="GO263" s="5">
        <f t="shared" si="932"/>
        <v>33</v>
      </c>
      <c r="GP263" t="b">
        <f t="shared" si="882"/>
        <v>0</v>
      </c>
      <c r="GS263" s="11"/>
      <c r="GT263" s="11"/>
      <c r="GU263" s="34"/>
      <c r="GV263" s="34"/>
      <c r="GW263" s="11"/>
      <c r="GX263" s="11"/>
      <c r="GY263" s="11"/>
      <c r="GZ263" s="11" t="str">
        <f ca="1">IF(GP263,OFFSET(#REF!,$GP$225+$GO263,0),"")</f>
        <v/>
      </c>
      <c r="HA263" s="12" t="str">
        <f t="shared" ca="1" si="886"/>
        <v/>
      </c>
      <c r="HB263" s="12" t="str">
        <f t="shared" ca="1" si="887"/>
        <v/>
      </c>
      <c r="HC263" s="12" t="str">
        <f t="shared" ca="1" si="888"/>
        <v/>
      </c>
      <c r="HD263" s="12" t="str">
        <f t="shared" ca="1" si="889"/>
        <v/>
      </c>
      <c r="HE263" t="str">
        <f t="shared" ca="1" si="890"/>
        <v/>
      </c>
      <c r="HF263" s="12" t="str">
        <f t="shared" ca="1" si="891"/>
        <v/>
      </c>
      <c r="HG263" s="12" t="str">
        <f t="shared" ca="1" si="892"/>
        <v/>
      </c>
      <c r="HH263" s="12" t="str">
        <f t="shared" ca="1" si="893"/>
        <v/>
      </c>
      <c r="HJ263" s="17"/>
      <c r="HL263" s="18">
        <f t="shared" si="894"/>
        <v>1982</v>
      </c>
      <c r="HM263" s="9">
        <f t="shared" si="1036"/>
        <v>0.59034888798118224</v>
      </c>
      <c r="HN263" s="9">
        <f t="shared" ref="HN263:HN291" si="1063">BW263/BW$296</f>
        <v>1.2579481906735603</v>
      </c>
      <c r="HO263" s="9">
        <f t="shared" ref="HO263:HO291" si="1064">BX263/BX$296</f>
        <v>1.0440856939683512</v>
      </c>
      <c r="HP263" s="9">
        <f t="shared" ref="HP263:HP291" si="1065">BY263/BY$296</f>
        <v>1.1027676572389933</v>
      </c>
      <c r="HQ263" s="9">
        <f t="shared" ref="HQ263:HQ291" si="1066">BZ263/BZ$296</f>
        <v>1.0925488500410403</v>
      </c>
      <c r="HR263" s="9">
        <f t="shared" si="808"/>
        <v>0.74262536560681347</v>
      </c>
      <c r="HS263" s="9">
        <f t="shared" ref="HS263:HS291" si="1067">CB263/CB$296</f>
        <v>0.74262831550207653</v>
      </c>
      <c r="HT263" s="9"/>
      <c r="HU263" s="9">
        <f t="shared" ref="HU263:HU291" si="1068">CD263/CD$296</f>
        <v>1.1513839346942272</v>
      </c>
      <c r="HV263" s="23">
        <f t="shared" si="901"/>
        <v>1.2579431938059062</v>
      </c>
      <c r="HX263" s="8"/>
      <c r="HY263" s="5">
        <f t="shared" si="933"/>
        <v>33</v>
      </c>
      <c r="HZ263" t="b">
        <f t="shared" si="902"/>
        <v>0</v>
      </c>
      <c r="IC263" s="11"/>
      <c r="ID263" s="11"/>
      <c r="IE263" s="11"/>
      <c r="IF263" t="str">
        <f t="shared" ca="1" si="904"/>
        <v/>
      </c>
      <c r="IG263" s="12" t="str">
        <f t="shared" si="905"/>
        <v/>
      </c>
      <c r="IH263" s="19" t="str">
        <f t="shared" ca="1" si="906"/>
        <v/>
      </c>
      <c r="II263" s="19" t="str">
        <f t="shared" ca="1" si="907"/>
        <v/>
      </c>
      <c r="IJ263" s="11" t="str">
        <f t="shared" ca="1" si="908"/>
        <v/>
      </c>
      <c r="IK263" s="12" t="str">
        <f t="shared" ca="1" si="909"/>
        <v/>
      </c>
      <c r="IL263" s="12" t="str">
        <f t="shared" ca="1" si="1003"/>
        <v/>
      </c>
      <c r="IM263" s="12" t="str">
        <f t="shared" ca="1" si="911"/>
        <v/>
      </c>
      <c r="IN263" s="12" t="str">
        <f t="shared" ca="1" si="912"/>
        <v/>
      </c>
      <c r="IO263" t="str">
        <f t="shared" ca="1" si="913"/>
        <v/>
      </c>
      <c r="IP263" s="12" t="str">
        <f t="shared" ca="1" si="914"/>
        <v/>
      </c>
      <c r="IQ263" s="12" t="str">
        <f t="shared" ca="1" si="915"/>
        <v/>
      </c>
      <c r="IR263" s="12" t="str">
        <f t="shared" ca="1" si="916"/>
        <v/>
      </c>
    </row>
    <row r="264" spans="1:252" x14ac:dyDescent="0.2">
      <c r="A264" t="s">
        <v>54</v>
      </c>
      <c r="B264" s="1">
        <f t="shared" si="917"/>
        <v>1983</v>
      </c>
      <c r="C264" s="124">
        <f>Manufacturing_Energy_Data!C23</f>
        <v>155.10299788658594</v>
      </c>
      <c r="D264" s="124">
        <f>Manufacturing_Energy_Data!D23</f>
        <v>88.205892190399538</v>
      </c>
      <c r="E264" s="124">
        <f>Manufacturing_Energy_Data!E23</f>
        <v>27.291585909466132</v>
      </c>
      <c r="F264" s="124">
        <v>0.01</v>
      </c>
      <c r="G264" s="124">
        <v>0.01</v>
      </c>
      <c r="H264" s="124">
        <v>0.01</v>
      </c>
      <c r="I264" s="124">
        <f>Manufacturing_Energy_Data!F23</f>
        <v>47.857613441141645</v>
      </c>
      <c r="J264" s="124">
        <f>Manufacturing_Energy_Data!G23</f>
        <v>170.08451021629881</v>
      </c>
      <c r="K264" s="124">
        <f>Manufacturing_Energy_Data!H23</f>
        <v>26.455827776869281</v>
      </c>
      <c r="L264" s="124">
        <f>Manufacturing_Energy_Data!I23</f>
        <v>114.14034163930897</v>
      </c>
      <c r="M264" s="124">
        <f>Manufacturing_Energy_Data!J23</f>
        <v>428.97681935549195</v>
      </c>
      <c r="N264" s="124">
        <f>Manufacturing_Energy_Data!K23</f>
        <v>106.87941859377166</v>
      </c>
      <c r="O264" s="124">
        <f>Manufacturing_Energy_Data!L23</f>
        <v>95.532476460081341</v>
      </c>
      <c r="P264" s="124">
        <f>Manufacturing_Energy_Data!M23</f>
        <v>399.59100184924336</v>
      </c>
      <c r="Q264" s="124">
        <f>Manufacturing_Energy_Data!N23</f>
        <v>93.823028041871936</v>
      </c>
      <c r="R264" s="124">
        <f>Manufacturing_Energy_Data!O23</f>
        <v>60.37462341613103</v>
      </c>
      <c r="S264" s="124">
        <f>Manufacturing_Energy_Data!P23</f>
        <v>91.804424701552975</v>
      </c>
      <c r="T264" s="124">
        <f>Manufacturing_Energy_Data!Q23</f>
        <v>48.39489167539756</v>
      </c>
      <c r="U264" s="124">
        <f>Manufacturing_Energy_Data!R23</f>
        <v>118.48834823482299</v>
      </c>
      <c r="V264" s="124">
        <f>Manufacturing_Energy_Data!S23</f>
        <v>15.657903048161847</v>
      </c>
      <c r="W264" s="124">
        <f>Manufacturing_Energy_Data!T23</f>
        <v>19.325603339831339</v>
      </c>
      <c r="X264" s="124">
        <f t="shared" si="1029"/>
        <v>2108.0173077764284</v>
      </c>
      <c r="Z264" s="19">
        <f t="shared" si="1008"/>
        <v>0.32521896813680057</v>
      </c>
      <c r="AA264" s="19">
        <f t="shared" si="1009"/>
        <v>1.3044885025950286</v>
      </c>
      <c r="AB264" s="19">
        <f t="shared" si="1010"/>
        <v>0.33566116105587734</v>
      </c>
      <c r="AC264" s="19">
        <f t="shared" si="1011"/>
        <v>2.0967935666505068E-5</v>
      </c>
      <c r="AD264" s="19">
        <f t="shared" si="1012"/>
        <v>1.4789131090916071E-4</v>
      </c>
      <c r="AE264" s="19">
        <f t="shared" si="1013"/>
        <v>1.2299071302391873E-4</v>
      </c>
      <c r="AF264" s="19">
        <f t="shared" si="1014"/>
        <v>0.65700374581650789</v>
      </c>
      <c r="AG264" s="19">
        <f t="shared" si="1015"/>
        <v>1.275207220767391</v>
      </c>
      <c r="AH264" s="19">
        <f t="shared" si="1016"/>
        <v>0.37954431691394852</v>
      </c>
      <c r="AI264" s="19">
        <f t="shared" si="1017"/>
        <v>0.40657848195059543</v>
      </c>
      <c r="AJ264" s="19">
        <f t="shared" si="1018"/>
        <v>1.0337890195461164</v>
      </c>
      <c r="AK264" s="19">
        <f t="shared" si="1019"/>
        <v>1.2004286674637386</v>
      </c>
      <c r="AL264" s="19">
        <f t="shared" si="1020"/>
        <v>1.3530493601050757</v>
      </c>
      <c r="AM264" s="19">
        <f t="shared" si="1021"/>
        <v>2.5993005472761941</v>
      </c>
      <c r="AN264" s="19">
        <f t="shared" si="1022"/>
        <v>0.49120831821912231</v>
      </c>
      <c r="AO264" s="19">
        <f t="shared" si="1023"/>
        <v>0.30801441716898903</v>
      </c>
      <c r="AP264" s="19">
        <f t="shared" si="1024"/>
        <v>2.7679547808406362</v>
      </c>
      <c r="AQ264" s="19">
        <f t="shared" si="1025"/>
        <v>0.60955010884905214</v>
      </c>
      <c r="AR264" s="19">
        <f t="shared" si="1026"/>
        <v>0.31764643466622561</v>
      </c>
      <c r="AS264" s="19">
        <f t="shared" si="1027"/>
        <v>0.3246066533772865</v>
      </c>
      <c r="AT264" s="19">
        <f t="shared" si="1028"/>
        <v>0.29581822332857832</v>
      </c>
      <c r="AU264" s="19">
        <f t="shared" si="1005"/>
        <v>2.9701157676577665</v>
      </c>
      <c r="AV264" s="19"/>
      <c r="AX264" s="266">
        <f t="shared" si="1037"/>
        <v>1.0039280516436173</v>
      </c>
      <c r="AY264" s="266">
        <f t="shared" si="1038"/>
        <v>1.0167510048340751</v>
      </c>
      <c r="AZ264" s="266">
        <f t="shared" si="1039"/>
        <v>1.011548393095107</v>
      </c>
      <c r="BA264" s="266">
        <f t="shared" si="1040"/>
        <v>1.0338863700107344</v>
      </c>
      <c r="BB264" s="266">
        <f t="shared" si="1041"/>
        <v>0.99880663659777658</v>
      </c>
      <c r="BC264" s="266">
        <f t="shared" si="1042"/>
        <v>0.946513755023907</v>
      </c>
      <c r="BD264" s="266">
        <f t="shared" si="1043"/>
        <v>0.97964053117788685</v>
      </c>
      <c r="BE264" s="266">
        <f t="shared" si="1044"/>
        <v>1.0237968817347285</v>
      </c>
      <c r="BF264" s="266">
        <f t="shared" si="1045"/>
        <v>0.95233181383438781</v>
      </c>
      <c r="BG264" s="266">
        <f t="shared" si="1046"/>
        <v>1.0999502818333846</v>
      </c>
      <c r="BH264" s="266">
        <f t="shared" si="1047"/>
        <v>0.93753575324023775</v>
      </c>
      <c r="BI264" s="266">
        <f t="shared" si="1048"/>
        <v>1.209425169535745</v>
      </c>
      <c r="BJ264" s="266">
        <f t="shared" si="1049"/>
        <v>0.98338367128869097</v>
      </c>
      <c r="BK264" s="266">
        <f t="shared" si="1050"/>
        <v>0.90670499016313488</v>
      </c>
      <c r="BL264" s="266">
        <f t="shared" si="1051"/>
        <v>0.99823170866429578</v>
      </c>
      <c r="BM264" s="266">
        <f t="shared" si="1052"/>
        <v>0.99302589073967851</v>
      </c>
      <c r="BN264" s="266">
        <f t="shared" si="1053"/>
        <v>1.2763773506038505</v>
      </c>
      <c r="BO264" s="266">
        <f t="shared" si="1054"/>
        <v>1.1047251876095194</v>
      </c>
      <c r="BP264" s="266">
        <f t="shared" si="1055"/>
        <v>1.0737121351176677</v>
      </c>
      <c r="BQ264" s="266">
        <f t="shared" si="1056"/>
        <v>1.0422100471033133</v>
      </c>
      <c r="BR264" s="266">
        <f t="shared" si="1057"/>
        <v>1.0369163224582312</v>
      </c>
      <c r="BS264" s="266">
        <f t="shared" si="1058"/>
        <v>1.0722218416741596</v>
      </c>
      <c r="BU264" s="16"/>
      <c r="BV264" s="9">
        <f t="shared" si="1030"/>
        <v>0.88489307167035147</v>
      </c>
      <c r="BW264" s="9">
        <f t="shared" si="832"/>
        <v>1.0722218416741596</v>
      </c>
      <c r="BX264" s="9">
        <f t="shared" si="833"/>
        <v>1.0297661325762242</v>
      </c>
      <c r="BY264" s="9">
        <f t="shared" si="834"/>
        <v>1.0412827378065717</v>
      </c>
      <c r="BZ264" s="9">
        <f t="shared" si="835"/>
        <v>0.99994614931642145</v>
      </c>
      <c r="CA264" s="9">
        <f t="shared" si="797"/>
        <v>0.94880000943526299</v>
      </c>
      <c r="CB264" s="9">
        <f t="shared" si="836"/>
        <v>0.94880167899108836</v>
      </c>
      <c r="CC264" s="9"/>
      <c r="CD264" s="9">
        <f t="shared" si="837"/>
        <v>1.0722776978294557</v>
      </c>
      <c r="CE264" s="9">
        <f t="shared" si="838"/>
        <v>1.0722199549424416</v>
      </c>
      <c r="CG264" s="35"/>
      <c r="CH264">
        <f t="shared" si="839"/>
        <v>1983</v>
      </c>
      <c r="CI264" s="19">
        <f t="shared" si="840"/>
        <v>7.3577668131288326E-2</v>
      </c>
      <c r="CJ264" s="19">
        <f t="shared" si="940"/>
        <v>4.1843058814085628E-2</v>
      </c>
      <c r="CK264" s="19">
        <f t="shared" si="941"/>
        <v>1.2946566334530597E-2</v>
      </c>
      <c r="CL264" s="19">
        <f t="shared" si="942"/>
        <v>4.743794068061123E-6</v>
      </c>
      <c r="CM264" s="19">
        <f t="shared" si="943"/>
        <v>4.743794068061123E-6</v>
      </c>
      <c r="CN264" s="19">
        <f t="shared" si="944"/>
        <v>4.743794068061123E-6</v>
      </c>
      <c r="CO264" s="19">
        <f t="shared" si="945"/>
        <v>2.2702666275365001E-2</v>
      </c>
      <c r="CP264" s="19">
        <f t="shared" si="946"/>
        <v>8.0684589063315978E-2</v>
      </c>
      <c r="CQ264" s="19">
        <f t="shared" si="947"/>
        <v>1.2550099887355918E-2</v>
      </c>
      <c r="CR264" s="19">
        <f t="shared" si="948"/>
        <v>5.4145827559502389E-2</v>
      </c>
      <c r="CS264" s="19">
        <f t="shared" si="949"/>
        <v>0.20349776909943107</v>
      </c>
      <c r="CT264" s="19">
        <f t="shared" si="950"/>
        <v>5.0701395192295572E-2</v>
      </c>
      <c r="CU264" s="19">
        <f t="shared" si="951"/>
        <v>4.5318639513852274E-2</v>
      </c>
      <c r="CV264" s="19">
        <f t="shared" si="952"/>
        <v>0.18955774242230419</v>
      </c>
      <c r="CW264" s="19">
        <f t="shared" si="953"/>
        <v>4.4507712387256447E-2</v>
      </c>
      <c r="CX264" s="19">
        <f t="shared" si="954"/>
        <v>2.8640478042286657E-2</v>
      </c>
      <c r="CY264" s="19">
        <f t="shared" si="935"/>
        <v>4.3550128532099101E-2</v>
      </c>
      <c r="CZ264" s="19">
        <f t="shared" si="936"/>
        <v>2.2957540005421159E-2</v>
      </c>
      <c r="DA264" s="19">
        <f t="shared" si="937"/>
        <v>5.6208432349071399E-2</v>
      </c>
      <c r="DB264" s="19">
        <f t="shared" si="938"/>
        <v>7.4277867598146344E-3</v>
      </c>
      <c r="DC264" s="19">
        <f t="shared" si="939"/>
        <v>9.1676682485194137E-3</v>
      </c>
      <c r="DD264">
        <f t="shared" si="861"/>
        <v>0.99999999999999989</v>
      </c>
      <c r="DF264" s="19">
        <f t="shared" si="918"/>
        <v>7.5657405139259587E-2</v>
      </c>
      <c r="DG264" s="19">
        <f t="shared" si="965"/>
        <v>4.0414061852767538E-2</v>
      </c>
      <c r="DH264" s="19">
        <f t="shared" si="966"/>
        <v>1.3038933991035652E-2</v>
      </c>
      <c r="DI264" s="19">
        <f t="shared" si="967"/>
        <v>4.7742531161831827E-6</v>
      </c>
      <c r="DJ264" s="19">
        <f t="shared" si="968"/>
        <v>4.7742531161831827E-6</v>
      </c>
      <c r="DK264" s="19">
        <f t="shared" si="969"/>
        <v>4.7742531161831827E-6</v>
      </c>
      <c r="DL264" s="19">
        <f t="shared" si="970"/>
        <v>2.2249767904359712E-2</v>
      </c>
      <c r="DM264" s="19">
        <f t="shared" si="971"/>
        <v>8.0197370170674576E-2</v>
      </c>
      <c r="DN264" s="19">
        <f t="shared" si="972"/>
        <v>1.2534970912886014E-2</v>
      </c>
      <c r="DO264" s="19">
        <f t="shared" si="973"/>
        <v>5.5096428483850955E-2</v>
      </c>
      <c r="DP264" s="19">
        <f t="shared" si="974"/>
        <v>0.19893524041056898</v>
      </c>
      <c r="DQ264" s="19">
        <f t="shared" si="975"/>
        <v>5.0028524649992044E-2</v>
      </c>
      <c r="DR264" s="19">
        <f t="shared" si="976"/>
        <v>4.5549201039600071E-2</v>
      </c>
      <c r="DS264" s="19">
        <f t="shared" si="977"/>
        <v>0.19308282920769862</v>
      </c>
      <c r="DT264" s="19">
        <f t="shared" si="978"/>
        <v>4.5851268111276933E-2</v>
      </c>
      <c r="DU264" s="19">
        <f t="shared" si="979"/>
        <v>3.0117280759616734E-2</v>
      </c>
      <c r="DV264" s="19">
        <f t="shared" si="955"/>
        <v>4.2810040442418436E-2</v>
      </c>
      <c r="DW264" s="19">
        <f t="shared" si="956"/>
        <v>2.3078727361114229E-2</v>
      </c>
      <c r="DX264" s="19">
        <f t="shared" si="957"/>
        <v>5.4791260831245893E-2</v>
      </c>
      <c r="DY264" s="19">
        <f t="shared" si="958"/>
        <v>7.2174413919791078E-3</v>
      </c>
      <c r="DZ264" s="19">
        <f t="shared" si="959"/>
        <v>9.1730440461217019E-3</v>
      </c>
      <c r="EA264" s="19">
        <f t="shared" si="1059"/>
        <v>0.99983811946581524</v>
      </c>
      <c r="EC264" s="19">
        <f t="shared" si="919"/>
        <v>7.5669654583365123E-2</v>
      </c>
      <c r="ED264" s="19">
        <f t="shared" si="980"/>
        <v>4.0420605161923223E-2</v>
      </c>
      <c r="EE264" s="19">
        <f t="shared" si="981"/>
        <v>1.3041045082379915E-2</v>
      </c>
      <c r="EF264" s="19">
        <f t="shared" si="982"/>
        <v>4.7750260999589903E-6</v>
      </c>
      <c r="EG264" s="19">
        <f t="shared" si="983"/>
        <v>4.7750260999589903E-6</v>
      </c>
      <c r="EH264" s="19">
        <f t="shared" si="984"/>
        <v>4.7750260999589903E-6</v>
      </c>
      <c r="EI264" s="19">
        <f t="shared" si="985"/>
        <v>2.2253370291829964E-2</v>
      </c>
      <c r="EJ264" s="19">
        <f t="shared" si="986"/>
        <v>8.021035466573502E-2</v>
      </c>
      <c r="EK264" s="19">
        <f t="shared" si="987"/>
        <v>1.2537000409209333E-2</v>
      </c>
      <c r="EL264" s="19">
        <f t="shared" si="988"/>
        <v>5.5105348967178197E-2</v>
      </c>
      <c r="EM264" s="19">
        <f t="shared" si="989"/>
        <v>0.19896744936755797</v>
      </c>
      <c r="EN264" s="19">
        <f t="shared" si="990"/>
        <v>5.003662460551199E-2</v>
      </c>
      <c r="EO264" s="19">
        <f t="shared" si="991"/>
        <v>4.5556575762420122E-2</v>
      </c>
      <c r="EP264" s="19">
        <f t="shared" si="992"/>
        <v>0.19311409061984677</v>
      </c>
      <c r="EQ264" s="19">
        <f t="shared" si="993"/>
        <v>4.5858691740792948E-2</v>
      </c>
      <c r="ER264" s="19">
        <f t="shared" si="994"/>
        <v>3.0122156950474675E-2</v>
      </c>
      <c r="ES264" s="19">
        <f t="shared" si="960"/>
        <v>4.2816971676665629E-2</v>
      </c>
      <c r="ET264" s="19">
        <f t="shared" si="961"/>
        <v>2.3082463962710811E-2</v>
      </c>
      <c r="EU264" s="19">
        <f t="shared" si="962"/>
        <v>5.4800131905872213E-2</v>
      </c>
      <c r="EV264" s="19">
        <f t="shared" si="963"/>
        <v>7.2186099444129809E-3</v>
      </c>
      <c r="EW264" s="19">
        <f t="shared" si="964"/>
        <v>9.174529223813347E-3</v>
      </c>
      <c r="EZ264" s="19">
        <f t="shared" si="920"/>
        <v>-3.8092966714614991E-2</v>
      </c>
      <c r="FA264" s="19">
        <f t="shared" si="995"/>
        <v>-3.626975923156471E-2</v>
      </c>
      <c r="FB264" s="19">
        <f t="shared" si="996"/>
        <v>-8.1438145922167228E-3</v>
      </c>
      <c r="FC264" s="19">
        <f t="shared" si="997"/>
        <v>4.6110023685183923E-3</v>
      </c>
      <c r="FD264" s="19">
        <f t="shared" si="998"/>
        <v>-0.11896018262029347</v>
      </c>
      <c r="FE264" s="19">
        <f t="shared" si="999"/>
        <v>-6.7291871105866581E-3</v>
      </c>
      <c r="FF264" s="19">
        <f t="shared" si="1000"/>
        <v>-6.8843454971780932E-2</v>
      </c>
      <c r="FG264" s="19">
        <f t="shared" si="1001"/>
        <v>-4.1596328207224371E-2</v>
      </c>
      <c r="FH264" s="19">
        <f t="shared" si="1002"/>
        <v>-4.9191813630101625E-2</v>
      </c>
      <c r="FI264" s="19">
        <f t="shared" si="866"/>
        <v>8.4445107237501815E-2</v>
      </c>
      <c r="FJ264" s="19">
        <f t="shared" si="867"/>
        <v>-4.0897548047296874E-2</v>
      </c>
      <c r="FK264" s="19">
        <f t="shared" si="868"/>
        <v>-3.0122770211708633E-2</v>
      </c>
      <c r="FL264" s="19">
        <f t="shared" si="869"/>
        <v>-5.0971385197227319E-2</v>
      </c>
      <c r="FM264" s="19">
        <f t="shared" si="870"/>
        <v>-3.9645456490147168E-2</v>
      </c>
      <c r="FN264" s="19">
        <f t="shared" si="871"/>
        <v>-3.6970911353644567E-2</v>
      </c>
      <c r="FO264" s="19">
        <f t="shared" si="872"/>
        <v>3.1486805006708065E-3</v>
      </c>
      <c r="FP264" s="19">
        <f t="shared" si="873"/>
        <v>-7.751466353395557E-3</v>
      </c>
      <c r="FQ264" s="19">
        <f t="shared" si="874"/>
        <v>-1.7371422904078081E-2</v>
      </c>
      <c r="FR264" s="19">
        <f t="shared" si="875"/>
        <v>-9.8165463132471278E-2</v>
      </c>
      <c r="FS264" s="19">
        <f t="shared" si="876"/>
        <v>1.3840746838927756E-3</v>
      </c>
      <c r="FT264" s="19">
        <f t="shared" si="877"/>
        <v>2.2306725148013691E-2</v>
      </c>
      <c r="FU264" s="19"/>
      <c r="FV264" s="16"/>
      <c r="FW264" s="19">
        <f t="shared" si="1060"/>
        <v>0.96811141193168926</v>
      </c>
      <c r="FX264" s="19">
        <f t="shared" si="929"/>
        <v>1.0584604916792828</v>
      </c>
      <c r="FY264" s="19">
        <f t="shared" si="1031"/>
        <v>0.99994614931642145</v>
      </c>
      <c r="FZ264" s="19"/>
      <c r="GA264" s="19">
        <f t="shared" si="1061"/>
        <v>0.97636773720557735</v>
      </c>
      <c r="GB264" s="19">
        <f t="shared" si="930"/>
        <v>0.9399344194004724</v>
      </c>
      <c r="GC264" s="19">
        <f t="shared" si="1032"/>
        <v>1.0297661325762242</v>
      </c>
      <c r="GD264" s="19"/>
      <c r="GE264" s="19">
        <f t="shared" si="1062"/>
        <v>0.99305920683663784</v>
      </c>
      <c r="GF264" s="19">
        <f t="shared" si="931"/>
        <v>0.87950672459189305</v>
      </c>
      <c r="GG264" s="19">
        <f t="shared" si="1033"/>
        <v>1.0412827378065717</v>
      </c>
      <c r="GH264" s="19"/>
      <c r="GI264" s="19">
        <f t="shared" si="1034"/>
        <v>0.88489307167035147</v>
      </c>
      <c r="GJ264" s="19">
        <f t="shared" si="881"/>
        <v>0.94880000943526299</v>
      </c>
      <c r="GK264" s="19">
        <f t="shared" si="1035"/>
        <v>0.94880167899108836</v>
      </c>
      <c r="GL264" s="3"/>
      <c r="GM264" s="3"/>
      <c r="GN264" s="8"/>
      <c r="GO264" s="5">
        <f t="shared" si="932"/>
        <v>34</v>
      </c>
      <c r="GP264" t="b">
        <f t="shared" si="882"/>
        <v>0</v>
      </c>
      <c r="GS264" s="11"/>
      <c r="GT264" s="11"/>
      <c r="GU264" s="11"/>
      <c r="GV264" s="11"/>
      <c r="GW264" s="11"/>
      <c r="GX264" s="11"/>
      <c r="GY264" s="11"/>
      <c r="GZ264" s="11" t="str">
        <f ca="1">IF(GP264,OFFSET(#REF!,$GP$225+$GO264,0),"")</f>
        <v/>
      </c>
      <c r="HA264" s="12" t="str">
        <f t="shared" ca="1" si="886"/>
        <v/>
      </c>
      <c r="HB264" s="12" t="str">
        <f t="shared" ca="1" si="887"/>
        <v/>
      </c>
      <c r="HC264" s="12" t="str">
        <f t="shared" ca="1" si="888"/>
        <v/>
      </c>
      <c r="HD264" s="12" t="str">
        <f t="shared" ca="1" si="889"/>
        <v/>
      </c>
      <c r="HE264" t="str">
        <f t="shared" ca="1" si="890"/>
        <v/>
      </c>
      <c r="HF264" s="12" t="str">
        <f t="shared" ca="1" si="891"/>
        <v/>
      </c>
      <c r="HG264" s="12" t="str">
        <f t="shared" ca="1" si="892"/>
        <v/>
      </c>
      <c r="HH264" s="12" t="str">
        <f t="shared" ca="1" si="893"/>
        <v/>
      </c>
      <c r="HJ264" s="17"/>
      <c r="HL264" s="18">
        <f t="shared" si="894"/>
        <v>1983</v>
      </c>
      <c r="HM264" s="9">
        <f t="shared" si="1036"/>
        <v>0.63701283152809263</v>
      </c>
      <c r="HN264" s="9">
        <f t="shared" si="1063"/>
        <v>1.180800780062869</v>
      </c>
      <c r="HO264" s="9">
        <f t="shared" si="1064"/>
        <v>1.019411586468594</v>
      </c>
      <c r="HP264" s="9">
        <f t="shared" si="1065"/>
        <v>1.0951135750228522</v>
      </c>
      <c r="HQ264" s="9">
        <f t="shared" si="1066"/>
        <v>1.0577090098175748</v>
      </c>
      <c r="HR264" s="9">
        <f t="shared" si="808"/>
        <v>0.7521823045870567</v>
      </c>
      <c r="HS264" s="9">
        <f t="shared" si="1067"/>
        <v>0.75218524837842871</v>
      </c>
      <c r="HT264" s="9"/>
      <c r="HU264" s="9">
        <f t="shared" si="1068"/>
        <v>1.1163714668773395</v>
      </c>
      <c r="HV264" s="23">
        <f t="shared" si="901"/>
        <v>1.1807961588194242</v>
      </c>
      <c r="HX264" s="8"/>
      <c r="HY264" s="5">
        <f t="shared" si="933"/>
        <v>34</v>
      </c>
      <c r="HZ264" t="b">
        <f t="shared" si="902"/>
        <v>0</v>
      </c>
      <c r="IC264" s="11"/>
      <c r="ID264" s="11"/>
      <c r="IE264" s="11"/>
      <c r="IF264" t="str">
        <f t="shared" ca="1" si="904"/>
        <v/>
      </c>
      <c r="IG264" s="12" t="str">
        <f t="shared" si="905"/>
        <v/>
      </c>
      <c r="IH264" s="19" t="str">
        <f t="shared" ca="1" si="906"/>
        <v/>
      </c>
      <c r="II264" s="19" t="str">
        <f t="shared" ca="1" si="907"/>
        <v/>
      </c>
      <c r="IJ264" s="11" t="str">
        <f t="shared" ca="1" si="908"/>
        <v/>
      </c>
      <c r="IK264" s="12" t="str">
        <f t="shared" ca="1" si="909"/>
        <v/>
      </c>
      <c r="IL264" s="12" t="str">
        <f t="shared" ca="1" si="1003"/>
        <v/>
      </c>
      <c r="IM264" s="12" t="str">
        <f t="shared" ca="1" si="911"/>
        <v/>
      </c>
      <c r="IN264" s="12" t="str">
        <f t="shared" ca="1" si="912"/>
        <v/>
      </c>
      <c r="IO264" t="str">
        <f t="shared" ca="1" si="913"/>
        <v/>
      </c>
      <c r="IP264" s="12" t="str">
        <f t="shared" ca="1" si="914"/>
        <v/>
      </c>
      <c r="IQ264" s="12" t="str">
        <f t="shared" ca="1" si="915"/>
        <v/>
      </c>
      <c r="IR264" s="12" t="str">
        <f t="shared" ca="1" si="916"/>
        <v/>
      </c>
    </row>
    <row r="265" spans="1:252" x14ac:dyDescent="0.2">
      <c r="A265" t="s">
        <v>54</v>
      </c>
      <c r="B265" s="1">
        <f t="shared" si="917"/>
        <v>1984</v>
      </c>
      <c r="C265" s="124">
        <f>Manufacturing_Energy_Data!C24</f>
        <v>159.71338643844123</v>
      </c>
      <c r="D265" s="124">
        <f>Manufacturing_Energy_Data!D24</f>
        <v>90.093184679116774</v>
      </c>
      <c r="E265" s="124">
        <f>Manufacturing_Energy_Data!E24</f>
        <v>30.22396327431392</v>
      </c>
      <c r="F265" s="124">
        <v>0.01</v>
      </c>
      <c r="G265" s="124">
        <v>0.01</v>
      </c>
      <c r="H265" s="124">
        <v>0.01</v>
      </c>
      <c r="I265" s="124">
        <f>Manufacturing_Energy_Data!F24</f>
        <v>51.647936420314139</v>
      </c>
      <c r="J265" s="124">
        <f>Manufacturing_Energy_Data!G24</f>
        <v>175.96365883123499</v>
      </c>
      <c r="K265" s="124">
        <f>Manufacturing_Energy_Data!H24</f>
        <v>32.066297818155704</v>
      </c>
      <c r="L265" s="124">
        <f>Manufacturing_Energy_Data!I24</f>
        <v>118.75852881976211</v>
      </c>
      <c r="M265" s="124">
        <f>Manufacturing_Energy_Data!J24</f>
        <v>461.3707685856312</v>
      </c>
      <c r="N265" s="124">
        <f>Manufacturing_Energy_Data!K24</f>
        <v>98.576025782603509</v>
      </c>
      <c r="O265" s="124">
        <f>Manufacturing_Energy_Data!L24</f>
        <v>102.69563392822297</v>
      </c>
      <c r="P265" s="124">
        <f>Manufacturing_Energy_Data!M24</f>
        <v>477.04349489887937</v>
      </c>
      <c r="Q265" s="124">
        <f>Manufacturing_Energy_Data!N24</f>
        <v>103.75610658890153</v>
      </c>
      <c r="R265" s="124">
        <f>Manufacturing_Energy_Data!O24</f>
        <v>66.269951701626596</v>
      </c>
      <c r="S265" s="124">
        <f>Manufacturing_Energy_Data!P24</f>
        <v>99.624101734044345</v>
      </c>
      <c r="T265" s="124">
        <f>Manufacturing_Energy_Data!Q24</f>
        <v>51.312498489490061</v>
      </c>
      <c r="U265" s="124">
        <f>Manufacturing_Energy_Data!R24</f>
        <v>138.40793909185925</v>
      </c>
      <c r="V265" s="124">
        <f>Manufacturing_Energy_Data!S24</f>
        <v>16.909370656623675</v>
      </c>
      <c r="W265" s="124">
        <f>Manufacturing_Energy_Data!T24</f>
        <v>20.284003346797792</v>
      </c>
      <c r="X265" s="124">
        <f t="shared" si="1029"/>
        <v>2294.746851086019</v>
      </c>
      <c r="Z265" s="19">
        <f t="shared" si="1008"/>
        <v>0.33183601971789334</v>
      </c>
      <c r="AA265" s="19">
        <f t="shared" si="1009"/>
        <v>1.2993916063764097</v>
      </c>
      <c r="AB265" s="19">
        <f t="shared" si="1010"/>
        <v>0.3760861944827627</v>
      </c>
      <c r="AC265" s="19">
        <f t="shared" si="1011"/>
        <v>2.0776969740466546E-5</v>
      </c>
      <c r="AD265" s="19">
        <f t="shared" si="1012"/>
        <v>1.4422751410158593E-4</v>
      </c>
      <c r="AE265" s="19">
        <f t="shared" si="1013"/>
        <v>1.2443311655370578E-4</v>
      </c>
      <c r="AF265" s="19">
        <f t="shared" si="1014"/>
        <v>0.67314246407513589</v>
      </c>
      <c r="AG265" s="19">
        <f t="shared" si="1015"/>
        <v>1.2484906074528661</v>
      </c>
      <c r="AH265" s="19">
        <f t="shared" si="1016"/>
        <v>0.42461152684823417</v>
      </c>
      <c r="AI265" s="19">
        <f t="shared" si="1017"/>
        <v>0.34525659025593153</v>
      </c>
      <c r="AJ265" s="19">
        <f t="shared" si="1018"/>
        <v>1.1597160973957277</v>
      </c>
      <c r="AK265" s="19">
        <f t="shared" si="1019"/>
        <v>1.0113101261161188</v>
      </c>
      <c r="AL265" s="19">
        <f t="shared" si="1020"/>
        <v>1.365163799748212</v>
      </c>
      <c r="AM265" s="19">
        <f t="shared" si="1021"/>
        <v>2.912650427109821</v>
      </c>
      <c r="AN265" s="19">
        <f t="shared" si="1022"/>
        <v>0.50708791659539321</v>
      </c>
      <c r="AO265" s="19">
        <f t="shared" si="1023"/>
        <v>0.31296269832100621</v>
      </c>
      <c r="AP265" s="19">
        <f t="shared" si="1024"/>
        <v>2.3088013867010906</v>
      </c>
      <c r="AQ265" s="19">
        <f t="shared" si="1025"/>
        <v>0.57333562338824928</v>
      </c>
      <c r="AR265" s="19">
        <f t="shared" si="1026"/>
        <v>0.32625232707379259</v>
      </c>
      <c r="AS265" s="19">
        <f t="shared" si="1027"/>
        <v>0.31958295094039624</v>
      </c>
      <c r="AT265" s="19">
        <f t="shared" si="1028"/>
        <v>0.29530337088289149</v>
      </c>
      <c r="AU265" s="19">
        <f t="shared" si="1005"/>
        <v>2.9513609943555976</v>
      </c>
      <c r="AV265" s="19"/>
      <c r="AX265" s="266">
        <f t="shared" si="1037"/>
        <v>1.024354423879807</v>
      </c>
      <c r="AY265" s="266">
        <f t="shared" si="1038"/>
        <v>1.0127783562890655</v>
      </c>
      <c r="AZ265" s="266">
        <f t="shared" si="1039"/>
        <v>1.1333732639712899</v>
      </c>
      <c r="BA265" s="266">
        <f t="shared" si="1040"/>
        <v>1.0244702276108366</v>
      </c>
      <c r="BB265" s="266">
        <f t="shared" si="1041"/>
        <v>0.9740626232811378</v>
      </c>
      <c r="BC265" s="266">
        <f t="shared" si="1042"/>
        <v>0.95761422552018727</v>
      </c>
      <c r="BD265" s="266">
        <f t="shared" si="1043"/>
        <v>1.0037045378568201</v>
      </c>
      <c r="BE265" s="266">
        <f t="shared" si="1044"/>
        <v>1.0023475165206082</v>
      </c>
      <c r="BF265" s="266">
        <f t="shared" si="1045"/>
        <v>1.0654119888456872</v>
      </c>
      <c r="BG265" s="266">
        <f t="shared" si="1046"/>
        <v>0.9340511134157653</v>
      </c>
      <c r="BH265" s="266">
        <f t="shared" si="1047"/>
        <v>1.0517381055121859</v>
      </c>
      <c r="BI265" s="266">
        <f t="shared" si="1048"/>
        <v>1.018889296700463</v>
      </c>
      <c r="BJ265" s="266">
        <f t="shared" si="1049"/>
        <v>0.99218833317548827</v>
      </c>
      <c r="BK265" s="266">
        <f t="shared" si="1050"/>
        <v>1.0160097414008835</v>
      </c>
      <c r="BL265" s="266">
        <f t="shared" si="1051"/>
        <v>1.0305021691432987</v>
      </c>
      <c r="BM265" s="266">
        <f t="shared" si="1052"/>
        <v>1.0089789469108004</v>
      </c>
      <c r="BN265" s="266">
        <f t="shared" si="1053"/>
        <v>1.0646495446479263</v>
      </c>
      <c r="BO265" s="266">
        <f t="shared" si="1054"/>
        <v>1.039091446159766</v>
      </c>
      <c r="BP265" s="266">
        <f t="shared" si="1055"/>
        <v>1.1028018717024057</v>
      </c>
      <c r="BQ265" s="266">
        <f t="shared" si="1056"/>
        <v>1.0260805158724826</v>
      </c>
      <c r="BR265" s="266">
        <f t="shared" si="1057"/>
        <v>1.0351116368016708</v>
      </c>
      <c r="BS265" s="266">
        <f t="shared" si="1058"/>
        <v>1.0654513050542718</v>
      </c>
      <c r="BU265" s="16"/>
      <c r="BV265" s="9">
        <f t="shared" si="1030"/>
        <v>0.96939873603474924</v>
      </c>
      <c r="BW265" s="9">
        <f t="shared" si="832"/>
        <v>1.0654513050542718</v>
      </c>
      <c r="BX265" s="9">
        <f t="shared" si="833"/>
        <v>1.0129554334065449</v>
      </c>
      <c r="BY265" s="9">
        <f t="shared" si="834"/>
        <v>1.0240924499477131</v>
      </c>
      <c r="BZ265" s="9">
        <f t="shared" si="835"/>
        <v>1.0270792555848607</v>
      </c>
      <c r="CA265" s="9">
        <f t="shared" si="797"/>
        <v>1.0328468026565893</v>
      </c>
      <c r="CB265" s="9">
        <f t="shared" si="836"/>
        <v>1.0328471484261852</v>
      </c>
      <c r="CC265" s="9"/>
      <c r="CD265" s="9">
        <f t="shared" si="837"/>
        <v>1.0373600114851562</v>
      </c>
      <c r="CE265" s="9">
        <f t="shared" si="838"/>
        <v>1.0654509483696768</v>
      </c>
      <c r="CG265" s="35"/>
      <c r="CH265">
        <f t="shared" si="839"/>
        <v>1984</v>
      </c>
      <c r="CI265" s="19">
        <f t="shared" si="840"/>
        <v>6.9599566663684401E-2</v>
      </c>
      <c r="CJ265" s="19">
        <f t="shared" si="940"/>
        <v>3.926062024509544E-2</v>
      </c>
      <c r="CK265" s="19">
        <f t="shared" si="941"/>
        <v>1.3170935722173465E-2</v>
      </c>
      <c r="CL265" s="19">
        <f t="shared" si="942"/>
        <v>4.3577791577608521E-6</v>
      </c>
      <c r="CM265" s="19">
        <f t="shared" si="943"/>
        <v>4.3577791577608521E-6</v>
      </c>
      <c r="CN265" s="19">
        <f t="shared" si="944"/>
        <v>4.3577791577608521E-6</v>
      </c>
      <c r="CO265" s="19">
        <f t="shared" si="945"/>
        <v>2.250703008738026E-2</v>
      </c>
      <c r="CP265" s="19">
        <f t="shared" si="946"/>
        <v>7.6681076497809725E-2</v>
      </c>
      <c r="CQ265" s="19">
        <f t="shared" si="947"/>
        <v>1.3973784429851123E-2</v>
      </c>
      <c r="CR265" s="19">
        <f t="shared" si="948"/>
        <v>5.1752344169710085E-2</v>
      </c>
      <c r="CS265" s="19">
        <f t="shared" si="949"/>
        <v>0.20105519193425692</v>
      </c>
      <c r="CT265" s="19">
        <f t="shared" si="950"/>
        <v>4.2957255061032602E-2</v>
      </c>
      <c r="CU265" s="19">
        <f t="shared" si="951"/>
        <v>4.4752489312544837E-2</v>
      </c>
      <c r="CV265" s="19">
        <f t="shared" si="952"/>
        <v>0.20788501994157321</v>
      </c>
      <c r="CW265" s="19">
        <f t="shared" si="953"/>
        <v>4.5214619878352853E-2</v>
      </c>
      <c r="CX265" s="19">
        <f t="shared" si="954"/>
        <v>2.8878981431116672E-2</v>
      </c>
      <c r="CY265" s="19">
        <f t="shared" si="935"/>
        <v>4.3413983414726527E-2</v>
      </c>
      <c r="CZ265" s="19">
        <f t="shared" si="936"/>
        <v>2.2360853645013501E-2</v>
      </c>
      <c r="DA265" s="19">
        <f t="shared" si="937"/>
        <v>6.0315123224313774E-2</v>
      </c>
      <c r="DB265" s="19">
        <f t="shared" si="938"/>
        <v>7.3687303018287595E-3</v>
      </c>
      <c r="DC265" s="19">
        <f t="shared" si="939"/>
        <v>8.83932070206268E-3</v>
      </c>
      <c r="DD265">
        <f t="shared" si="861"/>
        <v>1.0000000000000002</v>
      </c>
      <c r="DF265" s="19">
        <f t="shared" si="918"/>
        <v>7.1570192040008127E-2</v>
      </c>
      <c r="DG265" s="19">
        <f t="shared" si="965"/>
        <v>4.0538131164677173E-2</v>
      </c>
      <c r="DH265" s="19">
        <f t="shared" si="966"/>
        <v>1.3058429771155842E-2</v>
      </c>
      <c r="DI265" s="19">
        <f t="shared" si="967"/>
        <v>4.5480566992766175E-6</v>
      </c>
      <c r="DJ265" s="19">
        <f t="shared" si="968"/>
        <v>4.5480566992766175E-6</v>
      </c>
      <c r="DK265" s="19">
        <f t="shared" si="969"/>
        <v>4.5480566992766175E-6</v>
      </c>
      <c r="DL265" s="19">
        <f t="shared" si="970"/>
        <v>2.2604707084394861E-2</v>
      </c>
      <c r="DM265" s="19">
        <f t="shared" si="971"/>
        <v>7.8665854405034027E-2</v>
      </c>
      <c r="DN265" s="19">
        <f t="shared" si="972"/>
        <v>1.3249196179512576E-2</v>
      </c>
      <c r="DO265" s="19">
        <f t="shared" si="973"/>
        <v>5.2940068486172852E-2</v>
      </c>
      <c r="DP265" s="19">
        <f t="shared" si="974"/>
        <v>0.20227402256045687</v>
      </c>
      <c r="DQ265" s="19">
        <f t="shared" si="975"/>
        <v>4.6722409506030294E-2</v>
      </c>
      <c r="DR265" s="19">
        <f t="shared" si="976"/>
        <v>4.5034971308926988E-2</v>
      </c>
      <c r="DS265" s="19">
        <f t="shared" si="977"/>
        <v>0.19858044693560994</v>
      </c>
      <c r="DT265" s="19">
        <f t="shared" si="978"/>
        <v>4.4860237849472552E-2</v>
      </c>
      <c r="DU265" s="19">
        <f t="shared" si="979"/>
        <v>2.87595649109544E-2</v>
      </c>
      <c r="DV265" s="19">
        <f t="shared" si="955"/>
        <v>4.3482020450128445E-2</v>
      </c>
      <c r="DW265" s="19">
        <f t="shared" si="956"/>
        <v>2.2657887382389493E-2</v>
      </c>
      <c r="DX265" s="19">
        <f t="shared" si="957"/>
        <v>5.8237647473001662E-2</v>
      </c>
      <c r="DY265" s="19">
        <f t="shared" si="958"/>
        <v>7.3982192459004607E-3</v>
      </c>
      <c r="DZ265" s="19">
        <f t="shared" si="959"/>
        <v>9.0024965139584925E-3</v>
      </c>
      <c r="EA265" s="19">
        <f t="shared" si="1059"/>
        <v>0.99965014743788283</v>
      </c>
      <c r="EC265" s="19">
        <f t="shared" si="919"/>
        <v>7.1595239818093875E-2</v>
      </c>
      <c r="ED265" s="19">
        <f t="shared" si="980"/>
        <v>4.0552318497203213E-2</v>
      </c>
      <c r="EE265" s="19">
        <f t="shared" si="981"/>
        <v>1.3062999895138093E-2</v>
      </c>
      <c r="EF265" s="19">
        <f t="shared" si="982"/>
        <v>4.5496484054279886E-6</v>
      </c>
      <c r="EG265" s="19">
        <f t="shared" si="983"/>
        <v>4.5496484054279886E-6</v>
      </c>
      <c r="EH265" s="19">
        <f t="shared" si="984"/>
        <v>4.5496484054279886E-6</v>
      </c>
      <c r="EI265" s="19">
        <f t="shared" si="985"/>
        <v>2.2612618166796692E-2</v>
      </c>
      <c r="EJ265" s="19">
        <f t="shared" si="986"/>
        <v>7.8693385487568532E-2</v>
      </c>
      <c r="EK265" s="19">
        <f t="shared" si="987"/>
        <v>1.3253833066968928E-2</v>
      </c>
      <c r="EL265" s="19">
        <f t="shared" si="988"/>
        <v>5.2958596186734909E-2</v>
      </c>
      <c r="EM265" s="19">
        <f t="shared" si="989"/>
        <v>0.20234481341186014</v>
      </c>
      <c r="EN265" s="19">
        <f t="shared" si="990"/>
        <v>4.6738761181379783E-2</v>
      </c>
      <c r="EO265" s="19">
        <f t="shared" si="991"/>
        <v>4.5050732423090462E-2</v>
      </c>
      <c r="EP265" s="19">
        <f t="shared" si="992"/>
        <v>0.19864994512787737</v>
      </c>
      <c r="EQ265" s="19">
        <f t="shared" si="993"/>
        <v>4.4875937811293246E-2</v>
      </c>
      <c r="ER265" s="19">
        <f t="shared" si="994"/>
        <v>2.8769630039734963E-2</v>
      </c>
      <c r="ES265" s="19">
        <f t="shared" si="960"/>
        <v>4.3497238070312361E-2</v>
      </c>
      <c r="ET265" s="19">
        <f t="shared" si="961"/>
        <v>2.266581707656621E-2</v>
      </c>
      <c r="EU265" s="19">
        <f t="shared" si="962"/>
        <v>5.8258029193779003E-2</v>
      </c>
      <c r="EV265" s="19">
        <f t="shared" si="963"/>
        <v>7.4008084376941266E-3</v>
      </c>
      <c r="EW265" s="19">
        <f t="shared" si="964"/>
        <v>9.0056471626918828E-3</v>
      </c>
      <c r="EZ265" s="19">
        <f t="shared" si="920"/>
        <v>2.0142226810574645E-2</v>
      </c>
      <c r="FA265" s="19">
        <f t="shared" si="995"/>
        <v>-3.9148520783816032E-3</v>
      </c>
      <c r="FB265" s="19">
        <f t="shared" si="996"/>
        <v>0.11371615586622046</v>
      </c>
      <c r="FC265" s="19">
        <f t="shared" si="997"/>
        <v>-9.149248575436645E-3</v>
      </c>
      <c r="FD265" s="19">
        <f t="shared" si="998"/>
        <v>-2.5085606429268364E-2</v>
      </c>
      <c r="FE265" s="19">
        <f t="shared" si="999"/>
        <v>1.1659506464935979E-2</v>
      </c>
      <c r="FF265" s="19">
        <f t="shared" si="1000"/>
        <v>2.4267272483464584E-2</v>
      </c>
      <c r="FG265" s="19">
        <f t="shared" si="1001"/>
        <v>-2.1173383852519587E-2</v>
      </c>
      <c r="FH265" s="19">
        <f t="shared" si="1002"/>
        <v>0.11220332931752258</v>
      </c>
      <c r="FI265" s="19">
        <f t="shared" si="866"/>
        <v>-0.16348909741568554</v>
      </c>
      <c r="FJ265" s="19">
        <f t="shared" si="867"/>
        <v>0.11494451926480884</v>
      </c>
      <c r="FK265" s="19">
        <f t="shared" si="868"/>
        <v>-0.17143207104607791</v>
      </c>
      <c r="FL265" s="19">
        <f t="shared" si="869"/>
        <v>8.9135907601080276E-3</v>
      </c>
      <c r="FM265" s="19">
        <f t="shared" si="870"/>
        <v>0.11382107779453431</v>
      </c>
      <c r="FN265" s="19">
        <f t="shared" si="871"/>
        <v>3.1816082897051332E-2</v>
      </c>
      <c r="FO265" s="19">
        <f t="shared" si="872"/>
        <v>1.5937417876722454E-2</v>
      </c>
      <c r="FP265" s="19">
        <f t="shared" si="873"/>
        <v>-0.18138019156767904</v>
      </c>
      <c r="FQ265" s="19">
        <f t="shared" si="874"/>
        <v>-6.1249883170700514E-2</v>
      </c>
      <c r="FR265" s="19">
        <f t="shared" si="875"/>
        <v>2.6732167850139946E-2</v>
      </c>
      <c r="FS265" s="19">
        <f t="shared" si="876"/>
        <v>-1.5597284551087224E-2</v>
      </c>
      <c r="FT265" s="19">
        <f t="shared" si="877"/>
        <v>-1.7419515068213915E-3</v>
      </c>
      <c r="FU265" s="19"/>
      <c r="FV265" s="16"/>
      <c r="FW265" s="19">
        <f t="shared" si="1060"/>
        <v>1.0271345674834467</v>
      </c>
      <c r="FX265" s="19">
        <f t="shared" si="929"/>
        <v>1.0871813593193165</v>
      </c>
      <c r="FY265" s="19">
        <f t="shared" si="1031"/>
        <v>1.0270792555848607</v>
      </c>
      <c r="FZ265" s="19"/>
      <c r="GA265" s="19">
        <f t="shared" si="1061"/>
        <v>0.9836752262111953</v>
      </c>
      <c r="GB265" s="19">
        <f t="shared" si="930"/>
        <v>0.92459020262744818</v>
      </c>
      <c r="GC265" s="19">
        <f t="shared" si="1032"/>
        <v>1.0129554334065449</v>
      </c>
      <c r="GD265" s="19"/>
      <c r="GE265" s="19">
        <f t="shared" si="1062"/>
        <v>0.98349123899329272</v>
      </c>
      <c r="GF265" s="19">
        <f t="shared" si="931"/>
        <v>0.86498715827181361</v>
      </c>
      <c r="GG265" s="19">
        <f t="shared" si="1033"/>
        <v>1.0240924499477131</v>
      </c>
      <c r="GH265" s="19"/>
      <c r="GI265" s="19">
        <f t="shared" si="1034"/>
        <v>0.96939873603474924</v>
      </c>
      <c r="GJ265" s="19">
        <f t="shared" si="881"/>
        <v>1.0328468026565896</v>
      </c>
      <c r="GK265" s="19">
        <f t="shared" si="1035"/>
        <v>1.0328471484261852</v>
      </c>
      <c r="GL265" s="3"/>
      <c r="GM265" s="3"/>
      <c r="GN265" s="8"/>
      <c r="GO265" s="5">
        <f t="shared" si="932"/>
        <v>35</v>
      </c>
      <c r="GP265" t="b">
        <f t="shared" si="882"/>
        <v>0</v>
      </c>
      <c r="GS265" s="11"/>
      <c r="GT265" s="11"/>
      <c r="GU265" s="11"/>
      <c r="GV265" s="11"/>
      <c r="GW265" s="11"/>
      <c r="GX265" s="11"/>
      <c r="GY265" s="11"/>
      <c r="GZ265" s="11" t="str">
        <f ca="1">IF(GP265,OFFSET(#REF!,$GP$225+$GO265,0),"")</f>
        <v/>
      </c>
      <c r="HA265" s="12" t="str">
        <f t="shared" ca="1" si="886"/>
        <v/>
      </c>
      <c r="HB265" s="12" t="str">
        <f t="shared" ca="1" si="887"/>
        <v/>
      </c>
      <c r="HC265" s="12" t="str">
        <f t="shared" ca="1" si="888"/>
        <v/>
      </c>
      <c r="HD265" s="12" t="str">
        <f t="shared" ca="1" si="889"/>
        <v/>
      </c>
      <c r="HE265" t="str">
        <f t="shared" ca="1" si="890"/>
        <v/>
      </c>
      <c r="HF265" s="12" t="str">
        <f t="shared" ca="1" si="891"/>
        <v/>
      </c>
      <c r="HG265" s="12" t="str">
        <f t="shared" ca="1" si="892"/>
        <v/>
      </c>
      <c r="HH265" s="12" t="str">
        <f t="shared" ca="1" si="893"/>
        <v/>
      </c>
      <c r="HJ265" s="17"/>
      <c r="HL265" s="18">
        <f t="shared" si="894"/>
        <v>1984</v>
      </c>
      <c r="HM265" s="9">
        <f t="shared" si="1036"/>
        <v>0.69784638787554398</v>
      </c>
      <c r="HN265" s="9">
        <f t="shared" si="1063"/>
        <v>1.1733446225668371</v>
      </c>
      <c r="HO265" s="9">
        <f t="shared" si="1064"/>
        <v>1.0027699229218074</v>
      </c>
      <c r="HP265" s="9">
        <f t="shared" si="1065"/>
        <v>1.0770346067375991</v>
      </c>
      <c r="HQ265" s="9">
        <f t="shared" si="1066"/>
        <v>1.0864094863223195</v>
      </c>
      <c r="HR265" s="9">
        <f t="shared" si="808"/>
        <v>0.81881226874146007</v>
      </c>
      <c r="HS265" s="9">
        <f t="shared" si="1067"/>
        <v>0.81881430659146093</v>
      </c>
      <c r="HT265" s="9"/>
      <c r="HU265" s="9">
        <f t="shared" si="1068"/>
        <v>1.0800179095823816</v>
      </c>
      <c r="HV265" s="23">
        <f t="shared" si="901"/>
        <v>1.1733417023683006</v>
      </c>
      <c r="HX265" s="8"/>
      <c r="HY265" s="5">
        <f t="shared" si="933"/>
        <v>35</v>
      </c>
      <c r="HZ265" t="b">
        <f t="shared" si="902"/>
        <v>0</v>
      </c>
      <c r="IC265" s="11"/>
      <c r="ID265" s="11"/>
      <c r="IE265" s="11"/>
      <c r="IF265" t="str">
        <f t="shared" ca="1" si="904"/>
        <v/>
      </c>
      <c r="IG265" s="12" t="str">
        <f t="shared" si="905"/>
        <v/>
      </c>
      <c r="IH265" s="19" t="str">
        <f t="shared" ca="1" si="906"/>
        <v/>
      </c>
      <c r="II265" s="19" t="str">
        <f t="shared" ca="1" si="907"/>
        <v/>
      </c>
      <c r="IJ265" s="11" t="str">
        <f t="shared" ca="1" si="908"/>
        <v/>
      </c>
      <c r="IK265" s="12" t="str">
        <f t="shared" ca="1" si="909"/>
        <v/>
      </c>
      <c r="IL265" s="12" t="str">
        <f t="shared" ca="1" si="1003"/>
        <v/>
      </c>
      <c r="IM265" s="12" t="str">
        <f t="shared" ca="1" si="911"/>
        <v/>
      </c>
      <c r="IN265" s="12" t="str">
        <f t="shared" ca="1" si="912"/>
        <v/>
      </c>
      <c r="IO265" t="str">
        <f t="shared" ca="1" si="913"/>
        <v/>
      </c>
      <c r="IP265" s="12" t="str">
        <f t="shared" ca="1" si="914"/>
        <v/>
      </c>
      <c r="IQ265" s="12" t="str">
        <f t="shared" ca="1" si="915"/>
        <v/>
      </c>
      <c r="IR265" s="12" t="str">
        <f t="shared" ca="1" si="916"/>
        <v/>
      </c>
    </row>
    <row r="266" spans="1:252" x14ac:dyDescent="0.2">
      <c r="A266" t="s">
        <v>54</v>
      </c>
      <c r="B266" s="1">
        <f t="shared" si="917"/>
        <v>1985</v>
      </c>
      <c r="C266" s="124">
        <f>Manufacturing_Energy_Data!C25</f>
        <v>159.73144210903121</v>
      </c>
      <c r="D266" s="124">
        <f>Manufacturing_Energy_Data!D25</f>
        <v>86.649169843875683</v>
      </c>
      <c r="E266" s="124">
        <f>Manufacturing_Energy_Data!E25</f>
        <v>25.536950714425782</v>
      </c>
      <c r="F266" s="124">
        <v>0.01</v>
      </c>
      <c r="G266" s="124">
        <v>0.01</v>
      </c>
      <c r="H266" s="124">
        <v>0.01</v>
      </c>
      <c r="I266" s="124">
        <f>Manufacturing_Energy_Data!F25</f>
        <v>51.83160985756038</v>
      </c>
      <c r="J266" s="124">
        <f>Manufacturing_Energy_Data!G25</f>
        <v>172.16705300536009</v>
      </c>
      <c r="K266" s="124">
        <f>Manufacturing_Energy_Data!H25</f>
        <v>31.070213829376723</v>
      </c>
      <c r="L266" s="124">
        <f>Manufacturing_Energy_Data!I25</f>
        <v>119.90803231841366</v>
      </c>
      <c r="M266" s="124">
        <f>Manufacturing_Energy_Data!J25</f>
        <v>436.18818800822464</v>
      </c>
      <c r="N266" s="124">
        <f>Manufacturing_Energy_Data!K25</f>
        <v>100.41672362169106</v>
      </c>
      <c r="O266" s="124">
        <f>Manufacturing_Energy_Data!L25</f>
        <v>104.31492989185355</v>
      </c>
      <c r="P266" s="124">
        <f>Manufacturing_Energy_Data!M25</f>
        <v>442.28070778392737</v>
      </c>
      <c r="Q266" s="124">
        <f>Manufacturing_Energy_Data!N25</f>
        <v>101.88131778091361</v>
      </c>
      <c r="R266" s="124">
        <f>Manufacturing_Energy_Data!O25</f>
        <v>65.617783639784349</v>
      </c>
      <c r="S266" s="124">
        <f>Manufacturing_Energy_Data!P25</f>
        <v>105.43131708009108</v>
      </c>
      <c r="T266" s="124">
        <f>Manufacturing_Energy_Data!Q25</f>
        <v>49.021047347800362</v>
      </c>
      <c r="U266" s="124">
        <f>Manufacturing_Energy_Data!R25</f>
        <v>133.44202150333211</v>
      </c>
      <c r="V266" s="124">
        <f>Manufacturing_Energy_Data!S25</f>
        <v>16.585356641514487</v>
      </c>
      <c r="W266" s="124">
        <f>Manufacturing_Energy_Data!T25</f>
        <v>19.664239415299171</v>
      </c>
      <c r="X266" s="124">
        <f t="shared" si="1029"/>
        <v>2221.7681043924754</v>
      </c>
      <c r="Z266" s="19">
        <f t="shared" si="1008"/>
        <v>0.32394648959589933</v>
      </c>
      <c r="AA266" s="19">
        <f t="shared" si="1009"/>
        <v>1.2829970134211077</v>
      </c>
      <c r="AB266" s="19">
        <f t="shared" si="1010"/>
        <v>0.3318290685320856</v>
      </c>
      <c r="AC266" s="19">
        <f t="shared" si="1011"/>
        <v>2.0280696481458951E-5</v>
      </c>
      <c r="AD266" s="19">
        <f t="shared" si="1012"/>
        <v>1.4806800985315953E-4</v>
      </c>
      <c r="AE266" s="19">
        <f t="shared" si="1013"/>
        <v>1.2994075613915641E-4</v>
      </c>
      <c r="AF266" s="19">
        <f t="shared" si="1014"/>
        <v>0.67065798617636685</v>
      </c>
      <c r="AG266" s="19">
        <f t="shared" si="1015"/>
        <v>1.2455666192366899</v>
      </c>
      <c r="AH266" s="19">
        <f t="shared" si="1016"/>
        <v>0.39854209572794125</v>
      </c>
      <c r="AI266" s="19">
        <f t="shared" si="1017"/>
        <v>0.36963350859178384</v>
      </c>
      <c r="AJ266" s="19">
        <f t="shared" si="1018"/>
        <v>1.1026662353656547</v>
      </c>
      <c r="AK266" s="19">
        <f t="shared" si="1019"/>
        <v>0.99256134046270938</v>
      </c>
      <c r="AL266" s="19">
        <f t="shared" si="1020"/>
        <v>1.3759119656033645</v>
      </c>
      <c r="AM266" s="19">
        <f t="shared" si="1021"/>
        <v>2.8667544300252792</v>
      </c>
      <c r="AN266" s="19">
        <f t="shared" si="1022"/>
        <v>0.49207845628986641</v>
      </c>
      <c r="AO266" s="19">
        <f t="shared" si="1023"/>
        <v>0.31017762984966818</v>
      </c>
      <c r="AP266" s="19">
        <f t="shared" si="1024"/>
        <v>2.1686022394013218</v>
      </c>
      <c r="AQ266" s="19">
        <f t="shared" si="1025"/>
        <v>0.55176628150213425</v>
      </c>
      <c r="AR266" s="19">
        <f t="shared" si="1026"/>
        <v>0.29583947529047422</v>
      </c>
      <c r="AS266" s="19">
        <f t="shared" si="1027"/>
        <v>0.31145991566622128</v>
      </c>
      <c r="AT266" s="19">
        <f t="shared" si="1028"/>
        <v>0.2852864950831116</v>
      </c>
      <c r="AU266" s="19">
        <f t="shared" si="1005"/>
        <v>2.7700571395003939</v>
      </c>
      <c r="AV266" s="19"/>
      <c r="AX266">
        <f t="shared" si="1037"/>
        <v>1</v>
      </c>
      <c r="AY266">
        <f t="shared" si="1038"/>
        <v>1</v>
      </c>
      <c r="AZ266">
        <f t="shared" si="1039"/>
        <v>1</v>
      </c>
      <c r="BA266">
        <f t="shared" si="1040"/>
        <v>1</v>
      </c>
      <c r="BB266">
        <f t="shared" si="1041"/>
        <v>1</v>
      </c>
      <c r="BC266">
        <f t="shared" si="1042"/>
        <v>1</v>
      </c>
      <c r="BD266">
        <f t="shared" si="1043"/>
        <v>1</v>
      </c>
      <c r="BE266">
        <f t="shared" si="1044"/>
        <v>1</v>
      </c>
      <c r="BF266">
        <f t="shared" si="1045"/>
        <v>1</v>
      </c>
      <c r="BG266">
        <f t="shared" si="1046"/>
        <v>1</v>
      </c>
      <c r="BH266">
        <f t="shared" si="1047"/>
        <v>1</v>
      </c>
      <c r="BI266">
        <f t="shared" si="1048"/>
        <v>1</v>
      </c>
      <c r="BJ266">
        <f t="shared" si="1049"/>
        <v>1</v>
      </c>
      <c r="BK266">
        <f t="shared" si="1050"/>
        <v>1</v>
      </c>
      <c r="BL266">
        <f t="shared" si="1051"/>
        <v>1</v>
      </c>
      <c r="BM266">
        <f t="shared" si="1052"/>
        <v>1</v>
      </c>
      <c r="BN266">
        <f t="shared" si="1053"/>
        <v>1</v>
      </c>
      <c r="BO266">
        <f t="shared" si="1054"/>
        <v>1</v>
      </c>
      <c r="BP266">
        <f t="shared" si="1055"/>
        <v>1</v>
      </c>
      <c r="BQ266">
        <f t="shared" si="1056"/>
        <v>1</v>
      </c>
      <c r="BR266">
        <f t="shared" si="1057"/>
        <v>1</v>
      </c>
      <c r="BS266">
        <f t="shared" si="1058"/>
        <v>1</v>
      </c>
      <c r="BU266" s="16"/>
      <c r="BV266" s="9">
        <f t="shared" si="1030"/>
        <v>1</v>
      </c>
      <c r="BW266" s="9">
        <f t="shared" si="832"/>
        <v>1</v>
      </c>
      <c r="BX266" s="9">
        <f t="shared" si="833"/>
        <v>1</v>
      </c>
      <c r="BY266" s="9">
        <f t="shared" si="834"/>
        <v>1</v>
      </c>
      <c r="BZ266" s="9">
        <f t="shared" si="835"/>
        <v>1</v>
      </c>
      <c r="CA266" s="9">
        <f t="shared" si="797"/>
        <v>1</v>
      </c>
      <c r="CB266" s="9">
        <f t="shared" si="836"/>
        <v>1</v>
      </c>
      <c r="CC266" s="9"/>
      <c r="CD266" s="9">
        <f t="shared" si="837"/>
        <v>1</v>
      </c>
      <c r="CE266" s="9">
        <f t="shared" si="838"/>
        <v>1</v>
      </c>
      <c r="CG266" s="35"/>
      <c r="CH266">
        <f t="shared" si="839"/>
        <v>1985</v>
      </c>
      <c r="CI266" s="19">
        <f t="shared" si="840"/>
        <v>7.1893840672768355E-2</v>
      </c>
      <c r="CJ266" s="19">
        <f t="shared" si="940"/>
        <v>3.9000096217318411E-2</v>
      </c>
      <c r="CK266" s="19">
        <f t="shared" si="941"/>
        <v>1.1493976650370835E-2</v>
      </c>
      <c r="CL266" s="19">
        <f t="shared" si="942"/>
        <v>4.5009197765643596E-6</v>
      </c>
      <c r="CM266" s="19">
        <f t="shared" si="943"/>
        <v>4.5009197765643596E-6</v>
      </c>
      <c r="CN266" s="19">
        <f t="shared" si="944"/>
        <v>4.5009197765643596E-6</v>
      </c>
      <c r="CO266" s="19">
        <f t="shared" si="945"/>
        <v>2.332899178590617E-2</v>
      </c>
      <c r="CP266" s="19">
        <f t="shared" si="946"/>
        <v>7.7491009374462946E-2</v>
      </c>
      <c r="CQ266" s="19">
        <f t="shared" si="947"/>
        <v>1.3984453988672515E-2</v>
      </c>
      <c r="CR266" s="19">
        <f t="shared" si="948"/>
        <v>5.3969643403086638E-2</v>
      </c>
      <c r="CS266" s="19">
        <f t="shared" si="949"/>
        <v>0.19632480417099912</v>
      </c>
      <c r="CT266" s="19">
        <f t="shared" si="950"/>
        <v>4.5196761724666676E-2</v>
      </c>
      <c r="CU266" s="19">
        <f t="shared" si="951"/>
        <v>4.6951313094116827E-2</v>
      </c>
      <c r="CV266" s="19">
        <f t="shared" si="952"/>
        <v>0.19906699844575609</v>
      </c>
      <c r="CW266" s="19">
        <f t="shared" si="953"/>
        <v>4.5855963806255215E-2</v>
      </c>
      <c r="CX266" s="19">
        <f t="shared" si="954"/>
        <v>2.9534038007862664E-2</v>
      </c>
      <c r="CY266" s="19">
        <f t="shared" si="935"/>
        <v>4.7453790011500963E-2</v>
      </c>
      <c r="CZ266" s="19">
        <f t="shared" si="936"/>
        <v>2.2063980147561248E-2</v>
      </c>
      <c r="DA266" s="19">
        <f t="shared" si="937"/>
        <v>6.0061183360907398E-2</v>
      </c>
      <c r="DB266" s="19">
        <f t="shared" si="938"/>
        <v>7.4649359709165596E-3</v>
      </c>
      <c r="DC266" s="19">
        <f t="shared" si="939"/>
        <v>8.8507164075416409E-3</v>
      </c>
      <c r="DD266">
        <f t="shared" si="861"/>
        <v>1</v>
      </c>
      <c r="DF266" s="19">
        <f t="shared" si="918"/>
        <v>7.0740503070353775E-2</v>
      </c>
      <c r="DG266" s="19">
        <f t="shared" si="965"/>
        <v>3.9130213686636849E-2</v>
      </c>
      <c r="DH266" s="19">
        <f t="shared" si="966"/>
        <v>1.2313430058044018E-2</v>
      </c>
      <c r="DI266" s="19">
        <f t="shared" si="967"/>
        <v>4.4289639578903806E-6</v>
      </c>
      <c r="DJ266" s="19">
        <f t="shared" si="968"/>
        <v>4.4289639578903806E-6</v>
      </c>
      <c r="DK266" s="19">
        <f t="shared" si="969"/>
        <v>4.4289639578903806E-6</v>
      </c>
      <c r="DL266" s="19">
        <f t="shared" si="970"/>
        <v>2.2915554066283497E-2</v>
      </c>
      <c r="DM266" s="19">
        <f t="shared" si="971"/>
        <v>7.708533377609908E-2</v>
      </c>
      <c r="DN266" s="19">
        <f t="shared" si="972"/>
        <v>1.3979118530632374E-2</v>
      </c>
      <c r="DO266" s="19">
        <f t="shared" si="973"/>
        <v>5.2853242335609556E-2</v>
      </c>
      <c r="DP266" s="19">
        <f t="shared" si="974"/>
        <v>0.1986806126556811</v>
      </c>
      <c r="DQ266" s="19">
        <f t="shared" si="975"/>
        <v>4.4067524511236286E-2</v>
      </c>
      <c r="DR266" s="19">
        <f t="shared" si="976"/>
        <v>4.5843112822781203E-2</v>
      </c>
      <c r="DS266" s="19">
        <f t="shared" si="977"/>
        <v>0.20344415972178745</v>
      </c>
      <c r="DT266" s="19">
        <f t="shared" si="978"/>
        <v>4.5534539079159643E-2</v>
      </c>
      <c r="DU266" s="19">
        <f t="shared" si="979"/>
        <v>2.9205285353432458E-2</v>
      </c>
      <c r="DV266" s="19">
        <f t="shared" si="955"/>
        <v>4.5403937246471814E-2</v>
      </c>
      <c r="DW266" s="19">
        <f t="shared" si="956"/>
        <v>2.2212086244429205E-2</v>
      </c>
      <c r="DX266" s="19">
        <f t="shared" si="957"/>
        <v>6.0188064009355315E-2</v>
      </c>
      <c r="DY266" s="19">
        <f t="shared" si="958"/>
        <v>7.4167291428126631E-3</v>
      </c>
      <c r="DZ266" s="19">
        <f t="shared" si="959"/>
        <v>8.8450173313065969E-3</v>
      </c>
      <c r="EA266" s="19">
        <f t="shared" si="1059"/>
        <v>0.99987175053398647</v>
      </c>
      <c r="EC266" s="19">
        <f t="shared" si="919"/>
        <v>7.0749576665781841E-2</v>
      </c>
      <c r="ED266" s="19">
        <f t="shared" si="980"/>
        <v>3.9135232759340548E-2</v>
      </c>
      <c r="EE266" s="19">
        <f t="shared" si="981"/>
        <v>1.2315009451430116E-2</v>
      </c>
      <c r="EF266" s="19">
        <f t="shared" si="982"/>
        <v>4.4295320430095867E-6</v>
      </c>
      <c r="EG266" s="19">
        <f t="shared" si="983"/>
        <v>4.4295320430095867E-6</v>
      </c>
      <c r="EH266" s="19">
        <f t="shared" si="984"/>
        <v>4.4295320430095867E-6</v>
      </c>
      <c r="EI266" s="19">
        <f t="shared" si="985"/>
        <v>2.2918493350817574E-2</v>
      </c>
      <c r="EJ266" s="19">
        <f t="shared" si="986"/>
        <v>7.7095221197049799E-2</v>
      </c>
      <c r="EK266" s="19">
        <f t="shared" si="987"/>
        <v>1.398091157507626E-2</v>
      </c>
      <c r="EL266" s="19">
        <f t="shared" si="988"/>
        <v>5.2860021605153878E-2</v>
      </c>
      <c r="EM266" s="19">
        <f t="shared" si="989"/>
        <v>0.19870609660646452</v>
      </c>
      <c r="EN266" s="19">
        <f t="shared" si="990"/>
        <v>4.4073176872635719E-2</v>
      </c>
      <c r="EO266" s="19">
        <f t="shared" si="991"/>
        <v>4.5848992931641942E-2</v>
      </c>
      <c r="EP266" s="19">
        <f t="shared" si="992"/>
        <v>0.20347025467329893</v>
      </c>
      <c r="EQ266" s="19">
        <f t="shared" si="993"/>
        <v>4.5540379608526492E-2</v>
      </c>
      <c r="ER266" s="19">
        <f t="shared" si="994"/>
        <v>2.9209031396111782E-2</v>
      </c>
      <c r="ES266" s="19">
        <f t="shared" si="960"/>
        <v>4.540976102407495E-2</v>
      </c>
      <c r="ET266" s="19">
        <f t="shared" si="961"/>
        <v>2.2214935298018702E-2</v>
      </c>
      <c r="EU266" s="19">
        <f t="shared" si="962"/>
        <v>6.0195784086520675E-2</v>
      </c>
      <c r="EV266" s="19">
        <f t="shared" si="963"/>
        <v>7.4176804563702518E-3</v>
      </c>
      <c r="EW266" s="19">
        <f t="shared" si="964"/>
        <v>8.8461518455570636E-3</v>
      </c>
      <c r="EZ266" s="19">
        <f t="shared" si="920"/>
        <v>-2.4062583802744664E-2</v>
      </c>
      <c r="FA266" s="19">
        <f t="shared" si="995"/>
        <v>-1.2697402006705702E-2</v>
      </c>
      <c r="FB266" s="19">
        <f t="shared" si="996"/>
        <v>-0.12519837524918542</v>
      </c>
      <c r="FC266" s="19">
        <f t="shared" si="997"/>
        <v>-2.4175627865416091E-2</v>
      </c>
      <c r="FD266" s="19">
        <f t="shared" si="998"/>
        <v>2.6279682456600124E-2</v>
      </c>
      <c r="FE266" s="19">
        <f t="shared" si="999"/>
        <v>4.3310269460047034E-2</v>
      </c>
      <c r="FF266" s="19">
        <f t="shared" si="1000"/>
        <v>-3.6976929560413952E-3</v>
      </c>
      <c r="FG266" s="19">
        <f t="shared" si="1001"/>
        <v>-2.3447654083806014E-3</v>
      </c>
      <c r="FH266" s="19">
        <f t="shared" si="1002"/>
        <v>-6.3361568343105468E-2</v>
      </c>
      <c r="FI266" s="19">
        <f t="shared" si="866"/>
        <v>6.8224116966122836E-2</v>
      </c>
      <c r="FJ266" s="19">
        <f t="shared" si="867"/>
        <v>-5.0444134189635698E-2</v>
      </c>
      <c r="FK266" s="19">
        <f t="shared" si="868"/>
        <v>-1.8713109183346285E-2</v>
      </c>
      <c r="FL266" s="19">
        <f t="shared" si="869"/>
        <v>7.8423377254531901E-3</v>
      </c>
      <c r="FM266" s="19">
        <f t="shared" si="870"/>
        <v>-1.5882937103321247E-2</v>
      </c>
      <c r="FN266" s="19">
        <f t="shared" si="871"/>
        <v>-3.0046226288712265E-2</v>
      </c>
      <c r="FO266" s="19">
        <f t="shared" si="872"/>
        <v>-8.9388758523022312E-3</v>
      </c>
      <c r="FP266" s="19">
        <f t="shared" si="873"/>
        <v>-6.2645678948987427E-2</v>
      </c>
      <c r="FQ266" s="19">
        <f t="shared" si="874"/>
        <v>-3.8346721872381917E-2</v>
      </c>
      <c r="FR266" s="19">
        <f t="shared" si="875"/>
        <v>-9.7854097393490588E-2</v>
      </c>
      <c r="FS266" s="19">
        <f t="shared" si="876"/>
        <v>-2.574621917877842E-2</v>
      </c>
      <c r="FT266" s="19">
        <f t="shared" si="877"/>
        <v>-3.4509282544809956E-2</v>
      </c>
      <c r="FU266" s="19"/>
      <c r="FV266" s="16"/>
      <c r="FW266" s="19">
        <f t="shared" si="1060"/>
        <v>0.97363469718854312</v>
      </c>
      <c r="FX266" s="19">
        <f t="shared" si="929"/>
        <v>1.0585174935698913</v>
      </c>
      <c r="FY266" s="19">
        <f t="shared" si="1031"/>
        <v>1</v>
      </c>
      <c r="FZ266" s="19"/>
      <c r="GA266" s="19">
        <f t="shared" si="1061"/>
        <v>0.98721026317715066</v>
      </c>
      <c r="GB266" s="19">
        <f t="shared" si="930"/>
        <v>0.91276493726685815</v>
      </c>
      <c r="GC266" s="19">
        <f t="shared" si="1032"/>
        <v>1</v>
      </c>
      <c r="GD266" s="19"/>
      <c r="GE266" s="19">
        <f t="shared" si="1062"/>
        <v>0.97647434081860163</v>
      </c>
      <c r="GF266" s="19">
        <f t="shared" si="931"/>
        <v>0.84463776519002465</v>
      </c>
      <c r="GG266" s="19">
        <f t="shared" si="1033"/>
        <v>1</v>
      </c>
      <c r="GH266" s="19"/>
      <c r="GI266" s="19">
        <f t="shared" si="1034"/>
        <v>1</v>
      </c>
      <c r="GJ266" s="19">
        <f t="shared" si="881"/>
        <v>1</v>
      </c>
      <c r="GK266" s="19">
        <f t="shared" si="1035"/>
        <v>1</v>
      </c>
      <c r="GL266" s="3"/>
      <c r="GM266" s="3"/>
      <c r="GN266" s="8"/>
      <c r="GO266" s="5">
        <f t="shared" si="932"/>
        <v>36</v>
      </c>
      <c r="GP266" t="b">
        <f t="shared" si="882"/>
        <v>0</v>
      </c>
      <c r="GS266" s="11"/>
      <c r="GT266" s="11"/>
      <c r="GU266" s="11"/>
      <c r="GV266" s="11"/>
      <c r="GW266" s="11"/>
      <c r="GX266" s="11"/>
      <c r="GY266" s="11"/>
      <c r="GZ266" s="11" t="str">
        <f ca="1">IF(GP266,OFFSET(#REF!,$GP$225+$GO266,0),"")</f>
        <v/>
      </c>
      <c r="HA266" s="12" t="str">
        <f t="shared" ca="1" si="886"/>
        <v/>
      </c>
      <c r="HB266" s="12" t="str">
        <f t="shared" ca="1" si="887"/>
        <v/>
      </c>
      <c r="HC266" s="12" t="str">
        <f t="shared" ca="1" si="888"/>
        <v/>
      </c>
      <c r="HD266" s="12" t="str">
        <f t="shared" ca="1" si="889"/>
        <v/>
      </c>
      <c r="HE266" t="str">
        <f t="shared" ca="1" si="890"/>
        <v/>
      </c>
      <c r="HF266" s="12" t="str">
        <f t="shared" ca="1" si="891"/>
        <v/>
      </c>
      <c r="HG266" s="12" t="str">
        <f t="shared" ca="1" si="892"/>
        <v/>
      </c>
      <c r="HH266" s="12" t="str">
        <f t="shared" ca="1" si="893"/>
        <v/>
      </c>
      <c r="HJ266" s="17"/>
      <c r="HL266" s="18">
        <f t="shared" si="894"/>
        <v>1985</v>
      </c>
      <c r="HM266" s="9">
        <f t="shared" si="1036"/>
        <v>0.71987548769666321</v>
      </c>
      <c r="HN266" s="9">
        <f t="shared" si="1063"/>
        <v>1.1012653670803563</v>
      </c>
      <c r="HO266" s="9">
        <f t="shared" si="1064"/>
        <v>0.98994475951376881</v>
      </c>
      <c r="HP266" s="9">
        <f t="shared" si="1065"/>
        <v>1.051696657652919</v>
      </c>
      <c r="HQ266" s="9">
        <f t="shared" si="1066"/>
        <v>1.0577659712381922</v>
      </c>
      <c r="HR266" s="9">
        <f t="shared" si="808"/>
        <v>0.79277223556813059</v>
      </c>
      <c r="HS266" s="9">
        <f t="shared" si="1067"/>
        <v>0.79277394321041628</v>
      </c>
      <c r="HT266" s="9"/>
      <c r="HU266" s="9">
        <f t="shared" si="1068"/>
        <v>1.0411215948416532</v>
      </c>
      <c r="HV266" s="23">
        <f t="shared" si="901"/>
        <v>1.101262994944737</v>
      </c>
      <c r="HX266" s="8"/>
      <c r="HY266" s="5">
        <f t="shared" si="933"/>
        <v>36</v>
      </c>
      <c r="HZ266" t="b">
        <f t="shared" si="902"/>
        <v>0</v>
      </c>
      <c r="IC266" s="11"/>
      <c r="ID266" s="11"/>
      <c r="IE266" s="11"/>
      <c r="IF266" t="str">
        <f t="shared" ca="1" si="904"/>
        <v/>
      </c>
      <c r="IG266" s="12" t="str">
        <f t="shared" si="905"/>
        <v/>
      </c>
      <c r="IH266" s="19" t="str">
        <f t="shared" ca="1" si="906"/>
        <v/>
      </c>
      <c r="II266" s="19" t="str">
        <f t="shared" ca="1" si="907"/>
        <v/>
      </c>
      <c r="IJ266" s="11" t="str">
        <f t="shared" ca="1" si="908"/>
        <v/>
      </c>
      <c r="IK266" s="12" t="str">
        <f t="shared" ca="1" si="909"/>
        <v/>
      </c>
      <c r="IL266" s="12" t="str">
        <f t="shared" ca="1" si="1003"/>
        <v/>
      </c>
      <c r="IM266" s="12" t="str">
        <f t="shared" ca="1" si="911"/>
        <v/>
      </c>
      <c r="IN266" s="12" t="str">
        <f t="shared" ca="1" si="912"/>
        <v/>
      </c>
      <c r="IO266" t="str">
        <f t="shared" ca="1" si="913"/>
        <v/>
      </c>
      <c r="IP266" s="12" t="str">
        <f t="shared" ca="1" si="914"/>
        <v/>
      </c>
      <c r="IQ266" s="12" t="str">
        <f t="shared" ca="1" si="915"/>
        <v/>
      </c>
      <c r="IR266" s="12" t="str">
        <f t="shared" ca="1" si="916"/>
        <v/>
      </c>
    </row>
    <row r="267" spans="1:252" x14ac:dyDescent="0.2">
      <c r="A267" t="s">
        <v>54</v>
      </c>
      <c r="B267" s="1">
        <f t="shared" si="917"/>
        <v>1986</v>
      </c>
      <c r="C267" s="124">
        <f>Manufacturing_Energy_Data!C26</f>
        <v>162.46612284971044</v>
      </c>
      <c r="D267" s="124">
        <f>Manufacturing_Energy_Data!D26</f>
        <v>89.574636048847466</v>
      </c>
      <c r="E267" s="124">
        <f>Manufacturing_Energy_Data!E26</f>
        <v>25.758850676756683</v>
      </c>
      <c r="F267" s="124">
        <v>0.01</v>
      </c>
      <c r="G267" s="124">
        <v>0.01</v>
      </c>
      <c r="H267" s="124">
        <v>0.01</v>
      </c>
      <c r="I267" s="124">
        <f>Manufacturing_Energy_Data!F26</f>
        <v>54.94088345001164</v>
      </c>
      <c r="J267" s="124">
        <f>Manufacturing_Energy_Data!G26</f>
        <v>191.34435899034963</v>
      </c>
      <c r="K267" s="124">
        <f>Manufacturing_Energy_Data!H26</f>
        <v>33.35837801904546</v>
      </c>
      <c r="L267" s="124">
        <f>Manufacturing_Energy_Data!I26</f>
        <v>126.48259921823126</v>
      </c>
      <c r="M267" s="124">
        <f>Manufacturing_Energy_Data!J26</f>
        <v>414.78711209278379</v>
      </c>
      <c r="N267" s="124">
        <f>Manufacturing_Energy_Data!K26</f>
        <v>104.1491801306292</v>
      </c>
      <c r="O267" s="124">
        <f>Manufacturing_Energy_Data!L26</f>
        <v>108.11468858436993</v>
      </c>
      <c r="P267" s="124">
        <f>Manufacturing_Energy_Data!M26</f>
        <v>416.67634970436404</v>
      </c>
      <c r="Q267" s="124">
        <f>Manufacturing_Energy_Data!N26</f>
        <v>98.889662395434385</v>
      </c>
      <c r="R267" s="124">
        <f>Manufacturing_Energy_Data!O26</f>
        <v>64.832173576690579</v>
      </c>
      <c r="S267" s="124">
        <f>Manufacturing_Energy_Data!P26</f>
        <v>110.14540497741316</v>
      </c>
      <c r="T267" s="124">
        <f>Manufacturing_Energy_Data!Q26</f>
        <v>49.843814070592941</v>
      </c>
      <c r="U267" s="124">
        <f>Manufacturing_Energy_Data!R26</f>
        <v>137.93991163514653</v>
      </c>
      <c r="V267" s="124">
        <f>Manufacturing_Energy_Data!S26</f>
        <v>17.322169875097099</v>
      </c>
      <c r="W267" s="124">
        <f>Manufacturing_Energy_Data!T26</f>
        <v>20.339372988667815</v>
      </c>
      <c r="X267" s="124">
        <f t="shared" si="1029"/>
        <v>2226.9956692841424</v>
      </c>
      <c r="Z267" s="19">
        <f t="shared" si="1008"/>
        <v>0.3266036323143357</v>
      </c>
      <c r="AA267" s="19">
        <f t="shared" si="1009"/>
        <v>1.2829132402057182</v>
      </c>
      <c r="AB267" s="19">
        <f t="shared" si="1010"/>
        <v>0.33989578935247666</v>
      </c>
      <c r="AC267" s="19">
        <f t="shared" si="1011"/>
        <v>2.0102876007970043E-5</v>
      </c>
      <c r="AD267" s="19">
        <f t="shared" si="1012"/>
        <v>1.4322282476326347E-4</v>
      </c>
      <c r="AE267" s="19">
        <f t="shared" si="1013"/>
        <v>1.3195301048861595E-4</v>
      </c>
      <c r="AF267" s="19">
        <f t="shared" si="1014"/>
        <v>0.66461921072537233</v>
      </c>
      <c r="AG267" s="19">
        <f t="shared" si="1015"/>
        <v>1.3512711320925876</v>
      </c>
      <c r="AH267" s="19">
        <f t="shared" si="1016"/>
        <v>0.41345333369486964</v>
      </c>
      <c r="AI267" s="19">
        <f t="shared" si="1017"/>
        <v>0.42014383142041728</v>
      </c>
      <c r="AJ267" s="19">
        <f t="shared" si="1018"/>
        <v>1.0364814411494609</v>
      </c>
      <c r="AK267" s="19">
        <f t="shared" si="1019"/>
        <v>0.97504883153390176</v>
      </c>
      <c r="AL267" s="19">
        <f t="shared" si="1020"/>
        <v>1.3890968847831833</v>
      </c>
      <c r="AM267" s="19">
        <f t="shared" si="1021"/>
        <v>2.7786212633729512</v>
      </c>
      <c r="AN267" s="19">
        <f t="shared" si="1022"/>
        <v>0.48169210311458566</v>
      </c>
      <c r="AO267" s="19">
        <f t="shared" si="1023"/>
        <v>0.31365069713937233</v>
      </c>
      <c r="AP267" s="19">
        <f t="shared" si="1024"/>
        <v>2.1614278722326179</v>
      </c>
      <c r="AQ267" s="19">
        <f t="shared" si="1025"/>
        <v>0.55443564984533189</v>
      </c>
      <c r="AR267" s="19">
        <f t="shared" si="1026"/>
        <v>0.29385336559001018</v>
      </c>
      <c r="AS267" s="19">
        <f t="shared" si="1027"/>
        <v>0.31538477318200592</v>
      </c>
      <c r="AT267" s="19">
        <f t="shared" si="1028"/>
        <v>0.29368398621847563</v>
      </c>
      <c r="AU267" s="19">
        <f t="shared" si="1005"/>
        <v>2.7782599100858469</v>
      </c>
      <c r="AV267" s="19"/>
      <c r="AX267" s="19">
        <f t="shared" si="1037"/>
        <v>1.0082024124470401</v>
      </c>
      <c r="AY267" s="19">
        <f t="shared" si="1038"/>
        <v>0.99993470505814652</v>
      </c>
      <c r="AZ267" s="19">
        <f t="shared" si="1039"/>
        <v>1.0243098678969744</v>
      </c>
      <c r="BA267" s="19">
        <f t="shared" si="1040"/>
        <v>0.99123203319711062</v>
      </c>
      <c r="BB267" s="19">
        <f t="shared" si="1041"/>
        <v>0.96727729983876276</v>
      </c>
      <c r="BC267" s="19">
        <f t="shared" si="1042"/>
        <v>1.0154859368934606</v>
      </c>
      <c r="BD267" s="19">
        <f t="shared" si="1043"/>
        <v>0.99099574511082245</v>
      </c>
      <c r="BE267" s="19">
        <f t="shared" si="1044"/>
        <v>1.0848645999526512</v>
      </c>
      <c r="BF267" s="19">
        <f t="shared" si="1045"/>
        <v>1.037414461676107</v>
      </c>
      <c r="BG267" s="19">
        <f t="shared" si="1046"/>
        <v>1.1366497399574671</v>
      </c>
      <c r="BH267" s="19">
        <f t="shared" si="1047"/>
        <v>0.93997749083679327</v>
      </c>
      <c r="BI267" s="19">
        <f t="shared" si="1048"/>
        <v>0.98235624518617293</v>
      </c>
      <c r="BJ267" s="19">
        <f t="shared" si="1049"/>
        <v>1.0095826764425564</v>
      </c>
      <c r="BK267" s="19">
        <f t="shared" si="1050"/>
        <v>0.96925681330453173</v>
      </c>
      <c r="BL267" s="19">
        <f t="shared" si="1051"/>
        <v>0.97889289189047024</v>
      </c>
      <c r="BM267" s="19">
        <f t="shared" si="1052"/>
        <v>1.0111970269789843</v>
      </c>
      <c r="BN267" s="19">
        <f t="shared" si="1053"/>
        <v>0.99669170904725968</v>
      </c>
      <c r="BO267" s="19">
        <f t="shared" si="1054"/>
        <v>1.0048378605809882</v>
      </c>
      <c r="BP267" s="19">
        <f t="shared" si="1055"/>
        <v>0.99328652912693971</v>
      </c>
      <c r="BQ267" s="19">
        <f t="shared" si="1056"/>
        <v>1.0126014851939751</v>
      </c>
      <c r="BR267" s="19">
        <f t="shared" si="1057"/>
        <v>1.0294352914704834</v>
      </c>
      <c r="BS267" s="19">
        <f t="shared" si="1058"/>
        <v>1.0029612279358731</v>
      </c>
      <c r="BU267" s="16"/>
      <c r="BV267" s="9">
        <f t="shared" si="1030"/>
        <v>0.99939345320784989</v>
      </c>
      <c r="BW267" s="9">
        <f t="shared" si="832"/>
        <v>1.0029612279358731</v>
      </c>
      <c r="BX267" s="9">
        <f t="shared" si="833"/>
        <v>0.99438936473826145</v>
      </c>
      <c r="BY267" s="9">
        <f t="shared" si="834"/>
        <v>1.0127146206906452</v>
      </c>
      <c r="BZ267" s="9">
        <f t="shared" si="835"/>
        <v>0.99595694450962757</v>
      </c>
      <c r="CA267" s="9">
        <f t="shared" si="797"/>
        <v>1.0023528165779896</v>
      </c>
      <c r="CB267" s="9">
        <f t="shared" si="836"/>
        <v>1.0023528850204177</v>
      </c>
      <c r="CC267" s="9"/>
      <c r="CD267" s="9">
        <f t="shared" si="837"/>
        <v>1.0070326483297201</v>
      </c>
      <c r="CE267" s="9">
        <f t="shared" si="838"/>
        <v>1.0029611594519063</v>
      </c>
      <c r="CG267" s="35"/>
      <c r="CH267">
        <f t="shared" si="839"/>
        <v>1986</v>
      </c>
      <c r="CI267" s="19">
        <f t="shared" si="840"/>
        <v>7.2953048400823534E-2</v>
      </c>
      <c r="CJ267" s="19">
        <f t="shared" si="940"/>
        <v>4.0222186906021612E-2</v>
      </c>
      <c r="CK267" s="19">
        <f t="shared" si="941"/>
        <v>1.1566637076145168E-2</v>
      </c>
      <c r="CL267" s="19">
        <f t="shared" si="942"/>
        <v>4.49035448875141E-6</v>
      </c>
      <c r="CM267" s="19">
        <f t="shared" si="943"/>
        <v>4.49035448875141E-6</v>
      </c>
      <c r="CN267" s="19">
        <f t="shared" si="944"/>
        <v>4.49035448875141E-6</v>
      </c>
      <c r="CO267" s="19">
        <f t="shared" si="945"/>
        <v>2.4670404261572784E-2</v>
      </c>
      <c r="CP267" s="19">
        <f t="shared" si="946"/>
        <v>8.5920400128957769E-2</v>
      </c>
      <c r="CQ267" s="19">
        <f t="shared" si="947"/>
        <v>1.4979094247528716E-2</v>
      </c>
      <c r="CR267" s="19">
        <f t="shared" si="948"/>
        <v>5.6795170714853037E-2</v>
      </c>
      <c r="CS267" s="19">
        <f t="shared" si="949"/>
        <v>0.18625411706620659</v>
      </c>
      <c r="CT267" s="19">
        <f t="shared" si="950"/>
        <v>4.6766673849935006E-2</v>
      </c>
      <c r="CU267" s="19">
        <f t="shared" si="951"/>
        <v>4.8547327718478639E-2</v>
      </c>
      <c r="CV267" s="19">
        <f t="shared" si="952"/>
        <v>0.18710245172515436</v>
      </c>
      <c r="CW267" s="19">
        <f t="shared" si="953"/>
        <v>4.440496394284503E-2</v>
      </c>
      <c r="CX267" s="19">
        <f t="shared" si="954"/>
        <v>2.9111944163560312E-2</v>
      </c>
      <c r="CY267" s="19">
        <f t="shared" si="935"/>
        <v>4.945919136556691E-2</v>
      </c>
      <c r="CZ267" s="19">
        <f t="shared" si="936"/>
        <v>2.2381639424837771E-2</v>
      </c>
      <c r="DA267" s="19">
        <f t="shared" si="937"/>
        <v>6.1939910138885307E-2</v>
      </c>
      <c r="DB267" s="19">
        <f t="shared" si="938"/>
        <v>7.7782683253556717E-3</v>
      </c>
      <c r="DC267" s="19">
        <f t="shared" si="939"/>
        <v>9.1330994798053712E-3</v>
      </c>
      <c r="DD267">
        <f t="shared" si="861"/>
        <v>0.99999999999999978</v>
      </c>
      <c r="DF267" s="19">
        <f t="shared" si="918"/>
        <v>7.2422153590867996E-2</v>
      </c>
      <c r="DG267" s="19">
        <f t="shared" si="965"/>
        <v>3.9607999347177528E-2</v>
      </c>
      <c r="DH267" s="19">
        <f t="shared" si="966"/>
        <v>1.153026870619729E-2</v>
      </c>
      <c r="DI267" s="19">
        <f t="shared" si="967"/>
        <v>4.4956350635158333E-6</v>
      </c>
      <c r="DJ267" s="19">
        <f t="shared" si="968"/>
        <v>4.4956350635158333E-6</v>
      </c>
      <c r="DK267" s="19">
        <f t="shared" si="969"/>
        <v>4.4956350635158333E-6</v>
      </c>
      <c r="DL267" s="19">
        <f t="shared" si="970"/>
        <v>2.3993448770326234E-2</v>
      </c>
      <c r="DM267" s="19">
        <f t="shared" si="971"/>
        <v>8.1633183176193183E-2</v>
      </c>
      <c r="DN267" s="19">
        <f t="shared" si="972"/>
        <v>1.4476079485719892E-2</v>
      </c>
      <c r="DO267" s="19">
        <f t="shared" si="973"/>
        <v>5.537039212672043E-2</v>
      </c>
      <c r="DP267" s="19">
        <f t="shared" si="974"/>
        <v>0.19124527039637895</v>
      </c>
      <c r="DQ267" s="19">
        <f t="shared" si="975"/>
        <v>4.5977250766203077E-2</v>
      </c>
      <c r="DR267" s="19">
        <f t="shared" si="976"/>
        <v>4.7744874527258653E-2</v>
      </c>
      <c r="DS267" s="19">
        <f t="shared" si="977"/>
        <v>0.19302292706726099</v>
      </c>
      <c r="DT267" s="19">
        <f t="shared" si="978"/>
        <v>4.5126575987572297E-2</v>
      </c>
      <c r="DU267" s="19">
        <f t="shared" si="979"/>
        <v>2.9322484754706491E-2</v>
      </c>
      <c r="DV267" s="19">
        <f t="shared" si="955"/>
        <v>4.8449573669015672E-2</v>
      </c>
      <c r="DW267" s="19">
        <f t="shared" si="956"/>
        <v>2.2222431388238182E-2</v>
      </c>
      <c r="DX267" s="19">
        <f t="shared" si="957"/>
        <v>6.0995724610693032E-2</v>
      </c>
      <c r="DY267" s="19">
        <f t="shared" si="958"/>
        <v>7.6205285743326896E-3</v>
      </c>
      <c r="DZ267" s="19">
        <f t="shared" si="959"/>
        <v>8.9911688954515245E-3</v>
      </c>
      <c r="EA267" s="19">
        <f t="shared" si="1059"/>
        <v>0.99976582274550452</v>
      </c>
      <c r="EC267" s="19">
        <f t="shared" si="919"/>
        <v>7.2439117184448329E-2</v>
      </c>
      <c r="ED267" s="19">
        <f t="shared" si="980"/>
        <v>3.9617276812292018E-2</v>
      </c>
      <c r="EE267" s="19">
        <f t="shared" si="981"/>
        <v>1.1532969465322859E-2</v>
      </c>
      <c r="EF267" s="19">
        <f t="shared" si="982"/>
        <v>4.4966880855860388E-6</v>
      </c>
      <c r="EG267" s="19">
        <f t="shared" si="983"/>
        <v>4.4966880855860388E-6</v>
      </c>
      <c r="EH267" s="19">
        <f t="shared" si="984"/>
        <v>4.4966880855860388E-6</v>
      </c>
      <c r="EI267" s="19">
        <f t="shared" si="985"/>
        <v>2.3999068806369758E-2</v>
      </c>
      <c r="EJ267" s="19">
        <f t="shared" si="986"/>
        <v>8.1652304288634722E-2</v>
      </c>
      <c r="EK267" s="19">
        <f t="shared" si="987"/>
        <v>1.447947024830919E-2</v>
      </c>
      <c r="EL267" s="19">
        <f t="shared" si="988"/>
        <v>5.5383361650296427E-2</v>
      </c>
      <c r="EM267" s="19">
        <f t="shared" si="989"/>
        <v>0.191290066178889</v>
      </c>
      <c r="EN267" s="19">
        <f t="shared" si="990"/>
        <v>4.5988020114493169E-2</v>
      </c>
      <c r="EO267" s="19">
        <f t="shared" si="991"/>
        <v>4.7756057909785495E-2</v>
      </c>
      <c r="EP267" s="19">
        <f t="shared" si="992"/>
        <v>0.19306813923403737</v>
      </c>
      <c r="EQ267" s="19">
        <f t="shared" si="993"/>
        <v>4.5137146080517193E-2</v>
      </c>
      <c r="ER267" s="19">
        <f t="shared" si="994"/>
        <v>2.9329353022073328E-2</v>
      </c>
      <c r="ES267" s="19">
        <f t="shared" si="960"/>
        <v>4.846092211470681E-2</v>
      </c>
      <c r="ET267" s="19">
        <f t="shared" si="961"/>
        <v>2.2227636595149959E-2</v>
      </c>
      <c r="EU267" s="19">
        <f t="shared" si="962"/>
        <v>6.1010011767745537E-2</v>
      </c>
      <c r="EV267" s="19">
        <f t="shared" si="963"/>
        <v>7.622313546791981E-3</v>
      </c>
      <c r="EW267" s="19">
        <f t="shared" si="964"/>
        <v>8.9932749158802491E-3</v>
      </c>
      <c r="EZ267" s="19">
        <f t="shared" si="920"/>
        <v>8.168955489398614E-3</v>
      </c>
      <c r="FA267" s="19">
        <f t="shared" si="995"/>
        <v>-6.5297073660991445E-5</v>
      </c>
      <c r="FB267" s="19">
        <f t="shared" si="996"/>
        <v>2.4019086209685146E-2</v>
      </c>
      <c r="FC267" s="19">
        <f t="shared" si="997"/>
        <v>-8.8066315974869736E-3</v>
      </c>
      <c r="FD267" s="19">
        <f t="shared" si="998"/>
        <v>-3.3270061619129369E-2</v>
      </c>
      <c r="FE267" s="19">
        <f t="shared" si="999"/>
        <v>1.5367253486932072E-2</v>
      </c>
      <c r="FF267" s="19">
        <f t="shared" si="1000"/>
        <v>-9.0450381923224531E-3</v>
      </c>
      <c r="FG267" s="19">
        <f t="shared" si="1001"/>
        <v>8.1455186534802132E-2</v>
      </c>
      <c r="FH267" s="19">
        <f t="shared" si="1002"/>
        <v>3.6731523146564138E-2</v>
      </c>
      <c r="FI267" s="19">
        <f t="shared" si="866"/>
        <v>0.1280851109834156</v>
      </c>
      <c r="FJ267" s="19">
        <f t="shared" si="867"/>
        <v>-6.1899349923100581E-2</v>
      </c>
      <c r="FK267" s="19">
        <f t="shared" si="868"/>
        <v>-1.7801261275992703E-2</v>
      </c>
      <c r="FL267" s="19">
        <f t="shared" si="869"/>
        <v>9.5370538249470397E-3</v>
      </c>
      <c r="FM267" s="19">
        <f t="shared" si="870"/>
        <v>-3.1225672995364818E-2</v>
      </c>
      <c r="FN267" s="19">
        <f t="shared" si="871"/>
        <v>-2.1333048064570613E-2</v>
      </c>
      <c r="FO267" s="19">
        <f t="shared" si="872"/>
        <v>1.1134804314148363E-2</v>
      </c>
      <c r="FP267" s="19">
        <f t="shared" si="873"/>
        <v>-3.3137754467964012E-3</v>
      </c>
      <c r="FQ267" s="19">
        <f t="shared" si="874"/>
        <v>4.8261957402746187E-3</v>
      </c>
      <c r="FR267" s="19">
        <f t="shared" si="875"/>
        <v>-6.736107589484109E-3</v>
      </c>
      <c r="FS267" s="19">
        <f t="shared" si="876"/>
        <v>1.2522747265982535E-2</v>
      </c>
      <c r="FT267" s="19">
        <f t="shared" si="877"/>
        <v>2.9010391183417288E-2</v>
      </c>
      <c r="FU267" s="19"/>
      <c r="FV267" s="16"/>
      <c r="FW267" s="19">
        <f t="shared" si="1060"/>
        <v>0.99595694450962757</v>
      </c>
      <c r="FX267" s="19">
        <f t="shared" si="929"/>
        <v>1.0542378486058583</v>
      </c>
      <c r="FY267" s="19">
        <f t="shared" si="1031"/>
        <v>0.99595694450962757</v>
      </c>
      <c r="FZ267" s="19"/>
      <c r="GA267" s="19">
        <f t="shared" si="1061"/>
        <v>0.99438936473826145</v>
      </c>
      <c r="GB267" s="19">
        <f t="shared" si="930"/>
        <v>0.90764374612415011</v>
      </c>
      <c r="GC267" s="19">
        <f t="shared" si="1032"/>
        <v>0.99438936473826145</v>
      </c>
      <c r="GD267" s="19"/>
      <c r="GE267" s="19">
        <f t="shared" si="1062"/>
        <v>1.0127146206906452</v>
      </c>
      <c r="GF267" s="19">
        <f t="shared" si="931"/>
        <v>0.85537701399541011</v>
      </c>
      <c r="GG267" s="19">
        <f t="shared" si="1033"/>
        <v>1.0127146206906452</v>
      </c>
      <c r="GH267" s="19"/>
      <c r="GI267" s="19">
        <f t="shared" si="1034"/>
        <v>0.99939345320784989</v>
      </c>
      <c r="GJ267" s="19">
        <f t="shared" si="881"/>
        <v>1.0023528165779896</v>
      </c>
      <c r="GK267" s="19">
        <f t="shared" si="1035"/>
        <v>1.0023528850204177</v>
      </c>
      <c r="GL267" s="3"/>
      <c r="GM267" s="3"/>
      <c r="GN267" s="8"/>
      <c r="GO267" s="5">
        <f t="shared" si="932"/>
        <v>37</v>
      </c>
      <c r="GP267" t="b">
        <f t="shared" si="882"/>
        <v>0</v>
      </c>
      <c r="GS267" s="11"/>
      <c r="GT267" s="11"/>
      <c r="GU267" s="11"/>
      <c r="GV267" s="11"/>
      <c r="GW267" s="11"/>
      <c r="GX267" s="11"/>
      <c r="GY267" s="11"/>
      <c r="GZ267" s="11" t="str">
        <f ca="1">IF(GP267,OFFSET(#REF!,$GP$225+$GO267,0),"")</f>
        <v/>
      </c>
      <c r="HA267" s="12" t="str">
        <f t="shared" ca="1" si="886"/>
        <v/>
      </c>
      <c r="HB267" s="12" t="str">
        <f t="shared" ca="1" si="887"/>
        <v/>
      </c>
      <c r="HC267" s="12" t="str">
        <f t="shared" ca="1" si="888"/>
        <v/>
      </c>
      <c r="HD267" s="12" t="str">
        <f t="shared" ca="1" si="889"/>
        <v/>
      </c>
      <c r="HE267" t="str">
        <f t="shared" ca="1" si="890"/>
        <v/>
      </c>
      <c r="HF267" s="12" t="str">
        <f t="shared" ca="1" si="891"/>
        <v/>
      </c>
      <c r="HG267" s="12" t="str">
        <f t="shared" ca="1" si="892"/>
        <v/>
      </c>
      <c r="HH267" s="12" t="str">
        <f t="shared" ca="1" si="893"/>
        <v/>
      </c>
      <c r="HJ267" s="17"/>
      <c r="HL267" s="18">
        <f t="shared" si="894"/>
        <v>1986</v>
      </c>
      <c r="HM267" s="9">
        <f t="shared" si="1036"/>
        <v>0.71943884952885329</v>
      </c>
      <c r="HN267" s="9">
        <f t="shared" si="1063"/>
        <v>1.104526464850164</v>
      </c>
      <c r="HO267" s="9">
        <f t="shared" si="1064"/>
        <v>0.98439054053886754</v>
      </c>
      <c r="HP267" s="9">
        <f t="shared" si="1065"/>
        <v>1.0650685817365952</v>
      </c>
      <c r="HQ267" s="9">
        <f t="shared" si="1066"/>
        <v>1.0534893647206485</v>
      </c>
      <c r="HR267" s="9">
        <f t="shared" si="808"/>
        <v>0.79463748322654515</v>
      </c>
      <c r="HS267" s="9">
        <f t="shared" si="1067"/>
        <v>0.79463924914597361</v>
      </c>
      <c r="HT267" s="9"/>
      <c r="HU267" s="9">
        <f t="shared" si="1068"/>
        <v>1.048443436886652</v>
      </c>
      <c r="HV267" s="23">
        <f t="shared" si="901"/>
        <v>1.1045240102712524</v>
      </c>
      <c r="HX267" s="8"/>
      <c r="HY267" s="5">
        <f t="shared" si="933"/>
        <v>37</v>
      </c>
      <c r="HZ267" t="b">
        <f t="shared" si="902"/>
        <v>0</v>
      </c>
      <c r="IC267" s="11"/>
      <c r="ID267" s="11"/>
      <c r="IE267" s="11"/>
      <c r="IF267" t="str">
        <f t="shared" ca="1" si="904"/>
        <v/>
      </c>
      <c r="IG267" s="12" t="str">
        <f t="shared" si="905"/>
        <v/>
      </c>
      <c r="IH267" s="19" t="str">
        <f t="shared" ca="1" si="906"/>
        <v/>
      </c>
      <c r="II267" s="19" t="str">
        <f t="shared" ca="1" si="907"/>
        <v/>
      </c>
      <c r="IJ267" s="11" t="str">
        <f t="shared" ca="1" si="908"/>
        <v/>
      </c>
      <c r="IK267" s="12" t="str">
        <f t="shared" ca="1" si="909"/>
        <v/>
      </c>
      <c r="IL267" s="12" t="str">
        <f t="shared" ca="1" si="1003"/>
        <v/>
      </c>
      <c r="IM267" s="12" t="str">
        <f t="shared" ca="1" si="911"/>
        <v/>
      </c>
      <c r="IN267" s="12" t="str">
        <f t="shared" ca="1" si="912"/>
        <v/>
      </c>
      <c r="IO267" t="str">
        <f t="shared" ca="1" si="913"/>
        <v/>
      </c>
      <c r="IP267" s="12" t="str">
        <f t="shared" ca="1" si="914"/>
        <v/>
      </c>
      <c r="IQ267" s="12" t="str">
        <f t="shared" ca="1" si="915"/>
        <v/>
      </c>
      <c r="IR267" s="12" t="str">
        <f t="shared" ca="1" si="916"/>
        <v/>
      </c>
    </row>
    <row r="268" spans="1:252" x14ac:dyDescent="0.2">
      <c r="A268" t="s">
        <v>54</v>
      </c>
      <c r="B268" s="1">
        <f t="shared" si="917"/>
        <v>1987</v>
      </c>
      <c r="C268" s="124">
        <f>Manufacturing_Energy_Data!C27</f>
        <v>175.9428508</v>
      </c>
      <c r="D268" s="124">
        <f>Manufacturing_Energy_Data!D27</f>
        <v>100.9068292</v>
      </c>
      <c r="E268" s="124">
        <f>Manufacturing_Energy_Data!E27</f>
        <v>26.0826928</v>
      </c>
      <c r="F268" s="124">
        <v>0.01</v>
      </c>
      <c r="G268" s="124">
        <v>0.01</v>
      </c>
      <c r="H268" s="124">
        <v>0.01</v>
      </c>
      <c r="I268" s="124">
        <f>Manufacturing_Energy_Data!F27</f>
        <v>63.95688686954545</v>
      </c>
      <c r="J268" s="124">
        <f>Manufacturing_Energy_Data!G27</f>
        <v>194.48346030722433</v>
      </c>
      <c r="K268" s="124">
        <f>Manufacturing_Energy_Data!H27</f>
        <v>38.574928279933708</v>
      </c>
      <c r="L268" s="124">
        <f>Manufacturing_Energy_Data!I27</f>
        <v>114.14641279999999</v>
      </c>
      <c r="M268" s="124">
        <f>Manufacturing_Energy_Data!J27</f>
        <v>430.71601679865086</v>
      </c>
      <c r="N268" s="124">
        <f>Manufacturing_Energy_Data!K27</f>
        <v>110.34914765901638</v>
      </c>
      <c r="O268" s="124">
        <f>Manufacturing_Energy_Data!L27</f>
        <v>113.86799359999998</v>
      </c>
      <c r="P268" s="124">
        <f>Manufacturing_Energy_Data!M27</f>
        <v>434.03147016125655</v>
      </c>
      <c r="Q268" s="124">
        <f>Manufacturing_Energy_Data!N27</f>
        <v>111.79253633733873</v>
      </c>
      <c r="R268" s="124">
        <f>Manufacturing_Energy_Data!O27</f>
        <v>75.036505038745617</v>
      </c>
      <c r="S268" s="124">
        <f>Manufacturing_Energy_Data!P27</f>
        <v>117.30317472933524</v>
      </c>
      <c r="T268" s="124">
        <f>Manufacturing_Energy_Data!Q27</f>
        <v>51.594232792454768</v>
      </c>
      <c r="U268" s="124">
        <f>Manufacturing_Energy_Data!R27</f>
        <v>148.48101866152217</v>
      </c>
      <c r="V268" s="124">
        <f>Manufacturing_Energy_Data!S27</f>
        <v>21.359852613141975</v>
      </c>
      <c r="W268" s="124">
        <f>Manufacturing_Energy_Data!T27</f>
        <v>25.284567016894268</v>
      </c>
      <c r="X268" s="124">
        <f t="shared" si="1029"/>
        <v>2353.9405764650601</v>
      </c>
      <c r="Z268" s="19">
        <f t="shared" si="1008"/>
        <v>0.34018521678267349</v>
      </c>
      <c r="AA268" s="19">
        <f t="shared" si="1009"/>
        <v>1.2666851307987792</v>
      </c>
      <c r="AB268" s="19">
        <f t="shared" si="1010"/>
        <v>0.32282421693399088</v>
      </c>
      <c r="AC268" s="19">
        <f t="shared" si="1011"/>
        <v>1.9334983787967216E-5</v>
      </c>
      <c r="AD268" s="19">
        <f t="shared" si="1012"/>
        <v>1.2553016885390145E-4</v>
      </c>
      <c r="AE268" s="19">
        <f t="shared" si="1013"/>
        <v>1.2376951237718479E-4</v>
      </c>
      <c r="AF268" s="19">
        <f t="shared" si="1014"/>
        <v>0.70047119565689742</v>
      </c>
      <c r="AG268" s="19">
        <f t="shared" si="1015"/>
        <v>1.274783833545823</v>
      </c>
      <c r="AH268" s="19">
        <f t="shared" si="1016"/>
        <v>0.42215813484588322</v>
      </c>
      <c r="AI268" s="19">
        <f t="shared" si="1017"/>
        <v>0.31797518732696389</v>
      </c>
      <c r="AJ268" s="19">
        <f t="shared" si="1018"/>
        <v>1.0255991854970137</v>
      </c>
      <c r="AK268" s="19">
        <f t="shared" si="1019"/>
        <v>0.93432883881694218</v>
      </c>
      <c r="AL268" s="19">
        <f t="shared" si="1020"/>
        <v>1.3159803027365309</v>
      </c>
      <c r="AM268" s="19">
        <f t="shared" si="1021"/>
        <v>2.6396814115969383</v>
      </c>
      <c r="AN268" s="19">
        <f t="shared" si="1022"/>
        <v>0.51786297218835597</v>
      </c>
      <c r="AO268" s="19">
        <f t="shared" si="1023"/>
        <v>0.35910639278885537</v>
      </c>
      <c r="AP268" s="19">
        <f t="shared" si="1024"/>
        <v>2.0867417969041466</v>
      </c>
      <c r="AQ268" s="19">
        <f t="shared" si="1025"/>
        <v>0.55793434893819516</v>
      </c>
      <c r="AR268" s="19">
        <f t="shared" si="1026"/>
        <v>0.30014054787725458</v>
      </c>
      <c r="AS268" s="19">
        <f t="shared" si="1027"/>
        <v>0.35135260600172397</v>
      </c>
      <c r="AT268" s="19">
        <f t="shared" si="1028"/>
        <v>0.32358329415738279</v>
      </c>
      <c r="AU268" s="19">
        <f t="shared" si="1005"/>
        <v>2.7350273605553084</v>
      </c>
      <c r="AV268" s="19"/>
      <c r="AX268" s="19">
        <f t="shared" si="1037"/>
        <v>1.0501278072407294</v>
      </c>
      <c r="AY268" s="19">
        <f t="shared" si="1038"/>
        <v>0.98728611021561696</v>
      </c>
      <c r="AZ268" s="19">
        <f t="shared" si="1039"/>
        <v>0.97286298142013439</v>
      </c>
      <c r="BA268" s="19">
        <f t="shared" si="1040"/>
        <v>0.95336882565367875</v>
      </c>
      <c r="BB268" s="19">
        <f t="shared" si="1041"/>
        <v>0.8477872362733242</v>
      </c>
      <c r="BC268" s="19">
        <f t="shared" si="1042"/>
        <v>0.95250725064765129</v>
      </c>
      <c r="BD268" s="19">
        <f t="shared" si="1043"/>
        <v>1.0444536710142007</v>
      </c>
      <c r="BE268" s="19">
        <f t="shared" si="1044"/>
        <v>1.0234569663781117</v>
      </c>
      <c r="BF268" s="19">
        <f t="shared" si="1045"/>
        <v>1.0592560719961264</v>
      </c>
      <c r="BG268" s="19">
        <f t="shared" si="1046"/>
        <v>0.86024448524262331</v>
      </c>
      <c r="BH268" s="19">
        <f t="shared" si="1047"/>
        <v>0.93010845222526939</v>
      </c>
      <c r="BI268" s="19">
        <f t="shared" si="1048"/>
        <v>0.94133108023467793</v>
      </c>
      <c r="BJ268" s="19">
        <f t="shared" si="1049"/>
        <v>0.95644222569097848</v>
      </c>
      <c r="BK268" s="19">
        <f t="shared" si="1050"/>
        <v>0.92079090693989485</v>
      </c>
      <c r="BL268" s="19">
        <f t="shared" si="1051"/>
        <v>1.0523991968534807</v>
      </c>
      <c r="BM268" s="19">
        <f t="shared" si="1052"/>
        <v>1.157744331733082</v>
      </c>
      <c r="BN268" s="19">
        <f t="shared" si="1053"/>
        <v>0.96225197917356475</v>
      </c>
      <c r="BO268" s="19">
        <f t="shared" si="1054"/>
        <v>1.0111787683351525</v>
      </c>
      <c r="BP268" s="19">
        <f t="shared" si="1055"/>
        <v>1.0145385350706064</v>
      </c>
      <c r="BQ268" s="19">
        <f t="shared" si="1056"/>
        <v>1.1280829035420854</v>
      </c>
      <c r="BR268" s="19">
        <f t="shared" si="1057"/>
        <v>1.1342397895950675</v>
      </c>
      <c r="BS268" s="19">
        <f t="shared" si="1058"/>
        <v>0.98735413127564453</v>
      </c>
      <c r="BU268" s="16"/>
      <c r="BV268" s="9">
        <f t="shared" si="1030"/>
        <v>1.0730595394157585</v>
      </c>
      <c r="BW268" s="9">
        <f t="shared" si="832"/>
        <v>0.98735413127564453</v>
      </c>
      <c r="BX268" s="9">
        <f t="shared" si="833"/>
        <v>1.0052084464385447</v>
      </c>
      <c r="BY268" s="9">
        <f t="shared" si="834"/>
        <v>1.0092003238809961</v>
      </c>
      <c r="BZ268" s="9">
        <f t="shared" si="835"/>
        <v>0.97328415774696564</v>
      </c>
      <c r="CA268" s="9">
        <f t="shared" si="797"/>
        <v>1.0594902989480439</v>
      </c>
      <c r="CB268" s="9">
        <f t="shared" si="836"/>
        <v>1.0594897693468897</v>
      </c>
      <c r="CC268" s="9"/>
      <c r="CD268" s="9">
        <f t="shared" si="837"/>
        <v>1.0144566897136922</v>
      </c>
      <c r="CE268" s="9">
        <f t="shared" si="838"/>
        <v>0.98735462481876579</v>
      </c>
      <c r="CG268" s="35"/>
      <c r="CH268">
        <f t="shared" si="839"/>
        <v>1987</v>
      </c>
      <c r="CI268" s="19">
        <f t="shared" si="840"/>
        <v>7.4743964464988932E-2</v>
      </c>
      <c r="CJ268" s="19">
        <f t="shared" si="940"/>
        <v>4.2867194783452418E-2</v>
      </c>
      <c r="CK268" s="19">
        <f t="shared" si="941"/>
        <v>1.1080438079354018E-2</v>
      </c>
      <c r="CL268" s="19">
        <f t="shared" si="942"/>
        <v>4.2481956001697873E-6</v>
      </c>
      <c r="CM268" s="19">
        <f t="shared" si="943"/>
        <v>4.2481956001697873E-6</v>
      </c>
      <c r="CN268" s="19">
        <f t="shared" si="944"/>
        <v>4.2481956001697873E-6</v>
      </c>
      <c r="CO268" s="19">
        <f t="shared" si="945"/>
        <v>2.7170136539975978E-2</v>
      </c>
      <c r="CP268" s="19">
        <f t="shared" si="946"/>
        <v>8.2620378038294584E-2</v>
      </c>
      <c r="CQ268" s="19">
        <f t="shared" si="947"/>
        <v>1.6387384059567946E-2</v>
      </c>
      <c r="CR268" s="19">
        <f t="shared" si="948"/>
        <v>4.849162886321242E-2</v>
      </c>
      <c r="CS268" s="19">
        <f t="shared" si="949"/>
        <v>0.18297658874866846</v>
      </c>
      <c r="CT268" s="19">
        <f t="shared" si="950"/>
        <v>4.687847635675195E-2</v>
      </c>
      <c r="CU268" s="19">
        <f t="shared" si="951"/>
        <v>4.8373350941168132E-2</v>
      </c>
      <c r="CV268" s="19">
        <f t="shared" si="952"/>
        <v>0.18438505818742743</v>
      </c>
      <c r="CW268" s="19">
        <f t="shared" si="953"/>
        <v>4.749165610001034E-2</v>
      </c>
      <c r="CX268" s="19">
        <f t="shared" si="954"/>
        <v>3.1876975055771715E-2</v>
      </c>
      <c r="CY268" s="19">
        <f t="shared" si="935"/>
        <v>4.9832683077110973E-2</v>
      </c>
      <c r="CZ268" s="19">
        <f t="shared" si="936"/>
        <v>2.1918239274304207E-2</v>
      </c>
      <c r="DA268" s="19">
        <f t="shared" si="937"/>
        <v>6.3077641018660646E-2</v>
      </c>
      <c r="DB268" s="19">
        <f t="shared" si="938"/>
        <v>9.0740831891424865E-3</v>
      </c>
      <c r="DC268" s="19">
        <f t="shared" si="939"/>
        <v>1.0741378635336835E-2</v>
      </c>
      <c r="DD268">
        <f t="shared" si="861"/>
        <v>1</v>
      </c>
      <c r="DF268" s="19">
        <f t="shared" si="918"/>
        <v>7.3844886966662748E-2</v>
      </c>
      <c r="DG268" s="19">
        <f t="shared" si="965"/>
        <v>4.1530653836092057E-2</v>
      </c>
      <c r="DH268" s="19">
        <f t="shared" si="966"/>
        <v>1.1321797702412295E-2</v>
      </c>
      <c r="DI268" s="19">
        <f t="shared" si="967"/>
        <v>4.3681563817508371E-6</v>
      </c>
      <c r="DJ268" s="19">
        <f t="shared" si="968"/>
        <v>4.3681563817508371E-6</v>
      </c>
      <c r="DK268" s="19">
        <f t="shared" si="969"/>
        <v>4.3681563817508371E-6</v>
      </c>
      <c r="DL268" s="19">
        <f t="shared" si="970"/>
        <v>2.5900168563853139E-2</v>
      </c>
      <c r="DM268" s="19">
        <f t="shared" si="971"/>
        <v>8.4259618931068661E-2</v>
      </c>
      <c r="DN268" s="19">
        <f t="shared" si="972"/>
        <v>1.5672695267489083E-2</v>
      </c>
      <c r="DO268" s="19">
        <f t="shared" si="973"/>
        <v>5.2534073735939546E-2</v>
      </c>
      <c r="DP268" s="19">
        <f t="shared" si="974"/>
        <v>0.18461050389866226</v>
      </c>
      <c r="DQ268" s="19">
        <f t="shared" si="975"/>
        <v>4.6822552856584911E-2</v>
      </c>
      <c r="DR268" s="19">
        <f t="shared" si="976"/>
        <v>4.8460287280481448E-2</v>
      </c>
      <c r="DS268" s="19">
        <f t="shared" si="977"/>
        <v>0.1857404419992342</v>
      </c>
      <c r="DT268" s="19">
        <f t="shared" si="978"/>
        <v>4.5931025133611483E-2</v>
      </c>
      <c r="DU268" s="19">
        <f t="shared" si="979"/>
        <v>3.047355529087116E-2</v>
      </c>
      <c r="DV268" s="19">
        <f t="shared" si="955"/>
        <v>4.9645703068938042E-2</v>
      </c>
      <c r="DW268" s="19">
        <f t="shared" si="956"/>
        <v>2.2149131424236686E-2</v>
      </c>
      <c r="DX268" s="19">
        <f t="shared" si="957"/>
        <v>6.2507049874218887E-2</v>
      </c>
      <c r="DY268" s="19">
        <f t="shared" si="958"/>
        <v>8.4095431447800909E-3</v>
      </c>
      <c r="DZ268" s="19">
        <f t="shared" si="959"/>
        <v>9.9155102344362072E-3</v>
      </c>
      <c r="EA268" s="19">
        <f t="shared" si="1059"/>
        <v>0.99974230367871797</v>
      </c>
      <c r="EC268" s="19">
        <f t="shared" si="919"/>
        <v>7.3863921427490084E-2</v>
      </c>
      <c r="ED268" s="19">
        <f t="shared" si="980"/>
        <v>4.1541358891459441E-2</v>
      </c>
      <c r="EE268" s="19">
        <f t="shared" si="981"/>
        <v>1.1324716040075386E-2</v>
      </c>
      <c r="EF268" s="19">
        <f t="shared" si="982"/>
        <v>4.369282329733852E-6</v>
      </c>
      <c r="EG268" s="19">
        <f t="shared" si="983"/>
        <v>4.369282329733852E-6</v>
      </c>
      <c r="EH268" s="19">
        <f t="shared" si="984"/>
        <v>4.369282329733852E-6</v>
      </c>
      <c r="EI268" s="19">
        <f t="shared" si="985"/>
        <v>2.590684466241867E-2</v>
      </c>
      <c r="EJ268" s="19">
        <f t="shared" si="986"/>
        <v>8.4281337921803839E-2</v>
      </c>
      <c r="EK268" s="19">
        <f t="shared" si="987"/>
        <v>1.5676735104455216E-2</v>
      </c>
      <c r="EL268" s="19">
        <f t="shared" si="988"/>
        <v>5.2547615063033432E-2</v>
      </c>
      <c r="EM268" s="19">
        <f t="shared" si="989"/>
        <v>0.18465808960904947</v>
      </c>
      <c r="EN268" s="19">
        <f t="shared" si="990"/>
        <v>4.6834621966374279E-2</v>
      </c>
      <c r="EO268" s="19">
        <f t="shared" si="991"/>
        <v>4.8472778537192798E-2</v>
      </c>
      <c r="EP268" s="19">
        <f t="shared" si="992"/>
        <v>0.1857883189655688</v>
      </c>
      <c r="EQ268" s="19">
        <f t="shared" si="993"/>
        <v>4.5942864440767027E-2</v>
      </c>
      <c r="ER268" s="19">
        <f t="shared" si="994"/>
        <v>3.0481410238157022E-2</v>
      </c>
      <c r="ES268" s="19">
        <f t="shared" si="960"/>
        <v>4.9658499881677934E-2</v>
      </c>
      <c r="ET268" s="19">
        <f t="shared" si="961"/>
        <v>2.2154840645169538E-2</v>
      </c>
      <c r="EU268" s="19">
        <f t="shared" si="962"/>
        <v>6.2523161863025908E-2</v>
      </c>
      <c r="EV268" s="19">
        <f t="shared" si="963"/>
        <v>8.4117108117119574E-3</v>
      </c>
      <c r="EW268" s="19">
        <f t="shared" si="964"/>
        <v>9.9180660835801772E-3</v>
      </c>
      <c r="EZ268" s="19">
        <f t="shared" si="920"/>
        <v>4.074292245425859E-2</v>
      </c>
      <c r="FA268" s="19">
        <f t="shared" si="995"/>
        <v>-1.2730105843779389E-2</v>
      </c>
      <c r="FB268" s="19">
        <f t="shared" si="996"/>
        <v>-5.1531113661829761E-2</v>
      </c>
      <c r="FC268" s="19">
        <f t="shared" si="997"/>
        <v>-3.8946803225213766E-2</v>
      </c>
      <c r="FD268" s="19">
        <f t="shared" si="998"/>
        <v>-0.13185551367301127</v>
      </c>
      <c r="FE268" s="19">
        <f t="shared" si="999"/>
        <v>-6.4024813268680647E-2</v>
      </c>
      <c r="FF268" s="19">
        <f t="shared" si="1000"/>
        <v>5.2538984042808809E-2</v>
      </c>
      <c r="FG268" s="19">
        <f t="shared" si="1001"/>
        <v>-5.8269106850963613E-2</v>
      </c>
      <c r="FH268" s="19">
        <f t="shared" si="1002"/>
        <v>2.0835319715680926E-2</v>
      </c>
      <c r="FI268" s="19">
        <f t="shared" si="866"/>
        <v>-0.27862375595352906</v>
      </c>
      <c r="FJ268" s="19">
        <f t="shared" si="867"/>
        <v>-1.0554734414781322E-2</v>
      </c>
      <c r="FK268" s="19">
        <f t="shared" si="868"/>
        <v>-4.2659101282387479E-2</v>
      </c>
      <c r="FL268" s="19">
        <f t="shared" si="869"/>
        <v>-5.4071947537782827E-2</v>
      </c>
      <c r="FM268" s="19">
        <f t="shared" si="870"/>
        <v>-5.129662380173531E-2</v>
      </c>
      <c r="FN268" s="19">
        <f t="shared" si="871"/>
        <v>7.2405555091192078E-2</v>
      </c>
      <c r="FO268" s="19">
        <f t="shared" si="872"/>
        <v>0.13533876611917001</v>
      </c>
      <c r="FP268" s="19">
        <f t="shared" si="873"/>
        <v>-3.516515455513871E-2</v>
      </c>
      <c r="FQ268" s="19">
        <f t="shared" si="874"/>
        <v>6.2905519457490781E-3</v>
      </c>
      <c r="FR268" s="19">
        <f t="shared" si="875"/>
        <v>2.1169971450112748E-2</v>
      </c>
      <c r="FS268" s="19">
        <f t="shared" si="876"/>
        <v>0.1079968991571304</v>
      </c>
      <c r="FT268" s="19">
        <f t="shared" si="877"/>
        <v>9.6952246438127207E-2</v>
      </c>
      <c r="FU268" s="19"/>
      <c r="FV268" s="16"/>
      <c r="FW268" s="19">
        <f t="shared" si="1060"/>
        <v>0.97723517378170877</v>
      </c>
      <c r="FX268" s="19">
        <f t="shared" si="929"/>
        <v>1.0302383071896009</v>
      </c>
      <c r="FY268" s="19">
        <f t="shared" si="1031"/>
        <v>0.97328415774696564</v>
      </c>
      <c r="FZ268" s="19"/>
      <c r="GA268" s="19">
        <f t="shared" si="1061"/>
        <v>1.0108801261195417</v>
      </c>
      <c r="GB268" s="19">
        <f t="shared" si="930"/>
        <v>0.91751902455359413</v>
      </c>
      <c r="GC268" s="19">
        <f t="shared" si="1032"/>
        <v>1.0052084464385447</v>
      </c>
      <c r="GD268" s="19"/>
      <c r="GE268" s="19">
        <f t="shared" si="1062"/>
        <v>0.99652982514733268</v>
      </c>
      <c r="GF268" s="19">
        <f t="shared" si="931"/>
        <v>0.85240870619189357</v>
      </c>
      <c r="GG268" s="19">
        <f t="shared" si="1033"/>
        <v>1.0092003238809961</v>
      </c>
      <c r="GH268" s="19"/>
      <c r="GI268" s="19">
        <f t="shared" si="1034"/>
        <v>1.0730595394157585</v>
      </c>
      <c r="GJ268" s="19">
        <f t="shared" si="881"/>
        <v>1.0594902989480439</v>
      </c>
      <c r="GK268" s="19">
        <f t="shared" si="1035"/>
        <v>1.0594897693468897</v>
      </c>
      <c r="GL268" s="3"/>
      <c r="GM268" s="3"/>
      <c r="GN268" s="8"/>
      <c r="GO268" s="5">
        <f t="shared" si="932"/>
        <v>38</v>
      </c>
      <c r="GP268" t="b">
        <f t="shared" si="882"/>
        <v>0</v>
      </c>
      <c r="GS268" s="11"/>
      <c r="GT268" s="11"/>
      <c r="GU268" s="11"/>
      <c r="GV268" s="11"/>
      <c r="GW268" s="11"/>
      <c r="GX268" s="11"/>
      <c r="GY268" s="11"/>
      <c r="GZ268" s="11" t="str">
        <f ca="1">IF(GP268,OFFSET(#REF!,$GP$225+$GO268,0),"")</f>
        <v/>
      </c>
      <c r="HA268" s="12" t="str">
        <f t="shared" ca="1" si="886"/>
        <v/>
      </c>
      <c r="HB268" s="12" t="str">
        <f t="shared" ca="1" si="887"/>
        <v/>
      </c>
      <c r="HC268" s="12" t="str">
        <f t="shared" ca="1" si="888"/>
        <v/>
      </c>
      <c r="HD268" s="12" t="str">
        <f t="shared" ca="1" si="889"/>
        <v/>
      </c>
      <c r="HE268" t="str">
        <f t="shared" ca="1" si="890"/>
        <v/>
      </c>
      <c r="HF268" s="12" t="str">
        <f t="shared" ca="1" si="891"/>
        <v/>
      </c>
      <c r="HG268" s="12" t="str">
        <f t="shared" ca="1" si="892"/>
        <v/>
      </c>
      <c r="HH268" s="12" t="str">
        <f t="shared" ca="1" si="893"/>
        <v/>
      </c>
      <c r="HJ268" s="17"/>
      <c r="HL268" s="18">
        <f t="shared" si="894"/>
        <v>1987</v>
      </c>
      <c r="HM268" s="9">
        <f t="shared" si="1036"/>
        <v>0.77246925926447596</v>
      </c>
      <c r="HN268" s="9">
        <f t="shared" si="1063"/>
        <v>1.087338909817579</v>
      </c>
      <c r="HO268" s="9">
        <f t="shared" si="1064"/>
        <v>0.99510083377081426</v>
      </c>
      <c r="HP268" s="9">
        <f t="shared" si="1065"/>
        <v>1.0613726075278869</v>
      </c>
      <c r="HQ268" s="9">
        <f t="shared" si="1066"/>
        <v>1.0295068624099648</v>
      </c>
      <c r="HR268" s="9">
        <f t="shared" si="808"/>
        <v>0.83993449285978761</v>
      </c>
      <c r="HS268" s="9">
        <f t="shared" si="1067"/>
        <v>0.83993588223622817</v>
      </c>
      <c r="HT268" s="9"/>
      <c r="HU268" s="9">
        <f t="shared" si="1068"/>
        <v>1.0561727666925034</v>
      </c>
      <c r="HV268" s="23">
        <f t="shared" si="901"/>
        <v>1.0873371112004508</v>
      </c>
      <c r="HX268" s="8"/>
      <c r="HY268" s="5">
        <f t="shared" si="933"/>
        <v>38</v>
      </c>
      <c r="HZ268" t="b">
        <f t="shared" si="902"/>
        <v>0</v>
      </c>
      <c r="IC268" s="11"/>
      <c r="ID268" s="11"/>
      <c r="IE268" s="11"/>
      <c r="IF268" t="str">
        <f t="shared" ca="1" si="904"/>
        <v/>
      </c>
      <c r="IG268" s="12" t="str">
        <f t="shared" si="905"/>
        <v/>
      </c>
      <c r="IH268" s="19" t="str">
        <f t="shared" ca="1" si="906"/>
        <v/>
      </c>
      <c r="II268" s="19" t="str">
        <f t="shared" ca="1" si="907"/>
        <v/>
      </c>
      <c r="IJ268" s="11" t="str">
        <f t="shared" ca="1" si="908"/>
        <v/>
      </c>
      <c r="IK268" s="12" t="str">
        <f t="shared" ca="1" si="909"/>
        <v/>
      </c>
      <c r="IL268" s="12" t="str">
        <f t="shared" ca="1" si="1003"/>
        <v/>
      </c>
      <c r="IM268" s="12" t="str">
        <f t="shared" ca="1" si="911"/>
        <v/>
      </c>
      <c r="IN268" s="12" t="str">
        <f t="shared" ca="1" si="912"/>
        <v/>
      </c>
      <c r="IO268" t="str">
        <f t="shared" ca="1" si="913"/>
        <v/>
      </c>
      <c r="IP268" s="12" t="str">
        <f t="shared" ca="1" si="914"/>
        <v/>
      </c>
      <c r="IQ268" s="12" t="str">
        <f t="shared" ca="1" si="915"/>
        <v/>
      </c>
      <c r="IR268" s="12" t="str">
        <f t="shared" ca="1" si="916"/>
        <v/>
      </c>
    </row>
    <row r="269" spans="1:252" x14ac:dyDescent="0.2">
      <c r="A269" t="s">
        <v>54</v>
      </c>
      <c r="B269" s="1">
        <f t="shared" si="917"/>
        <v>1988</v>
      </c>
      <c r="C269" s="124">
        <f>Manufacturing_Energy_Data!C28</f>
        <v>180.49855319999998</v>
      </c>
      <c r="D269" s="124">
        <f>Manufacturing_Energy_Data!D28</f>
        <v>101.7052372</v>
      </c>
      <c r="E269" s="124">
        <f>Manufacturing_Energy_Data!E28</f>
        <v>26.5088516</v>
      </c>
      <c r="F269" s="124">
        <v>0.01</v>
      </c>
      <c r="G269" s="124">
        <v>0.01</v>
      </c>
      <c r="H269" s="124">
        <v>0.01</v>
      </c>
      <c r="I269" s="124">
        <f>Manufacturing_Energy_Data!F28</f>
        <v>66.472722126573842</v>
      </c>
      <c r="J269" s="124">
        <f>Manufacturing_Energy_Data!G28</f>
        <v>197.55336384638781</v>
      </c>
      <c r="K269" s="124">
        <f>Manufacturing_Energy_Data!H28</f>
        <v>41.228554572525958</v>
      </c>
      <c r="L269" s="124">
        <f>Manufacturing_Energy_Data!I28</f>
        <v>117.47174800000001</v>
      </c>
      <c r="M269" s="124">
        <f>Manufacturing_Energy_Data!J28</f>
        <v>436.09388806745358</v>
      </c>
      <c r="N269" s="124">
        <f>Manufacturing_Energy_Data!K28</f>
        <v>116.07783040218577</v>
      </c>
      <c r="O269" s="124">
        <f>Manufacturing_Energy_Data!L28</f>
        <v>116.29324320000001</v>
      </c>
      <c r="P269" s="124">
        <f>Manufacturing_Energy_Data!M28</f>
        <v>499.72452113089003</v>
      </c>
      <c r="Q269" s="124">
        <f>Manufacturing_Energy_Data!N28</f>
        <v>118.75029238507044</v>
      </c>
      <c r="R269" s="124">
        <f>Manufacturing_Energy_Data!O28</f>
        <v>77.692193284222668</v>
      </c>
      <c r="S269" s="124">
        <f>Manufacturing_Energy_Data!P28</f>
        <v>120.097983423326</v>
      </c>
      <c r="T269" s="124">
        <f>Manufacturing_Energy_Data!Q28</f>
        <v>53.163690091160618</v>
      </c>
      <c r="U269" s="124">
        <f>Manufacturing_Energy_Data!R28</f>
        <v>154.05119390842597</v>
      </c>
      <c r="V269" s="124">
        <f>Manufacturing_Energy_Data!S28</f>
        <v>22.199010092285135</v>
      </c>
      <c r="W269" s="124">
        <f>Manufacturing_Energy_Data!T28</f>
        <v>26.64857301611816</v>
      </c>
      <c r="X269" s="124">
        <f t="shared" si="1029"/>
        <v>2472.261449546626</v>
      </c>
      <c r="Z269" s="19">
        <f t="shared" si="1008"/>
        <v>0.33886186485470132</v>
      </c>
      <c r="AA269" s="19">
        <f t="shared" si="1009"/>
        <v>1.2692224609987193</v>
      </c>
      <c r="AB269" s="19">
        <f t="shared" si="1010"/>
        <v>0.32877094548195646</v>
      </c>
      <c r="AC269" s="19">
        <f t="shared" si="1011"/>
        <v>1.877366099877976E-5</v>
      </c>
      <c r="AD269" s="19">
        <f t="shared" si="1012"/>
        <v>1.2479420882749971E-4</v>
      </c>
      <c r="AE269" s="19">
        <f t="shared" si="1013"/>
        <v>1.2402308121184564E-4</v>
      </c>
      <c r="AF269" s="19">
        <f t="shared" si="1014"/>
        <v>0.73007975108943601</v>
      </c>
      <c r="AG269" s="19">
        <f t="shared" si="1015"/>
        <v>1.2518637633537566</v>
      </c>
      <c r="AH269" s="19">
        <f t="shared" si="1016"/>
        <v>0.43882643705901797</v>
      </c>
      <c r="AI269" s="19">
        <f t="shared" si="1017"/>
        <v>0.31531262566658164</v>
      </c>
      <c r="AJ269" s="19">
        <f t="shared" si="1018"/>
        <v>0.99035975676733579</v>
      </c>
      <c r="AK269" s="19">
        <f t="shared" si="1019"/>
        <v>0.9410389953131596</v>
      </c>
      <c r="AL269" s="19">
        <f t="shared" si="1020"/>
        <v>1.3263698111521784</v>
      </c>
      <c r="AM269" s="19">
        <f t="shared" si="1021"/>
        <v>2.7622318145207947</v>
      </c>
      <c r="AN269" s="19">
        <f t="shared" si="1022"/>
        <v>0.52644714021801697</v>
      </c>
      <c r="AO269" s="19">
        <f t="shared" si="1023"/>
        <v>0.34279166153893526</v>
      </c>
      <c r="AP269" s="19">
        <f t="shared" si="1024"/>
        <v>1.9318661217494608</v>
      </c>
      <c r="AQ269" s="19">
        <f t="shared" si="1025"/>
        <v>0.55916314500386288</v>
      </c>
      <c r="AR269" s="19">
        <f t="shared" si="1026"/>
        <v>0.29449500261585293</v>
      </c>
      <c r="AS269" s="19">
        <f t="shared" si="1027"/>
        <v>0.37062342104873869</v>
      </c>
      <c r="AT269" s="19">
        <f t="shared" si="1028"/>
        <v>0.31559867403526115</v>
      </c>
      <c r="AU269" s="19">
        <f t="shared" si="1005"/>
        <v>2.6845374849800989</v>
      </c>
      <c r="AV269" s="19"/>
      <c r="AX269" s="19">
        <f t="shared" si="1037"/>
        <v>1.0460427130338961</v>
      </c>
      <c r="AY269" s="19">
        <f t="shared" si="1038"/>
        <v>0.98926376891115386</v>
      </c>
      <c r="AZ269" s="19">
        <f t="shared" si="1039"/>
        <v>0.99078404112196261</v>
      </c>
      <c r="BA269" s="19">
        <f t="shared" si="1040"/>
        <v>0.92569113767582123</v>
      </c>
      <c r="BB269" s="19">
        <f t="shared" si="1041"/>
        <v>0.84281681742909442</v>
      </c>
      <c r="BC269" s="19">
        <f t="shared" si="1042"/>
        <v>0.95445866944953439</v>
      </c>
      <c r="BD269" s="19">
        <f t="shared" si="1043"/>
        <v>1.0886021879078058</v>
      </c>
      <c r="BE269" s="19">
        <f t="shared" si="1044"/>
        <v>1.0050556461772602</v>
      </c>
      <c r="BF269" s="19">
        <f t="shared" si="1045"/>
        <v>1.1010792630512392</v>
      </c>
      <c r="BG269" s="19">
        <f t="shared" si="1046"/>
        <v>0.85304123770555351</v>
      </c>
      <c r="BH269" s="19">
        <f t="shared" si="1047"/>
        <v>0.89815007026031135</v>
      </c>
      <c r="BI269" s="19">
        <f t="shared" si="1048"/>
        <v>0.94809152538065677</v>
      </c>
      <c r="BJ269" s="19">
        <f t="shared" si="1049"/>
        <v>0.96399322362934692</v>
      </c>
      <c r="BK269" s="19">
        <f t="shared" si="1050"/>
        <v>0.96353973873389542</v>
      </c>
      <c r="BL269" s="19">
        <f t="shared" si="1051"/>
        <v>1.0698439110447566</v>
      </c>
      <c r="BM269" s="19">
        <f t="shared" si="1052"/>
        <v>1.1051463050545389</v>
      </c>
      <c r="BN269" s="19">
        <f t="shared" si="1053"/>
        <v>0.89083469833674256</v>
      </c>
      <c r="BO269" s="19">
        <f t="shared" si="1054"/>
        <v>1.0134057910925462</v>
      </c>
      <c r="BP269" s="19">
        <f t="shared" si="1055"/>
        <v>0.99545539798804339</v>
      </c>
      <c r="BQ269" s="19">
        <f t="shared" si="1056"/>
        <v>1.1899554401919266</v>
      </c>
      <c r="BR269" s="19">
        <f t="shared" si="1057"/>
        <v>1.1062517135391172</v>
      </c>
      <c r="BS269" s="19">
        <f t="shared" si="1058"/>
        <v>0.969127115357729</v>
      </c>
      <c r="BU269" s="16"/>
      <c r="BV269" s="9">
        <f t="shared" si="1030"/>
        <v>1.1481930775401592</v>
      </c>
      <c r="BW269" s="9">
        <f t="shared" si="832"/>
        <v>0.969127115357729</v>
      </c>
      <c r="BX269" s="9">
        <f t="shared" si="833"/>
        <v>1.0095266117327881</v>
      </c>
      <c r="BY269" s="9">
        <f t="shared" si="834"/>
        <v>0.98864550720448952</v>
      </c>
      <c r="BZ269" s="9">
        <f t="shared" si="835"/>
        <v>0.9710078665002182</v>
      </c>
      <c r="CA269" s="9">
        <f t="shared" si="797"/>
        <v>1.1127459986637072</v>
      </c>
      <c r="CB269" s="9">
        <f t="shared" si="836"/>
        <v>1.1127450451102079</v>
      </c>
      <c r="CC269" s="9"/>
      <c r="CD269" s="9">
        <f t="shared" si="837"/>
        <v>0.99806394909299212</v>
      </c>
      <c r="CE269" s="9">
        <f t="shared" si="838"/>
        <v>0.96912794583956863</v>
      </c>
      <c r="CG269" s="35"/>
      <c r="CH269">
        <f t="shared" si="839"/>
        <v>1988</v>
      </c>
      <c r="CI269" s="19">
        <f t="shared" si="840"/>
        <v>7.3009492274007104E-2</v>
      </c>
      <c r="CJ269" s="19">
        <f t="shared" si="940"/>
        <v>4.1138544314822022E-2</v>
      </c>
      <c r="CK269" s="19">
        <f t="shared" si="941"/>
        <v>1.072251140948758E-2</v>
      </c>
      <c r="CL269" s="19">
        <f t="shared" si="942"/>
        <v>4.0448796391796849E-6</v>
      </c>
      <c r="CM269" s="19">
        <f t="shared" si="943"/>
        <v>4.0448796391796849E-6</v>
      </c>
      <c r="CN269" s="19">
        <f t="shared" si="944"/>
        <v>4.0448796391796849E-6</v>
      </c>
      <c r="CO269" s="19">
        <f t="shared" si="945"/>
        <v>2.6887416029062743E-2</v>
      </c>
      <c r="CP269" s="19">
        <f t="shared" si="946"/>
        <v>7.9907957907370999E-2</v>
      </c>
      <c r="CQ269" s="19">
        <f t="shared" si="947"/>
        <v>1.6676454094321874E-2</v>
      </c>
      <c r="CR269" s="19">
        <f t="shared" si="948"/>
        <v>4.7515908166404684E-2</v>
      </c>
      <c r="CS269" s="19">
        <f t="shared" si="949"/>
        <v>0.17639472886147473</v>
      </c>
      <c r="CT269" s="19">
        <f t="shared" si="950"/>
        <v>4.6952085275395378E-2</v>
      </c>
      <c r="CU269" s="19">
        <f t="shared" si="951"/>
        <v>4.7039217159385131E-2</v>
      </c>
      <c r="CV269" s="19">
        <f t="shared" si="952"/>
        <v>0.2021325540721155</v>
      </c>
      <c r="CW269" s="19">
        <f t="shared" si="953"/>
        <v>4.8033063981500576E-2</v>
      </c>
      <c r="CX269" s="19">
        <f t="shared" si="954"/>
        <v>3.142555707385649E-2</v>
      </c>
      <c r="CY269" s="19">
        <f t="shared" si="935"/>
        <v>4.857818878555506E-2</v>
      </c>
      <c r="CZ269" s="19">
        <f t="shared" si="936"/>
        <v>2.1504072759339431E-2</v>
      </c>
      <c r="DA269" s="19">
        <f t="shared" si="937"/>
        <v>6.2311853763151362E-2</v>
      </c>
      <c r="DB269" s="19">
        <f t="shared" si="938"/>
        <v>8.9792323932228468E-3</v>
      </c>
      <c r="DC269" s="19">
        <f t="shared" si="939"/>
        <v>1.077902704060895E-2</v>
      </c>
      <c r="DD269">
        <f t="shared" si="861"/>
        <v>1</v>
      </c>
      <c r="DF269" s="19">
        <f t="shared" si="918"/>
        <v>7.3873334760975351E-2</v>
      </c>
      <c r="DG269" s="19">
        <f t="shared" si="965"/>
        <v>4.1996940251971641E-2</v>
      </c>
      <c r="DH269" s="19">
        <f t="shared" si="966"/>
        <v>1.0900495360803536E-2</v>
      </c>
      <c r="DI269" s="19">
        <f t="shared" si="967"/>
        <v>4.1457067254957706E-6</v>
      </c>
      <c r="DJ269" s="19">
        <f t="shared" si="968"/>
        <v>4.1457067254957706E-6</v>
      </c>
      <c r="DK269" s="19">
        <f t="shared" si="969"/>
        <v>4.1457067254957706E-6</v>
      </c>
      <c r="DL269" s="19">
        <f t="shared" si="970"/>
        <v>2.7028529845102778E-2</v>
      </c>
      <c r="DM269" s="19">
        <f t="shared" si="971"/>
        <v>8.1256622858275396E-2</v>
      </c>
      <c r="DN269" s="19">
        <f t="shared" si="972"/>
        <v>1.6531497855488825E-2</v>
      </c>
      <c r="DO269" s="19">
        <f t="shared" si="973"/>
        <v>4.8002115767654917E-2</v>
      </c>
      <c r="DP269" s="19">
        <f t="shared" si="974"/>
        <v>0.17966556595904881</v>
      </c>
      <c r="DQ269" s="19">
        <f t="shared" si="975"/>
        <v>4.6915271191856088E-2</v>
      </c>
      <c r="DR269" s="19">
        <f t="shared" si="976"/>
        <v>4.770317473635332E-2</v>
      </c>
      <c r="DS269" s="19">
        <f t="shared" si="977"/>
        <v>0.19312291284415581</v>
      </c>
      <c r="DT269" s="19">
        <f t="shared" si="978"/>
        <v>4.7761848611174537E-2</v>
      </c>
      <c r="DU269" s="19">
        <f t="shared" si="979"/>
        <v>3.1650729538203984E-2</v>
      </c>
      <c r="DV269" s="19">
        <f t="shared" si="955"/>
        <v>4.9202770534547649E-2</v>
      </c>
      <c r="DW269" s="19">
        <f t="shared" si="956"/>
        <v>2.1710497606987032E-2</v>
      </c>
      <c r="DX269" s="19">
        <f t="shared" si="957"/>
        <v>6.2693967905146003E-2</v>
      </c>
      <c r="DY269" s="19">
        <f t="shared" si="958"/>
        <v>9.0265747340505173E-3</v>
      </c>
      <c r="DZ269" s="19">
        <f t="shared" si="959"/>
        <v>1.076019186076649E-2</v>
      </c>
      <c r="EA269" s="19">
        <f t="shared" si="1059"/>
        <v>0.9998154793427394</v>
      </c>
      <c r="EC269" s="19">
        <f t="shared" si="919"/>
        <v>7.3886968432953587E-2</v>
      </c>
      <c r="ED269" s="19">
        <f t="shared" si="980"/>
        <v>4.2004690985160249E-2</v>
      </c>
      <c r="EE269" s="19">
        <f t="shared" si="981"/>
        <v>1.0902507098579154E-2</v>
      </c>
      <c r="EF269" s="19">
        <f t="shared" si="982"/>
        <v>4.1464718352041151E-6</v>
      </c>
      <c r="EG269" s="19">
        <f t="shared" si="983"/>
        <v>4.1464718352041151E-6</v>
      </c>
      <c r="EH269" s="19">
        <f t="shared" si="984"/>
        <v>4.1464718352041151E-6</v>
      </c>
      <c r="EI269" s="19">
        <f t="shared" si="985"/>
        <v>2.7033518087628373E-2</v>
      </c>
      <c r="EJ269" s="19">
        <f t="shared" si="986"/>
        <v>8.1271619150857746E-2</v>
      </c>
      <c r="EK269" s="19">
        <f t="shared" si="987"/>
        <v>1.653454882130484E-2</v>
      </c>
      <c r="EL269" s="19">
        <f t="shared" si="988"/>
        <v>4.8010974784277835E-2</v>
      </c>
      <c r="EM269" s="19">
        <f t="shared" si="989"/>
        <v>0.17969872408572601</v>
      </c>
      <c r="EN269" s="19">
        <f t="shared" si="990"/>
        <v>4.6923929626191963E-2</v>
      </c>
      <c r="EO269" s="19">
        <f t="shared" si="991"/>
        <v>4.7711978582000471E-2</v>
      </c>
      <c r="EP269" s="19">
        <f t="shared" si="992"/>
        <v>0.19315855458760381</v>
      </c>
      <c r="EQ269" s="19">
        <f t="shared" si="993"/>
        <v>4.7770663285361725E-2</v>
      </c>
      <c r="ER269" s="19">
        <f t="shared" si="994"/>
        <v>3.1656570829460051E-2</v>
      </c>
      <c r="ES269" s="19">
        <f t="shared" si="960"/>
        <v>4.9211851137664582E-2</v>
      </c>
      <c r="ET269" s="19">
        <f t="shared" si="961"/>
        <v>2.1714504381607616E-2</v>
      </c>
      <c r="EU269" s="19">
        <f t="shared" si="962"/>
        <v>6.2705538372300335E-2</v>
      </c>
      <c r="EV269" s="19">
        <f t="shared" si="963"/>
        <v>9.0282406309456463E-3</v>
      </c>
      <c r="EW269" s="19">
        <f t="shared" si="964"/>
        <v>1.0762177704870148E-2</v>
      </c>
      <c r="EZ269" s="19">
        <f t="shared" si="920"/>
        <v>-3.8976784942012167E-3</v>
      </c>
      <c r="FA269" s="19">
        <f t="shared" si="995"/>
        <v>2.0011226393846283E-3</v>
      </c>
      <c r="FB269" s="19">
        <f t="shared" si="996"/>
        <v>1.8253338892474838E-2</v>
      </c>
      <c r="FC269" s="19">
        <f t="shared" si="997"/>
        <v>-2.9461209778181108E-2</v>
      </c>
      <c r="FD269" s="19">
        <f t="shared" si="998"/>
        <v>-5.8800677242396345E-3</v>
      </c>
      <c r="FE269" s="19">
        <f t="shared" si="999"/>
        <v>2.0466222940540503E-3</v>
      </c>
      <c r="FF269" s="19">
        <f t="shared" si="1000"/>
        <v>4.140053100176546E-2</v>
      </c>
      <c r="FG269" s="19">
        <f t="shared" si="1001"/>
        <v>-1.8143170375017077E-2</v>
      </c>
      <c r="FH269" s="19">
        <f t="shared" si="1002"/>
        <v>3.8724004159159151E-2</v>
      </c>
      <c r="FI269" s="19">
        <f t="shared" si="866"/>
        <v>-8.4087433681976475E-3</v>
      </c>
      <c r="FJ269" s="19">
        <f t="shared" si="867"/>
        <v>-3.4964024201599379E-2</v>
      </c>
      <c r="FK269" s="19">
        <f t="shared" si="868"/>
        <v>7.1561269312093619E-3</v>
      </c>
      <c r="FL269" s="19">
        <f t="shared" si="869"/>
        <v>7.8638798863997043E-3</v>
      </c>
      <c r="FM269" s="19">
        <f t="shared" si="870"/>
        <v>4.5380748964062897E-2</v>
      </c>
      <c r="FN269" s="19">
        <f t="shared" si="871"/>
        <v>1.6440253277767037E-2</v>
      </c>
      <c r="FO269" s="19">
        <f t="shared" si="872"/>
        <v>-4.6495841463785874E-2</v>
      </c>
      <c r="FP269" s="19">
        <f t="shared" si="873"/>
        <v>-7.7117462473305767E-2</v>
      </c>
      <c r="FQ269" s="19">
        <f t="shared" si="874"/>
        <v>2.1999808753259938E-3</v>
      </c>
      <c r="FR269" s="19">
        <f t="shared" si="875"/>
        <v>-1.8988823970511003E-2</v>
      </c>
      <c r="FS269" s="19">
        <f t="shared" si="876"/>
        <v>5.3396214782366863E-2</v>
      </c>
      <c r="FT269" s="19">
        <f t="shared" si="877"/>
        <v>-2.4985171320828156E-2</v>
      </c>
      <c r="FU269" s="19"/>
      <c r="FV269" s="16"/>
      <c r="FW269" s="19">
        <f t="shared" si="1060"/>
        <v>0.99766122644797084</v>
      </c>
      <c r="FX269" s="19">
        <f t="shared" si="929"/>
        <v>1.0278288130844586</v>
      </c>
      <c r="FY269" s="19">
        <f t="shared" si="1031"/>
        <v>0.9710078665002182</v>
      </c>
      <c r="FZ269" s="19"/>
      <c r="GA269" s="19">
        <f t="shared" si="1061"/>
        <v>1.004295790897443</v>
      </c>
      <c r="GB269" s="19">
        <f t="shared" si="930"/>
        <v>0.92146049442750222</v>
      </c>
      <c r="GC269" s="19">
        <f t="shared" si="1032"/>
        <v>1.0095266117327881</v>
      </c>
      <c r="GD269" s="19"/>
      <c r="GE269" s="19">
        <f t="shared" si="1062"/>
        <v>0.97963257027359973</v>
      </c>
      <c r="GF269" s="19">
        <f t="shared" si="931"/>
        <v>0.83504733177035839</v>
      </c>
      <c r="GG269" s="19">
        <f t="shared" si="1033"/>
        <v>0.98864550720448952</v>
      </c>
      <c r="GH269" s="19"/>
      <c r="GI269" s="19">
        <f t="shared" si="1034"/>
        <v>1.1481930775401592</v>
      </c>
      <c r="GJ269" s="19">
        <f t="shared" si="881"/>
        <v>1.1127459986637069</v>
      </c>
      <c r="GK269" s="19">
        <f t="shared" si="1035"/>
        <v>1.1127450451102079</v>
      </c>
      <c r="GL269" s="3"/>
      <c r="GM269" s="3"/>
      <c r="GN269" s="8"/>
      <c r="GO269" s="5">
        <f t="shared" si="932"/>
        <v>39</v>
      </c>
      <c r="GP269" t="b">
        <f t="shared" si="882"/>
        <v>0</v>
      </c>
      <c r="GS269" s="11"/>
      <c r="GT269" s="11"/>
      <c r="GU269" s="11"/>
      <c r="GV269" s="11"/>
      <c r="GW269" s="11"/>
      <c r="GX269" s="11"/>
      <c r="GY269" s="11"/>
      <c r="GZ269" s="11" t="str">
        <f ca="1">IF(GP269,OFFSET(#REF!,$GP$225+$GO269,0),"")</f>
        <v/>
      </c>
      <c r="HA269" s="12" t="str">
        <f t="shared" ca="1" si="886"/>
        <v/>
      </c>
      <c r="HB269" s="12" t="str">
        <f t="shared" ca="1" si="887"/>
        <v/>
      </c>
      <c r="HC269" s="12" t="str">
        <f t="shared" ca="1" si="888"/>
        <v/>
      </c>
      <c r="HD269" s="12" t="str">
        <f t="shared" ca="1" si="889"/>
        <v/>
      </c>
      <c r="HE269" t="str">
        <f t="shared" ca="1" si="890"/>
        <v/>
      </c>
      <c r="HF269" s="12" t="str">
        <f t="shared" ca="1" si="891"/>
        <v/>
      </c>
      <c r="HG269" s="12" t="str">
        <f t="shared" ca="1" si="892"/>
        <v/>
      </c>
      <c r="HH269" s="12" t="str">
        <f t="shared" ca="1" si="893"/>
        <v/>
      </c>
      <c r="HJ269" s="17"/>
      <c r="HL269" s="18">
        <f t="shared" si="894"/>
        <v>1988</v>
      </c>
      <c r="HM269" s="9">
        <f t="shared" si="1036"/>
        <v>0.8265560516641548</v>
      </c>
      <c r="HN269" s="9">
        <f t="shared" si="1063"/>
        <v>1.0672661284419562</v>
      </c>
      <c r="HO269" s="9">
        <f t="shared" si="1064"/>
        <v>0.99937557887456474</v>
      </c>
      <c r="HP269" s="9">
        <f t="shared" si="1065"/>
        <v>1.0397551755305365</v>
      </c>
      <c r="HQ269" s="9">
        <f t="shared" si="1066"/>
        <v>1.0270990789885281</v>
      </c>
      <c r="HR269" s="9">
        <f t="shared" si="808"/>
        <v>0.88215413298011902</v>
      </c>
      <c r="HS269" s="9">
        <f t="shared" si="1067"/>
        <v>0.88215527719987208</v>
      </c>
      <c r="HT269" s="9"/>
      <c r="HU269" s="9">
        <f t="shared" si="1068"/>
        <v>1.0391059304336547</v>
      </c>
      <c r="HV269" s="23">
        <f t="shared" si="901"/>
        <v>1.0672647441199243</v>
      </c>
      <c r="HX269" s="8"/>
      <c r="HY269" s="5">
        <f t="shared" si="933"/>
        <v>39</v>
      </c>
      <c r="HZ269" t="b">
        <f t="shared" si="902"/>
        <v>0</v>
      </c>
      <c r="IC269" s="11"/>
      <c r="ID269" s="11"/>
      <c r="IE269" s="11"/>
      <c r="IF269" t="str">
        <f t="shared" ca="1" si="904"/>
        <v/>
      </c>
      <c r="IG269" s="12" t="str">
        <f t="shared" si="905"/>
        <v/>
      </c>
      <c r="IH269" s="19" t="str">
        <f t="shared" ca="1" si="906"/>
        <v/>
      </c>
      <c r="II269" s="19" t="str">
        <f t="shared" ca="1" si="907"/>
        <v/>
      </c>
      <c r="IJ269" s="11" t="str">
        <f t="shared" ca="1" si="908"/>
        <v/>
      </c>
      <c r="IK269" s="12" t="str">
        <f t="shared" ca="1" si="909"/>
        <v/>
      </c>
      <c r="IL269" s="12" t="str">
        <f t="shared" ca="1" si="1003"/>
        <v/>
      </c>
      <c r="IM269" s="12" t="str">
        <f t="shared" ca="1" si="911"/>
        <v/>
      </c>
      <c r="IN269" s="12" t="str">
        <f t="shared" ca="1" si="912"/>
        <v/>
      </c>
      <c r="IO269" t="str">
        <f t="shared" ca="1" si="913"/>
        <v/>
      </c>
      <c r="IP269" s="12" t="str">
        <f t="shared" ca="1" si="914"/>
        <v/>
      </c>
      <c r="IQ269" s="12" t="str">
        <f t="shared" ca="1" si="915"/>
        <v/>
      </c>
      <c r="IR269" s="12" t="str">
        <f t="shared" ca="1" si="916"/>
        <v/>
      </c>
    </row>
    <row r="270" spans="1:252" x14ac:dyDescent="0.2">
      <c r="A270" t="s">
        <v>54</v>
      </c>
      <c r="B270" s="1">
        <f t="shared" si="917"/>
        <v>1989</v>
      </c>
      <c r="C270" s="124">
        <f>Manufacturing_Energy_Data!C29</f>
        <v>181.92203960000001</v>
      </c>
      <c r="D270" s="124">
        <f>Manufacturing_Energy_Data!D29</f>
        <v>103.4306856</v>
      </c>
      <c r="E270" s="124">
        <f>Manufacturing_Energy_Data!E29</f>
        <v>23.390624799999998</v>
      </c>
      <c r="F270" s="124">
        <v>0.01</v>
      </c>
      <c r="G270" s="124">
        <v>0.01</v>
      </c>
      <c r="H270" s="124">
        <v>0.01</v>
      </c>
      <c r="I270" s="124">
        <f>Manufacturing_Energy_Data!F29</f>
        <v>65.138042120981652</v>
      </c>
      <c r="J270" s="124">
        <f>Manufacturing_Energy_Data!G29</f>
        <v>203.60553441825095</v>
      </c>
      <c r="K270" s="124">
        <f>Manufacturing_Energy_Data!H29</f>
        <v>40.860254194455955</v>
      </c>
      <c r="L270" s="124">
        <f>Manufacturing_Energy_Data!I29</f>
        <v>116.4321116</v>
      </c>
      <c r="M270" s="124">
        <f>Manufacturing_Energy_Data!J29</f>
        <v>461.83742461517704</v>
      </c>
      <c r="N270" s="124">
        <f>Manufacturing_Energy_Data!K29</f>
        <v>118.75510933989071</v>
      </c>
      <c r="O270" s="124">
        <f>Manufacturing_Energy_Data!L29</f>
        <v>113.7366316</v>
      </c>
      <c r="P270" s="124">
        <f>Manufacturing_Energy_Data!M29</f>
        <v>488.47492132774869</v>
      </c>
      <c r="Q270" s="124">
        <f>Manufacturing_Energy_Data!N29</f>
        <v>120.58309233333516</v>
      </c>
      <c r="R270" s="124">
        <f>Manufacturing_Energy_Data!O29</f>
        <v>82.222593006052819</v>
      </c>
      <c r="S270" s="124">
        <f>Manufacturing_Energy_Data!P29</f>
        <v>123.33101691991858</v>
      </c>
      <c r="T270" s="124">
        <f>Manufacturing_Energy_Data!Q29</f>
        <v>53.39730074266356</v>
      </c>
      <c r="U270" s="124">
        <f>Manufacturing_Energy_Data!R29</f>
        <v>152.37196480633253</v>
      </c>
      <c r="V270" s="124">
        <f>Manufacturing_Energy_Data!S29</f>
        <v>23.355205032498805</v>
      </c>
      <c r="W270" s="124">
        <f>Manufacturing_Energy_Data!T29</f>
        <v>27.664804893891468</v>
      </c>
      <c r="X270" s="124">
        <f t="shared" si="1029"/>
        <v>2500.5393569511975</v>
      </c>
      <c r="Z270" s="19">
        <f t="shared" si="1008"/>
        <v>0.33408217682158586</v>
      </c>
      <c r="AA270" s="19">
        <f t="shared" si="1009"/>
        <v>1.269799005340069</v>
      </c>
      <c r="AB270" s="19">
        <f t="shared" si="1010"/>
        <v>0.30360713449058191</v>
      </c>
      <c r="AC270" s="19">
        <f t="shared" si="1011"/>
        <v>1.8364029864448919E-5</v>
      </c>
      <c r="AD270" s="19">
        <f t="shared" si="1012"/>
        <v>1.2276811257452101E-4</v>
      </c>
      <c r="AE270" s="19">
        <f t="shared" si="1013"/>
        <v>1.2979864244181368E-4</v>
      </c>
      <c r="AF270" s="19">
        <f t="shared" si="1014"/>
        <v>0.73327916167307228</v>
      </c>
      <c r="AG270" s="19">
        <f t="shared" si="1015"/>
        <v>1.272033939180184</v>
      </c>
      <c r="AH270" s="19">
        <f t="shared" si="1016"/>
        <v>0.43175043899443677</v>
      </c>
      <c r="AI270" s="19">
        <f t="shared" si="1017"/>
        <v>0.31502493899065159</v>
      </c>
      <c r="AJ270" s="19">
        <f t="shared" si="1018"/>
        <v>1.0208843469589342</v>
      </c>
      <c r="AK270" s="19">
        <f t="shared" si="1019"/>
        <v>0.9256792799800253</v>
      </c>
      <c r="AL270" s="19">
        <f t="shared" si="1020"/>
        <v>1.3104665072457033</v>
      </c>
      <c r="AM270" s="19">
        <f t="shared" si="1021"/>
        <v>2.7211313992113526</v>
      </c>
      <c r="AN270" s="19">
        <f t="shared" si="1022"/>
        <v>0.54056259822030162</v>
      </c>
      <c r="AO270" s="19">
        <f t="shared" si="1023"/>
        <v>0.34745434453197893</v>
      </c>
      <c r="AP270" s="19">
        <f t="shared" si="1024"/>
        <v>1.9209549436261206</v>
      </c>
      <c r="AQ270" s="19">
        <f t="shared" si="1025"/>
        <v>0.56134525373523303</v>
      </c>
      <c r="AR270" s="19">
        <f t="shared" si="1026"/>
        <v>0.28888843438797712</v>
      </c>
      <c r="AS270" s="19">
        <f t="shared" si="1027"/>
        <v>0.38897384951481989</v>
      </c>
      <c r="AT270" s="19">
        <f t="shared" si="1028"/>
        <v>0.32424202269987201</v>
      </c>
      <c r="AU270" s="19">
        <f t="shared" si="1005"/>
        <v>2.6843213276356788</v>
      </c>
      <c r="AV270" s="19"/>
      <c r="AX270" s="19">
        <f t="shared" si="1037"/>
        <v>1.0312881526770983</v>
      </c>
      <c r="AY270" s="19">
        <f t="shared" si="1038"/>
        <v>0.98971314200814364</v>
      </c>
      <c r="AZ270" s="19">
        <f t="shared" si="1039"/>
        <v>0.91495038645544458</v>
      </c>
      <c r="BA270" s="19">
        <f t="shared" si="1040"/>
        <v>0.90549305746169562</v>
      </c>
      <c r="BB270" s="19">
        <f t="shared" si="1041"/>
        <v>0.82913326583015012</v>
      </c>
      <c r="BC270" s="19">
        <f t="shared" si="1042"/>
        <v>0.99890631929838436</v>
      </c>
      <c r="BD270" s="19">
        <f t="shared" si="1043"/>
        <v>1.0933727425714088</v>
      </c>
      <c r="BE270" s="19">
        <f t="shared" si="1044"/>
        <v>1.0212492206636958</v>
      </c>
      <c r="BF270" s="19">
        <f t="shared" si="1045"/>
        <v>1.0833245562324856</v>
      </c>
      <c r="BG270" s="19">
        <f t="shared" si="1046"/>
        <v>0.85226293522690089</v>
      </c>
      <c r="BH270" s="19">
        <f t="shared" si="1047"/>
        <v>0.92583259939976226</v>
      </c>
      <c r="BI270" s="19">
        <f t="shared" si="1048"/>
        <v>0.93261669807580339</v>
      </c>
      <c r="BJ270" s="19">
        <f t="shared" si="1049"/>
        <v>0.95243485048917209</v>
      </c>
      <c r="BK270" s="19">
        <f t="shared" si="1050"/>
        <v>0.94920282348263696</v>
      </c>
      <c r="BL270" s="19">
        <f t="shared" si="1051"/>
        <v>1.0985292920482479</v>
      </c>
      <c r="BM270" s="19">
        <f t="shared" si="1052"/>
        <v>1.1201786044350697</v>
      </c>
      <c r="BN270" s="19">
        <f t="shared" si="1053"/>
        <v>0.88580326475934645</v>
      </c>
      <c r="BO270" s="19">
        <f t="shared" si="1054"/>
        <v>1.0173605610821685</v>
      </c>
      <c r="BP270" s="19">
        <f t="shared" si="1055"/>
        <v>0.97650401152289723</v>
      </c>
      <c r="BQ270" s="19">
        <f t="shared" si="1056"/>
        <v>1.2488729045045626</v>
      </c>
      <c r="BR270" s="19">
        <f t="shared" si="1057"/>
        <v>1.1365487966943952</v>
      </c>
      <c r="BS270" s="19">
        <f t="shared" si="1058"/>
        <v>0.96904908182501304</v>
      </c>
      <c r="BU270" s="16"/>
      <c r="BV270" s="9">
        <f t="shared" si="1030"/>
        <v>1.1614197108141422</v>
      </c>
      <c r="BW270" s="9">
        <f t="shared" si="832"/>
        <v>0.96904908182501304</v>
      </c>
      <c r="BX270" s="9">
        <f t="shared" si="833"/>
        <v>1.006503371157349</v>
      </c>
      <c r="BY270" s="9">
        <f t="shared" si="834"/>
        <v>0.99003721674931056</v>
      </c>
      <c r="BZ270" s="9">
        <f t="shared" si="835"/>
        <v>0.97247711325428277</v>
      </c>
      <c r="CA270" s="9">
        <f t="shared" si="797"/>
        <v>1.1254736612947709</v>
      </c>
      <c r="CB270" s="9">
        <f t="shared" si="836"/>
        <v>1.1254727043779171</v>
      </c>
      <c r="CC270" s="9"/>
      <c r="CD270" s="9">
        <f t="shared" si="837"/>
        <v>0.99647579622942006</v>
      </c>
      <c r="CE270" s="9">
        <f t="shared" si="838"/>
        <v>0.96904990574494931</v>
      </c>
      <c r="CG270" s="35"/>
      <c r="CH270">
        <f t="shared" si="839"/>
        <v>1989</v>
      </c>
      <c r="CI270" s="19">
        <f t="shared" si="840"/>
        <v>7.2753119879628653E-2</v>
      </c>
      <c r="CJ270" s="19">
        <f t="shared" si="940"/>
        <v>4.136335039577569E-2</v>
      </c>
      <c r="CK270" s="19">
        <f t="shared" si="941"/>
        <v>9.3542318120196279E-3</v>
      </c>
      <c r="CL270" s="19">
        <f t="shared" si="942"/>
        <v>3.9991372150177152E-6</v>
      </c>
      <c r="CM270" s="19">
        <f t="shared" si="943"/>
        <v>3.9991372150177152E-6</v>
      </c>
      <c r="CN270" s="19">
        <f t="shared" si="944"/>
        <v>3.9991372150177152E-6</v>
      </c>
      <c r="CO270" s="19">
        <f t="shared" si="945"/>
        <v>2.6049596835940918E-2</v>
      </c>
      <c r="CP270" s="19">
        <f t="shared" si="946"/>
        <v>8.1424646987559759E-2</v>
      </c>
      <c r="CQ270" s="19">
        <f t="shared" si="947"/>
        <v>1.6340576316413249E-2</v>
      </c>
      <c r="CR270" s="19">
        <f t="shared" si="948"/>
        <v>4.6562799052265576E-2</v>
      </c>
      <c r="CS270" s="19">
        <f t="shared" si="949"/>
        <v>0.1846951232066493</v>
      </c>
      <c r="CT270" s="19">
        <f t="shared" si="950"/>
        <v>4.7491797723465477E-2</v>
      </c>
      <c r="CU270" s="19">
        <f t="shared" si="951"/>
        <v>4.5484839614231984E-2</v>
      </c>
      <c r="CV270" s="19">
        <f t="shared" si="952"/>
        <v>0.19534782364846504</v>
      </c>
      <c r="CW270" s="19">
        <f t="shared" si="953"/>
        <v>4.8222833205215795E-2</v>
      </c>
      <c r="CX270" s="19">
        <f t="shared" si="954"/>
        <v>3.2881943160576112E-2</v>
      </c>
      <c r="CY270" s="19">
        <f t="shared" si="935"/>
        <v>4.9321765953042586E-2</v>
      </c>
      <c r="CZ270" s="19">
        <f t="shared" si="936"/>
        <v>2.1354313258147892E-2</v>
      </c>
      <c r="DA270" s="19">
        <f t="shared" si="937"/>
        <v>6.0935639498237396E-2</v>
      </c>
      <c r="DB270" s="19">
        <f t="shared" si="938"/>
        <v>9.3400669609834987E-3</v>
      </c>
      <c r="DC270" s="19">
        <f t="shared" si="939"/>
        <v>1.1063535079736557E-2</v>
      </c>
      <c r="DD270">
        <f t="shared" si="861"/>
        <v>1.0000000000000002</v>
      </c>
      <c r="DF270" s="19">
        <f t="shared" si="918"/>
        <v>7.2881230923963564E-2</v>
      </c>
      <c r="DG270" s="19">
        <f t="shared" si="965"/>
        <v>4.1250845260928974E-2</v>
      </c>
      <c r="DH270" s="19">
        <f t="shared" si="966"/>
        <v>1.0022810374942763E-2</v>
      </c>
      <c r="DI270" s="19">
        <f t="shared" si="967"/>
        <v>4.0219650742264516E-6</v>
      </c>
      <c r="DJ270" s="19">
        <f t="shared" si="968"/>
        <v>4.0219650742264516E-6</v>
      </c>
      <c r="DK270" s="19">
        <f t="shared" si="969"/>
        <v>4.0219650742264516E-6</v>
      </c>
      <c r="DL270" s="19">
        <f t="shared" si="970"/>
        <v>2.6466296296797181E-2</v>
      </c>
      <c r="DM270" s="19">
        <f t="shared" si="971"/>
        <v>8.0663925990473034E-2</v>
      </c>
      <c r="DN270" s="19">
        <f t="shared" si="972"/>
        <v>1.6507945716461751E-2</v>
      </c>
      <c r="DO270" s="19">
        <f t="shared" si="973"/>
        <v>4.7037744244377462E-2</v>
      </c>
      <c r="DP270" s="19">
        <f t="shared" si="974"/>
        <v>0.18051312127380978</v>
      </c>
      <c r="DQ270" s="19">
        <f t="shared" si="975"/>
        <v>4.7221427451557149E-2</v>
      </c>
      <c r="DR270" s="19">
        <f t="shared" si="976"/>
        <v>4.6257675876585233E-2</v>
      </c>
      <c r="DS270" s="19">
        <f t="shared" si="977"/>
        <v>0.19872088554092049</v>
      </c>
      <c r="DT270" s="19">
        <f t="shared" si="978"/>
        <v>4.8127886238051185E-2</v>
      </c>
      <c r="DU270" s="19">
        <f t="shared" si="979"/>
        <v>3.2148252182536918E-2</v>
      </c>
      <c r="DV270" s="19">
        <f t="shared" si="955"/>
        <v>4.8949036075860965E-2</v>
      </c>
      <c r="DW270" s="19">
        <f t="shared" si="956"/>
        <v>2.1429105791346555E-2</v>
      </c>
      <c r="DX270" s="19">
        <f t="shared" si="957"/>
        <v>6.1621185349824581E-2</v>
      </c>
      <c r="DY270" s="19">
        <f t="shared" si="958"/>
        <v>9.1584649969833586E-3</v>
      </c>
      <c r="DZ270" s="19">
        <f t="shared" si="959"/>
        <v>1.0920663393875301E-2</v>
      </c>
      <c r="EA270" s="19">
        <f t="shared" si="1059"/>
        <v>0.99991056887451901</v>
      </c>
      <c r="EC270" s="19">
        <f t="shared" si="919"/>
        <v>7.2887749357422371E-2</v>
      </c>
      <c r="ED270" s="19">
        <f t="shared" si="980"/>
        <v>4.1254534700398422E-2</v>
      </c>
      <c r="EE270" s="19">
        <f t="shared" si="981"/>
        <v>1.0023706806323944E-2</v>
      </c>
      <c r="EF270" s="19">
        <f t="shared" si="982"/>
        <v>4.0223247952599416E-6</v>
      </c>
      <c r="EG270" s="19">
        <f t="shared" si="983"/>
        <v>4.0223247952599416E-6</v>
      </c>
      <c r="EH270" s="19">
        <f t="shared" si="984"/>
        <v>4.0223247952599416E-6</v>
      </c>
      <c r="EI270" s="19">
        <f t="shared" si="985"/>
        <v>2.6468663419156734E-2</v>
      </c>
      <c r="EJ270" s="19">
        <f t="shared" si="986"/>
        <v>8.0671140501361913E-2</v>
      </c>
      <c r="EK270" s="19">
        <f t="shared" si="987"/>
        <v>1.6509422172667692E-2</v>
      </c>
      <c r="EL270" s="19">
        <f t="shared" si="988"/>
        <v>4.7041951259023378E-2</v>
      </c>
      <c r="EM270" s="19">
        <f t="shared" si="989"/>
        <v>0.18052926620926912</v>
      </c>
      <c r="EN270" s="19">
        <f t="shared" si="990"/>
        <v>4.7225650894668229E-2</v>
      </c>
      <c r="EO270" s="19">
        <f t="shared" si="991"/>
        <v>4.6261813122599575E-2</v>
      </c>
      <c r="EP270" s="19">
        <f t="shared" si="992"/>
        <v>0.19873865896286813</v>
      </c>
      <c r="EQ270" s="19">
        <f t="shared" si="993"/>
        <v>4.8132190754042181E-2</v>
      </c>
      <c r="ER270" s="19">
        <f t="shared" si="994"/>
        <v>3.2151127494054195E-2</v>
      </c>
      <c r="ES270" s="19">
        <f t="shared" si="960"/>
        <v>4.8953414034774233E-2</v>
      </c>
      <c r="ET270" s="19">
        <f t="shared" si="961"/>
        <v>2.1431022391799261E-2</v>
      </c>
      <c r="EU270" s="19">
        <f t="shared" si="962"/>
        <v>6.1626696694669664E-2</v>
      </c>
      <c r="EV270" s="19">
        <f t="shared" si="963"/>
        <v>9.1592841220709958E-3</v>
      </c>
      <c r="EW270" s="19">
        <f t="shared" si="964"/>
        <v>1.0921640128444087E-2</v>
      </c>
      <c r="EZ270" s="19">
        <f t="shared" si="920"/>
        <v>-1.4205544931689181E-2</v>
      </c>
      <c r="FA270" s="19">
        <f t="shared" si="995"/>
        <v>4.5414688997523207E-4</v>
      </c>
      <c r="FB270" s="19">
        <f t="shared" si="996"/>
        <v>-7.9626749070102337E-2</v>
      </c>
      <c r="FC270" s="19">
        <f t="shared" si="997"/>
        <v>-2.2061024164268698E-2</v>
      </c>
      <c r="FD270" s="19">
        <f t="shared" si="998"/>
        <v>-1.6368738828376254E-2</v>
      </c>
      <c r="FE270" s="19">
        <f t="shared" si="999"/>
        <v>4.5516658280918228E-2</v>
      </c>
      <c r="FF270" s="19">
        <f t="shared" si="1000"/>
        <v>4.372701260909502E-3</v>
      </c>
      <c r="FG270" s="19">
        <f t="shared" si="1001"/>
        <v>1.5983694762958866E-2</v>
      </c>
      <c r="FH270" s="19">
        <f t="shared" si="1002"/>
        <v>-1.6256241319932759E-2</v>
      </c>
      <c r="FI270" s="19">
        <f t="shared" si="866"/>
        <v>-9.128020033574416E-4</v>
      </c>
      <c r="FJ270" s="19">
        <f t="shared" si="867"/>
        <v>3.0356269675175775E-2</v>
      </c>
      <c r="FK270" s="19">
        <f t="shared" si="868"/>
        <v>-1.6456754277425226E-2</v>
      </c>
      <c r="FL270" s="19">
        <f t="shared" si="869"/>
        <v>-1.2062558930689438E-2</v>
      </c>
      <c r="FM270" s="19">
        <f t="shared" si="870"/>
        <v>-1.4991232000009571E-2</v>
      </c>
      <c r="FN270" s="19">
        <f t="shared" si="871"/>
        <v>2.6459517679433248E-2</v>
      </c>
      <c r="FO270" s="19">
        <f t="shared" si="872"/>
        <v>1.3510411869359595E-2</v>
      </c>
      <c r="FP270" s="19">
        <f t="shared" si="873"/>
        <v>-5.6640093626503293E-3</v>
      </c>
      <c r="FQ270" s="19">
        <f t="shared" si="874"/>
        <v>3.8948596768425777E-3</v>
      </c>
      <c r="FR270" s="19">
        <f t="shared" si="875"/>
        <v>-1.9221460501596201E-2</v>
      </c>
      <c r="FS270" s="19">
        <f t="shared" si="876"/>
        <v>4.8325606957692259E-2</v>
      </c>
      <c r="FT270" s="19">
        <f t="shared" si="877"/>
        <v>2.7018833026778467E-2</v>
      </c>
      <c r="FU270" s="19"/>
      <c r="FV270" s="16"/>
      <c r="FW270" s="19">
        <f t="shared" si="1060"/>
        <v>1.0015131151917029</v>
      </c>
      <c r="FX270" s="19">
        <f t="shared" si="929"/>
        <v>1.0293840364760067</v>
      </c>
      <c r="FY270" s="19">
        <f t="shared" si="1031"/>
        <v>0.97247711325428277</v>
      </c>
      <c r="FZ270" s="19"/>
      <c r="GA270" s="19">
        <f t="shared" si="1061"/>
        <v>0.99700528887470352</v>
      </c>
      <c r="GB270" s="19">
        <f t="shared" si="930"/>
        <v>0.91870098643331899</v>
      </c>
      <c r="GC270" s="19">
        <f t="shared" si="1032"/>
        <v>1.006503371157349</v>
      </c>
      <c r="GD270" s="19"/>
      <c r="GE270" s="19">
        <f t="shared" si="1062"/>
        <v>1.0014076931869709</v>
      </c>
      <c r="GF270" s="19">
        <f t="shared" si="931"/>
        <v>0.8362228222100897</v>
      </c>
      <c r="GG270" s="19">
        <f t="shared" si="1033"/>
        <v>0.99003721674931056</v>
      </c>
      <c r="GH270" s="19"/>
      <c r="GI270" s="19">
        <f t="shared" si="1034"/>
        <v>1.1614197108141422</v>
      </c>
      <c r="GJ270" s="19">
        <f t="shared" si="881"/>
        <v>1.1254736612947709</v>
      </c>
      <c r="GK270" s="19">
        <f t="shared" si="1035"/>
        <v>1.1254727043779171</v>
      </c>
      <c r="GL270" s="3"/>
      <c r="GM270" s="3"/>
      <c r="GN270" s="8"/>
      <c r="GO270" s="5">
        <f t="shared" si="932"/>
        <v>40</v>
      </c>
      <c r="GP270" t="b">
        <f t="shared" si="882"/>
        <v>0</v>
      </c>
      <c r="GS270" s="11"/>
      <c r="GT270" s="11"/>
      <c r="GU270" s="11"/>
      <c r="GV270" s="11"/>
      <c r="GW270" s="11"/>
      <c r="GX270" s="11"/>
      <c r="GY270" s="11"/>
      <c r="GZ270" s="11" t="str">
        <f ca="1">IF(GP270,OFFSET(#REF!,$GP$225+$GO270,0),"")</f>
        <v/>
      </c>
      <c r="HA270" s="12" t="str">
        <f t="shared" ca="1" si="886"/>
        <v/>
      </c>
      <c r="HB270" s="12" t="str">
        <f t="shared" ca="1" si="887"/>
        <v/>
      </c>
      <c r="HC270" s="12" t="str">
        <f t="shared" ca="1" si="888"/>
        <v/>
      </c>
      <c r="HD270" s="12" t="str">
        <f t="shared" ca="1" si="889"/>
        <v/>
      </c>
      <c r="HE270" t="str">
        <f t="shared" ca="1" si="890"/>
        <v/>
      </c>
      <c r="HF270" s="12" t="str">
        <f t="shared" ca="1" si="891"/>
        <v/>
      </c>
      <c r="HG270" s="12" t="str">
        <f t="shared" ca="1" si="892"/>
        <v/>
      </c>
      <c r="HH270" s="12" t="str">
        <f t="shared" ca="1" si="893"/>
        <v/>
      </c>
      <c r="HJ270" s="17"/>
      <c r="HL270" s="18">
        <f t="shared" si="894"/>
        <v>1989</v>
      </c>
      <c r="HM270" s="9">
        <f t="shared" si="1036"/>
        <v>0.83607758074284821</v>
      </c>
      <c r="HN270" s="9">
        <f t="shared" si="1063"/>
        <v>1.0671801928149052</v>
      </c>
      <c r="HO270" s="9">
        <f t="shared" si="1064"/>
        <v>0.99638273771015939</v>
      </c>
      <c r="HP270" s="9">
        <f t="shared" si="1065"/>
        <v>1.0412188318072484</v>
      </c>
      <c r="HQ270" s="9">
        <f t="shared" si="1066"/>
        <v>1.0286531982083298</v>
      </c>
      <c r="HR270" s="9">
        <f t="shared" si="808"/>
        <v>0.89224427053770439</v>
      </c>
      <c r="HS270" s="9">
        <f t="shared" si="1067"/>
        <v>0.89224543382537258</v>
      </c>
      <c r="HT270" s="9"/>
      <c r="HU270" s="9">
        <f t="shared" si="1068"/>
        <v>1.0374524701914802</v>
      </c>
      <c r="HV270" s="23">
        <f t="shared" si="901"/>
        <v>1.0671788014515982</v>
      </c>
      <c r="HX270" s="8"/>
      <c r="HY270" s="5">
        <f t="shared" si="933"/>
        <v>40</v>
      </c>
      <c r="HZ270" t="b">
        <f t="shared" si="902"/>
        <v>0</v>
      </c>
      <c r="IC270" s="11"/>
      <c r="ID270" s="11"/>
      <c r="IE270" s="11"/>
      <c r="IF270" t="str">
        <f t="shared" ca="1" si="904"/>
        <v/>
      </c>
      <c r="IG270" s="12" t="str">
        <f t="shared" si="905"/>
        <v/>
      </c>
      <c r="IH270" s="19" t="str">
        <f t="shared" ca="1" si="906"/>
        <v/>
      </c>
      <c r="II270" s="19" t="str">
        <f t="shared" ca="1" si="907"/>
        <v/>
      </c>
      <c r="IJ270" s="11" t="str">
        <f t="shared" ca="1" si="908"/>
        <v/>
      </c>
      <c r="IK270" s="12" t="str">
        <f t="shared" ca="1" si="909"/>
        <v/>
      </c>
      <c r="IL270" s="12" t="str">
        <f t="shared" ca="1" si="1003"/>
        <v/>
      </c>
      <c r="IM270" s="12" t="str">
        <f t="shared" ca="1" si="911"/>
        <v/>
      </c>
      <c r="IN270" s="12" t="str">
        <f t="shared" ca="1" si="912"/>
        <v/>
      </c>
      <c r="IO270" t="str">
        <f t="shared" ca="1" si="913"/>
        <v/>
      </c>
      <c r="IP270" s="12" t="str">
        <f t="shared" ca="1" si="914"/>
        <v/>
      </c>
      <c r="IQ270" s="12" t="str">
        <f t="shared" ca="1" si="915"/>
        <v/>
      </c>
      <c r="IR270" s="12" t="str">
        <f t="shared" ca="1" si="916"/>
        <v/>
      </c>
    </row>
    <row r="271" spans="1:252" x14ac:dyDescent="0.2">
      <c r="A271" t="s">
        <v>54</v>
      </c>
      <c r="B271" s="1">
        <f t="shared" si="917"/>
        <v>1990</v>
      </c>
      <c r="C271" s="124">
        <f>Manufacturing_Energy_Data!C30</f>
        <v>183.31550040000002</v>
      </c>
      <c r="D271" s="124">
        <f>Manufacturing_Energy_Data!D30</f>
        <v>99.811577199999988</v>
      </c>
      <c r="E271" s="124">
        <f>Manufacturing_Energy_Data!E30</f>
        <v>23.108793599999998</v>
      </c>
      <c r="F271" s="124">
        <v>0.01</v>
      </c>
      <c r="G271" s="124">
        <v>0.01</v>
      </c>
      <c r="H271" s="124">
        <v>0.01</v>
      </c>
      <c r="I271" s="124">
        <f>Manufacturing_Energy_Data!F30</f>
        <v>65.158067088915033</v>
      </c>
      <c r="J271" s="124">
        <f>Manufacturing_Energy_Data!G30</f>
        <v>215.91304783726235</v>
      </c>
      <c r="K271" s="124">
        <f>Manufacturing_Energy_Data!H30</f>
        <v>42.559536231756297</v>
      </c>
      <c r="L271" s="124">
        <f>Manufacturing_Energy_Data!I30</f>
        <v>120.3296392</v>
      </c>
      <c r="M271" s="124">
        <f>Manufacturing_Energy_Data!J30</f>
        <v>490.50716601146706</v>
      </c>
      <c r="N271" s="124">
        <f>Manufacturing_Energy_Data!K30</f>
        <v>122.40925133551912</v>
      </c>
      <c r="O271" s="124">
        <f>Manufacturing_Energy_Data!L30</f>
        <v>115.537144</v>
      </c>
      <c r="P271" s="124">
        <f>Manufacturing_Energy_Data!M30</f>
        <v>494.40657078534031</v>
      </c>
      <c r="Q271" s="124">
        <f>Manufacturing_Energy_Data!N30</f>
        <v>120.9145451690495</v>
      </c>
      <c r="R271" s="124">
        <f>Manufacturing_Energy_Data!O30</f>
        <v>83.868091472972651</v>
      </c>
      <c r="S271" s="124">
        <f>Manufacturing_Energy_Data!P30</f>
        <v>126.73288702710265</v>
      </c>
      <c r="T271" s="124">
        <f>Manufacturing_Energy_Data!Q30</f>
        <v>53.927901631120662</v>
      </c>
      <c r="U271" s="124">
        <f>Manufacturing_Energy_Data!R30</f>
        <v>153.23725770984589</v>
      </c>
      <c r="V271" s="124">
        <f>Manufacturing_Energy_Data!S30</f>
        <v>22.280034512346635</v>
      </c>
      <c r="W271" s="124">
        <f>Manufacturing_Energy_Data!T30</f>
        <v>29.85303894726405</v>
      </c>
      <c r="X271" s="124">
        <f t="shared" si="1029"/>
        <v>2563.9000501599617</v>
      </c>
      <c r="Z271" s="19">
        <f t="shared" si="1008"/>
        <v>0.33688193435070346</v>
      </c>
      <c r="AA271" s="19">
        <f t="shared" si="1009"/>
        <v>1.2835087259963436</v>
      </c>
      <c r="AB271" s="19">
        <f t="shared" si="1010"/>
        <v>0.30527361193110464</v>
      </c>
      <c r="AC271" s="19">
        <f t="shared" si="1011"/>
        <v>1.8377165794251809E-5</v>
      </c>
      <c r="AD271" s="19">
        <f t="shared" si="1012"/>
        <v>1.2859317145389661E-4</v>
      </c>
      <c r="AE271" s="19">
        <f t="shared" si="1013"/>
        <v>1.3210279048539542E-4</v>
      </c>
      <c r="AF271" s="19">
        <f t="shared" si="1014"/>
        <v>0.74201403261829846</v>
      </c>
      <c r="AG271" s="19">
        <f t="shared" si="1015"/>
        <v>1.3461391519258061</v>
      </c>
      <c r="AH271" s="19">
        <f t="shared" si="1016"/>
        <v>0.43642353149736557</v>
      </c>
      <c r="AI271" s="19">
        <f t="shared" si="1017"/>
        <v>0.33192302884207986</v>
      </c>
      <c r="AJ271" s="19">
        <f t="shared" si="1018"/>
        <v>1.0716855115971879</v>
      </c>
      <c r="AK271" s="19">
        <f t="shared" si="1019"/>
        <v>0.92578020298063846</v>
      </c>
      <c r="AL271" s="19">
        <f t="shared" si="1020"/>
        <v>1.3489397565583057</v>
      </c>
      <c r="AM271" s="19">
        <f t="shared" si="1021"/>
        <v>2.7983753595346239</v>
      </c>
      <c r="AN271" s="19">
        <f t="shared" si="1022"/>
        <v>0.54622907939126897</v>
      </c>
      <c r="AO271" s="19">
        <f t="shared" si="1023"/>
        <v>0.3665665398474427</v>
      </c>
      <c r="AP271" s="19">
        <f t="shared" si="1024"/>
        <v>1.8314338867390911</v>
      </c>
      <c r="AQ271" s="19">
        <f t="shared" si="1025"/>
        <v>0.58826869234538004</v>
      </c>
      <c r="AR271" s="19">
        <f t="shared" si="1026"/>
        <v>0.30296658729657322</v>
      </c>
      <c r="AS271" s="19">
        <f t="shared" si="1027"/>
        <v>0.38037234965765171</v>
      </c>
      <c r="AT271" s="19">
        <f t="shared" si="1028"/>
        <v>0.33610577687872595</v>
      </c>
      <c r="AU271" s="19">
        <f t="shared" si="1005"/>
        <v>2.78917765341712</v>
      </c>
      <c r="AV271" s="19"/>
      <c r="AX271" s="19">
        <f t="shared" si="1037"/>
        <v>1.0399308070013051</v>
      </c>
      <c r="AY271" s="19">
        <f t="shared" si="1038"/>
        <v>1.0003988415950178</v>
      </c>
      <c r="AZ271" s="19">
        <f t="shared" si="1039"/>
        <v>0.91997248246377417</v>
      </c>
      <c r="BA271" s="19">
        <f t="shared" si="1040"/>
        <v>0.90614076351138184</v>
      </c>
      <c r="BB271" s="19">
        <f t="shared" si="1041"/>
        <v>0.86847369382099271</v>
      </c>
      <c r="BC271" s="19">
        <f t="shared" si="1042"/>
        <v>1.0166386160160839</v>
      </c>
      <c r="BD271" s="19">
        <f t="shared" si="1043"/>
        <v>1.1063970725954595</v>
      </c>
      <c r="BE271" s="19">
        <f t="shared" si="1044"/>
        <v>1.0807444026966211</v>
      </c>
      <c r="BF271" s="19">
        <f t="shared" si="1045"/>
        <v>1.0950500240137331</v>
      </c>
      <c r="BG271" s="19">
        <f t="shared" si="1046"/>
        <v>0.89797873062598688</v>
      </c>
      <c r="BH271" s="19">
        <f t="shared" si="1047"/>
        <v>0.97190380663266318</v>
      </c>
      <c r="BI271" s="19">
        <f t="shared" si="1048"/>
        <v>0.93271837743454822</v>
      </c>
      <c r="BJ271" s="19">
        <f t="shared" si="1049"/>
        <v>0.98039684971179752</v>
      </c>
      <c r="BK271" s="19">
        <f t="shared" si="1050"/>
        <v>0.97614756612059994</v>
      </c>
      <c r="BL271" s="19">
        <f t="shared" si="1051"/>
        <v>1.1100446939085347</v>
      </c>
      <c r="BM271" s="19">
        <f t="shared" si="1052"/>
        <v>1.1817955409134571</v>
      </c>
      <c r="BN271" s="19">
        <f t="shared" si="1053"/>
        <v>0.84452273149210089</v>
      </c>
      <c r="BO271" s="19">
        <f t="shared" si="1054"/>
        <v>1.0661555663457203</v>
      </c>
      <c r="BP271" s="19">
        <f t="shared" si="1055"/>
        <v>1.0240911460483804</v>
      </c>
      <c r="BQ271" s="19">
        <f t="shared" si="1056"/>
        <v>1.2212561890798206</v>
      </c>
      <c r="BR271" s="19">
        <f t="shared" si="1057"/>
        <v>1.1781342007823024</v>
      </c>
      <c r="BS271" s="19">
        <f t="shared" si="1058"/>
        <v>1.0069025702192462</v>
      </c>
      <c r="BU271" s="16"/>
      <c r="BV271" s="9">
        <f t="shared" si="1030"/>
        <v>1.1460799467804104</v>
      </c>
      <c r="BW271" s="9">
        <f t="shared" si="832"/>
        <v>1.0069025702192462</v>
      </c>
      <c r="BX271" s="9">
        <f t="shared" si="833"/>
        <v>1.0162004776421107</v>
      </c>
      <c r="BY271" s="9">
        <f t="shared" si="834"/>
        <v>0.9902220896709677</v>
      </c>
      <c r="BZ271" s="9">
        <f t="shared" si="835"/>
        <v>1.0006352627614241</v>
      </c>
      <c r="CA271" s="9">
        <f t="shared" si="797"/>
        <v>1.1539917981160803</v>
      </c>
      <c r="CB271" s="9">
        <f t="shared" si="836"/>
        <v>1.1539908440899325</v>
      </c>
      <c r="CC271" s="9"/>
      <c r="CD271" s="9">
        <f t="shared" si="837"/>
        <v>1.0062641604954063</v>
      </c>
      <c r="CE271" s="9">
        <f t="shared" si="838"/>
        <v>1.0069034026447248</v>
      </c>
      <c r="CG271" s="35"/>
      <c r="CH271">
        <f t="shared" si="839"/>
        <v>1990</v>
      </c>
      <c r="CI271" s="19">
        <f t="shared" si="840"/>
        <v>7.1498692153995222E-2</v>
      </c>
      <c r="CJ271" s="19">
        <f t="shared" si="940"/>
        <v>3.8929589784037308E-2</v>
      </c>
      <c r="CK271" s="19">
        <f t="shared" si="941"/>
        <v>9.01314136584936E-3</v>
      </c>
      <c r="CL271" s="19">
        <f t="shared" si="942"/>
        <v>3.9003080480364674E-6</v>
      </c>
      <c r="CM271" s="19">
        <f t="shared" si="943"/>
        <v>3.9003080480364674E-6</v>
      </c>
      <c r="CN271" s="19">
        <f t="shared" si="944"/>
        <v>3.9003080480364674E-6</v>
      </c>
      <c r="CO271" s="19">
        <f t="shared" si="945"/>
        <v>2.5413653346139535E-2</v>
      </c>
      <c r="CP271" s="19">
        <f t="shared" si="946"/>
        <v>8.4212739815575713E-2</v>
      </c>
      <c r="CQ271" s="19">
        <f t="shared" si="947"/>
        <v>1.6599530168541869E-2</v>
      </c>
      <c r="CR271" s="19">
        <f t="shared" si="948"/>
        <v>4.6932266018908438E-2</v>
      </c>
      <c r="CS271" s="19">
        <f t="shared" si="949"/>
        <v>0.19131290472140844</v>
      </c>
      <c r="CT271" s="19">
        <f t="shared" si="950"/>
        <v>4.7743378813804388E-2</v>
      </c>
      <c r="CU271" s="19">
        <f t="shared" si="951"/>
        <v>4.5063045259034817E-2</v>
      </c>
      <c r="CV271" s="19">
        <f t="shared" si="952"/>
        <v>0.19283379270361739</v>
      </c>
      <c r="CW271" s="19">
        <f t="shared" si="953"/>
        <v>4.7160397364751271E-2</v>
      </c>
      <c r="CX271" s="19">
        <f t="shared" si="954"/>
        <v>3.2711139214549385E-2</v>
      </c>
      <c r="CY271" s="19">
        <f t="shared" si="935"/>
        <v>4.9429729922270481E-2</v>
      </c>
      <c r="CZ271" s="19">
        <f t="shared" si="936"/>
        <v>2.1033542874557883E-2</v>
      </c>
      <c r="DA271" s="19">
        <f t="shared" si="937"/>
        <v>5.9767250950475012E-2</v>
      </c>
      <c r="DB271" s="19">
        <f t="shared" si="938"/>
        <v>8.6898997919035818E-3</v>
      </c>
      <c r="DC271" s="19">
        <f t="shared" si="939"/>
        <v>1.1643604806436007E-2</v>
      </c>
      <c r="DD271">
        <f t="shared" si="861"/>
        <v>1.0000000000000002</v>
      </c>
      <c r="DF271" s="19">
        <f t="shared" si="918"/>
        <v>7.2124087875984788E-2</v>
      </c>
      <c r="DG271" s="19">
        <f t="shared" si="965"/>
        <v>4.013417211660468E-2</v>
      </c>
      <c r="DH271" s="19">
        <f t="shared" si="966"/>
        <v>9.1826307911301169E-3</v>
      </c>
      <c r="DI271" s="19">
        <f t="shared" si="967"/>
        <v>3.949516549293235E-6</v>
      </c>
      <c r="DJ271" s="19">
        <f t="shared" si="968"/>
        <v>3.949516549293235E-6</v>
      </c>
      <c r="DK271" s="19">
        <f t="shared" si="969"/>
        <v>3.949516549293235E-6</v>
      </c>
      <c r="DL271" s="19">
        <f t="shared" si="970"/>
        <v>2.5730315287149787E-2</v>
      </c>
      <c r="DM271" s="19">
        <f t="shared" si="971"/>
        <v>8.2810871044164625E-2</v>
      </c>
      <c r="DN271" s="19">
        <f t="shared" si="972"/>
        <v>1.6469713948883503E-2</v>
      </c>
      <c r="DO271" s="19">
        <f t="shared" si="973"/>
        <v>4.674728919581287E-2</v>
      </c>
      <c r="DP271" s="19">
        <f t="shared" si="974"/>
        <v>0.18798460008314416</v>
      </c>
      <c r="DQ271" s="19">
        <f t="shared" si="975"/>
        <v>4.7617477502205033E-2</v>
      </c>
      <c r="DR271" s="19">
        <f t="shared" si="976"/>
        <v>4.5273614964401972E-2</v>
      </c>
      <c r="DS271" s="19">
        <f t="shared" si="977"/>
        <v>0.19408809448824679</v>
      </c>
      <c r="DT271" s="19">
        <f t="shared" si="978"/>
        <v>4.7689642878066048E-2</v>
      </c>
      <c r="DU271" s="19">
        <f t="shared" si="979"/>
        <v>3.2796467058707514E-2</v>
      </c>
      <c r="DV271" s="19">
        <f t="shared" si="955"/>
        <v>4.9375728265003457E-2</v>
      </c>
      <c r="DW271" s="19">
        <f t="shared" si="956"/>
        <v>2.1193523488172054E-2</v>
      </c>
      <c r="DX271" s="19">
        <f t="shared" si="957"/>
        <v>6.0349560201960549E-2</v>
      </c>
      <c r="DY271" s="19">
        <f t="shared" si="958"/>
        <v>9.0110744763798878E-3</v>
      </c>
      <c r="DZ271" s="19">
        <f t="shared" si="959"/>
        <v>1.1351099798859707E-2</v>
      </c>
      <c r="EA271" s="19">
        <f t="shared" si="1059"/>
        <v>0.99994181201452559</v>
      </c>
      <c r="EC271" s="19">
        <f t="shared" si="919"/>
        <v>7.2128284875577417E-2</v>
      </c>
      <c r="ED271" s="19">
        <f t="shared" si="980"/>
        <v>4.0136507579124688E-2</v>
      </c>
      <c r="EE271" s="19">
        <f t="shared" si="981"/>
        <v>9.1831651410099503E-3</v>
      </c>
      <c r="EF271" s="19">
        <f t="shared" si="982"/>
        <v>3.949746377078052E-6</v>
      </c>
      <c r="EG271" s="19">
        <f t="shared" si="983"/>
        <v>3.949746377078052E-6</v>
      </c>
      <c r="EH271" s="19">
        <f t="shared" si="984"/>
        <v>3.949746377078052E-6</v>
      </c>
      <c r="EI271" s="19">
        <f t="shared" si="985"/>
        <v>2.5731812569485809E-2</v>
      </c>
      <c r="EJ271" s="19">
        <f t="shared" si="986"/>
        <v>8.2815689922326879E-2</v>
      </c>
      <c r="EK271" s="19">
        <f t="shared" si="987"/>
        <v>1.6470672344126618E-2</v>
      </c>
      <c r="EL271" s="19">
        <f t="shared" si="988"/>
        <v>4.6750009484685696E-2</v>
      </c>
      <c r="EM271" s="19">
        <f t="shared" si="989"/>
        <v>0.18799553916484635</v>
      </c>
      <c r="EN271" s="19">
        <f t="shared" si="990"/>
        <v>4.7620248428528883E-2</v>
      </c>
      <c r="EO271" s="19">
        <f t="shared" si="991"/>
        <v>4.5276249498150109E-2</v>
      </c>
      <c r="EP271" s="19">
        <f t="shared" si="992"/>
        <v>0.19409938874065943</v>
      </c>
      <c r="EQ271" s="19">
        <f t="shared" si="993"/>
        <v>4.7692418003792092E-2</v>
      </c>
      <c r="ER271" s="19">
        <f t="shared" si="994"/>
        <v>3.2798375530106443E-2</v>
      </c>
      <c r="ES271" s="19">
        <f t="shared" si="960"/>
        <v>4.9378601506350657E-2</v>
      </c>
      <c r="ET271" s="19">
        <f t="shared" si="961"/>
        <v>2.1194756768371025E-2</v>
      </c>
      <c r="EU271" s="19">
        <f t="shared" si="962"/>
        <v>6.0353072025638915E-2</v>
      </c>
      <c r="EV271" s="19">
        <f t="shared" si="963"/>
        <v>9.0115988431624747E-3</v>
      </c>
      <c r="EW271" s="19">
        <f t="shared" si="964"/>
        <v>1.1351760334925185E-2</v>
      </c>
      <c r="EZ271" s="19">
        <f t="shared" si="920"/>
        <v>8.345524692666622E-3</v>
      </c>
      <c r="FA271" s="19">
        <f t="shared" si="995"/>
        <v>1.0738895466931632E-2</v>
      </c>
      <c r="FB271" s="19">
        <f t="shared" si="996"/>
        <v>5.4739178779343459E-3</v>
      </c>
      <c r="FC271" s="19">
        <f t="shared" si="997"/>
        <v>7.1505187172536482E-4</v>
      </c>
      <c r="FD271" s="19">
        <f t="shared" si="998"/>
        <v>4.6356398874910963E-2</v>
      </c>
      <c r="FE271" s="19">
        <f t="shared" si="999"/>
        <v>1.7595989973501799E-2</v>
      </c>
      <c r="FF271" s="19">
        <f t="shared" si="1000"/>
        <v>1.1841677369121015E-2</v>
      </c>
      <c r="FG271" s="19">
        <f t="shared" si="1001"/>
        <v>5.6623461388689983E-2</v>
      </c>
      <c r="FH271" s="19">
        <f t="shared" si="1002"/>
        <v>1.0765440554315643E-2</v>
      </c>
      <c r="FI271" s="19">
        <f t="shared" si="866"/>
        <v>5.2251294109500995E-2</v>
      </c>
      <c r="FJ271" s="19">
        <f t="shared" si="867"/>
        <v>4.8563395075622927E-2</v>
      </c>
      <c r="FK271" s="19">
        <f t="shared" si="868"/>
        <v>1.0901993982783695E-4</v>
      </c>
      <c r="FL271" s="19">
        <f t="shared" si="869"/>
        <v>2.8935732155522961E-2</v>
      </c>
      <c r="FM271" s="19">
        <f t="shared" si="870"/>
        <v>2.7991270630917709E-2</v>
      </c>
      <c r="FN271" s="19">
        <f t="shared" si="871"/>
        <v>1.0428001312280045E-2</v>
      </c>
      <c r="FO271" s="19">
        <f t="shared" si="872"/>
        <v>5.3546785952150011E-2</v>
      </c>
      <c r="FP271" s="19">
        <f t="shared" si="873"/>
        <v>-4.7723224157286921E-2</v>
      </c>
      <c r="FQ271" s="19">
        <f t="shared" si="874"/>
        <v>4.6847661516308516E-2</v>
      </c>
      <c r="FR271" s="19">
        <f t="shared" si="875"/>
        <v>4.7581953080527983E-2</v>
      </c>
      <c r="FS271" s="19">
        <f t="shared" si="876"/>
        <v>-2.2361475977354103E-2</v>
      </c>
      <c r="FT271" s="19">
        <f t="shared" si="877"/>
        <v>3.5935701978838934E-2</v>
      </c>
      <c r="FU271" s="19"/>
      <c r="FV271" s="16"/>
      <c r="FW271" s="19">
        <f t="shared" si="1060"/>
        <v>1.0289550768068088</v>
      </c>
      <c r="FX271" s="19">
        <f t="shared" si="929"/>
        <v>1.0591899303158723</v>
      </c>
      <c r="FY271" s="19">
        <f t="shared" si="1031"/>
        <v>1.0006352627614241</v>
      </c>
      <c r="FZ271" s="19"/>
      <c r="GA271" s="19">
        <f t="shared" si="1061"/>
        <v>1.0096344500799945</v>
      </c>
      <c r="GB271" s="19">
        <f t="shared" si="930"/>
        <v>0.92755216522555251</v>
      </c>
      <c r="GC271" s="19">
        <f t="shared" si="1032"/>
        <v>1.0162004776421107</v>
      </c>
      <c r="GD271" s="19"/>
      <c r="GE271" s="19">
        <f t="shared" si="1062"/>
        <v>1.0001867333051015</v>
      </c>
      <c r="GF271" s="19">
        <f t="shared" si="931"/>
        <v>0.83637897286148233</v>
      </c>
      <c r="GG271" s="19">
        <f t="shared" si="1033"/>
        <v>0.9902220896709677</v>
      </c>
      <c r="GH271" s="19"/>
      <c r="GI271" s="19">
        <f t="shared" si="1034"/>
        <v>1.1460799467804104</v>
      </c>
      <c r="GJ271" s="19">
        <f t="shared" si="881"/>
        <v>1.1539917981160805</v>
      </c>
      <c r="GK271" s="19">
        <f t="shared" si="1035"/>
        <v>1.1539908440899325</v>
      </c>
      <c r="GL271" s="3"/>
      <c r="GM271" s="3"/>
      <c r="GN271" s="8"/>
      <c r="GO271" s="5">
        <f t="shared" si="932"/>
        <v>41</v>
      </c>
      <c r="GP271" t="b">
        <f t="shared" si="882"/>
        <v>0</v>
      </c>
      <c r="GS271" s="11"/>
      <c r="GT271" s="11"/>
      <c r="GU271" s="11"/>
      <c r="GV271" s="11"/>
      <c r="GW271" s="11"/>
      <c r="GX271" s="11"/>
      <c r="GY271" s="11"/>
      <c r="GZ271" s="11" t="str">
        <f ca="1">IF(GP271,OFFSET(#REF!,$GP$225+$GO271,0),"")</f>
        <v/>
      </c>
      <c r="HA271" s="12" t="str">
        <f t="shared" ca="1" si="886"/>
        <v/>
      </c>
      <c r="HB271" s="12" t="str">
        <f t="shared" ca="1" si="887"/>
        <v/>
      </c>
      <c r="HC271" s="12" t="str">
        <f t="shared" ca="1" si="888"/>
        <v/>
      </c>
      <c r="HD271" s="12" t="str">
        <f t="shared" ca="1" si="889"/>
        <v/>
      </c>
      <c r="HE271" t="str">
        <f t="shared" ca="1" si="890"/>
        <v/>
      </c>
      <c r="HF271" s="12" t="str">
        <f t="shared" ca="1" si="891"/>
        <v/>
      </c>
      <c r="HG271" s="12" t="str">
        <f t="shared" ca="1" si="892"/>
        <v/>
      </c>
      <c r="HH271" s="12" t="str">
        <f t="shared" ca="1" si="893"/>
        <v/>
      </c>
      <c r="HJ271" s="17"/>
      <c r="HL271" s="18">
        <f t="shared" si="894"/>
        <v>1990</v>
      </c>
      <c r="HM271" s="9">
        <f t="shared" si="1036"/>
        <v>0.82503486062791376</v>
      </c>
      <c r="HN271" s="9">
        <f t="shared" si="1063"/>
        <v>1.1088669286066524</v>
      </c>
      <c r="HO271" s="9">
        <f t="shared" si="1064"/>
        <v>1.0059823374571963</v>
      </c>
      <c r="HP271" s="9">
        <f t="shared" si="1065"/>
        <v>1.0414132620410457</v>
      </c>
      <c r="HQ271" s="9">
        <f t="shared" si="1066"/>
        <v>1.0584379305700213</v>
      </c>
      <c r="HR271" s="9">
        <f t="shared" si="808"/>
        <v>0.91485265761977175</v>
      </c>
      <c r="HS271" s="9">
        <f t="shared" si="1067"/>
        <v>0.91485387189789247</v>
      </c>
      <c r="HT271" s="9"/>
      <c r="HU271" s="9">
        <f t="shared" si="1068"/>
        <v>1.0476433476069749</v>
      </c>
      <c r="HV271" s="23">
        <f t="shared" si="901"/>
        <v>1.1088654568165759</v>
      </c>
      <c r="HX271" s="8"/>
      <c r="HY271" s="5">
        <f t="shared" si="933"/>
        <v>41</v>
      </c>
      <c r="HZ271" t="b">
        <f t="shared" si="902"/>
        <v>0</v>
      </c>
      <c r="IC271" s="11"/>
      <c r="ID271" s="11"/>
      <c r="IE271" s="11"/>
      <c r="IF271" t="str">
        <f t="shared" ca="1" si="904"/>
        <v/>
      </c>
      <c r="IG271" s="12" t="str">
        <f t="shared" si="905"/>
        <v/>
      </c>
      <c r="IH271" s="19" t="str">
        <f t="shared" ca="1" si="906"/>
        <v/>
      </c>
      <c r="II271" s="19" t="str">
        <f t="shared" ca="1" si="907"/>
        <v/>
      </c>
      <c r="IJ271" s="11" t="str">
        <f t="shared" ca="1" si="908"/>
        <v/>
      </c>
      <c r="IK271" s="12" t="str">
        <f t="shared" ca="1" si="909"/>
        <v/>
      </c>
      <c r="IL271" s="12" t="str">
        <f t="shared" ca="1" si="1003"/>
        <v/>
      </c>
      <c r="IM271" s="12" t="str">
        <f t="shared" ca="1" si="911"/>
        <v/>
      </c>
      <c r="IN271" s="12" t="str">
        <f t="shared" ca="1" si="912"/>
        <v/>
      </c>
      <c r="IO271" t="str">
        <f t="shared" ca="1" si="913"/>
        <v/>
      </c>
      <c r="IP271" s="12" t="str">
        <f t="shared" ca="1" si="914"/>
        <v/>
      </c>
      <c r="IQ271" s="12" t="str">
        <f t="shared" ca="1" si="915"/>
        <v/>
      </c>
      <c r="IR271" s="12" t="str">
        <f t="shared" ca="1" si="916"/>
        <v/>
      </c>
    </row>
    <row r="272" spans="1:252" x14ac:dyDescent="0.2">
      <c r="A272" t="s">
        <v>54</v>
      </c>
      <c r="B272" s="1">
        <f t="shared" si="917"/>
        <v>1991</v>
      </c>
      <c r="C272" s="124">
        <f>Manufacturing_Energy_Data!C31</f>
        <v>188.50788200000002</v>
      </c>
      <c r="D272" s="124">
        <f>Manufacturing_Energy_Data!D31</f>
        <v>101.02556680000001</v>
      </c>
      <c r="E272" s="124">
        <f>Manufacturing_Energy_Data!E31</f>
        <v>22.4250288</v>
      </c>
      <c r="F272" s="124">
        <v>0.01</v>
      </c>
      <c r="G272" s="124">
        <v>0.01</v>
      </c>
      <c r="H272" s="124">
        <v>0.01</v>
      </c>
      <c r="I272" s="124">
        <f>Manufacturing_Energy_Data!F31</f>
        <v>63.49885546014837</v>
      </c>
      <c r="J272" s="124">
        <f>Manufacturing_Energy_Data!G31</f>
        <v>219.58196495057035</v>
      </c>
      <c r="K272" s="124">
        <f>Manufacturing_Energy_Data!H31</f>
        <v>41.919301686389602</v>
      </c>
      <c r="L272" s="124">
        <f>Manufacturing_Energy_Data!I31</f>
        <v>119.63222639999999</v>
      </c>
      <c r="M272" s="124">
        <f>Manufacturing_Energy_Data!J31</f>
        <v>496.71773098954463</v>
      </c>
      <c r="N272" s="124">
        <f>Manufacturing_Energy_Data!K31</f>
        <v>120.58301469289617</v>
      </c>
      <c r="O272" s="124">
        <f>Manufacturing_Energy_Data!L31</f>
        <v>112.2251156</v>
      </c>
      <c r="P272" s="124">
        <f>Manufacturing_Energy_Data!M31</f>
        <v>490.50840187225128</v>
      </c>
      <c r="Q272" s="124">
        <f>Manufacturing_Energy_Data!N31</f>
        <v>118.55444953613846</v>
      </c>
      <c r="R272" s="124">
        <f>Manufacturing_Energy_Data!O31</f>
        <v>82.396721447131014</v>
      </c>
      <c r="S272" s="124">
        <f>Manufacturing_Energy_Data!P31</f>
        <v>125.49737823004109</v>
      </c>
      <c r="T272" s="124">
        <f>Manufacturing_Energy_Data!Q31</f>
        <v>51.473161533067156</v>
      </c>
      <c r="U272" s="124">
        <f>Manufacturing_Energy_Data!R31</f>
        <v>146.74468901249639</v>
      </c>
      <c r="V272" s="124">
        <f>Manufacturing_Energy_Data!S31</f>
        <v>21.53568569070282</v>
      </c>
      <c r="W272" s="124">
        <f>Manufacturing_Energy_Data!T31</f>
        <v>28.863897556069173</v>
      </c>
      <c r="X272" s="124">
        <f t="shared" si="1029"/>
        <v>2551.7210722574468</v>
      </c>
      <c r="Z272" s="19">
        <f t="shared" si="1008"/>
        <v>0.34069906669379862</v>
      </c>
      <c r="AA272" s="19">
        <f t="shared" si="1009"/>
        <v>1.308539387547571</v>
      </c>
      <c r="AB272" s="19">
        <f t="shared" si="1010"/>
        <v>0.29637168906506389</v>
      </c>
      <c r="AC272" s="19">
        <f t="shared" si="1011"/>
        <v>1.8073465315036463E-5</v>
      </c>
      <c r="AD272" s="19">
        <f t="shared" si="1012"/>
        <v>1.2952556753659025E-4</v>
      </c>
      <c r="AE272" s="19">
        <f t="shared" si="1013"/>
        <v>1.3216111859132323E-4</v>
      </c>
      <c r="AF272" s="19">
        <f t="shared" si="1014"/>
        <v>0.77997407595750712</v>
      </c>
      <c r="AG272" s="19">
        <f t="shared" si="1015"/>
        <v>1.3612536155253818</v>
      </c>
      <c r="AH272" s="19">
        <f t="shared" si="1016"/>
        <v>0.44550334680601261</v>
      </c>
      <c r="AI272" s="19">
        <f t="shared" si="1017"/>
        <v>0.3230335900619084</v>
      </c>
      <c r="AJ272" s="19">
        <f t="shared" si="1018"/>
        <v>1.0944709557087688</v>
      </c>
      <c r="AK272" s="19">
        <f t="shared" si="1019"/>
        <v>0.92130422131826584</v>
      </c>
      <c r="AL272" s="19">
        <f t="shared" si="1020"/>
        <v>1.4248275059225388</v>
      </c>
      <c r="AM272" s="19">
        <f t="shared" si="1021"/>
        <v>2.9012675944121482</v>
      </c>
      <c r="AN272" s="19">
        <f t="shared" si="1022"/>
        <v>0.55968731180790132</v>
      </c>
      <c r="AO272" s="19">
        <f t="shared" si="1023"/>
        <v>0.38538013911934238</v>
      </c>
      <c r="AP272" s="19">
        <f t="shared" si="1024"/>
        <v>1.7520598888879249</v>
      </c>
      <c r="AQ272" s="19">
        <f t="shared" si="1025"/>
        <v>0.59600759897759559</v>
      </c>
      <c r="AR272" s="19">
        <f t="shared" si="1026"/>
        <v>0.30866874439544517</v>
      </c>
      <c r="AS272" s="19">
        <f t="shared" si="1027"/>
        <v>0.39861133361538703</v>
      </c>
      <c r="AT272" s="19">
        <f t="shared" si="1028"/>
        <v>0.32385929854908907</v>
      </c>
      <c r="AU272" s="19">
        <f t="shared" si="1005"/>
        <v>2.8192949304606518</v>
      </c>
      <c r="AV272" s="19"/>
      <c r="AX272" s="19">
        <f t="shared" si="1037"/>
        <v>1.0517140257293633</v>
      </c>
      <c r="AY272" s="19">
        <f t="shared" si="1038"/>
        <v>1.0199083660049642</v>
      </c>
      <c r="AZ272" s="19">
        <f t="shared" si="1039"/>
        <v>0.89314564988572354</v>
      </c>
      <c r="BA272" s="19">
        <f t="shared" si="1040"/>
        <v>0.89116590899921078</v>
      </c>
      <c r="BB272" s="19">
        <f t="shared" si="1041"/>
        <v>0.87477077368056755</v>
      </c>
      <c r="BC272" s="19">
        <f t="shared" si="1042"/>
        <v>1.0170874983195342</v>
      </c>
      <c r="BD272" s="19">
        <f t="shared" si="1043"/>
        <v>1.1629982674244823</v>
      </c>
      <c r="BE272" s="19">
        <f t="shared" si="1044"/>
        <v>1.0928790114490925</v>
      </c>
      <c r="BF272" s="19">
        <f t="shared" si="1045"/>
        <v>1.1178325993200195</v>
      </c>
      <c r="BG272" s="19">
        <f t="shared" si="1046"/>
        <v>0.87392939912993794</v>
      </c>
      <c r="BH272" s="19">
        <f t="shared" si="1047"/>
        <v>0.99256776040288552</v>
      </c>
      <c r="BI272" s="19">
        <f t="shared" si="1048"/>
        <v>0.92820885093990757</v>
      </c>
      <c r="BJ272" s="19">
        <f t="shared" si="1049"/>
        <v>1.0355513590564087</v>
      </c>
      <c r="BK272" s="19">
        <f t="shared" si="1050"/>
        <v>1.0120391073701296</v>
      </c>
      <c r="BL272" s="19">
        <f t="shared" si="1051"/>
        <v>1.1373944635328821</v>
      </c>
      <c r="BM272" s="19">
        <f t="shared" si="1052"/>
        <v>1.2424498159526274</v>
      </c>
      <c r="BN272" s="19">
        <f t="shared" si="1053"/>
        <v>0.80792127622795862</v>
      </c>
      <c r="BO272" s="19">
        <f t="shared" si="1054"/>
        <v>1.0801812632606298</v>
      </c>
      <c r="BP272" s="19">
        <f t="shared" si="1055"/>
        <v>1.0433656431156604</v>
      </c>
      <c r="BQ272" s="19">
        <f t="shared" si="1056"/>
        <v>1.2798158400664383</v>
      </c>
      <c r="BR272" s="19">
        <f t="shared" si="1057"/>
        <v>1.1352072535180475</v>
      </c>
      <c r="BS272" s="19">
        <f t="shared" si="1058"/>
        <v>1.0177750091354212</v>
      </c>
      <c r="BU272" s="16"/>
      <c r="BV272" s="9">
        <f t="shared" si="1030"/>
        <v>1.1284509577569508</v>
      </c>
      <c r="BW272" s="9">
        <f t="shared" si="832"/>
        <v>1.0177750091354212</v>
      </c>
      <c r="BX272" s="9">
        <f t="shared" si="833"/>
        <v>1.000688445523815</v>
      </c>
      <c r="BY272" s="9">
        <f t="shared" si="834"/>
        <v>0.9985735741676387</v>
      </c>
      <c r="BZ272" s="9">
        <f t="shared" si="835"/>
        <v>1.0185282625462562</v>
      </c>
      <c r="CA272" s="9">
        <f t="shared" si="797"/>
        <v>1.1485098602310213</v>
      </c>
      <c r="CB272" s="9">
        <f t="shared" si="836"/>
        <v>1.1485091838399555</v>
      </c>
      <c r="CC272" s="9"/>
      <c r="CD272" s="9">
        <f t="shared" si="837"/>
        <v>0.99926103767497432</v>
      </c>
      <c r="CE272" s="9">
        <f t="shared" si="838"/>
        <v>1.0177756085332605</v>
      </c>
      <c r="CG272" s="35"/>
      <c r="CH272">
        <f t="shared" si="839"/>
        <v>1991</v>
      </c>
      <c r="CI272" s="19">
        <f t="shared" si="840"/>
        <v>7.3874799267629826E-2</v>
      </c>
      <c r="CJ272" s="19">
        <f t="shared" si="940"/>
        <v>3.9591148068007724E-2</v>
      </c>
      <c r="CK272" s="19">
        <f t="shared" si="941"/>
        <v>8.78819752041359E-3</v>
      </c>
      <c r="CL272" s="19">
        <f t="shared" si="942"/>
        <v>3.9189236271632302E-6</v>
      </c>
      <c r="CM272" s="19">
        <f t="shared" si="943"/>
        <v>3.9189236271632302E-6</v>
      </c>
      <c r="CN272" s="19">
        <f t="shared" si="944"/>
        <v>3.9189236271632302E-6</v>
      </c>
      <c r="CO272" s="19">
        <f t="shared" si="945"/>
        <v>2.4884716496059833E-2</v>
      </c>
      <c r="CP272" s="19">
        <f t="shared" si="946"/>
        <v>8.6052495054371833E-2</v>
      </c>
      <c r="CQ272" s="19">
        <f t="shared" si="947"/>
        <v>1.6427854181297562E-2</v>
      </c>
      <c r="CR272" s="19">
        <f t="shared" si="948"/>
        <v>4.6882955860910069E-2</v>
      </c>
      <c r="CS272" s="19">
        <f t="shared" si="949"/>
        <v>0.19465988520058358</v>
      </c>
      <c r="CT272" s="19">
        <f t="shared" si="950"/>
        <v>4.7255562531456172E-2</v>
      </c>
      <c r="CU272" s="19">
        <f t="shared" si="951"/>
        <v>4.3980165708596475E-2</v>
      </c>
      <c r="CV272" s="19">
        <f t="shared" si="952"/>
        <v>0.19222649654192422</v>
      </c>
      <c r="CW272" s="19">
        <f t="shared" si="953"/>
        <v>4.6460583339250384E-2</v>
      </c>
      <c r="CX272" s="19">
        <f t="shared" si="954"/>
        <v>3.2290645847994896E-2</v>
      </c>
      <c r="CY272" s="19">
        <f t="shared" si="935"/>
        <v>4.9181464069274844E-2</v>
      </c>
      <c r="CZ272" s="19">
        <f t="shared" si="936"/>
        <v>2.0171938889672638E-2</v>
      </c>
      <c r="DA272" s="19">
        <f t="shared" si="937"/>
        <v>5.7508122893179255E-2</v>
      </c>
      <c r="DB272" s="19">
        <f t="shared" si="938"/>
        <v>8.4396707480456374E-3</v>
      </c>
      <c r="DC272" s="19">
        <f t="shared" si="939"/>
        <v>1.1311541010449849E-2</v>
      </c>
      <c r="DD272">
        <f t="shared" si="861"/>
        <v>1</v>
      </c>
      <c r="DF272" s="19">
        <f t="shared" si="918"/>
        <v>7.2680272399395576E-2</v>
      </c>
      <c r="DG272" s="19">
        <f t="shared" si="965"/>
        <v>3.9259439940763557E-2</v>
      </c>
      <c r="DH272" s="19">
        <f t="shared" si="966"/>
        <v>8.9001956783145812E-3</v>
      </c>
      <c r="DI272" s="19">
        <f t="shared" si="967"/>
        <v>3.9096084511045028E-6</v>
      </c>
      <c r="DJ272" s="19">
        <f t="shared" si="968"/>
        <v>3.9096084511045028E-6</v>
      </c>
      <c r="DK272" s="19">
        <f t="shared" si="969"/>
        <v>3.9096084511045028E-6</v>
      </c>
      <c r="DL272" s="19">
        <f t="shared" si="970"/>
        <v>2.5148257845188662E-2</v>
      </c>
      <c r="DM272" s="19">
        <f t="shared" si="971"/>
        <v>8.5129304168344536E-2</v>
      </c>
      <c r="DN272" s="19">
        <f t="shared" si="972"/>
        <v>1.6513543445526819E-2</v>
      </c>
      <c r="DO272" s="19">
        <f t="shared" si="973"/>
        <v>4.6907606620261173E-2</v>
      </c>
      <c r="DP272" s="19">
        <f t="shared" si="974"/>
        <v>0.19298155761526431</v>
      </c>
      <c r="DQ272" s="19">
        <f t="shared" si="975"/>
        <v>4.7499053183068192E-2</v>
      </c>
      <c r="DR272" s="19">
        <f t="shared" si="976"/>
        <v>4.4519410530079045E-2</v>
      </c>
      <c r="DS272" s="19">
        <f t="shared" si="977"/>
        <v>0.19252998499025101</v>
      </c>
      <c r="DT272" s="19">
        <f t="shared" si="978"/>
        <v>4.680961849086461E-2</v>
      </c>
      <c r="DU272" s="19">
        <f t="shared" si="979"/>
        <v>3.2500439167711059E-2</v>
      </c>
      <c r="DV272" s="19">
        <f t="shared" si="955"/>
        <v>4.9305492822274657E-2</v>
      </c>
      <c r="DW272" s="19">
        <f t="shared" si="956"/>
        <v>2.0599737851251028E-2</v>
      </c>
      <c r="DX272" s="19">
        <f t="shared" si="957"/>
        <v>5.8630433104676305E-2</v>
      </c>
      <c r="DY272" s="19">
        <f t="shared" si="958"/>
        <v>8.5641760103151929E-3</v>
      </c>
      <c r="DZ272" s="19">
        <f t="shared" si="959"/>
        <v>1.1476772270833742E-2</v>
      </c>
      <c r="EA272" s="19">
        <f t="shared" si="1059"/>
        <v>0.99996702495973744</v>
      </c>
      <c r="EC272" s="19">
        <f t="shared" si="919"/>
        <v>7.2682669113335985E-2</v>
      </c>
      <c r="ED272" s="19">
        <f t="shared" si="980"/>
        <v>3.9260734565066575E-2</v>
      </c>
      <c r="EE272" s="19">
        <f t="shared" si="981"/>
        <v>8.9004891723033948E-3</v>
      </c>
      <c r="EF272" s="19">
        <f t="shared" si="982"/>
        <v>3.9097373748518545E-6</v>
      </c>
      <c r="EG272" s="19">
        <f t="shared" si="983"/>
        <v>3.9097373748518545E-6</v>
      </c>
      <c r="EH272" s="19">
        <f t="shared" si="984"/>
        <v>3.9097373748518545E-6</v>
      </c>
      <c r="EI272" s="19">
        <f t="shared" si="985"/>
        <v>2.5149087137349584E-2</v>
      </c>
      <c r="EJ272" s="19">
        <f t="shared" si="986"/>
        <v>8.5132111403145694E-2</v>
      </c>
      <c r="EK272" s="19">
        <f t="shared" si="987"/>
        <v>1.651408799824346E-2</v>
      </c>
      <c r="EL272" s="19">
        <f t="shared" si="988"/>
        <v>4.6909153451484921E-2</v>
      </c>
      <c r="EM272" s="19">
        <f t="shared" si="989"/>
        <v>0.19298792139974266</v>
      </c>
      <c r="EN272" s="19">
        <f t="shared" si="990"/>
        <v>4.7500619517909293E-2</v>
      </c>
      <c r="EO272" s="19">
        <f t="shared" si="991"/>
        <v>4.4520878607843664E-2</v>
      </c>
      <c r="EP272" s="19">
        <f t="shared" si="992"/>
        <v>0.19253633388361283</v>
      </c>
      <c r="EQ272" s="19">
        <f t="shared" si="993"/>
        <v>4.6811162090819293E-2</v>
      </c>
      <c r="ER272" s="19">
        <f t="shared" si="994"/>
        <v>3.2501510906341791E-2</v>
      </c>
      <c r="ES272" s="19">
        <f t="shared" si="960"/>
        <v>4.9307118726499892E-2</v>
      </c>
      <c r="ET272" s="19">
        <f t="shared" si="961"/>
        <v>2.0600417150836003E-2</v>
      </c>
      <c r="EU272" s="19">
        <f t="shared" si="962"/>
        <v>5.8632366509322638E-2</v>
      </c>
      <c r="EV272" s="19">
        <f t="shared" si="963"/>
        <v>8.5644584236765405E-3</v>
      </c>
      <c r="EW272" s="19">
        <f t="shared" si="964"/>
        <v>1.1477150730341175E-2</v>
      </c>
      <c r="EZ272" s="19">
        <f t="shared" si="920"/>
        <v>1.1267059489957869E-2</v>
      </c>
      <c r="FA272" s="19">
        <f t="shared" si="995"/>
        <v>1.9314023931686054E-2</v>
      </c>
      <c r="FB272" s="19">
        <f t="shared" si="996"/>
        <v>-2.9594089877722426E-2</v>
      </c>
      <c r="FC272" s="19">
        <f t="shared" si="997"/>
        <v>-1.6664046565654119E-2</v>
      </c>
      <c r="FD272" s="19">
        <f t="shared" si="998"/>
        <v>7.2245830879247826E-3</v>
      </c>
      <c r="FE272" s="19">
        <f t="shared" si="999"/>
        <v>4.4143831126076125E-4</v>
      </c>
      <c r="FF272" s="19">
        <f t="shared" si="1000"/>
        <v>4.9892528306344761E-2</v>
      </c>
      <c r="FG272" s="19">
        <f t="shared" si="1001"/>
        <v>1.1165443598747738E-2</v>
      </c>
      <c r="FH272" s="19">
        <f t="shared" si="1002"/>
        <v>2.0591584994227877E-2</v>
      </c>
      <c r="FI272" s="19">
        <f t="shared" si="866"/>
        <v>-2.7146789384766442E-2</v>
      </c>
      <c r="FJ272" s="19">
        <f t="shared" si="867"/>
        <v>2.1038447483665696E-2</v>
      </c>
      <c r="FK272" s="19">
        <f t="shared" si="868"/>
        <v>-4.8465466600799171E-3</v>
      </c>
      <c r="FL272" s="19">
        <f t="shared" si="869"/>
        <v>5.473183954133265E-2</v>
      </c>
      <c r="FM272" s="19">
        <f t="shared" si="870"/>
        <v>3.6108722967129601E-2</v>
      </c>
      <c r="FN272" s="19">
        <f t="shared" si="871"/>
        <v>2.4339808930848007E-2</v>
      </c>
      <c r="FO272" s="19">
        <f t="shared" si="872"/>
        <v>5.0050161806573533E-2</v>
      </c>
      <c r="FP272" s="19">
        <f t="shared" si="873"/>
        <v>-4.4307029623456604E-2</v>
      </c>
      <c r="FQ272" s="19">
        <f t="shared" si="874"/>
        <v>1.3069613651117792E-2</v>
      </c>
      <c r="FR272" s="19">
        <f t="shared" si="875"/>
        <v>1.8646150777895339E-2</v>
      </c>
      <c r="FS272" s="19">
        <f t="shared" si="876"/>
        <v>4.6836200446619604E-2</v>
      </c>
      <c r="FT272" s="19">
        <f t="shared" si="877"/>
        <v>-3.7116764824179797E-2</v>
      </c>
      <c r="FU272" s="19"/>
      <c r="FV272" s="16"/>
      <c r="FW272" s="19">
        <f t="shared" si="1060"/>
        <v>1.0178816402446715</v>
      </c>
      <c r="FX272" s="19">
        <f t="shared" si="929"/>
        <v>1.0781299836005593</v>
      </c>
      <c r="FY272" s="19">
        <f t="shared" si="1031"/>
        <v>1.0185282625462562</v>
      </c>
      <c r="FZ272" s="19"/>
      <c r="GA272" s="19">
        <f t="shared" si="1061"/>
        <v>0.98473526389764321</v>
      </c>
      <c r="GB272" s="19">
        <f t="shared" si="930"/>
        <v>0.91339332620221481</v>
      </c>
      <c r="GC272" s="19">
        <f t="shared" si="1032"/>
        <v>1.000688445523815</v>
      </c>
      <c r="GD272" s="19"/>
      <c r="GE272" s="19">
        <f t="shared" si="1062"/>
        <v>1.0084339509124121</v>
      </c>
      <c r="GF272" s="19">
        <f t="shared" si="931"/>
        <v>0.84343295206276969</v>
      </c>
      <c r="GG272" s="19">
        <f t="shared" si="1033"/>
        <v>0.9985735741676387</v>
      </c>
      <c r="GH272" s="19"/>
      <c r="GI272" s="19">
        <f t="shared" si="1034"/>
        <v>1.1284509577569508</v>
      </c>
      <c r="GJ272" s="19">
        <f t="shared" si="881"/>
        <v>1.1485098602310213</v>
      </c>
      <c r="GK272" s="19">
        <f t="shared" si="1035"/>
        <v>1.1485091838399555</v>
      </c>
      <c r="GL272" s="3"/>
      <c r="GM272" s="3"/>
      <c r="GN272" s="8"/>
      <c r="GO272" s="5">
        <f t="shared" si="932"/>
        <v>42</v>
      </c>
      <c r="GP272" t="b">
        <f t="shared" si="882"/>
        <v>0</v>
      </c>
      <c r="GS272" s="11"/>
      <c r="GT272" s="11"/>
      <c r="GU272" s="11"/>
      <c r="GV272" s="11"/>
      <c r="GW272" s="11"/>
      <c r="GX272" s="11"/>
      <c r="GY272" s="11"/>
      <c r="GZ272" s="11" t="str">
        <f ca="1">IF(GP272,OFFSET(#REF!,$GP$225+$GO272,0),"")</f>
        <v/>
      </c>
      <c r="HA272" s="12" t="str">
        <f t="shared" ca="1" si="886"/>
        <v/>
      </c>
      <c r="HB272" s="12" t="str">
        <f t="shared" ca="1" si="887"/>
        <v/>
      </c>
      <c r="HC272" s="12" t="str">
        <f t="shared" ca="1" si="888"/>
        <v/>
      </c>
      <c r="HD272" s="12" t="str">
        <f t="shared" ca="1" si="889"/>
        <v/>
      </c>
      <c r="HE272" t="str">
        <f t="shared" ca="1" si="890"/>
        <v/>
      </c>
      <c r="HF272" s="12" t="str">
        <f t="shared" ca="1" si="891"/>
        <v/>
      </c>
      <c r="HG272" s="12" t="str">
        <f t="shared" ca="1" si="892"/>
        <v/>
      </c>
      <c r="HH272" s="12" t="str">
        <f t="shared" ca="1" si="893"/>
        <v/>
      </c>
      <c r="HJ272" s="17"/>
      <c r="HL272" s="18">
        <f t="shared" si="894"/>
        <v>1991</v>
      </c>
      <c r="HM272" s="9">
        <f t="shared" si="1036"/>
        <v>0.81234418355705162</v>
      </c>
      <c r="HN272" s="9">
        <f t="shared" si="1063"/>
        <v>1.1208403690407325</v>
      </c>
      <c r="HO272" s="9">
        <f t="shared" si="1064"/>
        <v>0.99062628255228014</v>
      </c>
      <c r="HP272" s="9">
        <f t="shared" si="1065"/>
        <v>1.0501964903726348</v>
      </c>
      <c r="HQ272" s="9">
        <f t="shared" si="1066"/>
        <v>1.0773645368657889</v>
      </c>
      <c r="HR272" s="9">
        <f t="shared" si="808"/>
        <v>0.91050672946738775</v>
      </c>
      <c r="HS272" s="9">
        <f t="shared" si="1067"/>
        <v>0.9105081544861785</v>
      </c>
      <c r="HT272" s="9"/>
      <c r="HU272" s="9">
        <f t="shared" si="1068"/>
        <v>1.0403522452072946</v>
      </c>
      <c r="HV272" s="23">
        <f t="shared" si="901"/>
        <v>1.1208386148350407</v>
      </c>
      <c r="HX272" s="8"/>
      <c r="HY272" s="5">
        <f t="shared" si="933"/>
        <v>42</v>
      </c>
      <c r="HZ272" t="b">
        <f t="shared" si="902"/>
        <v>0</v>
      </c>
      <c r="IC272" s="11"/>
      <c r="ID272" s="11"/>
      <c r="IE272" s="11"/>
      <c r="IF272" t="str">
        <f t="shared" ca="1" si="904"/>
        <v/>
      </c>
      <c r="IG272" s="12" t="str">
        <f t="shared" si="905"/>
        <v/>
      </c>
      <c r="IH272" s="19" t="str">
        <f t="shared" ca="1" si="906"/>
        <v/>
      </c>
      <c r="II272" s="19" t="str">
        <f t="shared" ca="1" si="907"/>
        <v/>
      </c>
      <c r="IJ272" s="11" t="str">
        <f t="shared" ca="1" si="908"/>
        <v/>
      </c>
      <c r="IK272" s="12" t="str">
        <f t="shared" ca="1" si="909"/>
        <v/>
      </c>
      <c r="IL272" s="12" t="str">
        <f t="shared" ca="1" si="1003"/>
        <v/>
      </c>
      <c r="IM272" s="12" t="str">
        <f t="shared" ca="1" si="911"/>
        <v/>
      </c>
      <c r="IN272" s="12" t="str">
        <f t="shared" ca="1" si="912"/>
        <v/>
      </c>
      <c r="IO272" t="str">
        <f t="shared" ca="1" si="913"/>
        <v/>
      </c>
      <c r="IP272" s="12" t="str">
        <f t="shared" ca="1" si="914"/>
        <v/>
      </c>
      <c r="IQ272" s="12" t="str">
        <f t="shared" ca="1" si="915"/>
        <v/>
      </c>
      <c r="IR272" s="12" t="str">
        <f t="shared" ca="1" si="916"/>
        <v/>
      </c>
    </row>
    <row r="273" spans="1:252" x14ac:dyDescent="0.2">
      <c r="A273" t="s">
        <v>54</v>
      </c>
      <c r="B273" s="1">
        <f t="shared" si="917"/>
        <v>1992</v>
      </c>
      <c r="C273" s="124">
        <f>Manufacturing_Energy_Data!C32</f>
        <v>195.81126800000001</v>
      </c>
      <c r="D273" s="124">
        <f>Manufacturing_Energy_Data!D32</f>
        <v>106.6154464</v>
      </c>
      <c r="E273" s="124">
        <f>Manufacturing_Energy_Data!E32</f>
        <v>31.5483756</v>
      </c>
      <c r="F273" s="124">
        <v>0.01</v>
      </c>
      <c r="G273" s="124">
        <v>0.01</v>
      </c>
      <c r="H273" s="124">
        <v>0.01</v>
      </c>
      <c r="I273" s="124">
        <f>Manufacturing_Energy_Data!F32</f>
        <v>60.602545812385564</v>
      </c>
      <c r="J273" s="124">
        <f>Manufacturing_Energy_Data!G32</f>
        <v>222.69125568365018</v>
      </c>
      <c r="K273" s="124">
        <f>Manufacturing_Energy_Data!H32</f>
        <v>42.442327456311915</v>
      </c>
      <c r="L273" s="124">
        <f>Manufacturing_Energy_Data!I32</f>
        <v>120.65616759999999</v>
      </c>
      <c r="M273" s="124">
        <f>Manufacturing_Energy_Data!J32</f>
        <v>495.33325646542994</v>
      </c>
      <c r="N273" s="124">
        <f>Manufacturing_Energy_Data!K32</f>
        <v>126.47322860109288</v>
      </c>
      <c r="O273" s="124">
        <f>Manufacturing_Energy_Data!L32</f>
        <v>115.1096204</v>
      </c>
      <c r="P273" s="124">
        <f>Manufacturing_Energy_Data!M32</f>
        <v>478.26664963350788</v>
      </c>
      <c r="Q273" s="124">
        <f>Manufacturing_Energy_Data!N32</f>
        <v>114.50817795082392</v>
      </c>
      <c r="R273" s="124">
        <f>Manufacturing_Energy_Data!O32</f>
        <v>76.935392520099057</v>
      </c>
      <c r="S273" s="124">
        <f>Manufacturing_Energy_Data!P32</f>
        <v>121.64152523659999</v>
      </c>
      <c r="T273" s="124">
        <f>Manufacturing_Energy_Data!Q32</f>
        <v>49.12202268046277</v>
      </c>
      <c r="U273" s="124">
        <f>Manufacturing_Energy_Data!R32</f>
        <v>151.69351570431976</v>
      </c>
      <c r="V273" s="124">
        <f>Manufacturing_Energy_Data!S32</f>
        <v>22.237673197293738</v>
      </c>
      <c r="W273" s="124">
        <f>Manufacturing_Energy_Data!T32</f>
        <v>27.325157918414416</v>
      </c>
      <c r="X273" s="124">
        <f t="shared" si="1029"/>
        <v>2559.0436068603922</v>
      </c>
      <c r="Z273" s="19">
        <f t="shared" si="1008"/>
        <v>0.34644674928107799</v>
      </c>
      <c r="AA273" s="19">
        <f t="shared" si="1009"/>
        <v>1.3020948239758767</v>
      </c>
      <c r="AB273" s="19">
        <f t="shared" si="1010"/>
        <v>0.39780542423965448</v>
      </c>
      <c r="AC273" s="19">
        <f t="shared" si="1011"/>
        <v>1.7692891365224086E-5</v>
      </c>
      <c r="AD273" s="19">
        <f t="shared" si="1012"/>
        <v>1.2213003536942248E-4</v>
      </c>
      <c r="AE273" s="19">
        <f t="shared" si="1013"/>
        <v>1.260937898303881E-4</v>
      </c>
      <c r="AF273" s="19">
        <f t="shared" si="1014"/>
        <v>0.71012765535081002</v>
      </c>
      <c r="AG273" s="19">
        <f t="shared" si="1015"/>
        <v>1.3391636750238189</v>
      </c>
      <c r="AH273" s="19">
        <f t="shared" si="1016"/>
        <v>0.42907177640232619</v>
      </c>
      <c r="AI273" s="19">
        <f t="shared" si="1017"/>
        <v>0.33388225723915632</v>
      </c>
      <c r="AJ273" s="19">
        <f t="shared" si="1018"/>
        <v>1.070435189540959</v>
      </c>
      <c r="AK273" s="19">
        <f t="shared" si="1019"/>
        <v>0.90338892851398656</v>
      </c>
      <c r="AL273" s="19">
        <f t="shared" si="1020"/>
        <v>1.4114176194979884</v>
      </c>
      <c r="AM273" s="19">
        <f t="shared" si="1021"/>
        <v>2.7544886082110738</v>
      </c>
      <c r="AN273" s="19">
        <f t="shared" si="1022"/>
        <v>0.52471340815618306</v>
      </c>
      <c r="AO273" s="19">
        <f t="shared" si="1023"/>
        <v>0.36111180083542993</v>
      </c>
      <c r="AP273" s="19">
        <f t="shared" si="1024"/>
        <v>1.5187919157945493</v>
      </c>
      <c r="AQ273" s="19">
        <f t="shared" si="1025"/>
        <v>0.53178558175584811</v>
      </c>
      <c r="AR273" s="19">
        <f t="shared" si="1026"/>
        <v>0.30032349071440451</v>
      </c>
      <c r="AS273" s="19">
        <f t="shared" si="1027"/>
        <v>0.3828113144835309</v>
      </c>
      <c r="AT273" s="19">
        <f t="shared" si="1028"/>
        <v>0.29731107711633381</v>
      </c>
      <c r="AU273" s="19">
        <f t="shared" si="1005"/>
        <v>2.7361548434425917</v>
      </c>
      <c r="AV273" s="19"/>
      <c r="AX273" s="19">
        <f t="shared" si="1037"/>
        <v>1.0694567171054892</v>
      </c>
      <c r="AY273" s="19">
        <f t="shared" si="1038"/>
        <v>1.0148853117778074</v>
      </c>
      <c r="AZ273" s="19">
        <f t="shared" si="1039"/>
        <v>1.1988263294696542</v>
      </c>
      <c r="BA273" s="19">
        <f t="shared" si="1040"/>
        <v>0.87240057960530637</v>
      </c>
      <c r="BB273" s="19">
        <f t="shared" si="1041"/>
        <v>0.82482391362280083</v>
      </c>
      <c r="BC273" s="19">
        <f t="shared" si="1042"/>
        <v>0.97039445957472725</v>
      </c>
      <c r="BD273" s="19">
        <f t="shared" si="1043"/>
        <v>1.0588521571173293</v>
      </c>
      <c r="BE273" s="19">
        <f t="shared" si="1044"/>
        <v>1.0751441587640549</v>
      </c>
      <c r="BF273" s="19">
        <f t="shared" si="1045"/>
        <v>1.0766034027562938</v>
      </c>
      <c r="BG273" s="19">
        <f t="shared" si="1046"/>
        <v>0.90327919270947232</v>
      </c>
      <c r="BH273" s="19">
        <f t="shared" si="1047"/>
        <v>0.97076989864117169</v>
      </c>
      <c r="BI273" s="19">
        <f t="shared" si="1048"/>
        <v>0.91015929362395609</v>
      </c>
      <c r="BJ273" s="19">
        <f t="shared" si="1049"/>
        <v>1.0258051785159481</v>
      </c>
      <c r="BK273" s="19">
        <f t="shared" si="1050"/>
        <v>0.96083870294630869</v>
      </c>
      <c r="BL273" s="19">
        <f t="shared" si="1051"/>
        <v>1.0663206272275665</v>
      </c>
      <c r="BM273" s="19">
        <f t="shared" si="1052"/>
        <v>1.1642096853033783</v>
      </c>
      <c r="BN273" s="19">
        <f t="shared" si="1053"/>
        <v>0.70035522798954442</v>
      </c>
      <c r="BO273" s="19">
        <f t="shared" si="1054"/>
        <v>0.9637877477908029</v>
      </c>
      <c r="BP273" s="19">
        <f t="shared" si="1055"/>
        <v>1.0151569205547286</v>
      </c>
      <c r="BQ273" s="19">
        <f t="shared" si="1056"/>
        <v>1.2290869393728789</v>
      </c>
      <c r="BR273" s="19">
        <f t="shared" si="1057"/>
        <v>1.0421491456499514</v>
      </c>
      <c r="BS273" s="19">
        <f t="shared" si="1058"/>
        <v>0.98776115641285411</v>
      </c>
      <c r="BU273" s="16"/>
      <c r="BV273" s="9">
        <f t="shared" si="1030"/>
        <v>1.1660764248958109</v>
      </c>
      <c r="BW273" s="9">
        <f t="shared" si="832"/>
        <v>0.98776115641285411</v>
      </c>
      <c r="BX273" s="9">
        <f t="shared" si="833"/>
        <v>0.99279832664641976</v>
      </c>
      <c r="BY273" s="9">
        <f t="shared" si="834"/>
        <v>1.0077448846678836</v>
      </c>
      <c r="BZ273" s="9">
        <f t="shared" si="835"/>
        <v>0.98728024005127235</v>
      </c>
      <c r="CA273" s="9">
        <f t="shared" si="797"/>
        <v>1.1518053696247863</v>
      </c>
      <c r="CB273" s="9">
        <f t="shared" si="836"/>
        <v>1.1518049979208529</v>
      </c>
      <c r="CC273" s="9"/>
      <c r="CD273" s="9">
        <f t="shared" si="837"/>
        <v>1.0004874351847641</v>
      </c>
      <c r="CE273" s="9">
        <f t="shared" si="838"/>
        <v>0.98776147517749568</v>
      </c>
      <c r="CG273" s="35"/>
      <c r="CH273">
        <f t="shared" si="839"/>
        <v>1992</v>
      </c>
      <c r="CI273" s="19">
        <f t="shared" si="840"/>
        <v>7.6517362765941496E-2</v>
      </c>
      <c r="CJ273" s="19">
        <f t="shared" si="940"/>
        <v>4.1662223384619473E-2</v>
      </c>
      <c r="CK273" s="19">
        <f t="shared" si="941"/>
        <v>1.2328189920415495E-2</v>
      </c>
      <c r="CL273" s="19">
        <f t="shared" si="942"/>
        <v>3.907709885518003E-6</v>
      </c>
      <c r="CM273" s="19">
        <f t="shared" si="943"/>
        <v>3.907709885518003E-6</v>
      </c>
      <c r="CN273" s="19">
        <f t="shared" si="944"/>
        <v>3.907709885518003E-6</v>
      </c>
      <c r="CO273" s="19">
        <f t="shared" si="945"/>
        <v>2.3681716735861672E-2</v>
      </c>
      <c r="CP273" s="19">
        <f t="shared" si="946"/>
        <v>8.7021282125341701E-2</v>
      </c>
      <c r="CQ273" s="19">
        <f t="shared" si="947"/>
        <v>1.6585230256542221E-2</v>
      </c>
      <c r="CR273" s="19">
        <f t="shared" si="948"/>
        <v>4.7148929887923692E-2</v>
      </c>
      <c r="CS273" s="19">
        <f t="shared" si="949"/>
        <v>0.19356186629157848</v>
      </c>
      <c r="CT273" s="19">
        <f t="shared" si="950"/>
        <v>4.9422068565786889E-2</v>
      </c>
      <c r="CU273" s="19">
        <f t="shared" si="951"/>
        <v>4.4981500155530471E-2</v>
      </c>
      <c r="CV273" s="19">
        <f t="shared" si="952"/>
        <v>0.18689273146864338</v>
      </c>
      <c r="CW273" s="19">
        <f t="shared" si="953"/>
        <v>4.4746473895108926E-2</v>
      </c>
      <c r="CX273" s="19">
        <f t="shared" si="954"/>
        <v>3.0064119389699891E-2</v>
      </c>
      <c r="CY273" s="19">
        <f t="shared" si="935"/>
        <v>4.7533979065654937E-2</v>
      </c>
      <c r="CZ273" s="19">
        <f t="shared" si="936"/>
        <v>1.9195461362508392E-2</v>
      </c>
      <c r="DA273" s="19">
        <f t="shared" si="937"/>
        <v>5.9277425088675076E-2</v>
      </c>
      <c r="DB273" s="19">
        <f t="shared" si="938"/>
        <v>8.6898375383983473E-3</v>
      </c>
      <c r="DC273" s="19">
        <f t="shared" si="939"/>
        <v>1.0677878972112854E-2</v>
      </c>
      <c r="DD273">
        <f t="shared" si="861"/>
        <v>0.99999999999999989</v>
      </c>
      <c r="DF273" s="19">
        <f t="shared" si="918"/>
        <v>7.5188341565498154E-2</v>
      </c>
      <c r="DG273" s="19">
        <f t="shared" si="965"/>
        <v>4.0617885893803121E-2</v>
      </c>
      <c r="DH273" s="19">
        <f t="shared" si="966"/>
        <v>1.0458532810787883E-2</v>
      </c>
      <c r="DI273" s="19">
        <f t="shared" si="967"/>
        <v>3.9133140785594982E-6</v>
      </c>
      <c r="DJ273" s="19">
        <f t="shared" si="968"/>
        <v>3.9133140785594982E-6</v>
      </c>
      <c r="DK273" s="19">
        <f t="shared" si="969"/>
        <v>3.9133140785594982E-6</v>
      </c>
      <c r="DL273" s="19">
        <f t="shared" si="970"/>
        <v>2.4278249381082032E-2</v>
      </c>
      <c r="DM273" s="19">
        <f t="shared" si="971"/>
        <v>8.6535984778538994E-2</v>
      </c>
      <c r="DN273" s="19">
        <f t="shared" si="972"/>
        <v>1.6506417180723886E-2</v>
      </c>
      <c r="DO273" s="19">
        <f t="shared" si="973"/>
        <v>4.7015817487279704E-2</v>
      </c>
      <c r="DP273" s="19">
        <f t="shared" si="974"/>
        <v>0.19411035815182245</v>
      </c>
      <c r="DQ273" s="19">
        <f t="shared" si="975"/>
        <v>4.8330722712869735E-2</v>
      </c>
      <c r="DR273" s="19">
        <f t="shared" si="976"/>
        <v>4.4478954399060786E-2</v>
      </c>
      <c r="DS273" s="19">
        <f t="shared" si="977"/>
        <v>0.18954710670348843</v>
      </c>
      <c r="DT273" s="19">
        <f t="shared" si="978"/>
        <v>4.5598159061973731E-2</v>
      </c>
      <c r="DU273" s="19">
        <f t="shared" si="979"/>
        <v>3.1164127532610143E-2</v>
      </c>
      <c r="DV273" s="19">
        <f t="shared" si="955"/>
        <v>4.8353043898621474E-2</v>
      </c>
      <c r="DW273" s="19">
        <f t="shared" si="956"/>
        <v>1.9679662670208615E-2</v>
      </c>
      <c r="DX273" s="19">
        <f t="shared" si="957"/>
        <v>5.8388306226525605E-2</v>
      </c>
      <c r="DY273" s="19">
        <f t="shared" si="958"/>
        <v>8.5641451844794252E-3</v>
      </c>
      <c r="DZ273" s="19">
        <f t="shared" si="959"/>
        <v>1.0991665977901195E-2</v>
      </c>
      <c r="EA273" s="19">
        <f t="shared" si="1059"/>
        <v>0.99981922155951108</v>
      </c>
      <c r="EC273" s="19">
        <f t="shared" si="919"/>
        <v>7.5201936454292101E-2</v>
      </c>
      <c r="ED273" s="19">
        <f t="shared" si="980"/>
        <v>4.062523005953779E-2</v>
      </c>
      <c r="EE273" s="19">
        <f t="shared" si="981"/>
        <v>1.0460423829894703E-2</v>
      </c>
      <c r="EF273" s="19">
        <f t="shared" si="982"/>
        <v>3.9140216492892967E-6</v>
      </c>
      <c r="EG273" s="19">
        <f t="shared" si="983"/>
        <v>3.9140216492892967E-6</v>
      </c>
      <c r="EH273" s="19">
        <f t="shared" si="984"/>
        <v>3.9140216492892967E-6</v>
      </c>
      <c r="EI273" s="19">
        <f t="shared" si="985"/>
        <v>2.4282639158720101E-2</v>
      </c>
      <c r="EJ273" s="19">
        <f t="shared" si="986"/>
        <v>8.6551631447493838E-2</v>
      </c>
      <c r="EK273" s="19">
        <f t="shared" si="987"/>
        <v>1.6509401724621068E-2</v>
      </c>
      <c r="EL273" s="19">
        <f t="shared" si="988"/>
        <v>4.7024318470237809E-2</v>
      </c>
      <c r="EM273" s="19">
        <f t="shared" si="989"/>
        <v>0.19414545546448933</v>
      </c>
      <c r="EN273" s="19">
        <f t="shared" si="990"/>
        <v>4.8339461445323896E-2</v>
      </c>
      <c r="EO273" s="19">
        <f t="shared" si="991"/>
        <v>4.448699668894425E-2</v>
      </c>
      <c r="EP273" s="19">
        <f t="shared" si="992"/>
        <v>0.18958137892951704</v>
      </c>
      <c r="EQ273" s="19">
        <f t="shared" si="993"/>
        <v>4.5606403716513907E-2</v>
      </c>
      <c r="ER273" s="19">
        <f t="shared" si="994"/>
        <v>3.1169762353638844E-2</v>
      </c>
      <c r="ES273" s="19">
        <f t="shared" si="960"/>
        <v>4.8361786666994394E-2</v>
      </c>
      <c r="ET273" s="19">
        <f t="shared" si="961"/>
        <v>1.9683220972199766E-2</v>
      </c>
      <c r="EU273" s="19">
        <f t="shared" si="962"/>
        <v>5.8398863481992205E-2</v>
      </c>
      <c r="EV273" s="19">
        <f t="shared" si="963"/>
        <v>8.5656936772240989E-3</v>
      </c>
      <c r="EW273" s="19">
        <f t="shared" si="964"/>
        <v>1.0993653393416934E-2</v>
      </c>
      <c r="EZ273" s="19">
        <f t="shared" si="920"/>
        <v>1.6729539806394467E-2</v>
      </c>
      <c r="FA273" s="19">
        <f t="shared" si="995"/>
        <v>-4.9371732233700798E-3</v>
      </c>
      <c r="FB273" s="19">
        <f t="shared" si="996"/>
        <v>0.29434862903664372</v>
      </c>
      <c r="FC273" s="19">
        <f t="shared" si="997"/>
        <v>-2.1281916815581649E-2</v>
      </c>
      <c r="FD273" s="19">
        <f t="shared" si="998"/>
        <v>-5.8791953579642495E-2</v>
      </c>
      <c r="FE273" s="19">
        <f t="shared" si="999"/>
        <v>-4.6995779870811695E-2</v>
      </c>
      <c r="FF273" s="19">
        <f t="shared" si="1000"/>
        <v>-9.3815933036701216E-2</v>
      </c>
      <c r="FG273" s="19">
        <f t="shared" si="1001"/>
        <v>-1.6360755294485781E-2</v>
      </c>
      <c r="FH273" s="19">
        <f t="shared" si="1002"/>
        <v>-3.7580543459821987E-2</v>
      </c>
      <c r="FI273" s="19">
        <f t="shared" si="866"/>
        <v>3.3032095774346869E-2</v>
      </c>
      <c r="FJ273" s="19">
        <f t="shared" si="867"/>
        <v>-2.2205816061500069E-2</v>
      </c>
      <c r="FK273" s="19">
        <f t="shared" si="868"/>
        <v>-1.9637130227082838E-2</v>
      </c>
      <c r="FL273" s="19">
        <f t="shared" si="869"/>
        <v>-9.4561547088741101E-3</v>
      </c>
      <c r="FM273" s="19">
        <f t="shared" si="870"/>
        <v>-5.1915940791924124E-2</v>
      </c>
      <c r="FN273" s="19">
        <f t="shared" si="871"/>
        <v>-6.4526031696483035E-2</v>
      </c>
      <c r="FO273" s="19">
        <f t="shared" si="872"/>
        <v>-6.504261349878214E-2</v>
      </c>
      <c r="FP273" s="19">
        <f t="shared" si="873"/>
        <v>-0.14287694848222818</v>
      </c>
      <c r="FQ273" s="19">
        <f t="shared" si="874"/>
        <v>-0.11401305066033128</v>
      </c>
      <c r="FR273" s="19">
        <f t="shared" si="875"/>
        <v>-2.7408481171026643E-2</v>
      </c>
      <c r="FS273" s="19">
        <f t="shared" si="876"/>
        <v>-4.0444624621378357E-2</v>
      </c>
      <c r="FT273" s="19">
        <f t="shared" si="877"/>
        <v>-8.5530169372608975E-2</v>
      </c>
      <c r="FU273" s="19"/>
      <c r="FV273" s="16"/>
      <c r="FW273" s="19">
        <f t="shared" si="1060"/>
        <v>0.96932041687594817</v>
      </c>
      <c r="FX273" s="19">
        <f t="shared" si="929"/>
        <v>1.0450534051501534</v>
      </c>
      <c r="FY273" s="19">
        <f t="shared" si="1031"/>
        <v>0.98728024005127235</v>
      </c>
      <c r="FZ273" s="19"/>
      <c r="GA273" s="19">
        <f t="shared" si="1061"/>
        <v>0.99211530930262204</v>
      </c>
      <c r="GB273" s="19">
        <f t="shared" si="930"/>
        <v>0.90619150234006107</v>
      </c>
      <c r="GC273" s="19">
        <f t="shared" si="1032"/>
        <v>0.99279832664641976</v>
      </c>
      <c r="GD273" s="19"/>
      <c r="GE273" s="19">
        <f t="shared" si="1062"/>
        <v>1.0091844113818951</v>
      </c>
      <c r="GF273" s="19">
        <f t="shared" si="931"/>
        <v>0.85117938726756037</v>
      </c>
      <c r="GG273" s="19">
        <f t="shared" si="1033"/>
        <v>1.0077448846678836</v>
      </c>
      <c r="GH273" s="19"/>
      <c r="GI273" s="19">
        <f t="shared" si="1034"/>
        <v>1.1660764248958109</v>
      </c>
      <c r="GJ273" s="19">
        <f t="shared" si="881"/>
        <v>1.1518053696247863</v>
      </c>
      <c r="GK273" s="19">
        <f t="shared" si="1035"/>
        <v>1.1518049979208529</v>
      </c>
      <c r="GL273" s="3"/>
      <c r="GM273" s="3"/>
      <c r="GN273" s="8"/>
      <c r="GO273" s="5">
        <f t="shared" si="932"/>
        <v>43</v>
      </c>
      <c r="GP273" t="b">
        <f t="shared" si="882"/>
        <v>0</v>
      </c>
      <c r="GS273" s="11"/>
      <c r="GT273" s="11"/>
      <c r="GU273" s="11"/>
      <c r="GV273" s="11"/>
      <c r="GW273" s="11"/>
      <c r="GX273" s="11"/>
      <c r="GY273" s="11"/>
      <c r="GZ273" s="11" t="str">
        <f ca="1">IF(GP273,OFFSET(#REF!,$GP$225+$GO273,0),"")</f>
        <v/>
      </c>
      <c r="HA273" s="12" t="str">
        <f t="shared" ca="1" si="886"/>
        <v/>
      </c>
      <c r="HB273" s="12" t="str">
        <f t="shared" ca="1" si="887"/>
        <v/>
      </c>
      <c r="HC273" s="12" t="str">
        <f t="shared" ca="1" si="888"/>
        <v/>
      </c>
      <c r="HD273" s="12" t="str">
        <f t="shared" ca="1" si="889"/>
        <v/>
      </c>
      <c r="HE273" t="str">
        <f t="shared" ca="1" si="890"/>
        <v/>
      </c>
      <c r="HF273" s="12" t="str">
        <f t="shared" ca="1" si="891"/>
        <v/>
      </c>
      <c r="HG273" s="12" t="str">
        <f t="shared" ca="1" si="892"/>
        <v/>
      </c>
      <c r="HH273" s="12" t="str">
        <f t="shared" ca="1" si="893"/>
        <v/>
      </c>
      <c r="HJ273" s="17"/>
      <c r="HL273" s="18">
        <f t="shared" si="894"/>
        <v>1992</v>
      </c>
      <c r="HM273" s="9">
        <f t="shared" si="1036"/>
        <v>0.83942983506345337</v>
      </c>
      <c r="HN273" s="9">
        <f t="shared" si="1063"/>
        <v>1.0877871525047189</v>
      </c>
      <c r="HO273" s="9">
        <f t="shared" si="1064"/>
        <v>0.9828155007176621</v>
      </c>
      <c r="HP273" s="9">
        <f t="shared" si="1065"/>
        <v>1.0598419269720394</v>
      </c>
      <c r="HQ273" s="9">
        <f t="shared" si="1066"/>
        <v>1.0443114420021096</v>
      </c>
      <c r="HR273" s="9">
        <f t="shared" si="808"/>
        <v>0.91311931781681877</v>
      </c>
      <c r="HS273" s="9">
        <f t="shared" si="1067"/>
        <v>0.91312099001117997</v>
      </c>
      <c r="HT273" s="9"/>
      <c r="HU273" s="9">
        <f t="shared" si="1068"/>
        <v>1.041629074138597</v>
      </c>
      <c r="HV273" s="23">
        <f t="shared" si="901"/>
        <v>1.0877851604450004</v>
      </c>
      <c r="HX273" s="8"/>
      <c r="HY273" s="5">
        <f t="shared" si="933"/>
        <v>43</v>
      </c>
      <c r="HZ273" t="b">
        <f t="shared" si="902"/>
        <v>0</v>
      </c>
      <c r="IC273" s="11"/>
      <c r="ID273" s="11"/>
      <c r="IE273" s="11"/>
      <c r="IF273" t="str">
        <f t="shared" ca="1" si="904"/>
        <v/>
      </c>
      <c r="IG273" s="12" t="str">
        <f t="shared" si="905"/>
        <v/>
      </c>
      <c r="IH273" s="19" t="str">
        <f t="shared" ca="1" si="906"/>
        <v/>
      </c>
      <c r="II273" s="19" t="str">
        <f t="shared" ca="1" si="907"/>
        <v/>
      </c>
      <c r="IJ273" s="11" t="str">
        <f t="shared" ca="1" si="908"/>
        <v/>
      </c>
      <c r="IK273" s="12" t="str">
        <f t="shared" ca="1" si="909"/>
        <v/>
      </c>
      <c r="IL273" s="12" t="str">
        <f t="shared" ca="1" si="1003"/>
        <v/>
      </c>
      <c r="IM273" s="12" t="str">
        <f t="shared" ca="1" si="911"/>
        <v/>
      </c>
      <c r="IN273" s="12" t="str">
        <f t="shared" ca="1" si="912"/>
        <v/>
      </c>
      <c r="IO273" t="str">
        <f t="shared" ca="1" si="913"/>
        <v/>
      </c>
      <c r="IP273" s="12" t="str">
        <f t="shared" ca="1" si="914"/>
        <v/>
      </c>
      <c r="IQ273" s="12" t="str">
        <f t="shared" ca="1" si="915"/>
        <v/>
      </c>
      <c r="IR273" s="12" t="str">
        <f t="shared" ca="1" si="916"/>
        <v/>
      </c>
    </row>
    <row r="274" spans="1:252" x14ac:dyDescent="0.2">
      <c r="A274" t="s">
        <v>54</v>
      </c>
      <c r="B274" s="1">
        <f t="shared" si="917"/>
        <v>1993</v>
      </c>
      <c r="C274" s="124">
        <f>Manufacturing_Energy_Data!C33</f>
        <v>202.10436079999999</v>
      </c>
      <c r="D274" s="124">
        <f>Manufacturing_Energy_Data!D33</f>
        <v>111.71092719999999</v>
      </c>
      <c r="E274" s="124">
        <f>Manufacturing_Energy_Data!E33</f>
        <v>35.309764399999999</v>
      </c>
      <c r="F274" s="124">
        <v>0.01</v>
      </c>
      <c r="G274" s="124">
        <v>0.01</v>
      </c>
      <c r="H274" s="124">
        <v>0.01</v>
      </c>
      <c r="I274" s="124">
        <f>Manufacturing_Energy_Data!F33</f>
        <v>66.275015300310841</v>
      </c>
      <c r="J274" s="124">
        <f>Manufacturing_Energy_Data!G33</f>
        <v>231.05282872547528</v>
      </c>
      <c r="K274" s="124">
        <f>Manufacturing_Energy_Data!H33</f>
        <v>44.795820817640724</v>
      </c>
      <c r="L274" s="124">
        <f>Manufacturing_Energy_Data!I33</f>
        <v>116.03256639999999</v>
      </c>
      <c r="M274" s="124">
        <f>Manufacturing_Energy_Data!J33</f>
        <v>505.41737125666094</v>
      </c>
      <c r="N274" s="124">
        <f>Manufacturing_Energy_Data!K33</f>
        <v>138.51030407431693</v>
      </c>
      <c r="O274" s="124">
        <f>Manufacturing_Energy_Data!L33</f>
        <v>117.2912532</v>
      </c>
      <c r="P274" s="124">
        <f>Manufacturing_Energy_Data!M33</f>
        <v>470.67033718115181</v>
      </c>
      <c r="Q274" s="124">
        <f>Manufacturing_Energy_Data!N33</f>
        <v>121.96741559942353</v>
      </c>
      <c r="R274" s="124">
        <f>Manufacturing_Energy_Data!O33</f>
        <v>80.611369381665114</v>
      </c>
      <c r="S274" s="124">
        <f>Manufacturing_Energy_Data!P33</f>
        <v>123.37528963114035</v>
      </c>
      <c r="T274" s="124">
        <f>Manufacturing_Energy_Data!Q33</f>
        <v>51.668175642147865</v>
      </c>
      <c r="U274" s="124">
        <f>Manufacturing_Energy_Data!R33</f>
        <v>158.65707944559645</v>
      </c>
      <c r="V274" s="124">
        <f>Manufacturing_Energy_Data!S33</f>
        <v>24.134854950020038</v>
      </c>
      <c r="W274" s="124">
        <f>Manufacturing_Energy_Data!T33</f>
        <v>30.172706688889512</v>
      </c>
      <c r="X274" s="124">
        <f t="shared" si="1029"/>
        <v>2629.7874406944393</v>
      </c>
      <c r="Z274" s="19">
        <f t="shared" si="1008"/>
        <v>0.35476108202634216</v>
      </c>
      <c r="AA274" s="19">
        <f t="shared" si="1009"/>
        <v>1.2987595269728305</v>
      </c>
      <c r="AB274" s="19">
        <f t="shared" si="1010"/>
        <v>0.44056749587077976</v>
      </c>
      <c r="AC274" s="19">
        <f t="shared" si="1011"/>
        <v>1.7553361076528644E-5</v>
      </c>
      <c r="AD274" s="19">
        <f t="shared" si="1012"/>
        <v>1.1626074185631061E-4</v>
      </c>
      <c r="AE274" s="19">
        <f t="shared" si="1013"/>
        <v>1.2477214259486248E-4</v>
      </c>
      <c r="AF274" s="19">
        <f t="shared" si="1014"/>
        <v>0.7735083552345895</v>
      </c>
      <c r="AG274" s="19">
        <f t="shared" si="1015"/>
        <v>1.3797321728528891</v>
      </c>
      <c r="AH274" s="19">
        <f t="shared" si="1016"/>
        <v>0.45504340730873372</v>
      </c>
      <c r="AI274" s="19">
        <f t="shared" si="1017"/>
        <v>0.32013018962042289</v>
      </c>
      <c r="AJ274" s="19">
        <f t="shared" si="1018"/>
        <v>1.0861201175020394</v>
      </c>
      <c r="AK274" s="19">
        <f t="shared" si="1019"/>
        <v>0.92766430704502112</v>
      </c>
      <c r="AL274" s="19">
        <f t="shared" si="1020"/>
        <v>1.4018695621090038</v>
      </c>
      <c r="AM274" s="19">
        <f t="shared" si="1021"/>
        <v>2.5892874777634347</v>
      </c>
      <c r="AN274" s="19">
        <f t="shared" si="1022"/>
        <v>0.54066156007785093</v>
      </c>
      <c r="AO274" s="19">
        <f t="shared" si="1023"/>
        <v>0.35306987056669803</v>
      </c>
      <c r="AP274" s="19">
        <f t="shared" si="1024"/>
        <v>1.3992693308097317</v>
      </c>
      <c r="AQ274" s="19">
        <f t="shared" si="1025"/>
        <v>0.52179832514197677</v>
      </c>
      <c r="AR274" s="19">
        <f t="shared" si="1026"/>
        <v>0.30238651797458277</v>
      </c>
      <c r="AS274" s="19">
        <f t="shared" si="1027"/>
        <v>0.40006938632330491</v>
      </c>
      <c r="AT274" s="19">
        <f t="shared" si="1028"/>
        <v>0.31113155804402914</v>
      </c>
      <c r="AU274" s="19">
        <f t="shared" si="1005"/>
        <v>2.7033819651012148</v>
      </c>
      <c r="AV274" s="19"/>
      <c r="AX274" s="19">
        <f t="shared" si="1037"/>
        <v>1.0951224767673262</v>
      </c>
      <c r="AY274" s="19">
        <f t="shared" si="1038"/>
        <v>1.0122856977739114</v>
      </c>
      <c r="AZ274" s="19">
        <f t="shared" si="1039"/>
        <v>1.3276940981081646</v>
      </c>
      <c r="BA274" s="19">
        <f t="shared" si="1040"/>
        <v>0.86552062413518716</v>
      </c>
      <c r="BB274" s="19">
        <f t="shared" si="1041"/>
        <v>0.78518474025285756</v>
      </c>
      <c r="BC274" s="19">
        <f t="shared" si="1042"/>
        <v>0.96022330716038973</v>
      </c>
      <c r="BD274" s="19">
        <f t="shared" si="1043"/>
        <v>1.1533574059776803</v>
      </c>
      <c r="BE274" s="19">
        <f t="shared" si="1044"/>
        <v>1.1077144743156482</v>
      </c>
      <c r="BF274" s="19">
        <f t="shared" si="1045"/>
        <v>1.1417699966614374</v>
      </c>
      <c r="BG274" s="19">
        <f t="shared" si="1046"/>
        <v>0.8660745905858025</v>
      </c>
      <c r="BH274" s="19">
        <f t="shared" si="1047"/>
        <v>0.9849944458867661</v>
      </c>
      <c r="BI274" s="19">
        <f t="shared" si="1048"/>
        <v>0.93461660174328898</v>
      </c>
      <c r="BJ274" s="19">
        <f t="shared" si="1049"/>
        <v>1.0188657393456539</v>
      </c>
      <c r="BK274" s="19">
        <f t="shared" si="1050"/>
        <v>0.90321216587100639</v>
      </c>
      <c r="BL274" s="19">
        <f t="shared" si="1051"/>
        <v>1.0987304019653441</v>
      </c>
      <c r="BM274" s="19">
        <f t="shared" si="1052"/>
        <v>1.1382828308341197</v>
      </c>
      <c r="BN274" s="19">
        <f t="shared" si="1053"/>
        <v>0.64524019453010573</v>
      </c>
      <c r="BO274" s="19">
        <f t="shared" si="1054"/>
        <v>0.94568722779041081</v>
      </c>
      <c r="BP274" s="19">
        <f t="shared" si="1055"/>
        <v>1.0221303890485887</v>
      </c>
      <c r="BQ274" s="19">
        <f t="shared" si="1056"/>
        <v>1.2844971895261243</v>
      </c>
      <c r="BR274" s="19">
        <f t="shared" si="1057"/>
        <v>1.0905933628347468</v>
      </c>
      <c r="BS274" s="19">
        <f t="shared" si="1058"/>
        <v>0.97593003644278453</v>
      </c>
      <c r="BU274" s="16"/>
      <c r="BV274" s="9">
        <f t="shared" si="1030"/>
        <v>1.2128392259680292</v>
      </c>
      <c r="BW274" s="9">
        <f t="shared" si="832"/>
        <v>0.97593003644278453</v>
      </c>
      <c r="BX274" s="9">
        <f t="shared" si="833"/>
        <v>0.9777289625660277</v>
      </c>
      <c r="BY274" s="9">
        <f t="shared" si="834"/>
        <v>1.0139756511600981</v>
      </c>
      <c r="BZ274" s="9">
        <f t="shared" si="835"/>
        <v>0.98440315316701155</v>
      </c>
      <c r="CA274" s="9">
        <f t="shared" si="797"/>
        <v>1.1836470967210335</v>
      </c>
      <c r="CB274" s="9">
        <f t="shared" si="836"/>
        <v>1.1836462299982173</v>
      </c>
      <c r="CC274" s="9"/>
      <c r="CD274" s="9">
        <f t="shared" si="837"/>
        <v>0.99139336147597512</v>
      </c>
      <c r="CE274" s="9">
        <f t="shared" si="838"/>
        <v>0.97593075106579275</v>
      </c>
      <c r="CG274" s="35"/>
      <c r="CH274">
        <f t="shared" si="839"/>
        <v>1993</v>
      </c>
      <c r="CI274" s="19">
        <f t="shared" si="840"/>
        <v>7.6851975818483242E-2</v>
      </c>
      <c r="CJ274" s="19">
        <f t="shared" si="940"/>
        <v>4.2479070920842507E-2</v>
      </c>
      <c r="CK274" s="19">
        <f t="shared" si="941"/>
        <v>1.3426851103477726E-2</v>
      </c>
      <c r="CL274" s="19">
        <f t="shared" si="942"/>
        <v>3.8025886979516997E-6</v>
      </c>
      <c r="CM274" s="19">
        <f t="shared" si="943"/>
        <v>3.8025886979516997E-6</v>
      </c>
      <c r="CN274" s="19">
        <f t="shared" si="944"/>
        <v>3.8025886979516997E-6</v>
      </c>
      <c r="CO274" s="19">
        <f t="shared" si="945"/>
        <v>2.5201662413753795E-2</v>
      </c>
      <c r="CP274" s="19">
        <f t="shared" si="946"/>
        <v>8.7859887514126211E-2</v>
      </c>
      <c r="CQ274" s="19">
        <f t="shared" si="947"/>
        <v>1.7034008195663006E-2</v>
      </c>
      <c r="CR274" s="19">
        <f t="shared" si="948"/>
        <v>4.4122412558697012E-2</v>
      </c>
      <c r="CS274" s="19">
        <f t="shared" si="949"/>
        <v>0.1921894383689037</v>
      </c>
      <c r="CT274" s="19">
        <f t="shared" si="950"/>
        <v>5.266977168228508E-2</v>
      </c>
      <c r="CU274" s="19">
        <f t="shared" si="951"/>
        <v>4.4601039378691108E-2</v>
      </c>
      <c r="CV274" s="19">
        <f t="shared" si="952"/>
        <v>0.17897657046261634</v>
      </c>
      <c r="CW274" s="19">
        <f t="shared" si="953"/>
        <v>4.6379191607674571E-2</v>
      </c>
      <c r="CX274" s="19">
        <f t="shared" si="954"/>
        <v>3.0653188213712945E-2</v>
      </c>
      <c r="CY274" s="19">
        <f t="shared" si="935"/>
        <v>4.6914548195789177E-2</v>
      </c>
      <c r="CZ274" s="19">
        <f t="shared" si="936"/>
        <v>1.9647282074061478E-2</v>
      </c>
      <c r="DA274" s="19">
        <f t="shared" si="937"/>
        <v>6.0330761714984998E-2</v>
      </c>
      <c r="DB274" s="19">
        <f t="shared" si="938"/>
        <v>9.1774926659649834E-3</v>
      </c>
      <c r="DC274" s="19">
        <f t="shared" si="939"/>
        <v>1.147343934417829E-2</v>
      </c>
      <c r="DD274">
        <f t="shared" si="861"/>
        <v>1.0000000000000002</v>
      </c>
      <c r="DF274" s="19">
        <f t="shared" si="918"/>
        <v>7.6684547618567273E-2</v>
      </c>
      <c r="DG274" s="19">
        <f t="shared" si="965"/>
        <v>4.2069325453968208E-2</v>
      </c>
      <c r="DH274" s="19">
        <f t="shared" si="966"/>
        <v>1.2869705584339662E-2</v>
      </c>
      <c r="DI274" s="19">
        <f t="shared" si="967"/>
        <v>3.8549104118400914E-6</v>
      </c>
      <c r="DJ274" s="19">
        <f t="shared" si="968"/>
        <v>3.8549104118400914E-6</v>
      </c>
      <c r="DK274" s="19">
        <f t="shared" si="969"/>
        <v>3.8549104118400914E-6</v>
      </c>
      <c r="DL274" s="19">
        <f t="shared" si="970"/>
        <v>2.4433810854708811E-2</v>
      </c>
      <c r="DM274" s="19">
        <f t="shared" si="971"/>
        <v>8.7439914590046436E-2</v>
      </c>
      <c r="DN274" s="19">
        <f t="shared" si="972"/>
        <v>1.6808620734271987E-2</v>
      </c>
      <c r="DO274" s="19">
        <f t="shared" si="973"/>
        <v>4.5618939986832099E-2</v>
      </c>
      <c r="DP274" s="19">
        <f t="shared" si="974"/>
        <v>0.19287483852233783</v>
      </c>
      <c r="DQ274" s="19">
        <f t="shared" si="975"/>
        <v>5.1028696378254648E-2</v>
      </c>
      <c r="DR274" s="19">
        <f t="shared" si="976"/>
        <v>4.4791000460354342E-2</v>
      </c>
      <c r="DS274" s="19">
        <f t="shared" si="977"/>
        <v>0.18290610095715382</v>
      </c>
      <c r="DT274" s="19">
        <f t="shared" si="978"/>
        <v>4.5557956709497707E-2</v>
      </c>
      <c r="DU274" s="19">
        <f t="shared" si="979"/>
        <v>3.0357701270477985E-2</v>
      </c>
      <c r="DV274" s="19">
        <f t="shared" si="955"/>
        <v>4.7223586544103482E-2</v>
      </c>
      <c r="DW274" s="19">
        <f t="shared" si="956"/>
        <v>1.942049575320309E-2</v>
      </c>
      <c r="DX274" s="19">
        <f t="shared" si="957"/>
        <v>5.9802547324556941E-2</v>
      </c>
      <c r="DY274" s="19">
        <f t="shared" si="958"/>
        <v>8.9314463899831855E-3</v>
      </c>
      <c r="DZ274" s="19">
        <f t="shared" si="959"/>
        <v>1.1070895452545479E-2</v>
      </c>
      <c r="EA274" s="19">
        <f t="shared" si="1059"/>
        <v>0.99990169531643847</v>
      </c>
      <c r="EC274" s="19">
        <f t="shared" si="919"/>
        <v>7.6692086809892798E-2</v>
      </c>
      <c r="ED274" s="19">
        <f t="shared" si="980"/>
        <v>4.2073461472284579E-2</v>
      </c>
      <c r="EE274" s="19">
        <f t="shared" si="981"/>
        <v>1.2870970861057289E-2</v>
      </c>
      <c r="EF274" s="19">
        <f t="shared" si="982"/>
        <v>3.8552894048450732E-6</v>
      </c>
      <c r="EG274" s="19">
        <f t="shared" si="983"/>
        <v>3.8552894048450732E-6</v>
      </c>
      <c r="EH274" s="19">
        <f t="shared" si="984"/>
        <v>3.8552894048450732E-6</v>
      </c>
      <c r="EI274" s="19">
        <f t="shared" si="985"/>
        <v>2.4436213048900025E-2</v>
      </c>
      <c r="EJ274" s="19">
        <f t="shared" si="986"/>
        <v>8.7448511188266728E-2</v>
      </c>
      <c r="EK274" s="19">
        <f t="shared" si="987"/>
        <v>1.6810273262865674E-2</v>
      </c>
      <c r="EL274" s="19">
        <f t="shared" si="988"/>
        <v>4.5623424983188068E-2</v>
      </c>
      <c r="EM274" s="19">
        <f t="shared" si="989"/>
        <v>0.19289380088639496</v>
      </c>
      <c r="EN274" s="19">
        <f t="shared" si="990"/>
        <v>5.1033713231284819E-2</v>
      </c>
      <c r="EO274" s="19">
        <f t="shared" si="991"/>
        <v>4.4795404058375315E-2</v>
      </c>
      <c r="EP274" s="19">
        <f t="shared" si="992"/>
        <v>0.18292408325127363</v>
      </c>
      <c r="EQ274" s="19">
        <f t="shared" si="993"/>
        <v>4.5562435710322501E-2</v>
      </c>
      <c r="ER274" s="19">
        <f t="shared" si="994"/>
        <v>3.0360685868094959E-2</v>
      </c>
      <c r="ES274" s="19">
        <f t="shared" si="960"/>
        <v>4.7228229300240017E-2</v>
      </c>
      <c r="ET274" s="19">
        <f t="shared" si="961"/>
        <v>1.9422405066587163E-2</v>
      </c>
      <c r="EU274" s="19">
        <f t="shared" si="962"/>
        <v>5.9808426773025176E-2</v>
      </c>
      <c r="EV274" s="19">
        <f t="shared" si="963"/>
        <v>8.9323244793145934E-3</v>
      </c>
      <c r="EW274" s="19">
        <f t="shared" si="964"/>
        <v>1.1071983880417241E-2</v>
      </c>
      <c r="EZ274" s="19">
        <f t="shared" si="920"/>
        <v>2.3715429435894653E-2</v>
      </c>
      <c r="FA274" s="19">
        <f t="shared" si="995"/>
        <v>-2.5647717106058437E-3</v>
      </c>
      <c r="FB274" s="19">
        <f t="shared" si="996"/>
        <v>0.10210065730291008</v>
      </c>
      <c r="FC274" s="19">
        <f t="shared" si="997"/>
        <v>-7.9174952183488842E-3</v>
      </c>
      <c r="FD274" s="19">
        <f t="shared" si="998"/>
        <v>-4.9250897524055995E-2</v>
      </c>
      <c r="FE274" s="19">
        <f t="shared" si="999"/>
        <v>-1.0536779151913185E-2</v>
      </c>
      <c r="FF274" s="19">
        <f t="shared" si="1000"/>
        <v>8.5491721666758447E-2</v>
      </c>
      <c r="FG274" s="19">
        <f t="shared" si="1001"/>
        <v>2.9844106690418003E-2</v>
      </c>
      <c r="FH274" s="19">
        <f t="shared" si="1002"/>
        <v>5.8768599184898497E-2</v>
      </c>
      <c r="FI274" s="19">
        <f t="shared" si="866"/>
        <v>-4.2060651970120599E-2</v>
      </c>
      <c r="FJ274" s="19">
        <f t="shared" si="867"/>
        <v>1.4546535846932602E-2</v>
      </c>
      <c r="FK274" s="19">
        <f t="shared" si="868"/>
        <v>2.6516761452873513E-2</v>
      </c>
      <c r="FL274" s="19">
        <f t="shared" si="869"/>
        <v>-6.7878559373059557E-3</v>
      </c>
      <c r="FM274" s="19">
        <f t="shared" si="870"/>
        <v>-6.1849069468441875E-2</v>
      </c>
      <c r="FN274" s="19">
        <f t="shared" si="871"/>
        <v>2.9941276663629529E-2</v>
      </c>
      <c r="FO274" s="19">
        <f t="shared" si="872"/>
        <v>-2.2521637027814428E-2</v>
      </c>
      <c r="FP274" s="19">
        <f t="shared" si="873"/>
        <v>-8.1965032786849731E-2</v>
      </c>
      <c r="FQ274" s="19">
        <f t="shared" si="874"/>
        <v>-1.8959203358741843E-2</v>
      </c>
      <c r="FR274" s="19">
        <f t="shared" si="875"/>
        <v>6.8458638069966169E-3</v>
      </c>
      <c r="FS274" s="19">
        <f t="shared" si="876"/>
        <v>4.409578156378733E-2</v>
      </c>
      <c r="FT274" s="19">
        <f t="shared" si="877"/>
        <v>4.5436850589303891E-2</v>
      </c>
      <c r="FU274" s="19"/>
      <c r="FV274" s="16"/>
      <c r="FW274" s="19">
        <f t="shared" si="1060"/>
        <v>0.99708584577352488</v>
      </c>
      <c r="FX274" s="19">
        <f t="shared" si="929"/>
        <v>1.0420079583526429</v>
      </c>
      <c r="FY274" s="19">
        <f t="shared" si="1031"/>
        <v>0.98440315316701155</v>
      </c>
      <c r="FZ274" s="19"/>
      <c r="GA274" s="19">
        <f t="shared" si="1061"/>
        <v>0.98482132405350142</v>
      </c>
      <c r="GB274" s="19">
        <f t="shared" si="930"/>
        <v>0.89243671518057055</v>
      </c>
      <c r="GC274" s="19">
        <f t="shared" si="1032"/>
        <v>0.9777289625660277</v>
      </c>
      <c r="GD274" s="19"/>
      <c r="GE274" s="19">
        <f t="shared" si="1062"/>
        <v>1.0061828807935531</v>
      </c>
      <c r="GF274" s="19">
        <f t="shared" si="931"/>
        <v>0.85644212795296526</v>
      </c>
      <c r="GG274" s="19">
        <f t="shared" si="1033"/>
        <v>1.0139756511600981</v>
      </c>
      <c r="GH274" s="19"/>
      <c r="GI274" s="19">
        <f t="shared" si="1034"/>
        <v>1.2128392259680292</v>
      </c>
      <c r="GJ274" s="19">
        <f t="shared" si="881"/>
        <v>1.1836470967210335</v>
      </c>
      <c r="GK274" s="19">
        <f t="shared" si="1035"/>
        <v>1.1836462299982173</v>
      </c>
      <c r="GL274" s="3"/>
      <c r="GM274" s="3"/>
      <c r="GN274" s="8"/>
      <c r="GO274" s="5">
        <f t="shared" si="932"/>
        <v>44</v>
      </c>
      <c r="GP274" t="b">
        <f t="shared" si="882"/>
        <v>0</v>
      </c>
      <c r="GS274" s="11"/>
      <c r="GT274" s="11"/>
      <c r="GU274" s="11"/>
      <c r="GV274" s="11"/>
      <c r="GW274" s="11"/>
      <c r="GX274" s="11"/>
      <c r="GY274" s="11"/>
      <c r="GZ274" s="11" t="str">
        <f ca="1">IF(GP274,OFFSET(#REF!,$GP$225+$GO274,0),"")</f>
        <v/>
      </c>
      <c r="HA274" s="12" t="str">
        <f t="shared" ca="1" si="886"/>
        <v/>
      </c>
      <c r="HB274" s="12" t="str">
        <f t="shared" ca="1" si="887"/>
        <v/>
      </c>
      <c r="HC274" s="12" t="str">
        <f t="shared" ca="1" si="888"/>
        <v/>
      </c>
      <c r="HD274" s="12" t="str">
        <f t="shared" ca="1" si="889"/>
        <v/>
      </c>
      <c r="HE274" t="str">
        <f t="shared" ca="1" si="890"/>
        <v/>
      </c>
      <c r="HF274" s="12" t="str">
        <f t="shared" ca="1" si="891"/>
        <v/>
      </c>
      <c r="HG274" s="12" t="str">
        <f t="shared" ca="1" si="892"/>
        <v/>
      </c>
      <c r="HH274" s="12" t="str">
        <f t="shared" ca="1" si="893"/>
        <v/>
      </c>
      <c r="HJ274" s="17"/>
      <c r="HL274" s="18">
        <f t="shared" si="894"/>
        <v>1993</v>
      </c>
      <c r="HM274" s="9">
        <f t="shared" si="1036"/>
        <v>0.87309322929137856</v>
      </c>
      <c r="HN274" s="9">
        <f t="shared" si="1063"/>
        <v>1.0747579498279085</v>
      </c>
      <c r="HO274" s="9">
        <f t="shared" si="1064"/>
        <v>0.96789766271707289</v>
      </c>
      <c r="HP274" s="9">
        <f t="shared" si="1065"/>
        <v>1.0663948032665174</v>
      </c>
      <c r="HQ274" s="9">
        <f t="shared" si="1066"/>
        <v>1.0412681573996427</v>
      </c>
      <c r="HR274" s="9">
        <f t="shared" si="808"/>
        <v>0.93836255499126087</v>
      </c>
      <c r="HS274" s="9">
        <f t="shared" si="1067"/>
        <v>0.93836388912183011</v>
      </c>
      <c r="HT274" s="9"/>
      <c r="HU274" s="9">
        <f t="shared" si="1068"/>
        <v>1.032161037615295</v>
      </c>
      <c r="HV274" s="23">
        <f t="shared" si="901"/>
        <v>1.0747564217773815</v>
      </c>
      <c r="HX274" s="8"/>
      <c r="HY274" s="5">
        <f t="shared" si="933"/>
        <v>44</v>
      </c>
      <c r="HZ274" t="b">
        <f t="shared" si="902"/>
        <v>0</v>
      </c>
      <c r="IC274" s="11"/>
      <c r="ID274" s="11"/>
      <c r="IE274" s="11"/>
      <c r="IF274" t="str">
        <f t="shared" ca="1" si="904"/>
        <v/>
      </c>
      <c r="IG274" s="12" t="str">
        <f t="shared" si="905"/>
        <v/>
      </c>
      <c r="IH274" s="19" t="str">
        <f t="shared" ca="1" si="906"/>
        <v/>
      </c>
      <c r="II274" s="19" t="str">
        <f t="shared" ca="1" si="907"/>
        <v/>
      </c>
      <c r="IJ274" s="11" t="str">
        <f t="shared" ca="1" si="908"/>
        <v/>
      </c>
      <c r="IK274" s="12" t="str">
        <f t="shared" ca="1" si="909"/>
        <v/>
      </c>
      <c r="IL274" s="12" t="str">
        <f t="shared" ca="1" si="1003"/>
        <v/>
      </c>
      <c r="IM274" s="12" t="str">
        <f t="shared" ca="1" si="911"/>
        <v/>
      </c>
      <c r="IN274" s="12" t="str">
        <f t="shared" ca="1" si="912"/>
        <v/>
      </c>
      <c r="IO274" t="str">
        <f t="shared" ca="1" si="913"/>
        <v/>
      </c>
      <c r="IP274" s="12" t="str">
        <f t="shared" ca="1" si="914"/>
        <v/>
      </c>
      <c r="IQ274" s="12" t="str">
        <f t="shared" ca="1" si="915"/>
        <v/>
      </c>
      <c r="IR274" s="12" t="str">
        <f t="shared" ca="1" si="916"/>
        <v/>
      </c>
    </row>
    <row r="275" spans="1:252" x14ac:dyDescent="0.2">
      <c r="A275" t="s">
        <v>54</v>
      </c>
      <c r="B275" s="1">
        <f t="shared" si="917"/>
        <v>1994</v>
      </c>
      <c r="C275" s="124">
        <f>Manufacturing_Energy_Data!C34</f>
        <v>206.38096160000001</v>
      </c>
      <c r="D275" s="124">
        <f>Manufacturing_Energy_Data!D34</f>
        <v>117.0374004</v>
      </c>
      <c r="E275" s="124">
        <f>Manufacturing_Energy_Data!E34</f>
        <v>33.010758799999998</v>
      </c>
      <c r="F275" s="124">
        <v>0.01</v>
      </c>
      <c r="G275" s="124">
        <v>0.01</v>
      </c>
      <c r="H275" s="124">
        <v>0.01</v>
      </c>
      <c r="I275" s="124">
        <f>Manufacturing_Energy_Data!F34</f>
        <v>68.881439697990274</v>
      </c>
      <c r="J275" s="124">
        <f>Manufacturing_Energy_Data!G34</f>
        <v>236.49778005779467</v>
      </c>
      <c r="K275" s="124">
        <f>Manufacturing_Energy_Data!H34</f>
        <v>45.355872790684593</v>
      </c>
      <c r="L275" s="124">
        <f>Manufacturing_Energy_Data!I34</f>
        <v>119.13475679999999</v>
      </c>
      <c r="M275" s="124">
        <f>Manufacturing_Energy_Data!J34</f>
        <v>529.47404492411465</v>
      </c>
      <c r="N275" s="124">
        <f>Manufacturing_Energy_Data!K34</f>
        <v>147.55271189508196</v>
      </c>
      <c r="O275" s="124">
        <f>Manufacturing_Energy_Data!L34</f>
        <v>119.70421959999999</v>
      </c>
      <c r="P275" s="124">
        <f>Manufacturing_Energy_Data!M34</f>
        <v>475.66366162931934</v>
      </c>
      <c r="Q275" s="124">
        <f>Manufacturing_Energy_Data!N34</f>
        <v>123.24366390142647</v>
      </c>
      <c r="R275" s="124">
        <f>Manufacturing_Energy_Data!O34</f>
        <v>85.185224707419891</v>
      </c>
      <c r="S275" s="124">
        <f>Manufacturing_Energy_Data!P34</f>
        <v>124.94734607198089</v>
      </c>
      <c r="T275" s="124">
        <f>Manufacturing_Energy_Data!Q34</f>
        <v>52.586367072402908</v>
      </c>
      <c r="U275" s="124">
        <f>Manufacturing_Energy_Data!R34</f>
        <v>162.54126812923144</v>
      </c>
      <c r="V275" s="124">
        <f>Manufacturing_Energy_Data!S34</f>
        <v>24.760861050246227</v>
      </c>
      <c r="W275" s="124">
        <f>Manufacturing_Energy_Data!T34</f>
        <v>30.71790273128039</v>
      </c>
      <c r="X275" s="124">
        <f t="shared" si="1029"/>
        <v>2702.7062418589735</v>
      </c>
      <c r="Z275" s="19">
        <f t="shared" si="1008"/>
        <v>0.35435224187219405</v>
      </c>
      <c r="AA275" s="19">
        <f t="shared" si="1009"/>
        <v>1.2838895925108975</v>
      </c>
      <c r="AB275" s="19">
        <f t="shared" si="1010"/>
        <v>0.40503311333021114</v>
      </c>
      <c r="AC275" s="19">
        <f t="shared" si="1011"/>
        <v>1.7169812521708594E-5</v>
      </c>
      <c r="AD275" s="19">
        <f t="shared" si="1012"/>
        <v>1.0969908662726052E-4</v>
      </c>
      <c r="AE275" s="19">
        <f t="shared" si="1013"/>
        <v>1.2269730477392456E-4</v>
      </c>
      <c r="AF275" s="19">
        <f t="shared" si="1014"/>
        <v>0.75633759534554357</v>
      </c>
      <c r="AG275" s="19">
        <f t="shared" si="1015"/>
        <v>1.3466492862309978</v>
      </c>
      <c r="AH275" s="19">
        <f t="shared" si="1016"/>
        <v>0.45519411728576442</v>
      </c>
      <c r="AI275" s="19">
        <f t="shared" si="1017"/>
        <v>0.32076988719393706</v>
      </c>
      <c r="AJ275" s="19">
        <f t="shared" si="1018"/>
        <v>1.1026475651628764</v>
      </c>
      <c r="AK275" s="19">
        <f t="shared" si="1019"/>
        <v>0.91472340841737187</v>
      </c>
      <c r="AL275" s="19">
        <f t="shared" si="1020"/>
        <v>1.3650286332401802</v>
      </c>
      <c r="AM275" s="19">
        <f t="shared" si="1021"/>
        <v>2.4854903369889589</v>
      </c>
      <c r="AN275" s="19">
        <f t="shared" si="1022"/>
        <v>0.50461614692611734</v>
      </c>
      <c r="AO275" s="19">
        <f t="shared" si="1023"/>
        <v>0.34053329474973509</v>
      </c>
      <c r="AP275" s="19">
        <f t="shared" si="1024"/>
        <v>1.2037977564286477</v>
      </c>
      <c r="AQ275" s="19">
        <f t="shared" si="1025"/>
        <v>0.49518439244685752</v>
      </c>
      <c r="AR275" s="19">
        <f t="shared" si="1026"/>
        <v>0.29019599427570542</v>
      </c>
      <c r="AS275" s="19">
        <f t="shared" si="1027"/>
        <v>0.39371602837176883</v>
      </c>
      <c r="AT275" s="19">
        <f t="shared" si="1028"/>
        <v>0.31293458714498928</v>
      </c>
      <c r="AU275" s="19">
        <f t="shared" si="1005"/>
        <v>2.6063296129131204</v>
      </c>
      <c r="AV275" s="19"/>
      <c r="AX275" s="19">
        <f t="shared" si="1037"/>
        <v>1.093860416003346</v>
      </c>
      <c r="AY275" s="19">
        <f t="shared" si="1038"/>
        <v>1.0006956984938022</v>
      </c>
      <c r="AZ275" s="19">
        <f t="shared" si="1039"/>
        <v>1.2206076915502271</v>
      </c>
      <c r="BA275" s="19">
        <f t="shared" si="1040"/>
        <v>0.84660862300294304</v>
      </c>
      <c r="BB275" s="19">
        <f t="shared" si="1041"/>
        <v>0.74086959591102874</v>
      </c>
      <c r="BC275" s="19">
        <f t="shared" si="1042"/>
        <v>0.94425573945810592</v>
      </c>
      <c r="BD275" s="19">
        <f t="shared" si="1043"/>
        <v>1.127754549912487</v>
      </c>
      <c r="BE275" s="19">
        <f t="shared" si="1044"/>
        <v>1.0811539627292304</v>
      </c>
      <c r="BF275" s="19">
        <f t="shared" si="1045"/>
        <v>1.1421481498820034</v>
      </c>
      <c r="BG275" s="19">
        <f t="shared" si="1046"/>
        <v>0.86780521716224912</v>
      </c>
      <c r="BH275" s="19">
        <f t="shared" si="1047"/>
        <v>0.9999830681287053</v>
      </c>
      <c r="BI275" s="19">
        <f t="shared" si="1048"/>
        <v>0.92157871874291286</v>
      </c>
      <c r="BJ275" s="19">
        <f t="shared" si="1049"/>
        <v>0.99209009541652493</v>
      </c>
      <c r="BK275" s="19">
        <f t="shared" si="1050"/>
        <v>0.86700496943752581</v>
      </c>
      <c r="BL275" s="19">
        <f t="shared" si="1051"/>
        <v>1.0254790480582743</v>
      </c>
      <c r="BM275" s="19">
        <f t="shared" si="1052"/>
        <v>1.0978654228378082</v>
      </c>
      <c r="BN275" s="19">
        <f t="shared" si="1053"/>
        <v>0.55510306803011322</v>
      </c>
      <c r="BO275" s="19">
        <f t="shared" si="1054"/>
        <v>0.89745315915057799</v>
      </c>
      <c r="BP275" s="19">
        <f t="shared" si="1055"/>
        <v>0.98092384050766834</v>
      </c>
      <c r="BQ275" s="19">
        <f t="shared" si="1056"/>
        <v>1.2640985519102819</v>
      </c>
      <c r="BR275" s="19">
        <f t="shared" si="1057"/>
        <v>1.0969134275137105</v>
      </c>
      <c r="BS275" s="19">
        <f t="shared" si="1058"/>
        <v>0.94089380892092234</v>
      </c>
      <c r="BU275" s="16"/>
      <c r="BV275" s="9">
        <f t="shared" si="1030"/>
        <v>1.2928838365062905</v>
      </c>
      <c r="BW275" s="9">
        <f t="shared" si="832"/>
        <v>0.94089380892092234</v>
      </c>
      <c r="BX275" s="9">
        <f t="shared" si="833"/>
        <v>0.9767261343182605</v>
      </c>
      <c r="BY275" s="9">
        <f t="shared" si="834"/>
        <v>1.0037711377847289</v>
      </c>
      <c r="BZ275" s="9">
        <f t="shared" si="835"/>
        <v>0.95969572837222095</v>
      </c>
      <c r="CA275" s="9">
        <f t="shared" si="797"/>
        <v>1.2164676945813728</v>
      </c>
      <c r="CB275" s="9">
        <f t="shared" si="836"/>
        <v>1.216466397422699</v>
      </c>
      <c r="CC275" s="9"/>
      <c r="CD275" s="9">
        <f t="shared" si="837"/>
        <v>0.98040950314872033</v>
      </c>
      <c r="CE275" s="9">
        <f t="shared" si="838"/>
        <v>0.94089481222735838</v>
      </c>
      <c r="CG275" s="35"/>
      <c r="CH275">
        <f t="shared" si="839"/>
        <v>1994</v>
      </c>
      <c r="CI275" s="19">
        <f t="shared" si="840"/>
        <v>7.6360855798389402E-2</v>
      </c>
      <c r="CJ275" s="19">
        <f t="shared" si="940"/>
        <v>4.3303781442225631E-2</v>
      </c>
      <c r="CK275" s="19">
        <f t="shared" si="941"/>
        <v>1.2213964761961908E-2</v>
      </c>
      <c r="CL275" s="19">
        <f t="shared" si="942"/>
        <v>3.6999951549014101E-6</v>
      </c>
      <c r="CM275" s="19">
        <f t="shared" si="943"/>
        <v>3.6999951549014101E-6</v>
      </c>
      <c r="CN275" s="19">
        <f t="shared" si="944"/>
        <v>3.6999951549014101E-6</v>
      </c>
      <c r="CO275" s="19">
        <f t="shared" si="945"/>
        <v>2.5486099314519766E-2</v>
      </c>
      <c r="CP275" s="19">
        <f t="shared" si="946"/>
        <v>8.750406403587796E-2</v>
      </c>
      <c r="CQ275" s="19">
        <f t="shared" si="947"/>
        <v>1.6781650957185767E-2</v>
      </c>
      <c r="CR275" s="19">
        <f t="shared" si="948"/>
        <v>4.4079802294035776E-2</v>
      </c>
      <c r="CS275" s="19">
        <f t="shared" si="949"/>
        <v>0.19590514008652757</v>
      </c>
      <c r="CT275" s="19">
        <f t="shared" si="950"/>
        <v>5.4594431910436683E-2</v>
      </c>
      <c r="CU275" s="19">
        <f t="shared" si="951"/>
        <v>4.4290503254125431E-2</v>
      </c>
      <c r="CV275" s="19">
        <f t="shared" si="952"/>
        <v>0.17599532433911452</v>
      </c>
      <c r="CW275" s="19">
        <f t="shared" si="953"/>
        <v>4.5600095930757575E-2</v>
      </c>
      <c r="CX275" s="19">
        <f t="shared" si="954"/>
        <v>3.151849186866415E-2</v>
      </c>
      <c r="CY275" s="19">
        <f t="shared" si="935"/>
        <v>4.6230457508411898E-2</v>
      </c>
      <c r="CZ275" s="19">
        <f t="shared" si="936"/>
        <v>1.945693033817578E-2</v>
      </c>
      <c r="DA275" s="19">
        <f t="shared" si="937"/>
        <v>6.0140190454968726E-2</v>
      </c>
      <c r="DB275" s="19">
        <f t="shared" si="938"/>
        <v>9.1615065917098077E-3</v>
      </c>
      <c r="DC275" s="19">
        <f t="shared" si="939"/>
        <v>1.1365609127447022E-2</v>
      </c>
      <c r="DD275">
        <f t="shared" si="861"/>
        <v>1.0000000000000002</v>
      </c>
      <c r="DF275" s="19">
        <f t="shared" si="918"/>
        <v>7.6606153428829912E-2</v>
      </c>
      <c r="DG275" s="19">
        <f t="shared" si="965"/>
        <v>4.2890104697130768E-2</v>
      </c>
      <c r="DH275" s="19">
        <f t="shared" si="966"/>
        <v>1.281084003587489E-2</v>
      </c>
      <c r="DI275" s="19">
        <f t="shared" si="967"/>
        <v>3.7510580967625922E-6</v>
      </c>
      <c r="DJ275" s="19">
        <f t="shared" si="968"/>
        <v>3.7510580967625922E-6</v>
      </c>
      <c r="DK275" s="19">
        <f t="shared" si="969"/>
        <v>3.7510580967625922E-6</v>
      </c>
      <c r="DL275" s="19">
        <f t="shared" si="970"/>
        <v>2.534361483992895E-2</v>
      </c>
      <c r="DM275" s="19">
        <f t="shared" si="971"/>
        <v>8.7681855443842174E-2</v>
      </c>
      <c r="DN275" s="19">
        <f t="shared" si="972"/>
        <v>1.6907515692643836E-2</v>
      </c>
      <c r="DO275" s="19">
        <f t="shared" si="973"/>
        <v>4.4101103995546231E-2</v>
      </c>
      <c r="DP275" s="19">
        <f t="shared" si="974"/>
        <v>0.19404135992700669</v>
      </c>
      <c r="DQ275" s="19">
        <f t="shared" si="975"/>
        <v>5.3626345550010446E-2</v>
      </c>
      <c r="DR275" s="19">
        <f t="shared" si="976"/>
        <v>4.4445590509933977E-2</v>
      </c>
      <c r="DS275" s="19">
        <f t="shared" si="977"/>
        <v>0.17748177430258194</v>
      </c>
      <c r="DT275" s="19">
        <f t="shared" si="978"/>
        <v>4.5988543880854001E-2</v>
      </c>
      <c r="DU275" s="19">
        <f t="shared" si="979"/>
        <v>3.1083832725597074E-2</v>
      </c>
      <c r="DV275" s="19">
        <f t="shared" si="955"/>
        <v>4.6571665471723381E-2</v>
      </c>
      <c r="DW275" s="19">
        <f t="shared" si="956"/>
        <v>1.9551951772576043E-2</v>
      </c>
      <c r="DX275" s="19">
        <f t="shared" si="957"/>
        <v>6.0235425841288777E-2</v>
      </c>
      <c r="DY275" s="19">
        <f t="shared" si="958"/>
        <v>9.1694973063316046E-3</v>
      </c>
      <c r="DZ275" s="19">
        <f t="shared" si="959"/>
        <v>1.141943938533707E-2</v>
      </c>
      <c r="EA275" s="19">
        <f t="shared" si="1059"/>
        <v>0.99996786798132831</v>
      </c>
      <c r="EC275" s="19">
        <f t="shared" si="919"/>
        <v>7.6608615018278092E-2</v>
      </c>
      <c r="ED275" s="19">
        <f t="shared" si="980"/>
        <v>4.2891482887059754E-2</v>
      </c>
      <c r="EE275" s="19">
        <f t="shared" si="981"/>
        <v>1.2811251687253312E-2</v>
      </c>
      <c r="EF275" s="19">
        <f t="shared" si="982"/>
        <v>3.7511786297043626E-6</v>
      </c>
      <c r="EG275" s="19">
        <f t="shared" si="983"/>
        <v>3.7511786297043626E-6</v>
      </c>
      <c r="EH275" s="19">
        <f t="shared" si="984"/>
        <v>3.7511786297043626E-6</v>
      </c>
      <c r="EI275" s="19">
        <f t="shared" si="985"/>
        <v>2.5344429207601472E-2</v>
      </c>
      <c r="EJ275" s="19">
        <f t="shared" si="986"/>
        <v>8.7684672929389959E-2</v>
      </c>
      <c r="EK275" s="19">
        <f t="shared" si="987"/>
        <v>1.6908058982710771E-2</v>
      </c>
      <c r="EL275" s="19">
        <f t="shared" si="988"/>
        <v>4.4102521098577638E-2</v>
      </c>
      <c r="EM275" s="19">
        <f t="shared" si="989"/>
        <v>0.1940475950679546</v>
      </c>
      <c r="EN275" s="19">
        <f t="shared" si="990"/>
        <v>5.3628068728116145E-2</v>
      </c>
      <c r="EO275" s="19">
        <f t="shared" si="991"/>
        <v>4.4447018682368181E-2</v>
      </c>
      <c r="EP275" s="19">
        <f t="shared" si="992"/>
        <v>0.17748747733351761</v>
      </c>
      <c r="EQ275" s="19">
        <f t="shared" si="993"/>
        <v>4.5990021633087824E-2</v>
      </c>
      <c r="ER275" s="19">
        <f t="shared" si="994"/>
        <v>3.1084831543984653E-2</v>
      </c>
      <c r="ES275" s="19">
        <f t="shared" si="960"/>
        <v>4.6573161961433122E-2</v>
      </c>
      <c r="ET275" s="19">
        <f t="shared" si="961"/>
        <v>1.9552580036442852E-2</v>
      </c>
      <c r="EU275" s="19">
        <f t="shared" si="962"/>
        <v>6.0237361389309671E-2</v>
      </c>
      <c r="EV275" s="19">
        <f t="shared" si="963"/>
        <v>9.1697919502577666E-3</v>
      </c>
      <c r="EW275" s="19">
        <f t="shared" si="964"/>
        <v>1.1419806326767189E-2</v>
      </c>
      <c r="EZ275" s="19">
        <f t="shared" si="920"/>
        <v>-1.1531025737928895E-3</v>
      </c>
      <c r="FA275" s="19">
        <f t="shared" si="995"/>
        <v>-1.1515384468776112E-2</v>
      </c>
      <c r="FB275" s="19">
        <f t="shared" si="996"/>
        <v>-8.4094834151297551E-2</v>
      </c>
      <c r="FC275" s="19">
        <f t="shared" si="997"/>
        <v>-2.2092690003025901E-2</v>
      </c>
      <c r="FD275" s="19">
        <f t="shared" si="998"/>
        <v>-5.8094402113156016E-2</v>
      </c>
      <c r="FE275" s="19">
        <f t="shared" si="999"/>
        <v>-1.6768829138596727E-2</v>
      </c>
      <c r="FF275" s="19">
        <f t="shared" si="1000"/>
        <v>-2.2448640615921493E-2</v>
      </c>
      <c r="FG275" s="19">
        <f t="shared" si="1001"/>
        <v>-2.4269905733224718E-2</v>
      </c>
      <c r="FH275" s="19">
        <f t="shared" si="1002"/>
        <v>3.3114428780555962E-4</v>
      </c>
      <c r="FI275" s="19">
        <f t="shared" si="866"/>
        <v>1.9962481175757208E-3</v>
      </c>
      <c r="FJ275" s="19">
        <f t="shared" si="867"/>
        <v>1.5102344504943729E-2</v>
      </c>
      <c r="FK275" s="19">
        <f t="shared" si="868"/>
        <v>-1.4048195549873852E-2</v>
      </c>
      <c r="FL275" s="19">
        <f t="shared" si="869"/>
        <v>-2.6631342122417152E-2</v>
      </c>
      <c r="FM275" s="19">
        <f t="shared" si="870"/>
        <v>-4.0912773960804005E-2</v>
      </c>
      <c r="FN275" s="19">
        <f t="shared" si="871"/>
        <v>-6.8995465824951349E-2</v>
      </c>
      <c r="FO275" s="19">
        <f t="shared" si="872"/>
        <v>-3.6153068216958253E-2</v>
      </c>
      <c r="FP275" s="19">
        <f t="shared" si="873"/>
        <v>-0.15046883742724984</v>
      </c>
      <c r="FQ275" s="19">
        <f t="shared" si="874"/>
        <v>-5.2350959729685731E-2</v>
      </c>
      <c r="FR275" s="19">
        <f t="shared" si="875"/>
        <v>-4.1149522862164084E-2</v>
      </c>
      <c r="FS275" s="19">
        <f t="shared" si="876"/>
        <v>-1.6008088606098658E-2</v>
      </c>
      <c r="FT275" s="19">
        <f t="shared" si="877"/>
        <v>5.7783429903144915E-3</v>
      </c>
      <c r="FU275" s="19"/>
      <c r="FV275" s="16"/>
      <c r="FW275" s="19">
        <f t="shared" si="1060"/>
        <v>0.97490111168853721</v>
      </c>
      <c r="FX275" s="19">
        <f t="shared" si="929"/>
        <v>1.0158547169862946</v>
      </c>
      <c r="FY275" s="19">
        <f t="shared" si="1031"/>
        <v>0.95969572837222095</v>
      </c>
      <c r="FZ275" s="19"/>
      <c r="GA275" s="19">
        <f t="shared" si="1061"/>
        <v>0.99897432899488292</v>
      </c>
      <c r="GB275" s="19">
        <f t="shared" si="930"/>
        <v>0.89152136871790788</v>
      </c>
      <c r="GC275" s="19">
        <f t="shared" si="1032"/>
        <v>0.9767261343182605</v>
      </c>
      <c r="GD275" s="19"/>
      <c r="GE275" s="19">
        <f t="shared" si="1062"/>
        <v>0.98993613568166638</v>
      </c>
      <c r="GF275" s="19">
        <f t="shared" si="931"/>
        <v>0.84782301058074172</v>
      </c>
      <c r="GG275" s="19">
        <f t="shared" si="1033"/>
        <v>1.0037711377847289</v>
      </c>
      <c r="GH275" s="19"/>
      <c r="GI275" s="19">
        <f t="shared" si="1034"/>
        <v>1.2928838365062905</v>
      </c>
      <c r="GJ275" s="19">
        <f t="shared" si="881"/>
        <v>1.2164676945813728</v>
      </c>
      <c r="GK275" s="19">
        <f t="shared" si="1035"/>
        <v>1.216466397422699</v>
      </c>
      <c r="GL275" s="3"/>
      <c r="GM275" s="3"/>
      <c r="GN275" s="8"/>
      <c r="GO275" s="5">
        <f t="shared" si="932"/>
        <v>45</v>
      </c>
      <c r="GP275" t="b">
        <f t="shared" si="882"/>
        <v>0</v>
      </c>
      <c r="GS275" s="11"/>
      <c r="GT275" s="11"/>
      <c r="GU275" s="11"/>
      <c r="GV275" s="11"/>
      <c r="GW275" s="11"/>
      <c r="GX275" s="11"/>
      <c r="GY275" s="11"/>
      <c r="GZ275" s="11" t="str">
        <f ca="1">IF(GP275,OFFSET(#REF!,$GP$225+$GO275,0),"")</f>
        <v/>
      </c>
      <c r="HA275" s="12" t="str">
        <f t="shared" ca="1" si="886"/>
        <v/>
      </c>
      <c r="HB275" s="12" t="str">
        <f t="shared" ca="1" si="887"/>
        <v/>
      </c>
      <c r="HC275" s="12" t="str">
        <f t="shared" ca="1" si="888"/>
        <v/>
      </c>
      <c r="HD275" s="12" t="str">
        <f t="shared" ca="1" si="889"/>
        <v/>
      </c>
      <c r="HE275" t="str">
        <f t="shared" ca="1" si="890"/>
        <v/>
      </c>
      <c r="HF275" s="12" t="str">
        <f t="shared" ca="1" si="891"/>
        <v/>
      </c>
      <c r="HG275" s="12" t="str">
        <f t="shared" ca="1" si="892"/>
        <v/>
      </c>
      <c r="HH275" s="12" t="str">
        <f t="shared" ca="1" si="893"/>
        <v/>
      </c>
      <c r="HJ275" s="17"/>
      <c r="HL275" s="18">
        <f t="shared" si="894"/>
        <v>1994</v>
      </c>
      <c r="HM275" s="9">
        <f t="shared" si="1036"/>
        <v>0.93071538234009887</v>
      </c>
      <c r="HN275" s="9">
        <f t="shared" si="1063"/>
        <v>1.0361737658649341</v>
      </c>
      <c r="HO275" s="9">
        <f t="shared" si="1064"/>
        <v>0.96690491814850343</v>
      </c>
      <c r="HP275" s="9">
        <f t="shared" si="1065"/>
        <v>1.0556627506566669</v>
      </c>
      <c r="HQ275" s="9">
        <f t="shared" si="1066"/>
        <v>1.0151334842147866</v>
      </c>
      <c r="HR275" s="9">
        <f t="shared" si="808"/>
        <v>0.96438181372968479</v>
      </c>
      <c r="HS275" s="9">
        <f t="shared" si="1067"/>
        <v>0.96438286266776252</v>
      </c>
      <c r="HT275" s="9"/>
      <c r="HU275" s="9">
        <f t="shared" si="1068"/>
        <v>1.0207255055161086</v>
      </c>
      <c r="HV275" s="23">
        <f t="shared" si="901"/>
        <v>1.0361726388414667</v>
      </c>
      <c r="HX275" s="8"/>
      <c r="HY275" s="5">
        <f t="shared" si="933"/>
        <v>45</v>
      </c>
      <c r="HZ275" t="b">
        <f t="shared" si="902"/>
        <v>0</v>
      </c>
      <c r="IC275" s="11"/>
      <c r="ID275" s="11"/>
      <c r="IE275" s="11"/>
      <c r="IF275" t="str">
        <f t="shared" ca="1" si="904"/>
        <v/>
      </c>
      <c r="IG275" s="12" t="str">
        <f t="shared" si="905"/>
        <v/>
      </c>
      <c r="IH275" s="19" t="str">
        <f t="shared" ca="1" si="906"/>
        <v/>
      </c>
      <c r="II275" s="19" t="str">
        <f t="shared" ca="1" si="907"/>
        <v/>
      </c>
      <c r="IJ275" s="11" t="str">
        <f t="shared" ca="1" si="908"/>
        <v/>
      </c>
      <c r="IK275" s="12" t="str">
        <f t="shared" ca="1" si="909"/>
        <v/>
      </c>
      <c r="IL275" s="12" t="str">
        <f t="shared" ca="1" si="1003"/>
        <v/>
      </c>
      <c r="IM275" s="12" t="str">
        <f t="shared" ca="1" si="911"/>
        <v/>
      </c>
      <c r="IN275" s="12" t="str">
        <f t="shared" ca="1" si="912"/>
        <v/>
      </c>
      <c r="IO275" t="str">
        <f t="shared" ca="1" si="913"/>
        <v/>
      </c>
      <c r="IP275" s="12" t="str">
        <f t="shared" ca="1" si="914"/>
        <v/>
      </c>
      <c r="IQ275" s="12" t="str">
        <f t="shared" ca="1" si="915"/>
        <v/>
      </c>
      <c r="IR275" s="12" t="str">
        <f t="shared" ca="1" si="916"/>
        <v/>
      </c>
    </row>
    <row r="276" spans="1:252" x14ac:dyDescent="0.2">
      <c r="A276" t="s">
        <v>54</v>
      </c>
      <c r="B276" s="1">
        <f t="shared" si="917"/>
        <v>1995</v>
      </c>
      <c r="C276" s="124">
        <f>Manufacturing_Energy_Data!C35</f>
        <v>215.29992960000001</v>
      </c>
      <c r="D276" s="124">
        <f>Manufacturing_Energy_Data!D35</f>
        <v>118.22307040000001</v>
      </c>
      <c r="E276" s="124">
        <f>Manufacturing_Energy_Data!E35</f>
        <v>34.404902</v>
      </c>
      <c r="F276" s="124">
        <v>0.01</v>
      </c>
      <c r="G276" s="124">
        <v>0.01</v>
      </c>
      <c r="H276" s="124">
        <v>0.01</v>
      </c>
      <c r="I276" s="124">
        <f>Manufacturing_Energy_Data!F35</f>
        <v>70.680508245656824</v>
      </c>
      <c r="J276" s="124">
        <f>Manufacturing_Energy_Data!G35</f>
        <v>243.108920556654</v>
      </c>
      <c r="K276" s="124">
        <f>Manufacturing_Energy_Data!H35</f>
        <v>47.033576643384293</v>
      </c>
      <c r="L276" s="124">
        <f>Manufacturing_Energy_Data!I35</f>
        <v>121.335838</v>
      </c>
      <c r="M276" s="124">
        <f>Manufacturing_Energy_Data!J35</f>
        <v>523.466804075548</v>
      </c>
      <c r="N276" s="124">
        <f>Manufacturing_Energy_Data!K35</f>
        <v>154.46017165245902</v>
      </c>
      <c r="O276" s="124">
        <f>Manufacturing_Energy_Data!L35</f>
        <v>123.5822988</v>
      </c>
      <c r="P276" s="124">
        <f>Manufacturing_Energy_Data!M35</f>
        <v>470.03205023246073</v>
      </c>
      <c r="Q276" s="124">
        <f>Manufacturing_Energy_Data!N35</f>
        <v>130.09231242172157</v>
      </c>
      <c r="R276" s="124">
        <f>Manufacturing_Energy_Data!O35</f>
        <v>86.617117459273658</v>
      </c>
      <c r="S276" s="124">
        <f>Manufacturing_Energy_Data!P35</f>
        <v>125.59605384912012</v>
      </c>
      <c r="T276" s="124">
        <f>Manufacturing_Energy_Data!Q35</f>
        <v>53.684133994769773</v>
      </c>
      <c r="U276" s="124">
        <f>Manufacturing_Energy_Data!R35</f>
        <v>165.69294802145021</v>
      </c>
      <c r="V276" s="124">
        <f>Manufacturing_Energy_Data!S35</f>
        <v>25.688439369539484</v>
      </c>
      <c r="W276" s="124">
        <f>Manufacturing_Energy_Data!T35</f>
        <v>32.973185738934589</v>
      </c>
      <c r="X276" s="124">
        <f t="shared" si="1029"/>
        <v>2742.0022610609722</v>
      </c>
      <c r="Z276" s="19">
        <f t="shared" si="1008"/>
        <v>0.35866412523281549</v>
      </c>
      <c r="AA276" s="19">
        <f t="shared" si="1009"/>
        <v>1.3101593359484898</v>
      </c>
      <c r="AB276" s="19">
        <f t="shared" si="1010"/>
        <v>0.42854293265842786</v>
      </c>
      <c r="AC276" s="19">
        <f t="shared" si="1011"/>
        <v>1.6658812935943268E-5</v>
      </c>
      <c r="AD276" s="19">
        <f t="shared" si="1012"/>
        <v>1.1082095326366093E-4</v>
      </c>
      <c r="AE276" s="19">
        <f t="shared" si="1013"/>
        <v>1.2455868429982095E-4</v>
      </c>
      <c r="AF276" s="19">
        <f t="shared" si="1014"/>
        <v>0.75485144542275262</v>
      </c>
      <c r="AG276" s="19">
        <f t="shared" si="1015"/>
        <v>1.387932192506554</v>
      </c>
      <c r="AH276" s="19">
        <f t="shared" si="1016"/>
        <v>0.46620538070225931</v>
      </c>
      <c r="AI276" s="19">
        <f t="shared" si="1017"/>
        <v>0.32057870640979297</v>
      </c>
      <c r="AJ276" s="19">
        <f t="shared" si="1018"/>
        <v>1.0809439776286203</v>
      </c>
      <c r="AK276" s="19">
        <f t="shared" si="1019"/>
        <v>0.93761809271477514</v>
      </c>
      <c r="AL276" s="19">
        <f t="shared" si="1020"/>
        <v>1.3664458663315726</v>
      </c>
      <c r="AM276" s="19">
        <f t="shared" si="1021"/>
        <v>2.4287562442058857</v>
      </c>
      <c r="AN276" s="19">
        <f t="shared" si="1022"/>
        <v>0.50536895012389127</v>
      </c>
      <c r="AO276" s="19">
        <f t="shared" si="1023"/>
        <v>0.32005965863475555</v>
      </c>
      <c r="AP276" s="19">
        <f t="shared" si="1024"/>
        <v>0.92865700226425996</v>
      </c>
      <c r="AQ276" s="19">
        <f t="shared" si="1025"/>
        <v>0.49223373997939907</v>
      </c>
      <c r="AR276" s="19">
        <f t="shared" si="1026"/>
        <v>0.29448320848809101</v>
      </c>
      <c r="AS276" s="19">
        <f t="shared" si="1027"/>
        <v>0.40084733547772444</v>
      </c>
      <c r="AT276" s="19">
        <f t="shared" si="1028"/>
        <v>0.32216998331697377</v>
      </c>
      <c r="AU276" s="19">
        <f t="shared" si="1005"/>
        <v>2.5396822215887465</v>
      </c>
      <c r="AV276" s="19"/>
      <c r="AX276" s="19">
        <f t="shared" si="1037"/>
        <v>1.107170896280506</v>
      </c>
      <c r="AY276" s="19">
        <f t="shared" si="1038"/>
        <v>1.021170994354035</v>
      </c>
      <c r="AZ276" s="19">
        <f t="shared" si="1039"/>
        <v>1.2914568773440374</v>
      </c>
      <c r="BA276" s="19">
        <f t="shared" si="1040"/>
        <v>0.82141227009501938</v>
      </c>
      <c r="BB276" s="19">
        <f t="shared" si="1041"/>
        <v>0.7484462941965867</v>
      </c>
      <c r="BC276" s="19">
        <f t="shared" si="1042"/>
        <v>0.95858057164472954</v>
      </c>
      <c r="BD276" s="19">
        <f t="shared" si="1043"/>
        <v>1.1255385919228358</v>
      </c>
      <c r="BE276" s="19">
        <f t="shared" si="1044"/>
        <v>1.1142978392894864</v>
      </c>
      <c r="BF276" s="19">
        <f t="shared" si="1045"/>
        <v>1.1697770090026007</v>
      </c>
      <c r="BG276" s="19">
        <f t="shared" si="1046"/>
        <v>0.86728800002770834</v>
      </c>
      <c r="BH276" s="19">
        <f t="shared" si="1047"/>
        <v>0.98030024223074985</v>
      </c>
      <c r="BI276" s="19">
        <f t="shared" si="1048"/>
        <v>0.94464498514286188</v>
      </c>
      <c r="BJ276" s="19">
        <f t="shared" si="1049"/>
        <v>0.99312012722584264</v>
      </c>
      <c r="BK276" s="19">
        <f t="shared" si="1050"/>
        <v>0.84721461272302589</v>
      </c>
      <c r="BL276" s="19">
        <f t="shared" si="1051"/>
        <v>1.0270088919036031</v>
      </c>
      <c r="BM276" s="19">
        <f t="shared" si="1052"/>
        <v>1.0318592568712219</v>
      </c>
      <c r="BN276" s="19">
        <f t="shared" si="1053"/>
        <v>0.42822837004937842</v>
      </c>
      <c r="BO276" s="19">
        <f t="shared" si="1054"/>
        <v>0.89210551003467775</v>
      </c>
      <c r="BP276" s="19">
        <f t="shared" si="1055"/>
        <v>0.99541553134161176</v>
      </c>
      <c r="BQ276" s="19">
        <f t="shared" si="1056"/>
        <v>1.2869949400079335</v>
      </c>
      <c r="BR276" s="19">
        <f t="shared" si="1057"/>
        <v>1.12928578418378</v>
      </c>
      <c r="BS276" s="19">
        <f t="shared" si="1058"/>
        <v>0.91683387514771708</v>
      </c>
      <c r="BU276" s="16"/>
      <c r="BV276" s="9">
        <f t="shared" si="1030"/>
        <v>1.3461034260110745</v>
      </c>
      <c r="BW276" s="9">
        <f t="shared" si="832"/>
        <v>0.91683387514771708</v>
      </c>
      <c r="BX276" s="9">
        <f t="shared" si="833"/>
        <v>1.012432878641665</v>
      </c>
      <c r="BY276" s="9">
        <f t="shared" si="834"/>
        <v>0.9564273041469995</v>
      </c>
      <c r="BZ276" s="9">
        <f t="shared" si="835"/>
        <v>0.94683201673210082</v>
      </c>
      <c r="CA276" s="9">
        <f t="shared" si="797"/>
        <v>1.2341546129905776</v>
      </c>
      <c r="CB276" s="9">
        <f t="shared" si="836"/>
        <v>1.2341532204193519</v>
      </c>
      <c r="CC276" s="9"/>
      <c r="CD276" s="9">
        <f t="shared" si="837"/>
        <v>0.96831844874903394</v>
      </c>
      <c r="CE276" s="9">
        <f t="shared" si="838"/>
        <v>0.91683490966794723</v>
      </c>
      <c r="CG276" s="35"/>
      <c r="CH276">
        <f t="shared" si="839"/>
        <v>1995</v>
      </c>
      <c r="CI276" s="19">
        <f t="shared" si="840"/>
        <v>7.8519238535089061E-2</v>
      </c>
      <c r="CJ276" s="19">
        <f t="shared" si="940"/>
        <v>4.3115599165937803E-2</v>
      </c>
      <c r="CK276" s="19">
        <f t="shared" si="941"/>
        <v>1.2547364562233291E-2</v>
      </c>
      <c r="CL276" s="19">
        <f t="shared" si="942"/>
        <v>3.6469700050979046E-6</v>
      </c>
      <c r="CM276" s="19">
        <f t="shared" si="943"/>
        <v>3.6469700050979046E-6</v>
      </c>
      <c r="CN276" s="19">
        <f t="shared" si="944"/>
        <v>3.6469700050979046E-6</v>
      </c>
      <c r="CO276" s="19">
        <f t="shared" si="945"/>
        <v>2.5776969351698556E-2</v>
      </c>
      <c r="CP276" s="19">
        <f t="shared" si="946"/>
        <v>8.8661094124184658E-2</v>
      </c>
      <c r="CQ276" s="19">
        <f t="shared" si="947"/>
        <v>1.715300432508959E-2</v>
      </c>
      <c r="CR276" s="19">
        <f t="shared" si="948"/>
        <v>4.4250816172941854E-2</v>
      </c>
      <c r="CS276" s="19">
        <f t="shared" si="949"/>
        <v>0.19090677331279851</v>
      </c>
      <c r="CT276" s="19">
        <f t="shared" si="950"/>
        <v>5.6331161299879175E-2</v>
      </c>
      <c r="CU276" s="19">
        <f t="shared" si="951"/>
        <v>4.507009368846468E-2</v>
      </c>
      <c r="CV276" s="19">
        <f t="shared" si="952"/>
        <v>0.17141927886324559</v>
      </c>
      <c r="CW276" s="19">
        <f t="shared" si="953"/>
        <v>4.7444276129584413E-2</v>
      </c>
      <c r="CX276" s="19">
        <f t="shared" si="954"/>
        <v>3.158900293020131E-2</v>
      </c>
      <c r="CY276" s="19">
        <f t="shared" si="935"/>
        <v>4.5804504114640238E-2</v>
      </c>
      <c r="CZ276" s="19">
        <f t="shared" si="936"/>
        <v>1.9578442642858213E-2</v>
      </c>
      <c r="DA276" s="19">
        <f t="shared" si="937"/>
        <v>6.0427721149047514E-2</v>
      </c>
      <c r="DB276" s="19">
        <f t="shared" si="938"/>
        <v>9.3684967858486626E-3</v>
      </c>
      <c r="DC276" s="19">
        <f t="shared" si="939"/>
        <v>1.2025221936241644E-2</v>
      </c>
      <c r="DD276">
        <f t="shared" si="861"/>
        <v>1</v>
      </c>
      <c r="DF276" s="19">
        <f t="shared" si="918"/>
        <v>7.7435033764440234E-2</v>
      </c>
      <c r="DG276" s="19">
        <f t="shared" si="965"/>
        <v>4.3209622008032265E-2</v>
      </c>
      <c r="DH276" s="19">
        <f t="shared" si="966"/>
        <v>1.2379916447009949E-2</v>
      </c>
      <c r="DI276" s="19">
        <f t="shared" si="967"/>
        <v>3.6734187961672296E-6</v>
      </c>
      <c r="DJ276" s="19">
        <f t="shared" si="968"/>
        <v>3.6734187961672296E-6</v>
      </c>
      <c r="DK276" s="19">
        <f t="shared" si="969"/>
        <v>3.6734187961672296E-6</v>
      </c>
      <c r="DL276" s="19">
        <f t="shared" si="970"/>
        <v>2.5631259261447336E-2</v>
      </c>
      <c r="DM276" s="19">
        <f t="shared" si="971"/>
        <v>8.8081312528007383E-2</v>
      </c>
      <c r="DN276" s="19">
        <f t="shared" si="972"/>
        <v>1.6966650321119721E-2</v>
      </c>
      <c r="DO276" s="19">
        <f t="shared" si="973"/>
        <v>4.4165254051083604E-2</v>
      </c>
      <c r="DP276" s="19">
        <f t="shared" si="974"/>
        <v>0.19339519144050668</v>
      </c>
      <c r="DQ276" s="19">
        <f t="shared" si="975"/>
        <v>5.5458264398662631E-2</v>
      </c>
      <c r="DR276" s="19">
        <f t="shared" si="976"/>
        <v>4.4679164911311159E-2</v>
      </c>
      <c r="DS276" s="19">
        <f t="shared" si="977"/>
        <v>0.17369725541002426</v>
      </c>
      <c r="DT276" s="19">
        <f t="shared" si="978"/>
        <v>4.6516093315314748E-2</v>
      </c>
      <c r="DU276" s="19">
        <f t="shared" si="979"/>
        <v>3.1553734268896211E-2</v>
      </c>
      <c r="DV276" s="19">
        <f t="shared" si="955"/>
        <v>4.6017152245571499E-2</v>
      </c>
      <c r="DW276" s="19">
        <f t="shared" si="956"/>
        <v>1.9517623448216184E-2</v>
      </c>
      <c r="DX276" s="19">
        <f t="shared" si="957"/>
        <v>6.0283841517833212E-2</v>
      </c>
      <c r="DY276" s="19">
        <f t="shared" si="958"/>
        <v>9.2646163104880015E-3</v>
      </c>
      <c r="DZ276" s="19">
        <f t="shared" si="959"/>
        <v>1.1692314734505519E-2</v>
      </c>
      <c r="EA276" s="19">
        <f t="shared" si="1059"/>
        <v>0.99995532063885895</v>
      </c>
      <c r="EC276" s="19">
        <f t="shared" si="919"/>
        <v>7.7438493666864991E-2</v>
      </c>
      <c r="ED276" s="19">
        <f t="shared" si="980"/>
        <v>4.3211552672599587E-2</v>
      </c>
      <c r="EE276" s="19">
        <f t="shared" si="981"/>
        <v>1.2380469598482236E-2</v>
      </c>
      <c r="EF276" s="19">
        <f t="shared" si="982"/>
        <v>3.6735829295056186E-6</v>
      </c>
      <c r="EG276" s="19">
        <f t="shared" si="983"/>
        <v>3.6735829295056186E-6</v>
      </c>
      <c r="EH276" s="19">
        <f t="shared" si="984"/>
        <v>3.6735829295056186E-6</v>
      </c>
      <c r="EI276" s="19">
        <f t="shared" si="985"/>
        <v>2.5632404500904947E-2</v>
      </c>
      <c r="EJ276" s="19">
        <f t="shared" si="986"/>
        <v>8.8085248120619367E-2</v>
      </c>
      <c r="EK276" s="19">
        <f t="shared" si="987"/>
        <v>1.6967408414087882E-2</v>
      </c>
      <c r="EL276" s="19">
        <f t="shared" si="988"/>
        <v>4.416722741458786E-2</v>
      </c>
      <c r="EM276" s="19">
        <f t="shared" si="989"/>
        <v>0.19340383260018948</v>
      </c>
      <c r="EN276" s="19">
        <f t="shared" si="990"/>
        <v>5.5460742349199205E-2</v>
      </c>
      <c r="EO276" s="19">
        <f t="shared" si="991"/>
        <v>4.4681161237050272E-2</v>
      </c>
      <c r="EP276" s="19">
        <f t="shared" si="992"/>
        <v>0.17370501643918576</v>
      </c>
      <c r="EQ276" s="19">
        <f t="shared" si="993"/>
        <v>4.6518171717508536E-2</v>
      </c>
      <c r="ER276" s="19">
        <f t="shared" si="994"/>
        <v>3.1555144132576769E-2</v>
      </c>
      <c r="ES276" s="19">
        <f t="shared" si="960"/>
        <v>4.6019208354400994E-2</v>
      </c>
      <c r="ET276" s="19">
        <f t="shared" si="961"/>
        <v>1.9518495522126547E-2</v>
      </c>
      <c r="EU276" s="19">
        <f t="shared" si="962"/>
        <v>6.0286535081706068E-2</v>
      </c>
      <c r="EV276" s="19">
        <f t="shared" si="963"/>
        <v>9.2650302661212436E-3</v>
      </c>
      <c r="EW276" s="19">
        <f t="shared" si="964"/>
        <v>1.1692837162999889E-2</v>
      </c>
      <c r="EZ276" s="19">
        <f t="shared" si="920"/>
        <v>1.2094914293080435E-2</v>
      </c>
      <c r="FA276" s="19">
        <f t="shared" si="995"/>
        <v>2.025454588208386E-2</v>
      </c>
      <c r="FB276" s="19">
        <f t="shared" si="996"/>
        <v>5.6422100847247428E-2</v>
      </c>
      <c r="FC276" s="19">
        <f t="shared" si="997"/>
        <v>-3.021337404865072E-2</v>
      </c>
      <c r="FD276" s="19">
        <f t="shared" si="998"/>
        <v>1.0174824161713003E-2</v>
      </c>
      <c r="FE276" s="19">
        <f t="shared" si="999"/>
        <v>1.5056579194604762E-2</v>
      </c>
      <c r="FF276" s="19">
        <f t="shared" si="1000"/>
        <v>-1.9668623339655937E-3</v>
      </c>
      <c r="FG276" s="19">
        <f t="shared" si="1001"/>
        <v>3.0195511272746663E-2</v>
      </c>
      <c r="FH276" s="19">
        <f t="shared" si="1002"/>
        <v>2.3902308786004373E-2</v>
      </c>
      <c r="FI276" s="19">
        <f t="shared" si="866"/>
        <v>-5.9618370325742757E-4</v>
      </c>
      <c r="FJ276" s="19">
        <f t="shared" si="867"/>
        <v>-1.9879452601254559E-2</v>
      </c>
      <c r="FK276" s="19">
        <f t="shared" si="868"/>
        <v>2.4720981778716601E-2</v>
      </c>
      <c r="FL276" s="19">
        <f t="shared" si="869"/>
        <v>1.0377056192847161E-3</v>
      </c>
      <c r="FM276" s="19">
        <f t="shared" si="870"/>
        <v>-2.3090666130879702E-2</v>
      </c>
      <c r="FN276" s="19">
        <f t="shared" si="871"/>
        <v>1.4907216737802113E-3</v>
      </c>
      <c r="FO276" s="19">
        <f t="shared" si="872"/>
        <v>-6.2005491095905307E-2</v>
      </c>
      <c r="FP276" s="19">
        <f t="shared" si="873"/>
        <v>-0.25949717650411314</v>
      </c>
      <c r="FQ276" s="19">
        <f t="shared" si="874"/>
        <v>-5.9765182618421262E-3</v>
      </c>
      <c r="FR276" s="19">
        <f t="shared" si="875"/>
        <v>1.4665447415784063E-2</v>
      </c>
      <c r="FS276" s="19">
        <f t="shared" si="876"/>
        <v>1.7950736019745641E-2</v>
      </c>
      <c r="FT276" s="19">
        <f t="shared" si="877"/>
        <v>2.9085122812777003E-2</v>
      </c>
      <c r="FU276" s="19"/>
      <c r="FV276" s="16"/>
      <c r="FW276" s="19">
        <f t="shared" si="1060"/>
        <v>0.986596051998753</v>
      </c>
      <c r="FX276" s="19">
        <f t="shared" si="929"/>
        <v>1.0022382531829888</v>
      </c>
      <c r="FY276" s="19">
        <f t="shared" si="1031"/>
        <v>0.94683201673210082</v>
      </c>
      <c r="FZ276" s="19"/>
      <c r="GA276" s="19">
        <f t="shared" si="1061"/>
        <v>1.0365575805426024</v>
      </c>
      <c r="GB276" s="19">
        <f t="shared" si="930"/>
        <v>0.92411323296026393</v>
      </c>
      <c r="GC276" s="19">
        <f t="shared" si="1032"/>
        <v>1.012432878641665</v>
      </c>
      <c r="GD276" s="19"/>
      <c r="GE276" s="19">
        <f t="shared" si="1062"/>
        <v>0.95283403571234893</v>
      </c>
      <c r="GF276" s="19">
        <f t="shared" si="931"/>
        <v>0.80783462074144163</v>
      </c>
      <c r="GG276" s="19">
        <f t="shared" si="1033"/>
        <v>0.9564273041469995</v>
      </c>
      <c r="GH276" s="19"/>
      <c r="GI276" s="19">
        <f t="shared" si="1034"/>
        <v>1.3461034260110745</v>
      </c>
      <c r="GJ276" s="19">
        <f t="shared" si="881"/>
        <v>1.2341546129905778</v>
      </c>
      <c r="GK276" s="19">
        <f t="shared" si="1035"/>
        <v>1.2341532204193519</v>
      </c>
      <c r="GL276" s="3"/>
      <c r="GM276" s="3"/>
      <c r="GN276" s="8"/>
      <c r="GO276" s="5">
        <f t="shared" si="932"/>
        <v>46</v>
      </c>
      <c r="GP276" t="b">
        <f t="shared" si="882"/>
        <v>0</v>
      </c>
      <c r="GS276" s="11"/>
      <c r="GT276" s="11"/>
      <c r="GU276" s="11"/>
      <c r="GV276" s="11"/>
      <c r="GW276" s="11"/>
      <c r="GX276" s="11"/>
      <c r="GY276" s="11"/>
      <c r="GZ276" s="11" t="str">
        <f ca="1">IF(GP276,OFFSET(#REF!,$GP$225+$GO276,0),"")</f>
        <v/>
      </c>
      <c r="HA276" s="12" t="str">
        <f t="shared" ca="1" si="886"/>
        <v/>
      </c>
      <c r="HB276" s="12" t="str">
        <f t="shared" ca="1" si="887"/>
        <v/>
      </c>
      <c r="HC276" s="12" t="str">
        <f t="shared" ca="1" si="888"/>
        <v/>
      </c>
      <c r="HD276" s="12" t="str">
        <f t="shared" ca="1" si="889"/>
        <v/>
      </c>
      <c r="HE276" t="str">
        <f t="shared" ca="1" si="890"/>
        <v/>
      </c>
      <c r="HF276" s="12" t="str">
        <f t="shared" ca="1" si="891"/>
        <v/>
      </c>
      <c r="HG276" s="12" t="str">
        <f t="shared" ca="1" si="892"/>
        <v/>
      </c>
      <c r="HH276" s="12" t="str">
        <f t="shared" ca="1" si="893"/>
        <v/>
      </c>
      <c r="HJ276" s="17"/>
      <c r="HL276" s="18">
        <f t="shared" si="894"/>
        <v>1995</v>
      </c>
      <c r="HM276" s="9">
        <f t="shared" si="1036"/>
        <v>0.96902686028987139</v>
      </c>
      <c r="HN276" s="9">
        <f t="shared" si="1063"/>
        <v>1.0096773940662562</v>
      </c>
      <c r="HO276" s="9">
        <f t="shared" si="1064"/>
        <v>1.0022526225707558</v>
      </c>
      <c r="HP276" s="9">
        <f t="shared" si="1065"/>
        <v>1.005871399059391</v>
      </c>
      <c r="HQ276" s="9">
        <f t="shared" si="1066"/>
        <v>1.0015266877780469</v>
      </c>
      <c r="HR276" s="9">
        <f t="shared" si="808"/>
        <v>0.97840351157726124</v>
      </c>
      <c r="HS276" s="9">
        <f t="shared" si="1067"/>
        <v>0.97840451507768378</v>
      </c>
      <c r="HT276" s="9"/>
      <c r="HU276" s="9">
        <f t="shared" si="1068"/>
        <v>1.0081372476761901</v>
      </c>
      <c r="HV276" s="23">
        <f t="shared" si="901"/>
        <v>1.0096763584908111</v>
      </c>
      <c r="HX276" s="8"/>
      <c r="HY276" s="5">
        <f t="shared" si="933"/>
        <v>46</v>
      </c>
      <c r="HZ276" t="b">
        <f t="shared" si="902"/>
        <v>0</v>
      </c>
      <c r="IC276" s="11"/>
      <c r="ID276" s="11"/>
      <c r="IE276" s="11"/>
      <c r="IF276" t="str">
        <f t="shared" ca="1" si="904"/>
        <v/>
      </c>
      <c r="IG276" s="12" t="str">
        <f t="shared" si="905"/>
        <v/>
      </c>
      <c r="IH276" s="19" t="str">
        <f t="shared" ca="1" si="906"/>
        <v/>
      </c>
      <c r="II276" s="19" t="str">
        <f t="shared" ca="1" si="907"/>
        <v/>
      </c>
      <c r="IJ276" s="11" t="str">
        <f t="shared" ca="1" si="908"/>
        <v/>
      </c>
      <c r="IK276" s="12" t="str">
        <f t="shared" ca="1" si="909"/>
        <v/>
      </c>
      <c r="IL276" s="12" t="str">
        <f t="shared" ca="1" si="1003"/>
        <v/>
      </c>
      <c r="IM276" s="12" t="str">
        <f t="shared" ca="1" si="911"/>
        <v/>
      </c>
      <c r="IN276" s="12" t="str">
        <f t="shared" ca="1" si="912"/>
        <v/>
      </c>
      <c r="IO276" t="str">
        <f t="shared" ca="1" si="913"/>
        <v/>
      </c>
      <c r="IP276" s="12" t="str">
        <f t="shared" ca="1" si="914"/>
        <v/>
      </c>
      <c r="IQ276" s="12" t="str">
        <f t="shared" ca="1" si="915"/>
        <v/>
      </c>
      <c r="IR276" s="12" t="str">
        <f t="shared" ca="1" si="916"/>
        <v/>
      </c>
    </row>
    <row r="277" spans="1:252" x14ac:dyDescent="0.2">
      <c r="A277" t="s">
        <v>54</v>
      </c>
      <c r="B277" s="1">
        <f t="shared" si="917"/>
        <v>1996</v>
      </c>
      <c r="C277" s="124">
        <f>Manufacturing_Energy_Data!C36</f>
        <v>223.774314</v>
      </c>
      <c r="D277" s="124">
        <f>Manufacturing_Energy_Data!D36</f>
        <v>115.34846039999999</v>
      </c>
      <c r="E277" s="124">
        <f>Manufacturing_Energy_Data!E36</f>
        <v>32.783178399999997</v>
      </c>
      <c r="F277" s="124">
        <v>0.01</v>
      </c>
      <c r="G277" s="124">
        <v>0.01</v>
      </c>
      <c r="H277" s="124">
        <v>0.01</v>
      </c>
      <c r="I277" s="124">
        <f>Manufacturing_Energy_Data!F36</f>
        <v>71.392824962144573</v>
      </c>
      <c r="J277" s="124">
        <f>Manufacturing_Energy_Data!G36</f>
        <v>239.95958617642583</v>
      </c>
      <c r="K277" s="124">
        <f>Manufacturing_Energy_Data!H36</f>
        <v>47.738300535909723</v>
      </c>
      <c r="L277" s="124">
        <f>Manufacturing_Energy_Data!I36</f>
        <v>121.163532</v>
      </c>
      <c r="M277" s="124">
        <f>Manufacturing_Energy_Data!J36</f>
        <v>548.79503290387856</v>
      </c>
      <c r="N277" s="124">
        <f>Manufacturing_Energy_Data!K36</f>
        <v>166.77825795409836</v>
      </c>
      <c r="O277" s="124">
        <f>Manufacturing_Energy_Data!L36</f>
        <v>127.288072</v>
      </c>
      <c r="P277" s="124">
        <f>Manufacturing_Energy_Data!M36</f>
        <v>479.4804248670157</v>
      </c>
      <c r="Q277" s="124">
        <f>Manufacturing_Energy_Data!N36</f>
        <v>135.3525343201872</v>
      </c>
      <c r="R277" s="124">
        <f>Manufacturing_Energy_Data!O36</f>
        <v>87.864782932517485</v>
      </c>
      <c r="S277" s="124">
        <f>Manufacturing_Energy_Data!P36</f>
        <v>126.7992960939353</v>
      </c>
      <c r="T277" s="124">
        <f>Manufacturing_Energy_Data!Q36</f>
        <v>53.999000525056346</v>
      </c>
      <c r="U277" s="124">
        <f>Manufacturing_Energy_Data!R36</f>
        <v>164.64250068173021</v>
      </c>
      <c r="V277" s="124">
        <f>Manufacturing_Energy_Data!S36</f>
        <v>25.845108995052591</v>
      </c>
      <c r="W277" s="124">
        <f>Manufacturing_Energy_Data!T36</f>
        <v>33.488920877171424</v>
      </c>
      <c r="X277" s="124">
        <f t="shared" si="1029"/>
        <v>2802.5241286251239</v>
      </c>
      <c r="Z277" s="19">
        <f t="shared" si="1008"/>
        <v>0.37873362617684214</v>
      </c>
      <c r="AA277" s="19">
        <f t="shared" si="1009"/>
        <v>1.3010764476663801</v>
      </c>
      <c r="AB277" s="19">
        <f t="shared" si="1010"/>
        <v>0.4177002932243159</v>
      </c>
      <c r="AC277" s="19">
        <f t="shared" si="1011"/>
        <v>1.6924803361338518E-5</v>
      </c>
      <c r="AD277" s="19">
        <f t="shared" si="1012"/>
        <v>1.1279530243876408E-4</v>
      </c>
      <c r="AE277" s="19">
        <f t="shared" si="1013"/>
        <v>1.2741299459368953E-4</v>
      </c>
      <c r="AF277" s="19">
        <f t="shared" si="1014"/>
        <v>0.74240946835101107</v>
      </c>
      <c r="AG277" s="19">
        <f t="shared" si="1015"/>
        <v>1.4029852218656884</v>
      </c>
      <c r="AH277" s="19">
        <f t="shared" si="1016"/>
        <v>0.46933811453027791</v>
      </c>
      <c r="AI277" s="19">
        <f t="shared" si="1017"/>
        <v>0.31565796614131658</v>
      </c>
      <c r="AJ277" s="19">
        <f t="shared" si="1018"/>
        <v>1.1201854092638497</v>
      </c>
      <c r="AK277" s="19">
        <f t="shared" si="1019"/>
        <v>0.97867404940555591</v>
      </c>
      <c r="AL277" s="19">
        <f t="shared" si="1020"/>
        <v>1.3185156161081844</v>
      </c>
      <c r="AM277" s="19">
        <f t="shared" si="1021"/>
        <v>2.4035518778878475</v>
      </c>
      <c r="AN277" s="19">
        <f t="shared" si="1022"/>
        <v>0.50748537584554809</v>
      </c>
      <c r="AO277" s="19">
        <f t="shared" si="1023"/>
        <v>0.31708848107090903</v>
      </c>
      <c r="AP277" s="19">
        <f t="shared" si="1024"/>
        <v>0.76203166286309332</v>
      </c>
      <c r="AQ277" s="19">
        <f t="shared" si="1025"/>
        <v>0.4810200493898682</v>
      </c>
      <c r="AR277" s="19">
        <f t="shared" si="1026"/>
        <v>0.2883499626797339</v>
      </c>
      <c r="AS277" s="19">
        <f t="shared" si="1027"/>
        <v>0.39939812751797094</v>
      </c>
      <c r="AT277" s="19">
        <f t="shared" si="1028"/>
        <v>0.31346353824362411</v>
      </c>
      <c r="AU277" s="19">
        <f t="shared" si="1005"/>
        <v>2.5153402824646083</v>
      </c>
      <c r="AV277" s="19"/>
      <c r="AX277" s="19">
        <f t="shared" si="1037"/>
        <v>1.1691240323341239</v>
      </c>
      <c r="AY277" s="19">
        <f t="shared" si="1038"/>
        <v>1.0140915637808567</v>
      </c>
      <c r="AZ277" s="19">
        <f t="shared" si="1039"/>
        <v>1.2587815017897599</v>
      </c>
      <c r="BA277" s="19">
        <f t="shared" si="1040"/>
        <v>0.83452771835580386</v>
      </c>
      <c r="BB277" s="19">
        <f t="shared" si="1041"/>
        <v>0.76178036397344884</v>
      </c>
      <c r="BC277" s="19">
        <f t="shared" si="1042"/>
        <v>0.98054681517506459</v>
      </c>
      <c r="BD277" s="19">
        <f t="shared" si="1043"/>
        <v>1.1069866961306494</v>
      </c>
      <c r="BE277" s="19">
        <f t="shared" si="1044"/>
        <v>1.1263831257178907</v>
      </c>
      <c r="BF277" s="19">
        <f t="shared" si="1045"/>
        <v>1.1776374931562172</v>
      </c>
      <c r="BG277" s="19">
        <f t="shared" si="1046"/>
        <v>0.85397551575856501</v>
      </c>
      <c r="BH277" s="19">
        <f t="shared" si="1047"/>
        <v>1.0158880115635223</v>
      </c>
      <c r="BI277" s="19">
        <f t="shared" si="1048"/>
        <v>0.98600863191923283</v>
      </c>
      <c r="BJ277" s="19">
        <f t="shared" si="1049"/>
        <v>0.95828486783308797</v>
      </c>
      <c r="BK277" s="19">
        <f t="shared" si="1050"/>
        <v>0.8384226610811073</v>
      </c>
      <c r="BL277" s="19">
        <f t="shared" si="1051"/>
        <v>1.0313098843461783</v>
      </c>
      <c r="BM277" s="19">
        <f t="shared" si="1052"/>
        <v>1.0222803018534583</v>
      </c>
      <c r="BN277" s="19">
        <f t="shared" si="1053"/>
        <v>0.35139300744864332</v>
      </c>
      <c r="BO277" s="19">
        <f t="shared" si="1054"/>
        <v>0.87178224823802974</v>
      </c>
      <c r="BP277" s="19">
        <f t="shared" si="1055"/>
        <v>0.97468386325595446</v>
      </c>
      <c r="BQ277" s="19">
        <f t="shared" si="1056"/>
        <v>1.2823419882576139</v>
      </c>
      <c r="BR277" s="19">
        <f t="shared" si="1057"/>
        <v>1.098767532449455</v>
      </c>
      <c r="BS277" s="19">
        <f t="shared" si="1058"/>
        <v>0.90804635276161627</v>
      </c>
      <c r="BU277" s="16"/>
      <c r="BV277" s="9">
        <f t="shared" si="1030"/>
        <v>1.3891291162026258</v>
      </c>
      <c r="BW277" s="9">
        <f t="shared" si="832"/>
        <v>0.90804635276161627</v>
      </c>
      <c r="BX277" s="9">
        <f t="shared" si="833"/>
        <v>1.0101573753379633</v>
      </c>
      <c r="BY277" s="9">
        <f t="shared" si="834"/>
        <v>0.95084451654691871</v>
      </c>
      <c r="BZ277" s="9">
        <f t="shared" si="835"/>
        <v>0.94538870335318803</v>
      </c>
      <c r="CA277" s="9">
        <f t="shared" si="797"/>
        <v>1.2613963445419634</v>
      </c>
      <c r="CB277" s="9">
        <f t="shared" si="836"/>
        <v>1.2613936274827617</v>
      </c>
      <c r="CC277" s="9"/>
      <c r="CD277" s="9">
        <f t="shared" si="837"/>
        <v>0.96050260118953001</v>
      </c>
      <c r="CE277" s="9">
        <f t="shared" si="838"/>
        <v>0.90804830870593412</v>
      </c>
      <c r="CG277" s="35"/>
      <c r="CH277">
        <f t="shared" si="839"/>
        <v>1996</v>
      </c>
      <c r="CI277" s="19">
        <f t="shared" si="840"/>
        <v>7.9847417445708238E-2</v>
      </c>
      <c r="CJ277" s="19">
        <f t="shared" si="940"/>
        <v>4.1158775127687557E-2</v>
      </c>
      <c r="CK277" s="19">
        <f t="shared" si="941"/>
        <v>1.1697732792075168E-2</v>
      </c>
      <c r="CL277" s="19">
        <f t="shared" si="942"/>
        <v>3.568211919340673E-6</v>
      </c>
      <c r="CM277" s="19">
        <f t="shared" si="943"/>
        <v>3.568211919340673E-6</v>
      </c>
      <c r="CN277" s="19">
        <f t="shared" si="944"/>
        <v>3.568211919340673E-6</v>
      </c>
      <c r="CO277" s="19">
        <f t="shared" si="945"/>
        <v>2.5474472898532659E-2</v>
      </c>
      <c r="CP277" s="19">
        <f t="shared" si="946"/>
        <v>8.5622665555477803E-2</v>
      </c>
      <c r="CQ277" s="19">
        <f t="shared" si="947"/>
        <v>1.7034037298130029E-2</v>
      </c>
      <c r="CR277" s="19">
        <f t="shared" si="948"/>
        <v>4.3233715907181502E-2</v>
      </c>
      <c r="CS277" s="19">
        <f t="shared" si="949"/>
        <v>0.19582169776825761</v>
      </c>
      <c r="CT277" s="19">
        <f t="shared" si="950"/>
        <v>5.9510016791868715E-2</v>
      </c>
      <c r="CU277" s="19">
        <f t="shared" si="951"/>
        <v>4.5419081570029378E-2</v>
      </c>
      <c r="CV277" s="19">
        <f t="shared" si="952"/>
        <v>0.17108877671010153</v>
      </c>
      <c r="CW277" s="19">
        <f t="shared" si="953"/>
        <v>4.8296652627425947E-2</v>
      </c>
      <c r="CX277" s="19">
        <f t="shared" si="954"/>
        <v>3.1352016575008981E-2</v>
      </c>
      <c r="CY277" s="19">
        <f t="shared" si="935"/>
        <v>4.5244675968638716E-2</v>
      </c>
      <c r="CZ277" s="19">
        <f t="shared" si="936"/>
        <v>1.9267987730598929E-2</v>
      </c>
      <c r="DA277" s="19">
        <f t="shared" si="937"/>
        <v>5.8747933336260459E-2</v>
      </c>
      <c r="DB277" s="19">
        <f t="shared" si="938"/>
        <v>9.2220825972805492E-3</v>
      </c>
      <c r="DC277" s="19">
        <f t="shared" si="939"/>
        <v>1.1949556663977977E-2</v>
      </c>
      <c r="DD277">
        <f t="shared" si="861"/>
        <v>0.99999999999999989</v>
      </c>
      <c r="DF277" s="19">
        <f t="shared" si="918"/>
        <v>7.9181471441854681E-2</v>
      </c>
      <c r="DG277" s="19">
        <f t="shared" si="965"/>
        <v>4.2129613252931131E-2</v>
      </c>
      <c r="DH277" s="19">
        <f t="shared" si="966"/>
        <v>1.2117584713481355E-2</v>
      </c>
      <c r="DI277" s="19">
        <f t="shared" si="967"/>
        <v>3.6074476756227058E-6</v>
      </c>
      <c r="DJ277" s="19">
        <f t="shared" si="968"/>
        <v>3.6074476756227058E-6</v>
      </c>
      <c r="DK277" s="19">
        <f t="shared" si="969"/>
        <v>3.6074476756227058E-6</v>
      </c>
      <c r="DL277" s="19">
        <f t="shared" si="970"/>
        <v>2.562542355640271E-2</v>
      </c>
      <c r="DM277" s="19">
        <f t="shared" si="971"/>
        <v>8.7133050563788797E-2</v>
      </c>
      <c r="DN277" s="19">
        <f t="shared" si="972"/>
        <v>1.70934518127605E-2</v>
      </c>
      <c r="DO277" s="19">
        <f t="shared" si="973"/>
        <v>4.3740295157864893E-2</v>
      </c>
      <c r="DP277" s="19">
        <f t="shared" si="974"/>
        <v>0.19335382447921384</v>
      </c>
      <c r="DQ277" s="19">
        <f t="shared" si="975"/>
        <v>5.7906047365602044E-2</v>
      </c>
      <c r="DR277" s="19">
        <f t="shared" si="976"/>
        <v>4.5244363305869138E-2</v>
      </c>
      <c r="DS277" s="19">
        <f t="shared" si="977"/>
        <v>0.17125397463381087</v>
      </c>
      <c r="DT277" s="19">
        <f t="shared" si="978"/>
        <v>4.7869199574516727E-2</v>
      </c>
      <c r="DU277" s="19">
        <f t="shared" si="979"/>
        <v>3.1470361034685507E-2</v>
      </c>
      <c r="DV277" s="19">
        <f t="shared" si="955"/>
        <v>4.5524016339397053E-2</v>
      </c>
      <c r="DW277" s="19">
        <f t="shared" si="956"/>
        <v>1.9422801661413466E-2</v>
      </c>
      <c r="DX277" s="19">
        <f t="shared" si="957"/>
        <v>5.9583880915677637E-2</v>
      </c>
      <c r="DY277" s="19">
        <f t="shared" si="958"/>
        <v>9.2950975022056716E-3</v>
      </c>
      <c r="DZ277" s="19">
        <f t="shared" si="959"/>
        <v>1.1987349499612828E-2</v>
      </c>
      <c r="EA277" s="19">
        <f t="shared" si="1059"/>
        <v>0.99994262915411569</v>
      </c>
      <c r="EC277" s="19">
        <f t="shared" si="919"/>
        <v>7.9186014410483618E-2</v>
      </c>
      <c r="ED277" s="19">
        <f t="shared" si="980"/>
        <v>4.2132030403154185E-2</v>
      </c>
      <c r="EE277" s="19">
        <f t="shared" si="981"/>
        <v>1.2118279949452717E-2</v>
      </c>
      <c r="EF277" s="19">
        <f t="shared" si="982"/>
        <v>3.6076546498216244E-6</v>
      </c>
      <c r="EG277" s="19">
        <f t="shared" si="983"/>
        <v>3.6076546498216244E-6</v>
      </c>
      <c r="EH277" s="19">
        <f t="shared" si="984"/>
        <v>3.6076546498216244E-6</v>
      </c>
      <c r="EI277" s="19">
        <f t="shared" si="985"/>
        <v>2.5626893792977001E-2</v>
      </c>
      <c r="EJ277" s="19">
        <f t="shared" si="986"/>
        <v>8.7138049747411517E-2</v>
      </c>
      <c r="EK277" s="19">
        <f t="shared" si="987"/>
        <v>1.7094432534814935E-2</v>
      </c>
      <c r="EL277" s="19">
        <f t="shared" si="988"/>
        <v>4.3742804719573009E-2</v>
      </c>
      <c r="EM277" s="19">
        <f t="shared" si="989"/>
        <v>0.19336491798812316</v>
      </c>
      <c r="EN277" s="19">
        <f t="shared" si="990"/>
        <v>5.790936967512493E-2</v>
      </c>
      <c r="EO277" s="19">
        <f t="shared" si="991"/>
        <v>4.5246959162189966E-2</v>
      </c>
      <c r="EP277" s="19">
        <f t="shared" si="992"/>
        <v>0.17126380018289672</v>
      </c>
      <c r="EQ277" s="19">
        <f t="shared" si="993"/>
        <v>4.7871946028554511E-2</v>
      </c>
      <c r="ER277" s="19">
        <f t="shared" si="994"/>
        <v>3.1472166619506282E-2</v>
      </c>
      <c r="ES277" s="19">
        <f t="shared" si="960"/>
        <v>4.5526628240569474E-2</v>
      </c>
      <c r="ET277" s="19">
        <f t="shared" si="961"/>
        <v>1.9423916027906371E-2</v>
      </c>
      <c r="EU277" s="19">
        <f t="shared" si="962"/>
        <v>5.9587299489453308E-2</v>
      </c>
      <c r="EV277" s="19">
        <f t="shared" si="963"/>
        <v>9.2956308004077184E-3</v>
      </c>
      <c r="EW277" s="19">
        <f t="shared" si="964"/>
        <v>1.1988037263451125E-2</v>
      </c>
      <c r="EZ277" s="19">
        <f t="shared" si="920"/>
        <v>5.4446758426421799E-2</v>
      </c>
      <c r="FA277" s="19">
        <f t="shared" si="995"/>
        <v>-6.9568018109961187E-3</v>
      </c>
      <c r="FB277" s="19">
        <f t="shared" si="996"/>
        <v>-2.5626752420388383E-2</v>
      </c>
      <c r="FC277" s="19">
        <f t="shared" si="997"/>
        <v>1.5840818638045099E-2</v>
      </c>
      <c r="FD277" s="19">
        <f t="shared" si="998"/>
        <v>1.7658827838201881E-2</v>
      </c>
      <c r="FE277" s="19">
        <f t="shared" si="999"/>
        <v>2.2656771629660608E-2</v>
      </c>
      <c r="FF277" s="19">
        <f t="shared" si="1000"/>
        <v>-1.662003376333954E-2</v>
      </c>
      <c r="FG277" s="19">
        <f t="shared" si="1001"/>
        <v>1.07872595955544E-2</v>
      </c>
      <c r="FH277" s="19">
        <f t="shared" si="1002"/>
        <v>6.697167054447146E-3</v>
      </c>
      <c r="FI277" s="19">
        <f t="shared" si="866"/>
        <v>-1.5468578278110125E-2</v>
      </c>
      <c r="FJ277" s="19">
        <f t="shared" si="867"/>
        <v>3.5659502857928189E-2</v>
      </c>
      <c r="FK277" s="19">
        <f t="shared" si="868"/>
        <v>4.2855929234372869E-2</v>
      </c>
      <c r="FL277" s="19">
        <f t="shared" si="869"/>
        <v>-3.5706540183963735E-2</v>
      </c>
      <c r="FM277" s="19">
        <f t="shared" si="870"/>
        <v>-1.0431700232341527E-2</v>
      </c>
      <c r="FN277" s="19">
        <f t="shared" si="871"/>
        <v>4.1791376068718517E-3</v>
      </c>
      <c r="FO277" s="19">
        <f t="shared" si="872"/>
        <v>-9.3265566228495928E-3</v>
      </c>
      <c r="FP277" s="19">
        <f t="shared" si="873"/>
        <v>-0.19775135172972982</v>
      </c>
      <c r="FQ277" s="19">
        <f t="shared" si="874"/>
        <v>-2.3044732975598194E-2</v>
      </c>
      <c r="FR277" s="19">
        <f t="shared" si="875"/>
        <v>-2.1047093813297075E-2</v>
      </c>
      <c r="FS277" s="19">
        <f t="shared" si="876"/>
        <v>-3.6219125531413835E-3</v>
      </c>
      <c r="FT277" s="19">
        <f t="shared" si="877"/>
        <v>-2.739625688894445E-2</v>
      </c>
      <c r="FU277" s="19"/>
      <c r="FV277" s="16"/>
      <c r="FW277" s="19">
        <f t="shared" si="1060"/>
        <v>0.9984756394445824</v>
      </c>
      <c r="FX277" s="19">
        <f t="shared" si="929"/>
        <v>1.0007104807227061</v>
      </c>
      <c r="FY277" s="19">
        <f t="shared" si="1031"/>
        <v>0.94538870335318803</v>
      </c>
      <c r="FZ277" s="19"/>
      <c r="GA277" s="19">
        <f t="shared" si="1061"/>
        <v>0.99775244033287969</v>
      </c>
      <c r="GB277" s="19">
        <f t="shared" si="930"/>
        <v>0.92203623333001028</v>
      </c>
      <c r="GC277" s="19">
        <f t="shared" si="1032"/>
        <v>1.0101573753379633</v>
      </c>
      <c r="GD277" s="19"/>
      <c r="GE277" s="19">
        <f t="shared" si="1062"/>
        <v>0.99416287304233764</v>
      </c>
      <c r="GF277" s="19">
        <f t="shared" si="931"/>
        <v>0.80311918749937883</v>
      </c>
      <c r="GG277" s="19">
        <f t="shared" si="1033"/>
        <v>0.95084451654691871</v>
      </c>
      <c r="GH277" s="19"/>
      <c r="GI277" s="19">
        <f t="shared" si="1034"/>
        <v>1.3891291162026258</v>
      </c>
      <c r="GJ277" s="19">
        <f t="shared" si="881"/>
        <v>1.2613963445419634</v>
      </c>
      <c r="GK277" s="19">
        <f t="shared" si="1035"/>
        <v>1.2613936274827617</v>
      </c>
      <c r="GL277" s="3"/>
      <c r="GM277" s="3"/>
      <c r="GN277" s="8"/>
      <c r="GO277" s="5">
        <f t="shared" si="932"/>
        <v>47</v>
      </c>
      <c r="GP277" t="b">
        <f t="shared" si="882"/>
        <v>0</v>
      </c>
      <c r="GS277" s="11"/>
      <c r="GT277" s="11"/>
      <c r="GU277" s="11"/>
      <c r="GV277" s="11"/>
      <c r="GW277" s="11"/>
      <c r="GX277" s="11"/>
      <c r="GY277" s="11"/>
      <c r="GZ277" s="11" t="str">
        <f ca="1">IF(GP277,OFFSET(#REF!,$GP$225+$GO277,0),"")</f>
        <v/>
      </c>
      <c r="HA277" s="12" t="str">
        <f t="shared" ca="1" si="886"/>
        <v/>
      </c>
      <c r="HB277" s="12" t="str">
        <f t="shared" ca="1" si="887"/>
        <v/>
      </c>
      <c r="HC277" s="12" t="str">
        <f t="shared" ca="1" si="888"/>
        <v/>
      </c>
      <c r="HD277" s="12" t="str">
        <f t="shared" ca="1" si="889"/>
        <v/>
      </c>
      <c r="HE277" t="str">
        <f t="shared" ca="1" si="890"/>
        <v/>
      </c>
      <c r="HF277" s="12" t="str">
        <f t="shared" ca="1" si="891"/>
        <v/>
      </c>
      <c r="HG277" s="12" t="str">
        <f t="shared" ca="1" si="892"/>
        <v/>
      </c>
      <c r="HH277" s="12" t="str">
        <f t="shared" ca="1" si="893"/>
        <v/>
      </c>
      <c r="HJ277" s="17"/>
      <c r="HL277" s="18">
        <f t="shared" si="894"/>
        <v>1996</v>
      </c>
      <c r="HM277" s="9">
        <f t="shared" si="1036"/>
        <v>1</v>
      </c>
      <c r="HN277" s="9">
        <f t="shared" si="1063"/>
        <v>1</v>
      </c>
      <c r="HO277" s="9">
        <f t="shared" si="1064"/>
        <v>1</v>
      </c>
      <c r="HP277" s="9">
        <f t="shared" si="1065"/>
        <v>1</v>
      </c>
      <c r="HQ277" s="9">
        <f t="shared" si="1066"/>
        <v>1</v>
      </c>
      <c r="HR277" s="9">
        <f t="shared" si="808"/>
        <v>1</v>
      </c>
      <c r="HS277" s="9">
        <f t="shared" si="1067"/>
        <v>1</v>
      </c>
      <c r="HT277" s="9"/>
      <c r="HU277" s="9">
        <f t="shared" si="1068"/>
        <v>1</v>
      </c>
      <c r="HV277" s="23">
        <f t="shared" si="901"/>
        <v>1</v>
      </c>
      <c r="HX277" s="8"/>
      <c r="HY277" s="5">
        <f t="shared" si="933"/>
        <v>47</v>
      </c>
      <c r="HZ277" t="b">
        <f t="shared" si="902"/>
        <v>0</v>
      </c>
      <c r="IC277" s="11"/>
      <c r="ID277" s="11"/>
      <c r="IE277" s="11"/>
      <c r="IF277" t="str">
        <f t="shared" ca="1" si="904"/>
        <v/>
      </c>
      <c r="IG277" s="12" t="str">
        <f t="shared" si="905"/>
        <v/>
      </c>
      <c r="IH277" s="19" t="str">
        <f t="shared" ca="1" si="906"/>
        <v/>
      </c>
      <c r="II277" s="19" t="str">
        <f t="shared" ca="1" si="907"/>
        <v/>
      </c>
      <c r="IJ277" s="11" t="str">
        <f t="shared" ca="1" si="908"/>
        <v/>
      </c>
      <c r="IK277" s="12" t="str">
        <f t="shared" ca="1" si="909"/>
        <v/>
      </c>
      <c r="IL277" s="12" t="str">
        <f t="shared" ca="1" si="1003"/>
        <v/>
      </c>
      <c r="IM277" s="12" t="str">
        <f t="shared" ca="1" si="911"/>
        <v/>
      </c>
      <c r="IN277" s="12" t="str">
        <f t="shared" ca="1" si="912"/>
        <v/>
      </c>
      <c r="IO277" t="str">
        <f t="shared" ca="1" si="913"/>
        <v/>
      </c>
      <c r="IP277" s="12" t="str">
        <f t="shared" ca="1" si="914"/>
        <v/>
      </c>
      <c r="IQ277" s="12" t="str">
        <f t="shared" ca="1" si="915"/>
        <v/>
      </c>
      <c r="IR277" s="12" t="str">
        <f t="shared" ca="1" si="916"/>
        <v/>
      </c>
    </row>
    <row r="278" spans="1:252" x14ac:dyDescent="0.2">
      <c r="A278" t="s">
        <v>54</v>
      </c>
      <c r="B278" s="1">
        <f t="shared" si="917"/>
        <v>1997</v>
      </c>
      <c r="C278" s="124">
        <f>Manufacturing_Energy_Data!C37</f>
        <v>232.942692376</v>
      </c>
      <c r="D278" s="124">
        <f>Manufacturing_Energy_Data!D37</f>
        <v>113.555870664</v>
      </c>
      <c r="E278" s="124">
        <f>Manufacturing_Energy_Data!E37</f>
        <v>27.277875456</v>
      </c>
      <c r="F278" s="124">
        <v>0.01</v>
      </c>
      <c r="G278" s="124">
        <v>0.01</v>
      </c>
      <c r="H278" s="124">
        <v>0.01</v>
      </c>
      <c r="I278" s="124">
        <f>Manufacturing_Energy_Data!F37</f>
        <v>74.590970555999988</v>
      </c>
      <c r="J278" s="124">
        <f>Manufacturing_Energy_Data!G37</f>
        <v>239.01765260400001</v>
      </c>
      <c r="K278" s="124">
        <f>Manufacturing_Energy_Data!H37</f>
        <v>48.749823471999996</v>
      </c>
      <c r="L278" s="124">
        <f>Manufacturing_Energy_Data!I37</f>
        <v>118.26324158200001</v>
      </c>
      <c r="M278" s="124">
        <f>Manufacturing_Energy_Data!J37</f>
        <v>535.96464723600002</v>
      </c>
      <c r="N278" s="124">
        <f>Manufacturing_Energy_Data!K37</f>
        <v>170.17742038799997</v>
      </c>
      <c r="O278" s="124">
        <f>Manufacturing_Energy_Data!L37</f>
        <v>128.38429642</v>
      </c>
      <c r="P278" s="124">
        <f>Manufacturing_Energy_Data!M37</f>
        <v>452.448700148</v>
      </c>
      <c r="Q278" s="124">
        <f>Manufacturing_Energy_Data!N37</f>
        <v>141.63235883999999</v>
      </c>
      <c r="R278" s="124">
        <f>Manufacturing_Energy_Data!O37</f>
        <v>91.946374692000006</v>
      </c>
      <c r="S278" s="124">
        <f>Manufacturing_Energy_Data!P37</f>
        <v>128.99854854399999</v>
      </c>
      <c r="T278" s="124">
        <f>Manufacturing_Energy_Data!Q37</f>
        <v>56.083009879999999</v>
      </c>
      <c r="U278" s="124">
        <f>Manufacturing_Energy_Data!R37</f>
        <v>181.49709206</v>
      </c>
      <c r="V278" s="124">
        <f>Manufacturing_Energy_Data!S37</f>
        <v>28.695360147999999</v>
      </c>
      <c r="W278" s="124">
        <f>Manufacturing_Energy_Data!T37</f>
        <v>34.532872472000001</v>
      </c>
      <c r="X278" s="124">
        <f t="shared" si="1029"/>
        <v>2804.7888075380001</v>
      </c>
      <c r="Z278" s="19">
        <f t="shared" si="1008"/>
        <v>0.38231945166750519</v>
      </c>
      <c r="AA278" s="19">
        <f t="shared" si="1009"/>
        <v>1.23885685294325</v>
      </c>
      <c r="AB278" s="19">
        <f t="shared" si="1010"/>
        <v>0.34282097614728407</v>
      </c>
      <c r="AC278" s="19">
        <f t="shared" si="1011"/>
        <v>1.6412596925358428E-5</v>
      </c>
      <c r="AD278" s="19">
        <f t="shared" si="1012"/>
        <v>1.0909668040051393E-4</v>
      </c>
      <c r="AE278" s="19">
        <f t="shared" si="1013"/>
        <v>1.2567730089546901E-4</v>
      </c>
      <c r="AF278" s="19">
        <f t="shared" si="1014"/>
        <v>0.75454654830230727</v>
      </c>
      <c r="AG278" s="19">
        <f t="shared" si="1015"/>
        <v>1.3728396796479871</v>
      </c>
      <c r="AH278" s="19">
        <f t="shared" si="1016"/>
        <v>0.46843194818017786</v>
      </c>
      <c r="AI278" s="19">
        <f t="shared" si="1017"/>
        <v>0.29482207453647263</v>
      </c>
      <c r="AJ278" s="19">
        <f t="shared" si="1018"/>
        <v>1.0259170448897907</v>
      </c>
      <c r="AK278" s="19">
        <f t="shared" si="1019"/>
        <v>0.94196717081719172</v>
      </c>
      <c r="AL278" s="19">
        <f t="shared" si="1020"/>
        <v>1.2833812863912493</v>
      </c>
      <c r="AM278" s="19">
        <f t="shared" si="1021"/>
        <v>2.1978797657961366</v>
      </c>
      <c r="AN278" s="19">
        <f t="shared" si="1022"/>
        <v>0.50740535521759833</v>
      </c>
      <c r="AO278" s="19">
        <f t="shared" si="1023"/>
        <v>0.3171691278728565</v>
      </c>
      <c r="AP278" s="19">
        <f t="shared" si="1024"/>
        <v>0.6329188815621436</v>
      </c>
      <c r="AQ278" s="19">
        <f t="shared" si="1025"/>
        <v>0.48086535947922726</v>
      </c>
      <c r="AR278" s="19">
        <f t="shared" si="1026"/>
        <v>0.28835008892784947</v>
      </c>
      <c r="AS278" s="19">
        <f t="shared" si="1027"/>
        <v>0.40020070362188426</v>
      </c>
      <c r="AT278" s="19">
        <f t="shared" si="1028"/>
        <v>0.31352492563023393</v>
      </c>
      <c r="AU278" s="19">
        <f t="shared" si="1005"/>
        <v>2.3747481861034969</v>
      </c>
      <c r="AV278" s="19"/>
      <c r="AX278" s="19">
        <f t="shared" si="1037"/>
        <v>1.1801932230981174</v>
      </c>
      <c r="AY278" s="19">
        <f t="shared" si="1038"/>
        <v>0.96559605360252698</v>
      </c>
      <c r="AZ278" s="19">
        <f t="shared" si="1039"/>
        <v>1.0331252101083954</v>
      </c>
      <c r="BA278" s="19">
        <f t="shared" si="1040"/>
        <v>0.80927185811213032</v>
      </c>
      <c r="BB278" s="19">
        <f t="shared" si="1041"/>
        <v>0.73680115312352856</v>
      </c>
      <c r="BC278" s="19">
        <f t="shared" si="1042"/>
        <v>0.96718923784681099</v>
      </c>
      <c r="BD278" s="19">
        <f t="shared" si="1043"/>
        <v>1.1250839680657732</v>
      </c>
      <c r="BE278" s="19">
        <f t="shared" si="1044"/>
        <v>1.1021808536337405</v>
      </c>
      <c r="BF278" s="19">
        <f t="shared" si="1045"/>
        <v>1.1753637901777529</v>
      </c>
      <c r="BG278" s="19">
        <f t="shared" si="1046"/>
        <v>0.79760646067959295</v>
      </c>
      <c r="BH278" s="19">
        <f t="shared" si="1047"/>
        <v>0.93039671659991185</v>
      </c>
      <c r="BI278" s="19">
        <f t="shared" si="1048"/>
        <v>0.94902665701050593</v>
      </c>
      <c r="BJ278" s="19">
        <f t="shared" si="1049"/>
        <v>0.93274956427060451</v>
      </c>
      <c r="BK278" s="19">
        <f t="shared" si="1050"/>
        <v>0.76667877191586153</v>
      </c>
      <c r="BL278" s="19">
        <f t="shared" si="1051"/>
        <v>1.0311472667250918</v>
      </c>
      <c r="BM278" s="19">
        <f t="shared" si="1052"/>
        <v>1.0225403038464664</v>
      </c>
      <c r="BN278" s="19">
        <f t="shared" si="1053"/>
        <v>0.29185568015316227</v>
      </c>
      <c r="BO278" s="19">
        <f t="shared" si="1054"/>
        <v>0.87150189418989943</v>
      </c>
      <c r="BP278" s="19">
        <f t="shared" si="1055"/>
        <v>0.97468429000128809</v>
      </c>
      <c r="BQ278" s="19">
        <f t="shared" si="1056"/>
        <v>1.2849188081421137</v>
      </c>
      <c r="BR278" s="19">
        <f t="shared" si="1057"/>
        <v>1.098982710481601</v>
      </c>
      <c r="BS278" s="19">
        <f t="shared" si="1058"/>
        <v>0.85729213027418105</v>
      </c>
      <c r="BU278" s="16"/>
      <c r="BV278" s="9">
        <f t="shared" si="1030"/>
        <v>1.4725586491615958</v>
      </c>
      <c r="BW278" s="9">
        <f t="shared" si="832"/>
        <v>0.85729213027418105</v>
      </c>
      <c r="BX278" s="9">
        <f t="shared" si="833"/>
        <v>1.0135667141037319</v>
      </c>
      <c r="BY278" s="9">
        <f t="shared" si="834"/>
        <v>0.94204226682942738</v>
      </c>
      <c r="BZ278" s="9">
        <f t="shared" si="835"/>
        <v>0.89785753642681931</v>
      </c>
      <c r="CA278" s="9">
        <f t="shared" si="797"/>
        <v>1.2624167896014902</v>
      </c>
      <c r="CB278" s="9">
        <f t="shared" si="836"/>
        <v>1.2624129412934151</v>
      </c>
      <c r="CC278" s="9"/>
      <c r="CD278" s="9">
        <f t="shared" si="837"/>
        <v>0.95482268493713374</v>
      </c>
      <c r="CE278" s="9">
        <f t="shared" si="838"/>
        <v>0.85729474362209601</v>
      </c>
      <c r="CG278" s="35"/>
      <c r="CH278">
        <f t="shared" si="839"/>
        <v>1997</v>
      </c>
      <c r="CI278" s="19">
        <f t="shared" si="840"/>
        <v>8.3051776215719242E-2</v>
      </c>
      <c r="CJ278" s="19">
        <f t="shared" si="940"/>
        <v>4.0486424631620506E-2</v>
      </c>
      <c r="CK278" s="19">
        <f t="shared" si="941"/>
        <v>9.7254650270599489E-3</v>
      </c>
      <c r="CL278" s="19">
        <f t="shared" si="942"/>
        <v>3.5653308274493024E-6</v>
      </c>
      <c r="CM278" s="19">
        <f t="shared" si="943"/>
        <v>3.5653308274493024E-6</v>
      </c>
      <c r="CN278" s="19">
        <f t="shared" si="944"/>
        <v>3.5653308274493024E-6</v>
      </c>
      <c r="CO278" s="19">
        <f t="shared" si="945"/>
        <v>2.6594148677266997E-2</v>
      </c>
      <c r="CP278" s="19">
        <f t="shared" si="946"/>
        <v>8.5217700513360917E-2</v>
      </c>
      <c r="CQ278" s="19">
        <f t="shared" si="947"/>
        <v>1.7380924845743318E-2</v>
      </c>
      <c r="CR278" s="19">
        <f t="shared" si="948"/>
        <v>4.2164758096638881E-2</v>
      </c>
      <c r="CS278" s="19">
        <f t="shared" si="949"/>
        <v>0.19108912792135013</v>
      </c>
      <c r="CT278" s="19">
        <f t="shared" si="950"/>
        <v>6.0673880304513574E-2</v>
      </c>
      <c r="CU278" s="19">
        <f t="shared" si="951"/>
        <v>4.5773248978661508E-2</v>
      </c>
      <c r="CV278" s="19">
        <f t="shared" si="952"/>
        <v>0.16131292984770301</v>
      </c>
      <c r="CW278" s="19">
        <f t="shared" si="953"/>
        <v>5.0496621513661369E-2</v>
      </c>
      <c r="CX278" s="19">
        <f t="shared" si="954"/>
        <v>3.2781924416159194E-2</v>
      </c>
      <c r="CY278" s="19">
        <f t="shared" si="935"/>
        <v>4.5992250182013847E-2</v>
      </c>
      <c r="CZ278" s="19">
        <f t="shared" si="936"/>
        <v>1.9995448402130779E-2</v>
      </c>
      <c r="DA278" s="19">
        <f t="shared" si="937"/>
        <v>6.4709717741392198E-2</v>
      </c>
      <c r="DB278" s="19">
        <f t="shared" si="938"/>
        <v>1.0230845214042458E-2</v>
      </c>
      <c r="DC278" s="19">
        <f t="shared" si="939"/>
        <v>1.2312111478479699E-2</v>
      </c>
      <c r="DD278">
        <f t="shared" si="861"/>
        <v>1</v>
      </c>
      <c r="DF278" s="19">
        <f t="shared" si="918"/>
        <v>8.1439090358789323E-2</v>
      </c>
      <c r="DG278" s="19">
        <f t="shared" si="965"/>
        <v>4.0821677058785415E-2</v>
      </c>
      <c r="DH278" s="19">
        <f t="shared" si="966"/>
        <v>1.0681268307749655E-2</v>
      </c>
      <c r="DI278" s="19">
        <f t="shared" si="967"/>
        <v>3.5667711794592389E-6</v>
      </c>
      <c r="DJ278" s="19">
        <f t="shared" si="968"/>
        <v>3.5667711794592389E-6</v>
      </c>
      <c r="DK278" s="19">
        <f t="shared" si="969"/>
        <v>3.5667711794592389E-6</v>
      </c>
      <c r="DL278" s="19">
        <f t="shared" si="970"/>
        <v>2.6030297403125E-2</v>
      </c>
      <c r="DM278" s="19">
        <f t="shared" si="971"/>
        <v>8.542002304400019E-2</v>
      </c>
      <c r="DN278" s="19">
        <f t="shared" si="972"/>
        <v>1.7206898310721523E-2</v>
      </c>
      <c r="DO278" s="19">
        <f t="shared" si="973"/>
        <v>4.2697006832185101E-2</v>
      </c>
      <c r="DP278" s="19">
        <f t="shared" si="974"/>
        <v>0.19344576457896659</v>
      </c>
      <c r="DQ278" s="19">
        <f t="shared" si="975"/>
        <v>6.0090070021219986E-2</v>
      </c>
      <c r="DR278" s="19">
        <f t="shared" si="976"/>
        <v>4.5595936024332658E-2</v>
      </c>
      <c r="DS278" s="19">
        <f t="shared" si="977"/>
        <v>0.16615292470712203</v>
      </c>
      <c r="DT278" s="19">
        <f t="shared" si="978"/>
        <v>4.9388471023295098E-2</v>
      </c>
      <c r="DU278" s="19">
        <f t="shared" si="979"/>
        <v>3.2061656337152578E-2</v>
      </c>
      <c r="DV278" s="19">
        <f t="shared" si="955"/>
        <v>4.5617442148759887E-2</v>
      </c>
      <c r="DW278" s="19">
        <f t="shared" si="956"/>
        <v>1.9629471500041028E-2</v>
      </c>
      <c r="DX278" s="19">
        <f t="shared" si="957"/>
        <v>6.168081312007756E-2</v>
      </c>
      <c r="DY278" s="19">
        <f t="shared" si="958"/>
        <v>9.7177391456158523E-3</v>
      </c>
      <c r="DZ278" s="19">
        <f t="shared" si="959"/>
        <v>1.2129931043036729E-2</v>
      </c>
      <c r="EA278" s="19">
        <f t="shared" si="1059"/>
        <v>0.9998171812785146</v>
      </c>
      <c r="EC278" s="19">
        <f t="shared" si="919"/>
        <v>8.1453981671578413E-2</v>
      </c>
      <c r="ED278" s="19">
        <f t="shared" si="980"/>
        <v>4.0829141390213722E-2</v>
      </c>
      <c r="EE278" s="19">
        <f t="shared" si="981"/>
        <v>1.0683221400627463E-2</v>
      </c>
      <c r="EF278" s="19">
        <f t="shared" si="982"/>
        <v>3.5674233712389659E-6</v>
      </c>
      <c r="EG278" s="19">
        <f t="shared" si="983"/>
        <v>3.5674233712389659E-6</v>
      </c>
      <c r="EH278" s="19">
        <f t="shared" si="984"/>
        <v>3.5674233712389659E-6</v>
      </c>
      <c r="EI278" s="19">
        <f t="shared" si="985"/>
        <v>2.6035057098977635E-2</v>
      </c>
      <c r="EJ278" s="19">
        <f t="shared" si="986"/>
        <v>8.5435642278890903E-2</v>
      </c>
      <c r="EK278" s="19">
        <f t="shared" si="987"/>
        <v>1.7210044629077319E-2</v>
      </c>
      <c r="EL278" s="19">
        <f t="shared" si="988"/>
        <v>4.2704814071694963E-2</v>
      </c>
      <c r="EM278" s="19">
        <f t="shared" si="989"/>
        <v>0.19348113655298274</v>
      </c>
      <c r="EN278" s="19">
        <f t="shared" si="990"/>
        <v>6.0101057619733944E-2</v>
      </c>
      <c r="EO278" s="19">
        <f t="shared" si="991"/>
        <v>4.5604273339278814E-2</v>
      </c>
      <c r="EP278" s="19">
        <f t="shared" si="992"/>
        <v>0.16618330612668034</v>
      </c>
      <c r="EQ278" s="19">
        <f t="shared" si="993"/>
        <v>4.9397501811420837E-2</v>
      </c>
      <c r="ER278" s="19">
        <f t="shared" si="994"/>
        <v>3.2067518879955417E-2</v>
      </c>
      <c r="ES278" s="19">
        <f t="shared" si="960"/>
        <v>4.5625783396147139E-2</v>
      </c>
      <c r="ET278" s="19">
        <f t="shared" si="961"/>
        <v>1.9633060791113707E-2</v>
      </c>
      <c r="EU278" s="19">
        <f t="shared" si="962"/>
        <v>6.1692091589387689E-2</v>
      </c>
      <c r="EV278" s="19">
        <f t="shared" si="963"/>
        <v>9.7195160551145059E-3</v>
      </c>
      <c r="EW278" s="19">
        <f t="shared" si="964"/>
        <v>1.2132149027010717E-2</v>
      </c>
      <c r="EZ278" s="19">
        <f t="shared" si="920"/>
        <v>9.4233953721147724E-3</v>
      </c>
      <c r="FA278" s="19">
        <f t="shared" si="995"/>
        <v>-4.9002896875966491E-2</v>
      </c>
      <c r="FB278" s="19">
        <f t="shared" si="996"/>
        <v>-0.19755579802071666</v>
      </c>
      <c r="FC278" s="19">
        <f t="shared" si="997"/>
        <v>-3.0731055300729004E-2</v>
      </c>
      <c r="FD278" s="19">
        <f t="shared" si="998"/>
        <v>-3.334022790061282E-2</v>
      </c>
      <c r="FE278" s="19">
        <f t="shared" si="999"/>
        <v>-1.3716218607208596E-2</v>
      </c>
      <c r="FF278" s="19">
        <f t="shared" si="1000"/>
        <v>1.6216035446315384E-2</v>
      </c>
      <c r="FG278" s="19">
        <f t="shared" si="1001"/>
        <v>-2.1720914319524894E-2</v>
      </c>
      <c r="FH278" s="19">
        <f t="shared" si="1002"/>
        <v>-1.9325987641800099E-3</v>
      </c>
      <c r="FI278" s="19">
        <f t="shared" si="866"/>
        <v>-6.8287204540874044E-2</v>
      </c>
      <c r="FJ278" s="19">
        <f t="shared" si="867"/>
        <v>-8.7907325045813806E-2</v>
      </c>
      <c r="FK278" s="19">
        <f t="shared" si="868"/>
        <v>-3.8228221251835892E-2</v>
      </c>
      <c r="FL278" s="19">
        <f t="shared" si="869"/>
        <v>-2.7008345632322184E-2</v>
      </c>
      <c r="FM278" s="19">
        <f t="shared" si="870"/>
        <v>-8.9454439582795531E-2</v>
      </c>
      <c r="FN278" s="19">
        <f t="shared" si="871"/>
        <v>-1.5769309082523116E-4</v>
      </c>
      <c r="FO278" s="19">
        <f t="shared" si="872"/>
        <v>2.5430298744507539E-4</v>
      </c>
      <c r="FP278" s="19">
        <f t="shared" si="873"/>
        <v>-0.18564584239570278</v>
      </c>
      <c r="FQ278" s="19">
        <f t="shared" si="874"/>
        <v>-3.2163896145666538E-4</v>
      </c>
      <c r="FR278" s="19">
        <f t="shared" si="875"/>
        <v>4.3782938882011715E-7</v>
      </c>
      <c r="FS278" s="19">
        <f t="shared" si="876"/>
        <v>2.0074475904140704E-3</v>
      </c>
      <c r="FT278" s="19">
        <f t="shared" si="877"/>
        <v>1.9581663887944807E-4</v>
      </c>
      <c r="FU278" s="19"/>
      <c r="FV278" s="16"/>
      <c r="FW278" s="19">
        <f t="shared" si="1060"/>
        <v>0.94972314905204502</v>
      </c>
      <c r="FX278" s="19">
        <f t="shared" si="929"/>
        <v>0.95039790904135424</v>
      </c>
      <c r="FY278" s="19">
        <f t="shared" si="1031"/>
        <v>0.89785753642681931</v>
      </c>
      <c r="FZ278" s="19"/>
      <c r="GA278" s="19">
        <f t="shared" si="1061"/>
        <v>1.0033750570445796</v>
      </c>
      <c r="GB278" s="19">
        <f t="shared" si="930"/>
        <v>0.92514815821466845</v>
      </c>
      <c r="GC278" s="19">
        <f t="shared" si="1032"/>
        <v>1.0135667141037319</v>
      </c>
      <c r="GD278" s="19"/>
      <c r="GE278" s="19">
        <f t="shared" si="1062"/>
        <v>0.99074270339228809</v>
      </c>
      <c r="GF278" s="19">
        <f t="shared" si="931"/>
        <v>0.79568447496935246</v>
      </c>
      <c r="GG278" s="19">
        <f t="shared" si="1033"/>
        <v>0.94204226682942738</v>
      </c>
      <c r="GH278" s="19"/>
      <c r="GI278" s="19">
        <f t="shared" si="1034"/>
        <v>1.4725586491615958</v>
      </c>
      <c r="GJ278" s="19">
        <f t="shared" si="881"/>
        <v>1.2624167896014902</v>
      </c>
      <c r="GK278" s="19">
        <f t="shared" si="1035"/>
        <v>1.2624129412934151</v>
      </c>
      <c r="GL278" s="3"/>
      <c r="GM278" s="3"/>
      <c r="GN278" s="8"/>
      <c r="GO278" s="5">
        <f t="shared" si="932"/>
        <v>48</v>
      </c>
      <c r="GP278" t="b">
        <f t="shared" si="882"/>
        <v>0</v>
      </c>
      <c r="GS278" s="11"/>
      <c r="GT278" s="11"/>
      <c r="GU278" s="11"/>
      <c r="GV278" s="11"/>
      <c r="GW278" s="11"/>
      <c r="GX278" s="11"/>
      <c r="GY278" s="11"/>
      <c r="GZ278" s="11" t="str">
        <f ca="1">IF(GP278,OFFSET(#REF!,$GP$225+$GO278,0),"")</f>
        <v/>
      </c>
      <c r="HA278" s="12" t="str">
        <f t="shared" ca="1" si="886"/>
        <v/>
      </c>
      <c r="HB278" s="12" t="str">
        <f t="shared" ca="1" si="887"/>
        <v/>
      </c>
      <c r="HC278" s="12" t="str">
        <f t="shared" ca="1" si="888"/>
        <v/>
      </c>
      <c r="HD278" s="12" t="str">
        <f t="shared" ca="1" si="889"/>
        <v/>
      </c>
      <c r="HE278" t="str">
        <f t="shared" ca="1" si="890"/>
        <v/>
      </c>
      <c r="HF278" s="12" t="str">
        <f t="shared" ca="1" si="891"/>
        <v/>
      </c>
      <c r="HG278" s="12" t="str">
        <f t="shared" ca="1" si="892"/>
        <v/>
      </c>
      <c r="HH278" s="12" t="str">
        <f t="shared" ca="1" si="893"/>
        <v/>
      </c>
      <c r="HJ278" s="17"/>
      <c r="HL278" s="18">
        <f t="shared" si="894"/>
        <v>1997</v>
      </c>
      <c r="HM278" s="9">
        <f t="shared" si="1036"/>
        <v>1.0600588757271434</v>
      </c>
      <c r="HN278" s="9">
        <f t="shared" si="1063"/>
        <v>0.94410613254149656</v>
      </c>
      <c r="HO278" s="9">
        <f t="shared" si="1064"/>
        <v>1.0033750570445796</v>
      </c>
      <c r="HP278" s="9">
        <f t="shared" si="1065"/>
        <v>0.99074270339228798</v>
      </c>
      <c r="HQ278" s="9">
        <f t="shared" si="1066"/>
        <v>0.94972314905204491</v>
      </c>
      <c r="HR278" s="9">
        <f t="shared" si="808"/>
        <v>1.0008089805111153</v>
      </c>
      <c r="HS278" s="9">
        <f t="shared" si="1067"/>
        <v>1.0008080854290404</v>
      </c>
      <c r="HT278" s="9"/>
      <c r="HU278" s="9">
        <f t="shared" si="1068"/>
        <v>0.99408651653273816</v>
      </c>
      <c r="HV278" s="23">
        <f t="shared" si="901"/>
        <v>0.9441069769116498</v>
      </c>
      <c r="HX278" s="8"/>
      <c r="HY278" s="5">
        <f t="shared" si="933"/>
        <v>48</v>
      </c>
      <c r="HZ278" t="b">
        <f t="shared" si="902"/>
        <v>0</v>
      </c>
      <c r="IC278" s="11"/>
      <c r="ID278" s="11"/>
      <c r="IE278" s="11"/>
      <c r="IF278" t="str">
        <f t="shared" ca="1" si="904"/>
        <v/>
      </c>
      <c r="IG278" s="12" t="str">
        <f t="shared" si="905"/>
        <v/>
      </c>
      <c r="IH278" s="19" t="str">
        <f t="shared" ca="1" si="906"/>
        <v/>
      </c>
      <c r="II278" s="19" t="str">
        <f t="shared" ca="1" si="907"/>
        <v/>
      </c>
      <c r="IJ278" s="11" t="str">
        <f t="shared" ca="1" si="908"/>
        <v/>
      </c>
      <c r="IK278" s="12" t="str">
        <f t="shared" ca="1" si="909"/>
        <v/>
      </c>
      <c r="IL278" s="12" t="str">
        <f t="shared" ca="1" si="1003"/>
        <v/>
      </c>
      <c r="IM278" s="12" t="str">
        <f t="shared" ca="1" si="911"/>
        <v/>
      </c>
      <c r="IN278" s="12" t="str">
        <f t="shared" ca="1" si="912"/>
        <v/>
      </c>
      <c r="IO278" t="str">
        <f t="shared" ca="1" si="913"/>
        <v/>
      </c>
      <c r="IP278" s="12" t="str">
        <f t="shared" ca="1" si="914"/>
        <v/>
      </c>
      <c r="IQ278" s="12" t="str">
        <f t="shared" ca="1" si="915"/>
        <v/>
      </c>
      <c r="IR278" s="12" t="str">
        <f t="shared" ca="1" si="916"/>
        <v/>
      </c>
    </row>
    <row r="279" spans="1:252" x14ac:dyDescent="0.2">
      <c r="A279" t="s">
        <v>54</v>
      </c>
      <c r="B279" s="1">
        <f t="shared" si="917"/>
        <v>1998</v>
      </c>
      <c r="C279" s="124">
        <f>Manufacturing_Energy_Data!C38</f>
        <v>237.41109875599997</v>
      </c>
      <c r="D279" s="124">
        <f>Manufacturing_Energy_Data!D38</f>
        <v>115.50939079199999</v>
      </c>
      <c r="E279" s="124">
        <f>Manufacturing_Energy_Data!E38</f>
        <v>25.900034791999996</v>
      </c>
      <c r="F279" s="124">
        <v>0.01</v>
      </c>
      <c r="G279" s="124">
        <v>0.01</v>
      </c>
      <c r="H279" s="124">
        <v>0.01</v>
      </c>
      <c r="I279" s="124">
        <f>Manufacturing_Energy_Data!F38</f>
        <v>76.021762047999999</v>
      </c>
      <c r="J279" s="124">
        <f>Manufacturing_Energy_Data!G38</f>
        <v>247.72932454400001</v>
      </c>
      <c r="K279" s="124">
        <f>Manufacturing_Energy_Data!H38</f>
        <v>50.323086435999997</v>
      </c>
      <c r="L279" s="124">
        <f>Manufacturing_Energy_Data!I38</f>
        <v>115.36295116400001</v>
      </c>
      <c r="M279" s="124">
        <f>Manufacturing_Energy_Data!J38</f>
        <v>520.46306800000002</v>
      </c>
      <c r="N279" s="124">
        <f>Manufacturing_Energy_Data!K38</f>
        <v>171.04344057999998</v>
      </c>
      <c r="O279" s="124">
        <f>Manufacturing_Energy_Data!L38</f>
        <v>131.55392499999999</v>
      </c>
      <c r="P279" s="124">
        <f>Manufacturing_Energy_Data!M38</f>
        <v>444.10567774799995</v>
      </c>
      <c r="Q279" s="124">
        <f>Manufacturing_Energy_Data!N38</f>
        <v>145.711790396</v>
      </c>
      <c r="R279" s="124">
        <f>Manufacturing_Energy_Data!O38</f>
        <v>92.773699392000012</v>
      </c>
      <c r="S279" s="124">
        <f>Manufacturing_Energy_Data!P38</f>
        <v>127.959284052</v>
      </c>
      <c r="T279" s="124">
        <f>Manufacturing_Energy_Data!Q38</f>
        <v>55.019660080000001</v>
      </c>
      <c r="U279" s="124">
        <f>Manufacturing_Energy_Data!R38</f>
        <v>175.71835826</v>
      </c>
      <c r="V279" s="124">
        <f>Manufacturing_Energy_Data!S38</f>
        <v>28.813957855999998</v>
      </c>
      <c r="W279" s="124">
        <f>Manufacturing_Energy_Data!T38</f>
        <v>35.481852031999999</v>
      </c>
      <c r="X279" s="124">
        <f t="shared" si="1029"/>
        <v>2796.9323619279994</v>
      </c>
      <c r="Z279" s="19">
        <f t="shared" si="1008"/>
        <v>0.37604551312018991</v>
      </c>
      <c r="AA279" s="19">
        <f t="shared" si="1009"/>
        <v>1.2758697367431586</v>
      </c>
      <c r="AB279" s="19">
        <f t="shared" si="1010"/>
        <v>0.34731405741205484</v>
      </c>
      <c r="AC279" s="19">
        <f t="shared" si="1011"/>
        <v>1.5839424318855113E-5</v>
      </c>
      <c r="AD279" s="19">
        <f t="shared" si="1012"/>
        <v>1.1045593159093379E-4</v>
      </c>
      <c r="AE279" s="19">
        <f t="shared" si="1013"/>
        <v>1.3409791152841743E-4</v>
      </c>
      <c r="AF279" s="19">
        <f t="shared" si="1014"/>
        <v>0.72651955103603394</v>
      </c>
      <c r="AG279" s="19">
        <f t="shared" si="1015"/>
        <v>1.4197850900828017</v>
      </c>
      <c r="AH279" s="19">
        <f t="shared" si="1016"/>
        <v>0.47411734657074606</v>
      </c>
      <c r="AI279" s="19">
        <f t="shared" si="1017"/>
        <v>0.29346427316635071</v>
      </c>
      <c r="AJ279" s="19">
        <f t="shared" si="1018"/>
        <v>0.9881507022634537</v>
      </c>
      <c r="AK279" s="19">
        <f t="shared" si="1019"/>
        <v>0.91067407698301184</v>
      </c>
      <c r="AL279" s="19">
        <f t="shared" si="1020"/>
        <v>1.2446002375703038</v>
      </c>
      <c r="AM279" s="19">
        <f t="shared" si="1021"/>
        <v>2.0808803831431861</v>
      </c>
      <c r="AN279" s="19">
        <f t="shared" si="1022"/>
        <v>0.50382873253836014</v>
      </c>
      <c r="AO279" s="19">
        <f t="shared" si="1023"/>
        <v>0.31115700817178288</v>
      </c>
      <c r="AP279" s="19">
        <f t="shared" si="1024"/>
        <v>0.53254967724869717</v>
      </c>
      <c r="AQ279" s="19">
        <f t="shared" si="1025"/>
        <v>0.45358182941165692</v>
      </c>
      <c r="AR279" s="19">
        <f t="shared" si="1026"/>
        <v>0.25705293127678208</v>
      </c>
      <c r="AS279" s="19">
        <f t="shared" si="1027"/>
        <v>0.37467246643953006</v>
      </c>
      <c r="AT279" s="19">
        <f t="shared" si="1028"/>
        <v>0.30873172832891549</v>
      </c>
      <c r="AU279" s="19">
        <f t="shared" si="1005"/>
        <v>2.255388336535642</v>
      </c>
      <c r="AV279" s="19"/>
      <c r="AX279" s="19">
        <f t="shared" si="1037"/>
        <v>1.1608260166340449</v>
      </c>
      <c r="AY279" s="19">
        <f t="shared" si="1038"/>
        <v>0.994444822081897</v>
      </c>
      <c r="AZ279" s="19">
        <f t="shared" si="1039"/>
        <v>1.0466655587121112</v>
      </c>
      <c r="BA279" s="19">
        <f t="shared" si="1040"/>
        <v>0.78100987968218227</v>
      </c>
      <c r="BB279" s="19">
        <f t="shared" si="1041"/>
        <v>0.74598106438030742</v>
      </c>
      <c r="BC279" s="19">
        <f t="shared" si="1042"/>
        <v>1.0319926981555274</v>
      </c>
      <c r="BD279" s="19">
        <f t="shared" si="1043"/>
        <v>1.0832936698154472</v>
      </c>
      <c r="BE279" s="19">
        <f t="shared" si="1044"/>
        <v>1.1398708572913401</v>
      </c>
      <c r="BF279" s="19">
        <f t="shared" si="1045"/>
        <v>1.1896292804522088</v>
      </c>
      <c r="BG279" s="19">
        <f t="shared" si="1046"/>
        <v>0.79393308870827239</v>
      </c>
      <c r="BH279" s="19">
        <f t="shared" si="1047"/>
        <v>0.8961466947754807</v>
      </c>
      <c r="BI279" s="19">
        <f t="shared" si="1048"/>
        <v>0.91749903996711824</v>
      </c>
      <c r="BJ279" s="19">
        <f t="shared" si="1049"/>
        <v>0.90456385923246341</v>
      </c>
      <c r="BK279" s="19">
        <f t="shared" si="1050"/>
        <v>0.72586628326055702</v>
      </c>
      <c r="BL279" s="19">
        <f t="shared" si="1051"/>
        <v>1.0238788674820019</v>
      </c>
      <c r="BM279" s="19">
        <f t="shared" si="1052"/>
        <v>1.0031574756780151</v>
      </c>
      <c r="BN279" s="19">
        <f t="shared" si="1053"/>
        <v>0.24557277843433209</v>
      </c>
      <c r="BO279" s="19">
        <f t="shared" si="1054"/>
        <v>0.82205427300997991</v>
      </c>
      <c r="BP279" s="19">
        <f t="shared" si="1055"/>
        <v>0.8688932774248298</v>
      </c>
      <c r="BQ279" s="19">
        <f t="shared" si="1056"/>
        <v>1.2029556536612276</v>
      </c>
      <c r="BR279" s="19">
        <f t="shared" si="1057"/>
        <v>1.0821813638215636</v>
      </c>
      <c r="BS279" s="19">
        <f t="shared" si="1058"/>
        <v>0.81420282071958372</v>
      </c>
      <c r="BU279" s="16"/>
      <c r="BV279" s="9">
        <f t="shared" si="1030"/>
        <v>1.5461464712672917</v>
      </c>
      <c r="BW279" s="9">
        <f t="shared" si="832"/>
        <v>0.81420282071958372</v>
      </c>
      <c r="BX279" s="9">
        <f t="shared" si="833"/>
        <v>1.0290552397082739</v>
      </c>
      <c r="BY279" s="9">
        <f t="shared" si="834"/>
        <v>0.91327071892556377</v>
      </c>
      <c r="BZ279" s="9">
        <f t="shared" si="835"/>
        <v>0.86635527253769751</v>
      </c>
      <c r="CA279" s="9">
        <f t="shared" si="797"/>
        <v>1.2588815781829568</v>
      </c>
      <c r="CB279" s="9">
        <f t="shared" si="836"/>
        <v>1.2588768181514596</v>
      </c>
      <c r="CC279" s="9"/>
      <c r="CD279" s="9">
        <f t="shared" si="837"/>
        <v>0.93980601858249369</v>
      </c>
      <c r="CE279" s="9">
        <f t="shared" si="838"/>
        <v>0.8142058993616047</v>
      </c>
      <c r="CG279" s="35"/>
      <c r="CH279">
        <f t="shared" si="839"/>
        <v>1998</v>
      </c>
      <c r="CI279" s="19">
        <f t="shared" si="840"/>
        <v>8.4882674314063933E-2</v>
      </c>
      <c r="CJ279" s="19">
        <f t="shared" si="940"/>
        <v>4.1298599982008972E-2</v>
      </c>
      <c r="CK279" s="19">
        <f t="shared" si="941"/>
        <v>9.2601577158435162E-3</v>
      </c>
      <c r="CL279" s="19">
        <f t="shared" si="942"/>
        <v>3.5753456666026548E-6</v>
      </c>
      <c r="CM279" s="19">
        <f t="shared" si="943"/>
        <v>3.5753456666026548E-6</v>
      </c>
      <c r="CN279" s="19">
        <f t="shared" si="944"/>
        <v>3.5753456666026548E-6</v>
      </c>
      <c r="CO279" s="19">
        <f t="shared" si="945"/>
        <v>2.7180407750581493E-2</v>
      </c>
      <c r="CP279" s="19">
        <f t="shared" si="946"/>
        <v>8.8571796699879302E-2</v>
      </c>
      <c r="CQ279" s="19">
        <f t="shared" si="947"/>
        <v>1.799224290190234E-2</v>
      </c>
      <c r="CR279" s="19">
        <f t="shared" si="948"/>
        <v>4.1246242753070109E-2</v>
      </c>
      <c r="CS279" s="19">
        <f t="shared" si="949"/>
        <v>0.18608353748005227</v>
      </c>
      <c r="CT279" s="19">
        <f t="shared" si="950"/>
        <v>6.1153942407851158E-2</v>
      </c>
      <c r="CU279" s="19">
        <f t="shared" si="951"/>
        <v>4.7035075567332059E-2</v>
      </c>
      <c r="CV279" s="19">
        <f t="shared" si="952"/>
        <v>0.15878313104499464</v>
      </c>
      <c r="CW279" s="19">
        <f t="shared" si="953"/>
        <v>5.209700183652529E-2</v>
      </c>
      <c r="CX279" s="19">
        <f t="shared" si="954"/>
        <v>3.3169804409588458E-2</v>
      </c>
      <c r="CY279" s="19">
        <f t="shared" si="935"/>
        <v>4.5749867173689639E-2</v>
      </c>
      <c r="CZ279" s="19">
        <f t="shared" si="936"/>
        <v>1.9671430324497908E-2</v>
      </c>
      <c r="DA279" s="19">
        <f t="shared" si="937"/>
        <v>6.2825387074742375E-2</v>
      </c>
      <c r="DB279" s="19">
        <f t="shared" si="938"/>
        <v>1.0301985935812111E-2</v>
      </c>
      <c r="DC279" s="19">
        <f t="shared" si="939"/>
        <v>1.2685988590564778E-2</v>
      </c>
      <c r="DD279">
        <f t="shared" si="861"/>
        <v>1.0000000000000002</v>
      </c>
      <c r="DF279" s="19">
        <f t="shared" si="918"/>
        <v>8.396389827818497E-2</v>
      </c>
      <c r="DG279" s="19">
        <f t="shared" si="965"/>
        <v>4.0891168038409871E-2</v>
      </c>
      <c r="DH279" s="19">
        <f t="shared" si="966"/>
        <v>9.4909104103255565E-3</v>
      </c>
      <c r="DI279" s="19">
        <f t="shared" si="967"/>
        <v>3.5703359060467413E-6</v>
      </c>
      <c r="DJ279" s="19">
        <f t="shared" si="968"/>
        <v>3.5703359060467413E-6</v>
      </c>
      <c r="DK279" s="19">
        <f t="shared" si="969"/>
        <v>3.5703359060467413E-6</v>
      </c>
      <c r="DL279" s="19">
        <f t="shared" si="970"/>
        <v>2.6886212931325287E-2</v>
      </c>
      <c r="DM279" s="19">
        <f t="shared" si="971"/>
        <v>8.6883958657605273E-2</v>
      </c>
      <c r="DN279" s="19">
        <f t="shared" si="972"/>
        <v>1.7684822936752238E-2</v>
      </c>
      <c r="DO279" s="19">
        <f t="shared" si="973"/>
        <v>4.1703814600620767E-2</v>
      </c>
      <c r="DP279" s="19">
        <f t="shared" si="974"/>
        <v>0.1885752603568773</v>
      </c>
      <c r="DQ279" s="19">
        <f t="shared" si="975"/>
        <v>6.091359607437373E-2</v>
      </c>
      <c r="DR279" s="19">
        <f t="shared" si="976"/>
        <v>4.6401302822544156E-2</v>
      </c>
      <c r="DS279" s="19">
        <f t="shared" si="977"/>
        <v>0.1600446981192935</v>
      </c>
      <c r="DT279" s="19">
        <f t="shared" si="978"/>
        <v>5.1292650624741677E-2</v>
      </c>
      <c r="DU279" s="19">
        <f t="shared" si="979"/>
        <v>3.2975484204804353E-2</v>
      </c>
      <c r="DV279" s="19">
        <f t="shared" si="955"/>
        <v>4.5870951948188236E-2</v>
      </c>
      <c r="DW279" s="19">
        <f t="shared" si="956"/>
        <v>1.9832998232972056E-2</v>
      </c>
      <c r="DX279" s="19">
        <f t="shared" si="957"/>
        <v>6.3762911974898209E-2</v>
      </c>
      <c r="DY279" s="19">
        <f t="shared" si="958"/>
        <v>1.026637449422709E-2</v>
      </c>
      <c r="DZ279" s="19">
        <f t="shared" si="959"/>
        <v>1.2498118014130775E-2</v>
      </c>
      <c r="EA279" s="19">
        <f t="shared" si="1059"/>
        <v>0.99994984372799312</v>
      </c>
      <c r="EC279" s="19">
        <f t="shared" si="919"/>
        <v>8.3968109805540286E-2</v>
      </c>
      <c r="ED279" s="19">
        <f t="shared" si="980"/>
        <v>4.0893219089829777E-2</v>
      </c>
      <c r="EE279" s="19">
        <f t="shared" si="981"/>
        <v>9.4913864628867108E-3</v>
      </c>
      <c r="EF279" s="19">
        <f t="shared" si="982"/>
        <v>3.5705149897677727E-6</v>
      </c>
      <c r="EG279" s="19">
        <f t="shared" si="983"/>
        <v>3.5705149897677727E-6</v>
      </c>
      <c r="EH279" s="19">
        <f t="shared" si="984"/>
        <v>3.5705149897677727E-6</v>
      </c>
      <c r="EI279" s="19">
        <f t="shared" si="985"/>
        <v>2.6887561511174045E-2</v>
      </c>
      <c r="EJ279" s="19">
        <f t="shared" si="986"/>
        <v>8.6888316651649478E-2</v>
      </c>
      <c r="EK279" s="19">
        <f t="shared" si="987"/>
        <v>1.7685709986032933E-2</v>
      </c>
      <c r="EL279" s="19">
        <f t="shared" si="988"/>
        <v>4.1705906413407129E-2</v>
      </c>
      <c r="EM279" s="19">
        <f t="shared" si="989"/>
        <v>0.18858471906334298</v>
      </c>
      <c r="EN279" s="19">
        <f t="shared" si="990"/>
        <v>6.0916651426512425E-2</v>
      </c>
      <c r="EO279" s="19">
        <f t="shared" si="991"/>
        <v>4.6403630255645367E-2</v>
      </c>
      <c r="EP279" s="19">
        <f t="shared" si="992"/>
        <v>0.16005272576734253</v>
      </c>
      <c r="EQ279" s="19">
        <f t="shared" si="993"/>
        <v>5.1295223401919277E-2</v>
      </c>
      <c r="ER279" s="19">
        <f t="shared" si="994"/>
        <v>3.2977138215118683E-2</v>
      </c>
      <c r="ES279" s="19">
        <f t="shared" si="960"/>
        <v>4.587325277953249E-2</v>
      </c>
      <c r="ET279" s="19">
        <f t="shared" si="961"/>
        <v>1.9833993032121557E-2</v>
      </c>
      <c r="EU279" s="19">
        <f t="shared" si="962"/>
        <v>6.3766110245268487E-2</v>
      </c>
      <c r="EV279" s="19">
        <f t="shared" si="963"/>
        <v>1.0266889443126663E-2</v>
      </c>
      <c r="EW279" s="19">
        <f t="shared" si="964"/>
        <v>1.2498744904579953E-2</v>
      </c>
      <c r="EZ279" s="19">
        <f t="shared" si="920"/>
        <v>-1.6546338448044085E-2</v>
      </c>
      <c r="FA279" s="19">
        <f t="shared" si="995"/>
        <v>2.9439030894725136E-2</v>
      </c>
      <c r="FB279" s="19">
        <f t="shared" si="996"/>
        <v>1.3021059731345801E-2</v>
      </c>
      <c r="FC279" s="19">
        <f t="shared" si="997"/>
        <v>-3.5547102973885344E-2</v>
      </c>
      <c r="FD279" s="19">
        <f t="shared" si="998"/>
        <v>1.2382167030726201E-2</v>
      </c>
      <c r="FE279" s="19">
        <f t="shared" si="999"/>
        <v>6.4852698469927986E-2</v>
      </c>
      <c r="FF279" s="19">
        <f t="shared" si="1000"/>
        <v>-3.7851576626538298E-2</v>
      </c>
      <c r="FG279" s="19">
        <f t="shared" si="1001"/>
        <v>3.3624161640918034E-2</v>
      </c>
      <c r="FH279" s="19">
        <f t="shared" si="1002"/>
        <v>1.2064021217263179E-2</v>
      </c>
      <c r="FI279" s="19">
        <f t="shared" si="866"/>
        <v>-4.6161322169121282E-3</v>
      </c>
      <c r="FJ279" s="19">
        <f t="shared" si="867"/>
        <v>-3.7506950756750375E-2</v>
      </c>
      <c r="FK279" s="19">
        <f t="shared" si="868"/>
        <v>-3.3785354223646293E-2</v>
      </c>
      <c r="FL279" s="19">
        <f t="shared" si="869"/>
        <v>-3.0683840918835529E-2</v>
      </c>
      <c r="FM279" s="19">
        <f t="shared" si="870"/>
        <v>-5.4702087555594685E-2</v>
      </c>
      <c r="FN279" s="19">
        <f t="shared" si="871"/>
        <v>-7.0738074134883196E-3</v>
      </c>
      <c r="FO279" s="19">
        <f t="shared" si="872"/>
        <v>-1.9137523802871793E-2</v>
      </c>
      <c r="FP279" s="19">
        <f t="shared" si="873"/>
        <v>-0.17266608090127664</v>
      </c>
      <c r="FQ279" s="19">
        <f t="shared" si="874"/>
        <v>-5.8411620003924754E-2</v>
      </c>
      <c r="FR279" s="19">
        <f t="shared" si="875"/>
        <v>-0.11489330649969189</v>
      </c>
      <c r="FS279" s="19">
        <f t="shared" si="876"/>
        <v>-6.5913958837185121E-2</v>
      </c>
      <c r="FT279" s="19">
        <f t="shared" si="877"/>
        <v>-1.5406157815344044E-2</v>
      </c>
      <c r="FU279" s="19"/>
      <c r="FV279" s="16"/>
      <c r="FW279" s="19">
        <f t="shared" si="1060"/>
        <v>0.96491396172438382</v>
      </c>
      <c r="FX279" s="19">
        <f t="shared" si="929"/>
        <v>0.9170522116276637</v>
      </c>
      <c r="FY279" s="19">
        <f t="shared" si="1031"/>
        <v>0.86635527253769751</v>
      </c>
      <c r="FZ279" s="19"/>
      <c r="GA279" s="19">
        <f t="shared" si="1061"/>
        <v>1.0152812098000259</v>
      </c>
      <c r="GB279" s="19">
        <f t="shared" si="930"/>
        <v>0.93928554131645436</v>
      </c>
      <c r="GC279" s="19">
        <f t="shared" si="1032"/>
        <v>1.0290552397082739</v>
      </c>
      <c r="GD279" s="19"/>
      <c r="GE279" s="19">
        <f t="shared" si="1062"/>
        <v>0.969458325897947</v>
      </c>
      <c r="GF279" s="19">
        <f t="shared" si="931"/>
        <v>0.77138293904677535</v>
      </c>
      <c r="GG279" s="19">
        <f t="shared" si="1033"/>
        <v>0.91327071892556377</v>
      </c>
      <c r="GH279" s="19"/>
      <c r="GI279" s="19">
        <f t="shared" si="1034"/>
        <v>1.5461464712672917</v>
      </c>
      <c r="GJ279" s="19">
        <f t="shared" si="881"/>
        <v>1.2588815781829568</v>
      </c>
      <c r="GK279" s="19">
        <f t="shared" si="1035"/>
        <v>1.2588768181514596</v>
      </c>
      <c r="GL279" s="3"/>
      <c r="GM279" s="3"/>
      <c r="GN279" s="8"/>
      <c r="GO279" s="5">
        <f t="shared" si="932"/>
        <v>49</v>
      </c>
      <c r="GP279" t="b">
        <f t="shared" si="882"/>
        <v>0</v>
      </c>
      <c r="GS279" s="11"/>
      <c r="GT279" s="11"/>
      <c r="GU279" s="11"/>
      <c r="GV279" s="11"/>
      <c r="GW279" s="11"/>
      <c r="GX279" s="11"/>
      <c r="GY279" s="11"/>
      <c r="GZ279" s="11" t="str">
        <f ca="1">IF(GP279,OFFSET(#REF!,$GP$225+$GO279,0),"")</f>
        <v/>
      </c>
      <c r="HA279" s="12" t="str">
        <f t="shared" ca="1" si="886"/>
        <v/>
      </c>
      <c r="HB279" s="12" t="str">
        <f t="shared" ca="1" si="887"/>
        <v/>
      </c>
      <c r="HC279" s="12" t="str">
        <f t="shared" ca="1" si="888"/>
        <v/>
      </c>
      <c r="HD279" s="12" t="str">
        <f t="shared" ca="1" si="889"/>
        <v/>
      </c>
      <c r="HE279" t="str">
        <f t="shared" ca="1" si="890"/>
        <v/>
      </c>
      <c r="HF279" s="12" t="str">
        <f t="shared" ca="1" si="891"/>
        <v/>
      </c>
      <c r="HG279" s="12" t="str">
        <f t="shared" ca="1" si="892"/>
        <v/>
      </c>
      <c r="HH279" s="12" t="str">
        <f t="shared" ca="1" si="893"/>
        <v/>
      </c>
      <c r="HJ279" s="17"/>
      <c r="HL279" s="18">
        <f t="shared" si="894"/>
        <v>1998</v>
      </c>
      <c r="HM279" s="9">
        <f t="shared" si="1036"/>
        <v>1.1130329450540164</v>
      </c>
      <c r="HN279" s="9">
        <f t="shared" si="1063"/>
        <v>0.89665336823761388</v>
      </c>
      <c r="HO279" s="9">
        <f t="shared" si="1064"/>
        <v>1.0187078417993909</v>
      </c>
      <c r="HP279" s="9">
        <f t="shared" si="1065"/>
        <v>0.96048376262629387</v>
      </c>
      <c r="HQ279" s="9">
        <f t="shared" si="1066"/>
        <v>0.91640112629316617</v>
      </c>
      <c r="HR279" s="9">
        <f t="shared" si="808"/>
        <v>0.9980063630516387</v>
      </c>
      <c r="HS279" s="9">
        <f t="shared" si="1067"/>
        <v>0.99800473914211485</v>
      </c>
      <c r="HT279" s="9"/>
      <c r="HU279" s="9">
        <f t="shared" si="1068"/>
        <v>0.97845234090839028</v>
      </c>
      <c r="HV279" s="23">
        <f t="shared" si="901"/>
        <v>0.89665482723263379</v>
      </c>
      <c r="HX279" s="8"/>
      <c r="HY279" s="5">
        <f t="shared" si="933"/>
        <v>49</v>
      </c>
      <c r="HZ279" t="b">
        <f t="shared" si="902"/>
        <v>0</v>
      </c>
      <c r="IC279" s="11"/>
      <c r="ID279" s="11"/>
      <c r="IE279" s="11"/>
      <c r="IF279" t="str">
        <f t="shared" ca="1" si="904"/>
        <v/>
      </c>
      <c r="IG279" s="12" t="str">
        <f t="shared" si="905"/>
        <v/>
      </c>
      <c r="IH279" s="19" t="str">
        <f t="shared" ca="1" si="906"/>
        <v/>
      </c>
      <c r="II279" s="19" t="str">
        <f t="shared" ca="1" si="907"/>
        <v/>
      </c>
      <c r="IJ279" s="11" t="str">
        <f t="shared" ca="1" si="908"/>
        <v/>
      </c>
      <c r="IK279" s="12" t="str">
        <f t="shared" ca="1" si="909"/>
        <v/>
      </c>
      <c r="IL279" s="12" t="str">
        <f t="shared" ca="1" si="1003"/>
        <v/>
      </c>
      <c r="IM279" s="12" t="str">
        <f t="shared" ca="1" si="911"/>
        <v/>
      </c>
      <c r="IN279" s="12" t="str">
        <f t="shared" ca="1" si="912"/>
        <v/>
      </c>
      <c r="IO279" t="str">
        <f t="shared" ca="1" si="913"/>
        <v/>
      </c>
      <c r="IP279" s="12" t="str">
        <f t="shared" ca="1" si="914"/>
        <v/>
      </c>
      <c r="IQ279" s="12" t="str">
        <f t="shared" ca="1" si="915"/>
        <v/>
      </c>
      <c r="IR279" s="12" t="str">
        <f t="shared" ca="1" si="916"/>
        <v/>
      </c>
    </row>
    <row r="280" spans="1:252" x14ac:dyDescent="0.2">
      <c r="A280" t="s">
        <v>54</v>
      </c>
      <c r="B280" s="1">
        <f t="shared" si="917"/>
        <v>1999</v>
      </c>
      <c r="C280" s="124">
        <f>Manufacturing_Energy_Data!C39</f>
        <v>233.76357863199999</v>
      </c>
      <c r="D280" s="124">
        <f>Manufacturing_Energy_Data!D39</f>
        <v>114.812943588</v>
      </c>
      <c r="E280" s="124">
        <f>Manufacturing_Energy_Data!E39</f>
        <v>24.839243991999997</v>
      </c>
      <c r="F280" s="124">
        <v>0.01</v>
      </c>
      <c r="G280" s="124">
        <v>0.01</v>
      </c>
      <c r="H280" s="124">
        <v>0.01</v>
      </c>
      <c r="I280" s="124">
        <f>Manufacturing_Energy_Data!F39</f>
        <v>79.383206443999995</v>
      </c>
      <c r="J280" s="124">
        <f>Manufacturing_Energy_Data!G39</f>
        <v>241.930821616</v>
      </c>
      <c r="K280" s="124">
        <f>Manufacturing_Energy_Data!H39</f>
        <v>50.350853291999996</v>
      </c>
      <c r="L280" s="124">
        <f>Manufacturing_Energy_Data!I39</f>
        <v>113.69422044</v>
      </c>
      <c r="M280" s="124">
        <f>Manufacturing_Energy_Data!J39</f>
        <v>542.14351992399997</v>
      </c>
      <c r="N280" s="124">
        <f>Manufacturing_Energy_Data!K39</f>
        <v>180.8895684</v>
      </c>
      <c r="O280" s="124">
        <f>Manufacturing_Energy_Data!L39</f>
        <v>137.15007926800001</v>
      </c>
      <c r="P280" s="124">
        <f>Manufacturing_Energy_Data!M39</f>
        <v>456.774188084</v>
      </c>
      <c r="Q280" s="124">
        <f>Manufacturing_Energy_Data!N39</f>
        <v>154.172833876</v>
      </c>
      <c r="R280" s="124">
        <f>Manufacturing_Energy_Data!O39</f>
        <v>90.795930179999999</v>
      </c>
      <c r="S280" s="124">
        <f>Manufacturing_Energy_Data!P39</f>
        <v>123.546483036</v>
      </c>
      <c r="T280" s="124">
        <f>Manufacturing_Energy_Data!Q39</f>
        <v>54.704630119999997</v>
      </c>
      <c r="U280" s="124">
        <f>Manufacturing_Energy_Data!R39</f>
        <v>181.08791137200001</v>
      </c>
      <c r="V280" s="124">
        <f>Manufacturing_Energy_Data!S39</f>
        <v>28.427545444</v>
      </c>
      <c r="W280" s="124">
        <f>Manufacturing_Energy_Data!T39</f>
        <v>35.006884571999997</v>
      </c>
      <c r="X280" s="124">
        <f t="shared" si="1029"/>
        <v>2843.5044422800001</v>
      </c>
      <c r="Z280" s="19">
        <f t="shared" si="1008"/>
        <v>0.37370452237513763</v>
      </c>
      <c r="AA280" s="19">
        <f t="shared" si="1009"/>
        <v>1.2576882065321082</v>
      </c>
      <c r="AB280" s="19">
        <f t="shared" si="1010"/>
        <v>0.34564759798539707</v>
      </c>
      <c r="AC280" s="19">
        <f t="shared" si="1011"/>
        <v>1.598643058777939E-5</v>
      </c>
      <c r="AD280" s="19">
        <f t="shared" si="1012"/>
        <v>1.0954237102789159E-4</v>
      </c>
      <c r="AE280" s="19">
        <f t="shared" si="1013"/>
        <v>1.3915383177391397E-4</v>
      </c>
      <c r="AF280" s="19">
        <f t="shared" si="1014"/>
        <v>0.73296283908022986</v>
      </c>
      <c r="AG280" s="19">
        <f t="shared" si="1015"/>
        <v>1.3681544664525265</v>
      </c>
      <c r="AH280" s="19">
        <f t="shared" si="1016"/>
        <v>0.46920907058686162</v>
      </c>
      <c r="AI280" s="19">
        <f t="shared" si="1017"/>
        <v>0.2811875129751169</v>
      </c>
      <c r="AJ280" s="19">
        <f t="shared" si="1018"/>
        <v>1.011953991542262</v>
      </c>
      <c r="AK280" s="19">
        <f t="shared" si="1019"/>
        <v>0.91615063950644304</v>
      </c>
      <c r="AL280" s="19">
        <f t="shared" si="1020"/>
        <v>1.2798455125176933</v>
      </c>
      <c r="AM280" s="19">
        <f t="shared" si="1021"/>
        <v>2.1556556064126671</v>
      </c>
      <c r="AN280" s="19">
        <f t="shared" si="1022"/>
        <v>0.52775338747684275</v>
      </c>
      <c r="AO280" s="19">
        <f t="shared" si="1023"/>
        <v>0.3099133636150338</v>
      </c>
      <c r="AP280" s="19">
        <f t="shared" si="1024"/>
        <v>0.4223848236575436</v>
      </c>
      <c r="AQ280" s="19">
        <f t="shared" si="1025"/>
        <v>0.44254878820952009</v>
      </c>
      <c r="AR280" s="19">
        <f t="shared" si="1026"/>
        <v>0.24443718676789566</v>
      </c>
      <c r="AS280" s="19">
        <f t="shared" si="1027"/>
        <v>0.35803570818246944</v>
      </c>
      <c r="AT280" s="19">
        <f t="shared" si="1028"/>
        <v>0.29682841061110837</v>
      </c>
      <c r="AU280" s="19">
        <f t="shared" si="1005"/>
        <v>2.1760213943668583</v>
      </c>
      <c r="AV280" s="19"/>
      <c r="AX280" s="19">
        <f t="shared" si="1037"/>
        <v>1.1535995430643746</v>
      </c>
      <c r="AY280" s="19">
        <f t="shared" si="1038"/>
        <v>0.9802736821487108</v>
      </c>
      <c r="AZ280" s="19">
        <f t="shared" si="1039"/>
        <v>1.0416435169903606</v>
      </c>
      <c r="BA280" s="19">
        <f t="shared" si="1040"/>
        <v>0.78825846057084525</v>
      </c>
      <c r="BB280" s="19">
        <f t="shared" si="1041"/>
        <v>0.73981119308975529</v>
      </c>
      <c r="BC280" s="19">
        <f t="shared" si="1042"/>
        <v>1.0709021242333783</v>
      </c>
      <c r="BD280" s="19">
        <f t="shared" si="1043"/>
        <v>1.0929010825012055</v>
      </c>
      <c r="BE280" s="19">
        <f t="shared" si="1044"/>
        <v>1.0984193421070976</v>
      </c>
      <c r="BF280" s="19">
        <f t="shared" si="1045"/>
        <v>1.177313703160632</v>
      </c>
      <c r="BG280" s="19">
        <f t="shared" si="1046"/>
        <v>0.76071975737907194</v>
      </c>
      <c r="BH280" s="19">
        <f t="shared" si="1047"/>
        <v>0.91773372493507821</v>
      </c>
      <c r="BI280" s="19">
        <f t="shared" si="1048"/>
        <v>0.92301664608391309</v>
      </c>
      <c r="BJ280" s="19">
        <f t="shared" si="1049"/>
        <v>0.93017979675498774</v>
      </c>
      <c r="BK280" s="19">
        <f t="shared" si="1050"/>
        <v>0.75194986491872562</v>
      </c>
      <c r="BL280" s="19">
        <f t="shared" si="1051"/>
        <v>1.0724984618427624</v>
      </c>
      <c r="BM280" s="19">
        <f t="shared" si="1052"/>
        <v>0.9991480164615274</v>
      </c>
      <c r="BN280" s="19">
        <f t="shared" si="1053"/>
        <v>0.19477284307063605</v>
      </c>
      <c r="BO280" s="19">
        <f t="shared" si="1054"/>
        <v>0.80205841321930849</v>
      </c>
      <c r="BP280" s="19">
        <f t="shared" si="1055"/>
        <v>0.82624939260689101</v>
      </c>
      <c r="BQ280" s="19">
        <f t="shared" si="1056"/>
        <v>1.1495402463479811</v>
      </c>
      <c r="BR280" s="19">
        <f t="shared" si="1057"/>
        <v>1.0404572797062626</v>
      </c>
      <c r="BS280" s="19">
        <f t="shared" si="1058"/>
        <v>0.78555108605424806</v>
      </c>
      <c r="BU280" s="16"/>
      <c r="BV280" s="9">
        <f t="shared" si="1030"/>
        <v>1.6292238157663033</v>
      </c>
      <c r="BW280" s="9">
        <f t="shared" si="832"/>
        <v>0.78555108605424806</v>
      </c>
      <c r="BX280" s="9">
        <f t="shared" si="833"/>
        <v>1.0103539273258757</v>
      </c>
      <c r="BY280" s="9">
        <f t="shared" si="834"/>
        <v>0.90359569542098528</v>
      </c>
      <c r="BZ280" s="9">
        <f t="shared" si="835"/>
        <v>0.86045617366258265</v>
      </c>
      <c r="CA280" s="9">
        <f t="shared" si="797"/>
        <v>1.2798444578458947</v>
      </c>
      <c r="CB280" s="9">
        <f t="shared" si="836"/>
        <v>1.279838537900666</v>
      </c>
      <c r="CC280" s="9"/>
      <c r="CD280" s="9">
        <f t="shared" si="837"/>
        <v>0.91295145958334822</v>
      </c>
      <c r="CE280" s="9">
        <f t="shared" si="838"/>
        <v>0.7855547196527578</v>
      </c>
      <c r="CG280" s="35"/>
      <c r="CH280">
        <f t="shared" si="839"/>
        <v>1999</v>
      </c>
      <c r="CI280" s="19">
        <f t="shared" si="840"/>
        <v>8.2209675904202889E-2</v>
      </c>
      <c r="CJ280" s="19">
        <f t="shared" si="940"/>
        <v>4.0377268936474676E-2</v>
      </c>
      <c r="CK280" s="19">
        <f t="shared" si="941"/>
        <v>8.7354335103774997E-3</v>
      </c>
      <c r="CL280" s="19">
        <f t="shared" si="942"/>
        <v>3.5167871909430622E-6</v>
      </c>
      <c r="CM280" s="19">
        <f t="shared" si="943"/>
        <v>3.5167871909430622E-6</v>
      </c>
      <c r="CN280" s="19">
        <f t="shared" si="944"/>
        <v>3.5167871909430622E-6</v>
      </c>
      <c r="CO280" s="19">
        <f t="shared" si="945"/>
        <v>2.7917384359824791E-2</v>
      </c>
      <c r="CP280" s="19">
        <f t="shared" si="946"/>
        <v>8.5081921455347972E-2</v>
      </c>
      <c r="CQ280" s="19">
        <f t="shared" si="947"/>
        <v>1.7707323591035891E-2</v>
      </c>
      <c r="CR280" s="19">
        <f t="shared" si="948"/>
        <v>3.9983837812764884E-2</v>
      </c>
      <c r="CS280" s="19">
        <f t="shared" si="949"/>
        <v>0.19066033865215079</v>
      </c>
      <c r="CT280" s="19">
        <f t="shared" si="950"/>
        <v>6.3615011712433889E-2</v>
      </c>
      <c r="CU280" s="19">
        <f t="shared" si="951"/>
        <v>4.8232764200652804E-2</v>
      </c>
      <c r="CV280" s="19">
        <f t="shared" si="952"/>
        <v>0.16063776138072283</v>
      </c>
      <c r="CW280" s="19">
        <f t="shared" si="953"/>
        <v>5.4219304736650938E-2</v>
      </c>
      <c r="CX280" s="19">
        <f t="shared" si="954"/>
        <v>3.1930996424678455E-2</v>
      </c>
      <c r="CY280" s="19">
        <f t="shared" si="935"/>
        <v>4.3448668902706912E-2</v>
      </c>
      <c r="CZ280" s="19">
        <f t="shared" si="936"/>
        <v>1.92384542491294E-2</v>
      </c>
      <c r="DA280" s="19">
        <f t="shared" si="937"/>
        <v>6.3684764714768208E-2</v>
      </c>
      <c r="DB280" s="19">
        <f t="shared" si="938"/>
        <v>9.9973627687410995E-3</v>
      </c>
      <c r="DC280" s="19">
        <f t="shared" si="939"/>
        <v>1.2311176325763189E-2</v>
      </c>
      <c r="DD280">
        <f t="shared" si="861"/>
        <v>0.99999999999999989</v>
      </c>
      <c r="DF280" s="19">
        <f t="shared" si="918"/>
        <v>8.3539047904586466E-2</v>
      </c>
      <c r="DG280" s="19">
        <f t="shared" si="965"/>
        <v>4.0836202246875938E-2</v>
      </c>
      <c r="DH280" s="19">
        <f t="shared" si="966"/>
        <v>8.9952450074140666E-3</v>
      </c>
      <c r="DI280" s="19">
        <f t="shared" si="967"/>
        <v>3.5459858428268017E-6</v>
      </c>
      <c r="DJ280" s="19">
        <f t="shared" si="968"/>
        <v>3.5459858428268017E-6</v>
      </c>
      <c r="DK280" s="19">
        <f t="shared" si="969"/>
        <v>3.5459858428268017E-6</v>
      </c>
      <c r="DL280" s="19">
        <f t="shared" si="970"/>
        <v>2.754725303583376E-2</v>
      </c>
      <c r="DM280" s="19">
        <f t="shared" si="971"/>
        <v>8.6815168627075501E-2</v>
      </c>
      <c r="DN280" s="19">
        <f t="shared" si="972"/>
        <v>1.784940424843726E-2</v>
      </c>
      <c r="DO280" s="19">
        <f t="shared" si="973"/>
        <v>4.0611770211702702E-2</v>
      </c>
      <c r="DP280" s="19">
        <f t="shared" si="974"/>
        <v>0.18836267096859646</v>
      </c>
      <c r="DQ280" s="19">
        <f t="shared" si="975"/>
        <v>6.2376385449647784E-2</v>
      </c>
      <c r="DR280" s="19">
        <f t="shared" si="976"/>
        <v>4.7631410260373055E-2</v>
      </c>
      <c r="DS280" s="19">
        <f t="shared" si="977"/>
        <v>0.15970865146248037</v>
      </c>
      <c r="DT280" s="19">
        <f t="shared" si="978"/>
        <v>5.3151091578506199E-2</v>
      </c>
      <c r="DU280" s="19">
        <f t="shared" si="979"/>
        <v>3.2546471142788656E-2</v>
      </c>
      <c r="DV280" s="19">
        <f t="shared" si="955"/>
        <v>4.4589371661873566E-2</v>
      </c>
      <c r="DW280" s="19">
        <f t="shared" si="956"/>
        <v>1.945413925833523E-2</v>
      </c>
      <c r="DX280" s="19">
        <f t="shared" si="957"/>
        <v>6.3254102930655115E-2</v>
      </c>
      <c r="DY280" s="19">
        <f t="shared" si="958"/>
        <v>1.0148912416113829E-2</v>
      </c>
      <c r="DZ280" s="19">
        <f t="shared" si="959"/>
        <v>1.2497645734220582E-2</v>
      </c>
      <c r="EA280" s="19">
        <f t="shared" si="1059"/>
        <v>0.99992558210304516</v>
      </c>
      <c r="EC280" s="19">
        <f t="shared" si="919"/>
        <v>8.3545265167520769E-2</v>
      </c>
      <c r="ED280" s="19">
        <f t="shared" si="980"/>
        <v>4.0839241417335449E-2</v>
      </c>
      <c r="EE280" s="19">
        <f t="shared" si="981"/>
        <v>8.9959144644496964E-3</v>
      </c>
      <c r="EF280" s="19">
        <f t="shared" si="982"/>
        <v>3.5462497472750703E-6</v>
      </c>
      <c r="EG280" s="19">
        <f t="shared" si="983"/>
        <v>3.5462497472750703E-6</v>
      </c>
      <c r="EH280" s="19">
        <f t="shared" si="984"/>
        <v>3.5462497472750703E-6</v>
      </c>
      <c r="EI280" s="19">
        <f t="shared" si="985"/>
        <v>2.7549303197040256E-2</v>
      </c>
      <c r="EJ280" s="19">
        <f t="shared" si="986"/>
        <v>8.6821629710168727E-2</v>
      </c>
      <c r="EK280" s="19">
        <f t="shared" si="987"/>
        <v>1.7850732662421102E-2</v>
      </c>
      <c r="EL280" s="19">
        <f t="shared" si="988"/>
        <v>4.0614792679159142E-2</v>
      </c>
      <c r="EM280" s="19">
        <f t="shared" si="989"/>
        <v>0.18837668956566925</v>
      </c>
      <c r="EN280" s="19">
        <f t="shared" si="990"/>
        <v>6.2381027714540183E-2</v>
      </c>
      <c r="EO280" s="19">
        <f t="shared" si="991"/>
        <v>4.7634955153557118E-2</v>
      </c>
      <c r="EP280" s="19">
        <f t="shared" si="992"/>
        <v>0.15972053752898377</v>
      </c>
      <c r="EQ280" s="19">
        <f t="shared" si="993"/>
        <v>5.3155047265336222E-2</v>
      </c>
      <c r="ER280" s="19">
        <f t="shared" si="994"/>
        <v>3.2548893362980939E-2</v>
      </c>
      <c r="ES280" s="19">
        <f t="shared" si="960"/>
        <v>4.4592690156094537E-2</v>
      </c>
      <c r="ET280" s="19">
        <f t="shared" si="961"/>
        <v>1.9455587102211399E-2</v>
      </c>
      <c r="EU280" s="19">
        <f t="shared" si="962"/>
        <v>6.3258810518297751E-2</v>
      </c>
      <c r="EV280" s="19">
        <f t="shared" si="963"/>
        <v>1.0149667733041313E-2</v>
      </c>
      <c r="EW280" s="19">
        <f t="shared" si="964"/>
        <v>1.2498575851950414E-2</v>
      </c>
      <c r="EZ280" s="19">
        <f t="shared" si="920"/>
        <v>-6.244743559366878E-3</v>
      </c>
      <c r="FA280" s="19">
        <f t="shared" si="995"/>
        <v>-1.4352813504375795E-2</v>
      </c>
      <c r="FB280" s="19">
        <f t="shared" si="996"/>
        <v>-4.8096821121327744E-3</v>
      </c>
      <c r="FC280" s="19">
        <f t="shared" si="997"/>
        <v>9.2382319264649598E-3</v>
      </c>
      <c r="FD280" s="19">
        <f t="shared" si="998"/>
        <v>-8.3052078433666875E-3</v>
      </c>
      <c r="FE280" s="19">
        <f t="shared" si="999"/>
        <v>3.7009808415469317E-2</v>
      </c>
      <c r="FF280" s="19">
        <f t="shared" si="1000"/>
        <v>8.8296096599020969E-3</v>
      </c>
      <c r="FG280" s="19">
        <f t="shared" si="1001"/>
        <v>-3.7042788247717111E-2</v>
      </c>
      <c r="FH280" s="19">
        <f t="shared" si="1002"/>
        <v>-1.0406409041452439E-2</v>
      </c>
      <c r="FI280" s="19">
        <f t="shared" si="866"/>
        <v>-4.2734152252626993E-2</v>
      </c>
      <c r="FJ280" s="19">
        <f t="shared" si="867"/>
        <v>2.3803167139775792E-2</v>
      </c>
      <c r="FK280" s="19">
        <f t="shared" si="868"/>
        <v>5.9957355298834785E-3</v>
      </c>
      <c r="FL280" s="19">
        <f t="shared" si="869"/>
        <v>2.7924993268135117E-2</v>
      </c>
      <c r="FM280" s="19">
        <f t="shared" si="870"/>
        <v>3.5303837711951447E-2</v>
      </c>
      <c r="FN280" s="19">
        <f t="shared" si="871"/>
        <v>4.6392711494280467E-2</v>
      </c>
      <c r="FO280" s="19">
        <f t="shared" si="872"/>
        <v>-4.0048480026031981E-3</v>
      </c>
      <c r="FP280" s="19">
        <f t="shared" si="873"/>
        <v>-0.23175938093461129</v>
      </c>
      <c r="FQ280" s="19">
        <f t="shared" si="874"/>
        <v>-2.4624978783918811E-2</v>
      </c>
      <c r="FR280" s="19">
        <f t="shared" si="875"/>
        <v>-5.0323650889698486E-2</v>
      </c>
      <c r="FS280" s="19">
        <f t="shared" si="876"/>
        <v>-4.5419496533428708E-2</v>
      </c>
      <c r="FT280" s="19">
        <f t="shared" si="877"/>
        <v>-3.931847689421044E-2</v>
      </c>
      <c r="FU280" s="19"/>
      <c r="FV280" s="16"/>
      <c r="FW280" s="19">
        <f t="shared" si="1060"/>
        <v>0.99319090093624585</v>
      </c>
      <c r="FX280" s="19">
        <f t="shared" si="929"/>
        <v>0.91080791227205615</v>
      </c>
      <c r="FY280" s="19">
        <f t="shared" si="1031"/>
        <v>0.86045617366258265</v>
      </c>
      <c r="FZ280" s="19"/>
      <c r="GA280" s="19">
        <f t="shared" si="1061"/>
        <v>0.98182671671959998</v>
      </c>
      <c r="GB280" s="19">
        <f t="shared" si="930"/>
        <v>0.92221563909292659</v>
      </c>
      <c r="GC280" s="19">
        <f t="shared" si="1032"/>
        <v>1.0103539273258757</v>
      </c>
      <c r="GD280" s="19"/>
      <c r="GE280" s="19">
        <f t="shared" si="1062"/>
        <v>0.98940618230270116</v>
      </c>
      <c r="GF280" s="19">
        <f t="shared" si="931"/>
        <v>0.76321104881570723</v>
      </c>
      <c r="GG280" s="19">
        <f t="shared" si="1033"/>
        <v>0.90359569542098528</v>
      </c>
      <c r="GH280" s="19"/>
      <c r="GI280" s="19">
        <f t="shared" si="1034"/>
        <v>1.6292238157663033</v>
      </c>
      <c r="GJ280" s="19">
        <f t="shared" si="881"/>
        <v>1.2798444578458947</v>
      </c>
      <c r="GK280" s="19">
        <f t="shared" si="1035"/>
        <v>1.279838537900666</v>
      </c>
      <c r="GL280" s="3"/>
      <c r="GM280" s="3"/>
      <c r="GN280" s="8"/>
      <c r="GO280" s="5">
        <f t="shared" si="932"/>
        <v>50</v>
      </c>
      <c r="GP280" t="b">
        <f t="shared" si="882"/>
        <v>0</v>
      </c>
      <c r="GS280" s="11"/>
      <c r="GT280" s="11"/>
      <c r="GU280" s="11"/>
      <c r="GV280" s="11"/>
      <c r="GW280" s="11"/>
      <c r="GX280" s="11"/>
      <c r="GY280" s="11"/>
      <c r="GZ280" s="11" t="str">
        <f ca="1">IF(GP280,OFFSET(#REF!,$GP$225+$GO280,0),"")</f>
        <v/>
      </c>
      <c r="HA280" s="12" t="str">
        <f t="shared" ca="1" si="886"/>
        <v/>
      </c>
      <c r="HB280" s="12" t="str">
        <f t="shared" ca="1" si="887"/>
        <v/>
      </c>
      <c r="HC280" s="12" t="str">
        <f t="shared" ca="1" si="888"/>
        <v/>
      </c>
      <c r="HD280" s="12" t="str">
        <f t="shared" ca="1" si="889"/>
        <v/>
      </c>
      <c r="HE280" t="str">
        <f t="shared" ca="1" si="890"/>
        <v/>
      </c>
      <c r="HF280" s="12" t="str">
        <f t="shared" ca="1" si="891"/>
        <v/>
      </c>
      <c r="HG280" s="12" t="str">
        <f t="shared" ca="1" si="892"/>
        <v/>
      </c>
      <c r="HH280" s="12" t="str">
        <f t="shared" ca="1" si="893"/>
        <v/>
      </c>
      <c r="HJ280" s="17"/>
      <c r="HL280" s="18">
        <f t="shared" si="894"/>
        <v>1999</v>
      </c>
      <c r="HM280" s="9">
        <f t="shared" si="1036"/>
        <v>1.1728382889417861</v>
      </c>
      <c r="HN280" s="9">
        <f t="shared" si="1063"/>
        <v>0.86510020514390396</v>
      </c>
      <c r="HO280" s="9">
        <f t="shared" si="1064"/>
        <v>1.0001945756104058</v>
      </c>
      <c r="HP280" s="9">
        <f t="shared" si="1065"/>
        <v>0.95030857274381519</v>
      </c>
      <c r="HQ280" s="9">
        <f t="shared" si="1066"/>
        <v>0.9101612602421002</v>
      </c>
      <c r="HR280" s="9">
        <f t="shared" si="808"/>
        <v>1.0146251520259717</v>
      </c>
      <c r="HS280" s="9">
        <f t="shared" si="1067"/>
        <v>1.0146226443641648</v>
      </c>
      <c r="HT280" s="9"/>
      <c r="HU280" s="9">
        <f t="shared" si="1068"/>
        <v>0.95049347961443076</v>
      </c>
      <c r="HV280" s="23">
        <f t="shared" si="901"/>
        <v>0.86510234325776925</v>
      </c>
      <c r="HX280" s="8"/>
      <c r="HY280" s="5">
        <f t="shared" si="933"/>
        <v>50</v>
      </c>
      <c r="HZ280" t="b">
        <f t="shared" si="902"/>
        <v>0</v>
      </c>
      <c r="IC280" s="11"/>
      <c r="ID280" s="11"/>
      <c r="IE280" s="11"/>
      <c r="IF280" t="str">
        <f t="shared" ca="1" si="904"/>
        <v/>
      </c>
      <c r="IG280" s="12" t="str">
        <f t="shared" si="905"/>
        <v/>
      </c>
      <c r="IH280" s="19" t="str">
        <f t="shared" ca="1" si="906"/>
        <v/>
      </c>
      <c r="II280" s="19" t="str">
        <f t="shared" ca="1" si="907"/>
        <v/>
      </c>
      <c r="IJ280" s="11" t="str">
        <f t="shared" ca="1" si="908"/>
        <v/>
      </c>
      <c r="IK280" s="12" t="str">
        <f t="shared" ca="1" si="909"/>
        <v/>
      </c>
      <c r="IL280" s="12" t="str">
        <f t="shared" ca="1" si="1003"/>
        <v/>
      </c>
      <c r="IM280" s="12" t="str">
        <f t="shared" ca="1" si="911"/>
        <v/>
      </c>
      <c r="IN280" s="12" t="str">
        <f t="shared" ca="1" si="912"/>
        <v/>
      </c>
      <c r="IO280" t="str">
        <f t="shared" ca="1" si="913"/>
        <v/>
      </c>
      <c r="IP280" s="12" t="str">
        <f t="shared" ca="1" si="914"/>
        <v/>
      </c>
      <c r="IQ280" s="12" t="str">
        <f t="shared" ca="1" si="915"/>
        <v/>
      </c>
      <c r="IR280" s="12" t="str">
        <f t="shared" ca="1" si="916"/>
        <v/>
      </c>
    </row>
    <row r="281" spans="1:252" x14ac:dyDescent="0.2">
      <c r="A281" t="s">
        <v>54</v>
      </c>
      <c r="B281" s="1">
        <f t="shared" si="917"/>
        <v>2000</v>
      </c>
      <c r="C281" s="124">
        <f>Manufacturing_Energy_Data!C40</f>
        <v>248.33018456799999</v>
      </c>
      <c r="D281" s="124">
        <f>Manufacturing_Energy_Data!D40</f>
        <v>107.995607224</v>
      </c>
      <c r="E281" s="124">
        <f>Manufacturing_Energy_Data!E40</f>
        <v>26.023051040000002</v>
      </c>
      <c r="F281" s="124">
        <v>0.01</v>
      </c>
      <c r="G281" s="124">
        <v>0.01</v>
      </c>
      <c r="H281" s="124">
        <v>0.01</v>
      </c>
      <c r="I281" s="124">
        <f>Manufacturing_Energy_Data!F40</f>
        <v>79.318323851999992</v>
      </c>
      <c r="J281" s="124">
        <f>Manufacturing_Energy_Data!G40</f>
        <v>251.9243376</v>
      </c>
      <c r="K281" s="124">
        <f>Manufacturing_Energy_Data!H40</f>
        <v>52.926108060000004</v>
      </c>
      <c r="L281" s="124">
        <f>Manufacturing_Energy_Data!I40</f>
        <v>134.34793673600001</v>
      </c>
      <c r="M281" s="124">
        <f>Manufacturing_Energy_Data!J40</f>
        <v>555.82240193600001</v>
      </c>
      <c r="N281" s="124">
        <f>Manufacturing_Energy_Data!K40</f>
        <v>186.67535139199998</v>
      </c>
      <c r="O281" s="124">
        <f>Manufacturing_Energy_Data!L40</f>
        <v>140.30935583999999</v>
      </c>
      <c r="P281" s="124">
        <f>Manufacturing_Energy_Data!M40</f>
        <v>467.44607449599999</v>
      </c>
      <c r="Q281" s="124">
        <f>Manufacturing_Energy_Data!N40</f>
        <v>159.80022841600001</v>
      </c>
      <c r="R281" s="124">
        <f>Manufacturing_Energy_Data!O40</f>
        <v>94.666874887999995</v>
      </c>
      <c r="S281" s="124">
        <f>Manufacturing_Energy_Data!P40</f>
        <v>133.54378634</v>
      </c>
      <c r="T281" s="124">
        <f>Manufacturing_Energy_Data!Q40</f>
        <v>55.079076648000004</v>
      </c>
      <c r="U281" s="124">
        <f>Manufacturing_Energy_Data!R40</f>
        <v>186.38836807199999</v>
      </c>
      <c r="V281" s="124">
        <f>Manufacturing_Energy_Data!S40</f>
        <v>29.604579672</v>
      </c>
      <c r="W281" s="124">
        <f>Manufacturing_Energy_Data!T40</f>
        <v>36.657630644000001</v>
      </c>
      <c r="X281" s="124">
        <f t="shared" si="1029"/>
        <v>2946.8892774240007</v>
      </c>
      <c r="Z281" s="19">
        <f t="shared" si="1008"/>
        <v>0.39240580185160068</v>
      </c>
      <c r="AA281" s="19">
        <f t="shared" si="1009"/>
        <v>1.2118223876845384</v>
      </c>
      <c r="AB281" s="19">
        <f t="shared" si="1010"/>
        <v>0.38310543151195275</v>
      </c>
      <c r="AC281" s="19">
        <f t="shared" si="1011"/>
        <v>1.5801776273562449E-5</v>
      </c>
      <c r="AD281" s="19">
        <f t="shared" si="1012"/>
        <v>1.1221034066422967E-4</v>
      </c>
      <c r="AE281" s="19">
        <f t="shared" si="1013"/>
        <v>1.4721772282699742E-4</v>
      </c>
      <c r="AF281" s="19">
        <f t="shared" si="1014"/>
        <v>0.73730310806778632</v>
      </c>
      <c r="AG281" s="19">
        <f t="shared" si="1015"/>
        <v>1.4653929670759758</v>
      </c>
      <c r="AH281" s="19">
        <f t="shared" si="1016"/>
        <v>0.48639137015435863</v>
      </c>
      <c r="AI281" s="19">
        <f t="shared" si="1017"/>
        <v>0.33366818177549556</v>
      </c>
      <c r="AJ281" s="19">
        <f t="shared" si="1018"/>
        <v>1.0411256460081837</v>
      </c>
      <c r="AK281" s="19">
        <f t="shared" si="1019"/>
        <v>0.93703471113301762</v>
      </c>
      <c r="AL281" s="19">
        <f t="shared" si="1020"/>
        <v>1.3092584018949216</v>
      </c>
      <c r="AM281" s="19">
        <f t="shared" si="1021"/>
        <v>2.3128469562069744</v>
      </c>
      <c r="AN281" s="19">
        <f t="shared" si="1022"/>
        <v>0.52839545066621085</v>
      </c>
      <c r="AO281" s="19">
        <f t="shared" si="1023"/>
        <v>0.30607966258864772</v>
      </c>
      <c r="AP281" s="19">
        <f t="shared" si="1024"/>
        <v>0.36719437886977824</v>
      </c>
      <c r="AQ281" s="19">
        <f t="shared" si="1025"/>
        <v>0.42533544638068399</v>
      </c>
      <c r="AR281" s="19">
        <f t="shared" si="1026"/>
        <v>0.2731497391755463</v>
      </c>
      <c r="AS281" s="19">
        <f t="shared" si="1027"/>
        <v>0.36698532022852909</v>
      </c>
      <c r="AT281" s="19">
        <f t="shared" si="1028"/>
        <v>0.29556596201723551</v>
      </c>
      <c r="AU281" s="19">
        <f t="shared" si="1005"/>
        <v>2.1198050140913502</v>
      </c>
      <c r="AV281" s="19"/>
      <c r="AX281" s="19">
        <f t="shared" si="1037"/>
        <v>1.2113290758023016</v>
      </c>
      <c r="AY281" s="19">
        <f t="shared" si="1038"/>
        <v>0.94452471440538865</v>
      </c>
      <c r="AZ281" s="19">
        <f t="shared" si="1039"/>
        <v>1.1545264349705671</v>
      </c>
      <c r="BA281" s="19">
        <f t="shared" si="1040"/>
        <v>0.77915353094548667</v>
      </c>
      <c r="BB281" s="19">
        <f t="shared" si="1041"/>
        <v>0.75782973496780126</v>
      </c>
      <c r="BC281" s="19">
        <f t="shared" si="1042"/>
        <v>1.1329603367040495</v>
      </c>
      <c r="BD281" s="19">
        <f t="shared" si="1043"/>
        <v>1.0993727403014826</v>
      </c>
      <c r="BE281" s="19">
        <f t="shared" si="1044"/>
        <v>1.1764870256189108</v>
      </c>
      <c r="BF281" s="19">
        <f t="shared" si="1045"/>
        <v>1.2204265882276746</v>
      </c>
      <c r="BG281" s="19">
        <f t="shared" si="1046"/>
        <v>0.90270003671120713</v>
      </c>
      <c r="BH281" s="19">
        <f t="shared" si="1047"/>
        <v>0.94418928649151612</v>
      </c>
      <c r="BI281" s="19">
        <f t="shared" si="1048"/>
        <v>0.9440572314615775</v>
      </c>
      <c r="BJ281" s="19">
        <f t="shared" si="1049"/>
        <v>0.95155681077370824</v>
      </c>
      <c r="BK281" s="19">
        <f t="shared" si="1050"/>
        <v>0.80678237800319008</v>
      </c>
      <c r="BL281" s="19">
        <f t="shared" si="1051"/>
        <v>1.0738032602568388</v>
      </c>
      <c r="BM281" s="19">
        <f t="shared" si="1052"/>
        <v>0.98678832105652947</v>
      </c>
      <c r="BN281" s="19">
        <f t="shared" si="1053"/>
        <v>0.16932306542814798</v>
      </c>
      <c r="BO281" s="19">
        <f t="shared" si="1054"/>
        <v>0.77086161412898657</v>
      </c>
      <c r="BP281" s="19">
        <f t="shared" si="1055"/>
        <v>0.92330389278628322</v>
      </c>
      <c r="BQ281" s="19">
        <f t="shared" si="1056"/>
        <v>1.1782746407143194</v>
      </c>
      <c r="BR281" s="19">
        <f t="shared" si="1057"/>
        <v>1.0360320839271737</v>
      </c>
      <c r="BS281" s="19">
        <f t="shared" si="1058"/>
        <v>0.76525678256358176</v>
      </c>
      <c r="BU281" s="16"/>
      <c r="BV281" s="9">
        <f t="shared" si="1030"/>
        <v>1.7332368076072706</v>
      </c>
      <c r="BW281" s="9">
        <f t="shared" si="832"/>
        <v>0.76525678256358176</v>
      </c>
      <c r="BX281" s="9">
        <f t="shared" si="833"/>
        <v>0.99077926688133189</v>
      </c>
      <c r="BY281" s="9">
        <f t="shared" si="834"/>
        <v>0.86538164014611663</v>
      </c>
      <c r="BZ281" s="9">
        <f t="shared" si="835"/>
        <v>0.89253418885508462</v>
      </c>
      <c r="CA281" s="9">
        <f t="shared" si="797"/>
        <v>1.326378126171097</v>
      </c>
      <c r="CB281" s="9">
        <f t="shared" si="836"/>
        <v>1.3263712228103139</v>
      </c>
      <c r="CC281" s="9"/>
      <c r="CD281" s="9">
        <f t="shared" si="837"/>
        <v>0.85740218699653403</v>
      </c>
      <c r="CE281" s="9">
        <f t="shared" si="838"/>
        <v>0.76526076549352706</v>
      </c>
      <c r="CG281" s="35"/>
      <c r="CH281">
        <f t="shared" si="839"/>
        <v>2000</v>
      </c>
      <c r="CI281" s="19">
        <f t="shared" si="840"/>
        <v>8.4268583305944833E-2</v>
      </c>
      <c r="CJ281" s="19">
        <f t="shared" si="940"/>
        <v>3.6647324367206455E-2</v>
      </c>
      <c r="CK281" s="19">
        <f t="shared" si="941"/>
        <v>8.8306850343382558E-3</v>
      </c>
      <c r="CL281" s="19">
        <f t="shared" si="942"/>
        <v>3.3934087977480508E-6</v>
      </c>
      <c r="CM281" s="19">
        <f t="shared" si="943"/>
        <v>3.3934087977480508E-6</v>
      </c>
      <c r="CN281" s="19">
        <f t="shared" si="944"/>
        <v>3.3934087977480508E-6</v>
      </c>
      <c r="CO281" s="19">
        <f t="shared" si="945"/>
        <v>2.6915949798200584E-2</v>
      </c>
      <c r="CP281" s="19">
        <f t="shared" si="946"/>
        <v>8.5488226357868999E-2</v>
      </c>
      <c r="CQ281" s="19">
        <f t="shared" si="947"/>
        <v>1.7959992072136801E-2</v>
      </c>
      <c r="CR281" s="19">
        <f t="shared" si="948"/>
        <v>4.5589747047924095E-2</v>
      </c>
      <c r="CS281" s="19">
        <f t="shared" si="949"/>
        <v>0.18861326287150756</v>
      </c>
      <c r="CT281" s="19">
        <f t="shared" si="950"/>
        <v>6.3346577973632148E-2</v>
      </c>
      <c r="CU281" s="19">
        <f t="shared" si="951"/>
        <v>4.7612700251381784E-2</v>
      </c>
      <c r="CV281" s="19">
        <f t="shared" si="952"/>
        <v>0.15862356216675172</v>
      </c>
      <c r="CW281" s="19">
        <f t="shared" si="953"/>
        <v>5.4226750098900246E-2</v>
      </c>
      <c r="CX281" s="19">
        <f t="shared" si="954"/>
        <v>3.2124340610025316E-2</v>
      </c>
      <c r="CY281" s="19">
        <f t="shared" si="935"/>
        <v>4.531686594507419E-2</v>
      </c>
      <c r="CZ281" s="19">
        <f t="shared" si="936"/>
        <v>1.8690582326916241E-2</v>
      </c>
      <c r="DA281" s="19">
        <f t="shared" si="937"/>
        <v>6.3249192801342669E-2</v>
      </c>
      <c r="DB281" s="19">
        <f t="shared" si="938"/>
        <v>1.004604411125979E-2</v>
      </c>
      <c r="DC281" s="19">
        <f t="shared" si="939"/>
        <v>1.2439432633194815E-2</v>
      </c>
      <c r="DD281">
        <f t="shared" si="861"/>
        <v>0.99999999999999967</v>
      </c>
      <c r="DF281" s="19">
        <f t="shared" si="918"/>
        <v>8.3234885534781894E-2</v>
      </c>
      <c r="DG281" s="19">
        <f t="shared" si="965"/>
        <v>3.8482173811418552E-2</v>
      </c>
      <c r="DH281" s="19">
        <f t="shared" si="966"/>
        <v>8.7829731887993246E-3</v>
      </c>
      <c r="DI281" s="19">
        <f t="shared" si="967"/>
        <v>3.4547308189866413E-6</v>
      </c>
      <c r="DJ281" s="19">
        <f t="shared" si="968"/>
        <v>3.4547308189866413E-6</v>
      </c>
      <c r="DK281" s="19">
        <f t="shared" si="969"/>
        <v>3.4547308189866413E-6</v>
      </c>
      <c r="DL281" s="19">
        <f t="shared" si="970"/>
        <v>2.7413618567211088E-2</v>
      </c>
      <c r="DM281" s="19">
        <f t="shared" si="971"/>
        <v>8.5284912600616117E-2</v>
      </c>
      <c r="DN281" s="19">
        <f t="shared" si="972"/>
        <v>1.7833359508903943E-2</v>
      </c>
      <c r="DO281" s="19">
        <f t="shared" si="973"/>
        <v>4.2725515218974018E-2</v>
      </c>
      <c r="DP281" s="19">
        <f t="shared" si="974"/>
        <v>0.18963495928038071</v>
      </c>
      <c r="DQ281" s="19">
        <f t="shared" si="975"/>
        <v>6.3480700251749969E-2</v>
      </c>
      <c r="DR281" s="19">
        <f t="shared" si="976"/>
        <v>4.792206364353311E-2</v>
      </c>
      <c r="DS281" s="19">
        <f t="shared" si="977"/>
        <v>0.15962854384231417</v>
      </c>
      <c r="DT281" s="19">
        <f t="shared" si="978"/>
        <v>5.4223027332613159E-2</v>
      </c>
      <c r="DU281" s="19">
        <f t="shared" si="979"/>
        <v>3.2027571252323708E-2</v>
      </c>
      <c r="DV281" s="19">
        <f t="shared" si="955"/>
        <v>4.4376213505281155E-2</v>
      </c>
      <c r="DW281" s="19">
        <f t="shared" si="956"/>
        <v>1.8963199244298765E-2</v>
      </c>
      <c r="DX281" s="19">
        <f t="shared" si="957"/>
        <v>6.3466729647558215E-2</v>
      </c>
      <c r="DY281" s="19">
        <f t="shared" si="958"/>
        <v>1.002168373379589E-2</v>
      </c>
      <c r="DZ281" s="19">
        <f t="shared" si="959"/>
        <v>1.2375193709152644E-2</v>
      </c>
      <c r="EA281" s="19">
        <f t="shared" si="1059"/>
        <v>0.99988768806616346</v>
      </c>
      <c r="EC281" s="19">
        <f t="shared" si="919"/>
        <v>8.3244234855779295E-2</v>
      </c>
      <c r="ED281" s="19">
        <f t="shared" si="980"/>
        <v>3.8486496304245076E-2</v>
      </c>
      <c r="EE281" s="19">
        <f t="shared" si="981"/>
        <v>8.7839597323036023E-3</v>
      </c>
      <c r="EF281" s="19">
        <f t="shared" si="982"/>
        <v>3.4551188700685739E-6</v>
      </c>
      <c r="EG281" s="19">
        <f t="shared" si="983"/>
        <v>3.4551188700685739E-6</v>
      </c>
      <c r="EH281" s="19">
        <f t="shared" si="984"/>
        <v>3.4551188700685739E-6</v>
      </c>
      <c r="EI281" s="19">
        <f t="shared" si="985"/>
        <v>2.7416697789559245E-2</v>
      </c>
      <c r="EJ281" s="19">
        <f t="shared" si="986"/>
        <v>8.5294492189979573E-2</v>
      </c>
      <c r="EK281" s="19">
        <f t="shared" si="987"/>
        <v>1.7835362632971929E-2</v>
      </c>
      <c r="EL281" s="19">
        <f t="shared" si="988"/>
        <v>4.2730314343211347E-2</v>
      </c>
      <c r="EM281" s="19">
        <f t="shared" si="989"/>
        <v>0.18965625994169896</v>
      </c>
      <c r="EN281" s="19">
        <f t="shared" si="990"/>
        <v>6.3487830692790168E-2</v>
      </c>
      <c r="EO281" s="19">
        <f t="shared" si="991"/>
        <v>4.7927446467729749E-2</v>
      </c>
      <c r="EP281" s="19">
        <f t="shared" si="992"/>
        <v>0.15964647404654453</v>
      </c>
      <c r="EQ281" s="19">
        <f t="shared" si="993"/>
        <v>5.4229117909715852E-2</v>
      </c>
      <c r="ER281" s="19">
        <f t="shared" si="994"/>
        <v>3.2031168734827364E-2</v>
      </c>
      <c r="ES281" s="19">
        <f t="shared" si="960"/>
        <v>4.4381198043459399E-2</v>
      </c>
      <c r="ET281" s="19">
        <f t="shared" si="961"/>
        <v>1.8965329277105723E-2</v>
      </c>
      <c r="EU281" s="19">
        <f t="shared" si="962"/>
        <v>6.3473858519356594E-2</v>
      </c>
      <c r="EV281" s="19">
        <f t="shared" si="963"/>
        <v>1.0022809414903753E-2</v>
      </c>
      <c r="EW281" s="19">
        <f t="shared" si="964"/>
        <v>1.2376583747207582E-2</v>
      </c>
      <c r="EZ281" s="19">
        <f t="shared" si="920"/>
        <v>4.8831075098912345E-2</v>
      </c>
      <c r="FA281" s="19">
        <f t="shared" si="995"/>
        <v>-3.7149946921443494E-2</v>
      </c>
      <c r="FB281" s="19">
        <f t="shared" si="996"/>
        <v>0.10289047629889123</v>
      </c>
      <c r="FC281" s="19">
        <f t="shared" si="997"/>
        <v>-1.1617918054312433E-2</v>
      </c>
      <c r="FD281" s="19">
        <f t="shared" si="998"/>
        <v>2.4063727187554822E-2</v>
      </c>
      <c r="FE281" s="19">
        <f t="shared" si="999"/>
        <v>5.63325740918698E-2</v>
      </c>
      <c r="FF281" s="19">
        <f t="shared" si="1000"/>
        <v>5.9040768831939757E-3</v>
      </c>
      <c r="FG281" s="19">
        <f t="shared" si="1001"/>
        <v>6.8660716512342013E-2</v>
      </c>
      <c r="FH281" s="19">
        <f t="shared" si="1002"/>
        <v>3.5965139594207683E-2</v>
      </c>
      <c r="FI281" s="19">
        <f t="shared" si="866"/>
        <v>0.17112527867710936</v>
      </c>
      <c r="FJ281" s="19">
        <f t="shared" si="867"/>
        <v>2.8419372834784858E-2</v>
      </c>
      <c r="FK281" s="19">
        <f t="shared" si="868"/>
        <v>2.2539521755370093E-2</v>
      </c>
      <c r="FL281" s="19">
        <f t="shared" si="869"/>
        <v>2.2721494189215173E-2</v>
      </c>
      <c r="FM281" s="19">
        <f t="shared" si="870"/>
        <v>7.0384311264843402E-2</v>
      </c>
      <c r="FN281" s="19">
        <f t="shared" si="871"/>
        <v>1.2158575482493976E-3</v>
      </c>
      <c r="FO281" s="19">
        <f t="shared" si="872"/>
        <v>-1.2447382881931356E-2</v>
      </c>
      <c r="FP281" s="19">
        <f t="shared" si="873"/>
        <v>-0.14002545236522657</v>
      </c>
      <c r="FQ281" s="19">
        <f t="shared" si="874"/>
        <v>-3.9672571007029415E-2</v>
      </c>
      <c r="FR281" s="19">
        <f t="shared" si="875"/>
        <v>0.11106176889055458</v>
      </c>
      <c r="FS281" s="19">
        <f t="shared" si="876"/>
        <v>2.4689122924172389E-2</v>
      </c>
      <c r="FT281" s="19">
        <f t="shared" si="877"/>
        <v>-4.2621961428870401E-3</v>
      </c>
      <c r="FU281" s="19"/>
      <c r="FV281" s="16"/>
      <c r="FW281" s="19">
        <f t="shared" si="1060"/>
        <v>1.0372802429389982</v>
      </c>
      <c r="FX281" s="19">
        <f t="shared" si="929"/>
        <v>0.94476305251232018</v>
      </c>
      <c r="FY281" s="19">
        <f t="shared" si="1031"/>
        <v>0.89253418885508462</v>
      </c>
      <c r="FZ281" s="19"/>
      <c r="GA281" s="19">
        <f t="shared" si="1061"/>
        <v>0.98062593719375901</v>
      </c>
      <c r="GB281" s="19">
        <f t="shared" si="930"/>
        <v>0.9043485753802426</v>
      </c>
      <c r="GC281" s="19">
        <f t="shared" si="1032"/>
        <v>0.99077926688133189</v>
      </c>
      <c r="GD281" s="19"/>
      <c r="GE281" s="19">
        <f t="shared" si="1062"/>
        <v>0.95770890070800441</v>
      </c>
      <c r="GF281" s="19">
        <f t="shared" si="931"/>
        <v>0.73093401456949403</v>
      </c>
      <c r="GG281" s="19">
        <f t="shared" si="1033"/>
        <v>0.86538164014611663</v>
      </c>
      <c r="GH281" s="19"/>
      <c r="GI281" s="19">
        <f t="shared" si="1034"/>
        <v>1.7332368076072706</v>
      </c>
      <c r="GJ281" s="19">
        <f t="shared" si="881"/>
        <v>1.326378126171097</v>
      </c>
      <c r="GK281" s="19">
        <f t="shared" si="1035"/>
        <v>1.3263712228103139</v>
      </c>
      <c r="GL281" s="3"/>
      <c r="GM281" s="3"/>
      <c r="GN281" s="8"/>
      <c r="GO281" s="5">
        <f t="shared" si="932"/>
        <v>51</v>
      </c>
      <c r="GP281" t="b">
        <f t="shared" si="882"/>
        <v>0</v>
      </c>
      <c r="GS281" s="11"/>
      <c r="GT281" s="11"/>
      <c r="GU281" s="11"/>
      <c r="GV281" s="11"/>
      <c r="GW281" s="11"/>
      <c r="GX281" s="11"/>
      <c r="GY281" s="11"/>
      <c r="GZ281" s="11" t="str">
        <f ca="1">IF(GP281,OFFSET(#REF!,$GP$225+$GO281,0),"")</f>
        <v/>
      </c>
      <c r="HA281" s="12" t="str">
        <f t="shared" ca="1" si="886"/>
        <v/>
      </c>
      <c r="HB281" s="12" t="str">
        <f t="shared" ca="1" si="887"/>
        <v/>
      </c>
      <c r="HC281" s="12" t="str">
        <f t="shared" ca="1" si="888"/>
        <v/>
      </c>
      <c r="HD281" s="12" t="str">
        <f t="shared" ca="1" si="889"/>
        <v/>
      </c>
      <c r="HE281" t="str">
        <f t="shared" ca="1" si="890"/>
        <v/>
      </c>
      <c r="HF281" s="12" t="str">
        <f t="shared" ca="1" si="891"/>
        <v/>
      </c>
      <c r="HG281" s="12" t="str">
        <f t="shared" ca="1" si="892"/>
        <v/>
      </c>
      <c r="HH281" s="12" t="str">
        <f t="shared" ca="1" si="893"/>
        <v/>
      </c>
      <c r="HJ281" s="17"/>
      <c r="HL281" s="18">
        <f t="shared" si="894"/>
        <v>2000</v>
      </c>
      <c r="HM281" s="9">
        <f t="shared" si="1036"/>
        <v>1.2477146921700917</v>
      </c>
      <c r="HN281" s="9">
        <f t="shared" si="1063"/>
        <v>0.84275079156061528</v>
      </c>
      <c r="HO281" s="9">
        <f t="shared" si="1064"/>
        <v>0.98081674308406819</v>
      </c>
      <c r="HP281" s="9">
        <f t="shared" si="1065"/>
        <v>0.91011897853587198</v>
      </c>
      <c r="HQ281" s="9">
        <f t="shared" si="1066"/>
        <v>0.94409229313759058</v>
      </c>
      <c r="HR281" s="9">
        <f t="shared" si="808"/>
        <v>1.0515157522933285</v>
      </c>
      <c r="HS281" s="9">
        <f t="shared" si="1067"/>
        <v>1.0515125444681543</v>
      </c>
      <c r="HT281" s="9"/>
      <c r="HU281" s="9">
        <f t="shared" si="1068"/>
        <v>0.89265993234655294</v>
      </c>
      <c r="HV281" s="23">
        <f t="shared" si="901"/>
        <v>0.84275336252110367</v>
      </c>
      <c r="HX281" s="8"/>
      <c r="HY281" s="5">
        <f t="shared" si="933"/>
        <v>51</v>
      </c>
      <c r="HZ281" t="b">
        <f t="shared" si="902"/>
        <v>0</v>
      </c>
      <c r="IC281" s="11"/>
      <c r="ID281" s="11"/>
      <c r="IE281" s="11"/>
      <c r="IF281" t="str">
        <f t="shared" ca="1" si="904"/>
        <v/>
      </c>
      <c r="IG281" s="12" t="str">
        <f t="shared" si="905"/>
        <v/>
      </c>
      <c r="IH281" s="19" t="str">
        <f t="shared" ca="1" si="906"/>
        <v/>
      </c>
      <c r="II281" s="19" t="str">
        <f t="shared" ca="1" si="907"/>
        <v/>
      </c>
      <c r="IJ281" s="11" t="str">
        <f t="shared" ca="1" si="908"/>
        <v/>
      </c>
      <c r="IK281" s="12" t="str">
        <f t="shared" ca="1" si="909"/>
        <v/>
      </c>
      <c r="IL281" s="12" t="str">
        <f t="shared" ca="1" si="1003"/>
        <v/>
      </c>
      <c r="IM281" s="12" t="str">
        <f t="shared" ca="1" si="911"/>
        <v/>
      </c>
      <c r="IN281" s="12" t="str">
        <f t="shared" ca="1" si="912"/>
        <v/>
      </c>
      <c r="IO281" t="str">
        <f t="shared" ca="1" si="913"/>
        <v/>
      </c>
      <c r="IP281" s="12" t="str">
        <f t="shared" ca="1" si="914"/>
        <v/>
      </c>
      <c r="IQ281" s="12" t="str">
        <f t="shared" ca="1" si="915"/>
        <v/>
      </c>
      <c r="IR281" s="12" t="str">
        <f t="shared" ca="1" si="916"/>
        <v/>
      </c>
    </row>
    <row r="282" spans="1:252" x14ac:dyDescent="0.2">
      <c r="A282" t="s">
        <v>54</v>
      </c>
      <c r="B282" s="1">
        <f t="shared" si="917"/>
        <v>2001</v>
      </c>
      <c r="C282" s="124">
        <f>Manufacturing_Energy_Data!C41</f>
        <v>266.44860061600002</v>
      </c>
      <c r="D282" s="124">
        <f>Manufacturing_Energy_Data!D41</f>
        <v>102.389694636</v>
      </c>
      <c r="E282" s="124">
        <f>Manufacturing_Energy_Data!E41</f>
        <v>24.252731428000001</v>
      </c>
      <c r="F282" s="124">
        <v>0.01</v>
      </c>
      <c r="G282" s="124">
        <v>0.01</v>
      </c>
      <c r="H282" s="124">
        <v>0.01</v>
      </c>
      <c r="I282" s="124">
        <f>Manufacturing_Energy_Data!F41</f>
        <v>74.650090280000001</v>
      </c>
      <c r="J282" s="124">
        <f>Manufacturing_Energy_Data!G41</f>
        <v>247.14786856399999</v>
      </c>
      <c r="K282" s="124">
        <f>Manufacturing_Energy_Data!H41</f>
        <v>52.071531715999996</v>
      </c>
      <c r="L282" s="124">
        <f>Manufacturing_Energy_Data!I41</f>
        <v>141.62263805199999</v>
      </c>
      <c r="M282" s="124">
        <f>Manufacturing_Energy_Data!J41</f>
        <v>518.00046382400001</v>
      </c>
      <c r="N282" s="124">
        <f>Manufacturing_Energy_Data!K41</f>
        <v>188.27252565200001</v>
      </c>
      <c r="O282" s="124">
        <f>Manufacturing_Energy_Data!L41</f>
        <v>140.31999104400001</v>
      </c>
      <c r="P282" s="124">
        <f>Manufacturing_Energy_Data!M41</f>
        <v>424.81313449599998</v>
      </c>
      <c r="Q282" s="124">
        <f>Manufacturing_Energy_Data!N41</f>
        <v>156.85912877199999</v>
      </c>
      <c r="R282" s="124">
        <f>Manufacturing_Energy_Data!O41</f>
        <v>92.647602108000001</v>
      </c>
      <c r="S282" s="124">
        <f>Manufacturing_Energy_Data!P41</f>
        <v>128.93979731600001</v>
      </c>
      <c r="T282" s="124">
        <f>Manufacturing_Energy_Data!Q41</f>
        <v>52.979321611999993</v>
      </c>
      <c r="U282" s="124">
        <f>Manufacturing_Energy_Data!R41</f>
        <v>189.42251977999999</v>
      </c>
      <c r="V282" s="124">
        <f>Manufacturing_Energy_Data!S41</f>
        <v>27.776730327999999</v>
      </c>
      <c r="W282" s="124">
        <f>Manufacturing_Energy_Data!T41</f>
        <v>37.375102591999998</v>
      </c>
      <c r="X282" s="124">
        <f t="shared" si="1029"/>
        <v>2866.0194728160004</v>
      </c>
      <c r="Z282" s="19">
        <f t="shared" si="1008"/>
        <v>0.4215942877140243</v>
      </c>
      <c r="AA282" s="19">
        <f t="shared" si="1009"/>
        <v>1.2710019647387953</v>
      </c>
      <c r="AB282" s="19">
        <f t="shared" si="1010"/>
        <v>0.4204669825495177</v>
      </c>
      <c r="AC282" s="19">
        <f t="shared" si="1011"/>
        <v>1.5822724785919099E-5</v>
      </c>
      <c r="AD282" s="19">
        <f t="shared" si="1012"/>
        <v>1.2413377823395849E-4</v>
      </c>
      <c r="AE282" s="19">
        <f t="shared" si="1013"/>
        <v>1.7336891879488869E-4</v>
      </c>
      <c r="AF282" s="19">
        <f t="shared" si="1014"/>
        <v>0.73724836904747681</v>
      </c>
      <c r="AG282" s="19">
        <f t="shared" si="1015"/>
        <v>1.5139484030354609</v>
      </c>
      <c r="AH282" s="19">
        <f t="shared" si="1016"/>
        <v>0.48906858867316277</v>
      </c>
      <c r="AI282" s="19">
        <f t="shared" si="1017"/>
        <v>0.34807685699136537</v>
      </c>
      <c r="AJ282" s="19">
        <f t="shared" si="1018"/>
        <v>0.99770670736104505</v>
      </c>
      <c r="AK282" s="19">
        <f t="shared" si="1019"/>
        <v>0.99622630712610283</v>
      </c>
      <c r="AL282" s="19">
        <f t="shared" si="1020"/>
        <v>1.3505567018901974</v>
      </c>
      <c r="AM282" s="19">
        <f t="shared" si="1021"/>
        <v>2.2948462838518617</v>
      </c>
      <c r="AN282" s="19">
        <f t="shared" si="1022"/>
        <v>0.5547506935669726</v>
      </c>
      <c r="AO282" s="19">
        <f t="shared" si="1023"/>
        <v>0.3364866018277009</v>
      </c>
      <c r="AP282" s="19">
        <f t="shared" si="1024"/>
        <v>0.37894507550538498</v>
      </c>
      <c r="AQ282" s="19">
        <f t="shared" si="1025"/>
        <v>0.45459573461950858</v>
      </c>
      <c r="AR282" s="19">
        <f t="shared" si="1026"/>
        <v>0.29228756979687148</v>
      </c>
      <c r="AS282" s="19">
        <f t="shared" si="1027"/>
        <v>0.36614964060756233</v>
      </c>
      <c r="AT282" s="19">
        <f t="shared" si="1028"/>
        <v>0.30799531997851193</v>
      </c>
      <c r="AU282" s="19">
        <f t="shared" si="1005"/>
        <v>2.1612994897690805</v>
      </c>
      <c r="AV282" s="19"/>
      <c r="AX282" s="19">
        <f t="shared" si="1037"/>
        <v>1.3014318761099519</v>
      </c>
      <c r="AY282" s="19">
        <f t="shared" si="1038"/>
        <v>0.99065075868701546</v>
      </c>
      <c r="AZ282" s="19">
        <f t="shared" si="1039"/>
        <v>1.2671191960654327</v>
      </c>
      <c r="BA282" s="19">
        <f t="shared" si="1040"/>
        <v>0.78018645959149258</v>
      </c>
      <c r="BB282" s="19">
        <f t="shared" si="1041"/>
        <v>0.8383564981866316</v>
      </c>
      <c r="BC282" s="19">
        <f t="shared" si="1042"/>
        <v>1.3342150988349191</v>
      </c>
      <c r="BD282" s="19">
        <f t="shared" si="1043"/>
        <v>1.0992911204275115</v>
      </c>
      <c r="BE282" s="19">
        <f t="shared" si="1044"/>
        <v>1.2154696341840319</v>
      </c>
      <c r="BF282" s="19">
        <f t="shared" si="1045"/>
        <v>1.227144118314212</v>
      </c>
      <c r="BG282" s="19">
        <f t="shared" si="1046"/>
        <v>0.94168101349213651</v>
      </c>
      <c r="BH282" s="19">
        <f t="shared" si="1047"/>
        <v>0.90481296639158992</v>
      </c>
      <c r="BI282" s="19">
        <f t="shared" si="1048"/>
        <v>1.0036924334184574</v>
      </c>
      <c r="BJ282" s="19">
        <f t="shared" si="1049"/>
        <v>0.98157203051719355</v>
      </c>
      <c r="BK282" s="19">
        <f t="shared" si="1050"/>
        <v>0.80050326592906862</v>
      </c>
      <c r="BL282" s="19">
        <f t="shared" si="1051"/>
        <v>1.1273622863915589</v>
      </c>
      <c r="BM282" s="19">
        <f t="shared" si="1052"/>
        <v>1.08481905026737</v>
      </c>
      <c r="BN282" s="19">
        <f t="shared" si="1053"/>
        <v>0.17474162325406387</v>
      </c>
      <c r="BO282" s="19">
        <f t="shared" si="1054"/>
        <v>0.82389183583656556</v>
      </c>
      <c r="BP282" s="19">
        <f t="shared" si="1055"/>
        <v>0.98799380816195925</v>
      </c>
      <c r="BQ282" s="19">
        <f t="shared" si="1056"/>
        <v>1.1755915358300866</v>
      </c>
      <c r="BR282" s="19">
        <f t="shared" si="1057"/>
        <v>1.0796000697081178</v>
      </c>
      <c r="BS282" s="19">
        <f t="shared" si="1058"/>
        <v>0.7802364286820781</v>
      </c>
      <c r="BU282" s="16"/>
      <c r="BV282" s="9">
        <f t="shared" si="1030"/>
        <v>1.6533095932223287</v>
      </c>
      <c r="BW282" s="9">
        <f t="shared" si="832"/>
        <v>0.7802364286820781</v>
      </c>
      <c r="BX282" s="9">
        <f t="shared" si="833"/>
        <v>0.99200256312738422</v>
      </c>
      <c r="BY282" s="9">
        <f t="shared" si="834"/>
        <v>0.86083246130504099</v>
      </c>
      <c r="BZ282" s="9">
        <f t="shared" si="835"/>
        <v>0.91368641878075885</v>
      </c>
      <c r="CA282" s="9">
        <f t="shared" si="797"/>
        <v>1.2899794298504998</v>
      </c>
      <c r="CB282" s="9">
        <f t="shared" si="836"/>
        <v>1.2899723725216095</v>
      </c>
      <c r="CC282" s="9"/>
      <c r="CD282" s="9">
        <f t="shared" si="837"/>
        <v>0.85394800803785542</v>
      </c>
      <c r="CE282" s="9">
        <f t="shared" si="838"/>
        <v>0.78024069728907075</v>
      </c>
      <c r="CG282" s="35"/>
      <c r="CH282">
        <f t="shared" si="839"/>
        <v>2001</v>
      </c>
      <c r="CI282" s="19">
        <f t="shared" ref="CI282:CI291" si="1069">C282/$X282</f>
        <v>9.2968175249068211E-2</v>
      </c>
      <c r="CJ282" s="19">
        <f t="shared" ref="CJ282:CJ291" si="1070">D282/$X282</f>
        <v>3.5725400893873639E-2</v>
      </c>
      <c r="CK282" s="19">
        <f t="shared" ref="CK282:CK291" si="1071">E282/$X282</f>
        <v>8.4621656126329589E-3</v>
      </c>
      <c r="CL282" s="19">
        <f t="shared" ref="CL282:CL291" si="1072">F282/$X282</f>
        <v>3.4891598242263597E-6</v>
      </c>
      <c r="CM282" s="19">
        <f t="shared" ref="CM282:CM291" si="1073">G282/$X282</f>
        <v>3.4891598242263597E-6</v>
      </c>
      <c r="CN282" s="19">
        <f t="shared" ref="CN282:CN291" si="1074">H282/$X282</f>
        <v>3.4891598242263597E-6</v>
      </c>
      <c r="CO282" s="19">
        <f t="shared" ref="CO282:CO291" si="1075">I282/$X282</f>
        <v>2.604660958798467E-2</v>
      </c>
      <c r="CP282" s="19">
        <f t="shared" ref="CP282:CP291" si="1076">J282/$X282</f>
        <v>8.6233841363668559E-2</v>
      </c>
      <c r="CQ282" s="19">
        <f t="shared" ref="CQ282:CQ291" si="1077">K282/$X282</f>
        <v>1.8168589644939587E-2</v>
      </c>
      <c r="CR282" s="19">
        <f t="shared" ref="CR282:CR291" si="1078">L282/$X282</f>
        <v>4.9414401889198961E-2</v>
      </c>
      <c r="CS282" s="19">
        <f t="shared" si="949"/>
        <v>0.18073864073053206</v>
      </c>
      <c r="CT282" s="19">
        <f t="shared" si="950"/>
        <v>6.5691293251058519E-2</v>
      </c>
      <c r="CU282" s="19">
        <f t="shared" si="951"/>
        <v>4.895988752865274E-2</v>
      </c>
      <c r="CV282" s="19">
        <f t="shared" si="952"/>
        <v>0.14822409216871121</v>
      </c>
      <c r="CW282" s="19">
        <f t="shared" si="953"/>
        <v>5.4730657017441141E-2</v>
      </c>
      <c r="CX282" s="19">
        <f t="shared" si="954"/>
        <v>3.2326229108614296E-2</v>
      </c>
      <c r="CY282" s="19">
        <f t="shared" si="935"/>
        <v>4.4989156053887702E-2</v>
      </c>
      <c r="CZ282" s="19">
        <f t="shared" si="936"/>
        <v>1.8485332048335766E-2</v>
      </c>
      <c r="DA282" s="19">
        <f t="shared" si="937"/>
        <v>6.6092544582009888E-2</v>
      </c>
      <c r="DB282" s="19">
        <f t="shared" si="938"/>
        <v>9.6917451508827471E-3</v>
      </c>
      <c r="DC282" s="19">
        <f t="shared" si="939"/>
        <v>1.3040770639034487E-2</v>
      </c>
      <c r="DD282">
        <f t="shared" si="861"/>
        <v>1</v>
      </c>
      <c r="DF282" s="19">
        <f t="shared" ref="DF282:DO284" si="1079">(CI282-CI281)/LN(CI282/CI281)</f>
        <v>8.854716419142146E-2</v>
      </c>
      <c r="DG282" s="19">
        <f t="shared" si="1079"/>
        <v>3.6184405218016566E-2</v>
      </c>
      <c r="DH282" s="19">
        <f t="shared" si="1079"/>
        <v>8.6451162756263009E-3</v>
      </c>
      <c r="DI282" s="19">
        <f t="shared" si="1079"/>
        <v>3.4410622831169973E-6</v>
      </c>
      <c r="DJ282" s="19">
        <f t="shared" si="1079"/>
        <v>3.4410622831169973E-6</v>
      </c>
      <c r="DK282" s="19">
        <f t="shared" si="1079"/>
        <v>3.4410622831169973E-6</v>
      </c>
      <c r="DL282" s="19">
        <f t="shared" si="1079"/>
        <v>2.6478901262253059E-2</v>
      </c>
      <c r="DM282" s="19">
        <f t="shared" si="1079"/>
        <v>8.5860494282932187E-2</v>
      </c>
      <c r="DN282" s="19">
        <f t="shared" si="1079"/>
        <v>1.8064090124880298E-2</v>
      </c>
      <c r="DO282" s="19">
        <f t="shared" si="1079"/>
        <v>4.7476401358205488E-2</v>
      </c>
      <c r="DP282" s="19">
        <f t="shared" si="974"/>
        <v>0.18464796711063042</v>
      </c>
      <c r="DQ282" s="19">
        <f t="shared" si="975"/>
        <v>6.4511834113357994E-2</v>
      </c>
      <c r="DR282" s="19">
        <f t="shared" si="976"/>
        <v>4.8283161517787512E-2</v>
      </c>
      <c r="DS282" s="19">
        <f t="shared" si="977"/>
        <v>0.15336506721493598</v>
      </c>
      <c r="DT282" s="19">
        <f t="shared" si="978"/>
        <v>5.4478315143960787E-2</v>
      </c>
      <c r="DU282" s="19">
        <f t="shared" si="979"/>
        <v>3.2225179457943495E-2</v>
      </c>
      <c r="DV282" s="19">
        <f t="shared" si="955"/>
        <v>4.5152812795367904E-2</v>
      </c>
      <c r="DW282" s="19">
        <f t="shared" si="956"/>
        <v>1.8587768319734809E-2</v>
      </c>
      <c r="DX282" s="19">
        <f t="shared" si="957"/>
        <v>6.4660449663183142E-2</v>
      </c>
      <c r="DY282" s="19">
        <f t="shared" si="958"/>
        <v>9.8678345787080145E-3</v>
      </c>
      <c r="DZ282" s="19">
        <f t="shared" si="959"/>
        <v>1.2737736001397479E-2</v>
      </c>
      <c r="EA282" s="19">
        <f>SUM(DF282:DZ282)</f>
        <v>0.9997850218171922</v>
      </c>
      <c r="EC282" s="19">
        <f t="shared" ref="EC282:EL284" si="1080">DF282/$EA282</f>
        <v>8.8566203993014056E-2</v>
      </c>
      <c r="ED282" s="19">
        <f t="shared" si="1080"/>
        <v>3.6192185748340586E-2</v>
      </c>
      <c r="EE282" s="19">
        <f t="shared" si="1080"/>
        <v>8.6469751866387091E-3</v>
      </c>
      <c r="EF282" s="19">
        <f t="shared" si="1080"/>
        <v>3.4418021954985694E-6</v>
      </c>
      <c r="EG282" s="19">
        <f t="shared" si="1080"/>
        <v>3.4418021954985694E-6</v>
      </c>
      <c r="EH282" s="19">
        <f t="shared" si="1080"/>
        <v>3.4418021954985694E-6</v>
      </c>
      <c r="EI282" s="19">
        <f t="shared" si="1080"/>
        <v>2.6484594872331114E-2</v>
      </c>
      <c r="EJ282" s="19">
        <f t="shared" si="1080"/>
        <v>8.5878956384917243E-2</v>
      </c>
      <c r="EK282" s="19">
        <f t="shared" si="1080"/>
        <v>1.8067974345172041E-2</v>
      </c>
      <c r="EL282" s="19">
        <f t="shared" si="1080"/>
        <v>4.7486609943318804E-2</v>
      </c>
      <c r="EM282" s="19">
        <f t="shared" si="989"/>
        <v>0.18468767093051405</v>
      </c>
      <c r="EN282" s="19">
        <f t="shared" si="990"/>
        <v>6.4525705732320721E-2</v>
      </c>
      <c r="EO282" s="19">
        <f t="shared" si="991"/>
        <v>4.8293543576026839E-2</v>
      </c>
      <c r="EP282" s="19">
        <f t="shared" si="992"/>
        <v>0.15339804444777763</v>
      </c>
      <c r="EQ282" s="19">
        <f t="shared" si="993"/>
        <v>5.4490029311443304E-2</v>
      </c>
      <c r="ER282" s="19">
        <f t="shared" si="994"/>
        <v>3.2232108658090876E-2</v>
      </c>
      <c r="ES282" s="19">
        <f t="shared" si="960"/>
        <v>4.5162521752225217E-2</v>
      </c>
      <c r="ET282" s="19">
        <f t="shared" si="961"/>
        <v>1.8591765143620573E-2</v>
      </c>
      <c r="EU282" s="19">
        <f t="shared" si="962"/>
        <v>6.4674353238116544E-2</v>
      </c>
      <c r="EV282" s="19">
        <f t="shared" si="963"/>
        <v>9.8699564040001381E-3</v>
      </c>
      <c r="EW282" s="19">
        <f t="shared" si="964"/>
        <v>1.2740474925545081E-2</v>
      </c>
      <c r="EZ282" s="19">
        <f t="shared" si="920"/>
        <v>7.1746934933515125E-2</v>
      </c>
      <c r="FA282" s="19">
        <f t="shared" si="995"/>
        <v>4.768020593371676E-2</v>
      </c>
      <c r="FB282" s="19">
        <f t="shared" si="996"/>
        <v>9.305572743076837E-2</v>
      </c>
      <c r="FC282" s="19">
        <f t="shared" si="997"/>
        <v>1.3248282008474315E-3</v>
      </c>
      <c r="FD282" s="19">
        <f t="shared" si="998"/>
        <v>0.10098468915816182</v>
      </c>
      <c r="FE282" s="19">
        <f t="shared" si="999"/>
        <v>0.16350920388854359</v>
      </c>
      <c r="FF282" s="19">
        <f t="shared" si="1000"/>
        <v>-7.4244977112140307E-5</v>
      </c>
      <c r="FG282" s="19">
        <f t="shared" si="1001"/>
        <v>3.2597631125335209E-2</v>
      </c>
      <c r="FH282" s="19">
        <f t="shared" si="1002"/>
        <v>5.4891545609942194E-3</v>
      </c>
      <c r="FI282" s="19">
        <f t="shared" si="866"/>
        <v>4.2276277390908355E-2</v>
      </c>
      <c r="FJ282" s="19">
        <f t="shared" si="867"/>
        <v>-4.2598406025420817E-2</v>
      </c>
      <c r="FK282" s="19">
        <f t="shared" si="868"/>
        <v>6.125412124687607E-2</v>
      </c>
      <c r="FL282" s="19">
        <f t="shared" si="869"/>
        <v>3.1056007727822722E-2</v>
      </c>
      <c r="FM282" s="19">
        <f t="shared" si="870"/>
        <v>-7.8133517112818004E-3</v>
      </c>
      <c r="FN282" s="19">
        <f t="shared" si="871"/>
        <v>4.8673849074228392E-2</v>
      </c>
      <c r="FO282" s="19">
        <f t="shared" si="872"/>
        <v>9.4712928701632934E-2</v>
      </c>
      <c r="FP282" s="19">
        <f t="shared" si="873"/>
        <v>3.1499924529395644E-2</v>
      </c>
      <c r="FQ282" s="19">
        <f t="shared" si="874"/>
        <v>6.653038545931951E-2</v>
      </c>
      <c r="FR282" s="19">
        <f t="shared" si="875"/>
        <v>6.7718005749750898E-2</v>
      </c>
      <c r="FS282" s="19">
        <f t="shared" si="876"/>
        <v>-2.2797439149507387E-3</v>
      </c>
      <c r="FT282" s="19">
        <f t="shared" si="877"/>
        <v>4.1192554330744278E-2</v>
      </c>
      <c r="FU282" s="19"/>
      <c r="FV282" s="16"/>
      <c r="FW282" s="19">
        <f t="shared" si="1060"/>
        <v>1.023699069671278</v>
      </c>
      <c r="FX282" s="19">
        <f t="shared" si="929"/>
        <v>0.96715305791665895</v>
      </c>
      <c r="FY282" s="19">
        <f t="shared" si="1031"/>
        <v>0.91368641878075885</v>
      </c>
      <c r="FZ282" s="19"/>
      <c r="GA282" s="19">
        <f t="shared" si="1061"/>
        <v>1.0012346809092028</v>
      </c>
      <c r="GB282" s="19">
        <f t="shared" si="930"/>
        <v>0.90546515730152932</v>
      </c>
      <c r="GC282" s="19">
        <f t="shared" si="1032"/>
        <v>0.99200256312738422</v>
      </c>
      <c r="GD282" s="19"/>
      <c r="GE282" s="19">
        <f t="shared" si="1062"/>
        <v>0.99474315304365879</v>
      </c>
      <c r="GF282" s="19">
        <f>IF(ISERR(GE282),GF281,GE282*GF281)</f>
        <v>0.72709160631971814</v>
      </c>
      <c r="GG282" s="19">
        <f t="shared" si="1033"/>
        <v>0.86083246130504099</v>
      </c>
      <c r="GH282" s="19"/>
      <c r="GI282" s="19">
        <f t="shared" si="1034"/>
        <v>1.6533095932223287</v>
      </c>
      <c r="GJ282" s="19">
        <f t="shared" si="881"/>
        <v>1.2899794298504996</v>
      </c>
      <c r="GK282" s="19">
        <f t="shared" si="1035"/>
        <v>1.2899723725216095</v>
      </c>
      <c r="GL282" s="3"/>
      <c r="GM282" s="3"/>
      <c r="GN282" s="8"/>
      <c r="GO282" s="5">
        <f t="shared" si="932"/>
        <v>52</v>
      </c>
      <c r="GP282" t="b">
        <f t="shared" si="882"/>
        <v>0</v>
      </c>
      <c r="GS282" s="11"/>
      <c r="GT282" s="11"/>
      <c r="GU282" s="11"/>
      <c r="GV282" s="11"/>
      <c r="GW282" s="11"/>
      <c r="GX282" s="11"/>
      <c r="GY282" s="11"/>
      <c r="GZ282" s="11" t="str">
        <f ca="1">IF(GP282,OFFSET(#REF!,$GP$225+$GO282,0),"")</f>
        <v/>
      </c>
      <c r="HA282" s="12" t="str">
        <f t="shared" ca="1" si="886"/>
        <v/>
      </c>
      <c r="HB282" s="12" t="str">
        <f t="shared" ca="1" si="887"/>
        <v/>
      </c>
      <c r="HC282" s="12" t="str">
        <f t="shared" ca="1" si="888"/>
        <v/>
      </c>
      <c r="HD282" s="12" t="str">
        <f t="shared" ca="1" si="889"/>
        <v/>
      </c>
      <c r="HE282" t="str">
        <f t="shared" ca="1" si="890"/>
        <v/>
      </c>
      <c r="HF282" s="12" t="str">
        <f t="shared" ca="1" si="891"/>
        <v/>
      </c>
      <c r="HG282" s="12" t="str">
        <f t="shared" ca="1" si="892"/>
        <v/>
      </c>
      <c r="HH282" s="12" t="str">
        <f t="shared" ca="1" si="893"/>
        <v/>
      </c>
      <c r="HJ282" s="17"/>
      <c r="HL282" s="18">
        <f t="shared" si="894"/>
        <v>2001</v>
      </c>
      <c r="HM282" s="9">
        <f t="shared" si="1036"/>
        <v>1.1901770497344957</v>
      </c>
      <c r="HN282" s="9">
        <f t="shared" si="1063"/>
        <v>0.85924735704203492</v>
      </c>
      <c r="HO282" s="9">
        <f t="shared" si="1064"/>
        <v>0.98202773879218064</v>
      </c>
      <c r="HP282" s="9">
        <f t="shared" si="1065"/>
        <v>0.90533462235364726</v>
      </c>
      <c r="HQ282" s="9">
        <f t="shared" si="1066"/>
        <v>0.96646640216877489</v>
      </c>
      <c r="HR282" s="9">
        <f t="shared" si="808"/>
        <v>1.022659876439483</v>
      </c>
      <c r="HS282" s="9">
        <f t="shared" si="1067"/>
        <v>1.0226564843964525</v>
      </c>
      <c r="HT282" s="9"/>
      <c r="HU282" s="9">
        <f t="shared" si="1068"/>
        <v>0.88906371204022505</v>
      </c>
      <c r="HV282" s="23">
        <f t="shared" si="901"/>
        <v>0.85925020707433197</v>
      </c>
      <c r="HX282" s="8"/>
      <c r="HY282" s="5">
        <f t="shared" si="933"/>
        <v>52</v>
      </c>
      <c r="HZ282" t="b">
        <f t="shared" si="902"/>
        <v>0</v>
      </c>
      <c r="IC282" s="11"/>
      <c r="ID282" s="11"/>
      <c r="IE282" s="11"/>
      <c r="IF282" t="str">
        <f t="shared" ca="1" si="904"/>
        <v/>
      </c>
      <c r="IG282" s="12" t="str">
        <f t="shared" si="905"/>
        <v/>
      </c>
      <c r="IH282" s="19" t="str">
        <f t="shared" ca="1" si="906"/>
        <v/>
      </c>
      <c r="II282" s="19" t="str">
        <f t="shared" ca="1" si="907"/>
        <v/>
      </c>
      <c r="IJ282" s="11" t="str">
        <f t="shared" ca="1" si="908"/>
        <v/>
      </c>
      <c r="IK282" s="12" t="str">
        <f t="shared" ca="1" si="909"/>
        <v/>
      </c>
      <c r="IL282" s="12" t="str">
        <f t="shared" ca="1" si="1003"/>
        <v/>
      </c>
      <c r="IM282" s="12" t="str">
        <f t="shared" ca="1" si="911"/>
        <v/>
      </c>
      <c r="IN282" s="12" t="str">
        <f t="shared" ca="1" si="912"/>
        <v/>
      </c>
      <c r="IO282" t="str">
        <f t="shared" ca="1" si="913"/>
        <v/>
      </c>
      <c r="IP282" s="12" t="str">
        <f t="shared" ca="1" si="914"/>
        <v/>
      </c>
      <c r="IQ282" s="12" t="str">
        <f t="shared" ca="1" si="915"/>
        <v/>
      </c>
      <c r="IR282" s="12" t="str">
        <f t="shared" ca="1" si="916"/>
        <v/>
      </c>
    </row>
    <row r="283" spans="1:252" x14ac:dyDescent="0.2">
      <c r="A283" t="s">
        <v>54</v>
      </c>
      <c r="B283" s="1">
        <f t="shared" si="917"/>
        <v>2002</v>
      </c>
      <c r="C283" s="124">
        <f>Manufacturing_Energy_Data!C42</f>
        <v>257.77662047199999</v>
      </c>
      <c r="D283" s="124">
        <f>Manufacturing_Energy_Data!D42</f>
        <v>97.014695971999998</v>
      </c>
      <c r="E283" s="124">
        <f>Manufacturing_Energy_Data!E42</f>
        <v>13.151792839999999</v>
      </c>
      <c r="F283" s="124">
        <v>0.01</v>
      </c>
      <c r="G283" s="124">
        <v>0.01</v>
      </c>
      <c r="H283" s="124">
        <v>0.01</v>
      </c>
      <c r="I283" s="124">
        <f>Manufacturing_Energy_Data!F42</f>
        <v>74.759141212000003</v>
      </c>
      <c r="J283" s="124">
        <f>Manufacturing_Energy_Data!G42</f>
        <v>243.73968318000001</v>
      </c>
      <c r="K283" s="124">
        <f>Manufacturing_Energy_Data!H42</f>
        <v>50.270889659999995</v>
      </c>
      <c r="L283" s="124">
        <f>Manufacturing_Energy_Data!I42</f>
        <v>133.38386248799998</v>
      </c>
      <c r="M283" s="124">
        <f>Manufacturing_Energy_Data!J42</f>
        <v>505.95882659999995</v>
      </c>
      <c r="N283" s="124">
        <f>Manufacturing_Energy_Data!K42</f>
        <v>184.49908566799999</v>
      </c>
      <c r="O283" s="124">
        <f>Manufacturing_Energy_Data!L42</f>
        <v>139.16903131999999</v>
      </c>
      <c r="P283" s="124">
        <f>Manufacturing_Energy_Data!M42</f>
        <v>450.38293204399997</v>
      </c>
      <c r="Q283" s="124">
        <f>Manufacturing_Energy_Data!N42</f>
        <v>139.449968576</v>
      </c>
      <c r="R283" s="124">
        <f>Manufacturing_Energy_Data!O42</f>
        <v>82.569779015999998</v>
      </c>
      <c r="S283" s="124">
        <f>Manufacturing_Energy_Data!P42</f>
        <v>111.118071728</v>
      </c>
      <c r="T283" s="124">
        <f>Manufacturing_Energy_Data!Q42</f>
        <v>47.035614199999998</v>
      </c>
      <c r="U283" s="124">
        <f>Manufacturing_Energy_Data!R42</f>
        <v>181.823920716</v>
      </c>
      <c r="V283" s="124">
        <f>Manufacturing_Energy_Data!S42</f>
        <v>27.030744296000002</v>
      </c>
      <c r="W283" s="124">
        <f>Manufacturing_Energy_Data!T42</f>
        <v>35.271246332000004</v>
      </c>
      <c r="X283" s="124">
        <f t="shared" si="1029"/>
        <v>2774.4359063200004</v>
      </c>
      <c r="Z283" s="19">
        <f t="shared" si="1008"/>
        <v>0.41355831854864789</v>
      </c>
      <c r="AA283" s="19">
        <f t="shared" si="1009"/>
        <v>1.2171745573804276</v>
      </c>
      <c r="AB283" s="19">
        <f t="shared" si="1010"/>
        <v>0.27716558142001779</v>
      </c>
      <c r="AC283" s="19">
        <f t="shared" si="1011"/>
        <v>1.6043282660444725E-5</v>
      </c>
      <c r="AD283" s="19">
        <f t="shared" si="1012"/>
        <v>1.254629048914119E-4</v>
      </c>
      <c r="AE283" s="19">
        <f t="shared" si="1013"/>
        <v>2.1074357298044073E-4</v>
      </c>
      <c r="AF283" s="19">
        <f t="shared" si="1014"/>
        <v>0.72255049074979161</v>
      </c>
      <c r="AG283" s="19">
        <f t="shared" si="1015"/>
        <v>1.4862259304181238</v>
      </c>
      <c r="AH283" s="19">
        <f t="shared" si="1016"/>
        <v>0.48144054491514737</v>
      </c>
      <c r="AI283" s="19">
        <f t="shared" si="1017"/>
        <v>0.31764792503730621</v>
      </c>
      <c r="AJ283" s="19">
        <f t="shared" si="1018"/>
        <v>0.92242745586304653</v>
      </c>
      <c r="AK283" s="19">
        <f t="shared" si="1019"/>
        <v>0.95821013985018444</v>
      </c>
      <c r="AL283" s="19">
        <f t="shared" si="1020"/>
        <v>1.3405363044258092</v>
      </c>
      <c r="AM283" s="19">
        <f t="shared" si="1021"/>
        <v>2.3848146572763516</v>
      </c>
      <c r="AN283" s="19">
        <f t="shared" si="1022"/>
        <v>0.50537161497272154</v>
      </c>
      <c r="AO283" s="19">
        <f t="shared" si="1023"/>
        <v>0.31899797954197995</v>
      </c>
      <c r="AP283" s="19">
        <f t="shared" si="1024"/>
        <v>0.36545744220364212</v>
      </c>
      <c r="AQ283" s="19">
        <f t="shared" si="1025"/>
        <v>0.43930418808150257</v>
      </c>
      <c r="AR283" s="19">
        <f t="shared" si="1026"/>
        <v>0.26301081289514366</v>
      </c>
      <c r="AS283" s="19">
        <f t="shared" si="1027"/>
        <v>0.3406556402969832</v>
      </c>
      <c r="AT283" s="19">
        <f t="shared" si="1028"/>
        <v>0.27210183555535111</v>
      </c>
      <c r="AU283" s="19">
        <f t="shared" si="1005"/>
        <v>2.0413341412365478</v>
      </c>
      <c r="AV283" s="19"/>
      <c r="AX283" s="19">
        <f t="shared" si="1037"/>
        <v>1.2766254052159449</v>
      </c>
      <c r="AY283" s="19">
        <f t="shared" si="1038"/>
        <v>0.94869632949092786</v>
      </c>
      <c r="AZ283" s="19">
        <f t="shared" si="1039"/>
        <v>0.83526612857070348</v>
      </c>
      <c r="BA283" s="19">
        <f t="shared" si="1040"/>
        <v>0.79106172093802785</v>
      </c>
      <c r="BB283" s="19">
        <f t="shared" si="1041"/>
        <v>0.84733295879261605</v>
      </c>
      <c r="BC283" s="19">
        <f t="shared" si="1042"/>
        <v>1.621843517323778</v>
      </c>
      <c r="BD283" s="19">
        <f t="shared" si="1043"/>
        <v>1.0773755112785286</v>
      </c>
      <c r="BE283" s="19">
        <f t="shared" si="1044"/>
        <v>1.1932127173807172</v>
      </c>
      <c r="BF283" s="19">
        <f t="shared" si="1045"/>
        <v>1.208004248674889</v>
      </c>
      <c r="BG283" s="19">
        <f t="shared" si="1046"/>
        <v>0.85935911559390166</v>
      </c>
      <c r="BH283" s="19">
        <f t="shared" si="1047"/>
        <v>0.83654275997411021</v>
      </c>
      <c r="BI283" s="19">
        <f t="shared" si="1048"/>
        <v>0.96539135747871141</v>
      </c>
      <c r="BJ283" s="19">
        <f t="shared" si="1049"/>
        <v>0.97428929897993699</v>
      </c>
      <c r="BK283" s="19">
        <f t="shared" si="1050"/>
        <v>0.83188662143458247</v>
      </c>
      <c r="BL283" s="19">
        <f t="shared" si="1051"/>
        <v>1.0270143073994376</v>
      </c>
      <c r="BM283" s="19">
        <f t="shared" si="1052"/>
        <v>1.0284364468726732</v>
      </c>
      <c r="BN283" s="19">
        <f t="shared" si="1053"/>
        <v>0.16852211787097141</v>
      </c>
      <c r="BO283" s="19">
        <f t="shared" si="1054"/>
        <v>0.79617802466206578</v>
      </c>
      <c r="BP283" s="19">
        <f t="shared" si="1055"/>
        <v>0.88903217745671947</v>
      </c>
      <c r="BQ283" s="19">
        <f t="shared" si="1056"/>
        <v>1.0937383051951051</v>
      </c>
      <c r="BR283" s="19">
        <f t="shared" si="1057"/>
        <v>0.95378449469218851</v>
      </c>
      <c r="BS283" s="19">
        <f t="shared" si="1058"/>
        <v>0.73692853195249319</v>
      </c>
      <c r="BU283" s="16"/>
      <c r="BV283" s="9">
        <f t="shared" si="1030"/>
        <v>1.6945352090629828</v>
      </c>
      <c r="BW283" s="9">
        <f t="shared" si="832"/>
        <v>0.73692853195249319</v>
      </c>
      <c r="BX283" s="9">
        <f t="shared" si="833"/>
        <v>0.97586163573120943</v>
      </c>
      <c r="BY283" s="9">
        <f t="shared" si="834"/>
        <v>0.86199364882222995</v>
      </c>
      <c r="BZ283" s="9">
        <f t="shared" si="835"/>
        <v>0.87606370907574849</v>
      </c>
      <c r="CA283" s="9">
        <f t="shared" si="797"/>
        <v>1.2487589039720894</v>
      </c>
      <c r="CB283" s="9">
        <f t="shared" si="836"/>
        <v>1.2487513439565952</v>
      </c>
      <c r="CC283" s="9"/>
      <c r="CD283" s="9">
        <f t="shared" si="837"/>
        <v>0.84118653212957506</v>
      </c>
      <c r="CE283" s="9">
        <f t="shared" si="838"/>
        <v>0.7369329933620018</v>
      </c>
      <c r="CG283" s="35"/>
      <c r="CH283">
        <f t="shared" si="839"/>
        <v>2002</v>
      </c>
      <c r="CI283" s="19">
        <f t="shared" si="1069"/>
        <v>9.2911362588986163E-2</v>
      </c>
      <c r="CJ283" s="19">
        <f t="shared" si="1070"/>
        <v>3.4967358860590825E-2</v>
      </c>
      <c r="CK283" s="19">
        <f t="shared" si="1071"/>
        <v>4.7403484110196941E-3</v>
      </c>
      <c r="CL283" s="19">
        <f t="shared" si="1072"/>
        <v>3.60433628227655E-6</v>
      </c>
      <c r="CM283" s="19">
        <f t="shared" si="1073"/>
        <v>3.60433628227655E-6</v>
      </c>
      <c r="CN283" s="19">
        <f t="shared" si="1074"/>
        <v>3.60433628227655E-6</v>
      </c>
      <c r="CO283" s="19">
        <f t="shared" si="1075"/>
        <v>2.6945708510224767E-2</v>
      </c>
      <c r="CP283" s="19">
        <f t="shared" si="1076"/>
        <v>8.7851978351626531E-2</v>
      </c>
      <c r="CQ283" s="19">
        <f t="shared" si="1077"/>
        <v>1.8119319154385902E-2</v>
      </c>
      <c r="CR283" s="19">
        <f t="shared" si="1078"/>
        <v>4.8076029503568436E-2</v>
      </c>
      <c r="CS283" s="19">
        <f t="shared" si="949"/>
        <v>0.18236457560524494</v>
      </c>
      <c r="CT283" s="19">
        <f t="shared" si="950"/>
        <v>6.6499674852002172E-2</v>
      </c>
      <c r="CU283" s="19">
        <f t="shared" si="951"/>
        <v>5.0161198895595747E-2</v>
      </c>
      <c r="CV283" s="19">
        <f t="shared" si="952"/>
        <v>0.16233315428842829</v>
      </c>
      <c r="CW283" s="19">
        <f t="shared" si="953"/>
        <v>5.0262458130080151E-2</v>
      </c>
      <c r="CX283" s="19">
        <f t="shared" si="954"/>
        <v>2.9760925032692571E-2</v>
      </c>
      <c r="CY283" s="19">
        <f t="shared" si="935"/>
        <v>4.0050689754583854E-2</v>
      </c>
      <c r="CZ283" s="19">
        <f t="shared" si="936"/>
        <v>1.6953217082022208E-2</v>
      </c>
      <c r="DA283" s="19">
        <f t="shared" si="937"/>
        <v>6.5535455442245358E-2</v>
      </c>
      <c r="DB283" s="19">
        <f t="shared" si="938"/>
        <v>9.7427892403012702E-3</v>
      </c>
      <c r="DC283" s="19">
        <f t="shared" si="939"/>
        <v>1.2712943287554129E-2</v>
      </c>
      <c r="DD283">
        <f t="shared" si="861"/>
        <v>0.99999999999999978</v>
      </c>
      <c r="DF283" s="19">
        <f t="shared" si="1079"/>
        <v>9.2939766024969631E-2</v>
      </c>
      <c r="DG283" s="19">
        <f t="shared" si="1079"/>
        <v>3.534502508185508E-2</v>
      </c>
      <c r="DH283" s="19">
        <f t="shared" si="1079"/>
        <v>6.4225239264980982E-3</v>
      </c>
      <c r="DI283" s="19">
        <f t="shared" si="1079"/>
        <v>3.5464363463715535E-6</v>
      </c>
      <c r="DJ283" s="19">
        <f t="shared" si="1079"/>
        <v>3.5464363463715535E-6</v>
      </c>
      <c r="DK283" s="19">
        <f t="shared" si="1079"/>
        <v>3.5464363463715535E-6</v>
      </c>
      <c r="DL283" s="19">
        <f t="shared" si="1079"/>
        <v>2.6493616413477597E-2</v>
      </c>
      <c r="DM283" s="19">
        <f t="shared" si="1079"/>
        <v>8.704040302160912E-2</v>
      </c>
      <c r="DN283" s="19">
        <f t="shared" si="1079"/>
        <v>1.8143943250023685E-2</v>
      </c>
      <c r="DO283" s="19">
        <f t="shared" si="1079"/>
        <v>4.8742153292123842E-2</v>
      </c>
      <c r="DP283" s="19">
        <f t="shared" si="974"/>
        <v>0.18155039470284748</v>
      </c>
      <c r="DQ283" s="19">
        <f t="shared" si="975"/>
        <v>6.6094660133251742E-2</v>
      </c>
      <c r="DR283" s="19">
        <f t="shared" si="976"/>
        <v>4.9558116541230941E-2</v>
      </c>
      <c r="DS283" s="19">
        <f t="shared" si="977"/>
        <v>0.1551717318683157</v>
      </c>
      <c r="DT283" s="19">
        <f t="shared" si="978"/>
        <v>5.2464850014257214E-2</v>
      </c>
      <c r="DU283" s="19">
        <f t="shared" si="979"/>
        <v>3.1025903571658787E-2</v>
      </c>
      <c r="DV283" s="19">
        <f t="shared" si="955"/>
        <v>4.2472081760494093E-2</v>
      </c>
      <c r="DW283" s="19">
        <f t="shared" si="956"/>
        <v>1.7708229401720607E-2</v>
      </c>
      <c r="DX283" s="19">
        <f t="shared" si="957"/>
        <v>6.5813607048887737E-2</v>
      </c>
      <c r="DY283" s="19">
        <f t="shared" si="958"/>
        <v>9.7172448513139151E-3</v>
      </c>
      <c r="DZ283" s="19">
        <f t="shared" si="959"/>
        <v>1.2876161429847256E-2</v>
      </c>
      <c r="EA283" s="19">
        <f>SUM(DF283:DZ283)</f>
        <v>0.99959105164342155</v>
      </c>
      <c r="EC283" s="19">
        <f t="shared" si="1080"/>
        <v>9.2977789139036343E-2</v>
      </c>
      <c r="ED283" s="19">
        <f t="shared" si="1080"/>
        <v>3.5359485285251943E-2</v>
      </c>
      <c r="EE283" s="19">
        <f t="shared" si="1080"/>
        <v>6.4251514816372817E-3</v>
      </c>
      <c r="EF283" s="19">
        <f t="shared" si="1080"/>
        <v>3.5478872490313705E-6</v>
      </c>
      <c r="EG283" s="19">
        <f t="shared" si="1080"/>
        <v>3.5478872490313705E-6</v>
      </c>
      <c r="EH283" s="19">
        <f t="shared" si="1080"/>
        <v>3.5478872490313705E-6</v>
      </c>
      <c r="EI283" s="19">
        <f t="shared" si="1080"/>
        <v>2.6504455366941914E-2</v>
      </c>
      <c r="EJ283" s="19">
        <f t="shared" si="1080"/>
        <v>8.7076012613864967E-2</v>
      </c>
      <c r="EK283" s="19">
        <f t="shared" si="1080"/>
        <v>1.8151366221409584E-2</v>
      </c>
      <c r="EL283" s="19">
        <f t="shared" si="1080"/>
        <v>4.8762094470520885E-2</v>
      </c>
      <c r="EM283" s="19">
        <f t="shared" si="989"/>
        <v>0.18162466981308165</v>
      </c>
      <c r="EN283" s="19">
        <f t="shared" si="990"/>
        <v>6.6121700494002941E-2</v>
      </c>
      <c r="EO283" s="19">
        <f t="shared" si="991"/>
        <v>4.9578391542974241E-2</v>
      </c>
      <c r="EP283" s="19">
        <f t="shared" si="992"/>
        <v>0.1552352150543953</v>
      </c>
      <c r="EQ283" s="19">
        <f t="shared" si="993"/>
        <v>5.2486314206194699E-2</v>
      </c>
      <c r="ER283" s="19">
        <f t="shared" si="994"/>
        <v>3.1038596754792161E-2</v>
      </c>
      <c r="ES283" s="19">
        <f t="shared" si="960"/>
        <v>4.2489457754414671E-2</v>
      </c>
      <c r="ET283" s="19">
        <f t="shared" si="961"/>
        <v>1.7715474115746251E-2</v>
      </c>
      <c r="EU283" s="19">
        <f t="shared" si="962"/>
        <v>6.5840532426419768E-2</v>
      </c>
      <c r="EV283" s="19">
        <f t="shared" si="963"/>
        <v>9.7212203283911485E-3</v>
      </c>
      <c r="EW283" s="19">
        <f t="shared" si="964"/>
        <v>1.2881429269177267E-2</v>
      </c>
      <c r="EZ283" s="19">
        <f t="shared" si="920"/>
        <v>-1.9244907157562604E-2</v>
      </c>
      <c r="FA283" s="19">
        <f t="shared" si="995"/>
        <v>-4.3273301784484478E-2</v>
      </c>
      <c r="FB283" s="19">
        <f t="shared" si="996"/>
        <v>-0.41675086237327719</v>
      </c>
      <c r="FC283" s="19">
        <f t="shared" si="997"/>
        <v>1.3843051848439392E-2</v>
      </c>
      <c r="FD283" s="19">
        <f t="shared" si="998"/>
        <v>1.0650295542575898E-2</v>
      </c>
      <c r="FE283" s="19">
        <f t="shared" si="999"/>
        <v>0.1952202979001921</v>
      </c>
      <c r="FF283" s="19">
        <f t="shared" si="1000"/>
        <v>-2.0137534546416504E-2</v>
      </c>
      <c r="FG283" s="19">
        <f t="shared" si="1001"/>
        <v>-1.8481100486112741E-2</v>
      </c>
      <c r="FH283" s="19">
        <f t="shared" si="1002"/>
        <v>-1.5719998048768558E-2</v>
      </c>
      <c r="FI283" s="19">
        <f t="shared" si="866"/>
        <v>-9.1479693351682045E-2</v>
      </c>
      <c r="FJ283" s="19">
        <f t="shared" si="867"/>
        <v>-7.8450618528743424E-2</v>
      </c>
      <c r="FK283" s="19">
        <f t="shared" si="868"/>
        <v>-3.8907341186446766E-2</v>
      </c>
      <c r="FL283" s="19">
        <f t="shared" si="869"/>
        <v>-7.4471181422598003E-3</v>
      </c>
      <c r="FM283" s="19">
        <f t="shared" si="870"/>
        <v>3.8455546931220275E-2</v>
      </c>
      <c r="FN283" s="19">
        <f t="shared" si="871"/>
        <v>-9.3224782157321745E-2</v>
      </c>
      <c r="FO283" s="19">
        <f t="shared" si="872"/>
        <v>-5.3373562989103791E-2</v>
      </c>
      <c r="FP283" s="19">
        <f t="shared" si="873"/>
        <v>-3.6241439858563172E-2</v>
      </c>
      <c r="FQ283" s="19">
        <f t="shared" si="874"/>
        <v>-3.4216444192941918E-2</v>
      </c>
      <c r="FR283" s="19">
        <f t="shared" si="875"/>
        <v>-0.10554300071238108</v>
      </c>
      <c r="FS283" s="19">
        <f t="shared" si="876"/>
        <v>-7.2169989424897843E-2</v>
      </c>
      <c r="FT283" s="19">
        <f t="shared" si="877"/>
        <v>-0.12390819633156601</v>
      </c>
      <c r="FU283" s="19"/>
      <c r="FV283" s="16"/>
      <c r="FW283" s="19">
        <f t="shared" si="1060"/>
        <v>0.95882317069436707</v>
      </c>
      <c r="FX283" s="19">
        <f t="shared" si="929"/>
        <v>0.92732876153840371</v>
      </c>
      <c r="FY283" s="19">
        <f t="shared" si="1031"/>
        <v>0.87606370907574849</v>
      </c>
      <c r="FZ283" s="19"/>
      <c r="GA283" s="19">
        <f t="shared" si="1061"/>
        <v>0.98372894587561455</v>
      </c>
      <c r="GB283" s="19">
        <f t="shared" si="930"/>
        <v>0.89073228471933097</v>
      </c>
      <c r="GC283" s="19">
        <f t="shared" si="1032"/>
        <v>0.97586163573120943</v>
      </c>
      <c r="GD283" s="19"/>
      <c r="GE283" s="19">
        <f t="shared" si="1062"/>
        <v>1.0013489123254351</v>
      </c>
      <c r="GF283" s="19">
        <f>IF(ISERR(GE283),GF282,GE283*GF282)</f>
        <v>0.72807238914920325</v>
      </c>
      <c r="GG283" s="19">
        <f t="shared" si="1033"/>
        <v>0.86199364882222995</v>
      </c>
      <c r="GH283" s="19"/>
      <c r="GI283" s="19">
        <f t="shared" si="1034"/>
        <v>1.6945352090629828</v>
      </c>
      <c r="GJ283" s="19">
        <f t="shared" si="881"/>
        <v>1.2487589039720894</v>
      </c>
      <c r="GK283" s="19">
        <f t="shared" si="1035"/>
        <v>1.2487513439565952</v>
      </c>
      <c r="GL283" s="3"/>
      <c r="GM283" s="3"/>
      <c r="GN283" s="8"/>
      <c r="GO283" s="5">
        <f t="shared" si="932"/>
        <v>53</v>
      </c>
      <c r="GP283" t="b">
        <f t="shared" si="882"/>
        <v>0</v>
      </c>
      <c r="GS283" s="11"/>
      <c r="GT283" s="11"/>
      <c r="GU283" s="11"/>
      <c r="GV283" s="11"/>
      <c r="GW283" s="11"/>
      <c r="GX283" s="11"/>
      <c r="GY283" s="11"/>
      <c r="GZ283" s="11" t="str">
        <f ca="1">IF(GP283,OFFSET(#REF!,$GP$225+$GO283,0),"")</f>
        <v/>
      </c>
      <c r="HA283" s="12" t="str">
        <f t="shared" ca="1" si="886"/>
        <v/>
      </c>
      <c r="HB283" s="12" t="str">
        <f t="shared" ca="1" si="887"/>
        <v/>
      </c>
      <c r="HC283" s="12" t="str">
        <f t="shared" ca="1" si="888"/>
        <v/>
      </c>
      <c r="HD283" s="12" t="str">
        <f t="shared" ca="1" si="889"/>
        <v/>
      </c>
      <c r="HE283" t="str">
        <f t="shared" ca="1" si="890"/>
        <v/>
      </c>
      <c r="HF283" s="12" t="str">
        <f t="shared" ca="1" si="891"/>
        <v/>
      </c>
      <c r="HG283" s="12" t="str">
        <f t="shared" ca="1" si="892"/>
        <v/>
      </c>
      <c r="HH283" s="12" t="str">
        <f t="shared" ca="1" si="893"/>
        <v/>
      </c>
      <c r="HJ283" s="17"/>
      <c r="HL283" s="18">
        <f t="shared" si="894"/>
        <v>2002</v>
      </c>
      <c r="HM283" s="9">
        <f t="shared" si="1036"/>
        <v>1.219854360043382</v>
      </c>
      <c r="HN283" s="9">
        <f t="shared" si="1063"/>
        <v>0.81155387025265047</v>
      </c>
      <c r="HO283" s="9">
        <f t="shared" si="1064"/>
        <v>0.96604911230264512</v>
      </c>
      <c r="HP283" s="9">
        <f t="shared" si="1065"/>
        <v>0.90655583938438322</v>
      </c>
      <c r="HQ283" s="9">
        <f t="shared" si="1066"/>
        <v>0.92667038009704206</v>
      </c>
      <c r="HR283" s="9">
        <f t="shared" si="808"/>
        <v>0.98998138798756175</v>
      </c>
      <c r="HS283" s="9">
        <f t="shared" si="1067"/>
        <v>0.98997752703777686</v>
      </c>
      <c r="HT283" s="9"/>
      <c r="HU283" s="9">
        <f t="shared" si="1068"/>
        <v>0.87577746389006284</v>
      </c>
      <c r="HV283" s="23">
        <f t="shared" si="901"/>
        <v>0.81155703534342805</v>
      </c>
      <c r="HX283" s="8"/>
      <c r="HY283" s="5">
        <f t="shared" si="933"/>
        <v>53</v>
      </c>
      <c r="HZ283" t="b">
        <f t="shared" si="902"/>
        <v>0</v>
      </c>
      <c r="IC283" s="11"/>
      <c r="ID283" s="11"/>
      <c r="IE283" s="11"/>
      <c r="IF283" t="str">
        <f t="shared" ca="1" si="904"/>
        <v/>
      </c>
      <c r="IG283" s="12" t="str">
        <f t="shared" si="905"/>
        <v/>
      </c>
      <c r="IH283" s="19" t="str">
        <f t="shared" ca="1" si="906"/>
        <v/>
      </c>
      <c r="II283" s="19" t="str">
        <f t="shared" ca="1" si="907"/>
        <v/>
      </c>
      <c r="IJ283" s="11" t="str">
        <f t="shared" ca="1" si="908"/>
        <v/>
      </c>
      <c r="IK283" s="12" t="str">
        <f t="shared" ca="1" si="909"/>
        <v/>
      </c>
      <c r="IL283" s="12" t="str">
        <f t="shared" ca="1" si="1003"/>
        <v/>
      </c>
      <c r="IM283" s="12" t="str">
        <f t="shared" ca="1" si="911"/>
        <v/>
      </c>
      <c r="IN283" s="12" t="str">
        <f t="shared" ca="1" si="912"/>
        <v/>
      </c>
      <c r="IO283" t="str">
        <f t="shared" ca="1" si="913"/>
        <v/>
      </c>
      <c r="IP283" s="12" t="str">
        <f t="shared" ca="1" si="914"/>
        <v/>
      </c>
      <c r="IQ283" s="12" t="str">
        <f t="shared" ca="1" si="915"/>
        <v/>
      </c>
      <c r="IR283" s="12" t="str">
        <f t="shared" ca="1" si="916"/>
        <v/>
      </c>
    </row>
    <row r="284" spans="1:252" x14ac:dyDescent="0.2">
      <c r="A284" t="s">
        <v>54</v>
      </c>
      <c r="B284" s="1">
        <f t="shared" si="917"/>
        <v>2003</v>
      </c>
      <c r="C284" s="124">
        <f>Manufacturing_Energy_Data!C43</f>
        <v>255.32842858399999</v>
      </c>
      <c r="D284" s="124">
        <f>Manufacturing_Energy_Data!D43</f>
        <v>95.164583328000006</v>
      </c>
      <c r="E284" s="124">
        <f>Manufacturing_Energy_Data!E43</f>
        <v>12.522558623999998</v>
      </c>
      <c r="F284" s="124">
        <v>0.01</v>
      </c>
      <c r="G284" s="124">
        <v>0.01</v>
      </c>
      <c r="H284" s="124">
        <v>0.01</v>
      </c>
      <c r="I284" s="124">
        <f>Manufacturing_Energy_Data!F43</f>
        <v>78.270293932000001</v>
      </c>
      <c r="J284" s="124">
        <f>Manufacturing_Energy_Data!G43</f>
        <v>244.92814419599998</v>
      </c>
      <c r="K284" s="124">
        <f>Manufacturing_Energy_Data!H43</f>
        <v>51.488345851999995</v>
      </c>
      <c r="L284" s="124">
        <f>Manufacturing_Energy_Data!I43</f>
        <v>136.040435452</v>
      </c>
      <c r="M284" s="124">
        <f>Manufacturing_Energy_Data!J43</f>
        <v>541.32503912800007</v>
      </c>
      <c r="N284" s="124">
        <f>Manufacturing_Energy_Data!K43</f>
        <v>189.65162875599998</v>
      </c>
      <c r="O284" s="124">
        <f>Manufacturing_Energy_Data!L43</f>
        <v>139.718660164</v>
      </c>
      <c r="P284" s="124">
        <f>Manufacturing_Energy_Data!M43</f>
        <v>428.65577325199996</v>
      </c>
      <c r="Q284" s="124">
        <f>Manufacturing_Energy_Data!N43</f>
        <v>144.44251274799998</v>
      </c>
      <c r="R284" s="124">
        <f>Manufacturing_Energy_Data!O43</f>
        <v>82.280649548</v>
      </c>
      <c r="S284" s="124">
        <f>Manufacturing_Energy_Data!P43</f>
        <v>112.69819281199999</v>
      </c>
      <c r="T284" s="124">
        <f>Manufacturing_Energy_Data!Q43</f>
        <v>46.385491719999997</v>
      </c>
      <c r="U284" s="124">
        <f>Manufacturing_Energy_Data!R43</f>
        <v>178.301098956</v>
      </c>
      <c r="V284" s="124">
        <f>Manufacturing_Energy_Data!S43</f>
        <v>27.583007204000001</v>
      </c>
      <c r="W284" s="124">
        <f>Manufacturing_Energy_Data!T43</f>
        <v>36.568011052000003</v>
      </c>
      <c r="X284" s="124">
        <f t="shared" si="1029"/>
        <v>2801.3828553079998</v>
      </c>
      <c r="Z284" s="19">
        <f t="shared" si="1008"/>
        <v>0.40181804175185076</v>
      </c>
      <c r="AA284" s="19">
        <f t="shared" si="1009"/>
        <v>1.236766320559388</v>
      </c>
      <c r="AB284" s="19">
        <f t="shared" si="1010"/>
        <v>0.28422064290228682</v>
      </c>
      <c r="AC284" s="19">
        <f t="shared" si="1011"/>
        <v>1.5737301325208975E-5</v>
      </c>
      <c r="AD284" s="19">
        <f t="shared" si="1012"/>
        <v>1.2996077714086911E-4</v>
      </c>
      <c r="AE284" s="19">
        <f t="shared" si="1013"/>
        <v>2.2696690942821085E-4</v>
      </c>
      <c r="AF284" s="19">
        <f t="shared" si="1014"/>
        <v>0.75512287354691643</v>
      </c>
      <c r="AG284" s="19">
        <f t="shared" si="1015"/>
        <v>1.5360533885535168</v>
      </c>
      <c r="AH284" s="19">
        <f t="shared" si="1016"/>
        <v>0.51181181459188374</v>
      </c>
      <c r="AI284" s="19">
        <f t="shared" si="1017"/>
        <v>0.34211896972519024</v>
      </c>
      <c r="AJ284" s="19">
        <f t="shared" si="1018"/>
        <v>0.99088912931945428</v>
      </c>
      <c r="AK284" s="19">
        <f t="shared" si="1019"/>
        <v>0.98677249026512937</v>
      </c>
      <c r="AL284" s="19">
        <f t="shared" si="1020"/>
        <v>1.3263527993604984</v>
      </c>
      <c r="AM284" s="19">
        <f t="shared" si="1021"/>
        <v>2.3583102967014211</v>
      </c>
      <c r="AN284" s="19">
        <f t="shared" si="1022"/>
        <v>0.52942553916285651</v>
      </c>
      <c r="AO284" s="19">
        <f t="shared" si="1023"/>
        <v>0.31498317284743499</v>
      </c>
      <c r="AP284" s="19">
        <f t="shared" si="1024"/>
        <v>0.34332126661361489</v>
      </c>
      <c r="AQ284" s="19">
        <f t="shared" si="1025"/>
        <v>0.44186739425853688</v>
      </c>
      <c r="AR284" s="19">
        <f t="shared" si="1026"/>
        <v>0.25167028572274436</v>
      </c>
      <c r="AS284" s="19">
        <f t="shared" si="1027"/>
        <v>0.35617717882455252</v>
      </c>
      <c r="AT284" s="19">
        <f t="shared" si="1028"/>
        <v>0.27297958487556784</v>
      </c>
      <c r="AU284" s="19">
        <f t="shared" si="1005"/>
        <v>1.9979281918051242</v>
      </c>
      <c r="AV284" s="19"/>
      <c r="AX284" s="19">
        <f t="shared" si="1037"/>
        <v>1.2403839975333295</v>
      </c>
      <c r="AY284" s="19">
        <f t="shared" si="1038"/>
        <v>0.96396664031317914</v>
      </c>
      <c r="AZ284" s="19">
        <f t="shared" si="1039"/>
        <v>0.85652726013304237</v>
      </c>
      <c r="BA284" s="19">
        <f t="shared" si="1040"/>
        <v>0.77597440204266921</v>
      </c>
      <c r="BB284" s="19">
        <f t="shared" si="1041"/>
        <v>0.87771002845079404</v>
      </c>
      <c r="BC284" s="19">
        <f t="shared" si="1042"/>
        <v>1.7466953107856862</v>
      </c>
      <c r="BD284" s="19">
        <f t="shared" si="1043"/>
        <v>1.1259433110639756</v>
      </c>
      <c r="BE284" s="19">
        <f t="shared" si="1044"/>
        <v>1.2332165657223886</v>
      </c>
      <c r="BF284" s="19">
        <f t="shared" si="1045"/>
        <v>1.2842101752314374</v>
      </c>
      <c r="BG284" s="19">
        <f t="shared" si="1046"/>
        <v>0.92556264995720361</v>
      </c>
      <c r="BH284" s="19">
        <f t="shared" si="1047"/>
        <v>0.89863015438290439</v>
      </c>
      <c r="BI284" s="19">
        <f t="shared" si="1048"/>
        <v>0.99416776579784838</v>
      </c>
      <c r="BJ284" s="19">
        <f t="shared" si="1049"/>
        <v>0.96398085961761848</v>
      </c>
      <c r="BK284" s="19">
        <f t="shared" si="1050"/>
        <v>0.82264119730709739</v>
      </c>
      <c r="BL284" s="19">
        <f t="shared" si="1051"/>
        <v>1.0758966022503336</v>
      </c>
      <c r="BM284" s="19">
        <f t="shared" si="1052"/>
        <v>1.0154928741962981</v>
      </c>
      <c r="BN284" s="19">
        <f t="shared" si="1053"/>
        <v>0.15831454029504016</v>
      </c>
      <c r="BO284" s="19">
        <f t="shared" si="1054"/>
        <v>0.80082348101372292</v>
      </c>
      <c r="BP284" s="19">
        <f t="shared" si="1055"/>
        <v>0.85069879695952777</v>
      </c>
      <c r="BQ284" s="19">
        <f t="shared" si="1056"/>
        <v>1.1435730921029752</v>
      </c>
      <c r="BR284" s="19">
        <f t="shared" si="1057"/>
        <v>0.95686122399884921</v>
      </c>
      <c r="BS284" s="19">
        <f t="shared" si="1058"/>
        <v>0.72125883734133711</v>
      </c>
      <c r="BU284" s="16"/>
      <c r="BV284" s="9">
        <f t="shared" si="1030"/>
        <v>1.748165685104385</v>
      </c>
      <c r="BW284" s="9">
        <f t="shared" si="832"/>
        <v>0.72125883734133711</v>
      </c>
      <c r="BX284" s="9">
        <f t="shared" si="833"/>
        <v>0.96001470740898054</v>
      </c>
      <c r="BY284" s="9">
        <f t="shared" si="834"/>
        <v>0.84300741530343593</v>
      </c>
      <c r="BZ284" s="9">
        <f t="shared" si="835"/>
        <v>0.89122009108367828</v>
      </c>
      <c r="CA284" s="9">
        <f t="shared" si="797"/>
        <v>1.2608889561442629</v>
      </c>
      <c r="CB284" s="9">
        <f t="shared" si="836"/>
        <v>1.2608799495184109</v>
      </c>
      <c r="CC284" s="9"/>
      <c r="CD284" s="9">
        <f t="shared" si="837"/>
        <v>0.80929951714612902</v>
      </c>
      <c r="CE284" s="9">
        <f t="shared" si="838"/>
        <v>0.72126398938494996</v>
      </c>
      <c r="CG284" s="35"/>
      <c r="CH284">
        <f t="shared" si="839"/>
        <v>2003</v>
      </c>
      <c r="CI284" s="19">
        <f t="shared" si="1069"/>
        <v>9.1143710721370771E-2</v>
      </c>
      <c r="CJ284" s="19">
        <f t="shared" si="1070"/>
        <v>3.3970573906984616E-2</v>
      </c>
      <c r="CK284" s="19">
        <f t="shared" si="1071"/>
        <v>4.4701346694802982E-3</v>
      </c>
      <c r="CL284" s="19">
        <f t="shared" si="1072"/>
        <v>3.5696655960652491E-6</v>
      </c>
      <c r="CM284" s="19">
        <f t="shared" si="1073"/>
        <v>3.5696655960652491E-6</v>
      </c>
      <c r="CN284" s="19">
        <f t="shared" si="1074"/>
        <v>3.5696655960652491E-6</v>
      </c>
      <c r="CO284" s="19">
        <f t="shared" si="1075"/>
        <v>2.7939877544297501E-2</v>
      </c>
      <c r="CP284" s="19">
        <f t="shared" si="1076"/>
        <v>8.7431156984456956E-2</v>
      </c>
      <c r="CQ284" s="19">
        <f t="shared" si="1077"/>
        <v>1.8379617678619325E-2</v>
      </c>
      <c r="CR284" s="19">
        <f t="shared" si="1078"/>
        <v>4.8561886210673956E-2</v>
      </c>
      <c r="CS284" s="19">
        <f t="shared" si="949"/>
        <v>0.19323493684638965</v>
      </c>
      <c r="CT284" s="19">
        <f t="shared" si="950"/>
        <v>6.7699289440803195E-2</v>
      </c>
      <c r="CU284" s="19">
        <f t="shared" si="951"/>
        <v>4.9874889431576301E-2</v>
      </c>
      <c r="CV284" s="19">
        <f t="shared" si="952"/>
        <v>0.15301577663324106</v>
      </c>
      <c r="CW284" s="19">
        <f t="shared" si="953"/>
        <v>5.1561146836575165E-2</v>
      </c>
      <c r="CX284" s="19">
        <f t="shared" si="954"/>
        <v>2.9371440391339727E-2</v>
      </c>
      <c r="CY284" s="19">
        <f t="shared" si="935"/>
        <v>4.022948616197243E-2</v>
      </c>
      <c r="CZ284" s="19">
        <f t="shared" si="936"/>
        <v>1.6558069394945345E-2</v>
      </c>
      <c r="DA284" s="19">
        <f t="shared" si="937"/>
        <v>6.3647529868385871E-2</v>
      </c>
      <c r="DB284" s="19">
        <f t="shared" si="938"/>
        <v>9.8462111852138726E-3</v>
      </c>
      <c r="DC284" s="19">
        <f t="shared" si="939"/>
        <v>1.3053557096885821E-2</v>
      </c>
      <c r="DD284">
        <f t="shared" si="861"/>
        <v>1</v>
      </c>
      <c r="DF284" s="19">
        <f t="shared" si="1079"/>
        <v>9.202470718505916E-2</v>
      </c>
      <c r="DG284" s="19">
        <f t="shared" si="1079"/>
        <v>3.4466564136811539E-2</v>
      </c>
      <c r="DH284" s="19">
        <f t="shared" si="1079"/>
        <v>4.6039199984177206E-3</v>
      </c>
      <c r="DI284" s="19">
        <f t="shared" si="1079"/>
        <v>3.5869730127780413E-6</v>
      </c>
      <c r="DJ284" s="19">
        <f t="shared" si="1079"/>
        <v>3.5869730127780413E-6</v>
      </c>
      <c r="DK284" s="19">
        <f t="shared" si="1079"/>
        <v>3.5869730127780413E-6</v>
      </c>
      <c r="DL284" s="19">
        <f t="shared" si="1079"/>
        <v>2.7439791454262633E-2</v>
      </c>
      <c r="DM284" s="19">
        <f t="shared" si="1079"/>
        <v>8.7641399282479146E-2</v>
      </c>
      <c r="DN284" s="19">
        <f t="shared" si="1079"/>
        <v>1.8249159018263687E-2</v>
      </c>
      <c r="DO284" s="19">
        <f t="shared" si="1079"/>
        <v>4.8318550738912558E-2</v>
      </c>
      <c r="DP284" s="19">
        <f t="shared" si="974"/>
        <v>0.18774731066676822</v>
      </c>
      <c r="DQ284" s="19">
        <f t="shared" si="975"/>
        <v>6.7097694867547505E-2</v>
      </c>
      <c r="DR284" s="19">
        <f t="shared" si="976"/>
        <v>5.0017907590725469E-2</v>
      </c>
      <c r="DS284" s="19">
        <f t="shared" si="977"/>
        <v>0.15762857251662549</v>
      </c>
      <c r="DT284" s="19">
        <f t="shared" si="978"/>
        <v>5.0909041719543663E-2</v>
      </c>
      <c r="DU284" s="19">
        <f t="shared" si="979"/>
        <v>2.9565755140076925E-2</v>
      </c>
      <c r="DV284" s="19">
        <f t="shared" si="955"/>
        <v>4.0140021590299564E-2</v>
      </c>
      <c r="DW284" s="19">
        <f t="shared" si="956"/>
        <v>1.6754866646969346E-2</v>
      </c>
      <c r="DX284" s="19">
        <f t="shared" si="957"/>
        <v>6.458689392534693E-2</v>
      </c>
      <c r="DY284" s="19">
        <f t="shared" si="958"/>
        <v>9.7944092077891457E-3</v>
      </c>
      <c r="DZ284" s="19">
        <f t="shared" si="959"/>
        <v>1.2882499714065137E-2</v>
      </c>
      <c r="EA284" s="19">
        <f>SUM(DF284:DZ284)</f>
        <v>0.99987982631900241</v>
      </c>
      <c r="EC284" s="19">
        <f t="shared" si="1080"/>
        <v>9.2035767462018511E-2</v>
      </c>
      <c r="ED284" s="19">
        <f t="shared" si="1080"/>
        <v>3.4470706608511273E-2</v>
      </c>
      <c r="EE284" s="19">
        <f t="shared" si="1080"/>
        <v>4.6044733349274343E-3</v>
      </c>
      <c r="EF284" s="19">
        <f t="shared" si="1080"/>
        <v>3.587404124336889E-6</v>
      </c>
      <c r="EG284" s="19">
        <f t="shared" si="1080"/>
        <v>3.587404124336889E-6</v>
      </c>
      <c r="EH284" s="19">
        <f t="shared" si="1080"/>
        <v>3.587404124336889E-6</v>
      </c>
      <c r="EI284" s="19">
        <f t="shared" si="1080"/>
        <v>2.7443089391332734E-2</v>
      </c>
      <c r="EJ284" s="19">
        <f t="shared" si="1080"/>
        <v>8.7651932737882812E-2</v>
      </c>
      <c r="EK284" s="19">
        <f t="shared" si="1080"/>
        <v>1.8251352350458824E-2</v>
      </c>
      <c r="EL284" s="19">
        <f t="shared" si="1080"/>
        <v>4.8324358054901859E-2</v>
      </c>
      <c r="EM284" s="19">
        <f t="shared" si="989"/>
        <v>0.18776987566390721</v>
      </c>
      <c r="EN284" s="19">
        <f t="shared" si="990"/>
        <v>6.710575921364835E-2</v>
      </c>
      <c r="EO284" s="19">
        <f t="shared" si="991"/>
        <v>5.0023919149227561E-2</v>
      </c>
      <c r="EP284" s="19">
        <f t="shared" si="992"/>
        <v>0.15764751759911549</v>
      </c>
      <c r="EQ284" s="19">
        <f t="shared" si="993"/>
        <v>5.0915160381785327E-2</v>
      </c>
      <c r="ER284" s="19">
        <f t="shared" si="994"/>
        <v>2.9569308592735068E-2</v>
      </c>
      <c r="ES284" s="19">
        <f t="shared" si="960"/>
        <v>4.0144845944209764E-2</v>
      </c>
      <c r="ET284" s="19">
        <f t="shared" si="961"/>
        <v>1.6756880382967004E-2</v>
      </c>
      <c r="EU284" s="19">
        <f t="shared" si="962"/>
        <v>6.4594656502991676E-2</v>
      </c>
      <c r="EV284" s="19">
        <f t="shared" si="963"/>
        <v>9.7955863794618962E-3</v>
      </c>
      <c r="EW284" s="19">
        <f t="shared" si="964"/>
        <v>1.2884048037543958E-2</v>
      </c>
      <c r="EZ284" s="19">
        <f t="shared" si="920"/>
        <v>-2.8799187220447667E-2</v>
      </c>
      <c r="FA284" s="19">
        <f t="shared" si="995"/>
        <v>1.5967931124326387E-2</v>
      </c>
      <c r="FB284" s="19">
        <f t="shared" si="996"/>
        <v>2.5135753694192641E-2</v>
      </c>
      <c r="FC284" s="19">
        <f t="shared" si="997"/>
        <v>-1.9256461141603037E-2</v>
      </c>
      <c r="FD284" s="19">
        <f t="shared" si="998"/>
        <v>3.5222554304257685E-2</v>
      </c>
      <c r="FE284" s="19">
        <f t="shared" si="999"/>
        <v>7.4162132935431599E-2</v>
      </c>
      <c r="FF284" s="19">
        <f t="shared" si="1000"/>
        <v>4.4093181491447871E-2</v>
      </c>
      <c r="FG284" s="19">
        <f t="shared" si="1001"/>
        <v>3.2976418243197948E-2</v>
      </c>
      <c r="FH284" s="19">
        <f t="shared" si="1002"/>
        <v>6.1174263125909671E-2</v>
      </c>
      <c r="FI284" s="19">
        <f t="shared" si="866"/>
        <v>7.4214925803520557E-2</v>
      </c>
      <c r="FJ284" s="19">
        <f t="shared" si="867"/>
        <v>7.1593916300811175E-2</v>
      </c>
      <c r="FK284" s="19">
        <f t="shared" si="868"/>
        <v>2.9372399967254794E-2</v>
      </c>
      <c r="FL284" s="19">
        <f t="shared" si="869"/>
        <v>-1.0636841835362882E-2</v>
      </c>
      <c r="FM284" s="19">
        <f t="shared" si="870"/>
        <v>-1.1176022856429014E-2</v>
      </c>
      <c r="FN284" s="19">
        <f t="shared" si="871"/>
        <v>4.6498500454407204E-2</v>
      </c>
      <c r="FO284" s="19">
        <f t="shared" si="872"/>
        <v>-1.2665551173779051E-2</v>
      </c>
      <c r="FP284" s="19">
        <f t="shared" si="873"/>
        <v>-6.2483189058802145E-2</v>
      </c>
      <c r="FQ284" s="19">
        <f t="shared" si="874"/>
        <v>5.8177396047350022E-3</v>
      </c>
      <c r="FR284" s="19">
        <f t="shared" si="875"/>
        <v>-4.4075304169574211E-2</v>
      </c>
      <c r="FS284" s="19">
        <f t="shared" si="876"/>
        <v>4.4556185833758012E-2</v>
      </c>
      <c r="FT284" s="19">
        <f t="shared" si="877"/>
        <v>3.2206200615660721E-3</v>
      </c>
      <c r="FU284" s="19"/>
      <c r="FV284" s="16"/>
      <c r="FW284" s="19">
        <f t="shared" si="1060"/>
        <v>1.0173005477237722</v>
      </c>
      <c r="FX284" s="19">
        <f t="shared" si="929"/>
        <v>0.9433720570330254</v>
      </c>
      <c r="FY284" s="19">
        <f t="shared" si="1031"/>
        <v>0.89122009108367828</v>
      </c>
      <c r="FZ284" s="19"/>
      <c r="GA284" s="19">
        <f t="shared" si="1061"/>
        <v>0.9837610909764325</v>
      </c>
      <c r="GB284" s="19">
        <f t="shared" si="930"/>
        <v>0.87626776418341934</v>
      </c>
      <c r="GC284" s="19">
        <f t="shared" si="1032"/>
        <v>0.96001470740898054</v>
      </c>
      <c r="GD284" s="19"/>
      <c r="GE284" s="19">
        <f t="shared" si="1062"/>
        <v>0.97797404476850203</v>
      </c>
      <c r="GF284" s="19">
        <f>IF(ISERR(GE284),GF283,GE284*GF283)</f>
        <v>0.71203589930051314</v>
      </c>
      <c r="GG284" s="19">
        <f t="shared" si="1033"/>
        <v>0.84300741530343593</v>
      </c>
      <c r="GH284" s="19"/>
      <c r="GI284" s="19">
        <f t="shared" si="1034"/>
        <v>1.748165685104385</v>
      </c>
      <c r="GJ284" s="19">
        <f t="shared" si="881"/>
        <v>1.2608889561442629</v>
      </c>
      <c r="GK284" s="19">
        <f t="shared" si="1035"/>
        <v>1.2608799495184109</v>
      </c>
      <c r="GL284" s="3"/>
      <c r="GM284" s="3"/>
      <c r="GN284" s="8"/>
      <c r="GO284" s="5">
        <f t="shared" si="932"/>
        <v>54</v>
      </c>
      <c r="GP284" t="b">
        <f t="shared" si="882"/>
        <v>0</v>
      </c>
      <c r="GS284" s="11"/>
      <c r="GT284" s="11"/>
      <c r="GU284" s="11"/>
      <c r="GV284" s="11"/>
      <c r="GW284" s="11"/>
      <c r="GX284" s="11"/>
      <c r="GY284" s="11"/>
      <c r="GZ284" s="11" t="str">
        <f ca="1">IF(GP284,OFFSET(#REF!,$GP$225+$GO284,0),"")</f>
        <v/>
      </c>
      <c r="HA284" s="12" t="str">
        <f t="shared" ca="1" si="886"/>
        <v/>
      </c>
      <c r="HB284" s="12" t="str">
        <f t="shared" ca="1" si="887"/>
        <v/>
      </c>
      <c r="HC284" s="12" t="str">
        <f t="shared" ca="1" si="888"/>
        <v/>
      </c>
      <c r="HD284" s="12" t="str">
        <f t="shared" ca="1" si="889"/>
        <v/>
      </c>
      <c r="HE284" t="str">
        <f t="shared" ca="1" si="890"/>
        <v/>
      </c>
      <c r="HF284" s="12" t="str">
        <f t="shared" ca="1" si="891"/>
        <v/>
      </c>
      <c r="HG284" s="12" t="str">
        <f t="shared" ca="1" si="892"/>
        <v/>
      </c>
      <c r="HH284" s="12" t="str">
        <f t="shared" ca="1" si="893"/>
        <v/>
      </c>
      <c r="HJ284" s="17"/>
      <c r="HL284" s="18">
        <f t="shared" si="894"/>
        <v>2003</v>
      </c>
      <c r="HM284" s="9">
        <f t="shared" si="1036"/>
        <v>1.2584616251390905</v>
      </c>
      <c r="HN284" s="9">
        <f t="shared" si="1063"/>
        <v>0.79429737826465852</v>
      </c>
      <c r="HO284" s="9">
        <f t="shared" si="1064"/>
        <v>0.95036152865566437</v>
      </c>
      <c r="HP284" s="9">
        <f t="shared" si="1065"/>
        <v>0.88658808105124975</v>
      </c>
      <c r="HQ284" s="9">
        <f t="shared" si="1066"/>
        <v>0.94270228523211697</v>
      </c>
      <c r="HR284" s="9">
        <f t="shared" si="808"/>
        <v>0.99959775656565375</v>
      </c>
      <c r="HS284" s="9">
        <f t="shared" si="1067"/>
        <v>0.99959276949466125</v>
      </c>
      <c r="HT284" s="9"/>
      <c r="HU284" s="9">
        <f t="shared" si="1068"/>
        <v>0.84257920399575781</v>
      </c>
      <c r="HV284" s="23">
        <f t="shared" si="901"/>
        <v>0.79430134109585893</v>
      </c>
      <c r="HX284" s="8"/>
      <c r="HY284" s="5">
        <f t="shared" si="933"/>
        <v>54</v>
      </c>
      <c r="HZ284" t="b">
        <f t="shared" si="902"/>
        <v>0</v>
      </c>
      <c r="IC284" s="11"/>
      <c r="ID284" s="11"/>
      <c r="IE284" s="11"/>
      <c r="IF284" t="str">
        <f t="shared" ca="1" si="904"/>
        <v/>
      </c>
      <c r="IG284" s="12" t="str">
        <f t="shared" si="905"/>
        <v/>
      </c>
      <c r="IH284" s="19" t="str">
        <f t="shared" ca="1" si="906"/>
        <v/>
      </c>
      <c r="II284" s="19" t="str">
        <f t="shared" ca="1" si="907"/>
        <v/>
      </c>
      <c r="IJ284" s="11" t="str">
        <f t="shared" ca="1" si="908"/>
        <v/>
      </c>
      <c r="IK284" s="12" t="str">
        <f t="shared" ca="1" si="909"/>
        <v/>
      </c>
      <c r="IL284" s="12" t="str">
        <f t="shared" ca="1" si="1003"/>
        <v/>
      </c>
      <c r="IM284" s="12" t="str">
        <f t="shared" ca="1" si="911"/>
        <v/>
      </c>
      <c r="IN284" s="12" t="str">
        <f t="shared" ca="1" si="912"/>
        <v/>
      </c>
      <c r="IO284" t="str">
        <f t="shared" ca="1" si="913"/>
        <v/>
      </c>
      <c r="IP284" s="12" t="str">
        <f t="shared" ca="1" si="914"/>
        <v/>
      </c>
      <c r="IQ284" s="12" t="str">
        <f t="shared" ca="1" si="915"/>
        <v/>
      </c>
      <c r="IR284" s="12" t="str">
        <f t="shared" ca="1" si="916"/>
        <v/>
      </c>
    </row>
    <row r="285" spans="1:252" x14ac:dyDescent="0.2">
      <c r="A285" t="s">
        <v>54</v>
      </c>
      <c r="B285" s="1">
        <f t="shared" si="917"/>
        <v>2004</v>
      </c>
      <c r="C285" s="124">
        <f>Manufacturing_Energy_Data!C44</f>
        <v>287.10198594799999</v>
      </c>
      <c r="D285" s="124">
        <f>Manufacturing_Energy_Data!D44</f>
        <v>94.700360255999996</v>
      </c>
      <c r="E285" s="124">
        <f>Manufacturing_Energy_Data!E44</f>
        <v>15.189756556000001</v>
      </c>
      <c r="F285" s="124">
        <v>0.01</v>
      </c>
      <c r="G285" s="124">
        <v>0.01</v>
      </c>
      <c r="H285" s="124">
        <v>0.01</v>
      </c>
      <c r="I285" s="124">
        <f>Manufacturing_Energy_Data!F44</f>
        <v>90.253432415999995</v>
      </c>
      <c r="J285" s="124">
        <f>Manufacturing_Energy_Data!G44</f>
        <v>252.8525722</v>
      </c>
      <c r="K285" s="124">
        <f>Manufacturing_Energy_Data!H44</f>
        <v>59.880651180000001</v>
      </c>
      <c r="L285" s="124">
        <f>Manufacturing_Energy_Data!I44</f>
        <v>146.70073129999997</v>
      </c>
      <c r="M285" s="124">
        <f>Manufacturing_Energy_Data!J44</f>
        <v>534.51343151200001</v>
      </c>
      <c r="N285" s="124">
        <f>Manufacturing_Energy_Data!K44</f>
        <v>216.57722544799998</v>
      </c>
      <c r="O285" s="124">
        <f>Manufacturing_Energy_Data!L44</f>
        <v>151.96005633999999</v>
      </c>
      <c r="P285" s="124">
        <f>Manufacturing_Energy_Data!M44</f>
        <v>439.55877489599999</v>
      </c>
      <c r="Q285" s="124">
        <f>Manufacturing_Energy_Data!N44</f>
        <v>168.11313650400001</v>
      </c>
      <c r="R285" s="124">
        <f>Manufacturing_Energy_Data!O44</f>
        <v>96.618532063999993</v>
      </c>
      <c r="S285" s="124">
        <f>Manufacturing_Energy_Data!P44</f>
        <v>116.681218308</v>
      </c>
      <c r="T285" s="124">
        <f>Manufacturing_Energy_Data!Q44</f>
        <v>48.922020288000006</v>
      </c>
      <c r="U285" s="124">
        <f>Manufacturing_Energy_Data!R44</f>
        <v>192.51036271999999</v>
      </c>
      <c r="V285" s="124">
        <f>Manufacturing_Energy_Data!S44</f>
        <v>33.419383331999995</v>
      </c>
      <c r="W285" s="124">
        <f>Manufacturing_Energy_Data!T44</f>
        <v>43.772309159999999</v>
      </c>
      <c r="X285" s="124">
        <f t="shared" ref="X285:X291" si="1081">SUM(C285:W285)</f>
        <v>2989.3559404280004</v>
      </c>
      <c r="Z285" s="19">
        <f t="shared" ref="Z285:AT285" si="1082">C285/C60*1000</f>
        <v>0.45233763872523081</v>
      </c>
      <c r="AA285" s="19">
        <f t="shared" si="1082"/>
        <v>1.2500492101845706</v>
      </c>
      <c r="AB285" s="19">
        <f t="shared" si="1082"/>
        <v>0.39419659956489156</v>
      </c>
      <c r="AC285" s="19">
        <f t="shared" si="1082"/>
        <v>1.5755294664076563E-5</v>
      </c>
      <c r="AD285" s="19">
        <f t="shared" si="1082"/>
        <v>1.3200047041060441E-4</v>
      </c>
      <c r="AE285" s="19">
        <f t="shared" si="1082"/>
        <v>2.5951475793019394E-4</v>
      </c>
      <c r="AF285" s="19">
        <f t="shared" si="1082"/>
        <v>0.85192982430465425</v>
      </c>
      <c r="AG285" s="19">
        <f t="shared" si="1082"/>
        <v>1.5825732403702177</v>
      </c>
      <c r="AH285" s="19">
        <f t="shared" si="1082"/>
        <v>0.59188298473488943</v>
      </c>
      <c r="AI285" s="19">
        <f t="shared" si="1082"/>
        <v>0.34023028077635203</v>
      </c>
      <c r="AJ285" s="19">
        <f t="shared" si="1082"/>
        <v>0.93974773396631206</v>
      </c>
      <c r="AK285" s="19">
        <f t="shared" si="1082"/>
        <v>1.11485714782689</v>
      </c>
      <c r="AL285" s="19">
        <f t="shared" si="1082"/>
        <v>1.4012251987335125</v>
      </c>
      <c r="AM285" s="19">
        <f t="shared" si="1082"/>
        <v>2.1899434081638076</v>
      </c>
      <c r="AN285" s="19">
        <f t="shared" si="1082"/>
        <v>0.61717847400756298</v>
      </c>
      <c r="AO285" s="19">
        <f t="shared" si="1082"/>
        <v>0.35651297587093689</v>
      </c>
      <c r="AP285" s="19">
        <f t="shared" si="1082"/>
        <v>0.32635086396495333</v>
      </c>
      <c r="AQ285" s="19">
        <f t="shared" si="1082"/>
        <v>0.45984397349117395</v>
      </c>
      <c r="AR285" s="19">
        <f t="shared" si="1082"/>
        <v>0.27369220246411363</v>
      </c>
      <c r="AS285" s="19">
        <f t="shared" si="1082"/>
        <v>0.42012122482965836</v>
      </c>
      <c r="AT285" s="19">
        <f t="shared" si="1082"/>
        <v>0.32850505149206238</v>
      </c>
      <c r="AU285" s="19">
        <f t="shared" si="1005"/>
        <v>1.9707303639025635</v>
      </c>
      <c r="AV285" s="19"/>
      <c r="AX285" s="19">
        <f t="shared" ref="AX285:BG291" si="1083">Z285/Z$295</f>
        <v>1.396334435633152</v>
      </c>
      <c r="AY285" s="19">
        <f t="shared" si="1083"/>
        <v>0.97431965710607393</v>
      </c>
      <c r="AZ285" s="19">
        <f t="shared" si="1083"/>
        <v>1.1879507763099284</v>
      </c>
      <c r="BA285" s="19">
        <f t="shared" si="1083"/>
        <v>0.77686161707909751</v>
      </c>
      <c r="BB285" s="19">
        <f t="shared" si="1083"/>
        <v>0.89148540958651734</v>
      </c>
      <c r="BC285" s="19">
        <f t="shared" si="1083"/>
        <v>1.9971775264434655</v>
      </c>
      <c r="BD285" s="19">
        <f t="shared" si="1083"/>
        <v>1.2702895393250671</v>
      </c>
      <c r="BE285" s="19">
        <f t="shared" si="1083"/>
        <v>1.2705649107231638</v>
      </c>
      <c r="BF285" s="19">
        <f t="shared" si="1083"/>
        <v>1.485120370167696</v>
      </c>
      <c r="BG285" s="19">
        <f t="shared" si="1083"/>
        <v>0.92045302405766416</v>
      </c>
      <c r="BH285" s="19">
        <f t="shared" ref="BH285:BQ291" si="1084">AJ285/AJ$295</f>
        <v>0.85225039438582495</v>
      </c>
      <c r="BI285" s="19">
        <f t="shared" si="1084"/>
        <v>1.1232123420273141</v>
      </c>
      <c r="BJ285" s="19">
        <f t="shared" si="1084"/>
        <v>1.0183974220465826</v>
      </c>
      <c r="BK285" s="19">
        <f t="shared" si="1084"/>
        <v>0.7639103598226572</v>
      </c>
      <c r="BL285" s="19">
        <f t="shared" si="1084"/>
        <v>1.2542277885134734</v>
      </c>
      <c r="BM285" s="19">
        <f t="shared" si="1084"/>
        <v>1.1493832615966721</v>
      </c>
      <c r="BN285" s="19">
        <f t="shared" si="1084"/>
        <v>0.15048903760933488</v>
      </c>
      <c r="BO285" s="19">
        <f t="shared" si="1084"/>
        <v>0.83340354223764801</v>
      </c>
      <c r="BP285" s="19">
        <f t="shared" si="1084"/>
        <v>0.92513753343898752</v>
      </c>
      <c r="BQ285" s="19">
        <f t="shared" si="1084"/>
        <v>1.3488773472856292</v>
      </c>
      <c r="BR285" s="19">
        <f t="shared" ref="BR285:BS291" si="1085">AT285/AT$295</f>
        <v>1.1514917710926347</v>
      </c>
      <c r="BS285" s="19">
        <f t="shared" si="1085"/>
        <v>0.71144032944316937</v>
      </c>
      <c r="BU285" s="16"/>
      <c r="BV285" s="9">
        <f t="shared" si="1030"/>
        <v>1.8912128979240448</v>
      </c>
      <c r="BW285" s="9">
        <f>BS285</f>
        <v>0.71144032944316937</v>
      </c>
      <c r="BX285" s="9">
        <f>GC285</f>
        <v>0.92044305776877977</v>
      </c>
      <c r="BY285" s="9">
        <f>GG285</f>
        <v>0.83968674242602992</v>
      </c>
      <c r="BZ285" s="9">
        <f>FY285</f>
        <v>0.92050759246462788</v>
      </c>
      <c r="CA285" s="9">
        <f>BV285*BX285*BY285*BZ285</f>
        <v>1.3454947850250496</v>
      </c>
      <c r="CB285" s="9">
        <f>GK285</f>
        <v>1.3454851271462536</v>
      </c>
      <c r="CC285" s="9"/>
      <c r="CD285" s="9">
        <f>BX285*BY285</f>
        <v>0.77288383276652073</v>
      </c>
      <c r="CE285" s="9">
        <f>CD285*BZ285</f>
        <v>0.71144543615474409</v>
      </c>
      <c r="CG285" s="35"/>
      <c r="CH285">
        <f t="shared" si="839"/>
        <v>2004</v>
      </c>
      <c r="CI285" s="19">
        <f t="shared" si="1069"/>
        <v>9.6041418843851104E-2</v>
      </c>
      <c r="CJ285" s="19">
        <f t="shared" si="1070"/>
        <v>3.1679185129905037E-2</v>
      </c>
      <c r="CK285" s="19">
        <f t="shared" si="1071"/>
        <v>5.0812806700513595E-3</v>
      </c>
      <c r="CL285" s="19">
        <f t="shared" si="1072"/>
        <v>3.3452021770844233E-6</v>
      </c>
      <c r="CM285" s="19">
        <f t="shared" si="1073"/>
        <v>3.3452021770844233E-6</v>
      </c>
      <c r="CN285" s="19">
        <f t="shared" si="1074"/>
        <v>3.3452021770844233E-6</v>
      </c>
      <c r="CO285" s="19">
        <f t="shared" si="1075"/>
        <v>3.0191597860734502E-2</v>
      </c>
      <c r="CP285" s="19">
        <f t="shared" si="1076"/>
        <v>8.4584297500483629E-2</v>
      </c>
      <c r="CQ285" s="19">
        <f t="shared" si="1077"/>
        <v>2.0031288469256895E-2</v>
      </c>
      <c r="CR285" s="19">
        <f t="shared" si="1078"/>
        <v>4.9074360572463685E-2</v>
      </c>
      <c r="CS285" s="19">
        <f t="shared" ref="CS285:DB291" si="1086">M285/$X285</f>
        <v>0.17880554947748081</v>
      </c>
      <c r="CT285" s="19">
        <f t="shared" si="1086"/>
        <v>7.2449460607555347E-2</v>
      </c>
      <c r="CU285" s="19">
        <f t="shared" si="1086"/>
        <v>5.0833711129843959E-2</v>
      </c>
      <c r="CV285" s="19">
        <f t="shared" si="1086"/>
        <v>0.1470412970738661</v>
      </c>
      <c r="CW285" s="19">
        <f t="shared" si="1086"/>
        <v>5.6237243022967162E-2</v>
      </c>
      <c r="CX285" s="19">
        <f t="shared" si="1086"/>
        <v>3.2320852380719391E-2</v>
      </c>
      <c r="CY285" s="19">
        <f t="shared" si="1086"/>
        <v>3.9032226550878443E-2</v>
      </c>
      <c r="CZ285" s="19">
        <f t="shared" si="1086"/>
        <v>1.6365404877478593E-2</v>
      </c>
      <c r="DA285" s="19">
        <f t="shared" si="1086"/>
        <v>6.4398608448225592E-2</v>
      </c>
      <c r="DB285" s="19">
        <f t="shared" si="1086"/>
        <v>1.1179459387902527E-2</v>
      </c>
      <c r="DC285" s="19">
        <f t="shared" ref="DC285:DC291" si="1087">W285/$X285</f>
        <v>1.4642722389804443E-2</v>
      </c>
      <c r="DD285">
        <f t="shared" si="861"/>
        <v>0.99999999999999989</v>
      </c>
      <c r="DF285" s="19">
        <f t="shared" si="918"/>
        <v>9.3571202753026661E-2</v>
      </c>
      <c r="DG285" s="19">
        <f t="shared" si="965"/>
        <v>3.2811545706373575E-2</v>
      </c>
      <c r="DH285" s="19">
        <f t="shared" si="966"/>
        <v>4.7691831903119561E-3</v>
      </c>
      <c r="DI285" s="19">
        <f t="shared" si="967"/>
        <v>3.4562191612099727E-6</v>
      </c>
      <c r="DJ285" s="19">
        <f t="shared" si="968"/>
        <v>3.4562191612099727E-6</v>
      </c>
      <c r="DK285" s="19">
        <f t="shared" si="969"/>
        <v>3.4562191612099727E-6</v>
      </c>
      <c r="DL285" s="19">
        <f t="shared" si="970"/>
        <v>2.9051195166025508E-2</v>
      </c>
      <c r="DM285" s="19">
        <f t="shared" si="971"/>
        <v>8.5999874071177873E-2</v>
      </c>
      <c r="DN285" s="19">
        <f t="shared" si="972"/>
        <v>1.9193610244753984E-2</v>
      </c>
      <c r="DO285" s="19">
        <f t="shared" si="973"/>
        <v>4.8817675074627684E-2</v>
      </c>
      <c r="DP285" s="19">
        <f t="shared" si="974"/>
        <v>0.1859269330647223</v>
      </c>
      <c r="DQ285" s="19">
        <f t="shared" si="975"/>
        <v>7.004753325469798E-2</v>
      </c>
      <c r="DR285" s="19">
        <f t="shared" si="976"/>
        <v>5.0352778793192263E-2</v>
      </c>
      <c r="DS285" s="19">
        <f t="shared" si="977"/>
        <v>0.15000870830338506</v>
      </c>
      <c r="DT285" s="19">
        <f t="shared" si="978"/>
        <v>5.3865371205376301E-2</v>
      </c>
      <c r="DU285" s="19">
        <f t="shared" si="979"/>
        <v>3.0822630916055891E-2</v>
      </c>
      <c r="DV285" s="19">
        <f t="shared" si="955"/>
        <v>3.9627842043138677E-2</v>
      </c>
      <c r="DW285" s="19">
        <f t="shared" si="956"/>
        <v>1.6461549225933708E-2</v>
      </c>
      <c r="DX285" s="19">
        <f t="shared" si="957"/>
        <v>6.4022334886247603E-2</v>
      </c>
      <c r="DY285" s="19">
        <f t="shared" si="958"/>
        <v>1.049872982481361E-2</v>
      </c>
      <c r="DZ285" s="19">
        <f t="shared" si="959"/>
        <v>1.3832929112212497E-2</v>
      </c>
      <c r="EA285" s="19">
        <f t="shared" si="1059"/>
        <v>0.99969199549355658</v>
      </c>
      <c r="EB285" s="19"/>
      <c r="EC285" s="19">
        <f t="shared" si="919"/>
        <v>9.3600031984681184E-2</v>
      </c>
      <c r="ED285" s="19">
        <f t="shared" si="980"/>
        <v>3.2821654923999098E-2</v>
      </c>
      <c r="EE285" s="19">
        <f t="shared" si="981"/>
        <v>4.7706525728030552E-3</v>
      </c>
      <c r="EF285" s="19">
        <f t="shared" si="982"/>
        <v>3.4572840202682701E-6</v>
      </c>
      <c r="EG285" s="19">
        <f t="shared" si="983"/>
        <v>3.4572840202682701E-6</v>
      </c>
      <c r="EH285" s="19">
        <f t="shared" si="984"/>
        <v>3.4572840202682701E-6</v>
      </c>
      <c r="EI285" s="19">
        <f t="shared" si="985"/>
        <v>2.9060145821896553E-2</v>
      </c>
      <c r="EJ285" s="19">
        <f t="shared" si="986"/>
        <v>8.6026370580989789E-2</v>
      </c>
      <c r="EK285" s="19">
        <f t="shared" si="987"/>
        <v>1.919952378460121E-2</v>
      </c>
      <c r="EL285" s="19">
        <f t="shared" si="988"/>
        <v>4.8832715771147069E-2</v>
      </c>
      <c r="EM285" s="19">
        <f t="shared" si="989"/>
        <v>0.18598421704169849</v>
      </c>
      <c r="EN285" s="19">
        <f t="shared" si="990"/>
        <v>7.0069114857836692E-2</v>
      </c>
      <c r="EO285" s="19">
        <f t="shared" si="991"/>
        <v>5.0368292454250028E-2</v>
      </c>
      <c r="EP285" s="19">
        <f t="shared" si="992"/>
        <v>0.1500549258967753</v>
      </c>
      <c r="EQ285" s="19">
        <f t="shared" si="993"/>
        <v>5.3881967094057306E-2</v>
      </c>
      <c r="ER285" s="19">
        <f t="shared" si="994"/>
        <v>3.0832127350222997E-2</v>
      </c>
      <c r="ES285" s="19">
        <f t="shared" si="960"/>
        <v>3.9640051357592465E-2</v>
      </c>
      <c r="ET285" s="19">
        <f t="shared" si="961"/>
        <v>1.6466621019413583E-2</v>
      </c>
      <c r="EU285" s="19">
        <f t="shared" si="962"/>
        <v>6.4042060129369374E-2</v>
      </c>
      <c r="EV285" s="19">
        <f t="shared" si="963"/>
        <v>1.0501964477199095E-2</v>
      </c>
      <c r="EW285" s="19">
        <f t="shared" si="964"/>
        <v>1.3837191029406072E-2</v>
      </c>
      <c r="EZ285" s="19">
        <f t="shared" si="920"/>
        <v>0.1184295356135196</v>
      </c>
      <c r="FA285" s="19">
        <f t="shared" si="995"/>
        <v>1.0682751319757497E-2</v>
      </c>
      <c r="FB285" s="19">
        <f t="shared" si="996"/>
        <v>0.32709892036485944</v>
      </c>
      <c r="FC285" s="19">
        <f t="shared" si="997"/>
        <v>1.1427029281193297E-3</v>
      </c>
      <c r="FD285" s="19">
        <f t="shared" si="998"/>
        <v>1.5572795667062324E-2</v>
      </c>
      <c r="FE285" s="19">
        <f t="shared" si="999"/>
        <v>0.1340093382140391</v>
      </c>
      <c r="FF285" s="19">
        <f t="shared" si="1000"/>
        <v>0.12062367517043628</v>
      </c>
      <c r="FG285" s="19">
        <f t="shared" si="1001"/>
        <v>2.9835763105526981E-2</v>
      </c>
      <c r="FH285" s="19">
        <f t="shared" si="1002"/>
        <v>0.14535194657435485</v>
      </c>
      <c r="FI285" s="19">
        <f t="shared" si="866"/>
        <v>-5.5358565157014525E-3</v>
      </c>
      <c r="FJ285" s="19">
        <f t="shared" si="867"/>
        <v>-5.2991179366533574E-2</v>
      </c>
      <c r="FK285" s="19">
        <f t="shared" si="868"/>
        <v>0.12204205059960631</v>
      </c>
      <c r="FL285" s="19">
        <f t="shared" si="869"/>
        <v>5.4914076618912094E-2</v>
      </c>
      <c r="FM285" s="19">
        <f t="shared" si="870"/>
        <v>-7.4069684156907595E-2</v>
      </c>
      <c r="FN285" s="19">
        <f t="shared" si="871"/>
        <v>0.15336571268739832</v>
      </c>
      <c r="FO285" s="19">
        <f t="shared" si="872"/>
        <v>0.12385141928009664</v>
      </c>
      <c r="FP285" s="19">
        <f t="shared" si="873"/>
        <v>-5.0693573717645241E-2</v>
      </c>
      <c r="FQ285" s="19">
        <f t="shared" si="874"/>
        <v>3.9877419808130858E-2</v>
      </c>
      <c r="FR285" s="19">
        <f t="shared" si="875"/>
        <v>8.3884285455118335E-2</v>
      </c>
      <c r="FS285" s="19">
        <f t="shared" si="876"/>
        <v>0.16511499980725816</v>
      </c>
      <c r="FT285" s="19">
        <f t="shared" si="877"/>
        <v>0.18515520354246406</v>
      </c>
      <c r="FU285" s="19"/>
      <c r="FV285" s="16"/>
      <c r="FW285" s="19">
        <f t="shared" si="1060"/>
        <v>1.0328622544239745</v>
      </c>
      <c r="FX285" s="19">
        <f t="shared" si="929"/>
        <v>0.97437338958771291</v>
      </c>
      <c r="FY285" s="19">
        <f t="shared" si="1031"/>
        <v>0.92050759246462788</v>
      </c>
      <c r="FZ285" s="19"/>
      <c r="GA285" s="19">
        <f t="shared" si="1061"/>
        <v>0.95878016312166481</v>
      </c>
      <c r="GB285" s="19">
        <f t="shared" si="930"/>
        <v>0.84014814988203534</v>
      </c>
      <c r="GC285" s="19">
        <f t="shared" si="1032"/>
        <v>0.92044305776877977</v>
      </c>
      <c r="GD285" s="19"/>
      <c r="GE285" s="19">
        <f t="shared" si="1062"/>
        <v>0.99606092091584886</v>
      </c>
      <c r="GF285" s="19">
        <f t="shared" si="931"/>
        <v>0.70923113358241374</v>
      </c>
      <c r="GG285" s="19">
        <f t="shared" si="1033"/>
        <v>0.83968674242602992</v>
      </c>
      <c r="GH285" s="19"/>
      <c r="GI285" s="19">
        <f t="shared" si="1034"/>
        <v>1.8912128979240448</v>
      </c>
      <c r="GJ285" s="19">
        <f t="shared" si="881"/>
        <v>1.3454947850250496</v>
      </c>
      <c r="GK285" s="19">
        <f t="shared" si="1035"/>
        <v>1.3454851271462536</v>
      </c>
      <c r="GL285" s="3"/>
      <c r="GM285" s="3"/>
      <c r="GN285" s="8"/>
      <c r="GO285" s="5">
        <f t="shared" si="932"/>
        <v>55</v>
      </c>
      <c r="GP285" t="b">
        <f t="shared" si="882"/>
        <v>0</v>
      </c>
      <c r="GS285" s="11"/>
      <c r="GT285" s="11"/>
      <c r="GU285" s="11"/>
      <c r="GV285" s="11"/>
      <c r="GW285" s="11"/>
      <c r="GX285" s="11"/>
      <c r="GY285" s="11"/>
      <c r="GZ285" s="11" t="str">
        <f ca="1">IF(GP285,OFFSET(#REF!,$GP$225+$GO285,0),"")</f>
        <v/>
      </c>
      <c r="HA285" s="12" t="str">
        <f t="shared" ca="1" si="886"/>
        <v/>
      </c>
      <c r="HB285" s="12" t="str">
        <f t="shared" ca="1" si="887"/>
        <v/>
      </c>
      <c r="HC285" s="12" t="str">
        <f t="shared" ca="1" si="888"/>
        <v/>
      </c>
      <c r="HD285" s="12" t="str">
        <f t="shared" ca="1" si="889"/>
        <v/>
      </c>
      <c r="HE285" t="str">
        <f t="shared" ca="1" si="890"/>
        <v/>
      </c>
      <c r="HF285" s="12" t="str">
        <f t="shared" ca="1" si="891"/>
        <v/>
      </c>
      <c r="HG285" s="12" t="str">
        <f t="shared" ca="1" si="892"/>
        <v/>
      </c>
      <c r="HH285" s="12" t="str">
        <f t="shared" ca="1" si="893"/>
        <v/>
      </c>
      <c r="HJ285" s="17"/>
      <c r="HL285" s="18">
        <f t="shared" si="894"/>
        <v>2004</v>
      </c>
      <c r="HM285" s="9">
        <f t="shared" si="1036"/>
        <v>1.3614378072312916</v>
      </c>
      <c r="HN285" s="9">
        <f t="shared" si="1063"/>
        <v>0.7834845955600015</v>
      </c>
      <c r="HO285" s="9">
        <f t="shared" si="1064"/>
        <v>0.91118778146903268</v>
      </c>
      <c r="HP285" s="9">
        <f t="shared" si="1065"/>
        <v>0.88309574048492312</v>
      </c>
      <c r="HQ285" s="9">
        <f t="shared" si="1066"/>
        <v>0.97368160757547706</v>
      </c>
      <c r="HR285" s="9">
        <f t="shared" si="808"/>
        <v>1.0666709086695696</v>
      </c>
      <c r="HS285" s="9">
        <f t="shared" si="1067"/>
        <v>1.0666655497787039</v>
      </c>
      <c r="HT285" s="9"/>
      <c r="HU285" s="9">
        <f t="shared" si="1068"/>
        <v>0.80466604859720969</v>
      </c>
      <c r="HV285" s="23">
        <f t="shared" si="901"/>
        <v>0.78348853175953803</v>
      </c>
      <c r="HX285" s="8"/>
      <c r="HY285" s="5">
        <f t="shared" si="933"/>
        <v>55</v>
      </c>
      <c r="HZ285" t="b">
        <f t="shared" si="902"/>
        <v>0</v>
      </c>
      <c r="IC285" s="11"/>
      <c r="ID285" s="11"/>
      <c r="IE285" s="11"/>
      <c r="IF285" t="str">
        <f t="shared" ca="1" si="904"/>
        <v/>
      </c>
      <c r="IG285" s="12" t="str">
        <f t="shared" si="905"/>
        <v/>
      </c>
      <c r="IH285" s="19" t="str">
        <f t="shared" ca="1" si="906"/>
        <v/>
      </c>
      <c r="II285" s="19" t="str">
        <f t="shared" ca="1" si="907"/>
        <v/>
      </c>
      <c r="IJ285" s="11" t="str">
        <f t="shared" ca="1" si="908"/>
        <v/>
      </c>
      <c r="IK285" s="12" t="str">
        <f t="shared" ca="1" si="909"/>
        <v/>
      </c>
      <c r="IL285" s="12" t="str">
        <f t="shared" ca="1" si="1003"/>
        <v/>
      </c>
      <c r="IM285" s="12" t="str">
        <f t="shared" ca="1" si="911"/>
        <v/>
      </c>
      <c r="IN285" s="12" t="str">
        <f t="shared" ca="1" si="912"/>
        <v/>
      </c>
      <c r="IO285" t="str">
        <f t="shared" ca="1" si="913"/>
        <v/>
      </c>
      <c r="IP285" s="12" t="str">
        <f t="shared" ca="1" si="914"/>
        <v/>
      </c>
      <c r="IQ285" s="12" t="str">
        <f t="shared" ca="1" si="915"/>
        <v/>
      </c>
      <c r="IR285" s="12" t="str">
        <f t="shared" ca="1" si="916"/>
        <v/>
      </c>
    </row>
    <row r="286" spans="1:252" x14ac:dyDescent="0.2">
      <c r="A286" t="s">
        <v>54</v>
      </c>
      <c r="B286" s="1">
        <f t="shared" si="917"/>
        <v>2005</v>
      </c>
      <c r="C286" s="124">
        <f>Manufacturing_Energy_Data!C45</f>
        <v>300.75193419999994</v>
      </c>
      <c r="D286" s="124">
        <f>Manufacturing_Energy_Data!D45</f>
        <v>92.424099048000002</v>
      </c>
      <c r="E286" s="124">
        <f>Manufacturing_Energy_Data!E45</f>
        <v>14.870621959999999</v>
      </c>
      <c r="F286" s="124">
        <v>0.01</v>
      </c>
      <c r="G286" s="124">
        <v>0.01</v>
      </c>
      <c r="H286" s="124">
        <v>0.01</v>
      </c>
      <c r="I286" s="124">
        <f>Manufacturing_Energy_Data!F45</f>
        <v>95.464392355999991</v>
      </c>
      <c r="J286" s="124">
        <f>Manufacturing_Energy_Data!G45</f>
        <v>256.52020947599999</v>
      </c>
      <c r="K286" s="124">
        <f>Manufacturing_Energy_Data!H45</f>
        <v>61.317075883999998</v>
      </c>
      <c r="L286" s="124">
        <f>Manufacturing_Energy_Data!I45</f>
        <v>167.58738483599998</v>
      </c>
      <c r="M286" s="124">
        <f>Manufacturing_Energy_Data!J45</f>
        <v>521.76233371599994</v>
      </c>
      <c r="N286" s="124">
        <f>Manufacturing_Energy_Data!K45</f>
        <v>223.40631956399997</v>
      </c>
      <c r="O286" s="124">
        <f>Manufacturing_Energy_Data!L45</f>
        <v>158.331884452</v>
      </c>
      <c r="P286" s="124">
        <f>Manufacturing_Energy_Data!M45</f>
        <v>456.79283125199998</v>
      </c>
      <c r="Q286" s="124">
        <f>Manufacturing_Energy_Data!N45</f>
        <v>180.60769625599997</v>
      </c>
      <c r="R286" s="124">
        <f>Manufacturing_Energy_Data!O45</f>
        <v>103.62875561200001</v>
      </c>
      <c r="S286" s="124">
        <f>Manufacturing_Energy_Data!P45</f>
        <v>116.74021861200001</v>
      </c>
      <c r="T286" s="124">
        <f>Manufacturing_Energy_Data!Q45</f>
        <v>51.191931763999996</v>
      </c>
      <c r="U286" s="124">
        <f>Manufacturing_Energy_Data!R45</f>
        <v>196.24766279999997</v>
      </c>
      <c r="V286" s="124">
        <f>Manufacturing_Energy_Data!S45</f>
        <v>33.400091883999998</v>
      </c>
      <c r="W286" s="124">
        <f>Manufacturing_Energy_Data!T45</f>
        <v>44.576063763999997</v>
      </c>
      <c r="X286" s="124">
        <f t="shared" si="1081"/>
        <v>3075.6515074359995</v>
      </c>
      <c r="Z286" s="19">
        <f t="shared" ref="Z286:AI292" si="1088">C286/C61*1000</f>
        <v>0.4558753875863239</v>
      </c>
      <c r="AA286" s="19">
        <f t="shared" si="1088"/>
        <v>1.211865038785304</v>
      </c>
      <c r="AB286" s="19">
        <f t="shared" si="1088"/>
        <v>0.40059863581261279</v>
      </c>
      <c r="AC286" s="19">
        <f t="shared" si="1088"/>
        <v>1.5157853890414781E-5</v>
      </c>
      <c r="AD286" s="19">
        <f t="shared" si="1088"/>
        <v>1.3112002727296568E-4</v>
      </c>
      <c r="AE286" s="19">
        <f t="shared" si="1088"/>
        <v>2.6938929446943774E-4</v>
      </c>
      <c r="AF286" s="19">
        <f t="shared" si="1088"/>
        <v>0.84339207495295554</v>
      </c>
      <c r="AG286" s="19">
        <f t="shared" si="1088"/>
        <v>1.6103772284609397</v>
      </c>
      <c r="AH286" s="19">
        <f t="shared" si="1088"/>
        <v>0.60714785214670475</v>
      </c>
      <c r="AI286" s="19">
        <f t="shared" si="1088"/>
        <v>0.36745334095483662</v>
      </c>
      <c r="AJ286" s="19">
        <f t="shared" ref="AJ286:AS292" si="1089">M286/M61*1000</f>
        <v>0.9083764231898187</v>
      </c>
      <c r="AK286" s="19">
        <f t="shared" si="1089"/>
        <v>1.1371651060221215</v>
      </c>
      <c r="AL286" s="19">
        <f t="shared" si="1089"/>
        <v>1.4103405732151606</v>
      </c>
      <c r="AM286" s="19">
        <f t="shared" si="1089"/>
        <v>2.271550134773463</v>
      </c>
      <c r="AN286" s="19">
        <f t="shared" si="1089"/>
        <v>0.63366230065047602</v>
      </c>
      <c r="AO286" s="19">
        <f t="shared" si="1089"/>
        <v>0.35554076472202784</v>
      </c>
      <c r="AP286" s="19">
        <f t="shared" si="1089"/>
        <v>0.30845629095348065</v>
      </c>
      <c r="AQ286" s="19">
        <f t="shared" si="1089"/>
        <v>0.4726776215028346</v>
      </c>
      <c r="AR286" s="19">
        <f t="shared" si="1089"/>
        <v>0.26921981730443389</v>
      </c>
      <c r="AS286" s="19">
        <f t="shared" si="1089"/>
        <v>0.40520814640833708</v>
      </c>
      <c r="AT286" s="19">
        <f t="shared" ref="AT286:AT292" si="1090">W286/W61*1000</f>
        <v>0.31187557293481377</v>
      </c>
      <c r="AU286" s="19">
        <f t="shared" si="1005"/>
        <v>1.9598575612403808</v>
      </c>
      <c r="AV286" s="19"/>
      <c r="AX286" s="19">
        <f t="shared" si="1083"/>
        <v>1.407255217227378</v>
      </c>
      <c r="AY286" s="19">
        <f t="shared" si="1083"/>
        <v>0.94455795774135864</v>
      </c>
      <c r="AZ286" s="19">
        <f t="shared" si="1083"/>
        <v>1.2072439511846975</v>
      </c>
      <c r="BA286" s="19">
        <f t="shared" si="1083"/>
        <v>0.74740302455945817</v>
      </c>
      <c r="BB286" s="19">
        <f t="shared" si="1083"/>
        <v>0.88553920190457536</v>
      </c>
      <c r="BC286" s="19">
        <f t="shared" si="1083"/>
        <v>2.0731701313246389</v>
      </c>
      <c r="BD286" s="19">
        <f t="shared" si="1083"/>
        <v>1.2575591319823094</v>
      </c>
      <c r="BE286" s="19">
        <f t="shared" si="1083"/>
        <v>1.2928872720174642</v>
      </c>
      <c r="BF286" s="19">
        <f t="shared" si="1083"/>
        <v>1.5234221394800038</v>
      </c>
      <c r="BG286" s="19">
        <f t="shared" si="1083"/>
        <v>0.99410181277868137</v>
      </c>
      <c r="BH286" s="19">
        <f t="shared" si="1084"/>
        <v>0.82379998049780889</v>
      </c>
      <c r="BI286" s="19">
        <f t="shared" si="1084"/>
        <v>1.1456874851603642</v>
      </c>
      <c r="BJ286" s="19">
        <f t="shared" si="1084"/>
        <v>1.0250223913102599</v>
      </c>
      <c r="BK286" s="19">
        <f t="shared" si="1084"/>
        <v>0.79237695108521466</v>
      </c>
      <c r="BL286" s="19">
        <f t="shared" si="1084"/>
        <v>1.2877261594179759</v>
      </c>
      <c r="BM286" s="19">
        <f t="shared" si="1084"/>
        <v>1.1462488925921108</v>
      </c>
      <c r="BN286" s="19">
        <f t="shared" si="1084"/>
        <v>0.1422373754620096</v>
      </c>
      <c r="BO286" s="19">
        <f t="shared" si="1084"/>
        <v>0.85666275259882163</v>
      </c>
      <c r="BP286" s="19">
        <f t="shared" si="1084"/>
        <v>0.91001992563736323</v>
      </c>
      <c r="BQ286" s="19">
        <f t="shared" si="1084"/>
        <v>1.3009961347404393</v>
      </c>
      <c r="BR286" s="19">
        <f t="shared" si="1085"/>
        <v>1.0932013197608812</v>
      </c>
      <c r="BS286" s="19">
        <f t="shared" si="1085"/>
        <v>0.70751521089339686</v>
      </c>
      <c r="BU286" s="16"/>
      <c r="BV286" s="9">
        <f t="shared" si="1030"/>
        <v>1.9566025553229371</v>
      </c>
      <c r="BW286" s="9">
        <f t="shared" si="832"/>
        <v>0.70751521089339686</v>
      </c>
      <c r="BX286" s="9">
        <f t="shared" si="833"/>
        <v>0.95305154058966857</v>
      </c>
      <c r="BY286" s="9">
        <f t="shared" si="834"/>
        <v>0.80303700427446778</v>
      </c>
      <c r="BZ286" s="9">
        <f t="shared" si="835"/>
        <v>0.92445807930031854</v>
      </c>
      <c r="CA286" s="9">
        <f t="shared" si="797"/>
        <v>1.3843368658858022</v>
      </c>
      <c r="CB286" s="9">
        <f t="shared" si="836"/>
        <v>1.3843260695638673</v>
      </c>
      <c r="CC286" s="9"/>
      <c r="CD286" s="9">
        <f t="shared" si="837"/>
        <v>0.76533565407429383</v>
      </c>
      <c r="CE286" s="9">
        <f t="shared" si="838"/>
        <v>0.7075207287855747</v>
      </c>
      <c r="CG286" s="35"/>
      <c r="CH286">
        <f t="shared" si="839"/>
        <v>2005</v>
      </c>
      <c r="CI286" s="19">
        <f t="shared" si="1069"/>
        <v>9.7784789165115849E-2</v>
      </c>
      <c r="CJ286" s="19">
        <f t="shared" si="1070"/>
        <v>3.005025075973216E-2</v>
      </c>
      <c r="CK286" s="19">
        <f t="shared" si="1071"/>
        <v>4.8349502289343612E-3</v>
      </c>
      <c r="CL286" s="19">
        <f t="shared" si="1072"/>
        <v>3.2513436505478629E-6</v>
      </c>
      <c r="CM286" s="19">
        <f t="shared" si="1073"/>
        <v>3.2513436505478629E-6</v>
      </c>
      <c r="CN286" s="19">
        <f t="shared" si="1074"/>
        <v>3.2513436505478629E-6</v>
      </c>
      <c r="CO286" s="19">
        <f t="shared" si="1075"/>
        <v>3.1038754594009049E-2</v>
      </c>
      <c r="CP286" s="19">
        <f t="shared" si="1076"/>
        <v>8.3403535431700024E-2</v>
      </c>
      <c r="CQ286" s="19">
        <f t="shared" si="1077"/>
        <v>1.9936288534560486E-2</v>
      </c>
      <c r="CR286" s="19">
        <f t="shared" si="1078"/>
        <v>5.4488417959844972E-2</v>
      </c>
      <c r="CS286" s="19">
        <f t="shared" si="1086"/>
        <v>0.16964286508225515</v>
      </c>
      <c r="CT286" s="19">
        <f t="shared" si="1086"/>
        <v>7.2637071860667812E-2</v>
      </c>
      <c r="CU286" s="19">
        <f t="shared" si="1086"/>
        <v>5.147913671922881E-2</v>
      </c>
      <c r="CV286" s="19">
        <f t="shared" si="1086"/>
        <v>0.14851904715069716</v>
      </c>
      <c r="CW286" s="19">
        <f t="shared" si="1086"/>
        <v>5.8721768646202252E-2</v>
      </c>
      <c r="CX286" s="19">
        <f t="shared" si="1086"/>
        <v>3.3693269657325241E-2</v>
      </c>
      <c r="CY286" s="19">
        <f t="shared" si="1086"/>
        <v>3.7956256854769568E-2</v>
      </c>
      <c r="CZ286" s="19">
        <f t="shared" si="1086"/>
        <v>1.6644256230016086E-2</v>
      </c>
      <c r="DA286" s="19">
        <f t="shared" si="1086"/>
        <v>6.3806859237963795E-2</v>
      </c>
      <c r="DB286" s="19">
        <f t="shared" si="1086"/>
        <v>1.085951766747586E-2</v>
      </c>
      <c r="DC286" s="19">
        <f t="shared" si="1087"/>
        <v>1.4493210188549805E-2</v>
      </c>
      <c r="DD286">
        <f t="shared" si="861"/>
        <v>1</v>
      </c>
      <c r="DF286" s="19">
        <f t="shared" si="918"/>
        <v>9.6910490489967721E-2</v>
      </c>
      <c r="DG286" s="19">
        <f t="shared" si="965"/>
        <v>3.085755248142194E-2</v>
      </c>
      <c r="DH286" s="19">
        <f t="shared" si="966"/>
        <v>4.9570954269483099E-3</v>
      </c>
      <c r="DI286" s="19">
        <f t="shared" si="967"/>
        <v>3.298050325134336E-6</v>
      </c>
      <c r="DJ286" s="19">
        <f t="shared" si="968"/>
        <v>3.298050325134336E-6</v>
      </c>
      <c r="DK286" s="19">
        <f t="shared" si="969"/>
        <v>3.298050325134336E-6</v>
      </c>
      <c r="DL286" s="19">
        <f t="shared" si="970"/>
        <v>3.0613222645147417E-2</v>
      </c>
      <c r="DM286" s="19">
        <f t="shared" si="971"/>
        <v>8.3992533213698886E-2</v>
      </c>
      <c r="DN286" s="19">
        <f t="shared" si="972"/>
        <v>1.9983750867231156E-2</v>
      </c>
      <c r="DO286" s="19">
        <f t="shared" si="973"/>
        <v>5.1734182134113793E-2</v>
      </c>
      <c r="DP286" s="19">
        <f t="shared" si="974"/>
        <v>0.17418404338575708</v>
      </c>
      <c r="DQ286" s="19">
        <f t="shared" si="975"/>
        <v>7.2543225800771188E-2</v>
      </c>
      <c r="DR286" s="19">
        <f t="shared" si="976"/>
        <v>5.1155745321896137E-2</v>
      </c>
      <c r="DS286" s="19">
        <f t="shared" si="977"/>
        <v>0.14777894068871159</v>
      </c>
      <c r="DT286" s="19">
        <f t="shared" si="978"/>
        <v>5.7470555344974451E-2</v>
      </c>
      <c r="DU286" s="19">
        <f t="shared" si="979"/>
        <v>3.3002305101495072E-2</v>
      </c>
      <c r="DV286" s="19">
        <f t="shared" si="955"/>
        <v>3.8491735329918349E-2</v>
      </c>
      <c r="DW286" s="19">
        <f t="shared" si="956"/>
        <v>1.6504437943654967E-2</v>
      </c>
      <c r="DX286" s="19">
        <f t="shared" si="957"/>
        <v>6.4102278624447895E-2</v>
      </c>
      <c r="DY286" s="19">
        <f t="shared" si="958"/>
        <v>1.1018714380613933E-2</v>
      </c>
      <c r="DZ286" s="19">
        <f t="shared" si="959"/>
        <v>1.4567838416974245E-2</v>
      </c>
      <c r="EA286" s="19">
        <f t="shared" si="1059"/>
        <v>0.99987854174871971</v>
      </c>
      <c r="EB286" s="19"/>
      <c r="EC286" s="19">
        <f t="shared" si="919"/>
        <v>9.6922262498480918E-2</v>
      </c>
      <c r="ED286" s="19">
        <f t="shared" si="980"/>
        <v>3.0861300841054332E-2</v>
      </c>
      <c r="EE286" s="19">
        <f t="shared" si="981"/>
        <v>4.9576975802267812E-3</v>
      </c>
      <c r="EF286" s="19">
        <f t="shared" si="982"/>
        <v>3.2984509492185617E-6</v>
      </c>
      <c r="EG286" s="19">
        <f t="shared" si="983"/>
        <v>3.2984509492185617E-6</v>
      </c>
      <c r="EH286" s="19">
        <f t="shared" si="984"/>
        <v>3.2984509492185617E-6</v>
      </c>
      <c r="EI286" s="19">
        <f t="shared" si="985"/>
        <v>3.061694132530034E-2</v>
      </c>
      <c r="EJ286" s="19">
        <f t="shared" si="986"/>
        <v>8.4002736039120951E-2</v>
      </c>
      <c r="EK286" s="19">
        <f t="shared" si="987"/>
        <v>1.9986178353503747E-2</v>
      </c>
      <c r="EL286" s="19">
        <f t="shared" si="988"/>
        <v>5.1740466440688103E-2</v>
      </c>
      <c r="EM286" s="19">
        <f t="shared" si="989"/>
        <v>0.1742052020449614</v>
      </c>
      <c r="EN286" s="19">
        <f t="shared" si="990"/>
        <v>7.2552037844414594E-2</v>
      </c>
      <c r="EO286" s="19">
        <f t="shared" si="991"/>
        <v>5.1161959364012563E-2</v>
      </c>
      <c r="EP286" s="19">
        <f t="shared" si="992"/>
        <v>0.14779689184073921</v>
      </c>
      <c r="EQ286" s="19">
        <f t="shared" si="993"/>
        <v>5.7477536466041514E-2</v>
      </c>
      <c r="ER286" s="19">
        <f t="shared" si="994"/>
        <v>3.3006313990673587E-2</v>
      </c>
      <c r="ES286" s="19">
        <f t="shared" si="960"/>
        <v>3.8496411036683428E-2</v>
      </c>
      <c r="ET286" s="19">
        <f t="shared" si="961"/>
        <v>1.6506442787330773E-2</v>
      </c>
      <c r="EU286" s="19">
        <f t="shared" si="962"/>
        <v>6.411006532087124E-2</v>
      </c>
      <c r="EV286" s="19">
        <f t="shared" si="963"/>
        <v>1.1020052856962956E-2</v>
      </c>
      <c r="EW286" s="19">
        <f t="shared" si="964"/>
        <v>1.4569608016085717E-2</v>
      </c>
      <c r="EZ286" s="19">
        <f t="shared" si="920"/>
        <v>7.7906100260862416E-3</v>
      </c>
      <c r="FA286" s="19">
        <f t="shared" si="995"/>
        <v>-3.1022391377708583E-2</v>
      </c>
      <c r="FB286" s="19">
        <f t="shared" si="996"/>
        <v>1.611024935127358E-2</v>
      </c>
      <c r="FC286" s="19">
        <f t="shared" si="997"/>
        <v>-3.8657671690878456E-2</v>
      </c>
      <c r="FD286" s="19">
        <f t="shared" si="998"/>
        <v>-6.6923438611249386E-3</v>
      </c>
      <c r="FE286" s="19">
        <f t="shared" si="999"/>
        <v>3.7343953140420834E-2</v>
      </c>
      <c r="FF286" s="19">
        <f t="shared" si="1000"/>
        <v>-1.0072212875319821E-2</v>
      </c>
      <c r="FG286" s="19">
        <f t="shared" si="1001"/>
        <v>1.7416299543688261E-2</v>
      </c>
      <c r="FH286" s="19">
        <f t="shared" si="1002"/>
        <v>2.5463385468751425E-2</v>
      </c>
      <c r="FI286" s="19">
        <f t="shared" si="866"/>
        <v>7.6973662454610584E-2</v>
      </c>
      <c r="FJ286" s="19">
        <f t="shared" si="867"/>
        <v>-3.3952615447753742E-2</v>
      </c>
      <c r="FK286" s="19">
        <f t="shared" si="868"/>
        <v>1.9812138043622623E-2</v>
      </c>
      <c r="FL286" s="19">
        <f t="shared" si="869"/>
        <v>6.4842206507518662E-3</v>
      </c>
      <c r="FM286" s="19">
        <f t="shared" si="870"/>
        <v>3.6586774719104931E-2</v>
      </c>
      <c r="FN286" s="19">
        <f t="shared" si="871"/>
        <v>2.6357920683373011E-2</v>
      </c>
      <c r="FO286" s="19">
        <f t="shared" si="872"/>
        <v>-2.7307257798731325E-3</v>
      </c>
      <c r="FP286" s="19">
        <f t="shared" si="873"/>
        <v>-5.6392921611845795E-2</v>
      </c>
      <c r="FQ286" s="19">
        <f t="shared" si="874"/>
        <v>2.7526350935455905E-2</v>
      </c>
      <c r="FR286" s="19">
        <f t="shared" si="875"/>
        <v>-1.6475915682871604E-2</v>
      </c>
      <c r="FS286" s="19">
        <f t="shared" si="876"/>
        <v>-3.6142423345745002E-2</v>
      </c>
      <c r="FT286" s="19">
        <f t="shared" si="877"/>
        <v>-5.1947911686003274E-2</v>
      </c>
      <c r="FU286" s="19"/>
      <c r="FV286" s="16"/>
      <c r="FW286" s="19">
        <f t="shared" si="1060"/>
        <v>1.0042916395997488</v>
      </c>
      <c r="FX286" s="19">
        <f t="shared" si="929"/>
        <v>0.97855504901140899</v>
      </c>
      <c r="FY286" s="19">
        <f t="shared" si="1031"/>
        <v>0.92445807930031854</v>
      </c>
      <c r="FZ286" s="19"/>
      <c r="GA286" s="19">
        <f t="shared" si="1061"/>
        <v>1.0354269419989262</v>
      </c>
      <c r="GB286" s="19">
        <f t="shared" si="930"/>
        <v>0.8699120296584113</v>
      </c>
      <c r="GC286" s="19">
        <f t="shared" si="1032"/>
        <v>0.95305154058966857</v>
      </c>
      <c r="GD286" s="19"/>
      <c r="GE286" s="19">
        <f t="shared" si="1062"/>
        <v>0.95635308228676641</v>
      </c>
      <c r="GF286" s="19">
        <f t="shared" si="931"/>
        <v>0.6782753806552787</v>
      </c>
      <c r="GG286" s="19">
        <f t="shared" si="1033"/>
        <v>0.80303700427446778</v>
      </c>
      <c r="GH286" s="19"/>
      <c r="GI286" s="19">
        <f t="shared" si="1034"/>
        <v>1.9566025553229371</v>
      </c>
      <c r="GJ286" s="19">
        <f t="shared" si="881"/>
        <v>1.3843368658858022</v>
      </c>
      <c r="GK286" s="19">
        <f t="shared" si="1035"/>
        <v>1.3843260695638673</v>
      </c>
      <c r="GL286" s="3"/>
      <c r="GM286" s="3"/>
      <c r="GN286" s="8"/>
      <c r="GO286" s="5">
        <f t="shared" si="932"/>
        <v>56</v>
      </c>
      <c r="GP286" t="b">
        <f t="shared" si="882"/>
        <v>0</v>
      </c>
      <c r="GS286" s="11"/>
      <c r="GT286" s="11"/>
      <c r="GU286" s="11"/>
      <c r="GV286" s="11"/>
      <c r="GW286" s="11"/>
      <c r="GX286" s="11"/>
      <c r="GY286" s="11"/>
      <c r="GZ286" s="11" t="str">
        <f ca="1">IF(GP286,OFFSET(#REF!,$GP$225+$GO286,0),"")</f>
        <v/>
      </c>
      <c r="HA286" s="12" t="str">
        <f t="shared" ca="1" si="886"/>
        <v/>
      </c>
      <c r="HB286" s="12" t="str">
        <f t="shared" ca="1" si="887"/>
        <v/>
      </c>
      <c r="HC286" s="12" t="str">
        <f t="shared" ca="1" si="888"/>
        <v/>
      </c>
      <c r="HD286" s="12" t="str">
        <f t="shared" ca="1" si="889"/>
        <v/>
      </c>
      <c r="HE286" t="str">
        <f t="shared" ca="1" si="890"/>
        <v/>
      </c>
      <c r="HF286" s="12" t="str">
        <f t="shared" ca="1" si="891"/>
        <v/>
      </c>
      <c r="HG286" s="12" t="str">
        <f t="shared" ca="1" si="892"/>
        <v/>
      </c>
      <c r="HH286" s="12" t="str">
        <f t="shared" ca="1" si="893"/>
        <v/>
      </c>
      <c r="HJ286" s="17"/>
      <c r="HL286" s="18">
        <f t="shared" si="894"/>
        <v>2005</v>
      </c>
      <c r="HM286" s="9">
        <f t="shared" si="1036"/>
        <v>1.408510218741637</v>
      </c>
      <c r="HN286" s="9">
        <f t="shared" si="1063"/>
        <v>0.77916199843945233</v>
      </c>
      <c r="HO286" s="9">
        <f t="shared" si="1064"/>
        <v>0.94346837815326634</v>
      </c>
      <c r="HP286" s="9">
        <f t="shared" si="1065"/>
        <v>0.84455133336707056</v>
      </c>
      <c r="HQ286" s="9">
        <f t="shared" si="1066"/>
        <v>0.97786029812009501</v>
      </c>
      <c r="HR286" s="9">
        <f t="shared" si="808"/>
        <v>1.0974638319476666</v>
      </c>
      <c r="HS286" s="9">
        <f t="shared" si="1067"/>
        <v>1.0974576368571241</v>
      </c>
      <c r="HT286" s="9"/>
      <c r="HU286" s="9">
        <f t="shared" si="1068"/>
        <v>0.79680747675900865</v>
      </c>
      <c r="HV286" s="23">
        <f t="shared" si="901"/>
        <v>0.77916639676788491</v>
      </c>
      <c r="HX286" s="8"/>
      <c r="HY286" s="5">
        <f t="shared" si="933"/>
        <v>56</v>
      </c>
      <c r="HZ286" t="b">
        <f t="shared" si="902"/>
        <v>0</v>
      </c>
      <c r="IC286" s="11"/>
      <c r="ID286" s="11"/>
      <c r="IE286" s="11"/>
      <c r="IF286" t="str">
        <f t="shared" ca="1" si="904"/>
        <v/>
      </c>
      <c r="IG286" s="12" t="str">
        <f t="shared" si="905"/>
        <v/>
      </c>
      <c r="IH286" s="19" t="str">
        <f t="shared" ca="1" si="906"/>
        <v/>
      </c>
      <c r="II286" s="19" t="str">
        <f t="shared" ca="1" si="907"/>
        <v/>
      </c>
      <c r="IJ286" s="11" t="str">
        <f t="shared" ca="1" si="908"/>
        <v/>
      </c>
      <c r="IK286" s="12" t="str">
        <f t="shared" ca="1" si="909"/>
        <v/>
      </c>
      <c r="IL286" s="12" t="str">
        <f t="shared" ca="1" si="1003"/>
        <v/>
      </c>
      <c r="IM286" s="12" t="str">
        <f t="shared" ca="1" si="911"/>
        <v/>
      </c>
      <c r="IN286" s="12" t="str">
        <f t="shared" ca="1" si="912"/>
        <v/>
      </c>
      <c r="IO286" t="str">
        <f t="shared" ca="1" si="913"/>
        <v/>
      </c>
      <c r="IP286" s="12" t="str">
        <f t="shared" ca="1" si="914"/>
        <v/>
      </c>
      <c r="IQ286" s="12" t="str">
        <f t="shared" ca="1" si="915"/>
        <v/>
      </c>
      <c r="IR286" s="12" t="str">
        <f t="shared" ca="1" si="916"/>
        <v/>
      </c>
    </row>
    <row r="287" spans="1:252" x14ac:dyDescent="0.2">
      <c r="A287" t="s">
        <v>54</v>
      </c>
      <c r="B287" s="1">
        <f t="shared" si="917"/>
        <v>2006</v>
      </c>
      <c r="C287" s="124">
        <f>Manufacturing_Energy_Data!C46</f>
        <v>301.63248268799998</v>
      </c>
      <c r="D287" s="124">
        <f>Manufacturing_Energy_Data!D46</f>
        <v>79.236968124000001</v>
      </c>
      <c r="E287" s="124">
        <f>Manufacturing_Energy_Data!E46</f>
        <v>13.064957439999999</v>
      </c>
      <c r="F287" s="124">
        <v>0.01</v>
      </c>
      <c r="G287" s="124">
        <v>0.01</v>
      </c>
      <c r="H287" s="124">
        <v>0.01</v>
      </c>
      <c r="I287" s="124">
        <f>Manufacturing_Energy_Data!F46</f>
        <v>96.462862975999997</v>
      </c>
      <c r="J287" s="124">
        <f>Manufacturing_Energy_Data!G46</f>
        <v>245.509183912</v>
      </c>
      <c r="K287" s="124">
        <f>Manufacturing_Energy_Data!H46</f>
        <v>60.357440648000001</v>
      </c>
      <c r="L287" s="124">
        <f>Manufacturing_Energy_Data!I46</f>
        <v>168.53377468799999</v>
      </c>
      <c r="M287" s="124">
        <f>Manufacturing_Energy_Data!J46</f>
        <v>532.21748647599998</v>
      </c>
      <c r="N287" s="124">
        <f>Manufacturing_Energy_Data!K46</f>
        <v>220.01886207999999</v>
      </c>
      <c r="O287" s="124">
        <f>Manufacturing_Energy_Data!L46</f>
        <v>157.69310346</v>
      </c>
      <c r="P287" s="124">
        <f>Manufacturing_Energy_Data!M46</f>
        <v>443.67349676800001</v>
      </c>
      <c r="Q287" s="124">
        <f>Manufacturing_Energy_Data!N46</f>
        <v>179.19403641600002</v>
      </c>
      <c r="R287" s="124">
        <f>Manufacturing_Energy_Data!O46</f>
        <v>106.736016244</v>
      </c>
      <c r="S287" s="124">
        <f>Manufacturing_Energy_Data!P46</f>
        <v>117.602925752</v>
      </c>
      <c r="T287" s="124">
        <f>Manufacturing_Energy_Data!Q46</f>
        <v>51.663726063999995</v>
      </c>
      <c r="U287" s="124">
        <f>Manufacturing_Energy_Data!R46</f>
        <v>189.979061336</v>
      </c>
      <c r="V287" s="124">
        <f>Manufacturing_Energy_Data!S46</f>
        <v>32.803670871999998</v>
      </c>
      <c r="W287" s="124">
        <f>Manufacturing_Energy_Data!T46</f>
        <v>43.850928463999999</v>
      </c>
      <c r="X287" s="124">
        <f t="shared" si="1081"/>
        <v>3040.2609844079998</v>
      </c>
      <c r="Z287" s="19">
        <f t="shared" si="1088"/>
        <v>0.45635672304667962</v>
      </c>
      <c r="AA287" s="19">
        <f t="shared" si="1088"/>
        <v>1.1524356839424079</v>
      </c>
      <c r="AB287" s="19">
        <f t="shared" si="1088"/>
        <v>0.37666117304339974</v>
      </c>
      <c r="AC287" s="19">
        <f t="shared" si="1088"/>
        <v>1.5129561610203699E-5</v>
      </c>
      <c r="AD287" s="19">
        <f t="shared" si="1088"/>
        <v>1.4544166835597891E-4</v>
      </c>
      <c r="AE287" s="19">
        <f t="shared" si="1088"/>
        <v>2.8829881365721445E-4</v>
      </c>
      <c r="AF287" s="19">
        <f t="shared" si="1088"/>
        <v>0.83994991929397089</v>
      </c>
      <c r="AG287" s="19">
        <f t="shared" si="1088"/>
        <v>1.5591830465388505</v>
      </c>
      <c r="AH287" s="19">
        <f t="shared" si="1088"/>
        <v>0.60537641738550074</v>
      </c>
      <c r="AI287" s="19">
        <f t="shared" si="1088"/>
        <v>0.37422113539002005</v>
      </c>
      <c r="AJ287" s="19">
        <f t="shared" si="1089"/>
        <v>0.91527496191890356</v>
      </c>
      <c r="AK287" s="19">
        <f t="shared" si="1089"/>
        <v>1.1266599655461134</v>
      </c>
      <c r="AL287" s="19">
        <f t="shared" si="1089"/>
        <v>1.3752613003150336</v>
      </c>
      <c r="AM287" s="19">
        <f t="shared" si="1089"/>
        <v>2.2396130456809606</v>
      </c>
      <c r="AN287" s="19">
        <f t="shared" si="1089"/>
        <v>0.59838813084100495</v>
      </c>
      <c r="AO287" s="19">
        <f t="shared" si="1089"/>
        <v>0.35022426046148347</v>
      </c>
      <c r="AP287" s="19">
        <f t="shared" si="1089"/>
        <v>0.28623413302992701</v>
      </c>
      <c r="AQ287" s="19">
        <f t="shared" si="1089"/>
        <v>0.47639553576405613</v>
      </c>
      <c r="AR287" s="19">
        <f t="shared" si="1089"/>
        <v>0.25987225941264075</v>
      </c>
      <c r="AS287" s="19">
        <f t="shared" si="1089"/>
        <v>0.40522594264082878</v>
      </c>
      <c r="AT287" s="19">
        <f t="shared" si="1090"/>
        <v>0.29910034389723661</v>
      </c>
      <c r="AU287" s="19">
        <f t="shared" si="1005"/>
        <v>1.8599507644840523</v>
      </c>
      <c r="AV287" s="19"/>
      <c r="AX287" s="19">
        <f t="shared" si="1083"/>
        <v>1.4087410658962622</v>
      </c>
      <c r="AY287" s="19">
        <f t="shared" si="1083"/>
        <v>0.89823723039653969</v>
      </c>
      <c r="AZ287" s="19">
        <f t="shared" si="1083"/>
        <v>1.1351060192213969</v>
      </c>
      <c r="BA287" s="19">
        <f t="shared" si="1083"/>
        <v>0.74600798961887083</v>
      </c>
      <c r="BB287" s="19">
        <f t="shared" si="1083"/>
        <v>0.98226260014040045</v>
      </c>
      <c r="BC287" s="19">
        <f t="shared" si="1083"/>
        <v>2.2186942897921029</v>
      </c>
      <c r="BD287" s="19">
        <f t="shared" si="1083"/>
        <v>1.2524266266965534</v>
      </c>
      <c r="BE287" s="19">
        <f t="shared" si="1083"/>
        <v>1.2517861529512981</v>
      </c>
      <c r="BF287" s="19">
        <f t="shared" si="1083"/>
        <v>1.5189773523917831</v>
      </c>
      <c r="BG287" s="19">
        <f t="shared" si="1083"/>
        <v>1.0124112849392739</v>
      </c>
      <c r="BH287" s="19">
        <f t="shared" si="1084"/>
        <v>0.83005621516595152</v>
      </c>
      <c r="BI287" s="19">
        <f t="shared" si="1084"/>
        <v>1.1351036148767293</v>
      </c>
      <c r="BJ287" s="19">
        <f t="shared" si="1084"/>
        <v>0.99952710252937904</v>
      </c>
      <c r="BK287" s="19">
        <f t="shared" si="1084"/>
        <v>0.78123644712086893</v>
      </c>
      <c r="BL287" s="19">
        <f t="shared" si="1084"/>
        <v>1.2160421233489547</v>
      </c>
      <c r="BM287" s="19">
        <f t="shared" si="1084"/>
        <v>1.129108700170365</v>
      </c>
      <c r="BN287" s="19">
        <f t="shared" si="1084"/>
        <v>0.13199014915199322</v>
      </c>
      <c r="BO287" s="19">
        <f t="shared" si="1084"/>
        <v>0.86340095749800438</v>
      </c>
      <c r="BP287" s="19">
        <f t="shared" si="1084"/>
        <v>0.87842320284499376</v>
      </c>
      <c r="BQ287" s="19">
        <f t="shared" si="1084"/>
        <v>1.3010532728554793</v>
      </c>
      <c r="BR287" s="19">
        <f t="shared" si="1085"/>
        <v>1.048420969980022</v>
      </c>
      <c r="BS287" s="19">
        <f t="shared" si="1085"/>
        <v>0.67144851922423232</v>
      </c>
      <c r="BU287" s="16"/>
      <c r="BV287" s="9">
        <f t="shared" si="1030"/>
        <v>2.0379776555988185</v>
      </c>
      <c r="BW287" s="9">
        <f t="shared" si="832"/>
        <v>0.67144851922423232</v>
      </c>
      <c r="BX287" s="9">
        <f t="shared" si="833"/>
        <v>0.95714220917635306</v>
      </c>
      <c r="BY287" s="9">
        <f t="shared" si="834"/>
        <v>0.77080062187021881</v>
      </c>
      <c r="BZ287" s="9">
        <f t="shared" si="835"/>
        <v>0.91011831309946389</v>
      </c>
      <c r="CA287" s="9">
        <f t="shared" si="797"/>
        <v>1.3684086044026145</v>
      </c>
      <c r="CB287" s="9">
        <f t="shared" si="836"/>
        <v>1.3683970790638993</v>
      </c>
      <c r="CC287" s="9"/>
      <c r="CD287" s="9">
        <f t="shared" si="837"/>
        <v>0.73776581005136799</v>
      </c>
      <c r="CE287" s="9">
        <f t="shared" si="838"/>
        <v>0.67145417450641054</v>
      </c>
      <c r="CG287" s="35"/>
      <c r="CH287">
        <f t="shared" si="839"/>
        <v>2006</v>
      </c>
      <c r="CI287" s="19">
        <f t="shared" si="1069"/>
        <v>9.9212693987432113E-2</v>
      </c>
      <c r="CJ287" s="19">
        <f t="shared" si="1070"/>
        <v>2.6062554672236154E-2</v>
      </c>
      <c r="CK287" s="19">
        <f t="shared" si="1071"/>
        <v>4.2973144433993415E-3</v>
      </c>
      <c r="CL287" s="19">
        <f t="shared" si="1072"/>
        <v>3.2891913066954028E-6</v>
      </c>
      <c r="CM287" s="19">
        <f t="shared" si="1073"/>
        <v>3.2891913066954028E-6</v>
      </c>
      <c r="CN287" s="19">
        <f t="shared" si="1074"/>
        <v>3.2891913066954028E-6</v>
      </c>
      <c r="CO287" s="19">
        <f t="shared" si="1075"/>
        <v>3.1728481031960902E-2</v>
      </c>
      <c r="CP287" s="19">
        <f t="shared" si="1076"/>
        <v>8.0752667343723314E-2</v>
      </c>
      <c r="CQ287" s="19">
        <f t="shared" si="1077"/>
        <v>1.9852716907378533E-2</v>
      </c>
      <c r="CR287" s="19">
        <f t="shared" si="1078"/>
        <v>5.5433982658833127E-2</v>
      </c>
      <c r="CS287" s="19">
        <f t="shared" si="1086"/>
        <v>0.17505651297881372</v>
      </c>
      <c r="CT287" s="19">
        <f t="shared" si="1086"/>
        <v>7.2368412846255073E-2</v>
      </c>
      <c r="CU287" s="19">
        <f t="shared" si="1086"/>
        <v>5.1868278502645075E-2</v>
      </c>
      <c r="CV287" s="19">
        <f t="shared" si="1086"/>
        <v>0.14593270085804563</v>
      </c>
      <c r="CW287" s="19">
        <f t="shared" si="1086"/>
        <v>5.8940346679116663E-2</v>
      </c>
      <c r="CX287" s="19">
        <f t="shared" si="1086"/>
        <v>3.5107517674106407E-2</v>
      </c>
      <c r="CY287" s="19">
        <f t="shared" si="1086"/>
        <v>3.8681852102542331E-2</v>
      </c>
      <c r="CZ287" s="19">
        <f t="shared" si="1086"/>
        <v>1.6993187864120147E-2</v>
      </c>
      <c r="DA287" s="19">
        <f t="shared" si="1086"/>
        <v>6.2487747700052387E-2</v>
      </c>
      <c r="DB287" s="19">
        <f t="shared" si="1086"/>
        <v>1.0789754905987959E-2</v>
      </c>
      <c r="DC287" s="19">
        <f t="shared" si="1087"/>
        <v>1.4423409269431078E-2</v>
      </c>
      <c r="DD287">
        <f t="shared" si="861"/>
        <v>1</v>
      </c>
      <c r="DF287" s="19">
        <f t="shared" si="918"/>
        <v>9.849701656206257E-2</v>
      </c>
      <c r="DG287" s="19">
        <f t="shared" si="965"/>
        <v>2.8009107532237894E-2</v>
      </c>
      <c r="DH287" s="19">
        <f t="shared" si="966"/>
        <v>4.5608521585025156E-3</v>
      </c>
      <c r="DI287" s="19">
        <f t="shared" si="967"/>
        <v>3.2702309765649225E-6</v>
      </c>
      <c r="DJ287" s="19">
        <f t="shared" si="968"/>
        <v>3.2702309765649225E-6</v>
      </c>
      <c r="DK287" s="19">
        <f t="shared" si="969"/>
        <v>3.2702309765649225E-6</v>
      </c>
      <c r="DL287" s="19">
        <f t="shared" si="970"/>
        <v>3.1382354579936302E-2</v>
      </c>
      <c r="DM287" s="19">
        <f t="shared" si="971"/>
        <v>8.2070966323438035E-2</v>
      </c>
      <c r="DN287" s="19">
        <f t="shared" si="972"/>
        <v>1.9894473465714196E-2</v>
      </c>
      <c r="DO287" s="19">
        <f t="shared" si="973"/>
        <v>5.4959844640494034E-2</v>
      </c>
      <c r="DP287" s="19">
        <f t="shared" si="974"/>
        <v>0.1723355174975994</v>
      </c>
      <c r="DQ287" s="19">
        <f t="shared" si="975"/>
        <v>7.2502659393688662E-2</v>
      </c>
      <c r="DR287" s="19">
        <f t="shared" si="976"/>
        <v>5.1673463399216892E-2</v>
      </c>
      <c r="DS287" s="19">
        <f t="shared" si="977"/>
        <v>0.14722208768804076</v>
      </c>
      <c r="DT287" s="19">
        <f t="shared" si="978"/>
        <v>5.8830989988085718E-2</v>
      </c>
      <c r="DU287" s="19">
        <f t="shared" si="979"/>
        <v>3.4395547977790056E-2</v>
      </c>
      <c r="DV287" s="19">
        <f t="shared" si="955"/>
        <v>3.8317909484656763E-2</v>
      </c>
      <c r="DW287" s="19">
        <f t="shared" si="956"/>
        <v>1.6818118767090263E-2</v>
      </c>
      <c r="DX287" s="19">
        <f t="shared" si="957"/>
        <v>6.3145007110893631E-2</v>
      </c>
      <c r="DY287" s="19">
        <f t="shared" si="958"/>
        <v>1.0824598819296261E-2</v>
      </c>
      <c r="DZ287" s="19">
        <f t="shared" si="959"/>
        <v>1.4458281647239198E-2</v>
      </c>
      <c r="EA287" s="19">
        <f t="shared" si="1059"/>
        <v>0.99990860772891277</v>
      </c>
      <c r="EB287" s="19"/>
      <c r="EC287" s="19">
        <f t="shared" si="919"/>
        <v>9.8506019250877666E-2</v>
      </c>
      <c r="ED287" s="19">
        <f t="shared" si="980"/>
        <v>2.8011667582155168E-2</v>
      </c>
      <c r="EE287" s="19">
        <f t="shared" si="981"/>
        <v>4.5612690232375887E-3</v>
      </c>
      <c r="EF287" s="19">
        <f t="shared" si="982"/>
        <v>3.2705298777181058E-6</v>
      </c>
      <c r="EG287" s="19">
        <f t="shared" si="983"/>
        <v>3.2705298777181058E-6</v>
      </c>
      <c r="EH287" s="19">
        <f t="shared" si="984"/>
        <v>3.2705298777181058E-6</v>
      </c>
      <c r="EI287" s="19">
        <f t="shared" si="985"/>
        <v>3.1385222946739982E-2</v>
      </c>
      <c r="EJ287" s="19">
        <f t="shared" si="986"/>
        <v>8.2078467661004934E-2</v>
      </c>
      <c r="EK287" s="19">
        <f t="shared" si="987"/>
        <v>1.9896291833011028E-2</v>
      </c>
      <c r="EL287" s="19">
        <f t="shared" si="988"/>
        <v>5.4964868004610985E-2</v>
      </c>
      <c r="EM287" s="19">
        <f t="shared" si="989"/>
        <v>0.17235126907150461</v>
      </c>
      <c r="EN287" s="19">
        <f t="shared" si="990"/>
        <v>7.2509286182027746E-2</v>
      </c>
      <c r="EO287" s="19">
        <f t="shared" si="991"/>
        <v>5.1678186386036377E-2</v>
      </c>
      <c r="EP287" s="19">
        <f t="shared" si="992"/>
        <v>0.1472355438787806</v>
      </c>
      <c r="EQ287" s="19">
        <f t="shared" si="993"/>
        <v>5.8836367177304574E-2</v>
      </c>
      <c r="ER287" s="19">
        <f t="shared" si="994"/>
        <v>3.4398691752351732E-2</v>
      </c>
      <c r="ES287" s="19">
        <f t="shared" si="960"/>
        <v>3.8321411765509281E-2</v>
      </c>
      <c r="ET287" s="19">
        <f t="shared" si="961"/>
        <v>1.6819655953646772E-2</v>
      </c>
      <c r="EU287" s="19">
        <f t="shared" si="962"/>
        <v>6.3150778603971169E-2</v>
      </c>
      <c r="EV287" s="19">
        <f t="shared" si="963"/>
        <v>1.0825588194387201E-2</v>
      </c>
      <c r="EW287" s="19">
        <f t="shared" si="964"/>
        <v>1.4459603143209475E-2</v>
      </c>
      <c r="EZ287" s="19">
        <f t="shared" si="920"/>
        <v>1.0552917386153094E-3</v>
      </c>
      <c r="FA287" s="19">
        <f t="shared" si="995"/>
        <v>-5.0282838667666106E-2</v>
      </c>
      <c r="FB287" s="19">
        <f t="shared" si="996"/>
        <v>-6.1613979774107076E-2</v>
      </c>
      <c r="FC287" s="19">
        <f t="shared" si="997"/>
        <v>-1.8682537266819445E-3</v>
      </c>
      <c r="FD287" s="19">
        <f t="shared" si="998"/>
        <v>0.10366195902224463</v>
      </c>
      <c r="FE287" s="19">
        <f t="shared" si="999"/>
        <v>6.7839964910646436E-2</v>
      </c>
      <c r="FF287" s="19">
        <f t="shared" si="1000"/>
        <v>-4.0896745502429777E-3</v>
      </c>
      <c r="FG287" s="19">
        <f t="shared" si="1001"/>
        <v>-3.2306458970696499E-2</v>
      </c>
      <c r="FH287" s="19">
        <f t="shared" si="1002"/>
        <v>-2.9218978391044423E-3</v>
      </c>
      <c r="FI287" s="19">
        <f t="shared" si="866"/>
        <v>1.8250546574801674E-2</v>
      </c>
      <c r="FJ287" s="19">
        <f t="shared" si="867"/>
        <v>7.5656692842083883E-3</v>
      </c>
      <c r="FK287" s="19">
        <f t="shared" si="868"/>
        <v>-9.2809431379237695E-3</v>
      </c>
      <c r="FL287" s="19">
        <f t="shared" si="869"/>
        <v>-2.5187466854404376E-2</v>
      </c>
      <c r="FM287" s="19">
        <f t="shared" si="870"/>
        <v>-1.4159373712007078E-2</v>
      </c>
      <c r="FN287" s="19">
        <f t="shared" si="871"/>
        <v>-5.7276572074136771E-2</v>
      </c>
      <c r="FO287" s="19">
        <f t="shared" si="872"/>
        <v>-1.5066217896808844E-2</v>
      </c>
      <c r="FP287" s="19">
        <f t="shared" si="873"/>
        <v>-7.4770027953878118E-2</v>
      </c>
      <c r="FQ287" s="19">
        <f t="shared" si="874"/>
        <v>7.8348718462475601E-3</v>
      </c>
      <c r="FR287" s="19">
        <f t="shared" si="875"/>
        <v>-3.5338010273175458E-2</v>
      </c>
      <c r="FS287" s="19">
        <f t="shared" si="876"/>
        <v>4.3917778718947506E-5</v>
      </c>
      <c r="FT287" s="19">
        <f t="shared" si="877"/>
        <v>-4.1825188160946915E-2</v>
      </c>
      <c r="FU287" s="19"/>
      <c r="FV287" s="16"/>
      <c r="FW287" s="19">
        <f t="shared" si="1060"/>
        <v>0.98448846246039878</v>
      </c>
      <c r="FX287" s="19">
        <f t="shared" si="929"/>
        <v>0.96337615563410217</v>
      </c>
      <c r="FY287" s="19">
        <f t="shared" si="1031"/>
        <v>0.91011831309946389</v>
      </c>
      <c r="FZ287" s="19"/>
      <c r="GA287" s="19">
        <f t="shared" si="1061"/>
        <v>1.0042921798165854</v>
      </c>
      <c r="GB287" s="19">
        <f t="shared" si="930"/>
        <v>0.87364584851431593</v>
      </c>
      <c r="GC287" s="19">
        <f t="shared" si="1032"/>
        <v>0.95714220917635306</v>
      </c>
      <c r="GD287" s="19"/>
      <c r="GE287" s="19">
        <f t="shared" si="1062"/>
        <v>0.95985691539411178</v>
      </c>
      <c r="GF287" s="19">
        <f t="shared" si="931"/>
        <v>0.65104731466354282</v>
      </c>
      <c r="GG287" s="19">
        <f t="shared" si="1033"/>
        <v>0.77080062187021881</v>
      </c>
      <c r="GH287" s="19"/>
      <c r="GI287" s="19">
        <f t="shared" si="1034"/>
        <v>2.0379776555988185</v>
      </c>
      <c r="GJ287" s="19">
        <f t="shared" si="881"/>
        <v>1.3684086044026145</v>
      </c>
      <c r="GK287" s="19">
        <f t="shared" si="1035"/>
        <v>1.3683970790638993</v>
      </c>
      <c r="GL287" s="3"/>
      <c r="GM287" s="3"/>
      <c r="GN287" s="8"/>
      <c r="GO287" s="5">
        <f t="shared" si="932"/>
        <v>57</v>
      </c>
      <c r="GP287" t="b">
        <f t="shared" si="882"/>
        <v>0</v>
      </c>
      <c r="GS287" s="11"/>
      <c r="GT287" s="11"/>
      <c r="GU287" s="11"/>
      <c r="GV287" s="11"/>
      <c r="GW287" s="11"/>
      <c r="GX287" s="11"/>
      <c r="GY287" s="11"/>
      <c r="GZ287" s="11" t="str">
        <f ca="1">IF(GP287,OFFSET(#REF!,$GP$225+$GO287,0),"")</f>
        <v/>
      </c>
      <c r="HA287" s="12" t="str">
        <f t="shared" ca="1" si="886"/>
        <v/>
      </c>
      <c r="HB287" s="12" t="str">
        <f t="shared" ca="1" si="887"/>
        <v/>
      </c>
      <c r="HC287" s="12" t="str">
        <f t="shared" ca="1" si="888"/>
        <v/>
      </c>
      <c r="HD287" s="12" t="str">
        <f t="shared" ca="1" si="889"/>
        <v/>
      </c>
      <c r="HE287" t="str">
        <f t="shared" ca="1" si="890"/>
        <v/>
      </c>
      <c r="HF287" s="12" t="str">
        <f t="shared" ca="1" si="891"/>
        <v/>
      </c>
      <c r="HG287" s="12" t="str">
        <f t="shared" ca="1" si="892"/>
        <v/>
      </c>
      <c r="HH287" s="12" t="str">
        <f t="shared" ca="1" si="893"/>
        <v/>
      </c>
      <c r="HJ287" s="17"/>
      <c r="HL287" s="18">
        <f t="shared" si="894"/>
        <v>2006</v>
      </c>
      <c r="HM287" s="9">
        <f t="shared" si="1036"/>
        <v>1.4670901587391019</v>
      </c>
      <c r="HN287" s="9">
        <f t="shared" si="1063"/>
        <v>0.73944299999903584</v>
      </c>
      <c r="HO287" s="9">
        <f t="shared" si="1064"/>
        <v>0.94751791408356223</v>
      </c>
      <c r="HP287" s="9">
        <f t="shared" si="1065"/>
        <v>0.81064843773770057</v>
      </c>
      <c r="HQ287" s="9">
        <f t="shared" si="1066"/>
        <v>0.96269218139731938</v>
      </c>
      <c r="HR287" s="9">
        <f t="shared" si="808"/>
        <v>1.0848363484829262</v>
      </c>
      <c r="HS287" s="9">
        <f t="shared" si="1067"/>
        <v>1.0848295482471033</v>
      </c>
      <c r="HT287" s="9"/>
      <c r="HU287" s="9">
        <f t="shared" si="1068"/>
        <v>0.76810391678032452</v>
      </c>
      <c r="HV287" s="23">
        <f t="shared" si="901"/>
        <v>0.73944763518507572</v>
      </c>
      <c r="HX287" s="8"/>
      <c r="HY287" s="5">
        <f t="shared" si="933"/>
        <v>57</v>
      </c>
      <c r="HZ287" t="b">
        <f t="shared" si="902"/>
        <v>0</v>
      </c>
      <c r="IC287" s="11"/>
      <c r="ID287" s="11"/>
      <c r="IE287" s="11"/>
      <c r="IF287" t="str">
        <f t="shared" ca="1" si="904"/>
        <v/>
      </c>
      <c r="IG287" s="12" t="str">
        <f t="shared" si="905"/>
        <v/>
      </c>
      <c r="IH287" s="19" t="str">
        <f t="shared" ca="1" si="906"/>
        <v/>
      </c>
      <c r="II287" s="19" t="str">
        <f t="shared" ca="1" si="907"/>
        <v/>
      </c>
      <c r="IJ287" s="11" t="str">
        <f t="shared" ca="1" si="908"/>
        <v/>
      </c>
      <c r="IK287" s="12" t="str">
        <f t="shared" ca="1" si="909"/>
        <v/>
      </c>
      <c r="IL287" s="12" t="str">
        <f t="shared" ca="1" si="1003"/>
        <v/>
      </c>
      <c r="IM287" s="12" t="str">
        <f t="shared" ca="1" si="911"/>
        <v/>
      </c>
      <c r="IN287" s="12" t="str">
        <f t="shared" ca="1" si="912"/>
        <v/>
      </c>
      <c r="IO287" t="str">
        <f t="shared" ca="1" si="913"/>
        <v/>
      </c>
      <c r="IP287" s="12" t="str">
        <f t="shared" ca="1" si="914"/>
        <v/>
      </c>
      <c r="IQ287" s="12" t="str">
        <f t="shared" ca="1" si="915"/>
        <v/>
      </c>
      <c r="IR287" s="12" t="str">
        <f t="shared" ca="1" si="916"/>
        <v/>
      </c>
    </row>
    <row r="288" spans="1:252" x14ac:dyDescent="0.2">
      <c r="A288" t="s">
        <v>54</v>
      </c>
      <c r="B288" s="1">
        <f t="shared" si="917"/>
        <v>2007</v>
      </c>
      <c r="C288" s="124">
        <f>Manufacturing_Energy_Data!C47</f>
        <v>307.48225773999997</v>
      </c>
      <c r="D288" s="124">
        <f>Manufacturing_Energy_Data!D47</f>
        <v>68.415711176000002</v>
      </c>
      <c r="E288" s="124">
        <f>Manufacturing_Energy_Data!E47</f>
        <v>8.8014314240000004</v>
      </c>
      <c r="F288" s="124">
        <v>0.01</v>
      </c>
      <c r="G288" s="124">
        <v>0.01</v>
      </c>
      <c r="H288" s="124">
        <v>0.01</v>
      </c>
      <c r="I288" s="124">
        <f>Manufacturing_Energy_Data!F47</f>
        <v>85.215181091999995</v>
      </c>
      <c r="J288" s="124">
        <f>Manufacturing_Energy_Data!G47</f>
        <v>252.53347172400001</v>
      </c>
      <c r="K288" s="124">
        <f>Manufacturing_Energy_Data!H47</f>
        <v>57.377631864000001</v>
      </c>
      <c r="L288" s="124">
        <f>Manufacturing_Energy_Data!I47</f>
        <v>167.6105762</v>
      </c>
      <c r="M288" s="124">
        <f>Manufacturing_Energy_Data!J47</f>
        <v>550.50749882799994</v>
      </c>
      <c r="N288" s="124">
        <f>Manufacturing_Energy_Data!K47</f>
        <v>207.53010613999999</v>
      </c>
      <c r="O288" s="124">
        <f>Manufacturing_Energy_Data!L47</f>
        <v>156.99244243599998</v>
      </c>
      <c r="P288" s="124">
        <f>Manufacturing_Energy_Data!M47</f>
        <v>466.72509842399995</v>
      </c>
      <c r="Q288" s="124">
        <f>Manufacturing_Energy_Data!N47</f>
        <v>162.483268264</v>
      </c>
      <c r="R288" s="124">
        <f>Manufacturing_Energy_Data!O47</f>
        <v>105.377490912</v>
      </c>
      <c r="S288" s="124">
        <f>Manufacturing_Energy_Data!P47</f>
        <v>115.96706964800001</v>
      </c>
      <c r="T288" s="124">
        <f>Manufacturing_Energy_Data!Q47</f>
        <v>52.612490668</v>
      </c>
      <c r="U288" s="124">
        <f>Manufacturing_Energy_Data!R47</f>
        <v>194.72188122799997</v>
      </c>
      <c r="V288" s="124">
        <f>Manufacturing_Energy_Data!S47</f>
        <v>29.471651563999998</v>
      </c>
      <c r="W288" s="124">
        <f>Manufacturing_Energy_Data!T47</f>
        <v>40.031696027999999</v>
      </c>
      <c r="X288" s="124">
        <f t="shared" si="1081"/>
        <v>3029.8869553599993</v>
      </c>
      <c r="Y288" s="255"/>
      <c r="Z288" s="19">
        <f t="shared" si="1088"/>
        <v>0.46230470726053186</v>
      </c>
      <c r="AA288" s="19">
        <f t="shared" si="1088"/>
        <v>1.1340492668162352</v>
      </c>
      <c r="AB288" s="19">
        <f t="shared" si="1088"/>
        <v>0.3351726606774808</v>
      </c>
      <c r="AC288" s="19">
        <f t="shared" si="1088"/>
        <v>1.5035166928280012E-5</v>
      </c>
      <c r="AD288" s="19">
        <f t="shared" si="1088"/>
        <v>1.6575860242085092E-4</v>
      </c>
      <c r="AE288" s="19">
        <f t="shared" si="1088"/>
        <v>3.8081607926129172E-4</v>
      </c>
      <c r="AF288" s="19">
        <f t="shared" si="1088"/>
        <v>0.79599503099474145</v>
      </c>
      <c r="AG288" s="19">
        <f t="shared" si="1088"/>
        <v>1.5867139432250332</v>
      </c>
      <c r="AH288" s="19">
        <f t="shared" si="1088"/>
        <v>0.56214230778317786</v>
      </c>
      <c r="AI288" s="19">
        <f t="shared" si="1088"/>
        <v>0.36240515005006774</v>
      </c>
      <c r="AJ288" s="19">
        <f t="shared" si="1089"/>
        <v>0.88852938420761551</v>
      </c>
      <c r="AK288" s="19">
        <f t="shared" si="1089"/>
        <v>1.0803367409096483</v>
      </c>
      <c r="AL288" s="19">
        <f t="shared" si="1089"/>
        <v>1.3810769831356862</v>
      </c>
      <c r="AM288" s="19">
        <f t="shared" si="1089"/>
        <v>2.2809787980265797</v>
      </c>
      <c r="AN288" s="19">
        <f t="shared" si="1089"/>
        <v>0.52208764929069884</v>
      </c>
      <c r="AO288" s="19">
        <f t="shared" si="1089"/>
        <v>0.33421817914951651</v>
      </c>
      <c r="AP288" s="19">
        <f t="shared" si="1089"/>
        <v>0.25900733012433108</v>
      </c>
      <c r="AQ288" s="19">
        <f t="shared" si="1089"/>
        <v>0.4689812875046987</v>
      </c>
      <c r="AR288" s="19">
        <f t="shared" si="1089"/>
        <v>0.24649134974593875</v>
      </c>
      <c r="AS288" s="19">
        <f t="shared" si="1089"/>
        <v>0.38494091171000627</v>
      </c>
      <c r="AT288" s="19">
        <f t="shared" si="1090"/>
        <v>0.28040345543104261</v>
      </c>
      <c r="AU288" s="19">
        <f t="shared" si="1005"/>
        <v>1.7902172602455102</v>
      </c>
      <c r="AV288" s="19"/>
      <c r="AX288" s="19">
        <f t="shared" si="1083"/>
        <v>1.4271020742877156</v>
      </c>
      <c r="AY288" s="19">
        <f t="shared" si="1083"/>
        <v>0.88390639647110025</v>
      </c>
      <c r="AZ288" s="19">
        <f t="shared" si="1083"/>
        <v>1.0100762484739094</v>
      </c>
      <c r="BA288" s="19">
        <f t="shared" si="1083"/>
        <v>0.74135357935194612</v>
      </c>
      <c r="BB288" s="19">
        <f t="shared" si="1083"/>
        <v>1.1194761284712027</v>
      </c>
      <c r="BC288" s="19">
        <f t="shared" si="1083"/>
        <v>2.9306900357996026</v>
      </c>
      <c r="BD288" s="19">
        <f t="shared" si="1083"/>
        <v>1.1868866805463105</v>
      </c>
      <c r="BE288" s="19">
        <f t="shared" si="1083"/>
        <v>1.2738892635043526</v>
      </c>
      <c r="BF288" s="19">
        <f t="shared" si="1083"/>
        <v>1.4104966923416689</v>
      </c>
      <c r="BG288" s="19">
        <f t="shared" si="1083"/>
        <v>0.9804445257973109</v>
      </c>
      <c r="BH288" s="19">
        <f t="shared" si="1084"/>
        <v>0.80580084499728122</v>
      </c>
      <c r="BI288" s="19">
        <f t="shared" si="1084"/>
        <v>1.0884332251002442</v>
      </c>
      <c r="BJ288" s="19">
        <f t="shared" si="1084"/>
        <v>1.0037538866304261</v>
      </c>
      <c r="BK288" s="19">
        <f t="shared" si="1084"/>
        <v>0.79566591896972005</v>
      </c>
      <c r="BL288" s="19">
        <f t="shared" si="1084"/>
        <v>1.0609845698734575</v>
      </c>
      <c r="BM288" s="19">
        <f t="shared" si="1084"/>
        <v>1.0775057482755928</v>
      </c>
      <c r="BN288" s="19">
        <f t="shared" si="1084"/>
        <v>0.1194351483266172</v>
      </c>
      <c r="BO288" s="19">
        <f t="shared" si="1084"/>
        <v>0.84996365893896086</v>
      </c>
      <c r="BP288" s="19">
        <f t="shared" si="1084"/>
        <v>0.83319289795223472</v>
      </c>
      <c r="BQ288" s="19">
        <f t="shared" si="1084"/>
        <v>1.2359244074365305</v>
      </c>
      <c r="BR288" s="19">
        <f t="shared" si="1085"/>
        <v>0.98288373359332548</v>
      </c>
      <c r="BS288" s="19">
        <f t="shared" si="1085"/>
        <v>0.64627448824697997</v>
      </c>
      <c r="BU288" s="16"/>
      <c r="BV288" s="9">
        <f t="shared" si="1030"/>
        <v>2.1101371578391284</v>
      </c>
      <c r="BW288" s="9">
        <f t="shared" si="832"/>
        <v>0.64627448824697997</v>
      </c>
      <c r="BX288" s="9">
        <f t="shared" si="833"/>
        <v>0.9636545111570991</v>
      </c>
      <c r="BY288" s="9">
        <f t="shared" si="834"/>
        <v>0.75657707414834074</v>
      </c>
      <c r="BZ288" s="9">
        <f t="shared" si="835"/>
        <v>0.88643368144209311</v>
      </c>
      <c r="CA288" s="9">
        <f t="shared" si="797"/>
        <v>1.3637396591484161</v>
      </c>
      <c r="CB288" s="9">
        <f t="shared" si="836"/>
        <v>1.3637278118134195</v>
      </c>
      <c r="CC288" s="9"/>
      <c r="CD288" s="9">
        <f t="shared" si="837"/>
        <v>0.72907891054108764</v>
      </c>
      <c r="CE288" s="9">
        <f t="shared" si="838"/>
        <v>0.64628010273272674</v>
      </c>
      <c r="CG288" s="35"/>
      <c r="CH288">
        <f t="shared" si="839"/>
        <v>2007</v>
      </c>
      <c r="CI288" s="19">
        <f t="shared" si="1069"/>
        <v>0.10148307916110558</v>
      </c>
      <c r="CJ288" s="19">
        <f t="shared" si="1070"/>
        <v>2.2580285068051695E-2</v>
      </c>
      <c r="CK288" s="19">
        <f t="shared" si="1071"/>
        <v>2.9048712224823744E-3</v>
      </c>
      <c r="CL288" s="19">
        <f t="shared" si="1072"/>
        <v>3.3004531678350487E-6</v>
      </c>
      <c r="CM288" s="19">
        <f t="shared" si="1073"/>
        <v>3.3004531678350487E-6</v>
      </c>
      <c r="CN288" s="19">
        <f t="shared" si="1074"/>
        <v>3.3004531678350487E-6</v>
      </c>
      <c r="CO288" s="19">
        <f t="shared" si="1075"/>
        <v>2.8124871438272872E-2</v>
      </c>
      <c r="CP288" s="19">
        <f t="shared" si="1076"/>
        <v>8.3347489673585851E-2</v>
      </c>
      <c r="CQ288" s="19">
        <f t="shared" si="1077"/>
        <v>1.8937218684841203E-2</v>
      </c>
      <c r="CR288" s="19">
        <f t="shared" si="1078"/>
        <v>5.5319085718194778E-2</v>
      </c>
      <c r="CS288" s="19">
        <f t="shared" si="1086"/>
        <v>0.18169242184238216</v>
      </c>
      <c r="CT288" s="19">
        <f t="shared" si="1086"/>
        <v>6.8494339623090678E-2</v>
      </c>
      <c r="CU288" s="19">
        <f t="shared" si="1086"/>
        <v>5.1814620396405761E-2</v>
      </c>
      <c r="CV288" s="19">
        <f t="shared" si="1086"/>
        <v>0.15404043296016154</v>
      </c>
      <c r="CW288" s="19">
        <f t="shared" si="1086"/>
        <v>5.3626841746211081E-2</v>
      </c>
      <c r="CX288" s="19">
        <f t="shared" si="1086"/>
        <v>3.4779347369901945E-2</v>
      </c>
      <c r="CY288" s="19">
        <f t="shared" si="1086"/>
        <v>3.8274388238428936E-2</v>
      </c>
      <c r="CZ288" s="19">
        <f t="shared" si="1086"/>
        <v>1.7364506149289253E-2</v>
      </c>
      <c r="DA288" s="19">
        <f t="shared" si="1086"/>
        <v>6.4267044974575263E-2</v>
      </c>
      <c r="DB288" s="19">
        <f t="shared" si="1086"/>
        <v>9.7269805765734553E-3</v>
      </c>
      <c r="DC288" s="19">
        <f t="shared" si="1087"/>
        <v>1.3212273796942233E-2</v>
      </c>
      <c r="DD288">
        <f t="shared" si="861"/>
        <v>1.0000000000000004</v>
      </c>
      <c r="DF288" s="19">
        <f t="shared" ref="DF288:DO291" si="1091">(CI288-CI287)/LN(CI288/CI287)</f>
        <v>0.10034360577928145</v>
      </c>
      <c r="DG288" s="19">
        <f t="shared" si="1091"/>
        <v>2.4279814505721618E-2</v>
      </c>
      <c r="DH288" s="19">
        <f t="shared" si="1091"/>
        <v>3.5557683439292301E-3</v>
      </c>
      <c r="DI288" s="19">
        <f t="shared" si="1091"/>
        <v>3.2948190294641034E-6</v>
      </c>
      <c r="DJ288" s="19">
        <f t="shared" si="1091"/>
        <v>3.2948190294641034E-6</v>
      </c>
      <c r="DK288" s="19">
        <f t="shared" si="1091"/>
        <v>3.2948190294641034E-6</v>
      </c>
      <c r="DL288" s="19">
        <f t="shared" si="1091"/>
        <v>2.9890480604966803E-2</v>
      </c>
      <c r="DM288" s="19">
        <f t="shared" si="1091"/>
        <v>8.2043239644676982E-2</v>
      </c>
      <c r="DN288" s="19">
        <f t="shared" si="1091"/>
        <v>1.9391366082089169E-2</v>
      </c>
      <c r="DO288" s="19">
        <f t="shared" si="1091"/>
        <v>5.5376514322533446E-2</v>
      </c>
      <c r="DP288" s="19">
        <f t="shared" ref="DP288:DY291" si="1092">(CS288-CS287)/LN(CS288/CS287)</f>
        <v>0.17835389302066246</v>
      </c>
      <c r="DQ288" s="19">
        <f t="shared" si="1092"/>
        <v>7.0413614889532336E-2</v>
      </c>
      <c r="DR288" s="19">
        <f t="shared" si="1092"/>
        <v>5.1841444821323676E-2</v>
      </c>
      <c r="DS288" s="19">
        <f t="shared" si="1092"/>
        <v>0.14995003689859149</v>
      </c>
      <c r="DT288" s="19">
        <f t="shared" si="1092"/>
        <v>5.6241767149287594E-2</v>
      </c>
      <c r="DU288" s="19">
        <f t="shared" si="1092"/>
        <v>3.4943175686947055E-2</v>
      </c>
      <c r="DV288" s="19">
        <f t="shared" si="1092"/>
        <v>3.8477760598082382E-2</v>
      </c>
      <c r="DW288" s="19">
        <f t="shared" si="1092"/>
        <v>1.7178178153300472E-2</v>
      </c>
      <c r="DX288" s="19">
        <f t="shared" si="1092"/>
        <v>6.337323335841627E-2</v>
      </c>
      <c r="DY288" s="19">
        <f t="shared" si="1092"/>
        <v>1.0249185817499021E-2</v>
      </c>
      <c r="DZ288" s="19">
        <f>(DC288-DC287)/LN(DC288/DC287)</f>
        <v>1.3808990650305442E-2</v>
      </c>
      <c r="EA288" s="19">
        <f>SUM(DF288:DZ288)</f>
        <v>0.99972195478423531</v>
      </c>
      <c r="EB288" s="19"/>
      <c r="EC288" s="19">
        <f t="shared" si="919"/>
        <v>0.10037151359843656</v>
      </c>
      <c r="ED288" s="19">
        <f t="shared" si="980"/>
        <v>2.4286567269558267E-2</v>
      </c>
      <c r="EE288" s="19">
        <f t="shared" si="981"/>
        <v>3.556757283275481E-3</v>
      </c>
      <c r="EF288" s="19">
        <f t="shared" si="982"/>
        <v>3.2957353929225321E-6</v>
      </c>
      <c r="EG288" s="19">
        <f t="shared" si="983"/>
        <v>3.2957353929225321E-6</v>
      </c>
      <c r="EH288" s="19">
        <f t="shared" si="984"/>
        <v>3.2957353929225321E-6</v>
      </c>
      <c r="EI288" s="19">
        <f t="shared" si="985"/>
        <v>2.9898793821546019E-2</v>
      </c>
      <c r="EJ288" s="19">
        <f t="shared" si="986"/>
        <v>8.2066057719402535E-2</v>
      </c>
      <c r="EK288" s="19">
        <f t="shared" si="987"/>
        <v>1.9396759258202251E-2</v>
      </c>
      <c r="EL288" s="19">
        <f t="shared" si="988"/>
        <v>5.5391915779708034E-2</v>
      </c>
      <c r="EM288" s="19">
        <f t="shared" si="989"/>
        <v>0.17840349725955115</v>
      </c>
      <c r="EN288" s="19">
        <f t="shared" si="990"/>
        <v>7.0433198503407207E-2</v>
      </c>
      <c r="EO288" s="19">
        <f t="shared" si="991"/>
        <v>5.1855863095966861E-2</v>
      </c>
      <c r="EP288" s="19">
        <f t="shared" si="992"/>
        <v>0.14999174138468771</v>
      </c>
      <c r="EQ288" s="19">
        <f t="shared" si="993"/>
        <v>5.6257409252781644E-2</v>
      </c>
      <c r="ER288" s="19">
        <f t="shared" si="994"/>
        <v>3.4952894171948697E-2</v>
      </c>
      <c r="ES288" s="19">
        <f t="shared" si="960"/>
        <v>3.848846213084E-2</v>
      </c>
      <c r="ET288" s="19">
        <f t="shared" si="961"/>
        <v>1.7182955791951119E-2</v>
      </c>
      <c r="EU288" s="19">
        <f t="shared" si="962"/>
        <v>6.3390858883452028E-2</v>
      </c>
      <c r="EV288" s="19">
        <f t="shared" si="963"/>
        <v>1.0252036347157193E-2</v>
      </c>
      <c r="EW288" s="19">
        <f t="shared" si="964"/>
        <v>1.3812831241948431E-2</v>
      </c>
      <c r="EZ288" s="19">
        <f t="shared" si="920"/>
        <v>1.2949422135924512E-2</v>
      </c>
      <c r="FA288" s="19">
        <f t="shared" si="995"/>
        <v>-1.6083039115511275E-2</v>
      </c>
      <c r="FB288" s="19">
        <f t="shared" si="996"/>
        <v>-0.11670023403445402</v>
      </c>
      <c r="FC288" s="19">
        <f t="shared" si="997"/>
        <v>-6.2586334849266522E-3</v>
      </c>
      <c r="FD288" s="19">
        <f t="shared" si="998"/>
        <v>0.13075742623634198</v>
      </c>
      <c r="FE288" s="19">
        <f t="shared" si="999"/>
        <v>0.27831903730011037</v>
      </c>
      <c r="FF288" s="19">
        <f t="shared" si="1000"/>
        <v>-5.3749326815912261E-2</v>
      </c>
      <c r="FG288" s="19">
        <f t="shared" si="1001"/>
        <v>1.7503179308743309E-2</v>
      </c>
      <c r="FH288" s="19">
        <f t="shared" si="1002"/>
        <v>-7.4095407519562992E-2</v>
      </c>
      <c r="FI288" s="19">
        <f t="shared" si="866"/>
        <v>-3.2084108756177378E-2</v>
      </c>
      <c r="FJ288" s="19">
        <f t="shared" si="867"/>
        <v>-2.9656806212104828E-2</v>
      </c>
      <c r="FK288" s="19">
        <f t="shared" si="868"/>
        <v>-4.1984683392928379E-2</v>
      </c>
      <c r="FL288" s="19">
        <f t="shared" si="869"/>
        <v>4.2198677032453365E-3</v>
      </c>
      <c r="FM288" s="19">
        <f t="shared" si="870"/>
        <v>1.8301544744142226E-2</v>
      </c>
      <c r="FN288" s="19">
        <f t="shared" si="871"/>
        <v>-0.13640410733320529</v>
      </c>
      <c r="FO288" s="19">
        <f t="shared" si="872"/>
        <v>-4.6779682769437426E-2</v>
      </c>
      <c r="FP288" s="19">
        <f t="shared" si="873"/>
        <v>-9.9953759931589392E-2</v>
      </c>
      <c r="FQ288" s="19">
        <f t="shared" si="874"/>
        <v>-1.5685597725255858E-2</v>
      </c>
      <c r="FR288" s="19">
        <f t="shared" si="875"/>
        <v>-5.2863299773435138E-2</v>
      </c>
      <c r="FS288" s="19">
        <f t="shared" si="876"/>
        <v>-5.1354948180190506E-2</v>
      </c>
      <c r="FT288" s="19">
        <f t="shared" si="877"/>
        <v>-6.4549637103627613E-2</v>
      </c>
      <c r="FU288" s="19"/>
      <c r="FV288" s="16"/>
      <c r="FW288" s="19">
        <f t="shared" si="1060"/>
        <v>0.97397631569821796</v>
      </c>
      <c r="FX288" s="19">
        <f t="shared" si="929"/>
        <v>0.93830555869601584</v>
      </c>
      <c r="FY288" s="19">
        <f t="shared" si="1031"/>
        <v>0.88643368144209311</v>
      </c>
      <c r="FZ288" s="19"/>
      <c r="GA288" s="19">
        <f t="shared" si="1061"/>
        <v>1.0068039021979294</v>
      </c>
      <c r="GB288" s="19">
        <f t="shared" si="930"/>
        <v>0.87959004942323438</v>
      </c>
      <c r="GC288" s="19">
        <f t="shared" si="1032"/>
        <v>0.9636545111570991</v>
      </c>
      <c r="GD288" s="19"/>
      <c r="GE288" s="19">
        <f t="shared" si="1062"/>
        <v>0.98154704690381922</v>
      </c>
      <c r="GF288" s="19">
        <f>IF(ISERR(GE288),GF287,GE288*GF287)</f>
        <v>0.63903356910266207</v>
      </c>
      <c r="GG288" s="19">
        <f t="shared" si="1033"/>
        <v>0.75657707414834074</v>
      </c>
      <c r="GH288" s="19"/>
      <c r="GI288" s="19">
        <f t="shared" si="1034"/>
        <v>2.1101371578391284</v>
      </c>
      <c r="GJ288" s="19">
        <f t="shared" si="881"/>
        <v>1.3637396591484159</v>
      </c>
      <c r="GK288" s="19">
        <f t="shared" si="1035"/>
        <v>1.3637278118134195</v>
      </c>
      <c r="GL288" s="3"/>
      <c r="GM288" s="3"/>
      <c r="GN288" s="8"/>
      <c r="GO288" s="5">
        <f t="shared" si="932"/>
        <v>58</v>
      </c>
      <c r="GP288" t="b">
        <f t="shared" si="882"/>
        <v>0</v>
      </c>
      <c r="GS288" s="11"/>
      <c r="GT288" s="11"/>
      <c r="GU288" s="11"/>
      <c r="GV288" s="11"/>
      <c r="GW288" s="11"/>
      <c r="GX288" s="11"/>
      <c r="GY288" s="11"/>
      <c r="GZ288" s="11" t="str">
        <f ca="1">IF(GP288,OFFSET(#REF!,$GP$225+$GO288,0),"")</f>
        <v/>
      </c>
      <c r="HA288" s="12" t="str">
        <f t="shared" ca="1" si="886"/>
        <v/>
      </c>
      <c r="HB288" s="12" t="str">
        <f t="shared" ca="1" si="887"/>
        <v/>
      </c>
      <c r="HC288" s="12" t="str">
        <f t="shared" ca="1" si="888"/>
        <v/>
      </c>
      <c r="HD288" s="12" t="str">
        <f t="shared" ca="1" si="889"/>
        <v/>
      </c>
      <c r="HE288" t="str">
        <f t="shared" ca="1" si="890"/>
        <v/>
      </c>
      <c r="HF288" s="12" t="str">
        <f t="shared" ca="1" si="891"/>
        <v/>
      </c>
      <c r="HG288" s="12" t="str">
        <f t="shared" ca="1" si="892"/>
        <v/>
      </c>
      <c r="HH288" s="12" t="str">
        <f t="shared" ca="1" si="893"/>
        <v/>
      </c>
      <c r="HJ288" s="17"/>
      <c r="HL288" s="18">
        <f t="shared" si="894"/>
        <v>2007</v>
      </c>
      <c r="HM288" s="9">
        <f t="shared" si="1036"/>
        <v>1.5190360156062934</v>
      </c>
      <c r="HN288" s="9">
        <f t="shared" si="1063"/>
        <v>0.71171971153397973</v>
      </c>
      <c r="HO288" s="9">
        <f t="shared" si="1064"/>
        <v>0.95396473330177289</v>
      </c>
      <c r="HP288" s="9">
        <f t="shared" si="1065"/>
        <v>0.79568958013863456</v>
      </c>
      <c r="HQ288" s="9">
        <f t="shared" si="1066"/>
        <v>0.93763938398884183</v>
      </c>
      <c r="HR288" s="9">
        <f t="shared" si="808"/>
        <v>1.08113493831601</v>
      </c>
      <c r="HS288" s="9">
        <f t="shared" si="1067"/>
        <v>1.0811278748370372</v>
      </c>
      <c r="HT288" s="9"/>
      <c r="HU288" s="9">
        <f t="shared" si="1068"/>
        <v>0.75905979810795221</v>
      </c>
      <c r="HV288" s="23">
        <f t="shared" si="901"/>
        <v>0.71172436150863494</v>
      </c>
      <c r="HX288" s="8"/>
      <c r="HY288" s="5">
        <f t="shared" si="933"/>
        <v>58</v>
      </c>
      <c r="HZ288" t="b">
        <f t="shared" si="902"/>
        <v>0</v>
      </c>
      <c r="IC288" s="11"/>
      <c r="ID288" s="11"/>
      <c r="IE288" s="11"/>
      <c r="IF288" t="str">
        <f t="shared" ca="1" si="904"/>
        <v/>
      </c>
      <c r="IG288" s="12" t="str">
        <f t="shared" si="905"/>
        <v/>
      </c>
      <c r="IH288" s="19" t="str">
        <f t="shared" ca="1" si="906"/>
        <v/>
      </c>
      <c r="II288" s="19" t="str">
        <f t="shared" ca="1" si="907"/>
        <v/>
      </c>
      <c r="IJ288" s="11" t="str">
        <f t="shared" ca="1" si="908"/>
        <v/>
      </c>
      <c r="IK288" s="12" t="str">
        <f t="shared" ca="1" si="909"/>
        <v/>
      </c>
      <c r="IL288" s="12" t="str">
        <f t="shared" ca="1" si="1003"/>
        <v/>
      </c>
      <c r="IM288" s="12" t="str">
        <f t="shared" ca="1" si="911"/>
        <v/>
      </c>
      <c r="IN288" s="12" t="str">
        <f t="shared" ca="1" si="912"/>
        <v/>
      </c>
      <c r="IO288" t="str">
        <f t="shared" ca="1" si="913"/>
        <v/>
      </c>
      <c r="IP288" s="12" t="str">
        <f t="shared" ca="1" si="914"/>
        <v/>
      </c>
      <c r="IQ288" s="12" t="str">
        <f t="shared" ca="1" si="915"/>
        <v/>
      </c>
      <c r="IR288" s="12" t="str">
        <f t="shared" ca="1" si="916"/>
        <v/>
      </c>
    </row>
    <row r="289" spans="1:252" x14ac:dyDescent="0.2">
      <c r="A289" t="s">
        <v>54</v>
      </c>
      <c r="B289" s="1">
        <f t="shared" si="917"/>
        <v>2008</v>
      </c>
      <c r="C289" s="124">
        <f>Manufacturing_Energy_Data!C48</f>
        <v>334.69119032399999</v>
      </c>
      <c r="D289" s="124">
        <f>Manufacturing_Energy_Data!D48</f>
        <v>63.298574411999994</v>
      </c>
      <c r="E289" s="124">
        <f>Manufacturing_Energy_Data!E48</f>
        <v>6.6801330200000004</v>
      </c>
      <c r="F289" s="124">
        <v>0.01</v>
      </c>
      <c r="G289" s="124">
        <v>0.01</v>
      </c>
      <c r="H289" s="124">
        <v>0.01</v>
      </c>
      <c r="I289" s="124">
        <f>Manufacturing_Energy_Data!F48</f>
        <v>78.449870903999994</v>
      </c>
      <c r="J289" s="124">
        <f>Manufacturing_Energy_Data!G48</f>
        <v>231.50060375200002</v>
      </c>
      <c r="K289" s="124">
        <f>Manufacturing_Energy_Data!H48</f>
        <v>58.050478263999999</v>
      </c>
      <c r="L289" s="124">
        <f>Manufacturing_Energy_Data!I48</f>
        <v>172.90319212399999</v>
      </c>
      <c r="M289" s="124">
        <f>Manufacturing_Energy_Data!J48</f>
        <v>536.77850136000006</v>
      </c>
      <c r="N289" s="124">
        <f>Manufacturing_Energy_Data!K48</f>
        <v>199.834729108</v>
      </c>
      <c r="O289" s="124">
        <f>Manufacturing_Energy_Data!L48</f>
        <v>148.58574188</v>
      </c>
      <c r="P289" s="124">
        <f>Manufacturing_Energy_Data!M48</f>
        <v>473.65823124400004</v>
      </c>
      <c r="Q289" s="124">
        <f>Manufacturing_Energy_Data!N48</f>
        <v>166.160735512</v>
      </c>
      <c r="R289" s="124">
        <f>Manufacturing_Energy_Data!O48</f>
        <v>102.92644659199999</v>
      </c>
      <c r="S289" s="124">
        <f>Manufacturing_Energy_Data!P48</f>
        <v>114.43627584799999</v>
      </c>
      <c r="T289" s="124">
        <f>Manufacturing_Energy_Data!Q48</f>
        <v>50.072976600000004</v>
      </c>
      <c r="U289" s="124">
        <f>Manufacturing_Energy_Data!R48</f>
        <v>189.70901518399998</v>
      </c>
      <c r="V289" s="124">
        <f>Manufacturing_Energy_Data!S48</f>
        <v>27.580656336000001</v>
      </c>
      <c r="W289" s="124">
        <f>Manufacturing_Energy_Data!T48</f>
        <v>39.769118744000004</v>
      </c>
      <c r="X289" s="124">
        <f t="shared" si="1081"/>
        <v>2995.1164712080003</v>
      </c>
      <c r="Y289" s="255"/>
      <c r="Z289" s="19">
        <f t="shared" si="1088"/>
        <v>0.51113306882747256</v>
      </c>
      <c r="AA289" s="19">
        <f t="shared" si="1088"/>
        <v>1.1970794287339777</v>
      </c>
      <c r="AB289" s="19">
        <f t="shared" si="1088"/>
        <v>0.32227588624792619</v>
      </c>
      <c r="AC289" s="19">
        <f t="shared" si="1088"/>
        <v>1.5271781379505892E-5</v>
      </c>
      <c r="AD289" s="19">
        <f t="shared" si="1088"/>
        <v>1.8911633316453304E-4</v>
      </c>
      <c r="AE289" s="19">
        <f t="shared" si="1088"/>
        <v>4.8243932461082366E-4</v>
      </c>
      <c r="AF289" s="19">
        <f t="shared" si="1088"/>
        <v>0.85051376767231346</v>
      </c>
      <c r="AG289" s="19">
        <f t="shared" si="1088"/>
        <v>1.5254481098489034</v>
      </c>
      <c r="AH289" s="19">
        <f t="shared" si="1088"/>
        <v>0.60612740368705942</v>
      </c>
      <c r="AI289" s="19">
        <f t="shared" si="1088"/>
        <v>0.3903147560228018</v>
      </c>
      <c r="AJ289" s="19">
        <f t="shared" si="1089"/>
        <v>0.97196920492885197</v>
      </c>
      <c r="AK289" s="19">
        <f t="shared" si="1089"/>
        <v>1.1562443797777366</v>
      </c>
      <c r="AL289" s="19">
        <f t="shared" si="1089"/>
        <v>1.4927948597204637</v>
      </c>
      <c r="AM289" s="19">
        <f t="shared" si="1089"/>
        <v>2.3087135180487586</v>
      </c>
      <c r="AN289" s="19">
        <f t="shared" si="1089"/>
        <v>0.55327530466087005</v>
      </c>
      <c r="AO289" s="19">
        <f t="shared" si="1089"/>
        <v>0.33427160298828112</v>
      </c>
      <c r="AP289" s="19">
        <f t="shared" si="1089"/>
        <v>0.25016440172166482</v>
      </c>
      <c r="AQ289" s="19">
        <f t="shared" si="1089"/>
        <v>0.46653059577249434</v>
      </c>
      <c r="AR289" s="19">
        <f t="shared" si="1089"/>
        <v>0.27616927732177149</v>
      </c>
      <c r="AS289" s="19">
        <f t="shared" si="1089"/>
        <v>0.396933571903404</v>
      </c>
      <c r="AT289" s="19">
        <f t="shared" si="1090"/>
        <v>0.27448615902209439</v>
      </c>
      <c r="AU289" s="19">
        <f t="shared" si="1005"/>
        <v>1.8795009734946351</v>
      </c>
      <c r="AV289" s="19"/>
      <c r="AX289" s="19">
        <f t="shared" si="1083"/>
        <v>1.5778317877902472</v>
      </c>
      <c r="AY289" s="19">
        <f t="shared" si="1083"/>
        <v>0.93303368301845768</v>
      </c>
      <c r="AZ289" s="19">
        <f t="shared" si="1083"/>
        <v>0.97121053219833964</v>
      </c>
      <c r="BA289" s="19">
        <f t="shared" si="1083"/>
        <v>0.75302055792155276</v>
      </c>
      <c r="BB289" s="19">
        <f t="shared" si="1083"/>
        <v>1.2772261432572878</v>
      </c>
      <c r="BC289" s="19">
        <f t="shared" si="1083"/>
        <v>3.7127637159057993</v>
      </c>
      <c r="BD289" s="19">
        <f t="shared" si="1083"/>
        <v>1.2681780955466755</v>
      </c>
      <c r="BE289" s="19">
        <f t="shared" si="1083"/>
        <v>1.2247021446221247</v>
      </c>
      <c r="BF289" s="19">
        <f t="shared" si="1083"/>
        <v>1.5208616860910551</v>
      </c>
      <c r="BG289" s="19">
        <f t="shared" si="1083"/>
        <v>1.055950683448069</v>
      </c>
      <c r="BH289" s="19">
        <f t="shared" si="1084"/>
        <v>0.88147181237170802</v>
      </c>
      <c r="BI289" s="19">
        <f t="shared" si="1084"/>
        <v>1.1649097467756724</v>
      </c>
      <c r="BJ289" s="19">
        <f t="shared" si="1084"/>
        <v>1.0849493986818</v>
      </c>
      <c r="BK289" s="19">
        <f t="shared" si="1084"/>
        <v>0.80534052511376086</v>
      </c>
      <c r="BL289" s="19">
        <f t="shared" si="1084"/>
        <v>1.1243640065700309</v>
      </c>
      <c r="BM289" s="19">
        <f t="shared" si="1084"/>
        <v>1.0776779845480489</v>
      </c>
      <c r="BN289" s="19">
        <f t="shared" si="1084"/>
        <v>0.11535743954166847</v>
      </c>
      <c r="BO289" s="19">
        <f t="shared" si="1084"/>
        <v>0.84552211944232369</v>
      </c>
      <c r="BP289" s="19">
        <f t="shared" si="1084"/>
        <v>0.93351057038825103</v>
      </c>
      <c r="BQ289" s="19">
        <f t="shared" si="1084"/>
        <v>1.2744290739768303</v>
      </c>
      <c r="BR289" s="19">
        <f t="shared" si="1085"/>
        <v>0.96214214045473556</v>
      </c>
      <c r="BS289" s="19">
        <f t="shared" si="1085"/>
        <v>0.67850621082625784</v>
      </c>
      <c r="BU289" s="16"/>
      <c r="BV289" s="9">
        <f t="shared" si="1030"/>
        <v>1.9868320648026769</v>
      </c>
      <c r="BW289" s="9">
        <f t="shared" si="832"/>
        <v>0.67850621082625784</v>
      </c>
      <c r="BX289" s="9">
        <f t="shared" si="833"/>
        <v>0.99270909184048461</v>
      </c>
      <c r="BY289" s="9">
        <f t="shared" si="834"/>
        <v>0.73221492425202972</v>
      </c>
      <c r="BZ289" s="9">
        <f t="shared" si="835"/>
        <v>0.93346284862253148</v>
      </c>
      <c r="CA289" s="9">
        <f t="shared" si="797"/>
        <v>1.3480896494783279</v>
      </c>
      <c r="CB289" s="9">
        <f t="shared" si="836"/>
        <v>1.3480778958373745</v>
      </c>
      <c r="CC289" s="9"/>
      <c r="CD289" s="9">
        <f t="shared" si="837"/>
        <v>0.72687641248628165</v>
      </c>
      <c r="CE289" s="9">
        <f t="shared" si="838"/>
        <v>0.67851212659597071</v>
      </c>
      <c r="CG289" s="35"/>
      <c r="CH289">
        <f t="shared" si="839"/>
        <v>2008</v>
      </c>
      <c r="CI289" s="19">
        <f t="shared" si="1069"/>
        <v>0.11174563444907076</v>
      </c>
      <c r="CJ289" s="19">
        <f t="shared" si="1070"/>
        <v>2.1133927518508219E-2</v>
      </c>
      <c r="CK289" s="19">
        <f t="shared" si="1071"/>
        <v>2.2303416525587556E-3</v>
      </c>
      <c r="CL289" s="19">
        <f t="shared" si="1072"/>
        <v>3.3387683237462772E-6</v>
      </c>
      <c r="CM289" s="19">
        <f t="shared" si="1073"/>
        <v>3.3387683237462772E-6</v>
      </c>
      <c r="CN289" s="19">
        <f t="shared" si="1074"/>
        <v>3.3387683237462772E-6</v>
      </c>
      <c r="CO289" s="19">
        <f t="shared" si="1075"/>
        <v>2.6192594397625991E-2</v>
      </c>
      <c r="CP289" s="19">
        <f t="shared" si="1076"/>
        <v>7.7292688273531626E-2</v>
      </c>
      <c r="CQ289" s="19">
        <f t="shared" si="1077"/>
        <v>1.9381709800616497E-2</v>
      </c>
      <c r="CR289" s="19">
        <f t="shared" si="1078"/>
        <v>5.7728370093822791E-2</v>
      </c>
      <c r="CS289" s="19">
        <f t="shared" si="1086"/>
        <v>0.17921790572087662</v>
      </c>
      <c r="CT289" s="19">
        <f t="shared" si="1086"/>
        <v>6.6720186353020849E-2</v>
      </c>
      <c r="CU289" s="19">
        <f t="shared" si="1086"/>
        <v>4.9609336834928464E-2</v>
      </c>
      <c r="CV289" s="19">
        <f t="shared" si="1086"/>
        <v>0.15814350987591566</v>
      </c>
      <c r="CW289" s="19">
        <f t="shared" si="1086"/>
        <v>5.5477220037784873E-2</v>
      </c>
      <c r="CX289" s="19">
        <f t="shared" si="1086"/>
        <v>3.4364755955713255E-2</v>
      </c>
      <c r="CY289" s="19">
        <f t="shared" si="1086"/>
        <v>3.8207621288879355E-2</v>
      </c>
      <c r="CZ289" s="19">
        <f t="shared" si="1086"/>
        <v>1.6718206814776856E-2</v>
      </c>
      <c r="DA289" s="19">
        <f t="shared" si="1086"/>
        <v>6.3339445062544061E-2</v>
      </c>
      <c r="DB289" s="19">
        <f t="shared" si="1086"/>
        <v>9.2085421722768856E-3</v>
      </c>
      <c r="DC289" s="19">
        <f t="shared" si="1087"/>
        <v>1.3277987392577155E-2</v>
      </c>
      <c r="DD289">
        <f t="shared" si="861"/>
        <v>0.99999999999999989</v>
      </c>
      <c r="DF289" s="19">
        <f t="shared" si="1091"/>
        <v>0.10653198423893927</v>
      </c>
      <c r="DG289" s="19">
        <f t="shared" si="1091"/>
        <v>2.1849128105389564E-2</v>
      </c>
      <c r="DH289" s="19">
        <f t="shared" si="1091"/>
        <v>2.552770872986387E-3</v>
      </c>
      <c r="DI289" s="19">
        <f t="shared" si="1091"/>
        <v>3.3195738924684953E-6</v>
      </c>
      <c r="DJ289" s="19">
        <f t="shared" si="1091"/>
        <v>3.3195738924684953E-6</v>
      </c>
      <c r="DK289" s="19">
        <f t="shared" si="1091"/>
        <v>3.3195738924684953E-6</v>
      </c>
      <c r="DL289" s="19">
        <f t="shared" si="1091"/>
        <v>2.7147272652726456E-2</v>
      </c>
      <c r="DM289" s="19">
        <f t="shared" si="1091"/>
        <v>8.0282038593452301E-2</v>
      </c>
      <c r="DN289" s="19">
        <f t="shared" si="1091"/>
        <v>1.9158604878747577E-2</v>
      </c>
      <c r="DO289" s="19">
        <f t="shared" si="1091"/>
        <v>5.6515169030741601E-2</v>
      </c>
      <c r="DP289" s="19">
        <f t="shared" si="1092"/>
        <v>0.18045233606777619</v>
      </c>
      <c r="DQ289" s="19">
        <f t="shared" si="1092"/>
        <v>6.7603383024811947E-2</v>
      </c>
      <c r="DR289" s="19">
        <f t="shared" si="1092"/>
        <v>5.0703985946428297E-2</v>
      </c>
      <c r="DS289" s="19">
        <f t="shared" si="1092"/>
        <v>0.15608298311902372</v>
      </c>
      <c r="DT289" s="19">
        <f t="shared" si="1092"/>
        <v>5.4546800163299866E-2</v>
      </c>
      <c r="DU289" s="19">
        <f t="shared" si="1092"/>
        <v>3.4571637340446937E-2</v>
      </c>
      <c r="DV289" s="19">
        <f t="shared" si="1092"/>
        <v>3.8240995049329103E-2</v>
      </c>
      <c r="DW289" s="19">
        <f t="shared" si="1092"/>
        <v>1.7039313692331075E-2</v>
      </c>
      <c r="DX289" s="19">
        <f t="shared" si="1092"/>
        <v>6.380212118110011E-2</v>
      </c>
      <c r="DY289" s="19">
        <f t="shared" si="1092"/>
        <v>9.4653951680451903E-3</v>
      </c>
      <c r="DZ289" s="19">
        <f>(DC289-DC288)/LN(DC289/DC288)</f>
        <v>1.3245103425758067E-2</v>
      </c>
      <c r="EA289" s="19">
        <f>SUM(DF289:DZ289)</f>
        <v>0.99980098127301098</v>
      </c>
      <c r="EB289" s="19"/>
      <c r="EC289" s="19">
        <f t="shared" si="919"/>
        <v>0.10655319031923322</v>
      </c>
      <c r="ED289" s="19">
        <f t="shared" si="980"/>
        <v>2.1853477356633365E-2</v>
      </c>
      <c r="EE289" s="19">
        <f t="shared" si="981"/>
        <v>2.5532790233272571E-3</v>
      </c>
      <c r="EF289" s="19">
        <f t="shared" si="982"/>
        <v>3.3202346813480822E-6</v>
      </c>
      <c r="EG289" s="19">
        <f t="shared" si="983"/>
        <v>3.3202346813480822E-6</v>
      </c>
      <c r="EH289" s="19">
        <f t="shared" si="984"/>
        <v>3.3202346813480822E-6</v>
      </c>
      <c r="EI289" s="19">
        <f t="shared" si="985"/>
        <v>2.7152676543846559E-2</v>
      </c>
      <c r="EJ289" s="19">
        <f t="shared" si="986"/>
        <v>8.029801940305363E-2</v>
      </c>
      <c r="EK289" s="19">
        <f t="shared" si="987"/>
        <v>1.9162418558895198E-2</v>
      </c>
      <c r="EL289" s="19">
        <f t="shared" si="988"/>
        <v>5.6526418846661715E-2</v>
      </c>
      <c r="EM289" s="19">
        <f t="shared" si="989"/>
        <v>0.18048825661084336</v>
      </c>
      <c r="EN289" s="19">
        <f t="shared" si="990"/>
        <v>6.7616840042240167E-2</v>
      </c>
      <c r="EO289" s="19">
        <f t="shared" si="991"/>
        <v>5.0714078997870872E-2</v>
      </c>
      <c r="EP289" s="19">
        <f t="shared" si="992"/>
        <v>0.15611405273906495</v>
      </c>
      <c r="EQ289" s="19">
        <f t="shared" si="993"/>
        <v>5.4557658158974169E-2</v>
      </c>
      <c r="ER289" s="19">
        <f t="shared" si="994"/>
        <v>3.4578519113302029E-2</v>
      </c>
      <c r="ES289" s="19">
        <f t="shared" si="960"/>
        <v>3.8248607238450805E-2</v>
      </c>
      <c r="ET289" s="19">
        <f t="shared" si="961"/>
        <v>1.70427055098861E-2</v>
      </c>
      <c r="EU289" s="19">
        <f t="shared" si="962"/>
        <v>6.3814821525643176E-2</v>
      </c>
      <c r="EV289" s="19">
        <f t="shared" si="963"/>
        <v>9.4672793339262776E-3</v>
      </c>
      <c r="EW289" s="19">
        <f t="shared" si="964"/>
        <v>1.3247739974103195E-2</v>
      </c>
      <c r="EZ289" s="19">
        <f t="shared" si="920"/>
        <v>0.10040575176149191</v>
      </c>
      <c r="FA289" s="19">
        <f t="shared" si="995"/>
        <v>5.4090131351171078E-2</v>
      </c>
      <c r="FB289" s="19">
        <f t="shared" si="996"/>
        <v>-3.9237835757372184E-2</v>
      </c>
      <c r="FC289" s="19">
        <f t="shared" si="997"/>
        <v>1.5614852177511856E-2</v>
      </c>
      <c r="FD289" s="19">
        <f t="shared" si="998"/>
        <v>0.13182981740016106</v>
      </c>
      <c r="FE289" s="19">
        <f t="shared" si="999"/>
        <v>0.23653863379302895</v>
      </c>
      <c r="FF289" s="19">
        <f t="shared" si="1000"/>
        <v>6.624765608826122E-2</v>
      </c>
      <c r="FG289" s="19">
        <f t="shared" si="1001"/>
        <v>-3.9376965861566651E-2</v>
      </c>
      <c r="FH289" s="19">
        <f t="shared" si="1002"/>
        <v>7.5335166544149068E-2</v>
      </c>
      <c r="FI289" s="19">
        <f t="shared" si="866"/>
        <v>7.4190695322816247E-2</v>
      </c>
      <c r="FJ289" s="19">
        <f t="shared" si="867"/>
        <v>8.9756403036298935E-2</v>
      </c>
      <c r="FK289" s="19">
        <f t="shared" si="868"/>
        <v>6.7904359423850882E-2</v>
      </c>
      <c r="FL289" s="19">
        <f t="shared" si="869"/>
        <v>7.7786490363894067E-2</v>
      </c>
      <c r="FM289" s="19">
        <f t="shared" si="870"/>
        <v>1.2085802578657316E-2</v>
      </c>
      <c r="FN289" s="19">
        <f t="shared" si="871"/>
        <v>5.802023178248264E-2</v>
      </c>
      <c r="FO289" s="19">
        <f t="shared" si="872"/>
        <v>1.5983442172433877E-4</v>
      </c>
      <c r="FP289" s="19">
        <f t="shared" si="873"/>
        <v>-3.4738054317154279E-2</v>
      </c>
      <c r="FQ289" s="19">
        <f t="shared" si="874"/>
        <v>-5.2392650097682E-3</v>
      </c>
      <c r="FR289" s="19">
        <f t="shared" si="875"/>
        <v>0.11368710078225749</v>
      </c>
      <c r="FS289" s="19">
        <f t="shared" si="876"/>
        <v>3.0679095075208062E-2</v>
      </c>
      <c r="FT289" s="19">
        <f t="shared" si="877"/>
        <v>-2.1328641132759563E-2</v>
      </c>
      <c r="FU289" s="19"/>
      <c r="FV289" s="16"/>
      <c r="FW289" s="19">
        <f t="shared" si="1060"/>
        <v>1.0530543549562885</v>
      </c>
      <c r="FX289" s="19">
        <f t="shared" si="929"/>
        <v>0.9880867548645329</v>
      </c>
      <c r="FY289" s="19">
        <f t="shared" si="1031"/>
        <v>0.93346284862253148</v>
      </c>
      <c r="FZ289" s="19"/>
      <c r="GA289" s="19">
        <f t="shared" si="1061"/>
        <v>1.0301504121518599</v>
      </c>
      <c r="GB289" s="19">
        <f t="shared" si="930"/>
        <v>0.90611005193801963</v>
      </c>
      <c r="GC289" s="19">
        <f t="shared" si="1032"/>
        <v>0.99270909184048461</v>
      </c>
      <c r="GD289" s="19"/>
      <c r="GE289" s="19">
        <f t="shared" si="1062"/>
        <v>0.96779951345507687</v>
      </c>
      <c r="GF289" s="19">
        <f>IF(ISERR(GE289),GF288,GE289*GF288)</f>
        <v>0.61845637725901759</v>
      </c>
      <c r="GG289" s="19">
        <f t="shared" si="1033"/>
        <v>0.73221492425202972</v>
      </c>
      <c r="GH289" s="19"/>
      <c r="GI289" s="19">
        <f t="shared" si="1034"/>
        <v>1.9868320648026769</v>
      </c>
      <c r="GJ289" s="19">
        <f t="shared" si="881"/>
        <v>1.3480896494783279</v>
      </c>
      <c r="GK289" s="19">
        <f t="shared" si="1035"/>
        <v>1.3480778958373745</v>
      </c>
      <c r="GL289" s="3"/>
      <c r="GM289" s="3"/>
      <c r="GN289" s="8"/>
      <c r="GO289" s="5">
        <f t="shared" si="932"/>
        <v>59</v>
      </c>
      <c r="GP289" t="b">
        <f t="shared" si="882"/>
        <v>0</v>
      </c>
      <c r="GS289" s="11"/>
      <c r="GT289" s="11"/>
      <c r="GU289" s="11"/>
      <c r="GV289" s="11"/>
      <c r="GW289" s="11"/>
      <c r="GX289" s="11"/>
      <c r="GY289" s="11"/>
      <c r="GZ289" s="11" t="str">
        <f ca="1">IF(GP289,OFFSET(#REF!,$GP$225+$GO289,0),"")</f>
        <v/>
      </c>
      <c r="HA289" s="12" t="str">
        <f t="shared" ca="1" si="886"/>
        <v/>
      </c>
      <c r="HB289" s="12" t="str">
        <f t="shared" ca="1" si="887"/>
        <v/>
      </c>
      <c r="HC289" s="12" t="str">
        <f t="shared" ca="1" si="888"/>
        <v/>
      </c>
      <c r="HD289" s="12" t="str">
        <f t="shared" ca="1" si="889"/>
        <v/>
      </c>
      <c r="HE289" t="str">
        <f t="shared" ca="1" si="890"/>
        <v/>
      </c>
      <c r="HF289" s="12" t="str">
        <f t="shared" ca="1" si="891"/>
        <v/>
      </c>
      <c r="HG289" s="12" t="str">
        <f t="shared" ca="1" si="892"/>
        <v/>
      </c>
      <c r="HH289" s="12" t="str">
        <f t="shared" ca="1" si="893"/>
        <v/>
      </c>
      <c r="HJ289" s="17"/>
      <c r="HL289" s="18">
        <f t="shared" si="894"/>
        <v>2008</v>
      </c>
      <c r="HM289" s="9">
        <f t="shared" si="1036"/>
        <v>1.4302717016211954</v>
      </c>
      <c r="HN289" s="9">
        <f t="shared" si="1063"/>
        <v>0.74721539133188042</v>
      </c>
      <c r="HO289" s="9">
        <f t="shared" si="1064"/>
        <v>0.98272716318916031</v>
      </c>
      <c r="HP289" s="9">
        <f t="shared" si="1065"/>
        <v>0.77006798851944491</v>
      </c>
      <c r="HQ289" s="9">
        <f t="shared" si="1066"/>
        <v>0.9873852366879815</v>
      </c>
      <c r="HR289" s="9">
        <f t="shared" si="808"/>
        <v>1.0687280451631913</v>
      </c>
      <c r="HS289" s="9">
        <f t="shared" si="1067"/>
        <v>1.0687210292377962</v>
      </c>
      <c r="HT289" s="9"/>
      <c r="HU289" s="9">
        <f t="shared" si="1068"/>
        <v>0.75676672982049698</v>
      </c>
      <c r="HV289" s="23">
        <f t="shared" si="901"/>
        <v>0.7472202966414011</v>
      </c>
      <c r="HX289" s="8"/>
      <c r="HY289" s="5">
        <f t="shared" si="933"/>
        <v>59</v>
      </c>
      <c r="HZ289" t="b">
        <f t="shared" si="902"/>
        <v>0</v>
      </c>
      <c r="IC289" s="11"/>
      <c r="ID289" s="11"/>
      <c r="IE289" s="11"/>
      <c r="IF289" t="str">
        <f t="shared" ca="1" si="904"/>
        <v/>
      </c>
      <c r="IG289" s="12" t="str">
        <f t="shared" si="905"/>
        <v/>
      </c>
      <c r="IH289" s="19" t="str">
        <f t="shared" ca="1" si="906"/>
        <v/>
      </c>
      <c r="II289" s="19" t="str">
        <f t="shared" ca="1" si="907"/>
        <v/>
      </c>
      <c r="IJ289" s="11" t="str">
        <f t="shared" ca="1" si="908"/>
        <v/>
      </c>
      <c r="IK289" s="12" t="str">
        <f t="shared" ca="1" si="909"/>
        <v/>
      </c>
      <c r="IL289" s="12" t="str">
        <f t="shared" ca="1" si="1003"/>
        <v/>
      </c>
      <c r="IM289" s="12" t="str">
        <f t="shared" ca="1" si="911"/>
        <v/>
      </c>
      <c r="IN289" s="12" t="str">
        <f t="shared" ca="1" si="912"/>
        <v/>
      </c>
      <c r="IO289" t="str">
        <f t="shared" ca="1" si="913"/>
        <v/>
      </c>
      <c r="IP289" s="12" t="str">
        <f t="shared" ca="1" si="914"/>
        <v/>
      </c>
      <c r="IQ289" s="12" t="str">
        <f t="shared" ca="1" si="915"/>
        <v/>
      </c>
      <c r="IR289" s="12" t="str">
        <f t="shared" ca="1" si="916"/>
        <v/>
      </c>
    </row>
    <row r="290" spans="1:252" x14ac:dyDescent="0.2">
      <c r="A290" t="s">
        <v>54</v>
      </c>
      <c r="B290" s="1">
        <f t="shared" si="917"/>
        <v>2009</v>
      </c>
      <c r="C290" s="124">
        <f>Manufacturing_Energy_Data!C49</f>
        <v>313.91500369999994</v>
      </c>
      <c r="D290" s="124">
        <f>Manufacturing_Energy_Data!D49</f>
        <v>50.465271299999998</v>
      </c>
      <c r="E290" s="124">
        <f>Manufacturing_Energy_Data!E49</f>
        <v>4.7902023360000001</v>
      </c>
      <c r="F290" s="124">
        <v>0.01</v>
      </c>
      <c r="G290" s="124">
        <v>0.01</v>
      </c>
      <c r="H290" s="124">
        <v>0.01</v>
      </c>
      <c r="I290" s="124">
        <f>Manufacturing_Energy_Data!F49</f>
        <v>63.432399876000005</v>
      </c>
      <c r="J290" s="124">
        <f>Manufacturing_Energy_Data!G49</f>
        <v>221.86882800799998</v>
      </c>
      <c r="K290" s="124">
        <f>Manufacturing_Energy_Data!H49</f>
        <v>47.950862727999997</v>
      </c>
      <c r="L290" s="124">
        <f>Manufacturing_Energy_Data!I49</f>
        <v>163.05532759599998</v>
      </c>
      <c r="M290" s="124">
        <f>Manufacturing_Energy_Data!J49</f>
        <v>469.80293055599998</v>
      </c>
      <c r="N290" s="124">
        <f>Manufacturing_Energy_Data!K49</f>
        <v>163.97076378400001</v>
      </c>
      <c r="O290" s="124">
        <f>Manufacturing_Energy_Data!L49</f>
        <v>117.327584176</v>
      </c>
      <c r="P290" s="124">
        <f>Manufacturing_Energy_Data!M49</f>
        <v>354.88301735599998</v>
      </c>
      <c r="Q290" s="124">
        <f>Manufacturing_Energy_Data!N49</f>
        <v>128.06374925599999</v>
      </c>
      <c r="R290" s="124">
        <f>Manufacturing_Energy_Data!O49</f>
        <v>80.589184668000001</v>
      </c>
      <c r="S290" s="124">
        <f>Manufacturing_Energy_Data!P49</f>
        <v>100.66183054</v>
      </c>
      <c r="T290" s="124">
        <f>Manufacturing_Energy_Data!Q49</f>
        <v>39.156026699999998</v>
      </c>
      <c r="U290" s="124">
        <f>Manufacturing_Energy_Data!R49</f>
        <v>149.042844108</v>
      </c>
      <c r="V290" s="124">
        <f>Manufacturing_Energy_Data!S49</f>
        <v>20.005828676</v>
      </c>
      <c r="W290" s="124">
        <f>Manufacturing_Energy_Data!T49</f>
        <v>34.883922916000003</v>
      </c>
      <c r="X290" s="124">
        <f t="shared" si="1081"/>
        <v>2523.8955782799999</v>
      </c>
      <c r="Z290" s="19">
        <f t="shared" si="1088"/>
        <v>0.47595152340544683</v>
      </c>
      <c r="AA290" s="19">
        <f t="shared" si="1088"/>
        <v>1.2109525006302018</v>
      </c>
      <c r="AB290" s="19">
        <f t="shared" si="1088"/>
        <v>0.26565707208664802</v>
      </c>
      <c r="AC290" s="19">
        <f t="shared" si="1088"/>
        <v>1.5161795957363696E-5</v>
      </c>
      <c r="AD290" s="19">
        <f t="shared" si="1088"/>
        <v>2.399575925058391E-4</v>
      </c>
      <c r="AE290" s="19">
        <f t="shared" si="1088"/>
        <v>5.5458423977238869E-4</v>
      </c>
      <c r="AF290" s="19">
        <f t="shared" si="1088"/>
        <v>0.88468141802683908</v>
      </c>
      <c r="AG290" s="19">
        <f t="shared" si="1088"/>
        <v>1.6276480094082335</v>
      </c>
      <c r="AH290" s="19">
        <f t="shared" si="1088"/>
        <v>0.593246151536579</v>
      </c>
      <c r="AI290" s="19">
        <f t="shared" si="1088"/>
        <v>0.37033739946042077</v>
      </c>
      <c r="AJ290" s="19">
        <f t="shared" si="1089"/>
        <v>0.94286470854146831</v>
      </c>
      <c r="AK290" s="19">
        <f t="shared" si="1089"/>
        <v>1.1262815735348546</v>
      </c>
      <c r="AL290" s="19">
        <f t="shared" si="1089"/>
        <v>1.559773363228413</v>
      </c>
      <c r="AM290" s="19">
        <f t="shared" si="1089"/>
        <v>2.3667229238084637</v>
      </c>
      <c r="AN290" s="19">
        <f t="shared" si="1089"/>
        <v>0.54685418606826786</v>
      </c>
      <c r="AO290" s="19">
        <f t="shared" si="1089"/>
        <v>0.33349911104161506</v>
      </c>
      <c r="AP290" s="19">
        <f t="shared" si="1089"/>
        <v>0.25497123716739145</v>
      </c>
      <c r="AQ290" s="19">
        <f t="shared" si="1089"/>
        <v>0.45877828635748774</v>
      </c>
      <c r="AR290" s="19">
        <f t="shared" si="1089"/>
        <v>0.27171663620219549</v>
      </c>
      <c r="AS290" s="19">
        <f t="shared" si="1089"/>
        <v>0.39618950770033229</v>
      </c>
      <c r="AT290" s="19">
        <f t="shared" si="1090"/>
        <v>0.26126088748418652</v>
      </c>
      <c r="AU290" s="19">
        <f t="shared" si="1005"/>
        <v>1.7441565131170276</v>
      </c>
      <c r="AV290" s="19"/>
      <c r="AX290" s="19">
        <f t="shared" si="1083"/>
        <v>1.4692288346731683</v>
      </c>
      <c r="AY290" s="19">
        <f t="shared" si="1083"/>
        <v>0.94384670265225368</v>
      </c>
      <c r="AZ290" s="19">
        <f t="shared" si="1083"/>
        <v>0.80058408765041866</v>
      </c>
      <c r="BA290" s="19">
        <f t="shared" si="1083"/>
        <v>0.74759739988342788</v>
      </c>
      <c r="BB290" s="19">
        <f t="shared" si="1083"/>
        <v>1.6205903810269846</v>
      </c>
      <c r="BC290" s="19">
        <f t="shared" si="1083"/>
        <v>4.2679776249606567</v>
      </c>
      <c r="BD290" s="19">
        <f t="shared" si="1083"/>
        <v>1.3191245556780551</v>
      </c>
      <c r="BE290" s="19">
        <f t="shared" si="1083"/>
        <v>1.3067530746815383</v>
      </c>
      <c r="BF290" s="19">
        <f t="shared" si="1083"/>
        <v>1.4885407536511515</v>
      </c>
      <c r="BG290" s="19">
        <f t="shared" si="1083"/>
        <v>1.0019042939892506</v>
      </c>
      <c r="BH290" s="19">
        <f t="shared" si="1084"/>
        <v>0.85507715598891565</v>
      </c>
      <c r="BI290" s="19">
        <f t="shared" si="1084"/>
        <v>1.1347223870413972</v>
      </c>
      <c r="BJ290" s="19">
        <f t="shared" si="1084"/>
        <v>1.1336287511275633</v>
      </c>
      <c r="BK290" s="19">
        <f t="shared" si="1084"/>
        <v>0.82557574482847973</v>
      </c>
      <c r="BL290" s="19">
        <f t="shared" si="1084"/>
        <v>1.1113150333615398</v>
      </c>
      <c r="BM290" s="19">
        <f t="shared" si="1084"/>
        <v>1.0751875020879165</v>
      </c>
      <c r="BN290" s="19">
        <f t="shared" si="1084"/>
        <v>0.11757399883428159</v>
      </c>
      <c r="BO290" s="19">
        <f t="shared" si="1084"/>
        <v>0.83147213183905511</v>
      </c>
      <c r="BP290" s="19">
        <f t="shared" si="1084"/>
        <v>0.91845970161827328</v>
      </c>
      <c r="BQ290" s="19">
        <f t="shared" si="1084"/>
        <v>1.2720401174349261</v>
      </c>
      <c r="BR290" s="19">
        <f t="shared" si="1085"/>
        <v>0.91578427996766631</v>
      </c>
      <c r="BS290" s="19">
        <f t="shared" si="1085"/>
        <v>0.62964640268453187</v>
      </c>
      <c r="BU290" s="16"/>
      <c r="BV290" s="9">
        <f t="shared" si="1030"/>
        <v>1.8041636502377272</v>
      </c>
      <c r="BW290" s="9">
        <f>BS290</f>
        <v>0.62964640268453187</v>
      </c>
      <c r="BX290" s="9">
        <f>GC290</f>
        <v>0.90192741534745213</v>
      </c>
      <c r="BY290" s="9">
        <f>GG290</f>
        <v>0.75480215842922493</v>
      </c>
      <c r="BZ290" s="9">
        <f>FY290</f>
        <v>0.92490230383550487</v>
      </c>
      <c r="CA290" s="9">
        <f>BV290*BX290*BY290*BZ290</f>
        <v>1.1359952391233001</v>
      </c>
      <c r="CB290" s="9">
        <f>GK290</f>
        <v>1.1359851522263791</v>
      </c>
      <c r="CC290" s="9"/>
      <c r="CD290" s="9">
        <f>BX290*BY290</f>
        <v>0.68077675985074892</v>
      </c>
      <c r="CE290" s="9">
        <f>CD290*BZ290</f>
        <v>0.62965199358362789</v>
      </c>
      <c r="CG290" s="35"/>
      <c r="CH290">
        <f t="shared" si="839"/>
        <v>2009</v>
      </c>
      <c r="CI290" s="19">
        <f t="shared" si="1069"/>
        <v>0.12437717566506008</v>
      </c>
      <c r="CJ290" s="19">
        <f t="shared" si="1070"/>
        <v>1.9994991763641581E-2</v>
      </c>
      <c r="CK290" s="19">
        <f t="shared" si="1071"/>
        <v>1.8979399850070093E-3</v>
      </c>
      <c r="CL290" s="19">
        <f t="shared" si="1072"/>
        <v>3.9621290540137409E-6</v>
      </c>
      <c r="CM290" s="19">
        <f t="shared" si="1073"/>
        <v>3.9621290540137409E-6</v>
      </c>
      <c r="CN290" s="19">
        <f t="shared" si="1074"/>
        <v>3.9621290540137409E-6</v>
      </c>
      <c r="CO290" s="19">
        <f t="shared" si="1075"/>
        <v>2.5132735451451726E-2</v>
      </c>
      <c r="CP290" s="19">
        <f t="shared" si="1076"/>
        <v>8.7907292963047445E-2</v>
      </c>
      <c r="CQ290" s="19">
        <f t="shared" si="1077"/>
        <v>1.899875063796334E-2</v>
      </c>
      <c r="CR290" s="19">
        <f t="shared" si="1078"/>
        <v>6.4604625087984008E-2</v>
      </c>
      <c r="CS290" s="19">
        <f t="shared" si="1086"/>
        <v>0.18614198408167276</v>
      </c>
      <c r="CT290" s="19">
        <f t="shared" si="1086"/>
        <v>6.4967332719741061E-2</v>
      </c>
      <c r="CU290" s="19">
        <f t="shared" si="1086"/>
        <v>4.6486703010097247E-2</v>
      </c>
      <c r="CV290" s="19">
        <f t="shared" si="1086"/>
        <v>0.14060923138422704</v>
      </c>
      <c r="CW290" s="19">
        <f t="shared" si="1086"/>
        <v>5.0740510169312823E-2</v>
      </c>
      <c r="CX290" s="19">
        <f t="shared" si="1086"/>
        <v>3.1930475001236157E-2</v>
      </c>
      <c r="CY290" s="19">
        <f t="shared" si="1086"/>
        <v>3.9883516341274169E-2</v>
      </c>
      <c r="CZ290" s="19">
        <f t="shared" si="1086"/>
        <v>1.5514123102780778E-2</v>
      </c>
      <c r="DA290" s="19">
        <f t="shared" si="1086"/>
        <v>5.9052698293314748E-2</v>
      </c>
      <c r="DB290" s="19">
        <f t="shared" si="1086"/>
        <v>7.9265675046800849E-3</v>
      </c>
      <c r="DC290" s="19">
        <f t="shared" si="1087"/>
        <v>1.3821460450345937E-2</v>
      </c>
      <c r="DD290">
        <f>SUM(CI290:DC290)</f>
        <v>1.0000000000000002</v>
      </c>
      <c r="DF290" s="19">
        <f t="shared" si="1091"/>
        <v>0.11794869691443359</v>
      </c>
      <c r="DG290" s="19">
        <f t="shared" si="1091"/>
        <v>2.055920202655238E-2</v>
      </c>
      <c r="DH290" s="19">
        <f t="shared" si="1091"/>
        <v>2.059672351774019E-3</v>
      </c>
      <c r="DI290" s="19">
        <f t="shared" si="1091"/>
        <v>3.6415608112912322E-6</v>
      </c>
      <c r="DJ290" s="19">
        <f t="shared" si="1091"/>
        <v>3.6415608112912322E-6</v>
      </c>
      <c r="DK290" s="19">
        <f t="shared" si="1091"/>
        <v>3.6415608112912322E-6</v>
      </c>
      <c r="DL290" s="19">
        <f t="shared" si="1091"/>
        <v>2.5659016859834148E-2</v>
      </c>
      <c r="DM290" s="19">
        <f t="shared" si="1091"/>
        <v>8.2486195062256268E-2</v>
      </c>
      <c r="DN290" s="19">
        <f t="shared" si="1091"/>
        <v>1.9189593343075476E-2</v>
      </c>
      <c r="DO290" s="19">
        <f t="shared" si="1091"/>
        <v>6.1102024952110603E-2</v>
      </c>
      <c r="DP290" s="19">
        <f t="shared" si="1092"/>
        <v>0.18265807265281386</v>
      </c>
      <c r="DQ290" s="19">
        <f t="shared" si="1092"/>
        <v>6.5839870733225447E-2</v>
      </c>
      <c r="DR290" s="19">
        <f t="shared" si="1092"/>
        <v>4.8031103531422537E-2</v>
      </c>
      <c r="DS290" s="19">
        <f t="shared" si="1092"/>
        <v>0.14920469362589017</v>
      </c>
      <c r="DT290" s="19">
        <f t="shared" si="1092"/>
        <v>5.3073641337296813E-2</v>
      </c>
      <c r="DU290" s="19">
        <f t="shared" si="1092"/>
        <v>3.3132712808221436E-2</v>
      </c>
      <c r="DV290" s="19">
        <f t="shared" si="1092"/>
        <v>3.9039573748837077E-2</v>
      </c>
      <c r="DW290" s="19">
        <f t="shared" si="1092"/>
        <v>1.6108665462106035E-2</v>
      </c>
      <c r="DX290" s="19">
        <f t="shared" si="1092"/>
        <v>6.117103982459237E-2</v>
      </c>
      <c r="DY290" s="19">
        <f t="shared" si="1092"/>
        <v>8.5515456096329073E-3</v>
      </c>
      <c r="DZ290" s="19">
        <f>(DC290-DC289)/LN(DC290/DC289)</f>
        <v>1.3547907189185509E-2</v>
      </c>
      <c r="EA290" s="19">
        <f>SUM(DF290:DZ290)</f>
        <v>0.99937415271569441</v>
      </c>
      <c r="EB290" s="19"/>
      <c r="EC290" s="19">
        <f t="shared" si="919"/>
        <v>0.11802256101373082</v>
      </c>
      <c r="ED290" s="19">
        <f t="shared" si="980"/>
        <v>2.0572077005078536E-2</v>
      </c>
      <c r="EE290" s="19">
        <f t="shared" si="981"/>
        <v>2.0609621993695508E-3</v>
      </c>
      <c r="EF290" s="19">
        <f t="shared" si="982"/>
        <v>3.6438412994729478E-6</v>
      </c>
      <c r="EG290" s="19">
        <f t="shared" si="983"/>
        <v>3.6438412994729478E-6</v>
      </c>
      <c r="EH290" s="19">
        <f t="shared" si="984"/>
        <v>3.6438412994729478E-6</v>
      </c>
      <c r="EI290" s="19">
        <f t="shared" si="985"/>
        <v>2.5675085542395171E-2</v>
      </c>
      <c r="EJ290" s="19">
        <f t="shared" si="986"/>
        <v>8.2537851152252317E-2</v>
      </c>
      <c r="EK290" s="19">
        <f t="shared" si="987"/>
        <v>1.9201610618935629E-2</v>
      </c>
      <c r="EL290" s="19">
        <f t="shared" si="988"/>
        <v>6.1140289436215918E-2</v>
      </c>
      <c r="EM290" s="19">
        <f t="shared" si="989"/>
        <v>0.18277246030073893</v>
      </c>
      <c r="EN290" s="19">
        <f t="shared" si="990"/>
        <v>6.5881102242150755E-2</v>
      </c>
      <c r="EO290" s="19">
        <f t="shared" si="991"/>
        <v>4.806118249196565E-2</v>
      </c>
      <c r="EP290" s="19">
        <f t="shared" si="992"/>
        <v>0.14929813145601381</v>
      </c>
      <c r="EQ290" s="19">
        <f t="shared" si="993"/>
        <v>5.3106878132754144E-2</v>
      </c>
      <c r="ER290" s="19">
        <f t="shared" si="994"/>
        <v>3.3153461812261968E-2</v>
      </c>
      <c r="ES290" s="19">
        <f t="shared" si="960"/>
        <v>3.9064021860832736E-2</v>
      </c>
      <c r="ET290" s="19">
        <f t="shared" si="961"/>
        <v>1.6118753340110335E-2</v>
      </c>
      <c r="EU290" s="19">
        <f t="shared" si="962"/>
        <v>6.1209347528517206E-2</v>
      </c>
      <c r="EV290" s="19">
        <f t="shared" si="963"/>
        <v>8.5569009228375365E-3</v>
      </c>
      <c r="EW290" s="19">
        <f t="shared" si="964"/>
        <v>1.3556391419940663E-2</v>
      </c>
      <c r="EZ290" s="19">
        <f t="shared" ref="EZ290:FI291" si="1093">LN(AX290/AX289)</f>
        <v>-7.1313957507565362E-2</v>
      </c>
      <c r="FA290" s="19">
        <f t="shared" si="1093"/>
        <v>1.1522459662856413E-2</v>
      </c>
      <c r="FB290" s="19">
        <f t="shared" si="1093"/>
        <v>-0.19320169393634007</v>
      </c>
      <c r="FC290" s="19">
        <f t="shared" si="1093"/>
        <v>-7.2279311600435452E-3</v>
      </c>
      <c r="FD290" s="19">
        <f t="shared" si="1093"/>
        <v>0.23809986474239872</v>
      </c>
      <c r="FE290" s="19">
        <f t="shared" si="1093"/>
        <v>0.13936355472080178</v>
      </c>
      <c r="FF290" s="19">
        <f t="shared" si="1093"/>
        <v>3.9387001124776319E-2</v>
      </c>
      <c r="FG290" s="19">
        <f t="shared" si="1093"/>
        <v>6.4847824346312435E-2</v>
      </c>
      <c r="FH290" s="19">
        <f t="shared" si="1093"/>
        <v>-2.1480792870530303E-2</v>
      </c>
      <c r="FI290" s="19">
        <f t="shared" si="1093"/>
        <v>-5.2538999793254312E-2</v>
      </c>
      <c r="FJ290" s="19">
        <f t="shared" ref="FJ290:FS291" si="1094">LN(BH290/BH289)</f>
        <v>-3.0401318648927544E-2</v>
      </c>
      <c r="FK290" s="19">
        <f t="shared" si="1094"/>
        <v>-2.6255585337269773E-2</v>
      </c>
      <c r="FL290" s="19">
        <f t="shared" si="1094"/>
        <v>4.3890423001740696E-2</v>
      </c>
      <c r="FM290" s="19">
        <f t="shared" si="1094"/>
        <v>2.4815814916608378E-2</v>
      </c>
      <c r="FN290" s="19">
        <f t="shared" si="1094"/>
        <v>-1.1673519461602012E-2</v>
      </c>
      <c r="FO290" s="19">
        <f t="shared" si="1094"/>
        <v>-2.3136453127661047E-3</v>
      </c>
      <c r="FP290" s="19">
        <f t="shared" si="1094"/>
        <v>1.9032434754306188E-2</v>
      </c>
      <c r="FQ290" s="19">
        <f t="shared" si="1094"/>
        <v>-1.6756546827119131E-2</v>
      </c>
      <c r="FR290" s="19">
        <f t="shared" si="1094"/>
        <v>-1.625425674166308E-2</v>
      </c>
      <c r="FS290" s="19">
        <f t="shared" si="1094"/>
        <v>-1.8762899239575031E-3</v>
      </c>
      <c r="FT290" s="19">
        <f>LN(BR290/BR289)</f>
        <v>-4.9381360181018845E-2</v>
      </c>
      <c r="FU290" s="19"/>
      <c r="FV290" s="16"/>
      <c r="FW290" s="19">
        <f>EXP(SUMPRODUCT($EC290:$EW290,EZ290:FT290))</f>
        <v>0.99082926031854501</v>
      </c>
      <c r="FX290" s="19">
        <f>IF(ISERR(FW290),FX289,FW290*FX289)</f>
        <v>0.97902526845297666</v>
      </c>
      <c r="FY290" s="19">
        <f t="shared" si="1031"/>
        <v>0.92490230383550487</v>
      </c>
      <c r="FZ290" s="19"/>
      <c r="GA290" s="19">
        <f t="shared" si="1061"/>
        <v>0.90855158148625081</v>
      </c>
      <c r="GB290" s="19">
        <f>IF(ISERR(GA290),GB289,GA290*GB289)</f>
        <v>0.82324772068887664</v>
      </c>
      <c r="GC290" s="19">
        <f t="shared" si="1032"/>
        <v>0.90192741534745213</v>
      </c>
      <c r="GD290" s="19"/>
      <c r="GE290" s="19">
        <f t="shared" si="1062"/>
        <v>1.0308478199898321</v>
      </c>
      <c r="GF290" s="19">
        <f>IF(ISERR(GE290),GF289,GE290*GF289)</f>
        <v>0.6375344082562675</v>
      </c>
      <c r="GG290" s="19">
        <f t="shared" si="1033"/>
        <v>0.75480215842922493</v>
      </c>
      <c r="GH290" s="19"/>
      <c r="GI290" s="19">
        <f t="shared" si="1034"/>
        <v>1.8041636502377272</v>
      </c>
      <c r="GJ290" s="19">
        <f>FY290*GC290*GG290*GI290</f>
        <v>1.1359952391233004</v>
      </c>
      <c r="GK290" s="19">
        <f t="shared" si="1035"/>
        <v>1.1359851522263791</v>
      </c>
      <c r="GL290" s="3"/>
      <c r="GM290" s="3"/>
      <c r="GN290" s="8"/>
      <c r="GO290" s="5">
        <f t="shared" si="932"/>
        <v>60</v>
      </c>
      <c r="GP290" t="b">
        <f t="shared" si="882"/>
        <v>0</v>
      </c>
      <c r="GS290" s="11"/>
      <c r="GT290" s="11"/>
      <c r="GU290" s="11"/>
      <c r="GV290" s="11"/>
      <c r="GW290" s="11"/>
      <c r="GX290" s="11"/>
      <c r="GY290" s="11"/>
      <c r="GZ290" s="11" t="str">
        <f ca="1">IF(GP290,OFFSET(#REF!,$GP$225+$GO290,0),"")</f>
        <v/>
      </c>
      <c r="HA290" s="12" t="str">
        <f t="shared" ca="1" si="886"/>
        <v/>
      </c>
      <c r="HB290" s="12" t="str">
        <f t="shared" ca="1" si="887"/>
        <v/>
      </c>
      <c r="HC290" s="12" t="str">
        <f t="shared" ca="1" si="888"/>
        <v/>
      </c>
      <c r="HD290" s="12" t="str">
        <f t="shared" ca="1" si="889"/>
        <v/>
      </c>
      <c r="HE290" t="str">
        <f t="shared" ca="1" si="890"/>
        <v/>
      </c>
      <c r="HF290" s="12" t="str">
        <f t="shared" ca="1" si="891"/>
        <v/>
      </c>
      <c r="HG290" s="12" t="str">
        <f t="shared" ca="1" si="892"/>
        <v/>
      </c>
      <c r="HH290" s="12" t="str">
        <f t="shared" ca="1" si="893"/>
        <v/>
      </c>
      <c r="HJ290" s="17"/>
      <c r="HL290" s="18">
        <f t="shared" si="894"/>
        <v>2009</v>
      </c>
      <c r="HM290" s="9">
        <f t="shared" si="1036"/>
        <v>1.2987731875994759</v>
      </c>
      <c r="HN290" s="9">
        <f t="shared" si="1063"/>
        <v>0.69340777678320675</v>
      </c>
      <c r="HO290" s="9">
        <f t="shared" si="1064"/>
        <v>0.89285831828500861</v>
      </c>
      <c r="HP290" s="9">
        <f t="shared" si="1065"/>
        <v>0.79382290720922488</v>
      </c>
      <c r="HQ290" s="9">
        <f t="shared" si="1066"/>
        <v>0.9783301837170042</v>
      </c>
      <c r="HR290" s="9">
        <f t="shared" si="808"/>
        <v>0.90058548531453153</v>
      </c>
      <c r="HS290" s="9">
        <f t="shared" si="1067"/>
        <v>0.90057942855899165</v>
      </c>
      <c r="HT290" s="9"/>
      <c r="HU290" s="9">
        <f t="shared" si="1068"/>
        <v>0.708771385946945</v>
      </c>
      <c r="HV290" s="23">
        <f t="shared" si="901"/>
        <v>0.69341244022683035</v>
      </c>
      <c r="HX290" s="8"/>
      <c r="HY290" s="5">
        <f t="shared" si="933"/>
        <v>60</v>
      </c>
      <c r="HZ290" t="b">
        <f t="shared" si="902"/>
        <v>0</v>
      </c>
      <c r="IC290" s="11"/>
      <c r="ID290" s="11"/>
      <c r="IE290" s="11"/>
      <c r="IF290" t="str">
        <f t="shared" ca="1" si="904"/>
        <v/>
      </c>
      <c r="IG290" s="12" t="str">
        <f t="shared" si="905"/>
        <v/>
      </c>
      <c r="IH290" s="19" t="str">
        <f t="shared" ca="1" si="906"/>
        <v/>
      </c>
      <c r="II290" s="19" t="str">
        <f t="shared" ca="1" si="907"/>
        <v/>
      </c>
      <c r="IJ290" s="11" t="str">
        <f t="shared" ca="1" si="908"/>
        <v/>
      </c>
      <c r="IK290" s="12" t="str">
        <f t="shared" ca="1" si="909"/>
        <v/>
      </c>
      <c r="IL290" s="12" t="str">
        <f t="shared" ca="1" si="1003"/>
        <v/>
      </c>
      <c r="IM290" s="12" t="str">
        <f t="shared" ca="1" si="911"/>
        <v/>
      </c>
      <c r="IN290" s="12" t="str">
        <f t="shared" ca="1" si="912"/>
        <v/>
      </c>
      <c r="IO290" t="str">
        <f t="shared" ca="1" si="913"/>
        <v/>
      </c>
      <c r="IP290" s="12" t="str">
        <f t="shared" ca="1" si="914"/>
        <v/>
      </c>
      <c r="IQ290" s="12" t="str">
        <f t="shared" ca="1" si="915"/>
        <v/>
      </c>
      <c r="IR290" s="12" t="str">
        <f t="shared" ca="1" si="916"/>
        <v/>
      </c>
    </row>
    <row r="291" spans="1:252" x14ac:dyDescent="0.2">
      <c r="A291" t="s">
        <v>54</v>
      </c>
      <c r="B291" s="1">
        <f t="shared" si="917"/>
        <v>2010</v>
      </c>
      <c r="C291" s="124">
        <f>Manufacturing_Energy_Data!C50</f>
        <v>321.26902378</v>
      </c>
      <c r="D291" s="124">
        <f>Manufacturing_Energy_Data!D50</f>
        <v>52.214992668000008</v>
      </c>
      <c r="E291" s="124">
        <f>Manufacturing_Energy_Data!E50</f>
        <v>4.7583308439999996</v>
      </c>
      <c r="F291" s="124">
        <v>0.01</v>
      </c>
      <c r="G291" s="124">
        <v>0.01</v>
      </c>
      <c r="H291" s="124">
        <v>0.01</v>
      </c>
      <c r="I291" s="124">
        <f>Manufacturing_Energy_Data!F50</f>
        <v>67.583578967999998</v>
      </c>
      <c r="J291" s="124">
        <f>Manufacturing_Energy_Data!G50</f>
        <v>229.32690385199999</v>
      </c>
      <c r="K291" s="124">
        <f>Manufacturing_Energy_Data!H50</f>
        <v>46.128059732000004</v>
      </c>
      <c r="L291" s="124">
        <f>Manufacturing_Energy_Data!I50</f>
        <v>164.91379281599998</v>
      </c>
      <c r="M291" s="124">
        <f>Manufacturing_Energy_Data!J50</f>
        <v>509.31938387599996</v>
      </c>
      <c r="N291" s="124">
        <f>Manufacturing_Energy_Data!K50</f>
        <v>171.66115588400001</v>
      </c>
      <c r="O291" s="124">
        <f>Manufacturing_Energy_Data!L50</f>
        <v>120.60719175200001</v>
      </c>
      <c r="P291" s="124">
        <f>Manufacturing_Energy_Data!M50</f>
        <v>403.28624645599996</v>
      </c>
      <c r="Q291" s="124">
        <f>Manufacturing_Energy_Data!N50</f>
        <v>135.48137584</v>
      </c>
      <c r="R291" s="124">
        <f>Manufacturing_Energy_Data!O50</f>
        <v>80.164175712000002</v>
      </c>
      <c r="S291" s="124">
        <f>Manufacturing_Energy_Data!P50</f>
        <v>94.309365528000001</v>
      </c>
      <c r="T291" s="124">
        <f>Manufacturing_Energy_Data!Q50</f>
        <v>39.913531644000003</v>
      </c>
      <c r="U291" s="124">
        <f>Manufacturing_Energy_Data!R50</f>
        <v>176.70813510400001</v>
      </c>
      <c r="V291" s="124">
        <f>Manufacturing_Energy_Data!S50</f>
        <v>19.100546599999998</v>
      </c>
      <c r="W291" s="124">
        <f>Manufacturing_Energy_Data!T50</f>
        <v>35.953311956</v>
      </c>
      <c r="X291" s="124">
        <f t="shared" si="1081"/>
        <v>2672.7291030120005</v>
      </c>
      <c r="Z291" s="19">
        <f t="shared" si="1088"/>
        <v>0.49032874078430777</v>
      </c>
      <c r="AA291" s="19">
        <f t="shared" si="1088"/>
        <v>1.1701701071111408</v>
      </c>
      <c r="AB291" s="19">
        <f t="shared" si="1088"/>
        <v>0.24315560235167483</v>
      </c>
      <c r="AC291" s="19">
        <f t="shared" si="1088"/>
        <v>1.5262247664439545E-5</v>
      </c>
      <c r="AD291" s="19">
        <f t="shared" si="1088"/>
        <v>2.2410615176209349E-4</v>
      </c>
      <c r="AE291" s="19">
        <f t="shared" si="1088"/>
        <v>5.1101028979160001E-4</v>
      </c>
      <c r="AF291" s="19">
        <f t="shared" si="1088"/>
        <v>0.90392035823325245</v>
      </c>
      <c r="AG291" s="19">
        <f t="shared" si="1088"/>
        <v>1.6592295005865416</v>
      </c>
      <c r="AH291" s="19">
        <f t="shared" si="1088"/>
        <v>0.57310769650356486</v>
      </c>
      <c r="AI291" s="19">
        <f t="shared" si="1088"/>
        <v>0.38176762212339471</v>
      </c>
      <c r="AJ291" s="19">
        <f t="shared" si="1089"/>
        <v>0.96210399821988535</v>
      </c>
      <c r="AK291" s="19">
        <f t="shared" si="1089"/>
        <v>1.0852203080165459</v>
      </c>
      <c r="AL291" s="19">
        <f t="shared" si="1089"/>
        <v>1.5443226289165128</v>
      </c>
      <c r="AM291" s="19">
        <f t="shared" si="1089"/>
        <v>2.1979935900018694</v>
      </c>
      <c r="AN291" s="19">
        <f t="shared" si="1089"/>
        <v>0.5475155279668521</v>
      </c>
      <c r="AO291" s="19">
        <f t="shared" si="1089"/>
        <v>0.29919601980740196</v>
      </c>
      <c r="AP291" s="19">
        <f t="shared" si="1089"/>
        <v>0.21876484798367946</v>
      </c>
      <c r="AQ291" s="19">
        <f t="shared" si="1089"/>
        <v>0.44770726905129615</v>
      </c>
      <c r="AR291" s="19">
        <f t="shared" si="1089"/>
        <v>0.27393467427480561</v>
      </c>
      <c r="AS291" s="19">
        <f t="shared" si="1089"/>
        <v>0.38643678828542821</v>
      </c>
      <c r="AT291" s="19">
        <f t="shared" si="1090"/>
        <v>0.25996698641412425</v>
      </c>
      <c r="AU291" s="19">
        <f t="shared" si="1005"/>
        <v>1.7279214904264535</v>
      </c>
      <c r="AV291" s="19"/>
      <c r="AX291" s="19">
        <f t="shared" si="1083"/>
        <v>1.513610292230543</v>
      </c>
      <c r="AY291" s="19">
        <f t="shared" si="1083"/>
        <v>0.91205988390486248</v>
      </c>
      <c r="AZ291" s="19">
        <f t="shared" si="1083"/>
        <v>0.7327736639448853</v>
      </c>
      <c r="BA291" s="19">
        <f t="shared" si="1083"/>
        <v>0.75255046977270335</v>
      </c>
      <c r="BB291" s="19">
        <f t="shared" si="1083"/>
        <v>1.5135352462989253</v>
      </c>
      <c r="BC291" s="19">
        <f t="shared" si="1083"/>
        <v>3.9326405738654304</v>
      </c>
      <c r="BD291" s="19">
        <f t="shared" si="1083"/>
        <v>1.3478112195260481</v>
      </c>
      <c r="BE291" s="19">
        <f t="shared" si="1083"/>
        <v>1.332108194745419</v>
      </c>
      <c r="BF291" s="19">
        <f t="shared" si="1083"/>
        <v>1.4380104451871709</v>
      </c>
      <c r="BG291" s="19">
        <f t="shared" si="1083"/>
        <v>1.0328274175624363</v>
      </c>
      <c r="BH291" s="19">
        <f t="shared" si="1084"/>
        <v>0.87252512806002669</v>
      </c>
      <c r="BI291" s="19">
        <f t="shared" si="1084"/>
        <v>1.0933533916509794</v>
      </c>
      <c r="BJ291" s="19">
        <f t="shared" si="1084"/>
        <v>1.1223993013530462</v>
      </c>
      <c r="BK291" s="19">
        <f t="shared" si="1084"/>
        <v>0.76671847681856986</v>
      </c>
      <c r="BL291" s="19">
        <f t="shared" si="1084"/>
        <v>1.1126590098964415</v>
      </c>
      <c r="BM291" s="19">
        <f t="shared" si="1084"/>
        <v>0.96459573810145949</v>
      </c>
      <c r="BN291" s="19">
        <f t="shared" si="1084"/>
        <v>0.10087827265366704</v>
      </c>
      <c r="BO291" s="19">
        <f t="shared" si="1084"/>
        <v>0.81140744561710665</v>
      </c>
      <c r="BP291" s="19">
        <f t="shared" si="1084"/>
        <v>0.92595713944475777</v>
      </c>
      <c r="BQ291" s="19">
        <f t="shared" si="1084"/>
        <v>1.2407271974591958</v>
      </c>
      <c r="BR291" s="19">
        <f t="shared" si="1085"/>
        <v>0.91124883545009339</v>
      </c>
      <c r="BS291" s="19">
        <f t="shared" si="1085"/>
        <v>0.62378550456114434</v>
      </c>
      <c r="BU291" s="16"/>
      <c r="BV291" s="9">
        <f t="shared" si="1030"/>
        <v>1.9285057426284997</v>
      </c>
      <c r="BW291" s="9">
        <f>BS291</f>
        <v>0.62378550456114434</v>
      </c>
      <c r="BX291" s="9">
        <f>GC291</f>
        <v>0.94658203353009818</v>
      </c>
      <c r="BY291" s="9">
        <f>GG291</f>
        <v>0.72160079158430657</v>
      </c>
      <c r="BZ291" s="9">
        <f>FY291</f>
        <v>0.91323812580609942</v>
      </c>
      <c r="CA291" s="9">
        <f>BV291*BX291*BY291*BZ291</f>
        <v>1.2029850455726556</v>
      </c>
      <c r="CB291" s="9">
        <f>GK291</f>
        <v>1.2029739277145832</v>
      </c>
      <c r="CC291" s="9"/>
      <c r="CD291" s="9">
        <f>BX291*BY291</f>
        <v>0.68305434469480142</v>
      </c>
      <c r="CE291" s="9">
        <f>CD291*BZ291</f>
        <v>0.62379126957279385</v>
      </c>
      <c r="CG291" s="35"/>
      <c r="CH291">
        <f t="shared" si="839"/>
        <v>2010</v>
      </c>
      <c r="CI291" s="19">
        <f t="shared" si="1069"/>
        <v>0.12020261365730993</v>
      </c>
      <c r="CJ291" s="19">
        <f t="shared" si="1070"/>
        <v>1.9536208368127146E-2</v>
      </c>
      <c r="CK291" s="19">
        <f t="shared" si="1071"/>
        <v>1.7803266476343056E-3</v>
      </c>
      <c r="CL291" s="19">
        <f t="shared" si="1072"/>
        <v>3.7414940364628121E-6</v>
      </c>
      <c r="CM291" s="19">
        <f t="shared" si="1073"/>
        <v>3.7414940364628121E-6</v>
      </c>
      <c r="CN291" s="19">
        <f t="shared" si="1074"/>
        <v>3.7414940364628121E-6</v>
      </c>
      <c r="CO291" s="19">
        <f t="shared" si="1075"/>
        <v>2.5286355767158552E-2</v>
      </c>
      <c r="CP291" s="19">
        <f t="shared" si="1076"/>
        <v>8.5802524316273859E-2</v>
      </c>
      <c r="CQ291" s="19">
        <f t="shared" si="1077"/>
        <v>1.7258786040087837E-2</v>
      </c>
      <c r="CR291" s="19">
        <f t="shared" si="1078"/>
        <v>6.1702397235152764E-2</v>
      </c>
      <c r="CS291" s="19">
        <f t="shared" si="1086"/>
        <v>0.19056154374269674</v>
      </c>
      <c r="CT291" s="19">
        <f t="shared" si="1086"/>
        <v>6.4226919103229918E-2</v>
      </c>
      <c r="CU291" s="19">
        <f t="shared" si="1086"/>
        <v>4.5125108869463484E-2</v>
      </c>
      <c r="CV291" s="19">
        <f t="shared" si="1086"/>
        <v>0.15088930861025956</v>
      </c>
      <c r="CW291" s="19">
        <f t="shared" si="1086"/>
        <v>5.069027597571369E-2</v>
      </c>
      <c r="CX291" s="19">
        <f t="shared" si="1086"/>
        <v>2.9993378536440501E-2</v>
      </c>
      <c r="CY291" s="19">
        <f t="shared" si="1086"/>
        <v>3.5285792870560349E-2</v>
      </c>
      <c r="CZ291" s="19">
        <f t="shared" si="1086"/>
        <v>1.4933624062019575E-2</v>
      </c>
      <c r="DA291" s="19">
        <f t="shared" si="1086"/>
        <v>6.6115243368608093E-2</v>
      </c>
      <c r="DB291" s="19">
        <f t="shared" si="1086"/>
        <v>7.1464581197080027E-3</v>
      </c>
      <c r="DC291" s="19">
        <f t="shared" si="1087"/>
        <v>1.3451910227446112E-2</v>
      </c>
      <c r="DD291">
        <f>SUM(CI291:DC291)</f>
        <v>0.99999999999999989</v>
      </c>
      <c r="DF291" s="19">
        <f t="shared" si="1091"/>
        <v>0.122278018290108</v>
      </c>
      <c r="DG291" s="19">
        <f t="shared" si="1091"/>
        <v>1.9764712624387518E-2</v>
      </c>
      <c r="DH291" s="19">
        <f t="shared" si="1091"/>
        <v>1.8385063602032231E-3</v>
      </c>
      <c r="DI291" s="19">
        <f t="shared" si="1091"/>
        <v>3.8507581347589572E-6</v>
      </c>
      <c r="DJ291" s="19">
        <f t="shared" si="1091"/>
        <v>3.8507581347589572E-6</v>
      </c>
      <c r="DK291" s="19">
        <f t="shared" si="1091"/>
        <v>3.8507581347589572E-6</v>
      </c>
      <c r="DL291" s="19">
        <f t="shared" si="1091"/>
        <v>2.5209467598974723E-2</v>
      </c>
      <c r="DM291" s="19">
        <f t="shared" si="1091"/>
        <v>8.6850658040803178E-2</v>
      </c>
      <c r="DN291" s="19">
        <f t="shared" si="1091"/>
        <v>1.8114843242073589E-2</v>
      </c>
      <c r="DO291" s="19">
        <f t="shared" si="1091"/>
        <v>6.3142395241328739E-2</v>
      </c>
      <c r="DP291" s="19">
        <f t="shared" si="1092"/>
        <v>0.18834312173818865</v>
      </c>
      <c r="DQ291" s="19">
        <f t="shared" si="1092"/>
        <v>6.4596418685586479E-2</v>
      </c>
      <c r="DR291" s="19">
        <f t="shared" si="1092"/>
        <v>4.5802532925269618E-2</v>
      </c>
      <c r="DS291" s="19">
        <f t="shared" si="1092"/>
        <v>0.14568882654979698</v>
      </c>
      <c r="DT291" s="19">
        <f t="shared" si="1092"/>
        <v>5.0715388926052506E-2</v>
      </c>
      <c r="DU291" s="19">
        <f t="shared" si="1092"/>
        <v>3.0951824785593308E-2</v>
      </c>
      <c r="DV291" s="19">
        <f t="shared" si="1092"/>
        <v>3.7537737870196937E-2</v>
      </c>
      <c r="DW291" s="19">
        <f t="shared" si="1092"/>
        <v>1.5222028827382411E-2</v>
      </c>
      <c r="DX291" s="19">
        <f t="shared" si="1092"/>
        <v>6.251749752516024E-2</v>
      </c>
      <c r="DY291" s="19">
        <f t="shared" si="1092"/>
        <v>7.5297788626550073E-3</v>
      </c>
      <c r="DZ291" s="19">
        <f>(DC291-DC290)/LN(DC291/DC290)</f>
        <v>1.3635850739365544E-2</v>
      </c>
      <c r="EA291" s="19">
        <f>SUM(DF291:DZ291)</f>
        <v>0.99975116110753104</v>
      </c>
      <c r="EB291" s="19"/>
      <c r="EC291" s="19">
        <f t="shared" si="919"/>
        <v>0.1223084533901892</v>
      </c>
      <c r="ED291" s="19">
        <f t="shared" si="980"/>
        <v>1.9769632077738263E-2</v>
      </c>
      <c r="EE291" s="19">
        <f t="shared" si="981"/>
        <v>1.8389639659598029E-3</v>
      </c>
      <c r="EF291" s="19">
        <f t="shared" si="982"/>
        <v>3.8517165916497273E-6</v>
      </c>
      <c r="EG291" s="19">
        <f t="shared" si="983"/>
        <v>3.8517165916497273E-6</v>
      </c>
      <c r="EH291" s="19">
        <f t="shared" si="984"/>
        <v>3.8517165916497273E-6</v>
      </c>
      <c r="EI291" s="19">
        <f t="shared" si="985"/>
        <v>2.5215742256350576E-2</v>
      </c>
      <c r="EJ291" s="19">
        <f t="shared" si="986"/>
        <v>8.6872275241560548E-2</v>
      </c>
      <c r="EK291" s="19">
        <f t="shared" si="987"/>
        <v>1.8119352041567869E-2</v>
      </c>
      <c r="EL291" s="19">
        <f t="shared" si="988"/>
        <v>6.3158111435828862E-2</v>
      </c>
      <c r="EM291" s="19">
        <f t="shared" si="989"/>
        <v>0.18839000049726462</v>
      </c>
      <c r="EN291" s="19">
        <f t="shared" si="990"/>
        <v>6.4612496787726792E-2</v>
      </c>
      <c r="EO291" s="19">
        <f t="shared" si="991"/>
        <v>4.5813933213670152E-2</v>
      </c>
      <c r="EP291" s="19">
        <f t="shared" si="992"/>
        <v>0.14572508861945399</v>
      </c>
      <c r="EQ291" s="19">
        <f t="shared" si="993"/>
        <v>5.0728012028382799E-2</v>
      </c>
      <c r="ER291" s="19">
        <f t="shared" si="994"/>
        <v>3.0959528720431461E-2</v>
      </c>
      <c r="ES291" s="19">
        <f t="shared" si="960"/>
        <v>3.7547081044259432E-2</v>
      </c>
      <c r="ET291" s="19">
        <f t="shared" si="961"/>
        <v>1.5225817602971668E-2</v>
      </c>
      <c r="EU291" s="19">
        <f t="shared" si="962"/>
        <v>6.2533058182100976E-2</v>
      </c>
      <c r="EV291" s="19">
        <f t="shared" si="963"/>
        <v>7.5316530308536652E-3</v>
      </c>
      <c r="EW291" s="19">
        <f t="shared" si="964"/>
        <v>1.3639244713914268E-2</v>
      </c>
      <c r="EZ291" s="19">
        <f t="shared" si="1093"/>
        <v>2.9760058251964563E-2</v>
      </c>
      <c r="FA291" s="19">
        <f t="shared" si="1093"/>
        <v>-3.4258111605357459E-2</v>
      </c>
      <c r="FB291" s="19">
        <f t="shared" si="1093"/>
        <v>-8.8504697056361922E-2</v>
      </c>
      <c r="FC291" s="19">
        <f t="shared" si="1093"/>
        <v>6.6034662155427101E-3</v>
      </c>
      <c r="FD291" s="19">
        <f t="shared" si="1093"/>
        <v>-6.8342378437897103E-2</v>
      </c>
      <c r="FE291" s="19">
        <f t="shared" si="1093"/>
        <v>-8.1828988911024261E-2</v>
      </c>
      <c r="FF291" s="19">
        <f t="shared" si="1093"/>
        <v>2.1513656642687454E-2</v>
      </c>
      <c r="FG291" s="19">
        <f t="shared" si="1093"/>
        <v>1.9217304575117476E-2</v>
      </c>
      <c r="FH291" s="19">
        <f t="shared" si="1093"/>
        <v>-3.453575714224414E-2</v>
      </c>
      <c r="FI291" s="19">
        <f t="shared" si="1093"/>
        <v>3.03976239044223E-2</v>
      </c>
      <c r="FJ291" s="19">
        <f t="shared" si="1094"/>
        <v>2.0199747942665148E-2</v>
      </c>
      <c r="FK291" s="19">
        <f t="shared" si="1094"/>
        <v>-3.7138548518678115E-2</v>
      </c>
      <c r="FL291" s="19">
        <f t="shared" si="1094"/>
        <v>-9.9551443991499448E-3</v>
      </c>
      <c r="FM291" s="19">
        <f t="shared" si="1094"/>
        <v>-7.3961326029444177E-2</v>
      </c>
      <c r="FN291" s="19">
        <f t="shared" si="1094"/>
        <v>1.208626245059049E-3</v>
      </c>
      <c r="FO291" s="19">
        <f t="shared" si="1094"/>
        <v>-0.10854125658065029</v>
      </c>
      <c r="FP291" s="19">
        <f t="shared" si="1094"/>
        <v>-0.15315334394351077</v>
      </c>
      <c r="FQ291" s="19">
        <f t="shared" si="1094"/>
        <v>-2.4427455554102483E-2</v>
      </c>
      <c r="FR291" s="19">
        <f t="shared" si="1094"/>
        <v>8.1299183082038373E-3</v>
      </c>
      <c r="FS291" s="19">
        <f t="shared" si="1094"/>
        <v>-2.4924345998057207E-2</v>
      </c>
      <c r="FT291" s="19">
        <f>LN(BR291/BR290)</f>
        <v>-4.9648293680912793E-3</v>
      </c>
      <c r="FU291" s="19"/>
      <c r="FV291" s="16"/>
      <c r="FW291" s="19">
        <f>EXP(SUMPRODUCT($EC291:$EW291,EZ291:FT291))</f>
        <v>0.98738874583722536</v>
      </c>
      <c r="FX291" s="19">
        <f>IF(ISERR(FW291),FX290,FW291*FX290)</f>
        <v>0.9666785319607375</v>
      </c>
      <c r="FY291" s="19">
        <f t="shared" si="1031"/>
        <v>0.91323812580609942</v>
      </c>
      <c r="FZ291" s="19"/>
      <c r="GA291" s="19">
        <f t="shared" si="1061"/>
        <v>1.0495102127097928</v>
      </c>
      <c r="GB291" s="19">
        <f>IF(ISERR(GA291),GB290,GA291*GB290)</f>
        <v>0.86400689045303503</v>
      </c>
      <c r="GC291" s="19">
        <f t="shared" si="1032"/>
        <v>0.94658203353009818</v>
      </c>
      <c r="GD291" s="19"/>
      <c r="GE291" s="19">
        <f t="shared" si="1062"/>
        <v>0.95601315328242853</v>
      </c>
      <c r="GF291" s="19">
        <f>IF(ISERR(GE291),GF290,GE291*GF290)</f>
        <v>0.60949127996312147</v>
      </c>
      <c r="GG291" s="19">
        <f t="shared" si="1033"/>
        <v>0.72160079158430657</v>
      </c>
      <c r="GH291" s="19"/>
      <c r="GI291" s="19">
        <f t="shared" si="1034"/>
        <v>1.9285057426284997</v>
      </c>
      <c r="GJ291" s="19">
        <f>FY291*GC291*GG291*GI291</f>
        <v>1.2029850455726554</v>
      </c>
      <c r="GK291" s="19">
        <f t="shared" si="1035"/>
        <v>1.2029739277145832</v>
      </c>
      <c r="GL291" s="3"/>
      <c r="GM291" s="3"/>
      <c r="GN291" s="8"/>
      <c r="GO291" s="5">
        <f t="shared" si="932"/>
        <v>61</v>
      </c>
      <c r="GP291" t="b">
        <f t="shared" si="882"/>
        <v>0</v>
      </c>
      <c r="GS291" s="11"/>
      <c r="GT291" s="11"/>
      <c r="GU291" s="11"/>
      <c r="GV291" s="11"/>
      <c r="GW291" s="11"/>
      <c r="GX291" s="11"/>
      <c r="GY291" s="11"/>
      <c r="GZ291" s="11" t="str">
        <f ca="1">IF(GP291,OFFSET(#REF!,$GP$225+$GO291,0),"")</f>
        <v/>
      </c>
      <c r="HA291" s="12" t="str">
        <f t="shared" ca="1" si="886"/>
        <v/>
      </c>
      <c r="HB291" s="12" t="str">
        <f t="shared" ca="1" si="887"/>
        <v/>
      </c>
      <c r="HC291" s="12" t="str">
        <f t="shared" ca="1" si="888"/>
        <v/>
      </c>
      <c r="HD291" s="12" t="str">
        <f t="shared" ca="1" si="889"/>
        <v/>
      </c>
      <c r="HE291" t="str">
        <f t="shared" ca="1" si="890"/>
        <v/>
      </c>
      <c r="HF291" s="12" t="str">
        <f t="shared" ca="1" si="891"/>
        <v/>
      </c>
      <c r="HG291" s="12" t="str">
        <f t="shared" ca="1" si="892"/>
        <v/>
      </c>
      <c r="HH291" s="12" t="str">
        <f t="shared" ca="1" si="893"/>
        <v/>
      </c>
      <c r="HJ291" s="17"/>
      <c r="HL291" s="18">
        <f t="shared" si="894"/>
        <v>2010</v>
      </c>
      <c r="HM291" s="9">
        <f t="shared" si="1036"/>
        <v>1.3882840120005069</v>
      </c>
      <c r="HN291" s="9">
        <f t="shared" si="1063"/>
        <v>0.68695337265993384</v>
      </c>
      <c r="HO291" s="9">
        <f t="shared" si="1064"/>
        <v>0.93706392354300727</v>
      </c>
      <c r="HP291" s="9">
        <f t="shared" si="1065"/>
        <v>0.75890514066891579</v>
      </c>
      <c r="HQ291" s="9">
        <f t="shared" si="1066"/>
        <v>0.96599221311503503</v>
      </c>
      <c r="HR291" s="9">
        <f t="shared" si="808"/>
        <v>0.95369314393366345</v>
      </c>
      <c r="HS291" s="9">
        <f t="shared" si="1067"/>
        <v>0.95368638425361252</v>
      </c>
      <c r="HT291" s="9"/>
      <c r="HU291" s="9">
        <f t="shared" si="1068"/>
        <v>0.71114262871217204</v>
      </c>
      <c r="HV291" s="23">
        <f t="shared" si="901"/>
        <v>0.68695824175011477</v>
      </c>
      <c r="HX291" s="8"/>
      <c r="HY291" s="5">
        <f t="shared" si="933"/>
        <v>61</v>
      </c>
      <c r="HZ291" t="b">
        <f t="shared" si="902"/>
        <v>0</v>
      </c>
      <c r="IC291" s="11"/>
      <c r="ID291" s="11"/>
      <c r="IE291" s="11"/>
      <c r="IF291" t="str">
        <f t="shared" ca="1" si="904"/>
        <v/>
      </c>
      <c r="IG291" s="12" t="str">
        <f t="shared" si="905"/>
        <v/>
      </c>
      <c r="IH291" s="19" t="str">
        <f t="shared" ca="1" si="906"/>
        <v/>
      </c>
      <c r="II291" s="19" t="str">
        <f t="shared" ca="1" si="907"/>
        <v/>
      </c>
      <c r="IJ291" s="11" t="str">
        <f t="shared" ca="1" si="908"/>
        <v/>
      </c>
      <c r="IK291" s="12" t="str">
        <f t="shared" ca="1" si="909"/>
        <v/>
      </c>
      <c r="IL291" s="12" t="str">
        <f t="shared" ca="1" si="1003"/>
        <v/>
      </c>
      <c r="IM291" s="12" t="str">
        <f t="shared" ca="1" si="911"/>
        <v/>
      </c>
      <c r="IN291" s="12" t="str">
        <f t="shared" ca="1" si="912"/>
        <v/>
      </c>
      <c r="IO291" t="str">
        <f t="shared" ca="1" si="913"/>
        <v/>
      </c>
      <c r="IP291" s="12" t="str">
        <f t="shared" ca="1" si="914"/>
        <v/>
      </c>
      <c r="IQ291" s="12" t="str">
        <f t="shared" ca="1" si="915"/>
        <v/>
      </c>
      <c r="IR291" s="12" t="str">
        <f t="shared" ca="1" si="916"/>
        <v/>
      </c>
    </row>
    <row r="292" spans="1:252" x14ac:dyDescent="0.2">
      <c r="A292" s="570" t="s">
        <v>54</v>
      </c>
      <c r="B292" s="1">
        <f t="shared" si="917"/>
        <v>2011</v>
      </c>
      <c r="C292" s="124">
        <f>Manufacturing_Energy_Data!C51</f>
        <v>340.83685742799997</v>
      </c>
      <c r="D292" s="124">
        <f>Manufacturing_Energy_Data!D51</f>
        <v>54.125074623999993</v>
      </c>
      <c r="E292" s="124">
        <f>Manufacturing_Energy_Data!E51</f>
        <v>4.6839253599999999</v>
      </c>
      <c r="F292" s="124">
        <v>0.01</v>
      </c>
      <c r="G292" s="124">
        <v>0.01</v>
      </c>
      <c r="H292" s="124">
        <v>0.01</v>
      </c>
      <c r="I292" s="124">
        <f>Manufacturing_Energy_Data!F51</f>
        <v>68.977261547999987</v>
      </c>
      <c r="J292" s="124">
        <f>Manufacturing_Energy_Data!G51</f>
        <v>228.31483299999999</v>
      </c>
      <c r="K292" s="124">
        <f>Manufacturing_Energy_Data!H51</f>
        <v>45.594692479999999</v>
      </c>
      <c r="L292" s="124">
        <f>Manufacturing_Energy_Data!I51</f>
        <v>171.975315784</v>
      </c>
      <c r="M292" s="124">
        <f>Manufacturing_Energy_Data!J51</f>
        <v>529.71076855199999</v>
      </c>
      <c r="N292" s="124">
        <f>Manufacturing_Energy_Data!K51</f>
        <v>175.84163040799999</v>
      </c>
      <c r="O292" s="124">
        <f>Manufacturing_Energy_Data!L51</f>
        <v>120.78136070399999</v>
      </c>
      <c r="P292" s="124">
        <f>Manufacturing_Energy_Data!M51</f>
        <v>465.72311003200002</v>
      </c>
      <c r="Q292" s="124">
        <f>Manufacturing_Energy_Data!N51</f>
        <v>148.81893502</v>
      </c>
      <c r="R292" s="124">
        <f>Manufacturing_Energy_Data!O51</f>
        <v>88.023710887999997</v>
      </c>
      <c r="S292" s="124">
        <f>Manufacturing_Energy_Data!P51</f>
        <v>94.879961112000004</v>
      </c>
      <c r="T292" s="124">
        <f>Manufacturing_Energy_Data!Q51</f>
        <v>43.524294291999993</v>
      </c>
      <c r="U292" s="124">
        <f>Manufacturing_Energy_Data!R51</f>
        <v>197.729702532</v>
      </c>
      <c r="V292" s="124">
        <f>Manufacturing_Energy_Data!S51</f>
        <v>18.576064195999997</v>
      </c>
      <c r="W292" s="124">
        <f>Manufacturing_Energy_Data!T51</f>
        <v>36.712505839999999</v>
      </c>
      <c r="X292" s="124">
        <f>SUM(C292:W292)</f>
        <v>2834.8600038</v>
      </c>
      <c r="Z292" s="19">
        <f t="shared" si="1088"/>
        <v>0.51551171300183163</v>
      </c>
      <c r="AA292" s="19">
        <f t="shared" si="1088"/>
        <v>1.2602115352659473</v>
      </c>
      <c r="AB292" s="19">
        <f t="shared" si="1088"/>
        <v>0.2337271418660222</v>
      </c>
      <c r="AC292" s="19">
        <f t="shared" si="1088"/>
        <v>1.512488164842122E-5</v>
      </c>
      <c r="AD292" s="19">
        <f t="shared" si="1088"/>
        <v>2.3283321898777534E-4</v>
      </c>
      <c r="AE292" s="19">
        <f t="shared" si="1088"/>
        <v>4.9899843379660981E-4</v>
      </c>
      <c r="AF292" s="19">
        <f t="shared" si="1088"/>
        <v>0.93788105566483515</v>
      </c>
      <c r="AG292" s="19">
        <f t="shared" si="1088"/>
        <v>1.7085996846483413</v>
      </c>
      <c r="AH292" s="19">
        <f t="shared" si="1088"/>
        <v>0.57983144368482153</v>
      </c>
      <c r="AI292" s="19">
        <f t="shared" si="1088"/>
        <v>0.3918714154924926</v>
      </c>
      <c r="AJ292" s="19">
        <f t="shared" si="1089"/>
        <v>1.0230572185117937</v>
      </c>
      <c r="AK292" s="19">
        <f t="shared" si="1089"/>
        <v>1.1020131773357562</v>
      </c>
      <c r="AL292" s="19">
        <f t="shared" si="1089"/>
        <v>1.5011712981936149</v>
      </c>
      <c r="AM292" s="19">
        <f t="shared" si="1089"/>
        <v>2.1479265417638507</v>
      </c>
      <c r="AN292" s="19">
        <f t="shared" si="1089"/>
        <v>0.57743845186436626</v>
      </c>
      <c r="AO292" s="19">
        <f t="shared" si="1089"/>
        <v>0.29885139252911908</v>
      </c>
      <c r="AP292" s="19">
        <f t="shared" si="1089"/>
        <v>0.21443881417709268</v>
      </c>
      <c r="AQ292" s="19">
        <f t="shared" si="1089"/>
        <v>0.48162670154124998</v>
      </c>
      <c r="AR292" s="19">
        <f t="shared" si="1089"/>
        <v>0.28119728460095894</v>
      </c>
      <c r="AS292" s="19">
        <f t="shared" si="1089"/>
        <v>0.36590382903042562</v>
      </c>
      <c r="AT292" s="19">
        <f t="shared" si="1090"/>
        <v>0.2575563187582442</v>
      </c>
      <c r="AU292" s="19">
        <f t="shared" si="1005"/>
        <v>1.7878453974486124</v>
      </c>
      <c r="AV292" s="19"/>
      <c r="AX292" s="19">
        <f t="shared" ref="AX292:BS292" si="1095">Z292/Z$295</f>
        <v>1.5913483539978981</v>
      </c>
      <c r="AY292" s="19">
        <f t="shared" si="1095"/>
        <v>0.98224042775095555</v>
      </c>
      <c r="AZ292" s="19">
        <f t="shared" si="1095"/>
        <v>0.70436005772478727</v>
      </c>
      <c r="BA292" s="19">
        <f t="shared" si="1095"/>
        <v>0.74577723019762721</v>
      </c>
      <c r="BB292" s="19">
        <f t="shared" si="1095"/>
        <v>1.5724748324683926</v>
      </c>
      <c r="BC292" s="19">
        <f t="shared" si="1095"/>
        <v>3.8401995541893061</v>
      </c>
      <c r="BD292" s="19">
        <f t="shared" si="1095"/>
        <v>1.3984490977465154</v>
      </c>
      <c r="BE292" s="19">
        <f t="shared" si="1095"/>
        <v>1.3717449217573028</v>
      </c>
      <c r="BF292" s="19">
        <f t="shared" si="1095"/>
        <v>1.4548813033808974</v>
      </c>
      <c r="BG292" s="19">
        <f t="shared" si="1095"/>
        <v>1.0601620426281966</v>
      </c>
      <c r="BH292" s="19">
        <f t="shared" si="1095"/>
        <v>0.92780316082911352</v>
      </c>
      <c r="BI292" s="19">
        <f t="shared" si="1095"/>
        <v>1.110272113582444</v>
      </c>
      <c r="BJ292" s="19">
        <f t="shared" si="1095"/>
        <v>1.0910373161376803</v>
      </c>
      <c r="BK292" s="19">
        <f t="shared" si="1095"/>
        <v>0.74925376211763983</v>
      </c>
      <c r="BL292" s="19">
        <f t="shared" si="1095"/>
        <v>1.1734682640205187</v>
      </c>
      <c r="BM292" s="19">
        <f t="shared" si="1095"/>
        <v>0.96348467384305403</v>
      </c>
      <c r="BN292" s="19">
        <f t="shared" si="1095"/>
        <v>9.8883423746851815E-2</v>
      </c>
      <c r="BO292" s="19">
        <f t="shared" si="1095"/>
        <v>0.87288172127891628</v>
      </c>
      <c r="BP292" s="19">
        <f t="shared" si="1095"/>
        <v>0.95050629847440526</v>
      </c>
      <c r="BQ292" s="19">
        <f t="shared" si="1095"/>
        <v>1.1748023120334676</v>
      </c>
      <c r="BR292" s="19">
        <f t="shared" si="1095"/>
        <v>0.9027988467635355</v>
      </c>
      <c r="BS292" s="19">
        <f t="shared" si="1095"/>
        <v>0.64541823775197193</v>
      </c>
      <c r="BU292" s="16"/>
      <c r="BV292" s="9">
        <f t="shared" si="1030"/>
        <v>1.9769316558727426</v>
      </c>
      <c r="BW292" s="9">
        <f>BS292</f>
        <v>0.64541823775197193</v>
      </c>
      <c r="BX292" s="9">
        <f>GC292</f>
        <v>0.96311308382278571</v>
      </c>
      <c r="BY292" s="9">
        <f>GG292</f>
        <v>0.7159552862490316</v>
      </c>
      <c r="BZ292" s="9">
        <f>FY292</f>
        <v>0.93601412746857582</v>
      </c>
      <c r="CA292" s="9">
        <f>BV292*BX292*BY292*BZ292</f>
        <v>1.2759605353932502</v>
      </c>
      <c r="CB292" s="9">
        <f>GK292</f>
        <v>1.2759477454894734</v>
      </c>
      <c r="CC292" s="9"/>
      <c r="CD292" s="9">
        <f>BX292*BY292</f>
        <v>0.68954590361853008</v>
      </c>
      <c r="CE292" s="9">
        <f>CD292*BZ292</f>
        <v>0.6454247073250291</v>
      </c>
      <c r="CG292" s="35"/>
      <c r="CH292" s="570">
        <f>B292</f>
        <v>2011</v>
      </c>
      <c r="CI292" s="19">
        <f t="shared" ref="CI292:DC292" si="1096">C292/$X292</f>
        <v>0.12023057821942663</v>
      </c>
      <c r="CJ292" s="19">
        <f t="shared" si="1096"/>
        <v>1.9092679903574713E-2</v>
      </c>
      <c r="CK292" s="19">
        <f t="shared" si="1096"/>
        <v>1.652259848359853E-3</v>
      </c>
      <c r="CL292" s="19">
        <f t="shared" si="1096"/>
        <v>3.5275110540187022E-6</v>
      </c>
      <c r="CM292" s="19">
        <f t="shared" si="1096"/>
        <v>3.5275110540187022E-6</v>
      </c>
      <c r="CN292" s="19">
        <f t="shared" si="1096"/>
        <v>3.5275110540187022E-6</v>
      </c>
      <c r="CO292" s="19">
        <f t="shared" si="1096"/>
        <v>2.4331805258650915E-2</v>
      </c>
      <c r="CP292" s="19">
        <f t="shared" si="1096"/>
        <v>8.05383097203934E-2</v>
      </c>
      <c r="CQ292" s="19">
        <f t="shared" si="1096"/>
        <v>1.6083578172778338E-2</v>
      </c>
      <c r="CR292" s="19">
        <f t="shared" si="1096"/>
        <v>6.0664482744641701E-2</v>
      </c>
      <c r="CS292" s="19">
        <f t="shared" si="1096"/>
        <v>0.18685605914999223</v>
      </c>
      <c r="CT292" s="19">
        <f t="shared" si="1096"/>
        <v>6.2028329502089113E-2</v>
      </c>
      <c r="CU292" s="19">
        <f t="shared" si="1096"/>
        <v>4.2605758500278007E-2</v>
      </c>
      <c r="CV292" s="19">
        <f t="shared" si="1096"/>
        <v>0.16428434187498483</v>
      </c>
      <c r="CW292" s="19">
        <f t="shared" si="1096"/>
        <v>5.2496043833034092E-2</v>
      </c>
      <c r="CX292" s="19">
        <f t="shared" si="1096"/>
        <v>3.105046131731664E-2</v>
      </c>
      <c r="CY292" s="19">
        <f t="shared" si="1096"/>
        <v>3.3469011162744464E-2</v>
      </c>
      <c r="CZ292" s="19">
        <f t="shared" si="1096"/>
        <v>1.5353242923339307E-2</v>
      </c>
      <c r="DA292" s="19">
        <f t="shared" si="1096"/>
        <v>6.9749371138945984E-2</v>
      </c>
      <c r="DB292" s="19">
        <f t="shared" si="1096"/>
        <v>6.5527271791551026E-3</v>
      </c>
      <c r="DC292" s="19">
        <f t="shared" si="1096"/>
        <v>1.2950377017132616E-2</v>
      </c>
      <c r="DD292" s="570">
        <f>SUM(CI292:DC292)</f>
        <v>1</v>
      </c>
      <c r="DE292" s="570"/>
      <c r="DF292" s="19">
        <f t="shared" ref="DF292:DY292" si="1097">(CI292-CI291)/LN(CI292/CI291)</f>
        <v>0.12021659539627642</v>
      </c>
      <c r="DG292" s="19">
        <f t="shared" si="1097"/>
        <v>1.9313595356505737E-2</v>
      </c>
      <c r="DH292" s="19">
        <f t="shared" si="1097"/>
        <v>1.7154966088106117E-3</v>
      </c>
      <c r="DI292" s="19">
        <f t="shared" si="1097"/>
        <v>3.6334524404411973E-6</v>
      </c>
      <c r="DJ292" s="19">
        <f t="shared" si="1097"/>
        <v>3.6334524404411973E-6</v>
      </c>
      <c r="DK292" s="19">
        <f t="shared" si="1097"/>
        <v>3.6334524404411973E-6</v>
      </c>
      <c r="DL292" s="19">
        <f t="shared" si="1097"/>
        <v>2.4806019615451657E-2</v>
      </c>
      <c r="DM292" s="19">
        <f t="shared" si="1097"/>
        <v>8.3142643360498772E-2</v>
      </c>
      <c r="DN292" s="19">
        <f t="shared" si="1097"/>
        <v>1.6664276120570306E-2</v>
      </c>
      <c r="DO292" s="19">
        <f t="shared" si="1097"/>
        <v>6.1181972698586974E-2</v>
      </c>
      <c r="DP292" s="19">
        <f t="shared" si="1097"/>
        <v>0.18870273788486649</v>
      </c>
      <c r="DQ292" s="19">
        <f t="shared" si="1097"/>
        <v>6.3121242802705271E-2</v>
      </c>
      <c r="DR292" s="19">
        <f t="shared" si="1097"/>
        <v>4.3853373082447085E-2</v>
      </c>
      <c r="DS292" s="19">
        <f t="shared" si="1097"/>
        <v>0.15749189692628215</v>
      </c>
      <c r="DT292" s="19">
        <f t="shared" si="1097"/>
        <v>5.1587892630081608E-2</v>
      </c>
      <c r="DU292" s="19">
        <f t="shared" si="1097"/>
        <v>3.0518868804445459E-2</v>
      </c>
      <c r="DV292" s="19">
        <f t="shared" si="1097"/>
        <v>3.4369399398706035E-2</v>
      </c>
      <c r="DW292" s="19">
        <f t="shared" si="1097"/>
        <v>1.5142464486305641E-2</v>
      </c>
      <c r="DX292" s="19">
        <f t="shared" si="1097"/>
        <v>6.79161031261242E-2</v>
      </c>
      <c r="DY292" s="19">
        <f t="shared" si="1097"/>
        <v>6.8453017229446744E-3</v>
      </c>
      <c r="DZ292" s="19">
        <f>(DC292-DC291)/LN(DC292/DC291)</f>
        <v>1.319955563001216E-2</v>
      </c>
      <c r="EA292" s="19">
        <f>SUM(DF292:DZ292)</f>
        <v>0.99980033600894247</v>
      </c>
      <c r="EB292" s="19"/>
      <c r="EC292" s="19">
        <f t="shared" ref="EC292:EW292" si="1098">DF292/$EA292</f>
        <v>0.12024060311498153</v>
      </c>
      <c r="ED292" s="19">
        <f t="shared" si="1098"/>
        <v>1.9317452356140227E-2</v>
      </c>
      <c r="EE292" s="19">
        <f t="shared" si="1098"/>
        <v>1.7158392001133192E-3</v>
      </c>
      <c r="EF292" s="19">
        <f t="shared" si="1098"/>
        <v>3.6341780549358597E-6</v>
      </c>
      <c r="EG292" s="19">
        <f t="shared" si="1098"/>
        <v>3.6341780549358597E-6</v>
      </c>
      <c r="EH292" s="19">
        <f t="shared" si="1098"/>
        <v>3.6341780549358597E-6</v>
      </c>
      <c r="EI292" s="19">
        <f t="shared" si="1098"/>
        <v>2.4810973473437387E-2</v>
      </c>
      <c r="EJ292" s="19">
        <f t="shared" si="1098"/>
        <v>8.3159247267701575E-2</v>
      </c>
      <c r="EK292" s="19">
        <f t="shared" si="1098"/>
        <v>1.6667604040914483E-2</v>
      </c>
      <c r="EL292" s="19">
        <f t="shared" si="1098"/>
        <v>6.119419097498658E-2</v>
      </c>
      <c r="EM292" s="19">
        <f t="shared" si="1098"/>
        <v>0.18874042255090689</v>
      </c>
      <c r="EN292" s="19">
        <f t="shared" si="1098"/>
        <v>6.3133848358839423E-2</v>
      </c>
      <c r="EO292" s="19">
        <f t="shared" si="1098"/>
        <v>4.3862130770533019E-2</v>
      </c>
      <c r="EP292" s="19">
        <f t="shared" si="1098"/>
        <v>0.15752334866676171</v>
      </c>
      <c r="EQ292" s="19">
        <f t="shared" si="1098"/>
        <v>5.1598194931613016E-2</v>
      </c>
      <c r="ER292" s="19">
        <f t="shared" si="1098"/>
        <v>3.052496354049284E-2</v>
      </c>
      <c r="ES292" s="19">
        <f t="shared" si="1098"/>
        <v>3.4376263100594343E-2</v>
      </c>
      <c r="ET292" s="19">
        <f t="shared" si="1098"/>
        <v>1.5145488494985065E-2</v>
      </c>
      <c r="EU292" s="19">
        <f t="shared" si="1098"/>
        <v>6.7929666234395766E-2</v>
      </c>
      <c r="EV292" s="19">
        <f t="shared" si="1098"/>
        <v>6.8466687561539773E-3</v>
      </c>
      <c r="EW292" s="19">
        <f t="shared" si="1098"/>
        <v>1.3202191632284168E-2</v>
      </c>
      <c r="EX292" s="570"/>
      <c r="EY292" s="570"/>
      <c r="EZ292" s="19">
        <f t="shared" ref="EZ292:FS292" si="1099">LN(AX292/AX291)</f>
        <v>5.0083959119938778E-2</v>
      </c>
      <c r="FA292" s="19">
        <f t="shared" si="1099"/>
        <v>7.4130463069214267E-2</v>
      </c>
      <c r="FB292" s="19">
        <f t="shared" si="1099"/>
        <v>-3.9547202728159037E-2</v>
      </c>
      <c r="FC292" s="19">
        <f t="shared" si="1099"/>
        <v>-9.0411272691768695E-3</v>
      </c>
      <c r="FD292" s="19">
        <f t="shared" si="1099"/>
        <v>3.8202567525182189E-2</v>
      </c>
      <c r="FE292" s="19">
        <f t="shared" si="1099"/>
        <v>-2.3786769516995605E-2</v>
      </c>
      <c r="FF292" s="19">
        <f t="shared" si="1099"/>
        <v>3.688187742644896E-2</v>
      </c>
      <c r="FG292" s="19">
        <f t="shared" si="1099"/>
        <v>2.9320798826665013E-2</v>
      </c>
      <c r="FH292" s="19">
        <f t="shared" si="1099"/>
        <v>1.1663795900245799E-2</v>
      </c>
      <c r="FI292" s="19">
        <f t="shared" si="1099"/>
        <v>2.6121659819984173E-2</v>
      </c>
      <c r="FJ292" s="19">
        <f t="shared" si="1099"/>
        <v>6.1428145381252776E-2</v>
      </c>
      <c r="FK292" s="19">
        <f t="shared" si="1099"/>
        <v>1.5355653070213355E-2</v>
      </c>
      <c r="FL292" s="19">
        <f t="shared" si="1099"/>
        <v>-2.8339717472593E-2</v>
      </c>
      <c r="FM292" s="19">
        <f t="shared" si="1099"/>
        <v>-2.3041962062616692E-2</v>
      </c>
      <c r="FN292" s="19">
        <f t="shared" si="1099"/>
        <v>5.3211036986226042E-2</v>
      </c>
      <c r="FO292" s="19">
        <f t="shared" si="1099"/>
        <v>-1.1525083440562379E-3</v>
      </c>
      <c r="FP292" s="19">
        <f t="shared" si="1099"/>
        <v>-1.9972950345727675E-2</v>
      </c>
      <c r="FQ292" s="19">
        <f t="shared" si="1099"/>
        <v>7.3029734308637351E-2</v>
      </c>
      <c r="FR292" s="19">
        <f t="shared" si="1099"/>
        <v>2.6166840513805481E-2</v>
      </c>
      <c r="FS292" s="19">
        <f t="shared" si="1099"/>
        <v>-5.4597768923037672E-2</v>
      </c>
      <c r="FT292" s="19">
        <f>LN(BR292/BR291)</f>
        <v>-9.316237809484363E-3</v>
      </c>
      <c r="FU292" s="19"/>
      <c r="FV292" s="16"/>
      <c r="FW292" s="19">
        <f>EXP(SUMPRODUCT($EC292:$EW292,EZ292:FT292))</f>
        <v>1.0249398278706032</v>
      </c>
      <c r="FX292" s="19">
        <f>IF(ISERR(FW292),FX291,FW292*FX291)</f>
        <v>0.99078732815404569</v>
      </c>
      <c r="FY292" s="19">
        <f>FX292/FX$295</f>
        <v>0.93601412746857582</v>
      </c>
      <c r="FZ292" s="19"/>
      <c r="GA292" s="19">
        <f t="shared" si="1061"/>
        <v>1.0174639383667976</v>
      </c>
      <c r="GB292" s="19">
        <f>IF(ISERR(GA292),GB291,GA292*GB291)</f>
        <v>0.8790958535363953</v>
      </c>
      <c r="GC292" s="19">
        <f>GB292/GB$295</f>
        <v>0.96311308382278571</v>
      </c>
      <c r="GD292" s="19"/>
      <c r="GE292" s="19">
        <f t="shared" si="1062"/>
        <v>0.99217641471418005</v>
      </c>
      <c r="GF292" s="19">
        <f>IF(ISERR(GE292),GF291,GE292*GF291)</f>
        <v>0.60472287295336646</v>
      </c>
      <c r="GG292" s="19">
        <f>GF292/GF$295</f>
        <v>0.7159552862490316</v>
      </c>
      <c r="GH292" s="19"/>
      <c r="GI292" s="19">
        <f t="shared" si="1034"/>
        <v>1.9769316558727426</v>
      </c>
      <c r="GJ292" s="19">
        <f>FY292*GC292*GG292*GI292</f>
        <v>1.2759605353932499</v>
      </c>
      <c r="GK292" s="19">
        <f>X292/X$295</f>
        <v>1.2759477454894734</v>
      </c>
      <c r="GL292" s="3"/>
      <c r="GM292" s="3"/>
      <c r="GN292" s="5"/>
      <c r="GO292" s="5"/>
      <c r="GS292" s="11"/>
      <c r="GT292" s="11"/>
      <c r="GU292" s="11"/>
      <c r="GV292" s="11"/>
      <c r="GW292" s="11"/>
      <c r="GX292" s="11"/>
      <c r="GY292" s="11"/>
      <c r="GZ292" s="11"/>
      <c r="HA292" s="12"/>
      <c r="HB292" s="12"/>
      <c r="HC292" s="12"/>
      <c r="HD292" s="12"/>
      <c r="HF292" s="12"/>
      <c r="HG292" s="12"/>
      <c r="HH292" s="12"/>
      <c r="HJ292" s="17"/>
      <c r="HL292" s="18"/>
      <c r="HM292" s="9"/>
      <c r="HN292" s="9"/>
      <c r="HO292" s="9"/>
      <c r="HP292" s="9"/>
      <c r="HQ292" s="9"/>
      <c r="HR292" s="9"/>
      <c r="HS292" s="9"/>
      <c r="HT292" s="9"/>
      <c r="HU292" s="9"/>
      <c r="HV292" s="23"/>
      <c r="HX292" s="5"/>
      <c r="HY292" s="5"/>
      <c r="IC292" s="11"/>
      <c r="ID292" s="11"/>
      <c r="IE292" s="11"/>
      <c r="IG292" s="12"/>
      <c r="IH292" s="19"/>
      <c r="II292" s="19"/>
      <c r="IJ292" s="11"/>
      <c r="IK292" s="12"/>
      <c r="IL292" s="12"/>
      <c r="IM292" s="12"/>
      <c r="IN292" s="12"/>
      <c r="IP292" s="12"/>
      <c r="IQ292" s="12"/>
      <c r="IR292" s="12"/>
    </row>
    <row r="293" spans="1:252" hidden="1" x14ac:dyDescent="0.2">
      <c r="B293" s="1"/>
      <c r="C293" s="19"/>
      <c r="W293" s="253"/>
      <c r="X293" s="52"/>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X293" s="19"/>
      <c r="AY293" s="19"/>
      <c r="AZ293" s="19"/>
      <c r="BA293" s="19"/>
      <c r="BB293" s="19"/>
      <c r="BC293" s="19"/>
      <c r="BD293" s="19"/>
      <c r="BE293" s="19"/>
      <c r="BF293" s="19"/>
      <c r="BG293" s="19"/>
      <c r="BH293" s="19"/>
      <c r="BI293" s="19"/>
      <c r="BJ293" s="19"/>
      <c r="BK293" s="19"/>
      <c r="BL293" s="19"/>
      <c r="BM293" s="19"/>
      <c r="BN293" s="19"/>
      <c r="BO293" s="19"/>
      <c r="BP293" s="19"/>
      <c r="BQ293" s="19"/>
      <c r="BR293" s="19"/>
      <c r="BS293" s="19"/>
      <c r="BU293" s="16"/>
      <c r="BV293" s="16"/>
      <c r="BW293" s="16"/>
      <c r="BX293" s="16"/>
      <c r="BY293" s="16"/>
      <c r="BZ293" s="16"/>
      <c r="CA293" s="16"/>
      <c r="CB293" s="16"/>
      <c r="CC293" s="16"/>
      <c r="CD293" s="16"/>
      <c r="CE293" s="16"/>
      <c r="CG293" s="35"/>
      <c r="CI293" s="19"/>
      <c r="CJ293" s="19"/>
      <c r="CK293" s="19"/>
      <c r="CL293" s="19"/>
      <c r="CM293" s="19"/>
      <c r="CN293" s="19"/>
      <c r="CO293" s="19"/>
      <c r="CP293" s="19"/>
      <c r="CQ293" s="19"/>
      <c r="CR293" s="19"/>
      <c r="CS293" s="19"/>
      <c r="CT293" s="19"/>
      <c r="CU293" s="19"/>
      <c r="CV293" s="19"/>
      <c r="CW293" s="19"/>
      <c r="CX293" s="19"/>
      <c r="CY293" s="19"/>
      <c r="CZ293" s="19"/>
      <c r="DA293" s="19"/>
      <c r="DB293" s="19"/>
      <c r="DC293" s="19"/>
      <c r="DF293" s="19"/>
      <c r="DG293" s="19"/>
      <c r="DH293" s="19"/>
      <c r="DI293" s="19"/>
      <c r="DJ293" s="19"/>
      <c r="DK293" s="19"/>
      <c r="DL293" s="19"/>
      <c r="DM293" s="19"/>
      <c r="DN293" s="19"/>
      <c r="DO293" s="19"/>
      <c r="DP293" s="19"/>
      <c r="DQ293" s="19"/>
      <c r="DR293" s="19"/>
      <c r="DS293" s="19"/>
      <c r="DT293" s="19"/>
      <c r="DU293" s="19"/>
      <c r="DV293" s="19"/>
      <c r="DW293" s="19"/>
      <c r="DX293" s="19"/>
      <c r="DY293" s="19"/>
      <c r="DZ293" s="19"/>
      <c r="EA293" s="19"/>
      <c r="EB293" s="19"/>
      <c r="EC293" s="19"/>
      <c r="ED293" s="19"/>
      <c r="EE293" s="19"/>
      <c r="EF293" s="19"/>
      <c r="EG293" s="19"/>
      <c r="EH293" s="19"/>
      <c r="EI293" s="19"/>
      <c r="EJ293" s="19"/>
      <c r="EK293" s="19"/>
      <c r="EL293" s="19"/>
      <c r="EM293" s="19"/>
      <c r="EN293" s="19"/>
      <c r="EO293" s="19"/>
      <c r="EP293" s="19"/>
      <c r="EQ293" s="19"/>
      <c r="ER293" s="19"/>
      <c r="ES293" s="19"/>
      <c r="ET293" s="19"/>
      <c r="EU293" s="19"/>
      <c r="EV293" s="19"/>
      <c r="EW293" s="19"/>
      <c r="EZ293" s="19"/>
      <c r="FA293" s="19"/>
      <c r="FB293" s="19"/>
      <c r="FC293" s="19"/>
      <c r="FD293" s="19"/>
      <c r="FE293" s="19"/>
      <c r="FF293" s="19"/>
      <c r="FG293" s="19"/>
      <c r="FH293" s="19"/>
      <c r="FI293" s="19"/>
      <c r="FJ293" s="19"/>
      <c r="FK293" s="19"/>
      <c r="FL293" s="19"/>
      <c r="FM293" s="19"/>
      <c r="FN293" s="19"/>
      <c r="FO293" s="19"/>
      <c r="FP293" s="19"/>
      <c r="FQ293" s="19"/>
      <c r="FR293" s="19"/>
      <c r="FS293" s="19"/>
      <c r="FT293" s="19"/>
      <c r="FU293" s="19"/>
      <c r="FV293" s="16"/>
      <c r="FW293" s="19"/>
      <c r="FX293" s="19"/>
      <c r="FY293" s="19"/>
      <c r="FZ293" s="19"/>
      <c r="GA293" s="19"/>
      <c r="GB293" s="19"/>
      <c r="GC293" s="19"/>
      <c r="GD293" s="19"/>
      <c r="GE293" s="19"/>
      <c r="GF293" s="19"/>
      <c r="GG293" s="19"/>
      <c r="GH293" s="19"/>
      <c r="GI293" s="19"/>
      <c r="GJ293" s="19"/>
      <c r="GK293" s="19"/>
      <c r="GL293" s="3"/>
      <c r="GM293" s="3"/>
      <c r="GN293" s="5"/>
      <c r="GO293" s="5"/>
      <c r="GS293" s="11"/>
      <c r="GT293" s="11"/>
      <c r="GU293" s="11"/>
      <c r="GV293" s="11"/>
      <c r="GW293" s="11"/>
      <c r="GX293" s="11"/>
      <c r="GY293" s="11"/>
      <c r="GZ293" s="11"/>
      <c r="HA293" s="12"/>
      <c r="HB293" s="12"/>
      <c r="HC293" s="12"/>
      <c r="HD293" s="12"/>
      <c r="HF293" s="12"/>
      <c r="HG293" s="12"/>
      <c r="HH293" s="12"/>
      <c r="HJ293" s="17"/>
      <c r="HL293" s="18"/>
      <c r="HM293" s="9"/>
      <c r="HN293" s="9"/>
      <c r="HO293" s="9"/>
      <c r="HP293" s="9"/>
      <c r="HQ293" s="9"/>
      <c r="HR293" s="9"/>
      <c r="HS293" s="9"/>
      <c r="HT293" s="9"/>
      <c r="HU293" s="9"/>
      <c r="HV293" s="23"/>
      <c r="HX293" s="5"/>
      <c r="HY293" s="5"/>
      <c r="IC293" s="11"/>
      <c r="ID293" s="11"/>
      <c r="IE293" s="11"/>
      <c r="IG293" s="12"/>
      <c r="IH293" s="19"/>
      <c r="II293" s="19"/>
      <c r="IJ293" s="11"/>
      <c r="IK293" s="12"/>
      <c r="IL293" s="12"/>
      <c r="IM293" s="12"/>
      <c r="IN293" s="12"/>
      <c r="IP293" s="12"/>
      <c r="IQ293" s="12"/>
      <c r="IR293" s="12"/>
    </row>
    <row r="294" spans="1:252" hidden="1" x14ac:dyDescent="0.2">
      <c r="W294" s="253"/>
      <c r="X294" s="52"/>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BU294" s="3"/>
      <c r="BW294" s="3"/>
      <c r="BX294" s="16"/>
      <c r="BY294" s="16"/>
      <c r="CG294" s="35"/>
      <c r="FV294" s="3"/>
      <c r="GL294" s="3"/>
      <c r="GM294" s="3"/>
      <c r="GO294" s="5"/>
      <c r="HJ294" s="17"/>
      <c r="IJ294" s="11"/>
    </row>
    <row r="295" spans="1:252" hidden="1" x14ac:dyDescent="0.2">
      <c r="A295" t="s">
        <v>64</v>
      </c>
      <c r="B295" s="1">
        <f>Base_year</f>
        <v>1985</v>
      </c>
      <c r="X295" s="19">
        <f>INDEX(X230:X291,base_row,0)</f>
        <v>2221.7681043924754</v>
      </c>
      <c r="Z295" s="19">
        <f>INDEX(Z230:Z291,base_row,0)</f>
        <v>0.32394648959589933</v>
      </c>
      <c r="AA295" s="19">
        <f t="shared" ref="AA295:AT295" si="1100">INDEX(AA230:AA291,base_row,0)</f>
        <v>1.2829970134211077</v>
      </c>
      <c r="AB295" s="19">
        <f t="shared" si="1100"/>
        <v>0.3318290685320856</v>
      </c>
      <c r="AC295" s="19">
        <f t="shared" si="1100"/>
        <v>2.0280696481458951E-5</v>
      </c>
      <c r="AD295" s="19">
        <f t="shared" si="1100"/>
        <v>1.4806800985315953E-4</v>
      </c>
      <c r="AE295" s="19">
        <f t="shared" si="1100"/>
        <v>1.2994075613915641E-4</v>
      </c>
      <c r="AF295" s="19">
        <f t="shared" si="1100"/>
        <v>0.67065798617636685</v>
      </c>
      <c r="AG295" s="19">
        <f t="shared" si="1100"/>
        <v>1.2455666192366899</v>
      </c>
      <c r="AH295" s="19">
        <f t="shared" si="1100"/>
        <v>0.39854209572794125</v>
      </c>
      <c r="AI295" s="19">
        <f t="shared" si="1100"/>
        <v>0.36963350859178384</v>
      </c>
      <c r="AJ295" s="19">
        <f t="shared" si="1100"/>
        <v>1.1026662353656547</v>
      </c>
      <c r="AK295" s="19">
        <f t="shared" si="1100"/>
        <v>0.99256134046270938</v>
      </c>
      <c r="AL295" s="19">
        <f t="shared" si="1100"/>
        <v>1.3759119656033645</v>
      </c>
      <c r="AM295" s="19">
        <f t="shared" si="1100"/>
        <v>2.8667544300252792</v>
      </c>
      <c r="AN295" s="19">
        <f t="shared" si="1100"/>
        <v>0.49207845628986641</v>
      </c>
      <c r="AO295" s="19">
        <f t="shared" si="1100"/>
        <v>0.31017762984966818</v>
      </c>
      <c r="AP295" s="19">
        <f t="shared" si="1100"/>
        <v>2.1686022394013218</v>
      </c>
      <c r="AQ295" s="19">
        <f t="shared" si="1100"/>
        <v>0.55176628150213425</v>
      </c>
      <c r="AR295" s="19">
        <f t="shared" si="1100"/>
        <v>0.29583947529047422</v>
      </c>
      <c r="AS295" s="19">
        <f t="shared" si="1100"/>
        <v>0.31145991566622128</v>
      </c>
      <c r="AT295" s="19">
        <f t="shared" si="1100"/>
        <v>0.2852864950831116</v>
      </c>
      <c r="AU295" s="19">
        <f>INDEX(AU230:AU291,base_row,0)</f>
        <v>2.7700571395003939</v>
      </c>
      <c r="AV295" s="19"/>
      <c r="AX295">
        <f>INDEX(AX230:AX291,base_row,0)</f>
        <v>1</v>
      </c>
      <c r="AY295">
        <f t="shared" ref="AY295:BS295" si="1101">INDEX(AY230:AY291,base_row,0)</f>
        <v>1</v>
      </c>
      <c r="AZ295">
        <f t="shared" si="1101"/>
        <v>1</v>
      </c>
      <c r="BA295">
        <f t="shared" si="1101"/>
        <v>1</v>
      </c>
      <c r="BB295">
        <f t="shared" si="1101"/>
        <v>1</v>
      </c>
      <c r="BC295">
        <f t="shared" si="1101"/>
        <v>1</v>
      </c>
      <c r="BD295">
        <f t="shared" si="1101"/>
        <v>1</v>
      </c>
      <c r="BE295">
        <f t="shared" si="1101"/>
        <v>1</v>
      </c>
      <c r="BF295">
        <f t="shared" si="1101"/>
        <v>1</v>
      </c>
      <c r="BG295">
        <f t="shared" si="1101"/>
        <v>1</v>
      </c>
      <c r="BH295">
        <f>INDEX(BH230:BH291,base_row,0)</f>
        <v>1</v>
      </c>
      <c r="BI295">
        <f t="shared" si="1101"/>
        <v>1</v>
      </c>
      <c r="BJ295">
        <f t="shared" si="1101"/>
        <v>1</v>
      </c>
      <c r="BK295">
        <f t="shared" si="1101"/>
        <v>1</v>
      </c>
      <c r="BL295">
        <f t="shared" si="1101"/>
        <v>1</v>
      </c>
      <c r="BM295">
        <f t="shared" si="1101"/>
        <v>1</v>
      </c>
      <c r="BN295">
        <f t="shared" si="1101"/>
        <v>1</v>
      </c>
      <c r="BO295">
        <f t="shared" si="1101"/>
        <v>1</v>
      </c>
      <c r="BP295">
        <f t="shared" si="1101"/>
        <v>1</v>
      </c>
      <c r="BQ295">
        <f t="shared" si="1101"/>
        <v>1</v>
      </c>
      <c r="BR295">
        <f t="shared" si="1101"/>
        <v>1</v>
      </c>
      <c r="BS295">
        <f t="shared" si="1101"/>
        <v>1</v>
      </c>
      <c r="BU295" s="3"/>
      <c r="BW295" s="3"/>
      <c r="BX295" s="16"/>
      <c r="BY295" s="16"/>
      <c r="CG295" s="35"/>
      <c r="CI295" s="19">
        <f t="shared" ref="CI295:DC295" si="1102">INDEX(CI230:CI291,base_row,0)</f>
        <v>7.1893840672768355E-2</v>
      </c>
      <c r="CJ295" s="19">
        <f t="shared" si="1102"/>
        <v>3.9000096217318411E-2</v>
      </c>
      <c r="CK295" s="19">
        <f t="shared" si="1102"/>
        <v>1.1493976650370835E-2</v>
      </c>
      <c r="CL295" s="19">
        <f t="shared" si="1102"/>
        <v>4.5009197765643596E-6</v>
      </c>
      <c r="CM295" s="19">
        <f t="shared" si="1102"/>
        <v>4.5009197765643596E-6</v>
      </c>
      <c r="CN295" s="19">
        <f t="shared" si="1102"/>
        <v>4.5009197765643596E-6</v>
      </c>
      <c r="CO295" s="19">
        <f t="shared" si="1102"/>
        <v>2.332899178590617E-2</v>
      </c>
      <c r="CP295" s="19">
        <f t="shared" si="1102"/>
        <v>7.7491009374462946E-2</v>
      </c>
      <c r="CQ295" s="19">
        <f t="shared" si="1102"/>
        <v>1.3984453988672515E-2</v>
      </c>
      <c r="CR295" s="19">
        <f t="shared" si="1102"/>
        <v>5.3969643403086638E-2</v>
      </c>
      <c r="CS295" s="19">
        <f t="shared" si="1102"/>
        <v>0.19632480417099912</v>
      </c>
      <c r="CT295" s="19">
        <f t="shared" si="1102"/>
        <v>4.5196761724666676E-2</v>
      </c>
      <c r="CU295" s="19">
        <f t="shared" si="1102"/>
        <v>4.6951313094116827E-2</v>
      </c>
      <c r="CV295" s="19">
        <f t="shared" si="1102"/>
        <v>0.19906699844575609</v>
      </c>
      <c r="CW295" s="19">
        <f t="shared" si="1102"/>
        <v>4.5855963806255215E-2</v>
      </c>
      <c r="CX295" s="19">
        <f t="shared" si="1102"/>
        <v>2.9534038007862664E-2</v>
      </c>
      <c r="CY295" s="19">
        <f t="shared" si="1102"/>
        <v>4.7453790011500963E-2</v>
      </c>
      <c r="CZ295" s="19">
        <f t="shared" si="1102"/>
        <v>2.2063980147561248E-2</v>
      </c>
      <c r="DA295" s="19">
        <f t="shared" si="1102"/>
        <v>6.0061183360907398E-2</v>
      </c>
      <c r="DB295" s="19">
        <f t="shared" si="1102"/>
        <v>7.4649359709165596E-3</v>
      </c>
      <c r="DC295" s="19">
        <f t="shared" si="1102"/>
        <v>8.8507164075416409E-3</v>
      </c>
      <c r="FV295" s="3"/>
      <c r="FX295">
        <f>INDEX(FX230:FX291,base_row,1)</f>
        <v>1.0585174935698913</v>
      </c>
      <c r="GB295">
        <f>INDEX(GB230:GB291,base_row,1)</f>
        <v>0.91276493726685815</v>
      </c>
      <c r="GF295">
        <f>INDEX(GF230:GF291,base_row,1)</f>
        <v>0.84463776519002465</v>
      </c>
      <c r="GL295" s="3"/>
      <c r="GM295" s="3"/>
      <c r="GO295" s="5"/>
      <c r="HJ295" s="17"/>
      <c r="IJ295" s="11"/>
    </row>
    <row r="296" spans="1:252" hidden="1" x14ac:dyDescent="0.2">
      <c r="A296" t="s">
        <v>64</v>
      </c>
      <c r="B296" s="1">
        <f>Base_year2</f>
        <v>1996</v>
      </c>
      <c r="Z296" s="19">
        <f>INDEX(Z230:Z291,base_row2,0)</f>
        <v>0.37873362617684214</v>
      </c>
      <c r="AA296" s="19">
        <f t="shared" ref="AA296:AU296" si="1103">INDEX(AA230:AA291,base_row2,0)</f>
        <v>1.3010764476663801</v>
      </c>
      <c r="AB296" s="19">
        <f t="shared" si="1103"/>
        <v>0.4177002932243159</v>
      </c>
      <c r="AC296" s="19">
        <f t="shared" si="1103"/>
        <v>1.6924803361338518E-5</v>
      </c>
      <c r="AD296" s="19">
        <f t="shared" si="1103"/>
        <v>1.1279530243876408E-4</v>
      </c>
      <c r="AE296" s="19">
        <f t="shared" si="1103"/>
        <v>1.2741299459368953E-4</v>
      </c>
      <c r="AF296" s="19">
        <f t="shared" si="1103"/>
        <v>0.74240946835101107</v>
      </c>
      <c r="AG296" s="19">
        <f t="shared" si="1103"/>
        <v>1.4029852218656884</v>
      </c>
      <c r="AH296" s="19">
        <f t="shared" si="1103"/>
        <v>0.46933811453027791</v>
      </c>
      <c r="AI296" s="19">
        <f t="shared" si="1103"/>
        <v>0.31565796614131658</v>
      </c>
      <c r="AJ296" s="19">
        <f t="shared" si="1103"/>
        <v>1.1201854092638497</v>
      </c>
      <c r="AK296" s="19">
        <f t="shared" si="1103"/>
        <v>0.97867404940555591</v>
      </c>
      <c r="AL296" s="19">
        <f t="shared" si="1103"/>
        <v>1.3185156161081844</v>
      </c>
      <c r="AM296" s="19">
        <f t="shared" si="1103"/>
        <v>2.4035518778878475</v>
      </c>
      <c r="AN296" s="19">
        <f t="shared" si="1103"/>
        <v>0.50748537584554809</v>
      </c>
      <c r="AO296" s="19">
        <f t="shared" si="1103"/>
        <v>0.31708848107090903</v>
      </c>
      <c r="AP296" s="19">
        <f t="shared" si="1103"/>
        <v>0.76203166286309332</v>
      </c>
      <c r="AQ296" s="19">
        <f t="shared" si="1103"/>
        <v>0.4810200493898682</v>
      </c>
      <c r="AR296" s="19">
        <f t="shared" si="1103"/>
        <v>0.2883499626797339</v>
      </c>
      <c r="AS296" s="19">
        <f t="shared" si="1103"/>
        <v>0.39939812751797094</v>
      </c>
      <c r="AT296" s="19">
        <f t="shared" si="1103"/>
        <v>0.31346353824362411</v>
      </c>
      <c r="AU296" s="19">
        <f t="shared" si="1103"/>
        <v>2.5153402824646083</v>
      </c>
      <c r="AV296" s="19"/>
      <c r="AX296" s="19">
        <f>INDEX(AX230:AX291,base_row2,0)</f>
        <v>1.1691240323341239</v>
      </c>
      <c r="AY296" s="19">
        <f t="shared" ref="AY296:BS296" si="1104">INDEX(AY230:AY291,base_row2,0)</f>
        <v>1.0140915637808567</v>
      </c>
      <c r="AZ296" s="19">
        <f t="shared" si="1104"/>
        <v>1.2587815017897599</v>
      </c>
      <c r="BA296" s="19">
        <f t="shared" si="1104"/>
        <v>0.83452771835580386</v>
      </c>
      <c r="BB296" s="19">
        <f t="shared" si="1104"/>
        <v>0.76178036397344884</v>
      </c>
      <c r="BC296" s="19">
        <f t="shared" si="1104"/>
        <v>0.98054681517506459</v>
      </c>
      <c r="BD296" s="19">
        <f t="shared" si="1104"/>
        <v>1.1069866961306494</v>
      </c>
      <c r="BE296" s="19">
        <f t="shared" si="1104"/>
        <v>1.1263831257178907</v>
      </c>
      <c r="BF296" s="19">
        <f t="shared" si="1104"/>
        <v>1.1776374931562172</v>
      </c>
      <c r="BG296" s="19">
        <f t="shared" si="1104"/>
        <v>0.85397551575856501</v>
      </c>
      <c r="BH296" s="19">
        <f>INDEX(BH230:BH291,base_row2,0)</f>
        <v>1.0158880115635223</v>
      </c>
      <c r="BI296" s="19">
        <f t="shared" si="1104"/>
        <v>0.98600863191923283</v>
      </c>
      <c r="BJ296" s="19">
        <f t="shared" si="1104"/>
        <v>0.95828486783308797</v>
      </c>
      <c r="BK296" s="19">
        <f t="shared" si="1104"/>
        <v>0.8384226610811073</v>
      </c>
      <c r="BL296" s="19">
        <f t="shared" si="1104"/>
        <v>1.0313098843461783</v>
      </c>
      <c r="BM296" s="19">
        <f t="shared" si="1104"/>
        <v>1.0222803018534583</v>
      </c>
      <c r="BN296" s="19">
        <f t="shared" si="1104"/>
        <v>0.35139300744864332</v>
      </c>
      <c r="BO296" s="19">
        <f t="shared" si="1104"/>
        <v>0.87178224823802974</v>
      </c>
      <c r="BP296" s="19">
        <f t="shared" si="1104"/>
        <v>0.97468386325595446</v>
      </c>
      <c r="BQ296" s="19">
        <f t="shared" si="1104"/>
        <v>1.2823419882576139</v>
      </c>
      <c r="BR296" s="19">
        <f t="shared" si="1104"/>
        <v>1.098767532449455</v>
      </c>
      <c r="BS296" s="19">
        <f t="shared" si="1104"/>
        <v>0.90804635276161627</v>
      </c>
      <c r="BU296" s="3"/>
      <c r="BV296">
        <f>INDEX(BV230:BV291,base_row2,1)</f>
        <v>1.3891291162026258</v>
      </c>
      <c r="BW296">
        <f>INDEX(BW230:BW291,base_row2,1)</f>
        <v>0.90804635276161627</v>
      </c>
      <c r="BX296">
        <f t="shared" ref="BX296:CD296" si="1105">INDEX(BX230:BX291,base_row2,1)</f>
        <v>1.0101573753379633</v>
      </c>
      <c r="BY296">
        <f t="shared" si="1105"/>
        <v>0.95084451654691871</v>
      </c>
      <c r="BZ296">
        <f t="shared" si="1105"/>
        <v>0.94538870335318803</v>
      </c>
      <c r="CA296">
        <f t="shared" si="1105"/>
        <v>1.2613963445419634</v>
      </c>
      <c r="CB296">
        <f t="shared" si="1105"/>
        <v>1.2613936274827617</v>
      </c>
      <c r="CD296">
        <f t="shared" si="1105"/>
        <v>0.96050260118953001</v>
      </c>
      <c r="CG296" s="35"/>
      <c r="CI296" s="19">
        <f t="shared" ref="CI296:DC296" si="1106">INDEX(CI231:CI294,base_row2,0)</f>
        <v>8.3051776215719242E-2</v>
      </c>
      <c r="CJ296" s="19">
        <f t="shared" si="1106"/>
        <v>4.0486424631620506E-2</v>
      </c>
      <c r="CK296" s="19">
        <f t="shared" si="1106"/>
        <v>9.7254650270599489E-3</v>
      </c>
      <c r="CL296" s="19">
        <f t="shared" si="1106"/>
        <v>3.5653308274493024E-6</v>
      </c>
      <c r="CM296" s="19">
        <f t="shared" si="1106"/>
        <v>3.5653308274493024E-6</v>
      </c>
      <c r="CN296" s="19">
        <f t="shared" si="1106"/>
        <v>3.5653308274493024E-6</v>
      </c>
      <c r="CO296" s="19">
        <f t="shared" si="1106"/>
        <v>2.6594148677266997E-2</v>
      </c>
      <c r="CP296" s="19">
        <f t="shared" si="1106"/>
        <v>8.5217700513360917E-2</v>
      </c>
      <c r="CQ296" s="19">
        <f t="shared" si="1106"/>
        <v>1.7380924845743318E-2</v>
      </c>
      <c r="CR296" s="19">
        <f t="shared" si="1106"/>
        <v>4.2164758096638881E-2</v>
      </c>
      <c r="CS296" s="19">
        <f t="shared" si="1106"/>
        <v>0.19108912792135013</v>
      </c>
      <c r="CT296" s="19">
        <f t="shared" si="1106"/>
        <v>6.0673880304513574E-2</v>
      </c>
      <c r="CU296" s="19">
        <f t="shared" si="1106"/>
        <v>4.5773248978661508E-2</v>
      </c>
      <c r="CV296" s="19">
        <f t="shared" si="1106"/>
        <v>0.16131292984770301</v>
      </c>
      <c r="CW296" s="19">
        <f t="shared" si="1106"/>
        <v>5.0496621513661369E-2</v>
      </c>
      <c r="CX296" s="19">
        <f t="shared" si="1106"/>
        <v>3.2781924416159194E-2</v>
      </c>
      <c r="CY296" s="19">
        <f t="shared" si="1106"/>
        <v>4.5992250182013847E-2</v>
      </c>
      <c r="CZ296" s="19">
        <f t="shared" si="1106"/>
        <v>1.9995448402130779E-2</v>
      </c>
      <c r="DA296" s="19">
        <f t="shared" si="1106"/>
        <v>6.4709717741392198E-2</v>
      </c>
      <c r="DB296" s="19">
        <f t="shared" si="1106"/>
        <v>1.0230845214042458E-2</v>
      </c>
      <c r="DC296" s="19">
        <f t="shared" si="1106"/>
        <v>1.2312111478479699E-2</v>
      </c>
      <c r="GL296" s="3"/>
      <c r="GM296" s="3"/>
      <c r="GN296" s="3"/>
      <c r="HJ296" s="17"/>
      <c r="IJ296" s="11"/>
    </row>
    <row r="297" spans="1:252" x14ac:dyDescent="0.2">
      <c r="AX297" s="19" t="e">
        <f>INDEX(AX230:AX291,End_year_chart1-1948,0)</f>
        <v>#REF!</v>
      </c>
      <c r="AY297" s="19" t="e">
        <f t="shared" ref="AY297:BS297" si="1107">INDEX(AY230:AY291,End_year_chart1-1948,0)</f>
        <v>#REF!</v>
      </c>
      <c r="AZ297" s="19" t="e">
        <f t="shared" si="1107"/>
        <v>#REF!</v>
      </c>
      <c r="BA297" s="19" t="e">
        <f t="shared" si="1107"/>
        <v>#REF!</v>
      </c>
      <c r="BB297" s="19" t="e">
        <f t="shared" si="1107"/>
        <v>#REF!</v>
      </c>
      <c r="BC297" s="19" t="e">
        <f t="shared" si="1107"/>
        <v>#REF!</v>
      </c>
      <c r="BD297" s="19" t="e">
        <f t="shared" si="1107"/>
        <v>#REF!</v>
      </c>
      <c r="BE297" s="19" t="e">
        <f t="shared" si="1107"/>
        <v>#REF!</v>
      </c>
      <c r="BF297" s="19" t="e">
        <f t="shared" si="1107"/>
        <v>#REF!</v>
      </c>
      <c r="BG297" s="19" t="e">
        <f t="shared" si="1107"/>
        <v>#REF!</v>
      </c>
      <c r="BH297" s="19" t="e">
        <f>INDEX(BH230:BH291,End_year_chart1-1948,0)</f>
        <v>#REF!</v>
      </c>
      <c r="BI297" s="19" t="e">
        <f t="shared" si="1107"/>
        <v>#REF!</v>
      </c>
      <c r="BJ297" s="19" t="e">
        <f t="shared" si="1107"/>
        <v>#REF!</v>
      </c>
      <c r="BK297" s="19" t="e">
        <f t="shared" si="1107"/>
        <v>#REF!</v>
      </c>
      <c r="BL297" s="19" t="e">
        <f t="shared" si="1107"/>
        <v>#REF!</v>
      </c>
      <c r="BM297" s="19" t="e">
        <f t="shared" si="1107"/>
        <v>#REF!</v>
      </c>
      <c r="BN297" s="19" t="e">
        <f t="shared" si="1107"/>
        <v>#REF!</v>
      </c>
      <c r="BO297" s="19" t="e">
        <f t="shared" si="1107"/>
        <v>#REF!</v>
      </c>
      <c r="BP297" s="19" t="e">
        <f t="shared" si="1107"/>
        <v>#REF!</v>
      </c>
      <c r="BQ297" s="19" t="e">
        <f t="shared" si="1107"/>
        <v>#REF!</v>
      </c>
      <c r="BR297" s="19" t="e">
        <f t="shared" si="1107"/>
        <v>#REF!</v>
      </c>
      <c r="BS297" s="19" t="e">
        <f t="shared" si="1107"/>
        <v>#REF!</v>
      </c>
      <c r="BU297" s="3"/>
      <c r="CG297" s="35"/>
      <c r="GL297" s="3"/>
      <c r="GM297" s="3"/>
      <c r="GN297" s="8"/>
      <c r="GP297" s="2" t="s">
        <v>35</v>
      </c>
      <c r="GQ297" s="2"/>
      <c r="GR297" s="2" t="s">
        <v>43</v>
      </c>
      <c r="HA297" s="2"/>
      <c r="HF297" s="2"/>
      <c r="HJ297" s="17"/>
      <c r="HL297" s="6" t="s">
        <v>55</v>
      </c>
      <c r="HX297" s="8"/>
      <c r="HZ297" s="2" t="s">
        <v>35</v>
      </c>
      <c r="IA297" s="2"/>
      <c r="IB297" s="2" t="s">
        <v>43</v>
      </c>
      <c r="IK297" s="2"/>
      <c r="IP297" s="2"/>
    </row>
    <row r="298" spans="1:252" x14ac:dyDescent="0.2">
      <c r="Z298">
        <f>Z288/Z287</f>
        <v>1.0130336289868658</v>
      </c>
      <c r="AA298">
        <f>AA288/AA287</f>
        <v>0.98404560238600558</v>
      </c>
      <c r="AB298">
        <f>AB288/AB287</f>
        <v>0.88985190050066953</v>
      </c>
      <c r="AC298">
        <f>AC288/AC287</f>
        <v>0.99376091096651309</v>
      </c>
      <c r="AX298" s="19" t="e">
        <f>INDEX(AX230:AX291,End_year_chart1-1948,0)/AX296</f>
        <v>#REF!</v>
      </c>
      <c r="AY298" s="19" t="e">
        <f t="shared" ref="AY298:BS298" si="1108">INDEX(AY230:AY291,End_year_chart1-1948,0)/AY296</f>
        <v>#REF!</v>
      </c>
      <c r="AZ298" s="19" t="e">
        <f t="shared" si="1108"/>
        <v>#REF!</v>
      </c>
      <c r="BA298" s="19" t="e">
        <f t="shared" si="1108"/>
        <v>#REF!</v>
      </c>
      <c r="BB298" s="19" t="e">
        <f t="shared" si="1108"/>
        <v>#REF!</v>
      </c>
      <c r="BC298" s="19" t="e">
        <f t="shared" si="1108"/>
        <v>#REF!</v>
      </c>
      <c r="BD298" s="19" t="e">
        <f t="shared" si="1108"/>
        <v>#REF!</v>
      </c>
      <c r="BE298" s="19" t="e">
        <f t="shared" si="1108"/>
        <v>#REF!</v>
      </c>
      <c r="BF298" s="19" t="e">
        <f t="shared" si="1108"/>
        <v>#REF!</v>
      </c>
      <c r="BG298" s="19" t="e">
        <f t="shared" si="1108"/>
        <v>#REF!</v>
      </c>
      <c r="BH298" s="19" t="e">
        <f>INDEX(BH230:BH291,End_year_chart1-1948,0)/BH296</f>
        <v>#REF!</v>
      </c>
      <c r="BI298" s="19" t="e">
        <f t="shared" si="1108"/>
        <v>#REF!</v>
      </c>
      <c r="BJ298" s="19" t="e">
        <f t="shared" si="1108"/>
        <v>#REF!</v>
      </c>
      <c r="BK298" s="19" t="e">
        <f t="shared" si="1108"/>
        <v>#REF!</v>
      </c>
      <c r="BL298" s="19" t="e">
        <f t="shared" si="1108"/>
        <v>#REF!</v>
      </c>
      <c r="BM298" s="19" t="e">
        <f t="shared" si="1108"/>
        <v>#REF!</v>
      </c>
      <c r="BN298" s="19" t="e">
        <f t="shared" si="1108"/>
        <v>#REF!</v>
      </c>
      <c r="BO298" s="19" t="e">
        <f t="shared" si="1108"/>
        <v>#REF!</v>
      </c>
      <c r="BP298" s="19" t="e">
        <f t="shared" si="1108"/>
        <v>#REF!</v>
      </c>
      <c r="BQ298" s="19" t="e">
        <f t="shared" si="1108"/>
        <v>#REF!</v>
      </c>
      <c r="BR298" s="19" t="e">
        <f t="shared" si="1108"/>
        <v>#REF!</v>
      </c>
      <c r="BS298" s="19" t="e">
        <f t="shared" si="1108"/>
        <v>#REF!</v>
      </c>
      <c r="BU298" s="3"/>
      <c r="CG298" s="35"/>
      <c r="GL298" s="3"/>
      <c r="GM298" s="3"/>
      <c r="GN298" s="8"/>
      <c r="GO298" s="5"/>
      <c r="HJ298" s="17"/>
      <c r="HX298" s="8"/>
      <c r="HY298" s="5"/>
    </row>
    <row r="299" spans="1:252" x14ac:dyDescent="0.2">
      <c r="Z299">
        <f>Z289/Z287</f>
        <v>1.1200296676141879</v>
      </c>
      <c r="AA299">
        <f>AA289/AA287</f>
        <v>1.0387385998313123</v>
      </c>
      <c r="AB299">
        <f>AB289/AB287</f>
        <v>0.85561217697050196</v>
      </c>
      <c r="AC299">
        <f>AC289/AC287</f>
        <v>1.0094001249319926</v>
      </c>
      <c r="BU299" s="3"/>
      <c r="CG299" s="35"/>
      <c r="GL299" s="3"/>
      <c r="GM299" s="3"/>
      <c r="GN299" s="8">
        <v>182</v>
      </c>
      <c r="GO299" s="5"/>
      <c r="GP299" s="10" t="s">
        <v>45</v>
      </c>
      <c r="GQ299" s="10"/>
      <c r="GR299">
        <v>186</v>
      </c>
      <c r="GZ299" t="s">
        <v>289</v>
      </c>
      <c r="HB299" s="5"/>
      <c r="HJ299" s="17"/>
      <c r="HX299" s="8">
        <v>182</v>
      </c>
      <c r="HY299" s="5"/>
      <c r="HZ299" s="10" t="s">
        <v>45</v>
      </c>
      <c r="IA299" s="10"/>
      <c r="IB299">
        <v>186</v>
      </c>
      <c r="IL299" s="5"/>
    </row>
    <row r="300" spans="1:252" x14ac:dyDescent="0.2">
      <c r="A300" s="2" t="s">
        <v>218</v>
      </c>
      <c r="C300" s="2" t="s">
        <v>507</v>
      </c>
      <c r="AX300" s="2" t="s">
        <v>21</v>
      </c>
      <c r="BU300" s="68"/>
      <c r="BV300" s="6" t="s">
        <v>75</v>
      </c>
      <c r="BW300" s="6"/>
      <c r="CG300" s="35"/>
      <c r="CH300" s="8"/>
      <c r="CI300" s="2" t="s">
        <v>24</v>
      </c>
      <c r="DF300" s="2" t="s">
        <v>25</v>
      </c>
      <c r="EC300" s="2" t="s">
        <v>27</v>
      </c>
      <c r="EZ300" s="2" t="s">
        <v>68</v>
      </c>
      <c r="GA300" s="6" t="s">
        <v>69</v>
      </c>
      <c r="GE300" s="6" t="s">
        <v>70</v>
      </c>
      <c r="GI300" t="s">
        <v>72</v>
      </c>
      <c r="GJ300" t="s">
        <v>73</v>
      </c>
      <c r="GK300" t="s">
        <v>74</v>
      </c>
      <c r="GL300" s="3"/>
      <c r="GM300" s="3"/>
      <c r="GN300" s="8"/>
      <c r="GO300" s="5" t="s">
        <v>39</v>
      </c>
      <c r="GP300">
        <f>Begin_year_chart1-1949</f>
        <v>36</v>
      </c>
      <c r="GV300" t="s">
        <v>119</v>
      </c>
      <c r="GZ300" t="s">
        <v>120</v>
      </c>
      <c r="HE300" t="s">
        <v>121</v>
      </c>
      <c r="HJ300" s="17"/>
      <c r="HL300" s="6"/>
      <c r="HM300" s="6" t="s">
        <v>75</v>
      </c>
      <c r="HN300" s="6"/>
      <c r="HX300" s="8"/>
      <c r="HY300" s="5" t="s">
        <v>39</v>
      </c>
      <c r="HZ300">
        <f>Begin_year_chart1-1949</f>
        <v>36</v>
      </c>
      <c r="IF300" t="s">
        <v>125</v>
      </c>
      <c r="IJ300" t="s">
        <v>126</v>
      </c>
      <c r="IP300" t="s">
        <v>127</v>
      </c>
    </row>
    <row r="301" spans="1:252" x14ac:dyDescent="0.2">
      <c r="BU301" s="3"/>
      <c r="BV301" s="80"/>
      <c r="BW301" s="80"/>
      <c r="BX301" s="80" t="s">
        <v>81</v>
      </c>
      <c r="BY301" s="80"/>
      <c r="BZ301" s="80"/>
      <c r="CA301" s="80"/>
      <c r="CB301" s="80" t="s">
        <v>76</v>
      </c>
      <c r="CC301" s="80"/>
      <c r="CD301" s="80" t="s">
        <v>34</v>
      </c>
      <c r="CE301" s="80" t="s">
        <v>33</v>
      </c>
      <c r="CG301" s="35"/>
      <c r="CH301" s="8"/>
      <c r="GL301" s="3"/>
      <c r="GM301" s="3"/>
      <c r="GN301" s="8"/>
      <c r="GO301" s="5" t="s">
        <v>40</v>
      </c>
      <c r="GP301">
        <f>End_year_chart1-1949</f>
        <v>62</v>
      </c>
      <c r="GV301" t="s">
        <v>107</v>
      </c>
      <c r="GZ301" t="s">
        <v>109</v>
      </c>
      <c r="HE301" t="s">
        <v>88</v>
      </c>
      <c r="HJ301" s="17"/>
      <c r="HO301" t="s">
        <v>81</v>
      </c>
      <c r="HS301" t="s">
        <v>76</v>
      </c>
      <c r="HU301" t="s">
        <v>34</v>
      </c>
      <c r="HV301" t="s">
        <v>33</v>
      </c>
      <c r="HX301" s="8"/>
      <c r="HY301" s="5" t="s">
        <v>40</v>
      </c>
      <c r="HZ301">
        <f>End_year_chart1-1949</f>
        <v>62</v>
      </c>
      <c r="IF301" t="s">
        <v>107</v>
      </c>
      <c r="IJ301" t="s">
        <v>109</v>
      </c>
      <c r="IP301" t="s">
        <v>88</v>
      </c>
    </row>
    <row r="302" spans="1:252" x14ac:dyDescent="0.2">
      <c r="B302" t="s">
        <v>12</v>
      </c>
      <c r="C302" s="78" t="str">
        <f>C2</f>
        <v>311/312</v>
      </c>
      <c r="D302" s="78" t="str">
        <f>D2</f>
        <v>313/314</v>
      </c>
      <c r="E302" s="78" t="str">
        <f>E2</f>
        <v>315/316</v>
      </c>
      <c r="F302" s="78" t="s">
        <v>495</v>
      </c>
      <c r="G302" s="78" t="s">
        <v>495</v>
      </c>
      <c r="H302" s="78" t="s">
        <v>495</v>
      </c>
      <c r="I302" s="78">
        <v>321</v>
      </c>
      <c r="J302" s="78">
        <v>322</v>
      </c>
      <c r="K302" s="78">
        <v>323</v>
      </c>
      <c r="L302" s="78">
        <v>324</v>
      </c>
      <c r="M302" s="78">
        <v>325</v>
      </c>
      <c r="N302" s="78">
        <v>326</v>
      </c>
      <c r="O302" s="78">
        <v>327</v>
      </c>
      <c r="P302" s="78">
        <v>331</v>
      </c>
      <c r="Q302" s="78">
        <v>332</v>
      </c>
      <c r="R302" s="78">
        <v>333</v>
      </c>
      <c r="S302" s="78">
        <v>334</v>
      </c>
      <c r="T302" s="78">
        <v>335</v>
      </c>
      <c r="U302" s="78">
        <v>336</v>
      </c>
      <c r="V302" s="78">
        <v>337</v>
      </c>
      <c r="W302" s="78">
        <v>339</v>
      </c>
      <c r="X302" s="80" t="s">
        <v>16</v>
      </c>
      <c r="Z302" s="78" t="str">
        <f>C302</f>
        <v>311/312</v>
      </c>
      <c r="AA302" s="78" t="str">
        <f t="shared" ref="AA302:AU302" si="1109">D302</f>
        <v>313/314</v>
      </c>
      <c r="AB302" s="78" t="str">
        <f t="shared" si="1109"/>
        <v>315/316</v>
      </c>
      <c r="AC302" s="78" t="str">
        <f t="shared" si="1109"/>
        <v>Not Used</v>
      </c>
      <c r="AD302" s="78" t="str">
        <f t="shared" si="1109"/>
        <v>Not Used</v>
      </c>
      <c r="AE302" s="78" t="str">
        <f t="shared" si="1109"/>
        <v>Not Used</v>
      </c>
      <c r="AF302" s="78">
        <f t="shared" si="1109"/>
        <v>321</v>
      </c>
      <c r="AG302" s="78">
        <f t="shared" si="1109"/>
        <v>322</v>
      </c>
      <c r="AH302" s="78">
        <f t="shared" si="1109"/>
        <v>323</v>
      </c>
      <c r="AI302" s="78">
        <f t="shared" si="1109"/>
        <v>324</v>
      </c>
      <c r="AJ302" s="78">
        <f t="shared" si="1109"/>
        <v>325</v>
      </c>
      <c r="AK302" s="78">
        <f t="shared" si="1109"/>
        <v>326</v>
      </c>
      <c r="AL302" s="78">
        <f t="shared" si="1109"/>
        <v>327</v>
      </c>
      <c r="AM302" s="78">
        <f t="shared" si="1109"/>
        <v>331</v>
      </c>
      <c r="AN302" s="78">
        <f t="shared" si="1109"/>
        <v>332</v>
      </c>
      <c r="AO302" s="78">
        <f t="shared" si="1109"/>
        <v>333</v>
      </c>
      <c r="AP302" s="78">
        <f t="shared" si="1109"/>
        <v>334</v>
      </c>
      <c r="AQ302" s="78">
        <f t="shared" si="1109"/>
        <v>335</v>
      </c>
      <c r="AR302" s="78">
        <f t="shared" si="1109"/>
        <v>336</v>
      </c>
      <c r="AS302" s="78">
        <f t="shared" si="1109"/>
        <v>337</v>
      </c>
      <c r="AT302" s="78">
        <f t="shared" si="1109"/>
        <v>339</v>
      </c>
      <c r="AU302" s="80" t="str">
        <f t="shared" si="1109"/>
        <v xml:space="preserve">  Total</v>
      </c>
      <c r="AV302" s="80"/>
      <c r="AX302" s="78" t="str">
        <f t="shared" ref="AX302:BR302" si="1110">C302</f>
        <v>311/312</v>
      </c>
      <c r="AY302" s="78" t="str">
        <f t="shared" si="1110"/>
        <v>313/314</v>
      </c>
      <c r="AZ302" s="78" t="str">
        <f t="shared" si="1110"/>
        <v>315/316</v>
      </c>
      <c r="BA302" s="78" t="str">
        <f t="shared" si="1110"/>
        <v>Not Used</v>
      </c>
      <c r="BB302" s="78" t="str">
        <f t="shared" si="1110"/>
        <v>Not Used</v>
      </c>
      <c r="BC302" s="78" t="str">
        <f t="shared" si="1110"/>
        <v>Not Used</v>
      </c>
      <c r="BD302" s="78">
        <f t="shared" si="1110"/>
        <v>321</v>
      </c>
      <c r="BE302" s="78">
        <f t="shared" si="1110"/>
        <v>322</v>
      </c>
      <c r="BF302" s="78">
        <f t="shared" si="1110"/>
        <v>323</v>
      </c>
      <c r="BG302" s="78">
        <f t="shared" si="1110"/>
        <v>324</v>
      </c>
      <c r="BH302" s="78">
        <f t="shared" si="1110"/>
        <v>325</v>
      </c>
      <c r="BI302" s="78">
        <f t="shared" si="1110"/>
        <v>326</v>
      </c>
      <c r="BJ302" s="78">
        <f t="shared" si="1110"/>
        <v>327</v>
      </c>
      <c r="BK302" s="78">
        <f t="shared" si="1110"/>
        <v>331</v>
      </c>
      <c r="BL302" s="78">
        <f t="shared" si="1110"/>
        <v>332</v>
      </c>
      <c r="BM302" s="78">
        <f t="shared" si="1110"/>
        <v>333</v>
      </c>
      <c r="BN302" s="78">
        <f t="shared" si="1110"/>
        <v>334</v>
      </c>
      <c r="BO302" s="78">
        <f t="shared" si="1110"/>
        <v>335</v>
      </c>
      <c r="BP302" s="78">
        <f t="shared" si="1110"/>
        <v>336</v>
      </c>
      <c r="BQ302" s="78">
        <f t="shared" si="1110"/>
        <v>337</v>
      </c>
      <c r="BR302" s="78">
        <f t="shared" si="1110"/>
        <v>339</v>
      </c>
      <c r="BS302" s="78" t="s">
        <v>16</v>
      </c>
      <c r="BU302" s="3"/>
      <c r="BV302" s="80" t="s">
        <v>17</v>
      </c>
      <c r="BW302" s="80" t="s">
        <v>95</v>
      </c>
      <c r="BX302" s="78" t="s">
        <v>468</v>
      </c>
      <c r="BY302" s="78" t="s">
        <v>492</v>
      </c>
      <c r="BZ302" s="80" t="s">
        <v>77</v>
      </c>
      <c r="CA302" s="80" t="s">
        <v>78</v>
      </c>
      <c r="CB302" s="80" t="s">
        <v>79</v>
      </c>
      <c r="CC302" s="80"/>
      <c r="CD302" s="80" t="s">
        <v>33</v>
      </c>
      <c r="CE302" s="80" t="s">
        <v>84</v>
      </c>
      <c r="CG302" s="35"/>
      <c r="CH302" s="8" t="s">
        <v>12</v>
      </c>
      <c r="CI302" s="1" t="str">
        <f t="shared" ref="CI302:DC302" si="1111">C302</f>
        <v>311/312</v>
      </c>
      <c r="CJ302" s="1" t="str">
        <f t="shared" si="1111"/>
        <v>313/314</v>
      </c>
      <c r="CK302" s="1" t="str">
        <f t="shared" si="1111"/>
        <v>315/316</v>
      </c>
      <c r="CL302" s="1" t="str">
        <f t="shared" si="1111"/>
        <v>Not Used</v>
      </c>
      <c r="CM302" s="1" t="str">
        <f t="shared" si="1111"/>
        <v>Not Used</v>
      </c>
      <c r="CN302" s="1" t="str">
        <f t="shared" si="1111"/>
        <v>Not Used</v>
      </c>
      <c r="CO302" s="1">
        <f t="shared" si="1111"/>
        <v>321</v>
      </c>
      <c r="CP302" s="1">
        <f t="shared" si="1111"/>
        <v>322</v>
      </c>
      <c r="CQ302" s="1">
        <f t="shared" si="1111"/>
        <v>323</v>
      </c>
      <c r="CR302" s="1">
        <f t="shared" si="1111"/>
        <v>324</v>
      </c>
      <c r="CS302" s="1">
        <f t="shared" si="1111"/>
        <v>325</v>
      </c>
      <c r="CT302" s="1">
        <f t="shared" si="1111"/>
        <v>326</v>
      </c>
      <c r="CU302" s="1">
        <f t="shared" si="1111"/>
        <v>327</v>
      </c>
      <c r="CV302" s="1">
        <f t="shared" si="1111"/>
        <v>331</v>
      </c>
      <c r="CW302" s="1">
        <f t="shared" si="1111"/>
        <v>332</v>
      </c>
      <c r="CX302" s="1">
        <f t="shared" si="1111"/>
        <v>333</v>
      </c>
      <c r="CY302" s="1">
        <f t="shared" si="1111"/>
        <v>334</v>
      </c>
      <c r="CZ302" s="1">
        <f t="shared" si="1111"/>
        <v>335</v>
      </c>
      <c r="DA302" s="1">
        <f t="shared" si="1111"/>
        <v>336</v>
      </c>
      <c r="DB302" s="1">
        <f t="shared" si="1111"/>
        <v>337</v>
      </c>
      <c r="DC302" s="1">
        <f t="shared" si="1111"/>
        <v>339</v>
      </c>
      <c r="DF302" t="str">
        <f t="shared" ref="DF302:DZ302" si="1112">C302</f>
        <v>311/312</v>
      </c>
      <c r="DG302" t="str">
        <f t="shared" si="1112"/>
        <v>313/314</v>
      </c>
      <c r="DH302" t="str">
        <f t="shared" si="1112"/>
        <v>315/316</v>
      </c>
      <c r="DI302" t="str">
        <f t="shared" si="1112"/>
        <v>Not Used</v>
      </c>
      <c r="DJ302" t="str">
        <f t="shared" si="1112"/>
        <v>Not Used</v>
      </c>
      <c r="DK302" t="str">
        <f t="shared" si="1112"/>
        <v>Not Used</v>
      </c>
      <c r="DL302">
        <f t="shared" si="1112"/>
        <v>321</v>
      </c>
      <c r="DM302">
        <f t="shared" si="1112"/>
        <v>322</v>
      </c>
      <c r="DN302">
        <f t="shared" si="1112"/>
        <v>323</v>
      </c>
      <c r="DO302">
        <f t="shared" si="1112"/>
        <v>324</v>
      </c>
      <c r="DP302">
        <f t="shared" si="1112"/>
        <v>325</v>
      </c>
      <c r="DQ302">
        <f t="shared" si="1112"/>
        <v>326</v>
      </c>
      <c r="DR302">
        <f t="shared" si="1112"/>
        <v>327</v>
      </c>
      <c r="DS302">
        <f t="shared" si="1112"/>
        <v>331</v>
      </c>
      <c r="DT302">
        <f t="shared" si="1112"/>
        <v>332</v>
      </c>
      <c r="DU302">
        <f t="shared" si="1112"/>
        <v>333</v>
      </c>
      <c r="DV302">
        <f t="shared" si="1112"/>
        <v>334</v>
      </c>
      <c r="DW302">
        <f t="shared" si="1112"/>
        <v>335</v>
      </c>
      <c r="DX302">
        <f t="shared" si="1112"/>
        <v>336</v>
      </c>
      <c r="DY302">
        <f t="shared" si="1112"/>
        <v>337</v>
      </c>
      <c r="DZ302">
        <f t="shared" si="1112"/>
        <v>339</v>
      </c>
      <c r="EA302" t="s">
        <v>16</v>
      </c>
      <c r="EC302" t="str">
        <f t="shared" ref="EC302:EW302" si="1113">C302</f>
        <v>311/312</v>
      </c>
      <c r="ED302" t="str">
        <f t="shared" si="1113"/>
        <v>313/314</v>
      </c>
      <c r="EE302" t="str">
        <f t="shared" si="1113"/>
        <v>315/316</v>
      </c>
      <c r="EF302" t="str">
        <f t="shared" si="1113"/>
        <v>Not Used</v>
      </c>
      <c r="EG302" t="str">
        <f t="shared" si="1113"/>
        <v>Not Used</v>
      </c>
      <c r="EH302" t="str">
        <f t="shared" si="1113"/>
        <v>Not Used</v>
      </c>
      <c r="EI302">
        <f t="shared" si="1113"/>
        <v>321</v>
      </c>
      <c r="EJ302">
        <f t="shared" si="1113"/>
        <v>322</v>
      </c>
      <c r="EK302">
        <f t="shared" si="1113"/>
        <v>323</v>
      </c>
      <c r="EL302">
        <f t="shared" si="1113"/>
        <v>324</v>
      </c>
      <c r="EM302">
        <f t="shared" si="1113"/>
        <v>325</v>
      </c>
      <c r="EN302">
        <f t="shared" si="1113"/>
        <v>326</v>
      </c>
      <c r="EO302">
        <f t="shared" si="1113"/>
        <v>327</v>
      </c>
      <c r="EP302">
        <f t="shared" si="1113"/>
        <v>331</v>
      </c>
      <c r="EQ302">
        <f t="shared" si="1113"/>
        <v>332</v>
      </c>
      <c r="ER302">
        <f t="shared" si="1113"/>
        <v>333</v>
      </c>
      <c r="ES302">
        <f t="shared" si="1113"/>
        <v>334</v>
      </c>
      <c r="ET302">
        <f t="shared" si="1113"/>
        <v>335</v>
      </c>
      <c r="EU302">
        <f t="shared" si="1113"/>
        <v>336</v>
      </c>
      <c r="EV302">
        <f t="shared" si="1113"/>
        <v>337</v>
      </c>
      <c r="EW302">
        <f t="shared" si="1113"/>
        <v>339</v>
      </c>
      <c r="EZ302" t="str">
        <f t="shared" ref="EZ302:FT302" si="1114">C302</f>
        <v>311/312</v>
      </c>
      <c r="FA302" t="str">
        <f t="shared" si="1114"/>
        <v>313/314</v>
      </c>
      <c r="FB302" t="str">
        <f t="shared" si="1114"/>
        <v>315/316</v>
      </c>
      <c r="FC302" t="str">
        <f t="shared" si="1114"/>
        <v>Not Used</v>
      </c>
      <c r="FD302" t="str">
        <f t="shared" si="1114"/>
        <v>Not Used</v>
      </c>
      <c r="FE302" t="str">
        <f t="shared" si="1114"/>
        <v>Not Used</v>
      </c>
      <c r="FF302">
        <f t="shared" si="1114"/>
        <v>321</v>
      </c>
      <c r="FG302">
        <f t="shared" si="1114"/>
        <v>322</v>
      </c>
      <c r="FH302">
        <f t="shared" si="1114"/>
        <v>323</v>
      </c>
      <c r="FI302">
        <f t="shared" si="1114"/>
        <v>324</v>
      </c>
      <c r="FJ302">
        <f t="shared" si="1114"/>
        <v>325</v>
      </c>
      <c r="FK302">
        <f t="shared" si="1114"/>
        <v>326</v>
      </c>
      <c r="FL302">
        <f t="shared" si="1114"/>
        <v>327</v>
      </c>
      <c r="FM302">
        <f t="shared" si="1114"/>
        <v>331</v>
      </c>
      <c r="FN302">
        <f t="shared" si="1114"/>
        <v>332</v>
      </c>
      <c r="FO302">
        <f t="shared" si="1114"/>
        <v>333</v>
      </c>
      <c r="FP302">
        <f t="shared" si="1114"/>
        <v>334</v>
      </c>
      <c r="FQ302">
        <f t="shared" si="1114"/>
        <v>335</v>
      </c>
      <c r="FR302">
        <f t="shared" si="1114"/>
        <v>336</v>
      </c>
      <c r="FS302">
        <f t="shared" si="1114"/>
        <v>337</v>
      </c>
      <c r="FT302">
        <f t="shared" si="1114"/>
        <v>339</v>
      </c>
      <c r="FW302" t="s">
        <v>30</v>
      </c>
      <c r="FX302" t="s">
        <v>28</v>
      </c>
      <c r="FY302" t="s">
        <v>28</v>
      </c>
      <c r="GA302" t="s">
        <v>30</v>
      </c>
      <c r="GB302" t="s">
        <v>28</v>
      </c>
      <c r="GC302" t="s">
        <v>28</v>
      </c>
      <c r="GE302" t="s">
        <v>30</v>
      </c>
      <c r="GF302" t="s">
        <v>28</v>
      </c>
      <c r="GG302" t="s">
        <v>28</v>
      </c>
      <c r="GL302" s="3"/>
      <c r="GM302" s="3"/>
      <c r="GN302" s="8"/>
      <c r="GO302" s="5" t="s">
        <v>44</v>
      </c>
      <c r="GP302">
        <f>Base_year2-1949</f>
        <v>47</v>
      </c>
      <c r="HJ302" s="17"/>
      <c r="HM302" t="s">
        <v>17</v>
      </c>
      <c r="HN302" t="s">
        <v>83</v>
      </c>
      <c r="HO302" t="s">
        <v>80</v>
      </c>
      <c r="HP302" t="s">
        <v>82</v>
      </c>
      <c r="HQ302" t="s">
        <v>77</v>
      </c>
      <c r="HR302" t="s">
        <v>78</v>
      </c>
      <c r="HS302" t="s">
        <v>79</v>
      </c>
      <c r="HU302" t="s">
        <v>33</v>
      </c>
      <c r="HV302" t="s">
        <v>84</v>
      </c>
      <c r="HX302" s="8"/>
      <c r="HY302" s="5" t="s">
        <v>44</v>
      </c>
      <c r="HZ302">
        <f>Base_year2-1949</f>
        <v>47</v>
      </c>
    </row>
    <row r="303" spans="1:252" ht="13.5" customHeight="1" x14ac:dyDescent="0.2">
      <c r="A303" t="s">
        <v>218</v>
      </c>
      <c r="B303" t="s">
        <v>219</v>
      </c>
      <c r="C303" s="84" t="s">
        <v>218</v>
      </c>
      <c r="D303" s="84" t="s">
        <v>218</v>
      </c>
      <c r="E303" s="84" t="s">
        <v>218</v>
      </c>
      <c r="F303" s="84" t="s">
        <v>218</v>
      </c>
      <c r="G303" s="84" t="s">
        <v>218</v>
      </c>
      <c r="H303" s="84" t="s">
        <v>218</v>
      </c>
      <c r="I303" s="84" t="s">
        <v>218</v>
      </c>
      <c r="J303" s="84" t="s">
        <v>218</v>
      </c>
      <c r="K303" s="84" t="s">
        <v>218</v>
      </c>
      <c r="L303" s="84" t="s">
        <v>218</v>
      </c>
      <c r="M303" s="84" t="s">
        <v>218</v>
      </c>
      <c r="N303" s="84" t="s">
        <v>218</v>
      </c>
      <c r="O303" s="84" t="s">
        <v>218</v>
      </c>
      <c r="P303" s="84" t="s">
        <v>218</v>
      </c>
      <c r="Q303" s="84" t="s">
        <v>218</v>
      </c>
      <c r="R303" s="84" t="s">
        <v>218</v>
      </c>
      <c r="S303" s="84" t="s">
        <v>218</v>
      </c>
      <c r="T303" s="84" t="s">
        <v>218</v>
      </c>
      <c r="U303" s="84" t="s">
        <v>218</v>
      </c>
      <c r="V303" s="84" t="s">
        <v>218</v>
      </c>
      <c r="W303" s="84" t="s">
        <v>218</v>
      </c>
      <c r="X303" s="84" t="s">
        <v>218</v>
      </c>
      <c r="Z303" s="81" t="s">
        <v>218</v>
      </c>
      <c r="AA303" s="81" t="s">
        <v>218</v>
      </c>
      <c r="AB303" s="81" t="s">
        <v>218</v>
      </c>
      <c r="AC303" s="81" t="s">
        <v>218</v>
      </c>
      <c r="AD303" s="81" t="s">
        <v>218</v>
      </c>
      <c r="AE303" s="81" t="s">
        <v>218</v>
      </c>
      <c r="AF303" s="81" t="s">
        <v>218</v>
      </c>
      <c r="AG303" s="81" t="s">
        <v>218</v>
      </c>
      <c r="AH303" s="81" t="s">
        <v>218</v>
      </c>
      <c r="AI303" s="81" t="s">
        <v>218</v>
      </c>
      <c r="AJ303" s="81" t="s">
        <v>218</v>
      </c>
      <c r="AK303" s="81" t="s">
        <v>218</v>
      </c>
      <c r="AL303" s="81" t="s">
        <v>218</v>
      </c>
      <c r="AM303" s="81" t="s">
        <v>218</v>
      </c>
      <c r="AN303" s="81" t="s">
        <v>218</v>
      </c>
      <c r="AO303" s="81" t="s">
        <v>218</v>
      </c>
      <c r="AP303" s="81" t="s">
        <v>218</v>
      </c>
      <c r="AQ303" s="81" t="s">
        <v>218</v>
      </c>
      <c r="AR303" s="81" t="s">
        <v>218</v>
      </c>
      <c r="AS303" s="81" t="s">
        <v>218</v>
      </c>
      <c r="AT303" s="81" t="s">
        <v>218</v>
      </c>
      <c r="AU303" s="81" t="s">
        <v>218</v>
      </c>
      <c r="AV303" s="81"/>
      <c r="AX303" s="84" t="s">
        <v>218</v>
      </c>
      <c r="AY303" s="84" t="s">
        <v>218</v>
      </c>
      <c r="AZ303" s="84" t="s">
        <v>218</v>
      </c>
      <c r="BA303" s="84" t="s">
        <v>218</v>
      </c>
      <c r="BB303" s="84" t="s">
        <v>218</v>
      </c>
      <c r="BC303" s="84" t="s">
        <v>218</v>
      </c>
      <c r="BD303" s="84" t="s">
        <v>218</v>
      </c>
      <c r="BE303" s="84" t="s">
        <v>218</v>
      </c>
      <c r="BF303" s="84" t="s">
        <v>218</v>
      </c>
      <c r="BG303" s="84" t="s">
        <v>218</v>
      </c>
      <c r="BH303" s="84" t="s">
        <v>218</v>
      </c>
      <c r="BI303" s="84" t="s">
        <v>218</v>
      </c>
      <c r="BJ303" s="84" t="s">
        <v>218</v>
      </c>
      <c r="BK303" s="84" t="s">
        <v>218</v>
      </c>
      <c r="BL303" s="84" t="s">
        <v>218</v>
      </c>
      <c r="BM303" s="84" t="s">
        <v>218</v>
      </c>
      <c r="BN303" s="84" t="s">
        <v>218</v>
      </c>
      <c r="BO303" s="84" t="s">
        <v>218</v>
      </c>
      <c r="BP303" s="84" t="s">
        <v>218</v>
      </c>
      <c r="BQ303" s="84" t="s">
        <v>218</v>
      </c>
      <c r="BR303" s="84" t="s">
        <v>218</v>
      </c>
      <c r="BS303" s="84" t="s">
        <v>218</v>
      </c>
      <c r="BU303" s="3"/>
      <c r="BV303" s="80" t="s">
        <v>493</v>
      </c>
      <c r="BW303" s="80" t="s">
        <v>77</v>
      </c>
      <c r="BX303" s="80"/>
      <c r="BY303" s="80"/>
      <c r="BZ303" s="80"/>
      <c r="CA303" s="80"/>
      <c r="CB303" s="80"/>
      <c r="CC303" s="80"/>
      <c r="CD303" s="80"/>
      <c r="CE303" s="80"/>
      <c r="CG303" s="35"/>
      <c r="CH303" s="8" t="s">
        <v>219</v>
      </c>
      <c r="CI303" t="s">
        <v>224</v>
      </c>
      <c r="CJ303" t="s">
        <v>224</v>
      </c>
      <c r="CK303" t="s">
        <v>224</v>
      </c>
      <c r="CL303" t="s">
        <v>224</v>
      </c>
      <c r="CM303" t="s">
        <v>224</v>
      </c>
      <c r="CN303" t="s">
        <v>224</v>
      </c>
      <c r="CO303" t="s">
        <v>224</v>
      </c>
      <c r="CP303" t="s">
        <v>224</v>
      </c>
      <c r="CQ303" t="s">
        <v>224</v>
      </c>
      <c r="CR303" t="s">
        <v>224</v>
      </c>
      <c r="CS303" t="s">
        <v>224</v>
      </c>
      <c r="CT303" t="s">
        <v>224</v>
      </c>
      <c r="CU303" t="s">
        <v>224</v>
      </c>
      <c r="CV303" t="s">
        <v>224</v>
      </c>
      <c r="CW303" t="s">
        <v>224</v>
      </c>
      <c r="CX303" t="s">
        <v>224</v>
      </c>
      <c r="CY303" t="s">
        <v>224</v>
      </c>
      <c r="CZ303" t="s">
        <v>224</v>
      </c>
      <c r="DA303" t="s">
        <v>224</v>
      </c>
      <c r="DB303" t="s">
        <v>224</v>
      </c>
      <c r="DC303" t="s">
        <v>224</v>
      </c>
      <c r="DF303" t="s">
        <v>224</v>
      </c>
      <c r="DG303" t="s">
        <v>224</v>
      </c>
      <c r="DH303" t="s">
        <v>224</v>
      </c>
      <c r="DI303" t="s">
        <v>224</v>
      </c>
      <c r="DJ303" t="s">
        <v>224</v>
      </c>
      <c r="DK303" t="s">
        <v>224</v>
      </c>
      <c r="DL303" t="s">
        <v>224</v>
      </c>
      <c r="DM303" t="s">
        <v>224</v>
      </c>
      <c r="DN303" t="s">
        <v>224</v>
      </c>
      <c r="DO303" t="s">
        <v>224</v>
      </c>
      <c r="DP303" t="s">
        <v>224</v>
      </c>
      <c r="DQ303" t="s">
        <v>224</v>
      </c>
      <c r="DR303" t="s">
        <v>224</v>
      </c>
      <c r="DS303" t="s">
        <v>224</v>
      </c>
      <c r="DT303" t="s">
        <v>224</v>
      </c>
      <c r="DU303" t="s">
        <v>224</v>
      </c>
      <c r="DV303" t="s">
        <v>224</v>
      </c>
      <c r="DW303" t="s">
        <v>224</v>
      </c>
      <c r="DX303" t="s">
        <v>224</v>
      </c>
      <c r="DY303" t="s">
        <v>224</v>
      </c>
      <c r="DZ303" t="s">
        <v>224</v>
      </c>
      <c r="EA303" t="s">
        <v>224</v>
      </c>
      <c r="EC303" t="s">
        <v>224</v>
      </c>
      <c r="ED303" t="s">
        <v>224</v>
      </c>
      <c r="EE303" t="s">
        <v>224</v>
      </c>
      <c r="EF303" t="s">
        <v>224</v>
      </c>
      <c r="EG303" t="s">
        <v>224</v>
      </c>
      <c r="EH303" t="s">
        <v>224</v>
      </c>
      <c r="EI303" t="s">
        <v>224</v>
      </c>
      <c r="EJ303" t="s">
        <v>224</v>
      </c>
      <c r="EK303" t="s">
        <v>224</v>
      </c>
      <c r="EL303" t="s">
        <v>224</v>
      </c>
      <c r="EM303" t="s">
        <v>224</v>
      </c>
      <c r="EN303" t="s">
        <v>224</v>
      </c>
      <c r="EO303" t="s">
        <v>224</v>
      </c>
      <c r="EP303" t="s">
        <v>224</v>
      </c>
      <c r="EQ303" t="s">
        <v>224</v>
      </c>
      <c r="ER303" t="s">
        <v>224</v>
      </c>
      <c r="ES303" t="s">
        <v>224</v>
      </c>
      <c r="ET303" t="s">
        <v>224</v>
      </c>
      <c r="EU303" t="s">
        <v>224</v>
      </c>
      <c r="EV303" t="s">
        <v>224</v>
      </c>
      <c r="EW303" t="s">
        <v>224</v>
      </c>
      <c r="EZ303" t="s">
        <v>224</v>
      </c>
      <c r="FA303" t="s">
        <v>224</v>
      </c>
      <c r="FB303" t="s">
        <v>224</v>
      </c>
      <c r="FC303" t="s">
        <v>224</v>
      </c>
      <c r="FD303" t="s">
        <v>224</v>
      </c>
      <c r="FE303" t="s">
        <v>224</v>
      </c>
      <c r="FF303" t="s">
        <v>224</v>
      </c>
      <c r="FG303" t="s">
        <v>224</v>
      </c>
      <c r="FH303" t="s">
        <v>224</v>
      </c>
      <c r="FI303" t="s">
        <v>224</v>
      </c>
      <c r="FJ303" t="s">
        <v>224</v>
      </c>
      <c r="FK303" t="s">
        <v>224</v>
      </c>
      <c r="FL303" t="s">
        <v>224</v>
      </c>
      <c r="FM303" t="s">
        <v>224</v>
      </c>
      <c r="FN303" t="s">
        <v>224</v>
      </c>
      <c r="FO303" t="s">
        <v>224</v>
      </c>
      <c r="FP303" t="s">
        <v>224</v>
      </c>
      <c r="FQ303" t="s">
        <v>224</v>
      </c>
      <c r="FR303" t="s">
        <v>224</v>
      </c>
      <c r="FS303" t="s">
        <v>224</v>
      </c>
      <c r="FT303" t="s">
        <v>224</v>
      </c>
      <c r="FW303" t="s">
        <v>29</v>
      </c>
      <c r="FX303" t="s">
        <v>29</v>
      </c>
      <c r="FY303" t="s">
        <v>23</v>
      </c>
      <c r="GA303" t="s">
        <v>29</v>
      </c>
      <c r="GB303" t="s">
        <v>29</v>
      </c>
      <c r="GC303" t="s">
        <v>23</v>
      </c>
      <c r="GE303" t="s">
        <v>29</v>
      </c>
      <c r="GF303" t="s">
        <v>29</v>
      </c>
      <c r="GG303" t="s">
        <v>23</v>
      </c>
      <c r="GL303" s="3"/>
      <c r="GM303" s="3"/>
      <c r="GN303" s="8"/>
      <c r="GO303" s="5"/>
      <c r="GS303" t="s">
        <v>90</v>
      </c>
      <c r="HJ303" s="17"/>
      <c r="HM303" t="s">
        <v>19</v>
      </c>
      <c r="HN303" t="s">
        <v>77</v>
      </c>
      <c r="HX303" s="8"/>
      <c r="HY303" s="5"/>
      <c r="IC303" t="s">
        <v>90</v>
      </c>
    </row>
    <row r="304" spans="1:252" ht="32.25" customHeight="1" thickBot="1" x14ac:dyDescent="0.25">
      <c r="B304" t="s">
        <v>14</v>
      </c>
      <c r="C304" s="83" t="s">
        <v>215</v>
      </c>
      <c r="D304" s="83" t="s">
        <v>215</v>
      </c>
      <c r="E304" s="83" t="s">
        <v>215</v>
      </c>
      <c r="F304" s="83" t="s">
        <v>215</v>
      </c>
      <c r="G304" s="83" t="s">
        <v>215</v>
      </c>
      <c r="H304" s="83" t="s">
        <v>215</v>
      </c>
      <c r="I304" s="83" t="s">
        <v>215</v>
      </c>
      <c r="J304" s="83" t="s">
        <v>215</v>
      </c>
      <c r="K304" s="83" t="s">
        <v>215</v>
      </c>
      <c r="L304" s="83" t="s">
        <v>215</v>
      </c>
      <c r="M304" s="83" t="s">
        <v>215</v>
      </c>
      <c r="N304" s="83" t="s">
        <v>215</v>
      </c>
      <c r="O304" s="83" t="s">
        <v>215</v>
      </c>
      <c r="P304" s="83" t="s">
        <v>215</v>
      </c>
      <c r="Q304" s="83" t="s">
        <v>215</v>
      </c>
      <c r="R304" s="83" t="s">
        <v>215</v>
      </c>
      <c r="S304" s="83" t="s">
        <v>215</v>
      </c>
      <c r="T304" s="83" t="s">
        <v>215</v>
      </c>
      <c r="U304" s="83" t="s">
        <v>215</v>
      </c>
      <c r="V304" s="83" t="s">
        <v>215</v>
      </c>
      <c r="W304" s="83" t="s">
        <v>215</v>
      </c>
      <c r="X304" s="83" t="s">
        <v>215</v>
      </c>
      <c r="Z304" s="82" t="str">
        <f>Z229</f>
        <v xml:space="preserve"> kBtu/$</v>
      </c>
      <c r="AA304" s="82" t="str">
        <f t="shared" ref="AA304:AU304" si="1115">AA229</f>
        <v xml:space="preserve"> kBtu/$</v>
      </c>
      <c r="AB304" s="82" t="str">
        <f t="shared" si="1115"/>
        <v xml:space="preserve"> kBtu/$</v>
      </c>
      <c r="AC304" s="82" t="str">
        <f t="shared" si="1115"/>
        <v xml:space="preserve"> kBtu/$</v>
      </c>
      <c r="AD304" s="82" t="str">
        <f t="shared" si="1115"/>
        <v xml:space="preserve"> kBtu/$</v>
      </c>
      <c r="AE304" s="82" t="str">
        <f t="shared" si="1115"/>
        <v xml:space="preserve"> kBtu/$</v>
      </c>
      <c r="AF304" s="82" t="str">
        <f t="shared" si="1115"/>
        <v xml:space="preserve"> kBtu/$</v>
      </c>
      <c r="AG304" s="82" t="str">
        <f t="shared" si="1115"/>
        <v xml:space="preserve"> kBtu/$</v>
      </c>
      <c r="AH304" s="82" t="str">
        <f t="shared" si="1115"/>
        <v xml:space="preserve"> kBtu/$</v>
      </c>
      <c r="AI304" s="82" t="str">
        <f t="shared" si="1115"/>
        <v xml:space="preserve"> kBtu/$</v>
      </c>
      <c r="AJ304" s="82" t="str">
        <f t="shared" si="1115"/>
        <v xml:space="preserve"> kBtu/$</v>
      </c>
      <c r="AK304" s="82" t="str">
        <f t="shared" si="1115"/>
        <v xml:space="preserve"> kBtu/$</v>
      </c>
      <c r="AL304" s="82" t="str">
        <f t="shared" si="1115"/>
        <v xml:space="preserve"> kBtu/$</v>
      </c>
      <c r="AM304" s="82" t="str">
        <f t="shared" si="1115"/>
        <v xml:space="preserve"> kBtu/$</v>
      </c>
      <c r="AN304" s="82" t="str">
        <f t="shared" si="1115"/>
        <v xml:space="preserve"> kBtu/$</v>
      </c>
      <c r="AO304" s="82" t="str">
        <f t="shared" si="1115"/>
        <v xml:space="preserve"> kBtu/$</v>
      </c>
      <c r="AP304" s="82" t="str">
        <f t="shared" si="1115"/>
        <v xml:space="preserve"> kBtu/$</v>
      </c>
      <c r="AQ304" s="82" t="str">
        <f t="shared" si="1115"/>
        <v xml:space="preserve"> kBtu/$</v>
      </c>
      <c r="AR304" s="82" t="str">
        <f t="shared" si="1115"/>
        <v xml:space="preserve"> kBtu/$</v>
      </c>
      <c r="AS304" s="82" t="str">
        <f t="shared" si="1115"/>
        <v xml:space="preserve"> kBtu/$</v>
      </c>
      <c r="AT304" s="82" t="str">
        <f t="shared" si="1115"/>
        <v xml:space="preserve"> kBtu/$</v>
      </c>
      <c r="AU304" s="130" t="str">
        <f t="shared" si="1115"/>
        <v>kBtu/$ (GDP)</v>
      </c>
      <c r="AV304" s="327"/>
      <c r="AX304" s="83" t="str">
        <f>index_label</f>
        <v>1985 = 1</v>
      </c>
      <c r="AY304" s="83" t="str">
        <f t="shared" ref="AY304:BS304" si="1116">index_label</f>
        <v>1985 = 1</v>
      </c>
      <c r="AZ304" s="83" t="str">
        <f t="shared" si="1116"/>
        <v>1985 = 1</v>
      </c>
      <c r="BA304" s="83" t="str">
        <f t="shared" si="1116"/>
        <v>1985 = 1</v>
      </c>
      <c r="BB304" s="83" t="str">
        <f t="shared" si="1116"/>
        <v>1985 = 1</v>
      </c>
      <c r="BC304" s="83" t="str">
        <f t="shared" si="1116"/>
        <v>1985 = 1</v>
      </c>
      <c r="BD304" s="83" t="str">
        <f t="shared" si="1116"/>
        <v>1985 = 1</v>
      </c>
      <c r="BE304" s="83" t="str">
        <f t="shared" si="1116"/>
        <v>1985 = 1</v>
      </c>
      <c r="BF304" s="83" t="str">
        <f t="shared" si="1116"/>
        <v>1985 = 1</v>
      </c>
      <c r="BG304" s="83" t="str">
        <f t="shared" si="1116"/>
        <v>1985 = 1</v>
      </c>
      <c r="BH304" s="83" t="str">
        <f t="shared" si="1116"/>
        <v>1985 = 1</v>
      </c>
      <c r="BI304" s="83" t="str">
        <f t="shared" si="1116"/>
        <v>1985 = 1</v>
      </c>
      <c r="BJ304" s="83" t="str">
        <f t="shared" si="1116"/>
        <v>1985 = 1</v>
      </c>
      <c r="BK304" s="83" t="str">
        <f t="shared" si="1116"/>
        <v>1985 = 1</v>
      </c>
      <c r="BL304" s="83" t="str">
        <f t="shared" si="1116"/>
        <v>1985 = 1</v>
      </c>
      <c r="BM304" s="83" t="str">
        <f t="shared" si="1116"/>
        <v>1985 = 1</v>
      </c>
      <c r="BN304" s="83" t="str">
        <f t="shared" si="1116"/>
        <v>1985 = 1</v>
      </c>
      <c r="BO304" s="83" t="str">
        <f t="shared" si="1116"/>
        <v>1985 = 1</v>
      </c>
      <c r="BP304" s="83" t="str">
        <f t="shared" si="1116"/>
        <v>1985 = 1</v>
      </c>
      <c r="BQ304" s="83" t="str">
        <f t="shared" si="1116"/>
        <v>1985 = 1</v>
      </c>
      <c r="BR304" s="83" t="str">
        <f t="shared" si="1116"/>
        <v>1985 = 1</v>
      </c>
      <c r="BS304" s="83" t="str">
        <f t="shared" si="1116"/>
        <v>1985 = 1</v>
      </c>
      <c r="BU304" s="24"/>
      <c r="BV304" s="83" t="str">
        <f>index_label</f>
        <v>1985 = 1</v>
      </c>
      <c r="BW304" s="83" t="str">
        <f t="shared" ref="BW304:CE304" si="1117">index_label</f>
        <v>1985 = 1</v>
      </c>
      <c r="BX304" s="83" t="str">
        <f t="shared" si="1117"/>
        <v>1985 = 1</v>
      </c>
      <c r="BY304" s="83" t="str">
        <f t="shared" si="1117"/>
        <v>1985 = 1</v>
      </c>
      <c r="BZ304" s="83" t="str">
        <f t="shared" si="1117"/>
        <v>1985 = 1</v>
      </c>
      <c r="CA304" s="83" t="str">
        <f t="shared" si="1117"/>
        <v>1985 = 1</v>
      </c>
      <c r="CB304" s="83" t="str">
        <f t="shared" si="1117"/>
        <v>1985 = 1</v>
      </c>
      <c r="CC304" s="83"/>
      <c r="CD304" s="83" t="str">
        <f t="shared" si="1117"/>
        <v>1985 = 1</v>
      </c>
      <c r="CE304" s="83" t="str">
        <f t="shared" si="1117"/>
        <v>1985 = 1</v>
      </c>
      <c r="CG304" s="35"/>
      <c r="CH304" s="74" t="s">
        <v>14</v>
      </c>
      <c r="CI304" s="4" t="s">
        <v>26</v>
      </c>
      <c r="CJ304" s="4" t="s">
        <v>26</v>
      </c>
      <c r="CK304" s="4" t="s">
        <v>26</v>
      </c>
      <c r="CL304" s="4" t="s">
        <v>26</v>
      </c>
      <c r="CM304" s="4" t="s">
        <v>26</v>
      </c>
      <c r="CN304" s="4" t="s">
        <v>26</v>
      </c>
      <c r="CO304" s="4" t="s">
        <v>26</v>
      </c>
      <c r="CP304" s="4" t="s">
        <v>26</v>
      </c>
      <c r="CQ304" s="4" t="s">
        <v>26</v>
      </c>
      <c r="CR304" s="4" t="s">
        <v>26</v>
      </c>
      <c r="CS304" s="4" t="s">
        <v>26</v>
      </c>
      <c r="CT304" s="4" t="s">
        <v>26</v>
      </c>
      <c r="CU304" s="4" t="s">
        <v>26</v>
      </c>
      <c r="CV304" s="4" t="s">
        <v>26</v>
      </c>
      <c r="CW304" s="4" t="s">
        <v>26</v>
      </c>
      <c r="CX304" s="4" t="s">
        <v>26</v>
      </c>
      <c r="CY304" s="4" t="s">
        <v>26</v>
      </c>
      <c r="CZ304" s="4" t="s">
        <v>26</v>
      </c>
      <c r="DA304" s="4" t="s">
        <v>26</v>
      </c>
      <c r="DB304" s="4" t="s">
        <v>26</v>
      </c>
      <c r="DC304" s="4" t="s">
        <v>26</v>
      </c>
      <c r="DF304" s="4"/>
      <c r="DG304" s="4"/>
      <c r="DH304" s="4"/>
      <c r="DI304" s="4"/>
      <c r="DJ304" s="4"/>
      <c r="DK304" s="4"/>
      <c r="DL304" s="4"/>
      <c r="DM304" s="4"/>
      <c r="DN304" s="4"/>
      <c r="DO304" s="4"/>
      <c r="DP304" s="4"/>
      <c r="DQ304" s="4"/>
      <c r="DR304" s="4"/>
      <c r="DS304" s="4"/>
      <c r="DT304" s="4"/>
      <c r="DU304" s="4"/>
      <c r="DV304" s="4"/>
      <c r="DW304" s="4"/>
      <c r="DX304" s="4"/>
      <c r="DY304" s="4"/>
      <c r="DZ304" s="4"/>
      <c r="EA304" s="4"/>
      <c r="EC304" s="4"/>
      <c r="ED304" s="4"/>
      <c r="EE304" s="4"/>
      <c r="EF304" s="4"/>
      <c r="EG304" s="4"/>
      <c r="EH304" s="4"/>
      <c r="EI304" s="4"/>
      <c r="EJ304" s="4"/>
      <c r="EK304" s="4"/>
      <c r="EL304" s="4"/>
      <c r="EM304" s="4"/>
      <c r="EN304" s="4"/>
      <c r="EO304" s="4"/>
      <c r="EP304" s="4"/>
      <c r="EQ304" s="4"/>
      <c r="ER304" s="4"/>
      <c r="ES304" s="4"/>
      <c r="ET304" s="4"/>
      <c r="EU304" s="4"/>
      <c r="EV304" s="4"/>
      <c r="EW304" s="4"/>
      <c r="EZ304" s="4"/>
      <c r="FA304" s="4"/>
      <c r="FB304" s="4"/>
      <c r="FC304" s="4"/>
      <c r="FD304" s="4"/>
      <c r="FE304" s="4"/>
      <c r="FF304" s="4"/>
      <c r="FG304" s="4"/>
      <c r="FH304" s="4"/>
      <c r="FI304" s="4"/>
      <c r="FJ304" s="4"/>
      <c r="FK304" s="4"/>
      <c r="FL304" s="4"/>
      <c r="FM304" s="4"/>
      <c r="FN304" s="4"/>
      <c r="FO304" s="4"/>
      <c r="FP304" s="4"/>
      <c r="FQ304" s="4"/>
      <c r="FR304" s="4"/>
      <c r="FS304" s="4"/>
      <c r="FT304" s="4"/>
      <c r="FW304" s="4"/>
      <c r="FX304" s="4"/>
      <c r="FY304" s="4"/>
      <c r="GA304" s="4"/>
      <c r="GB304" s="4"/>
      <c r="GC304" s="4"/>
      <c r="GE304" s="4"/>
      <c r="GF304" s="4"/>
      <c r="GG304" s="4"/>
      <c r="GL304" s="3"/>
      <c r="GM304" s="3"/>
      <c r="GN304" s="8"/>
      <c r="GO304" s="5" t="s">
        <v>38</v>
      </c>
      <c r="GP304" t="s">
        <v>46</v>
      </c>
      <c r="GR304" t="s">
        <v>92</v>
      </c>
      <c r="GS304" t="s">
        <v>91</v>
      </c>
      <c r="GT304" t="s">
        <v>42</v>
      </c>
      <c r="GU304" s="25"/>
      <c r="GV304" s="25"/>
      <c r="GW304" s="32" t="s">
        <v>111</v>
      </c>
      <c r="GX304" s="25" t="s">
        <v>59</v>
      </c>
      <c r="GY304" s="25" t="s">
        <v>85</v>
      </c>
      <c r="HA304" t="s">
        <v>298</v>
      </c>
      <c r="HB304" t="s">
        <v>41</v>
      </c>
      <c r="HC304" t="s">
        <v>42</v>
      </c>
      <c r="HD304" t="s">
        <v>79</v>
      </c>
      <c r="HF304" t="s">
        <v>59</v>
      </c>
      <c r="HG304" t="s">
        <v>86</v>
      </c>
      <c r="HH304" t="s">
        <v>87</v>
      </c>
      <c r="HJ304" s="17"/>
      <c r="HL304" s="4"/>
      <c r="HM304" s="4"/>
      <c r="HN304" s="4"/>
      <c r="HO304" s="4"/>
      <c r="HP304" s="4"/>
      <c r="HQ304" s="4"/>
      <c r="HR304" s="4"/>
      <c r="HS304" s="4"/>
      <c r="HT304" s="4"/>
      <c r="HU304" s="4"/>
      <c r="HV304" s="4"/>
      <c r="HX304" s="8"/>
      <c r="HY304" s="5" t="s">
        <v>38</v>
      </c>
      <c r="HZ304" t="s">
        <v>46</v>
      </c>
      <c r="IB304" t="s">
        <v>92</v>
      </c>
      <c r="IC304" t="s">
        <v>91</v>
      </c>
      <c r="ID304" t="s">
        <v>42</v>
      </c>
      <c r="IF304" s="25"/>
      <c r="IG304" s="32" t="s">
        <v>111</v>
      </c>
      <c r="IH304" s="25" t="s">
        <v>59</v>
      </c>
      <c r="II304" s="25" t="s">
        <v>85</v>
      </c>
      <c r="IK304" t="s">
        <v>89</v>
      </c>
      <c r="IL304" t="s">
        <v>41</v>
      </c>
      <c r="IM304" t="s">
        <v>42</v>
      </c>
      <c r="IN304" t="s">
        <v>85</v>
      </c>
      <c r="IP304" t="s">
        <v>59</v>
      </c>
      <c r="IQ304" t="s">
        <v>86</v>
      </c>
      <c r="IR304" t="s">
        <v>87</v>
      </c>
    </row>
    <row r="305" spans="1:252" hidden="1" x14ac:dyDescent="0.2">
      <c r="A305" t="s">
        <v>218</v>
      </c>
      <c r="B305" s="1">
        <v>1949</v>
      </c>
      <c r="X305">
        <f t="shared" ref="X305:X340" si="1118">SUM(C305:W305)</f>
        <v>0</v>
      </c>
      <c r="AX305">
        <f t="shared" ref="AX305:AX336" si="1119">Z305/Z$370</f>
        <v>0</v>
      </c>
      <c r="AY305">
        <f t="shared" ref="AY305:AY336" si="1120">AA305/AA$370</f>
        <v>0</v>
      </c>
      <c r="AZ305">
        <f t="shared" ref="AZ305:AZ336" si="1121">AB305/AB$370</f>
        <v>0</v>
      </c>
      <c r="BA305">
        <f t="shared" ref="BA305:BA336" si="1122">AC305/AC$370</f>
        <v>0</v>
      </c>
      <c r="BB305">
        <f t="shared" ref="BB305:BB336" si="1123">AD305/AD$370</f>
        <v>0</v>
      </c>
      <c r="BC305">
        <f t="shared" ref="BC305:BC336" si="1124">AE305/AE$370</f>
        <v>0</v>
      </c>
      <c r="BD305">
        <f t="shared" ref="BD305:BD336" si="1125">AF305/AF$370</f>
        <v>0</v>
      </c>
      <c r="BE305">
        <f t="shared" ref="BE305:BE336" si="1126">AG305/AG$370</f>
        <v>0</v>
      </c>
      <c r="BF305">
        <f t="shared" ref="BF305:BF336" si="1127">AH305/AH$370</f>
        <v>0</v>
      </c>
      <c r="BG305">
        <f t="shared" ref="BG305:BG336" si="1128">AI305/AI$370</f>
        <v>0</v>
      </c>
      <c r="BH305">
        <f t="shared" ref="BH305:BH336" si="1129">AJ305/AJ$370</f>
        <v>0</v>
      </c>
      <c r="BI305">
        <f t="shared" ref="BI305:BI336" si="1130">AK305/AK$370</f>
        <v>0</v>
      </c>
      <c r="BJ305">
        <f t="shared" ref="BJ305:BJ336" si="1131">AL305/AL$370</f>
        <v>0</v>
      </c>
      <c r="BK305">
        <f t="shared" ref="BK305:BK336" si="1132">AM305/AM$370</f>
        <v>0</v>
      </c>
      <c r="BL305">
        <f t="shared" ref="BL305:BL336" si="1133">AN305/AN$370</f>
        <v>0</v>
      </c>
      <c r="BM305">
        <f t="shared" ref="BM305:BM336" si="1134">AO305/AO$370</f>
        <v>0</v>
      </c>
      <c r="BN305">
        <f t="shared" ref="BN305:BN336" si="1135">AP305/AP$370</f>
        <v>0</v>
      </c>
      <c r="BO305">
        <f t="shared" ref="BO305:BO336" si="1136">AQ305/AQ$370</f>
        <v>0</v>
      </c>
      <c r="BP305">
        <f t="shared" ref="BP305:BP336" si="1137">AR305/AR$370</f>
        <v>0</v>
      </c>
      <c r="BQ305">
        <f t="shared" ref="BQ305:BQ336" si="1138">AS305/AS$370</f>
        <v>0</v>
      </c>
      <c r="BR305">
        <f t="shared" ref="BR305:BR336" si="1139">AT305/AT$370</f>
        <v>0</v>
      </c>
      <c r="BS305">
        <f t="shared" ref="BS305:BS336" si="1140">AU305/AU$370</f>
        <v>0</v>
      </c>
      <c r="BU305" s="16"/>
      <c r="BV305" s="9">
        <f t="shared" ref="BV305:BV336" si="1141">CF5</f>
        <v>1.2467804961390619E-6</v>
      </c>
      <c r="BW305" s="9">
        <f>BS305</f>
        <v>0</v>
      </c>
      <c r="BX305" s="9">
        <f>GC305</f>
        <v>1.2809955931473431</v>
      </c>
      <c r="BY305" s="9">
        <f>GG305</f>
        <v>1.1117341955912279</v>
      </c>
      <c r="BZ305" s="9">
        <f>FY305</f>
        <v>1.4580889183898147</v>
      </c>
      <c r="CA305" s="9">
        <f t="shared" ref="CA305:CA366" si="1142">BV305*BX305*BY305*BZ305</f>
        <v>2.5889437168324314E-6</v>
      </c>
      <c r="CB305" s="9">
        <f>GK305</f>
        <v>0</v>
      </c>
      <c r="CC305" s="9"/>
      <c r="CD305" s="9">
        <f>BX305*BY305</f>
        <v>1.4241266053035693</v>
      </c>
      <c r="CE305" s="9">
        <f>CD305*BZ305</f>
        <v>2.0765032215772399</v>
      </c>
      <c r="CG305" s="35"/>
      <c r="CH305">
        <f>B305</f>
        <v>1949</v>
      </c>
      <c r="CI305" t="e">
        <f t="shared" ref="CI305:DC305" si="1143">C305/$X305</f>
        <v>#DIV/0!</v>
      </c>
      <c r="CJ305" t="e">
        <f t="shared" si="1143"/>
        <v>#DIV/0!</v>
      </c>
      <c r="CK305" t="e">
        <f t="shared" si="1143"/>
        <v>#DIV/0!</v>
      </c>
      <c r="CL305" t="e">
        <f t="shared" si="1143"/>
        <v>#DIV/0!</v>
      </c>
      <c r="CM305" t="e">
        <f t="shared" si="1143"/>
        <v>#DIV/0!</v>
      </c>
      <c r="CN305" t="e">
        <f t="shared" si="1143"/>
        <v>#DIV/0!</v>
      </c>
      <c r="CO305" t="e">
        <f t="shared" si="1143"/>
        <v>#DIV/0!</v>
      </c>
      <c r="CP305" t="e">
        <f t="shared" si="1143"/>
        <v>#DIV/0!</v>
      </c>
      <c r="CQ305" t="e">
        <f t="shared" si="1143"/>
        <v>#DIV/0!</v>
      </c>
      <c r="CR305" t="e">
        <f t="shared" si="1143"/>
        <v>#DIV/0!</v>
      </c>
      <c r="CS305" t="e">
        <f t="shared" si="1143"/>
        <v>#DIV/0!</v>
      </c>
      <c r="CT305" t="e">
        <f t="shared" si="1143"/>
        <v>#DIV/0!</v>
      </c>
      <c r="CU305" t="e">
        <f t="shared" si="1143"/>
        <v>#DIV/0!</v>
      </c>
      <c r="CV305" t="e">
        <f t="shared" si="1143"/>
        <v>#DIV/0!</v>
      </c>
      <c r="CW305" t="e">
        <f t="shared" si="1143"/>
        <v>#DIV/0!</v>
      </c>
      <c r="CX305" t="e">
        <f t="shared" si="1143"/>
        <v>#DIV/0!</v>
      </c>
      <c r="CY305" t="e">
        <f t="shared" si="1143"/>
        <v>#DIV/0!</v>
      </c>
      <c r="CZ305" t="e">
        <f t="shared" si="1143"/>
        <v>#DIV/0!</v>
      </c>
      <c r="DA305" t="e">
        <f t="shared" si="1143"/>
        <v>#DIV/0!</v>
      </c>
      <c r="DB305" t="e">
        <f t="shared" si="1143"/>
        <v>#DIV/0!</v>
      </c>
      <c r="DC305" t="e">
        <f t="shared" si="1143"/>
        <v>#DIV/0!</v>
      </c>
      <c r="FX305">
        <v>1</v>
      </c>
      <c r="FY305">
        <f t="shared" ref="FY305:FY336" si="1144">FX305/FX$370</f>
        <v>1.4580889183898147</v>
      </c>
      <c r="GB305">
        <v>1</v>
      </c>
      <c r="GC305">
        <f t="shared" ref="GC305:GC336" si="1145">GB305/GB$370</f>
        <v>1.2809955931473431</v>
      </c>
      <c r="GF305">
        <v>1</v>
      </c>
      <c r="GG305">
        <f t="shared" ref="GG305:GG336" si="1146">GF305/GF$370</f>
        <v>1.1117341955912279</v>
      </c>
      <c r="GI305" t="e">
        <f>#REF!</f>
        <v>#REF!</v>
      </c>
      <c r="GJ305" t="e">
        <f>FY305*GC305*GG305*GI305</f>
        <v>#REF!</v>
      </c>
      <c r="GK305">
        <f t="shared" ref="GK305:GK336" si="1147">X305/X$370</f>
        <v>0</v>
      </c>
      <c r="GL305" s="3"/>
      <c r="GM305" s="3"/>
      <c r="GN305" s="8"/>
      <c r="GO305" s="5">
        <v>0</v>
      </c>
      <c r="GP305" t="b">
        <f>(GO305+Begin_year_chart1&lt;=End_year_chart1)</f>
        <v>1</v>
      </c>
      <c r="GR305" t="str">
        <f t="array" ref="GR305:GR325">TRANSPOSE(C302:W302)</f>
        <v>311/312</v>
      </c>
      <c r="GS305" s="20">
        <f t="array" ref="GS305:GS325">TRANSPOSE(CI370:DC370)</f>
        <v>7.1405505411685791E-2</v>
      </c>
      <c r="GT305" s="20">
        <f t="array" ref="GT305:GT325">TRANSPOSE(AX375:BR375)</f>
        <v>0</v>
      </c>
      <c r="GU305" s="27"/>
      <c r="GV305" s="31">
        <f t="shared" ref="GV305:GV328" ca="1" si="1148">GZ305</f>
        <v>1985</v>
      </c>
      <c r="GW305" s="12">
        <f ca="1">IF($GP305,HA305*HB305,"")</f>
        <v>1</v>
      </c>
      <c r="GX305" s="19">
        <f ca="1">HC305</f>
        <v>1</v>
      </c>
      <c r="GY305" s="19">
        <f ca="1">HD305</f>
        <v>1</v>
      </c>
      <c r="GZ305" s="11">
        <f t="shared" ref="GZ305:GZ331" ca="1" si="1149">GZ82</f>
        <v>1985</v>
      </c>
      <c r="HA305" s="12">
        <f ca="1">IF($GP305,OFFSET(BV$305,$GP$300+$GO305,0),"")</f>
        <v>1</v>
      </c>
      <c r="HB305" s="12">
        <f ca="1">IF($GP305,OFFSET(CD$305,$GP$300+$GO305,0),"")</f>
        <v>1</v>
      </c>
      <c r="HC305" s="12">
        <f ca="1">IF($GP305,OFFSET(BZ$305,$GP$300+$GO305,0),"")</f>
        <v>1</v>
      </c>
      <c r="HD305" s="12">
        <f ca="1">IF($GP305,OFFSET(CB$305,$GP$300+$GO305,0),"")</f>
        <v>1</v>
      </c>
      <c r="HE305">
        <f ca="1">GZ305</f>
        <v>1985</v>
      </c>
      <c r="HF305" s="12">
        <f t="shared" ref="HF305:HF328" ca="1" si="1150">IF($GP305,OFFSET(BZ$305,$GP$225+$GO305,0),"")</f>
        <v>1</v>
      </c>
      <c r="HG305" s="12">
        <f t="shared" ref="HG305:HG328" ca="1" si="1151">IF($GP305,OFFSET(BX$305,$GP$225+$GO305,0),"")</f>
        <v>1</v>
      </c>
      <c r="HH305" s="12">
        <f t="shared" ref="HH305:HH328" ca="1" si="1152">IF($GP305,OFFSET(BY$305,$GP$225+$GO305,0),"")</f>
        <v>1</v>
      </c>
      <c r="HJ305" s="17"/>
      <c r="HL305" s="18">
        <f>B305</f>
        <v>1949</v>
      </c>
      <c r="HM305" s="9">
        <f t="shared" ref="HM305:HM336" si="1153">BV305/BV$371</f>
        <v>8.9752671770879497E-7</v>
      </c>
      <c r="HN305" s="9">
        <f t="shared" ref="HN305:HN336" si="1154">BW305/BW$371</f>
        <v>0</v>
      </c>
      <c r="HO305" s="9">
        <f t="shared" ref="HO305:HO336" si="1155">BX305/BX$371</f>
        <v>1.3103617243783614</v>
      </c>
      <c r="HP305" s="9">
        <f t="shared" ref="HP305:HP336" si="1156">BY305/BY$371</f>
        <v>1.2118045721773645</v>
      </c>
      <c r="HQ305" s="9">
        <f t="shared" ref="HQ305:HQ336" si="1157">BZ305/BZ$371</f>
        <v>1.4530917731992627</v>
      </c>
      <c r="HR305" s="9">
        <f t="shared" ref="HR305:HR366" si="1158">HM305*HO305*HP305*HQ305</f>
        <v>2.0709242576259177E-6</v>
      </c>
      <c r="HS305" s="9">
        <f t="shared" ref="HS305:HS336" si="1159">CB305/CB$371</f>
        <v>0</v>
      </c>
      <c r="HT305" s="9"/>
      <c r="HU305" s="9">
        <f t="shared" ref="HU305:HU336" si="1160">CD305/CD$371</f>
        <v>1.5879023288079139</v>
      </c>
      <c r="HV305" s="23">
        <f t="shared" ref="HV305:HV366" si="1161">HU305*HQ305</f>
        <v>2.3073678106347306</v>
      </c>
      <c r="HX305" s="8"/>
      <c r="HY305" s="5">
        <v>0</v>
      </c>
      <c r="HZ305" t="b">
        <f>(HY305+Begin_year_chart1&lt;=End_year_chart1)</f>
        <v>1</v>
      </c>
      <c r="IB305" t="str">
        <f>GR305</f>
        <v>311/312</v>
      </c>
      <c r="IC305" s="20">
        <f t="array" ref="IC305:IC325">TRANSPOSE(CI371:DC371)</f>
        <v>6.0911397479843928E-2</v>
      </c>
      <c r="ID305" s="20">
        <f t="array" ref="ID305:ID325">TRANSPOSE(AX376:BR376)</f>
        <v>0</v>
      </c>
      <c r="IF305">
        <f ca="1">IJ305</f>
        <v>1985</v>
      </c>
      <c r="IG305" s="12">
        <f ca="1">IF($GP305,IK305*IL305,"")</f>
        <v>0.80266175711365262</v>
      </c>
      <c r="IH305" s="19">
        <f ca="1">IM305</f>
        <v>0.99657281176235091</v>
      </c>
      <c r="II305" s="19">
        <f ca="1">IN305</f>
        <v>0.79991121707746238</v>
      </c>
      <c r="IJ305" s="11">
        <f ca="1">GZ305</f>
        <v>1985</v>
      </c>
      <c r="IK305" s="12">
        <f ca="1">IF($GP305,OFFSET(HM$230,$GP$225+$GO305,0),"")</f>
        <v>0.71987548769666321</v>
      </c>
      <c r="IL305" s="12">
        <f t="shared" ref="IL305:IL328" ca="1" si="1162">IF($GP305,OFFSET(HU$305,$GP$225+$GO305,0),"")</f>
        <v>1.115000817268935</v>
      </c>
      <c r="IM305" s="12">
        <f t="shared" ref="IM305:IM328" ca="1" si="1163">IF($GP305,OFFSET(HQ$305,$GP$225+$GO305,0),"")</f>
        <v>0.99657281176235091</v>
      </c>
      <c r="IN305" s="12">
        <f t="shared" ref="IN305:IN328" ca="1" si="1164">IF($GP305,OFFSET(HS$305,$GP$225+$GO305,0),"")</f>
        <v>0.79991121707746238</v>
      </c>
      <c r="IO305">
        <f ca="1">IJ305</f>
        <v>1985</v>
      </c>
      <c r="IP305" s="12">
        <f ca="1">IM305</f>
        <v>0.99657281176235091</v>
      </c>
      <c r="IQ305" s="12">
        <f ca="1">IF($GP305,OFFSET(HO$230,$GP$225+$GO305,0),"")</f>
        <v>0.98994475951376881</v>
      </c>
      <c r="IR305" s="12">
        <f ca="1">IF($GP305,OFFSET(HP$230,$GP$225+$GO305,0),"")</f>
        <v>1.051696657652919</v>
      </c>
    </row>
    <row r="306" spans="1:252" hidden="1" x14ac:dyDescent="0.2">
      <c r="A306" t="s">
        <v>218</v>
      </c>
      <c r="B306" s="1">
        <f>B305+1</f>
        <v>1950</v>
      </c>
      <c r="X306">
        <f t="shared" si="1118"/>
        <v>0</v>
      </c>
      <c r="AX306">
        <f t="shared" si="1119"/>
        <v>0</v>
      </c>
      <c r="AY306">
        <f t="shared" si="1120"/>
        <v>0</v>
      </c>
      <c r="AZ306">
        <f t="shared" si="1121"/>
        <v>0</v>
      </c>
      <c r="BA306">
        <f t="shared" si="1122"/>
        <v>0</v>
      </c>
      <c r="BB306">
        <f t="shared" si="1123"/>
        <v>0</v>
      </c>
      <c r="BC306">
        <f t="shared" si="1124"/>
        <v>0</v>
      </c>
      <c r="BD306">
        <f t="shared" si="1125"/>
        <v>0</v>
      </c>
      <c r="BE306">
        <f t="shared" si="1126"/>
        <v>0</v>
      </c>
      <c r="BF306">
        <f t="shared" si="1127"/>
        <v>0</v>
      </c>
      <c r="BG306">
        <f t="shared" si="1128"/>
        <v>0</v>
      </c>
      <c r="BH306">
        <f t="shared" si="1129"/>
        <v>0</v>
      </c>
      <c r="BI306">
        <f t="shared" si="1130"/>
        <v>0</v>
      </c>
      <c r="BJ306">
        <f t="shared" si="1131"/>
        <v>0</v>
      </c>
      <c r="BK306">
        <f t="shared" si="1132"/>
        <v>0</v>
      </c>
      <c r="BL306">
        <f t="shared" si="1133"/>
        <v>0</v>
      </c>
      <c r="BM306">
        <f t="shared" si="1134"/>
        <v>0</v>
      </c>
      <c r="BN306">
        <f t="shared" si="1135"/>
        <v>0</v>
      </c>
      <c r="BO306">
        <f t="shared" si="1136"/>
        <v>0</v>
      </c>
      <c r="BP306">
        <f t="shared" si="1137"/>
        <v>0</v>
      </c>
      <c r="BQ306">
        <f t="shared" si="1138"/>
        <v>0</v>
      </c>
      <c r="BR306">
        <f t="shared" si="1139"/>
        <v>0</v>
      </c>
      <c r="BS306">
        <f t="shared" si="1140"/>
        <v>0</v>
      </c>
      <c r="BU306" s="16"/>
      <c r="BV306" s="9">
        <f t="shared" si="1141"/>
        <v>1.2467804961390619E-6</v>
      </c>
      <c r="BW306" s="9">
        <f t="shared" ref="BW306:BW366" si="1165">BS306</f>
        <v>0</v>
      </c>
      <c r="BX306" s="9">
        <f t="shared" ref="BX306:BX366" si="1166">GC306</f>
        <v>1.2809955931473431</v>
      </c>
      <c r="BY306" s="9">
        <f t="shared" ref="BY306:BY366" si="1167">GG306</f>
        <v>1.1117341955912279</v>
      </c>
      <c r="BZ306" s="9">
        <f t="shared" ref="BZ306:BZ366" si="1168">FY306</f>
        <v>1.4580889183898147</v>
      </c>
      <c r="CA306" s="9">
        <f t="shared" si="1142"/>
        <v>2.5889437168324314E-6</v>
      </c>
      <c r="CB306" s="9">
        <f t="shared" ref="CB306:CB366" si="1169">GK306</f>
        <v>0</v>
      </c>
      <c r="CC306" s="9"/>
      <c r="CD306" s="9">
        <f t="shared" ref="CD306:CD366" si="1170">BX306*BY306</f>
        <v>1.4241266053035693</v>
      </c>
      <c r="CE306" s="9">
        <f t="shared" ref="CE306:CE366" si="1171">CD306*BZ306</f>
        <v>2.0765032215772399</v>
      </c>
      <c r="CG306" s="35"/>
      <c r="CH306">
        <f t="shared" ref="CH306:CH367" si="1172">B306</f>
        <v>1950</v>
      </c>
      <c r="CI306" t="e">
        <f t="shared" ref="CI306:CI364" si="1173">C306/$X306</f>
        <v>#DIV/0!</v>
      </c>
      <c r="CJ306" t="e">
        <f t="shared" ref="CJ306:CJ319" si="1174">D306/$X306</f>
        <v>#DIV/0!</v>
      </c>
      <c r="CK306" t="e">
        <f t="shared" ref="CK306:CK319" si="1175">E306/$X306</f>
        <v>#DIV/0!</v>
      </c>
      <c r="CL306" t="e">
        <f t="shared" ref="CL306:CL319" si="1176">F306/$X306</f>
        <v>#DIV/0!</v>
      </c>
      <c r="CM306" t="e">
        <f t="shared" ref="CM306:CM319" si="1177">G306/$X306</f>
        <v>#DIV/0!</v>
      </c>
      <c r="CN306" t="e">
        <f t="shared" ref="CN306:CN319" si="1178">H306/$X306</f>
        <v>#DIV/0!</v>
      </c>
      <c r="CO306" t="e">
        <f t="shared" ref="CO306:CO319" si="1179">I306/$X306</f>
        <v>#DIV/0!</v>
      </c>
      <c r="CP306" t="e">
        <f t="shared" ref="CP306:CP319" si="1180">J306/$X306</f>
        <v>#DIV/0!</v>
      </c>
      <c r="CQ306" t="e">
        <f t="shared" ref="CQ306:CQ319" si="1181">K306/$X306</f>
        <v>#DIV/0!</v>
      </c>
      <c r="CR306" t="e">
        <f t="shared" ref="CR306:CR319" si="1182">L306/$X306</f>
        <v>#DIV/0!</v>
      </c>
      <c r="CS306" t="e">
        <f t="shared" ref="CS306:CS319" si="1183">M306/$X306</f>
        <v>#DIV/0!</v>
      </c>
      <c r="CT306" t="e">
        <f t="shared" ref="CT306:CT319" si="1184">N306/$X306</f>
        <v>#DIV/0!</v>
      </c>
      <c r="CU306" t="e">
        <f t="shared" ref="CU306:CU319" si="1185">O306/$X306</f>
        <v>#DIV/0!</v>
      </c>
      <c r="CV306" t="e">
        <f t="shared" ref="CV306:CV319" si="1186">P306/$X306</f>
        <v>#DIV/0!</v>
      </c>
      <c r="CW306" t="e">
        <f t="shared" ref="CW306:CW319" si="1187">Q306/$X306</f>
        <v>#DIV/0!</v>
      </c>
      <c r="CX306" t="e">
        <f t="shared" ref="CX306:CX319" si="1188">R306/$X306</f>
        <v>#DIV/0!</v>
      </c>
      <c r="CY306" t="e">
        <f t="shared" ref="CY306:CY319" si="1189">S306/$X306</f>
        <v>#DIV/0!</v>
      </c>
      <c r="CZ306" t="e">
        <f t="shared" ref="CZ306:CZ319" si="1190">T306/$X306</f>
        <v>#DIV/0!</v>
      </c>
      <c r="DA306" t="e">
        <f t="shared" ref="DA306:DA319" si="1191">U306/$X306</f>
        <v>#DIV/0!</v>
      </c>
      <c r="DB306" t="e">
        <f t="shared" ref="DB306:DB319" si="1192">V306/$X306</f>
        <v>#DIV/0!</v>
      </c>
      <c r="DC306" t="e">
        <f t="shared" ref="DC306:DC319" si="1193">W306/$X306</f>
        <v>#DIV/0!</v>
      </c>
      <c r="DF306" t="e">
        <f>(CI306-CI305)/LN(CI306/CI305)</f>
        <v>#DIV/0!</v>
      </c>
      <c r="DG306" t="e">
        <f t="shared" ref="DG306:DV321" si="1194">(CJ306-CJ305)/LN(CJ306/CJ305)</f>
        <v>#DIV/0!</v>
      </c>
      <c r="DH306" t="e">
        <f t="shared" si="1194"/>
        <v>#DIV/0!</v>
      </c>
      <c r="DI306" t="e">
        <f t="shared" si="1194"/>
        <v>#DIV/0!</v>
      </c>
      <c r="DJ306" t="e">
        <f t="shared" si="1194"/>
        <v>#DIV/0!</v>
      </c>
      <c r="DK306" t="e">
        <f t="shared" si="1194"/>
        <v>#DIV/0!</v>
      </c>
      <c r="DL306" t="e">
        <f t="shared" si="1194"/>
        <v>#DIV/0!</v>
      </c>
      <c r="DM306" t="e">
        <f t="shared" si="1194"/>
        <v>#DIV/0!</v>
      </c>
      <c r="DN306" t="e">
        <f t="shared" si="1194"/>
        <v>#DIV/0!</v>
      </c>
      <c r="DO306" t="e">
        <f t="shared" si="1194"/>
        <v>#DIV/0!</v>
      </c>
      <c r="DP306" t="e">
        <f t="shared" si="1194"/>
        <v>#DIV/0!</v>
      </c>
      <c r="DQ306" t="e">
        <f t="shared" si="1194"/>
        <v>#DIV/0!</v>
      </c>
      <c r="DR306" t="e">
        <f t="shared" si="1194"/>
        <v>#DIV/0!</v>
      </c>
      <c r="DS306" t="e">
        <f t="shared" si="1194"/>
        <v>#DIV/0!</v>
      </c>
      <c r="DT306" t="e">
        <f t="shared" si="1194"/>
        <v>#DIV/0!</v>
      </c>
      <c r="DU306" t="e">
        <f t="shared" si="1194"/>
        <v>#DIV/0!</v>
      </c>
      <c r="DV306" t="e">
        <f t="shared" si="1194"/>
        <v>#DIV/0!</v>
      </c>
      <c r="DW306" t="e">
        <f t="shared" ref="DW306:DZ321" si="1195">(CZ306-CZ305)/LN(CZ306/CZ305)</f>
        <v>#DIV/0!</v>
      </c>
      <c r="DX306" t="e">
        <f t="shared" si="1195"/>
        <v>#DIV/0!</v>
      </c>
      <c r="DY306" t="e">
        <f t="shared" si="1195"/>
        <v>#DIV/0!</v>
      </c>
      <c r="DZ306" t="e">
        <f t="shared" si="1195"/>
        <v>#DIV/0!</v>
      </c>
      <c r="EA306" t="e">
        <f t="shared" ref="EA306:EA364" si="1196">SUM(DF306:DZ306)</f>
        <v>#DIV/0!</v>
      </c>
      <c r="EC306" t="e">
        <f>DF306/$EA306</f>
        <v>#DIV/0!</v>
      </c>
      <c r="ED306" t="e">
        <f t="shared" ref="ED306:ES321" si="1197">DG306/$EA306</f>
        <v>#DIV/0!</v>
      </c>
      <c r="EE306" t="e">
        <f t="shared" si="1197"/>
        <v>#DIV/0!</v>
      </c>
      <c r="EF306" t="e">
        <f t="shared" si="1197"/>
        <v>#DIV/0!</v>
      </c>
      <c r="EG306" t="e">
        <f t="shared" si="1197"/>
        <v>#DIV/0!</v>
      </c>
      <c r="EH306" t="e">
        <f t="shared" si="1197"/>
        <v>#DIV/0!</v>
      </c>
      <c r="EI306" t="e">
        <f t="shared" si="1197"/>
        <v>#DIV/0!</v>
      </c>
      <c r="EJ306" t="e">
        <f t="shared" si="1197"/>
        <v>#DIV/0!</v>
      </c>
      <c r="EK306" t="e">
        <f t="shared" si="1197"/>
        <v>#DIV/0!</v>
      </c>
      <c r="EL306" t="e">
        <f t="shared" si="1197"/>
        <v>#DIV/0!</v>
      </c>
      <c r="EM306" t="e">
        <f t="shared" si="1197"/>
        <v>#DIV/0!</v>
      </c>
      <c r="EN306" t="e">
        <f t="shared" si="1197"/>
        <v>#DIV/0!</v>
      </c>
      <c r="EO306" t="e">
        <f t="shared" si="1197"/>
        <v>#DIV/0!</v>
      </c>
      <c r="EP306" t="e">
        <f t="shared" si="1197"/>
        <v>#DIV/0!</v>
      </c>
      <c r="EQ306" t="e">
        <f t="shared" si="1197"/>
        <v>#DIV/0!</v>
      </c>
      <c r="ER306" t="e">
        <f t="shared" si="1197"/>
        <v>#DIV/0!</v>
      </c>
      <c r="ES306" t="e">
        <f t="shared" si="1197"/>
        <v>#DIV/0!</v>
      </c>
      <c r="ET306" t="e">
        <f t="shared" ref="ET306:EW321" si="1198">DW306/$EA306</f>
        <v>#DIV/0!</v>
      </c>
      <c r="EU306" t="e">
        <f t="shared" si="1198"/>
        <v>#DIV/0!</v>
      </c>
      <c r="EV306" t="e">
        <f t="shared" si="1198"/>
        <v>#DIV/0!</v>
      </c>
      <c r="EW306" t="e">
        <f t="shared" si="1198"/>
        <v>#DIV/0!</v>
      </c>
      <c r="EZ306" t="e">
        <f>LN(AX306/AX305)</f>
        <v>#DIV/0!</v>
      </c>
      <c r="FA306" t="e">
        <f t="shared" ref="FA306:FT318" si="1199">LN(AY306/AY305)</f>
        <v>#DIV/0!</v>
      </c>
      <c r="FB306" t="e">
        <f t="shared" si="1199"/>
        <v>#DIV/0!</v>
      </c>
      <c r="FC306" t="e">
        <f t="shared" si="1199"/>
        <v>#DIV/0!</v>
      </c>
      <c r="FD306" t="e">
        <f t="shared" si="1199"/>
        <v>#DIV/0!</v>
      </c>
      <c r="FE306" t="e">
        <f t="shared" si="1199"/>
        <v>#DIV/0!</v>
      </c>
      <c r="FF306" t="e">
        <f t="shared" si="1199"/>
        <v>#DIV/0!</v>
      </c>
      <c r="FG306" t="e">
        <f t="shared" si="1199"/>
        <v>#DIV/0!</v>
      </c>
      <c r="FH306" t="e">
        <f t="shared" si="1199"/>
        <v>#DIV/0!</v>
      </c>
      <c r="FI306" t="e">
        <f t="shared" si="1199"/>
        <v>#DIV/0!</v>
      </c>
      <c r="FJ306" t="e">
        <f t="shared" si="1199"/>
        <v>#DIV/0!</v>
      </c>
      <c r="FK306" t="e">
        <f t="shared" si="1199"/>
        <v>#DIV/0!</v>
      </c>
      <c r="FL306" t="e">
        <f t="shared" si="1199"/>
        <v>#DIV/0!</v>
      </c>
      <c r="FM306" t="e">
        <f t="shared" si="1199"/>
        <v>#DIV/0!</v>
      </c>
      <c r="FN306" t="e">
        <f t="shared" si="1199"/>
        <v>#DIV/0!</v>
      </c>
      <c r="FO306" t="e">
        <f t="shared" si="1199"/>
        <v>#DIV/0!</v>
      </c>
      <c r="FP306" t="e">
        <f t="shared" si="1199"/>
        <v>#DIV/0!</v>
      </c>
      <c r="FQ306" t="e">
        <f t="shared" si="1199"/>
        <v>#DIV/0!</v>
      </c>
      <c r="FR306" t="e">
        <f t="shared" si="1199"/>
        <v>#DIV/0!</v>
      </c>
      <c r="FS306" t="e">
        <f t="shared" si="1199"/>
        <v>#DIV/0!</v>
      </c>
      <c r="FT306" t="e">
        <f t="shared" si="1199"/>
        <v>#DIV/0!</v>
      </c>
      <c r="FW306" t="e">
        <f t="shared" ref="FW306:FW337" si="1200">EXP(SUMPRODUCT($EC306:$EW306,EZ306:FT306))</f>
        <v>#DIV/0!</v>
      </c>
      <c r="FX306">
        <f>IF(ISERR(FW306),FX305,FW306*FX305)</f>
        <v>1</v>
      </c>
      <c r="FY306">
        <f t="shared" si="1144"/>
        <v>1.4580889183898147</v>
      </c>
      <c r="GA306" t="e">
        <f t="shared" ref="GA306:GA337" si="1201">EXP(SUMPRODUCT($EC306:$EW306,DF6:DZ6))</f>
        <v>#DIV/0!</v>
      </c>
      <c r="GB306">
        <f>IF(ISERR(GA306),GB305,GA306*GB305)</f>
        <v>1</v>
      </c>
      <c r="GC306">
        <f t="shared" si="1145"/>
        <v>1.2809955931473431</v>
      </c>
      <c r="GE306" t="e">
        <f t="shared" ref="GE306:GE337" si="1202">EXP(SUMPRODUCT($EC306:$EW306,EC6:EW6))</f>
        <v>#DIV/0!</v>
      </c>
      <c r="GF306">
        <f>IF(ISERR(GE306),GF305,GE306*GF305)</f>
        <v>1</v>
      </c>
      <c r="GG306">
        <f t="shared" si="1146"/>
        <v>1.1117341955912279</v>
      </c>
      <c r="GI306" t="e">
        <f>#REF!</f>
        <v>#REF!</v>
      </c>
      <c r="GJ306" t="e">
        <f t="shared" ref="GJ306:GJ364" si="1203">FY306*GC306*GG306*GI306</f>
        <v>#REF!</v>
      </c>
      <c r="GK306">
        <f t="shared" si="1147"/>
        <v>0</v>
      </c>
      <c r="GL306" s="3"/>
      <c r="GM306" s="3"/>
      <c r="GN306" s="8"/>
      <c r="GO306" s="5">
        <f>GO305+1</f>
        <v>1</v>
      </c>
      <c r="GP306" t="b">
        <f t="shared" ref="GP306:GP366" si="1204">(GO306+Begin_year_chart1&lt;=End_year_chart1)</f>
        <v>1</v>
      </c>
      <c r="GR306" t="str">
        <v>313/314</v>
      </c>
      <c r="GS306" s="20">
        <v>1.3690115619286918E-2</v>
      </c>
      <c r="GT306" s="20">
        <v>0</v>
      </c>
      <c r="GU306" s="27"/>
      <c r="GV306" s="31">
        <f t="shared" ca="1" si="1148"/>
        <v>1986</v>
      </c>
      <c r="GW306" s="12">
        <f t="shared" ref="GW306:GW328" ca="1" si="1205">IF($GP306,HA306*HB306,"")</f>
        <v>0.99023463498538866</v>
      </c>
      <c r="GX306" s="19">
        <f t="shared" ref="GX306:GX328" ca="1" si="1206">HC306</f>
        <v>1.0452607980018094</v>
      </c>
      <c r="GY306" s="19">
        <f t="shared" ref="GY306:GY328" ca="1" si="1207">HD306</f>
        <v>1.0350534583244566</v>
      </c>
      <c r="GZ306" s="11">
        <f t="shared" ca="1" si="1149"/>
        <v>1986</v>
      </c>
      <c r="HA306" s="12">
        <f t="shared" ref="HA306:HA328" ca="1" si="1208">IF($GP306,OFFSET(BV$305,$GP$300+$GO306,0),"")</f>
        <v>0.99939345320784989</v>
      </c>
      <c r="HB306" s="12">
        <f t="shared" ref="HB306:HB328" ca="1" si="1209">IF($GP306,OFFSET(CD$305,$GP$300+$GO306,0),"")</f>
        <v>0.99083562315416085</v>
      </c>
      <c r="HC306" s="12">
        <f t="shared" ref="HC306:HC328" ca="1" si="1210">IF($GP306,OFFSET(BZ$305,$GP$300+$GO306,0),"")</f>
        <v>1.0452607980018094</v>
      </c>
      <c r="HD306" s="12">
        <f t="shared" ref="HD306:HD328" ca="1" si="1211">IF($GP306,OFFSET(CB$305,$GP$300+$GO306,0),"")</f>
        <v>1.0350534583244566</v>
      </c>
      <c r="HE306">
        <f t="shared" ref="HE306:HE366" ca="1" si="1212">GZ306</f>
        <v>1986</v>
      </c>
      <c r="HF306" s="12">
        <f t="shared" ca="1" si="1150"/>
        <v>1.0452607980018094</v>
      </c>
      <c r="HG306" s="12">
        <f t="shared" ca="1" si="1151"/>
        <v>1.0421927984157342</v>
      </c>
      <c r="HH306" s="12">
        <f t="shared" ca="1" si="1152"/>
        <v>0.95072200139969998</v>
      </c>
      <c r="HJ306" s="17"/>
      <c r="HL306" s="18">
        <f t="shared" ref="HL306:HL366" si="1213">B306</f>
        <v>1950</v>
      </c>
      <c r="HM306" s="9">
        <f t="shared" si="1153"/>
        <v>8.9752671770879497E-7</v>
      </c>
      <c r="HN306" s="9">
        <f t="shared" si="1154"/>
        <v>0</v>
      </c>
      <c r="HO306" s="9">
        <f t="shared" si="1155"/>
        <v>1.3103617243783614</v>
      </c>
      <c r="HP306" s="9">
        <f t="shared" si="1156"/>
        <v>1.2118045721773645</v>
      </c>
      <c r="HQ306" s="9">
        <f t="shared" si="1157"/>
        <v>1.4530917731992627</v>
      </c>
      <c r="HR306" s="9">
        <f t="shared" si="1158"/>
        <v>2.0709242576259177E-6</v>
      </c>
      <c r="HS306" s="9">
        <f t="shared" si="1159"/>
        <v>0</v>
      </c>
      <c r="HT306" s="9"/>
      <c r="HU306" s="9">
        <f t="shared" si="1160"/>
        <v>1.5879023288079139</v>
      </c>
      <c r="HV306" s="23">
        <f t="shared" si="1161"/>
        <v>2.3073678106347306</v>
      </c>
      <c r="HX306" s="8"/>
      <c r="HY306" s="5">
        <f>HY305+1</f>
        <v>1</v>
      </c>
      <c r="HZ306" t="b">
        <f t="shared" ref="HZ306:HZ366" si="1214">(HY306+Begin_year_chart1&lt;=End_year_chart1)</f>
        <v>1</v>
      </c>
      <c r="IB306" t="str">
        <f t="shared" ref="IB306:IB325" si="1215">GR306</f>
        <v>313/314</v>
      </c>
      <c r="IC306" s="20">
        <v>1.1974008836104251E-2</v>
      </c>
      <c r="ID306" s="20">
        <v>0</v>
      </c>
      <c r="IE306" s="11"/>
      <c r="IF306">
        <f t="shared" ref="IF306:IF366" ca="1" si="1216">IJ306</f>
        <v>1986</v>
      </c>
      <c r="IG306" s="12">
        <f t="shared" ref="IG306:IG366" ca="1" si="1217">IF($GP306,IK306*IL306,"")</f>
        <v>0.79482347207216841</v>
      </c>
      <c r="IH306" s="19">
        <f t="shared" ref="IH306:IH366" ca="1" si="1218">IM306</f>
        <v>1.0416784924896219</v>
      </c>
      <c r="II306" s="19">
        <f t="shared" ref="II306:II366" ca="1" si="1219">IN306</f>
        <v>0.82795087158855263</v>
      </c>
      <c r="IJ306" s="11">
        <f t="shared" ref="IJ306:IJ371" ca="1" si="1220">GZ306</f>
        <v>1986</v>
      </c>
      <c r="IK306" s="12">
        <f t="shared" ref="IK306:IK366" ca="1" si="1221">IF($GP306,OFFSET(HM$230,$GP$225+$GO306,0),"")</f>
        <v>0.71943884952885329</v>
      </c>
      <c r="IL306" s="12">
        <f t="shared" ca="1" si="1162"/>
        <v>1.1047825295960638</v>
      </c>
      <c r="IM306" s="12">
        <f t="shared" ca="1" si="1163"/>
        <v>1.0416784924896219</v>
      </c>
      <c r="IN306" s="12">
        <f t="shared" ca="1" si="1164"/>
        <v>0.82795087158855263</v>
      </c>
      <c r="IO306">
        <f t="shared" ref="IO306:IO366" ca="1" si="1222">IJ306</f>
        <v>1986</v>
      </c>
      <c r="IP306" s="12">
        <f t="shared" ref="IP306:IP366" ca="1" si="1223">IM306</f>
        <v>1.0416784924896219</v>
      </c>
      <c r="IQ306" s="12">
        <f t="shared" ref="IQ306:IQ366" ca="1" si="1224">IF($GP306,OFFSET(HO$230,$GP$225+$GO306,0),"")</f>
        <v>0.98439054053886754</v>
      </c>
      <c r="IR306" s="12">
        <f t="shared" ref="IR306:IR366" ca="1" si="1225">IF($GP306,OFFSET(HP$230,$GP$225+$GO306,0),"")</f>
        <v>1.0650685817365952</v>
      </c>
    </row>
    <row r="307" spans="1:252" hidden="1" x14ac:dyDescent="0.2">
      <c r="A307" t="s">
        <v>218</v>
      </c>
      <c r="B307" s="1">
        <f t="shared" ref="B307:B367" si="1226">B306+1</f>
        <v>1951</v>
      </c>
      <c r="X307">
        <f t="shared" si="1118"/>
        <v>0</v>
      </c>
      <c r="AX307">
        <f t="shared" si="1119"/>
        <v>0</v>
      </c>
      <c r="AY307">
        <f t="shared" si="1120"/>
        <v>0</v>
      </c>
      <c r="AZ307">
        <f t="shared" si="1121"/>
        <v>0</v>
      </c>
      <c r="BA307">
        <f t="shared" si="1122"/>
        <v>0</v>
      </c>
      <c r="BB307">
        <f t="shared" si="1123"/>
        <v>0</v>
      </c>
      <c r="BC307">
        <f t="shared" si="1124"/>
        <v>0</v>
      </c>
      <c r="BD307">
        <f t="shared" si="1125"/>
        <v>0</v>
      </c>
      <c r="BE307">
        <f t="shared" si="1126"/>
        <v>0</v>
      </c>
      <c r="BF307">
        <f t="shared" si="1127"/>
        <v>0</v>
      </c>
      <c r="BG307">
        <f t="shared" si="1128"/>
        <v>0</v>
      </c>
      <c r="BH307">
        <f t="shared" si="1129"/>
        <v>0</v>
      </c>
      <c r="BI307">
        <f t="shared" si="1130"/>
        <v>0</v>
      </c>
      <c r="BJ307">
        <f t="shared" si="1131"/>
        <v>0</v>
      </c>
      <c r="BK307">
        <f t="shared" si="1132"/>
        <v>0</v>
      </c>
      <c r="BL307">
        <f t="shared" si="1133"/>
        <v>0</v>
      </c>
      <c r="BM307">
        <f t="shared" si="1134"/>
        <v>0</v>
      </c>
      <c r="BN307">
        <f t="shared" si="1135"/>
        <v>0</v>
      </c>
      <c r="BO307">
        <f t="shared" si="1136"/>
        <v>0</v>
      </c>
      <c r="BP307">
        <f t="shared" si="1137"/>
        <v>0</v>
      </c>
      <c r="BQ307">
        <f t="shared" si="1138"/>
        <v>0</v>
      </c>
      <c r="BR307">
        <f t="shared" si="1139"/>
        <v>0</v>
      </c>
      <c r="BS307">
        <f t="shared" si="1140"/>
        <v>0</v>
      </c>
      <c r="BU307" s="16"/>
      <c r="BV307" s="9">
        <f t="shared" si="1141"/>
        <v>1.2467804961390619E-6</v>
      </c>
      <c r="BW307" s="9">
        <f t="shared" si="1165"/>
        <v>0</v>
      </c>
      <c r="BX307" s="9">
        <f t="shared" si="1166"/>
        <v>1.2809955931473431</v>
      </c>
      <c r="BY307" s="9">
        <f t="shared" si="1167"/>
        <v>1.1117341955912279</v>
      </c>
      <c r="BZ307" s="9">
        <f t="shared" si="1168"/>
        <v>1.4580889183898147</v>
      </c>
      <c r="CA307" s="9">
        <f t="shared" si="1142"/>
        <v>2.5889437168324314E-6</v>
      </c>
      <c r="CB307" s="9">
        <f t="shared" si="1169"/>
        <v>0</v>
      </c>
      <c r="CC307" s="9"/>
      <c r="CD307" s="9">
        <f t="shared" si="1170"/>
        <v>1.4241266053035693</v>
      </c>
      <c r="CE307" s="9">
        <f t="shared" si="1171"/>
        <v>2.0765032215772399</v>
      </c>
      <c r="CG307" s="35"/>
      <c r="CH307">
        <f t="shared" si="1172"/>
        <v>1951</v>
      </c>
      <c r="CI307" t="e">
        <f t="shared" si="1173"/>
        <v>#DIV/0!</v>
      </c>
      <c r="CJ307" t="e">
        <f t="shared" si="1174"/>
        <v>#DIV/0!</v>
      </c>
      <c r="CK307" t="e">
        <f t="shared" si="1175"/>
        <v>#DIV/0!</v>
      </c>
      <c r="CL307" t="e">
        <f t="shared" si="1176"/>
        <v>#DIV/0!</v>
      </c>
      <c r="CM307" t="e">
        <f t="shared" si="1177"/>
        <v>#DIV/0!</v>
      </c>
      <c r="CN307" t="e">
        <f t="shared" si="1178"/>
        <v>#DIV/0!</v>
      </c>
      <c r="CO307" t="e">
        <f t="shared" si="1179"/>
        <v>#DIV/0!</v>
      </c>
      <c r="CP307" t="e">
        <f t="shared" si="1180"/>
        <v>#DIV/0!</v>
      </c>
      <c r="CQ307" t="e">
        <f t="shared" si="1181"/>
        <v>#DIV/0!</v>
      </c>
      <c r="CR307" t="e">
        <f t="shared" si="1182"/>
        <v>#DIV/0!</v>
      </c>
      <c r="CS307" t="e">
        <f t="shared" si="1183"/>
        <v>#DIV/0!</v>
      </c>
      <c r="CT307" t="e">
        <f t="shared" si="1184"/>
        <v>#DIV/0!</v>
      </c>
      <c r="CU307" t="e">
        <f t="shared" si="1185"/>
        <v>#DIV/0!</v>
      </c>
      <c r="CV307" t="e">
        <f t="shared" si="1186"/>
        <v>#DIV/0!</v>
      </c>
      <c r="CW307" t="e">
        <f t="shared" si="1187"/>
        <v>#DIV/0!</v>
      </c>
      <c r="CX307" t="e">
        <f t="shared" si="1188"/>
        <v>#DIV/0!</v>
      </c>
      <c r="CY307" t="e">
        <f t="shared" si="1189"/>
        <v>#DIV/0!</v>
      </c>
      <c r="CZ307" t="e">
        <f t="shared" si="1190"/>
        <v>#DIV/0!</v>
      </c>
      <c r="DA307" t="e">
        <f t="shared" si="1191"/>
        <v>#DIV/0!</v>
      </c>
      <c r="DB307" t="e">
        <f t="shared" si="1192"/>
        <v>#DIV/0!</v>
      </c>
      <c r="DC307" t="e">
        <f t="shared" si="1193"/>
        <v>#DIV/0!</v>
      </c>
      <c r="DF307" t="e">
        <f t="shared" ref="DF307:DF364" si="1227">(CI307-CI306)/LN(CI307/CI306)</f>
        <v>#DIV/0!</v>
      </c>
      <c r="DG307" t="e">
        <f t="shared" si="1194"/>
        <v>#DIV/0!</v>
      </c>
      <c r="DH307" t="e">
        <f t="shared" si="1194"/>
        <v>#DIV/0!</v>
      </c>
      <c r="DI307" t="e">
        <f t="shared" si="1194"/>
        <v>#DIV/0!</v>
      </c>
      <c r="DJ307" t="e">
        <f t="shared" si="1194"/>
        <v>#DIV/0!</v>
      </c>
      <c r="DK307" t="e">
        <f t="shared" si="1194"/>
        <v>#DIV/0!</v>
      </c>
      <c r="DL307" t="e">
        <f t="shared" si="1194"/>
        <v>#DIV/0!</v>
      </c>
      <c r="DM307" t="e">
        <f t="shared" si="1194"/>
        <v>#DIV/0!</v>
      </c>
      <c r="DN307" t="e">
        <f t="shared" si="1194"/>
        <v>#DIV/0!</v>
      </c>
      <c r="DO307" t="e">
        <f t="shared" si="1194"/>
        <v>#DIV/0!</v>
      </c>
      <c r="DP307" t="e">
        <f t="shared" si="1194"/>
        <v>#DIV/0!</v>
      </c>
      <c r="DQ307" t="e">
        <f t="shared" si="1194"/>
        <v>#DIV/0!</v>
      </c>
      <c r="DR307" t="e">
        <f t="shared" si="1194"/>
        <v>#DIV/0!</v>
      </c>
      <c r="DS307" t="e">
        <f t="shared" si="1194"/>
        <v>#DIV/0!</v>
      </c>
      <c r="DT307" t="e">
        <f t="shared" si="1194"/>
        <v>#DIV/0!</v>
      </c>
      <c r="DU307" t="e">
        <f t="shared" si="1194"/>
        <v>#DIV/0!</v>
      </c>
      <c r="DV307" t="e">
        <f t="shared" si="1194"/>
        <v>#DIV/0!</v>
      </c>
      <c r="DW307" t="e">
        <f t="shared" si="1195"/>
        <v>#DIV/0!</v>
      </c>
      <c r="DX307" t="e">
        <f t="shared" si="1195"/>
        <v>#DIV/0!</v>
      </c>
      <c r="DY307" t="e">
        <f t="shared" si="1195"/>
        <v>#DIV/0!</v>
      </c>
      <c r="DZ307" t="e">
        <f t="shared" si="1195"/>
        <v>#DIV/0!</v>
      </c>
      <c r="EA307" t="e">
        <f t="shared" si="1196"/>
        <v>#DIV/0!</v>
      </c>
      <c r="EC307" t="e">
        <f t="shared" ref="EC307:EC364" si="1228">DF307/$EA307</f>
        <v>#DIV/0!</v>
      </c>
      <c r="ED307" t="e">
        <f t="shared" si="1197"/>
        <v>#DIV/0!</v>
      </c>
      <c r="EE307" t="e">
        <f t="shared" si="1197"/>
        <v>#DIV/0!</v>
      </c>
      <c r="EF307" t="e">
        <f t="shared" si="1197"/>
        <v>#DIV/0!</v>
      </c>
      <c r="EG307" t="e">
        <f t="shared" si="1197"/>
        <v>#DIV/0!</v>
      </c>
      <c r="EH307" t="e">
        <f t="shared" si="1197"/>
        <v>#DIV/0!</v>
      </c>
      <c r="EI307" t="e">
        <f t="shared" si="1197"/>
        <v>#DIV/0!</v>
      </c>
      <c r="EJ307" t="e">
        <f t="shared" si="1197"/>
        <v>#DIV/0!</v>
      </c>
      <c r="EK307" t="e">
        <f t="shared" si="1197"/>
        <v>#DIV/0!</v>
      </c>
      <c r="EL307" t="e">
        <f t="shared" si="1197"/>
        <v>#DIV/0!</v>
      </c>
      <c r="EM307" t="e">
        <f t="shared" si="1197"/>
        <v>#DIV/0!</v>
      </c>
      <c r="EN307" t="e">
        <f t="shared" si="1197"/>
        <v>#DIV/0!</v>
      </c>
      <c r="EO307" t="e">
        <f t="shared" si="1197"/>
        <v>#DIV/0!</v>
      </c>
      <c r="EP307" t="e">
        <f t="shared" si="1197"/>
        <v>#DIV/0!</v>
      </c>
      <c r="EQ307" t="e">
        <f t="shared" si="1197"/>
        <v>#DIV/0!</v>
      </c>
      <c r="ER307" t="e">
        <f t="shared" si="1197"/>
        <v>#DIV/0!</v>
      </c>
      <c r="ES307" t="e">
        <f t="shared" si="1197"/>
        <v>#DIV/0!</v>
      </c>
      <c r="ET307" t="e">
        <f t="shared" si="1198"/>
        <v>#DIV/0!</v>
      </c>
      <c r="EU307" t="e">
        <f t="shared" si="1198"/>
        <v>#DIV/0!</v>
      </c>
      <c r="EV307" t="e">
        <f t="shared" si="1198"/>
        <v>#DIV/0!</v>
      </c>
      <c r="EW307" t="e">
        <f t="shared" si="1198"/>
        <v>#DIV/0!</v>
      </c>
      <c r="EZ307" t="e">
        <f t="shared" ref="EZ307:EZ364" si="1229">LN(AX307/AX306)</f>
        <v>#DIV/0!</v>
      </c>
      <c r="FA307" t="e">
        <f t="shared" si="1199"/>
        <v>#DIV/0!</v>
      </c>
      <c r="FB307" t="e">
        <f t="shared" si="1199"/>
        <v>#DIV/0!</v>
      </c>
      <c r="FC307" t="e">
        <f t="shared" si="1199"/>
        <v>#DIV/0!</v>
      </c>
      <c r="FD307" t="e">
        <f t="shared" si="1199"/>
        <v>#DIV/0!</v>
      </c>
      <c r="FE307" t="e">
        <f t="shared" si="1199"/>
        <v>#DIV/0!</v>
      </c>
      <c r="FF307" t="e">
        <f t="shared" si="1199"/>
        <v>#DIV/0!</v>
      </c>
      <c r="FG307" t="e">
        <f t="shared" si="1199"/>
        <v>#DIV/0!</v>
      </c>
      <c r="FH307" t="e">
        <f t="shared" si="1199"/>
        <v>#DIV/0!</v>
      </c>
      <c r="FI307" t="e">
        <f t="shared" si="1199"/>
        <v>#DIV/0!</v>
      </c>
      <c r="FJ307" t="e">
        <f t="shared" si="1199"/>
        <v>#DIV/0!</v>
      </c>
      <c r="FK307" t="e">
        <f t="shared" si="1199"/>
        <v>#DIV/0!</v>
      </c>
      <c r="FL307" t="e">
        <f t="shared" si="1199"/>
        <v>#DIV/0!</v>
      </c>
      <c r="FM307" t="e">
        <f t="shared" si="1199"/>
        <v>#DIV/0!</v>
      </c>
      <c r="FN307" t="e">
        <f t="shared" si="1199"/>
        <v>#DIV/0!</v>
      </c>
      <c r="FO307" t="e">
        <f t="shared" si="1199"/>
        <v>#DIV/0!</v>
      </c>
      <c r="FP307" t="e">
        <f t="shared" si="1199"/>
        <v>#DIV/0!</v>
      </c>
      <c r="FQ307" t="e">
        <f t="shared" si="1199"/>
        <v>#DIV/0!</v>
      </c>
      <c r="FR307" t="e">
        <f t="shared" si="1199"/>
        <v>#DIV/0!</v>
      </c>
      <c r="FS307" t="e">
        <f t="shared" si="1199"/>
        <v>#DIV/0!</v>
      </c>
      <c r="FT307" t="e">
        <f t="shared" si="1199"/>
        <v>#DIV/0!</v>
      </c>
      <c r="FW307" t="e">
        <f t="shared" si="1200"/>
        <v>#DIV/0!</v>
      </c>
      <c r="FX307">
        <f t="shared" ref="FX307:FX364" si="1230">IF(ISERR(FW307),FX306,FW307*FX306)</f>
        <v>1</v>
      </c>
      <c r="FY307">
        <f t="shared" si="1144"/>
        <v>1.4580889183898147</v>
      </c>
      <c r="GA307" t="e">
        <f t="shared" si="1201"/>
        <v>#DIV/0!</v>
      </c>
      <c r="GB307">
        <f t="shared" ref="GB307:GB364" si="1231">IF(ISERR(GA307),GB306,GA307*GB306)</f>
        <v>1</v>
      </c>
      <c r="GC307">
        <f t="shared" si="1145"/>
        <v>1.2809955931473431</v>
      </c>
      <c r="GE307" t="e">
        <f t="shared" si="1202"/>
        <v>#DIV/0!</v>
      </c>
      <c r="GF307">
        <f t="shared" ref="GF307:GF364" si="1232">IF(ISERR(GE307),GF306,GE307*GF306)</f>
        <v>1</v>
      </c>
      <c r="GG307">
        <f t="shared" si="1146"/>
        <v>1.1117341955912279</v>
      </c>
      <c r="GI307" t="e">
        <f>#REF!</f>
        <v>#REF!</v>
      </c>
      <c r="GJ307" t="e">
        <f t="shared" si="1203"/>
        <v>#REF!</v>
      </c>
      <c r="GK307">
        <f t="shared" si="1147"/>
        <v>0</v>
      </c>
      <c r="GL307" s="3"/>
      <c r="GM307" s="3"/>
      <c r="GN307" s="8"/>
      <c r="GO307" s="5">
        <f t="shared" ref="GO307:GO367" si="1233">GO306+1</f>
        <v>2</v>
      </c>
      <c r="GP307" t="b">
        <f t="shared" si="1204"/>
        <v>1</v>
      </c>
      <c r="GR307" t="str">
        <v>315/316</v>
      </c>
      <c r="GS307" s="20">
        <v>2.4436581551881254E-3</v>
      </c>
      <c r="GT307" s="20">
        <v>0</v>
      </c>
      <c r="GU307" s="27"/>
      <c r="GV307" s="31">
        <f t="shared" ca="1" si="1148"/>
        <v>1987</v>
      </c>
      <c r="GW307" s="12">
        <f t="shared" ca="1" si="1205"/>
        <v>1.0903939619893239</v>
      </c>
      <c r="GX307" s="19">
        <f t="shared" ca="1" si="1206"/>
        <v>0.97077669302840086</v>
      </c>
      <c r="GY307" s="19">
        <f t="shared" ca="1" si="1207"/>
        <v>1.0585289430539189</v>
      </c>
      <c r="GZ307" s="11">
        <f t="shared" ca="1" si="1149"/>
        <v>1987</v>
      </c>
      <c r="HA307" s="12">
        <f t="shared" ca="1" si="1208"/>
        <v>1.0730595394157585</v>
      </c>
      <c r="HB307" s="12">
        <f t="shared" ca="1" si="1209"/>
        <v>1.0161542038785689</v>
      </c>
      <c r="HC307" s="12">
        <f t="shared" ca="1" si="1210"/>
        <v>0.97077669302840086</v>
      </c>
      <c r="HD307" s="12">
        <f t="shared" ca="1" si="1211"/>
        <v>1.0585289430539189</v>
      </c>
      <c r="HE307">
        <f t="shared" ca="1" si="1212"/>
        <v>1987</v>
      </c>
      <c r="HF307" s="12">
        <f t="shared" ca="1" si="1150"/>
        <v>0.97077669302840086</v>
      </c>
      <c r="HG307" s="12">
        <f t="shared" ca="1" si="1151"/>
        <v>1.0096454195927858</v>
      </c>
      <c r="HH307" s="12">
        <f t="shared" ca="1" si="1152"/>
        <v>1.0064466040844402</v>
      </c>
      <c r="HJ307" s="17"/>
      <c r="HL307" s="18">
        <f t="shared" si="1213"/>
        <v>1951</v>
      </c>
      <c r="HM307" s="9">
        <f t="shared" si="1153"/>
        <v>8.9752671770879497E-7</v>
      </c>
      <c r="HN307" s="9">
        <f t="shared" si="1154"/>
        <v>0</v>
      </c>
      <c r="HO307" s="9">
        <f t="shared" si="1155"/>
        <v>1.3103617243783614</v>
      </c>
      <c r="HP307" s="9">
        <f t="shared" si="1156"/>
        <v>1.2118045721773645</v>
      </c>
      <c r="HQ307" s="9">
        <f t="shared" si="1157"/>
        <v>1.4530917731992627</v>
      </c>
      <c r="HR307" s="9">
        <f t="shared" si="1158"/>
        <v>2.0709242576259177E-6</v>
      </c>
      <c r="HS307" s="9">
        <f t="shared" si="1159"/>
        <v>0</v>
      </c>
      <c r="HT307" s="9"/>
      <c r="HU307" s="9">
        <f t="shared" si="1160"/>
        <v>1.5879023288079139</v>
      </c>
      <c r="HV307" s="23">
        <f t="shared" si="1161"/>
        <v>2.3073678106347306</v>
      </c>
      <c r="HX307" s="8"/>
      <c r="HY307" s="5">
        <f t="shared" ref="HY307:HY366" si="1234">HY306+1</f>
        <v>2</v>
      </c>
      <c r="HZ307" t="b">
        <f t="shared" si="1214"/>
        <v>1</v>
      </c>
      <c r="IB307" t="str">
        <f t="shared" si="1215"/>
        <v>315/316</v>
      </c>
      <c r="IC307" s="20">
        <v>2.4085281911417991E-3</v>
      </c>
      <c r="ID307" s="20">
        <v>0</v>
      </c>
      <c r="IE307" s="11"/>
      <c r="IF307">
        <f t="shared" ca="1" si="1216"/>
        <v>1987</v>
      </c>
      <c r="IG307" s="12">
        <f t="shared" ca="1" si="1217"/>
        <v>0.87521753347646813</v>
      </c>
      <c r="IH307" s="19">
        <f t="shared" ca="1" si="1218"/>
        <v>0.96744965856467002</v>
      </c>
      <c r="II307" s="19">
        <f t="shared" ca="1" si="1219"/>
        <v>0.84672917514998014</v>
      </c>
      <c r="IJ307" s="11">
        <f t="shared" ca="1" si="1220"/>
        <v>1987</v>
      </c>
      <c r="IK307" s="12">
        <f t="shared" ca="1" si="1221"/>
        <v>0.77246925926447596</v>
      </c>
      <c r="IL307" s="12">
        <f t="shared" ca="1" si="1162"/>
        <v>1.1330127677958683</v>
      </c>
      <c r="IM307" s="12">
        <f t="shared" ca="1" si="1163"/>
        <v>0.96744965856467002</v>
      </c>
      <c r="IN307" s="12">
        <f t="shared" ca="1" si="1164"/>
        <v>0.84672917514998014</v>
      </c>
      <c r="IO307">
        <f t="shared" ca="1" si="1222"/>
        <v>1987</v>
      </c>
      <c r="IP307" s="12">
        <f t="shared" ca="1" si="1223"/>
        <v>0.96744965856467002</v>
      </c>
      <c r="IQ307" s="12">
        <f t="shared" ca="1" si="1224"/>
        <v>0.99510083377081426</v>
      </c>
      <c r="IR307" s="12">
        <f t="shared" ca="1" si="1225"/>
        <v>1.0613726075278869</v>
      </c>
    </row>
    <row r="308" spans="1:252" hidden="1" x14ac:dyDescent="0.2">
      <c r="A308" t="s">
        <v>218</v>
      </c>
      <c r="B308" s="1">
        <f t="shared" si="1226"/>
        <v>1952</v>
      </c>
      <c r="X308">
        <f t="shared" si="1118"/>
        <v>0</v>
      </c>
      <c r="AX308">
        <f t="shared" si="1119"/>
        <v>0</v>
      </c>
      <c r="AY308">
        <f t="shared" si="1120"/>
        <v>0</v>
      </c>
      <c r="AZ308">
        <f t="shared" si="1121"/>
        <v>0</v>
      </c>
      <c r="BA308">
        <f t="shared" si="1122"/>
        <v>0</v>
      </c>
      <c r="BB308">
        <f t="shared" si="1123"/>
        <v>0</v>
      </c>
      <c r="BC308">
        <f t="shared" si="1124"/>
        <v>0</v>
      </c>
      <c r="BD308">
        <f t="shared" si="1125"/>
        <v>0</v>
      </c>
      <c r="BE308">
        <f t="shared" si="1126"/>
        <v>0</v>
      </c>
      <c r="BF308">
        <f t="shared" si="1127"/>
        <v>0</v>
      </c>
      <c r="BG308">
        <f t="shared" si="1128"/>
        <v>0</v>
      </c>
      <c r="BH308">
        <f t="shared" si="1129"/>
        <v>0</v>
      </c>
      <c r="BI308">
        <f t="shared" si="1130"/>
        <v>0</v>
      </c>
      <c r="BJ308">
        <f t="shared" si="1131"/>
        <v>0</v>
      </c>
      <c r="BK308">
        <f t="shared" si="1132"/>
        <v>0</v>
      </c>
      <c r="BL308">
        <f t="shared" si="1133"/>
        <v>0</v>
      </c>
      <c r="BM308">
        <f t="shared" si="1134"/>
        <v>0</v>
      </c>
      <c r="BN308">
        <f t="shared" si="1135"/>
        <v>0</v>
      </c>
      <c r="BO308">
        <f t="shared" si="1136"/>
        <v>0</v>
      </c>
      <c r="BP308">
        <f t="shared" si="1137"/>
        <v>0</v>
      </c>
      <c r="BQ308">
        <f t="shared" si="1138"/>
        <v>0</v>
      </c>
      <c r="BR308">
        <f t="shared" si="1139"/>
        <v>0</v>
      </c>
      <c r="BS308">
        <f t="shared" si="1140"/>
        <v>0</v>
      </c>
      <c r="BU308" s="16"/>
      <c r="BV308" s="9">
        <f t="shared" si="1141"/>
        <v>1.2467804961390619E-6</v>
      </c>
      <c r="BW308" s="9">
        <f t="shared" si="1165"/>
        <v>0</v>
      </c>
      <c r="BX308" s="9">
        <f t="shared" si="1166"/>
        <v>1.2809955931473431</v>
      </c>
      <c r="BY308" s="9">
        <f t="shared" si="1167"/>
        <v>1.1117341955912279</v>
      </c>
      <c r="BZ308" s="9">
        <f t="shared" si="1168"/>
        <v>1.4580889183898147</v>
      </c>
      <c r="CA308" s="9">
        <f t="shared" si="1142"/>
        <v>2.5889437168324314E-6</v>
      </c>
      <c r="CB308" s="9">
        <f t="shared" si="1169"/>
        <v>0</v>
      </c>
      <c r="CC308" s="9"/>
      <c r="CD308" s="9">
        <f t="shared" si="1170"/>
        <v>1.4241266053035693</v>
      </c>
      <c r="CE308" s="9">
        <f t="shared" si="1171"/>
        <v>2.0765032215772399</v>
      </c>
      <c r="CG308" s="35"/>
      <c r="CH308">
        <f t="shared" si="1172"/>
        <v>1952</v>
      </c>
      <c r="CI308" t="e">
        <f t="shared" si="1173"/>
        <v>#DIV/0!</v>
      </c>
      <c r="CJ308" t="e">
        <f t="shared" si="1174"/>
        <v>#DIV/0!</v>
      </c>
      <c r="CK308" t="e">
        <f t="shared" si="1175"/>
        <v>#DIV/0!</v>
      </c>
      <c r="CL308" t="e">
        <f t="shared" si="1176"/>
        <v>#DIV/0!</v>
      </c>
      <c r="CM308" t="e">
        <f t="shared" si="1177"/>
        <v>#DIV/0!</v>
      </c>
      <c r="CN308" t="e">
        <f t="shared" si="1178"/>
        <v>#DIV/0!</v>
      </c>
      <c r="CO308" t="e">
        <f t="shared" si="1179"/>
        <v>#DIV/0!</v>
      </c>
      <c r="CP308" t="e">
        <f t="shared" si="1180"/>
        <v>#DIV/0!</v>
      </c>
      <c r="CQ308" t="e">
        <f t="shared" si="1181"/>
        <v>#DIV/0!</v>
      </c>
      <c r="CR308" t="e">
        <f t="shared" si="1182"/>
        <v>#DIV/0!</v>
      </c>
      <c r="CS308" t="e">
        <f t="shared" si="1183"/>
        <v>#DIV/0!</v>
      </c>
      <c r="CT308" t="e">
        <f t="shared" si="1184"/>
        <v>#DIV/0!</v>
      </c>
      <c r="CU308" t="e">
        <f t="shared" si="1185"/>
        <v>#DIV/0!</v>
      </c>
      <c r="CV308" t="e">
        <f t="shared" si="1186"/>
        <v>#DIV/0!</v>
      </c>
      <c r="CW308" t="e">
        <f t="shared" si="1187"/>
        <v>#DIV/0!</v>
      </c>
      <c r="CX308" t="e">
        <f t="shared" si="1188"/>
        <v>#DIV/0!</v>
      </c>
      <c r="CY308" t="e">
        <f t="shared" si="1189"/>
        <v>#DIV/0!</v>
      </c>
      <c r="CZ308" t="e">
        <f t="shared" si="1190"/>
        <v>#DIV/0!</v>
      </c>
      <c r="DA308" t="e">
        <f t="shared" si="1191"/>
        <v>#DIV/0!</v>
      </c>
      <c r="DB308" t="e">
        <f t="shared" si="1192"/>
        <v>#DIV/0!</v>
      </c>
      <c r="DC308" t="e">
        <f t="shared" si="1193"/>
        <v>#DIV/0!</v>
      </c>
      <c r="DF308" t="e">
        <f t="shared" si="1227"/>
        <v>#DIV/0!</v>
      </c>
      <c r="DG308" t="e">
        <f t="shared" si="1194"/>
        <v>#DIV/0!</v>
      </c>
      <c r="DH308" t="e">
        <f t="shared" si="1194"/>
        <v>#DIV/0!</v>
      </c>
      <c r="DI308" t="e">
        <f t="shared" si="1194"/>
        <v>#DIV/0!</v>
      </c>
      <c r="DJ308" t="e">
        <f t="shared" si="1194"/>
        <v>#DIV/0!</v>
      </c>
      <c r="DK308" t="e">
        <f t="shared" si="1194"/>
        <v>#DIV/0!</v>
      </c>
      <c r="DL308" t="e">
        <f t="shared" si="1194"/>
        <v>#DIV/0!</v>
      </c>
      <c r="DM308" t="e">
        <f t="shared" si="1194"/>
        <v>#DIV/0!</v>
      </c>
      <c r="DN308" t="e">
        <f t="shared" si="1194"/>
        <v>#DIV/0!</v>
      </c>
      <c r="DO308" t="e">
        <f t="shared" si="1194"/>
        <v>#DIV/0!</v>
      </c>
      <c r="DP308" t="e">
        <f t="shared" si="1194"/>
        <v>#DIV/0!</v>
      </c>
      <c r="DQ308" t="e">
        <f t="shared" si="1194"/>
        <v>#DIV/0!</v>
      </c>
      <c r="DR308" t="e">
        <f t="shared" si="1194"/>
        <v>#DIV/0!</v>
      </c>
      <c r="DS308" t="e">
        <f t="shared" si="1194"/>
        <v>#DIV/0!</v>
      </c>
      <c r="DT308" t="e">
        <f t="shared" si="1194"/>
        <v>#DIV/0!</v>
      </c>
      <c r="DU308" t="e">
        <f t="shared" si="1194"/>
        <v>#DIV/0!</v>
      </c>
      <c r="DV308" t="e">
        <f t="shared" si="1194"/>
        <v>#DIV/0!</v>
      </c>
      <c r="DW308" t="e">
        <f t="shared" si="1195"/>
        <v>#DIV/0!</v>
      </c>
      <c r="DX308" t="e">
        <f t="shared" si="1195"/>
        <v>#DIV/0!</v>
      </c>
      <c r="DY308" t="e">
        <f t="shared" si="1195"/>
        <v>#DIV/0!</v>
      </c>
      <c r="DZ308" t="e">
        <f t="shared" si="1195"/>
        <v>#DIV/0!</v>
      </c>
      <c r="EA308" t="e">
        <f t="shared" si="1196"/>
        <v>#DIV/0!</v>
      </c>
      <c r="EC308" t="e">
        <f t="shared" si="1228"/>
        <v>#DIV/0!</v>
      </c>
      <c r="ED308" t="e">
        <f t="shared" si="1197"/>
        <v>#DIV/0!</v>
      </c>
      <c r="EE308" t="e">
        <f t="shared" si="1197"/>
        <v>#DIV/0!</v>
      </c>
      <c r="EF308" t="e">
        <f t="shared" si="1197"/>
        <v>#DIV/0!</v>
      </c>
      <c r="EG308" t="e">
        <f t="shared" si="1197"/>
        <v>#DIV/0!</v>
      </c>
      <c r="EH308" t="e">
        <f t="shared" si="1197"/>
        <v>#DIV/0!</v>
      </c>
      <c r="EI308" t="e">
        <f t="shared" si="1197"/>
        <v>#DIV/0!</v>
      </c>
      <c r="EJ308" t="e">
        <f t="shared" si="1197"/>
        <v>#DIV/0!</v>
      </c>
      <c r="EK308" t="e">
        <f t="shared" si="1197"/>
        <v>#DIV/0!</v>
      </c>
      <c r="EL308" t="e">
        <f t="shared" si="1197"/>
        <v>#DIV/0!</v>
      </c>
      <c r="EM308" t="e">
        <f t="shared" si="1197"/>
        <v>#DIV/0!</v>
      </c>
      <c r="EN308" t="e">
        <f t="shared" si="1197"/>
        <v>#DIV/0!</v>
      </c>
      <c r="EO308" t="e">
        <f t="shared" si="1197"/>
        <v>#DIV/0!</v>
      </c>
      <c r="EP308" t="e">
        <f t="shared" si="1197"/>
        <v>#DIV/0!</v>
      </c>
      <c r="EQ308" t="e">
        <f t="shared" si="1197"/>
        <v>#DIV/0!</v>
      </c>
      <c r="ER308" t="e">
        <f t="shared" si="1197"/>
        <v>#DIV/0!</v>
      </c>
      <c r="ES308" t="e">
        <f t="shared" si="1197"/>
        <v>#DIV/0!</v>
      </c>
      <c r="ET308" t="e">
        <f t="shared" si="1198"/>
        <v>#DIV/0!</v>
      </c>
      <c r="EU308" t="e">
        <f t="shared" si="1198"/>
        <v>#DIV/0!</v>
      </c>
      <c r="EV308" t="e">
        <f t="shared" si="1198"/>
        <v>#DIV/0!</v>
      </c>
      <c r="EW308" t="e">
        <f t="shared" si="1198"/>
        <v>#DIV/0!</v>
      </c>
      <c r="EZ308" t="e">
        <f t="shared" si="1229"/>
        <v>#DIV/0!</v>
      </c>
      <c r="FA308" t="e">
        <f t="shared" si="1199"/>
        <v>#DIV/0!</v>
      </c>
      <c r="FB308" t="e">
        <f t="shared" si="1199"/>
        <v>#DIV/0!</v>
      </c>
      <c r="FC308" t="e">
        <f t="shared" si="1199"/>
        <v>#DIV/0!</v>
      </c>
      <c r="FD308" t="e">
        <f t="shared" si="1199"/>
        <v>#DIV/0!</v>
      </c>
      <c r="FE308" t="e">
        <f t="shared" si="1199"/>
        <v>#DIV/0!</v>
      </c>
      <c r="FF308" t="e">
        <f t="shared" si="1199"/>
        <v>#DIV/0!</v>
      </c>
      <c r="FG308" t="e">
        <f t="shared" si="1199"/>
        <v>#DIV/0!</v>
      </c>
      <c r="FH308" t="e">
        <f t="shared" si="1199"/>
        <v>#DIV/0!</v>
      </c>
      <c r="FI308" t="e">
        <f t="shared" si="1199"/>
        <v>#DIV/0!</v>
      </c>
      <c r="FJ308" t="e">
        <f t="shared" si="1199"/>
        <v>#DIV/0!</v>
      </c>
      <c r="FK308" t="e">
        <f t="shared" si="1199"/>
        <v>#DIV/0!</v>
      </c>
      <c r="FL308" t="e">
        <f t="shared" si="1199"/>
        <v>#DIV/0!</v>
      </c>
      <c r="FM308" t="e">
        <f t="shared" si="1199"/>
        <v>#DIV/0!</v>
      </c>
      <c r="FN308" t="e">
        <f t="shared" si="1199"/>
        <v>#DIV/0!</v>
      </c>
      <c r="FO308" t="e">
        <f t="shared" si="1199"/>
        <v>#DIV/0!</v>
      </c>
      <c r="FP308" t="e">
        <f t="shared" si="1199"/>
        <v>#DIV/0!</v>
      </c>
      <c r="FQ308" t="e">
        <f t="shared" si="1199"/>
        <v>#DIV/0!</v>
      </c>
      <c r="FR308" t="e">
        <f t="shared" si="1199"/>
        <v>#DIV/0!</v>
      </c>
      <c r="FS308" t="e">
        <f t="shared" si="1199"/>
        <v>#DIV/0!</v>
      </c>
      <c r="FT308" t="e">
        <f t="shared" si="1199"/>
        <v>#DIV/0!</v>
      </c>
      <c r="FW308" t="e">
        <f t="shared" si="1200"/>
        <v>#DIV/0!</v>
      </c>
      <c r="FX308">
        <f t="shared" si="1230"/>
        <v>1</v>
      </c>
      <c r="FY308">
        <f t="shared" si="1144"/>
        <v>1.4580889183898147</v>
      </c>
      <c r="GA308" t="e">
        <f t="shared" si="1201"/>
        <v>#DIV/0!</v>
      </c>
      <c r="GB308">
        <f t="shared" si="1231"/>
        <v>1</v>
      </c>
      <c r="GC308">
        <f t="shared" si="1145"/>
        <v>1.2809955931473431</v>
      </c>
      <c r="GE308" t="e">
        <f t="shared" si="1202"/>
        <v>#DIV/0!</v>
      </c>
      <c r="GF308">
        <f t="shared" si="1232"/>
        <v>1</v>
      </c>
      <c r="GG308">
        <f t="shared" si="1146"/>
        <v>1.1117341955912279</v>
      </c>
      <c r="GI308" t="e">
        <f>#REF!</f>
        <v>#REF!</v>
      </c>
      <c r="GJ308" t="e">
        <f t="shared" si="1203"/>
        <v>#REF!</v>
      </c>
      <c r="GK308">
        <f t="shared" si="1147"/>
        <v>0</v>
      </c>
      <c r="GL308" s="3"/>
      <c r="GM308" s="3"/>
      <c r="GN308" s="8"/>
      <c r="GO308" s="5">
        <f t="shared" si="1233"/>
        <v>3</v>
      </c>
      <c r="GP308" t="b">
        <f t="shared" si="1204"/>
        <v>1</v>
      </c>
      <c r="GR308" t="str">
        <v>Not Used</v>
      </c>
      <c r="GS308" s="20">
        <v>8.7677677028458446E-7</v>
      </c>
      <c r="GT308" s="20">
        <v>0</v>
      </c>
      <c r="GU308" s="27"/>
      <c r="GV308" s="31">
        <f t="shared" ca="1" si="1148"/>
        <v>1988</v>
      </c>
      <c r="GW308" s="12">
        <f t="shared" ca="1" si="1205"/>
        <v>1.1408107352125538</v>
      </c>
      <c r="GX308" s="19">
        <f t="shared" ca="1" si="1206"/>
        <v>1.0023618925812905</v>
      </c>
      <c r="GY308" s="19">
        <f t="shared" ca="1" si="1207"/>
        <v>1.1435050195063345</v>
      </c>
      <c r="GZ308" s="11">
        <f t="shared" ca="1" si="1149"/>
        <v>1988</v>
      </c>
      <c r="HA308" s="12">
        <f t="shared" ca="1" si="1208"/>
        <v>1.1481930775401592</v>
      </c>
      <c r="HB308" s="12">
        <f t="shared" ca="1" si="1209"/>
        <v>0.99357046957344408</v>
      </c>
      <c r="HC308" s="12">
        <f t="shared" ca="1" si="1210"/>
        <v>1.0023618925812905</v>
      </c>
      <c r="HD308" s="12">
        <f t="shared" ca="1" si="1211"/>
        <v>1.1435050195063345</v>
      </c>
      <c r="HE308">
        <f t="shared" ca="1" si="1212"/>
        <v>1988</v>
      </c>
      <c r="HF308" s="12">
        <f t="shared" ca="1" si="1150"/>
        <v>1.0023618925812905</v>
      </c>
      <c r="HG308" s="12">
        <f t="shared" ca="1" si="1151"/>
        <v>0.9942434636626899</v>
      </c>
      <c r="HH308" s="12">
        <f t="shared" ca="1" si="1152"/>
        <v>0.99932310936521873</v>
      </c>
      <c r="HJ308" s="17"/>
      <c r="HL308" s="18">
        <f t="shared" si="1213"/>
        <v>1952</v>
      </c>
      <c r="HM308" s="9">
        <f t="shared" si="1153"/>
        <v>8.9752671770879497E-7</v>
      </c>
      <c r="HN308" s="9">
        <f t="shared" si="1154"/>
        <v>0</v>
      </c>
      <c r="HO308" s="9">
        <f t="shared" si="1155"/>
        <v>1.3103617243783614</v>
      </c>
      <c r="HP308" s="9">
        <f t="shared" si="1156"/>
        <v>1.2118045721773645</v>
      </c>
      <c r="HQ308" s="9">
        <f t="shared" si="1157"/>
        <v>1.4530917731992627</v>
      </c>
      <c r="HR308" s="9">
        <f t="shared" si="1158"/>
        <v>2.0709242576259177E-6</v>
      </c>
      <c r="HS308" s="9">
        <f t="shared" si="1159"/>
        <v>0</v>
      </c>
      <c r="HT308" s="9"/>
      <c r="HU308" s="9">
        <f t="shared" si="1160"/>
        <v>1.5879023288079139</v>
      </c>
      <c r="HV308" s="23">
        <f t="shared" si="1161"/>
        <v>2.3073678106347306</v>
      </c>
      <c r="HX308" s="8"/>
      <c r="HY308" s="5">
        <f t="shared" si="1234"/>
        <v>3</v>
      </c>
      <c r="HZ308" t="b">
        <f t="shared" si="1214"/>
        <v>1</v>
      </c>
      <c r="IB308" t="str">
        <f t="shared" si="1215"/>
        <v>Not Used</v>
      </c>
      <c r="IC308" s="20">
        <v>7.0199875945947933E-7</v>
      </c>
      <c r="ID308" s="20">
        <v>0</v>
      </c>
      <c r="IE308" s="11"/>
      <c r="IF308">
        <f t="shared" ca="1" si="1216"/>
        <v>1988</v>
      </c>
      <c r="IG308" s="12">
        <f t="shared" ca="1" si="1217"/>
        <v>0.91568514925982658</v>
      </c>
      <c r="IH308" s="19">
        <f t="shared" ca="1" si="1218"/>
        <v>0.99892660969316827</v>
      </c>
      <c r="II308" s="19">
        <f t="shared" ca="1" si="1219"/>
        <v>0.91470249188749941</v>
      </c>
      <c r="IJ308" s="11">
        <f t="shared" ca="1" si="1220"/>
        <v>1988</v>
      </c>
      <c r="IK308" s="12">
        <f t="shared" ca="1" si="1221"/>
        <v>0.8265560516641548</v>
      </c>
      <c r="IL308" s="12">
        <f t="shared" ca="1" si="1162"/>
        <v>1.1078318855886697</v>
      </c>
      <c r="IM308" s="12">
        <f t="shared" ca="1" si="1163"/>
        <v>0.99892660969316827</v>
      </c>
      <c r="IN308" s="12">
        <f t="shared" ca="1" si="1164"/>
        <v>0.91470249188749941</v>
      </c>
      <c r="IO308">
        <f t="shared" ca="1" si="1222"/>
        <v>1988</v>
      </c>
      <c r="IP308" s="12">
        <f t="shared" ca="1" si="1223"/>
        <v>0.99892660969316827</v>
      </c>
      <c r="IQ308" s="12">
        <f t="shared" ca="1" si="1224"/>
        <v>0.99937557887456474</v>
      </c>
      <c r="IR308" s="12">
        <f t="shared" ca="1" si="1225"/>
        <v>1.0397551755305365</v>
      </c>
    </row>
    <row r="309" spans="1:252" hidden="1" x14ac:dyDescent="0.2">
      <c r="A309" t="s">
        <v>218</v>
      </c>
      <c r="B309" s="1">
        <f t="shared" si="1226"/>
        <v>1953</v>
      </c>
      <c r="X309">
        <f t="shared" si="1118"/>
        <v>0</v>
      </c>
      <c r="AX309">
        <f t="shared" si="1119"/>
        <v>0</v>
      </c>
      <c r="AY309">
        <f t="shared" si="1120"/>
        <v>0</v>
      </c>
      <c r="AZ309">
        <f t="shared" si="1121"/>
        <v>0</v>
      </c>
      <c r="BA309">
        <f t="shared" si="1122"/>
        <v>0</v>
      </c>
      <c r="BB309">
        <f t="shared" si="1123"/>
        <v>0</v>
      </c>
      <c r="BC309">
        <f t="shared" si="1124"/>
        <v>0</v>
      </c>
      <c r="BD309">
        <f t="shared" si="1125"/>
        <v>0</v>
      </c>
      <c r="BE309">
        <f t="shared" si="1126"/>
        <v>0</v>
      </c>
      <c r="BF309">
        <f t="shared" si="1127"/>
        <v>0</v>
      </c>
      <c r="BG309">
        <f t="shared" si="1128"/>
        <v>0</v>
      </c>
      <c r="BH309">
        <f t="shared" si="1129"/>
        <v>0</v>
      </c>
      <c r="BI309">
        <f t="shared" si="1130"/>
        <v>0</v>
      </c>
      <c r="BJ309">
        <f t="shared" si="1131"/>
        <v>0</v>
      </c>
      <c r="BK309">
        <f t="shared" si="1132"/>
        <v>0</v>
      </c>
      <c r="BL309">
        <f t="shared" si="1133"/>
        <v>0</v>
      </c>
      <c r="BM309">
        <f t="shared" si="1134"/>
        <v>0</v>
      </c>
      <c r="BN309">
        <f t="shared" si="1135"/>
        <v>0</v>
      </c>
      <c r="BO309">
        <f t="shared" si="1136"/>
        <v>0</v>
      </c>
      <c r="BP309">
        <f t="shared" si="1137"/>
        <v>0</v>
      </c>
      <c r="BQ309">
        <f t="shared" si="1138"/>
        <v>0</v>
      </c>
      <c r="BR309">
        <f t="shared" si="1139"/>
        <v>0</v>
      </c>
      <c r="BS309">
        <f t="shared" si="1140"/>
        <v>0</v>
      </c>
      <c r="BU309" s="16"/>
      <c r="BV309" s="9">
        <f t="shared" si="1141"/>
        <v>1.2467804961390619E-6</v>
      </c>
      <c r="BW309" s="9">
        <f t="shared" si="1165"/>
        <v>0</v>
      </c>
      <c r="BX309" s="9">
        <f t="shared" si="1166"/>
        <v>1.2809955931473431</v>
      </c>
      <c r="BY309" s="9">
        <f t="shared" si="1167"/>
        <v>1.1117341955912279</v>
      </c>
      <c r="BZ309" s="9">
        <f t="shared" si="1168"/>
        <v>1.4580889183898147</v>
      </c>
      <c r="CA309" s="9">
        <f t="shared" si="1142"/>
        <v>2.5889437168324314E-6</v>
      </c>
      <c r="CB309" s="9">
        <f t="shared" si="1169"/>
        <v>0</v>
      </c>
      <c r="CC309" s="9"/>
      <c r="CD309" s="9">
        <f t="shared" si="1170"/>
        <v>1.4241266053035693</v>
      </c>
      <c r="CE309" s="9">
        <f t="shared" si="1171"/>
        <v>2.0765032215772399</v>
      </c>
      <c r="CG309" s="35"/>
      <c r="CH309">
        <f t="shared" si="1172"/>
        <v>1953</v>
      </c>
      <c r="CI309" t="e">
        <f t="shared" si="1173"/>
        <v>#DIV/0!</v>
      </c>
      <c r="CJ309" t="e">
        <f t="shared" si="1174"/>
        <v>#DIV/0!</v>
      </c>
      <c r="CK309" t="e">
        <f t="shared" si="1175"/>
        <v>#DIV/0!</v>
      </c>
      <c r="CL309" t="e">
        <f t="shared" si="1176"/>
        <v>#DIV/0!</v>
      </c>
      <c r="CM309" t="e">
        <f t="shared" si="1177"/>
        <v>#DIV/0!</v>
      </c>
      <c r="CN309" t="e">
        <f t="shared" si="1178"/>
        <v>#DIV/0!</v>
      </c>
      <c r="CO309" t="e">
        <f t="shared" si="1179"/>
        <v>#DIV/0!</v>
      </c>
      <c r="CP309" t="e">
        <f t="shared" si="1180"/>
        <v>#DIV/0!</v>
      </c>
      <c r="CQ309" t="e">
        <f t="shared" si="1181"/>
        <v>#DIV/0!</v>
      </c>
      <c r="CR309" t="e">
        <f t="shared" si="1182"/>
        <v>#DIV/0!</v>
      </c>
      <c r="CS309" t="e">
        <f t="shared" si="1183"/>
        <v>#DIV/0!</v>
      </c>
      <c r="CT309" t="e">
        <f t="shared" si="1184"/>
        <v>#DIV/0!</v>
      </c>
      <c r="CU309" t="e">
        <f t="shared" si="1185"/>
        <v>#DIV/0!</v>
      </c>
      <c r="CV309" t="e">
        <f t="shared" si="1186"/>
        <v>#DIV/0!</v>
      </c>
      <c r="CW309" t="e">
        <f t="shared" si="1187"/>
        <v>#DIV/0!</v>
      </c>
      <c r="CX309" t="e">
        <f t="shared" si="1188"/>
        <v>#DIV/0!</v>
      </c>
      <c r="CY309" t="e">
        <f t="shared" si="1189"/>
        <v>#DIV/0!</v>
      </c>
      <c r="CZ309" t="e">
        <f t="shared" si="1190"/>
        <v>#DIV/0!</v>
      </c>
      <c r="DA309" t="e">
        <f t="shared" si="1191"/>
        <v>#DIV/0!</v>
      </c>
      <c r="DB309" t="e">
        <f t="shared" si="1192"/>
        <v>#DIV/0!</v>
      </c>
      <c r="DC309" t="e">
        <f t="shared" si="1193"/>
        <v>#DIV/0!</v>
      </c>
      <c r="DF309" t="e">
        <f t="shared" si="1227"/>
        <v>#DIV/0!</v>
      </c>
      <c r="DG309" t="e">
        <f t="shared" si="1194"/>
        <v>#DIV/0!</v>
      </c>
      <c r="DH309" t="e">
        <f t="shared" si="1194"/>
        <v>#DIV/0!</v>
      </c>
      <c r="DI309" t="e">
        <f t="shared" si="1194"/>
        <v>#DIV/0!</v>
      </c>
      <c r="DJ309" t="e">
        <f t="shared" si="1194"/>
        <v>#DIV/0!</v>
      </c>
      <c r="DK309" t="e">
        <f t="shared" si="1194"/>
        <v>#DIV/0!</v>
      </c>
      <c r="DL309" t="e">
        <f t="shared" si="1194"/>
        <v>#DIV/0!</v>
      </c>
      <c r="DM309" t="e">
        <f t="shared" si="1194"/>
        <v>#DIV/0!</v>
      </c>
      <c r="DN309" t="e">
        <f t="shared" si="1194"/>
        <v>#DIV/0!</v>
      </c>
      <c r="DO309" t="e">
        <f t="shared" si="1194"/>
        <v>#DIV/0!</v>
      </c>
      <c r="DP309" t="e">
        <f t="shared" si="1194"/>
        <v>#DIV/0!</v>
      </c>
      <c r="DQ309" t="e">
        <f t="shared" si="1194"/>
        <v>#DIV/0!</v>
      </c>
      <c r="DR309" t="e">
        <f t="shared" si="1194"/>
        <v>#DIV/0!</v>
      </c>
      <c r="DS309" t="e">
        <f t="shared" si="1194"/>
        <v>#DIV/0!</v>
      </c>
      <c r="DT309" t="e">
        <f t="shared" si="1194"/>
        <v>#DIV/0!</v>
      </c>
      <c r="DU309" t="e">
        <f t="shared" si="1194"/>
        <v>#DIV/0!</v>
      </c>
      <c r="DV309" t="e">
        <f t="shared" si="1194"/>
        <v>#DIV/0!</v>
      </c>
      <c r="DW309" t="e">
        <f t="shared" si="1195"/>
        <v>#DIV/0!</v>
      </c>
      <c r="DX309" t="e">
        <f t="shared" si="1195"/>
        <v>#DIV/0!</v>
      </c>
      <c r="DY309" t="e">
        <f t="shared" si="1195"/>
        <v>#DIV/0!</v>
      </c>
      <c r="DZ309" t="e">
        <f t="shared" si="1195"/>
        <v>#DIV/0!</v>
      </c>
      <c r="EA309" t="e">
        <f t="shared" si="1196"/>
        <v>#DIV/0!</v>
      </c>
      <c r="EC309" t="e">
        <f t="shared" si="1228"/>
        <v>#DIV/0!</v>
      </c>
      <c r="ED309" t="e">
        <f t="shared" si="1197"/>
        <v>#DIV/0!</v>
      </c>
      <c r="EE309" t="e">
        <f t="shared" si="1197"/>
        <v>#DIV/0!</v>
      </c>
      <c r="EF309" t="e">
        <f t="shared" si="1197"/>
        <v>#DIV/0!</v>
      </c>
      <c r="EG309" t="e">
        <f t="shared" si="1197"/>
        <v>#DIV/0!</v>
      </c>
      <c r="EH309" t="e">
        <f t="shared" si="1197"/>
        <v>#DIV/0!</v>
      </c>
      <c r="EI309" t="e">
        <f t="shared" si="1197"/>
        <v>#DIV/0!</v>
      </c>
      <c r="EJ309" t="e">
        <f t="shared" si="1197"/>
        <v>#DIV/0!</v>
      </c>
      <c r="EK309" t="e">
        <f t="shared" si="1197"/>
        <v>#DIV/0!</v>
      </c>
      <c r="EL309" t="e">
        <f t="shared" si="1197"/>
        <v>#DIV/0!</v>
      </c>
      <c r="EM309" t="e">
        <f t="shared" si="1197"/>
        <v>#DIV/0!</v>
      </c>
      <c r="EN309" t="e">
        <f t="shared" si="1197"/>
        <v>#DIV/0!</v>
      </c>
      <c r="EO309" t="e">
        <f t="shared" si="1197"/>
        <v>#DIV/0!</v>
      </c>
      <c r="EP309" t="e">
        <f t="shared" si="1197"/>
        <v>#DIV/0!</v>
      </c>
      <c r="EQ309" t="e">
        <f t="shared" si="1197"/>
        <v>#DIV/0!</v>
      </c>
      <c r="ER309" t="e">
        <f t="shared" si="1197"/>
        <v>#DIV/0!</v>
      </c>
      <c r="ES309" t="e">
        <f t="shared" si="1197"/>
        <v>#DIV/0!</v>
      </c>
      <c r="ET309" t="e">
        <f t="shared" si="1198"/>
        <v>#DIV/0!</v>
      </c>
      <c r="EU309" t="e">
        <f t="shared" si="1198"/>
        <v>#DIV/0!</v>
      </c>
      <c r="EV309" t="e">
        <f t="shared" si="1198"/>
        <v>#DIV/0!</v>
      </c>
      <c r="EW309" t="e">
        <f t="shared" si="1198"/>
        <v>#DIV/0!</v>
      </c>
      <c r="EZ309" t="e">
        <f t="shared" si="1229"/>
        <v>#DIV/0!</v>
      </c>
      <c r="FA309" t="e">
        <f t="shared" si="1199"/>
        <v>#DIV/0!</v>
      </c>
      <c r="FB309" t="e">
        <f t="shared" si="1199"/>
        <v>#DIV/0!</v>
      </c>
      <c r="FC309" t="e">
        <f t="shared" si="1199"/>
        <v>#DIV/0!</v>
      </c>
      <c r="FD309" t="e">
        <f t="shared" si="1199"/>
        <v>#DIV/0!</v>
      </c>
      <c r="FE309" t="e">
        <f t="shared" si="1199"/>
        <v>#DIV/0!</v>
      </c>
      <c r="FF309" t="e">
        <f t="shared" si="1199"/>
        <v>#DIV/0!</v>
      </c>
      <c r="FG309" t="e">
        <f t="shared" si="1199"/>
        <v>#DIV/0!</v>
      </c>
      <c r="FH309" t="e">
        <f t="shared" si="1199"/>
        <v>#DIV/0!</v>
      </c>
      <c r="FI309" t="e">
        <f t="shared" si="1199"/>
        <v>#DIV/0!</v>
      </c>
      <c r="FJ309" t="e">
        <f t="shared" si="1199"/>
        <v>#DIV/0!</v>
      </c>
      <c r="FK309" t="e">
        <f t="shared" si="1199"/>
        <v>#DIV/0!</v>
      </c>
      <c r="FL309" t="e">
        <f t="shared" si="1199"/>
        <v>#DIV/0!</v>
      </c>
      <c r="FM309" t="e">
        <f t="shared" si="1199"/>
        <v>#DIV/0!</v>
      </c>
      <c r="FN309" t="e">
        <f t="shared" si="1199"/>
        <v>#DIV/0!</v>
      </c>
      <c r="FO309" t="e">
        <f t="shared" si="1199"/>
        <v>#DIV/0!</v>
      </c>
      <c r="FP309" t="e">
        <f t="shared" si="1199"/>
        <v>#DIV/0!</v>
      </c>
      <c r="FQ309" t="e">
        <f t="shared" si="1199"/>
        <v>#DIV/0!</v>
      </c>
      <c r="FR309" t="e">
        <f t="shared" si="1199"/>
        <v>#DIV/0!</v>
      </c>
      <c r="FS309" t="e">
        <f t="shared" si="1199"/>
        <v>#DIV/0!</v>
      </c>
      <c r="FT309" t="e">
        <f t="shared" si="1199"/>
        <v>#DIV/0!</v>
      </c>
      <c r="FW309" t="e">
        <f t="shared" si="1200"/>
        <v>#DIV/0!</v>
      </c>
      <c r="FX309">
        <f t="shared" si="1230"/>
        <v>1</v>
      </c>
      <c r="FY309">
        <f t="shared" si="1144"/>
        <v>1.4580889183898147</v>
      </c>
      <c r="GA309" t="e">
        <f t="shared" si="1201"/>
        <v>#DIV/0!</v>
      </c>
      <c r="GB309">
        <f t="shared" si="1231"/>
        <v>1</v>
      </c>
      <c r="GC309">
        <f t="shared" si="1145"/>
        <v>1.2809955931473431</v>
      </c>
      <c r="GE309" t="e">
        <f t="shared" si="1202"/>
        <v>#DIV/0!</v>
      </c>
      <c r="GF309">
        <f t="shared" si="1232"/>
        <v>1</v>
      </c>
      <c r="GG309">
        <f t="shared" si="1146"/>
        <v>1.1117341955912279</v>
      </c>
      <c r="GI309" t="e">
        <f>#REF!</f>
        <v>#REF!</v>
      </c>
      <c r="GJ309" t="e">
        <f t="shared" si="1203"/>
        <v>#REF!</v>
      </c>
      <c r="GK309">
        <f t="shared" si="1147"/>
        <v>0</v>
      </c>
      <c r="GL309" s="3"/>
      <c r="GM309" s="3"/>
      <c r="GN309" s="8"/>
      <c r="GO309" s="5">
        <f t="shared" si="1233"/>
        <v>4</v>
      </c>
      <c r="GP309" t="b">
        <f t="shared" si="1204"/>
        <v>1</v>
      </c>
      <c r="GR309" t="str">
        <v>Not Used</v>
      </c>
      <c r="GS309" s="22">
        <v>8.7677677028458446E-7</v>
      </c>
      <c r="GT309" s="22">
        <v>0</v>
      </c>
      <c r="GU309" s="28"/>
      <c r="GV309" s="31">
        <f t="shared" ca="1" si="1148"/>
        <v>1989</v>
      </c>
      <c r="GW309" s="12">
        <f t="shared" ca="1" si="1205"/>
        <v>1.1473198826860069</v>
      </c>
      <c r="GX309" s="19">
        <f t="shared" ca="1" si="1206"/>
        <v>1.0014246058532932</v>
      </c>
      <c r="GY309" s="19">
        <f t="shared" ca="1" si="1207"/>
        <v>1.1489541737562141</v>
      </c>
      <c r="GZ309" s="11">
        <f t="shared" ca="1" si="1149"/>
        <v>1989</v>
      </c>
      <c r="HA309" s="12">
        <f t="shared" ca="1" si="1208"/>
        <v>1.1614197108141422</v>
      </c>
      <c r="HB309" s="12">
        <f t="shared" ca="1" si="1209"/>
        <v>0.98785983396282173</v>
      </c>
      <c r="HC309" s="12">
        <f t="shared" ca="1" si="1210"/>
        <v>1.0014246058532932</v>
      </c>
      <c r="HD309" s="12">
        <f t="shared" ca="1" si="1211"/>
        <v>1.1489541737562141</v>
      </c>
      <c r="HE309">
        <f t="shared" ca="1" si="1212"/>
        <v>1989</v>
      </c>
      <c r="HF309" s="12">
        <f t="shared" ca="1" si="1150"/>
        <v>1.0014246058532932</v>
      </c>
      <c r="HG309" s="12">
        <f t="shared" ca="1" si="1151"/>
        <v>1.0100905624571552</v>
      </c>
      <c r="HH309" s="12">
        <f t="shared" ca="1" si="1152"/>
        <v>0.97799135115147018</v>
      </c>
      <c r="HJ309" s="17"/>
      <c r="HL309" s="18">
        <f t="shared" si="1213"/>
        <v>1953</v>
      </c>
      <c r="HM309" s="9">
        <f t="shared" si="1153"/>
        <v>8.9752671770879497E-7</v>
      </c>
      <c r="HN309" s="9">
        <f t="shared" si="1154"/>
        <v>0</v>
      </c>
      <c r="HO309" s="9">
        <f t="shared" si="1155"/>
        <v>1.3103617243783614</v>
      </c>
      <c r="HP309" s="9">
        <f t="shared" si="1156"/>
        <v>1.2118045721773645</v>
      </c>
      <c r="HQ309" s="9">
        <f t="shared" si="1157"/>
        <v>1.4530917731992627</v>
      </c>
      <c r="HR309" s="9">
        <f t="shared" si="1158"/>
        <v>2.0709242576259177E-6</v>
      </c>
      <c r="HS309" s="9">
        <f t="shared" si="1159"/>
        <v>0</v>
      </c>
      <c r="HT309" s="9"/>
      <c r="HU309" s="9">
        <f t="shared" si="1160"/>
        <v>1.5879023288079139</v>
      </c>
      <c r="HV309" s="23">
        <f t="shared" si="1161"/>
        <v>2.3073678106347306</v>
      </c>
      <c r="HX309" s="8"/>
      <c r="HY309" s="5">
        <f t="shared" si="1234"/>
        <v>4</v>
      </c>
      <c r="HZ309" t="b">
        <f t="shared" si="1214"/>
        <v>1</v>
      </c>
      <c r="IB309" t="str">
        <f t="shared" si="1215"/>
        <v>Not Used</v>
      </c>
      <c r="IC309" s="22">
        <v>7.0199875945947933E-7</v>
      </c>
      <c r="ID309" s="22">
        <v>0</v>
      </c>
      <c r="IF309">
        <f t="shared" ca="1" si="1216"/>
        <v>1989</v>
      </c>
      <c r="IG309" s="12">
        <f t="shared" ca="1" si="1217"/>
        <v>0.92090979300818021</v>
      </c>
      <c r="IH309" s="19">
        <f t="shared" ca="1" si="1218"/>
        <v>0.9979925352232204</v>
      </c>
      <c r="II309" s="19">
        <f t="shared" ca="1" si="1219"/>
        <v>0.91906133149556346</v>
      </c>
      <c r="IJ309" s="11">
        <f t="shared" ca="1" si="1220"/>
        <v>1989</v>
      </c>
      <c r="IK309" s="12">
        <f t="shared" ca="1" si="1221"/>
        <v>0.83607758074284821</v>
      </c>
      <c r="IL309" s="12">
        <f t="shared" ca="1" si="1162"/>
        <v>1.1014645222157007</v>
      </c>
      <c r="IM309" s="12">
        <f t="shared" ca="1" si="1163"/>
        <v>0.9979925352232204</v>
      </c>
      <c r="IN309" s="12">
        <f t="shared" ca="1" si="1164"/>
        <v>0.91906133149556346</v>
      </c>
      <c r="IO309">
        <f t="shared" ca="1" si="1222"/>
        <v>1989</v>
      </c>
      <c r="IP309" s="12">
        <f t="shared" ca="1" si="1223"/>
        <v>0.9979925352232204</v>
      </c>
      <c r="IQ309" s="12">
        <f t="shared" ca="1" si="1224"/>
        <v>0.99638273771015939</v>
      </c>
      <c r="IR309" s="12">
        <f t="shared" ca="1" si="1225"/>
        <v>1.0412188318072484</v>
      </c>
    </row>
    <row r="310" spans="1:252" hidden="1" x14ac:dyDescent="0.2">
      <c r="A310" t="s">
        <v>218</v>
      </c>
      <c r="B310" s="1">
        <f t="shared" si="1226"/>
        <v>1954</v>
      </c>
      <c r="X310">
        <f t="shared" si="1118"/>
        <v>0</v>
      </c>
      <c r="AX310">
        <f t="shared" si="1119"/>
        <v>0</v>
      </c>
      <c r="AY310">
        <f t="shared" si="1120"/>
        <v>0</v>
      </c>
      <c r="AZ310">
        <f t="shared" si="1121"/>
        <v>0</v>
      </c>
      <c r="BA310">
        <f t="shared" si="1122"/>
        <v>0</v>
      </c>
      <c r="BB310">
        <f t="shared" si="1123"/>
        <v>0</v>
      </c>
      <c r="BC310">
        <f t="shared" si="1124"/>
        <v>0</v>
      </c>
      <c r="BD310">
        <f t="shared" si="1125"/>
        <v>0</v>
      </c>
      <c r="BE310">
        <f t="shared" si="1126"/>
        <v>0</v>
      </c>
      <c r="BF310">
        <f t="shared" si="1127"/>
        <v>0</v>
      </c>
      <c r="BG310">
        <f t="shared" si="1128"/>
        <v>0</v>
      </c>
      <c r="BH310">
        <f t="shared" si="1129"/>
        <v>0</v>
      </c>
      <c r="BI310">
        <f t="shared" si="1130"/>
        <v>0</v>
      </c>
      <c r="BJ310">
        <f t="shared" si="1131"/>
        <v>0</v>
      </c>
      <c r="BK310">
        <f t="shared" si="1132"/>
        <v>0</v>
      </c>
      <c r="BL310">
        <f t="shared" si="1133"/>
        <v>0</v>
      </c>
      <c r="BM310">
        <f t="shared" si="1134"/>
        <v>0</v>
      </c>
      <c r="BN310">
        <f t="shared" si="1135"/>
        <v>0</v>
      </c>
      <c r="BO310">
        <f t="shared" si="1136"/>
        <v>0</v>
      </c>
      <c r="BP310">
        <f t="shared" si="1137"/>
        <v>0</v>
      </c>
      <c r="BQ310">
        <f t="shared" si="1138"/>
        <v>0</v>
      </c>
      <c r="BR310">
        <f t="shared" si="1139"/>
        <v>0</v>
      </c>
      <c r="BS310">
        <f t="shared" si="1140"/>
        <v>0</v>
      </c>
      <c r="BU310" s="16"/>
      <c r="BV310" s="9">
        <f t="shared" si="1141"/>
        <v>1.2467804961390619E-6</v>
      </c>
      <c r="BW310" s="9">
        <f t="shared" si="1165"/>
        <v>0</v>
      </c>
      <c r="BX310" s="9">
        <f t="shared" si="1166"/>
        <v>1.2809955931473431</v>
      </c>
      <c r="BY310" s="9">
        <f t="shared" si="1167"/>
        <v>1.1117341955912279</v>
      </c>
      <c r="BZ310" s="9">
        <f t="shared" si="1168"/>
        <v>1.4580889183898147</v>
      </c>
      <c r="CA310" s="9">
        <f t="shared" si="1142"/>
        <v>2.5889437168324314E-6</v>
      </c>
      <c r="CB310" s="9">
        <f t="shared" si="1169"/>
        <v>0</v>
      </c>
      <c r="CC310" s="9"/>
      <c r="CD310" s="9">
        <f t="shared" si="1170"/>
        <v>1.4241266053035693</v>
      </c>
      <c r="CE310" s="9">
        <f t="shared" si="1171"/>
        <v>2.0765032215772399</v>
      </c>
      <c r="CG310" s="35"/>
      <c r="CH310">
        <f t="shared" si="1172"/>
        <v>1954</v>
      </c>
      <c r="CI310" t="e">
        <f t="shared" si="1173"/>
        <v>#DIV/0!</v>
      </c>
      <c r="CJ310" t="e">
        <f t="shared" si="1174"/>
        <v>#DIV/0!</v>
      </c>
      <c r="CK310" t="e">
        <f t="shared" si="1175"/>
        <v>#DIV/0!</v>
      </c>
      <c r="CL310" t="e">
        <f t="shared" si="1176"/>
        <v>#DIV/0!</v>
      </c>
      <c r="CM310" t="e">
        <f t="shared" si="1177"/>
        <v>#DIV/0!</v>
      </c>
      <c r="CN310" t="e">
        <f t="shared" si="1178"/>
        <v>#DIV/0!</v>
      </c>
      <c r="CO310" t="e">
        <f t="shared" si="1179"/>
        <v>#DIV/0!</v>
      </c>
      <c r="CP310" t="e">
        <f t="shared" si="1180"/>
        <v>#DIV/0!</v>
      </c>
      <c r="CQ310" t="e">
        <f t="shared" si="1181"/>
        <v>#DIV/0!</v>
      </c>
      <c r="CR310" t="e">
        <f t="shared" si="1182"/>
        <v>#DIV/0!</v>
      </c>
      <c r="CS310" t="e">
        <f t="shared" si="1183"/>
        <v>#DIV/0!</v>
      </c>
      <c r="CT310" t="e">
        <f t="shared" si="1184"/>
        <v>#DIV/0!</v>
      </c>
      <c r="CU310" t="e">
        <f t="shared" si="1185"/>
        <v>#DIV/0!</v>
      </c>
      <c r="CV310" t="e">
        <f t="shared" si="1186"/>
        <v>#DIV/0!</v>
      </c>
      <c r="CW310" t="e">
        <f t="shared" si="1187"/>
        <v>#DIV/0!</v>
      </c>
      <c r="CX310" t="e">
        <f t="shared" si="1188"/>
        <v>#DIV/0!</v>
      </c>
      <c r="CY310" t="e">
        <f t="shared" si="1189"/>
        <v>#DIV/0!</v>
      </c>
      <c r="CZ310" t="e">
        <f t="shared" si="1190"/>
        <v>#DIV/0!</v>
      </c>
      <c r="DA310" t="e">
        <f t="shared" si="1191"/>
        <v>#DIV/0!</v>
      </c>
      <c r="DB310" t="e">
        <f t="shared" si="1192"/>
        <v>#DIV/0!</v>
      </c>
      <c r="DC310" t="e">
        <f t="shared" si="1193"/>
        <v>#DIV/0!</v>
      </c>
      <c r="DF310" t="e">
        <f t="shared" si="1227"/>
        <v>#DIV/0!</v>
      </c>
      <c r="DG310" t="e">
        <f t="shared" si="1194"/>
        <v>#DIV/0!</v>
      </c>
      <c r="DH310" t="e">
        <f t="shared" si="1194"/>
        <v>#DIV/0!</v>
      </c>
      <c r="DI310" t="e">
        <f t="shared" si="1194"/>
        <v>#DIV/0!</v>
      </c>
      <c r="DJ310" t="e">
        <f t="shared" si="1194"/>
        <v>#DIV/0!</v>
      </c>
      <c r="DK310" t="e">
        <f t="shared" si="1194"/>
        <v>#DIV/0!</v>
      </c>
      <c r="DL310" t="e">
        <f t="shared" si="1194"/>
        <v>#DIV/0!</v>
      </c>
      <c r="DM310" t="e">
        <f t="shared" si="1194"/>
        <v>#DIV/0!</v>
      </c>
      <c r="DN310" t="e">
        <f t="shared" si="1194"/>
        <v>#DIV/0!</v>
      </c>
      <c r="DO310" t="e">
        <f t="shared" si="1194"/>
        <v>#DIV/0!</v>
      </c>
      <c r="DP310" t="e">
        <f t="shared" si="1194"/>
        <v>#DIV/0!</v>
      </c>
      <c r="DQ310" t="e">
        <f t="shared" si="1194"/>
        <v>#DIV/0!</v>
      </c>
      <c r="DR310" t="e">
        <f t="shared" si="1194"/>
        <v>#DIV/0!</v>
      </c>
      <c r="DS310" t="e">
        <f t="shared" si="1194"/>
        <v>#DIV/0!</v>
      </c>
      <c r="DT310" t="e">
        <f t="shared" si="1194"/>
        <v>#DIV/0!</v>
      </c>
      <c r="DU310" t="e">
        <f t="shared" si="1194"/>
        <v>#DIV/0!</v>
      </c>
      <c r="DV310" t="e">
        <f t="shared" si="1194"/>
        <v>#DIV/0!</v>
      </c>
      <c r="DW310" t="e">
        <f t="shared" si="1195"/>
        <v>#DIV/0!</v>
      </c>
      <c r="DX310" t="e">
        <f t="shared" si="1195"/>
        <v>#DIV/0!</v>
      </c>
      <c r="DY310" t="e">
        <f t="shared" si="1195"/>
        <v>#DIV/0!</v>
      </c>
      <c r="DZ310" t="e">
        <f t="shared" si="1195"/>
        <v>#DIV/0!</v>
      </c>
      <c r="EA310" t="e">
        <f t="shared" si="1196"/>
        <v>#DIV/0!</v>
      </c>
      <c r="EC310" t="e">
        <f t="shared" si="1228"/>
        <v>#DIV/0!</v>
      </c>
      <c r="ED310" t="e">
        <f t="shared" si="1197"/>
        <v>#DIV/0!</v>
      </c>
      <c r="EE310" t="e">
        <f t="shared" si="1197"/>
        <v>#DIV/0!</v>
      </c>
      <c r="EF310" t="e">
        <f t="shared" si="1197"/>
        <v>#DIV/0!</v>
      </c>
      <c r="EG310" t="e">
        <f t="shared" si="1197"/>
        <v>#DIV/0!</v>
      </c>
      <c r="EH310" t="e">
        <f t="shared" si="1197"/>
        <v>#DIV/0!</v>
      </c>
      <c r="EI310" t="e">
        <f t="shared" si="1197"/>
        <v>#DIV/0!</v>
      </c>
      <c r="EJ310" t="e">
        <f t="shared" si="1197"/>
        <v>#DIV/0!</v>
      </c>
      <c r="EK310" t="e">
        <f t="shared" si="1197"/>
        <v>#DIV/0!</v>
      </c>
      <c r="EL310" t="e">
        <f t="shared" si="1197"/>
        <v>#DIV/0!</v>
      </c>
      <c r="EM310" t="e">
        <f t="shared" si="1197"/>
        <v>#DIV/0!</v>
      </c>
      <c r="EN310" t="e">
        <f t="shared" si="1197"/>
        <v>#DIV/0!</v>
      </c>
      <c r="EO310" t="e">
        <f t="shared" si="1197"/>
        <v>#DIV/0!</v>
      </c>
      <c r="EP310" t="e">
        <f t="shared" si="1197"/>
        <v>#DIV/0!</v>
      </c>
      <c r="EQ310" t="e">
        <f t="shared" si="1197"/>
        <v>#DIV/0!</v>
      </c>
      <c r="ER310" t="e">
        <f t="shared" si="1197"/>
        <v>#DIV/0!</v>
      </c>
      <c r="ES310" t="e">
        <f t="shared" si="1197"/>
        <v>#DIV/0!</v>
      </c>
      <c r="ET310" t="e">
        <f t="shared" si="1198"/>
        <v>#DIV/0!</v>
      </c>
      <c r="EU310" t="e">
        <f t="shared" si="1198"/>
        <v>#DIV/0!</v>
      </c>
      <c r="EV310" t="e">
        <f t="shared" si="1198"/>
        <v>#DIV/0!</v>
      </c>
      <c r="EW310" t="e">
        <f t="shared" si="1198"/>
        <v>#DIV/0!</v>
      </c>
      <c r="EZ310" t="e">
        <f t="shared" si="1229"/>
        <v>#DIV/0!</v>
      </c>
      <c r="FA310" t="e">
        <f t="shared" si="1199"/>
        <v>#DIV/0!</v>
      </c>
      <c r="FB310" t="e">
        <f t="shared" si="1199"/>
        <v>#DIV/0!</v>
      </c>
      <c r="FC310" t="e">
        <f t="shared" si="1199"/>
        <v>#DIV/0!</v>
      </c>
      <c r="FD310" t="e">
        <f t="shared" si="1199"/>
        <v>#DIV/0!</v>
      </c>
      <c r="FE310" t="e">
        <f t="shared" si="1199"/>
        <v>#DIV/0!</v>
      </c>
      <c r="FF310" t="e">
        <f t="shared" si="1199"/>
        <v>#DIV/0!</v>
      </c>
      <c r="FG310" t="e">
        <f t="shared" si="1199"/>
        <v>#DIV/0!</v>
      </c>
      <c r="FH310" t="e">
        <f t="shared" si="1199"/>
        <v>#DIV/0!</v>
      </c>
      <c r="FI310" t="e">
        <f t="shared" si="1199"/>
        <v>#DIV/0!</v>
      </c>
      <c r="FJ310" t="e">
        <f t="shared" si="1199"/>
        <v>#DIV/0!</v>
      </c>
      <c r="FK310" t="e">
        <f t="shared" si="1199"/>
        <v>#DIV/0!</v>
      </c>
      <c r="FL310" t="e">
        <f t="shared" si="1199"/>
        <v>#DIV/0!</v>
      </c>
      <c r="FM310" t="e">
        <f t="shared" si="1199"/>
        <v>#DIV/0!</v>
      </c>
      <c r="FN310" t="e">
        <f t="shared" si="1199"/>
        <v>#DIV/0!</v>
      </c>
      <c r="FO310" t="e">
        <f t="shared" si="1199"/>
        <v>#DIV/0!</v>
      </c>
      <c r="FP310" t="e">
        <f t="shared" si="1199"/>
        <v>#DIV/0!</v>
      </c>
      <c r="FQ310" t="e">
        <f t="shared" si="1199"/>
        <v>#DIV/0!</v>
      </c>
      <c r="FR310" t="e">
        <f t="shared" si="1199"/>
        <v>#DIV/0!</v>
      </c>
      <c r="FS310" t="e">
        <f t="shared" si="1199"/>
        <v>#DIV/0!</v>
      </c>
      <c r="FT310" t="e">
        <f t="shared" si="1199"/>
        <v>#DIV/0!</v>
      </c>
      <c r="FW310" t="e">
        <f t="shared" si="1200"/>
        <v>#DIV/0!</v>
      </c>
      <c r="FX310">
        <f t="shared" si="1230"/>
        <v>1</v>
      </c>
      <c r="FY310">
        <f t="shared" si="1144"/>
        <v>1.4580889183898147</v>
      </c>
      <c r="GA310" t="e">
        <f t="shared" si="1201"/>
        <v>#DIV/0!</v>
      </c>
      <c r="GB310">
        <f t="shared" si="1231"/>
        <v>1</v>
      </c>
      <c r="GC310">
        <f t="shared" si="1145"/>
        <v>1.2809955931473431</v>
      </c>
      <c r="GE310" t="e">
        <f t="shared" si="1202"/>
        <v>#DIV/0!</v>
      </c>
      <c r="GF310">
        <f t="shared" si="1232"/>
        <v>1</v>
      </c>
      <c r="GG310">
        <f t="shared" si="1146"/>
        <v>1.1117341955912279</v>
      </c>
      <c r="GI310" t="e">
        <f>#REF!</f>
        <v>#REF!</v>
      </c>
      <c r="GJ310" t="e">
        <f t="shared" si="1203"/>
        <v>#REF!</v>
      </c>
      <c r="GK310">
        <f t="shared" si="1147"/>
        <v>0</v>
      </c>
      <c r="GL310" s="3"/>
      <c r="GM310" s="3"/>
      <c r="GN310" s="8"/>
      <c r="GO310" s="5">
        <f t="shared" si="1233"/>
        <v>5</v>
      </c>
      <c r="GP310" t="b">
        <f t="shared" si="1204"/>
        <v>1</v>
      </c>
      <c r="GR310" t="str">
        <v>Not Used</v>
      </c>
      <c r="GS310" s="20">
        <v>8.7677677028458446E-7</v>
      </c>
      <c r="GT310" s="20">
        <v>0</v>
      </c>
      <c r="GU310" s="27"/>
      <c r="GV310" s="31">
        <f t="shared" ca="1" si="1148"/>
        <v>1990</v>
      </c>
      <c r="GW310" s="12">
        <f t="shared" ca="1" si="1205"/>
        <v>1.1396709917186554</v>
      </c>
      <c r="GX310" s="19">
        <f t="shared" ca="1" si="1206"/>
        <v>1.0080810380213445</v>
      </c>
      <c r="GY310" s="19">
        <f t="shared" ca="1" si="1207"/>
        <v>1.1488805340174977</v>
      </c>
      <c r="GZ310" s="11">
        <f t="shared" ca="1" si="1149"/>
        <v>1990</v>
      </c>
      <c r="HA310" s="12">
        <f t="shared" ca="1" si="1208"/>
        <v>1.1460799467804104</v>
      </c>
      <c r="HB310" s="12">
        <f t="shared" ca="1" si="1209"/>
        <v>0.99440793368755886</v>
      </c>
      <c r="HC310" s="12">
        <f t="shared" ca="1" si="1210"/>
        <v>1.0080810380213445</v>
      </c>
      <c r="HD310" s="12">
        <f t="shared" ca="1" si="1211"/>
        <v>1.1488805340174977</v>
      </c>
      <c r="HE310">
        <f t="shared" ca="1" si="1212"/>
        <v>1990</v>
      </c>
      <c r="HF310" s="12">
        <f t="shared" ca="1" si="1150"/>
        <v>1.0080810380213445</v>
      </c>
      <c r="HG310" s="12">
        <f t="shared" ca="1" si="1151"/>
        <v>1.0709400822511823</v>
      </c>
      <c r="HH310" s="12">
        <f t="shared" ca="1" si="1152"/>
        <v>0.9285374132204034</v>
      </c>
      <c r="HJ310" s="17"/>
      <c r="HL310" s="18">
        <f t="shared" si="1213"/>
        <v>1954</v>
      </c>
      <c r="HM310" s="9">
        <f t="shared" si="1153"/>
        <v>8.9752671770879497E-7</v>
      </c>
      <c r="HN310" s="9">
        <f t="shared" si="1154"/>
        <v>0</v>
      </c>
      <c r="HO310" s="9">
        <f t="shared" si="1155"/>
        <v>1.3103617243783614</v>
      </c>
      <c r="HP310" s="9">
        <f t="shared" si="1156"/>
        <v>1.2118045721773645</v>
      </c>
      <c r="HQ310" s="9">
        <f t="shared" si="1157"/>
        <v>1.4530917731992627</v>
      </c>
      <c r="HR310" s="9">
        <f t="shared" si="1158"/>
        <v>2.0709242576259177E-6</v>
      </c>
      <c r="HS310" s="9">
        <f t="shared" si="1159"/>
        <v>0</v>
      </c>
      <c r="HT310" s="9"/>
      <c r="HU310" s="9">
        <f t="shared" si="1160"/>
        <v>1.5879023288079139</v>
      </c>
      <c r="HV310" s="23">
        <f t="shared" si="1161"/>
        <v>2.3073678106347306</v>
      </c>
      <c r="HX310" s="8"/>
      <c r="HY310" s="5">
        <f t="shared" si="1234"/>
        <v>5</v>
      </c>
      <c r="HZ310" t="b">
        <f t="shared" si="1214"/>
        <v>1</v>
      </c>
      <c r="IB310" t="str">
        <f t="shared" si="1215"/>
        <v>Not Used</v>
      </c>
      <c r="IC310" s="20">
        <v>7.0199875945947933E-7</v>
      </c>
      <c r="ID310" s="20">
        <v>0</v>
      </c>
      <c r="IE310" s="11"/>
      <c r="IF310">
        <f t="shared" ca="1" si="1216"/>
        <v>1990</v>
      </c>
      <c r="IG310" s="12">
        <f t="shared" ca="1" si="1217"/>
        <v>0.91477032074435505</v>
      </c>
      <c r="IH310" s="19">
        <f t="shared" ca="1" si="1218"/>
        <v>1.0046261545452406</v>
      </c>
      <c r="II310" s="19">
        <f t="shared" ca="1" si="1219"/>
        <v>0.91900242624254147</v>
      </c>
      <c r="IJ310" s="11">
        <f t="shared" ca="1" si="1220"/>
        <v>1990</v>
      </c>
      <c r="IK310" s="12">
        <f t="shared" ca="1" si="1221"/>
        <v>0.82503486062791376</v>
      </c>
      <c r="IL310" s="12">
        <f t="shared" ca="1" si="1162"/>
        <v>1.1087656587603412</v>
      </c>
      <c r="IM310" s="12">
        <f t="shared" ca="1" si="1163"/>
        <v>1.0046261545452406</v>
      </c>
      <c r="IN310" s="12">
        <f t="shared" ca="1" si="1164"/>
        <v>0.91900242624254147</v>
      </c>
      <c r="IO310">
        <f t="shared" ca="1" si="1222"/>
        <v>1990</v>
      </c>
      <c r="IP310" s="12">
        <f t="shared" ca="1" si="1223"/>
        <v>1.0046261545452406</v>
      </c>
      <c r="IQ310" s="12">
        <f t="shared" ca="1" si="1224"/>
        <v>1.0059823374571963</v>
      </c>
      <c r="IR310" s="12">
        <f t="shared" ca="1" si="1225"/>
        <v>1.0414132620410457</v>
      </c>
    </row>
    <row r="311" spans="1:252" hidden="1" x14ac:dyDescent="0.2">
      <c r="A311" t="s">
        <v>218</v>
      </c>
      <c r="B311" s="1">
        <f t="shared" si="1226"/>
        <v>1955</v>
      </c>
      <c r="X311">
        <f t="shared" si="1118"/>
        <v>0</v>
      </c>
      <c r="AX311">
        <f t="shared" si="1119"/>
        <v>0</v>
      </c>
      <c r="AY311">
        <f t="shared" si="1120"/>
        <v>0</v>
      </c>
      <c r="AZ311">
        <f t="shared" si="1121"/>
        <v>0</v>
      </c>
      <c r="BA311">
        <f t="shared" si="1122"/>
        <v>0</v>
      </c>
      <c r="BB311">
        <f t="shared" si="1123"/>
        <v>0</v>
      </c>
      <c r="BC311">
        <f t="shared" si="1124"/>
        <v>0</v>
      </c>
      <c r="BD311">
        <f t="shared" si="1125"/>
        <v>0</v>
      </c>
      <c r="BE311">
        <f t="shared" si="1126"/>
        <v>0</v>
      </c>
      <c r="BF311">
        <f t="shared" si="1127"/>
        <v>0</v>
      </c>
      <c r="BG311">
        <f t="shared" si="1128"/>
        <v>0</v>
      </c>
      <c r="BH311">
        <f t="shared" si="1129"/>
        <v>0</v>
      </c>
      <c r="BI311">
        <f t="shared" si="1130"/>
        <v>0</v>
      </c>
      <c r="BJ311">
        <f t="shared" si="1131"/>
        <v>0</v>
      </c>
      <c r="BK311">
        <f t="shared" si="1132"/>
        <v>0</v>
      </c>
      <c r="BL311">
        <f t="shared" si="1133"/>
        <v>0</v>
      </c>
      <c r="BM311">
        <f t="shared" si="1134"/>
        <v>0</v>
      </c>
      <c r="BN311">
        <f t="shared" si="1135"/>
        <v>0</v>
      </c>
      <c r="BO311">
        <f t="shared" si="1136"/>
        <v>0</v>
      </c>
      <c r="BP311">
        <f t="shared" si="1137"/>
        <v>0</v>
      </c>
      <c r="BQ311">
        <f t="shared" si="1138"/>
        <v>0</v>
      </c>
      <c r="BR311">
        <f t="shared" si="1139"/>
        <v>0</v>
      </c>
      <c r="BS311">
        <f t="shared" si="1140"/>
        <v>0</v>
      </c>
      <c r="BU311" s="16"/>
      <c r="BV311" s="9">
        <f t="shared" si="1141"/>
        <v>1.2467804961390619E-6</v>
      </c>
      <c r="BW311" s="9">
        <f t="shared" si="1165"/>
        <v>0</v>
      </c>
      <c r="BX311" s="9">
        <f t="shared" si="1166"/>
        <v>1.2809955931473431</v>
      </c>
      <c r="BY311" s="9">
        <f t="shared" si="1167"/>
        <v>1.1117341955912279</v>
      </c>
      <c r="BZ311" s="9">
        <f t="shared" si="1168"/>
        <v>1.4580889183898147</v>
      </c>
      <c r="CA311" s="9">
        <f t="shared" si="1142"/>
        <v>2.5889437168324314E-6</v>
      </c>
      <c r="CB311" s="9">
        <f t="shared" si="1169"/>
        <v>0</v>
      </c>
      <c r="CC311" s="9"/>
      <c r="CD311" s="9">
        <f t="shared" si="1170"/>
        <v>1.4241266053035693</v>
      </c>
      <c r="CE311" s="9">
        <f t="shared" si="1171"/>
        <v>2.0765032215772399</v>
      </c>
      <c r="CG311" s="35"/>
      <c r="CH311">
        <f t="shared" si="1172"/>
        <v>1955</v>
      </c>
      <c r="CI311" t="e">
        <f t="shared" si="1173"/>
        <v>#DIV/0!</v>
      </c>
      <c r="CJ311" t="e">
        <f t="shared" si="1174"/>
        <v>#DIV/0!</v>
      </c>
      <c r="CK311" t="e">
        <f t="shared" si="1175"/>
        <v>#DIV/0!</v>
      </c>
      <c r="CL311" t="e">
        <f t="shared" si="1176"/>
        <v>#DIV/0!</v>
      </c>
      <c r="CM311" t="e">
        <f t="shared" si="1177"/>
        <v>#DIV/0!</v>
      </c>
      <c r="CN311" t="e">
        <f t="shared" si="1178"/>
        <v>#DIV/0!</v>
      </c>
      <c r="CO311" t="e">
        <f t="shared" si="1179"/>
        <v>#DIV/0!</v>
      </c>
      <c r="CP311" t="e">
        <f t="shared" si="1180"/>
        <v>#DIV/0!</v>
      </c>
      <c r="CQ311" t="e">
        <f t="shared" si="1181"/>
        <v>#DIV/0!</v>
      </c>
      <c r="CR311" t="e">
        <f t="shared" si="1182"/>
        <v>#DIV/0!</v>
      </c>
      <c r="CS311" t="e">
        <f t="shared" si="1183"/>
        <v>#DIV/0!</v>
      </c>
      <c r="CT311" t="e">
        <f t="shared" si="1184"/>
        <v>#DIV/0!</v>
      </c>
      <c r="CU311" t="e">
        <f t="shared" si="1185"/>
        <v>#DIV/0!</v>
      </c>
      <c r="CV311" t="e">
        <f t="shared" si="1186"/>
        <v>#DIV/0!</v>
      </c>
      <c r="CW311" t="e">
        <f t="shared" si="1187"/>
        <v>#DIV/0!</v>
      </c>
      <c r="CX311" t="e">
        <f t="shared" si="1188"/>
        <v>#DIV/0!</v>
      </c>
      <c r="CY311" t="e">
        <f t="shared" si="1189"/>
        <v>#DIV/0!</v>
      </c>
      <c r="CZ311" t="e">
        <f t="shared" si="1190"/>
        <v>#DIV/0!</v>
      </c>
      <c r="DA311" t="e">
        <f t="shared" si="1191"/>
        <v>#DIV/0!</v>
      </c>
      <c r="DB311" t="e">
        <f t="shared" si="1192"/>
        <v>#DIV/0!</v>
      </c>
      <c r="DC311" t="e">
        <f t="shared" si="1193"/>
        <v>#DIV/0!</v>
      </c>
      <c r="DF311" t="e">
        <f t="shared" si="1227"/>
        <v>#DIV/0!</v>
      </c>
      <c r="DG311" t="e">
        <f t="shared" si="1194"/>
        <v>#DIV/0!</v>
      </c>
      <c r="DH311" t="e">
        <f t="shared" si="1194"/>
        <v>#DIV/0!</v>
      </c>
      <c r="DI311" t="e">
        <f t="shared" si="1194"/>
        <v>#DIV/0!</v>
      </c>
      <c r="DJ311" t="e">
        <f t="shared" si="1194"/>
        <v>#DIV/0!</v>
      </c>
      <c r="DK311" t="e">
        <f t="shared" si="1194"/>
        <v>#DIV/0!</v>
      </c>
      <c r="DL311" t="e">
        <f t="shared" si="1194"/>
        <v>#DIV/0!</v>
      </c>
      <c r="DM311" t="e">
        <f t="shared" si="1194"/>
        <v>#DIV/0!</v>
      </c>
      <c r="DN311" t="e">
        <f t="shared" si="1194"/>
        <v>#DIV/0!</v>
      </c>
      <c r="DO311" t="e">
        <f t="shared" si="1194"/>
        <v>#DIV/0!</v>
      </c>
      <c r="DP311" t="e">
        <f t="shared" si="1194"/>
        <v>#DIV/0!</v>
      </c>
      <c r="DQ311" t="e">
        <f t="shared" si="1194"/>
        <v>#DIV/0!</v>
      </c>
      <c r="DR311" t="e">
        <f t="shared" si="1194"/>
        <v>#DIV/0!</v>
      </c>
      <c r="DS311" t="e">
        <f t="shared" si="1194"/>
        <v>#DIV/0!</v>
      </c>
      <c r="DT311" t="e">
        <f t="shared" si="1194"/>
        <v>#DIV/0!</v>
      </c>
      <c r="DU311" t="e">
        <f t="shared" si="1194"/>
        <v>#DIV/0!</v>
      </c>
      <c r="DV311" t="e">
        <f t="shared" si="1194"/>
        <v>#DIV/0!</v>
      </c>
      <c r="DW311" t="e">
        <f t="shared" si="1195"/>
        <v>#DIV/0!</v>
      </c>
      <c r="DX311" t="e">
        <f t="shared" si="1195"/>
        <v>#DIV/0!</v>
      </c>
      <c r="DY311" t="e">
        <f t="shared" si="1195"/>
        <v>#DIV/0!</v>
      </c>
      <c r="DZ311" t="e">
        <f t="shared" si="1195"/>
        <v>#DIV/0!</v>
      </c>
      <c r="EA311" t="e">
        <f t="shared" si="1196"/>
        <v>#DIV/0!</v>
      </c>
      <c r="EC311" t="e">
        <f t="shared" si="1228"/>
        <v>#DIV/0!</v>
      </c>
      <c r="ED311" t="e">
        <f t="shared" si="1197"/>
        <v>#DIV/0!</v>
      </c>
      <c r="EE311" t="e">
        <f t="shared" si="1197"/>
        <v>#DIV/0!</v>
      </c>
      <c r="EF311" t="e">
        <f t="shared" si="1197"/>
        <v>#DIV/0!</v>
      </c>
      <c r="EG311" t="e">
        <f t="shared" si="1197"/>
        <v>#DIV/0!</v>
      </c>
      <c r="EH311" t="e">
        <f t="shared" si="1197"/>
        <v>#DIV/0!</v>
      </c>
      <c r="EI311" t="e">
        <f t="shared" si="1197"/>
        <v>#DIV/0!</v>
      </c>
      <c r="EJ311" t="e">
        <f t="shared" si="1197"/>
        <v>#DIV/0!</v>
      </c>
      <c r="EK311" t="e">
        <f t="shared" si="1197"/>
        <v>#DIV/0!</v>
      </c>
      <c r="EL311" t="e">
        <f t="shared" si="1197"/>
        <v>#DIV/0!</v>
      </c>
      <c r="EM311" t="e">
        <f t="shared" si="1197"/>
        <v>#DIV/0!</v>
      </c>
      <c r="EN311" t="e">
        <f t="shared" si="1197"/>
        <v>#DIV/0!</v>
      </c>
      <c r="EO311" t="e">
        <f t="shared" si="1197"/>
        <v>#DIV/0!</v>
      </c>
      <c r="EP311" t="e">
        <f t="shared" si="1197"/>
        <v>#DIV/0!</v>
      </c>
      <c r="EQ311" t="e">
        <f t="shared" si="1197"/>
        <v>#DIV/0!</v>
      </c>
      <c r="ER311" t="e">
        <f t="shared" si="1197"/>
        <v>#DIV/0!</v>
      </c>
      <c r="ES311" t="e">
        <f t="shared" si="1197"/>
        <v>#DIV/0!</v>
      </c>
      <c r="ET311" t="e">
        <f t="shared" si="1198"/>
        <v>#DIV/0!</v>
      </c>
      <c r="EU311" t="e">
        <f t="shared" si="1198"/>
        <v>#DIV/0!</v>
      </c>
      <c r="EV311" t="e">
        <f t="shared" si="1198"/>
        <v>#DIV/0!</v>
      </c>
      <c r="EW311" t="e">
        <f t="shared" si="1198"/>
        <v>#DIV/0!</v>
      </c>
      <c r="EZ311" t="e">
        <f t="shared" si="1229"/>
        <v>#DIV/0!</v>
      </c>
      <c r="FA311" t="e">
        <f t="shared" si="1199"/>
        <v>#DIV/0!</v>
      </c>
      <c r="FB311" t="e">
        <f t="shared" si="1199"/>
        <v>#DIV/0!</v>
      </c>
      <c r="FC311" t="e">
        <f t="shared" si="1199"/>
        <v>#DIV/0!</v>
      </c>
      <c r="FD311" t="e">
        <f t="shared" si="1199"/>
        <v>#DIV/0!</v>
      </c>
      <c r="FE311" t="e">
        <f t="shared" si="1199"/>
        <v>#DIV/0!</v>
      </c>
      <c r="FF311" t="e">
        <f t="shared" si="1199"/>
        <v>#DIV/0!</v>
      </c>
      <c r="FG311" t="e">
        <f t="shared" si="1199"/>
        <v>#DIV/0!</v>
      </c>
      <c r="FH311" t="e">
        <f t="shared" si="1199"/>
        <v>#DIV/0!</v>
      </c>
      <c r="FI311" t="e">
        <f t="shared" si="1199"/>
        <v>#DIV/0!</v>
      </c>
      <c r="FJ311" t="e">
        <f t="shared" si="1199"/>
        <v>#DIV/0!</v>
      </c>
      <c r="FK311" t="e">
        <f t="shared" si="1199"/>
        <v>#DIV/0!</v>
      </c>
      <c r="FL311" t="e">
        <f t="shared" si="1199"/>
        <v>#DIV/0!</v>
      </c>
      <c r="FM311" t="e">
        <f t="shared" si="1199"/>
        <v>#DIV/0!</v>
      </c>
      <c r="FN311" t="e">
        <f t="shared" si="1199"/>
        <v>#DIV/0!</v>
      </c>
      <c r="FO311" t="e">
        <f t="shared" si="1199"/>
        <v>#DIV/0!</v>
      </c>
      <c r="FP311" t="e">
        <f t="shared" si="1199"/>
        <v>#DIV/0!</v>
      </c>
      <c r="FQ311" t="e">
        <f t="shared" si="1199"/>
        <v>#DIV/0!</v>
      </c>
      <c r="FR311" t="e">
        <f t="shared" si="1199"/>
        <v>#DIV/0!</v>
      </c>
      <c r="FS311" t="e">
        <f t="shared" si="1199"/>
        <v>#DIV/0!</v>
      </c>
      <c r="FT311" t="e">
        <f t="shared" si="1199"/>
        <v>#DIV/0!</v>
      </c>
      <c r="FW311" t="e">
        <f t="shared" si="1200"/>
        <v>#DIV/0!</v>
      </c>
      <c r="FX311">
        <f t="shared" si="1230"/>
        <v>1</v>
      </c>
      <c r="FY311">
        <f t="shared" si="1144"/>
        <v>1.4580889183898147</v>
      </c>
      <c r="GA311" t="e">
        <f t="shared" si="1201"/>
        <v>#DIV/0!</v>
      </c>
      <c r="GB311">
        <f t="shared" si="1231"/>
        <v>1</v>
      </c>
      <c r="GC311">
        <f t="shared" si="1145"/>
        <v>1.2809955931473431</v>
      </c>
      <c r="GE311" t="e">
        <f t="shared" si="1202"/>
        <v>#DIV/0!</v>
      </c>
      <c r="GF311">
        <f t="shared" si="1232"/>
        <v>1</v>
      </c>
      <c r="GG311">
        <f t="shared" si="1146"/>
        <v>1.1117341955912279</v>
      </c>
      <c r="GI311" t="e">
        <f>#REF!</f>
        <v>#REF!</v>
      </c>
      <c r="GJ311" t="e">
        <f t="shared" si="1203"/>
        <v>#REF!</v>
      </c>
      <c r="GK311">
        <f t="shared" si="1147"/>
        <v>0</v>
      </c>
      <c r="GL311" s="3"/>
      <c r="GM311" s="3"/>
      <c r="GN311" s="8"/>
      <c r="GO311" s="5">
        <f t="shared" si="1233"/>
        <v>6</v>
      </c>
      <c r="GP311" t="b">
        <f t="shared" si="1204"/>
        <v>1</v>
      </c>
      <c r="GR311">
        <v>321</v>
      </c>
      <c r="GS311" s="20">
        <v>2.1814194943936369E-2</v>
      </c>
      <c r="GT311" s="20">
        <v>0</v>
      </c>
      <c r="GU311" s="27"/>
      <c r="GV311" s="31">
        <f t="shared" ca="1" si="1148"/>
        <v>1991</v>
      </c>
      <c r="GW311" s="12">
        <f t="shared" ca="1" si="1205"/>
        <v>1.1261855542030033</v>
      </c>
      <c r="GX311" s="19">
        <f t="shared" ca="1" si="1206"/>
        <v>0.98092350932103334</v>
      </c>
      <c r="GY311" s="19">
        <f t="shared" ca="1" si="1207"/>
        <v>1.1047017629726199</v>
      </c>
      <c r="GZ311" s="11">
        <f t="shared" ca="1" si="1149"/>
        <v>1991</v>
      </c>
      <c r="HA311" s="12">
        <f t="shared" ca="1" si="1208"/>
        <v>1.1284509577569508</v>
      </c>
      <c r="HB311" s="12">
        <f t="shared" ca="1" si="1209"/>
        <v>0.99799246609843772</v>
      </c>
      <c r="HC311" s="12">
        <f t="shared" ca="1" si="1210"/>
        <v>0.98092350932103334</v>
      </c>
      <c r="HD311" s="12">
        <f t="shared" ca="1" si="1211"/>
        <v>1.1047017629726199</v>
      </c>
      <c r="HE311">
        <f t="shared" ca="1" si="1212"/>
        <v>1991</v>
      </c>
      <c r="HF311" s="12">
        <f t="shared" ca="1" si="1150"/>
        <v>0.98092350932103334</v>
      </c>
      <c r="HG311" s="12">
        <f t="shared" ca="1" si="1151"/>
        <v>1.046149463845883</v>
      </c>
      <c r="HH311" s="12">
        <f t="shared" ca="1" si="1152"/>
        <v>0.95396738285329785</v>
      </c>
      <c r="HJ311" s="17"/>
      <c r="HL311" s="18">
        <f t="shared" si="1213"/>
        <v>1955</v>
      </c>
      <c r="HM311" s="9">
        <f t="shared" si="1153"/>
        <v>8.9752671770879497E-7</v>
      </c>
      <c r="HN311" s="9">
        <f t="shared" si="1154"/>
        <v>0</v>
      </c>
      <c r="HO311" s="9">
        <f t="shared" si="1155"/>
        <v>1.3103617243783614</v>
      </c>
      <c r="HP311" s="9">
        <f t="shared" si="1156"/>
        <v>1.2118045721773645</v>
      </c>
      <c r="HQ311" s="9">
        <f t="shared" si="1157"/>
        <v>1.4530917731992627</v>
      </c>
      <c r="HR311" s="9">
        <f t="shared" si="1158"/>
        <v>2.0709242576259177E-6</v>
      </c>
      <c r="HS311" s="9">
        <f t="shared" si="1159"/>
        <v>0</v>
      </c>
      <c r="HT311" s="9"/>
      <c r="HU311" s="9">
        <f t="shared" si="1160"/>
        <v>1.5879023288079139</v>
      </c>
      <c r="HV311" s="23">
        <f t="shared" si="1161"/>
        <v>2.3073678106347306</v>
      </c>
      <c r="HX311" s="8"/>
      <c r="HY311" s="5">
        <f t="shared" si="1234"/>
        <v>6</v>
      </c>
      <c r="HZ311" t="b">
        <f t="shared" si="1214"/>
        <v>1</v>
      </c>
      <c r="IB311">
        <f t="shared" si="1215"/>
        <v>321</v>
      </c>
      <c r="IC311" s="20">
        <v>2.4656154355954123E-2</v>
      </c>
      <c r="ID311" s="20">
        <v>0</v>
      </c>
      <c r="IE311" s="11"/>
      <c r="IF311">
        <f t="shared" ca="1" si="1216"/>
        <v>1991</v>
      </c>
      <c r="IG311" s="12">
        <f t="shared" ca="1" si="1217"/>
        <v>0.90394607577259534</v>
      </c>
      <c r="IH311" s="19">
        <f t="shared" ca="1" si="1218"/>
        <v>0.9775616998078549</v>
      </c>
      <c r="II311" s="19">
        <f t="shared" ca="1" si="1219"/>
        <v>0.88366333172704681</v>
      </c>
      <c r="IJ311" s="11">
        <f t="shared" ca="1" si="1220"/>
        <v>1991</v>
      </c>
      <c r="IK311" s="12">
        <f t="shared" ca="1" si="1221"/>
        <v>0.81234418355705162</v>
      </c>
      <c r="IL311" s="12">
        <f t="shared" ca="1" si="1162"/>
        <v>1.112762415327998</v>
      </c>
      <c r="IM311" s="12">
        <f t="shared" ca="1" si="1163"/>
        <v>0.9775616998078549</v>
      </c>
      <c r="IN311" s="12">
        <f t="shared" ca="1" si="1164"/>
        <v>0.88366333172704681</v>
      </c>
      <c r="IO311">
        <f t="shared" ca="1" si="1222"/>
        <v>1991</v>
      </c>
      <c r="IP311" s="12">
        <f t="shared" ca="1" si="1223"/>
        <v>0.9775616998078549</v>
      </c>
      <c r="IQ311" s="12">
        <f t="shared" ca="1" si="1224"/>
        <v>0.99062628255228014</v>
      </c>
      <c r="IR311" s="12">
        <f t="shared" ca="1" si="1225"/>
        <v>1.0501964903726348</v>
      </c>
    </row>
    <row r="312" spans="1:252" hidden="1" x14ac:dyDescent="0.2">
      <c r="A312" t="s">
        <v>218</v>
      </c>
      <c r="B312" s="1">
        <f t="shared" si="1226"/>
        <v>1956</v>
      </c>
      <c r="X312">
        <f t="shared" si="1118"/>
        <v>0</v>
      </c>
      <c r="AX312">
        <f t="shared" si="1119"/>
        <v>0</v>
      </c>
      <c r="AY312">
        <f t="shared" si="1120"/>
        <v>0</v>
      </c>
      <c r="AZ312">
        <f t="shared" si="1121"/>
        <v>0</v>
      </c>
      <c r="BA312">
        <f t="shared" si="1122"/>
        <v>0</v>
      </c>
      <c r="BB312">
        <f t="shared" si="1123"/>
        <v>0</v>
      </c>
      <c r="BC312">
        <f t="shared" si="1124"/>
        <v>0</v>
      </c>
      <c r="BD312">
        <f t="shared" si="1125"/>
        <v>0</v>
      </c>
      <c r="BE312">
        <f t="shared" si="1126"/>
        <v>0</v>
      </c>
      <c r="BF312">
        <f t="shared" si="1127"/>
        <v>0</v>
      </c>
      <c r="BG312">
        <f t="shared" si="1128"/>
        <v>0</v>
      </c>
      <c r="BH312">
        <f t="shared" si="1129"/>
        <v>0</v>
      </c>
      <c r="BI312">
        <f t="shared" si="1130"/>
        <v>0</v>
      </c>
      <c r="BJ312">
        <f t="shared" si="1131"/>
        <v>0</v>
      </c>
      <c r="BK312">
        <f t="shared" si="1132"/>
        <v>0</v>
      </c>
      <c r="BL312">
        <f t="shared" si="1133"/>
        <v>0</v>
      </c>
      <c r="BM312">
        <f t="shared" si="1134"/>
        <v>0</v>
      </c>
      <c r="BN312">
        <f t="shared" si="1135"/>
        <v>0</v>
      </c>
      <c r="BO312">
        <f t="shared" si="1136"/>
        <v>0</v>
      </c>
      <c r="BP312">
        <f t="shared" si="1137"/>
        <v>0</v>
      </c>
      <c r="BQ312">
        <f t="shared" si="1138"/>
        <v>0</v>
      </c>
      <c r="BR312">
        <f t="shared" si="1139"/>
        <v>0</v>
      </c>
      <c r="BS312">
        <f t="shared" si="1140"/>
        <v>0</v>
      </c>
      <c r="BU312" s="16"/>
      <c r="BV312" s="9">
        <f t="shared" si="1141"/>
        <v>1.2467804961390619E-6</v>
      </c>
      <c r="BW312" s="9">
        <f t="shared" si="1165"/>
        <v>0</v>
      </c>
      <c r="BX312" s="9">
        <f t="shared" si="1166"/>
        <v>1.2809955931473431</v>
      </c>
      <c r="BY312" s="9">
        <f t="shared" si="1167"/>
        <v>1.1117341955912279</v>
      </c>
      <c r="BZ312" s="9">
        <f t="shared" si="1168"/>
        <v>1.4580889183898147</v>
      </c>
      <c r="CA312" s="9">
        <f t="shared" si="1142"/>
        <v>2.5889437168324314E-6</v>
      </c>
      <c r="CB312" s="9">
        <f t="shared" si="1169"/>
        <v>0</v>
      </c>
      <c r="CC312" s="9"/>
      <c r="CD312" s="9">
        <f t="shared" si="1170"/>
        <v>1.4241266053035693</v>
      </c>
      <c r="CE312" s="9">
        <f t="shared" si="1171"/>
        <v>2.0765032215772399</v>
      </c>
      <c r="CG312" s="35"/>
      <c r="CH312">
        <f t="shared" si="1172"/>
        <v>1956</v>
      </c>
      <c r="CI312" t="e">
        <f t="shared" si="1173"/>
        <v>#DIV/0!</v>
      </c>
      <c r="CJ312" t="e">
        <f t="shared" si="1174"/>
        <v>#DIV/0!</v>
      </c>
      <c r="CK312" t="e">
        <f t="shared" si="1175"/>
        <v>#DIV/0!</v>
      </c>
      <c r="CL312" t="e">
        <f t="shared" si="1176"/>
        <v>#DIV/0!</v>
      </c>
      <c r="CM312" t="e">
        <f t="shared" si="1177"/>
        <v>#DIV/0!</v>
      </c>
      <c r="CN312" t="e">
        <f t="shared" si="1178"/>
        <v>#DIV/0!</v>
      </c>
      <c r="CO312" t="e">
        <f t="shared" si="1179"/>
        <v>#DIV/0!</v>
      </c>
      <c r="CP312" t="e">
        <f t="shared" si="1180"/>
        <v>#DIV/0!</v>
      </c>
      <c r="CQ312" t="e">
        <f t="shared" si="1181"/>
        <v>#DIV/0!</v>
      </c>
      <c r="CR312" t="e">
        <f t="shared" si="1182"/>
        <v>#DIV/0!</v>
      </c>
      <c r="CS312" t="e">
        <f t="shared" si="1183"/>
        <v>#DIV/0!</v>
      </c>
      <c r="CT312" t="e">
        <f t="shared" si="1184"/>
        <v>#DIV/0!</v>
      </c>
      <c r="CU312" t="e">
        <f t="shared" si="1185"/>
        <v>#DIV/0!</v>
      </c>
      <c r="CV312" t="e">
        <f t="shared" si="1186"/>
        <v>#DIV/0!</v>
      </c>
      <c r="CW312" t="e">
        <f t="shared" si="1187"/>
        <v>#DIV/0!</v>
      </c>
      <c r="CX312" t="e">
        <f t="shared" si="1188"/>
        <v>#DIV/0!</v>
      </c>
      <c r="CY312" t="e">
        <f t="shared" si="1189"/>
        <v>#DIV/0!</v>
      </c>
      <c r="CZ312" t="e">
        <f t="shared" si="1190"/>
        <v>#DIV/0!</v>
      </c>
      <c r="DA312" t="e">
        <f t="shared" si="1191"/>
        <v>#DIV/0!</v>
      </c>
      <c r="DB312" t="e">
        <f t="shared" si="1192"/>
        <v>#DIV/0!</v>
      </c>
      <c r="DC312" t="e">
        <f t="shared" si="1193"/>
        <v>#DIV/0!</v>
      </c>
      <c r="DF312" t="e">
        <f t="shared" si="1227"/>
        <v>#DIV/0!</v>
      </c>
      <c r="DG312" t="e">
        <f t="shared" si="1194"/>
        <v>#DIV/0!</v>
      </c>
      <c r="DH312" t="e">
        <f t="shared" si="1194"/>
        <v>#DIV/0!</v>
      </c>
      <c r="DI312" t="e">
        <f t="shared" si="1194"/>
        <v>#DIV/0!</v>
      </c>
      <c r="DJ312" t="e">
        <f t="shared" si="1194"/>
        <v>#DIV/0!</v>
      </c>
      <c r="DK312" t="e">
        <f t="shared" si="1194"/>
        <v>#DIV/0!</v>
      </c>
      <c r="DL312" t="e">
        <f t="shared" si="1194"/>
        <v>#DIV/0!</v>
      </c>
      <c r="DM312" t="e">
        <f t="shared" si="1194"/>
        <v>#DIV/0!</v>
      </c>
      <c r="DN312" t="e">
        <f t="shared" si="1194"/>
        <v>#DIV/0!</v>
      </c>
      <c r="DO312" t="e">
        <f t="shared" si="1194"/>
        <v>#DIV/0!</v>
      </c>
      <c r="DP312" t="e">
        <f t="shared" si="1194"/>
        <v>#DIV/0!</v>
      </c>
      <c r="DQ312" t="e">
        <f t="shared" si="1194"/>
        <v>#DIV/0!</v>
      </c>
      <c r="DR312" t="e">
        <f t="shared" si="1194"/>
        <v>#DIV/0!</v>
      </c>
      <c r="DS312" t="e">
        <f t="shared" si="1194"/>
        <v>#DIV/0!</v>
      </c>
      <c r="DT312" t="e">
        <f t="shared" si="1194"/>
        <v>#DIV/0!</v>
      </c>
      <c r="DU312" t="e">
        <f t="shared" si="1194"/>
        <v>#DIV/0!</v>
      </c>
      <c r="DV312" t="e">
        <f t="shared" si="1194"/>
        <v>#DIV/0!</v>
      </c>
      <c r="DW312" t="e">
        <f t="shared" si="1195"/>
        <v>#DIV/0!</v>
      </c>
      <c r="DX312" t="e">
        <f t="shared" si="1195"/>
        <v>#DIV/0!</v>
      </c>
      <c r="DY312" t="e">
        <f t="shared" si="1195"/>
        <v>#DIV/0!</v>
      </c>
      <c r="DZ312" t="e">
        <f t="shared" si="1195"/>
        <v>#DIV/0!</v>
      </c>
      <c r="EA312" t="e">
        <f t="shared" si="1196"/>
        <v>#DIV/0!</v>
      </c>
      <c r="EC312" t="e">
        <f t="shared" si="1228"/>
        <v>#DIV/0!</v>
      </c>
      <c r="ED312" t="e">
        <f t="shared" si="1197"/>
        <v>#DIV/0!</v>
      </c>
      <c r="EE312" t="e">
        <f t="shared" si="1197"/>
        <v>#DIV/0!</v>
      </c>
      <c r="EF312" t="e">
        <f t="shared" si="1197"/>
        <v>#DIV/0!</v>
      </c>
      <c r="EG312" t="e">
        <f t="shared" si="1197"/>
        <v>#DIV/0!</v>
      </c>
      <c r="EH312" t="e">
        <f t="shared" si="1197"/>
        <v>#DIV/0!</v>
      </c>
      <c r="EI312" t="e">
        <f t="shared" si="1197"/>
        <v>#DIV/0!</v>
      </c>
      <c r="EJ312" t="e">
        <f t="shared" si="1197"/>
        <v>#DIV/0!</v>
      </c>
      <c r="EK312" t="e">
        <f t="shared" si="1197"/>
        <v>#DIV/0!</v>
      </c>
      <c r="EL312" t="e">
        <f t="shared" si="1197"/>
        <v>#DIV/0!</v>
      </c>
      <c r="EM312" t="e">
        <f t="shared" si="1197"/>
        <v>#DIV/0!</v>
      </c>
      <c r="EN312" t="e">
        <f t="shared" si="1197"/>
        <v>#DIV/0!</v>
      </c>
      <c r="EO312" t="e">
        <f t="shared" si="1197"/>
        <v>#DIV/0!</v>
      </c>
      <c r="EP312" t="e">
        <f t="shared" si="1197"/>
        <v>#DIV/0!</v>
      </c>
      <c r="EQ312" t="e">
        <f t="shared" si="1197"/>
        <v>#DIV/0!</v>
      </c>
      <c r="ER312" t="e">
        <f t="shared" si="1197"/>
        <v>#DIV/0!</v>
      </c>
      <c r="ES312" t="e">
        <f t="shared" si="1197"/>
        <v>#DIV/0!</v>
      </c>
      <c r="ET312" t="e">
        <f t="shared" si="1198"/>
        <v>#DIV/0!</v>
      </c>
      <c r="EU312" t="e">
        <f t="shared" si="1198"/>
        <v>#DIV/0!</v>
      </c>
      <c r="EV312" t="e">
        <f t="shared" si="1198"/>
        <v>#DIV/0!</v>
      </c>
      <c r="EW312" t="e">
        <f t="shared" si="1198"/>
        <v>#DIV/0!</v>
      </c>
      <c r="EZ312" t="e">
        <f t="shared" si="1229"/>
        <v>#DIV/0!</v>
      </c>
      <c r="FA312" t="e">
        <f t="shared" si="1199"/>
        <v>#DIV/0!</v>
      </c>
      <c r="FB312" t="e">
        <f t="shared" si="1199"/>
        <v>#DIV/0!</v>
      </c>
      <c r="FC312" t="e">
        <f t="shared" si="1199"/>
        <v>#DIV/0!</v>
      </c>
      <c r="FD312" t="e">
        <f t="shared" si="1199"/>
        <v>#DIV/0!</v>
      </c>
      <c r="FE312" t="e">
        <f t="shared" si="1199"/>
        <v>#DIV/0!</v>
      </c>
      <c r="FF312" t="e">
        <f t="shared" si="1199"/>
        <v>#DIV/0!</v>
      </c>
      <c r="FG312" t="e">
        <f t="shared" si="1199"/>
        <v>#DIV/0!</v>
      </c>
      <c r="FH312" t="e">
        <f t="shared" si="1199"/>
        <v>#DIV/0!</v>
      </c>
      <c r="FI312" t="e">
        <f t="shared" si="1199"/>
        <v>#DIV/0!</v>
      </c>
      <c r="FJ312" t="e">
        <f t="shared" si="1199"/>
        <v>#DIV/0!</v>
      </c>
      <c r="FK312" t="e">
        <f t="shared" si="1199"/>
        <v>#DIV/0!</v>
      </c>
      <c r="FL312" t="e">
        <f t="shared" si="1199"/>
        <v>#DIV/0!</v>
      </c>
      <c r="FM312" t="e">
        <f t="shared" si="1199"/>
        <v>#DIV/0!</v>
      </c>
      <c r="FN312" t="e">
        <f t="shared" si="1199"/>
        <v>#DIV/0!</v>
      </c>
      <c r="FO312" t="e">
        <f t="shared" si="1199"/>
        <v>#DIV/0!</v>
      </c>
      <c r="FP312" t="e">
        <f t="shared" si="1199"/>
        <v>#DIV/0!</v>
      </c>
      <c r="FQ312" t="e">
        <f t="shared" si="1199"/>
        <v>#DIV/0!</v>
      </c>
      <c r="FR312" t="e">
        <f t="shared" si="1199"/>
        <v>#DIV/0!</v>
      </c>
      <c r="FS312" t="e">
        <f t="shared" si="1199"/>
        <v>#DIV/0!</v>
      </c>
      <c r="FT312" t="e">
        <f t="shared" si="1199"/>
        <v>#DIV/0!</v>
      </c>
      <c r="FW312" t="e">
        <f t="shared" si="1200"/>
        <v>#DIV/0!</v>
      </c>
      <c r="FX312">
        <f t="shared" si="1230"/>
        <v>1</v>
      </c>
      <c r="FY312">
        <f t="shared" si="1144"/>
        <v>1.4580889183898147</v>
      </c>
      <c r="GA312" t="e">
        <f t="shared" si="1201"/>
        <v>#DIV/0!</v>
      </c>
      <c r="GB312">
        <f t="shared" si="1231"/>
        <v>1</v>
      </c>
      <c r="GC312">
        <f t="shared" si="1145"/>
        <v>1.2809955931473431</v>
      </c>
      <c r="GE312" t="e">
        <f t="shared" si="1202"/>
        <v>#DIV/0!</v>
      </c>
      <c r="GF312">
        <f t="shared" si="1232"/>
        <v>1</v>
      </c>
      <c r="GG312">
        <f t="shared" si="1146"/>
        <v>1.1117341955912279</v>
      </c>
      <c r="GI312" t="e">
        <f>#REF!</f>
        <v>#REF!</v>
      </c>
      <c r="GJ312" t="e">
        <f t="shared" si="1203"/>
        <v>#REF!</v>
      </c>
      <c r="GK312">
        <f t="shared" si="1147"/>
        <v>0</v>
      </c>
      <c r="GL312" s="3"/>
      <c r="GM312" s="3"/>
      <c r="GN312" s="8"/>
      <c r="GO312" s="5">
        <f t="shared" si="1233"/>
        <v>7</v>
      </c>
      <c r="GP312" t="b">
        <f t="shared" si="1204"/>
        <v>1</v>
      </c>
      <c r="GR312">
        <v>322</v>
      </c>
      <c r="GS312" s="20">
        <v>0.17687772236264551</v>
      </c>
      <c r="GT312" s="20">
        <v>0</v>
      </c>
      <c r="GU312" s="27"/>
      <c r="GV312" s="31">
        <f t="shared" ca="1" si="1148"/>
        <v>1992</v>
      </c>
      <c r="GW312" s="12">
        <f t="shared" ca="1" si="1205"/>
        <v>1.1454745122011269</v>
      </c>
      <c r="GX312" s="19">
        <f t="shared" ca="1" si="1206"/>
        <v>0.99478292564437221</v>
      </c>
      <c r="GY312" s="19">
        <f t="shared" ca="1" si="1207"/>
        <v>1.1394984201938942</v>
      </c>
      <c r="GZ312" s="11">
        <f t="shared" ca="1" si="1149"/>
        <v>1992</v>
      </c>
      <c r="HA312" s="12">
        <f t="shared" ca="1" si="1208"/>
        <v>1.1660764248958109</v>
      </c>
      <c r="HB312" s="12">
        <f t="shared" ca="1" si="1209"/>
        <v>0.98233227921015143</v>
      </c>
      <c r="HC312" s="12">
        <f t="shared" ca="1" si="1210"/>
        <v>0.99478292564437221</v>
      </c>
      <c r="HD312" s="12">
        <f t="shared" ca="1" si="1211"/>
        <v>1.1394984201938942</v>
      </c>
      <c r="HE312">
        <f t="shared" ca="1" si="1212"/>
        <v>1992</v>
      </c>
      <c r="HF312" s="12">
        <f t="shared" ca="1" si="1150"/>
        <v>0.99478292564437221</v>
      </c>
      <c r="HG312" s="12">
        <f t="shared" ca="1" si="1151"/>
        <v>1.0008329906510796</v>
      </c>
      <c r="HH312" s="12">
        <f t="shared" ca="1" si="1152"/>
        <v>0.98151468665227282</v>
      </c>
      <c r="HJ312" s="17"/>
      <c r="HL312" s="18">
        <f t="shared" si="1213"/>
        <v>1956</v>
      </c>
      <c r="HM312" s="9">
        <f t="shared" si="1153"/>
        <v>8.9752671770879497E-7</v>
      </c>
      <c r="HN312" s="9">
        <f t="shared" si="1154"/>
        <v>0</v>
      </c>
      <c r="HO312" s="9">
        <f t="shared" si="1155"/>
        <v>1.3103617243783614</v>
      </c>
      <c r="HP312" s="9">
        <f t="shared" si="1156"/>
        <v>1.2118045721773645</v>
      </c>
      <c r="HQ312" s="9">
        <f t="shared" si="1157"/>
        <v>1.4530917731992627</v>
      </c>
      <c r="HR312" s="9">
        <f t="shared" si="1158"/>
        <v>2.0709242576259177E-6</v>
      </c>
      <c r="HS312" s="9">
        <f t="shared" si="1159"/>
        <v>0</v>
      </c>
      <c r="HT312" s="9"/>
      <c r="HU312" s="9">
        <f t="shared" si="1160"/>
        <v>1.5879023288079139</v>
      </c>
      <c r="HV312" s="23">
        <f t="shared" si="1161"/>
        <v>2.3073678106347306</v>
      </c>
      <c r="HX312" s="8"/>
      <c r="HY312" s="5">
        <f t="shared" si="1234"/>
        <v>7</v>
      </c>
      <c r="HZ312" t="b">
        <f t="shared" si="1214"/>
        <v>1</v>
      </c>
      <c r="IB312">
        <f t="shared" si="1215"/>
        <v>322</v>
      </c>
      <c r="IC312" s="20">
        <v>0.17160128772803757</v>
      </c>
      <c r="ID312" s="20">
        <v>0</v>
      </c>
      <c r="IE312" s="11"/>
      <c r="IF312">
        <f t="shared" ca="1" si="1216"/>
        <v>1992</v>
      </c>
      <c r="IG312" s="12">
        <f t="shared" ca="1" si="1217"/>
        <v>0.91942858469226074</v>
      </c>
      <c r="IH312" s="19">
        <f t="shared" ca="1" si="1218"/>
        <v>0.99137361730258966</v>
      </c>
      <c r="II312" s="19">
        <f t="shared" ca="1" si="1219"/>
        <v>0.9114975681551436</v>
      </c>
      <c r="IJ312" s="11">
        <f t="shared" ca="1" si="1220"/>
        <v>1992</v>
      </c>
      <c r="IK312" s="12">
        <f t="shared" ca="1" si="1221"/>
        <v>0.83942983506345337</v>
      </c>
      <c r="IL312" s="12">
        <f t="shared" ca="1" si="1162"/>
        <v>1.0953012941489746</v>
      </c>
      <c r="IM312" s="12">
        <f t="shared" ca="1" si="1163"/>
        <v>0.99137361730258966</v>
      </c>
      <c r="IN312" s="12">
        <f t="shared" ca="1" si="1164"/>
        <v>0.9114975681551436</v>
      </c>
      <c r="IO312">
        <f t="shared" ca="1" si="1222"/>
        <v>1992</v>
      </c>
      <c r="IP312" s="12">
        <f t="shared" ca="1" si="1223"/>
        <v>0.99137361730258966</v>
      </c>
      <c r="IQ312" s="12">
        <f t="shared" ca="1" si="1224"/>
        <v>0.9828155007176621</v>
      </c>
      <c r="IR312" s="12">
        <f t="shared" ca="1" si="1225"/>
        <v>1.0598419269720394</v>
      </c>
    </row>
    <row r="313" spans="1:252" hidden="1" x14ac:dyDescent="0.2">
      <c r="A313" t="s">
        <v>218</v>
      </c>
      <c r="B313" s="1">
        <f t="shared" si="1226"/>
        <v>1957</v>
      </c>
      <c r="X313">
        <f t="shared" si="1118"/>
        <v>0</v>
      </c>
      <c r="AX313">
        <f t="shared" si="1119"/>
        <v>0</v>
      </c>
      <c r="AY313">
        <f t="shared" si="1120"/>
        <v>0</v>
      </c>
      <c r="AZ313">
        <f t="shared" si="1121"/>
        <v>0</v>
      </c>
      <c r="BA313">
        <f t="shared" si="1122"/>
        <v>0</v>
      </c>
      <c r="BB313">
        <f t="shared" si="1123"/>
        <v>0</v>
      </c>
      <c r="BC313">
        <f t="shared" si="1124"/>
        <v>0</v>
      </c>
      <c r="BD313">
        <f t="shared" si="1125"/>
        <v>0</v>
      </c>
      <c r="BE313">
        <f t="shared" si="1126"/>
        <v>0</v>
      </c>
      <c r="BF313">
        <f t="shared" si="1127"/>
        <v>0</v>
      </c>
      <c r="BG313">
        <f t="shared" si="1128"/>
        <v>0</v>
      </c>
      <c r="BH313">
        <f t="shared" si="1129"/>
        <v>0</v>
      </c>
      <c r="BI313">
        <f t="shared" si="1130"/>
        <v>0</v>
      </c>
      <c r="BJ313">
        <f t="shared" si="1131"/>
        <v>0</v>
      </c>
      <c r="BK313">
        <f t="shared" si="1132"/>
        <v>0</v>
      </c>
      <c r="BL313">
        <f t="shared" si="1133"/>
        <v>0</v>
      </c>
      <c r="BM313">
        <f t="shared" si="1134"/>
        <v>0</v>
      </c>
      <c r="BN313">
        <f t="shared" si="1135"/>
        <v>0</v>
      </c>
      <c r="BO313">
        <f t="shared" si="1136"/>
        <v>0</v>
      </c>
      <c r="BP313">
        <f t="shared" si="1137"/>
        <v>0</v>
      </c>
      <c r="BQ313">
        <f t="shared" si="1138"/>
        <v>0</v>
      </c>
      <c r="BR313">
        <f t="shared" si="1139"/>
        <v>0</v>
      </c>
      <c r="BS313">
        <f t="shared" si="1140"/>
        <v>0</v>
      </c>
      <c r="BU313" s="16"/>
      <c r="BV313" s="9">
        <f t="shared" si="1141"/>
        <v>1.2467804961390619E-6</v>
      </c>
      <c r="BW313" s="9">
        <f t="shared" si="1165"/>
        <v>0</v>
      </c>
      <c r="BX313" s="9">
        <f t="shared" si="1166"/>
        <v>1.2809955931473431</v>
      </c>
      <c r="BY313" s="9">
        <f t="shared" si="1167"/>
        <v>1.1117341955912279</v>
      </c>
      <c r="BZ313" s="9">
        <f t="shared" si="1168"/>
        <v>1.4580889183898147</v>
      </c>
      <c r="CA313" s="9">
        <f t="shared" si="1142"/>
        <v>2.5889437168324314E-6</v>
      </c>
      <c r="CB313" s="9">
        <f t="shared" si="1169"/>
        <v>0</v>
      </c>
      <c r="CC313" s="9"/>
      <c r="CD313" s="9">
        <f t="shared" si="1170"/>
        <v>1.4241266053035693</v>
      </c>
      <c r="CE313" s="9">
        <f t="shared" si="1171"/>
        <v>2.0765032215772399</v>
      </c>
      <c r="CG313" s="35"/>
      <c r="CH313">
        <f t="shared" si="1172"/>
        <v>1957</v>
      </c>
      <c r="CI313" t="e">
        <f t="shared" si="1173"/>
        <v>#DIV/0!</v>
      </c>
      <c r="CJ313" t="e">
        <f t="shared" si="1174"/>
        <v>#DIV/0!</v>
      </c>
      <c r="CK313" t="e">
        <f t="shared" si="1175"/>
        <v>#DIV/0!</v>
      </c>
      <c r="CL313" t="e">
        <f t="shared" si="1176"/>
        <v>#DIV/0!</v>
      </c>
      <c r="CM313" t="e">
        <f t="shared" si="1177"/>
        <v>#DIV/0!</v>
      </c>
      <c r="CN313" t="e">
        <f t="shared" si="1178"/>
        <v>#DIV/0!</v>
      </c>
      <c r="CO313" t="e">
        <f t="shared" si="1179"/>
        <v>#DIV/0!</v>
      </c>
      <c r="CP313" t="e">
        <f t="shared" si="1180"/>
        <v>#DIV/0!</v>
      </c>
      <c r="CQ313" t="e">
        <f t="shared" si="1181"/>
        <v>#DIV/0!</v>
      </c>
      <c r="CR313" t="e">
        <f t="shared" si="1182"/>
        <v>#DIV/0!</v>
      </c>
      <c r="CS313" t="e">
        <f t="shared" si="1183"/>
        <v>#DIV/0!</v>
      </c>
      <c r="CT313" t="e">
        <f t="shared" si="1184"/>
        <v>#DIV/0!</v>
      </c>
      <c r="CU313" t="e">
        <f t="shared" si="1185"/>
        <v>#DIV/0!</v>
      </c>
      <c r="CV313" t="e">
        <f t="shared" si="1186"/>
        <v>#DIV/0!</v>
      </c>
      <c r="CW313" t="e">
        <f t="shared" si="1187"/>
        <v>#DIV/0!</v>
      </c>
      <c r="CX313" t="e">
        <f t="shared" si="1188"/>
        <v>#DIV/0!</v>
      </c>
      <c r="CY313" t="e">
        <f t="shared" si="1189"/>
        <v>#DIV/0!</v>
      </c>
      <c r="CZ313" t="e">
        <f t="shared" si="1190"/>
        <v>#DIV/0!</v>
      </c>
      <c r="DA313" t="e">
        <f t="shared" si="1191"/>
        <v>#DIV/0!</v>
      </c>
      <c r="DB313" t="e">
        <f t="shared" si="1192"/>
        <v>#DIV/0!</v>
      </c>
      <c r="DC313" t="e">
        <f t="shared" si="1193"/>
        <v>#DIV/0!</v>
      </c>
      <c r="DF313" t="e">
        <f t="shared" si="1227"/>
        <v>#DIV/0!</v>
      </c>
      <c r="DG313" t="e">
        <f t="shared" si="1194"/>
        <v>#DIV/0!</v>
      </c>
      <c r="DH313" t="e">
        <f t="shared" si="1194"/>
        <v>#DIV/0!</v>
      </c>
      <c r="DI313" t="e">
        <f t="shared" si="1194"/>
        <v>#DIV/0!</v>
      </c>
      <c r="DJ313" t="e">
        <f t="shared" si="1194"/>
        <v>#DIV/0!</v>
      </c>
      <c r="DK313" t="e">
        <f t="shared" si="1194"/>
        <v>#DIV/0!</v>
      </c>
      <c r="DL313" t="e">
        <f t="shared" si="1194"/>
        <v>#DIV/0!</v>
      </c>
      <c r="DM313" t="e">
        <f t="shared" si="1194"/>
        <v>#DIV/0!</v>
      </c>
      <c r="DN313" t="e">
        <f t="shared" si="1194"/>
        <v>#DIV/0!</v>
      </c>
      <c r="DO313" t="e">
        <f t="shared" si="1194"/>
        <v>#DIV/0!</v>
      </c>
      <c r="DP313" t="e">
        <f t="shared" si="1194"/>
        <v>#DIV/0!</v>
      </c>
      <c r="DQ313" t="e">
        <f t="shared" si="1194"/>
        <v>#DIV/0!</v>
      </c>
      <c r="DR313" t="e">
        <f t="shared" si="1194"/>
        <v>#DIV/0!</v>
      </c>
      <c r="DS313" t="e">
        <f t="shared" si="1194"/>
        <v>#DIV/0!</v>
      </c>
      <c r="DT313" t="e">
        <f t="shared" si="1194"/>
        <v>#DIV/0!</v>
      </c>
      <c r="DU313" t="e">
        <f t="shared" si="1194"/>
        <v>#DIV/0!</v>
      </c>
      <c r="DV313" t="e">
        <f t="shared" si="1194"/>
        <v>#DIV/0!</v>
      </c>
      <c r="DW313" t="e">
        <f t="shared" si="1195"/>
        <v>#DIV/0!</v>
      </c>
      <c r="DX313" t="e">
        <f t="shared" si="1195"/>
        <v>#DIV/0!</v>
      </c>
      <c r="DY313" t="e">
        <f t="shared" si="1195"/>
        <v>#DIV/0!</v>
      </c>
      <c r="DZ313" t="e">
        <f t="shared" si="1195"/>
        <v>#DIV/0!</v>
      </c>
      <c r="EA313" t="e">
        <f t="shared" si="1196"/>
        <v>#DIV/0!</v>
      </c>
      <c r="EC313" t="e">
        <f t="shared" si="1228"/>
        <v>#DIV/0!</v>
      </c>
      <c r="ED313" t="e">
        <f t="shared" si="1197"/>
        <v>#DIV/0!</v>
      </c>
      <c r="EE313" t="e">
        <f t="shared" si="1197"/>
        <v>#DIV/0!</v>
      </c>
      <c r="EF313" t="e">
        <f t="shared" si="1197"/>
        <v>#DIV/0!</v>
      </c>
      <c r="EG313" t="e">
        <f t="shared" si="1197"/>
        <v>#DIV/0!</v>
      </c>
      <c r="EH313" t="e">
        <f t="shared" si="1197"/>
        <v>#DIV/0!</v>
      </c>
      <c r="EI313" t="e">
        <f t="shared" si="1197"/>
        <v>#DIV/0!</v>
      </c>
      <c r="EJ313" t="e">
        <f t="shared" si="1197"/>
        <v>#DIV/0!</v>
      </c>
      <c r="EK313" t="e">
        <f t="shared" si="1197"/>
        <v>#DIV/0!</v>
      </c>
      <c r="EL313" t="e">
        <f t="shared" si="1197"/>
        <v>#DIV/0!</v>
      </c>
      <c r="EM313" t="e">
        <f t="shared" si="1197"/>
        <v>#DIV/0!</v>
      </c>
      <c r="EN313" t="e">
        <f t="shared" si="1197"/>
        <v>#DIV/0!</v>
      </c>
      <c r="EO313" t="e">
        <f t="shared" si="1197"/>
        <v>#DIV/0!</v>
      </c>
      <c r="EP313" t="e">
        <f t="shared" si="1197"/>
        <v>#DIV/0!</v>
      </c>
      <c r="EQ313" t="e">
        <f t="shared" si="1197"/>
        <v>#DIV/0!</v>
      </c>
      <c r="ER313" t="e">
        <f t="shared" si="1197"/>
        <v>#DIV/0!</v>
      </c>
      <c r="ES313" t="e">
        <f t="shared" si="1197"/>
        <v>#DIV/0!</v>
      </c>
      <c r="ET313" t="e">
        <f t="shared" si="1198"/>
        <v>#DIV/0!</v>
      </c>
      <c r="EU313" t="e">
        <f t="shared" si="1198"/>
        <v>#DIV/0!</v>
      </c>
      <c r="EV313" t="e">
        <f t="shared" si="1198"/>
        <v>#DIV/0!</v>
      </c>
      <c r="EW313" t="e">
        <f t="shared" si="1198"/>
        <v>#DIV/0!</v>
      </c>
      <c r="EZ313" t="e">
        <f t="shared" si="1229"/>
        <v>#DIV/0!</v>
      </c>
      <c r="FA313" t="e">
        <f t="shared" si="1199"/>
        <v>#DIV/0!</v>
      </c>
      <c r="FB313" t="e">
        <f t="shared" si="1199"/>
        <v>#DIV/0!</v>
      </c>
      <c r="FC313" t="e">
        <f t="shared" si="1199"/>
        <v>#DIV/0!</v>
      </c>
      <c r="FD313" t="e">
        <f t="shared" si="1199"/>
        <v>#DIV/0!</v>
      </c>
      <c r="FE313" t="e">
        <f t="shared" si="1199"/>
        <v>#DIV/0!</v>
      </c>
      <c r="FF313" t="e">
        <f t="shared" si="1199"/>
        <v>#DIV/0!</v>
      </c>
      <c r="FG313" t="e">
        <f t="shared" si="1199"/>
        <v>#DIV/0!</v>
      </c>
      <c r="FH313" t="e">
        <f t="shared" si="1199"/>
        <v>#DIV/0!</v>
      </c>
      <c r="FI313" t="e">
        <f t="shared" si="1199"/>
        <v>#DIV/0!</v>
      </c>
      <c r="FJ313" t="e">
        <f t="shared" si="1199"/>
        <v>#DIV/0!</v>
      </c>
      <c r="FK313" t="e">
        <f t="shared" si="1199"/>
        <v>#DIV/0!</v>
      </c>
      <c r="FL313" t="e">
        <f t="shared" si="1199"/>
        <v>#DIV/0!</v>
      </c>
      <c r="FM313" t="e">
        <f t="shared" si="1199"/>
        <v>#DIV/0!</v>
      </c>
      <c r="FN313" t="e">
        <f t="shared" si="1199"/>
        <v>#DIV/0!</v>
      </c>
      <c r="FO313" t="e">
        <f t="shared" si="1199"/>
        <v>#DIV/0!</v>
      </c>
      <c r="FP313" t="e">
        <f t="shared" si="1199"/>
        <v>#DIV/0!</v>
      </c>
      <c r="FQ313" t="e">
        <f t="shared" si="1199"/>
        <v>#DIV/0!</v>
      </c>
      <c r="FR313" t="e">
        <f t="shared" si="1199"/>
        <v>#DIV/0!</v>
      </c>
      <c r="FS313" t="e">
        <f t="shared" si="1199"/>
        <v>#DIV/0!</v>
      </c>
      <c r="FT313" t="e">
        <f t="shared" si="1199"/>
        <v>#DIV/0!</v>
      </c>
      <c r="FW313" t="e">
        <f t="shared" si="1200"/>
        <v>#DIV/0!</v>
      </c>
      <c r="FX313">
        <f t="shared" si="1230"/>
        <v>1</v>
      </c>
      <c r="FY313">
        <f t="shared" si="1144"/>
        <v>1.4580889183898147</v>
      </c>
      <c r="GA313" t="e">
        <f t="shared" si="1201"/>
        <v>#DIV/0!</v>
      </c>
      <c r="GB313">
        <f t="shared" si="1231"/>
        <v>1</v>
      </c>
      <c r="GC313">
        <f t="shared" si="1145"/>
        <v>1.2809955931473431</v>
      </c>
      <c r="GE313" t="e">
        <f t="shared" si="1202"/>
        <v>#DIV/0!</v>
      </c>
      <c r="GF313">
        <f t="shared" si="1232"/>
        <v>1</v>
      </c>
      <c r="GG313">
        <f t="shared" si="1146"/>
        <v>1.1117341955912279</v>
      </c>
      <c r="GI313" t="e">
        <f>#REF!</f>
        <v>#REF!</v>
      </c>
      <c r="GJ313" t="e">
        <f t="shared" si="1203"/>
        <v>#REF!</v>
      </c>
      <c r="GK313">
        <f t="shared" si="1147"/>
        <v>0</v>
      </c>
      <c r="GL313" s="3"/>
      <c r="GM313" s="3"/>
      <c r="GN313" s="8"/>
      <c r="GO313" s="5">
        <f t="shared" si="1233"/>
        <v>8</v>
      </c>
      <c r="GP313" t="b">
        <f t="shared" si="1204"/>
        <v>1</v>
      </c>
      <c r="GR313">
        <v>323</v>
      </c>
      <c r="GS313" s="20">
        <v>2.3409133022156206E-3</v>
      </c>
      <c r="GT313" s="20">
        <v>0</v>
      </c>
      <c r="GU313" s="27"/>
      <c r="GV313" s="31">
        <f t="shared" ca="1" si="1148"/>
        <v>1993</v>
      </c>
      <c r="GW313" s="12">
        <f t="shared" ca="1" si="1205"/>
        <v>1.1643652652594747</v>
      </c>
      <c r="GX313" s="19">
        <f t="shared" ca="1" si="1206"/>
        <v>1.0072635876348373</v>
      </c>
      <c r="GY313" s="19">
        <f t="shared" ca="1" si="1207"/>
        <v>1.172822571659712</v>
      </c>
      <c r="GZ313" s="11">
        <f t="shared" ca="1" si="1149"/>
        <v>1993</v>
      </c>
      <c r="HA313" s="12">
        <f t="shared" ca="1" si="1208"/>
        <v>1.2128392259680292</v>
      </c>
      <c r="HB313" s="12">
        <f t="shared" ca="1" si="1209"/>
        <v>0.96003265752732814</v>
      </c>
      <c r="HC313" s="12">
        <f t="shared" ca="1" si="1210"/>
        <v>1.0072635876348373</v>
      </c>
      <c r="HD313" s="12">
        <f t="shared" ca="1" si="1211"/>
        <v>1.172822571659712</v>
      </c>
      <c r="HE313">
        <f t="shared" ca="1" si="1212"/>
        <v>1993</v>
      </c>
      <c r="HF313" s="12">
        <f t="shared" ca="1" si="1150"/>
        <v>1.0072635876348373</v>
      </c>
      <c r="HG313" s="12">
        <f t="shared" ca="1" si="1151"/>
        <v>0.92746865953854774</v>
      </c>
      <c r="HH313" s="12">
        <f t="shared" ca="1" si="1152"/>
        <v>1.0351106181905729</v>
      </c>
      <c r="HJ313" s="17"/>
      <c r="HL313" s="18">
        <f t="shared" si="1213"/>
        <v>1957</v>
      </c>
      <c r="HM313" s="9">
        <f t="shared" si="1153"/>
        <v>8.9752671770879497E-7</v>
      </c>
      <c r="HN313" s="9">
        <f t="shared" si="1154"/>
        <v>0</v>
      </c>
      <c r="HO313" s="9">
        <f t="shared" si="1155"/>
        <v>1.3103617243783614</v>
      </c>
      <c r="HP313" s="9">
        <f t="shared" si="1156"/>
        <v>1.2118045721773645</v>
      </c>
      <c r="HQ313" s="9">
        <f t="shared" si="1157"/>
        <v>1.4530917731992627</v>
      </c>
      <c r="HR313" s="9">
        <f t="shared" si="1158"/>
        <v>2.0709242576259177E-6</v>
      </c>
      <c r="HS313" s="9">
        <f t="shared" si="1159"/>
        <v>0</v>
      </c>
      <c r="HT313" s="9"/>
      <c r="HU313" s="9">
        <f t="shared" si="1160"/>
        <v>1.5879023288079139</v>
      </c>
      <c r="HV313" s="23">
        <f t="shared" si="1161"/>
        <v>2.3073678106347306</v>
      </c>
      <c r="HX313" s="8"/>
      <c r="HY313" s="5">
        <f t="shared" si="1234"/>
        <v>8</v>
      </c>
      <c r="HZ313" t="b">
        <f t="shared" si="1214"/>
        <v>1</v>
      </c>
      <c r="IB313">
        <f t="shared" si="1215"/>
        <v>323</v>
      </c>
      <c r="IC313" s="20">
        <v>2.8507026939175359E-3</v>
      </c>
      <c r="ID313" s="20">
        <v>0</v>
      </c>
      <c r="IE313" s="11"/>
      <c r="IF313">
        <f t="shared" ca="1" si="1216"/>
        <v>1993</v>
      </c>
      <c r="IG313" s="12">
        <f t="shared" ca="1" si="1217"/>
        <v>0.9345914697352744</v>
      </c>
      <c r="IH313" s="19">
        <f t="shared" ca="1" si="1218"/>
        <v>1.0038115057150829</v>
      </c>
      <c r="II313" s="19">
        <f t="shared" ca="1" si="1219"/>
        <v>0.93815393071223963</v>
      </c>
      <c r="IJ313" s="11">
        <f t="shared" ca="1" si="1220"/>
        <v>1993</v>
      </c>
      <c r="IK313" s="12">
        <f t="shared" ca="1" si="1221"/>
        <v>0.87309322929137856</v>
      </c>
      <c r="IL313" s="12">
        <f t="shared" ca="1" si="1162"/>
        <v>1.0704371977478386</v>
      </c>
      <c r="IM313" s="12">
        <f t="shared" ca="1" si="1163"/>
        <v>1.0038115057150829</v>
      </c>
      <c r="IN313" s="12">
        <f t="shared" ca="1" si="1164"/>
        <v>0.93815393071223963</v>
      </c>
      <c r="IO313">
        <f t="shared" ca="1" si="1222"/>
        <v>1993</v>
      </c>
      <c r="IP313" s="12">
        <f t="shared" ca="1" si="1223"/>
        <v>1.0038115057150829</v>
      </c>
      <c r="IQ313" s="12">
        <f t="shared" ca="1" si="1224"/>
        <v>0.96789766271707289</v>
      </c>
      <c r="IR313" s="12">
        <f t="shared" ca="1" si="1225"/>
        <v>1.0663948032665174</v>
      </c>
    </row>
    <row r="314" spans="1:252" hidden="1" x14ac:dyDescent="0.2">
      <c r="A314" t="s">
        <v>218</v>
      </c>
      <c r="B314" s="1">
        <f t="shared" si="1226"/>
        <v>1958</v>
      </c>
      <c r="X314">
        <f t="shared" si="1118"/>
        <v>0</v>
      </c>
      <c r="AX314">
        <f t="shared" si="1119"/>
        <v>0</v>
      </c>
      <c r="AY314">
        <f t="shared" si="1120"/>
        <v>0</v>
      </c>
      <c r="AZ314">
        <f t="shared" si="1121"/>
        <v>0</v>
      </c>
      <c r="BA314">
        <f t="shared" si="1122"/>
        <v>0</v>
      </c>
      <c r="BB314">
        <f t="shared" si="1123"/>
        <v>0</v>
      </c>
      <c r="BC314">
        <f t="shared" si="1124"/>
        <v>0</v>
      </c>
      <c r="BD314">
        <f t="shared" si="1125"/>
        <v>0</v>
      </c>
      <c r="BE314">
        <f t="shared" si="1126"/>
        <v>0</v>
      </c>
      <c r="BF314">
        <f t="shared" si="1127"/>
        <v>0</v>
      </c>
      <c r="BG314">
        <f t="shared" si="1128"/>
        <v>0</v>
      </c>
      <c r="BH314">
        <f t="shared" si="1129"/>
        <v>0</v>
      </c>
      <c r="BI314">
        <f t="shared" si="1130"/>
        <v>0</v>
      </c>
      <c r="BJ314">
        <f t="shared" si="1131"/>
        <v>0</v>
      </c>
      <c r="BK314">
        <f t="shared" si="1132"/>
        <v>0</v>
      </c>
      <c r="BL314">
        <f t="shared" si="1133"/>
        <v>0</v>
      </c>
      <c r="BM314">
        <f t="shared" si="1134"/>
        <v>0</v>
      </c>
      <c r="BN314">
        <f t="shared" si="1135"/>
        <v>0</v>
      </c>
      <c r="BO314">
        <f t="shared" si="1136"/>
        <v>0</v>
      </c>
      <c r="BP314">
        <f t="shared" si="1137"/>
        <v>0</v>
      </c>
      <c r="BQ314">
        <f t="shared" si="1138"/>
        <v>0</v>
      </c>
      <c r="BR314">
        <f t="shared" si="1139"/>
        <v>0</v>
      </c>
      <c r="BS314">
        <f t="shared" si="1140"/>
        <v>0</v>
      </c>
      <c r="BU314" s="16"/>
      <c r="BV314" s="9">
        <f t="shared" si="1141"/>
        <v>1.2467804961390619E-6</v>
      </c>
      <c r="BW314" s="9">
        <f t="shared" si="1165"/>
        <v>0</v>
      </c>
      <c r="BX314" s="9">
        <f t="shared" si="1166"/>
        <v>1.2809955931473431</v>
      </c>
      <c r="BY314" s="9">
        <f t="shared" si="1167"/>
        <v>1.1117341955912279</v>
      </c>
      <c r="BZ314" s="9">
        <f t="shared" si="1168"/>
        <v>1.4580889183898147</v>
      </c>
      <c r="CA314" s="9">
        <f t="shared" si="1142"/>
        <v>2.5889437168324314E-6</v>
      </c>
      <c r="CB314" s="9">
        <f t="shared" si="1169"/>
        <v>0</v>
      </c>
      <c r="CC314" s="9"/>
      <c r="CD314" s="9">
        <f t="shared" si="1170"/>
        <v>1.4241266053035693</v>
      </c>
      <c r="CE314" s="9">
        <f t="shared" si="1171"/>
        <v>2.0765032215772399</v>
      </c>
      <c r="CG314" s="35"/>
      <c r="CH314">
        <f t="shared" si="1172"/>
        <v>1958</v>
      </c>
      <c r="CI314" t="e">
        <f t="shared" si="1173"/>
        <v>#DIV/0!</v>
      </c>
      <c r="CJ314" t="e">
        <f t="shared" si="1174"/>
        <v>#DIV/0!</v>
      </c>
      <c r="CK314" t="e">
        <f t="shared" si="1175"/>
        <v>#DIV/0!</v>
      </c>
      <c r="CL314" t="e">
        <f t="shared" si="1176"/>
        <v>#DIV/0!</v>
      </c>
      <c r="CM314" t="e">
        <f t="shared" si="1177"/>
        <v>#DIV/0!</v>
      </c>
      <c r="CN314" t="e">
        <f t="shared" si="1178"/>
        <v>#DIV/0!</v>
      </c>
      <c r="CO314" t="e">
        <f t="shared" si="1179"/>
        <v>#DIV/0!</v>
      </c>
      <c r="CP314" t="e">
        <f t="shared" si="1180"/>
        <v>#DIV/0!</v>
      </c>
      <c r="CQ314" t="e">
        <f t="shared" si="1181"/>
        <v>#DIV/0!</v>
      </c>
      <c r="CR314" t="e">
        <f t="shared" si="1182"/>
        <v>#DIV/0!</v>
      </c>
      <c r="CS314" t="e">
        <f t="shared" si="1183"/>
        <v>#DIV/0!</v>
      </c>
      <c r="CT314" t="e">
        <f t="shared" si="1184"/>
        <v>#DIV/0!</v>
      </c>
      <c r="CU314" t="e">
        <f t="shared" si="1185"/>
        <v>#DIV/0!</v>
      </c>
      <c r="CV314" t="e">
        <f t="shared" si="1186"/>
        <v>#DIV/0!</v>
      </c>
      <c r="CW314" t="e">
        <f t="shared" si="1187"/>
        <v>#DIV/0!</v>
      </c>
      <c r="CX314" t="e">
        <f t="shared" si="1188"/>
        <v>#DIV/0!</v>
      </c>
      <c r="CY314" t="e">
        <f t="shared" si="1189"/>
        <v>#DIV/0!</v>
      </c>
      <c r="CZ314" t="e">
        <f t="shared" si="1190"/>
        <v>#DIV/0!</v>
      </c>
      <c r="DA314" t="e">
        <f t="shared" si="1191"/>
        <v>#DIV/0!</v>
      </c>
      <c r="DB314" t="e">
        <f t="shared" si="1192"/>
        <v>#DIV/0!</v>
      </c>
      <c r="DC314" t="e">
        <f t="shared" si="1193"/>
        <v>#DIV/0!</v>
      </c>
      <c r="DF314" t="e">
        <f t="shared" si="1227"/>
        <v>#DIV/0!</v>
      </c>
      <c r="DG314" t="e">
        <f t="shared" si="1194"/>
        <v>#DIV/0!</v>
      </c>
      <c r="DH314" t="e">
        <f t="shared" si="1194"/>
        <v>#DIV/0!</v>
      </c>
      <c r="DI314" t="e">
        <f t="shared" si="1194"/>
        <v>#DIV/0!</v>
      </c>
      <c r="DJ314" t="e">
        <f t="shared" si="1194"/>
        <v>#DIV/0!</v>
      </c>
      <c r="DK314" t="e">
        <f t="shared" si="1194"/>
        <v>#DIV/0!</v>
      </c>
      <c r="DL314" t="e">
        <f t="shared" si="1194"/>
        <v>#DIV/0!</v>
      </c>
      <c r="DM314" t="e">
        <f t="shared" si="1194"/>
        <v>#DIV/0!</v>
      </c>
      <c r="DN314" t="e">
        <f t="shared" si="1194"/>
        <v>#DIV/0!</v>
      </c>
      <c r="DO314" t="e">
        <f t="shared" si="1194"/>
        <v>#DIV/0!</v>
      </c>
      <c r="DP314" t="e">
        <f t="shared" si="1194"/>
        <v>#DIV/0!</v>
      </c>
      <c r="DQ314" t="e">
        <f t="shared" si="1194"/>
        <v>#DIV/0!</v>
      </c>
      <c r="DR314" t="e">
        <f t="shared" si="1194"/>
        <v>#DIV/0!</v>
      </c>
      <c r="DS314" t="e">
        <f t="shared" si="1194"/>
        <v>#DIV/0!</v>
      </c>
      <c r="DT314" t="e">
        <f t="shared" si="1194"/>
        <v>#DIV/0!</v>
      </c>
      <c r="DU314" t="e">
        <f t="shared" si="1194"/>
        <v>#DIV/0!</v>
      </c>
      <c r="DV314" t="e">
        <f t="shared" si="1194"/>
        <v>#DIV/0!</v>
      </c>
      <c r="DW314" t="e">
        <f t="shared" si="1195"/>
        <v>#DIV/0!</v>
      </c>
      <c r="DX314" t="e">
        <f t="shared" si="1195"/>
        <v>#DIV/0!</v>
      </c>
      <c r="DY314" t="e">
        <f t="shared" si="1195"/>
        <v>#DIV/0!</v>
      </c>
      <c r="DZ314" t="e">
        <f t="shared" si="1195"/>
        <v>#DIV/0!</v>
      </c>
      <c r="EA314" t="e">
        <f t="shared" si="1196"/>
        <v>#DIV/0!</v>
      </c>
      <c r="EC314" t="e">
        <f t="shared" si="1228"/>
        <v>#DIV/0!</v>
      </c>
      <c r="ED314" t="e">
        <f t="shared" si="1197"/>
        <v>#DIV/0!</v>
      </c>
      <c r="EE314" t="e">
        <f t="shared" si="1197"/>
        <v>#DIV/0!</v>
      </c>
      <c r="EF314" t="e">
        <f t="shared" si="1197"/>
        <v>#DIV/0!</v>
      </c>
      <c r="EG314" t="e">
        <f t="shared" si="1197"/>
        <v>#DIV/0!</v>
      </c>
      <c r="EH314" t="e">
        <f t="shared" si="1197"/>
        <v>#DIV/0!</v>
      </c>
      <c r="EI314" t="e">
        <f t="shared" si="1197"/>
        <v>#DIV/0!</v>
      </c>
      <c r="EJ314" t="e">
        <f t="shared" si="1197"/>
        <v>#DIV/0!</v>
      </c>
      <c r="EK314" t="e">
        <f t="shared" si="1197"/>
        <v>#DIV/0!</v>
      </c>
      <c r="EL314" t="e">
        <f t="shared" si="1197"/>
        <v>#DIV/0!</v>
      </c>
      <c r="EM314" t="e">
        <f t="shared" si="1197"/>
        <v>#DIV/0!</v>
      </c>
      <c r="EN314" t="e">
        <f t="shared" si="1197"/>
        <v>#DIV/0!</v>
      </c>
      <c r="EO314" t="e">
        <f t="shared" si="1197"/>
        <v>#DIV/0!</v>
      </c>
      <c r="EP314" t="e">
        <f t="shared" si="1197"/>
        <v>#DIV/0!</v>
      </c>
      <c r="EQ314" t="e">
        <f t="shared" si="1197"/>
        <v>#DIV/0!</v>
      </c>
      <c r="ER314" t="e">
        <f t="shared" si="1197"/>
        <v>#DIV/0!</v>
      </c>
      <c r="ES314" t="e">
        <f t="shared" si="1197"/>
        <v>#DIV/0!</v>
      </c>
      <c r="ET314" t="e">
        <f t="shared" si="1198"/>
        <v>#DIV/0!</v>
      </c>
      <c r="EU314" t="e">
        <f t="shared" si="1198"/>
        <v>#DIV/0!</v>
      </c>
      <c r="EV314" t="e">
        <f t="shared" si="1198"/>
        <v>#DIV/0!</v>
      </c>
      <c r="EW314" t="e">
        <f t="shared" si="1198"/>
        <v>#DIV/0!</v>
      </c>
      <c r="EZ314" t="e">
        <f t="shared" si="1229"/>
        <v>#DIV/0!</v>
      </c>
      <c r="FA314" t="e">
        <f t="shared" si="1199"/>
        <v>#DIV/0!</v>
      </c>
      <c r="FB314" t="e">
        <f t="shared" si="1199"/>
        <v>#DIV/0!</v>
      </c>
      <c r="FC314" t="e">
        <f t="shared" si="1199"/>
        <v>#DIV/0!</v>
      </c>
      <c r="FD314" t="e">
        <f t="shared" si="1199"/>
        <v>#DIV/0!</v>
      </c>
      <c r="FE314" t="e">
        <f t="shared" si="1199"/>
        <v>#DIV/0!</v>
      </c>
      <c r="FF314" t="e">
        <f t="shared" si="1199"/>
        <v>#DIV/0!</v>
      </c>
      <c r="FG314" t="e">
        <f t="shared" si="1199"/>
        <v>#DIV/0!</v>
      </c>
      <c r="FH314" t="e">
        <f t="shared" si="1199"/>
        <v>#DIV/0!</v>
      </c>
      <c r="FI314" t="e">
        <f t="shared" si="1199"/>
        <v>#DIV/0!</v>
      </c>
      <c r="FJ314" t="e">
        <f t="shared" si="1199"/>
        <v>#DIV/0!</v>
      </c>
      <c r="FK314" t="e">
        <f t="shared" si="1199"/>
        <v>#DIV/0!</v>
      </c>
      <c r="FL314" t="e">
        <f t="shared" si="1199"/>
        <v>#DIV/0!</v>
      </c>
      <c r="FM314" t="e">
        <f t="shared" si="1199"/>
        <v>#DIV/0!</v>
      </c>
      <c r="FN314" t="e">
        <f t="shared" si="1199"/>
        <v>#DIV/0!</v>
      </c>
      <c r="FO314" t="e">
        <f t="shared" si="1199"/>
        <v>#DIV/0!</v>
      </c>
      <c r="FP314" t="e">
        <f t="shared" si="1199"/>
        <v>#DIV/0!</v>
      </c>
      <c r="FQ314" t="e">
        <f t="shared" si="1199"/>
        <v>#DIV/0!</v>
      </c>
      <c r="FR314" t="e">
        <f t="shared" si="1199"/>
        <v>#DIV/0!</v>
      </c>
      <c r="FS314" t="e">
        <f t="shared" si="1199"/>
        <v>#DIV/0!</v>
      </c>
      <c r="FT314" t="e">
        <f t="shared" si="1199"/>
        <v>#DIV/0!</v>
      </c>
      <c r="FW314" t="e">
        <f t="shared" si="1200"/>
        <v>#DIV/0!</v>
      </c>
      <c r="FX314">
        <f t="shared" si="1230"/>
        <v>1</v>
      </c>
      <c r="FY314">
        <f t="shared" si="1144"/>
        <v>1.4580889183898147</v>
      </c>
      <c r="GA314" t="e">
        <f t="shared" si="1201"/>
        <v>#DIV/0!</v>
      </c>
      <c r="GB314">
        <f t="shared" si="1231"/>
        <v>1</v>
      </c>
      <c r="GC314">
        <f t="shared" si="1145"/>
        <v>1.2809955931473431</v>
      </c>
      <c r="GE314" t="e">
        <f t="shared" si="1202"/>
        <v>#DIV/0!</v>
      </c>
      <c r="GF314">
        <f t="shared" si="1232"/>
        <v>1</v>
      </c>
      <c r="GG314">
        <f t="shared" si="1146"/>
        <v>1.1117341955912279</v>
      </c>
      <c r="GI314" t="e">
        <f>#REF!</f>
        <v>#REF!</v>
      </c>
      <c r="GJ314" t="e">
        <f t="shared" si="1203"/>
        <v>#REF!</v>
      </c>
      <c r="GK314">
        <f t="shared" si="1147"/>
        <v>0</v>
      </c>
      <c r="GL314" s="3"/>
      <c r="GM314" s="3"/>
      <c r="GN314" s="8"/>
      <c r="GO314" s="5">
        <f t="shared" si="1233"/>
        <v>9</v>
      </c>
      <c r="GP314" t="b">
        <f t="shared" si="1204"/>
        <v>1</v>
      </c>
      <c r="GR314">
        <v>324</v>
      </c>
      <c r="GS314" s="20">
        <v>0.22091560174497221</v>
      </c>
      <c r="GT314" s="20">
        <v>0</v>
      </c>
      <c r="GU314" s="27"/>
      <c r="GV314" s="31">
        <f t="shared" ca="1" si="1148"/>
        <v>1994</v>
      </c>
      <c r="GW314" s="12">
        <f t="shared" ca="1" si="1205"/>
        <v>1.2122191151306725</v>
      </c>
      <c r="GX314" s="19">
        <f t="shared" ca="1" si="1206"/>
        <v>0.99856289014524446</v>
      </c>
      <c r="GY314" s="19">
        <f t="shared" ca="1" si="1207"/>
        <v>1.2104767757823696</v>
      </c>
      <c r="GZ314" s="11">
        <f t="shared" ca="1" si="1149"/>
        <v>1994</v>
      </c>
      <c r="HA314" s="12">
        <f t="shared" ca="1" si="1208"/>
        <v>1.2928838365062905</v>
      </c>
      <c r="HB314" s="12">
        <f t="shared" ca="1" si="1209"/>
        <v>0.93760868602581104</v>
      </c>
      <c r="HC314" s="12">
        <f t="shared" ca="1" si="1210"/>
        <v>0.99856289014524446</v>
      </c>
      <c r="HD314" s="12">
        <f t="shared" ca="1" si="1211"/>
        <v>1.2104767757823696</v>
      </c>
      <c r="HE314">
        <f t="shared" ca="1" si="1212"/>
        <v>1994</v>
      </c>
      <c r="HF314" s="12">
        <f t="shared" ca="1" si="1150"/>
        <v>0.99856289014524446</v>
      </c>
      <c r="HG314" s="12">
        <f t="shared" ca="1" si="1151"/>
        <v>0.93485590528567686</v>
      </c>
      <c r="HH314" s="12">
        <f t="shared" ca="1" si="1152"/>
        <v>1.0029446043230512</v>
      </c>
      <c r="HJ314" s="17"/>
      <c r="HL314" s="18">
        <f t="shared" si="1213"/>
        <v>1958</v>
      </c>
      <c r="HM314" s="9">
        <f t="shared" si="1153"/>
        <v>8.9752671770879497E-7</v>
      </c>
      <c r="HN314" s="9">
        <f t="shared" si="1154"/>
        <v>0</v>
      </c>
      <c r="HO314" s="9">
        <f t="shared" si="1155"/>
        <v>1.3103617243783614</v>
      </c>
      <c r="HP314" s="9">
        <f t="shared" si="1156"/>
        <v>1.2118045721773645</v>
      </c>
      <c r="HQ314" s="9">
        <f t="shared" si="1157"/>
        <v>1.4530917731992627</v>
      </c>
      <c r="HR314" s="9">
        <f t="shared" si="1158"/>
        <v>2.0709242576259177E-6</v>
      </c>
      <c r="HS314" s="9">
        <f t="shared" si="1159"/>
        <v>0</v>
      </c>
      <c r="HT314" s="9"/>
      <c r="HU314" s="9">
        <f t="shared" si="1160"/>
        <v>1.5879023288079139</v>
      </c>
      <c r="HV314" s="23">
        <f t="shared" si="1161"/>
        <v>2.3073678106347306</v>
      </c>
      <c r="HX314" s="8"/>
      <c r="HY314" s="5">
        <f t="shared" si="1234"/>
        <v>9</v>
      </c>
      <c r="HZ314" t="b">
        <f t="shared" si="1214"/>
        <v>1</v>
      </c>
      <c r="IB314">
        <f t="shared" si="1215"/>
        <v>324</v>
      </c>
      <c r="IC314" s="20">
        <v>0.24325598004788274</v>
      </c>
      <c r="ID314" s="20">
        <v>0</v>
      </c>
      <c r="IE314" s="11"/>
      <c r="IF314">
        <f t="shared" ca="1" si="1216"/>
        <v>1994</v>
      </c>
      <c r="IG314" s="12">
        <f t="shared" ca="1" si="1217"/>
        <v>0.97300192495754279</v>
      </c>
      <c r="IH314" s="19">
        <f t="shared" ca="1" si="1218"/>
        <v>0.99514062715358587</v>
      </c>
      <c r="II314" s="19">
        <f t="shared" ca="1" si="1219"/>
        <v>0.96827395096007784</v>
      </c>
      <c r="IJ314" s="11">
        <f t="shared" ca="1" si="1220"/>
        <v>1994</v>
      </c>
      <c r="IK314" s="12">
        <f t="shared" ca="1" si="1221"/>
        <v>0.93071538234009887</v>
      </c>
      <c r="IL314" s="12">
        <f t="shared" ca="1" si="1162"/>
        <v>1.0454344511972316</v>
      </c>
      <c r="IM314" s="12">
        <f t="shared" ca="1" si="1163"/>
        <v>0.99514062715358587</v>
      </c>
      <c r="IN314" s="12">
        <f t="shared" ca="1" si="1164"/>
        <v>0.96827395096007784</v>
      </c>
      <c r="IO314">
        <f t="shared" ca="1" si="1222"/>
        <v>1994</v>
      </c>
      <c r="IP314" s="12">
        <f t="shared" ca="1" si="1223"/>
        <v>0.99514062715358587</v>
      </c>
      <c r="IQ314" s="12">
        <f t="shared" ca="1" si="1224"/>
        <v>0.96690491814850343</v>
      </c>
      <c r="IR314" s="12">
        <f t="shared" ca="1" si="1225"/>
        <v>1.0556627506566669</v>
      </c>
    </row>
    <row r="315" spans="1:252" hidden="1" x14ac:dyDescent="0.2">
      <c r="A315" t="s">
        <v>218</v>
      </c>
      <c r="B315" s="1">
        <f t="shared" si="1226"/>
        <v>1959</v>
      </c>
      <c r="X315">
        <f t="shared" si="1118"/>
        <v>0</v>
      </c>
      <c r="AX315">
        <f t="shared" si="1119"/>
        <v>0</v>
      </c>
      <c r="AY315">
        <f t="shared" si="1120"/>
        <v>0</v>
      </c>
      <c r="AZ315">
        <f t="shared" si="1121"/>
        <v>0</v>
      </c>
      <c r="BA315">
        <f t="shared" si="1122"/>
        <v>0</v>
      </c>
      <c r="BB315">
        <f t="shared" si="1123"/>
        <v>0</v>
      </c>
      <c r="BC315">
        <f t="shared" si="1124"/>
        <v>0</v>
      </c>
      <c r="BD315">
        <f t="shared" si="1125"/>
        <v>0</v>
      </c>
      <c r="BE315">
        <f t="shared" si="1126"/>
        <v>0</v>
      </c>
      <c r="BF315">
        <f t="shared" si="1127"/>
        <v>0</v>
      </c>
      <c r="BG315">
        <f t="shared" si="1128"/>
        <v>0</v>
      </c>
      <c r="BH315">
        <f t="shared" si="1129"/>
        <v>0</v>
      </c>
      <c r="BI315">
        <f t="shared" si="1130"/>
        <v>0</v>
      </c>
      <c r="BJ315">
        <f t="shared" si="1131"/>
        <v>0</v>
      </c>
      <c r="BK315">
        <f t="shared" si="1132"/>
        <v>0</v>
      </c>
      <c r="BL315">
        <f t="shared" si="1133"/>
        <v>0</v>
      </c>
      <c r="BM315">
        <f t="shared" si="1134"/>
        <v>0</v>
      </c>
      <c r="BN315">
        <f t="shared" si="1135"/>
        <v>0</v>
      </c>
      <c r="BO315">
        <f t="shared" si="1136"/>
        <v>0</v>
      </c>
      <c r="BP315">
        <f t="shared" si="1137"/>
        <v>0</v>
      </c>
      <c r="BQ315">
        <f t="shared" si="1138"/>
        <v>0</v>
      </c>
      <c r="BR315">
        <f t="shared" si="1139"/>
        <v>0</v>
      </c>
      <c r="BS315">
        <f t="shared" si="1140"/>
        <v>0</v>
      </c>
      <c r="BU315" s="16"/>
      <c r="BV315" s="9">
        <f t="shared" si="1141"/>
        <v>1.2467804961390619E-6</v>
      </c>
      <c r="BW315" s="9">
        <f t="shared" si="1165"/>
        <v>0</v>
      </c>
      <c r="BX315" s="9">
        <f t="shared" si="1166"/>
        <v>1.2809955931473431</v>
      </c>
      <c r="BY315" s="9">
        <f t="shared" si="1167"/>
        <v>1.1117341955912279</v>
      </c>
      <c r="BZ315" s="9">
        <f t="shared" si="1168"/>
        <v>1.4580889183898147</v>
      </c>
      <c r="CA315" s="9">
        <f t="shared" si="1142"/>
        <v>2.5889437168324314E-6</v>
      </c>
      <c r="CB315" s="9">
        <f t="shared" si="1169"/>
        <v>0</v>
      </c>
      <c r="CC315" s="9"/>
      <c r="CD315" s="9">
        <f t="shared" si="1170"/>
        <v>1.4241266053035693</v>
      </c>
      <c r="CE315" s="9">
        <f t="shared" si="1171"/>
        <v>2.0765032215772399</v>
      </c>
      <c r="CG315" s="35"/>
      <c r="CH315">
        <f t="shared" si="1172"/>
        <v>1959</v>
      </c>
      <c r="CI315" t="e">
        <f t="shared" si="1173"/>
        <v>#DIV/0!</v>
      </c>
      <c r="CJ315" t="e">
        <f t="shared" si="1174"/>
        <v>#DIV/0!</v>
      </c>
      <c r="CK315" t="e">
        <f t="shared" si="1175"/>
        <v>#DIV/0!</v>
      </c>
      <c r="CL315" t="e">
        <f t="shared" si="1176"/>
        <v>#DIV/0!</v>
      </c>
      <c r="CM315" t="e">
        <f t="shared" si="1177"/>
        <v>#DIV/0!</v>
      </c>
      <c r="CN315" t="e">
        <f t="shared" si="1178"/>
        <v>#DIV/0!</v>
      </c>
      <c r="CO315" t="e">
        <f t="shared" si="1179"/>
        <v>#DIV/0!</v>
      </c>
      <c r="CP315" t="e">
        <f t="shared" si="1180"/>
        <v>#DIV/0!</v>
      </c>
      <c r="CQ315" t="e">
        <f t="shared" si="1181"/>
        <v>#DIV/0!</v>
      </c>
      <c r="CR315" t="e">
        <f t="shared" si="1182"/>
        <v>#DIV/0!</v>
      </c>
      <c r="CS315" t="e">
        <f t="shared" si="1183"/>
        <v>#DIV/0!</v>
      </c>
      <c r="CT315" t="e">
        <f t="shared" si="1184"/>
        <v>#DIV/0!</v>
      </c>
      <c r="CU315" t="e">
        <f t="shared" si="1185"/>
        <v>#DIV/0!</v>
      </c>
      <c r="CV315" t="e">
        <f t="shared" si="1186"/>
        <v>#DIV/0!</v>
      </c>
      <c r="CW315" t="e">
        <f t="shared" si="1187"/>
        <v>#DIV/0!</v>
      </c>
      <c r="CX315" t="e">
        <f t="shared" si="1188"/>
        <v>#DIV/0!</v>
      </c>
      <c r="CY315" t="e">
        <f t="shared" si="1189"/>
        <v>#DIV/0!</v>
      </c>
      <c r="CZ315" t="e">
        <f t="shared" si="1190"/>
        <v>#DIV/0!</v>
      </c>
      <c r="DA315" t="e">
        <f t="shared" si="1191"/>
        <v>#DIV/0!</v>
      </c>
      <c r="DB315" t="e">
        <f t="shared" si="1192"/>
        <v>#DIV/0!</v>
      </c>
      <c r="DC315" t="e">
        <f t="shared" si="1193"/>
        <v>#DIV/0!</v>
      </c>
      <c r="DF315" t="e">
        <f t="shared" si="1227"/>
        <v>#DIV/0!</v>
      </c>
      <c r="DG315" t="e">
        <f t="shared" si="1194"/>
        <v>#DIV/0!</v>
      </c>
      <c r="DH315" t="e">
        <f t="shared" si="1194"/>
        <v>#DIV/0!</v>
      </c>
      <c r="DI315" t="e">
        <f t="shared" si="1194"/>
        <v>#DIV/0!</v>
      </c>
      <c r="DJ315" t="e">
        <f t="shared" si="1194"/>
        <v>#DIV/0!</v>
      </c>
      <c r="DK315" t="e">
        <f t="shared" si="1194"/>
        <v>#DIV/0!</v>
      </c>
      <c r="DL315" t="e">
        <f t="shared" si="1194"/>
        <v>#DIV/0!</v>
      </c>
      <c r="DM315" t="e">
        <f t="shared" si="1194"/>
        <v>#DIV/0!</v>
      </c>
      <c r="DN315" t="e">
        <f t="shared" si="1194"/>
        <v>#DIV/0!</v>
      </c>
      <c r="DO315" t="e">
        <f t="shared" si="1194"/>
        <v>#DIV/0!</v>
      </c>
      <c r="DP315" t="e">
        <f t="shared" si="1194"/>
        <v>#DIV/0!</v>
      </c>
      <c r="DQ315" t="e">
        <f t="shared" si="1194"/>
        <v>#DIV/0!</v>
      </c>
      <c r="DR315" t="e">
        <f t="shared" si="1194"/>
        <v>#DIV/0!</v>
      </c>
      <c r="DS315" t="e">
        <f t="shared" si="1194"/>
        <v>#DIV/0!</v>
      </c>
      <c r="DT315" t="e">
        <f t="shared" si="1194"/>
        <v>#DIV/0!</v>
      </c>
      <c r="DU315" t="e">
        <f t="shared" si="1194"/>
        <v>#DIV/0!</v>
      </c>
      <c r="DV315" t="e">
        <f t="shared" si="1194"/>
        <v>#DIV/0!</v>
      </c>
      <c r="DW315" t="e">
        <f t="shared" si="1195"/>
        <v>#DIV/0!</v>
      </c>
      <c r="DX315" t="e">
        <f t="shared" si="1195"/>
        <v>#DIV/0!</v>
      </c>
      <c r="DY315" t="e">
        <f t="shared" si="1195"/>
        <v>#DIV/0!</v>
      </c>
      <c r="DZ315" t="e">
        <f t="shared" si="1195"/>
        <v>#DIV/0!</v>
      </c>
      <c r="EA315" t="e">
        <f t="shared" si="1196"/>
        <v>#DIV/0!</v>
      </c>
      <c r="EC315" t="e">
        <f t="shared" si="1228"/>
        <v>#DIV/0!</v>
      </c>
      <c r="ED315" t="e">
        <f t="shared" si="1197"/>
        <v>#DIV/0!</v>
      </c>
      <c r="EE315" t="e">
        <f t="shared" si="1197"/>
        <v>#DIV/0!</v>
      </c>
      <c r="EF315" t="e">
        <f t="shared" si="1197"/>
        <v>#DIV/0!</v>
      </c>
      <c r="EG315" t="e">
        <f t="shared" si="1197"/>
        <v>#DIV/0!</v>
      </c>
      <c r="EH315" t="e">
        <f t="shared" si="1197"/>
        <v>#DIV/0!</v>
      </c>
      <c r="EI315" t="e">
        <f t="shared" si="1197"/>
        <v>#DIV/0!</v>
      </c>
      <c r="EJ315" t="e">
        <f t="shared" si="1197"/>
        <v>#DIV/0!</v>
      </c>
      <c r="EK315" t="e">
        <f t="shared" si="1197"/>
        <v>#DIV/0!</v>
      </c>
      <c r="EL315" t="e">
        <f t="shared" si="1197"/>
        <v>#DIV/0!</v>
      </c>
      <c r="EM315" t="e">
        <f t="shared" si="1197"/>
        <v>#DIV/0!</v>
      </c>
      <c r="EN315" t="e">
        <f t="shared" si="1197"/>
        <v>#DIV/0!</v>
      </c>
      <c r="EO315" t="e">
        <f t="shared" si="1197"/>
        <v>#DIV/0!</v>
      </c>
      <c r="EP315" t="e">
        <f t="shared" si="1197"/>
        <v>#DIV/0!</v>
      </c>
      <c r="EQ315" t="e">
        <f t="shared" si="1197"/>
        <v>#DIV/0!</v>
      </c>
      <c r="ER315" t="e">
        <f t="shared" si="1197"/>
        <v>#DIV/0!</v>
      </c>
      <c r="ES315" t="e">
        <f t="shared" si="1197"/>
        <v>#DIV/0!</v>
      </c>
      <c r="ET315" t="e">
        <f t="shared" si="1198"/>
        <v>#DIV/0!</v>
      </c>
      <c r="EU315" t="e">
        <f t="shared" si="1198"/>
        <v>#DIV/0!</v>
      </c>
      <c r="EV315" t="e">
        <f t="shared" si="1198"/>
        <v>#DIV/0!</v>
      </c>
      <c r="EW315" t="e">
        <f t="shared" si="1198"/>
        <v>#DIV/0!</v>
      </c>
      <c r="EZ315" t="e">
        <f t="shared" si="1229"/>
        <v>#DIV/0!</v>
      </c>
      <c r="FA315" t="e">
        <f t="shared" si="1199"/>
        <v>#DIV/0!</v>
      </c>
      <c r="FB315" t="e">
        <f t="shared" si="1199"/>
        <v>#DIV/0!</v>
      </c>
      <c r="FC315" t="e">
        <f t="shared" si="1199"/>
        <v>#DIV/0!</v>
      </c>
      <c r="FD315" t="e">
        <f t="shared" si="1199"/>
        <v>#DIV/0!</v>
      </c>
      <c r="FE315" t="e">
        <f t="shared" si="1199"/>
        <v>#DIV/0!</v>
      </c>
      <c r="FF315" t="e">
        <f t="shared" si="1199"/>
        <v>#DIV/0!</v>
      </c>
      <c r="FG315" t="e">
        <f t="shared" si="1199"/>
        <v>#DIV/0!</v>
      </c>
      <c r="FH315" t="e">
        <f t="shared" si="1199"/>
        <v>#DIV/0!</v>
      </c>
      <c r="FI315" t="e">
        <f t="shared" si="1199"/>
        <v>#DIV/0!</v>
      </c>
      <c r="FJ315" t="e">
        <f t="shared" si="1199"/>
        <v>#DIV/0!</v>
      </c>
      <c r="FK315" t="e">
        <f t="shared" si="1199"/>
        <v>#DIV/0!</v>
      </c>
      <c r="FL315" t="e">
        <f t="shared" si="1199"/>
        <v>#DIV/0!</v>
      </c>
      <c r="FM315" t="e">
        <f t="shared" si="1199"/>
        <v>#DIV/0!</v>
      </c>
      <c r="FN315" t="e">
        <f t="shared" si="1199"/>
        <v>#DIV/0!</v>
      </c>
      <c r="FO315" t="e">
        <f t="shared" si="1199"/>
        <v>#DIV/0!</v>
      </c>
      <c r="FP315" t="e">
        <f t="shared" si="1199"/>
        <v>#DIV/0!</v>
      </c>
      <c r="FQ315" t="e">
        <f t="shared" si="1199"/>
        <v>#DIV/0!</v>
      </c>
      <c r="FR315" t="e">
        <f t="shared" si="1199"/>
        <v>#DIV/0!</v>
      </c>
      <c r="FS315" t="e">
        <f t="shared" si="1199"/>
        <v>#DIV/0!</v>
      </c>
      <c r="FT315" t="e">
        <f t="shared" si="1199"/>
        <v>#DIV/0!</v>
      </c>
      <c r="FW315" t="e">
        <f t="shared" si="1200"/>
        <v>#DIV/0!</v>
      </c>
      <c r="FX315">
        <f t="shared" si="1230"/>
        <v>1</v>
      </c>
      <c r="FY315">
        <f t="shared" si="1144"/>
        <v>1.4580889183898147</v>
      </c>
      <c r="GA315" t="e">
        <f t="shared" si="1201"/>
        <v>#DIV/0!</v>
      </c>
      <c r="GB315">
        <f t="shared" si="1231"/>
        <v>1</v>
      </c>
      <c r="GC315">
        <f t="shared" si="1145"/>
        <v>1.2809955931473431</v>
      </c>
      <c r="GE315" t="e">
        <f t="shared" si="1202"/>
        <v>#DIV/0!</v>
      </c>
      <c r="GF315">
        <f t="shared" si="1232"/>
        <v>1</v>
      </c>
      <c r="GG315">
        <f t="shared" si="1146"/>
        <v>1.1117341955912279</v>
      </c>
      <c r="GI315" t="e">
        <f>#REF!</f>
        <v>#REF!</v>
      </c>
      <c r="GJ315" t="e">
        <f t="shared" si="1203"/>
        <v>#REF!</v>
      </c>
      <c r="GK315">
        <f t="shared" si="1147"/>
        <v>0</v>
      </c>
      <c r="GL315" s="3"/>
      <c r="GM315" s="3"/>
      <c r="GN315" s="8"/>
      <c r="GO315" s="5">
        <f t="shared" si="1233"/>
        <v>10</v>
      </c>
      <c r="GP315" t="b">
        <f t="shared" si="1204"/>
        <v>1</v>
      </c>
      <c r="GR315">
        <v>325</v>
      </c>
      <c r="GS315" s="20">
        <v>0.17380614850652146</v>
      </c>
      <c r="GT315" s="20">
        <v>0</v>
      </c>
      <c r="GU315" s="27"/>
      <c r="GV315" s="31">
        <f t="shared" ca="1" si="1148"/>
        <v>1995</v>
      </c>
      <c r="GW315" s="12">
        <f t="shared" ca="1" si="1205"/>
        <v>1.2310842256081436</v>
      </c>
      <c r="GX315" s="19">
        <f t="shared" ca="1" si="1206"/>
        <v>1.0121635317487816</v>
      </c>
      <c r="GY315" s="19">
        <f t="shared" ca="1" si="1207"/>
        <v>1.2460582880672137</v>
      </c>
      <c r="GZ315" s="11">
        <f t="shared" ca="1" si="1149"/>
        <v>1995</v>
      </c>
      <c r="HA315" s="12">
        <f t="shared" ca="1" si="1208"/>
        <v>1.3461034260110745</v>
      </c>
      <c r="HB315" s="12">
        <f t="shared" ca="1" si="1209"/>
        <v>0.91455396503687025</v>
      </c>
      <c r="HC315" s="12">
        <f t="shared" ca="1" si="1210"/>
        <v>1.0121635317487816</v>
      </c>
      <c r="HD315" s="12">
        <f t="shared" ca="1" si="1211"/>
        <v>1.2460582880672137</v>
      </c>
      <c r="HE315">
        <f t="shared" ca="1" si="1212"/>
        <v>1995</v>
      </c>
      <c r="HF315" s="12">
        <f t="shared" ca="1" si="1150"/>
        <v>1.0121635317487816</v>
      </c>
      <c r="HG315" s="12">
        <f t="shared" ca="1" si="1151"/>
        <v>1.0136356274589626</v>
      </c>
      <c r="HH315" s="12">
        <f t="shared" ca="1" si="1152"/>
        <v>0.90225120374815981</v>
      </c>
      <c r="HJ315" s="17"/>
      <c r="HL315" s="18">
        <f t="shared" si="1213"/>
        <v>1959</v>
      </c>
      <c r="HM315" s="9">
        <f t="shared" si="1153"/>
        <v>8.9752671770879497E-7</v>
      </c>
      <c r="HN315" s="9">
        <f t="shared" si="1154"/>
        <v>0</v>
      </c>
      <c r="HO315" s="9">
        <f t="shared" si="1155"/>
        <v>1.3103617243783614</v>
      </c>
      <c r="HP315" s="9">
        <f t="shared" si="1156"/>
        <v>1.2118045721773645</v>
      </c>
      <c r="HQ315" s="9">
        <f t="shared" si="1157"/>
        <v>1.4530917731992627</v>
      </c>
      <c r="HR315" s="9">
        <f t="shared" si="1158"/>
        <v>2.0709242576259177E-6</v>
      </c>
      <c r="HS315" s="9">
        <f t="shared" si="1159"/>
        <v>0</v>
      </c>
      <c r="HT315" s="9"/>
      <c r="HU315" s="9">
        <f t="shared" si="1160"/>
        <v>1.5879023288079139</v>
      </c>
      <c r="HV315" s="23">
        <f t="shared" si="1161"/>
        <v>2.3073678106347306</v>
      </c>
      <c r="HX315" s="8"/>
      <c r="HY315" s="5">
        <f t="shared" si="1234"/>
        <v>10</v>
      </c>
      <c r="HZ315" t="b">
        <f t="shared" si="1214"/>
        <v>1</v>
      </c>
      <c r="IB315">
        <f t="shared" si="1215"/>
        <v>325</v>
      </c>
      <c r="IC315" s="20">
        <v>0.217897195634186</v>
      </c>
      <c r="ID315" s="20">
        <v>0</v>
      </c>
      <c r="IE315" s="11"/>
      <c r="IF315">
        <f t="shared" ca="1" si="1216"/>
        <v>1995</v>
      </c>
      <c r="IG315" s="12">
        <f t="shared" ca="1" si="1217"/>
        <v>0.98814422768153276</v>
      </c>
      <c r="IH315" s="19">
        <f t="shared" ca="1" si="1218"/>
        <v>1.0086946567981949</v>
      </c>
      <c r="II315" s="19">
        <f t="shared" ca="1" si="1219"/>
        <v>0.99673600175730415</v>
      </c>
      <c r="IJ315" s="11">
        <f t="shared" ca="1" si="1220"/>
        <v>1995</v>
      </c>
      <c r="IK315" s="12">
        <f t="shared" ca="1" si="1221"/>
        <v>0.96902686028987139</v>
      </c>
      <c r="IL315" s="12">
        <f t="shared" ca="1" si="1162"/>
        <v>1.0197284184526554</v>
      </c>
      <c r="IM315" s="12">
        <f t="shared" ca="1" si="1163"/>
        <v>1.0086946567981949</v>
      </c>
      <c r="IN315" s="12">
        <f t="shared" ca="1" si="1164"/>
        <v>0.99673600175730415</v>
      </c>
      <c r="IO315">
        <f t="shared" ca="1" si="1222"/>
        <v>1995</v>
      </c>
      <c r="IP315" s="12">
        <f t="shared" ca="1" si="1223"/>
        <v>1.0086946567981949</v>
      </c>
      <c r="IQ315" s="12">
        <f t="shared" ca="1" si="1224"/>
        <v>1.0022526225707558</v>
      </c>
      <c r="IR315" s="12">
        <f t="shared" ca="1" si="1225"/>
        <v>1.005871399059391</v>
      </c>
    </row>
    <row r="316" spans="1:252" hidden="1" x14ac:dyDescent="0.2">
      <c r="A316" t="s">
        <v>218</v>
      </c>
      <c r="B316" s="1">
        <f t="shared" si="1226"/>
        <v>1960</v>
      </c>
      <c r="X316">
        <f t="shared" si="1118"/>
        <v>0</v>
      </c>
      <c r="AX316">
        <f t="shared" si="1119"/>
        <v>0</v>
      </c>
      <c r="AY316">
        <f t="shared" si="1120"/>
        <v>0</v>
      </c>
      <c r="AZ316">
        <f t="shared" si="1121"/>
        <v>0</v>
      </c>
      <c r="BA316">
        <f t="shared" si="1122"/>
        <v>0</v>
      </c>
      <c r="BB316">
        <f t="shared" si="1123"/>
        <v>0</v>
      </c>
      <c r="BC316">
        <f t="shared" si="1124"/>
        <v>0</v>
      </c>
      <c r="BD316">
        <f t="shared" si="1125"/>
        <v>0</v>
      </c>
      <c r="BE316">
        <f t="shared" si="1126"/>
        <v>0</v>
      </c>
      <c r="BF316">
        <f t="shared" si="1127"/>
        <v>0</v>
      </c>
      <c r="BG316">
        <f t="shared" si="1128"/>
        <v>0</v>
      </c>
      <c r="BH316">
        <f t="shared" si="1129"/>
        <v>0</v>
      </c>
      <c r="BI316">
        <f t="shared" si="1130"/>
        <v>0</v>
      </c>
      <c r="BJ316">
        <f t="shared" si="1131"/>
        <v>0</v>
      </c>
      <c r="BK316">
        <f t="shared" si="1132"/>
        <v>0</v>
      </c>
      <c r="BL316">
        <f t="shared" si="1133"/>
        <v>0</v>
      </c>
      <c r="BM316">
        <f t="shared" si="1134"/>
        <v>0</v>
      </c>
      <c r="BN316">
        <f t="shared" si="1135"/>
        <v>0</v>
      </c>
      <c r="BO316">
        <f t="shared" si="1136"/>
        <v>0</v>
      </c>
      <c r="BP316">
        <f t="shared" si="1137"/>
        <v>0</v>
      </c>
      <c r="BQ316">
        <f t="shared" si="1138"/>
        <v>0</v>
      </c>
      <c r="BR316">
        <f t="shared" si="1139"/>
        <v>0</v>
      </c>
      <c r="BS316">
        <f t="shared" si="1140"/>
        <v>0</v>
      </c>
      <c r="BU316" s="16"/>
      <c r="BV316" s="9">
        <f t="shared" si="1141"/>
        <v>1.2467804961390619E-6</v>
      </c>
      <c r="BW316" s="9">
        <f t="shared" si="1165"/>
        <v>0</v>
      </c>
      <c r="BX316" s="9">
        <f t="shared" si="1166"/>
        <v>1.2809955931473431</v>
      </c>
      <c r="BY316" s="9">
        <f t="shared" si="1167"/>
        <v>1.1117341955912279</v>
      </c>
      <c r="BZ316" s="9">
        <f t="shared" si="1168"/>
        <v>1.4580889183898147</v>
      </c>
      <c r="CA316" s="9">
        <f t="shared" si="1142"/>
        <v>2.5889437168324314E-6</v>
      </c>
      <c r="CB316" s="9">
        <f t="shared" si="1169"/>
        <v>0</v>
      </c>
      <c r="CC316" s="9"/>
      <c r="CD316" s="9">
        <f t="shared" si="1170"/>
        <v>1.4241266053035693</v>
      </c>
      <c r="CE316" s="9">
        <f t="shared" si="1171"/>
        <v>2.0765032215772399</v>
      </c>
      <c r="CG316" s="35"/>
      <c r="CH316">
        <f t="shared" si="1172"/>
        <v>1960</v>
      </c>
      <c r="CI316" t="e">
        <f t="shared" si="1173"/>
        <v>#DIV/0!</v>
      </c>
      <c r="CJ316" t="e">
        <f t="shared" si="1174"/>
        <v>#DIV/0!</v>
      </c>
      <c r="CK316" t="e">
        <f t="shared" si="1175"/>
        <v>#DIV/0!</v>
      </c>
      <c r="CL316" t="e">
        <f t="shared" si="1176"/>
        <v>#DIV/0!</v>
      </c>
      <c r="CM316" t="e">
        <f t="shared" si="1177"/>
        <v>#DIV/0!</v>
      </c>
      <c r="CN316" t="e">
        <f t="shared" si="1178"/>
        <v>#DIV/0!</v>
      </c>
      <c r="CO316" t="e">
        <f t="shared" si="1179"/>
        <v>#DIV/0!</v>
      </c>
      <c r="CP316" t="e">
        <f t="shared" si="1180"/>
        <v>#DIV/0!</v>
      </c>
      <c r="CQ316" t="e">
        <f t="shared" si="1181"/>
        <v>#DIV/0!</v>
      </c>
      <c r="CR316" t="e">
        <f t="shared" si="1182"/>
        <v>#DIV/0!</v>
      </c>
      <c r="CS316" t="e">
        <f t="shared" si="1183"/>
        <v>#DIV/0!</v>
      </c>
      <c r="CT316" t="e">
        <f t="shared" si="1184"/>
        <v>#DIV/0!</v>
      </c>
      <c r="CU316" t="e">
        <f t="shared" si="1185"/>
        <v>#DIV/0!</v>
      </c>
      <c r="CV316" t="e">
        <f t="shared" si="1186"/>
        <v>#DIV/0!</v>
      </c>
      <c r="CW316" t="e">
        <f t="shared" si="1187"/>
        <v>#DIV/0!</v>
      </c>
      <c r="CX316" t="e">
        <f t="shared" si="1188"/>
        <v>#DIV/0!</v>
      </c>
      <c r="CY316" t="e">
        <f t="shared" si="1189"/>
        <v>#DIV/0!</v>
      </c>
      <c r="CZ316" t="e">
        <f t="shared" si="1190"/>
        <v>#DIV/0!</v>
      </c>
      <c r="DA316" t="e">
        <f t="shared" si="1191"/>
        <v>#DIV/0!</v>
      </c>
      <c r="DB316" t="e">
        <f t="shared" si="1192"/>
        <v>#DIV/0!</v>
      </c>
      <c r="DC316" t="e">
        <f t="shared" si="1193"/>
        <v>#DIV/0!</v>
      </c>
      <c r="DF316" t="e">
        <f t="shared" si="1227"/>
        <v>#DIV/0!</v>
      </c>
      <c r="DG316" t="e">
        <f t="shared" si="1194"/>
        <v>#DIV/0!</v>
      </c>
      <c r="DH316" t="e">
        <f t="shared" si="1194"/>
        <v>#DIV/0!</v>
      </c>
      <c r="DI316" t="e">
        <f t="shared" si="1194"/>
        <v>#DIV/0!</v>
      </c>
      <c r="DJ316" t="e">
        <f t="shared" si="1194"/>
        <v>#DIV/0!</v>
      </c>
      <c r="DK316" t="e">
        <f t="shared" si="1194"/>
        <v>#DIV/0!</v>
      </c>
      <c r="DL316" t="e">
        <f t="shared" si="1194"/>
        <v>#DIV/0!</v>
      </c>
      <c r="DM316" t="e">
        <f t="shared" si="1194"/>
        <v>#DIV/0!</v>
      </c>
      <c r="DN316" t="e">
        <f t="shared" si="1194"/>
        <v>#DIV/0!</v>
      </c>
      <c r="DO316" t="e">
        <f t="shared" si="1194"/>
        <v>#DIV/0!</v>
      </c>
      <c r="DP316" t="e">
        <f t="shared" si="1194"/>
        <v>#DIV/0!</v>
      </c>
      <c r="DQ316" t="e">
        <f t="shared" si="1194"/>
        <v>#DIV/0!</v>
      </c>
      <c r="DR316" t="e">
        <f t="shared" si="1194"/>
        <v>#DIV/0!</v>
      </c>
      <c r="DS316" t="e">
        <f t="shared" si="1194"/>
        <v>#DIV/0!</v>
      </c>
      <c r="DT316" t="e">
        <f t="shared" si="1194"/>
        <v>#DIV/0!</v>
      </c>
      <c r="DU316" t="e">
        <f t="shared" si="1194"/>
        <v>#DIV/0!</v>
      </c>
      <c r="DV316" t="e">
        <f t="shared" si="1194"/>
        <v>#DIV/0!</v>
      </c>
      <c r="DW316" t="e">
        <f t="shared" si="1195"/>
        <v>#DIV/0!</v>
      </c>
      <c r="DX316" t="e">
        <f t="shared" si="1195"/>
        <v>#DIV/0!</v>
      </c>
      <c r="DY316" t="e">
        <f t="shared" si="1195"/>
        <v>#DIV/0!</v>
      </c>
      <c r="DZ316" t="e">
        <f t="shared" si="1195"/>
        <v>#DIV/0!</v>
      </c>
      <c r="EA316" t="e">
        <f t="shared" si="1196"/>
        <v>#DIV/0!</v>
      </c>
      <c r="EC316" t="e">
        <f t="shared" si="1228"/>
        <v>#DIV/0!</v>
      </c>
      <c r="ED316" t="e">
        <f t="shared" si="1197"/>
        <v>#DIV/0!</v>
      </c>
      <c r="EE316" t="e">
        <f t="shared" si="1197"/>
        <v>#DIV/0!</v>
      </c>
      <c r="EF316" t="e">
        <f t="shared" si="1197"/>
        <v>#DIV/0!</v>
      </c>
      <c r="EG316" t="e">
        <f t="shared" si="1197"/>
        <v>#DIV/0!</v>
      </c>
      <c r="EH316" t="e">
        <f t="shared" si="1197"/>
        <v>#DIV/0!</v>
      </c>
      <c r="EI316" t="e">
        <f t="shared" si="1197"/>
        <v>#DIV/0!</v>
      </c>
      <c r="EJ316" t="e">
        <f t="shared" si="1197"/>
        <v>#DIV/0!</v>
      </c>
      <c r="EK316" t="e">
        <f t="shared" si="1197"/>
        <v>#DIV/0!</v>
      </c>
      <c r="EL316" t="e">
        <f t="shared" si="1197"/>
        <v>#DIV/0!</v>
      </c>
      <c r="EM316" t="e">
        <f t="shared" si="1197"/>
        <v>#DIV/0!</v>
      </c>
      <c r="EN316" t="e">
        <f t="shared" si="1197"/>
        <v>#DIV/0!</v>
      </c>
      <c r="EO316" t="e">
        <f t="shared" si="1197"/>
        <v>#DIV/0!</v>
      </c>
      <c r="EP316" t="e">
        <f t="shared" si="1197"/>
        <v>#DIV/0!</v>
      </c>
      <c r="EQ316" t="e">
        <f t="shared" si="1197"/>
        <v>#DIV/0!</v>
      </c>
      <c r="ER316" t="e">
        <f t="shared" si="1197"/>
        <v>#DIV/0!</v>
      </c>
      <c r="ES316" t="e">
        <f t="shared" si="1197"/>
        <v>#DIV/0!</v>
      </c>
      <c r="ET316" t="e">
        <f t="shared" si="1198"/>
        <v>#DIV/0!</v>
      </c>
      <c r="EU316" t="e">
        <f t="shared" si="1198"/>
        <v>#DIV/0!</v>
      </c>
      <c r="EV316" t="e">
        <f t="shared" si="1198"/>
        <v>#DIV/0!</v>
      </c>
      <c r="EW316" t="e">
        <f t="shared" si="1198"/>
        <v>#DIV/0!</v>
      </c>
      <c r="EZ316" t="e">
        <f t="shared" si="1229"/>
        <v>#DIV/0!</v>
      </c>
      <c r="FA316" t="e">
        <f t="shared" si="1199"/>
        <v>#DIV/0!</v>
      </c>
      <c r="FB316" t="e">
        <f t="shared" si="1199"/>
        <v>#DIV/0!</v>
      </c>
      <c r="FC316" t="e">
        <f t="shared" si="1199"/>
        <v>#DIV/0!</v>
      </c>
      <c r="FD316" t="e">
        <f t="shared" si="1199"/>
        <v>#DIV/0!</v>
      </c>
      <c r="FE316" t="e">
        <f t="shared" si="1199"/>
        <v>#DIV/0!</v>
      </c>
      <c r="FF316" t="e">
        <f t="shared" si="1199"/>
        <v>#DIV/0!</v>
      </c>
      <c r="FG316" t="e">
        <f t="shared" si="1199"/>
        <v>#DIV/0!</v>
      </c>
      <c r="FH316" t="e">
        <f t="shared" si="1199"/>
        <v>#DIV/0!</v>
      </c>
      <c r="FI316" t="e">
        <f t="shared" si="1199"/>
        <v>#DIV/0!</v>
      </c>
      <c r="FJ316" t="e">
        <f t="shared" si="1199"/>
        <v>#DIV/0!</v>
      </c>
      <c r="FK316" t="e">
        <f t="shared" si="1199"/>
        <v>#DIV/0!</v>
      </c>
      <c r="FL316" t="e">
        <f t="shared" si="1199"/>
        <v>#DIV/0!</v>
      </c>
      <c r="FM316" t="e">
        <f t="shared" si="1199"/>
        <v>#DIV/0!</v>
      </c>
      <c r="FN316" t="e">
        <f t="shared" si="1199"/>
        <v>#DIV/0!</v>
      </c>
      <c r="FO316" t="e">
        <f t="shared" si="1199"/>
        <v>#DIV/0!</v>
      </c>
      <c r="FP316" t="e">
        <f t="shared" si="1199"/>
        <v>#DIV/0!</v>
      </c>
      <c r="FQ316" t="e">
        <f t="shared" si="1199"/>
        <v>#DIV/0!</v>
      </c>
      <c r="FR316" t="e">
        <f t="shared" si="1199"/>
        <v>#DIV/0!</v>
      </c>
      <c r="FS316" t="e">
        <f t="shared" si="1199"/>
        <v>#DIV/0!</v>
      </c>
      <c r="FT316" t="e">
        <f t="shared" si="1199"/>
        <v>#DIV/0!</v>
      </c>
      <c r="FW316" t="e">
        <f t="shared" si="1200"/>
        <v>#DIV/0!</v>
      </c>
      <c r="FX316">
        <f t="shared" si="1230"/>
        <v>1</v>
      </c>
      <c r="FY316">
        <f t="shared" si="1144"/>
        <v>1.4580889183898147</v>
      </c>
      <c r="GA316" t="e">
        <f t="shared" si="1201"/>
        <v>#DIV/0!</v>
      </c>
      <c r="GB316">
        <f t="shared" si="1231"/>
        <v>1</v>
      </c>
      <c r="GC316">
        <f t="shared" si="1145"/>
        <v>1.2809955931473431</v>
      </c>
      <c r="GE316" t="e">
        <f t="shared" si="1202"/>
        <v>#DIV/0!</v>
      </c>
      <c r="GF316">
        <f t="shared" si="1232"/>
        <v>1</v>
      </c>
      <c r="GG316">
        <f t="shared" si="1146"/>
        <v>1.1117341955912279</v>
      </c>
      <c r="GI316" t="e">
        <f>#REF!</f>
        <v>#REF!</v>
      </c>
      <c r="GJ316" t="e">
        <f t="shared" si="1203"/>
        <v>#REF!</v>
      </c>
      <c r="GK316">
        <f t="shared" si="1147"/>
        <v>0</v>
      </c>
      <c r="GL316" s="3"/>
      <c r="GM316" s="3"/>
      <c r="GN316" s="8"/>
      <c r="GO316" s="5">
        <f t="shared" si="1233"/>
        <v>11</v>
      </c>
      <c r="GP316" t="b">
        <f t="shared" si="1204"/>
        <v>1</v>
      </c>
      <c r="GR316">
        <v>326</v>
      </c>
      <c r="GS316" s="20">
        <v>1.1260493049948065E-2</v>
      </c>
      <c r="GT316" s="20">
        <v>0</v>
      </c>
      <c r="GU316" s="27"/>
      <c r="GV316" s="31">
        <f t="shared" ca="1" si="1148"/>
        <v>1996</v>
      </c>
      <c r="GW316" s="12">
        <f t="shared" ca="1" si="1205"/>
        <v>1.2458547964163256</v>
      </c>
      <c r="GX316" s="19">
        <f t="shared" ca="1" si="1206"/>
        <v>1.0034389742497474</v>
      </c>
      <c r="GY316" s="19">
        <f t="shared" ca="1" si="1207"/>
        <v>1.2501387387135006</v>
      </c>
      <c r="GZ316" s="11">
        <f t="shared" ca="1" si="1149"/>
        <v>1996</v>
      </c>
      <c r="HA316" s="12">
        <f t="shared" ca="1" si="1208"/>
        <v>1.3891291162026258</v>
      </c>
      <c r="HB316" s="12">
        <f t="shared" ca="1" si="1209"/>
        <v>0.89686032916942948</v>
      </c>
      <c r="HC316" s="12">
        <f t="shared" ca="1" si="1210"/>
        <v>1.0034389742497474</v>
      </c>
      <c r="HD316" s="12">
        <f t="shared" ca="1" si="1211"/>
        <v>1.2501387387135006</v>
      </c>
      <c r="HE316">
        <f t="shared" ca="1" si="1212"/>
        <v>1996</v>
      </c>
      <c r="HF316" s="12">
        <f t="shared" ca="1" si="1150"/>
        <v>1.0034389742497474</v>
      </c>
      <c r="HG316" s="12">
        <f t="shared" ca="1" si="1151"/>
        <v>0.97758929409743733</v>
      </c>
      <c r="HH316" s="12">
        <f t="shared" ca="1" si="1152"/>
        <v>0.91742036720794784</v>
      </c>
      <c r="HJ316" s="17"/>
      <c r="HL316" s="18">
        <f t="shared" si="1213"/>
        <v>1960</v>
      </c>
      <c r="HM316" s="9">
        <f t="shared" si="1153"/>
        <v>8.9752671770879497E-7</v>
      </c>
      <c r="HN316" s="9">
        <f t="shared" si="1154"/>
        <v>0</v>
      </c>
      <c r="HO316" s="9">
        <f t="shared" si="1155"/>
        <v>1.3103617243783614</v>
      </c>
      <c r="HP316" s="9">
        <f t="shared" si="1156"/>
        <v>1.2118045721773645</v>
      </c>
      <c r="HQ316" s="9">
        <f t="shared" si="1157"/>
        <v>1.4530917731992627</v>
      </c>
      <c r="HR316" s="9">
        <f t="shared" si="1158"/>
        <v>2.0709242576259177E-6</v>
      </c>
      <c r="HS316" s="9">
        <f t="shared" si="1159"/>
        <v>0</v>
      </c>
      <c r="HT316" s="9"/>
      <c r="HU316" s="9">
        <f t="shared" si="1160"/>
        <v>1.5879023288079139</v>
      </c>
      <c r="HV316" s="23">
        <f t="shared" si="1161"/>
        <v>2.3073678106347306</v>
      </c>
      <c r="HX316" s="8"/>
      <c r="HY316" s="5">
        <f t="shared" si="1234"/>
        <v>11</v>
      </c>
      <c r="HZ316" t="b">
        <f t="shared" si="1214"/>
        <v>1</v>
      </c>
      <c r="IB316">
        <f t="shared" si="1215"/>
        <v>326</v>
      </c>
      <c r="IC316" s="20">
        <v>9.4980574067995479E-3</v>
      </c>
      <c r="ID316" s="20">
        <v>0</v>
      </c>
      <c r="IE316" s="11"/>
      <c r="IF316">
        <f t="shared" ca="1" si="1216"/>
        <v>1996</v>
      </c>
      <c r="IG316" s="12">
        <f t="shared" ca="1" si="1217"/>
        <v>1</v>
      </c>
      <c r="IH316" s="19">
        <f t="shared" ca="1" si="1218"/>
        <v>1</v>
      </c>
      <c r="II316" s="19">
        <f t="shared" ca="1" si="1219"/>
        <v>1</v>
      </c>
      <c r="IJ316" s="11">
        <f t="shared" ca="1" si="1220"/>
        <v>1996</v>
      </c>
      <c r="IK316" s="12">
        <f t="shared" ca="1" si="1221"/>
        <v>1</v>
      </c>
      <c r="IL316" s="12">
        <f t="shared" ca="1" si="1162"/>
        <v>1</v>
      </c>
      <c r="IM316" s="12">
        <f t="shared" ca="1" si="1163"/>
        <v>1</v>
      </c>
      <c r="IN316" s="12">
        <f t="shared" ca="1" si="1164"/>
        <v>1</v>
      </c>
      <c r="IO316">
        <f t="shared" ca="1" si="1222"/>
        <v>1996</v>
      </c>
      <c r="IP316" s="12">
        <f t="shared" ca="1" si="1223"/>
        <v>1</v>
      </c>
      <c r="IQ316" s="12">
        <f t="shared" ca="1" si="1224"/>
        <v>1</v>
      </c>
      <c r="IR316" s="12">
        <f t="shared" ca="1" si="1225"/>
        <v>1</v>
      </c>
    </row>
    <row r="317" spans="1:252" hidden="1" x14ac:dyDescent="0.2">
      <c r="A317" t="s">
        <v>218</v>
      </c>
      <c r="B317" s="1">
        <f t="shared" si="1226"/>
        <v>1961</v>
      </c>
      <c r="X317">
        <f t="shared" si="1118"/>
        <v>0</v>
      </c>
      <c r="AX317">
        <f t="shared" si="1119"/>
        <v>0</v>
      </c>
      <c r="AY317">
        <f t="shared" si="1120"/>
        <v>0</v>
      </c>
      <c r="AZ317">
        <f t="shared" si="1121"/>
        <v>0</v>
      </c>
      <c r="BA317">
        <f t="shared" si="1122"/>
        <v>0</v>
      </c>
      <c r="BB317">
        <f t="shared" si="1123"/>
        <v>0</v>
      </c>
      <c r="BC317">
        <f t="shared" si="1124"/>
        <v>0</v>
      </c>
      <c r="BD317">
        <f t="shared" si="1125"/>
        <v>0</v>
      </c>
      <c r="BE317">
        <f t="shared" si="1126"/>
        <v>0</v>
      </c>
      <c r="BF317">
        <f t="shared" si="1127"/>
        <v>0</v>
      </c>
      <c r="BG317">
        <f t="shared" si="1128"/>
        <v>0</v>
      </c>
      <c r="BH317">
        <f t="shared" si="1129"/>
        <v>0</v>
      </c>
      <c r="BI317">
        <f t="shared" si="1130"/>
        <v>0</v>
      </c>
      <c r="BJ317">
        <f t="shared" si="1131"/>
        <v>0</v>
      </c>
      <c r="BK317">
        <f t="shared" si="1132"/>
        <v>0</v>
      </c>
      <c r="BL317">
        <f t="shared" si="1133"/>
        <v>0</v>
      </c>
      <c r="BM317">
        <f t="shared" si="1134"/>
        <v>0</v>
      </c>
      <c r="BN317">
        <f t="shared" si="1135"/>
        <v>0</v>
      </c>
      <c r="BO317">
        <f t="shared" si="1136"/>
        <v>0</v>
      </c>
      <c r="BP317">
        <f t="shared" si="1137"/>
        <v>0</v>
      </c>
      <c r="BQ317">
        <f t="shared" si="1138"/>
        <v>0</v>
      </c>
      <c r="BR317">
        <f t="shared" si="1139"/>
        <v>0</v>
      </c>
      <c r="BS317">
        <f t="shared" si="1140"/>
        <v>0</v>
      </c>
      <c r="BU317" s="16"/>
      <c r="BV317" s="9">
        <f t="shared" si="1141"/>
        <v>1.2467804961390619E-6</v>
      </c>
      <c r="BW317" s="9">
        <f t="shared" si="1165"/>
        <v>0</v>
      </c>
      <c r="BX317" s="9">
        <f t="shared" si="1166"/>
        <v>1.2809955931473431</v>
      </c>
      <c r="BY317" s="9">
        <f t="shared" si="1167"/>
        <v>1.1117341955912279</v>
      </c>
      <c r="BZ317" s="9">
        <f t="shared" si="1168"/>
        <v>1.4580889183898147</v>
      </c>
      <c r="CA317" s="9">
        <f t="shared" si="1142"/>
        <v>2.5889437168324314E-6</v>
      </c>
      <c r="CB317" s="9">
        <f t="shared" si="1169"/>
        <v>0</v>
      </c>
      <c r="CC317" s="9"/>
      <c r="CD317" s="9">
        <f t="shared" si="1170"/>
        <v>1.4241266053035693</v>
      </c>
      <c r="CE317" s="9">
        <f t="shared" si="1171"/>
        <v>2.0765032215772399</v>
      </c>
      <c r="CG317" s="35"/>
      <c r="CH317">
        <f t="shared" si="1172"/>
        <v>1961</v>
      </c>
      <c r="CI317" t="e">
        <f t="shared" si="1173"/>
        <v>#DIV/0!</v>
      </c>
      <c r="CJ317" t="e">
        <f t="shared" si="1174"/>
        <v>#DIV/0!</v>
      </c>
      <c r="CK317" t="e">
        <f t="shared" si="1175"/>
        <v>#DIV/0!</v>
      </c>
      <c r="CL317" t="e">
        <f t="shared" si="1176"/>
        <v>#DIV/0!</v>
      </c>
      <c r="CM317" t="e">
        <f t="shared" si="1177"/>
        <v>#DIV/0!</v>
      </c>
      <c r="CN317" t="e">
        <f t="shared" si="1178"/>
        <v>#DIV/0!</v>
      </c>
      <c r="CO317" t="e">
        <f t="shared" si="1179"/>
        <v>#DIV/0!</v>
      </c>
      <c r="CP317" t="e">
        <f t="shared" si="1180"/>
        <v>#DIV/0!</v>
      </c>
      <c r="CQ317" t="e">
        <f t="shared" si="1181"/>
        <v>#DIV/0!</v>
      </c>
      <c r="CR317" t="e">
        <f t="shared" si="1182"/>
        <v>#DIV/0!</v>
      </c>
      <c r="CS317" t="e">
        <f t="shared" si="1183"/>
        <v>#DIV/0!</v>
      </c>
      <c r="CT317" t="e">
        <f t="shared" si="1184"/>
        <v>#DIV/0!</v>
      </c>
      <c r="CU317" t="e">
        <f t="shared" si="1185"/>
        <v>#DIV/0!</v>
      </c>
      <c r="CV317" t="e">
        <f t="shared" si="1186"/>
        <v>#DIV/0!</v>
      </c>
      <c r="CW317" t="e">
        <f t="shared" si="1187"/>
        <v>#DIV/0!</v>
      </c>
      <c r="CX317" t="e">
        <f t="shared" si="1188"/>
        <v>#DIV/0!</v>
      </c>
      <c r="CY317" t="e">
        <f t="shared" si="1189"/>
        <v>#DIV/0!</v>
      </c>
      <c r="CZ317" t="e">
        <f t="shared" si="1190"/>
        <v>#DIV/0!</v>
      </c>
      <c r="DA317" t="e">
        <f t="shared" si="1191"/>
        <v>#DIV/0!</v>
      </c>
      <c r="DB317" t="e">
        <f t="shared" si="1192"/>
        <v>#DIV/0!</v>
      </c>
      <c r="DC317" t="e">
        <f t="shared" si="1193"/>
        <v>#DIV/0!</v>
      </c>
      <c r="DF317" t="e">
        <f t="shared" si="1227"/>
        <v>#DIV/0!</v>
      </c>
      <c r="DG317" t="e">
        <f t="shared" si="1194"/>
        <v>#DIV/0!</v>
      </c>
      <c r="DH317" t="e">
        <f t="shared" si="1194"/>
        <v>#DIV/0!</v>
      </c>
      <c r="DI317" t="e">
        <f t="shared" si="1194"/>
        <v>#DIV/0!</v>
      </c>
      <c r="DJ317" t="e">
        <f t="shared" si="1194"/>
        <v>#DIV/0!</v>
      </c>
      <c r="DK317" t="e">
        <f t="shared" si="1194"/>
        <v>#DIV/0!</v>
      </c>
      <c r="DL317" t="e">
        <f t="shared" si="1194"/>
        <v>#DIV/0!</v>
      </c>
      <c r="DM317" t="e">
        <f t="shared" si="1194"/>
        <v>#DIV/0!</v>
      </c>
      <c r="DN317" t="e">
        <f t="shared" si="1194"/>
        <v>#DIV/0!</v>
      </c>
      <c r="DO317" t="e">
        <f t="shared" si="1194"/>
        <v>#DIV/0!</v>
      </c>
      <c r="DP317" t="e">
        <f t="shared" si="1194"/>
        <v>#DIV/0!</v>
      </c>
      <c r="DQ317" t="e">
        <f t="shared" si="1194"/>
        <v>#DIV/0!</v>
      </c>
      <c r="DR317" t="e">
        <f t="shared" si="1194"/>
        <v>#DIV/0!</v>
      </c>
      <c r="DS317" t="e">
        <f t="shared" si="1194"/>
        <v>#DIV/0!</v>
      </c>
      <c r="DT317" t="e">
        <f t="shared" si="1194"/>
        <v>#DIV/0!</v>
      </c>
      <c r="DU317" t="e">
        <f t="shared" si="1194"/>
        <v>#DIV/0!</v>
      </c>
      <c r="DV317" t="e">
        <f t="shared" si="1194"/>
        <v>#DIV/0!</v>
      </c>
      <c r="DW317" t="e">
        <f t="shared" si="1195"/>
        <v>#DIV/0!</v>
      </c>
      <c r="DX317" t="e">
        <f t="shared" si="1195"/>
        <v>#DIV/0!</v>
      </c>
      <c r="DY317" t="e">
        <f t="shared" si="1195"/>
        <v>#DIV/0!</v>
      </c>
      <c r="DZ317" t="e">
        <f t="shared" si="1195"/>
        <v>#DIV/0!</v>
      </c>
      <c r="EA317" t="e">
        <f t="shared" si="1196"/>
        <v>#DIV/0!</v>
      </c>
      <c r="EC317" t="e">
        <f t="shared" si="1228"/>
        <v>#DIV/0!</v>
      </c>
      <c r="ED317" t="e">
        <f t="shared" si="1197"/>
        <v>#DIV/0!</v>
      </c>
      <c r="EE317" t="e">
        <f t="shared" si="1197"/>
        <v>#DIV/0!</v>
      </c>
      <c r="EF317" t="e">
        <f t="shared" si="1197"/>
        <v>#DIV/0!</v>
      </c>
      <c r="EG317" t="e">
        <f t="shared" si="1197"/>
        <v>#DIV/0!</v>
      </c>
      <c r="EH317" t="e">
        <f t="shared" si="1197"/>
        <v>#DIV/0!</v>
      </c>
      <c r="EI317" t="e">
        <f t="shared" si="1197"/>
        <v>#DIV/0!</v>
      </c>
      <c r="EJ317" t="e">
        <f t="shared" si="1197"/>
        <v>#DIV/0!</v>
      </c>
      <c r="EK317" t="e">
        <f t="shared" si="1197"/>
        <v>#DIV/0!</v>
      </c>
      <c r="EL317" t="e">
        <f t="shared" si="1197"/>
        <v>#DIV/0!</v>
      </c>
      <c r="EM317" t="e">
        <f t="shared" si="1197"/>
        <v>#DIV/0!</v>
      </c>
      <c r="EN317" t="e">
        <f t="shared" si="1197"/>
        <v>#DIV/0!</v>
      </c>
      <c r="EO317" t="e">
        <f t="shared" si="1197"/>
        <v>#DIV/0!</v>
      </c>
      <c r="EP317" t="e">
        <f t="shared" si="1197"/>
        <v>#DIV/0!</v>
      </c>
      <c r="EQ317" t="e">
        <f t="shared" si="1197"/>
        <v>#DIV/0!</v>
      </c>
      <c r="ER317" t="e">
        <f t="shared" si="1197"/>
        <v>#DIV/0!</v>
      </c>
      <c r="ES317" t="e">
        <f t="shared" si="1197"/>
        <v>#DIV/0!</v>
      </c>
      <c r="ET317" t="e">
        <f t="shared" si="1198"/>
        <v>#DIV/0!</v>
      </c>
      <c r="EU317" t="e">
        <f t="shared" si="1198"/>
        <v>#DIV/0!</v>
      </c>
      <c r="EV317" t="e">
        <f t="shared" si="1198"/>
        <v>#DIV/0!</v>
      </c>
      <c r="EW317" t="e">
        <f t="shared" si="1198"/>
        <v>#DIV/0!</v>
      </c>
      <c r="EZ317" t="e">
        <f t="shared" si="1229"/>
        <v>#DIV/0!</v>
      </c>
      <c r="FA317" t="e">
        <f t="shared" si="1199"/>
        <v>#DIV/0!</v>
      </c>
      <c r="FB317" t="e">
        <f t="shared" si="1199"/>
        <v>#DIV/0!</v>
      </c>
      <c r="FC317" t="e">
        <f t="shared" si="1199"/>
        <v>#DIV/0!</v>
      </c>
      <c r="FD317" t="e">
        <f t="shared" si="1199"/>
        <v>#DIV/0!</v>
      </c>
      <c r="FE317" t="e">
        <f t="shared" si="1199"/>
        <v>#DIV/0!</v>
      </c>
      <c r="FF317" t="e">
        <f t="shared" si="1199"/>
        <v>#DIV/0!</v>
      </c>
      <c r="FG317" t="e">
        <f t="shared" si="1199"/>
        <v>#DIV/0!</v>
      </c>
      <c r="FH317" t="e">
        <f t="shared" si="1199"/>
        <v>#DIV/0!</v>
      </c>
      <c r="FI317" t="e">
        <f t="shared" si="1199"/>
        <v>#DIV/0!</v>
      </c>
      <c r="FJ317" t="e">
        <f t="shared" si="1199"/>
        <v>#DIV/0!</v>
      </c>
      <c r="FK317" t="e">
        <f t="shared" si="1199"/>
        <v>#DIV/0!</v>
      </c>
      <c r="FL317" t="e">
        <f t="shared" si="1199"/>
        <v>#DIV/0!</v>
      </c>
      <c r="FM317" t="e">
        <f t="shared" si="1199"/>
        <v>#DIV/0!</v>
      </c>
      <c r="FN317" t="e">
        <f t="shared" si="1199"/>
        <v>#DIV/0!</v>
      </c>
      <c r="FO317" t="e">
        <f t="shared" si="1199"/>
        <v>#DIV/0!</v>
      </c>
      <c r="FP317" t="e">
        <f t="shared" si="1199"/>
        <v>#DIV/0!</v>
      </c>
      <c r="FQ317" t="e">
        <f t="shared" si="1199"/>
        <v>#DIV/0!</v>
      </c>
      <c r="FR317" t="e">
        <f t="shared" si="1199"/>
        <v>#DIV/0!</v>
      </c>
      <c r="FS317" t="e">
        <f t="shared" si="1199"/>
        <v>#DIV/0!</v>
      </c>
      <c r="FT317" t="e">
        <f t="shared" si="1199"/>
        <v>#DIV/0!</v>
      </c>
      <c r="FW317" t="e">
        <f t="shared" si="1200"/>
        <v>#DIV/0!</v>
      </c>
      <c r="FX317">
        <f t="shared" si="1230"/>
        <v>1</v>
      </c>
      <c r="FY317">
        <f t="shared" si="1144"/>
        <v>1.4580889183898147</v>
      </c>
      <c r="GA317" t="e">
        <f t="shared" si="1201"/>
        <v>#DIV/0!</v>
      </c>
      <c r="GB317">
        <f t="shared" si="1231"/>
        <v>1</v>
      </c>
      <c r="GC317">
        <f t="shared" si="1145"/>
        <v>1.2809955931473431</v>
      </c>
      <c r="GE317" t="e">
        <f t="shared" si="1202"/>
        <v>#DIV/0!</v>
      </c>
      <c r="GF317">
        <f t="shared" si="1232"/>
        <v>1</v>
      </c>
      <c r="GG317">
        <f t="shared" si="1146"/>
        <v>1.1117341955912279</v>
      </c>
      <c r="GI317" t="e">
        <f>#REF!</f>
        <v>#REF!</v>
      </c>
      <c r="GJ317" t="e">
        <f t="shared" si="1203"/>
        <v>#REF!</v>
      </c>
      <c r="GK317">
        <f t="shared" si="1147"/>
        <v>0</v>
      </c>
      <c r="GL317" s="3"/>
      <c r="GM317" s="3"/>
      <c r="GN317" s="8"/>
      <c r="GO317" s="5">
        <f t="shared" si="1233"/>
        <v>12</v>
      </c>
      <c r="GP317" t="b">
        <f t="shared" si="1204"/>
        <v>1</v>
      </c>
      <c r="GR317">
        <v>327</v>
      </c>
      <c r="GS317" s="20">
        <v>6.9354397605616916E-2</v>
      </c>
      <c r="GT317" s="20">
        <v>0</v>
      </c>
      <c r="GU317" s="27"/>
      <c r="GV317" s="31">
        <f t="shared" ca="1" si="1148"/>
        <v>1997</v>
      </c>
      <c r="GW317" s="12">
        <f t="shared" ca="1" si="1205"/>
        <v>1.2995654975747717</v>
      </c>
      <c r="GX317" s="19">
        <f t="shared" ca="1" si="1206"/>
        <v>0.96106945528359544</v>
      </c>
      <c r="GY317" s="19">
        <f t="shared" ca="1" si="1207"/>
        <v>1.248971965363129</v>
      </c>
      <c r="GZ317" s="11">
        <f t="shared" ca="1" si="1149"/>
        <v>1997</v>
      </c>
      <c r="HA317" s="12">
        <f t="shared" ca="1" si="1208"/>
        <v>1.4725586491615958</v>
      </c>
      <c r="HB317" s="12">
        <f t="shared" ca="1" si="1209"/>
        <v>0.88252206342659556</v>
      </c>
      <c r="HC317" s="12">
        <f t="shared" ca="1" si="1210"/>
        <v>0.96106945528359544</v>
      </c>
      <c r="HD317" s="12">
        <f t="shared" ca="1" si="1211"/>
        <v>1.248971965363129</v>
      </c>
      <c r="HE317">
        <f t="shared" ca="1" si="1212"/>
        <v>1997</v>
      </c>
      <c r="HF317" s="12">
        <f t="shared" ca="1" si="1150"/>
        <v>0.96106945528359544</v>
      </c>
      <c r="HG317" s="12">
        <f t="shared" ca="1" si="1151"/>
        <v>0.93680207362197954</v>
      </c>
      <c r="HH317" s="12">
        <f t="shared" ca="1" si="1152"/>
        <v>0.94205818739755787</v>
      </c>
      <c r="HJ317" s="17"/>
      <c r="HL317" s="18">
        <f t="shared" si="1213"/>
        <v>1961</v>
      </c>
      <c r="HM317" s="9">
        <f t="shared" si="1153"/>
        <v>8.9752671770879497E-7</v>
      </c>
      <c r="HN317" s="9">
        <f t="shared" si="1154"/>
        <v>0</v>
      </c>
      <c r="HO317" s="9">
        <f t="shared" si="1155"/>
        <v>1.3103617243783614</v>
      </c>
      <c r="HP317" s="9">
        <f t="shared" si="1156"/>
        <v>1.2118045721773645</v>
      </c>
      <c r="HQ317" s="9">
        <f t="shared" si="1157"/>
        <v>1.4530917731992627</v>
      </c>
      <c r="HR317" s="9">
        <f t="shared" si="1158"/>
        <v>2.0709242576259177E-6</v>
      </c>
      <c r="HS317" s="9">
        <f t="shared" si="1159"/>
        <v>0</v>
      </c>
      <c r="HT317" s="9"/>
      <c r="HU317" s="9">
        <f t="shared" si="1160"/>
        <v>1.5879023288079139</v>
      </c>
      <c r="HV317" s="23">
        <f t="shared" si="1161"/>
        <v>2.3073678106347306</v>
      </c>
      <c r="HX317" s="8"/>
      <c r="HY317" s="5">
        <f t="shared" si="1234"/>
        <v>12</v>
      </c>
      <c r="HZ317" t="b">
        <f t="shared" si="1214"/>
        <v>1</v>
      </c>
      <c r="IB317">
        <f t="shared" si="1215"/>
        <v>327</v>
      </c>
      <c r="IC317" s="20">
        <v>5.4859837342243603E-2</v>
      </c>
      <c r="ID317" s="20">
        <v>0</v>
      </c>
      <c r="IE317" s="11"/>
      <c r="IF317">
        <f t="shared" ca="1" si="1216"/>
        <v>1997</v>
      </c>
      <c r="IG317" s="12">
        <f t="shared" ca="1" si="1217"/>
        <v>1.0431115257676447</v>
      </c>
      <c r="IH317" s="19">
        <f t="shared" ca="1" si="1218"/>
        <v>0.95777568935088375</v>
      </c>
      <c r="II317" s="19">
        <f t="shared" ca="1" si="1219"/>
        <v>0.99906668490925077</v>
      </c>
      <c r="IJ317" s="11">
        <f t="shared" ca="1" si="1220"/>
        <v>1997</v>
      </c>
      <c r="IK317" s="12">
        <f t="shared" ca="1" si="1221"/>
        <v>1.0600588757271434</v>
      </c>
      <c r="IL317" s="12">
        <f t="shared" ca="1" si="1162"/>
        <v>0.98401282197852102</v>
      </c>
      <c r="IM317" s="12">
        <f t="shared" ca="1" si="1163"/>
        <v>0.95777568935088375</v>
      </c>
      <c r="IN317" s="12">
        <f t="shared" ca="1" si="1164"/>
        <v>0.99906668490925077</v>
      </c>
      <c r="IO317">
        <f t="shared" ca="1" si="1222"/>
        <v>1997</v>
      </c>
      <c r="IP317" s="12">
        <f t="shared" ca="1" si="1223"/>
        <v>0.95777568935088375</v>
      </c>
      <c r="IQ317" s="12">
        <f t="shared" ca="1" si="1224"/>
        <v>1.0033750570445796</v>
      </c>
      <c r="IR317" s="12">
        <f t="shared" ca="1" si="1225"/>
        <v>0.99074270339228798</v>
      </c>
    </row>
    <row r="318" spans="1:252" hidden="1" x14ac:dyDescent="0.2">
      <c r="A318" t="s">
        <v>218</v>
      </c>
      <c r="B318" s="1">
        <f t="shared" si="1226"/>
        <v>1962</v>
      </c>
      <c r="X318">
        <f t="shared" si="1118"/>
        <v>0</v>
      </c>
      <c r="AX318">
        <f t="shared" si="1119"/>
        <v>0</v>
      </c>
      <c r="AY318">
        <f t="shared" si="1120"/>
        <v>0</v>
      </c>
      <c r="AZ318">
        <f t="shared" si="1121"/>
        <v>0</v>
      </c>
      <c r="BA318">
        <f t="shared" si="1122"/>
        <v>0</v>
      </c>
      <c r="BB318">
        <f t="shared" si="1123"/>
        <v>0</v>
      </c>
      <c r="BC318">
        <f t="shared" si="1124"/>
        <v>0</v>
      </c>
      <c r="BD318">
        <f t="shared" si="1125"/>
        <v>0</v>
      </c>
      <c r="BE318">
        <f t="shared" si="1126"/>
        <v>0</v>
      </c>
      <c r="BF318">
        <f t="shared" si="1127"/>
        <v>0</v>
      </c>
      <c r="BG318">
        <f t="shared" si="1128"/>
        <v>0</v>
      </c>
      <c r="BH318">
        <f t="shared" si="1129"/>
        <v>0</v>
      </c>
      <c r="BI318">
        <f t="shared" si="1130"/>
        <v>0</v>
      </c>
      <c r="BJ318">
        <f t="shared" si="1131"/>
        <v>0</v>
      </c>
      <c r="BK318">
        <f t="shared" si="1132"/>
        <v>0</v>
      </c>
      <c r="BL318">
        <f t="shared" si="1133"/>
        <v>0</v>
      </c>
      <c r="BM318">
        <f t="shared" si="1134"/>
        <v>0</v>
      </c>
      <c r="BN318">
        <f t="shared" si="1135"/>
        <v>0</v>
      </c>
      <c r="BO318">
        <f t="shared" si="1136"/>
        <v>0</v>
      </c>
      <c r="BP318">
        <f t="shared" si="1137"/>
        <v>0</v>
      </c>
      <c r="BQ318">
        <f t="shared" si="1138"/>
        <v>0</v>
      </c>
      <c r="BR318">
        <f t="shared" si="1139"/>
        <v>0</v>
      </c>
      <c r="BS318">
        <f t="shared" si="1140"/>
        <v>0</v>
      </c>
      <c r="BU318" s="16"/>
      <c r="BV318" s="9">
        <f t="shared" si="1141"/>
        <v>1.2467804961390619E-6</v>
      </c>
      <c r="BW318" s="9">
        <f t="shared" si="1165"/>
        <v>0</v>
      </c>
      <c r="BX318" s="9">
        <f t="shared" si="1166"/>
        <v>1.2809955931473431</v>
      </c>
      <c r="BY318" s="9">
        <f t="shared" si="1167"/>
        <v>1.1117341955912279</v>
      </c>
      <c r="BZ318" s="9">
        <f t="shared" si="1168"/>
        <v>1.4580889183898147</v>
      </c>
      <c r="CA318" s="9">
        <f t="shared" si="1142"/>
        <v>2.5889437168324314E-6</v>
      </c>
      <c r="CB318" s="9">
        <f t="shared" si="1169"/>
        <v>0</v>
      </c>
      <c r="CC318" s="9"/>
      <c r="CD318" s="9">
        <f t="shared" si="1170"/>
        <v>1.4241266053035693</v>
      </c>
      <c r="CE318" s="9">
        <f t="shared" si="1171"/>
        <v>2.0765032215772399</v>
      </c>
      <c r="CG318" s="35"/>
      <c r="CH318">
        <f t="shared" si="1172"/>
        <v>1962</v>
      </c>
      <c r="CI318" t="e">
        <f t="shared" si="1173"/>
        <v>#DIV/0!</v>
      </c>
      <c r="CJ318" t="e">
        <f t="shared" si="1174"/>
        <v>#DIV/0!</v>
      </c>
      <c r="CK318" t="e">
        <f t="shared" si="1175"/>
        <v>#DIV/0!</v>
      </c>
      <c r="CL318" t="e">
        <f t="shared" si="1176"/>
        <v>#DIV/0!</v>
      </c>
      <c r="CM318" t="e">
        <f t="shared" si="1177"/>
        <v>#DIV/0!</v>
      </c>
      <c r="CN318" t="e">
        <f t="shared" si="1178"/>
        <v>#DIV/0!</v>
      </c>
      <c r="CO318" t="e">
        <f t="shared" si="1179"/>
        <v>#DIV/0!</v>
      </c>
      <c r="CP318" t="e">
        <f t="shared" si="1180"/>
        <v>#DIV/0!</v>
      </c>
      <c r="CQ318" t="e">
        <f t="shared" si="1181"/>
        <v>#DIV/0!</v>
      </c>
      <c r="CR318" t="e">
        <f t="shared" si="1182"/>
        <v>#DIV/0!</v>
      </c>
      <c r="CS318" t="e">
        <f t="shared" si="1183"/>
        <v>#DIV/0!</v>
      </c>
      <c r="CT318" t="e">
        <f t="shared" si="1184"/>
        <v>#DIV/0!</v>
      </c>
      <c r="CU318" t="e">
        <f t="shared" si="1185"/>
        <v>#DIV/0!</v>
      </c>
      <c r="CV318" t="e">
        <f t="shared" si="1186"/>
        <v>#DIV/0!</v>
      </c>
      <c r="CW318" t="e">
        <f t="shared" si="1187"/>
        <v>#DIV/0!</v>
      </c>
      <c r="CX318" t="e">
        <f t="shared" si="1188"/>
        <v>#DIV/0!</v>
      </c>
      <c r="CY318" t="e">
        <f t="shared" si="1189"/>
        <v>#DIV/0!</v>
      </c>
      <c r="CZ318" t="e">
        <f t="shared" si="1190"/>
        <v>#DIV/0!</v>
      </c>
      <c r="DA318" t="e">
        <f t="shared" si="1191"/>
        <v>#DIV/0!</v>
      </c>
      <c r="DB318" t="e">
        <f t="shared" si="1192"/>
        <v>#DIV/0!</v>
      </c>
      <c r="DC318" t="e">
        <f t="shared" si="1193"/>
        <v>#DIV/0!</v>
      </c>
      <c r="DF318" t="e">
        <f t="shared" si="1227"/>
        <v>#DIV/0!</v>
      </c>
      <c r="DG318" t="e">
        <f t="shared" si="1194"/>
        <v>#DIV/0!</v>
      </c>
      <c r="DH318" t="e">
        <f t="shared" si="1194"/>
        <v>#DIV/0!</v>
      </c>
      <c r="DI318" t="e">
        <f t="shared" si="1194"/>
        <v>#DIV/0!</v>
      </c>
      <c r="DJ318" t="e">
        <f t="shared" si="1194"/>
        <v>#DIV/0!</v>
      </c>
      <c r="DK318" t="e">
        <f t="shared" si="1194"/>
        <v>#DIV/0!</v>
      </c>
      <c r="DL318" t="e">
        <f t="shared" si="1194"/>
        <v>#DIV/0!</v>
      </c>
      <c r="DM318" t="e">
        <f t="shared" si="1194"/>
        <v>#DIV/0!</v>
      </c>
      <c r="DN318" t="e">
        <f t="shared" si="1194"/>
        <v>#DIV/0!</v>
      </c>
      <c r="DO318" t="e">
        <f t="shared" si="1194"/>
        <v>#DIV/0!</v>
      </c>
      <c r="DP318" t="e">
        <f t="shared" si="1194"/>
        <v>#DIV/0!</v>
      </c>
      <c r="DQ318" t="e">
        <f t="shared" si="1194"/>
        <v>#DIV/0!</v>
      </c>
      <c r="DR318" t="e">
        <f t="shared" si="1194"/>
        <v>#DIV/0!</v>
      </c>
      <c r="DS318" t="e">
        <f t="shared" si="1194"/>
        <v>#DIV/0!</v>
      </c>
      <c r="DT318" t="e">
        <f t="shared" si="1194"/>
        <v>#DIV/0!</v>
      </c>
      <c r="DU318" t="e">
        <f t="shared" si="1194"/>
        <v>#DIV/0!</v>
      </c>
      <c r="DV318" t="e">
        <f t="shared" si="1194"/>
        <v>#DIV/0!</v>
      </c>
      <c r="DW318" t="e">
        <f t="shared" si="1195"/>
        <v>#DIV/0!</v>
      </c>
      <c r="DX318" t="e">
        <f t="shared" si="1195"/>
        <v>#DIV/0!</v>
      </c>
      <c r="DY318" t="e">
        <f t="shared" si="1195"/>
        <v>#DIV/0!</v>
      </c>
      <c r="DZ318" t="e">
        <f t="shared" si="1195"/>
        <v>#DIV/0!</v>
      </c>
      <c r="EA318" t="e">
        <f t="shared" si="1196"/>
        <v>#DIV/0!</v>
      </c>
      <c r="EC318" t="e">
        <f t="shared" si="1228"/>
        <v>#DIV/0!</v>
      </c>
      <c r="ED318" t="e">
        <f t="shared" si="1197"/>
        <v>#DIV/0!</v>
      </c>
      <c r="EE318" t="e">
        <f t="shared" si="1197"/>
        <v>#DIV/0!</v>
      </c>
      <c r="EF318" t="e">
        <f t="shared" si="1197"/>
        <v>#DIV/0!</v>
      </c>
      <c r="EG318" t="e">
        <f t="shared" si="1197"/>
        <v>#DIV/0!</v>
      </c>
      <c r="EH318" t="e">
        <f t="shared" si="1197"/>
        <v>#DIV/0!</v>
      </c>
      <c r="EI318" t="e">
        <f t="shared" si="1197"/>
        <v>#DIV/0!</v>
      </c>
      <c r="EJ318" t="e">
        <f t="shared" si="1197"/>
        <v>#DIV/0!</v>
      </c>
      <c r="EK318" t="e">
        <f t="shared" si="1197"/>
        <v>#DIV/0!</v>
      </c>
      <c r="EL318" t="e">
        <f t="shared" si="1197"/>
        <v>#DIV/0!</v>
      </c>
      <c r="EM318" t="e">
        <f t="shared" si="1197"/>
        <v>#DIV/0!</v>
      </c>
      <c r="EN318" t="e">
        <f t="shared" si="1197"/>
        <v>#DIV/0!</v>
      </c>
      <c r="EO318" t="e">
        <f t="shared" si="1197"/>
        <v>#DIV/0!</v>
      </c>
      <c r="EP318" t="e">
        <f t="shared" si="1197"/>
        <v>#DIV/0!</v>
      </c>
      <c r="EQ318" t="e">
        <f t="shared" si="1197"/>
        <v>#DIV/0!</v>
      </c>
      <c r="ER318" t="e">
        <f t="shared" si="1197"/>
        <v>#DIV/0!</v>
      </c>
      <c r="ES318" t="e">
        <f t="shared" si="1197"/>
        <v>#DIV/0!</v>
      </c>
      <c r="ET318" t="e">
        <f t="shared" si="1198"/>
        <v>#DIV/0!</v>
      </c>
      <c r="EU318" t="e">
        <f t="shared" si="1198"/>
        <v>#DIV/0!</v>
      </c>
      <c r="EV318" t="e">
        <f t="shared" si="1198"/>
        <v>#DIV/0!</v>
      </c>
      <c r="EW318" t="e">
        <f t="shared" si="1198"/>
        <v>#DIV/0!</v>
      </c>
      <c r="EZ318" t="e">
        <f t="shared" si="1229"/>
        <v>#DIV/0!</v>
      </c>
      <c r="FA318" t="e">
        <f t="shared" si="1199"/>
        <v>#DIV/0!</v>
      </c>
      <c r="FB318" t="e">
        <f t="shared" si="1199"/>
        <v>#DIV/0!</v>
      </c>
      <c r="FC318" t="e">
        <f t="shared" si="1199"/>
        <v>#DIV/0!</v>
      </c>
      <c r="FD318" t="e">
        <f t="shared" si="1199"/>
        <v>#DIV/0!</v>
      </c>
      <c r="FE318" t="e">
        <f t="shared" si="1199"/>
        <v>#DIV/0!</v>
      </c>
      <c r="FF318" t="e">
        <f t="shared" si="1199"/>
        <v>#DIV/0!</v>
      </c>
      <c r="FG318" t="e">
        <f t="shared" si="1199"/>
        <v>#DIV/0!</v>
      </c>
      <c r="FH318" t="e">
        <f t="shared" si="1199"/>
        <v>#DIV/0!</v>
      </c>
      <c r="FI318" t="e">
        <f t="shared" si="1199"/>
        <v>#DIV/0!</v>
      </c>
      <c r="FJ318" t="e">
        <f t="shared" si="1199"/>
        <v>#DIV/0!</v>
      </c>
      <c r="FK318" t="e">
        <f t="shared" si="1199"/>
        <v>#DIV/0!</v>
      </c>
      <c r="FL318" t="e">
        <f t="shared" si="1199"/>
        <v>#DIV/0!</v>
      </c>
      <c r="FM318" t="e">
        <f t="shared" si="1199"/>
        <v>#DIV/0!</v>
      </c>
      <c r="FN318" t="e">
        <f t="shared" si="1199"/>
        <v>#DIV/0!</v>
      </c>
      <c r="FO318" t="e">
        <f t="shared" si="1199"/>
        <v>#DIV/0!</v>
      </c>
      <c r="FP318" t="e">
        <f t="shared" ref="FP318:FP364" si="1235">LN(BN318/BN317)</f>
        <v>#DIV/0!</v>
      </c>
      <c r="FQ318" t="e">
        <f t="shared" ref="FQ318:FQ364" si="1236">LN(BO318/BO317)</f>
        <v>#DIV/0!</v>
      </c>
      <c r="FR318" t="e">
        <f t="shared" ref="FR318:FR364" si="1237">LN(BP318/BP317)</f>
        <v>#DIV/0!</v>
      </c>
      <c r="FS318" t="e">
        <f t="shared" ref="FS318:FS364" si="1238">LN(BQ318/BQ317)</f>
        <v>#DIV/0!</v>
      </c>
      <c r="FT318" t="e">
        <f t="shared" ref="FT318:FT364" si="1239">LN(BR318/BR317)</f>
        <v>#DIV/0!</v>
      </c>
      <c r="FW318" t="e">
        <f t="shared" si="1200"/>
        <v>#DIV/0!</v>
      </c>
      <c r="FX318">
        <f t="shared" si="1230"/>
        <v>1</v>
      </c>
      <c r="FY318">
        <f t="shared" si="1144"/>
        <v>1.4580889183898147</v>
      </c>
      <c r="GA318" t="e">
        <f t="shared" si="1201"/>
        <v>#DIV/0!</v>
      </c>
      <c r="GB318">
        <f t="shared" si="1231"/>
        <v>1</v>
      </c>
      <c r="GC318">
        <f t="shared" si="1145"/>
        <v>1.2809955931473431</v>
      </c>
      <c r="GE318" t="e">
        <f t="shared" si="1202"/>
        <v>#DIV/0!</v>
      </c>
      <c r="GF318">
        <f t="shared" si="1232"/>
        <v>1</v>
      </c>
      <c r="GG318">
        <f t="shared" si="1146"/>
        <v>1.1117341955912279</v>
      </c>
      <c r="GI318" t="e">
        <f>#REF!</f>
        <v>#REF!</v>
      </c>
      <c r="GJ318" t="e">
        <f t="shared" si="1203"/>
        <v>#REF!</v>
      </c>
      <c r="GK318">
        <f t="shared" si="1147"/>
        <v>0</v>
      </c>
      <c r="GL318" s="3"/>
      <c r="GM318" s="3"/>
      <c r="GN318" s="8"/>
      <c r="GO318" s="5">
        <f t="shared" si="1233"/>
        <v>13</v>
      </c>
      <c r="GP318" t="b">
        <f t="shared" si="1204"/>
        <v>1</v>
      </c>
      <c r="GR318">
        <v>331</v>
      </c>
      <c r="GS318" s="20">
        <v>0.16935580607984649</v>
      </c>
      <c r="GT318" s="20">
        <v>0</v>
      </c>
      <c r="GU318" s="27"/>
      <c r="GV318" s="31">
        <f t="shared" ca="1" si="1148"/>
        <v>1998</v>
      </c>
      <c r="GW318" s="12">
        <f t="shared" ca="1" si="1205"/>
        <v>1.3165600544052982</v>
      </c>
      <c r="GX318" s="19">
        <f t="shared" ca="1" si="1206"/>
        <v>0.9762416038988635</v>
      </c>
      <c r="GY318" s="19">
        <f t="shared" ca="1" si="1207"/>
        <v>1.2852797555721704</v>
      </c>
      <c r="GZ318" s="11">
        <f t="shared" ca="1" si="1149"/>
        <v>1998</v>
      </c>
      <c r="HA318" s="12">
        <f t="shared" ca="1" si="1208"/>
        <v>1.5461464712672917</v>
      </c>
      <c r="HB318" s="12">
        <f t="shared" ca="1" si="1209"/>
        <v>0.85151056440738504</v>
      </c>
      <c r="HC318" s="12">
        <f t="shared" ca="1" si="1210"/>
        <v>0.9762416038988635</v>
      </c>
      <c r="HD318" s="12">
        <f t="shared" ca="1" si="1211"/>
        <v>1.2852797555721704</v>
      </c>
      <c r="HE318">
        <f t="shared" ca="1" si="1212"/>
        <v>1998</v>
      </c>
      <c r="HF318" s="12">
        <f t="shared" ca="1" si="1150"/>
        <v>0.9762416038988635</v>
      </c>
      <c r="HG318" s="12">
        <f t="shared" ca="1" si="1151"/>
        <v>0.93590681141352661</v>
      </c>
      <c r="HH318" s="12">
        <f t="shared" ca="1" si="1152"/>
        <v>0.90982409148334387</v>
      </c>
      <c r="HJ318" s="17"/>
      <c r="HL318" s="18">
        <f t="shared" si="1213"/>
        <v>1962</v>
      </c>
      <c r="HM318" s="9">
        <f t="shared" si="1153"/>
        <v>8.9752671770879497E-7</v>
      </c>
      <c r="HN318" s="9">
        <f t="shared" si="1154"/>
        <v>0</v>
      </c>
      <c r="HO318" s="9">
        <f t="shared" si="1155"/>
        <v>1.3103617243783614</v>
      </c>
      <c r="HP318" s="9">
        <f t="shared" si="1156"/>
        <v>1.2118045721773645</v>
      </c>
      <c r="HQ318" s="9">
        <f t="shared" si="1157"/>
        <v>1.4530917731992627</v>
      </c>
      <c r="HR318" s="9">
        <f t="shared" si="1158"/>
        <v>2.0709242576259177E-6</v>
      </c>
      <c r="HS318" s="9">
        <f t="shared" si="1159"/>
        <v>0</v>
      </c>
      <c r="HT318" s="9"/>
      <c r="HU318" s="9">
        <f t="shared" si="1160"/>
        <v>1.5879023288079139</v>
      </c>
      <c r="HV318" s="23">
        <f t="shared" si="1161"/>
        <v>2.3073678106347306</v>
      </c>
      <c r="HX318" s="8"/>
      <c r="HY318" s="5">
        <f t="shared" si="1234"/>
        <v>13</v>
      </c>
      <c r="HZ318" t="b">
        <f t="shared" si="1214"/>
        <v>1</v>
      </c>
      <c r="IB318">
        <f t="shared" si="1215"/>
        <v>331</v>
      </c>
      <c r="IC318" s="20">
        <v>0.14267540915301655</v>
      </c>
      <c r="ID318" s="20">
        <v>0</v>
      </c>
      <c r="IE318" s="11"/>
      <c r="IF318">
        <f t="shared" ca="1" si="1216"/>
        <v>1998</v>
      </c>
      <c r="IG318" s="12">
        <f t="shared" ca="1" si="1217"/>
        <v>1.0567524066146028</v>
      </c>
      <c r="IH318" s="19">
        <f t="shared" ca="1" si="1218"/>
        <v>0.97289584015687769</v>
      </c>
      <c r="II318" s="19">
        <f t="shared" ca="1" si="1219"/>
        <v>1.0281096935647582</v>
      </c>
      <c r="IJ318" s="11">
        <f t="shared" ca="1" si="1220"/>
        <v>1998</v>
      </c>
      <c r="IK318" s="12">
        <f t="shared" ca="1" si="1221"/>
        <v>1.1130329450540164</v>
      </c>
      <c r="IL318" s="12">
        <f t="shared" ca="1" si="1162"/>
        <v>0.94943497522736653</v>
      </c>
      <c r="IM318" s="12">
        <f t="shared" ca="1" si="1163"/>
        <v>0.97289584015687769</v>
      </c>
      <c r="IN318" s="12">
        <f t="shared" ca="1" si="1164"/>
        <v>1.0281096935647582</v>
      </c>
      <c r="IO318">
        <f t="shared" ca="1" si="1222"/>
        <v>1998</v>
      </c>
      <c r="IP318" s="12">
        <f t="shared" ca="1" si="1223"/>
        <v>0.97289584015687769</v>
      </c>
      <c r="IQ318" s="12">
        <f t="shared" ca="1" si="1224"/>
        <v>1.0187078417993909</v>
      </c>
      <c r="IR318" s="12">
        <f t="shared" ca="1" si="1225"/>
        <v>0.96048376262629387</v>
      </c>
    </row>
    <row r="319" spans="1:252" hidden="1" x14ac:dyDescent="0.2">
      <c r="A319" t="s">
        <v>218</v>
      </c>
      <c r="B319" s="1">
        <f t="shared" si="1226"/>
        <v>1963</v>
      </c>
      <c r="X319">
        <f t="shared" si="1118"/>
        <v>0</v>
      </c>
      <c r="AX319">
        <f t="shared" si="1119"/>
        <v>0</v>
      </c>
      <c r="AY319">
        <f t="shared" si="1120"/>
        <v>0</v>
      </c>
      <c r="AZ319">
        <f t="shared" si="1121"/>
        <v>0</v>
      </c>
      <c r="BA319">
        <f t="shared" si="1122"/>
        <v>0</v>
      </c>
      <c r="BB319">
        <f t="shared" si="1123"/>
        <v>0</v>
      </c>
      <c r="BC319">
        <f t="shared" si="1124"/>
        <v>0</v>
      </c>
      <c r="BD319">
        <f t="shared" si="1125"/>
        <v>0</v>
      </c>
      <c r="BE319">
        <f t="shared" si="1126"/>
        <v>0</v>
      </c>
      <c r="BF319">
        <f t="shared" si="1127"/>
        <v>0</v>
      </c>
      <c r="BG319">
        <f t="shared" si="1128"/>
        <v>0</v>
      </c>
      <c r="BH319">
        <f t="shared" si="1129"/>
        <v>0</v>
      </c>
      <c r="BI319">
        <f t="shared" si="1130"/>
        <v>0</v>
      </c>
      <c r="BJ319">
        <f t="shared" si="1131"/>
        <v>0</v>
      </c>
      <c r="BK319">
        <f t="shared" si="1132"/>
        <v>0</v>
      </c>
      <c r="BL319">
        <f t="shared" si="1133"/>
        <v>0</v>
      </c>
      <c r="BM319">
        <f t="shared" si="1134"/>
        <v>0</v>
      </c>
      <c r="BN319">
        <f t="shared" si="1135"/>
        <v>0</v>
      </c>
      <c r="BO319">
        <f t="shared" si="1136"/>
        <v>0</v>
      </c>
      <c r="BP319">
        <f t="shared" si="1137"/>
        <v>0</v>
      </c>
      <c r="BQ319">
        <f t="shared" si="1138"/>
        <v>0</v>
      </c>
      <c r="BR319">
        <f t="shared" si="1139"/>
        <v>0</v>
      </c>
      <c r="BS319">
        <f t="shared" si="1140"/>
        <v>0</v>
      </c>
      <c r="BU319" s="16"/>
      <c r="BV319" s="9">
        <f t="shared" si="1141"/>
        <v>1.2467804961390619E-6</v>
      </c>
      <c r="BW319" s="9">
        <f t="shared" si="1165"/>
        <v>0</v>
      </c>
      <c r="BX319" s="9">
        <f t="shared" si="1166"/>
        <v>1.2809955931473431</v>
      </c>
      <c r="BY319" s="9">
        <f t="shared" si="1167"/>
        <v>1.1117341955912279</v>
      </c>
      <c r="BZ319" s="9">
        <f t="shared" si="1168"/>
        <v>1.4580889183898147</v>
      </c>
      <c r="CA319" s="9">
        <f t="shared" si="1142"/>
        <v>2.5889437168324314E-6</v>
      </c>
      <c r="CB319" s="9">
        <f t="shared" si="1169"/>
        <v>0</v>
      </c>
      <c r="CC319" s="9"/>
      <c r="CD319" s="9">
        <f t="shared" si="1170"/>
        <v>1.4241266053035693</v>
      </c>
      <c r="CE319" s="9">
        <f t="shared" si="1171"/>
        <v>2.0765032215772399</v>
      </c>
      <c r="CG319" s="35"/>
      <c r="CH319">
        <f t="shared" si="1172"/>
        <v>1963</v>
      </c>
      <c r="CI319" t="e">
        <f t="shared" si="1173"/>
        <v>#DIV/0!</v>
      </c>
      <c r="CJ319" t="e">
        <f t="shared" si="1174"/>
        <v>#DIV/0!</v>
      </c>
      <c r="CK319" t="e">
        <f t="shared" si="1175"/>
        <v>#DIV/0!</v>
      </c>
      <c r="CL319" t="e">
        <f t="shared" si="1176"/>
        <v>#DIV/0!</v>
      </c>
      <c r="CM319" t="e">
        <f t="shared" si="1177"/>
        <v>#DIV/0!</v>
      </c>
      <c r="CN319" t="e">
        <f t="shared" si="1178"/>
        <v>#DIV/0!</v>
      </c>
      <c r="CO319" t="e">
        <f t="shared" si="1179"/>
        <v>#DIV/0!</v>
      </c>
      <c r="CP319" t="e">
        <f t="shared" si="1180"/>
        <v>#DIV/0!</v>
      </c>
      <c r="CQ319" t="e">
        <f t="shared" si="1181"/>
        <v>#DIV/0!</v>
      </c>
      <c r="CR319" t="e">
        <f t="shared" si="1182"/>
        <v>#DIV/0!</v>
      </c>
      <c r="CS319" t="e">
        <f t="shared" si="1183"/>
        <v>#DIV/0!</v>
      </c>
      <c r="CT319" t="e">
        <f t="shared" si="1184"/>
        <v>#DIV/0!</v>
      </c>
      <c r="CU319" t="e">
        <f t="shared" si="1185"/>
        <v>#DIV/0!</v>
      </c>
      <c r="CV319" t="e">
        <f t="shared" si="1186"/>
        <v>#DIV/0!</v>
      </c>
      <c r="CW319" t="e">
        <f t="shared" si="1187"/>
        <v>#DIV/0!</v>
      </c>
      <c r="CX319" t="e">
        <f t="shared" si="1188"/>
        <v>#DIV/0!</v>
      </c>
      <c r="CY319" t="e">
        <f t="shared" si="1189"/>
        <v>#DIV/0!</v>
      </c>
      <c r="CZ319" t="e">
        <f t="shared" si="1190"/>
        <v>#DIV/0!</v>
      </c>
      <c r="DA319" t="e">
        <f t="shared" si="1191"/>
        <v>#DIV/0!</v>
      </c>
      <c r="DB319" t="e">
        <f t="shared" si="1192"/>
        <v>#DIV/0!</v>
      </c>
      <c r="DC319" t="e">
        <f t="shared" si="1193"/>
        <v>#DIV/0!</v>
      </c>
      <c r="DF319" t="e">
        <f t="shared" si="1227"/>
        <v>#DIV/0!</v>
      </c>
      <c r="DG319" t="e">
        <f t="shared" si="1194"/>
        <v>#DIV/0!</v>
      </c>
      <c r="DH319" t="e">
        <f t="shared" si="1194"/>
        <v>#DIV/0!</v>
      </c>
      <c r="DI319" t="e">
        <f t="shared" si="1194"/>
        <v>#DIV/0!</v>
      </c>
      <c r="DJ319" t="e">
        <f t="shared" si="1194"/>
        <v>#DIV/0!</v>
      </c>
      <c r="DK319" t="e">
        <f t="shared" si="1194"/>
        <v>#DIV/0!</v>
      </c>
      <c r="DL319" t="e">
        <f t="shared" si="1194"/>
        <v>#DIV/0!</v>
      </c>
      <c r="DM319" t="e">
        <f t="shared" si="1194"/>
        <v>#DIV/0!</v>
      </c>
      <c r="DN319" t="e">
        <f t="shared" si="1194"/>
        <v>#DIV/0!</v>
      </c>
      <c r="DO319" t="e">
        <f t="shared" si="1194"/>
        <v>#DIV/0!</v>
      </c>
      <c r="DP319" t="e">
        <f t="shared" si="1194"/>
        <v>#DIV/0!</v>
      </c>
      <c r="DQ319" t="e">
        <f t="shared" si="1194"/>
        <v>#DIV/0!</v>
      </c>
      <c r="DR319" t="e">
        <f t="shared" si="1194"/>
        <v>#DIV/0!</v>
      </c>
      <c r="DS319" t="e">
        <f t="shared" si="1194"/>
        <v>#DIV/0!</v>
      </c>
      <c r="DT319" t="e">
        <f t="shared" si="1194"/>
        <v>#DIV/0!</v>
      </c>
      <c r="DU319" t="e">
        <f t="shared" si="1194"/>
        <v>#DIV/0!</v>
      </c>
      <c r="DV319" t="e">
        <f t="shared" si="1194"/>
        <v>#DIV/0!</v>
      </c>
      <c r="DW319" t="e">
        <f t="shared" si="1195"/>
        <v>#DIV/0!</v>
      </c>
      <c r="DX319" t="e">
        <f t="shared" si="1195"/>
        <v>#DIV/0!</v>
      </c>
      <c r="DY319" t="e">
        <f t="shared" si="1195"/>
        <v>#DIV/0!</v>
      </c>
      <c r="DZ319" t="e">
        <f t="shared" si="1195"/>
        <v>#DIV/0!</v>
      </c>
      <c r="EA319" t="e">
        <f t="shared" si="1196"/>
        <v>#DIV/0!</v>
      </c>
      <c r="EC319" t="e">
        <f t="shared" si="1228"/>
        <v>#DIV/0!</v>
      </c>
      <c r="ED319" t="e">
        <f t="shared" si="1197"/>
        <v>#DIV/0!</v>
      </c>
      <c r="EE319" t="e">
        <f t="shared" si="1197"/>
        <v>#DIV/0!</v>
      </c>
      <c r="EF319" t="e">
        <f t="shared" si="1197"/>
        <v>#DIV/0!</v>
      </c>
      <c r="EG319" t="e">
        <f t="shared" si="1197"/>
        <v>#DIV/0!</v>
      </c>
      <c r="EH319" t="e">
        <f t="shared" si="1197"/>
        <v>#DIV/0!</v>
      </c>
      <c r="EI319" t="e">
        <f t="shared" si="1197"/>
        <v>#DIV/0!</v>
      </c>
      <c r="EJ319" t="e">
        <f t="shared" si="1197"/>
        <v>#DIV/0!</v>
      </c>
      <c r="EK319" t="e">
        <f t="shared" si="1197"/>
        <v>#DIV/0!</v>
      </c>
      <c r="EL319" t="e">
        <f t="shared" si="1197"/>
        <v>#DIV/0!</v>
      </c>
      <c r="EM319" t="e">
        <f t="shared" si="1197"/>
        <v>#DIV/0!</v>
      </c>
      <c r="EN319" t="e">
        <f t="shared" si="1197"/>
        <v>#DIV/0!</v>
      </c>
      <c r="EO319" t="e">
        <f t="shared" si="1197"/>
        <v>#DIV/0!</v>
      </c>
      <c r="EP319" t="e">
        <f t="shared" si="1197"/>
        <v>#DIV/0!</v>
      </c>
      <c r="EQ319" t="e">
        <f t="shared" si="1197"/>
        <v>#DIV/0!</v>
      </c>
      <c r="ER319" t="e">
        <f t="shared" si="1197"/>
        <v>#DIV/0!</v>
      </c>
      <c r="ES319" t="e">
        <f t="shared" si="1197"/>
        <v>#DIV/0!</v>
      </c>
      <c r="ET319" t="e">
        <f t="shared" si="1198"/>
        <v>#DIV/0!</v>
      </c>
      <c r="EU319" t="e">
        <f t="shared" si="1198"/>
        <v>#DIV/0!</v>
      </c>
      <c r="EV319" t="e">
        <f t="shared" si="1198"/>
        <v>#DIV/0!</v>
      </c>
      <c r="EW319" t="e">
        <f t="shared" si="1198"/>
        <v>#DIV/0!</v>
      </c>
      <c r="EZ319" t="e">
        <f t="shared" si="1229"/>
        <v>#DIV/0!</v>
      </c>
      <c r="FA319" t="e">
        <f t="shared" ref="FA319:FA364" si="1240">LN(AY319/AY318)</f>
        <v>#DIV/0!</v>
      </c>
      <c r="FB319" t="e">
        <f t="shared" ref="FB319:FB364" si="1241">LN(AZ319/AZ318)</f>
        <v>#DIV/0!</v>
      </c>
      <c r="FC319" t="e">
        <f t="shared" ref="FC319:FC364" si="1242">LN(BA319/BA318)</f>
        <v>#DIV/0!</v>
      </c>
      <c r="FD319" t="e">
        <f t="shared" ref="FD319:FD364" si="1243">LN(BB319/BB318)</f>
        <v>#DIV/0!</v>
      </c>
      <c r="FE319" t="e">
        <f t="shared" ref="FE319:FE364" si="1244">LN(BC319/BC318)</f>
        <v>#DIV/0!</v>
      </c>
      <c r="FF319" t="e">
        <f t="shared" ref="FF319:FF364" si="1245">LN(BD319/BD318)</f>
        <v>#DIV/0!</v>
      </c>
      <c r="FG319" t="e">
        <f t="shared" ref="FG319:FG364" si="1246">LN(BE319/BE318)</f>
        <v>#DIV/0!</v>
      </c>
      <c r="FH319" t="e">
        <f t="shared" ref="FH319:FH364" si="1247">LN(BF319/BF318)</f>
        <v>#DIV/0!</v>
      </c>
      <c r="FI319" t="e">
        <f t="shared" ref="FI319:FI364" si="1248">LN(BG319/BG318)</f>
        <v>#DIV/0!</v>
      </c>
      <c r="FJ319" t="e">
        <f t="shared" ref="FJ319:FJ364" si="1249">LN(BH319/BH318)</f>
        <v>#DIV/0!</v>
      </c>
      <c r="FK319" t="e">
        <f t="shared" ref="FK319:FK364" si="1250">LN(BI319/BI318)</f>
        <v>#DIV/0!</v>
      </c>
      <c r="FL319" t="e">
        <f t="shared" ref="FL319:FL364" si="1251">LN(BJ319/BJ318)</f>
        <v>#DIV/0!</v>
      </c>
      <c r="FM319" t="e">
        <f t="shared" ref="FM319:FM364" si="1252">LN(BK319/BK318)</f>
        <v>#DIV/0!</v>
      </c>
      <c r="FN319" t="e">
        <f t="shared" ref="FN319:FN364" si="1253">LN(BL319/BL318)</f>
        <v>#DIV/0!</v>
      </c>
      <c r="FO319" t="e">
        <f t="shared" ref="FO319:FO364" si="1254">LN(BM319/BM318)</f>
        <v>#DIV/0!</v>
      </c>
      <c r="FP319" t="e">
        <f t="shared" si="1235"/>
        <v>#DIV/0!</v>
      </c>
      <c r="FQ319" t="e">
        <f t="shared" si="1236"/>
        <v>#DIV/0!</v>
      </c>
      <c r="FR319" t="e">
        <f t="shared" si="1237"/>
        <v>#DIV/0!</v>
      </c>
      <c r="FS319" t="e">
        <f t="shared" si="1238"/>
        <v>#DIV/0!</v>
      </c>
      <c r="FT319" t="e">
        <f t="shared" si="1239"/>
        <v>#DIV/0!</v>
      </c>
      <c r="FW319" t="e">
        <f t="shared" si="1200"/>
        <v>#DIV/0!</v>
      </c>
      <c r="FX319">
        <f t="shared" si="1230"/>
        <v>1</v>
      </c>
      <c r="FY319">
        <f t="shared" si="1144"/>
        <v>1.4580889183898147</v>
      </c>
      <c r="GA319" t="e">
        <f t="shared" si="1201"/>
        <v>#DIV/0!</v>
      </c>
      <c r="GB319">
        <f t="shared" si="1231"/>
        <v>1</v>
      </c>
      <c r="GC319">
        <f t="shared" si="1145"/>
        <v>1.2809955931473431</v>
      </c>
      <c r="GE319" t="e">
        <f t="shared" si="1202"/>
        <v>#DIV/0!</v>
      </c>
      <c r="GF319">
        <f t="shared" si="1232"/>
        <v>1</v>
      </c>
      <c r="GG319">
        <f t="shared" si="1146"/>
        <v>1.1117341955912279</v>
      </c>
      <c r="GI319" t="e">
        <f>#REF!</f>
        <v>#REF!</v>
      </c>
      <c r="GJ319" t="e">
        <f t="shared" si="1203"/>
        <v>#REF!</v>
      </c>
      <c r="GK319">
        <f t="shared" si="1147"/>
        <v>0</v>
      </c>
      <c r="GL319" s="3"/>
      <c r="GM319" s="3"/>
      <c r="GN319" s="8"/>
      <c r="GO319" s="5">
        <f t="shared" si="1233"/>
        <v>14</v>
      </c>
      <c r="GP319" t="b">
        <f t="shared" si="1204"/>
        <v>1</v>
      </c>
      <c r="GR319">
        <v>332</v>
      </c>
      <c r="GS319" s="20">
        <v>1.9168276568715129E-2</v>
      </c>
      <c r="GT319" s="20">
        <v>0</v>
      </c>
      <c r="GU319" s="27"/>
      <c r="GV319" s="31">
        <f t="shared" ca="1" si="1148"/>
        <v>1999</v>
      </c>
      <c r="GW319" s="12">
        <f t="shared" ca="1" si="1205"/>
        <v>1.3383369281299073</v>
      </c>
      <c r="GX319" s="19">
        <f t="shared" ca="1" si="1206"/>
        <v>0.97712459068869928</v>
      </c>
      <c r="GY319" s="19">
        <f t="shared" ca="1" si="1207"/>
        <v>1.3077207524440739</v>
      </c>
      <c r="GZ319" s="11">
        <f t="shared" ca="1" si="1149"/>
        <v>1999</v>
      </c>
      <c r="HA319" s="12">
        <f t="shared" ca="1" si="1208"/>
        <v>1.6292238157663033</v>
      </c>
      <c r="HB319" s="12">
        <f t="shared" ca="1" si="1209"/>
        <v>0.8214567668226862</v>
      </c>
      <c r="HC319" s="12">
        <f t="shared" ca="1" si="1210"/>
        <v>0.97712459068869928</v>
      </c>
      <c r="HD319" s="12">
        <f t="shared" ca="1" si="1211"/>
        <v>1.3077207524440739</v>
      </c>
      <c r="HE319">
        <f t="shared" ca="1" si="1212"/>
        <v>1999</v>
      </c>
      <c r="HF319" s="12">
        <f t="shared" ca="1" si="1150"/>
        <v>0.97712459068869928</v>
      </c>
      <c r="HG319" s="12">
        <f t="shared" ca="1" si="1151"/>
        <v>0.95348166266886825</v>
      </c>
      <c r="HH319" s="12">
        <f t="shared" ca="1" si="1152"/>
        <v>0.86153389098576449</v>
      </c>
      <c r="HJ319" s="17"/>
      <c r="HL319" s="18">
        <f t="shared" si="1213"/>
        <v>1963</v>
      </c>
      <c r="HM319" s="9">
        <f t="shared" si="1153"/>
        <v>8.9752671770879497E-7</v>
      </c>
      <c r="HN319" s="9">
        <f t="shared" si="1154"/>
        <v>0</v>
      </c>
      <c r="HO319" s="9">
        <f t="shared" si="1155"/>
        <v>1.3103617243783614</v>
      </c>
      <c r="HP319" s="9">
        <f t="shared" si="1156"/>
        <v>1.2118045721773645</v>
      </c>
      <c r="HQ319" s="9">
        <f t="shared" si="1157"/>
        <v>1.4530917731992627</v>
      </c>
      <c r="HR319" s="9">
        <f t="shared" si="1158"/>
        <v>2.0709242576259177E-6</v>
      </c>
      <c r="HS319" s="9">
        <f t="shared" si="1159"/>
        <v>0</v>
      </c>
      <c r="HT319" s="9"/>
      <c r="HU319" s="9">
        <f t="shared" si="1160"/>
        <v>1.5879023288079139</v>
      </c>
      <c r="HV319" s="23">
        <f t="shared" si="1161"/>
        <v>2.3073678106347306</v>
      </c>
      <c r="HX319" s="8"/>
      <c r="HY319" s="5">
        <f t="shared" si="1234"/>
        <v>14</v>
      </c>
      <c r="HZ319" t="b">
        <f t="shared" si="1214"/>
        <v>1</v>
      </c>
      <c r="IB319">
        <f t="shared" si="1215"/>
        <v>332</v>
      </c>
      <c r="IC319" s="20">
        <v>1.6474608924205252E-2</v>
      </c>
      <c r="ID319" s="20">
        <v>0</v>
      </c>
      <c r="IE319" s="11"/>
      <c r="IF319">
        <f t="shared" ca="1" si="1216"/>
        <v>1999</v>
      </c>
      <c r="IG319" s="12">
        <f t="shared" ca="1" si="1217"/>
        <v>1.0742318703428397</v>
      </c>
      <c r="IH319" s="19">
        <f t="shared" ca="1" si="1218"/>
        <v>0.97377580078477333</v>
      </c>
      <c r="II319" s="19">
        <f t="shared" ca="1" si="1219"/>
        <v>1.0460604986849942</v>
      </c>
      <c r="IJ319" s="11">
        <f t="shared" ca="1" si="1220"/>
        <v>1999</v>
      </c>
      <c r="IK319" s="12">
        <f t="shared" ca="1" si="1221"/>
        <v>1.1728382889417861</v>
      </c>
      <c r="IL319" s="12">
        <f t="shared" ca="1" si="1162"/>
        <v>0.91592496635839216</v>
      </c>
      <c r="IM319" s="12">
        <f t="shared" ca="1" si="1163"/>
        <v>0.97377580078477333</v>
      </c>
      <c r="IN319" s="12">
        <f t="shared" ca="1" si="1164"/>
        <v>1.0460604986849942</v>
      </c>
      <c r="IO319">
        <f t="shared" ca="1" si="1222"/>
        <v>1999</v>
      </c>
      <c r="IP319" s="12">
        <f t="shared" ca="1" si="1223"/>
        <v>0.97377580078477333</v>
      </c>
      <c r="IQ319" s="12">
        <f t="shared" ca="1" si="1224"/>
        <v>1.0001945756104058</v>
      </c>
      <c r="IR319" s="12">
        <f t="shared" ca="1" si="1225"/>
        <v>0.95030857274381519</v>
      </c>
    </row>
    <row r="320" spans="1:252" hidden="1" x14ac:dyDescent="0.2">
      <c r="A320" t="s">
        <v>218</v>
      </c>
      <c r="B320" s="1">
        <f t="shared" si="1226"/>
        <v>1964</v>
      </c>
      <c r="X320">
        <f t="shared" si="1118"/>
        <v>0</v>
      </c>
      <c r="AX320">
        <f t="shared" si="1119"/>
        <v>0</v>
      </c>
      <c r="AY320">
        <f t="shared" si="1120"/>
        <v>0</v>
      </c>
      <c r="AZ320">
        <f t="shared" si="1121"/>
        <v>0</v>
      </c>
      <c r="BA320">
        <f t="shared" si="1122"/>
        <v>0</v>
      </c>
      <c r="BB320">
        <f t="shared" si="1123"/>
        <v>0</v>
      </c>
      <c r="BC320">
        <f t="shared" si="1124"/>
        <v>0</v>
      </c>
      <c r="BD320">
        <f t="shared" si="1125"/>
        <v>0</v>
      </c>
      <c r="BE320">
        <f t="shared" si="1126"/>
        <v>0</v>
      </c>
      <c r="BF320">
        <f t="shared" si="1127"/>
        <v>0</v>
      </c>
      <c r="BG320">
        <f t="shared" si="1128"/>
        <v>0</v>
      </c>
      <c r="BH320">
        <f t="shared" si="1129"/>
        <v>0</v>
      </c>
      <c r="BI320">
        <f t="shared" si="1130"/>
        <v>0</v>
      </c>
      <c r="BJ320">
        <f t="shared" si="1131"/>
        <v>0</v>
      </c>
      <c r="BK320">
        <f t="shared" si="1132"/>
        <v>0</v>
      </c>
      <c r="BL320">
        <f t="shared" si="1133"/>
        <v>0</v>
      </c>
      <c r="BM320">
        <f t="shared" si="1134"/>
        <v>0</v>
      </c>
      <c r="BN320">
        <f t="shared" si="1135"/>
        <v>0</v>
      </c>
      <c r="BO320">
        <f t="shared" si="1136"/>
        <v>0</v>
      </c>
      <c r="BP320">
        <f t="shared" si="1137"/>
        <v>0</v>
      </c>
      <c r="BQ320">
        <f t="shared" si="1138"/>
        <v>0</v>
      </c>
      <c r="BR320">
        <f t="shared" si="1139"/>
        <v>0</v>
      </c>
      <c r="BS320">
        <f t="shared" si="1140"/>
        <v>0</v>
      </c>
      <c r="BU320" s="16"/>
      <c r="BV320" s="9">
        <f t="shared" si="1141"/>
        <v>1.2467804961390619E-6</v>
      </c>
      <c r="BW320" s="9">
        <f t="shared" si="1165"/>
        <v>0</v>
      </c>
      <c r="BX320" s="9">
        <f t="shared" si="1166"/>
        <v>1.2809955931473431</v>
      </c>
      <c r="BY320" s="9">
        <f t="shared" si="1167"/>
        <v>1.1117341955912279</v>
      </c>
      <c r="BZ320" s="9">
        <f t="shared" si="1168"/>
        <v>1.4580889183898147</v>
      </c>
      <c r="CA320" s="9">
        <f t="shared" si="1142"/>
        <v>2.5889437168324314E-6</v>
      </c>
      <c r="CB320" s="9">
        <f t="shared" si="1169"/>
        <v>0</v>
      </c>
      <c r="CC320" s="9"/>
      <c r="CD320" s="9">
        <f t="shared" si="1170"/>
        <v>1.4241266053035693</v>
      </c>
      <c r="CE320" s="9">
        <f t="shared" si="1171"/>
        <v>2.0765032215772399</v>
      </c>
      <c r="CG320" s="35"/>
      <c r="CH320">
        <f t="shared" si="1172"/>
        <v>1964</v>
      </c>
      <c r="CI320" t="e">
        <f t="shared" si="1173"/>
        <v>#DIV/0!</v>
      </c>
      <c r="CJ320" t="e">
        <f t="shared" ref="CJ320:CX320" si="1255">D320/$X320</f>
        <v>#DIV/0!</v>
      </c>
      <c r="CK320" t="e">
        <f t="shared" si="1255"/>
        <v>#DIV/0!</v>
      </c>
      <c r="CL320" t="e">
        <f t="shared" si="1255"/>
        <v>#DIV/0!</v>
      </c>
      <c r="CM320" t="e">
        <f t="shared" si="1255"/>
        <v>#DIV/0!</v>
      </c>
      <c r="CN320" t="e">
        <f t="shared" si="1255"/>
        <v>#DIV/0!</v>
      </c>
      <c r="CO320" t="e">
        <f t="shared" si="1255"/>
        <v>#DIV/0!</v>
      </c>
      <c r="CP320" t="e">
        <f t="shared" si="1255"/>
        <v>#DIV/0!</v>
      </c>
      <c r="CQ320" t="e">
        <f t="shared" si="1255"/>
        <v>#DIV/0!</v>
      </c>
      <c r="CR320" t="e">
        <f t="shared" si="1255"/>
        <v>#DIV/0!</v>
      </c>
      <c r="CS320" t="e">
        <f t="shared" si="1255"/>
        <v>#DIV/0!</v>
      </c>
      <c r="CT320" t="e">
        <f t="shared" si="1255"/>
        <v>#DIV/0!</v>
      </c>
      <c r="CU320" t="e">
        <f t="shared" si="1255"/>
        <v>#DIV/0!</v>
      </c>
      <c r="CV320" t="e">
        <f t="shared" si="1255"/>
        <v>#DIV/0!</v>
      </c>
      <c r="CW320" t="e">
        <f t="shared" si="1255"/>
        <v>#DIV/0!</v>
      </c>
      <c r="CX320" t="e">
        <f t="shared" si="1255"/>
        <v>#DIV/0!</v>
      </c>
      <c r="CY320" t="e">
        <f t="shared" ref="CY320:CY364" si="1256">S320/$X320</f>
        <v>#DIV/0!</v>
      </c>
      <c r="CZ320" t="e">
        <f>T320/$X320</f>
        <v>#DIV/0!</v>
      </c>
      <c r="DA320" t="e">
        <f>U320/$X320</f>
        <v>#DIV/0!</v>
      </c>
      <c r="DB320" t="e">
        <f>V320/$X320</f>
        <v>#DIV/0!</v>
      </c>
      <c r="DC320" t="e">
        <f>W320/$X320</f>
        <v>#DIV/0!</v>
      </c>
      <c r="DF320" t="e">
        <f t="shared" si="1227"/>
        <v>#DIV/0!</v>
      </c>
      <c r="DG320" t="e">
        <f t="shared" si="1194"/>
        <v>#DIV/0!</v>
      </c>
      <c r="DH320" t="e">
        <f t="shared" si="1194"/>
        <v>#DIV/0!</v>
      </c>
      <c r="DI320" t="e">
        <f t="shared" si="1194"/>
        <v>#DIV/0!</v>
      </c>
      <c r="DJ320" t="e">
        <f t="shared" si="1194"/>
        <v>#DIV/0!</v>
      </c>
      <c r="DK320" t="e">
        <f t="shared" si="1194"/>
        <v>#DIV/0!</v>
      </c>
      <c r="DL320" t="e">
        <f t="shared" si="1194"/>
        <v>#DIV/0!</v>
      </c>
      <c r="DM320" t="e">
        <f t="shared" si="1194"/>
        <v>#DIV/0!</v>
      </c>
      <c r="DN320" t="e">
        <f t="shared" si="1194"/>
        <v>#DIV/0!</v>
      </c>
      <c r="DO320" t="e">
        <f t="shared" si="1194"/>
        <v>#DIV/0!</v>
      </c>
      <c r="DP320" t="e">
        <f t="shared" si="1194"/>
        <v>#DIV/0!</v>
      </c>
      <c r="DQ320" t="e">
        <f t="shared" si="1194"/>
        <v>#DIV/0!</v>
      </c>
      <c r="DR320" t="e">
        <f t="shared" si="1194"/>
        <v>#DIV/0!</v>
      </c>
      <c r="DS320" t="e">
        <f t="shared" si="1194"/>
        <v>#DIV/0!</v>
      </c>
      <c r="DT320" t="e">
        <f t="shared" si="1194"/>
        <v>#DIV/0!</v>
      </c>
      <c r="DU320" t="e">
        <f t="shared" si="1194"/>
        <v>#DIV/0!</v>
      </c>
      <c r="DV320" t="e">
        <f t="shared" si="1194"/>
        <v>#DIV/0!</v>
      </c>
      <c r="DW320" t="e">
        <f t="shared" si="1195"/>
        <v>#DIV/0!</v>
      </c>
      <c r="DX320" t="e">
        <f t="shared" si="1195"/>
        <v>#DIV/0!</v>
      </c>
      <c r="DY320" t="e">
        <f t="shared" si="1195"/>
        <v>#DIV/0!</v>
      </c>
      <c r="DZ320" t="e">
        <f t="shared" si="1195"/>
        <v>#DIV/0!</v>
      </c>
      <c r="EA320" t="e">
        <f t="shared" si="1196"/>
        <v>#DIV/0!</v>
      </c>
      <c r="EC320" t="e">
        <f t="shared" si="1228"/>
        <v>#DIV/0!</v>
      </c>
      <c r="ED320" t="e">
        <f t="shared" si="1197"/>
        <v>#DIV/0!</v>
      </c>
      <c r="EE320" t="e">
        <f t="shared" si="1197"/>
        <v>#DIV/0!</v>
      </c>
      <c r="EF320" t="e">
        <f t="shared" si="1197"/>
        <v>#DIV/0!</v>
      </c>
      <c r="EG320" t="e">
        <f t="shared" si="1197"/>
        <v>#DIV/0!</v>
      </c>
      <c r="EH320" t="e">
        <f t="shared" si="1197"/>
        <v>#DIV/0!</v>
      </c>
      <c r="EI320" t="e">
        <f t="shared" si="1197"/>
        <v>#DIV/0!</v>
      </c>
      <c r="EJ320" t="e">
        <f t="shared" si="1197"/>
        <v>#DIV/0!</v>
      </c>
      <c r="EK320" t="e">
        <f t="shared" si="1197"/>
        <v>#DIV/0!</v>
      </c>
      <c r="EL320" t="e">
        <f t="shared" si="1197"/>
        <v>#DIV/0!</v>
      </c>
      <c r="EM320" t="e">
        <f t="shared" si="1197"/>
        <v>#DIV/0!</v>
      </c>
      <c r="EN320" t="e">
        <f t="shared" si="1197"/>
        <v>#DIV/0!</v>
      </c>
      <c r="EO320" t="e">
        <f t="shared" si="1197"/>
        <v>#DIV/0!</v>
      </c>
      <c r="EP320" t="e">
        <f t="shared" si="1197"/>
        <v>#DIV/0!</v>
      </c>
      <c r="EQ320" t="e">
        <f t="shared" si="1197"/>
        <v>#DIV/0!</v>
      </c>
      <c r="ER320" t="e">
        <f t="shared" si="1197"/>
        <v>#DIV/0!</v>
      </c>
      <c r="ES320" t="e">
        <f t="shared" si="1197"/>
        <v>#DIV/0!</v>
      </c>
      <c r="ET320" t="e">
        <f t="shared" si="1198"/>
        <v>#DIV/0!</v>
      </c>
      <c r="EU320" t="e">
        <f t="shared" si="1198"/>
        <v>#DIV/0!</v>
      </c>
      <c r="EV320" t="e">
        <f t="shared" si="1198"/>
        <v>#DIV/0!</v>
      </c>
      <c r="EW320" t="e">
        <f t="shared" si="1198"/>
        <v>#DIV/0!</v>
      </c>
      <c r="EZ320" t="e">
        <f t="shared" si="1229"/>
        <v>#DIV/0!</v>
      </c>
      <c r="FA320" t="e">
        <f t="shared" si="1240"/>
        <v>#DIV/0!</v>
      </c>
      <c r="FB320" t="e">
        <f t="shared" si="1241"/>
        <v>#DIV/0!</v>
      </c>
      <c r="FC320" t="e">
        <f t="shared" si="1242"/>
        <v>#DIV/0!</v>
      </c>
      <c r="FD320" t="e">
        <f t="shared" si="1243"/>
        <v>#DIV/0!</v>
      </c>
      <c r="FE320" t="e">
        <f t="shared" si="1244"/>
        <v>#DIV/0!</v>
      </c>
      <c r="FF320" t="e">
        <f t="shared" si="1245"/>
        <v>#DIV/0!</v>
      </c>
      <c r="FG320" t="e">
        <f t="shared" si="1246"/>
        <v>#DIV/0!</v>
      </c>
      <c r="FH320" t="e">
        <f t="shared" si="1247"/>
        <v>#DIV/0!</v>
      </c>
      <c r="FI320" t="e">
        <f t="shared" si="1248"/>
        <v>#DIV/0!</v>
      </c>
      <c r="FJ320" t="e">
        <f t="shared" si="1249"/>
        <v>#DIV/0!</v>
      </c>
      <c r="FK320" t="e">
        <f t="shared" si="1250"/>
        <v>#DIV/0!</v>
      </c>
      <c r="FL320" t="e">
        <f t="shared" si="1251"/>
        <v>#DIV/0!</v>
      </c>
      <c r="FM320" t="e">
        <f t="shared" si="1252"/>
        <v>#DIV/0!</v>
      </c>
      <c r="FN320" t="e">
        <f t="shared" si="1253"/>
        <v>#DIV/0!</v>
      </c>
      <c r="FO320" t="e">
        <f t="shared" si="1254"/>
        <v>#DIV/0!</v>
      </c>
      <c r="FP320" t="e">
        <f t="shared" si="1235"/>
        <v>#DIV/0!</v>
      </c>
      <c r="FQ320" t="e">
        <f t="shared" si="1236"/>
        <v>#DIV/0!</v>
      </c>
      <c r="FR320" t="e">
        <f t="shared" si="1237"/>
        <v>#DIV/0!</v>
      </c>
      <c r="FS320" t="e">
        <f t="shared" si="1238"/>
        <v>#DIV/0!</v>
      </c>
      <c r="FT320" t="e">
        <f t="shared" si="1239"/>
        <v>#DIV/0!</v>
      </c>
      <c r="FW320" t="e">
        <f t="shared" si="1200"/>
        <v>#DIV/0!</v>
      </c>
      <c r="FX320">
        <f t="shared" si="1230"/>
        <v>1</v>
      </c>
      <c r="FY320">
        <f t="shared" si="1144"/>
        <v>1.4580889183898147</v>
      </c>
      <c r="GA320" t="e">
        <f t="shared" si="1201"/>
        <v>#DIV/0!</v>
      </c>
      <c r="GB320">
        <f t="shared" si="1231"/>
        <v>1</v>
      </c>
      <c r="GC320">
        <f t="shared" si="1145"/>
        <v>1.2809955931473431</v>
      </c>
      <c r="GE320" t="e">
        <f t="shared" si="1202"/>
        <v>#DIV/0!</v>
      </c>
      <c r="GF320">
        <f t="shared" si="1232"/>
        <v>1</v>
      </c>
      <c r="GG320">
        <f t="shared" si="1146"/>
        <v>1.1117341955912279</v>
      </c>
      <c r="GI320" t="e">
        <f>#REF!</f>
        <v>#REF!</v>
      </c>
      <c r="GJ320" t="e">
        <f t="shared" si="1203"/>
        <v>#REF!</v>
      </c>
      <c r="GK320">
        <f t="shared" si="1147"/>
        <v>0</v>
      </c>
      <c r="GL320" s="3"/>
      <c r="GM320" s="3"/>
      <c r="GN320" s="8"/>
      <c r="GO320" s="5">
        <f t="shared" si="1233"/>
        <v>15</v>
      </c>
      <c r="GP320" t="b">
        <f t="shared" si="1204"/>
        <v>1</v>
      </c>
      <c r="GR320">
        <v>333</v>
      </c>
      <c r="GS320" s="20">
        <v>1.039478942959249E-2</v>
      </c>
      <c r="GT320" s="20">
        <v>0</v>
      </c>
      <c r="GU320" s="27"/>
      <c r="GV320" s="31">
        <f t="shared" ca="1" si="1148"/>
        <v>2000</v>
      </c>
      <c r="GW320" s="12">
        <f t="shared" ca="1" si="1205"/>
        <v>1.3235896361405806</v>
      </c>
      <c r="GX320" s="19">
        <f t="shared" ca="1" si="1206"/>
        <v>0.97205638102097802</v>
      </c>
      <c r="GY320" s="19">
        <f t="shared" ca="1" si="1207"/>
        <v>1.2866024540933245</v>
      </c>
      <c r="GZ320" s="11">
        <f t="shared" ca="1" si="1149"/>
        <v>2000</v>
      </c>
      <c r="HA320" s="12">
        <f t="shared" ca="1" si="1208"/>
        <v>1.7332368076072706</v>
      </c>
      <c r="HB320" s="12">
        <f t="shared" ca="1" si="1209"/>
        <v>0.76365193165254375</v>
      </c>
      <c r="HC320" s="12">
        <f t="shared" ca="1" si="1210"/>
        <v>0.97205638102097802</v>
      </c>
      <c r="HD320" s="12">
        <f t="shared" ca="1" si="1211"/>
        <v>1.2866024540933245</v>
      </c>
      <c r="HE320">
        <f t="shared" ca="1" si="1212"/>
        <v>2000</v>
      </c>
      <c r="HF320" s="12">
        <f t="shared" ca="1" si="1150"/>
        <v>0.97205638102097802</v>
      </c>
      <c r="HG320" s="12">
        <f t="shared" ca="1" si="1151"/>
        <v>0.93975552335764212</v>
      </c>
      <c r="HH320" s="12">
        <f t="shared" ca="1" si="1152"/>
        <v>0.81260701605040875</v>
      </c>
      <c r="HJ320" s="17"/>
      <c r="HL320" s="18">
        <f t="shared" si="1213"/>
        <v>1964</v>
      </c>
      <c r="HM320" s="9">
        <f t="shared" si="1153"/>
        <v>8.9752671770879497E-7</v>
      </c>
      <c r="HN320" s="9">
        <f t="shared" si="1154"/>
        <v>0</v>
      </c>
      <c r="HO320" s="9">
        <f t="shared" si="1155"/>
        <v>1.3103617243783614</v>
      </c>
      <c r="HP320" s="9">
        <f t="shared" si="1156"/>
        <v>1.2118045721773645</v>
      </c>
      <c r="HQ320" s="9">
        <f t="shared" si="1157"/>
        <v>1.4530917731992627</v>
      </c>
      <c r="HR320" s="9">
        <f t="shared" si="1158"/>
        <v>2.0709242576259177E-6</v>
      </c>
      <c r="HS320" s="9">
        <f t="shared" si="1159"/>
        <v>0</v>
      </c>
      <c r="HT320" s="9"/>
      <c r="HU320" s="9">
        <f t="shared" si="1160"/>
        <v>1.5879023288079139</v>
      </c>
      <c r="HV320" s="23">
        <f t="shared" si="1161"/>
        <v>2.3073678106347306</v>
      </c>
      <c r="HX320" s="8"/>
      <c r="HY320" s="5">
        <f t="shared" si="1234"/>
        <v>15</v>
      </c>
      <c r="HZ320" t="b">
        <f t="shared" si="1214"/>
        <v>1</v>
      </c>
      <c r="IB320">
        <f t="shared" si="1215"/>
        <v>333</v>
      </c>
      <c r="IC320" s="20">
        <v>7.4718432318686741E-3</v>
      </c>
      <c r="ID320" s="20">
        <v>0</v>
      </c>
      <c r="IE320" s="11"/>
      <c r="IF320">
        <f t="shared" ca="1" si="1216"/>
        <v>2000</v>
      </c>
      <c r="IG320" s="12">
        <f t="shared" ca="1" si="1217"/>
        <v>1.0623947830420186</v>
      </c>
      <c r="IH320" s="19">
        <f t="shared" ca="1" si="1218"/>
        <v>0.96872496082561121</v>
      </c>
      <c r="II320" s="19">
        <f t="shared" ca="1" si="1219"/>
        <v>1.0291677349486412</v>
      </c>
      <c r="IJ320" s="11">
        <f t="shared" ca="1" si="1220"/>
        <v>2000</v>
      </c>
      <c r="IK320" s="12">
        <f t="shared" ca="1" si="1221"/>
        <v>1.2477146921700917</v>
      </c>
      <c r="IL320" s="12">
        <f t="shared" ca="1" si="1162"/>
        <v>0.85147252790158723</v>
      </c>
      <c r="IM320" s="12">
        <f t="shared" ca="1" si="1163"/>
        <v>0.96872496082561121</v>
      </c>
      <c r="IN320" s="12">
        <f t="shared" ca="1" si="1164"/>
        <v>1.0291677349486412</v>
      </c>
      <c r="IO320">
        <f t="shared" ca="1" si="1222"/>
        <v>2000</v>
      </c>
      <c r="IP320" s="12">
        <f t="shared" ca="1" si="1223"/>
        <v>0.96872496082561121</v>
      </c>
      <c r="IQ320" s="12">
        <f t="shared" ca="1" si="1224"/>
        <v>0.98081674308406819</v>
      </c>
      <c r="IR320" s="12">
        <f t="shared" ca="1" si="1225"/>
        <v>0.91011897853587198</v>
      </c>
    </row>
    <row r="321" spans="1:252" hidden="1" x14ac:dyDescent="0.2">
      <c r="A321" t="s">
        <v>218</v>
      </c>
      <c r="B321" s="1">
        <f t="shared" si="1226"/>
        <v>1965</v>
      </c>
      <c r="X321">
        <f t="shared" si="1118"/>
        <v>0</v>
      </c>
      <c r="AX321">
        <f t="shared" si="1119"/>
        <v>0</v>
      </c>
      <c r="AY321">
        <f t="shared" si="1120"/>
        <v>0</v>
      </c>
      <c r="AZ321">
        <f t="shared" si="1121"/>
        <v>0</v>
      </c>
      <c r="BA321">
        <f t="shared" si="1122"/>
        <v>0</v>
      </c>
      <c r="BB321">
        <f t="shared" si="1123"/>
        <v>0</v>
      </c>
      <c r="BC321">
        <f t="shared" si="1124"/>
        <v>0</v>
      </c>
      <c r="BD321">
        <f t="shared" si="1125"/>
        <v>0</v>
      </c>
      <c r="BE321">
        <f t="shared" si="1126"/>
        <v>0</v>
      </c>
      <c r="BF321">
        <f t="shared" si="1127"/>
        <v>0</v>
      </c>
      <c r="BG321">
        <f t="shared" si="1128"/>
        <v>0</v>
      </c>
      <c r="BH321">
        <f t="shared" si="1129"/>
        <v>0</v>
      </c>
      <c r="BI321">
        <f t="shared" si="1130"/>
        <v>0</v>
      </c>
      <c r="BJ321">
        <f t="shared" si="1131"/>
        <v>0</v>
      </c>
      <c r="BK321">
        <f t="shared" si="1132"/>
        <v>0</v>
      </c>
      <c r="BL321">
        <f t="shared" si="1133"/>
        <v>0</v>
      </c>
      <c r="BM321">
        <f t="shared" si="1134"/>
        <v>0</v>
      </c>
      <c r="BN321">
        <f t="shared" si="1135"/>
        <v>0</v>
      </c>
      <c r="BO321">
        <f t="shared" si="1136"/>
        <v>0</v>
      </c>
      <c r="BP321">
        <f t="shared" si="1137"/>
        <v>0</v>
      </c>
      <c r="BQ321">
        <f t="shared" si="1138"/>
        <v>0</v>
      </c>
      <c r="BR321">
        <f t="shared" si="1139"/>
        <v>0</v>
      </c>
      <c r="BS321">
        <f t="shared" si="1140"/>
        <v>0</v>
      </c>
      <c r="BU321" s="16"/>
      <c r="BV321" s="9">
        <f t="shared" si="1141"/>
        <v>1.2467804961390619E-6</v>
      </c>
      <c r="BW321" s="9">
        <f t="shared" si="1165"/>
        <v>0</v>
      </c>
      <c r="BX321" s="9">
        <f t="shared" si="1166"/>
        <v>1.2809955931473431</v>
      </c>
      <c r="BY321" s="9">
        <f t="shared" si="1167"/>
        <v>1.1117341955912279</v>
      </c>
      <c r="BZ321" s="9">
        <f t="shared" si="1168"/>
        <v>1.4580889183898147</v>
      </c>
      <c r="CA321" s="9">
        <f t="shared" si="1142"/>
        <v>2.5889437168324314E-6</v>
      </c>
      <c r="CB321" s="9">
        <f t="shared" si="1169"/>
        <v>0</v>
      </c>
      <c r="CC321" s="9"/>
      <c r="CD321" s="9">
        <f t="shared" si="1170"/>
        <v>1.4241266053035693</v>
      </c>
      <c r="CE321" s="9">
        <f t="shared" si="1171"/>
        <v>2.0765032215772399</v>
      </c>
      <c r="CG321" s="35"/>
      <c r="CH321">
        <f t="shared" si="1172"/>
        <v>1965</v>
      </c>
      <c r="CI321" t="e">
        <f t="shared" si="1173"/>
        <v>#DIV/0!</v>
      </c>
      <c r="CJ321" t="e">
        <f t="shared" ref="CJ321:CJ364" si="1257">D321/$X321</f>
        <v>#DIV/0!</v>
      </c>
      <c r="CK321" t="e">
        <f t="shared" ref="CK321:CK364" si="1258">E321/$X321</f>
        <v>#DIV/0!</v>
      </c>
      <c r="CL321" t="e">
        <f t="shared" ref="CL321:CL364" si="1259">F321/$X321</f>
        <v>#DIV/0!</v>
      </c>
      <c r="CM321" t="e">
        <f t="shared" ref="CM321:CM364" si="1260">G321/$X321</f>
        <v>#DIV/0!</v>
      </c>
      <c r="CN321" t="e">
        <f t="shared" ref="CN321:CN364" si="1261">H321/$X321</f>
        <v>#DIV/0!</v>
      </c>
      <c r="CO321" t="e">
        <f t="shared" ref="CO321:CO364" si="1262">I321/$X321</f>
        <v>#DIV/0!</v>
      </c>
      <c r="CP321" t="e">
        <f t="shared" ref="CP321:CP364" si="1263">J321/$X321</f>
        <v>#DIV/0!</v>
      </c>
      <c r="CQ321" t="e">
        <f t="shared" ref="CQ321:CQ364" si="1264">K321/$X321</f>
        <v>#DIV/0!</v>
      </c>
      <c r="CR321" t="e">
        <f t="shared" ref="CR321:CR364" si="1265">L321/$X321</f>
        <v>#DIV/0!</v>
      </c>
      <c r="CS321" t="e">
        <f t="shared" ref="CS321:CS364" si="1266">M321/$X321</f>
        <v>#DIV/0!</v>
      </c>
      <c r="CT321" t="e">
        <f t="shared" ref="CT321:CT364" si="1267">N321/$X321</f>
        <v>#DIV/0!</v>
      </c>
      <c r="CU321" t="e">
        <f t="shared" ref="CU321:CU364" si="1268">O321/$X321</f>
        <v>#DIV/0!</v>
      </c>
      <c r="CV321" t="e">
        <f t="shared" ref="CV321:CV364" si="1269">P321/$X321</f>
        <v>#DIV/0!</v>
      </c>
      <c r="CW321" t="e">
        <f t="shared" ref="CW321:CW364" si="1270">Q321/$X321</f>
        <v>#DIV/0!</v>
      </c>
      <c r="CX321" t="e">
        <f t="shared" ref="CX321:CX364" si="1271">R321/$X321</f>
        <v>#DIV/0!</v>
      </c>
      <c r="CY321" t="e">
        <f t="shared" si="1256"/>
        <v>#DIV/0!</v>
      </c>
      <c r="CZ321" t="e">
        <f t="shared" ref="CZ321:CZ364" si="1272">T321/$X321</f>
        <v>#DIV/0!</v>
      </c>
      <c r="DA321" t="e">
        <f t="shared" ref="DA321:DA364" si="1273">U321/$X321</f>
        <v>#DIV/0!</v>
      </c>
      <c r="DB321" t="e">
        <f t="shared" ref="DB321:DB364" si="1274">V321/$X321</f>
        <v>#DIV/0!</v>
      </c>
      <c r="DC321" t="e">
        <f t="shared" ref="DC321:DC364" si="1275">W321/$X321</f>
        <v>#DIV/0!</v>
      </c>
      <c r="DF321" t="e">
        <f t="shared" si="1227"/>
        <v>#DIV/0!</v>
      </c>
      <c r="DG321" t="e">
        <f t="shared" si="1194"/>
        <v>#DIV/0!</v>
      </c>
      <c r="DH321" t="e">
        <f t="shared" si="1194"/>
        <v>#DIV/0!</v>
      </c>
      <c r="DI321" t="e">
        <f t="shared" si="1194"/>
        <v>#DIV/0!</v>
      </c>
      <c r="DJ321" t="e">
        <f t="shared" si="1194"/>
        <v>#DIV/0!</v>
      </c>
      <c r="DK321" t="e">
        <f t="shared" si="1194"/>
        <v>#DIV/0!</v>
      </c>
      <c r="DL321" t="e">
        <f t="shared" si="1194"/>
        <v>#DIV/0!</v>
      </c>
      <c r="DM321" t="e">
        <f t="shared" si="1194"/>
        <v>#DIV/0!</v>
      </c>
      <c r="DN321" t="e">
        <f t="shared" si="1194"/>
        <v>#DIV/0!</v>
      </c>
      <c r="DO321" t="e">
        <f t="shared" si="1194"/>
        <v>#DIV/0!</v>
      </c>
      <c r="DP321" t="e">
        <f t="shared" si="1194"/>
        <v>#DIV/0!</v>
      </c>
      <c r="DQ321" t="e">
        <f t="shared" si="1194"/>
        <v>#DIV/0!</v>
      </c>
      <c r="DR321" t="e">
        <f t="shared" si="1194"/>
        <v>#DIV/0!</v>
      </c>
      <c r="DS321" t="e">
        <f t="shared" si="1194"/>
        <v>#DIV/0!</v>
      </c>
      <c r="DT321" t="e">
        <f t="shared" si="1194"/>
        <v>#DIV/0!</v>
      </c>
      <c r="DU321" t="e">
        <f t="shared" si="1194"/>
        <v>#DIV/0!</v>
      </c>
      <c r="DV321" t="e">
        <f t="shared" ref="DV321:DV364" si="1276">(CY321-CY320)/LN(CY321/CY320)</f>
        <v>#DIV/0!</v>
      </c>
      <c r="DW321" t="e">
        <f t="shared" si="1195"/>
        <v>#DIV/0!</v>
      </c>
      <c r="DX321" t="e">
        <f t="shared" si="1195"/>
        <v>#DIV/0!</v>
      </c>
      <c r="DY321" t="e">
        <f t="shared" si="1195"/>
        <v>#DIV/0!</v>
      </c>
      <c r="DZ321" t="e">
        <f t="shared" si="1195"/>
        <v>#DIV/0!</v>
      </c>
      <c r="EA321" t="e">
        <f t="shared" si="1196"/>
        <v>#DIV/0!</v>
      </c>
      <c r="EC321" t="e">
        <f t="shared" si="1228"/>
        <v>#DIV/0!</v>
      </c>
      <c r="ED321" t="e">
        <f t="shared" si="1197"/>
        <v>#DIV/0!</v>
      </c>
      <c r="EE321" t="e">
        <f t="shared" si="1197"/>
        <v>#DIV/0!</v>
      </c>
      <c r="EF321" t="e">
        <f t="shared" si="1197"/>
        <v>#DIV/0!</v>
      </c>
      <c r="EG321" t="e">
        <f t="shared" si="1197"/>
        <v>#DIV/0!</v>
      </c>
      <c r="EH321" t="e">
        <f t="shared" si="1197"/>
        <v>#DIV/0!</v>
      </c>
      <c r="EI321" t="e">
        <f t="shared" si="1197"/>
        <v>#DIV/0!</v>
      </c>
      <c r="EJ321" t="e">
        <f t="shared" si="1197"/>
        <v>#DIV/0!</v>
      </c>
      <c r="EK321" t="e">
        <f t="shared" si="1197"/>
        <v>#DIV/0!</v>
      </c>
      <c r="EL321" t="e">
        <f t="shared" si="1197"/>
        <v>#DIV/0!</v>
      </c>
      <c r="EM321" t="e">
        <f t="shared" si="1197"/>
        <v>#DIV/0!</v>
      </c>
      <c r="EN321" t="e">
        <f t="shared" si="1197"/>
        <v>#DIV/0!</v>
      </c>
      <c r="EO321" t="e">
        <f t="shared" si="1197"/>
        <v>#DIV/0!</v>
      </c>
      <c r="EP321" t="e">
        <f t="shared" si="1197"/>
        <v>#DIV/0!</v>
      </c>
      <c r="EQ321" t="e">
        <f t="shared" si="1197"/>
        <v>#DIV/0!</v>
      </c>
      <c r="ER321" t="e">
        <f t="shared" si="1197"/>
        <v>#DIV/0!</v>
      </c>
      <c r="ES321" t="e">
        <f t="shared" ref="ES321:ES364" si="1277">DV321/$EA321</f>
        <v>#DIV/0!</v>
      </c>
      <c r="ET321" t="e">
        <f t="shared" si="1198"/>
        <v>#DIV/0!</v>
      </c>
      <c r="EU321" t="e">
        <f t="shared" si="1198"/>
        <v>#DIV/0!</v>
      </c>
      <c r="EV321" t="e">
        <f t="shared" si="1198"/>
        <v>#DIV/0!</v>
      </c>
      <c r="EW321" t="e">
        <f t="shared" si="1198"/>
        <v>#DIV/0!</v>
      </c>
      <c r="EZ321" t="e">
        <f t="shared" si="1229"/>
        <v>#DIV/0!</v>
      </c>
      <c r="FA321" t="e">
        <f t="shared" si="1240"/>
        <v>#DIV/0!</v>
      </c>
      <c r="FB321" t="e">
        <f t="shared" si="1241"/>
        <v>#DIV/0!</v>
      </c>
      <c r="FC321" t="e">
        <f t="shared" si="1242"/>
        <v>#DIV/0!</v>
      </c>
      <c r="FD321" t="e">
        <f t="shared" si="1243"/>
        <v>#DIV/0!</v>
      </c>
      <c r="FE321" t="e">
        <f t="shared" si="1244"/>
        <v>#DIV/0!</v>
      </c>
      <c r="FF321" t="e">
        <f t="shared" si="1245"/>
        <v>#DIV/0!</v>
      </c>
      <c r="FG321" t="e">
        <f t="shared" si="1246"/>
        <v>#DIV/0!</v>
      </c>
      <c r="FH321" t="e">
        <f t="shared" si="1247"/>
        <v>#DIV/0!</v>
      </c>
      <c r="FI321" t="e">
        <f t="shared" si="1248"/>
        <v>#DIV/0!</v>
      </c>
      <c r="FJ321" t="e">
        <f t="shared" si="1249"/>
        <v>#DIV/0!</v>
      </c>
      <c r="FK321" t="e">
        <f t="shared" si="1250"/>
        <v>#DIV/0!</v>
      </c>
      <c r="FL321" t="e">
        <f t="shared" si="1251"/>
        <v>#DIV/0!</v>
      </c>
      <c r="FM321" t="e">
        <f t="shared" si="1252"/>
        <v>#DIV/0!</v>
      </c>
      <c r="FN321" t="e">
        <f t="shared" si="1253"/>
        <v>#DIV/0!</v>
      </c>
      <c r="FO321" t="e">
        <f t="shared" si="1254"/>
        <v>#DIV/0!</v>
      </c>
      <c r="FP321" t="e">
        <f t="shared" si="1235"/>
        <v>#DIV/0!</v>
      </c>
      <c r="FQ321" t="e">
        <f t="shared" si="1236"/>
        <v>#DIV/0!</v>
      </c>
      <c r="FR321" t="e">
        <f t="shared" si="1237"/>
        <v>#DIV/0!</v>
      </c>
      <c r="FS321" t="e">
        <f t="shared" si="1238"/>
        <v>#DIV/0!</v>
      </c>
      <c r="FT321" t="e">
        <f t="shared" si="1239"/>
        <v>#DIV/0!</v>
      </c>
      <c r="FW321" t="e">
        <f t="shared" si="1200"/>
        <v>#DIV/0!</v>
      </c>
      <c r="FX321">
        <f t="shared" si="1230"/>
        <v>1</v>
      </c>
      <c r="FY321">
        <f t="shared" si="1144"/>
        <v>1.4580889183898147</v>
      </c>
      <c r="GA321" t="e">
        <f t="shared" si="1201"/>
        <v>#DIV/0!</v>
      </c>
      <c r="GB321">
        <f t="shared" si="1231"/>
        <v>1</v>
      </c>
      <c r="GC321">
        <f t="shared" si="1145"/>
        <v>1.2809955931473431</v>
      </c>
      <c r="GE321" t="e">
        <f t="shared" si="1202"/>
        <v>#DIV/0!</v>
      </c>
      <c r="GF321">
        <f t="shared" si="1232"/>
        <v>1</v>
      </c>
      <c r="GG321">
        <f t="shared" si="1146"/>
        <v>1.1117341955912279</v>
      </c>
      <c r="GI321" t="e">
        <f>#REF!</f>
        <v>#REF!</v>
      </c>
      <c r="GJ321" t="e">
        <f t="shared" si="1203"/>
        <v>#REF!</v>
      </c>
      <c r="GK321">
        <f t="shared" si="1147"/>
        <v>0</v>
      </c>
      <c r="GL321" s="3"/>
      <c r="GM321" s="3"/>
      <c r="GN321" s="8"/>
      <c r="GO321" s="5">
        <f t="shared" si="1233"/>
        <v>16</v>
      </c>
      <c r="GP321" t="b">
        <f t="shared" si="1204"/>
        <v>1</v>
      </c>
      <c r="GR321">
        <v>334</v>
      </c>
      <c r="GS321" s="20">
        <v>4.8038122035597569E-3</v>
      </c>
      <c r="GT321" s="20">
        <v>0</v>
      </c>
      <c r="GU321" s="27"/>
      <c r="GV321" s="31">
        <f t="shared" ca="1" si="1148"/>
        <v>2001</v>
      </c>
      <c r="GW321" s="12">
        <f t="shared" ca="1" si="1205"/>
        <v>1.2807714000259542</v>
      </c>
      <c r="GX321" s="19">
        <f t="shared" ca="1" si="1206"/>
        <v>0.96885323313107174</v>
      </c>
      <c r="GY321" s="19">
        <f t="shared" ca="1" si="1207"/>
        <v>1.2408781937437838</v>
      </c>
      <c r="GZ321" s="11">
        <f t="shared" ca="1" si="1149"/>
        <v>2001</v>
      </c>
      <c r="HA321" s="12">
        <f t="shared" ca="1" si="1208"/>
        <v>1.6533095932223287</v>
      </c>
      <c r="HB321" s="12">
        <f t="shared" ca="1" si="1209"/>
        <v>0.77467124443989277</v>
      </c>
      <c r="HC321" s="12">
        <f t="shared" ca="1" si="1210"/>
        <v>0.96885323313107174</v>
      </c>
      <c r="HD321" s="12">
        <f t="shared" ca="1" si="1211"/>
        <v>1.2408781937437838</v>
      </c>
      <c r="HE321">
        <f t="shared" ca="1" si="1212"/>
        <v>2001</v>
      </c>
      <c r="HF321" s="12">
        <f t="shared" ca="1" si="1150"/>
        <v>0.96885323313107174</v>
      </c>
      <c r="HG321" s="12">
        <f t="shared" ca="1" si="1151"/>
        <v>0.92423237137915271</v>
      </c>
      <c r="HH321" s="12">
        <f t="shared" ca="1" si="1152"/>
        <v>0.83817800417866484</v>
      </c>
      <c r="HJ321" s="17"/>
      <c r="HL321" s="18">
        <f t="shared" si="1213"/>
        <v>1965</v>
      </c>
      <c r="HM321" s="9">
        <f t="shared" si="1153"/>
        <v>8.9752671770879497E-7</v>
      </c>
      <c r="HN321" s="9">
        <f t="shared" si="1154"/>
        <v>0</v>
      </c>
      <c r="HO321" s="9">
        <f t="shared" si="1155"/>
        <v>1.3103617243783614</v>
      </c>
      <c r="HP321" s="9">
        <f t="shared" si="1156"/>
        <v>1.2118045721773645</v>
      </c>
      <c r="HQ321" s="9">
        <f t="shared" si="1157"/>
        <v>1.4530917731992627</v>
      </c>
      <c r="HR321" s="9">
        <f t="shared" si="1158"/>
        <v>2.0709242576259177E-6</v>
      </c>
      <c r="HS321" s="9">
        <f t="shared" si="1159"/>
        <v>0</v>
      </c>
      <c r="HT321" s="9"/>
      <c r="HU321" s="9">
        <f t="shared" si="1160"/>
        <v>1.5879023288079139</v>
      </c>
      <c r="HV321" s="23">
        <f t="shared" si="1161"/>
        <v>2.3073678106347306</v>
      </c>
      <c r="HX321" s="8"/>
      <c r="HY321" s="5">
        <f t="shared" si="1234"/>
        <v>16</v>
      </c>
      <c r="HZ321" t="b">
        <f t="shared" si="1214"/>
        <v>1</v>
      </c>
      <c r="IB321">
        <f t="shared" si="1215"/>
        <v>334</v>
      </c>
      <c r="IC321" s="20">
        <v>4.6064539140301198E-3</v>
      </c>
      <c r="ID321" s="20">
        <v>0</v>
      </c>
      <c r="IE321" s="11"/>
      <c r="IF321">
        <f t="shared" ca="1" si="1216"/>
        <v>2001</v>
      </c>
      <c r="IG321" s="12">
        <f t="shared" ca="1" si="1217"/>
        <v>1.0280262224057453</v>
      </c>
      <c r="IH321" s="19">
        <f t="shared" ca="1" si="1218"/>
        <v>0.96553279072647669</v>
      </c>
      <c r="II321" s="19">
        <f t="shared" ca="1" si="1219"/>
        <v>0.99259238620247336</v>
      </c>
      <c r="IJ321" s="11">
        <f t="shared" ca="1" si="1220"/>
        <v>2001</v>
      </c>
      <c r="IK321" s="12">
        <f t="shared" ca="1" si="1221"/>
        <v>1.1901770497344957</v>
      </c>
      <c r="IL321" s="12">
        <f t="shared" ca="1" si="1162"/>
        <v>0.86375907066522339</v>
      </c>
      <c r="IM321" s="12">
        <f t="shared" ca="1" si="1163"/>
        <v>0.96553279072647669</v>
      </c>
      <c r="IN321" s="12">
        <f t="shared" ca="1" si="1164"/>
        <v>0.99259238620247336</v>
      </c>
      <c r="IO321">
        <f t="shared" ca="1" si="1222"/>
        <v>2001</v>
      </c>
      <c r="IP321" s="12">
        <f t="shared" ca="1" si="1223"/>
        <v>0.96553279072647669</v>
      </c>
      <c r="IQ321" s="12">
        <f t="shared" ca="1" si="1224"/>
        <v>0.98202773879218064</v>
      </c>
      <c r="IR321" s="12">
        <f t="shared" ca="1" si="1225"/>
        <v>0.90533462235364726</v>
      </c>
    </row>
    <row r="322" spans="1:252" hidden="1" x14ac:dyDescent="0.2">
      <c r="A322" t="s">
        <v>218</v>
      </c>
      <c r="B322" s="1">
        <f t="shared" si="1226"/>
        <v>1966</v>
      </c>
      <c r="X322">
        <f t="shared" si="1118"/>
        <v>0</v>
      </c>
      <c r="AX322">
        <f t="shared" si="1119"/>
        <v>0</v>
      </c>
      <c r="AY322">
        <f t="shared" si="1120"/>
        <v>0</v>
      </c>
      <c r="AZ322">
        <f t="shared" si="1121"/>
        <v>0</v>
      </c>
      <c r="BA322">
        <f t="shared" si="1122"/>
        <v>0</v>
      </c>
      <c r="BB322">
        <f t="shared" si="1123"/>
        <v>0</v>
      </c>
      <c r="BC322">
        <f t="shared" si="1124"/>
        <v>0</v>
      </c>
      <c r="BD322">
        <f t="shared" si="1125"/>
        <v>0</v>
      </c>
      <c r="BE322">
        <f t="shared" si="1126"/>
        <v>0</v>
      </c>
      <c r="BF322">
        <f t="shared" si="1127"/>
        <v>0</v>
      </c>
      <c r="BG322">
        <f t="shared" si="1128"/>
        <v>0</v>
      </c>
      <c r="BH322">
        <f t="shared" si="1129"/>
        <v>0</v>
      </c>
      <c r="BI322">
        <f t="shared" si="1130"/>
        <v>0</v>
      </c>
      <c r="BJ322">
        <f t="shared" si="1131"/>
        <v>0</v>
      </c>
      <c r="BK322">
        <f t="shared" si="1132"/>
        <v>0</v>
      </c>
      <c r="BL322">
        <f t="shared" si="1133"/>
        <v>0</v>
      </c>
      <c r="BM322">
        <f t="shared" si="1134"/>
        <v>0</v>
      </c>
      <c r="BN322">
        <f t="shared" si="1135"/>
        <v>0</v>
      </c>
      <c r="BO322">
        <f t="shared" si="1136"/>
        <v>0</v>
      </c>
      <c r="BP322">
        <f t="shared" si="1137"/>
        <v>0</v>
      </c>
      <c r="BQ322">
        <f t="shared" si="1138"/>
        <v>0</v>
      </c>
      <c r="BR322">
        <f t="shared" si="1139"/>
        <v>0</v>
      </c>
      <c r="BS322">
        <f t="shared" si="1140"/>
        <v>0</v>
      </c>
      <c r="BU322" s="16"/>
      <c r="BV322" s="9">
        <f t="shared" si="1141"/>
        <v>1.2467804961390619E-6</v>
      </c>
      <c r="BW322" s="9">
        <f t="shared" si="1165"/>
        <v>0</v>
      </c>
      <c r="BX322" s="9">
        <f t="shared" si="1166"/>
        <v>1.2809955931473431</v>
      </c>
      <c r="BY322" s="9">
        <f t="shared" si="1167"/>
        <v>1.1117341955912279</v>
      </c>
      <c r="BZ322" s="9">
        <f t="shared" si="1168"/>
        <v>1.4580889183898147</v>
      </c>
      <c r="CA322" s="9">
        <f t="shared" si="1142"/>
        <v>2.5889437168324314E-6</v>
      </c>
      <c r="CB322" s="9">
        <f t="shared" si="1169"/>
        <v>0</v>
      </c>
      <c r="CC322" s="9"/>
      <c r="CD322" s="9">
        <f t="shared" si="1170"/>
        <v>1.4241266053035693</v>
      </c>
      <c r="CE322" s="9">
        <f t="shared" si="1171"/>
        <v>2.0765032215772399</v>
      </c>
      <c r="CG322" s="35"/>
      <c r="CH322">
        <f t="shared" si="1172"/>
        <v>1966</v>
      </c>
      <c r="CI322" t="e">
        <f t="shared" si="1173"/>
        <v>#DIV/0!</v>
      </c>
      <c r="CJ322" t="e">
        <f t="shared" si="1257"/>
        <v>#DIV/0!</v>
      </c>
      <c r="CK322" t="e">
        <f t="shared" si="1258"/>
        <v>#DIV/0!</v>
      </c>
      <c r="CL322" t="e">
        <f t="shared" si="1259"/>
        <v>#DIV/0!</v>
      </c>
      <c r="CM322" t="e">
        <f t="shared" si="1260"/>
        <v>#DIV/0!</v>
      </c>
      <c r="CN322" t="e">
        <f t="shared" si="1261"/>
        <v>#DIV/0!</v>
      </c>
      <c r="CO322" t="e">
        <f t="shared" si="1262"/>
        <v>#DIV/0!</v>
      </c>
      <c r="CP322" t="e">
        <f t="shared" si="1263"/>
        <v>#DIV/0!</v>
      </c>
      <c r="CQ322" t="e">
        <f t="shared" si="1264"/>
        <v>#DIV/0!</v>
      </c>
      <c r="CR322" t="e">
        <f t="shared" si="1265"/>
        <v>#DIV/0!</v>
      </c>
      <c r="CS322" t="e">
        <f t="shared" si="1266"/>
        <v>#DIV/0!</v>
      </c>
      <c r="CT322" t="e">
        <f t="shared" si="1267"/>
        <v>#DIV/0!</v>
      </c>
      <c r="CU322" t="e">
        <f t="shared" si="1268"/>
        <v>#DIV/0!</v>
      </c>
      <c r="CV322" t="e">
        <f t="shared" si="1269"/>
        <v>#DIV/0!</v>
      </c>
      <c r="CW322" t="e">
        <f t="shared" si="1270"/>
        <v>#DIV/0!</v>
      </c>
      <c r="CX322" t="e">
        <f t="shared" si="1271"/>
        <v>#DIV/0!</v>
      </c>
      <c r="CY322" t="e">
        <f t="shared" si="1256"/>
        <v>#DIV/0!</v>
      </c>
      <c r="CZ322" t="e">
        <f t="shared" si="1272"/>
        <v>#DIV/0!</v>
      </c>
      <c r="DA322" t="e">
        <f t="shared" si="1273"/>
        <v>#DIV/0!</v>
      </c>
      <c r="DB322" t="e">
        <f t="shared" si="1274"/>
        <v>#DIV/0!</v>
      </c>
      <c r="DC322" t="e">
        <f t="shared" si="1275"/>
        <v>#DIV/0!</v>
      </c>
      <c r="DF322" t="e">
        <f t="shared" si="1227"/>
        <v>#DIV/0!</v>
      </c>
      <c r="DG322" t="e">
        <f t="shared" ref="DG322:DG364" si="1278">(CJ322-CJ321)/LN(CJ322/CJ321)</f>
        <v>#DIV/0!</v>
      </c>
      <c r="DH322" t="e">
        <f t="shared" ref="DH322:DH364" si="1279">(CK322-CK321)/LN(CK322/CK321)</f>
        <v>#DIV/0!</v>
      </c>
      <c r="DI322" t="e">
        <f t="shared" ref="DI322:DI364" si="1280">(CL322-CL321)/LN(CL322/CL321)</f>
        <v>#DIV/0!</v>
      </c>
      <c r="DJ322" t="e">
        <f t="shared" ref="DJ322:DJ364" si="1281">(CM322-CM321)/LN(CM322/CM321)</f>
        <v>#DIV/0!</v>
      </c>
      <c r="DK322" t="e">
        <f t="shared" ref="DK322:DK364" si="1282">(CN322-CN321)/LN(CN322/CN321)</f>
        <v>#DIV/0!</v>
      </c>
      <c r="DL322" t="e">
        <f t="shared" ref="DL322:DL364" si="1283">(CO322-CO321)/LN(CO322/CO321)</f>
        <v>#DIV/0!</v>
      </c>
      <c r="DM322" t="e">
        <f t="shared" ref="DM322:DM364" si="1284">(CP322-CP321)/LN(CP322/CP321)</f>
        <v>#DIV/0!</v>
      </c>
      <c r="DN322" t="e">
        <f t="shared" ref="DN322:DN364" si="1285">(CQ322-CQ321)/LN(CQ322/CQ321)</f>
        <v>#DIV/0!</v>
      </c>
      <c r="DO322" t="e">
        <f t="shared" ref="DO322:DO364" si="1286">(CR322-CR321)/LN(CR322/CR321)</f>
        <v>#DIV/0!</v>
      </c>
      <c r="DP322" t="e">
        <f t="shared" ref="DP322:DP364" si="1287">(CS322-CS321)/LN(CS322/CS321)</f>
        <v>#DIV/0!</v>
      </c>
      <c r="DQ322" t="e">
        <f t="shared" ref="DQ322:DQ364" si="1288">(CT322-CT321)/LN(CT322/CT321)</f>
        <v>#DIV/0!</v>
      </c>
      <c r="DR322" t="e">
        <f t="shared" ref="DR322:DR364" si="1289">(CU322-CU321)/LN(CU322/CU321)</f>
        <v>#DIV/0!</v>
      </c>
      <c r="DS322" t="e">
        <f t="shared" ref="DS322:DS364" si="1290">(CV322-CV321)/LN(CV322/CV321)</f>
        <v>#DIV/0!</v>
      </c>
      <c r="DT322" t="e">
        <f t="shared" ref="DT322:DT364" si="1291">(CW322-CW321)/LN(CW322/CW321)</f>
        <v>#DIV/0!</v>
      </c>
      <c r="DU322" t="e">
        <f t="shared" ref="DU322:DU364" si="1292">(CX322-CX321)/LN(CX322/CX321)</f>
        <v>#DIV/0!</v>
      </c>
      <c r="DV322" t="e">
        <f t="shared" si="1276"/>
        <v>#DIV/0!</v>
      </c>
      <c r="DW322" t="e">
        <f t="shared" ref="DW322:DW364" si="1293">(CZ322-CZ321)/LN(CZ322/CZ321)</f>
        <v>#DIV/0!</v>
      </c>
      <c r="DX322" t="e">
        <f t="shared" ref="DX322:DX364" si="1294">(DA322-DA321)/LN(DA322/DA321)</f>
        <v>#DIV/0!</v>
      </c>
      <c r="DY322" t="e">
        <f t="shared" ref="DY322:DY364" si="1295">(DB322-DB321)/LN(DB322/DB321)</f>
        <v>#DIV/0!</v>
      </c>
      <c r="DZ322" t="e">
        <f t="shared" ref="DZ322:DZ364" si="1296">(DC322-DC321)/LN(DC322/DC321)</f>
        <v>#DIV/0!</v>
      </c>
      <c r="EA322" t="e">
        <f t="shared" si="1196"/>
        <v>#DIV/0!</v>
      </c>
      <c r="EC322" t="e">
        <f t="shared" si="1228"/>
        <v>#DIV/0!</v>
      </c>
      <c r="ED322" t="e">
        <f t="shared" ref="ED322:ED364" si="1297">DG322/$EA322</f>
        <v>#DIV/0!</v>
      </c>
      <c r="EE322" t="e">
        <f t="shared" ref="EE322:EE364" si="1298">DH322/$EA322</f>
        <v>#DIV/0!</v>
      </c>
      <c r="EF322" t="e">
        <f t="shared" ref="EF322:EF364" si="1299">DI322/$EA322</f>
        <v>#DIV/0!</v>
      </c>
      <c r="EG322" t="e">
        <f t="shared" ref="EG322:EG364" si="1300">DJ322/$EA322</f>
        <v>#DIV/0!</v>
      </c>
      <c r="EH322" t="e">
        <f t="shared" ref="EH322:EH364" si="1301">DK322/$EA322</f>
        <v>#DIV/0!</v>
      </c>
      <c r="EI322" t="e">
        <f t="shared" ref="EI322:EI364" si="1302">DL322/$EA322</f>
        <v>#DIV/0!</v>
      </c>
      <c r="EJ322" t="e">
        <f t="shared" ref="EJ322:EJ364" si="1303">DM322/$EA322</f>
        <v>#DIV/0!</v>
      </c>
      <c r="EK322" t="e">
        <f t="shared" ref="EK322:EK364" si="1304">DN322/$EA322</f>
        <v>#DIV/0!</v>
      </c>
      <c r="EL322" t="e">
        <f t="shared" ref="EL322:EL364" si="1305">DO322/$EA322</f>
        <v>#DIV/0!</v>
      </c>
      <c r="EM322" t="e">
        <f t="shared" ref="EM322:EM364" si="1306">DP322/$EA322</f>
        <v>#DIV/0!</v>
      </c>
      <c r="EN322" t="e">
        <f t="shared" ref="EN322:EN364" si="1307">DQ322/$EA322</f>
        <v>#DIV/0!</v>
      </c>
      <c r="EO322" t="e">
        <f t="shared" ref="EO322:EO364" si="1308">DR322/$EA322</f>
        <v>#DIV/0!</v>
      </c>
      <c r="EP322" t="e">
        <f t="shared" ref="EP322:EP364" si="1309">DS322/$EA322</f>
        <v>#DIV/0!</v>
      </c>
      <c r="EQ322" t="e">
        <f t="shared" ref="EQ322:EQ364" si="1310">DT322/$EA322</f>
        <v>#DIV/0!</v>
      </c>
      <c r="ER322" t="e">
        <f t="shared" ref="ER322:ER364" si="1311">DU322/$EA322</f>
        <v>#DIV/0!</v>
      </c>
      <c r="ES322" t="e">
        <f t="shared" si="1277"/>
        <v>#DIV/0!</v>
      </c>
      <c r="ET322" t="e">
        <f t="shared" ref="ET322:ET364" si="1312">DW322/$EA322</f>
        <v>#DIV/0!</v>
      </c>
      <c r="EU322" t="e">
        <f t="shared" ref="EU322:EU364" si="1313">DX322/$EA322</f>
        <v>#DIV/0!</v>
      </c>
      <c r="EV322" t="e">
        <f t="shared" ref="EV322:EV364" si="1314">DY322/$EA322</f>
        <v>#DIV/0!</v>
      </c>
      <c r="EW322" t="e">
        <f t="shared" ref="EW322:EW364" si="1315">DZ322/$EA322</f>
        <v>#DIV/0!</v>
      </c>
      <c r="EZ322" t="e">
        <f t="shared" si="1229"/>
        <v>#DIV/0!</v>
      </c>
      <c r="FA322" t="e">
        <f t="shared" si="1240"/>
        <v>#DIV/0!</v>
      </c>
      <c r="FB322" t="e">
        <f t="shared" si="1241"/>
        <v>#DIV/0!</v>
      </c>
      <c r="FC322" t="e">
        <f t="shared" si="1242"/>
        <v>#DIV/0!</v>
      </c>
      <c r="FD322" t="e">
        <f t="shared" si="1243"/>
        <v>#DIV/0!</v>
      </c>
      <c r="FE322" t="e">
        <f t="shared" si="1244"/>
        <v>#DIV/0!</v>
      </c>
      <c r="FF322" t="e">
        <f t="shared" si="1245"/>
        <v>#DIV/0!</v>
      </c>
      <c r="FG322" t="e">
        <f t="shared" si="1246"/>
        <v>#DIV/0!</v>
      </c>
      <c r="FH322" t="e">
        <f t="shared" si="1247"/>
        <v>#DIV/0!</v>
      </c>
      <c r="FI322" t="e">
        <f t="shared" si="1248"/>
        <v>#DIV/0!</v>
      </c>
      <c r="FJ322" t="e">
        <f t="shared" si="1249"/>
        <v>#DIV/0!</v>
      </c>
      <c r="FK322" t="e">
        <f t="shared" si="1250"/>
        <v>#DIV/0!</v>
      </c>
      <c r="FL322" t="e">
        <f t="shared" si="1251"/>
        <v>#DIV/0!</v>
      </c>
      <c r="FM322" t="e">
        <f t="shared" si="1252"/>
        <v>#DIV/0!</v>
      </c>
      <c r="FN322" t="e">
        <f t="shared" si="1253"/>
        <v>#DIV/0!</v>
      </c>
      <c r="FO322" t="e">
        <f t="shared" si="1254"/>
        <v>#DIV/0!</v>
      </c>
      <c r="FP322" t="e">
        <f t="shared" si="1235"/>
        <v>#DIV/0!</v>
      </c>
      <c r="FQ322" t="e">
        <f t="shared" si="1236"/>
        <v>#DIV/0!</v>
      </c>
      <c r="FR322" t="e">
        <f t="shared" si="1237"/>
        <v>#DIV/0!</v>
      </c>
      <c r="FS322" t="e">
        <f t="shared" si="1238"/>
        <v>#DIV/0!</v>
      </c>
      <c r="FT322" t="e">
        <f t="shared" si="1239"/>
        <v>#DIV/0!</v>
      </c>
      <c r="FW322" t="e">
        <f t="shared" si="1200"/>
        <v>#DIV/0!</v>
      </c>
      <c r="FX322">
        <f t="shared" si="1230"/>
        <v>1</v>
      </c>
      <c r="FY322">
        <f t="shared" si="1144"/>
        <v>1.4580889183898147</v>
      </c>
      <c r="GA322" t="e">
        <f t="shared" si="1201"/>
        <v>#DIV/0!</v>
      </c>
      <c r="GB322">
        <f t="shared" si="1231"/>
        <v>1</v>
      </c>
      <c r="GC322">
        <f t="shared" si="1145"/>
        <v>1.2809955931473431</v>
      </c>
      <c r="GE322" t="e">
        <f t="shared" si="1202"/>
        <v>#DIV/0!</v>
      </c>
      <c r="GF322">
        <f t="shared" si="1232"/>
        <v>1</v>
      </c>
      <c r="GG322">
        <f t="shared" si="1146"/>
        <v>1.1117341955912279</v>
      </c>
      <c r="GI322" t="e">
        <f>#REF!</f>
        <v>#REF!</v>
      </c>
      <c r="GJ322" t="e">
        <f t="shared" si="1203"/>
        <v>#REF!</v>
      </c>
      <c r="GK322">
        <f t="shared" si="1147"/>
        <v>0</v>
      </c>
      <c r="GL322" s="3"/>
      <c r="GM322" s="3"/>
      <c r="GN322" s="8"/>
      <c r="GO322" s="5">
        <f t="shared" si="1233"/>
        <v>17</v>
      </c>
      <c r="GP322" t="b">
        <f t="shared" si="1204"/>
        <v>1</v>
      </c>
      <c r="GR322">
        <v>335</v>
      </c>
      <c r="GS322" s="20">
        <v>5.5166327611224295E-3</v>
      </c>
      <c r="GT322" s="20">
        <v>0</v>
      </c>
      <c r="GU322" s="27"/>
      <c r="GV322" s="31">
        <f t="shared" ca="1" si="1148"/>
        <v>2002</v>
      </c>
      <c r="GW322" s="12">
        <f t="shared" ca="1" si="1205"/>
        <v>1.3101127257459417</v>
      </c>
      <c r="GX322" s="19">
        <f t="shared" ca="1" si="1206"/>
        <v>0.8990329365862697</v>
      </c>
      <c r="GY322" s="19">
        <f t="shared" ca="1" si="1207"/>
        <v>1.1778330995099535</v>
      </c>
      <c r="GZ322" s="11">
        <f t="shared" ca="1" si="1149"/>
        <v>2002</v>
      </c>
      <c r="HA322" s="12">
        <f t="shared" ca="1" si="1208"/>
        <v>1.6945352090629828</v>
      </c>
      <c r="HB322" s="12">
        <f t="shared" ca="1" si="1209"/>
        <v>0.77313986675460522</v>
      </c>
      <c r="HC322" s="12">
        <f t="shared" ca="1" si="1210"/>
        <v>0.8990329365862697</v>
      </c>
      <c r="HD322" s="12">
        <f t="shared" ca="1" si="1211"/>
        <v>1.1778330995099535</v>
      </c>
      <c r="HE322">
        <f t="shared" ca="1" si="1212"/>
        <v>2002</v>
      </c>
      <c r="HF322" s="12">
        <f t="shared" ca="1" si="1150"/>
        <v>0.8990329365862697</v>
      </c>
      <c r="HG322" s="12">
        <f t="shared" ca="1" si="1151"/>
        <v>0.93264248392810234</v>
      </c>
      <c r="HH322" s="12">
        <f t="shared" ca="1" si="1152"/>
        <v>0.82897774879211572</v>
      </c>
      <c r="HJ322" s="17"/>
      <c r="HL322" s="18">
        <f t="shared" si="1213"/>
        <v>1966</v>
      </c>
      <c r="HM322" s="9">
        <f t="shared" si="1153"/>
        <v>8.9752671770879497E-7</v>
      </c>
      <c r="HN322" s="9">
        <f t="shared" si="1154"/>
        <v>0</v>
      </c>
      <c r="HO322" s="9">
        <f t="shared" si="1155"/>
        <v>1.3103617243783614</v>
      </c>
      <c r="HP322" s="9">
        <f t="shared" si="1156"/>
        <v>1.2118045721773645</v>
      </c>
      <c r="HQ322" s="9">
        <f t="shared" si="1157"/>
        <v>1.4530917731992627</v>
      </c>
      <c r="HR322" s="9">
        <f t="shared" si="1158"/>
        <v>2.0709242576259177E-6</v>
      </c>
      <c r="HS322" s="9">
        <f t="shared" si="1159"/>
        <v>0</v>
      </c>
      <c r="HT322" s="9"/>
      <c r="HU322" s="9">
        <f t="shared" si="1160"/>
        <v>1.5879023288079139</v>
      </c>
      <c r="HV322" s="23">
        <f t="shared" si="1161"/>
        <v>2.3073678106347306</v>
      </c>
      <c r="HX322" s="8"/>
      <c r="HY322" s="5">
        <f t="shared" si="1234"/>
        <v>17</v>
      </c>
      <c r="HZ322" t="b">
        <f t="shared" si="1214"/>
        <v>1</v>
      </c>
      <c r="IB322">
        <f t="shared" si="1215"/>
        <v>335</v>
      </c>
      <c r="IC322" s="20">
        <v>4.1311719362041137E-3</v>
      </c>
      <c r="ID322" s="20">
        <v>0</v>
      </c>
      <c r="IE322" s="11"/>
      <c r="IF322">
        <f t="shared" ca="1" si="1216"/>
        <v>2002</v>
      </c>
      <c r="IG322" s="12">
        <f t="shared" ca="1" si="1217"/>
        <v>1.0515773824641945</v>
      </c>
      <c r="IH322" s="19">
        <f t="shared" ca="1" si="1218"/>
        <v>0.89595178148074217</v>
      </c>
      <c r="II322" s="19">
        <f t="shared" ca="1" si="1219"/>
        <v>0.94216190814312684</v>
      </c>
      <c r="IJ322" s="11">
        <f t="shared" ca="1" si="1220"/>
        <v>2002</v>
      </c>
      <c r="IK322" s="12">
        <f t="shared" ca="1" si="1221"/>
        <v>1.219854360043382</v>
      </c>
      <c r="IL322" s="12">
        <f t="shared" ca="1" si="1162"/>
        <v>0.86205158329458043</v>
      </c>
      <c r="IM322" s="12">
        <f t="shared" ca="1" si="1163"/>
        <v>0.89595178148074217</v>
      </c>
      <c r="IN322" s="12">
        <f t="shared" ca="1" si="1164"/>
        <v>0.94216190814312684</v>
      </c>
      <c r="IO322">
        <f t="shared" ca="1" si="1222"/>
        <v>2002</v>
      </c>
      <c r="IP322" s="12">
        <f t="shared" ca="1" si="1223"/>
        <v>0.89595178148074217</v>
      </c>
      <c r="IQ322" s="12">
        <f t="shared" ca="1" si="1224"/>
        <v>0.96604911230264512</v>
      </c>
      <c r="IR322" s="12">
        <f t="shared" ca="1" si="1225"/>
        <v>0.90655583938438322</v>
      </c>
    </row>
    <row r="323" spans="1:252" hidden="1" x14ac:dyDescent="0.2">
      <c r="A323" t="s">
        <v>218</v>
      </c>
      <c r="B323" s="1">
        <f t="shared" si="1226"/>
        <v>1967</v>
      </c>
      <c r="X323">
        <f t="shared" si="1118"/>
        <v>0</v>
      </c>
      <c r="AX323">
        <f t="shared" si="1119"/>
        <v>0</v>
      </c>
      <c r="AY323">
        <f t="shared" si="1120"/>
        <v>0</v>
      </c>
      <c r="AZ323">
        <f t="shared" si="1121"/>
        <v>0</v>
      </c>
      <c r="BA323">
        <f t="shared" si="1122"/>
        <v>0</v>
      </c>
      <c r="BB323">
        <f t="shared" si="1123"/>
        <v>0</v>
      </c>
      <c r="BC323">
        <f t="shared" si="1124"/>
        <v>0</v>
      </c>
      <c r="BD323">
        <f t="shared" si="1125"/>
        <v>0</v>
      </c>
      <c r="BE323">
        <f t="shared" si="1126"/>
        <v>0</v>
      </c>
      <c r="BF323">
        <f t="shared" si="1127"/>
        <v>0</v>
      </c>
      <c r="BG323">
        <f t="shared" si="1128"/>
        <v>0</v>
      </c>
      <c r="BH323">
        <f t="shared" si="1129"/>
        <v>0</v>
      </c>
      <c r="BI323">
        <f t="shared" si="1130"/>
        <v>0</v>
      </c>
      <c r="BJ323">
        <f t="shared" si="1131"/>
        <v>0</v>
      </c>
      <c r="BK323">
        <f t="shared" si="1132"/>
        <v>0</v>
      </c>
      <c r="BL323">
        <f t="shared" si="1133"/>
        <v>0</v>
      </c>
      <c r="BM323">
        <f t="shared" si="1134"/>
        <v>0</v>
      </c>
      <c r="BN323">
        <f t="shared" si="1135"/>
        <v>0</v>
      </c>
      <c r="BO323">
        <f t="shared" si="1136"/>
        <v>0</v>
      </c>
      <c r="BP323">
        <f t="shared" si="1137"/>
        <v>0</v>
      </c>
      <c r="BQ323">
        <f t="shared" si="1138"/>
        <v>0</v>
      </c>
      <c r="BR323">
        <f t="shared" si="1139"/>
        <v>0</v>
      </c>
      <c r="BS323">
        <f t="shared" si="1140"/>
        <v>0</v>
      </c>
      <c r="BU323" s="16"/>
      <c r="BV323" s="9">
        <f t="shared" si="1141"/>
        <v>1.2467804961390619E-6</v>
      </c>
      <c r="BW323" s="9">
        <f t="shared" si="1165"/>
        <v>0</v>
      </c>
      <c r="BX323" s="9">
        <f t="shared" si="1166"/>
        <v>1.2809955931473431</v>
      </c>
      <c r="BY323" s="9">
        <f t="shared" si="1167"/>
        <v>1.1117341955912279</v>
      </c>
      <c r="BZ323" s="9">
        <f t="shared" si="1168"/>
        <v>1.4580889183898147</v>
      </c>
      <c r="CA323" s="9">
        <f t="shared" si="1142"/>
        <v>2.5889437168324314E-6</v>
      </c>
      <c r="CB323" s="9">
        <f t="shared" si="1169"/>
        <v>0</v>
      </c>
      <c r="CC323" s="9"/>
      <c r="CD323" s="9">
        <f t="shared" si="1170"/>
        <v>1.4241266053035693</v>
      </c>
      <c r="CE323" s="9">
        <f t="shared" si="1171"/>
        <v>2.0765032215772399</v>
      </c>
      <c r="CG323" s="35"/>
      <c r="CH323">
        <f t="shared" si="1172"/>
        <v>1967</v>
      </c>
      <c r="CI323" t="e">
        <f t="shared" si="1173"/>
        <v>#DIV/0!</v>
      </c>
      <c r="CJ323" t="e">
        <f t="shared" si="1257"/>
        <v>#DIV/0!</v>
      </c>
      <c r="CK323" t="e">
        <f t="shared" si="1258"/>
        <v>#DIV/0!</v>
      </c>
      <c r="CL323" t="e">
        <f t="shared" si="1259"/>
        <v>#DIV/0!</v>
      </c>
      <c r="CM323" t="e">
        <f t="shared" si="1260"/>
        <v>#DIV/0!</v>
      </c>
      <c r="CN323" t="e">
        <f t="shared" si="1261"/>
        <v>#DIV/0!</v>
      </c>
      <c r="CO323" t="e">
        <f t="shared" si="1262"/>
        <v>#DIV/0!</v>
      </c>
      <c r="CP323" t="e">
        <f t="shared" si="1263"/>
        <v>#DIV/0!</v>
      </c>
      <c r="CQ323" t="e">
        <f t="shared" si="1264"/>
        <v>#DIV/0!</v>
      </c>
      <c r="CR323" t="e">
        <f t="shared" si="1265"/>
        <v>#DIV/0!</v>
      </c>
      <c r="CS323" t="e">
        <f t="shared" si="1266"/>
        <v>#DIV/0!</v>
      </c>
      <c r="CT323" t="e">
        <f t="shared" si="1267"/>
        <v>#DIV/0!</v>
      </c>
      <c r="CU323" t="e">
        <f t="shared" si="1268"/>
        <v>#DIV/0!</v>
      </c>
      <c r="CV323" t="e">
        <f t="shared" si="1269"/>
        <v>#DIV/0!</v>
      </c>
      <c r="CW323" t="e">
        <f t="shared" si="1270"/>
        <v>#DIV/0!</v>
      </c>
      <c r="CX323" t="e">
        <f t="shared" si="1271"/>
        <v>#DIV/0!</v>
      </c>
      <c r="CY323" t="e">
        <f t="shared" si="1256"/>
        <v>#DIV/0!</v>
      </c>
      <c r="CZ323" t="e">
        <f t="shared" si="1272"/>
        <v>#DIV/0!</v>
      </c>
      <c r="DA323" t="e">
        <f t="shared" si="1273"/>
        <v>#DIV/0!</v>
      </c>
      <c r="DB323" t="e">
        <f t="shared" si="1274"/>
        <v>#DIV/0!</v>
      </c>
      <c r="DC323" t="e">
        <f t="shared" si="1275"/>
        <v>#DIV/0!</v>
      </c>
      <c r="DF323" t="e">
        <f t="shared" si="1227"/>
        <v>#DIV/0!</v>
      </c>
      <c r="DG323" t="e">
        <f t="shared" si="1278"/>
        <v>#DIV/0!</v>
      </c>
      <c r="DH323" t="e">
        <f t="shared" si="1279"/>
        <v>#DIV/0!</v>
      </c>
      <c r="DI323" t="e">
        <f t="shared" si="1280"/>
        <v>#DIV/0!</v>
      </c>
      <c r="DJ323" t="e">
        <f t="shared" si="1281"/>
        <v>#DIV/0!</v>
      </c>
      <c r="DK323" t="e">
        <f t="shared" si="1282"/>
        <v>#DIV/0!</v>
      </c>
      <c r="DL323" t="e">
        <f t="shared" si="1283"/>
        <v>#DIV/0!</v>
      </c>
      <c r="DM323" t="e">
        <f t="shared" si="1284"/>
        <v>#DIV/0!</v>
      </c>
      <c r="DN323" t="e">
        <f t="shared" si="1285"/>
        <v>#DIV/0!</v>
      </c>
      <c r="DO323" t="e">
        <f t="shared" si="1286"/>
        <v>#DIV/0!</v>
      </c>
      <c r="DP323" t="e">
        <f t="shared" si="1287"/>
        <v>#DIV/0!</v>
      </c>
      <c r="DQ323" t="e">
        <f t="shared" si="1288"/>
        <v>#DIV/0!</v>
      </c>
      <c r="DR323" t="e">
        <f t="shared" si="1289"/>
        <v>#DIV/0!</v>
      </c>
      <c r="DS323" t="e">
        <f t="shared" si="1290"/>
        <v>#DIV/0!</v>
      </c>
      <c r="DT323" t="e">
        <f t="shared" si="1291"/>
        <v>#DIV/0!</v>
      </c>
      <c r="DU323" t="e">
        <f t="shared" si="1292"/>
        <v>#DIV/0!</v>
      </c>
      <c r="DV323" t="e">
        <f t="shared" si="1276"/>
        <v>#DIV/0!</v>
      </c>
      <c r="DW323" t="e">
        <f t="shared" si="1293"/>
        <v>#DIV/0!</v>
      </c>
      <c r="DX323" t="e">
        <f t="shared" si="1294"/>
        <v>#DIV/0!</v>
      </c>
      <c r="DY323" t="e">
        <f t="shared" si="1295"/>
        <v>#DIV/0!</v>
      </c>
      <c r="DZ323" t="e">
        <f t="shared" si="1296"/>
        <v>#DIV/0!</v>
      </c>
      <c r="EA323" t="e">
        <f t="shared" si="1196"/>
        <v>#DIV/0!</v>
      </c>
      <c r="EC323" t="e">
        <f t="shared" si="1228"/>
        <v>#DIV/0!</v>
      </c>
      <c r="ED323" t="e">
        <f t="shared" si="1297"/>
        <v>#DIV/0!</v>
      </c>
      <c r="EE323" t="e">
        <f t="shared" si="1298"/>
        <v>#DIV/0!</v>
      </c>
      <c r="EF323" t="e">
        <f t="shared" si="1299"/>
        <v>#DIV/0!</v>
      </c>
      <c r="EG323" t="e">
        <f t="shared" si="1300"/>
        <v>#DIV/0!</v>
      </c>
      <c r="EH323" t="e">
        <f t="shared" si="1301"/>
        <v>#DIV/0!</v>
      </c>
      <c r="EI323" t="e">
        <f t="shared" si="1302"/>
        <v>#DIV/0!</v>
      </c>
      <c r="EJ323" t="e">
        <f t="shared" si="1303"/>
        <v>#DIV/0!</v>
      </c>
      <c r="EK323" t="e">
        <f t="shared" si="1304"/>
        <v>#DIV/0!</v>
      </c>
      <c r="EL323" t="e">
        <f t="shared" si="1305"/>
        <v>#DIV/0!</v>
      </c>
      <c r="EM323" t="e">
        <f t="shared" si="1306"/>
        <v>#DIV/0!</v>
      </c>
      <c r="EN323" t="e">
        <f t="shared" si="1307"/>
        <v>#DIV/0!</v>
      </c>
      <c r="EO323" t="e">
        <f t="shared" si="1308"/>
        <v>#DIV/0!</v>
      </c>
      <c r="EP323" t="e">
        <f t="shared" si="1309"/>
        <v>#DIV/0!</v>
      </c>
      <c r="EQ323" t="e">
        <f t="shared" si="1310"/>
        <v>#DIV/0!</v>
      </c>
      <c r="ER323" t="e">
        <f t="shared" si="1311"/>
        <v>#DIV/0!</v>
      </c>
      <c r="ES323" t="e">
        <f t="shared" si="1277"/>
        <v>#DIV/0!</v>
      </c>
      <c r="ET323" t="e">
        <f t="shared" si="1312"/>
        <v>#DIV/0!</v>
      </c>
      <c r="EU323" t="e">
        <f t="shared" si="1313"/>
        <v>#DIV/0!</v>
      </c>
      <c r="EV323" t="e">
        <f t="shared" si="1314"/>
        <v>#DIV/0!</v>
      </c>
      <c r="EW323" t="e">
        <f t="shared" si="1315"/>
        <v>#DIV/0!</v>
      </c>
      <c r="EZ323" t="e">
        <f t="shared" si="1229"/>
        <v>#DIV/0!</v>
      </c>
      <c r="FA323" t="e">
        <f t="shared" si="1240"/>
        <v>#DIV/0!</v>
      </c>
      <c r="FB323" t="e">
        <f t="shared" si="1241"/>
        <v>#DIV/0!</v>
      </c>
      <c r="FC323" t="e">
        <f t="shared" si="1242"/>
        <v>#DIV/0!</v>
      </c>
      <c r="FD323" t="e">
        <f t="shared" si="1243"/>
        <v>#DIV/0!</v>
      </c>
      <c r="FE323" t="e">
        <f t="shared" si="1244"/>
        <v>#DIV/0!</v>
      </c>
      <c r="FF323" t="e">
        <f t="shared" si="1245"/>
        <v>#DIV/0!</v>
      </c>
      <c r="FG323" t="e">
        <f t="shared" si="1246"/>
        <v>#DIV/0!</v>
      </c>
      <c r="FH323" t="e">
        <f t="shared" si="1247"/>
        <v>#DIV/0!</v>
      </c>
      <c r="FI323" t="e">
        <f t="shared" si="1248"/>
        <v>#DIV/0!</v>
      </c>
      <c r="FJ323" t="e">
        <f t="shared" si="1249"/>
        <v>#DIV/0!</v>
      </c>
      <c r="FK323" t="e">
        <f t="shared" si="1250"/>
        <v>#DIV/0!</v>
      </c>
      <c r="FL323" t="e">
        <f t="shared" si="1251"/>
        <v>#DIV/0!</v>
      </c>
      <c r="FM323" t="e">
        <f t="shared" si="1252"/>
        <v>#DIV/0!</v>
      </c>
      <c r="FN323" t="e">
        <f t="shared" si="1253"/>
        <v>#DIV/0!</v>
      </c>
      <c r="FO323" t="e">
        <f t="shared" si="1254"/>
        <v>#DIV/0!</v>
      </c>
      <c r="FP323" t="e">
        <f t="shared" si="1235"/>
        <v>#DIV/0!</v>
      </c>
      <c r="FQ323" t="e">
        <f t="shared" si="1236"/>
        <v>#DIV/0!</v>
      </c>
      <c r="FR323" t="e">
        <f t="shared" si="1237"/>
        <v>#DIV/0!</v>
      </c>
      <c r="FS323" t="e">
        <f t="shared" si="1238"/>
        <v>#DIV/0!</v>
      </c>
      <c r="FT323" t="e">
        <f t="shared" si="1239"/>
        <v>#DIV/0!</v>
      </c>
      <c r="FW323" t="e">
        <f t="shared" si="1200"/>
        <v>#DIV/0!</v>
      </c>
      <c r="FX323">
        <f t="shared" si="1230"/>
        <v>1</v>
      </c>
      <c r="FY323">
        <f t="shared" si="1144"/>
        <v>1.4580889183898147</v>
      </c>
      <c r="GA323" t="e">
        <f t="shared" si="1201"/>
        <v>#DIV/0!</v>
      </c>
      <c r="GB323">
        <f t="shared" si="1231"/>
        <v>1</v>
      </c>
      <c r="GC323">
        <f t="shared" si="1145"/>
        <v>1.2809955931473431</v>
      </c>
      <c r="GE323" t="e">
        <f t="shared" si="1202"/>
        <v>#DIV/0!</v>
      </c>
      <c r="GF323">
        <f t="shared" si="1232"/>
        <v>1</v>
      </c>
      <c r="GG323">
        <f t="shared" si="1146"/>
        <v>1.1117341955912279</v>
      </c>
      <c r="GI323" t="e">
        <f>#REF!</f>
        <v>#REF!</v>
      </c>
      <c r="GJ323" t="e">
        <f t="shared" si="1203"/>
        <v>#REF!</v>
      </c>
      <c r="GK323">
        <f t="shared" si="1147"/>
        <v>0</v>
      </c>
      <c r="GL323" s="3"/>
      <c r="GM323" s="3"/>
      <c r="GN323" s="8"/>
      <c r="GO323" s="5">
        <f t="shared" si="1233"/>
        <v>18</v>
      </c>
      <c r="GP323" t="b">
        <f t="shared" si="1204"/>
        <v>1</v>
      </c>
      <c r="GR323">
        <v>336</v>
      </c>
      <c r="GS323" s="20">
        <v>2.0602501665028465E-2</v>
      </c>
      <c r="GT323" s="20">
        <v>0</v>
      </c>
      <c r="GU323" s="27"/>
      <c r="GV323" s="31">
        <f t="shared" ca="1" si="1148"/>
        <v>2003</v>
      </c>
      <c r="GW323" s="12">
        <f t="shared" ca="1" si="1205"/>
        <v>1.2837365764086397</v>
      </c>
      <c r="GX323" s="19">
        <f t="shared" ca="1" si="1206"/>
        <v>0.88422173293191564</v>
      </c>
      <c r="GY323" s="19">
        <f t="shared" ca="1" si="1207"/>
        <v>1.1351061777525402</v>
      </c>
      <c r="GZ323" s="11">
        <f t="shared" ca="1" si="1149"/>
        <v>2003</v>
      </c>
      <c r="HA323" s="12">
        <f t="shared" ca="1" si="1208"/>
        <v>1.748165685104385</v>
      </c>
      <c r="HB323" s="12">
        <f t="shared" ca="1" si="1209"/>
        <v>0.73433347156221429</v>
      </c>
      <c r="HC323" s="12">
        <f t="shared" ca="1" si="1210"/>
        <v>0.88422173293191564</v>
      </c>
      <c r="HD323" s="12">
        <f t="shared" ca="1" si="1211"/>
        <v>1.1351061777525402</v>
      </c>
      <c r="HE323">
        <f t="shared" ca="1" si="1212"/>
        <v>2003</v>
      </c>
      <c r="HF323" s="12">
        <f t="shared" ca="1" si="1150"/>
        <v>0.88422173293191564</v>
      </c>
      <c r="HG323" s="12">
        <f t="shared" ca="1" si="1151"/>
        <v>0.85700628469761697</v>
      </c>
      <c r="HH323" s="12">
        <f t="shared" ca="1" si="1152"/>
        <v>0.85685891069201892</v>
      </c>
      <c r="HJ323" s="17"/>
      <c r="HL323" s="18">
        <f t="shared" si="1213"/>
        <v>1967</v>
      </c>
      <c r="HM323" s="9">
        <f t="shared" si="1153"/>
        <v>8.9752671770879497E-7</v>
      </c>
      <c r="HN323" s="9">
        <f t="shared" si="1154"/>
        <v>0</v>
      </c>
      <c r="HO323" s="9">
        <f t="shared" si="1155"/>
        <v>1.3103617243783614</v>
      </c>
      <c r="HP323" s="9">
        <f t="shared" si="1156"/>
        <v>1.2118045721773645</v>
      </c>
      <c r="HQ323" s="9">
        <f t="shared" si="1157"/>
        <v>1.4530917731992627</v>
      </c>
      <c r="HR323" s="9">
        <f t="shared" si="1158"/>
        <v>2.0709242576259177E-6</v>
      </c>
      <c r="HS323" s="9">
        <f t="shared" si="1159"/>
        <v>0</v>
      </c>
      <c r="HT323" s="9"/>
      <c r="HU323" s="9">
        <f t="shared" si="1160"/>
        <v>1.5879023288079139</v>
      </c>
      <c r="HV323" s="23">
        <f t="shared" si="1161"/>
        <v>2.3073678106347306</v>
      </c>
      <c r="HX323" s="8"/>
      <c r="HY323" s="5">
        <f t="shared" si="1234"/>
        <v>18</v>
      </c>
      <c r="HZ323" t="b">
        <f t="shared" si="1214"/>
        <v>1</v>
      </c>
      <c r="IB323">
        <f t="shared" si="1215"/>
        <v>336</v>
      </c>
      <c r="IC323" s="20">
        <v>1.8128164239048714E-2</v>
      </c>
      <c r="ID323" s="20">
        <v>0</v>
      </c>
      <c r="IE323" s="11"/>
      <c r="IF323">
        <f t="shared" ca="1" si="1216"/>
        <v>2003</v>
      </c>
      <c r="IG323" s="12">
        <f t="shared" ca="1" si="1217"/>
        <v>1.0304062560912237</v>
      </c>
      <c r="IH323" s="19">
        <f t="shared" ca="1" si="1218"/>
        <v>0.88119133860933774</v>
      </c>
      <c r="II323" s="19">
        <f t="shared" ca="1" si="1219"/>
        <v>0.90798416415818084</v>
      </c>
      <c r="IJ323" s="11">
        <f t="shared" ca="1" si="1220"/>
        <v>2003</v>
      </c>
      <c r="IK323" s="12">
        <f t="shared" ca="1" si="1221"/>
        <v>1.2584616251390905</v>
      </c>
      <c r="IL323" s="12">
        <f t="shared" ca="1" si="1162"/>
        <v>0.81878242093980325</v>
      </c>
      <c r="IM323" s="12">
        <f t="shared" ca="1" si="1163"/>
        <v>0.88119133860933774</v>
      </c>
      <c r="IN323" s="12">
        <f t="shared" ca="1" si="1164"/>
        <v>0.90798416415818084</v>
      </c>
      <c r="IO323">
        <f t="shared" ca="1" si="1222"/>
        <v>2003</v>
      </c>
      <c r="IP323" s="12">
        <f t="shared" ca="1" si="1223"/>
        <v>0.88119133860933774</v>
      </c>
      <c r="IQ323" s="12">
        <f t="shared" ca="1" si="1224"/>
        <v>0.95036152865566437</v>
      </c>
      <c r="IR323" s="12">
        <f t="shared" ca="1" si="1225"/>
        <v>0.88658808105124975</v>
      </c>
    </row>
    <row r="324" spans="1:252" hidden="1" x14ac:dyDescent="0.2">
      <c r="A324" t="s">
        <v>218</v>
      </c>
      <c r="B324" s="1">
        <f t="shared" si="1226"/>
        <v>1968</v>
      </c>
      <c r="X324">
        <f t="shared" si="1118"/>
        <v>0</v>
      </c>
      <c r="AX324">
        <f t="shared" si="1119"/>
        <v>0</v>
      </c>
      <c r="AY324">
        <f t="shared" si="1120"/>
        <v>0</v>
      </c>
      <c r="AZ324">
        <f t="shared" si="1121"/>
        <v>0</v>
      </c>
      <c r="BA324">
        <f t="shared" si="1122"/>
        <v>0</v>
      </c>
      <c r="BB324">
        <f t="shared" si="1123"/>
        <v>0</v>
      </c>
      <c r="BC324">
        <f t="shared" si="1124"/>
        <v>0</v>
      </c>
      <c r="BD324">
        <f t="shared" si="1125"/>
        <v>0</v>
      </c>
      <c r="BE324">
        <f t="shared" si="1126"/>
        <v>0</v>
      </c>
      <c r="BF324">
        <f t="shared" si="1127"/>
        <v>0</v>
      </c>
      <c r="BG324">
        <f t="shared" si="1128"/>
        <v>0</v>
      </c>
      <c r="BH324">
        <f t="shared" si="1129"/>
        <v>0</v>
      </c>
      <c r="BI324">
        <f t="shared" si="1130"/>
        <v>0</v>
      </c>
      <c r="BJ324">
        <f t="shared" si="1131"/>
        <v>0</v>
      </c>
      <c r="BK324">
        <f t="shared" si="1132"/>
        <v>0</v>
      </c>
      <c r="BL324">
        <f t="shared" si="1133"/>
        <v>0</v>
      </c>
      <c r="BM324">
        <f t="shared" si="1134"/>
        <v>0</v>
      </c>
      <c r="BN324">
        <f t="shared" si="1135"/>
        <v>0</v>
      </c>
      <c r="BO324">
        <f t="shared" si="1136"/>
        <v>0</v>
      </c>
      <c r="BP324">
        <f t="shared" si="1137"/>
        <v>0</v>
      </c>
      <c r="BQ324">
        <f t="shared" si="1138"/>
        <v>0</v>
      </c>
      <c r="BR324">
        <f t="shared" si="1139"/>
        <v>0</v>
      </c>
      <c r="BS324">
        <f t="shared" si="1140"/>
        <v>0</v>
      </c>
      <c r="BU324" s="16"/>
      <c r="BV324" s="9">
        <f t="shared" si="1141"/>
        <v>1.2467804961390619E-6</v>
      </c>
      <c r="BW324" s="9">
        <f t="shared" si="1165"/>
        <v>0</v>
      </c>
      <c r="BX324" s="9">
        <f t="shared" si="1166"/>
        <v>1.2809955931473431</v>
      </c>
      <c r="BY324" s="9">
        <f t="shared" si="1167"/>
        <v>1.1117341955912279</v>
      </c>
      <c r="BZ324" s="9">
        <f t="shared" si="1168"/>
        <v>1.4580889183898147</v>
      </c>
      <c r="CA324" s="9">
        <f t="shared" si="1142"/>
        <v>2.5889437168324314E-6</v>
      </c>
      <c r="CB324" s="9">
        <f t="shared" si="1169"/>
        <v>0</v>
      </c>
      <c r="CC324" s="9"/>
      <c r="CD324" s="9">
        <f t="shared" si="1170"/>
        <v>1.4241266053035693</v>
      </c>
      <c r="CE324" s="9">
        <f t="shared" si="1171"/>
        <v>2.0765032215772399</v>
      </c>
      <c r="CG324" s="35"/>
      <c r="CH324">
        <f t="shared" si="1172"/>
        <v>1968</v>
      </c>
      <c r="CI324" t="e">
        <f t="shared" si="1173"/>
        <v>#DIV/0!</v>
      </c>
      <c r="CJ324" t="e">
        <f t="shared" si="1257"/>
        <v>#DIV/0!</v>
      </c>
      <c r="CK324" t="e">
        <f t="shared" si="1258"/>
        <v>#DIV/0!</v>
      </c>
      <c r="CL324" t="e">
        <f t="shared" si="1259"/>
        <v>#DIV/0!</v>
      </c>
      <c r="CM324" t="e">
        <f t="shared" si="1260"/>
        <v>#DIV/0!</v>
      </c>
      <c r="CN324" t="e">
        <f t="shared" si="1261"/>
        <v>#DIV/0!</v>
      </c>
      <c r="CO324" t="e">
        <f t="shared" si="1262"/>
        <v>#DIV/0!</v>
      </c>
      <c r="CP324" t="e">
        <f t="shared" si="1263"/>
        <v>#DIV/0!</v>
      </c>
      <c r="CQ324" t="e">
        <f t="shared" si="1264"/>
        <v>#DIV/0!</v>
      </c>
      <c r="CR324" t="e">
        <f t="shared" si="1265"/>
        <v>#DIV/0!</v>
      </c>
      <c r="CS324" t="e">
        <f t="shared" si="1266"/>
        <v>#DIV/0!</v>
      </c>
      <c r="CT324" t="e">
        <f t="shared" si="1267"/>
        <v>#DIV/0!</v>
      </c>
      <c r="CU324" t="e">
        <f t="shared" si="1268"/>
        <v>#DIV/0!</v>
      </c>
      <c r="CV324" t="e">
        <f t="shared" si="1269"/>
        <v>#DIV/0!</v>
      </c>
      <c r="CW324" t="e">
        <f t="shared" si="1270"/>
        <v>#DIV/0!</v>
      </c>
      <c r="CX324" t="e">
        <f t="shared" si="1271"/>
        <v>#DIV/0!</v>
      </c>
      <c r="CY324" t="e">
        <f t="shared" si="1256"/>
        <v>#DIV/0!</v>
      </c>
      <c r="CZ324" t="e">
        <f t="shared" si="1272"/>
        <v>#DIV/0!</v>
      </c>
      <c r="DA324" t="e">
        <f t="shared" si="1273"/>
        <v>#DIV/0!</v>
      </c>
      <c r="DB324" t="e">
        <f t="shared" si="1274"/>
        <v>#DIV/0!</v>
      </c>
      <c r="DC324" t="e">
        <f t="shared" si="1275"/>
        <v>#DIV/0!</v>
      </c>
      <c r="DF324" t="e">
        <f t="shared" si="1227"/>
        <v>#DIV/0!</v>
      </c>
      <c r="DG324" t="e">
        <f t="shared" si="1278"/>
        <v>#DIV/0!</v>
      </c>
      <c r="DH324" t="e">
        <f t="shared" si="1279"/>
        <v>#DIV/0!</v>
      </c>
      <c r="DI324" t="e">
        <f t="shared" si="1280"/>
        <v>#DIV/0!</v>
      </c>
      <c r="DJ324" t="e">
        <f t="shared" si="1281"/>
        <v>#DIV/0!</v>
      </c>
      <c r="DK324" t="e">
        <f t="shared" si="1282"/>
        <v>#DIV/0!</v>
      </c>
      <c r="DL324" t="e">
        <f t="shared" si="1283"/>
        <v>#DIV/0!</v>
      </c>
      <c r="DM324" t="e">
        <f t="shared" si="1284"/>
        <v>#DIV/0!</v>
      </c>
      <c r="DN324" t="e">
        <f t="shared" si="1285"/>
        <v>#DIV/0!</v>
      </c>
      <c r="DO324" t="e">
        <f t="shared" si="1286"/>
        <v>#DIV/0!</v>
      </c>
      <c r="DP324" t="e">
        <f t="shared" si="1287"/>
        <v>#DIV/0!</v>
      </c>
      <c r="DQ324" t="e">
        <f t="shared" si="1288"/>
        <v>#DIV/0!</v>
      </c>
      <c r="DR324" t="e">
        <f t="shared" si="1289"/>
        <v>#DIV/0!</v>
      </c>
      <c r="DS324" t="e">
        <f t="shared" si="1290"/>
        <v>#DIV/0!</v>
      </c>
      <c r="DT324" t="e">
        <f t="shared" si="1291"/>
        <v>#DIV/0!</v>
      </c>
      <c r="DU324" t="e">
        <f t="shared" si="1292"/>
        <v>#DIV/0!</v>
      </c>
      <c r="DV324" t="e">
        <f t="shared" si="1276"/>
        <v>#DIV/0!</v>
      </c>
      <c r="DW324" t="e">
        <f t="shared" si="1293"/>
        <v>#DIV/0!</v>
      </c>
      <c r="DX324" t="e">
        <f t="shared" si="1294"/>
        <v>#DIV/0!</v>
      </c>
      <c r="DY324" t="e">
        <f t="shared" si="1295"/>
        <v>#DIV/0!</v>
      </c>
      <c r="DZ324" t="e">
        <f t="shared" si="1296"/>
        <v>#DIV/0!</v>
      </c>
      <c r="EA324" t="e">
        <f t="shared" si="1196"/>
        <v>#DIV/0!</v>
      </c>
      <c r="EC324" t="e">
        <f t="shared" si="1228"/>
        <v>#DIV/0!</v>
      </c>
      <c r="ED324" t="e">
        <f t="shared" si="1297"/>
        <v>#DIV/0!</v>
      </c>
      <c r="EE324" t="e">
        <f t="shared" si="1298"/>
        <v>#DIV/0!</v>
      </c>
      <c r="EF324" t="e">
        <f t="shared" si="1299"/>
        <v>#DIV/0!</v>
      </c>
      <c r="EG324" t="e">
        <f t="shared" si="1300"/>
        <v>#DIV/0!</v>
      </c>
      <c r="EH324" t="e">
        <f t="shared" si="1301"/>
        <v>#DIV/0!</v>
      </c>
      <c r="EI324" t="e">
        <f t="shared" si="1302"/>
        <v>#DIV/0!</v>
      </c>
      <c r="EJ324" t="e">
        <f t="shared" si="1303"/>
        <v>#DIV/0!</v>
      </c>
      <c r="EK324" t="e">
        <f t="shared" si="1304"/>
        <v>#DIV/0!</v>
      </c>
      <c r="EL324" t="e">
        <f t="shared" si="1305"/>
        <v>#DIV/0!</v>
      </c>
      <c r="EM324" t="e">
        <f t="shared" si="1306"/>
        <v>#DIV/0!</v>
      </c>
      <c r="EN324" t="e">
        <f t="shared" si="1307"/>
        <v>#DIV/0!</v>
      </c>
      <c r="EO324" t="e">
        <f t="shared" si="1308"/>
        <v>#DIV/0!</v>
      </c>
      <c r="EP324" t="e">
        <f t="shared" si="1309"/>
        <v>#DIV/0!</v>
      </c>
      <c r="EQ324" t="e">
        <f t="shared" si="1310"/>
        <v>#DIV/0!</v>
      </c>
      <c r="ER324" t="e">
        <f t="shared" si="1311"/>
        <v>#DIV/0!</v>
      </c>
      <c r="ES324" t="e">
        <f t="shared" si="1277"/>
        <v>#DIV/0!</v>
      </c>
      <c r="ET324" t="e">
        <f t="shared" si="1312"/>
        <v>#DIV/0!</v>
      </c>
      <c r="EU324" t="e">
        <f t="shared" si="1313"/>
        <v>#DIV/0!</v>
      </c>
      <c r="EV324" t="e">
        <f t="shared" si="1314"/>
        <v>#DIV/0!</v>
      </c>
      <c r="EW324" t="e">
        <f t="shared" si="1315"/>
        <v>#DIV/0!</v>
      </c>
      <c r="EZ324" t="e">
        <f t="shared" si="1229"/>
        <v>#DIV/0!</v>
      </c>
      <c r="FA324" t="e">
        <f t="shared" si="1240"/>
        <v>#DIV/0!</v>
      </c>
      <c r="FB324" t="e">
        <f t="shared" si="1241"/>
        <v>#DIV/0!</v>
      </c>
      <c r="FC324" t="e">
        <f t="shared" si="1242"/>
        <v>#DIV/0!</v>
      </c>
      <c r="FD324" t="e">
        <f t="shared" si="1243"/>
        <v>#DIV/0!</v>
      </c>
      <c r="FE324" t="e">
        <f t="shared" si="1244"/>
        <v>#DIV/0!</v>
      </c>
      <c r="FF324" t="e">
        <f t="shared" si="1245"/>
        <v>#DIV/0!</v>
      </c>
      <c r="FG324" t="e">
        <f t="shared" si="1246"/>
        <v>#DIV/0!</v>
      </c>
      <c r="FH324" t="e">
        <f t="shared" si="1247"/>
        <v>#DIV/0!</v>
      </c>
      <c r="FI324" t="e">
        <f t="shared" si="1248"/>
        <v>#DIV/0!</v>
      </c>
      <c r="FJ324" t="e">
        <f t="shared" si="1249"/>
        <v>#DIV/0!</v>
      </c>
      <c r="FK324" t="e">
        <f t="shared" si="1250"/>
        <v>#DIV/0!</v>
      </c>
      <c r="FL324" t="e">
        <f t="shared" si="1251"/>
        <v>#DIV/0!</v>
      </c>
      <c r="FM324" t="e">
        <f t="shared" si="1252"/>
        <v>#DIV/0!</v>
      </c>
      <c r="FN324" t="e">
        <f t="shared" si="1253"/>
        <v>#DIV/0!</v>
      </c>
      <c r="FO324" t="e">
        <f t="shared" si="1254"/>
        <v>#DIV/0!</v>
      </c>
      <c r="FP324" t="e">
        <f t="shared" si="1235"/>
        <v>#DIV/0!</v>
      </c>
      <c r="FQ324" t="e">
        <f t="shared" si="1236"/>
        <v>#DIV/0!</v>
      </c>
      <c r="FR324" t="e">
        <f t="shared" si="1237"/>
        <v>#DIV/0!</v>
      </c>
      <c r="FS324" t="e">
        <f t="shared" si="1238"/>
        <v>#DIV/0!</v>
      </c>
      <c r="FT324" t="e">
        <f t="shared" si="1239"/>
        <v>#DIV/0!</v>
      </c>
      <c r="FW324" t="e">
        <f t="shared" si="1200"/>
        <v>#DIV/0!</v>
      </c>
      <c r="FX324">
        <f t="shared" si="1230"/>
        <v>1</v>
      </c>
      <c r="FY324">
        <f t="shared" si="1144"/>
        <v>1.4580889183898147</v>
      </c>
      <c r="GA324" t="e">
        <f t="shared" si="1201"/>
        <v>#DIV/0!</v>
      </c>
      <c r="GB324">
        <f t="shared" si="1231"/>
        <v>1</v>
      </c>
      <c r="GC324">
        <f t="shared" si="1145"/>
        <v>1.2809955931473431</v>
      </c>
      <c r="GE324" t="e">
        <f t="shared" si="1202"/>
        <v>#DIV/0!</v>
      </c>
      <c r="GF324">
        <f t="shared" si="1232"/>
        <v>1</v>
      </c>
      <c r="GG324">
        <f t="shared" si="1146"/>
        <v>1.1117341955912279</v>
      </c>
      <c r="GI324" t="e">
        <f>#REF!</f>
        <v>#REF!</v>
      </c>
      <c r="GJ324" t="e">
        <f t="shared" si="1203"/>
        <v>#REF!</v>
      </c>
      <c r="GK324">
        <f t="shared" si="1147"/>
        <v>0</v>
      </c>
      <c r="GL324" s="3"/>
      <c r="GM324" s="3"/>
      <c r="GN324" s="8"/>
      <c r="GO324" s="5">
        <f t="shared" si="1233"/>
        <v>19</v>
      </c>
      <c r="GP324" t="b">
        <f t="shared" si="1204"/>
        <v>1</v>
      </c>
      <c r="GR324">
        <v>337</v>
      </c>
      <c r="GS324" s="20">
        <v>3.2777267456660765E-3</v>
      </c>
      <c r="GT324" s="20">
        <v>0</v>
      </c>
      <c r="GU324" s="27"/>
      <c r="GV324" s="31">
        <f t="shared" ca="1" si="1148"/>
        <v>2004</v>
      </c>
      <c r="GW324" s="12">
        <f t="shared" ca="1" si="1205"/>
        <v>1.3418026889821046</v>
      </c>
      <c r="GX324" s="19">
        <f t="shared" ca="1" si="1206"/>
        <v>0.84009366627592819</v>
      </c>
      <c r="GY324" s="19">
        <f t="shared" ca="1" si="1207"/>
        <v>1.1272383402334474</v>
      </c>
      <c r="GZ324" s="11">
        <f t="shared" ca="1" si="1149"/>
        <v>2004</v>
      </c>
      <c r="HA324" s="12">
        <f t="shared" ca="1" si="1208"/>
        <v>1.8912128979240448</v>
      </c>
      <c r="HB324" s="12">
        <f t="shared" ca="1" si="1209"/>
        <v>0.70949319902321983</v>
      </c>
      <c r="HC324" s="12">
        <f t="shared" ca="1" si="1210"/>
        <v>0.84009366627592819</v>
      </c>
      <c r="HD324" s="12">
        <f t="shared" ca="1" si="1211"/>
        <v>1.1272383402334474</v>
      </c>
      <c r="HE324">
        <f t="shared" ca="1" si="1212"/>
        <v>2004</v>
      </c>
      <c r="HF324" s="12">
        <f t="shared" ca="1" si="1150"/>
        <v>0.84009366627592819</v>
      </c>
      <c r="HG324" s="12">
        <f t="shared" ca="1" si="1151"/>
        <v>0.80374365104240486</v>
      </c>
      <c r="HH324" s="12">
        <f t="shared" ca="1" si="1152"/>
        <v>0.88273568083934706</v>
      </c>
      <c r="HJ324" s="17"/>
      <c r="HL324" s="18">
        <f t="shared" si="1213"/>
        <v>1968</v>
      </c>
      <c r="HM324" s="9">
        <f t="shared" si="1153"/>
        <v>8.9752671770879497E-7</v>
      </c>
      <c r="HN324" s="9">
        <f t="shared" si="1154"/>
        <v>0</v>
      </c>
      <c r="HO324" s="9">
        <f t="shared" si="1155"/>
        <v>1.3103617243783614</v>
      </c>
      <c r="HP324" s="9">
        <f t="shared" si="1156"/>
        <v>1.2118045721773645</v>
      </c>
      <c r="HQ324" s="9">
        <f t="shared" si="1157"/>
        <v>1.4530917731992627</v>
      </c>
      <c r="HR324" s="9">
        <f t="shared" si="1158"/>
        <v>2.0709242576259177E-6</v>
      </c>
      <c r="HS324" s="9">
        <f t="shared" si="1159"/>
        <v>0</v>
      </c>
      <c r="HT324" s="9"/>
      <c r="HU324" s="9">
        <f t="shared" si="1160"/>
        <v>1.5879023288079139</v>
      </c>
      <c r="HV324" s="23">
        <f t="shared" si="1161"/>
        <v>2.3073678106347306</v>
      </c>
      <c r="HX324" s="8"/>
      <c r="HY324" s="5">
        <f t="shared" si="1234"/>
        <v>19</v>
      </c>
      <c r="HZ324" t="b">
        <f t="shared" si="1214"/>
        <v>1</v>
      </c>
      <c r="IB324">
        <f t="shared" si="1215"/>
        <v>337</v>
      </c>
      <c r="IC324" s="20">
        <v>3.6262997197190967E-3</v>
      </c>
      <c r="ID324" s="20">
        <v>0</v>
      </c>
      <c r="IE324" s="11"/>
      <c r="IF324">
        <f t="shared" ca="1" si="1216"/>
        <v>2004</v>
      </c>
      <c r="IG324" s="12">
        <f t="shared" ca="1" si="1217"/>
        <v>1.0770137040382002</v>
      </c>
      <c r="IH324" s="19">
        <f t="shared" ca="1" si="1218"/>
        <v>0.83721450714434387</v>
      </c>
      <c r="II324" s="19">
        <f t="shared" ca="1" si="1219"/>
        <v>0.9016905926725155</v>
      </c>
      <c r="IJ324" s="11">
        <f t="shared" ca="1" si="1220"/>
        <v>2004</v>
      </c>
      <c r="IK324" s="12">
        <f t="shared" ca="1" si="1221"/>
        <v>1.3614378072312916</v>
      </c>
      <c r="IL324" s="12">
        <f t="shared" ca="1" si="1162"/>
        <v>0.79108549675764128</v>
      </c>
      <c r="IM324" s="12">
        <f t="shared" ca="1" si="1163"/>
        <v>0.83721450714434387</v>
      </c>
      <c r="IN324" s="12">
        <f t="shared" ca="1" si="1164"/>
        <v>0.9016905926725155</v>
      </c>
      <c r="IO324">
        <f t="shared" ca="1" si="1222"/>
        <v>2004</v>
      </c>
      <c r="IP324" s="12">
        <f t="shared" ca="1" si="1223"/>
        <v>0.83721450714434387</v>
      </c>
      <c r="IQ324" s="12">
        <f t="shared" ca="1" si="1224"/>
        <v>0.91118778146903268</v>
      </c>
      <c r="IR324" s="12">
        <f t="shared" ca="1" si="1225"/>
        <v>0.88309574048492312</v>
      </c>
    </row>
    <row r="325" spans="1:252" hidden="1" x14ac:dyDescent="0.2">
      <c r="A325" t="s">
        <v>218</v>
      </c>
      <c r="B325" s="1">
        <f t="shared" si="1226"/>
        <v>1969</v>
      </c>
      <c r="X325">
        <f t="shared" si="1118"/>
        <v>0</v>
      </c>
      <c r="AX325">
        <f t="shared" si="1119"/>
        <v>0</v>
      </c>
      <c r="AY325">
        <f t="shared" si="1120"/>
        <v>0</v>
      </c>
      <c r="AZ325">
        <f t="shared" si="1121"/>
        <v>0</v>
      </c>
      <c r="BA325">
        <f t="shared" si="1122"/>
        <v>0</v>
      </c>
      <c r="BB325">
        <f t="shared" si="1123"/>
        <v>0</v>
      </c>
      <c r="BC325">
        <f t="shared" si="1124"/>
        <v>0</v>
      </c>
      <c r="BD325">
        <f t="shared" si="1125"/>
        <v>0</v>
      </c>
      <c r="BE325">
        <f t="shared" si="1126"/>
        <v>0</v>
      </c>
      <c r="BF325">
        <f t="shared" si="1127"/>
        <v>0</v>
      </c>
      <c r="BG325">
        <f t="shared" si="1128"/>
        <v>0</v>
      </c>
      <c r="BH325">
        <f t="shared" si="1129"/>
        <v>0</v>
      </c>
      <c r="BI325">
        <f t="shared" si="1130"/>
        <v>0</v>
      </c>
      <c r="BJ325">
        <f t="shared" si="1131"/>
        <v>0</v>
      </c>
      <c r="BK325">
        <f t="shared" si="1132"/>
        <v>0</v>
      </c>
      <c r="BL325">
        <f t="shared" si="1133"/>
        <v>0</v>
      </c>
      <c r="BM325">
        <f t="shared" si="1134"/>
        <v>0</v>
      </c>
      <c r="BN325">
        <f t="shared" si="1135"/>
        <v>0</v>
      </c>
      <c r="BO325">
        <f t="shared" si="1136"/>
        <v>0</v>
      </c>
      <c r="BP325">
        <f t="shared" si="1137"/>
        <v>0</v>
      </c>
      <c r="BQ325">
        <f t="shared" si="1138"/>
        <v>0</v>
      </c>
      <c r="BR325">
        <f t="shared" si="1139"/>
        <v>0</v>
      </c>
      <c r="BS325">
        <f t="shared" si="1140"/>
        <v>0</v>
      </c>
      <c r="BU325" s="16"/>
      <c r="BV325" s="9">
        <f t="shared" si="1141"/>
        <v>1.2467804961390619E-6</v>
      </c>
      <c r="BW325" s="9">
        <f t="shared" si="1165"/>
        <v>0</v>
      </c>
      <c r="BX325" s="9">
        <f t="shared" si="1166"/>
        <v>1.2809955931473431</v>
      </c>
      <c r="BY325" s="9">
        <f t="shared" si="1167"/>
        <v>1.1117341955912279</v>
      </c>
      <c r="BZ325" s="9">
        <f t="shared" si="1168"/>
        <v>1.4580889183898147</v>
      </c>
      <c r="CA325" s="9">
        <f t="shared" si="1142"/>
        <v>2.5889437168324314E-6</v>
      </c>
      <c r="CB325" s="9">
        <f t="shared" si="1169"/>
        <v>0</v>
      </c>
      <c r="CC325" s="9"/>
      <c r="CD325" s="9">
        <f t="shared" si="1170"/>
        <v>1.4241266053035693</v>
      </c>
      <c r="CE325" s="9">
        <f t="shared" si="1171"/>
        <v>2.0765032215772399</v>
      </c>
      <c r="CG325" s="35"/>
      <c r="CH325">
        <f t="shared" si="1172"/>
        <v>1969</v>
      </c>
      <c r="CI325" t="e">
        <f t="shared" si="1173"/>
        <v>#DIV/0!</v>
      </c>
      <c r="CJ325" t="e">
        <f t="shared" si="1257"/>
        <v>#DIV/0!</v>
      </c>
      <c r="CK325" t="e">
        <f t="shared" si="1258"/>
        <v>#DIV/0!</v>
      </c>
      <c r="CL325" t="e">
        <f t="shared" si="1259"/>
        <v>#DIV/0!</v>
      </c>
      <c r="CM325" t="e">
        <f t="shared" si="1260"/>
        <v>#DIV/0!</v>
      </c>
      <c r="CN325" t="e">
        <f t="shared" si="1261"/>
        <v>#DIV/0!</v>
      </c>
      <c r="CO325" t="e">
        <f t="shared" si="1262"/>
        <v>#DIV/0!</v>
      </c>
      <c r="CP325" t="e">
        <f t="shared" si="1263"/>
        <v>#DIV/0!</v>
      </c>
      <c r="CQ325" t="e">
        <f t="shared" si="1264"/>
        <v>#DIV/0!</v>
      </c>
      <c r="CR325" t="e">
        <f t="shared" si="1265"/>
        <v>#DIV/0!</v>
      </c>
      <c r="CS325" t="e">
        <f t="shared" si="1266"/>
        <v>#DIV/0!</v>
      </c>
      <c r="CT325" t="e">
        <f t="shared" si="1267"/>
        <v>#DIV/0!</v>
      </c>
      <c r="CU325" t="e">
        <f t="shared" si="1268"/>
        <v>#DIV/0!</v>
      </c>
      <c r="CV325" t="e">
        <f t="shared" si="1269"/>
        <v>#DIV/0!</v>
      </c>
      <c r="CW325" t="e">
        <f t="shared" si="1270"/>
        <v>#DIV/0!</v>
      </c>
      <c r="CX325" t="e">
        <f t="shared" si="1271"/>
        <v>#DIV/0!</v>
      </c>
      <c r="CY325" t="e">
        <f t="shared" si="1256"/>
        <v>#DIV/0!</v>
      </c>
      <c r="CZ325" t="e">
        <f t="shared" si="1272"/>
        <v>#DIV/0!</v>
      </c>
      <c r="DA325" t="e">
        <f t="shared" si="1273"/>
        <v>#DIV/0!</v>
      </c>
      <c r="DB325" t="e">
        <f t="shared" si="1274"/>
        <v>#DIV/0!</v>
      </c>
      <c r="DC325" t="e">
        <f t="shared" si="1275"/>
        <v>#DIV/0!</v>
      </c>
      <c r="DF325" t="e">
        <f t="shared" si="1227"/>
        <v>#DIV/0!</v>
      </c>
      <c r="DG325" t="e">
        <f t="shared" si="1278"/>
        <v>#DIV/0!</v>
      </c>
      <c r="DH325" t="e">
        <f t="shared" si="1279"/>
        <v>#DIV/0!</v>
      </c>
      <c r="DI325" t="e">
        <f t="shared" si="1280"/>
        <v>#DIV/0!</v>
      </c>
      <c r="DJ325" t="e">
        <f t="shared" si="1281"/>
        <v>#DIV/0!</v>
      </c>
      <c r="DK325" t="e">
        <f t="shared" si="1282"/>
        <v>#DIV/0!</v>
      </c>
      <c r="DL325" t="e">
        <f t="shared" si="1283"/>
        <v>#DIV/0!</v>
      </c>
      <c r="DM325" t="e">
        <f t="shared" si="1284"/>
        <v>#DIV/0!</v>
      </c>
      <c r="DN325" t="e">
        <f t="shared" si="1285"/>
        <v>#DIV/0!</v>
      </c>
      <c r="DO325" t="e">
        <f t="shared" si="1286"/>
        <v>#DIV/0!</v>
      </c>
      <c r="DP325" t="e">
        <f t="shared" si="1287"/>
        <v>#DIV/0!</v>
      </c>
      <c r="DQ325" t="e">
        <f t="shared" si="1288"/>
        <v>#DIV/0!</v>
      </c>
      <c r="DR325" t="e">
        <f t="shared" si="1289"/>
        <v>#DIV/0!</v>
      </c>
      <c r="DS325" t="e">
        <f t="shared" si="1290"/>
        <v>#DIV/0!</v>
      </c>
      <c r="DT325" t="e">
        <f t="shared" si="1291"/>
        <v>#DIV/0!</v>
      </c>
      <c r="DU325" t="e">
        <f t="shared" si="1292"/>
        <v>#DIV/0!</v>
      </c>
      <c r="DV325" t="e">
        <f t="shared" si="1276"/>
        <v>#DIV/0!</v>
      </c>
      <c r="DW325" t="e">
        <f t="shared" si="1293"/>
        <v>#DIV/0!</v>
      </c>
      <c r="DX325" t="e">
        <f t="shared" si="1294"/>
        <v>#DIV/0!</v>
      </c>
      <c r="DY325" t="e">
        <f t="shared" si="1295"/>
        <v>#DIV/0!</v>
      </c>
      <c r="DZ325" t="e">
        <f t="shared" si="1296"/>
        <v>#DIV/0!</v>
      </c>
      <c r="EA325" t="e">
        <f t="shared" si="1196"/>
        <v>#DIV/0!</v>
      </c>
      <c r="EC325" t="e">
        <f t="shared" si="1228"/>
        <v>#DIV/0!</v>
      </c>
      <c r="ED325" t="e">
        <f t="shared" si="1297"/>
        <v>#DIV/0!</v>
      </c>
      <c r="EE325" t="e">
        <f t="shared" si="1298"/>
        <v>#DIV/0!</v>
      </c>
      <c r="EF325" t="e">
        <f t="shared" si="1299"/>
        <v>#DIV/0!</v>
      </c>
      <c r="EG325" t="e">
        <f t="shared" si="1300"/>
        <v>#DIV/0!</v>
      </c>
      <c r="EH325" t="e">
        <f t="shared" si="1301"/>
        <v>#DIV/0!</v>
      </c>
      <c r="EI325" t="e">
        <f t="shared" si="1302"/>
        <v>#DIV/0!</v>
      </c>
      <c r="EJ325" t="e">
        <f t="shared" si="1303"/>
        <v>#DIV/0!</v>
      </c>
      <c r="EK325" t="e">
        <f t="shared" si="1304"/>
        <v>#DIV/0!</v>
      </c>
      <c r="EL325" t="e">
        <f t="shared" si="1305"/>
        <v>#DIV/0!</v>
      </c>
      <c r="EM325" t="e">
        <f t="shared" si="1306"/>
        <v>#DIV/0!</v>
      </c>
      <c r="EN325" t="e">
        <f t="shared" si="1307"/>
        <v>#DIV/0!</v>
      </c>
      <c r="EO325" t="e">
        <f t="shared" si="1308"/>
        <v>#DIV/0!</v>
      </c>
      <c r="EP325" t="e">
        <f t="shared" si="1309"/>
        <v>#DIV/0!</v>
      </c>
      <c r="EQ325" t="e">
        <f t="shared" si="1310"/>
        <v>#DIV/0!</v>
      </c>
      <c r="ER325" t="e">
        <f t="shared" si="1311"/>
        <v>#DIV/0!</v>
      </c>
      <c r="ES325" t="e">
        <f t="shared" si="1277"/>
        <v>#DIV/0!</v>
      </c>
      <c r="ET325" t="e">
        <f t="shared" si="1312"/>
        <v>#DIV/0!</v>
      </c>
      <c r="EU325" t="e">
        <f t="shared" si="1313"/>
        <v>#DIV/0!</v>
      </c>
      <c r="EV325" t="e">
        <f t="shared" si="1314"/>
        <v>#DIV/0!</v>
      </c>
      <c r="EW325" t="e">
        <f t="shared" si="1315"/>
        <v>#DIV/0!</v>
      </c>
      <c r="EZ325" t="e">
        <f t="shared" si="1229"/>
        <v>#DIV/0!</v>
      </c>
      <c r="FA325" t="e">
        <f t="shared" si="1240"/>
        <v>#DIV/0!</v>
      </c>
      <c r="FB325" t="e">
        <f t="shared" si="1241"/>
        <v>#DIV/0!</v>
      </c>
      <c r="FC325" t="e">
        <f t="shared" si="1242"/>
        <v>#DIV/0!</v>
      </c>
      <c r="FD325" t="e">
        <f t="shared" si="1243"/>
        <v>#DIV/0!</v>
      </c>
      <c r="FE325" t="e">
        <f t="shared" si="1244"/>
        <v>#DIV/0!</v>
      </c>
      <c r="FF325" t="e">
        <f t="shared" si="1245"/>
        <v>#DIV/0!</v>
      </c>
      <c r="FG325" t="e">
        <f t="shared" si="1246"/>
        <v>#DIV/0!</v>
      </c>
      <c r="FH325" t="e">
        <f t="shared" si="1247"/>
        <v>#DIV/0!</v>
      </c>
      <c r="FI325" t="e">
        <f t="shared" si="1248"/>
        <v>#DIV/0!</v>
      </c>
      <c r="FJ325" t="e">
        <f t="shared" si="1249"/>
        <v>#DIV/0!</v>
      </c>
      <c r="FK325" t="e">
        <f t="shared" si="1250"/>
        <v>#DIV/0!</v>
      </c>
      <c r="FL325" t="e">
        <f t="shared" si="1251"/>
        <v>#DIV/0!</v>
      </c>
      <c r="FM325" t="e">
        <f t="shared" si="1252"/>
        <v>#DIV/0!</v>
      </c>
      <c r="FN325" t="e">
        <f t="shared" si="1253"/>
        <v>#DIV/0!</v>
      </c>
      <c r="FO325" t="e">
        <f t="shared" si="1254"/>
        <v>#DIV/0!</v>
      </c>
      <c r="FP325" t="e">
        <f t="shared" si="1235"/>
        <v>#DIV/0!</v>
      </c>
      <c r="FQ325" t="e">
        <f t="shared" si="1236"/>
        <v>#DIV/0!</v>
      </c>
      <c r="FR325" t="e">
        <f t="shared" si="1237"/>
        <v>#DIV/0!</v>
      </c>
      <c r="FS325" t="e">
        <f t="shared" si="1238"/>
        <v>#DIV/0!</v>
      </c>
      <c r="FT325" t="e">
        <f t="shared" si="1239"/>
        <v>#DIV/0!</v>
      </c>
      <c r="FW325" t="e">
        <f t="shared" si="1200"/>
        <v>#DIV/0!</v>
      </c>
      <c r="FX325">
        <f t="shared" si="1230"/>
        <v>1</v>
      </c>
      <c r="FY325">
        <f t="shared" si="1144"/>
        <v>1.4580889183898147</v>
      </c>
      <c r="GA325" t="e">
        <f t="shared" si="1201"/>
        <v>#DIV/0!</v>
      </c>
      <c r="GB325">
        <f t="shared" si="1231"/>
        <v>1</v>
      </c>
      <c r="GC325">
        <f t="shared" si="1145"/>
        <v>1.2809955931473431</v>
      </c>
      <c r="GE325" t="e">
        <f t="shared" si="1202"/>
        <v>#DIV/0!</v>
      </c>
      <c r="GF325">
        <f t="shared" si="1232"/>
        <v>1</v>
      </c>
      <c r="GG325">
        <f t="shared" si="1146"/>
        <v>1.1117341955912279</v>
      </c>
      <c r="GI325" t="e">
        <f>#REF!</f>
        <v>#REF!</v>
      </c>
      <c r="GJ325" t="e">
        <f t="shared" si="1203"/>
        <v>#REF!</v>
      </c>
      <c r="GK325">
        <f t="shared" si="1147"/>
        <v>0</v>
      </c>
      <c r="GL325" s="3"/>
      <c r="GM325" s="3"/>
      <c r="GN325" s="8"/>
      <c r="GO325" s="5">
        <f t="shared" si="1233"/>
        <v>20</v>
      </c>
      <c r="GP325" t="b">
        <f t="shared" si="1204"/>
        <v>1</v>
      </c>
      <c r="GR325">
        <v>339</v>
      </c>
      <c r="GS325" s="20">
        <v>2.9690735141414573E-3</v>
      </c>
      <c r="GT325" s="20">
        <v>0</v>
      </c>
      <c r="GU325" s="27"/>
      <c r="GV325" s="31">
        <f t="shared" ca="1" si="1148"/>
        <v>2005</v>
      </c>
      <c r="GW325" s="12">
        <f t="shared" ca="1" si="1205"/>
        <v>1.376282991793917</v>
      </c>
      <c r="GX325" s="19">
        <f t="shared" ca="1" si="1206"/>
        <v>0.80581732102969517</v>
      </c>
      <c r="GY325" s="19">
        <f t="shared" ca="1" si="1207"/>
        <v>1.1090309352588918</v>
      </c>
      <c r="GZ325" s="11">
        <f t="shared" ca="1" si="1149"/>
        <v>2005</v>
      </c>
      <c r="HA325" s="12">
        <f t="shared" ca="1" si="1208"/>
        <v>1.9566025553229371</v>
      </c>
      <c r="HB325" s="12">
        <f t="shared" ca="1" si="1209"/>
        <v>0.7034044742759531</v>
      </c>
      <c r="HC325" s="12">
        <f t="shared" ca="1" si="1210"/>
        <v>0.80581732102969517</v>
      </c>
      <c r="HD325" s="12">
        <f t="shared" ca="1" si="1211"/>
        <v>1.1090309352588918</v>
      </c>
      <c r="HE325">
        <f t="shared" ca="1" si="1212"/>
        <v>2005</v>
      </c>
      <c r="HF325" s="12">
        <f t="shared" ca="1" si="1150"/>
        <v>0.80581732102969517</v>
      </c>
      <c r="HG325" s="12">
        <f t="shared" ca="1" si="1151"/>
        <v>0.85115358085537485</v>
      </c>
      <c r="HH325" s="12">
        <f t="shared" ca="1" si="1152"/>
        <v>0.82641310580995275</v>
      </c>
      <c r="HJ325" s="17"/>
      <c r="HL325" s="18">
        <f t="shared" si="1213"/>
        <v>1969</v>
      </c>
      <c r="HM325" s="9">
        <f t="shared" si="1153"/>
        <v>8.9752671770879497E-7</v>
      </c>
      <c r="HN325" s="9">
        <f t="shared" si="1154"/>
        <v>0</v>
      </c>
      <c r="HO325" s="9">
        <f t="shared" si="1155"/>
        <v>1.3103617243783614</v>
      </c>
      <c r="HP325" s="9">
        <f t="shared" si="1156"/>
        <v>1.2118045721773645</v>
      </c>
      <c r="HQ325" s="9">
        <f t="shared" si="1157"/>
        <v>1.4530917731992627</v>
      </c>
      <c r="HR325" s="9">
        <f t="shared" si="1158"/>
        <v>2.0709242576259177E-6</v>
      </c>
      <c r="HS325" s="9">
        <f t="shared" si="1159"/>
        <v>0</v>
      </c>
      <c r="HT325" s="9"/>
      <c r="HU325" s="9">
        <f t="shared" si="1160"/>
        <v>1.5879023288079139</v>
      </c>
      <c r="HV325" s="23">
        <f t="shared" si="1161"/>
        <v>2.3073678106347306</v>
      </c>
      <c r="HX325" s="8"/>
      <c r="HY325" s="5">
        <f t="shared" si="1234"/>
        <v>20</v>
      </c>
      <c r="HZ325" t="b">
        <f t="shared" si="1214"/>
        <v>1</v>
      </c>
      <c r="IB325">
        <f t="shared" si="1215"/>
        <v>339</v>
      </c>
      <c r="IC325" s="20">
        <v>2.9707931695179268E-3</v>
      </c>
      <c r="ID325" s="20">
        <v>0</v>
      </c>
      <c r="IE325" s="11"/>
      <c r="IF325">
        <f t="shared" ca="1" si="1216"/>
        <v>2005</v>
      </c>
      <c r="IG325" s="12">
        <f t="shared" ca="1" si="1217"/>
        <v>1.1046897244789404</v>
      </c>
      <c r="IH325" s="19">
        <f t="shared" ca="1" si="1218"/>
        <v>0.80305563338536834</v>
      </c>
      <c r="II325" s="19">
        <f t="shared" ca="1" si="1219"/>
        <v>0.88712628519949654</v>
      </c>
      <c r="IJ325" s="11">
        <f t="shared" ca="1" si="1220"/>
        <v>2005</v>
      </c>
      <c r="IK325" s="12">
        <f t="shared" ca="1" si="1221"/>
        <v>1.408510218741637</v>
      </c>
      <c r="IL325" s="12">
        <f t="shared" ca="1" si="1162"/>
        <v>0.78429656368831335</v>
      </c>
      <c r="IM325" s="12">
        <f t="shared" ca="1" si="1163"/>
        <v>0.80305563338536834</v>
      </c>
      <c r="IN325" s="12">
        <f t="shared" ca="1" si="1164"/>
        <v>0.88712628519949654</v>
      </c>
      <c r="IO325">
        <f t="shared" ca="1" si="1222"/>
        <v>2005</v>
      </c>
      <c r="IP325" s="12">
        <f t="shared" ca="1" si="1223"/>
        <v>0.80305563338536834</v>
      </c>
      <c r="IQ325" s="12">
        <f t="shared" ca="1" si="1224"/>
        <v>0.94346837815326634</v>
      </c>
      <c r="IR325" s="12">
        <f t="shared" ca="1" si="1225"/>
        <v>0.84455133336707056</v>
      </c>
    </row>
    <row r="326" spans="1:252" x14ac:dyDescent="0.2">
      <c r="A326" t="s">
        <v>218</v>
      </c>
      <c r="B326" s="1">
        <f t="shared" si="1226"/>
        <v>1970</v>
      </c>
      <c r="C326" s="124">
        <f>Manufacturing_Energy_Data!C60</f>
        <v>1025.2394208767039</v>
      </c>
      <c r="D326" s="124">
        <f>Manufacturing_Energy_Data!D60</f>
        <v>225.54014182377034</v>
      </c>
      <c r="E326" s="124">
        <f>Manufacturing_Energy_Data!E60</f>
        <v>69.457629065242031</v>
      </c>
      <c r="F326" s="124">
        <v>0.01</v>
      </c>
      <c r="G326" s="124">
        <v>0.01</v>
      </c>
      <c r="H326" s="124">
        <v>0.01</v>
      </c>
      <c r="I326" s="124">
        <f>Manufacturing_Energy_Data!F60</f>
        <v>233.1450846953831</v>
      </c>
      <c r="J326" s="124">
        <f>Manufacturing_Energy_Data!G60</f>
        <v>1676.8293296070926</v>
      </c>
      <c r="K326" s="124">
        <f>Manufacturing_Energy_Data!H60</f>
        <v>30.291028498334043</v>
      </c>
      <c r="L326" s="124">
        <f>Manufacturing_Energy_Data!I60</f>
        <v>2792.6281494244427</v>
      </c>
      <c r="M326" s="124">
        <f>Manufacturing_Energy_Data!J60</f>
        <v>2486.2734710772238</v>
      </c>
      <c r="N326" s="124">
        <f>Manufacturing_Energy_Data!K60</f>
        <v>159.09274698292725</v>
      </c>
      <c r="O326" s="124">
        <f>Manufacturing_Energy_Data!L60</f>
        <v>1117.4103450383041</v>
      </c>
      <c r="P326" s="124">
        <f>Manufacturing_Energy_Data!M60</f>
        <v>3864.937493867963</v>
      </c>
      <c r="Q326" s="124">
        <f>Manufacturing_Energy_Data!N60</f>
        <v>344.88659524895439</v>
      </c>
      <c r="R326" s="124">
        <f>Manufacturing_Energy_Data!O60</f>
        <v>205.43169611777287</v>
      </c>
      <c r="S326" s="124">
        <f>Manufacturing_Energy_Data!P60</f>
        <v>74.994206099761243</v>
      </c>
      <c r="T326" s="124">
        <f>Manufacturing_Energy_Data!Q60</f>
        <v>105.66084719365652</v>
      </c>
      <c r="U326" s="124">
        <f>Manufacturing_Energy_Data!R60</f>
        <v>291.57455618133025</v>
      </c>
      <c r="V326" s="124">
        <f>Manufacturing_Energy_Data!S60</f>
        <v>41.637418450355618</v>
      </c>
      <c r="W326" s="124">
        <f>Manufacturing_Energy_Data!T60</f>
        <v>47.729569076801901</v>
      </c>
      <c r="X326" s="124">
        <f t="shared" si="1118"/>
        <v>14792.789729326021</v>
      </c>
      <c r="Y326">
        <v>14792.789729326021</v>
      </c>
      <c r="Z326" s="19">
        <f t="shared" ref="Z326:AT326" si="1316">C326/C26*1000</f>
        <v>2.6166827833536028</v>
      </c>
      <c r="AA326" s="19">
        <f t="shared" si="1316"/>
        <v>3.9530527680628498</v>
      </c>
      <c r="AB326" s="19">
        <f t="shared" si="1316"/>
        <v>0.96709366202675495</v>
      </c>
      <c r="AC326" s="19">
        <f t="shared" si="1316"/>
        <v>2.5522650905444335E-5</v>
      </c>
      <c r="AD326" s="19">
        <f t="shared" si="1316"/>
        <v>1.7527047451941548E-4</v>
      </c>
      <c r="AE326" s="19">
        <f t="shared" si="1316"/>
        <v>1.3923505236816493E-4</v>
      </c>
      <c r="AF326" s="19">
        <f t="shared" si="1316"/>
        <v>3.3907973064666765</v>
      </c>
      <c r="AG326" s="19">
        <f t="shared" si="1316"/>
        <v>18.805531392678454</v>
      </c>
      <c r="AH326" s="19">
        <f t="shared" si="1316"/>
        <v>0.6504281286373238</v>
      </c>
      <c r="AI326" s="19">
        <f t="shared" si="1316"/>
        <v>8.0244170883628776</v>
      </c>
      <c r="AJ326" s="19">
        <f t="shared" si="1316"/>
        <v>9.2825023773373196</v>
      </c>
      <c r="AK326" s="19">
        <f t="shared" si="1316"/>
        <v>2.8228934962514933</v>
      </c>
      <c r="AL326" s="19">
        <f t="shared" si="1316"/>
        <v>16.304816173902452</v>
      </c>
      <c r="AM326" s="19">
        <f t="shared" si="1316"/>
        <v>18.603779484366083</v>
      </c>
      <c r="AN326" s="19">
        <f t="shared" si="1316"/>
        <v>1.9182598069585761</v>
      </c>
      <c r="AO326" s="19">
        <f t="shared" si="1316"/>
        <v>1.0279345327782943</v>
      </c>
      <c r="AP326" s="19">
        <f t="shared" si="1316"/>
        <v>14.435752907811377</v>
      </c>
      <c r="AQ326" s="19">
        <f t="shared" si="1316"/>
        <v>1.4643374588684943</v>
      </c>
      <c r="AR326" s="19">
        <f t="shared" si="1316"/>
        <v>0.95643578431065679</v>
      </c>
      <c r="AS326" s="19">
        <f t="shared" si="1316"/>
        <v>1.122248604649525</v>
      </c>
      <c r="AT326" s="19">
        <f t="shared" si="1316"/>
        <v>0.93233244279266503</v>
      </c>
      <c r="AU326" s="19">
        <f t="shared" ref="AU326:AU367" si="1317">X326/CE26*1000</f>
        <v>29.52798214596902</v>
      </c>
      <c r="AV326" s="19"/>
      <c r="AX326">
        <f t="shared" si="1119"/>
        <v>1.5842566868917418</v>
      </c>
      <c r="AY326">
        <f t="shared" si="1120"/>
        <v>1.7098314119404552</v>
      </c>
      <c r="AZ326">
        <f t="shared" si="1121"/>
        <v>2.6703717826701507</v>
      </c>
      <c r="BA326">
        <f t="shared" si="1122"/>
        <v>1.2584701382803933</v>
      </c>
      <c r="BB326">
        <f t="shared" si="1123"/>
        <v>1.1837160146424126</v>
      </c>
      <c r="BC326">
        <f t="shared" si="1124"/>
        <v>1.0715271828882931</v>
      </c>
      <c r="BD326">
        <f t="shared" si="1125"/>
        <v>1.0532834782675076</v>
      </c>
      <c r="BE326">
        <f t="shared" si="1126"/>
        <v>1.2885005031500112</v>
      </c>
      <c r="BF326">
        <f t="shared" si="1127"/>
        <v>1.8992103219968213</v>
      </c>
      <c r="BG326">
        <f t="shared" si="1128"/>
        <v>1.0331255032080842</v>
      </c>
      <c r="BH326">
        <f t="shared" si="1129"/>
        <v>1.8523318427732476</v>
      </c>
      <c r="BI326">
        <f t="shared" si="1130"/>
        <v>2.223692916405573</v>
      </c>
      <c r="BJ326">
        <f t="shared" si="1131"/>
        <v>1.5627401160502039</v>
      </c>
      <c r="BK326">
        <f t="shared" si="1132"/>
        <v>1.4859275377872529</v>
      </c>
      <c r="BL326">
        <f t="shared" si="1133"/>
        <v>1.8166597633380515</v>
      </c>
      <c r="BM326">
        <f t="shared" si="1134"/>
        <v>1.8342134723870833</v>
      </c>
      <c r="BN326">
        <f t="shared" si="1135"/>
        <v>12.809500162964262</v>
      </c>
      <c r="BO326">
        <f t="shared" si="1136"/>
        <v>2.0676811163756899</v>
      </c>
      <c r="BP326">
        <f t="shared" si="1137"/>
        <v>1.8359522528849892</v>
      </c>
      <c r="BQ326">
        <f t="shared" si="1138"/>
        <v>1.5985565972925189</v>
      </c>
      <c r="BR326">
        <f t="shared" si="1139"/>
        <v>1.8977317367585487</v>
      </c>
      <c r="BS326">
        <f t="shared" si="1140"/>
        <v>2.0765041560351745</v>
      </c>
      <c r="BU326" s="16"/>
      <c r="BV326" s="9">
        <f t="shared" si="1141"/>
        <v>0.6246062337357412</v>
      </c>
      <c r="BW326" s="9">
        <f t="shared" si="1165"/>
        <v>2.0765041560351745</v>
      </c>
      <c r="BX326" s="9">
        <f t="shared" si="1166"/>
        <v>1.2809955931473431</v>
      </c>
      <c r="BY326" s="9">
        <f t="shared" si="1167"/>
        <v>1.1117341955912279</v>
      </c>
      <c r="BZ326" s="9">
        <f t="shared" si="1168"/>
        <v>1.4580889183898147</v>
      </c>
      <c r="CA326" s="9">
        <f t="shared" si="1142"/>
        <v>1.2969968565694932</v>
      </c>
      <c r="CB326" s="9">
        <f t="shared" si="1169"/>
        <v>1.296997440237744</v>
      </c>
      <c r="CC326" s="9"/>
      <c r="CD326" s="9">
        <f t="shared" si="1170"/>
        <v>1.4241266053035693</v>
      </c>
      <c r="CE326" s="9">
        <f t="shared" si="1171"/>
        <v>2.0765032215772399</v>
      </c>
      <c r="CG326" s="35"/>
      <c r="CH326">
        <f t="shared" si="1172"/>
        <v>1970</v>
      </c>
      <c r="CI326" s="19">
        <f t="shared" si="1173"/>
        <v>6.9306698711752407E-2</v>
      </c>
      <c r="CJ326" s="19">
        <f t="shared" si="1257"/>
        <v>1.5246626630313512E-2</v>
      </c>
      <c r="CK326" s="19">
        <f t="shared" si="1258"/>
        <v>4.6953705376846866E-3</v>
      </c>
      <c r="CL326" s="19">
        <f t="shared" si="1259"/>
        <v>6.7600501210231241E-7</v>
      </c>
      <c r="CM326" s="19">
        <f t="shared" si="1260"/>
        <v>6.7600501210231241E-7</v>
      </c>
      <c r="CN326" s="19">
        <f t="shared" si="1261"/>
        <v>6.7600501210231241E-7</v>
      </c>
      <c r="CO326" s="19">
        <f t="shared" si="1262"/>
        <v>1.5760724580109711E-2</v>
      </c>
      <c r="CP326" s="19">
        <f t="shared" si="1263"/>
        <v>0.11335450312545552</v>
      </c>
      <c r="CQ326" s="19">
        <f t="shared" si="1264"/>
        <v>2.0476887086607796E-3</v>
      </c>
      <c r="CR326" s="19">
        <f t="shared" si="1265"/>
        <v>0.18878306259489289</v>
      </c>
      <c r="CS326" s="19">
        <f t="shared" si="1266"/>
        <v>0.1680733327905217</v>
      </c>
      <c r="CT326" s="19">
        <f t="shared" si="1267"/>
        <v>1.0754749434958386E-2</v>
      </c>
      <c r="CU326" s="19">
        <f t="shared" si="1268"/>
        <v>7.5537499382086787E-2</v>
      </c>
      <c r="CV326" s="19">
        <f t="shared" si="1269"/>
        <v>0.26127171173168934</v>
      </c>
      <c r="CW326" s="19">
        <f t="shared" si="1270"/>
        <v>2.3314506699519476E-2</v>
      </c>
      <c r="CX326" s="19">
        <f t="shared" si="1271"/>
        <v>1.3887285622029361E-2</v>
      </c>
      <c r="CY326" s="19">
        <f t="shared" si="1256"/>
        <v>5.0696459202072414E-3</v>
      </c>
      <c r="CZ326" s="19">
        <f t="shared" si="1272"/>
        <v>7.1427262285888365E-3</v>
      </c>
      <c r="DA326" s="19">
        <f t="shared" si="1273"/>
        <v>1.9710586138008652E-2</v>
      </c>
      <c r="DB326" s="19">
        <f t="shared" si="1274"/>
        <v>2.8147103563441697E-3</v>
      </c>
      <c r="DC326" s="19">
        <f t="shared" si="1275"/>
        <v>3.2265427921401627E-3</v>
      </c>
      <c r="DF326" t="e">
        <f t="shared" si="1227"/>
        <v>#DIV/0!</v>
      </c>
      <c r="DG326" t="e">
        <f t="shared" si="1278"/>
        <v>#DIV/0!</v>
      </c>
      <c r="DH326" t="e">
        <f t="shared" si="1279"/>
        <v>#DIV/0!</v>
      </c>
      <c r="DI326" t="e">
        <f t="shared" si="1280"/>
        <v>#DIV/0!</v>
      </c>
      <c r="DJ326" t="e">
        <f t="shared" si="1281"/>
        <v>#DIV/0!</v>
      </c>
      <c r="DK326" t="e">
        <f t="shared" si="1282"/>
        <v>#DIV/0!</v>
      </c>
      <c r="DL326" t="e">
        <f t="shared" si="1283"/>
        <v>#DIV/0!</v>
      </c>
      <c r="DM326" t="e">
        <f t="shared" si="1284"/>
        <v>#DIV/0!</v>
      </c>
      <c r="DN326" t="e">
        <f t="shared" si="1285"/>
        <v>#DIV/0!</v>
      </c>
      <c r="DO326" t="e">
        <f t="shared" si="1286"/>
        <v>#DIV/0!</v>
      </c>
      <c r="DP326" t="e">
        <f t="shared" si="1287"/>
        <v>#DIV/0!</v>
      </c>
      <c r="DQ326" t="e">
        <f t="shared" si="1288"/>
        <v>#DIV/0!</v>
      </c>
      <c r="DR326" t="e">
        <f t="shared" si="1289"/>
        <v>#DIV/0!</v>
      </c>
      <c r="DS326" t="e">
        <f t="shared" si="1290"/>
        <v>#DIV/0!</v>
      </c>
      <c r="DT326" t="e">
        <f t="shared" si="1291"/>
        <v>#DIV/0!</v>
      </c>
      <c r="DU326" t="e">
        <f t="shared" si="1292"/>
        <v>#DIV/0!</v>
      </c>
      <c r="DV326" t="e">
        <f t="shared" si="1276"/>
        <v>#DIV/0!</v>
      </c>
      <c r="DW326" t="e">
        <f t="shared" si="1293"/>
        <v>#DIV/0!</v>
      </c>
      <c r="DX326" t="e">
        <f t="shared" si="1294"/>
        <v>#DIV/0!</v>
      </c>
      <c r="DY326" t="e">
        <f t="shared" si="1295"/>
        <v>#DIV/0!</v>
      </c>
      <c r="DZ326" t="e">
        <f t="shared" si="1296"/>
        <v>#DIV/0!</v>
      </c>
      <c r="EA326" t="e">
        <f t="shared" si="1196"/>
        <v>#DIV/0!</v>
      </c>
      <c r="EC326" t="e">
        <f t="shared" si="1228"/>
        <v>#DIV/0!</v>
      </c>
      <c r="ED326" t="e">
        <f t="shared" si="1297"/>
        <v>#DIV/0!</v>
      </c>
      <c r="EE326" t="e">
        <f t="shared" si="1298"/>
        <v>#DIV/0!</v>
      </c>
      <c r="EF326" t="e">
        <f t="shared" si="1299"/>
        <v>#DIV/0!</v>
      </c>
      <c r="EG326" t="e">
        <f t="shared" si="1300"/>
        <v>#DIV/0!</v>
      </c>
      <c r="EH326" t="e">
        <f t="shared" si="1301"/>
        <v>#DIV/0!</v>
      </c>
      <c r="EI326" t="e">
        <f t="shared" si="1302"/>
        <v>#DIV/0!</v>
      </c>
      <c r="EJ326" t="e">
        <f t="shared" si="1303"/>
        <v>#DIV/0!</v>
      </c>
      <c r="EK326" t="e">
        <f t="shared" si="1304"/>
        <v>#DIV/0!</v>
      </c>
      <c r="EL326" t="e">
        <f t="shared" si="1305"/>
        <v>#DIV/0!</v>
      </c>
      <c r="EM326" t="e">
        <f t="shared" si="1306"/>
        <v>#DIV/0!</v>
      </c>
      <c r="EN326" t="e">
        <f t="shared" si="1307"/>
        <v>#DIV/0!</v>
      </c>
      <c r="EO326" t="e">
        <f t="shared" si="1308"/>
        <v>#DIV/0!</v>
      </c>
      <c r="EP326" t="e">
        <f t="shared" si="1309"/>
        <v>#DIV/0!</v>
      </c>
      <c r="EQ326" t="e">
        <f t="shared" si="1310"/>
        <v>#DIV/0!</v>
      </c>
      <c r="ER326" t="e">
        <f t="shared" si="1311"/>
        <v>#DIV/0!</v>
      </c>
      <c r="ES326" t="e">
        <f t="shared" si="1277"/>
        <v>#DIV/0!</v>
      </c>
      <c r="ET326" t="e">
        <f t="shared" si="1312"/>
        <v>#DIV/0!</v>
      </c>
      <c r="EU326" t="e">
        <f t="shared" si="1313"/>
        <v>#DIV/0!</v>
      </c>
      <c r="EV326" t="e">
        <f t="shared" si="1314"/>
        <v>#DIV/0!</v>
      </c>
      <c r="EW326" t="e">
        <f t="shared" si="1315"/>
        <v>#DIV/0!</v>
      </c>
      <c r="EZ326" t="e">
        <f t="shared" si="1229"/>
        <v>#DIV/0!</v>
      </c>
      <c r="FA326" t="e">
        <f t="shared" si="1240"/>
        <v>#DIV/0!</v>
      </c>
      <c r="FB326" t="e">
        <f t="shared" si="1241"/>
        <v>#DIV/0!</v>
      </c>
      <c r="FC326" t="e">
        <f t="shared" si="1242"/>
        <v>#DIV/0!</v>
      </c>
      <c r="FD326" t="e">
        <f t="shared" si="1243"/>
        <v>#DIV/0!</v>
      </c>
      <c r="FE326" t="e">
        <f t="shared" si="1244"/>
        <v>#DIV/0!</v>
      </c>
      <c r="FF326" t="e">
        <f t="shared" si="1245"/>
        <v>#DIV/0!</v>
      </c>
      <c r="FG326" t="e">
        <f t="shared" si="1246"/>
        <v>#DIV/0!</v>
      </c>
      <c r="FH326" t="e">
        <f t="shared" si="1247"/>
        <v>#DIV/0!</v>
      </c>
      <c r="FI326" t="e">
        <f t="shared" si="1248"/>
        <v>#DIV/0!</v>
      </c>
      <c r="FJ326" t="e">
        <f t="shared" si="1249"/>
        <v>#DIV/0!</v>
      </c>
      <c r="FK326" t="e">
        <f t="shared" si="1250"/>
        <v>#DIV/0!</v>
      </c>
      <c r="FL326" t="e">
        <f t="shared" si="1251"/>
        <v>#DIV/0!</v>
      </c>
      <c r="FM326" t="e">
        <f t="shared" si="1252"/>
        <v>#DIV/0!</v>
      </c>
      <c r="FN326" t="e">
        <f t="shared" si="1253"/>
        <v>#DIV/0!</v>
      </c>
      <c r="FO326" t="e">
        <f t="shared" si="1254"/>
        <v>#DIV/0!</v>
      </c>
      <c r="FP326" t="e">
        <f t="shared" si="1235"/>
        <v>#DIV/0!</v>
      </c>
      <c r="FQ326" t="e">
        <f t="shared" si="1236"/>
        <v>#DIV/0!</v>
      </c>
      <c r="FR326" t="e">
        <f t="shared" si="1237"/>
        <v>#DIV/0!</v>
      </c>
      <c r="FS326" t="e">
        <f t="shared" si="1238"/>
        <v>#DIV/0!</v>
      </c>
      <c r="FT326" t="e">
        <f t="shared" si="1239"/>
        <v>#DIV/0!</v>
      </c>
      <c r="FW326" t="e">
        <f t="shared" si="1200"/>
        <v>#DIV/0!</v>
      </c>
      <c r="FX326">
        <f t="shared" si="1230"/>
        <v>1</v>
      </c>
      <c r="FY326">
        <f t="shared" si="1144"/>
        <v>1.4580889183898147</v>
      </c>
      <c r="GA326" t="e">
        <f t="shared" si="1201"/>
        <v>#DIV/0!</v>
      </c>
      <c r="GB326">
        <f t="shared" si="1231"/>
        <v>1</v>
      </c>
      <c r="GC326">
        <f t="shared" si="1145"/>
        <v>1.2809955931473431</v>
      </c>
      <c r="GE326" t="e">
        <f t="shared" si="1202"/>
        <v>#DIV/0!</v>
      </c>
      <c r="GF326">
        <f t="shared" si="1232"/>
        <v>1</v>
      </c>
      <c r="GG326">
        <f t="shared" si="1146"/>
        <v>1.1117341955912279</v>
      </c>
      <c r="GI326" s="132">
        <f t="shared" ref="GI326:GI367" si="1318">CF26</f>
        <v>0.6246062337357412</v>
      </c>
      <c r="GJ326" s="19">
        <f t="shared" si="1203"/>
        <v>1.2969968565694932</v>
      </c>
      <c r="GK326" s="19">
        <f t="shared" si="1147"/>
        <v>1.296997440237744</v>
      </c>
      <c r="GL326" s="3"/>
      <c r="GM326" s="3"/>
      <c r="GN326" s="8"/>
      <c r="GO326" s="5">
        <f t="shared" si="1233"/>
        <v>21</v>
      </c>
      <c r="GP326" t="b">
        <f t="shared" si="1204"/>
        <v>1</v>
      </c>
      <c r="GS326" s="11"/>
      <c r="GT326" s="11"/>
      <c r="GU326" s="29"/>
      <c r="GV326" s="31">
        <f t="shared" ca="1" si="1148"/>
        <v>2006</v>
      </c>
      <c r="GW326" s="12">
        <f t="shared" ca="1" si="1205"/>
        <v>1.373603072580263</v>
      </c>
      <c r="GX326" s="19">
        <f t="shared" ca="1" si="1206"/>
        <v>0.81738937707605008</v>
      </c>
      <c r="GY326" s="19">
        <f t="shared" ca="1" si="1207"/>
        <v>1.1227666318837854</v>
      </c>
      <c r="GZ326" s="11">
        <f t="shared" ca="1" si="1149"/>
        <v>2006</v>
      </c>
      <c r="HA326" s="12">
        <f t="shared" ca="1" si="1208"/>
        <v>2.0379776555988185</v>
      </c>
      <c r="HB326" s="12">
        <f t="shared" ca="1" si="1209"/>
        <v>0.67400300921192269</v>
      </c>
      <c r="HC326" s="12">
        <f t="shared" ca="1" si="1210"/>
        <v>0.81738937707605008</v>
      </c>
      <c r="HD326" s="12">
        <f t="shared" ca="1" si="1211"/>
        <v>1.1227666318837854</v>
      </c>
      <c r="HE326">
        <f t="shared" ca="1" si="1212"/>
        <v>2006</v>
      </c>
      <c r="HF326" s="12">
        <f t="shared" ca="1" si="1150"/>
        <v>0.81738937707605008</v>
      </c>
      <c r="HG326" s="12">
        <f t="shared" ca="1" si="1151"/>
        <v>0.87424073762075172</v>
      </c>
      <c r="HH326" s="12">
        <f t="shared" ca="1" si="1152"/>
        <v>0.77095813568036586</v>
      </c>
      <c r="HJ326" s="17"/>
      <c r="HL326" s="18">
        <f t="shared" si="1213"/>
        <v>1970</v>
      </c>
      <c r="HM326" s="9">
        <f t="shared" si="1153"/>
        <v>0.4496387171288927</v>
      </c>
      <c r="HN326" s="9">
        <f t="shared" si="1154"/>
        <v>2.307369809236254</v>
      </c>
      <c r="HO326" s="9">
        <f t="shared" si="1155"/>
        <v>1.3103617243783614</v>
      </c>
      <c r="HP326" s="9">
        <f t="shared" si="1156"/>
        <v>1.2118045721773645</v>
      </c>
      <c r="HQ326" s="9">
        <f t="shared" si="1157"/>
        <v>1.4530917731992627</v>
      </c>
      <c r="HR326" s="9">
        <f t="shared" si="1158"/>
        <v>1.037481902318302</v>
      </c>
      <c r="HS326" s="9">
        <f t="shared" si="1159"/>
        <v>1.037482800966927</v>
      </c>
      <c r="HT326" s="9"/>
      <c r="HU326" s="9">
        <f t="shared" si="1160"/>
        <v>1.5879023288079139</v>
      </c>
      <c r="HV326" s="23">
        <f t="shared" si="1161"/>
        <v>2.3073678106347306</v>
      </c>
      <c r="HX326" s="8"/>
      <c r="HY326" s="5">
        <f t="shared" si="1234"/>
        <v>21</v>
      </c>
      <c r="HZ326" t="b">
        <f t="shared" si="1214"/>
        <v>1</v>
      </c>
      <c r="IC326" s="11"/>
      <c r="ID326" s="11"/>
      <c r="IE326" s="11"/>
      <c r="IF326">
        <f t="shared" ca="1" si="1216"/>
        <v>2006</v>
      </c>
      <c r="IG326" s="12">
        <f t="shared" ca="1" si="1217"/>
        <v>1.1025386558139862</v>
      </c>
      <c r="IH326" s="19">
        <f t="shared" ca="1" si="1218"/>
        <v>0.81458802981735579</v>
      </c>
      <c r="II326" s="19">
        <f t="shared" ca="1" si="1219"/>
        <v>0.89811362300412201</v>
      </c>
      <c r="IJ326" s="11">
        <f t="shared" ca="1" si="1220"/>
        <v>2006</v>
      </c>
      <c r="IK326" s="12">
        <f t="shared" ca="1" si="1221"/>
        <v>1.4670901587391019</v>
      </c>
      <c r="IL326" s="12">
        <f t="shared" ca="1" si="1162"/>
        <v>0.75151390611301538</v>
      </c>
      <c r="IM326" s="12">
        <f t="shared" ca="1" si="1163"/>
        <v>0.81458802981735579</v>
      </c>
      <c r="IN326" s="12">
        <f t="shared" ca="1" si="1164"/>
        <v>0.89811362300412201</v>
      </c>
      <c r="IO326">
        <f t="shared" ca="1" si="1222"/>
        <v>2006</v>
      </c>
      <c r="IP326" s="12">
        <f t="shared" ca="1" si="1223"/>
        <v>0.81458802981735579</v>
      </c>
      <c r="IQ326" s="12">
        <f t="shared" ca="1" si="1224"/>
        <v>0.94751791408356223</v>
      </c>
      <c r="IR326" s="12">
        <f t="shared" ca="1" si="1225"/>
        <v>0.81064843773770057</v>
      </c>
    </row>
    <row r="327" spans="1:252" x14ac:dyDescent="0.2">
      <c r="A327" t="s">
        <v>218</v>
      </c>
      <c r="B327" s="1">
        <f t="shared" si="1226"/>
        <v>1971</v>
      </c>
      <c r="C327" s="124">
        <f>Manufacturing_Energy_Data!C61</f>
        <v>1041.4392566055014</v>
      </c>
      <c r="D327" s="124">
        <f>Manufacturing_Energy_Data!D61</f>
        <v>240.42711041711195</v>
      </c>
      <c r="E327" s="124">
        <f>Manufacturing_Energy_Data!E61</f>
        <v>65.691230457434273</v>
      </c>
      <c r="F327" s="124">
        <v>0.01</v>
      </c>
      <c r="G327" s="124">
        <v>0.01</v>
      </c>
      <c r="H327" s="124">
        <v>0.01</v>
      </c>
      <c r="I327" s="124">
        <f>Manufacturing_Energy_Data!F61</f>
        <v>228.75555794949327</v>
      </c>
      <c r="J327" s="124">
        <f>Manufacturing_Energy_Data!G61</f>
        <v>1774.5898107351686</v>
      </c>
      <c r="K327" s="124">
        <f>Manufacturing_Energy_Data!H61</f>
        <v>28.981245210725596</v>
      </c>
      <c r="L327" s="124">
        <f>Manufacturing_Energy_Data!I61</f>
        <v>2793.4219083077564</v>
      </c>
      <c r="M327" s="124">
        <f>Manufacturing_Energy_Data!J61</f>
        <v>2562.1387413783464</v>
      </c>
      <c r="N327" s="124">
        <f>Manufacturing_Energy_Data!K61</f>
        <v>174.40056907665885</v>
      </c>
      <c r="O327" s="124">
        <f>Manufacturing_Energy_Data!L61</f>
        <v>1169.4053021794657</v>
      </c>
      <c r="P327" s="124">
        <f>Manufacturing_Energy_Data!M61</f>
        <v>3608.6021000310971</v>
      </c>
      <c r="Q327" s="124">
        <f>Manufacturing_Energy_Data!N61</f>
        <v>331.02849974109631</v>
      </c>
      <c r="R327" s="124">
        <f>Manufacturing_Energy_Data!O61</f>
        <v>209.66272055006277</v>
      </c>
      <c r="S327" s="124">
        <f>Manufacturing_Energy_Data!P61</f>
        <v>75.879990271664923</v>
      </c>
      <c r="T327" s="124">
        <f>Manufacturing_Energy_Data!Q61</f>
        <v>104.94400315600448</v>
      </c>
      <c r="U327" s="124">
        <f>Manufacturing_Energy_Data!R61</f>
        <v>305.33717812676463</v>
      </c>
      <c r="V327" s="124">
        <f>Manufacturing_Energy_Data!S61</f>
        <v>45.136137426316026</v>
      </c>
      <c r="W327" s="124">
        <f>Manufacturing_Energy_Data!T61</f>
        <v>50.258813679382584</v>
      </c>
      <c r="X327" s="124">
        <f t="shared" si="1118"/>
        <v>14810.130175300053</v>
      </c>
      <c r="Y327">
        <v>14810.130175300053</v>
      </c>
      <c r="Z327" s="19">
        <f t="shared" ref="Z327:Z359" si="1319">C327/C27*1000</f>
        <v>2.5960629181439638</v>
      </c>
      <c r="AA327" s="19">
        <f t="shared" ref="AA327:AA359" si="1320">D327/D27*1000</f>
        <v>4.0979963443988492</v>
      </c>
      <c r="AB327" s="19">
        <f t="shared" ref="AB327:AB359" si="1321">E327/E27*1000</f>
        <v>0.92144631127405585</v>
      </c>
      <c r="AC327" s="19">
        <f t="shared" ref="AC327:AC359" si="1322">F327/F27*1000</f>
        <v>2.492764605979661E-5</v>
      </c>
      <c r="AD327" s="19">
        <f t="shared" ref="AD327:AD359" si="1323">G327/G27*1000</f>
        <v>1.7044651650511964E-4</v>
      </c>
      <c r="AE327" s="19">
        <f t="shared" ref="AE327:AE359" si="1324">H327/H27*1000</f>
        <v>1.4026930304968519E-4</v>
      </c>
      <c r="AF327" s="19">
        <f t="shared" ref="AF327:AF359" si="1325">I327/I27*1000</f>
        <v>3.0934865654116122</v>
      </c>
      <c r="AG327" s="19">
        <f t="shared" ref="AG327:AG359" si="1326">J327/J27*1000</f>
        <v>18.505283623216357</v>
      </c>
      <c r="AH327" s="19">
        <f t="shared" ref="AH327:AH359" si="1327">K327/K27*1000</f>
        <v>0.62834541605038985</v>
      </c>
      <c r="AI327" s="19">
        <f t="shared" ref="AI327:AI359" si="1328">L327/L27*1000</f>
        <v>7.8191108831004685</v>
      </c>
      <c r="AJ327" s="19">
        <f t="shared" ref="AJ327:AJ359" si="1329">M327/M27*1000</f>
        <v>9.1102336908479042</v>
      </c>
      <c r="AK327" s="19">
        <f t="shared" ref="AK327:AK359" si="1330">N327/N27*1000</f>
        <v>2.8489147536528208</v>
      </c>
      <c r="AL327" s="19">
        <f t="shared" ref="AL327:AL359" si="1331">O327/O27*1000</f>
        <v>16.443015181288011</v>
      </c>
      <c r="AM327" s="19">
        <f t="shared" ref="AM327:AM359" si="1332">P327/P27*1000</f>
        <v>18.401791677781908</v>
      </c>
      <c r="AN327" s="19">
        <f t="shared" ref="AN327:AN359" si="1333">Q327/Q27*1000</f>
        <v>1.8755956562717033</v>
      </c>
      <c r="AO327" s="19">
        <f t="shared" ref="AO327:AO359" si="1334">R327/R27*1000</f>
        <v>1.068715089517726</v>
      </c>
      <c r="AP327" s="19">
        <f t="shared" ref="AP327:AP359" si="1335">S327/S27*1000</f>
        <v>15.214853019663995</v>
      </c>
      <c r="AQ327" s="19">
        <f t="shared" ref="AQ327:AQ359" si="1336">T327/T27*1000</f>
        <v>1.5150029452183638</v>
      </c>
      <c r="AR327" s="19">
        <f t="shared" ref="AR327:AR359" si="1337">U327/U27*1000</f>
        <v>0.96927149699553028</v>
      </c>
      <c r="AS327" s="19">
        <f t="shared" ref="AS327:AS359" si="1338">V327/V27*1000</f>
        <v>1.1807683211319513</v>
      </c>
      <c r="AT327" s="19">
        <f t="shared" ref="AT327:AT359" si="1339">W327/W27*1000</f>
        <v>0.95286316673700922</v>
      </c>
      <c r="AU327" s="19">
        <f t="shared" si="1317"/>
        <v>28.780931284473752</v>
      </c>
      <c r="AV327" s="19"/>
      <c r="AX327">
        <f t="shared" si="1119"/>
        <v>1.57177249906852</v>
      </c>
      <c r="AY327">
        <f t="shared" si="1120"/>
        <v>1.7725244986051512</v>
      </c>
      <c r="AZ327">
        <f t="shared" si="1121"/>
        <v>2.5443287713363811</v>
      </c>
      <c r="BA327">
        <f t="shared" si="1122"/>
        <v>1.229131656429354</v>
      </c>
      <c r="BB327">
        <f t="shared" si="1123"/>
        <v>1.1511366747898693</v>
      </c>
      <c r="BC327">
        <f t="shared" si="1124"/>
        <v>1.0794865846360608</v>
      </c>
      <c r="BD327">
        <f t="shared" si="1125"/>
        <v>0.96092983304443647</v>
      </c>
      <c r="BE327">
        <f t="shared" si="1126"/>
        <v>1.2679283962553238</v>
      </c>
      <c r="BF327">
        <f t="shared" si="1127"/>
        <v>1.8347301529569926</v>
      </c>
      <c r="BG327">
        <f t="shared" si="1128"/>
        <v>1.0066927948521005</v>
      </c>
      <c r="BH327">
        <f t="shared" si="1129"/>
        <v>1.8179554687605539</v>
      </c>
      <c r="BI327">
        <f t="shared" si="1130"/>
        <v>2.2441907799757481</v>
      </c>
      <c r="BJ327">
        <f t="shared" si="1131"/>
        <v>1.5759858423764788</v>
      </c>
      <c r="BK327">
        <f t="shared" si="1132"/>
        <v>1.469794297530729</v>
      </c>
      <c r="BL327">
        <f t="shared" si="1133"/>
        <v>1.7762553063355766</v>
      </c>
      <c r="BM327">
        <f t="shared" si="1134"/>
        <v>1.906980992299798</v>
      </c>
      <c r="BN327">
        <f t="shared" si="1135"/>
        <v>13.500831129452427</v>
      </c>
      <c r="BO327">
        <f t="shared" si="1136"/>
        <v>2.1392220502930428</v>
      </c>
      <c r="BP327">
        <f t="shared" si="1137"/>
        <v>1.8605913933351375</v>
      </c>
      <c r="BQ327">
        <f t="shared" si="1138"/>
        <v>1.681913420786975</v>
      </c>
      <c r="BR327">
        <f t="shared" si="1139"/>
        <v>1.9395213437908925</v>
      </c>
      <c r="BS327">
        <f t="shared" si="1140"/>
        <v>2.0239690992542507</v>
      </c>
      <c r="BU327" s="16"/>
      <c r="BV327" s="9">
        <f t="shared" si="1141"/>
        <v>0.64156997789039116</v>
      </c>
      <c r="BW327" s="9">
        <f t="shared" si="1165"/>
        <v>2.0239690992542507</v>
      </c>
      <c r="BX327" s="9">
        <f t="shared" si="1166"/>
        <v>1.2809955931473431</v>
      </c>
      <c r="BY327" s="9">
        <f t="shared" si="1167"/>
        <v>1.0973901335530607</v>
      </c>
      <c r="BZ327" s="9">
        <f t="shared" si="1168"/>
        <v>1.4397762521367585</v>
      </c>
      <c r="CA327" s="9">
        <f t="shared" si="1142"/>
        <v>1.2985172577526962</v>
      </c>
      <c r="CB327" s="9">
        <f t="shared" si="1169"/>
        <v>1.2985178102593846</v>
      </c>
      <c r="CC327" s="9"/>
      <c r="CD327" s="9">
        <f t="shared" si="1170"/>
        <v>1.4057519250448451</v>
      </c>
      <c r="CE327" s="9">
        <f t="shared" si="1171"/>
        <v>2.0239682380751005</v>
      </c>
      <c r="CG327" s="35"/>
      <c r="CH327">
        <f t="shared" si="1172"/>
        <v>1971</v>
      </c>
      <c r="CI327" s="19">
        <f t="shared" si="1173"/>
        <v>7.0319385736553927E-2</v>
      </c>
      <c r="CJ327" s="19">
        <f t="shared" si="1257"/>
        <v>1.6233963346121694E-2</v>
      </c>
      <c r="CK327" s="19">
        <f t="shared" si="1258"/>
        <v>4.4355606385548443E-3</v>
      </c>
      <c r="CL327" s="19">
        <f t="shared" si="1259"/>
        <v>6.7521351140300832E-7</v>
      </c>
      <c r="CM327" s="19">
        <f t="shared" si="1260"/>
        <v>6.7521351140300832E-7</v>
      </c>
      <c r="CN327" s="19">
        <f t="shared" si="1261"/>
        <v>6.7521351140300832E-7</v>
      </c>
      <c r="CO327" s="19">
        <f t="shared" si="1262"/>
        <v>1.5445884353603169E-2</v>
      </c>
      <c r="CP327" s="19">
        <f t="shared" si="1263"/>
        <v>0.11982270174064931</v>
      </c>
      <c r="CQ327" s="19">
        <f t="shared" si="1264"/>
        <v>1.9568528343565646E-3</v>
      </c>
      <c r="CR327" s="19">
        <f t="shared" si="1265"/>
        <v>0.18861562155385725</v>
      </c>
      <c r="CS327" s="19">
        <f t="shared" si="1266"/>
        <v>0.17299906962677575</v>
      </c>
      <c r="CT327" s="19">
        <f t="shared" si="1267"/>
        <v>1.1775762063693374E-2</v>
      </c>
      <c r="CU327" s="19">
        <f t="shared" si="1268"/>
        <v>7.8959826033789302E-2</v>
      </c>
      <c r="CV327" s="19">
        <f t="shared" si="1269"/>
        <v>0.24365768952182668</v>
      </c>
      <c r="CW327" s="19">
        <f t="shared" si="1270"/>
        <v>2.2351491568465547E-2</v>
      </c>
      <c r="CX327" s="19">
        <f t="shared" si="1271"/>
        <v>1.4156710175291555E-2</v>
      </c>
      <c r="CY327" s="19">
        <f t="shared" si="1256"/>
        <v>5.123519467655698E-3</v>
      </c>
      <c r="CZ327" s="19">
        <f t="shared" si="1272"/>
        <v>7.0859608871654172E-3</v>
      </c>
      <c r="DA327" s="19">
        <f t="shared" si="1273"/>
        <v>2.0616778820485855E-2</v>
      </c>
      <c r="DB327" s="19">
        <f t="shared" si="1274"/>
        <v>3.0476529842791587E-3</v>
      </c>
      <c r="DC327" s="19">
        <f t="shared" si="1275"/>
        <v>3.3935430063405463E-3</v>
      </c>
      <c r="DF327" s="19">
        <f t="shared" si="1227"/>
        <v>6.9811818062492439E-2</v>
      </c>
      <c r="DG327" s="19">
        <f t="shared" si="1278"/>
        <v>1.5735132602808809E-2</v>
      </c>
      <c r="DH327" s="19">
        <f t="shared" si="1279"/>
        <v>4.5642332245199235E-3</v>
      </c>
      <c r="DI327" s="19">
        <f t="shared" si="1280"/>
        <v>6.7560918448002321E-7</v>
      </c>
      <c r="DJ327" s="19">
        <f t="shared" si="1281"/>
        <v>6.7560918448002321E-7</v>
      </c>
      <c r="DK327" s="19">
        <f t="shared" si="1282"/>
        <v>6.7560918448002321E-7</v>
      </c>
      <c r="DL327" s="19">
        <f t="shared" si="1283"/>
        <v>1.5602775054111957E-2</v>
      </c>
      <c r="DM327" s="19">
        <f t="shared" si="1284"/>
        <v>0.11655869228981544</v>
      </c>
      <c r="DN327" s="19">
        <f t="shared" si="1285"/>
        <v>2.0019273161094339E-3</v>
      </c>
      <c r="DO327" s="19">
        <f t="shared" si="1286"/>
        <v>0.18869932969291342</v>
      </c>
      <c r="DP327" s="19">
        <f t="shared" si="1287"/>
        <v>0.17052434437472511</v>
      </c>
      <c r="DQ327" s="19">
        <f t="shared" si="1288"/>
        <v>1.1257540002827705E-2</v>
      </c>
      <c r="DR327" s="19">
        <f t="shared" si="1289"/>
        <v>7.7236026186435797E-2</v>
      </c>
      <c r="DS327" s="19">
        <f t="shared" si="1290"/>
        <v>0.25236225907041182</v>
      </c>
      <c r="DT327" s="19">
        <f t="shared" si="1291"/>
        <v>2.2829614018210386E-2</v>
      </c>
      <c r="DU327" s="19">
        <f t="shared" si="1292"/>
        <v>1.4021566485003899E-2</v>
      </c>
      <c r="DV327" s="19">
        <f t="shared" si="1276"/>
        <v>5.0965352376110664E-3</v>
      </c>
      <c r="DW327" s="19">
        <f t="shared" si="1293"/>
        <v>7.11430581349916E-3</v>
      </c>
      <c r="DX327" s="19">
        <f t="shared" si="1294"/>
        <v>2.0160288192756282E-2</v>
      </c>
      <c r="DY327" s="19">
        <f t="shared" si="1295"/>
        <v>2.9296383469640131E-3</v>
      </c>
      <c r="DZ327" s="19">
        <f t="shared" si="1296"/>
        <v>3.3093406473693795E-3</v>
      </c>
      <c r="EA327" s="19">
        <f t="shared" si="1196"/>
        <v>0.99981739344613951</v>
      </c>
      <c r="EB327" s="19"/>
      <c r="EC327" s="19">
        <f t="shared" si="1228"/>
        <v>6.9824568486318517E-2</v>
      </c>
      <c r="ED327" s="19">
        <f t="shared" si="1297"/>
        <v>1.5738006465934186E-2</v>
      </c>
      <c r="EE327" s="19">
        <f t="shared" si="1298"/>
        <v>4.5650668356429233E-3</v>
      </c>
      <c r="EF327" s="19">
        <f t="shared" si="1299"/>
        <v>6.7573257767736416E-7</v>
      </c>
      <c r="EG327" s="19">
        <f t="shared" si="1300"/>
        <v>6.7573257767736416E-7</v>
      </c>
      <c r="EH327" s="19">
        <f t="shared" si="1301"/>
        <v>6.7573257767736416E-7</v>
      </c>
      <c r="EI327" s="19">
        <f t="shared" si="1302"/>
        <v>1.5605624743467201E-2</v>
      </c>
      <c r="EJ327" s="19">
        <f t="shared" si="1303"/>
        <v>0.11657998055831431</v>
      </c>
      <c r="EK327" s="19">
        <f t="shared" si="1304"/>
        <v>2.0022929479244734E-3</v>
      </c>
      <c r="EL327" s="19">
        <f t="shared" si="1305"/>
        <v>0.18873379372058174</v>
      </c>
      <c r="EM327" s="19">
        <f t="shared" si="1306"/>
        <v>0.17055548892479966</v>
      </c>
      <c r="EN327" s="19">
        <f t="shared" si="1307"/>
        <v>1.1259596078865527E-2</v>
      </c>
      <c r="EO327" s="19">
        <f t="shared" si="1308"/>
        <v>7.7250132566929114E-2</v>
      </c>
      <c r="EP327" s="19">
        <f t="shared" si="1309"/>
        <v>0.25240835048946031</v>
      </c>
      <c r="EQ327" s="19">
        <f t="shared" si="1310"/>
        <v>2.2833783616748236E-2</v>
      </c>
      <c r="ER327" s="19">
        <f t="shared" si="1311"/>
        <v>1.4024127382576131E-2</v>
      </c>
      <c r="ES327" s="19">
        <f t="shared" si="1277"/>
        <v>5.097466068323224E-3</v>
      </c>
      <c r="ET327" s="19">
        <f t="shared" si="1312"/>
        <v>7.1156051696378191E-3</v>
      </c>
      <c r="EU327" s="19">
        <f t="shared" si="1313"/>
        <v>2.016397026587868E-2</v>
      </c>
      <c r="EV327" s="19">
        <f t="shared" si="1314"/>
        <v>2.930173415833692E-3</v>
      </c>
      <c r="EW327" s="19">
        <f t="shared" si="1315"/>
        <v>3.3099450650311722E-3</v>
      </c>
      <c r="EZ327" s="19">
        <f t="shared" si="1229"/>
        <v>-7.911367229336318E-3</v>
      </c>
      <c r="FA327" s="19">
        <f t="shared" si="1240"/>
        <v>3.6010024680801493E-2</v>
      </c>
      <c r="FB327" s="19">
        <f t="shared" si="1241"/>
        <v>-4.8350836020546802E-2</v>
      </c>
      <c r="FC327" s="19">
        <f t="shared" si="1242"/>
        <v>-2.3588857599354456E-2</v>
      </c>
      <c r="FD327" s="19">
        <f t="shared" si="1243"/>
        <v>-2.7908788117076502E-2</v>
      </c>
      <c r="FE327" s="19">
        <f t="shared" si="1244"/>
        <v>7.4006388946275328E-3</v>
      </c>
      <c r="FF327" s="19">
        <f t="shared" si="1245"/>
        <v>-9.1766294251332925E-2</v>
      </c>
      <c r="FG327" s="19">
        <f t="shared" si="1246"/>
        <v>-1.6094757012669204E-2</v>
      </c>
      <c r="FH327" s="19">
        <f t="shared" si="1247"/>
        <v>-3.454076469326104E-2</v>
      </c>
      <c r="FI327" s="19">
        <f t="shared" si="1248"/>
        <v>-2.5918179133865928E-2</v>
      </c>
      <c r="FJ327" s="19">
        <f t="shared" si="1249"/>
        <v>-1.8732800111994477E-2</v>
      </c>
      <c r="FK327" s="19">
        <f t="shared" si="1250"/>
        <v>9.1757121621045355E-3</v>
      </c>
      <c r="FL327" s="19">
        <f t="shared" si="1251"/>
        <v>8.4402430378134868E-3</v>
      </c>
      <c r="FM327" s="19">
        <f t="shared" si="1252"/>
        <v>-1.091672449450413E-2</v>
      </c>
      <c r="FN327" s="19">
        <f t="shared" si="1253"/>
        <v>-2.2492132196666549E-2</v>
      </c>
      <c r="FO327" s="19">
        <f t="shared" si="1254"/>
        <v>3.8905595019341557E-2</v>
      </c>
      <c r="FP327" s="19">
        <f t="shared" si="1235"/>
        <v>5.2564152831182445E-2</v>
      </c>
      <c r="FQ327" s="19">
        <f t="shared" si="1236"/>
        <v>3.401448932937727E-2</v>
      </c>
      <c r="FR327" s="19">
        <f t="shared" si="1237"/>
        <v>1.3331104788417526E-2</v>
      </c>
      <c r="FS327" s="19">
        <f t="shared" si="1238"/>
        <v>5.083099086622745E-2</v>
      </c>
      <c r="FT327" s="19">
        <f t="shared" si="1239"/>
        <v>2.1781862387999187E-2</v>
      </c>
      <c r="FU327" s="19"/>
      <c r="FV327" s="19"/>
      <c r="FW327" s="19">
        <f t="shared" si="1200"/>
        <v>0.9874406382065648</v>
      </c>
      <c r="FX327" s="19">
        <f t="shared" si="1230"/>
        <v>0.9874406382065648</v>
      </c>
      <c r="FY327" s="19">
        <f t="shared" si="1144"/>
        <v>1.4397762521367585</v>
      </c>
      <c r="GA327">
        <f t="shared" si="1201"/>
        <v>1</v>
      </c>
      <c r="GB327">
        <f t="shared" si="1231"/>
        <v>1</v>
      </c>
      <c r="GC327">
        <f t="shared" si="1145"/>
        <v>1.2809955931473431</v>
      </c>
      <c r="GE327">
        <f t="shared" si="1202"/>
        <v>0.98709757953380317</v>
      </c>
      <c r="GF327">
        <f t="shared" si="1232"/>
        <v>0.98709757953380317</v>
      </c>
      <c r="GG327">
        <f t="shared" si="1146"/>
        <v>1.0973901335530607</v>
      </c>
      <c r="GI327" s="132">
        <f t="shared" si="1318"/>
        <v>0.64156997789039116</v>
      </c>
      <c r="GJ327" s="19">
        <f t="shared" si="1203"/>
        <v>1.2985172577526962</v>
      </c>
      <c r="GK327" s="19">
        <f t="shared" si="1147"/>
        <v>1.2985178102593846</v>
      </c>
      <c r="GL327" s="3"/>
      <c r="GM327" s="3"/>
      <c r="GN327" s="8"/>
      <c r="GO327" s="5">
        <f t="shared" si="1233"/>
        <v>22</v>
      </c>
      <c r="GP327" t="b">
        <f t="shared" si="1204"/>
        <v>1</v>
      </c>
      <c r="GS327" s="11"/>
      <c r="GT327" s="11"/>
      <c r="GU327" s="29"/>
      <c r="GV327" s="31">
        <f t="shared" ca="1" si="1148"/>
        <v>2007</v>
      </c>
      <c r="GW327" s="12">
        <f t="shared" ca="1" si="1205"/>
        <v>1.4076467875521887</v>
      </c>
      <c r="GX327" s="19">
        <f t="shared" ca="1" si="1206"/>
        <v>0.80278049632277382</v>
      </c>
      <c r="GY327" s="19">
        <f t="shared" ca="1" si="1207"/>
        <v>1.1300293755882007</v>
      </c>
      <c r="GZ327" s="11">
        <f t="shared" ca="1" si="1149"/>
        <v>2007</v>
      </c>
      <c r="HA327" s="12">
        <f t="shared" ca="1" si="1208"/>
        <v>2.1101371578391284</v>
      </c>
      <c r="HB327" s="12">
        <f t="shared" ca="1" si="1209"/>
        <v>0.66708781574828047</v>
      </c>
      <c r="HC327" s="12">
        <f t="shared" ca="1" si="1210"/>
        <v>0.80278049632277382</v>
      </c>
      <c r="HD327" s="12">
        <f t="shared" ca="1" si="1211"/>
        <v>1.1300293755882007</v>
      </c>
      <c r="HE327">
        <f t="shared" ca="1" si="1212"/>
        <v>2007</v>
      </c>
      <c r="HF327" s="12">
        <f t="shared" ca="1" si="1150"/>
        <v>0.80278049632277382</v>
      </c>
      <c r="HG327" s="12">
        <f t="shared" ca="1" si="1151"/>
        <v>0.89373501008174716</v>
      </c>
      <c r="HH327" s="12">
        <f t="shared" ca="1" si="1152"/>
        <v>0.74640448032494999</v>
      </c>
      <c r="HJ327" s="17"/>
      <c r="HL327" s="18">
        <f t="shared" si="1213"/>
        <v>1971</v>
      </c>
      <c r="HM327" s="9">
        <f t="shared" si="1153"/>
        <v>0.46185050072538275</v>
      </c>
      <c r="HN327" s="9">
        <f t="shared" si="1154"/>
        <v>2.2489939068377414</v>
      </c>
      <c r="HO327" s="9">
        <f t="shared" si="1155"/>
        <v>1.3103617243783614</v>
      </c>
      <c r="HP327" s="9">
        <f t="shared" si="1156"/>
        <v>1.1961693600642724</v>
      </c>
      <c r="HQ327" s="9">
        <f t="shared" si="1157"/>
        <v>1.434841867900589</v>
      </c>
      <c r="HR327" s="9">
        <f t="shared" si="1158"/>
        <v>1.0386980877730674</v>
      </c>
      <c r="HS327" s="9">
        <f t="shared" si="1159"/>
        <v>1.0386989620013458</v>
      </c>
      <c r="HT327" s="9"/>
      <c r="HU327" s="9">
        <f t="shared" si="1160"/>
        <v>1.5674145453023811</v>
      </c>
      <c r="HV327" s="23">
        <f t="shared" si="1161"/>
        <v>2.2489920139562209</v>
      </c>
      <c r="HX327" s="8"/>
      <c r="HY327" s="5">
        <f t="shared" si="1234"/>
        <v>22</v>
      </c>
      <c r="HZ327" t="b">
        <f t="shared" si="1214"/>
        <v>1</v>
      </c>
      <c r="IC327" s="11"/>
      <c r="ID327" s="11"/>
      <c r="IE327" s="11"/>
      <c r="IF327">
        <f t="shared" ca="1" si="1216"/>
        <v>2007</v>
      </c>
      <c r="IG327" s="12">
        <f t="shared" ca="1" si="1217"/>
        <v>1.1298642438920283</v>
      </c>
      <c r="IH327" s="19">
        <f t="shared" ca="1" si="1218"/>
        <v>0.80002921644836233</v>
      </c>
      <c r="II327" s="19">
        <f t="shared" ca="1" si="1219"/>
        <v>0.90392317316004256</v>
      </c>
      <c r="IJ327" s="11">
        <f t="shared" ca="1" si="1220"/>
        <v>2007</v>
      </c>
      <c r="IK327" s="12">
        <f t="shared" ca="1" si="1221"/>
        <v>1.5190360156062934</v>
      </c>
      <c r="IL327" s="12">
        <f t="shared" ca="1" si="1162"/>
        <v>0.74380345974948148</v>
      </c>
      <c r="IM327" s="12">
        <f t="shared" ca="1" si="1163"/>
        <v>0.80002921644836233</v>
      </c>
      <c r="IN327" s="12">
        <f t="shared" ca="1" si="1164"/>
        <v>0.90392317316004256</v>
      </c>
      <c r="IO327">
        <f t="shared" ca="1" si="1222"/>
        <v>2007</v>
      </c>
      <c r="IP327" s="12">
        <f t="shared" ca="1" si="1223"/>
        <v>0.80002921644836233</v>
      </c>
      <c r="IQ327" s="12">
        <f t="shared" ca="1" si="1224"/>
        <v>0.95396473330177289</v>
      </c>
      <c r="IR327" s="12">
        <f t="shared" ca="1" si="1225"/>
        <v>0.79568958013863456</v>
      </c>
    </row>
    <row r="328" spans="1:252" x14ac:dyDescent="0.2">
      <c r="A328" t="s">
        <v>218</v>
      </c>
      <c r="B328" s="1">
        <f t="shared" si="1226"/>
        <v>1972</v>
      </c>
      <c r="C328" s="124">
        <f>Manufacturing_Energy_Data!C62</f>
        <v>1033.7732940337014</v>
      </c>
      <c r="D328" s="124">
        <f>Manufacturing_Energy_Data!D62</f>
        <v>242.48210352435277</v>
      </c>
      <c r="E328" s="124">
        <f>Manufacturing_Energy_Data!E62</f>
        <v>61.690356109039513</v>
      </c>
      <c r="F328" s="124">
        <v>0.01</v>
      </c>
      <c r="G328" s="124">
        <v>0.01</v>
      </c>
      <c r="H328" s="124">
        <v>0.01</v>
      </c>
      <c r="I328" s="124">
        <f>Manufacturing_Energy_Data!F62</f>
        <v>239.87441262700719</v>
      </c>
      <c r="J328" s="124">
        <f>Manufacturing_Energy_Data!G62</f>
        <v>1856.5684738705736</v>
      </c>
      <c r="K328" s="124">
        <f>Manufacturing_Energy_Data!H62</f>
        <v>28.59798183782285</v>
      </c>
      <c r="L328" s="124">
        <f>Manufacturing_Energy_Data!I62</f>
        <v>2939.1111055370584</v>
      </c>
      <c r="M328" s="124">
        <f>Manufacturing_Energy_Data!J62</f>
        <v>2578.0337383797546</v>
      </c>
      <c r="N328" s="124">
        <f>Manufacturing_Energy_Data!K62</f>
        <v>209.55477565245272</v>
      </c>
      <c r="O328" s="124">
        <f>Manufacturing_Energy_Data!L62</f>
        <v>1209.1243584394715</v>
      </c>
      <c r="P328" s="124">
        <f>Manufacturing_Energy_Data!M62</f>
        <v>3785.5386145932266</v>
      </c>
      <c r="Q328" s="124">
        <f>Manufacturing_Energy_Data!N62</f>
        <v>343.77320812399466</v>
      </c>
      <c r="R328" s="124">
        <f>Manufacturing_Energy_Data!O62</f>
        <v>218.39703797300956</v>
      </c>
      <c r="S328" s="124">
        <f>Manufacturing_Energy_Data!P62</f>
        <v>74.747061380193131</v>
      </c>
      <c r="T328" s="124">
        <f>Manufacturing_Energy_Data!Q62</f>
        <v>110.22258197871564</v>
      </c>
      <c r="U328" s="124">
        <f>Manufacturing_Energy_Data!R62</f>
        <v>312.66549800977111</v>
      </c>
      <c r="V328" s="124">
        <f>Manufacturing_Energy_Data!S62</f>
        <v>50.471560662555731</v>
      </c>
      <c r="W328" s="124">
        <f>Manufacturing_Energy_Data!T62</f>
        <v>57.277436919861096</v>
      </c>
      <c r="X328" s="124">
        <f t="shared" si="1118"/>
        <v>15351.933599652561</v>
      </c>
      <c r="Y328">
        <v>15351.933599652561</v>
      </c>
      <c r="Z328" s="19">
        <f t="shared" si="1319"/>
        <v>2.4865421365590352</v>
      </c>
      <c r="AA328" s="19">
        <f t="shared" si="1320"/>
        <v>3.8504231237615469</v>
      </c>
      <c r="AB328" s="19">
        <f t="shared" si="1321"/>
        <v>0.80708840287729977</v>
      </c>
      <c r="AC328" s="19">
        <f t="shared" si="1322"/>
        <v>2.4053069961371753E-5</v>
      </c>
      <c r="AD328" s="19">
        <f t="shared" si="1323"/>
        <v>1.5879205383810294E-4</v>
      </c>
      <c r="AE328" s="19">
        <f t="shared" si="1324"/>
        <v>1.3082894212034491E-4</v>
      </c>
      <c r="AF328" s="19">
        <f t="shared" si="1325"/>
        <v>3.0311367117173629</v>
      </c>
      <c r="AG328" s="19">
        <f t="shared" si="1326"/>
        <v>18.090632625723813</v>
      </c>
      <c r="AH328" s="19">
        <f t="shared" si="1327"/>
        <v>0.59133047959099938</v>
      </c>
      <c r="AI328" s="19">
        <f t="shared" si="1328"/>
        <v>7.8869567573707764</v>
      </c>
      <c r="AJ328" s="19">
        <f t="shared" si="1329"/>
        <v>8.2500765849258304</v>
      </c>
      <c r="AK328" s="19">
        <f t="shared" si="1330"/>
        <v>2.9542470365993303</v>
      </c>
      <c r="AL328" s="19">
        <f t="shared" si="1331"/>
        <v>15.715676961782943</v>
      </c>
      <c r="AM328" s="19">
        <f t="shared" si="1332"/>
        <v>17.254076657373783</v>
      </c>
      <c r="AN328" s="19">
        <f t="shared" si="1333"/>
        <v>1.8123071209422184</v>
      </c>
      <c r="AO328" s="19">
        <f t="shared" si="1334"/>
        <v>1.0357940353446582</v>
      </c>
      <c r="AP328" s="19">
        <f t="shared" si="1335"/>
        <v>13.322388547492341</v>
      </c>
      <c r="AQ328" s="19">
        <f t="shared" si="1336"/>
        <v>1.4144054082217241</v>
      </c>
      <c r="AR328" s="19">
        <f t="shared" si="1337"/>
        <v>0.9323811151187309</v>
      </c>
      <c r="AS328" s="19">
        <f t="shared" si="1338"/>
        <v>1.1813602568070645</v>
      </c>
      <c r="AT328" s="19">
        <f t="shared" si="1339"/>
        <v>0.97162169265579879</v>
      </c>
      <c r="AU328" s="19">
        <f t="shared" si="1317"/>
        <v>27.37439485267025</v>
      </c>
      <c r="AV328" s="19"/>
      <c r="AX328">
        <f t="shared" si="1119"/>
        <v>1.5054637238194393</v>
      </c>
      <c r="AY328">
        <f t="shared" si="1120"/>
        <v>1.6654405576011555</v>
      </c>
      <c r="AZ328">
        <f t="shared" si="1121"/>
        <v>2.2285598404678972</v>
      </c>
      <c r="BA328">
        <f t="shared" si="1122"/>
        <v>1.1860080832707884</v>
      </c>
      <c r="BB328">
        <f t="shared" si="1123"/>
        <v>1.0724264748042374</v>
      </c>
      <c r="BC328">
        <f t="shared" si="1124"/>
        <v>1.0068353148586986</v>
      </c>
      <c r="BD328">
        <f t="shared" si="1125"/>
        <v>0.94156209595106777</v>
      </c>
      <c r="BE328">
        <f t="shared" si="1126"/>
        <v>1.2395177117740119</v>
      </c>
      <c r="BF328">
        <f t="shared" si="1127"/>
        <v>1.7266488042320984</v>
      </c>
      <c r="BG328">
        <f t="shared" si="1128"/>
        <v>1.0154277973107531</v>
      </c>
      <c r="BH328">
        <f t="shared" si="1129"/>
        <v>1.6463103312406242</v>
      </c>
      <c r="BI328">
        <f t="shared" si="1130"/>
        <v>2.327164739768425</v>
      </c>
      <c r="BJ328">
        <f t="shared" si="1131"/>
        <v>1.50627388724408</v>
      </c>
      <c r="BK328">
        <f t="shared" si="1132"/>
        <v>1.3781236047131935</v>
      </c>
      <c r="BL328">
        <f t="shared" si="1133"/>
        <v>1.7163188289112978</v>
      </c>
      <c r="BM328">
        <f t="shared" si="1134"/>
        <v>1.8482377171553976</v>
      </c>
      <c r="BN328">
        <f t="shared" si="1135"/>
        <v>11.821561324857099</v>
      </c>
      <c r="BO328">
        <f t="shared" si="1136"/>
        <v>1.9971758120150283</v>
      </c>
      <c r="BP328">
        <f t="shared" si="1137"/>
        <v>1.789777460159987</v>
      </c>
      <c r="BQ328">
        <f t="shared" si="1138"/>
        <v>1.6827565875101991</v>
      </c>
      <c r="BR328">
        <f t="shared" si="1139"/>
        <v>1.9777037005736986</v>
      </c>
      <c r="BS328">
        <f t="shared" si="1140"/>
        <v>1.9250568629958864</v>
      </c>
      <c r="BU328" s="16"/>
      <c r="BV328" s="9">
        <f t="shared" si="1141"/>
        <v>0.69921148917020481</v>
      </c>
      <c r="BW328" s="9">
        <f t="shared" si="1165"/>
        <v>1.9250568629958864</v>
      </c>
      <c r="BX328" s="9">
        <f t="shared" si="1166"/>
        <v>1.2809955931473431</v>
      </c>
      <c r="BY328" s="9">
        <f t="shared" si="1167"/>
        <v>1.0917283194748051</v>
      </c>
      <c r="BZ328" s="9">
        <f t="shared" si="1168"/>
        <v>1.3765157642155732</v>
      </c>
      <c r="CA328" s="9">
        <f t="shared" si="1142"/>
        <v>1.3460213763034046</v>
      </c>
      <c r="CB328" s="9">
        <f t="shared" si="1169"/>
        <v>1.3460218759126767</v>
      </c>
      <c r="CC328" s="9"/>
      <c r="CD328" s="9">
        <f t="shared" si="1170"/>
        <v>1.3984991661613801</v>
      </c>
      <c r="CE328" s="9">
        <f t="shared" si="1171"/>
        <v>1.9250561484634741</v>
      </c>
      <c r="CG328" s="35"/>
      <c r="CH328">
        <f t="shared" si="1172"/>
        <v>1972</v>
      </c>
      <c r="CI328" s="19">
        <f t="shared" si="1173"/>
        <v>6.7338311967236317E-2</v>
      </c>
      <c r="CJ328" s="19">
        <f t="shared" si="1257"/>
        <v>1.5794890067127476E-2</v>
      </c>
      <c r="CK328" s="19">
        <f t="shared" si="1258"/>
        <v>4.0184095188136862E-3</v>
      </c>
      <c r="CL328" s="19">
        <f t="shared" si="1259"/>
        <v>6.513837449261972E-7</v>
      </c>
      <c r="CM328" s="19">
        <f t="shared" si="1260"/>
        <v>6.513837449261972E-7</v>
      </c>
      <c r="CN328" s="19">
        <f t="shared" si="1261"/>
        <v>6.513837449261972E-7</v>
      </c>
      <c r="CO328" s="19">
        <f t="shared" si="1262"/>
        <v>1.5625029320895184E-2</v>
      </c>
      <c r="CP328" s="19">
        <f t="shared" si="1263"/>
        <v>0.1209338525221729</v>
      </c>
      <c r="CQ328" s="19">
        <f t="shared" si="1264"/>
        <v>1.862826050685242E-3</v>
      </c>
      <c r="CR328" s="19">
        <f t="shared" si="1265"/>
        <v>0.19144891986789048</v>
      </c>
      <c r="CS328" s="19">
        <f t="shared" si="1266"/>
        <v>0.16792892710518886</v>
      </c>
      <c r="CT328" s="19">
        <f t="shared" si="1267"/>
        <v>1.3650057453166374E-2</v>
      </c>
      <c r="CU328" s="19">
        <f t="shared" si="1268"/>
        <v>7.8760395268178851E-2</v>
      </c>
      <c r="CV328" s="19">
        <f t="shared" si="1269"/>
        <v>0.24658383193364641</v>
      </c>
      <c r="CW328" s="19">
        <f t="shared" si="1270"/>
        <v>2.2392827971310064E-2</v>
      </c>
      <c r="CX328" s="19">
        <f t="shared" si="1271"/>
        <v>1.4226028047564787E-2</v>
      </c>
      <c r="CY328" s="19">
        <f t="shared" si="1256"/>
        <v>4.8689020764058526E-3</v>
      </c>
      <c r="CZ328" s="19">
        <f t="shared" si="1272"/>
        <v>7.1797198224730569E-3</v>
      </c>
      <c r="DA328" s="19">
        <f t="shared" si="1273"/>
        <v>2.0366522300281915E-2</v>
      </c>
      <c r="DB328" s="19">
        <f t="shared" si="1274"/>
        <v>3.2876354196645289E-3</v>
      </c>
      <c r="DC328" s="19">
        <f t="shared" si="1275"/>
        <v>3.730959136063315E-3</v>
      </c>
      <c r="DF328" s="19">
        <f t="shared" si="1227"/>
        <v>6.8818087966247388E-2</v>
      </c>
      <c r="DG328" s="19">
        <f t="shared" si="1278"/>
        <v>1.601342347055254E-2</v>
      </c>
      <c r="DH328" s="19">
        <f t="shared" si="1279"/>
        <v>4.2235522105991668E-3</v>
      </c>
      <c r="DI328" s="19">
        <f t="shared" si="1280"/>
        <v>6.6322727937635116E-7</v>
      </c>
      <c r="DJ328" s="19">
        <f t="shared" si="1281"/>
        <v>6.6322727937635116E-7</v>
      </c>
      <c r="DK328" s="19">
        <f t="shared" si="1282"/>
        <v>6.6322727937635116E-7</v>
      </c>
      <c r="DL328" s="19">
        <f t="shared" si="1283"/>
        <v>1.5535284686943004E-2</v>
      </c>
      <c r="DM328" s="19">
        <f t="shared" si="1284"/>
        <v>0.12037742242081298</v>
      </c>
      <c r="DN328" s="19">
        <f t="shared" si="1285"/>
        <v>1.9094536131792862E-3</v>
      </c>
      <c r="DO328" s="19">
        <f t="shared" si="1286"/>
        <v>0.19002875038847636</v>
      </c>
      <c r="DP328" s="19">
        <f t="shared" si="1287"/>
        <v>0.17045143077512306</v>
      </c>
      <c r="DQ328" s="19">
        <f t="shared" si="1288"/>
        <v>1.2689848631076705E-2</v>
      </c>
      <c r="DR328" s="19">
        <f t="shared" si="1289"/>
        <v>7.8860068622293875E-2</v>
      </c>
      <c r="DS328" s="19">
        <f t="shared" si="1290"/>
        <v>0.2451178497847317</v>
      </c>
      <c r="DT328" s="19">
        <f t="shared" si="1291"/>
        <v>2.2372153405211311E-2</v>
      </c>
      <c r="DU328" s="19">
        <f t="shared" si="1292"/>
        <v>1.4191340896068097E-2</v>
      </c>
      <c r="DV328" s="19">
        <f t="shared" si="1276"/>
        <v>4.995129265005966E-3</v>
      </c>
      <c r="DW328" s="19">
        <f t="shared" si="1293"/>
        <v>7.1327376510017552E-3</v>
      </c>
      <c r="DX328" s="19">
        <f t="shared" si="1294"/>
        <v>2.0491395867428014E-2</v>
      </c>
      <c r="DY328" s="19">
        <f t="shared" si="1295"/>
        <v>3.1661285218831867E-3</v>
      </c>
      <c r="DZ328" s="19">
        <f t="shared" si="1296"/>
        <v>3.5595861406409637E-3</v>
      </c>
      <c r="EA328" s="19">
        <f t="shared" si="1196"/>
        <v>0.99993563399911345</v>
      </c>
      <c r="EB328" s="19"/>
      <c r="EC328" s="19">
        <f t="shared" si="1228"/>
        <v>6.8822517796488888E-2</v>
      </c>
      <c r="ED328" s="19">
        <f t="shared" si="1297"/>
        <v>1.601445425692944E-2</v>
      </c>
      <c r="EE328" s="19">
        <f t="shared" si="1298"/>
        <v>4.2238240812637259E-3</v>
      </c>
      <c r="EF328" s="19">
        <f t="shared" si="1299"/>
        <v>6.6326997141191909E-7</v>
      </c>
      <c r="EG328" s="19">
        <f t="shared" si="1300"/>
        <v>6.6326997141191909E-7</v>
      </c>
      <c r="EH328" s="19">
        <f t="shared" si="1301"/>
        <v>6.6326997141191909E-7</v>
      </c>
      <c r="EI328" s="19">
        <f t="shared" si="1302"/>
        <v>1.5536284695457486E-2</v>
      </c>
      <c r="EJ328" s="19">
        <f t="shared" si="1303"/>
        <v>0.12038517113284485</v>
      </c>
      <c r="EK328" s="19">
        <f t="shared" si="1304"/>
        <v>1.9095765249835862E-3</v>
      </c>
      <c r="EL328" s="19">
        <f t="shared" si="1305"/>
        <v>0.19004098256652871</v>
      </c>
      <c r="EM328" s="19">
        <f t="shared" si="1306"/>
        <v>0.17046240275829014</v>
      </c>
      <c r="EN328" s="19">
        <f t="shared" si="1307"/>
        <v>1.2690665478462142E-2</v>
      </c>
      <c r="EO328" s="19">
        <f t="shared" si="1308"/>
        <v>7.8865144856277616E-2</v>
      </c>
      <c r="EP328" s="19">
        <f t="shared" si="1309"/>
        <v>0.24513362805605246</v>
      </c>
      <c r="EQ328" s="19">
        <f t="shared" si="1310"/>
        <v>2.2373593503950621E-2</v>
      </c>
      <c r="ER328" s="19">
        <f t="shared" si="1311"/>
        <v>1.4192254394727049E-2</v>
      </c>
      <c r="ES328" s="19">
        <f t="shared" si="1277"/>
        <v>4.9954508021967286E-3</v>
      </c>
      <c r="ET328" s="19">
        <f t="shared" si="1312"/>
        <v>7.1331967863524299E-3</v>
      </c>
      <c r="EU328" s="19">
        <f t="shared" si="1313"/>
        <v>2.0492714901533534E-2</v>
      </c>
      <c r="EV328" s="19">
        <f t="shared" si="1314"/>
        <v>3.1663323260324914E-3</v>
      </c>
      <c r="EW328" s="19">
        <f t="shared" si="1315"/>
        <v>3.5598152717138988E-3</v>
      </c>
      <c r="EZ328" s="19">
        <f t="shared" si="1229"/>
        <v>-4.3102989959515219E-2</v>
      </c>
      <c r="FA328" s="19">
        <f t="shared" si="1240"/>
        <v>-6.2315113234522615E-2</v>
      </c>
      <c r="FB328" s="19">
        <f t="shared" si="1241"/>
        <v>-0.13251130574713976</v>
      </c>
      <c r="FC328" s="19">
        <f t="shared" si="1242"/>
        <v>-3.5714833560922081E-2</v>
      </c>
      <c r="FD328" s="19">
        <f t="shared" si="1243"/>
        <v>-7.0826052568612283E-2</v>
      </c>
      <c r="FE328" s="19">
        <f t="shared" si="1244"/>
        <v>-6.9673483505354863E-2</v>
      </c>
      <c r="FF328" s="19">
        <f t="shared" si="1245"/>
        <v>-2.0361091584137701E-2</v>
      </c>
      <c r="FG328" s="19">
        <f t="shared" si="1246"/>
        <v>-2.2662022748757529E-2</v>
      </c>
      <c r="FH328" s="19">
        <f t="shared" si="1247"/>
        <v>-6.0714992573082487E-2</v>
      </c>
      <c r="FI328" s="19">
        <f t="shared" si="1248"/>
        <v>8.6395013481102949E-3</v>
      </c>
      <c r="FJ328" s="19">
        <f t="shared" si="1249"/>
        <v>-9.917587974185095E-2</v>
      </c>
      <c r="FK328" s="19">
        <f t="shared" si="1250"/>
        <v>3.6305674868692357E-2</v>
      </c>
      <c r="FL328" s="19">
        <f t="shared" si="1251"/>
        <v>-4.524203124934624E-2</v>
      </c>
      <c r="FM328" s="19">
        <f t="shared" si="1252"/>
        <v>-6.4399590146902913E-2</v>
      </c>
      <c r="FN328" s="19">
        <f t="shared" si="1253"/>
        <v>-3.4325606264387735E-2</v>
      </c>
      <c r="FO328" s="19">
        <f t="shared" si="1254"/>
        <v>-3.1288759466523514E-2</v>
      </c>
      <c r="FP328" s="19">
        <f t="shared" si="1235"/>
        <v>-0.1328261536578709</v>
      </c>
      <c r="FQ328" s="19">
        <f t="shared" si="1236"/>
        <v>-6.870814641786134E-2</v>
      </c>
      <c r="FR328" s="19">
        <f t="shared" si="1237"/>
        <v>-3.8803102403790798E-2</v>
      </c>
      <c r="FS328" s="19">
        <f t="shared" si="1238"/>
        <v>5.0118837139714726E-4</v>
      </c>
      <c r="FT328" s="19">
        <f t="shared" si="1239"/>
        <v>1.9495211866578439E-2</v>
      </c>
      <c r="FU328" s="19"/>
      <c r="FV328" s="19"/>
      <c r="FW328" s="19">
        <f t="shared" si="1200"/>
        <v>0.95606227854689152</v>
      </c>
      <c r="FX328" s="19">
        <f t="shared" si="1230"/>
        <v>0.94405474649356513</v>
      </c>
      <c r="FY328" s="19">
        <f t="shared" si="1144"/>
        <v>1.3765157642155732</v>
      </c>
      <c r="GA328">
        <f t="shared" si="1201"/>
        <v>1</v>
      </c>
      <c r="GB328">
        <f t="shared" si="1231"/>
        <v>1</v>
      </c>
      <c r="GC328">
        <f t="shared" si="1145"/>
        <v>1.2809955931473431</v>
      </c>
      <c r="GE328">
        <f t="shared" si="1202"/>
        <v>0.99484065520078602</v>
      </c>
      <c r="GF328">
        <f t="shared" si="1232"/>
        <v>0.98200480277051871</v>
      </c>
      <c r="GG328">
        <f t="shared" si="1146"/>
        <v>1.0917283194748051</v>
      </c>
      <c r="GI328" s="132">
        <f t="shared" si="1318"/>
        <v>0.69921148917020481</v>
      </c>
      <c r="GJ328" s="19">
        <f t="shared" si="1203"/>
        <v>1.3460213763034043</v>
      </c>
      <c r="GK328" s="19">
        <f t="shared" si="1147"/>
        <v>1.3460218759126767</v>
      </c>
      <c r="GL328" s="3"/>
      <c r="GM328" s="3"/>
      <c r="GN328" s="8"/>
      <c r="GO328" s="5">
        <f t="shared" si="1233"/>
        <v>23</v>
      </c>
      <c r="GP328" t="b">
        <f t="shared" si="1204"/>
        <v>1</v>
      </c>
      <c r="GS328" s="11"/>
      <c r="GT328" s="11"/>
      <c r="GU328" s="34"/>
      <c r="GV328" s="31">
        <f t="shared" ca="1" si="1148"/>
        <v>2008</v>
      </c>
      <c r="GW328" s="12">
        <f t="shared" ca="1" si="1205"/>
        <v>1.3201709259836232</v>
      </c>
      <c r="GX328" s="19">
        <f t="shared" ca="1" si="1206"/>
        <v>0.80825377858749159</v>
      </c>
      <c r="GY328" s="19">
        <f t="shared" ca="1" si="1207"/>
        <v>1.0670312322072457</v>
      </c>
      <c r="GZ328" s="11">
        <f t="shared" ca="1" si="1149"/>
        <v>2008</v>
      </c>
      <c r="HA328" s="12">
        <f t="shared" ca="1" si="1208"/>
        <v>1.9868320648026769</v>
      </c>
      <c r="HB328" s="12">
        <f t="shared" ca="1" si="1209"/>
        <v>0.66446024773348744</v>
      </c>
      <c r="HC328" s="12">
        <f t="shared" ca="1" si="1210"/>
        <v>0.80825377858749159</v>
      </c>
      <c r="HD328" s="12">
        <f t="shared" ca="1" si="1211"/>
        <v>1.0670312322072457</v>
      </c>
      <c r="HE328">
        <f t="shared" ca="1" si="1212"/>
        <v>2008</v>
      </c>
      <c r="HF328" s="12">
        <f t="shared" ca="1" si="1150"/>
        <v>0.80825377858749159</v>
      </c>
      <c r="HG328" s="12">
        <f t="shared" ca="1" si="1151"/>
        <v>0.91962281784980326</v>
      </c>
      <c r="HH328" s="12">
        <f t="shared" ca="1" si="1152"/>
        <v>0.72253562529807736</v>
      </c>
      <c r="HJ328" s="17"/>
      <c r="HL328" s="18">
        <f t="shared" si="1213"/>
        <v>1972</v>
      </c>
      <c r="HM328" s="9">
        <f t="shared" si="1153"/>
        <v>0.5033452117695113</v>
      </c>
      <c r="HN328" s="9">
        <f t="shared" si="1154"/>
        <v>2.13908461190892</v>
      </c>
      <c r="HO328" s="9">
        <f t="shared" si="1155"/>
        <v>1.3103617243783614</v>
      </c>
      <c r="HP328" s="9">
        <f t="shared" si="1156"/>
        <v>1.1899979098974458</v>
      </c>
      <c r="HQ328" s="9">
        <f t="shared" si="1157"/>
        <v>1.3717981855795152</v>
      </c>
      <c r="HR328" s="9">
        <f t="shared" si="1158"/>
        <v>1.0766971492451973</v>
      </c>
      <c r="HS328" s="9">
        <f t="shared" si="1159"/>
        <v>1.0766979969741983</v>
      </c>
      <c r="HT328" s="9"/>
      <c r="HU328" s="9">
        <f t="shared" si="1160"/>
        <v>1.5593277132198631</v>
      </c>
      <c r="HV328" s="23">
        <f t="shared" si="1161"/>
        <v>2.1390829277188628</v>
      </c>
      <c r="HX328" s="8"/>
      <c r="HY328" s="5">
        <f t="shared" si="1234"/>
        <v>23</v>
      </c>
      <c r="HZ328" t="b">
        <f t="shared" si="1214"/>
        <v>1</v>
      </c>
      <c r="IC328" s="11"/>
      <c r="ID328" s="11"/>
      <c r="IE328" s="11"/>
      <c r="IF328">
        <f t="shared" ca="1" si="1216"/>
        <v>2008</v>
      </c>
      <c r="IG328" s="12">
        <f t="shared" ca="1" si="1217"/>
        <v>1.0596507151403729</v>
      </c>
      <c r="IH328" s="19">
        <f t="shared" ca="1" si="1218"/>
        <v>0.80548374074448115</v>
      </c>
      <c r="II328" s="19">
        <f t="shared" ca="1" si="1219"/>
        <v>0.85353025161456231</v>
      </c>
      <c r="IJ328" s="11">
        <f t="shared" ca="1" si="1220"/>
        <v>2008</v>
      </c>
      <c r="IK328" s="12">
        <f t="shared" ca="1" si="1221"/>
        <v>1.4302717016211954</v>
      </c>
      <c r="IL328" s="12">
        <f t="shared" ca="1" si="1162"/>
        <v>0.74087371926555756</v>
      </c>
      <c r="IM328" s="12">
        <f t="shared" ca="1" si="1163"/>
        <v>0.80548374074448115</v>
      </c>
      <c r="IN328" s="12">
        <f t="shared" ca="1" si="1164"/>
        <v>0.85353025161456231</v>
      </c>
      <c r="IO328">
        <f t="shared" ca="1" si="1222"/>
        <v>2008</v>
      </c>
      <c r="IP328" s="12">
        <f t="shared" ca="1" si="1223"/>
        <v>0.80548374074448115</v>
      </c>
      <c r="IQ328" s="12">
        <f t="shared" ca="1" si="1224"/>
        <v>0.98272716318916031</v>
      </c>
      <c r="IR328" s="12">
        <f t="shared" ca="1" si="1225"/>
        <v>0.77006798851944491</v>
      </c>
    </row>
    <row r="329" spans="1:252" x14ac:dyDescent="0.2">
      <c r="A329" t="s">
        <v>218</v>
      </c>
      <c r="B329" s="1">
        <f t="shared" si="1226"/>
        <v>1973</v>
      </c>
      <c r="C329" s="124">
        <f>Manufacturing_Energy_Data!C63</f>
        <v>1002.7388099089143</v>
      </c>
      <c r="D329" s="124">
        <f>Manufacturing_Energy_Data!D63</f>
        <v>223.28416490121569</v>
      </c>
      <c r="E329" s="124">
        <f>Manufacturing_Energy_Data!E63</f>
        <v>52.443351114267543</v>
      </c>
      <c r="F329" s="124">
        <v>0.01</v>
      </c>
      <c r="G329" s="124">
        <v>0.01</v>
      </c>
      <c r="H329" s="124">
        <v>0.01</v>
      </c>
      <c r="I329" s="124">
        <f>Manufacturing_Energy_Data!F63</f>
        <v>247.10923999438248</v>
      </c>
      <c r="J329" s="124">
        <f>Manufacturing_Energy_Data!G63</f>
        <v>1823.4914754065853</v>
      </c>
      <c r="K329" s="124">
        <f>Manufacturing_Energy_Data!H63</f>
        <v>26.669931974980639</v>
      </c>
      <c r="L329" s="124">
        <f>Manufacturing_Energy_Data!I63</f>
        <v>3102.474949837007</v>
      </c>
      <c r="M329" s="124">
        <f>Manufacturing_Energy_Data!J63</f>
        <v>2619.3404671718845</v>
      </c>
      <c r="N329" s="124">
        <f>Manufacturing_Energy_Data!K63</f>
        <v>199.50643162268227</v>
      </c>
      <c r="O329" s="124">
        <f>Manufacturing_Energy_Data!L63</f>
        <v>1159.8330046800086</v>
      </c>
      <c r="P329" s="124">
        <f>Manufacturing_Energy_Data!M63</f>
        <v>4111.2014447395004</v>
      </c>
      <c r="Q329" s="124">
        <f>Manufacturing_Energy_Data!N63</f>
        <v>325.62117898117543</v>
      </c>
      <c r="R329" s="124">
        <f>Manufacturing_Energy_Data!O63</f>
        <v>210.94368618770071</v>
      </c>
      <c r="S329" s="124">
        <f>Manufacturing_Energy_Data!P63</f>
        <v>64.99906124642898</v>
      </c>
      <c r="T329" s="124">
        <f>Manufacturing_Energy_Data!Q63</f>
        <v>107.88458131294843</v>
      </c>
      <c r="U329" s="124">
        <f>Manufacturing_Energy_Data!R63</f>
        <v>293.10981567003518</v>
      </c>
      <c r="V329" s="124">
        <f>Manufacturing_Energy_Data!S63</f>
        <v>44.224441887244147</v>
      </c>
      <c r="W329" s="124">
        <f>Manufacturing_Energy_Data!T63</f>
        <v>48.931296111538408</v>
      </c>
      <c r="X329" s="124">
        <f t="shared" si="1118"/>
        <v>15663.837332748501</v>
      </c>
      <c r="Y329">
        <v>15663.837332748501</v>
      </c>
      <c r="Z329" s="19">
        <f t="shared" si="1319"/>
        <v>2.4352631409301604</v>
      </c>
      <c r="AA329" s="19">
        <f t="shared" si="1320"/>
        <v>3.5273876738661705</v>
      </c>
      <c r="AB329" s="19">
        <f t="shared" si="1321"/>
        <v>0.66796393727969017</v>
      </c>
      <c r="AC329" s="19">
        <f t="shared" si="1322"/>
        <v>2.428611635318446E-5</v>
      </c>
      <c r="AD329" s="19">
        <f t="shared" si="1323"/>
        <v>1.5797751154573547E-4</v>
      </c>
      <c r="AE329" s="19">
        <f t="shared" si="1324"/>
        <v>1.2736866029485416E-4</v>
      </c>
      <c r="AF329" s="19">
        <f t="shared" si="1325"/>
        <v>3.2231909610280383</v>
      </c>
      <c r="AG329" s="19">
        <f t="shared" si="1326"/>
        <v>16.280270078571544</v>
      </c>
      <c r="AH329" s="19">
        <f t="shared" si="1327"/>
        <v>0.5251445131778677</v>
      </c>
      <c r="AI329" s="19">
        <f t="shared" si="1328"/>
        <v>9.233562982438519</v>
      </c>
      <c r="AJ329" s="19">
        <f t="shared" si="1329"/>
        <v>7.75976654904618</v>
      </c>
      <c r="AK329" s="19">
        <f t="shared" si="1330"/>
        <v>2.4964652870160235</v>
      </c>
      <c r="AL329" s="19">
        <f t="shared" si="1331"/>
        <v>14.153557676327733</v>
      </c>
      <c r="AM329" s="19">
        <f t="shared" si="1332"/>
        <v>15.89082522875723</v>
      </c>
      <c r="AN329" s="19">
        <f t="shared" si="1333"/>
        <v>1.5686603886193047</v>
      </c>
      <c r="AO329" s="19">
        <f t="shared" si="1334"/>
        <v>0.91143810914259293</v>
      </c>
      <c r="AP329" s="19">
        <f t="shared" si="1335"/>
        <v>9.2549356734124295</v>
      </c>
      <c r="AQ329" s="19">
        <f t="shared" si="1336"/>
        <v>1.2328712103550665</v>
      </c>
      <c r="AR329" s="19">
        <f t="shared" si="1337"/>
        <v>0.75491088834677356</v>
      </c>
      <c r="AS329" s="19">
        <f t="shared" si="1338"/>
        <v>0.98358841549580478</v>
      </c>
      <c r="AT329" s="19">
        <f t="shared" si="1339"/>
        <v>0.80644014506474226</v>
      </c>
      <c r="AU329" s="19">
        <f t="shared" si="1317"/>
        <v>25.314525144677763</v>
      </c>
      <c r="AV329" s="19"/>
      <c r="AX329">
        <f t="shared" si="1119"/>
        <v>1.4744171283975749</v>
      </c>
      <c r="AY329">
        <f t="shared" si="1120"/>
        <v>1.5257166045429478</v>
      </c>
      <c r="AZ329">
        <f t="shared" si="1121"/>
        <v>1.8444046528179936</v>
      </c>
      <c r="BA329">
        <f t="shared" si="1122"/>
        <v>1.1974991280692628</v>
      </c>
      <c r="BB329">
        <f t="shared" si="1123"/>
        <v>1.0669253385819346</v>
      </c>
      <c r="BC329">
        <f t="shared" si="1124"/>
        <v>0.98020562661996724</v>
      </c>
      <c r="BD329">
        <f t="shared" si="1125"/>
        <v>1.0012199136991873</v>
      </c>
      <c r="BE329">
        <f t="shared" si="1126"/>
        <v>1.115476917383176</v>
      </c>
      <c r="BF329">
        <f t="shared" si="1127"/>
        <v>1.5333898336422134</v>
      </c>
      <c r="BG329">
        <f t="shared" si="1128"/>
        <v>1.1888002950980139</v>
      </c>
      <c r="BH329">
        <f t="shared" si="1129"/>
        <v>1.5484685149531834</v>
      </c>
      <c r="BI329">
        <f t="shared" si="1130"/>
        <v>1.9665538859902356</v>
      </c>
      <c r="BJ329">
        <f t="shared" si="1131"/>
        <v>1.3565520843485703</v>
      </c>
      <c r="BK329">
        <f t="shared" si="1132"/>
        <v>1.2692375130235201</v>
      </c>
      <c r="BL329">
        <f t="shared" si="1133"/>
        <v>1.4855767712013892</v>
      </c>
      <c r="BM329">
        <f t="shared" si="1134"/>
        <v>1.6263409835234341</v>
      </c>
      <c r="BN329">
        <f t="shared" si="1135"/>
        <v>8.2123253822563491</v>
      </c>
      <c r="BO329">
        <f t="shared" si="1136"/>
        <v>1.7408449842867422</v>
      </c>
      <c r="BP329">
        <f t="shared" si="1137"/>
        <v>1.4491096725187895</v>
      </c>
      <c r="BQ329">
        <f t="shared" si="1138"/>
        <v>1.4010458503553636</v>
      </c>
      <c r="BR329">
        <f t="shared" si="1139"/>
        <v>1.6414821439672522</v>
      </c>
      <c r="BS329">
        <f t="shared" si="1140"/>
        <v>1.7802000966786771</v>
      </c>
      <c r="BU329" s="16"/>
      <c r="BV329" s="9">
        <f t="shared" si="1141"/>
        <v>0.771468821538281</v>
      </c>
      <c r="BW329" s="9">
        <f t="shared" si="1165"/>
        <v>1.7802000966786771</v>
      </c>
      <c r="BX329" s="9">
        <f t="shared" si="1166"/>
        <v>1.2809955931473431</v>
      </c>
      <c r="BY329" s="9">
        <f t="shared" si="1167"/>
        <v>1.0493991626206791</v>
      </c>
      <c r="BZ329" s="9">
        <f t="shared" si="1168"/>
        <v>1.3242817268869866</v>
      </c>
      <c r="CA329" s="9">
        <f t="shared" si="1142"/>
        <v>1.3733686025223637</v>
      </c>
      <c r="CB329" s="9">
        <f t="shared" si="1169"/>
        <v>1.3733688706870331</v>
      </c>
      <c r="CC329" s="9"/>
      <c r="CD329" s="9">
        <f t="shared" si="1170"/>
        <v>1.344275702769602</v>
      </c>
      <c r="CE329" s="9">
        <f t="shared" si="1171"/>
        <v>1.780199749075946</v>
      </c>
      <c r="CG329" s="35"/>
      <c r="CH329">
        <f t="shared" si="1172"/>
        <v>1973</v>
      </c>
      <c r="CI329" s="19">
        <f t="shared" si="1173"/>
        <v>6.4016165937351821E-2</v>
      </c>
      <c r="CJ329" s="19">
        <f t="shared" si="1257"/>
        <v>1.4254755087017779E-2</v>
      </c>
      <c r="CK329" s="19">
        <f t="shared" si="1258"/>
        <v>3.3480525876391628E-3</v>
      </c>
      <c r="CL329" s="19">
        <f t="shared" si="1259"/>
        <v>6.3841316706557762E-7</v>
      </c>
      <c r="CM329" s="19">
        <f t="shared" si="1260"/>
        <v>6.3841316706557762E-7</v>
      </c>
      <c r="CN329" s="19">
        <f t="shared" si="1261"/>
        <v>6.3841316706557762E-7</v>
      </c>
      <c r="CO329" s="19">
        <f t="shared" si="1262"/>
        <v>1.5775779251598163E-2</v>
      </c>
      <c r="CP329" s="19">
        <f t="shared" si="1263"/>
        <v>0.11641409679314009</v>
      </c>
      <c r="CQ329" s="19">
        <f t="shared" si="1264"/>
        <v>1.7026435737570904E-3</v>
      </c>
      <c r="CR329" s="19">
        <f t="shared" si="1265"/>
        <v>0.19806608584670626</v>
      </c>
      <c r="CS329" s="19">
        <f t="shared" si="1266"/>
        <v>0.16722214432702323</v>
      </c>
      <c r="CT329" s="19">
        <f t="shared" si="1267"/>
        <v>1.273675328621887E-2</v>
      </c>
      <c r="CU329" s="19">
        <f t="shared" si="1268"/>
        <v>7.4045266178494912E-2</v>
      </c>
      <c r="CV329" s="19">
        <f t="shared" si="1269"/>
        <v>0.26246451347807226</v>
      </c>
      <c r="CW329" s="19">
        <f t="shared" si="1270"/>
        <v>2.078808481369995E-2</v>
      </c>
      <c r="CX329" s="19">
        <f t="shared" si="1271"/>
        <v>1.3466922677157735E-2</v>
      </c>
      <c r="CY329" s="19">
        <f t="shared" si="1256"/>
        <v>4.1496256546622173E-3</v>
      </c>
      <c r="CZ329" s="19">
        <f t="shared" si="1272"/>
        <v>6.8874937233543232E-3</v>
      </c>
      <c r="DA329" s="19">
        <f t="shared" si="1273"/>
        <v>1.8712516571991484E-2</v>
      </c>
      <c r="DB329" s="19">
        <f t="shared" si="1274"/>
        <v>2.8233466006943124E-3</v>
      </c>
      <c r="DC329" s="19">
        <f t="shared" si="1275"/>
        <v>3.1238383719190818E-3</v>
      </c>
      <c r="DF329" s="19">
        <f t="shared" si="1227"/>
        <v>6.5663232910991728E-2</v>
      </c>
      <c r="DG329" s="19">
        <f t="shared" si="1278"/>
        <v>1.501165725443181E-2</v>
      </c>
      <c r="DH329" s="19">
        <f t="shared" si="1279"/>
        <v>3.6730412879929825E-3</v>
      </c>
      <c r="DI329" s="19">
        <f t="shared" si="1280"/>
        <v>6.448767160840139E-7</v>
      </c>
      <c r="DJ329" s="19">
        <f t="shared" si="1281"/>
        <v>6.448767160840139E-7</v>
      </c>
      <c r="DK329" s="19">
        <f t="shared" si="1282"/>
        <v>6.448767160840139E-7</v>
      </c>
      <c r="DL329" s="19">
        <f t="shared" si="1283"/>
        <v>1.5700283664717426E-2</v>
      </c>
      <c r="DM329" s="19">
        <f t="shared" si="1284"/>
        <v>0.11865962851331711</v>
      </c>
      <c r="DN329" s="19">
        <f t="shared" si="1285"/>
        <v>1.7815347715865457E-3</v>
      </c>
      <c r="DO329" s="19">
        <f t="shared" si="1286"/>
        <v>0.19473876577173774</v>
      </c>
      <c r="DP329" s="19">
        <f t="shared" si="1287"/>
        <v>0.16757528729952947</v>
      </c>
      <c r="DQ329" s="19">
        <f t="shared" si="1288"/>
        <v>1.3188135115852014E-2</v>
      </c>
      <c r="DR329" s="19">
        <f t="shared" si="1289"/>
        <v>7.6378575415492214E-2</v>
      </c>
      <c r="DS329" s="19">
        <f t="shared" si="1290"/>
        <v>0.25444158017981672</v>
      </c>
      <c r="DT329" s="19">
        <f t="shared" si="1291"/>
        <v>2.1580513150006055E-2</v>
      </c>
      <c r="DU329" s="19">
        <f t="shared" si="1292"/>
        <v>1.3843006630815176E-2</v>
      </c>
      <c r="DV329" s="19">
        <f t="shared" si="1276"/>
        <v>4.4996865618183333E-3</v>
      </c>
      <c r="DW329" s="19">
        <f t="shared" si="1293"/>
        <v>7.0325948937413341E-3</v>
      </c>
      <c r="DX329" s="19">
        <f t="shared" si="1294"/>
        <v>1.9527846328183465E-2</v>
      </c>
      <c r="DY329" s="19">
        <f t="shared" si="1295"/>
        <v>3.0496027876449707E-3</v>
      </c>
      <c r="DZ329" s="19">
        <f t="shared" si="1296"/>
        <v>3.4184179428291689E-3</v>
      </c>
      <c r="EA329" s="19">
        <f t="shared" si="1196"/>
        <v>0.99976532511065253</v>
      </c>
      <c r="EB329" s="19"/>
      <c r="EC329" s="19">
        <f t="shared" si="1228"/>
        <v>6.5678646039983649E-2</v>
      </c>
      <c r="ED329" s="19">
        <f t="shared" si="1297"/>
        <v>1.5015180940357521E-2</v>
      </c>
      <c r="EE329" s="19">
        <f t="shared" si="1298"/>
        <v>3.673903460881138E-3</v>
      </c>
      <c r="EF329" s="19">
        <f t="shared" si="1299"/>
        <v>6.4502808797918639E-7</v>
      </c>
      <c r="EG329" s="19">
        <f t="shared" si="1300"/>
        <v>6.4502808797918639E-7</v>
      </c>
      <c r="EH329" s="19">
        <f t="shared" si="1301"/>
        <v>6.4502808797918639E-7</v>
      </c>
      <c r="EI329" s="19">
        <f t="shared" si="1302"/>
        <v>1.5703968991902916E-2</v>
      </c>
      <c r="EJ329" s="19">
        <f t="shared" si="1303"/>
        <v>0.11868748148490152</v>
      </c>
      <c r="EK329" s="19">
        <f t="shared" si="1304"/>
        <v>1.7819529511981906E-3</v>
      </c>
      <c r="EL329" s="19">
        <f t="shared" si="1305"/>
        <v>0.19478447679727676</v>
      </c>
      <c r="EM329" s="19">
        <f t="shared" si="1306"/>
        <v>0.16761462224245724</v>
      </c>
      <c r="EN329" s="19">
        <f t="shared" si="1307"/>
        <v>1.3191230766472493E-2</v>
      </c>
      <c r="EO329" s="19">
        <f t="shared" si="1308"/>
        <v>7.6396503756557821E-2</v>
      </c>
      <c r="EP329" s="19">
        <f t="shared" si="1309"/>
        <v>0.25450130524546399</v>
      </c>
      <c r="EQ329" s="19">
        <f t="shared" si="1310"/>
        <v>2.1585578743309141E-2</v>
      </c>
      <c r="ER329" s="19">
        <f t="shared" si="1311"/>
        <v>1.3846255999409715E-2</v>
      </c>
      <c r="ES329" s="19">
        <f t="shared" si="1277"/>
        <v>4.5007427731305989E-3</v>
      </c>
      <c r="ET329" s="19">
        <f t="shared" si="1312"/>
        <v>7.0342456545619617E-3</v>
      </c>
      <c r="EU329" s="19">
        <f t="shared" si="1313"/>
        <v>1.9532430099055649E-2</v>
      </c>
      <c r="EV329" s="19">
        <f t="shared" si="1314"/>
        <v>3.0503186208297884E-3</v>
      </c>
      <c r="EW329" s="19">
        <f t="shared" si="1315"/>
        <v>3.419220347985987E-3</v>
      </c>
      <c r="EZ329" s="19">
        <f t="shared" si="1229"/>
        <v>-2.0838228375554178E-2</v>
      </c>
      <c r="FA329" s="19">
        <f t="shared" si="1240"/>
        <v>-8.7625483284975908E-2</v>
      </c>
      <c r="FB329" s="19">
        <f t="shared" si="1241"/>
        <v>-0.18919902137642899</v>
      </c>
      <c r="FC329" s="19">
        <f t="shared" si="1242"/>
        <v>9.6422060504632156E-3</v>
      </c>
      <c r="FD329" s="19">
        <f t="shared" si="1243"/>
        <v>-5.1428178503826801E-3</v>
      </c>
      <c r="FE329" s="19">
        <f t="shared" si="1244"/>
        <v>-2.6804966249157028E-2</v>
      </c>
      <c r="FF329" s="19">
        <f t="shared" si="1245"/>
        <v>6.1434148992662224E-2</v>
      </c>
      <c r="FG329" s="19">
        <f t="shared" si="1246"/>
        <v>-0.1054403197845499</v>
      </c>
      <c r="FH329" s="19">
        <f t="shared" si="1247"/>
        <v>-0.11870156033484831</v>
      </c>
      <c r="FI329" s="19">
        <f t="shared" si="1248"/>
        <v>0.15763464433212598</v>
      </c>
      <c r="FJ329" s="19">
        <f t="shared" si="1249"/>
        <v>-6.127023346801886E-2</v>
      </c>
      <c r="FK329" s="19">
        <f t="shared" si="1250"/>
        <v>-0.16836796223728379</v>
      </c>
      <c r="FL329" s="19">
        <f t="shared" si="1251"/>
        <v>-0.10469272837390722</v>
      </c>
      <c r="FM329" s="19">
        <f t="shared" si="1252"/>
        <v>-8.2306530477408754E-2</v>
      </c>
      <c r="FN329" s="19">
        <f t="shared" si="1253"/>
        <v>-0.14437868657831268</v>
      </c>
      <c r="FO329" s="19">
        <f t="shared" si="1254"/>
        <v>-0.12789990366692353</v>
      </c>
      <c r="FP329" s="19">
        <f t="shared" si="1235"/>
        <v>-0.36428897388594011</v>
      </c>
      <c r="FQ329" s="19">
        <f t="shared" si="1236"/>
        <v>-0.13736347012019112</v>
      </c>
      <c r="FR329" s="19">
        <f t="shared" si="1237"/>
        <v>-0.21114193929774894</v>
      </c>
      <c r="FS329" s="19">
        <f t="shared" si="1238"/>
        <v>-0.18321428093316022</v>
      </c>
      <c r="FT329" s="19">
        <f t="shared" si="1239"/>
        <v>-0.18633684446948937</v>
      </c>
      <c r="FU329" s="19"/>
      <c r="FV329" s="19"/>
      <c r="FW329" s="19">
        <f t="shared" si="1200"/>
        <v>0.96205344051518882</v>
      </c>
      <c r="FX329" s="19">
        <f t="shared" si="1230"/>
        <v>0.90823111689882874</v>
      </c>
      <c r="FY329" s="19">
        <f t="shared" si="1144"/>
        <v>1.3242817268869866</v>
      </c>
      <c r="GA329">
        <f t="shared" si="1201"/>
        <v>1</v>
      </c>
      <c r="GB329">
        <f t="shared" si="1231"/>
        <v>1</v>
      </c>
      <c r="GC329">
        <f t="shared" si="1145"/>
        <v>1.2809955931473431</v>
      </c>
      <c r="GE329">
        <f t="shared" si="1202"/>
        <v>0.96122738954459919</v>
      </c>
      <c r="GF329">
        <f t="shared" si="1232"/>
        <v>0.94392991308736474</v>
      </c>
      <c r="GG329">
        <f t="shared" si="1146"/>
        <v>1.0493991626206791</v>
      </c>
      <c r="GI329" s="132">
        <f t="shared" si="1318"/>
        <v>0.771468821538281</v>
      </c>
      <c r="GJ329" s="19">
        <f t="shared" si="1203"/>
        <v>1.3733686025223637</v>
      </c>
      <c r="GK329" s="19">
        <f t="shared" si="1147"/>
        <v>1.3733688706870331</v>
      </c>
      <c r="GL329" s="3"/>
      <c r="GM329" s="3"/>
      <c r="GN329" s="8"/>
      <c r="GO329" s="5">
        <f t="shared" si="1233"/>
        <v>24</v>
      </c>
      <c r="GP329" t="b">
        <f t="shared" si="1204"/>
        <v>1</v>
      </c>
      <c r="GS329" s="11"/>
      <c r="GT329" s="11"/>
      <c r="GU329" s="34"/>
      <c r="GV329" s="31">
        <f ca="1">GZ329</f>
        <v>2009</v>
      </c>
      <c r="GW329" s="12">
        <f ca="1">IF($GP329,HA329*HB329,"")</f>
        <v>1.1820576017041868</v>
      </c>
      <c r="GX329" s="19">
        <f ca="1">HC329</f>
        <v>0.83917947318225083</v>
      </c>
      <c r="GY329" s="19">
        <f ca="1">HD329</f>
        <v>0.99195666524625448</v>
      </c>
      <c r="GZ329" s="11">
        <f t="shared" ca="1" si="1149"/>
        <v>2009</v>
      </c>
      <c r="HA329" s="12">
        <f ca="1">IF($GP329,OFFSET(BV$305,$GP$300+$GO329,0),"")</f>
        <v>1.8041636502377272</v>
      </c>
      <c r="HB329" s="12">
        <f ca="1">IF($GP329,OFFSET(CD$305,$GP$300+$GO329,0),"")</f>
        <v>0.65518313793121374</v>
      </c>
      <c r="HC329" s="12">
        <f ca="1">IF($GP329,OFFSET(BZ$305,$GP$300+$GO329,0),"")</f>
        <v>0.83917947318225083</v>
      </c>
      <c r="HD329" s="12">
        <f ca="1">IF($GP329,OFFSET(CB$305,$GP$300+$GO329,0),"")</f>
        <v>0.99195666524625448</v>
      </c>
      <c r="HE329">
        <f ca="1">GZ329</f>
        <v>2009</v>
      </c>
      <c r="HF329" s="12">
        <f ca="1">IF($GP329,OFFSET(BZ$305,$GP$225+$GO329,0),"")</f>
        <v>0.83917947318225083</v>
      </c>
      <c r="HG329" s="12">
        <f ca="1">IF($GP329,OFFSET(BX$305,$GP$225+$GO329,0),"")</f>
        <v>0.86212822218966001</v>
      </c>
      <c r="HH329" s="12">
        <f ca="1">IF($GP329,OFFSET(BY$305,$GP$225+$GO329,0),"")</f>
        <v>0.75996020205342463</v>
      </c>
      <c r="HJ329" s="17"/>
      <c r="HL329" s="18">
        <f t="shared" si="1213"/>
        <v>1973</v>
      </c>
      <c r="HM329" s="9">
        <f t="shared" si="1153"/>
        <v>0.55536149414764002</v>
      </c>
      <c r="HN329" s="9">
        <f t="shared" si="1154"/>
        <v>1.9781226758143127</v>
      </c>
      <c r="HO329" s="9">
        <f t="shared" si="1155"/>
        <v>1.3103617243783614</v>
      </c>
      <c r="HP329" s="9">
        <f t="shared" si="1156"/>
        <v>1.1438585844942508</v>
      </c>
      <c r="HQ329" s="9">
        <f t="shared" si="1157"/>
        <v>1.3197431641292661</v>
      </c>
      <c r="HR329" s="9">
        <f t="shared" si="1158"/>
        <v>1.0985724931498988</v>
      </c>
      <c r="HS329" s="9">
        <f t="shared" si="1159"/>
        <v>1.0985731648475647</v>
      </c>
      <c r="HT329" s="9"/>
      <c r="HU329" s="9">
        <f t="shared" si="1160"/>
        <v>1.4988685072228782</v>
      </c>
      <c r="HV329" s="23">
        <f t="shared" si="1161"/>
        <v>1.9781214663360309</v>
      </c>
      <c r="HX329" s="8"/>
      <c r="HY329" s="5">
        <f t="shared" si="1234"/>
        <v>24</v>
      </c>
      <c r="HZ329" t="b">
        <f t="shared" si="1214"/>
        <v>1</v>
      </c>
      <c r="IC329" s="11"/>
      <c r="ID329" s="11"/>
      <c r="IE329" s="11"/>
      <c r="IF329">
        <f t="shared" ca="1" si="1216"/>
        <v>2009</v>
      </c>
      <c r="IG329" s="12">
        <f t="shared" ca="1" si="1217"/>
        <v>0.90058548531453153</v>
      </c>
      <c r="IH329" s="19">
        <f t="shared" ca="1" si="1218"/>
        <v>0.9783301837170042</v>
      </c>
      <c r="II329" s="19">
        <f t="shared" ca="1" si="1219"/>
        <v>0.90057942855899165</v>
      </c>
      <c r="IJ329" s="11">
        <f t="shared" ca="1" si="1220"/>
        <v>2009</v>
      </c>
      <c r="IK329" s="12">
        <f t="shared" ca="1" si="1221"/>
        <v>1.2987731875994759</v>
      </c>
      <c r="IL329" s="12">
        <f t="shared" ref="IL329:IL366" ca="1" si="1340">IF($GP329,OFFSET(HV$230,$GP$225+$GO329,0),"")</f>
        <v>0.69341244022683035</v>
      </c>
      <c r="IM329" s="12">
        <f t="shared" ref="IM329:IM366" ca="1" si="1341">IF($GP329,OFFSET(HQ$230,$GP$225+$GO329,0),"")</f>
        <v>0.9783301837170042</v>
      </c>
      <c r="IN329" s="12">
        <f t="shared" ref="IN329:IN366" ca="1" si="1342">IF($GP329,OFFSET(HS$230,$GP$225+$GO329,0),"")</f>
        <v>0.90057942855899165</v>
      </c>
      <c r="IO329">
        <f t="shared" ca="1" si="1222"/>
        <v>2009</v>
      </c>
      <c r="IP329" s="12">
        <f t="shared" ca="1" si="1223"/>
        <v>0.9783301837170042</v>
      </c>
      <c r="IQ329" s="12">
        <f t="shared" ca="1" si="1224"/>
        <v>0.89285831828500861</v>
      </c>
      <c r="IR329" s="12">
        <f t="shared" ca="1" si="1225"/>
        <v>0.79382290720922488</v>
      </c>
    </row>
    <row r="330" spans="1:252" x14ac:dyDescent="0.2">
      <c r="A330" t="s">
        <v>218</v>
      </c>
      <c r="B330" s="1">
        <f t="shared" si="1226"/>
        <v>1974</v>
      </c>
      <c r="C330" s="124">
        <f>Manufacturing_Energy_Data!C64</f>
        <v>916.38228761252185</v>
      </c>
      <c r="D330" s="124">
        <f>Manufacturing_Energy_Data!D64</f>
        <v>195.18273179879691</v>
      </c>
      <c r="E330" s="124">
        <f>Manufacturing_Energy_Data!E64</f>
        <v>45.343594680817269</v>
      </c>
      <c r="F330" s="124">
        <v>0.01</v>
      </c>
      <c r="G330" s="124">
        <v>0.01</v>
      </c>
      <c r="H330" s="124">
        <v>0.01</v>
      </c>
      <c r="I330" s="124">
        <f>Manufacturing_Energy_Data!F64</f>
        <v>236.32951784971422</v>
      </c>
      <c r="J330" s="124">
        <f>Manufacturing_Energy_Data!G64</f>
        <v>1841.4594640159989</v>
      </c>
      <c r="K330" s="124">
        <f>Manufacturing_Energy_Data!H64</f>
        <v>22.098920409671415</v>
      </c>
      <c r="L330" s="124">
        <f>Manufacturing_Energy_Data!I64</f>
        <v>3059.3692855128302</v>
      </c>
      <c r="M330" s="124">
        <f>Manufacturing_Energy_Data!J64</f>
        <v>2984.1066150056604</v>
      </c>
      <c r="N330" s="124">
        <f>Manufacturing_Energy_Data!K64</f>
        <v>183.40529199206608</v>
      </c>
      <c r="O330" s="124">
        <f>Manufacturing_Energy_Data!L64</f>
        <v>1166.0564308853952</v>
      </c>
      <c r="P330" s="124">
        <f>Manufacturing_Energy_Data!M64</f>
        <v>3959.3259398847586</v>
      </c>
      <c r="Q330" s="124">
        <f>Manufacturing_Energy_Data!N64</f>
        <v>293.69135137908847</v>
      </c>
      <c r="R330" s="124">
        <f>Manufacturing_Energy_Data!O64</f>
        <v>200.25859350879159</v>
      </c>
      <c r="S330" s="124">
        <f>Manufacturing_Energy_Data!P64</f>
        <v>54.711571164345017</v>
      </c>
      <c r="T330" s="124">
        <f>Manufacturing_Energy_Data!Q64</f>
        <v>95.738404505607377</v>
      </c>
      <c r="U330" s="124">
        <f>Manufacturing_Energy_Data!R64</f>
        <v>278.49585239729356</v>
      </c>
      <c r="V330" s="124">
        <f>Manufacturing_Energy_Data!S64</f>
        <v>45.016686554556983</v>
      </c>
      <c r="W330" s="124">
        <f>Manufacturing_Energy_Data!T64</f>
        <v>43.214543825357822</v>
      </c>
      <c r="X330" s="124">
        <f t="shared" si="1118"/>
        <v>15620.21708298327</v>
      </c>
      <c r="Y330">
        <v>15620.21708298327</v>
      </c>
      <c r="Z330" s="19">
        <f t="shared" si="1319"/>
        <v>2.1772051245868851</v>
      </c>
      <c r="AA330" s="19">
        <f t="shared" si="1320"/>
        <v>3.4618723424788258</v>
      </c>
      <c r="AB330" s="19">
        <f t="shared" si="1321"/>
        <v>0.60662185568664384</v>
      </c>
      <c r="AC330" s="19">
        <f t="shared" si="1322"/>
        <v>2.3758699333432369E-5</v>
      </c>
      <c r="AD330" s="19">
        <f t="shared" si="1323"/>
        <v>1.7736570805082689E-4</v>
      </c>
      <c r="AE330" s="19">
        <f t="shared" si="1324"/>
        <v>1.3378336233745423E-4</v>
      </c>
      <c r="AF330" s="19">
        <f t="shared" si="1325"/>
        <v>3.4163484466710479</v>
      </c>
      <c r="AG330" s="19">
        <f t="shared" si="1326"/>
        <v>15.943597403302238</v>
      </c>
      <c r="AH330" s="19">
        <f t="shared" si="1327"/>
        <v>0.45100570511024379</v>
      </c>
      <c r="AI330" s="19">
        <f t="shared" si="1328"/>
        <v>8.3205707586946307</v>
      </c>
      <c r="AJ330" s="19">
        <f t="shared" si="1329"/>
        <v>8.6047608933427497</v>
      </c>
      <c r="AK330" s="19">
        <f t="shared" si="1330"/>
        <v>2.4061093433379876</v>
      </c>
      <c r="AL330" s="19">
        <f t="shared" si="1331"/>
        <v>14.501955860726314</v>
      </c>
      <c r="AM330" s="19">
        <f t="shared" si="1332"/>
        <v>15.159945343263326</v>
      </c>
      <c r="AN330" s="19">
        <f t="shared" si="1333"/>
        <v>1.4490062173458829</v>
      </c>
      <c r="AO330" s="19">
        <f t="shared" si="1334"/>
        <v>0.84406686368233186</v>
      </c>
      <c r="AP330" s="19">
        <f t="shared" si="1335"/>
        <v>7.2169847967195855</v>
      </c>
      <c r="AQ330" s="19">
        <f t="shared" si="1336"/>
        <v>1.1330571906772557</v>
      </c>
      <c r="AR330" s="19">
        <f t="shared" si="1337"/>
        <v>0.80031251128041736</v>
      </c>
      <c r="AS330" s="19">
        <f t="shared" si="1338"/>
        <v>1.0803041721341002</v>
      </c>
      <c r="AT330" s="19">
        <f t="shared" si="1339"/>
        <v>0.73277508961446425</v>
      </c>
      <c r="AU330" s="19">
        <f t="shared" si="1317"/>
        <v>26.452995329659583</v>
      </c>
      <c r="AV330" s="19"/>
      <c r="AX330">
        <f t="shared" si="1119"/>
        <v>1.3181772736476285</v>
      </c>
      <c r="AY330">
        <f t="shared" si="1120"/>
        <v>1.497378968254661</v>
      </c>
      <c r="AZ330">
        <f t="shared" si="1121"/>
        <v>1.6750248189836681</v>
      </c>
      <c r="BA330">
        <f t="shared" si="1122"/>
        <v>1.171493264797542</v>
      </c>
      <c r="BB330">
        <f t="shared" si="1123"/>
        <v>1.1978664954484239</v>
      </c>
      <c r="BC330">
        <f t="shared" si="1124"/>
        <v>1.0295719858223904</v>
      </c>
      <c r="BD330">
        <f t="shared" si="1125"/>
        <v>1.0612204297853216</v>
      </c>
      <c r="BE330">
        <f t="shared" si="1126"/>
        <v>1.0924090815202527</v>
      </c>
      <c r="BF330">
        <f t="shared" si="1127"/>
        <v>1.316909052225878</v>
      </c>
      <c r="BG330">
        <f t="shared" si="1128"/>
        <v>1.0712546166775383</v>
      </c>
      <c r="BH330">
        <f t="shared" si="1129"/>
        <v>1.7170879095170033</v>
      </c>
      <c r="BI330">
        <f t="shared" si="1130"/>
        <v>1.8953773176291568</v>
      </c>
      <c r="BJ330">
        <f t="shared" si="1131"/>
        <v>1.3899444153820337</v>
      </c>
      <c r="BK330">
        <f t="shared" si="1132"/>
        <v>1.2108604209072191</v>
      </c>
      <c r="BL330">
        <f t="shared" si="1133"/>
        <v>1.3722600464910752</v>
      </c>
      <c r="BM330">
        <f t="shared" si="1134"/>
        <v>1.5061258899213978</v>
      </c>
      <c r="BN330">
        <f t="shared" si="1135"/>
        <v>6.4039588735040205</v>
      </c>
      <c r="BO330">
        <f t="shared" si="1136"/>
        <v>1.5999050920594171</v>
      </c>
      <c r="BP330">
        <f t="shared" si="1137"/>
        <v>1.5362615893301579</v>
      </c>
      <c r="BQ330">
        <f t="shared" si="1138"/>
        <v>1.5388099876380896</v>
      </c>
      <c r="BR330">
        <f t="shared" si="1139"/>
        <v>1.4915393690496155</v>
      </c>
      <c r="BS330">
        <f t="shared" si="1140"/>
        <v>1.8602610388368803</v>
      </c>
      <c r="BU330" s="16"/>
      <c r="BV330" s="9">
        <f t="shared" si="1141"/>
        <v>0.73621084349136157</v>
      </c>
      <c r="BW330" s="9">
        <f t="shared" si="1165"/>
        <v>1.8602610388368803</v>
      </c>
      <c r="BX330" s="9">
        <f t="shared" si="1166"/>
        <v>1.2809955931473431</v>
      </c>
      <c r="BY330" s="9">
        <f t="shared" si="1167"/>
        <v>1.1244032582687264</v>
      </c>
      <c r="BZ330" s="9">
        <f t="shared" si="1168"/>
        <v>1.2915287408640233</v>
      </c>
      <c r="CA330" s="9">
        <f t="shared" si="1142"/>
        <v>1.3695440833773891</v>
      </c>
      <c r="CB330" s="9">
        <f t="shared" si="1169"/>
        <v>1.3695443485162164</v>
      </c>
      <c r="CC330" s="9"/>
      <c r="CD330" s="9">
        <f t="shared" si="1170"/>
        <v>1.4403556187627524</v>
      </c>
      <c r="CE330" s="9">
        <f t="shared" si="1171"/>
        <v>1.8602606786970788</v>
      </c>
      <c r="CG330" s="35"/>
      <c r="CH330">
        <f t="shared" si="1172"/>
        <v>1974</v>
      </c>
      <c r="CI330" s="19">
        <f t="shared" si="1173"/>
        <v>5.8666424592192928E-2</v>
      </c>
      <c r="CJ330" s="19">
        <f t="shared" si="1257"/>
        <v>1.2495519797316376E-2</v>
      </c>
      <c r="CK330" s="19">
        <f t="shared" si="1258"/>
        <v>2.9028786501446749E-3</v>
      </c>
      <c r="CL330" s="19">
        <f t="shared" si="1259"/>
        <v>6.4019596826820304E-7</v>
      </c>
      <c r="CM330" s="19">
        <f t="shared" si="1260"/>
        <v>6.4019596826820304E-7</v>
      </c>
      <c r="CN330" s="19">
        <f t="shared" si="1261"/>
        <v>6.4019596826820304E-7</v>
      </c>
      <c r="CO330" s="19">
        <f t="shared" si="1262"/>
        <v>1.5129720451015535E-2</v>
      </c>
      <c r="CP330" s="19">
        <f t="shared" si="1263"/>
        <v>0.11788949245923686</v>
      </c>
      <c r="CQ330" s="19">
        <f t="shared" si="1264"/>
        <v>1.4147639749351544E-3</v>
      </c>
      <c r="CR330" s="19">
        <f t="shared" si="1265"/>
        <v>0.19585958820288868</v>
      </c>
      <c r="CS330" s="19">
        <f t="shared" si="1266"/>
        <v>0.19104130238090983</v>
      </c>
      <c r="CT330" s="19">
        <f t="shared" si="1267"/>
        <v>1.1741532849237324E-2</v>
      </c>
      <c r="CU330" s="19">
        <f t="shared" si="1268"/>
        <v>7.4650462582604049E-2</v>
      </c>
      <c r="CV330" s="19">
        <f t="shared" si="1269"/>
        <v>0.25347445037739358</v>
      </c>
      <c r="CW330" s="19">
        <f t="shared" si="1270"/>
        <v>1.8802001906813259E-2</v>
      </c>
      <c r="CX330" s="19">
        <f t="shared" si="1271"/>
        <v>1.2820474417538931E-2</v>
      </c>
      <c r="CY330" s="19">
        <f t="shared" si="1256"/>
        <v>3.5026127277032553E-3</v>
      </c>
      <c r="CZ330" s="19">
        <f t="shared" si="1272"/>
        <v>6.1291340572920206E-3</v>
      </c>
      <c r="DA330" s="19">
        <f t="shared" si="1273"/>
        <v>1.7829192188416391E-2</v>
      </c>
      <c r="DB330" s="19">
        <f t="shared" si="1274"/>
        <v>2.8819501237020801E-3</v>
      </c>
      <c r="DC330" s="19">
        <f t="shared" si="1275"/>
        <v>2.7665776727543645E-3</v>
      </c>
      <c r="DF330" s="19">
        <f t="shared" si="1227"/>
        <v>6.1302395071145717E-2</v>
      </c>
      <c r="DG330" s="19">
        <f t="shared" si="1278"/>
        <v>1.3355832429215406E-2</v>
      </c>
      <c r="DH330" s="19">
        <f t="shared" si="1279"/>
        <v>3.1201744449141249E-3</v>
      </c>
      <c r="DI330" s="19">
        <f t="shared" si="1280"/>
        <v>6.3930415336493556E-7</v>
      </c>
      <c r="DJ330" s="19">
        <f t="shared" si="1281"/>
        <v>6.3930415336493556E-7</v>
      </c>
      <c r="DK330" s="19">
        <f t="shared" si="1282"/>
        <v>6.3930415336493556E-7</v>
      </c>
      <c r="DL330" s="19">
        <f t="shared" si="1283"/>
        <v>1.5450498684426902E-2</v>
      </c>
      <c r="DM330" s="19">
        <f t="shared" si="1284"/>
        <v>0.1171502461967945</v>
      </c>
      <c r="DN330" s="19">
        <f t="shared" si="1285"/>
        <v>1.5542629063477747E-3</v>
      </c>
      <c r="DO330" s="19">
        <f t="shared" si="1286"/>
        <v>0.19696077713003995</v>
      </c>
      <c r="DP330" s="19">
        <f t="shared" si="1287"/>
        <v>0.17886747525801916</v>
      </c>
      <c r="DQ330" s="19">
        <f t="shared" si="1288"/>
        <v>1.2232396267106E-2</v>
      </c>
      <c r="DR330" s="19">
        <f t="shared" si="1289"/>
        <v>7.4347453850593326E-2</v>
      </c>
      <c r="DS330" s="19">
        <f t="shared" si="1290"/>
        <v>0.25794337167537307</v>
      </c>
      <c r="DT330" s="19">
        <f t="shared" si="1291"/>
        <v>1.9778426506869784E-2</v>
      </c>
      <c r="DU330" s="19">
        <f t="shared" si="1292"/>
        <v>1.3141048590766081E-2</v>
      </c>
      <c r="DV330" s="19">
        <f t="shared" si="1276"/>
        <v>3.8169840252356628E-3</v>
      </c>
      <c r="DW330" s="19">
        <f t="shared" si="1293"/>
        <v>6.5009434345921499E-3</v>
      </c>
      <c r="DX330" s="19">
        <f t="shared" si="1294"/>
        <v>1.8267295052096184E-2</v>
      </c>
      <c r="DY330" s="19">
        <f t="shared" si="1295"/>
        <v>2.8525480323436342E-3</v>
      </c>
      <c r="DZ330" s="19">
        <f t="shared" si="1296"/>
        <v>2.9415930922564878E-3</v>
      </c>
      <c r="EA330" s="19">
        <f t="shared" si="1196"/>
        <v>0.99958564056059596</v>
      </c>
      <c r="EB330" s="19"/>
      <c r="EC330" s="19">
        <f t="shared" si="1228"/>
        <v>6.1327806826802347E-2</v>
      </c>
      <c r="ED330" s="19">
        <f t="shared" si="1297"/>
        <v>1.3361368838517004E-2</v>
      </c>
      <c r="EE330" s="19">
        <f t="shared" si="1298"/>
        <v>3.1214678545844685E-3</v>
      </c>
      <c r="EF330" s="19">
        <f t="shared" si="1299"/>
        <v>6.3956916488555763E-7</v>
      </c>
      <c r="EG330" s="19">
        <f t="shared" si="1300"/>
        <v>6.3956916488555763E-7</v>
      </c>
      <c r="EH330" s="19">
        <f t="shared" si="1301"/>
        <v>6.3956916488555763E-7</v>
      </c>
      <c r="EI330" s="19">
        <f t="shared" si="1302"/>
        <v>1.5456903398253926E-2</v>
      </c>
      <c r="EJ330" s="19">
        <f t="shared" si="1303"/>
        <v>0.11719880862943702</v>
      </c>
      <c r="EK330" s="19">
        <f t="shared" si="1304"/>
        <v>1.5549071968221752E-3</v>
      </c>
      <c r="EL330" s="19">
        <f t="shared" si="1305"/>
        <v>0.19704242351818776</v>
      </c>
      <c r="EM330" s="19">
        <f t="shared" si="1306"/>
        <v>0.17894162140795181</v>
      </c>
      <c r="EN330" s="19">
        <f t="shared" si="1307"/>
        <v>1.2237466977062341E-2</v>
      </c>
      <c r="EO330" s="19">
        <f t="shared" si="1308"/>
        <v>7.4378273190176245E-2</v>
      </c>
      <c r="EP330" s="19">
        <f t="shared" si="1309"/>
        <v>0.25805029725188039</v>
      </c>
      <c r="EQ330" s="19">
        <f t="shared" si="1310"/>
        <v>1.978662528182926E-2</v>
      </c>
      <c r="ER330" s="19">
        <f t="shared" si="1311"/>
        <v>1.3146495965464458E-2</v>
      </c>
      <c r="ES330" s="19">
        <f t="shared" si="1277"/>
        <v>3.8185662842205197E-3</v>
      </c>
      <c r="ET330" s="19">
        <f t="shared" si="1312"/>
        <v>6.5036382785033176E-3</v>
      </c>
      <c r="EU330" s="19">
        <f t="shared" si="1313"/>
        <v>1.8274867415913824E-2</v>
      </c>
      <c r="EV330" s="19">
        <f t="shared" si="1314"/>
        <v>2.8537305025148666E-3</v>
      </c>
      <c r="EW330" s="19">
        <f t="shared" si="1315"/>
        <v>2.9428124743836447E-3</v>
      </c>
      <c r="EZ330" s="19">
        <f t="shared" si="1229"/>
        <v>-0.11201281546001547</v>
      </c>
      <c r="FA330" s="19">
        <f t="shared" si="1240"/>
        <v>-1.874797910040037E-2</v>
      </c>
      <c r="FB330" s="19">
        <f t="shared" si="1241"/>
        <v>-9.632856154924696E-2</v>
      </c>
      <c r="FC330" s="19">
        <f t="shared" si="1242"/>
        <v>-2.1956092440117307E-2</v>
      </c>
      <c r="FD330" s="19">
        <f t="shared" si="1243"/>
        <v>0.1157610572993201</v>
      </c>
      <c r="FE330" s="19">
        <f t="shared" si="1244"/>
        <v>4.9136074378105937E-2</v>
      </c>
      <c r="FF330" s="19">
        <f t="shared" si="1245"/>
        <v>5.8200424475194551E-2</v>
      </c>
      <c r="FG330" s="19">
        <f t="shared" si="1246"/>
        <v>-2.0896618108903364E-2</v>
      </c>
      <c r="FH330" s="19">
        <f t="shared" si="1247"/>
        <v>-0.15219349857508196</v>
      </c>
      <c r="FI330" s="19">
        <f t="shared" si="1248"/>
        <v>-0.10411414267529752</v>
      </c>
      <c r="FJ330" s="19">
        <f t="shared" si="1249"/>
        <v>0.10336339247616178</v>
      </c>
      <c r="FK330" s="19">
        <f t="shared" si="1250"/>
        <v>-3.6864783573008153E-2</v>
      </c>
      <c r="FL330" s="19">
        <f t="shared" si="1251"/>
        <v>2.4317508900804349E-2</v>
      </c>
      <c r="FM330" s="19">
        <f t="shared" si="1252"/>
        <v>-4.7085138160515155E-2</v>
      </c>
      <c r="FN330" s="19">
        <f t="shared" si="1253"/>
        <v>-7.9344045360664944E-2</v>
      </c>
      <c r="FO330" s="19">
        <f t="shared" si="1254"/>
        <v>-7.6791977974819847E-2</v>
      </c>
      <c r="FP330" s="19">
        <f t="shared" si="1235"/>
        <v>-0.24871974803754016</v>
      </c>
      <c r="FQ330" s="19">
        <f t="shared" si="1236"/>
        <v>-8.4426308479454135E-2</v>
      </c>
      <c r="FR330" s="19">
        <f t="shared" si="1237"/>
        <v>5.84025768855383E-2</v>
      </c>
      <c r="FS330" s="19">
        <f t="shared" si="1238"/>
        <v>9.3790388714932241E-2</v>
      </c>
      <c r="FT330" s="19">
        <f t="shared" si="1239"/>
        <v>-9.5790859792277749E-2</v>
      </c>
      <c r="FU330" s="19"/>
      <c r="FV330" s="19"/>
      <c r="FW330" s="19">
        <f t="shared" si="1200"/>
        <v>0.97526735787561125</v>
      </c>
      <c r="FX330" s="19">
        <f t="shared" si="1230"/>
        <v>0.88576816171833617</v>
      </c>
      <c r="FY330" s="19">
        <f t="shared" si="1144"/>
        <v>1.2915287408640233</v>
      </c>
      <c r="GA330">
        <f t="shared" si="1201"/>
        <v>1</v>
      </c>
      <c r="GB330">
        <f t="shared" si="1231"/>
        <v>1</v>
      </c>
      <c r="GC330">
        <f t="shared" si="1145"/>
        <v>1.2809955931473431</v>
      </c>
      <c r="GE330">
        <f t="shared" si="1202"/>
        <v>1.0714733709723367</v>
      </c>
      <c r="GF330">
        <f t="shared" si="1232"/>
        <v>1.0113957659373436</v>
      </c>
      <c r="GG330">
        <f t="shared" si="1146"/>
        <v>1.1244032582687264</v>
      </c>
      <c r="GI330" s="132">
        <f t="shared" si="1318"/>
        <v>0.73621084349136157</v>
      </c>
      <c r="GJ330" s="19">
        <f t="shared" si="1203"/>
        <v>1.3695440833773891</v>
      </c>
      <c r="GK330" s="19">
        <f t="shared" si="1147"/>
        <v>1.3695443485162164</v>
      </c>
      <c r="GL330" s="3"/>
      <c r="GM330" s="3"/>
      <c r="GN330" s="8"/>
      <c r="GO330" s="5">
        <f t="shared" si="1233"/>
        <v>25</v>
      </c>
      <c r="GP330" t="b">
        <f t="shared" si="1204"/>
        <v>1</v>
      </c>
      <c r="GS330" s="11"/>
      <c r="GT330" s="11"/>
      <c r="GU330" s="34"/>
      <c r="GV330" s="31">
        <f ca="1">GZ330</f>
        <v>2010</v>
      </c>
      <c r="GW330" s="12">
        <f ca="1">IF($GP330,HA330*HB330,"")</f>
        <v>1.2287792674056131</v>
      </c>
      <c r="GX330" s="19">
        <f ca="1">HC330</f>
        <v>0.84161804314589239</v>
      </c>
      <c r="GY330" s="19">
        <f ca="1">HD330</f>
        <v>1.034160830880978</v>
      </c>
      <c r="GZ330" s="11">
        <f t="shared" ca="1" si="1149"/>
        <v>2010</v>
      </c>
      <c r="HA330" s="12">
        <f ca="1">IF($GP330,OFFSET(BV$305,$GP$300+$GO330,0),"")</f>
        <v>1.9285057426284997</v>
      </c>
      <c r="HB330" s="12">
        <f ca="1">IF($GP330,OFFSET(CD$305,$GP$300+$GO330,0),"")</f>
        <v>0.63716650681621567</v>
      </c>
      <c r="HC330" s="12">
        <f ca="1">IF($GP330,OFFSET(BZ$305,$GP$300+$GO330,0),"")</f>
        <v>0.84161804314589239</v>
      </c>
      <c r="HD330" s="12">
        <f ca="1">IF($GP330,OFFSET(CB$305,$GP$300+$GO330,0),"")</f>
        <v>1.034160830880978</v>
      </c>
      <c r="HE330">
        <f ca="1">GZ330</f>
        <v>2010</v>
      </c>
      <c r="HF330" s="12">
        <f ca="1">IF($GP330,OFFSET(BZ$305,$GP$225+$GO330,0),"")</f>
        <v>0.84161804314589239</v>
      </c>
      <c r="HG330" s="12">
        <f ca="1">IF($GP330,OFFSET(BX$305,$GP$225+$GO330,0),"")</f>
        <v>0.91666301040909504</v>
      </c>
      <c r="HH330" s="12">
        <f ca="1">IF($GP330,OFFSET(BY$305,$GP$225+$GO330,0),"")</f>
        <v>0.6950935071895793</v>
      </c>
      <c r="HJ330" s="17"/>
      <c r="HL330" s="18">
        <f t="shared" si="1213"/>
        <v>1974</v>
      </c>
      <c r="HM330" s="9">
        <f t="shared" si="1153"/>
        <v>0.52998014000591576</v>
      </c>
      <c r="HN330" s="9">
        <f t="shared" si="1154"/>
        <v>2.0670847904809011</v>
      </c>
      <c r="HO330" s="9">
        <f t="shared" si="1155"/>
        <v>1.3103617243783614</v>
      </c>
      <c r="HP330" s="9">
        <f t="shared" si="1156"/>
        <v>1.2256140134437006</v>
      </c>
      <c r="HQ330" s="9">
        <f t="shared" si="1157"/>
        <v>1.2871024287547483</v>
      </c>
      <c r="HR330" s="9">
        <f t="shared" si="1158"/>
        <v>1.0955132186590757</v>
      </c>
      <c r="HS330" s="9">
        <f t="shared" si="1159"/>
        <v>1.0955138866631671</v>
      </c>
      <c r="HT330" s="9"/>
      <c r="HU330" s="9">
        <f t="shared" si="1160"/>
        <v>1.6059976920783716</v>
      </c>
      <c r="HV330" s="23">
        <f t="shared" si="1161"/>
        <v>2.0670835300485924</v>
      </c>
      <c r="HX330" s="8"/>
      <c r="HY330" s="5">
        <f t="shared" si="1234"/>
        <v>25</v>
      </c>
      <c r="HZ330" t="b">
        <f t="shared" si="1214"/>
        <v>1</v>
      </c>
      <c r="IC330" s="11"/>
      <c r="ID330" s="11"/>
      <c r="IE330" s="11"/>
      <c r="IF330">
        <f t="shared" ca="1" si="1216"/>
        <v>2010</v>
      </c>
      <c r="IG330" s="12">
        <f t="shared" ca="1" si="1217"/>
        <v>0.95369314393366345</v>
      </c>
      <c r="IH330" s="19">
        <f t="shared" ca="1" si="1218"/>
        <v>0.96599221311503503</v>
      </c>
      <c r="II330" s="19">
        <f t="shared" ca="1" si="1219"/>
        <v>0.95368638425361252</v>
      </c>
      <c r="IJ330" s="11">
        <f t="shared" ca="1" si="1220"/>
        <v>2010</v>
      </c>
      <c r="IK330" s="12">
        <f t="shared" ca="1" si="1221"/>
        <v>1.3882840120005069</v>
      </c>
      <c r="IL330" s="12">
        <f t="shared" ca="1" si="1340"/>
        <v>0.68695824175011477</v>
      </c>
      <c r="IM330" s="12">
        <f t="shared" ca="1" si="1341"/>
        <v>0.96599221311503503</v>
      </c>
      <c r="IN330" s="12">
        <f t="shared" ca="1" si="1342"/>
        <v>0.95368638425361252</v>
      </c>
      <c r="IO330">
        <f t="shared" ca="1" si="1222"/>
        <v>2010</v>
      </c>
      <c r="IP330" s="12">
        <f t="shared" ca="1" si="1223"/>
        <v>0.96599221311503503</v>
      </c>
      <c r="IQ330" s="12">
        <f t="shared" ca="1" si="1224"/>
        <v>0.93706392354300727</v>
      </c>
      <c r="IR330" s="12">
        <f t="shared" ca="1" si="1225"/>
        <v>0.75890514066891579</v>
      </c>
    </row>
    <row r="331" spans="1:252" x14ac:dyDescent="0.2">
      <c r="A331" t="s">
        <v>218</v>
      </c>
      <c r="B331" s="1">
        <f t="shared" si="1226"/>
        <v>1975</v>
      </c>
      <c r="C331" s="124">
        <f>Manufacturing_Energy_Data!C65</f>
        <v>919.47748680792574</v>
      </c>
      <c r="D331" s="124">
        <f>Manufacturing_Energy_Data!D65</f>
        <v>194.60722748181865</v>
      </c>
      <c r="E331" s="124">
        <f>Manufacturing_Energy_Data!E65</f>
        <v>43.638892674927845</v>
      </c>
      <c r="F331" s="124">
        <v>0.01</v>
      </c>
      <c r="G331" s="124">
        <v>0.01</v>
      </c>
      <c r="H331" s="124">
        <v>0.01</v>
      </c>
      <c r="I331" s="124">
        <f>Manufacturing_Energy_Data!F65</f>
        <v>221.3159713170036</v>
      </c>
      <c r="J331" s="124">
        <f>Manufacturing_Energy_Data!G65</f>
        <v>1695.0070009695717</v>
      </c>
      <c r="K331" s="124">
        <f>Manufacturing_Energy_Data!H65</f>
        <v>23.832405657932156</v>
      </c>
      <c r="L331" s="124">
        <f>Manufacturing_Energy_Data!I65</f>
        <v>2912.1731121392399</v>
      </c>
      <c r="M331" s="124">
        <f>Manufacturing_Energy_Data!J65</f>
        <v>2647.2003018212563</v>
      </c>
      <c r="N331" s="124">
        <f>Manufacturing_Energy_Data!K65</f>
        <v>167.84096044703415</v>
      </c>
      <c r="O331" s="124">
        <f>Manufacturing_Energy_Data!L65</f>
        <v>1035.47811887231</v>
      </c>
      <c r="P331" s="124">
        <f>Manufacturing_Energy_Data!M65</f>
        <v>3317.3109261313675</v>
      </c>
      <c r="Q331" s="124">
        <f>Manufacturing_Energy_Data!N65</f>
        <v>275.58926308356416</v>
      </c>
      <c r="R331" s="124">
        <f>Manufacturing_Energy_Data!O65</f>
        <v>183.33232342411438</v>
      </c>
      <c r="S331" s="124">
        <f>Manufacturing_Energy_Data!P65</f>
        <v>55.200028279715859</v>
      </c>
      <c r="T331" s="124">
        <f>Manufacturing_Energy_Data!Q65</f>
        <v>82.895915930684069</v>
      </c>
      <c r="U331" s="124">
        <f>Manufacturing_Energy_Data!R65</f>
        <v>261.61018655965438</v>
      </c>
      <c r="V331" s="124">
        <f>Manufacturing_Energy_Data!S65</f>
        <v>38.122775143277181</v>
      </c>
      <c r="W331" s="124">
        <f>Manufacturing_Energy_Data!T65</f>
        <v>39.129404667640735</v>
      </c>
      <c r="X331" s="124">
        <f t="shared" si="1118"/>
        <v>14113.792301409039</v>
      </c>
      <c r="Y331">
        <v>14113.792301409039</v>
      </c>
      <c r="Z331" s="19">
        <f t="shared" si="1319"/>
        <v>2.1817303699651798</v>
      </c>
      <c r="AA331" s="19">
        <f t="shared" si="1320"/>
        <v>3.5106973497111063</v>
      </c>
      <c r="AB331" s="19">
        <f t="shared" si="1321"/>
        <v>0.58579560863887103</v>
      </c>
      <c r="AC331" s="19">
        <f t="shared" si="1322"/>
        <v>2.3727936803970194E-5</v>
      </c>
      <c r="AD331" s="19">
        <f t="shared" si="1323"/>
        <v>1.8039912469536087E-4</v>
      </c>
      <c r="AE331" s="19">
        <f t="shared" si="1324"/>
        <v>1.3423704698525317E-4</v>
      </c>
      <c r="AF331" s="19">
        <f t="shared" si="1325"/>
        <v>3.3813877881475962</v>
      </c>
      <c r="AG331" s="19">
        <f t="shared" si="1326"/>
        <v>16.857357182036324</v>
      </c>
      <c r="AH331" s="19">
        <f t="shared" si="1327"/>
        <v>0.51216077884966793</v>
      </c>
      <c r="AI331" s="19">
        <f t="shared" si="1328"/>
        <v>7.9691805168555545</v>
      </c>
      <c r="AJ331" s="19">
        <f t="shared" si="1329"/>
        <v>8.3568481486033317</v>
      </c>
      <c r="AK331" s="19">
        <f t="shared" si="1330"/>
        <v>2.5467879751138978</v>
      </c>
      <c r="AL331" s="19">
        <f t="shared" si="1331"/>
        <v>14.309071014904257</v>
      </c>
      <c r="AM331" s="19">
        <f t="shared" si="1332"/>
        <v>16.607417245428003</v>
      </c>
      <c r="AN331" s="19">
        <f t="shared" si="1333"/>
        <v>1.5232246832547287</v>
      </c>
      <c r="AO331" s="19">
        <f t="shared" si="1334"/>
        <v>0.82911699621435619</v>
      </c>
      <c r="AP331" s="19">
        <f t="shared" si="1335"/>
        <v>8.5224150474033404</v>
      </c>
      <c r="AQ331" s="19">
        <f t="shared" si="1336"/>
        <v>1.1902621675294345</v>
      </c>
      <c r="AR331" s="19">
        <f t="shared" si="1337"/>
        <v>0.82674719548492748</v>
      </c>
      <c r="AS331" s="19">
        <f t="shared" si="1338"/>
        <v>1.0405435879859708</v>
      </c>
      <c r="AT331" s="19">
        <f t="shared" si="1339"/>
        <v>0.68904002531692732</v>
      </c>
      <c r="AU331" s="19">
        <f t="shared" si="1317"/>
        <v>25.680446037268592</v>
      </c>
      <c r="AV331" s="19"/>
      <c r="AX331">
        <f t="shared" si="1119"/>
        <v>1.320917059416082</v>
      </c>
      <c r="AY331">
        <f t="shared" si="1120"/>
        <v>1.5184974647565133</v>
      </c>
      <c r="AZ331">
        <f t="shared" si="1121"/>
        <v>1.6175186800862844</v>
      </c>
      <c r="BA331">
        <f t="shared" si="1122"/>
        <v>1.1699764268777841</v>
      </c>
      <c r="BB331">
        <f t="shared" si="1123"/>
        <v>1.2183531397110317</v>
      </c>
      <c r="BC331">
        <f t="shared" si="1124"/>
        <v>1.0330634588696388</v>
      </c>
      <c r="BD331">
        <f t="shared" si="1125"/>
        <v>1.0503605992841365</v>
      </c>
      <c r="BE331">
        <f t="shared" si="1126"/>
        <v>1.1550172530242762</v>
      </c>
      <c r="BF331">
        <f t="shared" si="1127"/>
        <v>1.4954781241565813</v>
      </c>
      <c r="BG331">
        <f t="shared" si="1128"/>
        <v>1.0260139198861318</v>
      </c>
      <c r="BH331">
        <f t="shared" si="1129"/>
        <v>1.667616694467138</v>
      </c>
      <c r="BI331">
        <f t="shared" si="1130"/>
        <v>2.0061948448880207</v>
      </c>
      <c r="BJ331">
        <f t="shared" si="1131"/>
        <v>1.3714573080678922</v>
      </c>
      <c r="BK331">
        <f t="shared" si="1132"/>
        <v>1.3264733995176825</v>
      </c>
      <c r="BL331">
        <f t="shared" si="1133"/>
        <v>1.4425475540665225</v>
      </c>
      <c r="BM331">
        <f t="shared" si="1134"/>
        <v>1.4794498250108745</v>
      </c>
      <c r="BN331">
        <f t="shared" si="1135"/>
        <v>7.562326512217453</v>
      </c>
      <c r="BO331">
        <f t="shared" si="1136"/>
        <v>1.680679950124822</v>
      </c>
      <c r="BP331">
        <f t="shared" si="1137"/>
        <v>1.5870050044299528</v>
      </c>
      <c r="BQ331">
        <f t="shared" si="1138"/>
        <v>1.4821741015796293</v>
      </c>
      <c r="BR331">
        <f t="shared" si="1139"/>
        <v>1.4025180975404905</v>
      </c>
      <c r="BS331">
        <f t="shared" si="1140"/>
        <v>1.8059328491061466</v>
      </c>
      <c r="BU331" s="16"/>
      <c r="BV331" s="9">
        <f t="shared" si="1141"/>
        <v>0.6852217808996458</v>
      </c>
      <c r="BW331" s="9">
        <f t="shared" si="1165"/>
        <v>1.8059328491061466</v>
      </c>
      <c r="BX331" s="9">
        <f t="shared" si="1166"/>
        <v>1.2809955931473431</v>
      </c>
      <c r="BY331" s="9">
        <f t="shared" si="1167"/>
        <v>1.0736268756635303</v>
      </c>
      <c r="BZ331" s="9">
        <f t="shared" si="1168"/>
        <v>1.3131079962110765</v>
      </c>
      <c r="CA331" s="9">
        <f t="shared" si="1142"/>
        <v>1.237464119788878</v>
      </c>
      <c r="CB331" s="9">
        <f t="shared" si="1169"/>
        <v>1.237464523049685</v>
      </c>
      <c r="CC331" s="9"/>
      <c r="CD331" s="9">
        <f t="shared" si="1170"/>
        <v>1.3753112964095329</v>
      </c>
      <c r="CE331" s="9">
        <f t="shared" si="1171"/>
        <v>1.8059322605947796</v>
      </c>
      <c r="CG331" s="35"/>
      <c r="CH331">
        <f t="shared" si="1172"/>
        <v>1975</v>
      </c>
      <c r="CI331" s="19">
        <f t="shared" si="1173"/>
        <v>6.5147443519919898E-2</v>
      </c>
      <c r="CJ331" s="19">
        <f t="shared" si="1257"/>
        <v>1.3788443483215364E-2</v>
      </c>
      <c r="CK331" s="19">
        <f t="shared" si="1258"/>
        <v>3.0919324688213805E-3</v>
      </c>
      <c r="CL331" s="19">
        <f t="shared" si="1259"/>
        <v>7.0852679325610154E-7</v>
      </c>
      <c r="CM331" s="19">
        <f t="shared" si="1260"/>
        <v>7.0852679325610154E-7</v>
      </c>
      <c r="CN331" s="19">
        <f t="shared" si="1261"/>
        <v>7.0852679325610154E-7</v>
      </c>
      <c r="CO331" s="19">
        <f t="shared" si="1262"/>
        <v>1.5680829545359591E-2</v>
      </c>
      <c r="CP331" s="19">
        <f t="shared" si="1263"/>
        <v>0.12009578749436124</v>
      </c>
      <c r="CQ331" s="19">
        <f t="shared" si="1264"/>
        <v>1.6885897956393241E-3</v>
      </c>
      <c r="CR331" s="19">
        <f t="shared" si="1265"/>
        <v>0.20633526765506571</v>
      </c>
      <c r="CS331" s="19">
        <f t="shared" si="1266"/>
        <v>0.18756123409559988</v>
      </c>
      <c r="CT331" s="19">
        <f t="shared" si="1267"/>
        <v>1.1891981748256128E-2</v>
      </c>
      <c r="CU331" s="19">
        <f t="shared" si="1268"/>
        <v>7.3366399105145808E-2</v>
      </c>
      <c r="CV331" s="19">
        <f t="shared" si="1269"/>
        <v>0.23504036727252861</v>
      </c>
      <c r="CW331" s="19">
        <f t="shared" si="1270"/>
        <v>1.9526237682840984E-2</v>
      </c>
      <c r="CX331" s="19">
        <f t="shared" si="1271"/>
        <v>1.2989586321587823E-2</v>
      </c>
      <c r="CY331" s="19">
        <f t="shared" si="1256"/>
        <v>3.9110699024673193E-3</v>
      </c>
      <c r="CZ331" s="19">
        <f t="shared" si="1272"/>
        <v>5.8733977488394963E-3</v>
      </c>
      <c r="DA331" s="19">
        <f t="shared" si="1273"/>
        <v>1.8535782656624238E-2</v>
      </c>
      <c r="DB331" s="19">
        <f t="shared" si="1274"/>
        <v>2.7011007622289598E-3</v>
      </c>
      <c r="DC331" s="19">
        <f t="shared" si="1275"/>
        <v>2.7724231611183821E-3</v>
      </c>
      <c r="DF331" s="19">
        <f t="shared" si="1227"/>
        <v>6.1850351351762207E-2</v>
      </c>
      <c r="DG331" s="19">
        <f t="shared" si="1278"/>
        <v>1.3131374845201309E-2</v>
      </c>
      <c r="DH331" s="19">
        <f t="shared" si="1279"/>
        <v>2.9964116212942908E-3</v>
      </c>
      <c r="DI331" s="19">
        <f t="shared" si="1280"/>
        <v>6.7378400712175433E-7</v>
      </c>
      <c r="DJ331" s="19">
        <f t="shared" si="1281"/>
        <v>6.7378400712175433E-7</v>
      </c>
      <c r="DK331" s="19">
        <f t="shared" si="1282"/>
        <v>6.7378400712175433E-7</v>
      </c>
      <c r="DL331" s="19">
        <f t="shared" si="1283"/>
        <v>1.5403631907582782E-2</v>
      </c>
      <c r="DM331" s="19">
        <f t="shared" si="1284"/>
        <v>0.11898923090786317</v>
      </c>
      <c r="DN331" s="19">
        <f t="shared" si="1285"/>
        <v>1.5476416332513097E-3</v>
      </c>
      <c r="DO331" s="19">
        <f t="shared" si="1286"/>
        <v>0.20105194428741646</v>
      </c>
      <c r="DP331" s="19">
        <f t="shared" si="1287"/>
        <v>0.18929593672433892</v>
      </c>
      <c r="DQ331" s="19">
        <f t="shared" si="1288"/>
        <v>1.181659767292001E-2</v>
      </c>
      <c r="DR331" s="19">
        <f t="shared" si="1289"/>
        <v>7.4006574239964845E-2</v>
      </c>
      <c r="DS331" s="19">
        <f t="shared" si="1290"/>
        <v>0.24414142989707793</v>
      </c>
      <c r="DT331" s="19">
        <f t="shared" si="1291"/>
        <v>1.9161838763858321E-2</v>
      </c>
      <c r="DU331" s="19">
        <f t="shared" si="1292"/>
        <v>1.2904845692460181E-2</v>
      </c>
      <c r="DV331" s="19">
        <f t="shared" si="1276"/>
        <v>3.7030876132096544E-3</v>
      </c>
      <c r="DW331" s="19">
        <f t="shared" si="1293"/>
        <v>6.0003576366546548E-3</v>
      </c>
      <c r="DX331" s="19">
        <f t="shared" si="1294"/>
        <v>1.8180198955079156E-2</v>
      </c>
      <c r="DY331" s="19">
        <f t="shared" si="1295"/>
        <v>2.7905488070492988E-3</v>
      </c>
      <c r="DZ331" s="19">
        <f t="shared" si="1296"/>
        <v>2.7694993887801794E-3</v>
      </c>
      <c r="EA331" s="19">
        <f t="shared" si="1196"/>
        <v>0.99974352329778604</v>
      </c>
      <c r="EB331" s="19"/>
      <c r="EC331" s="19">
        <f t="shared" si="1228"/>
        <v>6.1866218595486022E-2</v>
      </c>
      <c r="ED331" s="19">
        <f t="shared" si="1297"/>
        <v>1.31347436009245E-2</v>
      </c>
      <c r="EE331" s="19">
        <f t="shared" si="1298"/>
        <v>2.9971803282208133E-3</v>
      </c>
      <c r="EF331" s="19">
        <f t="shared" si="1299"/>
        <v>6.739568613549891E-7</v>
      </c>
      <c r="EG331" s="19">
        <f t="shared" si="1300"/>
        <v>6.739568613549891E-7</v>
      </c>
      <c r="EH331" s="19">
        <f t="shared" si="1301"/>
        <v>6.739568613549891E-7</v>
      </c>
      <c r="EI331" s="19">
        <f t="shared" si="1302"/>
        <v>1.5407583593812009E-2</v>
      </c>
      <c r="EJ331" s="19">
        <f t="shared" si="1303"/>
        <v>0.11901975670256056</v>
      </c>
      <c r="EK331" s="19">
        <f t="shared" si="1304"/>
        <v>1.5480386691040611E-3</v>
      </c>
      <c r="EL331" s="19">
        <f t="shared" si="1305"/>
        <v>0.2011035226557108</v>
      </c>
      <c r="EM331" s="19">
        <f t="shared" si="1306"/>
        <v>0.18934449917707022</v>
      </c>
      <c r="EN331" s="19">
        <f t="shared" si="1307"/>
        <v>1.1819629132421286E-2</v>
      </c>
      <c r="EO331" s="19">
        <f t="shared" si="1308"/>
        <v>7.4025560071491525E-2</v>
      </c>
      <c r="EP331" s="19">
        <f t="shared" si="1309"/>
        <v>0.24420406254970795</v>
      </c>
      <c r="EQ331" s="19">
        <f t="shared" si="1310"/>
        <v>1.9166754589867673E-2</v>
      </c>
      <c r="ER331" s="19">
        <f t="shared" si="1311"/>
        <v>1.2908156333828344E-2</v>
      </c>
      <c r="ES331" s="19">
        <f t="shared" si="1277"/>
        <v>3.7040376125614008E-3</v>
      </c>
      <c r="ET331" s="19">
        <f t="shared" si="1312"/>
        <v>6.0018969833999852E-3</v>
      </c>
      <c r="EU331" s="19">
        <f t="shared" si="1313"/>
        <v>1.8184862948758467E-2</v>
      </c>
      <c r="EV331" s="19">
        <f t="shared" si="1314"/>
        <v>2.7912647014149239E-3</v>
      </c>
      <c r="EW331" s="19">
        <f t="shared" si="1315"/>
        <v>2.770209883075431E-3</v>
      </c>
      <c r="EZ331" s="19">
        <f t="shared" si="1229"/>
        <v>2.0763083141129295E-3</v>
      </c>
      <c r="FA331" s="19">
        <f t="shared" si="1240"/>
        <v>1.4005110724622981E-2</v>
      </c>
      <c r="FB331" s="19">
        <f t="shared" si="1241"/>
        <v>-3.4934686405116086E-2</v>
      </c>
      <c r="FC331" s="19">
        <f t="shared" si="1242"/>
        <v>-1.2956290976885263E-3</v>
      </c>
      <c r="FD331" s="19">
        <f t="shared" si="1243"/>
        <v>1.6958007388359009E-2</v>
      </c>
      <c r="FE331" s="19">
        <f t="shared" si="1244"/>
        <v>3.3854517442362098E-3</v>
      </c>
      <c r="FF331" s="19">
        <f t="shared" si="1245"/>
        <v>-1.0286061583039975E-2</v>
      </c>
      <c r="FG331" s="19">
        <f t="shared" si="1246"/>
        <v>5.5729857597390665E-2</v>
      </c>
      <c r="FH331" s="19">
        <f t="shared" si="1247"/>
        <v>0.12715860760141301</v>
      </c>
      <c r="FI331" s="19">
        <f t="shared" si="1248"/>
        <v>-4.3149186740847181E-2</v>
      </c>
      <c r="FJ331" s="19">
        <f t="shared" si="1249"/>
        <v>-2.9234302041946721E-2</v>
      </c>
      <c r="FK331" s="19">
        <f t="shared" si="1250"/>
        <v>5.6821884954141186E-2</v>
      </c>
      <c r="FL331" s="19">
        <f t="shared" si="1251"/>
        <v>-1.3389854410778758E-2</v>
      </c>
      <c r="FM331" s="19">
        <f t="shared" si="1252"/>
        <v>9.1192642698914556E-2</v>
      </c>
      <c r="FN331" s="19">
        <f t="shared" si="1253"/>
        <v>4.995163567828112E-2</v>
      </c>
      <c r="FO331" s="19">
        <f t="shared" si="1254"/>
        <v>-1.7870439323231655E-2</v>
      </c>
      <c r="FP331" s="19">
        <f t="shared" si="1235"/>
        <v>0.16626250944799134</v>
      </c>
      <c r="FQ331" s="19">
        <f t="shared" si="1236"/>
        <v>4.9254133726811485E-2</v>
      </c>
      <c r="FR331" s="19">
        <f t="shared" si="1237"/>
        <v>3.2496669150690362E-2</v>
      </c>
      <c r="FS331" s="19">
        <f t="shared" si="1238"/>
        <v>-3.7499384988677179E-2</v>
      </c>
      <c r="FT331" s="19">
        <f t="shared" si="1239"/>
        <v>-6.153945812885122E-2</v>
      </c>
      <c r="FU331" s="19"/>
      <c r="FV331" s="19"/>
      <c r="FW331" s="19">
        <f t="shared" si="1200"/>
        <v>1.0167083044025926</v>
      </c>
      <c r="FX331" s="19">
        <f t="shared" si="1230"/>
        <v>0.90056784579445104</v>
      </c>
      <c r="FY331" s="19">
        <f t="shared" si="1144"/>
        <v>1.3131079962110765</v>
      </c>
      <c r="GA331">
        <f t="shared" si="1201"/>
        <v>1</v>
      </c>
      <c r="GB331">
        <f t="shared" si="1231"/>
        <v>1</v>
      </c>
      <c r="GC331">
        <f t="shared" si="1145"/>
        <v>1.2809955931473431</v>
      </c>
      <c r="GE331">
        <f t="shared" si="1202"/>
        <v>0.95484148393221679</v>
      </c>
      <c r="GF331">
        <f t="shared" si="1232"/>
        <v>0.96572263399037417</v>
      </c>
      <c r="GG331">
        <f t="shared" si="1146"/>
        <v>1.0736268756635303</v>
      </c>
      <c r="GI331" s="132">
        <f t="shared" si="1318"/>
        <v>0.6852217808996458</v>
      </c>
      <c r="GJ331" s="19">
        <f t="shared" si="1203"/>
        <v>1.237464119788878</v>
      </c>
      <c r="GK331" s="19">
        <f t="shared" si="1147"/>
        <v>1.237464523049685</v>
      </c>
      <c r="GL331" s="3"/>
      <c r="GM331" s="3"/>
      <c r="GN331" s="8"/>
      <c r="GO331" s="5">
        <f t="shared" si="1233"/>
        <v>26</v>
      </c>
      <c r="GP331" t="b">
        <f t="shared" si="1204"/>
        <v>1</v>
      </c>
      <c r="GS331" s="11"/>
      <c r="GT331" s="11"/>
      <c r="GU331" s="34"/>
      <c r="GV331" s="31">
        <f ca="1">GZ331</f>
        <v>2011</v>
      </c>
      <c r="GW331" s="11"/>
      <c r="GX331" s="11"/>
      <c r="GY331" s="11"/>
      <c r="GZ331" s="11">
        <f t="shared" ca="1" si="1149"/>
        <v>2011</v>
      </c>
      <c r="HA331" s="12">
        <f t="shared" ref="HA331:HA366" ca="1" si="1343">IF($GP331,OFFSET(BV$230,$GP$225+$GO331,0),"")</f>
        <v>1.9769316558727426</v>
      </c>
      <c r="HB331" s="12">
        <f t="shared" ref="HB331:HB366" ca="1" si="1344">IF($GP331,OFFSET(CD$230,$GP$225+$GO331,0),"")</f>
        <v>0.68954590361853008</v>
      </c>
      <c r="HC331" s="12">
        <f t="shared" ref="HC331:HC366" ca="1" si="1345">IF($GP331,OFFSET(BZ$230,$GP$225+$GO331,0),"")</f>
        <v>0.93601412746857582</v>
      </c>
      <c r="HD331" s="12">
        <f t="shared" ref="HD331:HD366" ca="1" si="1346">IF($GP331,OFFSET(CB$230,$GP$225+$GO331,0),"")</f>
        <v>1.2759477454894734</v>
      </c>
      <c r="HE331">
        <f t="shared" ca="1" si="1212"/>
        <v>2011</v>
      </c>
      <c r="HF331" s="12">
        <f t="shared" ref="HF331:HF366" ca="1" si="1347">IF($GP331,OFFSET(BZ$230,$GP$225+$GO331,0),"")</f>
        <v>0.93601412746857582</v>
      </c>
      <c r="HG331" s="12">
        <f t="shared" ref="HG331:HG366" ca="1" si="1348">IF($GP331,OFFSET(BX$230,$GP$225+$GO331,0),"")</f>
        <v>0.96311308382278571</v>
      </c>
      <c r="HH331" s="12">
        <f t="shared" ref="HH331:HH366" ca="1" si="1349">IF($GP331,OFFSET(BY$230,$GP$225+$GO331,0),"")</f>
        <v>0.7159552862490316</v>
      </c>
      <c r="HJ331" s="17"/>
      <c r="HL331" s="18">
        <f t="shared" si="1213"/>
        <v>1975</v>
      </c>
      <c r="HM331" s="9">
        <f t="shared" si="1153"/>
        <v>0.49327436370550864</v>
      </c>
      <c r="HN331" s="9">
        <f t="shared" si="1154"/>
        <v>2.0067163946793225</v>
      </c>
      <c r="HO331" s="9">
        <f t="shared" si="1155"/>
        <v>1.3103617243783614</v>
      </c>
      <c r="HP331" s="9">
        <f t="shared" si="1156"/>
        <v>1.1702671033247027</v>
      </c>
      <c r="HQ331" s="9">
        <f t="shared" si="1157"/>
        <v>1.308607727931699</v>
      </c>
      <c r="HR331" s="9">
        <f t="shared" si="1158"/>
        <v>0.98986101820241357</v>
      </c>
      <c r="HS331" s="9">
        <f t="shared" si="1159"/>
        <v>0.98986175272285504</v>
      </c>
      <c r="HT331" s="9"/>
      <c r="HU331" s="9">
        <f t="shared" si="1160"/>
        <v>1.5334732194958278</v>
      </c>
      <c r="HV331" s="23">
        <f t="shared" si="1161"/>
        <v>2.0067149056085429</v>
      </c>
      <c r="HX331" s="8"/>
      <c r="HY331" s="5">
        <f t="shared" si="1234"/>
        <v>26</v>
      </c>
      <c r="HZ331" t="b">
        <f t="shared" si="1214"/>
        <v>1</v>
      </c>
      <c r="IC331" s="11"/>
      <c r="ID331" s="11"/>
      <c r="IE331" s="11"/>
      <c r="IF331">
        <f t="shared" ca="1" si="1216"/>
        <v>2011</v>
      </c>
      <c r="IG331" s="12">
        <f t="shared" ca="1" si="1217"/>
        <v>0</v>
      </c>
      <c r="IH331" s="19">
        <f t="shared" ca="1" si="1218"/>
        <v>0</v>
      </c>
      <c r="II331" s="19">
        <f t="shared" ca="1" si="1219"/>
        <v>0</v>
      </c>
      <c r="IJ331" s="11">
        <f t="shared" ca="1" si="1220"/>
        <v>2011</v>
      </c>
      <c r="IK331" s="12">
        <f t="shared" ca="1" si="1221"/>
        <v>0</v>
      </c>
      <c r="IL331" s="12">
        <f t="shared" ca="1" si="1340"/>
        <v>0</v>
      </c>
      <c r="IM331" s="12">
        <f t="shared" ca="1" si="1341"/>
        <v>0</v>
      </c>
      <c r="IN331" s="12">
        <f t="shared" ca="1" si="1342"/>
        <v>0</v>
      </c>
      <c r="IO331">
        <f t="shared" ca="1" si="1222"/>
        <v>2011</v>
      </c>
      <c r="IP331" s="12">
        <f t="shared" ca="1" si="1223"/>
        <v>0</v>
      </c>
      <c r="IQ331" s="12">
        <f t="shared" ca="1" si="1224"/>
        <v>0</v>
      </c>
      <c r="IR331" s="12">
        <f t="shared" ca="1" si="1225"/>
        <v>0</v>
      </c>
    </row>
    <row r="332" spans="1:252" x14ac:dyDescent="0.2">
      <c r="A332" t="s">
        <v>218</v>
      </c>
      <c r="B332" s="1">
        <f t="shared" si="1226"/>
        <v>1976</v>
      </c>
      <c r="C332" s="124">
        <f>Manufacturing_Energy_Data!C66</f>
        <v>923.77521271776016</v>
      </c>
      <c r="D332" s="124">
        <f>Manufacturing_Energy_Data!D66</f>
        <v>204.37397843656774</v>
      </c>
      <c r="E332" s="124">
        <f>Manufacturing_Energy_Data!E66</f>
        <v>42.659798028422571</v>
      </c>
      <c r="F332" s="124">
        <v>0.01</v>
      </c>
      <c r="G332" s="124">
        <v>0.01</v>
      </c>
      <c r="H332" s="124">
        <v>0.01</v>
      </c>
      <c r="I332" s="124">
        <f>Manufacturing_Energy_Data!F66</f>
        <v>239.13695933624362</v>
      </c>
      <c r="J332" s="124">
        <f>Manufacturing_Energy_Data!G66</f>
        <v>1854.0595741469392</v>
      </c>
      <c r="K332" s="124">
        <f>Manufacturing_Energy_Data!H66</f>
        <v>19.308652681177552</v>
      </c>
      <c r="L332" s="124">
        <f>Manufacturing_Energy_Data!I66</f>
        <v>3008.8241187041867</v>
      </c>
      <c r="M332" s="124">
        <f>Manufacturing_Energy_Data!J66</f>
        <v>2805.1630195756998</v>
      </c>
      <c r="N332" s="124">
        <f>Manufacturing_Energy_Data!K66</f>
        <v>171.86133237124594</v>
      </c>
      <c r="O332" s="124">
        <f>Manufacturing_Energy_Data!L66</f>
        <v>1081.96606517787</v>
      </c>
      <c r="P332" s="124">
        <f>Manufacturing_Energy_Data!M66</f>
        <v>3401.9293768233933</v>
      </c>
      <c r="Q332" s="124">
        <f>Manufacturing_Energy_Data!N66</f>
        <v>278.00111223816049</v>
      </c>
      <c r="R332" s="124">
        <f>Manufacturing_Energy_Data!O66</f>
        <v>180.21861384703968</v>
      </c>
      <c r="S332" s="124">
        <f>Manufacturing_Energy_Data!P66</f>
        <v>54.859566379897664</v>
      </c>
      <c r="T332" s="124">
        <f>Manufacturing_Energy_Data!Q66</f>
        <v>87.675471319961019</v>
      </c>
      <c r="U332" s="124">
        <f>Manufacturing_Energy_Data!R66</f>
        <v>287.01035993942787</v>
      </c>
      <c r="V332" s="124">
        <f>Manufacturing_Energy_Data!S66</f>
        <v>37.911695008283047</v>
      </c>
      <c r="W332" s="124">
        <f>Manufacturing_Energy_Data!T66</f>
        <v>38.759360672188258</v>
      </c>
      <c r="X332" s="124">
        <f t="shared" si="1118"/>
        <v>14717.52426740446</v>
      </c>
      <c r="Y332">
        <v>14717.52426740446</v>
      </c>
      <c r="Z332" s="19">
        <f t="shared" si="1319"/>
        <v>2.0772894993567621</v>
      </c>
      <c r="AA332" s="19">
        <f t="shared" si="1320"/>
        <v>3.328354805414202</v>
      </c>
      <c r="AB332" s="19">
        <f t="shared" si="1321"/>
        <v>0.55458883311484186</v>
      </c>
      <c r="AC332" s="19">
        <f t="shared" si="1322"/>
        <v>2.2486958631909447E-5</v>
      </c>
      <c r="AD332" s="19">
        <f t="shared" si="1323"/>
        <v>1.6285609503106265E-4</v>
      </c>
      <c r="AE332" s="19">
        <f t="shared" si="1324"/>
        <v>1.3000268607585549E-4</v>
      </c>
      <c r="AF332" s="19">
        <f t="shared" si="1325"/>
        <v>3.3396549225903369</v>
      </c>
      <c r="AG332" s="19">
        <f t="shared" si="1326"/>
        <v>16.554550409781818</v>
      </c>
      <c r="AH332" s="19">
        <f t="shared" si="1327"/>
        <v>0.38596704251264047</v>
      </c>
      <c r="AI332" s="19">
        <f t="shared" si="1328"/>
        <v>7.145386425064042</v>
      </c>
      <c r="AJ332" s="19">
        <f t="shared" si="1329"/>
        <v>8.0093379415331416</v>
      </c>
      <c r="AK332" s="19">
        <f t="shared" si="1330"/>
        <v>2.3824141160286785</v>
      </c>
      <c r="AL332" s="19">
        <f t="shared" si="1331"/>
        <v>14.338941405318696</v>
      </c>
      <c r="AM332" s="19">
        <f t="shared" si="1332"/>
        <v>15.698083455147813</v>
      </c>
      <c r="AN332" s="19">
        <f t="shared" si="1333"/>
        <v>1.4479978818374897</v>
      </c>
      <c r="AO332" s="19">
        <f t="shared" si="1334"/>
        <v>0.80710392850623447</v>
      </c>
      <c r="AP332" s="19">
        <f t="shared" si="1335"/>
        <v>7.1539856914644426</v>
      </c>
      <c r="AQ332" s="19">
        <f t="shared" si="1336"/>
        <v>1.1522162454298186</v>
      </c>
      <c r="AR332" s="19">
        <f t="shared" si="1337"/>
        <v>0.78197268965917799</v>
      </c>
      <c r="AS332" s="19">
        <f t="shared" si="1338"/>
        <v>0.94987611963983754</v>
      </c>
      <c r="AT332" s="19">
        <f t="shared" si="1339"/>
        <v>0.64336235828062349</v>
      </c>
      <c r="AU332" s="19">
        <f t="shared" si="1317"/>
        <v>24.198207517065537</v>
      </c>
      <c r="AV332" s="19"/>
      <c r="AX332">
        <f t="shared" si="1119"/>
        <v>1.2576838892745634</v>
      </c>
      <c r="AY332">
        <f t="shared" si="1120"/>
        <v>1.4396280369333243</v>
      </c>
      <c r="AZ332">
        <f t="shared" si="1121"/>
        <v>1.531349474289976</v>
      </c>
      <c r="BA332">
        <f t="shared" si="1122"/>
        <v>1.1087863107890554</v>
      </c>
      <c r="BB332">
        <f t="shared" si="1123"/>
        <v>1.0998735999259301</v>
      </c>
      <c r="BC332">
        <f t="shared" si="1124"/>
        <v>1.0004766013261672</v>
      </c>
      <c r="BD332">
        <f t="shared" si="1125"/>
        <v>1.0373971178904271</v>
      </c>
      <c r="BE332">
        <f t="shared" si="1126"/>
        <v>1.1342698106755285</v>
      </c>
      <c r="BF332">
        <f t="shared" si="1127"/>
        <v>1.127000138549249</v>
      </c>
      <c r="BG332">
        <f t="shared" si="1128"/>
        <v>0.91995229868049855</v>
      </c>
      <c r="BH332">
        <f t="shared" si="1129"/>
        <v>1.5982707146787134</v>
      </c>
      <c r="BI332">
        <f t="shared" si="1130"/>
        <v>1.8767117501218107</v>
      </c>
      <c r="BJ332">
        <f t="shared" si="1131"/>
        <v>1.3743202448152221</v>
      </c>
      <c r="BK332">
        <f t="shared" si="1132"/>
        <v>1.2538427751247576</v>
      </c>
      <c r="BL332">
        <f t="shared" si="1133"/>
        <v>1.3713051171642978</v>
      </c>
      <c r="BM332">
        <f t="shared" si="1134"/>
        <v>1.4401704117104221</v>
      </c>
      <c r="BN332">
        <f t="shared" si="1135"/>
        <v>6.3480569019071194</v>
      </c>
      <c r="BO332">
        <f t="shared" si="1136"/>
        <v>1.6269581565559661</v>
      </c>
      <c r="BP332">
        <f t="shared" si="1137"/>
        <v>1.5010568872734573</v>
      </c>
      <c r="BQ332">
        <f t="shared" si="1138"/>
        <v>1.3530252845670339</v>
      </c>
      <c r="BR332">
        <f t="shared" si="1139"/>
        <v>1.3095427226449925</v>
      </c>
      <c r="BS332">
        <f t="shared" si="1140"/>
        <v>1.7016969947148148</v>
      </c>
      <c r="BU332" s="16"/>
      <c r="BV332" s="9">
        <f t="shared" si="1141"/>
        <v>0.7583008863409576</v>
      </c>
      <c r="BW332" s="9">
        <f t="shared" si="1165"/>
        <v>1.7016969947148148</v>
      </c>
      <c r="BX332" s="9">
        <f t="shared" si="1166"/>
        <v>1.2809955931473431</v>
      </c>
      <c r="BY332" s="9">
        <f t="shared" si="1167"/>
        <v>1.0685911619301327</v>
      </c>
      <c r="BZ332" s="9">
        <f t="shared" si="1168"/>
        <v>1.2431482177468152</v>
      </c>
      <c r="CA332" s="9">
        <f t="shared" si="1142"/>
        <v>1.2903980226831375</v>
      </c>
      <c r="CB332" s="9">
        <f t="shared" si="1169"/>
        <v>1.2903983393759877</v>
      </c>
      <c r="CC332" s="9"/>
      <c r="CD332" s="9">
        <f t="shared" si="1170"/>
        <v>1.368860569308699</v>
      </c>
      <c r="CE332" s="9">
        <f t="shared" si="1171"/>
        <v>1.7016965770799999</v>
      </c>
      <c r="CG332" s="35"/>
      <c r="CH332">
        <f t="shared" si="1172"/>
        <v>1976</v>
      </c>
      <c r="CI332" s="19">
        <f t="shared" si="1173"/>
        <v>6.2767024937997573E-2</v>
      </c>
      <c r="CJ332" s="19">
        <f t="shared" si="1257"/>
        <v>1.3886437333023711E-2</v>
      </c>
      <c r="CK332" s="19">
        <f t="shared" si="1258"/>
        <v>2.8985716111848427E-3</v>
      </c>
      <c r="CL332" s="19">
        <f t="shared" si="1259"/>
        <v>6.7946210370092165E-7</v>
      </c>
      <c r="CM332" s="19">
        <f t="shared" si="1260"/>
        <v>6.7946210370092165E-7</v>
      </c>
      <c r="CN332" s="19">
        <f t="shared" si="1261"/>
        <v>6.7946210370092165E-7</v>
      </c>
      <c r="CO332" s="19">
        <f t="shared" si="1262"/>
        <v>1.6248450146324585E-2</v>
      </c>
      <c r="CP332" s="19">
        <f t="shared" si="1263"/>
        <v>0.12597632186367141</v>
      </c>
      <c r="CQ332" s="19">
        <f t="shared" si="1264"/>
        <v>1.311949777038334E-3</v>
      </c>
      <c r="CR332" s="19">
        <f t="shared" si="1265"/>
        <v>0.20443819653608183</v>
      </c>
      <c r="CS332" s="19">
        <f t="shared" si="1266"/>
        <v>0.19060019665049346</v>
      </c>
      <c r="CT332" s="19">
        <f t="shared" si="1267"/>
        <v>1.1677326243781006E-2</v>
      </c>
      <c r="CU332" s="19">
        <f t="shared" si="1268"/>
        <v>7.3515493877876398E-2</v>
      </c>
      <c r="CV332" s="19">
        <f t="shared" si="1269"/>
        <v>0.23114820910183881</v>
      </c>
      <c r="CW332" s="19">
        <f t="shared" si="1270"/>
        <v>1.8889122055253657E-2</v>
      </c>
      <c r="CX332" s="19">
        <f t="shared" si="1271"/>
        <v>1.2245171849057362E-2</v>
      </c>
      <c r="CY332" s="19">
        <f t="shared" si="1256"/>
        <v>3.7274996380605619E-3</v>
      </c>
      <c r="CZ332" s="19">
        <f t="shared" si="1272"/>
        <v>5.9572160186030535E-3</v>
      </c>
      <c r="DA332" s="19">
        <f t="shared" si="1273"/>
        <v>1.9501266294840239E-2</v>
      </c>
      <c r="DB332" s="19">
        <f t="shared" si="1274"/>
        <v>2.575956004519573E-3</v>
      </c>
      <c r="DC332" s="19">
        <f t="shared" si="1275"/>
        <v>2.63355167404278E-3</v>
      </c>
      <c r="DF332" s="19">
        <f t="shared" si="1227"/>
        <v>6.3949850498149177E-2</v>
      </c>
      <c r="DG332" s="19">
        <f t="shared" si="1278"/>
        <v>1.3837382576935722E-2</v>
      </c>
      <c r="DH332" s="19">
        <f t="shared" si="1279"/>
        <v>2.9942115372879269E-3</v>
      </c>
      <c r="DI332" s="19">
        <f t="shared" si="1280"/>
        <v>6.9389300014304391E-7</v>
      </c>
      <c r="DJ332" s="19">
        <f t="shared" si="1281"/>
        <v>6.9389300014304391E-7</v>
      </c>
      <c r="DK332" s="19">
        <f t="shared" si="1282"/>
        <v>6.9389300014304391E-7</v>
      </c>
      <c r="DL332" s="19">
        <f t="shared" si="1283"/>
        <v>1.5962957897968696E-2</v>
      </c>
      <c r="DM332" s="19">
        <f t="shared" si="1284"/>
        <v>0.12301262932854903</v>
      </c>
      <c r="DN332" s="19">
        <f t="shared" si="1285"/>
        <v>1.4923568365212119E-3</v>
      </c>
      <c r="DO332" s="19">
        <f t="shared" si="1286"/>
        <v>0.20538527188306796</v>
      </c>
      <c r="DP332" s="19">
        <f t="shared" si="1287"/>
        <v>0.18907664504235855</v>
      </c>
      <c r="DQ332" s="19">
        <f t="shared" si="1288"/>
        <v>1.1784328162630918E-2</v>
      </c>
      <c r="DR332" s="19">
        <f t="shared" si="1289"/>
        <v>7.3440921268007595E-2</v>
      </c>
      <c r="DS332" s="19">
        <f t="shared" si="1290"/>
        <v>0.23308887221834368</v>
      </c>
      <c r="DT332" s="19">
        <f t="shared" si="1291"/>
        <v>1.9205918654680562E-2</v>
      </c>
      <c r="DU332" s="19">
        <f t="shared" si="1292"/>
        <v>1.2613718251335402E-2</v>
      </c>
      <c r="DV332" s="19">
        <f t="shared" si="1276"/>
        <v>3.8185493962473276E-3</v>
      </c>
      <c r="DW332" s="19">
        <f t="shared" si="1293"/>
        <v>5.9152079089128508E-3</v>
      </c>
      <c r="DX332" s="19">
        <f t="shared" si="1294"/>
        <v>1.9014439340807533E-2</v>
      </c>
      <c r="DY332" s="19">
        <f t="shared" si="1295"/>
        <v>2.6380336770600106E-3</v>
      </c>
      <c r="DZ332" s="19">
        <f t="shared" si="1296"/>
        <v>2.702392745778204E-3</v>
      </c>
      <c r="EA332" s="19">
        <f t="shared" si="1196"/>
        <v>0.99993576890364277</v>
      </c>
      <c r="EB332" s="19"/>
      <c r="EC332" s="19">
        <f t="shared" si="1228"/>
        <v>6.3953958331009156E-2</v>
      </c>
      <c r="ED332" s="19">
        <f t="shared" si="1297"/>
        <v>1.3838271424280991E-2</v>
      </c>
      <c r="EE332" s="19">
        <f t="shared" si="1298"/>
        <v>2.994403871131506E-3</v>
      </c>
      <c r="EF332" s="19">
        <f t="shared" si="1299"/>
        <v>6.9393757251413001E-7</v>
      </c>
      <c r="EG332" s="19">
        <f t="shared" si="1300"/>
        <v>6.9393757251413001E-7</v>
      </c>
      <c r="EH332" s="19">
        <f t="shared" si="1301"/>
        <v>6.9393757251413001E-7</v>
      </c>
      <c r="EI332" s="19">
        <f t="shared" si="1302"/>
        <v>1.5963983282117136E-2</v>
      </c>
      <c r="EJ332" s="19">
        <f t="shared" si="1303"/>
        <v>0.12302053107213425</v>
      </c>
      <c r="EK332" s="19">
        <f t="shared" si="1304"/>
        <v>1.492452698394291E-3</v>
      </c>
      <c r="EL332" s="19">
        <f t="shared" si="1305"/>
        <v>0.20539846485165547</v>
      </c>
      <c r="EM332" s="19">
        <f t="shared" si="1306"/>
        <v>0.18908879042267626</v>
      </c>
      <c r="EN332" s="19">
        <f t="shared" si="1307"/>
        <v>1.1785085131569582E-2</v>
      </c>
      <c r="EO332" s="19">
        <f t="shared" si="1308"/>
        <v>7.3445638761907933E-2</v>
      </c>
      <c r="EP332" s="19">
        <f t="shared" si="1309"/>
        <v>0.23310384473385601</v>
      </c>
      <c r="EQ332" s="19">
        <f t="shared" si="1310"/>
        <v>1.9207152351133974E-2</v>
      </c>
      <c r="ER332" s="19">
        <f t="shared" si="1311"/>
        <v>1.2614528496330751E-2</v>
      </c>
      <c r="ES332" s="19">
        <f t="shared" si="1277"/>
        <v>3.818794681616491E-3</v>
      </c>
      <c r="ET332" s="19">
        <f t="shared" si="1312"/>
        <v>5.9155878736075699E-3</v>
      </c>
      <c r="EU332" s="19">
        <f t="shared" si="1313"/>
        <v>1.9015660737544661E-2</v>
      </c>
      <c r="EV332" s="19">
        <f t="shared" si="1314"/>
        <v>2.6382031317395754E-3</v>
      </c>
      <c r="EW332" s="19">
        <f t="shared" si="1315"/>
        <v>2.7025663345768519E-3</v>
      </c>
      <c r="EZ332" s="19">
        <f t="shared" si="1229"/>
        <v>-4.9054391042503781E-2</v>
      </c>
      <c r="FA332" s="19">
        <f t="shared" si="1240"/>
        <v>-5.3336563395781626E-2</v>
      </c>
      <c r="FB332" s="19">
        <f t="shared" si="1241"/>
        <v>-5.4743940063295297E-2</v>
      </c>
      <c r="FC332" s="19">
        <f t="shared" si="1242"/>
        <v>-5.3717597231162817E-2</v>
      </c>
      <c r="FD332" s="19">
        <f t="shared" si="1243"/>
        <v>-0.10230479730273224</v>
      </c>
      <c r="FE332" s="19">
        <f t="shared" si="1244"/>
        <v>-3.2052132088809131E-2</v>
      </c>
      <c r="FF332" s="19">
        <f t="shared" si="1245"/>
        <v>-1.2418728374639212E-2</v>
      </c>
      <c r="FG332" s="19">
        <f t="shared" si="1246"/>
        <v>-1.8126176255133603E-2</v>
      </c>
      <c r="FH332" s="19">
        <f t="shared" si="1247"/>
        <v>-0.28288661320796321</v>
      </c>
      <c r="FI332" s="19">
        <f t="shared" si="1248"/>
        <v>-0.10911477334062235</v>
      </c>
      <c r="FJ332" s="19">
        <f t="shared" si="1249"/>
        <v>-4.2473236617641838E-2</v>
      </c>
      <c r="FK332" s="19">
        <f t="shared" si="1250"/>
        <v>-6.6718639523254353E-2</v>
      </c>
      <c r="FL332" s="19">
        <f t="shared" si="1251"/>
        <v>2.0853384731133904E-3</v>
      </c>
      <c r="FM332" s="19">
        <f t="shared" si="1252"/>
        <v>-5.6310785598767274E-2</v>
      </c>
      <c r="FN332" s="19">
        <f t="shared" si="1253"/>
        <v>-5.0647758648487667E-2</v>
      </c>
      <c r="FO332" s="19">
        <f t="shared" si="1254"/>
        <v>-2.6908830754435849E-2</v>
      </c>
      <c r="FP332" s="19">
        <f t="shared" si="1235"/>
        <v>-0.17503011618311948</v>
      </c>
      <c r="FQ332" s="19">
        <f t="shared" si="1236"/>
        <v>-3.2486334002744165E-2</v>
      </c>
      <c r="FR332" s="19">
        <f t="shared" si="1237"/>
        <v>-5.5679143413577437E-2</v>
      </c>
      <c r="FS332" s="19">
        <f t="shared" si="1238"/>
        <v>-9.1166960628553159E-2</v>
      </c>
      <c r="FT332" s="19">
        <f t="shared" si="1239"/>
        <v>-6.8591252511754755E-2</v>
      </c>
      <c r="FU332" s="19"/>
      <c r="FV332" s="19"/>
      <c r="FW332" s="19">
        <f t="shared" si="1200"/>
        <v>0.94672199189546657</v>
      </c>
      <c r="FX332" s="19">
        <f t="shared" si="1230"/>
        <v>0.85258738480753204</v>
      </c>
      <c r="FY332" s="19">
        <f t="shared" si="1144"/>
        <v>1.2431482177468152</v>
      </c>
      <c r="GA332">
        <f t="shared" si="1201"/>
        <v>1</v>
      </c>
      <c r="GB332">
        <f t="shared" si="1231"/>
        <v>1</v>
      </c>
      <c r="GC332">
        <f t="shared" si="1145"/>
        <v>1.2809955931473431</v>
      </c>
      <c r="GE332">
        <f t="shared" si="1202"/>
        <v>0.99530962399736356</v>
      </c>
      <c r="GF332">
        <f t="shared" si="1232"/>
        <v>0.96119303172270287</v>
      </c>
      <c r="GG332">
        <f t="shared" si="1146"/>
        <v>1.0685911619301327</v>
      </c>
      <c r="GI332" s="132">
        <f t="shared" si="1318"/>
        <v>0.7583008863409576</v>
      </c>
      <c r="GJ332" s="19">
        <f t="shared" si="1203"/>
        <v>1.2903980226831375</v>
      </c>
      <c r="GK332" s="19">
        <f t="shared" si="1147"/>
        <v>1.2903983393759877</v>
      </c>
      <c r="GL332" s="3"/>
      <c r="GM332" s="3"/>
      <c r="GN332" s="8"/>
      <c r="GO332" s="5">
        <f t="shared" si="1233"/>
        <v>27</v>
      </c>
      <c r="GP332" t="b">
        <f t="shared" si="1204"/>
        <v>0</v>
      </c>
      <c r="GS332" s="11"/>
      <c r="GT332" s="11"/>
      <c r="GU332" s="11"/>
      <c r="GV332" s="11"/>
      <c r="GW332" s="11"/>
      <c r="GX332" s="11"/>
      <c r="GY332" s="11"/>
      <c r="GZ332" s="11" t="str">
        <f ca="1">IF(GP332,OFFSET(#REF!,$GP$225+$GO332,0),"")</f>
        <v/>
      </c>
      <c r="HA332" s="12" t="str">
        <f t="shared" ca="1" si="1343"/>
        <v/>
      </c>
      <c r="HB332" s="12" t="str">
        <f t="shared" ca="1" si="1344"/>
        <v/>
      </c>
      <c r="HC332" s="12" t="str">
        <f t="shared" ca="1" si="1345"/>
        <v/>
      </c>
      <c r="HD332" s="12" t="str">
        <f t="shared" ca="1" si="1346"/>
        <v/>
      </c>
      <c r="HE332" t="str">
        <f t="shared" ca="1" si="1212"/>
        <v/>
      </c>
      <c r="HF332" s="12" t="str">
        <f t="shared" ca="1" si="1347"/>
        <v/>
      </c>
      <c r="HG332" s="12" t="str">
        <f t="shared" ca="1" si="1348"/>
        <v/>
      </c>
      <c r="HH332" s="12" t="str">
        <f t="shared" ca="1" si="1349"/>
        <v/>
      </c>
      <c r="HJ332" s="17"/>
      <c r="HL332" s="18">
        <f t="shared" si="1213"/>
        <v>1976</v>
      </c>
      <c r="HM332" s="9">
        <f t="shared" si="1153"/>
        <v>0.54588222037550882</v>
      </c>
      <c r="HN332" s="9">
        <f t="shared" si="1154"/>
        <v>1.8908916019557045</v>
      </c>
      <c r="HO332" s="9">
        <f t="shared" si="1155"/>
        <v>1.3103617243783614</v>
      </c>
      <c r="HP332" s="9">
        <f t="shared" si="1156"/>
        <v>1.164778110586594</v>
      </c>
      <c r="HQ332" s="9">
        <f t="shared" si="1157"/>
        <v>1.238887714797299</v>
      </c>
      <c r="HR332" s="9">
        <f t="shared" si="1158"/>
        <v>1.0322034232697046</v>
      </c>
      <c r="HS332" s="9">
        <f t="shared" si="1159"/>
        <v>1.0322041061649827</v>
      </c>
      <c r="HT332" s="9"/>
      <c r="HU332" s="9">
        <f t="shared" si="1160"/>
        <v>1.5262806535064191</v>
      </c>
      <c r="HV332" s="23">
        <f t="shared" si="1161"/>
        <v>1.8908903509618955</v>
      </c>
      <c r="HX332" s="8"/>
      <c r="HY332" s="5">
        <f t="shared" si="1234"/>
        <v>27</v>
      </c>
      <c r="HZ332" t="b">
        <f t="shared" si="1214"/>
        <v>0</v>
      </c>
      <c r="IC332" s="11"/>
      <c r="ID332" s="11"/>
      <c r="IE332" s="11"/>
      <c r="IF332" t="str">
        <f t="shared" ca="1" si="1216"/>
        <v/>
      </c>
      <c r="IG332" s="12" t="str">
        <f t="shared" si="1217"/>
        <v/>
      </c>
      <c r="IH332" s="19" t="str">
        <f t="shared" ca="1" si="1218"/>
        <v/>
      </c>
      <c r="II332" s="19" t="str">
        <f t="shared" ca="1" si="1219"/>
        <v/>
      </c>
      <c r="IJ332" s="11" t="str">
        <f t="shared" ca="1" si="1220"/>
        <v/>
      </c>
      <c r="IK332" s="12" t="str">
        <f t="shared" ca="1" si="1221"/>
        <v/>
      </c>
      <c r="IL332" s="12" t="str">
        <f t="shared" ca="1" si="1340"/>
        <v/>
      </c>
      <c r="IM332" s="12" t="str">
        <f t="shared" ca="1" si="1341"/>
        <v/>
      </c>
      <c r="IN332" s="12" t="str">
        <f t="shared" ca="1" si="1342"/>
        <v/>
      </c>
      <c r="IO332" t="str">
        <f t="shared" ca="1" si="1222"/>
        <v/>
      </c>
      <c r="IP332" s="12" t="str">
        <f t="shared" ca="1" si="1223"/>
        <v/>
      </c>
      <c r="IQ332" s="12" t="str">
        <f t="shared" ca="1" si="1224"/>
        <v/>
      </c>
      <c r="IR332" s="12" t="str">
        <f t="shared" ca="1" si="1225"/>
        <v/>
      </c>
    </row>
    <row r="333" spans="1:252" x14ac:dyDescent="0.2">
      <c r="A333" t="s">
        <v>218</v>
      </c>
      <c r="B333" s="1">
        <f t="shared" si="1226"/>
        <v>1977</v>
      </c>
      <c r="C333" s="124">
        <f>Manufacturing_Energy_Data!C67</f>
        <v>933.31874357025549</v>
      </c>
      <c r="D333" s="124">
        <f>Manufacturing_Energy_Data!D67</f>
        <v>215.23241681106174</v>
      </c>
      <c r="E333" s="124">
        <f>Manufacturing_Energy_Data!E67</f>
        <v>46.520198171871066</v>
      </c>
      <c r="F333" s="124">
        <v>0.01</v>
      </c>
      <c r="G333" s="124">
        <v>0.01</v>
      </c>
      <c r="H333" s="124">
        <v>0.01</v>
      </c>
      <c r="I333" s="124">
        <f>Manufacturing_Energy_Data!F67</f>
        <v>237.29039335944378</v>
      </c>
      <c r="J333" s="124">
        <f>Manufacturing_Energy_Data!G67</f>
        <v>1903.5055023121824</v>
      </c>
      <c r="K333" s="124">
        <f>Manufacturing_Energy_Data!H67</f>
        <v>23.373896798763397</v>
      </c>
      <c r="L333" s="124">
        <f>Manufacturing_Energy_Data!I67</f>
        <v>3111.3747991054629</v>
      </c>
      <c r="M333" s="124">
        <f>Manufacturing_Energy_Data!J67</f>
        <v>2736.8753227042434</v>
      </c>
      <c r="N333" s="124">
        <f>Manufacturing_Energy_Data!K67</f>
        <v>195.61017717490614</v>
      </c>
      <c r="O333" s="124">
        <f>Manufacturing_Energy_Data!L67</f>
        <v>1108.475410178173</v>
      </c>
      <c r="P333" s="124">
        <f>Manufacturing_Energy_Data!M67</f>
        <v>3345.2362405259669</v>
      </c>
      <c r="Q333" s="124">
        <f>Manufacturing_Energy_Data!N67</f>
        <v>285.25328852059283</v>
      </c>
      <c r="R333" s="124">
        <f>Manufacturing_Energy_Data!O67</f>
        <v>163.98140169242498</v>
      </c>
      <c r="S333" s="124">
        <f>Manufacturing_Energy_Data!P67</f>
        <v>52.983336111267811</v>
      </c>
      <c r="T333" s="124">
        <f>Manufacturing_Energy_Data!Q67</f>
        <v>84.714250197230314</v>
      </c>
      <c r="U333" s="124">
        <f>Manufacturing_Energy_Data!R67</f>
        <v>304.37811782877924</v>
      </c>
      <c r="V333" s="124">
        <f>Manufacturing_Energy_Data!S67</f>
        <v>41.259059285128885</v>
      </c>
      <c r="W333" s="124">
        <f>Manufacturing_Energy_Data!T67</f>
        <v>43.487571811087662</v>
      </c>
      <c r="X333" s="124">
        <f t="shared" si="1118"/>
        <v>14832.900126158838</v>
      </c>
      <c r="Y333">
        <v>14832.900126158838</v>
      </c>
      <c r="Z333" s="19">
        <f t="shared" si="1319"/>
        <v>2.0767160383952077</v>
      </c>
      <c r="AA333" s="19">
        <f t="shared" si="1320"/>
        <v>3.1592884126000489</v>
      </c>
      <c r="AB333" s="19">
        <f t="shared" si="1321"/>
        <v>0.57503388801997524</v>
      </c>
      <c r="AC333" s="19">
        <f t="shared" si="1322"/>
        <v>2.225087680604245E-5</v>
      </c>
      <c r="AD333" s="19">
        <f t="shared" si="1323"/>
        <v>1.4678497130724406E-4</v>
      </c>
      <c r="AE333" s="19">
        <f t="shared" si="1324"/>
        <v>1.2360950955012819E-4</v>
      </c>
      <c r="AF333" s="19">
        <f t="shared" si="1325"/>
        <v>3.0837882217673531</v>
      </c>
      <c r="AG333" s="19">
        <f t="shared" si="1326"/>
        <v>16.074216536787798</v>
      </c>
      <c r="AH333" s="19">
        <f t="shared" si="1327"/>
        <v>0.43110539862637065</v>
      </c>
      <c r="AI333" s="19">
        <f t="shared" si="1328"/>
        <v>6.8654634573480005</v>
      </c>
      <c r="AJ333" s="19">
        <f t="shared" si="1329"/>
        <v>7.2122355272087857</v>
      </c>
      <c r="AK333" s="19">
        <f t="shared" si="1330"/>
        <v>2.3247039615039422</v>
      </c>
      <c r="AL333" s="19">
        <f t="shared" si="1331"/>
        <v>13.724404837546555</v>
      </c>
      <c r="AM333" s="19">
        <f t="shared" si="1332"/>
        <v>15.146797539958746</v>
      </c>
      <c r="AN333" s="19">
        <f t="shared" si="1333"/>
        <v>1.3918086209831166</v>
      </c>
      <c r="AO333" s="19">
        <f t="shared" si="1334"/>
        <v>0.70505234133684369</v>
      </c>
      <c r="AP333" s="19">
        <f t="shared" si="1335"/>
        <v>4.6316991490970079</v>
      </c>
      <c r="AQ333" s="19">
        <f t="shared" si="1336"/>
        <v>1.0009603067747044</v>
      </c>
      <c r="AR333" s="19">
        <f t="shared" si="1337"/>
        <v>0.74709747305406937</v>
      </c>
      <c r="AS333" s="19">
        <f t="shared" si="1338"/>
        <v>0.90823028728054611</v>
      </c>
      <c r="AT333" s="19">
        <f t="shared" si="1339"/>
        <v>0.66401912845519018</v>
      </c>
      <c r="AU333" s="19">
        <f t="shared" si="1317"/>
        <v>22.604335315808115</v>
      </c>
      <c r="AV333" s="19"/>
      <c r="AX333" s="19">
        <f t="shared" si="1119"/>
        <v>1.2573366903825947</v>
      </c>
      <c r="AY333" s="19">
        <f t="shared" si="1120"/>
        <v>1.3665010016777941</v>
      </c>
      <c r="AZ333" s="19">
        <f t="shared" si="1121"/>
        <v>1.5878030525291225</v>
      </c>
      <c r="BA333" s="19">
        <f t="shared" si="1122"/>
        <v>1.0971455948953568</v>
      </c>
      <c r="BB333" s="19">
        <f t="shared" si="1123"/>
        <v>0.99133480251954587</v>
      </c>
      <c r="BC333" s="19">
        <f t="shared" si="1124"/>
        <v>0.95127589851602878</v>
      </c>
      <c r="BD333" s="19">
        <f t="shared" si="1125"/>
        <v>0.95791723624085356</v>
      </c>
      <c r="BE333" s="19">
        <f t="shared" si="1126"/>
        <v>1.101358725946822</v>
      </c>
      <c r="BF333" s="19">
        <f t="shared" si="1127"/>
        <v>1.2588013754188276</v>
      </c>
      <c r="BG333" s="19">
        <f t="shared" si="1128"/>
        <v>0.88391285136655828</v>
      </c>
      <c r="BH333" s="19">
        <f t="shared" si="1129"/>
        <v>1.4392081985613761</v>
      </c>
      <c r="BI333" s="19">
        <f t="shared" si="1130"/>
        <v>1.8312514229816845</v>
      </c>
      <c r="BJ333" s="19">
        <f t="shared" si="1131"/>
        <v>1.3154197986529104</v>
      </c>
      <c r="BK333" s="19">
        <f t="shared" si="1132"/>
        <v>1.2098102749942286</v>
      </c>
      <c r="BL333" s="19">
        <f t="shared" si="1133"/>
        <v>1.3180919033151848</v>
      </c>
      <c r="BM333" s="19">
        <f t="shared" si="1134"/>
        <v>1.2580728266057943</v>
      </c>
      <c r="BN333" s="19">
        <f t="shared" si="1135"/>
        <v>4.1099173270730782</v>
      </c>
      <c r="BO333" s="19">
        <f t="shared" si="1136"/>
        <v>1.4133809881220429</v>
      </c>
      <c r="BP333" s="19">
        <f t="shared" si="1137"/>
        <v>1.4341112192564982</v>
      </c>
      <c r="BQ333" s="19">
        <f t="shared" si="1138"/>
        <v>1.2937040078090429</v>
      </c>
      <c r="BR333" s="19">
        <f t="shared" si="1139"/>
        <v>1.3515888925946102</v>
      </c>
      <c r="BS333" s="19">
        <f t="shared" si="1140"/>
        <v>1.5896106952264568</v>
      </c>
      <c r="BU333" s="16"/>
      <c r="BV333" s="9">
        <f t="shared" si="1141"/>
        <v>0.81813379248273299</v>
      </c>
      <c r="BW333" s="9">
        <f t="shared" si="1165"/>
        <v>1.5896106952264568</v>
      </c>
      <c r="BX333" s="9">
        <f t="shared" si="1166"/>
        <v>1.2809955931473431</v>
      </c>
      <c r="BY333" s="9">
        <f t="shared" si="1167"/>
        <v>1.050279771796429</v>
      </c>
      <c r="BZ333" s="9">
        <f t="shared" si="1168"/>
        <v>1.1815117669466266</v>
      </c>
      <c r="CA333" s="9">
        <f t="shared" si="1142"/>
        <v>1.3005139629013638</v>
      </c>
      <c r="CB333" s="9">
        <f t="shared" si="1169"/>
        <v>1.3005142266567351</v>
      </c>
      <c r="CC333" s="9"/>
      <c r="CD333" s="9">
        <f t="shared" si="1170"/>
        <v>1.3454037592430226</v>
      </c>
      <c r="CE333" s="9">
        <f t="shared" si="1171"/>
        <v>1.5896103728398574</v>
      </c>
      <c r="CG333" s="35"/>
      <c r="CH333">
        <f t="shared" si="1172"/>
        <v>1977</v>
      </c>
      <c r="CI333" s="19">
        <f t="shared" si="1173"/>
        <v>6.2922202376613043E-2</v>
      </c>
      <c r="CJ333" s="19">
        <f t="shared" si="1257"/>
        <v>1.4510474349617213E-2</v>
      </c>
      <c r="CK333" s="19">
        <f t="shared" si="1258"/>
        <v>3.1362847303090446E-3</v>
      </c>
      <c r="CL333" s="19">
        <f t="shared" si="1259"/>
        <v>6.7417699269506392E-7</v>
      </c>
      <c r="CM333" s="19">
        <f t="shared" si="1260"/>
        <v>6.7417699269506392E-7</v>
      </c>
      <c r="CN333" s="19">
        <f t="shared" si="1261"/>
        <v>6.7417699269506392E-7</v>
      </c>
      <c r="CO333" s="19">
        <f t="shared" si="1262"/>
        <v>1.5997572379049859E-2</v>
      </c>
      <c r="CP333" s="19">
        <f t="shared" si="1263"/>
        <v>0.12832996151273343</v>
      </c>
      <c r="CQ333" s="19">
        <f t="shared" si="1264"/>
        <v>1.575814345135509E-3</v>
      </c>
      <c r="CR333" s="19">
        <f t="shared" si="1265"/>
        <v>0.20976173052081296</v>
      </c>
      <c r="CS333" s="19">
        <f t="shared" si="1266"/>
        <v>0.18451383744420793</v>
      </c>
      <c r="CT333" s="19">
        <f t="shared" si="1267"/>
        <v>1.3187588098832685E-2</v>
      </c>
      <c r="CU333" s="19">
        <f t="shared" si="1268"/>
        <v>7.4730861851034808E-2</v>
      </c>
      <c r="CV333" s="19">
        <f t="shared" si="1269"/>
        <v>0.22552813084923379</v>
      </c>
      <c r="CW333" s="19">
        <f t="shared" si="1270"/>
        <v>1.9231120421119068E-2</v>
      </c>
      <c r="CX333" s="19">
        <f t="shared" si="1271"/>
        <v>1.1055248825092035E-2</v>
      </c>
      <c r="CY333" s="19">
        <f t="shared" si="1256"/>
        <v>3.5720146202446318E-3</v>
      </c>
      <c r="CZ333" s="19">
        <f t="shared" si="1272"/>
        <v>5.7112398436385964E-3</v>
      </c>
      <c r="DA333" s="19">
        <f t="shared" si="1273"/>
        <v>2.052047241199902E-2</v>
      </c>
      <c r="DB333" s="19">
        <f t="shared" si="1274"/>
        <v>2.7815908510275544E-3</v>
      </c>
      <c r="DC333" s="19">
        <f t="shared" si="1275"/>
        <v>2.9318320383209715E-3</v>
      </c>
      <c r="DF333" s="19">
        <f t="shared" si="1227"/>
        <v>6.2844581726634638E-2</v>
      </c>
      <c r="DG333" s="19">
        <f t="shared" si="1278"/>
        <v>1.4196169956827294E-2</v>
      </c>
      <c r="DH333" s="19">
        <f t="shared" si="1279"/>
        <v>3.015866937057608E-3</v>
      </c>
      <c r="DI333" s="19">
        <f t="shared" si="1280"/>
        <v>6.7681610901049761E-7</v>
      </c>
      <c r="DJ333" s="19">
        <f t="shared" si="1281"/>
        <v>6.7681610901049761E-7</v>
      </c>
      <c r="DK333" s="19">
        <f t="shared" si="1282"/>
        <v>6.7681610901049761E-7</v>
      </c>
      <c r="DL333" s="19">
        <f t="shared" si="1283"/>
        <v>1.6122685947784501E-2</v>
      </c>
      <c r="DM333" s="19">
        <f t="shared" si="1284"/>
        <v>0.12714951106212879</v>
      </c>
      <c r="DN333" s="19">
        <f t="shared" si="1285"/>
        <v>1.4398547119860907E-3</v>
      </c>
      <c r="DO333" s="19">
        <f t="shared" si="1286"/>
        <v>0.20708855950962807</v>
      </c>
      <c r="DP333" s="19">
        <f t="shared" si="1287"/>
        <v>0.18754055699966199</v>
      </c>
      <c r="DQ333" s="19">
        <f t="shared" si="1288"/>
        <v>1.2417153551866969E-2</v>
      </c>
      <c r="DR333" s="19">
        <f t="shared" si="1289"/>
        <v>7.4121517176318291E-2</v>
      </c>
      <c r="DS333" s="19">
        <f t="shared" si="1290"/>
        <v>0.22832664227983429</v>
      </c>
      <c r="DT333" s="19">
        <f t="shared" si="1291"/>
        <v>1.9059609850249948E-2</v>
      </c>
      <c r="DU333" s="19">
        <f t="shared" si="1292"/>
        <v>1.1640075306330058E-2</v>
      </c>
      <c r="DV333" s="19">
        <f t="shared" si="1276"/>
        <v>3.649205071493545E-3</v>
      </c>
      <c r="DW333" s="19">
        <f t="shared" si="1293"/>
        <v>5.8333636143830195E-3</v>
      </c>
      <c r="DX333" s="19">
        <f t="shared" si="1294"/>
        <v>2.0006542701401158E-2</v>
      </c>
      <c r="DY333" s="19">
        <f t="shared" si="1295"/>
        <v>2.6774574549930093E-3</v>
      </c>
      <c r="DZ333" s="19">
        <f t="shared" si="1296"/>
        <v>2.7800253904350005E-3</v>
      </c>
      <c r="EA333" s="19">
        <f t="shared" si="1196"/>
        <v>0.99991140969734127</v>
      </c>
      <c r="EB333" s="19"/>
      <c r="EC333" s="19">
        <f t="shared" si="1228"/>
        <v>6.2850149640413425E-2</v>
      </c>
      <c r="ED333" s="19">
        <f t="shared" si="1297"/>
        <v>1.4197427711245209E-2</v>
      </c>
      <c r="EE333" s="19">
        <f t="shared" si="1298"/>
        <v>3.01613413729369E-3</v>
      </c>
      <c r="EF333" s="19">
        <f t="shared" si="1299"/>
        <v>6.7687607366672616E-7</v>
      </c>
      <c r="EG333" s="19">
        <f t="shared" si="1300"/>
        <v>6.7687607366672616E-7</v>
      </c>
      <c r="EH333" s="19">
        <f t="shared" si="1301"/>
        <v>6.7687607366672616E-7</v>
      </c>
      <c r="EI333" s="19">
        <f t="shared" si="1302"/>
        <v>1.6124114387958233E-2</v>
      </c>
      <c r="EJ333" s="19">
        <f t="shared" si="1303"/>
        <v>0.12716077627378522</v>
      </c>
      <c r="EK333" s="19">
        <f t="shared" si="1304"/>
        <v>1.4399822804521392E-3</v>
      </c>
      <c r="EL333" s="19">
        <f t="shared" si="1305"/>
        <v>0.20710690717321725</v>
      </c>
      <c r="EM333" s="19">
        <f t="shared" si="1306"/>
        <v>0.18755717274636141</v>
      </c>
      <c r="EN333" s="19">
        <f t="shared" si="1307"/>
        <v>1.2418253688719745E-2</v>
      </c>
      <c r="EO333" s="19">
        <f t="shared" si="1308"/>
        <v>7.4128084205733594E-2</v>
      </c>
      <c r="EP333" s="19">
        <f t="shared" si="1309"/>
        <v>0.22834687159830036</v>
      </c>
      <c r="EQ333" s="19">
        <f t="shared" si="1310"/>
        <v>1.9061298496452817E-2</v>
      </c>
      <c r="ER333" s="19">
        <f t="shared" si="1311"/>
        <v>1.1641106595486636E-2</v>
      </c>
      <c r="ES333" s="19">
        <f t="shared" si="1277"/>
        <v>3.6495283843176731E-3</v>
      </c>
      <c r="ET333" s="19">
        <f t="shared" si="1312"/>
        <v>5.8338804396168399E-3</v>
      </c>
      <c r="EU333" s="19">
        <f t="shared" si="1313"/>
        <v>2.0008315244104326E-2</v>
      </c>
      <c r="EV333" s="19">
        <f t="shared" si="1314"/>
        <v>2.677694672774498E-3</v>
      </c>
      <c r="EW333" s="19">
        <f t="shared" si="1315"/>
        <v>2.7802716955459823E-3</v>
      </c>
      <c r="EZ333" s="19">
        <f t="shared" si="1229"/>
        <v>-2.7610024107373583E-4</v>
      </c>
      <c r="FA333" s="19">
        <f t="shared" si="1240"/>
        <v>-5.2131313125460023E-2</v>
      </c>
      <c r="FB333" s="19">
        <f t="shared" si="1241"/>
        <v>3.6201976794187629E-2</v>
      </c>
      <c r="FC333" s="19">
        <f t="shared" si="1242"/>
        <v>-1.0554109959338512E-2</v>
      </c>
      <c r="FD333" s="19">
        <f t="shared" si="1243"/>
        <v>-0.10389822264428436</v>
      </c>
      <c r="FE333" s="19">
        <f t="shared" si="1244"/>
        <v>-5.0427632192249869E-2</v>
      </c>
      <c r="FF333" s="19">
        <f t="shared" si="1245"/>
        <v>-7.9708701702816895E-2</v>
      </c>
      <c r="FG333" s="19">
        <f t="shared" si="1246"/>
        <v>-2.9444482318467975E-2</v>
      </c>
      <c r="FH333" s="19">
        <f t="shared" si="1247"/>
        <v>0.11060062085640808</v>
      </c>
      <c r="FI333" s="19">
        <f t="shared" si="1248"/>
        <v>-3.996334608762981E-2</v>
      </c>
      <c r="FJ333" s="19">
        <f t="shared" si="1249"/>
        <v>-0.1048291411826896</v>
      </c>
      <c r="FK333" s="19">
        <f t="shared" si="1250"/>
        <v>-2.4521605512648797E-2</v>
      </c>
      <c r="FL333" s="19">
        <f t="shared" si="1251"/>
        <v>-4.3803388268290055E-2</v>
      </c>
      <c r="FM333" s="19">
        <f t="shared" si="1252"/>
        <v>-3.5749505872571509E-2</v>
      </c>
      <c r="FN333" s="19">
        <f t="shared" si="1253"/>
        <v>-3.9577763608654205E-2</v>
      </c>
      <c r="FO333" s="19">
        <f t="shared" si="1254"/>
        <v>-0.135180400665419</v>
      </c>
      <c r="FP333" s="19">
        <f t="shared" si="1235"/>
        <v>-0.43474585313901792</v>
      </c>
      <c r="FQ333" s="19">
        <f t="shared" si="1236"/>
        <v>-0.14072741172939149</v>
      </c>
      <c r="FR333" s="19">
        <f t="shared" si="1237"/>
        <v>-4.5624153589558347E-2</v>
      </c>
      <c r="FS333" s="19">
        <f t="shared" si="1238"/>
        <v>-4.4833608914486754E-2</v>
      </c>
      <c r="FT333" s="19">
        <f t="shared" si="1239"/>
        <v>3.160284826445553E-2</v>
      </c>
      <c r="FU333" s="19"/>
      <c r="FV333" s="19"/>
      <c r="FW333" s="19">
        <f t="shared" si="1200"/>
        <v>0.95041906514421626</v>
      </c>
      <c r="FX333" s="19">
        <f t="shared" si="1230"/>
        <v>0.81031530522252682</v>
      </c>
      <c r="FY333" s="19">
        <f t="shared" si="1144"/>
        <v>1.1815117669466266</v>
      </c>
      <c r="GA333">
        <f t="shared" si="1201"/>
        <v>1</v>
      </c>
      <c r="GB333">
        <f t="shared" si="1231"/>
        <v>1</v>
      </c>
      <c r="GC333">
        <f t="shared" si="1145"/>
        <v>1.2809955931473431</v>
      </c>
      <c r="GE333">
        <f t="shared" si="1202"/>
        <v>0.98286398878629222</v>
      </c>
      <c r="GF333">
        <f t="shared" si="1232"/>
        <v>0.94472201715256487</v>
      </c>
      <c r="GG333">
        <f t="shared" si="1146"/>
        <v>1.050279771796429</v>
      </c>
      <c r="GI333" s="132">
        <f t="shared" si="1318"/>
        <v>0.81813379248273299</v>
      </c>
      <c r="GJ333" s="19">
        <f t="shared" si="1203"/>
        <v>1.3005139629013638</v>
      </c>
      <c r="GK333" s="19">
        <f t="shared" si="1147"/>
        <v>1.3005142266567351</v>
      </c>
      <c r="GL333" s="3"/>
      <c r="GM333" s="3"/>
      <c r="GN333" s="8"/>
      <c r="GO333" s="5">
        <f t="shared" si="1233"/>
        <v>28</v>
      </c>
      <c r="GP333" t="b">
        <f t="shared" si="1204"/>
        <v>0</v>
      </c>
      <c r="GS333" s="11"/>
      <c r="GT333" s="11"/>
      <c r="GU333" s="11"/>
      <c r="GV333" s="11"/>
      <c r="GW333" s="11"/>
      <c r="GX333" s="11"/>
      <c r="GY333" s="11"/>
      <c r="GZ333" s="11" t="str">
        <f ca="1">IF(GP333,OFFSET(#REF!,$GP$225+$GO333,0),"")</f>
        <v/>
      </c>
      <c r="HA333" s="12" t="str">
        <f t="shared" ca="1" si="1343"/>
        <v/>
      </c>
      <c r="HB333" s="12" t="str">
        <f t="shared" ca="1" si="1344"/>
        <v/>
      </c>
      <c r="HC333" s="12" t="str">
        <f t="shared" ca="1" si="1345"/>
        <v/>
      </c>
      <c r="HD333" s="12" t="str">
        <f t="shared" ca="1" si="1346"/>
        <v/>
      </c>
      <c r="HE333" t="str">
        <f t="shared" ca="1" si="1212"/>
        <v/>
      </c>
      <c r="HF333" s="12" t="str">
        <f t="shared" ca="1" si="1347"/>
        <v/>
      </c>
      <c r="HG333" s="12" t="str">
        <f t="shared" ca="1" si="1348"/>
        <v/>
      </c>
      <c r="HH333" s="12" t="str">
        <f t="shared" ca="1" si="1349"/>
        <v/>
      </c>
      <c r="HJ333" s="17"/>
      <c r="HL333" s="18">
        <f t="shared" si="1213"/>
        <v>1977</v>
      </c>
      <c r="HM333" s="9">
        <f t="shared" si="1153"/>
        <v>0.58895446286462805</v>
      </c>
      <c r="HN333" s="9">
        <f t="shared" si="1154"/>
        <v>1.7663435519473378</v>
      </c>
      <c r="HO333" s="9">
        <f t="shared" si="1155"/>
        <v>1.3103617243783614</v>
      </c>
      <c r="HP333" s="9">
        <f t="shared" si="1156"/>
        <v>1.1448184598221007</v>
      </c>
      <c r="HQ333" s="9">
        <f t="shared" si="1157"/>
        <v>1.1774625037163031</v>
      </c>
      <c r="HR333" s="9">
        <f t="shared" si="1158"/>
        <v>1.0402952739539868</v>
      </c>
      <c r="HS333" s="9">
        <f t="shared" si="1159"/>
        <v>1.0402959178715439</v>
      </c>
      <c r="HT333" s="9"/>
      <c r="HU333" s="9">
        <f t="shared" si="1160"/>
        <v>1.5001262911126678</v>
      </c>
      <c r="HV333" s="23">
        <f t="shared" si="1161"/>
        <v>1.7663424586241736</v>
      </c>
      <c r="HX333" s="8"/>
      <c r="HY333" s="5">
        <f t="shared" si="1234"/>
        <v>28</v>
      </c>
      <c r="HZ333" t="b">
        <f t="shared" si="1214"/>
        <v>0</v>
      </c>
      <c r="IC333" s="11"/>
      <c r="ID333" s="11"/>
      <c r="IE333" s="11"/>
      <c r="IF333" t="str">
        <f t="shared" ca="1" si="1216"/>
        <v/>
      </c>
      <c r="IG333" s="12" t="str">
        <f t="shared" si="1217"/>
        <v/>
      </c>
      <c r="IH333" s="19" t="str">
        <f t="shared" ca="1" si="1218"/>
        <v/>
      </c>
      <c r="II333" s="19" t="str">
        <f t="shared" ca="1" si="1219"/>
        <v/>
      </c>
      <c r="IJ333" s="11" t="str">
        <f t="shared" ca="1" si="1220"/>
        <v/>
      </c>
      <c r="IK333" s="12" t="str">
        <f t="shared" ca="1" si="1221"/>
        <v/>
      </c>
      <c r="IL333" s="12" t="str">
        <f t="shared" ca="1" si="1340"/>
        <v/>
      </c>
      <c r="IM333" s="12" t="str">
        <f t="shared" ca="1" si="1341"/>
        <v/>
      </c>
      <c r="IN333" s="12" t="str">
        <f t="shared" ca="1" si="1342"/>
        <v/>
      </c>
      <c r="IO333" t="str">
        <f t="shared" ca="1" si="1222"/>
        <v/>
      </c>
      <c r="IP333" s="12" t="str">
        <f t="shared" ca="1" si="1223"/>
        <v/>
      </c>
      <c r="IQ333" s="12" t="str">
        <f t="shared" ca="1" si="1224"/>
        <v/>
      </c>
      <c r="IR333" s="12" t="str">
        <f t="shared" ca="1" si="1225"/>
        <v/>
      </c>
    </row>
    <row r="334" spans="1:252" x14ac:dyDescent="0.2">
      <c r="A334" t="s">
        <v>218</v>
      </c>
      <c r="B334" s="1">
        <f t="shared" si="1226"/>
        <v>1978</v>
      </c>
      <c r="C334" s="124">
        <f>Manufacturing_Energy_Data!C68</f>
        <v>960.85021509213618</v>
      </c>
      <c r="D334" s="124">
        <f>Manufacturing_Energy_Data!D68</f>
        <v>211.3871625823902</v>
      </c>
      <c r="E334" s="124">
        <f>Manufacturing_Energy_Data!E68</f>
        <v>48.402341278745268</v>
      </c>
      <c r="F334" s="124">
        <v>0.01</v>
      </c>
      <c r="G334" s="124">
        <v>0.01</v>
      </c>
      <c r="H334" s="124">
        <v>0.01</v>
      </c>
      <c r="I334" s="124">
        <f>Manufacturing_Energy_Data!F68</f>
        <v>258.81464465008872</v>
      </c>
      <c r="J334" s="124">
        <f>Manufacturing_Energy_Data!G68</f>
        <v>1957.3812065519662</v>
      </c>
      <c r="K334" s="124">
        <f>Manufacturing_Energy_Data!H68</f>
        <v>23.509136802180493</v>
      </c>
      <c r="L334" s="124">
        <f>Manufacturing_Energy_Data!I68</f>
        <v>3101.6695336136172</v>
      </c>
      <c r="M334" s="124">
        <f>Manufacturing_Energy_Data!J68</f>
        <v>2621.971176355411</v>
      </c>
      <c r="N334" s="124">
        <f>Manufacturing_Energy_Data!K68</f>
        <v>183.32151269547202</v>
      </c>
      <c r="O334" s="124">
        <f>Manufacturing_Energy_Data!L68</f>
        <v>1121.6910503926601</v>
      </c>
      <c r="P334" s="124">
        <f>Manufacturing_Energy_Data!M68</f>
        <v>3518.5332993251623</v>
      </c>
      <c r="Q334" s="124">
        <f>Manufacturing_Energy_Data!N68</f>
        <v>295.90446588048593</v>
      </c>
      <c r="R334" s="124">
        <f>Manufacturing_Energy_Data!O68</f>
        <v>169.4214943772657</v>
      </c>
      <c r="S334" s="124">
        <f>Manufacturing_Energy_Data!P68</f>
        <v>56.9354068358452</v>
      </c>
      <c r="T334" s="124">
        <f>Manufacturing_Energy_Data!Q68</f>
        <v>86.547545354139999</v>
      </c>
      <c r="U334" s="124">
        <f>Manufacturing_Energy_Data!R68</f>
        <v>312.69301477526511</v>
      </c>
      <c r="V334" s="124">
        <f>Manufacturing_Energy_Data!S68</f>
        <v>43.625017700421623</v>
      </c>
      <c r="W334" s="124">
        <f>Manufacturing_Energy_Data!T68</f>
        <v>45.474670329507163</v>
      </c>
      <c r="X334" s="124">
        <f t="shared" si="1118"/>
        <v>15018.162894592759</v>
      </c>
      <c r="Y334">
        <v>15018.162894592759</v>
      </c>
      <c r="Z334" s="19">
        <f t="shared" si="1319"/>
        <v>2.1004284635765007</v>
      </c>
      <c r="AA334" s="19">
        <f t="shared" si="1320"/>
        <v>3.0820692606371689</v>
      </c>
      <c r="AB334" s="19">
        <f t="shared" si="1321"/>
        <v>0.58607005197785211</v>
      </c>
      <c r="AC334" s="19">
        <f t="shared" si="1322"/>
        <v>2.1860102964904785E-5</v>
      </c>
      <c r="AD334" s="19">
        <f t="shared" si="1323"/>
        <v>1.4580210183936322E-4</v>
      </c>
      <c r="AE334" s="19">
        <f t="shared" si="1324"/>
        <v>1.2108299650273545E-4</v>
      </c>
      <c r="AF334" s="19">
        <f t="shared" si="1325"/>
        <v>3.3260717444561356</v>
      </c>
      <c r="AG334" s="19">
        <f t="shared" si="1326"/>
        <v>15.69667367947096</v>
      </c>
      <c r="AH334" s="19">
        <f t="shared" si="1327"/>
        <v>0.4086952562382965</v>
      </c>
      <c r="AI334" s="19">
        <f t="shared" si="1328"/>
        <v>7.6627892309050125</v>
      </c>
      <c r="AJ334" s="19">
        <f t="shared" si="1329"/>
        <v>6.433179150138149</v>
      </c>
      <c r="AK334" s="19">
        <f t="shared" si="1330"/>
        <v>2.0857017312552038</v>
      </c>
      <c r="AL334" s="19">
        <f t="shared" si="1331"/>
        <v>13.018967265398398</v>
      </c>
      <c r="AM334" s="19">
        <f t="shared" si="1332"/>
        <v>15.05395451692555</v>
      </c>
      <c r="AN334" s="19">
        <f t="shared" si="1333"/>
        <v>1.3824060022910964</v>
      </c>
      <c r="AO334" s="19">
        <f t="shared" si="1334"/>
        <v>0.69815244220082295</v>
      </c>
      <c r="AP334" s="19">
        <f t="shared" si="1335"/>
        <v>3.4855181145972174</v>
      </c>
      <c r="AQ334" s="19">
        <f t="shared" si="1336"/>
        <v>0.9903791912726182</v>
      </c>
      <c r="AR334" s="19">
        <f t="shared" si="1337"/>
        <v>0.71792559723174565</v>
      </c>
      <c r="AS334" s="19">
        <f t="shared" si="1338"/>
        <v>0.89574053800045494</v>
      </c>
      <c r="AT334" s="19">
        <f t="shared" si="1339"/>
        <v>0.68112821519972577</v>
      </c>
      <c r="AU334" s="19">
        <f t="shared" si="1317"/>
        <v>21.761976947298312</v>
      </c>
      <c r="AV334" s="19"/>
      <c r="AX334" s="19">
        <f t="shared" si="1119"/>
        <v>1.2716932522076918</v>
      </c>
      <c r="AY334" s="19">
        <f t="shared" si="1120"/>
        <v>1.333101060069062</v>
      </c>
      <c r="AZ334" s="19">
        <f t="shared" si="1121"/>
        <v>1.6182764823314373</v>
      </c>
      <c r="BA334" s="19">
        <f t="shared" si="1122"/>
        <v>1.077877329552748</v>
      </c>
      <c r="BB334" s="19">
        <f t="shared" si="1123"/>
        <v>0.98469684291668791</v>
      </c>
      <c r="BC334" s="19">
        <f t="shared" si="1124"/>
        <v>0.93183232190110554</v>
      </c>
      <c r="BD334" s="19">
        <f t="shared" si="1125"/>
        <v>1.0331777748221069</v>
      </c>
      <c r="BE334" s="19">
        <f t="shared" si="1126"/>
        <v>1.0754905836723192</v>
      </c>
      <c r="BF334" s="19">
        <f t="shared" si="1127"/>
        <v>1.1933651314021101</v>
      </c>
      <c r="BG334" s="19">
        <f t="shared" si="1128"/>
        <v>0.98656673662153327</v>
      </c>
      <c r="BH334" s="19">
        <f t="shared" si="1129"/>
        <v>1.2837467856899207</v>
      </c>
      <c r="BI334" s="19">
        <f t="shared" si="1130"/>
        <v>1.6429809242487403</v>
      </c>
      <c r="BJ334" s="19">
        <f t="shared" si="1131"/>
        <v>1.2478069177956879</v>
      </c>
      <c r="BK334" s="19">
        <f t="shared" si="1132"/>
        <v>1.2023946848055589</v>
      </c>
      <c r="BL334" s="19">
        <f t="shared" si="1133"/>
        <v>1.309187291444655</v>
      </c>
      <c r="BM334" s="19">
        <f t="shared" si="1134"/>
        <v>1.2457608674782077</v>
      </c>
      <c r="BN334" s="19">
        <f t="shared" si="1135"/>
        <v>3.0928587613042655</v>
      </c>
      <c r="BO334" s="19">
        <f t="shared" si="1136"/>
        <v>1.3984401883894735</v>
      </c>
      <c r="BP334" s="19">
        <f t="shared" si="1137"/>
        <v>1.3781135537410052</v>
      </c>
      <c r="BQ334" s="19">
        <f t="shared" si="1138"/>
        <v>1.2759133230824138</v>
      </c>
      <c r="BR334" s="19">
        <f t="shared" si="1139"/>
        <v>1.386413870694488</v>
      </c>
      <c r="BS334" s="19">
        <f t="shared" si="1140"/>
        <v>1.5303733032355382</v>
      </c>
      <c r="BU334" s="16"/>
      <c r="BV334" s="9">
        <f t="shared" si="1141"/>
        <v>0.86041597370326173</v>
      </c>
      <c r="BW334" s="9">
        <f t="shared" si="1165"/>
        <v>1.5303733032355382</v>
      </c>
      <c r="BX334" s="9">
        <f t="shared" si="1166"/>
        <v>1.3311219916372232</v>
      </c>
      <c r="BY334" s="9">
        <f t="shared" si="1167"/>
        <v>0.98087381832390674</v>
      </c>
      <c r="BZ334" s="9">
        <f t="shared" si="1168"/>
        <v>1.1721043794137924</v>
      </c>
      <c r="CA334" s="9">
        <f t="shared" si="1142"/>
        <v>1.3167573586815198</v>
      </c>
      <c r="CB334" s="9">
        <f t="shared" si="1169"/>
        <v>1.3167576358328825</v>
      </c>
      <c r="CC334" s="9"/>
      <c r="CD334" s="9">
        <f t="shared" si="1170"/>
        <v>1.3056627105921266</v>
      </c>
      <c r="CE334" s="9">
        <f t="shared" si="1171"/>
        <v>1.5303729811223146</v>
      </c>
      <c r="CG334" s="35"/>
      <c r="CH334">
        <f t="shared" si="1172"/>
        <v>1978</v>
      </c>
      <c r="CI334" s="19">
        <f t="shared" si="1173"/>
        <v>6.3979211161578703E-2</v>
      </c>
      <c r="CJ334" s="19">
        <f t="shared" si="1257"/>
        <v>1.4075434130395501E-2</v>
      </c>
      <c r="CK334" s="19">
        <f t="shared" si="1258"/>
        <v>3.2229202478668262E-3</v>
      </c>
      <c r="CL334" s="19">
        <f t="shared" si="1259"/>
        <v>6.6586040317890468E-7</v>
      </c>
      <c r="CM334" s="19">
        <f t="shared" si="1260"/>
        <v>6.6586040317890468E-7</v>
      </c>
      <c r="CN334" s="19">
        <f t="shared" si="1261"/>
        <v>6.6586040317890468E-7</v>
      </c>
      <c r="CO334" s="19">
        <f t="shared" si="1262"/>
        <v>1.72334423635313E-2</v>
      </c>
      <c r="CP334" s="19">
        <f t="shared" si="1263"/>
        <v>0.1303342639369503</v>
      </c>
      <c r="CQ334" s="19">
        <f t="shared" si="1264"/>
        <v>1.5653803309487928E-3</v>
      </c>
      <c r="CR334" s="19">
        <f t="shared" si="1265"/>
        <v>0.20652789261796883</v>
      </c>
      <c r="CS334" s="19">
        <f t="shared" si="1266"/>
        <v>0.17458667846114809</v>
      </c>
      <c r="CT334" s="19">
        <f t="shared" si="1267"/>
        <v>1.2206653635477368E-2</v>
      </c>
      <c r="CU334" s="19">
        <f t="shared" si="1268"/>
        <v>7.4688965505662577E-2</v>
      </c>
      <c r="CV334" s="19">
        <f t="shared" si="1269"/>
        <v>0.23428520012870541</v>
      </c>
      <c r="CW334" s="19">
        <f t="shared" si="1270"/>
        <v>1.9703106695361881E-2</v>
      </c>
      <c r="CX334" s="19">
        <f t="shared" si="1271"/>
        <v>1.1281106455321866E-2</v>
      </c>
      <c r="CY334" s="19">
        <f t="shared" si="1256"/>
        <v>3.7911032950870851E-3</v>
      </c>
      <c r="CZ334" s="19">
        <f t="shared" si="1272"/>
        <v>5.7628583443652195E-3</v>
      </c>
      <c r="DA334" s="19">
        <f t="shared" si="1273"/>
        <v>2.0820989688948521E-2</v>
      </c>
      <c r="DB334" s="19">
        <f t="shared" si="1274"/>
        <v>2.9048171874689593E-3</v>
      </c>
      <c r="DC334" s="19">
        <f t="shared" si="1275"/>
        <v>3.0279782320033412E-3</v>
      </c>
      <c r="DF334" s="19">
        <f t="shared" si="1227"/>
        <v>6.3449239372461858E-2</v>
      </c>
      <c r="DG334" s="19">
        <f t="shared" si="1278"/>
        <v>1.4291850714452697E-2</v>
      </c>
      <c r="DH334" s="19">
        <f t="shared" si="1279"/>
        <v>3.1794057641709498E-3</v>
      </c>
      <c r="DI334" s="19">
        <f t="shared" si="1280"/>
        <v>6.7001009539451748E-7</v>
      </c>
      <c r="DJ334" s="19">
        <f t="shared" si="1281"/>
        <v>6.7001009539451748E-7</v>
      </c>
      <c r="DK334" s="19">
        <f t="shared" si="1282"/>
        <v>6.7001009539451748E-7</v>
      </c>
      <c r="DL334" s="19">
        <f t="shared" si="1283"/>
        <v>1.6607844156762558E-2</v>
      </c>
      <c r="DM334" s="19">
        <f t="shared" si="1284"/>
        <v>0.12932952423873068</v>
      </c>
      <c r="DN334" s="19">
        <f t="shared" si="1285"/>
        <v>1.5705915616320166E-3</v>
      </c>
      <c r="DO334" s="19">
        <f t="shared" si="1286"/>
        <v>0.20814062463026162</v>
      </c>
      <c r="DP334" s="19">
        <f t="shared" si="1287"/>
        <v>0.17950451004806534</v>
      </c>
      <c r="DQ334" s="19">
        <f t="shared" si="1288"/>
        <v>1.2690803059578357E-2</v>
      </c>
      <c r="DR334" s="19">
        <f t="shared" si="1289"/>
        <v>7.4709911720440711E-2</v>
      </c>
      <c r="DS334" s="19">
        <f t="shared" si="1290"/>
        <v>0.22987886664255994</v>
      </c>
      <c r="DT334" s="19">
        <f t="shared" si="1291"/>
        <v>1.9466159899594358E-2</v>
      </c>
      <c r="DU334" s="19">
        <f t="shared" si="1292"/>
        <v>1.1167796997234006E-2</v>
      </c>
      <c r="DV334" s="19">
        <f t="shared" si="1276"/>
        <v>3.68047220823592E-3</v>
      </c>
      <c r="DW334" s="19">
        <f t="shared" si="1293"/>
        <v>5.7370103911200225E-3</v>
      </c>
      <c r="DX334" s="19">
        <f t="shared" si="1294"/>
        <v>2.0670366961164265E-2</v>
      </c>
      <c r="DY334" s="19">
        <f t="shared" si="1295"/>
        <v>2.8427589042798389E-3</v>
      </c>
      <c r="DZ334" s="19">
        <f t="shared" si="1296"/>
        <v>2.9796466053382134E-3</v>
      </c>
      <c r="EA334" s="19">
        <f t="shared" si="1196"/>
        <v>0.99989939390636973</v>
      </c>
      <c r="EB334" s="19"/>
      <c r="EC334" s="19">
        <f t="shared" si="1228"/>
        <v>6.3455623394850488E-2</v>
      </c>
      <c r="ED334" s="19">
        <f t="shared" si="1297"/>
        <v>1.4293288706394576E-2</v>
      </c>
      <c r="EE334" s="19">
        <f t="shared" si="1298"/>
        <v>3.1797256639488156E-3</v>
      </c>
      <c r="EF334" s="19">
        <f t="shared" si="1299"/>
        <v>6.7007750927515515E-7</v>
      </c>
      <c r="EG334" s="19">
        <f t="shared" si="1300"/>
        <v>6.7007750927515515E-7</v>
      </c>
      <c r="EH334" s="19">
        <f t="shared" si="1301"/>
        <v>6.7007750927515515E-7</v>
      </c>
      <c r="EI334" s="19">
        <f t="shared" si="1302"/>
        <v>1.6609515175201428E-2</v>
      </c>
      <c r="EJ334" s="19">
        <f t="shared" si="1303"/>
        <v>0.12934253688610703</v>
      </c>
      <c r="EK334" s="19">
        <f t="shared" si="1304"/>
        <v>1.5707495886121982E-3</v>
      </c>
      <c r="EL334" s="19">
        <f t="shared" si="1305"/>
        <v>0.20816156695235666</v>
      </c>
      <c r="EM334" s="19">
        <f t="shared" si="1306"/>
        <v>0.17952257111266345</v>
      </c>
      <c r="EN334" s="19">
        <f t="shared" si="1307"/>
        <v>1.2692079960163192E-2</v>
      </c>
      <c r="EO334" s="19">
        <f t="shared" si="1308"/>
        <v>7.471742874907325E-2</v>
      </c>
      <c r="EP334" s="19">
        <f t="shared" si="1309"/>
        <v>0.22990199618431384</v>
      </c>
      <c r="EQ334" s="19">
        <f t="shared" si="1310"/>
        <v>1.9468118510948075E-2</v>
      </c>
      <c r="ER334" s="19">
        <f t="shared" si="1311"/>
        <v>1.1168920658711546E-2</v>
      </c>
      <c r="ES334" s="19">
        <f t="shared" si="1277"/>
        <v>3.6808425234234696E-3</v>
      </c>
      <c r="ET334" s="19">
        <f t="shared" si="1312"/>
        <v>5.7375876273980768E-3</v>
      </c>
      <c r="EU334" s="19">
        <f t="shared" si="1313"/>
        <v>2.067244673527608E-2</v>
      </c>
      <c r="EV334" s="19">
        <f t="shared" si="1314"/>
        <v>2.843044931924455E-3</v>
      </c>
      <c r="EW334" s="19">
        <f t="shared" si="1315"/>
        <v>2.9799464061053592E-3</v>
      </c>
      <c r="EX334" s="19"/>
      <c r="EY334" s="19"/>
      <c r="EZ334" s="19">
        <f t="shared" si="1229"/>
        <v>1.1353535835787073E-2</v>
      </c>
      <c r="FA334" s="19">
        <f t="shared" si="1240"/>
        <v>-2.4745607081948489E-2</v>
      </c>
      <c r="FB334" s="19">
        <f t="shared" si="1241"/>
        <v>1.9010350309059038E-2</v>
      </c>
      <c r="FC334" s="19">
        <f t="shared" si="1242"/>
        <v>-1.7718221914732348E-2</v>
      </c>
      <c r="FD334" s="19">
        <f t="shared" si="1243"/>
        <v>-6.7185002699638252E-3</v>
      </c>
      <c r="FE334" s="19">
        <f t="shared" si="1244"/>
        <v>-2.0651248201529609E-2</v>
      </c>
      <c r="FF334" s="19">
        <f t="shared" si="1245"/>
        <v>7.5633167972128018E-2</v>
      </c>
      <c r="FG334" s="19">
        <f t="shared" si="1246"/>
        <v>-2.3767708586978496E-2</v>
      </c>
      <c r="FH334" s="19">
        <f t="shared" si="1247"/>
        <v>-5.3382821034535448E-2</v>
      </c>
      <c r="FI334" s="19">
        <f t="shared" si="1248"/>
        <v>0.1098724997187272</v>
      </c>
      <c r="FJ334" s="19">
        <f t="shared" si="1249"/>
        <v>-0.11431012183491607</v>
      </c>
      <c r="FK334" s="19">
        <f t="shared" si="1250"/>
        <v>-0.10848734216731339</v>
      </c>
      <c r="FL334" s="19">
        <f t="shared" si="1251"/>
        <v>-5.2768308530116798E-2</v>
      </c>
      <c r="FM334" s="19">
        <f t="shared" si="1252"/>
        <v>-6.1484108300698054E-3</v>
      </c>
      <c r="FN334" s="19">
        <f t="shared" si="1253"/>
        <v>-6.7786065410490618E-3</v>
      </c>
      <c r="FO334" s="19">
        <f t="shared" si="1254"/>
        <v>-9.8345656019839679E-3</v>
      </c>
      <c r="FP334" s="19">
        <f t="shared" si="1235"/>
        <v>-0.28430708455996251</v>
      </c>
      <c r="FQ334" s="19">
        <f t="shared" si="1236"/>
        <v>-1.0627233675149226E-2</v>
      </c>
      <c r="FR334" s="19">
        <f t="shared" si="1237"/>
        <v>-3.9829723983058361E-2</v>
      </c>
      <c r="FS334" s="19">
        <f t="shared" si="1238"/>
        <v>-1.3847173883515595E-2</v>
      </c>
      <c r="FT334" s="19">
        <f t="shared" si="1239"/>
        <v>2.5439606341547769E-2</v>
      </c>
      <c r="FU334" s="19"/>
      <c r="FV334" s="19"/>
      <c r="FW334" s="19">
        <f t="shared" si="1200"/>
        <v>0.99203783847439297</v>
      </c>
      <c r="FX334" s="19">
        <f t="shared" si="1230"/>
        <v>0.80386344387567354</v>
      </c>
      <c r="FY334" s="19">
        <f t="shared" si="1144"/>
        <v>1.1721043794137924</v>
      </c>
      <c r="FZ334" s="19"/>
      <c r="GA334" s="19">
        <f t="shared" si="1201"/>
        <v>1.0391308125945398</v>
      </c>
      <c r="GB334" s="19">
        <f t="shared" si="1231"/>
        <v>1.0391308125945398</v>
      </c>
      <c r="GC334" s="19">
        <f t="shared" si="1145"/>
        <v>1.3311219916372232</v>
      </c>
      <c r="GD334" s="19"/>
      <c r="GE334" s="19">
        <f t="shared" si="1202"/>
        <v>0.9339166997819941</v>
      </c>
      <c r="GF334" s="19">
        <f t="shared" si="1232"/>
        <v>0.88229166847051177</v>
      </c>
      <c r="GG334" s="19">
        <f t="shared" si="1146"/>
        <v>0.98087381832390674</v>
      </c>
      <c r="GH334" s="19"/>
      <c r="GI334" s="132">
        <f t="shared" si="1318"/>
        <v>0.86041597370326173</v>
      </c>
      <c r="GJ334" s="19">
        <f t="shared" si="1203"/>
        <v>1.3167573586815198</v>
      </c>
      <c r="GK334" s="19">
        <f t="shared" si="1147"/>
        <v>1.3167576358328825</v>
      </c>
      <c r="GL334" s="3"/>
      <c r="GM334" s="3"/>
      <c r="GN334" s="8"/>
      <c r="GO334" s="5">
        <f t="shared" si="1233"/>
        <v>29</v>
      </c>
      <c r="GP334" t="b">
        <f t="shared" si="1204"/>
        <v>0</v>
      </c>
      <c r="GS334" s="11"/>
      <c r="GT334" s="11"/>
      <c r="GU334" s="11"/>
      <c r="GV334" s="11"/>
      <c r="GW334" s="11"/>
      <c r="GX334" s="11"/>
      <c r="GY334" s="11"/>
      <c r="GZ334" s="11" t="str">
        <f ca="1">IF(GP334,OFFSET(#REF!,$GP$225+$GO334,0),"")</f>
        <v/>
      </c>
      <c r="HA334" s="12" t="str">
        <f t="shared" ca="1" si="1343"/>
        <v/>
      </c>
      <c r="HB334" s="12" t="str">
        <f t="shared" ca="1" si="1344"/>
        <v/>
      </c>
      <c r="HC334" s="12" t="str">
        <f t="shared" ca="1" si="1345"/>
        <v/>
      </c>
      <c r="HD334" s="12" t="str">
        <f t="shared" ca="1" si="1346"/>
        <v/>
      </c>
      <c r="HE334" t="str">
        <f t="shared" ca="1" si="1212"/>
        <v/>
      </c>
      <c r="HF334" s="12" t="str">
        <f t="shared" ca="1" si="1347"/>
        <v/>
      </c>
      <c r="HG334" s="12" t="str">
        <f t="shared" ca="1" si="1348"/>
        <v/>
      </c>
      <c r="HH334" s="12" t="str">
        <f t="shared" ca="1" si="1349"/>
        <v/>
      </c>
      <c r="HJ334" s="17"/>
      <c r="HL334" s="18">
        <f t="shared" si="1213"/>
        <v>1978</v>
      </c>
      <c r="HM334" s="9">
        <f t="shared" si="1153"/>
        <v>0.61939236869163494</v>
      </c>
      <c r="HN334" s="9">
        <f t="shared" si="1154"/>
        <v>1.7005201489647417</v>
      </c>
      <c r="HO334" s="9">
        <f t="shared" si="1155"/>
        <v>1.3616372434460693</v>
      </c>
      <c r="HP334" s="9">
        <f t="shared" si="1156"/>
        <v>1.0691650778465616</v>
      </c>
      <c r="HQ334" s="9">
        <f t="shared" si="1157"/>
        <v>1.1680873570713686</v>
      </c>
      <c r="HR334" s="9">
        <f t="shared" si="1158"/>
        <v>1.0532885430345911</v>
      </c>
      <c r="HS334" s="9">
        <f t="shared" si="1159"/>
        <v>1.0532892030751231</v>
      </c>
      <c r="HT334" s="9"/>
      <c r="HU334" s="9">
        <f t="shared" si="1160"/>
        <v>1.4558149893877941</v>
      </c>
      <c r="HV334" s="23">
        <f t="shared" si="1161"/>
        <v>1.7005190833388708</v>
      </c>
      <c r="HX334" s="8"/>
      <c r="HY334" s="5">
        <f t="shared" si="1234"/>
        <v>29</v>
      </c>
      <c r="HZ334" t="b">
        <f t="shared" si="1214"/>
        <v>0</v>
      </c>
      <c r="IC334" s="11"/>
      <c r="ID334" s="11"/>
      <c r="IE334" s="11"/>
      <c r="IF334" t="str">
        <f t="shared" ca="1" si="1216"/>
        <v/>
      </c>
      <c r="IG334" s="12" t="str">
        <f t="shared" si="1217"/>
        <v/>
      </c>
      <c r="IH334" s="19" t="str">
        <f t="shared" ca="1" si="1218"/>
        <v/>
      </c>
      <c r="II334" s="19" t="str">
        <f t="shared" ca="1" si="1219"/>
        <v/>
      </c>
      <c r="IJ334" s="11" t="str">
        <f t="shared" ca="1" si="1220"/>
        <v/>
      </c>
      <c r="IK334" s="12" t="str">
        <f t="shared" ca="1" si="1221"/>
        <v/>
      </c>
      <c r="IL334" s="12" t="str">
        <f t="shared" ca="1" si="1340"/>
        <v/>
      </c>
      <c r="IM334" s="12" t="str">
        <f t="shared" ca="1" si="1341"/>
        <v/>
      </c>
      <c r="IN334" s="12" t="str">
        <f t="shared" ca="1" si="1342"/>
        <v/>
      </c>
      <c r="IO334" t="str">
        <f t="shared" ca="1" si="1222"/>
        <v/>
      </c>
      <c r="IP334" s="12" t="str">
        <f t="shared" ca="1" si="1223"/>
        <v/>
      </c>
      <c r="IQ334" s="12" t="str">
        <f t="shared" ca="1" si="1224"/>
        <v/>
      </c>
      <c r="IR334" s="12" t="str">
        <f t="shared" ca="1" si="1225"/>
        <v/>
      </c>
    </row>
    <row r="335" spans="1:252" x14ac:dyDescent="0.2">
      <c r="A335" t="s">
        <v>218</v>
      </c>
      <c r="B335" s="1">
        <f t="shared" si="1226"/>
        <v>1979</v>
      </c>
      <c r="C335" s="124">
        <f>Manufacturing_Energy_Data!C69</f>
        <v>927.44320966216321</v>
      </c>
      <c r="D335" s="124">
        <f>Manufacturing_Energy_Data!D69</f>
        <v>200.02405119146917</v>
      </c>
      <c r="E335" s="124">
        <f>Manufacturing_Energy_Data!E69</f>
        <v>43.502643258100242</v>
      </c>
      <c r="F335" s="124">
        <v>0.01</v>
      </c>
      <c r="G335" s="124">
        <v>0.01</v>
      </c>
      <c r="H335" s="124">
        <v>0.01</v>
      </c>
      <c r="I335" s="124">
        <f>Manufacturing_Energy_Data!F69</f>
        <v>258.13584635714432</v>
      </c>
      <c r="J335" s="124">
        <f>Manufacturing_Energy_Data!G69</f>
        <v>1953.5841253931962</v>
      </c>
      <c r="K335" s="124">
        <f>Manufacturing_Energy_Data!H69</f>
        <v>25.776040799978485</v>
      </c>
      <c r="L335" s="124">
        <f>Manufacturing_Energy_Data!I69</f>
        <v>3053.153803736277</v>
      </c>
      <c r="M335" s="124">
        <f>Manufacturing_Energy_Data!J69</f>
        <v>2641.5642459618775</v>
      </c>
      <c r="N335" s="124">
        <f>Manufacturing_Energy_Data!K69</f>
        <v>170.57981942704774</v>
      </c>
      <c r="O335" s="124">
        <f>Manufacturing_Energy_Data!L69</f>
        <v>1110.4477758031253</v>
      </c>
      <c r="P335" s="124">
        <f>Manufacturing_Energy_Data!M69</f>
        <v>3553.3532623192036</v>
      </c>
      <c r="Q335" s="124">
        <f>Manufacturing_Energy_Data!N69</f>
        <v>287.30153484874103</v>
      </c>
      <c r="R335" s="124">
        <f>Manufacturing_Energy_Data!O69</f>
        <v>171.43799219024862</v>
      </c>
      <c r="S335" s="124">
        <f>Manufacturing_Energy_Data!P69</f>
        <v>53.106404776990686</v>
      </c>
      <c r="T335" s="124">
        <f>Manufacturing_Energy_Data!Q69</f>
        <v>87.165287787165781</v>
      </c>
      <c r="U335" s="124">
        <f>Manufacturing_Energy_Data!R69</f>
        <v>295.31124400025766</v>
      </c>
      <c r="V335" s="124">
        <f>Manufacturing_Energy_Data!S69</f>
        <v>41.539353256530084</v>
      </c>
      <c r="W335" s="124">
        <f>Manufacturing_Energy_Data!T69</f>
        <v>44.174157180206429</v>
      </c>
      <c r="X335" s="124">
        <f t="shared" si="1118"/>
        <v>14917.630797949725</v>
      </c>
      <c r="Y335">
        <v>14917.630797949725</v>
      </c>
      <c r="Z335" s="19">
        <f t="shared" si="1319"/>
        <v>2.0330861233520645</v>
      </c>
      <c r="AA335" s="19">
        <f t="shared" si="1320"/>
        <v>2.8932163825914352</v>
      </c>
      <c r="AB335" s="19">
        <f t="shared" si="1321"/>
        <v>0.55183148431737894</v>
      </c>
      <c r="AC335" s="19">
        <f t="shared" si="1322"/>
        <v>2.1921408256281811E-5</v>
      </c>
      <c r="AD335" s="19">
        <f t="shared" si="1323"/>
        <v>1.4464342489603713E-4</v>
      </c>
      <c r="AE335" s="19">
        <f t="shared" si="1324"/>
        <v>1.2685010449672556E-4</v>
      </c>
      <c r="AF335" s="19">
        <f t="shared" si="1325"/>
        <v>3.3665609319138801</v>
      </c>
      <c r="AG335" s="19">
        <f t="shared" si="1326"/>
        <v>15.458031857900821</v>
      </c>
      <c r="AH335" s="19">
        <f t="shared" si="1327"/>
        <v>0.43825181469295549</v>
      </c>
      <c r="AI335" s="19">
        <f t="shared" si="1328"/>
        <v>7.0465447455551269</v>
      </c>
      <c r="AJ335" s="19">
        <f t="shared" si="1329"/>
        <v>6.2565946243846993</v>
      </c>
      <c r="AK335" s="19">
        <f t="shared" si="1330"/>
        <v>1.9828165690565602</v>
      </c>
      <c r="AL335" s="19">
        <f t="shared" si="1331"/>
        <v>12.877526142872627</v>
      </c>
      <c r="AM335" s="19">
        <f t="shared" si="1332"/>
        <v>14.938915665690411</v>
      </c>
      <c r="AN335" s="19">
        <f t="shared" si="1333"/>
        <v>1.2899219238433117</v>
      </c>
      <c r="AO335" s="19">
        <f t="shared" si="1334"/>
        <v>0.6856480134144326</v>
      </c>
      <c r="AP335" s="19">
        <f t="shared" si="1335"/>
        <v>2.5332136758617461</v>
      </c>
      <c r="AQ335" s="19">
        <f t="shared" si="1336"/>
        <v>0.96432259745219351</v>
      </c>
      <c r="AR335" s="19">
        <f t="shared" si="1337"/>
        <v>0.68404935765436592</v>
      </c>
      <c r="AS335" s="19">
        <f t="shared" si="1338"/>
        <v>0.86000533504764953</v>
      </c>
      <c r="AT335" s="19">
        <f t="shared" si="1339"/>
        <v>0.663369041086453</v>
      </c>
      <c r="AU335" s="19">
        <f t="shared" si="1317"/>
        <v>20.887208519330667</v>
      </c>
      <c r="AV335" s="19"/>
      <c r="AX335" s="19">
        <f t="shared" si="1119"/>
        <v>1.2309211901563766</v>
      </c>
      <c r="AY335" s="19">
        <f t="shared" si="1120"/>
        <v>1.2514156887715289</v>
      </c>
      <c r="AZ335" s="19">
        <f t="shared" si="1121"/>
        <v>1.5237357893772929</v>
      </c>
      <c r="BA335" s="19">
        <f t="shared" si="1122"/>
        <v>1.0809001691003479</v>
      </c>
      <c r="BB335" s="19">
        <f t="shared" si="1123"/>
        <v>0.97687154058112491</v>
      </c>
      <c r="BC335" s="19">
        <f t="shared" si="1124"/>
        <v>0.97621491721103271</v>
      </c>
      <c r="BD335" s="19">
        <f t="shared" si="1125"/>
        <v>1.0457549324470661</v>
      </c>
      <c r="BE335" s="19">
        <f t="shared" si="1126"/>
        <v>1.0591395377622059</v>
      </c>
      <c r="BF335" s="19">
        <f t="shared" si="1127"/>
        <v>1.2796684728910372</v>
      </c>
      <c r="BG335" s="19">
        <f t="shared" si="1128"/>
        <v>0.90722665658636192</v>
      </c>
      <c r="BH335" s="19">
        <f t="shared" si="1129"/>
        <v>1.2485091820031491</v>
      </c>
      <c r="BI335" s="19">
        <f t="shared" si="1130"/>
        <v>1.561934647905632</v>
      </c>
      <c r="BJ335" s="19">
        <f t="shared" si="1131"/>
        <v>1.2342504499476181</v>
      </c>
      <c r="BK335" s="19">
        <f t="shared" si="1132"/>
        <v>1.1932062617160808</v>
      </c>
      <c r="BL335" s="19">
        <f t="shared" si="1133"/>
        <v>1.2216016039084732</v>
      </c>
      <c r="BM335" s="19">
        <f t="shared" si="1134"/>
        <v>1.2234483650637675</v>
      </c>
      <c r="BN335" s="19">
        <f t="shared" si="1135"/>
        <v>2.2478357174024253</v>
      </c>
      <c r="BO335" s="19">
        <f t="shared" si="1136"/>
        <v>1.3616476262151818</v>
      </c>
      <c r="BP335" s="19">
        <f t="shared" si="1137"/>
        <v>1.3130854991746566</v>
      </c>
      <c r="BQ335" s="19">
        <f t="shared" si="1138"/>
        <v>1.2250112821272066</v>
      </c>
      <c r="BR335" s="19">
        <f t="shared" si="1139"/>
        <v>1.3502656613364303</v>
      </c>
      <c r="BS335" s="19">
        <f t="shared" si="1140"/>
        <v>1.4688567299978663</v>
      </c>
      <c r="BU335" s="16"/>
      <c r="BV335" s="9">
        <f t="shared" si="1141"/>
        <v>0.89044982292746866</v>
      </c>
      <c r="BW335" s="9">
        <f t="shared" si="1165"/>
        <v>1.4688567299978663</v>
      </c>
      <c r="BX335" s="9">
        <f t="shared" si="1166"/>
        <v>1.259447579988298</v>
      </c>
      <c r="BY335" s="9">
        <f t="shared" si="1167"/>
        <v>1.0296419257261533</v>
      </c>
      <c r="BZ335" s="9">
        <f t="shared" si="1168"/>
        <v>1.1326951083794055</v>
      </c>
      <c r="CA335" s="9">
        <f t="shared" si="1142"/>
        <v>1.3079429199048553</v>
      </c>
      <c r="CB335" s="9">
        <f t="shared" si="1169"/>
        <v>1.3079432151324208</v>
      </c>
      <c r="CC335" s="9"/>
      <c r="CD335" s="9">
        <f t="shared" si="1170"/>
        <v>1.2967800316102946</v>
      </c>
      <c r="CE335" s="9">
        <f t="shared" si="1171"/>
        <v>1.4688563984490715</v>
      </c>
      <c r="CG335" s="35"/>
      <c r="CH335">
        <f t="shared" si="1172"/>
        <v>1979</v>
      </c>
      <c r="CI335" s="19">
        <f t="shared" si="1173"/>
        <v>6.2170945388300584E-2</v>
      </c>
      <c r="CJ335" s="19">
        <f t="shared" si="1257"/>
        <v>1.3408566943415735E-2</v>
      </c>
      <c r="CK335" s="19">
        <f t="shared" si="1258"/>
        <v>2.9161898325087408E-3</v>
      </c>
      <c r="CL335" s="19">
        <f t="shared" si="1259"/>
        <v>6.7034773386229648E-7</v>
      </c>
      <c r="CM335" s="19">
        <f t="shared" si="1260"/>
        <v>6.7034773386229648E-7</v>
      </c>
      <c r="CN335" s="19">
        <f t="shared" si="1261"/>
        <v>6.7034773386229648E-7</v>
      </c>
      <c r="CO335" s="19">
        <f t="shared" si="1262"/>
        <v>1.7304077963413763E-2</v>
      </c>
      <c r="CP335" s="19">
        <f t="shared" si="1263"/>
        <v>0.13095806913666855</v>
      </c>
      <c r="CQ335" s="19">
        <f t="shared" si="1264"/>
        <v>1.7278910538207673E-3</v>
      </c>
      <c r="CR335" s="19">
        <f t="shared" si="1265"/>
        <v>0.20466747334676641</v>
      </c>
      <c r="CS335" s="19">
        <f t="shared" si="1266"/>
        <v>0.17707666061322105</v>
      </c>
      <c r="CT335" s="19">
        <f t="shared" si="1267"/>
        <v>1.1434779539556119E-2</v>
      </c>
      <c r="CU335" s="19">
        <f t="shared" si="1268"/>
        <v>7.4438615008205256E-2</v>
      </c>
      <c r="CV335" s="19">
        <f t="shared" si="1269"/>
        <v>0.23819823070078766</v>
      </c>
      <c r="CW335" s="19">
        <f t="shared" si="1270"/>
        <v>1.9259193282101315E-2</v>
      </c>
      <c r="CX335" s="19">
        <f t="shared" si="1271"/>
        <v>1.1492306956263524E-2</v>
      </c>
      <c r="CY335" s="19">
        <f t="shared" si="1256"/>
        <v>3.5599758095829544E-3</v>
      </c>
      <c r="CZ335" s="19">
        <f t="shared" si="1272"/>
        <v>5.8431053139581489E-3</v>
      </c>
      <c r="DA335" s="19">
        <f t="shared" si="1273"/>
        <v>1.9796122319962844E-2</v>
      </c>
      <c r="DB335" s="19">
        <f t="shared" si="1274"/>
        <v>2.7845811321620347E-3</v>
      </c>
      <c r="DC335" s="19">
        <f t="shared" si="1275"/>
        <v>2.9612046161028274E-3</v>
      </c>
      <c r="DF335" s="19">
        <f t="shared" si="1227"/>
        <v>6.3070758020971521E-2</v>
      </c>
      <c r="DG335" s="19">
        <f t="shared" si="1278"/>
        <v>1.3739303321149546E-2</v>
      </c>
      <c r="DH335" s="19">
        <f t="shared" si="1279"/>
        <v>3.0669991252176803E-3</v>
      </c>
      <c r="DI335" s="19">
        <f t="shared" si="1280"/>
        <v>6.6810155691123036E-7</v>
      </c>
      <c r="DJ335" s="19">
        <f t="shared" si="1281"/>
        <v>6.6810155691123036E-7</v>
      </c>
      <c r="DK335" s="19">
        <f t="shared" si="1282"/>
        <v>6.6810155691123036E-7</v>
      </c>
      <c r="DL335" s="19">
        <f t="shared" si="1283"/>
        <v>1.7268736086307482E-2</v>
      </c>
      <c r="DM335" s="19">
        <f t="shared" si="1284"/>
        <v>0.1306459183259838</v>
      </c>
      <c r="DN335" s="19">
        <f t="shared" si="1285"/>
        <v>1.6452982731954276E-3</v>
      </c>
      <c r="DO335" s="19">
        <f t="shared" si="1286"/>
        <v>0.20559628008930447</v>
      </c>
      <c r="DP335" s="19">
        <f t="shared" si="1287"/>
        <v>0.17582873107620001</v>
      </c>
      <c r="DQ335" s="19">
        <f t="shared" si="1288"/>
        <v>1.1816515213114217E-2</v>
      </c>
      <c r="DR335" s="19">
        <f t="shared" si="1289"/>
        <v>7.4563720210178208E-2</v>
      </c>
      <c r="DS335" s="19">
        <f t="shared" si="1290"/>
        <v>0.23623631413598262</v>
      </c>
      <c r="DT335" s="19">
        <f t="shared" si="1291"/>
        <v>1.9480307011715228E-2</v>
      </c>
      <c r="DU335" s="19">
        <f t="shared" si="1292"/>
        <v>1.1386380252939671E-2</v>
      </c>
      <c r="DV335" s="19">
        <f t="shared" si="1276"/>
        <v>3.6743280747780181E-3</v>
      </c>
      <c r="DW335" s="19">
        <f t="shared" si="1293"/>
        <v>5.8028893528793918E-3</v>
      </c>
      <c r="DX335" s="19">
        <f t="shared" si="1294"/>
        <v>2.0304245294591967E-2</v>
      </c>
      <c r="DY335" s="19">
        <f t="shared" si="1295"/>
        <v>2.8442756108929918E-3</v>
      </c>
      <c r="DZ335" s="19">
        <f t="shared" si="1296"/>
        <v>2.9944673430307889E-3</v>
      </c>
      <c r="EA335" s="19">
        <f t="shared" si="1196"/>
        <v>0.99996747112310369</v>
      </c>
      <c r="EB335" s="19"/>
      <c r="EC335" s="19">
        <f t="shared" si="1228"/>
        <v>6.3072809708634034E-2</v>
      </c>
      <c r="ED335" s="19">
        <f t="shared" si="1297"/>
        <v>1.3739750259794332E-2</v>
      </c>
      <c r="EE335" s="19">
        <f t="shared" si="1298"/>
        <v>3.0670988945000486E-3</v>
      </c>
      <c r="EF335" s="19">
        <f t="shared" si="1299"/>
        <v>6.681232902114892E-7</v>
      </c>
      <c r="EG335" s="19">
        <f t="shared" si="1300"/>
        <v>6.681232902114892E-7</v>
      </c>
      <c r="EH335" s="19">
        <f t="shared" si="1301"/>
        <v>6.681232902114892E-7</v>
      </c>
      <c r="EI335" s="19">
        <f t="shared" si="1302"/>
        <v>1.7269297837170912E-2</v>
      </c>
      <c r="EJ335" s="19">
        <f t="shared" si="1303"/>
        <v>0.1306501682292226</v>
      </c>
      <c r="EK335" s="19">
        <f t="shared" si="1304"/>
        <v>1.6453517946414065E-3</v>
      </c>
      <c r="EL335" s="19">
        <f t="shared" si="1305"/>
        <v>0.20560296812294407</v>
      </c>
      <c r="EM335" s="19">
        <f t="shared" si="1306"/>
        <v>0.17583445077340334</v>
      </c>
      <c r="EN335" s="19">
        <f t="shared" si="1307"/>
        <v>1.1816899603586718E-2</v>
      </c>
      <c r="EO335" s="19">
        <f t="shared" si="1308"/>
        <v>7.4566145763154373E-2</v>
      </c>
      <c r="EP335" s="19">
        <f t="shared" si="1309"/>
        <v>0.23624399888793993</v>
      </c>
      <c r="EQ335" s="19">
        <f t="shared" si="1310"/>
        <v>1.9480940704837239E-2</v>
      </c>
      <c r="ER335" s="19">
        <f t="shared" si="1311"/>
        <v>1.138675065114985E-2</v>
      </c>
      <c r="ES335" s="19">
        <f t="shared" si="1277"/>
        <v>3.6744476004316744E-3</v>
      </c>
      <c r="ET335" s="19">
        <f t="shared" si="1312"/>
        <v>5.8030781204931933E-3</v>
      </c>
      <c r="EU335" s="19">
        <f t="shared" si="1313"/>
        <v>2.0304905790372814E-2</v>
      </c>
      <c r="EV335" s="19">
        <f t="shared" si="1314"/>
        <v>2.8443681349939027E-3</v>
      </c>
      <c r="EW335" s="19">
        <f t="shared" si="1315"/>
        <v>2.9945647528589925E-3</v>
      </c>
      <c r="EX335" s="19"/>
      <c r="EY335" s="19"/>
      <c r="EZ335" s="19">
        <f t="shared" si="1229"/>
        <v>-3.2586457751998983E-2</v>
      </c>
      <c r="FA335" s="19">
        <f t="shared" si="1240"/>
        <v>-6.3232390848783973E-2</v>
      </c>
      <c r="FB335" s="19">
        <f t="shared" si="1241"/>
        <v>-6.0196607421368092E-2</v>
      </c>
      <c r="FC335" s="19">
        <f t="shared" si="1242"/>
        <v>2.8005123502820211E-3</v>
      </c>
      <c r="FD335" s="19">
        <f t="shared" si="1243"/>
        <v>-7.9786602536430582E-3</v>
      </c>
      <c r="FE335" s="19">
        <f t="shared" si="1244"/>
        <v>4.6529877856475256E-2</v>
      </c>
      <c r="FF335" s="19">
        <f t="shared" si="1245"/>
        <v>1.2099776993026001E-2</v>
      </c>
      <c r="FG335" s="19">
        <f t="shared" si="1246"/>
        <v>-1.5320092742083314E-2</v>
      </c>
      <c r="FH335" s="19">
        <f t="shared" si="1247"/>
        <v>6.9823881014078507E-2</v>
      </c>
      <c r="FI335" s="19">
        <f t="shared" si="1248"/>
        <v>-8.3838657165439423E-2</v>
      </c>
      <c r="FJ335" s="19">
        <f t="shared" si="1249"/>
        <v>-2.7832793274748253E-2</v>
      </c>
      <c r="FK335" s="19">
        <f t="shared" si="1250"/>
        <v>-5.0587016857028391E-2</v>
      </c>
      <c r="FL335" s="19">
        <f t="shared" si="1251"/>
        <v>-1.092368196494929E-2</v>
      </c>
      <c r="FM335" s="19">
        <f t="shared" si="1252"/>
        <v>-7.6711174799825943E-3</v>
      </c>
      <c r="FN335" s="19">
        <f t="shared" si="1253"/>
        <v>-6.9243768603889422E-2</v>
      </c>
      <c r="FO335" s="19">
        <f t="shared" si="1254"/>
        <v>-1.8073081419306941E-2</v>
      </c>
      <c r="FP335" s="19">
        <f t="shared" si="1235"/>
        <v>-0.31912797876480054</v>
      </c>
      <c r="FQ335" s="19">
        <f t="shared" si="1236"/>
        <v>-2.6662007992661729E-2</v>
      </c>
      <c r="FR335" s="19">
        <f t="shared" si="1237"/>
        <v>-4.8335863320835518E-2</v>
      </c>
      <c r="FS335" s="19">
        <f t="shared" si="1238"/>
        <v>-4.0712200142507204E-2</v>
      </c>
      <c r="FT335" s="19">
        <f t="shared" si="1239"/>
        <v>-2.6419104932283544E-2</v>
      </c>
      <c r="FU335" s="19"/>
      <c r="FV335" s="19"/>
      <c r="FW335" s="19">
        <f t="shared" si="1200"/>
        <v>0.96637733658661285</v>
      </c>
      <c r="FX335" s="19">
        <f t="shared" si="1230"/>
        <v>0.77683541387191557</v>
      </c>
      <c r="FY335" s="19">
        <f t="shared" si="1144"/>
        <v>1.1326951083794055</v>
      </c>
      <c r="FZ335" s="19"/>
      <c r="GA335" s="19">
        <f t="shared" si="1201"/>
        <v>0.94615488880867438</v>
      </c>
      <c r="GB335" s="19">
        <f t="shared" si="1231"/>
        <v>0.98317869844805428</v>
      </c>
      <c r="GC335" s="19">
        <f t="shared" si="1145"/>
        <v>1.259447579988298</v>
      </c>
      <c r="GD335" s="19"/>
      <c r="GE335" s="19">
        <f t="shared" si="1202"/>
        <v>1.049719042848529</v>
      </c>
      <c r="GF335" s="19">
        <f t="shared" si="1232"/>
        <v>0.92615836574009736</v>
      </c>
      <c r="GG335" s="19">
        <f t="shared" si="1146"/>
        <v>1.0296419257261533</v>
      </c>
      <c r="GH335" s="19"/>
      <c r="GI335" s="132">
        <f t="shared" si="1318"/>
        <v>0.89044982292746866</v>
      </c>
      <c r="GJ335" s="19">
        <f t="shared" si="1203"/>
        <v>1.3079429199048551</v>
      </c>
      <c r="GK335" s="19">
        <f t="shared" si="1147"/>
        <v>1.3079432151324208</v>
      </c>
      <c r="GL335" s="3"/>
      <c r="GM335" s="3"/>
      <c r="GN335" s="8"/>
      <c r="GO335" s="5">
        <f t="shared" si="1233"/>
        <v>30</v>
      </c>
      <c r="GP335" t="b">
        <f t="shared" si="1204"/>
        <v>0</v>
      </c>
      <c r="GS335" s="11"/>
      <c r="GT335" s="11"/>
      <c r="GU335" s="11"/>
      <c r="GV335" s="11"/>
      <c r="GW335" s="11"/>
      <c r="GX335" s="11"/>
      <c r="GY335" s="11"/>
      <c r="GZ335" s="11" t="str">
        <f ca="1">IF(GP335,OFFSET(#REF!,$GP$225+$GO335,0),"")</f>
        <v/>
      </c>
      <c r="HA335" s="12" t="str">
        <f t="shared" ca="1" si="1343"/>
        <v/>
      </c>
      <c r="HB335" s="12" t="str">
        <f t="shared" ca="1" si="1344"/>
        <v/>
      </c>
      <c r="HC335" s="12" t="str">
        <f t="shared" ca="1" si="1345"/>
        <v/>
      </c>
      <c r="HD335" s="12" t="str">
        <f t="shared" ca="1" si="1346"/>
        <v/>
      </c>
      <c r="HE335" t="str">
        <f t="shared" ca="1" si="1212"/>
        <v/>
      </c>
      <c r="HF335" s="12" t="str">
        <f t="shared" ca="1" si="1347"/>
        <v/>
      </c>
      <c r="HG335" s="12" t="str">
        <f t="shared" ca="1" si="1348"/>
        <v/>
      </c>
      <c r="HH335" s="12" t="str">
        <f t="shared" ca="1" si="1349"/>
        <v/>
      </c>
      <c r="HJ335" s="17"/>
      <c r="HL335" s="18">
        <f t="shared" si="1213"/>
        <v>1979</v>
      </c>
      <c r="HM335" s="9">
        <f t="shared" si="1153"/>
        <v>0.64101300054931887</v>
      </c>
      <c r="HN335" s="9">
        <f t="shared" si="1154"/>
        <v>1.6321641654509429</v>
      </c>
      <c r="HO335" s="9">
        <f t="shared" si="1155"/>
        <v>1.2883197346704653</v>
      </c>
      <c r="HP335" s="9">
        <f t="shared" si="1156"/>
        <v>1.1223229421641656</v>
      </c>
      <c r="HQ335" s="9">
        <f t="shared" si="1157"/>
        <v>1.1288131490271249</v>
      </c>
      <c r="HR335" s="9">
        <f t="shared" si="1158"/>
        <v>1.0462377775191909</v>
      </c>
      <c r="HS335" s="9">
        <f t="shared" si="1159"/>
        <v>1.046238449084784</v>
      </c>
      <c r="HT335" s="9"/>
      <c r="HU335" s="9">
        <f t="shared" si="1160"/>
        <v>1.4459107950635139</v>
      </c>
      <c r="HV335" s="23">
        <f t="shared" si="1161"/>
        <v>1.632163117787959</v>
      </c>
      <c r="HX335" s="8"/>
      <c r="HY335" s="5">
        <f t="shared" si="1234"/>
        <v>30</v>
      </c>
      <c r="HZ335" t="b">
        <f t="shared" si="1214"/>
        <v>0</v>
      </c>
      <c r="IC335" s="11"/>
      <c r="ID335" s="11"/>
      <c r="IE335" s="11"/>
      <c r="IF335" t="str">
        <f t="shared" ca="1" si="1216"/>
        <v/>
      </c>
      <c r="IG335" s="12" t="str">
        <f t="shared" si="1217"/>
        <v/>
      </c>
      <c r="IH335" s="19" t="str">
        <f t="shared" ca="1" si="1218"/>
        <v/>
      </c>
      <c r="II335" s="19" t="str">
        <f t="shared" ca="1" si="1219"/>
        <v/>
      </c>
      <c r="IJ335" s="11" t="str">
        <f t="shared" ca="1" si="1220"/>
        <v/>
      </c>
      <c r="IK335" s="12" t="str">
        <f t="shared" ca="1" si="1221"/>
        <v/>
      </c>
      <c r="IL335" s="12" t="str">
        <f t="shared" ca="1" si="1340"/>
        <v/>
      </c>
      <c r="IM335" s="12" t="str">
        <f t="shared" ca="1" si="1341"/>
        <v/>
      </c>
      <c r="IN335" s="12" t="str">
        <f t="shared" ca="1" si="1342"/>
        <v/>
      </c>
      <c r="IO335" t="str">
        <f t="shared" ca="1" si="1222"/>
        <v/>
      </c>
      <c r="IP335" s="12" t="str">
        <f t="shared" ca="1" si="1223"/>
        <v/>
      </c>
      <c r="IQ335" s="12" t="str">
        <f t="shared" ca="1" si="1224"/>
        <v/>
      </c>
      <c r="IR335" s="12" t="str">
        <f t="shared" ca="1" si="1225"/>
        <v/>
      </c>
    </row>
    <row r="336" spans="1:252" x14ac:dyDescent="0.2">
      <c r="A336" t="s">
        <v>218</v>
      </c>
      <c r="B336" s="1">
        <f t="shared" si="1226"/>
        <v>1980</v>
      </c>
      <c r="C336" s="124">
        <f>Manufacturing_Energy_Data!C70</f>
        <v>922.40770166183279</v>
      </c>
      <c r="D336" s="124">
        <f>Manufacturing_Energy_Data!D70</f>
        <v>184.78026992160108</v>
      </c>
      <c r="E336" s="124">
        <f>Manufacturing_Energy_Data!E70</f>
        <v>42.470738760111416</v>
      </c>
      <c r="F336" s="124">
        <v>0.01</v>
      </c>
      <c r="G336" s="124">
        <v>0.01</v>
      </c>
      <c r="H336" s="124">
        <v>0.01</v>
      </c>
      <c r="I336" s="124">
        <f>Manufacturing_Energy_Data!F70</f>
        <v>242.89727792370905</v>
      </c>
      <c r="J336" s="124">
        <f>Manufacturing_Energy_Data!G70</f>
        <v>1902.3768621022043</v>
      </c>
      <c r="K336" s="124">
        <f>Manufacturing_Energy_Data!H70</f>
        <v>25.106376545139955</v>
      </c>
      <c r="L336" s="124">
        <f>Manufacturing_Energy_Data!I70</f>
        <v>2931.8295070227023</v>
      </c>
      <c r="M336" s="124">
        <f>Manufacturing_Energy_Data!J70</f>
        <v>2483.7558600045877</v>
      </c>
      <c r="N336" s="124">
        <f>Manufacturing_Energy_Data!K70</f>
        <v>148.87581004766508</v>
      </c>
      <c r="O336" s="124">
        <f>Manufacturing_Energy_Data!L70</f>
        <v>984.83199894460563</v>
      </c>
      <c r="P336" s="124">
        <f>Manufacturing_Energy_Data!M70</f>
        <v>2885.7306579716974</v>
      </c>
      <c r="Q336" s="124">
        <f>Manufacturing_Energy_Data!N70</f>
        <v>268.52909341700325</v>
      </c>
      <c r="R336" s="124">
        <f>Manufacturing_Energy_Data!O70</f>
        <v>159.98993177375115</v>
      </c>
      <c r="S336" s="124">
        <f>Manufacturing_Energy_Data!P70</f>
        <v>52.692981163001093</v>
      </c>
      <c r="T336" s="124">
        <f>Manufacturing_Energy_Data!Q70</f>
        <v>79.10024335567347</v>
      </c>
      <c r="U336" s="124">
        <f>Manufacturing_Energy_Data!R70</f>
        <v>259.04671378326719</v>
      </c>
      <c r="V336" s="124">
        <f>Manufacturing_Energy_Data!S70</f>
        <v>37.846453060468896</v>
      </c>
      <c r="W336" s="124">
        <f>Manufacturing_Energy_Data!T70</f>
        <v>42.106648223701853</v>
      </c>
      <c r="X336" s="124">
        <f t="shared" si="1118"/>
        <v>13654.405125682722</v>
      </c>
      <c r="Y336">
        <v>13654.405125682722</v>
      </c>
      <c r="Z336" s="19">
        <f t="shared" si="1319"/>
        <v>1.9984320607524071</v>
      </c>
      <c r="AA336" s="19">
        <f t="shared" si="1320"/>
        <v>2.8340916859941965</v>
      </c>
      <c r="AB336" s="19">
        <f t="shared" si="1321"/>
        <v>0.52924880327331869</v>
      </c>
      <c r="AC336" s="19">
        <f t="shared" si="1322"/>
        <v>2.166538784478904E-5</v>
      </c>
      <c r="AD336" s="19">
        <f t="shared" si="1323"/>
        <v>1.5337631486287201E-4</v>
      </c>
      <c r="AE336" s="19">
        <f t="shared" si="1324"/>
        <v>1.2461492752991385E-4</v>
      </c>
      <c r="AF336" s="19">
        <f t="shared" si="1325"/>
        <v>3.3813198921770975</v>
      </c>
      <c r="AG336" s="19">
        <f t="shared" si="1326"/>
        <v>15.315780839222528</v>
      </c>
      <c r="AH336" s="19">
        <f t="shared" si="1327"/>
        <v>0.42512689866132036</v>
      </c>
      <c r="AI336" s="19">
        <f t="shared" si="1328"/>
        <v>6.9769551056207746</v>
      </c>
      <c r="AJ336" s="19">
        <f t="shared" si="1329"/>
        <v>6.8955109448588097</v>
      </c>
      <c r="AK336" s="19">
        <f t="shared" si="1330"/>
        <v>1.8798200990469374</v>
      </c>
      <c r="AL336" s="19">
        <f t="shared" si="1331"/>
        <v>12.645201784795669</v>
      </c>
      <c r="AM336" s="19">
        <f t="shared" si="1332"/>
        <v>13.663167385192374</v>
      </c>
      <c r="AN336" s="19">
        <f t="shared" si="1333"/>
        <v>1.259064681341751</v>
      </c>
      <c r="AO336" s="19">
        <f t="shared" si="1334"/>
        <v>0.66405913905777614</v>
      </c>
      <c r="AP336" s="19">
        <f t="shared" si="1335"/>
        <v>2.0198297990240932</v>
      </c>
      <c r="AQ336" s="19">
        <f t="shared" si="1336"/>
        <v>0.92625979160347549</v>
      </c>
      <c r="AR336" s="19">
        <f t="shared" si="1337"/>
        <v>0.71155337023927834</v>
      </c>
      <c r="AS336" s="19">
        <f t="shared" si="1338"/>
        <v>0.80121881039516629</v>
      </c>
      <c r="AT336" s="19">
        <f t="shared" si="1339"/>
        <v>0.6791187338699628</v>
      </c>
      <c r="AU336" s="19">
        <f t="shared" si="1317"/>
        <v>20.167863494156212</v>
      </c>
      <c r="AV336" s="19"/>
      <c r="AX336" s="19">
        <f t="shared" si="1119"/>
        <v>1.2099400720970028</v>
      </c>
      <c r="AY336" s="19">
        <f t="shared" si="1120"/>
        <v>1.2258422220371226</v>
      </c>
      <c r="AZ336" s="19">
        <f t="shared" si="1121"/>
        <v>1.4613797254251024</v>
      </c>
      <c r="BA336" s="19">
        <f t="shared" si="1122"/>
        <v>1.068276321998902</v>
      </c>
      <c r="BB336" s="19">
        <f t="shared" si="1123"/>
        <v>1.0358504515254632</v>
      </c>
      <c r="BC336" s="19">
        <f t="shared" si="1124"/>
        <v>0.9590134091297805</v>
      </c>
      <c r="BD336" s="19">
        <f t="shared" si="1125"/>
        <v>1.0503395087565985</v>
      </c>
      <c r="BE336" s="19">
        <f t="shared" si="1126"/>
        <v>1.0493929102772765</v>
      </c>
      <c r="BF336" s="19">
        <f t="shared" si="1127"/>
        <v>1.2413445214733054</v>
      </c>
      <c r="BG336" s="19">
        <f t="shared" si="1128"/>
        <v>0.89826714825278964</v>
      </c>
      <c r="BH336" s="19">
        <f t="shared" si="1129"/>
        <v>1.3760055183543383</v>
      </c>
      <c r="BI336" s="19">
        <f t="shared" si="1130"/>
        <v>1.4808006904682336</v>
      </c>
      <c r="BJ336" s="19">
        <f t="shared" si="1131"/>
        <v>1.2119832504631127</v>
      </c>
      <c r="BK336" s="19">
        <f t="shared" si="1132"/>
        <v>1.09130925187086</v>
      </c>
      <c r="BL336" s="19">
        <f t="shared" si="1133"/>
        <v>1.192378705812605</v>
      </c>
      <c r="BM336" s="19">
        <f t="shared" si="1134"/>
        <v>1.1849258687997064</v>
      </c>
      <c r="BN336" s="19">
        <f t="shared" si="1135"/>
        <v>1.7922868523025888</v>
      </c>
      <c r="BO336" s="19">
        <f t="shared" si="1136"/>
        <v>1.3079019923703152</v>
      </c>
      <c r="BP336" s="19">
        <f t="shared" si="1137"/>
        <v>1.3658815725723512</v>
      </c>
      <c r="BQ336" s="19">
        <f t="shared" si="1138"/>
        <v>1.1412744109689001</v>
      </c>
      <c r="BR336" s="19">
        <f t="shared" si="1139"/>
        <v>1.3823236381563042</v>
      </c>
      <c r="BS336" s="19">
        <f t="shared" si="1140"/>
        <v>1.4182700381266136</v>
      </c>
      <c r="BU336" s="16"/>
      <c r="BV336" s="9">
        <f t="shared" si="1141"/>
        <v>0.84411747441742158</v>
      </c>
      <c r="BW336" s="9">
        <f t="shared" si="1165"/>
        <v>1.4182700381266136</v>
      </c>
      <c r="BX336" s="9">
        <f t="shared" si="1166"/>
        <v>1.304217851632953</v>
      </c>
      <c r="BY336" s="9">
        <f t="shared" si="1167"/>
        <v>0.97031064310913917</v>
      </c>
      <c r="BZ336" s="9">
        <f t="shared" si="1168"/>
        <v>1.1207218430959014</v>
      </c>
      <c r="CA336" s="9">
        <f t="shared" si="1142"/>
        <v>1.1971860918001993</v>
      </c>
      <c r="CB336" s="9">
        <f t="shared" si="1169"/>
        <v>1.1971865226253373</v>
      </c>
      <c r="CC336" s="9"/>
      <c r="CD336" s="9">
        <f t="shared" si="1170"/>
        <v>1.2654964623723906</v>
      </c>
      <c r="CE336" s="9">
        <f t="shared" si="1171"/>
        <v>1.4182695277413286</v>
      </c>
      <c r="CG336" s="35"/>
      <c r="CH336">
        <f t="shared" si="1172"/>
        <v>1980</v>
      </c>
      <c r="CI336" s="19">
        <f t="shared" si="1173"/>
        <v>6.7553854830838866E-2</v>
      </c>
      <c r="CJ336" s="19">
        <f t="shared" si="1257"/>
        <v>1.3532648857330723E-2</v>
      </c>
      <c r="CK336" s="19">
        <f t="shared" si="1258"/>
        <v>3.110405643393994E-3</v>
      </c>
      <c r="CL336" s="19">
        <f t="shared" si="1259"/>
        <v>7.3236438409102782E-7</v>
      </c>
      <c r="CM336" s="19">
        <f t="shared" si="1260"/>
        <v>7.3236438409102782E-7</v>
      </c>
      <c r="CN336" s="19">
        <f t="shared" si="1261"/>
        <v>7.3236438409102782E-7</v>
      </c>
      <c r="CO336" s="19">
        <f t="shared" si="1262"/>
        <v>1.778893153439844E-2</v>
      </c>
      <c r="CP336" s="19">
        <f t="shared" si="1263"/>
        <v>0.13932330589225031</v>
      </c>
      <c r="CQ336" s="19">
        <f t="shared" si="1264"/>
        <v>1.8387015995238851E-3</v>
      </c>
      <c r="CR336" s="19">
        <f t="shared" si="1265"/>
        <v>0.21471675111705829</v>
      </c>
      <c r="CS336" s="19">
        <f t="shared" si="1266"/>
        <v>0.18190143306447409</v>
      </c>
      <c r="CT336" s="19">
        <f t="shared" si="1267"/>
        <v>1.0903134093161109E-2</v>
      </c>
      <c r="CU336" s="19">
        <f t="shared" si="1268"/>
        <v>7.212558803402018E-2</v>
      </c>
      <c r="CV336" s="19">
        <f t="shared" si="1269"/>
        <v>0.21134063559780386</v>
      </c>
      <c r="CW336" s="19">
        <f t="shared" si="1270"/>
        <v>1.9666114411086566E-2</v>
      </c>
      <c r="CX336" s="19">
        <f t="shared" si="1271"/>
        <v>1.1717092784424883E-2</v>
      </c>
      <c r="CY336" s="19">
        <f t="shared" si="1256"/>
        <v>3.8590462695361426E-3</v>
      </c>
      <c r="CZ336" s="19">
        <f t="shared" si="1272"/>
        <v>5.7930201006628212E-3</v>
      </c>
      <c r="DA336" s="19">
        <f t="shared" si="1273"/>
        <v>1.8971658699068725E-2</v>
      </c>
      <c r="DB336" s="19">
        <f t="shared" si="1274"/>
        <v>2.7717394285660295E-3</v>
      </c>
      <c r="DC336" s="19">
        <f t="shared" si="1275"/>
        <v>3.0837409492488975E-3</v>
      </c>
      <c r="DF336" s="19">
        <f t="shared" si="1227"/>
        <v>6.4825155842861901E-2</v>
      </c>
      <c r="DG336" s="19">
        <f t="shared" si="1278"/>
        <v>1.3470512653444037E-2</v>
      </c>
      <c r="DH336" s="19">
        <f t="shared" si="1279"/>
        <v>3.0122543010350318E-3</v>
      </c>
      <c r="DI336" s="19">
        <f t="shared" si="1280"/>
        <v>7.0089884093420244E-7</v>
      </c>
      <c r="DJ336" s="19">
        <f t="shared" si="1281"/>
        <v>7.0089884093420244E-7</v>
      </c>
      <c r="DK336" s="19">
        <f t="shared" si="1282"/>
        <v>7.0089884093420244E-7</v>
      </c>
      <c r="DL336" s="19">
        <f t="shared" si="1283"/>
        <v>1.7545388216219385E-2</v>
      </c>
      <c r="DM336" s="19">
        <f t="shared" si="1284"/>
        <v>0.13509752566132047</v>
      </c>
      <c r="DN336" s="19">
        <f t="shared" si="1285"/>
        <v>1.7827223830164647E-3</v>
      </c>
      <c r="DO336" s="19">
        <f t="shared" si="1286"/>
        <v>0.20965197264744748</v>
      </c>
      <c r="DP336" s="19">
        <f t="shared" si="1287"/>
        <v>0.17947823858848883</v>
      </c>
      <c r="DQ336" s="19">
        <f t="shared" si="1288"/>
        <v>1.1166847625138622E-2</v>
      </c>
      <c r="DR336" s="19">
        <f t="shared" si="1289"/>
        <v>7.3276017214654487E-2</v>
      </c>
      <c r="DS336" s="19">
        <f t="shared" si="1290"/>
        <v>0.22450174465267964</v>
      </c>
      <c r="DT336" s="19">
        <f t="shared" si="1291"/>
        <v>1.9461944840718972E-2</v>
      </c>
      <c r="DU336" s="19">
        <f t="shared" si="1292"/>
        <v>1.1604337014970437E-2</v>
      </c>
      <c r="DV336" s="19">
        <f t="shared" si="1276"/>
        <v>3.7075008480362617E-3</v>
      </c>
      <c r="DW336" s="19">
        <f t="shared" si="1293"/>
        <v>5.818026776951429E-3</v>
      </c>
      <c r="DX336" s="19">
        <f t="shared" si="1294"/>
        <v>1.9380967883885814E-2</v>
      </c>
      <c r="DY336" s="19">
        <f t="shared" si="1295"/>
        <v>2.7781553337575906E-3</v>
      </c>
      <c r="DZ336" s="19">
        <f t="shared" si="1296"/>
        <v>3.0220587508640426E-3</v>
      </c>
      <c r="EA336" s="19">
        <f t="shared" si="1196"/>
        <v>0.99958347393201374</v>
      </c>
      <c r="EB336" s="19"/>
      <c r="EC336" s="19">
        <f t="shared" si="1228"/>
        <v>6.4852168461591586E-2</v>
      </c>
      <c r="ED336" s="19">
        <f t="shared" si="1297"/>
        <v>1.347612581113984E-2</v>
      </c>
      <c r="EE336" s="19">
        <f t="shared" si="1298"/>
        <v>3.0135095063005303E-3</v>
      </c>
      <c r="EF336" s="19">
        <f t="shared" si="1299"/>
        <v>7.0119090522486353E-7</v>
      </c>
      <c r="EG336" s="19">
        <f t="shared" si="1300"/>
        <v>7.0119090522486353E-7</v>
      </c>
      <c r="EH336" s="19">
        <f t="shared" si="1301"/>
        <v>7.0119090522486353E-7</v>
      </c>
      <c r="EI336" s="19">
        <f t="shared" si="1302"/>
        <v>1.7552699373071794E-2</v>
      </c>
      <c r="EJ336" s="19">
        <f t="shared" si="1303"/>
        <v>0.13515382075085114</v>
      </c>
      <c r="EK336" s="19">
        <f t="shared" si="1304"/>
        <v>1.7834652427814307E-3</v>
      </c>
      <c r="EL336" s="19">
        <f t="shared" si="1305"/>
        <v>0.20973933454776872</v>
      </c>
      <c r="EM336" s="19">
        <f t="shared" si="1306"/>
        <v>0.17955302710486384</v>
      </c>
      <c r="EN336" s="19">
        <f t="shared" si="1307"/>
        <v>1.1171500846459704E-2</v>
      </c>
      <c r="EO336" s="19">
        <f t="shared" si="1308"/>
        <v>7.3306551304226863E-2</v>
      </c>
      <c r="EP336" s="19">
        <f t="shared" si="1309"/>
        <v>0.2245952944475641</v>
      </c>
      <c r="EQ336" s="19">
        <f t="shared" si="1310"/>
        <v>1.9470054626015823E-2</v>
      </c>
      <c r="ER336" s="19">
        <f t="shared" si="1311"/>
        <v>1.1609172537960248E-2</v>
      </c>
      <c r="ES336" s="19">
        <f t="shared" si="1277"/>
        <v>3.7090457622836067E-3</v>
      </c>
      <c r="ET336" s="19">
        <f t="shared" si="1312"/>
        <v>5.8204511465814205E-3</v>
      </c>
      <c r="EU336" s="19">
        <f t="shared" si="1313"/>
        <v>1.9389043926114371E-2</v>
      </c>
      <c r="EV336" s="19">
        <f t="shared" si="1314"/>
        <v>2.7793129900690471E-3</v>
      </c>
      <c r="EW336" s="19">
        <f t="shared" si="1315"/>
        <v>3.0233180416401988E-3</v>
      </c>
      <c r="EX336" s="19"/>
      <c r="EY336" s="19"/>
      <c r="EZ336" s="19">
        <f t="shared" si="1229"/>
        <v>-1.7191992969299269E-2</v>
      </c>
      <c r="FA336" s="19">
        <f t="shared" si="1240"/>
        <v>-2.0647325528323254E-2</v>
      </c>
      <c r="FB336" s="19">
        <f t="shared" si="1241"/>
        <v>-4.1784068797543143E-2</v>
      </c>
      <c r="FC336" s="19">
        <f t="shared" si="1242"/>
        <v>-1.17477483470765E-2</v>
      </c>
      <c r="FD336" s="19">
        <f t="shared" si="1243"/>
        <v>5.8622900732542532E-2</v>
      </c>
      <c r="FE336" s="19">
        <f t="shared" si="1244"/>
        <v>-1.7777707038446128E-2</v>
      </c>
      <c r="FF336" s="19">
        <f t="shared" si="1245"/>
        <v>4.3744055898060023E-3</v>
      </c>
      <c r="FG336" s="19">
        <f t="shared" si="1246"/>
        <v>-9.2450053726688217E-3</v>
      </c>
      <c r="FH336" s="19">
        <f t="shared" si="1247"/>
        <v>-3.0405955121697515E-2</v>
      </c>
      <c r="FI336" s="19">
        <f t="shared" si="1248"/>
        <v>-9.9247993577101928E-3</v>
      </c>
      <c r="FJ336" s="19">
        <f t="shared" si="1249"/>
        <v>9.7234564796562256E-2</v>
      </c>
      <c r="FK336" s="19">
        <f t="shared" si="1250"/>
        <v>-5.3342263255852777E-2</v>
      </c>
      <c r="FL336" s="19">
        <f t="shared" si="1251"/>
        <v>-1.8205794906489339E-2</v>
      </c>
      <c r="FM336" s="19">
        <f t="shared" si="1252"/>
        <v>-8.9265897534451091E-2</v>
      </c>
      <c r="FN336" s="19">
        <f t="shared" si="1253"/>
        <v>-2.4212563474736448E-2</v>
      </c>
      <c r="FO336" s="19">
        <f t="shared" si="1254"/>
        <v>-3.1993185709639854E-2</v>
      </c>
      <c r="FP336" s="19">
        <f t="shared" si="1235"/>
        <v>-0.22647547434183199</v>
      </c>
      <c r="FQ336" s="19">
        <f t="shared" si="1236"/>
        <v>-4.0271135503217995E-2</v>
      </c>
      <c r="FR336" s="19">
        <f t="shared" si="1237"/>
        <v>3.9420350261622772E-2</v>
      </c>
      <c r="FS336" s="19">
        <f t="shared" si="1238"/>
        <v>-7.0804511478733678E-2</v>
      </c>
      <c r="FT336" s="19">
        <f t="shared" si="1239"/>
        <v>2.3464519674123843E-2</v>
      </c>
      <c r="FU336" s="19"/>
      <c r="FV336" s="19"/>
      <c r="FW336" s="19">
        <f t="shared" si="1200"/>
        <v>0.98942940143827873</v>
      </c>
      <c r="FX336" s="19">
        <f t="shared" si="1230"/>
        <v>0.76862379856334695</v>
      </c>
      <c r="FY336" s="19">
        <f t="shared" si="1144"/>
        <v>1.1207218430959014</v>
      </c>
      <c r="FZ336" s="19"/>
      <c r="GA336" s="19">
        <f t="shared" si="1201"/>
        <v>1.0355475466831823</v>
      </c>
      <c r="GB336" s="19">
        <f t="shared" si="1231"/>
        <v>1.0181282891290468</v>
      </c>
      <c r="GC336" s="19">
        <f t="shared" si="1145"/>
        <v>1.304217851632953</v>
      </c>
      <c r="GD336" s="19"/>
      <c r="GE336" s="19">
        <f t="shared" si="1202"/>
        <v>0.94237678057333296</v>
      </c>
      <c r="GF336" s="19">
        <f t="shared" si="1232"/>
        <v>0.87279013900721236</v>
      </c>
      <c r="GG336" s="19">
        <f t="shared" si="1146"/>
        <v>0.97031064310913917</v>
      </c>
      <c r="GH336" s="19"/>
      <c r="GI336" s="132">
        <f t="shared" si="1318"/>
        <v>0.84411747441742158</v>
      </c>
      <c r="GJ336" s="19">
        <f t="shared" si="1203"/>
        <v>1.1971860918001993</v>
      </c>
      <c r="GK336" s="19">
        <f t="shared" si="1147"/>
        <v>1.1971865226253373</v>
      </c>
      <c r="GL336" s="3"/>
      <c r="GM336" s="3"/>
      <c r="GN336" s="8"/>
      <c r="GO336" s="5">
        <f t="shared" si="1233"/>
        <v>31</v>
      </c>
      <c r="GP336" t="b">
        <f t="shared" si="1204"/>
        <v>0</v>
      </c>
      <c r="GS336" s="11"/>
      <c r="GT336" s="11"/>
      <c r="GU336" s="11"/>
      <c r="GV336" s="11"/>
      <c r="GW336" s="11"/>
      <c r="GX336" s="11"/>
      <c r="GY336" s="11"/>
      <c r="GZ336" s="11" t="str">
        <f ca="1">IF(GP336,OFFSET(#REF!,$GP$225+$GO336,0),"")</f>
        <v/>
      </c>
      <c r="HA336" s="12" t="str">
        <f t="shared" ca="1" si="1343"/>
        <v/>
      </c>
      <c r="HB336" s="12" t="str">
        <f t="shared" ca="1" si="1344"/>
        <v/>
      </c>
      <c r="HC336" s="12" t="str">
        <f t="shared" ca="1" si="1345"/>
        <v/>
      </c>
      <c r="HD336" s="12" t="str">
        <f t="shared" ca="1" si="1346"/>
        <v/>
      </c>
      <c r="HE336" t="str">
        <f t="shared" ca="1" si="1212"/>
        <v/>
      </c>
      <c r="HF336" s="12" t="str">
        <f t="shared" ca="1" si="1347"/>
        <v/>
      </c>
      <c r="HG336" s="12" t="str">
        <f t="shared" ca="1" si="1348"/>
        <v/>
      </c>
      <c r="HH336" s="12" t="str">
        <f t="shared" ca="1" si="1349"/>
        <v/>
      </c>
      <c r="HJ336" s="17"/>
      <c r="HL336" s="18">
        <f t="shared" si="1213"/>
        <v>1980</v>
      </c>
      <c r="HM336" s="9">
        <f t="shared" si="1153"/>
        <v>0.60765947856951696</v>
      </c>
      <c r="HN336" s="9">
        <f t="shared" si="1154"/>
        <v>1.5759532470987581</v>
      </c>
      <c r="HO336" s="9">
        <f t="shared" si="1155"/>
        <v>1.3341163405815288</v>
      </c>
      <c r="HP336" s="9">
        <f t="shared" si="1156"/>
        <v>1.0576510810002575</v>
      </c>
      <c r="HQ336" s="9">
        <f t="shared" si="1157"/>
        <v>1.1168809183775668</v>
      </c>
      <c r="HR336" s="9">
        <f t="shared" si="1158"/>
        <v>0.95764218522092825</v>
      </c>
      <c r="HS336" s="9">
        <f t="shared" si="1159"/>
        <v>0.95764292838196852</v>
      </c>
      <c r="HT336" s="9"/>
      <c r="HU336" s="9">
        <f t="shared" si="1160"/>
        <v>1.4110295897961616</v>
      </c>
      <c r="HV336" s="23">
        <f t="shared" si="1161"/>
        <v>1.5759520241094582</v>
      </c>
      <c r="HX336" s="8"/>
      <c r="HY336" s="5">
        <f t="shared" si="1234"/>
        <v>31</v>
      </c>
      <c r="HZ336" t="b">
        <f t="shared" si="1214"/>
        <v>0</v>
      </c>
      <c r="IC336" s="11"/>
      <c r="ID336" s="11"/>
      <c r="IE336" s="11"/>
      <c r="IF336" t="str">
        <f t="shared" ca="1" si="1216"/>
        <v/>
      </c>
      <c r="IG336" s="12" t="str">
        <f t="shared" si="1217"/>
        <v/>
      </c>
      <c r="IH336" s="19" t="str">
        <f t="shared" ca="1" si="1218"/>
        <v/>
      </c>
      <c r="II336" s="19" t="str">
        <f t="shared" ca="1" si="1219"/>
        <v/>
      </c>
      <c r="IJ336" s="11" t="str">
        <f t="shared" ca="1" si="1220"/>
        <v/>
      </c>
      <c r="IK336" s="12" t="str">
        <f t="shared" ca="1" si="1221"/>
        <v/>
      </c>
      <c r="IL336" s="12" t="str">
        <f t="shared" ca="1" si="1340"/>
        <v/>
      </c>
      <c r="IM336" s="12" t="str">
        <f t="shared" ca="1" si="1341"/>
        <v/>
      </c>
      <c r="IN336" s="12" t="str">
        <f t="shared" ca="1" si="1342"/>
        <v/>
      </c>
      <c r="IO336" t="str">
        <f t="shared" ca="1" si="1222"/>
        <v/>
      </c>
      <c r="IP336" s="12" t="str">
        <f t="shared" ca="1" si="1223"/>
        <v/>
      </c>
      <c r="IQ336" s="12" t="str">
        <f t="shared" ca="1" si="1224"/>
        <v/>
      </c>
      <c r="IR336" s="12" t="str">
        <f t="shared" ca="1" si="1225"/>
        <v/>
      </c>
    </row>
    <row r="337" spans="1:252" x14ac:dyDescent="0.2">
      <c r="A337" t="s">
        <v>218</v>
      </c>
      <c r="B337" s="1">
        <f t="shared" si="1226"/>
        <v>1981</v>
      </c>
      <c r="C337" s="124">
        <f>Manufacturing_Energy_Data!C71</f>
        <v>871.84697216243671</v>
      </c>
      <c r="D337" s="124">
        <f>Manufacturing_Energy_Data!D71</f>
        <v>180.50914249836566</v>
      </c>
      <c r="E337" s="124">
        <f>Manufacturing_Energy_Data!E71</f>
        <v>42.345051313580534</v>
      </c>
      <c r="F337" s="124">
        <v>0.01</v>
      </c>
      <c r="G337" s="124">
        <v>0.01</v>
      </c>
      <c r="H337" s="124">
        <v>0.01</v>
      </c>
      <c r="I337" s="124">
        <f>Manufacturing_Energy_Data!F71</f>
        <v>240.63906050766875</v>
      </c>
      <c r="J337" s="124">
        <f>Manufacturing_Energy_Data!G71</f>
        <v>1945.5459826376425</v>
      </c>
      <c r="K337" s="124">
        <f>Manufacturing_Energy_Data!H71</f>
        <v>25.110901303618594</v>
      </c>
      <c r="L337" s="124">
        <f>Manufacturing_Energy_Data!I71</f>
        <v>2462.6978715783816</v>
      </c>
      <c r="M337" s="124">
        <f>Manufacturing_Energy_Data!J71</f>
        <v>2411.7206101045604</v>
      </c>
      <c r="N337" s="124">
        <f>Manufacturing_Energy_Data!K71</f>
        <v>143.31845004025831</v>
      </c>
      <c r="O337" s="124">
        <f>Manufacturing_Energy_Data!L71</f>
        <v>939.40731186371977</v>
      </c>
      <c r="P337" s="124">
        <f>Manufacturing_Energy_Data!M71</f>
        <v>2863.4257409779875</v>
      </c>
      <c r="Q337" s="124">
        <f>Manufacturing_Energy_Data!N71</f>
        <v>258.21315692472746</v>
      </c>
      <c r="R337" s="124">
        <f>Manufacturing_Energy_Data!O71</f>
        <v>149.91649472996102</v>
      </c>
      <c r="S337" s="124">
        <f>Manufacturing_Energy_Data!P71</f>
        <v>50.110291723208206</v>
      </c>
      <c r="T337" s="124">
        <f>Manufacturing_Energy_Data!Q71</f>
        <v>75.069692323553895</v>
      </c>
      <c r="U337" s="124">
        <f>Manufacturing_Energy_Data!R71</f>
        <v>245.592678776209</v>
      </c>
      <c r="V337" s="124">
        <f>Manufacturing_Energy_Data!S71</f>
        <v>35.349587816966157</v>
      </c>
      <c r="W337" s="124">
        <f>Manufacturing_Energy_Data!T71</f>
        <v>39.419355998762526</v>
      </c>
      <c r="X337" s="124">
        <f t="shared" si="1118"/>
        <v>12980.268353281608</v>
      </c>
      <c r="Y337">
        <v>12980.268353281608</v>
      </c>
      <c r="Z337" s="19">
        <f t="shared" si="1319"/>
        <v>1.8541463352237433</v>
      </c>
      <c r="AA337" s="19">
        <f t="shared" si="1320"/>
        <v>2.8344465800043714</v>
      </c>
      <c r="AB337" s="19">
        <f t="shared" si="1321"/>
        <v>0.52687655183400728</v>
      </c>
      <c r="AC337" s="19">
        <f t="shared" si="1322"/>
        <v>2.1266878184194593E-5</v>
      </c>
      <c r="AD337" s="19">
        <f t="shared" si="1323"/>
        <v>1.5702509805175295E-4</v>
      </c>
      <c r="AE337" s="19">
        <f t="shared" si="1324"/>
        <v>1.2442458693279044E-4</v>
      </c>
      <c r="AF337" s="19">
        <f t="shared" si="1325"/>
        <v>3.4160308249929212</v>
      </c>
      <c r="AG337" s="19">
        <f t="shared" si="1326"/>
        <v>15.388400520861069</v>
      </c>
      <c r="AH337" s="19">
        <f t="shared" si="1327"/>
        <v>0.41545773157379129</v>
      </c>
      <c r="AI337" s="19">
        <f t="shared" si="1328"/>
        <v>7.5338559832229146</v>
      </c>
      <c r="AJ337" s="19">
        <f t="shared" si="1329"/>
        <v>6.0921045678545616</v>
      </c>
      <c r="AK337" s="19">
        <f t="shared" si="1330"/>
        <v>1.7296406668487854</v>
      </c>
      <c r="AL337" s="19">
        <f t="shared" si="1331"/>
        <v>12.602078574280693</v>
      </c>
      <c r="AM337" s="19">
        <f t="shared" si="1332"/>
        <v>13.737279082740757</v>
      </c>
      <c r="AN337" s="19">
        <f t="shared" si="1333"/>
        <v>1.223778297736549</v>
      </c>
      <c r="AO337" s="19">
        <f t="shared" si="1334"/>
        <v>0.62239144523138989</v>
      </c>
      <c r="AP337" s="19">
        <f t="shared" si="1335"/>
        <v>1.8745187095059332</v>
      </c>
      <c r="AQ337" s="19">
        <f t="shared" si="1336"/>
        <v>0.88733254900151393</v>
      </c>
      <c r="AR337" s="19">
        <f t="shared" si="1337"/>
        <v>0.69537690545386832</v>
      </c>
      <c r="AS337" s="19">
        <f t="shared" si="1338"/>
        <v>0.75189397466554253</v>
      </c>
      <c r="AT337" s="19">
        <f t="shared" si="1339"/>
        <v>0.60240849227968507</v>
      </c>
      <c r="AU337" s="19">
        <f t="shared" si="1317"/>
        <v>18.299626601123101</v>
      </c>
      <c r="AV337" s="19"/>
      <c r="AX337" s="19">
        <f t="shared" ref="AX337:AX359" si="1350">Z337/Z$370</f>
        <v>1.1225830462679678</v>
      </c>
      <c r="AY337" s="19">
        <f t="shared" ref="AY337:AY359" si="1351">AA337/AA$370</f>
        <v>1.2259957259142804</v>
      </c>
      <c r="AZ337" s="19">
        <f t="shared" ref="AZ337:AZ359" si="1352">AB337/AB$370</f>
        <v>1.454829384384029</v>
      </c>
      <c r="BA337" s="19">
        <f t="shared" ref="BA337:BA359" si="1353">AC337/AC$370</f>
        <v>1.0486266190925559</v>
      </c>
      <c r="BB337" s="19">
        <f t="shared" ref="BB337:BB359" si="1354">AD337/AD$370</f>
        <v>1.0604930680670068</v>
      </c>
      <c r="BC337" s="19">
        <f t="shared" ref="BC337:BC359" si="1355">AE337/AE$370</f>
        <v>0.95754858313692914</v>
      </c>
      <c r="BD337" s="19">
        <f t="shared" ref="BD337:BD359" si="1356">AF337/AF$370</f>
        <v>1.0611217669530515</v>
      </c>
      <c r="BE337" s="19">
        <f t="shared" ref="BE337:BE359" si="1357">AG337/AG$370</f>
        <v>1.0543686003748338</v>
      </c>
      <c r="BF337" s="19">
        <f t="shared" ref="BF337:BF359" si="1358">AH337/AH$370</f>
        <v>1.213111145441091</v>
      </c>
      <c r="BG337" s="19">
        <f t="shared" ref="BG337:BG359" si="1359">AI337/AI$370</f>
        <v>0.96996687336355347</v>
      </c>
      <c r="BH337" s="19">
        <f t="shared" ref="BH337:BH359" si="1360">AJ337/AJ$370</f>
        <v>1.2156850407161801</v>
      </c>
      <c r="BI337" s="19">
        <f t="shared" ref="BI337:BI359" si="1361">AK337/AK$370</f>
        <v>1.3624990471323102</v>
      </c>
      <c r="BJ337" s="19">
        <f t="shared" ref="BJ337:BJ359" si="1362">AL337/AL$370</f>
        <v>1.2078500931011491</v>
      </c>
      <c r="BK337" s="19">
        <f t="shared" ref="BK337:BK359" si="1363">AM337/AM$370</f>
        <v>1.0972287271232863</v>
      </c>
      <c r="BL337" s="19">
        <f t="shared" ref="BL337:BL359" si="1364">AN337/AN$370</f>
        <v>1.1589612547161767</v>
      </c>
      <c r="BM337" s="19">
        <f t="shared" ref="BM337:BM359" si="1365">AO337/AO$370</f>
        <v>1.1105753698694971</v>
      </c>
      <c r="BN337" s="19">
        <f t="shared" ref="BN337:BN359" si="1366">AP337/AP$370</f>
        <v>1.6633457131219522</v>
      </c>
      <c r="BO337" s="19">
        <f t="shared" ref="BO337:BO359" si="1367">AQ337/AQ$370</f>
        <v>1.2529357522094946</v>
      </c>
      <c r="BP337" s="19">
        <f t="shared" ref="BP337:BP359" si="1368">AR337/AR$370</f>
        <v>1.3348296008104479</v>
      </c>
      <c r="BQ337" s="19">
        <f t="shared" ref="BQ337:BQ359" si="1369">AS337/AS$370</f>
        <v>1.0710149860613647</v>
      </c>
      <c r="BR337" s="19">
        <f t="shared" ref="BR337:BR359" si="1370">AT337/AT$370</f>
        <v>1.2261824879414349</v>
      </c>
      <c r="BS337" s="19">
        <f t="shared" ref="BS337:BS359" si="1371">AU337/AU$370</f>
        <v>1.2868895173154045</v>
      </c>
      <c r="BU337" s="16"/>
      <c r="BV337" s="9">
        <f t="shared" ref="BV337:BV367" si="1372">CF37</f>
        <v>0.88436478898041426</v>
      </c>
      <c r="BW337" s="9">
        <f t="shared" si="1165"/>
        <v>1.2868895173154045</v>
      </c>
      <c r="BX337" s="9">
        <f t="shared" si="1166"/>
        <v>1.0984517313236544</v>
      </c>
      <c r="BY337" s="9">
        <f t="shared" si="1167"/>
        <v>1.0604352840803355</v>
      </c>
      <c r="BZ337" s="9">
        <f t="shared" si="1168"/>
        <v>1.1047805148432475</v>
      </c>
      <c r="CA337" s="9">
        <f t="shared" si="1142"/>
        <v>1.1380794883468155</v>
      </c>
      <c r="CB337" s="9">
        <f t="shared" si="1169"/>
        <v>1.138079776421745</v>
      </c>
      <c r="CC337" s="9"/>
      <c r="CD337" s="9">
        <f t="shared" si="1170"/>
        <v>1.1648369737547357</v>
      </c>
      <c r="CE337" s="9">
        <f t="shared" si="1171"/>
        <v>1.2868891915732072</v>
      </c>
      <c r="CG337" s="35"/>
      <c r="CH337">
        <f t="shared" si="1172"/>
        <v>1981</v>
      </c>
      <c r="CI337" s="19">
        <f t="shared" si="1173"/>
        <v>6.7167099202692565E-2</v>
      </c>
      <c r="CJ337" s="19">
        <f t="shared" si="1257"/>
        <v>1.3906426091162454E-2</v>
      </c>
      <c r="CK337" s="19">
        <f t="shared" si="1258"/>
        <v>3.2622631644495287E-3</v>
      </c>
      <c r="CL337" s="19">
        <f t="shared" si="1259"/>
        <v>7.7040009711908987E-7</v>
      </c>
      <c r="CM337" s="19">
        <f t="shared" si="1260"/>
        <v>7.7040009711908987E-7</v>
      </c>
      <c r="CN337" s="19">
        <f t="shared" si="1261"/>
        <v>7.7040009711908987E-7</v>
      </c>
      <c r="CO337" s="19">
        <f t="shared" si="1262"/>
        <v>1.8538835558575457E-2</v>
      </c>
      <c r="CP337" s="19">
        <f t="shared" si="1263"/>
        <v>0.1498848813973695</v>
      </c>
      <c r="CQ337" s="19">
        <f t="shared" si="1264"/>
        <v>1.9345440803055646E-3</v>
      </c>
      <c r="CR337" s="19">
        <f t="shared" si="1265"/>
        <v>0.18972626794389613</v>
      </c>
      <c r="CS337" s="19">
        <f t="shared" si="1266"/>
        <v>0.18579897922486641</v>
      </c>
      <c r="CT337" s="19">
        <f t="shared" si="1267"/>
        <v>1.1041254782997244E-2</v>
      </c>
      <c r="CU337" s="19">
        <f t="shared" si="1268"/>
        <v>7.2371948429419283E-2</v>
      </c>
      <c r="CV337" s="19">
        <f t="shared" si="1269"/>
        <v>0.22059834689427435</v>
      </c>
      <c r="CW337" s="19">
        <f t="shared" si="1270"/>
        <v>1.9892744117223683E-2</v>
      </c>
      <c r="CX337" s="19">
        <f t="shared" si="1271"/>
        <v>1.154956820997155E-2</v>
      </c>
      <c r="CY337" s="19">
        <f t="shared" si="1256"/>
        <v>3.8604973610225531E-3</v>
      </c>
      <c r="CZ337" s="19">
        <f t="shared" si="1272"/>
        <v>5.7833698256766122E-3</v>
      </c>
      <c r="DA337" s="19">
        <f t="shared" si="1273"/>
        <v>1.8920462358092888E-2</v>
      </c>
      <c r="DB337" s="19">
        <f t="shared" si="1274"/>
        <v>2.7233325887310524E-3</v>
      </c>
      <c r="DC337" s="19">
        <f t="shared" si="1275"/>
        <v>3.0368675689818629E-3</v>
      </c>
      <c r="DF337" s="19">
        <f t="shared" si="1227"/>
        <v>6.7360291967298119E-2</v>
      </c>
      <c r="DG337" s="19">
        <f t="shared" si="1278"/>
        <v>1.3718688828445548E-2</v>
      </c>
      <c r="DH337" s="19">
        <f t="shared" si="1279"/>
        <v>3.1857311977295097E-3</v>
      </c>
      <c r="DI337" s="19">
        <f t="shared" si="1280"/>
        <v>7.5122176273107431E-7</v>
      </c>
      <c r="DJ337" s="19">
        <f t="shared" si="1281"/>
        <v>7.5122176273107431E-7</v>
      </c>
      <c r="DK337" s="19">
        <f t="shared" si="1282"/>
        <v>7.5122176273107431E-7</v>
      </c>
      <c r="DL337" s="19">
        <f t="shared" si="1283"/>
        <v>1.8161303243105165E-2</v>
      </c>
      <c r="DM337" s="19">
        <f t="shared" si="1284"/>
        <v>0.14453978784953336</v>
      </c>
      <c r="DN337" s="19">
        <f t="shared" si="1285"/>
        <v>1.8862170282762422E-3</v>
      </c>
      <c r="DO337" s="19">
        <f t="shared" si="1286"/>
        <v>0.20196388717842084</v>
      </c>
      <c r="DP337" s="19">
        <f t="shared" si="1287"/>
        <v>0.183843320411643</v>
      </c>
      <c r="DQ337" s="19">
        <f t="shared" si="1288"/>
        <v>1.0972049545105928E-2</v>
      </c>
      <c r="DR337" s="19">
        <f t="shared" si="1289"/>
        <v>7.2248698226499763E-2</v>
      </c>
      <c r="DS337" s="19">
        <f t="shared" si="1290"/>
        <v>0.21593641723820384</v>
      </c>
      <c r="DT337" s="19">
        <f t="shared" si="1291"/>
        <v>1.9779212871522494E-2</v>
      </c>
      <c r="DU337" s="19">
        <f t="shared" si="1292"/>
        <v>1.1633129459391069E-2</v>
      </c>
      <c r="DV337" s="19">
        <f t="shared" si="1276"/>
        <v>3.8597717698185272E-3</v>
      </c>
      <c r="DW337" s="19">
        <f t="shared" si="1293"/>
        <v>5.7881936223973937E-3</v>
      </c>
      <c r="DX337" s="19">
        <f t="shared" si="1294"/>
        <v>1.8946048999945477E-2</v>
      </c>
      <c r="DY337" s="19">
        <f t="shared" si="1295"/>
        <v>2.7474649367673081E-3</v>
      </c>
      <c r="DZ337" s="19">
        <f t="shared" si="1296"/>
        <v>3.0602444298752441E-3</v>
      </c>
      <c r="EA337" s="19">
        <f t="shared" si="1196"/>
        <v>0.9996327124692671</v>
      </c>
      <c r="EB337" s="19"/>
      <c r="EC337" s="19">
        <f t="shared" si="1228"/>
        <v>6.7385041652855124E-2</v>
      </c>
      <c r="ED337" s="19">
        <f t="shared" si="1297"/>
        <v>1.3723729383123122E-2</v>
      </c>
      <c r="EE337" s="19">
        <f t="shared" si="1298"/>
        <v>3.1869017069881579E-3</v>
      </c>
      <c r="EF337" s="19">
        <f t="shared" si="1299"/>
        <v>7.5149777849448885E-7</v>
      </c>
      <c r="EG337" s="19">
        <f t="shared" si="1300"/>
        <v>7.5149777849448885E-7</v>
      </c>
      <c r="EH337" s="19">
        <f t="shared" si="1301"/>
        <v>7.5149777849448885E-7</v>
      </c>
      <c r="EI337" s="19">
        <f t="shared" si="1302"/>
        <v>1.8167976114190559E-2</v>
      </c>
      <c r="EJ337" s="19">
        <f t="shared" si="1303"/>
        <v>0.14459289501690564</v>
      </c>
      <c r="EK337" s="19">
        <f t="shared" si="1304"/>
        <v>1.8869100668153979E-3</v>
      </c>
      <c r="EL337" s="19">
        <f t="shared" si="1305"/>
        <v>0.20203809325080491</v>
      </c>
      <c r="EM337" s="19">
        <f t="shared" si="1306"/>
        <v>0.18391086858043884</v>
      </c>
      <c r="EN337" s="19">
        <f t="shared" si="1307"/>
        <v>1.0976080922765176E-2</v>
      </c>
      <c r="EO337" s="19">
        <f t="shared" si="1308"/>
        <v>7.2275244022409868E-2</v>
      </c>
      <c r="EP337" s="19">
        <f t="shared" si="1309"/>
        <v>0.21601575713224033</v>
      </c>
      <c r="EQ337" s="19">
        <f t="shared" si="1310"/>
        <v>1.9786480198976671E-2</v>
      </c>
      <c r="ER337" s="19">
        <f t="shared" si="1311"/>
        <v>1.1637403732672184E-2</v>
      </c>
      <c r="ES337" s="19">
        <f t="shared" si="1277"/>
        <v>3.8611899367360816E-3</v>
      </c>
      <c r="ET337" s="19">
        <f t="shared" si="1312"/>
        <v>5.7903203348553351E-3</v>
      </c>
      <c r="EU337" s="19">
        <f t="shared" si="1313"/>
        <v>1.8953010204263356E-2</v>
      </c>
      <c r="EV337" s="19">
        <f t="shared" si="1314"/>
        <v>2.7484744171492655E-3</v>
      </c>
      <c r="EW337" s="19">
        <f t="shared" si="1315"/>
        <v>3.0613688324743864E-3</v>
      </c>
      <c r="EX337" s="19"/>
      <c r="EY337" s="19"/>
      <c r="EZ337" s="19">
        <f t="shared" si="1229"/>
        <v>-7.4938509979715406E-2</v>
      </c>
      <c r="FA337" s="19">
        <f t="shared" si="1240"/>
        <v>1.2521535323045376E-4</v>
      </c>
      <c r="FB337" s="19">
        <f t="shared" si="1241"/>
        <v>-4.4923747308159368E-3</v>
      </c>
      <c r="FC337" s="19">
        <f t="shared" si="1242"/>
        <v>-1.8565109338993316E-2</v>
      </c>
      <c r="FD337" s="19">
        <f t="shared" si="1243"/>
        <v>2.3511176916885604E-2</v>
      </c>
      <c r="FE337" s="19">
        <f t="shared" si="1244"/>
        <v>-1.5285978580284387E-3</v>
      </c>
      <c r="FF337" s="19">
        <f t="shared" si="1245"/>
        <v>1.0213165681975563E-2</v>
      </c>
      <c r="FG337" s="19">
        <f t="shared" si="1246"/>
        <v>4.7302884383134524E-3</v>
      </c>
      <c r="FH337" s="19">
        <f t="shared" si="1247"/>
        <v>-2.3006829385751316E-2</v>
      </c>
      <c r="FI337" s="19">
        <f t="shared" si="1248"/>
        <v>7.6794403196182817E-2</v>
      </c>
      <c r="FJ337" s="19">
        <f t="shared" si="1249"/>
        <v>-0.12387701250954636</v>
      </c>
      <c r="FK337" s="19">
        <f t="shared" si="1250"/>
        <v>-8.3262400355004096E-2</v>
      </c>
      <c r="FL337" s="19">
        <f t="shared" si="1251"/>
        <v>-3.4160711044775045E-3</v>
      </c>
      <c r="FM337" s="19">
        <f t="shared" si="1252"/>
        <v>5.4095380061199919E-3</v>
      </c>
      <c r="FN337" s="19">
        <f t="shared" si="1253"/>
        <v>-2.8426090530675949E-2</v>
      </c>
      <c r="FO337" s="19">
        <f t="shared" si="1254"/>
        <v>-6.4801982394901383E-2</v>
      </c>
      <c r="FP337" s="19">
        <f t="shared" si="1235"/>
        <v>-7.4661311745550851E-2</v>
      </c>
      <c r="FQ337" s="19">
        <f t="shared" si="1236"/>
        <v>-4.2934921419844577E-2</v>
      </c>
      <c r="FR337" s="19">
        <f t="shared" si="1237"/>
        <v>-2.2996417020713662E-2</v>
      </c>
      <c r="FS337" s="19">
        <f t="shared" si="1238"/>
        <v>-6.3538758419947716E-2</v>
      </c>
      <c r="FT337" s="19">
        <f t="shared" si="1239"/>
        <v>-0.1198602042631729</v>
      </c>
      <c r="FU337" s="19"/>
      <c r="FV337" s="19"/>
      <c r="FW337" s="19">
        <f t="shared" si="1200"/>
        <v>0.98577583871425467</v>
      </c>
      <c r="FX337" s="19">
        <f t="shared" si="1230"/>
        <v>0.75769076968451965</v>
      </c>
      <c r="FY337" s="19">
        <f t="shared" ref="FY337:FY366" si="1373">FX337/FX$370</f>
        <v>1.1047805148432475</v>
      </c>
      <c r="FZ337" s="19"/>
      <c r="GA337" s="19">
        <f t="shared" si="1201"/>
        <v>0.84223025313472899</v>
      </c>
      <c r="GB337" s="19">
        <f t="shared" si="1231"/>
        <v>0.85749844667678565</v>
      </c>
      <c r="GC337" s="19">
        <f t="shared" ref="GC337:GC366" si="1374">GB337/GB$370</f>
        <v>1.0984517313236544</v>
      </c>
      <c r="GD337" s="19"/>
      <c r="GE337" s="19">
        <f t="shared" si="1202"/>
        <v>1.0928822554006132</v>
      </c>
      <c r="GF337" s="19">
        <f t="shared" si="1232"/>
        <v>0.95385685560961697</v>
      </c>
      <c r="GG337" s="19">
        <f t="shared" ref="GG337:GG366" si="1375">GF337/GF$370</f>
        <v>1.0604352840803355</v>
      </c>
      <c r="GH337" s="19"/>
      <c r="GI337" s="132">
        <f t="shared" si="1318"/>
        <v>0.88436478898041426</v>
      </c>
      <c r="GJ337" s="19">
        <f t="shared" si="1203"/>
        <v>1.1380794883468153</v>
      </c>
      <c r="GK337" s="19">
        <f t="shared" ref="GK337:GK366" si="1376">X337/X$370</f>
        <v>1.138079776421745</v>
      </c>
      <c r="GL337" s="3"/>
      <c r="GM337" s="3"/>
      <c r="GN337" s="8"/>
      <c r="GO337" s="5">
        <f t="shared" si="1233"/>
        <v>32</v>
      </c>
      <c r="GP337" t="b">
        <f t="shared" si="1204"/>
        <v>0</v>
      </c>
      <c r="GS337" s="11"/>
      <c r="GT337" s="11"/>
      <c r="GU337" s="11"/>
      <c r="GV337" s="11"/>
      <c r="GW337" s="11"/>
      <c r="GX337" s="11"/>
      <c r="GY337" s="11"/>
      <c r="GZ337" s="11" t="str">
        <f ca="1">IF(GP337,OFFSET(#REF!,$GP$225+$GO337,0),"")</f>
        <v/>
      </c>
      <c r="HA337" s="12" t="str">
        <f t="shared" ca="1" si="1343"/>
        <v/>
      </c>
      <c r="HB337" s="12" t="str">
        <f t="shared" ca="1" si="1344"/>
        <v/>
      </c>
      <c r="HC337" s="12" t="str">
        <f t="shared" ca="1" si="1345"/>
        <v/>
      </c>
      <c r="HD337" s="12" t="str">
        <f t="shared" ca="1" si="1346"/>
        <v/>
      </c>
      <c r="HE337" t="str">
        <f t="shared" ca="1" si="1212"/>
        <v/>
      </c>
      <c r="HF337" s="12" t="str">
        <f t="shared" ca="1" si="1347"/>
        <v/>
      </c>
      <c r="HG337" s="12" t="str">
        <f t="shared" ca="1" si="1348"/>
        <v/>
      </c>
      <c r="HH337" s="12" t="str">
        <f t="shared" ca="1" si="1349"/>
        <v/>
      </c>
      <c r="HJ337" s="17"/>
      <c r="HL337" s="18">
        <f t="shared" si="1213"/>
        <v>1981</v>
      </c>
      <c r="HM337" s="9">
        <f t="shared" ref="HM337:HM366" si="1377">BV337/BV$371</f>
        <v>0.63663253376903239</v>
      </c>
      <c r="HN337" s="9">
        <f t="shared" ref="HN337:HN366" si="1378">BW337/BW$371</f>
        <v>1.4299658449736721</v>
      </c>
      <c r="HO337" s="9">
        <f t="shared" ref="HO337:HO366" si="1379">BX337/BX$371</f>
        <v>1.1236331432391593</v>
      </c>
      <c r="HP337" s="9">
        <f t="shared" ref="HP337:HP366" si="1380">BY337/BY$371</f>
        <v>1.1558880988304581</v>
      </c>
      <c r="HQ337" s="9">
        <f t="shared" ref="HQ337:HQ366" si="1381">BZ337/BZ$371</f>
        <v>1.1009942240575927</v>
      </c>
      <c r="HR337" s="9">
        <f t="shared" si="1158"/>
        <v>0.91036216979160423</v>
      </c>
      <c r="HS337" s="9">
        <f t="shared" ref="HS337:HS366" si="1382">CB337/CB$371</f>
        <v>0.91036277908876428</v>
      </c>
      <c r="HT337" s="9"/>
      <c r="HU337" s="9">
        <f t="shared" ref="HU337:HU366" si="1383">CD337/CD$371</f>
        <v>1.2987941777216034</v>
      </c>
      <c r="HV337" s="23">
        <f t="shared" si="1161"/>
        <v>1.429964887911116</v>
      </c>
      <c r="HX337" s="8"/>
      <c r="HY337" s="5">
        <f t="shared" si="1234"/>
        <v>32</v>
      </c>
      <c r="HZ337" t="b">
        <f t="shared" si="1214"/>
        <v>0</v>
      </c>
      <c r="IC337" s="11"/>
      <c r="ID337" s="11"/>
      <c r="IE337" s="11"/>
      <c r="IF337" t="str">
        <f t="shared" ca="1" si="1216"/>
        <v/>
      </c>
      <c r="IG337" s="12" t="str">
        <f t="shared" si="1217"/>
        <v/>
      </c>
      <c r="IH337" s="19" t="str">
        <f t="shared" ca="1" si="1218"/>
        <v/>
      </c>
      <c r="II337" s="19" t="str">
        <f t="shared" ca="1" si="1219"/>
        <v/>
      </c>
      <c r="IJ337" s="11" t="str">
        <f t="shared" ca="1" si="1220"/>
        <v/>
      </c>
      <c r="IK337" s="12" t="str">
        <f t="shared" ca="1" si="1221"/>
        <v/>
      </c>
      <c r="IL337" s="12" t="str">
        <f t="shared" ca="1" si="1340"/>
        <v/>
      </c>
      <c r="IM337" s="12" t="str">
        <f t="shared" ca="1" si="1341"/>
        <v/>
      </c>
      <c r="IN337" s="12" t="str">
        <f t="shared" ca="1" si="1342"/>
        <v/>
      </c>
      <c r="IO337" t="str">
        <f t="shared" ca="1" si="1222"/>
        <v/>
      </c>
      <c r="IP337" s="12" t="str">
        <f t="shared" ca="1" si="1223"/>
        <v/>
      </c>
      <c r="IQ337" s="12" t="str">
        <f t="shared" ca="1" si="1224"/>
        <v/>
      </c>
      <c r="IR337" s="12" t="str">
        <f t="shared" ca="1" si="1225"/>
        <v/>
      </c>
    </row>
    <row r="338" spans="1:252" x14ac:dyDescent="0.2">
      <c r="A338" t="s">
        <v>218</v>
      </c>
      <c r="B338" s="1">
        <f t="shared" si="1226"/>
        <v>1982</v>
      </c>
      <c r="C338" s="124">
        <f>Manufacturing_Energy_Data!C72</f>
        <v>891.93788225512594</v>
      </c>
      <c r="D338" s="124">
        <f>Manufacturing_Energy_Data!D72</f>
        <v>159.78213317458031</v>
      </c>
      <c r="E338" s="124">
        <f>Manufacturing_Energy_Data!E72</f>
        <v>34.013769143533565</v>
      </c>
      <c r="F338" s="124">
        <v>0.01</v>
      </c>
      <c r="G338" s="124">
        <v>0.01</v>
      </c>
      <c r="H338" s="124">
        <v>0.01</v>
      </c>
      <c r="I338" s="124">
        <f>Manufacturing_Energy_Data!F72</f>
        <v>210.02915005482549</v>
      </c>
      <c r="J338" s="124">
        <f>Manufacturing_Energy_Data!G72</f>
        <v>1845.776193736714</v>
      </c>
      <c r="K338" s="124">
        <f>Manufacturing_Energy_Data!H72</f>
        <v>26.386883194594706</v>
      </c>
      <c r="L338" s="124">
        <f>Manufacturing_Energy_Data!I72</f>
        <v>2440.9314981412763</v>
      </c>
      <c r="M338" s="124">
        <f>Manufacturing_Energy_Data!J72</f>
        <v>2159.1595693274257</v>
      </c>
      <c r="N338" s="124">
        <f>Manufacturing_Energy_Data!K72</f>
        <v>136.26444012949824</v>
      </c>
      <c r="O338" s="124">
        <f>Manufacturing_Energy_Data!L72</f>
        <v>785.08748857552825</v>
      </c>
      <c r="P338" s="124">
        <f>Manufacturing_Energy_Data!M72</f>
        <v>1939.1872750254779</v>
      </c>
      <c r="Q338" s="124">
        <f>Manufacturing_Energy_Data!N72</f>
        <v>255.11123699757593</v>
      </c>
      <c r="R338" s="124">
        <f>Manufacturing_Energy_Data!O72</f>
        <v>146.71824713642917</v>
      </c>
      <c r="S338" s="124">
        <f>Manufacturing_Energy_Data!P72</f>
        <v>56.145183757856287</v>
      </c>
      <c r="T338" s="124">
        <f>Manufacturing_Energy_Data!Q72</f>
        <v>71.438470733898484</v>
      </c>
      <c r="U338" s="124">
        <f>Manufacturing_Energy_Data!R72</f>
        <v>227.04383602320218</v>
      </c>
      <c r="V338" s="124">
        <f>Manufacturing_Energy_Data!S72</f>
        <v>32.584803977169017</v>
      </c>
      <c r="W338" s="124">
        <f>Manufacturing_Energy_Data!T72</f>
        <v>35.311188624615482</v>
      </c>
      <c r="X338" s="124">
        <f t="shared" si="1118"/>
        <v>11452.939250009325</v>
      </c>
      <c r="Y338">
        <v>11452.939250009325</v>
      </c>
      <c r="Z338" s="19">
        <f t="shared" si="1319"/>
        <v>1.8616059234686477</v>
      </c>
      <c r="AA338" s="19">
        <f t="shared" si="1320"/>
        <v>2.6615499698612841</v>
      </c>
      <c r="AB338" s="19">
        <f t="shared" si="1321"/>
        <v>0.42116233796043812</v>
      </c>
      <c r="AC338" s="19">
        <f t="shared" si="1322"/>
        <v>2.0871475026510447E-5</v>
      </c>
      <c r="AD338" s="19">
        <f t="shared" si="1323"/>
        <v>1.6657369112435343E-4</v>
      </c>
      <c r="AE338" s="19">
        <f t="shared" si="1324"/>
        <v>1.2382113143156505E-4</v>
      </c>
      <c r="AF338" s="19">
        <f t="shared" si="1325"/>
        <v>3.2576915643562052</v>
      </c>
      <c r="AG338" s="19">
        <f t="shared" si="1326"/>
        <v>14.790390934643391</v>
      </c>
      <c r="AH338" s="19">
        <f t="shared" si="1327"/>
        <v>0.40373294352149908</v>
      </c>
      <c r="AI338" s="19">
        <f t="shared" si="1328"/>
        <v>7.8174798358627999</v>
      </c>
      <c r="AJ338" s="19">
        <f t="shared" si="1329"/>
        <v>5.7460391187476123</v>
      </c>
      <c r="AK338" s="19">
        <f t="shared" si="1330"/>
        <v>1.6409322730635643</v>
      </c>
      <c r="AL338" s="19">
        <f t="shared" si="1331"/>
        <v>11.731849455075359</v>
      </c>
      <c r="AM338" s="19">
        <f t="shared" si="1332"/>
        <v>12.813750310593768</v>
      </c>
      <c r="AN338" s="19">
        <f t="shared" si="1333"/>
        <v>1.3230920342827266</v>
      </c>
      <c r="AO338" s="19">
        <f t="shared" si="1334"/>
        <v>0.68403057592842764</v>
      </c>
      <c r="AP338" s="19">
        <f t="shared" si="1335"/>
        <v>1.7883725325044759</v>
      </c>
      <c r="AQ338" s="19">
        <f t="shared" si="1336"/>
        <v>0.9176364430440126</v>
      </c>
      <c r="AR338" s="19">
        <f t="shared" si="1337"/>
        <v>0.7158790439871886</v>
      </c>
      <c r="AS338" s="19">
        <f t="shared" si="1338"/>
        <v>0.7238758509575477</v>
      </c>
      <c r="AT338" s="19">
        <f t="shared" si="1339"/>
        <v>0.53476218593295444</v>
      </c>
      <c r="AU338" s="19">
        <f t="shared" si="1317"/>
        <v>17.412278031608245</v>
      </c>
      <c r="AV338" s="19"/>
      <c r="AX338" s="19">
        <f t="shared" si="1350"/>
        <v>1.1270994143327673</v>
      </c>
      <c r="AY338" s="19">
        <f t="shared" si="1351"/>
        <v>1.1512119898030266</v>
      </c>
      <c r="AZ338" s="19">
        <f t="shared" si="1352"/>
        <v>1.1629277156630042</v>
      </c>
      <c r="BA338" s="19">
        <f t="shared" si="1353"/>
        <v>1.0291300915425463</v>
      </c>
      <c r="BB338" s="19">
        <f t="shared" si="1354"/>
        <v>1.1249809549648582</v>
      </c>
      <c r="BC338" s="19">
        <f t="shared" si="1355"/>
        <v>0.9529045013326094</v>
      </c>
      <c r="BD338" s="19">
        <f t="shared" si="1356"/>
        <v>1.0119368372400064</v>
      </c>
      <c r="BE338" s="19">
        <f t="shared" si="1357"/>
        <v>1.01339471685937</v>
      </c>
      <c r="BF338" s="19">
        <f t="shared" si="1358"/>
        <v>1.1788754820192298</v>
      </c>
      <c r="BG338" s="19">
        <f t="shared" si="1359"/>
        <v>1.0064828012189659</v>
      </c>
      <c r="BH338" s="19">
        <f t="shared" si="1360"/>
        <v>1.1466273637012561</v>
      </c>
      <c r="BI338" s="19">
        <f t="shared" si="1361"/>
        <v>1.2926203120160711</v>
      </c>
      <c r="BJ338" s="19">
        <f t="shared" si="1362"/>
        <v>1.1244427157819286</v>
      </c>
      <c r="BK338" s="19">
        <f t="shared" si="1363"/>
        <v>1.0234643162074675</v>
      </c>
      <c r="BL338" s="19">
        <f t="shared" si="1364"/>
        <v>1.2530148695996859</v>
      </c>
      <c r="BM338" s="19">
        <f t="shared" si="1365"/>
        <v>1.2205622613937646</v>
      </c>
      <c r="BN338" s="19">
        <f t="shared" si="1366"/>
        <v>1.5869042919237684</v>
      </c>
      <c r="BO338" s="19">
        <f t="shared" si="1367"/>
        <v>1.2957256085263176</v>
      </c>
      <c r="BP338" s="19">
        <f t="shared" si="1368"/>
        <v>1.3741850369481066</v>
      </c>
      <c r="BQ338" s="19">
        <f t="shared" si="1369"/>
        <v>1.031105329402749</v>
      </c>
      <c r="BR338" s="19">
        <f t="shared" si="1370"/>
        <v>1.0884906770202629</v>
      </c>
      <c r="BS338" s="19">
        <f t="shared" si="1371"/>
        <v>1.2244882674317918</v>
      </c>
      <c r="BU338" s="16"/>
      <c r="BV338" s="9">
        <f t="shared" si="1372"/>
        <v>0.82007082901250261</v>
      </c>
      <c r="BW338" s="9">
        <f t="shared" si="1165"/>
        <v>1.2244882674317918</v>
      </c>
      <c r="BX338" s="9">
        <f t="shared" si="1166"/>
        <v>1.148822257038858</v>
      </c>
      <c r="BY338" s="9">
        <f t="shared" si="1167"/>
        <v>0.99235708555187052</v>
      </c>
      <c r="BZ338" s="9">
        <f t="shared" si="1168"/>
        <v>1.0740726765863664</v>
      </c>
      <c r="CA338" s="9">
        <f t="shared" si="1142"/>
        <v>1.0041667763278403</v>
      </c>
      <c r="CB338" s="9">
        <f t="shared" si="1169"/>
        <v>1.0041671085888726</v>
      </c>
      <c r="CC338" s="9"/>
      <c r="CD338" s="9">
        <f t="shared" si="1170"/>
        <v>1.140041906812203</v>
      </c>
      <c r="CE338" s="9">
        <f t="shared" si="1171"/>
        <v>1.2244878622704078</v>
      </c>
      <c r="CG338" s="35"/>
      <c r="CH338">
        <f t="shared" si="1172"/>
        <v>1982</v>
      </c>
      <c r="CI338" s="19">
        <f t="shared" si="1173"/>
        <v>7.7878513347951248E-2</v>
      </c>
      <c r="CJ338" s="19">
        <f t="shared" si="1257"/>
        <v>1.395119014312856E-2</v>
      </c>
      <c r="CK338" s="19">
        <f t="shared" si="1258"/>
        <v>2.9698724843498902E-3</v>
      </c>
      <c r="CL338" s="19">
        <f t="shared" si="1259"/>
        <v>8.7313830814145439E-7</v>
      </c>
      <c r="CM338" s="19">
        <f t="shared" si="1260"/>
        <v>8.7313830814145439E-7</v>
      </c>
      <c r="CN338" s="19">
        <f t="shared" si="1261"/>
        <v>8.7313830814145439E-7</v>
      </c>
      <c r="CO338" s="19">
        <f t="shared" si="1262"/>
        <v>1.8338449673925797E-2</v>
      </c>
      <c r="CP338" s="19">
        <f t="shared" si="1263"/>
        <v>0.16116179030070479</v>
      </c>
      <c r="CQ338" s="19">
        <f t="shared" si="1264"/>
        <v>2.3039398549654596E-3</v>
      </c>
      <c r="CR338" s="19">
        <f t="shared" si="1265"/>
        <v>0.21312707985762597</v>
      </c>
      <c r="CS338" s="19">
        <f t="shared" si="1266"/>
        <v>0.18852449333699797</v>
      </c>
      <c r="CT338" s="19">
        <f t="shared" si="1267"/>
        <v>1.1897770271451259E-2</v>
      </c>
      <c r="CU338" s="19">
        <f t="shared" si="1268"/>
        <v>6.8548996151786015E-2</v>
      </c>
      <c r="CV338" s="19">
        <f t="shared" si="1269"/>
        <v>0.1693178696485183</v>
      </c>
      <c r="CW338" s="19">
        <f t="shared" si="1270"/>
        <v>2.2274739385993704E-2</v>
      </c>
      <c r="CX338" s="19">
        <f t="shared" si="1271"/>
        <v>1.2810532207818155E-2</v>
      </c>
      <c r="CY338" s="19">
        <f t="shared" si="1256"/>
        <v>4.9022510756625707E-3</v>
      </c>
      <c r="CZ338" s="19">
        <f t="shared" si="1272"/>
        <v>6.2375665472808924E-3</v>
      </c>
      <c r="DA338" s="19">
        <f t="shared" si="1273"/>
        <v>1.9824067085924456E-2</v>
      </c>
      <c r="DB338" s="19">
        <f t="shared" si="1274"/>
        <v>2.8451040615746289E-3</v>
      </c>
      <c r="DC338" s="19">
        <f t="shared" si="1275"/>
        <v>3.0831551494160531E-3</v>
      </c>
      <c r="DF338" s="19">
        <f t="shared" si="1227"/>
        <v>7.2390776854573263E-2</v>
      </c>
      <c r="DG338" s="19">
        <f t="shared" si="1278"/>
        <v>1.3928796128672325E-2</v>
      </c>
      <c r="DH338" s="19">
        <f t="shared" si="1279"/>
        <v>3.1137801508878782E-3</v>
      </c>
      <c r="DI338" s="19">
        <f t="shared" si="1280"/>
        <v>8.2069771756188313E-7</v>
      </c>
      <c r="DJ338" s="19">
        <f t="shared" si="1281"/>
        <v>8.2069771756188313E-7</v>
      </c>
      <c r="DK338" s="19">
        <f t="shared" si="1282"/>
        <v>8.2069771756188313E-7</v>
      </c>
      <c r="DL338" s="19">
        <f t="shared" si="1283"/>
        <v>1.8438461136790246E-2</v>
      </c>
      <c r="DM338" s="19">
        <f t="shared" si="1284"/>
        <v>0.15545517175967702</v>
      </c>
      <c r="DN338" s="19">
        <f t="shared" si="1285"/>
        <v>2.1138654096071515E-3</v>
      </c>
      <c r="DO338" s="19">
        <f t="shared" si="1286"/>
        <v>0.20119991992522368</v>
      </c>
      <c r="DP338" s="19">
        <f t="shared" si="1287"/>
        <v>0.18715842874402944</v>
      </c>
      <c r="DQ338" s="19">
        <f t="shared" si="1288"/>
        <v>1.1464180335130884E-2</v>
      </c>
      <c r="DR338" s="19">
        <f t="shared" si="1289"/>
        <v>7.0443183834426951E-2</v>
      </c>
      <c r="DS338" s="19">
        <f t="shared" si="1290"/>
        <v>0.193828836717963</v>
      </c>
      <c r="DT338" s="19">
        <f t="shared" si="1291"/>
        <v>2.1061296583028993E-2</v>
      </c>
      <c r="DU338" s="19">
        <f t="shared" si="1292"/>
        <v>1.2169163773792643E-2</v>
      </c>
      <c r="DV338" s="19">
        <f t="shared" si="1276"/>
        <v>4.3606544710617021E-3</v>
      </c>
      <c r="DW338" s="19">
        <f t="shared" si="1293"/>
        <v>6.0076068833575767E-3</v>
      </c>
      <c r="DX338" s="19">
        <f t="shared" si="1294"/>
        <v>1.9368751882133026E-2</v>
      </c>
      <c r="DY338" s="19">
        <f t="shared" si="1295"/>
        <v>2.7837744488319375E-3</v>
      </c>
      <c r="DZ338" s="19">
        <f t="shared" si="1296"/>
        <v>3.0599530104834629E-3</v>
      </c>
      <c r="EA338" s="19">
        <f t="shared" si="1196"/>
        <v>0.99834906414282387</v>
      </c>
      <c r="EB338" s="19"/>
      <c r="EC338" s="19">
        <f t="shared" si="1228"/>
        <v>7.2510487017611938E-2</v>
      </c>
      <c r="ED338" s="19">
        <f t="shared" si="1297"/>
        <v>1.3951829704604872E-2</v>
      </c>
      <c r="EE338" s="19">
        <f t="shared" si="1298"/>
        <v>3.1189293031103804E-3</v>
      </c>
      <c r="EF338" s="19">
        <f t="shared" si="1299"/>
        <v>8.2205487743560812E-7</v>
      </c>
      <c r="EG338" s="19">
        <f t="shared" si="1300"/>
        <v>8.2205487743560812E-7</v>
      </c>
      <c r="EH338" s="19">
        <f t="shared" si="1301"/>
        <v>8.2205487743560812E-7</v>
      </c>
      <c r="EI338" s="19">
        <f t="shared" si="1302"/>
        <v>1.8468952192208836E-2</v>
      </c>
      <c r="EJ338" s="19">
        <f t="shared" si="1303"/>
        <v>0.15571224268452621</v>
      </c>
      <c r="EK338" s="19">
        <f t="shared" si="1304"/>
        <v>2.1173610368655006E-3</v>
      </c>
      <c r="EL338" s="19">
        <f t="shared" si="1305"/>
        <v>0.20153263738266999</v>
      </c>
      <c r="EM338" s="19">
        <f t="shared" si="1306"/>
        <v>0.18746792626557171</v>
      </c>
      <c r="EN338" s="19">
        <f t="shared" si="1307"/>
        <v>1.148313825983696E-2</v>
      </c>
      <c r="EO338" s="19">
        <f t="shared" si="1308"/>
        <v>7.0559673329196756E-2</v>
      </c>
      <c r="EP338" s="19">
        <f t="shared" si="1309"/>
        <v>0.19414936486606837</v>
      </c>
      <c r="EQ338" s="19">
        <f t="shared" si="1310"/>
        <v>2.1096124932126908E-2</v>
      </c>
      <c r="ER338" s="19">
        <f t="shared" si="1311"/>
        <v>1.2189287505609082E-2</v>
      </c>
      <c r="ES338" s="19">
        <f t="shared" si="1277"/>
        <v>4.3678655368958874E-3</v>
      </c>
      <c r="ET338" s="19">
        <f t="shared" si="1312"/>
        <v>6.0175414583231663E-3</v>
      </c>
      <c r="EU338" s="19">
        <f t="shared" si="1313"/>
        <v>1.9400781327684132E-2</v>
      </c>
      <c r="EV338" s="19">
        <f t="shared" si="1314"/>
        <v>2.7883778818604578E-3</v>
      </c>
      <c r="EW338" s="19">
        <f t="shared" si="1315"/>
        <v>3.0650131505964989E-3</v>
      </c>
      <c r="EX338" s="19"/>
      <c r="EY338" s="19"/>
      <c r="EZ338" s="19">
        <f t="shared" si="1229"/>
        <v>4.0151214327655872E-3</v>
      </c>
      <c r="FA338" s="19">
        <f t="shared" si="1240"/>
        <v>-6.2938059719672201E-2</v>
      </c>
      <c r="FB338" s="19">
        <f t="shared" si="1241"/>
        <v>-0.22394791389333163</v>
      </c>
      <c r="FC338" s="19">
        <f t="shared" si="1242"/>
        <v>-1.8767452125629972E-2</v>
      </c>
      <c r="FD338" s="19">
        <f t="shared" si="1243"/>
        <v>5.903214806790847E-2</v>
      </c>
      <c r="FE338" s="19">
        <f t="shared" si="1244"/>
        <v>-4.8617691684463516E-3</v>
      </c>
      <c r="FF338" s="19">
        <f t="shared" si="1245"/>
        <v>-4.7460464137713834E-2</v>
      </c>
      <c r="FG338" s="19">
        <f t="shared" si="1246"/>
        <v>-3.9636303945087575E-2</v>
      </c>
      <c r="FH338" s="19">
        <f t="shared" si="1247"/>
        <v>-2.8627251559944906E-2</v>
      </c>
      <c r="FI338" s="19">
        <f t="shared" si="1248"/>
        <v>3.6955237480266856E-2</v>
      </c>
      <c r="FJ338" s="19">
        <f t="shared" si="1249"/>
        <v>-5.8482831137656351E-2</v>
      </c>
      <c r="FK338" s="19">
        <f t="shared" si="1250"/>
        <v>-5.2649140402282413E-2</v>
      </c>
      <c r="FL338" s="19">
        <f t="shared" si="1251"/>
        <v>-7.1554447523413431E-2</v>
      </c>
      <c r="FM338" s="19">
        <f t="shared" si="1252"/>
        <v>-6.9594400916706517E-2</v>
      </c>
      <c r="FN338" s="19">
        <f t="shared" si="1253"/>
        <v>7.802840916881229E-2</v>
      </c>
      <c r="FO338" s="19">
        <f t="shared" si="1254"/>
        <v>9.4433390311666601E-2</v>
      </c>
      <c r="FP338" s="19">
        <f t="shared" si="1235"/>
        <v>-4.7045931647070112E-2</v>
      </c>
      <c r="FQ338" s="19">
        <f t="shared" si="1236"/>
        <v>3.3581454270419003E-2</v>
      </c>
      <c r="FR338" s="19">
        <f t="shared" si="1237"/>
        <v>2.9057211137646005E-2</v>
      </c>
      <c r="FS338" s="19">
        <f t="shared" si="1238"/>
        <v>-3.7975421769454336E-2</v>
      </c>
      <c r="FT338" s="19">
        <f t="shared" si="1239"/>
        <v>-0.11911363799986538</v>
      </c>
      <c r="FU338" s="19"/>
      <c r="FV338" s="19"/>
      <c r="FW338" s="19">
        <f t="shared" ref="FW338:FW364" si="1384">EXP(SUMPRODUCT($EC338:$EW338,EZ338:FT338))</f>
        <v>0.97220458014573319</v>
      </c>
      <c r="FX338" s="19">
        <f t="shared" si="1230"/>
        <v>0.7366304366214359</v>
      </c>
      <c r="FY338" s="19">
        <f t="shared" si="1373"/>
        <v>1.0740726765863664</v>
      </c>
      <c r="FZ338" s="19"/>
      <c r="GA338" s="19">
        <f t="shared" ref="GA338:GA367" si="1385">EXP(SUMPRODUCT($EC338:$EW338,DF38:DZ38))</f>
        <v>1.0458559300138806</v>
      </c>
      <c r="GB338" s="19">
        <f t="shared" si="1231"/>
        <v>0.89681983543460764</v>
      </c>
      <c r="GC338" s="19">
        <f t="shared" si="1374"/>
        <v>1.148822257038858</v>
      </c>
      <c r="GD338" s="19"/>
      <c r="GE338" s="19">
        <f t="shared" ref="GE338:GE367" si="1386">EXP(SUMPRODUCT($EC338:$EW338,EC38:EW38))</f>
        <v>0.93580164716274417</v>
      </c>
      <c r="GF338" s="19">
        <f t="shared" si="1232"/>
        <v>0.89262081663695536</v>
      </c>
      <c r="GG338" s="19">
        <f t="shared" si="1375"/>
        <v>0.99235708555187052</v>
      </c>
      <c r="GH338" s="19"/>
      <c r="GI338" s="132">
        <f t="shared" si="1318"/>
        <v>0.82007082901250261</v>
      </c>
      <c r="GJ338" s="19">
        <f t="shared" si="1203"/>
        <v>1.0041667763278406</v>
      </c>
      <c r="GK338" s="19">
        <f t="shared" si="1376"/>
        <v>1.0041671085888726</v>
      </c>
      <c r="GL338" s="3"/>
      <c r="GM338" s="3"/>
      <c r="GN338" s="8"/>
      <c r="GO338" s="5">
        <f t="shared" si="1233"/>
        <v>33</v>
      </c>
      <c r="GP338" t="b">
        <f t="shared" si="1204"/>
        <v>0</v>
      </c>
      <c r="GS338" s="11"/>
      <c r="GT338" s="11"/>
      <c r="GU338" s="11"/>
      <c r="GV338" s="11"/>
      <c r="GW338" s="11"/>
      <c r="GX338" s="11"/>
      <c r="GY338" s="11"/>
      <c r="GZ338" s="11" t="str">
        <f ca="1">IF(GP338,OFFSET(#REF!,$GP$225+$GO338,0),"")</f>
        <v/>
      </c>
      <c r="HA338" s="12" t="str">
        <f t="shared" ca="1" si="1343"/>
        <v/>
      </c>
      <c r="HB338" s="12" t="str">
        <f t="shared" ca="1" si="1344"/>
        <v/>
      </c>
      <c r="HC338" s="12" t="str">
        <f t="shared" ca="1" si="1345"/>
        <v/>
      </c>
      <c r="HD338" s="12" t="str">
        <f t="shared" ca="1" si="1346"/>
        <v/>
      </c>
      <c r="HE338" t="str">
        <f t="shared" ca="1" si="1212"/>
        <v/>
      </c>
      <c r="HF338" s="12" t="str">
        <f t="shared" ca="1" si="1347"/>
        <v/>
      </c>
      <c r="HG338" s="12" t="str">
        <f t="shared" ca="1" si="1348"/>
        <v/>
      </c>
      <c r="HH338" s="12" t="str">
        <f t="shared" ca="1" si="1349"/>
        <v/>
      </c>
      <c r="HJ338" s="17"/>
      <c r="HL338" s="18">
        <f t="shared" si="1213"/>
        <v>1982</v>
      </c>
      <c r="HM338" s="9">
        <f t="shared" si="1377"/>
        <v>0.59034888798118224</v>
      </c>
      <c r="HN338" s="9">
        <f t="shared" si="1378"/>
        <v>1.3606268264980375</v>
      </c>
      <c r="HO338" s="9">
        <f t="shared" si="1379"/>
        <v>1.1751583860168109</v>
      </c>
      <c r="HP338" s="9">
        <f t="shared" si="1380"/>
        <v>1.0816819868213554</v>
      </c>
      <c r="HQ338" s="9">
        <f t="shared" si="1381"/>
        <v>1.0703916273427894</v>
      </c>
      <c r="HR338" s="9">
        <f t="shared" si="1158"/>
        <v>0.80324393391744864</v>
      </c>
      <c r="HS338" s="9">
        <f t="shared" si="1382"/>
        <v>0.80324453398048146</v>
      </c>
      <c r="HT338" s="9"/>
      <c r="HU338" s="9">
        <f t="shared" si="1383"/>
        <v>1.2711476578164413</v>
      </c>
      <c r="HV338" s="23">
        <f t="shared" si="1161"/>
        <v>1.3606258100431159</v>
      </c>
      <c r="HX338" s="8"/>
      <c r="HY338" s="5">
        <f t="shared" si="1234"/>
        <v>33</v>
      </c>
      <c r="HZ338" t="b">
        <f t="shared" si="1214"/>
        <v>0</v>
      </c>
      <c r="IC338" s="11"/>
      <c r="ID338" s="11"/>
      <c r="IE338" s="11"/>
      <c r="IF338" t="str">
        <f t="shared" ca="1" si="1216"/>
        <v/>
      </c>
      <c r="IG338" s="12" t="str">
        <f t="shared" si="1217"/>
        <v/>
      </c>
      <c r="IH338" s="19" t="str">
        <f t="shared" ca="1" si="1218"/>
        <v/>
      </c>
      <c r="II338" s="19" t="str">
        <f t="shared" ca="1" si="1219"/>
        <v/>
      </c>
      <c r="IJ338" s="11" t="str">
        <f t="shared" ca="1" si="1220"/>
        <v/>
      </c>
      <c r="IK338" s="12" t="str">
        <f t="shared" ca="1" si="1221"/>
        <v/>
      </c>
      <c r="IL338" s="12" t="str">
        <f t="shared" ca="1" si="1340"/>
        <v/>
      </c>
      <c r="IM338" s="12" t="str">
        <f t="shared" ca="1" si="1341"/>
        <v/>
      </c>
      <c r="IN338" s="12" t="str">
        <f t="shared" ca="1" si="1342"/>
        <v/>
      </c>
      <c r="IO338" t="str">
        <f t="shared" ca="1" si="1222"/>
        <v/>
      </c>
      <c r="IP338" s="12" t="str">
        <f t="shared" ca="1" si="1223"/>
        <v/>
      </c>
      <c r="IQ338" s="12" t="str">
        <f t="shared" ca="1" si="1224"/>
        <v/>
      </c>
      <c r="IR338" s="12" t="str">
        <f t="shared" ca="1" si="1225"/>
        <v/>
      </c>
    </row>
    <row r="339" spans="1:252" x14ac:dyDescent="0.2">
      <c r="A339" t="s">
        <v>218</v>
      </c>
      <c r="B339" s="1">
        <f t="shared" si="1226"/>
        <v>1983</v>
      </c>
      <c r="C339" s="124">
        <f>Manufacturing_Energy_Data!C73</f>
        <v>926.28715741012616</v>
      </c>
      <c r="D339" s="124">
        <f>Manufacturing_Energy_Data!D73</f>
        <v>178.92517753979021</v>
      </c>
      <c r="E339" s="124">
        <f>Manufacturing_Energy_Data!E73</f>
        <v>36.976401811761477</v>
      </c>
      <c r="F339" s="124">
        <v>0.01</v>
      </c>
      <c r="G339" s="124">
        <v>0.01</v>
      </c>
      <c r="H339" s="124">
        <v>0.01</v>
      </c>
      <c r="I339" s="124">
        <f>Manufacturing_Energy_Data!F73</f>
        <v>231.04670582383781</v>
      </c>
      <c r="J339" s="124">
        <f>Manufacturing_Energy_Data!G73</f>
        <v>2015.7924399069686</v>
      </c>
      <c r="K339" s="124">
        <f>Manufacturing_Energy_Data!H73</f>
        <v>27.737445560605206</v>
      </c>
      <c r="L339" s="124">
        <f>Manufacturing_Energy_Data!I73</f>
        <v>2468.9059350476141</v>
      </c>
      <c r="M339" s="124">
        <f>Manufacturing_Energy_Data!J73</f>
        <v>2238.8395446604609</v>
      </c>
      <c r="N339" s="124">
        <f>Manufacturing_Energy_Data!K73</f>
        <v>143.92248842557854</v>
      </c>
      <c r="O339" s="124">
        <f>Manufacturing_Energy_Data!L73</f>
        <v>856.96223110887286</v>
      </c>
      <c r="P339" s="124">
        <f>Manufacturing_Energy_Data!M73</f>
        <v>2131.381677855878</v>
      </c>
      <c r="Q339" s="124">
        <f>Manufacturing_Energy_Data!N73</f>
        <v>253.36571338825021</v>
      </c>
      <c r="R339" s="124">
        <f>Manufacturing_Energy_Data!O73</f>
        <v>141.06442348681631</v>
      </c>
      <c r="S339" s="124">
        <f>Manufacturing_Energy_Data!P73</f>
        <v>56.920181481751008</v>
      </c>
      <c r="T339" s="124">
        <f>Manufacturing_Energy_Data!Q73</f>
        <v>74.6434952451839</v>
      </c>
      <c r="U339" s="124">
        <f>Manufacturing_Energy_Data!R73</f>
        <v>254.64916290082834</v>
      </c>
      <c r="V339" s="124">
        <f>Manufacturing_Energy_Data!S73</f>
        <v>34.528968276392881</v>
      </c>
      <c r="W339" s="124">
        <f>Manufacturing_Energy_Data!T73</f>
        <v>37.91854792698863</v>
      </c>
      <c r="X339" s="124">
        <f t="shared" si="1118"/>
        <v>12109.897697857705</v>
      </c>
      <c r="Y339">
        <v>12109.897697857705</v>
      </c>
      <c r="Z339" s="19">
        <f t="shared" si="1319"/>
        <v>1.942232952528538</v>
      </c>
      <c r="AA339" s="19">
        <f t="shared" si="1320"/>
        <v>2.6461479061013891</v>
      </c>
      <c r="AB339" s="19">
        <f t="shared" si="1321"/>
        <v>0.45477540238874647</v>
      </c>
      <c r="AC339" s="19">
        <f t="shared" si="1322"/>
        <v>2.0967935666505068E-5</v>
      </c>
      <c r="AD339" s="19">
        <f t="shared" si="1323"/>
        <v>1.4789131090916071E-4</v>
      </c>
      <c r="AE339" s="19">
        <f t="shared" si="1324"/>
        <v>1.2299071302391873E-4</v>
      </c>
      <c r="AF339" s="19">
        <f t="shared" si="1325"/>
        <v>3.1718788353606016</v>
      </c>
      <c r="AG339" s="19">
        <f t="shared" si="1326"/>
        <v>15.113387290051726</v>
      </c>
      <c r="AH339" s="19">
        <f t="shared" si="1327"/>
        <v>0.39793084219584179</v>
      </c>
      <c r="AI339" s="19">
        <f t="shared" si="1328"/>
        <v>8.7944718995371627</v>
      </c>
      <c r="AJ339" s="19">
        <f t="shared" si="1329"/>
        <v>5.3953678459199006</v>
      </c>
      <c r="AK339" s="19">
        <f t="shared" si="1330"/>
        <v>1.6164822308347639</v>
      </c>
      <c r="AL339" s="19">
        <f t="shared" si="1331"/>
        <v>12.137361464931621</v>
      </c>
      <c r="AM339" s="19">
        <f t="shared" si="1332"/>
        <v>13.864430220066346</v>
      </c>
      <c r="AN339" s="19">
        <f t="shared" si="1333"/>
        <v>1.3264903996947084</v>
      </c>
      <c r="AO339" s="19">
        <f t="shared" si="1334"/>
        <v>0.719671175157378</v>
      </c>
      <c r="AP339" s="19">
        <f t="shared" si="1335"/>
        <v>1.7161753256546923</v>
      </c>
      <c r="AQ339" s="19">
        <f t="shared" si="1336"/>
        <v>0.94016019204576051</v>
      </c>
      <c r="AR339" s="19">
        <f t="shared" si="1337"/>
        <v>0.68266964550708809</v>
      </c>
      <c r="AS339" s="19">
        <f t="shared" si="1338"/>
        <v>0.71582591885355829</v>
      </c>
      <c r="AT339" s="19">
        <f t="shared" si="1339"/>
        <v>0.58042159314334851</v>
      </c>
      <c r="AU339" s="19">
        <f t="shared" si="1317"/>
        <v>17.062382725438379</v>
      </c>
      <c r="AV339" s="19"/>
      <c r="AX339" s="19">
        <f t="shared" si="1350"/>
        <v>1.1759146206485436</v>
      </c>
      <c r="AY339" s="19">
        <f t="shared" si="1351"/>
        <v>1.1445500669877935</v>
      </c>
      <c r="AZ339" s="19">
        <f t="shared" si="1352"/>
        <v>1.2557412479017722</v>
      </c>
      <c r="BA339" s="19">
        <f t="shared" si="1353"/>
        <v>1.0338863700107344</v>
      </c>
      <c r="BB339" s="19">
        <f t="shared" si="1354"/>
        <v>0.99880663659777658</v>
      </c>
      <c r="BC339" s="19">
        <f t="shared" si="1355"/>
        <v>0.946513755023907</v>
      </c>
      <c r="BD339" s="19">
        <f t="shared" si="1356"/>
        <v>0.98528082642398374</v>
      </c>
      <c r="BE339" s="19">
        <f t="shared" si="1357"/>
        <v>1.0355254909262646</v>
      </c>
      <c r="BF339" s="19">
        <f t="shared" si="1358"/>
        <v>1.1619337013031252</v>
      </c>
      <c r="BG339" s="19">
        <f t="shared" si="1359"/>
        <v>1.1322683138984677</v>
      </c>
      <c r="BH339" s="19">
        <f t="shared" si="1360"/>
        <v>1.0766505903485815</v>
      </c>
      <c r="BI339" s="19">
        <f t="shared" si="1361"/>
        <v>1.2733601501352927</v>
      </c>
      <c r="BJ339" s="19">
        <f t="shared" si="1362"/>
        <v>1.1633091389653341</v>
      </c>
      <c r="BK339" s="19">
        <f t="shared" si="1363"/>
        <v>1.1073845869350971</v>
      </c>
      <c r="BL339" s="19">
        <f t="shared" si="1364"/>
        <v>1.2562332416276416</v>
      </c>
      <c r="BM339" s="19">
        <f t="shared" si="1365"/>
        <v>1.2841582056734078</v>
      </c>
      <c r="BN339" s="19">
        <f t="shared" si="1366"/>
        <v>1.5228404264077937</v>
      </c>
      <c r="BO339" s="19">
        <f t="shared" si="1367"/>
        <v>1.3275297054568751</v>
      </c>
      <c r="BP339" s="19">
        <f t="shared" si="1368"/>
        <v>1.3104370352979591</v>
      </c>
      <c r="BQ339" s="19">
        <f t="shared" si="1369"/>
        <v>1.0196388218755619</v>
      </c>
      <c r="BR339" s="19">
        <f t="shared" si="1370"/>
        <v>1.1814288846462915</v>
      </c>
      <c r="BS339" s="19">
        <f t="shared" si="1371"/>
        <v>1.1998824865881417</v>
      </c>
      <c r="BU339" s="16"/>
      <c r="BV339" s="9">
        <f t="shared" si="1372"/>
        <v>0.88489307167035147</v>
      </c>
      <c r="BW339" s="9">
        <f t="shared" si="1165"/>
        <v>1.1998824865881417</v>
      </c>
      <c r="BX339" s="9">
        <f t="shared" si="1166"/>
        <v>1.0374975427546995</v>
      </c>
      <c r="BY339" s="9">
        <f t="shared" si="1167"/>
        <v>1.0398285415935209</v>
      </c>
      <c r="BZ339" s="9">
        <f t="shared" si="1168"/>
        <v>1.112217603509547</v>
      </c>
      <c r="CA339" s="9">
        <f t="shared" si="1142"/>
        <v>1.0617673589444412</v>
      </c>
      <c r="CB339" s="9">
        <f t="shared" si="1169"/>
        <v>1.0617676992004403</v>
      </c>
      <c r="CC339" s="9"/>
      <c r="CD339" s="9">
        <f t="shared" si="1170"/>
        <v>1.0788195567894807</v>
      </c>
      <c r="CE339" s="9">
        <f t="shared" si="1171"/>
        <v>1.1998821020716279</v>
      </c>
      <c r="CG339" s="35"/>
      <c r="CH339">
        <f t="shared" si="1172"/>
        <v>1983</v>
      </c>
      <c r="CI339" s="19">
        <f t="shared" si="1173"/>
        <v>7.6490089389771684E-2</v>
      </c>
      <c r="CJ339" s="19">
        <f t="shared" si="1257"/>
        <v>1.4775118832873616E-2</v>
      </c>
      <c r="CK339" s="19">
        <f t="shared" si="1258"/>
        <v>3.0534033180398185E-3</v>
      </c>
      <c r="CL339" s="19">
        <f t="shared" si="1259"/>
        <v>8.257708074420022E-7</v>
      </c>
      <c r="CM339" s="19">
        <f t="shared" si="1260"/>
        <v>8.257708074420022E-7</v>
      </c>
      <c r="CN339" s="19">
        <f t="shared" si="1261"/>
        <v>8.257708074420022E-7</v>
      </c>
      <c r="CO339" s="19">
        <f t="shared" si="1262"/>
        <v>1.9079162482496529E-2</v>
      </c>
      <c r="CP339" s="19">
        <f t="shared" si="1263"/>
        <v>0.16645825507374612</v>
      </c>
      <c r="CQ339" s="19">
        <f t="shared" si="1264"/>
        <v>2.2904772816959539E-3</v>
      </c>
      <c r="CR339" s="19">
        <f t="shared" si="1265"/>
        <v>0.20387504474826196</v>
      </c>
      <c r="CS339" s="19">
        <f t="shared" si="1266"/>
        <v>0.18487683385273532</v>
      </c>
      <c r="CT339" s="19">
        <f t="shared" si="1267"/>
        <v>1.188469894762522E-2</v>
      </c>
      <c r="CU339" s="19">
        <f t="shared" si="1268"/>
        <v>7.0765439353007359E-2</v>
      </c>
      <c r="CV339" s="19">
        <f t="shared" si="1269"/>
        <v>0.17600327690901377</v>
      </c>
      <c r="CW339" s="19">
        <f t="shared" si="1270"/>
        <v>2.0922200972273427E-2</v>
      </c>
      <c r="CX339" s="19">
        <f t="shared" si="1271"/>
        <v>1.1648688288404884E-2</v>
      </c>
      <c r="CY339" s="19">
        <f t="shared" si="1256"/>
        <v>4.7003024221930825E-3</v>
      </c>
      <c r="CZ339" s="19">
        <f t="shared" si="1272"/>
        <v>6.1638419338908759E-3</v>
      </c>
      <c r="DA339" s="19">
        <f t="shared" si="1273"/>
        <v>2.1028184486304696E-2</v>
      </c>
      <c r="DB339" s="19">
        <f t="shared" si="1274"/>
        <v>2.8513014013736228E-3</v>
      </c>
      <c r="DC339" s="19">
        <f t="shared" si="1275"/>
        <v>3.131202993869766E-3</v>
      </c>
      <c r="DF339" s="19">
        <f t="shared" si="1227"/>
        <v>7.7182220027361803E-2</v>
      </c>
      <c r="DG339" s="19">
        <f t="shared" si="1278"/>
        <v>1.435921496647773E-2</v>
      </c>
      <c r="DH339" s="19">
        <f t="shared" si="1279"/>
        <v>3.0114448235882816E-3</v>
      </c>
      <c r="DI339" s="19">
        <f t="shared" si="1280"/>
        <v>8.492344022621527E-7</v>
      </c>
      <c r="DJ339" s="19">
        <f t="shared" si="1281"/>
        <v>8.492344022621527E-7</v>
      </c>
      <c r="DK339" s="19">
        <f t="shared" si="1282"/>
        <v>8.492344022621527E-7</v>
      </c>
      <c r="DL339" s="19">
        <f t="shared" si="1283"/>
        <v>1.8706361984911091E-2</v>
      </c>
      <c r="DM339" s="19">
        <f t="shared" si="1284"/>
        <v>0.16379575082216372</v>
      </c>
      <c r="DN339" s="19">
        <f t="shared" si="1285"/>
        <v>2.2972019936376583E-3</v>
      </c>
      <c r="DO339" s="19">
        <f t="shared" si="1286"/>
        <v>0.20846684529369486</v>
      </c>
      <c r="DP339" s="19">
        <f t="shared" si="1287"/>
        <v>0.18669472460583503</v>
      </c>
      <c r="DQ339" s="19">
        <f t="shared" si="1288"/>
        <v>1.1891233412160775E-2</v>
      </c>
      <c r="DR339" s="19">
        <f t="shared" si="1289"/>
        <v>6.9651340218263899E-2</v>
      </c>
      <c r="DS339" s="19">
        <f t="shared" si="1290"/>
        <v>0.17263899957423701</v>
      </c>
      <c r="DT339" s="19">
        <f t="shared" si="1291"/>
        <v>2.1591410116360565E-2</v>
      </c>
      <c r="DU339" s="19">
        <f t="shared" si="1292"/>
        <v>1.2220406531006757E-2</v>
      </c>
      <c r="DV339" s="19">
        <f t="shared" si="1276"/>
        <v>4.8005688110180963E-3</v>
      </c>
      <c r="DW339" s="19">
        <f t="shared" si="1293"/>
        <v>6.2006311928368939E-3</v>
      </c>
      <c r="DX339" s="19">
        <f t="shared" si="1294"/>
        <v>2.0420209201705199E-2</v>
      </c>
      <c r="DY339" s="19">
        <f t="shared" si="1295"/>
        <v>2.8482016077527594E-3</v>
      </c>
      <c r="DZ339" s="19">
        <f t="shared" si="1296"/>
        <v>3.1071171550269366E-3</v>
      </c>
      <c r="EA339" s="19">
        <f t="shared" si="1196"/>
        <v>0.99988643004124589</v>
      </c>
      <c r="EB339" s="19"/>
      <c r="EC339" s="19">
        <f t="shared" si="1228"/>
        <v>7.7190986604526668E-2</v>
      </c>
      <c r="ED339" s="19">
        <f t="shared" si="1297"/>
        <v>1.4360845927157351E-2</v>
      </c>
      <c r="EE339" s="19">
        <f t="shared" si="1298"/>
        <v>3.0117868720991219E-3</v>
      </c>
      <c r="EF339" s="19">
        <f t="shared" si="1299"/>
        <v>8.4933086073297476E-7</v>
      </c>
      <c r="EG339" s="19">
        <f t="shared" si="1300"/>
        <v>8.4933086073297476E-7</v>
      </c>
      <c r="EH339" s="19">
        <f t="shared" si="1301"/>
        <v>8.4933086073297476E-7</v>
      </c>
      <c r="EI339" s="19">
        <f t="shared" si="1302"/>
        <v>1.8708486706974753E-2</v>
      </c>
      <c r="EJ339" s="19">
        <f t="shared" si="1303"/>
        <v>0.16381435521172844</v>
      </c>
      <c r="EK339" s="19">
        <f t="shared" si="1304"/>
        <v>2.2974629164063138E-3</v>
      </c>
      <c r="EL339" s="19">
        <f t="shared" si="1305"/>
        <v>0.2084905235538555</v>
      </c>
      <c r="EM339" s="19">
        <f t="shared" si="1306"/>
        <v>0.18671592992629549</v>
      </c>
      <c r="EN339" s="19">
        <f t="shared" si="1307"/>
        <v>1.1892584052441091E-2</v>
      </c>
      <c r="EO339" s="19">
        <f t="shared" si="1308"/>
        <v>6.9659251416574128E-2</v>
      </c>
      <c r="EP339" s="19">
        <f t="shared" si="1309"/>
        <v>0.17265860840527214</v>
      </c>
      <c r="EQ339" s="19">
        <f t="shared" si="1310"/>
        <v>2.1593862530437487E-2</v>
      </c>
      <c r="ER339" s="19">
        <f t="shared" si="1311"/>
        <v>1.2221794559710805E-2</v>
      </c>
      <c r="ES339" s="19">
        <f t="shared" si="1277"/>
        <v>4.8011140733453797E-3</v>
      </c>
      <c r="ET339" s="19">
        <f t="shared" si="1312"/>
        <v>6.2013354782513791E-3</v>
      </c>
      <c r="EU339" s="19">
        <f t="shared" si="1313"/>
        <v>2.042252858743453E-2</v>
      </c>
      <c r="EV339" s="19">
        <f t="shared" si="1314"/>
        <v>2.8485251146325385E-3</v>
      </c>
      <c r="EW339" s="19">
        <f t="shared" si="1315"/>
        <v>3.1074700702746474E-3</v>
      </c>
      <c r="EX339" s="19"/>
      <c r="EY339" s="19"/>
      <c r="EZ339" s="19">
        <f t="shared" si="1229"/>
        <v>4.2398802708857548E-2</v>
      </c>
      <c r="FA339" s="19">
        <f t="shared" si="1240"/>
        <v>-5.8036864010836946E-3</v>
      </c>
      <c r="FB339" s="19">
        <f t="shared" si="1241"/>
        <v>7.6785315742677634E-2</v>
      </c>
      <c r="FC339" s="19">
        <f t="shared" si="1242"/>
        <v>4.6110023685183923E-3</v>
      </c>
      <c r="FD339" s="19">
        <f t="shared" si="1243"/>
        <v>-0.11896018262029347</v>
      </c>
      <c r="FE339" s="19">
        <f t="shared" si="1244"/>
        <v>-6.7291871105866581E-3</v>
      </c>
      <c r="FF339" s="19">
        <f t="shared" si="1245"/>
        <v>-2.6694730598656759E-2</v>
      </c>
      <c r="FG339" s="19">
        <f t="shared" si="1246"/>
        <v>2.16032178090515E-2</v>
      </c>
      <c r="FH339" s="19">
        <f t="shared" si="1247"/>
        <v>-1.4475401637713966E-2</v>
      </c>
      <c r="FI339" s="19">
        <f t="shared" si="1248"/>
        <v>0.11776109986594378</v>
      </c>
      <c r="FJ339" s="19">
        <f t="shared" si="1249"/>
        <v>-6.2969989397645865E-2</v>
      </c>
      <c r="FK339" s="19">
        <f t="shared" si="1250"/>
        <v>-1.5012213756018477E-2</v>
      </c>
      <c r="FL339" s="19">
        <f t="shared" si="1251"/>
        <v>3.3981100705122717E-2</v>
      </c>
      <c r="FM339" s="19">
        <f t="shared" si="1252"/>
        <v>7.880774603040637E-2</v>
      </c>
      <c r="FN339" s="19">
        <f t="shared" si="1253"/>
        <v>2.5652096963840209E-3</v>
      </c>
      <c r="FO339" s="19">
        <f t="shared" si="1254"/>
        <v>5.0791788246840483E-2</v>
      </c>
      <c r="FP339" s="19">
        <f t="shared" si="1235"/>
        <v>-4.1207839587631447E-2</v>
      </c>
      <c r="FQ339" s="19">
        <f t="shared" si="1236"/>
        <v>2.4248997177849722E-2</v>
      </c>
      <c r="FR339" s="19">
        <f t="shared" si="1237"/>
        <v>-4.7500158693533773E-2</v>
      </c>
      <c r="FS339" s="19">
        <f t="shared" si="1238"/>
        <v>-1.1182893797016792E-2</v>
      </c>
      <c r="FT339" s="19">
        <f t="shared" si="1239"/>
        <v>8.1932588421333788E-2</v>
      </c>
      <c r="FU339" s="19"/>
      <c r="FV339" s="19"/>
      <c r="FW339" s="19">
        <f t="shared" si="1384"/>
        <v>1.035514288515758</v>
      </c>
      <c r="FX339" s="19">
        <f t="shared" si="1230"/>
        <v>0.76279134247709834</v>
      </c>
      <c r="FY339" s="19">
        <f t="shared" si="1373"/>
        <v>1.112217603509547</v>
      </c>
      <c r="FZ339" s="19"/>
      <c r="GA339" s="19">
        <f t="shared" si="1385"/>
        <v>0.90309665955541019</v>
      </c>
      <c r="GB339" s="19">
        <f t="shared" si="1231"/>
        <v>0.80991499760402685</v>
      </c>
      <c r="GC339" s="19">
        <f t="shared" si="1374"/>
        <v>1.0374975427546995</v>
      </c>
      <c r="GD339" s="19"/>
      <c r="GE339" s="19">
        <f t="shared" si="1386"/>
        <v>1.0478370706803091</v>
      </c>
      <c r="GF339" s="19">
        <f t="shared" si="1232"/>
        <v>0.93532118173313261</v>
      </c>
      <c r="GG339" s="19">
        <f t="shared" si="1375"/>
        <v>1.0398285415935209</v>
      </c>
      <c r="GH339" s="19"/>
      <c r="GI339" s="132">
        <f t="shared" si="1318"/>
        <v>0.88489307167035147</v>
      </c>
      <c r="GJ339" s="19">
        <f t="shared" si="1203"/>
        <v>1.061767358944441</v>
      </c>
      <c r="GK339" s="19">
        <f t="shared" si="1376"/>
        <v>1.0617676992004403</v>
      </c>
      <c r="GL339" s="3"/>
      <c r="GM339" s="3"/>
      <c r="GN339" s="8"/>
      <c r="GO339" s="5">
        <f t="shared" si="1233"/>
        <v>34</v>
      </c>
      <c r="GP339" t="b">
        <f t="shared" si="1204"/>
        <v>0</v>
      </c>
      <c r="GS339" s="11"/>
      <c r="GT339" s="11"/>
      <c r="GU339" s="11"/>
      <c r="GV339" s="11"/>
      <c r="GW339" s="11"/>
      <c r="GX339" s="11"/>
      <c r="GY339" s="11"/>
      <c r="GZ339" s="11" t="str">
        <f ca="1">IF(GP339,OFFSET(#REF!,$GP$225+$GO339,0),"")</f>
        <v/>
      </c>
      <c r="HA339" s="12" t="str">
        <f t="shared" ca="1" si="1343"/>
        <v/>
      </c>
      <c r="HB339" s="12" t="str">
        <f t="shared" ca="1" si="1344"/>
        <v/>
      </c>
      <c r="HC339" s="12" t="str">
        <f t="shared" ca="1" si="1345"/>
        <v/>
      </c>
      <c r="HD339" s="12" t="str">
        <f t="shared" ca="1" si="1346"/>
        <v/>
      </c>
      <c r="HE339" t="str">
        <f t="shared" ca="1" si="1212"/>
        <v/>
      </c>
      <c r="HF339" s="12" t="str">
        <f t="shared" ca="1" si="1347"/>
        <v/>
      </c>
      <c r="HG339" s="12" t="str">
        <f t="shared" ca="1" si="1348"/>
        <v/>
      </c>
      <c r="HH339" s="12" t="str">
        <f t="shared" ca="1" si="1349"/>
        <v/>
      </c>
      <c r="HJ339" s="17"/>
      <c r="HL339" s="18">
        <f t="shared" si="1213"/>
        <v>1983</v>
      </c>
      <c r="HM339" s="9">
        <f t="shared" si="1377"/>
        <v>0.63701283152809263</v>
      </c>
      <c r="HN339" s="9">
        <f t="shared" si="1378"/>
        <v>1.3332853758747329</v>
      </c>
      <c r="HO339" s="9">
        <f t="shared" si="1379"/>
        <v>1.0612816128603093</v>
      </c>
      <c r="HP339" s="9">
        <f t="shared" si="1380"/>
        <v>1.1334264844785458</v>
      </c>
      <c r="HQ339" s="9">
        <f t="shared" si="1381"/>
        <v>1.1084058244210928</v>
      </c>
      <c r="HR339" s="9">
        <f t="shared" si="1158"/>
        <v>0.8493192668876266</v>
      </c>
      <c r="HS339" s="9">
        <f t="shared" si="1382"/>
        <v>0.84931989252096118</v>
      </c>
      <c r="HT339" s="9"/>
      <c r="HU339" s="9">
        <f t="shared" si="1383"/>
        <v>1.2028846875059813</v>
      </c>
      <c r="HV339" s="23">
        <f t="shared" si="1161"/>
        <v>1.3332843937385759</v>
      </c>
      <c r="HX339" s="8"/>
      <c r="HY339" s="5">
        <f t="shared" si="1234"/>
        <v>34</v>
      </c>
      <c r="HZ339" t="b">
        <f t="shared" si="1214"/>
        <v>0</v>
      </c>
      <c r="IC339" s="11"/>
      <c r="ID339" s="11"/>
      <c r="IE339" s="11"/>
      <c r="IF339" t="str">
        <f t="shared" ca="1" si="1216"/>
        <v/>
      </c>
      <c r="IG339" s="12" t="str">
        <f t="shared" si="1217"/>
        <v/>
      </c>
      <c r="IH339" s="19" t="str">
        <f t="shared" ca="1" si="1218"/>
        <v/>
      </c>
      <c r="II339" s="19" t="str">
        <f t="shared" ca="1" si="1219"/>
        <v/>
      </c>
      <c r="IJ339" s="11" t="str">
        <f t="shared" ca="1" si="1220"/>
        <v/>
      </c>
      <c r="IK339" s="12" t="str">
        <f t="shared" ca="1" si="1221"/>
        <v/>
      </c>
      <c r="IL339" s="12" t="str">
        <f t="shared" ca="1" si="1340"/>
        <v/>
      </c>
      <c r="IM339" s="12" t="str">
        <f t="shared" ca="1" si="1341"/>
        <v/>
      </c>
      <c r="IN339" s="12" t="str">
        <f t="shared" ca="1" si="1342"/>
        <v/>
      </c>
      <c r="IO339" t="str">
        <f t="shared" ca="1" si="1222"/>
        <v/>
      </c>
      <c r="IP339" s="12" t="str">
        <f t="shared" ca="1" si="1223"/>
        <v/>
      </c>
      <c r="IQ339" s="12" t="str">
        <f t="shared" ca="1" si="1224"/>
        <v/>
      </c>
      <c r="IR339" s="12" t="str">
        <f t="shared" ca="1" si="1225"/>
        <v/>
      </c>
    </row>
    <row r="340" spans="1:252" x14ac:dyDescent="0.2">
      <c r="A340" t="s">
        <v>218</v>
      </c>
      <c r="B340" s="1">
        <f t="shared" si="1226"/>
        <v>1984</v>
      </c>
      <c r="C340" s="124">
        <f>Manufacturing_Energy_Data!C74</f>
        <v>919.28113220431328</v>
      </c>
      <c r="D340" s="124">
        <f>Manufacturing_Energy_Data!D74</f>
        <v>176.12202882047774</v>
      </c>
      <c r="E340" s="124">
        <f>Manufacturing_Energy_Data!E74</f>
        <v>32.566779212883922</v>
      </c>
      <c r="F340" s="124">
        <v>0.01</v>
      </c>
      <c r="G340" s="124">
        <v>0.01</v>
      </c>
      <c r="H340" s="124">
        <v>0.01</v>
      </c>
      <c r="I340" s="124">
        <f>Manufacturing_Energy_Data!F74</f>
        <v>243.7496023068787</v>
      </c>
      <c r="J340" s="124">
        <f>Manufacturing_Energy_Data!G74</f>
        <v>2078.3417168105088</v>
      </c>
      <c r="K340" s="124">
        <f>Manufacturing_Energy_Data!H74</f>
        <v>31.98743113422907</v>
      </c>
      <c r="L340" s="124">
        <f>Manufacturing_Energy_Data!I74</f>
        <v>2493.1362462733782</v>
      </c>
      <c r="M340" s="124">
        <f>Manufacturing_Energy_Data!J74</f>
        <v>2327.8418674047139</v>
      </c>
      <c r="N340" s="124">
        <f>Manufacturing_Energy_Data!K74</f>
        <v>145.58566260981641</v>
      </c>
      <c r="O340" s="124">
        <f>Manufacturing_Energy_Data!L74</f>
        <v>866.90508828235647</v>
      </c>
      <c r="P340" s="124">
        <f>Manufacturing_Energy_Data!M74</f>
        <v>2131.9359881692862</v>
      </c>
      <c r="Q340" s="124">
        <f>Manufacturing_Energy_Data!N74</f>
        <v>244.02633808062384</v>
      </c>
      <c r="R340" s="124">
        <f>Manufacturing_Energy_Data!O74</f>
        <v>139.366750624193</v>
      </c>
      <c r="S340" s="124">
        <f>Manufacturing_Energy_Data!P74</f>
        <v>57.108867653751616</v>
      </c>
      <c r="T340" s="124">
        <f>Manufacturing_Energy_Data!Q74</f>
        <v>72.050738028216614</v>
      </c>
      <c r="U340" s="124">
        <f>Manufacturing_Energy_Data!R74</f>
        <v>264.14226388134483</v>
      </c>
      <c r="V340" s="124">
        <f>Manufacturing_Energy_Data!S74</f>
        <v>38.287353267419007</v>
      </c>
      <c r="W340" s="124">
        <f>Manufacturing_Energy_Data!T74</f>
        <v>38.181347066222365</v>
      </c>
      <c r="X340" s="124">
        <f t="shared" si="1118"/>
        <v>12300.647201830612</v>
      </c>
      <c r="Y340">
        <v>12300.647201830612</v>
      </c>
      <c r="Z340" s="19">
        <f t="shared" si="1319"/>
        <v>1.9099876266790845</v>
      </c>
      <c r="AA340" s="19">
        <f t="shared" si="1320"/>
        <v>2.5401642395305375</v>
      </c>
      <c r="AB340" s="19">
        <f t="shared" si="1321"/>
        <v>0.40523858335755875</v>
      </c>
      <c r="AC340" s="19">
        <f t="shared" si="1322"/>
        <v>2.0776969740466546E-5</v>
      </c>
      <c r="AD340" s="19">
        <f t="shared" si="1323"/>
        <v>1.4422751410158593E-4</v>
      </c>
      <c r="AE340" s="19">
        <f t="shared" si="1324"/>
        <v>1.2443311655370578E-4</v>
      </c>
      <c r="AF340" s="19">
        <f t="shared" si="1325"/>
        <v>3.1768589277005774</v>
      </c>
      <c r="AG340" s="19">
        <f t="shared" si="1326"/>
        <v>14.746170486282184</v>
      </c>
      <c r="AH340" s="19">
        <f t="shared" si="1327"/>
        <v>0.42356719977095669</v>
      </c>
      <c r="AI340" s="19">
        <f t="shared" si="1328"/>
        <v>7.2480833838738281</v>
      </c>
      <c r="AJ340" s="19">
        <f t="shared" si="1329"/>
        <v>5.8513366464393171</v>
      </c>
      <c r="AK340" s="19">
        <f t="shared" si="1330"/>
        <v>1.4935908974392371</v>
      </c>
      <c r="AL340" s="19">
        <f t="shared" si="1331"/>
        <v>11.524028812829195</v>
      </c>
      <c r="AM340" s="19">
        <f t="shared" si="1332"/>
        <v>13.016809437530091</v>
      </c>
      <c r="AN340" s="19">
        <f t="shared" si="1333"/>
        <v>1.1926315610703822</v>
      </c>
      <c r="AO340" s="19">
        <f t="shared" si="1334"/>
        <v>0.65816547638298106</v>
      </c>
      <c r="AP340" s="19">
        <f t="shared" si="1335"/>
        <v>1.323505362024789</v>
      </c>
      <c r="AQ340" s="19">
        <f t="shared" si="1336"/>
        <v>0.80505249245370614</v>
      </c>
      <c r="AR340" s="19">
        <f t="shared" si="1337"/>
        <v>0.62263067303266584</v>
      </c>
      <c r="AS340" s="19">
        <f t="shared" si="1338"/>
        <v>0.72362156991964421</v>
      </c>
      <c r="AT340" s="19">
        <f t="shared" si="1339"/>
        <v>0.55586070958152578</v>
      </c>
      <c r="AU340" s="19">
        <f t="shared" si="1317"/>
        <v>15.820329087555349</v>
      </c>
      <c r="AV340" s="19"/>
      <c r="AX340" s="19">
        <f t="shared" si="1350"/>
        <v>1.1563918594552558</v>
      </c>
      <c r="AY340" s="19">
        <f t="shared" si="1351"/>
        <v>1.0987084825496813</v>
      </c>
      <c r="AZ340" s="19">
        <f t="shared" si="1352"/>
        <v>1.1189585049905051</v>
      </c>
      <c r="BA340" s="19">
        <f t="shared" si="1353"/>
        <v>1.0244702276108366</v>
      </c>
      <c r="BB340" s="19">
        <f t="shared" si="1354"/>
        <v>0.9740626232811378</v>
      </c>
      <c r="BC340" s="19">
        <f t="shared" si="1355"/>
        <v>0.95761422552018727</v>
      </c>
      <c r="BD340" s="19">
        <f t="shared" si="1356"/>
        <v>0.98682779267051801</v>
      </c>
      <c r="BE340" s="19">
        <f t="shared" si="1357"/>
        <v>1.010364859910732</v>
      </c>
      <c r="BF340" s="19">
        <f t="shared" si="1358"/>
        <v>1.236790296184815</v>
      </c>
      <c r="BG340" s="19">
        <f t="shared" si="1359"/>
        <v>0.93317429924203044</v>
      </c>
      <c r="BH340" s="19">
        <f t="shared" si="1360"/>
        <v>1.1676395816980794</v>
      </c>
      <c r="BI340" s="19">
        <f t="shared" si="1361"/>
        <v>1.1765543060883437</v>
      </c>
      <c r="BJ340" s="19">
        <f t="shared" si="1362"/>
        <v>1.1045240824703046</v>
      </c>
      <c r="BK340" s="19">
        <f t="shared" si="1363"/>
        <v>1.0396831253353269</v>
      </c>
      <c r="BL340" s="19">
        <f t="shared" si="1364"/>
        <v>1.1294641954255356</v>
      </c>
      <c r="BM340" s="19">
        <f t="shared" si="1365"/>
        <v>1.1744094058002621</v>
      </c>
      <c r="BN340" s="19">
        <f t="shared" si="1366"/>
        <v>1.1744065071498195</v>
      </c>
      <c r="BO340" s="19">
        <f t="shared" si="1367"/>
        <v>1.1367542544625981</v>
      </c>
      <c r="BP340" s="19">
        <f t="shared" si="1368"/>
        <v>1.1951875971406847</v>
      </c>
      <c r="BQ340" s="19">
        <f t="shared" si="1369"/>
        <v>1.030743125672646</v>
      </c>
      <c r="BR340" s="19">
        <f t="shared" si="1370"/>
        <v>1.1314360215013717</v>
      </c>
      <c r="BS340" s="19">
        <f t="shared" si="1371"/>
        <v>1.1125372176722701</v>
      </c>
      <c r="BU340" s="16"/>
      <c r="BV340" s="9">
        <f t="shared" si="1372"/>
        <v>0.96939873603474924</v>
      </c>
      <c r="BW340" s="9">
        <f t="shared" si="1165"/>
        <v>1.1125372176722701</v>
      </c>
      <c r="BX340" s="9">
        <f t="shared" si="1166"/>
        <v>1.0562633404866357</v>
      </c>
      <c r="BY340" s="9">
        <f t="shared" si="1167"/>
        <v>0.99883578438246279</v>
      </c>
      <c r="BZ340" s="9">
        <f t="shared" si="1168"/>
        <v>1.0545039733553536</v>
      </c>
      <c r="CA340" s="9">
        <f t="shared" si="1142"/>
        <v>1.0784921037477342</v>
      </c>
      <c r="CB340" s="9">
        <f t="shared" si="1169"/>
        <v>1.0784921726031156</v>
      </c>
      <c r="CC340" s="9"/>
      <c r="CD340" s="9">
        <f t="shared" si="1170"/>
        <v>1.0550336222094092</v>
      </c>
      <c r="CE340" s="9">
        <f t="shared" si="1171"/>
        <v>1.1125371466433132</v>
      </c>
      <c r="CG340" s="35"/>
      <c r="CH340">
        <f t="shared" si="1172"/>
        <v>1984</v>
      </c>
      <c r="CI340" s="19">
        <f t="shared" si="1173"/>
        <v>7.4734371055492396E-2</v>
      </c>
      <c r="CJ340" s="19">
        <f t="shared" si="1257"/>
        <v>1.4318110740893928E-2</v>
      </c>
      <c r="CK340" s="19">
        <f t="shared" si="1258"/>
        <v>2.6475663173265596E-3</v>
      </c>
      <c r="CL340" s="19">
        <f t="shared" si="1259"/>
        <v>8.1296535344187219E-7</v>
      </c>
      <c r="CM340" s="19">
        <f t="shared" si="1260"/>
        <v>8.1296535344187219E-7</v>
      </c>
      <c r="CN340" s="19">
        <f t="shared" si="1261"/>
        <v>8.1296535344187219E-7</v>
      </c>
      <c r="CO340" s="19">
        <f t="shared" si="1262"/>
        <v>1.9815998159072742E-2</v>
      </c>
      <c r="CP340" s="19">
        <f t="shared" si="1263"/>
        <v>0.16896198083798428</v>
      </c>
      <c r="CQ340" s="19">
        <f t="shared" si="1264"/>
        <v>2.6004673257736081E-3</v>
      </c>
      <c r="CR340" s="19">
        <f t="shared" si="1265"/>
        <v>0.20268333896303795</v>
      </c>
      <c r="CS340" s="19">
        <f t="shared" si="1266"/>
        <v>0.18924547864914609</v>
      </c>
      <c r="CT340" s="19">
        <f t="shared" si="1267"/>
        <v>1.1835609965965856E-2</v>
      </c>
      <c r="CU340" s="19">
        <f t="shared" si="1268"/>
        <v>7.0476380149602336E-2</v>
      </c>
      <c r="CV340" s="19">
        <f t="shared" si="1269"/>
        <v>0.17331900941374909</v>
      </c>
      <c r="CW340" s="19">
        <f t="shared" si="1270"/>
        <v>1.9838495818684018E-2</v>
      </c>
      <c r="CX340" s="19">
        <f t="shared" si="1271"/>
        <v>1.1330033967924234E-2</v>
      </c>
      <c r="CY340" s="19">
        <f t="shared" si="1256"/>
        <v>4.6427530776797284E-3</v>
      </c>
      <c r="CZ340" s="19">
        <f t="shared" si="1272"/>
        <v>5.8574753706856861E-3</v>
      </c>
      <c r="DA340" s="19">
        <f t="shared" si="1273"/>
        <v>2.1473850891523379E-2</v>
      </c>
      <c r="DB340" s="19">
        <f t="shared" si="1274"/>
        <v>3.1126291681401112E-3</v>
      </c>
      <c r="DC340" s="19">
        <f t="shared" si="1275"/>
        <v>3.1040112312578257E-3</v>
      </c>
      <c r="DF340" s="19">
        <f t="shared" si="1227"/>
        <v>7.5608832780986582E-2</v>
      </c>
      <c r="DG340" s="19">
        <f t="shared" si="1278"/>
        <v>1.454541823048023E-2</v>
      </c>
      <c r="DH340" s="19">
        <f t="shared" si="1279"/>
        <v>2.8456632156805823E-3</v>
      </c>
      <c r="DI340" s="19">
        <f t="shared" si="1280"/>
        <v>8.1935140271936353E-7</v>
      </c>
      <c r="DJ340" s="19">
        <f t="shared" si="1281"/>
        <v>8.1935140271936353E-7</v>
      </c>
      <c r="DK340" s="19">
        <f t="shared" si="1282"/>
        <v>8.1935140271936353E-7</v>
      </c>
      <c r="DL340" s="19">
        <f t="shared" si="1283"/>
        <v>1.9445253644089198E-2</v>
      </c>
      <c r="DM340" s="19">
        <f t="shared" si="1284"/>
        <v>0.16770700308921185</v>
      </c>
      <c r="DN340" s="19">
        <f t="shared" si="1285"/>
        <v>2.4421942395448019E-3</v>
      </c>
      <c r="DO340" s="19">
        <f t="shared" si="1286"/>
        <v>0.20327860966541253</v>
      </c>
      <c r="DP340" s="19">
        <f t="shared" si="1287"/>
        <v>0.18705265379478395</v>
      </c>
      <c r="DQ340" s="19">
        <f t="shared" si="1288"/>
        <v>1.1860137525236547E-2</v>
      </c>
      <c r="DR340" s="19">
        <f t="shared" si="1289"/>
        <v>7.0620811155250804E-2</v>
      </c>
      <c r="DS340" s="19">
        <f t="shared" si="1290"/>
        <v>0.17465770535923109</v>
      </c>
      <c r="DT340" s="19">
        <f t="shared" si="1291"/>
        <v>2.0375545409554469E-2</v>
      </c>
      <c r="DU340" s="19">
        <f t="shared" si="1292"/>
        <v>1.148862460778381E-2</v>
      </c>
      <c r="DV340" s="19">
        <f t="shared" si="1276"/>
        <v>4.671468669325469E-3</v>
      </c>
      <c r="DW340" s="19">
        <f t="shared" si="1293"/>
        <v>6.0093571208668121E-3</v>
      </c>
      <c r="DX340" s="19">
        <f t="shared" si="1294"/>
        <v>2.1250238807122974E-2</v>
      </c>
      <c r="DY340" s="19">
        <f t="shared" si="1295"/>
        <v>2.9800558280631429E-3</v>
      </c>
      <c r="DZ340" s="19">
        <f t="shared" si="1296"/>
        <v>3.1175873485889201E-3</v>
      </c>
      <c r="EA340" s="19">
        <f t="shared" si="1196"/>
        <v>0.9999596185454217</v>
      </c>
      <c r="EB340" s="19"/>
      <c r="EC340" s="19">
        <f t="shared" si="1228"/>
        <v>7.5611886098930658E-2</v>
      </c>
      <c r="ED340" s="19">
        <f t="shared" si="1297"/>
        <v>1.4546005619345442E-2</v>
      </c>
      <c r="EE340" s="19">
        <f t="shared" si="1298"/>
        <v>2.8457781323409734E-3</v>
      </c>
      <c r="EF340" s="19">
        <f t="shared" si="1299"/>
        <v>8.1938449065695516E-7</v>
      </c>
      <c r="EG340" s="19">
        <f t="shared" si="1300"/>
        <v>8.1938449065695516E-7</v>
      </c>
      <c r="EH340" s="19">
        <f t="shared" si="1301"/>
        <v>8.1938449065695516E-7</v>
      </c>
      <c r="EI340" s="19">
        <f t="shared" si="1302"/>
        <v>1.9446038903425906E-2</v>
      </c>
      <c r="EJ340" s="19">
        <f t="shared" si="1303"/>
        <v>0.16771377561542403</v>
      </c>
      <c r="EK340" s="19">
        <f t="shared" si="1304"/>
        <v>2.4422928628831113E-3</v>
      </c>
      <c r="EL340" s="19">
        <f t="shared" si="1305"/>
        <v>0.20328681868284754</v>
      </c>
      <c r="EM340" s="19">
        <f t="shared" si="1306"/>
        <v>0.18706020755805886</v>
      </c>
      <c r="EN340" s="19">
        <f t="shared" si="1307"/>
        <v>1.1860616474181969E-2</v>
      </c>
      <c r="EO340" s="19">
        <f t="shared" si="1308"/>
        <v>7.0623663041492063E-2</v>
      </c>
      <c r="EP340" s="19">
        <f t="shared" si="1309"/>
        <v>0.17466475857624597</v>
      </c>
      <c r="EQ340" s="19">
        <f t="shared" si="1310"/>
        <v>2.0376368236942898E-2</v>
      </c>
      <c r="ER340" s="19">
        <f t="shared" si="1311"/>
        <v>1.1489088553891396E-2</v>
      </c>
      <c r="ES340" s="19">
        <f t="shared" si="1277"/>
        <v>4.6716573176432468E-3</v>
      </c>
      <c r="ET340" s="19">
        <f t="shared" si="1312"/>
        <v>6.0095997972480584E-3</v>
      </c>
      <c r="EU340" s="19">
        <f t="shared" si="1313"/>
        <v>2.1251096957329494E-2</v>
      </c>
      <c r="EV340" s="19">
        <f t="shared" si="1314"/>
        <v>2.9801761719118643E-3</v>
      </c>
      <c r="EW340" s="19">
        <f t="shared" si="1315"/>
        <v>3.117713246384767E-3</v>
      </c>
      <c r="EX340" s="19"/>
      <c r="EY340" s="19"/>
      <c r="EZ340" s="19">
        <f t="shared" si="1229"/>
        <v>-1.6741553774099853E-2</v>
      </c>
      <c r="FA340" s="19">
        <f t="shared" si="1240"/>
        <v>-4.0876221955537785E-2</v>
      </c>
      <c r="FB340" s="19">
        <f t="shared" si="1241"/>
        <v>-0.11532768758791545</v>
      </c>
      <c r="FC340" s="19">
        <f t="shared" si="1242"/>
        <v>-9.149248575436645E-3</v>
      </c>
      <c r="FD340" s="19">
        <f t="shared" si="1243"/>
        <v>-2.5085606429268364E-2</v>
      </c>
      <c r="FE340" s="19">
        <f t="shared" si="1244"/>
        <v>1.1659506464935979E-2</v>
      </c>
      <c r="FF340" s="19">
        <f t="shared" si="1245"/>
        <v>1.5688451932602016E-3</v>
      </c>
      <c r="FG340" s="19">
        <f t="shared" si="1246"/>
        <v>-2.459750551710083E-2</v>
      </c>
      <c r="FH340" s="19">
        <f t="shared" si="1247"/>
        <v>6.2433951790527631E-2</v>
      </c>
      <c r="FI340" s="19">
        <f t="shared" si="1248"/>
        <v>-0.19338625778159826</v>
      </c>
      <c r="FJ340" s="19">
        <f t="shared" si="1249"/>
        <v>8.1129342582778013E-2</v>
      </c>
      <c r="FK340" s="19">
        <f t="shared" si="1250"/>
        <v>-7.9069106903181779E-2</v>
      </c>
      <c r="FL340" s="19">
        <f t="shared" si="1251"/>
        <v>-5.1854102281804641E-2</v>
      </c>
      <c r="FM340" s="19">
        <f t="shared" si="1252"/>
        <v>-6.3085027515375647E-2</v>
      </c>
      <c r="FN340" s="19">
        <f t="shared" si="1253"/>
        <v>-0.10637439580534265</v>
      </c>
      <c r="FO340" s="19">
        <f t="shared" si="1254"/>
        <v>-8.9338022946786347E-2</v>
      </c>
      <c r="FP340" s="19">
        <f t="shared" si="1235"/>
        <v>-0.25981437289963788</v>
      </c>
      <c r="FQ340" s="19">
        <f t="shared" si="1236"/>
        <v>-0.15514279450502905</v>
      </c>
      <c r="FR340" s="19">
        <f t="shared" si="1237"/>
        <v>-9.2057538189730059E-2</v>
      </c>
      <c r="FS340" s="19">
        <f t="shared" si="1238"/>
        <v>1.083155494576689E-2</v>
      </c>
      <c r="FT340" s="19">
        <f t="shared" si="1239"/>
        <v>-4.3236983688385792E-2</v>
      </c>
      <c r="FU340" s="19"/>
      <c r="FV340" s="19"/>
      <c r="FW340" s="19">
        <f t="shared" si="1384"/>
        <v>0.94810940775251085</v>
      </c>
      <c r="FX340" s="19">
        <f t="shared" si="1230"/>
        <v>0.72320964795470433</v>
      </c>
      <c r="FY340" s="19">
        <f t="shared" si="1373"/>
        <v>1.0545039733553536</v>
      </c>
      <c r="FZ340" s="19"/>
      <c r="GA340" s="19">
        <f t="shared" si="1385"/>
        <v>1.018087558725306</v>
      </c>
      <c r="GB340" s="19">
        <f t="shared" si="1231"/>
        <v>0.82456438268569576</v>
      </c>
      <c r="GC340" s="19">
        <f t="shared" si="1374"/>
        <v>1.0562633404866357</v>
      </c>
      <c r="GD340" s="19"/>
      <c r="GE340" s="19">
        <f t="shared" si="1386"/>
        <v>0.96057738793336322</v>
      </c>
      <c r="GF340" s="19">
        <f t="shared" si="1232"/>
        <v>0.89844837762795904</v>
      </c>
      <c r="GG340" s="19">
        <f t="shared" si="1375"/>
        <v>0.99883578438246279</v>
      </c>
      <c r="GH340" s="19"/>
      <c r="GI340" s="132">
        <f t="shared" si="1318"/>
        <v>0.96939873603474924</v>
      </c>
      <c r="GJ340" s="19">
        <f t="shared" si="1203"/>
        <v>1.0784921037477342</v>
      </c>
      <c r="GK340" s="19">
        <f t="shared" si="1376"/>
        <v>1.0784921726031156</v>
      </c>
      <c r="GL340" s="3"/>
      <c r="GM340" s="3"/>
      <c r="GN340" s="8"/>
      <c r="GO340" s="5">
        <f t="shared" si="1233"/>
        <v>35</v>
      </c>
      <c r="GP340" t="b">
        <f t="shared" si="1204"/>
        <v>0</v>
      </c>
      <c r="GS340" s="11"/>
      <c r="GT340" s="11"/>
      <c r="GU340" s="11"/>
      <c r="GV340" s="11"/>
      <c r="GW340" s="11"/>
      <c r="GX340" s="11"/>
      <c r="GY340" s="11"/>
      <c r="GZ340" s="11" t="str">
        <f ca="1">IF(GP340,OFFSET(#REF!,$GP$225+$GO340,0),"")</f>
        <v/>
      </c>
      <c r="HA340" s="12" t="str">
        <f t="shared" ca="1" si="1343"/>
        <v/>
      </c>
      <c r="HB340" s="12" t="str">
        <f t="shared" ca="1" si="1344"/>
        <v/>
      </c>
      <c r="HC340" s="12" t="str">
        <f t="shared" ca="1" si="1345"/>
        <v/>
      </c>
      <c r="HD340" s="12" t="str">
        <f t="shared" ca="1" si="1346"/>
        <v/>
      </c>
      <c r="HE340" t="str">
        <f t="shared" ca="1" si="1212"/>
        <v/>
      </c>
      <c r="HF340" s="12" t="str">
        <f t="shared" ca="1" si="1347"/>
        <v/>
      </c>
      <c r="HG340" s="12" t="str">
        <f t="shared" ca="1" si="1348"/>
        <v/>
      </c>
      <c r="HH340" s="12" t="str">
        <f t="shared" ca="1" si="1349"/>
        <v/>
      </c>
      <c r="HJ340" s="17"/>
      <c r="HL340" s="18">
        <f t="shared" si="1213"/>
        <v>1984</v>
      </c>
      <c r="HM340" s="9">
        <f t="shared" si="1377"/>
        <v>0.69784638787554398</v>
      </c>
      <c r="HN340" s="9">
        <f t="shared" si="1378"/>
        <v>1.236229063278222</v>
      </c>
      <c r="HO340" s="9">
        <f t="shared" si="1379"/>
        <v>1.0804776063570074</v>
      </c>
      <c r="HP340" s="9">
        <f t="shared" si="1380"/>
        <v>1.0887438518748962</v>
      </c>
      <c r="HQ340" s="9">
        <f t="shared" si="1381"/>
        <v>1.050889989741316</v>
      </c>
      <c r="HR340" s="9">
        <f t="shared" si="1158"/>
        <v>0.86269757229092792</v>
      </c>
      <c r="HS340" s="9">
        <f t="shared" si="1382"/>
        <v>0.86269798639547479</v>
      </c>
      <c r="HT340" s="9"/>
      <c r="HU340" s="9">
        <f t="shared" si="1383"/>
        <v>1.1763633510096962</v>
      </c>
      <c r="HV340" s="23">
        <f t="shared" si="1161"/>
        <v>1.2362284698746397</v>
      </c>
      <c r="HX340" s="8"/>
      <c r="HY340" s="5">
        <f t="shared" si="1234"/>
        <v>35</v>
      </c>
      <c r="HZ340" t="b">
        <f t="shared" si="1214"/>
        <v>0</v>
      </c>
      <c r="IC340" s="11"/>
      <c r="ID340" s="11"/>
      <c r="IE340" s="11"/>
      <c r="IF340" t="str">
        <f t="shared" ca="1" si="1216"/>
        <v/>
      </c>
      <c r="IG340" s="12" t="str">
        <f t="shared" si="1217"/>
        <v/>
      </c>
      <c r="IH340" s="19" t="str">
        <f t="shared" ca="1" si="1218"/>
        <v/>
      </c>
      <c r="II340" s="19" t="str">
        <f t="shared" ca="1" si="1219"/>
        <v/>
      </c>
      <c r="IJ340" s="11" t="str">
        <f t="shared" ca="1" si="1220"/>
        <v/>
      </c>
      <c r="IK340" s="12" t="str">
        <f t="shared" ca="1" si="1221"/>
        <v/>
      </c>
      <c r="IL340" s="12" t="str">
        <f t="shared" ca="1" si="1340"/>
        <v/>
      </c>
      <c r="IM340" s="12" t="str">
        <f t="shared" ca="1" si="1341"/>
        <v/>
      </c>
      <c r="IN340" s="12" t="str">
        <f t="shared" ca="1" si="1342"/>
        <v/>
      </c>
      <c r="IO340" t="str">
        <f t="shared" ca="1" si="1222"/>
        <v/>
      </c>
      <c r="IP340" s="12" t="str">
        <f t="shared" ca="1" si="1223"/>
        <v/>
      </c>
      <c r="IQ340" s="12" t="str">
        <f t="shared" ca="1" si="1224"/>
        <v/>
      </c>
      <c r="IR340" s="12" t="str">
        <f t="shared" ca="1" si="1225"/>
        <v/>
      </c>
    </row>
    <row r="341" spans="1:252" x14ac:dyDescent="0.2">
      <c r="A341" t="s">
        <v>218</v>
      </c>
      <c r="B341" s="1">
        <f t="shared" si="1226"/>
        <v>1985</v>
      </c>
      <c r="C341" s="124">
        <f>Manufacturing_Energy_Data!C75</f>
        <v>814.40918409036976</v>
      </c>
      <c r="D341" s="124">
        <f>Manufacturing_Energy_Data!D75</f>
        <v>156.1414043262503</v>
      </c>
      <c r="E341" s="124">
        <f>Manufacturing_Energy_Data!E75</f>
        <v>27.870927218965463</v>
      </c>
      <c r="F341" s="124">
        <v>0.01</v>
      </c>
      <c r="G341" s="124">
        <v>0.01</v>
      </c>
      <c r="H341" s="124">
        <v>0.01</v>
      </c>
      <c r="I341" s="124">
        <f>Manufacturing_Energy_Data!F75</f>
        <v>248.7998733914439</v>
      </c>
      <c r="J341" s="124">
        <f>Manufacturing_Energy_Data!G75</f>
        <v>2017.3632372266716</v>
      </c>
      <c r="K341" s="124">
        <f>Manufacturing_Energy_Data!H75</f>
        <v>26.699079874753142</v>
      </c>
      <c r="L341" s="124">
        <f>Manufacturing_Energy_Data!I75</f>
        <v>2519.6333802647096</v>
      </c>
      <c r="M341" s="124">
        <f>Manufacturing_Energy_Data!J75</f>
        <v>1982.3306729500532</v>
      </c>
      <c r="N341" s="124">
        <f>Manufacturing_Energy_Data!K75</f>
        <v>128.43055874180072</v>
      </c>
      <c r="O341" s="124">
        <f>Manufacturing_Energy_Data!L75</f>
        <v>791.01545520082436</v>
      </c>
      <c r="P341" s="124">
        <f>Manufacturing_Energy_Data!M75</f>
        <v>1931.5726855408925</v>
      </c>
      <c r="Q341" s="124">
        <f>Manufacturing_Energy_Data!N75</f>
        <v>218.6220851003327</v>
      </c>
      <c r="R341" s="124">
        <f>Manufacturing_Energy_Data!O75</f>
        <v>118.55685257512636</v>
      </c>
      <c r="S341" s="124">
        <f>Manufacturing_Energy_Data!P75</f>
        <v>54.78945572429496</v>
      </c>
      <c r="T341" s="124">
        <f>Manufacturing_Energy_Data!Q75</f>
        <v>62.919467623803939</v>
      </c>
      <c r="U341" s="124">
        <f>Manufacturing_Energy_Data!R75</f>
        <v>234.98001273849101</v>
      </c>
      <c r="V341" s="124">
        <f>Manufacturing_Energy_Data!S75</f>
        <v>37.383822846973821</v>
      </c>
      <c r="W341" s="124">
        <f>Manufacturing_Energy_Data!T75</f>
        <v>33.863505680901589</v>
      </c>
      <c r="X341" s="124">
        <f>SUM(C341:W341)</f>
        <v>11405.411661116657</v>
      </c>
      <c r="Y341">
        <v>11405.411661116657</v>
      </c>
      <c r="Z341" s="19">
        <f t="shared" si="1319"/>
        <v>1.6516785474249418</v>
      </c>
      <c r="AA341" s="19">
        <f t="shared" si="1320"/>
        <v>2.311954699426539</v>
      </c>
      <c r="AB341" s="19">
        <f t="shared" si="1321"/>
        <v>0.36215693571317675</v>
      </c>
      <c r="AC341" s="19">
        <f t="shared" si="1322"/>
        <v>2.0280696481458951E-5</v>
      </c>
      <c r="AD341" s="19">
        <f t="shared" si="1323"/>
        <v>1.4806800985315953E-4</v>
      </c>
      <c r="AE341" s="19">
        <f t="shared" si="1324"/>
        <v>1.2994075613915641E-4</v>
      </c>
      <c r="AF341" s="19">
        <f t="shared" si="1325"/>
        <v>3.2192637370938608</v>
      </c>
      <c r="AG341" s="19">
        <f t="shared" si="1326"/>
        <v>14.594896429380016</v>
      </c>
      <c r="AH341" s="19">
        <f t="shared" si="1327"/>
        <v>0.34247293262047279</v>
      </c>
      <c r="AI341" s="19">
        <f t="shared" si="1328"/>
        <v>7.7671270948643505</v>
      </c>
      <c r="AJ341" s="19">
        <f t="shared" si="1329"/>
        <v>5.0112523917096174</v>
      </c>
      <c r="AK341" s="19">
        <f t="shared" si="1330"/>
        <v>1.2694619276903043</v>
      </c>
      <c r="AL341" s="19">
        <f t="shared" si="1331"/>
        <v>10.433478994007377</v>
      </c>
      <c r="AM341" s="19">
        <f t="shared" si="1332"/>
        <v>12.519977597339388</v>
      </c>
      <c r="AN341" s="19">
        <f t="shared" si="1333"/>
        <v>1.0559268420377397</v>
      </c>
      <c r="AO341" s="19">
        <f t="shared" si="1334"/>
        <v>0.56042251801831933</v>
      </c>
      <c r="AP341" s="19">
        <f t="shared" si="1335"/>
        <v>1.1269567683483117</v>
      </c>
      <c r="AQ341" s="19">
        <f t="shared" si="1336"/>
        <v>0.70820275296378421</v>
      </c>
      <c r="AR341" s="19">
        <f t="shared" si="1337"/>
        <v>0.52094807084864392</v>
      </c>
      <c r="AS341" s="19">
        <f t="shared" si="1338"/>
        <v>0.70203870576136096</v>
      </c>
      <c r="AT341" s="19">
        <f t="shared" si="1339"/>
        <v>0.49128779623254365</v>
      </c>
      <c r="AU341" s="19">
        <f t="shared" si="1317"/>
        <v>14.220044809517269</v>
      </c>
      <c r="AV341" s="19"/>
      <c r="AX341" s="19">
        <f t="shared" si="1350"/>
        <v>1</v>
      </c>
      <c r="AY341" s="19">
        <f t="shared" si="1351"/>
        <v>1</v>
      </c>
      <c r="AZ341" s="19">
        <f t="shared" si="1352"/>
        <v>1</v>
      </c>
      <c r="BA341" s="19">
        <f t="shared" si="1353"/>
        <v>1</v>
      </c>
      <c r="BB341" s="19">
        <f t="shared" si="1354"/>
        <v>1</v>
      </c>
      <c r="BC341" s="19">
        <f t="shared" si="1355"/>
        <v>1</v>
      </c>
      <c r="BD341" s="19">
        <f t="shared" si="1356"/>
        <v>1</v>
      </c>
      <c r="BE341" s="19">
        <f t="shared" si="1357"/>
        <v>1</v>
      </c>
      <c r="BF341" s="19">
        <f t="shared" si="1358"/>
        <v>1</v>
      </c>
      <c r="BG341" s="19">
        <f t="shared" si="1359"/>
        <v>1</v>
      </c>
      <c r="BH341" s="19">
        <f t="shared" si="1360"/>
        <v>1</v>
      </c>
      <c r="BI341" s="19">
        <f t="shared" si="1361"/>
        <v>1</v>
      </c>
      <c r="BJ341" s="19">
        <f t="shared" si="1362"/>
        <v>1</v>
      </c>
      <c r="BK341" s="19">
        <f t="shared" si="1363"/>
        <v>1</v>
      </c>
      <c r="BL341" s="19">
        <f t="shared" si="1364"/>
        <v>1</v>
      </c>
      <c r="BM341" s="19">
        <f t="shared" si="1365"/>
        <v>1</v>
      </c>
      <c r="BN341" s="19">
        <f t="shared" si="1366"/>
        <v>1</v>
      </c>
      <c r="BO341" s="19">
        <f t="shared" si="1367"/>
        <v>1</v>
      </c>
      <c r="BP341" s="19">
        <f t="shared" si="1368"/>
        <v>1</v>
      </c>
      <c r="BQ341" s="19">
        <f t="shared" si="1369"/>
        <v>1</v>
      </c>
      <c r="BR341" s="19">
        <f t="shared" si="1370"/>
        <v>1</v>
      </c>
      <c r="BS341" s="19">
        <f t="shared" si="1371"/>
        <v>1</v>
      </c>
      <c r="BU341" s="16"/>
      <c r="BV341" s="9">
        <f t="shared" si="1372"/>
        <v>1</v>
      </c>
      <c r="BW341" s="9">
        <f t="shared" si="1165"/>
        <v>1</v>
      </c>
      <c r="BX341" s="9">
        <f t="shared" si="1166"/>
        <v>1</v>
      </c>
      <c r="BY341" s="9">
        <f t="shared" si="1167"/>
        <v>1</v>
      </c>
      <c r="BZ341" s="9">
        <f t="shared" si="1168"/>
        <v>1</v>
      </c>
      <c r="CA341" s="9">
        <f t="shared" si="1142"/>
        <v>1</v>
      </c>
      <c r="CB341" s="9">
        <f t="shared" si="1169"/>
        <v>1</v>
      </c>
      <c r="CC341" s="9"/>
      <c r="CD341" s="9">
        <f t="shared" si="1170"/>
        <v>1</v>
      </c>
      <c r="CE341" s="9">
        <f t="shared" si="1171"/>
        <v>1</v>
      </c>
      <c r="CG341" s="35"/>
      <c r="CH341">
        <f t="shared" si="1172"/>
        <v>1985</v>
      </c>
      <c r="CI341" s="19">
        <f t="shared" si="1173"/>
        <v>7.1405505411685791E-2</v>
      </c>
      <c r="CJ341" s="19">
        <f t="shared" si="1257"/>
        <v>1.3690115619286918E-2</v>
      </c>
      <c r="CK341" s="19">
        <f t="shared" si="1258"/>
        <v>2.4436581551881254E-3</v>
      </c>
      <c r="CL341" s="19">
        <f t="shared" si="1259"/>
        <v>8.7677677028458446E-7</v>
      </c>
      <c r="CM341" s="19">
        <f t="shared" si="1260"/>
        <v>8.7677677028458446E-7</v>
      </c>
      <c r="CN341" s="19">
        <f t="shared" si="1261"/>
        <v>8.7677677028458446E-7</v>
      </c>
      <c r="CO341" s="19">
        <f t="shared" si="1262"/>
        <v>2.1814194943936369E-2</v>
      </c>
      <c r="CP341" s="19">
        <f t="shared" si="1263"/>
        <v>0.17687772236264551</v>
      </c>
      <c r="CQ341" s="19">
        <f t="shared" si="1264"/>
        <v>2.3409133022156206E-3</v>
      </c>
      <c r="CR341" s="19">
        <f t="shared" si="1265"/>
        <v>0.22091560174497221</v>
      </c>
      <c r="CS341" s="19">
        <f t="shared" si="1266"/>
        <v>0.17380614850652146</v>
      </c>
      <c r="CT341" s="19">
        <f t="shared" si="1267"/>
        <v>1.1260493049948065E-2</v>
      </c>
      <c r="CU341" s="19">
        <f t="shared" si="1268"/>
        <v>6.9354397605616916E-2</v>
      </c>
      <c r="CV341" s="19">
        <f t="shared" si="1269"/>
        <v>0.16935580607984649</v>
      </c>
      <c r="CW341" s="19">
        <f t="shared" si="1270"/>
        <v>1.9168276568715129E-2</v>
      </c>
      <c r="CX341" s="19">
        <f t="shared" si="1271"/>
        <v>1.039478942959249E-2</v>
      </c>
      <c r="CY341" s="19">
        <f t="shared" si="1256"/>
        <v>4.8038122035597569E-3</v>
      </c>
      <c r="CZ341" s="19">
        <f t="shared" si="1272"/>
        <v>5.5166327611224295E-3</v>
      </c>
      <c r="DA341" s="19">
        <f t="shared" si="1273"/>
        <v>2.0602501665028465E-2</v>
      </c>
      <c r="DB341" s="19">
        <f t="shared" si="1274"/>
        <v>3.2777267456660765E-3</v>
      </c>
      <c r="DC341" s="19">
        <f t="shared" si="1275"/>
        <v>2.9690735141414573E-3</v>
      </c>
      <c r="DF341" s="19">
        <f t="shared" si="1227"/>
        <v>7.305729865336727E-2</v>
      </c>
      <c r="DG341" s="19">
        <f t="shared" si="1278"/>
        <v>1.4001766067535976E-2</v>
      </c>
      <c r="DH341" s="19">
        <f t="shared" si="1279"/>
        <v>2.5442505357099439E-3</v>
      </c>
      <c r="DI341" s="19">
        <f t="shared" si="1280"/>
        <v>8.4446927998218052E-7</v>
      </c>
      <c r="DJ341" s="19">
        <f t="shared" si="1281"/>
        <v>8.4446927998218052E-7</v>
      </c>
      <c r="DK341" s="19">
        <f t="shared" si="1282"/>
        <v>8.4446927998218052E-7</v>
      </c>
      <c r="DL341" s="19">
        <f t="shared" si="1283"/>
        <v>2.079910156445491E-2</v>
      </c>
      <c r="DM341" s="19">
        <f t="shared" si="1284"/>
        <v>0.17288965084580199</v>
      </c>
      <c r="DN341" s="19">
        <f t="shared" si="1285"/>
        <v>2.4684163905069898E-3</v>
      </c>
      <c r="DO341" s="19">
        <f t="shared" si="1286"/>
        <v>0.21166861553201216</v>
      </c>
      <c r="DP341" s="19">
        <f t="shared" si="1287"/>
        <v>0.18141633053364892</v>
      </c>
      <c r="DQ341" s="19">
        <f t="shared" si="1288"/>
        <v>1.154566427856424E-2</v>
      </c>
      <c r="DR341" s="19">
        <f t="shared" si="1289"/>
        <v>6.9913888413426536E-2</v>
      </c>
      <c r="DS341" s="19">
        <f t="shared" si="1290"/>
        <v>0.17132976807391914</v>
      </c>
      <c r="DT341" s="19">
        <f t="shared" si="1291"/>
        <v>1.9501466744056197E-2</v>
      </c>
      <c r="DU341" s="19">
        <f t="shared" si="1292"/>
        <v>1.0855698065061975E-2</v>
      </c>
      <c r="DV341" s="19">
        <f t="shared" si="1276"/>
        <v>4.7228249424629155E-3</v>
      </c>
      <c r="DW341" s="19">
        <f t="shared" si="1293"/>
        <v>5.6853513460694517E-3</v>
      </c>
      <c r="DX341" s="19">
        <f t="shared" si="1294"/>
        <v>2.1035168506783369E-2</v>
      </c>
      <c r="DY341" s="19">
        <f t="shared" si="1295"/>
        <v>3.1944669359070328E-3</v>
      </c>
      <c r="DZ341" s="19">
        <f t="shared" si="1296"/>
        <v>3.0360426106081253E-3</v>
      </c>
      <c r="EA341" s="19">
        <f t="shared" si="1196"/>
        <v>0.99966830344773705</v>
      </c>
      <c r="EB341" s="19"/>
      <c r="EC341" s="19">
        <f t="shared" si="1228"/>
        <v>7.3081539548069438E-2</v>
      </c>
      <c r="ED341" s="19">
        <f t="shared" si="1297"/>
        <v>1.4006411946088067E-2</v>
      </c>
      <c r="EE341" s="19">
        <f t="shared" si="1298"/>
        <v>2.545094734858679E-3</v>
      </c>
      <c r="EF341" s="19">
        <f t="shared" si="1299"/>
        <v>8.4474948047237911E-7</v>
      </c>
      <c r="EG341" s="19">
        <f t="shared" si="1300"/>
        <v>8.4474948047237911E-7</v>
      </c>
      <c r="EH341" s="19">
        <f t="shared" si="1301"/>
        <v>8.4474948047237911E-7</v>
      </c>
      <c r="EI341" s="19">
        <f t="shared" si="1302"/>
        <v>2.0806002843864593E-2</v>
      </c>
      <c r="EJ341" s="19">
        <f t="shared" si="1303"/>
        <v>0.17294701677499041</v>
      </c>
      <c r="EK341" s="19">
        <f t="shared" si="1304"/>
        <v>2.4692354273849787E-3</v>
      </c>
      <c r="EL341" s="19">
        <f t="shared" si="1305"/>
        <v>0.21173884857806563</v>
      </c>
      <c r="EM341" s="19">
        <f t="shared" si="1306"/>
        <v>0.18147652567153083</v>
      </c>
      <c r="EN341" s="19">
        <f t="shared" si="1307"/>
        <v>1.1549495206304548E-2</v>
      </c>
      <c r="EO341" s="19">
        <f t="shared" si="1308"/>
        <v>6.9937086303828833E-2</v>
      </c>
      <c r="EP341" s="19">
        <f t="shared" si="1309"/>
        <v>0.17138661642369088</v>
      </c>
      <c r="EQ341" s="19">
        <f t="shared" si="1310"/>
        <v>1.9507937459653325E-2</v>
      </c>
      <c r="ER341" s="19">
        <f t="shared" si="1311"/>
        <v>1.085930005745102E-2</v>
      </c>
      <c r="ES341" s="19">
        <f t="shared" si="1277"/>
        <v>4.7243920070031767E-3</v>
      </c>
      <c r="ET341" s="19">
        <f t="shared" si="1312"/>
        <v>5.68723778323405E-3</v>
      </c>
      <c r="EU341" s="19">
        <f t="shared" si="1313"/>
        <v>2.1042148114765243E-2</v>
      </c>
      <c r="EV341" s="19">
        <f t="shared" si="1314"/>
        <v>3.195526881156176E-3</v>
      </c>
      <c r="EW341" s="19">
        <f t="shared" si="1315"/>
        <v>3.037049989618732E-3</v>
      </c>
      <c r="EX341" s="19"/>
      <c r="EY341" s="19"/>
      <c r="EZ341" s="19">
        <f t="shared" si="1229"/>
        <v>-0.1453046915773859</v>
      </c>
      <c r="FA341" s="19">
        <f t="shared" si="1240"/>
        <v>-9.413538322796261E-2</v>
      </c>
      <c r="FB341" s="19">
        <f t="shared" si="1241"/>
        <v>-0.11239834641747579</v>
      </c>
      <c r="FC341" s="19">
        <f t="shared" si="1242"/>
        <v>-2.4175627865416091E-2</v>
      </c>
      <c r="FD341" s="19">
        <f t="shared" si="1243"/>
        <v>2.6279682456600124E-2</v>
      </c>
      <c r="FE341" s="19">
        <f t="shared" si="1244"/>
        <v>4.3310269460047034E-2</v>
      </c>
      <c r="FF341" s="19">
        <f t="shared" si="1245"/>
        <v>1.3259730282404673E-2</v>
      </c>
      <c r="FG341" s="19">
        <f t="shared" si="1246"/>
        <v>-1.0311513055391207E-2</v>
      </c>
      <c r="FH341" s="19">
        <f t="shared" si="1247"/>
        <v>-0.21251955291533742</v>
      </c>
      <c r="FI341" s="19">
        <f t="shared" si="1248"/>
        <v>6.9163279674855166E-2</v>
      </c>
      <c r="FJ341" s="19">
        <f t="shared" si="1249"/>
        <v>-0.15498425947297143</v>
      </c>
      <c r="FK341" s="19">
        <f t="shared" si="1250"/>
        <v>-0.16259008714110185</v>
      </c>
      <c r="FL341" s="19">
        <f t="shared" si="1251"/>
        <v>-9.9414547597149225E-2</v>
      </c>
      <c r="FM341" s="19">
        <f t="shared" si="1252"/>
        <v>-3.8915979549142325E-2</v>
      </c>
      <c r="FN341" s="19">
        <f t="shared" si="1253"/>
        <v>-0.12174335693303044</v>
      </c>
      <c r="FO341" s="19">
        <f t="shared" si="1254"/>
        <v>-0.16076538787215072</v>
      </c>
      <c r="FP341" s="19">
        <f t="shared" si="1235"/>
        <v>-0.16076291969196976</v>
      </c>
      <c r="FQ341" s="19">
        <f t="shared" si="1236"/>
        <v>-0.12817705637056304</v>
      </c>
      <c r="FR341" s="19">
        <f t="shared" si="1237"/>
        <v>-0.17830315811757602</v>
      </c>
      <c r="FS341" s="19">
        <f t="shared" si="1238"/>
        <v>-3.0280023334654162E-2</v>
      </c>
      <c r="FT341" s="19">
        <f t="shared" si="1239"/>
        <v>-0.12348764140964566</v>
      </c>
      <c r="FU341" s="19"/>
      <c r="FV341" s="19"/>
      <c r="FW341" s="19">
        <f t="shared" si="1384"/>
        <v>0.94831316454699932</v>
      </c>
      <c r="FX341" s="19">
        <f t="shared" si="1230"/>
        <v>0.685829229882847</v>
      </c>
      <c r="FY341" s="19">
        <f t="shared" si="1373"/>
        <v>1</v>
      </c>
      <c r="FZ341" s="19"/>
      <c r="GA341" s="19">
        <f t="shared" si="1385"/>
        <v>0.94673360484070723</v>
      </c>
      <c r="GB341" s="19">
        <f t="shared" si="1231"/>
        <v>0.78064281044328121</v>
      </c>
      <c r="GC341" s="19">
        <f t="shared" si="1374"/>
        <v>1</v>
      </c>
      <c r="GD341" s="19"/>
      <c r="GE341" s="19">
        <f t="shared" si="1386"/>
        <v>1.0011655725953561</v>
      </c>
      <c r="GF341" s="19">
        <f t="shared" si="1232"/>
        <v>0.89949558443526434</v>
      </c>
      <c r="GG341" s="19">
        <f t="shared" si="1375"/>
        <v>1</v>
      </c>
      <c r="GH341" s="19"/>
      <c r="GI341" s="132">
        <f t="shared" si="1318"/>
        <v>1</v>
      </c>
      <c r="GJ341" s="19">
        <f t="shared" si="1203"/>
        <v>1</v>
      </c>
      <c r="GK341" s="19">
        <f t="shared" si="1376"/>
        <v>1</v>
      </c>
      <c r="GL341" s="3"/>
      <c r="GM341" s="3"/>
      <c r="GN341" s="8"/>
      <c r="GO341" s="5">
        <f t="shared" si="1233"/>
        <v>36</v>
      </c>
      <c r="GP341" t="b">
        <f t="shared" si="1204"/>
        <v>0</v>
      </c>
      <c r="GS341" s="11"/>
      <c r="GT341" s="11"/>
      <c r="GU341" s="11"/>
      <c r="GV341" s="11"/>
      <c r="GW341" s="11"/>
      <c r="GX341" s="11"/>
      <c r="GY341" s="11"/>
      <c r="GZ341" s="11" t="str">
        <f ca="1">IF(GP341,OFFSET(#REF!,$GP$225+$GO341,0),"")</f>
        <v/>
      </c>
      <c r="HA341" s="12" t="str">
        <f t="shared" ca="1" si="1343"/>
        <v/>
      </c>
      <c r="HB341" s="12" t="str">
        <f t="shared" ca="1" si="1344"/>
        <v/>
      </c>
      <c r="HC341" s="12" t="str">
        <f t="shared" ca="1" si="1345"/>
        <v/>
      </c>
      <c r="HD341" s="12" t="str">
        <f t="shared" ca="1" si="1346"/>
        <v/>
      </c>
      <c r="HE341" t="str">
        <f t="shared" ca="1" si="1212"/>
        <v/>
      </c>
      <c r="HF341" s="12" t="str">
        <f t="shared" ca="1" si="1347"/>
        <v/>
      </c>
      <c r="HG341" s="12" t="str">
        <f t="shared" ca="1" si="1348"/>
        <v/>
      </c>
      <c r="HH341" s="12" t="str">
        <f t="shared" ca="1" si="1349"/>
        <v/>
      </c>
      <c r="HJ341" s="17"/>
      <c r="HL341" s="18">
        <f t="shared" si="1213"/>
        <v>1985</v>
      </c>
      <c r="HM341" s="9">
        <f t="shared" si="1377"/>
        <v>0.71987548769666321</v>
      </c>
      <c r="HN341" s="9">
        <f t="shared" si="1378"/>
        <v>1.1111799620193821</v>
      </c>
      <c r="HO341" s="9">
        <f t="shared" si="1379"/>
        <v>1.0229244592160285</v>
      </c>
      <c r="HP341" s="9">
        <f t="shared" si="1380"/>
        <v>1.090012861872004</v>
      </c>
      <c r="HQ341" s="9">
        <f t="shared" si="1381"/>
        <v>0.99657281176235091</v>
      </c>
      <c r="HR341" s="9">
        <f t="shared" si="1158"/>
        <v>0.79991088418086209</v>
      </c>
      <c r="HS341" s="9">
        <f t="shared" si="1382"/>
        <v>0.79991121707746238</v>
      </c>
      <c r="HT341" s="9"/>
      <c r="HU341" s="9">
        <f t="shared" si="1383"/>
        <v>1.115000817268935</v>
      </c>
      <c r="HV341" s="23">
        <f t="shared" si="1161"/>
        <v>1.1111794995830218</v>
      </c>
      <c r="HX341" s="8"/>
      <c r="HY341" s="5">
        <f t="shared" si="1234"/>
        <v>36</v>
      </c>
      <c r="HZ341" t="b">
        <f t="shared" si="1214"/>
        <v>0</v>
      </c>
      <c r="IC341" s="11"/>
      <c r="ID341" s="11"/>
      <c r="IE341" s="11"/>
      <c r="IF341" t="str">
        <f t="shared" ca="1" si="1216"/>
        <v/>
      </c>
      <c r="IG341" s="12" t="str">
        <f t="shared" si="1217"/>
        <v/>
      </c>
      <c r="IH341" s="19" t="str">
        <f t="shared" ca="1" si="1218"/>
        <v/>
      </c>
      <c r="II341" s="19" t="str">
        <f t="shared" ca="1" si="1219"/>
        <v/>
      </c>
      <c r="IJ341" s="11" t="str">
        <f t="shared" ca="1" si="1220"/>
        <v/>
      </c>
      <c r="IK341" s="12" t="str">
        <f t="shared" ca="1" si="1221"/>
        <v/>
      </c>
      <c r="IL341" s="12" t="str">
        <f t="shared" ca="1" si="1340"/>
        <v/>
      </c>
      <c r="IM341" s="12" t="str">
        <f t="shared" ca="1" si="1341"/>
        <v/>
      </c>
      <c r="IN341" s="12" t="str">
        <f t="shared" ca="1" si="1342"/>
        <v/>
      </c>
      <c r="IO341" t="str">
        <f t="shared" ca="1" si="1222"/>
        <v/>
      </c>
      <c r="IP341" s="12" t="str">
        <f t="shared" ca="1" si="1223"/>
        <v/>
      </c>
      <c r="IQ341" s="12" t="str">
        <f t="shared" ca="1" si="1224"/>
        <v/>
      </c>
      <c r="IR341" s="12" t="str">
        <f t="shared" ca="1" si="1225"/>
        <v/>
      </c>
    </row>
    <row r="342" spans="1:252" x14ac:dyDescent="0.2">
      <c r="A342" t="s">
        <v>218</v>
      </c>
      <c r="B342" s="1">
        <f t="shared" si="1226"/>
        <v>1986</v>
      </c>
      <c r="C342" s="124">
        <f>Manufacturing_Energy_Data!C76</f>
        <v>851.19749953824692</v>
      </c>
      <c r="D342" s="124">
        <f>Manufacturing_Energy_Data!D76</f>
        <v>167.34431376858677</v>
      </c>
      <c r="E342" s="124">
        <f>Manufacturing_Energy_Data!E76</f>
        <v>38.210686463826796</v>
      </c>
      <c r="F342" s="124">
        <v>0.01</v>
      </c>
      <c r="G342" s="124">
        <v>0.01</v>
      </c>
      <c r="H342" s="124">
        <v>0.01</v>
      </c>
      <c r="I342" s="124">
        <f>Manufacturing_Energy_Data!F76</f>
        <v>255.75096288820842</v>
      </c>
      <c r="J342" s="124">
        <f>Manufacturing_Energy_Data!G76</f>
        <v>1985.8799822003309</v>
      </c>
      <c r="K342" s="124">
        <f>Manufacturing_Energy_Data!H76</f>
        <v>31.398684042991388</v>
      </c>
      <c r="L342" s="124">
        <f>Manufacturing_Energy_Data!I76</f>
        <v>2850.2471338482869</v>
      </c>
      <c r="M342" s="124">
        <f>Manufacturing_Energy_Data!J76</f>
        <v>2015.168144981348</v>
      </c>
      <c r="N342" s="124">
        <f>Manufacturing_Energy_Data!K76</f>
        <v>135.02187702867309</v>
      </c>
      <c r="O342" s="124">
        <f>Manufacturing_Energy_Data!L76</f>
        <v>833.84549437982139</v>
      </c>
      <c r="P342" s="124">
        <f>Manufacturing_Energy_Data!M76</f>
        <v>1819.4681276410374</v>
      </c>
      <c r="Q342" s="124">
        <f>Manufacturing_Energy_Data!N76</f>
        <v>236.43141790334087</v>
      </c>
      <c r="R342" s="124">
        <f>Manufacturing_Energy_Data!O76</f>
        <v>131.76262360948817</v>
      </c>
      <c r="S342" s="124">
        <f>Manufacturing_Energy_Data!P76</f>
        <v>56.773381394787812</v>
      </c>
      <c r="T342" s="124">
        <f>Manufacturing_Energy_Data!Q76</f>
        <v>69.916919680982033</v>
      </c>
      <c r="U342" s="124">
        <f>Manufacturing_Energy_Data!R76</f>
        <v>244.14932796917603</v>
      </c>
      <c r="V342" s="124">
        <f>Manufacturing_Energy_Data!S76</f>
        <v>42.985850897299549</v>
      </c>
      <c r="W342" s="124">
        <f>Manufacturing_Energy_Data!T76</f>
        <v>39.628355216449528</v>
      </c>
      <c r="X342" s="124">
        <f t="shared" ref="X342:X364" si="1387">SUM(C342:W342)</f>
        <v>11805.210783452882</v>
      </c>
      <c r="Y342">
        <v>11619.893168514373</v>
      </c>
      <c r="Z342" s="19">
        <f t="shared" si="1319"/>
        <v>1.7111517791511512</v>
      </c>
      <c r="AA342" s="19">
        <f t="shared" si="1320"/>
        <v>2.3967525326006878</v>
      </c>
      <c r="AB342" s="19">
        <f t="shared" si="1321"/>
        <v>0.50420151117385525</v>
      </c>
      <c r="AC342" s="19">
        <f t="shared" si="1322"/>
        <v>2.0102876007970043E-5</v>
      </c>
      <c r="AD342" s="19">
        <f t="shared" si="1323"/>
        <v>1.4322282476326347E-4</v>
      </c>
      <c r="AE342" s="19">
        <f t="shared" si="1324"/>
        <v>1.3195301048861595E-4</v>
      </c>
      <c r="AF342" s="19">
        <f t="shared" si="1325"/>
        <v>3.0938163426452703</v>
      </c>
      <c r="AG342" s="19">
        <f t="shared" si="1326"/>
        <v>14.024256089426643</v>
      </c>
      <c r="AH342" s="19">
        <f t="shared" si="1327"/>
        <v>0.38916432279156027</v>
      </c>
      <c r="AI342" s="19">
        <f t="shared" si="1328"/>
        <v>9.4678142188073569</v>
      </c>
      <c r="AJ342" s="19">
        <f t="shared" si="1329"/>
        <v>5.0355575720046373</v>
      </c>
      <c r="AK342" s="19">
        <f t="shared" si="1330"/>
        <v>1.2640802670092657</v>
      </c>
      <c r="AL342" s="19">
        <f t="shared" si="1331"/>
        <v>10.713550524909495</v>
      </c>
      <c r="AM342" s="19">
        <f t="shared" si="1332"/>
        <v>12.133188819283275</v>
      </c>
      <c r="AN342" s="19">
        <f t="shared" si="1333"/>
        <v>1.151658769718702</v>
      </c>
      <c r="AO342" s="19">
        <f t="shared" si="1334"/>
        <v>0.63745261761341498</v>
      </c>
      <c r="AP342" s="19">
        <f t="shared" si="1335"/>
        <v>1.114087046779217</v>
      </c>
      <c r="AQ342" s="19">
        <f t="shared" si="1336"/>
        <v>0.77771802823130154</v>
      </c>
      <c r="AR342" s="19">
        <f t="shared" si="1337"/>
        <v>0.52011126351919079</v>
      </c>
      <c r="AS342" s="19">
        <f t="shared" si="1338"/>
        <v>0.7826434524678364</v>
      </c>
      <c r="AT342" s="19">
        <f t="shared" si="1339"/>
        <v>0.57220118504798112</v>
      </c>
      <c r="AU342" s="19">
        <f t="shared" si="1317"/>
        <v>14.727439438767757</v>
      </c>
      <c r="AV342" s="19"/>
      <c r="AX342" s="19">
        <f t="shared" si="1350"/>
        <v>1.0360077521252131</v>
      </c>
      <c r="AY342" s="19">
        <f t="shared" si="1351"/>
        <v>1.0366779821400403</v>
      </c>
      <c r="AZ342" s="19">
        <f t="shared" si="1352"/>
        <v>1.3922182939309378</v>
      </c>
      <c r="BA342" s="19">
        <f t="shared" si="1353"/>
        <v>0.99123203319711062</v>
      </c>
      <c r="BB342" s="19">
        <f t="shared" si="1354"/>
        <v>0.96727729983876276</v>
      </c>
      <c r="BC342" s="19">
        <f t="shared" si="1355"/>
        <v>1.0154859368934606</v>
      </c>
      <c r="BD342" s="19">
        <f t="shared" si="1356"/>
        <v>0.9610322717573192</v>
      </c>
      <c r="BE342" s="19">
        <f t="shared" si="1357"/>
        <v>0.96090137790874253</v>
      </c>
      <c r="BF342" s="19">
        <f t="shared" si="1358"/>
        <v>1.1363360012536543</v>
      </c>
      <c r="BG342" s="19">
        <f t="shared" si="1359"/>
        <v>1.218959610570491</v>
      </c>
      <c r="BH342" s="19">
        <f t="shared" si="1360"/>
        <v>1.0048501209668124</v>
      </c>
      <c r="BI342" s="19">
        <f t="shared" si="1361"/>
        <v>0.99576067579212069</v>
      </c>
      <c r="BJ342" s="19">
        <f t="shared" si="1362"/>
        <v>1.02684354193486</v>
      </c>
      <c r="BK342" s="19">
        <f t="shared" si="1363"/>
        <v>0.96910627235161273</v>
      </c>
      <c r="BL342" s="19">
        <f t="shared" si="1364"/>
        <v>1.0906615154286803</v>
      </c>
      <c r="BM342" s="19">
        <f t="shared" si="1365"/>
        <v>1.1374500437053774</v>
      </c>
      <c r="BN342" s="19">
        <f t="shared" si="1366"/>
        <v>0.98858011067455864</v>
      </c>
      <c r="BO342" s="19">
        <f t="shared" si="1367"/>
        <v>1.0981573073199733</v>
      </c>
      <c r="BP342" s="19">
        <f t="shared" si="1368"/>
        <v>0.99839368379253246</v>
      </c>
      <c r="BQ342" s="19">
        <f t="shared" si="1369"/>
        <v>1.1148152460042209</v>
      </c>
      <c r="BR342" s="19">
        <f t="shared" si="1370"/>
        <v>1.1646965168602281</v>
      </c>
      <c r="BS342" s="19">
        <f t="shared" si="1371"/>
        <v>1.035681647705561</v>
      </c>
      <c r="BU342" s="16"/>
      <c r="BV342" s="9">
        <f t="shared" si="1372"/>
        <v>0.99939345320784989</v>
      </c>
      <c r="BW342" s="9">
        <f t="shared" si="1165"/>
        <v>1.035681647705561</v>
      </c>
      <c r="BX342" s="9">
        <f t="shared" si="1166"/>
        <v>1.0421927984157342</v>
      </c>
      <c r="BY342" s="9">
        <f t="shared" si="1167"/>
        <v>0.95072200139969998</v>
      </c>
      <c r="BZ342" s="9">
        <f t="shared" si="1168"/>
        <v>1.0452607980018094</v>
      </c>
      <c r="CA342" s="9">
        <f t="shared" si="1142"/>
        <v>1.035053444773858</v>
      </c>
      <c r="CB342" s="9">
        <f t="shared" si="1169"/>
        <v>1.0350534583244566</v>
      </c>
      <c r="CC342" s="9"/>
      <c r="CD342" s="9">
        <f t="shared" si="1170"/>
        <v>0.99083562315416085</v>
      </c>
      <c r="CE342" s="9">
        <f t="shared" si="1171"/>
        <v>1.0356816341467383</v>
      </c>
      <c r="CG342" s="35"/>
      <c r="CH342">
        <f t="shared" si="1172"/>
        <v>1986</v>
      </c>
      <c r="CI342" s="19">
        <f t="shared" si="1173"/>
        <v>7.2103540983050704E-2</v>
      </c>
      <c r="CJ342" s="19">
        <f t="shared" si="1257"/>
        <v>1.4175461737892034E-2</v>
      </c>
      <c r="CK342" s="19">
        <f t="shared" si="1258"/>
        <v>3.2367644394275382E-3</v>
      </c>
      <c r="CL342" s="19">
        <f t="shared" si="1259"/>
        <v>8.4708356194849075E-7</v>
      </c>
      <c r="CM342" s="19">
        <f t="shared" si="1260"/>
        <v>8.4708356194849075E-7</v>
      </c>
      <c r="CN342" s="19">
        <f t="shared" si="1261"/>
        <v>8.4708356194849075E-7</v>
      </c>
      <c r="CO342" s="19">
        <f t="shared" si="1262"/>
        <v>2.1664243661509985E-2</v>
      </c>
      <c r="CP342" s="19">
        <f t="shared" si="1263"/>
        <v>0.16822062889244618</v>
      </c>
      <c r="CQ342" s="19">
        <f t="shared" si="1264"/>
        <v>2.6597309119632383E-3</v>
      </c>
      <c r="CR342" s="19">
        <f t="shared" si="1265"/>
        <v>0.24143974945736835</v>
      </c>
      <c r="CS342" s="19">
        <f t="shared" si="1266"/>
        <v>0.17070158101759328</v>
      </c>
      <c r="CT342" s="19">
        <f t="shared" si="1267"/>
        <v>1.1437481253441951E-2</v>
      </c>
      <c r="CU342" s="19">
        <f t="shared" si="1268"/>
        <v>7.063368114939593E-2</v>
      </c>
      <c r="CV342" s="19">
        <f t="shared" si="1269"/>
        <v>0.15412415424139211</v>
      </c>
      <c r="CW342" s="19">
        <f t="shared" si="1270"/>
        <v>2.0027716763409417E-2</v>
      </c>
      <c r="CX342" s="19">
        <f t="shared" si="1271"/>
        <v>1.1161395253880355E-2</v>
      </c>
      <c r="CY342" s="19">
        <f t="shared" si="1256"/>
        <v>4.8091798135757036E-3</v>
      </c>
      <c r="CZ342" s="19">
        <f t="shared" si="1272"/>
        <v>5.92254733638328E-3</v>
      </c>
      <c r="DA342" s="19">
        <f t="shared" si="1273"/>
        <v>2.068148823834599E-2</v>
      </c>
      <c r="DB342" s="19">
        <f t="shared" si="1274"/>
        <v>3.6412607691471231E-3</v>
      </c>
      <c r="DC342" s="19">
        <f t="shared" si="1275"/>
        <v>3.356852829091012E-3</v>
      </c>
      <c r="DF342" s="19">
        <f t="shared" si="1227"/>
        <v>7.1753957313491393E-2</v>
      </c>
      <c r="DG342" s="19">
        <f t="shared" si="1278"/>
        <v>1.3931379652731946E-2</v>
      </c>
      <c r="DH342" s="19">
        <f t="shared" si="1279"/>
        <v>2.8216586493316977E-3</v>
      </c>
      <c r="DI342" s="19">
        <f t="shared" si="1280"/>
        <v>8.6184491593960394E-7</v>
      </c>
      <c r="DJ342" s="19">
        <f t="shared" si="1281"/>
        <v>8.6184491593960394E-7</v>
      </c>
      <c r="DK342" s="19">
        <f t="shared" si="1282"/>
        <v>8.6184491593960394E-7</v>
      </c>
      <c r="DL342" s="19">
        <f t="shared" si="1283"/>
        <v>2.1739133108818292E-2</v>
      </c>
      <c r="DM342" s="19">
        <f t="shared" si="1284"/>
        <v>0.17251297442670813</v>
      </c>
      <c r="DN342" s="19">
        <f t="shared" si="1285"/>
        <v>2.4969307080722853E-3</v>
      </c>
      <c r="DO342" s="19">
        <f t="shared" si="1286"/>
        <v>0.23102574980933635</v>
      </c>
      <c r="DP342" s="19">
        <f t="shared" si="1287"/>
        <v>0.17224920180522466</v>
      </c>
      <c r="DQ342" s="19">
        <f t="shared" si="1288"/>
        <v>1.1348757136072812E-2</v>
      </c>
      <c r="DR342" s="19">
        <f t="shared" si="1289"/>
        <v>6.9992090874881785E-2</v>
      </c>
      <c r="DS342" s="19">
        <f t="shared" si="1290"/>
        <v>0.16162037432376253</v>
      </c>
      <c r="DT342" s="19">
        <f t="shared" si="1291"/>
        <v>1.9594855476921594E-2</v>
      </c>
      <c r="DU342" s="19">
        <f t="shared" si="1292"/>
        <v>1.0773546988632985E-2</v>
      </c>
      <c r="DV342" s="19">
        <f t="shared" si="1276"/>
        <v>4.8064955090482255E-3</v>
      </c>
      <c r="DW342" s="19">
        <f t="shared" si="1293"/>
        <v>5.7171886236794629E-3</v>
      </c>
      <c r="DX342" s="19">
        <f t="shared" si="1294"/>
        <v>2.0641969764825071E-2</v>
      </c>
      <c r="DY342" s="19">
        <f t="shared" si="1295"/>
        <v>3.4563079729760817E-3</v>
      </c>
      <c r="DZ342" s="19">
        <f t="shared" si="1296"/>
        <v>3.1589973815370886E-3</v>
      </c>
      <c r="EA342" s="19">
        <f t="shared" si="1196"/>
        <v>0.99964415506080029</v>
      </c>
      <c r="EB342" s="19"/>
      <c r="EC342" s="19">
        <f t="shared" si="1228"/>
        <v>7.1779499685192649E-2</v>
      </c>
      <c r="ED342" s="19">
        <f t="shared" si="1297"/>
        <v>1.3936338828374995E-2</v>
      </c>
      <c r="EE342" s="19">
        <f t="shared" si="1298"/>
        <v>2.8226630797036759E-3</v>
      </c>
      <c r="EF342" s="19">
        <f t="shared" si="1299"/>
        <v>8.6215170826181124E-7</v>
      </c>
      <c r="EG342" s="19">
        <f t="shared" si="1300"/>
        <v>8.6215170826181124E-7</v>
      </c>
      <c r="EH342" s="19">
        <f t="shared" si="1301"/>
        <v>8.6215170826181124E-7</v>
      </c>
      <c r="EI342" s="19">
        <f t="shared" si="1302"/>
        <v>2.1746871623028772E-2</v>
      </c>
      <c r="EJ342" s="19">
        <f t="shared" si="1303"/>
        <v>0.17257438414794268</v>
      </c>
      <c r="EK342" s="19">
        <f t="shared" si="1304"/>
        <v>2.4978195445162356E-3</v>
      </c>
      <c r="EL342" s="19">
        <f t="shared" si="1305"/>
        <v>0.2311079884174233</v>
      </c>
      <c r="EM342" s="19">
        <f t="shared" si="1306"/>
        <v>0.1723105176308945</v>
      </c>
      <c r="EN342" s="19">
        <f t="shared" si="1307"/>
        <v>1.1352796971420854E-2</v>
      </c>
      <c r="EO342" s="19">
        <f t="shared" si="1308"/>
        <v>7.0017006072150473E-2</v>
      </c>
      <c r="EP342" s="19">
        <f t="shared" si="1309"/>
        <v>0.16167790658860248</v>
      </c>
      <c r="EQ342" s="19">
        <f t="shared" si="1310"/>
        <v>1.9601830689171384E-2</v>
      </c>
      <c r="ER342" s="19">
        <f t="shared" si="1311"/>
        <v>1.0777382065498815E-2</v>
      </c>
      <c r="ES342" s="19">
        <f t="shared" si="1277"/>
        <v>4.8082064849925372E-3</v>
      </c>
      <c r="ET342" s="19">
        <f t="shared" si="1312"/>
        <v>5.7192237805179106E-3</v>
      </c>
      <c r="EU342" s="19">
        <f t="shared" si="1313"/>
        <v>2.0649317720033672E-2</v>
      </c>
      <c r="EV342" s="19">
        <f t="shared" si="1314"/>
        <v>3.4575383204895169E-3</v>
      </c>
      <c r="EW342" s="19">
        <f t="shared" si="1315"/>
        <v>3.1601218949206503E-3</v>
      </c>
      <c r="EX342" s="19"/>
      <c r="EY342" s="19"/>
      <c r="EZ342" s="19">
        <f t="shared" si="1229"/>
        <v>3.5374626555640422E-2</v>
      </c>
      <c r="FA342" s="19">
        <f t="shared" si="1240"/>
        <v>3.6021352711089451E-2</v>
      </c>
      <c r="FB342" s="19">
        <f t="shared" si="1241"/>
        <v>0.33089836996988697</v>
      </c>
      <c r="FC342" s="19">
        <f t="shared" si="1242"/>
        <v>-8.8066315974869736E-3</v>
      </c>
      <c r="FD342" s="19">
        <f t="shared" si="1243"/>
        <v>-3.3270061619129369E-2</v>
      </c>
      <c r="FE342" s="19">
        <f t="shared" si="1244"/>
        <v>1.5367253486932072E-2</v>
      </c>
      <c r="FF342" s="19">
        <f t="shared" si="1245"/>
        <v>-3.9747289142473698E-2</v>
      </c>
      <c r="FG342" s="19">
        <f t="shared" si="1246"/>
        <v>-3.9883499722689925E-2</v>
      </c>
      <c r="FH342" s="19">
        <f t="shared" si="1247"/>
        <v>0.12780905231739151</v>
      </c>
      <c r="FI342" s="19">
        <f t="shared" si="1248"/>
        <v>0.19799771670205463</v>
      </c>
      <c r="FJ342" s="19">
        <f t="shared" si="1249"/>
        <v>4.8383970231970011E-3</v>
      </c>
      <c r="FK342" s="19">
        <f t="shared" si="1250"/>
        <v>-4.2483356199650652E-3</v>
      </c>
      <c r="FL342" s="19">
        <f t="shared" si="1251"/>
        <v>2.6489574584071196E-2</v>
      </c>
      <c r="FM342" s="19">
        <f t="shared" si="1252"/>
        <v>-3.1381000915438897E-2</v>
      </c>
      <c r="FN342" s="19">
        <f t="shared" si="1253"/>
        <v>8.6784407043523776E-2</v>
      </c>
      <c r="FO342" s="19">
        <f t="shared" si="1254"/>
        <v>0.1287889532569152</v>
      </c>
      <c r="FP342" s="19">
        <f t="shared" si="1235"/>
        <v>-1.1485596990036285E-2</v>
      </c>
      <c r="FQ342" s="19">
        <f t="shared" si="1236"/>
        <v>9.3633599965812941E-2</v>
      </c>
      <c r="FR342" s="19">
        <f t="shared" si="1237"/>
        <v>-1.6076077165800323E-3</v>
      </c>
      <c r="FS342" s="19">
        <f t="shared" si="1238"/>
        <v>0.10868869253162099</v>
      </c>
      <c r="FT342" s="19">
        <f t="shared" si="1239"/>
        <v>0.1524605525323417</v>
      </c>
      <c r="FU342" s="19"/>
      <c r="FV342" s="19"/>
      <c r="FW342" s="19">
        <f t="shared" si="1384"/>
        <v>1.0452607980018094</v>
      </c>
      <c r="FX342" s="19">
        <f t="shared" si="1230"/>
        <v>0.716870408120311</v>
      </c>
      <c r="FY342" s="19">
        <f t="shared" si="1373"/>
        <v>1.0452607980018094</v>
      </c>
      <c r="FZ342" s="19"/>
      <c r="GA342" s="19">
        <f t="shared" si="1385"/>
        <v>1.0421927984157342</v>
      </c>
      <c r="GB342" s="19">
        <f t="shared" si="1231"/>
        <v>0.81358031517900675</v>
      </c>
      <c r="GC342" s="19">
        <f t="shared" si="1374"/>
        <v>1.0421927984157342</v>
      </c>
      <c r="GD342" s="19"/>
      <c r="GE342" s="19">
        <f t="shared" si="1386"/>
        <v>0.95072200139969998</v>
      </c>
      <c r="GF342" s="19">
        <f t="shared" si="1232"/>
        <v>0.85517024228448735</v>
      </c>
      <c r="GG342" s="19">
        <f t="shared" si="1375"/>
        <v>0.95072200139969998</v>
      </c>
      <c r="GH342" s="19"/>
      <c r="GI342" s="132">
        <f t="shared" si="1318"/>
        <v>0.99939345320784989</v>
      </c>
      <c r="GJ342" s="19">
        <f t="shared" si="1203"/>
        <v>1.0350534447738577</v>
      </c>
      <c r="GK342" s="19">
        <f t="shared" si="1376"/>
        <v>1.0350534583244566</v>
      </c>
      <c r="GL342" s="3"/>
      <c r="GM342" s="3"/>
      <c r="GN342" s="8"/>
      <c r="GO342" s="5">
        <f t="shared" si="1233"/>
        <v>37</v>
      </c>
      <c r="GP342" t="b">
        <f t="shared" si="1204"/>
        <v>0</v>
      </c>
      <c r="GS342" s="11"/>
      <c r="GT342" s="11"/>
      <c r="GU342" s="11"/>
      <c r="GV342" s="11"/>
      <c r="GW342" s="11"/>
      <c r="GX342" s="11"/>
      <c r="GY342" s="11"/>
      <c r="GZ342" s="11" t="str">
        <f ca="1">IF(GP342,OFFSET(#REF!,$GP$225+$GO342,0),"")</f>
        <v/>
      </c>
      <c r="HA342" s="12" t="str">
        <f t="shared" ca="1" si="1343"/>
        <v/>
      </c>
      <c r="HB342" s="12" t="str">
        <f t="shared" ca="1" si="1344"/>
        <v/>
      </c>
      <c r="HC342" s="12" t="str">
        <f t="shared" ca="1" si="1345"/>
        <v/>
      </c>
      <c r="HD342" s="12" t="str">
        <f t="shared" ca="1" si="1346"/>
        <v/>
      </c>
      <c r="HE342" t="str">
        <f t="shared" ca="1" si="1212"/>
        <v/>
      </c>
      <c r="HF342" s="12" t="str">
        <f t="shared" ca="1" si="1347"/>
        <v/>
      </c>
      <c r="HG342" s="12" t="str">
        <f t="shared" ca="1" si="1348"/>
        <v/>
      </c>
      <c r="HH342" s="12" t="str">
        <f t="shared" ca="1" si="1349"/>
        <v/>
      </c>
      <c r="HJ342" s="17"/>
      <c r="HL342" s="18">
        <f t="shared" si="1213"/>
        <v>1986</v>
      </c>
      <c r="HM342" s="9">
        <f t="shared" si="1377"/>
        <v>0.71943884952885329</v>
      </c>
      <c r="HN342" s="9">
        <f t="shared" si="1378"/>
        <v>1.1508286939616363</v>
      </c>
      <c r="HO342" s="9">
        <f t="shared" si="1379"/>
        <v>1.0660845047182541</v>
      </c>
      <c r="HP342" s="9">
        <f t="shared" si="1380"/>
        <v>1.0362992095903663</v>
      </c>
      <c r="HQ342" s="9">
        <f t="shared" si="1381"/>
        <v>1.0416784924896219</v>
      </c>
      <c r="HR342" s="9">
        <f t="shared" si="1158"/>
        <v>0.82795051618350346</v>
      </c>
      <c r="HS342" s="9">
        <f t="shared" si="1382"/>
        <v>0.82795087158855263</v>
      </c>
      <c r="HT342" s="9"/>
      <c r="HU342" s="9">
        <f t="shared" si="1383"/>
        <v>1.1047825295960638</v>
      </c>
      <c r="HV342" s="23">
        <f t="shared" si="1161"/>
        <v>1.1508281999584988</v>
      </c>
      <c r="HX342" s="8"/>
      <c r="HY342" s="5">
        <f t="shared" si="1234"/>
        <v>37</v>
      </c>
      <c r="HZ342" t="b">
        <f t="shared" si="1214"/>
        <v>0</v>
      </c>
      <c r="IC342" s="11"/>
      <c r="ID342" s="11"/>
      <c r="IE342" s="11"/>
      <c r="IF342" t="str">
        <f t="shared" ca="1" si="1216"/>
        <v/>
      </c>
      <c r="IG342" s="12" t="str">
        <f t="shared" si="1217"/>
        <v/>
      </c>
      <c r="IH342" s="19" t="str">
        <f t="shared" ca="1" si="1218"/>
        <v/>
      </c>
      <c r="II342" s="19" t="str">
        <f t="shared" ca="1" si="1219"/>
        <v/>
      </c>
      <c r="IJ342" s="11" t="str">
        <f t="shared" ca="1" si="1220"/>
        <v/>
      </c>
      <c r="IK342" s="12" t="str">
        <f t="shared" ca="1" si="1221"/>
        <v/>
      </c>
      <c r="IL342" s="12" t="str">
        <f t="shared" ca="1" si="1340"/>
        <v/>
      </c>
      <c r="IM342" s="12" t="str">
        <f t="shared" ca="1" si="1341"/>
        <v/>
      </c>
      <c r="IN342" s="12" t="str">
        <f t="shared" ca="1" si="1342"/>
        <v/>
      </c>
      <c r="IO342" t="str">
        <f t="shared" ca="1" si="1222"/>
        <v/>
      </c>
      <c r="IP342" s="12" t="str">
        <f t="shared" ca="1" si="1223"/>
        <v/>
      </c>
      <c r="IQ342" s="12" t="str">
        <f t="shared" ca="1" si="1224"/>
        <v/>
      </c>
      <c r="IR342" s="12" t="str">
        <f t="shared" ca="1" si="1225"/>
        <v/>
      </c>
    </row>
    <row r="343" spans="1:252" x14ac:dyDescent="0.2">
      <c r="A343" t="s">
        <v>218</v>
      </c>
      <c r="B343" s="1">
        <f t="shared" si="1226"/>
        <v>1987</v>
      </c>
      <c r="C343" s="124">
        <f>Manufacturing_Energy_Data!C77</f>
        <v>833.51038838632076</v>
      </c>
      <c r="D343" s="124">
        <f>Manufacturing_Energy_Data!D77</f>
        <v>172.60133796131427</v>
      </c>
      <c r="E343" s="124">
        <f>Manufacturing_Energy_Data!E77</f>
        <v>41.21594313846515</v>
      </c>
      <c r="F343" s="124">
        <v>0.01</v>
      </c>
      <c r="G343" s="124">
        <v>0.01</v>
      </c>
      <c r="H343" s="124">
        <v>0.01</v>
      </c>
      <c r="I343" s="124">
        <f>Manufacturing_Energy_Data!F77</f>
        <v>293.32052036990052</v>
      </c>
      <c r="J343" s="124">
        <f>Manufacturing_Energy_Data!G77</f>
        <v>2039.394142819116</v>
      </c>
      <c r="K343" s="124">
        <f>Manufacturing_Energy_Data!H77</f>
        <v>35.457031000499867</v>
      </c>
      <c r="L343" s="124">
        <f>Manufacturing_Energy_Data!I77</f>
        <v>2753.6476622858058</v>
      </c>
      <c r="M343" s="124">
        <f>Manufacturing_Energy_Data!J77</f>
        <v>2230.5058143667238</v>
      </c>
      <c r="N343" s="124">
        <f>Manufacturing_Energy_Data!K77</f>
        <v>151.42293972634729</v>
      </c>
      <c r="O343" s="124">
        <f>Manufacturing_Energy_Data!L77</f>
        <v>865.36110422201477</v>
      </c>
      <c r="P343" s="124">
        <f>Manufacturing_Energy_Data!M77</f>
        <v>1819.8952963174174</v>
      </c>
      <c r="Q343" s="124">
        <f>Manufacturing_Energy_Data!N77</f>
        <v>242.60813301921721</v>
      </c>
      <c r="R343" s="124">
        <f>Manufacturing_Energy_Data!O77</f>
        <v>133.59407668064966</v>
      </c>
      <c r="S343" s="124">
        <f>Manufacturing_Energy_Data!P77</f>
        <v>60.400035479019486</v>
      </c>
      <c r="T343" s="124">
        <f>Manufacturing_Energy_Data!Q77</f>
        <v>67.361584373291663</v>
      </c>
      <c r="U343" s="124">
        <f>Manufacturing_Energy_Data!R77</f>
        <v>242.38099655777575</v>
      </c>
      <c r="V343" s="124">
        <f>Manufacturing_Energy_Data!S77</f>
        <v>46.939987356383909</v>
      </c>
      <c r="W343" s="124">
        <f>Manufacturing_Energy_Data!T77</f>
        <v>43.311356676392833</v>
      </c>
      <c r="X343" s="124">
        <f t="shared" si="1387"/>
        <v>12072.958350736657</v>
      </c>
      <c r="Y343">
        <v>11834.374675912084</v>
      </c>
      <c r="Z343" s="19">
        <f t="shared" si="1319"/>
        <v>1.611590984655177</v>
      </c>
      <c r="AA343" s="19">
        <f t="shared" si="1320"/>
        <v>2.1666675098693089</v>
      </c>
      <c r="AB343" s="19">
        <f t="shared" si="1321"/>
        <v>0.51012771844136073</v>
      </c>
      <c r="AC343" s="19">
        <f t="shared" si="1322"/>
        <v>1.9334983787967216E-5</v>
      </c>
      <c r="AD343" s="19">
        <f t="shared" si="1323"/>
        <v>1.2553016885390145E-4</v>
      </c>
      <c r="AE343" s="19">
        <f t="shared" si="1324"/>
        <v>1.2376951237718479E-4</v>
      </c>
      <c r="AF343" s="19">
        <f t="shared" si="1325"/>
        <v>3.212516832367013</v>
      </c>
      <c r="AG343" s="19">
        <f t="shared" si="1326"/>
        <v>13.367649256070328</v>
      </c>
      <c r="AH343" s="19">
        <f t="shared" si="1327"/>
        <v>0.38803634230293915</v>
      </c>
      <c r="AI343" s="19">
        <f t="shared" si="1328"/>
        <v>7.6707765909555183</v>
      </c>
      <c r="AJ343" s="19">
        <f t="shared" si="1329"/>
        <v>5.3111675843024519</v>
      </c>
      <c r="AK343" s="19">
        <f t="shared" si="1330"/>
        <v>1.2821016060943353</v>
      </c>
      <c r="AL343" s="19">
        <f t="shared" si="1331"/>
        <v>10.001038324350574</v>
      </c>
      <c r="AM343" s="19">
        <f t="shared" si="1332"/>
        <v>11.068192320148976</v>
      </c>
      <c r="AN343" s="19">
        <f t="shared" si="1333"/>
        <v>1.1238475569002437</v>
      </c>
      <c r="AO343" s="19">
        <f t="shared" si="1334"/>
        <v>0.63934863370800488</v>
      </c>
      <c r="AP343" s="19">
        <f t="shared" si="1335"/>
        <v>1.0744745729123337</v>
      </c>
      <c r="AQ343" s="19">
        <f t="shared" si="1336"/>
        <v>0.72844075173948586</v>
      </c>
      <c r="AR343" s="19">
        <f t="shared" si="1337"/>
        <v>0.48995060619649433</v>
      </c>
      <c r="AS343" s="19">
        <f t="shared" si="1338"/>
        <v>0.77212550021090542</v>
      </c>
      <c r="AT343" s="19">
        <f t="shared" si="1339"/>
        <v>0.55428402069959615</v>
      </c>
      <c r="AU343" s="19">
        <f t="shared" si="1317"/>
        <v>14.027487245109549</v>
      </c>
      <c r="AV343" s="19"/>
      <c r="AX343" s="19">
        <f t="shared" si="1350"/>
        <v>0.97572919813467129</v>
      </c>
      <c r="AY343" s="19">
        <f t="shared" si="1351"/>
        <v>0.93715828878772267</v>
      </c>
      <c r="AZ343" s="19">
        <f t="shared" si="1352"/>
        <v>1.4085819382053055</v>
      </c>
      <c r="BA343" s="19">
        <f t="shared" si="1353"/>
        <v>0.95336882565367875</v>
      </c>
      <c r="BB343" s="19">
        <f t="shared" si="1354"/>
        <v>0.8477872362733242</v>
      </c>
      <c r="BC343" s="19">
        <f t="shared" si="1355"/>
        <v>0.95250725064765129</v>
      </c>
      <c r="BD343" s="19">
        <f t="shared" si="1356"/>
        <v>0.99790420876391495</v>
      </c>
      <c r="BE343" s="19">
        <f t="shared" si="1357"/>
        <v>0.91591258086359562</v>
      </c>
      <c r="BF343" s="19">
        <f t="shared" si="1358"/>
        <v>1.1330423672721592</v>
      </c>
      <c r="BG343" s="19">
        <f t="shared" si="1359"/>
        <v>0.98759509111515131</v>
      </c>
      <c r="BH343" s="19">
        <f t="shared" si="1360"/>
        <v>1.0598483511006151</v>
      </c>
      <c r="BI343" s="19">
        <f t="shared" si="1361"/>
        <v>1.0099567211338334</v>
      </c>
      <c r="BJ343" s="19">
        <f t="shared" si="1362"/>
        <v>0.95855259114383795</v>
      </c>
      <c r="BK343" s="19">
        <f t="shared" si="1363"/>
        <v>0.8840425020010475</v>
      </c>
      <c r="BL343" s="19">
        <f t="shared" si="1364"/>
        <v>1.0643233149859415</v>
      </c>
      <c r="BM343" s="19">
        <f t="shared" si="1365"/>
        <v>1.1408332341262304</v>
      </c>
      <c r="BN343" s="19">
        <f t="shared" si="1366"/>
        <v>0.9534301608455692</v>
      </c>
      <c r="BO343" s="19">
        <f t="shared" si="1367"/>
        <v>1.0285765604426231</v>
      </c>
      <c r="BP343" s="19">
        <f t="shared" si="1368"/>
        <v>0.94049797592751705</v>
      </c>
      <c r="BQ343" s="19">
        <f t="shared" si="1369"/>
        <v>1.0998332340857693</v>
      </c>
      <c r="BR343" s="19">
        <f t="shared" si="1370"/>
        <v>1.1282267236233854</v>
      </c>
      <c r="BS343" s="19">
        <f t="shared" si="1371"/>
        <v>0.98645872309214921</v>
      </c>
      <c r="BU343" s="16"/>
      <c r="BV343" s="9">
        <f t="shared" si="1372"/>
        <v>1.0730595394157585</v>
      </c>
      <c r="BW343" s="9">
        <f t="shared" si="1165"/>
        <v>0.98645872309214921</v>
      </c>
      <c r="BX343" s="9">
        <f t="shared" si="1166"/>
        <v>1.0096454195927858</v>
      </c>
      <c r="BY343" s="9">
        <f t="shared" si="1167"/>
        <v>1.0064466040844402</v>
      </c>
      <c r="BZ343" s="9">
        <f t="shared" si="1168"/>
        <v>0.97077669302840086</v>
      </c>
      <c r="CA343" s="9">
        <f t="shared" si="1142"/>
        <v>1.0585290445181317</v>
      </c>
      <c r="CB343" s="9">
        <f t="shared" si="1169"/>
        <v>1.0585289430539189</v>
      </c>
      <c r="CC343" s="9"/>
      <c r="CD343" s="9">
        <f t="shared" si="1170"/>
        <v>1.0161542038785689</v>
      </c>
      <c r="CE343" s="9">
        <f t="shared" si="1171"/>
        <v>0.98645881764814458</v>
      </c>
      <c r="CG343" s="35"/>
      <c r="CH343">
        <f t="shared" si="1172"/>
        <v>1987</v>
      </c>
      <c r="CI343" s="19">
        <f t="shared" si="1173"/>
        <v>6.9039448672947867E-2</v>
      </c>
      <c r="CJ343" s="19">
        <f t="shared" si="1257"/>
        <v>1.4296523929512491E-2</v>
      </c>
      <c r="CK343" s="19">
        <f t="shared" si="1258"/>
        <v>3.4139058498408779E-3</v>
      </c>
      <c r="CL343" s="19">
        <f t="shared" si="1259"/>
        <v>8.2829739898753396E-7</v>
      </c>
      <c r="CM343" s="19">
        <f t="shared" si="1260"/>
        <v>8.2829739898753396E-7</v>
      </c>
      <c r="CN343" s="19">
        <f t="shared" si="1261"/>
        <v>8.2829739898753396E-7</v>
      </c>
      <c r="CO343" s="19">
        <f t="shared" si="1262"/>
        <v>2.4295662409205856E-2</v>
      </c>
      <c r="CP343" s="19">
        <f t="shared" si="1263"/>
        <v>0.1689224864007485</v>
      </c>
      <c r="CQ343" s="19">
        <f t="shared" si="1264"/>
        <v>2.9368966553534395E-3</v>
      </c>
      <c r="CR343" s="19">
        <f t="shared" si="1265"/>
        <v>0.22808391963994362</v>
      </c>
      <c r="CS343" s="19">
        <f t="shared" si="1266"/>
        <v>0.18475221644665285</v>
      </c>
      <c r="CT343" s="19">
        <f t="shared" si="1267"/>
        <v>1.2542322712237958E-2</v>
      </c>
      <c r="CU343" s="19">
        <f t="shared" si="1268"/>
        <v>7.1677635181207511E-2</v>
      </c>
      <c r="CV343" s="19">
        <f t="shared" si="1269"/>
        <v>0.15074145403693642</v>
      </c>
      <c r="CW343" s="19">
        <f t="shared" si="1270"/>
        <v>2.0095168555303924E-2</v>
      </c>
      <c r="CX343" s="19">
        <f t="shared" si="1271"/>
        <v>1.1065562623472327E-2</v>
      </c>
      <c r="CY343" s="19">
        <f t="shared" si="1256"/>
        <v>5.0029192286026609E-3</v>
      </c>
      <c r="CZ343" s="19">
        <f t="shared" si="1272"/>
        <v>5.579542512807679E-3</v>
      </c>
      <c r="DA343" s="19">
        <f t="shared" si="1273"/>
        <v>2.0076354901281207E-2</v>
      </c>
      <c r="DB343" s="19">
        <f t="shared" si="1274"/>
        <v>3.8880269435800519E-3</v>
      </c>
      <c r="DC343" s="19">
        <f t="shared" si="1275"/>
        <v>3.5874684081677543E-3</v>
      </c>
      <c r="DF343" s="19">
        <f t="shared" si="1227"/>
        <v>7.0560406968407999E-2</v>
      </c>
      <c r="DG343" s="19">
        <f t="shared" si="1278"/>
        <v>1.4235907041038729E-2</v>
      </c>
      <c r="DH343" s="19">
        <f t="shared" si="1279"/>
        <v>3.3245486319856479E-3</v>
      </c>
      <c r="DI343" s="19">
        <f t="shared" si="1280"/>
        <v>8.3765537086600006E-7</v>
      </c>
      <c r="DJ343" s="19">
        <f t="shared" si="1281"/>
        <v>8.3765537086600006E-7</v>
      </c>
      <c r="DK343" s="19">
        <f t="shared" si="1282"/>
        <v>8.3765537086600006E-7</v>
      </c>
      <c r="DL343" s="19">
        <f t="shared" si="1283"/>
        <v>2.2954820883485022E-2</v>
      </c>
      <c r="DM343" s="19">
        <f t="shared" si="1284"/>
        <v>0.16857131412759621</v>
      </c>
      <c r="DN343" s="19">
        <f t="shared" si="1285"/>
        <v>2.7960245730022279E-3</v>
      </c>
      <c r="DO343" s="19">
        <f t="shared" si="1286"/>
        <v>0.23469850203131548</v>
      </c>
      <c r="DP343" s="19">
        <f t="shared" si="1287"/>
        <v>0.17763429284620846</v>
      </c>
      <c r="DQ343" s="19">
        <f t="shared" si="1288"/>
        <v>1.1981413128225153E-2</v>
      </c>
      <c r="DR343" s="19">
        <f t="shared" si="1289"/>
        <v>7.1154381790276222E-2</v>
      </c>
      <c r="DS343" s="19">
        <f t="shared" si="1290"/>
        <v>0.15242654835735095</v>
      </c>
      <c r="DT343" s="19">
        <f t="shared" si="1291"/>
        <v>2.0061423760136317E-2</v>
      </c>
      <c r="DU343" s="19">
        <f t="shared" si="1292"/>
        <v>1.1113410073812389E-2</v>
      </c>
      <c r="DV343" s="19">
        <f t="shared" si="1276"/>
        <v>4.9054118922489025E-3</v>
      </c>
      <c r="DW343" s="19">
        <f t="shared" si="1293"/>
        <v>5.7493397239999173E-3</v>
      </c>
      <c r="DX343" s="19">
        <f t="shared" si="1294"/>
        <v>2.037742407528138E-2</v>
      </c>
      <c r="DY343" s="19">
        <f t="shared" si="1295"/>
        <v>3.7632955438521147E-3</v>
      </c>
      <c r="DZ343" s="19">
        <f t="shared" si="1296"/>
        <v>3.4708838152887381E-3</v>
      </c>
      <c r="EA343" s="19">
        <f t="shared" si="1196"/>
        <v>0.99978186222962451</v>
      </c>
      <c r="EB343" s="19"/>
      <c r="EC343" s="19">
        <f t="shared" si="1228"/>
        <v>7.0575802216545983E-2</v>
      </c>
      <c r="ED343" s="19">
        <f t="shared" si="1297"/>
        <v>1.423901310761037E-2</v>
      </c>
      <c r="EE343" s="19">
        <f t="shared" si="1298"/>
        <v>3.3252739998418609E-3</v>
      </c>
      <c r="EF343" s="19">
        <f t="shared" si="1299"/>
        <v>8.3783813500870644E-7</v>
      </c>
      <c r="EG343" s="19">
        <f t="shared" si="1300"/>
        <v>8.3783813500870644E-7</v>
      </c>
      <c r="EH343" s="19">
        <f t="shared" si="1301"/>
        <v>8.3783813500870644E-7</v>
      </c>
      <c r="EI343" s="19">
        <f t="shared" si="1302"/>
        <v>2.2959829289454427E-2</v>
      </c>
      <c r="EJ343" s="19">
        <f t="shared" si="1303"/>
        <v>0.16860809392127146</v>
      </c>
      <c r="EK343" s="19">
        <f t="shared" si="1304"/>
        <v>2.7966346246438025E-3</v>
      </c>
      <c r="EL343" s="19">
        <f t="shared" si="1305"/>
        <v>0.23474970980960963</v>
      </c>
      <c r="EM343" s="19">
        <f t="shared" si="1306"/>
        <v>0.177673050049202</v>
      </c>
      <c r="EN343" s="19">
        <f t="shared" si="1307"/>
        <v>1.1984027297219887E-2</v>
      </c>
      <c r="EO343" s="19">
        <f t="shared" si="1308"/>
        <v>7.1169906635027425E-2</v>
      </c>
      <c r="EP343" s="19">
        <f t="shared" si="1309"/>
        <v>0.1524598055994163</v>
      </c>
      <c r="EQ343" s="19">
        <f t="shared" si="1310"/>
        <v>2.0065800869198722E-2</v>
      </c>
      <c r="ER343" s="19">
        <f t="shared" si="1311"/>
        <v>1.111583485724401E-2</v>
      </c>
      <c r="ES343" s="19">
        <f t="shared" si="1277"/>
        <v>4.9064821813323252E-3</v>
      </c>
      <c r="ET343" s="19">
        <f t="shared" si="1312"/>
        <v>5.7505941457852133E-3</v>
      </c>
      <c r="EU343" s="19">
        <f t="shared" si="1313"/>
        <v>2.0381870130987835E-2</v>
      </c>
      <c r="EV343" s="19">
        <f t="shared" si="1314"/>
        <v>3.7641166398633677E-3</v>
      </c>
      <c r="EW343" s="19">
        <f t="shared" si="1315"/>
        <v>3.4716411113403099E-3</v>
      </c>
      <c r="EX343" s="19"/>
      <c r="EY343" s="19"/>
      <c r="EZ343" s="19">
        <f t="shared" si="1229"/>
        <v>-5.9944818551680601E-2</v>
      </c>
      <c r="FA343" s="19">
        <f t="shared" si="1240"/>
        <v>-0.10092443225176337</v>
      </c>
      <c r="FB343" s="19">
        <f t="shared" si="1241"/>
        <v>1.1685110762030371E-2</v>
      </c>
      <c r="FC343" s="19">
        <f t="shared" si="1242"/>
        <v>-3.8946803225213766E-2</v>
      </c>
      <c r="FD343" s="19">
        <f t="shared" si="1243"/>
        <v>-0.13185551367301127</v>
      </c>
      <c r="FE343" s="19">
        <f t="shared" si="1244"/>
        <v>-6.4024813268680647E-2</v>
      </c>
      <c r="FF343" s="19">
        <f t="shared" si="1245"/>
        <v>3.7649298662628221E-2</v>
      </c>
      <c r="FG343" s="19">
        <f t="shared" si="1246"/>
        <v>-4.7950854878029477E-2</v>
      </c>
      <c r="FH343" s="19">
        <f t="shared" si="1247"/>
        <v>-2.902677085255228E-3</v>
      </c>
      <c r="FI343" s="19">
        <f t="shared" si="1248"/>
        <v>-0.21048020874480822</v>
      </c>
      <c r="FJ343" s="19">
        <f t="shared" si="1249"/>
        <v>5.3287435866585832E-2</v>
      </c>
      <c r="FK343" s="19">
        <f t="shared" si="1250"/>
        <v>1.4155815192489015E-2</v>
      </c>
      <c r="FL343" s="19">
        <f t="shared" si="1251"/>
        <v>-6.8820424412693981E-2</v>
      </c>
      <c r="FM343" s="19">
        <f t="shared" si="1252"/>
        <v>-9.1869137398116488E-2</v>
      </c>
      <c r="FN343" s="19">
        <f t="shared" si="1253"/>
        <v>-2.4445194814449605E-2</v>
      </c>
      <c r="FO343" s="19">
        <f t="shared" si="1254"/>
        <v>2.9699492952310336E-3</v>
      </c>
      <c r="FP343" s="19">
        <f t="shared" si="1235"/>
        <v>-3.620350468339608E-2</v>
      </c>
      <c r="FQ343" s="19">
        <f t="shared" si="1236"/>
        <v>-6.5457733692346295E-2</v>
      </c>
      <c r="FR343" s="19">
        <f t="shared" si="1237"/>
        <v>-5.9738174650639943E-2</v>
      </c>
      <c r="FS343" s="19">
        <f t="shared" si="1238"/>
        <v>-1.3530129597126279E-2</v>
      </c>
      <c r="FT343" s="19">
        <f t="shared" si="1239"/>
        <v>-3.1813423533465848E-2</v>
      </c>
      <c r="FU343" s="19"/>
      <c r="FV343" s="19"/>
      <c r="FW343" s="19">
        <f t="shared" si="1384"/>
        <v>0.92874112841905365</v>
      </c>
      <c r="FX343" s="19">
        <f t="shared" si="1230"/>
        <v>0.66578703176788512</v>
      </c>
      <c r="FY343" s="19">
        <f t="shared" si="1373"/>
        <v>0.97077669302840086</v>
      </c>
      <c r="FZ343" s="19"/>
      <c r="GA343" s="19">
        <f t="shared" si="1385"/>
        <v>0.96877029003421966</v>
      </c>
      <c r="GB343" s="19">
        <f t="shared" si="1231"/>
        <v>0.78817243790209823</v>
      </c>
      <c r="GC343" s="19">
        <f t="shared" si="1374"/>
        <v>1.0096454195927858</v>
      </c>
      <c r="GD343" s="19"/>
      <c r="GE343" s="19">
        <f t="shared" si="1386"/>
        <v>1.058612930596641</v>
      </c>
      <c r="GF343" s="19">
        <f t="shared" si="1232"/>
        <v>0.90529427634382065</v>
      </c>
      <c r="GG343" s="19">
        <f t="shared" si="1375"/>
        <v>1.0064466040844402</v>
      </c>
      <c r="GH343" s="19"/>
      <c r="GI343" s="132">
        <f t="shared" si="1318"/>
        <v>1.0730595394157585</v>
      </c>
      <c r="GJ343" s="19">
        <f t="shared" si="1203"/>
        <v>1.0585290445181317</v>
      </c>
      <c r="GK343" s="19">
        <f t="shared" si="1376"/>
        <v>1.0585289430539189</v>
      </c>
      <c r="GL343" s="3"/>
      <c r="GM343" s="3"/>
      <c r="GN343" s="8"/>
      <c r="GO343" s="5">
        <f t="shared" si="1233"/>
        <v>38</v>
      </c>
      <c r="GP343" t="b">
        <f t="shared" si="1204"/>
        <v>0</v>
      </c>
      <c r="GS343" s="11"/>
      <c r="GT343" s="11"/>
      <c r="GU343" s="11"/>
      <c r="GV343" s="11"/>
      <c r="GW343" s="11"/>
      <c r="GX343" s="11"/>
      <c r="GY343" s="11"/>
      <c r="GZ343" s="11" t="str">
        <f ca="1">IF(GP343,OFFSET(#REF!,$GP$225+$GO343,0),"")</f>
        <v/>
      </c>
      <c r="HA343" s="12" t="str">
        <f t="shared" ca="1" si="1343"/>
        <v/>
      </c>
      <c r="HB343" s="12" t="str">
        <f t="shared" ca="1" si="1344"/>
        <v/>
      </c>
      <c r="HC343" s="12" t="str">
        <f t="shared" ca="1" si="1345"/>
        <v/>
      </c>
      <c r="HD343" s="12" t="str">
        <f t="shared" ca="1" si="1346"/>
        <v/>
      </c>
      <c r="HE343" t="str">
        <f t="shared" ca="1" si="1212"/>
        <v/>
      </c>
      <c r="HF343" s="12" t="str">
        <f t="shared" ca="1" si="1347"/>
        <v/>
      </c>
      <c r="HG343" s="12" t="str">
        <f t="shared" ca="1" si="1348"/>
        <v/>
      </c>
      <c r="HH343" s="12" t="str">
        <f t="shared" ca="1" si="1349"/>
        <v/>
      </c>
      <c r="HJ343" s="17"/>
      <c r="HL343" s="18">
        <f t="shared" si="1213"/>
        <v>1987</v>
      </c>
      <c r="HM343" s="9">
        <f t="shared" si="1377"/>
        <v>0.77246925926447596</v>
      </c>
      <c r="HN343" s="9">
        <f t="shared" si="1378"/>
        <v>1.0961331664592224</v>
      </c>
      <c r="HO343" s="9">
        <f t="shared" si="1379"/>
        <v>1.0327909948368905</v>
      </c>
      <c r="HP343" s="9">
        <f t="shared" si="1380"/>
        <v>1.0970397432394403</v>
      </c>
      <c r="HQ343" s="9">
        <f t="shared" si="1381"/>
        <v>0.96744965856467002</v>
      </c>
      <c r="HR343" s="9">
        <f t="shared" si="1158"/>
        <v>0.84672890393162181</v>
      </c>
      <c r="HS343" s="9">
        <f t="shared" si="1382"/>
        <v>0.84672917514998014</v>
      </c>
      <c r="HT343" s="9"/>
      <c r="HU343" s="9">
        <f t="shared" si="1383"/>
        <v>1.1330127677958683</v>
      </c>
      <c r="HV343" s="23">
        <f t="shared" si="1161"/>
        <v>1.0961328153535246</v>
      </c>
      <c r="HX343" s="8"/>
      <c r="HY343" s="5">
        <f t="shared" si="1234"/>
        <v>38</v>
      </c>
      <c r="HZ343" t="b">
        <f t="shared" si="1214"/>
        <v>0</v>
      </c>
      <c r="IC343" s="11"/>
      <c r="ID343" s="11"/>
      <c r="IE343" s="11"/>
      <c r="IF343" t="str">
        <f t="shared" ca="1" si="1216"/>
        <v/>
      </c>
      <c r="IG343" s="12" t="str">
        <f t="shared" si="1217"/>
        <v/>
      </c>
      <c r="IH343" s="19" t="str">
        <f t="shared" ca="1" si="1218"/>
        <v/>
      </c>
      <c r="II343" s="19" t="str">
        <f t="shared" ca="1" si="1219"/>
        <v/>
      </c>
      <c r="IJ343" s="11" t="str">
        <f t="shared" ca="1" si="1220"/>
        <v/>
      </c>
      <c r="IK343" s="12" t="str">
        <f t="shared" ca="1" si="1221"/>
        <v/>
      </c>
      <c r="IL343" s="12" t="str">
        <f t="shared" ca="1" si="1340"/>
        <v/>
      </c>
      <c r="IM343" s="12" t="str">
        <f t="shared" ca="1" si="1341"/>
        <v/>
      </c>
      <c r="IN343" s="12" t="str">
        <f t="shared" ca="1" si="1342"/>
        <v/>
      </c>
      <c r="IO343" t="str">
        <f t="shared" ca="1" si="1222"/>
        <v/>
      </c>
      <c r="IP343" s="12" t="str">
        <f t="shared" ca="1" si="1223"/>
        <v/>
      </c>
      <c r="IQ343" s="12" t="str">
        <f t="shared" ca="1" si="1224"/>
        <v/>
      </c>
      <c r="IR343" s="12" t="str">
        <f t="shared" ca="1" si="1225"/>
        <v/>
      </c>
    </row>
    <row r="344" spans="1:252" x14ac:dyDescent="0.2">
      <c r="A344" t="s">
        <v>218</v>
      </c>
      <c r="B344" s="1">
        <f t="shared" si="1226"/>
        <v>1988</v>
      </c>
      <c r="C344" s="124">
        <f>Manufacturing_Energy_Data!C78</f>
        <v>851.12053122624513</v>
      </c>
      <c r="D344" s="124">
        <f>Manufacturing_Energy_Data!D78</f>
        <v>168.48905994885055</v>
      </c>
      <c r="E344" s="124">
        <f>Manufacturing_Energy_Data!E78</f>
        <v>46.203934666809843</v>
      </c>
      <c r="F344" s="124">
        <v>0.01</v>
      </c>
      <c r="G344" s="124">
        <v>0.01</v>
      </c>
      <c r="H344" s="124">
        <v>0.01</v>
      </c>
      <c r="I344" s="124">
        <f>Manufacturing_Energy_Data!F78</f>
        <v>302.60197307912358</v>
      </c>
      <c r="J344" s="124">
        <f>Manufacturing_Energy_Data!G78</f>
        <v>2153.9562641132611</v>
      </c>
      <c r="K344" s="124">
        <f>Manufacturing_Energy_Data!H78</f>
        <v>40.089746346787351</v>
      </c>
      <c r="L344" s="124">
        <f>Manufacturing_Energy_Data!I78</f>
        <v>3018.3157833208888</v>
      </c>
      <c r="M344" s="124">
        <f>Manufacturing_Energy_Data!J78</f>
        <v>2425.2974275342949</v>
      </c>
      <c r="N344" s="124">
        <f>Manufacturing_Energy_Data!K78</f>
        <v>150.36582650079393</v>
      </c>
      <c r="O344" s="124">
        <f>Manufacturing_Energy_Data!L78</f>
        <v>884.64406029384702</v>
      </c>
      <c r="P344" s="124">
        <f>Manufacturing_Energy_Data!M78</f>
        <v>2134.8918237453663</v>
      </c>
      <c r="Q344" s="124">
        <f>Manufacturing_Energy_Data!N78</f>
        <v>251.14969713900282</v>
      </c>
      <c r="R344" s="124">
        <f>Manufacturing_Energy_Data!O78</f>
        <v>138.88393804304263</v>
      </c>
      <c r="S344" s="124">
        <f>Manufacturing_Energy_Data!P78</f>
        <v>62.693189717341816</v>
      </c>
      <c r="T344" s="124">
        <f>Manufacturing_Energy_Data!Q78</f>
        <v>64.55717435203718</v>
      </c>
      <c r="U344" s="124">
        <f>Manufacturing_Energy_Data!R78</f>
        <v>254.78050349600764</v>
      </c>
      <c r="V344" s="124">
        <f>Manufacturing_Energy_Data!S78</f>
        <v>48.640156995919362</v>
      </c>
      <c r="W344" s="124">
        <f>Manufacturing_Energy_Data!T78</f>
        <v>45.434393503358493</v>
      </c>
      <c r="X344" s="124">
        <f t="shared" si="1387"/>
        <v>13042.14548402298</v>
      </c>
      <c r="Y344">
        <v>13042.14548402298</v>
      </c>
      <c r="Z344" s="19">
        <f t="shared" si="1319"/>
        <v>1.597864832234287</v>
      </c>
      <c r="AA344" s="19">
        <f t="shared" si="1320"/>
        <v>2.1026458932405974</v>
      </c>
      <c r="AB344" s="19">
        <f t="shared" si="1321"/>
        <v>0.57303543414885671</v>
      </c>
      <c r="AC344" s="19">
        <f t="shared" si="1322"/>
        <v>1.877366099877976E-5</v>
      </c>
      <c r="AD344" s="19">
        <f t="shared" si="1323"/>
        <v>1.2479420882749971E-4</v>
      </c>
      <c r="AE344" s="19">
        <f t="shared" si="1324"/>
        <v>1.2402308121184564E-4</v>
      </c>
      <c r="AF344" s="19">
        <f t="shared" si="1325"/>
        <v>3.3235222827810147</v>
      </c>
      <c r="AG344" s="19">
        <f t="shared" si="1326"/>
        <v>13.649272998403205</v>
      </c>
      <c r="AH344" s="19">
        <f t="shared" si="1327"/>
        <v>0.42670524674866461</v>
      </c>
      <c r="AI344" s="19">
        <f t="shared" si="1328"/>
        <v>8.1016337198778583</v>
      </c>
      <c r="AJ344" s="19">
        <f t="shared" si="1329"/>
        <v>5.5077978301080641</v>
      </c>
      <c r="AK344" s="19">
        <f t="shared" si="1330"/>
        <v>1.2190106052936316</v>
      </c>
      <c r="AL344" s="19">
        <f t="shared" si="1331"/>
        <v>10.089710656455802</v>
      </c>
      <c r="AM344" s="19">
        <f t="shared" si="1332"/>
        <v>11.800633882773157</v>
      </c>
      <c r="AN344" s="19">
        <f t="shared" si="1333"/>
        <v>1.1134039097496298</v>
      </c>
      <c r="AO344" s="19">
        <f t="shared" si="1334"/>
        <v>0.61278043353312261</v>
      </c>
      <c r="AP344" s="19">
        <f t="shared" si="1335"/>
        <v>1.0084669686120709</v>
      </c>
      <c r="AQ344" s="19">
        <f t="shared" si="1336"/>
        <v>0.67899712343800855</v>
      </c>
      <c r="AR344" s="19">
        <f t="shared" si="1337"/>
        <v>0.48705617359984105</v>
      </c>
      <c r="AS344" s="19">
        <f t="shared" si="1338"/>
        <v>0.8120714081949264</v>
      </c>
      <c r="AT344" s="19">
        <f t="shared" si="1339"/>
        <v>0.53807888086853217</v>
      </c>
      <c r="AU344" s="19">
        <f t="shared" si="1317"/>
        <v>14.161984543683387</v>
      </c>
      <c r="AV344" s="19"/>
      <c r="AX344" s="19">
        <f t="shared" si="1350"/>
        <v>0.96741877208821692</v>
      </c>
      <c r="AY344" s="19">
        <f t="shared" si="1351"/>
        <v>0.90946673555590907</v>
      </c>
      <c r="AZ344" s="19">
        <f t="shared" si="1352"/>
        <v>1.582284853996812</v>
      </c>
      <c r="BA344" s="19">
        <f t="shared" si="1353"/>
        <v>0.92569113767582123</v>
      </c>
      <c r="BB344" s="19">
        <f t="shared" si="1354"/>
        <v>0.84281681742909442</v>
      </c>
      <c r="BC344" s="19">
        <f t="shared" si="1355"/>
        <v>0.95445866944953439</v>
      </c>
      <c r="BD344" s="19">
        <f t="shared" si="1356"/>
        <v>1.032385835458536</v>
      </c>
      <c r="BE344" s="19">
        <f t="shared" si="1357"/>
        <v>0.93520862340117472</v>
      </c>
      <c r="BF344" s="19">
        <f t="shared" si="1358"/>
        <v>1.2459532012754355</v>
      </c>
      <c r="BG344" s="19">
        <f t="shared" si="1359"/>
        <v>1.043066969411983</v>
      </c>
      <c r="BH344" s="19">
        <f t="shared" si="1360"/>
        <v>1.0990860965653833</v>
      </c>
      <c r="BI344" s="19">
        <f t="shared" si="1361"/>
        <v>0.96025771132146887</v>
      </c>
      <c r="BJ344" s="19">
        <f t="shared" si="1362"/>
        <v>0.96705141806016737</v>
      </c>
      <c r="BK344" s="19">
        <f t="shared" si="1363"/>
        <v>0.94254432893561269</v>
      </c>
      <c r="BL344" s="19">
        <f t="shared" si="1364"/>
        <v>1.0544328124105362</v>
      </c>
      <c r="BM344" s="19">
        <f t="shared" si="1365"/>
        <v>1.0934257882783571</v>
      </c>
      <c r="BN344" s="19">
        <f t="shared" si="1366"/>
        <v>0.89485861120484533</v>
      </c>
      <c r="BO344" s="19">
        <f t="shared" si="1367"/>
        <v>0.95876092064941587</v>
      </c>
      <c r="BP344" s="19">
        <f t="shared" si="1368"/>
        <v>0.93494188932576006</v>
      </c>
      <c r="BQ344" s="19">
        <f t="shared" si="1369"/>
        <v>1.156733099657568</v>
      </c>
      <c r="BR344" s="19">
        <f t="shared" si="1370"/>
        <v>1.0952416994576448</v>
      </c>
      <c r="BS344" s="19">
        <f t="shared" si="1371"/>
        <v>0.99591701245589437</v>
      </c>
      <c r="BU344" s="16"/>
      <c r="BV344" s="9">
        <f t="shared" si="1372"/>
        <v>1.1481930775401592</v>
      </c>
      <c r="BW344" s="9">
        <f t="shared" si="1165"/>
        <v>0.99591701245589437</v>
      </c>
      <c r="BX344" s="9">
        <f t="shared" si="1166"/>
        <v>0.9942434636626899</v>
      </c>
      <c r="BY344" s="9">
        <f t="shared" si="1167"/>
        <v>0.99932310936521873</v>
      </c>
      <c r="BZ344" s="9">
        <f t="shared" si="1168"/>
        <v>1.0023618925812905</v>
      </c>
      <c r="CA344" s="9">
        <f t="shared" si="1142"/>
        <v>1.143505207624709</v>
      </c>
      <c r="CB344" s="9">
        <f t="shared" si="1169"/>
        <v>1.1435050195063345</v>
      </c>
      <c r="CC344" s="9"/>
      <c r="CD344" s="9">
        <f t="shared" si="1170"/>
        <v>0.99357046957344408</v>
      </c>
      <c r="CE344" s="9">
        <f t="shared" si="1171"/>
        <v>0.99591717629451892</v>
      </c>
      <c r="CG344" s="35"/>
      <c r="CH344">
        <f t="shared" si="1172"/>
        <v>1988</v>
      </c>
      <c r="CI344" s="19">
        <f t="shared" si="1173"/>
        <v>6.5259242221219912E-2</v>
      </c>
      <c r="CJ344" s="19">
        <f t="shared" si="1257"/>
        <v>1.2918814634850893E-2</v>
      </c>
      <c r="CK344" s="19">
        <f t="shared" si="1258"/>
        <v>3.5426636455950481E-3</v>
      </c>
      <c r="CL344" s="19">
        <f t="shared" si="1259"/>
        <v>7.6674501233330822E-7</v>
      </c>
      <c r="CM344" s="19">
        <f t="shared" si="1260"/>
        <v>7.6674501233330822E-7</v>
      </c>
      <c r="CN344" s="19">
        <f t="shared" si="1261"/>
        <v>7.6674501233330822E-7</v>
      </c>
      <c r="CO344" s="19">
        <f t="shared" si="1262"/>
        <v>2.32018553580636E-2</v>
      </c>
      <c r="CP344" s="19">
        <f t="shared" si="1263"/>
        <v>0.16515352222929289</v>
      </c>
      <c r="CQ344" s="19">
        <f t="shared" si="1264"/>
        <v>3.0738613057106666E-3</v>
      </c>
      <c r="CR344" s="19">
        <f t="shared" si="1265"/>
        <v>0.23142785725081938</v>
      </c>
      <c r="CS344" s="19">
        <f t="shared" si="1266"/>
        <v>0.18595847059867238</v>
      </c>
      <c r="CT344" s="19">
        <f t="shared" si="1267"/>
        <v>1.1529224749485933E-2</v>
      </c>
      <c r="CU344" s="19">
        <f t="shared" si="1268"/>
        <v>6.7829642092059356E-2</v>
      </c>
      <c r="CV344" s="19">
        <f t="shared" si="1269"/>
        <v>0.16369176577279199</v>
      </c>
      <c r="CW344" s="19">
        <f t="shared" si="1270"/>
        <v>1.9256777763035134E-2</v>
      </c>
      <c r="CX344" s="19">
        <f t="shared" si="1271"/>
        <v>1.0648856678771114E-2</v>
      </c>
      <c r="CY344" s="19">
        <f t="shared" si="1256"/>
        <v>4.8069690523037684E-3</v>
      </c>
      <c r="CZ344" s="19">
        <f t="shared" si="1272"/>
        <v>4.9498891444756275E-3</v>
      </c>
      <c r="DA344" s="19">
        <f t="shared" si="1273"/>
        <v>1.9535168029533288E-2</v>
      </c>
      <c r="DB344" s="19">
        <f t="shared" si="1274"/>
        <v>3.7294597775730238E-3</v>
      </c>
      <c r="DC344" s="19">
        <f t="shared" si="1275"/>
        <v>3.4836594607088986E-3</v>
      </c>
      <c r="DF344" s="19">
        <f t="shared" si="1227"/>
        <v>6.7131607645441946E-2</v>
      </c>
      <c r="DG344" s="19">
        <f t="shared" si="1278"/>
        <v>1.3596037473066671E-2</v>
      </c>
      <c r="DH344" s="19">
        <f t="shared" si="1279"/>
        <v>3.4778875192477731E-3</v>
      </c>
      <c r="DI344" s="19">
        <f t="shared" si="1280"/>
        <v>7.9712516582358409E-7</v>
      </c>
      <c r="DJ344" s="19">
        <f t="shared" si="1281"/>
        <v>7.9712516582358409E-7</v>
      </c>
      <c r="DK344" s="19">
        <f t="shared" si="1282"/>
        <v>7.9712516582358409E-7</v>
      </c>
      <c r="DL344" s="19">
        <f t="shared" si="1283"/>
        <v>2.3744560126996953E-2</v>
      </c>
      <c r="DM344" s="19">
        <f t="shared" si="1284"/>
        <v>0.1670309173184874</v>
      </c>
      <c r="DN344" s="19">
        <f t="shared" si="1285"/>
        <v>3.0048587490374618E-3</v>
      </c>
      <c r="DO344" s="19">
        <f t="shared" si="1286"/>
        <v>0.22975183266370736</v>
      </c>
      <c r="DP344" s="19">
        <f t="shared" si="1287"/>
        <v>0.18535468934981553</v>
      </c>
      <c r="DQ344" s="19">
        <f t="shared" si="1288"/>
        <v>1.2028664004199396E-2</v>
      </c>
      <c r="DR344" s="19">
        <f t="shared" si="1289"/>
        <v>6.9735945346856981E-2</v>
      </c>
      <c r="DS344" s="19">
        <f t="shared" si="1290"/>
        <v>0.15712767395362995</v>
      </c>
      <c r="DT344" s="19">
        <f t="shared" si="1291"/>
        <v>1.9672995821385968E-2</v>
      </c>
      <c r="DU344" s="19">
        <f t="shared" si="1292"/>
        <v>1.0855876735745371E-2</v>
      </c>
      <c r="DV344" s="19">
        <f t="shared" si="1276"/>
        <v>4.9042917280328899E-3</v>
      </c>
      <c r="DW344" s="19">
        <f t="shared" si="1293"/>
        <v>5.2584343541567857E-3</v>
      </c>
      <c r="DX344" s="19">
        <f t="shared" si="1294"/>
        <v>1.9804529089116795E-2</v>
      </c>
      <c r="DY344" s="19">
        <f t="shared" si="1295"/>
        <v>3.8081931692193539E-3</v>
      </c>
      <c r="DZ344" s="19">
        <f t="shared" si="1296"/>
        <v>3.5353099222264098E-3</v>
      </c>
      <c r="EA344" s="19">
        <f t="shared" si="1196"/>
        <v>0.99982669634586829</v>
      </c>
      <c r="EB344" s="19"/>
      <c r="EC344" s="19">
        <f t="shared" si="1228"/>
        <v>6.7143243814945339E-2</v>
      </c>
      <c r="ED344" s="19">
        <f t="shared" si="1297"/>
        <v>1.3598394124458762E-2</v>
      </c>
      <c r="EE344" s="19">
        <f t="shared" si="1298"/>
        <v>3.4784903543370414E-3</v>
      </c>
      <c r="EF344" s="19">
        <f t="shared" si="1299"/>
        <v>7.9726333447275339E-7</v>
      </c>
      <c r="EG344" s="19">
        <f t="shared" si="1300"/>
        <v>7.9726333447275339E-7</v>
      </c>
      <c r="EH344" s="19">
        <f t="shared" si="1301"/>
        <v>7.9726333447275339E-7</v>
      </c>
      <c r="EI344" s="19">
        <f t="shared" si="1302"/>
        <v>2.3748675859304159E-2</v>
      </c>
      <c r="EJ344" s="19">
        <f t="shared" si="1303"/>
        <v>0.16705986940431394</v>
      </c>
      <c r="EK344" s="19">
        <f t="shared" si="1304"/>
        <v>3.0053795923028607E-3</v>
      </c>
      <c r="EL344" s="19">
        <f t="shared" si="1305"/>
        <v>0.22979165639745</v>
      </c>
      <c r="EM344" s="19">
        <f t="shared" si="1306"/>
        <v>0.18538681756272699</v>
      </c>
      <c r="EN344" s="19">
        <f t="shared" si="1307"/>
        <v>1.2030748976959044E-2</v>
      </c>
      <c r="EO344" s="19">
        <f t="shared" si="1308"/>
        <v>6.974803293583326E-2</v>
      </c>
      <c r="EP344" s="19">
        <f t="shared" si="1309"/>
        <v>0.15715490947370647</v>
      </c>
      <c r="EQ344" s="19">
        <f t="shared" si="1310"/>
        <v>1.9676405814413784E-2</v>
      </c>
      <c r="ER344" s="19">
        <f t="shared" si="1311"/>
        <v>1.0857758424956095E-2</v>
      </c>
      <c r="ES344" s="19">
        <f t="shared" si="1277"/>
        <v>4.9051418070320827E-3</v>
      </c>
      <c r="ET344" s="19">
        <f t="shared" si="1312"/>
        <v>5.2593458180053886E-3</v>
      </c>
      <c r="EU344" s="19">
        <f t="shared" si="1313"/>
        <v>1.9807961881291726E-2</v>
      </c>
      <c r="EV344" s="19">
        <f t="shared" si="1314"/>
        <v>3.808853257406914E-3</v>
      </c>
      <c r="EW344" s="19">
        <f t="shared" si="1315"/>
        <v>3.535922710552876E-3</v>
      </c>
      <c r="EX344" s="19"/>
      <c r="EY344" s="19"/>
      <c r="EZ344" s="19">
        <f t="shared" si="1229"/>
        <v>-8.5536221046710603E-3</v>
      </c>
      <c r="FA344" s="19">
        <f t="shared" si="1240"/>
        <v>-2.9993776582153485E-2</v>
      </c>
      <c r="FB344" s="19">
        <f t="shared" si="1241"/>
        <v>0.11628643182123632</v>
      </c>
      <c r="FC344" s="19">
        <f t="shared" si="1242"/>
        <v>-2.9461209778181108E-2</v>
      </c>
      <c r="FD344" s="19">
        <f t="shared" si="1243"/>
        <v>-5.8800677242396345E-3</v>
      </c>
      <c r="FE344" s="19">
        <f t="shared" si="1244"/>
        <v>2.0466222940540503E-3</v>
      </c>
      <c r="FF344" s="19">
        <f t="shared" si="1245"/>
        <v>3.3970459235005447E-2</v>
      </c>
      <c r="FG344" s="19">
        <f t="shared" si="1246"/>
        <v>2.0848706650496904E-2</v>
      </c>
      <c r="FH344" s="19">
        <f t="shared" si="1247"/>
        <v>9.4994485258769565E-2</v>
      </c>
      <c r="FI344" s="19">
        <f t="shared" si="1248"/>
        <v>5.4647874448803944E-2</v>
      </c>
      <c r="FJ344" s="19">
        <f t="shared" si="1249"/>
        <v>3.6353180287043874E-2</v>
      </c>
      <c r="FK344" s="19">
        <f t="shared" si="1250"/>
        <v>-5.0461060825646491E-2</v>
      </c>
      <c r="FL344" s="19">
        <f t="shared" si="1251"/>
        <v>8.8272376474488184E-3</v>
      </c>
      <c r="FM344" s="19">
        <f t="shared" si="1252"/>
        <v>6.4077810900985854E-2</v>
      </c>
      <c r="FN344" s="19">
        <f t="shared" si="1253"/>
        <v>-9.3362084379363559E-3</v>
      </c>
      <c r="FO344" s="19">
        <f t="shared" si="1254"/>
        <v>-4.2443209949689191E-2</v>
      </c>
      <c r="FP344" s="19">
        <f t="shared" si="1235"/>
        <v>-6.340044782085584E-2</v>
      </c>
      <c r="FQ344" s="19">
        <f t="shared" si="1236"/>
        <v>-7.0289402131143833E-2</v>
      </c>
      <c r="FR344" s="19">
        <f t="shared" si="1237"/>
        <v>-5.9251197113820942E-3</v>
      </c>
      <c r="FS344" s="19">
        <f t="shared" si="1238"/>
        <v>5.0441175569295567E-2</v>
      </c>
      <c r="FT344" s="19">
        <f t="shared" si="1239"/>
        <v>-2.9672059989409826E-2</v>
      </c>
      <c r="FU344" s="19"/>
      <c r="FV344" s="19"/>
      <c r="FW344" s="19">
        <f t="shared" si="1384"/>
        <v>1.0325360093415075</v>
      </c>
      <c r="FX344" s="19">
        <f t="shared" si="1230"/>
        <v>0.68744908485293954</v>
      </c>
      <c r="FY344" s="19">
        <f t="shared" si="1373"/>
        <v>1.0023618925812905</v>
      </c>
      <c r="FZ344" s="19"/>
      <c r="GA344" s="19">
        <f t="shared" si="1385"/>
        <v>0.98474518317895421</v>
      </c>
      <c r="GB344" s="19">
        <f t="shared" si="1231"/>
        <v>0.77614901173850459</v>
      </c>
      <c r="GC344" s="19">
        <f t="shared" si="1374"/>
        <v>0.9942434636626899</v>
      </c>
      <c r="GD344" s="19"/>
      <c r="GE344" s="19">
        <f t="shared" si="1386"/>
        <v>0.99292213348396985</v>
      </c>
      <c r="GF344" s="19">
        <f t="shared" si="1232"/>
        <v>0.89888672429813299</v>
      </c>
      <c r="GG344" s="19">
        <f t="shared" si="1375"/>
        <v>0.99932310936521873</v>
      </c>
      <c r="GH344" s="19"/>
      <c r="GI344" s="132">
        <f t="shared" si="1318"/>
        <v>1.1481930775401592</v>
      </c>
      <c r="GJ344" s="19">
        <f t="shared" si="1203"/>
        <v>1.143505207624709</v>
      </c>
      <c r="GK344" s="19">
        <f t="shared" si="1376"/>
        <v>1.1435050195063345</v>
      </c>
      <c r="GL344" s="3"/>
      <c r="GM344" s="3"/>
      <c r="GN344" s="8"/>
      <c r="GO344" s="5">
        <f t="shared" si="1233"/>
        <v>39</v>
      </c>
      <c r="GP344" t="b">
        <f t="shared" si="1204"/>
        <v>0</v>
      </c>
      <c r="GS344" s="11"/>
      <c r="GT344" s="11"/>
      <c r="GU344" s="11"/>
      <c r="GV344" s="11"/>
      <c r="GW344" s="11"/>
      <c r="GX344" s="11"/>
      <c r="GY344" s="11"/>
      <c r="GZ344" s="11" t="str">
        <f ca="1">IF(GP344,OFFSET(#REF!,$GP$225+$GO344,0),"")</f>
        <v/>
      </c>
      <c r="HA344" s="12" t="str">
        <f t="shared" ca="1" si="1343"/>
        <v/>
      </c>
      <c r="HB344" s="12" t="str">
        <f t="shared" ca="1" si="1344"/>
        <v/>
      </c>
      <c r="HC344" s="12" t="str">
        <f t="shared" ca="1" si="1345"/>
        <v/>
      </c>
      <c r="HD344" s="12" t="str">
        <f t="shared" ca="1" si="1346"/>
        <v/>
      </c>
      <c r="HE344" t="str">
        <f t="shared" ca="1" si="1212"/>
        <v/>
      </c>
      <c r="HF344" s="12" t="str">
        <f t="shared" ca="1" si="1347"/>
        <v/>
      </c>
      <c r="HG344" s="12" t="str">
        <f t="shared" ca="1" si="1348"/>
        <v/>
      </c>
      <c r="HH344" s="12" t="str">
        <f t="shared" ca="1" si="1349"/>
        <v/>
      </c>
      <c r="HJ344" s="17"/>
      <c r="HL344" s="18">
        <f t="shared" si="1213"/>
        <v>1988</v>
      </c>
      <c r="HM344" s="9">
        <f t="shared" si="1377"/>
        <v>0.8265560516641548</v>
      </c>
      <c r="HN344" s="9">
        <f t="shared" si="1378"/>
        <v>1.1066430280751971</v>
      </c>
      <c r="HO344" s="9">
        <f t="shared" si="1379"/>
        <v>1.017035957396228</v>
      </c>
      <c r="HP344" s="9">
        <f t="shared" si="1380"/>
        <v>1.0892750423740116</v>
      </c>
      <c r="HQ344" s="9">
        <f t="shared" si="1381"/>
        <v>0.99892660969316827</v>
      </c>
      <c r="HR344" s="9">
        <f t="shared" si="1158"/>
        <v>0.91470226169650126</v>
      </c>
      <c r="HS344" s="9">
        <f t="shared" si="1382"/>
        <v>0.91470249188749941</v>
      </c>
      <c r="HT344" s="9"/>
      <c r="HU344" s="9">
        <f t="shared" si="1383"/>
        <v>1.1078318855886697</v>
      </c>
      <c r="HV344" s="23">
        <f t="shared" si="1161"/>
        <v>1.1066427495810798</v>
      </c>
      <c r="HX344" s="8"/>
      <c r="HY344" s="5">
        <f t="shared" si="1234"/>
        <v>39</v>
      </c>
      <c r="HZ344" t="b">
        <f t="shared" si="1214"/>
        <v>0</v>
      </c>
      <c r="IC344" s="11"/>
      <c r="ID344" s="11"/>
      <c r="IE344" s="11"/>
      <c r="IF344" t="str">
        <f t="shared" ca="1" si="1216"/>
        <v/>
      </c>
      <c r="IG344" s="12" t="str">
        <f t="shared" si="1217"/>
        <v/>
      </c>
      <c r="IH344" s="19" t="str">
        <f t="shared" ca="1" si="1218"/>
        <v/>
      </c>
      <c r="II344" s="19" t="str">
        <f t="shared" ca="1" si="1219"/>
        <v/>
      </c>
      <c r="IJ344" s="11" t="str">
        <f t="shared" ca="1" si="1220"/>
        <v/>
      </c>
      <c r="IK344" s="12" t="str">
        <f t="shared" ca="1" si="1221"/>
        <v/>
      </c>
      <c r="IL344" s="12" t="str">
        <f t="shared" ca="1" si="1340"/>
        <v/>
      </c>
      <c r="IM344" s="12" t="str">
        <f t="shared" ca="1" si="1341"/>
        <v/>
      </c>
      <c r="IN344" s="12" t="str">
        <f t="shared" ca="1" si="1342"/>
        <v/>
      </c>
      <c r="IO344" t="str">
        <f t="shared" ca="1" si="1222"/>
        <v/>
      </c>
      <c r="IP344" s="12" t="str">
        <f t="shared" ca="1" si="1223"/>
        <v/>
      </c>
      <c r="IQ344" s="12" t="str">
        <f t="shared" ca="1" si="1224"/>
        <v/>
      </c>
      <c r="IR344" s="12" t="str">
        <f t="shared" ca="1" si="1225"/>
        <v/>
      </c>
    </row>
    <row r="345" spans="1:252" x14ac:dyDescent="0.2">
      <c r="A345" t="s">
        <v>218</v>
      </c>
      <c r="B345" s="1">
        <f t="shared" si="1226"/>
        <v>1989</v>
      </c>
      <c r="C345" s="124">
        <f>Manufacturing_Energy_Data!C79</f>
        <v>851.8988327684732</v>
      </c>
      <c r="D345" s="124">
        <f>Manufacturing_Energy_Data!D79</f>
        <v>167.44427557233792</v>
      </c>
      <c r="E345" s="124">
        <f>Manufacturing_Energy_Data!E79</f>
        <v>38.72494633334945</v>
      </c>
      <c r="F345" s="124">
        <v>0.01</v>
      </c>
      <c r="G345" s="124">
        <v>0.01</v>
      </c>
      <c r="H345" s="124">
        <v>0.01</v>
      </c>
      <c r="I345" s="124">
        <f>Manufacturing_Energy_Data!F79</f>
        <v>314.98874210000514</v>
      </c>
      <c r="J345" s="124">
        <f>Manufacturing_Energy_Data!G79</f>
        <v>2186.1253063093668</v>
      </c>
      <c r="K345" s="124">
        <f>Manufacturing_Energy_Data!H79</f>
        <v>41.243633713675202</v>
      </c>
      <c r="L345" s="124">
        <f>Manufacturing_Energy_Data!I79</f>
        <v>2965.3762841158969</v>
      </c>
      <c r="M345" s="124">
        <f>Manufacturing_Energy_Data!J79</f>
        <v>2521.8421868716355</v>
      </c>
      <c r="N345" s="124">
        <f>Manufacturing_Energy_Data!K79</f>
        <v>156.13332627095838</v>
      </c>
      <c r="O345" s="124">
        <f>Manufacturing_Energy_Data!L79</f>
        <v>872.26871686531888</v>
      </c>
      <c r="P345" s="124">
        <f>Manufacturing_Energy_Data!M79</f>
        <v>2135.9489196898717</v>
      </c>
      <c r="Q345" s="124">
        <f>Manufacturing_Energy_Data!N79</f>
        <v>241.61252681571094</v>
      </c>
      <c r="R345" s="124">
        <f>Manufacturing_Energy_Data!O79</f>
        <v>135.84765730352257</v>
      </c>
      <c r="S345" s="124">
        <f>Manufacturing_Energy_Data!P79</f>
        <v>62.697248115282292</v>
      </c>
      <c r="T345" s="124">
        <f>Manufacturing_Energy_Data!Q79</f>
        <v>64.994227835018435</v>
      </c>
      <c r="U345" s="124">
        <f>Manufacturing_Energy_Data!R79</f>
        <v>251.14742131079424</v>
      </c>
      <c r="V345" s="124">
        <f>Manufacturing_Energy_Data!S79</f>
        <v>54.790411286187279</v>
      </c>
      <c r="W345" s="124">
        <f>Manufacturing_Energy_Data!T79</f>
        <v>41.18066817037402</v>
      </c>
      <c r="X345" s="124">
        <f t="shared" si="1387"/>
        <v>13104.295331447778</v>
      </c>
      <c r="Y345">
        <v>12935.595035398264</v>
      </c>
      <c r="Z345" s="19">
        <f t="shared" si="1319"/>
        <v>1.5644295606449414</v>
      </c>
      <c r="AA345" s="19">
        <f t="shared" si="1320"/>
        <v>2.0556817673423899</v>
      </c>
      <c r="AB345" s="19">
        <f t="shared" si="1321"/>
        <v>0.50264454627008481</v>
      </c>
      <c r="AC345" s="19">
        <f t="shared" si="1322"/>
        <v>1.8364029864448919E-5</v>
      </c>
      <c r="AD345" s="19">
        <f t="shared" si="1323"/>
        <v>1.2276811257452101E-4</v>
      </c>
      <c r="AE345" s="19">
        <f t="shared" si="1324"/>
        <v>1.2979864244181368E-4</v>
      </c>
      <c r="AF345" s="19">
        <f t="shared" si="1325"/>
        <v>3.5459260552313707</v>
      </c>
      <c r="AG345" s="19">
        <f t="shared" si="1326"/>
        <v>13.657907644169226</v>
      </c>
      <c r="AH345" s="19">
        <f t="shared" si="1327"/>
        <v>0.4358014239671843</v>
      </c>
      <c r="AI345" s="19">
        <f t="shared" si="1328"/>
        <v>8.0232804348447075</v>
      </c>
      <c r="AJ345" s="19">
        <f t="shared" si="1329"/>
        <v>5.574492401136899</v>
      </c>
      <c r="AK345" s="19">
        <f t="shared" si="1330"/>
        <v>1.2170371939932916</v>
      </c>
      <c r="AL345" s="19">
        <f t="shared" si="1331"/>
        <v>10.050226762388009</v>
      </c>
      <c r="AM345" s="19">
        <f t="shared" si="1332"/>
        <v>11.898661361531614</v>
      </c>
      <c r="AN345" s="19">
        <f t="shared" si="1333"/>
        <v>1.0831261060798556</v>
      </c>
      <c r="AO345" s="19">
        <f t="shared" si="1334"/>
        <v>0.57406190925072909</v>
      </c>
      <c r="AP345" s="19">
        <f t="shared" si="1335"/>
        <v>0.97654743897075214</v>
      </c>
      <c r="AQ345" s="19">
        <f t="shared" si="1336"/>
        <v>0.68325928104870848</v>
      </c>
      <c r="AR345" s="19">
        <f t="shared" si="1337"/>
        <v>0.47616098824524533</v>
      </c>
      <c r="AS345" s="19">
        <f t="shared" si="1338"/>
        <v>0.91251766639739484</v>
      </c>
      <c r="AT345" s="19">
        <f t="shared" si="1339"/>
        <v>0.48265307472465169</v>
      </c>
      <c r="AU345" s="19">
        <f t="shared" si="1317"/>
        <v>14.067420832252253</v>
      </c>
      <c r="AV345" s="19"/>
      <c r="AX345" s="19">
        <f t="shared" si="1350"/>
        <v>0.94717556456973639</v>
      </c>
      <c r="AY345" s="19">
        <f t="shared" si="1351"/>
        <v>0.88915313429466614</v>
      </c>
      <c r="AZ345" s="19">
        <f t="shared" si="1352"/>
        <v>1.3879191496919785</v>
      </c>
      <c r="BA345" s="19">
        <f t="shared" si="1353"/>
        <v>0.90549305746169562</v>
      </c>
      <c r="BB345" s="19">
        <f t="shared" si="1354"/>
        <v>0.82913326583015012</v>
      </c>
      <c r="BC345" s="19">
        <f t="shared" si="1355"/>
        <v>0.99890631929838436</v>
      </c>
      <c r="BD345" s="19">
        <f t="shared" si="1356"/>
        <v>1.1014711265726862</v>
      </c>
      <c r="BE345" s="19">
        <f t="shared" si="1357"/>
        <v>0.93580024430152176</v>
      </c>
      <c r="BF345" s="19">
        <f t="shared" si="1358"/>
        <v>1.2725134819636617</v>
      </c>
      <c r="BG345" s="19">
        <f t="shared" si="1359"/>
        <v>1.0329791616452018</v>
      </c>
      <c r="BH345" s="19">
        <f t="shared" si="1360"/>
        <v>1.1123950592389</v>
      </c>
      <c r="BI345" s="19">
        <f t="shared" si="1361"/>
        <v>0.95870318553594136</v>
      </c>
      <c r="BJ345" s="19">
        <f t="shared" si="1362"/>
        <v>0.96326707210131013</v>
      </c>
      <c r="BK345" s="19">
        <f t="shared" si="1363"/>
        <v>0.95037401377301112</v>
      </c>
      <c r="BL345" s="19">
        <f t="shared" si="1364"/>
        <v>1.0257586633460576</v>
      </c>
      <c r="BM345" s="19">
        <f t="shared" si="1365"/>
        <v>1.0243376930688639</v>
      </c>
      <c r="BN345" s="19">
        <f t="shared" si="1366"/>
        <v>0.86653496069951097</v>
      </c>
      <c r="BO345" s="19">
        <f t="shared" si="1367"/>
        <v>0.96477919379628385</v>
      </c>
      <c r="BP345" s="19">
        <f t="shared" si="1368"/>
        <v>0.91402774074882598</v>
      </c>
      <c r="BQ345" s="19">
        <f t="shared" si="1369"/>
        <v>1.2998110487480452</v>
      </c>
      <c r="BR345" s="19">
        <f t="shared" si="1370"/>
        <v>0.9824243110166635</v>
      </c>
      <c r="BS345" s="19">
        <f t="shared" si="1371"/>
        <v>0.98926698338089158</v>
      </c>
      <c r="BU345" s="16"/>
      <c r="BV345" s="9">
        <f t="shared" si="1372"/>
        <v>1.1614197108141422</v>
      </c>
      <c r="BW345" s="9">
        <f t="shared" si="1165"/>
        <v>0.98926698338089158</v>
      </c>
      <c r="BX345" s="9">
        <f t="shared" si="1166"/>
        <v>1.0100905624571552</v>
      </c>
      <c r="BY345" s="9">
        <f t="shared" si="1167"/>
        <v>0.97799135115147018</v>
      </c>
      <c r="BZ345" s="9">
        <f t="shared" si="1168"/>
        <v>1.0014246058532932</v>
      </c>
      <c r="CA345" s="9">
        <f t="shared" si="1142"/>
        <v>1.148954361306481</v>
      </c>
      <c r="CB345" s="9">
        <f t="shared" si="1169"/>
        <v>1.1489541737562141</v>
      </c>
      <c r="CC345" s="9"/>
      <c r="CD345" s="9">
        <f t="shared" si="1170"/>
        <v>0.98785983396282173</v>
      </c>
      <c r="CE345" s="9">
        <f t="shared" si="1171"/>
        <v>0.98926714486451839</v>
      </c>
      <c r="CG345" s="35"/>
      <c r="CH345">
        <f t="shared" si="1172"/>
        <v>1989</v>
      </c>
      <c r="CI345" s="19">
        <f t="shared" si="1173"/>
        <v>6.5009129542744695E-2</v>
      </c>
      <c r="CJ345" s="19">
        <f t="shared" si="1257"/>
        <v>1.2777816077641656E-2</v>
      </c>
      <c r="CK345" s="19">
        <f t="shared" si="1258"/>
        <v>2.9551338209248884E-3</v>
      </c>
      <c r="CL345" s="19">
        <f t="shared" si="1259"/>
        <v>7.6310856456370698E-7</v>
      </c>
      <c r="CM345" s="19">
        <f t="shared" si="1260"/>
        <v>7.6310856456370698E-7</v>
      </c>
      <c r="CN345" s="19">
        <f t="shared" si="1261"/>
        <v>7.6310856456370698E-7</v>
      </c>
      <c r="CO345" s="19">
        <f t="shared" si="1262"/>
        <v>2.4037060683766261E-2</v>
      </c>
      <c r="CP345" s="19">
        <f t="shared" si="1263"/>
        <v>0.16682509444541349</v>
      </c>
      <c r="CQ345" s="19">
        <f t="shared" si="1264"/>
        <v>3.1473370120633994E-3</v>
      </c>
      <c r="CR345" s="19">
        <f t="shared" si="1265"/>
        <v>0.22629040395629413</v>
      </c>
      <c r="CS345" s="19">
        <f t="shared" si="1266"/>
        <v>0.19244393712798133</v>
      </c>
      <c r="CT345" s="19">
        <f t="shared" si="1267"/>
        <v>1.1914667849118796E-2</v>
      </c>
      <c r="CU345" s="19">
        <f t="shared" si="1268"/>
        <v>6.6563572844091992E-2</v>
      </c>
      <c r="CV345" s="19">
        <f t="shared" si="1269"/>
        <v>0.16299609140859384</v>
      </c>
      <c r="CW345" s="19">
        <f t="shared" si="1270"/>
        <v>1.8437658851894731E-2</v>
      </c>
      <c r="CX345" s="19">
        <f t="shared" si="1271"/>
        <v>1.0366651076423348E-2</v>
      </c>
      <c r="CY345" s="19">
        <f t="shared" si="1256"/>
        <v>4.7844807011347646E-3</v>
      </c>
      <c r="CZ345" s="19">
        <f t="shared" si="1272"/>
        <v>4.9597651908107445E-3</v>
      </c>
      <c r="DA345" s="19">
        <f t="shared" si="1273"/>
        <v>1.9165274817035675E-2</v>
      </c>
      <c r="DB345" s="19">
        <f t="shared" si="1274"/>
        <v>4.18110321084575E-3</v>
      </c>
      <c r="DC345" s="19">
        <f t="shared" si="1275"/>
        <v>3.1425320575268452E-3</v>
      </c>
      <c r="DF345" s="19">
        <f t="shared" si="1227"/>
        <v>6.5134105846676199E-2</v>
      </c>
      <c r="DG345" s="19">
        <f t="shared" si="1278"/>
        <v>1.2848186410983845E-2</v>
      </c>
      <c r="DH345" s="19">
        <f t="shared" si="1279"/>
        <v>3.2400252874835067E-3</v>
      </c>
      <c r="DI345" s="19">
        <f t="shared" si="1280"/>
        <v>7.6492534781256116E-7</v>
      </c>
      <c r="DJ345" s="19">
        <f t="shared" si="1281"/>
        <v>7.6492534781256116E-7</v>
      </c>
      <c r="DK345" s="19">
        <f t="shared" si="1282"/>
        <v>7.6492534781256116E-7</v>
      </c>
      <c r="DL345" s="19">
        <f t="shared" si="1283"/>
        <v>2.3616996681292843E-2</v>
      </c>
      <c r="DM345" s="19">
        <f t="shared" si="1284"/>
        <v>0.16598790554993309</v>
      </c>
      <c r="DN345" s="19">
        <f t="shared" si="1285"/>
        <v>3.110454522222251E-3</v>
      </c>
      <c r="DO345" s="19">
        <f t="shared" si="1286"/>
        <v>0.22884951977402737</v>
      </c>
      <c r="DP345" s="19">
        <f t="shared" si="1287"/>
        <v>0.18918267659776417</v>
      </c>
      <c r="DQ345" s="19">
        <f t="shared" si="1288"/>
        <v>1.1720890039177064E-2</v>
      </c>
      <c r="DR345" s="19">
        <f t="shared" si="1289"/>
        <v>6.7194619558593585E-2</v>
      </c>
      <c r="DS345" s="19">
        <f t="shared" si="1290"/>
        <v>0.16334368168660468</v>
      </c>
      <c r="DT345" s="19">
        <f t="shared" si="1291"/>
        <v>1.8844251290043103E-2</v>
      </c>
      <c r="DU345" s="19">
        <f t="shared" si="1292"/>
        <v>1.0507122250127409E-2</v>
      </c>
      <c r="DV345" s="19">
        <f t="shared" si="1276"/>
        <v>4.7957160889153519E-3</v>
      </c>
      <c r="DW345" s="19">
        <f t="shared" si="1293"/>
        <v>4.9548255272176328E-3</v>
      </c>
      <c r="DX345" s="19">
        <f t="shared" si="1294"/>
        <v>1.9349632177995055E-2</v>
      </c>
      <c r="DY345" s="19">
        <f t="shared" si="1295"/>
        <v>3.9509800851114827E-3</v>
      </c>
      <c r="DZ345" s="19">
        <f t="shared" si="1296"/>
        <v>3.3101667195174797E-3</v>
      </c>
      <c r="EA345" s="19">
        <f t="shared" si="1196"/>
        <v>0.99994405086972948</v>
      </c>
      <c r="EB345" s="19"/>
      <c r="EC345" s="19">
        <f t="shared" si="1228"/>
        <v>6.5137750247150308E-2</v>
      </c>
      <c r="ED345" s="19">
        <f t="shared" si="1297"/>
        <v>1.2848905296060089E-2</v>
      </c>
      <c r="EE345" s="19">
        <f t="shared" si="1298"/>
        <v>3.2402065742232313E-3</v>
      </c>
      <c r="EF345" s="19">
        <f t="shared" si="1299"/>
        <v>7.6496814711507689E-7</v>
      </c>
      <c r="EG345" s="19">
        <f t="shared" si="1300"/>
        <v>7.6496814711507689E-7</v>
      </c>
      <c r="EH345" s="19">
        <f t="shared" si="1301"/>
        <v>7.6496814711507689E-7</v>
      </c>
      <c r="EI345" s="19">
        <f t="shared" si="1302"/>
        <v>2.3618318105649305E-2</v>
      </c>
      <c r="EJ345" s="19">
        <f t="shared" si="1303"/>
        <v>0.1659971929485059</v>
      </c>
      <c r="EK345" s="19">
        <f t="shared" si="1304"/>
        <v>3.1106285591847322E-3</v>
      </c>
      <c r="EL345" s="19">
        <f t="shared" si="1305"/>
        <v>0.22886232442203047</v>
      </c>
      <c r="EM345" s="19">
        <f t="shared" si="1306"/>
        <v>0.18919326179621471</v>
      </c>
      <c r="EN345" s="19">
        <f t="shared" si="1307"/>
        <v>1.1721545849472768E-2</v>
      </c>
      <c r="EO345" s="19">
        <f t="shared" si="1308"/>
        <v>6.7198379249468185E-2</v>
      </c>
      <c r="EP345" s="19">
        <f t="shared" si="1309"/>
        <v>0.1633528211348744</v>
      </c>
      <c r="EQ345" s="19">
        <f t="shared" si="1310"/>
        <v>1.8845305668504939E-2</v>
      </c>
      <c r="ER345" s="19">
        <f t="shared" si="1311"/>
        <v>1.0507710147371289E-2</v>
      </c>
      <c r="ES345" s="19">
        <f t="shared" si="1277"/>
        <v>4.7959844200724461E-3</v>
      </c>
      <c r="ET345" s="19">
        <f t="shared" si="1312"/>
        <v>4.9551027609075066E-3</v>
      </c>
      <c r="EU345" s="19">
        <f t="shared" si="1313"/>
        <v>1.9350714833660111E-2</v>
      </c>
      <c r="EV345" s="19">
        <f t="shared" si="1314"/>
        <v>3.951201151379426E-3</v>
      </c>
      <c r="EW345" s="19">
        <f t="shared" si="1315"/>
        <v>3.3103519308288988E-3</v>
      </c>
      <c r="EX345" s="19"/>
      <c r="EY345" s="19"/>
      <c r="EZ345" s="19">
        <f t="shared" si="1229"/>
        <v>-2.1146998624843386E-2</v>
      </c>
      <c r="FA345" s="19">
        <f t="shared" si="1240"/>
        <v>-2.2588947629835873E-2</v>
      </c>
      <c r="FB345" s="19">
        <f t="shared" si="1241"/>
        <v>-0.1310643016665653</v>
      </c>
      <c r="FC345" s="19">
        <f t="shared" si="1242"/>
        <v>-2.2061024164268698E-2</v>
      </c>
      <c r="FD345" s="19">
        <f t="shared" si="1243"/>
        <v>-1.6368738828376254E-2</v>
      </c>
      <c r="FE345" s="19">
        <f t="shared" si="1244"/>
        <v>4.5516658280918228E-2</v>
      </c>
      <c r="FF345" s="19">
        <f t="shared" si="1245"/>
        <v>6.4774205336015286E-2</v>
      </c>
      <c r="FG345" s="19">
        <f t="shared" si="1246"/>
        <v>6.324084618489175E-4</v>
      </c>
      <c r="FH345" s="19">
        <f t="shared" si="1247"/>
        <v>2.1093203758898112E-2</v>
      </c>
      <c r="FI345" s="19">
        <f t="shared" si="1248"/>
        <v>-9.7183651291333009E-3</v>
      </c>
      <c r="FJ345" s="19">
        <f t="shared" si="1249"/>
        <v>1.2036388658170258E-2</v>
      </c>
      <c r="FK345" s="19">
        <f t="shared" si="1250"/>
        <v>-1.6201748853991384E-3</v>
      </c>
      <c r="FL345" s="19">
        <f t="shared" si="1251"/>
        <v>-3.9209600141108377E-3</v>
      </c>
      <c r="FM345" s="19">
        <f t="shared" si="1252"/>
        <v>8.2726542544502065E-3</v>
      </c>
      <c r="FN345" s="19">
        <f t="shared" si="1253"/>
        <v>-2.7570505621612416E-2</v>
      </c>
      <c r="FO345" s="19">
        <f t="shared" si="1254"/>
        <v>-6.5269441962519228E-2</v>
      </c>
      <c r="FP345" s="19">
        <f t="shared" si="1235"/>
        <v>-3.2163274118397124E-2</v>
      </c>
      <c r="FQ345" s="19">
        <f t="shared" si="1236"/>
        <v>6.2575173135673715E-3</v>
      </c>
      <c r="FR345" s="19">
        <f t="shared" si="1237"/>
        <v>-2.2623454981271451E-2</v>
      </c>
      <c r="FS345" s="19">
        <f t="shared" si="1238"/>
        <v>0.11661916828289667</v>
      </c>
      <c r="FT345" s="19">
        <f t="shared" si="1239"/>
        <v>-0.10870704434886601</v>
      </c>
      <c r="FU345" s="19"/>
      <c r="FV345" s="19"/>
      <c r="FW345" s="19">
        <f t="shared" si="1384"/>
        <v>0.99906492182620421</v>
      </c>
      <c r="FX345" s="19">
        <f t="shared" si="1230"/>
        <v>0.68680626621809771</v>
      </c>
      <c r="FY345" s="19">
        <f t="shared" si="1373"/>
        <v>1.0014246058532932</v>
      </c>
      <c r="FZ345" s="19"/>
      <c r="GA345" s="19">
        <f t="shared" si="1385"/>
        <v>1.0159388513715606</v>
      </c>
      <c r="GB345" s="19">
        <f t="shared" si="1231"/>
        <v>0.78851993547878829</v>
      </c>
      <c r="GC345" s="19">
        <f t="shared" si="1374"/>
        <v>1.0100905624571552</v>
      </c>
      <c r="GD345" s="19"/>
      <c r="GE345" s="19">
        <f t="shared" si="1386"/>
        <v>0.97865379273846798</v>
      </c>
      <c r="GF345" s="19">
        <f t="shared" si="1232"/>
        <v>0.87969890197662548</v>
      </c>
      <c r="GG345" s="19">
        <f t="shared" si="1375"/>
        <v>0.97799135115147018</v>
      </c>
      <c r="GH345" s="19"/>
      <c r="GI345" s="132">
        <f t="shared" si="1318"/>
        <v>1.1614197108141422</v>
      </c>
      <c r="GJ345" s="19">
        <f t="shared" si="1203"/>
        <v>1.1489543613064812</v>
      </c>
      <c r="GK345" s="19">
        <f t="shared" si="1376"/>
        <v>1.1489541737562141</v>
      </c>
      <c r="GL345" s="3"/>
      <c r="GM345" s="3"/>
      <c r="GN345" s="8"/>
      <c r="GO345" s="5">
        <f t="shared" si="1233"/>
        <v>40</v>
      </c>
      <c r="GP345" t="b">
        <f t="shared" si="1204"/>
        <v>0</v>
      </c>
      <c r="GS345" s="11"/>
      <c r="GT345" s="11"/>
      <c r="GU345" s="11"/>
      <c r="GV345" s="11"/>
      <c r="GW345" s="11"/>
      <c r="GX345" s="11"/>
      <c r="GY345" s="11"/>
      <c r="GZ345" s="11" t="str">
        <f ca="1">IF(GP345,OFFSET(#REF!,$GP$225+$GO345,0),"")</f>
        <v/>
      </c>
      <c r="HA345" s="12" t="str">
        <f t="shared" ca="1" si="1343"/>
        <v/>
      </c>
      <c r="HB345" s="12" t="str">
        <f t="shared" ca="1" si="1344"/>
        <v/>
      </c>
      <c r="HC345" s="12" t="str">
        <f t="shared" ca="1" si="1345"/>
        <v/>
      </c>
      <c r="HD345" s="12" t="str">
        <f t="shared" ca="1" si="1346"/>
        <v/>
      </c>
      <c r="HE345" t="str">
        <f t="shared" ca="1" si="1212"/>
        <v/>
      </c>
      <c r="HF345" s="12" t="str">
        <f t="shared" ca="1" si="1347"/>
        <v/>
      </c>
      <c r="HG345" s="12" t="str">
        <f t="shared" ca="1" si="1348"/>
        <v/>
      </c>
      <c r="HH345" s="12" t="str">
        <f t="shared" ca="1" si="1349"/>
        <v/>
      </c>
      <c r="HJ345" s="17"/>
      <c r="HL345" s="18">
        <f t="shared" si="1213"/>
        <v>1989</v>
      </c>
      <c r="HM345" s="9">
        <f t="shared" si="1377"/>
        <v>0.83607758074284821</v>
      </c>
      <c r="HN345" s="9">
        <f t="shared" si="1378"/>
        <v>1.0992536490202078</v>
      </c>
      <c r="HO345" s="9">
        <f t="shared" si="1379"/>
        <v>1.0332463423606995</v>
      </c>
      <c r="HP345" s="9">
        <f t="shared" si="1380"/>
        <v>1.0660231515546821</v>
      </c>
      <c r="HQ345" s="9">
        <f t="shared" si="1381"/>
        <v>0.9979925352232204</v>
      </c>
      <c r="HR345" s="9">
        <f t="shared" si="1158"/>
        <v>0.91906109903612498</v>
      </c>
      <c r="HS345" s="9">
        <f t="shared" si="1382"/>
        <v>0.91906133149556346</v>
      </c>
      <c r="HT345" s="9"/>
      <c r="HU345" s="9">
        <f t="shared" si="1383"/>
        <v>1.1014645222157007</v>
      </c>
      <c r="HV345" s="23">
        <f t="shared" si="1161"/>
        <v>1.0992533709844803</v>
      </c>
      <c r="HX345" s="8"/>
      <c r="HY345" s="5">
        <f t="shared" si="1234"/>
        <v>40</v>
      </c>
      <c r="HZ345" t="b">
        <f t="shared" si="1214"/>
        <v>0</v>
      </c>
      <c r="IC345" s="11"/>
      <c r="ID345" s="11"/>
      <c r="IE345" s="11"/>
      <c r="IF345" t="str">
        <f t="shared" ca="1" si="1216"/>
        <v/>
      </c>
      <c r="IG345" s="12" t="str">
        <f t="shared" si="1217"/>
        <v/>
      </c>
      <c r="IH345" s="19" t="str">
        <f t="shared" ca="1" si="1218"/>
        <v/>
      </c>
      <c r="II345" s="19" t="str">
        <f t="shared" ca="1" si="1219"/>
        <v/>
      </c>
      <c r="IJ345" s="11" t="str">
        <f t="shared" ca="1" si="1220"/>
        <v/>
      </c>
      <c r="IK345" s="12" t="str">
        <f t="shared" ca="1" si="1221"/>
        <v/>
      </c>
      <c r="IL345" s="12" t="str">
        <f t="shared" ca="1" si="1340"/>
        <v/>
      </c>
      <c r="IM345" s="12" t="str">
        <f t="shared" ca="1" si="1341"/>
        <v/>
      </c>
      <c r="IN345" s="12" t="str">
        <f t="shared" ca="1" si="1342"/>
        <v/>
      </c>
      <c r="IO345" t="str">
        <f t="shared" ca="1" si="1222"/>
        <v/>
      </c>
      <c r="IP345" s="12" t="str">
        <f t="shared" ca="1" si="1223"/>
        <v/>
      </c>
      <c r="IQ345" s="12" t="str">
        <f t="shared" ca="1" si="1224"/>
        <v/>
      </c>
      <c r="IR345" s="12" t="str">
        <f t="shared" ca="1" si="1225"/>
        <v/>
      </c>
    </row>
    <row r="346" spans="1:252" x14ac:dyDescent="0.2">
      <c r="A346" t="s">
        <v>218</v>
      </c>
      <c r="B346" s="1">
        <f t="shared" si="1226"/>
        <v>1990</v>
      </c>
      <c r="C346" s="124">
        <f>Manufacturing_Energy_Data!C80</f>
        <v>801.85853040559095</v>
      </c>
      <c r="D346" s="124">
        <f>Manufacturing_Energy_Data!D80</f>
        <v>155.89053627343949</v>
      </c>
      <c r="E346" s="124">
        <f>Manufacturing_Energy_Data!E80</f>
        <v>34.234269572907131</v>
      </c>
      <c r="F346" s="124">
        <v>0.01</v>
      </c>
      <c r="G346" s="124">
        <v>0.01</v>
      </c>
      <c r="H346" s="124">
        <v>0.01</v>
      </c>
      <c r="I346" s="124">
        <f>Manufacturing_Energy_Data!F80</f>
        <v>317.55370658139748</v>
      </c>
      <c r="J346" s="124">
        <f>Manufacturing_Energy_Data!G80</f>
        <v>2232.4561523667417</v>
      </c>
      <c r="K346" s="124">
        <f>Manufacturing_Energy_Data!H80</f>
        <v>40.250360783695889</v>
      </c>
      <c r="L346" s="124">
        <f>Manufacturing_Energy_Data!I80</f>
        <v>2981.7236021574176</v>
      </c>
      <c r="M346" s="124">
        <f>Manufacturing_Energy_Data!J80</f>
        <v>2717.7721792901602</v>
      </c>
      <c r="N346" s="124">
        <f>Manufacturing_Energy_Data!K80</f>
        <v>135.02276624658089</v>
      </c>
      <c r="O346" s="124">
        <f>Manufacturing_Energy_Data!L80</f>
        <v>839.79715936733282</v>
      </c>
      <c r="P346" s="124">
        <f>Manufacturing_Energy_Data!M80</f>
        <v>2058.910056035751</v>
      </c>
      <c r="Q346" s="124">
        <f>Manufacturing_Energy_Data!N80</f>
        <v>222.61909858361435</v>
      </c>
      <c r="R346" s="124">
        <f>Manufacturing_Energy_Data!O80</f>
        <v>120.63206911012374</v>
      </c>
      <c r="S346" s="124">
        <f>Manufacturing_Energy_Data!P80</f>
        <v>58.165999612572094</v>
      </c>
      <c r="T346" s="124">
        <f>Manufacturing_Energy_Data!Q80</f>
        <v>57.975944538459906</v>
      </c>
      <c r="U346" s="124">
        <f>Manufacturing_Energy_Data!R80</f>
        <v>237.32816845389928</v>
      </c>
      <c r="V346" s="124">
        <f>Manufacturing_Energy_Data!S80</f>
        <v>52.543324444208949</v>
      </c>
      <c r="W346" s="124">
        <f>Manufacturing_Energy_Data!T80</f>
        <v>38.691516089207084</v>
      </c>
      <c r="X346" s="124">
        <f t="shared" si="1387"/>
        <v>13103.455439913101</v>
      </c>
      <c r="Y346">
        <v>12913.083038403276</v>
      </c>
      <c r="Z346" s="19">
        <f t="shared" si="1319"/>
        <v>1.473588715679865</v>
      </c>
      <c r="AA346" s="19">
        <f t="shared" si="1320"/>
        <v>2.0046458459050296</v>
      </c>
      <c r="AB346" s="19">
        <f t="shared" si="1321"/>
        <v>0.45224425408102981</v>
      </c>
      <c r="AC346" s="19">
        <f t="shared" si="1322"/>
        <v>1.8377165794251809E-5</v>
      </c>
      <c r="AD346" s="19">
        <f t="shared" si="1323"/>
        <v>1.2859317145389661E-4</v>
      </c>
      <c r="AE346" s="19">
        <f t="shared" si="1324"/>
        <v>1.3210279048539542E-4</v>
      </c>
      <c r="AF346" s="19">
        <f t="shared" si="1325"/>
        <v>3.6162721965310864</v>
      </c>
      <c r="AG346" s="19">
        <f t="shared" si="1326"/>
        <v>13.9185503690522</v>
      </c>
      <c r="AH346" s="19">
        <f t="shared" si="1327"/>
        <v>0.41274426726850466</v>
      </c>
      <c r="AI346" s="19">
        <f t="shared" si="1328"/>
        <v>8.2249289184107077</v>
      </c>
      <c r="AJ346" s="19">
        <f t="shared" si="1329"/>
        <v>5.937929698460489</v>
      </c>
      <c r="AK346" s="19">
        <f t="shared" si="1330"/>
        <v>1.0211761168291345</v>
      </c>
      <c r="AL346" s="19">
        <f t="shared" si="1331"/>
        <v>9.8049487506401114</v>
      </c>
      <c r="AM346" s="19">
        <f t="shared" si="1332"/>
        <v>11.653573210316516</v>
      </c>
      <c r="AN346" s="19">
        <f t="shared" si="1333"/>
        <v>1.0056773988954972</v>
      </c>
      <c r="AO346" s="19">
        <f t="shared" si="1334"/>
        <v>0.52725272975343529</v>
      </c>
      <c r="AP346" s="19">
        <f t="shared" si="1335"/>
        <v>0.84056463358035749</v>
      </c>
      <c r="AQ346" s="19">
        <f t="shared" si="1336"/>
        <v>0.63242648146069447</v>
      </c>
      <c r="AR346" s="19">
        <f t="shared" si="1337"/>
        <v>0.46922338823089099</v>
      </c>
      <c r="AS346" s="19">
        <f t="shared" si="1338"/>
        <v>0.89703755919196138</v>
      </c>
      <c r="AT346" s="19">
        <f t="shared" si="1339"/>
        <v>0.4356153521506223</v>
      </c>
      <c r="AU346" s="19">
        <f t="shared" si="1317"/>
        <v>14.254793237073496</v>
      </c>
      <c r="AV346" s="19"/>
      <c r="AX346" s="19">
        <f t="shared" si="1350"/>
        <v>0.89217645768740617</v>
      </c>
      <c r="AY346" s="19">
        <f t="shared" si="1351"/>
        <v>0.86707834128508887</v>
      </c>
      <c r="AZ346" s="19">
        <f t="shared" si="1352"/>
        <v>1.2487521554445693</v>
      </c>
      <c r="BA346" s="19">
        <f t="shared" si="1353"/>
        <v>0.90614076351138184</v>
      </c>
      <c r="BB346" s="19">
        <f t="shared" si="1354"/>
        <v>0.86847369382099271</v>
      </c>
      <c r="BC346" s="19">
        <f t="shared" si="1355"/>
        <v>1.0166386160160839</v>
      </c>
      <c r="BD346" s="19">
        <f t="shared" si="1356"/>
        <v>1.1233227507466097</v>
      </c>
      <c r="BE346" s="19">
        <f t="shared" si="1357"/>
        <v>0.95365872833696108</v>
      </c>
      <c r="BF346" s="19">
        <f t="shared" si="1358"/>
        <v>1.2051879957646354</v>
      </c>
      <c r="BG346" s="19">
        <f t="shared" si="1359"/>
        <v>1.0589409466273647</v>
      </c>
      <c r="BH346" s="19">
        <f t="shared" si="1360"/>
        <v>1.1849193044604824</v>
      </c>
      <c r="BI346" s="19">
        <f t="shared" si="1361"/>
        <v>0.80441649690675776</v>
      </c>
      <c r="BJ346" s="19">
        <f t="shared" si="1362"/>
        <v>0.93975832570053852</v>
      </c>
      <c r="BK346" s="19">
        <f t="shared" si="1363"/>
        <v>0.93079824781739295</v>
      </c>
      <c r="BL346" s="19">
        <f t="shared" si="1364"/>
        <v>0.95241200323568775</v>
      </c>
      <c r="BM346" s="19">
        <f t="shared" si="1365"/>
        <v>0.94081289170504068</v>
      </c>
      <c r="BN346" s="19">
        <f t="shared" si="1366"/>
        <v>0.74587123232092056</v>
      </c>
      <c r="BO346" s="19">
        <f t="shared" si="1367"/>
        <v>0.8930020094020098</v>
      </c>
      <c r="BP346" s="19">
        <f t="shared" si="1368"/>
        <v>0.90071048246038898</v>
      </c>
      <c r="BQ346" s="19">
        <f t="shared" si="1369"/>
        <v>1.2777608297524339</v>
      </c>
      <c r="BR346" s="19">
        <f t="shared" si="1370"/>
        <v>0.8866805882237514</v>
      </c>
      <c r="BS346" s="19">
        <f t="shared" si="1371"/>
        <v>1.0024436229295826</v>
      </c>
      <c r="BU346" s="16"/>
      <c r="BV346" s="9">
        <f t="shared" si="1372"/>
        <v>1.1460799467804104</v>
      </c>
      <c r="BW346" s="9">
        <f t="shared" si="1165"/>
        <v>1.0024436229295826</v>
      </c>
      <c r="BX346" s="9">
        <f t="shared" si="1166"/>
        <v>1.0709400822511823</v>
      </c>
      <c r="BY346" s="9">
        <f t="shared" si="1167"/>
        <v>0.9285374132204034</v>
      </c>
      <c r="BZ346" s="9">
        <f t="shared" si="1168"/>
        <v>1.0080810380213445</v>
      </c>
      <c r="CA346" s="9">
        <f t="shared" si="1142"/>
        <v>1.1488807163345571</v>
      </c>
      <c r="CB346" s="9">
        <f t="shared" si="1169"/>
        <v>1.1488805340174977</v>
      </c>
      <c r="CC346" s="9"/>
      <c r="CD346" s="9">
        <f t="shared" si="1170"/>
        <v>0.99440793368755886</v>
      </c>
      <c r="CE346" s="9">
        <f t="shared" si="1171"/>
        <v>1.0024437820084147</v>
      </c>
      <c r="CG346" s="35"/>
      <c r="CH346">
        <f t="shared" si="1172"/>
        <v>1990</v>
      </c>
      <c r="CI346" s="19">
        <f t="shared" si="1173"/>
        <v>6.1194433337265479E-2</v>
      </c>
      <c r="CJ346" s="19">
        <f t="shared" si="1257"/>
        <v>1.1896902842787346E-2</v>
      </c>
      <c r="CK346" s="19">
        <f t="shared" si="1258"/>
        <v>2.612613881116397E-3</v>
      </c>
      <c r="CL346" s="19">
        <f t="shared" si="1259"/>
        <v>7.6315747749559397E-7</v>
      </c>
      <c r="CM346" s="19">
        <f t="shared" si="1260"/>
        <v>7.6315747749559397E-7</v>
      </c>
      <c r="CN346" s="19">
        <f t="shared" si="1261"/>
        <v>7.6315747749559397E-7</v>
      </c>
      <c r="CO346" s="19">
        <f t="shared" si="1262"/>
        <v>2.4234348568403528E-2</v>
      </c>
      <c r="CP346" s="19">
        <f t="shared" si="1263"/>
        <v>0.17037156058597219</v>
      </c>
      <c r="CQ346" s="19">
        <f t="shared" si="1264"/>
        <v>3.0717363803972929E-3</v>
      </c>
      <c r="CR346" s="19">
        <f t="shared" si="1265"/>
        <v>0.22755246628115305</v>
      </c>
      <c r="CS346" s="19">
        <f t="shared" si="1266"/>
        <v>0.20740881607547818</v>
      </c>
      <c r="CT346" s="19">
        <f t="shared" si="1267"/>
        <v>1.0304363369321789E-2</v>
      </c>
      <c r="CU346" s="19">
        <f t="shared" si="1268"/>
        <v>6.4089748175073902E-2</v>
      </c>
      <c r="CV346" s="19">
        <f t="shared" si="1269"/>
        <v>0.15712726047545555</v>
      </c>
      <c r="CW346" s="19">
        <f t="shared" si="1270"/>
        <v>1.6989342971741407E-2</v>
      </c>
      <c r="CX346" s="19">
        <f t="shared" si="1271"/>
        <v>9.2061265567156183E-3</v>
      </c>
      <c r="CY346" s="19">
        <f t="shared" si="1256"/>
        <v>4.4389817540340208E-3</v>
      </c>
      <c r="CZ346" s="19">
        <f t="shared" si="1272"/>
        <v>4.4244775589395513E-3</v>
      </c>
      <c r="DA346" s="19">
        <f t="shared" si="1273"/>
        <v>1.8111876637592717E-2</v>
      </c>
      <c r="DB346" s="19">
        <f t="shared" si="1274"/>
        <v>4.0098830942075078E-3</v>
      </c>
      <c r="DC346" s="19">
        <f t="shared" si="1275"/>
        <v>2.9527719819119466E-3</v>
      </c>
      <c r="DF346" s="19">
        <f t="shared" si="1227"/>
        <v>6.3082559248615167E-2</v>
      </c>
      <c r="DG346" s="19">
        <f t="shared" si="1278"/>
        <v>1.2332116090413368E-2</v>
      </c>
      <c r="DH346" s="19">
        <f t="shared" si="1279"/>
        <v>2.7803584096154688E-3</v>
      </c>
      <c r="DI346" s="19">
        <f t="shared" si="1280"/>
        <v>7.6313302076763915E-7</v>
      </c>
      <c r="DJ346" s="19">
        <f t="shared" si="1281"/>
        <v>7.6313302076763915E-7</v>
      </c>
      <c r="DK346" s="19">
        <f t="shared" si="1282"/>
        <v>7.6313302076763915E-7</v>
      </c>
      <c r="DL346" s="19">
        <f t="shared" si="1283"/>
        <v>2.4135570237760931E-2</v>
      </c>
      <c r="DM346" s="19">
        <f t="shared" si="1284"/>
        <v>0.16859211067213467</v>
      </c>
      <c r="DN346" s="19">
        <f t="shared" si="1285"/>
        <v>3.1093835201221722E-3</v>
      </c>
      <c r="DO346" s="19">
        <f t="shared" si="1286"/>
        <v>0.22692085018625249</v>
      </c>
      <c r="DP346" s="19">
        <f t="shared" si="1287"/>
        <v>0.19983299584649405</v>
      </c>
      <c r="DQ346" s="19">
        <f t="shared" si="1288"/>
        <v>1.109003739286522E-2</v>
      </c>
      <c r="DR346" s="19">
        <f t="shared" si="1289"/>
        <v>6.5318853087596121E-2</v>
      </c>
      <c r="DS346" s="19">
        <f t="shared" si="1290"/>
        <v>0.1600437420925209</v>
      </c>
      <c r="DT346" s="19">
        <f t="shared" si="1291"/>
        <v>1.7703628241848613E-2</v>
      </c>
      <c r="DU346" s="19">
        <f t="shared" si="1292"/>
        <v>9.7749095896459796E-3</v>
      </c>
      <c r="DV346" s="19">
        <f t="shared" si="1276"/>
        <v>4.6095734294523422E-3</v>
      </c>
      <c r="DW346" s="19">
        <f t="shared" si="1293"/>
        <v>4.687028051748675E-3</v>
      </c>
      <c r="DX346" s="19">
        <f t="shared" si="1294"/>
        <v>1.8633613419866232E-2</v>
      </c>
      <c r="DY346" s="19">
        <f t="shared" si="1295"/>
        <v>4.0948965669626719E-3</v>
      </c>
      <c r="DZ346" s="19">
        <f t="shared" si="1296"/>
        <v>3.0466671577795701E-3</v>
      </c>
      <c r="EA346" s="19">
        <f t="shared" si="1196"/>
        <v>0.99979118264075695</v>
      </c>
      <c r="EB346" s="19"/>
      <c r="EC346" s="19">
        <f t="shared" si="1228"/>
        <v>6.3095734733321682E-2</v>
      </c>
      <c r="ED346" s="19">
        <f t="shared" si="1297"/>
        <v>1.2334691788179654E-2</v>
      </c>
      <c r="EE346" s="19">
        <f t="shared" si="1298"/>
        <v>2.7809391179783008E-3</v>
      </c>
      <c r="EF346" s="19">
        <f t="shared" si="1299"/>
        <v>7.632924094729156E-7</v>
      </c>
      <c r="EG346" s="19">
        <f t="shared" si="1300"/>
        <v>7.632924094729156E-7</v>
      </c>
      <c r="EH346" s="19">
        <f t="shared" si="1301"/>
        <v>7.632924094729156E-7</v>
      </c>
      <c r="EI346" s="19">
        <f t="shared" si="1302"/>
        <v>2.4140611216445663E-2</v>
      </c>
      <c r="EJ346" s="19">
        <f t="shared" si="1303"/>
        <v>0.16862732298441649</v>
      </c>
      <c r="EK346" s="19">
        <f t="shared" si="1304"/>
        <v>3.1100329489897392E-3</v>
      </c>
      <c r="EL346" s="19">
        <f t="shared" si="1305"/>
        <v>0.22696824509582544</v>
      </c>
      <c r="EM346" s="19">
        <f t="shared" si="1306"/>
        <v>0.19987473316045204</v>
      </c>
      <c r="EN346" s="19">
        <f t="shared" si="1307"/>
        <v>1.1092353668866142E-2</v>
      </c>
      <c r="EO346" s="19">
        <f t="shared" si="1308"/>
        <v>6.5332495646809846E-2</v>
      </c>
      <c r="EP346" s="19">
        <f t="shared" si="1309"/>
        <v>0.16007716898422328</v>
      </c>
      <c r="EQ346" s="19">
        <f t="shared" si="1310"/>
        <v>1.7707325838869543E-2</v>
      </c>
      <c r="ER346" s="19">
        <f t="shared" si="1311"/>
        <v>9.7769511867742496E-3</v>
      </c>
      <c r="ES346" s="19">
        <f t="shared" si="1277"/>
        <v>4.6105361894441168E-3</v>
      </c>
      <c r="ET346" s="19">
        <f t="shared" si="1312"/>
        <v>4.6880069889882288E-3</v>
      </c>
      <c r="EU346" s="19">
        <f t="shared" si="1313"/>
        <v>1.8637505254496353E-2</v>
      </c>
      <c r="EV346" s="19">
        <f t="shared" si="1314"/>
        <v>4.0957518310441457E-3</v>
      </c>
      <c r="EW346" s="19">
        <f t="shared" si="1315"/>
        <v>3.0473034876466725E-3</v>
      </c>
      <c r="EX346" s="19"/>
      <c r="EY346" s="19"/>
      <c r="EZ346" s="19">
        <f t="shared" si="1229"/>
        <v>-5.9820530721353835E-2</v>
      </c>
      <c r="FA346" s="19">
        <f t="shared" si="1240"/>
        <v>-2.5140143494052407E-2</v>
      </c>
      <c r="FB346" s="19">
        <f t="shared" si="1241"/>
        <v>-0.10566083382571446</v>
      </c>
      <c r="FC346" s="19">
        <f t="shared" si="1242"/>
        <v>7.1505187172536482E-4</v>
      </c>
      <c r="FD346" s="19">
        <f t="shared" si="1243"/>
        <v>4.6356398874910963E-2</v>
      </c>
      <c r="FE346" s="19">
        <f t="shared" si="1244"/>
        <v>1.7595989973501799E-2</v>
      </c>
      <c r="FF346" s="19">
        <f t="shared" si="1245"/>
        <v>1.9644360860262739E-2</v>
      </c>
      <c r="FG346" s="19">
        <f t="shared" si="1246"/>
        <v>1.8903840844813329E-2</v>
      </c>
      <c r="FH346" s="19">
        <f t="shared" si="1247"/>
        <v>-5.4358496393275911E-2</v>
      </c>
      <c r="FI346" s="19">
        <f t="shared" si="1248"/>
        <v>2.4822284451697686E-2</v>
      </c>
      <c r="FJ346" s="19">
        <f t="shared" si="1249"/>
        <v>6.3159272931654617E-2</v>
      </c>
      <c r="FK346" s="19">
        <f t="shared" si="1250"/>
        <v>-0.17546435681782091</v>
      </c>
      <c r="FL346" s="19">
        <f t="shared" si="1251"/>
        <v>-2.4707964897331493E-2</v>
      </c>
      <c r="FM346" s="19">
        <f t="shared" si="1252"/>
        <v>-2.0813056845662092E-2</v>
      </c>
      <c r="FN346" s="19">
        <f t="shared" si="1253"/>
        <v>-7.4190059472964323E-2</v>
      </c>
      <c r="FO346" s="19">
        <f t="shared" si="1254"/>
        <v>-8.5057249653823788E-2</v>
      </c>
      <c r="FP346" s="19">
        <f t="shared" si="1235"/>
        <v>-0.14994948089451976</v>
      </c>
      <c r="FQ346" s="19">
        <f t="shared" si="1236"/>
        <v>-7.7310429393836172E-2</v>
      </c>
      <c r="FR346" s="19">
        <f t="shared" si="1237"/>
        <v>-1.4677045073954892E-2</v>
      </c>
      <c r="FS346" s="19">
        <f t="shared" si="1238"/>
        <v>-1.7109712513673467E-2</v>
      </c>
      <c r="FT346" s="19">
        <f t="shared" si="1239"/>
        <v>-0.10253848965413054</v>
      </c>
      <c r="FU346" s="19"/>
      <c r="FV346" s="19"/>
      <c r="FW346" s="19">
        <f t="shared" si="1384"/>
        <v>1.0066469628658461</v>
      </c>
      <c r="FX346" s="19">
        <f t="shared" si="1230"/>
        <v>0.69137144196567979</v>
      </c>
      <c r="FY346" s="19">
        <f t="shared" si="1373"/>
        <v>1.0080810380213445</v>
      </c>
      <c r="FZ346" s="19"/>
      <c r="GA346" s="19">
        <f t="shared" si="1385"/>
        <v>1.0602416476855343</v>
      </c>
      <c r="GB346" s="19">
        <f t="shared" si="1231"/>
        <v>0.83602167562492169</v>
      </c>
      <c r="GC346" s="19">
        <f t="shared" si="1374"/>
        <v>1.0709400822511823</v>
      </c>
      <c r="GD346" s="19"/>
      <c r="GE346" s="19">
        <f t="shared" si="1386"/>
        <v>0.94943315411446061</v>
      </c>
      <c r="GF346" s="19">
        <f t="shared" si="1232"/>
        <v>0.83521530317469528</v>
      </c>
      <c r="GG346" s="19">
        <f t="shared" si="1375"/>
        <v>0.9285374132204034</v>
      </c>
      <c r="GH346" s="19"/>
      <c r="GI346" s="132">
        <f t="shared" si="1318"/>
        <v>1.1460799467804104</v>
      </c>
      <c r="GJ346" s="19">
        <f t="shared" si="1203"/>
        <v>1.1488807163345571</v>
      </c>
      <c r="GK346" s="19">
        <f t="shared" si="1376"/>
        <v>1.1488805340174977</v>
      </c>
      <c r="GL346" s="3"/>
      <c r="GM346" s="3"/>
      <c r="GN346" s="8"/>
      <c r="GO346" s="5">
        <f t="shared" si="1233"/>
        <v>41</v>
      </c>
      <c r="GP346" t="b">
        <f t="shared" si="1204"/>
        <v>0</v>
      </c>
      <c r="GS346" s="11"/>
      <c r="GT346" s="11"/>
      <c r="GU346" s="11"/>
      <c r="GV346" s="11"/>
      <c r="GW346" s="11"/>
      <c r="GX346" s="11"/>
      <c r="GY346" s="11"/>
      <c r="GZ346" s="11" t="str">
        <f ca="1">IF(GP346,OFFSET(#REF!,$GP$225+$GO346,0),"")</f>
        <v/>
      </c>
      <c r="HA346" s="12" t="str">
        <f t="shared" ca="1" si="1343"/>
        <v/>
      </c>
      <c r="HB346" s="12" t="str">
        <f t="shared" ca="1" si="1344"/>
        <v/>
      </c>
      <c r="HC346" s="12" t="str">
        <f t="shared" ca="1" si="1345"/>
        <v/>
      </c>
      <c r="HD346" s="12" t="str">
        <f t="shared" ca="1" si="1346"/>
        <v/>
      </c>
      <c r="HE346" t="str">
        <f t="shared" ca="1" si="1212"/>
        <v/>
      </c>
      <c r="HF346" s="12" t="str">
        <f t="shared" ca="1" si="1347"/>
        <v/>
      </c>
      <c r="HG346" s="12" t="str">
        <f t="shared" ca="1" si="1348"/>
        <v/>
      </c>
      <c r="HH346" s="12" t="str">
        <f t="shared" ca="1" si="1349"/>
        <v/>
      </c>
      <c r="HJ346" s="17"/>
      <c r="HL346" s="18">
        <f t="shared" si="1213"/>
        <v>1990</v>
      </c>
      <c r="HM346" s="9">
        <f t="shared" si="1377"/>
        <v>0.82503486062791376</v>
      </c>
      <c r="HN346" s="9">
        <f t="shared" si="1378"/>
        <v>1.1138952668534652</v>
      </c>
      <c r="HO346" s="9">
        <f t="shared" si="1379"/>
        <v>1.0954908044895597</v>
      </c>
      <c r="HP346" s="9">
        <f t="shared" si="1380"/>
        <v>1.0121177231395995</v>
      </c>
      <c r="HQ346" s="9">
        <f t="shared" si="1381"/>
        <v>1.0046261545452406</v>
      </c>
      <c r="HR346" s="9">
        <f t="shared" si="1158"/>
        <v>0.91900218962151792</v>
      </c>
      <c r="HS346" s="9">
        <f t="shared" si="1382"/>
        <v>0.91900242624254147</v>
      </c>
      <c r="HT346" s="9"/>
      <c r="HU346" s="9">
        <f t="shared" si="1383"/>
        <v>1.1087656587603412</v>
      </c>
      <c r="HV346" s="23">
        <f t="shared" si="1161"/>
        <v>1.113894980052222</v>
      </c>
      <c r="HX346" s="8"/>
      <c r="HY346" s="5">
        <f t="shared" si="1234"/>
        <v>41</v>
      </c>
      <c r="HZ346" t="b">
        <f t="shared" si="1214"/>
        <v>0</v>
      </c>
      <c r="IC346" s="11"/>
      <c r="ID346" s="11"/>
      <c r="IE346" s="11"/>
      <c r="IF346" t="str">
        <f t="shared" ca="1" si="1216"/>
        <v/>
      </c>
      <c r="IG346" s="12" t="str">
        <f t="shared" si="1217"/>
        <v/>
      </c>
      <c r="IH346" s="19" t="str">
        <f t="shared" ca="1" si="1218"/>
        <v/>
      </c>
      <c r="II346" s="19" t="str">
        <f t="shared" ca="1" si="1219"/>
        <v/>
      </c>
      <c r="IJ346" s="11" t="str">
        <f t="shared" ca="1" si="1220"/>
        <v/>
      </c>
      <c r="IK346" s="12" t="str">
        <f t="shared" ca="1" si="1221"/>
        <v/>
      </c>
      <c r="IL346" s="12" t="str">
        <f t="shared" ca="1" si="1340"/>
        <v/>
      </c>
      <c r="IM346" s="12" t="str">
        <f t="shared" ca="1" si="1341"/>
        <v/>
      </c>
      <c r="IN346" s="12" t="str">
        <f t="shared" ca="1" si="1342"/>
        <v/>
      </c>
      <c r="IO346" t="str">
        <f t="shared" ca="1" si="1222"/>
        <v/>
      </c>
      <c r="IP346" s="12" t="str">
        <f t="shared" ca="1" si="1223"/>
        <v/>
      </c>
      <c r="IQ346" s="12" t="str">
        <f t="shared" ca="1" si="1224"/>
        <v/>
      </c>
      <c r="IR346" s="12" t="str">
        <f t="shared" ca="1" si="1225"/>
        <v/>
      </c>
    </row>
    <row r="347" spans="1:252" x14ac:dyDescent="0.2">
      <c r="A347" t="s">
        <v>218</v>
      </c>
      <c r="B347" s="1">
        <f t="shared" si="1226"/>
        <v>1991</v>
      </c>
      <c r="C347" s="124">
        <f>Manufacturing_Energy_Data!C81</f>
        <v>809.67414956814787</v>
      </c>
      <c r="D347" s="124">
        <f>Manufacturing_Energy_Data!D81</f>
        <v>167.22964134569051</v>
      </c>
      <c r="E347" s="124">
        <f>Manufacturing_Energy_Data!E81</f>
        <v>36.963147733447869</v>
      </c>
      <c r="F347" s="124">
        <v>0.01</v>
      </c>
      <c r="G347" s="124">
        <v>0.01</v>
      </c>
      <c r="H347" s="124">
        <v>0.01</v>
      </c>
      <c r="I347" s="124">
        <f>Manufacturing_Energy_Data!F81</f>
        <v>314.83245355703338</v>
      </c>
      <c r="J347" s="124">
        <f>Manufacturing_Energy_Data!G81</f>
        <v>2267.2367478194155</v>
      </c>
      <c r="K347" s="124">
        <f>Manufacturing_Energy_Data!H81</f>
        <v>38.576483481067747</v>
      </c>
      <c r="L347" s="124">
        <f>Manufacturing_Energy_Data!I81</f>
        <v>2884.3712617836486</v>
      </c>
      <c r="M347" s="124">
        <f>Manufacturing_Energy_Data!J81</f>
        <v>2577.2858974832011</v>
      </c>
      <c r="N347" s="124">
        <f>Manufacturing_Energy_Data!K81</f>
        <v>125.61488437265322</v>
      </c>
      <c r="O347" s="124">
        <f>Manufacturing_Energy_Data!L81</f>
        <v>788.81428212035598</v>
      </c>
      <c r="P347" s="124">
        <f>Manufacturing_Energy_Data!M81</f>
        <v>1811.54797443144</v>
      </c>
      <c r="Q347" s="124">
        <f>Manufacturing_Energy_Data!N81</f>
        <v>217.28105279356296</v>
      </c>
      <c r="R347" s="124">
        <f>Manufacturing_Energy_Data!O81</f>
        <v>113.47965946591772</v>
      </c>
      <c r="S347" s="124">
        <f>Manufacturing_Energy_Data!P81</f>
        <v>56.220714404637988</v>
      </c>
      <c r="T347" s="124">
        <f>Manufacturing_Energy_Data!Q81</f>
        <v>55.611292613491038</v>
      </c>
      <c r="U347" s="124">
        <f>Manufacturing_Energy_Data!R81</f>
        <v>244.13057132985355</v>
      </c>
      <c r="V347" s="124">
        <f>Manufacturing_Energy_Data!S81</f>
        <v>55.8843501953478</v>
      </c>
      <c r="W347" s="124">
        <f>Manufacturing_Energy_Data!T81</f>
        <v>34.793804965135031</v>
      </c>
      <c r="X347" s="124">
        <f t="shared" si="1387"/>
        <v>12599.578369464049</v>
      </c>
      <c r="Y347">
        <v>12599.578369464049</v>
      </c>
      <c r="Z347" s="19">
        <f t="shared" si="1319"/>
        <v>1.4633617658701563</v>
      </c>
      <c r="AA347" s="19">
        <f t="shared" si="1320"/>
        <v>2.1660514204240999</v>
      </c>
      <c r="AB347" s="19">
        <f t="shared" si="1321"/>
        <v>0.48850909511088036</v>
      </c>
      <c r="AC347" s="19">
        <f t="shared" si="1322"/>
        <v>1.8073465315036463E-5</v>
      </c>
      <c r="AD347" s="19">
        <f t="shared" si="1323"/>
        <v>1.2952556753659025E-4</v>
      </c>
      <c r="AE347" s="19">
        <f t="shared" si="1324"/>
        <v>1.3216111859132323E-4</v>
      </c>
      <c r="AF347" s="19">
        <f t="shared" si="1325"/>
        <v>3.8671744595254176</v>
      </c>
      <c r="AG347" s="19">
        <f t="shared" si="1326"/>
        <v>14.055271893190019</v>
      </c>
      <c r="AH347" s="19">
        <f t="shared" si="1327"/>
        <v>0.40997707040531378</v>
      </c>
      <c r="AI347" s="19">
        <f t="shared" si="1328"/>
        <v>7.7884432297530894</v>
      </c>
      <c r="AJ347" s="19">
        <f t="shared" si="1329"/>
        <v>5.6788078688750199</v>
      </c>
      <c r="AK347" s="19">
        <f t="shared" si="1330"/>
        <v>0.95974979169059682</v>
      </c>
      <c r="AL347" s="19">
        <f t="shared" si="1331"/>
        <v>10.014908696869499</v>
      </c>
      <c r="AM347" s="19">
        <f t="shared" si="1332"/>
        <v>10.714975347781563</v>
      </c>
      <c r="AN347" s="19">
        <f t="shared" si="1333"/>
        <v>1.0257687401918241</v>
      </c>
      <c r="AO347" s="19">
        <f t="shared" si="1334"/>
        <v>0.53075906643023008</v>
      </c>
      <c r="AP347" s="19">
        <f t="shared" si="1335"/>
        <v>0.78489335811009586</v>
      </c>
      <c r="AQ347" s="19">
        <f t="shared" si="1336"/>
        <v>0.64392300763019161</v>
      </c>
      <c r="AR347" s="19">
        <f t="shared" si="1337"/>
        <v>0.51351416823345131</v>
      </c>
      <c r="AS347" s="19">
        <f t="shared" si="1338"/>
        <v>1.0343824515053051</v>
      </c>
      <c r="AT347" s="19">
        <f t="shared" si="1339"/>
        <v>0.39039416793845549</v>
      </c>
      <c r="AU347" s="19">
        <f t="shared" si="1317"/>
        <v>13.920772066026117</v>
      </c>
      <c r="AV347" s="19"/>
      <c r="AX347" s="19">
        <f t="shared" si="1350"/>
        <v>0.88598460526814871</v>
      </c>
      <c r="AY347" s="19">
        <f t="shared" si="1351"/>
        <v>0.93689180889286927</v>
      </c>
      <c r="AZ347" s="19">
        <f t="shared" si="1352"/>
        <v>1.348887863072082</v>
      </c>
      <c r="BA347" s="19">
        <f t="shared" si="1353"/>
        <v>0.89116590899921078</v>
      </c>
      <c r="BB347" s="19">
        <f t="shared" si="1354"/>
        <v>0.87477077368056755</v>
      </c>
      <c r="BC347" s="19">
        <f t="shared" si="1355"/>
        <v>1.0170874983195342</v>
      </c>
      <c r="BD347" s="19">
        <f t="shared" si="1356"/>
        <v>1.2012605289110136</v>
      </c>
      <c r="BE347" s="19">
        <f t="shared" si="1357"/>
        <v>0.96302649088322989</v>
      </c>
      <c r="BF347" s="19">
        <f t="shared" si="1358"/>
        <v>1.1971079503081454</v>
      </c>
      <c r="BG347" s="19">
        <f t="shared" si="1359"/>
        <v>1.0027444040284641</v>
      </c>
      <c r="BH347" s="19">
        <f t="shared" si="1360"/>
        <v>1.1332113062734128</v>
      </c>
      <c r="BI347" s="19">
        <f t="shared" si="1361"/>
        <v>0.75602881091266227</v>
      </c>
      <c r="BJ347" s="19">
        <f t="shared" si="1362"/>
        <v>0.95988200125976297</v>
      </c>
      <c r="BK347" s="19">
        <f t="shared" si="1363"/>
        <v>0.85583023327921892</v>
      </c>
      <c r="BL347" s="19">
        <f t="shared" si="1364"/>
        <v>0.97143921278891243</v>
      </c>
      <c r="BM347" s="19">
        <f t="shared" si="1365"/>
        <v>0.94706948662059365</v>
      </c>
      <c r="BN347" s="19">
        <f t="shared" si="1366"/>
        <v>0.69647157739728549</v>
      </c>
      <c r="BO347" s="19">
        <f t="shared" si="1367"/>
        <v>0.90923539189224289</v>
      </c>
      <c r="BP347" s="19">
        <f t="shared" si="1368"/>
        <v>0.98573005059202445</v>
      </c>
      <c r="BQ347" s="19">
        <f t="shared" si="1369"/>
        <v>1.473398037767045</v>
      </c>
      <c r="BR347" s="19">
        <f t="shared" si="1370"/>
        <v>0.79463436896296991</v>
      </c>
      <c r="BS347" s="19">
        <f t="shared" si="1371"/>
        <v>0.9789541631197356</v>
      </c>
      <c r="BU347" s="16"/>
      <c r="BV347" s="9">
        <f t="shared" si="1372"/>
        <v>1.1284509577569508</v>
      </c>
      <c r="BW347" s="9">
        <f t="shared" si="1165"/>
        <v>0.9789541631197356</v>
      </c>
      <c r="BX347" s="9">
        <f t="shared" si="1166"/>
        <v>1.046149463845883</v>
      </c>
      <c r="BY347" s="9">
        <f t="shared" si="1167"/>
        <v>0.95396738285329785</v>
      </c>
      <c r="BZ347" s="9">
        <f t="shared" si="1168"/>
        <v>0.98092350932103334</v>
      </c>
      <c r="CA347" s="9">
        <f t="shared" si="1142"/>
        <v>1.1047018859754629</v>
      </c>
      <c r="CB347" s="9">
        <f t="shared" si="1169"/>
        <v>1.1047017629726199</v>
      </c>
      <c r="CC347" s="9"/>
      <c r="CD347" s="9">
        <f t="shared" si="1170"/>
        <v>0.99799246609843772</v>
      </c>
      <c r="CE347" s="9">
        <f t="shared" si="1171"/>
        <v>0.97895427212123187</v>
      </c>
      <c r="CG347" s="35"/>
      <c r="CH347">
        <f t="shared" si="1172"/>
        <v>1991</v>
      </c>
      <c r="CI347" s="19">
        <f t="shared" si="1173"/>
        <v>6.4262003523105918E-2</v>
      </c>
      <c r="CJ347" s="19">
        <f t="shared" si="1257"/>
        <v>1.3272637896438117E-2</v>
      </c>
      <c r="CK347" s="19">
        <f t="shared" si="1258"/>
        <v>2.9336813224663627E-3</v>
      </c>
      <c r="CL347" s="19">
        <f t="shared" si="1259"/>
        <v>7.9367735227042938E-7</v>
      </c>
      <c r="CM347" s="19">
        <f t="shared" si="1260"/>
        <v>7.9367735227042938E-7</v>
      </c>
      <c r="CN347" s="19">
        <f t="shared" si="1261"/>
        <v>7.9367735227042938E-7</v>
      </c>
      <c r="CO347" s="19">
        <f t="shared" si="1262"/>
        <v>2.4987538814794919E-2</v>
      </c>
      <c r="CP347" s="19">
        <f t="shared" si="1263"/>
        <v>0.1799454458979533</v>
      </c>
      <c r="CQ347" s="19">
        <f t="shared" si="1264"/>
        <v>3.0617281269157805E-3</v>
      </c>
      <c r="CR347" s="19">
        <f t="shared" si="1265"/>
        <v>0.22892601460173637</v>
      </c>
      <c r="CS347" s="19">
        <f t="shared" si="1266"/>
        <v>0.20455334471583844</v>
      </c>
      <c r="CT347" s="19">
        <f t="shared" si="1267"/>
        <v>9.9697688834643541E-3</v>
      </c>
      <c r="CU347" s="19">
        <f t="shared" si="1268"/>
        <v>6.2606403086638368E-2</v>
      </c>
      <c r="CV347" s="19">
        <f t="shared" si="1269"/>
        <v>0.14377845998576047</v>
      </c>
      <c r="CW347" s="19">
        <f t="shared" si="1270"/>
        <v>1.7245105067972645E-2</v>
      </c>
      <c r="CX347" s="19">
        <f t="shared" si="1271"/>
        <v>9.0066235661459548E-3</v>
      </c>
      <c r="CY347" s="19">
        <f t="shared" si="1256"/>
        <v>4.4621107751425066E-3</v>
      </c>
      <c r="CZ347" s="19">
        <f t="shared" si="1272"/>
        <v>4.4137423477811659E-3</v>
      </c>
      <c r="DA347" s="19">
        <f t="shared" si="1273"/>
        <v>1.9376090546134535E-2</v>
      </c>
      <c r="DB347" s="19">
        <f t="shared" si="1274"/>
        <v>4.4354143096397092E-3</v>
      </c>
      <c r="DC347" s="19">
        <f t="shared" si="1275"/>
        <v>2.7615055000142093E-3</v>
      </c>
      <c r="DF347" s="19">
        <f t="shared" si="1227"/>
        <v>6.2715715434735669E-2</v>
      </c>
      <c r="DG347" s="19">
        <f t="shared" si="1278"/>
        <v>1.2572227714921421E-2</v>
      </c>
      <c r="DH347" s="19">
        <f t="shared" si="1279"/>
        <v>2.7700471362593691E-3</v>
      </c>
      <c r="DI347" s="19">
        <f t="shared" si="1280"/>
        <v>7.7831768708742431E-7</v>
      </c>
      <c r="DJ347" s="19">
        <f t="shared" si="1281"/>
        <v>7.7831768708742431E-7</v>
      </c>
      <c r="DK347" s="19">
        <f t="shared" si="1282"/>
        <v>7.7831768708742431E-7</v>
      </c>
      <c r="DL347" s="19">
        <f t="shared" si="1283"/>
        <v>2.4609022693294069E-2</v>
      </c>
      <c r="DM347" s="19">
        <f t="shared" si="1284"/>
        <v>0.17511488677404746</v>
      </c>
      <c r="DN347" s="19">
        <f t="shared" si="1285"/>
        <v>3.0667295318340571E-3</v>
      </c>
      <c r="DO347" s="19">
        <f t="shared" si="1286"/>
        <v>0.22823855160300854</v>
      </c>
      <c r="DP347" s="19">
        <f t="shared" si="1287"/>
        <v>0.20597778162135055</v>
      </c>
      <c r="DQ347" s="19">
        <f t="shared" si="1288"/>
        <v>1.0136145728575983E-2</v>
      </c>
      <c r="DR347" s="19">
        <f t="shared" si="1289"/>
        <v>6.334518105057628E-2</v>
      </c>
      <c r="DS347" s="19">
        <f t="shared" si="1290"/>
        <v>0.15035411164539145</v>
      </c>
      <c r="DT347" s="19">
        <f t="shared" si="1291"/>
        <v>1.7116905552994773E-2</v>
      </c>
      <c r="DU347" s="19">
        <f t="shared" si="1292"/>
        <v>9.1060108228561247E-3</v>
      </c>
      <c r="DV347" s="19">
        <f t="shared" si="1276"/>
        <v>4.450536247979359E-3</v>
      </c>
      <c r="DW347" s="19">
        <f t="shared" si="1293"/>
        <v>4.4191077801323097E-3</v>
      </c>
      <c r="DX347" s="19">
        <f t="shared" si="1294"/>
        <v>1.8736875881002826E-2</v>
      </c>
      <c r="DY347" s="19">
        <f t="shared" si="1295"/>
        <v>4.219072755796029E-3</v>
      </c>
      <c r="DZ347" s="19">
        <f t="shared" si="1296"/>
        <v>2.8560714201698602E-3</v>
      </c>
      <c r="EA347" s="19">
        <f t="shared" si="1196"/>
        <v>0.99980731634798747</v>
      </c>
      <c r="EB347" s="19"/>
      <c r="EC347" s="19">
        <f t="shared" si="1228"/>
        <v>6.2727802056718671E-2</v>
      </c>
      <c r="ED347" s="19">
        <f t="shared" si="1297"/>
        <v>1.2574650644530391E-2</v>
      </c>
      <c r="EE347" s="19">
        <f t="shared" si="1298"/>
        <v>2.7705809819211619E-3</v>
      </c>
      <c r="EF347" s="19">
        <f t="shared" si="1299"/>
        <v>7.7846768508396005E-7</v>
      </c>
      <c r="EG347" s="19">
        <f t="shared" si="1300"/>
        <v>7.7846768508396005E-7</v>
      </c>
      <c r="EH347" s="19">
        <f t="shared" si="1301"/>
        <v>7.7846768508396005E-7</v>
      </c>
      <c r="EI347" s="19">
        <f t="shared" si="1302"/>
        <v>2.4613765363494088E-2</v>
      </c>
      <c r="EJ347" s="19">
        <f t="shared" si="1303"/>
        <v>0.17514863505269443</v>
      </c>
      <c r="EK347" s="19">
        <f t="shared" si="1304"/>
        <v>3.0673205543603642E-3</v>
      </c>
      <c r="EL347" s="19">
        <f t="shared" si="1305"/>
        <v>0.22828253791610489</v>
      </c>
      <c r="EM347" s="19">
        <f t="shared" si="1306"/>
        <v>0.20601747782135557</v>
      </c>
      <c r="EN347" s="19">
        <f t="shared" si="1307"/>
        <v>1.01380991745494E-2</v>
      </c>
      <c r="EO347" s="19">
        <f t="shared" si="1308"/>
        <v>6.3357388983667634E-2</v>
      </c>
      <c r="EP347" s="19">
        <f t="shared" si="1309"/>
        <v>0.15038308800798975</v>
      </c>
      <c r="EQ347" s="19">
        <f t="shared" si="1310"/>
        <v>1.7120204336489527E-2</v>
      </c>
      <c r="ER347" s="19">
        <f t="shared" si="1311"/>
        <v>9.1077657404206643E-3</v>
      </c>
      <c r="ES347" s="19">
        <f t="shared" si="1277"/>
        <v>4.4513939588238915E-3</v>
      </c>
      <c r="ET347" s="19">
        <f t="shared" si="1312"/>
        <v>4.4199594340578107E-3</v>
      </c>
      <c r="EU347" s="19">
        <f t="shared" si="1313"/>
        <v>1.8740486866452747E-2</v>
      </c>
      <c r="EV347" s="19">
        <f t="shared" si="1314"/>
        <v>4.2198858588143812E-3</v>
      </c>
      <c r="EW347" s="19">
        <f t="shared" si="1315"/>
        <v>2.8566218444992771E-3</v>
      </c>
      <c r="EX347" s="19"/>
      <c r="EY347" s="19"/>
      <c r="EZ347" s="19">
        <f t="shared" si="1229"/>
        <v>-6.9643606249542803E-3</v>
      </c>
      <c r="FA347" s="19">
        <f t="shared" si="1240"/>
        <v>7.7438478407186734E-2</v>
      </c>
      <c r="FB347" s="19">
        <f t="shared" si="1241"/>
        <v>7.7135670743750717E-2</v>
      </c>
      <c r="FC347" s="19">
        <f t="shared" si="1242"/>
        <v>-1.6664046565654119E-2</v>
      </c>
      <c r="FD347" s="19">
        <f t="shared" si="1243"/>
        <v>7.2245830879247826E-3</v>
      </c>
      <c r="FE347" s="19">
        <f t="shared" si="1244"/>
        <v>4.4143831126076125E-4</v>
      </c>
      <c r="FF347" s="19">
        <f t="shared" si="1245"/>
        <v>6.7080411274857227E-2</v>
      </c>
      <c r="FG347" s="19">
        <f t="shared" si="1246"/>
        <v>9.7750397865182873E-3</v>
      </c>
      <c r="FH347" s="19">
        <f t="shared" si="1247"/>
        <v>-6.726961296782079E-3</v>
      </c>
      <c r="FI347" s="19">
        <f t="shared" si="1248"/>
        <v>-5.4528656700979179E-2</v>
      </c>
      <c r="FJ347" s="19">
        <f t="shared" si="1249"/>
        <v>-4.4619208544800969E-2</v>
      </c>
      <c r="FK347" s="19">
        <f t="shared" si="1250"/>
        <v>-6.2037680899582823E-2</v>
      </c>
      <c r="FL347" s="19">
        <f t="shared" si="1251"/>
        <v>2.1187619663236359E-2</v>
      </c>
      <c r="FM347" s="19">
        <f t="shared" si="1252"/>
        <v>-8.3970518114126688E-2</v>
      </c>
      <c r="FN347" s="19">
        <f t="shared" si="1253"/>
        <v>1.9780978711715861E-2</v>
      </c>
      <c r="FO347" s="19">
        <f t="shared" si="1254"/>
        <v>6.6281860493052E-3</v>
      </c>
      <c r="FP347" s="19">
        <f t="shared" si="1235"/>
        <v>-6.8525989844679017E-2</v>
      </c>
      <c r="FQ347" s="19">
        <f t="shared" si="1236"/>
        <v>1.8015186586881955E-2</v>
      </c>
      <c r="FR347" s="19">
        <f t="shared" si="1237"/>
        <v>9.0198657908064209E-2</v>
      </c>
      <c r="FS347" s="19">
        <f t="shared" si="1238"/>
        <v>0.14246212922061466</v>
      </c>
      <c r="FT347" s="19">
        <f t="shared" si="1239"/>
        <v>-0.10960271838093938</v>
      </c>
      <c r="FU347" s="19"/>
      <c r="FV347" s="19"/>
      <c r="FW347" s="19">
        <f t="shared" si="1384"/>
        <v>0.97306017306543546</v>
      </c>
      <c r="FX347" s="19">
        <f t="shared" si="1230"/>
        <v>0.67274601497162401</v>
      </c>
      <c r="FY347" s="19">
        <f t="shared" si="1373"/>
        <v>0.98092350932103334</v>
      </c>
      <c r="FZ347" s="19"/>
      <c r="GA347" s="19">
        <f t="shared" si="1385"/>
        <v>0.97685153556566129</v>
      </c>
      <c r="GB347" s="19">
        <f t="shared" si="1231"/>
        <v>0.81666905760038189</v>
      </c>
      <c r="GC347" s="19">
        <f t="shared" si="1374"/>
        <v>1.046149463845883</v>
      </c>
      <c r="GD347" s="19"/>
      <c r="GE347" s="19">
        <f t="shared" si="1386"/>
        <v>1.0273871243859705</v>
      </c>
      <c r="GF347" s="19">
        <f t="shared" si="1232"/>
        <v>0.85808944857180669</v>
      </c>
      <c r="GG347" s="19">
        <f t="shared" si="1375"/>
        <v>0.95396738285329785</v>
      </c>
      <c r="GH347" s="19"/>
      <c r="GI347" s="132">
        <f t="shared" si="1318"/>
        <v>1.1284509577569508</v>
      </c>
      <c r="GJ347" s="19">
        <f t="shared" si="1203"/>
        <v>1.1047018859754629</v>
      </c>
      <c r="GK347" s="19">
        <f t="shared" si="1376"/>
        <v>1.1047017629726199</v>
      </c>
      <c r="GL347" s="3"/>
      <c r="GM347" s="3"/>
      <c r="GN347" s="8"/>
      <c r="GO347" s="5">
        <f t="shared" si="1233"/>
        <v>42</v>
      </c>
      <c r="GP347" t="b">
        <f t="shared" si="1204"/>
        <v>0</v>
      </c>
      <c r="GS347" s="11"/>
      <c r="GT347" s="11"/>
      <c r="GU347" s="11"/>
      <c r="GV347" s="11"/>
      <c r="GW347" s="11"/>
      <c r="GX347" s="11"/>
      <c r="GY347" s="11"/>
      <c r="GZ347" s="11" t="str">
        <f ca="1">IF(GP347,OFFSET(#REF!,$GP$225+$GO347,0),"")</f>
        <v/>
      </c>
      <c r="HA347" s="12" t="str">
        <f t="shared" ca="1" si="1343"/>
        <v/>
      </c>
      <c r="HB347" s="12" t="str">
        <f t="shared" ca="1" si="1344"/>
        <v/>
      </c>
      <c r="HC347" s="12" t="str">
        <f t="shared" ca="1" si="1345"/>
        <v/>
      </c>
      <c r="HD347" s="12" t="str">
        <f t="shared" ca="1" si="1346"/>
        <v/>
      </c>
      <c r="HE347" t="str">
        <f t="shared" ca="1" si="1212"/>
        <v/>
      </c>
      <c r="HF347" s="12" t="str">
        <f t="shared" ca="1" si="1347"/>
        <v/>
      </c>
      <c r="HG347" s="12" t="str">
        <f t="shared" ca="1" si="1348"/>
        <v/>
      </c>
      <c r="HH347" s="12" t="str">
        <f t="shared" ca="1" si="1349"/>
        <v/>
      </c>
      <c r="HJ347" s="17"/>
      <c r="HL347" s="18">
        <f t="shared" si="1213"/>
        <v>1991</v>
      </c>
      <c r="HM347" s="9">
        <f t="shared" si="1377"/>
        <v>0.81234418355705162</v>
      </c>
      <c r="HN347" s="9">
        <f t="shared" si="1378"/>
        <v>1.0877942497941038</v>
      </c>
      <c r="HO347" s="9">
        <f t="shared" si="1379"/>
        <v>1.0701318745636879</v>
      </c>
      <c r="HP347" s="9">
        <f t="shared" si="1380"/>
        <v>1.0398367171164689</v>
      </c>
      <c r="HQ347" s="9">
        <f t="shared" si="1381"/>
        <v>0.9775616998078549</v>
      </c>
      <c r="HR347" s="9">
        <f t="shared" si="1158"/>
        <v>0.88366306236689829</v>
      </c>
      <c r="HS347" s="9">
        <f t="shared" si="1382"/>
        <v>0.88366333172704681</v>
      </c>
      <c r="HT347" s="9"/>
      <c r="HU347" s="9">
        <f t="shared" si="1383"/>
        <v>1.112762415327998</v>
      </c>
      <c r="HV347" s="23">
        <f t="shared" si="1161"/>
        <v>1.087793918210332</v>
      </c>
      <c r="HX347" s="8"/>
      <c r="HY347" s="5">
        <f t="shared" si="1234"/>
        <v>42</v>
      </c>
      <c r="HZ347" t="b">
        <f t="shared" si="1214"/>
        <v>0</v>
      </c>
      <c r="IC347" s="11"/>
      <c r="ID347" s="11"/>
      <c r="IE347" s="11"/>
      <c r="IF347" t="str">
        <f t="shared" ca="1" si="1216"/>
        <v/>
      </c>
      <c r="IG347" s="12" t="str">
        <f t="shared" si="1217"/>
        <v/>
      </c>
      <c r="IH347" s="19" t="str">
        <f t="shared" ca="1" si="1218"/>
        <v/>
      </c>
      <c r="II347" s="19" t="str">
        <f t="shared" ca="1" si="1219"/>
        <v/>
      </c>
      <c r="IJ347" s="11" t="str">
        <f t="shared" ca="1" si="1220"/>
        <v/>
      </c>
      <c r="IK347" s="12" t="str">
        <f t="shared" ca="1" si="1221"/>
        <v/>
      </c>
      <c r="IL347" s="12" t="str">
        <f t="shared" ca="1" si="1340"/>
        <v/>
      </c>
      <c r="IM347" s="12" t="str">
        <f t="shared" ca="1" si="1341"/>
        <v/>
      </c>
      <c r="IN347" s="12" t="str">
        <f t="shared" ca="1" si="1342"/>
        <v/>
      </c>
      <c r="IO347" t="str">
        <f t="shared" ca="1" si="1222"/>
        <v/>
      </c>
      <c r="IP347" s="12" t="str">
        <f t="shared" ca="1" si="1223"/>
        <v/>
      </c>
      <c r="IQ347" s="12" t="str">
        <f t="shared" ca="1" si="1224"/>
        <v/>
      </c>
      <c r="IR347" s="12" t="str">
        <f t="shared" ca="1" si="1225"/>
        <v/>
      </c>
    </row>
    <row r="348" spans="1:252" x14ac:dyDescent="0.2">
      <c r="A348" t="s">
        <v>218</v>
      </c>
      <c r="B348" s="1">
        <f t="shared" si="1226"/>
        <v>1992</v>
      </c>
      <c r="C348" s="124">
        <f>Manufacturing_Energy_Data!C82</f>
        <v>863.70158393200757</v>
      </c>
      <c r="D348" s="124">
        <f>Manufacturing_Energy_Data!D82</f>
        <v>171.780636136151</v>
      </c>
      <c r="E348" s="124">
        <f>Manufacturing_Energy_Data!E82</f>
        <v>37.95122991416855</v>
      </c>
      <c r="F348" s="124">
        <v>0.01</v>
      </c>
      <c r="G348" s="124">
        <v>0.01</v>
      </c>
      <c r="H348" s="124">
        <v>0.01</v>
      </c>
      <c r="I348" s="124">
        <f>Manufacturing_Energy_Data!F82</f>
        <v>285.65263466533662</v>
      </c>
      <c r="J348" s="124">
        <f>Manufacturing_Energy_Data!G82</f>
        <v>2376.8968151839495</v>
      </c>
      <c r="K348" s="124">
        <f>Manufacturing_Energy_Data!H82</f>
        <v>38.178392597320688</v>
      </c>
      <c r="L348" s="124">
        <f>Manufacturing_Energy_Data!I82</f>
        <v>2978.6197025599158</v>
      </c>
      <c r="M348" s="124">
        <f>Manufacturing_Energy_Data!J82</f>
        <v>2624.9869434256652</v>
      </c>
      <c r="N348" s="124">
        <f>Manufacturing_Energy_Data!K82</f>
        <v>132.95089229393827</v>
      </c>
      <c r="O348" s="124">
        <f>Manufacturing_Energy_Data!L82</f>
        <v>834.39754001449057</v>
      </c>
      <c r="P348" s="124">
        <f>Manufacturing_Energy_Data!M82</f>
        <v>1860.7007555363432</v>
      </c>
      <c r="Q348" s="124">
        <f>Manufacturing_Energy_Data!N82</f>
        <v>221.51344199750795</v>
      </c>
      <c r="R348" s="124">
        <f>Manufacturing_Energy_Data!O82</f>
        <v>107.05467343210731</v>
      </c>
      <c r="S348" s="124">
        <f>Manufacturing_Energy_Data!P82</f>
        <v>60.22308177563918</v>
      </c>
      <c r="T348" s="124">
        <f>Manufacturing_Energy_Data!Q82</f>
        <v>57.234985489425249</v>
      </c>
      <c r="U348" s="124">
        <f>Manufacturing_Energy_Data!R82</f>
        <v>253.07663671240181</v>
      </c>
      <c r="V348" s="124">
        <f>Manufacturing_Energy_Data!S82</f>
        <v>52.652898635297085</v>
      </c>
      <c r="W348" s="124">
        <f>Manufacturing_Energy_Data!T82</f>
        <v>38.845725201786685</v>
      </c>
      <c r="X348" s="124">
        <f t="shared" si="1387"/>
        <v>12996.448569503451</v>
      </c>
      <c r="Y348">
        <v>13136.615666930595</v>
      </c>
      <c r="Z348" s="19">
        <f t="shared" si="1319"/>
        <v>1.5281378296480983</v>
      </c>
      <c r="AA348" s="19">
        <f t="shared" si="1320"/>
        <v>2.0979575167090019</v>
      </c>
      <c r="AB348" s="19">
        <f t="shared" si="1321"/>
        <v>0.47854144086019079</v>
      </c>
      <c r="AC348" s="19">
        <f t="shared" si="1322"/>
        <v>1.7692891365224086E-5</v>
      </c>
      <c r="AD348" s="19">
        <f t="shared" si="1323"/>
        <v>1.2213003536942248E-4</v>
      </c>
      <c r="AE348" s="19">
        <f t="shared" si="1324"/>
        <v>1.260937898303881E-4</v>
      </c>
      <c r="AF348" s="19">
        <f t="shared" si="1325"/>
        <v>3.3472164078331486</v>
      </c>
      <c r="AG348" s="19">
        <f t="shared" si="1326"/>
        <v>14.293573694226763</v>
      </c>
      <c r="AH348" s="19">
        <f t="shared" si="1327"/>
        <v>0.38596541975177723</v>
      </c>
      <c r="AI348" s="19">
        <f t="shared" si="1328"/>
        <v>8.2424984112269222</v>
      </c>
      <c r="AJ348" s="19">
        <f t="shared" si="1329"/>
        <v>5.6727028917439544</v>
      </c>
      <c r="AK348" s="19">
        <f t="shared" si="1330"/>
        <v>0.94965840172567129</v>
      </c>
      <c r="AL348" s="19">
        <f t="shared" si="1331"/>
        <v>10.23097275058193</v>
      </c>
      <c r="AM348" s="19">
        <f t="shared" si="1332"/>
        <v>10.716363012854979</v>
      </c>
      <c r="AN348" s="19">
        <f t="shared" si="1333"/>
        <v>1.0150460445963549</v>
      </c>
      <c r="AO348" s="19">
        <f t="shared" si="1334"/>
        <v>0.5024827279696753</v>
      </c>
      <c r="AP348" s="19">
        <f t="shared" si="1335"/>
        <v>0.75193343364584919</v>
      </c>
      <c r="AQ348" s="19">
        <f t="shared" si="1336"/>
        <v>0.61961495871763217</v>
      </c>
      <c r="AR348" s="19">
        <f t="shared" si="1337"/>
        <v>0.50104224035441314</v>
      </c>
      <c r="AS348" s="19">
        <f t="shared" si="1338"/>
        <v>0.90639542901453962</v>
      </c>
      <c r="AT348" s="19">
        <f t="shared" si="1339"/>
        <v>0.42266048143587365</v>
      </c>
      <c r="AU348" s="19">
        <f t="shared" si="1317"/>
        <v>13.895931904273871</v>
      </c>
      <c r="AV348" s="19"/>
      <c r="AX348" s="19">
        <f t="shared" si="1350"/>
        <v>0.92520292888137934</v>
      </c>
      <c r="AY348" s="19">
        <f t="shared" si="1351"/>
        <v>0.9074388513016205</v>
      </c>
      <c r="AZ348" s="19">
        <f t="shared" si="1352"/>
        <v>1.3213648384720953</v>
      </c>
      <c r="BA348" s="19">
        <f t="shared" si="1353"/>
        <v>0.87240057960530637</v>
      </c>
      <c r="BB348" s="19">
        <f t="shared" si="1354"/>
        <v>0.82482391362280083</v>
      </c>
      <c r="BC348" s="19">
        <f t="shared" si="1355"/>
        <v>0.97039445957472725</v>
      </c>
      <c r="BD348" s="19">
        <f t="shared" si="1356"/>
        <v>1.0397459422988422</v>
      </c>
      <c r="BE348" s="19">
        <f t="shared" si="1357"/>
        <v>0.97935423957194512</v>
      </c>
      <c r="BF348" s="19">
        <f t="shared" si="1358"/>
        <v>1.1269954001868598</v>
      </c>
      <c r="BG348" s="19">
        <f t="shared" si="1359"/>
        <v>1.0612029789852273</v>
      </c>
      <c r="BH348" s="19">
        <f t="shared" si="1360"/>
        <v>1.1319930525009296</v>
      </c>
      <c r="BI348" s="19">
        <f t="shared" si="1361"/>
        <v>0.74807946659220192</v>
      </c>
      <c r="BJ348" s="19">
        <f t="shared" si="1362"/>
        <v>0.98059072687626447</v>
      </c>
      <c r="BK348" s="19">
        <f t="shared" si="1363"/>
        <v>0.85594106934602709</v>
      </c>
      <c r="BL348" s="19">
        <f t="shared" si="1364"/>
        <v>0.96128444148413494</v>
      </c>
      <c r="BM348" s="19">
        <f t="shared" si="1365"/>
        <v>0.89661409349945131</v>
      </c>
      <c r="BN348" s="19">
        <f t="shared" si="1366"/>
        <v>0.6672247372433785</v>
      </c>
      <c r="BO348" s="19">
        <f t="shared" si="1367"/>
        <v>0.87491181886060498</v>
      </c>
      <c r="BP348" s="19">
        <f t="shared" si="1368"/>
        <v>0.96178922313350079</v>
      </c>
      <c r="BQ348" s="19">
        <f t="shared" si="1369"/>
        <v>1.2910903937006633</v>
      </c>
      <c r="BR348" s="19">
        <f t="shared" si="1370"/>
        <v>0.86031137894541487</v>
      </c>
      <c r="BS348" s="19">
        <f t="shared" si="1371"/>
        <v>0.97720732180629455</v>
      </c>
      <c r="BU348" s="16"/>
      <c r="BV348" s="9">
        <f t="shared" si="1372"/>
        <v>1.1660764248958109</v>
      </c>
      <c r="BW348" s="9">
        <f t="shared" si="1165"/>
        <v>0.97720732180629455</v>
      </c>
      <c r="BX348" s="9">
        <f t="shared" si="1166"/>
        <v>1.0008329906510796</v>
      </c>
      <c r="BY348" s="9">
        <f t="shared" si="1167"/>
        <v>0.98151468665227282</v>
      </c>
      <c r="BZ348" s="9">
        <f t="shared" si="1168"/>
        <v>0.99478292564437221</v>
      </c>
      <c r="CA348" s="9">
        <f t="shared" si="1142"/>
        <v>1.1394984864984972</v>
      </c>
      <c r="CB348" s="9">
        <f t="shared" si="1169"/>
        <v>1.1394984201938942</v>
      </c>
      <c r="CC348" s="9"/>
      <c r="CD348" s="9">
        <f t="shared" si="1170"/>
        <v>0.98233227921015143</v>
      </c>
      <c r="CE348" s="9">
        <f t="shared" si="1171"/>
        <v>0.97720737866757879</v>
      </c>
      <c r="CG348" s="35"/>
      <c r="CH348">
        <f t="shared" si="1172"/>
        <v>1992</v>
      </c>
      <c r="CI348" s="19">
        <f t="shared" si="1173"/>
        <v>6.6456738493830436E-2</v>
      </c>
      <c r="CJ348" s="19">
        <f t="shared" si="1257"/>
        <v>1.3217505937678953E-2</v>
      </c>
      <c r="CK348" s="19">
        <f t="shared" si="1258"/>
        <v>2.9201231175739984E-3</v>
      </c>
      <c r="CL348" s="19">
        <f t="shared" si="1259"/>
        <v>7.6944097047137125E-7</v>
      </c>
      <c r="CM348" s="19">
        <f t="shared" si="1260"/>
        <v>7.6944097047137125E-7</v>
      </c>
      <c r="CN348" s="19">
        <f t="shared" si="1261"/>
        <v>7.6944097047137125E-7</v>
      </c>
      <c r="CO348" s="19">
        <f t="shared" si="1262"/>
        <v>2.1979284043460067E-2</v>
      </c>
      <c r="CP348" s="19">
        <f t="shared" si="1263"/>
        <v>0.18288817921854497</v>
      </c>
      <c r="CQ348" s="19">
        <f t="shared" si="1264"/>
        <v>2.9376019451119446E-3</v>
      </c>
      <c r="CR348" s="19">
        <f t="shared" si="1265"/>
        <v>0.22918720346028487</v>
      </c>
      <c r="CS348" s="19">
        <f t="shared" si="1266"/>
        <v>0.20197725012241224</v>
      </c>
      <c r="CT348" s="19">
        <f t="shared" si="1267"/>
        <v>1.0229786359168262E-2</v>
      </c>
      <c r="CU348" s="19">
        <f t="shared" si="1268"/>
        <v>6.4201965294767446E-2</v>
      </c>
      <c r="CV348" s="19">
        <f t="shared" si="1269"/>
        <v>0.14316993950966977</v>
      </c>
      <c r="CW348" s="19">
        <f t="shared" si="1270"/>
        <v>1.7044151778301632E-2</v>
      </c>
      <c r="CX348" s="19">
        <f t="shared" si="1271"/>
        <v>8.2372251819096375E-3</v>
      </c>
      <c r="CY348" s="19">
        <f t="shared" si="1256"/>
        <v>4.6338106486224565E-3</v>
      </c>
      <c r="CZ348" s="19">
        <f t="shared" si="1272"/>
        <v>4.4038942779898215E-3</v>
      </c>
      <c r="DA348" s="19">
        <f t="shared" si="1273"/>
        <v>1.9472753295562112E-2</v>
      </c>
      <c r="DB348" s="19">
        <f t="shared" si="1274"/>
        <v>4.0513297424073728E-3</v>
      </c>
      <c r="DC348" s="19">
        <f t="shared" si="1275"/>
        <v>2.9889492497926951E-3</v>
      </c>
      <c r="DF348" s="19">
        <f t="shared" si="1227"/>
        <v>6.5353229038228863E-2</v>
      </c>
      <c r="DG348" s="19">
        <f t="shared" si="1278"/>
        <v>1.3245052793364926E-2</v>
      </c>
      <c r="DH348" s="19">
        <f t="shared" si="1279"/>
        <v>2.9268969862392097E-3</v>
      </c>
      <c r="DI348" s="19">
        <f t="shared" si="1280"/>
        <v>7.8149652590511214E-7</v>
      </c>
      <c r="DJ348" s="19">
        <f t="shared" si="1281"/>
        <v>7.8149652590511214E-7</v>
      </c>
      <c r="DK348" s="19">
        <f t="shared" si="1282"/>
        <v>7.8149652590511214E-7</v>
      </c>
      <c r="DL348" s="19">
        <f t="shared" si="1283"/>
        <v>2.3451262784016685E-2</v>
      </c>
      <c r="DM348" s="19">
        <f t="shared" si="1284"/>
        <v>0.18141283468762986</v>
      </c>
      <c r="DN348" s="19">
        <f t="shared" si="1285"/>
        <v>2.9992369585446566E-3</v>
      </c>
      <c r="DO348" s="19">
        <f t="shared" si="1286"/>
        <v>0.22905658421193992</v>
      </c>
      <c r="DP348" s="19">
        <f t="shared" si="1287"/>
        <v>0.20326257669957751</v>
      </c>
      <c r="DQ348" s="19">
        <f t="shared" si="1288"/>
        <v>1.0099219753626222E-2</v>
      </c>
      <c r="DR348" s="19">
        <f t="shared" si="1289"/>
        <v>6.34008380310849E-2</v>
      </c>
      <c r="DS348" s="19">
        <f t="shared" si="1290"/>
        <v>0.14347398466978115</v>
      </c>
      <c r="DT348" s="19">
        <f t="shared" si="1291"/>
        <v>1.7144432139139399E-2</v>
      </c>
      <c r="DU348" s="19">
        <f t="shared" si="1292"/>
        <v>8.6161997387074682E-3</v>
      </c>
      <c r="DV348" s="19">
        <f t="shared" si="1276"/>
        <v>4.5474204761919521E-3</v>
      </c>
      <c r="DW348" s="19">
        <f t="shared" si="1293"/>
        <v>4.4088164797314675E-3</v>
      </c>
      <c r="DX348" s="19">
        <f t="shared" si="1294"/>
        <v>1.9424381835131271E-2</v>
      </c>
      <c r="DY348" s="19">
        <f t="shared" si="1295"/>
        <v>4.2404733561634154E-3</v>
      </c>
      <c r="DZ348" s="19">
        <f t="shared" si="1296"/>
        <v>2.8737274280960282E-3</v>
      </c>
      <c r="EA348" s="19">
        <f t="shared" si="1196"/>
        <v>0.99993951255677249</v>
      </c>
      <c r="EB348" s="19"/>
      <c r="EC348" s="19">
        <f t="shared" si="1228"/>
        <v>6.5357182327084387E-2</v>
      </c>
      <c r="ED348" s="19">
        <f t="shared" si="1297"/>
        <v>1.3245854001206824E-2</v>
      </c>
      <c r="EE348" s="19">
        <f t="shared" si="1298"/>
        <v>2.9270740374638736E-3</v>
      </c>
      <c r="EF348" s="19">
        <f t="shared" si="1299"/>
        <v>7.8154379949131364E-7</v>
      </c>
      <c r="EG348" s="19">
        <f t="shared" si="1300"/>
        <v>7.8154379949131364E-7</v>
      </c>
      <c r="EH348" s="19">
        <f t="shared" si="1301"/>
        <v>7.8154379949131364E-7</v>
      </c>
      <c r="EI348" s="19">
        <f t="shared" si="1302"/>
        <v>2.3452681376749995E-2</v>
      </c>
      <c r="EJ348" s="19">
        <f t="shared" si="1303"/>
        <v>0.18142380854994966</v>
      </c>
      <c r="EK348" s="19">
        <f t="shared" si="1304"/>
        <v>2.999418385693977E-3</v>
      </c>
      <c r="EL348" s="19">
        <f t="shared" si="1305"/>
        <v>0.22907044009718039</v>
      </c>
      <c r="EM348" s="19">
        <f t="shared" si="1306"/>
        <v>0.20327487227687394</v>
      </c>
      <c r="EN348" s="19">
        <f t="shared" si="1307"/>
        <v>1.0099830666560273E-2</v>
      </c>
      <c r="EO348" s="19">
        <f t="shared" si="1308"/>
        <v>6.3404673217656513E-2</v>
      </c>
      <c r="EP348" s="19">
        <f t="shared" si="1309"/>
        <v>0.14348266356924791</v>
      </c>
      <c r="EQ348" s="19">
        <f t="shared" si="1310"/>
        <v>1.714546922473574E-2</v>
      </c>
      <c r="ER348" s="19">
        <f t="shared" si="1311"/>
        <v>8.616720942126262E-3</v>
      </c>
      <c r="ES348" s="19">
        <f t="shared" si="1277"/>
        <v>4.5476955546686314E-3</v>
      </c>
      <c r="ET348" s="19">
        <f t="shared" si="1312"/>
        <v>4.4090831738996345E-3</v>
      </c>
      <c r="EU348" s="19">
        <f t="shared" si="1313"/>
        <v>1.9425556837397634E-2</v>
      </c>
      <c r="EV348" s="19">
        <f t="shared" si="1314"/>
        <v>4.240729867070493E-3</v>
      </c>
      <c r="EW348" s="19">
        <f t="shared" si="1315"/>
        <v>2.8739012630355177E-3</v>
      </c>
      <c r="EX348" s="19"/>
      <c r="EY348" s="19"/>
      <c r="EZ348" s="19">
        <f t="shared" si="1229"/>
        <v>4.3313521115777118E-2</v>
      </c>
      <c r="FA348" s="19">
        <f t="shared" si="1240"/>
        <v>-3.1941627759654111E-2</v>
      </c>
      <c r="FB348" s="19">
        <f t="shared" si="1241"/>
        <v>-2.0615276844165694E-2</v>
      </c>
      <c r="FC348" s="19">
        <f t="shared" si="1242"/>
        <v>-2.1281916815581649E-2</v>
      </c>
      <c r="FD348" s="19">
        <f t="shared" si="1243"/>
        <v>-5.8791953579642495E-2</v>
      </c>
      <c r="FE348" s="19">
        <f t="shared" si="1244"/>
        <v>-4.6995779870811695E-2</v>
      </c>
      <c r="FF348" s="19">
        <f t="shared" si="1245"/>
        <v>-0.14439504916687376</v>
      </c>
      <c r="FG348" s="19">
        <f t="shared" si="1246"/>
        <v>1.6812495131361103E-2</v>
      </c>
      <c r="FH348" s="19">
        <f t="shared" si="1247"/>
        <v>-6.0353452977286115E-2</v>
      </c>
      <c r="FI348" s="19">
        <f t="shared" si="1248"/>
        <v>5.6662505435347732E-2</v>
      </c>
      <c r="FJ348" s="19">
        <f t="shared" si="1249"/>
        <v>-1.0756238263632534E-3</v>
      </c>
      <c r="FK348" s="19">
        <f t="shared" si="1250"/>
        <v>-1.0570274035043421E-2</v>
      </c>
      <c r="FL348" s="19">
        <f t="shared" si="1251"/>
        <v>2.1344811038247043E-2</v>
      </c>
      <c r="FM348" s="19">
        <f t="shared" si="1252"/>
        <v>1.2949868571000982E-4</v>
      </c>
      <c r="FN348" s="19">
        <f t="shared" si="1253"/>
        <v>-1.050834631996736E-2</v>
      </c>
      <c r="FO348" s="19">
        <f t="shared" si="1254"/>
        <v>-5.4746915593690042E-2</v>
      </c>
      <c r="FP348" s="19">
        <f t="shared" si="1235"/>
        <v>-4.2900058068916891E-2</v>
      </c>
      <c r="FQ348" s="19">
        <f t="shared" si="1236"/>
        <v>-3.848091479697021E-2</v>
      </c>
      <c r="FR348" s="19">
        <f t="shared" si="1237"/>
        <v>-2.4587210869014022E-2</v>
      </c>
      <c r="FS348" s="19">
        <f t="shared" si="1238"/>
        <v>-0.13208419572191768</v>
      </c>
      <c r="FT348" s="19">
        <f t="shared" si="1239"/>
        <v>7.9412296650069311E-2</v>
      </c>
      <c r="FU348" s="19"/>
      <c r="FV348" s="19"/>
      <c r="FW348" s="19">
        <f t="shared" si="1384"/>
        <v>1.0141289470500425</v>
      </c>
      <c r="FX348" s="19">
        <f t="shared" si="1230"/>
        <v>0.68225120779528525</v>
      </c>
      <c r="FY348" s="19">
        <f t="shared" si="1373"/>
        <v>0.99478292564437221</v>
      </c>
      <c r="FZ348" s="19"/>
      <c r="GA348" s="19">
        <f t="shared" si="1385"/>
        <v>0.95668260152023621</v>
      </c>
      <c r="GB348" s="19">
        <f t="shared" si="1231"/>
        <v>0.781293078606213</v>
      </c>
      <c r="GC348" s="19">
        <f t="shared" si="1374"/>
        <v>1.0008329906510796</v>
      </c>
      <c r="GD348" s="19"/>
      <c r="GE348" s="19">
        <f t="shared" si="1386"/>
        <v>1.0288765677884935</v>
      </c>
      <c r="GF348" s="19">
        <f t="shared" si="1232"/>
        <v>0.88286812670208148</v>
      </c>
      <c r="GG348" s="19">
        <f t="shared" si="1375"/>
        <v>0.98151468665227282</v>
      </c>
      <c r="GH348" s="19"/>
      <c r="GI348" s="132">
        <f t="shared" si="1318"/>
        <v>1.1660764248958109</v>
      </c>
      <c r="GJ348" s="19">
        <f t="shared" si="1203"/>
        <v>1.1394984864984972</v>
      </c>
      <c r="GK348" s="19">
        <f t="shared" si="1376"/>
        <v>1.1394984201938942</v>
      </c>
      <c r="GL348" s="3"/>
      <c r="GM348" s="3"/>
      <c r="GN348" s="8"/>
      <c r="GO348" s="5">
        <f t="shared" si="1233"/>
        <v>43</v>
      </c>
      <c r="GP348" t="b">
        <f t="shared" si="1204"/>
        <v>0</v>
      </c>
      <c r="GS348" s="11"/>
      <c r="GT348" s="11"/>
      <c r="GU348" s="11"/>
      <c r="GV348" s="11"/>
      <c r="GW348" s="11"/>
      <c r="GX348" s="11"/>
      <c r="GY348" s="11"/>
      <c r="GZ348" s="11" t="str">
        <f ca="1">IF(GP348,OFFSET(#REF!,$GP$225+$GO348,0),"")</f>
        <v/>
      </c>
      <c r="HA348" s="12" t="str">
        <f t="shared" ca="1" si="1343"/>
        <v/>
      </c>
      <c r="HB348" s="12" t="str">
        <f t="shared" ca="1" si="1344"/>
        <v/>
      </c>
      <c r="HC348" s="12" t="str">
        <f t="shared" ca="1" si="1345"/>
        <v/>
      </c>
      <c r="HD348" s="12" t="str">
        <f t="shared" ca="1" si="1346"/>
        <v/>
      </c>
      <c r="HE348" t="str">
        <f t="shared" ca="1" si="1212"/>
        <v/>
      </c>
      <c r="HF348" s="12" t="str">
        <f t="shared" ca="1" si="1347"/>
        <v/>
      </c>
      <c r="HG348" s="12" t="str">
        <f t="shared" ca="1" si="1348"/>
        <v/>
      </c>
      <c r="HH348" s="12" t="str">
        <f t="shared" ca="1" si="1349"/>
        <v/>
      </c>
      <c r="HJ348" s="17"/>
      <c r="HL348" s="18">
        <f t="shared" si="1213"/>
        <v>1992</v>
      </c>
      <c r="HM348" s="9">
        <f t="shared" si="1377"/>
        <v>0.83942983506345337</v>
      </c>
      <c r="HN348" s="9">
        <f t="shared" si="1378"/>
        <v>1.0858531947297805</v>
      </c>
      <c r="HO348" s="9">
        <f t="shared" si="1379"/>
        <v>1.023776545727316</v>
      </c>
      <c r="HP348" s="9">
        <f t="shared" si="1380"/>
        <v>1.069863632567247</v>
      </c>
      <c r="HQ348" s="9">
        <f t="shared" si="1381"/>
        <v>0.99137361730258966</v>
      </c>
      <c r="HR348" s="9">
        <f t="shared" si="1158"/>
        <v>0.91149724185776693</v>
      </c>
      <c r="HS348" s="9">
        <f t="shared" si="1382"/>
        <v>0.9114975681551436</v>
      </c>
      <c r="HT348" s="9"/>
      <c r="HU348" s="9">
        <f t="shared" si="1383"/>
        <v>1.0953012941489746</v>
      </c>
      <c r="HV348" s="23">
        <f t="shared" si="1161"/>
        <v>1.0858528060166768</v>
      </c>
      <c r="HX348" s="8"/>
      <c r="HY348" s="5">
        <f t="shared" si="1234"/>
        <v>43</v>
      </c>
      <c r="HZ348" t="b">
        <f t="shared" si="1214"/>
        <v>0</v>
      </c>
      <c r="IC348" s="11"/>
      <c r="ID348" s="11"/>
      <c r="IE348" s="11"/>
      <c r="IF348" t="str">
        <f t="shared" ca="1" si="1216"/>
        <v/>
      </c>
      <c r="IG348" s="12" t="str">
        <f t="shared" si="1217"/>
        <v/>
      </c>
      <c r="IH348" s="19" t="str">
        <f t="shared" ca="1" si="1218"/>
        <v/>
      </c>
      <c r="II348" s="19" t="str">
        <f t="shared" ca="1" si="1219"/>
        <v/>
      </c>
      <c r="IJ348" s="11" t="str">
        <f t="shared" ca="1" si="1220"/>
        <v/>
      </c>
      <c r="IK348" s="12" t="str">
        <f t="shared" ca="1" si="1221"/>
        <v/>
      </c>
      <c r="IL348" s="12" t="str">
        <f t="shared" ca="1" si="1340"/>
        <v/>
      </c>
      <c r="IM348" s="12" t="str">
        <f t="shared" ca="1" si="1341"/>
        <v/>
      </c>
      <c r="IN348" s="12" t="str">
        <f t="shared" ca="1" si="1342"/>
        <v/>
      </c>
      <c r="IO348" t="str">
        <f t="shared" ca="1" si="1222"/>
        <v/>
      </c>
      <c r="IP348" s="12" t="str">
        <f t="shared" ca="1" si="1223"/>
        <v/>
      </c>
      <c r="IQ348" s="12" t="str">
        <f t="shared" ca="1" si="1224"/>
        <v/>
      </c>
      <c r="IR348" s="12" t="str">
        <f t="shared" ca="1" si="1225"/>
        <v/>
      </c>
    </row>
    <row r="349" spans="1:252" x14ac:dyDescent="0.2">
      <c r="A349" t="s">
        <v>218</v>
      </c>
      <c r="B349" s="1">
        <f t="shared" si="1226"/>
        <v>1993</v>
      </c>
      <c r="C349" s="124">
        <f>Manufacturing_Energy_Data!C83</f>
        <v>926.75369383250984</v>
      </c>
      <c r="D349" s="124">
        <f>Manufacturing_Energy_Data!D83</f>
        <v>179.66474753861871</v>
      </c>
      <c r="E349" s="124">
        <f>Manufacturing_Energy_Data!E83</f>
        <v>38.969253979153493</v>
      </c>
      <c r="F349" s="124">
        <v>0.01</v>
      </c>
      <c r="G349" s="124">
        <v>0.01</v>
      </c>
      <c r="H349" s="124">
        <v>0.01</v>
      </c>
      <c r="I349" s="124">
        <f>Manufacturing_Energy_Data!F83</f>
        <v>308.99770621726981</v>
      </c>
      <c r="J349" s="124">
        <f>Manufacturing_Energy_Data!G83</f>
        <v>2413.860058955303</v>
      </c>
      <c r="K349" s="124">
        <f>Manufacturing_Energy_Data!H83</f>
        <v>35.271440939704874</v>
      </c>
      <c r="L349" s="124">
        <f>Manufacturing_Energy_Data!I83</f>
        <v>2970.8276442091383</v>
      </c>
      <c r="M349" s="124">
        <f>Manufacturing_Energy_Data!J83</f>
        <v>2667.9116101083255</v>
      </c>
      <c r="N349" s="124">
        <f>Manufacturing_Energy_Data!K83</f>
        <v>136.77256011490636</v>
      </c>
      <c r="O349" s="124">
        <f>Manufacturing_Energy_Data!L83</f>
        <v>866.94246720947717</v>
      </c>
      <c r="P349" s="124">
        <f>Manufacturing_Energy_Data!M83</f>
        <v>1980.5512991134312</v>
      </c>
      <c r="Q349" s="124">
        <f>Manufacturing_Energy_Data!N83</f>
        <v>238.70978614279537</v>
      </c>
      <c r="R349" s="124">
        <f>Manufacturing_Energy_Data!O83</f>
        <v>108.0675573372492</v>
      </c>
      <c r="S349" s="124">
        <f>Manufacturing_Energy_Data!P83</f>
        <v>64.59076180040033</v>
      </c>
      <c r="T349" s="124">
        <f>Manufacturing_Energy_Data!Q83</f>
        <v>62.688490345889321</v>
      </c>
      <c r="U349" s="124">
        <f>Manufacturing_Energy_Data!R83</f>
        <v>281.57130919761488</v>
      </c>
      <c r="V349" s="124">
        <f>Manufacturing_Energy_Data!S83</f>
        <v>50.694628080839159</v>
      </c>
      <c r="W349" s="124">
        <f>Manufacturing_Energy_Data!T83</f>
        <v>43.649220105879621</v>
      </c>
      <c r="X349" s="124">
        <f t="shared" si="1387"/>
        <v>13376.524235228506</v>
      </c>
      <c r="Y349">
        <v>13784.545751288033</v>
      </c>
      <c r="Z349" s="19">
        <f t="shared" si="1319"/>
        <v>1.6267642216848723</v>
      </c>
      <c r="AA349" s="19">
        <f t="shared" si="1320"/>
        <v>2.0887956834266563</v>
      </c>
      <c r="AB349" s="19">
        <f t="shared" si="1321"/>
        <v>0.48622773143023507</v>
      </c>
      <c r="AC349" s="19">
        <f t="shared" si="1322"/>
        <v>1.7553361076528644E-5</v>
      </c>
      <c r="AD349" s="19">
        <f t="shared" si="1323"/>
        <v>1.1626074185631061E-4</v>
      </c>
      <c r="AE349" s="19">
        <f t="shared" si="1324"/>
        <v>1.2477214259486248E-4</v>
      </c>
      <c r="AF349" s="19">
        <f t="shared" si="1325"/>
        <v>3.6063712158246797</v>
      </c>
      <c r="AG349" s="19">
        <f t="shared" si="1326"/>
        <v>14.414367495419429</v>
      </c>
      <c r="AH349" s="19">
        <f t="shared" si="1327"/>
        <v>0.35829317049976944</v>
      </c>
      <c r="AI349" s="19">
        <f t="shared" si="1328"/>
        <v>8.1964197343674865</v>
      </c>
      <c r="AJ349" s="19">
        <f t="shared" si="1329"/>
        <v>5.733226905618988</v>
      </c>
      <c r="AK349" s="19">
        <f t="shared" si="1330"/>
        <v>0.91602587294654902</v>
      </c>
      <c r="AL349" s="19">
        <f t="shared" si="1331"/>
        <v>10.361729657780222</v>
      </c>
      <c r="AM349" s="19">
        <f t="shared" si="1332"/>
        <v>10.895559530212672</v>
      </c>
      <c r="AN349" s="19">
        <f t="shared" si="1333"/>
        <v>1.0581613519277022</v>
      </c>
      <c r="AO349" s="19">
        <f t="shared" si="1334"/>
        <v>0.47332527376963468</v>
      </c>
      <c r="AP349" s="19">
        <f t="shared" si="1335"/>
        <v>0.73256056631071731</v>
      </c>
      <c r="AQ349" s="19">
        <f t="shared" si="1336"/>
        <v>0.6330927860646296</v>
      </c>
      <c r="AR349" s="19">
        <f t="shared" si="1337"/>
        <v>0.53665029034526668</v>
      </c>
      <c r="AS349" s="19">
        <f t="shared" si="1338"/>
        <v>0.84033522423024398</v>
      </c>
      <c r="AT349" s="19">
        <f t="shared" si="1339"/>
        <v>0.45009716890761708</v>
      </c>
      <c r="AU349" s="19">
        <f t="shared" si="1317"/>
        <v>13.750865873671874</v>
      </c>
      <c r="AV349" s="19"/>
      <c r="AX349" s="19">
        <f t="shared" si="1350"/>
        <v>0.98491575386814079</v>
      </c>
      <c r="AY349" s="19">
        <f t="shared" si="1351"/>
        <v>0.90347604299719397</v>
      </c>
      <c r="AZ349" s="19">
        <f t="shared" si="1352"/>
        <v>1.3425884843893219</v>
      </c>
      <c r="BA349" s="19">
        <f t="shared" si="1353"/>
        <v>0.86552062413518716</v>
      </c>
      <c r="BB349" s="19">
        <f t="shared" si="1354"/>
        <v>0.78518474025285756</v>
      </c>
      <c r="BC349" s="19">
        <f t="shared" si="1355"/>
        <v>0.96022330716038973</v>
      </c>
      <c r="BD349" s="19">
        <f t="shared" si="1356"/>
        <v>1.1202472087857809</v>
      </c>
      <c r="BE349" s="19">
        <f t="shared" si="1357"/>
        <v>0.98763068070855387</v>
      </c>
      <c r="BF349" s="19">
        <f t="shared" si="1358"/>
        <v>1.0461941262284473</v>
      </c>
      <c r="BG349" s="19">
        <f t="shared" si="1359"/>
        <v>1.0552704538318918</v>
      </c>
      <c r="BH349" s="19">
        <f t="shared" si="1360"/>
        <v>1.1440706748484215</v>
      </c>
      <c r="BI349" s="19">
        <f t="shared" si="1361"/>
        <v>0.72158593571466378</v>
      </c>
      <c r="BJ349" s="19">
        <f t="shared" si="1362"/>
        <v>0.99312316282341051</v>
      </c>
      <c r="BK349" s="19">
        <f t="shared" si="1363"/>
        <v>0.87025391583193257</v>
      </c>
      <c r="BL349" s="19">
        <f t="shared" si="1364"/>
        <v>1.0021161597574795</v>
      </c>
      <c r="BM349" s="19">
        <f t="shared" si="1365"/>
        <v>0.84458646566047235</v>
      </c>
      <c r="BN349" s="19">
        <f t="shared" si="1366"/>
        <v>0.65003431088520935</v>
      </c>
      <c r="BO349" s="19">
        <f t="shared" si="1367"/>
        <v>0.89394284816766933</v>
      </c>
      <c r="BP349" s="19">
        <f t="shared" si="1368"/>
        <v>1.0301416213540118</v>
      </c>
      <c r="BQ349" s="19">
        <f t="shared" si="1369"/>
        <v>1.1969927260903663</v>
      </c>
      <c r="BR349" s="19">
        <f t="shared" si="1370"/>
        <v>0.91615784548120627</v>
      </c>
      <c r="BS349" s="19">
        <f t="shared" si="1371"/>
        <v>0.96700580468414699</v>
      </c>
      <c r="BU349" s="16"/>
      <c r="BV349" s="9">
        <f t="shared" si="1372"/>
        <v>1.2128392259680292</v>
      </c>
      <c r="BW349" s="9">
        <f t="shared" si="1165"/>
        <v>0.96700580468414699</v>
      </c>
      <c r="BX349" s="9">
        <f t="shared" si="1166"/>
        <v>0.92746865953854774</v>
      </c>
      <c r="BY349" s="9">
        <f t="shared" si="1167"/>
        <v>1.0351106181905729</v>
      </c>
      <c r="BZ349" s="9">
        <f t="shared" si="1168"/>
        <v>1.0072635876348373</v>
      </c>
      <c r="CA349" s="9">
        <f t="shared" si="1142"/>
        <v>1.1728227344026474</v>
      </c>
      <c r="CB349" s="9">
        <f t="shared" si="1169"/>
        <v>1.172822571659712</v>
      </c>
      <c r="CC349" s="9"/>
      <c r="CD349" s="9">
        <f t="shared" si="1170"/>
        <v>0.96003265752732814</v>
      </c>
      <c r="CE349" s="9">
        <f t="shared" si="1171"/>
        <v>0.96700593886758357</v>
      </c>
      <c r="CG349" s="35"/>
      <c r="CH349">
        <f t="shared" si="1172"/>
        <v>1993</v>
      </c>
      <c r="CI349" s="19">
        <f t="shared" si="1173"/>
        <v>6.9282100307627367E-2</v>
      </c>
      <c r="CJ349" s="19">
        <f t="shared" si="1257"/>
        <v>1.3431347663950878E-2</v>
      </c>
      <c r="CK349" s="19">
        <f t="shared" si="1258"/>
        <v>2.9132570833702671E-3</v>
      </c>
      <c r="CL349" s="19">
        <f t="shared" si="1259"/>
        <v>7.4757835624174563E-7</v>
      </c>
      <c r="CM349" s="19">
        <f t="shared" si="1260"/>
        <v>7.4757835624174563E-7</v>
      </c>
      <c r="CN349" s="19">
        <f t="shared" si="1261"/>
        <v>7.4757835624174563E-7</v>
      </c>
      <c r="CO349" s="19">
        <f t="shared" si="1262"/>
        <v>2.3099999729637638E-2</v>
      </c>
      <c r="CP349" s="19">
        <f t="shared" si="1263"/>
        <v>0.18045495350714086</v>
      </c>
      <c r="CQ349" s="19">
        <f t="shared" si="1264"/>
        <v>2.6368165839982379E-3</v>
      </c>
      <c r="CR349" s="19">
        <f t="shared" si="1265"/>
        <v>0.22209264469354051</v>
      </c>
      <c r="CS349" s="19">
        <f t="shared" si="1266"/>
        <v>0.1994472976083051</v>
      </c>
      <c r="CT349" s="19">
        <f t="shared" si="1267"/>
        <v>1.0224820566967703E-2</v>
      </c>
      <c r="CU349" s="19">
        <f t="shared" si="1268"/>
        <v>6.4810742459262438E-2</v>
      </c>
      <c r="CV349" s="19">
        <f t="shared" si="1269"/>
        <v>0.14806172846436727</v>
      </c>
      <c r="CW349" s="19">
        <f t="shared" si="1270"/>
        <v>1.7845426954344958E-2</v>
      </c>
      <c r="CX349" s="19">
        <f t="shared" si="1271"/>
        <v>8.0788966877241349E-3</v>
      </c>
      <c r="CY349" s="19">
        <f t="shared" si="1256"/>
        <v>4.8286655535145417E-3</v>
      </c>
      <c r="CZ349" s="19">
        <f t="shared" si="1272"/>
        <v>4.6864558568056481E-3</v>
      </c>
      <c r="DA349" s="19">
        <f t="shared" si="1273"/>
        <v>2.1049661649478926E-2</v>
      </c>
      <c r="DB349" s="19">
        <f t="shared" si="1274"/>
        <v>3.7898206730960378E-3</v>
      </c>
      <c r="DC349" s="19">
        <f t="shared" si="1275"/>
        <v>3.2631212217987642E-3</v>
      </c>
      <c r="DF349" s="19">
        <f t="shared" si="1227"/>
        <v>6.7859616763147057E-2</v>
      </c>
      <c r="DG349" s="19">
        <f t="shared" si="1278"/>
        <v>1.3324140803089281E-2</v>
      </c>
      <c r="DH349" s="19">
        <f t="shared" si="1279"/>
        <v>2.9166887535559665E-3</v>
      </c>
      <c r="DI349" s="19">
        <f t="shared" si="1280"/>
        <v>7.5845714805369851E-7</v>
      </c>
      <c r="DJ349" s="19">
        <f t="shared" si="1281"/>
        <v>7.5845714805369851E-7</v>
      </c>
      <c r="DK349" s="19">
        <f t="shared" si="1282"/>
        <v>7.5845714805369851E-7</v>
      </c>
      <c r="DL349" s="19">
        <f t="shared" si="1283"/>
        <v>2.2534997437097339E-2</v>
      </c>
      <c r="DM349" s="19">
        <f t="shared" si="1284"/>
        <v>0.18166885053784845</v>
      </c>
      <c r="DN349" s="19">
        <f t="shared" si="1285"/>
        <v>2.7845021904978643E-3</v>
      </c>
      <c r="DO349" s="19">
        <f t="shared" si="1286"/>
        <v>0.22562133395595571</v>
      </c>
      <c r="DP349" s="19">
        <f t="shared" si="1287"/>
        <v>0.20070961635991669</v>
      </c>
      <c r="DQ349" s="19">
        <f t="shared" si="1288"/>
        <v>1.0227303262143191E-2</v>
      </c>
      <c r="DR349" s="19">
        <f t="shared" si="1289"/>
        <v>6.4505875097517373E-2</v>
      </c>
      <c r="DS349" s="19">
        <f t="shared" si="1290"/>
        <v>0.14560213847559397</v>
      </c>
      <c r="DT349" s="19">
        <f t="shared" si="1291"/>
        <v>1.7441721916292768E-2</v>
      </c>
      <c r="DU349" s="19">
        <f t="shared" si="1292"/>
        <v>8.1578048635338532E-3</v>
      </c>
      <c r="DV349" s="19">
        <f t="shared" si="1276"/>
        <v>4.7305692710580133E-3</v>
      </c>
      <c r="DW349" s="19">
        <f t="shared" si="1293"/>
        <v>4.5437108475332453E-3</v>
      </c>
      <c r="DX349" s="19">
        <f t="shared" si="1294"/>
        <v>2.0250975913354917E-2</v>
      </c>
      <c r="DY349" s="19">
        <f t="shared" si="1295"/>
        <v>3.9191211845184129E-3</v>
      </c>
      <c r="DZ349" s="19">
        <f t="shared" si="1296"/>
        <v>3.1240303304217107E-3</v>
      </c>
      <c r="EA349" s="19">
        <f t="shared" si="1196"/>
        <v>0.99992527333452008</v>
      </c>
      <c r="EB349" s="19"/>
      <c r="EC349" s="19">
        <f t="shared" si="1228"/>
        <v>6.7864688064989992E-2</v>
      </c>
      <c r="ED349" s="19">
        <f t="shared" si="1297"/>
        <v>1.3325136546110436E-2</v>
      </c>
      <c r="EE349" s="19">
        <f t="shared" si="1298"/>
        <v>2.9169067242689872E-3</v>
      </c>
      <c r="EF349" s="19">
        <f t="shared" si="1299"/>
        <v>7.5851382926287975E-7</v>
      </c>
      <c r="EG349" s="19">
        <f t="shared" si="1300"/>
        <v>7.5851382926287975E-7</v>
      </c>
      <c r="EH349" s="19">
        <f t="shared" si="1301"/>
        <v>7.5851382926287975E-7</v>
      </c>
      <c r="EI349" s="19">
        <f t="shared" si="1302"/>
        <v>2.2536681528158922E-2</v>
      </c>
      <c r="EJ349" s="19">
        <f t="shared" si="1303"/>
        <v>0.18168242705979892</v>
      </c>
      <c r="EK349" s="19">
        <f t="shared" si="1304"/>
        <v>2.7847102826116113E-3</v>
      </c>
      <c r="EL349" s="19">
        <f t="shared" si="1305"/>
        <v>0.22563819514588387</v>
      </c>
      <c r="EM349" s="19">
        <f t="shared" si="1306"/>
        <v>0.20072461584113824</v>
      </c>
      <c r="EN349" s="19">
        <f t="shared" si="1307"/>
        <v>1.0228067571527114E-2</v>
      </c>
      <c r="EO349" s="19">
        <f t="shared" si="1308"/>
        <v>6.4510695766699808E-2</v>
      </c>
      <c r="EP349" s="19">
        <f t="shared" si="1309"/>
        <v>0.14561301965100296</v>
      </c>
      <c r="EQ349" s="19">
        <f t="shared" si="1310"/>
        <v>1.7443025375414953E-2</v>
      </c>
      <c r="ER349" s="19">
        <f t="shared" si="1311"/>
        <v>8.1584145146461357E-3</v>
      </c>
      <c r="ES349" s="19">
        <f t="shared" si="1277"/>
        <v>4.7309227971432865E-3</v>
      </c>
      <c r="ET349" s="19">
        <f t="shared" si="1312"/>
        <v>4.5440504092681029E-3</v>
      </c>
      <c r="EU349" s="19">
        <f t="shared" si="1313"/>
        <v>2.0252489314349045E-2</v>
      </c>
      <c r="EV349" s="19">
        <f t="shared" si="1314"/>
        <v>3.9194140692624443E-3</v>
      </c>
      <c r="EW349" s="19">
        <f t="shared" si="1315"/>
        <v>3.1242637962372831E-3</v>
      </c>
      <c r="EX349" s="19"/>
      <c r="EY349" s="19"/>
      <c r="EZ349" s="19">
        <f t="shared" si="1229"/>
        <v>6.2543012420340882E-2</v>
      </c>
      <c r="FA349" s="19">
        <f t="shared" si="1240"/>
        <v>-4.3765884773236752E-3</v>
      </c>
      <c r="FB349" s="19">
        <f t="shared" si="1241"/>
        <v>1.5934284428088866E-2</v>
      </c>
      <c r="FC349" s="19">
        <f t="shared" si="1242"/>
        <v>-7.9174952183488842E-3</v>
      </c>
      <c r="FD349" s="19">
        <f t="shared" si="1243"/>
        <v>-4.9250897524055995E-2</v>
      </c>
      <c r="FE349" s="19">
        <f t="shared" si="1244"/>
        <v>-1.0536779151913185E-2</v>
      </c>
      <c r="FF349" s="19">
        <f t="shared" si="1245"/>
        <v>7.4572986022197585E-2</v>
      </c>
      <c r="FG349" s="19">
        <f t="shared" si="1246"/>
        <v>8.4154076580692412E-3</v>
      </c>
      <c r="FH349" s="19">
        <f t="shared" si="1247"/>
        <v>-7.4396216030725826E-2</v>
      </c>
      <c r="FI349" s="19">
        <f t="shared" si="1248"/>
        <v>-5.6060620450883655E-3</v>
      </c>
      <c r="FJ349" s="19">
        <f t="shared" si="1249"/>
        <v>1.061282736754768E-2</v>
      </c>
      <c r="FK349" s="19">
        <f t="shared" si="1250"/>
        <v>-3.6057732950289467E-2</v>
      </c>
      <c r="FL349" s="19">
        <f t="shared" si="1251"/>
        <v>1.269951480365024E-2</v>
      </c>
      <c r="FM349" s="19">
        <f t="shared" si="1252"/>
        <v>1.6583496794723557E-2</v>
      </c>
      <c r="FN349" s="19">
        <f t="shared" si="1253"/>
        <v>4.1598852756919852E-2</v>
      </c>
      <c r="FO349" s="19">
        <f t="shared" si="1254"/>
        <v>-5.9778432607861233E-2</v>
      </c>
      <c r="FP349" s="19">
        <f t="shared" si="1235"/>
        <v>-2.6101779087538655E-2</v>
      </c>
      <c r="FQ349" s="19">
        <f t="shared" si="1236"/>
        <v>2.1518742071831735E-2</v>
      </c>
      <c r="FR349" s="19">
        <f t="shared" si="1237"/>
        <v>6.8656244344756381E-2</v>
      </c>
      <c r="FS349" s="19">
        <f t="shared" si="1238"/>
        <v>-7.567477799765783E-2</v>
      </c>
      <c r="FT349" s="19">
        <f t="shared" si="1239"/>
        <v>6.2894277965269862E-2</v>
      </c>
      <c r="FU349" s="19"/>
      <c r="FV349" s="19"/>
      <c r="FW349" s="19">
        <f t="shared" si="1384"/>
        <v>1.0125461160105664</v>
      </c>
      <c r="FX349" s="19">
        <f t="shared" si="1230"/>
        <v>0.69081081059663396</v>
      </c>
      <c r="FY349" s="19">
        <f t="shared" si="1373"/>
        <v>1.0072635876348373</v>
      </c>
      <c r="FZ349" s="19"/>
      <c r="GA349" s="19">
        <f t="shared" si="1385"/>
        <v>0.92669672982621643</v>
      </c>
      <c r="GB349" s="19">
        <f t="shared" si="1231"/>
        <v>0.72402174098023464</v>
      </c>
      <c r="GC349" s="19">
        <f t="shared" si="1374"/>
        <v>0.92746865953854774</v>
      </c>
      <c r="GD349" s="19"/>
      <c r="GE349" s="19">
        <f t="shared" si="1386"/>
        <v>1.0546053281394125</v>
      </c>
      <c r="GF349" s="19">
        <f t="shared" si="1232"/>
        <v>0.93107743046447711</v>
      </c>
      <c r="GG349" s="19">
        <f t="shared" si="1375"/>
        <v>1.0351106181905729</v>
      </c>
      <c r="GH349" s="19"/>
      <c r="GI349" s="132">
        <f t="shared" si="1318"/>
        <v>1.2128392259680292</v>
      </c>
      <c r="GJ349" s="19">
        <f t="shared" si="1203"/>
        <v>1.1728227344026474</v>
      </c>
      <c r="GK349" s="19">
        <f t="shared" si="1376"/>
        <v>1.172822571659712</v>
      </c>
      <c r="GL349" s="3"/>
      <c r="GM349" s="3"/>
      <c r="GN349" s="8"/>
      <c r="GO349" s="5">
        <f t="shared" si="1233"/>
        <v>44</v>
      </c>
      <c r="GP349" t="b">
        <f t="shared" si="1204"/>
        <v>0</v>
      </c>
      <c r="GS349" s="11"/>
      <c r="GT349" s="11"/>
      <c r="GU349" s="11"/>
      <c r="GV349" s="11"/>
      <c r="GW349" s="11"/>
      <c r="GX349" s="11"/>
      <c r="GY349" s="11"/>
      <c r="GZ349" s="11" t="str">
        <f ca="1">IF(GP349,OFFSET(#REF!,$GP$225+$GO349,0),"")</f>
        <v/>
      </c>
      <c r="HA349" s="12" t="str">
        <f t="shared" ca="1" si="1343"/>
        <v/>
      </c>
      <c r="HB349" s="12" t="str">
        <f t="shared" ca="1" si="1344"/>
        <v/>
      </c>
      <c r="HC349" s="12" t="str">
        <f t="shared" ca="1" si="1345"/>
        <v/>
      </c>
      <c r="HD349" s="12" t="str">
        <f t="shared" ca="1" si="1346"/>
        <v/>
      </c>
      <c r="HE349" t="str">
        <f t="shared" ca="1" si="1212"/>
        <v/>
      </c>
      <c r="HF349" s="12" t="str">
        <f t="shared" ca="1" si="1347"/>
        <v/>
      </c>
      <c r="HG349" s="12" t="str">
        <f t="shared" ca="1" si="1348"/>
        <v/>
      </c>
      <c r="HH349" s="12" t="str">
        <f t="shared" ca="1" si="1349"/>
        <v/>
      </c>
      <c r="HJ349" s="17"/>
      <c r="HL349" s="18">
        <f t="shared" si="1213"/>
        <v>1993</v>
      </c>
      <c r="HM349" s="9">
        <f t="shared" si="1377"/>
        <v>0.87309322929137856</v>
      </c>
      <c r="HN349" s="9">
        <f t="shared" si="1378"/>
        <v>1.0745174733214524</v>
      </c>
      <c r="HO349" s="9">
        <f t="shared" si="1379"/>
        <v>0.94873037699828366</v>
      </c>
      <c r="HP349" s="9">
        <f t="shared" si="1380"/>
        <v>1.1282838872880057</v>
      </c>
      <c r="HQ349" s="9">
        <f t="shared" si="1381"/>
        <v>1.0038115057150829</v>
      </c>
      <c r="HR349" s="9">
        <f t="shared" si="1158"/>
        <v>0.93815367046343812</v>
      </c>
      <c r="HS349" s="9">
        <f t="shared" si="1382"/>
        <v>0.93815393071223963</v>
      </c>
      <c r="HT349" s="9"/>
      <c r="HU349" s="9">
        <f t="shared" si="1383"/>
        <v>1.0704371977478386</v>
      </c>
      <c r="HV349" s="23">
        <f t="shared" si="1161"/>
        <v>1.0745171752446918</v>
      </c>
      <c r="HX349" s="8"/>
      <c r="HY349" s="5">
        <f t="shared" si="1234"/>
        <v>44</v>
      </c>
      <c r="HZ349" t="b">
        <f t="shared" si="1214"/>
        <v>0</v>
      </c>
      <c r="IC349" s="11"/>
      <c r="ID349" s="11"/>
      <c r="IE349" s="11"/>
      <c r="IF349" t="str">
        <f t="shared" ca="1" si="1216"/>
        <v/>
      </c>
      <c r="IG349" s="12" t="str">
        <f t="shared" si="1217"/>
        <v/>
      </c>
      <c r="IH349" s="19" t="str">
        <f t="shared" ca="1" si="1218"/>
        <v/>
      </c>
      <c r="II349" s="19" t="str">
        <f t="shared" ca="1" si="1219"/>
        <v/>
      </c>
      <c r="IJ349" s="11" t="str">
        <f t="shared" ca="1" si="1220"/>
        <v/>
      </c>
      <c r="IK349" s="12" t="str">
        <f t="shared" ca="1" si="1221"/>
        <v/>
      </c>
      <c r="IL349" s="12" t="str">
        <f t="shared" ca="1" si="1340"/>
        <v/>
      </c>
      <c r="IM349" s="12" t="str">
        <f t="shared" ca="1" si="1341"/>
        <v/>
      </c>
      <c r="IN349" s="12" t="str">
        <f t="shared" ca="1" si="1342"/>
        <v/>
      </c>
      <c r="IO349" t="str">
        <f t="shared" ca="1" si="1222"/>
        <v/>
      </c>
      <c r="IP349" s="12" t="str">
        <f t="shared" ca="1" si="1223"/>
        <v/>
      </c>
      <c r="IQ349" s="12" t="str">
        <f t="shared" ca="1" si="1224"/>
        <v/>
      </c>
      <c r="IR349" s="12" t="str">
        <f t="shared" ca="1" si="1225"/>
        <v/>
      </c>
    </row>
    <row r="350" spans="1:252" x14ac:dyDescent="0.2">
      <c r="A350" t="s">
        <v>218</v>
      </c>
      <c r="B350" s="1">
        <f t="shared" si="1226"/>
        <v>1994</v>
      </c>
      <c r="C350" s="124">
        <f>Manufacturing_Energy_Data!C84</f>
        <v>1008.5825527109854</v>
      </c>
      <c r="D350" s="124">
        <f>Manufacturing_Energy_Data!D84</f>
        <v>192.94392268146368</v>
      </c>
      <c r="E350" s="124">
        <f>Manufacturing_Energy_Data!E84</f>
        <v>39.957336159874167</v>
      </c>
      <c r="F350" s="124">
        <v>0.01</v>
      </c>
      <c r="G350" s="124">
        <v>0.01</v>
      </c>
      <c r="H350" s="124">
        <v>0.01</v>
      </c>
      <c r="I350" s="124">
        <f>Manufacturing_Energy_Data!F84</f>
        <v>319.45866435321039</v>
      </c>
      <c r="J350" s="124">
        <f>Manufacturing_Energy_Data!G84</f>
        <v>2406.5414497255788</v>
      </c>
      <c r="K350" s="124">
        <f>Manufacturing_Energy_Data!H84</f>
        <v>37.113573244007682</v>
      </c>
      <c r="L350" s="124">
        <f>Manufacturing_Energy_Data!I84</f>
        <v>3144.6947232151383</v>
      </c>
      <c r="M350" s="124">
        <f>Manufacturing_Energy_Data!J84</f>
        <v>2729.1714558311169</v>
      </c>
      <c r="N350" s="124">
        <f>Manufacturing_Energy_Data!K84</f>
        <v>141.58522460569185</v>
      </c>
      <c r="O350" s="124">
        <f>Manufacturing_Energy_Data!L84</f>
        <v>822.05619657793363</v>
      </c>
      <c r="P350" s="124">
        <f>Manufacturing_Energy_Data!M84</f>
        <v>2096.657607556745</v>
      </c>
      <c r="Q350" s="124">
        <f>Manufacturing_Energy_Data!N84</f>
        <v>263.57968281835372</v>
      </c>
      <c r="R350" s="124">
        <f>Manufacturing_Energy_Data!O84</f>
        <v>112.92234511482371</v>
      </c>
      <c r="S350" s="124">
        <f>Manufacturing_Energy_Data!P84</f>
        <v>66.930484972733723</v>
      </c>
      <c r="T350" s="124">
        <f>Manufacturing_Energy_Data!Q84</f>
        <v>67.848599515192888</v>
      </c>
      <c r="U350" s="124">
        <f>Manufacturing_Energy_Data!R84</f>
        <v>260.23443301298028</v>
      </c>
      <c r="V350" s="124">
        <f>Manufacturing_Energy_Data!S84</f>
        <v>47.300771088826892</v>
      </c>
      <c r="W350" s="124">
        <f>Manufacturing_Energy_Data!T84</f>
        <v>48.376910834473634</v>
      </c>
      <c r="X350" s="124">
        <f t="shared" si="1387"/>
        <v>13805.985934019131</v>
      </c>
      <c r="Y350">
        <v>13805.985934019131</v>
      </c>
      <c r="Z350" s="19">
        <f t="shared" si="1319"/>
        <v>1.7317173342713892</v>
      </c>
      <c r="AA350" s="19">
        <f t="shared" si="1320"/>
        <v>2.1165772088437342</v>
      </c>
      <c r="AB350" s="19">
        <f t="shared" si="1321"/>
        <v>0.49026574527622357</v>
      </c>
      <c r="AC350" s="19">
        <f t="shared" si="1322"/>
        <v>1.7169812521708594E-5</v>
      </c>
      <c r="AD350" s="19">
        <f t="shared" si="1323"/>
        <v>1.0969908662726052E-4</v>
      </c>
      <c r="AE350" s="19">
        <f t="shared" si="1324"/>
        <v>1.2269730477392456E-4</v>
      </c>
      <c r="AF350" s="19">
        <f t="shared" si="1325"/>
        <v>3.5077460498587092</v>
      </c>
      <c r="AG350" s="19">
        <f t="shared" si="1326"/>
        <v>13.703161715794083</v>
      </c>
      <c r="AH350" s="19">
        <f t="shared" si="1327"/>
        <v>0.37247393055561234</v>
      </c>
      <c r="AI350" s="19">
        <f t="shared" si="1328"/>
        <v>8.4670787830498941</v>
      </c>
      <c r="AJ350" s="19">
        <f t="shared" si="1329"/>
        <v>5.6835916501166839</v>
      </c>
      <c r="AK350" s="19">
        <f t="shared" si="1330"/>
        <v>0.87772916925408473</v>
      </c>
      <c r="AL350" s="19">
        <f t="shared" si="1331"/>
        <v>9.374191237460753</v>
      </c>
      <c r="AM350" s="19">
        <f t="shared" si="1332"/>
        <v>10.955687061959633</v>
      </c>
      <c r="AN350" s="19">
        <f t="shared" si="1333"/>
        <v>1.0792162431830001</v>
      </c>
      <c r="AO350" s="19">
        <f t="shared" si="1334"/>
        <v>0.45141417851384891</v>
      </c>
      <c r="AP350" s="19">
        <f t="shared" si="1335"/>
        <v>0.64483776710585106</v>
      </c>
      <c r="AQ350" s="19">
        <f t="shared" si="1336"/>
        <v>0.63890261677598936</v>
      </c>
      <c r="AR350" s="19">
        <f t="shared" si="1337"/>
        <v>0.46461425398092443</v>
      </c>
      <c r="AS350" s="19">
        <f t="shared" si="1338"/>
        <v>0.75211729084154433</v>
      </c>
      <c r="AT350" s="19">
        <f t="shared" si="1339"/>
        <v>0.49283340571034318</v>
      </c>
      <c r="AU350" s="19">
        <f t="shared" si="1317"/>
        <v>13.313674056765526</v>
      </c>
      <c r="AV350" s="19"/>
      <c r="AX350" s="19">
        <f t="shared" si="1350"/>
        <v>1.048459058193395</v>
      </c>
      <c r="AY350" s="19">
        <f t="shared" si="1351"/>
        <v>0.91549250916063951</v>
      </c>
      <c r="AZ350" s="19">
        <f t="shared" si="1352"/>
        <v>1.3537383850202092</v>
      </c>
      <c r="BA350" s="19">
        <f t="shared" si="1353"/>
        <v>0.84660862300294304</v>
      </c>
      <c r="BB350" s="19">
        <f t="shared" si="1354"/>
        <v>0.74086959591102874</v>
      </c>
      <c r="BC350" s="19">
        <f t="shared" si="1355"/>
        <v>0.94425573945810592</v>
      </c>
      <c r="BD350" s="19">
        <f t="shared" si="1356"/>
        <v>1.0896112702543816</v>
      </c>
      <c r="BE350" s="19">
        <f t="shared" si="1357"/>
        <v>0.93890092212022547</v>
      </c>
      <c r="BF350" s="19">
        <f t="shared" si="1358"/>
        <v>1.0876010775671623</v>
      </c>
      <c r="BG350" s="19">
        <f t="shared" si="1359"/>
        <v>1.0901171925779809</v>
      </c>
      <c r="BH350" s="19">
        <f t="shared" si="1360"/>
        <v>1.134165914197288</v>
      </c>
      <c r="BI350" s="19">
        <f t="shared" si="1361"/>
        <v>0.69141826951128071</v>
      </c>
      <c r="BJ350" s="19">
        <f t="shared" si="1362"/>
        <v>0.89847223949412836</v>
      </c>
      <c r="BK350" s="19">
        <f t="shared" si="1363"/>
        <v>0.87505644293547447</v>
      </c>
      <c r="BL350" s="19">
        <f t="shared" si="1364"/>
        <v>1.0220558851409784</v>
      </c>
      <c r="BM350" s="19">
        <f t="shared" si="1365"/>
        <v>0.80548900873946128</v>
      </c>
      <c r="BN350" s="19">
        <f t="shared" si="1366"/>
        <v>0.57219388109353742</v>
      </c>
      <c r="BO350" s="19">
        <f t="shared" si="1367"/>
        <v>0.90214647444142493</v>
      </c>
      <c r="BP350" s="19">
        <f t="shared" si="1368"/>
        <v>0.89186289378910721</v>
      </c>
      <c r="BQ350" s="19">
        <f t="shared" si="1369"/>
        <v>1.0713330827334842</v>
      </c>
      <c r="BR350" s="19">
        <f t="shared" si="1370"/>
        <v>1.0031460367826193</v>
      </c>
      <c r="BS350" s="19">
        <f t="shared" si="1371"/>
        <v>0.93626104805625354</v>
      </c>
      <c r="BU350" s="16"/>
      <c r="BV350" s="9">
        <f t="shared" si="1372"/>
        <v>1.2928838365062905</v>
      </c>
      <c r="BW350" s="9">
        <f t="shared" si="1165"/>
        <v>0.93626104805625354</v>
      </c>
      <c r="BX350" s="9">
        <f t="shared" si="1166"/>
        <v>0.93485590528567686</v>
      </c>
      <c r="BY350" s="9">
        <f t="shared" si="1167"/>
        <v>1.0029446043230512</v>
      </c>
      <c r="BZ350" s="9">
        <f t="shared" si="1168"/>
        <v>0.99856289014524446</v>
      </c>
      <c r="CA350" s="9">
        <f t="shared" si="1142"/>
        <v>1.210477023094195</v>
      </c>
      <c r="CB350" s="9">
        <f t="shared" si="1169"/>
        <v>1.2104767757823696</v>
      </c>
      <c r="CC350" s="9"/>
      <c r="CD350" s="9">
        <f t="shared" si="1170"/>
        <v>0.93760868602581104</v>
      </c>
      <c r="CE350" s="9">
        <f t="shared" si="1171"/>
        <v>0.93626123934321892</v>
      </c>
      <c r="CG350" s="35"/>
      <c r="CH350">
        <f t="shared" si="1172"/>
        <v>1994</v>
      </c>
      <c r="CI350" s="19">
        <f t="shared" si="1173"/>
        <v>7.3054004077010654E-2</v>
      </c>
      <c r="CJ350" s="19">
        <f t="shared" si="1257"/>
        <v>1.3975381664415096E-2</v>
      </c>
      <c r="CK350" s="19">
        <f t="shared" si="1258"/>
        <v>2.8942037425531393E-3</v>
      </c>
      <c r="CL350" s="19">
        <f t="shared" si="1259"/>
        <v>7.2432349618429965E-7</v>
      </c>
      <c r="CM350" s="19">
        <f t="shared" si="1260"/>
        <v>7.2432349618429965E-7</v>
      </c>
      <c r="CN350" s="19">
        <f t="shared" si="1261"/>
        <v>7.2432349618429965E-7</v>
      </c>
      <c r="CO350" s="19">
        <f t="shared" si="1262"/>
        <v>2.3139141665068405E-2</v>
      </c>
      <c r="CP350" s="19">
        <f t="shared" si="1263"/>
        <v>0.1743114516577664</v>
      </c>
      <c r="CQ350" s="19">
        <f t="shared" si="1264"/>
        <v>2.6882233127991724E-3</v>
      </c>
      <c r="CR350" s="19">
        <f t="shared" si="1265"/>
        <v>0.22777762763515075</v>
      </c>
      <c r="CS350" s="19">
        <f t="shared" si="1266"/>
        <v>0.19768030105739895</v>
      </c>
      <c r="CT350" s="19">
        <f t="shared" si="1267"/>
        <v>1.0255350489443404E-2</v>
      </c>
      <c r="CU350" s="19">
        <f t="shared" si="1268"/>
        <v>5.9543461836529678E-2</v>
      </c>
      <c r="CV350" s="19">
        <f t="shared" si="1269"/>
        <v>0.15186583686069108</v>
      </c>
      <c r="CW350" s="19">
        <f t="shared" si="1270"/>
        <v>1.9091695738213874E-2</v>
      </c>
      <c r="CX350" s="19">
        <f t="shared" si="1271"/>
        <v>8.1792307810899176E-3</v>
      </c>
      <c r="CY350" s="19">
        <f t="shared" si="1256"/>
        <v>4.8479322876761217E-3</v>
      </c>
      <c r="CZ350" s="19">
        <f t="shared" si="1272"/>
        <v>4.9144334812052885E-3</v>
      </c>
      <c r="DA350" s="19">
        <f t="shared" si="1273"/>
        <v>1.884939143475008E-2</v>
      </c>
      <c r="DB350" s="19">
        <f t="shared" si="1274"/>
        <v>3.4261059887272334E-3</v>
      </c>
      <c r="DC350" s="19">
        <f t="shared" si="1275"/>
        <v>3.5040533190222067E-3</v>
      </c>
      <c r="DF350" s="19">
        <f t="shared" si="1227"/>
        <v>7.1151389843045365E-2</v>
      </c>
      <c r="DG350" s="19">
        <f t="shared" si="1278"/>
        <v>1.3701564594715863E-2</v>
      </c>
      <c r="DH350" s="19">
        <f t="shared" si="1279"/>
        <v>2.9037199944429294E-3</v>
      </c>
      <c r="DI350" s="19">
        <f t="shared" si="1280"/>
        <v>7.3588968746974995E-7</v>
      </c>
      <c r="DJ350" s="19">
        <f t="shared" si="1281"/>
        <v>7.3588968746974995E-7</v>
      </c>
      <c r="DK350" s="19">
        <f t="shared" si="1282"/>
        <v>7.3588968746974995E-7</v>
      </c>
      <c r="DL350" s="19">
        <f t="shared" si="1283"/>
        <v>2.3119565175006102E-2</v>
      </c>
      <c r="DM350" s="19">
        <f t="shared" si="1284"/>
        <v>0.17736546995938324</v>
      </c>
      <c r="DN350" s="19">
        <f t="shared" si="1285"/>
        <v>2.6624372348573984E-3</v>
      </c>
      <c r="DO350" s="19">
        <f t="shared" si="1286"/>
        <v>0.22492316219116504</v>
      </c>
      <c r="DP350" s="19">
        <f t="shared" si="1287"/>
        <v>0.19856248896757461</v>
      </c>
      <c r="DQ350" s="19">
        <f t="shared" si="1288"/>
        <v>1.0240077943009086E-2</v>
      </c>
      <c r="DR350" s="19">
        <f t="shared" si="1289"/>
        <v>6.213989990564768E-2</v>
      </c>
      <c r="DS350" s="19">
        <f t="shared" si="1290"/>
        <v>0.14995574079775298</v>
      </c>
      <c r="DT350" s="19">
        <f t="shared" si="1291"/>
        <v>1.8461550974968193E-2</v>
      </c>
      <c r="DU350" s="19">
        <f t="shared" si="1292"/>
        <v>8.1289605344070214E-3</v>
      </c>
      <c r="DV350" s="19">
        <f t="shared" si="1276"/>
        <v>4.8382925270354779E-3</v>
      </c>
      <c r="DW350" s="19">
        <f t="shared" si="1293"/>
        <v>4.7995422940197031E-3</v>
      </c>
      <c r="DX350" s="19">
        <f t="shared" si="1294"/>
        <v>1.9929287460041762E-2</v>
      </c>
      <c r="DY350" s="19">
        <f t="shared" si="1295"/>
        <v>3.6049057860753613E-3</v>
      </c>
      <c r="DZ350" s="19">
        <f t="shared" si="1296"/>
        <v>3.3821571336604128E-3</v>
      </c>
      <c r="EA350" s="19">
        <f t="shared" si="1196"/>
        <v>0.99987242098587059</v>
      </c>
      <c r="EB350" s="19"/>
      <c r="EC350" s="19">
        <f t="shared" si="1228"/>
        <v>7.1160468425452067E-2</v>
      </c>
      <c r="ED350" s="19">
        <f t="shared" si="1297"/>
        <v>1.3703312849859555E-2</v>
      </c>
      <c r="EE350" s="19">
        <f t="shared" si="1298"/>
        <v>2.904090495445281E-3</v>
      </c>
      <c r="EF350" s="19">
        <f t="shared" si="1299"/>
        <v>7.3598358352975206E-7</v>
      </c>
      <c r="EG350" s="19">
        <f t="shared" si="1300"/>
        <v>7.3598358352975206E-7</v>
      </c>
      <c r="EH350" s="19">
        <f t="shared" si="1301"/>
        <v>7.3598358352975206E-7</v>
      </c>
      <c r="EI350" s="19">
        <f t="shared" si="1302"/>
        <v>2.3122515122689646E-2</v>
      </c>
      <c r="EJ350" s="19">
        <f t="shared" si="1303"/>
        <v>0.17738810095842181</v>
      </c>
      <c r="EK350" s="19">
        <f t="shared" si="1304"/>
        <v>2.6627769493154387E-3</v>
      </c>
      <c r="EL350" s="19">
        <f t="shared" si="1305"/>
        <v>0.22495186132785983</v>
      </c>
      <c r="EM350" s="19">
        <f t="shared" si="1306"/>
        <v>0.19858782460645602</v>
      </c>
      <c r="EN350" s="19">
        <f t="shared" si="1307"/>
        <v>1.0241384528750584E-2</v>
      </c>
      <c r="EO350" s="19">
        <f t="shared" si="1308"/>
        <v>6.2147828664358966E-2</v>
      </c>
      <c r="EP350" s="19">
        <f t="shared" si="1309"/>
        <v>0.14997487444437876</v>
      </c>
      <c r="EQ350" s="19">
        <f t="shared" si="1310"/>
        <v>1.8463906581966897E-2</v>
      </c>
      <c r="ER350" s="19">
        <f t="shared" si="1311"/>
        <v>8.1299977515050335E-3</v>
      </c>
      <c r="ES350" s="19">
        <f t="shared" si="1277"/>
        <v>4.838909870386203E-3</v>
      </c>
      <c r="ET350" s="19">
        <f t="shared" si="1312"/>
        <v>4.8001546930231077E-3</v>
      </c>
      <c r="EU350" s="19">
        <f t="shared" si="1313"/>
        <v>1.9931830343306756E-2</v>
      </c>
      <c r="EV350" s="19">
        <f t="shared" si="1314"/>
        <v>3.6053657550839707E-3</v>
      </c>
      <c r="EW350" s="19">
        <f t="shared" si="1315"/>
        <v>3.3825886809895388E-3</v>
      </c>
      <c r="EX350" s="19"/>
      <c r="EY350" s="19"/>
      <c r="EZ350" s="19">
        <f t="shared" si="1229"/>
        <v>6.2520693153595513E-2</v>
      </c>
      <c r="FA350" s="19">
        <f t="shared" si="1240"/>
        <v>1.3212587936945344E-2</v>
      </c>
      <c r="FB350" s="19">
        <f t="shared" si="1241"/>
        <v>8.2704840519076343E-3</v>
      </c>
      <c r="FC350" s="19">
        <f t="shared" si="1242"/>
        <v>-2.2092690003025901E-2</v>
      </c>
      <c r="FD350" s="19">
        <f t="shared" si="1243"/>
        <v>-5.8094402113156016E-2</v>
      </c>
      <c r="FE350" s="19">
        <f t="shared" si="1244"/>
        <v>-1.6768829138596727E-2</v>
      </c>
      <c r="FF350" s="19">
        <f t="shared" si="1245"/>
        <v>-2.7728383243310697E-2</v>
      </c>
      <c r="FG350" s="19">
        <f t="shared" si="1246"/>
        <v>-5.0598863522243458E-2</v>
      </c>
      <c r="FH350" s="19">
        <f t="shared" si="1247"/>
        <v>3.8815486999204014E-2</v>
      </c>
      <c r="FI350" s="19">
        <f t="shared" si="1248"/>
        <v>3.2488118170300603E-2</v>
      </c>
      <c r="FJ350" s="19">
        <f t="shared" si="1249"/>
        <v>-8.6951663436152567E-3</v>
      </c>
      <c r="FK350" s="19">
        <f t="shared" si="1250"/>
        <v>-4.2706527063668766E-2</v>
      </c>
      <c r="FL350" s="19">
        <f t="shared" si="1251"/>
        <v>-0.10015887814903929</v>
      </c>
      <c r="FM350" s="19">
        <f t="shared" si="1252"/>
        <v>5.5033641444864742E-3</v>
      </c>
      <c r="FN350" s="19">
        <f t="shared" si="1253"/>
        <v>1.9702248575299723E-2</v>
      </c>
      <c r="FO350" s="19">
        <f t="shared" si="1254"/>
        <v>-4.7397560556553614E-2</v>
      </c>
      <c r="FP350" s="19">
        <f t="shared" si="1235"/>
        <v>-0.12754726056484705</v>
      </c>
      <c r="FQ350" s="19">
        <f t="shared" si="1236"/>
        <v>9.1350504890933323E-3</v>
      </c>
      <c r="FR350" s="19">
        <f t="shared" si="1237"/>
        <v>-0.14413915398061652</v>
      </c>
      <c r="FS350" s="19">
        <f t="shared" si="1238"/>
        <v>-0.11090860504085383</v>
      </c>
      <c r="FT350" s="19">
        <f t="shared" si="1239"/>
        <v>9.0707707122951592E-2</v>
      </c>
      <c r="FU350" s="19"/>
      <c r="FV350" s="19"/>
      <c r="FW350" s="19">
        <f t="shared" si="1384"/>
        <v>0.99136204505314951</v>
      </c>
      <c r="FX350" s="19">
        <f t="shared" si="1230"/>
        <v>0.68484361793790294</v>
      </c>
      <c r="FY350" s="19">
        <f t="shared" si="1373"/>
        <v>0.99856289014524446</v>
      </c>
      <c r="FZ350" s="19"/>
      <c r="GA350" s="19">
        <f t="shared" si="1385"/>
        <v>1.0079649545794944</v>
      </c>
      <c r="GB350" s="19">
        <f t="shared" si="1231"/>
        <v>0.72978854126170867</v>
      </c>
      <c r="GC350" s="19">
        <f t="shared" si="1374"/>
        <v>0.93485590528567686</v>
      </c>
      <c r="GD350" s="19"/>
      <c r="GE350" s="19">
        <f t="shared" si="1386"/>
        <v>0.9689250469445001</v>
      </c>
      <c r="GF350" s="19">
        <f t="shared" si="1232"/>
        <v>0.902144243021758</v>
      </c>
      <c r="GG350" s="19">
        <f t="shared" si="1375"/>
        <v>1.0029446043230512</v>
      </c>
      <c r="GH350" s="19"/>
      <c r="GI350" s="132">
        <f t="shared" si="1318"/>
        <v>1.2928838365062905</v>
      </c>
      <c r="GJ350" s="19">
        <f t="shared" si="1203"/>
        <v>1.210477023094195</v>
      </c>
      <c r="GK350" s="19">
        <f t="shared" si="1376"/>
        <v>1.2104767757823696</v>
      </c>
      <c r="GL350" s="3"/>
      <c r="GM350" s="3"/>
      <c r="GN350" s="8"/>
      <c r="GO350" s="5">
        <f t="shared" si="1233"/>
        <v>45</v>
      </c>
      <c r="GP350" t="b">
        <f t="shared" si="1204"/>
        <v>0</v>
      </c>
      <c r="GS350" s="11"/>
      <c r="GT350" s="11"/>
      <c r="GU350" s="11"/>
      <c r="GV350" s="11"/>
      <c r="GW350" s="11"/>
      <c r="GX350" s="11"/>
      <c r="GY350" s="11"/>
      <c r="GZ350" s="11" t="str">
        <f ca="1">IF(GP350,OFFSET(#REF!,$GP$225+$GO350,0),"")</f>
        <v/>
      </c>
      <c r="HA350" s="12" t="str">
        <f t="shared" ca="1" si="1343"/>
        <v/>
      </c>
      <c r="HB350" s="12" t="str">
        <f t="shared" ca="1" si="1344"/>
        <v/>
      </c>
      <c r="HC350" s="12" t="str">
        <f t="shared" ca="1" si="1345"/>
        <v/>
      </c>
      <c r="HD350" s="12" t="str">
        <f t="shared" ca="1" si="1346"/>
        <v/>
      </c>
      <c r="HE350" t="str">
        <f t="shared" ca="1" si="1212"/>
        <v/>
      </c>
      <c r="HF350" s="12" t="str">
        <f t="shared" ca="1" si="1347"/>
        <v/>
      </c>
      <c r="HG350" s="12" t="str">
        <f t="shared" ca="1" si="1348"/>
        <v/>
      </c>
      <c r="HH350" s="12" t="str">
        <f t="shared" ca="1" si="1349"/>
        <v/>
      </c>
      <c r="HJ350" s="17"/>
      <c r="HL350" s="18">
        <f t="shared" si="1213"/>
        <v>1994</v>
      </c>
      <c r="HM350" s="9">
        <f t="shared" si="1377"/>
        <v>0.93071538234009887</v>
      </c>
      <c r="HN350" s="9">
        <f t="shared" si="1378"/>
        <v>1.0403545158193745</v>
      </c>
      <c r="HO350" s="9">
        <f t="shared" si="1379"/>
        <v>0.95628697135926166</v>
      </c>
      <c r="HP350" s="9">
        <f t="shared" si="1380"/>
        <v>1.0932225184572537</v>
      </c>
      <c r="HQ350" s="9">
        <f t="shared" si="1381"/>
        <v>0.99514062715358587</v>
      </c>
      <c r="HR350" s="9">
        <f t="shared" si="1158"/>
        <v>0.96827374582389558</v>
      </c>
      <c r="HS350" s="9">
        <f t="shared" si="1382"/>
        <v>0.96827395096007784</v>
      </c>
      <c r="HT350" s="9"/>
      <c r="HU350" s="9">
        <f t="shared" si="1383"/>
        <v>1.0454344511972316</v>
      </c>
      <c r="HV350" s="23">
        <f t="shared" si="1161"/>
        <v>1.0403542954123779</v>
      </c>
      <c r="HX350" s="8"/>
      <c r="HY350" s="5">
        <f t="shared" si="1234"/>
        <v>45</v>
      </c>
      <c r="HZ350" t="b">
        <f t="shared" si="1214"/>
        <v>0</v>
      </c>
      <c r="IC350" s="11"/>
      <c r="ID350" s="11"/>
      <c r="IE350" s="11"/>
      <c r="IF350" t="str">
        <f t="shared" ca="1" si="1216"/>
        <v/>
      </c>
      <c r="IG350" s="12" t="str">
        <f t="shared" si="1217"/>
        <v/>
      </c>
      <c r="IH350" s="19" t="str">
        <f t="shared" ca="1" si="1218"/>
        <v/>
      </c>
      <c r="II350" s="19" t="str">
        <f t="shared" ca="1" si="1219"/>
        <v/>
      </c>
      <c r="IJ350" s="11" t="str">
        <f t="shared" ca="1" si="1220"/>
        <v/>
      </c>
      <c r="IK350" s="12" t="str">
        <f t="shared" ca="1" si="1221"/>
        <v/>
      </c>
      <c r="IL350" s="12" t="str">
        <f t="shared" ca="1" si="1340"/>
        <v/>
      </c>
      <c r="IM350" s="12" t="str">
        <f t="shared" ca="1" si="1341"/>
        <v/>
      </c>
      <c r="IN350" s="12" t="str">
        <f t="shared" ca="1" si="1342"/>
        <v/>
      </c>
      <c r="IO350" t="str">
        <f t="shared" ca="1" si="1222"/>
        <v/>
      </c>
      <c r="IP350" s="12" t="str">
        <f t="shared" ca="1" si="1223"/>
        <v/>
      </c>
      <c r="IQ350" s="12" t="str">
        <f t="shared" ca="1" si="1224"/>
        <v/>
      </c>
      <c r="IR350" s="12" t="str">
        <f t="shared" ca="1" si="1225"/>
        <v/>
      </c>
    </row>
    <row r="351" spans="1:252" x14ac:dyDescent="0.2">
      <c r="A351" t="s">
        <v>218</v>
      </c>
      <c r="B351" s="1">
        <f t="shared" si="1226"/>
        <v>1995</v>
      </c>
      <c r="C351" s="124">
        <f>Manufacturing_Energy_Data!C85</f>
        <v>996.91523388203518</v>
      </c>
      <c r="D351" s="124">
        <f>Manufacturing_Energy_Data!D85</f>
        <v>190.8904946076554</v>
      </c>
      <c r="E351" s="124">
        <f>Manufacturing_Energy_Data!E85</f>
        <v>44.512636188125661</v>
      </c>
      <c r="F351" s="124">
        <v>0.01</v>
      </c>
      <c r="G351" s="124">
        <v>0.01</v>
      </c>
      <c r="H351" s="124">
        <v>0.01</v>
      </c>
      <c r="I351" s="124">
        <f>Manufacturing_Energy_Data!F85</f>
        <v>373.11340884966961</v>
      </c>
      <c r="J351" s="124">
        <f>Manufacturing_Energy_Data!G85</f>
        <v>2475.1031059942475</v>
      </c>
      <c r="K351" s="124">
        <f>Manufacturing_Energy_Data!H85</f>
        <v>43.188518122581051</v>
      </c>
      <c r="L351" s="124">
        <f>Manufacturing_Energy_Data!I85</f>
        <v>3318.3953852069985</v>
      </c>
      <c r="M351" s="124">
        <f>Manufacturing_Energy_Data!J85</f>
        <v>2808.3801069250053</v>
      </c>
      <c r="N351" s="124">
        <f>Manufacturing_Energy_Data!K85</f>
        <v>151.80278514264387</v>
      </c>
      <c r="O351" s="124">
        <f>Manufacturing_Energy_Data!L85</f>
        <v>836.37810053118699</v>
      </c>
      <c r="P351" s="124">
        <f>Manufacturing_Energy_Data!M85</f>
        <v>2018.3220014173257</v>
      </c>
      <c r="Q351" s="124">
        <f>Manufacturing_Energy_Data!N85</f>
        <v>289.62365431759213</v>
      </c>
      <c r="R351" s="124">
        <f>Manufacturing_Energy_Data!O85</f>
        <v>126.83165939971266</v>
      </c>
      <c r="S351" s="124">
        <f>Manufacturing_Energy_Data!P85</f>
        <v>73.038453387793254</v>
      </c>
      <c r="T351" s="124">
        <f>Manufacturing_Energy_Data!Q85</f>
        <v>77.856750209741236</v>
      </c>
      <c r="U351" s="124">
        <f>Manufacturing_Energy_Data!R85</f>
        <v>278.41898668330401</v>
      </c>
      <c r="V351" s="124">
        <f>Manufacturing_Energy_Data!S85</f>
        <v>55.003014814745541</v>
      </c>
      <c r="W351" s="124">
        <f>Manufacturing_Energy_Data!T85</f>
        <v>54.003433472495793</v>
      </c>
      <c r="X351" s="124">
        <f t="shared" si="1387"/>
        <v>14211.807729152859</v>
      </c>
      <c r="Y351">
        <v>13945.210776172209</v>
      </c>
      <c r="Z351" s="19">
        <f t="shared" si="1319"/>
        <v>1.6607424394232957</v>
      </c>
      <c r="AA351" s="19">
        <f t="shared" si="1320"/>
        <v>2.1154666581392099</v>
      </c>
      <c r="AB351" s="19">
        <f t="shared" si="1321"/>
        <v>0.55444353983095296</v>
      </c>
      <c r="AC351" s="19">
        <f t="shared" si="1322"/>
        <v>1.6658812935943268E-5</v>
      </c>
      <c r="AD351" s="19">
        <f t="shared" si="1323"/>
        <v>1.1082095326366093E-4</v>
      </c>
      <c r="AE351" s="19">
        <f t="shared" si="1324"/>
        <v>1.2455868429982095E-4</v>
      </c>
      <c r="AF351" s="19">
        <f t="shared" si="1325"/>
        <v>3.9847647246380702</v>
      </c>
      <c r="AG351" s="19">
        <f t="shared" si="1326"/>
        <v>14.130601512756183</v>
      </c>
      <c r="AH351" s="19">
        <f t="shared" si="1327"/>
        <v>0.42809246011564922</v>
      </c>
      <c r="AI351" s="19">
        <f t="shared" si="1328"/>
        <v>8.7674582998791024</v>
      </c>
      <c r="AJ351" s="19">
        <f t="shared" si="1329"/>
        <v>5.7992245923477617</v>
      </c>
      <c r="AK351" s="19">
        <f t="shared" si="1330"/>
        <v>0.92148698497170556</v>
      </c>
      <c r="AL351" s="19">
        <f t="shared" si="1331"/>
        <v>9.2478082157271935</v>
      </c>
      <c r="AM351" s="19">
        <f t="shared" si="1332"/>
        <v>10.4291019332322</v>
      </c>
      <c r="AN351" s="19">
        <f t="shared" si="1333"/>
        <v>1.1250995496109533</v>
      </c>
      <c r="AO351" s="19">
        <f t="shared" si="1334"/>
        <v>0.46865675979852711</v>
      </c>
      <c r="AP351" s="19">
        <f t="shared" si="1335"/>
        <v>0.54004619647212859</v>
      </c>
      <c r="AQ351" s="19">
        <f t="shared" si="1336"/>
        <v>0.71387422105228548</v>
      </c>
      <c r="AR351" s="19">
        <f t="shared" si="1337"/>
        <v>0.49482924579197102</v>
      </c>
      <c r="AS351" s="19">
        <f t="shared" si="1338"/>
        <v>0.85827759384542957</v>
      </c>
      <c r="AT351" s="19">
        <f t="shared" si="1339"/>
        <v>0.52764950886591033</v>
      </c>
      <c r="AU351" s="19">
        <f t="shared" si="1317"/>
        <v>13.163182225969894</v>
      </c>
      <c r="AV351" s="19"/>
      <c r="AX351" s="19">
        <f t="shared" si="1350"/>
        <v>1.005487685247523</v>
      </c>
      <c r="AY351" s="19">
        <f t="shared" si="1351"/>
        <v>0.91501215774856393</v>
      </c>
      <c r="AZ351" s="19">
        <f t="shared" si="1352"/>
        <v>1.5309482855522738</v>
      </c>
      <c r="BA351" s="19">
        <f t="shared" si="1353"/>
        <v>0.82141227009501938</v>
      </c>
      <c r="BB351" s="19">
        <f t="shared" si="1354"/>
        <v>0.7484462941965867</v>
      </c>
      <c r="BC351" s="19">
        <f t="shared" si="1355"/>
        <v>0.95858057164472954</v>
      </c>
      <c r="BD351" s="19">
        <f t="shared" si="1356"/>
        <v>1.2377875968109568</v>
      </c>
      <c r="BE351" s="19">
        <f t="shared" si="1357"/>
        <v>0.96818785807282659</v>
      </c>
      <c r="BF351" s="19">
        <f t="shared" si="1358"/>
        <v>1.2500037793937417</v>
      </c>
      <c r="BG351" s="19">
        <f t="shared" si="1359"/>
        <v>1.1287903742010574</v>
      </c>
      <c r="BH351" s="19">
        <f t="shared" si="1360"/>
        <v>1.1572405736222204</v>
      </c>
      <c r="BI351" s="19">
        <f t="shared" si="1361"/>
        <v>0.72588784655266159</v>
      </c>
      <c r="BJ351" s="19">
        <f t="shared" si="1362"/>
        <v>0.88635901994328148</v>
      </c>
      <c r="BK351" s="19">
        <f t="shared" si="1363"/>
        <v>0.83299685260207512</v>
      </c>
      <c r="BL351" s="19">
        <f t="shared" si="1364"/>
        <v>1.0655089962858821</v>
      </c>
      <c r="BM351" s="19">
        <f t="shared" si="1365"/>
        <v>0.83625611878644657</v>
      </c>
      <c r="BN351" s="19">
        <f t="shared" si="1366"/>
        <v>0.47920755404276077</v>
      </c>
      <c r="BO351" s="19">
        <f t="shared" si="1367"/>
        <v>1.0080082547897005</v>
      </c>
      <c r="BP351" s="19">
        <f t="shared" si="1368"/>
        <v>0.94986290089504632</v>
      </c>
      <c r="BQ351" s="19">
        <f t="shared" si="1369"/>
        <v>1.2225502480160657</v>
      </c>
      <c r="BR351" s="19">
        <f t="shared" si="1370"/>
        <v>1.0740130589691168</v>
      </c>
      <c r="BS351" s="19">
        <f t="shared" si="1371"/>
        <v>0.92567797094141135</v>
      </c>
      <c r="BU351" s="16"/>
      <c r="BV351" s="9">
        <f t="shared" si="1372"/>
        <v>1.3461034260110745</v>
      </c>
      <c r="BW351" s="9">
        <f t="shared" si="1165"/>
        <v>0.92567797094141135</v>
      </c>
      <c r="BX351" s="9">
        <f t="shared" si="1166"/>
        <v>1.0136356274589626</v>
      </c>
      <c r="BY351" s="9">
        <f t="shared" si="1167"/>
        <v>0.90225120374815981</v>
      </c>
      <c r="BZ351" s="9">
        <f t="shared" si="1168"/>
        <v>1.0121635317487816</v>
      </c>
      <c r="CA351" s="9">
        <f t="shared" si="1142"/>
        <v>1.2460585576717524</v>
      </c>
      <c r="CB351" s="9">
        <f t="shared" si="1169"/>
        <v>1.2460582880672137</v>
      </c>
      <c r="CC351" s="9"/>
      <c r="CD351" s="9">
        <f t="shared" si="1170"/>
        <v>0.91455396503687025</v>
      </c>
      <c r="CE351" s="9">
        <f t="shared" si="1171"/>
        <v>0.92567817122657037</v>
      </c>
      <c r="CG351" s="35"/>
      <c r="CH351">
        <f t="shared" si="1172"/>
        <v>1995</v>
      </c>
      <c r="CI351" s="19">
        <f t="shared" si="1173"/>
        <v>7.0146968836135498E-2</v>
      </c>
      <c r="CJ351" s="19">
        <f t="shared" si="1257"/>
        <v>1.3431823610734568E-2</v>
      </c>
      <c r="CK351" s="19">
        <f t="shared" si="1258"/>
        <v>3.1320882632556541E-3</v>
      </c>
      <c r="CL351" s="19">
        <f t="shared" si="1259"/>
        <v>7.0364025397605654E-7</v>
      </c>
      <c r="CM351" s="19">
        <f t="shared" si="1260"/>
        <v>7.0364025397605654E-7</v>
      </c>
      <c r="CN351" s="19">
        <f t="shared" si="1261"/>
        <v>7.0364025397605654E-7</v>
      </c>
      <c r="CO351" s="19">
        <f t="shared" si="1262"/>
        <v>2.6253761376485371E-2</v>
      </c>
      <c r="CP351" s="19">
        <f t="shared" si="1263"/>
        <v>0.17415821781187185</v>
      </c>
      <c r="CQ351" s="19">
        <f t="shared" si="1264"/>
        <v>3.0389179860622448E-3</v>
      </c>
      <c r="CR351" s="19">
        <f t="shared" si="1265"/>
        <v>0.23349565716400261</v>
      </c>
      <c r="CS351" s="19">
        <f t="shared" si="1266"/>
        <v>0.19760892916980152</v>
      </c>
      <c r="CT351" s="19">
        <f t="shared" si="1267"/>
        <v>1.0681455029204267E-2</v>
      </c>
      <c r="CU351" s="19">
        <f t="shared" si="1268"/>
        <v>5.8850929907777613E-2</v>
      </c>
      <c r="CV351" s="19">
        <f t="shared" si="1269"/>
        <v>0.14201726056827496</v>
      </c>
      <c r="CW351" s="19">
        <f t="shared" si="1270"/>
        <v>2.0379086168150411E-2</v>
      </c>
      <c r="CX351" s="19">
        <f t="shared" si="1271"/>
        <v>8.9243861032218506E-3</v>
      </c>
      <c r="CY351" s="19">
        <f t="shared" si="1256"/>
        <v>5.1392795891805204E-3</v>
      </c>
      <c r="CZ351" s="19">
        <f t="shared" si="1272"/>
        <v>5.4783143491332715E-3</v>
      </c>
      <c r="DA351" s="19">
        <f t="shared" si="1273"/>
        <v>1.9590680650159634E-2</v>
      </c>
      <c r="DB351" s="19">
        <f t="shared" si="1274"/>
        <v>3.8702335313696348E-3</v>
      </c>
      <c r="DC351" s="19">
        <f t="shared" si="1275"/>
        <v>3.7998989644166007E-3</v>
      </c>
      <c r="DF351" s="19">
        <f t="shared" si="1227"/>
        <v>7.1590649718472552E-2</v>
      </c>
      <c r="DG351" s="19">
        <f t="shared" si="1278"/>
        <v>1.3701805747844331E-2</v>
      </c>
      <c r="DH351" s="19">
        <f t="shared" si="1279"/>
        <v>3.0115802922179263E-3</v>
      </c>
      <c r="DI351" s="19">
        <f t="shared" si="1280"/>
        <v>7.1393194145447456E-7</v>
      </c>
      <c r="DJ351" s="19">
        <f t="shared" si="1281"/>
        <v>7.1393194145447456E-7</v>
      </c>
      <c r="DK351" s="19">
        <f t="shared" si="1282"/>
        <v>7.1393194145447456E-7</v>
      </c>
      <c r="DL351" s="19">
        <f t="shared" si="1283"/>
        <v>2.4663683102839964E-2</v>
      </c>
      <c r="DM351" s="19">
        <f t="shared" si="1284"/>
        <v>0.17423482350446085</v>
      </c>
      <c r="DN351" s="19">
        <f t="shared" si="1285"/>
        <v>2.8599880019834381E-3</v>
      </c>
      <c r="DO351" s="19">
        <f t="shared" si="1286"/>
        <v>0.23062482828898601</v>
      </c>
      <c r="DP351" s="19">
        <f t="shared" si="1287"/>
        <v>0.19764461296584707</v>
      </c>
      <c r="DQ351" s="19">
        <f t="shared" si="1288"/>
        <v>1.0466957257545255E-2</v>
      </c>
      <c r="DR351" s="19">
        <f t="shared" si="1289"/>
        <v>5.9196520720736376E-2</v>
      </c>
      <c r="DS351" s="19">
        <f t="shared" si="1290"/>
        <v>0.1468865248400569</v>
      </c>
      <c r="DT351" s="19">
        <f t="shared" si="1291"/>
        <v>1.97283906503634E-2</v>
      </c>
      <c r="DU351" s="19">
        <f t="shared" si="1292"/>
        <v>8.546394988914411E-3</v>
      </c>
      <c r="DV351" s="19">
        <f t="shared" si="1276"/>
        <v>4.9921890845097796E-3</v>
      </c>
      <c r="DW351" s="19">
        <f t="shared" si="1293"/>
        <v>5.1912708113606414E-3</v>
      </c>
      <c r="DX351" s="19">
        <f t="shared" si="1294"/>
        <v>1.9217653267674988E-2</v>
      </c>
      <c r="DY351" s="19">
        <f t="shared" si="1295"/>
        <v>3.6436596322253858E-3</v>
      </c>
      <c r="DZ351" s="19">
        <f t="shared" si="1296"/>
        <v>3.6499780688967905E-3</v>
      </c>
      <c r="EA351" s="19">
        <f t="shared" si="1196"/>
        <v>0.99985365274076043</v>
      </c>
      <c r="EB351" s="19"/>
      <c r="EC351" s="19">
        <f t="shared" si="1228"/>
        <v>7.1601128347364651E-2</v>
      </c>
      <c r="ED351" s="19">
        <f t="shared" si="1297"/>
        <v>1.3703811263063817E-2</v>
      </c>
      <c r="EE351" s="19">
        <f t="shared" si="1298"/>
        <v>3.012021093249695E-3</v>
      </c>
      <c r="EF351" s="19">
        <f t="shared" si="1299"/>
        <v>7.1403643873027994E-7</v>
      </c>
      <c r="EG351" s="19">
        <f t="shared" si="1300"/>
        <v>7.1403643873027994E-7</v>
      </c>
      <c r="EH351" s="19">
        <f t="shared" si="1301"/>
        <v>7.1403643873027994E-7</v>
      </c>
      <c r="EI351" s="19">
        <f t="shared" si="1302"/>
        <v>2.466729309357707E-2</v>
      </c>
      <c r="EJ351" s="19">
        <f t="shared" si="1303"/>
        <v>0.17426032602556887</v>
      </c>
      <c r="EK351" s="19">
        <f t="shared" si="1304"/>
        <v>2.8604066146518032E-3</v>
      </c>
      <c r="EL351" s="19">
        <f t="shared" si="1305"/>
        <v>0.23065858454065361</v>
      </c>
      <c r="EM351" s="19">
        <f t="shared" si="1306"/>
        <v>0.19767354194693518</v>
      </c>
      <c r="EN351" s="19">
        <f t="shared" si="1307"/>
        <v>1.0468489292261556E-2</v>
      </c>
      <c r="EO351" s="19">
        <f t="shared" si="1308"/>
        <v>5.9205185237328629E-2</v>
      </c>
      <c r="EP351" s="19">
        <f t="shared" si="1309"/>
        <v>0.14690802442679207</v>
      </c>
      <c r="EQ351" s="19">
        <f t="shared" si="1310"/>
        <v>1.9731278268859342E-2</v>
      </c>
      <c r="ER351" s="19">
        <f t="shared" si="1311"/>
        <v>8.5476459134667965E-3</v>
      </c>
      <c r="ES351" s="19">
        <f t="shared" si="1277"/>
        <v>4.9929197846358643E-3</v>
      </c>
      <c r="ET351" s="19">
        <f t="shared" si="1312"/>
        <v>5.1920306508162761E-3</v>
      </c>
      <c r="EU351" s="19">
        <f t="shared" si="1313"/>
        <v>1.9220466130214452E-2</v>
      </c>
      <c r="EV351" s="19">
        <f t="shared" si="1314"/>
        <v>3.6441929498757402E-3</v>
      </c>
      <c r="EW351" s="19">
        <f t="shared" si="1315"/>
        <v>3.6505123113683797E-3</v>
      </c>
      <c r="EX351" s="19"/>
      <c r="EY351" s="19"/>
      <c r="EZ351" s="19">
        <f t="shared" si="1229"/>
        <v>-4.184883985410303E-2</v>
      </c>
      <c r="FA351" s="19">
        <f t="shared" si="1240"/>
        <v>-5.2482949842742497E-4</v>
      </c>
      <c r="FB351" s="19">
        <f t="shared" si="1241"/>
        <v>0.12301739844922845</v>
      </c>
      <c r="FC351" s="19">
        <f t="shared" si="1242"/>
        <v>-3.021337404865072E-2</v>
      </c>
      <c r="FD351" s="19">
        <f t="shared" si="1243"/>
        <v>1.0174824161713003E-2</v>
      </c>
      <c r="FE351" s="19">
        <f t="shared" si="1244"/>
        <v>1.5056579194604762E-2</v>
      </c>
      <c r="FF351" s="19">
        <f t="shared" si="1245"/>
        <v>0.12750459008476261</v>
      </c>
      <c r="FG351" s="19">
        <f t="shared" si="1246"/>
        <v>3.0716177312539398E-2</v>
      </c>
      <c r="FH351" s="19">
        <f t="shared" si="1247"/>
        <v>0.13917215027369415</v>
      </c>
      <c r="FI351" s="19">
        <f t="shared" si="1248"/>
        <v>3.48613874700568E-2</v>
      </c>
      <c r="FJ351" s="19">
        <f t="shared" si="1249"/>
        <v>2.0140851978458812E-2</v>
      </c>
      <c r="FK351" s="19">
        <f t="shared" si="1250"/>
        <v>4.8650570481694043E-2</v>
      </c>
      <c r="FL351" s="19">
        <f t="shared" si="1251"/>
        <v>-1.357372633477426E-2</v>
      </c>
      <c r="FM351" s="19">
        <f t="shared" si="1252"/>
        <v>-4.9258526718309804E-2</v>
      </c>
      <c r="FN351" s="19">
        <f t="shared" si="1253"/>
        <v>4.1636443353183908E-2</v>
      </c>
      <c r="FO351" s="19">
        <f t="shared" si="1254"/>
        <v>3.7485371090683339E-2</v>
      </c>
      <c r="FP351" s="19">
        <f t="shared" si="1235"/>
        <v>-0.17734407636977037</v>
      </c>
      <c r="FQ351" s="19">
        <f t="shared" si="1236"/>
        <v>0.11095474247825053</v>
      </c>
      <c r="FR351" s="19">
        <f t="shared" si="1237"/>
        <v>6.3005245081378627E-2</v>
      </c>
      <c r="FS351" s="19">
        <f t="shared" si="1238"/>
        <v>0.13203529946062798</v>
      </c>
      <c r="FT351" s="19">
        <f t="shared" si="1239"/>
        <v>6.8261056838051309E-2</v>
      </c>
      <c r="FU351" s="19"/>
      <c r="FV351" s="19"/>
      <c r="FW351" s="19">
        <f t="shared" si="1384"/>
        <v>1.0136202153492395</v>
      </c>
      <c r="FX351" s="19">
        <f t="shared" si="1230"/>
        <v>0.6941713354947695</v>
      </c>
      <c r="FY351" s="19">
        <f t="shared" si="1373"/>
        <v>1.0121635317487816</v>
      </c>
      <c r="FZ351" s="19"/>
      <c r="GA351" s="19">
        <f t="shared" si="1385"/>
        <v>1.0842693742724039</v>
      </c>
      <c r="GB351" s="19">
        <f t="shared" si="1231"/>
        <v>0.79128736498500329</v>
      </c>
      <c r="GC351" s="19">
        <f t="shared" si="1374"/>
        <v>1.0136356274589626</v>
      </c>
      <c r="GD351" s="19"/>
      <c r="GE351" s="19">
        <f t="shared" si="1386"/>
        <v>0.89960223112934978</v>
      </c>
      <c r="GF351" s="19">
        <f t="shared" si="1232"/>
        <v>0.8115709738228718</v>
      </c>
      <c r="GG351" s="19">
        <f t="shared" si="1375"/>
        <v>0.90225120374815981</v>
      </c>
      <c r="GH351" s="19"/>
      <c r="GI351" s="132">
        <f t="shared" si="1318"/>
        <v>1.3461034260110745</v>
      </c>
      <c r="GJ351" s="19">
        <f t="shared" si="1203"/>
        <v>1.2460585576717524</v>
      </c>
      <c r="GK351" s="19">
        <f t="shared" si="1376"/>
        <v>1.2460582880672137</v>
      </c>
      <c r="GL351" s="3"/>
      <c r="GM351" s="3"/>
      <c r="GN351" s="8"/>
      <c r="GO351" s="5">
        <f t="shared" si="1233"/>
        <v>46</v>
      </c>
      <c r="GP351" t="b">
        <f t="shared" si="1204"/>
        <v>0</v>
      </c>
      <c r="GS351" s="11"/>
      <c r="GT351" s="11"/>
      <c r="GU351" s="11"/>
      <c r="GV351" s="11"/>
      <c r="GW351" s="11"/>
      <c r="GX351" s="11"/>
      <c r="GY351" s="11"/>
      <c r="GZ351" s="11" t="str">
        <f ca="1">IF(GP351,OFFSET(#REF!,$GP$225+$GO351,0),"")</f>
        <v/>
      </c>
      <c r="HA351" s="12" t="str">
        <f t="shared" ca="1" si="1343"/>
        <v/>
      </c>
      <c r="HB351" s="12" t="str">
        <f t="shared" ca="1" si="1344"/>
        <v/>
      </c>
      <c r="HC351" s="12" t="str">
        <f t="shared" ca="1" si="1345"/>
        <v/>
      </c>
      <c r="HD351" s="12" t="str">
        <f t="shared" ca="1" si="1346"/>
        <v/>
      </c>
      <c r="HE351" t="str">
        <f t="shared" ca="1" si="1212"/>
        <v/>
      </c>
      <c r="HF351" s="12" t="str">
        <f t="shared" ca="1" si="1347"/>
        <v/>
      </c>
      <c r="HG351" s="12" t="str">
        <f t="shared" ca="1" si="1348"/>
        <v/>
      </c>
      <c r="HH351" s="12" t="str">
        <f t="shared" ca="1" si="1349"/>
        <v/>
      </c>
      <c r="HJ351" s="17"/>
      <c r="HL351" s="18">
        <f t="shared" si="1213"/>
        <v>1995</v>
      </c>
      <c r="HM351" s="9">
        <f t="shared" si="1377"/>
        <v>0.96902686028987139</v>
      </c>
      <c r="HN351" s="9">
        <f t="shared" si="1378"/>
        <v>1.0285948125928561</v>
      </c>
      <c r="HO351" s="9">
        <f t="shared" si="1379"/>
        <v>1.0368726760605589</v>
      </c>
      <c r="HP351" s="9">
        <f t="shared" si="1380"/>
        <v>0.98346541672499221</v>
      </c>
      <c r="HQ351" s="9">
        <f t="shared" si="1381"/>
        <v>1.0086946567981949</v>
      </c>
      <c r="HR351" s="9">
        <f t="shared" si="1158"/>
        <v>0.99673580260834105</v>
      </c>
      <c r="HS351" s="9">
        <f t="shared" si="1382"/>
        <v>0.99673600175730415</v>
      </c>
      <c r="HT351" s="9"/>
      <c r="HU351" s="9">
        <f t="shared" si="1383"/>
        <v>1.0197284184526554</v>
      </c>
      <c r="HV351" s="23">
        <f t="shared" si="1161"/>
        <v>1.0285946070784673</v>
      </c>
      <c r="HX351" s="8"/>
      <c r="HY351" s="5">
        <f t="shared" si="1234"/>
        <v>46</v>
      </c>
      <c r="HZ351" t="b">
        <f t="shared" si="1214"/>
        <v>0</v>
      </c>
      <c r="IC351" s="11"/>
      <c r="ID351" s="11"/>
      <c r="IE351" s="11"/>
      <c r="IF351" t="str">
        <f t="shared" ca="1" si="1216"/>
        <v/>
      </c>
      <c r="IG351" s="12" t="str">
        <f t="shared" si="1217"/>
        <v/>
      </c>
      <c r="IH351" s="19" t="str">
        <f t="shared" ca="1" si="1218"/>
        <v/>
      </c>
      <c r="II351" s="19" t="str">
        <f t="shared" ca="1" si="1219"/>
        <v/>
      </c>
      <c r="IJ351" s="11" t="str">
        <f t="shared" ca="1" si="1220"/>
        <v/>
      </c>
      <c r="IK351" s="12" t="str">
        <f t="shared" ca="1" si="1221"/>
        <v/>
      </c>
      <c r="IL351" s="12" t="str">
        <f t="shared" ca="1" si="1340"/>
        <v/>
      </c>
      <c r="IM351" s="12" t="str">
        <f t="shared" ca="1" si="1341"/>
        <v/>
      </c>
      <c r="IN351" s="12" t="str">
        <f t="shared" ca="1" si="1342"/>
        <v/>
      </c>
      <c r="IO351" t="str">
        <f t="shared" ca="1" si="1222"/>
        <v/>
      </c>
      <c r="IP351" s="12" t="str">
        <f t="shared" ca="1" si="1223"/>
        <v/>
      </c>
      <c r="IQ351" s="12" t="str">
        <f t="shared" ca="1" si="1224"/>
        <v/>
      </c>
      <c r="IR351" s="12" t="str">
        <f t="shared" ca="1" si="1225"/>
        <v/>
      </c>
    </row>
    <row r="352" spans="1:252" x14ac:dyDescent="0.2">
      <c r="A352" t="s">
        <v>218</v>
      </c>
      <c r="B352" s="1">
        <f t="shared" si="1226"/>
        <v>1996</v>
      </c>
      <c r="C352" s="124">
        <f>Manufacturing_Energy_Data!C86</f>
        <v>865.22738818560777</v>
      </c>
      <c r="D352" s="124">
        <f>Manufacturing_Energy_Data!D86</f>
        <v>167.09700979934172</v>
      </c>
      <c r="E352" s="124">
        <f>Manufacturing_Energy_Data!E86</f>
        <v>36.045490006918435</v>
      </c>
      <c r="F352" s="124">
        <v>0.01</v>
      </c>
      <c r="G352" s="124">
        <v>0.01</v>
      </c>
      <c r="H352" s="124">
        <v>0.01</v>
      </c>
      <c r="I352" s="124">
        <f>Manufacturing_Energy_Data!F86</f>
        <v>354.43765969546752</v>
      </c>
      <c r="J352" s="124">
        <f>Manufacturing_Energy_Data!G86</f>
        <v>2445.7058531055864</v>
      </c>
      <c r="K352" s="124">
        <f>Manufacturing_Energy_Data!H86</f>
        <v>40.33110661016218</v>
      </c>
      <c r="L352" s="124">
        <f>Manufacturing_Energy_Data!I86</f>
        <v>3430.9762747528257</v>
      </c>
      <c r="M352" s="124">
        <f>Manufacturing_Energy_Data!J86</f>
        <v>3060.7601437574108</v>
      </c>
      <c r="N352" s="124">
        <f>Manufacturing_Energy_Data!K86</f>
        <v>145.59186602176126</v>
      </c>
      <c r="O352" s="124">
        <f>Manufacturing_Energy_Data!L86</f>
        <v>768.59394669215737</v>
      </c>
      <c r="P352" s="124">
        <f>Manufacturing_Energy_Data!M86</f>
        <v>2087.7303780101934</v>
      </c>
      <c r="Q352" s="124">
        <f>Manufacturing_Energy_Data!N86</f>
        <v>248.28781667305427</v>
      </c>
      <c r="R352" s="124">
        <f>Manufacturing_Energy_Data!O86</f>
        <v>112.60870645818754</v>
      </c>
      <c r="S352" s="124">
        <f>Manufacturing_Energy_Data!P86</f>
        <v>72.049060260742735</v>
      </c>
      <c r="T352" s="124">
        <f>Manufacturing_Energy_Data!Q86</f>
        <v>67.460163031968875</v>
      </c>
      <c r="U352" s="124">
        <f>Manufacturing_Energy_Data!R86</f>
        <v>260.19136025138812</v>
      </c>
      <c r="V352" s="124">
        <f>Manufacturing_Energy_Data!S86</f>
        <v>51.030768858049989</v>
      </c>
      <c r="W352" s="124">
        <f>Manufacturing_Energy_Data!T86</f>
        <v>44.191956365805062</v>
      </c>
      <c r="X352" s="124">
        <f t="shared" si="1387"/>
        <v>14258.346948536629</v>
      </c>
      <c r="Y352">
        <v>14348.302308974913</v>
      </c>
      <c r="Z352" s="19">
        <f t="shared" si="1319"/>
        <v>1.4643803407885925</v>
      </c>
      <c r="AA352" s="19">
        <f t="shared" si="1320"/>
        <v>1.8847757756929875</v>
      </c>
      <c r="AB352" s="19">
        <f t="shared" si="1321"/>
        <v>0.45926638233783879</v>
      </c>
      <c r="AC352" s="19">
        <f t="shared" si="1322"/>
        <v>1.6924803361338518E-5</v>
      </c>
      <c r="AD352" s="19">
        <f t="shared" si="1323"/>
        <v>1.1279530243876408E-4</v>
      </c>
      <c r="AE352" s="19">
        <f t="shared" si="1324"/>
        <v>1.2741299459368953E-4</v>
      </c>
      <c r="AF352" s="19">
        <f t="shared" si="1325"/>
        <v>3.6857747909207288</v>
      </c>
      <c r="AG352" s="19">
        <f t="shared" si="1326"/>
        <v>14.299446100956194</v>
      </c>
      <c r="AH352" s="19">
        <f t="shared" si="1327"/>
        <v>0.39651444062392677</v>
      </c>
      <c r="AI352" s="19">
        <f t="shared" si="1328"/>
        <v>8.9384567690515002</v>
      </c>
      <c r="AJ352" s="19">
        <f t="shared" si="1329"/>
        <v>6.2475398805110851</v>
      </c>
      <c r="AK352" s="19">
        <f t="shared" si="1330"/>
        <v>0.85434985847642275</v>
      </c>
      <c r="AL352" s="19">
        <f t="shared" si="1331"/>
        <v>7.9614932117113915</v>
      </c>
      <c r="AM352" s="19">
        <f t="shared" si="1332"/>
        <v>10.46542884828227</v>
      </c>
      <c r="AN352" s="19">
        <f t="shared" si="1333"/>
        <v>0.93092040422476829</v>
      </c>
      <c r="AO352" s="19">
        <f t="shared" si="1334"/>
        <v>0.4063849302810027</v>
      </c>
      <c r="AP352" s="19">
        <f t="shared" si="1335"/>
        <v>0.4329966087315133</v>
      </c>
      <c r="AQ352" s="19">
        <f t="shared" si="1336"/>
        <v>0.60093132535719962</v>
      </c>
      <c r="AR352" s="19">
        <f t="shared" si="1337"/>
        <v>0.45569138410445892</v>
      </c>
      <c r="AS352" s="19">
        <f t="shared" si="1338"/>
        <v>0.78860543910296932</v>
      </c>
      <c r="AT352" s="19">
        <f t="shared" si="1339"/>
        <v>0.4136462639432511</v>
      </c>
      <c r="AU352" s="19">
        <f t="shared" si="1317"/>
        <v>12.797247336673294</v>
      </c>
      <c r="AV352" s="19"/>
      <c r="AX352" s="19">
        <f t="shared" si="1350"/>
        <v>0.88660129604010562</v>
      </c>
      <c r="AY352" s="19">
        <f t="shared" si="1351"/>
        <v>0.81523040921194967</v>
      </c>
      <c r="AZ352" s="19">
        <f t="shared" si="1352"/>
        <v>1.2681418938820803</v>
      </c>
      <c r="BA352" s="19">
        <f t="shared" si="1353"/>
        <v>0.83452771835580386</v>
      </c>
      <c r="BB352" s="19">
        <f t="shared" si="1354"/>
        <v>0.76178036397344884</v>
      </c>
      <c r="BC352" s="19">
        <f t="shared" si="1355"/>
        <v>0.98054681517506459</v>
      </c>
      <c r="BD352" s="19">
        <f t="shared" si="1356"/>
        <v>1.1449123439162532</v>
      </c>
      <c r="BE352" s="19">
        <f t="shared" si="1357"/>
        <v>0.97975659985986119</v>
      </c>
      <c r="BF352" s="19">
        <f t="shared" si="1358"/>
        <v>1.1577978954130737</v>
      </c>
      <c r="BG352" s="19">
        <f t="shared" si="1359"/>
        <v>1.1508060393348831</v>
      </c>
      <c r="BH352" s="19">
        <f t="shared" si="1360"/>
        <v>1.24670229957819</v>
      </c>
      <c r="BI352" s="19">
        <f t="shared" si="1361"/>
        <v>0.67300156061462324</v>
      </c>
      <c r="BJ352" s="19">
        <f t="shared" si="1362"/>
        <v>0.76307176314671199</v>
      </c>
      <c r="BK352" s="19">
        <f t="shared" si="1363"/>
        <v>0.83589836858064925</v>
      </c>
      <c r="BL352" s="19">
        <f t="shared" si="1364"/>
        <v>0.88161448990942159</v>
      </c>
      <c r="BM352" s="19">
        <f t="shared" si="1365"/>
        <v>0.72514025974188034</v>
      </c>
      <c r="BN352" s="19">
        <f t="shared" si="1366"/>
        <v>0.38421758570749875</v>
      </c>
      <c r="BO352" s="19">
        <f t="shared" si="1367"/>
        <v>0.84853006126047892</v>
      </c>
      <c r="BP352" s="19">
        <f t="shared" si="1368"/>
        <v>0.87473475688684399</v>
      </c>
      <c r="BQ352" s="19">
        <f t="shared" si="1369"/>
        <v>1.1233076362188987</v>
      </c>
      <c r="BR352" s="19">
        <f t="shared" si="1370"/>
        <v>0.84196323848324928</v>
      </c>
      <c r="BS352" s="19">
        <f t="shared" si="1371"/>
        <v>0.89994423421987269</v>
      </c>
      <c r="BU352" s="16"/>
      <c r="BV352" s="9">
        <f t="shared" si="1372"/>
        <v>1.3891291162026258</v>
      </c>
      <c r="BW352" s="9">
        <f t="shared" si="1165"/>
        <v>0.89994423421987269</v>
      </c>
      <c r="BX352" s="9">
        <f t="shared" si="1166"/>
        <v>0.97758929409743733</v>
      </c>
      <c r="BY352" s="9">
        <f t="shared" si="1167"/>
        <v>0.91742036720794784</v>
      </c>
      <c r="BZ352" s="9">
        <f t="shared" si="1168"/>
        <v>1.0034389742497474</v>
      </c>
      <c r="CA352" s="9">
        <f t="shared" si="1142"/>
        <v>1.2501392589801257</v>
      </c>
      <c r="CB352" s="9">
        <f t="shared" si="1169"/>
        <v>1.2501387387135006</v>
      </c>
      <c r="CC352" s="9"/>
      <c r="CD352" s="9">
        <f t="shared" si="1170"/>
        <v>0.89686032916942948</v>
      </c>
      <c r="CE352" s="9">
        <f t="shared" si="1171"/>
        <v>0.89994460874706306</v>
      </c>
      <c r="CG352" s="35"/>
      <c r="CH352">
        <f t="shared" si="1172"/>
        <v>1996</v>
      </c>
      <c r="CI352" s="19">
        <f t="shared" si="1173"/>
        <v>6.0682166825405261E-2</v>
      </c>
      <c r="CJ352" s="19">
        <f t="shared" si="1257"/>
        <v>1.1719241396106672E-2</v>
      </c>
      <c r="CK352" s="19">
        <f t="shared" si="1258"/>
        <v>2.5280272767256428E-3</v>
      </c>
      <c r="CL352" s="19">
        <f t="shared" si="1259"/>
        <v>7.0134357342358863E-7</v>
      </c>
      <c r="CM352" s="19">
        <f t="shared" si="1260"/>
        <v>7.0134357342358863E-7</v>
      </c>
      <c r="CN352" s="19">
        <f t="shared" si="1261"/>
        <v>7.0134357342358863E-7</v>
      </c>
      <c r="CO352" s="19">
        <f t="shared" si="1262"/>
        <v>2.4858257480671303E-2</v>
      </c>
      <c r="CP352" s="19">
        <f t="shared" si="1263"/>
        <v>0.17152800825600581</v>
      </c>
      <c r="CQ352" s="19">
        <f t="shared" si="1264"/>
        <v>2.8285962430098857E-3</v>
      </c>
      <c r="CR352" s="19">
        <f t="shared" si="1265"/>
        <v>0.24062931608666988</v>
      </c>
      <c r="CS352" s="19">
        <f t="shared" si="1266"/>
        <v>0.21466444566153192</v>
      </c>
      <c r="CT352" s="19">
        <f t="shared" si="1267"/>
        <v>1.021099195771104E-2</v>
      </c>
      <c r="CU352" s="19">
        <f t="shared" si="1268"/>
        <v>5.3904842508481682E-2</v>
      </c>
      <c r="CV352" s="19">
        <f t="shared" si="1269"/>
        <v>0.14642162836586484</v>
      </c>
      <c r="CW352" s="19">
        <f t="shared" si="1270"/>
        <v>1.7413506458302076E-2</v>
      </c>
      <c r="CX352" s="19">
        <f t="shared" si="1271"/>
        <v>7.8977392585993181E-3</v>
      </c>
      <c r="CY352" s="19">
        <f t="shared" si="1256"/>
        <v>5.0531145385080785E-3</v>
      </c>
      <c r="CZ352" s="19">
        <f t="shared" si="1272"/>
        <v>4.7312751804578917E-3</v>
      </c>
      <c r="DA352" s="19">
        <f t="shared" si="1273"/>
        <v>1.824835383726528E-2</v>
      </c>
      <c r="DB352" s="19">
        <f t="shared" si="1274"/>
        <v>3.5790101785457959E-3</v>
      </c>
      <c r="DC352" s="19">
        <f t="shared" si="1275"/>
        <v>3.0993744594173026E-3</v>
      </c>
      <c r="DF352" s="19">
        <f t="shared" si="1227"/>
        <v>6.5300286649967842E-2</v>
      </c>
      <c r="DG352" s="19">
        <f t="shared" si="1278"/>
        <v>1.2556072936747891E-2</v>
      </c>
      <c r="DH352" s="19">
        <f t="shared" si="1279"/>
        <v>2.819280469508246E-3</v>
      </c>
      <c r="DI352" s="19">
        <f t="shared" si="1280"/>
        <v>7.0249128798143092E-7</v>
      </c>
      <c r="DJ352" s="19">
        <f t="shared" si="1281"/>
        <v>7.0249128798143092E-7</v>
      </c>
      <c r="DK352" s="19">
        <f t="shared" si="1282"/>
        <v>7.0249128798143092E-7</v>
      </c>
      <c r="DL352" s="19">
        <f t="shared" si="1283"/>
        <v>2.5549657959657242E-2</v>
      </c>
      <c r="DM352" s="19">
        <f t="shared" si="1284"/>
        <v>0.17283977758665212</v>
      </c>
      <c r="DN352" s="19">
        <f t="shared" si="1285"/>
        <v>2.9325001824259422E-3</v>
      </c>
      <c r="DO352" s="19">
        <f t="shared" si="1286"/>
        <v>0.23704459677036119</v>
      </c>
      <c r="DP352" s="19">
        <f t="shared" si="1287"/>
        <v>0.20601903751927106</v>
      </c>
      <c r="DQ352" s="19">
        <f t="shared" si="1288"/>
        <v>1.0444457580647666E-2</v>
      </c>
      <c r="DR352" s="19">
        <f t="shared" si="1289"/>
        <v>5.6341707208985119E-2</v>
      </c>
      <c r="DS352" s="19">
        <f t="shared" si="1290"/>
        <v>0.14420823489332582</v>
      </c>
      <c r="DT352" s="19">
        <f t="shared" si="1291"/>
        <v>1.8857447648047861E-2</v>
      </c>
      <c r="DU352" s="19">
        <f t="shared" si="1292"/>
        <v>8.4006096551606357E-3</v>
      </c>
      <c r="DV352" s="19">
        <f t="shared" si="1276"/>
        <v>5.0960756570160755E-3</v>
      </c>
      <c r="DW352" s="19">
        <f t="shared" si="1293"/>
        <v>5.0956715361432214E-3</v>
      </c>
      <c r="DX352" s="19">
        <f t="shared" si="1294"/>
        <v>1.8911578147791538E-2</v>
      </c>
      <c r="DY352" s="19">
        <f t="shared" si="1295"/>
        <v>3.722723549612087E-3</v>
      </c>
      <c r="DZ352" s="19">
        <f t="shared" si="1296"/>
        <v>3.4377492028656227E-3</v>
      </c>
      <c r="EA352" s="19">
        <f t="shared" si="1196"/>
        <v>0.9995795726280513</v>
      </c>
      <c r="EB352" s="19"/>
      <c r="EC352" s="19">
        <f t="shared" si="1228"/>
        <v>6.5327752225151178E-2</v>
      </c>
      <c r="ED352" s="19">
        <f t="shared" si="1297"/>
        <v>1.2561354073829268E-2</v>
      </c>
      <c r="EE352" s="19">
        <f t="shared" si="1298"/>
        <v>2.8204662707301191E-3</v>
      </c>
      <c r="EF352" s="19">
        <f t="shared" si="1299"/>
        <v>7.0278675877146152E-7</v>
      </c>
      <c r="EG352" s="19">
        <f t="shared" si="1300"/>
        <v>7.0278675877146152E-7</v>
      </c>
      <c r="EH352" s="19">
        <f t="shared" si="1301"/>
        <v>7.0278675877146152E-7</v>
      </c>
      <c r="EI352" s="19">
        <f t="shared" si="1302"/>
        <v>2.556040425324338E-2</v>
      </c>
      <c r="EJ352" s="19">
        <f t="shared" si="1303"/>
        <v>0.17291247472397747</v>
      </c>
      <c r="EK352" s="19">
        <f t="shared" si="1304"/>
        <v>2.9337336043352103E-3</v>
      </c>
      <c r="EL352" s="19">
        <f t="shared" si="1305"/>
        <v>0.2371442987246466</v>
      </c>
      <c r="EM352" s="19">
        <f t="shared" si="1306"/>
        <v>0.20610568999285842</v>
      </c>
      <c r="EN352" s="19">
        <f t="shared" si="1307"/>
        <v>1.0448850563429934E-2</v>
      </c>
      <c r="EO352" s="19">
        <f t="shared" si="1308"/>
        <v>5.6365404767980548E-2</v>
      </c>
      <c r="EP352" s="19">
        <f t="shared" si="1309"/>
        <v>0.14426888948338529</v>
      </c>
      <c r="EQ352" s="19">
        <f t="shared" si="1310"/>
        <v>1.8865379169833048E-2</v>
      </c>
      <c r="ER352" s="19">
        <f t="shared" si="1311"/>
        <v>8.4041429869101038E-3</v>
      </c>
      <c r="ES352" s="19">
        <f t="shared" si="1277"/>
        <v>5.098219087868807E-3</v>
      </c>
      <c r="ET352" s="19">
        <f t="shared" si="1312"/>
        <v>5.0978147970210143E-3</v>
      </c>
      <c r="EU352" s="19">
        <f t="shared" si="1313"/>
        <v>1.8919532437092563E-2</v>
      </c>
      <c r="EV352" s="19">
        <f t="shared" si="1314"/>
        <v>3.724289342792854E-3</v>
      </c>
      <c r="EW352" s="19">
        <f t="shared" si="1315"/>
        <v>3.4391951346376972E-3</v>
      </c>
      <c r="EX352" s="19"/>
      <c r="EY352" s="19"/>
      <c r="EZ352" s="19">
        <f t="shared" si="1229"/>
        <v>-0.12583257762672234</v>
      </c>
      <c r="FA352" s="19">
        <f t="shared" si="1240"/>
        <v>-0.11546656836891349</v>
      </c>
      <c r="FB352" s="19">
        <f t="shared" si="1241"/>
        <v>-0.18833458444290799</v>
      </c>
      <c r="FC352" s="19">
        <f t="shared" si="1242"/>
        <v>1.5840818638045099E-2</v>
      </c>
      <c r="FD352" s="19">
        <f t="shared" si="1243"/>
        <v>1.7658827838201881E-2</v>
      </c>
      <c r="FE352" s="19">
        <f t="shared" si="1244"/>
        <v>2.2656771629660608E-2</v>
      </c>
      <c r="FF352" s="19">
        <f t="shared" si="1245"/>
        <v>-7.7997511379048895E-2</v>
      </c>
      <c r="FG352" s="19">
        <f t="shared" si="1246"/>
        <v>1.1878036621546037E-2</v>
      </c>
      <c r="FH352" s="19">
        <f t="shared" si="1247"/>
        <v>-7.6626739910041944E-2</v>
      </c>
      <c r="FI352" s="19">
        <f t="shared" si="1248"/>
        <v>1.931600656803904E-2</v>
      </c>
      <c r="FJ352" s="19">
        <f t="shared" si="1249"/>
        <v>7.4463549501329024E-2</v>
      </c>
      <c r="FK352" s="19">
        <f t="shared" si="1250"/>
        <v>-7.5647873024408327E-2</v>
      </c>
      <c r="FL352" s="19">
        <f t="shared" si="1251"/>
        <v>-0.14977000212163855</v>
      </c>
      <c r="FM352" s="19">
        <f t="shared" si="1252"/>
        <v>3.4771732403571461E-3</v>
      </c>
      <c r="FN352" s="19">
        <f t="shared" si="1253"/>
        <v>-0.18945302056960311</v>
      </c>
      <c r="FO352" s="19">
        <f t="shared" si="1254"/>
        <v>-0.14256983049382554</v>
      </c>
      <c r="FP352" s="19">
        <f t="shared" si="1235"/>
        <v>-0.22092478897868995</v>
      </c>
      <c r="FQ352" s="19">
        <f t="shared" si="1236"/>
        <v>-0.17222612511652763</v>
      </c>
      <c r="FR352" s="19">
        <f t="shared" si="1237"/>
        <v>-8.239695391642414E-2</v>
      </c>
      <c r="FS352" s="19">
        <f t="shared" si="1238"/>
        <v>-8.4661464528846903E-2</v>
      </c>
      <c r="FT352" s="19">
        <f t="shared" si="1239"/>
        <v>-0.24342108065340901</v>
      </c>
      <c r="FU352" s="19"/>
      <c r="FV352" s="19"/>
      <c r="FW352" s="19">
        <f t="shared" si="1384"/>
        <v>0.99138028863383332</v>
      </c>
      <c r="FX352" s="19">
        <f t="shared" si="1230"/>
        <v>0.68818777894413818</v>
      </c>
      <c r="FY352" s="19">
        <f t="shared" si="1373"/>
        <v>1.0034389742497474</v>
      </c>
      <c r="FZ352" s="19"/>
      <c r="GA352" s="19">
        <f t="shared" si="1385"/>
        <v>0.96443856906264414</v>
      </c>
      <c r="GB352" s="19">
        <f t="shared" si="1231"/>
        <v>0.76314805400348684</v>
      </c>
      <c r="GC352" s="19">
        <f t="shared" si="1374"/>
        <v>0.97758929409743733</v>
      </c>
      <c r="GD352" s="19"/>
      <c r="GE352" s="19">
        <f t="shared" si="1386"/>
        <v>1.0168125721492771</v>
      </c>
      <c r="GF352" s="19">
        <f t="shared" si="1232"/>
        <v>0.82521556937452789</v>
      </c>
      <c r="GG352" s="19">
        <f t="shared" si="1375"/>
        <v>0.91742036720794784</v>
      </c>
      <c r="GH352" s="19"/>
      <c r="GI352" s="132">
        <f t="shared" si="1318"/>
        <v>1.3891291162026258</v>
      </c>
      <c r="GJ352" s="19">
        <f t="shared" si="1203"/>
        <v>1.2501392589801257</v>
      </c>
      <c r="GK352" s="19">
        <f t="shared" si="1376"/>
        <v>1.2501387387135006</v>
      </c>
      <c r="GL352" s="3"/>
      <c r="GM352" s="3"/>
      <c r="GN352" s="8"/>
      <c r="GO352" s="5">
        <f t="shared" si="1233"/>
        <v>47</v>
      </c>
      <c r="GP352" t="b">
        <f t="shared" si="1204"/>
        <v>0</v>
      </c>
      <c r="GS352" s="11"/>
      <c r="GT352" s="11"/>
      <c r="GU352" s="11"/>
      <c r="GV352" s="11"/>
      <c r="GW352" s="11"/>
      <c r="GX352" s="11"/>
      <c r="GY352" s="11"/>
      <c r="GZ352" s="11" t="str">
        <f ca="1">IF(GP352,OFFSET(#REF!,$GP$225+$GO352,0),"")</f>
        <v/>
      </c>
      <c r="HA352" s="12" t="str">
        <f t="shared" ca="1" si="1343"/>
        <v/>
      </c>
      <c r="HB352" s="12" t="str">
        <f t="shared" ca="1" si="1344"/>
        <v/>
      </c>
      <c r="HC352" s="12" t="str">
        <f t="shared" ca="1" si="1345"/>
        <v/>
      </c>
      <c r="HD352" s="12" t="str">
        <f t="shared" ca="1" si="1346"/>
        <v/>
      </c>
      <c r="HE352" t="str">
        <f t="shared" ca="1" si="1212"/>
        <v/>
      </c>
      <c r="HF352" s="12" t="str">
        <f t="shared" ca="1" si="1347"/>
        <v/>
      </c>
      <c r="HG352" s="12" t="str">
        <f t="shared" ca="1" si="1348"/>
        <v/>
      </c>
      <c r="HH352" s="12" t="str">
        <f t="shared" ca="1" si="1349"/>
        <v/>
      </c>
      <c r="HJ352" s="17"/>
      <c r="HL352" s="18">
        <f t="shared" si="1213"/>
        <v>1996</v>
      </c>
      <c r="HM352" s="9">
        <f t="shared" si="1377"/>
        <v>1</v>
      </c>
      <c r="HN352" s="9">
        <f t="shared" si="1378"/>
        <v>1</v>
      </c>
      <c r="HO352" s="9">
        <f t="shared" si="1379"/>
        <v>1</v>
      </c>
      <c r="HP352" s="9">
        <f t="shared" si="1380"/>
        <v>1</v>
      </c>
      <c r="HQ352" s="9">
        <f t="shared" si="1381"/>
        <v>1</v>
      </c>
      <c r="HR352" s="9">
        <f t="shared" si="1158"/>
        <v>1</v>
      </c>
      <c r="HS352" s="9">
        <f t="shared" si="1382"/>
        <v>1</v>
      </c>
      <c r="HT352" s="9"/>
      <c r="HU352" s="9">
        <f t="shared" si="1383"/>
        <v>1</v>
      </c>
      <c r="HV352" s="23">
        <f t="shared" si="1161"/>
        <v>1</v>
      </c>
      <c r="HX352" s="8"/>
      <c r="HY352" s="5">
        <f t="shared" si="1234"/>
        <v>47</v>
      </c>
      <c r="HZ352" t="b">
        <f t="shared" si="1214"/>
        <v>0</v>
      </c>
      <c r="IC352" s="11"/>
      <c r="ID352" s="11"/>
      <c r="IE352" s="11"/>
      <c r="IF352" t="str">
        <f t="shared" ca="1" si="1216"/>
        <v/>
      </c>
      <c r="IG352" s="12" t="str">
        <f t="shared" si="1217"/>
        <v/>
      </c>
      <c r="IH352" s="19" t="str">
        <f t="shared" ca="1" si="1218"/>
        <v/>
      </c>
      <c r="II352" s="19" t="str">
        <f t="shared" ca="1" si="1219"/>
        <v/>
      </c>
      <c r="IJ352" s="11" t="str">
        <f t="shared" ca="1" si="1220"/>
        <v/>
      </c>
      <c r="IK352" s="12" t="str">
        <f t="shared" ca="1" si="1221"/>
        <v/>
      </c>
      <c r="IL352" s="12" t="str">
        <f t="shared" ca="1" si="1340"/>
        <v/>
      </c>
      <c r="IM352" s="12" t="str">
        <f t="shared" ca="1" si="1341"/>
        <v/>
      </c>
      <c r="IN352" s="12" t="str">
        <f t="shared" ca="1" si="1342"/>
        <v/>
      </c>
      <c r="IO352" t="str">
        <f t="shared" ca="1" si="1222"/>
        <v/>
      </c>
      <c r="IP352" s="12" t="str">
        <f t="shared" ca="1" si="1223"/>
        <v/>
      </c>
      <c r="IQ352" s="12" t="str">
        <f t="shared" ca="1" si="1224"/>
        <v/>
      </c>
      <c r="IR352" s="12" t="str">
        <f t="shared" ca="1" si="1225"/>
        <v/>
      </c>
    </row>
    <row r="353" spans="1:252" x14ac:dyDescent="0.2">
      <c r="A353" t="s">
        <v>218</v>
      </c>
      <c r="B353" s="1">
        <f t="shared" si="1226"/>
        <v>1997</v>
      </c>
      <c r="C353" s="124">
        <f>Manufacturing_Energy_Data!C87</f>
        <v>867.68525811561415</v>
      </c>
      <c r="D353" s="124">
        <f>Manufacturing_Energy_Data!D87</f>
        <v>170.57022786370626</v>
      </c>
      <c r="E353" s="124">
        <f>Manufacturing_Energy_Data!E87</f>
        <v>34.309579022565551</v>
      </c>
      <c r="F353" s="124">
        <v>0.01</v>
      </c>
      <c r="G353" s="124">
        <v>0.01</v>
      </c>
      <c r="H353" s="124">
        <v>0.01</v>
      </c>
      <c r="I353" s="124">
        <f>Manufacturing_Energy_Data!F87</f>
        <v>351.22789070081427</v>
      </c>
      <c r="J353" s="124">
        <f>Manufacturing_Energy_Data!G87</f>
        <v>2444.4671078929837</v>
      </c>
      <c r="K353" s="124">
        <f>Manufacturing_Energy_Data!H87</f>
        <v>40.608372244311404</v>
      </c>
      <c r="L353" s="124">
        <f>Manufacturing_Energy_Data!I87</f>
        <v>3465.1910244853348</v>
      </c>
      <c r="M353" s="124">
        <f>Manufacturing_Energy_Data!J87</f>
        <v>3103.9541409155927</v>
      </c>
      <c r="N353" s="124">
        <f>Manufacturing_Energy_Data!K87</f>
        <v>135.30020215581013</v>
      </c>
      <c r="O353" s="124">
        <f>Manufacturing_Energy_Data!L87</f>
        <v>781.48054541412921</v>
      </c>
      <c r="P353" s="124">
        <f>Manufacturing_Energy_Data!M87</f>
        <v>2032.416827386887</v>
      </c>
      <c r="Q353" s="124">
        <f>Manufacturing_Energy_Data!N87</f>
        <v>234.68145352408129</v>
      </c>
      <c r="R353" s="124">
        <f>Manufacturing_Energy_Data!O87</f>
        <v>106.43670136428443</v>
      </c>
      <c r="S353" s="124">
        <f>Manufacturing_Energy_Data!P87</f>
        <v>65.619117583298419</v>
      </c>
      <c r="T353" s="124">
        <f>Manufacturing_Energy_Data!Q87</f>
        <v>58.848707074425718</v>
      </c>
      <c r="U353" s="124">
        <f>Manufacturing_Energy_Data!R87</f>
        <v>258.23641416413506</v>
      </c>
      <c r="V353" s="124">
        <f>Manufacturing_Energy_Data!S87</f>
        <v>51.656782449462625</v>
      </c>
      <c r="W353" s="124">
        <f>Manufacturing_Energy_Data!T87</f>
        <v>42.319065802984603</v>
      </c>
      <c r="X353" s="124">
        <f t="shared" si="1387"/>
        <v>14245.039418160422</v>
      </c>
      <c r="Y353">
        <v>14329.422456486822</v>
      </c>
      <c r="Z353" s="19">
        <f t="shared" si="1319"/>
        <v>1.4240968399527165</v>
      </c>
      <c r="AA353" s="19">
        <f t="shared" si="1320"/>
        <v>1.8608645635089596</v>
      </c>
      <c r="AB353" s="19">
        <f t="shared" si="1321"/>
        <v>0.43119352864158417</v>
      </c>
      <c r="AC353" s="19">
        <f t="shared" si="1322"/>
        <v>1.6412596925358428E-5</v>
      </c>
      <c r="AD353" s="19">
        <f t="shared" si="1323"/>
        <v>1.0909668040051393E-4</v>
      </c>
      <c r="AE353" s="19">
        <f t="shared" si="1324"/>
        <v>1.2567730089546901E-4</v>
      </c>
      <c r="AF353" s="19">
        <f t="shared" si="1325"/>
        <v>3.5529473691032676</v>
      </c>
      <c r="AG353" s="19">
        <f t="shared" si="1326"/>
        <v>14.040224245988115</v>
      </c>
      <c r="AH353" s="19">
        <f t="shared" si="1327"/>
        <v>0.39020159598637927</v>
      </c>
      <c r="AI353" s="19">
        <f t="shared" si="1328"/>
        <v>8.6384813475248396</v>
      </c>
      <c r="AJ353" s="19">
        <f t="shared" si="1329"/>
        <v>5.9414356453241499</v>
      </c>
      <c r="AK353" s="19">
        <f t="shared" si="1330"/>
        <v>0.74891456425372838</v>
      </c>
      <c r="AL353" s="19">
        <f t="shared" si="1331"/>
        <v>7.8119952021412509</v>
      </c>
      <c r="AM353" s="19">
        <f t="shared" si="1332"/>
        <v>9.8729597833213365</v>
      </c>
      <c r="AN353" s="19">
        <f t="shared" si="1333"/>
        <v>0.84075861804215346</v>
      </c>
      <c r="AO353" s="19">
        <f t="shared" si="1334"/>
        <v>0.36715352680795793</v>
      </c>
      <c r="AP353" s="19">
        <f t="shared" si="1335"/>
        <v>0.32195384350196826</v>
      </c>
      <c r="AQ353" s="19">
        <f t="shared" si="1336"/>
        <v>0.5045789222579341</v>
      </c>
      <c r="AR353" s="19">
        <f t="shared" si="1337"/>
        <v>0.41026824255686267</v>
      </c>
      <c r="AS353" s="19">
        <f t="shared" si="1338"/>
        <v>0.7204328705579397</v>
      </c>
      <c r="AT353" s="19">
        <f t="shared" si="1339"/>
        <v>0.38421599504587323</v>
      </c>
      <c r="AU353" s="19">
        <f t="shared" si="1317"/>
        <v>12.060937147329572</v>
      </c>
      <c r="AV353" s="19"/>
      <c r="AX353" s="19">
        <f t="shared" si="1350"/>
        <v>0.8622118645138076</v>
      </c>
      <c r="AY353" s="19">
        <f t="shared" si="1351"/>
        <v>0.80488798676311935</v>
      </c>
      <c r="AZ353" s="19">
        <f t="shared" si="1352"/>
        <v>1.1906261792072468</v>
      </c>
      <c r="BA353" s="19">
        <f t="shared" si="1353"/>
        <v>0.80927185811213032</v>
      </c>
      <c r="BB353" s="19">
        <f t="shared" si="1354"/>
        <v>0.73680115312352856</v>
      </c>
      <c r="BC353" s="19">
        <f t="shared" si="1355"/>
        <v>0.96718923784681099</v>
      </c>
      <c r="BD353" s="19">
        <f t="shared" si="1356"/>
        <v>1.1036521575304776</v>
      </c>
      <c r="BE353" s="19">
        <f t="shared" si="1357"/>
        <v>0.96199546971259575</v>
      </c>
      <c r="BF353" s="19">
        <f t="shared" si="1358"/>
        <v>1.139364775489569</v>
      </c>
      <c r="BG353" s="19">
        <f t="shared" si="1359"/>
        <v>1.1121848840656452</v>
      </c>
      <c r="BH353" s="19">
        <f t="shared" si="1360"/>
        <v>1.1856189193650242</v>
      </c>
      <c r="BI353" s="19">
        <f t="shared" si="1361"/>
        <v>0.58994645520116162</v>
      </c>
      <c r="BJ353" s="19">
        <f t="shared" si="1362"/>
        <v>0.7487430804842935</v>
      </c>
      <c r="BK353" s="19">
        <f t="shared" si="1363"/>
        <v>0.78857647360482763</v>
      </c>
      <c r="BL353" s="19">
        <f t="shared" si="1364"/>
        <v>0.79622809513928816</v>
      </c>
      <c r="BM353" s="19">
        <f t="shared" si="1365"/>
        <v>0.65513699932370717</v>
      </c>
      <c r="BN353" s="19">
        <f t="shared" si="1366"/>
        <v>0.28568428935728357</v>
      </c>
      <c r="BO353" s="19">
        <f t="shared" si="1367"/>
        <v>0.71247805822033716</v>
      </c>
      <c r="BP353" s="19">
        <f t="shared" si="1368"/>
        <v>0.78754153343637556</v>
      </c>
      <c r="BQ353" s="19">
        <f t="shared" si="1369"/>
        <v>1.0262010693222823</v>
      </c>
      <c r="BR353" s="19">
        <f t="shared" si="1370"/>
        <v>0.78205890313630011</v>
      </c>
      <c r="BS353" s="19">
        <f t="shared" si="1371"/>
        <v>0.84816449658846094</v>
      </c>
      <c r="BU353" s="16"/>
      <c r="BV353" s="9">
        <f t="shared" si="1372"/>
        <v>1.4725586491615958</v>
      </c>
      <c r="BW353" s="9">
        <f t="shared" si="1165"/>
        <v>0.84816449658846094</v>
      </c>
      <c r="BX353" s="9">
        <f t="shared" si="1166"/>
        <v>0.93680207362197954</v>
      </c>
      <c r="BY353" s="9">
        <f t="shared" si="1167"/>
        <v>0.94205818739755787</v>
      </c>
      <c r="BZ353" s="9">
        <f t="shared" si="1168"/>
        <v>0.96106945528359544</v>
      </c>
      <c r="CA353" s="9">
        <f t="shared" si="1142"/>
        <v>1.2489727048595407</v>
      </c>
      <c r="CB353" s="9">
        <f t="shared" si="1169"/>
        <v>1.248971965363129</v>
      </c>
      <c r="CC353" s="9"/>
      <c r="CD353" s="9">
        <f t="shared" si="1170"/>
        <v>0.88252206342659556</v>
      </c>
      <c r="CE353" s="9">
        <f t="shared" si="1171"/>
        <v>0.84816499877315288</v>
      </c>
      <c r="CG353" s="35"/>
      <c r="CH353">
        <f t="shared" si="1172"/>
        <v>1997</v>
      </c>
      <c r="CI353" s="19">
        <f t="shared" si="1173"/>
        <v>6.0911397479843928E-2</v>
      </c>
      <c r="CJ353" s="19">
        <f t="shared" si="1257"/>
        <v>1.1974008836104251E-2</v>
      </c>
      <c r="CK353" s="19">
        <f t="shared" si="1258"/>
        <v>2.4085281911417991E-3</v>
      </c>
      <c r="CL353" s="19">
        <f t="shared" si="1259"/>
        <v>7.0199875945947933E-7</v>
      </c>
      <c r="CM353" s="19">
        <f t="shared" si="1260"/>
        <v>7.0199875945947933E-7</v>
      </c>
      <c r="CN353" s="19">
        <f t="shared" si="1261"/>
        <v>7.0199875945947933E-7</v>
      </c>
      <c r="CO353" s="19">
        <f t="shared" si="1262"/>
        <v>2.4656154355954123E-2</v>
      </c>
      <c r="CP353" s="19">
        <f t="shared" si="1263"/>
        <v>0.17160128772803757</v>
      </c>
      <c r="CQ353" s="19">
        <f t="shared" si="1264"/>
        <v>2.8507026939175359E-3</v>
      </c>
      <c r="CR353" s="19">
        <f t="shared" si="1265"/>
        <v>0.24325598004788274</v>
      </c>
      <c r="CS353" s="19">
        <f t="shared" si="1266"/>
        <v>0.217897195634186</v>
      </c>
      <c r="CT353" s="19">
        <f t="shared" si="1267"/>
        <v>9.4980574067995479E-3</v>
      </c>
      <c r="CU353" s="19">
        <f t="shared" si="1268"/>
        <v>5.4859837342243603E-2</v>
      </c>
      <c r="CV353" s="19">
        <f t="shared" si="1269"/>
        <v>0.14267540915301655</v>
      </c>
      <c r="CW353" s="19">
        <f t="shared" si="1270"/>
        <v>1.6474608924205252E-2</v>
      </c>
      <c r="CX353" s="19">
        <f t="shared" si="1271"/>
        <v>7.4718432318686741E-3</v>
      </c>
      <c r="CY353" s="19">
        <f t="shared" si="1256"/>
        <v>4.6064539140301198E-3</v>
      </c>
      <c r="CZ353" s="19">
        <f t="shared" si="1272"/>
        <v>4.1311719362041137E-3</v>
      </c>
      <c r="DA353" s="19">
        <f t="shared" si="1273"/>
        <v>1.8128164239048714E-2</v>
      </c>
      <c r="DB353" s="19">
        <f t="shared" si="1274"/>
        <v>3.6262997197190967E-3</v>
      </c>
      <c r="DC353" s="19">
        <f t="shared" si="1275"/>
        <v>2.9707931695179268E-3</v>
      </c>
      <c r="DF353" s="19">
        <f t="shared" si="1227"/>
        <v>6.0796710127510492E-2</v>
      </c>
      <c r="DG353" s="19">
        <f t="shared" si="1278"/>
        <v>1.1846168527209317E-2</v>
      </c>
      <c r="DH353" s="19">
        <f t="shared" si="1279"/>
        <v>2.4677955399679892E-3</v>
      </c>
      <c r="DI353" s="19">
        <f t="shared" si="1280"/>
        <v>7.0167111545977216E-7</v>
      </c>
      <c r="DJ353" s="19">
        <f t="shared" si="1281"/>
        <v>7.0167111545977216E-7</v>
      </c>
      <c r="DK353" s="19">
        <f t="shared" si="1282"/>
        <v>7.0167111545977216E-7</v>
      </c>
      <c r="DL353" s="19">
        <f t="shared" si="1283"/>
        <v>2.4757068430212571E-2</v>
      </c>
      <c r="DM353" s="19">
        <f t="shared" si="1284"/>
        <v>0.17156464538377295</v>
      </c>
      <c r="DN353" s="19">
        <f t="shared" si="1285"/>
        <v>2.8396351269885847E-3</v>
      </c>
      <c r="DO353" s="19">
        <f t="shared" si="1286"/>
        <v>0.2419402716715203</v>
      </c>
      <c r="DP353" s="19">
        <f t="shared" si="1287"/>
        <v>0.21627679392771559</v>
      </c>
      <c r="DQ353" s="19">
        <f t="shared" si="1288"/>
        <v>9.8502250232668995E-3</v>
      </c>
      <c r="DR353" s="19">
        <f t="shared" si="1289"/>
        <v>5.4380942360938204E-2</v>
      </c>
      <c r="DS353" s="19">
        <f t="shared" si="1290"/>
        <v>0.14454042759681424</v>
      </c>
      <c r="DT353" s="19">
        <f t="shared" si="1291"/>
        <v>1.6939721318024986E-2</v>
      </c>
      <c r="DU353" s="19">
        <f t="shared" si="1292"/>
        <v>7.6828238898845342E-3</v>
      </c>
      <c r="DV353" s="19">
        <f t="shared" si="1276"/>
        <v>4.826339980022366E-3</v>
      </c>
      <c r="DW353" s="19">
        <f t="shared" si="1293"/>
        <v>4.4244427885552322E-3</v>
      </c>
      <c r="DX353" s="19">
        <f t="shared" si="1294"/>
        <v>1.8188192852687482E-2</v>
      </c>
      <c r="DY353" s="19">
        <f t="shared" si="1295"/>
        <v>3.6026032204669882E-3</v>
      </c>
      <c r="DZ353" s="19">
        <f t="shared" si="1296"/>
        <v>3.0346298147368583E-3</v>
      </c>
      <c r="EA353" s="19">
        <f t="shared" si="1196"/>
        <v>0.99996154259364201</v>
      </c>
      <c r="EB353" s="19"/>
      <c r="EC353" s="19">
        <f t="shared" si="1228"/>
        <v>6.0799048301217191E-2</v>
      </c>
      <c r="ED353" s="19">
        <f t="shared" si="1297"/>
        <v>1.1846624117646979E-2</v>
      </c>
      <c r="EE353" s="19">
        <f t="shared" si="1298"/>
        <v>2.4678904486338193E-3</v>
      </c>
      <c r="EF353" s="19">
        <f t="shared" si="1299"/>
        <v>7.0169810094878096E-7</v>
      </c>
      <c r="EG353" s="19">
        <f t="shared" si="1300"/>
        <v>7.0169810094878096E-7</v>
      </c>
      <c r="EH353" s="19">
        <f t="shared" si="1301"/>
        <v>7.0169810094878096E-7</v>
      </c>
      <c r="EI353" s="19">
        <f t="shared" si="1302"/>
        <v>2.4758020559469844E-2</v>
      </c>
      <c r="EJ353" s="19">
        <f t="shared" si="1303"/>
        <v>0.17157124356880621</v>
      </c>
      <c r="EK353" s="19">
        <f t="shared" si="1304"/>
        <v>2.8397443361904743E-3</v>
      </c>
      <c r="EL353" s="19">
        <f t="shared" si="1305"/>
        <v>0.241949576424699</v>
      </c>
      <c r="EM353" s="19">
        <f t="shared" si="1306"/>
        <v>0.21628511169214512</v>
      </c>
      <c r="EN353" s="19">
        <f t="shared" si="1307"/>
        <v>9.8506038519421048E-3</v>
      </c>
      <c r="EO353" s="19">
        <f t="shared" si="1308"/>
        <v>5.4383033791367698E-2</v>
      </c>
      <c r="EP353" s="19">
        <f t="shared" si="1309"/>
        <v>0.14454598646055297</v>
      </c>
      <c r="EQ353" s="19">
        <f t="shared" si="1310"/>
        <v>1.6940372800825644E-2</v>
      </c>
      <c r="ER353" s="19">
        <f t="shared" si="1311"/>
        <v>7.6831193627279635E-3</v>
      </c>
      <c r="ES353" s="19">
        <f t="shared" si="1277"/>
        <v>4.826525595678496E-3</v>
      </c>
      <c r="ET353" s="19">
        <f t="shared" si="1312"/>
        <v>4.4246129476933384E-3</v>
      </c>
      <c r="EU353" s="19">
        <f t="shared" si="1313"/>
        <v>1.8188892350311799E-2</v>
      </c>
      <c r="EV353" s="19">
        <f t="shared" si="1314"/>
        <v>3.602741772571339E-3</v>
      </c>
      <c r="EW353" s="19">
        <f t="shared" si="1315"/>
        <v>3.0347465232170951E-3</v>
      </c>
      <c r="EX353" s="19"/>
      <c r="EY353" s="19"/>
      <c r="EZ353" s="19">
        <f t="shared" si="1229"/>
        <v>-2.7894361156422715E-2</v>
      </c>
      <c r="FA353" s="19">
        <f t="shared" si="1240"/>
        <v>-1.2767663116609028E-2</v>
      </c>
      <c r="FB353" s="19">
        <f t="shared" si="1241"/>
        <v>-6.3073383704051134E-2</v>
      </c>
      <c r="FC353" s="19">
        <f t="shared" si="1242"/>
        <v>-3.0731055300729004E-2</v>
      </c>
      <c r="FD353" s="19">
        <f t="shared" si="1243"/>
        <v>-3.334022790061282E-2</v>
      </c>
      <c r="FE353" s="19">
        <f t="shared" si="1244"/>
        <v>-1.3716218607208596E-2</v>
      </c>
      <c r="FF353" s="19">
        <f t="shared" si="1245"/>
        <v>-3.6703255036234832E-2</v>
      </c>
      <c r="FG353" s="19">
        <f t="shared" si="1246"/>
        <v>-1.8294431910215039E-2</v>
      </c>
      <c r="FH353" s="19">
        <f t="shared" si="1247"/>
        <v>-1.6048942292703993E-2</v>
      </c>
      <c r="FI353" s="19">
        <f t="shared" si="1248"/>
        <v>-3.4136155969041994E-2</v>
      </c>
      <c r="FJ353" s="19">
        <f t="shared" si="1249"/>
        <v>-5.0236971837775146E-2</v>
      </c>
      <c r="FK353" s="19">
        <f t="shared" si="1250"/>
        <v>-0.13171586964945084</v>
      </c>
      <c r="FL353" s="19">
        <f t="shared" si="1251"/>
        <v>-1.8956172825559628E-2</v>
      </c>
      <c r="FM353" s="19">
        <f t="shared" si="1252"/>
        <v>-5.8277649128552433E-2</v>
      </c>
      <c r="FN353" s="19">
        <f t="shared" si="1253"/>
        <v>-0.10186917770743306</v>
      </c>
      <c r="FO353" s="19">
        <f t="shared" si="1254"/>
        <v>-0.10152072481897308</v>
      </c>
      <c r="FP353" s="19">
        <f t="shared" si="1235"/>
        <v>-0.29632170383477546</v>
      </c>
      <c r="FQ353" s="19">
        <f t="shared" si="1236"/>
        <v>-0.17475639656836436</v>
      </c>
      <c r="FR353" s="19">
        <f t="shared" si="1237"/>
        <v>-0.10500459523582796</v>
      </c>
      <c r="FS353" s="19">
        <f t="shared" si="1238"/>
        <v>-9.0413878118471888E-2</v>
      </c>
      <c r="FT353" s="19">
        <f t="shared" si="1239"/>
        <v>-7.3806292118268502E-2</v>
      </c>
      <c r="FU353" s="19"/>
      <c r="FV353" s="19"/>
      <c r="FW353" s="19">
        <f t="shared" si="1384"/>
        <v>0.95777568935088375</v>
      </c>
      <c r="FX353" s="19">
        <f t="shared" si="1230"/>
        <v>0.65912952438107553</v>
      </c>
      <c r="FY353" s="19">
        <f t="shared" si="1373"/>
        <v>0.96106945528359544</v>
      </c>
      <c r="FZ353" s="19"/>
      <c r="GA353" s="19">
        <f t="shared" si="1385"/>
        <v>0.95827775455221742</v>
      </c>
      <c r="GB353" s="19">
        <f t="shared" si="1231"/>
        <v>0.73130780358135572</v>
      </c>
      <c r="GC353" s="19">
        <f t="shared" si="1374"/>
        <v>0.93680207362197954</v>
      </c>
      <c r="GD353" s="19"/>
      <c r="GE353" s="19">
        <f t="shared" si="1386"/>
        <v>1.0268555408951647</v>
      </c>
      <c r="GF353" s="19">
        <f t="shared" si="1232"/>
        <v>0.84737717984519212</v>
      </c>
      <c r="GG353" s="19">
        <f t="shared" si="1375"/>
        <v>0.94205818739755787</v>
      </c>
      <c r="GH353" s="19"/>
      <c r="GI353" s="132">
        <f t="shared" si="1318"/>
        <v>1.4725586491615958</v>
      </c>
      <c r="GJ353" s="19">
        <f t="shared" si="1203"/>
        <v>1.2489727048595407</v>
      </c>
      <c r="GK353" s="19">
        <f t="shared" si="1376"/>
        <v>1.248971965363129</v>
      </c>
      <c r="GL353" s="3"/>
      <c r="GM353" s="3"/>
      <c r="GN353" s="8"/>
      <c r="GO353" s="5">
        <f t="shared" si="1233"/>
        <v>48</v>
      </c>
      <c r="GP353" t="b">
        <f t="shared" si="1204"/>
        <v>0</v>
      </c>
      <c r="GS353" s="11"/>
      <c r="GT353" s="11"/>
      <c r="GU353" s="11"/>
      <c r="GV353" s="11"/>
      <c r="GW353" s="11"/>
      <c r="GX353" s="11"/>
      <c r="GY353" s="11"/>
      <c r="GZ353" s="11" t="str">
        <f ca="1">IF(GP353,OFFSET(#REF!,$GP$225+$GO353,0),"")</f>
        <v/>
      </c>
      <c r="HA353" s="12" t="str">
        <f t="shared" ca="1" si="1343"/>
        <v/>
      </c>
      <c r="HB353" s="12" t="str">
        <f t="shared" ca="1" si="1344"/>
        <v/>
      </c>
      <c r="HC353" s="12" t="str">
        <f t="shared" ca="1" si="1345"/>
        <v/>
      </c>
      <c r="HD353" s="12" t="str">
        <f t="shared" ca="1" si="1346"/>
        <v/>
      </c>
      <c r="HE353" t="str">
        <f t="shared" ca="1" si="1212"/>
        <v/>
      </c>
      <c r="HF353" s="12" t="str">
        <f t="shared" ca="1" si="1347"/>
        <v/>
      </c>
      <c r="HG353" s="12" t="str">
        <f t="shared" ca="1" si="1348"/>
        <v/>
      </c>
      <c r="HH353" s="12" t="str">
        <f t="shared" ca="1" si="1349"/>
        <v/>
      </c>
      <c r="HJ353" s="17"/>
      <c r="HL353" s="18">
        <f t="shared" si="1213"/>
        <v>1997</v>
      </c>
      <c r="HM353" s="9">
        <f t="shared" si="1377"/>
        <v>1.0600588757271434</v>
      </c>
      <c r="HN353" s="9">
        <f t="shared" si="1378"/>
        <v>0.94246339310535432</v>
      </c>
      <c r="HO353" s="9">
        <f t="shared" si="1379"/>
        <v>0.95827775455221742</v>
      </c>
      <c r="HP353" s="9">
        <f t="shared" si="1380"/>
        <v>1.0268555408951647</v>
      </c>
      <c r="HQ353" s="9">
        <f t="shared" si="1381"/>
        <v>0.95777568935088375</v>
      </c>
      <c r="HR353" s="9">
        <f t="shared" si="1158"/>
        <v>0.99906686066195816</v>
      </c>
      <c r="HS353" s="9">
        <f t="shared" si="1382"/>
        <v>0.99906668490925077</v>
      </c>
      <c r="HT353" s="9"/>
      <c r="HU353" s="9">
        <f t="shared" si="1383"/>
        <v>0.98401282197852102</v>
      </c>
      <c r="HV353" s="23">
        <f t="shared" si="1161"/>
        <v>0.94246355890058642</v>
      </c>
      <c r="HX353" s="8"/>
      <c r="HY353" s="5">
        <f t="shared" si="1234"/>
        <v>48</v>
      </c>
      <c r="HZ353" t="b">
        <f t="shared" si="1214"/>
        <v>0</v>
      </c>
      <c r="IC353" s="11"/>
      <c r="ID353" s="11"/>
      <c r="IE353" s="11"/>
      <c r="IF353" t="str">
        <f t="shared" ca="1" si="1216"/>
        <v/>
      </c>
      <c r="IG353" s="12" t="str">
        <f t="shared" si="1217"/>
        <v/>
      </c>
      <c r="IH353" s="19" t="str">
        <f t="shared" ca="1" si="1218"/>
        <v/>
      </c>
      <c r="II353" s="19" t="str">
        <f t="shared" ca="1" si="1219"/>
        <v/>
      </c>
      <c r="IJ353" s="11" t="str">
        <f t="shared" ca="1" si="1220"/>
        <v/>
      </c>
      <c r="IK353" s="12" t="str">
        <f t="shared" ca="1" si="1221"/>
        <v/>
      </c>
      <c r="IL353" s="12" t="str">
        <f t="shared" ca="1" si="1340"/>
        <v/>
      </c>
      <c r="IM353" s="12" t="str">
        <f t="shared" ca="1" si="1341"/>
        <v/>
      </c>
      <c r="IN353" s="12" t="str">
        <f t="shared" ca="1" si="1342"/>
        <v/>
      </c>
      <c r="IO353" t="str">
        <f t="shared" ca="1" si="1222"/>
        <v/>
      </c>
      <c r="IP353" s="12" t="str">
        <f t="shared" ca="1" si="1223"/>
        <v/>
      </c>
      <c r="IQ353" s="12" t="str">
        <f t="shared" ca="1" si="1224"/>
        <v/>
      </c>
      <c r="IR353" s="12" t="str">
        <f t="shared" ca="1" si="1225"/>
        <v/>
      </c>
    </row>
    <row r="354" spans="1:252" x14ac:dyDescent="0.2">
      <c r="A354" t="s">
        <v>218</v>
      </c>
      <c r="B354" s="1">
        <f t="shared" si="1226"/>
        <v>1998</v>
      </c>
      <c r="C354" s="124">
        <f>Manufacturing_Energy_Data!C88</f>
        <v>914.596452</v>
      </c>
      <c r="D354" s="124">
        <f>Manufacturing_Energy_Data!D88</f>
        <v>183.883668</v>
      </c>
      <c r="E354" s="124">
        <f>Manufacturing_Energy_Data!E88</f>
        <v>35.487055999999995</v>
      </c>
      <c r="F354" s="124">
        <v>0.01</v>
      </c>
      <c r="G354" s="124">
        <v>0.01</v>
      </c>
      <c r="H354" s="124">
        <v>0.01</v>
      </c>
      <c r="I354" s="124">
        <f>Manufacturing_Energy_Data!F88</f>
        <v>431.76796000000002</v>
      </c>
      <c r="J354" s="124">
        <f>Manufacturing_Energy_Data!G88</f>
        <v>2503.918032</v>
      </c>
      <c r="K354" s="124">
        <f>Manufacturing_Energy_Data!H88</f>
        <v>47.004247999999997</v>
      </c>
      <c r="L354" s="124">
        <f>Manufacturing_Energy_Data!I88</f>
        <v>3495.5546920000002</v>
      </c>
      <c r="M354" s="124">
        <f>Manufacturing_Energy_Data!J88</f>
        <v>3126.5770039999998</v>
      </c>
      <c r="N354" s="124">
        <f>Manufacturing_Energy_Data!K88</f>
        <v>144.39999600000002</v>
      </c>
      <c r="O354" s="124">
        <f>Manufacturing_Energy_Data!L88</f>
        <v>834.98687599999994</v>
      </c>
      <c r="P354" s="124">
        <f>Manufacturing_Energy_Data!M88</f>
        <v>2031.356088</v>
      </c>
      <c r="Q354" s="124">
        <f>Manufacturing_Energy_Data!N88</f>
        <v>265.28541200000001</v>
      </c>
      <c r="R354" s="124">
        <f>Manufacturing_Energy_Data!O88</f>
        <v>116.85666400000001</v>
      </c>
      <c r="S354" s="124">
        <f>Manufacturing_Energy_Data!P88</f>
        <v>67.813715999999999</v>
      </c>
      <c r="T354" s="124">
        <f>Manufacturing_Energy_Data!Q88</f>
        <v>60.671008</v>
      </c>
      <c r="U354" s="124">
        <f>Manufacturing_Energy_Data!R88</f>
        <v>292.75512400000002</v>
      </c>
      <c r="V354" s="124">
        <f>Manufacturing_Energy_Data!S88</f>
        <v>58.499848</v>
      </c>
      <c r="W354" s="124">
        <f>Manufacturing_Energy_Data!T88</f>
        <v>47.700868</v>
      </c>
      <c r="X354" s="124">
        <f t="shared" si="1387"/>
        <v>14659.144711999999</v>
      </c>
      <c r="Y354">
        <v>14659.144711999999</v>
      </c>
      <c r="Z354" s="19">
        <f t="shared" si="1319"/>
        <v>1.4486681283747405</v>
      </c>
      <c r="AA354" s="19">
        <f t="shared" si="1320"/>
        <v>2.0311041853297982</v>
      </c>
      <c r="AB354" s="19">
        <f t="shared" si="1321"/>
        <v>0.47587400958919945</v>
      </c>
      <c r="AC354" s="19">
        <f t="shared" si="1322"/>
        <v>1.5839424318855113E-5</v>
      </c>
      <c r="AD354" s="19">
        <f t="shared" si="1323"/>
        <v>1.1045593159093379E-4</v>
      </c>
      <c r="AE354" s="19">
        <f t="shared" si="1324"/>
        <v>1.3409791152841743E-4</v>
      </c>
      <c r="AF354" s="19">
        <f t="shared" si="1325"/>
        <v>4.1262903673935147</v>
      </c>
      <c r="AG354" s="19">
        <f t="shared" si="1326"/>
        <v>14.350442747005722</v>
      </c>
      <c r="AH354" s="19">
        <f t="shared" si="1327"/>
        <v>0.44284901657722509</v>
      </c>
      <c r="AI354" s="19">
        <f t="shared" si="1328"/>
        <v>8.892113166754033</v>
      </c>
      <c r="AJ354" s="19">
        <f t="shared" si="1329"/>
        <v>5.9361162244529613</v>
      </c>
      <c r="AK354" s="19">
        <f t="shared" si="1330"/>
        <v>0.76881833426488622</v>
      </c>
      <c r="AL354" s="19">
        <f t="shared" si="1331"/>
        <v>7.8996112372754048</v>
      </c>
      <c r="AM354" s="19">
        <f t="shared" si="1332"/>
        <v>9.518025205469737</v>
      </c>
      <c r="AN354" s="19">
        <f t="shared" si="1333"/>
        <v>0.91727932602869033</v>
      </c>
      <c r="AO354" s="19">
        <f t="shared" si="1334"/>
        <v>0.39192971923582387</v>
      </c>
      <c r="AP354" s="19">
        <f t="shared" si="1335"/>
        <v>0.28223174923484845</v>
      </c>
      <c r="AQ354" s="19">
        <f t="shared" si="1336"/>
        <v>0.50017151616123312</v>
      </c>
      <c r="AR354" s="19">
        <f t="shared" si="1337"/>
        <v>0.42826238257444676</v>
      </c>
      <c r="AS354" s="19">
        <f t="shared" si="1338"/>
        <v>0.76068280678537581</v>
      </c>
      <c r="AT354" s="19">
        <f t="shared" si="1339"/>
        <v>0.4150508098378809</v>
      </c>
      <c r="AU354" s="19">
        <f t="shared" si="1317"/>
        <v>11.820830727648477</v>
      </c>
      <c r="AV354" s="19"/>
      <c r="AX354" s="19">
        <f t="shared" si="1350"/>
        <v>0.87708842052425651</v>
      </c>
      <c r="AY354" s="19">
        <f t="shared" si="1351"/>
        <v>0.87852248395420407</v>
      </c>
      <c r="AZ354" s="19">
        <f t="shared" si="1352"/>
        <v>1.3139994368797208</v>
      </c>
      <c r="BA354" s="19">
        <f t="shared" si="1353"/>
        <v>0.78100987968218227</v>
      </c>
      <c r="BB354" s="19">
        <f t="shared" si="1354"/>
        <v>0.74598106438030742</v>
      </c>
      <c r="BC354" s="19">
        <f t="shared" si="1355"/>
        <v>1.0319926981555274</v>
      </c>
      <c r="BD354" s="19">
        <f t="shared" si="1356"/>
        <v>1.281749711851337</v>
      </c>
      <c r="BE354" s="19">
        <f t="shared" si="1357"/>
        <v>0.98325074223327813</v>
      </c>
      <c r="BF354" s="19">
        <f t="shared" si="1358"/>
        <v>1.2930920209918857</v>
      </c>
      <c r="BG354" s="19">
        <f t="shared" si="1359"/>
        <v>1.1448394056321709</v>
      </c>
      <c r="BH354" s="19">
        <f t="shared" si="1360"/>
        <v>1.1845574240629739</v>
      </c>
      <c r="BI354" s="19">
        <f t="shared" si="1361"/>
        <v>0.60562535787402183</v>
      </c>
      <c r="BJ354" s="19">
        <f t="shared" si="1362"/>
        <v>0.75714066629286969</v>
      </c>
      <c r="BK354" s="19">
        <f t="shared" si="1363"/>
        <v>0.76022701570108286</v>
      </c>
      <c r="BL354" s="19">
        <f t="shared" si="1364"/>
        <v>0.86869590724534873</v>
      </c>
      <c r="BM354" s="19">
        <f t="shared" si="1365"/>
        <v>0.6993468439164543</v>
      </c>
      <c r="BN354" s="19">
        <f t="shared" si="1366"/>
        <v>0.25043706836109819</v>
      </c>
      <c r="BO354" s="19">
        <f t="shared" si="1367"/>
        <v>0.70625469057843482</v>
      </c>
      <c r="BP354" s="19">
        <f t="shared" si="1368"/>
        <v>0.82208267299424165</v>
      </c>
      <c r="BQ354" s="19">
        <f t="shared" si="1369"/>
        <v>1.0835339996822757</v>
      </c>
      <c r="BR354" s="19">
        <f t="shared" si="1370"/>
        <v>0.84482214502520003</v>
      </c>
      <c r="BS354" s="19">
        <f t="shared" si="1371"/>
        <v>0.8312794288620643</v>
      </c>
      <c r="BU354" s="16"/>
      <c r="BV354" s="9">
        <f t="shared" si="1372"/>
        <v>1.5461464712672917</v>
      </c>
      <c r="BW354" s="9">
        <f t="shared" si="1165"/>
        <v>0.8312794288620643</v>
      </c>
      <c r="BX354" s="9">
        <f t="shared" si="1166"/>
        <v>0.93590681141352661</v>
      </c>
      <c r="BY354" s="9">
        <f t="shared" si="1167"/>
        <v>0.90982409148334387</v>
      </c>
      <c r="BZ354" s="9">
        <f t="shared" si="1168"/>
        <v>0.9762416038988635</v>
      </c>
      <c r="CA354" s="9">
        <f t="shared" si="1142"/>
        <v>1.2852806991418035</v>
      </c>
      <c r="CB354" s="9">
        <f t="shared" si="1169"/>
        <v>1.2852797555721704</v>
      </c>
      <c r="CC354" s="9"/>
      <c r="CD354" s="9">
        <f t="shared" si="1170"/>
        <v>0.85151056440738504</v>
      </c>
      <c r="CE354" s="9">
        <f t="shared" si="1171"/>
        <v>0.83128003913389203</v>
      </c>
      <c r="CG354" s="35"/>
      <c r="CH354">
        <f t="shared" si="1172"/>
        <v>1998</v>
      </c>
      <c r="CI354" s="19">
        <f t="shared" si="1173"/>
        <v>6.239084680372313E-2</v>
      </c>
      <c r="CJ354" s="19">
        <f t="shared" si="1257"/>
        <v>1.2543956118358839E-2</v>
      </c>
      <c r="CK354" s="19">
        <f t="shared" si="1258"/>
        <v>2.4208135397524411E-3</v>
      </c>
      <c r="CL354" s="19">
        <f t="shared" si="1259"/>
        <v>6.8216803889069898E-7</v>
      </c>
      <c r="CM354" s="19">
        <f t="shared" si="1260"/>
        <v>6.8216803889069898E-7</v>
      </c>
      <c r="CN354" s="19">
        <f t="shared" si="1261"/>
        <v>6.8216803889069898E-7</v>
      </c>
      <c r="CO354" s="19">
        <f t="shared" si="1262"/>
        <v>2.9453830252903778E-2</v>
      </c>
      <c r="CP354" s="19">
        <f t="shared" si="1263"/>
        <v>0.17080928534324985</v>
      </c>
      <c r="CQ354" s="19">
        <f t="shared" si="1264"/>
        <v>3.2064795677692057E-3</v>
      </c>
      <c r="CR354" s="19">
        <f t="shared" si="1265"/>
        <v>0.23845556890768213</v>
      </c>
      <c r="CS354" s="19">
        <f t="shared" si="1266"/>
        <v>0.2132850903259437</v>
      </c>
      <c r="CT354" s="19">
        <f t="shared" si="1267"/>
        <v>9.8505062087144782E-3</v>
      </c>
      <c r="CU354" s="19">
        <f t="shared" si="1268"/>
        <v>5.696013597003912E-2</v>
      </c>
      <c r="CV354" s="19">
        <f t="shared" si="1269"/>
        <v>0.13857261988396422</v>
      </c>
      <c r="CW354" s="19">
        <f t="shared" si="1270"/>
        <v>1.8096922925035112E-2</v>
      </c>
      <c r="CX354" s="19">
        <f t="shared" si="1271"/>
        <v>7.971588131218935E-3</v>
      </c>
      <c r="CY354" s="19">
        <f t="shared" si="1256"/>
        <v>4.6260349653610812E-3</v>
      </c>
      <c r="CZ354" s="19">
        <f t="shared" si="1272"/>
        <v>4.1387822544881906E-3</v>
      </c>
      <c r="DA354" s="19">
        <f t="shared" si="1273"/>
        <v>1.9970818881428341E-2</v>
      </c>
      <c r="DB354" s="19">
        <f t="shared" si="1274"/>
        <v>3.9906726585563976E-3</v>
      </c>
      <c r="DC354" s="19">
        <f t="shared" si="1275"/>
        <v>3.2540007576944098E-3</v>
      </c>
      <c r="DF354" s="19">
        <f t="shared" si="1227"/>
        <v>6.1648163484718653E-2</v>
      </c>
      <c r="DG354" s="19">
        <f t="shared" si="1278"/>
        <v>1.2256773982845184E-2</v>
      </c>
      <c r="DH354" s="19">
        <f t="shared" si="1279"/>
        <v>2.4146656566609846E-3</v>
      </c>
      <c r="DI354" s="19">
        <f t="shared" si="1280"/>
        <v>6.9203604469365444E-7</v>
      </c>
      <c r="DJ354" s="19">
        <f t="shared" si="1281"/>
        <v>6.9203604469365444E-7</v>
      </c>
      <c r="DK354" s="19">
        <f t="shared" si="1282"/>
        <v>6.9203604469365444E-7</v>
      </c>
      <c r="DL354" s="19">
        <f t="shared" si="1283"/>
        <v>2.6983945194314879E-2</v>
      </c>
      <c r="DM354" s="19">
        <f t="shared" si="1284"/>
        <v>0.17120498121569522</v>
      </c>
      <c r="DN354" s="19">
        <f t="shared" si="1285"/>
        <v>3.0251050807547572E-3</v>
      </c>
      <c r="DO354" s="19">
        <f t="shared" si="1286"/>
        <v>0.2408478013254369</v>
      </c>
      <c r="DP354" s="19">
        <f t="shared" si="1287"/>
        <v>0.21558292056265371</v>
      </c>
      <c r="DQ354" s="19">
        <f t="shared" si="1288"/>
        <v>9.6732116925638441E-3</v>
      </c>
      <c r="DR354" s="19">
        <f t="shared" si="1289"/>
        <v>5.5903411102481683E-2</v>
      </c>
      <c r="DS354" s="19">
        <f t="shared" si="1290"/>
        <v>0.14061403884258522</v>
      </c>
      <c r="DT354" s="19">
        <f t="shared" si="1291"/>
        <v>1.7273070266905631E-2</v>
      </c>
      <c r="DU354" s="19">
        <f t="shared" si="1292"/>
        <v>7.7190196621634097E-3</v>
      </c>
      <c r="DV354" s="19">
        <f t="shared" si="1276"/>
        <v>4.6162375181595635E-3</v>
      </c>
      <c r="DW354" s="19">
        <f t="shared" si="1293"/>
        <v>4.1349759281299374E-3</v>
      </c>
      <c r="DX354" s="19">
        <f t="shared" si="1294"/>
        <v>1.9034628973314462E-2</v>
      </c>
      <c r="DY354" s="19">
        <f t="shared" si="1295"/>
        <v>3.8055793308632417E-3</v>
      </c>
      <c r="DZ354" s="19">
        <f t="shared" si="1296"/>
        <v>3.1102482750995732E-3</v>
      </c>
      <c r="EA354" s="19">
        <f t="shared" si="1196"/>
        <v>0.99985085420348074</v>
      </c>
      <c r="EB354" s="19"/>
      <c r="EC354" s="19">
        <f t="shared" si="1228"/>
        <v>6.1657359420700726E-2</v>
      </c>
      <c r="ED354" s="19">
        <f t="shared" si="1297"/>
        <v>1.2258602301849705E-2</v>
      </c>
      <c r="EE354" s="19">
        <f t="shared" si="1298"/>
        <v>2.4150258476146416E-3</v>
      </c>
      <c r="EF354" s="19">
        <f t="shared" si="1299"/>
        <v>6.921392743570307E-7</v>
      </c>
      <c r="EG354" s="19">
        <f t="shared" si="1300"/>
        <v>6.921392743570307E-7</v>
      </c>
      <c r="EH354" s="19">
        <f t="shared" si="1301"/>
        <v>6.921392743570307E-7</v>
      </c>
      <c r="EI354" s="19">
        <f t="shared" si="1302"/>
        <v>2.6987970336647175E-2</v>
      </c>
      <c r="EJ354" s="19">
        <f t="shared" si="1303"/>
        <v>0.17123051952791862</v>
      </c>
      <c r="EK354" s="19">
        <f t="shared" si="1304"/>
        <v>3.0255563297634735E-3</v>
      </c>
      <c r="EL354" s="19">
        <f t="shared" si="1305"/>
        <v>0.24088372812093603</v>
      </c>
      <c r="EM354" s="19">
        <f t="shared" si="1306"/>
        <v>0.21561507864529983</v>
      </c>
      <c r="EN354" s="19">
        <f t="shared" si="1307"/>
        <v>9.6746546266341816E-3</v>
      </c>
      <c r="EO354" s="19">
        <f t="shared" si="1308"/>
        <v>5.5911750104985877E-2</v>
      </c>
      <c r="EP354" s="19">
        <f t="shared" si="1309"/>
        <v>0.14063501396376135</v>
      </c>
      <c r="EQ354" s="19">
        <f t="shared" si="1310"/>
        <v>1.7275646857016505E-2</v>
      </c>
      <c r="ER354" s="19">
        <f t="shared" si="1311"/>
        <v>7.7201710932303744E-3</v>
      </c>
      <c r="ES354" s="19">
        <f t="shared" si="1277"/>
        <v>4.6169261132821991E-3</v>
      </c>
      <c r="ET354" s="19">
        <f t="shared" si="1312"/>
        <v>4.1355927344023892E-3</v>
      </c>
      <c r="EU354" s="19">
        <f t="shared" si="1313"/>
        <v>1.9037468331692502E-2</v>
      </c>
      <c r="EV354" s="19">
        <f t="shared" si="1314"/>
        <v>3.8061470016894782E-3</v>
      </c>
      <c r="EW354" s="19">
        <f t="shared" si="1315"/>
        <v>3.1107122247520762E-3</v>
      </c>
      <c r="EX354" s="19"/>
      <c r="EY354" s="19"/>
      <c r="EZ354" s="19">
        <f t="shared" si="1229"/>
        <v>1.7106785905689249E-2</v>
      </c>
      <c r="FA354" s="19">
        <f t="shared" si="1240"/>
        <v>8.7538380014384493E-2</v>
      </c>
      <c r="FB354" s="19">
        <f t="shared" si="1241"/>
        <v>9.8596121765356565E-2</v>
      </c>
      <c r="FC354" s="19">
        <f t="shared" si="1242"/>
        <v>-3.5547102973885344E-2</v>
      </c>
      <c r="FD354" s="19">
        <f t="shared" si="1243"/>
        <v>1.2382167030726201E-2</v>
      </c>
      <c r="FE354" s="19">
        <f t="shared" si="1244"/>
        <v>6.4852698469927986E-2</v>
      </c>
      <c r="FF354" s="19">
        <f t="shared" si="1245"/>
        <v>0.14960128336507311</v>
      </c>
      <c r="FG354" s="19">
        <f t="shared" si="1246"/>
        <v>2.1854424772957733E-2</v>
      </c>
      <c r="FH354" s="19">
        <f t="shared" si="1247"/>
        <v>0.12656537322934897</v>
      </c>
      <c r="FI354" s="19">
        <f t="shared" si="1248"/>
        <v>2.8937925422200712E-2</v>
      </c>
      <c r="FJ354" s="19">
        <f t="shared" si="1249"/>
        <v>-8.9571003943483363E-4</v>
      </c>
      <c r="FK354" s="19">
        <f t="shared" si="1250"/>
        <v>2.6229794676668788E-2</v>
      </c>
      <c r="FL354" s="19">
        <f t="shared" si="1251"/>
        <v>1.1153148941615688E-2</v>
      </c>
      <c r="FM354" s="19">
        <f t="shared" si="1252"/>
        <v>-3.6612294335839006E-2</v>
      </c>
      <c r="FN354" s="19">
        <f t="shared" si="1253"/>
        <v>8.7107433420314587E-2</v>
      </c>
      <c r="FO354" s="19">
        <f t="shared" si="1254"/>
        <v>6.5302446296481492E-2</v>
      </c>
      <c r="FP354" s="19">
        <f t="shared" si="1235"/>
        <v>-0.13167965287024977</v>
      </c>
      <c r="FQ354" s="19">
        <f t="shared" si="1236"/>
        <v>-8.773192222803294E-3</v>
      </c>
      <c r="FR354" s="19">
        <f t="shared" si="1237"/>
        <v>4.2924855236971773E-2</v>
      </c>
      <c r="FS354" s="19">
        <f t="shared" si="1238"/>
        <v>5.4364219449928718E-2</v>
      </c>
      <c r="FT354" s="19">
        <f t="shared" si="1239"/>
        <v>7.7196064530855493E-2</v>
      </c>
      <c r="FU354" s="19"/>
      <c r="FV354" s="19"/>
      <c r="FW354" s="19">
        <f t="shared" si="1384"/>
        <v>1.0157867348003387</v>
      </c>
      <c r="FX354" s="19">
        <f t="shared" si="1230"/>
        <v>0.66953502738155291</v>
      </c>
      <c r="FY354" s="19">
        <f t="shared" si="1373"/>
        <v>0.9762416038988635</v>
      </c>
      <c r="FZ354" s="19"/>
      <c r="GA354" s="19">
        <f t="shared" si="1385"/>
        <v>0.99904434220027771</v>
      </c>
      <c r="GB354" s="19">
        <f t="shared" si="1231"/>
        <v>0.7306089235748654</v>
      </c>
      <c r="GC354" s="19">
        <f t="shared" si="1374"/>
        <v>0.93590681141352661</v>
      </c>
      <c r="GD354" s="19"/>
      <c r="GE354" s="19">
        <f t="shared" si="1386"/>
        <v>0.96578332809434952</v>
      </c>
      <c r="GF354" s="19">
        <f t="shared" si="1232"/>
        <v>0.81838275290209384</v>
      </c>
      <c r="GG354" s="19">
        <f t="shared" si="1375"/>
        <v>0.90982409148334387</v>
      </c>
      <c r="GH354" s="19"/>
      <c r="GI354" s="132">
        <f t="shared" si="1318"/>
        <v>1.5461464712672917</v>
      </c>
      <c r="GJ354" s="19">
        <f t="shared" si="1203"/>
        <v>1.2852806991418033</v>
      </c>
      <c r="GK354" s="19">
        <f t="shared" si="1376"/>
        <v>1.2852797555721704</v>
      </c>
      <c r="GL354" s="3"/>
      <c r="GM354" s="3"/>
      <c r="GN354" s="8"/>
      <c r="GO354" s="5">
        <f t="shared" si="1233"/>
        <v>49</v>
      </c>
      <c r="GP354" t="b">
        <f t="shared" si="1204"/>
        <v>0</v>
      </c>
      <c r="GS354" s="11"/>
      <c r="GT354" s="11"/>
      <c r="GU354" s="11"/>
      <c r="GV354" s="11"/>
      <c r="GW354" s="11"/>
      <c r="GX354" s="11"/>
      <c r="GY354" s="11"/>
      <c r="GZ354" s="11" t="str">
        <f ca="1">IF(GP354,OFFSET(#REF!,$GP$225+$GO354,0),"")</f>
        <v/>
      </c>
      <c r="HA354" s="12" t="str">
        <f t="shared" ca="1" si="1343"/>
        <v/>
      </c>
      <c r="HB354" s="12" t="str">
        <f t="shared" ca="1" si="1344"/>
        <v/>
      </c>
      <c r="HC354" s="12" t="str">
        <f t="shared" ca="1" si="1345"/>
        <v/>
      </c>
      <c r="HD354" s="12" t="str">
        <f t="shared" ca="1" si="1346"/>
        <v/>
      </c>
      <c r="HE354" t="str">
        <f t="shared" ca="1" si="1212"/>
        <v/>
      </c>
      <c r="HF354" s="12" t="str">
        <f t="shared" ca="1" si="1347"/>
        <v/>
      </c>
      <c r="HG354" s="12" t="str">
        <f t="shared" ca="1" si="1348"/>
        <v/>
      </c>
      <c r="HH354" s="12" t="str">
        <f t="shared" ca="1" si="1349"/>
        <v/>
      </c>
      <c r="HJ354" s="17"/>
      <c r="HL354" s="18">
        <f t="shared" si="1213"/>
        <v>1998</v>
      </c>
      <c r="HM354" s="9">
        <f t="shared" si="1377"/>
        <v>1.1130329450540164</v>
      </c>
      <c r="HN354" s="9">
        <f t="shared" si="1378"/>
        <v>0.92370104419044219</v>
      </c>
      <c r="HO354" s="9">
        <f t="shared" si="1379"/>
        <v>0.95736196894177916</v>
      </c>
      <c r="HP354" s="9">
        <f t="shared" si="1380"/>
        <v>0.99171996175785559</v>
      </c>
      <c r="HQ354" s="9">
        <f t="shared" si="1381"/>
        <v>0.97289584015687769</v>
      </c>
      <c r="HR354" s="9">
        <f t="shared" si="1158"/>
        <v>1.0281100204711164</v>
      </c>
      <c r="HS354" s="9">
        <f t="shared" si="1382"/>
        <v>1.0281096935647582</v>
      </c>
      <c r="HT354" s="9"/>
      <c r="HU354" s="9">
        <f t="shared" si="1383"/>
        <v>0.94943497522736653</v>
      </c>
      <c r="HV354" s="23">
        <f t="shared" si="1161"/>
        <v>0.92370133789815312</v>
      </c>
      <c r="HX354" s="8"/>
      <c r="HY354" s="5">
        <f t="shared" si="1234"/>
        <v>49</v>
      </c>
      <c r="HZ354" t="b">
        <f t="shared" si="1214"/>
        <v>0</v>
      </c>
      <c r="IC354" s="11"/>
      <c r="ID354" s="11"/>
      <c r="IE354" s="11"/>
      <c r="IF354" t="str">
        <f t="shared" ca="1" si="1216"/>
        <v/>
      </c>
      <c r="IG354" s="12" t="str">
        <f t="shared" si="1217"/>
        <v/>
      </c>
      <c r="IH354" s="19" t="str">
        <f t="shared" ca="1" si="1218"/>
        <v/>
      </c>
      <c r="II354" s="19" t="str">
        <f t="shared" ca="1" si="1219"/>
        <v/>
      </c>
      <c r="IJ354" s="11" t="str">
        <f t="shared" ca="1" si="1220"/>
        <v/>
      </c>
      <c r="IK354" s="12" t="str">
        <f t="shared" ca="1" si="1221"/>
        <v/>
      </c>
      <c r="IL354" s="12" t="str">
        <f t="shared" ca="1" si="1340"/>
        <v/>
      </c>
      <c r="IM354" s="12" t="str">
        <f t="shared" ca="1" si="1341"/>
        <v/>
      </c>
      <c r="IN354" s="12" t="str">
        <f t="shared" ca="1" si="1342"/>
        <v/>
      </c>
      <c r="IO354" t="str">
        <f t="shared" ca="1" si="1222"/>
        <v/>
      </c>
      <c r="IP354" s="12" t="str">
        <f t="shared" ca="1" si="1223"/>
        <v/>
      </c>
      <c r="IQ354" s="12" t="str">
        <f t="shared" ca="1" si="1224"/>
        <v/>
      </c>
      <c r="IR354" s="12" t="str">
        <f t="shared" ca="1" si="1225"/>
        <v/>
      </c>
    </row>
    <row r="355" spans="1:252" x14ac:dyDescent="0.2">
      <c r="A355" t="s">
        <v>218</v>
      </c>
      <c r="B355" s="1">
        <f t="shared" si="1226"/>
        <v>1999</v>
      </c>
      <c r="C355" s="124">
        <f>Manufacturing_Energy_Data!C89</f>
        <v>934.80656213895054</v>
      </c>
      <c r="D355" s="124">
        <f>Manufacturing_Energy_Data!D89</f>
        <v>188.01202863754398</v>
      </c>
      <c r="E355" s="124">
        <f>Manufacturing_Energy_Data!E89</f>
        <v>35.300507752815932</v>
      </c>
      <c r="F355" s="124">
        <v>0.01</v>
      </c>
      <c r="G355" s="124">
        <v>0.01</v>
      </c>
      <c r="H355" s="124">
        <v>0.01</v>
      </c>
      <c r="I355" s="124">
        <f>Manufacturing_Energy_Data!F89</f>
        <v>467.10481440999126</v>
      </c>
      <c r="J355" s="124">
        <f>Manufacturing_Energy_Data!G89</f>
        <v>2485.1330743399508</v>
      </c>
      <c r="K355" s="124">
        <f>Manufacturing_Energy_Data!H89</f>
        <v>52.301686672776526</v>
      </c>
      <c r="L355" s="124">
        <f>Manufacturing_Energy_Data!I89</f>
        <v>3559.9686790500004</v>
      </c>
      <c r="M355" s="124">
        <f>Manufacturing_Energy_Data!J89</f>
        <v>3311.1447124275678</v>
      </c>
      <c r="N355" s="124">
        <f>Manufacturing_Energy_Data!K89</f>
        <v>164.34214894021713</v>
      </c>
      <c r="O355" s="124">
        <f>Manufacturing_Energy_Data!L89</f>
        <v>881.8611892474604</v>
      </c>
      <c r="P355" s="124">
        <f>Manufacturing_Energy_Data!M89</f>
        <v>1898.4286770793276</v>
      </c>
      <c r="Q355" s="124">
        <f>Manufacturing_Energy_Data!N89</f>
        <v>285.2348143160815</v>
      </c>
      <c r="R355" s="124">
        <f>Manufacturing_Energy_Data!O89</f>
        <v>126.41635306399886</v>
      </c>
      <c r="S355" s="124">
        <f>Manufacturing_Energy_Data!P89</f>
        <v>77.027146938235418</v>
      </c>
      <c r="T355" s="124">
        <f>Manufacturing_Energy_Data!Q89</f>
        <v>64.385529011216079</v>
      </c>
      <c r="U355" s="124">
        <f>Manufacturing_Energy_Data!R89</f>
        <v>276.66276513293576</v>
      </c>
      <c r="V355" s="124">
        <f>Manufacturing_Energy_Data!S89</f>
        <v>60.358014712428428</v>
      </c>
      <c r="W355" s="124">
        <f>Manufacturing_Energy_Data!T89</f>
        <v>46.574815538392457</v>
      </c>
      <c r="X355" s="124">
        <f t="shared" si="1387"/>
        <v>14915.093519409891</v>
      </c>
      <c r="Y355">
        <v>14972.30911693095</v>
      </c>
      <c r="Z355" s="19">
        <f t="shared" si="1319"/>
        <v>1.4944220218635011</v>
      </c>
      <c r="AA355" s="19">
        <f t="shared" si="1320"/>
        <v>2.0595283398720423</v>
      </c>
      <c r="AB355" s="19">
        <f t="shared" si="1321"/>
        <v>0.49122009173690939</v>
      </c>
      <c r="AC355" s="19">
        <f t="shared" si="1322"/>
        <v>1.598643058777939E-5</v>
      </c>
      <c r="AD355" s="19">
        <f t="shared" si="1323"/>
        <v>1.0954237102789159E-4</v>
      </c>
      <c r="AE355" s="19">
        <f t="shared" si="1324"/>
        <v>1.3915383177391397E-4</v>
      </c>
      <c r="AF355" s="19">
        <f t="shared" si="1325"/>
        <v>4.3128828659687937</v>
      </c>
      <c r="AG355" s="19">
        <f t="shared" si="1326"/>
        <v>14.053793942731938</v>
      </c>
      <c r="AH355" s="19">
        <f t="shared" si="1327"/>
        <v>0.48738847883155595</v>
      </c>
      <c r="AI355" s="19">
        <f t="shared" si="1328"/>
        <v>8.8044821914201954</v>
      </c>
      <c r="AJ355" s="19">
        <f t="shared" si="1329"/>
        <v>6.1805149101198369</v>
      </c>
      <c r="AK355" s="19">
        <f t="shared" si="1330"/>
        <v>0.83234299346939589</v>
      </c>
      <c r="AL355" s="19">
        <f t="shared" si="1331"/>
        <v>8.2292776770214768</v>
      </c>
      <c r="AM355" s="19">
        <f t="shared" si="1332"/>
        <v>8.9592593624577948</v>
      </c>
      <c r="AN355" s="19">
        <f t="shared" si="1333"/>
        <v>0.97639535900801622</v>
      </c>
      <c r="AO355" s="19">
        <f t="shared" si="1334"/>
        <v>0.43149640205612977</v>
      </c>
      <c r="AP355" s="19">
        <f t="shared" si="1335"/>
        <v>0.26334297081423125</v>
      </c>
      <c r="AQ355" s="19">
        <f t="shared" si="1336"/>
        <v>0.52086519513318619</v>
      </c>
      <c r="AR355" s="19">
        <f t="shared" si="1337"/>
        <v>0.37344661761325265</v>
      </c>
      <c r="AS355" s="19">
        <f t="shared" si="1338"/>
        <v>0.76018960499501598</v>
      </c>
      <c r="AT355" s="19">
        <f t="shared" si="1339"/>
        <v>0.39491456151525683</v>
      </c>
      <c r="AU355" s="19">
        <f t="shared" si="1317"/>
        <v>11.413930681674843</v>
      </c>
      <c r="AV355" s="19"/>
      <c r="AX355" s="19">
        <f t="shared" si="1350"/>
        <v>0.90478987221417129</v>
      </c>
      <c r="AY355" s="19">
        <f t="shared" si="1351"/>
        <v>0.89081690933775259</v>
      </c>
      <c r="AZ355" s="19">
        <f t="shared" si="1352"/>
        <v>1.3563735587986885</v>
      </c>
      <c r="BA355" s="19">
        <f t="shared" si="1353"/>
        <v>0.78825846057084525</v>
      </c>
      <c r="BB355" s="19">
        <f t="shared" si="1354"/>
        <v>0.73981119308975529</v>
      </c>
      <c r="BC355" s="19">
        <f t="shared" si="1355"/>
        <v>1.0709021242333783</v>
      </c>
      <c r="BD355" s="19">
        <f t="shared" si="1356"/>
        <v>1.3397109457897911</v>
      </c>
      <c r="BE355" s="19">
        <f t="shared" si="1357"/>
        <v>0.96292522600168495</v>
      </c>
      <c r="BF355" s="19">
        <f t="shared" si="1358"/>
        <v>1.4231445244511571</v>
      </c>
      <c r="BG355" s="19">
        <f t="shared" si="1359"/>
        <v>1.1335571162781342</v>
      </c>
      <c r="BH355" s="19">
        <f t="shared" si="1360"/>
        <v>1.2333274054095924</v>
      </c>
      <c r="BI355" s="19">
        <f t="shared" si="1361"/>
        <v>0.65566597572861818</v>
      </c>
      <c r="BJ355" s="19">
        <f t="shared" si="1362"/>
        <v>0.78873764750454611</v>
      </c>
      <c r="BK355" s="19">
        <f t="shared" si="1363"/>
        <v>0.71559707617701496</v>
      </c>
      <c r="BL355" s="19">
        <f t="shared" si="1364"/>
        <v>0.92468087762951201</v>
      </c>
      <c r="BM355" s="19">
        <f t="shared" si="1365"/>
        <v>0.76994836606837569</v>
      </c>
      <c r="BN355" s="19">
        <f t="shared" si="1366"/>
        <v>0.23367619611548318</v>
      </c>
      <c r="BO355" s="19">
        <f t="shared" si="1367"/>
        <v>0.73547468285515405</v>
      </c>
      <c r="BP355" s="19">
        <f t="shared" si="1368"/>
        <v>0.71685958449734566</v>
      </c>
      <c r="BQ355" s="19">
        <f t="shared" si="1369"/>
        <v>1.0828314717642105</v>
      </c>
      <c r="BR355" s="19">
        <f t="shared" si="1370"/>
        <v>0.8038354800255002</v>
      </c>
      <c r="BS355" s="19">
        <f t="shared" si="1371"/>
        <v>0.80266488851256401</v>
      </c>
      <c r="BU355" s="16"/>
      <c r="BV355" s="9">
        <f t="shared" si="1372"/>
        <v>1.6292238157663033</v>
      </c>
      <c r="BW355" s="9">
        <f t="shared" si="1165"/>
        <v>0.80266488851256401</v>
      </c>
      <c r="BX355" s="9">
        <f t="shared" si="1166"/>
        <v>0.95348166266886825</v>
      </c>
      <c r="BY355" s="9">
        <f t="shared" si="1167"/>
        <v>0.86153389098576449</v>
      </c>
      <c r="BZ355" s="9">
        <f t="shared" si="1168"/>
        <v>0.97712459068869928</v>
      </c>
      <c r="CA355" s="9">
        <f t="shared" si="1142"/>
        <v>1.3077219231025066</v>
      </c>
      <c r="CB355" s="9">
        <f t="shared" si="1169"/>
        <v>1.3077207524440739</v>
      </c>
      <c r="CC355" s="9"/>
      <c r="CD355" s="9">
        <f t="shared" si="1170"/>
        <v>0.8214567668226862</v>
      </c>
      <c r="CE355" s="9">
        <f t="shared" si="1171"/>
        <v>0.8026656070500795</v>
      </c>
      <c r="CG355" s="35"/>
      <c r="CH355">
        <f t="shared" si="1172"/>
        <v>1999</v>
      </c>
      <c r="CI355" s="19">
        <f t="shared" si="1173"/>
        <v>6.2675206221297353E-2</v>
      </c>
      <c r="CJ355" s="19">
        <f t="shared" si="1257"/>
        <v>1.260548774923019E-2</v>
      </c>
      <c r="CK355" s="19">
        <f t="shared" si="1258"/>
        <v>2.3667640908102451E-3</v>
      </c>
      <c r="CL355" s="19">
        <f t="shared" si="1259"/>
        <v>6.7046176995044719E-7</v>
      </c>
      <c r="CM355" s="19">
        <f t="shared" si="1260"/>
        <v>6.7046176995044719E-7</v>
      </c>
      <c r="CN355" s="19">
        <f t="shared" si="1261"/>
        <v>6.7046176995044719E-7</v>
      </c>
      <c r="CO355" s="19">
        <f t="shared" si="1262"/>
        <v>3.1317592062169788E-2</v>
      </c>
      <c r="CP355" s="19">
        <f t="shared" si="1263"/>
        <v>0.16661867195843597</v>
      </c>
      <c r="CQ355" s="19">
        <f t="shared" si="1264"/>
        <v>3.5066281418023463E-3</v>
      </c>
      <c r="CR355" s="19">
        <f t="shared" si="1265"/>
        <v>0.23868229015240186</v>
      </c>
      <c r="CS355" s="19">
        <f t="shared" si="1266"/>
        <v>0.22199959444562514</v>
      </c>
      <c r="CT355" s="19">
        <f t="shared" si="1267"/>
        <v>1.1018512805591798E-2</v>
      </c>
      <c r="CU355" s="19">
        <f t="shared" si="1268"/>
        <v>5.9125421379345858E-2</v>
      </c>
      <c r="CV355" s="19">
        <f t="shared" si="1269"/>
        <v>0.12728238509592918</v>
      </c>
      <c r="CW355" s="19">
        <f t="shared" si="1270"/>
        <v>1.9123903845784714E-2</v>
      </c>
      <c r="CX355" s="19">
        <f t="shared" si="1271"/>
        <v>8.4757331825969316E-3</v>
      </c>
      <c r="CY355" s="19">
        <f t="shared" si="1256"/>
        <v>5.1643757270442483E-3</v>
      </c>
      <c r="CZ355" s="19">
        <f t="shared" si="1272"/>
        <v>4.3168035740055802E-3</v>
      </c>
      <c r="DA355" s="19">
        <f t="shared" si="1273"/>
        <v>1.8549180719041297E-2</v>
      </c>
      <c r="DB355" s="19">
        <f t="shared" si="1274"/>
        <v>4.0467741374789895E-3</v>
      </c>
      <c r="DC355" s="19">
        <f t="shared" si="1275"/>
        <v>3.1226633260986198E-3</v>
      </c>
      <c r="DF355" s="19">
        <f t="shared" si="1227"/>
        <v>6.2532918755597008E-2</v>
      </c>
      <c r="DG355" s="19">
        <f t="shared" si="1278"/>
        <v>1.2574696842798156E-2</v>
      </c>
      <c r="DH355" s="19">
        <f t="shared" si="1279"/>
        <v>2.393687113110562E-3</v>
      </c>
      <c r="DI355" s="19">
        <f t="shared" si="1280"/>
        <v>6.7629801886070702E-7</v>
      </c>
      <c r="DJ355" s="19">
        <f t="shared" si="1281"/>
        <v>6.7629801886070702E-7</v>
      </c>
      <c r="DK355" s="19">
        <f t="shared" si="1282"/>
        <v>6.7629801886070702E-7</v>
      </c>
      <c r="DL355" s="19">
        <f t="shared" si="1283"/>
        <v>3.0376182337338398E-2</v>
      </c>
      <c r="DM355" s="19">
        <f t="shared" si="1284"/>
        <v>0.16870530422493052</v>
      </c>
      <c r="DN355" s="19">
        <f t="shared" si="1285"/>
        <v>3.354316012898284E-3</v>
      </c>
      <c r="DO355" s="19">
        <f t="shared" si="1286"/>
        <v>0.23856891157485299</v>
      </c>
      <c r="DP355" s="19">
        <f t="shared" si="1287"/>
        <v>0.21761326153235727</v>
      </c>
      <c r="DQ355" s="19">
        <f t="shared" si="1288"/>
        <v>1.0423605138451066E-2</v>
      </c>
      <c r="DR355" s="19">
        <f t="shared" si="1289"/>
        <v>5.8036046720442963E-2</v>
      </c>
      <c r="DS355" s="19">
        <f t="shared" si="1290"/>
        <v>0.132847552415995</v>
      </c>
      <c r="DT355" s="19">
        <f t="shared" si="1291"/>
        <v>1.8605689757524243E-2</v>
      </c>
      <c r="DU355" s="19">
        <f t="shared" si="1292"/>
        <v>8.221084493298985E-3</v>
      </c>
      <c r="DV355" s="19">
        <f t="shared" si="1276"/>
        <v>4.8902677798798987E-3</v>
      </c>
      <c r="DW355" s="19">
        <f t="shared" si="1293"/>
        <v>4.2271681726514191E-3</v>
      </c>
      <c r="DX355" s="19">
        <f t="shared" si="1294"/>
        <v>1.9251252008155788E-2</v>
      </c>
      <c r="DY355" s="19">
        <f t="shared" si="1295"/>
        <v>4.0186581323325837E-3</v>
      </c>
      <c r="DZ355" s="19">
        <f t="shared" si="1296"/>
        <v>3.1878811407017389E-3</v>
      </c>
      <c r="EA355" s="19">
        <f t="shared" si="1196"/>
        <v>0.99983051304737347</v>
      </c>
      <c r="EB355" s="19"/>
      <c r="EC355" s="19">
        <f t="shared" si="1228"/>
        <v>6.2543519066050046E-2</v>
      </c>
      <c r="ED355" s="19">
        <f t="shared" si="1297"/>
        <v>1.2576828451126044E-2</v>
      </c>
      <c r="EE355" s="19">
        <f t="shared" si="1298"/>
        <v>2.3940928806172024E-3</v>
      </c>
      <c r="EF355" s="19">
        <f t="shared" si="1299"/>
        <v>6.7641266198150427E-7</v>
      </c>
      <c r="EG355" s="19">
        <f t="shared" si="1300"/>
        <v>6.7641266198150427E-7</v>
      </c>
      <c r="EH355" s="19">
        <f t="shared" si="1301"/>
        <v>6.7641266198150427E-7</v>
      </c>
      <c r="EI355" s="19">
        <f t="shared" si="1302"/>
        <v>3.038133157664406E-2</v>
      </c>
      <c r="EJ355" s="19">
        <f t="shared" si="1303"/>
        <v>0.16873390241985645</v>
      </c>
      <c r="EK355" s="19">
        <f t="shared" si="1304"/>
        <v>3.3548846220692922E-3</v>
      </c>
      <c r="EL355" s="19">
        <f t="shared" si="1305"/>
        <v>0.23860935274691825</v>
      </c>
      <c r="EM355" s="19">
        <f t="shared" si="1306"/>
        <v>0.21765015039308611</v>
      </c>
      <c r="EN355" s="19">
        <f t="shared" si="1307"/>
        <v>1.0425372102998801E-2</v>
      </c>
      <c r="EO355" s="19">
        <f t="shared" si="1308"/>
        <v>5.8045884740560154E-2</v>
      </c>
      <c r="EP355" s="19">
        <f t="shared" si="1309"/>
        <v>0.1328700721596206</v>
      </c>
      <c r="EQ355" s="19">
        <f t="shared" si="1310"/>
        <v>1.8608843713737187E-2</v>
      </c>
      <c r="ER355" s="19">
        <f t="shared" si="1311"/>
        <v>8.2224780960545238E-3</v>
      </c>
      <c r="ES355" s="19">
        <f t="shared" si="1277"/>
        <v>4.891096756964238E-3</v>
      </c>
      <c r="ET355" s="19">
        <f t="shared" si="1312"/>
        <v>4.2278847439527279E-3</v>
      </c>
      <c r="EU355" s="19">
        <f t="shared" si="1313"/>
        <v>1.9254515397294777E-2</v>
      </c>
      <c r="EV355" s="19">
        <f t="shared" si="1314"/>
        <v>4.0193393579119278E-3</v>
      </c>
      <c r="EW355" s="19">
        <f t="shared" si="1315"/>
        <v>3.188421536551658E-3</v>
      </c>
      <c r="EX355" s="19"/>
      <c r="EY355" s="19"/>
      <c r="EZ355" s="19">
        <f t="shared" si="1229"/>
        <v>3.1094922473588631E-2</v>
      </c>
      <c r="FA355" s="19">
        <f t="shared" si="1240"/>
        <v>1.3897416523298864E-2</v>
      </c>
      <c r="FB355" s="19">
        <f t="shared" si="1241"/>
        <v>3.1739145910607412E-2</v>
      </c>
      <c r="FC355" s="19">
        <f t="shared" si="1242"/>
        <v>9.2382319264649598E-3</v>
      </c>
      <c r="FD355" s="19">
        <f t="shared" si="1243"/>
        <v>-8.3052078433666875E-3</v>
      </c>
      <c r="FE355" s="19">
        <f t="shared" si="1244"/>
        <v>3.7009808415469317E-2</v>
      </c>
      <c r="FF355" s="19">
        <f t="shared" si="1245"/>
        <v>4.4227771723587939E-2</v>
      </c>
      <c r="FG355" s="19">
        <f t="shared" si="1246"/>
        <v>-2.0888404340570214E-2</v>
      </c>
      <c r="FH355" s="19">
        <f t="shared" si="1247"/>
        <v>9.5832611311624252E-2</v>
      </c>
      <c r="FI355" s="19">
        <f t="shared" si="1248"/>
        <v>-9.9037910776936123E-3</v>
      </c>
      <c r="FJ355" s="19">
        <f t="shared" si="1249"/>
        <v>4.0346501523865451E-2</v>
      </c>
      <c r="FK355" s="19">
        <f t="shared" si="1250"/>
        <v>7.9389902363995596E-2</v>
      </c>
      <c r="FL355" s="19">
        <f t="shared" si="1251"/>
        <v>4.0884695977511411E-2</v>
      </c>
      <c r="FM355" s="19">
        <f t="shared" si="1252"/>
        <v>-6.0499827754831988E-2</v>
      </c>
      <c r="FN355" s="19">
        <f t="shared" si="1253"/>
        <v>6.2455550930802066E-2</v>
      </c>
      <c r="FO355" s="19">
        <f t="shared" si="1254"/>
        <v>9.6176636211429592E-2</v>
      </c>
      <c r="FP355" s="19">
        <f t="shared" si="1235"/>
        <v>-6.9271285085964307E-2</v>
      </c>
      <c r="FQ355" s="19">
        <f t="shared" si="1236"/>
        <v>4.0540193804549075E-2</v>
      </c>
      <c r="FR355" s="19">
        <f t="shared" si="1237"/>
        <v>-0.1369609815177838</v>
      </c>
      <c r="FS355" s="19">
        <f t="shared" si="1238"/>
        <v>-6.4857749253439381E-4</v>
      </c>
      <c r="FT355" s="19">
        <f t="shared" si="1239"/>
        <v>-4.973150453710308E-2</v>
      </c>
      <c r="FU355" s="19"/>
      <c r="FV355" s="19"/>
      <c r="FW355" s="19">
        <f t="shared" si="1384"/>
        <v>1.0009044756813368</v>
      </c>
      <c r="FX355" s="19">
        <f t="shared" si="1230"/>
        <v>0.67014060553162269</v>
      </c>
      <c r="FY355" s="19">
        <f t="shared" si="1373"/>
        <v>0.97712459068869928</v>
      </c>
      <c r="FZ355" s="19"/>
      <c r="GA355" s="19">
        <f t="shared" si="1385"/>
        <v>1.0187784200745349</v>
      </c>
      <c r="GB355" s="19">
        <f t="shared" si="1231"/>
        <v>0.74432860485195795</v>
      </c>
      <c r="GC355" s="19">
        <f t="shared" si="1374"/>
        <v>0.95348166266886825</v>
      </c>
      <c r="GD355" s="19"/>
      <c r="GE355" s="19">
        <f t="shared" si="1386"/>
        <v>0.94692358561439183</v>
      </c>
      <c r="GF355" s="19">
        <f t="shared" si="1232"/>
        <v>0.77494593078302754</v>
      </c>
      <c r="GG355" s="19">
        <f t="shared" si="1375"/>
        <v>0.86153389098576449</v>
      </c>
      <c r="GH355" s="19"/>
      <c r="GI355" s="132">
        <f t="shared" si="1318"/>
        <v>1.6292238157663033</v>
      </c>
      <c r="GJ355" s="19">
        <f t="shared" si="1203"/>
        <v>1.3077219231025068</v>
      </c>
      <c r="GK355" s="19">
        <f t="shared" si="1376"/>
        <v>1.3077207524440739</v>
      </c>
      <c r="GL355" s="3"/>
      <c r="GM355" s="3"/>
      <c r="GN355" s="8"/>
      <c r="GO355" s="5">
        <f t="shared" si="1233"/>
        <v>50</v>
      </c>
      <c r="GP355" t="b">
        <f t="shared" si="1204"/>
        <v>0</v>
      </c>
      <c r="GS355" s="11"/>
      <c r="GT355" s="11"/>
      <c r="GU355" s="11"/>
      <c r="GV355" s="11"/>
      <c r="GW355" s="11"/>
      <c r="GX355" s="11"/>
      <c r="GY355" s="11"/>
      <c r="GZ355" s="11" t="str">
        <f ca="1">IF(GP355,OFFSET(#REF!,$GP$225+$GO355,0),"")</f>
        <v/>
      </c>
      <c r="HA355" s="12" t="str">
        <f t="shared" ca="1" si="1343"/>
        <v/>
      </c>
      <c r="HB355" s="12" t="str">
        <f t="shared" ca="1" si="1344"/>
        <v/>
      </c>
      <c r="HC355" s="12" t="str">
        <f t="shared" ca="1" si="1345"/>
        <v/>
      </c>
      <c r="HD355" s="12" t="str">
        <f t="shared" ca="1" si="1346"/>
        <v/>
      </c>
      <c r="HE355" t="str">
        <f t="shared" ca="1" si="1212"/>
        <v/>
      </c>
      <c r="HF355" s="12" t="str">
        <f t="shared" ca="1" si="1347"/>
        <v/>
      </c>
      <c r="HG355" s="12" t="str">
        <f t="shared" ca="1" si="1348"/>
        <v/>
      </c>
      <c r="HH355" s="12" t="str">
        <f t="shared" ca="1" si="1349"/>
        <v/>
      </c>
      <c r="HJ355" s="17"/>
      <c r="HL355" s="18">
        <f t="shared" si="1213"/>
        <v>1999</v>
      </c>
      <c r="HM355" s="9">
        <f t="shared" si="1377"/>
        <v>1.1728382889417861</v>
      </c>
      <c r="HN355" s="9">
        <f t="shared" si="1378"/>
        <v>0.89190514033168244</v>
      </c>
      <c r="HO355" s="9">
        <f t="shared" si="1379"/>
        <v>0.97533971415795162</v>
      </c>
      <c r="HP355" s="9">
        <f t="shared" si="1380"/>
        <v>0.93908302211311623</v>
      </c>
      <c r="HQ355" s="9">
        <f t="shared" si="1381"/>
        <v>0.97377580078477333</v>
      </c>
      <c r="HR355" s="9">
        <f t="shared" si="1158"/>
        <v>1.0460609997716233</v>
      </c>
      <c r="HS355" s="9">
        <f t="shared" si="1382"/>
        <v>1.0460604986849942</v>
      </c>
      <c r="HT355" s="9"/>
      <c r="HU355" s="9">
        <f t="shared" si="1383"/>
        <v>0.91592496635839216</v>
      </c>
      <c r="HV355" s="23">
        <f t="shared" si="1161"/>
        <v>0.89190556757440986</v>
      </c>
      <c r="HX355" s="8"/>
      <c r="HY355" s="5">
        <f t="shared" si="1234"/>
        <v>50</v>
      </c>
      <c r="HZ355" t="b">
        <f t="shared" si="1214"/>
        <v>0</v>
      </c>
      <c r="IC355" s="11"/>
      <c r="ID355" s="11"/>
      <c r="IE355" s="11"/>
      <c r="IF355" t="str">
        <f t="shared" ca="1" si="1216"/>
        <v/>
      </c>
      <c r="IG355" s="12" t="str">
        <f t="shared" si="1217"/>
        <v/>
      </c>
      <c r="IH355" s="19" t="str">
        <f t="shared" ca="1" si="1218"/>
        <v/>
      </c>
      <c r="II355" s="19" t="str">
        <f t="shared" ca="1" si="1219"/>
        <v/>
      </c>
      <c r="IJ355" s="11" t="str">
        <f t="shared" ca="1" si="1220"/>
        <v/>
      </c>
      <c r="IK355" s="12" t="str">
        <f t="shared" ca="1" si="1221"/>
        <v/>
      </c>
      <c r="IL355" s="12" t="str">
        <f t="shared" ca="1" si="1340"/>
        <v/>
      </c>
      <c r="IM355" s="12" t="str">
        <f t="shared" ca="1" si="1341"/>
        <v/>
      </c>
      <c r="IN355" s="12" t="str">
        <f t="shared" ca="1" si="1342"/>
        <v/>
      </c>
      <c r="IO355" t="str">
        <f t="shared" ca="1" si="1222"/>
        <v/>
      </c>
      <c r="IP355" s="12" t="str">
        <f t="shared" ca="1" si="1223"/>
        <v/>
      </c>
      <c r="IQ355" s="12" t="str">
        <f t="shared" ca="1" si="1224"/>
        <v/>
      </c>
      <c r="IR355" s="12" t="str">
        <f t="shared" ca="1" si="1225"/>
        <v/>
      </c>
    </row>
    <row r="356" spans="1:252" x14ac:dyDescent="0.2">
      <c r="A356" t="s">
        <v>218</v>
      </c>
      <c r="B356" s="1">
        <f t="shared" si="1226"/>
        <v>2000</v>
      </c>
      <c r="C356" s="124">
        <f>Manufacturing_Energy_Data!C90</f>
        <v>881.6367529750662</v>
      </c>
      <c r="D356" s="124">
        <f>Manufacturing_Energy_Data!D90</f>
        <v>157.43896686376215</v>
      </c>
      <c r="E356" s="124">
        <f>Manufacturing_Energy_Data!E90</f>
        <v>28.466121815363124</v>
      </c>
      <c r="F356" s="124">
        <v>0.01</v>
      </c>
      <c r="G356" s="124">
        <v>0.01</v>
      </c>
      <c r="H356" s="124">
        <v>0.01</v>
      </c>
      <c r="I356" s="124">
        <f>Manufacturing_Energy_Data!F90</f>
        <v>408.56378818881302</v>
      </c>
      <c r="J356" s="124">
        <f>Manufacturing_Energy_Data!G90</f>
        <v>2380.6324240154063</v>
      </c>
      <c r="K356" s="124">
        <f>Manufacturing_Energy_Data!H90</f>
        <v>44.259507399284132</v>
      </c>
      <c r="L356" s="124">
        <f>Manufacturing_Energy_Data!I90</f>
        <v>3613.8718330000002</v>
      </c>
      <c r="M356" s="124">
        <f>Manufacturing_Energy_Data!J90</f>
        <v>3451.1731051817164</v>
      </c>
      <c r="N356" s="124">
        <f>Manufacturing_Energy_Data!K90</f>
        <v>170.19549730286829</v>
      </c>
      <c r="O356" s="124">
        <f>Manufacturing_Energy_Data!L90</f>
        <v>827.58195012035151</v>
      </c>
      <c r="P356" s="124">
        <f>Manufacturing_Energy_Data!M90</f>
        <v>1884.8191820271311</v>
      </c>
      <c r="Q356" s="124">
        <f>Manufacturing_Energy_Data!N90</f>
        <v>243.6276736086607</v>
      </c>
      <c r="R356" s="124">
        <f>Manufacturing_Energy_Data!O90</f>
        <v>108.84226846422825</v>
      </c>
      <c r="S356" s="124">
        <f>Manufacturing_Energy_Data!P90</f>
        <v>82.677836628197724</v>
      </c>
      <c r="T356" s="124">
        <f>Manufacturing_Energy_Data!Q90</f>
        <v>55.56425122074652</v>
      </c>
      <c r="U356" s="124">
        <f>Manufacturing_Energy_Data!R90</f>
        <v>247.09219910169105</v>
      </c>
      <c r="V356" s="124">
        <f>Manufacturing_Energy_Data!S90</f>
        <v>49.790727019650674</v>
      </c>
      <c r="W356" s="124">
        <f>Manufacturing_Energy_Data!T90</f>
        <v>37.966548204376224</v>
      </c>
      <c r="X356" s="124">
        <f t="shared" si="1387"/>
        <v>14674.230633137313</v>
      </c>
      <c r="Y356">
        <v>14796.038700967949</v>
      </c>
      <c r="Z356" s="19">
        <f t="shared" si="1319"/>
        <v>1.3931426725062039</v>
      </c>
      <c r="AA356" s="19">
        <f t="shared" si="1320"/>
        <v>1.7666280105607117</v>
      </c>
      <c r="AB356" s="19">
        <f t="shared" si="1321"/>
        <v>0.41907176313736733</v>
      </c>
      <c r="AC356" s="19">
        <f t="shared" si="1322"/>
        <v>1.5801776273562449E-5</v>
      </c>
      <c r="AD356" s="19">
        <f t="shared" si="1323"/>
        <v>1.1221034066422967E-4</v>
      </c>
      <c r="AE356" s="19">
        <f t="shared" si="1324"/>
        <v>1.4721772282699742E-4</v>
      </c>
      <c r="AF356" s="19">
        <f t="shared" si="1325"/>
        <v>3.797802780573571</v>
      </c>
      <c r="AG356" s="19">
        <f t="shared" si="1326"/>
        <v>13.847657771295887</v>
      </c>
      <c r="AH356" s="19">
        <f t="shared" si="1327"/>
        <v>0.40674523851045435</v>
      </c>
      <c r="AI356" s="19">
        <f t="shared" si="1328"/>
        <v>8.9754563633999656</v>
      </c>
      <c r="AJ356" s="19">
        <f t="shared" si="1329"/>
        <v>6.4644836481997556</v>
      </c>
      <c r="AK356" s="19">
        <f t="shared" si="1330"/>
        <v>0.85431251347395609</v>
      </c>
      <c r="AL356" s="19">
        <f t="shared" si="1331"/>
        <v>7.7223547564941493</v>
      </c>
      <c r="AM356" s="19">
        <f t="shared" si="1332"/>
        <v>9.3257779795287874</v>
      </c>
      <c r="AN356" s="19">
        <f t="shared" si="1333"/>
        <v>0.80557928901132603</v>
      </c>
      <c r="AO356" s="19">
        <f t="shared" si="1334"/>
        <v>0.3519119527958236</v>
      </c>
      <c r="AP356" s="19">
        <f t="shared" si="1335"/>
        <v>0.22733245551159553</v>
      </c>
      <c r="AQ356" s="19">
        <f t="shared" si="1336"/>
        <v>0.42908209494544691</v>
      </c>
      <c r="AR356" s="19">
        <f t="shared" si="1337"/>
        <v>0.36211041727060517</v>
      </c>
      <c r="AS356" s="19">
        <f t="shared" si="1338"/>
        <v>0.61721754208859336</v>
      </c>
      <c r="AT356" s="19">
        <f t="shared" si="1339"/>
        <v>0.30611960313198583</v>
      </c>
      <c r="AU356" s="19">
        <f t="shared" si="1317"/>
        <v>10.555709680836353</v>
      </c>
      <c r="AV356" s="19"/>
      <c r="AX356" s="19">
        <f t="shared" si="1350"/>
        <v>0.84347082831474107</v>
      </c>
      <c r="AY356" s="19">
        <f t="shared" si="1351"/>
        <v>0.76412743337873745</v>
      </c>
      <c r="AZ356" s="19">
        <f t="shared" si="1352"/>
        <v>1.1571551496373007</v>
      </c>
      <c r="BA356" s="19">
        <f t="shared" si="1353"/>
        <v>0.77915353094548667</v>
      </c>
      <c r="BB356" s="19">
        <f t="shared" si="1354"/>
        <v>0.75782973496780126</v>
      </c>
      <c r="BC356" s="19">
        <f t="shared" si="1355"/>
        <v>1.1329603367040495</v>
      </c>
      <c r="BD356" s="19">
        <f t="shared" si="1356"/>
        <v>1.1797116020080967</v>
      </c>
      <c r="BE356" s="19">
        <f t="shared" si="1357"/>
        <v>0.94880137302105738</v>
      </c>
      <c r="BF356" s="19">
        <f t="shared" si="1358"/>
        <v>1.1876711990001496</v>
      </c>
      <c r="BG356" s="19">
        <f t="shared" si="1359"/>
        <v>1.1555696532035076</v>
      </c>
      <c r="BH356" s="19">
        <f t="shared" si="1360"/>
        <v>1.2899936269213452</v>
      </c>
      <c r="BI356" s="19">
        <f t="shared" si="1361"/>
        <v>0.67297214263709104</v>
      </c>
      <c r="BJ356" s="19">
        <f t="shared" si="1362"/>
        <v>0.74015146442807789</v>
      </c>
      <c r="BK356" s="19">
        <f t="shared" si="1363"/>
        <v>0.74487177848549846</v>
      </c>
      <c r="BL356" s="19">
        <f t="shared" si="1364"/>
        <v>0.76291202850446527</v>
      </c>
      <c r="BM356" s="19">
        <f t="shared" si="1365"/>
        <v>0.62794042259436866</v>
      </c>
      <c r="BN356" s="19">
        <f t="shared" si="1366"/>
        <v>0.20172242795504755</v>
      </c>
      <c r="BO356" s="19">
        <f t="shared" si="1367"/>
        <v>0.60587464980863914</v>
      </c>
      <c r="BP356" s="19">
        <f t="shared" si="1368"/>
        <v>0.69509887363766165</v>
      </c>
      <c r="BQ356" s="19">
        <f t="shared" si="1369"/>
        <v>0.87917879316813585</v>
      </c>
      <c r="BR356" s="19">
        <f t="shared" si="1370"/>
        <v>0.62309628995361555</v>
      </c>
      <c r="BS356" s="19">
        <f t="shared" si="1371"/>
        <v>0.7423119844018754</v>
      </c>
      <c r="BU356" s="16"/>
      <c r="BV356" s="9">
        <f t="shared" si="1372"/>
        <v>1.7332368076072706</v>
      </c>
      <c r="BW356" s="9">
        <f t="shared" si="1165"/>
        <v>0.7423119844018754</v>
      </c>
      <c r="BX356" s="9">
        <f t="shared" si="1166"/>
        <v>0.93975552335764212</v>
      </c>
      <c r="BY356" s="9">
        <f t="shared" si="1167"/>
        <v>0.81260701605040875</v>
      </c>
      <c r="BZ356" s="9">
        <f t="shared" si="1168"/>
        <v>0.97205638102097802</v>
      </c>
      <c r="CA356" s="9">
        <f t="shared" si="1142"/>
        <v>1.2866037516636859</v>
      </c>
      <c r="CB356" s="9">
        <f t="shared" si="1169"/>
        <v>1.2866024540933245</v>
      </c>
      <c r="CC356" s="9"/>
      <c r="CD356" s="9">
        <f t="shared" si="1170"/>
        <v>0.76365193165254375</v>
      </c>
      <c r="CE356" s="9">
        <f t="shared" si="1171"/>
        <v>0.74231273304185097</v>
      </c>
      <c r="CG356" s="35"/>
      <c r="CH356">
        <f t="shared" si="1172"/>
        <v>2000</v>
      </c>
      <c r="CI356" s="19">
        <f t="shared" si="1173"/>
        <v>6.0080611721077641E-2</v>
      </c>
      <c r="CJ356" s="19">
        <f t="shared" si="1257"/>
        <v>1.0728941830056415E-2</v>
      </c>
      <c r="CK356" s="19">
        <f t="shared" si="1258"/>
        <v>1.9398715017522618E-3</v>
      </c>
      <c r="CL356" s="19">
        <f t="shared" si="1259"/>
        <v>6.8146673239672438E-7</v>
      </c>
      <c r="CM356" s="19">
        <f t="shared" si="1260"/>
        <v>6.8146673239672438E-7</v>
      </c>
      <c r="CN356" s="19">
        <f t="shared" si="1261"/>
        <v>6.8146673239672438E-7</v>
      </c>
      <c r="CO356" s="19">
        <f t="shared" si="1262"/>
        <v>2.7842262971265779E-2</v>
      </c>
      <c r="CP356" s="19">
        <f t="shared" si="1263"/>
        <v>0.1622321799031472</v>
      </c>
      <c r="CQ356" s="19">
        <f t="shared" si="1264"/>
        <v>3.0161381884878801E-3</v>
      </c>
      <c r="CR356" s="19">
        <f t="shared" si="1265"/>
        <v>0.24627334293350708</v>
      </c>
      <c r="CS356" s="19">
        <f t="shared" si="1266"/>
        <v>0.2351859658923641</v>
      </c>
      <c r="CT356" s="19">
        <f t="shared" si="1267"/>
        <v>1.1598256941562116E-2</v>
      </c>
      <c r="CU356" s="19">
        <f t="shared" si="1268"/>
        <v>5.6396956733902485E-2</v>
      </c>
      <c r="CV356" s="19">
        <f t="shared" si="1269"/>
        <v>0.12844415691346958</v>
      </c>
      <c r="CW356" s="19">
        <f t="shared" si="1270"/>
        <v>1.6602415465550968E-2</v>
      </c>
      <c r="CX356" s="19">
        <f t="shared" si="1271"/>
        <v>7.4172385036964661E-3</v>
      </c>
      <c r="CY356" s="19">
        <f t="shared" si="1256"/>
        <v>5.6342195168648116E-3</v>
      </c>
      <c r="CZ356" s="19">
        <f t="shared" si="1272"/>
        <v>3.7865188717472833E-3</v>
      </c>
      <c r="DA356" s="19">
        <f t="shared" si="1273"/>
        <v>1.6838511352255024E-2</v>
      </c>
      <c r="DB356" s="19">
        <f t="shared" si="1274"/>
        <v>3.393072404573864E-3</v>
      </c>
      <c r="DC356" s="19">
        <f t="shared" si="1275"/>
        <v>2.5872939545218986E-3</v>
      </c>
      <c r="DF356" s="19">
        <f t="shared" si="1227"/>
        <v>6.1368767893532503E-2</v>
      </c>
      <c r="DG356" s="19">
        <f t="shared" si="1278"/>
        <v>1.1642019413679854E-2</v>
      </c>
      <c r="DH356" s="19">
        <f t="shared" si="1279"/>
        <v>2.1462466442993145E-3</v>
      </c>
      <c r="DI356" s="19">
        <f t="shared" si="1280"/>
        <v>6.759493204852722E-7</v>
      </c>
      <c r="DJ356" s="19">
        <f t="shared" si="1281"/>
        <v>6.759493204852722E-7</v>
      </c>
      <c r="DK356" s="19">
        <f t="shared" si="1282"/>
        <v>6.759493204852722E-7</v>
      </c>
      <c r="DL356" s="19">
        <f t="shared" si="1283"/>
        <v>2.9545869941883181E-2</v>
      </c>
      <c r="DM356" s="19">
        <f t="shared" si="1284"/>
        <v>0.1644156736750895</v>
      </c>
      <c r="DN356" s="19">
        <f t="shared" si="1285"/>
        <v>3.255226670960531E-3</v>
      </c>
      <c r="DO356" s="19">
        <f t="shared" si="1286"/>
        <v>0.24245801134706221</v>
      </c>
      <c r="DP356" s="19">
        <f t="shared" si="1287"/>
        <v>0.22852937812943902</v>
      </c>
      <c r="DQ356" s="19">
        <f t="shared" si="1288"/>
        <v>1.130590763965727E-2</v>
      </c>
      <c r="DR356" s="19">
        <f t="shared" si="1289"/>
        <v>5.7750447087289908E-2</v>
      </c>
      <c r="DS356" s="19">
        <f t="shared" si="1290"/>
        <v>0.12786239134031663</v>
      </c>
      <c r="DT356" s="19">
        <f t="shared" si="1291"/>
        <v>1.7833459930653526E-2</v>
      </c>
      <c r="DU356" s="19">
        <f t="shared" si="1292"/>
        <v>7.9347223689871186E-3</v>
      </c>
      <c r="DV356" s="19">
        <f t="shared" si="1276"/>
        <v>5.3958887720948739E-3</v>
      </c>
      <c r="DW356" s="19">
        <f t="shared" si="1293"/>
        <v>4.0458709288701232E-3</v>
      </c>
      <c r="DX356" s="19">
        <f t="shared" si="1294"/>
        <v>1.7680054915334999E-2</v>
      </c>
      <c r="DY356" s="19">
        <f t="shared" si="1295"/>
        <v>3.7103305713462988E-3</v>
      </c>
      <c r="DZ356" s="19">
        <f t="shared" si="1296"/>
        <v>2.8465928392434202E-3</v>
      </c>
      <c r="EA356" s="19">
        <f t="shared" si="1196"/>
        <v>0.99972888795770165</v>
      </c>
      <c r="EB356" s="19"/>
      <c r="EC356" s="19">
        <f t="shared" si="1228"/>
        <v>6.1385410217463882E-2</v>
      </c>
      <c r="ED356" s="19">
        <f t="shared" si="1297"/>
        <v>1.1645176561280307E-2</v>
      </c>
      <c r="EE356" s="19">
        <f t="shared" si="1298"/>
        <v>2.1468286754059685E-3</v>
      </c>
      <c r="EF356" s="19">
        <f t="shared" si="1299"/>
        <v>6.7613262818296342E-7</v>
      </c>
      <c r="EG356" s="19">
        <f t="shared" si="1300"/>
        <v>6.7613262818296342E-7</v>
      </c>
      <c r="EH356" s="19">
        <f t="shared" si="1301"/>
        <v>6.7613262818296342E-7</v>
      </c>
      <c r="EI356" s="19">
        <f t="shared" si="1302"/>
        <v>2.955388235528637E-2</v>
      </c>
      <c r="EJ356" s="19">
        <f t="shared" si="1303"/>
        <v>0.16446026083228066</v>
      </c>
      <c r="EK356" s="19">
        <f t="shared" si="1304"/>
        <v>3.2561094414411472E-3</v>
      </c>
      <c r="EL356" s="19">
        <f t="shared" si="1305"/>
        <v>0.24252376245960852</v>
      </c>
      <c r="EM356" s="19">
        <f t="shared" si="1306"/>
        <v>0.22859135199773087</v>
      </c>
      <c r="EN356" s="19">
        <f t="shared" si="1307"/>
        <v>1.1308973638596729E-2</v>
      </c>
      <c r="EO356" s="19">
        <f t="shared" si="1308"/>
        <v>5.7766108174852816E-2</v>
      </c>
      <c r="EP356" s="19">
        <f t="shared" si="1309"/>
        <v>0.12789706577502286</v>
      </c>
      <c r="EQ356" s="19">
        <f t="shared" si="1310"/>
        <v>1.7838296107542364E-2</v>
      </c>
      <c r="ER356" s="19">
        <f t="shared" si="1311"/>
        <v>7.936874151147702E-3</v>
      </c>
      <c r="ES356" s="19">
        <f t="shared" si="1277"/>
        <v>5.3973520592346565E-3</v>
      </c>
      <c r="ET356" s="19">
        <f t="shared" si="1312"/>
        <v>4.0469681106597207E-3</v>
      </c>
      <c r="EU356" s="19">
        <f t="shared" si="1313"/>
        <v>1.7684849490998245E-2</v>
      </c>
      <c r="EV356" s="19">
        <f t="shared" si="1314"/>
        <v>3.7113367594348062E-3</v>
      </c>
      <c r="EW356" s="19">
        <f t="shared" si="1315"/>
        <v>2.8473647941279247E-3</v>
      </c>
      <c r="EX356" s="19"/>
      <c r="EY356" s="19"/>
      <c r="EZ356" s="19">
        <f t="shared" si="1229"/>
        <v>-7.0177414050373685E-2</v>
      </c>
      <c r="FA356" s="19">
        <f t="shared" si="1240"/>
        <v>-0.15340434452281584</v>
      </c>
      <c r="FB356" s="19">
        <f t="shared" si="1241"/>
        <v>-0.15885010170868746</v>
      </c>
      <c r="FC356" s="19">
        <f t="shared" si="1242"/>
        <v>-1.1617918054312433E-2</v>
      </c>
      <c r="FD356" s="19">
        <f t="shared" si="1243"/>
        <v>2.4063727187554822E-2</v>
      </c>
      <c r="FE356" s="19">
        <f t="shared" si="1244"/>
        <v>5.63325740918698E-2</v>
      </c>
      <c r="FF356" s="19">
        <f t="shared" si="1245"/>
        <v>-0.12718387506854756</v>
      </c>
      <c r="FG356" s="19">
        <f t="shared" si="1246"/>
        <v>-1.477628649286963E-2</v>
      </c>
      <c r="FH356" s="19">
        <f t="shared" si="1247"/>
        <v>-0.1808744630482737</v>
      </c>
      <c r="FI356" s="19">
        <f t="shared" si="1248"/>
        <v>1.9232849622583387E-2</v>
      </c>
      <c r="FJ356" s="19">
        <f t="shared" si="1249"/>
        <v>4.4921553444463587E-2</v>
      </c>
      <c r="FK356" s="19">
        <f t="shared" si="1250"/>
        <v>2.6052460049669372E-2</v>
      </c>
      <c r="FL356" s="19">
        <f t="shared" si="1251"/>
        <v>-6.3578905969422603E-2</v>
      </c>
      <c r="FM356" s="19">
        <f t="shared" si="1252"/>
        <v>4.0094828359623115E-2</v>
      </c>
      <c r="FN356" s="19">
        <f t="shared" si="1253"/>
        <v>-0.19230595304133546</v>
      </c>
      <c r="FO356" s="19">
        <f t="shared" si="1254"/>
        <v>-0.20387816205765208</v>
      </c>
      <c r="FP356" s="19">
        <f t="shared" si="1235"/>
        <v>-0.14704374637003842</v>
      </c>
      <c r="FQ356" s="19">
        <f t="shared" si="1236"/>
        <v>-0.19384300159751497</v>
      </c>
      <c r="FR356" s="19">
        <f t="shared" si="1237"/>
        <v>-3.0825884226765354E-2</v>
      </c>
      <c r="FS356" s="19">
        <f t="shared" si="1238"/>
        <v>-0.20834634028792565</v>
      </c>
      <c r="FT356" s="19">
        <f t="shared" si="1239"/>
        <v>-0.25469355604854099</v>
      </c>
      <c r="FU356" s="19"/>
      <c r="FV356" s="19"/>
      <c r="FW356" s="19">
        <f t="shared" si="1384"/>
        <v>0.99481313875833466</v>
      </c>
      <c r="FX356" s="19">
        <f t="shared" si="1230"/>
        <v>0.66666467919832462</v>
      </c>
      <c r="FY356" s="19">
        <f t="shared" si="1373"/>
        <v>0.97205638102097802</v>
      </c>
      <c r="FZ356" s="19"/>
      <c r="GA356" s="19">
        <f t="shared" si="1385"/>
        <v>0.98560419161832047</v>
      </c>
      <c r="GB356" s="19">
        <f t="shared" si="1231"/>
        <v>0.73361339288350635</v>
      </c>
      <c r="GC356" s="19">
        <f t="shared" si="1374"/>
        <v>0.93975552335764212</v>
      </c>
      <c r="GD356" s="19"/>
      <c r="GE356" s="19">
        <f t="shared" si="1386"/>
        <v>0.94320957602796818</v>
      </c>
      <c r="GF356" s="19">
        <f t="shared" si="1232"/>
        <v>0.73093642281845861</v>
      </c>
      <c r="GG356" s="19">
        <f t="shared" si="1375"/>
        <v>0.81260701605040875</v>
      </c>
      <c r="GH356" s="19"/>
      <c r="GI356" s="132">
        <f t="shared" si="1318"/>
        <v>1.7332368076072706</v>
      </c>
      <c r="GJ356" s="19">
        <f t="shared" si="1203"/>
        <v>1.2866037516636859</v>
      </c>
      <c r="GK356" s="19">
        <f t="shared" si="1376"/>
        <v>1.2866024540933245</v>
      </c>
      <c r="GL356" s="3"/>
      <c r="GM356" s="3"/>
      <c r="GN356" s="8"/>
      <c r="GO356" s="5">
        <f t="shared" si="1233"/>
        <v>51</v>
      </c>
      <c r="GP356" t="b">
        <f t="shared" si="1204"/>
        <v>0</v>
      </c>
      <c r="GS356" s="11"/>
      <c r="GT356" s="11"/>
      <c r="GU356" s="11"/>
      <c r="GV356" s="11"/>
      <c r="GW356" s="11"/>
      <c r="GX356" s="11"/>
      <c r="GY356" s="11"/>
      <c r="GZ356" s="11" t="str">
        <f ca="1">IF(GP356,OFFSET(#REF!,$GP$225+$GO356,0),"")</f>
        <v/>
      </c>
      <c r="HA356" s="12" t="str">
        <f t="shared" ca="1" si="1343"/>
        <v/>
      </c>
      <c r="HB356" s="12" t="str">
        <f t="shared" ca="1" si="1344"/>
        <v/>
      </c>
      <c r="HC356" s="12" t="str">
        <f t="shared" ca="1" si="1345"/>
        <v/>
      </c>
      <c r="HD356" s="12" t="str">
        <f t="shared" ca="1" si="1346"/>
        <v/>
      </c>
      <c r="HE356" t="str">
        <f t="shared" ca="1" si="1212"/>
        <v/>
      </c>
      <c r="HF356" s="12" t="str">
        <f t="shared" ca="1" si="1347"/>
        <v/>
      </c>
      <c r="HG356" s="12" t="str">
        <f t="shared" ca="1" si="1348"/>
        <v/>
      </c>
      <c r="HH356" s="12" t="str">
        <f t="shared" ca="1" si="1349"/>
        <v/>
      </c>
      <c r="HJ356" s="17"/>
      <c r="HL356" s="18">
        <f t="shared" si="1213"/>
        <v>2000</v>
      </c>
      <c r="HM356" s="9">
        <f t="shared" si="1377"/>
        <v>1.2477146921700917</v>
      </c>
      <c r="HN356" s="9">
        <f t="shared" si="1378"/>
        <v>0.82484220263420804</v>
      </c>
      <c r="HO356" s="9">
        <f t="shared" si="1379"/>
        <v>0.96129891052589178</v>
      </c>
      <c r="HP356" s="9">
        <f t="shared" si="1380"/>
        <v>0.88575209914237552</v>
      </c>
      <c r="HQ356" s="9">
        <f t="shared" si="1381"/>
        <v>0.96872496082561121</v>
      </c>
      <c r="HR356" s="9">
        <f t="shared" si="1158"/>
        <v>1.0291683445837134</v>
      </c>
      <c r="HS356" s="9">
        <f t="shared" si="1382"/>
        <v>1.0291677349486412</v>
      </c>
      <c r="HT356" s="9"/>
      <c r="HU356" s="9">
        <f t="shared" si="1383"/>
        <v>0.85147252790158723</v>
      </c>
      <c r="HV356" s="23">
        <f t="shared" si="1161"/>
        <v>0.82484269123554921</v>
      </c>
      <c r="HX356" s="8"/>
      <c r="HY356" s="5">
        <f t="shared" si="1234"/>
        <v>51</v>
      </c>
      <c r="HZ356" t="b">
        <f t="shared" si="1214"/>
        <v>0</v>
      </c>
      <c r="IC356" s="11"/>
      <c r="ID356" s="11"/>
      <c r="IE356" s="11"/>
      <c r="IF356" t="str">
        <f t="shared" ca="1" si="1216"/>
        <v/>
      </c>
      <c r="IG356" s="12" t="str">
        <f t="shared" si="1217"/>
        <v/>
      </c>
      <c r="IH356" s="19" t="str">
        <f t="shared" ca="1" si="1218"/>
        <v/>
      </c>
      <c r="II356" s="19" t="str">
        <f t="shared" ca="1" si="1219"/>
        <v/>
      </c>
      <c r="IJ356" s="11" t="str">
        <f t="shared" ca="1" si="1220"/>
        <v/>
      </c>
      <c r="IK356" s="12" t="str">
        <f t="shared" ca="1" si="1221"/>
        <v/>
      </c>
      <c r="IL356" s="12" t="str">
        <f t="shared" ca="1" si="1340"/>
        <v/>
      </c>
      <c r="IM356" s="12" t="str">
        <f t="shared" ca="1" si="1341"/>
        <v/>
      </c>
      <c r="IN356" s="12" t="str">
        <f t="shared" ca="1" si="1342"/>
        <v/>
      </c>
      <c r="IO356" t="str">
        <f t="shared" ca="1" si="1222"/>
        <v/>
      </c>
      <c r="IP356" s="12" t="str">
        <f t="shared" ca="1" si="1223"/>
        <v/>
      </c>
      <c r="IQ356" s="12" t="str">
        <f t="shared" ca="1" si="1224"/>
        <v/>
      </c>
      <c r="IR356" s="12" t="str">
        <f t="shared" ca="1" si="1225"/>
        <v/>
      </c>
    </row>
    <row r="357" spans="1:252" x14ac:dyDescent="0.2">
      <c r="A357" t="s">
        <v>218</v>
      </c>
      <c r="B357" s="1">
        <f t="shared" si="1226"/>
        <v>2001</v>
      </c>
      <c r="C357" s="124">
        <f>Manufacturing_Energy_Data!C91</f>
        <v>969.15249147021814</v>
      </c>
      <c r="D357" s="124">
        <f>Manufacturing_Energy_Data!D91</f>
        <v>156.53698639728123</v>
      </c>
      <c r="E357" s="124">
        <f>Manufacturing_Energy_Data!E91</f>
        <v>25.80032754608737</v>
      </c>
      <c r="F357" s="124">
        <v>0.01</v>
      </c>
      <c r="G357" s="124">
        <v>0.01</v>
      </c>
      <c r="H357" s="124">
        <v>0.01</v>
      </c>
      <c r="I357" s="124">
        <f>Manufacturing_Energy_Data!F91</f>
        <v>335.05921339647</v>
      </c>
      <c r="J357" s="124">
        <f>Manufacturing_Energy_Data!G91</f>
        <v>2295.7876346061348</v>
      </c>
      <c r="K357" s="124">
        <f>Manufacturing_Energy_Data!H91</f>
        <v>44.108684716680798</v>
      </c>
      <c r="L357" s="124">
        <f>Manufacturing_Energy_Data!I91</f>
        <v>3494.7027549010036</v>
      </c>
      <c r="M357" s="124">
        <f>Manufacturing_Energy_Data!J91</f>
        <v>3269.7219092965011</v>
      </c>
      <c r="N357" s="124">
        <f>Manufacturing_Energy_Data!K91</f>
        <v>169.95097534966803</v>
      </c>
      <c r="O357" s="124">
        <f>Manufacturing_Energy_Data!L91</f>
        <v>807.42929019201972</v>
      </c>
      <c r="P357" s="124">
        <f>Manufacturing_Energy_Data!M91</f>
        <v>1797.7134349839439</v>
      </c>
      <c r="Q357" s="124">
        <f>Manufacturing_Energy_Data!N91</f>
        <v>229.46248392649713</v>
      </c>
      <c r="R357" s="124">
        <f>Manufacturing_Energy_Data!O91</f>
        <v>101.54637856433315</v>
      </c>
      <c r="S357" s="124">
        <f>Manufacturing_Energy_Data!P91</f>
        <v>68.371422986542484</v>
      </c>
      <c r="T357" s="124">
        <f>Manufacturing_Energy_Data!Q91</f>
        <v>53.615006590721528</v>
      </c>
      <c r="U357" s="124">
        <f>Manufacturing_Energy_Data!R91</f>
        <v>257.63382303944462</v>
      </c>
      <c r="V357" s="124">
        <f>Manufacturing_Energy_Data!S91</f>
        <v>42.881456762213958</v>
      </c>
      <c r="W357" s="124">
        <f>Manufacturing_Energy_Data!T91</f>
        <v>33.222346224965889</v>
      </c>
      <c r="X357" s="124">
        <f t="shared" si="1387"/>
        <v>14152.726620950727</v>
      </c>
      <c r="Y357">
        <v>14244.216977134225</v>
      </c>
      <c r="Z357" s="19">
        <f t="shared" si="1319"/>
        <v>1.5334633148121071</v>
      </c>
      <c r="AA357" s="19">
        <f t="shared" si="1320"/>
        <v>1.9431527554852284</v>
      </c>
      <c r="AB357" s="19">
        <f t="shared" si="1321"/>
        <v>0.44729748912191508</v>
      </c>
      <c r="AC357" s="19">
        <f t="shared" si="1322"/>
        <v>1.5822724785919099E-5</v>
      </c>
      <c r="AD357" s="19">
        <f t="shared" si="1323"/>
        <v>1.2413377823395849E-4</v>
      </c>
      <c r="AE357" s="19">
        <f t="shared" si="1324"/>
        <v>1.7336891879488869E-4</v>
      </c>
      <c r="AF357" s="19">
        <f t="shared" si="1325"/>
        <v>3.3090630926813396</v>
      </c>
      <c r="AG357" s="19">
        <f t="shared" si="1326"/>
        <v>14.063257123419083</v>
      </c>
      <c r="AH357" s="19">
        <f t="shared" si="1327"/>
        <v>0.41427957795196008</v>
      </c>
      <c r="AI357" s="19">
        <f t="shared" si="1328"/>
        <v>8.5891999173067841</v>
      </c>
      <c r="AJ357" s="19">
        <f t="shared" si="1329"/>
        <v>6.2977230870180865</v>
      </c>
      <c r="AK357" s="19">
        <f t="shared" si="1330"/>
        <v>0.89927955222754252</v>
      </c>
      <c r="AL357" s="19">
        <f t="shared" si="1331"/>
        <v>7.7713733521358099</v>
      </c>
      <c r="AM357" s="19">
        <f t="shared" si="1332"/>
        <v>9.711272229371982</v>
      </c>
      <c r="AN357" s="19">
        <f t="shared" si="1333"/>
        <v>0.81152096854274502</v>
      </c>
      <c r="AO357" s="19">
        <f t="shared" si="1334"/>
        <v>0.36880604649854504</v>
      </c>
      <c r="AP357" s="19">
        <f t="shared" si="1335"/>
        <v>0.20093884576651908</v>
      </c>
      <c r="AQ357" s="19">
        <f t="shared" si="1336"/>
        <v>0.4600503095573471</v>
      </c>
      <c r="AR357" s="19">
        <f t="shared" si="1337"/>
        <v>0.39754071543940739</v>
      </c>
      <c r="AS357" s="19">
        <f t="shared" si="1338"/>
        <v>0.5652583942317404</v>
      </c>
      <c r="AT357" s="19">
        <f t="shared" si="1339"/>
        <v>0.27377388813336578</v>
      </c>
      <c r="AU357" s="19">
        <f t="shared" si="1317"/>
        <v>10.672740054570408</v>
      </c>
      <c r="AV357" s="19"/>
      <c r="AX357" s="19">
        <f t="shared" si="1350"/>
        <v>0.92842721557585228</v>
      </c>
      <c r="AY357" s="19">
        <f t="shared" si="1351"/>
        <v>0.84048046268692511</v>
      </c>
      <c r="AZ357" s="19">
        <f t="shared" si="1352"/>
        <v>1.235092980453558</v>
      </c>
      <c r="BA357" s="19">
        <f t="shared" si="1353"/>
        <v>0.78018645959149258</v>
      </c>
      <c r="BB357" s="19">
        <f t="shared" si="1354"/>
        <v>0.8383564981866316</v>
      </c>
      <c r="BC357" s="19">
        <f t="shared" si="1355"/>
        <v>1.3342150988349191</v>
      </c>
      <c r="BD357" s="19">
        <f t="shared" si="1356"/>
        <v>1.0278943767647144</v>
      </c>
      <c r="BE357" s="19">
        <f t="shared" si="1357"/>
        <v>0.96357361571331701</v>
      </c>
      <c r="BF357" s="19">
        <f t="shared" si="1358"/>
        <v>1.2096710089817906</v>
      </c>
      <c r="BG357" s="19">
        <f t="shared" si="1359"/>
        <v>1.1058400116802505</v>
      </c>
      <c r="BH357" s="19">
        <f t="shared" si="1360"/>
        <v>1.2567164043536794</v>
      </c>
      <c r="BI357" s="19">
        <f t="shared" si="1361"/>
        <v>0.70839426737572009</v>
      </c>
      <c r="BJ357" s="19">
        <f t="shared" si="1362"/>
        <v>0.74484966678894104</v>
      </c>
      <c r="BK357" s="19">
        <f t="shared" si="1363"/>
        <v>0.77566210912675415</v>
      </c>
      <c r="BL357" s="19">
        <f t="shared" si="1364"/>
        <v>0.76853900879786574</v>
      </c>
      <c r="BM357" s="19">
        <f t="shared" si="1365"/>
        <v>0.65808570255645826</v>
      </c>
      <c r="BN357" s="19">
        <f t="shared" si="1366"/>
        <v>0.17830217751921282</v>
      </c>
      <c r="BO357" s="19">
        <f t="shared" si="1367"/>
        <v>0.64960254338473744</v>
      </c>
      <c r="BP357" s="19">
        <f t="shared" si="1368"/>
        <v>0.76311006352667488</v>
      </c>
      <c r="BQ357" s="19">
        <f t="shared" si="1369"/>
        <v>0.80516699377524736</v>
      </c>
      <c r="BR357" s="19">
        <f t="shared" si="1370"/>
        <v>0.55725766085135775</v>
      </c>
      <c r="BS357" s="19">
        <f t="shared" si="1371"/>
        <v>0.75054194255613726</v>
      </c>
      <c r="BU357" s="16"/>
      <c r="BV357" s="9">
        <f t="shared" si="1372"/>
        <v>1.6533095932223287</v>
      </c>
      <c r="BW357" s="9">
        <f t="shared" si="1165"/>
        <v>0.75054194255613726</v>
      </c>
      <c r="BX357" s="9">
        <f t="shared" si="1166"/>
        <v>0.92423237137915271</v>
      </c>
      <c r="BY357" s="9">
        <f t="shared" si="1167"/>
        <v>0.83817800417866484</v>
      </c>
      <c r="BZ357" s="9">
        <f t="shared" si="1168"/>
        <v>0.96885323313107174</v>
      </c>
      <c r="CA357" s="9">
        <f t="shared" si="1142"/>
        <v>1.2408795118169551</v>
      </c>
      <c r="CB357" s="9">
        <f t="shared" si="1169"/>
        <v>1.2408781937437838</v>
      </c>
      <c r="CC357" s="9"/>
      <c r="CD357" s="9">
        <f t="shared" si="1170"/>
        <v>0.77467124443989277</v>
      </c>
      <c r="CE357" s="9">
        <f t="shared" si="1171"/>
        <v>0.75054273978926089</v>
      </c>
      <c r="CG357" s="35"/>
      <c r="CH357">
        <f t="shared" si="1172"/>
        <v>2001</v>
      </c>
      <c r="CI357" s="19">
        <f t="shared" si="1173"/>
        <v>6.8478146821231684E-2</v>
      </c>
      <c r="CJ357" s="19">
        <f t="shared" si="1257"/>
        <v>1.1060553248132031E-2</v>
      </c>
      <c r="CK357" s="19">
        <f t="shared" si="1258"/>
        <v>1.8229934228994667E-3</v>
      </c>
      <c r="CL357" s="19">
        <f t="shared" si="1259"/>
        <v>7.0657762760687294E-7</v>
      </c>
      <c r="CM357" s="19">
        <f t="shared" si="1260"/>
        <v>7.0657762760687294E-7</v>
      </c>
      <c r="CN357" s="19">
        <f t="shared" si="1261"/>
        <v>7.0657762760687294E-7</v>
      </c>
      <c r="CO357" s="19">
        <f t="shared" si="1262"/>
        <v>2.3674534410950274E-2</v>
      </c>
      <c r="CP357" s="19">
        <f t="shared" si="1263"/>
        <v>0.16221521803491973</v>
      </c>
      <c r="CQ357" s="19">
        <f t="shared" si="1264"/>
        <v>3.1166209803971854E-3</v>
      </c>
      <c r="CR357" s="19">
        <f t="shared" si="1265"/>
        <v>0.24692787817491543</v>
      </c>
      <c r="CS357" s="19">
        <f t="shared" si="1266"/>
        <v>0.23103123496049366</v>
      </c>
      <c r="CT357" s="19">
        <f t="shared" si="1267"/>
        <v>1.2008355697204258E-2</v>
      </c>
      <c r="CU357" s="19">
        <f t="shared" si="1268"/>
        <v>5.7051147232417866E-2</v>
      </c>
      <c r="CV357" s="19">
        <f t="shared" si="1269"/>
        <v>0.12702240940079576</v>
      </c>
      <c r="CW357" s="19">
        <f t="shared" si="1270"/>
        <v>1.6213305751756456E-2</v>
      </c>
      <c r="CX357" s="19">
        <f t="shared" si="1271"/>
        <v>7.1750399258055939E-3</v>
      </c>
      <c r="CY357" s="19">
        <f t="shared" si="1256"/>
        <v>4.8309717849937209E-3</v>
      </c>
      <c r="CZ357" s="19">
        <f t="shared" si="1272"/>
        <v>3.7883164160998875E-3</v>
      </c>
      <c r="DA357" s="19">
        <f t="shared" si="1273"/>
        <v>1.8203829547449972E-2</v>
      </c>
      <c r="DB357" s="19">
        <f t="shared" si="1274"/>
        <v>3.0299077987371837E-3</v>
      </c>
      <c r="DC357" s="19">
        <f t="shared" si="1275"/>
        <v>2.3474166579170548E-3</v>
      </c>
      <c r="DF357" s="19">
        <f t="shared" si="1227"/>
        <v>6.4187853013669693E-2</v>
      </c>
      <c r="DG357" s="19">
        <f t="shared" si="1278"/>
        <v>1.0893906362149861E-2</v>
      </c>
      <c r="DH357" s="19">
        <f t="shared" si="1279"/>
        <v>1.8808272496369223E-3</v>
      </c>
      <c r="DI357" s="19">
        <f t="shared" si="1280"/>
        <v>6.9394646050784656E-7</v>
      </c>
      <c r="DJ357" s="19">
        <f t="shared" si="1281"/>
        <v>6.9394646050784656E-7</v>
      </c>
      <c r="DK357" s="19">
        <f t="shared" si="1282"/>
        <v>6.9394646050784656E-7</v>
      </c>
      <c r="DL357" s="19">
        <f t="shared" si="1283"/>
        <v>2.5702105137714516E-2</v>
      </c>
      <c r="DM357" s="19">
        <f t="shared" si="1284"/>
        <v>0.16222369882117524</v>
      </c>
      <c r="DN357" s="19">
        <f t="shared" si="1285"/>
        <v>3.0661051697757984E-3</v>
      </c>
      <c r="DO357" s="19">
        <f t="shared" si="1286"/>
        <v>0.24660046578010228</v>
      </c>
      <c r="DP357" s="19">
        <f t="shared" si="1287"/>
        <v>0.23310242942763865</v>
      </c>
      <c r="DQ357" s="19">
        <f t="shared" si="1288"/>
        <v>1.1802118837659329E-2</v>
      </c>
      <c r="DR357" s="19">
        <f t="shared" si="1289"/>
        <v>5.6723423253681807E-2</v>
      </c>
      <c r="DS357" s="19">
        <f t="shared" si="1290"/>
        <v>0.12773196440486334</v>
      </c>
      <c r="DT357" s="19">
        <f t="shared" si="1291"/>
        <v>1.6407091607085592E-2</v>
      </c>
      <c r="DU357" s="19">
        <f t="shared" si="1292"/>
        <v>7.2954691747551077E-3</v>
      </c>
      <c r="DV357" s="19">
        <f t="shared" si="1276"/>
        <v>5.2223040143730423E-3</v>
      </c>
      <c r="DW357" s="19">
        <f t="shared" si="1293"/>
        <v>3.7874175728290485E-3</v>
      </c>
      <c r="DX357" s="19">
        <f t="shared" si="1294"/>
        <v>1.7512300946422296E-2</v>
      </c>
      <c r="DY357" s="19">
        <f t="shared" si="1295"/>
        <v>3.208064870362866E-3</v>
      </c>
      <c r="DZ357" s="19">
        <f t="shared" si="1296"/>
        <v>2.4654106660052973E-3</v>
      </c>
      <c r="EA357" s="19">
        <f t="shared" si="1196"/>
        <v>0.9998150381492823</v>
      </c>
      <c r="EB357" s="19"/>
      <c r="EC357" s="19">
        <f t="shared" si="1228"/>
        <v>6.4199727514086272E-2</v>
      </c>
      <c r="ED357" s="19">
        <f t="shared" si="1297"/>
        <v>1.0895921691991287E-2</v>
      </c>
      <c r="EE357" s="19">
        <f t="shared" si="1298"/>
        <v>1.8811751952825661E-3</v>
      </c>
      <c r="EF357" s="19">
        <f t="shared" si="1299"/>
        <v>6.9407483787439639E-7</v>
      </c>
      <c r="EG357" s="19">
        <f t="shared" si="1300"/>
        <v>6.9407483787439639E-7</v>
      </c>
      <c r="EH357" s="19">
        <f t="shared" si="1301"/>
        <v>6.9407483787439639E-7</v>
      </c>
      <c r="EI357" s="19">
        <f t="shared" si="1302"/>
        <v>2.5706859926102589E-2</v>
      </c>
      <c r="EJ357" s="19">
        <f t="shared" si="1303"/>
        <v>0.16225370956758267</v>
      </c>
      <c r="EK357" s="19">
        <f t="shared" si="1304"/>
        <v>3.0666723871760754E-3</v>
      </c>
      <c r="EL357" s="19">
        <f t="shared" si="1305"/>
        <v>0.24664608589662199</v>
      </c>
      <c r="EM357" s="19">
        <f t="shared" si="1306"/>
        <v>0.23314555246050833</v>
      </c>
      <c r="EN357" s="19">
        <f t="shared" si="1307"/>
        <v>1.1804302183237572E-2</v>
      </c>
      <c r="EO357" s="19">
        <f t="shared" si="1308"/>
        <v>5.6733916863943426E-2</v>
      </c>
      <c r="EP357" s="19">
        <f t="shared" si="1309"/>
        <v>0.12775559431602757</v>
      </c>
      <c r="EQ357" s="19">
        <f t="shared" si="1310"/>
        <v>1.6410126854519116E-2</v>
      </c>
      <c r="ER357" s="19">
        <f t="shared" si="1311"/>
        <v>7.296818807866162E-3</v>
      </c>
      <c r="ES357" s="19">
        <f t="shared" si="1277"/>
        <v>5.2232701200812508E-3</v>
      </c>
      <c r="ET357" s="19">
        <f t="shared" si="1312"/>
        <v>3.7881182301876416E-3</v>
      </c>
      <c r="EU357" s="19">
        <f t="shared" si="1313"/>
        <v>1.7515540653237842E-2</v>
      </c>
      <c r="EV357" s="19">
        <f t="shared" si="1314"/>
        <v>3.2086583497495567E-3</v>
      </c>
      <c r="EW357" s="19">
        <f t="shared" si="1315"/>
        <v>2.4658667572843478E-3</v>
      </c>
      <c r="EX357" s="19"/>
      <c r="EY357" s="19"/>
      <c r="EZ357" s="19">
        <f t="shared" si="1229"/>
        <v>9.5966671172570295E-2</v>
      </c>
      <c r="FA357" s="19">
        <f t="shared" si="1240"/>
        <v>9.5239134835201258E-2</v>
      </c>
      <c r="FB357" s="19">
        <f t="shared" si="1241"/>
        <v>6.5181719352600379E-2</v>
      </c>
      <c r="FC357" s="19">
        <f t="shared" si="1242"/>
        <v>1.3248282008474315E-3</v>
      </c>
      <c r="FD357" s="19">
        <f t="shared" si="1243"/>
        <v>0.10098468915816182</v>
      </c>
      <c r="FE357" s="19">
        <f t="shared" si="1244"/>
        <v>0.16350920388854359</v>
      </c>
      <c r="FF357" s="19">
        <f t="shared" si="1245"/>
        <v>-0.13775758811152045</v>
      </c>
      <c r="FG357" s="19">
        <f t="shared" si="1246"/>
        <v>1.5449414056794947E-2</v>
      </c>
      <c r="FH357" s="19">
        <f t="shared" si="1247"/>
        <v>1.8354015120872161E-2</v>
      </c>
      <c r="FI357" s="19">
        <f t="shared" si="1248"/>
        <v>-4.3988190888042539E-2</v>
      </c>
      <c r="FJ357" s="19">
        <f t="shared" si="1249"/>
        <v>-2.6134986920464221E-2</v>
      </c>
      <c r="FK357" s="19">
        <f t="shared" si="1250"/>
        <v>5.1296877545559706E-2</v>
      </c>
      <c r="FL357" s="19">
        <f t="shared" si="1251"/>
        <v>6.3275615589172838E-3</v>
      </c>
      <c r="FM357" s="19">
        <f t="shared" si="1252"/>
        <v>4.0504904822978881E-2</v>
      </c>
      <c r="FN357" s="19">
        <f t="shared" si="1253"/>
        <v>7.3485935607290366E-3</v>
      </c>
      <c r="FO357" s="19">
        <f t="shared" si="1254"/>
        <v>4.6889876402601109E-2</v>
      </c>
      <c r="FP357" s="19">
        <f t="shared" si="1235"/>
        <v>-0.12341289593408995</v>
      </c>
      <c r="FQ357" s="19">
        <f t="shared" si="1236"/>
        <v>6.9687587976203128E-2</v>
      </c>
      <c r="FR357" s="19">
        <f t="shared" si="1237"/>
        <v>9.334817222615388E-2</v>
      </c>
      <c r="FS357" s="19">
        <f t="shared" si="1238"/>
        <v>-8.793858060989386E-2</v>
      </c>
      <c r="FT357" s="19">
        <f t="shared" si="1239"/>
        <v>-0.11167334558380543</v>
      </c>
      <c r="FU357" s="19"/>
      <c r="FV357" s="19"/>
      <c r="FW357" s="19">
        <f t="shared" si="1384"/>
        <v>0.99670477150045367</v>
      </c>
      <c r="FX357" s="19">
        <f t="shared" si="1230"/>
        <v>0.66446786674778935</v>
      </c>
      <c r="FY357" s="19">
        <f t="shared" si="1373"/>
        <v>0.96885323313107174</v>
      </c>
      <c r="FZ357" s="19"/>
      <c r="GA357" s="19">
        <f t="shared" si="1385"/>
        <v>0.98348171243194504</v>
      </c>
      <c r="GB357" s="19">
        <f t="shared" si="1231"/>
        <v>0.72149535589608016</v>
      </c>
      <c r="GC357" s="19">
        <f t="shared" si="1374"/>
        <v>0.92423237137915271</v>
      </c>
      <c r="GD357" s="19"/>
      <c r="GE357" s="19">
        <f t="shared" si="1386"/>
        <v>1.0314678406944371</v>
      </c>
      <c r="GF357" s="19">
        <f t="shared" si="1232"/>
        <v>0.75393741372947154</v>
      </c>
      <c r="GG357" s="19">
        <f t="shared" si="1375"/>
        <v>0.83817800417866484</v>
      </c>
      <c r="GH357" s="19"/>
      <c r="GI357" s="132">
        <f t="shared" si="1318"/>
        <v>1.6533095932223287</v>
      </c>
      <c r="GJ357" s="19">
        <f t="shared" si="1203"/>
        <v>1.2408795118169551</v>
      </c>
      <c r="GK357" s="19">
        <f t="shared" si="1376"/>
        <v>1.2408781937437838</v>
      </c>
      <c r="GL357" s="3"/>
      <c r="GM357" s="3"/>
      <c r="GN357" s="8"/>
      <c r="GO357" s="5">
        <f t="shared" si="1233"/>
        <v>52</v>
      </c>
      <c r="GP357" t="b">
        <f t="shared" si="1204"/>
        <v>0</v>
      </c>
      <c r="GS357" s="11"/>
      <c r="GT357" s="11"/>
      <c r="GU357" s="11"/>
      <c r="GV357" s="11"/>
      <c r="GW357" s="11"/>
      <c r="GX357" s="11"/>
      <c r="GY357" s="11"/>
      <c r="GZ357" s="11" t="str">
        <f ca="1">IF(GP357,OFFSET(#REF!,$GP$225+$GO357,0),"")</f>
        <v/>
      </c>
      <c r="HA357" s="12" t="str">
        <f t="shared" ca="1" si="1343"/>
        <v/>
      </c>
      <c r="HB357" s="12" t="str">
        <f t="shared" ca="1" si="1344"/>
        <v/>
      </c>
      <c r="HC357" s="12" t="str">
        <f t="shared" ca="1" si="1345"/>
        <v/>
      </c>
      <c r="HD357" s="12" t="str">
        <f t="shared" ca="1" si="1346"/>
        <v/>
      </c>
      <c r="HE357" t="str">
        <f t="shared" ca="1" si="1212"/>
        <v/>
      </c>
      <c r="HF357" s="12" t="str">
        <f t="shared" ca="1" si="1347"/>
        <v/>
      </c>
      <c r="HG357" s="12" t="str">
        <f t="shared" ca="1" si="1348"/>
        <v/>
      </c>
      <c r="HH357" s="12" t="str">
        <f t="shared" ca="1" si="1349"/>
        <v/>
      </c>
      <c r="HJ357" s="17"/>
      <c r="HL357" s="18">
        <f t="shared" si="1213"/>
        <v>2001</v>
      </c>
      <c r="HM357" s="9">
        <f t="shared" si="1377"/>
        <v>1.1901770497344957</v>
      </c>
      <c r="HN357" s="9">
        <f t="shared" si="1378"/>
        <v>0.83398716722348187</v>
      </c>
      <c r="HO357" s="9">
        <f t="shared" si="1379"/>
        <v>0.94541989868296727</v>
      </c>
      <c r="HP357" s="9">
        <f t="shared" si="1380"/>
        <v>0.91362480509295096</v>
      </c>
      <c r="HQ357" s="9">
        <f t="shared" si="1381"/>
        <v>0.96553279072647669</v>
      </c>
      <c r="HR357" s="9">
        <f t="shared" si="1158"/>
        <v>0.9925930274594168</v>
      </c>
      <c r="HS357" s="9">
        <f t="shared" si="1382"/>
        <v>0.99259238620247336</v>
      </c>
      <c r="HT357" s="9"/>
      <c r="HU357" s="9">
        <f t="shared" si="1383"/>
        <v>0.86375907066522339</v>
      </c>
      <c r="HV357" s="23">
        <f t="shared" si="1161"/>
        <v>0.83398770601470118</v>
      </c>
      <c r="HX357" s="8"/>
      <c r="HY357" s="5">
        <f t="shared" si="1234"/>
        <v>52</v>
      </c>
      <c r="HZ357" t="b">
        <f t="shared" si="1214"/>
        <v>0</v>
      </c>
      <c r="IC357" s="11"/>
      <c r="ID357" s="11"/>
      <c r="IE357" s="11"/>
      <c r="IF357" t="str">
        <f t="shared" ca="1" si="1216"/>
        <v/>
      </c>
      <c r="IG357" s="12" t="str">
        <f t="shared" si="1217"/>
        <v/>
      </c>
      <c r="IH357" s="19" t="str">
        <f t="shared" ca="1" si="1218"/>
        <v/>
      </c>
      <c r="II357" s="19" t="str">
        <f t="shared" ca="1" si="1219"/>
        <v/>
      </c>
      <c r="IJ357" s="11" t="str">
        <f t="shared" ca="1" si="1220"/>
        <v/>
      </c>
      <c r="IK357" s="12" t="str">
        <f t="shared" ca="1" si="1221"/>
        <v/>
      </c>
      <c r="IL357" s="12" t="str">
        <f t="shared" ca="1" si="1340"/>
        <v/>
      </c>
      <c r="IM357" s="12" t="str">
        <f t="shared" ca="1" si="1341"/>
        <v/>
      </c>
      <c r="IN357" s="12" t="str">
        <f t="shared" ca="1" si="1342"/>
        <v/>
      </c>
      <c r="IO357" t="str">
        <f t="shared" ca="1" si="1222"/>
        <v/>
      </c>
      <c r="IP357" s="12" t="str">
        <f t="shared" ca="1" si="1223"/>
        <v/>
      </c>
      <c r="IQ357" s="12" t="str">
        <f t="shared" ca="1" si="1224"/>
        <v/>
      </c>
      <c r="IR357" s="12" t="str">
        <f t="shared" ca="1" si="1225"/>
        <v/>
      </c>
    </row>
    <row r="358" spans="1:252" x14ac:dyDescent="0.2">
      <c r="A358" t="s">
        <v>218</v>
      </c>
      <c r="B358" s="1">
        <f t="shared" si="1226"/>
        <v>2002</v>
      </c>
      <c r="C358" s="124">
        <f>Manufacturing_Energy_Data!C92</f>
        <v>963.55408</v>
      </c>
      <c r="D358" s="124">
        <f>Manufacturing_Energy_Data!D92</f>
        <v>161.77534800000001</v>
      </c>
      <c r="E358" s="124">
        <f>Manufacturing_Energy_Data!E92</f>
        <v>22.314752000000002</v>
      </c>
      <c r="F358" s="124">
        <v>0.01</v>
      </c>
      <c r="G358" s="124">
        <v>0.01</v>
      </c>
      <c r="H358" s="124">
        <v>0.01</v>
      </c>
      <c r="I358" s="124">
        <f>Manufacturing_Energy_Data!F92</f>
        <v>303.39918</v>
      </c>
      <c r="J358" s="124">
        <f>Manufacturing_Energy_Data!G92</f>
        <v>2137.503764</v>
      </c>
      <c r="K358" s="124">
        <f>Manufacturing_Energy_Data!H92</f>
        <v>47.795832000000004</v>
      </c>
      <c r="L358" s="124">
        <f>Manufacturing_Energy_Data!I92</f>
        <v>3075.1213680000001</v>
      </c>
      <c r="M358" s="124">
        <f>Manufacturing_Energy_Data!J92</f>
        <v>3246.609152</v>
      </c>
      <c r="N358" s="124">
        <f>Manufacturing_Energy_Data!K92</f>
        <v>166.54642800000002</v>
      </c>
      <c r="O358" s="124">
        <f>Manufacturing_Energy_Data!L92</f>
        <v>910.76708400000007</v>
      </c>
      <c r="P358" s="124">
        <f>Manufacturing_Energy_Data!M92</f>
        <v>1629.9591760000001</v>
      </c>
      <c r="Q358" s="124">
        <f>Manufacturing_Energy_Data!N92</f>
        <v>226.21632399999999</v>
      </c>
      <c r="R358" s="124">
        <f>Manufacturing_Energy_Data!O92</f>
        <v>91.191044000000005</v>
      </c>
      <c r="S358" s="124">
        <f>Manufacturing_Energy_Data!P92</f>
        <v>69.142976000000004</v>
      </c>
      <c r="T358" s="124">
        <f>Manufacturing_Energy_Data!Q92</f>
        <v>55.569788000000003</v>
      </c>
      <c r="U358" s="124">
        <f>Manufacturing_Energy_Data!R92</f>
        <v>251.66670399999998</v>
      </c>
      <c r="V358" s="124">
        <f>Manufacturing_Energy_Data!S92</f>
        <v>38.904455999999996</v>
      </c>
      <c r="W358" s="124">
        <f>Manufacturing_Energy_Data!T92</f>
        <v>35.603912000000001</v>
      </c>
      <c r="X358" s="124">
        <f t="shared" si="1387"/>
        <v>13433.671368000001</v>
      </c>
      <c r="Y358">
        <v>13390.671368000001</v>
      </c>
      <c r="Z358" s="19">
        <f t="shared" si="1319"/>
        <v>1.5458570464064771</v>
      </c>
      <c r="AA358" s="19">
        <f t="shared" si="1320"/>
        <v>2.0296805099899062</v>
      </c>
      <c r="AB358" s="19">
        <f t="shared" si="1321"/>
        <v>0.4702690566652436</v>
      </c>
      <c r="AC358" s="19">
        <f t="shared" si="1322"/>
        <v>1.6043282660444725E-5</v>
      </c>
      <c r="AD358" s="19">
        <f t="shared" si="1323"/>
        <v>1.254629048914119E-4</v>
      </c>
      <c r="AE358" s="19">
        <f t="shared" si="1324"/>
        <v>2.1074357298044073E-4</v>
      </c>
      <c r="AF358" s="19">
        <f t="shared" si="1325"/>
        <v>2.9323668363233679</v>
      </c>
      <c r="AG358" s="19">
        <f t="shared" si="1326"/>
        <v>13.033632763348951</v>
      </c>
      <c r="AH358" s="19">
        <f t="shared" si="1327"/>
        <v>0.45773710309054516</v>
      </c>
      <c r="AI358" s="19">
        <f t="shared" si="1328"/>
        <v>7.3232691238864227</v>
      </c>
      <c r="AJ358" s="19">
        <f t="shared" si="1329"/>
        <v>5.9189824602637797</v>
      </c>
      <c r="AK358" s="19">
        <f t="shared" si="1330"/>
        <v>0.8649716365131439</v>
      </c>
      <c r="AL358" s="19">
        <f t="shared" si="1331"/>
        <v>8.7729024869814758</v>
      </c>
      <c r="AM358" s="19">
        <f t="shared" si="1332"/>
        <v>8.6307678580216081</v>
      </c>
      <c r="AN358" s="19">
        <f t="shared" si="1333"/>
        <v>0.81981595378249517</v>
      </c>
      <c r="AO358" s="19">
        <f t="shared" si="1334"/>
        <v>0.35230515492462333</v>
      </c>
      <c r="AP358" s="19">
        <f t="shared" si="1335"/>
        <v>0.22740509048034954</v>
      </c>
      <c r="AQ358" s="19">
        <f t="shared" si="1336"/>
        <v>0.51901183846348564</v>
      </c>
      <c r="AR358" s="19">
        <f t="shared" si="1337"/>
        <v>0.36403936367134376</v>
      </c>
      <c r="AS358" s="19">
        <f t="shared" si="1338"/>
        <v>0.49029439307917938</v>
      </c>
      <c r="AT358" s="19">
        <f t="shared" si="1339"/>
        <v>0.27466820188210384</v>
      </c>
      <c r="AU358" s="19">
        <f t="shared" si="1317"/>
        <v>9.8840315406757817</v>
      </c>
      <c r="AV358" s="19"/>
      <c r="AX358" s="19">
        <f t="shared" si="1350"/>
        <v>0.93593093451298603</v>
      </c>
      <c r="AY358" s="19">
        <f t="shared" si="1351"/>
        <v>0.87790669535754806</v>
      </c>
      <c r="AZ358" s="19">
        <f t="shared" si="1352"/>
        <v>1.298522850982178</v>
      </c>
      <c r="BA358" s="19">
        <f t="shared" si="1353"/>
        <v>0.79106172093802785</v>
      </c>
      <c r="BB358" s="19">
        <f t="shared" si="1354"/>
        <v>0.84733295879261605</v>
      </c>
      <c r="BC358" s="19">
        <f t="shared" si="1355"/>
        <v>1.621843517323778</v>
      </c>
      <c r="BD358" s="19">
        <f t="shared" si="1356"/>
        <v>0.91088120632530578</v>
      </c>
      <c r="BE358" s="19">
        <f t="shared" si="1357"/>
        <v>0.89302673892990503</v>
      </c>
      <c r="BF358" s="19">
        <f t="shared" si="1358"/>
        <v>1.3365643222899828</v>
      </c>
      <c r="BG358" s="19">
        <f t="shared" si="1359"/>
        <v>0.94285429277043653</v>
      </c>
      <c r="BH358" s="19">
        <f t="shared" si="1360"/>
        <v>1.1811383657418391</v>
      </c>
      <c r="BI358" s="19">
        <f t="shared" si="1361"/>
        <v>0.68136871035344737</v>
      </c>
      <c r="BJ358" s="19">
        <f t="shared" si="1362"/>
        <v>0.84084153445081189</v>
      </c>
      <c r="BK358" s="19">
        <f t="shared" si="1363"/>
        <v>0.68935968861922936</v>
      </c>
      <c r="BL358" s="19">
        <f t="shared" si="1364"/>
        <v>0.77639465268295005</v>
      </c>
      <c r="BM358" s="19">
        <f t="shared" si="1365"/>
        <v>0.62864203988517653</v>
      </c>
      <c r="BN358" s="19">
        <f t="shared" si="1366"/>
        <v>0.20178688026661268</v>
      </c>
      <c r="BO358" s="19">
        <f t="shared" si="1367"/>
        <v>0.73285769688334812</v>
      </c>
      <c r="BP358" s="19">
        <f t="shared" si="1368"/>
        <v>0.69880163502344872</v>
      </c>
      <c r="BQ358" s="19">
        <f t="shared" si="1369"/>
        <v>0.69838655483739331</v>
      </c>
      <c r="BR358" s="19">
        <f t="shared" si="1370"/>
        <v>0.55907800679847097</v>
      </c>
      <c r="BS358" s="19">
        <f t="shared" si="1371"/>
        <v>0.69507738358605897</v>
      </c>
      <c r="BU358" s="16"/>
      <c r="BV358" s="9">
        <f t="shared" si="1372"/>
        <v>1.6945352090629828</v>
      </c>
      <c r="BW358" s="9">
        <f t="shared" si="1165"/>
        <v>0.69507738358605897</v>
      </c>
      <c r="BX358" s="9">
        <f t="shared" si="1166"/>
        <v>0.93264248392810234</v>
      </c>
      <c r="BY358" s="9">
        <f t="shared" si="1167"/>
        <v>0.82897774879211572</v>
      </c>
      <c r="BZ358" s="9">
        <f t="shared" si="1168"/>
        <v>0.8990329365862697</v>
      </c>
      <c r="CA358" s="9">
        <f t="shared" si="1142"/>
        <v>1.1778344910864162</v>
      </c>
      <c r="CB358" s="9">
        <f t="shared" si="1169"/>
        <v>1.1778330995099535</v>
      </c>
      <c r="CC358" s="9"/>
      <c r="CD358" s="9">
        <f t="shared" si="1170"/>
        <v>0.77313986675460522</v>
      </c>
      <c r="CE358" s="9">
        <f t="shared" si="1171"/>
        <v>0.69507820480031002</v>
      </c>
      <c r="CG358" s="35"/>
      <c r="CH358">
        <f t="shared" si="1172"/>
        <v>2002</v>
      </c>
      <c r="CI358" s="19">
        <f t="shared" si="1173"/>
        <v>7.1726786639671497E-2</v>
      </c>
      <c r="CJ358" s="19">
        <f t="shared" si="1257"/>
        <v>1.2042526839339009E-2</v>
      </c>
      <c r="CK358" s="19">
        <f t="shared" si="1258"/>
        <v>1.6611059917064363E-3</v>
      </c>
      <c r="CL358" s="19">
        <f t="shared" si="1259"/>
        <v>7.443981415103499E-7</v>
      </c>
      <c r="CM358" s="19">
        <f t="shared" si="1260"/>
        <v>7.443981415103499E-7</v>
      </c>
      <c r="CN358" s="19">
        <f t="shared" si="1261"/>
        <v>7.443981415103499E-7</v>
      </c>
      <c r="CO358" s="19">
        <f t="shared" si="1262"/>
        <v>2.2584978572776412E-2</v>
      </c>
      <c r="CP358" s="19">
        <f t="shared" si="1263"/>
        <v>0.15911538293929775</v>
      </c>
      <c r="CQ358" s="19">
        <f t="shared" si="1264"/>
        <v>3.557912851274091E-3</v>
      </c>
      <c r="CR358" s="19">
        <f t="shared" si="1265"/>
        <v>0.22891146312579647</v>
      </c>
      <c r="CS358" s="19">
        <f t="shared" si="1266"/>
        <v>0.24167698189592929</v>
      </c>
      <c r="CT358" s="19">
        <f t="shared" si="1267"/>
        <v>1.2397685147838731E-2</v>
      </c>
      <c r="CU358" s="19">
        <f t="shared" si="1268"/>
        <v>6.7797332467840074E-2</v>
      </c>
      <c r="CV358" s="19">
        <f t="shared" si="1269"/>
        <v>0.12133385813521413</v>
      </c>
      <c r="CW358" s="19">
        <f t="shared" si="1270"/>
        <v>1.6839501116490314E-2</v>
      </c>
      <c r="CX358" s="19">
        <f t="shared" si="1271"/>
        <v>6.7882443675988547E-3</v>
      </c>
      <c r="CY358" s="19">
        <f t="shared" si="1256"/>
        <v>5.1469902832894723E-3</v>
      </c>
      <c r="CZ358" s="19">
        <f t="shared" si="1272"/>
        <v>4.1366046911324146E-3</v>
      </c>
      <c r="DA358" s="19">
        <f t="shared" si="1273"/>
        <v>1.8734022673763531E-2</v>
      </c>
      <c r="DB358" s="19">
        <f t="shared" si="1274"/>
        <v>2.8960404742871177E-3</v>
      </c>
      <c r="DC358" s="19">
        <f t="shared" si="1275"/>
        <v>2.6503485923298044E-3</v>
      </c>
      <c r="DF358" s="19">
        <f t="shared" si="1227"/>
        <v>7.0089919416342142E-2</v>
      </c>
      <c r="DG358" s="19">
        <f t="shared" si="1278"/>
        <v>1.1544580386439239E-2</v>
      </c>
      <c r="DH358" s="19">
        <f t="shared" si="1279"/>
        <v>1.7407953111333631E-3</v>
      </c>
      <c r="DI358" s="19">
        <f t="shared" si="1280"/>
        <v>7.2532355255657048E-7</v>
      </c>
      <c r="DJ358" s="19">
        <f t="shared" si="1281"/>
        <v>7.2532355255657048E-7</v>
      </c>
      <c r="DK358" s="19">
        <f t="shared" si="1282"/>
        <v>7.2532355255657048E-7</v>
      </c>
      <c r="DL358" s="19">
        <f t="shared" si="1283"/>
        <v>2.312547878581191E-2</v>
      </c>
      <c r="DM358" s="19">
        <f t="shared" si="1284"/>
        <v>0.16066031641148468</v>
      </c>
      <c r="DN358" s="19">
        <f t="shared" si="1285"/>
        <v>3.3323985099431674E-3</v>
      </c>
      <c r="DO358" s="19">
        <f t="shared" si="1286"/>
        <v>0.2378059363980741</v>
      </c>
      <c r="DP358" s="19">
        <f t="shared" si="1287"/>
        <v>0.23631414464227313</v>
      </c>
      <c r="DQ358" s="19">
        <f t="shared" si="1288"/>
        <v>1.2201985243639746E-2</v>
      </c>
      <c r="DR358" s="19">
        <f t="shared" si="1289"/>
        <v>6.2269773229802643E-2</v>
      </c>
      <c r="DS358" s="19">
        <f t="shared" si="1290"/>
        <v>0.12415641487185355</v>
      </c>
      <c r="DT358" s="19">
        <f t="shared" si="1291"/>
        <v>1.6524426001593734E-2</v>
      </c>
      <c r="DU358" s="19">
        <f t="shared" si="1292"/>
        <v>6.9798560168900054E-3</v>
      </c>
      <c r="DV358" s="19">
        <f t="shared" si="1276"/>
        <v>4.9873124499425874E-3</v>
      </c>
      <c r="DW358" s="19">
        <f t="shared" si="1293"/>
        <v>3.9599081146454631E-3</v>
      </c>
      <c r="DX358" s="19">
        <f t="shared" si="1294"/>
        <v>1.8467657672856869E-2</v>
      </c>
      <c r="DY358" s="19">
        <f t="shared" si="1295"/>
        <v>2.9624700568542861E-3</v>
      </c>
      <c r="DZ358" s="19">
        <f t="shared" si="1296"/>
        <v>2.4958193280462111E-3</v>
      </c>
      <c r="EA358" s="19">
        <f t="shared" si="1196"/>
        <v>0.99962136881828434</v>
      </c>
      <c r="EB358" s="19"/>
      <c r="EC358" s="19">
        <f t="shared" si="1228"/>
        <v>7.0116467697364127E-2</v>
      </c>
      <c r="ED358" s="19">
        <f t="shared" si="1297"/>
        <v>1.1548953180229448E-2</v>
      </c>
      <c r="EE358" s="19">
        <f t="shared" si="1298"/>
        <v>1.7414546801768228E-3</v>
      </c>
      <c r="EF358" s="19">
        <f t="shared" si="1299"/>
        <v>7.2559828669331205E-7</v>
      </c>
      <c r="EG358" s="19">
        <f t="shared" si="1300"/>
        <v>7.2559828669331205E-7</v>
      </c>
      <c r="EH358" s="19">
        <f t="shared" si="1301"/>
        <v>7.2559828669331205E-7</v>
      </c>
      <c r="EI358" s="19">
        <f t="shared" si="1302"/>
        <v>2.3134238129733063E-2</v>
      </c>
      <c r="EJ358" s="19">
        <f t="shared" si="1303"/>
        <v>0.16072117045818199</v>
      </c>
      <c r="EK358" s="19">
        <f t="shared" si="1304"/>
        <v>3.3336607378477777E-3</v>
      </c>
      <c r="EL358" s="19">
        <f t="shared" si="1305"/>
        <v>0.23789601124593759</v>
      </c>
      <c r="EM358" s="19">
        <f t="shared" si="1306"/>
        <v>0.23640365443731462</v>
      </c>
      <c r="EN358" s="19">
        <f t="shared" si="1307"/>
        <v>1.2206607045690194E-2</v>
      </c>
      <c r="EO358" s="19">
        <f t="shared" si="1308"/>
        <v>6.229335943809973E-2</v>
      </c>
      <c r="EP358" s="19">
        <f t="shared" si="1309"/>
        <v>0.12420344216793475</v>
      </c>
      <c r="EQ358" s="19">
        <f t="shared" si="1310"/>
        <v>1.653068503440288E-2</v>
      </c>
      <c r="ER358" s="19">
        <f t="shared" si="1311"/>
        <v>6.9824998090440328E-3</v>
      </c>
      <c r="ES358" s="19">
        <f t="shared" si="1277"/>
        <v>4.9892015172088655E-3</v>
      </c>
      <c r="ET358" s="19">
        <f t="shared" si="1312"/>
        <v>3.9614080272480775E-3</v>
      </c>
      <c r="EU358" s="19">
        <f t="shared" si="1313"/>
        <v>1.8474652752460321E-2</v>
      </c>
      <c r="EV358" s="19">
        <f t="shared" si="1314"/>
        <v>2.9635921652579411E-3</v>
      </c>
      <c r="EW358" s="19">
        <f t="shared" si="1315"/>
        <v>2.4967646810078472E-3</v>
      </c>
      <c r="EX358" s="19"/>
      <c r="EY358" s="19"/>
      <c r="EZ358" s="19">
        <f t="shared" si="1229"/>
        <v>8.0496973774392827E-3</v>
      </c>
      <c r="FA358" s="19">
        <f t="shared" si="1240"/>
        <v>4.3566610754983241E-2</v>
      </c>
      <c r="FB358" s="19">
        <f t="shared" si="1241"/>
        <v>5.0081094887186754E-2</v>
      </c>
      <c r="FC358" s="19">
        <f t="shared" si="1242"/>
        <v>1.3843051848439392E-2</v>
      </c>
      <c r="FD358" s="19">
        <f t="shared" si="1243"/>
        <v>1.0650295542575898E-2</v>
      </c>
      <c r="FE358" s="19">
        <f t="shared" si="1244"/>
        <v>0.1952202979001921</v>
      </c>
      <c r="FF358" s="19">
        <f t="shared" si="1245"/>
        <v>-0.12085520484511006</v>
      </c>
      <c r="FG358" s="19">
        <f t="shared" si="1246"/>
        <v>-7.6032366173598973E-2</v>
      </c>
      <c r="FH358" s="19">
        <f t="shared" si="1247"/>
        <v>9.9753953618168537E-2</v>
      </c>
      <c r="FI358" s="19">
        <f t="shared" si="1248"/>
        <v>-0.15944876058303406</v>
      </c>
      <c r="FJ358" s="19">
        <f t="shared" si="1249"/>
        <v>-6.2023600902038178E-2</v>
      </c>
      <c r="FK358" s="19">
        <f t="shared" si="1250"/>
        <v>-3.8897228994071047E-2</v>
      </c>
      <c r="FL358" s="19">
        <f t="shared" si="1251"/>
        <v>0.12122080859876798</v>
      </c>
      <c r="FM358" s="19">
        <f t="shared" si="1252"/>
        <v>-0.11795381973860884</v>
      </c>
      <c r="FN358" s="19">
        <f t="shared" si="1253"/>
        <v>1.0169642599492471E-2</v>
      </c>
      <c r="FO358" s="19">
        <f t="shared" si="1254"/>
        <v>-4.5773169167430697E-2</v>
      </c>
      <c r="FP358" s="19">
        <f t="shared" si="1235"/>
        <v>0.12373235479563309</v>
      </c>
      <c r="FQ358" s="19">
        <f t="shared" si="1236"/>
        <v>0.12059084094157253</v>
      </c>
      <c r="FR358" s="19">
        <f t="shared" si="1237"/>
        <v>-8.8035353883238687E-2</v>
      </c>
      <c r="FS358" s="19">
        <f t="shared" si="1238"/>
        <v>-0.14227694862644041</v>
      </c>
      <c r="FT358" s="19">
        <f t="shared" si="1239"/>
        <v>3.2612906911432412E-3</v>
      </c>
      <c r="FU358" s="19"/>
      <c r="FV358" s="19"/>
      <c r="FW358" s="19">
        <f t="shared" si="1384"/>
        <v>0.9279351152917541</v>
      </c>
      <c r="FX358" s="19">
        <f t="shared" si="1230"/>
        <v>0.61658306653827577</v>
      </c>
      <c r="FY358" s="19">
        <f t="shared" si="1373"/>
        <v>0.8990329365862697</v>
      </c>
      <c r="FZ358" s="19"/>
      <c r="GA358" s="19">
        <f t="shared" si="1385"/>
        <v>1.0090995650113401</v>
      </c>
      <c r="GB358" s="19">
        <f t="shared" si="1231"/>
        <v>0.72806064979243656</v>
      </c>
      <c r="GC358" s="19">
        <f t="shared" si="1374"/>
        <v>0.93264248392810234</v>
      </c>
      <c r="GD358" s="19"/>
      <c r="GE358" s="19">
        <f t="shared" si="1386"/>
        <v>0.98902350653359783</v>
      </c>
      <c r="GF358" s="19">
        <f t="shared" si="1232"/>
        <v>0.74566182463359387</v>
      </c>
      <c r="GG358" s="19">
        <f t="shared" si="1375"/>
        <v>0.82897774879211572</v>
      </c>
      <c r="GH358" s="19"/>
      <c r="GI358" s="132">
        <f t="shared" si="1318"/>
        <v>1.6945352090629828</v>
      </c>
      <c r="GJ358" s="19">
        <f t="shared" si="1203"/>
        <v>1.177834491086416</v>
      </c>
      <c r="GK358" s="19">
        <f t="shared" si="1376"/>
        <v>1.1778330995099535</v>
      </c>
      <c r="GL358" s="3"/>
      <c r="GM358" s="3"/>
      <c r="GN358" s="8"/>
      <c r="GO358" s="5">
        <f t="shared" si="1233"/>
        <v>53</v>
      </c>
      <c r="GP358" t="b">
        <f t="shared" si="1204"/>
        <v>0</v>
      </c>
      <c r="GS358" s="11"/>
      <c r="GT358" s="11"/>
      <c r="GU358" s="11"/>
      <c r="GV358" s="11"/>
      <c r="GW358" s="11"/>
      <c r="GX358" s="11"/>
      <c r="GY358" s="11"/>
      <c r="GZ358" s="11" t="str">
        <f ca="1">IF(GP358,OFFSET(#REF!,$GP$225+$GO358,0),"")</f>
        <v/>
      </c>
      <c r="HA358" s="12" t="str">
        <f t="shared" ca="1" si="1343"/>
        <v/>
      </c>
      <c r="HB358" s="12" t="str">
        <f t="shared" ca="1" si="1344"/>
        <v/>
      </c>
      <c r="HC358" s="12" t="str">
        <f t="shared" ca="1" si="1345"/>
        <v/>
      </c>
      <c r="HD358" s="12" t="str">
        <f t="shared" ca="1" si="1346"/>
        <v/>
      </c>
      <c r="HE358" t="str">
        <f t="shared" ca="1" si="1212"/>
        <v/>
      </c>
      <c r="HF358" s="12" t="str">
        <f t="shared" ca="1" si="1347"/>
        <v/>
      </c>
      <c r="HG358" s="12" t="str">
        <f t="shared" ca="1" si="1348"/>
        <v/>
      </c>
      <c r="HH358" s="12" t="str">
        <f t="shared" ca="1" si="1349"/>
        <v/>
      </c>
      <c r="HJ358" s="17"/>
      <c r="HL358" s="18">
        <f t="shared" si="1213"/>
        <v>2002</v>
      </c>
      <c r="HM358" s="9">
        <f t="shared" si="1377"/>
        <v>1.219854360043382</v>
      </c>
      <c r="HN358" s="9">
        <f t="shared" si="1378"/>
        <v>0.77235606069368845</v>
      </c>
      <c r="HO358" s="9">
        <f t="shared" si="1379"/>
        <v>0.95402280851404753</v>
      </c>
      <c r="HP358" s="9">
        <f t="shared" si="1380"/>
        <v>0.90359640838910527</v>
      </c>
      <c r="HQ358" s="9">
        <f t="shared" si="1381"/>
        <v>0.89595178148074217</v>
      </c>
      <c r="HR358" s="9">
        <f t="shared" si="1158"/>
        <v>0.94216262918365101</v>
      </c>
      <c r="HS358" s="9">
        <f t="shared" si="1382"/>
        <v>0.94216190814312684</v>
      </c>
      <c r="HT358" s="9"/>
      <c r="HU358" s="9">
        <f t="shared" si="1383"/>
        <v>0.86205158329458043</v>
      </c>
      <c r="HV358" s="23">
        <f t="shared" si="1161"/>
        <v>0.77235665178107371</v>
      </c>
      <c r="HX358" s="8"/>
      <c r="HY358" s="5">
        <f t="shared" si="1234"/>
        <v>53</v>
      </c>
      <c r="HZ358" t="b">
        <f t="shared" si="1214"/>
        <v>0</v>
      </c>
      <c r="IC358" s="11"/>
      <c r="ID358" s="11"/>
      <c r="IE358" s="11"/>
      <c r="IF358" t="str">
        <f t="shared" ca="1" si="1216"/>
        <v/>
      </c>
      <c r="IG358" s="12" t="str">
        <f t="shared" si="1217"/>
        <v/>
      </c>
      <c r="IH358" s="19" t="str">
        <f t="shared" ca="1" si="1218"/>
        <v/>
      </c>
      <c r="II358" s="19" t="str">
        <f t="shared" ca="1" si="1219"/>
        <v/>
      </c>
      <c r="IJ358" s="11" t="str">
        <f t="shared" ca="1" si="1220"/>
        <v/>
      </c>
      <c r="IK358" s="12" t="str">
        <f t="shared" ca="1" si="1221"/>
        <v/>
      </c>
      <c r="IL358" s="12" t="str">
        <f t="shared" ca="1" si="1340"/>
        <v/>
      </c>
      <c r="IM358" s="12" t="str">
        <f t="shared" ca="1" si="1341"/>
        <v/>
      </c>
      <c r="IN358" s="12" t="str">
        <f t="shared" ca="1" si="1342"/>
        <v/>
      </c>
      <c r="IO358" t="str">
        <f t="shared" ca="1" si="1222"/>
        <v/>
      </c>
      <c r="IP358" s="12" t="str">
        <f t="shared" ca="1" si="1223"/>
        <v/>
      </c>
      <c r="IQ358" s="12" t="str">
        <f t="shared" ca="1" si="1224"/>
        <v/>
      </c>
      <c r="IR358" s="12" t="str">
        <f t="shared" ca="1" si="1225"/>
        <v/>
      </c>
    </row>
    <row r="359" spans="1:252" x14ac:dyDescent="0.2">
      <c r="A359" t="s">
        <v>218</v>
      </c>
      <c r="B359" s="1">
        <f t="shared" si="1226"/>
        <v>2003</v>
      </c>
      <c r="C359" s="124">
        <f>Manufacturing_Energy_Data!C93</f>
        <v>891.79214187715809</v>
      </c>
      <c r="D359" s="124">
        <f>Manufacturing_Energy_Data!D93</f>
        <v>144.5998899279146</v>
      </c>
      <c r="E359" s="124">
        <f>Manufacturing_Energy_Data!E93</f>
        <v>13.420074233997385</v>
      </c>
      <c r="F359" s="124">
        <v>0.01</v>
      </c>
      <c r="G359" s="124">
        <v>0.01</v>
      </c>
      <c r="H359" s="124">
        <v>0.01</v>
      </c>
      <c r="I359" s="124">
        <f>Manufacturing_Energy_Data!F93</f>
        <v>320.99072179476263</v>
      </c>
      <c r="J359" s="124">
        <f>Manufacturing_Energy_Data!G93</f>
        <v>2057.5596112431122</v>
      </c>
      <c r="K359" s="124">
        <f>Manufacturing_Energy_Data!H93</f>
        <v>39.71203750848894</v>
      </c>
      <c r="L359" s="124">
        <f>Manufacturing_Energy_Data!I93</f>
        <v>2986.514133005855</v>
      </c>
      <c r="M359" s="124">
        <f>Manufacturing_Energy_Data!J93</f>
        <v>3278.8496369605023</v>
      </c>
      <c r="N359" s="124">
        <f>Manufacturing_Energy_Data!K93</f>
        <v>162.16371972935278</v>
      </c>
      <c r="O359" s="124">
        <f>Manufacturing_Energy_Data!L93</f>
        <v>802.03739447659416</v>
      </c>
      <c r="P359" s="124">
        <f>Manufacturing_Energy_Data!M93</f>
        <v>1582.9770464460657</v>
      </c>
      <c r="Q359" s="124">
        <f>Manufacturing_Energy_Data!N93</f>
        <v>201.35822984084345</v>
      </c>
      <c r="R359" s="124">
        <f>Manufacturing_Energy_Data!O93</f>
        <v>78.140291302468796</v>
      </c>
      <c r="S359" s="124">
        <f>Manufacturing_Energy_Data!P93</f>
        <v>55.341275865153712</v>
      </c>
      <c r="T359" s="124">
        <f>Manufacturing_Energy_Data!Q93</f>
        <v>42.055812252536988</v>
      </c>
      <c r="U359" s="124">
        <f>Manufacturing_Energy_Data!R93</f>
        <v>229.32125972434358</v>
      </c>
      <c r="V359" s="124">
        <f>Manufacturing_Energy_Data!S93</f>
        <v>29.301886345305242</v>
      </c>
      <c r="W359" s="124">
        <f>Manufacturing_Energy_Data!T93</f>
        <v>30.188073809924951</v>
      </c>
      <c r="X359" s="124">
        <f t="shared" si="1387"/>
        <v>12946.353236344379</v>
      </c>
      <c r="Y359">
        <v>13610.706868252497</v>
      </c>
      <c r="Z359" s="19">
        <f t="shared" si="1319"/>
        <v>1.4034401656174349</v>
      </c>
      <c r="AA359" s="19">
        <f t="shared" si="1320"/>
        <v>1.8792314069515916</v>
      </c>
      <c r="AB359" s="19">
        <f t="shared" si="1321"/>
        <v>0.30459127731875502</v>
      </c>
      <c r="AC359" s="19">
        <f t="shared" si="1322"/>
        <v>1.5737301325208975E-5</v>
      </c>
      <c r="AD359" s="19">
        <f t="shared" si="1323"/>
        <v>1.2996077714086911E-4</v>
      </c>
      <c r="AE359" s="19">
        <f t="shared" si="1324"/>
        <v>2.2696690942821085E-4</v>
      </c>
      <c r="AF359" s="19">
        <f t="shared" si="1325"/>
        <v>3.0967998719174656</v>
      </c>
      <c r="AG359" s="19">
        <f t="shared" si="1326"/>
        <v>12.903871963655106</v>
      </c>
      <c r="AH359" s="19">
        <f t="shared" si="1327"/>
        <v>0.39475127122521803</v>
      </c>
      <c r="AI359" s="19">
        <f t="shared" si="1328"/>
        <v>7.5105841499176247</v>
      </c>
      <c r="AJ359" s="19">
        <f t="shared" si="1329"/>
        <v>6.0018957688911891</v>
      </c>
      <c r="AK359" s="19">
        <f t="shared" si="1330"/>
        <v>0.84375071597125662</v>
      </c>
      <c r="AL359" s="19">
        <f t="shared" si="1331"/>
        <v>7.6137614124496622</v>
      </c>
      <c r="AM359" s="19">
        <f t="shared" si="1332"/>
        <v>8.7089718627937369</v>
      </c>
      <c r="AN359" s="19">
        <f t="shared" si="1333"/>
        <v>0.73803887352993325</v>
      </c>
      <c r="AO359" s="19">
        <f t="shared" si="1334"/>
        <v>0.29913323505444689</v>
      </c>
      <c r="AP359" s="19">
        <f t="shared" si="1335"/>
        <v>0.16859043123906212</v>
      </c>
      <c r="AQ359" s="19">
        <f t="shared" si="1336"/>
        <v>0.40062294231198819</v>
      </c>
      <c r="AR359" s="19">
        <f t="shared" si="1337"/>
        <v>0.32368475177692174</v>
      </c>
      <c r="AS359" s="19">
        <f t="shared" si="1338"/>
        <v>0.37837292850342313</v>
      </c>
      <c r="AT359" s="19">
        <f t="shared" si="1339"/>
        <v>0.22535346111955434</v>
      </c>
      <c r="AU359" s="19">
        <f t="shared" si="1317"/>
        <v>9.233255662627414</v>
      </c>
      <c r="AV359" s="19"/>
      <c r="AX359" s="19">
        <f t="shared" si="1350"/>
        <v>0.84970539080105856</v>
      </c>
      <c r="AY359" s="19">
        <f t="shared" si="1351"/>
        <v>0.81283227885811049</v>
      </c>
      <c r="AZ359" s="19">
        <f t="shared" si="1352"/>
        <v>0.84104775383892427</v>
      </c>
      <c r="BA359" s="19">
        <f t="shared" si="1353"/>
        <v>0.77597440204266921</v>
      </c>
      <c r="BB359" s="19">
        <f t="shared" si="1354"/>
        <v>0.87771002845079404</v>
      </c>
      <c r="BC359" s="19">
        <f t="shared" si="1355"/>
        <v>1.7466953107856862</v>
      </c>
      <c r="BD359" s="19">
        <f t="shared" si="1356"/>
        <v>0.96195904555277367</v>
      </c>
      <c r="BE359" s="19">
        <f t="shared" si="1357"/>
        <v>0.88413590504686135</v>
      </c>
      <c r="BF359" s="19">
        <f t="shared" si="1358"/>
        <v>1.1526495486949326</v>
      </c>
      <c r="BG359" s="19">
        <f t="shared" si="1359"/>
        <v>0.966970677598883</v>
      </c>
      <c r="BH359" s="19">
        <f t="shared" si="1360"/>
        <v>1.197683792343097</v>
      </c>
      <c r="BI359" s="19">
        <f t="shared" si="1361"/>
        <v>0.66465224168353043</v>
      </c>
      <c r="BJ359" s="19">
        <f t="shared" si="1362"/>
        <v>0.72974330200144544</v>
      </c>
      <c r="BK359" s="19">
        <f t="shared" si="1363"/>
        <v>0.6956060260558673</v>
      </c>
      <c r="BL359" s="19">
        <f t="shared" si="1364"/>
        <v>0.69894887045929943</v>
      </c>
      <c r="BM359" s="19">
        <f t="shared" si="1365"/>
        <v>0.53376376829431527</v>
      </c>
      <c r="BN359" s="19">
        <f t="shared" si="1366"/>
        <v>0.14959795794664893</v>
      </c>
      <c r="BO359" s="19">
        <f t="shared" si="1367"/>
        <v>0.5656896145000937</v>
      </c>
      <c r="BP359" s="19">
        <f t="shared" si="1368"/>
        <v>0.62133784515148915</v>
      </c>
      <c r="BQ359" s="19">
        <f t="shared" si="1369"/>
        <v>0.53896305915651432</v>
      </c>
      <c r="BR359" s="19">
        <f t="shared" si="1370"/>
        <v>0.45869948907276886</v>
      </c>
      <c r="BS359" s="19">
        <f t="shared" si="1371"/>
        <v>0.64931269811806291</v>
      </c>
      <c r="BU359" s="16"/>
      <c r="BV359" s="9">
        <f t="shared" si="1372"/>
        <v>1.748165685104385</v>
      </c>
      <c r="BW359" s="9">
        <f t="shared" si="1165"/>
        <v>0.64931269811806291</v>
      </c>
      <c r="BX359" s="9">
        <f t="shared" si="1166"/>
        <v>0.85700628469761697</v>
      </c>
      <c r="BY359" s="9">
        <f t="shared" si="1167"/>
        <v>0.85685891069201892</v>
      </c>
      <c r="BZ359" s="9">
        <f t="shared" si="1168"/>
        <v>0.88422173293191564</v>
      </c>
      <c r="CA359" s="9">
        <f t="shared" si="1142"/>
        <v>1.1351077802201319</v>
      </c>
      <c r="CB359" s="9">
        <f t="shared" si="1169"/>
        <v>1.1351061777525402</v>
      </c>
      <c r="CC359" s="9"/>
      <c r="CD359" s="9">
        <f t="shared" si="1170"/>
        <v>0.73433347156221429</v>
      </c>
      <c r="CE359" s="9">
        <f t="shared" si="1171"/>
        <v>0.64931361477465066</v>
      </c>
      <c r="CG359" s="35"/>
      <c r="CH359">
        <f t="shared" si="1172"/>
        <v>2003</v>
      </c>
      <c r="CI359" s="19">
        <f t="shared" si="1173"/>
        <v>6.8883655929735055E-2</v>
      </c>
      <c r="CJ359" s="19">
        <f t="shared" si="1257"/>
        <v>1.1169159939339398E-2</v>
      </c>
      <c r="CK359" s="19">
        <f t="shared" si="1258"/>
        <v>1.036591076189944E-3</v>
      </c>
      <c r="CL359" s="19">
        <f t="shared" si="1259"/>
        <v>7.7241828779450702E-7</v>
      </c>
      <c r="CM359" s="19">
        <f t="shared" si="1260"/>
        <v>7.7241828779450702E-7</v>
      </c>
      <c r="CN359" s="19">
        <f t="shared" si="1261"/>
        <v>7.7241828779450702E-7</v>
      </c>
      <c r="CO359" s="19">
        <f t="shared" si="1262"/>
        <v>2.479391037266335E-2</v>
      </c>
      <c r="CP359" s="19">
        <f t="shared" si="1263"/>
        <v>0.15892966719515361</v>
      </c>
      <c r="CQ359" s="19">
        <f t="shared" si="1264"/>
        <v>3.0674304017138266E-3</v>
      </c>
      <c r="CR359" s="19">
        <f t="shared" si="1265"/>
        <v>0.23068381330904791</v>
      </c>
      <c r="CS359" s="19">
        <f t="shared" si="1266"/>
        <v>0.25326434225166722</v>
      </c>
      <c r="CT359" s="19">
        <f t="shared" si="1267"/>
        <v>1.25258222735735E-2</v>
      </c>
      <c r="CU359" s="19">
        <f t="shared" si="1268"/>
        <v>6.1950835098877846E-2</v>
      </c>
      <c r="CV359" s="19">
        <f t="shared" si="1269"/>
        <v>0.12227204198338759</v>
      </c>
      <c r="CW359" s="19">
        <f t="shared" si="1270"/>
        <v>1.555327791269971E-2</v>
      </c>
      <c r="CX359" s="19">
        <f t="shared" si="1271"/>
        <v>6.0356990015616955E-3</v>
      </c>
      <c r="CY359" s="19">
        <f t="shared" si="1256"/>
        <v>4.2746613548125508E-3</v>
      </c>
      <c r="CZ359" s="19">
        <f t="shared" si="1272"/>
        <v>3.2484678491911871E-3</v>
      </c>
      <c r="DA359" s="19">
        <f t="shared" si="1273"/>
        <v>1.771319347911569E-2</v>
      </c>
      <c r="DB359" s="19">
        <f t="shared" si="1274"/>
        <v>2.2633312879989918E-3</v>
      </c>
      <c r="DC359" s="19">
        <f t="shared" si="1275"/>
        <v>2.3317820284076431E-3</v>
      </c>
      <c r="DF359" s="19">
        <f t="shared" si="1227"/>
        <v>7.0295638931300711E-2</v>
      </c>
      <c r="DG359" s="19">
        <f t="shared" si="1278"/>
        <v>1.1600364411373517E-2</v>
      </c>
      <c r="DH359" s="19">
        <f t="shared" si="1279"/>
        <v>1.3243983687269544E-3</v>
      </c>
      <c r="DI359" s="19">
        <f t="shared" si="1280"/>
        <v>7.583219374512195E-7</v>
      </c>
      <c r="DJ359" s="19">
        <f t="shared" si="1281"/>
        <v>7.583219374512195E-7</v>
      </c>
      <c r="DK359" s="19">
        <f t="shared" si="1282"/>
        <v>7.583219374512195E-7</v>
      </c>
      <c r="DL359" s="19">
        <f t="shared" si="1283"/>
        <v>2.367227011740421E-2</v>
      </c>
      <c r="DM359" s="19">
        <f t="shared" si="1284"/>
        <v>0.15902250699309062</v>
      </c>
      <c r="DN359" s="19">
        <f t="shared" si="1285"/>
        <v>3.3066109180230423E-3</v>
      </c>
      <c r="DO359" s="19">
        <f t="shared" si="1286"/>
        <v>0.22979649908559938</v>
      </c>
      <c r="DP359" s="19">
        <f t="shared" si="1287"/>
        <v>0.24742544238692782</v>
      </c>
      <c r="DQ359" s="19">
        <f t="shared" si="1288"/>
        <v>1.2461643913166726E-2</v>
      </c>
      <c r="DR359" s="19">
        <f t="shared" si="1289"/>
        <v>6.4830152451607781E-2</v>
      </c>
      <c r="DS359" s="19">
        <f t="shared" si="1290"/>
        <v>0.12180234786232733</v>
      </c>
      <c r="DT359" s="19">
        <f t="shared" si="1291"/>
        <v>1.6187873901344515E-2</v>
      </c>
      <c r="DU359" s="19">
        <f t="shared" si="1292"/>
        <v>6.4046046639580669E-3</v>
      </c>
      <c r="DV359" s="19">
        <f t="shared" si="1276"/>
        <v>4.6973337550809255E-3</v>
      </c>
      <c r="DW359" s="19">
        <f t="shared" si="1293"/>
        <v>3.6746657065503258E-3</v>
      </c>
      <c r="DX359" s="19">
        <f t="shared" si="1294"/>
        <v>1.8218841775826465E-2</v>
      </c>
      <c r="DY359" s="19">
        <f t="shared" si="1295"/>
        <v>2.5667017706929762E-3</v>
      </c>
      <c r="DZ359" s="19">
        <f t="shared" si="1296"/>
        <v>2.4876666459590436E-3</v>
      </c>
      <c r="EA359" s="19">
        <f t="shared" si="1196"/>
        <v>0.99977783862477265</v>
      </c>
      <c r="EB359" s="19"/>
      <c r="EC359" s="19">
        <f t="shared" si="1228"/>
        <v>7.0311259377377949E-2</v>
      </c>
      <c r="ED359" s="19">
        <f t="shared" si="1297"/>
        <v>1.1602942136955346E-2</v>
      </c>
      <c r="EE359" s="19">
        <f t="shared" si="1298"/>
        <v>1.3246926642710025E-3</v>
      </c>
      <c r="EF359" s="19">
        <f t="shared" si="1299"/>
        <v>7.5849044473151786E-7</v>
      </c>
      <c r="EG359" s="19">
        <f t="shared" si="1300"/>
        <v>7.5849044473151786E-7</v>
      </c>
      <c r="EH359" s="19">
        <f t="shared" si="1301"/>
        <v>7.5849044473151786E-7</v>
      </c>
      <c r="EI359" s="19">
        <f t="shared" si="1302"/>
        <v>2.3677530350108777E-2</v>
      </c>
      <c r="EJ359" s="19">
        <f t="shared" si="1303"/>
        <v>0.15905784350234378</v>
      </c>
      <c r="EK359" s="19">
        <f t="shared" si="1304"/>
        <v>3.3073456824882163E-3</v>
      </c>
      <c r="EL359" s="19">
        <f t="shared" si="1305"/>
        <v>0.22984756233614062</v>
      </c>
      <c r="EM359" s="19">
        <f t="shared" si="1306"/>
        <v>0.24748042297803846</v>
      </c>
      <c r="EN359" s="19">
        <f t="shared" si="1307"/>
        <v>1.2464413024305607E-2</v>
      </c>
      <c r="EO359" s="19">
        <f t="shared" si="1308"/>
        <v>6.4844558407879685E-2</v>
      </c>
      <c r="EP359" s="19">
        <f t="shared" si="1309"/>
        <v>0.12182941365240749</v>
      </c>
      <c r="EQ359" s="19">
        <f t="shared" si="1310"/>
        <v>1.6191471020813454E-2</v>
      </c>
      <c r="ER359" s="19">
        <f t="shared" si="1311"/>
        <v>6.4060278359118379E-3</v>
      </c>
      <c r="ES359" s="19">
        <f t="shared" si="1277"/>
        <v>4.6983775530994596E-3</v>
      </c>
      <c r="ET359" s="19">
        <f t="shared" si="1312"/>
        <v>3.6754822567431076E-3</v>
      </c>
      <c r="EU359" s="19">
        <f t="shared" si="1313"/>
        <v>1.8222890198173507E-2</v>
      </c>
      <c r="EV359" s="19">
        <f t="shared" si="1314"/>
        <v>2.5672721193976044E-3</v>
      </c>
      <c r="EW359" s="19">
        <f t="shared" si="1315"/>
        <v>2.4882194322099708E-3</v>
      </c>
      <c r="EX359" s="19"/>
      <c r="EY359" s="19"/>
      <c r="EZ359" s="19">
        <f t="shared" si="1229"/>
        <v>-9.6651995494205709E-2</v>
      </c>
      <c r="FA359" s="19">
        <f t="shared" si="1240"/>
        <v>-7.7015529265961849E-2</v>
      </c>
      <c r="FB359" s="19">
        <f t="shared" si="1241"/>
        <v>-0.43433418836065191</v>
      </c>
      <c r="FC359" s="19">
        <f t="shared" si="1242"/>
        <v>-1.9256461141603037E-2</v>
      </c>
      <c r="FD359" s="19">
        <f t="shared" si="1243"/>
        <v>3.5222554304257685E-2</v>
      </c>
      <c r="FE359" s="19">
        <f t="shared" si="1244"/>
        <v>7.4162132935431599E-2</v>
      </c>
      <c r="FF359" s="19">
        <f t="shared" si="1245"/>
        <v>5.4559388015613816E-2</v>
      </c>
      <c r="FG359" s="19">
        <f t="shared" si="1246"/>
        <v>-1.0005733677018298E-2</v>
      </c>
      <c r="FH359" s="19">
        <f t="shared" si="1247"/>
        <v>-0.14803913512718689</v>
      </c>
      <c r="FI359" s="19">
        <f t="shared" si="1248"/>
        <v>2.5256415795971422E-2</v>
      </c>
      <c r="FJ359" s="19">
        <f t="shared" si="1249"/>
        <v>1.3910828394242035E-2</v>
      </c>
      <c r="FK359" s="19">
        <f t="shared" si="1250"/>
        <v>-2.483962549114933E-2</v>
      </c>
      <c r="FL359" s="19">
        <f t="shared" si="1251"/>
        <v>-0.14171038586273296</v>
      </c>
      <c r="FM359" s="19">
        <f t="shared" si="1252"/>
        <v>9.0202663116792751E-3</v>
      </c>
      <c r="FN359" s="19">
        <f t="shared" si="1253"/>
        <v>-0.10508337108663761</v>
      </c>
      <c r="FO359" s="19">
        <f t="shared" si="1254"/>
        <v>-0.16360864111344134</v>
      </c>
      <c r="FP359" s="19">
        <f t="shared" si="1235"/>
        <v>-0.29926067690303676</v>
      </c>
      <c r="FQ359" s="19">
        <f t="shared" si="1236"/>
        <v>-0.25890600158031324</v>
      </c>
      <c r="FR359" s="19">
        <f t="shared" si="1237"/>
        <v>-0.11749194995499368</v>
      </c>
      <c r="FS359" s="19">
        <f t="shared" si="1238"/>
        <v>-0.25912572028920217</v>
      </c>
      <c r="FT359" s="19">
        <f t="shared" si="1239"/>
        <v>-0.19789372272161027</v>
      </c>
      <c r="FU359" s="19"/>
      <c r="FV359" s="19"/>
      <c r="FW359" s="19">
        <f t="shared" si="1384"/>
        <v>0.98352540485269213</v>
      </c>
      <c r="FX359" s="19">
        <f t="shared" si="1230"/>
        <v>0.6064251101423721</v>
      </c>
      <c r="FY359" s="19">
        <f t="shared" si="1373"/>
        <v>0.88422173293191564</v>
      </c>
      <c r="FZ359" s="19"/>
      <c r="GA359" s="19">
        <f t="shared" si="1385"/>
        <v>0.91890118610947147</v>
      </c>
      <c r="GB359" s="19">
        <f t="shared" si="1231"/>
        <v>0.66901579465390248</v>
      </c>
      <c r="GC359" s="19">
        <f t="shared" si="1374"/>
        <v>0.85700628469761697</v>
      </c>
      <c r="GD359" s="19"/>
      <c r="GE359" s="19">
        <f t="shared" si="1386"/>
        <v>1.0336331848961304</v>
      </c>
      <c r="GF359" s="19">
        <f t="shared" si="1232"/>
        <v>0.77074080665148148</v>
      </c>
      <c r="GG359" s="19">
        <f t="shared" si="1375"/>
        <v>0.85685891069201892</v>
      </c>
      <c r="GH359" s="19"/>
      <c r="GI359" s="132">
        <f t="shared" si="1318"/>
        <v>1.748165685104385</v>
      </c>
      <c r="GJ359" s="19">
        <f t="shared" si="1203"/>
        <v>1.1351077802201321</v>
      </c>
      <c r="GK359" s="19">
        <f t="shared" si="1376"/>
        <v>1.1351061777525402</v>
      </c>
      <c r="GL359" s="3"/>
      <c r="GM359" s="3"/>
      <c r="GN359" s="8"/>
      <c r="GO359" s="5">
        <f t="shared" si="1233"/>
        <v>54</v>
      </c>
      <c r="GP359" t="b">
        <f t="shared" si="1204"/>
        <v>0</v>
      </c>
      <c r="GS359" s="11"/>
      <c r="GT359" s="11"/>
      <c r="GU359" s="11"/>
      <c r="GV359" s="11"/>
      <c r="GW359" s="11"/>
      <c r="GX359" s="11"/>
      <c r="GY359" s="11"/>
      <c r="GZ359" s="11" t="str">
        <f ca="1">IF(GP359,OFFSET(#REF!,$GP$225+$GO359,0),"")</f>
        <v/>
      </c>
      <c r="HA359" s="12" t="str">
        <f t="shared" ca="1" si="1343"/>
        <v/>
      </c>
      <c r="HB359" s="12" t="str">
        <f t="shared" ca="1" si="1344"/>
        <v/>
      </c>
      <c r="HC359" s="12" t="str">
        <f t="shared" ca="1" si="1345"/>
        <v/>
      </c>
      <c r="HD359" s="12" t="str">
        <f t="shared" ca="1" si="1346"/>
        <v/>
      </c>
      <c r="HE359" t="str">
        <f t="shared" ca="1" si="1212"/>
        <v/>
      </c>
      <c r="HF359" s="12" t="str">
        <f t="shared" ca="1" si="1347"/>
        <v/>
      </c>
      <c r="HG359" s="12" t="str">
        <f t="shared" ca="1" si="1348"/>
        <v/>
      </c>
      <c r="HH359" s="12" t="str">
        <f t="shared" ca="1" si="1349"/>
        <v/>
      </c>
      <c r="HJ359" s="17"/>
      <c r="HL359" s="18">
        <f t="shared" si="1213"/>
        <v>2003</v>
      </c>
      <c r="HM359" s="9">
        <f t="shared" si="1377"/>
        <v>1.2584616251390905</v>
      </c>
      <c r="HN359" s="9">
        <f t="shared" si="1378"/>
        <v>0.72150325923353165</v>
      </c>
      <c r="HO359" s="9">
        <f t="shared" si="1379"/>
        <v>0.87665269031904747</v>
      </c>
      <c r="HP359" s="9">
        <f t="shared" si="1380"/>
        <v>0.93398723346393542</v>
      </c>
      <c r="HQ359" s="9">
        <f t="shared" si="1381"/>
        <v>0.88119133860933774</v>
      </c>
      <c r="HR359" s="9">
        <f t="shared" si="1158"/>
        <v>0.90798506811646174</v>
      </c>
      <c r="HS359" s="9">
        <f t="shared" si="1382"/>
        <v>0.90798416415818084</v>
      </c>
      <c r="HT359" s="9"/>
      <c r="HU359" s="9">
        <f t="shared" si="1383"/>
        <v>0.81878242093980325</v>
      </c>
      <c r="HV359" s="23">
        <f t="shared" si="1161"/>
        <v>0.72150397753773943</v>
      </c>
      <c r="HX359" s="8"/>
      <c r="HY359" s="5">
        <f t="shared" si="1234"/>
        <v>54</v>
      </c>
      <c r="HZ359" t="b">
        <f t="shared" si="1214"/>
        <v>0</v>
      </c>
      <c r="IC359" s="11"/>
      <c r="ID359" s="11"/>
      <c r="IE359" s="11"/>
      <c r="IF359" t="str">
        <f t="shared" ca="1" si="1216"/>
        <v/>
      </c>
      <c r="IG359" s="12" t="str">
        <f t="shared" si="1217"/>
        <v/>
      </c>
      <c r="IH359" s="19" t="str">
        <f t="shared" ca="1" si="1218"/>
        <v/>
      </c>
      <c r="II359" s="19" t="str">
        <f t="shared" ca="1" si="1219"/>
        <v/>
      </c>
      <c r="IJ359" s="11" t="str">
        <f t="shared" ca="1" si="1220"/>
        <v/>
      </c>
      <c r="IK359" s="12" t="str">
        <f t="shared" ca="1" si="1221"/>
        <v/>
      </c>
      <c r="IL359" s="12" t="str">
        <f t="shared" ca="1" si="1340"/>
        <v/>
      </c>
      <c r="IM359" s="12" t="str">
        <f t="shared" ca="1" si="1341"/>
        <v/>
      </c>
      <c r="IN359" s="12" t="str">
        <f t="shared" ca="1" si="1342"/>
        <v/>
      </c>
      <c r="IO359" t="str">
        <f t="shared" ca="1" si="1222"/>
        <v/>
      </c>
      <c r="IP359" s="12" t="str">
        <f t="shared" ca="1" si="1223"/>
        <v/>
      </c>
      <c r="IQ359" s="12" t="str">
        <f t="shared" ca="1" si="1224"/>
        <v/>
      </c>
      <c r="IR359" s="12" t="str">
        <f t="shared" ca="1" si="1225"/>
        <v/>
      </c>
    </row>
    <row r="360" spans="1:252" x14ac:dyDescent="0.2">
      <c r="A360" t="s">
        <v>218</v>
      </c>
      <c r="B360" s="1">
        <f t="shared" si="1226"/>
        <v>2004</v>
      </c>
      <c r="C360" s="124">
        <f>Manufacturing_Energy_Data!C94</f>
        <v>871.46315585400714</v>
      </c>
      <c r="D360" s="124">
        <f>Manufacturing_Energy_Data!D94</f>
        <v>150.28714612929446</v>
      </c>
      <c r="E360" s="124">
        <f>Manufacturing_Energy_Data!E94</f>
        <v>13.029653275694459</v>
      </c>
      <c r="F360" s="124">
        <v>0.01</v>
      </c>
      <c r="G360" s="124">
        <v>0.01</v>
      </c>
      <c r="H360" s="124">
        <v>0.01</v>
      </c>
      <c r="I360" s="124">
        <f>Manufacturing_Energy_Data!F94</f>
        <v>339.2968698482332</v>
      </c>
      <c r="J360" s="124">
        <f>Manufacturing_Energy_Data!G94</f>
        <v>2033.0952198308412</v>
      </c>
      <c r="K360" s="124">
        <f>Manufacturing_Energy_Data!H94</f>
        <v>40.05601815786023</v>
      </c>
      <c r="L360" s="124">
        <f>Manufacturing_Energy_Data!I94</f>
        <v>3077.7580838021422</v>
      </c>
      <c r="M360" s="124">
        <f>Manufacturing_Energy_Data!J94</f>
        <v>3050.2080438901307</v>
      </c>
      <c r="N360" s="124">
        <f>Manufacturing_Energy_Data!K94</f>
        <v>155.77182916901361</v>
      </c>
      <c r="O360" s="124">
        <f>Manufacturing_Energy_Data!L94</f>
        <v>832.1514708481194</v>
      </c>
      <c r="P360" s="124">
        <f>Manufacturing_Energy_Data!M94</f>
        <v>1631.297980731968</v>
      </c>
      <c r="Q360" s="124">
        <f>Manufacturing_Energy_Data!N94</f>
        <v>201.40297634348326</v>
      </c>
      <c r="R360" s="124">
        <f>Manufacturing_Energy_Data!O94</f>
        <v>79.512107334252548</v>
      </c>
      <c r="S360" s="124">
        <f>Manufacturing_Energy_Data!P94</f>
        <v>43.800041446951489</v>
      </c>
      <c r="T360" s="124">
        <f>Manufacturing_Energy_Data!Q94</f>
        <v>38.839089498650239</v>
      </c>
      <c r="U360" s="124">
        <f>Manufacturing_Energy_Data!R94</f>
        <v>241.57781295817804</v>
      </c>
      <c r="V360" s="124">
        <f>Manufacturing_Energy_Data!S94</f>
        <v>28.436065713068921</v>
      </c>
      <c r="W360" s="124">
        <f>Manufacturing_Energy_Data!T94</f>
        <v>28.603745724459017</v>
      </c>
      <c r="X360" s="124">
        <f t="shared" si="1387"/>
        <v>12856.617310556347</v>
      </c>
      <c r="Y360">
        <v>13177.242505904896</v>
      </c>
      <c r="Z360" s="19">
        <f t="shared" ref="Z360:AT360" si="1388">C360/C60*1000</f>
        <v>1.373015880936596</v>
      </c>
      <c r="AA360" s="19">
        <f t="shared" si="1388"/>
        <v>1.9837973985734114</v>
      </c>
      <c r="AB360" s="19">
        <f t="shared" si="1388"/>
        <v>0.33813873157562052</v>
      </c>
      <c r="AC360" s="19">
        <f t="shared" si="1388"/>
        <v>1.5755294664076563E-5</v>
      </c>
      <c r="AD360" s="19">
        <f t="shared" si="1388"/>
        <v>1.3200047041060441E-4</v>
      </c>
      <c r="AE360" s="19">
        <f t="shared" si="1388"/>
        <v>2.5951475793019394E-4</v>
      </c>
      <c r="AF360" s="19">
        <f t="shared" si="1388"/>
        <v>3.2027271980592382</v>
      </c>
      <c r="AG360" s="19">
        <f t="shared" si="1388"/>
        <v>12.724893648635364</v>
      </c>
      <c r="AH360" s="19">
        <f t="shared" si="1388"/>
        <v>0.39592882035637944</v>
      </c>
      <c r="AI360" s="19">
        <f t="shared" si="1388"/>
        <v>7.137977348403922</v>
      </c>
      <c r="AJ360" s="19">
        <f t="shared" si="1388"/>
        <v>5.3626830092242797</v>
      </c>
      <c r="AK360" s="19">
        <f t="shared" si="1388"/>
        <v>0.80185410455745487</v>
      </c>
      <c r="AL360" s="19">
        <f t="shared" si="1388"/>
        <v>7.6732770321341999</v>
      </c>
      <c r="AM360" s="19">
        <f t="shared" si="1388"/>
        <v>8.127355119915757</v>
      </c>
      <c r="AN360" s="19">
        <f t="shared" si="1388"/>
        <v>0.73939243645778241</v>
      </c>
      <c r="AO360" s="19">
        <f t="shared" si="1388"/>
        <v>0.29339193421740911</v>
      </c>
      <c r="AP360" s="19">
        <f t="shared" si="1388"/>
        <v>0.12250627457609717</v>
      </c>
      <c r="AQ360" s="19">
        <f t="shared" si="1388"/>
        <v>0.36506916796769084</v>
      </c>
      <c r="AR360" s="19">
        <f t="shared" si="1388"/>
        <v>0.34345145248702197</v>
      </c>
      <c r="AS360" s="19">
        <f t="shared" si="1388"/>
        <v>0.35747502094905409</v>
      </c>
      <c r="AT360" s="19">
        <f t="shared" si="1388"/>
        <v>0.21466710672568201</v>
      </c>
      <c r="AU360" s="19">
        <f t="shared" si="1317"/>
        <v>8.4757140387106578</v>
      </c>
      <c r="AV360" s="19"/>
      <c r="AX360" s="19">
        <f t="shared" ref="AX360:BG366" si="1389">Z360/Z$370</f>
        <v>0.8312851693068265</v>
      </c>
      <c r="AY360" s="19">
        <f t="shared" si="1389"/>
        <v>0.85806067007518605</v>
      </c>
      <c r="AZ360" s="19">
        <f t="shared" si="1389"/>
        <v>0.93368012104957088</v>
      </c>
      <c r="BA360" s="19">
        <f t="shared" si="1389"/>
        <v>0.77686161707909751</v>
      </c>
      <c r="BB360" s="19">
        <f t="shared" si="1389"/>
        <v>0.89148540958651734</v>
      </c>
      <c r="BC360" s="19">
        <f t="shared" si="1389"/>
        <v>1.9971775264434655</v>
      </c>
      <c r="BD360" s="19">
        <f t="shared" si="1389"/>
        <v>0.99486325433853684</v>
      </c>
      <c r="BE360" s="19">
        <f t="shared" si="1389"/>
        <v>0.8718728296707694</v>
      </c>
      <c r="BF360" s="19">
        <f t="shared" si="1389"/>
        <v>1.1560879200784788</v>
      </c>
      <c r="BG360" s="19">
        <f t="shared" si="1389"/>
        <v>0.91899839686202323</v>
      </c>
      <c r="BH360" s="19">
        <f t="shared" ref="BH360:BQ366" si="1390">AJ360/AJ$370</f>
        <v>1.0701283012797465</v>
      </c>
      <c r="BI360" s="19">
        <f t="shared" si="1390"/>
        <v>0.63164880101317522</v>
      </c>
      <c r="BJ360" s="19">
        <f t="shared" si="1390"/>
        <v>0.73544759485704247</v>
      </c>
      <c r="BK360" s="19">
        <f t="shared" si="1390"/>
        <v>0.64915093151946979</v>
      </c>
      <c r="BL360" s="19">
        <f t="shared" si="1390"/>
        <v>0.70023074234091298</v>
      </c>
      <c r="BM360" s="19">
        <f t="shared" si="1390"/>
        <v>0.52351917488051147</v>
      </c>
      <c r="BN360" s="19">
        <f t="shared" si="1390"/>
        <v>0.10870538960926122</v>
      </c>
      <c r="BO360" s="19">
        <f t="shared" si="1390"/>
        <v>0.51548679589270052</v>
      </c>
      <c r="BP360" s="19">
        <f t="shared" si="1390"/>
        <v>0.65928155166699565</v>
      </c>
      <c r="BQ360" s="19">
        <f t="shared" si="1390"/>
        <v>0.50919560134704034</v>
      </c>
      <c r="BR360" s="19">
        <f t="shared" ref="BR360:BS366" si="1391">AT360/AT$370</f>
        <v>0.43694776945786901</v>
      </c>
      <c r="BS360" s="19">
        <f t="shared" si="1391"/>
        <v>0.59603989665616142</v>
      </c>
      <c r="BU360" s="16"/>
      <c r="BV360" s="9">
        <f t="shared" si="1372"/>
        <v>1.8912128979240448</v>
      </c>
      <c r="BW360" s="9">
        <f>BS360</f>
        <v>0.59603989665616142</v>
      </c>
      <c r="BX360" s="9">
        <f>GC360</f>
        <v>0.80374365104240486</v>
      </c>
      <c r="BY360" s="9">
        <f>GG360</f>
        <v>0.88273568083934706</v>
      </c>
      <c r="BZ360" s="9">
        <f>FY360</f>
        <v>0.84009366627592819</v>
      </c>
      <c r="CA360" s="9">
        <f>BV360*BX360*BY360*BZ360</f>
        <v>1.1272399404058753</v>
      </c>
      <c r="CB360" s="9">
        <f>GK360</f>
        <v>1.1272383402334474</v>
      </c>
      <c r="CC360" s="9"/>
      <c r="CD360" s="9">
        <f>BX360*BY360</f>
        <v>0.70949319902321983</v>
      </c>
      <c r="CE360" s="9">
        <f>CD360*BZ360</f>
        <v>0.59604074276525354</v>
      </c>
      <c r="CG360" s="35"/>
      <c r="CH360">
        <f t="shared" si="1172"/>
        <v>2004</v>
      </c>
      <c r="CI360" s="19">
        <f t="shared" si="1173"/>
        <v>6.7783238374721153E-2</v>
      </c>
      <c r="CJ360" s="19">
        <f t="shared" si="1257"/>
        <v>1.1689478071801691E-2</v>
      </c>
      <c r="CK360" s="19">
        <f t="shared" si="1258"/>
        <v>1.0134589029881162E-3</v>
      </c>
      <c r="CL360" s="19">
        <f t="shared" si="1259"/>
        <v>7.7780957140173818E-7</v>
      </c>
      <c r="CM360" s="19">
        <f t="shared" si="1260"/>
        <v>7.7780957140173818E-7</v>
      </c>
      <c r="CN360" s="19">
        <f t="shared" si="1261"/>
        <v>7.7780957140173818E-7</v>
      </c>
      <c r="CO360" s="19">
        <f t="shared" si="1262"/>
        <v>2.6390835291460562E-2</v>
      </c>
      <c r="CP360" s="19">
        <f t="shared" si="1263"/>
        <v>0.15813609215555494</v>
      </c>
      <c r="CQ360" s="19">
        <f t="shared" si="1264"/>
        <v>3.1155954315425509E-3</v>
      </c>
      <c r="CR360" s="19">
        <f t="shared" si="1265"/>
        <v>0.23939096960403794</v>
      </c>
      <c r="CS360" s="19">
        <f t="shared" si="1266"/>
        <v>0.23724810113043168</v>
      </c>
      <c r="CT360" s="19">
        <f t="shared" si="1267"/>
        <v>1.2116081968241526E-2</v>
      </c>
      <c r="CU360" s="19">
        <f t="shared" si="1268"/>
        <v>6.4725537888170176E-2</v>
      </c>
      <c r="CV360" s="19">
        <f t="shared" si="1269"/>
        <v>0.12688391832216531</v>
      </c>
      <c r="CW360" s="19">
        <f t="shared" si="1270"/>
        <v>1.5665316270875914E-2</v>
      </c>
      <c r="CX360" s="19">
        <f t="shared" si="1271"/>
        <v>6.184527812690398E-3</v>
      </c>
      <c r="CY360" s="19">
        <f t="shared" si="1256"/>
        <v>3.4068091465231706E-3</v>
      </c>
      <c r="CZ360" s="19">
        <f t="shared" si="1272"/>
        <v>3.0209415556578891E-3</v>
      </c>
      <c r="DA360" s="19">
        <f t="shared" si="1273"/>
        <v>1.8790153515716973E-2</v>
      </c>
      <c r="DB360" s="19">
        <f t="shared" si="1274"/>
        <v>2.2117844084633799E-3</v>
      </c>
      <c r="DC360" s="19">
        <f t="shared" si="1275"/>
        <v>2.224826720242577E-3</v>
      </c>
      <c r="DF360" s="19">
        <f t="shared" si="1227"/>
        <v>6.8331970398918127E-2</v>
      </c>
      <c r="DG360" s="19">
        <f t="shared" si="1278"/>
        <v>1.1427344781973499E-2</v>
      </c>
      <c r="DH360" s="19">
        <f t="shared" si="1279"/>
        <v>1.0249814853158319E-3</v>
      </c>
      <c r="DI360" s="19">
        <f t="shared" si="1280"/>
        <v>7.7511080467763643E-7</v>
      </c>
      <c r="DJ360" s="19">
        <f t="shared" si="1281"/>
        <v>7.7511080467763643E-7</v>
      </c>
      <c r="DK360" s="19">
        <f t="shared" si="1282"/>
        <v>7.7511080467763643E-7</v>
      </c>
      <c r="DL360" s="19">
        <f t="shared" si="1283"/>
        <v>2.5584066869508849E-2</v>
      </c>
      <c r="DM360" s="19">
        <f t="shared" si="1284"/>
        <v>0.15853254863866348</v>
      </c>
      <c r="DN360" s="19">
        <f t="shared" si="1285"/>
        <v>3.0914503823151131E-3</v>
      </c>
      <c r="DO360" s="19">
        <f t="shared" si="1286"/>
        <v>0.23501050867418355</v>
      </c>
      <c r="DP360" s="19">
        <f t="shared" si="1287"/>
        <v>0.24516903635569656</v>
      </c>
      <c r="DQ360" s="19">
        <f t="shared" si="1288"/>
        <v>1.2319816524837207E-2</v>
      </c>
      <c r="DR360" s="19">
        <f t="shared" si="1289"/>
        <v>6.3328055742420161E-2</v>
      </c>
      <c r="DS360" s="19">
        <f t="shared" si="1290"/>
        <v>0.12456375121562552</v>
      </c>
      <c r="DT360" s="19">
        <f t="shared" si="1291"/>
        <v>1.5609230077042506E-2</v>
      </c>
      <c r="DU360" s="19">
        <f t="shared" si="1292"/>
        <v>6.1098113001965852E-3</v>
      </c>
      <c r="DV360" s="19">
        <f t="shared" si="1276"/>
        <v>3.8243376000845881E-3</v>
      </c>
      <c r="DW360" s="19">
        <f t="shared" si="1293"/>
        <v>3.1333280068575661E-3</v>
      </c>
      <c r="DX360" s="19">
        <f t="shared" si="1294"/>
        <v>1.8246376666872979E-2</v>
      </c>
      <c r="DY360" s="19">
        <f t="shared" si="1295"/>
        <v>2.2374588871098165E-3</v>
      </c>
      <c r="DZ360" s="19">
        <f t="shared" si="1296"/>
        <v>2.2778858935433815E-3</v>
      </c>
      <c r="EA360" s="19">
        <f t="shared" si="1196"/>
        <v>0.99982428483357944</v>
      </c>
      <c r="EB360" s="19"/>
      <c r="EC360" s="19">
        <f t="shared" si="1228"/>
        <v>6.8343979472645006E-2</v>
      </c>
      <c r="ED360" s="19">
        <f t="shared" si="1297"/>
        <v>1.1429353092654254E-2</v>
      </c>
      <c r="EE360" s="19">
        <f t="shared" si="1298"/>
        <v>1.0251616217608077E-3</v>
      </c>
      <c r="EF360" s="19">
        <f t="shared" si="1299"/>
        <v>7.752470273380622E-7</v>
      </c>
      <c r="EG360" s="19">
        <f t="shared" si="1300"/>
        <v>7.752470273380622E-7</v>
      </c>
      <c r="EH360" s="19">
        <f t="shared" si="1301"/>
        <v>7.752470273380622E-7</v>
      </c>
      <c r="EI360" s="19">
        <f t="shared" si="1302"/>
        <v>2.5588563168144403E-2</v>
      </c>
      <c r="EJ360" s="19">
        <f t="shared" si="1303"/>
        <v>0.15856041010751323</v>
      </c>
      <c r="EK360" s="19">
        <f t="shared" si="1304"/>
        <v>3.0919936925013622E-3</v>
      </c>
      <c r="EL360" s="19">
        <f t="shared" si="1305"/>
        <v>0.23505181084224314</v>
      </c>
      <c r="EM360" s="19">
        <f t="shared" si="1306"/>
        <v>0.24521212384484631</v>
      </c>
      <c r="EN360" s="19">
        <f t="shared" si="1307"/>
        <v>1.2321981683899424E-2</v>
      </c>
      <c r="EO360" s="19">
        <f t="shared" si="1308"/>
        <v>6.3339185397923298E-2</v>
      </c>
      <c r="EP360" s="19">
        <f t="shared" si="1309"/>
        <v>0.12458564280258419</v>
      </c>
      <c r="EQ360" s="19">
        <f t="shared" si="1310"/>
        <v>1.5611973337535664E-2</v>
      </c>
      <c r="ER360" s="19">
        <f t="shared" si="1311"/>
        <v>6.1108850753845831E-3</v>
      </c>
      <c r="ES360" s="19">
        <f t="shared" si="1277"/>
        <v>3.8250097123027457E-3</v>
      </c>
      <c r="ET360" s="19">
        <f t="shared" si="1312"/>
        <v>3.1338786768708143E-3</v>
      </c>
      <c r="EU360" s="19">
        <f t="shared" si="1313"/>
        <v>1.8249583395456417E-2</v>
      </c>
      <c r="EV360" s="19">
        <f t="shared" si="1314"/>
        <v>2.2378521116660425E-3</v>
      </c>
      <c r="EW360" s="19">
        <f t="shared" si="1315"/>
        <v>2.2782862229862072E-3</v>
      </c>
      <c r="EX360" s="19"/>
      <c r="EY360" s="19"/>
      <c r="EZ360" s="19">
        <f t="shared" si="1229"/>
        <v>-2.1916790331838798E-2</v>
      </c>
      <c r="FA360" s="19">
        <f t="shared" si="1240"/>
        <v>5.4150018833678634E-2</v>
      </c>
      <c r="FB360" s="19">
        <f t="shared" si="1241"/>
        <v>0.1044854561806307</v>
      </c>
      <c r="FC360" s="19">
        <f t="shared" si="1242"/>
        <v>1.1427029281193297E-3</v>
      </c>
      <c r="FD360" s="19">
        <f t="shared" si="1243"/>
        <v>1.5572795667062324E-2</v>
      </c>
      <c r="FE360" s="19">
        <f t="shared" si="1244"/>
        <v>0.1340093382140391</v>
      </c>
      <c r="FF360" s="19">
        <f t="shared" si="1245"/>
        <v>3.3633417319224312E-2</v>
      </c>
      <c r="FG360" s="19">
        <f t="shared" si="1246"/>
        <v>-1.3967213821716545E-2</v>
      </c>
      <c r="FH360" s="19">
        <f t="shared" si="1247"/>
        <v>2.9785750628884529E-3</v>
      </c>
      <c r="FI360" s="19">
        <f t="shared" si="1248"/>
        <v>-5.088379401461364E-2</v>
      </c>
      <c r="FJ360" s="19">
        <f t="shared" si="1249"/>
        <v>-0.11261096953852927</v>
      </c>
      <c r="FK360" s="19">
        <f t="shared" si="1250"/>
        <v>-5.0930413943733273E-2</v>
      </c>
      <c r="FL360" s="19">
        <f t="shared" si="1251"/>
        <v>7.7864552505866394E-3</v>
      </c>
      <c r="FM360" s="19">
        <f t="shared" si="1252"/>
        <v>-6.9118195759019396E-2</v>
      </c>
      <c r="FN360" s="19">
        <f t="shared" si="1253"/>
        <v>1.8323197801516952E-3</v>
      </c>
      <c r="FO360" s="19">
        <f t="shared" si="1254"/>
        <v>-1.9379701735506284E-2</v>
      </c>
      <c r="FP360" s="19">
        <f t="shared" si="1235"/>
        <v>-0.3193100400380659</v>
      </c>
      <c r="FQ360" s="19">
        <f t="shared" si="1236"/>
        <v>-9.2933854556282433E-2</v>
      </c>
      <c r="FR360" s="19">
        <f t="shared" si="1237"/>
        <v>5.9275715969528117E-2</v>
      </c>
      <c r="FS360" s="19">
        <f t="shared" si="1238"/>
        <v>-5.6814804386730339E-2</v>
      </c>
      <c r="FT360" s="19">
        <f t="shared" si="1239"/>
        <v>-4.8581620482222948E-2</v>
      </c>
      <c r="FU360" s="19"/>
      <c r="FV360" s="19"/>
      <c r="FW360" s="19">
        <f t="shared" si="1384"/>
        <v>0.95009389046606341</v>
      </c>
      <c r="FX360" s="19">
        <f t="shared" si="1230"/>
        <v>0.57616079217147731</v>
      </c>
      <c r="FY360" s="19">
        <f t="shared" si="1373"/>
        <v>0.84009366627592819</v>
      </c>
      <c r="FZ360" s="19"/>
      <c r="GA360" s="19">
        <f t="shared" si="1385"/>
        <v>0.93785035815226825</v>
      </c>
      <c r="GB360" s="19">
        <f t="shared" si="1231"/>
        <v>0.62743670262568685</v>
      </c>
      <c r="GC360" s="19">
        <f t="shared" si="1374"/>
        <v>0.80374365104240486</v>
      </c>
      <c r="GD360" s="19"/>
      <c r="GE360" s="19">
        <f t="shared" si="1386"/>
        <v>1.0301995694091919</v>
      </c>
      <c r="GF360" s="19">
        <f t="shared" si="1232"/>
        <v>0.79401684713844944</v>
      </c>
      <c r="GG360" s="19">
        <f t="shared" si="1375"/>
        <v>0.88273568083934706</v>
      </c>
      <c r="GH360" s="19"/>
      <c r="GI360" s="132">
        <f t="shared" si="1318"/>
        <v>1.8912128979240448</v>
      </c>
      <c r="GJ360" s="19">
        <f t="shared" si="1203"/>
        <v>1.1272399404058753</v>
      </c>
      <c r="GK360" s="19">
        <f t="shared" si="1376"/>
        <v>1.1272383402334474</v>
      </c>
      <c r="GL360" s="3"/>
      <c r="GM360" s="3"/>
      <c r="GN360" s="8"/>
      <c r="GO360" s="5">
        <f t="shared" si="1233"/>
        <v>55</v>
      </c>
      <c r="GP360" t="b">
        <f t="shared" si="1204"/>
        <v>0</v>
      </c>
      <c r="GS360" s="11"/>
      <c r="GT360" s="11"/>
      <c r="GU360" s="11"/>
      <c r="GV360" s="11"/>
      <c r="GW360" s="11"/>
      <c r="GX360" s="11"/>
      <c r="GY360" s="11"/>
      <c r="GZ360" s="11" t="str">
        <f ca="1">IF(GP360,OFFSET(#REF!,$GP$225+$GO360,0),"")</f>
        <v/>
      </c>
      <c r="HA360" s="12" t="str">
        <f t="shared" ca="1" si="1343"/>
        <v/>
      </c>
      <c r="HB360" s="12" t="str">
        <f t="shared" ca="1" si="1344"/>
        <v/>
      </c>
      <c r="HC360" s="12" t="str">
        <f t="shared" ca="1" si="1345"/>
        <v/>
      </c>
      <c r="HD360" s="12" t="str">
        <f t="shared" ca="1" si="1346"/>
        <v/>
      </c>
      <c r="HE360" t="str">
        <f t="shared" ca="1" si="1212"/>
        <v/>
      </c>
      <c r="HF360" s="12" t="str">
        <f t="shared" ca="1" si="1347"/>
        <v/>
      </c>
      <c r="HG360" s="12" t="str">
        <f t="shared" ca="1" si="1348"/>
        <v/>
      </c>
      <c r="HH360" s="12" t="str">
        <f t="shared" ca="1" si="1349"/>
        <v/>
      </c>
      <c r="HJ360" s="17"/>
      <c r="HL360" s="18">
        <f t="shared" si="1213"/>
        <v>2004</v>
      </c>
      <c r="HM360" s="9">
        <f t="shared" si="1377"/>
        <v>1.3614378072312916</v>
      </c>
      <c r="HN360" s="9">
        <f t="shared" si="1378"/>
        <v>0.66230758972842985</v>
      </c>
      <c r="HO360" s="9">
        <f t="shared" si="1379"/>
        <v>0.82216903959086818</v>
      </c>
      <c r="HP360" s="9">
        <f t="shared" si="1380"/>
        <v>0.96219324574822862</v>
      </c>
      <c r="HQ360" s="9">
        <f t="shared" si="1381"/>
        <v>0.83721450714434387</v>
      </c>
      <c r="HR360" s="9">
        <f t="shared" si="1158"/>
        <v>0.90169149741404619</v>
      </c>
      <c r="HS360" s="9">
        <f t="shared" si="1382"/>
        <v>0.9016905926725155</v>
      </c>
      <c r="HT360" s="9"/>
      <c r="HU360" s="9">
        <f t="shared" si="1383"/>
        <v>0.79108549675764128</v>
      </c>
      <c r="HV360" s="23">
        <f t="shared" si="1161"/>
        <v>0.66230825427698703</v>
      </c>
      <c r="HX360" s="8"/>
      <c r="HY360" s="5">
        <f t="shared" si="1234"/>
        <v>55</v>
      </c>
      <c r="HZ360" t="b">
        <f t="shared" si="1214"/>
        <v>0</v>
      </c>
      <c r="IC360" s="11"/>
      <c r="ID360" s="11"/>
      <c r="IE360" s="11"/>
      <c r="IF360" t="str">
        <f t="shared" ca="1" si="1216"/>
        <v/>
      </c>
      <c r="IG360" s="12" t="str">
        <f t="shared" si="1217"/>
        <v/>
      </c>
      <c r="IH360" s="19" t="str">
        <f t="shared" ca="1" si="1218"/>
        <v/>
      </c>
      <c r="II360" s="19" t="str">
        <f t="shared" ca="1" si="1219"/>
        <v/>
      </c>
      <c r="IJ360" s="11" t="str">
        <f t="shared" ca="1" si="1220"/>
        <v/>
      </c>
      <c r="IK360" s="12" t="str">
        <f t="shared" ca="1" si="1221"/>
        <v/>
      </c>
      <c r="IL360" s="12" t="str">
        <f t="shared" ca="1" si="1340"/>
        <v/>
      </c>
      <c r="IM360" s="12" t="str">
        <f t="shared" ca="1" si="1341"/>
        <v/>
      </c>
      <c r="IN360" s="12" t="str">
        <f t="shared" ca="1" si="1342"/>
        <v/>
      </c>
      <c r="IO360" t="str">
        <f t="shared" ca="1" si="1222"/>
        <v/>
      </c>
      <c r="IP360" s="12" t="str">
        <f t="shared" ca="1" si="1223"/>
        <v/>
      </c>
      <c r="IQ360" s="12" t="str">
        <f t="shared" ca="1" si="1224"/>
        <v/>
      </c>
      <c r="IR360" s="12" t="str">
        <f t="shared" ca="1" si="1225"/>
        <v/>
      </c>
    </row>
    <row r="361" spans="1:252" x14ac:dyDescent="0.2">
      <c r="A361" t="s">
        <v>218</v>
      </c>
      <c r="B361" s="1">
        <f t="shared" si="1226"/>
        <v>2005</v>
      </c>
      <c r="C361" s="124">
        <f>Manufacturing_Energy_Data!C95</f>
        <v>873.50074868987406</v>
      </c>
      <c r="D361" s="124">
        <f>Manufacturing_Energy_Data!D95</f>
        <v>157.62825264092768</v>
      </c>
      <c r="E361" s="124">
        <f>Manufacturing_Energy_Data!E95</f>
        <v>10.487015602499115</v>
      </c>
      <c r="F361" s="124">
        <v>0.01</v>
      </c>
      <c r="G361" s="124">
        <v>0.01</v>
      </c>
      <c r="H361" s="124">
        <v>0.01</v>
      </c>
      <c r="I361" s="124">
        <f>Manufacturing_Energy_Data!F95</f>
        <v>330.96535203655822</v>
      </c>
      <c r="J361" s="124">
        <f>Manufacturing_Energy_Data!G95</f>
        <v>2059.484257142195</v>
      </c>
      <c r="K361" s="124">
        <f>Manufacturing_Energy_Data!H95</f>
        <v>36.887634586988433</v>
      </c>
      <c r="L361" s="124">
        <f>Manufacturing_Energy_Data!I95</f>
        <v>3370.7901598183917</v>
      </c>
      <c r="M361" s="124">
        <f>Manufacturing_Energy_Data!J95</f>
        <v>2799.0993758095683</v>
      </c>
      <c r="N361" s="124">
        <f>Manufacturing_Energy_Data!K95</f>
        <v>149.171486078946</v>
      </c>
      <c r="O361" s="124">
        <f>Manufacturing_Energy_Data!L95</f>
        <v>862.07204833573905</v>
      </c>
      <c r="P361" s="124">
        <f>Manufacturing_Energy_Data!M95</f>
        <v>1341.8800624371645</v>
      </c>
      <c r="Q361" s="124">
        <f>Manufacturing_Energy_Data!N95</f>
        <v>203.29362295514119</v>
      </c>
      <c r="R361" s="124">
        <f>Manufacturing_Energy_Data!O95</f>
        <v>82.41409852204076</v>
      </c>
      <c r="S361" s="124">
        <f>Manufacturing_Energy_Data!P95</f>
        <v>44.346059840782118</v>
      </c>
      <c r="T361" s="124">
        <f>Manufacturing_Energy_Data!Q95</f>
        <v>37.26892764010492</v>
      </c>
      <c r="U361" s="124">
        <f>Manufacturing_Energy_Data!R95</f>
        <v>235.9204405303748</v>
      </c>
      <c r="V361" s="124">
        <f>Manufacturing_Energy_Data!S95</f>
        <v>26.106395588102863</v>
      </c>
      <c r="W361" s="124">
        <f>Manufacturing_Energy_Data!T95</f>
        <v>27.60842328547897</v>
      </c>
      <c r="X361" s="124">
        <f t="shared" si="1387"/>
        <v>12648.954361540878</v>
      </c>
      <c r="Y361">
        <v>12902.927080424415</v>
      </c>
      <c r="Z361" s="19">
        <f t="shared" ref="Z361:AI364" si="1392">C361/C61*1000</f>
        <v>1.3240396721809031</v>
      </c>
      <c r="AA361" s="19">
        <f t="shared" si="1392"/>
        <v>2.0668220785268359</v>
      </c>
      <c r="AB361" s="19">
        <f t="shared" si="1392"/>
        <v>0.28250897342472231</v>
      </c>
      <c r="AC361" s="19">
        <f t="shared" si="1392"/>
        <v>1.5157853890414781E-5</v>
      </c>
      <c r="AD361" s="19">
        <f t="shared" si="1392"/>
        <v>1.3112002727296568E-4</v>
      </c>
      <c r="AE361" s="19">
        <f t="shared" si="1392"/>
        <v>2.6938929446943774E-4</v>
      </c>
      <c r="AF361" s="19">
        <f t="shared" si="1392"/>
        <v>2.9239546610292182</v>
      </c>
      <c r="AG361" s="19">
        <f t="shared" si="1392"/>
        <v>12.928987376278751</v>
      </c>
      <c r="AH361" s="19">
        <f t="shared" si="1392"/>
        <v>0.3652530357551928</v>
      </c>
      <c r="AI361" s="19">
        <f t="shared" si="1392"/>
        <v>7.3908194646933021</v>
      </c>
      <c r="AJ361" s="19">
        <f t="shared" ref="AJ361:AS364" si="1393">M361/M61*1000</f>
        <v>4.8731687108229043</v>
      </c>
      <c r="AK361" s="19">
        <f t="shared" si="1393"/>
        <v>0.75930085197901853</v>
      </c>
      <c r="AL361" s="19">
        <f t="shared" si="1393"/>
        <v>7.6789030270853704</v>
      </c>
      <c r="AM361" s="19">
        <f t="shared" si="1393"/>
        <v>6.6729327347901943</v>
      </c>
      <c r="AN361" s="19">
        <f t="shared" si="1393"/>
        <v>0.71325589938720935</v>
      </c>
      <c r="AO361" s="19">
        <f t="shared" si="1393"/>
        <v>0.28275522020270066</v>
      </c>
      <c r="AP361" s="19">
        <f t="shared" si="1393"/>
        <v>0.11717316705009728</v>
      </c>
      <c r="AQ361" s="19">
        <f t="shared" si="1393"/>
        <v>0.34412040073225725</v>
      </c>
      <c r="AR361" s="19">
        <f t="shared" si="1393"/>
        <v>0.32364440417666507</v>
      </c>
      <c r="AS361" s="19">
        <f t="shared" si="1393"/>
        <v>0.31672140910263458</v>
      </c>
      <c r="AT361" s="19">
        <f>W361/W61*1000</f>
        <v>0.19316180261163915</v>
      </c>
      <c r="AU361" s="19">
        <f t="shared" si="1317"/>
        <v>8.0601293050643967</v>
      </c>
      <c r="AV361" s="19"/>
      <c r="AX361" s="19">
        <f t="shared" si="1389"/>
        <v>0.8016327839609918</v>
      </c>
      <c r="AY361" s="19">
        <f t="shared" si="1389"/>
        <v>0.89397170240381174</v>
      </c>
      <c r="AZ361" s="19">
        <f t="shared" si="1389"/>
        <v>0.7800733482251061</v>
      </c>
      <c r="BA361" s="19">
        <f t="shared" si="1389"/>
        <v>0.74740302455945817</v>
      </c>
      <c r="BB361" s="19">
        <f t="shared" si="1389"/>
        <v>0.88553920190457536</v>
      </c>
      <c r="BC361" s="19">
        <f t="shared" si="1389"/>
        <v>2.0731701313246389</v>
      </c>
      <c r="BD361" s="19">
        <f t="shared" si="1389"/>
        <v>0.90826813203840573</v>
      </c>
      <c r="BE361" s="19">
        <f t="shared" si="1389"/>
        <v>0.88585674032275186</v>
      </c>
      <c r="BF361" s="19">
        <f t="shared" si="1389"/>
        <v>1.0665165067511038</v>
      </c>
      <c r="BG361" s="19">
        <f t="shared" si="1389"/>
        <v>0.95155124596585217</v>
      </c>
      <c r="BH361" s="19">
        <f t="shared" si="1390"/>
        <v>0.97244527513418555</v>
      </c>
      <c r="BI361" s="19">
        <f t="shared" si="1390"/>
        <v>0.59812810090375257</v>
      </c>
      <c r="BJ361" s="19">
        <f t="shared" si="1390"/>
        <v>0.73598682007179606</v>
      </c>
      <c r="BK361" s="19">
        <f t="shared" si="1390"/>
        <v>0.53298280151940969</v>
      </c>
      <c r="BL361" s="19">
        <f t="shared" si="1390"/>
        <v>0.67547851895758226</v>
      </c>
      <c r="BM361" s="19">
        <f t="shared" si="1390"/>
        <v>0.50453936291235502</v>
      </c>
      <c r="BN361" s="19">
        <f t="shared" si="1390"/>
        <v>0.10397308072591675</v>
      </c>
      <c r="BO361" s="19">
        <f t="shared" si="1390"/>
        <v>0.48590661260795004</v>
      </c>
      <c r="BP361" s="19">
        <f t="shared" si="1390"/>
        <v>0.62126039482099671</v>
      </c>
      <c r="BQ361" s="19">
        <f t="shared" si="1390"/>
        <v>0.45114522390777617</v>
      </c>
      <c r="BR361" s="19">
        <f t="shared" si="1391"/>
        <v>0.39317443684314302</v>
      </c>
      <c r="BS361" s="19">
        <f t="shared" si="1391"/>
        <v>0.56681462070146715</v>
      </c>
      <c r="BU361" s="16"/>
      <c r="BV361" s="9">
        <f t="shared" si="1372"/>
        <v>1.9566025553229371</v>
      </c>
      <c r="BW361" s="9">
        <f t="shared" si="1165"/>
        <v>0.56681462070146715</v>
      </c>
      <c r="BX361" s="9">
        <f t="shared" si="1166"/>
        <v>0.85115358085537485</v>
      </c>
      <c r="BY361" s="9">
        <f t="shared" si="1167"/>
        <v>0.82641310580995275</v>
      </c>
      <c r="BZ361" s="9">
        <f t="shared" si="1168"/>
        <v>0.80581732102969517</v>
      </c>
      <c r="CA361" s="9">
        <f t="shared" si="1142"/>
        <v>1.1090326734261082</v>
      </c>
      <c r="CB361" s="9">
        <f t="shared" si="1169"/>
        <v>1.1090309352588918</v>
      </c>
      <c r="CC361" s="9"/>
      <c r="CD361" s="9">
        <f t="shared" si="1170"/>
        <v>0.7034044742759531</v>
      </c>
      <c r="CE361" s="9">
        <f t="shared" si="1171"/>
        <v>0.5668155090613497</v>
      </c>
      <c r="CG361" s="35"/>
      <c r="CH361">
        <f t="shared" si="1172"/>
        <v>2005</v>
      </c>
      <c r="CI361" s="19">
        <f t="shared" si="1173"/>
        <v>6.9057150790720806E-2</v>
      </c>
      <c r="CJ361" s="19">
        <f t="shared" si="1257"/>
        <v>1.246176151288806E-2</v>
      </c>
      <c r="CK361" s="19">
        <f t="shared" si="1258"/>
        <v>8.2908162230269924E-4</v>
      </c>
      <c r="CL361" s="19">
        <f t="shared" si="1259"/>
        <v>7.9057918260856255E-7</v>
      </c>
      <c r="CM361" s="19">
        <f t="shared" si="1260"/>
        <v>7.9057918260856255E-7</v>
      </c>
      <c r="CN361" s="19">
        <f t="shared" si="1261"/>
        <v>7.9057918260856255E-7</v>
      </c>
      <c r="CO361" s="19">
        <f t="shared" si="1262"/>
        <v>2.6165431748481734E-2</v>
      </c>
      <c r="CP361" s="19">
        <f t="shared" si="1263"/>
        <v>0.16281853806066793</v>
      </c>
      <c r="CQ361" s="19">
        <f t="shared" si="1264"/>
        <v>2.9162596000144657E-3</v>
      </c>
      <c r="CR361" s="19">
        <f t="shared" si="1265"/>
        <v>0.266487652929421</v>
      </c>
      <c r="CS361" s="19">
        <f t="shared" si="1266"/>
        <v>0.22129096965676662</v>
      </c>
      <c r="CT361" s="19">
        <f t="shared" si="1267"/>
        <v>1.1793187153279771E-2</v>
      </c>
      <c r="CU361" s="19">
        <f t="shared" si="1268"/>
        <v>6.8153621532295788E-2</v>
      </c>
      <c r="CV361" s="19">
        <f t="shared" si="1269"/>
        <v>0.10608624429203004</v>
      </c>
      <c r="CW361" s="19">
        <f t="shared" si="1270"/>
        <v>1.6071970626540883E-2</v>
      </c>
      <c r="CX361" s="19">
        <f t="shared" si="1271"/>
        <v>6.5154870644976532E-3</v>
      </c>
      <c r="CY361" s="19">
        <f t="shared" si="1256"/>
        <v>3.505907174083593E-3</v>
      </c>
      <c r="CZ361" s="19">
        <f t="shared" si="1272"/>
        <v>2.9464038350411814E-3</v>
      </c>
      <c r="DA361" s="19">
        <f t="shared" si="1273"/>
        <v>1.8651378903515571E-2</v>
      </c>
      <c r="DB361" s="19">
        <f t="shared" si="1274"/>
        <v>2.0639172884898147E-3</v>
      </c>
      <c r="DC361" s="19">
        <f t="shared" si="1275"/>
        <v>2.1826644714145172E-3</v>
      </c>
      <c r="DF361" s="19">
        <f t="shared" si="1227"/>
        <v>6.8418217960710043E-2</v>
      </c>
      <c r="DG361" s="19">
        <f t="shared" si="1278"/>
        <v>1.2071502788833262E-2</v>
      </c>
      <c r="DH361" s="19">
        <f t="shared" si="1279"/>
        <v>9.1818699844368611E-4</v>
      </c>
      <c r="DI361" s="19">
        <f t="shared" si="1280"/>
        <v>7.8417704862141652E-7</v>
      </c>
      <c r="DJ361" s="19">
        <f t="shared" si="1281"/>
        <v>7.8417704862141652E-7</v>
      </c>
      <c r="DK361" s="19">
        <f t="shared" si="1282"/>
        <v>7.8417704862141652E-7</v>
      </c>
      <c r="DL361" s="19">
        <f t="shared" si="1283"/>
        <v>2.6277972400567604E-2</v>
      </c>
      <c r="DM361" s="19">
        <f t="shared" si="1284"/>
        <v>0.16046592900024986</v>
      </c>
      <c r="DN361" s="19">
        <f t="shared" si="1285"/>
        <v>3.0148292811517413E-3</v>
      </c>
      <c r="DO361" s="19">
        <f t="shared" si="1286"/>
        <v>0.25269722656923038</v>
      </c>
      <c r="DP361" s="19">
        <f t="shared" si="1287"/>
        <v>0.22917695428682822</v>
      </c>
      <c r="DQ361" s="19">
        <f t="shared" si="1288"/>
        <v>1.1953907742691805E-2</v>
      </c>
      <c r="DR361" s="19">
        <f t="shared" si="1289"/>
        <v>6.6424837187788827E-2</v>
      </c>
      <c r="DS361" s="19">
        <f t="shared" si="1290"/>
        <v>0.11617497983756433</v>
      </c>
      <c r="DT361" s="19">
        <f t="shared" si="1291"/>
        <v>1.5867774990701838E-2</v>
      </c>
      <c r="DU361" s="19">
        <f t="shared" si="1292"/>
        <v>6.3485697254539184E-3</v>
      </c>
      <c r="DV361" s="19">
        <f t="shared" si="1276"/>
        <v>3.4561213754937263E-3</v>
      </c>
      <c r="DW361" s="19">
        <f t="shared" si="1293"/>
        <v>2.9835175145946947E-3</v>
      </c>
      <c r="DX361" s="19">
        <f t="shared" si="1294"/>
        <v>1.872068048278518E-2</v>
      </c>
      <c r="DY361" s="19">
        <f t="shared" si="1295"/>
        <v>2.1369982920065624E-3</v>
      </c>
      <c r="DZ361" s="19">
        <f t="shared" si="1296"/>
        <v>2.203678373209522E-3</v>
      </c>
      <c r="EA361" s="19">
        <f t="shared" si="1196"/>
        <v>0.99931423733945102</v>
      </c>
      <c r="EB361" s="19"/>
      <c r="EC361" s="19">
        <f t="shared" si="1228"/>
        <v>6.8465168817032948E-2</v>
      </c>
      <c r="ED361" s="19">
        <f t="shared" si="1297"/>
        <v>1.2079786655468982E-2</v>
      </c>
      <c r="EE361" s="19">
        <f t="shared" si="1298"/>
        <v>9.1881708889512471E-4</v>
      </c>
      <c r="EF361" s="19">
        <f t="shared" si="1299"/>
        <v>7.8471517698896165E-7</v>
      </c>
      <c r="EG361" s="19">
        <f t="shared" si="1300"/>
        <v>7.8471517698896165E-7</v>
      </c>
      <c r="EH361" s="19">
        <f t="shared" si="1301"/>
        <v>7.8471517698896165E-7</v>
      </c>
      <c r="EI361" s="19">
        <f t="shared" si="1302"/>
        <v>2.6296005219068441E-2</v>
      </c>
      <c r="EJ361" s="19">
        <f t="shared" si="1303"/>
        <v>0.16057604605681422</v>
      </c>
      <c r="EK361" s="19">
        <f t="shared" si="1304"/>
        <v>3.0168981572586684E-3</v>
      </c>
      <c r="EL361" s="19">
        <f t="shared" si="1305"/>
        <v>0.25287063580921765</v>
      </c>
      <c r="EM361" s="19">
        <f t="shared" si="1306"/>
        <v>0.22933422313383942</v>
      </c>
      <c r="EN361" s="19">
        <f t="shared" si="1307"/>
        <v>1.1962110911696392E-2</v>
      </c>
      <c r="EO361" s="19">
        <f t="shared" si="1308"/>
        <v>6.647042011993809E-2</v>
      </c>
      <c r="EP361" s="19">
        <f t="shared" si="1309"/>
        <v>0.11625470297197572</v>
      </c>
      <c r="EQ361" s="19">
        <f t="shared" si="1310"/>
        <v>1.5878663985562539E-2</v>
      </c>
      <c r="ER361" s="19">
        <f t="shared" si="1311"/>
        <v>6.3529263251128993E-3</v>
      </c>
      <c r="ES361" s="19">
        <f t="shared" si="1277"/>
        <v>3.4584930809103817E-3</v>
      </c>
      <c r="ET361" s="19">
        <f t="shared" si="1312"/>
        <v>2.9855649035261784E-3</v>
      </c>
      <c r="EU361" s="19">
        <f t="shared" si="1313"/>
        <v>1.8733527236264189E-2</v>
      </c>
      <c r="EV361" s="19">
        <f t="shared" si="1314"/>
        <v>2.1384647712976179E-3</v>
      </c>
      <c r="EW361" s="19">
        <f t="shared" si="1315"/>
        <v>2.2051906105896575E-3</v>
      </c>
      <c r="EX361" s="19"/>
      <c r="EY361" s="19"/>
      <c r="EZ361" s="19">
        <f t="shared" si="1229"/>
        <v>-3.6322272366385584E-2</v>
      </c>
      <c r="FA361" s="19">
        <f t="shared" si="1240"/>
        <v>4.0999313849002419E-2</v>
      </c>
      <c r="FB361" s="19">
        <f t="shared" si="1241"/>
        <v>-0.1797459453033578</v>
      </c>
      <c r="FC361" s="19">
        <f t="shared" si="1242"/>
        <v>-3.8657671690878456E-2</v>
      </c>
      <c r="FD361" s="19">
        <f t="shared" si="1243"/>
        <v>-6.6923438611249386E-3</v>
      </c>
      <c r="FE361" s="19">
        <f t="shared" si="1244"/>
        <v>3.7343953140420834E-2</v>
      </c>
      <c r="FF361" s="19">
        <f t="shared" si="1245"/>
        <v>-9.1065660277529575E-2</v>
      </c>
      <c r="FG361" s="19">
        <f t="shared" si="1246"/>
        <v>1.5911669153308397E-2</v>
      </c>
      <c r="FH361" s="19">
        <f t="shared" si="1247"/>
        <v>-8.0644086482316385E-2</v>
      </c>
      <c r="FI361" s="19">
        <f t="shared" si="1248"/>
        <v>3.480916545202227E-2</v>
      </c>
      <c r="FJ361" s="19">
        <f t="shared" si="1249"/>
        <v>-9.5720026452014786E-2</v>
      </c>
      <c r="FK361" s="19">
        <f t="shared" si="1250"/>
        <v>-5.4528598524114694E-2</v>
      </c>
      <c r="FL361" s="19">
        <f t="shared" si="1251"/>
        <v>7.3292459850217125E-4</v>
      </c>
      <c r="FM361" s="19">
        <f t="shared" si="1252"/>
        <v>-0.1971760934615634</v>
      </c>
      <c r="FN361" s="19">
        <f t="shared" si="1253"/>
        <v>-3.598855595854774E-2</v>
      </c>
      <c r="FO361" s="19">
        <f t="shared" si="1254"/>
        <v>-3.6927797511637793E-2</v>
      </c>
      <c r="FP361" s="19">
        <f t="shared" si="1235"/>
        <v>-4.4509348857047874E-2</v>
      </c>
      <c r="FQ361" s="19">
        <f t="shared" si="1236"/>
        <v>-5.9095238645140241E-2</v>
      </c>
      <c r="FR361" s="19">
        <f t="shared" si="1237"/>
        <v>-5.9400374653407258E-2</v>
      </c>
      <c r="FS361" s="19">
        <f t="shared" si="1238"/>
        <v>-0.12104293638530189</v>
      </c>
      <c r="FT361" s="19">
        <f t="shared" si="1239"/>
        <v>-0.1055602942165797</v>
      </c>
      <c r="FU361" s="19"/>
      <c r="FV361" s="19"/>
      <c r="FW361" s="19">
        <f t="shared" si="1384"/>
        <v>0.95919937666215549</v>
      </c>
      <c r="FX361" s="19">
        <f t="shared" si="1230"/>
        <v>0.55265307270805475</v>
      </c>
      <c r="FY361" s="19">
        <f t="shared" si="1373"/>
        <v>0.80581732102969517</v>
      </c>
      <c r="FZ361" s="19"/>
      <c r="GA361" s="19">
        <f t="shared" si="1385"/>
        <v>1.0589863817294012</v>
      </c>
      <c r="GB361" s="19">
        <f t="shared" si="1231"/>
        <v>0.66444692347780243</v>
      </c>
      <c r="GC361" s="19">
        <f t="shared" si="1374"/>
        <v>0.85115358085537485</v>
      </c>
      <c r="GD361" s="19"/>
      <c r="GE361" s="19">
        <f t="shared" si="1386"/>
        <v>0.93619542491378605</v>
      </c>
      <c r="GF361" s="19">
        <f t="shared" si="1232"/>
        <v>0.74335493959548538</v>
      </c>
      <c r="GG361" s="19">
        <f t="shared" si="1375"/>
        <v>0.82641310580995275</v>
      </c>
      <c r="GH361" s="19"/>
      <c r="GI361" s="132">
        <f t="shared" si="1318"/>
        <v>1.9566025553229371</v>
      </c>
      <c r="GJ361" s="19">
        <f t="shared" si="1203"/>
        <v>1.109032673426108</v>
      </c>
      <c r="GK361" s="19">
        <f t="shared" si="1376"/>
        <v>1.1090309352588918</v>
      </c>
      <c r="GL361" s="3"/>
      <c r="GM361" s="3"/>
      <c r="GN361" s="8"/>
      <c r="GO361" s="5">
        <f t="shared" si="1233"/>
        <v>56</v>
      </c>
      <c r="GP361" t="b">
        <f t="shared" si="1204"/>
        <v>0</v>
      </c>
      <c r="GS361" s="11"/>
      <c r="GT361" s="11"/>
      <c r="GU361" s="11"/>
      <c r="GV361" s="11"/>
      <c r="GW361" s="11"/>
      <c r="GX361" s="11"/>
      <c r="GY361" s="11"/>
      <c r="GZ361" s="11" t="str">
        <f ca="1">IF(GP361,OFFSET(#REF!,$GP$225+$GO361,0),"")</f>
        <v/>
      </c>
      <c r="HA361" s="12" t="str">
        <f t="shared" ca="1" si="1343"/>
        <v/>
      </c>
      <c r="HB361" s="12" t="str">
        <f t="shared" ca="1" si="1344"/>
        <v/>
      </c>
      <c r="HC361" s="12" t="str">
        <f t="shared" ca="1" si="1345"/>
        <v/>
      </c>
      <c r="HD361" s="12" t="str">
        <f t="shared" ca="1" si="1346"/>
        <v/>
      </c>
      <c r="HE361" t="str">
        <f t="shared" ca="1" si="1212"/>
        <v/>
      </c>
      <c r="HF361" s="12" t="str">
        <f t="shared" ca="1" si="1347"/>
        <v/>
      </c>
      <c r="HG361" s="12" t="str">
        <f t="shared" ca="1" si="1348"/>
        <v/>
      </c>
      <c r="HH361" s="12" t="str">
        <f t="shared" ca="1" si="1349"/>
        <v/>
      </c>
      <c r="HJ361" s="17"/>
      <c r="HL361" s="18">
        <f t="shared" si="1213"/>
        <v>2005</v>
      </c>
      <c r="HM361" s="9">
        <f t="shared" si="1377"/>
        <v>1.408510218741637</v>
      </c>
      <c r="HN361" s="9">
        <f t="shared" si="1378"/>
        <v>0.62983304870308676</v>
      </c>
      <c r="HO361" s="9">
        <f t="shared" si="1379"/>
        <v>0.87066581640627039</v>
      </c>
      <c r="HP361" s="9">
        <f t="shared" si="1380"/>
        <v>0.90080091455243783</v>
      </c>
      <c r="HQ361" s="9">
        <f t="shared" si="1381"/>
        <v>0.80305563338536834</v>
      </c>
      <c r="HR361" s="9">
        <f t="shared" si="1158"/>
        <v>0.88712730638574355</v>
      </c>
      <c r="HS361" s="9">
        <f t="shared" si="1382"/>
        <v>0.88712628519949654</v>
      </c>
      <c r="HT361" s="9"/>
      <c r="HU361" s="9">
        <f t="shared" si="1383"/>
        <v>0.78429656368831335</v>
      </c>
      <c r="HV361" s="23">
        <f t="shared" si="1161"/>
        <v>0.62983377371468641</v>
      </c>
      <c r="HX361" s="8"/>
      <c r="HY361" s="5">
        <f t="shared" si="1234"/>
        <v>56</v>
      </c>
      <c r="HZ361" t="b">
        <f t="shared" si="1214"/>
        <v>0</v>
      </c>
      <c r="IC361" s="11"/>
      <c r="ID361" s="11"/>
      <c r="IE361" s="11"/>
      <c r="IF361" t="str">
        <f t="shared" ca="1" si="1216"/>
        <v/>
      </c>
      <c r="IG361" s="12" t="str">
        <f t="shared" si="1217"/>
        <v/>
      </c>
      <c r="IH361" s="19" t="str">
        <f t="shared" ca="1" si="1218"/>
        <v/>
      </c>
      <c r="II361" s="19" t="str">
        <f t="shared" ca="1" si="1219"/>
        <v/>
      </c>
      <c r="IJ361" s="11" t="str">
        <f t="shared" ca="1" si="1220"/>
        <v/>
      </c>
      <c r="IK361" s="12" t="str">
        <f t="shared" ca="1" si="1221"/>
        <v/>
      </c>
      <c r="IL361" s="12" t="str">
        <f t="shared" ca="1" si="1340"/>
        <v/>
      </c>
      <c r="IM361" s="12" t="str">
        <f t="shared" ca="1" si="1341"/>
        <v/>
      </c>
      <c r="IN361" s="12" t="str">
        <f t="shared" ca="1" si="1342"/>
        <v/>
      </c>
      <c r="IO361" t="str">
        <f t="shared" ca="1" si="1222"/>
        <v/>
      </c>
      <c r="IP361" s="12" t="str">
        <f t="shared" ca="1" si="1223"/>
        <v/>
      </c>
      <c r="IQ361" s="12" t="str">
        <f t="shared" ca="1" si="1224"/>
        <v/>
      </c>
      <c r="IR361" s="12" t="str">
        <f t="shared" ca="1" si="1225"/>
        <v/>
      </c>
    </row>
    <row r="362" spans="1:252" ht="14.25" customHeight="1" x14ac:dyDescent="0.2">
      <c r="A362" t="s">
        <v>218</v>
      </c>
      <c r="B362" s="1">
        <f t="shared" si="1226"/>
        <v>2006</v>
      </c>
      <c r="C362" s="124">
        <f>Manufacturing_Energy_Data!C96</f>
        <v>1014.1992240000001</v>
      </c>
      <c r="D362" s="124">
        <f>Manufacturing_Energy_Data!D96</f>
        <v>164.407712</v>
      </c>
      <c r="E362" s="124">
        <f>Manufacturing_Energy_Data!E96</f>
        <v>8.7224880000000002</v>
      </c>
      <c r="F362" s="124">
        <v>0.01</v>
      </c>
      <c r="G362" s="124">
        <v>0.01</v>
      </c>
      <c r="H362" s="124">
        <v>0.01</v>
      </c>
      <c r="I362" s="124">
        <f>Manufacturing_Energy_Data!F96</f>
        <v>353.821124</v>
      </c>
      <c r="J362" s="124">
        <f>Manufacturing_Energy_Data!G96</f>
        <v>2106.5685840000001</v>
      </c>
      <c r="K362" s="124">
        <f>Manufacturing_Energy_Data!H96</f>
        <v>40.374451999999998</v>
      </c>
      <c r="L362" s="124">
        <f>Manufacturing_Energy_Data!I96</f>
        <v>3259.0627920000002</v>
      </c>
      <c r="M362" s="124">
        <f>Manufacturing_Energy_Data!J96</f>
        <v>2677.7578599999997</v>
      </c>
      <c r="N362" s="124">
        <f>Manufacturing_Energy_Data!K96</f>
        <v>153.785552</v>
      </c>
      <c r="O362" s="124">
        <f>Manufacturing_Energy_Data!L96</f>
        <v>958.36588800000004</v>
      </c>
      <c r="P362" s="124">
        <f>Manufacturing_Energy_Data!M96</f>
        <v>1285.6831</v>
      </c>
      <c r="Q362" s="124">
        <f>Manufacturing_Energy_Data!N96</f>
        <v>253.81542000000002</v>
      </c>
      <c r="R362" s="124">
        <f>Manufacturing_Energy_Data!O96</f>
        <v>93.471671999999998</v>
      </c>
      <c r="S362" s="124">
        <f>Manufacturing_Energy_Data!P96</f>
        <v>47.139291999999998</v>
      </c>
      <c r="T362" s="124">
        <f>Manufacturing_Energy_Data!Q96</f>
        <v>43.097796000000002</v>
      </c>
      <c r="U362" s="124">
        <f>Manufacturing_Energy_Data!R96</f>
        <v>283.93937199999999</v>
      </c>
      <c r="V362" s="124">
        <f>Manufacturing_Energy_Data!S96</f>
        <v>28.391231999999999</v>
      </c>
      <c r="W362" s="124">
        <f>Manufacturing_Energy_Data!T96</f>
        <v>32.982075999999999</v>
      </c>
      <c r="X362" s="124">
        <f t="shared" si="1387"/>
        <v>12805.615636</v>
      </c>
      <c r="Y362" s="3">
        <v>12753.615636</v>
      </c>
      <c r="Z362" s="19">
        <f t="shared" si="1392"/>
        <v>1.5344389644528782</v>
      </c>
      <c r="AA362" s="19">
        <f t="shared" si="1392"/>
        <v>2.3911731923869293</v>
      </c>
      <c r="AB362" s="19">
        <f t="shared" si="1392"/>
        <v>0.25146829425392891</v>
      </c>
      <c r="AC362" s="19">
        <f t="shared" si="1392"/>
        <v>1.5129561610203699E-5</v>
      </c>
      <c r="AD362" s="19">
        <f t="shared" si="1392"/>
        <v>1.4544166835597891E-4</v>
      </c>
      <c r="AE362" s="19">
        <f t="shared" si="1392"/>
        <v>2.8829881365721445E-4</v>
      </c>
      <c r="AF362" s="19">
        <f t="shared" si="1392"/>
        <v>3.0808957497171066</v>
      </c>
      <c r="AG362" s="19">
        <f t="shared" si="1392"/>
        <v>13.378424261804618</v>
      </c>
      <c r="AH362" s="19">
        <f t="shared" si="1392"/>
        <v>0.40494992569690358</v>
      </c>
      <c r="AI362" s="19">
        <f t="shared" si="1392"/>
        <v>7.2365920753120587</v>
      </c>
      <c r="AJ362" s="19">
        <f t="shared" si="1393"/>
        <v>4.6050435876651061</v>
      </c>
      <c r="AK362" s="19">
        <f t="shared" si="1393"/>
        <v>0.7874962313677013</v>
      </c>
      <c r="AL362" s="19">
        <f t="shared" si="1393"/>
        <v>8.3580289079843801</v>
      </c>
      <c r="AM362" s="19">
        <f t="shared" si="1393"/>
        <v>6.4899811783826582</v>
      </c>
      <c r="AN362" s="19">
        <f t="shared" si="1393"/>
        <v>0.84757360116513036</v>
      </c>
      <c r="AO362" s="19">
        <f t="shared" si="1393"/>
        <v>0.30670104011998439</v>
      </c>
      <c r="AP362" s="19">
        <f t="shared" si="1393"/>
        <v>0.11473247192606606</v>
      </c>
      <c r="AQ362" s="19">
        <f t="shared" si="1393"/>
        <v>0.39740837875758056</v>
      </c>
      <c r="AR362" s="19">
        <f t="shared" si="1393"/>
        <v>0.38840051960959909</v>
      </c>
      <c r="AS362" s="19">
        <f t="shared" si="1393"/>
        <v>0.35071878982161681</v>
      </c>
      <c r="AT362" s="19">
        <f>W362/W62*1000</f>
        <v>0.22496559638739586</v>
      </c>
      <c r="AU362" s="19">
        <f t="shared" si="1317"/>
        <v>7.8341348700052285</v>
      </c>
      <c r="AV362" s="19"/>
      <c r="AX362" s="19">
        <f t="shared" si="1389"/>
        <v>0.92901791746653939</v>
      </c>
      <c r="AY362" s="19">
        <f t="shared" si="1389"/>
        <v>1.0342647254204591</v>
      </c>
      <c r="AZ362" s="19">
        <f t="shared" si="1389"/>
        <v>0.69436277330634444</v>
      </c>
      <c r="BA362" s="19">
        <f t="shared" si="1389"/>
        <v>0.74600798961887083</v>
      </c>
      <c r="BB362" s="19">
        <f t="shared" si="1389"/>
        <v>0.98226260014040045</v>
      </c>
      <c r="BC362" s="19">
        <f t="shared" si="1389"/>
        <v>2.2186942897921029</v>
      </c>
      <c r="BD362" s="19">
        <f t="shared" si="1389"/>
        <v>0.9570187475532328</v>
      </c>
      <c r="BE362" s="19">
        <f t="shared" si="1389"/>
        <v>0.91665085302513016</v>
      </c>
      <c r="BF362" s="19">
        <f t="shared" si="1389"/>
        <v>1.1824289954782137</v>
      </c>
      <c r="BG362" s="19">
        <f t="shared" si="1389"/>
        <v>0.93169481932346865</v>
      </c>
      <c r="BH362" s="19">
        <f t="shared" si="1390"/>
        <v>0.91894066147685471</v>
      </c>
      <c r="BI362" s="19">
        <f t="shared" si="1390"/>
        <v>0.62033859715706063</v>
      </c>
      <c r="BJ362" s="19">
        <f t="shared" si="1390"/>
        <v>0.80107784879664179</v>
      </c>
      <c r="BK362" s="19">
        <f t="shared" si="1390"/>
        <v>0.51837003125004311</v>
      </c>
      <c r="BL362" s="19">
        <f t="shared" si="1390"/>
        <v>0.80268212476678136</v>
      </c>
      <c r="BM362" s="19">
        <f t="shared" si="1390"/>
        <v>0.54726751738044688</v>
      </c>
      <c r="BN362" s="19">
        <f t="shared" si="1390"/>
        <v>0.10180734092774477</v>
      </c>
      <c r="BO362" s="19">
        <f t="shared" si="1390"/>
        <v>0.56115057036202043</v>
      </c>
      <c r="BP362" s="19">
        <f t="shared" si="1390"/>
        <v>0.74556475269575351</v>
      </c>
      <c r="BQ362" s="19">
        <f t="shared" si="1390"/>
        <v>0.4995718710997028</v>
      </c>
      <c r="BR362" s="19">
        <f t="shared" si="1391"/>
        <v>0.45791000328636655</v>
      </c>
      <c r="BS362" s="19">
        <f t="shared" si="1391"/>
        <v>0.55092195382970632</v>
      </c>
      <c r="BU362" s="16"/>
      <c r="BV362" s="9">
        <f t="shared" si="1372"/>
        <v>2.0379776555988185</v>
      </c>
      <c r="BW362" s="9">
        <f t="shared" si="1165"/>
        <v>0.55092195382970632</v>
      </c>
      <c r="BX362" s="9">
        <f t="shared" si="1166"/>
        <v>0.87424073762075172</v>
      </c>
      <c r="BY362" s="9">
        <f t="shared" si="1167"/>
        <v>0.77095813568036586</v>
      </c>
      <c r="BZ362" s="9">
        <f t="shared" si="1168"/>
        <v>0.81738937707605008</v>
      </c>
      <c r="CA362" s="9">
        <f t="shared" si="1142"/>
        <v>1.1227685598461297</v>
      </c>
      <c r="CB362" s="9">
        <f t="shared" si="1169"/>
        <v>1.1227666318837854</v>
      </c>
      <c r="CC362" s="9"/>
      <c r="CD362" s="9">
        <f t="shared" si="1170"/>
        <v>0.67400300921192269</v>
      </c>
      <c r="CE362" s="9">
        <f t="shared" si="1171"/>
        <v>0.55092289984711673</v>
      </c>
      <c r="CG362" s="35"/>
      <c r="CH362">
        <f t="shared" si="1172"/>
        <v>2006</v>
      </c>
      <c r="CI362" s="19">
        <f t="shared" si="1173"/>
        <v>7.9199567816858066E-2</v>
      </c>
      <c r="CJ362" s="19">
        <f t="shared" si="1257"/>
        <v>1.283871987675517E-2</v>
      </c>
      <c r="CK362" s="19">
        <f t="shared" si="1258"/>
        <v>6.8114554176362753E-4</v>
      </c>
      <c r="CL362" s="19">
        <f t="shared" si="1259"/>
        <v>7.8090739908570529E-7</v>
      </c>
      <c r="CM362" s="19">
        <f t="shared" si="1260"/>
        <v>7.8090739908570529E-7</v>
      </c>
      <c r="CN362" s="19">
        <f t="shared" si="1261"/>
        <v>7.8090739908570529E-7</v>
      </c>
      <c r="CO362" s="19">
        <f t="shared" si="1262"/>
        <v>2.763015336844208E-2</v>
      </c>
      <c r="CP362" s="19">
        <f t="shared" si="1263"/>
        <v>0.16450349939270972</v>
      </c>
      <c r="CQ362" s="19">
        <f t="shared" si="1264"/>
        <v>3.1528708300830651E-3</v>
      </c>
      <c r="CR362" s="19">
        <f t="shared" si="1265"/>
        <v>0.25450262483577168</v>
      </c>
      <c r="CS362" s="19">
        <f t="shared" si="1266"/>
        <v>0.20910809258339039</v>
      </c>
      <c r="CT362" s="19">
        <f t="shared" si="1267"/>
        <v>1.2009227542927948E-2</v>
      </c>
      <c r="CU362" s="19">
        <f t="shared" si="1268"/>
        <v>7.4839501297054231E-2</v>
      </c>
      <c r="CV362" s="19">
        <f t="shared" si="1269"/>
        <v>0.10039994456694468</v>
      </c>
      <c r="CW362" s="19">
        <f t="shared" si="1270"/>
        <v>1.9820633948004592E-2</v>
      </c>
      <c r="CX362" s="19">
        <f t="shared" si="1271"/>
        <v>7.2992720269712142E-3</v>
      </c>
      <c r="CY362" s="19">
        <f t="shared" si="1256"/>
        <v>3.681142191046159E-3</v>
      </c>
      <c r="CZ362" s="19">
        <f t="shared" si="1272"/>
        <v>3.3655387780686316E-3</v>
      </c>
      <c r="DA362" s="19">
        <f t="shared" si="1273"/>
        <v>2.2173035648654853E-2</v>
      </c>
      <c r="DB362" s="19">
        <f t="shared" si="1274"/>
        <v>2.2170923137958846E-3</v>
      </c>
      <c r="DC362" s="19">
        <f t="shared" si="1275"/>
        <v>2.5755947185607062E-3</v>
      </c>
      <c r="DF362" s="19">
        <f t="shared" si="1227"/>
        <v>7.4012572171980012E-2</v>
      </c>
      <c r="DG362" s="19">
        <f t="shared" si="1278"/>
        <v>1.2649304572839108E-2</v>
      </c>
      <c r="DH362" s="19">
        <f t="shared" si="1279"/>
        <v>7.5269216196303696E-4</v>
      </c>
      <c r="DI362" s="19">
        <f t="shared" si="1280"/>
        <v>7.8573336984383431E-7</v>
      </c>
      <c r="DJ362" s="19">
        <f t="shared" si="1281"/>
        <v>7.8573336984383431E-7</v>
      </c>
      <c r="DK362" s="19">
        <f t="shared" si="1282"/>
        <v>7.8573336984383431E-7</v>
      </c>
      <c r="DL362" s="19">
        <f t="shared" si="1283"/>
        <v>2.6891144448736293E-2</v>
      </c>
      <c r="DM362" s="19">
        <f t="shared" si="1284"/>
        <v>0.16365957309902443</v>
      </c>
      <c r="DN362" s="19">
        <f t="shared" si="1285"/>
        <v>3.0330271697963946E-3</v>
      </c>
      <c r="DO362" s="19">
        <f t="shared" si="1286"/>
        <v>0.26044918115532306</v>
      </c>
      <c r="DP362" s="19">
        <f t="shared" si="1287"/>
        <v>0.21514204407597395</v>
      </c>
      <c r="DQ362" s="19">
        <f t="shared" si="1288"/>
        <v>1.1900880529194009E-2</v>
      </c>
      <c r="DR362" s="19">
        <f t="shared" si="1289"/>
        <v>7.1444429445989402E-2</v>
      </c>
      <c r="DS362" s="19">
        <f t="shared" si="1290"/>
        <v>0.10321699054795086</v>
      </c>
      <c r="DT362" s="19">
        <f t="shared" si="1291"/>
        <v>1.7880858965836483E-2</v>
      </c>
      <c r="DU362" s="19">
        <f t="shared" si="1292"/>
        <v>6.8999617897327632E-3</v>
      </c>
      <c r="DV362" s="19">
        <f t="shared" si="1276"/>
        <v>3.5928124714025636E-3</v>
      </c>
      <c r="DW362" s="19">
        <f t="shared" si="1293"/>
        <v>3.1513271698925924E-3</v>
      </c>
      <c r="DX362" s="19">
        <f t="shared" si="1294"/>
        <v>2.0361474672979465E-2</v>
      </c>
      <c r="DY362" s="19">
        <f t="shared" si="1295"/>
        <v>2.139591052368077E-3</v>
      </c>
      <c r="DZ362" s="19">
        <f t="shared" si="1296"/>
        <v>2.3737117891710359E-3</v>
      </c>
      <c r="EA362" s="19">
        <f t="shared" si="1196"/>
        <v>0.99955393449026297</v>
      </c>
      <c r="EB362" s="19"/>
      <c r="EC362" s="19">
        <f t="shared" si="1228"/>
        <v>7.4045601360894844E-2</v>
      </c>
      <c r="ED362" s="19">
        <f t="shared" si="1297"/>
        <v>1.265494950934269E-2</v>
      </c>
      <c r="EE362" s="19">
        <f t="shared" si="1298"/>
        <v>7.5302806180927416E-4</v>
      </c>
      <c r="EF362" s="19">
        <f t="shared" si="1299"/>
        <v>7.8608401481059688E-7</v>
      </c>
      <c r="EG362" s="19">
        <f t="shared" si="1300"/>
        <v>7.8608401481059688E-7</v>
      </c>
      <c r="EH362" s="19">
        <f t="shared" si="1301"/>
        <v>7.8608401481059688E-7</v>
      </c>
      <c r="EI362" s="19">
        <f t="shared" si="1302"/>
        <v>2.6903145013830416E-2</v>
      </c>
      <c r="EJ362" s="19">
        <f t="shared" si="1303"/>
        <v>0.16373260856852612</v>
      </c>
      <c r="EK362" s="19">
        <f t="shared" si="1304"/>
        <v>3.0343807023711341E-3</v>
      </c>
      <c r="EL362" s="19">
        <f t="shared" si="1305"/>
        <v>0.26056541039793207</v>
      </c>
      <c r="EM362" s="19">
        <f t="shared" si="1306"/>
        <v>0.21523805434840168</v>
      </c>
      <c r="EN362" s="19">
        <f t="shared" si="1307"/>
        <v>1.1906191470561352E-2</v>
      </c>
      <c r="EO362" s="19">
        <f t="shared" si="1308"/>
        <v>7.1476312563787295E-2</v>
      </c>
      <c r="EP362" s="19">
        <f t="shared" si="1309"/>
        <v>0.10326305263416112</v>
      </c>
      <c r="EQ362" s="19">
        <f t="shared" si="1310"/>
        <v>1.788883855972723E-2</v>
      </c>
      <c r="ER362" s="19">
        <f t="shared" si="1311"/>
        <v>6.9030409982343763E-3</v>
      </c>
      <c r="ES362" s="19">
        <f t="shared" si="1277"/>
        <v>3.5944158163258798E-3</v>
      </c>
      <c r="ET362" s="19">
        <f t="shared" si="1312"/>
        <v>3.1527334955663571E-3</v>
      </c>
      <c r="EU362" s="19">
        <f t="shared" si="1313"/>
        <v>2.0370561277779468E-2</v>
      </c>
      <c r="EV362" s="19">
        <f t="shared" si="1314"/>
        <v>2.1405458760553951E-3</v>
      </c>
      <c r="EW362" s="19">
        <f t="shared" si="1315"/>
        <v>2.3747710926489874E-3</v>
      </c>
      <c r="EX362" s="19"/>
      <c r="EY362" s="19"/>
      <c r="EZ362" s="19">
        <f t="shared" si="1229"/>
        <v>0.14747739781020811</v>
      </c>
      <c r="FA362" s="19">
        <f t="shared" si="1240"/>
        <v>0.14577192113637788</v>
      </c>
      <c r="FB362" s="19">
        <f t="shared" si="1241"/>
        <v>-0.11639339940936155</v>
      </c>
      <c r="FC362" s="19">
        <f t="shared" si="1242"/>
        <v>-1.8682537266819445E-3</v>
      </c>
      <c r="FD362" s="19">
        <f t="shared" si="1243"/>
        <v>0.10366195902224463</v>
      </c>
      <c r="FE362" s="19">
        <f t="shared" si="1244"/>
        <v>6.7839964910646436E-2</v>
      </c>
      <c r="FF362" s="19">
        <f t="shared" si="1245"/>
        <v>5.2283346570141796E-2</v>
      </c>
      <c r="FG362" s="19">
        <f t="shared" si="1246"/>
        <v>3.4171405704950843E-2</v>
      </c>
      <c r="FH362" s="19">
        <f t="shared" si="1247"/>
        <v>0.10317305716688065</v>
      </c>
      <c r="FI362" s="19">
        <f t="shared" si="1248"/>
        <v>-2.1088229383513742E-2</v>
      </c>
      <c r="FJ362" s="19">
        <f t="shared" si="1249"/>
        <v>-5.6592249860573034E-2</v>
      </c>
      <c r="FK362" s="19">
        <f t="shared" si="1250"/>
        <v>3.6460506846455673E-2</v>
      </c>
      <c r="FL362" s="19">
        <f t="shared" si="1251"/>
        <v>8.474592079729279E-2</v>
      </c>
      <c r="FM362" s="19">
        <f t="shared" si="1252"/>
        <v>-2.7799823048716806E-2</v>
      </c>
      <c r="FN362" s="19">
        <f t="shared" si="1253"/>
        <v>0.17253741932175309</v>
      </c>
      <c r="FO362" s="19">
        <f t="shared" si="1254"/>
        <v>8.129188536027801E-2</v>
      </c>
      <c r="FP362" s="19">
        <f t="shared" si="1235"/>
        <v>-2.1049813671818695E-2</v>
      </c>
      <c r="FQ362" s="19">
        <f t="shared" si="1236"/>
        <v>0.14397281556941569</v>
      </c>
      <c r="FR362" s="19">
        <f t="shared" si="1237"/>
        <v>0.18239167913188645</v>
      </c>
      <c r="FS362" s="19">
        <f t="shared" si="1238"/>
        <v>0.10196218192294423</v>
      </c>
      <c r="FT362" s="19">
        <f t="shared" si="1239"/>
        <v>0.15241929238643975</v>
      </c>
      <c r="FU362" s="19"/>
      <c r="FV362" s="19"/>
      <c r="FW362" s="19">
        <f t="shared" si="1384"/>
        <v>1.0143606444591782</v>
      </c>
      <c r="FX362" s="19">
        <f t="shared" si="1230"/>
        <v>0.5605895269944875</v>
      </c>
      <c r="FY362" s="19">
        <f t="shared" si="1373"/>
        <v>0.81738937707605008</v>
      </c>
      <c r="FZ362" s="19"/>
      <c r="GA362" s="19">
        <f t="shared" si="1385"/>
        <v>1.0271245487120846</v>
      </c>
      <c r="GB362" s="19">
        <f t="shared" si="1231"/>
        <v>0.68246974642027081</v>
      </c>
      <c r="GC362" s="19">
        <f t="shared" si="1374"/>
        <v>0.87424073762075172</v>
      </c>
      <c r="GD362" s="19"/>
      <c r="GE362" s="19">
        <f t="shared" si="1386"/>
        <v>0.93289679248825996</v>
      </c>
      <c r="GF362" s="19">
        <f t="shared" si="1232"/>
        <v>0.69347343882893253</v>
      </c>
      <c r="GG362" s="19">
        <f t="shared" si="1375"/>
        <v>0.77095813568036586</v>
      </c>
      <c r="GH362" s="19"/>
      <c r="GI362" s="132">
        <f t="shared" si="1318"/>
        <v>2.0379776555988185</v>
      </c>
      <c r="GJ362" s="19">
        <f t="shared" si="1203"/>
        <v>1.1227685598461297</v>
      </c>
      <c r="GK362" s="19">
        <f t="shared" si="1376"/>
        <v>1.1227666318837854</v>
      </c>
      <c r="GL362" s="3"/>
      <c r="GM362" s="3"/>
      <c r="GN362" s="8"/>
      <c r="GO362" s="5">
        <f t="shared" si="1233"/>
        <v>57</v>
      </c>
      <c r="GP362" t="b">
        <f t="shared" si="1204"/>
        <v>0</v>
      </c>
      <c r="GS362" s="11"/>
      <c r="GT362" s="11"/>
      <c r="GU362" s="11"/>
      <c r="GV362" s="11"/>
      <c r="GW362" s="11"/>
      <c r="GX362" s="11"/>
      <c r="GY362" s="11"/>
      <c r="GZ362" s="11" t="str">
        <f ca="1">IF(GP362,OFFSET(#REF!,$GP$225+$GO362,0),"")</f>
        <v/>
      </c>
      <c r="HA362" s="12" t="str">
        <f t="shared" ca="1" si="1343"/>
        <v/>
      </c>
      <c r="HB362" s="12" t="str">
        <f t="shared" ca="1" si="1344"/>
        <v/>
      </c>
      <c r="HC362" s="12" t="str">
        <f t="shared" ca="1" si="1345"/>
        <v/>
      </c>
      <c r="HD362" s="12" t="str">
        <f t="shared" ca="1" si="1346"/>
        <v/>
      </c>
      <c r="HE362" t="str">
        <f t="shared" ca="1" si="1212"/>
        <v/>
      </c>
      <c r="HF362" s="12" t="str">
        <f t="shared" ca="1" si="1347"/>
        <v/>
      </c>
      <c r="HG362" s="12" t="str">
        <f t="shared" ca="1" si="1348"/>
        <v/>
      </c>
      <c r="HH362" s="12" t="str">
        <f t="shared" ca="1" si="1349"/>
        <v/>
      </c>
      <c r="HJ362" s="17"/>
      <c r="HL362" s="18">
        <f t="shared" si="1213"/>
        <v>2006</v>
      </c>
      <c r="HM362" s="9">
        <f t="shared" si="1377"/>
        <v>1.4670901587391019</v>
      </c>
      <c r="HN362" s="9">
        <f t="shared" si="1378"/>
        <v>0.61217343573213678</v>
      </c>
      <c r="HO362" s="9">
        <f t="shared" si="1379"/>
        <v>0.89428223375532923</v>
      </c>
      <c r="HP362" s="9">
        <f t="shared" si="1380"/>
        <v>0.84035428385646027</v>
      </c>
      <c r="HQ362" s="9">
        <f t="shared" si="1381"/>
        <v>0.81458802981735579</v>
      </c>
      <c r="HR362" s="9">
        <f t="shared" si="1158"/>
        <v>0.89811479143699058</v>
      </c>
      <c r="HS362" s="9">
        <f t="shared" si="1382"/>
        <v>0.89811362300412201</v>
      </c>
      <c r="HT362" s="9"/>
      <c r="HU362" s="9">
        <f t="shared" si="1383"/>
        <v>0.75151390611301538</v>
      </c>
      <c r="HV362" s="23">
        <f t="shared" si="1161"/>
        <v>0.61217423216094646</v>
      </c>
      <c r="HX362" s="8"/>
      <c r="HY362" s="5">
        <f t="shared" si="1234"/>
        <v>57</v>
      </c>
      <c r="HZ362" t="b">
        <f t="shared" si="1214"/>
        <v>0</v>
      </c>
      <c r="IC362" s="11"/>
      <c r="ID362" s="11"/>
      <c r="IE362" s="11"/>
      <c r="IF362" t="str">
        <f t="shared" ca="1" si="1216"/>
        <v/>
      </c>
      <c r="IG362" s="12" t="str">
        <f t="shared" si="1217"/>
        <v/>
      </c>
      <c r="IH362" s="19" t="str">
        <f t="shared" ca="1" si="1218"/>
        <v/>
      </c>
      <c r="II362" s="19" t="str">
        <f t="shared" ca="1" si="1219"/>
        <v/>
      </c>
      <c r="IJ362" s="11" t="str">
        <f t="shared" ca="1" si="1220"/>
        <v/>
      </c>
      <c r="IK362" s="12" t="str">
        <f t="shared" ca="1" si="1221"/>
        <v/>
      </c>
      <c r="IL362" s="12" t="str">
        <f t="shared" ca="1" si="1340"/>
        <v/>
      </c>
      <c r="IM362" s="12" t="str">
        <f t="shared" ca="1" si="1341"/>
        <v/>
      </c>
      <c r="IN362" s="12" t="str">
        <f t="shared" ca="1" si="1342"/>
        <v/>
      </c>
      <c r="IO362" t="str">
        <f t="shared" ca="1" si="1222"/>
        <v/>
      </c>
      <c r="IP362" s="12" t="str">
        <f t="shared" ca="1" si="1223"/>
        <v/>
      </c>
      <c r="IQ362" s="12" t="str">
        <f t="shared" ca="1" si="1224"/>
        <v/>
      </c>
      <c r="IR362" s="12" t="str">
        <f t="shared" ca="1" si="1225"/>
        <v/>
      </c>
    </row>
    <row r="363" spans="1:252" x14ac:dyDescent="0.2">
      <c r="A363" t="s">
        <v>218</v>
      </c>
      <c r="B363" s="1">
        <f t="shared" si="1226"/>
        <v>2007</v>
      </c>
      <c r="C363" s="124">
        <f>Manufacturing_Energy_Data!C97</f>
        <v>1014.5854405350439</v>
      </c>
      <c r="D363" s="124">
        <f>Manufacturing_Energy_Data!D97</f>
        <v>117.7347987630815</v>
      </c>
      <c r="E363" s="124">
        <f>Manufacturing_Energy_Data!E97</f>
        <v>5.5410994957359936</v>
      </c>
      <c r="F363" s="124">
        <v>0.01</v>
      </c>
      <c r="G363" s="124">
        <v>0.01</v>
      </c>
      <c r="H363" s="124">
        <v>0.01</v>
      </c>
      <c r="I363" s="124">
        <f>Manufacturing_Energy_Data!F97</f>
        <v>382.59161553050848</v>
      </c>
      <c r="J363" s="124">
        <f>Manufacturing_Energy_Data!G97</f>
        <v>2083.6657934092668</v>
      </c>
      <c r="K363" s="124">
        <f>Manufacturing_Energy_Data!H97</f>
        <v>40.975531425403076</v>
      </c>
      <c r="L363" s="124">
        <f>Manufacturing_Energy_Data!I97</f>
        <v>3258.7088862717592</v>
      </c>
      <c r="M363" s="124">
        <f>Manufacturing_Energy_Data!J97</f>
        <v>2799.8964690105317</v>
      </c>
      <c r="N363" s="124">
        <f>Manufacturing_Energy_Data!K97</f>
        <v>143.23123178171684</v>
      </c>
      <c r="O363" s="124">
        <f>Manufacturing_Energy_Data!L97</f>
        <v>879.59648329338847</v>
      </c>
      <c r="P363" s="124">
        <f>Manufacturing_Energy_Data!M97</f>
        <v>1403.6154483308987</v>
      </c>
      <c r="Q363" s="124">
        <f>Manufacturing_Energy_Data!N97</f>
        <v>235.53514541985462</v>
      </c>
      <c r="R363" s="124">
        <f>Manufacturing_Energy_Data!O97</f>
        <v>100.77663940426031</v>
      </c>
      <c r="S363" s="124">
        <f>Manufacturing_Energy_Data!P97</f>
        <v>59.669886137524564</v>
      </c>
      <c r="T363" s="124">
        <f>Manufacturing_Energy_Data!Q97</f>
        <v>45.553579133363094</v>
      </c>
      <c r="U363" s="124">
        <f>Manufacturing_Energy_Data!R97</f>
        <v>257.07254718719958</v>
      </c>
      <c r="V363" s="124">
        <f>Manufacturing_Energy_Data!S97</f>
        <v>27.737833625143789</v>
      </c>
      <c r="W363" s="124">
        <f>Manufacturing_Energy_Data!T97</f>
        <v>31.931788983360345</v>
      </c>
      <c r="X363" s="124">
        <f t="shared" si="1387"/>
        <v>12888.45021773804</v>
      </c>
      <c r="Y363" s="16">
        <v>12942.997433330731</v>
      </c>
      <c r="Z363" s="19">
        <f t="shared" si="1392"/>
        <v>1.5254461461446898</v>
      </c>
      <c r="AA363" s="19">
        <f t="shared" si="1392"/>
        <v>1.9515555699268516</v>
      </c>
      <c r="AB363" s="19">
        <f t="shared" si="1392"/>
        <v>0.21101397847629016</v>
      </c>
      <c r="AC363" s="19">
        <f t="shared" si="1392"/>
        <v>1.5035166928280012E-5</v>
      </c>
      <c r="AD363" s="19">
        <f t="shared" si="1392"/>
        <v>1.6575860242085092E-4</v>
      </c>
      <c r="AE363" s="19">
        <f t="shared" si="1392"/>
        <v>3.8081607926129172E-4</v>
      </c>
      <c r="AF363" s="19">
        <f t="shared" si="1392"/>
        <v>3.573788390283966</v>
      </c>
      <c r="AG363" s="19">
        <f t="shared" si="1392"/>
        <v>13.09205288650584</v>
      </c>
      <c r="AH363" s="19">
        <f t="shared" si="1392"/>
        <v>0.40144702822024808</v>
      </c>
      <c r="AI363" s="19">
        <f t="shared" si="1392"/>
        <v>7.0459329576530987</v>
      </c>
      <c r="AJ363" s="19">
        <f t="shared" si="1393"/>
        <v>4.519085190939947</v>
      </c>
      <c r="AK363" s="19">
        <f t="shared" si="1393"/>
        <v>0.74561693730907663</v>
      </c>
      <c r="AL363" s="19">
        <f t="shared" si="1393"/>
        <v>7.7378913193150494</v>
      </c>
      <c r="AM363" s="19">
        <f t="shared" si="1393"/>
        <v>6.8597491093500595</v>
      </c>
      <c r="AN363" s="19">
        <f t="shared" si="1393"/>
        <v>0.75681632768363127</v>
      </c>
      <c r="AO363" s="19">
        <f t="shared" si="1393"/>
        <v>0.31962599062665464</v>
      </c>
      <c r="AP363" s="19">
        <f t="shared" si="1393"/>
        <v>0.13327005626868155</v>
      </c>
      <c r="AQ363" s="19">
        <f t="shared" si="1393"/>
        <v>0.40605901604665312</v>
      </c>
      <c r="AR363" s="19">
        <f t="shared" si="1393"/>
        <v>0.32541879083739889</v>
      </c>
      <c r="AS363" s="19">
        <f t="shared" si="1393"/>
        <v>0.36229482902702109</v>
      </c>
      <c r="AT363" s="19">
        <f>W363/W63*1000</f>
        <v>0.22366736504909646</v>
      </c>
      <c r="AU363" s="19">
        <f t="shared" si="1317"/>
        <v>7.6151771922686091</v>
      </c>
      <c r="AV363" s="19"/>
      <c r="AX363" s="19">
        <f t="shared" si="1389"/>
        <v>0.92357326340706225</v>
      </c>
      <c r="AY363" s="19">
        <f t="shared" si="1389"/>
        <v>0.84411496921238061</v>
      </c>
      <c r="AZ363" s="19">
        <f t="shared" si="1389"/>
        <v>0.58265894607472135</v>
      </c>
      <c r="BA363" s="19">
        <f t="shared" si="1389"/>
        <v>0.74135357935194612</v>
      </c>
      <c r="BB363" s="19">
        <f t="shared" si="1389"/>
        <v>1.1194761284712027</v>
      </c>
      <c r="BC363" s="19">
        <f t="shared" si="1389"/>
        <v>2.9306900357996026</v>
      </c>
      <c r="BD363" s="19">
        <f t="shared" si="1389"/>
        <v>1.1101260046218353</v>
      </c>
      <c r="BE363" s="19">
        <f t="shared" si="1389"/>
        <v>0.89702951643775275</v>
      </c>
      <c r="BF363" s="19">
        <f t="shared" si="1389"/>
        <v>1.1722007492636801</v>
      </c>
      <c r="BG363" s="19">
        <f t="shared" si="1389"/>
        <v>0.90714789028132325</v>
      </c>
      <c r="BH363" s="19">
        <f t="shared" si="1390"/>
        <v>0.90178758475947274</v>
      </c>
      <c r="BI363" s="19">
        <f t="shared" si="1390"/>
        <v>0.58734879797905681</v>
      </c>
      <c r="BJ363" s="19">
        <f t="shared" si="1390"/>
        <v>0.741640571065454</v>
      </c>
      <c r="BK363" s="19">
        <f t="shared" si="1390"/>
        <v>0.54790426388684754</v>
      </c>
      <c r="BL363" s="19">
        <f t="shared" si="1390"/>
        <v>0.71673178250030889</v>
      </c>
      <c r="BM363" s="19">
        <f t="shared" si="1390"/>
        <v>0.57033038529013314</v>
      </c>
      <c r="BN363" s="19">
        <f t="shared" si="1390"/>
        <v>0.11825658269394358</v>
      </c>
      <c r="BO363" s="19">
        <f t="shared" si="1390"/>
        <v>0.57336548657474362</v>
      </c>
      <c r="BP363" s="19">
        <f t="shared" si="1390"/>
        <v>0.62466646686545835</v>
      </c>
      <c r="BQ363" s="19">
        <f t="shared" si="1390"/>
        <v>0.5160610462839258</v>
      </c>
      <c r="BR363" s="19">
        <f t="shared" si="1391"/>
        <v>0.45526749649451276</v>
      </c>
      <c r="BS363" s="19">
        <f t="shared" si="1391"/>
        <v>0.53552413471804827</v>
      </c>
      <c r="BU363" s="16"/>
      <c r="BV363" s="9">
        <f t="shared" si="1372"/>
        <v>2.1101371578391284</v>
      </c>
      <c r="BW363" s="9">
        <f t="shared" si="1165"/>
        <v>0.53552413471804827</v>
      </c>
      <c r="BX363" s="9">
        <f t="shared" si="1166"/>
        <v>0.89373501008174716</v>
      </c>
      <c r="BY363" s="9">
        <f t="shared" si="1167"/>
        <v>0.74640448032494999</v>
      </c>
      <c r="BZ363" s="9">
        <f t="shared" si="1168"/>
        <v>0.80278049632277382</v>
      </c>
      <c r="CA363" s="9">
        <f t="shared" si="1142"/>
        <v>1.1300313867583041</v>
      </c>
      <c r="CB363" s="9">
        <f t="shared" si="1169"/>
        <v>1.1300293755882007</v>
      </c>
      <c r="CC363" s="9"/>
      <c r="CD363" s="9">
        <f t="shared" si="1170"/>
        <v>0.66708781574828047</v>
      </c>
      <c r="CE363" s="9">
        <f t="shared" si="1171"/>
        <v>0.5355250878172797</v>
      </c>
      <c r="CG363" s="35"/>
      <c r="CH363">
        <f t="shared" si="1172"/>
        <v>2007</v>
      </c>
      <c r="CI363" s="19">
        <f t="shared" si="1173"/>
        <v>7.8720515142984088E-2</v>
      </c>
      <c r="CJ363" s="19">
        <f t="shared" si="1257"/>
        <v>9.1349073607815273E-3</v>
      </c>
      <c r="CK363" s="19">
        <f t="shared" si="1258"/>
        <v>4.2992752442104498E-4</v>
      </c>
      <c r="CL363" s="19">
        <f t="shared" si="1259"/>
        <v>7.7588847619842295E-7</v>
      </c>
      <c r="CM363" s="19">
        <f t="shared" si="1260"/>
        <v>7.7588847619842295E-7</v>
      </c>
      <c r="CN363" s="19">
        <f t="shared" si="1261"/>
        <v>7.7588847619842295E-7</v>
      </c>
      <c r="CO363" s="19">
        <f t="shared" si="1262"/>
        <v>2.968484255802591E-2</v>
      </c>
      <c r="CP363" s="19">
        <f t="shared" si="1263"/>
        <v>0.1616692277355094</v>
      </c>
      <c r="CQ363" s="19">
        <f t="shared" si="1264"/>
        <v>3.1792442639076587E-3</v>
      </c>
      <c r="CR363" s="19">
        <f t="shared" si="1265"/>
        <v>0.25283946721436551</v>
      </c>
      <c r="CS363" s="19">
        <f t="shared" si="1266"/>
        <v>0.21724074048539263</v>
      </c>
      <c r="CT363" s="19">
        <f t="shared" si="1267"/>
        <v>1.1113146217113941E-2</v>
      </c>
      <c r="CU363" s="19">
        <f t="shared" si="1268"/>
        <v>6.8246877509199874E-2</v>
      </c>
      <c r="CV363" s="19">
        <f t="shared" si="1269"/>
        <v>0.10890490513740272</v>
      </c>
      <c r="CW363" s="19">
        <f t="shared" si="1270"/>
        <v>1.8274900507098495E-2</v>
      </c>
      <c r="CX363" s="19">
        <f t="shared" si="1271"/>
        <v>7.819143318376947E-3</v>
      </c>
      <c r="CY363" s="19">
        <f t="shared" si="1256"/>
        <v>4.6297177030177336E-3</v>
      </c>
      <c r="CZ363" s="19">
        <f t="shared" si="1272"/>
        <v>3.5344497099169367E-3</v>
      </c>
      <c r="DA363" s="19">
        <f t="shared" si="1273"/>
        <v>1.9945962690952345E-2</v>
      </c>
      <c r="DB363" s="19">
        <f t="shared" si="1274"/>
        <v>2.1521465464458193E-3</v>
      </c>
      <c r="DC363" s="19">
        <f t="shared" si="1275"/>
        <v>2.4775507096589048E-3</v>
      </c>
      <c r="DF363" s="19">
        <f t="shared" si="1227"/>
        <v>7.8959799277215734E-2</v>
      </c>
      <c r="DG363" s="19">
        <f t="shared" si="1278"/>
        <v>1.0881962640402525E-2</v>
      </c>
      <c r="DH363" s="19">
        <f t="shared" si="1279"/>
        <v>5.459369997311245E-4</v>
      </c>
      <c r="DI363" s="19">
        <f t="shared" si="1280"/>
        <v>7.7839524090050553E-7</v>
      </c>
      <c r="DJ363" s="19">
        <f t="shared" si="1281"/>
        <v>7.7839524090050553E-7</v>
      </c>
      <c r="DK363" s="19">
        <f t="shared" si="1282"/>
        <v>7.7839524090050553E-7</v>
      </c>
      <c r="DL363" s="19">
        <f t="shared" si="1283"/>
        <v>2.8645217304394805E-2</v>
      </c>
      <c r="DM363" s="19">
        <f t="shared" si="1284"/>
        <v>0.16308225875658777</v>
      </c>
      <c r="DN363" s="19">
        <f t="shared" si="1285"/>
        <v>3.1660392392309214E-3</v>
      </c>
      <c r="DO363" s="19">
        <f t="shared" si="1286"/>
        <v>0.25367013733471339</v>
      </c>
      <c r="DP363" s="19">
        <f t="shared" si="1287"/>
        <v>0.21314855884248099</v>
      </c>
      <c r="DQ363" s="19">
        <f t="shared" si="1288"/>
        <v>1.1555396791256497E-2</v>
      </c>
      <c r="DR363" s="19">
        <f t="shared" si="1289"/>
        <v>7.1492535478617711E-2</v>
      </c>
      <c r="DS363" s="19">
        <f t="shared" si="1290"/>
        <v>0.10459480058526963</v>
      </c>
      <c r="DT363" s="19">
        <f t="shared" si="1291"/>
        <v>1.9037309563811045E-2</v>
      </c>
      <c r="DU363" s="19">
        <f t="shared" si="1292"/>
        <v>7.5562272960287549E-3</v>
      </c>
      <c r="DV363" s="19">
        <f t="shared" si="1276"/>
        <v>4.137322257239515E-3</v>
      </c>
      <c r="DW363" s="19">
        <f t="shared" si="1293"/>
        <v>3.4493049804350646E-3</v>
      </c>
      <c r="DX363" s="19">
        <f t="shared" si="1294"/>
        <v>2.1039858162816595E-2</v>
      </c>
      <c r="DY363" s="19">
        <f t="shared" si="1295"/>
        <v>2.1844585248548929E-3</v>
      </c>
      <c r="DZ363" s="19">
        <f t="shared" si="1296"/>
        <v>2.5262556313141158E-3</v>
      </c>
      <c r="EA363" s="19">
        <f t="shared" si="1196"/>
        <v>0.9996757148521237</v>
      </c>
      <c r="EB363" s="19"/>
      <c r="EC363" s="19">
        <f t="shared" si="1228"/>
        <v>7.8985413073574373E-2</v>
      </c>
      <c r="ED363" s="19">
        <f t="shared" si="1297"/>
        <v>1.0885492643994289E-2</v>
      </c>
      <c r="EE363" s="19">
        <f t="shared" si="1298"/>
        <v>5.4611409642163987E-4</v>
      </c>
      <c r="EF363" s="19">
        <f t="shared" si="1299"/>
        <v>7.7864774479957138E-7</v>
      </c>
      <c r="EG363" s="19">
        <f t="shared" si="1300"/>
        <v>7.7864774479957138E-7</v>
      </c>
      <c r="EH363" s="19">
        <f t="shared" si="1301"/>
        <v>7.7864774479957138E-7</v>
      </c>
      <c r="EI363" s="19">
        <f t="shared" si="1302"/>
        <v>2.8654509536257092E-2</v>
      </c>
      <c r="EJ363" s="19">
        <f t="shared" si="1303"/>
        <v>0.16313516106641801</v>
      </c>
      <c r="EK363" s="19">
        <f t="shared" si="1304"/>
        <v>3.1670662717852012E-3</v>
      </c>
      <c r="EL363" s="19">
        <f t="shared" si="1305"/>
        <v>0.25375242547753335</v>
      </c>
      <c r="EM363" s="19">
        <f t="shared" si="1306"/>
        <v>0.21321770217656116</v>
      </c>
      <c r="EN363" s="19">
        <f t="shared" si="1307"/>
        <v>1.1559145250383341E-2</v>
      </c>
      <c r="EO363" s="19">
        <f t="shared" si="1308"/>
        <v>7.1515726966712587E-2</v>
      </c>
      <c r="EP363" s="19">
        <f t="shared" si="1309"/>
        <v>0.10462873012849146</v>
      </c>
      <c r="EQ363" s="19">
        <f t="shared" si="1310"/>
        <v>1.9043485083187327E-2</v>
      </c>
      <c r="ER363" s="19">
        <f t="shared" si="1311"/>
        <v>7.5586784631919406E-3</v>
      </c>
      <c r="ES363" s="19">
        <f t="shared" si="1277"/>
        <v>4.1386643646250075E-3</v>
      </c>
      <c r="ET363" s="19">
        <f t="shared" si="1312"/>
        <v>3.4504239016602506E-3</v>
      </c>
      <c r="EU363" s="19">
        <f t="shared" si="1313"/>
        <v>2.1046683289619474E-2</v>
      </c>
      <c r="EV363" s="19">
        <f t="shared" si="1314"/>
        <v>2.1851671421047048E-3</v>
      </c>
      <c r="EW363" s="19">
        <f t="shared" si="1315"/>
        <v>2.527075124244476E-3</v>
      </c>
      <c r="EX363" s="19"/>
      <c r="EY363" s="19"/>
      <c r="EZ363" s="19">
        <f t="shared" si="1229"/>
        <v>-5.8778966364472461E-3</v>
      </c>
      <c r="FA363" s="19">
        <f t="shared" si="1240"/>
        <v>-0.20315733825189547</v>
      </c>
      <c r="FB363" s="19">
        <f t="shared" si="1241"/>
        <v>-0.17539253502344318</v>
      </c>
      <c r="FC363" s="19">
        <f t="shared" si="1242"/>
        <v>-6.2586334849266522E-3</v>
      </c>
      <c r="FD363" s="19">
        <f t="shared" si="1243"/>
        <v>0.13075742623634198</v>
      </c>
      <c r="FE363" s="19">
        <f t="shared" si="1244"/>
        <v>0.27831903730011037</v>
      </c>
      <c r="FF363" s="19">
        <f t="shared" si="1245"/>
        <v>0.14840582436020724</v>
      </c>
      <c r="FG363" s="19">
        <f t="shared" si="1246"/>
        <v>-2.1637883353269185E-2</v>
      </c>
      <c r="FH363" s="19">
        <f t="shared" si="1247"/>
        <v>-8.6878292195011822E-3</v>
      </c>
      <c r="FI363" s="19">
        <f t="shared" si="1248"/>
        <v>-2.6699822827619176E-2</v>
      </c>
      <c r="FJ363" s="19">
        <f t="shared" si="1249"/>
        <v>-1.8842552978213554E-2</v>
      </c>
      <c r="FK363" s="19">
        <f t="shared" si="1250"/>
        <v>-5.464660566213398E-2</v>
      </c>
      <c r="FL363" s="19">
        <f t="shared" si="1251"/>
        <v>-7.7093411621746252E-2</v>
      </c>
      <c r="FM363" s="19">
        <f t="shared" si="1252"/>
        <v>5.5411237471273897E-2</v>
      </c>
      <c r="FN363" s="19">
        <f t="shared" si="1253"/>
        <v>-0.11325708837663732</v>
      </c>
      <c r="FO363" s="19">
        <f t="shared" si="1254"/>
        <v>4.1278070505448926E-2</v>
      </c>
      <c r="FP363" s="19">
        <f t="shared" si="1235"/>
        <v>0.1497744806336829</v>
      </c>
      <c r="FQ363" s="19">
        <f t="shared" si="1236"/>
        <v>2.1534094923840702E-2</v>
      </c>
      <c r="FR363" s="19">
        <f t="shared" si="1237"/>
        <v>-0.17692413423129155</v>
      </c>
      <c r="FS363" s="19">
        <f t="shared" si="1238"/>
        <v>3.2473591412175651E-2</v>
      </c>
      <c r="FT363" s="19">
        <f t="shared" si="1239"/>
        <v>-5.7875148444921313E-3</v>
      </c>
      <c r="FU363" s="19"/>
      <c r="FV363" s="19"/>
      <c r="FW363" s="19">
        <f t="shared" si="1384"/>
        <v>0.98212739098037349</v>
      </c>
      <c r="FX363" s="19">
        <f t="shared" si="1230"/>
        <v>0.55057032955801766</v>
      </c>
      <c r="FY363" s="19">
        <f t="shared" si="1373"/>
        <v>0.80278049632277382</v>
      </c>
      <c r="FZ363" s="19"/>
      <c r="GA363" s="19">
        <f t="shared" si="1385"/>
        <v>1.0222985175845833</v>
      </c>
      <c r="GB363" s="19">
        <f t="shared" si="1231"/>
        <v>0.69768781006176939</v>
      </c>
      <c r="GC363" s="19">
        <f t="shared" si="1374"/>
        <v>0.89373501008174716</v>
      </c>
      <c r="GD363" s="19"/>
      <c r="GE363" s="19">
        <f t="shared" si="1386"/>
        <v>0.96815176568083372</v>
      </c>
      <c r="GF363" s="19">
        <f t="shared" si="1232"/>
        <v>0.67138753425499065</v>
      </c>
      <c r="GG363" s="19">
        <f t="shared" si="1375"/>
        <v>0.74640448032494999</v>
      </c>
      <c r="GH363" s="19"/>
      <c r="GI363" s="132">
        <f t="shared" si="1318"/>
        <v>2.1101371578391284</v>
      </c>
      <c r="GJ363" s="19">
        <f t="shared" si="1203"/>
        <v>1.1300313867583043</v>
      </c>
      <c r="GK363" s="19">
        <f t="shared" si="1376"/>
        <v>1.1300293755882007</v>
      </c>
      <c r="GL363" s="3"/>
      <c r="GM363" s="3"/>
      <c r="GN363" s="8"/>
      <c r="GO363" s="5">
        <f t="shared" si="1233"/>
        <v>58</v>
      </c>
      <c r="GP363" t="b">
        <f t="shared" si="1204"/>
        <v>0</v>
      </c>
      <c r="GS363" s="11"/>
      <c r="GT363" s="11"/>
      <c r="GU363" s="11"/>
      <c r="GV363" s="11"/>
      <c r="GW363" s="11"/>
      <c r="GX363" s="11"/>
      <c r="GY363" s="11"/>
      <c r="GZ363" s="11" t="str">
        <f ca="1">IF(GP363,OFFSET(#REF!,$GP$225+$GO363,0),"")</f>
        <v/>
      </c>
      <c r="HA363" s="12" t="str">
        <f t="shared" ca="1" si="1343"/>
        <v/>
      </c>
      <c r="HB363" s="12" t="str">
        <f t="shared" ca="1" si="1344"/>
        <v/>
      </c>
      <c r="HC363" s="12" t="str">
        <f t="shared" ca="1" si="1345"/>
        <v/>
      </c>
      <c r="HD363" s="12" t="str">
        <f t="shared" ca="1" si="1346"/>
        <v/>
      </c>
      <c r="HE363" t="str">
        <f t="shared" ca="1" si="1212"/>
        <v/>
      </c>
      <c r="HF363" s="12" t="str">
        <f t="shared" ca="1" si="1347"/>
        <v/>
      </c>
      <c r="HG363" s="12" t="str">
        <f t="shared" ca="1" si="1348"/>
        <v/>
      </c>
      <c r="HH363" s="12" t="str">
        <f t="shared" ca="1" si="1349"/>
        <v/>
      </c>
      <c r="HJ363" s="17"/>
      <c r="HL363" s="18">
        <f t="shared" si="1213"/>
        <v>2007</v>
      </c>
      <c r="HM363" s="9">
        <f t="shared" si="1377"/>
        <v>1.5190360156062934</v>
      </c>
      <c r="HN363" s="9">
        <f t="shared" si="1378"/>
        <v>0.59506368767646334</v>
      </c>
      <c r="HO363" s="9">
        <f t="shared" si="1379"/>
        <v>0.91422340187030293</v>
      </c>
      <c r="HP363" s="9">
        <f t="shared" si="1380"/>
        <v>0.81359048371308462</v>
      </c>
      <c r="HQ363" s="9">
        <f t="shared" si="1381"/>
        <v>0.80002921644836233</v>
      </c>
      <c r="HR363" s="9">
        <f t="shared" si="1158"/>
        <v>0.90392440573396082</v>
      </c>
      <c r="HS363" s="9">
        <f t="shared" si="1382"/>
        <v>0.90392317316004256</v>
      </c>
      <c r="HT363" s="9"/>
      <c r="HU363" s="9">
        <f t="shared" si="1383"/>
        <v>0.74380345974948148</v>
      </c>
      <c r="HV363" s="23">
        <f t="shared" si="1161"/>
        <v>0.59506449909495873</v>
      </c>
      <c r="HX363" s="8"/>
      <c r="HY363" s="5">
        <f t="shared" si="1234"/>
        <v>58</v>
      </c>
      <c r="HZ363" t="b">
        <f t="shared" si="1214"/>
        <v>0</v>
      </c>
      <c r="IC363" s="11"/>
      <c r="ID363" s="11"/>
      <c r="IE363" s="11"/>
      <c r="IF363" t="str">
        <f t="shared" ca="1" si="1216"/>
        <v/>
      </c>
      <c r="IG363" s="12" t="str">
        <f t="shared" si="1217"/>
        <v/>
      </c>
      <c r="IH363" s="19" t="str">
        <f t="shared" ca="1" si="1218"/>
        <v/>
      </c>
      <c r="II363" s="19" t="str">
        <f t="shared" ca="1" si="1219"/>
        <v/>
      </c>
      <c r="IJ363" s="11" t="str">
        <f t="shared" ca="1" si="1220"/>
        <v/>
      </c>
      <c r="IK363" s="12" t="str">
        <f t="shared" ca="1" si="1221"/>
        <v/>
      </c>
      <c r="IL363" s="12" t="str">
        <f t="shared" ca="1" si="1340"/>
        <v/>
      </c>
      <c r="IM363" s="12" t="str">
        <f t="shared" ca="1" si="1341"/>
        <v/>
      </c>
      <c r="IN363" s="12" t="str">
        <f t="shared" ca="1" si="1342"/>
        <v/>
      </c>
      <c r="IO363" t="str">
        <f t="shared" ca="1" si="1222"/>
        <v/>
      </c>
      <c r="IP363" s="12" t="str">
        <f t="shared" ca="1" si="1223"/>
        <v/>
      </c>
      <c r="IQ363" s="12" t="str">
        <f t="shared" ca="1" si="1224"/>
        <v/>
      </c>
      <c r="IR363" s="12" t="str">
        <f t="shared" ca="1" si="1225"/>
        <v/>
      </c>
    </row>
    <row r="364" spans="1:252" x14ac:dyDescent="0.2">
      <c r="A364" t="s">
        <v>218</v>
      </c>
      <c r="B364" s="1">
        <f t="shared" si="1226"/>
        <v>2008</v>
      </c>
      <c r="C364" s="124">
        <f>Manufacturing_Energy_Data!C98</f>
        <v>908.42719568451639</v>
      </c>
      <c r="D364" s="124">
        <f>Manufacturing_Energy_Data!D98</f>
        <v>100.17816036578081</v>
      </c>
      <c r="E364" s="124">
        <f>Manufacturing_Energy_Data!E98</f>
        <v>3.0058185227110021</v>
      </c>
      <c r="F364" s="124">
        <v>0.01</v>
      </c>
      <c r="G364" s="124">
        <v>0.01</v>
      </c>
      <c r="H364" s="124">
        <v>0.01</v>
      </c>
      <c r="I364" s="124">
        <f>Manufacturing_Energy_Data!F98</f>
        <v>334.05266765935414</v>
      </c>
      <c r="J364" s="124">
        <f>Manufacturing_Energy_Data!G98</f>
        <v>1929.8141499142725</v>
      </c>
      <c r="K364" s="124">
        <f>Manufacturing_Energy_Data!H98</f>
        <v>32.677962828525565</v>
      </c>
      <c r="L364" s="124">
        <f>Manufacturing_Energy_Data!I98</f>
        <v>3379.8558753174666</v>
      </c>
      <c r="M364" s="124">
        <f>Manufacturing_Energy_Data!J98</f>
        <v>2760.0805924613819</v>
      </c>
      <c r="N364" s="124">
        <f>Manufacturing_Energy_Data!K98</f>
        <v>117.62247746469252</v>
      </c>
      <c r="O364" s="124">
        <f>Manufacturing_Energy_Data!L98</f>
        <v>727.19567377580915</v>
      </c>
      <c r="P364" s="124">
        <f>Manufacturing_Energy_Data!M98</f>
        <v>1310.778888802372</v>
      </c>
      <c r="Q364" s="124">
        <f>Manufacturing_Energy_Data!N98</f>
        <v>182.41850204722786</v>
      </c>
      <c r="R364" s="124">
        <f>Manufacturing_Energy_Data!O98</f>
        <v>80.627281279360204</v>
      </c>
      <c r="S364" s="124">
        <f>Manufacturing_Energy_Data!P98</f>
        <v>45.152513789820361</v>
      </c>
      <c r="T364" s="124">
        <f>Manufacturing_Energy_Data!Q98</f>
        <v>35.505087876224557</v>
      </c>
      <c r="U364" s="124">
        <f>Manufacturing_Energy_Data!R98</f>
        <v>180.07608719073889</v>
      </c>
      <c r="V364" s="124">
        <f>Manufacturing_Energy_Data!S98</f>
        <v>21.858586195843412</v>
      </c>
      <c r="W364" s="124">
        <f>Manufacturing_Energy_Data!T98</f>
        <v>20.572937416097421</v>
      </c>
      <c r="X364" s="124">
        <f t="shared" si="1387"/>
        <v>12169.930458592196</v>
      </c>
      <c r="Y364" s="16">
        <v>12345.726291348568</v>
      </c>
      <c r="Z364" s="19">
        <f t="shared" si="1392"/>
        <v>1.3873301531691553</v>
      </c>
      <c r="AA364" s="19">
        <f t="shared" si="1392"/>
        <v>1.8945326351545022</v>
      </c>
      <c r="AB364" s="19">
        <f t="shared" si="1392"/>
        <v>0.14501250579993996</v>
      </c>
      <c r="AC364" s="19">
        <f t="shared" si="1392"/>
        <v>1.5271781379505892E-5</v>
      </c>
      <c r="AD364" s="19">
        <f t="shared" si="1392"/>
        <v>1.8911633316453304E-4</v>
      </c>
      <c r="AE364" s="19">
        <f t="shared" si="1392"/>
        <v>4.8243932461082366E-4</v>
      </c>
      <c r="AF364" s="19">
        <f t="shared" si="1392"/>
        <v>3.6216298344151636</v>
      </c>
      <c r="AG364" s="19">
        <f t="shared" si="1392"/>
        <v>12.716300949694446</v>
      </c>
      <c r="AH364" s="19">
        <f t="shared" si="1392"/>
        <v>0.34120319693076068</v>
      </c>
      <c r="AI364" s="19">
        <f t="shared" si="1392"/>
        <v>7.6297470576522475</v>
      </c>
      <c r="AJ364" s="19">
        <f t="shared" si="1393"/>
        <v>4.9978032506839059</v>
      </c>
      <c r="AK364" s="19">
        <f t="shared" si="1393"/>
        <v>0.68056402964163099</v>
      </c>
      <c r="AL364" s="19">
        <f t="shared" si="1393"/>
        <v>7.305909369824974</v>
      </c>
      <c r="AM364" s="19">
        <f t="shared" si="1393"/>
        <v>6.3890221685856119</v>
      </c>
      <c r="AN364" s="19">
        <f t="shared" si="1393"/>
        <v>0.60740975889981319</v>
      </c>
      <c r="AO364" s="19">
        <f t="shared" si="1393"/>
        <v>0.26185117091114635</v>
      </c>
      <c r="AP364" s="19">
        <f t="shared" si="1393"/>
        <v>9.870603980037719E-2</v>
      </c>
      <c r="AQ364" s="19">
        <f t="shared" si="1393"/>
        <v>0.33080138079608007</v>
      </c>
      <c r="AR364" s="19">
        <f t="shared" si="1393"/>
        <v>0.2621461231779828</v>
      </c>
      <c r="AS364" s="19">
        <f t="shared" si="1393"/>
        <v>0.31458303927849518</v>
      </c>
      <c r="AT364" s="19">
        <f>W364/W64*1000</f>
        <v>0.1419942596037152</v>
      </c>
      <c r="AU364" s="19">
        <f t="shared" si="1317"/>
        <v>7.6368970503042473</v>
      </c>
      <c r="AV364" s="19"/>
      <c r="AX364" s="19">
        <f t="shared" si="1389"/>
        <v>0.83995166936815868</v>
      </c>
      <c r="AY364" s="19">
        <f t="shared" si="1389"/>
        <v>0.819450586823533</v>
      </c>
      <c r="AZ364" s="19">
        <f t="shared" si="1389"/>
        <v>0.40041344373089088</v>
      </c>
      <c r="BA364" s="19">
        <f t="shared" si="1389"/>
        <v>0.75302055792155276</v>
      </c>
      <c r="BB364" s="19">
        <f t="shared" si="1389"/>
        <v>1.2772261432572878</v>
      </c>
      <c r="BC364" s="19">
        <f t="shared" si="1389"/>
        <v>3.7127637159057993</v>
      </c>
      <c r="BD364" s="19">
        <f t="shared" si="1389"/>
        <v>1.1249869939778629</v>
      </c>
      <c r="BE364" s="19">
        <f t="shared" si="1389"/>
        <v>0.87128408284529557</v>
      </c>
      <c r="BF364" s="19">
        <f t="shared" si="1389"/>
        <v>0.99629244950835505</v>
      </c>
      <c r="BG364" s="19">
        <f t="shared" si="1389"/>
        <v>0.98231263174476191</v>
      </c>
      <c r="BH364" s="19">
        <f t="shared" si="1390"/>
        <v>0.99731621160252049</v>
      </c>
      <c r="BI364" s="19">
        <f t="shared" si="1390"/>
        <v>0.53610432482986614</v>
      </c>
      <c r="BJ364" s="19">
        <f t="shared" si="1390"/>
        <v>0.70023712838461949</v>
      </c>
      <c r="BK364" s="19">
        <f t="shared" si="1390"/>
        <v>0.51030619814713873</v>
      </c>
      <c r="BL364" s="19">
        <f t="shared" si="1390"/>
        <v>0.57523848690845558</v>
      </c>
      <c r="BM364" s="19">
        <f t="shared" si="1390"/>
        <v>0.46723884657073478</v>
      </c>
      <c r="BN364" s="19">
        <f t="shared" si="1390"/>
        <v>8.7586358742973394E-2</v>
      </c>
      <c r="BO364" s="19">
        <f t="shared" si="1390"/>
        <v>0.46709982333688621</v>
      </c>
      <c r="BP364" s="19">
        <f t="shared" si="1390"/>
        <v>0.50320970140255428</v>
      </c>
      <c r="BQ364" s="19">
        <f t="shared" si="1390"/>
        <v>0.44809928098954299</v>
      </c>
      <c r="BR364" s="19">
        <f t="shared" si="1391"/>
        <v>0.28902460165427019</v>
      </c>
      <c r="BS364" s="19">
        <f t="shared" si="1391"/>
        <v>0.53705154608183681</v>
      </c>
      <c r="BU364" s="16"/>
      <c r="BV364" s="9">
        <f t="shared" si="1372"/>
        <v>1.9868320648026769</v>
      </c>
      <c r="BW364" s="9">
        <f t="shared" si="1165"/>
        <v>0.53705154608183681</v>
      </c>
      <c r="BX364" s="9">
        <f t="shared" si="1166"/>
        <v>0.91962281784980326</v>
      </c>
      <c r="BY364" s="9">
        <f t="shared" si="1167"/>
        <v>0.72253562529807736</v>
      </c>
      <c r="BZ364" s="9">
        <f t="shared" si="1168"/>
        <v>0.80825377858749159</v>
      </c>
      <c r="CA364" s="9">
        <f t="shared" si="1142"/>
        <v>1.0670331393076111</v>
      </c>
      <c r="CB364" s="9">
        <f t="shared" si="1169"/>
        <v>1.0670312322072457</v>
      </c>
      <c r="CC364" s="9"/>
      <c r="CD364" s="9">
        <f t="shared" si="1170"/>
        <v>0.66446024773348744</v>
      </c>
      <c r="CE364" s="9">
        <f t="shared" si="1171"/>
        <v>0.53705250595177201</v>
      </c>
      <c r="CG364" s="35"/>
      <c r="CH364">
        <f t="shared" si="1172"/>
        <v>2008</v>
      </c>
      <c r="CI364" s="19">
        <f t="shared" si="1173"/>
        <v>7.4645224865944076E-2</v>
      </c>
      <c r="CJ364" s="19">
        <f t="shared" si="1257"/>
        <v>8.2316132131267164E-3</v>
      </c>
      <c r="CK364" s="19">
        <f t="shared" si="1258"/>
        <v>2.4698732116327241E-4</v>
      </c>
      <c r="CL364" s="19">
        <f t="shared" si="1259"/>
        <v>8.2169738225084228E-7</v>
      </c>
      <c r="CM364" s="19">
        <f t="shared" si="1260"/>
        <v>8.2169738225084228E-7</v>
      </c>
      <c r="CN364" s="19">
        <f t="shared" si="1261"/>
        <v>8.2169738225084228E-7</v>
      </c>
      <c r="CO364" s="19">
        <f t="shared" si="1262"/>
        <v>2.7449020254960189E-2</v>
      </c>
      <c r="CP364" s="19">
        <f t="shared" si="1263"/>
        <v>0.15857232352151923</v>
      </c>
      <c r="CQ364" s="19">
        <f t="shared" si="1264"/>
        <v>2.6851396513489787E-3</v>
      </c>
      <c r="CR364" s="19">
        <f t="shared" si="1265"/>
        <v>0.27772187251334912</v>
      </c>
      <c r="CS364" s="19">
        <f t="shared" si="1266"/>
        <v>0.22679509976268714</v>
      </c>
      <c r="CT364" s="19">
        <f t="shared" si="1267"/>
        <v>9.6650081826596523E-3</v>
      </c>
      <c r="CU364" s="19">
        <f t="shared" si="1268"/>
        <v>5.9753478152571982E-2</v>
      </c>
      <c r="CV364" s="19">
        <f t="shared" si="1269"/>
        <v>0.10770635816385769</v>
      </c>
      <c r="CW364" s="19">
        <f t="shared" si="1270"/>
        <v>1.4989280560632704E-2</v>
      </c>
      <c r="CX364" s="19">
        <f t="shared" si="1271"/>
        <v>6.6251225965252621E-3</v>
      </c>
      <c r="CY364" s="19">
        <f t="shared" si="1256"/>
        <v>3.7101702383140448E-3</v>
      </c>
      <c r="CZ364" s="19">
        <f t="shared" si="1272"/>
        <v>2.9174437764479836E-3</v>
      </c>
      <c r="DA364" s="19">
        <f t="shared" si="1273"/>
        <v>1.4796804945060457E-2</v>
      </c>
      <c r="DB364" s="19">
        <f t="shared" si="1274"/>
        <v>1.7961143056828928E-3</v>
      </c>
      <c r="DC364" s="19">
        <f t="shared" si="1275"/>
        <v>1.6904728820017658E-3</v>
      </c>
      <c r="DF364" s="19">
        <f t="shared" si="1227"/>
        <v>7.6664818255389969E-2</v>
      </c>
      <c r="DG364" s="19">
        <f t="shared" si="1278"/>
        <v>8.6754240424678376E-3</v>
      </c>
      <c r="DH364" s="19">
        <f t="shared" si="1279"/>
        <v>3.3005037382886703E-4</v>
      </c>
      <c r="DI364" s="19">
        <f t="shared" si="1280"/>
        <v>7.9857396173816863E-7</v>
      </c>
      <c r="DJ364" s="19">
        <f t="shared" si="1281"/>
        <v>7.9857396173816863E-7</v>
      </c>
      <c r="DK364" s="19">
        <f t="shared" si="1282"/>
        <v>7.9857396173816863E-7</v>
      </c>
      <c r="DL364" s="19">
        <f t="shared" si="1283"/>
        <v>2.8552343022372053E-2</v>
      </c>
      <c r="DM364" s="19">
        <f t="shared" si="1284"/>
        <v>0.16011578405529683</v>
      </c>
      <c r="DN364" s="19">
        <f t="shared" si="1285"/>
        <v>2.9252402963828024E-3</v>
      </c>
      <c r="DO364" s="19">
        <f t="shared" si="1286"/>
        <v>0.26508606539494145</v>
      </c>
      <c r="DP364" s="19">
        <f t="shared" si="1287"/>
        <v>0.22198365222415076</v>
      </c>
      <c r="DQ364" s="19">
        <f t="shared" si="1288"/>
        <v>1.0372233972255212E-2</v>
      </c>
      <c r="DR364" s="19">
        <f t="shared" si="1289"/>
        <v>6.3906138083835981E-2</v>
      </c>
      <c r="DS364" s="19">
        <f t="shared" si="1290"/>
        <v>0.10830452634755261</v>
      </c>
      <c r="DT364" s="19">
        <f t="shared" si="1291"/>
        <v>1.6577860387147935E-2</v>
      </c>
      <c r="DU364" s="19">
        <f t="shared" si="1292"/>
        <v>7.2056524528950755E-3</v>
      </c>
      <c r="DV364" s="19">
        <f t="shared" si="1276"/>
        <v>4.1529907780268275E-3</v>
      </c>
      <c r="DW364" s="19">
        <f t="shared" si="1293"/>
        <v>3.2160884167757443E-3</v>
      </c>
      <c r="DX364" s="19">
        <f t="shared" si="1294"/>
        <v>1.724343899758678E-2</v>
      </c>
      <c r="DY364" s="19">
        <f t="shared" si="1295"/>
        <v>1.9687679386324302E-3</v>
      </c>
      <c r="DZ364" s="19">
        <f t="shared" si="1296"/>
        <v>2.0590001404432764E-3</v>
      </c>
      <c r="EA364" s="19">
        <f t="shared" si="1196"/>
        <v>0.99934247090186745</v>
      </c>
      <c r="EB364" s="19"/>
      <c r="EC364" s="19">
        <f t="shared" si="1228"/>
        <v>7.6715260771618138E-2</v>
      </c>
      <c r="ED364" s="19">
        <f t="shared" si="1297"/>
        <v>8.6811321394542618E-3</v>
      </c>
      <c r="EE364" s="19">
        <f t="shared" si="1298"/>
        <v>3.3026753434286594E-4</v>
      </c>
      <c r="EF364" s="19">
        <f t="shared" si="1299"/>
        <v>7.9909939284126181E-7</v>
      </c>
      <c r="EG364" s="19">
        <f t="shared" si="1300"/>
        <v>7.9909939284126181E-7</v>
      </c>
      <c r="EH364" s="19">
        <f t="shared" si="1301"/>
        <v>7.9909939284126181E-7</v>
      </c>
      <c r="EI364" s="19">
        <f t="shared" si="1302"/>
        <v>2.8571129371300193E-2</v>
      </c>
      <c r="EJ364" s="19">
        <f t="shared" si="1303"/>
        <v>0.16022113411311201</v>
      </c>
      <c r="EK364" s="19">
        <f t="shared" si="1304"/>
        <v>2.9271649925404325E-3</v>
      </c>
      <c r="EL364" s="19">
        <f t="shared" si="1305"/>
        <v>0.26526048188036244</v>
      </c>
      <c r="EM364" s="19">
        <f t="shared" si="1306"/>
        <v>0.22212970897135914</v>
      </c>
      <c r="EN364" s="19">
        <f t="shared" si="1307"/>
        <v>1.0379058505233622E-2</v>
      </c>
      <c r="EO364" s="19">
        <f t="shared" si="1308"/>
        <v>6.3948185876822786E-2</v>
      </c>
      <c r="EP364" s="19">
        <f t="shared" si="1309"/>
        <v>0.10837578658076247</v>
      </c>
      <c r="EQ364" s="19">
        <f t="shared" si="1310"/>
        <v>1.658876798480011E-2</v>
      </c>
      <c r="ER364" s="19">
        <f t="shared" si="1311"/>
        <v>7.2103934964279628E-3</v>
      </c>
      <c r="ES364" s="19">
        <f t="shared" si="1277"/>
        <v>4.155723287011825E-3</v>
      </c>
      <c r="ET364" s="19">
        <f t="shared" si="1312"/>
        <v>3.2182044798649959E-3</v>
      </c>
      <c r="EU364" s="19">
        <f t="shared" si="1313"/>
        <v>1.725478452049101E-2</v>
      </c>
      <c r="EV364" s="19">
        <f t="shared" si="1314"/>
        <v>1.9700633125856186E-3</v>
      </c>
      <c r="EW364" s="19">
        <f t="shared" si="1315"/>
        <v>2.0603548837318094E-3</v>
      </c>
      <c r="EX364" s="19"/>
      <c r="EY364" s="19"/>
      <c r="EZ364" s="19">
        <f t="shared" si="1229"/>
        <v>-9.4905775107388901E-2</v>
      </c>
      <c r="FA364" s="19">
        <f t="shared" si="1240"/>
        <v>-2.9654605136521111E-2</v>
      </c>
      <c r="FB364" s="19">
        <f t="shared" si="1241"/>
        <v>-0.37510439438685278</v>
      </c>
      <c r="FC364" s="19">
        <f t="shared" si="1242"/>
        <v>1.5614852177511856E-2</v>
      </c>
      <c r="FD364" s="19">
        <f t="shared" si="1243"/>
        <v>0.13182981740016106</v>
      </c>
      <c r="FE364" s="19">
        <f t="shared" si="1244"/>
        <v>0.23653863379302895</v>
      </c>
      <c r="FF364" s="19">
        <f t="shared" si="1245"/>
        <v>1.3297948122061568E-2</v>
      </c>
      <c r="FG364" s="19">
        <f t="shared" si="1246"/>
        <v>-2.9120686457433147E-2</v>
      </c>
      <c r="FH364" s="19">
        <f t="shared" si="1247"/>
        <v>-0.16259740474664913</v>
      </c>
      <c r="FI364" s="19">
        <f t="shared" si="1248"/>
        <v>7.9604128795846427E-2</v>
      </c>
      <c r="FJ364" s="19">
        <f t="shared" si="1249"/>
        <v>0.10068888405317986</v>
      </c>
      <c r="FK364" s="19">
        <f t="shared" si="1250"/>
        <v>-9.1290069743878266E-2</v>
      </c>
      <c r="FL364" s="19">
        <f t="shared" si="1251"/>
        <v>-5.7445687718823857E-2</v>
      </c>
      <c r="FM364" s="19">
        <f t="shared" si="1252"/>
        <v>-7.1089636668529174E-2</v>
      </c>
      <c r="FN364" s="19">
        <f t="shared" si="1253"/>
        <v>-0.21991697297984325</v>
      </c>
      <c r="FO364" s="19">
        <f t="shared" si="1254"/>
        <v>-0.19937524054474554</v>
      </c>
      <c r="FP364" s="19">
        <f t="shared" si="1235"/>
        <v>-0.30023142972049588</v>
      </c>
      <c r="FQ364" s="19">
        <f t="shared" si="1236"/>
        <v>-0.20498037150654028</v>
      </c>
      <c r="FR364" s="19">
        <f t="shared" si="1237"/>
        <v>-0.2162108696604593</v>
      </c>
      <c r="FS364" s="19">
        <f t="shared" si="1238"/>
        <v>-0.14121024802074658</v>
      </c>
      <c r="FT364" s="19">
        <f t="shared" si="1239"/>
        <v>-0.45437333926568196</v>
      </c>
      <c r="FU364" s="19"/>
      <c r="FV364" s="19"/>
      <c r="FW364" s="19">
        <f t="shared" si="1384"/>
        <v>1.0068179063763865</v>
      </c>
      <c r="FX364" s="19">
        <f t="shared" si="1230"/>
        <v>0.55432406651856048</v>
      </c>
      <c r="FY364" s="19">
        <f t="shared" si="1373"/>
        <v>0.80825377858749159</v>
      </c>
      <c r="FZ364" s="19"/>
      <c r="GA364" s="19">
        <f t="shared" si="1385"/>
        <v>1.0289658651345528</v>
      </c>
      <c r="GB364" s="19">
        <f t="shared" si="1231"/>
        <v>0.71789694107404012</v>
      </c>
      <c r="GC364" s="19">
        <f t="shared" si="1374"/>
        <v>0.91962281784980326</v>
      </c>
      <c r="GD364" s="19"/>
      <c r="GE364" s="19">
        <f t="shared" si="1386"/>
        <v>0.96802155445733484</v>
      </c>
      <c r="GF364" s="19">
        <f t="shared" si="1232"/>
        <v>0.64991760455279324</v>
      </c>
      <c r="GG364" s="19">
        <f t="shared" si="1375"/>
        <v>0.72253562529807736</v>
      </c>
      <c r="GH364" s="19"/>
      <c r="GI364" s="132">
        <f t="shared" si="1318"/>
        <v>1.9868320648026769</v>
      </c>
      <c r="GJ364" s="19">
        <f t="shared" si="1203"/>
        <v>1.0670331393076111</v>
      </c>
      <c r="GK364" s="19">
        <f t="shared" si="1376"/>
        <v>1.0670312322072457</v>
      </c>
      <c r="GL364" s="3"/>
      <c r="GM364" s="3"/>
      <c r="GN364" s="8"/>
      <c r="GO364" s="5">
        <f t="shared" si="1233"/>
        <v>59</v>
      </c>
      <c r="GP364" t="b">
        <f t="shared" si="1204"/>
        <v>0</v>
      </c>
      <c r="GS364" s="11"/>
      <c r="GT364" s="11"/>
      <c r="GU364" s="11"/>
      <c r="GV364" s="11"/>
      <c r="GW364" s="11"/>
      <c r="GX364" s="11"/>
      <c r="GY364" s="11"/>
      <c r="GZ364" s="11" t="str">
        <f ca="1">IF(GP364,OFFSET(#REF!,$GP$225+$GO364,0),"")</f>
        <v/>
      </c>
      <c r="HA364" s="12" t="str">
        <f t="shared" ca="1" si="1343"/>
        <v/>
      </c>
      <c r="HB364" s="12" t="str">
        <f t="shared" ca="1" si="1344"/>
        <v/>
      </c>
      <c r="HC364" s="12" t="str">
        <f t="shared" ca="1" si="1345"/>
        <v/>
      </c>
      <c r="HD364" s="12" t="str">
        <f t="shared" ca="1" si="1346"/>
        <v/>
      </c>
      <c r="HE364" t="str">
        <f t="shared" ca="1" si="1212"/>
        <v/>
      </c>
      <c r="HF364" s="12" t="str">
        <f t="shared" ca="1" si="1347"/>
        <v/>
      </c>
      <c r="HG364" s="12" t="str">
        <f t="shared" ca="1" si="1348"/>
        <v/>
      </c>
      <c r="HH364" s="12" t="str">
        <f t="shared" ca="1" si="1349"/>
        <v/>
      </c>
      <c r="HJ364" s="17"/>
      <c r="HL364" s="18">
        <f t="shared" si="1213"/>
        <v>2008</v>
      </c>
      <c r="HM364" s="9">
        <f t="shared" si="1377"/>
        <v>1.4302717016211954</v>
      </c>
      <c r="HN364" s="9">
        <f t="shared" si="1378"/>
        <v>0.59676091657766583</v>
      </c>
      <c r="HO364" s="9">
        <f t="shared" si="1379"/>
        <v>0.94070467363173016</v>
      </c>
      <c r="HP364" s="9">
        <f t="shared" si="1380"/>
        <v>0.78757312473563523</v>
      </c>
      <c r="HQ364" s="9">
        <f t="shared" si="1381"/>
        <v>0.80548374074448115</v>
      </c>
      <c r="HR364" s="9">
        <f t="shared" si="1158"/>
        <v>0.85353142191383213</v>
      </c>
      <c r="HS364" s="9">
        <f t="shared" si="1382"/>
        <v>0.85353025161456231</v>
      </c>
      <c r="HT364" s="9"/>
      <c r="HU364" s="9">
        <f t="shared" si="1383"/>
        <v>0.74087371926555756</v>
      </c>
      <c r="HV364" s="23">
        <f t="shared" si="1161"/>
        <v>0.59676173481329786</v>
      </c>
      <c r="HX364" s="8"/>
      <c r="HY364" s="5">
        <f t="shared" si="1234"/>
        <v>59</v>
      </c>
      <c r="HZ364" t="b">
        <f t="shared" si="1214"/>
        <v>0</v>
      </c>
      <c r="IC364" s="11"/>
      <c r="ID364" s="11"/>
      <c r="IE364" s="11"/>
      <c r="IF364" t="str">
        <f t="shared" ca="1" si="1216"/>
        <v/>
      </c>
      <c r="IG364" s="12" t="str">
        <f t="shared" si="1217"/>
        <v/>
      </c>
      <c r="IH364" s="19" t="str">
        <f t="shared" ca="1" si="1218"/>
        <v/>
      </c>
      <c r="II364" s="19" t="str">
        <f t="shared" ca="1" si="1219"/>
        <v/>
      </c>
      <c r="IJ364" s="11" t="str">
        <f t="shared" ca="1" si="1220"/>
        <v/>
      </c>
      <c r="IK364" s="12" t="str">
        <f t="shared" ca="1" si="1221"/>
        <v/>
      </c>
      <c r="IL364" s="12" t="str">
        <f t="shared" ca="1" si="1340"/>
        <v/>
      </c>
      <c r="IM364" s="12" t="str">
        <f t="shared" ca="1" si="1341"/>
        <v/>
      </c>
      <c r="IN364" s="12" t="str">
        <f t="shared" ca="1" si="1342"/>
        <v/>
      </c>
      <c r="IO364" t="str">
        <f t="shared" ca="1" si="1222"/>
        <v/>
      </c>
      <c r="IP364" s="12" t="str">
        <f t="shared" ca="1" si="1223"/>
        <v/>
      </c>
      <c r="IQ364" s="12" t="str">
        <f t="shared" ca="1" si="1224"/>
        <v/>
      </c>
      <c r="IR364" s="12" t="str">
        <f t="shared" ca="1" si="1225"/>
        <v/>
      </c>
    </row>
    <row r="365" spans="1:252" x14ac:dyDescent="0.2">
      <c r="A365" t="s">
        <v>218</v>
      </c>
      <c r="B365" s="1">
        <f t="shared" si="1226"/>
        <v>2009</v>
      </c>
      <c r="C365" s="124">
        <f>Manufacturing_Energy_Data!C99</f>
        <v>1084.3666625866679</v>
      </c>
      <c r="D365" s="124">
        <f>Manufacturing_Energy_Data!D99</f>
        <v>92.384962164709975</v>
      </c>
      <c r="E365" s="124">
        <f>Manufacturing_Energy_Data!E99</f>
        <v>3.4060862099749714</v>
      </c>
      <c r="F365" s="124">
        <v>0.01</v>
      </c>
      <c r="G365" s="124">
        <v>0.01</v>
      </c>
      <c r="H365" s="124">
        <v>0.01</v>
      </c>
      <c r="I365" s="124">
        <f>Manufacturing_Energy_Data!F99</f>
        <v>310.50380634625304</v>
      </c>
      <c r="J365" s="124">
        <f>Manufacturing_Energy_Data!G99</f>
        <v>1764.5276845227866</v>
      </c>
      <c r="K365" s="124">
        <f>Manufacturing_Energy_Data!H99</f>
        <v>42.857453200411278</v>
      </c>
      <c r="L365" s="124">
        <f>Manufacturing_Energy_Data!I99</f>
        <v>3204.7487302545337</v>
      </c>
      <c r="M365" s="124">
        <f>Manufacturing_Energy_Data!J99</f>
        <v>2442.5460949633011</v>
      </c>
      <c r="N365" s="124">
        <f>Manufacturing_Energy_Data!K99</f>
        <v>111.90720502613145</v>
      </c>
      <c r="O365" s="124">
        <f>Manufacturing_Energy_Data!L99</f>
        <v>649.79992916640856</v>
      </c>
      <c r="P365" s="124">
        <f>Manufacturing_Energy_Data!M99</f>
        <v>1017.5260098378039</v>
      </c>
      <c r="Q365" s="124">
        <f>Manufacturing_Energy_Data!N99</f>
        <v>204.6277199526948</v>
      </c>
      <c r="R365" s="124">
        <f>Manufacturing_Energy_Data!O99</f>
        <v>84.072182224193085</v>
      </c>
      <c r="S365" s="124">
        <f>Manufacturing_Energy_Data!P99</f>
        <v>40.254020636736236</v>
      </c>
      <c r="T365" s="124">
        <f>Manufacturing_Energy_Data!Q99</f>
        <v>41.133737615637372</v>
      </c>
      <c r="U365" s="124">
        <f>Manufacturing_Energy_Data!R99</f>
        <v>173.2104001301783</v>
      </c>
      <c r="V365" s="124">
        <f>Manufacturing_Energy_Data!S99</f>
        <v>22.498933723494744</v>
      </c>
      <c r="W365" s="124">
        <f>Manufacturing_Energy_Data!T99</f>
        <v>23.272498560107199</v>
      </c>
      <c r="X365" s="124">
        <f>SUM(C365:W365)</f>
        <v>11313.674117122024</v>
      </c>
      <c r="Y365">
        <v>11319.76297684264</v>
      </c>
      <c r="Z365" s="19">
        <f t="shared" ref="Z365:AT365" si="1394">C365/C65*1000</f>
        <v>1.6440946081106502</v>
      </c>
      <c r="AA365" s="19">
        <f t="shared" si="1394"/>
        <v>2.2168473104786841</v>
      </c>
      <c r="AB365" s="19">
        <f t="shared" si="1394"/>
        <v>0.18889617313581858</v>
      </c>
      <c r="AC365" s="19">
        <f t="shared" si="1394"/>
        <v>1.5161795957363696E-5</v>
      </c>
      <c r="AD365" s="19">
        <f t="shared" si="1394"/>
        <v>2.399575925058391E-4</v>
      </c>
      <c r="AE365" s="19">
        <f t="shared" si="1394"/>
        <v>5.5458423977238869E-4</v>
      </c>
      <c r="AF365" s="19">
        <f t="shared" si="1394"/>
        <v>4.3305463491547203</v>
      </c>
      <c r="AG365" s="19">
        <f t="shared" si="1394"/>
        <v>12.944720531699367</v>
      </c>
      <c r="AH365" s="19">
        <f t="shared" si="1394"/>
        <v>0.53023069303311154</v>
      </c>
      <c r="AI365" s="19">
        <f t="shared" si="1394"/>
        <v>7.2787459826345762</v>
      </c>
      <c r="AJ365" s="19">
        <f t="shared" si="1394"/>
        <v>4.9020352197487211</v>
      </c>
      <c r="AK365" s="19">
        <f t="shared" si="1394"/>
        <v>0.76866765792925817</v>
      </c>
      <c r="AL365" s="19">
        <f t="shared" si="1394"/>
        <v>8.6385535682818464</v>
      </c>
      <c r="AM365" s="19">
        <f t="shared" si="1394"/>
        <v>6.7859041297507492</v>
      </c>
      <c r="AN365" s="19">
        <f t="shared" si="1394"/>
        <v>0.87379547992183737</v>
      </c>
      <c r="AO365" s="19">
        <f t="shared" si="1394"/>
        <v>0.34791266533597609</v>
      </c>
      <c r="AP365" s="19">
        <f t="shared" si="1394"/>
        <v>0.10196136298784961</v>
      </c>
      <c r="AQ365" s="19">
        <f t="shared" si="1394"/>
        <v>0.48195047468339397</v>
      </c>
      <c r="AR365" s="19">
        <f t="shared" si="1394"/>
        <v>0.31577596066607916</v>
      </c>
      <c r="AS365" s="19">
        <f t="shared" si="1394"/>
        <v>0.44556222189322653</v>
      </c>
      <c r="AT365" s="19">
        <f t="shared" si="1394"/>
        <v>0.17429787476681108</v>
      </c>
      <c r="AU365" s="19">
        <f t="shared" si="1317"/>
        <v>7.8183973094915276</v>
      </c>
      <c r="AV365" s="19"/>
      <c r="AX365" s="19">
        <f t="shared" si="1389"/>
        <v>0.99540834424100544</v>
      </c>
      <c r="AY365" s="19">
        <f t="shared" si="1389"/>
        <v>0.9588627800659566</v>
      </c>
      <c r="AZ365" s="19">
        <f t="shared" si="1389"/>
        <v>0.52158651266428246</v>
      </c>
      <c r="BA365" s="19">
        <f t="shared" si="1389"/>
        <v>0.74759739988342788</v>
      </c>
      <c r="BB365" s="19">
        <f t="shared" si="1389"/>
        <v>1.6205903810269846</v>
      </c>
      <c r="BC365" s="19">
        <f t="shared" si="1389"/>
        <v>4.2679776249606567</v>
      </c>
      <c r="BD365" s="19">
        <f t="shared" si="1389"/>
        <v>1.3451977541498517</v>
      </c>
      <c r="BE365" s="19">
        <f t="shared" si="1389"/>
        <v>0.88693473052958505</v>
      </c>
      <c r="BF365" s="19">
        <f t="shared" si="1389"/>
        <v>1.5482411674872747</v>
      </c>
      <c r="BG365" s="19">
        <f t="shared" si="1389"/>
        <v>0.93712203929910021</v>
      </c>
      <c r="BH365" s="19">
        <f t="shared" si="1390"/>
        <v>0.97820561340283319</v>
      </c>
      <c r="BI365" s="19">
        <f t="shared" si="1390"/>
        <v>0.60550666480230275</v>
      </c>
      <c r="BJ365" s="19">
        <f t="shared" si="1390"/>
        <v>0.82796482105762881</v>
      </c>
      <c r="BK365" s="19">
        <f t="shared" si="1390"/>
        <v>0.54200609202310535</v>
      </c>
      <c r="BL365" s="19">
        <f t="shared" si="1390"/>
        <v>0.82751516973995742</v>
      </c>
      <c r="BM365" s="19">
        <f t="shared" si="1390"/>
        <v>0.62080422208267405</v>
      </c>
      <c r="BN365" s="19">
        <f t="shared" si="1390"/>
        <v>9.0474955075061161E-2</v>
      </c>
      <c r="BO365" s="19">
        <f t="shared" si="1390"/>
        <v>0.68052612428638748</v>
      </c>
      <c r="BP365" s="19">
        <f t="shared" si="1390"/>
        <v>0.60615631065044218</v>
      </c>
      <c r="BQ365" s="19">
        <f t="shared" si="1390"/>
        <v>0.63466902641787293</v>
      </c>
      <c r="BR365" s="19">
        <f t="shared" si="1391"/>
        <v>0.35477753793890254</v>
      </c>
      <c r="BS365" s="19">
        <f t="shared" si="1391"/>
        <v>0.54981523716850655</v>
      </c>
      <c r="BU365" s="16"/>
      <c r="BV365" s="9">
        <f t="shared" si="1372"/>
        <v>1.8041636502377272</v>
      </c>
      <c r="BW365" s="9">
        <f t="shared" si="1165"/>
        <v>0.54981523716850655</v>
      </c>
      <c r="BX365" s="9">
        <f t="shared" si="1166"/>
        <v>0.86212822218966001</v>
      </c>
      <c r="BY365" s="9">
        <f t="shared" si="1167"/>
        <v>0.75996020205342463</v>
      </c>
      <c r="BZ365" s="9">
        <f t="shared" si="1168"/>
        <v>0.83917947318225083</v>
      </c>
      <c r="CA365" s="9">
        <f t="shared" si="1142"/>
        <v>0.99195847546919458</v>
      </c>
      <c r="CB365" s="9">
        <f t="shared" si="1169"/>
        <v>0.99195666524625448</v>
      </c>
      <c r="CC365" s="9"/>
      <c r="CD365" s="9">
        <f t="shared" si="1170"/>
        <v>0.65518313793121374</v>
      </c>
      <c r="CE365" s="9">
        <f t="shared" si="1171"/>
        <v>0.54981624052700995</v>
      </c>
      <c r="CG365" s="35"/>
      <c r="CH365">
        <f t="shared" si="1172"/>
        <v>2009</v>
      </c>
      <c r="CI365" s="19">
        <f t="shared" ref="CI365:CR366" si="1395">C365/$X365</f>
        <v>9.5845668821731039E-2</v>
      </c>
      <c r="CJ365" s="19">
        <f t="shared" si="1395"/>
        <v>8.1657789687344193E-3</v>
      </c>
      <c r="CK365" s="19">
        <f t="shared" si="1395"/>
        <v>3.0105924695322697E-4</v>
      </c>
      <c r="CL365" s="19">
        <f t="shared" si="1395"/>
        <v>8.8388616257437369E-7</v>
      </c>
      <c r="CM365" s="19">
        <f t="shared" si="1395"/>
        <v>8.8388616257437369E-7</v>
      </c>
      <c r="CN365" s="19">
        <f t="shared" si="1395"/>
        <v>8.8388616257437369E-7</v>
      </c>
      <c r="CO365" s="19">
        <f t="shared" si="1395"/>
        <v>2.7445001785612603E-2</v>
      </c>
      <c r="CP365" s="19">
        <f t="shared" si="1395"/>
        <v>0.15596416038290908</v>
      </c>
      <c r="CQ365" s="19">
        <f t="shared" si="1395"/>
        <v>3.7881109847022333E-3</v>
      </c>
      <c r="CR365" s="19">
        <f t="shared" si="1395"/>
        <v>0.2832633057199776</v>
      </c>
      <c r="CS365" s="19">
        <f t="shared" ref="CS365:DB366" si="1396">M365/$X365</f>
        <v>0.21589326947881338</v>
      </c>
      <c r="CT365" s="19">
        <f t="shared" si="1396"/>
        <v>9.8913230014970981E-3</v>
      </c>
      <c r="CU365" s="19">
        <f t="shared" si="1396"/>
        <v>5.7434916583199665E-2</v>
      </c>
      <c r="CV365" s="19">
        <f t="shared" si="1396"/>
        <v>8.993771601551509E-2</v>
      </c>
      <c r="CW365" s="19">
        <f t="shared" si="1396"/>
        <v>1.80867610145331E-2</v>
      </c>
      <c r="CX365" s="19">
        <f t="shared" si="1396"/>
        <v>7.4310238525395495E-3</v>
      </c>
      <c r="CY365" s="19">
        <f t="shared" si="1396"/>
        <v>3.5579971828794436E-3</v>
      </c>
      <c r="CZ365" s="19">
        <f t="shared" si="1396"/>
        <v>3.6357541493426881E-3</v>
      </c>
      <c r="DA365" s="19">
        <f t="shared" si="1396"/>
        <v>1.5309827588903509E-2</v>
      </c>
      <c r="DB365" s="19">
        <f t="shared" si="1396"/>
        <v>1.9886496190874934E-3</v>
      </c>
      <c r="DC365" s="19">
        <f>W365/$X365</f>
        <v>2.0570239445810786E-3</v>
      </c>
      <c r="DF365" s="19">
        <f t="shared" ref="DF365:DO366" si="1397">(CI365-CI364)/LN(CI365/CI364)</f>
        <v>8.4804243133743282E-2</v>
      </c>
      <c r="DG365" s="19">
        <f t="shared" si="1397"/>
        <v>8.1986520375193269E-3</v>
      </c>
      <c r="DH365" s="19">
        <f t="shared" si="1397"/>
        <v>2.731318142713832E-4</v>
      </c>
      <c r="DI365" s="19">
        <f t="shared" si="1397"/>
        <v>8.5241371837639358E-7</v>
      </c>
      <c r="DJ365" s="19">
        <f t="shared" si="1397"/>
        <v>8.5241371837639358E-7</v>
      </c>
      <c r="DK365" s="19">
        <f t="shared" si="1397"/>
        <v>8.5241371837639358E-7</v>
      </c>
      <c r="DL365" s="19">
        <f t="shared" si="1397"/>
        <v>2.7447010971250303E-2</v>
      </c>
      <c r="DM365" s="19">
        <f t="shared" si="1397"/>
        <v>0.15726463736788179</v>
      </c>
      <c r="DN365" s="19">
        <f t="shared" si="1397"/>
        <v>3.2050566802545831E-3</v>
      </c>
      <c r="DO365" s="19">
        <f t="shared" si="1397"/>
        <v>0.28048346579747635</v>
      </c>
      <c r="DP365" s="19">
        <f t="shared" ref="DP365:DY366" si="1398">(CS365-CS364)/LN(CS365/CS364)</f>
        <v>0.22129943187116821</v>
      </c>
      <c r="DQ365" s="19">
        <f t="shared" si="1398"/>
        <v>9.7777290733707528E-3</v>
      </c>
      <c r="DR365" s="19">
        <f t="shared" si="1398"/>
        <v>5.8586551148562677E-2</v>
      </c>
      <c r="DS365" s="19">
        <f t="shared" si="1398"/>
        <v>9.8555220738532776E-2</v>
      </c>
      <c r="DT365" s="19">
        <f t="shared" si="1398"/>
        <v>1.648956211506274E-2</v>
      </c>
      <c r="DU365" s="19">
        <f t="shared" si="1398"/>
        <v>7.0203654796383722E-3</v>
      </c>
      <c r="DV365" s="19">
        <f t="shared" si="1398"/>
        <v>3.6335526426084074E-3</v>
      </c>
      <c r="DW365" s="19">
        <f t="shared" si="1398"/>
        <v>3.2634340565502041E-3</v>
      </c>
      <c r="DX365" s="19">
        <f t="shared" si="1398"/>
        <v>1.5051859153862193E-2</v>
      </c>
      <c r="DY365" s="19">
        <f t="shared" si="1398"/>
        <v>1.8907484186874905E-3</v>
      </c>
      <c r="DZ365" s="19">
        <f>(DC365-DC364)/LN(DC365/DC364)</f>
        <v>1.8677575611257852E-3</v>
      </c>
      <c r="EA365" s="19">
        <f>SUM(DF365:DZ365)</f>
        <v>0.99911496730272165</v>
      </c>
      <c r="EB365" s="19"/>
      <c r="EC365" s="19">
        <f t="shared" ref="EC365:EL366" si="1399">DF365/$EA365</f>
        <v>8.4879364146336983E-2</v>
      </c>
      <c r="ED365" s="19">
        <f t="shared" si="1399"/>
        <v>8.2059145401984744E-3</v>
      </c>
      <c r="EE365" s="19">
        <f t="shared" si="1399"/>
        <v>2.733737589866643E-4</v>
      </c>
      <c r="EF365" s="19">
        <f t="shared" si="1399"/>
        <v>8.5316880066127655E-7</v>
      </c>
      <c r="EG365" s="19">
        <f t="shared" si="1399"/>
        <v>8.5316880066127655E-7</v>
      </c>
      <c r="EH365" s="19">
        <f t="shared" si="1399"/>
        <v>8.5316880066127655E-7</v>
      </c>
      <c r="EI365" s="19">
        <f t="shared" si="1399"/>
        <v>2.747132399122006E-2</v>
      </c>
      <c r="EJ365" s="19">
        <f t="shared" si="1399"/>
        <v>0.15740394500589261</v>
      </c>
      <c r="EK365" s="19">
        <f t="shared" si="1399"/>
        <v>3.2078957729030633E-3</v>
      </c>
      <c r="EL365" s="19">
        <f t="shared" si="1399"/>
        <v>0.2807319227282607</v>
      </c>
      <c r="EM365" s="19">
        <f t="shared" ref="EM365:EV366" si="1400">DP365/$EA365</f>
        <v>0.22149546259786612</v>
      </c>
      <c r="EN365" s="19">
        <f t="shared" si="1400"/>
        <v>9.7863903488177861E-3</v>
      </c>
      <c r="EO365" s="19">
        <f t="shared" si="1400"/>
        <v>5.8638448092442147E-2</v>
      </c>
      <c r="EP365" s="19">
        <f t="shared" si="1400"/>
        <v>9.8642522596372587E-2</v>
      </c>
      <c r="EQ365" s="19">
        <f t="shared" si="1400"/>
        <v>1.6504168844131199E-2</v>
      </c>
      <c r="ER365" s="19">
        <f t="shared" si="1400"/>
        <v>7.0265842364378005E-3</v>
      </c>
      <c r="ES365" s="19">
        <f t="shared" si="1400"/>
        <v>3.6367713041250819E-3</v>
      </c>
      <c r="ET365" s="19">
        <f t="shared" si="1400"/>
        <v>3.2663248608519914E-3</v>
      </c>
      <c r="EU365" s="19">
        <f t="shared" si="1400"/>
        <v>1.5065192341675363E-2</v>
      </c>
      <c r="EV365" s="19">
        <f t="shared" si="1400"/>
        <v>1.8924232751631005E-3</v>
      </c>
      <c r="EW365" s="19">
        <f>DZ365/$EA365</f>
        <v>1.8694120519164175E-3</v>
      </c>
      <c r="EX365" s="19"/>
      <c r="EY365" s="19"/>
      <c r="EZ365" s="19">
        <f t="shared" ref="EZ365:FI366" si="1401">LN(AX365/AX364)</f>
        <v>0.16980869547561686</v>
      </c>
      <c r="FA365" s="19">
        <f t="shared" si="1401"/>
        <v>0.15711387853752126</v>
      </c>
      <c r="FB365" s="19">
        <f t="shared" si="1401"/>
        <v>0.26437753002708297</v>
      </c>
      <c r="FC365" s="19">
        <f t="shared" si="1401"/>
        <v>-7.2279311600435452E-3</v>
      </c>
      <c r="FD365" s="19">
        <f t="shared" si="1401"/>
        <v>0.23809986474239872</v>
      </c>
      <c r="FE365" s="19">
        <f t="shared" si="1401"/>
        <v>0.13936355472080178</v>
      </c>
      <c r="FF365" s="19">
        <f t="shared" si="1401"/>
        <v>0.17876955667278965</v>
      </c>
      <c r="FG365" s="19">
        <f t="shared" si="1401"/>
        <v>1.7803314293093196E-2</v>
      </c>
      <c r="FH365" s="19">
        <f t="shared" si="1401"/>
        <v>0.44083399647576765</v>
      </c>
      <c r="FI365" s="19">
        <f t="shared" si="1401"/>
        <v>-4.7096101479956999E-2</v>
      </c>
      <c r="FJ365" s="19">
        <f t="shared" ref="FJ365:FS366" si="1402">LN(BH365/BH364)</f>
        <v>-1.9347996177080575E-2</v>
      </c>
      <c r="FK365" s="19">
        <f t="shared" si="1402"/>
        <v>0.12173679202962812</v>
      </c>
      <c r="FL365" s="19">
        <f t="shared" si="1402"/>
        <v>0.16755163432318987</v>
      </c>
      <c r="FM365" s="19">
        <f t="shared" si="1402"/>
        <v>6.0266307190416646E-2</v>
      </c>
      <c r="FN365" s="19">
        <f t="shared" si="1402"/>
        <v>0.36364272444616613</v>
      </c>
      <c r="FO365" s="19">
        <f t="shared" si="1402"/>
        <v>0.28417519419795562</v>
      </c>
      <c r="FP365" s="19">
        <f t="shared" si="1402"/>
        <v>3.2447809200128817E-2</v>
      </c>
      <c r="FQ365" s="19">
        <f t="shared" si="1402"/>
        <v>0.37632322189966977</v>
      </c>
      <c r="FR365" s="19">
        <f t="shared" si="1402"/>
        <v>0.18613090655877343</v>
      </c>
      <c r="FS365" s="19">
        <f t="shared" si="1402"/>
        <v>0.34808882755675835</v>
      </c>
      <c r="FT365" s="19">
        <f>LN(BR365/BR364)</f>
        <v>0.20497912803195761</v>
      </c>
      <c r="FU365" s="19"/>
      <c r="FV365" s="19"/>
      <c r="FW365" s="19">
        <f>EXP(SUMPRODUCT($EC365:$EW365,EZ365:FT365))</f>
        <v>1.0382623569651666</v>
      </c>
      <c r="FX365" s="19">
        <f>IF(ISERR(FW365),FX364,FW365*FX364)</f>
        <v>0.57553381182607632</v>
      </c>
      <c r="FY365" s="19">
        <f t="shared" si="1373"/>
        <v>0.83917947318225083</v>
      </c>
      <c r="FZ365" s="19"/>
      <c r="GA365" s="19">
        <f t="shared" si="1385"/>
        <v>0.93748024239484073</v>
      </c>
      <c r="GB365" s="19">
        <f>IF(ISERR(GA365),GB364,GA365*GB364)</f>
        <v>0.67301419833260578</v>
      </c>
      <c r="GC365" s="19">
        <f t="shared" si="1374"/>
        <v>0.86212822218966001</v>
      </c>
      <c r="GD365" s="19"/>
      <c r="GE365" s="19">
        <f t="shared" si="1386"/>
        <v>1.0517961681680512</v>
      </c>
      <c r="GF365" s="19">
        <f>IF(ISERR(GE365),GF364,GE365*GF364)</f>
        <v>0.68358084609358671</v>
      </c>
      <c r="GG365" s="19">
        <f t="shared" si="1375"/>
        <v>0.75996020205342463</v>
      </c>
      <c r="GH365" s="19"/>
      <c r="GI365" s="132">
        <f t="shared" si="1318"/>
        <v>1.8041636502377272</v>
      </c>
      <c r="GJ365" s="19">
        <f>FY365*GC365*GG365*GI365</f>
        <v>0.99195847546919469</v>
      </c>
      <c r="GK365" s="19">
        <f t="shared" si="1376"/>
        <v>0.99195666524625448</v>
      </c>
      <c r="GL365" s="3"/>
      <c r="GM365" s="3"/>
      <c r="GN365" s="8"/>
      <c r="GO365" s="5">
        <f t="shared" si="1233"/>
        <v>60</v>
      </c>
      <c r="GP365" t="b">
        <f t="shared" si="1204"/>
        <v>0</v>
      </c>
      <c r="GS365" s="11"/>
      <c r="GT365" s="11"/>
      <c r="GU365" s="11"/>
      <c r="GV365" s="11"/>
      <c r="GW365" s="11"/>
      <c r="GX365" s="11"/>
      <c r="GY365" s="11"/>
      <c r="GZ365" s="11" t="str">
        <f ca="1">IF(GP365,OFFSET(#REF!,$GP$225+$GO365,0),"")</f>
        <v/>
      </c>
      <c r="HA365" s="12" t="str">
        <f t="shared" ca="1" si="1343"/>
        <v/>
      </c>
      <c r="HB365" s="12" t="str">
        <f t="shared" ca="1" si="1344"/>
        <v/>
      </c>
      <c r="HC365" s="12" t="str">
        <f t="shared" ca="1" si="1345"/>
        <v/>
      </c>
      <c r="HD365" s="12" t="str">
        <f t="shared" ca="1" si="1346"/>
        <v/>
      </c>
      <c r="HE365" t="str">
        <f t="shared" ca="1" si="1212"/>
        <v/>
      </c>
      <c r="HF365" s="12" t="str">
        <f t="shared" ca="1" si="1347"/>
        <v/>
      </c>
      <c r="HG365" s="12" t="str">
        <f t="shared" ca="1" si="1348"/>
        <v/>
      </c>
      <c r="HH365" s="12" t="str">
        <f t="shared" ca="1" si="1349"/>
        <v/>
      </c>
      <c r="HJ365" s="17"/>
      <c r="HL365" s="18">
        <f t="shared" si="1213"/>
        <v>2009</v>
      </c>
      <c r="HM365" s="9">
        <f t="shared" si="1377"/>
        <v>1.2987731875994759</v>
      </c>
      <c r="HN365" s="9">
        <f t="shared" si="1378"/>
        <v>0.61094367435457864</v>
      </c>
      <c r="HO365" s="9">
        <f t="shared" si="1379"/>
        <v>0.88189204545823396</v>
      </c>
      <c r="HP365" s="9">
        <f t="shared" si="1380"/>
        <v>0.8283663947490798</v>
      </c>
      <c r="HQ365" s="9">
        <f t="shared" si="1381"/>
        <v>0.83630344716248406</v>
      </c>
      <c r="HR365" s="9">
        <f t="shared" si="1158"/>
        <v>0.7934783811832633</v>
      </c>
      <c r="HS365" s="9">
        <f t="shared" si="1382"/>
        <v>0.79347726338523239</v>
      </c>
      <c r="HT365" s="9"/>
      <c r="HU365" s="9">
        <f t="shared" si="1383"/>
        <v>0.7305297342541287</v>
      </c>
      <c r="HV365" s="23">
        <f t="shared" si="1161"/>
        <v>0.61094453501142121</v>
      </c>
      <c r="HX365" s="8"/>
      <c r="HY365" s="5">
        <f t="shared" si="1234"/>
        <v>60</v>
      </c>
      <c r="HZ365" t="b">
        <f t="shared" si="1214"/>
        <v>0</v>
      </c>
      <c r="IC365" s="11"/>
      <c r="ID365" s="11"/>
      <c r="IE365" s="11"/>
      <c r="IF365" t="str">
        <f t="shared" ca="1" si="1216"/>
        <v/>
      </c>
      <c r="IG365" s="12" t="str">
        <f t="shared" si="1217"/>
        <v/>
      </c>
      <c r="IH365" s="19" t="str">
        <f t="shared" ca="1" si="1218"/>
        <v/>
      </c>
      <c r="II365" s="19" t="str">
        <f t="shared" ca="1" si="1219"/>
        <v/>
      </c>
      <c r="IJ365" s="11" t="str">
        <f t="shared" ca="1" si="1220"/>
        <v/>
      </c>
      <c r="IK365" s="12" t="str">
        <f t="shared" ca="1" si="1221"/>
        <v/>
      </c>
      <c r="IL365" s="12" t="str">
        <f t="shared" ca="1" si="1340"/>
        <v/>
      </c>
      <c r="IM365" s="12" t="str">
        <f t="shared" ca="1" si="1341"/>
        <v/>
      </c>
      <c r="IN365" s="12" t="str">
        <f t="shared" ca="1" si="1342"/>
        <v/>
      </c>
      <c r="IO365" t="str">
        <f t="shared" ca="1" si="1222"/>
        <v/>
      </c>
      <c r="IP365" s="12" t="str">
        <f t="shared" ca="1" si="1223"/>
        <v/>
      </c>
      <c r="IQ365" s="12" t="str">
        <f t="shared" ca="1" si="1224"/>
        <v/>
      </c>
      <c r="IR365" s="12" t="str">
        <f t="shared" ca="1" si="1225"/>
        <v/>
      </c>
    </row>
    <row r="366" spans="1:252" x14ac:dyDescent="0.2">
      <c r="A366" t="s">
        <v>218</v>
      </c>
      <c r="B366" s="1">
        <f t="shared" si="1226"/>
        <v>2010</v>
      </c>
      <c r="C366" s="124">
        <f>Manufacturing_Energy_Data!C100</f>
        <v>958</v>
      </c>
      <c r="D366" s="124">
        <f>Manufacturing_Energy_Data!D100</f>
        <v>62</v>
      </c>
      <c r="E366" s="124">
        <f>Manufacturing_Energy_Data!E100</f>
        <v>3</v>
      </c>
      <c r="F366" s="124">
        <v>0.01</v>
      </c>
      <c r="G366" s="124">
        <v>0.01</v>
      </c>
      <c r="H366" s="124">
        <v>0.01</v>
      </c>
      <c r="I366" s="124">
        <f>Manufacturing_Energy_Data!F100</f>
        <v>418</v>
      </c>
      <c r="J366" s="124">
        <f>Manufacturing_Energy_Data!G100</f>
        <v>1904</v>
      </c>
      <c r="K366" s="124">
        <f>Manufacturing_Energy_Data!H100</f>
        <v>36</v>
      </c>
      <c r="L366" s="124">
        <f>Manufacturing_Energy_Data!I100</f>
        <v>3159</v>
      </c>
      <c r="M366" s="124">
        <f>Manufacturing_Energy_Data!J100</f>
        <v>2772</v>
      </c>
      <c r="N366" s="124">
        <f>Manufacturing_Energy_Data!K100</f>
        <v>116</v>
      </c>
      <c r="O366" s="124">
        <f>Manufacturing_Energy_Data!L100</f>
        <v>600</v>
      </c>
      <c r="P366" s="124">
        <f>Manufacturing_Energy_Data!M100</f>
        <v>1255</v>
      </c>
      <c r="Q366" s="124">
        <f>Manufacturing_Energy_Data!N100</f>
        <v>174</v>
      </c>
      <c r="R366" s="124">
        <f>Manufacturing_Energy_Data!O100</f>
        <v>78</v>
      </c>
      <c r="S366" s="124">
        <f>Manufacturing_Energy_Data!P100</f>
        <v>43</v>
      </c>
      <c r="T366" s="124">
        <f>Manufacturing_Energy_Data!Q100</f>
        <v>38</v>
      </c>
      <c r="U366" s="124">
        <f>Manufacturing_Energy_Data!R100</f>
        <v>143</v>
      </c>
      <c r="V366" s="124">
        <f>Manufacturing_Energy_Data!S100</f>
        <v>19</v>
      </c>
      <c r="W366" s="124">
        <f>Manufacturing_Energy_Data!T100</f>
        <v>17</v>
      </c>
      <c r="X366" s="124">
        <f>SUM(C366:W366)</f>
        <v>11795.029999999999</v>
      </c>
      <c r="Y366">
        <v>11982.679312013159</v>
      </c>
      <c r="Z366" s="19">
        <f t="shared" ref="Z366:AT366" si="1403">C366/C66*1000</f>
        <v>1.4621233262533082</v>
      </c>
      <c r="AA366" s="19">
        <f t="shared" si="1403"/>
        <v>1.3894581409249798</v>
      </c>
      <c r="AB366" s="19">
        <f t="shared" si="1403"/>
        <v>0.15330308693748002</v>
      </c>
      <c r="AC366" s="19">
        <f t="shared" si="1403"/>
        <v>1.5262247664439545E-5</v>
      </c>
      <c r="AD366" s="19">
        <f t="shared" si="1403"/>
        <v>2.2410615176209349E-4</v>
      </c>
      <c r="AE366" s="19">
        <f t="shared" si="1403"/>
        <v>5.1101028979160001E-4</v>
      </c>
      <c r="AF366" s="19">
        <f t="shared" si="1403"/>
        <v>5.5906880859387682</v>
      </c>
      <c r="AG366" s="19">
        <f t="shared" si="1403"/>
        <v>13.775849741361357</v>
      </c>
      <c r="AH366" s="19">
        <f t="shared" si="1403"/>
        <v>0.44727389779665006</v>
      </c>
      <c r="AI366" s="19">
        <f t="shared" si="1403"/>
        <v>7.3129354294421214</v>
      </c>
      <c r="AJ366" s="19">
        <f t="shared" si="1403"/>
        <v>5.2363062696919158</v>
      </c>
      <c r="AK366" s="19">
        <f t="shared" si="1403"/>
        <v>0.73333745821323981</v>
      </c>
      <c r="AL366" s="19">
        <f t="shared" si="1403"/>
        <v>7.6827390132358513</v>
      </c>
      <c r="AM366" s="19">
        <f t="shared" si="1403"/>
        <v>6.8400099921416668</v>
      </c>
      <c r="AN366" s="19">
        <f t="shared" si="1403"/>
        <v>0.70317932096246916</v>
      </c>
      <c r="AO366" s="19">
        <f t="shared" si="1403"/>
        <v>0.29111868659162082</v>
      </c>
      <c r="AP366" s="19">
        <f t="shared" si="1403"/>
        <v>9.9745008469019514E-2</v>
      </c>
      <c r="AQ366" s="19">
        <f t="shared" si="1403"/>
        <v>0.4262433195762248</v>
      </c>
      <c r="AR366" s="19">
        <f t="shared" si="1403"/>
        <v>0.22167999451888551</v>
      </c>
      <c r="AS366" s="19">
        <f t="shared" si="1403"/>
        <v>0.38440255827145475</v>
      </c>
      <c r="AT366" s="19">
        <f t="shared" si="1403"/>
        <v>0.12292160384135578</v>
      </c>
      <c r="AU366" s="19">
        <f t="shared" si="1317"/>
        <v>7.6254962742975829</v>
      </c>
      <c r="AV366" s="19"/>
      <c r="AX366" s="19">
        <f t="shared" si="1389"/>
        <v>0.88523479858283527</v>
      </c>
      <c r="AY366" s="19">
        <f t="shared" si="1389"/>
        <v>0.60098848012446926</v>
      </c>
      <c r="AZ366" s="19">
        <f t="shared" si="1389"/>
        <v>0.42330567723516949</v>
      </c>
      <c r="BA366" s="19">
        <f t="shared" si="1389"/>
        <v>0.75255046977270335</v>
      </c>
      <c r="BB366" s="19">
        <f t="shared" si="1389"/>
        <v>1.5135352462989253</v>
      </c>
      <c r="BC366" s="19">
        <f t="shared" si="1389"/>
        <v>3.9326405738654304</v>
      </c>
      <c r="BD366" s="19">
        <f t="shared" si="1389"/>
        <v>1.7366356230837032</v>
      </c>
      <c r="BE366" s="19">
        <f t="shared" si="1389"/>
        <v>0.94388129494568451</v>
      </c>
      <c r="BF366" s="19">
        <f t="shared" si="1389"/>
        <v>1.3060124032993792</v>
      </c>
      <c r="BG366" s="19">
        <f t="shared" si="1389"/>
        <v>0.94152385304438468</v>
      </c>
      <c r="BH366" s="19">
        <f t="shared" si="1390"/>
        <v>1.0449097072728999</v>
      </c>
      <c r="BI366" s="19">
        <f t="shared" si="1390"/>
        <v>0.57767581856314132</v>
      </c>
      <c r="BJ366" s="19">
        <f t="shared" si="1390"/>
        <v>0.73635448134304449</v>
      </c>
      <c r="BK366" s="19">
        <f t="shared" si="1390"/>
        <v>0.54632765425995911</v>
      </c>
      <c r="BL366" s="19">
        <f t="shared" si="1390"/>
        <v>0.66593564342532074</v>
      </c>
      <c r="BM366" s="19">
        <f t="shared" si="1390"/>
        <v>0.5194628645919338</v>
      </c>
      <c r="BN366" s="19">
        <f t="shared" si="1390"/>
        <v>8.8508282899979918E-2</v>
      </c>
      <c r="BO366" s="19">
        <f t="shared" si="1390"/>
        <v>0.60186622798686273</v>
      </c>
      <c r="BP366" s="19">
        <f t="shared" si="1390"/>
        <v>0.42553184650009451</v>
      </c>
      <c r="BQ366" s="19">
        <f t="shared" si="1390"/>
        <v>0.54755180179783702</v>
      </c>
      <c r="BR366" s="19">
        <f t="shared" si="1391"/>
        <v>0.25020284400301429</v>
      </c>
      <c r="BS366" s="19">
        <f t="shared" si="1391"/>
        <v>0.53624980627303998</v>
      </c>
      <c r="BU366" s="16"/>
      <c r="BV366" s="9">
        <f t="shared" si="1372"/>
        <v>1.9285057426284997</v>
      </c>
      <c r="BW366" s="9">
        <f t="shared" si="1165"/>
        <v>0.53624980627303998</v>
      </c>
      <c r="BX366" s="9">
        <f t="shared" si="1166"/>
        <v>0.91666301040909504</v>
      </c>
      <c r="BY366" s="9">
        <f t="shared" si="1167"/>
        <v>0.6950935071895793</v>
      </c>
      <c r="BZ366" s="9">
        <f t="shared" si="1168"/>
        <v>0.84161804314589239</v>
      </c>
      <c r="CA366" s="9">
        <f t="shared" si="1142"/>
        <v>1.0341628024921552</v>
      </c>
      <c r="CB366" s="9">
        <f t="shared" si="1169"/>
        <v>1.034160830880978</v>
      </c>
      <c r="CC366" s="9"/>
      <c r="CD366" s="9">
        <f t="shared" si="1170"/>
        <v>0.63716650681621567</v>
      </c>
      <c r="CE366" s="9">
        <f t="shared" si="1171"/>
        <v>0.53625082862476736</v>
      </c>
      <c r="CG366" s="35"/>
      <c r="CH366">
        <f t="shared" si="1172"/>
        <v>2010</v>
      </c>
      <c r="CI366" s="19">
        <f t="shared" si="1395"/>
        <v>8.1220649714328838E-2</v>
      </c>
      <c r="CJ366" s="19">
        <f t="shared" si="1395"/>
        <v>5.2564512341214909E-3</v>
      </c>
      <c r="CK366" s="19">
        <f t="shared" si="1395"/>
        <v>2.5434441455426569E-4</v>
      </c>
      <c r="CL366" s="19">
        <f t="shared" si="1395"/>
        <v>8.4781471518088566E-7</v>
      </c>
      <c r="CM366" s="19">
        <f t="shared" si="1395"/>
        <v>8.4781471518088566E-7</v>
      </c>
      <c r="CN366" s="19">
        <f t="shared" si="1395"/>
        <v>8.4781471518088566E-7</v>
      </c>
      <c r="CO366" s="19">
        <f t="shared" si="1395"/>
        <v>3.5438655094561018E-2</v>
      </c>
      <c r="CP366" s="19">
        <f t="shared" si="1395"/>
        <v>0.16142392177044063</v>
      </c>
      <c r="CQ366" s="19">
        <f t="shared" si="1395"/>
        <v>3.0521329746511883E-3</v>
      </c>
      <c r="CR366" s="19">
        <f t="shared" si="1395"/>
        <v>0.26782466852564174</v>
      </c>
      <c r="CS366" s="19">
        <f t="shared" si="1396"/>
        <v>0.23501423904814148</v>
      </c>
      <c r="CT366" s="19">
        <f t="shared" si="1396"/>
        <v>9.8346506960982731E-3</v>
      </c>
      <c r="CU366" s="19">
        <f t="shared" si="1396"/>
        <v>5.0868882910853133E-2</v>
      </c>
      <c r="CV366" s="19">
        <f t="shared" si="1396"/>
        <v>0.10640074675520114</v>
      </c>
      <c r="CW366" s="19">
        <f t="shared" si="1396"/>
        <v>1.475197604414741E-2</v>
      </c>
      <c r="CX366" s="19">
        <f t="shared" si="1396"/>
        <v>6.6129547784109077E-3</v>
      </c>
      <c r="CY366" s="19">
        <f t="shared" si="1396"/>
        <v>3.6456032752778082E-3</v>
      </c>
      <c r="CZ366" s="19">
        <f t="shared" si="1396"/>
        <v>3.2216959176873654E-3</v>
      </c>
      <c r="DA366" s="19">
        <f t="shared" si="1396"/>
        <v>1.2123750427086664E-2</v>
      </c>
      <c r="DB366" s="19">
        <f t="shared" si="1396"/>
        <v>1.6108479588436827E-3</v>
      </c>
      <c r="DC366" s="19">
        <f>W366/$X366</f>
        <v>1.4412850158075055E-3</v>
      </c>
      <c r="DF366" s="19">
        <f t="shared" si="1397"/>
        <v>8.833146299447403E-2</v>
      </c>
      <c r="DG366" s="19">
        <f t="shared" si="1397"/>
        <v>6.6046632830443555E-3</v>
      </c>
      <c r="DH366" s="19">
        <f t="shared" si="1397"/>
        <v>2.7704572903143533E-4</v>
      </c>
      <c r="DI366" s="19">
        <f t="shared" si="1397"/>
        <v>8.6572519593327037E-7</v>
      </c>
      <c r="DJ366" s="19">
        <f t="shared" si="1397"/>
        <v>8.6572519593327037E-7</v>
      </c>
      <c r="DK366" s="19">
        <f t="shared" si="1397"/>
        <v>8.6572519593327037E-7</v>
      </c>
      <c r="DL366" s="19">
        <f t="shared" si="1397"/>
        <v>3.1271736042707776E-2</v>
      </c>
      <c r="DM366" s="19">
        <f t="shared" si="1397"/>
        <v>0.15867838655744296</v>
      </c>
      <c r="DN366" s="19">
        <f t="shared" si="1397"/>
        <v>3.4068830260499936E-3</v>
      </c>
      <c r="DO366" s="19">
        <f t="shared" si="1397"/>
        <v>0.27547188689131502</v>
      </c>
      <c r="DP366" s="19">
        <f t="shared" si="1398"/>
        <v>0.2253185502743057</v>
      </c>
      <c r="DQ366" s="19">
        <f t="shared" si="1398"/>
        <v>9.8629597123487435E-3</v>
      </c>
      <c r="DR366" s="19">
        <f t="shared" si="1398"/>
        <v>5.4085489124835656E-2</v>
      </c>
      <c r="DS366" s="19">
        <f t="shared" si="1398"/>
        <v>9.7938726866611203E-2</v>
      </c>
      <c r="DT366" s="19">
        <f t="shared" si="1398"/>
        <v>1.6362771046207935E-2</v>
      </c>
      <c r="DU366" s="19">
        <f t="shared" si="1398"/>
        <v>7.0140399580325835E-3</v>
      </c>
      <c r="DV366" s="19">
        <f t="shared" si="1398"/>
        <v>3.6016226528283895E-3</v>
      </c>
      <c r="DW366" s="19">
        <f t="shared" si="1398"/>
        <v>3.4245541143260549E-3</v>
      </c>
      <c r="DX366" s="19">
        <f t="shared" si="1398"/>
        <v>1.3654894910222105E-2</v>
      </c>
      <c r="DY366" s="19">
        <f t="shared" si="1398"/>
        <v>1.793120278388863E-3</v>
      </c>
      <c r="DZ366" s="19">
        <f>(DC366-DC365)/LN(DC366/DC365)</f>
        <v>1.7309400406402178E-3</v>
      </c>
      <c r="EA366" s="19">
        <f>SUM(DF366:DZ366)</f>
        <v>0.99883233067840083</v>
      </c>
      <c r="EB366" s="19"/>
      <c r="EC366" s="19">
        <f t="shared" si="1399"/>
        <v>8.843472551041659E-2</v>
      </c>
      <c r="ED366" s="19">
        <f t="shared" si="1399"/>
        <v>6.6123843614057914E-3</v>
      </c>
      <c r="EE366" s="19">
        <f t="shared" si="1399"/>
        <v>2.7736960500994955E-4</v>
      </c>
      <c r="EF366" s="19">
        <f t="shared" si="1399"/>
        <v>8.6673725843983758E-7</v>
      </c>
      <c r="EG366" s="19">
        <f t="shared" si="1399"/>
        <v>8.6673725843983758E-7</v>
      </c>
      <c r="EH366" s="19">
        <f t="shared" si="1399"/>
        <v>8.6673725843983758E-7</v>
      </c>
      <c r="EI366" s="19">
        <f t="shared" si="1399"/>
        <v>3.1308293776862631E-2</v>
      </c>
      <c r="EJ366" s="19">
        <f t="shared" si="1399"/>
        <v>0.15886388704465501</v>
      </c>
      <c r="EK366" s="19">
        <f t="shared" si="1399"/>
        <v>3.4108657893923591E-3</v>
      </c>
      <c r="EL366" s="19">
        <f t="shared" si="1399"/>
        <v>0.27579392299427891</v>
      </c>
      <c r="EM366" s="19">
        <f t="shared" si="1400"/>
        <v>0.2255819554031363</v>
      </c>
      <c r="EN366" s="19">
        <f t="shared" si="1400"/>
        <v>9.8744898512144498E-3</v>
      </c>
      <c r="EO366" s="19">
        <f t="shared" si="1400"/>
        <v>5.414871692038755E-2</v>
      </c>
      <c r="EP366" s="19">
        <f t="shared" si="1400"/>
        <v>9.8053220604194719E-2</v>
      </c>
      <c r="EQ366" s="19">
        <f t="shared" si="1400"/>
        <v>1.6381899687903014E-2</v>
      </c>
      <c r="ER366" s="19">
        <f t="shared" si="1400"/>
        <v>7.0222396117961966E-3</v>
      </c>
      <c r="ES366" s="19">
        <f t="shared" si="1400"/>
        <v>3.605833073487108E-3</v>
      </c>
      <c r="ET366" s="19">
        <f t="shared" si="1400"/>
        <v>3.4285575357779203E-3</v>
      </c>
      <c r="EU366" s="19">
        <f t="shared" si="1400"/>
        <v>1.3670857951652189E-2</v>
      </c>
      <c r="EV366" s="19">
        <f t="shared" si="1400"/>
        <v>1.7952164976187612E-3</v>
      </c>
      <c r="EW366" s="19">
        <f>DZ366/$EA366</f>
        <v>1.7329635690352292E-3</v>
      </c>
      <c r="EX366" s="19"/>
      <c r="EY366" s="19"/>
      <c r="EZ366" s="19">
        <f t="shared" si="1401"/>
        <v>-0.1173001302383801</v>
      </c>
      <c r="FA366" s="19">
        <f t="shared" si="1401"/>
        <v>-0.46717221166051864</v>
      </c>
      <c r="FB366" s="19">
        <f t="shared" si="1401"/>
        <v>-0.2087805933712413</v>
      </c>
      <c r="FC366" s="19">
        <f t="shared" si="1401"/>
        <v>6.6034662155427101E-3</v>
      </c>
      <c r="FD366" s="19">
        <f t="shared" si="1401"/>
        <v>-6.8342378437897103E-2</v>
      </c>
      <c r="FE366" s="19">
        <f t="shared" si="1401"/>
        <v>-8.1828988911024261E-2</v>
      </c>
      <c r="FF366" s="19">
        <f t="shared" si="1401"/>
        <v>0.25540866019995628</v>
      </c>
      <c r="FG366" s="19">
        <f t="shared" si="1401"/>
        <v>6.2229016278346268E-2</v>
      </c>
      <c r="FH366" s="19">
        <f t="shared" si="1401"/>
        <v>-0.1701410280079218</v>
      </c>
      <c r="FI366" s="19">
        <f t="shared" si="1401"/>
        <v>4.6861644534404437E-3</v>
      </c>
      <c r="FJ366" s="19">
        <f t="shared" si="1402"/>
        <v>6.5965869551312381E-2</v>
      </c>
      <c r="FK366" s="19">
        <f t="shared" si="1402"/>
        <v>-4.7052726248414951E-2</v>
      </c>
      <c r="FL366" s="19">
        <f t="shared" si="1402"/>
        <v>-0.11725903179644202</v>
      </c>
      <c r="FM366" s="19">
        <f t="shared" si="1402"/>
        <v>7.9416538629841459E-3</v>
      </c>
      <c r="FN366" s="19">
        <f t="shared" si="1402"/>
        <v>-0.21723440471746858</v>
      </c>
      <c r="FO366" s="19">
        <f t="shared" si="1402"/>
        <v>-0.17822044487678085</v>
      </c>
      <c r="FP366" s="19">
        <f t="shared" si="1402"/>
        <v>-2.197693317976571E-2</v>
      </c>
      <c r="FQ366" s="19">
        <f t="shared" si="1402"/>
        <v>-0.12283100322551742</v>
      </c>
      <c r="FR366" s="19">
        <f t="shared" si="1402"/>
        <v>-0.35379810107472082</v>
      </c>
      <c r="FS366" s="19">
        <f t="shared" si="1402"/>
        <v>-0.14764657240088586</v>
      </c>
      <c r="FT366" s="19">
        <f>LN(BR366/BR365)</f>
        <v>-0.34921897446596134</v>
      </c>
      <c r="FU366" s="19"/>
      <c r="FV366" s="19"/>
      <c r="FW366" s="19">
        <f>EXP(SUMPRODUCT($EC366:$EW366,EZ366:FT366))</f>
        <v>1.0029058980129653</v>
      </c>
      <c r="FX366" s="19">
        <f>IF(ISERR(FW366),FX365,FW366*FX365)</f>
        <v>0.57720625438625606</v>
      </c>
      <c r="FY366" s="19">
        <f t="shared" si="1373"/>
        <v>0.84161804314589239</v>
      </c>
      <c r="FZ366" s="19"/>
      <c r="GA366" s="19">
        <f t="shared" si="1385"/>
        <v>1.0632560062596326</v>
      </c>
      <c r="GB366" s="19">
        <f>IF(ISERR(GA366),GB365,GA366*GB365)</f>
        <v>0.71558638867515467</v>
      </c>
      <c r="GC366" s="19">
        <f t="shared" si="1374"/>
        <v>0.91666301040909504</v>
      </c>
      <c r="GD366" s="19"/>
      <c r="GE366" s="19">
        <f t="shared" si="1386"/>
        <v>0.91464461600939828</v>
      </c>
      <c r="GF366" s="19">
        <f>IF(ISERR(GE366),GF365,GE366*GF365)</f>
        <v>0.62523354048664825</v>
      </c>
      <c r="GG366" s="19">
        <f t="shared" si="1375"/>
        <v>0.6950935071895793</v>
      </c>
      <c r="GH366" s="19"/>
      <c r="GI366" s="132">
        <f t="shared" si="1318"/>
        <v>1.9285057426284997</v>
      </c>
      <c r="GJ366" s="19">
        <f>FY366*GC366*GG366*GI366</f>
        <v>1.0341628024921554</v>
      </c>
      <c r="GK366" s="19">
        <f t="shared" si="1376"/>
        <v>1.034160830880978</v>
      </c>
      <c r="GL366" s="3"/>
      <c r="GM366" s="3"/>
      <c r="GN366" s="8"/>
      <c r="GO366" s="5">
        <f t="shared" si="1233"/>
        <v>61</v>
      </c>
      <c r="GP366" t="b">
        <f t="shared" si="1204"/>
        <v>0</v>
      </c>
      <c r="GS366" s="11"/>
      <c r="GT366" s="11"/>
      <c r="GU366" s="11"/>
      <c r="GV366" s="11"/>
      <c r="GW366" s="11"/>
      <c r="GX366" s="11"/>
      <c r="GY366" s="11"/>
      <c r="GZ366" s="11" t="str">
        <f ca="1">IF(GP366,OFFSET(#REF!,$GP$225+$GO366,0),"")</f>
        <v/>
      </c>
      <c r="HA366" s="12" t="str">
        <f t="shared" ca="1" si="1343"/>
        <v/>
      </c>
      <c r="HB366" s="12" t="str">
        <f t="shared" ca="1" si="1344"/>
        <v/>
      </c>
      <c r="HC366" s="12" t="str">
        <f t="shared" ca="1" si="1345"/>
        <v/>
      </c>
      <c r="HD366" s="12" t="str">
        <f t="shared" ca="1" si="1346"/>
        <v/>
      </c>
      <c r="HE366" t="str">
        <f t="shared" ca="1" si="1212"/>
        <v/>
      </c>
      <c r="HF366" s="12" t="str">
        <f t="shared" ca="1" si="1347"/>
        <v/>
      </c>
      <c r="HG366" s="12" t="str">
        <f t="shared" ca="1" si="1348"/>
        <v/>
      </c>
      <c r="HH366" s="12" t="str">
        <f t="shared" ca="1" si="1349"/>
        <v/>
      </c>
      <c r="HJ366" s="17"/>
      <c r="HL366" s="18">
        <f t="shared" si="1213"/>
        <v>2010</v>
      </c>
      <c r="HM366" s="9">
        <f t="shared" si="1377"/>
        <v>1.3882840120005069</v>
      </c>
      <c r="HN366" s="9">
        <f t="shared" si="1378"/>
        <v>0.59587003936737759</v>
      </c>
      <c r="HO366" s="9">
        <f t="shared" si="1379"/>
        <v>0.93767701420606009</v>
      </c>
      <c r="HP366" s="9">
        <f t="shared" si="1380"/>
        <v>0.75766086304036173</v>
      </c>
      <c r="HQ366" s="9">
        <f t="shared" si="1381"/>
        <v>0.83873365968782954</v>
      </c>
      <c r="HR366" s="9">
        <f t="shared" si="1158"/>
        <v>0.82723808172845825</v>
      </c>
      <c r="HS366" s="9">
        <f t="shared" si="1382"/>
        <v>0.82723684888384286</v>
      </c>
      <c r="HT366" s="9"/>
      <c r="HU366" s="9">
        <f t="shared" si="1383"/>
        <v>0.71044117583647293</v>
      </c>
      <c r="HV366" s="23">
        <f t="shared" si="1161"/>
        <v>0.59587092740224978</v>
      </c>
      <c r="HX366" s="8"/>
      <c r="HY366" s="5">
        <f t="shared" si="1234"/>
        <v>61</v>
      </c>
      <c r="HZ366" t="b">
        <f t="shared" si="1214"/>
        <v>0</v>
      </c>
      <c r="IC366" s="11"/>
      <c r="ID366" s="11"/>
      <c r="IE366" s="11"/>
      <c r="IF366" t="str">
        <f t="shared" ca="1" si="1216"/>
        <v/>
      </c>
      <c r="IG366" s="12" t="str">
        <f t="shared" si="1217"/>
        <v/>
      </c>
      <c r="IH366" s="19" t="str">
        <f t="shared" ca="1" si="1218"/>
        <v/>
      </c>
      <c r="II366" s="19" t="str">
        <f t="shared" ca="1" si="1219"/>
        <v/>
      </c>
      <c r="IJ366" s="11" t="str">
        <f t="shared" ca="1" si="1220"/>
        <v/>
      </c>
      <c r="IK366" s="12" t="str">
        <f t="shared" ca="1" si="1221"/>
        <v/>
      </c>
      <c r="IL366" s="12" t="str">
        <f t="shared" ca="1" si="1340"/>
        <v/>
      </c>
      <c r="IM366" s="12" t="str">
        <f t="shared" ca="1" si="1341"/>
        <v/>
      </c>
      <c r="IN366" s="12" t="str">
        <f t="shared" ca="1" si="1342"/>
        <v/>
      </c>
      <c r="IO366" t="str">
        <f t="shared" ca="1" si="1222"/>
        <v/>
      </c>
      <c r="IP366" s="12" t="str">
        <f t="shared" ca="1" si="1223"/>
        <v/>
      </c>
      <c r="IQ366" s="12" t="str">
        <f t="shared" ca="1" si="1224"/>
        <v/>
      </c>
      <c r="IR366" s="12" t="str">
        <f t="shared" ca="1" si="1225"/>
        <v/>
      </c>
    </row>
    <row r="367" spans="1:252" x14ac:dyDescent="0.2">
      <c r="A367" s="570" t="s">
        <v>218</v>
      </c>
      <c r="B367" s="1">
        <f t="shared" si="1226"/>
        <v>2011</v>
      </c>
      <c r="C367" s="124">
        <f>Manufacturing_Energy_Data!C101</f>
        <v>935.63907227298409</v>
      </c>
      <c r="D367" s="124">
        <f>Manufacturing_Energy_Data!D101</f>
        <v>58.267114790926328</v>
      </c>
      <c r="E367" s="124">
        <f>Manufacturing_Energy_Data!E101</f>
        <v>2.9490424332967193</v>
      </c>
      <c r="F367" s="124">
        <v>0.01</v>
      </c>
      <c r="G367" s="124">
        <v>0.01</v>
      </c>
      <c r="H367" s="124">
        <v>0.01</v>
      </c>
      <c r="I367" s="124">
        <f>Manufacturing_Energy_Data!F101</f>
        <v>358.34375793212411</v>
      </c>
      <c r="J367" s="124">
        <f>Manufacturing_Energy_Data!G101</f>
        <v>1728.1257477508177</v>
      </c>
      <c r="K367" s="124">
        <f>Manufacturing_Energy_Data!H101</f>
        <v>36.465095190951473</v>
      </c>
      <c r="L367" s="124">
        <f>Manufacturing_Energy_Data!I101</f>
        <v>3294.2667395188782</v>
      </c>
      <c r="M367" s="124">
        <f>Manufacturing_Energy_Data!J101</f>
        <v>2882.9812822981694</v>
      </c>
      <c r="N367" s="124">
        <f>Manufacturing_Energy_Data!K101</f>
        <v>115.72540040462846</v>
      </c>
      <c r="O367" s="124">
        <f>Manufacturing_Energy_Data!L101</f>
        <v>588.40961766890575</v>
      </c>
      <c r="P367" s="124">
        <f>Manufacturing_Energy_Data!M101</f>
        <v>1282.5145878010569</v>
      </c>
      <c r="Q367" s="124">
        <f>Manufacturing_Energy_Data!N101</f>
        <v>181.00515583385888</v>
      </c>
      <c r="R367" s="124">
        <f>Manufacturing_Energy_Data!O101</f>
        <v>82.628366463232126</v>
      </c>
      <c r="S367" s="124">
        <f>Manufacturing_Energy_Data!P101</f>
        <v>42.894550551091754</v>
      </c>
      <c r="T367" s="124">
        <f>Manufacturing_Energy_Data!Q101</f>
        <v>39.096761402487367</v>
      </c>
      <c r="U367" s="124">
        <f>Manufacturing_Energy_Data!R101</f>
        <v>145.51897427505614</v>
      </c>
      <c r="V367" s="124">
        <f>Manufacturing_Energy_Data!S101</f>
        <v>18.948956202162933</v>
      </c>
      <c r="W367" s="124">
        <f>Manufacturing_Energy_Data!T101</f>
        <v>16.552751863692695</v>
      </c>
      <c r="X367" s="124">
        <f>SUM(C367:W367)</f>
        <v>11810.362974654317</v>
      </c>
      <c r="Y367" s="570">
        <v>11982.679312013159</v>
      </c>
      <c r="Z367" s="19">
        <f t="shared" ref="Z367:AT367" si="1404">C367/C67*1000</f>
        <v>1.4151430233767512</v>
      </c>
      <c r="AA367" s="19">
        <f t="shared" si="1404"/>
        <v>1.3566519897901592</v>
      </c>
      <c r="AB367" s="19">
        <f t="shared" si="1404"/>
        <v>0.14715675554148064</v>
      </c>
      <c r="AC367" s="19">
        <f t="shared" si="1404"/>
        <v>1.512488164842122E-5</v>
      </c>
      <c r="AD367" s="19">
        <f t="shared" si="1404"/>
        <v>2.3283321898777534E-4</v>
      </c>
      <c r="AE367" s="19">
        <f t="shared" si="1404"/>
        <v>4.9899843379660981E-4</v>
      </c>
      <c r="AF367" s="19">
        <f t="shared" si="1404"/>
        <v>4.8723856882374239</v>
      </c>
      <c r="AG367" s="19">
        <f t="shared" si="1404"/>
        <v>12.932471661355995</v>
      </c>
      <c r="AH367" s="19">
        <f t="shared" si="1404"/>
        <v>0.46372960620248577</v>
      </c>
      <c r="AI367" s="19">
        <f t="shared" si="1404"/>
        <v>7.5064782660233664</v>
      </c>
      <c r="AJ367" s="19">
        <f t="shared" si="1404"/>
        <v>5.5680476720382011</v>
      </c>
      <c r="AK367" s="19">
        <f t="shared" si="1404"/>
        <v>0.72526008717304946</v>
      </c>
      <c r="AL367" s="19">
        <f t="shared" si="1404"/>
        <v>7.3132445642035799</v>
      </c>
      <c r="AM367" s="19">
        <f t="shared" si="1404"/>
        <v>5.9149891083307731</v>
      </c>
      <c r="AN367" s="19">
        <f t="shared" si="1404"/>
        <v>0.70232552699107353</v>
      </c>
      <c r="AO367" s="19">
        <f t="shared" si="1404"/>
        <v>0.28053353046388874</v>
      </c>
      <c r="AP367" s="19">
        <f t="shared" si="1404"/>
        <v>9.6946251316202506E-2</v>
      </c>
      <c r="AQ367" s="19">
        <f t="shared" si="1404"/>
        <v>0.43263295916750361</v>
      </c>
      <c r="AR367" s="19">
        <f t="shared" si="1404"/>
        <v>0.2069468567447032</v>
      </c>
      <c r="AS367" s="19">
        <f t="shared" si="1404"/>
        <v>0.37324890554557005</v>
      </c>
      <c r="AT367" s="19">
        <f t="shared" si="1404"/>
        <v>0.11612571078398926</v>
      </c>
      <c r="AU367" s="19">
        <f t="shared" si="1317"/>
        <v>7.4483759544137618</v>
      </c>
      <c r="AV367" s="19"/>
      <c r="AX367" s="19">
        <f t="shared" ref="AX367:BS367" si="1405">Z367/Z$370</f>
        <v>0.85679082384586125</v>
      </c>
      <c r="AY367" s="19">
        <f t="shared" si="1405"/>
        <v>0.58679869035784538</v>
      </c>
      <c r="AZ367" s="19">
        <f t="shared" si="1405"/>
        <v>0.40633421875986586</v>
      </c>
      <c r="BA367" s="19">
        <f t="shared" si="1405"/>
        <v>0.74577723019762721</v>
      </c>
      <c r="BB367" s="19">
        <f t="shared" si="1405"/>
        <v>1.5724748324683926</v>
      </c>
      <c r="BC367" s="19">
        <f t="shared" si="1405"/>
        <v>3.8401995541893061</v>
      </c>
      <c r="BD367" s="19">
        <f t="shared" si="1405"/>
        <v>1.5135093257801526</v>
      </c>
      <c r="BE367" s="19">
        <f t="shared" si="1405"/>
        <v>0.88609547343703621</v>
      </c>
      <c r="BF367" s="19">
        <f t="shared" si="1405"/>
        <v>1.3540620645672725</v>
      </c>
      <c r="BG367" s="19">
        <f t="shared" si="1405"/>
        <v>0.9664420543583836</v>
      </c>
      <c r="BH367" s="19">
        <f t="shared" si="1405"/>
        <v>1.1111090076504069</v>
      </c>
      <c r="BI367" s="19">
        <f t="shared" si="1405"/>
        <v>0.57131298808827502</v>
      </c>
      <c r="BJ367" s="19">
        <f t="shared" si="1405"/>
        <v>0.7009401723436689</v>
      </c>
      <c r="BK367" s="19">
        <f t="shared" si="1405"/>
        <v>0.47244406488297258</v>
      </c>
      <c r="BL367" s="19">
        <f t="shared" si="1405"/>
        <v>0.66512707039032903</v>
      </c>
      <c r="BM367" s="19">
        <f t="shared" si="1405"/>
        <v>0.50057505086674359</v>
      </c>
      <c r="BN367" s="19">
        <f t="shared" si="1405"/>
        <v>8.602481837727341E-2</v>
      </c>
      <c r="BO367" s="19">
        <f t="shared" si="1405"/>
        <v>0.61088855890062799</v>
      </c>
      <c r="BP367" s="19">
        <f t="shared" si="1405"/>
        <v>0.39725045225252303</v>
      </c>
      <c r="BQ367" s="19">
        <f t="shared" si="1405"/>
        <v>0.53166428358217321</v>
      </c>
      <c r="BR367" s="19">
        <f t="shared" si="1405"/>
        <v>0.23637002928732004</v>
      </c>
      <c r="BS367" s="19">
        <f t="shared" si="1405"/>
        <v>0.52379412682502047</v>
      </c>
      <c r="BU367" s="16"/>
      <c r="BV367" s="9">
        <f t="shared" si="1372"/>
        <v>1.9769316558727426</v>
      </c>
      <c r="BW367" s="9">
        <f>BS367</f>
        <v>0.52379412682502047</v>
      </c>
      <c r="BX367" s="9">
        <f>GC367</f>
        <v>0.94426266761836464</v>
      </c>
      <c r="BY367" s="9">
        <f>GG367</f>
        <v>0.66874403203899913</v>
      </c>
      <c r="BZ367" s="9">
        <f>FY367</f>
        <v>0.82948548833572144</v>
      </c>
      <c r="CA367" s="9">
        <f>BV367*BX367*BY367*BZ367</f>
        <v>1.0355073534596904</v>
      </c>
      <c r="CB367" s="9">
        <f>GK367</f>
        <v>1.035505190480605</v>
      </c>
      <c r="CC367" s="9"/>
      <c r="CD367" s="9">
        <f>BX367*BY367</f>
        <v>0.63147002364700644</v>
      </c>
      <c r="CE367" s="9">
        <f>CD367*BZ367</f>
        <v>0.52379522093420672</v>
      </c>
      <c r="CF367" s="3"/>
      <c r="CG367" s="35"/>
      <c r="CH367" s="570">
        <f t="shared" si="1172"/>
        <v>2011</v>
      </c>
      <c r="CI367" s="19">
        <f t="shared" ref="CI367:DB367" si="1406">C367/$X367</f>
        <v>7.9221872713050104E-2</v>
      </c>
      <c r="CJ367" s="19">
        <f t="shared" si="1406"/>
        <v>4.9335583432931511E-3</v>
      </c>
      <c r="CK367" s="19">
        <f t="shared" si="1406"/>
        <v>2.4969955958386078E-4</v>
      </c>
      <c r="CL367" s="19">
        <f t="shared" si="1406"/>
        <v>8.4671402745711926E-7</v>
      </c>
      <c r="CM367" s="19">
        <f t="shared" si="1406"/>
        <v>8.4671402745711926E-7</v>
      </c>
      <c r="CN367" s="19">
        <f t="shared" si="1406"/>
        <v>8.4671402745711926E-7</v>
      </c>
      <c r="CO367" s="19">
        <f t="shared" si="1406"/>
        <v>3.034146864928278E-2</v>
      </c>
      <c r="CP367" s="19">
        <f t="shared" si="1406"/>
        <v>0.14632283118304407</v>
      </c>
      <c r="CQ367" s="19">
        <f t="shared" si="1406"/>
        <v>3.0875507610737753E-3</v>
      </c>
      <c r="CR367" s="19">
        <f t="shared" si="1406"/>
        <v>0.27893018585360618</v>
      </c>
      <c r="CS367" s="19">
        <f t="shared" si="1406"/>
        <v>0.2441060692618173</v>
      </c>
      <c r="CT367" s="19">
        <f t="shared" si="1406"/>
        <v>9.7986319855690694E-3</v>
      </c>
      <c r="CU367" s="19">
        <f t="shared" si="1406"/>
        <v>4.9821467717094288E-2</v>
      </c>
      <c r="CV367" s="19">
        <f t="shared" si="1406"/>
        <v>0.108592309190954</v>
      </c>
      <c r="CW367" s="19">
        <f t="shared" si="1406"/>
        <v>1.5325960448659012E-2</v>
      </c>
      <c r="CX367" s="19">
        <f t="shared" si="1406"/>
        <v>6.9962596950286036E-3</v>
      </c>
      <c r="CY367" s="19">
        <f t="shared" si="1406"/>
        <v>3.631941765307789E-3</v>
      </c>
      <c r="CZ367" s="19">
        <f t="shared" si="1406"/>
        <v>3.3103776307630128E-3</v>
      </c>
      <c r="DA367" s="19">
        <f t="shared" si="1406"/>
        <v>1.232129567798617E-2</v>
      </c>
      <c r="DB367" s="19">
        <f t="shared" si="1406"/>
        <v>1.6044347022041935E-3</v>
      </c>
      <c r="DC367" s="19">
        <f>W367/$X367</f>
        <v>1.4015447196005578E-3</v>
      </c>
      <c r="DF367" s="19">
        <f t="shared" ref="DF367:DY367" si="1407">(CI367-CI366)/LN(CI367/CI366)</f>
        <v>8.0217110947707171E-2</v>
      </c>
      <c r="DG367" s="19">
        <f t="shared" si="1407"/>
        <v>5.0932990698384951E-3</v>
      </c>
      <c r="DH367" s="19">
        <f t="shared" si="1407"/>
        <v>2.5201485304657446E-4</v>
      </c>
      <c r="DI367" s="19">
        <f t="shared" si="1407"/>
        <v>8.4726425215962701E-7</v>
      </c>
      <c r="DJ367" s="19">
        <f t="shared" si="1407"/>
        <v>8.4726425215962701E-7</v>
      </c>
      <c r="DK367" s="19">
        <f t="shared" si="1407"/>
        <v>8.4726425215962701E-7</v>
      </c>
      <c r="DL367" s="19">
        <f t="shared" si="1407"/>
        <v>3.2824127462187047E-2</v>
      </c>
      <c r="DM367" s="19">
        <f t="shared" si="1407"/>
        <v>0.15374979567280919</v>
      </c>
      <c r="DN367" s="19">
        <f t="shared" si="1407"/>
        <v>3.0698078153286912E-3</v>
      </c>
      <c r="DO367" s="19">
        <f t="shared" si="1407"/>
        <v>0.27333982774087046</v>
      </c>
      <c r="DP367" s="19">
        <f t="shared" si="1407"/>
        <v>0.23953139682819405</v>
      </c>
      <c r="DQ367" s="19">
        <f t="shared" si="1407"/>
        <v>9.8166303276586084E-3</v>
      </c>
      <c r="DR367" s="19">
        <f t="shared" si="1407"/>
        <v>5.0343359333528161E-2</v>
      </c>
      <c r="DS367" s="19">
        <f t="shared" si="1407"/>
        <v>0.10749280453576092</v>
      </c>
      <c r="DT367" s="19">
        <f t="shared" si="1407"/>
        <v>1.5037142488968341E-2</v>
      </c>
      <c r="DU367" s="19">
        <f t="shared" si="1407"/>
        <v>6.8028075522455281E-3</v>
      </c>
      <c r="DV367" s="19">
        <f t="shared" si="1407"/>
        <v>3.6387682460256739E-3</v>
      </c>
      <c r="DW367" s="19">
        <f t="shared" si="1407"/>
        <v>3.2658361020404475E-3</v>
      </c>
      <c r="DX367" s="19">
        <f t="shared" si="1407"/>
        <v>1.2222256980864103E-2</v>
      </c>
      <c r="DY367" s="19">
        <f t="shared" si="1407"/>
        <v>1.6076391985234905E-3</v>
      </c>
      <c r="DZ367" s="19">
        <f>(DC367-DC366)/LN(DC367/DC366)</f>
        <v>1.4213222737280474E-3</v>
      </c>
      <c r="EA367" s="19">
        <f>SUM(DF367:DZ367)</f>
        <v>0.99972848922208146</v>
      </c>
      <c r="EB367" s="19"/>
      <c r="EC367" s="19">
        <f t="shared" ref="EC367:EV367" si="1408">DF367/$EA367</f>
        <v>8.0238896672962176E-2</v>
      </c>
      <c r="ED367" s="19">
        <f t="shared" si="1408"/>
        <v>5.0946823310014334E-3</v>
      </c>
      <c r="EE367" s="19">
        <f t="shared" si="1408"/>
        <v>2.5208329637847445E-4</v>
      </c>
      <c r="EF367" s="19">
        <f t="shared" si="1408"/>
        <v>8.4749435601150927E-7</v>
      </c>
      <c r="EG367" s="19">
        <f t="shared" si="1408"/>
        <v>8.4749435601150927E-7</v>
      </c>
      <c r="EH367" s="19">
        <f t="shared" si="1408"/>
        <v>8.4749435601150927E-7</v>
      </c>
      <c r="EI367" s="19">
        <f t="shared" si="1408"/>
        <v>3.2833041986958356E-2</v>
      </c>
      <c r="EJ367" s="19">
        <f t="shared" si="1408"/>
        <v>0.15379155173665851</v>
      </c>
      <c r="EK367" s="19">
        <f t="shared" si="1408"/>
        <v>3.0706415275985584E-3</v>
      </c>
      <c r="EL367" s="19">
        <f t="shared" si="1408"/>
        <v>0.27341406260570239</v>
      </c>
      <c r="EM367" s="19">
        <f t="shared" si="1408"/>
        <v>0.23959644984667844</v>
      </c>
      <c r="EN367" s="19">
        <f t="shared" si="1408"/>
        <v>9.8192963724553061E-3</v>
      </c>
      <c r="EO367" s="19">
        <f t="shared" si="1408"/>
        <v>5.0357031810408674E-2</v>
      </c>
      <c r="EP367" s="19">
        <f t="shared" si="1408"/>
        <v>0.10752199791705873</v>
      </c>
      <c r="EQ367" s="19">
        <f t="shared" si="1408"/>
        <v>1.5041226344033858E-2</v>
      </c>
      <c r="ER367" s="19">
        <f t="shared" si="1408"/>
        <v>6.80465508944233E-3</v>
      </c>
      <c r="ES367" s="19">
        <f t="shared" si="1408"/>
        <v>3.6397564791387591E-3</v>
      </c>
      <c r="ET367" s="19">
        <f t="shared" si="1408"/>
        <v>3.2667230525576917E-3</v>
      </c>
      <c r="EU367" s="19">
        <f t="shared" si="1408"/>
        <v>1.2225576356611189E-2</v>
      </c>
      <c r="EV367" s="19">
        <f t="shared" si="1408"/>
        <v>1.6080758084371914E-3</v>
      </c>
      <c r="EW367" s="19">
        <f>DZ367/$EA367</f>
        <v>1.4217082828498972E-3</v>
      </c>
      <c r="EX367" s="19"/>
      <c r="EY367" s="19"/>
      <c r="EZ367" s="19">
        <f t="shared" ref="EZ367:FS367" si="1409">LN(AX367/AX366)</f>
        <v>-3.2659109673724318E-2</v>
      </c>
      <c r="FA367" s="19">
        <f t="shared" si="1409"/>
        <v>-2.3893952076370989E-2</v>
      </c>
      <c r="FB367" s="19">
        <f t="shared" si="1409"/>
        <v>-4.0918539409465132E-2</v>
      </c>
      <c r="FC367" s="19">
        <f t="shared" si="1409"/>
        <v>-9.0411272691768695E-3</v>
      </c>
      <c r="FD367" s="19">
        <f t="shared" si="1409"/>
        <v>3.8202567525182189E-2</v>
      </c>
      <c r="FE367" s="19">
        <f t="shared" si="1409"/>
        <v>-2.3786769516995605E-2</v>
      </c>
      <c r="FF367" s="19">
        <f t="shared" si="1409"/>
        <v>-0.13751868036189446</v>
      </c>
      <c r="FG367" s="19">
        <f t="shared" si="1409"/>
        <v>-6.3175708729892491E-2</v>
      </c>
      <c r="FH367" s="19">
        <f t="shared" si="1409"/>
        <v>3.613048340139334E-2</v>
      </c>
      <c r="FI367" s="19">
        <f t="shared" si="1409"/>
        <v>2.6121659819984391E-2</v>
      </c>
      <c r="FJ367" s="19">
        <f t="shared" si="1409"/>
        <v>6.1428145381252776E-2</v>
      </c>
      <c r="FK367" s="19">
        <f t="shared" si="1409"/>
        <v>-1.1075644047837039E-2</v>
      </c>
      <c r="FL367" s="19">
        <f t="shared" si="1409"/>
        <v>-4.9289097805850134E-2</v>
      </c>
      <c r="FM367" s="19">
        <f t="shared" si="1409"/>
        <v>-0.14529953640835958</v>
      </c>
      <c r="FN367" s="19">
        <f t="shared" si="1409"/>
        <v>-1.2149286822583552E-3</v>
      </c>
      <c r="FO367" s="19">
        <f t="shared" si="1409"/>
        <v>-3.7037785709000286E-2</v>
      </c>
      <c r="FP367" s="19">
        <f t="shared" si="1409"/>
        <v>-2.8460299321696567E-2</v>
      </c>
      <c r="FQ367" s="19">
        <f t="shared" si="1409"/>
        <v>1.4879343242081781E-2</v>
      </c>
      <c r="FR367" s="19">
        <f t="shared" si="1409"/>
        <v>-6.8772846226893627E-2</v>
      </c>
      <c r="FS367" s="19">
        <f t="shared" si="1409"/>
        <v>-2.944482812058458E-2</v>
      </c>
      <c r="FT367" s="19">
        <f>LN(BR367/BR366)</f>
        <v>-5.6873467056474905E-2</v>
      </c>
      <c r="FU367" s="19"/>
      <c r="FV367" s="19"/>
      <c r="FW367" s="19">
        <f>EXP(SUMPRODUCT($EC367:$EW367,EZ367:FT367))</f>
        <v>0.98558425058852062</v>
      </c>
      <c r="FX367" s="19">
        <f>IF(ISERR(FW367),FX366,FW367*FX366)</f>
        <v>0.56888539366428514</v>
      </c>
      <c r="FY367" s="19">
        <f>FX367/FX$370</f>
        <v>0.82948548833572144</v>
      </c>
      <c r="FZ367" s="19"/>
      <c r="GA367" s="19">
        <f t="shared" si="1385"/>
        <v>1.0301088370490179</v>
      </c>
      <c r="GB367" s="19">
        <f>IF(ISERR(GA367),GB366,GA367*GB366)</f>
        <v>0.73713186264627006</v>
      </c>
      <c r="GC367" s="19">
        <f>GB367/GB$370</f>
        <v>0.94426266761836464</v>
      </c>
      <c r="GD367" s="19"/>
      <c r="GE367" s="19">
        <f t="shared" si="1386"/>
        <v>0.96209218633458815</v>
      </c>
      <c r="GF367" s="19">
        <f>IF(ISERR(GE367),GF366,GE367*GF366)</f>
        <v>0.60153230393651469</v>
      </c>
      <c r="GG367" s="19">
        <f>GF367/GF$370</f>
        <v>0.66874403203899913</v>
      </c>
      <c r="GH367" s="19"/>
      <c r="GI367" s="132">
        <f t="shared" si="1318"/>
        <v>1.9769316558727426</v>
      </c>
      <c r="GJ367" s="19">
        <f>FY367*GC367*GG367*GI367</f>
        <v>1.0355073534596904</v>
      </c>
      <c r="GK367" s="19">
        <f>X367/X$370</f>
        <v>1.035505190480605</v>
      </c>
      <c r="GL367" s="3"/>
      <c r="GM367" s="3"/>
      <c r="GN367" s="5"/>
      <c r="GO367" s="5">
        <f t="shared" si="1233"/>
        <v>62</v>
      </c>
      <c r="GP367" s="570" t="b">
        <f>(GO367+Begin_year_chart1&lt;=End_year_chart1)</f>
        <v>0</v>
      </c>
      <c r="GS367" s="11"/>
      <c r="GT367" s="11"/>
      <c r="GU367" s="11"/>
      <c r="GV367" s="11"/>
      <c r="GW367" s="11"/>
      <c r="GX367" s="11"/>
      <c r="GY367" s="11"/>
      <c r="GZ367" s="11"/>
      <c r="HA367" s="12"/>
      <c r="HB367" s="12"/>
      <c r="HC367" s="12"/>
      <c r="HD367" s="12"/>
      <c r="HF367" s="12"/>
      <c r="HG367" s="12"/>
      <c r="HH367" s="12"/>
      <c r="HJ367" s="17"/>
      <c r="HL367" s="18"/>
      <c r="HM367" s="9"/>
      <c r="HN367" s="9"/>
      <c r="HO367" s="9"/>
      <c r="HP367" s="9"/>
      <c r="HQ367" s="9"/>
      <c r="HR367" s="9"/>
      <c r="HS367" s="9"/>
      <c r="HT367" s="9"/>
      <c r="HU367" s="9"/>
      <c r="HV367" s="23"/>
      <c r="HX367" s="5"/>
      <c r="HY367" s="5"/>
      <c r="IC367" s="11"/>
      <c r="ID367" s="11"/>
      <c r="IE367" s="11"/>
      <c r="IG367" s="12"/>
      <c r="IH367" s="19"/>
      <c r="II367" s="19"/>
      <c r="IJ367" s="11"/>
      <c r="IK367" s="12"/>
      <c r="IL367" s="12"/>
      <c r="IM367" s="12"/>
      <c r="IN367" s="12"/>
      <c r="IP367" s="12"/>
      <c r="IQ367" s="12"/>
      <c r="IR367" s="12"/>
    </row>
    <row r="368" spans="1:252" hidden="1" x14ac:dyDescent="0.2">
      <c r="B368" s="1"/>
      <c r="W368" s="253"/>
      <c r="X368" s="52"/>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c r="AV368" s="19"/>
      <c r="AX368" s="19"/>
      <c r="AY368" s="19"/>
      <c r="AZ368" s="19"/>
      <c r="BA368" s="19"/>
      <c r="BB368" s="19"/>
      <c r="BC368" s="19"/>
      <c r="BD368" s="19"/>
      <c r="BE368" s="19"/>
      <c r="BF368" s="19"/>
      <c r="BG368" s="19"/>
      <c r="BH368" s="19"/>
      <c r="BI368" s="19"/>
      <c r="BJ368" s="19"/>
      <c r="BK368" s="19"/>
      <c r="BL368" s="19"/>
      <c r="BM368" s="19"/>
      <c r="BN368" s="19"/>
      <c r="BO368" s="19"/>
      <c r="BP368" s="19"/>
      <c r="BQ368" s="19"/>
      <c r="BR368" s="19"/>
      <c r="BS368" s="19"/>
      <c r="BU368" s="16"/>
      <c r="BV368" s="16"/>
      <c r="BW368" s="16"/>
      <c r="BX368" s="16"/>
      <c r="BY368" s="16"/>
      <c r="BZ368" s="16"/>
      <c r="CA368" s="16"/>
      <c r="CB368" s="16"/>
      <c r="CC368" s="16"/>
      <c r="CD368" s="16"/>
      <c r="CE368" s="16"/>
      <c r="CF368" s="3"/>
      <c r="CG368" s="35"/>
      <c r="CI368" s="19"/>
      <c r="CJ368" s="19"/>
      <c r="CK368" s="19"/>
      <c r="CL368" s="19"/>
      <c r="CM368" s="19"/>
      <c r="CN368" s="19"/>
      <c r="CO368" s="19"/>
      <c r="CP368" s="19"/>
      <c r="CQ368" s="19"/>
      <c r="CR368" s="19"/>
      <c r="CS368" s="19"/>
      <c r="CT368" s="19"/>
      <c r="CU368" s="19"/>
      <c r="CV368" s="19"/>
      <c r="CW368" s="19"/>
      <c r="CX368" s="19"/>
      <c r="CY368" s="19"/>
      <c r="CZ368" s="19"/>
      <c r="DA368" s="19"/>
      <c r="DB368" s="19"/>
      <c r="DC368" s="19"/>
      <c r="DF368" s="19"/>
      <c r="DG368" s="19"/>
      <c r="DH368" s="19"/>
      <c r="DI368" s="19"/>
      <c r="DJ368" s="19"/>
      <c r="DK368" s="19"/>
      <c r="DL368" s="19"/>
      <c r="DM368" s="19"/>
      <c r="DN368" s="19"/>
      <c r="DO368" s="19"/>
      <c r="DP368" s="19"/>
      <c r="DQ368" s="19"/>
      <c r="DR368" s="19"/>
      <c r="DS368" s="19"/>
      <c r="DT368" s="19"/>
      <c r="DU368" s="19"/>
      <c r="DV368" s="19"/>
      <c r="DW368" s="19"/>
      <c r="DX368" s="19"/>
      <c r="DY368" s="19"/>
      <c r="DZ368" s="19"/>
      <c r="EA368" s="19"/>
      <c r="EB368" s="19"/>
      <c r="EC368" s="19"/>
      <c r="ED368" s="19"/>
      <c r="EE368" s="19"/>
      <c r="EF368" s="19"/>
      <c r="EG368" s="19"/>
      <c r="EH368" s="19"/>
      <c r="EI368" s="19"/>
      <c r="EJ368" s="19"/>
      <c r="EK368" s="19"/>
      <c r="EL368" s="19"/>
      <c r="EM368" s="19"/>
      <c r="EN368" s="19"/>
      <c r="EO368" s="19"/>
      <c r="EP368" s="19"/>
      <c r="EQ368" s="19"/>
      <c r="ER368" s="19"/>
      <c r="ES368" s="19"/>
      <c r="ET368" s="19"/>
      <c r="EU368" s="19"/>
      <c r="EV368" s="19"/>
      <c r="EW368" s="19"/>
      <c r="EX368" s="19"/>
      <c r="EY368" s="19"/>
      <c r="EZ368" s="19"/>
      <c r="FA368" s="19"/>
      <c r="FB368" s="19"/>
      <c r="FC368" s="19"/>
      <c r="FD368" s="19"/>
      <c r="FE368" s="19"/>
      <c r="FF368" s="19"/>
      <c r="FG368" s="19"/>
      <c r="FH368" s="19"/>
      <c r="FI368" s="19"/>
      <c r="FJ368" s="19"/>
      <c r="FK368" s="19"/>
      <c r="FL368" s="19"/>
      <c r="FM368" s="19"/>
      <c r="FN368" s="19"/>
      <c r="FO368" s="19"/>
      <c r="FP368" s="19"/>
      <c r="FQ368" s="19"/>
      <c r="FR368" s="19"/>
      <c r="FS368" s="19"/>
      <c r="FT368" s="19"/>
      <c r="FU368" s="19"/>
      <c r="FV368" s="19"/>
      <c r="FW368" s="19"/>
      <c r="FX368" s="19"/>
      <c r="FY368" s="19"/>
      <c r="FZ368" s="19"/>
      <c r="GA368" s="19"/>
      <c r="GB368" s="19"/>
      <c r="GC368" s="19"/>
      <c r="GD368" s="19"/>
      <c r="GE368" s="19"/>
      <c r="GF368" s="19"/>
      <c r="GG368" s="19"/>
      <c r="GH368" s="19"/>
      <c r="GI368" s="19"/>
      <c r="GJ368" s="19"/>
      <c r="GK368" s="19"/>
      <c r="GL368" s="3"/>
      <c r="GM368" s="3"/>
      <c r="GN368" s="5"/>
      <c r="GO368" s="5"/>
      <c r="GS368" s="11"/>
      <c r="GT368" s="11"/>
      <c r="GU368" s="11"/>
      <c r="GV368" s="11"/>
      <c r="GW368" s="11"/>
      <c r="GX368" s="11"/>
      <c r="GY368" s="11"/>
      <c r="GZ368" s="11"/>
      <c r="HA368" s="12"/>
      <c r="HB368" s="12"/>
      <c r="HC368" s="12"/>
      <c r="HD368" s="12"/>
      <c r="HF368" s="12"/>
      <c r="HG368" s="12"/>
      <c r="HH368" s="12"/>
      <c r="HJ368" s="17"/>
      <c r="HL368" s="18"/>
      <c r="HM368" s="9"/>
      <c r="HN368" s="9"/>
      <c r="HO368" s="9"/>
      <c r="HP368" s="9"/>
      <c r="HQ368" s="9"/>
      <c r="HR368" s="9"/>
      <c r="HS368" s="9"/>
      <c r="HT368" s="9"/>
      <c r="HU368" s="9"/>
      <c r="HV368" s="23"/>
      <c r="HX368" s="5"/>
      <c r="HY368" s="5"/>
      <c r="IC368" s="11"/>
      <c r="ID368" s="11"/>
      <c r="IE368" s="11"/>
      <c r="IG368" s="12"/>
      <c r="IH368" s="19"/>
      <c r="II368" s="19"/>
      <c r="IJ368" s="11"/>
      <c r="IK368" s="12"/>
      <c r="IL368" s="12"/>
      <c r="IM368" s="12"/>
      <c r="IN368" s="12"/>
      <c r="IP368" s="12"/>
      <c r="IQ368" s="12"/>
      <c r="IR368" s="12"/>
    </row>
    <row r="369" spans="1:244" hidden="1" x14ac:dyDescent="0.2">
      <c r="W369" s="253"/>
      <c r="X369" s="52"/>
      <c r="AR369" s="19"/>
      <c r="AS369" s="19"/>
      <c r="AT369" s="19"/>
      <c r="AU369" s="19"/>
      <c r="AV369" s="19"/>
      <c r="AX369" s="19"/>
      <c r="AY369" s="19"/>
      <c r="AZ369" s="19"/>
      <c r="BA369" s="19"/>
      <c r="BB369" s="19"/>
      <c r="BC369" s="19"/>
      <c r="BD369" s="19"/>
      <c r="BE369" s="19"/>
      <c r="BF369" s="19"/>
      <c r="BG369" s="19"/>
      <c r="BH369" s="19"/>
      <c r="BI369" s="19"/>
      <c r="BJ369" s="19"/>
      <c r="BK369" s="19"/>
      <c r="BL369" s="19"/>
      <c r="BM369" s="19"/>
      <c r="BN369" s="19"/>
      <c r="BO369" s="19"/>
      <c r="BP369" s="19"/>
      <c r="BQ369" s="19"/>
      <c r="BR369" s="19"/>
      <c r="BS369" s="19"/>
      <c r="BU369" s="3"/>
      <c r="BW369" s="3"/>
      <c r="BX369" s="16"/>
      <c r="BY369" s="16"/>
      <c r="CG369" s="35"/>
      <c r="CI369" s="19"/>
      <c r="CJ369" s="19"/>
      <c r="CK369" s="19"/>
      <c r="CL369" s="19"/>
      <c r="CM369" s="19"/>
      <c r="CN369" s="19"/>
      <c r="CO369" s="19"/>
      <c r="CP369" s="19"/>
      <c r="CQ369" s="19"/>
      <c r="CR369" s="19"/>
      <c r="CS369" s="19"/>
      <c r="CT369" s="19"/>
      <c r="CU369" s="19"/>
      <c r="CV369" s="19"/>
      <c r="CW369" s="19"/>
      <c r="CX369" s="19"/>
      <c r="CY369" s="19"/>
      <c r="CZ369" s="19"/>
      <c r="DA369" s="19"/>
      <c r="DB369" s="19"/>
      <c r="DC369" s="19"/>
      <c r="GL369" s="3"/>
      <c r="GM369" s="3"/>
      <c r="GO369" s="5"/>
      <c r="HJ369" s="17"/>
      <c r="IJ369" s="11">
        <f t="shared" si="1220"/>
        <v>0</v>
      </c>
    </row>
    <row r="370" spans="1:244" hidden="1" x14ac:dyDescent="0.2">
      <c r="A370" t="s">
        <v>64</v>
      </c>
      <c r="B370" s="1">
        <f>Base_year</f>
        <v>1985</v>
      </c>
      <c r="X370">
        <f>INDEX(X305:X368,base_row,0)</f>
        <v>11405.411661116657</v>
      </c>
      <c r="Z370">
        <f>INDEX(Z305:Z366,base_row,0)</f>
        <v>1.6516785474249418</v>
      </c>
      <c r="AA370">
        <f t="shared" ref="AA370:AT370" si="1410">INDEX(AA305:AA366,base_row,0)</f>
        <v>2.311954699426539</v>
      </c>
      <c r="AB370">
        <f t="shared" si="1410"/>
        <v>0.36215693571317675</v>
      </c>
      <c r="AC370">
        <f t="shared" si="1410"/>
        <v>2.0280696481458951E-5</v>
      </c>
      <c r="AD370">
        <f t="shared" si="1410"/>
        <v>1.4806800985315953E-4</v>
      </c>
      <c r="AE370">
        <f t="shared" si="1410"/>
        <v>1.2994075613915641E-4</v>
      </c>
      <c r="AF370">
        <f t="shared" si="1410"/>
        <v>3.2192637370938608</v>
      </c>
      <c r="AG370">
        <f t="shared" si="1410"/>
        <v>14.594896429380016</v>
      </c>
      <c r="AH370">
        <f t="shared" si="1410"/>
        <v>0.34247293262047279</v>
      </c>
      <c r="AI370">
        <f t="shared" si="1410"/>
        <v>7.7671270948643505</v>
      </c>
      <c r="AJ370">
        <f t="shared" si="1410"/>
        <v>5.0112523917096174</v>
      </c>
      <c r="AK370">
        <f t="shared" si="1410"/>
        <v>1.2694619276903043</v>
      </c>
      <c r="AL370">
        <f t="shared" si="1410"/>
        <v>10.433478994007377</v>
      </c>
      <c r="AM370">
        <f t="shared" si="1410"/>
        <v>12.519977597339388</v>
      </c>
      <c r="AN370">
        <f t="shared" si="1410"/>
        <v>1.0559268420377397</v>
      </c>
      <c r="AO370">
        <f t="shared" si="1410"/>
        <v>0.56042251801831933</v>
      </c>
      <c r="AP370">
        <f t="shared" si="1410"/>
        <v>1.1269567683483117</v>
      </c>
      <c r="AQ370">
        <f t="shared" si="1410"/>
        <v>0.70820275296378421</v>
      </c>
      <c r="AR370" s="19">
        <f t="shared" si="1410"/>
        <v>0.52094807084864392</v>
      </c>
      <c r="AS370" s="19">
        <f t="shared" si="1410"/>
        <v>0.70203870576136096</v>
      </c>
      <c r="AT370" s="19">
        <f t="shared" si="1410"/>
        <v>0.49128779623254365</v>
      </c>
      <c r="AU370" s="19">
        <f>INDEX(AU305:AU366,base_row,0)</f>
        <v>14.220044809517269</v>
      </c>
      <c r="AV370" s="19"/>
      <c r="AX370" s="19">
        <f>INDEX(AX305:AX366,base_row,0)</f>
        <v>1</v>
      </c>
      <c r="AY370" s="19">
        <f t="shared" ref="AY370:BS370" si="1411">INDEX(AY305:AY366,base_row,0)</f>
        <v>1</v>
      </c>
      <c r="AZ370" s="19">
        <f t="shared" si="1411"/>
        <v>1</v>
      </c>
      <c r="BA370" s="19">
        <f t="shared" si="1411"/>
        <v>1</v>
      </c>
      <c r="BB370" s="19">
        <f t="shared" si="1411"/>
        <v>1</v>
      </c>
      <c r="BC370" s="19">
        <f t="shared" si="1411"/>
        <v>1</v>
      </c>
      <c r="BD370" s="19">
        <f t="shared" si="1411"/>
        <v>1</v>
      </c>
      <c r="BE370" s="19">
        <f t="shared" si="1411"/>
        <v>1</v>
      </c>
      <c r="BF370" s="19">
        <f t="shared" si="1411"/>
        <v>1</v>
      </c>
      <c r="BG370" s="19">
        <f t="shared" si="1411"/>
        <v>1</v>
      </c>
      <c r="BH370" s="19">
        <f>INDEX(BH305:BH366,base_row,0)</f>
        <v>1</v>
      </c>
      <c r="BI370" s="19">
        <f t="shared" si="1411"/>
        <v>1</v>
      </c>
      <c r="BJ370" s="19">
        <f t="shared" si="1411"/>
        <v>1</v>
      </c>
      <c r="BK370" s="19">
        <f t="shared" si="1411"/>
        <v>1</v>
      </c>
      <c r="BL370" s="19">
        <f t="shared" si="1411"/>
        <v>1</v>
      </c>
      <c r="BM370" s="19">
        <f t="shared" si="1411"/>
        <v>1</v>
      </c>
      <c r="BN370" s="19">
        <f t="shared" si="1411"/>
        <v>1</v>
      </c>
      <c r="BO370" s="19">
        <f t="shared" si="1411"/>
        <v>1</v>
      </c>
      <c r="BP370" s="19">
        <f t="shared" si="1411"/>
        <v>1</v>
      </c>
      <c r="BQ370" s="19">
        <f t="shared" si="1411"/>
        <v>1</v>
      </c>
      <c r="BR370" s="19">
        <f t="shared" si="1411"/>
        <v>1</v>
      </c>
      <c r="BS370" s="19">
        <f t="shared" si="1411"/>
        <v>1</v>
      </c>
      <c r="BU370" s="3"/>
      <c r="BW370" s="3"/>
      <c r="BX370" s="16"/>
      <c r="BY370" s="16"/>
      <c r="CG370" s="35"/>
      <c r="CI370" s="19">
        <f t="shared" ref="CI370:DC370" si="1412">INDEX(CI305:CI366,base_row,0)</f>
        <v>7.1405505411685791E-2</v>
      </c>
      <c r="CJ370" s="19">
        <f t="shared" si="1412"/>
        <v>1.3690115619286918E-2</v>
      </c>
      <c r="CK370" s="19">
        <f t="shared" si="1412"/>
        <v>2.4436581551881254E-3</v>
      </c>
      <c r="CL370" s="19">
        <f t="shared" si="1412"/>
        <v>8.7677677028458446E-7</v>
      </c>
      <c r="CM370" s="19">
        <f t="shared" si="1412"/>
        <v>8.7677677028458446E-7</v>
      </c>
      <c r="CN370" s="19">
        <f t="shared" si="1412"/>
        <v>8.7677677028458446E-7</v>
      </c>
      <c r="CO370" s="19">
        <f t="shared" si="1412"/>
        <v>2.1814194943936369E-2</v>
      </c>
      <c r="CP370" s="19">
        <f t="shared" si="1412"/>
        <v>0.17687772236264551</v>
      </c>
      <c r="CQ370" s="19">
        <f t="shared" si="1412"/>
        <v>2.3409133022156206E-3</v>
      </c>
      <c r="CR370" s="19">
        <f t="shared" si="1412"/>
        <v>0.22091560174497221</v>
      </c>
      <c r="CS370" s="19">
        <f t="shared" si="1412"/>
        <v>0.17380614850652146</v>
      </c>
      <c r="CT370" s="19">
        <f t="shared" si="1412"/>
        <v>1.1260493049948065E-2</v>
      </c>
      <c r="CU370" s="19">
        <f t="shared" si="1412"/>
        <v>6.9354397605616916E-2</v>
      </c>
      <c r="CV370" s="19">
        <f t="shared" si="1412"/>
        <v>0.16935580607984649</v>
      </c>
      <c r="CW370" s="19">
        <f t="shared" si="1412"/>
        <v>1.9168276568715129E-2</v>
      </c>
      <c r="CX370" s="19">
        <f t="shared" si="1412"/>
        <v>1.039478942959249E-2</v>
      </c>
      <c r="CY370" s="19">
        <f t="shared" si="1412"/>
        <v>4.8038122035597569E-3</v>
      </c>
      <c r="CZ370" s="19">
        <f t="shared" si="1412"/>
        <v>5.5166327611224295E-3</v>
      </c>
      <c r="DA370" s="19">
        <f t="shared" si="1412"/>
        <v>2.0602501665028465E-2</v>
      </c>
      <c r="DB370" s="19">
        <f t="shared" si="1412"/>
        <v>3.2777267456660765E-3</v>
      </c>
      <c r="DC370" s="19">
        <f t="shared" si="1412"/>
        <v>2.9690735141414573E-3</v>
      </c>
      <c r="FX370">
        <f>INDEX(FX305:FX366,base_row,1)</f>
        <v>0.685829229882847</v>
      </c>
      <c r="GB370">
        <f>INDEX(GB305:GB366,base_row,1)</f>
        <v>0.78064281044328121</v>
      </c>
      <c r="GF370">
        <f>INDEX(GF305:GF366,base_row,1)</f>
        <v>0.89949558443526434</v>
      </c>
      <c r="GL370" s="3"/>
      <c r="GM370" s="3"/>
      <c r="GO370" s="5"/>
      <c r="HJ370" s="17"/>
      <c r="IJ370" s="11">
        <f t="shared" si="1220"/>
        <v>0</v>
      </c>
    </row>
    <row r="371" spans="1:244" hidden="1" x14ac:dyDescent="0.2">
      <c r="A371" t="s">
        <v>64</v>
      </c>
      <c r="B371" s="1">
        <f>Base_year2</f>
        <v>1996</v>
      </c>
      <c r="Z371" s="19">
        <f>INDEX(Z305:Z366,base_row2,0)</f>
        <v>1.4643803407885925</v>
      </c>
      <c r="AA371" s="19">
        <f t="shared" ref="AA371:AU371" si="1413">INDEX(AA305:AA366,base_row2,0)</f>
        <v>1.8847757756929875</v>
      </c>
      <c r="AB371" s="19">
        <f t="shared" si="1413"/>
        <v>0.45926638233783879</v>
      </c>
      <c r="AC371" s="19">
        <f t="shared" si="1413"/>
        <v>1.6924803361338518E-5</v>
      </c>
      <c r="AD371" s="19">
        <f t="shared" si="1413"/>
        <v>1.1279530243876408E-4</v>
      </c>
      <c r="AE371" s="19">
        <f t="shared" si="1413"/>
        <v>1.2741299459368953E-4</v>
      </c>
      <c r="AF371" s="19">
        <f t="shared" si="1413"/>
        <v>3.6857747909207288</v>
      </c>
      <c r="AG371" s="19">
        <f t="shared" si="1413"/>
        <v>14.299446100956194</v>
      </c>
      <c r="AH371" s="19">
        <f t="shared" si="1413"/>
        <v>0.39651444062392677</v>
      </c>
      <c r="AI371" s="19">
        <f t="shared" si="1413"/>
        <v>8.9384567690515002</v>
      </c>
      <c r="AJ371" s="19">
        <f t="shared" si="1413"/>
        <v>6.2475398805110851</v>
      </c>
      <c r="AK371" s="19">
        <f t="shared" si="1413"/>
        <v>0.85434985847642275</v>
      </c>
      <c r="AL371" s="19">
        <f t="shared" si="1413"/>
        <v>7.9614932117113915</v>
      </c>
      <c r="AM371" s="19">
        <f t="shared" si="1413"/>
        <v>10.46542884828227</v>
      </c>
      <c r="AN371" s="19">
        <f t="shared" si="1413"/>
        <v>0.93092040422476829</v>
      </c>
      <c r="AO371" s="19">
        <f t="shared" si="1413"/>
        <v>0.4063849302810027</v>
      </c>
      <c r="AP371" s="19">
        <f t="shared" si="1413"/>
        <v>0.4329966087315133</v>
      </c>
      <c r="AQ371" s="19">
        <f t="shared" si="1413"/>
        <v>0.60093132535719962</v>
      </c>
      <c r="AR371" s="19">
        <f t="shared" si="1413"/>
        <v>0.45569138410445892</v>
      </c>
      <c r="AS371" s="19">
        <f t="shared" si="1413"/>
        <v>0.78860543910296932</v>
      </c>
      <c r="AT371" s="19">
        <f t="shared" si="1413"/>
        <v>0.4136462639432511</v>
      </c>
      <c r="AU371" s="19">
        <f t="shared" si="1413"/>
        <v>12.797247336673294</v>
      </c>
      <c r="AV371" s="19"/>
      <c r="AX371" s="19">
        <f>INDEX(AX305:AX366,base_row2,0)</f>
        <v>0.88660129604010562</v>
      </c>
      <c r="AY371" s="19">
        <f t="shared" ref="AY371:BS371" si="1414">INDEX(AY305:AY366,base_row2,0)</f>
        <v>0.81523040921194967</v>
      </c>
      <c r="AZ371" s="19">
        <f t="shared" si="1414"/>
        <v>1.2681418938820803</v>
      </c>
      <c r="BA371" s="19">
        <f t="shared" si="1414"/>
        <v>0.83452771835580386</v>
      </c>
      <c r="BB371" s="19">
        <f t="shared" si="1414"/>
        <v>0.76178036397344884</v>
      </c>
      <c r="BC371" s="19">
        <f t="shared" si="1414"/>
        <v>0.98054681517506459</v>
      </c>
      <c r="BD371" s="19">
        <f t="shared" si="1414"/>
        <v>1.1449123439162532</v>
      </c>
      <c r="BE371" s="19">
        <f t="shared" si="1414"/>
        <v>0.97975659985986119</v>
      </c>
      <c r="BF371" s="19">
        <f t="shared" si="1414"/>
        <v>1.1577978954130737</v>
      </c>
      <c r="BG371" s="19">
        <f t="shared" si="1414"/>
        <v>1.1508060393348831</v>
      </c>
      <c r="BH371" s="19">
        <f>INDEX(BH305:BH366,base_row2,0)</f>
        <v>1.24670229957819</v>
      </c>
      <c r="BI371" s="19">
        <f t="shared" si="1414"/>
        <v>0.67300156061462324</v>
      </c>
      <c r="BJ371" s="19">
        <f t="shared" si="1414"/>
        <v>0.76307176314671199</v>
      </c>
      <c r="BK371" s="19">
        <f t="shared" si="1414"/>
        <v>0.83589836858064925</v>
      </c>
      <c r="BL371" s="19">
        <f t="shared" si="1414"/>
        <v>0.88161448990942159</v>
      </c>
      <c r="BM371" s="19">
        <f t="shared" si="1414"/>
        <v>0.72514025974188034</v>
      </c>
      <c r="BN371" s="19">
        <f t="shared" si="1414"/>
        <v>0.38421758570749875</v>
      </c>
      <c r="BO371" s="19">
        <f t="shared" si="1414"/>
        <v>0.84853006126047892</v>
      </c>
      <c r="BP371" s="19">
        <f t="shared" si="1414"/>
        <v>0.87473475688684399</v>
      </c>
      <c r="BQ371" s="19">
        <f t="shared" si="1414"/>
        <v>1.1233076362188987</v>
      </c>
      <c r="BR371" s="19">
        <f t="shared" si="1414"/>
        <v>0.84196323848324928</v>
      </c>
      <c r="BS371" s="19">
        <f t="shared" si="1414"/>
        <v>0.89994423421987269</v>
      </c>
      <c r="BU371" s="3"/>
      <c r="BV371" s="19">
        <f t="shared" ref="BV371:CB371" si="1415">INDEX(BV305:BV366,base_row2,1)</f>
        <v>1.3891291162026258</v>
      </c>
      <c r="BW371" s="19">
        <f t="shared" si="1415"/>
        <v>0.89994423421987269</v>
      </c>
      <c r="BX371" s="19">
        <f t="shared" si="1415"/>
        <v>0.97758929409743733</v>
      </c>
      <c r="BY371" s="19">
        <f t="shared" si="1415"/>
        <v>0.91742036720794784</v>
      </c>
      <c r="BZ371" s="19">
        <f t="shared" si="1415"/>
        <v>1.0034389742497474</v>
      </c>
      <c r="CA371" s="19">
        <f t="shared" si="1415"/>
        <v>1.2501392589801257</v>
      </c>
      <c r="CB371" s="19">
        <f t="shared" si="1415"/>
        <v>1.2501387387135006</v>
      </c>
      <c r="CC371" s="19"/>
      <c r="CD371" s="19">
        <f>INDEX(CD305:CD366,base_row2,1)</f>
        <v>0.89686032916942948</v>
      </c>
      <c r="CG371" s="35"/>
      <c r="CI371" s="19">
        <f t="shared" ref="CI371:DC371" si="1416">INDEX(CI306:CI369,base_row2,0)</f>
        <v>6.0911397479843928E-2</v>
      </c>
      <c r="CJ371" s="19">
        <f t="shared" si="1416"/>
        <v>1.1974008836104251E-2</v>
      </c>
      <c r="CK371" s="19">
        <f t="shared" si="1416"/>
        <v>2.4085281911417991E-3</v>
      </c>
      <c r="CL371" s="19">
        <f t="shared" si="1416"/>
        <v>7.0199875945947933E-7</v>
      </c>
      <c r="CM371" s="19">
        <f t="shared" si="1416"/>
        <v>7.0199875945947933E-7</v>
      </c>
      <c r="CN371" s="19">
        <f t="shared" si="1416"/>
        <v>7.0199875945947933E-7</v>
      </c>
      <c r="CO371" s="19">
        <f t="shared" si="1416"/>
        <v>2.4656154355954123E-2</v>
      </c>
      <c r="CP371" s="19">
        <f t="shared" si="1416"/>
        <v>0.17160128772803757</v>
      </c>
      <c r="CQ371" s="19">
        <f t="shared" si="1416"/>
        <v>2.8507026939175359E-3</v>
      </c>
      <c r="CR371" s="19">
        <f t="shared" si="1416"/>
        <v>0.24325598004788274</v>
      </c>
      <c r="CS371" s="19">
        <f t="shared" si="1416"/>
        <v>0.217897195634186</v>
      </c>
      <c r="CT371" s="19">
        <f t="shared" si="1416"/>
        <v>9.4980574067995479E-3</v>
      </c>
      <c r="CU371" s="19">
        <f t="shared" si="1416"/>
        <v>5.4859837342243603E-2</v>
      </c>
      <c r="CV371" s="19">
        <f t="shared" si="1416"/>
        <v>0.14267540915301655</v>
      </c>
      <c r="CW371" s="19">
        <f t="shared" si="1416"/>
        <v>1.6474608924205252E-2</v>
      </c>
      <c r="CX371" s="19">
        <f t="shared" si="1416"/>
        <v>7.4718432318686741E-3</v>
      </c>
      <c r="CY371" s="19">
        <f t="shared" si="1416"/>
        <v>4.6064539140301198E-3</v>
      </c>
      <c r="CZ371" s="19">
        <f t="shared" si="1416"/>
        <v>4.1311719362041137E-3</v>
      </c>
      <c r="DA371" s="19">
        <f t="shared" si="1416"/>
        <v>1.8128164239048714E-2</v>
      </c>
      <c r="DB371" s="19">
        <f t="shared" si="1416"/>
        <v>3.6262997197190967E-3</v>
      </c>
      <c r="DC371" s="19">
        <f t="shared" si="1416"/>
        <v>2.9707931695179268E-3</v>
      </c>
      <c r="GM371" s="3"/>
      <c r="GN371" s="3"/>
      <c r="HJ371" s="17"/>
      <c r="IJ371" s="11">
        <f t="shared" si="1220"/>
        <v>0</v>
      </c>
    </row>
    <row r="372" spans="1:244" s="308" customFormat="1" x14ac:dyDescent="0.2">
      <c r="B372" s="1"/>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X372" s="19"/>
      <c r="AY372" s="19"/>
      <c r="AZ372" s="19"/>
      <c r="BA372" s="19"/>
      <c r="BB372" s="19"/>
      <c r="BC372" s="19"/>
      <c r="BD372" s="19"/>
      <c r="BE372" s="19"/>
      <c r="BF372" s="19"/>
      <c r="BG372" s="19"/>
      <c r="BH372" s="19"/>
      <c r="BI372" s="19"/>
      <c r="BJ372" s="19"/>
      <c r="BK372" s="19"/>
      <c r="BL372" s="19"/>
      <c r="BM372" s="19"/>
      <c r="BN372" s="19"/>
      <c r="BO372" s="19"/>
      <c r="BP372" s="19"/>
      <c r="BQ372" s="19"/>
      <c r="BR372" s="19"/>
      <c r="BS372" s="19"/>
      <c r="BU372" s="3"/>
      <c r="BV372" s="19"/>
      <c r="BW372" s="19"/>
      <c r="BX372" s="19"/>
      <c r="BY372" s="19"/>
      <c r="BZ372" s="19"/>
      <c r="CA372" s="19"/>
      <c r="CB372" s="19"/>
      <c r="CC372" s="19"/>
      <c r="CD372" s="19"/>
      <c r="CG372" s="35"/>
      <c r="CI372" s="19"/>
      <c r="CJ372" s="19"/>
      <c r="CK372" s="19"/>
      <c r="CL372" s="19"/>
      <c r="CM372" s="19"/>
      <c r="CN372" s="19"/>
      <c r="CO372" s="19"/>
      <c r="CP372" s="19"/>
      <c r="CQ372" s="19"/>
      <c r="CR372" s="19"/>
      <c r="CS372" s="19"/>
      <c r="CT372" s="19"/>
      <c r="CU372" s="19"/>
      <c r="CV372" s="19"/>
      <c r="CW372" s="19"/>
      <c r="CX372" s="19"/>
      <c r="CY372" s="19"/>
      <c r="CZ372" s="19"/>
      <c r="DA372" s="19"/>
      <c r="DB372" s="19"/>
      <c r="DC372" s="19"/>
      <c r="GM372" s="3"/>
      <c r="GN372" s="3"/>
      <c r="HJ372" s="17"/>
      <c r="IJ372" s="11"/>
    </row>
    <row r="373" spans="1:244" s="308" customFormat="1" x14ac:dyDescent="0.2">
      <c r="B373" s="1"/>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X373" s="19"/>
      <c r="AY373" s="19"/>
      <c r="AZ373" s="19"/>
      <c r="BA373" s="19"/>
      <c r="BB373" s="19"/>
      <c r="BC373" s="19"/>
      <c r="BD373" s="19"/>
      <c r="BE373" s="19"/>
      <c r="BF373" s="19"/>
      <c r="BG373" s="19"/>
      <c r="BH373" s="19"/>
      <c r="BI373" s="19"/>
      <c r="BJ373" s="19"/>
      <c r="BK373" s="19"/>
      <c r="BL373" s="19"/>
      <c r="BM373" s="19"/>
      <c r="BN373" s="19"/>
      <c r="BO373" s="19"/>
      <c r="BP373" s="19"/>
      <c r="BQ373" s="19"/>
      <c r="BR373" s="19"/>
      <c r="BS373" s="19"/>
      <c r="BU373" s="3"/>
      <c r="BV373" s="19"/>
      <c r="BW373" s="19"/>
      <c r="BX373" s="19"/>
      <c r="BY373" s="19"/>
      <c r="BZ373" s="19"/>
      <c r="CA373" s="19"/>
      <c r="CB373" s="19"/>
      <c r="CC373" s="19"/>
      <c r="CD373" s="19"/>
      <c r="CG373" s="35"/>
      <c r="CI373" s="19"/>
      <c r="CJ373" s="19"/>
      <c r="CK373" s="19"/>
      <c r="CL373" s="19"/>
      <c r="CM373" s="19"/>
      <c r="CN373" s="19"/>
      <c r="CO373" s="19"/>
      <c r="CP373" s="19"/>
      <c r="CQ373" s="19"/>
      <c r="CR373" s="19"/>
      <c r="CS373" s="19"/>
      <c r="CT373" s="19"/>
      <c r="CU373" s="19"/>
      <c r="CV373" s="19"/>
      <c r="CW373" s="19"/>
      <c r="CX373" s="19"/>
      <c r="CY373" s="19"/>
      <c r="CZ373" s="19"/>
      <c r="DA373" s="19"/>
      <c r="DB373" s="19"/>
      <c r="DC373" s="19"/>
      <c r="GM373" s="3"/>
      <c r="GN373" s="3"/>
      <c r="HJ373" s="17"/>
      <c r="IJ373" s="11"/>
    </row>
    <row r="374" spans="1:244" s="308" customFormat="1" x14ac:dyDescent="0.2">
      <c r="B374" s="1"/>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9"/>
      <c r="BU374" s="3"/>
      <c r="BV374" s="19"/>
      <c r="BW374" s="19"/>
      <c r="BX374" s="19"/>
      <c r="BY374" s="19"/>
      <c r="BZ374" s="19"/>
      <c r="CA374" s="19"/>
      <c r="CB374" s="19"/>
      <c r="CC374" s="19"/>
      <c r="CD374" s="19"/>
      <c r="CG374" s="35"/>
      <c r="CI374" s="19"/>
      <c r="CJ374" s="19"/>
      <c r="CK374" s="19"/>
      <c r="CL374" s="19"/>
      <c r="CM374" s="19"/>
      <c r="CN374" s="19"/>
      <c r="CO374" s="19"/>
      <c r="CP374" s="19"/>
      <c r="CQ374" s="19"/>
      <c r="CR374" s="19"/>
      <c r="CS374" s="19"/>
      <c r="CT374" s="19"/>
      <c r="CU374" s="19"/>
      <c r="CV374" s="19"/>
      <c r="CW374" s="19"/>
      <c r="CX374" s="19"/>
      <c r="CY374" s="19"/>
      <c r="CZ374" s="19"/>
      <c r="DA374" s="19"/>
      <c r="DB374" s="19"/>
      <c r="DC374" s="19"/>
      <c r="GM374" s="3"/>
      <c r="GN374" s="3"/>
      <c r="HJ374" s="17"/>
      <c r="IJ374" s="11"/>
    </row>
    <row r="375" spans="1:244" s="308" customFormat="1" x14ac:dyDescent="0.2">
      <c r="B375" s="1"/>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X375" s="19"/>
      <c r="AY375" s="19"/>
      <c r="AZ375" s="19"/>
      <c r="BA375" s="19"/>
      <c r="BB375" s="19"/>
      <c r="BC375" s="19"/>
      <c r="BD375" s="19"/>
      <c r="BE375" s="19"/>
      <c r="BF375" s="19"/>
      <c r="BG375" s="19"/>
      <c r="BH375" s="19"/>
      <c r="BI375" s="19"/>
      <c r="BJ375" s="19"/>
      <c r="BK375" s="19"/>
      <c r="BL375" s="19"/>
      <c r="BM375" s="19"/>
      <c r="BN375" s="19"/>
      <c r="BO375" s="19"/>
      <c r="BP375" s="19"/>
      <c r="BQ375" s="19"/>
      <c r="BR375" s="19"/>
      <c r="BS375" s="19"/>
      <c r="BU375" s="3"/>
      <c r="BV375" s="19"/>
      <c r="BW375" s="19"/>
      <c r="BX375" s="19"/>
      <c r="BY375" s="19"/>
      <c r="BZ375" s="19"/>
      <c r="CA375" s="19"/>
      <c r="CB375" s="19"/>
      <c r="CC375" s="19"/>
      <c r="CD375" s="19"/>
      <c r="CG375" s="35"/>
      <c r="CI375" s="19"/>
      <c r="CJ375" s="19"/>
      <c r="CK375" s="19"/>
      <c r="CL375" s="19"/>
      <c r="CM375" s="19"/>
      <c r="CN375" s="19"/>
      <c r="CO375" s="19"/>
      <c r="CP375" s="19"/>
      <c r="CQ375" s="19"/>
      <c r="CR375" s="19"/>
      <c r="CS375" s="19"/>
      <c r="CT375" s="19"/>
      <c r="CU375" s="19"/>
      <c r="CV375" s="19"/>
      <c r="CW375" s="19"/>
      <c r="CX375" s="19"/>
      <c r="CY375" s="19"/>
      <c r="CZ375" s="19"/>
      <c r="DA375" s="19"/>
      <c r="DB375" s="19"/>
      <c r="DC375" s="19"/>
      <c r="GM375" s="3"/>
      <c r="GN375" s="3"/>
      <c r="HJ375" s="17"/>
      <c r="IJ375" s="11"/>
    </row>
    <row r="376" spans="1:244" s="308" customFormat="1" x14ac:dyDescent="0.2">
      <c r="B376" s="1"/>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X376" s="19"/>
      <c r="AY376" s="19"/>
      <c r="AZ376" s="19"/>
      <c r="BA376" s="19"/>
      <c r="BB376" s="19"/>
      <c r="BC376" s="19"/>
      <c r="BD376" s="19"/>
      <c r="BE376" s="19"/>
      <c r="BF376" s="19"/>
      <c r="BG376" s="19"/>
      <c r="BH376" s="19"/>
      <c r="BI376" s="19"/>
      <c r="BJ376" s="19"/>
      <c r="BK376" s="19"/>
      <c r="BL376" s="19"/>
      <c r="BM376" s="19"/>
      <c r="BN376" s="19"/>
      <c r="BO376" s="19"/>
      <c r="BP376" s="19"/>
      <c r="BQ376" s="19"/>
      <c r="BR376" s="19"/>
      <c r="BS376" s="19"/>
      <c r="BU376" s="3"/>
      <c r="BV376" s="19"/>
      <c r="BW376" s="19"/>
      <c r="BX376" s="19"/>
      <c r="BY376" s="19"/>
      <c r="BZ376" s="19"/>
      <c r="CA376" s="19"/>
      <c r="CB376" s="19"/>
      <c r="CC376" s="19"/>
      <c r="CD376" s="19"/>
      <c r="CG376" s="35"/>
      <c r="CI376" s="19"/>
      <c r="CJ376" s="19"/>
      <c r="CK376" s="19"/>
      <c r="CL376" s="19"/>
      <c r="CM376" s="19"/>
      <c r="CN376" s="19"/>
      <c r="CO376" s="19"/>
      <c r="CP376" s="19"/>
      <c r="CQ376" s="19"/>
      <c r="CR376" s="19"/>
      <c r="CS376" s="19"/>
      <c r="CT376" s="19"/>
      <c r="CU376" s="19"/>
      <c r="CV376" s="19"/>
      <c r="CW376" s="19"/>
      <c r="CX376" s="19"/>
      <c r="CY376" s="19"/>
      <c r="CZ376" s="19"/>
      <c r="DA376" s="19"/>
      <c r="DB376" s="19"/>
      <c r="DC376" s="19"/>
      <c r="GM376" s="3"/>
      <c r="GN376" s="3"/>
      <c r="HJ376" s="17"/>
      <c r="IJ376" s="11"/>
    </row>
    <row r="377" spans="1:244" s="308" customFormat="1" x14ac:dyDescent="0.2">
      <c r="B377" s="1"/>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X377" s="19"/>
      <c r="AY377" s="19"/>
      <c r="AZ377" s="19"/>
      <c r="BA377" s="19"/>
      <c r="BB377" s="19"/>
      <c r="BC377" s="19"/>
      <c r="BD377" s="19"/>
      <c r="BE377" s="19"/>
      <c r="BF377" s="19"/>
      <c r="BG377" s="19"/>
      <c r="BH377" s="19"/>
      <c r="BI377" s="19"/>
      <c r="BJ377" s="19"/>
      <c r="BK377" s="19"/>
      <c r="BL377" s="19"/>
      <c r="BM377" s="19"/>
      <c r="BN377" s="19"/>
      <c r="BO377" s="19"/>
      <c r="BP377" s="19"/>
      <c r="BQ377" s="19"/>
      <c r="BR377" s="19"/>
      <c r="BS377" s="19"/>
      <c r="BU377" s="3"/>
      <c r="BV377" s="19"/>
      <c r="BW377" s="19"/>
      <c r="BX377" s="19"/>
      <c r="BY377" s="19"/>
      <c r="BZ377" s="19"/>
      <c r="CA377" s="19"/>
      <c r="CB377" s="19"/>
      <c r="CC377" s="19"/>
      <c r="CD377" s="19"/>
      <c r="CG377" s="35"/>
      <c r="CI377" s="19"/>
      <c r="CJ377" s="19"/>
      <c r="CK377" s="19"/>
      <c r="CL377" s="19"/>
      <c r="CM377" s="19"/>
      <c r="CN377" s="19"/>
      <c r="CO377" s="19"/>
      <c r="CP377" s="19"/>
      <c r="CQ377" s="19"/>
      <c r="CR377" s="19"/>
      <c r="CS377" s="19"/>
      <c r="CT377" s="19"/>
      <c r="CU377" s="19"/>
      <c r="CV377" s="19"/>
      <c r="CW377" s="19"/>
      <c r="CX377" s="19"/>
      <c r="CY377" s="19"/>
      <c r="CZ377" s="19"/>
      <c r="DA377" s="19"/>
      <c r="DB377" s="19"/>
      <c r="DC377" s="19"/>
      <c r="GM377" s="3"/>
      <c r="GN377" s="3"/>
      <c r="HJ377" s="17"/>
      <c r="IJ377" s="11"/>
    </row>
    <row r="378" spans="1:244" s="308" customFormat="1" x14ac:dyDescent="0.2">
      <c r="B378" s="1"/>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X378" s="19"/>
      <c r="AY378" s="19"/>
      <c r="AZ378" s="19"/>
      <c r="BA378" s="19"/>
      <c r="BB378" s="19"/>
      <c r="BC378" s="19"/>
      <c r="BD378" s="19"/>
      <c r="BE378" s="19"/>
      <c r="BF378" s="19"/>
      <c r="BG378" s="19"/>
      <c r="BH378" s="19"/>
      <c r="BI378" s="19"/>
      <c r="BJ378" s="19"/>
      <c r="BK378" s="19"/>
      <c r="BL378" s="19"/>
      <c r="BM378" s="19"/>
      <c r="BN378" s="19"/>
      <c r="BO378" s="19"/>
      <c r="BP378" s="19"/>
      <c r="BQ378" s="19"/>
      <c r="BR378" s="19"/>
      <c r="BS378" s="19"/>
      <c r="BU378" s="3"/>
      <c r="BV378" s="19"/>
      <c r="BW378" s="19"/>
      <c r="BX378" s="19"/>
      <c r="BY378" s="19"/>
      <c r="BZ378" s="19"/>
      <c r="CA378" s="19"/>
      <c r="CB378" s="19"/>
      <c r="CC378" s="19"/>
      <c r="CD378" s="19"/>
      <c r="CG378" s="35"/>
      <c r="CI378" s="19"/>
      <c r="CJ378" s="19"/>
      <c r="CK378" s="19"/>
      <c r="CL378" s="19"/>
      <c r="CM378" s="19"/>
      <c r="CN378" s="19"/>
      <c r="CO378" s="19"/>
      <c r="CP378" s="19"/>
      <c r="CQ378" s="19"/>
      <c r="CR378" s="19"/>
      <c r="CS378" s="19"/>
      <c r="CT378" s="19"/>
      <c r="CU378" s="19"/>
      <c r="CV378" s="19"/>
      <c r="CW378" s="19"/>
      <c r="CX378" s="19"/>
      <c r="CY378" s="19"/>
      <c r="CZ378" s="19"/>
      <c r="DA378" s="19"/>
      <c r="DB378" s="19"/>
      <c r="DC378" s="19"/>
      <c r="GM378" s="3"/>
      <c r="GN378" s="3"/>
      <c r="HJ378" s="17"/>
      <c r="IJ378" s="11"/>
    </row>
    <row r="379" spans="1:244" s="308" customFormat="1" x14ac:dyDescent="0.2">
      <c r="B379" s="1"/>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c r="AV379" s="19"/>
      <c r="BU379" s="3"/>
      <c r="BV379" s="19"/>
      <c r="BW379" s="19"/>
      <c r="BX379" s="19"/>
      <c r="BY379" s="19"/>
      <c r="BZ379" s="19"/>
      <c r="CA379" s="19"/>
      <c r="CB379" s="19"/>
      <c r="CC379" s="19"/>
      <c r="CD379" s="19"/>
      <c r="CG379" s="35"/>
      <c r="CI379" s="19"/>
      <c r="CJ379" s="19"/>
      <c r="CK379" s="19"/>
      <c r="CL379" s="19"/>
      <c r="CM379" s="19"/>
      <c r="CN379" s="19"/>
      <c r="CO379" s="19"/>
      <c r="CP379" s="19"/>
      <c r="CQ379" s="19"/>
      <c r="CR379" s="19"/>
      <c r="CS379" s="19"/>
      <c r="CT379" s="19"/>
      <c r="CU379" s="19"/>
      <c r="CV379" s="19"/>
      <c r="CW379" s="19"/>
      <c r="CX379" s="19"/>
      <c r="CY379" s="19"/>
      <c r="CZ379" s="19"/>
      <c r="DA379" s="19"/>
      <c r="DB379" s="19"/>
      <c r="DC379" s="19"/>
      <c r="GM379" s="3"/>
      <c r="GN379" s="3"/>
      <c r="HJ379" s="17"/>
      <c r="IJ379" s="11"/>
    </row>
    <row r="380" spans="1:244" s="308" customFormat="1" x14ac:dyDescent="0.2">
      <c r="B380" s="1"/>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BU380" s="3"/>
      <c r="BV380" s="19"/>
      <c r="BW380" s="19"/>
      <c r="BX380" s="19"/>
      <c r="BY380" s="19"/>
      <c r="BZ380" s="19"/>
      <c r="CA380" s="19"/>
      <c r="CB380" s="19"/>
      <c r="CC380" s="19"/>
      <c r="CD380" s="19"/>
      <c r="CG380" s="35"/>
      <c r="CI380" s="19"/>
      <c r="CJ380" s="19"/>
      <c r="CK380" s="19"/>
      <c r="CL380" s="19"/>
      <c r="CM380" s="19"/>
      <c r="CN380" s="19"/>
      <c r="CO380" s="19"/>
      <c r="CP380" s="19"/>
      <c r="CQ380" s="19"/>
      <c r="CR380" s="19"/>
      <c r="CS380" s="19"/>
      <c r="CT380" s="19"/>
      <c r="CU380" s="19"/>
      <c r="CV380" s="19"/>
      <c r="CW380" s="19"/>
      <c r="CX380" s="19"/>
      <c r="CY380" s="19"/>
      <c r="CZ380" s="19"/>
      <c r="DA380" s="19"/>
      <c r="DB380" s="19"/>
      <c r="DC380" s="19"/>
      <c r="GM380" s="3"/>
      <c r="GN380" s="3"/>
      <c r="HJ380" s="17"/>
      <c r="IJ380" s="11"/>
    </row>
    <row r="381" spans="1:244" s="308" customFormat="1" hidden="1" x14ac:dyDescent="0.2">
      <c r="B381" s="1"/>
      <c r="C381" s="2" t="s">
        <v>718</v>
      </c>
      <c r="E381" s="308" t="s">
        <v>495</v>
      </c>
      <c r="Z381" s="2" t="s">
        <v>616</v>
      </c>
      <c r="AX381" s="2" t="s">
        <v>21</v>
      </c>
      <c r="BU381" s="3"/>
      <c r="BV381" s="6" t="s">
        <v>75</v>
      </c>
      <c r="BW381" s="6"/>
      <c r="CG381" s="35"/>
      <c r="CH381" s="5"/>
      <c r="CI381" s="2" t="s">
        <v>24</v>
      </c>
      <c r="DF381" s="2" t="s">
        <v>25</v>
      </c>
      <c r="EC381" s="2" t="s">
        <v>27</v>
      </c>
      <c r="EZ381" s="2" t="s">
        <v>68</v>
      </c>
      <c r="FV381" s="3"/>
      <c r="GA381" s="6" t="s">
        <v>698</v>
      </c>
      <c r="GE381" s="6" t="s">
        <v>699</v>
      </c>
      <c r="GI381" s="308" t="s">
        <v>97</v>
      </c>
      <c r="GJ381" s="308" t="s">
        <v>73</v>
      </c>
      <c r="GK381" s="308" t="s">
        <v>74</v>
      </c>
      <c r="GM381" s="3"/>
      <c r="GN381" s="3"/>
      <c r="HJ381" s="17"/>
      <c r="IJ381" s="11"/>
    </row>
    <row r="382" spans="1:244" s="308" customFormat="1" hidden="1" x14ac:dyDescent="0.2">
      <c r="B382" s="1"/>
      <c r="BU382" s="3"/>
      <c r="BV382" s="80" t="s">
        <v>17</v>
      </c>
      <c r="BW382" s="80" t="s">
        <v>95</v>
      </c>
      <c r="BX382" s="80" t="s">
        <v>81</v>
      </c>
      <c r="BY382" s="80"/>
      <c r="BZ382" s="80"/>
      <c r="CA382" s="80"/>
      <c r="CB382" s="80" t="s">
        <v>76</v>
      </c>
      <c r="CC382" s="80"/>
      <c r="CD382" s="80" t="s">
        <v>34</v>
      </c>
      <c r="CE382" s="80" t="s">
        <v>33</v>
      </c>
      <c r="CF382" s="325" t="s">
        <v>722</v>
      </c>
      <c r="CG382" s="35"/>
      <c r="CH382" s="5"/>
      <c r="FV382" s="3"/>
      <c r="GM382" s="3"/>
      <c r="GN382" s="3"/>
      <c r="HJ382" s="17"/>
      <c r="IJ382" s="11"/>
    </row>
    <row r="383" spans="1:244" s="308" customFormat="1" hidden="1" x14ac:dyDescent="0.2">
      <c r="B383" s="1"/>
      <c r="C383" s="78" t="str">
        <f>C2</f>
        <v>311/312</v>
      </c>
      <c r="D383" s="78" t="str">
        <f t="shared" ref="D383:X383" si="1417">D2</f>
        <v>313/314</v>
      </c>
      <c r="E383" s="78" t="str">
        <f t="shared" si="1417"/>
        <v>315/316</v>
      </c>
      <c r="F383" s="78" t="str">
        <f t="shared" si="1417"/>
        <v xml:space="preserve"> Not Used</v>
      </c>
      <c r="G383" s="78" t="str">
        <f t="shared" si="1417"/>
        <v xml:space="preserve"> Not Used</v>
      </c>
      <c r="H383" s="78" t="str">
        <f t="shared" si="1417"/>
        <v xml:space="preserve"> Not Used</v>
      </c>
      <c r="I383" s="78">
        <f t="shared" si="1417"/>
        <v>321</v>
      </c>
      <c r="J383" s="78">
        <f t="shared" si="1417"/>
        <v>322</v>
      </c>
      <c r="K383" s="78">
        <f t="shared" si="1417"/>
        <v>323</v>
      </c>
      <c r="L383" s="78">
        <f t="shared" si="1417"/>
        <v>324</v>
      </c>
      <c r="M383" s="78">
        <f t="shared" si="1417"/>
        <v>325</v>
      </c>
      <c r="N383" s="78">
        <f t="shared" si="1417"/>
        <v>326</v>
      </c>
      <c r="O383" s="78">
        <f t="shared" si="1417"/>
        <v>327</v>
      </c>
      <c r="P383" s="78">
        <f t="shared" si="1417"/>
        <v>331</v>
      </c>
      <c r="Q383" s="78">
        <f t="shared" si="1417"/>
        <v>332</v>
      </c>
      <c r="R383" s="78">
        <f t="shared" si="1417"/>
        <v>333</v>
      </c>
      <c r="S383" s="78">
        <f t="shared" si="1417"/>
        <v>334</v>
      </c>
      <c r="T383" s="78">
        <f t="shared" si="1417"/>
        <v>335</v>
      </c>
      <c r="U383" s="78">
        <f t="shared" si="1417"/>
        <v>336</v>
      </c>
      <c r="V383" s="78">
        <f t="shared" si="1417"/>
        <v>337</v>
      </c>
      <c r="W383" s="78">
        <f t="shared" si="1417"/>
        <v>339</v>
      </c>
      <c r="X383" s="78">
        <f t="shared" si="1417"/>
        <v>0</v>
      </c>
      <c r="Z383" s="78" t="str">
        <f t="shared" ref="Z383:AT383" si="1418">C383</f>
        <v>311/312</v>
      </c>
      <c r="AA383" s="78" t="str">
        <f t="shared" si="1418"/>
        <v>313/314</v>
      </c>
      <c r="AB383" s="78" t="str">
        <f t="shared" si="1418"/>
        <v>315/316</v>
      </c>
      <c r="AC383" s="78" t="str">
        <f t="shared" si="1418"/>
        <v xml:space="preserve"> Not Used</v>
      </c>
      <c r="AD383" s="78" t="str">
        <f t="shared" si="1418"/>
        <v xml:space="preserve"> Not Used</v>
      </c>
      <c r="AE383" s="78" t="str">
        <f t="shared" si="1418"/>
        <v xml:space="preserve"> Not Used</v>
      </c>
      <c r="AF383" s="78">
        <f t="shared" si="1418"/>
        <v>321</v>
      </c>
      <c r="AG383" s="78">
        <f t="shared" si="1418"/>
        <v>322</v>
      </c>
      <c r="AH383" s="78">
        <f t="shared" si="1418"/>
        <v>323</v>
      </c>
      <c r="AI383" s="78">
        <f t="shared" si="1418"/>
        <v>324</v>
      </c>
      <c r="AJ383" s="78">
        <f t="shared" si="1418"/>
        <v>325</v>
      </c>
      <c r="AK383" s="78">
        <f t="shared" si="1418"/>
        <v>326</v>
      </c>
      <c r="AL383" s="78">
        <f t="shared" si="1418"/>
        <v>327</v>
      </c>
      <c r="AM383" s="78">
        <f t="shared" si="1418"/>
        <v>331</v>
      </c>
      <c r="AN383" s="78">
        <f t="shared" si="1418"/>
        <v>332</v>
      </c>
      <c r="AO383" s="78">
        <f t="shared" si="1418"/>
        <v>333</v>
      </c>
      <c r="AP383" s="78">
        <f t="shared" si="1418"/>
        <v>334</v>
      </c>
      <c r="AQ383" s="78">
        <f t="shared" si="1418"/>
        <v>335</v>
      </c>
      <c r="AR383" s="78">
        <f t="shared" si="1418"/>
        <v>336</v>
      </c>
      <c r="AS383" s="78">
        <f t="shared" si="1418"/>
        <v>337</v>
      </c>
      <c r="AT383" s="78">
        <f t="shared" si="1418"/>
        <v>339</v>
      </c>
      <c r="AU383" s="80" t="s">
        <v>18</v>
      </c>
      <c r="AV383" s="80"/>
      <c r="AX383" s="78" t="str">
        <f t="shared" ref="AX383:BR383" si="1419">C383</f>
        <v>311/312</v>
      </c>
      <c r="AY383" s="78" t="str">
        <f t="shared" si="1419"/>
        <v>313/314</v>
      </c>
      <c r="AZ383" s="78" t="str">
        <f t="shared" si="1419"/>
        <v>315/316</v>
      </c>
      <c r="BA383" s="78" t="str">
        <f t="shared" si="1419"/>
        <v xml:space="preserve"> Not Used</v>
      </c>
      <c r="BB383" s="78" t="str">
        <f t="shared" si="1419"/>
        <v xml:space="preserve"> Not Used</v>
      </c>
      <c r="BC383" s="78" t="str">
        <f t="shared" si="1419"/>
        <v xml:space="preserve"> Not Used</v>
      </c>
      <c r="BD383" s="78">
        <f t="shared" si="1419"/>
        <v>321</v>
      </c>
      <c r="BE383" s="78">
        <f t="shared" si="1419"/>
        <v>322</v>
      </c>
      <c r="BF383" s="78">
        <f t="shared" si="1419"/>
        <v>323</v>
      </c>
      <c r="BG383" s="78">
        <f t="shared" si="1419"/>
        <v>324</v>
      </c>
      <c r="BH383" s="78">
        <f t="shared" si="1419"/>
        <v>325</v>
      </c>
      <c r="BI383" s="78">
        <f t="shared" si="1419"/>
        <v>326</v>
      </c>
      <c r="BJ383" s="78">
        <f t="shared" si="1419"/>
        <v>327</v>
      </c>
      <c r="BK383" s="78">
        <f t="shared" si="1419"/>
        <v>331</v>
      </c>
      <c r="BL383" s="78">
        <f t="shared" si="1419"/>
        <v>332</v>
      </c>
      <c r="BM383" s="78">
        <f t="shared" si="1419"/>
        <v>333</v>
      </c>
      <c r="BN383" s="78">
        <f t="shared" si="1419"/>
        <v>334</v>
      </c>
      <c r="BO383" s="78">
        <f t="shared" si="1419"/>
        <v>335</v>
      </c>
      <c r="BP383" s="78">
        <f t="shared" si="1419"/>
        <v>336</v>
      </c>
      <c r="BQ383" s="78">
        <f t="shared" si="1419"/>
        <v>337</v>
      </c>
      <c r="BR383" s="78">
        <f t="shared" si="1419"/>
        <v>339</v>
      </c>
      <c r="BS383" s="78" t="s">
        <v>16</v>
      </c>
      <c r="BU383" s="3"/>
      <c r="BV383" s="80" t="s">
        <v>493</v>
      </c>
      <c r="BW383" s="80" t="s">
        <v>77</v>
      </c>
      <c r="BX383" s="238" t="s">
        <v>468</v>
      </c>
      <c r="BY383" s="238" t="s">
        <v>492</v>
      </c>
      <c r="BZ383" s="80" t="s">
        <v>77</v>
      </c>
      <c r="CA383" s="80" t="s">
        <v>78</v>
      </c>
      <c r="CB383" s="80" t="s">
        <v>79</v>
      </c>
      <c r="CC383" s="80"/>
      <c r="CD383" s="80" t="s">
        <v>33</v>
      </c>
      <c r="CE383" s="80" t="s">
        <v>84</v>
      </c>
      <c r="CG383" s="35"/>
      <c r="CH383" s="5" t="s">
        <v>12</v>
      </c>
      <c r="CI383" s="78" t="str">
        <f t="shared" ref="CI383:DC383" si="1420">C383</f>
        <v>311/312</v>
      </c>
      <c r="CJ383" s="78" t="str">
        <f t="shared" si="1420"/>
        <v>313/314</v>
      </c>
      <c r="CK383" s="78" t="str">
        <f t="shared" si="1420"/>
        <v>315/316</v>
      </c>
      <c r="CL383" s="78" t="str">
        <f t="shared" si="1420"/>
        <v xml:space="preserve"> Not Used</v>
      </c>
      <c r="CM383" s="78" t="str">
        <f t="shared" si="1420"/>
        <v xml:space="preserve"> Not Used</v>
      </c>
      <c r="CN383" s="78" t="str">
        <f t="shared" si="1420"/>
        <v xml:space="preserve"> Not Used</v>
      </c>
      <c r="CO383" s="78">
        <f t="shared" si="1420"/>
        <v>321</v>
      </c>
      <c r="CP383" s="78">
        <f t="shared" si="1420"/>
        <v>322</v>
      </c>
      <c r="CQ383" s="78">
        <f t="shared" si="1420"/>
        <v>323</v>
      </c>
      <c r="CR383" s="78">
        <f t="shared" si="1420"/>
        <v>324</v>
      </c>
      <c r="CS383" s="78">
        <f t="shared" si="1420"/>
        <v>325</v>
      </c>
      <c r="CT383" s="78">
        <f t="shared" si="1420"/>
        <v>326</v>
      </c>
      <c r="CU383" s="78">
        <f t="shared" si="1420"/>
        <v>327</v>
      </c>
      <c r="CV383" s="78">
        <f t="shared" si="1420"/>
        <v>331</v>
      </c>
      <c r="CW383" s="78">
        <f t="shared" si="1420"/>
        <v>332</v>
      </c>
      <c r="CX383" s="78">
        <f t="shared" si="1420"/>
        <v>333</v>
      </c>
      <c r="CY383" s="78">
        <f t="shared" si="1420"/>
        <v>334</v>
      </c>
      <c r="CZ383" s="78">
        <f t="shared" si="1420"/>
        <v>335</v>
      </c>
      <c r="DA383" s="78">
        <f t="shared" si="1420"/>
        <v>336</v>
      </c>
      <c r="DB383" s="78">
        <f t="shared" si="1420"/>
        <v>337</v>
      </c>
      <c r="DC383" s="78">
        <f t="shared" si="1420"/>
        <v>339</v>
      </c>
      <c r="DF383" s="78" t="str">
        <f t="shared" ref="DF383:DZ383" si="1421">C383</f>
        <v>311/312</v>
      </c>
      <c r="DG383" s="78" t="str">
        <f t="shared" si="1421"/>
        <v>313/314</v>
      </c>
      <c r="DH383" s="78" t="str">
        <f t="shared" si="1421"/>
        <v>315/316</v>
      </c>
      <c r="DI383" s="78" t="str">
        <f t="shared" si="1421"/>
        <v xml:space="preserve"> Not Used</v>
      </c>
      <c r="DJ383" s="78" t="str">
        <f t="shared" si="1421"/>
        <v xml:space="preserve"> Not Used</v>
      </c>
      <c r="DK383" s="78" t="str">
        <f t="shared" si="1421"/>
        <v xml:space="preserve"> Not Used</v>
      </c>
      <c r="DL383" s="78">
        <f t="shared" si="1421"/>
        <v>321</v>
      </c>
      <c r="DM383" s="78">
        <f t="shared" si="1421"/>
        <v>322</v>
      </c>
      <c r="DN383" s="78">
        <f t="shared" si="1421"/>
        <v>323</v>
      </c>
      <c r="DO383" s="78">
        <f t="shared" si="1421"/>
        <v>324</v>
      </c>
      <c r="DP383" s="78">
        <f t="shared" si="1421"/>
        <v>325</v>
      </c>
      <c r="DQ383" s="78">
        <f t="shared" si="1421"/>
        <v>326</v>
      </c>
      <c r="DR383" s="78">
        <f t="shared" si="1421"/>
        <v>327</v>
      </c>
      <c r="DS383" s="78">
        <f t="shared" si="1421"/>
        <v>331</v>
      </c>
      <c r="DT383" s="78">
        <f t="shared" si="1421"/>
        <v>332</v>
      </c>
      <c r="DU383" s="78">
        <f t="shared" si="1421"/>
        <v>333</v>
      </c>
      <c r="DV383" s="78">
        <f t="shared" si="1421"/>
        <v>334</v>
      </c>
      <c r="DW383" s="78">
        <f t="shared" si="1421"/>
        <v>335</v>
      </c>
      <c r="DX383" s="78">
        <f t="shared" si="1421"/>
        <v>336</v>
      </c>
      <c r="DY383" s="78">
        <f t="shared" si="1421"/>
        <v>337</v>
      </c>
      <c r="DZ383" s="78">
        <f t="shared" si="1421"/>
        <v>339</v>
      </c>
      <c r="EA383" s="78" t="s">
        <v>16</v>
      </c>
      <c r="EC383" s="78" t="str">
        <f t="shared" ref="EC383:EW383" si="1422">C383</f>
        <v>311/312</v>
      </c>
      <c r="ED383" s="78" t="str">
        <f t="shared" si="1422"/>
        <v>313/314</v>
      </c>
      <c r="EE383" s="78" t="str">
        <f t="shared" si="1422"/>
        <v>315/316</v>
      </c>
      <c r="EF383" s="78" t="str">
        <f t="shared" si="1422"/>
        <v xml:space="preserve"> Not Used</v>
      </c>
      <c r="EG383" s="78" t="str">
        <f t="shared" si="1422"/>
        <v xml:space="preserve"> Not Used</v>
      </c>
      <c r="EH383" s="78" t="str">
        <f t="shared" si="1422"/>
        <v xml:space="preserve"> Not Used</v>
      </c>
      <c r="EI383" s="78">
        <f t="shared" si="1422"/>
        <v>321</v>
      </c>
      <c r="EJ383" s="78">
        <f t="shared" si="1422"/>
        <v>322</v>
      </c>
      <c r="EK383" s="78">
        <f t="shared" si="1422"/>
        <v>323</v>
      </c>
      <c r="EL383" s="78">
        <f t="shared" si="1422"/>
        <v>324</v>
      </c>
      <c r="EM383" s="78">
        <f t="shared" si="1422"/>
        <v>325</v>
      </c>
      <c r="EN383" s="78">
        <f t="shared" si="1422"/>
        <v>326</v>
      </c>
      <c r="EO383" s="78">
        <f t="shared" si="1422"/>
        <v>327</v>
      </c>
      <c r="EP383" s="78">
        <f t="shared" si="1422"/>
        <v>331</v>
      </c>
      <c r="EQ383" s="78">
        <f t="shared" si="1422"/>
        <v>332</v>
      </c>
      <c r="ER383" s="78">
        <f t="shared" si="1422"/>
        <v>333</v>
      </c>
      <c r="ES383" s="78">
        <f t="shared" si="1422"/>
        <v>334</v>
      </c>
      <c r="ET383" s="78">
        <f t="shared" si="1422"/>
        <v>335</v>
      </c>
      <c r="EU383" s="78">
        <f t="shared" si="1422"/>
        <v>336</v>
      </c>
      <c r="EV383" s="78">
        <f t="shared" si="1422"/>
        <v>337</v>
      </c>
      <c r="EW383" s="78">
        <f t="shared" si="1422"/>
        <v>339</v>
      </c>
      <c r="EZ383" s="80" t="str">
        <f t="shared" ref="EZ383:FU383" si="1423">C383</f>
        <v>311/312</v>
      </c>
      <c r="FA383" s="80" t="str">
        <f t="shared" si="1423"/>
        <v>313/314</v>
      </c>
      <c r="FB383" s="80" t="str">
        <f t="shared" si="1423"/>
        <v>315/316</v>
      </c>
      <c r="FC383" s="80" t="str">
        <f t="shared" si="1423"/>
        <v xml:space="preserve"> Not Used</v>
      </c>
      <c r="FD383" s="80" t="str">
        <f t="shared" si="1423"/>
        <v xml:space="preserve"> Not Used</v>
      </c>
      <c r="FE383" s="80" t="str">
        <f t="shared" si="1423"/>
        <v xml:space="preserve"> Not Used</v>
      </c>
      <c r="FF383" s="80">
        <f t="shared" si="1423"/>
        <v>321</v>
      </c>
      <c r="FG383" s="80">
        <f t="shared" si="1423"/>
        <v>322</v>
      </c>
      <c r="FH383" s="80">
        <f t="shared" si="1423"/>
        <v>323</v>
      </c>
      <c r="FI383" s="80">
        <f t="shared" si="1423"/>
        <v>324</v>
      </c>
      <c r="FJ383" s="80">
        <f t="shared" si="1423"/>
        <v>325</v>
      </c>
      <c r="FK383" s="80">
        <f t="shared" si="1423"/>
        <v>326</v>
      </c>
      <c r="FL383" s="80">
        <f t="shared" si="1423"/>
        <v>327</v>
      </c>
      <c r="FM383" s="80">
        <f t="shared" si="1423"/>
        <v>331</v>
      </c>
      <c r="FN383" s="80">
        <f t="shared" si="1423"/>
        <v>332</v>
      </c>
      <c r="FO383" s="80">
        <f t="shared" si="1423"/>
        <v>333</v>
      </c>
      <c r="FP383" s="80">
        <f t="shared" si="1423"/>
        <v>334</v>
      </c>
      <c r="FQ383" s="80">
        <f t="shared" si="1423"/>
        <v>335</v>
      </c>
      <c r="FR383" s="80">
        <f t="shared" si="1423"/>
        <v>336</v>
      </c>
      <c r="FS383" s="80">
        <f t="shared" si="1423"/>
        <v>337</v>
      </c>
      <c r="FT383" s="80">
        <f t="shared" si="1423"/>
        <v>339</v>
      </c>
      <c r="FU383" s="308">
        <f t="shared" si="1423"/>
        <v>0</v>
      </c>
      <c r="FV383" s="3"/>
      <c r="FW383" s="80" t="s">
        <v>30</v>
      </c>
      <c r="FX383" s="80" t="s">
        <v>28</v>
      </c>
      <c r="FY383" s="80" t="s">
        <v>28</v>
      </c>
      <c r="GA383" s="80" t="s">
        <v>30</v>
      </c>
      <c r="GB383" s="80" t="s">
        <v>28</v>
      </c>
      <c r="GC383" s="80" t="s">
        <v>28</v>
      </c>
      <c r="GE383" s="80" t="s">
        <v>30</v>
      </c>
      <c r="GF383" s="80" t="s">
        <v>28</v>
      </c>
      <c r="GG383" s="80" t="s">
        <v>28</v>
      </c>
      <c r="GM383" s="3"/>
      <c r="GN383" s="3" t="str">
        <f>EC383</f>
        <v>311/312</v>
      </c>
      <c r="GO383" s="3" t="str">
        <f t="shared" ref="GO383:HC383" si="1424">ED383</f>
        <v>313/314</v>
      </c>
      <c r="GP383" s="3" t="str">
        <f t="shared" si="1424"/>
        <v>315/316</v>
      </c>
      <c r="GQ383" s="3" t="str">
        <f t="shared" si="1424"/>
        <v xml:space="preserve"> Not Used</v>
      </c>
      <c r="GR383" s="3" t="str">
        <f t="shared" si="1424"/>
        <v xml:space="preserve"> Not Used</v>
      </c>
      <c r="GS383" s="3" t="str">
        <f t="shared" si="1424"/>
        <v xml:space="preserve"> Not Used</v>
      </c>
      <c r="GT383" s="3">
        <f t="shared" si="1424"/>
        <v>321</v>
      </c>
      <c r="GU383" s="3">
        <f t="shared" si="1424"/>
        <v>322</v>
      </c>
      <c r="GV383" s="3">
        <f t="shared" si="1424"/>
        <v>323</v>
      </c>
      <c r="GW383" s="3">
        <f t="shared" si="1424"/>
        <v>324</v>
      </c>
      <c r="GX383" s="3">
        <f t="shared" si="1424"/>
        <v>325</v>
      </c>
      <c r="GY383" s="3">
        <f t="shared" si="1424"/>
        <v>326</v>
      </c>
      <c r="GZ383" s="3">
        <f t="shared" si="1424"/>
        <v>327</v>
      </c>
      <c r="HA383" s="3">
        <f t="shared" si="1424"/>
        <v>331</v>
      </c>
      <c r="HB383" s="3">
        <f t="shared" si="1424"/>
        <v>332</v>
      </c>
      <c r="HC383" s="3">
        <f t="shared" si="1424"/>
        <v>333</v>
      </c>
      <c r="HD383" s="3">
        <f>ES383</f>
        <v>334</v>
      </c>
      <c r="HE383" s="3">
        <f>ET383</f>
        <v>335</v>
      </c>
      <c r="HF383" s="3">
        <f>EU383</f>
        <v>336</v>
      </c>
      <c r="HG383" s="3">
        <f>EV383</f>
        <v>337</v>
      </c>
      <c r="HH383" s="3">
        <f>EW383</f>
        <v>339</v>
      </c>
      <c r="HJ383" s="17"/>
      <c r="IJ383" s="11"/>
    </row>
    <row r="384" spans="1:244" s="308" customFormat="1" hidden="1" x14ac:dyDescent="0.2">
      <c r="B384" s="1"/>
      <c r="C384" s="321" t="s">
        <v>715</v>
      </c>
      <c r="D384" s="321" t="s">
        <v>715</v>
      </c>
      <c r="E384" s="321" t="s">
        <v>715</v>
      </c>
      <c r="F384" s="321" t="s">
        <v>715</v>
      </c>
      <c r="G384" s="321" t="s">
        <v>715</v>
      </c>
      <c r="H384" s="321" t="s">
        <v>715</v>
      </c>
      <c r="I384" s="321" t="s">
        <v>715</v>
      </c>
      <c r="J384" s="321" t="s">
        <v>715</v>
      </c>
      <c r="K384" s="321" t="s">
        <v>715</v>
      </c>
      <c r="L384" s="321" t="s">
        <v>715</v>
      </c>
      <c r="M384" s="321" t="s">
        <v>715</v>
      </c>
      <c r="N384" s="321" t="s">
        <v>715</v>
      </c>
      <c r="O384" s="321" t="s">
        <v>715</v>
      </c>
      <c r="P384" s="321" t="s">
        <v>715</v>
      </c>
      <c r="Q384" s="321" t="s">
        <v>715</v>
      </c>
      <c r="R384" s="321" t="s">
        <v>715</v>
      </c>
      <c r="S384" s="321" t="s">
        <v>715</v>
      </c>
      <c r="T384" s="321" t="s">
        <v>715</v>
      </c>
      <c r="U384" s="321" t="s">
        <v>715</v>
      </c>
      <c r="V384" s="321" t="s">
        <v>715</v>
      </c>
      <c r="W384" s="321" t="s">
        <v>715</v>
      </c>
      <c r="X384" s="321" t="s">
        <v>715</v>
      </c>
      <c r="Z384" s="321" t="s">
        <v>715</v>
      </c>
      <c r="AA384" s="321" t="s">
        <v>715</v>
      </c>
      <c r="AB384" s="321" t="s">
        <v>715</v>
      </c>
      <c r="AC384" s="321" t="s">
        <v>715</v>
      </c>
      <c r="AD384" s="321" t="s">
        <v>715</v>
      </c>
      <c r="AE384" s="321" t="s">
        <v>715</v>
      </c>
      <c r="AF384" s="321" t="s">
        <v>715</v>
      </c>
      <c r="AG384" s="321" t="s">
        <v>715</v>
      </c>
      <c r="AH384" s="321" t="s">
        <v>715</v>
      </c>
      <c r="AI384" s="321" t="s">
        <v>715</v>
      </c>
      <c r="AJ384" s="321" t="s">
        <v>715</v>
      </c>
      <c r="AK384" s="321" t="s">
        <v>715</v>
      </c>
      <c r="AL384" s="321" t="s">
        <v>715</v>
      </c>
      <c r="AM384" s="321" t="s">
        <v>715</v>
      </c>
      <c r="AN384" s="321" t="s">
        <v>715</v>
      </c>
      <c r="AO384" s="321" t="s">
        <v>715</v>
      </c>
      <c r="AP384" s="321" t="s">
        <v>715</v>
      </c>
      <c r="AQ384" s="321" t="s">
        <v>715</v>
      </c>
      <c r="AR384" s="321" t="s">
        <v>715</v>
      </c>
      <c r="AS384" s="321" t="s">
        <v>715</v>
      </c>
      <c r="AT384" s="321" t="s">
        <v>715</v>
      </c>
      <c r="AU384" s="321" t="s">
        <v>715</v>
      </c>
      <c r="AV384" s="321"/>
      <c r="AX384" s="322" t="s">
        <v>719</v>
      </c>
      <c r="AY384" s="322" t="s">
        <v>719</v>
      </c>
      <c r="AZ384" s="322" t="s">
        <v>719</v>
      </c>
      <c r="BA384" s="322" t="s">
        <v>719</v>
      </c>
      <c r="BB384" s="322" t="s">
        <v>719</v>
      </c>
      <c r="BC384" s="322" t="s">
        <v>719</v>
      </c>
      <c r="BD384" s="322" t="s">
        <v>719</v>
      </c>
      <c r="BE384" s="322" t="s">
        <v>719</v>
      </c>
      <c r="BF384" s="322" t="s">
        <v>719</v>
      </c>
      <c r="BG384" s="322" t="s">
        <v>719</v>
      </c>
      <c r="BH384" s="322" t="s">
        <v>719</v>
      </c>
      <c r="BI384" s="322" t="s">
        <v>719</v>
      </c>
      <c r="BJ384" s="322" t="s">
        <v>719</v>
      </c>
      <c r="BK384" s="322" t="s">
        <v>719</v>
      </c>
      <c r="BL384" s="322" t="s">
        <v>719</v>
      </c>
      <c r="BM384" s="322" t="s">
        <v>719</v>
      </c>
      <c r="BN384" s="322" t="s">
        <v>719</v>
      </c>
      <c r="BO384" s="322" t="s">
        <v>719</v>
      </c>
      <c r="BP384" s="322" t="s">
        <v>719</v>
      </c>
      <c r="BQ384" s="322" t="s">
        <v>719</v>
      </c>
      <c r="BR384" s="322" t="s">
        <v>719</v>
      </c>
      <c r="BS384" s="322" t="s">
        <v>719</v>
      </c>
      <c r="BU384" s="3"/>
      <c r="BV384" s="80"/>
      <c r="BW384" s="80"/>
      <c r="BX384" s="80"/>
      <c r="BY384" s="80"/>
      <c r="BZ384" s="80"/>
      <c r="CA384" s="80"/>
      <c r="CB384" s="80"/>
      <c r="CC384" s="80"/>
      <c r="CD384" s="80"/>
      <c r="CE384" s="80"/>
      <c r="CG384" s="35"/>
      <c r="CH384" s="5" t="s">
        <v>226</v>
      </c>
      <c r="CI384" s="81" t="s">
        <v>102</v>
      </c>
      <c r="CJ384" s="81" t="s">
        <v>102</v>
      </c>
      <c r="CK384" s="81" t="s">
        <v>102</v>
      </c>
      <c r="CL384" s="81" t="s">
        <v>102</v>
      </c>
      <c r="CM384" s="81" t="s">
        <v>102</v>
      </c>
      <c r="CN384" s="81" t="s">
        <v>102</v>
      </c>
      <c r="CO384" s="81" t="s">
        <v>102</v>
      </c>
      <c r="CP384" s="81" t="s">
        <v>102</v>
      </c>
      <c r="CQ384" s="81" t="s">
        <v>102</v>
      </c>
      <c r="CR384" s="81" t="s">
        <v>102</v>
      </c>
      <c r="CS384" s="81" t="s">
        <v>102</v>
      </c>
      <c r="CT384" s="81" t="s">
        <v>102</v>
      </c>
      <c r="CU384" s="81" t="s">
        <v>102</v>
      </c>
      <c r="CV384" s="81" t="s">
        <v>102</v>
      </c>
      <c r="CW384" s="81" t="s">
        <v>102</v>
      </c>
      <c r="CX384" s="81" t="s">
        <v>102</v>
      </c>
      <c r="CY384" s="81" t="s">
        <v>102</v>
      </c>
      <c r="CZ384" s="81" t="s">
        <v>102</v>
      </c>
      <c r="DA384" s="81" t="s">
        <v>102</v>
      </c>
      <c r="DB384" s="81" t="s">
        <v>102</v>
      </c>
      <c r="DC384" s="81" t="s">
        <v>102</v>
      </c>
      <c r="DF384" s="81" t="s">
        <v>67</v>
      </c>
      <c r="DG384" s="81" t="s">
        <v>67</v>
      </c>
      <c r="DH384" s="81" t="s">
        <v>67</v>
      </c>
      <c r="DI384" s="81" t="s">
        <v>67</v>
      </c>
      <c r="DJ384" s="81" t="s">
        <v>67</v>
      </c>
      <c r="DK384" s="81" t="s">
        <v>67</v>
      </c>
      <c r="DL384" s="81" t="s">
        <v>67</v>
      </c>
      <c r="DM384" s="81" t="s">
        <v>67</v>
      </c>
      <c r="DN384" s="81" t="s">
        <v>67</v>
      </c>
      <c r="DO384" s="81" t="s">
        <v>67</v>
      </c>
      <c r="DP384" s="81" t="s">
        <v>67</v>
      </c>
      <c r="DQ384" s="81" t="s">
        <v>67</v>
      </c>
      <c r="DR384" s="81" t="s">
        <v>67</v>
      </c>
      <c r="DS384" s="81" t="s">
        <v>67</v>
      </c>
      <c r="DT384" s="81" t="s">
        <v>67</v>
      </c>
      <c r="DU384" s="81" t="s">
        <v>67</v>
      </c>
      <c r="DV384" s="81" t="s">
        <v>67</v>
      </c>
      <c r="DW384" s="81" t="s">
        <v>67</v>
      </c>
      <c r="DX384" s="81" t="s">
        <v>67</v>
      </c>
      <c r="DY384" s="81" t="s">
        <v>67</v>
      </c>
      <c r="DZ384" s="81" t="s">
        <v>67</v>
      </c>
      <c r="EA384" s="81" t="s">
        <v>67</v>
      </c>
      <c r="EC384" s="81" t="s">
        <v>54</v>
      </c>
      <c r="ED384" s="81" t="s">
        <v>54</v>
      </c>
      <c r="EE384" s="81" t="s">
        <v>54</v>
      </c>
      <c r="EF384" s="81" t="s">
        <v>54</v>
      </c>
      <c r="EG384" s="81" t="s">
        <v>54</v>
      </c>
      <c r="EH384" s="81" t="s">
        <v>54</v>
      </c>
      <c r="EI384" s="81" t="s">
        <v>54</v>
      </c>
      <c r="EJ384" s="81" t="s">
        <v>54</v>
      </c>
      <c r="EK384" s="81" t="s">
        <v>54</v>
      </c>
      <c r="EL384" s="81" t="s">
        <v>54</v>
      </c>
      <c r="EM384" s="81" t="s">
        <v>54</v>
      </c>
      <c r="EN384" s="81" t="s">
        <v>54</v>
      </c>
      <c r="EO384" s="81" t="s">
        <v>54</v>
      </c>
      <c r="EP384" s="81" t="s">
        <v>54</v>
      </c>
      <c r="EQ384" s="81" t="s">
        <v>54</v>
      </c>
      <c r="ER384" s="81" t="s">
        <v>54</v>
      </c>
      <c r="ES384" s="81" t="s">
        <v>54</v>
      </c>
      <c r="ET384" s="81" t="s">
        <v>54</v>
      </c>
      <c r="EU384" s="81" t="s">
        <v>54</v>
      </c>
      <c r="EV384" s="81" t="s">
        <v>54</v>
      </c>
      <c r="EW384" s="81" t="s">
        <v>54</v>
      </c>
      <c r="EZ384" s="308" t="s">
        <v>54</v>
      </c>
      <c r="FA384" s="308" t="s">
        <v>54</v>
      </c>
      <c r="FB384" s="308" t="s">
        <v>54</v>
      </c>
      <c r="FC384" s="308" t="s">
        <v>54</v>
      </c>
      <c r="FD384" s="308" t="s">
        <v>54</v>
      </c>
      <c r="FE384" s="308" t="s">
        <v>54</v>
      </c>
      <c r="FF384" s="308" t="s">
        <v>54</v>
      </c>
      <c r="FG384" s="308" t="s">
        <v>54</v>
      </c>
      <c r="FH384" s="308" t="s">
        <v>54</v>
      </c>
      <c r="FI384" s="308" t="s">
        <v>54</v>
      </c>
      <c r="FJ384" s="308" t="s">
        <v>54</v>
      </c>
      <c r="FK384" s="308" t="s">
        <v>54</v>
      </c>
      <c r="FL384" s="308" t="s">
        <v>54</v>
      </c>
      <c r="FM384" s="308" t="s">
        <v>54</v>
      </c>
      <c r="FN384" s="308" t="s">
        <v>54</v>
      </c>
      <c r="FO384" s="308" t="s">
        <v>54</v>
      </c>
      <c r="FP384" s="308" t="s">
        <v>54</v>
      </c>
      <c r="FQ384" s="308" t="s">
        <v>54</v>
      </c>
      <c r="FR384" s="308" t="s">
        <v>54</v>
      </c>
      <c r="FS384" s="308" t="s">
        <v>54</v>
      </c>
      <c r="FT384" s="308" t="s">
        <v>54</v>
      </c>
      <c r="FV384" s="3"/>
      <c r="FW384" s="308" t="s">
        <v>29</v>
      </c>
      <c r="FX384" s="308" t="s">
        <v>29</v>
      </c>
      <c r="FY384" s="308" t="str">
        <f>index_label</f>
        <v>1985 = 1</v>
      </c>
      <c r="GA384" s="308" t="s">
        <v>29</v>
      </c>
      <c r="GB384" s="308" t="s">
        <v>29</v>
      </c>
      <c r="GC384" s="308" t="str">
        <f>index_label</f>
        <v>1985 = 1</v>
      </c>
      <c r="GE384" s="308" t="s">
        <v>29</v>
      </c>
      <c r="GF384" s="308" t="s">
        <v>29</v>
      </c>
      <c r="GG384" s="308" t="str">
        <f>index_label</f>
        <v>1985 = 1</v>
      </c>
      <c r="GM384" s="3"/>
      <c r="GN384" s="3"/>
      <c r="HJ384" s="17"/>
      <c r="IJ384" s="11"/>
    </row>
    <row r="385" spans="1:219" ht="13.5" hidden="1" thickBot="1" x14ac:dyDescent="0.25">
      <c r="C385" s="83" t="s">
        <v>215</v>
      </c>
      <c r="D385" s="83" t="s">
        <v>215</v>
      </c>
      <c r="E385" s="83" t="s">
        <v>215</v>
      </c>
      <c r="F385" s="83" t="s">
        <v>215</v>
      </c>
      <c r="G385" s="83" t="s">
        <v>215</v>
      </c>
      <c r="H385" s="83" t="s">
        <v>215</v>
      </c>
      <c r="I385" s="83" t="s">
        <v>215</v>
      </c>
      <c r="J385" s="83" t="s">
        <v>215</v>
      </c>
      <c r="K385" s="83" t="s">
        <v>215</v>
      </c>
      <c r="L385" s="83" t="s">
        <v>215</v>
      </c>
      <c r="M385" s="83" t="s">
        <v>215</v>
      </c>
      <c r="N385" s="83" t="s">
        <v>215</v>
      </c>
      <c r="O385" s="83" t="s">
        <v>215</v>
      </c>
      <c r="P385" s="83" t="s">
        <v>215</v>
      </c>
      <c r="Q385" s="83" t="s">
        <v>215</v>
      </c>
      <c r="R385" s="83" t="s">
        <v>215</v>
      </c>
      <c r="S385" s="83" t="s">
        <v>215</v>
      </c>
      <c r="T385" s="83" t="s">
        <v>215</v>
      </c>
      <c r="U385" s="83" t="s">
        <v>215</v>
      </c>
      <c r="V385" s="83" t="s">
        <v>215</v>
      </c>
      <c r="W385" s="83" t="s">
        <v>215</v>
      </c>
      <c r="X385" s="83" t="s">
        <v>215</v>
      </c>
      <c r="Z385" s="82" t="s">
        <v>296</v>
      </c>
      <c r="AA385" s="82" t="s">
        <v>296</v>
      </c>
      <c r="AB385" s="82" t="s">
        <v>296</v>
      </c>
      <c r="AC385" s="82" t="s">
        <v>296</v>
      </c>
      <c r="AD385" s="82" t="s">
        <v>296</v>
      </c>
      <c r="AE385" s="82" t="s">
        <v>296</v>
      </c>
      <c r="AF385" s="82" t="s">
        <v>296</v>
      </c>
      <c r="AG385" s="82" t="s">
        <v>296</v>
      </c>
      <c r="AH385" s="82" t="s">
        <v>296</v>
      </c>
      <c r="AI385" s="82" t="s">
        <v>296</v>
      </c>
      <c r="AJ385" s="82" t="s">
        <v>296</v>
      </c>
      <c r="AK385" s="82" t="s">
        <v>296</v>
      </c>
      <c r="AL385" s="82" t="s">
        <v>296</v>
      </c>
      <c r="AM385" s="82" t="s">
        <v>296</v>
      </c>
      <c r="AN385" s="82" t="s">
        <v>296</v>
      </c>
      <c r="AO385" s="82" t="s">
        <v>296</v>
      </c>
      <c r="AP385" s="82" t="s">
        <v>296</v>
      </c>
      <c r="AQ385" s="82" t="s">
        <v>296</v>
      </c>
      <c r="AR385" s="82" t="s">
        <v>296</v>
      </c>
      <c r="AS385" s="82" t="s">
        <v>296</v>
      </c>
      <c r="AT385" s="82" t="s">
        <v>296</v>
      </c>
      <c r="AU385" s="130" t="s">
        <v>295</v>
      </c>
      <c r="AV385" s="327"/>
      <c r="AX385" s="83" t="str">
        <f>index_label</f>
        <v>1985 = 1</v>
      </c>
      <c r="AY385" s="83" t="str">
        <f t="shared" ref="AY385:BS385" si="1425">index_label</f>
        <v>1985 = 1</v>
      </c>
      <c r="AZ385" s="83" t="str">
        <f t="shared" si="1425"/>
        <v>1985 = 1</v>
      </c>
      <c r="BA385" s="83" t="str">
        <f t="shared" si="1425"/>
        <v>1985 = 1</v>
      </c>
      <c r="BB385" s="83" t="str">
        <f t="shared" si="1425"/>
        <v>1985 = 1</v>
      </c>
      <c r="BC385" s="83" t="str">
        <f t="shared" si="1425"/>
        <v>1985 = 1</v>
      </c>
      <c r="BD385" s="83" t="str">
        <f t="shared" si="1425"/>
        <v>1985 = 1</v>
      </c>
      <c r="BE385" s="83" t="str">
        <f t="shared" si="1425"/>
        <v>1985 = 1</v>
      </c>
      <c r="BF385" s="83" t="str">
        <f t="shared" si="1425"/>
        <v>1985 = 1</v>
      </c>
      <c r="BG385" s="83" t="str">
        <f t="shared" si="1425"/>
        <v>1985 = 1</v>
      </c>
      <c r="BH385" s="83" t="str">
        <f t="shared" si="1425"/>
        <v>1985 = 1</v>
      </c>
      <c r="BI385" s="83" t="str">
        <f t="shared" si="1425"/>
        <v>1985 = 1</v>
      </c>
      <c r="BJ385" s="83" t="str">
        <f t="shared" si="1425"/>
        <v>1985 = 1</v>
      </c>
      <c r="BK385" s="83" t="str">
        <f t="shared" si="1425"/>
        <v>1985 = 1</v>
      </c>
      <c r="BL385" s="83" t="str">
        <f t="shared" si="1425"/>
        <v>1985 = 1</v>
      </c>
      <c r="BM385" s="83" t="str">
        <f t="shared" si="1425"/>
        <v>1985 = 1</v>
      </c>
      <c r="BN385" s="83" t="str">
        <f t="shared" si="1425"/>
        <v>1985 = 1</v>
      </c>
      <c r="BO385" s="83" t="str">
        <f t="shared" si="1425"/>
        <v>1985 = 1</v>
      </c>
      <c r="BP385" s="83" t="str">
        <f t="shared" si="1425"/>
        <v>1985 = 1</v>
      </c>
      <c r="BQ385" s="83" t="str">
        <f t="shared" si="1425"/>
        <v>1985 = 1</v>
      </c>
      <c r="BR385" s="83" t="str">
        <f t="shared" si="1425"/>
        <v>1985 = 1</v>
      </c>
      <c r="BS385" s="83" t="str">
        <f t="shared" si="1425"/>
        <v>1985 = 1</v>
      </c>
      <c r="BU385" s="3"/>
      <c r="BV385" s="83" t="str">
        <f>index_label</f>
        <v>1985 = 1</v>
      </c>
      <c r="BW385" s="83" t="str">
        <f t="shared" ref="BW385:CE385" si="1426">index_label</f>
        <v>1985 = 1</v>
      </c>
      <c r="BX385" s="83" t="str">
        <f t="shared" si="1426"/>
        <v>1985 = 1</v>
      </c>
      <c r="BY385" s="83" t="str">
        <f t="shared" si="1426"/>
        <v>1985 = 1</v>
      </c>
      <c r="BZ385" s="83" t="str">
        <f t="shared" si="1426"/>
        <v>1985 = 1</v>
      </c>
      <c r="CA385" s="83" t="str">
        <f t="shared" si="1426"/>
        <v>1985 = 1</v>
      </c>
      <c r="CB385" s="83" t="str">
        <f t="shared" si="1426"/>
        <v>1985 = 1</v>
      </c>
      <c r="CC385" s="83"/>
      <c r="CD385" s="83" t="str">
        <f t="shared" si="1426"/>
        <v>1985 = 1</v>
      </c>
      <c r="CE385" s="83" t="str">
        <f t="shared" si="1426"/>
        <v>1985 = 1</v>
      </c>
      <c r="CG385" s="35"/>
      <c r="CH385" s="5" t="s">
        <v>14</v>
      </c>
      <c r="CI385" s="81" t="s">
        <v>26</v>
      </c>
      <c r="CJ385" s="81" t="s">
        <v>26</v>
      </c>
      <c r="CK385" s="81" t="s">
        <v>26</v>
      </c>
      <c r="CL385" s="81" t="s">
        <v>26</v>
      </c>
      <c r="CM385" s="81" t="s">
        <v>26</v>
      </c>
      <c r="CN385" s="81" t="s">
        <v>26</v>
      </c>
      <c r="CO385" s="81" t="s">
        <v>26</v>
      </c>
      <c r="CP385" s="81" t="s">
        <v>26</v>
      </c>
      <c r="CQ385" s="81" t="s">
        <v>26</v>
      </c>
      <c r="CR385" s="81" t="s">
        <v>26</v>
      </c>
      <c r="CS385" s="81" t="s">
        <v>26</v>
      </c>
      <c r="CT385" s="81" t="s">
        <v>26</v>
      </c>
      <c r="CU385" s="81" t="s">
        <v>26</v>
      </c>
      <c r="CV385" s="81" t="s">
        <v>26</v>
      </c>
      <c r="CW385" s="81" t="s">
        <v>26</v>
      </c>
      <c r="CX385" s="81" t="s">
        <v>26</v>
      </c>
      <c r="CY385" s="81" t="s">
        <v>26</v>
      </c>
      <c r="CZ385" s="81" t="s">
        <v>26</v>
      </c>
      <c r="DA385" s="81" t="s">
        <v>26</v>
      </c>
      <c r="DB385" s="81" t="s">
        <v>26</v>
      </c>
      <c r="DC385" s="81" t="s">
        <v>26</v>
      </c>
      <c r="DD385" s="308"/>
      <c r="DE385" s="308"/>
      <c r="DF385" s="82" t="s">
        <v>223</v>
      </c>
      <c r="DG385" s="82" t="s">
        <v>223</v>
      </c>
      <c r="DH385" s="82" t="s">
        <v>223</v>
      </c>
      <c r="DI385" s="82" t="s">
        <v>223</v>
      </c>
      <c r="DJ385" s="82" t="s">
        <v>223</v>
      </c>
      <c r="DK385" s="82" t="s">
        <v>223</v>
      </c>
      <c r="DL385" s="82" t="s">
        <v>223</v>
      </c>
      <c r="DM385" s="82" t="s">
        <v>223</v>
      </c>
      <c r="DN385" s="82" t="s">
        <v>223</v>
      </c>
      <c r="DO385" s="82" t="s">
        <v>223</v>
      </c>
      <c r="DP385" s="82" t="s">
        <v>223</v>
      </c>
      <c r="DQ385" s="82" t="s">
        <v>223</v>
      </c>
      <c r="DR385" s="82" t="s">
        <v>223</v>
      </c>
      <c r="DS385" s="82" t="s">
        <v>223</v>
      </c>
      <c r="DT385" s="82" t="s">
        <v>223</v>
      </c>
      <c r="DU385" s="82" t="s">
        <v>223</v>
      </c>
      <c r="DV385" s="82" t="s">
        <v>223</v>
      </c>
      <c r="DW385" s="82" t="s">
        <v>223</v>
      </c>
      <c r="DX385" s="82" t="s">
        <v>223</v>
      </c>
      <c r="DY385" s="82" t="s">
        <v>223</v>
      </c>
      <c r="DZ385" s="82" t="s">
        <v>223</v>
      </c>
      <c r="EA385" s="82" t="s">
        <v>223</v>
      </c>
      <c r="EB385" s="4"/>
      <c r="EC385" s="82" t="s">
        <v>223</v>
      </c>
      <c r="ED385" s="82" t="s">
        <v>223</v>
      </c>
      <c r="EE385" s="82" t="s">
        <v>223</v>
      </c>
      <c r="EF385" s="82" t="s">
        <v>223</v>
      </c>
      <c r="EG385" s="82" t="s">
        <v>223</v>
      </c>
      <c r="EH385" s="82" t="s">
        <v>223</v>
      </c>
      <c r="EI385" s="82" t="s">
        <v>223</v>
      </c>
      <c r="EJ385" s="82" t="s">
        <v>223</v>
      </c>
      <c r="EK385" s="82" t="s">
        <v>223</v>
      </c>
      <c r="EL385" s="82" t="s">
        <v>223</v>
      </c>
      <c r="EM385" s="82" t="s">
        <v>223</v>
      </c>
      <c r="EN385" s="82" t="s">
        <v>223</v>
      </c>
      <c r="EO385" s="82" t="s">
        <v>223</v>
      </c>
      <c r="EP385" s="82" t="s">
        <v>223</v>
      </c>
      <c r="EQ385" s="82" t="s">
        <v>223</v>
      </c>
      <c r="ER385" s="82" t="s">
        <v>223</v>
      </c>
      <c r="ES385" s="82" t="s">
        <v>223</v>
      </c>
      <c r="ET385" s="82" t="s">
        <v>223</v>
      </c>
      <c r="EU385" s="82" t="s">
        <v>223</v>
      </c>
      <c r="EV385" s="82" t="s">
        <v>223</v>
      </c>
      <c r="EW385" s="82" t="s">
        <v>223</v>
      </c>
      <c r="EX385" s="308"/>
      <c r="EY385" s="308"/>
      <c r="EZ385" s="4"/>
      <c r="FA385" s="4"/>
      <c r="FB385" s="4"/>
      <c r="FC385" s="4"/>
      <c r="FD385" s="4"/>
      <c r="FE385" s="4"/>
      <c r="FF385" s="4"/>
      <c r="FG385" s="4"/>
      <c r="FH385" s="4"/>
      <c r="FI385" s="4"/>
      <c r="FJ385" s="4"/>
      <c r="FK385" s="4"/>
      <c r="FL385" s="4"/>
      <c r="FM385" s="4"/>
      <c r="FN385" s="4"/>
      <c r="FO385" s="4"/>
      <c r="FP385" s="4"/>
      <c r="FQ385" s="4"/>
      <c r="FR385" s="4"/>
      <c r="FS385" s="4"/>
      <c r="FT385" s="4"/>
      <c r="FU385" s="308"/>
      <c r="FV385" s="3"/>
      <c r="FW385" s="4"/>
      <c r="FX385" s="4"/>
      <c r="FY385" s="4"/>
      <c r="FZ385" s="308"/>
      <c r="GA385" s="4"/>
      <c r="GB385" s="4"/>
      <c r="GC385" s="4"/>
      <c r="GD385" s="308"/>
      <c r="GE385" s="4"/>
      <c r="GF385" s="4"/>
      <c r="GG385" s="4"/>
      <c r="GH385" s="308"/>
      <c r="GI385" s="308"/>
      <c r="GJ385" s="308"/>
      <c r="GK385" s="308"/>
      <c r="GM385" s="3"/>
      <c r="GN385" s="3"/>
      <c r="GO385" s="3"/>
    </row>
    <row r="386" spans="1:219" s="308" customFormat="1" hidden="1" x14ac:dyDescent="0.2">
      <c r="AX386" s="308">
        <f t="shared" ref="AX386:BS386" si="1427">Z386/Z$146</f>
        <v>0</v>
      </c>
      <c r="AY386" s="308">
        <f t="shared" si="1427"/>
        <v>0</v>
      </c>
      <c r="AZ386" s="308">
        <f t="shared" si="1427"/>
        <v>0</v>
      </c>
      <c r="BA386" s="308">
        <f t="shared" si="1427"/>
        <v>0</v>
      </c>
      <c r="BB386" s="308">
        <f t="shared" si="1427"/>
        <v>0</v>
      </c>
      <c r="BC386" s="308">
        <f t="shared" si="1427"/>
        <v>0</v>
      </c>
      <c r="BD386" s="308">
        <f t="shared" si="1427"/>
        <v>0</v>
      </c>
      <c r="BE386" s="308">
        <f t="shared" si="1427"/>
        <v>0</v>
      </c>
      <c r="BF386" s="308">
        <f t="shared" si="1427"/>
        <v>0</v>
      </c>
      <c r="BG386" s="308">
        <f t="shared" si="1427"/>
        <v>0</v>
      </c>
      <c r="BH386" s="308">
        <f t="shared" si="1427"/>
        <v>0</v>
      </c>
      <c r="BI386" s="308">
        <f t="shared" si="1427"/>
        <v>0</v>
      </c>
      <c r="BJ386" s="308">
        <f t="shared" si="1427"/>
        <v>0</v>
      </c>
      <c r="BK386" s="308">
        <f t="shared" si="1427"/>
        <v>0</v>
      </c>
      <c r="BL386" s="308">
        <f t="shared" si="1427"/>
        <v>0</v>
      </c>
      <c r="BM386" s="308">
        <f t="shared" si="1427"/>
        <v>0</v>
      </c>
      <c r="BN386" s="308">
        <f t="shared" si="1427"/>
        <v>0</v>
      </c>
      <c r="BO386" s="308">
        <f t="shared" si="1427"/>
        <v>0</v>
      </c>
      <c r="BP386" s="308">
        <f t="shared" si="1427"/>
        <v>0</v>
      </c>
      <c r="BQ386" s="308">
        <f t="shared" si="1427"/>
        <v>0</v>
      </c>
      <c r="BR386" s="308">
        <f t="shared" si="1427"/>
        <v>0</v>
      </c>
      <c r="BS386" s="308">
        <f t="shared" si="1427"/>
        <v>0</v>
      </c>
      <c r="BU386" s="3"/>
      <c r="CG386" s="35"/>
      <c r="CH386" s="308">
        <f>B386</f>
        <v>0</v>
      </c>
      <c r="CI386" s="308" t="e">
        <f t="shared" ref="CI386:CY386" si="1428">C386/$X386</f>
        <v>#DIV/0!</v>
      </c>
      <c r="CJ386" s="308" t="e">
        <f t="shared" si="1428"/>
        <v>#DIV/0!</v>
      </c>
      <c r="CK386" s="308" t="e">
        <f t="shared" si="1428"/>
        <v>#DIV/0!</v>
      </c>
      <c r="CL386" s="308" t="e">
        <f t="shared" si="1428"/>
        <v>#DIV/0!</v>
      </c>
      <c r="CM386" s="308" t="e">
        <f t="shared" si="1428"/>
        <v>#DIV/0!</v>
      </c>
      <c r="CN386" s="308" t="e">
        <f t="shared" si="1428"/>
        <v>#DIV/0!</v>
      </c>
      <c r="CO386" s="308" t="e">
        <f t="shared" si="1428"/>
        <v>#DIV/0!</v>
      </c>
      <c r="CP386" s="308" t="e">
        <f t="shared" si="1428"/>
        <v>#DIV/0!</v>
      </c>
      <c r="CQ386" s="308" t="e">
        <f t="shared" si="1428"/>
        <v>#DIV/0!</v>
      </c>
      <c r="CR386" s="308" t="e">
        <f t="shared" si="1428"/>
        <v>#DIV/0!</v>
      </c>
      <c r="CS386" s="308" t="e">
        <f t="shared" si="1428"/>
        <v>#DIV/0!</v>
      </c>
      <c r="CT386" s="308" t="e">
        <f t="shared" si="1428"/>
        <v>#DIV/0!</v>
      </c>
      <c r="CU386" s="308" t="e">
        <f t="shared" si="1428"/>
        <v>#DIV/0!</v>
      </c>
      <c r="CV386" s="308" t="e">
        <f t="shared" si="1428"/>
        <v>#DIV/0!</v>
      </c>
      <c r="CW386" s="308" t="e">
        <f t="shared" si="1428"/>
        <v>#DIV/0!</v>
      </c>
      <c r="CX386" s="308" t="e">
        <f t="shared" si="1428"/>
        <v>#DIV/0!</v>
      </c>
      <c r="CY386" s="308" t="e">
        <f t="shared" si="1428"/>
        <v>#DIV/0!</v>
      </c>
      <c r="CZ386" s="308" t="e">
        <f t="shared" ref="CZ386:CZ427" si="1429">T386/$X386</f>
        <v>#DIV/0!</v>
      </c>
      <c r="DA386" s="308" t="e">
        <f t="shared" ref="DA386:DA427" si="1430">U386/$X386</f>
        <v>#DIV/0!</v>
      </c>
      <c r="DB386" s="308" t="e">
        <f t="shared" ref="DB386:DB427" si="1431">V386/$X386</f>
        <v>#DIV/0!</v>
      </c>
      <c r="DC386" s="308" t="e">
        <f t="shared" ref="DC386:DC427" si="1432">W386/$X386</f>
        <v>#DIV/0!</v>
      </c>
      <c r="FV386" s="3"/>
      <c r="FX386" s="308">
        <v>1</v>
      </c>
      <c r="FY386" s="19">
        <f>FX386/FX$402</f>
        <v>1.2658779575574606</v>
      </c>
      <c r="GA386" s="19"/>
      <c r="GB386" s="19">
        <v>1</v>
      </c>
      <c r="GC386" s="19">
        <f>GB386/GB$402</f>
        <v>1.2097890129461832</v>
      </c>
      <c r="GE386" s="19"/>
      <c r="GF386" s="19">
        <v>1</v>
      </c>
      <c r="GG386" s="19">
        <f>GF386/GF$402</f>
        <v>1.1391291281151206</v>
      </c>
      <c r="GI386" s="308" t="e">
        <f>#REF!</f>
        <v>#REF!</v>
      </c>
      <c r="GJ386" s="308" t="e">
        <f>FY386*GC386*GG386*GI386</f>
        <v>#REF!</v>
      </c>
      <c r="GK386" s="308">
        <f>X386/X$146</f>
        <v>0</v>
      </c>
      <c r="GM386" s="3"/>
      <c r="GN386" s="3"/>
      <c r="GO386" s="3"/>
    </row>
    <row r="387" spans="1:219" s="308" customFormat="1" hidden="1" x14ac:dyDescent="0.2">
      <c r="A387" s="320" t="s">
        <v>557</v>
      </c>
      <c r="B387" s="1">
        <f>B326</f>
        <v>1970</v>
      </c>
      <c r="C387" s="60">
        <f>Conversion_factors!$M32*C251+C326</f>
        <v>1412.9485718341834</v>
      </c>
      <c r="D387" s="60">
        <f>Conversion_factors!$M32*D251+D326</f>
        <v>487.18233687299761</v>
      </c>
      <c r="E387" s="60">
        <f>Conversion_factors!$M32*E251+E326</f>
        <v>161.05776787813841</v>
      </c>
      <c r="F387" s="60">
        <f>Conversion_factors!$M32*F251+F326</f>
        <v>4.2829220060061658E-2</v>
      </c>
      <c r="G387" s="60">
        <f>Conversion_factors!$M32*G251+G326</f>
        <v>4.2829220060061658E-2</v>
      </c>
      <c r="H387" s="60">
        <f>Conversion_factors!$M32*H251+H326</f>
        <v>4.2829220060061658E-2</v>
      </c>
      <c r="I387" s="60">
        <f>Conversion_factors!$M32*I251+I326</f>
        <v>338.99737283197095</v>
      </c>
      <c r="J387" s="60">
        <f>Conversion_factors!$M32*J251+J326</f>
        <v>2033.3143168378722</v>
      </c>
      <c r="K387" s="60">
        <f>Conversion_factors!$M32*K251+K326</f>
        <v>94.816302579840382</v>
      </c>
      <c r="L387" s="60">
        <f>Conversion_factors!$M32*L251+L326</f>
        <v>3038.8646380785199</v>
      </c>
      <c r="M387" s="60">
        <f>Conversion_factors!$M32*M251+M326</f>
        <v>3496.486459630451</v>
      </c>
      <c r="N387" s="60">
        <f>Conversion_factors!$M32*N251+N326</f>
        <v>321.92692604878818</v>
      </c>
      <c r="O387" s="60">
        <f>Conversion_factors!$M32*O251+O326</f>
        <v>1390.2199802830353</v>
      </c>
      <c r="P387" s="60">
        <f>Conversion_factors!$M32*P251+P326</f>
        <v>5265.1094804230197</v>
      </c>
      <c r="Q387" s="60">
        <f>Conversion_factors!$M32*Q251+Q326</f>
        <v>634.46570513000097</v>
      </c>
      <c r="R387" s="60">
        <f>Conversion_factors!$M32*R251+R326</f>
        <v>366.77671353406129</v>
      </c>
      <c r="S387" s="60">
        <f>Conversion_factors!$M32*S251+S326</f>
        <v>258.07884248272973</v>
      </c>
      <c r="T387" s="60">
        <f>Conversion_factors!$M32*T251+T326</f>
        <v>245.96254031406033</v>
      </c>
      <c r="U387" s="60">
        <f>Conversion_factors!$M32*U251+U326</f>
        <v>647.62498416290623</v>
      </c>
      <c r="V387" s="60">
        <f>Conversion_factors!$M32*V251+V326</f>
        <v>82.490279400364116</v>
      </c>
      <c r="W387" s="60">
        <f>Conversion_factors!$M32*W251+W326</f>
        <v>98.975283828018419</v>
      </c>
      <c r="X387" s="124">
        <f t="shared" ref="X387:X427" si="1433">SUM(C387:W387)</f>
        <v>20375.426989811138</v>
      </c>
      <c r="Z387" s="19">
        <f t="shared" ref="Z387:Z427" si="1434">C387/C26*1000</f>
        <v>3.6062193146269999</v>
      </c>
      <c r="AA387" s="19">
        <f t="shared" ref="AA387:AA427" si="1435">D387/D26*1000</f>
        <v>8.538867936120802</v>
      </c>
      <c r="AB387" s="19">
        <f t="shared" ref="AB387:AB427" si="1436">E387/E26*1000</f>
        <v>2.2424886744812356</v>
      </c>
      <c r="AC387" s="19">
        <f t="shared" ref="AC387:AC427" si="1437">F387/F26*1000</f>
        <v>1.0931152321454073E-4</v>
      </c>
      <c r="AD387" s="19">
        <f t="shared" ref="AD387:AD427" si="1438">G387/G26*1000</f>
        <v>7.506697723223476E-4</v>
      </c>
      <c r="AE387" s="19">
        <f t="shared" ref="AE387:AE427" si="1439">H387/H26*1000</f>
        <v>5.9633286979503448E-4</v>
      </c>
      <c r="AF387" s="19">
        <f t="shared" ref="AF387:AF427" si="1440">I387/I26*1000</f>
        <v>4.930283562270998</v>
      </c>
      <c r="AG387" s="19">
        <f t="shared" ref="AG387:AG427" si="1441">J387/J26*1000</f>
        <v>22.803487237092163</v>
      </c>
      <c r="AH387" s="19">
        <f t="shared" ref="AH387:AH427" si="1442">K387/K26*1000</f>
        <v>2.0359556379773518</v>
      </c>
      <c r="AI387" s="19">
        <f t="shared" ref="AI387:AI427" si="1443">L387/L26*1000</f>
        <v>8.7319600126657377</v>
      </c>
      <c r="AJ387" s="19">
        <f t="shared" ref="AJ387:AJ427" si="1444">M387/M26*1000</f>
        <v>13.054132721685352</v>
      </c>
      <c r="AK387" s="19">
        <f t="shared" ref="AK387:AK427" si="1445">N387/N26*1000</f>
        <v>5.7121738297025075</v>
      </c>
      <c r="AL387" s="19">
        <f t="shared" ref="AL387:AL427" si="1446">O387/O26*1000</f>
        <v>20.285548026695743</v>
      </c>
      <c r="AM387" s="19">
        <f t="shared" ref="AM387:AM427" si="1447">P387/P26*1000</f>
        <v>25.343472149353577</v>
      </c>
      <c r="AN387" s="19">
        <f t="shared" ref="AN387:AN427" si="1448">Q387/Q26*1000</f>
        <v>3.5288992898259139</v>
      </c>
      <c r="AO387" s="19">
        <f t="shared" ref="AO387:AO427" si="1449">R387/R26*1000</f>
        <v>1.8352691273329536</v>
      </c>
      <c r="AP387" s="19">
        <f t="shared" ref="AP387:AP427" si="1450">S387/S26*1000</f>
        <v>49.678003069446738</v>
      </c>
      <c r="AQ387" s="19">
        <f t="shared" ref="AQ387:AQ427" si="1451">T387/T26*1000</f>
        <v>3.4087570829353906</v>
      </c>
      <c r="AR387" s="19">
        <f t="shared" ref="AR387:AR427" si="1452">U387/U26*1000</f>
        <v>2.1243681814328603</v>
      </c>
      <c r="AS387" s="19">
        <f t="shared" ref="AS387:AS427" si="1453">V387/V26*1000</f>
        <v>2.2233511202089771</v>
      </c>
      <c r="AT387" s="19">
        <f t="shared" ref="AT387:AT427" si="1454">W387/W26*1000</f>
        <v>1.9333480258116089</v>
      </c>
      <c r="AU387" s="19">
        <f t="shared" ref="AU387:AU427" si="1455">X387/CE26*1000</f>
        <v>40.671520070274823</v>
      </c>
      <c r="AV387" s="19">
        <f t="shared" ref="AV387:AV427" si="1456">SUMPRODUCT(CH26:DB26,Z$387:AT$387)</f>
        <v>24.953603349497229</v>
      </c>
      <c r="AW387" s="19">
        <f t="shared" ref="AW387:AW427" si="1457">SUMPRODUCT(CH26:DB26,Z$402:AT$402)</f>
        <v>12.0705618810251</v>
      </c>
      <c r="AX387" s="250">
        <f t="shared" ref="AX387:BS387" si="1458">Z387/Z$431</f>
        <v>1.328174602970968</v>
      </c>
      <c r="AY387" s="250">
        <f t="shared" si="1458"/>
        <v>1.308852627982553</v>
      </c>
      <c r="AZ387" s="250">
        <f t="shared" si="1458"/>
        <v>1.5449181406403458</v>
      </c>
      <c r="BA387" s="250">
        <f t="shared" si="1458"/>
        <v>1.2584701382803933</v>
      </c>
      <c r="BB387" s="250">
        <f t="shared" si="1458"/>
        <v>1.1837160146424128</v>
      </c>
      <c r="BC387" s="250">
        <f t="shared" si="1458"/>
        <v>1.0715271828882931</v>
      </c>
      <c r="BD387" s="250">
        <f t="shared" si="1458"/>
        <v>0.90948170045653465</v>
      </c>
      <c r="BE387" s="250">
        <f t="shared" si="1458"/>
        <v>1.2204824425997476</v>
      </c>
      <c r="BF387" s="250">
        <f t="shared" si="1458"/>
        <v>1.2332730378522723</v>
      </c>
      <c r="BG387" s="250">
        <f t="shared" si="1458"/>
        <v>0.9723131058929142</v>
      </c>
      <c r="BH387" s="250">
        <f t="shared" si="1458"/>
        <v>1.5124319927588799</v>
      </c>
      <c r="BI387" s="250">
        <f t="shared" si="1458"/>
        <v>1.2615326874123634</v>
      </c>
      <c r="BJ387" s="250">
        <f t="shared" si="1458"/>
        <v>1.356848312360216</v>
      </c>
      <c r="BK387" s="250">
        <f t="shared" si="1458"/>
        <v>1.1555841185199802</v>
      </c>
      <c r="BL387" s="250">
        <f t="shared" si="1458"/>
        <v>1.3210013557620199</v>
      </c>
      <c r="BM387" s="250">
        <f t="shared" si="1458"/>
        <v>1.1625107848880623</v>
      </c>
      <c r="BN387" s="250">
        <f t="shared" si="1458"/>
        <v>6.0242715111221736</v>
      </c>
      <c r="BO387" s="250">
        <f t="shared" si="1458"/>
        <v>1.3528916060759653</v>
      </c>
      <c r="BP387" s="250">
        <f t="shared" si="1458"/>
        <v>1.4236808701092432</v>
      </c>
      <c r="BQ387" s="250">
        <f t="shared" si="1458"/>
        <v>1.2892450041136065</v>
      </c>
      <c r="BR387" s="250">
        <f t="shared" si="1458"/>
        <v>1.3540168673852988</v>
      </c>
      <c r="BS387" s="250">
        <f t="shared" si="1458"/>
        <v>1.7445161084629026</v>
      </c>
      <c r="BU387" s="3"/>
      <c r="BV387" s="9">
        <f t="shared" ref="BV387:BV427" si="1459">CF26</f>
        <v>0.6246062337357412</v>
      </c>
      <c r="BW387" s="9">
        <f t="shared" ref="BW387:BW425" si="1460">BS387</f>
        <v>1.7445161084629026</v>
      </c>
      <c r="BX387" s="9">
        <f t="shared" ref="BX387:BX425" si="1461">GC387</f>
        <v>1.2097890129461832</v>
      </c>
      <c r="BY387" s="9">
        <f t="shared" ref="BY387:BY425" si="1462">GG387</f>
        <v>1.1391291281151206</v>
      </c>
      <c r="BZ387" s="9">
        <f t="shared" ref="BZ387:BZ425" si="1463">FY387</f>
        <v>1.2658779575574606</v>
      </c>
      <c r="CA387" s="9">
        <f t="shared" ref="CA387:CA425" si="1464">BV387*BX387*BY387*BZ387</f>
        <v>1.0896342483131014</v>
      </c>
      <c r="CB387" s="9">
        <f t="shared" ref="CB387:CB425" si="1465">GK387</f>
        <v>1.0896356361983457</v>
      </c>
      <c r="CC387" s="9"/>
      <c r="CD387" s="9">
        <f t="shared" ref="CD387:CD425" si="1466">BX387*BY387</f>
        <v>1.378105903520638</v>
      </c>
      <c r="CE387" s="9">
        <f t="shared" ref="CE387:CE425" si="1467">CD387*BZ387</f>
        <v>1.7445138864465841</v>
      </c>
      <c r="CF387" s="308">
        <f>BY387/BEA_Output_Data!$AU7</f>
        <v>0.92764053024654114</v>
      </c>
      <c r="CG387" s="35"/>
      <c r="CH387" s="308">
        <f t="shared" ref="CH387:CH427" si="1468">B387</f>
        <v>1970</v>
      </c>
      <c r="CI387" s="19">
        <f t="shared" ref="CI387:CI427" si="1469">C387/$X387</f>
        <v>6.9345715922455878E-2</v>
      </c>
      <c r="CJ387" s="19">
        <f t="shared" ref="CJ387:CJ400" si="1470">D387/$X387</f>
        <v>2.3910288462500259E-2</v>
      </c>
      <c r="CK387" s="19">
        <f t="shared" ref="CK387:CK400" si="1471">E387/$X387</f>
        <v>7.904510072779156E-3</v>
      </c>
      <c r="CL387" s="19">
        <f t="shared" ref="CL387:CL400" si="1472">F387/$X387</f>
        <v>2.1020035595562578E-6</v>
      </c>
      <c r="CM387" s="19">
        <f t="shared" ref="CM387:CM400" si="1473">G387/$X387</f>
        <v>2.1020035595562578E-6</v>
      </c>
      <c r="CN387" s="19">
        <f t="shared" ref="CN387:CN400" si="1474">H387/$X387</f>
        <v>2.1020035595562578E-6</v>
      </c>
      <c r="CO387" s="19">
        <f t="shared" ref="CO387:CO400" si="1475">I387/$X387</f>
        <v>1.6637559203126824E-2</v>
      </c>
      <c r="CP387" s="19">
        <f t="shared" ref="CP387:CP400" si="1476">J387/$X387</f>
        <v>9.979247639102945E-2</v>
      </c>
      <c r="CQ387" s="19">
        <f t="shared" ref="CQ387:CQ400" si="1477">K387/$X387</f>
        <v>4.6534633422530914E-3</v>
      </c>
      <c r="CR387" s="19">
        <f t="shared" ref="CR387:CR400" si="1478">L387/$X387</f>
        <v>0.14914360516705361</v>
      </c>
      <c r="CS387" s="19">
        <f t="shared" ref="CS387:CS400" si="1479">M387/$X387</f>
        <v>0.17160310119532177</v>
      </c>
      <c r="CT387" s="19">
        <f t="shared" ref="CT387:CT400" si="1480">N387/$X387</f>
        <v>1.5799763421388412E-2</v>
      </c>
      <c r="CU387" s="19">
        <f t="shared" ref="CU387:CU400" si="1481">O387/$X387</f>
        <v>6.8230225603528386E-2</v>
      </c>
      <c r="CV387" s="19">
        <f t="shared" ref="CV387:CV400" si="1482">P387/$X387</f>
        <v>0.25840486597193135</v>
      </c>
      <c r="CW387" s="19">
        <f t="shared" ref="CW387:CW400" si="1483">Q387/$X387</f>
        <v>3.1138768549354552E-2</v>
      </c>
      <c r="CX387" s="19">
        <f t="shared" ref="CX387:CX400" si="1484">R387/$X387</f>
        <v>1.8000933856133189E-2</v>
      </c>
      <c r="CY387" s="19">
        <f t="shared" ref="CY387:CY400" si="1485">S387/$X387</f>
        <v>1.2666180817304281E-2</v>
      </c>
      <c r="CZ387" s="19">
        <f t="shared" si="1429"/>
        <v>1.2071528142063255E-2</v>
      </c>
      <c r="DA387" s="19">
        <f t="shared" si="1430"/>
        <v>3.1784609200423392E-2</v>
      </c>
      <c r="DB387" s="19">
        <f t="shared" si="1431"/>
        <v>4.0485178269694128E-3</v>
      </c>
      <c r="DC387" s="19">
        <f t="shared" si="1432"/>
        <v>4.8575808437050982E-3</v>
      </c>
      <c r="DD387" s="19"/>
      <c r="DE387" s="19"/>
      <c r="DF387" s="19" t="e">
        <f>(CI387-CI386)/LN(CI387/CI386)</f>
        <v>#DIV/0!</v>
      </c>
      <c r="DG387" s="19" t="e">
        <f t="shared" ref="DG387:DV402" si="1486">(CJ387-CJ386)/LN(CJ387/CJ386)</f>
        <v>#DIV/0!</v>
      </c>
      <c r="DH387" s="19" t="e">
        <f t="shared" si="1486"/>
        <v>#DIV/0!</v>
      </c>
      <c r="DI387" s="19" t="e">
        <f t="shared" si="1486"/>
        <v>#DIV/0!</v>
      </c>
      <c r="DJ387" s="19" t="e">
        <f t="shared" si="1486"/>
        <v>#DIV/0!</v>
      </c>
      <c r="DK387" s="19" t="e">
        <f t="shared" si="1486"/>
        <v>#DIV/0!</v>
      </c>
      <c r="DL387" s="19" t="e">
        <f t="shared" si="1486"/>
        <v>#DIV/0!</v>
      </c>
      <c r="DM387" s="19" t="e">
        <f t="shared" si="1486"/>
        <v>#DIV/0!</v>
      </c>
      <c r="DN387" s="19" t="e">
        <f t="shared" si="1486"/>
        <v>#DIV/0!</v>
      </c>
      <c r="DO387" s="19" t="e">
        <f t="shared" si="1486"/>
        <v>#DIV/0!</v>
      </c>
      <c r="DP387" s="19" t="e">
        <f t="shared" si="1486"/>
        <v>#DIV/0!</v>
      </c>
      <c r="DQ387" s="19" t="e">
        <f t="shared" si="1486"/>
        <v>#DIV/0!</v>
      </c>
      <c r="DR387" s="19" t="e">
        <f t="shared" si="1486"/>
        <v>#DIV/0!</v>
      </c>
      <c r="DS387" s="19" t="e">
        <f t="shared" si="1486"/>
        <v>#DIV/0!</v>
      </c>
      <c r="DT387" s="19" t="e">
        <f t="shared" si="1486"/>
        <v>#DIV/0!</v>
      </c>
      <c r="DU387" s="19" t="e">
        <f t="shared" si="1486"/>
        <v>#DIV/0!</v>
      </c>
      <c r="DV387" s="19" t="e">
        <f t="shared" si="1486"/>
        <v>#DIV/0!</v>
      </c>
      <c r="DW387" s="19" t="e">
        <f t="shared" ref="DW387:DW427" si="1487">(CZ387-CZ386)/LN(CZ387/CZ386)</f>
        <v>#DIV/0!</v>
      </c>
      <c r="DX387" s="19" t="e">
        <f t="shared" ref="DX387:DX427" si="1488">(DA387-DA386)/LN(DA387/DA386)</f>
        <v>#DIV/0!</v>
      </c>
      <c r="DY387" s="19" t="e">
        <f t="shared" ref="DY387:DY427" si="1489">(DB387-DB386)/LN(DB387/DB386)</f>
        <v>#DIV/0!</v>
      </c>
      <c r="DZ387" s="19" t="e">
        <f t="shared" ref="DZ387:DZ427" si="1490">(DC387-DC386)/LN(DC387/DC386)</f>
        <v>#DIV/0!</v>
      </c>
      <c r="EA387" s="19" t="e">
        <f t="shared" ref="EA387:EA427" si="1491">SUM(DF387:DZ387)</f>
        <v>#DIV/0!</v>
      </c>
      <c r="EB387" s="19"/>
      <c r="EC387" s="19" t="e">
        <f>DF387/$EA387</f>
        <v>#DIV/0!</v>
      </c>
      <c r="ED387" s="19" t="e">
        <f t="shared" ref="ED387:ES402" si="1492">DG387/$EA387</f>
        <v>#DIV/0!</v>
      </c>
      <c r="EE387" s="19" t="e">
        <f t="shared" si="1492"/>
        <v>#DIV/0!</v>
      </c>
      <c r="EF387" s="19" t="e">
        <f t="shared" si="1492"/>
        <v>#DIV/0!</v>
      </c>
      <c r="EG387" s="19" t="e">
        <f t="shared" si="1492"/>
        <v>#DIV/0!</v>
      </c>
      <c r="EH387" s="19" t="e">
        <f t="shared" si="1492"/>
        <v>#DIV/0!</v>
      </c>
      <c r="EI387" s="19" t="e">
        <f t="shared" si="1492"/>
        <v>#DIV/0!</v>
      </c>
      <c r="EJ387" s="19" t="e">
        <f t="shared" si="1492"/>
        <v>#DIV/0!</v>
      </c>
      <c r="EK387" s="19" t="e">
        <f t="shared" si="1492"/>
        <v>#DIV/0!</v>
      </c>
      <c r="EL387" s="19" t="e">
        <f t="shared" si="1492"/>
        <v>#DIV/0!</v>
      </c>
      <c r="EM387" s="19" t="e">
        <f t="shared" si="1492"/>
        <v>#DIV/0!</v>
      </c>
      <c r="EN387" s="19" t="e">
        <f t="shared" si="1492"/>
        <v>#DIV/0!</v>
      </c>
      <c r="EO387" s="19" t="e">
        <f t="shared" si="1492"/>
        <v>#DIV/0!</v>
      </c>
      <c r="EP387" s="19" t="e">
        <f t="shared" si="1492"/>
        <v>#DIV/0!</v>
      </c>
      <c r="EQ387" s="19" t="e">
        <f t="shared" si="1492"/>
        <v>#DIV/0!</v>
      </c>
      <c r="ER387" s="19" t="e">
        <f t="shared" si="1492"/>
        <v>#DIV/0!</v>
      </c>
      <c r="ES387" s="19" t="e">
        <f t="shared" si="1492"/>
        <v>#DIV/0!</v>
      </c>
      <c r="ET387" s="19" t="e">
        <f t="shared" ref="ET387:ET427" si="1493">DW387/$EA387</f>
        <v>#DIV/0!</v>
      </c>
      <c r="EU387" s="19" t="e">
        <f t="shared" ref="EU387:EU427" si="1494">DX387/$EA387</f>
        <v>#DIV/0!</v>
      </c>
      <c r="EV387" s="19" t="e">
        <f t="shared" ref="EV387:EV427" si="1495">DY387/$EA387</f>
        <v>#DIV/0!</v>
      </c>
      <c r="EW387" s="19" t="e">
        <f t="shared" ref="EW387:EW427" si="1496">DZ387/$EA387</f>
        <v>#DIV/0!</v>
      </c>
      <c r="EZ387" s="308" t="e">
        <f>LN(AX387/AX386)</f>
        <v>#DIV/0!</v>
      </c>
      <c r="FA387" s="308" t="e">
        <f t="shared" ref="FA387:FP402" si="1497">LN(AY387/AY386)</f>
        <v>#DIV/0!</v>
      </c>
      <c r="FB387" s="308" t="e">
        <f t="shared" si="1497"/>
        <v>#DIV/0!</v>
      </c>
      <c r="FC387" s="308" t="e">
        <f t="shared" si="1497"/>
        <v>#DIV/0!</v>
      </c>
      <c r="FD387" s="308" t="e">
        <f t="shared" si="1497"/>
        <v>#DIV/0!</v>
      </c>
      <c r="FE387" s="308" t="e">
        <f t="shared" si="1497"/>
        <v>#DIV/0!</v>
      </c>
      <c r="FF387" s="308" t="e">
        <f t="shared" si="1497"/>
        <v>#DIV/0!</v>
      </c>
      <c r="FG387" s="308" t="e">
        <f t="shared" si="1497"/>
        <v>#DIV/0!</v>
      </c>
      <c r="FH387" s="308" t="e">
        <f t="shared" si="1497"/>
        <v>#DIV/0!</v>
      </c>
      <c r="FI387" s="308" t="e">
        <f t="shared" si="1497"/>
        <v>#DIV/0!</v>
      </c>
      <c r="FJ387" s="308" t="e">
        <f t="shared" si="1497"/>
        <v>#DIV/0!</v>
      </c>
      <c r="FK387" s="308" t="e">
        <f t="shared" si="1497"/>
        <v>#DIV/0!</v>
      </c>
      <c r="FL387" s="308" t="e">
        <f t="shared" si="1497"/>
        <v>#DIV/0!</v>
      </c>
      <c r="FM387" s="308" t="e">
        <f t="shared" si="1497"/>
        <v>#DIV/0!</v>
      </c>
      <c r="FN387" s="308" t="e">
        <f t="shared" si="1497"/>
        <v>#DIV/0!</v>
      </c>
      <c r="FO387" s="308" t="e">
        <f t="shared" si="1497"/>
        <v>#DIV/0!</v>
      </c>
      <c r="FP387" s="308" t="e">
        <f t="shared" si="1497"/>
        <v>#DIV/0!</v>
      </c>
      <c r="FQ387" s="308" t="e">
        <f t="shared" ref="FQ387:FT402" si="1498">LN(BO387/BO386)</f>
        <v>#DIV/0!</v>
      </c>
      <c r="FR387" s="308" t="e">
        <f t="shared" si="1498"/>
        <v>#DIV/0!</v>
      </c>
      <c r="FS387" s="308" t="e">
        <f t="shared" si="1498"/>
        <v>#DIV/0!</v>
      </c>
      <c r="FT387" s="308" t="e">
        <f t="shared" si="1498"/>
        <v>#DIV/0!</v>
      </c>
      <c r="FV387" s="3"/>
      <c r="FW387" s="308" t="e">
        <f t="shared" ref="FW387:FW427" si="1499">EXP(SUMPRODUCT($EC387:$EW387,EZ387:FT387))</f>
        <v>#DIV/0!</v>
      </c>
      <c r="FX387" s="308">
        <f>IF(ISERR(FW387),FX386,FW387*FX386)</f>
        <v>1</v>
      </c>
      <c r="FY387" s="19">
        <f t="shared" ref="FY387:FY427" si="1500">FX387/FX$402</f>
        <v>1.2658779575574606</v>
      </c>
      <c r="GA387" s="19" t="e">
        <f t="shared" ref="GA387:GA427" si="1501">EXP(SUMPRODUCT($EC387:$EW387,DF26:DZ26))</f>
        <v>#DIV/0!</v>
      </c>
      <c r="GB387" s="19">
        <f>IF(ISERR(GA387),GB386,GA387*GB386)</f>
        <v>1</v>
      </c>
      <c r="GC387" s="19">
        <f t="shared" ref="GC387:GC427" si="1502">GB387/GB$402</f>
        <v>1.2097890129461832</v>
      </c>
      <c r="GE387" s="19" t="e">
        <f t="shared" ref="GE387:GE427" si="1503">EXP(SUMPRODUCT($EC387:$EW387,EC26:EW26))</f>
        <v>#DIV/0!</v>
      </c>
      <c r="GF387" s="19">
        <f>IF(ISERR(GE387),GF386,GE387*GF386)</f>
        <v>1</v>
      </c>
      <c r="GG387" s="19">
        <f t="shared" ref="GG387:GG427" si="1504">GF387/GF$402</f>
        <v>1.1391291281151206</v>
      </c>
      <c r="GI387" s="19" t="e">
        <f>#REF!</f>
        <v>#REF!</v>
      </c>
      <c r="GJ387" s="19" t="e">
        <f t="shared" ref="GJ387:GJ427" si="1505">FY387*GC387*GG387*GI387</f>
        <v>#REF!</v>
      </c>
      <c r="GK387" s="308">
        <f t="shared" ref="GK387:GK427" si="1506">X387/X$146</f>
        <v>1.0896356361983457</v>
      </c>
      <c r="GM387" s="3"/>
      <c r="GN387" s="3"/>
      <c r="GO387" s="3"/>
    </row>
    <row r="388" spans="1:219" s="308" customFormat="1" hidden="1" x14ac:dyDescent="0.2">
      <c r="A388" s="320" t="s">
        <v>557</v>
      </c>
      <c r="B388" s="1">
        <f t="shared" ref="B388:B428" si="1507">B327</f>
        <v>1971</v>
      </c>
      <c r="C388" s="60">
        <f>Conversion_factors!$M33*C252+C327</f>
        <v>1430.3475554470901</v>
      </c>
      <c r="D388" s="60">
        <f>Conversion_factors!$M33*D252+D327</f>
        <v>514.73696415781751</v>
      </c>
      <c r="E388" s="60">
        <f>Conversion_factors!$M33*E252+E327</f>
        <v>155.80740136101065</v>
      </c>
      <c r="F388" s="60">
        <f>Conversion_factors!$M33*F252+F327</f>
        <v>4.2829220060061658E-2</v>
      </c>
      <c r="G388" s="60">
        <f>Conversion_factors!$M33*G252+G327</f>
        <v>4.2829220060061658E-2</v>
      </c>
      <c r="H388" s="60">
        <f>Conversion_factors!$M33*H252+H327</f>
        <v>4.2829220060061658E-2</v>
      </c>
      <c r="I388" s="60">
        <f>Conversion_factors!$M33*I252+I327</f>
        <v>346.10176935331276</v>
      </c>
      <c r="J388" s="60">
        <f>Conversion_factors!$M33*J252+J327</f>
        <v>2150.7956472639812</v>
      </c>
      <c r="K388" s="60">
        <f>Conversion_factors!$M33*K252+K327</f>
        <v>90.894902380957376</v>
      </c>
      <c r="L388" s="60">
        <f>Conversion_factors!$M33*L252+L327</f>
        <v>3057.7289620948372</v>
      </c>
      <c r="M388" s="60">
        <f>Conversion_factors!$M33*M252+M327</f>
        <v>3677.1179916612259</v>
      </c>
      <c r="N388" s="60">
        <f>Conversion_factors!$M33*N252+N327</f>
        <v>351.10998036024228</v>
      </c>
      <c r="O388" s="60">
        <f>Conversion_factors!$M33*O252+O327</f>
        <v>1449.6512833473566</v>
      </c>
      <c r="P388" s="60">
        <f>Conversion_factors!$M33*P252+P327</f>
        <v>4958.4313412471947</v>
      </c>
      <c r="Q388" s="60">
        <f>Conversion_factors!$M33*Q252+Q327</f>
        <v>610.45906395673069</v>
      </c>
      <c r="R388" s="60">
        <f>Conversion_factors!$M33*R252+R327</f>
        <v>376.01652142930743</v>
      </c>
      <c r="S388" s="60">
        <f>Conversion_factors!$M33*S252+S327</f>
        <v>260.24218375466955</v>
      </c>
      <c r="T388" s="60">
        <f>Conversion_factors!$M33*T252+T327</f>
        <v>242.81314237303314</v>
      </c>
      <c r="U388" s="60">
        <f>Conversion_factors!$M33*U252+U327</f>
        <v>678.38271397720132</v>
      </c>
      <c r="V388" s="60">
        <f>Conversion_factors!$M33*V252+V327</f>
        <v>85.634456586458569</v>
      </c>
      <c r="W388" s="60">
        <f>Conversion_factors!$M33*W252+W327</f>
        <v>108.2833334943968</v>
      </c>
      <c r="X388" s="124">
        <f t="shared" si="1433"/>
        <v>20544.683701907004</v>
      </c>
      <c r="Z388" s="19">
        <f t="shared" si="1434"/>
        <v>3.5655197604680371</v>
      </c>
      <c r="AA388" s="19">
        <f t="shared" si="1435"/>
        <v>8.7735122457120625</v>
      </c>
      <c r="AB388" s="19">
        <f t="shared" si="1436"/>
        <v>2.1854995598891538</v>
      </c>
      <c r="AC388" s="19">
        <f t="shared" si="1437"/>
        <v>1.067631638674358E-4</v>
      </c>
      <c r="AD388" s="19">
        <f t="shared" si="1438"/>
        <v>7.3000913638687E-4</v>
      </c>
      <c r="AE388" s="19">
        <f t="shared" si="1439"/>
        <v>6.007624847986445E-4</v>
      </c>
      <c r="AF388" s="19">
        <f t="shared" si="1440"/>
        <v>4.6803722862814627</v>
      </c>
      <c r="AG388" s="19">
        <f t="shared" si="1441"/>
        <v>22.428328635399172</v>
      </c>
      <c r="AH388" s="19">
        <f t="shared" si="1442"/>
        <v>1.9707019087049191</v>
      </c>
      <c r="AI388" s="19">
        <f t="shared" si="1443"/>
        <v>8.558936884536374</v>
      </c>
      <c r="AJ388" s="19">
        <f t="shared" si="1444"/>
        <v>13.074781498691795</v>
      </c>
      <c r="AK388" s="19">
        <f t="shared" si="1445"/>
        <v>5.7355455231534593</v>
      </c>
      <c r="AL388" s="19">
        <f t="shared" si="1446"/>
        <v>20.383555654510008</v>
      </c>
      <c r="AM388" s="19">
        <f t="shared" si="1447"/>
        <v>25.285143127702916</v>
      </c>
      <c r="AN388" s="19">
        <f t="shared" si="1448"/>
        <v>3.458839252766575</v>
      </c>
      <c r="AO388" s="19">
        <f t="shared" si="1449"/>
        <v>1.9166713534250468</v>
      </c>
      <c r="AP388" s="19">
        <f t="shared" si="1450"/>
        <v>52.181695874864374</v>
      </c>
      <c r="AQ388" s="19">
        <f t="shared" si="1451"/>
        <v>3.5053229795896481</v>
      </c>
      <c r="AR388" s="19">
        <f t="shared" si="1452"/>
        <v>2.1534784356970369</v>
      </c>
      <c r="AS388" s="19">
        <f t="shared" si="1453"/>
        <v>2.2402106006458196</v>
      </c>
      <c r="AT388" s="19">
        <f t="shared" si="1454"/>
        <v>2.052957332350192</v>
      </c>
      <c r="AU388" s="19">
        <f t="shared" si="1455"/>
        <v>39.925046092571144</v>
      </c>
      <c r="AV388" s="19">
        <f t="shared" si="1456"/>
        <v>24.407995310400864</v>
      </c>
      <c r="AW388" s="19">
        <f t="shared" si="1457"/>
        <v>11.976372459016893</v>
      </c>
      <c r="AX388" s="250">
        <f t="shared" ref="AX388:AX427" si="1508">Z388/Z$431</f>
        <v>1.313184911698748</v>
      </c>
      <c r="AY388" s="250">
        <f t="shared" ref="AY388:AY427" si="1509">AA388/AA$431</f>
        <v>1.3448193185962498</v>
      </c>
      <c r="AZ388" s="250">
        <f t="shared" ref="AZ388:AZ427" si="1510">AB388/AB$431</f>
        <v>1.5056566192983458</v>
      </c>
      <c r="BA388" s="250">
        <f t="shared" ref="BA388:BA427" si="1511">AC388/AC$431</f>
        <v>1.229131656429354</v>
      </c>
      <c r="BB388" s="250">
        <f t="shared" ref="BB388:BB427" si="1512">AD388/AD$431</f>
        <v>1.1511366747898693</v>
      </c>
      <c r="BC388" s="250">
        <f t="shared" ref="BC388:BC427" si="1513">AE388/AE$431</f>
        <v>1.0794865846360608</v>
      </c>
      <c r="BD388" s="250">
        <f t="shared" ref="BD388:BD427" si="1514">AF388/AF$431</f>
        <v>0.86338095809973392</v>
      </c>
      <c r="BE388" s="250">
        <f t="shared" ref="BE388:BE427" si="1515">AG388/AG$431</f>
        <v>1.2004032993618752</v>
      </c>
      <c r="BF388" s="250">
        <f t="shared" ref="BF388:BF427" si="1516">AH388/AH$431</f>
        <v>1.1937458185799739</v>
      </c>
      <c r="BG388" s="250">
        <f t="shared" ref="BG388:BG427" si="1517">AI388/AI$431</f>
        <v>0.95304679513808399</v>
      </c>
      <c r="BH388" s="250">
        <f t="shared" ref="BH388:BH427" si="1518">AJ388/AJ$431</f>
        <v>1.5148243287050289</v>
      </c>
      <c r="BI388" s="250">
        <f t="shared" ref="BI388:BI427" si="1519">AK388/AK$431</f>
        <v>1.2666943222168301</v>
      </c>
      <c r="BJ388" s="250">
        <f t="shared" ref="BJ388:BJ427" si="1520">AL388/AL$431</f>
        <v>1.3634037913752868</v>
      </c>
      <c r="BK388" s="250">
        <f t="shared" ref="BK388:BK427" si="1521">AM388/AM$431</f>
        <v>1.1529244951396049</v>
      </c>
      <c r="BL388" s="250">
        <f t="shared" ref="BL388:BL427" si="1522">AN388/AN$431</f>
        <v>1.2947752165783513</v>
      </c>
      <c r="BM388" s="250">
        <f t="shared" ref="BM388:BM427" si="1523">AO388/AO$431</f>
        <v>1.2140732311454536</v>
      </c>
      <c r="BN388" s="250">
        <f t="shared" ref="BN388:BN427" si="1524">AP388/AP$431</f>
        <v>6.32788526989573</v>
      </c>
      <c r="BO388" s="250">
        <f t="shared" ref="BO388:BO427" si="1525">AQ388/AQ$431</f>
        <v>1.3912173617218453</v>
      </c>
      <c r="BP388" s="250">
        <f t="shared" ref="BP388:BP427" si="1526">AR388/AR$431</f>
        <v>1.4431895939181127</v>
      </c>
      <c r="BQ388" s="250">
        <f t="shared" ref="BQ388:BQ427" si="1527">AS388/AS$431</f>
        <v>1.2990212381630029</v>
      </c>
      <c r="BR388" s="250">
        <f t="shared" ref="BR388:BR427" si="1528">AT388/AT$431</f>
        <v>1.4377850334823021</v>
      </c>
      <c r="BS388" s="250">
        <f t="shared" ref="BS388:BS427" si="1529">AU388/AU$431</f>
        <v>1.7124977359899201</v>
      </c>
      <c r="BU388" s="3"/>
      <c r="BV388" s="9">
        <f t="shared" si="1459"/>
        <v>0.64156997789039116</v>
      </c>
      <c r="BW388" s="9">
        <f t="shared" si="1460"/>
        <v>1.7124977359899201</v>
      </c>
      <c r="BX388" s="9">
        <f t="shared" si="1461"/>
        <v>1.2097890129461832</v>
      </c>
      <c r="BY388" s="9">
        <f t="shared" si="1462"/>
        <v>1.1227132524040677</v>
      </c>
      <c r="BZ388" s="9">
        <f t="shared" si="1463"/>
        <v>1.2608139367778817</v>
      </c>
      <c r="CA388" s="9">
        <f t="shared" si="1464"/>
        <v>1.0986858186889528</v>
      </c>
      <c r="CB388" s="9">
        <f t="shared" si="1465"/>
        <v>1.0986871346163982</v>
      </c>
      <c r="CC388" s="9"/>
      <c r="CD388" s="9">
        <f t="shared" si="1466"/>
        <v>1.3582461574475162</v>
      </c>
      <c r="CE388" s="9">
        <f t="shared" si="1467"/>
        <v>1.7124956848848334</v>
      </c>
      <c r="CF388" s="308">
        <f>BY388/BEA_Output_Data!$AU8</f>
        <v>0.92723869150963878</v>
      </c>
      <c r="CG388" s="35"/>
      <c r="CH388" s="308">
        <f t="shared" si="1468"/>
        <v>1971</v>
      </c>
      <c r="CI388" s="19">
        <f t="shared" si="1469"/>
        <v>6.9621298443953261E-2</v>
      </c>
      <c r="CJ388" s="19">
        <f t="shared" si="1470"/>
        <v>2.5054509070394616E-2</v>
      </c>
      <c r="CK388" s="19">
        <f t="shared" si="1471"/>
        <v>7.5838306211814905E-3</v>
      </c>
      <c r="CL388" s="19">
        <f t="shared" si="1472"/>
        <v>2.0846862712267579E-6</v>
      </c>
      <c r="CM388" s="19">
        <f t="shared" si="1473"/>
        <v>2.0846862712267579E-6</v>
      </c>
      <c r="CN388" s="19">
        <f t="shared" si="1474"/>
        <v>2.0846862712267579E-6</v>
      </c>
      <c r="CO388" s="19">
        <f t="shared" si="1475"/>
        <v>1.6846293395170974E-2</v>
      </c>
      <c r="CP388" s="19">
        <f t="shared" si="1476"/>
        <v>0.10468867170071543</v>
      </c>
      <c r="CQ388" s="19">
        <f t="shared" si="1477"/>
        <v>4.4242541622833698E-3</v>
      </c>
      <c r="CR388" s="19">
        <f t="shared" si="1478"/>
        <v>0.14883309991338595</v>
      </c>
      <c r="CS388" s="19">
        <f t="shared" si="1479"/>
        <v>0.17898148470009823</v>
      </c>
      <c r="CT388" s="19">
        <f t="shared" si="1480"/>
        <v>1.709006502386072E-2</v>
      </c>
      <c r="CU388" s="19">
        <f t="shared" si="1481"/>
        <v>7.0560895674086077E-2</v>
      </c>
      <c r="CV388" s="19">
        <f t="shared" si="1482"/>
        <v>0.24134863369967297</v>
      </c>
      <c r="CW388" s="19">
        <f t="shared" si="1483"/>
        <v>2.971372413487517E-2</v>
      </c>
      <c r="CX388" s="19">
        <f t="shared" si="1484"/>
        <v>1.8302375781740789E-2</v>
      </c>
      <c r="CY388" s="19">
        <f t="shared" si="1485"/>
        <v>1.2667130218729689E-2</v>
      </c>
      <c r="CZ388" s="19">
        <f t="shared" si="1429"/>
        <v>1.1818782216174722E-2</v>
      </c>
      <c r="DA388" s="19">
        <f t="shared" si="1430"/>
        <v>3.3019866541641248E-2</v>
      </c>
      <c r="DB388" s="19">
        <f t="shared" si="1431"/>
        <v>4.1682051585203907E-3</v>
      </c>
      <c r="DC388" s="19">
        <f t="shared" si="1432"/>
        <v>5.2706254847012168E-3</v>
      </c>
      <c r="DD388" s="19"/>
      <c r="DE388" s="19"/>
      <c r="DF388" s="19">
        <f t="shared" ref="DF388:DF427" si="1530">(CI388-CI387)/LN(CI388/CI387)</f>
        <v>6.9483416099473089E-2</v>
      </c>
      <c r="DG388" s="19">
        <f t="shared" si="1486"/>
        <v>2.4477941715765422E-2</v>
      </c>
      <c r="DH388" s="19">
        <f t="shared" si="1486"/>
        <v>7.7430636320335276E-3</v>
      </c>
      <c r="DI388" s="19">
        <f t="shared" si="1486"/>
        <v>2.093332977167616E-6</v>
      </c>
      <c r="DJ388" s="19">
        <f t="shared" si="1486"/>
        <v>2.093332977167616E-6</v>
      </c>
      <c r="DK388" s="19">
        <f t="shared" si="1486"/>
        <v>2.093332977167616E-6</v>
      </c>
      <c r="DL388" s="19">
        <f t="shared" si="1486"/>
        <v>1.6741709426382617E-2</v>
      </c>
      <c r="DM388" s="19">
        <f t="shared" si="1486"/>
        <v>0.10222103158027869</v>
      </c>
      <c r="DN388" s="19">
        <f t="shared" si="1486"/>
        <v>4.5378940130036275E-3</v>
      </c>
      <c r="DO388" s="19">
        <f t="shared" si="1486"/>
        <v>0.14898829861343899</v>
      </c>
      <c r="DP388" s="19">
        <f t="shared" si="1486"/>
        <v>0.17526640904927382</v>
      </c>
      <c r="DQ388" s="19">
        <f t="shared" si="1486"/>
        <v>1.6436474115383824E-2</v>
      </c>
      <c r="DR388" s="19">
        <f t="shared" si="1486"/>
        <v>6.938903712891438E-2</v>
      </c>
      <c r="DS388" s="19">
        <f t="shared" si="1486"/>
        <v>0.2497797001644993</v>
      </c>
      <c r="DT388" s="19">
        <f t="shared" si="1486"/>
        <v>3.0420683577255397E-2</v>
      </c>
      <c r="DU388" s="19">
        <f t="shared" si="1486"/>
        <v>1.815123764436833E-2</v>
      </c>
      <c r="DV388" s="19">
        <f t="shared" si="1486"/>
        <v>1.2666655512078309E-2</v>
      </c>
      <c r="DW388" s="19">
        <f t="shared" si="1487"/>
        <v>1.1944709514406534E-2</v>
      </c>
      <c r="DX388" s="19">
        <f t="shared" si="1488"/>
        <v>3.2398313222956894E-2</v>
      </c>
      <c r="DY388" s="19">
        <f t="shared" si="1489"/>
        <v>4.108070909179932E-3</v>
      </c>
      <c r="DZ388" s="19">
        <f t="shared" si="1490"/>
        <v>5.0612944798827959E-3</v>
      </c>
      <c r="EA388" s="19">
        <f t="shared" si="1491"/>
        <v>0.99982222039750701</v>
      </c>
      <c r="EB388" s="19"/>
      <c r="EC388" s="19">
        <f t="shared" ref="EC388:EC427" si="1531">DF388/$EA388</f>
        <v>6.9495771030021747E-2</v>
      </c>
      <c r="ED388" s="19">
        <f t="shared" si="1492"/>
        <v>2.4482294168290779E-2</v>
      </c>
      <c r="EE388" s="19">
        <f t="shared" si="1492"/>
        <v>7.7444404355756953E-3</v>
      </c>
      <c r="EF388" s="19">
        <f t="shared" si="1492"/>
        <v>2.0937051952449643E-6</v>
      </c>
      <c r="EG388" s="19">
        <f t="shared" si="1492"/>
        <v>2.0937051952449643E-6</v>
      </c>
      <c r="EH388" s="19">
        <f t="shared" si="1492"/>
        <v>2.0937051952449643E-6</v>
      </c>
      <c r="EI388" s="19">
        <f t="shared" si="1492"/>
        <v>1.6744686290055134E-2</v>
      </c>
      <c r="EJ388" s="19">
        <f t="shared" si="1492"/>
        <v>0.10223920762596964</v>
      </c>
      <c r="EK388" s="19">
        <f t="shared" si="1492"/>
        <v>4.5387009014457207E-3</v>
      </c>
      <c r="EL388" s="19">
        <f t="shared" si="1492"/>
        <v>0.14901479040364252</v>
      </c>
      <c r="EM388" s="19">
        <f t="shared" si="1492"/>
        <v>0.17529757338218768</v>
      </c>
      <c r="EN388" s="19">
        <f t="shared" si="1492"/>
        <v>1.6439396704795228E-2</v>
      </c>
      <c r="EO388" s="19">
        <f t="shared" si="1492"/>
        <v>6.9401375277823737E-2</v>
      </c>
      <c r="EP388" s="19">
        <f t="shared" si="1492"/>
        <v>0.24982411379614314</v>
      </c>
      <c r="EQ388" s="19">
        <f t="shared" si="1492"/>
        <v>3.042609271592385E-2</v>
      </c>
      <c r="ER388" s="19">
        <f t="shared" si="1492"/>
        <v>1.8154465137964031E-2</v>
      </c>
      <c r="ES388" s="19">
        <f t="shared" si="1492"/>
        <v>1.266890778546843E-2</v>
      </c>
      <c r="ET388" s="19">
        <f t="shared" si="1493"/>
        <v>1.1946833417702583E-2</v>
      </c>
      <c r="EU388" s="19">
        <f t="shared" si="1494"/>
        <v>3.2404074006352895E-2</v>
      </c>
      <c r="EV388" s="19">
        <f t="shared" si="1495"/>
        <v>4.1088013702542583E-3</v>
      </c>
      <c r="EW388" s="19">
        <f t="shared" si="1496"/>
        <v>5.0621944347971565E-3</v>
      </c>
      <c r="EZ388" s="308">
        <f t="shared" ref="EZ388:EZ427" si="1532">LN(AX388/AX387)</f>
        <v>-1.1350103693966827E-2</v>
      </c>
      <c r="FA388" s="308">
        <f t="shared" si="1497"/>
        <v>2.7108771489018805E-2</v>
      </c>
      <c r="FB388" s="308">
        <f t="shared" si="1497"/>
        <v>-2.5741830595938139E-2</v>
      </c>
      <c r="FC388" s="308">
        <f t="shared" si="1497"/>
        <v>-2.3588857599354456E-2</v>
      </c>
      <c r="FD388" s="308">
        <f t="shared" si="1497"/>
        <v>-2.7908788117076616E-2</v>
      </c>
      <c r="FE388" s="308">
        <f t="shared" si="1497"/>
        <v>7.4006388946275328E-3</v>
      </c>
      <c r="FF388" s="308">
        <f t="shared" si="1497"/>
        <v>-5.2018848986054182E-2</v>
      </c>
      <c r="FG388" s="308">
        <f t="shared" si="1497"/>
        <v>-1.6588642199043591E-2</v>
      </c>
      <c r="FH388" s="308">
        <f t="shared" si="1497"/>
        <v>-3.257553151267642E-2</v>
      </c>
      <c r="FI388" s="308">
        <f t="shared" si="1497"/>
        <v>-2.0013872566680038E-2</v>
      </c>
      <c r="FJ388" s="308">
        <f t="shared" si="1497"/>
        <v>1.5805311411571784E-3</v>
      </c>
      <c r="FK388" s="308">
        <f t="shared" si="1497"/>
        <v>4.083210847997309E-3</v>
      </c>
      <c r="FL388" s="308">
        <f t="shared" si="1497"/>
        <v>4.8197677681908217E-3</v>
      </c>
      <c r="FM388" s="308">
        <f t="shared" si="1497"/>
        <v>-2.3041928813843562E-3</v>
      </c>
      <c r="FN388" s="308">
        <f t="shared" si="1497"/>
        <v>-2.0052949701256376E-2</v>
      </c>
      <c r="FO388" s="308">
        <f t="shared" si="1497"/>
        <v>4.339887725418768E-2</v>
      </c>
      <c r="FP388" s="308">
        <f t="shared" si="1497"/>
        <v>4.9169538704215587E-2</v>
      </c>
      <c r="FQ388" s="308">
        <f t="shared" si="1498"/>
        <v>2.7934931439237972E-2</v>
      </c>
      <c r="FR388" s="308">
        <f t="shared" si="1498"/>
        <v>1.360998007316676E-2</v>
      </c>
      <c r="FS388" s="308">
        <f t="shared" si="1498"/>
        <v>7.5543082715601451E-3</v>
      </c>
      <c r="FT388" s="308">
        <f t="shared" si="1498"/>
        <v>6.0028126334251856E-2</v>
      </c>
      <c r="FV388" s="3"/>
      <c r="FW388" s="19">
        <f t="shared" si="1499"/>
        <v>0.99599959794753823</v>
      </c>
      <c r="FX388" s="19">
        <f t="shared" ref="FX388:FX427" si="1533">IF(ISERR(FW388),FX387,FW388*FX387)</f>
        <v>0.99599959794753823</v>
      </c>
      <c r="FY388" s="19">
        <f t="shared" si="1500"/>
        <v>1.2608139367778817</v>
      </c>
      <c r="GA388" s="19">
        <f t="shared" si="1501"/>
        <v>1</v>
      </c>
      <c r="GB388" s="19">
        <f t="shared" ref="GB388:GB427" si="1534">IF(ISERR(GA388),GB387,GA388*GB387)</f>
        <v>1</v>
      </c>
      <c r="GC388" s="19">
        <f t="shared" si="1502"/>
        <v>1.2097890129461832</v>
      </c>
      <c r="GE388" s="19">
        <f t="shared" si="1503"/>
        <v>0.98558910021182966</v>
      </c>
      <c r="GF388" s="19">
        <f t="shared" ref="GF388:GF427" si="1535">IF(ISERR(GE388),GF387,GE388*GF387)</f>
        <v>0.98558910021182966</v>
      </c>
      <c r="GG388" s="19">
        <f t="shared" si="1504"/>
        <v>1.1227132524040677</v>
      </c>
      <c r="GI388" s="19" t="e">
        <f>#REF!</f>
        <v>#REF!</v>
      </c>
      <c r="GJ388" s="19" t="e">
        <f t="shared" si="1505"/>
        <v>#REF!</v>
      </c>
      <c r="GK388" s="308">
        <f t="shared" si="1506"/>
        <v>1.0986871346163982</v>
      </c>
      <c r="GM388" s="3">
        <f>B388</f>
        <v>1971</v>
      </c>
      <c r="GN388" s="328">
        <f t="shared" ref="GN388:GN402" si="1536">EC27*EC388</f>
        <v>-2.2294105254848368E-4</v>
      </c>
      <c r="GO388" s="328">
        <f t="shared" ref="GO388:HH388" si="1537">ED27*ED388</f>
        <v>2.7223096505034443E-5</v>
      </c>
      <c r="GP388" s="328">
        <f t="shared" si="1537"/>
        <v>-2.6484032075753448E-4</v>
      </c>
      <c r="GQ388" s="328">
        <f t="shared" si="1537"/>
        <v>0</v>
      </c>
      <c r="GR388" s="328">
        <f t="shared" si="1537"/>
        <v>0</v>
      </c>
      <c r="GS388" s="328">
        <f t="shared" si="1537"/>
        <v>0</v>
      </c>
      <c r="GT388" s="328">
        <f t="shared" si="1537"/>
        <v>7.6962792079108969E-4</v>
      </c>
      <c r="GU388" s="328">
        <f t="shared" si="1537"/>
        <v>4.6991712729330835E-3</v>
      </c>
      <c r="GV388" s="328">
        <f t="shared" si="1537"/>
        <v>-1.654753553206276E-4</v>
      </c>
      <c r="GW388" s="328">
        <f t="shared" si="1537"/>
        <v>-8.8584127271718789E-5</v>
      </c>
      <c r="GX388" s="328">
        <f t="shared" si="1537"/>
        <v>3.8553767556358297E-3</v>
      </c>
      <c r="GY388" s="328">
        <f t="shared" si="1537"/>
        <v>9.1887807511938568E-4</v>
      </c>
      <c r="GZ388" s="328">
        <f t="shared" si="1537"/>
        <v>7.1097780517665084E-4</v>
      </c>
      <c r="HA388" s="328">
        <f t="shared" si="1537"/>
        <v>-2.1111425546394155E-2</v>
      </c>
      <c r="HB388" s="328">
        <f t="shared" si="1537"/>
        <v>-1.3787853336082393E-3</v>
      </c>
      <c r="HC388" s="328">
        <f t="shared" si="1537"/>
        <v>-8.2268566343474115E-4</v>
      </c>
      <c r="HD388" s="328">
        <f t="shared" si="1537"/>
        <v>-8.5665675032500842E-4</v>
      </c>
      <c r="HE388" s="328">
        <f t="shared" si="1537"/>
        <v>-8.0783092477966598E-4</v>
      </c>
      <c r="HF388" s="328">
        <f t="shared" si="1537"/>
        <v>1.9419713250941537E-4</v>
      </c>
      <c r="HG388" s="328">
        <f t="shared" si="1537"/>
        <v>1.2557012316768872E-5</v>
      </c>
      <c r="HH388" s="328">
        <f t="shared" si="1537"/>
        <v>1.5470701097357737E-5</v>
      </c>
      <c r="HI388" s="3">
        <f>SUM(GN388:HH388)</f>
        <v>-1.4515745302355559E-2</v>
      </c>
      <c r="HK388" s="308">
        <f>EXP(HI388)</f>
        <v>0.98558910021182966</v>
      </c>
    </row>
    <row r="389" spans="1:219" s="308" customFormat="1" hidden="1" x14ac:dyDescent="0.2">
      <c r="A389" s="320" t="s">
        <v>557</v>
      </c>
      <c r="B389" s="1">
        <f t="shared" si="1507"/>
        <v>1972</v>
      </c>
      <c r="C389" s="60">
        <f>Conversion_factors!$M34*C253+C328</f>
        <v>1429.9684696066706</v>
      </c>
      <c r="D389" s="60">
        <f>Conversion_factors!$M34*D253+D328</f>
        <v>542.21720417116114</v>
      </c>
      <c r="E389" s="60">
        <f>Conversion_factors!$M34*E253+E328</f>
        <v>166.77726879866162</v>
      </c>
      <c r="F389" s="60">
        <f>Conversion_factors!$M34*F253+F328</f>
        <v>4.2829220060061658E-2</v>
      </c>
      <c r="G389" s="60">
        <f>Conversion_factors!$M34*G253+G328</f>
        <v>4.2829220060061658E-2</v>
      </c>
      <c r="H389" s="60">
        <f>Conversion_factors!$M34*H253+H328</f>
        <v>4.2829220060061658E-2</v>
      </c>
      <c r="I389" s="60">
        <f>Conversion_factors!$M34*I253+I328</f>
        <v>377.09451530753273</v>
      </c>
      <c r="J389" s="60">
        <f>Conversion_factors!$M34*J253+J328</f>
        <v>2253.0320822439703</v>
      </c>
      <c r="K389" s="60">
        <f>Conversion_factors!$M34*K253+K328</f>
        <v>92.692368447970637</v>
      </c>
      <c r="L389" s="60">
        <f>Conversion_factors!$M34*L253+L328</f>
        <v>3217.1771394999132</v>
      </c>
      <c r="M389" s="60">
        <f>Conversion_factors!$M34*M253+M328</f>
        <v>3855.8093357826924</v>
      </c>
      <c r="N389" s="60">
        <f>Conversion_factors!$M34*N253+N328</f>
        <v>407.67563133215623</v>
      </c>
      <c r="O389" s="60">
        <f>Conversion_factors!$M34*O253+O328</f>
        <v>1514.5013078510001</v>
      </c>
      <c r="P389" s="60">
        <f>Conversion_factors!$M34*P253+P328</f>
        <v>5229.3098731082937</v>
      </c>
      <c r="Q389" s="60">
        <f>Conversion_factors!$M34*Q253+Q328</f>
        <v>637.71324566992462</v>
      </c>
      <c r="R389" s="60">
        <f>Conversion_factors!$M34*R253+R328</f>
        <v>397.29942475604469</v>
      </c>
      <c r="S389" s="60">
        <f>Conversion_factors!$M34*S253+S328</f>
        <v>271.78190419046103</v>
      </c>
      <c r="T389" s="60">
        <f>Conversion_factors!$M34*T253+T328</f>
        <v>258.14179294884457</v>
      </c>
      <c r="U389" s="60">
        <f>Conversion_factors!$M34*U253+U328</f>
        <v>698.48499405862685</v>
      </c>
      <c r="V389" s="60">
        <f>Conversion_factors!$M34*V253+V328</f>
        <v>92.267711337392356</v>
      </c>
      <c r="W389" s="60">
        <f>Conversion_factors!$M34*W253+W328</f>
        <v>122.39010493746079</v>
      </c>
      <c r="X389" s="124">
        <f t="shared" si="1433"/>
        <v>21564.462861708966</v>
      </c>
      <c r="Z389" s="19">
        <f t="shared" si="1434"/>
        <v>3.4395131642004948</v>
      </c>
      <c r="AA389" s="19">
        <f t="shared" si="1435"/>
        <v>8.6099783476692657</v>
      </c>
      <c r="AB389" s="19">
        <f t="shared" si="1436"/>
        <v>2.1819293646649309</v>
      </c>
      <c r="AC389" s="19">
        <f t="shared" si="1437"/>
        <v>1.0301742264956496E-4</v>
      </c>
      <c r="AD389" s="19">
        <f t="shared" si="1438"/>
        <v>6.8009398176212678E-4</v>
      </c>
      <c r="AE389" s="19">
        <f t="shared" si="1439"/>
        <v>5.6033015522973222E-4</v>
      </c>
      <c r="AF389" s="19">
        <f t="shared" si="1440"/>
        <v>4.7650977718631236</v>
      </c>
      <c r="AG389" s="19">
        <f t="shared" si="1441"/>
        <v>21.953823016757006</v>
      </c>
      <c r="AH389" s="19">
        <f t="shared" si="1442"/>
        <v>1.9166325441983318</v>
      </c>
      <c r="AI389" s="19">
        <f t="shared" si="1443"/>
        <v>8.6331329673912158</v>
      </c>
      <c r="AJ389" s="19">
        <f t="shared" si="1444"/>
        <v>12.339141200328759</v>
      </c>
      <c r="AK389" s="19">
        <f t="shared" si="1445"/>
        <v>5.7473017353431395</v>
      </c>
      <c r="AL389" s="19">
        <f t="shared" si="1446"/>
        <v>19.684834852804421</v>
      </c>
      <c r="AM389" s="19">
        <f t="shared" si="1447"/>
        <v>23.834630313358293</v>
      </c>
      <c r="AN389" s="19">
        <f t="shared" si="1448"/>
        <v>3.3619032226325225</v>
      </c>
      <c r="AO389" s="19">
        <f t="shared" si="1449"/>
        <v>1.8842763538717606</v>
      </c>
      <c r="AP389" s="19">
        <f t="shared" si="1450"/>
        <v>48.440487972977536</v>
      </c>
      <c r="AQ389" s="19">
        <f t="shared" si="1451"/>
        <v>3.312543958600096</v>
      </c>
      <c r="AR389" s="19">
        <f t="shared" si="1452"/>
        <v>2.0829104004105061</v>
      </c>
      <c r="AS389" s="19">
        <f t="shared" si="1453"/>
        <v>2.1596599298624186</v>
      </c>
      <c r="AT389" s="19">
        <f t="shared" si="1454"/>
        <v>2.0761557660137155</v>
      </c>
      <c r="AU389" s="19">
        <f t="shared" si="1455"/>
        <v>38.452102292542776</v>
      </c>
      <c r="AV389" s="19">
        <f t="shared" si="1456"/>
        <v>24.106416984124454</v>
      </c>
      <c r="AW389" s="19">
        <f t="shared" si="1457"/>
        <v>11.836100488816969</v>
      </c>
      <c r="AX389" s="250">
        <f t="shared" si="1508"/>
        <v>1.2667765415004766</v>
      </c>
      <c r="AY389" s="250">
        <f t="shared" si="1509"/>
        <v>1.3197525563721715</v>
      </c>
      <c r="AZ389" s="250">
        <f t="shared" si="1510"/>
        <v>1.5031970040368303</v>
      </c>
      <c r="BA389" s="250">
        <f t="shared" si="1511"/>
        <v>1.1860080832707884</v>
      </c>
      <c r="BB389" s="250">
        <f t="shared" si="1512"/>
        <v>1.0724264748042371</v>
      </c>
      <c r="BC389" s="250">
        <f t="shared" si="1513"/>
        <v>1.0068353148586988</v>
      </c>
      <c r="BD389" s="250">
        <f t="shared" si="1514"/>
        <v>0.87901013596051414</v>
      </c>
      <c r="BE389" s="250">
        <f t="shared" si="1515"/>
        <v>1.1750069303571518</v>
      </c>
      <c r="BF389" s="250">
        <f t="shared" si="1516"/>
        <v>1.1609934893170302</v>
      </c>
      <c r="BG389" s="250">
        <f t="shared" si="1517"/>
        <v>0.96130860848366018</v>
      </c>
      <c r="BH389" s="250">
        <f t="shared" si="1518"/>
        <v>1.4295941609008747</v>
      </c>
      <c r="BI389" s="250">
        <f t="shared" si="1519"/>
        <v>1.2692906798207109</v>
      </c>
      <c r="BJ389" s="250">
        <f t="shared" si="1520"/>
        <v>1.3166681478837943</v>
      </c>
      <c r="BK389" s="250">
        <f t="shared" si="1521"/>
        <v>1.0867855871759178</v>
      </c>
      <c r="BL389" s="250">
        <f t="shared" si="1522"/>
        <v>1.2584883699691389</v>
      </c>
      <c r="BM389" s="250">
        <f t="shared" si="1523"/>
        <v>1.1935533325669456</v>
      </c>
      <c r="BN389" s="250">
        <f t="shared" si="1524"/>
        <v>5.8742025373387223</v>
      </c>
      <c r="BO389" s="250">
        <f t="shared" si="1525"/>
        <v>1.3147058612016274</v>
      </c>
      <c r="BP389" s="250">
        <f t="shared" si="1526"/>
        <v>1.3958972447120233</v>
      </c>
      <c r="BQ389" s="250">
        <f t="shared" si="1527"/>
        <v>1.2523126688589612</v>
      </c>
      <c r="BR389" s="250">
        <f t="shared" si="1528"/>
        <v>1.4540320154317334</v>
      </c>
      <c r="BS389" s="250">
        <f t="shared" si="1529"/>
        <v>1.6493190256400199</v>
      </c>
      <c r="BU389" s="3"/>
      <c r="BV389" s="9">
        <f t="shared" si="1459"/>
        <v>0.69921148917020481</v>
      </c>
      <c r="BW389" s="9">
        <f t="shared" si="1460"/>
        <v>1.6493190256400199</v>
      </c>
      <c r="BX389" s="9">
        <f t="shared" si="1461"/>
        <v>1.2097890129461832</v>
      </c>
      <c r="BY389" s="9">
        <f t="shared" si="1462"/>
        <v>1.1194913000149254</v>
      </c>
      <c r="BZ389" s="9">
        <f t="shared" si="1463"/>
        <v>1.2177940901176416</v>
      </c>
      <c r="CA389" s="9">
        <f t="shared" si="1464"/>
        <v>1.1532216229761152</v>
      </c>
      <c r="CB389" s="9">
        <f t="shared" si="1465"/>
        <v>1.1532228120345098</v>
      </c>
      <c r="CC389" s="9"/>
      <c r="CD389" s="9">
        <f t="shared" si="1466"/>
        <v>1.354348274846896</v>
      </c>
      <c r="CE389" s="9">
        <f t="shared" si="1467"/>
        <v>1.6493173250695734</v>
      </c>
      <c r="CF389" s="308">
        <f>BY389/BEA_Output_Data!$AU9</f>
        <v>0.9337775323898041</v>
      </c>
      <c r="CG389" s="35"/>
      <c r="CH389" s="308">
        <f t="shared" si="1468"/>
        <v>1972</v>
      </c>
      <c r="CI389" s="19">
        <f t="shared" si="1469"/>
        <v>6.6311341895086126E-2</v>
      </c>
      <c r="CJ389" s="19">
        <f t="shared" si="1470"/>
        <v>2.5144016229309913E-2</v>
      </c>
      <c r="CK389" s="19">
        <f t="shared" si="1471"/>
        <v>7.7338939471012945E-3</v>
      </c>
      <c r="CL389" s="19">
        <f t="shared" si="1472"/>
        <v>1.9861018720810131E-6</v>
      </c>
      <c r="CM389" s="19">
        <f t="shared" si="1473"/>
        <v>1.9861018720810131E-6</v>
      </c>
      <c r="CN389" s="19">
        <f t="shared" si="1474"/>
        <v>1.9861018720810131E-6</v>
      </c>
      <c r="CO389" s="19">
        <f t="shared" si="1475"/>
        <v>1.7486849439552806E-2</v>
      </c>
      <c r="CP389" s="19">
        <f t="shared" si="1476"/>
        <v>0.10447893354415874</v>
      </c>
      <c r="CQ389" s="19">
        <f t="shared" si="1477"/>
        <v>4.2983852202764699E-3</v>
      </c>
      <c r="CR389" s="19">
        <f t="shared" si="1478"/>
        <v>0.14918883721479137</v>
      </c>
      <c r="CS389" s="19">
        <f t="shared" si="1479"/>
        <v>0.17880386636614434</v>
      </c>
      <c r="CT389" s="19">
        <f t="shared" si="1480"/>
        <v>1.8904975001999575E-2</v>
      </c>
      <c r="CU389" s="19">
        <f t="shared" si="1481"/>
        <v>7.0231348564690252E-2</v>
      </c>
      <c r="CV389" s="19">
        <f t="shared" si="1482"/>
        <v>0.24249664397594345</v>
      </c>
      <c r="CW389" s="19">
        <f t="shared" si="1483"/>
        <v>2.9572415031133604E-2</v>
      </c>
      <c r="CX389" s="19">
        <f t="shared" si="1484"/>
        <v>1.8423803426215229E-2</v>
      </c>
      <c r="CY389" s="19">
        <f t="shared" si="1485"/>
        <v>1.2603230877271318E-2</v>
      </c>
      <c r="CZ389" s="19">
        <f t="shared" si="1429"/>
        <v>1.1970703587855888E-2</v>
      </c>
      <c r="DA389" s="19">
        <f t="shared" si="1430"/>
        <v>3.2390558417241859E-2</v>
      </c>
      <c r="DB389" s="19">
        <f t="shared" si="1431"/>
        <v>4.2786927700957456E-3</v>
      </c>
      <c r="DC389" s="19">
        <f t="shared" si="1432"/>
        <v>5.6755461855153982E-3</v>
      </c>
      <c r="DD389" s="19"/>
      <c r="DE389" s="19"/>
      <c r="DF389" s="19">
        <f t="shared" si="1530"/>
        <v>6.7952885151121953E-2</v>
      </c>
      <c r="DG389" s="19">
        <f t="shared" si="1486"/>
        <v>2.5099236050338043E-2</v>
      </c>
      <c r="DH389" s="19">
        <f t="shared" si="1486"/>
        <v>7.6586172566891183E-3</v>
      </c>
      <c r="DI389" s="19">
        <f t="shared" si="1486"/>
        <v>2.0349960977692594E-6</v>
      </c>
      <c r="DJ389" s="19">
        <f t="shared" si="1486"/>
        <v>2.0349960977692594E-6</v>
      </c>
      <c r="DK389" s="19">
        <f t="shared" si="1486"/>
        <v>2.0349960977692594E-6</v>
      </c>
      <c r="DL389" s="19">
        <f t="shared" si="1486"/>
        <v>1.716457941534149E-2</v>
      </c>
      <c r="DM389" s="19">
        <f t="shared" si="1486"/>
        <v>0.10458376757071919</v>
      </c>
      <c r="DN389" s="19">
        <f t="shared" si="1486"/>
        <v>4.3610169566432851E-3</v>
      </c>
      <c r="DO389" s="19">
        <f t="shared" si="1486"/>
        <v>0.14901089779241167</v>
      </c>
      <c r="DP389" s="19">
        <f t="shared" si="1486"/>
        <v>0.17889266083703395</v>
      </c>
      <c r="DQ389" s="19">
        <f t="shared" si="1486"/>
        <v>1.7982258029231084E-2</v>
      </c>
      <c r="DR389" s="19">
        <f t="shared" si="1486"/>
        <v>7.0395993559446743E-2</v>
      </c>
      <c r="DS389" s="19">
        <f t="shared" si="1486"/>
        <v>0.24192218486018727</v>
      </c>
      <c r="DT389" s="19">
        <f t="shared" si="1486"/>
        <v>2.9643013447642769E-2</v>
      </c>
      <c r="DU389" s="19">
        <f t="shared" si="1486"/>
        <v>1.8363022691146636E-2</v>
      </c>
      <c r="DV389" s="19">
        <f t="shared" si="1486"/>
        <v>1.2635153618344443E-2</v>
      </c>
      <c r="DW389" s="19">
        <f t="shared" si="1487"/>
        <v>1.1894581203451108E-2</v>
      </c>
      <c r="DX389" s="19">
        <f t="shared" si="1488"/>
        <v>3.270420336789337E-2</v>
      </c>
      <c r="DY389" s="19">
        <f t="shared" si="1489"/>
        <v>4.2232080855572531E-3</v>
      </c>
      <c r="DZ389" s="19">
        <f t="shared" si="1490"/>
        <v>5.4705884528800618E-3</v>
      </c>
      <c r="EA389" s="19">
        <f t="shared" si="1491"/>
        <v>0.99996397333437259</v>
      </c>
      <c r="EB389" s="19"/>
      <c r="EC389" s="19">
        <f t="shared" si="1531"/>
        <v>6.7955333355194339E-2</v>
      </c>
      <c r="ED389" s="19">
        <f t="shared" si="1492"/>
        <v>2.5100140324700721E-2</v>
      </c>
      <c r="EE389" s="19">
        <f t="shared" si="1492"/>
        <v>7.6588931810728286E-3</v>
      </c>
      <c r="EF389" s="19">
        <f t="shared" si="1492"/>
        <v>2.0350694145345854E-6</v>
      </c>
      <c r="EG389" s="19">
        <f t="shared" si="1492"/>
        <v>2.0350694145345854E-6</v>
      </c>
      <c r="EH389" s="19">
        <f t="shared" si="1492"/>
        <v>2.0350694145345854E-6</v>
      </c>
      <c r="EI389" s="19">
        <f t="shared" si="1492"/>
        <v>1.7165197820183786E-2</v>
      </c>
      <c r="EJ389" s="19">
        <f t="shared" si="1492"/>
        <v>0.10458753551088984</v>
      </c>
      <c r="EK389" s="19">
        <f t="shared" si="1492"/>
        <v>4.3611740752034353E-3</v>
      </c>
      <c r="EL389" s="19">
        <f t="shared" si="1492"/>
        <v>0.14901626635161255</v>
      </c>
      <c r="EM389" s="19">
        <f t="shared" si="1492"/>
        <v>0.17889910597530598</v>
      </c>
      <c r="EN389" s="19">
        <f t="shared" si="1492"/>
        <v>1.7982905893368713E-2</v>
      </c>
      <c r="EO389" s="19">
        <f t="shared" si="1492"/>
        <v>7.0398529783739922E-2</v>
      </c>
      <c r="EP389" s="19">
        <f t="shared" si="1492"/>
        <v>0.24193090082385618</v>
      </c>
      <c r="EQ389" s="19">
        <f t="shared" si="1492"/>
        <v>2.96440814250521E-2</v>
      </c>
      <c r="ER389" s="19">
        <f t="shared" si="1492"/>
        <v>1.8363684273459642E-2</v>
      </c>
      <c r="ES389" s="19">
        <f t="shared" si="1492"/>
        <v>1.263560883719902E-2</v>
      </c>
      <c r="ET389" s="19">
        <f t="shared" si="1493"/>
        <v>1.1895009740989681E-2</v>
      </c>
      <c r="EU389" s="19">
        <f t="shared" si="1494"/>
        <v>3.2705381633741704E-2</v>
      </c>
      <c r="EV389" s="19">
        <f t="shared" si="1495"/>
        <v>4.2233602391444133E-3</v>
      </c>
      <c r="EW389" s="19">
        <f t="shared" si="1496"/>
        <v>5.4707855470416842E-3</v>
      </c>
      <c r="EZ389" s="308">
        <f t="shared" si="1532"/>
        <v>-3.5979899266472597E-2</v>
      </c>
      <c r="FA389" s="308">
        <f t="shared" si="1497"/>
        <v>-1.8815406681638801E-2</v>
      </c>
      <c r="FB389" s="308">
        <f t="shared" si="1497"/>
        <v>-1.6349188875862625E-3</v>
      </c>
      <c r="FC389" s="308">
        <f t="shared" si="1497"/>
        <v>-3.5714833560922081E-2</v>
      </c>
      <c r="FD389" s="308">
        <f t="shared" si="1497"/>
        <v>-7.0826052568612394E-2</v>
      </c>
      <c r="FE389" s="308">
        <f t="shared" si="1497"/>
        <v>-6.9673483505354628E-2</v>
      </c>
      <c r="FF389" s="308">
        <f t="shared" si="1497"/>
        <v>1.7940400533231461E-2</v>
      </c>
      <c r="FG389" s="308">
        <f t="shared" si="1497"/>
        <v>-2.1383537377315551E-2</v>
      </c>
      <c r="FH389" s="308">
        <f t="shared" si="1497"/>
        <v>-2.7820015169808487E-2</v>
      </c>
      <c r="FI389" s="308">
        <f t="shared" si="1497"/>
        <v>8.6314846487890347E-3</v>
      </c>
      <c r="FJ389" s="308">
        <f t="shared" si="1497"/>
        <v>-5.7908877161785555E-2</v>
      </c>
      <c r="FK389" s="308">
        <f t="shared" si="1497"/>
        <v>2.047613459026753E-3</v>
      </c>
      <c r="FL389" s="308">
        <f t="shared" si="1497"/>
        <v>-3.4879945547246133E-2</v>
      </c>
      <c r="FM389" s="308">
        <f t="shared" si="1497"/>
        <v>-5.9077416799945777E-2</v>
      </c>
      <c r="FN389" s="308">
        <f t="shared" si="1497"/>
        <v>-2.8425807787433106E-2</v>
      </c>
      <c r="FO389" s="308">
        <f t="shared" si="1497"/>
        <v>-1.7046161361062701E-2</v>
      </c>
      <c r="FP389" s="308">
        <f t="shared" si="1497"/>
        <v>-7.4395787261922766E-2</v>
      </c>
      <c r="FQ389" s="308">
        <f t="shared" si="1498"/>
        <v>-5.6566202738503539E-2</v>
      </c>
      <c r="FR389" s="308">
        <f t="shared" si="1498"/>
        <v>-3.3318265186387593E-2</v>
      </c>
      <c r="FS389" s="308">
        <f t="shared" si="1498"/>
        <v>-3.661911017036977E-2</v>
      </c>
      <c r="FT389" s="308">
        <f t="shared" si="1498"/>
        <v>1.123663954004369E-2</v>
      </c>
      <c r="FV389" s="3"/>
      <c r="FW389" s="19">
        <f t="shared" si="1499"/>
        <v>0.96587930589490401</v>
      </c>
      <c r="FX389" s="19">
        <f t="shared" si="1533"/>
        <v>0.9620154003371717</v>
      </c>
      <c r="FY389" s="19">
        <f t="shared" si="1500"/>
        <v>1.2177940901176416</v>
      </c>
      <c r="GA389" s="19">
        <f t="shared" si="1501"/>
        <v>1</v>
      </c>
      <c r="GB389" s="19">
        <f t="shared" si="1534"/>
        <v>1</v>
      </c>
      <c r="GC389" s="19">
        <f t="shared" si="1502"/>
        <v>1.2097890129461832</v>
      </c>
      <c r="GE389" s="19">
        <f t="shared" si="1503"/>
        <v>0.99713020899838567</v>
      </c>
      <c r="GF389" s="19">
        <f t="shared" si="1535"/>
        <v>0.98276066548075258</v>
      </c>
      <c r="GG389" s="19">
        <f t="shared" si="1504"/>
        <v>1.1194913000149254</v>
      </c>
      <c r="GI389" s="19" t="e">
        <f>#REF!</f>
        <v>#REF!</v>
      </c>
      <c r="GJ389" s="19" t="e">
        <f t="shared" si="1505"/>
        <v>#REF!</v>
      </c>
      <c r="GK389" s="308">
        <f t="shared" si="1506"/>
        <v>1.1532228120345098</v>
      </c>
      <c r="GM389" s="3">
        <f t="shared" ref="GM389:GM402" si="1538">B389</f>
        <v>1972</v>
      </c>
      <c r="GN389" s="328">
        <f t="shared" si="1536"/>
        <v>-3.4195232223021466E-3</v>
      </c>
      <c r="GO389" s="328">
        <f t="shared" ref="GO389:GO402" si="1539">ED28*ED389</f>
        <v>-3.8174654386871176E-4</v>
      </c>
      <c r="GP389" s="328">
        <f t="shared" ref="GP389:GP402" si="1540">EE28*EE389</f>
        <v>-1.2531105498075895E-4</v>
      </c>
      <c r="GQ389" s="328">
        <f t="shared" ref="GQ389:GQ402" si="1541">EF28*EF389</f>
        <v>0</v>
      </c>
      <c r="GR389" s="328">
        <f t="shared" ref="GR389:GR402" si="1542">EG28*EG389</f>
        <v>0</v>
      </c>
      <c r="GS389" s="328">
        <f t="shared" ref="GS389:GS402" si="1543">EH28*EH389</f>
        <v>0</v>
      </c>
      <c r="GT389" s="328">
        <f t="shared" ref="GT389:GT402" si="1544">EI28*EI389</f>
        <v>-3.1261939478717716E-4</v>
      </c>
      <c r="GU389" s="328">
        <f t="shared" ref="GU389:GU402" si="1545">EJ28*EJ389</f>
        <v>-1.9047897027583752E-3</v>
      </c>
      <c r="GV389" s="328">
        <f t="shared" ref="GV389:GV402" si="1546">EK28*EK389</f>
        <v>-1.6848416650109256E-4</v>
      </c>
      <c r="GW389" s="328">
        <f t="shared" ref="GW389:GW402" si="1547">EL28*EL389</f>
        <v>-6.5320741963756628E-3</v>
      </c>
      <c r="GX389" s="328">
        <f t="shared" ref="GX389:GX402" si="1548">EM28*EM389</f>
        <v>3.4573186914165551E-3</v>
      </c>
      <c r="GY389" s="328">
        <f t="shared" ref="GY389:GY402" si="1549">EN28*EN389</f>
        <v>1.1021672951089538E-3</v>
      </c>
      <c r="GZ389" s="328">
        <f t="shared" ref="GZ389:GZ402" si="1550">EO28*EO389</f>
        <v>-5.2037648989857377E-4</v>
      </c>
      <c r="HA389" s="328">
        <f t="shared" ref="HA389:HA402" si="1551">EP28*EP389</f>
        <v>6.3464060691145983E-3</v>
      </c>
      <c r="HB389" s="328">
        <f t="shared" ref="HB389:HB402" si="1552">EQ28*EQ389</f>
        <v>-4.1299242819891328E-4</v>
      </c>
      <c r="HC389" s="328">
        <f t="shared" ref="HC389:HC402" si="1553">ER28*ER389</f>
        <v>-2.5583732718953986E-4</v>
      </c>
      <c r="HD389" s="328">
        <f t="shared" ref="HD389:HD402" si="1554">ES28*ES389</f>
        <v>4.0115584591080418E-4</v>
      </c>
      <c r="HE389" s="328">
        <f t="shared" ref="HE389:HE402" si="1555">ET28*ET389</f>
        <v>3.7764327435619975E-4</v>
      </c>
      <c r="HF389" s="328">
        <f t="shared" ref="HF389:HF402" si="1556">EU28*EU389</f>
        <v>-7.6905515128965825E-4</v>
      </c>
      <c r="HG389" s="328">
        <f t="shared" ref="HG389:HG402" si="1557">EV28*EV389</f>
        <v>1.0638915547062936E-4</v>
      </c>
      <c r="HH389" s="328">
        <f t="shared" ref="HH389:HH402" si="1558">EW28*EW389</f>
        <v>1.3781259972002894E-4</v>
      </c>
      <c r="HI389" s="3">
        <f t="shared" ref="HI389:HI402" si="1559">SUM(GN389:HH389)</f>
        <v>-2.8739167470528404E-3</v>
      </c>
      <c r="HK389" s="308">
        <f t="shared" ref="HK389:HK402" si="1560">EXP(HI389)</f>
        <v>0.99713020899838567</v>
      </c>
    </row>
    <row r="390" spans="1:219" s="308" customFormat="1" hidden="1" x14ac:dyDescent="0.2">
      <c r="A390" s="320" t="s">
        <v>557</v>
      </c>
      <c r="B390" s="1">
        <f t="shared" si="1507"/>
        <v>1973</v>
      </c>
      <c r="C390" s="60">
        <f>Conversion_factors!$M35*C254+C329</f>
        <v>1415.0387058323017</v>
      </c>
      <c r="D390" s="60">
        <f>Conversion_factors!$M35*D254+D329</f>
        <v>536.39085533447553</v>
      </c>
      <c r="E390" s="60">
        <f>Conversion_factors!$M35*E254+E329</f>
        <v>160.89138770106734</v>
      </c>
      <c r="F390" s="60">
        <f>Conversion_factors!$M35*F254+F329</f>
        <v>4.2829220060061658E-2</v>
      </c>
      <c r="G390" s="60">
        <f>Conversion_factors!$M35*G254+G329</f>
        <v>4.2829220060061658E-2</v>
      </c>
      <c r="H390" s="60">
        <f>Conversion_factors!$M35*H254+H329</f>
        <v>4.2829220060061658E-2</v>
      </c>
      <c r="I390" s="60">
        <f>Conversion_factors!$M35*I254+I329</f>
        <v>385.25996188694796</v>
      </c>
      <c r="J390" s="60">
        <f>Conversion_factors!$M35*J254+J329</f>
        <v>2234.0319296033858</v>
      </c>
      <c r="K390" s="60">
        <f>Conversion_factors!$M35*K254+K329</f>
        <v>97.435707385314799</v>
      </c>
      <c r="L390" s="60">
        <f>Conversion_factors!$M35*L254+L329</f>
        <v>3393.8303854159376</v>
      </c>
      <c r="M390" s="60">
        <f>Conversion_factors!$M35*M254+M329</f>
        <v>3984.57300186262</v>
      </c>
      <c r="N390" s="60">
        <f>Conversion_factors!$M35*N254+N329</f>
        <v>418.48988490016427</v>
      </c>
      <c r="O390" s="60">
        <f>Conversion_factors!$M35*O254+O329</f>
        <v>1481.3554747181588</v>
      </c>
      <c r="P390" s="60">
        <f>Conversion_factors!$M35*P254+P329</f>
        <v>5811.2087118598893</v>
      </c>
      <c r="Q390" s="60">
        <f>Conversion_factors!$M35*Q254+Q329</f>
        <v>638.52547518525091</v>
      </c>
      <c r="R390" s="60">
        <f>Conversion_factors!$M35*R254+R329</f>
        <v>407.90535873014943</v>
      </c>
      <c r="S390" s="60">
        <f>Conversion_factors!$M35*S254+S329</f>
        <v>271.89969484467218</v>
      </c>
      <c r="T390" s="60">
        <f>Conversion_factors!$M35*T254+T329</f>
        <v>267.48503188907404</v>
      </c>
      <c r="U390" s="60">
        <f>Conversion_factors!$M35*U254+U329</f>
        <v>708.908140086289</v>
      </c>
      <c r="V390" s="60">
        <f>Conversion_factors!$M35*V254+V329</f>
        <v>90.139432974489537</v>
      </c>
      <c r="W390" s="60">
        <f>Conversion_factors!$M35*W254+W329</f>
        <v>114.1907846935122</v>
      </c>
      <c r="X390" s="124">
        <f t="shared" si="1433"/>
        <v>22417.688412563883</v>
      </c>
      <c r="Z390" s="19">
        <f t="shared" si="1434"/>
        <v>3.4365794654102837</v>
      </c>
      <c r="AA390" s="19">
        <f t="shared" si="1435"/>
        <v>8.4737692541629031</v>
      </c>
      <c r="AB390" s="19">
        <f t="shared" si="1436"/>
        <v>2.0492520504464915</v>
      </c>
      <c r="AC390" s="19">
        <f t="shared" si="1437"/>
        <v>1.0401554216947992E-4</v>
      </c>
      <c r="AD390" s="19">
        <f t="shared" si="1438"/>
        <v>6.7660536065332355E-4</v>
      </c>
      <c r="AE390" s="19">
        <f t="shared" si="1439"/>
        <v>5.4551003805235459E-4</v>
      </c>
      <c r="AF390" s="19">
        <f t="shared" si="1440"/>
        <v>5.0251719718301358</v>
      </c>
      <c r="AG390" s="19">
        <f t="shared" si="1441"/>
        <v>19.945606364836923</v>
      </c>
      <c r="AH390" s="19">
        <f t="shared" si="1442"/>
        <v>1.9185585913381187</v>
      </c>
      <c r="AI390" s="19">
        <f t="shared" si="1443"/>
        <v>10.100692873313285</v>
      </c>
      <c r="AJ390" s="19">
        <f t="shared" si="1444"/>
        <v>11.804252513026636</v>
      </c>
      <c r="AK390" s="19">
        <f t="shared" si="1445"/>
        <v>5.236650578746616</v>
      </c>
      <c r="AL390" s="19">
        <f t="shared" si="1446"/>
        <v>18.077128402077015</v>
      </c>
      <c r="AM390" s="19">
        <f t="shared" si="1447"/>
        <v>22.461779907709733</v>
      </c>
      <c r="AN390" s="19">
        <f t="shared" si="1448"/>
        <v>3.0760579615287473</v>
      </c>
      <c r="AO390" s="19">
        <f t="shared" si="1449"/>
        <v>1.7624632222427499</v>
      </c>
      <c r="AP390" s="19">
        <f t="shared" si="1450"/>
        <v>38.714623521522945</v>
      </c>
      <c r="AQ390" s="19">
        <f t="shared" si="1451"/>
        <v>3.0567351794261106</v>
      </c>
      <c r="AR390" s="19">
        <f t="shared" si="1452"/>
        <v>1.8258087760228818</v>
      </c>
      <c r="AS390" s="19">
        <f t="shared" si="1453"/>
        <v>2.0047760530052292</v>
      </c>
      <c r="AT390" s="19">
        <f t="shared" si="1454"/>
        <v>1.8819863827718557</v>
      </c>
      <c r="AU390" s="19">
        <f t="shared" si="1455"/>
        <v>36.229509088359698</v>
      </c>
      <c r="AV390" s="19">
        <f t="shared" si="1456"/>
        <v>23.539432546272405</v>
      </c>
      <c r="AW390" s="19">
        <f t="shared" si="1457"/>
        <v>11.426687786359729</v>
      </c>
      <c r="AX390" s="250">
        <f t="shared" si="1508"/>
        <v>1.265696056958086</v>
      </c>
      <c r="AY390" s="250">
        <f t="shared" si="1509"/>
        <v>1.2988741880305346</v>
      </c>
      <c r="AZ390" s="250">
        <f t="shared" si="1510"/>
        <v>1.4117915972135722</v>
      </c>
      <c r="BA390" s="250">
        <f t="shared" si="1511"/>
        <v>1.1974991280692626</v>
      </c>
      <c r="BB390" s="250">
        <f t="shared" si="1512"/>
        <v>1.0669253385819348</v>
      </c>
      <c r="BC390" s="250">
        <f t="shared" si="1513"/>
        <v>0.98020562661996724</v>
      </c>
      <c r="BD390" s="250">
        <f t="shared" si="1514"/>
        <v>0.92698561701416748</v>
      </c>
      <c r="BE390" s="250">
        <f t="shared" si="1515"/>
        <v>1.0675236696119212</v>
      </c>
      <c r="BF390" s="250">
        <f t="shared" si="1516"/>
        <v>1.1621601856648403</v>
      </c>
      <c r="BG390" s="250">
        <f t="shared" si="1517"/>
        <v>1.1247229768661582</v>
      </c>
      <c r="BH390" s="250">
        <f t="shared" si="1518"/>
        <v>1.3676227698871568</v>
      </c>
      <c r="BI390" s="250">
        <f t="shared" si="1519"/>
        <v>1.1565134526008953</v>
      </c>
      <c r="BJ390" s="250">
        <f t="shared" si="1520"/>
        <v>1.2091327842066888</v>
      </c>
      <c r="BK390" s="250">
        <f t="shared" si="1521"/>
        <v>1.0241878453778723</v>
      </c>
      <c r="BL390" s="250">
        <f t="shared" si="1522"/>
        <v>1.1514856060917762</v>
      </c>
      <c r="BM390" s="250">
        <f t="shared" si="1523"/>
        <v>1.1163934887322142</v>
      </c>
      <c r="BN390" s="250">
        <f t="shared" si="1524"/>
        <v>4.6947821799216403</v>
      </c>
      <c r="BO390" s="250">
        <f t="shared" si="1525"/>
        <v>1.2131786647236071</v>
      </c>
      <c r="BP390" s="250">
        <f t="shared" si="1526"/>
        <v>1.2235962907089419</v>
      </c>
      <c r="BQ390" s="250">
        <f t="shared" si="1527"/>
        <v>1.1625008246383732</v>
      </c>
      <c r="BR390" s="250">
        <f t="shared" si="1528"/>
        <v>1.318045831604892</v>
      </c>
      <c r="BS390" s="250">
        <f t="shared" si="1529"/>
        <v>1.5539857398282768</v>
      </c>
      <c r="BU390" s="3"/>
      <c r="BV390" s="9">
        <f t="shared" si="1459"/>
        <v>0.771468821538281</v>
      </c>
      <c r="BW390" s="9">
        <f t="shared" si="1460"/>
        <v>1.5539857398282768</v>
      </c>
      <c r="BX390" s="9">
        <f t="shared" si="1461"/>
        <v>1.2097890129461832</v>
      </c>
      <c r="BY390" s="9">
        <f t="shared" si="1462"/>
        <v>1.0859355809901847</v>
      </c>
      <c r="BZ390" s="9">
        <f t="shared" si="1463"/>
        <v>1.18285936595408</v>
      </c>
      <c r="CA390" s="9">
        <f t="shared" si="1464"/>
        <v>1.1988509483248977</v>
      </c>
      <c r="CB390" s="9">
        <f t="shared" si="1465"/>
        <v>1.1988515473926147</v>
      </c>
      <c r="CC390" s="9"/>
      <c r="CD390" s="9">
        <f t="shared" si="1466"/>
        <v>1.3137529346492556</v>
      </c>
      <c r="CE390" s="9">
        <f t="shared" si="1467"/>
        <v>1.5539849632995304</v>
      </c>
      <c r="CF390" s="308">
        <f>BY390/BEA_Output_Data!$AU10</f>
        <v>0.9247639737754868</v>
      </c>
      <c r="CG390" s="35"/>
      <c r="CH390" s="308">
        <f t="shared" si="1468"/>
        <v>1973</v>
      </c>
      <c r="CI390" s="19">
        <f t="shared" si="1469"/>
        <v>6.3121526171237632E-2</v>
      </c>
      <c r="CJ390" s="19">
        <f t="shared" si="1470"/>
        <v>2.3927126002601495E-2</v>
      </c>
      <c r="CK390" s="19">
        <f t="shared" si="1471"/>
        <v>7.1769838504355584E-3</v>
      </c>
      <c r="CL390" s="19">
        <f t="shared" si="1472"/>
        <v>1.9105100968420202E-6</v>
      </c>
      <c r="CM390" s="19">
        <f t="shared" si="1473"/>
        <v>1.9105100968420202E-6</v>
      </c>
      <c r="CN390" s="19">
        <f t="shared" si="1474"/>
        <v>1.9105100968420202E-6</v>
      </c>
      <c r="CO390" s="19">
        <f t="shared" si="1475"/>
        <v>1.7185534690143653E-2</v>
      </c>
      <c r="CP390" s="19">
        <f t="shared" si="1476"/>
        <v>9.9654874690440154E-2</v>
      </c>
      <c r="CQ390" s="19">
        <f t="shared" si="1477"/>
        <v>4.3463762004430145E-3</v>
      </c>
      <c r="CR390" s="19">
        <f t="shared" si="1478"/>
        <v>0.15139073766026126</v>
      </c>
      <c r="CS390" s="19">
        <f t="shared" si="1479"/>
        <v>0.17774236703323459</v>
      </c>
      <c r="CT390" s="19">
        <f t="shared" si="1480"/>
        <v>1.8667842874719575E-2</v>
      </c>
      <c r="CU390" s="19">
        <f t="shared" si="1481"/>
        <v>6.6079760207923152E-2</v>
      </c>
      <c r="CV390" s="19">
        <f t="shared" si="1482"/>
        <v>0.25922426099039836</v>
      </c>
      <c r="CW390" s="19">
        <f t="shared" si="1483"/>
        <v>2.848310956215238E-2</v>
      </c>
      <c r="CX390" s="19">
        <f t="shared" si="1484"/>
        <v>1.8195692224071636E-2</v>
      </c>
      <c r="CY390" s="19">
        <f t="shared" si="1485"/>
        <v>1.2128801589207892E-2</v>
      </c>
      <c r="CZ390" s="19">
        <f t="shared" si="1429"/>
        <v>1.1931873927695569E-2</v>
      </c>
      <c r="DA390" s="19">
        <f t="shared" si="1430"/>
        <v>3.1622713592940513E-2</v>
      </c>
      <c r="DB390" s="19">
        <f t="shared" si="1431"/>
        <v>4.0209066749260077E-3</v>
      </c>
      <c r="DC390" s="19">
        <f t="shared" si="1432"/>
        <v>5.0937805268769162E-3</v>
      </c>
      <c r="DD390" s="19"/>
      <c r="DE390" s="19"/>
      <c r="DF390" s="19">
        <f t="shared" si="1530"/>
        <v>6.4703329977792254E-2</v>
      </c>
      <c r="DG390" s="19">
        <f t="shared" si="1486"/>
        <v>2.4530540784224578E-2</v>
      </c>
      <c r="DH390" s="19">
        <f t="shared" si="1486"/>
        <v>7.4519709125443305E-3</v>
      </c>
      <c r="DI390" s="19">
        <f t="shared" si="1486"/>
        <v>1.9480615545957561E-6</v>
      </c>
      <c r="DJ390" s="19">
        <f t="shared" si="1486"/>
        <v>1.9480615545957561E-6</v>
      </c>
      <c r="DK390" s="19">
        <f t="shared" si="1486"/>
        <v>1.9480615545957561E-6</v>
      </c>
      <c r="DL390" s="19">
        <f t="shared" si="1486"/>
        <v>1.7335755634871764E-2</v>
      </c>
      <c r="DM390" s="19">
        <f t="shared" si="1486"/>
        <v>0.10204790105036854</v>
      </c>
      <c r="DN390" s="19">
        <f t="shared" si="1486"/>
        <v>4.3223363067224369E-3</v>
      </c>
      <c r="DO390" s="19">
        <f t="shared" si="1486"/>
        <v>0.1502870990562791</v>
      </c>
      <c r="DP390" s="19">
        <f t="shared" si="1486"/>
        <v>0.17827258998749207</v>
      </c>
      <c r="DQ390" s="19">
        <f t="shared" si="1486"/>
        <v>1.878615950163795E-2</v>
      </c>
      <c r="DR390" s="19">
        <f t="shared" si="1486"/>
        <v>6.813447521481468E-2</v>
      </c>
      <c r="DS390" s="19">
        <f t="shared" si="1486"/>
        <v>0.25076747377737602</v>
      </c>
      <c r="DT390" s="19">
        <f t="shared" si="1486"/>
        <v>2.9024355506814394E-2</v>
      </c>
      <c r="DU390" s="19">
        <f t="shared" si="1486"/>
        <v>1.8309510996563187E-2</v>
      </c>
      <c r="DV390" s="19">
        <f t="shared" si="1486"/>
        <v>1.2364499271779109E-2</v>
      </c>
      <c r="DW390" s="19">
        <f t="shared" si="1487"/>
        <v>1.1951278244658661E-2</v>
      </c>
      <c r="DX390" s="19">
        <f t="shared" si="1488"/>
        <v>3.2005100885162188E-2</v>
      </c>
      <c r="DY390" s="19">
        <f t="shared" si="1489"/>
        <v>4.1484649035663946E-3</v>
      </c>
      <c r="DZ390" s="19">
        <f t="shared" si="1490"/>
        <v>5.3794213840239243E-3</v>
      </c>
      <c r="EA390" s="19">
        <f t="shared" si="1491"/>
        <v>0.99982810758135521</v>
      </c>
      <c r="EB390" s="19"/>
      <c r="EC390" s="19">
        <f t="shared" si="1531"/>
        <v>6.4714453901794713E-2</v>
      </c>
      <c r="ED390" s="19">
        <f t="shared" si="1492"/>
        <v>2.4534758123139228E-2</v>
      </c>
      <c r="EE390" s="19">
        <f t="shared" si="1492"/>
        <v>7.4532520700694238E-3</v>
      </c>
      <c r="EF390" s="19">
        <f t="shared" si="1492"/>
        <v>1.9483964691773217E-6</v>
      </c>
      <c r="EG390" s="19">
        <f t="shared" si="1492"/>
        <v>1.9483964691773217E-6</v>
      </c>
      <c r="EH390" s="19">
        <f t="shared" si="1492"/>
        <v>1.9483964691773217E-6</v>
      </c>
      <c r="EI390" s="19">
        <f t="shared" si="1492"/>
        <v>1.7338736032144572E-2</v>
      </c>
      <c r="EJ390" s="19">
        <f t="shared" si="1492"/>
        <v>0.10206544532662579</v>
      </c>
      <c r="EK390" s="19">
        <f t="shared" si="1492"/>
        <v>4.3230794112984385E-3</v>
      </c>
      <c r="EL390" s="19">
        <f t="shared" si="1492"/>
        <v>0.15031293671052387</v>
      </c>
      <c r="EM390" s="19">
        <f t="shared" si="1492"/>
        <v>0.17830323896248954</v>
      </c>
      <c r="EN390" s="19">
        <f t="shared" si="1492"/>
        <v>1.8789389255201884E-2</v>
      </c>
      <c r="EO390" s="19">
        <f t="shared" si="1492"/>
        <v>6.8146189028068141E-2</v>
      </c>
      <c r="EP390" s="19">
        <f t="shared" si="1492"/>
        <v>0.25081058621566232</v>
      </c>
      <c r="EQ390" s="19">
        <f t="shared" si="1492"/>
        <v>2.9029345431212241E-2</v>
      </c>
      <c r="ER390" s="19">
        <f t="shared" si="1492"/>
        <v>1.8312658803776784E-2</v>
      </c>
      <c r="ES390" s="19">
        <f t="shared" si="1492"/>
        <v>1.2366625000860981E-2</v>
      </c>
      <c r="ET390" s="19">
        <f t="shared" si="1493"/>
        <v>1.1953332931967204E-2</v>
      </c>
      <c r="EU390" s="19">
        <f t="shared" si="1494"/>
        <v>3.2010603265179717E-2</v>
      </c>
      <c r="EV390" s="19">
        <f t="shared" si="1495"/>
        <v>4.1491781158281126E-3</v>
      </c>
      <c r="EW390" s="19">
        <f t="shared" si="1496"/>
        <v>5.3803462247496428E-3</v>
      </c>
      <c r="EZ390" s="308">
        <f t="shared" si="1532"/>
        <v>-8.5330408598237567E-4</v>
      </c>
      <c r="FA390" s="308">
        <f t="shared" si="1497"/>
        <v>-1.5946381674553936E-2</v>
      </c>
      <c r="FB390" s="308">
        <f t="shared" si="1497"/>
        <v>-6.2734641921608852E-2</v>
      </c>
      <c r="FC390" s="308">
        <f t="shared" si="1497"/>
        <v>9.642206050462997E-3</v>
      </c>
      <c r="FD390" s="308">
        <f t="shared" si="1497"/>
        <v>-5.1428178503822343E-3</v>
      </c>
      <c r="FE390" s="308">
        <f t="shared" si="1497"/>
        <v>-2.6804966249157253E-2</v>
      </c>
      <c r="FF390" s="308">
        <f t="shared" si="1497"/>
        <v>5.3141620959591157E-2</v>
      </c>
      <c r="FG390" s="308">
        <f t="shared" si="1497"/>
        <v>-9.5932406941633019E-2</v>
      </c>
      <c r="FH390" s="308">
        <f t="shared" si="1497"/>
        <v>1.0044074642653379E-3</v>
      </c>
      <c r="FI390" s="308">
        <f t="shared" si="1497"/>
        <v>0.15699655145461897</v>
      </c>
      <c r="FJ390" s="308">
        <f t="shared" si="1497"/>
        <v>-4.4316572259097561E-2</v>
      </c>
      <c r="FK390" s="308">
        <f t="shared" si="1497"/>
        <v>-9.3048389825493835E-2</v>
      </c>
      <c r="FL390" s="308">
        <f t="shared" si="1497"/>
        <v>-8.520101983530752E-2</v>
      </c>
      <c r="FM390" s="308">
        <f t="shared" si="1497"/>
        <v>-5.9324384228696507E-2</v>
      </c>
      <c r="FN390" s="308">
        <f t="shared" si="1497"/>
        <v>-8.8858354302831372E-2</v>
      </c>
      <c r="FO390" s="308">
        <f t="shared" si="1497"/>
        <v>-6.6831461368391534E-2</v>
      </c>
      <c r="FP390" s="308">
        <f t="shared" si="1497"/>
        <v>-0.22411859496052844</v>
      </c>
      <c r="FQ390" s="308">
        <f t="shared" si="1498"/>
        <v>-8.0369050188986907E-2</v>
      </c>
      <c r="FR390" s="308">
        <f t="shared" si="1498"/>
        <v>-0.13174309285845207</v>
      </c>
      <c r="FS390" s="308">
        <f t="shared" si="1498"/>
        <v>-7.4418409164072177E-2</v>
      </c>
      <c r="FT390" s="308">
        <f t="shared" si="1498"/>
        <v>-9.8190188659509972E-2</v>
      </c>
      <c r="FV390" s="3"/>
      <c r="FW390" s="19">
        <f t="shared" si="1499"/>
        <v>0.97131311077377047</v>
      </c>
      <c r="FX390" s="19">
        <f t="shared" si="1533"/>
        <v>0.93441817111377246</v>
      </c>
      <c r="FY390" s="19">
        <f t="shared" si="1500"/>
        <v>1.18285936595408</v>
      </c>
      <c r="GA390" s="19">
        <f t="shared" si="1501"/>
        <v>1</v>
      </c>
      <c r="GB390" s="19">
        <f t="shared" si="1534"/>
        <v>1</v>
      </c>
      <c r="GC390" s="19">
        <f t="shared" si="1502"/>
        <v>1.2097890129461832</v>
      </c>
      <c r="GE390" s="19">
        <f t="shared" si="1503"/>
        <v>0.970025922466487</v>
      </c>
      <c r="GF390" s="19">
        <f t="shared" si="1535"/>
        <v>0.95330332109674565</v>
      </c>
      <c r="GG390" s="19">
        <f t="shared" si="1504"/>
        <v>1.0859355809901847</v>
      </c>
      <c r="GI390" s="19" t="e">
        <f>#REF!</f>
        <v>#REF!</v>
      </c>
      <c r="GJ390" s="19" t="e">
        <f t="shared" si="1505"/>
        <v>#REF!</v>
      </c>
      <c r="GK390" s="308">
        <f t="shared" si="1506"/>
        <v>1.1988515473926147</v>
      </c>
      <c r="GM390" s="3">
        <f t="shared" si="1538"/>
        <v>1973</v>
      </c>
      <c r="GN390" s="328">
        <f t="shared" si="1536"/>
        <v>-6.9882037761042869E-3</v>
      </c>
      <c r="GO390" s="328">
        <f t="shared" si="1539"/>
        <v>-2.2866439780420147E-3</v>
      </c>
      <c r="GP390" s="328">
        <f t="shared" si="1540"/>
        <v>-5.3319101392936973E-4</v>
      </c>
      <c r="GQ390" s="328">
        <f t="shared" si="1541"/>
        <v>0</v>
      </c>
      <c r="GR390" s="328">
        <f t="shared" si="1542"/>
        <v>0</v>
      </c>
      <c r="GS390" s="328">
        <f t="shared" si="1543"/>
        <v>0</v>
      </c>
      <c r="GT390" s="328">
        <f t="shared" si="1544"/>
        <v>-2.2551132993232836E-3</v>
      </c>
      <c r="GU390" s="328">
        <f t="shared" si="1545"/>
        <v>-1.1104213388564205E-3</v>
      </c>
      <c r="GV390" s="328">
        <f t="shared" si="1546"/>
        <v>-2.1373652373931024E-4</v>
      </c>
      <c r="GW390" s="328">
        <f t="shared" si="1547"/>
        <v>-3.0345878098358457E-2</v>
      </c>
      <c r="GX390" s="328">
        <f t="shared" si="1548"/>
        <v>-3.7759640869924234E-3</v>
      </c>
      <c r="GY390" s="328">
        <f t="shared" si="1549"/>
        <v>3.9244026633029812E-4</v>
      </c>
      <c r="GZ390" s="328">
        <f t="shared" si="1550"/>
        <v>-2.4035615673507946E-3</v>
      </c>
      <c r="HA390" s="328">
        <f t="shared" si="1551"/>
        <v>1.6676560735971572E-2</v>
      </c>
      <c r="HB390" s="328">
        <f t="shared" si="1552"/>
        <v>-2.383831428212011E-4</v>
      </c>
      <c r="HC390" s="328">
        <f t="shared" si="1553"/>
        <v>-9.4613671805093567E-5</v>
      </c>
      <c r="HD390" s="328">
        <f t="shared" si="1554"/>
        <v>1.5607781422512525E-3</v>
      </c>
      <c r="HE390" s="328">
        <f t="shared" si="1555"/>
        <v>2.1014722225864182E-4</v>
      </c>
      <c r="HF390" s="328">
        <f t="shared" si="1556"/>
        <v>1.5433064359813074E-3</v>
      </c>
      <c r="HG390" s="328">
        <f t="shared" si="1557"/>
        <v>-1.9609481943548034E-4</v>
      </c>
      <c r="HH390" s="328">
        <f t="shared" si="1558"/>
        <v>-3.7391113557374103E-4</v>
      </c>
      <c r="HI390" s="3">
        <f t="shared" si="1559"/>
        <v>-3.0432483649538798E-2</v>
      </c>
      <c r="HK390" s="308">
        <f t="shared" si="1560"/>
        <v>0.970025922466487</v>
      </c>
    </row>
    <row r="391" spans="1:219" s="308" customFormat="1" hidden="1" x14ac:dyDescent="0.2">
      <c r="A391" s="320" t="s">
        <v>557</v>
      </c>
      <c r="B391" s="1">
        <f t="shared" si="1507"/>
        <v>1974</v>
      </c>
      <c r="C391" s="60">
        <f>Conversion_factors!$M36*C255+C330</f>
        <v>1341.261737640714</v>
      </c>
      <c r="D391" s="60">
        <f>Conversion_factors!$M36*D255+D330</f>
        <v>485.45662640700061</v>
      </c>
      <c r="E391" s="60">
        <f>Conversion_factors!$M36*E255+E330</f>
        <v>151.22533918511786</v>
      </c>
      <c r="F391" s="60">
        <f>Conversion_factors!$M36*F255+F330</f>
        <v>4.2829220060061658E-2</v>
      </c>
      <c r="G391" s="60">
        <f>Conversion_factors!$M36*G255+G330</f>
        <v>4.2829220060061658E-2</v>
      </c>
      <c r="H391" s="60">
        <f>Conversion_factors!$M36*H255+H330</f>
        <v>4.2829220060061658E-2</v>
      </c>
      <c r="I391" s="60">
        <f>Conversion_factors!$M36*I255+I330</f>
        <v>387.45614251078678</v>
      </c>
      <c r="J391" s="60">
        <f>Conversion_factors!$M36*J255+J330</f>
        <v>2281.8907122160963</v>
      </c>
      <c r="K391" s="60">
        <f>Conversion_factors!$M36*K255+K330</f>
        <v>89.219405339456188</v>
      </c>
      <c r="L391" s="60">
        <f>Conversion_factors!$M36*L255+L330</f>
        <v>3364.575646719783</v>
      </c>
      <c r="M391" s="60">
        <f>Conversion_factors!$M36*M255+M330</f>
        <v>4351.9633913330244</v>
      </c>
      <c r="N391" s="60">
        <f>Conversion_factors!$M36*N255+N330</f>
        <v>391.19676406593982</v>
      </c>
      <c r="O391" s="60">
        <f>Conversion_factors!$M36*O255+O330</f>
        <v>1491.6506374352091</v>
      </c>
      <c r="P391" s="60">
        <f>Conversion_factors!$M36*P255+P330</f>
        <v>5807.4978638051807</v>
      </c>
      <c r="Q391" s="60">
        <f>Conversion_factors!$M36*Q255+Q330</f>
        <v>600.86538499744051</v>
      </c>
      <c r="R391" s="60">
        <f>Conversion_factors!$M36*R255+R330</f>
        <v>394.24800565289479</v>
      </c>
      <c r="S391" s="60">
        <f>Conversion_factors!$M36*S255+S330</f>
        <v>250.45438640890472</v>
      </c>
      <c r="T391" s="60">
        <f>Conversion_factors!$M36*T255+T330</f>
        <v>250.74462624920722</v>
      </c>
      <c r="U391" s="60">
        <f>Conversion_factors!$M36*U255+U330</f>
        <v>645.42574333201208</v>
      </c>
      <c r="V391" s="60">
        <f>Conversion_factors!$M36*V255+V330</f>
        <v>93.671419372164891</v>
      </c>
      <c r="W391" s="60">
        <f>Conversion_factors!$M36*W255+W330</f>
        <v>105.1888987082128</v>
      </c>
      <c r="X391" s="124">
        <f t="shared" si="1433"/>
        <v>22484.121219039327</v>
      </c>
      <c r="Z391" s="19">
        <f t="shared" si="1434"/>
        <v>3.1866634352042778</v>
      </c>
      <c r="AA391" s="19">
        <f t="shared" si="1435"/>
        <v>8.6103358270643415</v>
      </c>
      <c r="AB391" s="19">
        <f t="shared" si="1436"/>
        <v>2.0231434346807036</v>
      </c>
      <c r="AC391" s="19">
        <f t="shared" si="1437"/>
        <v>1.0175665620924153E-4</v>
      </c>
      <c r="AD391" s="19">
        <f t="shared" si="1438"/>
        <v>7.596434941217515E-4</v>
      </c>
      <c r="AE391" s="19">
        <f t="shared" si="1439"/>
        <v>5.7298370659257915E-4</v>
      </c>
      <c r="AF391" s="19">
        <f t="shared" si="1440"/>
        <v>5.6010150685520186</v>
      </c>
      <c r="AG391" s="19">
        <f t="shared" si="1441"/>
        <v>19.756908878441628</v>
      </c>
      <c r="AH391" s="19">
        <f t="shared" si="1442"/>
        <v>1.8208337814107898</v>
      </c>
      <c r="AI391" s="19">
        <f t="shared" si="1443"/>
        <v>9.1506409095755767</v>
      </c>
      <c r="AJ391" s="19">
        <f t="shared" si="1444"/>
        <v>12.549016918730523</v>
      </c>
      <c r="AK391" s="19">
        <f t="shared" si="1445"/>
        <v>5.1321430198609646</v>
      </c>
      <c r="AL391" s="19">
        <f t="shared" si="1446"/>
        <v>18.551290598590025</v>
      </c>
      <c r="AM391" s="19">
        <f t="shared" si="1447"/>
        <v>22.236449217153265</v>
      </c>
      <c r="AN391" s="19">
        <f t="shared" si="1448"/>
        <v>2.964532917162408</v>
      </c>
      <c r="AO391" s="19">
        <f t="shared" si="1449"/>
        <v>1.6617098513170376</v>
      </c>
      <c r="AP391" s="19">
        <f t="shared" si="1450"/>
        <v>33.03735316895348</v>
      </c>
      <c r="AQ391" s="19">
        <f t="shared" si="1451"/>
        <v>2.9675447722622641</v>
      </c>
      <c r="AR391" s="19">
        <f t="shared" si="1452"/>
        <v>1.8547575952915429</v>
      </c>
      <c r="AS391" s="19">
        <f t="shared" si="1453"/>
        <v>2.247913671630037</v>
      </c>
      <c r="AT391" s="19">
        <f t="shared" si="1454"/>
        <v>1.7836542481822486</v>
      </c>
      <c r="AU391" s="19">
        <f t="shared" si="1455"/>
        <v>38.077086281130804</v>
      </c>
      <c r="AV391" s="19">
        <f t="shared" si="1456"/>
        <v>24.737933192501512</v>
      </c>
      <c r="AW391" s="19">
        <f t="shared" si="1457"/>
        <v>11.836189817142511</v>
      </c>
      <c r="AX391" s="250">
        <f t="shared" si="1508"/>
        <v>1.1736517037905985</v>
      </c>
      <c r="AY391" s="250">
        <f t="shared" si="1509"/>
        <v>1.3198073514397608</v>
      </c>
      <c r="AZ391" s="250">
        <f t="shared" si="1510"/>
        <v>1.3938045836858872</v>
      </c>
      <c r="BA391" s="250">
        <f t="shared" si="1511"/>
        <v>1.1714932647975422</v>
      </c>
      <c r="BB391" s="250">
        <f t="shared" si="1512"/>
        <v>1.1978664954484239</v>
      </c>
      <c r="BC391" s="250">
        <f t="shared" si="1513"/>
        <v>1.0295719858223904</v>
      </c>
      <c r="BD391" s="250">
        <f t="shared" si="1514"/>
        <v>1.0332104927617884</v>
      </c>
      <c r="BE391" s="250">
        <f t="shared" si="1515"/>
        <v>1.0574242507505134</v>
      </c>
      <c r="BF391" s="250">
        <f t="shared" si="1516"/>
        <v>1.1029637223605875</v>
      </c>
      <c r="BG391" s="250">
        <f t="shared" si="1517"/>
        <v>1.0189336724852889</v>
      </c>
      <c r="BH391" s="250">
        <f t="shared" si="1518"/>
        <v>1.4539100429116942</v>
      </c>
      <c r="BI391" s="250">
        <f t="shared" si="1519"/>
        <v>1.1334329747396696</v>
      </c>
      <c r="BJ391" s="250">
        <f t="shared" si="1520"/>
        <v>1.2408482781769292</v>
      </c>
      <c r="BK391" s="250">
        <f t="shared" si="1521"/>
        <v>1.0139134612726606</v>
      </c>
      <c r="BL391" s="250">
        <f t="shared" si="1522"/>
        <v>1.1097375360252537</v>
      </c>
      <c r="BM391" s="250">
        <f t="shared" si="1523"/>
        <v>1.0525734862210956</v>
      </c>
      <c r="BN391" s="250">
        <f t="shared" si="1524"/>
        <v>4.0063201658968142</v>
      </c>
      <c r="BO391" s="250">
        <f t="shared" si="1525"/>
        <v>1.1777801454807642</v>
      </c>
      <c r="BP391" s="250">
        <f t="shared" si="1526"/>
        <v>1.2429968261553186</v>
      </c>
      <c r="BQ391" s="250">
        <f t="shared" si="1527"/>
        <v>1.3034879846397363</v>
      </c>
      <c r="BR391" s="250">
        <f t="shared" si="1528"/>
        <v>1.2491790952166326</v>
      </c>
      <c r="BS391" s="250">
        <f t="shared" si="1529"/>
        <v>1.6332335321126255</v>
      </c>
      <c r="BU391" s="3"/>
      <c r="BV391" s="9">
        <f t="shared" si="1459"/>
        <v>0.73621084349136157</v>
      </c>
      <c r="BW391" s="9">
        <f t="shared" si="1460"/>
        <v>1.6332335321126255</v>
      </c>
      <c r="BX391" s="9">
        <f t="shared" si="1461"/>
        <v>1.2097890129461832</v>
      </c>
      <c r="BY391" s="9">
        <f t="shared" si="1462"/>
        <v>1.1551127188179602</v>
      </c>
      <c r="BZ391" s="9">
        <f t="shared" si="1463"/>
        <v>1.168729674720393</v>
      </c>
      <c r="CA391" s="9">
        <f t="shared" si="1464"/>
        <v>1.2024036414215944</v>
      </c>
      <c r="CB391" s="9">
        <f t="shared" si="1465"/>
        <v>1.2024042362950123</v>
      </c>
      <c r="CC391" s="9"/>
      <c r="CD391" s="9">
        <f t="shared" si="1466"/>
        <v>1.3974426759403622</v>
      </c>
      <c r="CE391" s="9">
        <f t="shared" si="1467"/>
        <v>1.6332327240921751</v>
      </c>
      <c r="CF391" s="308">
        <f>BY391/BEA_Output_Data!$AU11</f>
        <v>0.9543055479828807</v>
      </c>
      <c r="CG391" s="35"/>
      <c r="CH391" s="308">
        <f t="shared" si="1468"/>
        <v>1974</v>
      </c>
      <c r="CI391" s="19">
        <f t="shared" si="1469"/>
        <v>5.9653731830308185E-2</v>
      </c>
      <c r="CJ391" s="19">
        <f t="shared" si="1470"/>
        <v>2.1591087402425175E-2</v>
      </c>
      <c r="CK391" s="19">
        <f t="shared" si="1471"/>
        <v>6.7258727931542089E-3</v>
      </c>
      <c r="CL391" s="19">
        <f t="shared" si="1472"/>
        <v>1.9048651998813414E-6</v>
      </c>
      <c r="CM391" s="19">
        <f t="shared" si="1473"/>
        <v>1.9048651998813414E-6</v>
      </c>
      <c r="CN391" s="19">
        <f t="shared" si="1474"/>
        <v>1.9048651998813414E-6</v>
      </c>
      <c r="CO391" s="19">
        <f t="shared" si="1475"/>
        <v>1.7232434336045689E-2</v>
      </c>
      <c r="CP391" s="19">
        <f t="shared" si="1476"/>
        <v>0.10148898816129021</v>
      </c>
      <c r="CQ391" s="19">
        <f t="shared" si="1477"/>
        <v>3.9681072909314372E-3</v>
      </c>
      <c r="CR391" s="19">
        <f t="shared" si="1478"/>
        <v>0.14964230151324279</v>
      </c>
      <c r="CS391" s="19">
        <f t="shared" si="1479"/>
        <v>0.19355719304910285</v>
      </c>
      <c r="CT391" s="19">
        <f t="shared" si="1480"/>
        <v>1.7398801592240054E-2</v>
      </c>
      <c r="CU391" s="19">
        <f t="shared" si="1481"/>
        <v>6.6342403285572685E-2</v>
      </c>
      <c r="CV391" s="19">
        <f t="shared" si="1482"/>
        <v>0.25829329984609095</v>
      </c>
      <c r="CW391" s="19">
        <f t="shared" si="1483"/>
        <v>2.672398797105905E-2</v>
      </c>
      <c r="CX391" s="19">
        <f t="shared" si="1484"/>
        <v>1.7534508100723524E-2</v>
      </c>
      <c r="CY391" s="19">
        <f t="shared" si="1485"/>
        <v>1.113916723580117E-2</v>
      </c>
      <c r="CZ391" s="19">
        <f t="shared" si="1429"/>
        <v>1.1152075894203915E-2</v>
      </c>
      <c r="DA391" s="19">
        <f t="shared" si="1430"/>
        <v>2.8705846986159817E-2</v>
      </c>
      <c r="DB391" s="19">
        <f t="shared" si="1431"/>
        <v>4.1661143195067312E-3</v>
      </c>
      <c r="DC391" s="19">
        <f t="shared" si="1432"/>
        <v>4.6783637965418859E-3</v>
      </c>
      <c r="DD391" s="19"/>
      <c r="DE391" s="19"/>
      <c r="DF391" s="19">
        <f t="shared" si="1530"/>
        <v>6.1371300850719436E-2</v>
      </c>
      <c r="DG391" s="19">
        <f t="shared" si="1486"/>
        <v>2.2739111356879473E-2</v>
      </c>
      <c r="DH391" s="19">
        <f t="shared" si="1486"/>
        <v>6.9489880756793193E-3</v>
      </c>
      <c r="DI391" s="19">
        <f t="shared" si="1486"/>
        <v>1.907686256411196E-6</v>
      </c>
      <c r="DJ391" s="19">
        <f t="shared" si="1486"/>
        <v>1.907686256411196E-6</v>
      </c>
      <c r="DK391" s="19">
        <f t="shared" si="1486"/>
        <v>1.907686256411196E-6</v>
      </c>
      <c r="DL391" s="19">
        <f t="shared" si="1486"/>
        <v>1.720897386178824E-2</v>
      </c>
      <c r="DM391" s="19">
        <f t="shared" si="1486"/>
        <v>0.10056914399570917</v>
      </c>
      <c r="DN391" s="19">
        <f t="shared" si="1486"/>
        <v>4.1543719255952198E-3</v>
      </c>
      <c r="DO391" s="19">
        <f t="shared" si="1486"/>
        <v>0.15051482705023958</v>
      </c>
      <c r="DP391" s="19">
        <f t="shared" si="1486"/>
        <v>0.18553745840936997</v>
      </c>
      <c r="DQ391" s="19">
        <f t="shared" si="1486"/>
        <v>1.8025877691864853E-2</v>
      </c>
      <c r="DR391" s="19">
        <f t="shared" si="1486"/>
        <v>6.6210994926615349E-2</v>
      </c>
      <c r="DS391" s="19">
        <f t="shared" si="1486"/>
        <v>0.25875850130069333</v>
      </c>
      <c r="DT391" s="19">
        <f t="shared" si="1486"/>
        <v>2.7594204113475778E-2</v>
      </c>
      <c r="DU391" s="19">
        <f t="shared" si="1486"/>
        <v>1.7863060784094463E-2</v>
      </c>
      <c r="DV391" s="19">
        <f t="shared" si="1486"/>
        <v>1.1626965829335914E-2</v>
      </c>
      <c r="DW391" s="19">
        <f t="shared" si="1487"/>
        <v>1.1537583186156213E-2</v>
      </c>
      <c r="DX391" s="19">
        <f t="shared" si="1488"/>
        <v>3.0140760691071019E-2</v>
      </c>
      <c r="DY391" s="19">
        <f t="shared" si="1489"/>
        <v>4.0930812196005089E-3</v>
      </c>
      <c r="DZ391" s="19">
        <f t="shared" si="1490"/>
        <v>4.8831274941089934E-3</v>
      </c>
      <c r="EA391" s="19">
        <f t="shared" si="1491"/>
        <v>0.99978405582176588</v>
      </c>
      <c r="EB391" s="19"/>
      <c r="EC391" s="19">
        <f t="shared" si="1531"/>
        <v>6.1384556488326573E-2</v>
      </c>
      <c r="ED391" s="19">
        <f t="shared" si="1492"/>
        <v>2.2744022796191934E-2</v>
      </c>
      <c r="EE391" s="19">
        <f t="shared" si="1492"/>
        <v>6.9504889933133052E-3</v>
      </c>
      <c r="EF391" s="19">
        <f t="shared" si="1492"/>
        <v>1.9080982991303917E-6</v>
      </c>
      <c r="EG391" s="19">
        <f t="shared" si="1492"/>
        <v>1.9080982991303917E-6</v>
      </c>
      <c r="EH391" s="19">
        <f t="shared" si="1492"/>
        <v>1.9080982991303917E-6</v>
      </c>
      <c r="EI391" s="19">
        <f t="shared" si="1492"/>
        <v>1.7212690842167349E-2</v>
      </c>
      <c r="EJ391" s="19">
        <f t="shared" si="1492"/>
        <v>0.10059086600760704</v>
      </c>
      <c r="EK391" s="19">
        <f t="shared" si="1492"/>
        <v>4.1552692317948217E-3</v>
      </c>
      <c r="EL391" s="19">
        <f t="shared" si="1492"/>
        <v>0.15054733687118557</v>
      </c>
      <c r="EM391" s="19">
        <f t="shared" si="1492"/>
        <v>0.18557753279718858</v>
      </c>
      <c r="EN391" s="19">
        <f t="shared" si="1492"/>
        <v>1.8029771115972242E-2</v>
      </c>
      <c r="EO391" s="19">
        <f t="shared" si="1492"/>
        <v>6.6225295893715425E-2</v>
      </c>
      <c r="EP391" s="19">
        <f t="shared" si="1492"/>
        <v>0.25881439076162149</v>
      </c>
      <c r="EQ391" s="19">
        <f t="shared" si="1492"/>
        <v>2.7600164208254858E-2</v>
      </c>
      <c r="ER391" s="19">
        <f t="shared" si="1492"/>
        <v>1.7866919041244399E-2</v>
      </c>
      <c r="ES391" s="19">
        <f t="shared" si="1492"/>
        <v>1.1629477147221763E-2</v>
      </c>
      <c r="ET391" s="19">
        <f t="shared" si="1493"/>
        <v>1.1540075198211651E-2</v>
      </c>
      <c r="EU391" s="19">
        <f t="shared" si="1494"/>
        <v>3.0147270818693964E-2</v>
      </c>
      <c r="EV391" s="19">
        <f t="shared" si="1495"/>
        <v>4.0939652875702521E-3</v>
      </c>
      <c r="EW391" s="19">
        <f t="shared" si="1496"/>
        <v>4.884182204821559E-3</v>
      </c>
      <c r="EZ391" s="308">
        <f t="shared" si="1532"/>
        <v>-7.5502210911945533E-2</v>
      </c>
      <c r="FA391" s="308">
        <f t="shared" si="1497"/>
        <v>1.5987900010572723E-2</v>
      </c>
      <c r="FB391" s="308">
        <f t="shared" si="1497"/>
        <v>-1.2822415494464686E-2</v>
      </c>
      <c r="FC391" s="308">
        <f t="shared" si="1497"/>
        <v>-2.1956092440116853E-2</v>
      </c>
      <c r="FD391" s="308">
        <f t="shared" si="1497"/>
        <v>0.1157610572993199</v>
      </c>
      <c r="FE391" s="308">
        <f t="shared" si="1497"/>
        <v>4.9136074378105937E-2</v>
      </c>
      <c r="FF391" s="308">
        <f t="shared" si="1497"/>
        <v>0.10848816694720453</v>
      </c>
      <c r="FG391" s="308">
        <f t="shared" si="1497"/>
        <v>-9.5056399366534681E-3</v>
      </c>
      <c r="FH391" s="308">
        <f t="shared" si="1497"/>
        <v>-5.2279652582684306E-2</v>
      </c>
      <c r="FI391" s="308">
        <f t="shared" si="1497"/>
        <v>-9.8780101215629926E-2</v>
      </c>
      <c r="FJ391" s="308">
        <f t="shared" si="1497"/>
        <v>6.1182480331365106E-2</v>
      </c>
      <c r="FK391" s="308">
        <f t="shared" si="1497"/>
        <v>-2.0158776811185084E-2</v>
      </c>
      <c r="FL391" s="308">
        <f t="shared" si="1497"/>
        <v>2.5891845650375049E-2</v>
      </c>
      <c r="FM391" s="308">
        <f t="shared" si="1497"/>
        <v>-1.0082394931151321E-2</v>
      </c>
      <c r="FN391" s="308">
        <f t="shared" si="1497"/>
        <v>-3.6929406729790962E-2</v>
      </c>
      <c r="FO391" s="308">
        <f t="shared" si="1497"/>
        <v>-5.8865285509465258E-2</v>
      </c>
      <c r="FP391" s="308">
        <f t="shared" si="1497"/>
        <v>-0.15857856188920802</v>
      </c>
      <c r="FQ391" s="308">
        <f t="shared" si="1498"/>
        <v>-2.9612476632489289E-2</v>
      </c>
      <c r="FR391" s="308">
        <f t="shared" si="1498"/>
        <v>1.5730957317877582E-2</v>
      </c>
      <c r="FS391" s="308">
        <f t="shared" si="1498"/>
        <v>0.11447016873571894</v>
      </c>
      <c r="FT391" s="308">
        <f t="shared" si="1498"/>
        <v>-5.3663597325832577E-2</v>
      </c>
      <c r="FV391" s="3"/>
      <c r="FW391" s="19">
        <f t="shared" si="1499"/>
        <v>0.98805463131089122</v>
      </c>
      <c r="FX391" s="19">
        <f t="shared" si="1533"/>
        <v>0.92325620155001575</v>
      </c>
      <c r="FY391" s="19">
        <f t="shared" si="1500"/>
        <v>1.168729674720393</v>
      </c>
      <c r="GA391" s="19">
        <f t="shared" si="1501"/>
        <v>1</v>
      </c>
      <c r="GB391" s="19">
        <f t="shared" si="1534"/>
        <v>1</v>
      </c>
      <c r="GC391" s="19">
        <f t="shared" si="1502"/>
        <v>1.2097890129461832</v>
      </c>
      <c r="GE391" s="19">
        <f t="shared" si="1503"/>
        <v>1.0637028006437526</v>
      </c>
      <c r="GF391" s="19">
        <f t="shared" si="1535"/>
        <v>1.014031412513599</v>
      </c>
      <c r="GG391" s="19">
        <f t="shared" si="1504"/>
        <v>1.1551127188179602</v>
      </c>
      <c r="GI391" s="19" t="e">
        <f>#REF!</f>
        <v>#REF!</v>
      </c>
      <c r="GJ391" s="19" t="e">
        <f t="shared" si="1505"/>
        <v>#REF!</v>
      </c>
      <c r="GK391" s="308">
        <f t="shared" si="1506"/>
        <v>1.2024042362950123</v>
      </c>
      <c r="GM391" s="3">
        <f t="shared" si="1538"/>
        <v>1974</v>
      </c>
      <c r="GN391" s="328">
        <f t="shared" si="1536"/>
        <v>4.2193166473227239E-3</v>
      </c>
      <c r="GO391" s="328">
        <f t="shared" si="1539"/>
        <v>-1.5689133726628811E-3</v>
      </c>
      <c r="GP391" s="328">
        <f t="shared" si="1540"/>
        <v>-1.6377896034839909E-5</v>
      </c>
      <c r="GQ391" s="328">
        <f t="shared" si="1541"/>
        <v>0</v>
      </c>
      <c r="GR391" s="328">
        <f t="shared" si="1542"/>
        <v>0</v>
      </c>
      <c r="GS391" s="328">
        <f t="shared" si="1543"/>
        <v>0</v>
      </c>
      <c r="GT391" s="328">
        <f t="shared" si="1544"/>
        <v>-9.6432601074854186E-4</v>
      </c>
      <c r="GU391" s="328">
        <f t="shared" si="1545"/>
        <v>7.7939527362360468E-3</v>
      </c>
      <c r="GV391" s="328">
        <f t="shared" si="1546"/>
        <v>4.5563260360006874E-5</v>
      </c>
      <c r="GW391" s="328">
        <f t="shared" si="1547"/>
        <v>2.0610301672981283E-2</v>
      </c>
      <c r="GX391" s="328">
        <f t="shared" si="1548"/>
        <v>1.3694540093474292E-2</v>
      </c>
      <c r="GY391" s="328">
        <f t="shared" si="1549"/>
        <v>-9.0792204203842499E-6</v>
      </c>
      <c r="GZ391" s="328">
        <f t="shared" si="1550"/>
        <v>1.8419671968683568E-3</v>
      </c>
      <c r="HA391" s="328">
        <f t="shared" si="1551"/>
        <v>1.4551407416006927E-2</v>
      </c>
      <c r="HB391" s="328">
        <f t="shared" si="1552"/>
        <v>6.3255343458351414E-4</v>
      </c>
      <c r="HC391" s="328">
        <f t="shared" si="1553"/>
        <v>1.2790923325270937E-3</v>
      </c>
      <c r="HD391" s="328">
        <f t="shared" si="1554"/>
        <v>1.4327731535497645E-3</v>
      </c>
      <c r="HE391" s="328">
        <f t="shared" si="1555"/>
        <v>1.3575250182976952E-4</v>
      </c>
      <c r="HF391" s="328">
        <f t="shared" si="1556"/>
        <v>-1.8922548996794526E-3</v>
      </c>
      <c r="HG391" s="328">
        <f t="shared" si="1557"/>
        <v>-1.1976922922666149E-4</v>
      </c>
      <c r="HH391" s="328">
        <f t="shared" si="1558"/>
        <v>8.952938139348601E-5</v>
      </c>
      <c r="HI391" s="3">
        <f t="shared" si="1559"/>
        <v>6.1756029198360499E-2</v>
      </c>
      <c r="HK391" s="308">
        <f t="shared" si="1560"/>
        <v>1.0637028006437526</v>
      </c>
    </row>
    <row r="392" spans="1:219" s="308" customFormat="1" hidden="1" x14ac:dyDescent="0.2">
      <c r="A392" s="320" t="s">
        <v>557</v>
      </c>
      <c r="B392" s="1">
        <f t="shared" si="1507"/>
        <v>1975</v>
      </c>
      <c r="C392" s="60">
        <f>Conversion_factors!$M37*C256+C331</f>
        <v>1360.8000468634218</v>
      </c>
      <c r="D392" s="60">
        <f>Conversion_factors!$M37*D256+D331</f>
        <v>482.8623593462886</v>
      </c>
      <c r="E392" s="60">
        <f>Conversion_factors!$M37*E256+E331</f>
        <v>154.49256384977059</v>
      </c>
      <c r="F392" s="60">
        <f>Conversion_factors!$M37*F256+F331</f>
        <v>4.2829220060061658E-2</v>
      </c>
      <c r="G392" s="60">
        <f>Conversion_factors!$M37*G256+G331</f>
        <v>4.2829220060061658E-2</v>
      </c>
      <c r="H392" s="60">
        <f>Conversion_factors!$M37*H256+H331</f>
        <v>4.2829220060061658E-2</v>
      </c>
      <c r="I392" s="60">
        <f>Conversion_factors!$M37*I256+I331</f>
        <v>369.02559096229726</v>
      </c>
      <c r="J392" s="60">
        <f>Conversion_factors!$M37*J256+J331</f>
        <v>2116.5922677857225</v>
      </c>
      <c r="K392" s="60">
        <f>Conversion_factors!$M37*K256+K331</f>
        <v>100.30065513133937</v>
      </c>
      <c r="L392" s="60">
        <f>Conversion_factors!$M37*L256+L331</f>
        <v>3207.9550644907104</v>
      </c>
      <c r="M392" s="60">
        <f>Conversion_factors!$M37*M256+M331</f>
        <v>4029.0952703852245</v>
      </c>
      <c r="N392" s="60">
        <f>Conversion_factors!$M37*N256+N331</f>
        <v>373.64888093391914</v>
      </c>
      <c r="O392" s="60">
        <f>Conversion_factors!$M37*O256+O331</f>
        <v>1347.4395727235403</v>
      </c>
      <c r="P392" s="60">
        <f>Conversion_factors!$M37*P256+P331</f>
        <v>4883.3308103422514</v>
      </c>
      <c r="Q392" s="60">
        <f>Conversion_factors!$M37*Q256+Q331</f>
        <v>575.83419060944175</v>
      </c>
      <c r="R392" s="60">
        <f>Conversion_factors!$M37*R256+R331</f>
        <v>388.43888316094871</v>
      </c>
      <c r="S392" s="60">
        <f>Conversion_factors!$M37*S256+S331</f>
        <v>255.66738718614673</v>
      </c>
      <c r="T392" s="60">
        <f>Conversion_factors!$M37*T256+T331</f>
        <v>228.32469400582977</v>
      </c>
      <c r="U392" s="60">
        <f>Conversion_factors!$M37*U256+U331</f>
        <v>620.64215302458956</v>
      </c>
      <c r="V392" s="60">
        <f>Conversion_factors!$M37*V256+V331</f>
        <v>85.379320836045139</v>
      </c>
      <c r="W392" s="60">
        <f>Conversion_factors!$M37*W256+W331</f>
        <v>99.137331562010985</v>
      </c>
      <c r="X392" s="124">
        <f t="shared" si="1433"/>
        <v>20679.095530859682</v>
      </c>
      <c r="Z392" s="19">
        <f t="shared" si="1434"/>
        <v>3.2288977514814952</v>
      </c>
      <c r="AA392" s="19">
        <f t="shared" si="1435"/>
        <v>8.7107946974407273</v>
      </c>
      <c r="AB392" s="19">
        <f t="shared" si="1436"/>
        <v>2.0738625552373882</v>
      </c>
      <c r="AC392" s="19">
        <f t="shared" si="1437"/>
        <v>1.0162490269484756E-4</v>
      </c>
      <c r="AD392" s="19">
        <f t="shared" si="1438"/>
        <v>7.726353810220115E-4</v>
      </c>
      <c r="AE392" s="19">
        <f t="shared" si="1439"/>
        <v>5.7492680255442452E-4</v>
      </c>
      <c r="AF392" s="19">
        <f t="shared" si="1440"/>
        <v>5.6381770342572315</v>
      </c>
      <c r="AG392" s="19">
        <f t="shared" si="1441"/>
        <v>21.050150144743103</v>
      </c>
      <c r="AH392" s="19">
        <f t="shared" si="1442"/>
        <v>2.1554711005055913</v>
      </c>
      <c r="AI392" s="19">
        <f t="shared" si="1443"/>
        <v>8.778589738474702</v>
      </c>
      <c r="AJ392" s="19">
        <f t="shared" si="1444"/>
        <v>12.719300964003402</v>
      </c>
      <c r="AK392" s="19">
        <f t="shared" si="1445"/>
        <v>5.6696796440078119</v>
      </c>
      <c r="AL392" s="19">
        <f t="shared" si="1446"/>
        <v>18.620005756752235</v>
      </c>
      <c r="AM392" s="19">
        <f t="shared" si="1447"/>
        <v>24.447365387418081</v>
      </c>
      <c r="AN392" s="19">
        <f t="shared" si="1448"/>
        <v>3.1827250553384161</v>
      </c>
      <c r="AO392" s="19">
        <f t="shared" si="1449"/>
        <v>1.756707568005998</v>
      </c>
      <c r="AP392" s="19">
        <f t="shared" si="1450"/>
        <v>39.472870858767045</v>
      </c>
      <c r="AQ392" s="19">
        <f t="shared" si="1451"/>
        <v>3.2784033101838141</v>
      </c>
      <c r="AR392" s="19">
        <f t="shared" si="1452"/>
        <v>1.9613691888706419</v>
      </c>
      <c r="AS392" s="19">
        <f t="shared" si="1453"/>
        <v>2.3303892360577678</v>
      </c>
      <c r="AT392" s="19">
        <f t="shared" si="1454"/>
        <v>1.7457354649157588</v>
      </c>
      <c r="AU392" s="19">
        <f t="shared" si="1455"/>
        <v>37.626201770501282</v>
      </c>
      <c r="AV392" s="19">
        <f t="shared" si="1456"/>
        <v>24.589961274541206</v>
      </c>
      <c r="AW392" s="19">
        <f t="shared" si="1457"/>
        <v>11.71059403061048</v>
      </c>
      <c r="AX392" s="250">
        <f t="shared" si="1508"/>
        <v>1.1892066496658316</v>
      </c>
      <c r="AY392" s="250">
        <f t="shared" si="1509"/>
        <v>1.3352058629848431</v>
      </c>
      <c r="AZ392" s="250">
        <f t="shared" si="1510"/>
        <v>1.4287465168679905</v>
      </c>
      <c r="BA392" s="250">
        <f t="shared" si="1511"/>
        <v>1.1699764268777844</v>
      </c>
      <c r="BB392" s="250">
        <f t="shared" si="1512"/>
        <v>1.2183531397110319</v>
      </c>
      <c r="BC392" s="250">
        <f t="shared" si="1513"/>
        <v>1.033063458869639</v>
      </c>
      <c r="BD392" s="250">
        <f t="shared" si="1514"/>
        <v>1.0400657024743747</v>
      </c>
      <c r="BE392" s="250">
        <f t="shared" si="1515"/>
        <v>1.1266407807994361</v>
      </c>
      <c r="BF392" s="250">
        <f t="shared" si="1516"/>
        <v>1.305669113087464</v>
      </c>
      <c r="BG392" s="250">
        <f t="shared" si="1517"/>
        <v>0.97750537583717467</v>
      </c>
      <c r="BH392" s="250">
        <f t="shared" si="1518"/>
        <v>1.4736388937988372</v>
      </c>
      <c r="BI392" s="250">
        <f t="shared" si="1519"/>
        <v>1.2521478532184043</v>
      </c>
      <c r="BJ392" s="250">
        <f t="shared" si="1520"/>
        <v>1.2454444589783187</v>
      </c>
      <c r="BK392" s="250">
        <f t="shared" si="1521"/>
        <v>1.1147244156154816</v>
      </c>
      <c r="BL392" s="250">
        <f t="shared" si="1522"/>
        <v>1.1914151603139704</v>
      </c>
      <c r="BM392" s="250">
        <f t="shared" si="1523"/>
        <v>1.1127476963932814</v>
      </c>
      <c r="BN392" s="250">
        <f t="shared" si="1524"/>
        <v>4.78673208832996</v>
      </c>
      <c r="BO392" s="250">
        <f t="shared" si="1525"/>
        <v>1.3011558793329858</v>
      </c>
      <c r="BP392" s="250">
        <f t="shared" si="1526"/>
        <v>1.3144443688350673</v>
      </c>
      <c r="BQ392" s="250">
        <f t="shared" si="1527"/>
        <v>1.3513127337013724</v>
      </c>
      <c r="BR392" s="250">
        <f t="shared" si="1528"/>
        <v>1.2226227424813298</v>
      </c>
      <c r="BS392" s="250">
        <f t="shared" si="1529"/>
        <v>1.6138938248557904</v>
      </c>
      <c r="BU392" s="3"/>
      <c r="BV392" s="9">
        <f t="shared" si="1459"/>
        <v>0.6852217808996458</v>
      </c>
      <c r="BW392" s="9">
        <f t="shared" si="1460"/>
        <v>1.6138938248557904</v>
      </c>
      <c r="BX392" s="9">
        <f t="shared" si="1461"/>
        <v>1.2097890129461832</v>
      </c>
      <c r="BY392" s="9">
        <f t="shared" si="1462"/>
        <v>1.0987165042154883</v>
      </c>
      <c r="BZ392" s="9">
        <f t="shared" si="1463"/>
        <v>1.214169422165235</v>
      </c>
      <c r="CA392" s="9">
        <f t="shared" si="1464"/>
        <v>1.1058742223517961</v>
      </c>
      <c r="CB392" s="9">
        <f t="shared" si="1465"/>
        <v>1.1058752008506259</v>
      </c>
      <c r="CC392" s="9"/>
      <c r="CD392" s="9">
        <f t="shared" si="1466"/>
        <v>1.3292151551425366</v>
      </c>
      <c r="CE392" s="9">
        <f t="shared" si="1467"/>
        <v>1.613892396852687</v>
      </c>
      <c r="CF392" s="308">
        <f>BY392/BEA_Output_Data!$AU12</f>
        <v>0.92665122760780627</v>
      </c>
      <c r="CG392" s="35"/>
      <c r="CH392" s="308">
        <f t="shared" si="1468"/>
        <v>1975</v>
      </c>
      <c r="CI392" s="19">
        <f t="shared" si="1469"/>
        <v>6.5805588297258077E-2</v>
      </c>
      <c r="CJ392" s="19">
        <f t="shared" si="1470"/>
        <v>2.3350264939088212E-2</v>
      </c>
      <c r="CK392" s="19">
        <f t="shared" si="1471"/>
        <v>7.4709536313722876E-3</v>
      </c>
      <c r="CL392" s="19">
        <f t="shared" si="1472"/>
        <v>2.0711360415230472E-6</v>
      </c>
      <c r="CM392" s="19">
        <f t="shared" si="1473"/>
        <v>2.0711360415230472E-6</v>
      </c>
      <c r="CN392" s="19">
        <f t="shared" si="1474"/>
        <v>2.0711360415230472E-6</v>
      </c>
      <c r="CO392" s="19">
        <f t="shared" si="1475"/>
        <v>1.7845344851354625E-2</v>
      </c>
      <c r="CP392" s="19">
        <f t="shared" si="1476"/>
        <v>0.10235419941975239</v>
      </c>
      <c r="CQ392" s="19">
        <f t="shared" si="1477"/>
        <v>4.8503405277885289E-3</v>
      </c>
      <c r="CR392" s="19">
        <f t="shared" si="1478"/>
        <v>0.15513033728692038</v>
      </c>
      <c r="CS392" s="19">
        <f t="shared" si="1479"/>
        <v>0.19483904720941753</v>
      </c>
      <c r="CT392" s="19">
        <f t="shared" si="1480"/>
        <v>1.8068917974498357E-2</v>
      </c>
      <c r="CU392" s="19">
        <f t="shared" si="1481"/>
        <v>6.5159502296062169E-2</v>
      </c>
      <c r="CV392" s="19">
        <f t="shared" si="1482"/>
        <v>0.23614818177394623</v>
      </c>
      <c r="CW392" s="19">
        <f t="shared" si="1483"/>
        <v>2.7846198096532652E-2</v>
      </c>
      <c r="CX392" s="19">
        <f t="shared" si="1484"/>
        <v>1.8784133115555095E-2</v>
      </c>
      <c r="CY392" s="19">
        <f t="shared" si="1485"/>
        <v>1.2363567197830822E-2</v>
      </c>
      <c r="CZ392" s="19">
        <f t="shared" si="1429"/>
        <v>1.1041328846568646E-2</v>
      </c>
      <c r="DA392" s="19">
        <f t="shared" si="1430"/>
        <v>3.0013022189408489E-2</v>
      </c>
      <c r="DB392" s="19">
        <f t="shared" si="1431"/>
        <v>4.1287744286800394E-3</v>
      </c>
      <c r="DC392" s="19">
        <f t="shared" si="1432"/>
        <v>4.7940845098407257E-3</v>
      </c>
      <c r="DD392" s="19"/>
      <c r="DE392" s="19"/>
      <c r="DF392" s="19">
        <f t="shared" si="1530"/>
        <v>6.2679352078199913E-2</v>
      </c>
      <c r="DG392" s="19">
        <f t="shared" si="1486"/>
        <v>2.2459194647432987E-2</v>
      </c>
      <c r="DH392" s="19">
        <f t="shared" si="1486"/>
        <v>7.0918911701337998E-3</v>
      </c>
      <c r="DI392" s="19">
        <f t="shared" si="1486"/>
        <v>1.9868412105514769E-6</v>
      </c>
      <c r="DJ392" s="19">
        <f t="shared" si="1486"/>
        <v>1.9868412105514769E-6</v>
      </c>
      <c r="DK392" s="19">
        <f t="shared" si="1486"/>
        <v>1.9868412105514769E-6</v>
      </c>
      <c r="DL392" s="19">
        <f t="shared" si="1486"/>
        <v>1.7537104561041881E-2</v>
      </c>
      <c r="DM392" s="19">
        <f t="shared" si="1486"/>
        <v>0.10192098172353074</v>
      </c>
      <c r="DN392" s="19">
        <f t="shared" si="1486"/>
        <v>4.394474075585483E-3</v>
      </c>
      <c r="DO392" s="19">
        <f t="shared" si="1486"/>
        <v>0.15236984748106083</v>
      </c>
      <c r="DP392" s="19">
        <f t="shared" si="1486"/>
        <v>0.19419741502680002</v>
      </c>
      <c r="DQ392" s="19">
        <f t="shared" si="1486"/>
        <v>1.7731749419701414E-2</v>
      </c>
      <c r="DR392" s="19">
        <f t="shared" si="1486"/>
        <v>6.5749179324825283E-2</v>
      </c>
      <c r="DS392" s="19">
        <f t="shared" si="1486"/>
        <v>0.24705534582042896</v>
      </c>
      <c r="DT392" s="19">
        <f t="shared" si="1486"/>
        <v>2.7281246312995878E-2</v>
      </c>
      <c r="DU392" s="19">
        <f t="shared" si="1486"/>
        <v>1.8152152315171435E-2</v>
      </c>
      <c r="DV392" s="19">
        <f t="shared" si="1486"/>
        <v>1.1740728441960425E-2</v>
      </c>
      <c r="DW392" s="19">
        <f t="shared" si="1487"/>
        <v>1.1096610263518315E-2</v>
      </c>
      <c r="DX392" s="19">
        <f t="shared" si="1488"/>
        <v>2.9354583980964917E-2</v>
      </c>
      <c r="DY392" s="19">
        <f t="shared" si="1489"/>
        <v>4.1474163593519494E-3</v>
      </c>
      <c r="DZ392" s="19">
        <f t="shared" si="1490"/>
        <v>4.7359885256807481E-3</v>
      </c>
      <c r="EA392" s="19">
        <f t="shared" si="1491"/>
        <v>0.99970122205201661</v>
      </c>
      <c r="EB392" s="19"/>
      <c r="EC392" s="19">
        <f t="shared" si="1531"/>
        <v>6.2698084883343844E-2</v>
      </c>
      <c r="ED392" s="19">
        <f t="shared" si="1492"/>
        <v>2.2465906965015582E-2</v>
      </c>
      <c r="EE392" s="19">
        <f t="shared" si="1492"/>
        <v>7.0940107040949416E-3</v>
      </c>
      <c r="EF392" s="19">
        <f t="shared" si="1492"/>
        <v>1.9874350123062039E-6</v>
      </c>
      <c r="EG392" s="19">
        <f t="shared" si="1492"/>
        <v>1.9874350123062039E-6</v>
      </c>
      <c r="EH392" s="19">
        <f t="shared" si="1492"/>
        <v>1.9874350123062039E-6</v>
      </c>
      <c r="EI392" s="19">
        <f t="shared" si="1492"/>
        <v>1.7542345827130927E-2</v>
      </c>
      <c r="EJ392" s="19">
        <f t="shared" si="1492"/>
        <v>0.10195144256633466</v>
      </c>
      <c r="EK392" s="19">
        <f t="shared" si="1492"/>
        <v>4.3957874399365585E-3</v>
      </c>
      <c r="EL392" s="19">
        <f t="shared" si="1492"/>
        <v>0.1524153858372824</v>
      </c>
      <c r="EM392" s="19">
        <f t="shared" si="1492"/>
        <v>0.19425545427281224</v>
      </c>
      <c r="EN392" s="19">
        <f t="shared" si="1492"/>
        <v>1.7737048858762716E-2</v>
      </c>
      <c r="EO392" s="19">
        <f t="shared" si="1492"/>
        <v>6.5768829600774667E-2</v>
      </c>
      <c r="EP392" s="19">
        <f t="shared" si="1492"/>
        <v>0.24712918257048419</v>
      </c>
      <c r="EQ392" s="19">
        <f t="shared" si="1492"/>
        <v>2.7289399783865E-2</v>
      </c>
      <c r="ER392" s="19">
        <f t="shared" si="1492"/>
        <v>1.8157577398887025E-2</v>
      </c>
      <c r="ES392" s="19">
        <f t="shared" si="1492"/>
        <v>1.1744237361099804E-2</v>
      </c>
      <c r="ET392" s="19">
        <f t="shared" si="1493"/>
        <v>1.1099926676833585E-2</v>
      </c>
      <c r="EU392" s="19">
        <f t="shared" si="1494"/>
        <v>2.9363357104546517E-2</v>
      </c>
      <c r="EV392" s="19">
        <f t="shared" si="1495"/>
        <v>4.1486558862445311E-3</v>
      </c>
      <c r="EW392" s="19">
        <f t="shared" si="1496"/>
        <v>4.7374039575139425E-3</v>
      </c>
      <c r="EZ392" s="308">
        <f t="shared" si="1532"/>
        <v>1.3166401245616761E-2</v>
      </c>
      <c r="FA392" s="308">
        <f t="shared" si="1497"/>
        <v>1.1599704378777961E-2</v>
      </c>
      <c r="FB392" s="308">
        <f t="shared" si="1497"/>
        <v>2.4760379594107155E-2</v>
      </c>
      <c r="FC392" s="308">
        <f t="shared" si="1497"/>
        <v>-1.2956290976885263E-3</v>
      </c>
      <c r="FD392" s="308">
        <f t="shared" si="1497"/>
        <v>1.6958007388359009E-2</v>
      </c>
      <c r="FE392" s="308">
        <f t="shared" si="1497"/>
        <v>3.3854517442364314E-3</v>
      </c>
      <c r="FF392" s="308">
        <f t="shared" si="1497"/>
        <v>6.6129488299438077E-3</v>
      </c>
      <c r="FG392" s="308">
        <f t="shared" si="1497"/>
        <v>6.3404446064330766E-2</v>
      </c>
      <c r="FH392" s="308">
        <f t="shared" si="1497"/>
        <v>0.16871478995038405</v>
      </c>
      <c r="FI392" s="308">
        <f t="shared" si="1497"/>
        <v>-4.150814889245024E-2</v>
      </c>
      <c r="FJ392" s="308">
        <f t="shared" si="1497"/>
        <v>1.3478271401041285E-2</v>
      </c>
      <c r="FK392" s="308">
        <f t="shared" si="1497"/>
        <v>9.9609301353016141E-2</v>
      </c>
      <c r="FL392" s="308">
        <f t="shared" si="1497"/>
        <v>3.6972203379783699E-3</v>
      </c>
      <c r="FM392" s="308">
        <f t="shared" si="1497"/>
        <v>9.4789655865392161E-2</v>
      </c>
      <c r="FN392" s="308">
        <f t="shared" si="1497"/>
        <v>7.1018277587511378E-2</v>
      </c>
      <c r="FO392" s="308">
        <f t="shared" si="1497"/>
        <v>5.5594253944498399E-2</v>
      </c>
      <c r="FP392" s="308">
        <f t="shared" si="1497"/>
        <v>0.17797478669509109</v>
      </c>
      <c r="FQ392" s="308">
        <f t="shared" si="1498"/>
        <v>9.9621573273309574E-2</v>
      </c>
      <c r="FR392" s="308">
        <f t="shared" si="1498"/>
        <v>5.5888783981476425E-2</v>
      </c>
      <c r="FS392" s="308">
        <f t="shared" si="1498"/>
        <v>3.6032778733421061E-2</v>
      </c>
      <c r="FT392" s="308">
        <f t="shared" si="1498"/>
        <v>-2.1488271575390003E-2</v>
      </c>
      <c r="FV392" s="3"/>
      <c r="FW392" s="19">
        <f t="shared" si="1499"/>
        <v>1.0388796044352282</v>
      </c>
      <c r="FX392" s="19">
        <f t="shared" si="1533"/>
        <v>0.95915203745865174</v>
      </c>
      <c r="FY392" s="19">
        <f t="shared" si="1500"/>
        <v>1.214169422165235</v>
      </c>
      <c r="GA392" s="19">
        <f t="shared" si="1501"/>
        <v>1</v>
      </c>
      <c r="GB392" s="19">
        <f t="shared" si="1534"/>
        <v>1</v>
      </c>
      <c r="GC392" s="19">
        <f t="shared" si="1502"/>
        <v>1.2097890129461832</v>
      </c>
      <c r="GE392" s="19">
        <f t="shared" si="1503"/>
        <v>0.95117687331831757</v>
      </c>
      <c r="GF392" s="19">
        <f t="shared" si="1535"/>
        <v>0.96452322840124216</v>
      </c>
      <c r="GG392" s="19">
        <f t="shared" si="1504"/>
        <v>1.0987165042154883</v>
      </c>
      <c r="GI392" s="19" t="e">
        <f>#REF!</f>
        <v>#REF!</v>
      </c>
      <c r="GJ392" s="19" t="e">
        <f t="shared" si="1505"/>
        <v>#REF!</v>
      </c>
      <c r="GK392" s="308">
        <f t="shared" si="1506"/>
        <v>1.1058752008506259</v>
      </c>
      <c r="GM392" s="3">
        <f t="shared" si="1538"/>
        <v>1975</v>
      </c>
      <c r="GN392" s="328">
        <f t="shared" si="1536"/>
        <v>4.5813255718855006E-3</v>
      </c>
      <c r="GO392" s="328">
        <f t="shared" si="1539"/>
        <v>1.2314909057610187E-3</v>
      </c>
      <c r="GP392" s="328">
        <f t="shared" si="1540"/>
        <v>4.8514906669822733E-4</v>
      </c>
      <c r="GQ392" s="328">
        <f t="shared" si="1541"/>
        <v>0</v>
      </c>
      <c r="GR392" s="328">
        <f t="shared" si="1542"/>
        <v>0</v>
      </c>
      <c r="GS392" s="328">
        <f t="shared" si="1543"/>
        <v>0</v>
      </c>
      <c r="GT392" s="328">
        <f t="shared" si="1544"/>
        <v>2.8812214479227385E-4</v>
      </c>
      <c r="GU392" s="328">
        <f t="shared" si="1545"/>
        <v>-6.8131533346278339E-3</v>
      </c>
      <c r="GV392" s="328">
        <f t="shared" si="1546"/>
        <v>8.8499809960035369E-5</v>
      </c>
      <c r="GW392" s="328">
        <f t="shared" si="1547"/>
        <v>1.000058015810309E-2</v>
      </c>
      <c r="GX392" s="328">
        <f t="shared" si="1548"/>
        <v>-3.6499668731173477E-3</v>
      </c>
      <c r="GY392" s="328">
        <f t="shared" si="1549"/>
        <v>-1.3077426088301408E-3</v>
      </c>
      <c r="GZ392" s="328">
        <f t="shared" si="1550"/>
        <v>-2.2098565117628197E-3</v>
      </c>
      <c r="HA392" s="328">
        <f t="shared" si="1551"/>
        <v>-4.8520836426652253E-2</v>
      </c>
      <c r="HB392" s="328">
        <f t="shared" si="1552"/>
        <v>-1.1405727451257437E-3</v>
      </c>
      <c r="HC392" s="328">
        <f t="shared" si="1553"/>
        <v>2.4247948115029849E-5</v>
      </c>
      <c r="HD392" s="328">
        <f t="shared" si="1554"/>
        <v>-1.0053099280514768E-3</v>
      </c>
      <c r="HE392" s="328">
        <f t="shared" si="1555"/>
        <v>-1.3487949420586457E-3</v>
      </c>
      <c r="HF392" s="328">
        <f t="shared" si="1556"/>
        <v>-6.8329357809177472E-4</v>
      </c>
      <c r="HG392" s="328">
        <f t="shared" si="1557"/>
        <v>-2.362575550249704E-4</v>
      </c>
      <c r="HH392" s="328">
        <f t="shared" si="1558"/>
        <v>1.6112183280301822E-4</v>
      </c>
      <c r="HI392" s="3">
        <f t="shared" si="1559"/>
        <v>-5.0055247065224816E-2</v>
      </c>
      <c r="HK392" s="308">
        <f t="shared" si="1560"/>
        <v>0.95117687331831757</v>
      </c>
    </row>
    <row r="393" spans="1:219" s="308" customFormat="1" hidden="1" x14ac:dyDescent="0.2">
      <c r="A393" s="320" t="s">
        <v>557</v>
      </c>
      <c r="B393" s="1">
        <f t="shared" si="1507"/>
        <v>1976</v>
      </c>
      <c r="C393" s="60">
        <f>Conversion_factors!$M38*C257+C332</f>
        <v>1374.2474353958419</v>
      </c>
      <c r="D393" s="60">
        <f>Conversion_factors!$M38*D257+D332</f>
        <v>507.54500707117484</v>
      </c>
      <c r="E393" s="60">
        <f>Conversion_factors!$M38*E257+E332</f>
        <v>152.85815573903568</v>
      </c>
      <c r="F393" s="60">
        <f>Conversion_factors!$M38*F257+F332</f>
        <v>4.2829220060061658E-2</v>
      </c>
      <c r="G393" s="60">
        <f>Conversion_factors!$M38*G257+G332</f>
        <v>4.2829220060061658E-2</v>
      </c>
      <c r="H393" s="60">
        <f>Conversion_factors!$M38*H257+H332</f>
        <v>4.2829220060061658E-2</v>
      </c>
      <c r="I393" s="60">
        <f>Conversion_factors!$M38*I257+I332</f>
        <v>397.71350988548176</v>
      </c>
      <c r="J393" s="60">
        <f>Conversion_factors!$M38*J257+J332</f>
        <v>2322.3792110884892</v>
      </c>
      <c r="K393" s="60">
        <f>Conversion_factors!$M38*K257+K332</f>
        <v>99.586253265095507</v>
      </c>
      <c r="L393" s="60">
        <f>Conversion_factors!$M38*L257+L332</f>
        <v>3319.3304784800416</v>
      </c>
      <c r="M393" s="60">
        <f>Conversion_factors!$M38*M257+M332</f>
        <v>4378.1141165436238</v>
      </c>
      <c r="N393" s="60">
        <f>Conversion_factors!$M38*N257+N332</f>
        <v>388.14869611301503</v>
      </c>
      <c r="O393" s="60">
        <f>Conversion_factors!$M38*O257+O332</f>
        <v>1410.0533058761823</v>
      </c>
      <c r="P393" s="60">
        <f>Conversion_factors!$M38*P257+P332</f>
        <v>5087.1041984690419</v>
      </c>
      <c r="Q393" s="60">
        <f>Conversion_factors!$M38*Q257+Q332</f>
        <v>594.25720531737102</v>
      </c>
      <c r="R393" s="60">
        <f>Conversion_factors!$M38*R257+R332</f>
        <v>391.26141251860821</v>
      </c>
      <c r="S393" s="60">
        <f>Conversion_factors!$M38*S257+S332</f>
        <v>252.94611965247486</v>
      </c>
      <c r="T393" s="60">
        <f>Conversion_factors!$M38*T257+T332</f>
        <v>234.00443093909351</v>
      </c>
      <c r="U393" s="60">
        <f>Conversion_factors!$M38*U257+U332</f>
        <v>669.79919403156111</v>
      </c>
      <c r="V393" s="60">
        <f>Conversion_factors!$M38*V257+V332</f>
        <v>86.112188277005288</v>
      </c>
      <c r="W393" s="60">
        <f>Conversion_factors!$M38*W257+W332</f>
        <v>97.169350008245814</v>
      </c>
      <c r="X393" s="124">
        <f t="shared" si="1433"/>
        <v>21762.758756331568</v>
      </c>
      <c r="Z393" s="19">
        <f t="shared" si="1434"/>
        <v>3.0902645229753944</v>
      </c>
      <c r="AA393" s="19">
        <f t="shared" si="1435"/>
        <v>8.2656797904124613</v>
      </c>
      <c r="AB393" s="19">
        <f t="shared" si="1436"/>
        <v>1.9871970834676083</v>
      </c>
      <c r="AC393" s="19">
        <f t="shared" si="1437"/>
        <v>9.630988997275527E-5</v>
      </c>
      <c r="AD393" s="19">
        <f t="shared" si="1438"/>
        <v>6.9749995322076954E-4</v>
      </c>
      <c r="AE393" s="19">
        <f t="shared" si="1439"/>
        <v>5.5679136503419271E-4</v>
      </c>
      <c r="AF393" s="19">
        <f t="shared" si="1440"/>
        <v>5.554247594166946</v>
      </c>
      <c r="AG393" s="19">
        <f t="shared" si="1441"/>
        <v>20.736088665480377</v>
      </c>
      <c r="AH393" s="19">
        <f t="shared" si="1442"/>
        <v>1.9906625429703255</v>
      </c>
      <c r="AI393" s="19">
        <f t="shared" si="1443"/>
        <v>7.8827801179177044</v>
      </c>
      <c r="AJ393" s="19">
        <f t="shared" si="1444"/>
        <v>12.500448373691535</v>
      </c>
      <c r="AK393" s="19">
        <f t="shared" si="1445"/>
        <v>5.3806805753153197</v>
      </c>
      <c r="AL393" s="19">
        <f t="shared" si="1446"/>
        <v>18.686974002285968</v>
      </c>
      <c r="AM393" s="19">
        <f t="shared" si="1447"/>
        <v>23.474263397898152</v>
      </c>
      <c r="AN393" s="19">
        <f t="shared" si="1448"/>
        <v>3.0952508342090836</v>
      </c>
      <c r="AO393" s="19">
        <f t="shared" si="1449"/>
        <v>1.7522530907084453</v>
      </c>
      <c r="AP393" s="19">
        <f t="shared" si="1450"/>
        <v>32.985549105038949</v>
      </c>
      <c r="AQ393" s="19">
        <f t="shared" si="1451"/>
        <v>3.0752467340223872</v>
      </c>
      <c r="AR393" s="19">
        <f t="shared" si="1452"/>
        <v>1.8248981583763997</v>
      </c>
      <c r="AS393" s="19">
        <f t="shared" si="1453"/>
        <v>2.1575377000787195</v>
      </c>
      <c r="AT393" s="19">
        <f t="shared" si="1454"/>
        <v>1.6129033371481278</v>
      </c>
      <c r="AU393" s="19">
        <f t="shared" si="1455"/>
        <v>35.781816490418429</v>
      </c>
      <c r="AV393" s="19">
        <f t="shared" si="1456"/>
        <v>23.230663005311406</v>
      </c>
      <c r="AW393" s="19">
        <f t="shared" si="1457"/>
        <v>11.300619539851303</v>
      </c>
      <c r="AX393" s="250">
        <f t="shared" si="1508"/>
        <v>1.1381478767057853</v>
      </c>
      <c r="AY393" s="250">
        <f t="shared" si="1509"/>
        <v>1.2669778706822914</v>
      </c>
      <c r="AZ393" s="250">
        <f t="shared" si="1510"/>
        <v>1.3690400572421642</v>
      </c>
      <c r="BA393" s="250">
        <f t="shared" si="1511"/>
        <v>1.1087863107890554</v>
      </c>
      <c r="BB393" s="250">
        <f t="shared" si="1512"/>
        <v>1.0998735999259301</v>
      </c>
      <c r="BC393" s="250">
        <f t="shared" si="1513"/>
        <v>1.000476601326167</v>
      </c>
      <c r="BD393" s="250">
        <f t="shared" si="1514"/>
        <v>1.0245833698808073</v>
      </c>
      <c r="BE393" s="250">
        <f t="shared" si="1515"/>
        <v>1.1098316622049094</v>
      </c>
      <c r="BF393" s="250">
        <f t="shared" si="1516"/>
        <v>1.2058369032768939</v>
      </c>
      <c r="BG393" s="250">
        <f t="shared" si="1517"/>
        <v>0.87775601450373664</v>
      </c>
      <c r="BH393" s="250">
        <f t="shared" si="1518"/>
        <v>1.4482829650410449</v>
      </c>
      <c r="BI393" s="250">
        <f t="shared" si="1519"/>
        <v>1.1883224545774289</v>
      </c>
      <c r="BJ393" s="250">
        <f t="shared" si="1520"/>
        <v>1.2499237932716092</v>
      </c>
      <c r="BK393" s="250">
        <f t="shared" si="1521"/>
        <v>1.07035396794507</v>
      </c>
      <c r="BL393" s="250">
        <f t="shared" si="1522"/>
        <v>1.1586702290434112</v>
      </c>
      <c r="BM393" s="250">
        <f t="shared" si="1523"/>
        <v>1.1099261059124512</v>
      </c>
      <c r="BN393" s="250">
        <f t="shared" si="1524"/>
        <v>4.000038074687061</v>
      </c>
      <c r="BO393" s="250">
        <f t="shared" si="1525"/>
        <v>1.2205256613617932</v>
      </c>
      <c r="BP393" s="250">
        <f t="shared" si="1526"/>
        <v>1.2229860250616726</v>
      </c>
      <c r="BQ393" s="250">
        <f t="shared" si="1527"/>
        <v>1.2510820606471742</v>
      </c>
      <c r="BR393" s="250">
        <f t="shared" si="1528"/>
        <v>1.1295939969441426</v>
      </c>
      <c r="BS393" s="250">
        <f t="shared" si="1529"/>
        <v>1.5347829427014745</v>
      </c>
      <c r="BU393" s="3"/>
      <c r="BV393" s="9">
        <f t="shared" si="1459"/>
        <v>0.7583008863409576</v>
      </c>
      <c r="BW393" s="9">
        <f t="shared" si="1460"/>
        <v>1.5347829427014745</v>
      </c>
      <c r="BX393" s="9">
        <f t="shared" si="1461"/>
        <v>1.2097890129461832</v>
      </c>
      <c r="BY393" s="9">
        <f t="shared" si="1462"/>
        <v>1.0911596689241323</v>
      </c>
      <c r="BZ393" s="9">
        <f t="shared" si="1463"/>
        <v>1.1626493145557102</v>
      </c>
      <c r="CA393" s="9">
        <f t="shared" si="1464"/>
        <v>1.1638265084793484</v>
      </c>
      <c r="CB393" s="9">
        <f t="shared" si="1465"/>
        <v>1.1638272657915116</v>
      </c>
      <c r="CC393" s="9"/>
      <c r="CD393" s="9">
        <f t="shared" si="1466"/>
        <v>1.3200729788344101</v>
      </c>
      <c r="CE393" s="9">
        <f t="shared" si="1467"/>
        <v>1.5347819440053414</v>
      </c>
      <c r="CF393" s="308">
        <f>BY393/BEA_Output_Data!$AU13</f>
        <v>0.94387526907413266</v>
      </c>
      <c r="CG393" s="35"/>
      <c r="CH393" s="308">
        <f t="shared" si="1468"/>
        <v>1976</v>
      </c>
      <c r="CI393" s="19">
        <f t="shared" si="1469"/>
        <v>6.3146747651927349E-2</v>
      </c>
      <c r="CJ393" s="19">
        <f t="shared" si="1470"/>
        <v>2.3321721880665142E-2</v>
      </c>
      <c r="CK393" s="19">
        <f t="shared" si="1471"/>
        <v>7.0238409316816857E-3</v>
      </c>
      <c r="CL393" s="19">
        <f t="shared" si="1472"/>
        <v>1.968005092534562E-6</v>
      </c>
      <c r="CM393" s="19">
        <f t="shared" si="1473"/>
        <v>1.968005092534562E-6</v>
      </c>
      <c r="CN393" s="19">
        <f t="shared" si="1474"/>
        <v>1.968005092534562E-6</v>
      </c>
      <c r="CO393" s="19">
        <f t="shared" si="1475"/>
        <v>1.8274958351489911E-2</v>
      </c>
      <c r="CP393" s="19">
        <f t="shared" si="1476"/>
        <v>0.10671345655627533</v>
      </c>
      <c r="CQ393" s="19">
        <f t="shared" si="1477"/>
        <v>4.5759939895543937E-3</v>
      </c>
      <c r="CR393" s="19">
        <f t="shared" si="1478"/>
        <v>0.15252342387494092</v>
      </c>
      <c r="CS393" s="19">
        <f t="shared" si="1479"/>
        <v>0.20117459213528585</v>
      </c>
      <c r="CT393" s="19">
        <f t="shared" si="1480"/>
        <v>1.7835454615793535E-2</v>
      </c>
      <c r="CU393" s="19">
        <f t="shared" si="1481"/>
        <v>6.4792029432663129E-2</v>
      </c>
      <c r="CV393" s="19">
        <f t="shared" si="1482"/>
        <v>0.23375272663852972</v>
      </c>
      <c r="CW393" s="19">
        <f t="shared" si="1483"/>
        <v>2.7306152311433414E-2</v>
      </c>
      <c r="CX393" s="19">
        <f t="shared" si="1484"/>
        <v>1.7978484111292933E-2</v>
      </c>
      <c r="CY393" s="19">
        <f t="shared" si="1485"/>
        <v>1.1622888554002087E-2</v>
      </c>
      <c r="CZ393" s="19">
        <f t="shared" si="1429"/>
        <v>1.0752516882585633E-2</v>
      </c>
      <c r="DA393" s="19">
        <f t="shared" si="1430"/>
        <v>3.0777310980240152E-2</v>
      </c>
      <c r="DB393" s="19">
        <f t="shared" si="1431"/>
        <v>3.9568599386303523E-3</v>
      </c>
      <c r="DC393" s="19">
        <f t="shared" si="1432"/>
        <v>4.4649371477306736E-3</v>
      </c>
      <c r="DD393" s="19"/>
      <c r="DE393" s="19"/>
      <c r="DF393" s="19">
        <f t="shared" si="1530"/>
        <v>6.4467029927371078E-2</v>
      </c>
      <c r="DG393" s="19">
        <f t="shared" si="1486"/>
        <v>2.3335990500542091E-2</v>
      </c>
      <c r="DH393" s="19">
        <f t="shared" si="1486"/>
        <v>7.2450980593872713E-3</v>
      </c>
      <c r="DI393" s="19">
        <f t="shared" si="1486"/>
        <v>2.0191316188316644E-6</v>
      </c>
      <c r="DJ393" s="19">
        <f t="shared" si="1486"/>
        <v>2.0191316188316644E-6</v>
      </c>
      <c r="DK393" s="19">
        <f t="shared" si="1486"/>
        <v>2.0191316188316644E-6</v>
      </c>
      <c r="DL393" s="19">
        <f t="shared" si="1486"/>
        <v>1.8059299934878592E-2</v>
      </c>
      <c r="DM393" s="19">
        <f t="shared" si="1486"/>
        <v>0.1045186771298303</v>
      </c>
      <c r="DN393" s="19">
        <f t="shared" si="1486"/>
        <v>4.7118361822121192E-3</v>
      </c>
      <c r="DO393" s="19">
        <f t="shared" si="1486"/>
        <v>0.15382319888388341</v>
      </c>
      <c r="DP393" s="19">
        <f t="shared" si="1486"/>
        <v>0.19798992552803119</v>
      </c>
      <c r="DQ393" s="19">
        <f t="shared" si="1486"/>
        <v>1.7951933281606148E-2</v>
      </c>
      <c r="DR393" s="19">
        <f t="shared" si="1486"/>
        <v>6.4975592675954541E-2</v>
      </c>
      <c r="DS393" s="19">
        <f t="shared" si="1486"/>
        <v>0.23494841893845822</v>
      </c>
      <c r="DT393" s="19">
        <f t="shared" si="1486"/>
        <v>2.7575293836567115E-2</v>
      </c>
      <c r="DU393" s="19">
        <f t="shared" si="1486"/>
        <v>1.8378365617184759E-2</v>
      </c>
      <c r="DV393" s="19">
        <f t="shared" si="1486"/>
        <v>1.198941499902373E-2</v>
      </c>
      <c r="DW393" s="19">
        <f t="shared" si="1487"/>
        <v>1.0896284945519615E-2</v>
      </c>
      <c r="DX393" s="19">
        <f t="shared" si="1488"/>
        <v>3.0393565008965853E-2</v>
      </c>
      <c r="DY393" s="19">
        <f t="shared" si="1489"/>
        <v>4.0422079105876295E-3</v>
      </c>
      <c r="DZ393" s="19">
        <f t="shared" si="1490"/>
        <v>4.6275600373812363E-3</v>
      </c>
      <c r="EA393" s="19">
        <f t="shared" si="1491"/>
        <v>0.99993575079224128</v>
      </c>
      <c r="EB393" s="19"/>
      <c r="EC393" s="19">
        <f t="shared" si="1531"/>
        <v>6.447117214910493E-2</v>
      </c>
      <c r="ED393" s="19">
        <f t="shared" si="1492"/>
        <v>2.3337489915780257E-2</v>
      </c>
      <c r="EE393" s="19">
        <f t="shared" si="1492"/>
        <v>7.2455635811071225E-3</v>
      </c>
      <c r="EF393" s="19">
        <f t="shared" si="1492"/>
        <v>2.0192613547739663E-6</v>
      </c>
      <c r="EG393" s="19">
        <f t="shared" si="1492"/>
        <v>2.0192613547739663E-6</v>
      </c>
      <c r="EH393" s="19">
        <f t="shared" si="1492"/>
        <v>2.0192613547739663E-6</v>
      </c>
      <c r="EI393" s="19">
        <f t="shared" si="1492"/>
        <v>1.8060460305144955E-2</v>
      </c>
      <c r="EJ393" s="19">
        <f t="shared" si="1492"/>
        <v>0.1045253928035086</v>
      </c>
      <c r="EK393" s="19">
        <f t="shared" si="1492"/>
        <v>4.7121389334054391E-3</v>
      </c>
      <c r="EL393" s="19">
        <f t="shared" si="1492"/>
        <v>0.15383308253756353</v>
      </c>
      <c r="EM393" s="19">
        <f t="shared" si="1492"/>
        <v>0.19800264704123771</v>
      </c>
      <c r="EN393" s="19">
        <f t="shared" si="1492"/>
        <v>1.7953086753206865E-2</v>
      </c>
      <c r="EO393" s="19">
        <f t="shared" si="1492"/>
        <v>6.4979767574541547E-2</v>
      </c>
      <c r="EP393" s="19">
        <f t="shared" si="1492"/>
        <v>0.23496351515815933</v>
      </c>
      <c r="EQ393" s="19">
        <f t="shared" si="1492"/>
        <v>2.7577065641186872E-2</v>
      </c>
      <c r="ER393" s="19">
        <f t="shared" si="1492"/>
        <v>1.837954648848561E-2</v>
      </c>
      <c r="ES393" s="19">
        <f t="shared" si="1492"/>
        <v>1.1990185358933921E-2</v>
      </c>
      <c r="ET393" s="19">
        <f t="shared" si="1493"/>
        <v>1.0896985068177203E-2</v>
      </c>
      <c r="EU393" s="19">
        <f t="shared" si="1494"/>
        <v>3.0395517896910147E-2</v>
      </c>
      <c r="EV393" s="19">
        <f t="shared" si="1495"/>
        <v>4.0424676359306286E-3</v>
      </c>
      <c r="EW393" s="19">
        <f t="shared" si="1496"/>
        <v>4.6278573735511076E-3</v>
      </c>
      <c r="EZ393" s="308">
        <f t="shared" si="1532"/>
        <v>-4.3884132196505922E-2</v>
      </c>
      <c r="FA393" s="308">
        <f t="shared" si="1497"/>
        <v>-5.2451049178167536E-2</v>
      </c>
      <c r="FB393" s="308">
        <f t="shared" si="1497"/>
        <v>-4.268769213728224E-2</v>
      </c>
      <c r="FC393" s="308">
        <f t="shared" si="1497"/>
        <v>-5.3717597231163046E-2</v>
      </c>
      <c r="FD393" s="308">
        <f t="shared" si="1497"/>
        <v>-0.10230479730273237</v>
      </c>
      <c r="FE393" s="308">
        <f t="shared" si="1497"/>
        <v>-3.2052132088809471E-2</v>
      </c>
      <c r="FF393" s="308">
        <f t="shared" si="1497"/>
        <v>-1.4997825063198375E-2</v>
      </c>
      <c r="FG393" s="308">
        <f t="shared" si="1497"/>
        <v>-1.5032096788966005E-2</v>
      </c>
      <c r="FH393" s="308">
        <f t="shared" si="1497"/>
        <v>-7.9541788296234428E-2</v>
      </c>
      <c r="FI393" s="308">
        <f t="shared" si="1497"/>
        <v>-0.10763512421388151</v>
      </c>
      <c r="FJ393" s="308">
        <f t="shared" si="1497"/>
        <v>-1.7356087181479591E-2</v>
      </c>
      <c r="FK393" s="308">
        <f t="shared" si="1497"/>
        <v>-5.2317748807381145E-2</v>
      </c>
      <c r="FL393" s="308">
        <f t="shared" si="1497"/>
        <v>3.5901227006649794E-3</v>
      </c>
      <c r="FM393" s="308">
        <f t="shared" si="1497"/>
        <v>-4.0617808548337887E-2</v>
      </c>
      <c r="FN393" s="308">
        <f t="shared" si="1497"/>
        <v>-2.7868817642081097E-2</v>
      </c>
      <c r="FO393" s="308">
        <f t="shared" si="1497"/>
        <v>-2.5389168609362082E-3</v>
      </c>
      <c r="FP393" s="308">
        <f t="shared" si="1497"/>
        <v>-0.17954406259061959</v>
      </c>
      <c r="FQ393" s="308">
        <f t="shared" si="1498"/>
        <v>-6.3971371450909267E-2</v>
      </c>
      <c r="FR393" s="308">
        <f t="shared" si="1498"/>
        <v>-7.2118613261267783E-2</v>
      </c>
      <c r="FS393" s="308">
        <f t="shared" si="1498"/>
        <v>-7.7067689940250705E-2</v>
      </c>
      <c r="FT393" s="308">
        <f t="shared" si="1498"/>
        <v>-7.9140066751842583E-2</v>
      </c>
      <c r="FV393" s="3"/>
      <c r="FW393" s="19">
        <f t="shared" si="1499"/>
        <v>0.95756761233728926</v>
      </c>
      <c r="FX393" s="19">
        <f t="shared" si="1533"/>
        <v>0.91845292637772735</v>
      </c>
      <c r="FY393" s="19">
        <f t="shared" si="1500"/>
        <v>1.1626493145557102</v>
      </c>
      <c r="GA393" s="19">
        <f t="shared" si="1501"/>
        <v>1</v>
      </c>
      <c r="GB393" s="19">
        <f t="shared" si="1534"/>
        <v>1</v>
      </c>
      <c r="GC393" s="19">
        <f t="shared" si="1502"/>
        <v>1.2097890129461832</v>
      </c>
      <c r="GE393" s="19">
        <f t="shared" si="1503"/>
        <v>0.99312212453133952</v>
      </c>
      <c r="GF393" s="19">
        <f t="shared" si="1535"/>
        <v>0.9578893577496681</v>
      </c>
      <c r="GG393" s="19">
        <f t="shared" si="1504"/>
        <v>1.0911596689241323</v>
      </c>
      <c r="GI393" s="19" t="e">
        <f>#REF!</f>
        <v>#REF!</v>
      </c>
      <c r="GJ393" s="19" t="e">
        <f t="shared" si="1505"/>
        <v>#REF!</v>
      </c>
      <c r="GK393" s="308">
        <f t="shared" si="1506"/>
        <v>1.1638272657915116</v>
      </c>
      <c r="GM393" s="3">
        <f t="shared" si="1538"/>
        <v>1976</v>
      </c>
      <c r="GN393" s="328">
        <f t="shared" si="1536"/>
        <v>-3.070123905348826E-3</v>
      </c>
      <c r="GO393" s="328">
        <f t="shared" si="1539"/>
        <v>2.2569601113974691E-5</v>
      </c>
      <c r="GP393" s="328">
        <f t="shared" si="1540"/>
        <v>-5.0201299451936381E-4</v>
      </c>
      <c r="GQ393" s="328">
        <f t="shared" si="1541"/>
        <v>0</v>
      </c>
      <c r="GR393" s="328">
        <f t="shared" si="1542"/>
        <v>0</v>
      </c>
      <c r="GS393" s="328">
        <f t="shared" si="1543"/>
        <v>0</v>
      </c>
      <c r="GT393" s="328">
        <f t="shared" si="1544"/>
        <v>-2.0722478343001592E-4</v>
      </c>
      <c r="GU393" s="328">
        <f t="shared" si="1545"/>
        <v>6.7724129058833625E-4</v>
      </c>
      <c r="GV393" s="328">
        <f t="shared" si="1546"/>
        <v>-1.3638816668427325E-4</v>
      </c>
      <c r="GW393" s="328">
        <f t="shared" si="1547"/>
        <v>6.2189854387446472E-3</v>
      </c>
      <c r="GX393" s="328">
        <f t="shared" si="1548"/>
        <v>-1.7927183474505777E-4</v>
      </c>
      <c r="GY393" s="328">
        <f t="shared" si="1549"/>
        <v>-1.9655010574359629E-4</v>
      </c>
      <c r="GZ393" s="328">
        <f t="shared" si="1550"/>
        <v>-3.8667180977132701E-3</v>
      </c>
      <c r="HA393" s="328">
        <f t="shared" si="1551"/>
        <v>-4.661364494272441E-3</v>
      </c>
      <c r="HB393" s="328">
        <f t="shared" si="1552"/>
        <v>-1.1575861538795516E-3</v>
      </c>
      <c r="HC393" s="328">
        <f t="shared" si="1553"/>
        <v>-1.6828076739544803E-3</v>
      </c>
      <c r="HD393" s="328">
        <f t="shared" si="1554"/>
        <v>8.0940382922633754E-4</v>
      </c>
      <c r="HE393" s="328">
        <f t="shared" si="1555"/>
        <v>-1.3942682698999377E-4</v>
      </c>
      <c r="HF393" s="328">
        <f t="shared" si="1556"/>
        <v>1.4287169001131017E-3</v>
      </c>
      <c r="HG393" s="328">
        <f t="shared" si="1557"/>
        <v>-6.3559624671378527E-5</v>
      </c>
      <c r="HH393" s="328">
        <f t="shared" si="1558"/>
        <v>-1.9551946754159421E-4</v>
      </c>
      <c r="HI393" s="3">
        <f t="shared" si="1559"/>
        <v>-6.9016370697074451E-3</v>
      </c>
      <c r="HK393" s="308">
        <f t="shared" si="1560"/>
        <v>0.99312212453133952</v>
      </c>
    </row>
    <row r="394" spans="1:219" s="308" customFormat="1" hidden="1" x14ac:dyDescent="0.2">
      <c r="A394" s="320" t="s">
        <v>557</v>
      </c>
      <c r="B394" s="1">
        <f t="shared" si="1507"/>
        <v>1977</v>
      </c>
      <c r="C394" s="60">
        <f>Conversion_factors!$M39*C258+C333</f>
        <v>1396.2325362130523</v>
      </c>
      <c r="D394" s="60">
        <f>Conversion_factors!$M39*D258+D333</f>
        <v>514.65121361783804</v>
      </c>
      <c r="E394" s="60">
        <f>Conversion_factors!$M39*E258+E333</f>
        <v>152.52877754021611</v>
      </c>
      <c r="F394" s="60">
        <f>Conversion_factors!$M39*F258+F333</f>
        <v>4.2829220060061658E-2</v>
      </c>
      <c r="G394" s="60">
        <f>Conversion_factors!$M39*G258+G333</f>
        <v>4.2829220060061658E-2</v>
      </c>
      <c r="H394" s="60">
        <f>Conversion_factors!$M39*H258+H333</f>
        <v>4.2829220060061658E-2</v>
      </c>
      <c r="I394" s="60">
        <f>Conversion_factors!$M39*I258+I333</f>
        <v>401.52594075532386</v>
      </c>
      <c r="J394" s="60">
        <f>Conversion_factors!$M39*J258+J333</f>
        <v>2383.7037610041975</v>
      </c>
      <c r="K394" s="60">
        <f>Conversion_factors!$M39*K258+K333</f>
        <v>109.62727868203507</v>
      </c>
      <c r="L394" s="60">
        <f>Conversion_factors!$M39*L258+L333</f>
        <v>3449.2185120945201</v>
      </c>
      <c r="M394" s="60">
        <f>Conversion_factors!$M39*M258+M333</f>
        <v>4354.5919139183425</v>
      </c>
      <c r="N394" s="60">
        <f>Conversion_factors!$M39*N258+N333</f>
        <v>442.63938088460174</v>
      </c>
      <c r="O394" s="60">
        <f>Conversion_factors!$M39*O258+O333</f>
        <v>1455.5136571609819</v>
      </c>
      <c r="P394" s="60">
        <f>Conversion_factors!$M39*P258+P333</f>
        <v>5140.4766923600619</v>
      </c>
      <c r="Q394" s="60">
        <f>Conversion_factors!$M39*Q258+Q333</f>
        <v>608.45715404899602</v>
      </c>
      <c r="R394" s="60">
        <f>Conversion_factors!$M39*R258+R333</f>
        <v>380.30959881333649</v>
      </c>
      <c r="S394" s="60">
        <f>Conversion_factors!$M39*S258+S333</f>
        <v>259.04732532549326</v>
      </c>
      <c r="T394" s="60">
        <f>Conversion_factors!$M39*T258+T333</f>
        <v>240.42560302921731</v>
      </c>
      <c r="U394" s="60">
        <f>Conversion_factors!$M39*U258+U333</f>
        <v>705.17108841056802</v>
      </c>
      <c r="V394" s="60">
        <f>Conversion_factors!$M39*V258+V333</f>
        <v>92.093608287405615</v>
      </c>
      <c r="W394" s="60">
        <f>Conversion_factors!$M39*W258+W333</f>
        <v>108.12158910844455</v>
      </c>
      <c r="X394" s="124">
        <f t="shared" si="1433"/>
        <v>22194.46411891481</v>
      </c>
      <c r="Z394" s="19">
        <f t="shared" si="1434"/>
        <v>3.1067398155864834</v>
      </c>
      <c r="AA394" s="19">
        <f t="shared" si="1435"/>
        <v>7.5543063624132678</v>
      </c>
      <c r="AB394" s="19">
        <f t="shared" si="1436"/>
        <v>1.8854007384026721</v>
      </c>
      <c r="AC394" s="19">
        <f t="shared" si="1437"/>
        <v>9.5298769925531405E-5</v>
      </c>
      <c r="AD394" s="19">
        <f t="shared" si="1438"/>
        <v>6.2866858376277909E-4</v>
      </c>
      <c r="AE394" s="19">
        <f t="shared" si="1439"/>
        <v>5.2940988860387332E-4</v>
      </c>
      <c r="AF394" s="19">
        <f t="shared" si="1440"/>
        <v>5.2181672814696967</v>
      </c>
      <c r="AG394" s="19">
        <f t="shared" si="1441"/>
        <v>20.129266958984044</v>
      </c>
      <c r="AH394" s="19">
        <f t="shared" si="1442"/>
        <v>2.0219526116434001</v>
      </c>
      <c r="AI394" s="19">
        <f t="shared" si="1443"/>
        <v>7.6109389514890449</v>
      </c>
      <c r="AJ394" s="19">
        <f t="shared" si="1444"/>
        <v>11.475255101144356</v>
      </c>
      <c r="AK394" s="19">
        <f t="shared" si="1445"/>
        <v>5.2604907225251054</v>
      </c>
      <c r="AL394" s="19">
        <f t="shared" si="1446"/>
        <v>18.021201457454406</v>
      </c>
      <c r="AM394" s="19">
        <f t="shared" si="1447"/>
        <v>23.275414386223602</v>
      </c>
      <c r="AN394" s="19">
        <f t="shared" si="1448"/>
        <v>2.9687858004943188</v>
      </c>
      <c r="AO394" s="19">
        <f t="shared" si="1449"/>
        <v>1.6351742960409459</v>
      </c>
      <c r="AP394" s="19">
        <f t="shared" si="1450"/>
        <v>22.645408242437544</v>
      </c>
      <c r="AQ394" s="19">
        <f t="shared" si="1451"/>
        <v>2.8408028732394635</v>
      </c>
      <c r="AR394" s="19">
        <f t="shared" si="1452"/>
        <v>1.7308456402200367</v>
      </c>
      <c r="AS394" s="19">
        <f t="shared" si="1453"/>
        <v>2.0272445799974861</v>
      </c>
      <c r="AT394" s="19">
        <f t="shared" si="1454"/>
        <v>1.6509269287064361</v>
      </c>
      <c r="AU394" s="19">
        <f t="shared" si="1455"/>
        <v>33.822860319396028</v>
      </c>
      <c r="AV394" s="19">
        <f t="shared" si="1456"/>
        <v>22.726327631445248</v>
      </c>
      <c r="AW394" s="19">
        <f t="shared" si="1457"/>
        <v>11.144460331895491</v>
      </c>
      <c r="AX394" s="250">
        <f t="shared" si="1508"/>
        <v>1.1442157453830477</v>
      </c>
      <c r="AY394" s="250">
        <f t="shared" si="1509"/>
        <v>1.1579373060923335</v>
      </c>
      <c r="AZ394" s="250">
        <f t="shared" si="1510"/>
        <v>1.2989094822558331</v>
      </c>
      <c r="BA394" s="250">
        <f t="shared" si="1511"/>
        <v>1.097145594895357</v>
      </c>
      <c r="BB394" s="250">
        <f t="shared" si="1512"/>
        <v>0.99133480251954575</v>
      </c>
      <c r="BC394" s="250">
        <f t="shared" si="1513"/>
        <v>0.95127589851602889</v>
      </c>
      <c r="BD394" s="250">
        <f t="shared" si="1514"/>
        <v>0.96258716004393041</v>
      </c>
      <c r="BE394" s="250">
        <f t="shared" si="1515"/>
        <v>1.0773535052078291</v>
      </c>
      <c r="BF394" s="250">
        <f t="shared" si="1516"/>
        <v>1.2247907534135234</v>
      </c>
      <c r="BG394" s="250">
        <f t="shared" si="1517"/>
        <v>0.84748620927599705</v>
      </c>
      <c r="BH394" s="250">
        <f t="shared" si="1518"/>
        <v>1.3295056293712613</v>
      </c>
      <c r="BI394" s="250">
        <f t="shared" si="1519"/>
        <v>1.1617785445861546</v>
      </c>
      <c r="BJ394" s="250">
        <f t="shared" si="1520"/>
        <v>1.2053919742307007</v>
      </c>
      <c r="BK394" s="250">
        <f t="shared" si="1521"/>
        <v>1.0612870666728083</v>
      </c>
      <c r="BL394" s="250">
        <f t="shared" si="1522"/>
        <v>1.1113295521713502</v>
      </c>
      <c r="BM394" s="250">
        <f t="shared" si="1523"/>
        <v>1.0357651234954179</v>
      </c>
      <c r="BN394" s="250">
        <f t="shared" si="1524"/>
        <v>2.746126641643349</v>
      </c>
      <c r="BO394" s="250">
        <f t="shared" si="1525"/>
        <v>1.1274779247140037</v>
      </c>
      <c r="BP394" s="250">
        <f t="shared" si="1526"/>
        <v>1.1599551568463045</v>
      </c>
      <c r="BQ394" s="250">
        <f t="shared" si="1527"/>
        <v>1.1755295522699478</v>
      </c>
      <c r="BR394" s="250">
        <f t="shared" si="1528"/>
        <v>1.1562237519810845</v>
      </c>
      <c r="BS394" s="250">
        <f t="shared" si="1529"/>
        <v>1.4507577921731309</v>
      </c>
      <c r="BU394" s="3"/>
      <c r="BV394" s="9">
        <f t="shared" si="1459"/>
        <v>0.81813379248273299</v>
      </c>
      <c r="BW394" s="9">
        <f t="shared" si="1460"/>
        <v>1.4507577921731309</v>
      </c>
      <c r="BX394" s="9">
        <f t="shared" si="1461"/>
        <v>1.2097890129461832</v>
      </c>
      <c r="BY394" s="9">
        <f t="shared" si="1462"/>
        <v>1.0766659280180095</v>
      </c>
      <c r="BZ394" s="9">
        <f t="shared" si="1463"/>
        <v>1.113791955686303</v>
      </c>
      <c r="CA394" s="9">
        <f t="shared" si="1464"/>
        <v>1.1869133477800038</v>
      </c>
      <c r="CB394" s="9">
        <f t="shared" si="1465"/>
        <v>1.1869139744844805</v>
      </c>
      <c r="CC394" s="9"/>
      <c r="CD394" s="9">
        <f t="shared" si="1466"/>
        <v>1.3025386103296941</v>
      </c>
      <c r="CE394" s="9">
        <f t="shared" si="1467"/>
        <v>1.4507570261560292</v>
      </c>
      <c r="CF394" s="308">
        <f>BY394/BEA_Output_Data!$AU14</f>
        <v>0.94185449289621048</v>
      </c>
      <c r="CG394" s="35"/>
      <c r="CH394" s="308">
        <f t="shared" si="1468"/>
        <v>1977</v>
      </c>
      <c r="CI394" s="19">
        <f t="shared" si="1469"/>
        <v>6.2909044738914857E-2</v>
      </c>
      <c r="CJ394" s="19">
        <f t="shared" si="1470"/>
        <v>2.3188269419816103E-2</v>
      </c>
      <c r="CK394" s="19">
        <f t="shared" si="1471"/>
        <v>6.8723793790644565E-3</v>
      </c>
      <c r="CL394" s="19">
        <f t="shared" si="1472"/>
        <v>1.929725350906818E-6</v>
      </c>
      <c r="CM394" s="19">
        <f t="shared" si="1473"/>
        <v>1.929725350906818E-6</v>
      </c>
      <c r="CN394" s="19">
        <f t="shared" si="1474"/>
        <v>1.929725350906818E-6</v>
      </c>
      <c r="CO394" s="19">
        <f t="shared" si="1475"/>
        <v>1.8091265398614921E-2</v>
      </c>
      <c r="CP394" s="19">
        <f t="shared" si="1476"/>
        <v>0.10740082518922957</v>
      </c>
      <c r="CQ394" s="19">
        <f t="shared" si="1477"/>
        <v>4.9393974143582637E-3</v>
      </c>
      <c r="CR394" s="19">
        <f t="shared" si="1478"/>
        <v>0.15540895664856305</v>
      </c>
      <c r="CS394" s="19">
        <f t="shared" si="1479"/>
        <v>0.19620171456211122</v>
      </c>
      <c r="CT394" s="19">
        <f t="shared" si="1480"/>
        <v>1.9943684087752798E-2</v>
      </c>
      <c r="CU394" s="19">
        <f t="shared" si="1481"/>
        <v>6.5580031550324658E-2</v>
      </c>
      <c r="CV394" s="19">
        <f t="shared" si="1482"/>
        <v>0.23161075954878263</v>
      </c>
      <c r="CW394" s="19">
        <f t="shared" si="1483"/>
        <v>2.7414816180691203E-2</v>
      </c>
      <c r="CX394" s="19">
        <f t="shared" si="1484"/>
        <v>1.7135335945742652E-2</v>
      </c>
      <c r="CY394" s="19">
        <f t="shared" si="1485"/>
        <v>1.16717089422639E-2</v>
      </c>
      <c r="CZ394" s="19">
        <f t="shared" si="1429"/>
        <v>1.083268339983569E-2</v>
      </c>
      <c r="DA394" s="19">
        <f t="shared" si="1430"/>
        <v>3.177238633167085E-2</v>
      </c>
      <c r="DB394" s="19">
        <f t="shared" si="1431"/>
        <v>4.1493954435656141E-3</v>
      </c>
      <c r="DC394" s="19">
        <f t="shared" si="1432"/>
        <v>4.8715566426449555E-3</v>
      </c>
      <c r="DD394" s="19"/>
      <c r="DE394" s="19"/>
      <c r="DF394" s="19">
        <f t="shared" si="1530"/>
        <v>6.3027821489442679E-2</v>
      </c>
      <c r="DG394" s="19">
        <f t="shared" si="1486"/>
        <v>2.3254931830267288E-2</v>
      </c>
      <c r="DH394" s="19">
        <f t="shared" si="1486"/>
        <v>6.9478350046701925E-3</v>
      </c>
      <c r="DI394" s="19">
        <f t="shared" si="1486"/>
        <v>1.9488025623375893E-6</v>
      </c>
      <c r="DJ394" s="19">
        <f t="shared" si="1486"/>
        <v>1.9488025623375893E-6</v>
      </c>
      <c r="DK394" s="19">
        <f t="shared" si="1486"/>
        <v>1.9488025623375893E-6</v>
      </c>
      <c r="DL394" s="19">
        <f t="shared" si="1486"/>
        <v>1.8182957229124368E-2</v>
      </c>
      <c r="DM394" s="19">
        <f t="shared" si="1486"/>
        <v>0.10705677309646372</v>
      </c>
      <c r="DN394" s="19">
        <f t="shared" si="1486"/>
        <v>4.7553816711346213E-3</v>
      </c>
      <c r="DO394" s="19">
        <f t="shared" si="1486"/>
        <v>0.15396168359357262</v>
      </c>
      <c r="DP394" s="19">
        <f t="shared" si="1486"/>
        <v>0.19867778092010591</v>
      </c>
      <c r="DQ394" s="19">
        <f t="shared" si="1486"/>
        <v>1.8869945080174338E-2</v>
      </c>
      <c r="DR394" s="19">
        <f t="shared" si="1486"/>
        <v>6.5185236669333541E-2</v>
      </c>
      <c r="DS394" s="19">
        <f t="shared" si="1486"/>
        <v>0.23268009991612851</v>
      </c>
      <c r="DT394" s="19">
        <f t="shared" si="1486"/>
        <v>2.7360448282246541E-2</v>
      </c>
      <c r="DU394" s="19">
        <f t="shared" si="1486"/>
        <v>1.755353525014014E-2</v>
      </c>
      <c r="DV394" s="19">
        <f t="shared" si="1486"/>
        <v>1.1647281695301307E-2</v>
      </c>
      <c r="DW394" s="19">
        <f t="shared" si="1487"/>
        <v>1.0792550518521375E-2</v>
      </c>
      <c r="DX394" s="19">
        <f t="shared" si="1488"/>
        <v>3.1272210109242783E-2</v>
      </c>
      <c r="DY394" s="19">
        <f t="shared" si="1489"/>
        <v>4.0523654094363325E-3</v>
      </c>
      <c r="DZ394" s="19">
        <f t="shared" si="1490"/>
        <v>4.6652939107490361E-3</v>
      </c>
      <c r="EA394" s="19">
        <f t="shared" si="1491"/>
        <v>0.9999499780837422</v>
      </c>
      <c r="EB394" s="19"/>
      <c r="EC394" s="19">
        <f t="shared" si="1531"/>
        <v>6.3030974419566746E-2</v>
      </c>
      <c r="ED394" s="19">
        <f t="shared" si="1492"/>
        <v>2.3256095144711102E-2</v>
      </c>
      <c r="EE394" s="19">
        <f t="shared" si="1492"/>
        <v>6.9481825660766567E-3</v>
      </c>
      <c r="EF394" s="19">
        <f t="shared" si="1492"/>
        <v>1.9489000500526881E-6</v>
      </c>
      <c r="EG394" s="19">
        <f t="shared" si="1492"/>
        <v>1.9489000500526881E-6</v>
      </c>
      <c r="EH394" s="19">
        <f t="shared" si="1492"/>
        <v>1.9489000500526881E-6</v>
      </c>
      <c r="EI394" s="19">
        <f t="shared" si="1492"/>
        <v>1.8183866820987733E-2</v>
      </c>
      <c r="EJ394" s="19">
        <f t="shared" si="1492"/>
        <v>0.1070621285492924</v>
      </c>
      <c r="EK394" s="19">
        <f t="shared" si="1492"/>
        <v>4.7556195563378222E-3</v>
      </c>
      <c r="EL394" s="19">
        <f t="shared" si="1492"/>
        <v>0.15396938543727723</v>
      </c>
      <c r="EM394" s="19">
        <f t="shared" si="1492"/>
        <v>0.19868771966058021</v>
      </c>
      <c r="EN394" s="19">
        <f t="shared" si="1492"/>
        <v>1.8870889038205517E-2</v>
      </c>
      <c r="EO394" s="19">
        <f t="shared" si="1492"/>
        <v>6.5188497522897598E-2</v>
      </c>
      <c r="EP394" s="19">
        <f t="shared" si="1492"/>
        <v>0.23269173960284081</v>
      </c>
      <c r="EQ394" s="19">
        <f t="shared" si="1492"/>
        <v>2.7361816972763815E-2</v>
      </c>
      <c r="ER394" s="19">
        <f t="shared" si="1492"/>
        <v>1.7554413355534964E-2</v>
      </c>
      <c r="ES394" s="19">
        <f t="shared" si="1492"/>
        <v>1.1647864343796095E-2</v>
      </c>
      <c r="ET394" s="19">
        <f t="shared" si="1493"/>
        <v>1.0793090409586006E-2</v>
      </c>
      <c r="EU394" s="19">
        <f t="shared" si="1494"/>
        <v>3.1273774483371056E-2</v>
      </c>
      <c r="EV394" s="19">
        <f t="shared" si="1495"/>
        <v>4.0525681266597932E-3</v>
      </c>
      <c r="EW394" s="19">
        <f t="shared" si="1496"/>
        <v>4.6655272893644031E-3</v>
      </c>
      <c r="EZ394" s="308">
        <f t="shared" si="1532"/>
        <v>5.3171921552711277E-3</v>
      </c>
      <c r="FA394" s="308">
        <f t="shared" si="1497"/>
        <v>-8.9994197400231749E-2</v>
      </c>
      <c r="FB394" s="308">
        <f t="shared" si="1497"/>
        <v>-5.2584753474446209E-2</v>
      </c>
      <c r="FC394" s="308">
        <f t="shared" si="1497"/>
        <v>-1.0554109959338288E-2</v>
      </c>
      <c r="FD394" s="308">
        <f t="shared" si="1497"/>
        <v>-0.10389822264428449</v>
      </c>
      <c r="FE394" s="308">
        <f t="shared" si="1497"/>
        <v>-5.0427632192249515E-2</v>
      </c>
      <c r="FF394" s="308">
        <f t="shared" si="1497"/>
        <v>-6.2416722581064378E-2</v>
      </c>
      <c r="FG394" s="308">
        <f t="shared" si="1497"/>
        <v>-2.9700772443250773E-2</v>
      </c>
      <c r="FH394" s="308">
        <f t="shared" si="1497"/>
        <v>1.5596164454055955E-2</v>
      </c>
      <c r="FI394" s="308">
        <f t="shared" si="1497"/>
        <v>-3.5094100326689491E-2</v>
      </c>
      <c r="FJ394" s="308">
        <f t="shared" si="1497"/>
        <v>-8.5571526824220784E-2</v>
      </c>
      <c r="FK394" s="308">
        <f t="shared" si="1497"/>
        <v>-2.2590551507298686E-2</v>
      </c>
      <c r="FL394" s="308">
        <f t="shared" si="1497"/>
        <v>-3.6277780207667788E-2</v>
      </c>
      <c r="FM394" s="308">
        <f t="shared" si="1497"/>
        <v>-8.5070195266944253E-3</v>
      </c>
      <c r="FN394" s="308">
        <f t="shared" si="1497"/>
        <v>-4.1715899989315422E-2</v>
      </c>
      <c r="FO394" s="308">
        <f t="shared" si="1497"/>
        <v>-6.9153038497385147E-2</v>
      </c>
      <c r="FP394" s="308">
        <f t="shared" si="1497"/>
        <v>-0.37611245487574851</v>
      </c>
      <c r="FQ394" s="308">
        <f t="shared" si="1498"/>
        <v>-7.9298422680636485E-2</v>
      </c>
      <c r="FR394" s="308">
        <f t="shared" si="1498"/>
        <v>-5.291408339095887E-2</v>
      </c>
      <c r="FS394" s="308">
        <f t="shared" si="1498"/>
        <v>-6.2290096522280174E-2</v>
      </c>
      <c r="FT394" s="308">
        <f t="shared" si="1498"/>
        <v>2.3301035174761692E-2</v>
      </c>
      <c r="FV394" s="3"/>
      <c r="FW394" s="19">
        <f t="shared" si="1499"/>
        <v>0.9579775618858235</v>
      </c>
      <c r="FX394" s="19">
        <f t="shared" si="1533"/>
        <v>0.87985729511823496</v>
      </c>
      <c r="FY394" s="19">
        <f t="shared" si="1500"/>
        <v>1.113791955686303</v>
      </c>
      <c r="GA394" s="19">
        <f t="shared" si="1501"/>
        <v>1</v>
      </c>
      <c r="GB394" s="19">
        <f t="shared" si="1534"/>
        <v>1</v>
      </c>
      <c r="GC394" s="19">
        <f t="shared" si="1502"/>
        <v>1.2097890129461832</v>
      </c>
      <c r="GE394" s="19">
        <f t="shared" si="1503"/>
        <v>0.98671712186685423</v>
      </c>
      <c r="GF394" s="19">
        <f t="shared" si="1535"/>
        <v>0.94516583014564204</v>
      </c>
      <c r="GG394" s="19">
        <f t="shared" si="1504"/>
        <v>1.0766659280180095</v>
      </c>
      <c r="GI394" s="19" t="e">
        <f>#REF!</f>
        <v>#REF!</v>
      </c>
      <c r="GJ394" s="19" t="e">
        <f t="shared" si="1505"/>
        <v>#REF!</v>
      </c>
      <c r="GK394" s="308">
        <f t="shared" si="1506"/>
        <v>1.1869139744844805</v>
      </c>
      <c r="GM394" s="3">
        <f t="shared" si="1538"/>
        <v>1977</v>
      </c>
      <c r="GN394" s="328">
        <f t="shared" si="1536"/>
        <v>-4.1216911740993498E-3</v>
      </c>
      <c r="GO394" s="328">
        <f t="shared" si="1539"/>
        <v>6.5006817357290069E-4</v>
      </c>
      <c r="GP394" s="328">
        <f t="shared" si="1540"/>
        <v>-1.7730370166418519E-4</v>
      </c>
      <c r="GQ394" s="328">
        <f t="shared" si="1541"/>
        <v>0</v>
      </c>
      <c r="GR394" s="328">
        <f t="shared" si="1542"/>
        <v>0</v>
      </c>
      <c r="GS394" s="328">
        <f t="shared" si="1543"/>
        <v>0</v>
      </c>
      <c r="GT394" s="328">
        <f t="shared" si="1544"/>
        <v>-7.2529759685275281E-5</v>
      </c>
      <c r="GU394" s="328">
        <f t="shared" si="1545"/>
        <v>-2.1606806394437765E-3</v>
      </c>
      <c r="GV394" s="328">
        <f t="shared" si="1546"/>
        <v>2.1496862155364305E-5</v>
      </c>
      <c r="GW394" s="328">
        <f t="shared" si="1547"/>
        <v>-3.7983341547925494E-4</v>
      </c>
      <c r="GX394" s="328">
        <f t="shared" si="1548"/>
        <v>8.4218433758808059E-4</v>
      </c>
      <c r="GY394" s="328">
        <f t="shared" si="1549"/>
        <v>1.4721523731282013E-3</v>
      </c>
      <c r="GZ394" s="328">
        <f t="shared" si="1550"/>
        <v>-5.1736791837980105E-4</v>
      </c>
      <c r="HA394" s="328">
        <f t="shared" si="1551"/>
        <v>-1.3263787893416108E-2</v>
      </c>
      <c r="HB394" s="328">
        <f t="shared" si="1552"/>
        <v>-2.9045835187403274E-4</v>
      </c>
      <c r="HC394" s="328">
        <f t="shared" si="1553"/>
        <v>-6.1761423479479325E-4</v>
      </c>
      <c r="HD394" s="328">
        <f t="shared" si="1554"/>
        <v>3.7739207871205168E-3</v>
      </c>
      <c r="HE394" s="328">
        <f t="shared" si="1555"/>
        <v>3.2836295445306499E-4</v>
      </c>
      <c r="HF394" s="328">
        <f t="shared" si="1556"/>
        <v>8.8914309157093617E-4</v>
      </c>
      <c r="HG394" s="328">
        <f t="shared" si="1557"/>
        <v>2.1680853490364333E-4</v>
      </c>
      <c r="HH394" s="328">
        <f t="shared" si="1558"/>
        <v>3.5245361967140748E-5</v>
      </c>
      <c r="HI394" s="3">
        <f t="shared" si="1559"/>
        <v>-1.3371884612376728E-2</v>
      </c>
      <c r="HK394" s="308">
        <f t="shared" si="1560"/>
        <v>0.98671712186685423</v>
      </c>
    </row>
    <row r="395" spans="1:219" s="308" customFormat="1" hidden="1" x14ac:dyDescent="0.2">
      <c r="A395" s="320" t="s">
        <v>557</v>
      </c>
      <c r="B395" s="1">
        <f t="shared" si="1507"/>
        <v>1978</v>
      </c>
      <c r="C395" s="60">
        <f>Conversion_factors!$M40*C259+C334</f>
        <v>1429.2768026651661</v>
      </c>
      <c r="D395" s="60">
        <f>Conversion_factors!$M40*D259+D334</f>
        <v>509.64617864238249</v>
      </c>
      <c r="E395" s="60">
        <f>Conversion_factors!$M40*E259+E334</f>
        <v>147.19824471176298</v>
      </c>
      <c r="F395" s="60">
        <f>Conversion_factors!$M40*F259+F334</f>
        <v>4.2829220060061658E-2</v>
      </c>
      <c r="G395" s="60">
        <f>Conversion_factors!$M40*G259+G334</f>
        <v>4.2829220060061658E-2</v>
      </c>
      <c r="H395" s="60">
        <f>Conversion_factors!$M40*H259+H334</f>
        <v>4.2829220060061658E-2</v>
      </c>
      <c r="I395" s="60">
        <f>Conversion_factors!$M40*I259+I334</f>
        <v>428.4876507049342</v>
      </c>
      <c r="J395" s="60">
        <f>Conversion_factors!$M40*J259+J334</f>
        <v>2448.9022142403696</v>
      </c>
      <c r="K395" s="60">
        <f>Conversion_factors!$M40*K259+K334</f>
        <v>106.91696224124279</v>
      </c>
      <c r="L395" s="60">
        <f>Conversion_factors!$M40*L259+L334</f>
        <v>3440.7315238449683</v>
      </c>
      <c r="M395" s="60">
        <f>Conversion_factors!$M40*M259+M334</f>
        <v>4216.6931419962057</v>
      </c>
      <c r="N395" s="60">
        <f>Conversion_factors!$M40*N259+N334</f>
        <v>434.87629526868568</v>
      </c>
      <c r="O395" s="60">
        <f>Conversion_factors!$M40*O259+O334</f>
        <v>1489.2557170598745</v>
      </c>
      <c r="P395" s="60">
        <f>Conversion_factors!$M40*P259+P334</f>
        <v>5392.9887896287491</v>
      </c>
      <c r="Q395" s="60">
        <f>Conversion_factors!$M40*Q259+Q334</f>
        <v>623.16894630889033</v>
      </c>
      <c r="R395" s="60">
        <f>Conversion_factors!$M40*R259+R334</f>
        <v>396.78228842592648</v>
      </c>
      <c r="S395" s="60">
        <f>Conversion_factors!$M40*S259+S334</f>
        <v>276.33676225057656</v>
      </c>
      <c r="T395" s="60">
        <f>Conversion_factors!$M40*T259+T334</f>
        <v>249.29558845338894</v>
      </c>
      <c r="U395" s="60">
        <f>Conversion_factors!$M40*U259+U334</f>
        <v>718.50041604853254</v>
      </c>
      <c r="V395" s="60">
        <f>Conversion_factors!$M40*V259+V334</f>
        <v>95.084015933481538</v>
      </c>
      <c r="W395" s="60">
        <f>Conversion_factors!$M40*W259+W334</f>
        <v>109.117186358553</v>
      </c>
      <c r="X395" s="124">
        <f t="shared" si="1433"/>
        <v>22513.387212443868</v>
      </c>
      <c r="Z395" s="19">
        <f t="shared" si="1434"/>
        <v>3.124413807161043</v>
      </c>
      <c r="AA395" s="19">
        <f t="shared" si="1435"/>
        <v>7.4307484040458958</v>
      </c>
      <c r="AB395" s="19">
        <f t="shared" si="1436"/>
        <v>1.7823204549643195</v>
      </c>
      <c r="AC395" s="19">
        <f t="shared" si="1437"/>
        <v>9.3625116041951329E-5</v>
      </c>
      <c r="AD395" s="19">
        <f t="shared" si="1438"/>
        <v>6.2445903048976084E-4</v>
      </c>
      <c r="AE395" s="19">
        <f t="shared" si="1439"/>
        <v>5.1858903027473321E-4</v>
      </c>
      <c r="AF395" s="19">
        <f t="shared" si="1440"/>
        <v>5.5065688797667622</v>
      </c>
      <c r="AG395" s="19">
        <f t="shared" si="1441"/>
        <v>19.638289568325042</v>
      </c>
      <c r="AH395" s="19">
        <f t="shared" si="1442"/>
        <v>1.8587009658028835</v>
      </c>
      <c r="AI395" s="19">
        <f t="shared" si="1443"/>
        <v>8.5004544106403337</v>
      </c>
      <c r="AJ395" s="19">
        <f t="shared" si="1444"/>
        <v>10.345934634310966</v>
      </c>
      <c r="AK395" s="19">
        <f t="shared" si="1445"/>
        <v>4.9477130566256227</v>
      </c>
      <c r="AL395" s="19">
        <f t="shared" si="1446"/>
        <v>17.285126259519274</v>
      </c>
      <c r="AM395" s="19">
        <f t="shared" si="1447"/>
        <v>23.073764276987689</v>
      </c>
      <c r="AN395" s="19">
        <f t="shared" si="1448"/>
        <v>2.9113196695272983</v>
      </c>
      <c r="AO395" s="19">
        <f t="shared" si="1449"/>
        <v>1.6350612695561484</v>
      </c>
      <c r="AP395" s="19">
        <f t="shared" si="1450"/>
        <v>16.91700901216948</v>
      </c>
      <c r="AQ395" s="19">
        <f t="shared" si="1451"/>
        <v>2.8527344394347804</v>
      </c>
      <c r="AR395" s="19">
        <f t="shared" si="1452"/>
        <v>1.6496365954117376</v>
      </c>
      <c r="AS395" s="19">
        <f t="shared" si="1453"/>
        <v>1.9523340522719703</v>
      </c>
      <c r="AT395" s="19">
        <f t="shared" si="1454"/>
        <v>1.6343778603226338</v>
      </c>
      <c r="AU395" s="19">
        <f t="shared" si="1455"/>
        <v>32.622885832407889</v>
      </c>
      <c r="AV395" s="19">
        <f t="shared" si="1456"/>
        <v>22.300552424869036</v>
      </c>
      <c r="AW395" s="19">
        <f t="shared" si="1457"/>
        <v>10.962075872591052</v>
      </c>
      <c r="AX395" s="250">
        <f t="shared" si="1508"/>
        <v>1.1507250962279174</v>
      </c>
      <c r="AY395" s="250">
        <f t="shared" si="1509"/>
        <v>1.138998125895718</v>
      </c>
      <c r="AZ395" s="250">
        <f t="shared" si="1510"/>
        <v>1.2278943633665038</v>
      </c>
      <c r="BA395" s="250">
        <f t="shared" si="1511"/>
        <v>1.077877329552748</v>
      </c>
      <c r="BB395" s="250">
        <f t="shared" si="1512"/>
        <v>0.98469684291668802</v>
      </c>
      <c r="BC395" s="250">
        <f t="shared" si="1513"/>
        <v>0.93183232190110554</v>
      </c>
      <c r="BD395" s="250">
        <f t="shared" si="1514"/>
        <v>1.0157881519789214</v>
      </c>
      <c r="BE395" s="250">
        <f t="shared" si="1515"/>
        <v>1.0510755382117092</v>
      </c>
      <c r="BF395" s="250">
        <f t="shared" si="1516"/>
        <v>1.1259016374403803</v>
      </c>
      <c r="BG395" s="250">
        <f t="shared" si="1517"/>
        <v>0.94653470899113878</v>
      </c>
      <c r="BH395" s="250">
        <f t="shared" si="1518"/>
        <v>1.1986642751019829</v>
      </c>
      <c r="BI395" s="250">
        <f t="shared" si="1519"/>
        <v>1.0927016465105073</v>
      </c>
      <c r="BJ395" s="250">
        <f t="shared" si="1520"/>
        <v>1.1561577909207821</v>
      </c>
      <c r="BK395" s="250">
        <f t="shared" si="1521"/>
        <v>1.052092443996105</v>
      </c>
      <c r="BL395" s="250">
        <f t="shared" si="1522"/>
        <v>1.0898177915108251</v>
      </c>
      <c r="BM395" s="250">
        <f t="shared" si="1523"/>
        <v>1.0356935293593874</v>
      </c>
      <c r="BN395" s="250">
        <f t="shared" si="1524"/>
        <v>2.0514644137958231</v>
      </c>
      <c r="BO395" s="250">
        <f t="shared" si="1525"/>
        <v>1.1322134090445806</v>
      </c>
      <c r="BP395" s="250">
        <f t="shared" si="1526"/>
        <v>1.1055315571219673</v>
      </c>
      <c r="BQ395" s="250">
        <f t="shared" si="1527"/>
        <v>1.1320915083425642</v>
      </c>
      <c r="BR395" s="250">
        <f t="shared" si="1528"/>
        <v>1.1446336412343274</v>
      </c>
      <c r="BS395" s="250">
        <f t="shared" si="1529"/>
        <v>1.3992875048890991</v>
      </c>
      <c r="BU395" s="3"/>
      <c r="BV395" s="9">
        <f t="shared" si="1459"/>
        <v>0.86041597370326173</v>
      </c>
      <c r="BW395" s="9">
        <f t="shared" si="1460"/>
        <v>1.3992875048890991</v>
      </c>
      <c r="BX395" s="9">
        <f t="shared" si="1461"/>
        <v>1.2455949697555122</v>
      </c>
      <c r="BY395" s="9">
        <f t="shared" si="1462"/>
        <v>1.0259334458931861</v>
      </c>
      <c r="BZ395" s="9">
        <f t="shared" si="1463"/>
        <v>1.0949913370124635</v>
      </c>
      <c r="CA395" s="9">
        <f t="shared" si="1464"/>
        <v>1.2039686588873821</v>
      </c>
      <c r="CB395" s="9">
        <f t="shared" si="1465"/>
        <v>1.2039693210099622</v>
      </c>
      <c r="CC395" s="9"/>
      <c r="CD395" s="9">
        <f t="shared" si="1466"/>
        <v>1.2778975395084915</v>
      </c>
      <c r="CE395" s="9">
        <f t="shared" si="1467"/>
        <v>1.3992867353513405</v>
      </c>
      <c r="CF395" s="308">
        <f>BY395/BEA_Output_Data!$AU15</f>
        <v>0.90780085954377487</v>
      </c>
      <c r="CG395" s="35"/>
      <c r="CH395" s="308">
        <f t="shared" si="1468"/>
        <v>1978</v>
      </c>
      <c r="CI395" s="19">
        <f t="shared" si="1469"/>
        <v>6.3485640307166177E-2</v>
      </c>
      <c r="CJ395" s="19">
        <f t="shared" si="1470"/>
        <v>2.263747226630939E-2</v>
      </c>
      <c r="CK395" s="19">
        <f t="shared" si="1471"/>
        <v>6.5382540318234218E-3</v>
      </c>
      <c r="CL395" s="19">
        <f t="shared" si="1472"/>
        <v>1.9023889944196662E-6</v>
      </c>
      <c r="CM395" s="19">
        <f t="shared" si="1473"/>
        <v>1.9023889944196662E-6</v>
      </c>
      <c r="CN395" s="19">
        <f t="shared" si="1474"/>
        <v>1.9023889944196662E-6</v>
      </c>
      <c r="CO395" s="19">
        <f t="shared" si="1475"/>
        <v>1.9032571450114597E-2</v>
      </c>
      <c r="CP395" s="19">
        <f t="shared" si="1476"/>
        <v>0.10877537845068393</v>
      </c>
      <c r="CQ395" s="19">
        <f t="shared" si="1477"/>
        <v>4.7490393707680899E-3</v>
      </c>
      <c r="CR395" s="19">
        <f t="shared" si="1478"/>
        <v>0.15283046888400542</v>
      </c>
      <c r="CS395" s="19">
        <f t="shared" si="1479"/>
        <v>0.1872971446813434</v>
      </c>
      <c r="CT395" s="19">
        <f t="shared" si="1480"/>
        <v>1.9316342368433822E-2</v>
      </c>
      <c r="CU395" s="19">
        <f t="shared" si="1481"/>
        <v>6.6149784703952288E-2</v>
      </c>
      <c r="CV395" s="19">
        <f t="shared" si="1482"/>
        <v>0.23954586392259411</v>
      </c>
      <c r="CW395" s="19">
        <f t="shared" si="1483"/>
        <v>2.7679928410081489E-2</v>
      </c>
      <c r="CX395" s="19">
        <f t="shared" si="1484"/>
        <v>1.76242821518484E-2</v>
      </c>
      <c r="CY395" s="19">
        <f t="shared" si="1485"/>
        <v>1.2274330807842029E-2</v>
      </c>
      <c r="CZ395" s="19">
        <f t="shared" si="1429"/>
        <v>1.1073215509552259E-2</v>
      </c>
      <c r="DA395" s="19">
        <f t="shared" si="1430"/>
        <v>3.1914363186157722E-2</v>
      </c>
      <c r="DB395" s="19">
        <f t="shared" si="1431"/>
        <v>4.2234433688825629E-3</v>
      </c>
      <c r="DC395" s="19">
        <f t="shared" si="1432"/>
        <v>4.8467689614577611E-3</v>
      </c>
      <c r="DD395" s="19"/>
      <c r="DE395" s="19"/>
      <c r="DF395" s="19">
        <f t="shared" si="1530"/>
        <v>6.3196904128691223E-2</v>
      </c>
      <c r="DG395" s="19">
        <f t="shared" si="1486"/>
        <v>2.2911767426869869E-2</v>
      </c>
      <c r="DH395" s="19">
        <f t="shared" si="1486"/>
        <v>6.7039290226190524E-3</v>
      </c>
      <c r="DI395" s="19">
        <f t="shared" si="1486"/>
        <v>1.916024671609462E-6</v>
      </c>
      <c r="DJ395" s="19">
        <f t="shared" si="1486"/>
        <v>1.916024671609462E-6</v>
      </c>
      <c r="DK395" s="19">
        <f t="shared" si="1486"/>
        <v>1.916024671609462E-6</v>
      </c>
      <c r="DL395" s="19">
        <f t="shared" si="1486"/>
        <v>1.8557939807932963E-2</v>
      </c>
      <c r="DM395" s="19">
        <f t="shared" si="1486"/>
        <v>0.10808664512474953</v>
      </c>
      <c r="DN395" s="19">
        <f t="shared" si="1486"/>
        <v>4.8435949704253725E-3</v>
      </c>
      <c r="DO395" s="19">
        <f t="shared" si="1486"/>
        <v>0.15411611776692552</v>
      </c>
      <c r="DP395" s="19">
        <f t="shared" si="1486"/>
        <v>0.19171496503956786</v>
      </c>
      <c r="DQ395" s="19">
        <f t="shared" si="1486"/>
        <v>1.9628342383433604E-2</v>
      </c>
      <c r="DR395" s="19">
        <f t="shared" si="1486"/>
        <v>6.5864497412382636E-2</v>
      </c>
      <c r="DS395" s="19">
        <f t="shared" si="1486"/>
        <v>0.23555603653686777</v>
      </c>
      <c r="DT395" s="19">
        <f t="shared" si="1486"/>
        <v>2.7547159677018426E-2</v>
      </c>
      <c r="DU395" s="19">
        <f t="shared" si="1486"/>
        <v>1.7378662694581732E-2</v>
      </c>
      <c r="DV395" s="19">
        <f t="shared" si="1486"/>
        <v>1.1970491868556317E-2</v>
      </c>
      <c r="DW395" s="19">
        <f t="shared" si="1487"/>
        <v>1.0952509257008207E-2</v>
      </c>
      <c r="DX395" s="19">
        <f t="shared" si="1488"/>
        <v>3.1843322007350301E-2</v>
      </c>
      <c r="DY395" s="19">
        <f t="shared" si="1489"/>
        <v>4.1863102594593684E-3</v>
      </c>
      <c r="DZ395" s="19">
        <f t="shared" si="1490"/>
        <v>4.8591522647388813E-3</v>
      </c>
      <c r="EA395" s="19">
        <f t="shared" si="1491"/>
        <v>0.99992409572319341</v>
      </c>
      <c r="EB395" s="19"/>
      <c r="EC395" s="19">
        <f t="shared" si="1531"/>
        <v>6.3201701408129557E-2</v>
      </c>
      <c r="ED395" s="19">
        <f t="shared" si="1492"/>
        <v>2.2913506660022002E-2</v>
      </c>
      <c r="EE395" s="19">
        <f t="shared" si="1492"/>
        <v>6.7044379181306225E-3</v>
      </c>
      <c r="EF395" s="19">
        <f t="shared" si="1492"/>
        <v>1.9161701171164402E-6</v>
      </c>
      <c r="EG395" s="19">
        <f t="shared" si="1492"/>
        <v>1.9161701171164402E-6</v>
      </c>
      <c r="EH395" s="19">
        <f t="shared" si="1492"/>
        <v>1.9161701171164402E-6</v>
      </c>
      <c r="EI395" s="19">
        <f t="shared" si="1492"/>
        <v>1.8559348541862034E-2</v>
      </c>
      <c r="EJ395" s="19">
        <f t="shared" si="1492"/>
        <v>0.10809484998616424</v>
      </c>
      <c r="EK395" s="19">
        <f t="shared" si="1492"/>
        <v>4.8439626479070399E-3</v>
      </c>
      <c r="EL395" s="19">
        <f t="shared" si="1492"/>
        <v>0.15412781672738998</v>
      </c>
      <c r="EM395" s="19">
        <f t="shared" si="1492"/>
        <v>0.19172951812998398</v>
      </c>
      <c r="EN395" s="19">
        <f t="shared" si="1492"/>
        <v>1.9629832371663609E-2</v>
      </c>
      <c r="EO395" s="19">
        <f t="shared" si="1492"/>
        <v>6.586949718893037E-2</v>
      </c>
      <c r="EP395" s="19">
        <f t="shared" si="1492"/>
        <v>0.23557391760471805</v>
      </c>
      <c r="EQ395" s="19">
        <f t="shared" si="1492"/>
        <v>2.7549250782975671E-2</v>
      </c>
      <c r="ER395" s="19">
        <f t="shared" si="1492"/>
        <v>1.7379981909539488E-2</v>
      </c>
      <c r="ES395" s="19">
        <f t="shared" si="1492"/>
        <v>1.1971400549057355E-2</v>
      </c>
      <c r="ET395" s="19">
        <f t="shared" si="1493"/>
        <v>1.0953340662409803E-2</v>
      </c>
      <c r="EU395" s="19">
        <f t="shared" si="1494"/>
        <v>3.1845739235156316E-2</v>
      </c>
      <c r="EV395" s="19">
        <f t="shared" si="1495"/>
        <v>4.1866280424331876E-3</v>
      </c>
      <c r="EW395" s="19">
        <f t="shared" si="1496"/>
        <v>4.8595211231753626E-3</v>
      </c>
      <c r="EZ395" s="308">
        <f t="shared" si="1532"/>
        <v>5.67279834241643E-3</v>
      </c>
      <c r="FA395" s="308">
        <f t="shared" si="1497"/>
        <v>-1.6491198799314499E-2</v>
      </c>
      <c r="FB395" s="308">
        <f t="shared" si="1497"/>
        <v>-5.6224249916958992E-2</v>
      </c>
      <c r="FC395" s="308">
        <f t="shared" si="1497"/>
        <v>-1.7718221914732463E-2</v>
      </c>
      <c r="FD395" s="308">
        <f t="shared" si="1497"/>
        <v>-6.7185002699636015E-3</v>
      </c>
      <c r="FE395" s="308">
        <f t="shared" si="1497"/>
        <v>-2.0651248201529724E-2</v>
      </c>
      <c r="FF395" s="308">
        <f t="shared" si="1497"/>
        <v>5.3795476613242549E-2</v>
      </c>
      <c r="FG395" s="308">
        <f t="shared" si="1497"/>
        <v>-2.4693613692945381E-2</v>
      </c>
      <c r="FH395" s="308">
        <f t="shared" si="1497"/>
        <v>-8.4185845701435946E-2</v>
      </c>
      <c r="FI395" s="308">
        <f t="shared" si="1497"/>
        <v>0.11053307397891834</v>
      </c>
      <c r="FJ395" s="308">
        <f t="shared" si="1497"/>
        <v>-0.10359933314192021</v>
      </c>
      <c r="FK395" s="308">
        <f t="shared" si="1497"/>
        <v>-6.1298854594630192E-2</v>
      </c>
      <c r="FL395" s="308">
        <f t="shared" si="1497"/>
        <v>-4.1702545593776202E-2</v>
      </c>
      <c r="FM395" s="308">
        <f t="shared" si="1497"/>
        <v>-8.7014004289978821E-3</v>
      </c>
      <c r="FN395" s="308">
        <f t="shared" si="1497"/>
        <v>-1.9546574773294207E-2</v>
      </c>
      <c r="FO395" s="308">
        <f t="shared" si="1497"/>
        <v>-6.9124368917877039E-5</v>
      </c>
      <c r="FP395" s="308">
        <f t="shared" si="1497"/>
        <v>-0.29163753855243035</v>
      </c>
      <c r="FQ395" s="308">
        <f t="shared" si="1498"/>
        <v>4.1912726681662465E-3</v>
      </c>
      <c r="FR395" s="308">
        <f t="shared" si="1498"/>
        <v>-4.8055080007100653E-2</v>
      </c>
      <c r="FS395" s="308">
        <f t="shared" si="1498"/>
        <v>-3.7651914579829665E-2</v>
      </c>
      <c r="FT395" s="308">
        <f t="shared" si="1498"/>
        <v>-1.0074686778176445E-2</v>
      </c>
      <c r="FV395" s="3"/>
      <c r="FW395" s="19">
        <f t="shared" si="1499"/>
        <v>0.98312017017374242</v>
      </c>
      <c r="FX395" s="19">
        <f t="shared" si="1533"/>
        <v>0.86500545370524784</v>
      </c>
      <c r="FY395" s="19">
        <f t="shared" si="1500"/>
        <v>1.0949913370124635</v>
      </c>
      <c r="GA395" s="19">
        <f t="shared" si="1501"/>
        <v>1.0295968606312031</v>
      </c>
      <c r="GB395" s="19">
        <f t="shared" si="1534"/>
        <v>1.0295968606312031</v>
      </c>
      <c r="GC395" s="19">
        <f t="shared" si="1502"/>
        <v>1.2455949697555122</v>
      </c>
      <c r="GE395" s="19">
        <f t="shared" si="1503"/>
        <v>0.95288001523535282</v>
      </c>
      <c r="GF395" s="19">
        <f t="shared" si="1535"/>
        <v>0.90062963062911428</v>
      </c>
      <c r="GG395" s="19">
        <f t="shared" si="1504"/>
        <v>1.0259334458931861</v>
      </c>
      <c r="GI395" s="19" t="e">
        <f>#REF!</f>
        <v>#REF!</v>
      </c>
      <c r="GJ395" s="19" t="e">
        <f t="shared" si="1505"/>
        <v>#REF!</v>
      </c>
      <c r="GK395" s="308">
        <f t="shared" si="1506"/>
        <v>1.2039693210099622</v>
      </c>
      <c r="GM395" s="3">
        <f t="shared" si="1538"/>
        <v>1978</v>
      </c>
      <c r="GN395" s="328">
        <f t="shared" si="1536"/>
        <v>1.6509267452698259E-3</v>
      </c>
      <c r="GO395" s="328">
        <f t="shared" si="1539"/>
        <v>-5.9475466920665869E-4</v>
      </c>
      <c r="GP395" s="328">
        <f t="shared" si="1540"/>
        <v>7.5651809959141598E-5</v>
      </c>
      <c r="GQ395" s="328">
        <f t="shared" si="1541"/>
        <v>0</v>
      </c>
      <c r="GR395" s="328">
        <f t="shared" si="1542"/>
        <v>0</v>
      </c>
      <c r="GS395" s="328">
        <f t="shared" si="1543"/>
        <v>0</v>
      </c>
      <c r="GT395" s="328">
        <f t="shared" si="1544"/>
        <v>-6.8028994889373522E-4</v>
      </c>
      <c r="GU395" s="328">
        <f t="shared" si="1545"/>
        <v>-6.756366203123454E-4</v>
      </c>
      <c r="GV395" s="328">
        <f t="shared" si="1546"/>
        <v>-2.7642214084341743E-5</v>
      </c>
      <c r="GW395" s="328">
        <f t="shared" si="1547"/>
        <v>-5.4198053641184879E-2</v>
      </c>
      <c r="GX395" s="328">
        <f t="shared" si="1548"/>
        <v>-4.0683326268680904E-3</v>
      </c>
      <c r="GY395" s="328">
        <f t="shared" si="1549"/>
        <v>-3.4755545567772947E-6</v>
      </c>
      <c r="GZ395" s="328">
        <f t="shared" si="1550"/>
        <v>-1.5222246747057151E-3</v>
      </c>
      <c r="HA395" s="328">
        <f t="shared" si="1551"/>
        <v>1.0915951358765214E-2</v>
      </c>
      <c r="HB395" s="328">
        <f t="shared" si="1552"/>
        <v>3.9034621797422381E-5</v>
      </c>
      <c r="HC395" s="328">
        <f t="shared" si="1553"/>
        <v>-3.7523721726905024E-4</v>
      </c>
      <c r="HD395" s="328">
        <f t="shared" si="1554"/>
        <v>2.2024067633881037E-3</v>
      </c>
      <c r="HE395" s="328">
        <f t="shared" si="1555"/>
        <v>3.7544105066279134E-5</v>
      </c>
      <c r="HF395" s="328">
        <f t="shared" si="1556"/>
        <v>-9.2339798379978606E-4</v>
      </c>
      <c r="HG395" s="328">
        <f t="shared" si="1557"/>
        <v>1.2933963104225048E-4</v>
      </c>
      <c r="HH395" s="328">
        <f t="shared" si="1558"/>
        <v>-2.4809530515616096E-4</v>
      </c>
      <c r="HI395" s="3">
        <f t="shared" si="1559"/>
        <v>-4.8266285420749303E-2</v>
      </c>
      <c r="HK395" s="308">
        <f t="shared" si="1560"/>
        <v>0.95288001523535282</v>
      </c>
    </row>
    <row r="396" spans="1:219" s="308" customFormat="1" hidden="1" x14ac:dyDescent="0.2">
      <c r="A396" s="320" t="s">
        <v>557</v>
      </c>
      <c r="B396" s="1">
        <f t="shared" si="1507"/>
        <v>1979</v>
      </c>
      <c r="C396" s="60">
        <f>Conversion_factors!$M41*C260+C335</f>
        <v>1385.4289973017721</v>
      </c>
      <c r="D396" s="60">
        <f>Conversion_factors!$M41*D260+D335</f>
        <v>493.52920659686265</v>
      </c>
      <c r="E396" s="60">
        <f>Conversion_factors!$M41*E260+E335</f>
        <v>129.97442573479964</v>
      </c>
      <c r="F396" s="60">
        <f>Conversion_factors!$M41*F260+F335</f>
        <v>4.2829220060061658E-2</v>
      </c>
      <c r="G396" s="60">
        <f>Conversion_factors!$M41*G260+G335</f>
        <v>4.2829220060061658E-2</v>
      </c>
      <c r="H396" s="60">
        <f>Conversion_factors!$M41*H260+H335</f>
        <v>4.2829220060061658E-2</v>
      </c>
      <c r="I396" s="60">
        <f>Conversion_factors!$M41*I260+I335</f>
        <v>421.60893577067225</v>
      </c>
      <c r="J396" s="60">
        <f>Conversion_factors!$M41*J260+J335</f>
        <v>2451.0333896691086</v>
      </c>
      <c r="K396" s="60">
        <f>Conversion_factors!$M41*K260+K335</f>
        <v>102.2702317564715</v>
      </c>
      <c r="L396" s="60">
        <f>Conversion_factors!$M41*L260+L335</f>
        <v>3406.874526068978</v>
      </c>
      <c r="M396" s="60">
        <f>Conversion_factors!$M41*M260+M335</f>
        <v>4236.7130259984633</v>
      </c>
      <c r="N396" s="60">
        <f>Conversion_factors!$M41*N260+N335</f>
        <v>420.69026832041521</v>
      </c>
      <c r="O396" s="60">
        <f>Conversion_factors!$M41*O260+O335</f>
        <v>1480.6107234430492</v>
      </c>
      <c r="P396" s="60">
        <f>Conversion_factors!$M41*P260+P335</f>
        <v>5504.7258966091231</v>
      </c>
      <c r="Q396" s="60">
        <f>Conversion_factors!$M41*Q260+Q335</f>
        <v>617.39479067184686</v>
      </c>
      <c r="R396" s="60">
        <f>Conversion_factors!$M41*R260+R335</f>
        <v>397.77864429371988</v>
      </c>
      <c r="S396" s="60">
        <f>Conversion_factors!$M41*S260+S335</f>
        <v>288.83649421764767</v>
      </c>
      <c r="T396" s="60">
        <f>Conversion_factors!$M41*T260+T335</f>
        <v>254.79095899393923</v>
      </c>
      <c r="U396" s="60">
        <f>Conversion_factors!$M41*U260+U335</f>
        <v>700.61392778925756</v>
      </c>
      <c r="V396" s="60">
        <f>Conversion_factors!$M41*V260+V335</f>
        <v>90.453770999251304</v>
      </c>
      <c r="W396" s="60">
        <f>Conversion_factors!$M41*W260+W335</f>
        <v>104.96443498321023</v>
      </c>
      <c r="X396" s="124">
        <f t="shared" si="1433"/>
        <v>22488.421136878769</v>
      </c>
      <c r="Z396" s="19">
        <f t="shared" si="1434"/>
        <v>3.0370554659943299</v>
      </c>
      <c r="AA396" s="19">
        <f t="shared" si="1435"/>
        <v>7.1385754728394089</v>
      </c>
      <c r="AB396" s="19">
        <f t="shared" si="1436"/>
        <v>1.6487269486361231</v>
      </c>
      <c r="AC396" s="19">
        <f t="shared" si="1437"/>
        <v>9.388768182347461E-5</v>
      </c>
      <c r="AD396" s="19">
        <f t="shared" si="1438"/>
        <v>6.1949650751133751E-4</v>
      </c>
      <c r="AE396" s="19">
        <f t="shared" si="1439"/>
        <v>5.4328910401320763E-4</v>
      </c>
      <c r="AF396" s="19">
        <f t="shared" si="1440"/>
        <v>5.4985473414163435</v>
      </c>
      <c r="AG396" s="19">
        <f t="shared" si="1441"/>
        <v>19.394174906421291</v>
      </c>
      <c r="AH396" s="19">
        <f t="shared" si="1442"/>
        <v>1.7388285114904136</v>
      </c>
      <c r="AI396" s="19">
        <f t="shared" si="1443"/>
        <v>7.86291662118657</v>
      </c>
      <c r="AJ396" s="19">
        <f t="shared" si="1444"/>
        <v>10.034734526727528</v>
      </c>
      <c r="AK396" s="19">
        <f t="shared" si="1445"/>
        <v>4.8900956588438236</v>
      </c>
      <c r="AL396" s="19">
        <f t="shared" si="1446"/>
        <v>17.170193604796587</v>
      </c>
      <c r="AM396" s="19">
        <f t="shared" si="1447"/>
        <v>23.142825905948005</v>
      </c>
      <c r="AN396" s="19">
        <f t="shared" si="1448"/>
        <v>2.7719694451808365</v>
      </c>
      <c r="AO396" s="19">
        <f t="shared" si="1449"/>
        <v>1.5908733749985466</v>
      </c>
      <c r="AP396" s="19">
        <f t="shared" si="1450"/>
        <v>13.777708363288093</v>
      </c>
      <c r="AQ396" s="19">
        <f t="shared" si="1451"/>
        <v>2.8187904339202765</v>
      </c>
      <c r="AR396" s="19">
        <f t="shared" si="1452"/>
        <v>1.6228793078651818</v>
      </c>
      <c r="AS396" s="19">
        <f t="shared" si="1453"/>
        <v>1.87269948942466</v>
      </c>
      <c r="AT396" s="19">
        <f t="shared" si="1454"/>
        <v>1.5762645181647841</v>
      </c>
      <c r="AU396" s="19">
        <f t="shared" si="1455"/>
        <v>31.487596651143043</v>
      </c>
      <c r="AV396" s="19">
        <f t="shared" si="1456"/>
        <v>21.733093354425328</v>
      </c>
      <c r="AW396" s="19">
        <f t="shared" si="1457"/>
        <v>10.837177337424221</v>
      </c>
      <c r="AX396" s="250">
        <f t="shared" si="1508"/>
        <v>1.1185509215667453</v>
      </c>
      <c r="AY396" s="250">
        <f t="shared" si="1509"/>
        <v>1.094213347433773</v>
      </c>
      <c r="AZ396" s="250">
        <f t="shared" si="1510"/>
        <v>1.1358577641422394</v>
      </c>
      <c r="BA396" s="250">
        <f t="shared" si="1511"/>
        <v>1.0809001691003479</v>
      </c>
      <c r="BB396" s="250">
        <f t="shared" si="1512"/>
        <v>0.97687154058112502</v>
      </c>
      <c r="BC396" s="250">
        <f t="shared" si="1513"/>
        <v>0.97621491721103293</v>
      </c>
      <c r="BD396" s="250">
        <f t="shared" si="1514"/>
        <v>1.0143084313407322</v>
      </c>
      <c r="BE396" s="250">
        <f t="shared" si="1515"/>
        <v>1.0380100953811024</v>
      </c>
      <c r="BF396" s="250">
        <f t="shared" si="1516"/>
        <v>1.0532893156750511</v>
      </c>
      <c r="BG396" s="250">
        <f t="shared" si="1517"/>
        <v>0.87554419285401208</v>
      </c>
      <c r="BH396" s="250">
        <f t="shared" si="1518"/>
        <v>1.1626091032346608</v>
      </c>
      <c r="BI396" s="250">
        <f t="shared" si="1519"/>
        <v>1.0799768533175162</v>
      </c>
      <c r="BJ396" s="250">
        <f t="shared" si="1520"/>
        <v>1.1484702402373925</v>
      </c>
      <c r="BK396" s="250">
        <f t="shared" si="1521"/>
        <v>1.0552414411483244</v>
      </c>
      <c r="BL396" s="250">
        <f t="shared" si="1522"/>
        <v>1.0376536972228019</v>
      </c>
      <c r="BM396" s="250">
        <f t="shared" si="1523"/>
        <v>1.0077036813203923</v>
      </c>
      <c r="BN396" s="250">
        <f t="shared" si="1524"/>
        <v>1.6707727938555914</v>
      </c>
      <c r="BO396" s="250">
        <f t="shared" si="1525"/>
        <v>1.1187414722007785</v>
      </c>
      <c r="BP396" s="250">
        <f t="shared" si="1526"/>
        <v>1.087599713315895</v>
      </c>
      <c r="BQ396" s="250">
        <f t="shared" si="1527"/>
        <v>1.0859141585877419</v>
      </c>
      <c r="BR396" s="250">
        <f t="shared" si="1528"/>
        <v>1.1039340649286957</v>
      </c>
      <c r="BS396" s="250">
        <f t="shared" si="1529"/>
        <v>1.3505917526512161</v>
      </c>
      <c r="BU396" s="3"/>
      <c r="BV396" s="9">
        <f t="shared" si="1459"/>
        <v>0.89044982292746866</v>
      </c>
      <c r="BW396" s="9">
        <f t="shared" si="1460"/>
        <v>1.3505917526512161</v>
      </c>
      <c r="BX396" s="9">
        <f t="shared" si="1461"/>
        <v>1.1975013754987833</v>
      </c>
      <c r="BY396" s="9">
        <f t="shared" si="1462"/>
        <v>1.0590282865384393</v>
      </c>
      <c r="BZ396" s="9">
        <f t="shared" si="1463"/>
        <v>1.0649770637258273</v>
      </c>
      <c r="CA396" s="9">
        <f t="shared" si="1464"/>
        <v>1.2026334733938426</v>
      </c>
      <c r="CB396" s="9">
        <f t="shared" si="1465"/>
        <v>1.2026341869955754</v>
      </c>
      <c r="CC396" s="9"/>
      <c r="CD396" s="9">
        <f t="shared" si="1466"/>
        <v>1.2681878298219007</v>
      </c>
      <c r="CE396" s="9">
        <f t="shared" si="1467"/>
        <v>1.350590951256557</v>
      </c>
      <c r="CF396" s="308">
        <f>BY396/BEA_Output_Data!$AU16</f>
        <v>0.95294679028303331</v>
      </c>
      <c r="CG396" s="35"/>
      <c r="CH396" s="308">
        <f t="shared" si="1468"/>
        <v>1979</v>
      </c>
      <c r="CI396" s="19">
        <f t="shared" si="1469"/>
        <v>6.1606325711759578E-2</v>
      </c>
      <c r="CJ396" s="19">
        <f t="shared" si="1470"/>
        <v>2.1945925131556878E-2</v>
      </c>
      <c r="CK396" s="19">
        <f t="shared" si="1471"/>
        <v>5.7796154271432835E-3</v>
      </c>
      <c r="CL396" s="19">
        <f t="shared" si="1472"/>
        <v>1.9045009784980417E-6</v>
      </c>
      <c r="CM396" s="19">
        <f t="shared" si="1473"/>
        <v>1.9045009784980417E-6</v>
      </c>
      <c r="CN396" s="19">
        <f t="shared" si="1474"/>
        <v>1.9045009784980417E-6</v>
      </c>
      <c r="CO396" s="19">
        <f t="shared" si="1475"/>
        <v>1.8747822855348241E-2</v>
      </c>
      <c r="CP396" s="19">
        <f t="shared" si="1476"/>
        <v>0.10899090579772441</v>
      </c>
      <c r="CQ396" s="19">
        <f t="shared" si="1477"/>
        <v>4.5476839451729454E-3</v>
      </c>
      <c r="CR396" s="19">
        <f t="shared" si="1478"/>
        <v>0.15149460717284607</v>
      </c>
      <c r="CS396" s="19">
        <f t="shared" si="1479"/>
        <v>0.18839530797698714</v>
      </c>
      <c r="CT396" s="19">
        <f t="shared" si="1480"/>
        <v>1.8706972168469626E-2</v>
      </c>
      <c r="CU396" s="19">
        <f t="shared" si="1481"/>
        <v>6.5838802752363756E-2</v>
      </c>
      <c r="CV396" s="19">
        <f t="shared" si="1482"/>
        <v>0.24478045226491785</v>
      </c>
      <c r="CW396" s="19">
        <f t="shared" si="1483"/>
        <v>2.7453896692613115E-2</v>
      </c>
      <c r="CX396" s="19">
        <f t="shared" si="1484"/>
        <v>1.7688153466736824E-2</v>
      </c>
      <c r="CY396" s="19">
        <f t="shared" si="1485"/>
        <v>1.2843787140929364E-2</v>
      </c>
      <c r="CZ396" s="19">
        <f t="shared" si="1429"/>
        <v>1.1329873157529386E-2</v>
      </c>
      <c r="DA396" s="19">
        <f t="shared" si="1430"/>
        <v>3.115442936277641E-2</v>
      </c>
      <c r="DB396" s="19">
        <f t="shared" si="1431"/>
        <v>4.0222375083022672E-3</v>
      </c>
      <c r="DC396" s="19">
        <f t="shared" si="1432"/>
        <v>4.6674879638872917E-3</v>
      </c>
      <c r="DD396" s="19"/>
      <c r="DE396" s="19"/>
      <c r="DF396" s="19">
        <f t="shared" si="1530"/>
        <v>6.2541277090477992E-2</v>
      </c>
      <c r="DG396" s="19">
        <f t="shared" si="1486"/>
        <v>2.2289910783269511E-2</v>
      </c>
      <c r="DH396" s="19">
        <f t="shared" si="1486"/>
        <v>6.1511396064826054E-3</v>
      </c>
      <c r="DI396" s="19">
        <f t="shared" si="1486"/>
        <v>1.9034447911779589E-6</v>
      </c>
      <c r="DJ396" s="19">
        <f t="shared" si="1486"/>
        <v>1.9034447911779589E-6</v>
      </c>
      <c r="DK396" s="19">
        <f t="shared" si="1486"/>
        <v>1.9034447911779589E-6</v>
      </c>
      <c r="DL396" s="19">
        <f t="shared" si="1486"/>
        <v>1.8889839458429949E-2</v>
      </c>
      <c r="DM396" s="19">
        <f t="shared" si="1486"/>
        <v>0.10888310657229458</v>
      </c>
      <c r="DN396" s="19">
        <f t="shared" si="1486"/>
        <v>4.6476347158159684E-3</v>
      </c>
      <c r="DO396" s="19">
        <f t="shared" si="1486"/>
        <v>0.15216156070964118</v>
      </c>
      <c r="DP396" s="19">
        <f t="shared" si="1486"/>
        <v>0.18784569133244997</v>
      </c>
      <c r="DQ396" s="19">
        <f t="shared" si="1486"/>
        <v>1.9010029506286521E-2</v>
      </c>
      <c r="DR396" s="19">
        <f t="shared" si="1486"/>
        <v>6.5994171609117663E-2</v>
      </c>
      <c r="DS396" s="19">
        <f t="shared" si="1486"/>
        <v>0.24215372858043296</v>
      </c>
      <c r="DT396" s="19">
        <f t="shared" si="1486"/>
        <v>2.7566758107240436E-2</v>
      </c>
      <c r="DU396" s="19">
        <f t="shared" si="1486"/>
        <v>1.7656198554751295E-2</v>
      </c>
      <c r="DV396" s="19">
        <f t="shared" si="1486"/>
        <v>1.2556906975482675E-2</v>
      </c>
      <c r="DW396" s="19">
        <f t="shared" si="1487"/>
        <v>1.120105425636944E-2</v>
      </c>
      <c r="DX396" s="19">
        <f t="shared" si="1488"/>
        <v>3.1532870105573249E-2</v>
      </c>
      <c r="DY396" s="19">
        <f t="shared" si="1489"/>
        <v>4.1220220257171397E-3</v>
      </c>
      <c r="DZ396" s="19">
        <f t="shared" si="1490"/>
        <v>4.7565653652723583E-3</v>
      </c>
      <c r="EA396" s="19">
        <f t="shared" si="1491"/>
        <v>0.99996617568947899</v>
      </c>
      <c r="EB396" s="19"/>
      <c r="EC396" s="19">
        <f t="shared" si="1531"/>
        <v>6.2543392577609574E-2</v>
      </c>
      <c r="ED396" s="19">
        <f t="shared" si="1492"/>
        <v>2.2290664749635723E-2</v>
      </c>
      <c r="EE396" s="19">
        <f t="shared" si="1492"/>
        <v>6.1513476715763715E-3</v>
      </c>
      <c r="EF396" s="19">
        <f t="shared" si="1492"/>
        <v>1.9035091760634096E-6</v>
      </c>
      <c r="EG396" s="19">
        <f t="shared" si="1492"/>
        <v>1.9035091760634096E-6</v>
      </c>
      <c r="EH396" s="19">
        <f t="shared" si="1492"/>
        <v>1.9035091760634096E-6</v>
      </c>
      <c r="EI396" s="19">
        <f t="shared" si="1492"/>
        <v>1.8890478415837776E-2</v>
      </c>
      <c r="EJ396" s="19">
        <f t="shared" si="1492"/>
        <v>0.10888678959287741</v>
      </c>
      <c r="EK396" s="19">
        <f t="shared" si="1492"/>
        <v>4.6477919241732484E-3</v>
      </c>
      <c r="EL396" s="19">
        <f t="shared" si="1492"/>
        <v>0.15216670764361148</v>
      </c>
      <c r="EM396" s="19">
        <f t="shared" si="1492"/>
        <v>0.18785204529836214</v>
      </c>
      <c r="EN396" s="19">
        <f t="shared" si="1492"/>
        <v>1.9010672529177361E-2</v>
      </c>
      <c r="EO396" s="19">
        <f t="shared" si="1492"/>
        <v>6.5996403891976183E-2</v>
      </c>
      <c r="EP396" s="19">
        <f t="shared" si="1492"/>
        <v>0.24216191954039587</v>
      </c>
      <c r="EQ396" s="19">
        <f t="shared" si="1492"/>
        <v>2.7567690565366464E-2</v>
      </c>
      <c r="ER396" s="19">
        <f t="shared" si="1492"/>
        <v>1.7656795783694688E-2</v>
      </c>
      <c r="ES396" s="19">
        <f t="shared" si="1492"/>
        <v>1.255733171857004E-2</v>
      </c>
      <c r="ET396" s="19">
        <f t="shared" si="1493"/>
        <v>1.1201433137122151E-2</v>
      </c>
      <c r="EU396" s="19">
        <f t="shared" si="1494"/>
        <v>3.153393671924079E-2</v>
      </c>
      <c r="EV396" s="19">
        <f t="shared" si="1495"/>
        <v>4.1221614549862111E-3</v>
      </c>
      <c r="EW396" s="19">
        <f t="shared" si="1496"/>
        <v>4.756726258258381E-3</v>
      </c>
      <c r="EZ396" s="308">
        <f t="shared" si="1532"/>
        <v>-2.8358234571432377E-2</v>
      </c>
      <c r="FA396" s="308">
        <f t="shared" si="1497"/>
        <v>-4.0113338146777644E-2</v>
      </c>
      <c r="FB396" s="308">
        <f t="shared" si="1497"/>
        <v>-7.7912697868990757E-2</v>
      </c>
      <c r="FC396" s="308">
        <f t="shared" si="1497"/>
        <v>2.8005123502820211E-3</v>
      </c>
      <c r="FD396" s="308">
        <f t="shared" si="1497"/>
        <v>-7.9786602536430582E-3</v>
      </c>
      <c r="FE396" s="308">
        <f t="shared" si="1497"/>
        <v>4.6529877856475471E-2</v>
      </c>
      <c r="FF396" s="308">
        <f t="shared" si="1497"/>
        <v>-1.457783745263737E-3</v>
      </c>
      <c r="FG396" s="308">
        <f t="shared" si="1497"/>
        <v>-1.2508451518831391E-2</v>
      </c>
      <c r="FH396" s="308">
        <f t="shared" si="1497"/>
        <v>-6.6666221023539932E-2</v>
      </c>
      <c r="FI396" s="308">
        <f t="shared" si="1497"/>
        <v>-7.796201313373205E-2</v>
      </c>
      <c r="FJ396" s="308">
        <f t="shared" si="1497"/>
        <v>-3.0541126431431618E-2</v>
      </c>
      <c r="FK396" s="308">
        <f t="shared" si="1497"/>
        <v>-1.1713595627970686E-2</v>
      </c>
      <c r="FL396" s="308">
        <f t="shared" si="1497"/>
        <v>-6.6714273128003565E-3</v>
      </c>
      <c r="FM396" s="308">
        <f t="shared" si="1497"/>
        <v>2.9886099381460831E-3</v>
      </c>
      <c r="FN396" s="308">
        <f t="shared" si="1497"/>
        <v>-4.9048414463814437E-2</v>
      </c>
      <c r="FO396" s="308">
        <f t="shared" si="1497"/>
        <v>-2.7397119503561902E-2</v>
      </c>
      <c r="FP396" s="308">
        <f t="shared" si="1497"/>
        <v>-0.20526761611391708</v>
      </c>
      <c r="FQ396" s="308">
        <f t="shared" si="1498"/>
        <v>-1.1970117939521378E-2</v>
      </c>
      <c r="FR396" s="308">
        <f t="shared" si="1498"/>
        <v>-1.6353096290005666E-2</v>
      </c>
      <c r="FS396" s="308">
        <f t="shared" si="1498"/>
        <v>-4.1644639542311679E-2</v>
      </c>
      <c r="FT396" s="308">
        <f t="shared" si="1498"/>
        <v>-3.620439954442238E-2</v>
      </c>
      <c r="FV396" s="3"/>
      <c r="FW396" s="19">
        <f t="shared" si="1499"/>
        <v>0.97258948790542388</v>
      </c>
      <c r="FX396" s="19">
        <f t="shared" si="1533"/>
        <v>0.84129521125458584</v>
      </c>
      <c r="FY396" s="19">
        <f t="shared" si="1500"/>
        <v>1.0649770637258273</v>
      </c>
      <c r="GA396" s="19">
        <f t="shared" si="1501"/>
        <v>0.96138905870327285</v>
      </c>
      <c r="GB396" s="19">
        <f t="shared" si="1534"/>
        <v>0.98984315668607714</v>
      </c>
      <c r="GC396" s="19">
        <f t="shared" si="1502"/>
        <v>1.1975013754987833</v>
      </c>
      <c r="GE396" s="19">
        <f t="shared" si="1503"/>
        <v>1.0322582724812528</v>
      </c>
      <c r="GF396" s="19">
        <f t="shared" si="1535"/>
        <v>0.92968238665863834</v>
      </c>
      <c r="GG396" s="19">
        <f t="shared" si="1504"/>
        <v>1.0590282865384393</v>
      </c>
      <c r="GI396" s="19" t="e">
        <f>#REF!</f>
        <v>#REF!</v>
      </c>
      <c r="GJ396" s="19" t="e">
        <f t="shared" si="1505"/>
        <v>#REF!</v>
      </c>
      <c r="GK396" s="308">
        <f t="shared" si="1506"/>
        <v>1.2026341869955754</v>
      </c>
      <c r="GM396" s="3">
        <f t="shared" si="1538"/>
        <v>1979</v>
      </c>
      <c r="GN396" s="328">
        <f t="shared" si="1536"/>
        <v>2.2276912744163446E-3</v>
      </c>
      <c r="GO396" s="328">
        <f t="shared" si="1539"/>
        <v>3.8808304521285733E-4</v>
      </c>
      <c r="GP396" s="328">
        <f t="shared" si="1540"/>
        <v>-1.8589435050679013E-4</v>
      </c>
      <c r="GQ396" s="328">
        <f t="shared" si="1541"/>
        <v>0</v>
      </c>
      <c r="GR396" s="328">
        <f t="shared" si="1542"/>
        <v>0</v>
      </c>
      <c r="GS396" s="328">
        <f t="shared" si="1543"/>
        <v>0</v>
      </c>
      <c r="GT396" s="328">
        <f t="shared" si="1544"/>
        <v>-7.0103587860499185E-4</v>
      </c>
      <c r="GU396" s="328">
        <f t="shared" si="1545"/>
        <v>-2.2460428212819489E-3</v>
      </c>
      <c r="GV396" s="328">
        <f t="shared" si="1546"/>
        <v>2.1116784539204915E-4</v>
      </c>
      <c r="GW396" s="328">
        <f t="shared" si="1547"/>
        <v>4.9486599596039044E-2</v>
      </c>
      <c r="GX396" s="328">
        <f t="shared" si="1548"/>
        <v>-4.1200048027370453E-3</v>
      </c>
      <c r="GY396" s="328">
        <f t="shared" si="1549"/>
        <v>1.4675911876075435E-4</v>
      </c>
      <c r="GZ396" s="328">
        <f t="shared" si="1550"/>
        <v>-1.9457342735614408E-3</v>
      </c>
      <c r="HA396" s="328">
        <f t="shared" si="1551"/>
        <v>-1.0331501415477989E-2</v>
      </c>
      <c r="HB396" s="328">
        <f t="shared" si="1552"/>
        <v>8.8625405845029024E-4</v>
      </c>
      <c r="HC396" s="328">
        <f t="shared" si="1553"/>
        <v>-9.1460958211920932E-4</v>
      </c>
      <c r="HD396" s="328">
        <f t="shared" si="1554"/>
        <v>2.2019898552055675E-3</v>
      </c>
      <c r="HE396" s="328">
        <f t="shared" si="1555"/>
        <v>-4.5941069721082113E-4</v>
      </c>
      <c r="HF396" s="328">
        <f t="shared" si="1556"/>
        <v>-2.4164885165040544E-3</v>
      </c>
      <c r="HG396" s="328">
        <f t="shared" si="1557"/>
        <v>-2.7901150046687895E-4</v>
      </c>
      <c r="HH396" s="328">
        <f t="shared" si="1558"/>
        <v>-1.999111742321475E-4</v>
      </c>
      <c r="HI396" s="3">
        <f t="shared" si="1559"/>
        <v>3.1748899780773575E-2</v>
      </c>
      <c r="HK396" s="308">
        <f t="shared" si="1560"/>
        <v>1.0322582724812528</v>
      </c>
    </row>
    <row r="397" spans="1:219" s="308" customFormat="1" hidden="1" x14ac:dyDescent="0.2">
      <c r="A397" s="320" t="s">
        <v>557</v>
      </c>
      <c r="B397" s="1">
        <f t="shared" si="1507"/>
        <v>1980</v>
      </c>
      <c r="C397" s="60">
        <f>Conversion_factors!$M42*C261+C336</f>
        <v>1398.9425001334412</v>
      </c>
      <c r="D397" s="60">
        <f>Conversion_factors!$M42*D261+D336</f>
        <v>469.04439156919648</v>
      </c>
      <c r="E397" s="60">
        <f>Conversion_factors!$M42*E261+E336</f>
        <v>132.99278122863001</v>
      </c>
      <c r="F397" s="60">
        <f>Conversion_factors!$M42*F261+F336</f>
        <v>4.2829220060061658E-2</v>
      </c>
      <c r="G397" s="60">
        <f>Conversion_factors!$M42*G261+G336</f>
        <v>4.2829220060061658E-2</v>
      </c>
      <c r="H397" s="60">
        <f>Conversion_factors!$M42*H261+H336</f>
        <v>4.2829220060061658E-2</v>
      </c>
      <c r="I397" s="60">
        <f>Conversion_factors!$M42*I261+I336</f>
        <v>391.86452597650134</v>
      </c>
      <c r="J397" s="60">
        <f>Conversion_factors!$M42*J261+J336</f>
        <v>2437.7960255230482</v>
      </c>
      <c r="K397" s="60">
        <f>Conversion_factors!$M42*K261+K336</f>
        <v>102.42217963899046</v>
      </c>
      <c r="L397" s="60">
        <f>Conversion_factors!$M42*L261+L336</f>
        <v>3292.7416772277052</v>
      </c>
      <c r="M397" s="60">
        <f>Conversion_factors!$M42*M261+M336</f>
        <v>3947.509161399048</v>
      </c>
      <c r="N397" s="60">
        <f>Conversion_factors!$M42*N261+N336</f>
        <v>386.08996399520584</v>
      </c>
      <c r="O397" s="60">
        <f>Conversion_factors!$M42*O261+O336</f>
        <v>1327.163739507228</v>
      </c>
      <c r="P397" s="60">
        <f>Conversion_factors!$M42*P261+P336</f>
        <v>4726.2578480900129</v>
      </c>
      <c r="Q397" s="60">
        <f>Conversion_factors!$M42*Q261+Q336</f>
        <v>591.10223480675791</v>
      </c>
      <c r="R397" s="60">
        <f>Conversion_factors!$M42*R261+R336</f>
        <v>382.10473021514537</v>
      </c>
      <c r="S397" s="60">
        <f>Conversion_factors!$M42*S261+S336</f>
        <v>304.5658680180037</v>
      </c>
      <c r="T397" s="60">
        <f>Conversion_factors!$M42*T261+T336</f>
        <v>236.72998968569436</v>
      </c>
      <c r="U397" s="60">
        <f>Conversion_factors!$M42*U261+U336</f>
        <v>639.45108339606759</v>
      </c>
      <c r="V397" s="60">
        <f>Conversion_factors!$M42*V261+V336</f>
        <v>85.77468273214572</v>
      </c>
      <c r="W397" s="60">
        <f>Conversion_factors!$M42*W261+W336</f>
        <v>102.61431938854561</v>
      </c>
      <c r="X397" s="124">
        <f t="shared" si="1433"/>
        <v>20955.296190191544</v>
      </c>
      <c r="Z397" s="19">
        <f t="shared" si="1434"/>
        <v>3.0308631837949846</v>
      </c>
      <c r="AA397" s="19">
        <f t="shared" si="1435"/>
        <v>7.1940300285981307</v>
      </c>
      <c r="AB397" s="19">
        <f t="shared" si="1436"/>
        <v>1.6572885794807417</v>
      </c>
      <c r="AC397" s="19">
        <f t="shared" si="1437"/>
        <v>9.2791166369105476E-5</v>
      </c>
      <c r="AD397" s="19">
        <f t="shared" si="1438"/>
        <v>6.5689879412632508E-4</v>
      </c>
      <c r="AE397" s="19">
        <f t="shared" si="1439"/>
        <v>5.3371601539473155E-4</v>
      </c>
      <c r="AF397" s="19">
        <f t="shared" si="1440"/>
        <v>5.4550603779885281</v>
      </c>
      <c r="AG397" s="19">
        <f t="shared" si="1441"/>
        <v>19.626368676698526</v>
      </c>
      <c r="AH397" s="19">
        <f t="shared" si="1442"/>
        <v>1.7343173159921998</v>
      </c>
      <c r="AI397" s="19">
        <f t="shared" si="1443"/>
        <v>7.8358276978233095</v>
      </c>
      <c r="AJ397" s="19">
        <f t="shared" si="1444"/>
        <v>10.959246464468242</v>
      </c>
      <c r="AK397" s="19">
        <f t="shared" si="1445"/>
        <v>4.8750678443067814</v>
      </c>
      <c r="AL397" s="19">
        <f t="shared" si="1446"/>
        <v>17.040727053464529</v>
      </c>
      <c r="AM397" s="19">
        <f t="shared" si="1447"/>
        <v>22.377574256850931</v>
      </c>
      <c r="AN397" s="19">
        <f t="shared" si="1448"/>
        <v>2.7715281701399528</v>
      </c>
      <c r="AO397" s="19">
        <f t="shared" si="1449"/>
        <v>1.5859756633648572</v>
      </c>
      <c r="AP397" s="19">
        <f t="shared" si="1450"/>
        <v>11.674632985471538</v>
      </c>
      <c r="AQ397" s="19">
        <f t="shared" si="1451"/>
        <v>2.7720960342258762</v>
      </c>
      <c r="AR397" s="19">
        <f t="shared" si="1452"/>
        <v>1.7564537563457023</v>
      </c>
      <c r="AS397" s="19">
        <f t="shared" si="1453"/>
        <v>1.8158713354424223</v>
      </c>
      <c r="AT397" s="19">
        <f t="shared" si="1454"/>
        <v>1.6550190908059512</v>
      </c>
      <c r="AU397" s="19">
        <f t="shared" si="1455"/>
        <v>30.951443812698759</v>
      </c>
      <c r="AV397" s="19">
        <f t="shared" si="1456"/>
        <v>21.159075562609893</v>
      </c>
      <c r="AW397" s="19">
        <f t="shared" si="1457"/>
        <v>10.649492510447798</v>
      </c>
      <c r="AX397" s="250">
        <f t="shared" si="1508"/>
        <v>1.1162702971138061</v>
      </c>
      <c r="AY397" s="250">
        <f t="shared" si="1509"/>
        <v>1.1027135188360468</v>
      </c>
      <c r="AZ397" s="250">
        <f t="shared" si="1510"/>
        <v>1.1417561300764072</v>
      </c>
      <c r="BA397" s="250">
        <f t="shared" si="1511"/>
        <v>1.068276321998902</v>
      </c>
      <c r="BB397" s="250">
        <f t="shared" si="1512"/>
        <v>1.0358504515254632</v>
      </c>
      <c r="BC397" s="250">
        <f t="shared" si="1513"/>
        <v>0.95901340912978061</v>
      </c>
      <c r="BD397" s="250">
        <f t="shared" si="1514"/>
        <v>1.0062864591871057</v>
      </c>
      <c r="BE397" s="250">
        <f t="shared" si="1515"/>
        <v>1.0504375112828002</v>
      </c>
      <c r="BF397" s="250">
        <f t="shared" si="1516"/>
        <v>1.0505566747114421</v>
      </c>
      <c r="BG397" s="250">
        <f t="shared" si="1517"/>
        <v>0.87252781220494569</v>
      </c>
      <c r="BH397" s="250">
        <f t="shared" si="1518"/>
        <v>1.2697216523512933</v>
      </c>
      <c r="BI397" s="250">
        <f t="shared" si="1519"/>
        <v>1.0766579628523363</v>
      </c>
      <c r="BJ397" s="250">
        <f t="shared" si="1520"/>
        <v>1.1398105544625334</v>
      </c>
      <c r="BK397" s="250">
        <f t="shared" si="1521"/>
        <v>1.0203483275624514</v>
      </c>
      <c r="BL397" s="250">
        <f t="shared" si="1522"/>
        <v>1.03748851117486</v>
      </c>
      <c r="BM397" s="250">
        <f t="shared" si="1523"/>
        <v>1.0046013338168902</v>
      </c>
      <c r="BN397" s="250">
        <f t="shared" si="1524"/>
        <v>1.4157404595926457</v>
      </c>
      <c r="BO397" s="250">
        <f t="shared" si="1525"/>
        <v>1.1002090687879456</v>
      </c>
      <c r="BP397" s="250">
        <f t="shared" si="1526"/>
        <v>1.1771168642030092</v>
      </c>
      <c r="BQ397" s="250">
        <f t="shared" si="1527"/>
        <v>1.0529614625656614</v>
      </c>
      <c r="BR397" s="250">
        <f t="shared" si="1528"/>
        <v>1.159089690463367</v>
      </c>
      <c r="BS397" s="250">
        <f t="shared" si="1529"/>
        <v>1.327594646527618</v>
      </c>
      <c r="BU397" s="3"/>
      <c r="BV397" s="9">
        <f t="shared" si="1459"/>
        <v>0.84411747441742158</v>
      </c>
      <c r="BW397" s="9">
        <f t="shared" si="1460"/>
        <v>1.327594646527618</v>
      </c>
      <c r="BX397" s="9">
        <f t="shared" si="1461"/>
        <v>1.2215228221208776</v>
      </c>
      <c r="BY397" s="9">
        <f t="shared" si="1462"/>
        <v>1.0114728753950195</v>
      </c>
      <c r="BZ397" s="9">
        <f t="shared" si="1463"/>
        <v>1.0745069886238248</v>
      </c>
      <c r="CA397" s="9">
        <f t="shared" si="1464"/>
        <v>1.1206447519433487</v>
      </c>
      <c r="CB397" s="9">
        <f t="shared" si="1465"/>
        <v>1.1206458400769828</v>
      </c>
      <c r="CC397" s="9"/>
      <c r="CD397" s="9">
        <f t="shared" si="1466"/>
        <v>1.2355372012512431</v>
      </c>
      <c r="CE397" s="9">
        <f t="shared" si="1467"/>
        <v>1.3275933574491818</v>
      </c>
      <c r="CF397" s="308">
        <f>BY397/BEA_Output_Data!$AU17</f>
        <v>0.92763031749117275</v>
      </c>
      <c r="CG397" s="35"/>
      <c r="CH397" s="308">
        <f t="shared" si="1468"/>
        <v>1980</v>
      </c>
      <c r="CI397" s="19">
        <f t="shared" si="1469"/>
        <v>6.6758421710509552E-2</v>
      </c>
      <c r="CJ397" s="19">
        <f t="shared" si="1470"/>
        <v>2.2383095295438492E-2</v>
      </c>
      <c r="CK397" s="19">
        <f t="shared" si="1471"/>
        <v>6.3464997116518627E-3</v>
      </c>
      <c r="CL397" s="19">
        <f t="shared" si="1472"/>
        <v>2.0438374944138727E-6</v>
      </c>
      <c r="CM397" s="19">
        <f t="shared" si="1473"/>
        <v>2.0438374944138727E-6</v>
      </c>
      <c r="CN397" s="19">
        <f t="shared" si="1474"/>
        <v>2.0438374944138727E-6</v>
      </c>
      <c r="CO397" s="19">
        <f t="shared" si="1475"/>
        <v>1.8700023250442992E-2</v>
      </c>
      <c r="CP397" s="19">
        <f t="shared" si="1476"/>
        <v>0.11633316959099328</v>
      </c>
      <c r="CQ397" s="19">
        <f t="shared" si="1477"/>
        <v>4.8876512509964318E-3</v>
      </c>
      <c r="CR397" s="19">
        <f t="shared" si="1478"/>
        <v>0.15713171731587955</v>
      </c>
      <c r="CS397" s="19">
        <f t="shared" si="1479"/>
        <v>0.18837763616277309</v>
      </c>
      <c r="CT397" s="19">
        <f t="shared" si="1480"/>
        <v>1.8424457497094281E-2</v>
      </c>
      <c r="CU397" s="19">
        <f t="shared" si="1481"/>
        <v>6.3333093813697935E-2</v>
      </c>
      <c r="CV397" s="19">
        <f t="shared" si="1482"/>
        <v>0.22554001648052163</v>
      </c>
      <c r="CW397" s="19">
        <f t="shared" si="1483"/>
        <v>2.8207772843765987E-2</v>
      </c>
      <c r="CX397" s="19">
        <f t="shared" si="1484"/>
        <v>1.823427961824732E-2</v>
      </c>
      <c r="CY397" s="19">
        <f t="shared" si="1485"/>
        <v>1.453407602802391E-2</v>
      </c>
      <c r="CZ397" s="19">
        <f t="shared" si="1429"/>
        <v>1.129690497032915E-2</v>
      </c>
      <c r="DA397" s="19">
        <f t="shared" si="1430"/>
        <v>3.051501050581059E-2</v>
      </c>
      <c r="DB397" s="19">
        <f t="shared" si="1431"/>
        <v>4.0932221598611387E-3</v>
      </c>
      <c r="DC397" s="19">
        <f t="shared" si="1432"/>
        <v>4.8968202814797654E-3</v>
      </c>
      <c r="DD397" s="19"/>
      <c r="DE397" s="19"/>
      <c r="DF397" s="19">
        <f t="shared" si="1530"/>
        <v>6.4147894481459952E-2</v>
      </c>
      <c r="DG397" s="19">
        <f t="shared" si="1486"/>
        <v>2.2163791637166651E-2</v>
      </c>
      <c r="DH397" s="19">
        <f t="shared" si="1486"/>
        <v>6.0586381093031281E-3</v>
      </c>
      <c r="DI397" s="19">
        <f t="shared" si="1486"/>
        <v>1.9733494352224665E-6</v>
      </c>
      <c r="DJ397" s="19">
        <f t="shared" si="1486"/>
        <v>1.9733494352224665E-6</v>
      </c>
      <c r="DK397" s="19">
        <f t="shared" si="1486"/>
        <v>1.9733494352224665E-6</v>
      </c>
      <c r="DL397" s="19">
        <f t="shared" si="1486"/>
        <v>1.8723912884071988E-2</v>
      </c>
      <c r="DM397" s="19">
        <f t="shared" si="1486"/>
        <v>0.11262215135865031</v>
      </c>
      <c r="DN397" s="19">
        <f t="shared" si="1486"/>
        <v>4.7156253140004031E-3</v>
      </c>
      <c r="DO397" s="19">
        <f t="shared" si="1486"/>
        <v>0.15429600026143112</v>
      </c>
      <c r="DP397" s="19">
        <f t="shared" si="1486"/>
        <v>0.18838647193163849</v>
      </c>
      <c r="DQ397" s="19">
        <f t="shared" si="1486"/>
        <v>1.8565356574865844E-2</v>
      </c>
      <c r="DR397" s="19">
        <f t="shared" si="1486"/>
        <v>6.4577846407935707E-2</v>
      </c>
      <c r="DS397" s="19">
        <f t="shared" si="1486"/>
        <v>0.23502899062496635</v>
      </c>
      <c r="DT397" s="19">
        <f t="shared" si="1486"/>
        <v>2.7829132947590814E-2</v>
      </c>
      <c r="DU397" s="19">
        <f t="shared" si="1486"/>
        <v>1.7959832671130653E-2</v>
      </c>
      <c r="DV397" s="19">
        <f t="shared" si="1486"/>
        <v>1.3671521007002063E-2</v>
      </c>
      <c r="DW397" s="19">
        <f t="shared" si="1487"/>
        <v>1.1313381057913989E-2</v>
      </c>
      <c r="DX397" s="19">
        <f t="shared" si="1488"/>
        <v>3.0833614934806661E-2</v>
      </c>
      <c r="DY397" s="19">
        <f t="shared" si="1489"/>
        <v>4.0576263500366628E-3</v>
      </c>
      <c r="DZ397" s="19">
        <f t="shared" si="1490"/>
        <v>4.7812374964021744E-3</v>
      </c>
      <c r="EA397" s="19">
        <f t="shared" si="1491"/>
        <v>0.99973894609867875</v>
      </c>
      <c r="EB397" s="19"/>
      <c r="EC397" s="19">
        <f t="shared" si="1531"/>
        <v>6.4164644912341209E-2</v>
      </c>
      <c r="ED397" s="19">
        <f t="shared" si="1492"/>
        <v>2.2169579092279342E-2</v>
      </c>
      <c r="EE397" s="19">
        <f t="shared" si="1492"/>
        <v>6.0602201534170437E-3</v>
      </c>
      <c r="EF397" s="19">
        <f t="shared" si="1492"/>
        <v>1.9738647203083833E-6</v>
      </c>
      <c r="EG397" s="19">
        <f t="shared" si="1492"/>
        <v>1.9738647203083833E-6</v>
      </c>
      <c r="EH397" s="19">
        <f t="shared" si="1492"/>
        <v>1.9738647203083833E-6</v>
      </c>
      <c r="EI397" s="19">
        <f t="shared" si="1492"/>
        <v>1.8728802110930119E-2</v>
      </c>
      <c r="EJ397" s="19">
        <f t="shared" si="1492"/>
        <v>0.11265155948774451</v>
      </c>
      <c r="EK397" s="19">
        <f t="shared" si="1492"/>
        <v>4.7168566678355145E-3</v>
      </c>
      <c r="EL397" s="19">
        <f t="shared" si="1492"/>
        <v>0.154336290352143</v>
      </c>
      <c r="EM397" s="19">
        <f t="shared" si="1492"/>
        <v>0.1884356637968207</v>
      </c>
      <c r="EN397" s="19">
        <f t="shared" si="1492"/>
        <v>1.857020439917258E-2</v>
      </c>
      <c r="EO397" s="19">
        <f t="shared" si="1492"/>
        <v>6.4594709108753257E-2</v>
      </c>
      <c r="EP397" s="19">
        <f t="shared" si="1492"/>
        <v>0.23509036188109844</v>
      </c>
      <c r="EQ397" s="19">
        <f t="shared" si="1492"/>
        <v>2.7836399748343857E-2</v>
      </c>
      <c r="ER397" s="19">
        <f t="shared" si="1492"/>
        <v>1.7964522379783267E-2</v>
      </c>
      <c r="ES397" s="19">
        <f t="shared" si="1492"/>
        <v>1.3675090942843615E-2</v>
      </c>
      <c r="ET397" s="19">
        <f t="shared" si="1493"/>
        <v>1.1316335231374798E-2</v>
      </c>
      <c r="EU397" s="19">
        <f t="shared" si="1494"/>
        <v>3.0841666272110244E-2</v>
      </c>
      <c r="EV397" s="19">
        <f t="shared" si="1495"/>
        <v>4.0586858858213939E-3</v>
      </c>
      <c r="EW397" s="19">
        <f t="shared" si="1496"/>
        <v>4.7824859830260576E-3</v>
      </c>
      <c r="EZ397" s="308">
        <f t="shared" si="1532"/>
        <v>-2.0409912216378689E-3</v>
      </c>
      <c r="FA397" s="308">
        <f t="shared" si="1497"/>
        <v>7.7382765437010196E-3</v>
      </c>
      <c r="FB397" s="308">
        <f t="shared" si="1497"/>
        <v>5.1794372480878266E-3</v>
      </c>
      <c r="FC397" s="308">
        <f t="shared" si="1497"/>
        <v>-1.17477483470765E-2</v>
      </c>
      <c r="FD397" s="308">
        <f t="shared" si="1497"/>
        <v>5.8622900732542324E-2</v>
      </c>
      <c r="FE397" s="308">
        <f t="shared" si="1497"/>
        <v>-1.7777707038446239E-2</v>
      </c>
      <c r="FF397" s="308">
        <f t="shared" si="1497"/>
        <v>-7.9402500108679535E-3</v>
      </c>
      <c r="FG397" s="308">
        <f t="shared" si="1497"/>
        <v>1.1901244298618415E-2</v>
      </c>
      <c r="FH397" s="308">
        <f t="shared" si="1497"/>
        <v>-2.5977590687065355E-3</v>
      </c>
      <c r="FI397" s="308">
        <f t="shared" si="1497"/>
        <v>-3.4510977054870756E-3</v>
      </c>
      <c r="FJ397" s="308">
        <f t="shared" si="1497"/>
        <v>8.81309987516119E-2</v>
      </c>
      <c r="FK397" s="308">
        <f t="shared" si="1497"/>
        <v>-3.0778442973447228E-3</v>
      </c>
      <c r="FL397" s="308">
        <f t="shared" si="1497"/>
        <v>-7.568762657882807E-3</v>
      </c>
      <c r="FM397" s="308">
        <f t="shared" si="1497"/>
        <v>-3.3625528304547903E-2</v>
      </c>
      <c r="FN397" s="308">
        <f t="shared" si="1497"/>
        <v>-1.5920455728033771E-4</v>
      </c>
      <c r="FO397" s="308">
        <f t="shared" si="1497"/>
        <v>-3.0833794460170629E-3</v>
      </c>
      <c r="FP397" s="308">
        <f t="shared" si="1497"/>
        <v>-0.16563358298075492</v>
      </c>
      <c r="FQ397" s="308">
        <f t="shared" si="1498"/>
        <v>-1.6704143684820875E-2</v>
      </c>
      <c r="FR397" s="308">
        <f t="shared" si="1498"/>
        <v>7.9094943058516456E-2</v>
      </c>
      <c r="FS397" s="308">
        <f t="shared" si="1498"/>
        <v>-3.0815540001216554E-2</v>
      </c>
      <c r="FT397" s="308">
        <f t="shared" si="1498"/>
        <v>4.8754725165678151E-2</v>
      </c>
      <c r="FV397" s="3"/>
      <c r="FW397" s="19">
        <f t="shared" si="1499"/>
        <v>1.0089484790072913</v>
      </c>
      <c r="FX397" s="19">
        <f t="shared" si="1533"/>
        <v>0.84882352379143222</v>
      </c>
      <c r="FY397" s="19">
        <f t="shared" si="1500"/>
        <v>1.0745069886238248</v>
      </c>
      <c r="GA397" s="19">
        <f t="shared" si="1501"/>
        <v>1.0200596401086293</v>
      </c>
      <c r="GB397" s="19">
        <f t="shared" si="1534"/>
        <v>1.0096990541731894</v>
      </c>
      <c r="GC397" s="19">
        <f t="shared" si="1502"/>
        <v>1.2215228221208776</v>
      </c>
      <c r="GE397" s="19">
        <f t="shared" si="1503"/>
        <v>0.95509523990255218</v>
      </c>
      <c r="GF397" s="19">
        <f t="shared" si="1535"/>
        <v>0.88793522211890952</v>
      </c>
      <c r="GG397" s="19">
        <f t="shared" si="1504"/>
        <v>1.0114728753950195</v>
      </c>
      <c r="GI397" s="19" t="e">
        <f>#REF!</f>
        <v>#REF!</v>
      </c>
      <c r="GJ397" s="19" t="e">
        <f t="shared" si="1505"/>
        <v>#REF!</v>
      </c>
      <c r="GK397" s="308">
        <f t="shared" si="1506"/>
        <v>1.1206458400769828</v>
      </c>
      <c r="GM397" s="3">
        <f t="shared" si="1538"/>
        <v>1980</v>
      </c>
      <c r="GN397" s="328">
        <f t="shared" si="1536"/>
        <v>7.3417998526076654E-3</v>
      </c>
      <c r="GO397" s="328">
        <f t="shared" si="1539"/>
        <v>5.6620486599774601E-4</v>
      </c>
      <c r="GP397" s="328">
        <f t="shared" si="1540"/>
        <v>3.1119440245422147E-4</v>
      </c>
      <c r="GQ397" s="328">
        <f t="shared" si="1541"/>
        <v>0</v>
      </c>
      <c r="GR397" s="328">
        <f t="shared" si="1542"/>
        <v>0</v>
      </c>
      <c r="GS397" s="328">
        <f t="shared" si="1543"/>
        <v>0</v>
      </c>
      <c r="GT397" s="328">
        <f t="shared" si="1544"/>
        <v>-9.9677821229140779E-4</v>
      </c>
      <c r="GU397" s="328">
        <f t="shared" si="1545"/>
        <v>-2.7085920661904231E-3</v>
      </c>
      <c r="GV397" s="328">
        <f t="shared" si="1546"/>
        <v>-4.6186783127106255E-5</v>
      </c>
      <c r="GW397" s="328">
        <f t="shared" si="1547"/>
        <v>-3.204621650520139E-2</v>
      </c>
      <c r="GX397" s="328">
        <f t="shared" si="1548"/>
        <v>-1.1731476971023967E-2</v>
      </c>
      <c r="GY397" s="328">
        <f t="shared" si="1549"/>
        <v>2.2502020735208736E-4</v>
      </c>
      <c r="GZ397" s="328">
        <f t="shared" si="1550"/>
        <v>-3.0951679019164827E-3</v>
      </c>
      <c r="HA397" s="328">
        <f t="shared" si="1551"/>
        <v>-3.4819476623782881E-3</v>
      </c>
      <c r="HB397" s="328">
        <f t="shared" si="1552"/>
        <v>9.763355629723063E-4</v>
      </c>
      <c r="HC397" s="328">
        <f t="shared" si="1553"/>
        <v>-7.8122709996412195E-4</v>
      </c>
      <c r="HD397" s="328">
        <f t="shared" si="1554"/>
        <v>4.2943412240558755E-3</v>
      </c>
      <c r="HE397" s="328">
        <f t="shared" si="1555"/>
        <v>1.2649963484951515E-5</v>
      </c>
      <c r="HF397" s="328">
        <f t="shared" si="1556"/>
        <v>-4.8387844631170712E-3</v>
      </c>
      <c r="HG397" s="328">
        <f t="shared" si="1557"/>
        <v>4.2199560284930421E-4</v>
      </c>
      <c r="HH397" s="328">
        <f t="shared" si="1558"/>
        <v>-3.6737984379041615E-4</v>
      </c>
      <c r="HI397" s="3">
        <f t="shared" si="1559"/>
        <v>-4.5944215827226513E-2</v>
      </c>
      <c r="HK397" s="308">
        <f t="shared" si="1560"/>
        <v>0.95509523990255218</v>
      </c>
    </row>
    <row r="398" spans="1:219" s="308" customFormat="1" hidden="1" x14ac:dyDescent="0.2">
      <c r="A398" s="320" t="s">
        <v>557</v>
      </c>
      <c r="B398" s="1">
        <f t="shared" si="1507"/>
        <v>1981</v>
      </c>
      <c r="C398" s="60">
        <f>Conversion_factors!$M43*C262+C337</f>
        <v>1352.1763344864999</v>
      </c>
      <c r="D398" s="60">
        <f>Conversion_factors!$M43*D262+D337</f>
        <v>463.3747050101332</v>
      </c>
      <c r="E398" s="60">
        <f>Conversion_factors!$M43*E262+E337</f>
        <v>132.10608459783248</v>
      </c>
      <c r="F398" s="60">
        <f>Conversion_factors!$M43*F262+F337</f>
        <v>4.2829220060061658E-2</v>
      </c>
      <c r="G398" s="60">
        <f>Conversion_factors!$M43*G262+G337</f>
        <v>4.2829220060061658E-2</v>
      </c>
      <c r="H398" s="60">
        <f>Conversion_factors!$M43*H262+H337</f>
        <v>4.2829220060061658E-2</v>
      </c>
      <c r="I398" s="60">
        <f>Conversion_factors!$M43*I262+I337</f>
        <v>388.73386426633738</v>
      </c>
      <c r="J398" s="60">
        <f>Conversion_factors!$M43*J262+J337</f>
        <v>2508.0607844517963</v>
      </c>
      <c r="K398" s="60">
        <f>Conversion_factors!$M43*K262+K337</f>
        <v>108.53098755241194</v>
      </c>
      <c r="L398" s="60">
        <f>Conversion_factors!$M43*L262+L337</f>
        <v>2827.3535351963637</v>
      </c>
      <c r="M398" s="60">
        <f>Conversion_factors!$M43*M262+M337</f>
        <v>3868.1613804836115</v>
      </c>
      <c r="N398" s="60">
        <f>Conversion_factors!$M43*N262+N337</f>
        <v>394.24735468553865</v>
      </c>
      <c r="O398" s="60">
        <f>Conversion_factors!$M43*O262+O337</f>
        <v>1277.2857961769134</v>
      </c>
      <c r="P398" s="60">
        <f>Conversion_factors!$M43*P262+P337</f>
        <v>4720.3066530299911</v>
      </c>
      <c r="Q398" s="60">
        <f>Conversion_factors!$M43*Q262+Q337</f>
        <v>580.4911338381429</v>
      </c>
      <c r="R398" s="60">
        <f>Conversion_factors!$M43*R262+R337</f>
        <v>381.49170974742083</v>
      </c>
      <c r="S398" s="60">
        <f>Conversion_factors!$M43*S262+S337</f>
        <v>319.43745817380801</v>
      </c>
      <c r="T398" s="60">
        <f>Conversion_factors!$M43*T262+T337</f>
        <v>231.07364283336449</v>
      </c>
      <c r="U398" s="60">
        <f>Conversion_factors!$M43*U262+U337</f>
        <v>626.93914002316592</v>
      </c>
      <c r="V398" s="60">
        <f>Conversion_factors!$M43*V262+V337</f>
        <v>84.776128039461881</v>
      </c>
      <c r="W398" s="60">
        <f>Conversion_factors!$M43*W262+W337</f>
        <v>100.57316825988207</v>
      </c>
      <c r="X398" s="124">
        <f t="shared" si="1433"/>
        <v>20365.248348512854</v>
      </c>
      <c r="Z398" s="19">
        <f t="shared" si="1434"/>
        <v>2.8756569389075151</v>
      </c>
      <c r="AA398" s="19">
        <f t="shared" si="1435"/>
        <v>7.2761458488918258</v>
      </c>
      <c r="AB398" s="19">
        <f t="shared" si="1436"/>
        <v>1.6437245007393575</v>
      </c>
      <c r="AC398" s="19">
        <f t="shared" si="1437"/>
        <v>9.1084380574139461E-5</v>
      </c>
      <c r="AD398" s="19">
        <f t="shared" si="1438"/>
        <v>6.7252624794112857E-4</v>
      </c>
      <c r="AE398" s="19">
        <f t="shared" si="1439"/>
        <v>5.3290080146267541E-4</v>
      </c>
      <c r="AF398" s="19">
        <f t="shared" si="1440"/>
        <v>5.518334638819387</v>
      </c>
      <c r="AG398" s="19">
        <f t="shared" si="1441"/>
        <v>19.837641580429075</v>
      </c>
      <c r="AH398" s="19">
        <f t="shared" si="1442"/>
        <v>1.7956359809152198</v>
      </c>
      <c r="AI398" s="19">
        <f t="shared" si="1443"/>
        <v>8.6494062441258865</v>
      </c>
      <c r="AJ398" s="19">
        <f t="shared" si="1444"/>
        <v>9.7711333213763698</v>
      </c>
      <c r="AK398" s="19">
        <f t="shared" si="1445"/>
        <v>4.7579795711586081</v>
      </c>
      <c r="AL398" s="19">
        <f t="shared" si="1446"/>
        <v>17.13469307929898</v>
      </c>
      <c r="AM398" s="19">
        <f t="shared" si="1447"/>
        <v>22.645661426038505</v>
      </c>
      <c r="AN398" s="19">
        <f t="shared" si="1448"/>
        <v>2.7511861133655962</v>
      </c>
      <c r="AO398" s="19">
        <f t="shared" si="1449"/>
        <v>1.583796212692792</v>
      </c>
      <c r="AP398" s="19">
        <f t="shared" si="1450"/>
        <v>11.949471281694741</v>
      </c>
      <c r="AQ398" s="19">
        <f t="shared" si="1451"/>
        <v>2.7313175018576912</v>
      </c>
      <c r="AR398" s="19">
        <f t="shared" si="1452"/>
        <v>1.7751302737101406</v>
      </c>
      <c r="AS398" s="19">
        <f t="shared" si="1453"/>
        <v>1.803208009054986</v>
      </c>
      <c r="AT398" s="19">
        <f t="shared" si="1454"/>
        <v>1.5369639893946665</v>
      </c>
      <c r="AU398" s="19">
        <f t="shared" si="1455"/>
        <v>28.710996589119507</v>
      </c>
      <c r="AV398" s="19">
        <f t="shared" si="1456"/>
        <v>20.286895413421878</v>
      </c>
      <c r="AW398" s="19">
        <f t="shared" si="1457"/>
        <v>10.34654111736147</v>
      </c>
      <c r="AX398" s="250">
        <f t="shared" si="1508"/>
        <v>1.0591076637027121</v>
      </c>
      <c r="AY398" s="250">
        <f t="shared" si="1509"/>
        <v>1.1153003755475437</v>
      </c>
      <c r="AZ398" s="250">
        <f t="shared" si="1510"/>
        <v>1.1324114267799743</v>
      </c>
      <c r="BA398" s="250">
        <f t="shared" si="1511"/>
        <v>1.0486266190925557</v>
      </c>
      <c r="BB398" s="250">
        <f t="shared" si="1512"/>
        <v>1.0604930680670068</v>
      </c>
      <c r="BC398" s="250">
        <f t="shared" si="1513"/>
        <v>0.95754858313692925</v>
      </c>
      <c r="BD398" s="250">
        <f t="shared" si="1514"/>
        <v>1.0179585631561263</v>
      </c>
      <c r="BE398" s="250">
        <f t="shared" si="1515"/>
        <v>1.0617452058875436</v>
      </c>
      <c r="BF398" s="250">
        <f t="shared" si="1516"/>
        <v>1.0877002424572437</v>
      </c>
      <c r="BG398" s="250">
        <f t="shared" si="1517"/>
        <v>0.9631206552889584</v>
      </c>
      <c r="BH398" s="250">
        <f t="shared" si="1518"/>
        <v>1.1320686678949301</v>
      </c>
      <c r="BI398" s="250">
        <f t="shared" si="1519"/>
        <v>1.0507990362347652</v>
      </c>
      <c r="BJ398" s="250">
        <f t="shared" si="1520"/>
        <v>1.1460957010804549</v>
      </c>
      <c r="BK398" s="250">
        <f t="shared" si="1521"/>
        <v>1.0325722751441579</v>
      </c>
      <c r="BL398" s="250">
        <f t="shared" si="1522"/>
        <v>1.0298737048653155</v>
      </c>
      <c r="BM398" s="250">
        <f t="shared" si="1523"/>
        <v>1.0032208088172194</v>
      </c>
      <c r="BN398" s="250">
        <f t="shared" si="1524"/>
        <v>1.4490691043811297</v>
      </c>
      <c r="BO398" s="250">
        <f t="shared" si="1525"/>
        <v>1.0840245966161983</v>
      </c>
      <c r="BP398" s="250">
        <f t="shared" si="1526"/>
        <v>1.1896332447082378</v>
      </c>
      <c r="BQ398" s="250">
        <f t="shared" si="1527"/>
        <v>1.0456184342279116</v>
      </c>
      <c r="BR398" s="250">
        <f t="shared" si="1528"/>
        <v>1.0764100091759496</v>
      </c>
      <c r="BS398" s="250">
        <f t="shared" si="1529"/>
        <v>1.2314955515112123</v>
      </c>
      <c r="BU398" s="3"/>
      <c r="BV398" s="9">
        <f t="shared" si="1459"/>
        <v>0.88436478898041426</v>
      </c>
      <c r="BW398" s="9">
        <f t="shared" si="1460"/>
        <v>1.2314955515112123</v>
      </c>
      <c r="BX398" s="9">
        <f t="shared" si="1461"/>
        <v>1.0724111546821582</v>
      </c>
      <c r="BY398" s="9">
        <f t="shared" si="1462"/>
        <v>1.0754007222044284</v>
      </c>
      <c r="BZ398" s="9">
        <f t="shared" si="1463"/>
        <v>1.0678270230677074</v>
      </c>
      <c r="CA398" s="9">
        <f t="shared" si="1464"/>
        <v>1.0890905668531734</v>
      </c>
      <c r="CB398" s="9">
        <f t="shared" si="1465"/>
        <v>1.0890913035425325</v>
      </c>
      <c r="CC398" s="9"/>
      <c r="CD398" s="9">
        <f t="shared" si="1466"/>
        <v>1.153271730245278</v>
      </c>
      <c r="CE398" s="9">
        <f t="shared" si="1467"/>
        <v>1.2314947184959593</v>
      </c>
      <c r="CF398" s="308">
        <f>BY398/BEA_Output_Data!$AU18</f>
        <v>1.0098537135621735</v>
      </c>
      <c r="CG398" s="35"/>
      <c r="CH398" s="308">
        <f t="shared" si="1468"/>
        <v>1981</v>
      </c>
      <c r="CI398" s="19">
        <f t="shared" si="1469"/>
        <v>6.6396260499579945E-2</v>
      </c>
      <c r="CJ398" s="19">
        <f t="shared" si="1470"/>
        <v>2.275320669212318E-2</v>
      </c>
      <c r="CK398" s="19">
        <f t="shared" si="1471"/>
        <v>6.4868388706626973E-3</v>
      </c>
      <c r="CL398" s="19">
        <f t="shared" si="1472"/>
        <v>2.1030541502426217E-6</v>
      </c>
      <c r="CM398" s="19">
        <f t="shared" si="1473"/>
        <v>2.1030541502426217E-6</v>
      </c>
      <c r="CN398" s="19">
        <f t="shared" si="1474"/>
        <v>2.1030541502426217E-6</v>
      </c>
      <c r="CO398" s="19">
        <f t="shared" si="1475"/>
        <v>1.9088098392609297E-2</v>
      </c>
      <c r="CP398" s="19">
        <f t="shared" si="1476"/>
        <v>0.12315395037325652</v>
      </c>
      <c r="CQ398" s="19">
        <f t="shared" si="1477"/>
        <v>5.3292248488753281E-3</v>
      </c>
      <c r="CR398" s="19">
        <f t="shared" si="1478"/>
        <v>0.13883226400245827</v>
      </c>
      <c r="CS398" s="19">
        <f t="shared" si="1479"/>
        <v>0.18993931791487723</v>
      </c>
      <c r="CT398" s="19">
        <f t="shared" si="1480"/>
        <v>1.9358828723261213E-2</v>
      </c>
      <c r="CU398" s="19">
        <f t="shared" si="1481"/>
        <v>6.2718891236609231E-2</v>
      </c>
      <c r="CV398" s="19">
        <f t="shared" si="1482"/>
        <v>0.23178242524966239</v>
      </c>
      <c r="CW398" s="19">
        <f t="shared" si="1483"/>
        <v>2.8504004660494724E-2</v>
      </c>
      <c r="CX398" s="19">
        <f t="shared" si="1484"/>
        <v>1.8732485026399334E-2</v>
      </c>
      <c r="CY398" s="19">
        <f t="shared" si="1485"/>
        <v>1.5685419235122389E-2</v>
      </c>
      <c r="CZ398" s="19">
        <f t="shared" si="1429"/>
        <v>1.134646820303757E-2</v>
      </c>
      <c r="DA398" s="19">
        <f t="shared" si="1430"/>
        <v>3.0784752991678953E-2</v>
      </c>
      <c r="DB398" s="19">
        <f t="shared" si="1431"/>
        <v>4.1627839046535636E-3</v>
      </c>
      <c r="DC398" s="19">
        <f t="shared" si="1432"/>
        <v>4.9384700121875161E-3</v>
      </c>
      <c r="DD398" s="19"/>
      <c r="DE398" s="19"/>
      <c r="DF398" s="19">
        <f t="shared" si="1530"/>
        <v>6.6577176933822702E-2</v>
      </c>
      <c r="DG398" s="19">
        <f t="shared" si="1486"/>
        <v>2.2567645174384459E-2</v>
      </c>
      <c r="DH398" s="19">
        <f t="shared" si="1486"/>
        <v>6.4164135028507438E-3</v>
      </c>
      <c r="DI398" s="19">
        <f t="shared" si="1486"/>
        <v>2.0733048813003786E-6</v>
      </c>
      <c r="DJ398" s="19">
        <f t="shared" si="1486"/>
        <v>2.0733048813003786E-6</v>
      </c>
      <c r="DK398" s="19">
        <f t="shared" si="1486"/>
        <v>2.0733048813003786E-6</v>
      </c>
      <c r="DL398" s="19">
        <f t="shared" si="1486"/>
        <v>1.8893396562735639E-2</v>
      </c>
      <c r="DM398" s="19">
        <f t="shared" si="1486"/>
        <v>0.11971117611246705</v>
      </c>
      <c r="DN398" s="19">
        <f t="shared" si="1486"/>
        <v>5.1052556605948951E-3</v>
      </c>
      <c r="DO398" s="19">
        <f t="shared" si="1486"/>
        <v>0.14779322215900589</v>
      </c>
      <c r="DP398" s="19">
        <f t="shared" si="1486"/>
        <v>0.18915740260421229</v>
      </c>
      <c r="DQ398" s="19">
        <f t="shared" si="1486"/>
        <v>1.888779135410321E-2</v>
      </c>
      <c r="DR398" s="19">
        <f t="shared" si="1486"/>
        <v>6.302549372672285E-2</v>
      </c>
      <c r="DS398" s="19">
        <f t="shared" si="1486"/>
        <v>0.22864701877629773</v>
      </c>
      <c r="DT398" s="19">
        <f t="shared" si="1486"/>
        <v>2.8355630857645819E-2</v>
      </c>
      <c r="DU398" s="19">
        <f t="shared" si="1486"/>
        <v>1.8482263206029245E-2</v>
      </c>
      <c r="DV398" s="19">
        <f t="shared" si="1486"/>
        <v>1.5102433894347655E-2</v>
      </c>
      <c r="DW398" s="19">
        <f t="shared" si="1487"/>
        <v>1.1321668505475667E-2</v>
      </c>
      <c r="DX398" s="19">
        <f t="shared" si="1488"/>
        <v>3.0649683919312436E-2</v>
      </c>
      <c r="DY398" s="19">
        <f t="shared" si="1489"/>
        <v>4.1279053472527008E-3</v>
      </c>
      <c r="DZ398" s="19">
        <f t="shared" si="1490"/>
        <v>4.9176157508471798E-3</v>
      </c>
      <c r="EA398" s="19">
        <f t="shared" si="1491"/>
        <v>0.99974541396275196</v>
      </c>
      <c r="EB398" s="19"/>
      <c r="EC398" s="19">
        <f t="shared" si="1531"/>
        <v>6.6594130869704796E-2</v>
      </c>
      <c r="ED398" s="19">
        <f t="shared" si="1492"/>
        <v>2.2573392044812395E-2</v>
      </c>
      <c r="EE398" s="19">
        <f t="shared" si="1492"/>
        <v>6.41804744811743E-3</v>
      </c>
      <c r="EF398" s="19">
        <f t="shared" si="1492"/>
        <v>2.0738328501876228E-6</v>
      </c>
      <c r="EG398" s="19">
        <f t="shared" si="1492"/>
        <v>2.0738328501876228E-6</v>
      </c>
      <c r="EH398" s="19">
        <f t="shared" si="1492"/>
        <v>2.0738328501876228E-6</v>
      </c>
      <c r="EI398" s="19">
        <f t="shared" si="1492"/>
        <v>1.8898207782566092E-2</v>
      </c>
      <c r="EJ398" s="19">
        <f t="shared" si="1492"/>
        <v>0.11974166066734986</v>
      </c>
      <c r="EK398" s="19">
        <f t="shared" si="1492"/>
        <v>5.1065557183792238E-3</v>
      </c>
      <c r="EL398" s="19">
        <f t="shared" si="1492"/>
        <v>0.14783085783128413</v>
      </c>
      <c r="EM398" s="19">
        <f t="shared" si="1492"/>
        <v>0.18920557170093688</v>
      </c>
      <c r="EN398" s="19">
        <f t="shared" si="1492"/>
        <v>1.889260114656242E-2</v>
      </c>
      <c r="EO398" s="19">
        <f t="shared" si="1492"/>
        <v>6.30415432233941E-2</v>
      </c>
      <c r="EP398" s="19">
        <f t="shared" si="1492"/>
        <v>0.22870524393804975</v>
      </c>
      <c r="EQ398" s="19">
        <f t="shared" si="1492"/>
        <v>2.8362851643650829E-2</v>
      </c>
      <c r="ER398" s="19">
        <f t="shared" si="1492"/>
        <v>1.848696973039363E-2</v>
      </c>
      <c r="ES398" s="19">
        <f t="shared" si="1492"/>
        <v>1.5106279742244794E-2</v>
      </c>
      <c r="ET398" s="19">
        <f t="shared" si="1493"/>
        <v>1.1324551578185568E-2</v>
      </c>
      <c r="EU398" s="19">
        <f t="shared" si="1494"/>
        <v>3.0657488887920387E-2</v>
      </c>
      <c r="EV398" s="19">
        <f t="shared" si="1495"/>
        <v>4.1289565219315887E-3</v>
      </c>
      <c r="EW398" s="19">
        <f t="shared" si="1496"/>
        <v>4.9188680259656566E-3</v>
      </c>
      <c r="EZ398" s="308">
        <f t="shared" si="1532"/>
        <v>-5.2566309454555794E-2</v>
      </c>
      <c r="FA398" s="308">
        <f t="shared" si="1497"/>
        <v>1.1349786275477974E-2</v>
      </c>
      <c r="FB398" s="308">
        <f t="shared" si="1497"/>
        <v>-8.2181771189960198E-3</v>
      </c>
      <c r="FC398" s="308">
        <f t="shared" si="1497"/>
        <v>-1.8565109338993541E-2</v>
      </c>
      <c r="FD398" s="308">
        <f t="shared" si="1497"/>
        <v>2.3511176916885604E-2</v>
      </c>
      <c r="FE398" s="308">
        <f t="shared" si="1497"/>
        <v>-1.5285978580284387E-3</v>
      </c>
      <c r="FF398" s="308">
        <f t="shared" si="1497"/>
        <v>1.1532431304285206E-2</v>
      </c>
      <c r="FG398" s="308">
        <f t="shared" si="1497"/>
        <v>1.0707220112245831E-2</v>
      </c>
      <c r="FH398" s="308">
        <f t="shared" si="1497"/>
        <v>3.4745407953104934E-2</v>
      </c>
      <c r="FI398" s="308">
        <f t="shared" si="1497"/>
        <v>9.8784164986766218E-2</v>
      </c>
      <c r="FJ398" s="308">
        <f t="shared" si="1497"/>
        <v>-0.11475106644623577</v>
      </c>
      <c r="FK398" s="308">
        <f t="shared" si="1497"/>
        <v>-2.4310902839728355E-2</v>
      </c>
      <c r="FL398" s="308">
        <f t="shared" si="1497"/>
        <v>5.4990553011853328E-3</v>
      </c>
      <c r="FM398" s="308">
        <f t="shared" si="1497"/>
        <v>1.1908976933386552E-2</v>
      </c>
      <c r="FN398" s="308">
        <f t="shared" si="1497"/>
        <v>-7.3667214071097302E-3</v>
      </c>
      <c r="FO398" s="308">
        <f t="shared" si="1497"/>
        <v>-1.375146919548076E-3</v>
      </c>
      <c r="FP398" s="308">
        <f t="shared" si="1497"/>
        <v>2.3268666062144418E-2</v>
      </c>
      <c r="FQ398" s="308">
        <f t="shared" si="1498"/>
        <v>-1.4819630913849956E-2</v>
      </c>
      <c r="FR398" s="308">
        <f t="shared" si="1498"/>
        <v>1.0576948655258139E-2</v>
      </c>
      <c r="FS398" s="308">
        <f t="shared" si="1498"/>
        <v>-6.9981212694208038E-3</v>
      </c>
      <c r="FT398" s="308">
        <f t="shared" si="1498"/>
        <v>-7.4003508861846257E-2</v>
      </c>
      <c r="FV398" s="3"/>
      <c r="FW398" s="19">
        <f t="shared" si="1499"/>
        <v>0.99378322744585146</v>
      </c>
      <c r="FX398" s="19">
        <f t="shared" si="1533"/>
        <v>0.84354658100541002</v>
      </c>
      <c r="FY398" s="19">
        <f t="shared" si="1500"/>
        <v>1.0678270230677074</v>
      </c>
      <c r="GA398" s="19">
        <f t="shared" si="1501"/>
        <v>0.87792969174343949</v>
      </c>
      <c r="GB398" s="19">
        <f t="shared" si="1534"/>
        <v>0.88644477938391053</v>
      </c>
      <c r="GC398" s="19">
        <f t="shared" si="1502"/>
        <v>1.0724111546821582</v>
      </c>
      <c r="GE398" s="19">
        <f t="shared" si="1503"/>
        <v>1.0632027297661766</v>
      </c>
      <c r="GF398" s="19">
        <f t="shared" si="1535"/>
        <v>0.9440551520123609</v>
      </c>
      <c r="GG398" s="19">
        <f t="shared" si="1504"/>
        <v>1.0754007222044284</v>
      </c>
      <c r="GI398" s="19" t="e">
        <f>#REF!</f>
        <v>#REF!</v>
      </c>
      <c r="GJ398" s="19" t="e">
        <f t="shared" si="1505"/>
        <v>#REF!</v>
      </c>
      <c r="GK398" s="308">
        <f t="shared" si="1506"/>
        <v>1.0890913035425325</v>
      </c>
      <c r="GM398" s="3">
        <f t="shared" si="1538"/>
        <v>1981</v>
      </c>
      <c r="GN398" s="328">
        <f t="shared" si="1536"/>
        <v>-3.4858395224736031E-3</v>
      </c>
      <c r="GO398" s="328">
        <f t="shared" si="1539"/>
        <v>-1.1570513422243776E-3</v>
      </c>
      <c r="GP398" s="328">
        <f t="shared" si="1540"/>
        <v>-2.4668325738533075E-4</v>
      </c>
      <c r="GQ398" s="328">
        <f t="shared" si="1541"/>
        <v>0</v>
      </c>
      <c r="GR398" s="328">
        <f t="shared" si="1542"/>
        <v>0</v>
      </c>
      <c r="GS398" s="328">
        <f t="shared" si="1543"/>
        <v>0</v>
      </c>
      <c r="GT398" s="328">
        <f t="shared" si="1544"/>
        <v>-2.0423848016481905E-3</v>
      </c>
      <c r="GU398" s="328">
        <f t="shared" si="1545"/>
        <v>-6.2211226208699483E-3</v>
      </c>
      <c r="GV398" s="328">
        <f t="shared" si="1546"/>
        <v>-2.6067317305781425E-5</v>
      </c>
      <c r="GW398" s="328">
        <f t="shared" si="1547"/>
        <v>8.1453189870624929E-2</v>
      </c>
      <c r="GX398" s="328">
        <f t="shared" si="1548"/>
        <v>3.4984644020684286E-3</v>
      </c>
      <c r="GY398" s="328">
        <f t="shared" si="1549"/>
        <v>1.0939089480390067E-3</v>
      </c>
      <c r="GZ398" s="328">
        <f t="shared" si="1550"/>
        <v>-7.5620266831050989E-3</v>
      </c>
      <c r="HA398" s="328">
        <f t="shared" si="1551"/>
        <v>-2.2692422643889008E-3</v>
      </c>
      <c r="HB398" s="328">
        <f t="shared" si="1552"/>
        <v>-6.4038545192918726E-4</v>
      </c>
      <c r="HC398" s="328">
        <f t="shared" si="1553"/>
        <v>-1.3488626039346394E-3</v>
      </c>
      <c r="HD398" s="328">
        <f t="shared" si="1554"/>
        <v>2.1174439016294327E-3</v>
      </c>
      <c r="HE398" s="328">
        <f t="shared" si="1555"/>
        <v>-3.5029587620739275E-4</v>
      </c>
      <c r="HF398" s="328">
        <f t="shared" si="1556"/>
        <v>-1.753200316077585E-3</v>
      </c>
      <c r="HG398" s="328">
        <f t="shared" si="1557"/>
        <v>-2.2957063475681995E-4</v>
      </c>
      <c r="HH398" s="328">
        <f t="shared" si="1558"/>
        <v>4.5552148371367482E-4</v>
      </c>
      <c r="HI398" s="3">
        <f t="shared" si="1559"/>
        <v>6.1285795913768613E-2</v>
      </c>
      <c r="HK398" s="308">
        <f t="shared" si="1560"/>
        <v>1.0632027297661766</v>
      </c>
    </row>
    <row r="399" spans="1:219" s="308" customFormat="1" hidden="1" x14ac:dyDescent="0.2">
      <c r="A399" s="320" t="s">
        <v>557</v>
      </c>
      <c r="B399" s="1">
        <f t="shared" si="1507"/>
        <v>1982</v>
      </c>
      <c r="C399" s="60">
        <f>Conversion_factors!$M44*C263+C338</f>
        <v>1423.3443737688981</v>
      </c>
      <c r="D399" s="60">
        <f>Conversion_factors!$M44*D263+D338</f>
        <v>426.37355301489686</v>
      </c>
      <c r="E399" s="60">
        <f>Conversion_factors!$M44*E263+E338</f>
        <v>123.73675196857219</v>
      </c>
      <c r="F399" s="60">
        <f>Conversion_factors!$M44*F263+F338</f>
        <v>4.2829220060061658E-2</v>
      </c>
      <c r="G399" s="60">
        <f>Conversion_factors!$M44*G263+G338</f>
        <v>4.2829220060061658E-2</v>
      </c>
      <c r="H399" s="60">
        <f>Conversion_factors!$M44*H263+H338</f>
        <v>4.2829220060061658E-2</v>
      </c>
      <c r="I399" s="60">
        <f>Conversion_factors!$M44*I263+I338</f>
        <v>358.99830527552029</v>
      </c>
      <c r="J399" s="60">
        <f>Conversion_factors!$M44*J263+J338</f>
        <v>2390.4114747507133</v>
      </c>
      <c r="K399" s="60">
        <f>Conversion_factors!$M44*K263+K338</f>
        <v>111.92913880861124</v>
      </c>
      <c r="L399" s="60">
        <f>Conversion_factors!$M44*L263+L338</f>
        <v>2823.949982079766</v>
      </c>
      <c r="M399" s="60">
        <f>Conversion_factors!$M44*M263+M338</f>
        <v>3487.6860659800313</v>
      </c>
      <c r="N399" s="60">
        <f>Conversion_factors!$M44*N263+N338</f>
        <v>473.52919289518525</v>
      </c>
      <c r="O399" s="60">
        <f>Conversion_factors!$M44*O263+O338</f>
        <v>1097.8843390939335</v>
      </c>
      <c r="P399" s="60">
        <f>Conversion_factors!$M44*P263+P338</f>
        <v>3282.8131599247326</v>
      </c>
      <c r="Q399" s="60">
        <f>Conversion_factors!$M44*Q263+Q338</f>
        <v>577.75410860259353</v>
      </c>
      <c r="R399" s="60">
        <f>Conversion_factors!$M44*R263+R338</f>
        <v>362.92675037125355</v>
      </c>
      <c r="S399" s="60">
        <f>Conversion_factors!$M44*S263+S338</f>
        <v>343.64693320618659</v>
      </c>
      <c r="T399" s="60">
        <f>Conversion_factors!$M44*T263+T338</f>
        <v>229.9554499860904</v>
      </c>
      <c r="U399" s="60">
        <f>Conversion_factors!$M44*U263+U338</f>
        <v>591.88794270209542</v>
      </c>
      <c r="V399" s="60">
        <f>Conversion_factors!$M44*V263+V338</f>
        <v>80.488377314439788</v>
      </c>
      <c r="W399" s="60">
        <f>Conversion_factors!$M44*W263+W338</f>
        <v>98.023014956916526</v>
      </c>
      <c r="X399" s="124">
        <f t="shared" si="1433"/>
        <v>18285.467402360613</v>
      </c>
      <c r="Z399" s="19">
        <f t="shared" si="1434"/>
        <v>2.9707296551241713</v>
      </c>
      <c r="AA399" s="19">
        <f t="shared" si="1435"/>
        <v>7.1022616523496556</v>
      </c>
      <c r="AB399" s="19">
        <f t="shared" si="1436"/>
        <v>1.5321224628415542</v>
      </c>
      <c r="AC399" s="19">
        <f t="shared" si="1437"/>
        <v>8.9390899688849716E-5</v>
      </c>
      <c r="AD399" s="19">
        <f t="shared" si="1438"/>
        <v>7.1342212733816726E-4</v>
      </c>
      <c r="AE399" s="19">
        <f t="shared" si="1439"/>
        <v>5.3031624861683163E-4</v>
      </c>
      <c r="AF399" s="19">
        <f t="shared" si="1440"/>
        <v>5.5683020685888183</v>
      </c>
      <c r="AG399" s="19">
        <f t="shared" si="1441"/>
        <v>19.154608411459243</v>
      </c>
      <c r="AH399" s="19">
        <f t="shared" si="1442"/>
        <v>1.712573642887995</v>
      </c>
      <c r="AI399" s="19">
        <f t="shared" si="1443"/>
        <v>9.0441587808606183</v>
      </c>
      <c r="AJ399" s="19">
        <f t="shared" si="1444"/>
        <v>9.281565315376282</v>
      </c>
      <c r="AK399" s="19">
        <f t="shared" si="1445"/>
        <v>5.7023632440055918</v>
      </c>
      <c r="AL399" s="19">
        <f t="shared" si="1446"/>
        <v>16.406087184888069</v>
      </c>
      <c r="AM399" s="19">
        <f t="shared" si="1447"/>
        <v>21.692153558017846</v>
      </c>
      <c r="AN399" s="19">
        <f t="shared" si="1448"/>
        <v>2.9964256685152302</v>
      </c>
      <c r="AO399" s="19">
        <f t="shared" si="1449"/>
        <v>1.6920389857536791</v>
      </c>
      <c r="AP399" s="19">
        <f t="shared" si="1450"/>
        <v>10.946063314635586</v>
      </c>
      <c r="AQ399" s="19">
        <f t="shared" si="1451"/>
        <v>2.9538076475605703</v>
      </c>
      <c r="AR399" s="19">
        <f t="shared" si="1452"/>
        <v>1.86624830689444</v>
      </c>
      <c r="AS399" s="19">
        <f t="shared" si="1453"/>
        <v>1.7880602461658339</v>
      </c>
      <c r="AT399" s="19">
        <f t="shared" si="1454"/>
        <v>1.4844870363145466</v>
      </c>
      <c r="AU399" s="19">
        <f t="shared" si="1455"/>
        <v>27.7999939925948</v>
      </c>
      <c r="AV399" s="19">
        <f t="shared" si="1456"/>
        <v>19.373807286762343</v>
      </c>
      <c r="AW399" s="19">
        <f t="shared" si="1457"/>
        <v>10.200187900172509</v>
      </c>
      <c r="AX399" s="250">
        <f t="shared" si="1508"/>
        <v>1.0941230513144027</v>
      </c>
      <c r="AY399" s="250">
        <f t="shared" si="1509"/>
        <v>1.0886471014471073</v>
      </c>
      <c r="AZ399" s="250">
        <f t="shared" si="1510"/>
        <v>1.0555254140019461</v>
      </c>
      <c r="BA399" s="250">
        <f t="shared" si="1511"/>
        <v>1.0291300915425463</v>
      </c>
      <c r="BB399" s="250">
        <f t="shared" si="1512"/>
        <v>1.1249809549648584</v>
      </c>
      <c r="BC399" s="250">
        <f t="shared" si="1513"/>
        <v>0.95290450133260951</v>
      </c>
      <c r="BD399" s="250">
        <f t="shared" si="1514"/>
        <v>1.0271759768038744</v>
      </c>
      <c r="BE399" s="250">
        <f t="shared" si="1515"/>
        <v>1.0251880783844762</v>
      </c>
      <c r="BF399" s="250">
        <f t="shared" si="1516"/>
        <v>1.0373855204470348</v>
      </c>
      <c r="BG399" s="250">
        <f t="shared" si="1517"/>
        <v>1.0070767733306027</v>
      </c>
      <c r="BH399" s="250">
        <f t="shared" si="1518"/>
        <v>1.0753480621915963</v>
      </c>
      <c r="BI399" s="250">
        <f t="shared" si="1519"/>
        <v>1.2593660211118798</v>
      </c>
      <c r="BJ399" s="250">
        <f t="shared" si="1520"/>
        <v>1.0973611203382365</v>
      </c>
      <c r="BK399" s="250">
        <f t="shared" si="1521"/>
        <v>0.98909525894546702</v>
      </c>
      <c r="BL399" s="250">
        <f t="shared" si="1522"/>
        <v>1.1216762070713568</v>
      </c>
      <c r="BM399" s="250">
        <f t="shared" si="1523"/>
        <v>1.0717848080669292</v>
      </c>
      <c r="BN399" s="250">
        <f t="shared" si="1524"/>
        <v>1.3273894543046716</v>
      </c>
      <c r="BO399" s="250">
        <f t="shared" si="1525"/>
        <v>1.1723280583274793</v>
      </c>
      <c r="BP399" s="250">
        <f t="shared" si="1526"/>
        <v>1.2506975187358076</v>
      </c>
      <c r="BQ399" s="250">
        <f t="shared" si="1527"/>
        <v>1.0368347664343598</v>
      </c>
      <c r="BR399" s="250">
        <f t="shared" si="1528"/>
        <v>1.0396578679831394</v>
      </c>
      <c r="BS399" s="250">
        <f t="shared" si="1529"/>
        <v>1.1924200829341132</v>
      </c>
      <c r="BU399" s="3"/>
      <c r="BV399" s="9">
        <f t="shared" si="1459"/>
        <v>0.82007082901250261</v>
      </c>
      <c r="BW399" s="9">
        <f t="shared" si="1460"/>
        <v>1.1924200829341132</v>
      </c>
      <c r="BX399" s="9">
        <f t="shared" si="1461"/>
        <v>1.1125256085745634</v>
      </c>
      <c r="BY399" s="9">
        <f t="shared" si="1462"/>
        <v>1.0130622761548531</v>
      </c>
      <c r="BZ399" s="9">
        <f t="shared" si="1463"/>
        <v>1.0579928593666694</v>
      </c>
      <c r="CA399" s="9">
        <f t="shared" si="1464"/>
        <v>0.9778680587431432</v>
      </c>
      <c r="CB399" s="9">
        <f t="shared" si="1465"/>
        <v>0.97786892594293551</v>
      </c>
      <c r="CC399" s="9"/>
      <c r="CD399" s="9">
        <f t="shared" si="1466"/>
        <v>1.1270577253031104</v>
      </c>
      <c r="CE399" s="9">
        <f t="shared" si="1467"/>
        <v>1.192419025464732</v>
      </c>
      <c r="CF399" s="308">
        <f>BY399/BEA_Output_Data!$AU19</f>
        <v>0.95614872032452158</v>
      </c>
      <c r="CG399" s="35"/>
      <c r="CH399" s="308">
        <f t="shared" si="1468"/>
        <v>1982</v>
      </c>
      <c r="CI399" s="19">
        <f t="shared" si="1469"/>
        <v>7.7840196394714387E-2</v>
      </c>
      <c r="CJ399" s="19">
        <f t="shared" si="1470"/>
        <v>2.3317618501775512E-2</v>
      </c>
      <c r="CK399" s="19">
        <f t="shared" si="1471"/>
        <v>6.7669449867383789E-3</v>
      </c>
      <c r="CL399" s="19">
        <f t="shared" si="1472"/>
        <v>2.3422545958290629E-6</v>
      </c>
      <c r="CM399" s="19">
        <f t="shared" si="1473"/>
        <v>2.3422545958290629E-6</v>
      </c>
      <c r="CN399" s="19">
        <f t="shared" si="1474"/>
        <v>2.3422545958290629E-6</v>
      </c>
      <c r="CO399" s="19">
        <f t="shared" si="1475"/>
        <v>1.9632984893193074E-2</v>
      </c>
      <c r="CP399" s="19">
        <f t="shared" si="1476"/>
        <v>0.13072739253261398</v>
      </c>
      <c r="CQ399" s="19">
        <f t="shared" si="1477"/>
        <v>6.1212074236703098E-3</v>
      </c>
      <c r="CR399" s="19">
        <f t="shared" si="1478"/>
        <v>0.1544368497638294</v>
      </c>
      <c r="CS399" s="19">
        <f t="shared" si="1479"/>
        <v>0.19073540693467747</v>
      </c>
      <c r="CT399" s="19">
        <f t="shared" si="1480"/>
        <v>2.5896477376020133E-2</v>
      </c>
      <c r="CU399" s="19">
        <f t="shared" si="1481"/>
        <v>6.0041360438628934E-2</v>
      </c>
      <c r="CV399" s="19">
        <f t="shared" si="1482"/>
        <v>0.17953126861285093</v>
      </c>
      <c r="CW399" s="19">
        <f t="shared" si="1483"/>
        <v>3.1596354410279213E-2</v>
      </c>
      <c r="CX399" s="19">
        <f t="shared" si="1484"/>
        <v>1.984782463501045E-2</v>
      </c>
      <c r="CY399" s="19">
        <f t="shared" si="1485"/>
        <v>1.8793445398164802E-2</v>
      </c>
      <c r="CZ399" s="19">
        <f t="shared" si="1429"/>
        <v>1.2575858463229858E-2</v>
      </c>
      <c r="DA399" s="19">
        <f t="shared" si="1430"/>
        <v>3.2369308898589272E-2</v>
      </c>
      <c r="DB399" s="19">
        <f t="shared" si="1431"/>
        <v>4.4017675645550581E-3</v>
      </c>
      <c r="DC399" s="19">
        <f t="shared" si="1432"/>
        <v>5.3607060076715334E-3</v>
      </c>
      <c r="DD399" s="19"/>
      <c r="DE399" s="19"/>
      <c r="DF399" s="19">
        <f t="shared" si="1530"/>
        <v>7.1966643743371209E-2</v>
      </c>
      <c r="DG399" s="19">
        <f t="shared" si="1486"/>
        <v>2.3034260119793162E-2</v>
      </c>
      <c r="DH399" s="19">
        <f t="shared" si="1486"/>
        <v>6.6259051817672858E-3</v>
      </c>
      <c r="DI399" s="19">
        <f t="shared" si="1486"/>
        <v>2.2205074993217725E-6</v>
      </c>
      <c r="DJ399" s="19">
        <f t="shared" si="1486"/>
        <v>2.2205074993217725E-6</v>
      </c>
      <c r="DK399" s="19">
        <f t="shared" si="1486"/>
        <v>2.2205074993217725E-6</v>
      </c>
      <c r="DL399" s="19">
        <f t="shared" si="1486"/>
        <v>1.9359263626924673E-2</v>
      </c>
      <c r="DM399" s="19">
        <f t="shared" si="1486"/>
        <v>0.1269030090798158</v>
      </c>
      <c r="DN399" s="19">
        <f t="shared" si="1486"/>
        <v>5.7160747260793692E-3</v>
      </c>
      <c r="DO399" s="19">
        <f t="shared" si="1486"/>
        <v>0.14649606792049108</v>
      </c>
      <c r="DP399" s="19">
        <f t="shared" si="1486"/>
        <v>0.19033708495321616</v>
      </c>
      <c r="DQ399" s="19">
        <f t="shared" si="1486"/>
        <v>2.2469360956371226E-2</v>
      </c>
      <c r="DR399" s="19">
        <f t="shared" si="1486"/>
        <v>6.1370391306587162E-2</v>
      </c>
      <c r="DS399" s="19">
        <f t="shared" si="1486"/>
        <v>0.20454575949022066</v>
      </c>
      <c r="DT399" s="19">
        <f t="shared" si="1486"/>
        <v>3.0023642291363523E-2</v>
      </c>
      <c r="DU399" s="19">
        <f t="shared" si="1486"/>
        <v>1.9284779637066696E-2</v>
      </c>
      <c r="DV399" s="19">
        <f t="shared" si="1486"/>
        <v>1.7192636268050707E-2</v>
      </c>
      <c r="DW399" s="19">
        <f t="shared" si="1487"/>
        <v>1.195062599182144E-2</v>
      </c>
      <c r="DX399" s="19">
        <f t="shared" si="1488"/>
        <v>3.1570403662093023E-2</v>
      </c>
      <c r="DY399" s="19">
        <f t="shared" si="1489"/>
        <v>4.2811640777686878E-3</v>
      </c>
      <c r="DZ399" s="19">
        <f t="shared" si="1490"/>
        <v>5.1467016428881594E-3</v>
      </c>
      <c r="EA399" s="19">
        <f t="shared" si="1491"/>
        <v>0.99828043619818796</v>
      </c>
      <c r="EB399" s="19"/>
      <c r="EC399" s="19">
        <f t="shared" si="1531"/>
        <v>7.2090608143585533E-2</v>
      </c>
      <c r="ED399" s="19">
        <f t="shared" si="1492"/>
        <v>2.3073937227014018E-2</v>
      </c>
      <c r="EE399" s="19">
        <f t="shared" si="1492"/>
        <v>6.6373184743568885E-3</v>
      </c>
      <c r="EF399" s="19">
        <f t="shared" si="1492"/>
        <v>2.2243323807669377E-6</v>
      </c>
      <c r="EG399" s="19">
        <f t="shared" si="1492"/>
        <v>2.2243323807669377E-6</v>
      </c>
      <c r="EH399" s="19">
        <f t="shared" si="1492"/>
        <v>2.2243323807669377E-6</v>
      </c>
      <c r="EI399" s="19">
        <f t="shared" si="1492"/>
        <v>1.9392610457890706E-2</v>
      </c>
      <c r="EJ399" s="19">
        <f t="shared" si="1492"/>
        <v>0.12712160278639562</v>
      </c>
      <c r="EK399" s="19">
        <f t="shared" si="1492"/>
        <v>5.7259208122401395E-3</v>
      </c>
      <c r="EL399" s="19">
        <f t="shared" si="1492"/>
        <v>0.14674841117632331</v>
      </c>
      <c r="EM399" s="19">
        <f t="shared" si="1492"/>
        <v>0.19066494549175825</v>
      </c>
      <c r="EN399" s="19">
        <f t="shared" si="1492"/>
        <v>2.2508065010211617E-2</v>
      </c>
      <c r="EO399" s="19">
        <f t="shared" si="1492"/>
        <v>6.1476103388650741E-2</v>
      </c>
      <c r="EP399" s="19">
        <f t="shared" si="1492"/>
        <v>0.2048980948371629</v>
      </c>
      <c r="EQ399" s="19">
        <f t="shared" si="1492"/>
        <v>3.007535878966474E-2</v>
      </c>
      <c r="ER399" s="19">
        <f t="shared" si="1492"/>
        <v>1.9317998167438896E-2</v>
      </c>
      <c r="ES399" s="19">
        <f t="shared" si="1492"/>
        <v>1.7222251027503323E-2</v>
      </c>
      <c r="ET399" s="19">
        <f t="shared" si="1493"/>
        <v>1.1971211253356557E-2</v>
      </c>
      <c r="EU399" s="19">
        <f t="shared" si="1494"/>
        <v>3.1624784496753745E-2</v>
      </c>
      <c r="EV399" s="19">
        <f t="shared" si="1495"/>
        <v>4.288538493324486E-3</v>
      </c>
      <c r="EW399" s="19">
        <f t="shared" si="1496"/>
        <v>5.1555669692262586E-3</v>
      </c>
      <c r="EZ399" s="308">
        <f t="shared" si="1532"/>
        <v>3.252644913077643E-2</v>
      </c>
      <c r="FA399" s="308">
        <f t="shared" si="1497"/>
        <v>-2.4188029749447823E-2</v>
      </c>
      <c r="FB399" s="308">
        <f t="shared" si="1497"/>
        <v>-7.0310699261136131E-2</v>
      </c>
      <c r="FC399" s="308">
        <f t="shared" si="1497"/>
        <v>-1.8767452125629747E-2</v>
      </c>
      <c r="FD399" s="308">
        <f t="shared" si="1497"/>
        <v>5.9032148067908685E-2</v>
      </c>
      <c r="FE399" s="308">
        <f t="shared" si="1497"/>
        <v>-4.8617691684463516E-3</v>
      </c>
      <c r="FF399" s="308">
        <f t="shared" si="1497"/>
        <v>9.0140534811393898E-3</v>
      </c>
      <c r="FG399" s="308">
        <f t="shared" si="1497"/>
        <v>-3.5037888043199003E-2</v>
      </c>
      <c r="FH399" s="308">
        <f t="shared" si="1497"/>
        <v>-4.7361972729016558E-2</v>
      </c>
      <c r="FI399" s="308">
        <f t="shared" si="1497"/>
        <v>4.462843445753429E-2</v>
      </c>
      <c r="FJ399" s="308">
        <f t="shared" si="1497"/>
        <v>-5.1402250668305768E-2</v>
      </c>
      <c r="FK399" s="308">
        <f t="shared" si="1497"/>
        <v>0.18105757483331178</v>
      </c>
      <c r="FL399" s="308">
        <f t="shared" si="1497"/>
        <v>-4.3452807475036673E-2</v>
      </c>
      <c r="FM399" s="308">
        <f t="shared" si="1497"/>
        <v>-4.3017677092125027E-2</v>
      </c>
      <c r="FN399" s="308">
        <f t="shared" si="1497"/>
        <v>8.5388001865903146E-2</v>
      </c>
      <c r="FO399" s="308">
        <f t="shared" si="1497"/>
        <v>6.6109670631551126E-2</v>
      </c>
      <c r="FP399" s="308">
        <f t="shared" si="1497"/>
        <v>-8.770715621259631E-2</v>
      </c>
      <c r="FQ399" s="308">
        <f t="shared" si="1498"/>
        <v>7.8310971869743382E-2</v>
      </c>
      <c r="FR399" s="308">
        <f t="shared" si="1498"/>
        <v>5.0056348773796958E-2</v>
      </c>
      <c r="FS399" s="308">
        <f t="shared" si="1498"/>
        <v>-8.4359349650744205E-3</v>
      </c>
      <c r="FT399" s="308">
        <f t="shared" si="1498"/>
        <v>-3.4739752642099615E-2</v>
      </c>
      <c r="FV399" s="3"/>
      <c r="FW399" s="19">
        <f t="shared" si="1499"/>
        <v>0.9907904899495934</v>
      </c>
      <c r="FX399" s="19">
        <f t="shared" si="1533"/>
        <v>0.83577793028965452</v>
      </c>
      <c r="FY399" s="19">
        <f t="shared" si="1500"/>
        <v>1.0579928593666694</v>
      </c>
      <c r="GA399" s="19">
        <f t="shared" si="1501"/>
        <v>1.0374058528925822</v>
      </c>
      <c r="GB399" s="19">
        <f t="shared" si="1534"/>
        <v>0.91960300239894266</v>
      </c>
      <c r="GC399" s="19">
        <f t="shared" si="1502"/>
        <v>1.1125256085745634</v>
      </c>
      <c r="GE399" s="19">
        <f t="shared" si="1503"/>
        <v>0.94203235616041825</v>
      </c>
      <c r="GF399" s="19">
        <f t="shared" si="1535"/>
        <v>0.88933049919558615</v>
      </c>
      <c r="GG399" s="19">
        <f t="shared" si="1504"/>
        <v>1.0130622761548531</v>
      </c>
      <c r="GI399" s="19" t="e">
        <f>#REF!</f>
        <v>#REF!</v>
      </c>
      <c r="GJ399" s="19" t="e">
        <f t="shared" si="1505"/>
        <v>#REF!</v>
      </c>
      <c r="GK399" s="308">
        <f t="shared" si="1506"/>
        <v>0.97786892594293551</v>
      </c>
      <c r="GM399" s="3">
        <f t="shared" si="1538"/>
        <v>1982</v>
      </c>
      <c r="GN399" s="328">
        <f t="shared" si="1536"/>
        <v>7.5378034071423719E-3</v>
      </c>
      <c r="GO399" s="328">
        <f t="shared" si="1539"/>
        <v>-2.0490140839180374E-5</v>
      </c>
      <c r="GP399" s="328">
        <f t="shared" si="1540"/>
        <v>-6.0277682442189421E-5</v>
      </c>
      <c r="GQ399" s="328">
        <f t="shared" si="1541"/>
        <v>0</v>
      </c>
      <c r="GR399" s="328">
        <f t="shared" si="1542"/>
        <v>0</v>
      </c>
      <c r="GS399" s="328">
        <f t="shared" si="1543"/>
        <v>0</v>
      </c>
      <c r="GT399" s="328">
        <f t="shared" si="1544"/>
        <v>1.529098350350254E-4</v>
      </c>
      <c r="GU399" s="328">
        <f t="shared" si="1545"/>
        <v>1.1593719922063714E-2</v>
      </c>
      <c r="GV399" s="328">
        <f t="shared" si="1546"/>
        <v>3.3844178873056836E-4</v>
      </c>
      <c r="GW399" s="328">
        <f t="shared" si="1547"/>
        <v>-2.4608052742884089E-2</v>
      </c>
      <c r="GX399" s="328">
        <f t="shared" si="1548"/>
        <v>8.8904741558677829E-3</v>
      </c>
      <c r="GY399" s="328">
        <f t="shared" si="1549"/>
        <v>3.1537167797892262E-4</v>
      </c>
      <c r="GZ399" s="328">
        <f t="shared" si="1550"/>
        <v>-7.742785819785279E-3</v>
      </c>
      <c r="HA399" s="328">
        <f t="shared" si="1551"/>
        <v>-5.7194848764804289E-2</v>
      </c>
      <c r="HB399" s="328">
        <f t="shared" si="1552"/>
        <v>-1.7812643845250666E-3</v>
      </c>
      <c r="HC399" s="328">
        <f t="shared" si="1553"/>
        <v>-2.0897942555696573E-3</v>
      </c>
      <c r="HD399" s="328">
        <f t="shared" si="1554"/>
        <v>2.6072401502171025E-3</v>
      </c>
      <c r="HE399" s="328">
        <f t="shared" si="1555"/>
        <v>-7.6336773437853231E-4</v>
      </c>
      <c r="HF399" s="328">
        <f t="shared" si="1556"/>
        <v>3.0128703323471341E-3</v>
      </c>
      <c r="HG399" s="328">
        <f t="shared" si="1557"/>
        <v>-1.0838376756512243E-4</v>
      </c>
      <c r="HH399" s="328">
        <f t="shared" si="1558"/>
        <v>2.0477739336960136E-4</v>
      </c>
      <c r="HI399" s="3">
        <f t="shared" si="1559"/>
        <v>-5.9715656630041171E-2</v>
      </c>
      <c r="HK399" s="308">
        <f t="shared" si="1560"/>
        <v>0.94203235616041825</v>
      </c>
    </row>
    <row r="400" spans="1:219" s="308" customFormat="1" hidden="1" x14ac:dyDescent="0.2">
      <c r="A400" s="320" t="s">
        <v>557</v>
      </c>
      <c r="B400" s="1">
        <f t="shared" si="1507"/>
        <v>1983</v>
      </c>
      <c r="C400" s="60">
        <f>Conversion_factors!$M45*C264+C339</f>
        <v>1435.478202369527</v>
      </c>
      <c r="D400" s="60">
        <f>Conversion_factors!$M45*D264+D339</f>
        <v>468.4982420710603</v>
      </c>
      <c r="E400" s="60">
        <f>Conversion_factors!$M45*E264+E339</f>
        <v>126.57254977275565</v>
      </c>
      <c r="F400" s="60">
        <f>Conversion_factors!$M45*F264+F339</f>
        <v>4.2829220060061658E-2</v>
      </c>
      <c r="G400" s="60">
        <f>Conversion_factors!$M45*G264+G339</f>
        <v>4.2829220060061658E-2</v>
      </c>
      <c r="H400" s="60">
        <f>Conversion_factors!$M45*H264+H339</f>
        <v>4.2829220060061658E-2</v>
      </c>
      <c r="I400" s="60">
        <f>Conversion_factors!$M45*I264+I339</f>
        <v>388.15951814469815</v>
      </c>
      <c r="J400" s="60">
        <f>Conversion_factors!$M45*J264+J339</f>
        <v>2574.1666213768367</v>
      </c>
      <c r="K400" s="60">
        <f>Conversion_factors!$M45*K264+K339</f>
        <v>114.58986475639855</v>
      </c>
      <c r="L400" s="60">
        <f>Conversion_factors!$M45*L264+L339</f>
        <v>2843.6197743883636</v>
      </c>
      <c r="M400" s="60">
        <f>Conversion_factors!$M45*M264+M339</f>
        <v>3647.1369849891371</v>
      </c>
      <c r="N400" s="60">
        <f>Conversion_factors!$M45*N264+N339</f>
        <v>494.79928371621611</v>
      </c>
      <c r="O400" s="60">
        <f>Conversion_factors!$M45*O264+O339</f>
        <v>1170.5879003679399</v>
      </c>
      <c r="P400" s="60">
        <f>Conversion_factors!$M45*P264+P339</f>
        <v>3443.2077712288096</v>
      </c>
      <c r="Q400" s="60">
        <f>Conversion_factors!$M45*Q264+Q339</f>
        <v>561.37939681704518</v>
      </c>
      <c r="R400" s="60">
        <f>Conversion_factors!$M45*R264+R339</f>
        <v>339.26960330396804</v>
      </c>
      <c r="S400" s="60">
        <f>Conversion_factors!$M45*S264+S339</f>
        <v>358.30694758321528</v>
      </c>
      <c r="T400" s="60">
        <f>Conversion_factors!$M45*T264+T339</f>
        <v>233.52015010463117</v>
      </c>
      <c r="U400" s="60">
        <f>Conversion_factors!$M45*U264+U339</f>
        <v>643.63716877625052</v>
      </c>
      <c r="V400" s="60">
        <f>Conversion_factors!$M45*V264+V339</f>
        <v>85.932642761114437</v>
      </c>
      <c r="W400" s="60">
        <f>Conversion_factors!$M45*W264+W339</f>
        <v>101.36299641066719</v>
      </c>
      <c r="X400" s="124">
        <f t="shared" si="1433"/>
        <v>19030.354106598817</v>
      </c>
      <c r="Z400" s="19">
        <f t="shared" si="1434"/>
        <v>3.0099014597954583</v>
      </c>
      <c r="AA400" s="19">
        <f t="shared" si="1435"/>
        <v>6.9286819178526411</v>
      </c>
      <c r="AB400" s="19">
        <f t="shared" si="1436"/>
        <v>1.5567248145806662</v>
      </c>
      <c r="AC400" s="19">
        <f t="shared" si="1437"/>
        <v>8.9804033086596108E-5</v>
      </c>
      <c r="AD400" s="19">
        <f t="shared" si="1438"/>
        <v>6.3340694998994412E-4</v>
      </c>
      <c r="AE400" s="19">
        <f t="shared" si="1439"/>
        <v>5.2675963134453071E-4</v>
      </c>
      <c r="AF400" s="19">
        <f t="shared" si="1440"/>
        <v>5.3287708905300963</v>
      </c>
      <c r="AG400" s="19">
        <f t="shared" si="1441"/>
        <v>19.299793137326958</v>
      </c>
      <c r="AH400" s="19">
        <f t="shared" si="1442"/>
        <v>1.6439452324472219</v>
      </c>
      <c r="AI400" s="19">
        <f t="shared" si="1443"/>
        <v>10.129237345101354</v>
      </c>
      <c r="AJ400" s="19">
        <f t="shared" si="1444"/>
        <v>8.7892165677553837</v>
      </c>
      <c r="AK400" s="19">
        <f t="shared" si="1445"/>
        <v>5.5573959198921292</v>
      </c>
      <c r="AL400" s="19">
        <f t="shared" si="1446"/>
        <v>16.579316984433135</v>
      </c>
      <c r="AM400" s="19">
        <f t="shared" si="1447"/>
        <v>22.397731186943236</v>
      </c>
      <c r="AN400" s="19">
        <f t="shared" si="1448"/>
        <v>2.9390889971095442</v>
      </c>
      <c r="AO400" s="19">
        <f t="shared" si="1449"/>
        <v>1.7308584834486156</v>
      </c>
      <c r="AP400" s="19">
        <f t="shared" si="1450"/>
        <v>10.803154987306391</v>
      </c>
      <c r="AQ400" s="19">
        <f t="shared" si="1451"/>
        <v>2.9412656581497676</v>
      </c>
      <c r="AR400" s="19">
        <f t="shared" si="1452"/>
        <v>1.7254781160022399</v>
      </c>
      <c r="AS400" s="19">
        <f t="shared" si="1453"/>
        <v>1.7814842445218677</v>
      </c>
      <c r="AT400" s="19">
        <f t="shared" si="1454"/>
        <v>1.5515697482863848</v>
      </c>
      <c r="AU400" s="19">
        <f t="shared" si="1455"/>
        <v>26.813041139467963</v>
      </c>
      <c r="AV400" s="19">
        <f t="shared" si="1456"/>
        <v>18.242723923555239</v>
      </c>
      <c r="AW400" s="19">
        <f t="shared" si="1457"/>
        <v>10.129518181470454</v>
      </c>
      <c r="AX400" s="250">
        <f t="shared" si="1508"/>
        <v>1.1085500707432874</v>
      </c>
      <c r="AY400" s="250">
        <f t="shared" si="1509"/>
        <v>1.0620404958220362</v>
      </c>
      <c r="AZ400" s="250">
        <f t="shared" si="1510"/>
        <v>1.0724747167728781</v>
      </c>
      <c r="BA400" s="250">
        <f t="shared" si="1511"/>
        <v>1.0338863700107344</v>
      </c>
      <c r="BB400" s="250">
        <f t="shared" si="1512"/>
        <v>0.99880663659777669</v>
      </c>
      <c r="BC400" s="250">
        <f t="shared" si="1513"/>
        <v>0.94651375502390722</v>
      </c>
      <c r="BD400" s="250">
        <f t="shared" si="1514"/>
        <v>0.98299003488355663</v>
      </c>
      <c r="BE400" s="250">
        <f t="shared" si="1515"/>
        <v>1.0329586183467578</v>
      </c>
      <c r="BF400" s="250">
        <f t="shared" si="1516"/>
        <v>0.99581409980873981</v>
      </c>
      <c r="BG400" s="250">
        <f t="shared" si="1517"/>
        <v>1.1279014343923117</v>
      </c>
      <c r="BH400" s="250">
        <f t="shared" si="1518"/>
        <v>1.0183052839869882</v>
      </c>
      <c r="BI400" s="250">
        <f t="shared" si="1519"/>
        <v>1.2273500104952422</v>
      </c>
      <c r="BJ400" s="250">
        <f t="shared" si="1520"/>
        <v>1.1089480176137698</v>
      </c>
      <c r="BK400" s="250">
        <f t="shared" si="1521"/>
        <v>1.0212674213691528</v>
      </c>
      <c r="BL400" s="250">
        <f t="shared" si="1522"/>
        <v>1.1002129080533991</v>
      </c>
      <c r="BM400" s="250">
        <f t="shared" si="1523"/>
        <v>1.0963741634166166</v>
      </c>
      <c r="BN400" s="250">
        <f t="shared" si="1524"/>
        <v>1.3100594790271252</v>
      </c>
      <c r="BO400" s="250">
        <f t="shared" si="1525"/>
        <v>1.1673503049163279</v>
      </c>
      <c r="BP400" s="250">
        <f t="shared" si="1526"/>
        <v>1.1563580207116579</v>
      </c>
      <c r="BQ400" s="250">
        <f t="shared" si="1527"/>
        <v>1.0330215687844406</v>
      </c>
      <c r="BR400" s="250">
        <f t="shared" si="1528"/>
        <v>1.0866391265600519</v>
      </c>
      <c r="BS400" s="250">
        <f t="shared" si="1529"/>
        <v>1.1500868938229556</v>
      </c>
      <c r="BU400" s="3"/>
      <c r="BV400" s="9">
        <f t="shared" si="1459"/>
        <v>0.88489307167035147</v>
      </c>
      <c r="BW400" s="9">
        <f t="shared" si="1460"/>
        <v>1.1500868938229556</v>
      </c>
      <c r="BX400" s="9">
        <f t="shared" si="1461"/>
        <v>1.0340477877114158</v>
      </c>
      <c r="BY400" s="9">
        <f t="shared" si="1462"/>
        <v>1.0407011806073263</v>
      </c>
      <c r="BZ400" s="9">
        <f t="shared" si="1463"/>
        <v>1.0687192311026306</v>
      </c>
      <c r="CA400" s="9">
        <f t="shared" si="1464"/>
        <v>1.0177030503082252</v>
      </c>
      <c r="CB400" s="9">
        <f t="shared" si="1465"/>
        <v>1.0177039241628087</v>
      </c>
      <c r="CC400" s="9"/>
      <c r="CD400" s="9">
        <f t="shared" si="1466"/>
        <v>1.0761347534756645</v>
      </c>
      <c r="CE400" s="9">
        <f t="shared" si="1467"/>
        <v>1.150085906297331</v>
      </c>
      <c r="CF400" s="308">
        <f>BY400/BEA_Output_Data!$AU20</f>
        <v>0.99901805146411848</v>
      </c>
      <c r="CG400" s="35"/>
      <c r="CH400" s="308">
        <f t="shared" si="1468"/>
        <v>1983</v>
      </c>
      <c r="CI400" s="19">
        <f t="shared" si="1469"/>
        <v>7.5430976971246788E-2</v>
      </c>
      <c r="CJ400" s="19">
        <f t="shared" si="1470"/>
        <v>2.4618472123364616E-2</v>
      </c>
      <c r="CK400" s="19">
        <f t="shared" si="1471"/>
        <v>6.6510874712975695E-3</v>
      </c>
      <c r="CL400" s="19">
        <f t="shared" si="1472"/>
        <v>2.2505739945853417E-6</v>
      </c>
      <c r="CM400" s="19">
        <f t="shared" si="1473"/>
        <v>2.2505739945853417E-6</v>
      </c>
      <c r="CN400" s="19">
        <f t="shared" si="1474"/>
        <v>2.2505739945853417E-6</v>
      </c>
      <c r="CO400" s="19">
        <f t="shared" si="1475"/>
        <v>2.0396862610670127E-2</v>
      </c>
      <c r="CP400" s="19">
        <f t="shared" si="1476"/>
        <v>0.13526635431782316</v>
      </c>
      <c r="CQ400" s="19">
        <f t="shared" si="1477"/>
        <v>6.0214257766577376E-3</v>
      </c>
      <c r="CR400" s="19">
        <f t="shared" si="1478"/>
        <v>0.14942547881451834</v>
      </c>
      <c r="CS400" s="19">
        <f t="shared" si="1479"/>
        <v>0.19164840362715502</v>
      </c>
      <c r="CT400" s="19">
        <f t="shared" si="1480"/>
        <v>2.6000529519555466E-2</v>
      </c>
      <c r="CU400" s="19">
        <f t="shared" si="1481"/>
        <v>6.1511619479641524E-2</v>
      </c>
      <c r="CV400" s="19">
        <f t="shared" si="1482"/>
        <v>0.18093240682446732</v>
      </c>
      <c r="CW400" s="19">
        <f t="shared" si="1483"/>
        <v>2.9499156645875844E-2</v>
      </c>
      <c r="CX400" s="19">
        <f t="shared" si="1484"/>
        <v>1.7827813471233599E-2</v>
      </c>
      <c r="CY400" s="19">
        <f t="shared" si="1485"/>
        <v>1.8828180788237229E-2</v>
      </c>
      <c r="CZ400" s="19">
        <f t="shared" si="1429"/>
        <v>1.2270930367168394E-2</v>
      </c>
      <c r="DA400" s="19">
        <f t="shared" si="1430"/>
        <v>3.3821607583910798E-2</v>
      </c>
      <c r="DB400" s="19">
        <f t="shared" si="1431"/>
        <v>4.5155566880028314E-3</v>
      </c>
      <c r="DC400" s="19">
        <f t="shared" si="1432"/>
        <v>5.3263851971897544E-3</v>
      </c>
      <c r="DD400" s="19"/>
      <c r="DE400" s="19"/>
      <c r="DF400" s="19">
        <f t="shared" si="1530"/>
        <v>7.6629274645102843E-2</v>
      </c>
      <c r="DG400" s="19">
        <f t="shared" si="1486"/>
        <v>2.3962160558614165E-2</v>
      </c>
      <c r="DH400" s="19">
        <f t="shared" si="1486"/>
        <v>6.7088494977827302E-3</v>
      </c>
      <c r="DI400" s="19">
        <f t="shared" si="1486"/>
        <v>2.2961092462305808E-6</v>
      </c>
      <c r="DJ400" s="19">
        <f t="shared" si="1486"/>
        <v>2.2961092462305808E-6</v>
      </c>
      <c r="DK400" s="19">
        <f t="shared" si="1486"/>
        <v>2.2961092462305808E-6</v>
      </c>
      <c r="DL400" s="19">
        <f t="shared" si="1486"/>
        <v>2.0012494040616089E-2</v>
      </c>
      <c r="DM400" s="19">
        <f t="shared" si="1486"/>
        <v>0.13298396348884756</v>
      </c>
      <c r="DN400" s="19">
        <f t="shared" si="1486"/>
        <v>6.0711799390268141E-3</v>
      </c>
      <c r="DO400" s="19">
        <f t="shared" si="1486"/>
        <v>0.15191738849981151</v>
      </c>
      <c r="DP400" s="19">
        <f t="shared" si="1486"/>
        <v>0.19119154196174179</v>
      </c>
      <c r="DQ400" s="19">
        <f t="shared" si="1486"/>
        <v>2.5948468677445338E-2</v>
      </c>
      <c r="DR400" s="19">
        <f t="shared" si="1486"/>
        <v>6.0773525893601174E-2</v>
      </c>
      <c r="DS400" s="19">
        <f t="shared" si="1486"/>
        <v>0.18023093000065921</v>
      </c>
      <c r="DT400" s="19">
        <f t="shared" si="1486"/>
        <v>3.0535753497051499E-2</v>
      </c>
      <c r="DU400" s="19">
        <f t="shared" si="1486"/>
        <v>1.8819754427474238E-2</v>
      </c>
      <c r="DV400" s="19">
        <f t="shared" si="1486"/>
        <v>1.8810807748102631E-2</v>
      </c>
      <c r="DW400" s="19">
        <f t="shared" si="1487"/>
        <v>1.2422770693564669E-2</v>
      </c>
      <c r="DX400" s="19">
        <f t="shared" si="1488"/>
        <v>3.3090146731205167E-2</v>
      </c>
      <c r="DY400" s="19">
        <f t="shared" si="1489"/>
        <v>4.4584201155869448E-3</v>
      </c>
      <c r="DZ400" s="19">
        <f t="shared" si="1490"/>
        <v>5.3435272325853397E-3</v>
      </c>
      <c r="EA400" s="19">
        <f t="shared" si="1491"/>
        <v>0.99991784597655853</v>
      </c>
      <c r="EB400" s="19"/>
      <c r="EC400" s="19">
        <f t="shared" si="1531"/>
        <v>7.6635570565563541E-2</v>
      </c>
      <c r="ED400" s="19">
        <f t="shared" si="1492"/>
        <v>2.396412930825511E-2</v>
      </c>
      <c r="EE400" s="19">
        <f t="shared" si="1492"/>
        <v>6.7094007020452847E-3</v>
      </c>
      <c r="EF400" s="19">
        <f t="shared" si="1492"/>
        <v>2.2962978963417853E-6</v>
      </c>
      <c r="EG400" s="19">
        <f t="shared" si="1492"/>
        <v>2.2962978963417853E-6</v>
      </c>
      <c r="EH400" s="19">
        <f t="shared" si="1492"/>
        <v>2.2962978963417853E-6</v>
      </c>
      <c r="EI400" s="19">
        <f t="shared" si="1492"/>
        <v>2.0014138282601717E-2</v>
      </c>
      <c r="EJ400" s="19">
        <f t="shared" si="1492"/>
        <v>0.13299488955412159</v>
      </c>
      <c r="EK400" s="19">
        <f t="shared" si="1492"/>
        <v>6.071678751865324E-3</v>
      </c>
      <c r="EL400" s="19">
        <f t="shared" si="1492"/>
        <v>0.15192987014992526</v>
      </c>
      <c r="EM400" s="19">
        <f t="shared" si="1492"/>
        <v>0.19120725040667388</v>
      </c>
      <c r="EN400" s="19">
        <f t="shared" si="1492"/>
        <v>2.5950600623697299E-2</v>
      </c>
      <c r="EO400" s="19">
        <f t="shared" si="1492"/>
        <v>6.0778519093483516E-2</v>
      </c>
      <c r="EP400" s="19">
        <f t="shared" si="1492"/>
        <v>0.18024573791323695</v>
      </c>
      <c r="EQ400" s="19">
        <f t="shared" si="1492"/>
        <v>3.0538262338171491E-2</v>
      </c>
      <c r="ER400" s="19">
        <f t="shared" si="1492"/>
        <v>1.882130067305093E-2</v>
      </c>
      <c r="ES400" s="19">
        <f t="shared" si="1492"/>
        <v>1.8812353258613228E-2</v>
      </c>
      <c r="ET400" s="19">
        <f t="shared" si="1493"/>
        <v>1.2423791358011128E-2</v>
      </c>
      <c r="EU400" s="19">
        <f t="shared" si="1494"/>
        <v>3.3092865443248534E-2</v>
      </c>
      <c r="EV400" s="19">
        <f t="shared" si="1495"/>
        <v>4.4587864228312468E-3</v>
      </c>
      <c r="EW400" s="19">
        <f t="shared" si="1496"/>
        <v>5.3439662609148092E-3</v>
      </c>
      <c r="EZ400" s="308">
        <f t="shared" si="1532"/>
        <v>1.3099742848015071E-2</v>
      </c>
      <c r="FA400" s="308">
        <f t="shared" si="1497"/>
        <v>-2.4743680240270363E-2</v>
      </c>
      <c r="FB400" s="308">
        <f t="shared" si="1497"/>
        <v>1.5930131731100323E-2</v>
      </c>
      <c r="FC400" s="308">
        <f t="shared" si="1497"/>
        <v>4.6110023685183923E-3</v>
      </c>
      <c r="FD400" s="308">
        <f t="shared" si="1497"/>
        <v>-0.11896018262029359</v>
      </c>
      <c r="FE400" s="308">
        <f t="shared" si="1497"/>
        <v>-6.7291871105865471E-3</v>
      </c>
      <c r="FF400" s="308">
        <f t="shared" si="1497"/>
        <v>-4.3969562951700361E-2</v>
      </c>
      <c r="FG400" s="308">
        <f t="shared" si="1497"/>
        <v>7.5510427866668523E-3</v>
      </c>
      <c r="FH400" s="308">
        <f t="shared" si="1497"/>
        <v>-4.0898310893411255E-2</v>
      </c>
      <c r="FI400" s="308">
        <f t="shared" si="1497"/>
        <v>0.11330691791669577</v>
      </c>
      <c r="FJ400" s="308">
        <f t="shared" si="1497"/>
        <v>-5.4504628747668184E-2</v>
      </c>
      <c r="FK400" s="308">
        <f t="shared" si="1497"/>
        <v>-2.5751054311252786E-2</v>
      </c>
      <c r="FL400" s="308">
        <f t="shared" si="1497"/>
        <v>1.0503517935892846E-2</v>
      </c>
      <c r="FM400" s="308">
        <f t="shared" si="1497"/>
        <v>3.2009059464127791E-2</v>
      </c>
      <c r="FN400" s="308">
        <f t="shared" si="1497"/>
        <v>-1.9320466102577014E-2</v>
      </c>
      <c r="FO400" s="308">
        <f t="shared" si="1497"/>
        <v>2.268321648983344E-2</v>
      </c>
      <c r="FP400" s="308">
        <f t="shared" si="1497"/>
        <v>-1.3141657053213629E-2</v>
      </c>
      <c r="FQ400" s="308">
        <f t="shared" si="1498"/>
        <v>-4.25508138198192E-3</v>
      </c>
      <c r="FR400" s="308">
        <f t="shared" si="1498"/>
        <v>-7.8425981871384096E-2</v>
      </c>
      <c r="FS400" s="308">
        <f t="shared" si="1498"/>
        <v>-3.6845088220939541E-3</v>
      </c>
      <c r="FT400" s="308">
        <f t="shared" si="1498"/>
        <v>4.4197876796329125E-2</v>
      </c>
      <c r="FV400" s="3"/>
      <c r="FW400" s="19">
        <f t="shared" si="1499"/>
        <v>1.0101384160025257</v>
      </c>
      <c r="FX400" s="19">
        <f t="shared" si="1533"/>
        <v>0.84425139463266097</v>
      </c>
      <c r="FY400" s="19">
        <f t="shared" si="1500"/>
        <v>1.0687192311026306</v>
      </c>
      <c r="GA400" s="19">
        <f t="shared" si="1501"/>
        <v>0.92945976231172045</v>
      </c>
      <c r="GB400" s="19">
        <f t="shared" si="1534"/>
        <v>0.85473398803086575</v>
      </c>
      <c r="GC400" s="19">
        <f t="shared" si="1502"/>
        <v>1.0340477877114158</v>
      </c>
      <c r="GE400" s="19">
        <f t="shared" si="1503"/>
        <v>1.0272825324790285</v>
      </c>
      <c r="GF400" s="19">
        <f t="shared" si="1535"/>
        <v>0.91359368742448033</v>
      </c>
      <c r="GG400" s="19">
        <f t="shared" si="1504"/>
        <v>1.0407011806073263</v>
      </c>
      <c r="GI400" s="19" t="e">
        <f>#REF!</f>
        <v>#REF!</v>
      </c>
      <c r="GJ400" s="19" t="e">
        <f t="shared" si="1505"/>
        <v>#REF!</v>
      </c>
      <c r="GK400" s="308">
        <f t="shared" si="1506"/>
        <v>1.0177039241628087</v>
      </c>
      <c r="GM400" s="3">
        <f t="shared" si="1538"/>
        <v>1983</v>
      </c>
      <c r="GN400" s="328">
        <f t="shared" si="1536"/>
        <v>-4.7780914662640134E-3</v>
      </c>
      <c r="GO400" s="328">
        <f t="shared" si="1539"/>
        <v>1.3234835920774611E-3</v>
      </c>
      <c r="GP400" s="328">
        <f t="shared" si="1540"/>
        <v>-3.4542875328370214E-5</v>
      </c>
      <c r="GQ400" s="328">
        <f t="shared" si="1541"/>
        <v>0</v>
      </c>
      <c r="GR400" s="328">
        <f t="shared" si="1542"/>
        <v>0</v>
      </c>
      <c r="GS400" s="328">
        <f t="shared" si="1543"/>
        <v>0</v>
      </c>
      <c r="GT400" s="328">
        <f t="shared" si="1544"/>
        <v>2.7054865846815198E-3</v>
      </c>
      <c r="GU400" s="328">
        <f t="shared" si="1545"/>
        <v>3.5061502846452501E-3</v>
      </c>
      <c r="GV400" s="328">
        <f t="shared" si="1546"/>
        <v>-2.6158242410776416E-4</v>
      </c>
      <c r="GW400" s="328">
        <f t="shared" si="1547"/>
        <v>5.0306272773295455E-2</v>
      </c>
      <c r="GX400" s="328">
        <f t="shared" si="1548"/>
        <v>6.9449667498711724E-3</v>
      </c>
      <c r="GY400" s="328">
        <f t="shared" si="1549"/>
        <v>8.8801365544579876E-4</v>
      </c>
      <c r="GZ400" s="328">
        <f t="shared" si="1550"/>
        <v>6.2824811988717666E-3</v>
      </c>
      <c r="HA400" s="328">
        <f t="shared" si="1551"/>
        <v>-3.9712504561367649E-2</v>
      </c>
      <c r="HB400" s="328">
        <f t="shared" si="1552"/>
        <v>-8.1400684651096531E-4</v>
      </c>
      <c r="HC400" s="328">
        <f t="shared" si="1553"/>
        <v>-3.4263618240704683E-3</v>
      </c>
      <c r="HD400" s="328">
        <f t="shared" si="1554"/>
        <v>2.9055220068696648E-3</v>
      </c>
      <c r="HE400" s="328">
        <f t="shared" si="1555"/>
        <v>-4.3250357558090904E-5</v>
      </c>
      <c r="HF400" s="328">
        <f t="shared" si="1556"/>
        <v>1.2385401429261299E-3</v>
      </c>
      <c r="HG400" s="328">
        <f t="shared" si="1557"/>
        <v>2.4652153652205848E-4</v>
      </c>
      <c r="HH400" s="328">
        <f t="shared" si="1558"/>
        <v>-3.6010040453718855E-4</v>
      </c>
      <c r="HI400" s="3">
        <f t="shared" si="1559"/>
        <v>2.6916997765461775E-2</v>
      </c>
      <c r="HK400" s="308">
        <f t="shared" si="1560"/>
        <v>1.0272825324790285</v>
      </c>
    </row>
    <row r="401" spans="1:219" s="308" customFormat="1" hidden="1" x14ac:dyDescent="0.2">
      <c r="A401" s="320" t="s">
        <v>557</v>
      </c>
      <c r="B401" s="1">
        <f t="shared" si="1507"/>
        <v>1984</v>
      </c>
      <c r="C401" s="60">
        <f>Conversion_factors!$M46*C265+C340</f>
        <v>1443.6077231968388</v>
      </c>
      <c r="D401" s="60">
        <f>Conversion_factors!$M46*D265+D340</f>
        <v>471.89092739472773</v>
      </c>
      <c r="E401" s="60">
        <f>Conversion_factors!$M46*E265+E340</f>
        <v>131.78969335485127</v>
      </c>
      <c r="F401" s="60">
        <f>Conversion_factors!$M46*F265+F340</f>
        <v>4.2829220060061658E-2</v>
      </c>
      <c r="G401" s="60">
        <f>Conversion_factors!$M46*G265+G340</f>
        <v>4.2829220060061658E-2</v>
      </c>
      <c r="H401" s="60">
        <f>Conversion_factors!$M46*H265+H340</f>
        <v>4.2829220060061658E-2</v>
      </c>
      <c r="I401" s="60">
        <f>Conversion_factors!$M46*I265+I340</f>
        <v>413.30574934593528</v>
      </c>
      <c r="J401" s="60">
        <f>Conversion_factors!$M46*J265+J340</f>
        <v>2656.0166846449315</v>
      </c>
      <c r="K401" s="60">
        <f>Conversion_factors!$M46*K265+K340</f>
        <v>137.25858589259994</v>
      </c>
      <c r="L401" s="60">
        <f>Conversion_factors!$M46*L265+L340</f>
        <v>2883.0112339366929</v>
      </c>
      <c r="M401" s="60">
        <f>Conversion_factors!$M46*M265+M340</f>
        <v>3842.4861165224611</v>
      </c>
      <c r="N401" s="60">
        <f>Conversion_factors!$M46*N265+N340</f>
        <v>469.20306691615667</v>
      </c>
      <c r="O401" s="60">
        <f>Conversion_factors!$M46*O265+O340</f>
        <v>1204.0468448260731</v>
      </c>
      <c r="P401" s="60">
        <f>Conversion_factors!$M46*P265+P340</f>
        <v>3698.0325753949073</v>
      </c>
      <c r="Q401" s="60">
        <f>Conversion_factors!$M46*Q265+Q340</f>
        <v>584.64954365885001</v>
      </c>
      <c r="R401" s="60">
        <f>Conversion_factors!$M46*R265+R340</f>
        <v>356.92583340242868</v>
      </c>
      <c r="S401" s="60">
        <f>Conversion_factors!$M46*S265+S340</f>
        <v>384.16702356504288</v>
      </c>
      <c r="T401" s="60">
        <f>Conversion_factors!$M46*T265+T340</f>
        <v>240.50566850252167</v>
      </c>
      <c r="U401" s="60">
        <f>Conversion_factors!$M46*U265+U340</f>
        <v>718.52473293197068</v>
      </c>
      <c r="V401" s="60">
        <f>Conversion_factors!$M46*V265+V340</f>
        <v>93.799498303763812</v>
      </c>
      <c r="W401" s="60">
        <f>Conversion_factors!$M46*W265+W340</f>
        <v>104.77214802332756</v>
      </c>
      <c r="X401" s="124">
        <f t="shared" si="1433"/>
        <v>19834.122137474256</v>
      </c>
      <c r="Z401" s="19">
        <f t="shared" si="1434"/>
        <v>2.9993793981964529</v>
      </c>
      <c r="AA401" s="19">
        <f t="shared" si="1435"/>
        <v>6.8059655385233553</v>
      </c>
      <c r="AB401" s="19">
        <f t="shared" si="1436"/>
        <v>1.6399002273801351</v>
      </c>
      <c r="AC401" s="19">
        <f t="shared" si="1437"/>
        <v>8.8986140919568378E-5</v>
      </c>
      <c r="AD401" s="19">
        <f t="shared" si="1438"/>
        <v>6.1771519401724695E-4</v>
      </c>
      <c r="AE401" s="19">
        <f t="shared" si="1439"/>
        <v>5.3293733316379661E-4</v>
      </c>
      <c r="AF401" s="19">
        <f t="shared" si="1440"/>
        <v>5.3867331361900552</v>
      </c>
      <c r="AG401" s="19">
        <f t="shared" si="1441"/>
        <v>18.844867775781204</v>
      </c>
      <c r="AH401" s="19">
        <f t="shared" si="1442"/>
        <v>1.8175337252649026</v>
      </c>
      <c r="AI401" s="19">
        <f t="shared" si="1443"/>
        <v>8.3815338417436802</v>
      </c>
      <c r="AJ401" s="19">
        <f t="shared" si="1444"/>
        <v>9.658594143299343</v>
      </c>
      <c r="AK401" s="19">
        <f t="shared" si="1445"/>
        <v>4.8136431653627154</v>
      </c>
      <c r="AL401" s="19">
        <f t="shared" si="1446"/>
        <v>16.005755092825595</v>
      </c>
      <c r="AM401" s="19">
        <f t="shared" si="1447"/>
        <v>22.578813620492177</v>
      </c>
      <c r="AN401" s="19">
        <f t="shared" si="1448"/>
        <v>2.8573616414412175</v>
      </c>
      <c r="AO401" s="19">
        <f t="shared" si="1449"/>
        <v>1.685597605760081</v>
      </c>
      <c r="AP401" s="19">
        <f t="shared" si="1450"/>
        <v>8.9031202419233519</v>
      </c>
      <c r="AQ401" s="19">
        <f t="shared" si="1451"/>
        <v>2.6872686273022528</v>
      </c>
      <c r="AR401" s="19">
        <f t="shared" si="1452"/>
        <v>1.6936916170939409</v>
      </c>
      <c r="AS401" s="19">
        <f t="shared" si="1453"/>
        <v>1.7727874723062602</v>
      </c>
      <c r="AT401" s="19">
        <f t="shared" si="1454"/>
        <v>1.5253186443007707</v>
      </c>
      <c r="AU401" s="19">
        <f t="shared" si="1455"/>
        <v>25.509417043593579</v>
      </c>
      <c r="AV401" s="19">
        <f t="shared" si="1456"/>
        <v>17.693885921860044</v>
      </c>
      <c r="AW401" s="19">
        <f t="shared" si="1457"/>
        <v>9.7776733860914948</v>
      </c>
      <c r="AX401" s="250">
        <f t="shared" si="1508"/>
        <v>1.1046747836995927</v>
      </c>
      <c r="AY401" s="250">
        <f t="shared" si="1509"/>
        <v>1.0432303143339023</v>
      </c>
      <c r="AZ401" s="250">
        <f t="shared" si="1510"/>
        <v>1.1297767694215386</v>
      </c>
      <c r="BA401" s="250">
        <f t="shared" si="1511"/>
        <v>1.0244702276108366</v>
      </c>
      <c r="BB401" s="250">
        <f t="shared" si="1512"/>
        <v>0.97406262328113791</v>
      </c>
      <c r="BC401" s="250">
        <f t="shared" si="1513"/>
        <v>0.95761422552018738</v>
      </c>
      <c r="BD401" s="250">
        <f t="shared" si="1514"/>
        <v>0.99368223971909697</v>
      </c>
      <c r="BE401" s="250">
        <f t="shared" si="1515"/>
        <v>1.0086102188810482</v>
      </c>
      <c r="BF401" s="250">
        <f t="shared" si="1516"/>
        <v>1.1009647248420735</v>
      </c>
      <c r="BG401" s="250">
        <f t="shared" si="1517"/>
        <v>0.93329277619131623</v>
      </c>
      <c r="BH401" s="250">
        <f t="shared" si="1518"/>
        <v>1.1190300496281083</v>
      </c>
      <c r="BI401" s="250">
        <f t="shared" si="1519"/>
        <v>1.0630923322164449</v>
      </c>
      <c r="BJ401" s="250">
        <f t="shared" si="1520"/>
        <v>1.0705839328161757</v>
      </c>
      <c r="BK401" s="250">
        <f t="shared" si="1521"/>
        <v>1.0295242215076235</v>
      </c>
      <c r="BL401" s="250">
        <f t="shared" si="1522"/>
        <v>1.0696192473184591</v>
      </c>
      <c r="BM401" s="250">
        <f t="shared" si="1523"/>
        <v>1.0677046578586586</v>
      </c>
      <c r="BN401" s="250">
        <f t="shared" si="1524"/>
        <v>1.0796491468977907</v>
      </c>
      <c r="BO401" s="250">
        <f t="shared" si="1525"/>
        <v>1.0665421679205671</v>
      </c>
      <c r="BP401" s="250">
        <f t="shared" si="1526"/>
        <v>1.1350557667902259</v>
      </c>
      <c r="BQ401" s="250">
        <f t="shared" si="1527"/>
        <v>1.0279786090697229</v>
      </c>
      <c r="BR401" s="250">
        <f t="shared" si="1528"/>
        <v>1.0682542123545065</v>
      </c>
      <c r="BS401" s="250">
        <f t="shared" si="1529"/>
        <v>1.0941707827284168</v>
      </c>
      <c r="BU401" s="3"/>
      <c r="BV401" s="9">
        <f t="shared" si="1459"/>
        <v>0.96939873603474924</v>
      </c>
      <c r="BW401" s="9">
        <f t="shared" si="1460"/>
        <v>1.0941707827284168</v>
      </c>
      <c r="BX401" s="9">
        <f t="shared" si="1461"/>
        <v>1.0393692735217872</v>
      </c>
      <c r="BY401" s="9">
        <f t="shared" si="1462"/>
        <v>1.0084859047533985</v>
      </c>
      <c r="BZ401" s="9">
        <f t="shared" si="1463"/>
        <v>1.0438673989901208</v>
      </c>
      <c r="CA401" s="9">
        <f t="shared" si="1464"/>
        <v>1.0606875954460102</v>
      </c>
      <c r="CB401" s="9">
        <f t="shared" si="1465"/>
        <v>1.0606877737830798</v>
      </c>
      <c r="CC401" s="9"/>
      <c r="CD401" s="9">
        <f t="shared" si="1466"/>
        <v>1.048189262180502</v>
      </c>
      <c r="CE401" s="9">
        <f t="shared" si="1467"/>
        <v>1.0941705987617345</v>
      </c>
      <c r="CF401" s="308">
        <f>BY401/BEA_Output_Data!$AU21</f>
        <v>0.99546907058585732</v>
      </c>
      <c r="CG401" s="35"/>
      <c r="CH401" s="308">
        <f t="shared" si="1468"/>
        <v>1984</v>
      </c>
      <c r="CI401" s="19">
        <f t="shared" si="1469"/>
        <v>7.2784049285917765E-2</v>
      </c>
      <c r="CJ401" s="19">
        <f t="shared" ref="CJ401:CX401" si="1561">D401/$X401</f>
        <v>2.3791873626871792E-2</v>
      </c>
      <c r="CK401" s="19">
        <f t="shared" si="1561"/>
        <v>6.6445942220881076E-3</v>
      </c>
      <c r="CL401" s="19">
        <f t="shared" si="1561"/>
        <v>2.1593705919124524E-6</v>
      </c>
      <c r="CM401" s="19">
        <f t="shared" si="1561"/>
        <v>2.1593705919124524E-6</v>
      </c>
      <c r="CN401" s="19">
        <f t="shared" si="1561"/>
        <v>2.1593705919124524E-6</v>
      </c>
      <c r="CO401" s="19">
        <f t="shared" si="1561"/>
        <v>2.083811657915741E-2</v>
      </c>
      <c r="CP401" s="19">
        <f t="shared" si="1561"/>
        <v>0.13391148175026604</v>
      </c>
      <c r="CQ401" s="19">
        <f t="shared" si="1561"/>
        <v>6.920325736689192E-3</v>
      </c>
      <c r="CR401" s="19">
        <f t="shared" si="1561"/>
        <v>0.14535612990350502</v>
      </c>
      <c r="CS401" s="19">
        <f t="shared" si="1561"/>
        <v>0.19373109078836076</v>
      </c>
      <c r="CT401" s="19">
        <f t="shared" si="1561"/>
        <v>2.3656356639533457E-2</v>
      </c>
      <c r="CU401" s="19">
        <f t="shared" si="1561"/>
        <v>6.0705829906692328E-2</v>
      </c>
      <c r="CV401" s="19">
        <f t="shared" si="1561"/>
        <v>0.186448008626906</v>
      </c>
      <c r="CW401" s="19">
        <f t="shared" si="1561"/>
        <v>2.9476955904906073E-2</v>
      </c>
      <c r="CX401" s="19">
        <f t="shared" si="1561"/>
        <v>1.7995544795403828E-2</v>
      </c>
      <c r="CY401" s="19">
        <f t="shared" ref="CY401:CY427" si="1562">S401/$X401</f>
        <v>1.9368995557368488E-2</v>
      </c>
      <c r="CZ401" s="19">
        <f t="shared" si="1429"/>
        <v>1.2125853961951476E-2</v>
      </c>
      <c r="DA401" s="19">
        <f t="shared" si="1430"/>
        <v>3.6226696999833545E-2</v>
      </c>
      <c r="DB401" s="19">
        <f t="shared" si="1431"/>
        <v>4.7291983811343294E-3</v>
      </c>
      <c r="DC401" s="19">
        <f t="shared" si="1432"/>
        <v>5.2824192216388965E-3</v>
      </c>
      <c r="DD401" s="19"/>
      <c r="DE401" s="19"/>
      <c r="DF401" s="19">
        <f t="shared" si="1530"/>
        <v>7.4099634010520637E-2</v>
      </c>
      <c r="DG401" s="19">
        <f t="shared" si="1486"/>
        <v>2.4202820353863078E-2</v>
      </c>
      <c r="DH401" s="19">
        <f t="shared" si="1486"/>
        <v>6.647840318171728E-3</v>
      </c>
      <c r="DI401" s="19">
        <f t="shared" si="1486"/>
        <v>2.2046578898421098E-6</v>
      </c>
      <c r="DJ401" s="19">
        <f t="shared" si="1486"/>
        <v>2.2046578898421098E-6</v>
      </c>
      <c r="DK401" s="19">
        <f t="shared" si="1486"/>
        <v>2.2046578898421098E-6</v>
      </c>
      <c r="DL401" s="19">
        <f t="shared" si="1486"/>
        <v>2.0616702597181836E-2</v>
      </c>
      <c r="DM401" s="19">
        <f t="shared" si="1486"/>
        <v>0.13458778142976832</v>
      </c>
      <c r="DN401" s="19">
        <f t="shared" si="1486"/>
        <v>6.4604564652691147E-3</v>
      </c>
      <c r="DO401" s="19">
        <f t="shared" si="1486"/>
        <v>0.14738144124539376</v>
      </c>
      <c r="DP401" s="19">
        <f t="shared" si="1486"/>
        <v>0.19268787129944162</v>
      </c>
      <c r="DQ401" s="19">
        <f t="shared" si="1486"/>
        <v>2.4809988385159347E-2</v>
      </c>
      <c r="DR401" s="19">
        <f t="shared" si="1486"/>
        <v>6.11078392435499E-2</v>
      </c>
      <c r="DS401" s="19">
        <f t="shared" si="1486"/>
        <v>0.18367640564173623</v>
      </c>
      <c r="DT401" s="19">
        <f t="shared" si="1486"/>
        <v>2.9488054882530063E-2</v>
      </c>
      <c r="DU401" s="19">
        <f t="shared" si="1486"/>
        <v>1.7911548241246449E-2</v>
      </c>
      <c r="DV401" s="19">
        <f t="shared" si="1486"/>
        <v>1.9097311916810394E-2</v>
      </c>
      <c r="DW401" s="19">
        <f t="shared" si="1487"/>
        <v>1.2198248379477888E-2</v>
      </c>
      <c r="DX401" s="19">
        <f t="shared" si="1488"/>
        <v>3.5010384947812875E-2</v>
      </c>
      <c r="DY401" s="19">
        <f t="shared" si="1489"/>
        <v>4.6215545584657189E-3</v>
      </c>
      <c r="DZ401" s="19">
        <f t="shared" si="1490"/>
        <v>5.3043718413071277E-3</v>
      </c>
      <c r="EA401" s="19">
        <f t="shared" si="1491"/>
        <v>0.99991686973137561</v>
      </c>
      <c r="EB401" s="19"/>
      <c r="EC401" s="19">
        <f t="shared" si="1531"/>
        <v>7.4105794445119486E-2</v>
      </c>
      <c r="ED401" s="19">
        <f t="shared" si="1492"/>
        <v>2.4204832508091485E-2</v>
      </c>
      <c r="EE401" s="19">
        <f t="shared" si="1492"/>
        <v>6.6483930008678109E-3</v>
      </c>
      <c r="EF401" s="19">
        <f t="shared" si="1492"/>
        <v>2.2048411788815844E-6</v>
      </c>
      <c r="EG401" s="19">
        <f t="shared" si="1492"/>
        <v>2.2048411788815844E-6</v>
      </c>
      <c r="EH401" s="19">
        <f t="shared" si="1492"/>
        <v>2.2048411788815844E-6</v>
      </c>
      <c r="EI401" s="19">
        <f t="shared" si="1492"/>
        <v>2.0618416611693377E-2</v>
      </c>
      <c r="EJ401" s="19">
        <f t="shared" si="1492"/>
        <v>0.13459897067835738</v>
      </c>
      <c r="EK401" s="19">
        <f t="shared" si="1492"/>
        <v>6.460993569400119E-3</v>
      </c>
      <c r="EL401" s="19">
        <f t="shared" si="1492"/>
        <v>0.14739369412277972</v>
      </c>
      <c r="EM401" s="19">
        <f t="shared" si="1492"/>
        <v>0.19270389082565093</v>
      </c>
      <c r="EN401" s="19">
        <f t="shared" si="1492"/>
        <v>2.4812051017625566E-2</v>
      </c>
      <c r="EO401" s="19">
        <f t="shared" si="1492"/>
        <v>6.1112919576970751E-2</v>
      </c>
      <c r="EP401" s="19">
        <f t="shared" si="1492"/>
        <v>0.18369167598010452</v>
      </c>
      <c r="EQ401" s="19">
        <f t="shared" si="1492"/>
        <v>2.9490506436251979E-2</v>
      </c>
      <c r="ER401" s="19">
        <f t="shared" si="1492"/>
        <v>1.7913037356853803E-2</v>
      </c>
      <c r="ES401" s="19">
        <f t="shared" si="1492"/>
        <v>1.909889961346569E-2</v>
      </c>
      <c r="ET401" s="19">
        <f t="shared" si="1493"/>
        <v>1.2199262507447153E-2</v>
      </c>
      <c r="EU401" s="19">
        <f t="shared" si="1494"/>
        <v>3.5013295612482565E-2</v>
      </c>
      <c r="EV401" s="19">
        <f t="shared" si="1495"/>
        <v>4.6219387814781885E-3</v>
      </c>
      <c r="EW401" s="19">
        <f t="shared" si="1496"/>
        <v>5.3048128318228388E-3</v>
      </c>
      <c r="EZ401" s="308">
        <f t="shared" si="1532"/>
        <v>-3.5019406151388681E-3</v>
      </c>
      <c r="FA401" s="308">
        <f t="shared" si="1497"/>
        <v>-1.7870082998155058E-2</v>
      </c>
      <c r="FB401" s="308">
        <f t="shared" si="1497"/>
        <v>5.2051266586740967E-2</v>
      </c>
      <c r="FC401" s="308">
        <f t="shared" si="1497"/>
        <v>-9.149248575436645E-3</v>
      </c>
      <c r="FD401" s="308">
        <f t="shared" si="1497"/>
        <v>-2.5085606429268253E-2</v>
      </c>
      <c r="FE401" s="308">
        <f t="shared" si="1497"/>
        <v>1.1659506464935758E-2</v>
      </c>
      <c r="FF401" s="308">
        <f t="shared" si="1497"/>
        <v>1.0818494554913256E-2</v>
      </c>
      <c r="FG401" s="308">
        <f t="shared" si="1497"/>
        <v>-2.385376729423291E-2</v>
      </c>
      <c r="FH401" s="308">
        <f t="shared" si="1497"/>
        <v>0.10038150362502368</v>
      </c>
      <c r="FI401" s="308">
        <f t="shared" si="1497"/>
        <v>-0.18939509491189793</v>
      </c>
      <c r="FJ401" s="308">
        <f t="shared" si="1497"/>
        <v>9.4322523761310562E-2</v>
      </c>
      <c r="FK401" s="308">
        <f t="shared" si="1497"/>
        <v>-0.14367542655605084</v>
      </c>
      <c r="FL401" s="308">
        <f t="shared" si="1497"/>
        <v>-3.5207602842566452E-2</v>
      </c>
      <c r="FM401" s="308">
        <f t="shared" si="1497"/>
        <v>8.0523487420729924E-3</v>
      </c>
      <c r="FN401" s="308">
        <f t="shared" si="1497"/>
        <v>-2.8200972332381051E-2</v>
      </c>
      <c r="FO401" s="308">
        <f t="shared" si="1497"/>
        <v>-2.6497355535280435E-2</v>
      </c>
      <c r="FP401" s="308">
        <f t="shared" si="1497"/>
        <v>-0.19343641564697106</v>
      </c>
      <c r="FQ401" s="308">
        <f t="shared" si="1498"/>
        <v>-9.0314687102060365E-2</v>
      </c>
      <c r="FR401" s="308">
        <f t="shared" si="1498"/>
        <v>-1.8593645336776696E-2</v>
      </c>
      <c r="FS401" s="308">
        <f t="shared" si="1498"/>
        <v>-4.8937111535843313E-3</v>
      </c>
      <c r="FT401" s="308">
        <f t="shared" si="1498"/>
        <v>-1.7063823969614873E-2</v>
      </c>
      <c r="FV401" s="3"/>
      <c r="FW401" s="19">
        <f t="shared" si="1499"/>
        <v>0.97674615428519118</v>
      </c>
      <c r="FX401" s="19">
        <f t="shared" si="1533"/>
        <v>0.82461930295736086</v>
      </c>
      <c r="FY401" s="19">
        <f t="shared" si="1500"/>
        <v>1.0438673989901208</v>
      </c>
      <c r="GA401" s="19">
        <f t="shared" si="1501"/>
        <v>1.0051462668105011</v>
      </c>
      <c r="GB401" s="19">
        <f t="shared" si="1534"/>
        <v>0.85913267718527631</v>
      </c>
      <c r="GC401" s="19">
        <f t="shared" si="1502"/>
        <v>1.0393692735217872</v>
      </c>
      <c r="GE401" s="19">
        <f t="shared" si="1503"/>
        <v>0.96904464369385268</v>
      </c>
      <c r="GF401" s="19">
        <f t="shared" si="1535"/>
        <v>0.88531306931120857</v>
      </c>
      <c r="GG401" s="19">
        <f t="shared" si="1504"/>
        <v>1.0084859047533985</v>
      </c>
      <c r="GI401" s="19" t="e">
        <f>#REF!</f>
        <v>#REF!</v>
      </c>
      <c r="GJ401" s="19" t="e">
        <f t="shared" si="1505"/>
        <v>#REF!</v>
      </c>
      <c r="GK401" s="308">
        <f t="shared" si="1506"/>
        <v>1.0606877737830798</v>
      </c>
      <c r="GM401" s="3">
        <f t="shared" si="1538"/>
        <v>1984</v>
      </c>
      <c r="GN401" s="328">
        <f t="shared" si="1536"/>
        <v>-1.1159880161254861E-2</v>
      </c>
      <c r="GO401" s="328">
        <f t="shared" si="1539"/>
        <v>-1.6130053907084019E-3</v>
      </c>
      <c r="GP401" s="328">
        <f t="shared" si="1540"/>
        <v>-6.379122832116099E-4</v>
      </c>
      <c r="GQ401" s="328">
        <f t="shared" si="1541"/>
        <v>0</v>
      </c>
      <c r="GR401" s="328">
        <f t="shared" si="1542"/>
        <v>0</v>
      </c>
      <c r="GS401" s="328">
        <f t="shared" si="1543"/>
        <v>0</v>
      </c>
      <c r="GT401" s="328">
        <f t="shared" si="1544"/>
        <v>3.1215616137239316E-4</v>
      </c>
      <c r="GU401" s="328">
        <f t="shared" si="1545"/>
        <v>-9.9928379292929231E-3</v>
      </c>
      <c r="GV401" s="328">
        <f t="shared" si="1546"/>
        <v>-1.6923267347516743E-4</v>
      </c>
      <c r="GW401" s="328">
        <f t="shared" si="1547"/>
        <v>-7.1969880041317146E-3</v>
      </c>
      <c r="GX401" s="328">
        <f t="shared" si="1548"/>
        <v>-1.8009670936561868E-2</v>
      </c>
      <c r="GY401" s="328">
        <f t="shared" si="1549"/>
        <v>5.1698014573613291E-4</v>
      </c>
      <c r="GZ401" s="328">
        <f t="shared" si="1550"/>
        <v>-5.1875666567945003E-4</v>
      </c>
      <c r="HA401" s="328">
        <f t="shared" si="1551"/>
        <v>9.8546573686936773E-3</v>
      </c>
      <c r="HB401" s="328">
        <f t="shared" si="1552"/>
        <v>4.512912936050148E-4</v>
      </c>
      <c r="HC401" s="328">
        <f t="shared" si="1553"/>
        <v>-3.1285648901649898E-4</v>
      </c>
      <c r="HD401" s="328">
        <f t="shared" si="1554"/>
        <v>3.6560872649727813E-3</v>
      </c>
      <c r="HE401" s="328">
        <f t="shared" si="1555"/>
        <v>3.4503895325918452E-4</v>
      </c>
      <c r="HF401" s="328">
        <f t="shared" si="1556"/>
        <v>2.6826755173892129E-3</v>
      </c>
      <c r="HG401" s="328">
        <f t="shared" si="1557"/>
        <v>2.0381263729239189E-4</v>
      </c>
      <c r="HH401" s="328">
        <f t="shared" si="1558"/>
        <v>1.4384496184299882E-4</v>
      </c>
      <c r="HI401" s="3">
        <f t="shared" si="1559"/>
        <v>-3.144459622916871E-2</v>
      </c>
      <c r="HK401" s="308">
        <f t="shared" si="1560"/>
        <v>0.96904464369385268</v>
      </c>
    </row>
    <row r="402" spans="1:219" s="308" customFormat="1" hidden="1" x14ac:dyDescent="0.2">
      <c r="A402" s="320" t="s">
        <v>557</v>
      </c>
      <c r="B402" s="1">
        <f t="shared" si="1507"/>
        <v>1985</v>
      </c>
      <c r="C402" s="60">
        <f>Conversion_factors!$M47*C266+C341</f>
        <v>1338.7950504412083</v>
      </c>
      <c r="D402" s="60">
        <f>Conversion_factors!$M47*D266+D341</f>
        <v>440.60387080887563</v>
      </c>
      <c r="E402" s="60">
        <f>Conversion_factors!$M47*E266+E341</f>
        <v>111.70674468564874</v>
      </c>
      <c r="F402" s="60">
        <f>Conversion_factors!$M47*F266+F341</f>
        <v>4.2829220060061658E-2</v>
      </c>
      <c r="G402" s="60">
        <f>Conversion_factors!$M47*G266+G341</f>
        <v>4.2829220060061658E-2</v>
      </c>
      <c r="H402" s="60">
        <f>Conversion_factors!$M47*H266+H341</f>
        <v>4.2829220060061658E-2</v>
      </c>
      <c r="I402" s="60">
        <f>Conversion_factors!$M47*I266+I341</f>
        <v>418.95900599955496</v>
      </c>
      <c r="J402" s="60">
        <f>Conversion_factors!$M47*J266+J341</f>
        <v>2582.5742442471983</v>
      </c>
      <c r="K402" s="60">
        <f>Conversion_factors!$M47*K266+K341</f>
        <v>128.70016858653111</v>
      </c>
      <c r="L402" s="60">
        <f>Conversion_factors!$M47*L266+L341</f>
        <v>2913.2820982597282</v>
      </c>
      <c r="M402" s="60">
        <f>Conversion_factors!$M47*M266+M341</f>
        <v>3414.3024741222089</v>
      </c>
      <c r="N402" s="60">
        <f>Conversion_factors!$M47*N266+N341</f>
        <v>458.09083049048951</v>
      </c>
      <c r="O402" s="60">
        <f>Conversion_factors!$M47*O266+O341</f>
        <v>1133.4732340977807</v>
      </c>
      <c r="P402" s="60">
        <f>Conversion_factors!$M47*P266+P341</f>
        <v>3383.5457539567306</v>
      </c>
      <c r="Q402" s="60">
        <f>Conversion_factors!$M47*Q266+Q341</f>
        <v>553.09050524420127</v>
      </c>
      <c r="R402" s="60">
        <f>Conversion_factors!$M47*R266+R341</f>
        <v>333.97491847152577</v>
      </c>
      <c r="S402" s="60">
        <f>Conversion_factors!$M47*S266+S341</f>
        <v>400.91224668873969</v>
      </c>
      <c r="T402" s="60">
        <f>Conversion_factors!$M47*T266+T341</f>
        <v>223.85174271936793</v>
      </c>
      <c r="U402" s="60">
        <f>Conversion_factors!$M47*U266+U341</f>
        <v>673.05976165772802</v>
      </c>
      <c r="V402" s="60">
        <f>Conversion_factors!$M47*V266+V341</f>
        <v>91.832255142862238</v>
      </c>
      <c r="W402" s="60">
        <f>Conversion_factors!$M47*W266+W341</f>
        <v>98.419669988761058</v>
      </c>
      <c r="X402" s="124">
        <f t="shared" si="1433"/>
        <v>18699.303063269323</v>
      </c>
      <c r="Z402" s="19">
        <f t="shared" si="1434"/>
        <v>2.7151696068877675</v>
      </c>
      <c r="AA402" s="19">
        <f t="shared" si="1435"/>
        <v>6.5239338284268822</v>
      </c>
      <c r="AB402" s="19">
        <f t="shared" si="1436"/>
        <v>1.4515258870296888</v>
      </c>
      <c r="AC402" s="19">
        <f t="shared" si="1437"/>
        <v>8.6860641257572357E-5</v>
      </c>
      <c r="AD402" s="19">
        <f t="shared" si="1438"/>
        <v>6.3416373778563465E-4</v>
      </c>
      <c r="AE402" s="19">
        <f t="shared" si="1439"/>
        <v>5.5652612394547368E-4</v>
      </c>
      <c r="AF402" s="19">
        <f t="shared" si="1440"/>
        <v>5.4209815984160343</v>
      </c>
      <c r="AG402" s="19">
        <f t="shared" si="1441"/>
        <v>18.683994493618847</v>
      </c>
      <c r="AH402" s="19">
        <f t="shared" si="1442"/>
        <v>1.6508555490055472</v>
      </c>
      <c r="AI402" s="19">
        <f t="shared" si="1443"/>
        <v>8.9806050743775874</v>
      </c>
      <c r="AJ402" s="19">
        <f t="shared" si="1444"/>
        <v>8.6312196410714996</v>
      </c>
      <c r="AK402" s="19">
        <f t="shared" si="1445"/>
        <v>4.5279633946063118</v>
      </c>
      <c r="AL402" s="19">
        <f t="shared" si="1446"/>
        <v>14.950490664213861</v>
      </c>
      <c r="AM402" s="19">
        <f t="shared" si="1447"/>
        <v>21.931308801485041</v>
      </c>
      <c r="AN402" s="19">
        <f t="shared" si="1448"/>
        <v>2.6713820348732855</v>
      </c>
      <c r="AO402" s="19">
        <f t="shared" si="1449"/>
        <v>1.5787114848226298</v>
      </c>
      <c r="AP402" s="19">
        <f t="shared" si="1450"/>
        <v>8.2463087823531627</v>
      </c>
      <c r="AQ402" s="19">
        <f t="shared" si="1451"/>
        <v>2.5196084206793339</v>
      </c>
      <c r="AR402" s="19">
        <f t="shared" si="1452"/>
        <v>1.4921659945250592</v>
      </c>
      <c r="AS402" s="19">
        <f t="shared" si="1453"/>
        <v>1.7245373168908229</v>
      </c>
      <c r="AT402" s="19">
        <f t="shared" si="1454"/>
        <v>1.4278611089572606</v>
      </c>
      <c r="AU402" s="19">
        <f t="shared" si="1455"/>
        <v>23.313926350677608</v>
      </c>
      <c r="AV402" s="19">
        <f t="shared" si="1456"/>
        <v>17.351648132894674</v>
      </c>
      <c r="AW402" s="19">
        <f t="shared" si="1457"/>
        <v>9.7335616674857945</v>
      </c>
      <c r="AX402" s="250">
        <f t="shared" si="1508"/>
        <v>1</v>
      </c>
      <c r="AY402" s="250">
        <f t="shared" si="1509"/>
        <v>1</v>
      </c>
      <c r="AZ402" s="250">
        <f t="shared" si="1510"/>
        <v>1</v>
      </c>
      <c r="BA402" s="250">
        <f t="shared" si="1511"/>
        <v>1</v>
      </c>
      <c r="BB402" s="250">
        <f t="shared" si="1512"/>
        <v>1</v>
      </c>
      <c r="BC402" s="250">
        <f t="shared" si="1513"/>
        <v>1</v>
      </c>
      <c r="BD402" s="250">
        <f t="shared" si="1514"/>
        <v>1</v>
      </c>
      <c r="BE402" s="250">
        <f t="shared" si="1515"/>
        <v>1</v>
      </c>
      <c r="BF402" s="250">
        <f t="shared" si="1516"/>
        <v>1</v>
      </c>
      <c r="BG402" s="250">
        <f t="shared" si="1517"/>
        <v>1</v>
      </c>
      <c r="BH402" s="250">
        <f t="shared" si="1518"/>
        <v>1</v>
      </c>
      <c r="BI402" s="250">
        <f t="shared" si="1519"/>
        <v>1</v>
      </c>
      <c r="BJ402" s="250">
        <f t="shared" si="1520"/>
        <v>1</v>
      </c>
      <c r="BK402" s="250">
        <f t="shared" si="1521"/>
        <v>1</v>
      </c>
      <c r="BL402" s="250">
        <f t="shared" si="1522"/>
        <v>1</v>
      </c>
      <c r="BM402" s="250">
        <f t="shared" si="1523"/>
        <v>1</v>
      </c>
      <c r="BN402" s="250">
        <f t="shared" si="1524"/>
        <v>1</v>
      </c>
      <c r="BO402" s="250">
        <f t="shared" si="1525"/>
        <v>1</v>
      </c>
      <c r="BP402" s="250">
        <f t="shared" si="1526"/>
        <v>1</v>
      </c>
      <c r="BQ402" s="250">
        <f t="shared" si="1527"/>
        <v>1</v>
      </c>
      <c r="BR402" s="250">
        <f t="shared" si="1528"/>
        <v>1</v>
      </c>
      <c r="BS402" s="250">
        <f t="shared" si="1529"/>
        <v>1</v>
      </c>
      <c r="BU402" s="3"/>
      <c r="BV402" s="9">
        <f t="shared" si="1459"/>
        <v>1</v>
      </c>
      <c r="BW402" s="9">
        <f t="shared" si="1460"/>
        <v>1</v>
      </c>
      <c r="BX402" s="9">
        <f t="shared" si="1461"/>
        <v>1</v>
      </c>
      <c r="BY402" s="9">
        <f t="shared" si="1462"/>
        <v>1</v>
      </c>
      <c r="BZ402" s="9">
        <f t="shared" si="1463"/>
        <v>1</v>
      </c>
      <c r="CA402" s="9">
        <f t="shared" si="1464"/>
        <v>1</v>
      </c>
      <c r="CB402" s="9">
        <f t="shared" si="1465"/>
        <v>1.0000000000000002</v>
      </c>
      <c r="CC402" s="9"/>
      <c r="CD402" s="9">
        <f t="shared" si="1466"/>
        <v>1</v>
      </c>
      <c r="CE402" s="9">
        <f t="shared" si="1467"/>
        <v>1</v>
      </c>
      <c r="CF402" s="308">
        <f>BY402/BEA_Output_Data!$AU22</f>
        <v>1</v>
      </c>
      <c r="CG402" s="35"/>
      <c r="CH402" s="308">
        <f t="shared" si="1468"/>
        <v>1985</v>
      </c>
      <c r="CI402" s="19">
        <f t="shared" si="1469"/>
        <v>7.15959865408555E-2</v>
      </c>
      <c r="CJ402" s="19">
        <f t="shared" ref="CJ402:CJ427" si="1563">D402/$X402</f>
        <v>2.3562582483319671E-2</v>
      </c>
      <c r="CK402" s="19">
        <f t="shared" ref="CK402:CK427" si="1564">E402/$X402</f>
        <v>5.9738453517592391E-3</v>
      </c>
      <c r="CL402" s="19">
        <f t="shared" ref="CL402:CL427" si="1565">F402/$X402</f>
        <v>2.2904179859082697E-6</v>
      </c>
      <c r="CM402" s="19">
        <f t="shared" ref="CM402:CM427" si="1566">G402/$X402</f>
        <v>2.2904179859082697E-6</v>
      </c>
      <c r="CN402" s="19">
        <f t="shared" ref="CN402:CN427" si="1567">H402/$X402</f>
        <v>2.2904179859082697E-6</v>
      </c>
      <c r="CO402" s="19">
        <f t="shared" ref="CO402:CO427" si="1568">I402/$X402</f>
        <v>2.2405059941646061E-2</v>
      </c>
      <c r="CP402" s="19">
        <f t="shared" ref="CP402:CP427" si="1569">J402/$X402</f>
        <v>0.13811072185466092</v>
      </c>
      <c r="CQ402" s="19">
        <f t="shared" ref="CQ402:CQ427" si="1570">K402/$X402</f>
        <v>6.8826184671734823E-3</v>
      </c>
      <c r="CR402" s="19">
        <f t="shared" ref="CR402:CR427" si="1571">L402/$X402</f>
        <v>0.15579629296357209</v>
      </c>
      <c r="CS402" s="19">
        <f t="shared" ref="CS402:CS427" si="1572">M402/$X402</f>
        <v>0.18258982500951368</v>
      </c>
      <c r="CT402" s="19">
        <f t="shared" ref="CT402:CT427" si="1573">N402/$X402</f>
        <v>2.4497748870133475E-2</v>
      </c>
      <c r="CU402" s="19">
        <f t="shared" ref="CU402:CU427" si="1574">O402/$X402</f>
        <v>6.0615801041496574E-2</v>
      </c>
      <c r="CV402" s="19">
        <f t="shared" ref="CV402:CV427" si="1575">P402/$X402</f>
        <v>0.18094501931480877</v>
      </c>
      <c r="CW402" s="19">
        <f t="shared" ref="CW402:CW427" si="1576">Q402/$X402</f>
        <v>2.9578134723674605E-2</v>
      </c>
      <c r="CX402" s="19">
        <f t="shared" ref="CX402:CX427" si="1577">R402/$X402</f>
        <v>1.7860286949813987E-2</v>
      </c>
      <c r="CY402" s="19">
        <f t="shared" si="1562"/>
        <v>2.1439956630054508E-2</v>
      </c>
      <c r="CZ402" s="19">
        <f t="shared" si="1429"/>
        <v>1.1971127584913876E-2</v>
      </c>
      <c r="DA402" s="19">
        <f t="shared" si="1430"/>
        <v>3.5993842090286575E-2</v>
      </c>
      <c r="DB402" s="19">
        <f t="shared" si="1431"/>
        <v>4.9109988127443395E-3</v>
      </c>
      <c r="DC402" s="19">
        <f t="shared" si="1432"/>
        <v>5.2632801156148384E-3</v>
      </c>
      <c r="DD402" s="19"/>
      <c r="DE402" s="19"/>
      <c r="DF402" s="19">
        <f t="shared" si="1530"/>
        <v>7.2188388511549337E-2</v>
      </c>
      <c r="DG402" s="19">
        <f t="shared" si="1486"/>
        <v>2.3677043015286139E-2</v>
      </c>
      <c r="DH402" s="19">
        <f t="shared" si="1486"/>
        <v>6.3032728874788113E-3</v>
      </c>
      <c r="DI402" s="19">
        <f t="shared" si="1486"/>
        <v>2.2242509102821438E-6</v>
      </c>
      <c r="DJ402" s="19">
        <f t="shared" si="1486"/>
        <v>2.2242509102821438E-6</v>
      </c>
      <c r="DK402" s="19">
        <f t="shared" si="1486"/>
        <v>2.2242509102821438E-6</v>
      </c>
      <c r="DL402" s="19">
        <f t="shared" si="1486"/>
        <v>2.1612121750344375E-2</v>
      </c>
      <c r="DM402" s="19">
        <f t="shared" si="1486"/>
        <v>0.13600029708509076</v>
      </c>
      <c r="DN402" s="19">
        <f t="shared" si="1486"/>
        <v>6.9014549336013711E-3</v>
      </c>
      <c r="DO402" s="19">
        <f t="shared" si="1486"/>
        <v>0.15051586991952709</v>
      </c>
      <c r="DP402" s="19">
        <f t="shared" si="1486"/>
        <v>0.18810547077486953</v>
      </c>
      <c r="DQ402" s="19">
        <f t="shared" si="1486"/>
        <v>2.4074602293881975E-2</v>
      </c>
      <c r="DR402" s="19">
        <f t="shared" si="1486"/>
        <v>6.0660804339507324E-2</v>
      </c>
      <c r="DS402" s="19">
        <f t="shared" si="1486"/>
        <v>0.18368277541249137</v>
      </c>
      <c r="DT402" s="19">
        <f t="shared" si="1486"/>
        <v>2.9527516422732825E-2</v>
      </c>
      <c r="DU402" s="19">
        <f t="shared" si="1486"/>
        <v>1.7927830834121302E-2</v>
      </c>
      <c r="DV402" s="19">
        <f t="shared" ref="DV402:DV427" si="1578">(CY402-CY401)/LN(CY402/CY401)</f>
        <v>2.0386947957835529E-2</v>
      </c>
      <c r="DW402" s="19">
        <f t="shared" si="1487"/>
        <v>1.2048325188966447E-2</v>
      </c>
      <c r="DX402" s="19">
        <f t="shared" si="1488"/>
        <v>3.6110144415468809E-2</v>
      </c>
      <c r="DY402" s="19">
        <f t="shared" si="1489"/>
        <v>4.8195271264010473E-3</v>
      </c>
      <c r="DZ402" s="19">
        <f t="shared" si="1490"/>
        <v>5.2728438794469347E-3</v>
      </c>
      <c r="EA402" s="19">
        <f t="shared" si="1491"/>
        <v>0.99982190950133187</v>
      </c>
      <c r="EB402" s="19"/>
      <c r="EC402" s="19">
        <f t="shared" si="1531"/>
        <v>7.2201246867608454E-2</v>
      </c>
      <c r="ED402" s="19">
        <f t="shared" si="1492"/>
        <v>2.368126042276392E-2</v>
      </c>
      <c r="EE402" s="19">
        <f t="shared" si="1492"/>
        <v>6.3043956404422192E-3</v>
      </c>
      <c r="EF402" s="19">
        <f t="shared" si="1492"/>
        <v>2.2246470987933283E-6</v>
      </c>
      <c r="EG402" s="19">
        <f t="shared" si="1492"/>
        <v>2.2246470987933283E-6</v>
      </c>
      <c r="EH402" s="19">
        <f t="shared" si="1492"/>
        <v>2.2246470987933283E-6</v>
      </c>
      <c r="EI402" s="19">
        <f t="shared" si="1492"/>
        <v>2.1615971349461197E-2</v>
      </c>
      <c r="EJ402" s="19">
        <f t="shared" si="1492"/>
        <v>0.1360245217600021</v>
      </c>
      <c r="EK402" s="19">
        <f t="shared" si="1492"/>
        <v>6.9026842360791233E-3</v>
      </c>
      <c r="EL402" s="19">
        <f t="shared" si="1492"/>
        <v>0.15054268014050415</v>
      </c>
      <c r="EM402" s="19">
        <f t="shared" si="1492"/>
        <v>0.18813897653902026</v>
      </c>
      <c r="EN402" s="19">
        <f t="shared" si="1492"/>
        <v>2.4078890515501255E-2</v>
      </c>
      <c r="EO402" s="19">
        <f t="shared" si="1492"/>
        <v>6.0671609376676212E-2</v>
      </c>
      <c r="EP402" s="19">
        <f t="shared" si="1492"/>
        <v>0.18371549339632337</v>
      </c>
      <c r="EQ402" s="19">
        <f t="shared" si="1492"/>
        <v>2.9532775929525169E-2</v>
      </c>
      <c r="ER402" s="19">
        <f t="shared" si="1492"/>
        <v>1.7931024179159E-2</v>
      </c>
      <c r="ES402" s="19">
        <f t="shared" ref="ES402:ES427" si="1579">DV402/$EA402</f>
        <v>2.0390579326275877E-2</v>
      </c>
      <c r="ET402" s="19">
        <f t="shared" si="1493"/>
        <v>1.2050471263402932E-2</v>
      </c>
      <c r="EU402" s="19">
        <f t="shared" si="1494"/>
        <v>3.6116576434576227E-2</v>
      </c>
      <c r="EV402" s="19">
        <f t="shared" si="1495"/>
        <v>4.8203855912747704E-3</v>
      </c>
      <c r="EW402" s="19">
        <f t="shared" si="1496"/>
        <v>5.2737830901073198E-3</v>
      </c>
      <c r="EZ402" s="308">
        <f t="shared" si="1532"/>
        <v>-9.9550978256995756E-2</v>
      </c>
      <c r="FA402" s="308">
        <f t="shared" si="1497"/>
        <v>-4.2321970753766543E-2</v>
      </c>
      <c r="FB402" s="308">
        <f t="shared" si="1497"/>
        <v>-0.12202006402435975</v>
      </c>
      <c r="FC402" s="308">
        <f t="shared" si="1497"/>
        <v>-2.4175627865416091E-2</v>
      </c>
      <c r="FD402" s="308">
        <f t="shared" si="1497"/>
        <v>2.6279682456600124E-2</v>
      </c>
      <c r="FE402" s="308">
        <f t="shared" si="1497"/>
        <v>4.3310269460047034E-2</v>
      </c>
      <c r="FF402" s="308">
        <f t="shared" si="1497"/>
        <v>6.3378017845884893E-3</v>
      </c>
      <c r="FG402" s="308">
        <f t="shared" si="1497"/>
        <v>-8.5733623571772957E-3</v>
      </c>
      <c r="FH402" s="308">
        <f t="shared" si="1497"/>
        <v>-9.6186818028433541E-2</v>
      </c>
      <c r="FI402" s="308">
        <f t="shared" si="1497"/>
        <v>6.9036326511839954E-2</v>
      </c>
      <c r="FJ402" s="308">
        <f t="shared" si="1497"/>
        <v>-0.11246228297110997</v>
      </c>
      <c r="FK402" s="308">
        <f t="shared" si="1497"/>
        <v>-6.118195562198149E-2</v>
      </c>
      <c r="FL402" s="308">
        <f t="shared" si="1497"/>
        <v>-6.8204231220380579E-2</v>
      </c>
      <c r="FM402" s="308">
        <f t="shared" si="1497"/>
        <v>-2.9096774656851135E-2</v>
      </c>
      <c r="FN402" s="308">
        <f t="shared" si="1497"/>
        <v>-6.730274151883929E-2</v>
      </c>
      <c r="FO402" s="308">
        <f t="shared" si="1497"/>
        <v>-6.5511164708908748E-2</v>
      </c>
      <c r="FP402" s="308">
        <f t="shared" ref="FP402:FP427" si="1580">LN(BN402/BN401)</f>
        <v>-7.6636124372866127E-2</v>
      </c>
      <c r="FQ402" s="308">
        <f t="shared" si="1498"/>
        <v>-6.4421796751076621E-2</v>
      </c>
      <c r="FR402" s="308">
        <f t="shared" si="1498"/>
        <v>-0.12668178346222544</v>
      </c>
      <c r="FS402" s="308">
        <f t="shared" si="1498"/>
        <v>-2.759435851854283E-2</v>
      </c>
      <c r="FT402" s="308">
        <f t="shared" si="1498"/>
        <v>-6.6025738763341876E-2</v>
      </c>
      <c r="FV402" s="3"/>
      <c r="FW402" s="19">
        <f t="shared" si="1499"/>
        <v>0.95797608103044518</v>
      </c>
      <c r="FX402" s="19">
        <f t="shared" si="1533"/>
        <v>0.78996556818914998</v>
      </c>
      <c r="FY402" s="19">
        <f t="shared" si="1500"/>
        <v>1</v>
      </c>
      <c r="GA402" s="19">
        <f t="shared" si="1501"/>
        <v>0.96212195749409757</v>
      </c>
      <c r="GB402" s="19">
        <f t="shared" si="1534"/>
        <v>0.82659041312064263</v>
      </c>
      <c r="GC402" s="19">
        <f t="shared" si="1502"/>
        <v>1</v>
      </c>
      <c r="GE402" s="19">
        <f t="shared" si="1503"/>
        <v>0.99158549989305655</v>
      </c>
      <c r="GF402" s="19">
        <f t="shared" si="1535"/>
        <v>0.87786360239481098</v>
      </c>
      <c r="GG402" s="19">
        <f t="shared" si="1504"/>
        <v>1</v>
      </c>
      <c r="GI402" s="19" t="e">
        <f>#REF!</f>
        <v>#REF!</v>
      </c>
      <c r="GJ402" s="19" t="e">
        <f t="shared" si="1505"/>
        <v>#REF!</v>
      </c>
      <c r="GK402" s="308">
        <f t="shared" si="1506"/>
        <v>1.0000000000000002</v>
      </c>
      <c r="GM402" s="3">
        <f t="shared" si="1538"/>
        <v>1985</v>
      </c>
      <c r="GN402" s="328">
        <f t="shared" si="1536"/>
        <v>1.8094147497609413E-3</v>
      </c>
      <c r="GO402" s="328">
        <f t="shared" si="1539"/>
        <v>-1.0421122370072619E-3</v>
      </c>
      <c r="GP402" s="328">
        <f t="shared" si="1540"/>
        <v>-3.5703378641187007E-4</v>
      </c>
      <c r="GQ402" s="328">
        <f t="shared" si="1541"/>
        <v>0</v>
      </c>
      <c r="GR402" s="328">
        <f t="shared" si="1542"/>
        <v>0</v>
      </c>
      <c r="GS402" s="328">
        <f t="shared" si="1543"/>
        <v>0</v>
      </c>
      <c r="GT402" s="328">
        <f t="shared" si="1544"/>
        <v>-4.8259482227200683E-5</v>
      </c>
      <c r="GU402" s="328">
        <f t="shared" si="1545"/>
        <v>-2.1105243809529249E-3</v>
      </c>
      <c r="GV402" s="328">
        <f t="shared" si="1546"/>
        <v>-9.0829780449969781E-5</v>
      </c>
      <c r="GW402" s="328">
        <f t="shared" si="1547"/>
        <v>2.3449624958831759E-2</v>
      </c>
      <c r="GX402" s="328">
        <f t="shared" si="1548"/>
        <v>-6.2598924812396605E-3</v>
      </c>
      <c r="GY402" s="328">
        <f t="shared" si="1549"/>
        <v>1.0990503595771704E-3</v>
      </c>
      <c r="GZ402" s="328">
        <f t="shared" si="1550"/>
        <v>-1.4791503701006453E-5</v>
      </c>
      <c r="HA402" s="328">
        <f t="shared" si="1551"/>
        <v>-2.580832112357483E-2</v>
      </c>
      <c r="HB402" s="328">
        <f t="shared" si="1552"/>
        <v>1.9318957276780104E-4</v>
      </c>
      <c r="HC402" s="328">
        <f t="shared" si="1553"/>
        <v>-1.0794433435186478E-3</v>
      </c>
      <c r="HD402" s="328">
        <f t="shared" si="1554"/>
        <v>2.9665990799670828E-3</v>
      </c>
      <c r="HE402" s="328">
        <f t="shared" si="1555"/>
        <v>-2.4523458593501517E-5</v>
      </c>
      <c r="HF402" s="328">
        <f t="shared" si="1556"/>
        <v>-1.0759363034769961E-3</v>
      </c>
      <c r="HG402" s="328">
        <f t="shared" si="1557"/>
        <v>-1.3354260130316826E-4</v>
      </c>
      <c r="HH402" s="328">
        <f t="shared" si="1558"/>
        <v>7.7229893898016929E-5</v>
      </c>
      <c r="HI402" s="3">
        <f t="shared" si="1559"/>
        <v>-8.4501018676542694E-3</v>
      </c>
      <c r="HK402" s="308">
        <f t="shared" si="1560"/>
        <v>0.99158549989305655</v>
      </c>
    </row>
    <row r="403" spans="1:219" s="308" customFormat="1" hidden="1" x14ac:dyDescent="0.2">
      <c r="A403" s="320" t="s">
        <v>557</v>
      </c>
      <c r="B403" s="1">
        <f t="shared" si="1507"/>
        <v>1986</v>
      </c>
      <c r="C403" s="60">
        <f>Conversion_factors!$M48*C267+C342</f>
        <v>1384.5611094720625</v>
      </c>
      <c r="D403" s="60">
        <f>Conversion_factors!$M48*D267+D342</f>
        <v>461.41085763334127</v>
      </c>
      <c r="E403" s="60">
        <f>Conversion_factors!$M48*E267+E342</f>
        <v>122.77498419997812</v>
      </c>
      <c r="F403" s="60">
        <f>Conversion_factors!$M48*F267+F342</f>
        <v>4.2829220060061658E-2</v>
      </c>
      <c r="G403" s="60">
        <f>Conversion_factors!$M48*G267+G342</f>
        <v>4.2829220060061658E-2</v>
      </c>
      <c r="H403" s="60">
        <f>Conversion_factors!$M48*H267+H342</f>
        <v>4.2829220060061658E-2</v>
      </c>
      <c r="I403" s="60">
        <f>Conversion_factors!$M48*I267+I342</f>
        <v>436.11759819567158</v>
      </c>
      <c r="J403" s="60">
        <f>Conversion_factors!$M48*J267+J342</f>
        <v>2614.0485890548935</v>
      </c>
      <c r="K403" s="60">
        <f>Conversion_factors!$M48*K267+K342</f>
        <v>140.9116373263881</v>
      </c>
      <c r="L403" s="60">
        <f>Conversion_factors!$M48*L267+L342</f>
        <v>3265.4796421986766</v>
      </c>
      <c r="M403" s="60">
        <f>Conversion_factors!$M48*M267+M342</f>
        <v>3376.881883078494</v>
      </c>
      <c r="N403" s="60">
        <f>Conversion_factors!$M48*N267+N342</f>
        <v>476.93551238701582</v>
      </c>
      <c r="O403" s="60">
        <f>Conversion_factors!$M48*O267+O342</f>
        <v>1188.7775847059529</v>
      </c>
      <c r="P403" s="60">
        <f>Conversion_factors!$M48*P267+P342</f>
        <v>3187.3840854678147</v>
      </c>
      <c r="Q403" s="60">
        <f>Conversion_factors!$M48*Q267+Q342</f>
        <v>561.07846674783286</v>
      </c>
      <c r="R403" s="60">
        <f>Conversion_factors!$M48*R267+R342</f>
        <v>344.60159294161713</v>
      </c>
      <c r="S403" s="60">
        <f>Conversion_factors!$M48*S267+S342</f>
        <v>418.37215525559856</v>
      </c>
      <c r="T403" s="60">
        <f>Conversion_factors!$M48*T267+T342</f>
        <v>233.55027375661138</v>
      </c>
      <c r="U403" s="60">
        <f>Conversion_factors!$M48*U267+U342</f>
        <v>696.99529938274452</v>
      </c>
      <c r="V403" s="60">
        <f>Conversion_factors!$M48*V267+V342</f>
        <v>99.85318357203289</v>
      </c>
      <c r="W403" s="60">
        <f>Conversion_factors!$M48*W267+W342</f>
        <v>106.40093038931451</v>
      </c>
      <c r="X403" s="124">
        <f t="shared" si="1433"/>
        <v>19116.263873426218</v>
      </c>
      <c r="Z403" s="19">
        <f t="shared" si="1434"/>
        <v>2.7833660309174308</v>
      </c>
      <c r="AA403" s="19">
        <f t="shared" si="1435"/>
        <v>6.608456640668714</v>
      </c>
      <c r="AB403" s="19">
        <f t="shared" si="1436"/>
        <v>1.6200528777879371</v>
      </c>
      <c r="AC403" s="19">
        <f t="shared" si="1437"/>
        <v>8.6099050038548273E-5</v>
      </c>
      <c r="AD403" s="19">
        <f t="shared" si="1438"/>
        <v>6.1341218794094593E-4</v>
      </c>
      <c r="AE403" s="19">
        <f t="shared" si="1439"/>
        <v>5.6514445238045564E-4</v>
      </c>
      <c r="AF403" s="19">
        <f t="shared" si="1440"/>
        <v>5.2757093751500443</v>
      </c>
      <c r="AG403" s="19">
        <f t="shared" si="1441"/>
        <v>18.460373825054262</v>
      </c>
      <c r="AH403" s="19">
        <f t="shared" si="1442"/>
        <v>1.7464993704350584</v>
      </c>
      <c r="AI403" s="19">
        <f t="shared" si="1443"/>
        <v>10.847113648665189</v>
      </c>
      <c r="AJ403" s="19">
        <f t="shared" si="1444"/>
        <v>8.438245303971188</v>
      </c>
      <c r="AK403" s="19">
        <f t="shared" si="1445"/>
        <v>4.4650895329825104</v>
      </c>
      <c r="AL403" s="19">
        <f t="shared" si="1446"/>
        <v>15.273847256438817</v>
      </c>
      <c r="AM403" s="19">
        <f t="shared" si="1447"/>
        <v>21.255185711166988</v>
      </c>
      <c r="AN403" s="19">
        <f t="shared" si="1448"/>
        <v>2.733016375152967</v>
      </c>
      <c r="AO403" s="19">
        <f t="shared" si="1449"/>
        <v>1.6671433934514353</v>
      </c>
      <c r="AP403" s="19">
        <f t="shared" si="1450"/>
        <v>8.2098861729267618</v>
      </c>
      <c r="AQ403" s="19">
        <f t="shared" si="1451"/>
        <v>2.5978870240228704</v>
      </c>
      <c r="AR403" s="19">
        <f t="shared" si="1452"/>
        <v>1.4848089439536103</v>
      </c>
      <c r="AS403" s="19">
        <f t="shared" si="1453"/>
        <v>1.8180270647063068</v>
      </c>
      <c r="AT403" s="19">
        <f t="shared" si="1454"/>
        <v>1.5363428062162263</v>
      </c>
      <c r="AU403" s="19">
        <f t="shared" si="1455"/>
        <v>23.848250035993289</v>
      </c>
      <c r="AV403" s="19">
        <f t="shared" si="1456"/>
        <v>16.815705735407064</v>
      </c>
      <c r="AW403" s="19">
        <f t="shared" si="1457"/>
        <v>9.6364614170480198</v>
      </c>
      <c r="AX403" s="250">
        <f t="shared" si="1508"/>
        <v>1.02511681916911</v>
      </c>
      <c r="AY403" s="250">
        <f t="shared" si="1509"/>
        <v>1.0129558046517178</v>
      </c>
      <c r="AZ403" s="250">
        <f t="shared" si="1510"/>
        <v>1.1161033311662882</v>
      </c>
      <c r="BA403" s="250">
        <f t="shared" si="1511"/>
        <v>0.99123203319711051</v>
      </c>
      <c r="BB403" s="250">
        <f t="shared" si="1512"/>
        <v>0.96727729983876287</v>
      </c>
      <c r="BC403" s="250">
        <f t="shared" si="1513"/>
        <v>1.0154859368934608</v>
      </c>
      <c r="BD403" s="250">
        <f t="shared" si="1514"/>
        <v>0.97320186010068044</v>
      </c>
      <c r="BE403" s="250">
        <f t="shared" si="1515"/>
        <v>0.98803143146713313</v>
      </c>
      <c r="BF403" s="250">
        <f t="shared" si="1516"/>
        <v>1.0579359117683711</v>
      </c>
      <c r="BG403" s="250">
        <f t="shared" si="1517"/>
        <v>1.2078377301784382</v>
      </c>
      <c r="BH403" s="250">
        <f t="shared" si="1518"/>
        <v>0.9776422863598504</v>
      </c>
      <c r="BI403" s="250">
        <f t="shared" si="1519"/>
        <v>0.98611431759834978</v>
      </c>
      <c r="BJ403" s="250">
        <f t="shared" si="1520"/>
        <v>1.0216284936386038</v>
      </c>
      <c r="BK403" s="250">
        <f t="shared" si="1521"/>
        <v>0.96917087363831789</v>
      </c>
      <c r="BL403" s="250">
        <f t="shared" si="1522"/>
        <v>1.0230720800975235</v>
      </c>
      <c r="BM403" s="250">
        <f t="shared" si="1523"/>
        <v>1.0560152437471757</v>
      </c>
      <c r="BN403" s="250">
        <f t="shared" si="1524"/>
        <v>0.99558316206830089</v>
      </c>
      <c r="BO403" s="250">
        <f t="shared" si="1525"/>
        <v>1.0310677654119091</v>
      </c>
      <c r="BP403" s="250">
        <f t="shared" si="1526"/>
        <v>0.99506954950156834</v>
      </c>
      <c r="BQ403" s="250">
        <f t="shared" si="1527"/>
        <v>1.0542114959762292</v>
      </c>
      <c r="BR403" s="250">
        <f t="shared" si="1528"/>
        <v>1.0759749646365731</v>
      </c>
      <c r="BS403" s="250">
        <f t="shared" si="1529"/>
        <v>1.0229186485913451</v>
      </c>
      <c r="BU403" s="3"/>
      <c r="BV403" s="9">
        <f t="shared" si="1459"/>
        <v>0.99939345320784989</v>
      </c>
      <c r="BW403" s="9">
        <f t="shared" si="1460"/>
        <v>1.0229186485913451</v>
      </c>
      <c r="BX403" s="9">
        <f t="shared" si="1461"/>
        <v>1.0234635503721332</v>
      </c>
      <c r="BY403" s="9">
        <f t="shared" si="1462"/>
        <v>0.9742020737821071</v>
      </c>
      <c r="BZ403" s="9">
        <f t="shared" si="1463"/>
        <v>1.0259345396056863</v>
      </c>
      <c r="CA403" s="9">
        <f t="shared" si="1464"/>
        <v>1.0222981653916234</v>
      </c>
      <c r="CB403" s="9">
        <f t="shared" si="1465"/>
        <v>1.0222982005664119</v>
      </c>
      <c r="CC403" s="9"/>
      <c r="CD403" s="9">
        <f t="shared" si="1466"/>
        <v>0.9970603132129302</v>
      </c>
      <c r="CE403" s="9">
        <f t="shared" si="1467"/>
        <v>1.0229186133952088</v>
      </c>
      <c r="CF403" s="308">
        <f>BY403/BEA_Output_Data!$AU23</f>
        <v>0.98498876303594651</v>
      </c>
      <c r="CG403" s="35"/>
      <c r="CH403" s="308">
        <f t="shared" si="1468"/>
        <v>1986</v>
      </c>
      <c r="CI403" s="19">
        <f t="shared" si="1469"/>
        <v>7.2428436782396591E-2</v>
      </c>
      <c r="CJ403" s="19">
        <f t="shared" si="1563"/>
        <v>2.4137083516343111E-2</v>
      </c>
      <c r="CK403" s="19">
        <f t="shared" si="1564"/>
        <v>6.4225407753786719E-3</v>
      </c>
      <c r="CL403" s="19">
        <f t="shared" si="1565"/>
        <v>2.240459764713708E-6</v>
      </c>
      <c r="CM403" s="19">
        <f t="shared" si="1566"/>
        <v>2.240459764713708E-6</v>
      </c>
      <c r="CN403" s="19">
        <f t="shared" si="1567"/>
        <v>2.240459764713708E-6</v>
      </c>
      <c r="CO403" s="19">
        <f t="shared" si="1568"/>
        <v>2.2813955754289659E-2</v>
      </c>
      <c r="CP403" s="19">
        <f t="shared" si="1569"/>
        <v>0.13674474292483055</v>
      </c>
      <c r="CQ403" s="19">
        <f t="shared" si="1570"/>
        <v>7.3712958902116491E-3</v>
      </c>
      <c r="CR403" s="19">
        <f t="shared" si="1571"/>
        <v>0.17082206354862389</v>
      </c>
      <c r="CS403" s="19">
        <f t="shared" si="1572"/>
        <v>0.17664967932215792</v>
      </c>
      <c r="CT403" s="19">
        <f t="shared" si="1573"/>
        <v>2.4949201138095317E-2</v>
      </c>
      <c r="CU403" s="19">
        <f t="shared" si="1574"/>
        <v>6.2186711408524185E-2</v>
      </c>
      <c r="CV403" s="19">
        <f t="shared" si="1575"/>
        <v>0.16673676962048223</v>
      </c>
      <c r="CW403" s="19">
        <f t="shared" si="1576"/>
        <v>2.9350843368917696E-2</v>
      </c>
      <c r="CX403" s="19">
        <f t="shared" si="1577"/>
        <v>1.8026618340451585E-2</v>
      </c>
      <c r="CY403" s="19">
        <f t="shared" si="1562"/>
        <v>2.1885665422163556E-2</v>
      </c>
      <c r="CZ403" s="19">
        <f t="shared" si="1429"/>
        <v>1.2217359799122298E-2</v>
      </c>
      <c r="DA403" s="19">
        <f t="shared" si="1430"/>
        <v>3.6460853647853612E-2</v>
      </c>
      <c r="DB403" s="19">
        <f t="shared" si="1431"/>
        <v>5.2234675265620378E-3</v>
      </c>
      <c r="DC403" s="19">
        <f t="shared" si="1432"/>
        <v>5.5659898343014564E-3</v>
      </c>
      <c r="DD403" s="19"/>
      <c r="DE403" s="19"/>
      <c r="DF403" s="19">
        <f t="shared" si="1530"/>
        <v>7.2011409737940235E-2</v>
      </c>
      <c r="DG403" s="19">
        <f t="shared" ref="DG403:DG427" si="1581">(CJ403-CJ402)/LN(CJ403/CJ402)</f>
        <v>2.3848679727586627E-2</v>
      </c>
      <c r="DH403" s="19">
        <f t="shared" ref="DH403:DH427" si="1582">(CK403-CK402)/LN(CK403/CK402)</f>
        <v>6.1954853124735121E-3</v>
      </c>
      <c r="DI403" s="19">
        <f t="shared" ref="DI403:DI427" si="1583">(CL403-CL402)/LN(CL403/CL402)</f>
        <v>2.2653470643741592E-6</v>
      </c>
      <c r="DJ403" s="19">
        <f t="shared" ref="DJ403:DJ427" si="1584">(CM403-CM402)/LN(CM403/CM402)</f>
        <v>2.2653470643741592E-6</v>
      </c>
      <c r="DK403" s="19">
        <f t="shared" ref="DK403:DK427" si="1585">(CN403-CN402)/LN(CN403/CN402)</f>
        <v>2.2653470643741592E-6</v>
      </c>
      <c r="DL403" s="19">
        <f t="shared" ref="DL403:DL427" si="1586">(CO403-CO402)/LN(CO403/CO402)</f>
        <v>2.2608891590150788E-2</v>
      </c>
      <c r="DM403" s="19">
        <f t="shared" ref="DM403:DM427" si="1587">(CP403-CP402)/LN(CP403/CP402)</f>
        <v>0.13742660094008899</v>
      </c>
      <c r="DN403" s="19">
        <f t="shared" ref="DN403:DN427" si="1588">(CQ403-CQ402)/LN(CQ403/CQ402)</f>
        <v>7.1241640217448703E-3</v>
      </c>
      <c r="DO403" s="19">
        <f t="shared" ref="DO403:DO427" si="1589">(CR403-CR402)/LN(CR403/CR402)</f>
        <v>0.1631939054217493</v>
      </c>
      <c r="DP403" s="19">
        <f t="shared" ref="DP403:DP427" si="1590">(CS403-CS402)/LN(CS403/CS402)</f>
        <v>0.1796033805885508</v>
      </c>
      <c r="DQ403" s="19">
        <f t="shared" ref="DQ403:DQ427" si="1591">(CT403-CT402)/LN(CT403/CT402)</f>
        <v>2.4722788026519126E-2</v>
      </c>
      <c r="DR403" s="19">
        <f t="shared" ref="DR403:DR427" si="1592">(CU403-CU402)/LN(CU403/CU402)</f>
        <v>6.1397906853965512E-2</v>
      </c>
      <c r="DS403" s="19">
        <f t="shared" ref="DS403:DS427" si="1593">(CV403-CV402)/LN(CV403/CV402)</f>
        <v>0.17374407972397313</v>
      </c>
      <c r="DT403" s="19">
        <f t="shared" ref="DT403:DT427" si="1594">(CW403-CW402)/LN(CW403/CW402)</f>
        <v>2.9464342933787441E-2</v>
      </c>
      <c r="DU403" s="19">
        <f t="shared" ref="DU403:DU427" si="1595">(CX403-CX402)/LN(CX403/CX402)</f>
        <v>1.7943324156808368E-2</v>
      </c>
      <c r="DV403" s="19">
        <f t="shared" si="1578"/>
        <v>2.1662046805752223E-2</v>
      </c>
      <c r="DW403" s="19">
        <f t="shared" si="1487"/>
        <v>1.2093825917659203E-2</v>
      </c>
      <c r="DX403" s="19">
        <f t="shared" si="1488"/>
        <v>3.622684617117216E-2</v>
      </c>
      <c r="DY403" s="19">
        <f t="shared" si="1489"/>
        <v>5.0656270752094208E-3</v>
      </c>
      <c r="DZ403" s="19">
        <f t="shared" si="1490"/>
        <v>5.4132244108865291E-3</v>
      </c>
      <c r="EA403" s="19">
        <f t="shared" si="1491"/>
        <v>0.99975332545721118</v>
      </c>
      <c r="EB403" s="19"/>
      <c r="EC403" s="19">
        <f t="shared" si="1531"/>
        <v>7.2029177502368091E-2</v>
      </c>
      <c r="ED403" s="19">
        <f t="shared" ref="ED403:ED427" si="1596">DG403/$EA403</f>
        <v>2.3854564041264934E-2</v>
      </c>
      <c r="EE403" s="19">
        <f t="shared" ref="EE403:EE427" si="1597">DH403/$EA403</f>
        <v>6.197013958058272E-3</v>
      </c>
      <c r="EF403" s="19">
        <f t="shared" ref="EF403:EF427" si="1598">DI403/$EA403</f>
        <v>2.2659060057021182E-6</v>
      </c>
      <c r="EG403" s="19">
        <f t="shared" ref="EG403:EG427" si="1599">DJ403/$EA403</f>
        <v>2.2659060057021182E-6</v>
      </c>
      <c r="EH403" s="19">
        <f t="shared" ref="EH403:EH427" si="1600">DK403/$EA403</f>
        <v>2.2659060057021182E-6</v>
      </c>
      <c r="EI403" s="19">
        <f t="shared" ref="EI403:EI427" si="1601">DL403/$EA403</f>
        <v>2.2614470004199486E-2</v>
      </c>
      <c r="EJ403" s="19">
        <f t="shared" ref="EJ403:EJ427" si="1602">DM403/$EA403</f>
        <v>0.13746050894828532</v>
      </c>
      <c r="EK403" s="19">
        <f t="shared" ref="EK403:EK427" si="1603">DN403/$EA403</f>
        <v>7.1259218052481289E-3</v>
      </c>
      <c r="EL403" s="19">
        <f t="shared" ref="EL403:EL427" si="1604">DO403/$EA403</f>
        <v>0.16323417113628186</v>
      </c>
      <c r="EM403" s="19">
        <f t="shared" ref="EM403:EM427" si="1605">DP403/$EA403</f>
        <v>0.17964769510160306</v>
      </c>
      <c r="EN403" s="19">
        <f t="shared" ref="EN403:EN427" si="1606">DQ403/$EA403</f>
        <v>2.4728888013663571E-2</v>
      </c>
      <c r="EO403" s="19">
        <f t="shared" ref="EO403:EO427" si="1607">DR403/$EA403</f>
        <v>6.1413055891448798E-2</v>
      </c>
      <c r="EP403" s="19">
        <f t="shared" ref="EP403:EP427" si="1608">DS403/$EA403</f>
        <v>0.17378694854004692</v>
      </c>
      <c r="EQ403" s="19">
        <f t="shared" ref="EQ403:EQ427" si="1609">DT403/$EA403</f>
        <v>2.9471612830407629E-2</v>
      </c>
      <c r="ER403" s="19">
        <f t="shared" ref="ER403:ER427" si="1610">DU403/$EA403</f>
        <v>1.7947751410181564E-2</v>
      </c>
      <c r="ES403" s="19">
        <f t="shared" si="1579"/>
        <v>2.1667391599668497E-2</v>
      </c>
      <c r="ET403" s="19">
        <f t="shared" si="1493"/>
        <v>1.209680989270869E-2</v>
      </c>
      <c r="EU403" s="19">
        <f t="shared" si="1494"/>
        <v>3.6235784616775096E-2</v>
      </c>
      <c r="EV403" s="19">
        <f t="shared" si="1495"/>
        <v>5.0668769447631372E-3</v>
      </c>
      <c r="EW403" s="19">
        <f t="shared" si="1496"/>
        <v>5.4145600450100344E-3</v>
      </c>
      <c r="EZ403" s="308">
        <f t="shared" si="1532"/>
        <v>2.4806576017376403E-2</v>
      </c>
      <c r="FA403" s="308">
        <f t="shared" ref="FA403:FA427" si="1611">LN(AY403/AY402)</f>
        <v>1.2872596132892194E-2</v>
      </c>
      <c r="FB403" s="308">
        <f t="shared" ref="FB403:FB427" si="1612">LN(AZ403/AZ402)</f>
        <v>0.10984345032366538</v>
      </c>
      <c r="FC403" s="308">
        <f t="shared" ref="FC403:FC427" si="1613">LN(BA403/BA402)</f>
        <v>-8.8066315974870864E-3</v>
      </c>
      <c r="FD403" s="308">
        <f t="shared" ref="FD403:FD427" si="1614">LN(BB403/BB402)</f>
        <v>-3.3270061619129251E-2</v>
      </c>
      <c r="FE403" s="308">
        <f t="shared" ref="FE403:FE427" si="1615">LN(BC403/BC402)</f>
        <v>1.536725348693229E-2</v>
      </c>
      <c r="FF403" s="308">
        <f t="shared" ref="FF403:FF427" si="1616">LN(BD403/BD402)</f>
        <v>-2.7163756750427939E-2</v>
      </c>
      <c r="FG403" s="308">
        <f t="shared" ref="FG403:FG427" si="1617">LN(BE403/BE402)</f>
        <v>-1.204076851445593E-2</v>
      </c>
      <c r="FH403" s="308">
        <f t="shared" ref="FH403:FH427" si="1618">LN(BF403/BF402)</f>
        <v>5.6319756713256952E-2</v>
      </c>
      <c r="FI403" s="308">
        <f t="shared" ref="FI403:FI427" si="1619">LN(BG403/BG402)</f>
        <v>0.18883176116714678</v>
      </c>
      <c r="FJ403" s="308">
        <f t="shared" ref="FJ403:FJ427" si="1620">LN(BH403/BH402)</f>
        <v>-2.2611436222209364E-2</v>
      </c>
      <c r="FK403" s="308">
        <f t="shared" ref="FK403:FK427" si="1621">LN(BI403/BI402)</f>
        <v>-1.398299033099573E-2</v>
      </c>
      <c r="FL403" s="308">
        <f t="shared" ref="FL403:FL427" si="1622">LN(BJ403/BJ402)</f>
        <v>2.1397916536163519E-2</v>
      </c>
      <c r="FM403" s="308">
        <f t="shared" ref="FM403:FM427" si="1623">LN(BK403/BK402)</f>
        <v>-3.1314342453450911E-2</v>
      </c>
      <c r="FN403" s="308">
        <f t="shared" ref="FN403:FN427" si="1624">LN(BL403/BL402)</f>
        <v>2.2809944015704405E-2</v>
      </c>
      <c r="FO403" s="308">
        <f t="shared" ref="FO403:FO427" si="1625">LN(BM403/BM402)</f>
        <v>5.4502620546524487E-2</v>
      </c>
      <c r="FP403" s="308">
        <f t="shared" si="1580"/>
        <v>-4.426620977737058E-3</v>
      </c>
      <c r="FQ403" s="308">
        <f t="shared" ref="FQ403:FQ427" si="1626">LN(BO403/BO402)</f>
        <v>3.0594930723444946E-2</v>
      </c>
      <c r="FR403" s="308">
        <f t="shared" ref="FR403:FR427" si="1627">LN(BP403/BP402)</f>
        <v>-4.9426452698142125E-3</v>
      </c>
      <c r="FS403" s="308">
        <f t="shared" ref="FS403:FS427" si="1628">LN(BQ403/BQ402)</f>
        <v>5.2793090308584575E-2</v>
      </c>
      <c r="FT403" s="308">
        <f t="shared" ref="FT403:FT427" si="1629">LN(BR403/BR402)</f>
        <v>7.3227194402528367E-2</v>
      </c>
      <c r="FV403" s="3"/>
      <c r="FW403" s="19">
        <f t="shared" si="1499"/>
        <v>1.0259345396056863</v>
      </c>
      <c r="FX403" s="19">
        <f t="shared" si="1533"/>
        <v>0.81045296150447999</v>
      </c>
      <c r="FY403" s="19">
        <f t="shared" si="1500"/>
        <v>1.0259345396056863</v>
      </c>
      <c r="GA403" s="19">
        <f t="shared" si="1501"/>
        <v>1.0234635503721332</v>
      </c>
      <c r="GB403" s="19">
        <f t="shared" si="1534"/>
        <v>0.84598515891602122</v>
      </c>
      <c r="GC403" s="19">
        <f t="shared" si="1502"/>
        <v>1.0234635503721332</v>
      </c>
      <c r="GE403" s="19">
        <f t="shared" si="1503"/>
        <v>0.9742020737821071</v>
      </c>
      <c r="GF403" s="19">
        <f t="shared" si="1535"/>
        <v>0.85521654195085595</v>
      </c>
      <c r="GG403" s="19">
        <f t="shared" si="1504"/>
        <v>0.9742020737821071</v>
      </c>
      <c r="GI403" s="19" t="e">
        <f>#REF!</f>
        <v>#REF!</v>
      </c>
      <c r="GJ403" s="19" t="e">
        <f t="shared" si="1505"/>
        <v>#REF!</v>
      </c>
      <c r="GK403" s="308">
        <f t="shared" si="1506"/>
        <v>1.0222982005664119</v>
      </c>
      <c r="GM403" s="3"/>
      <c r="GN403" s="3"/>
      <c r="GO403" s="3"/>
    </row>
    <row r="404" spans="1:219" s="308" customFormat="1" hidden="1" x14ac:dyDescent="0.2">
      <c r="A404" s="320" t="s">
        <v>557</v>
      </c>
      <c r="B404" s="1">
        <f t="shared" si="1507"/>
        <v>1987</v>
      </c>
      <c r="C404" s="60">
        <f>Conversion_factors!$M49*C268+C343</f>
        <v>1411.1170450771003</v>
      </c>
      <c r="D404" s="60">
        <f>Conversion_factors!$M49*D268+D343</f>
        <v>503.87058809829989</v>
      </c>
      <c r="E404" s="60">
        <f>Conversion_factors!$M49*E268+E343</f>
        <v>126.84338930748373</v>
      </c>
      <c r="F404" s="60">
        <f>Conversion_factors!$M49*F268+F343</f>
        <v>4.2829220060061658E-2</v>
      </c>
      <c r="G404" s="60">
        <f>Conversion_factors!$M49*G268+G343</f>
        <v>4.2829220060061658E-2</v>
      </c>
      <c r="H404" s="60">
        <f>Conversion_factors!$M49*H268+H343</f>
        <v>4.2829220060061658E-2</v>
      </c>
      <c r="I404" s="60">
        <f>Conversion_factors!$M49*I268+I343</f>
        <v>503.28599170957807</v>
      </c>
      <c r="J404" s="60">
        <f>Conversion_factors!$M49*J268+J343</f>
        <v>2677.8681744659298</v>
      </c>
      <c r="K404" s="60">
        <f>Conversion_factors!$M49*K268+K343</f>
        <v>162.09551193080381</v>
      </c>
      <c r="L404" s="60">
        <f>Conversion_factors!$M49*L268+L343</f>
        <v>3128.3814327735899</v>
      </c>
      <c r="M404" s="60">
        <f>Conversion_factors!$M49*M268+M343</f>
        <v>3644.5129042543358</v>
      </c>
      <c r="N404" s="60">
        <f>Conversion_factors!$M49*N268+N343</f>
        <v>513.69058492015597</v>
      </c>
      <c r="O404" s="60">
        <f>Conversion_factors!$M49*O268+O343</f>
        <v>1239.180846191224</v>
      </c>
      <c r="P404" s="60">
        <f>Conversion_factors!$M49*P268+P343</f>
        <v>3244.7867610090152</v>
      </c>
      <c r="Q404" s="60">
        <f>Conversion_factors!$M49*Q268+Q343</f>
        <v>609.61431066831051</v>
      </c>
      <c r="R404" s="60">
        <f>Conversion_factors!$M49*R268+R343</f>
        <v>379.93307032614018</v>
      </c>
      <c r="S404" s="60">
        <f>Conversion_factors!$M49*S268+S343</f>
        <v>445.49720917234055</v>
      </c>
      <c r="T404" s="60">
        <f>Conversion_factors!$M49*T268+T343</f>
        <v>236.74142659064637</v>
      </c>
      <c r="U404" s="60">
        <f>Conversion_factors!$M49*U268+U343</f>
        <v>729.83260019589909</v>
      </c>
      <c r="V404" s="60">
        <f>Conversion_factors!$M49*V268+V343</f>
        <v>117.062717545116</v>
      </c>
      <c r="W404" s="60">
        <f>Conversion_factors!$M49*W268+W343</f>
        <v>126.3186181484927</v>
      </c>
      <c r="X404" s="124">
        <f t="shared" si="1433"/>
        <v>19800.761670044645</v>
      </c>
      <c r="Z404" s="19">
        <f t="shared" si="1434"/>
        <v>2.7283925189489935</v>
      </c>
      <c r="AA404" s="19">
        <f t="shared" si="1435"/>
        <v>6.3250960004494194</v>
      </c>
      <c r="AB404" s="19">
        <f t="shared" si="1436"/>
        <v>1.5699344442856678</v>
      </c>
      <c r="AC404" s="19">
        <f t="shared" si="1437"/>
        <v>8.2810227551257244E-5</v>
      </c>
      <c r="AD404" s="19">
        <f t="shared" si="1438"/>
        <v>5.376359226020442E-4</v>
      </c>
      <c r="AE404" s="19">
        <f t="shared" si="1439"/>
        <v>5.300951682328973E-4</v>
      </c>
      <c r="AF404" s="19">
        <f t="shared" si="1440"/>
        <v>5.5121091351624925</v>
      </c>
      <c r="AG404" s="19">
        <f t="shared" si="1441"/>
        <v>17.552665156118813</v>
      </c>
      <c r="AH404" s="19">
        <f t="shared" si="1442"/>
        <v>1.7739485732030074</v>
      </c>
      <c r="AI404" s="19">
        <f t="shared" si="1443"/>
        <v>8.7146643307951415</v>
      </c>
      <c r="AJ404" s="19">
        <f t="shared" si="1444"/>
        <v>8.6781297197125991</v>
      </c>
      <c r="AK404" s="19">
        <f t="shared" si="1445"/>
        <v>4.3494303118926627</v>
      </c>
      <c r="AL404" s="19">
        <f t="shared" si="1446"/>
        <v>14.321299019674989</v>
      </c>
      <c r="AM404" s="19">
        <f t="shared" si="1447"/>
        <v>19.734060515125986</v>
      </c>
      <c r="AN404" s="19">
        <f t="shared" si="1448"/>
        <v>2.823951304393157</v>
      </c>
      <c r="AO404" s="19">
        <f t="shared" si="1449"/>
        <v>1.8182669130920319</v>
      </c>
      <c r="AP404" s="19">
        <f t="shared" si="1450"/>
        <v>7.9250851388218067</v>
      </c>
      <c r="AQ404" s="19">
        <f t="shared" si="1451"/>
        <v>2.5600957037754095</v>
      </c>
      <c r="AR404" s="19">
        <f t="shared" si="1452"/>
        <v>1.4752886157174807</v>
      </c>
      <c r="AS404" s="19">
        <f t="shared" si="1453"/>
        <v>1.925588702321579</v>
      </c>
      <c r="AT404" s="19">
        <f t="shared" si="1454"/>
        <v>1.6165827378648348</v>
      </c>
      <c r="AU404" s="19">
        <f t="shared" si="1455"/>
        <v>23.006368754105534</v>
      </c>
      <c r="AV404" s="19">
        <f t="shared" si="1456"/>
        <v>16.624755735137349</v>
      </c>
      <c r="AW404" s="19">
        <f t="shared" si="1457"/>
        <v>9.5346548835132143</v>
      </c>
      <c r="AX404" s="250">
        <f t="shared" si="1508"/>
        <v>1.0048700132867141</v>
      </c>
      <c r="AY404" s="250">
        <f t="shared" si="1509"/>
        <v>0.96952178958176094</v>
      </c>
      <c r="AZ404" s="250">
        <f t="shared" si="1510"/>
        <v>1.0815752294285863</v>
      </c>
      <c r="BA404" s="250">
        <f t="shared" si="1511"/>
        <v>0.95336882565367886</v>
      </c>
      <c r="BB404" s="250">
        <f t="shared" si="1512"/>
        <v>0.84778723627332409</v>
      </c>
      <c r="BC404" s="250">
        <f t="shared" si="1513"/>
        <v>0.95250725064765152</v>
      </c>
      <c r="BD404" s="250">
        <f t="shared" si="1514"/>
        <v>1.0168101542298327</v>
      </c>
      <c r="BE404" s="250">
        <f t="shared" si="1515"/>
        <v>0.93944927901330644</v>
      </c>
      <c r="BF404" s="250">
        <f t="shared" si="1516"/>
        <v>1.0745631707581016</v>
      </c>
      <c r="BG404" s="250">
        <f t="shared" si="1517"/>
        <v>0.97038721317996746</v>
      </c>
      <c r="BH404" s="250">
        <f t="shared" si="1518"/>
        <v>1.005434930472384</v>
      </c>
      <c r="BI404" s="250">
        <f t="shared" si="1519"/>
        <v>0.960570996901981</v>
      </c>
      <c r="BJ404" s="250">
        <f t="shared" si="1520"/>
        <v>0.95791498361689675</v>
      </c>
      <c r="BK404" s="250">
        <f t="shared" si="1521"/>
        <v>0.89981225898336392</v>
      </c>
      <c r="BL404" s="250">
        <f t="shared" si="1522"/>
        <v>1.0571124861693952</v>
      </c>
      <c r="BM404" s="250">
        <f t="shared" si="1523"/>
        <v>1.1517411069549015</v>
      </c>
      <c r="BN404" s="250">
        <f t="shared" si="1524"/>
        <v>0.96104637213940325</v>
      </c>
      <c r="BO404" s="250">
        <f t="shared" si="1525"/>
        <v>1.0160688791019199</v>
      </c>
      <c r="BP404" s="250">
        <f t="shared" si="1526"/>
        <v>0.988689342292008</v>
      </c>
      <c r="BQ404" s="250">
        <f t="shared" si="1527"/>
        <v>1.116582797867913</v>
      </c>
      <c r="BR404" s="250">
        <f t="shared" si="1528"/>
        <v>1.1321708587226624</v>
      </c>
      <c r="BS404" s="250">
        <f t="shared" si="1529"/>
        <v>0.98680798798340819</v>
      </c>
      <c r="BU404" s="3"/>
      <c r="BV404" s="9">
        <f t="shared" si="1459"/>
        <v>1.0730595394157585</v>
      </c>
      <c r="BW404" s="9">
        <f t="shared" si="1460"/>
        <v>0.98680798798340819</v>
      </c>
      <c r="BX404" s="9">
        <f t="shared" si="1461"/>
        <v>1.0079346976281904</v>
      </c>
      <c r="BY404" s="9">
        <f t="shared" si="1462"/>
        <v>1.007500894889007</v>
      </c>
      <c r="BZ404" s="9">
        <f t="shared" si="1463"/>
        <v>0.97175085039820497</v>
      </c>
      <c r="CA404" s="9">
        <f t="shared" si="1464"/>
        <v>1.0589039918276661</v>
      </c>
      <c r="CB404" s="9">
        <f t="shared" si="1465"/>
        <v>1.0589037250772677</v>
      </c>
      <c r="CC404" s="9"/>
      <c r="CD404" s="9">
        <f t="shared" si="1466"/>
        <v>1.0154951098500824</v>
      </c>
      <c r="CE404" s="9">
        <f t="shared" si="1467"/>
        <v>0.98680823657203609</v>
      </c>
      <c r="CF404" s="308">
        <f>BY404/BEA_Output_Data!$AU24</f>
        <v>1.0290730651076969</v>
      </c>
      <c r="CG404" s="35"/>
      <c r="CH404" s="308">
        <f t="shared" si="1468"/>
        <v>1987</v>
      </c>
      <c r="CI404" s="19">
        <f t="shared" si="1469"/>
        <v>7.1265796164391618E-2</v>
      </c>
      <c r="CJ404" s="19">
        <f t="shared" si="1563"/>
        <v>2.5447030598856949E-2</v>
      </c>
      <c r="CK404" s="19">
        <f t="shared" si="1564"/>
        <v>6.4059853565823829E-3</v>
      </c>
      <c r="CL404" s="19">
        <f t="shared" si="1565"/>
        <v>2.1630087152079282E-6</v>
      </c>
      <c r="CM404" s="19">
        <f t="shared" si="1566"/>
        <v>2.1630087152079282E-6</v>
      </c>
      <c r="CN404" s="19">
        <f t="shared" si="1567"/>
        <v>2.1630087152079282E-6</v>
      </c>
      <c r="CO404" s="19">
        <f t="shared" si="1568"/>
        <v>2.5417506664451625E-2</v>
      </c>
      <c r="CP404" s="19">
        <f t="shared" si="1569"/>
        <v>0.13524066493447634</v>
      </c>
      <c r="CQ404" s="19">
        <f t="shared" si="1570"/>
        <v>8.1863271035693616E-3</v>
      </c>
      <c r="CR404" s="19">
        <f t="shared" si="1571"/>
        <v>0.1579929845580802</v>
      </c>
      <c r="CS404" s="19">
        <f t="shared" si="1572"/>
        <v>0.18405922787141543</v>
      </c>
      <c r="CT404" s="19">
        <f t="shared" si="1573"/>
        <v>2.5942970956379263E-2</v>
      </c>
      <c r="CU404" s="19">
        <f t="shared" si="1574"/>
        <v>6.2582483787272908E-2</v>
      </c>
      <c r="CV404" s="19">
        <f t="shared" si="1575"/>
        <v>0.16387181539172069</v>
      </c>
      <c r="CW404" s="19">
        <f t="shared" si="1576"/>
        <v>3.0787417212872096E-2</v>
      </c>
      <c r="CX404" s="19">
        <f t="shared" si="1577"/>
        <v>1.9187800785508042E-2</v>
      </c>
      <c r="CY404" s="19">
        <f t="shared" si="1562"/>
        <v>2.2498993553682629E-2</v>
      </c>
      <c r="CZ404" s="19">
        <f t="shared" si="1429"/>
        <v>1.1956177774150875E-2</v>
      </c>
      <c r="DA404" s="19">
        <f t="shared" si="1430"/>
        <v>3.6858814441467568E-2</v>
      </c>
      <c r="DB404" s="19">
        <f t="shared" si="1431"/>
        <v>5.9120310367763778E-3</v>
      </c>
      <c r="DC404" s="19">
        <f t="shared" si="1432"/>
        <v>6.3794827821998575E-3</v>
      </c>
      <c r="DD404" s="19"/>
      <c r="DE404" s="19"/>
      <c r="DF404" s="19">
        <f t="shared" si="1530"/>
        <v>7.1845548610883367E-2</v>
      </c>
      <c r="DG404" s="19">
        <f t="shared" si="1581"/>
        <v>2.4786288137184923E-2</v>
      </c>
      <c r="DH404" s="19">
        <f t="shared" si="1582"/>
        <v>6.4142595051400039E-3</v>
      </c>
      <c r="DI404" s="19">
        <f t="shared" si="1583"/>
        <v>2.2015071780419506E-6</v>
      </c>
      <c r="DJ404" s="19">
        <f t="shared" si="1584"/>
        <v>2.2015071780419506E-6</v>
      </c>
      <c r="DK404" s="19">
        <f t="shared" si="1585"/>
        <v>2.2015071780419506E-6</v>
      </c>
      <c r="DL404" s="19">
        <f t="shared" si="1586"/>
        <v>2.4092289551984079E-2</v>
      </c>
      <c r="DM404" s="19">
        <f t="shared" si="1587"/>
        <v>0.13599131766101294</v>
      </c>
      <c r="DN404" s="19">
        <f t="shared" si="1588"/>
        <v>7.7716899854708317E-3</v>
      </c>
      <c r="DO404" s="19">
        <f t="shared" si="1589"/>
        <v>0.16432406673547026</v>
      </c>
      <c r="DP404" s="19">
        <f t="shared" si="1590"/>
        <v>0.18032908337553388</v>
      </c>
      <c r="DQ404" s="19">
        <f t="shared" si="1591"/>
        <v>2.5442851499733004E-2</v>
      </c>
      <c r="DR404" s="19">
        <f t="shared" si="1592"/>
        <v>6.2384388363299112E-2</v>
      </c>
      <c r="DS404" s="19">
        <f t="shared" si="1593"/>
        <v>0.16530015461844114</v>
      </c>
      <c r="DT404" s="19">
        <f t="shared" si="1594"/>
        <v>3.0063409976520933E-2</v>
      </c>
      <c r="DU404" s="19">
        <f t="shared" si="1595"/>
        <v>1.8601169364290123E-2</v>
      </c>
      <c r="DV404" s="19">
        <f t="shared" si="1578"/>
        <v>2.2190916873136197E-2</v>
      </c>
      <c r="DW404" s="19">
        <f t="shared" si="1487"/>
        <v>1.2086298450195109E-2</v>
      </c>
      <c r="DX404" s="19">
        <f t="shared" si="1488"/>
        <v>3.6659474036580583E-2</v>
      </c>
      <c r="DY404" s="19">
        <f t="shared" si="1489"/>
        <v>5.5606458113814606E-3</v>
      </c>
      <c r="DZ404" s="19">
        <f t="shared" si="1490"/>
        <v>5.9634916455293908E-3</v>
      </c>
      <c r="EA404" s="19">
        <f t="shared" si="1491"/>
        <v>0.99981394872332152</v>
      </c>
      <c r="EB404" s="19"/>
      <c r="EC404" s="19">
        <f t="shared" si="1531"/>
        <v>7.1858918054328105E-2</v>
      </c>
      <c r="ED404" s="19">
        <f t="shared" si="1596"/>
        <v>2.4790900515875913E-2</v>
      </c>
      <c r="EE404" s="19">
        <f t="shared" si="1597"/>
        <v>6.415453108381289E-3</v>
      </c>
      <c r="EF404" s="19">
        <f t="shared" si="1598"/>
        <v>2.2019168474825647E-6</v>
      </c>
      <c r="EG404" s="19">
        <f t="shared" si="1599"/>
        <v>2.2019168474825647E-6</v>
      </c>
      <c r="EH404" s="19">
        <f t="shared" si="1600"/>
        <v>2.2019168474825647E-6</v>
      </c>
      <c r="EI404" s="19">
        <f t="shared" si="1601"/>
        <v>2.4096772787324992E-2</v>
      </c>
      <c r="EJ404" s="19">
        <f t="shared" si="1602"/>
        <v>0.13601662372750695</v>
      </c>
      <c r="EK404" s="19">
        <f t="shared" si="1603"/>
        <v>7.7731361873822902E-3</v>
      </c>
      <c r="EL404" s="19">
        <f t="shared" si="1604"/>
        <v>0.16435464512702419</v>
      </c>
      <c r="EM404" s="19">
        <f t="shared" si="1605"/>
        <v>0.18036264007498493</v>
      </c>
      <c r="EN404" s="19">
        <f t="shared" si="1606"/>
        <v>2.5447586055607034E-2</v>
      </c>
      <c r="EO404" s="19">
        <f t="shared" si="1607"/>
        <v>6.2395997218241191E-2</v>
      </c>
      <c r="EP404" s="19">
        <f t="shared" si="1608"/>
        <v>0.16533091464618549</v>
      </c>
      <c r="EQ404" s="19">
        <f t="shared" si="1609"/>
        <v>3.0069004353169292E-2</v>
      </c>
      <c r="ER404" s="19">
        <f t="shared" si="1610"/>
        <v>1.8604630779598799E-2</v>
      </c>
      <c r="ES404" s="19">
        <f t="shared" si="1579"/>
        <v>2.2195046289834357E-2</v>
      </c>
      <c r="ET404" s="19">
        <f t="shared" si="1493"/>
        <v>1.2088547539898095E-2</v>
      </c>
      <c r="EU404" s="19">
        <f t="shared" si="1494"/>
        <v>3.6666295847734127E-2</v>
      </c>
      <c r="EV404" s="19">
        <f t="shared" si="1495"/>
        <v>5.5616805691518292E-3</v>
      </c>
      <c r="EW404" s="19">
        <f t="shared" si="1496"/>
        <v>5.9646013672286415E-3</v>
      </c>
      <c r="EZ404" s="308">
        <f t="shared" si="1532"/>
        <v>-1.9948382884698E-2</v>
      </c>
      <c r="FA404" s="308">
        <f t="shared" si="1611"/>
        <v>-4.3824925613443526E-2</v>
      </c>
      <c r="FB404" s="308">
        <f t="shared" si="1612"/>
        <v>-3.1424926065053246E-2</v>
      </c>
      <c r="FC404" s="308">
        <f t="shared" si="1613"/>
        <v>-3.8946803225213537E-2</v>
      </c>
      <c r="FD404" s="308">
        <f t="shared" si="1614"/>
        <v>-0.13185551367301152</v>
      </c>
      <c r="FE404" s="308">
        <f t="shared" si="1615"/>
        <v>-6.4024813268680647E-2</v>
      </c>
      <c r="FF404" s="308">
        <f t="shared" si="1616"/>
        <v>4.3834184051020061E-2</v>
      </c>
      <c r="FG404" s="308">
        <f t="shared" si="1617"/>
        <v>-5.0420680284608436E-2</v>
      </c>
      <c r="FH404" s="308">
        <f t="shared" si="1618"/>
        <v>1.5594469499542945E-2</v>
      </c>
      <c r="FI404" s="308">
        <f t="shared" si="1619"/>
        <v>-0.21889185946119771</v>
      </c>
      <c r="FJ404" s="308">
        <f t="shared" si="1620"/>
        <v>2.8031650755962971E-2</v>
      </c>
      <c r="FK404" s="308">
        <f t="shared" si="1621"/>
        <v>-2.6244392566230911E-2</v>
      </c>
      <c r="FL404" s="308">
        <f t="shared" si="1622"/>
        <v>-6.4394165100317938E-2</v>
      </c>
      <c r="FM404" s="308">
        <f t="shared" si="1623"/>
        <v>-7.4254796094212913E-2</v>
      </c>
      <c r="FN404" s="308">
        <f t="shared" si="1624"/>
        <v>3.2731177427191463E-2</v>
      </c>
      <c r="FO404" s="308">
        <f t="shared" si="1625"/>
        <v>8.6772182924715141E-2</v>
      </c>
      <c r="FP404" s="308">
        <f t="shared" si="1580"/>
        <v>-3.5305996151050699E-2</v>
      </c>
      <c r="FQ404" s="308">
        <f t="shared" si="1626"/>
        <v>-1.4653789473437246E-2</v>
      </c>
      <c r="FR404" s="308">
        <f t="shared" si="1627"/>
        <v>-6.4324643838637721E-3</v>
      </c>
      <c r="FS404" s="308">
        <f t="shared" si="1628"/>
        <v>5.7479857652711436E-2</v>
      </c>
      <c r="FT404" s="308">
        <f t="shared" si="1629"/>
        <v>5.0909709256250976E-2</v>
      </c>
      <c r="FV404" s="3"/>
      <c r="FW404" s="19">
        <f t="shared" si="1499"/>
        <v>0.94718601712317174</v>
      </c>
      <c r="FX404" s="19">
        <f t="shared" si="1533"/>
        <v>0.76764971267310766</v>
      </c>
      <c r="FY404" s="19">
        <f t="shared" si="1500"/>
        <v>0.97175085039820497</v>
      </c>
      <c r="GA404" s="19">
        <f t="shared" si="1501"/>
        <v>0.98482715604449567</v>
      </c>
      <c r="GB404" s="19">
        <f t="shared" si="1534"/>
        <v>0.8331491581111159</v>
      </c>
      <c r="GC404" s="19">
        <f t="shared" si="1502"/>
        <v>1.0079346976281904</v>
      </c>
      <c r="GE404" s="19">
        <f t="shared" si="1503"/>
        <v>1.0341806099607498</v>
      </c>
      <c r="GF404" s="19">
        <f t="shared" si="1535"/>
        <v>0.88444836500325941</v>
      </c>
      <c r="GG404" s="19">
        <f t="shared" si="1504"/>
        <v>1.007500894889007</v>
      </c>
      <c r="GI404" s="19" t="e">
        <f>#REF!</f>
        <v>#REF!</v>
      </c>
      <c r="GJ404" s="19" t="e">
        <f t="shared" si="1505"/>
        <v>#REF!</v>
      </c>
      <c r="GK404" s="308">
        <f t="shared" si="1506"/>
        <v>1.0589037250772677</v>
      </c>
      <c r="GM404" s="3"/>
      <c r="GN404" s="328">
        <f>SUM(GN388:GN403)</f>
        <v>-7.8780160319901968E-3</v>
      </c>
      <c r="GO404" s="328">
        <f t="shared" ref="GO404:HH404" si="1630">SUM(GO388:GO403)</f>
        <v>-4.4555943943184947E-3</v>
      </c>
      <c r="GP404" s="328">
        <f t="shared" si="1630"/>
        <v>-2.2693859380606223E-3</v>
      </c>
      <c r="GQ404" s="328">
        <f t="shared" si="1630"/>
        <v>0</v>
      </c>
      <c r="GR404" s="328">
        <f t="shared" si="1630"/>
        <v>0</v>
      </c>
      <c r="GS404" s="328">
        <f t="shared" si="1630"/>
        <v>0</v>
      </c>
      <c r="GT404" s="328">
        <f t="shared" si="1630"/>
        <v>-4.0522589249675179E-3</v>
      </c>
      <c r="GU404" s="328">
        <f t="shared" si="1630"/>
        <v>-7.6735659481204886E-3</v>
      </c>
      <c r="GV404" s="328">
        <f t="shared" si="1630"/>
        <v>-6.0045583819741042E-4</v>
      </c>
      <c r="GW404" s="328">
        <f t="shared" si="1630"/>
        <v>8.6129873737733037E-2</v>
      </c>
      <c r="GX404" s="328">
        <f t="shared" si="1630"/>
        <v>-1.0611255427363317E-2</v>
      </c>
      <c r="GY404" s="328">
        <f t="shared" si="1630"/>
        <v>6.6538946330258128E-3</v>
      </c>
      <c r="GZ404" s="328">
        <f t="shared" si="1630"/>
        <v>-2.3083941906642962E-2</v>
      </c>
      <c r="HA404" s="328">
        <f t="shared" si="1630"/>
        <v>-0.16801079720417494</v>
      </c>
      <c r="HB404" s="328">
        <f t="shared" si="1630"/>
        <v>-4.6757762942965528E-3</v>
      </c>
      <c r="HC404" s="328">
        <f t="shared" si="1630"/>
        <v>-1.2498610705998819E-2</v>
      </c>
      <c r="HD404" s="328">
        <f t="shared" si="1630"/>
        <v>2.90676953259878E-2</v>
      </c>
      <c r="HE404" s="328">
        <f t="shared" si="1630"/>
        <v>-2.4897618430685534E-3</v>
      </c>
      <c r="HF404" s="328">
        <f t="shared" si="1630"/>
        <v>-3.3629616591991395E-3</v>
      </c>
      <c r="HG404" s="328">
        <f t="shared" si="1630"/>
        <v>-2.8765622053433706E-5</v>
      </c>
      <c r="HH404" s="328">
        <f t="shared" si="1630"/>
        <v>-4.2436372102592476E-4</v>
      </c>
    </row>
    <row r="405" spans="1:219" s="308" customFormat="1" hidden="1" x14ac:dyDescent="0.2">
      <c r="A405" s="320" t="s">
        <v>557</v>
      </c>
      <c r="B405" s="1">
        <f t="shared" si="1507"/>
        <v>1988</v>
      </c>
      <c r="C405" s="60">
        <f>Conversion_factors!$M50*C269+C344</f>
        <v>1443.6832035787997</v>
      </c>
      <c r="D405" s="60">
        <f>Conversion_factors!$M50*D269+D344</f>
        <v>502.37942127880751</v>
      </c>
      <c r="E405" s="60">
        <f>Conversion_factors!$M50*E269+E344</f>
        <v>133.23042693840159</v>
      </c>
      <c r="F405" s="60">
        <f>Conversion_factors!$M50*F269+F344</f>
        <v>4.2829220060061658E-2</v>
      </c>
      <c r="G405" s="60">
        <f>Conversion_factors!$M50*G269+G344</f>
        <v>4.2829220060061658E-2</v>
      </c>
      <c r="H405" s="60">
        <f>Conversion_factors!$M50*H269+H344</f>
        <v>4.2829220060061658E-2</v>
      </c>
      <c r="I405" s="60">
        <f>Conversion_factors!$M50*I269+I344</f>
        <v>520.82673534758578</v>
      </c>
      <c r="J405" s="60">
        <f>Conversion_factors!$M50*J269+J344</f>
        <v>2802.5085496451106</v>
      </c>
      <c r="K405" s="60">
        <f>Conversion_factors!$M50*K269+K344</f>
        <v>175.43987542875897</v>
      </c>
      <c r="L405" s="60">
        <f>Conversion_factors!$M50*L269+L344</f>
        <v>3403.9663699140997</v>
      </c>
      <c r="M405" s="60">
        <f>Conversion_factors!$M50*M269+M344</f>
        <v>3856.9596493557283</v>
      </c>
      <c r="N405" s="60">
        <f>Conversion_factors!$M50*N269+N344</f>
        <v>531.44029033758113</v>
      </c>
      <c r="O405" s="60">
        <f>Conversion_factors!$M50*O269+O344</f>
        <v>1266.4257075449541</v>
      </c>
      <c r="P405" s="60">
        <f>Conversion_factors!$M50*P269+P344</f>
        <v>3775.4484511068586</v>
      </c>
      <c r="Q405" s="60">
        <f>Conversion_factors!$M50*Q269+Q344</f>
        <v>640.99764522961698</v>
      </c>
      <c r="R405" s="60">
        <f>Conversion_factors!$M50*R269+R344</f>
        <v>393.94134907070168</v>
      </c>
      <c r="S405" s="60">
        <f>Conversion_factors!$M50*S269+S344</f>
        <v>456.96550237474247</v>
      </c>
      <c r="T405" s="60">
        <f>Conversion_factors!$M50*T269+T344</f>
        <v>239.08942247280032</v>
      </c>
      <c r="U405" s="60">
        <f>Conversion_factors!$M50*U269+U344</f>
        <v>760.51855802950229</v>
      </c>
      <c r="V405" s="60">
        <f>Conversion_factors!$M50*V269+V344</f>
        <v>121.51777573943519</v>
      </c>
      <c r="W405" s="60">
        <f>Conversion_factors!$M50*W269+W344</f>
        <v>132.91958028663493</v>
      </c>
      <c r="X405" s="124">
        <f t="shared" si="1433"/>
        <v>21158.387001340299</v>
      </c>
      <c r="Z405" s="19">
        <f t="shared" si="1434"/>
        <v>2.7103219053620733</v>
      </c>
      <c r="AA405" s="19">
        <f t="shared" si="1435"/>
        <v>6.2694042409705952</v>
      </c>
      <c r="AB405" s="19">
        <f t="shared" si="1436"/>
        <v>1.6523648060070246</v>
      </c>
      <c r="AC405" s="19">
        <f t="shared" si="1437"/>
        <v>8.040612582497353E-5</v>
      </c>
      <c r="AD405" s="19">
        <f t="shared" si="1438"/>
        <v>5.3448386320942743E-4</v>
      </c>
      <c r="AE405" s="19">
        <f t="shared" si="1439"/>
        <v>5.3118118377490353E-4</v>
      </c>
      <c r="AF405" s="19">
        <f t="shared" si="1440"/>
        <v>5.7203171637720267</v>
      </c>
      <c r="AG405" s="19">
        <f t="shared" si="1441"/>
        <v>17.759044095638949</v>
      </c>
      <c r="AH405" s="19">
        <f t="shared" si="1442"/>
        <v>1.8673382137869945</v>
      </c>
      <c r="AI405" s="19">
        <f t="shared" si="1443"/>
        <v>9.1367804774502659</v>
      </c>
      <c r="AJ405" s="19">
        <f t="shared" si="1444"/>
        <v>8.7590716694624646</v>
      </c>
      <c r="AK405" s="19">
        <f t="shared" si="1445"/>
        <v>4.3083682315171368</v>
      </c>
      <c r="AL405" s="19">
        <f t="shared" si="1446"/>
        <v>14.444079297589534</v>
      </c>
      <c r="AM405" s="19">
        <f t="shared" si="1447"/>
        <v>20.868825492353814</v>
      </c>
      <c r="AN405" s="19">
        <f t="shared" si="1448"/>
        <v>2.8416888113703718</v>
      </c>
      <c r="AO405" s="19">
        <f t="shared" si="1449"/>
        <v>1.7381387226747107</v>
      </c>
      <c r="AP405" s="19">
        <f t="shared" si="1450"/>
        <v>7.3506327723611617</v>
      </c>
      <c r="AQ405" s="19">
        <f t="shared" si="1451"/>
        <v>2.5146861171188069</v>
      </c>
      <c r="AR405" s="19">
        <f t="shared" si="1452"/>
        <v>1.4538602983462681</v>
      </c>
      <c r="AS405" s="19">
        <f t="shared" si="1453"/>
        <v>2.0287991930971194</v>
      </c>
      <c r="AT405" s="19">
        <f t="shared" si="1454"/>
        <v>1.5741647129252581</v>
      </c>
      <c r="AU405" s="19">
        <f t="shared" si="1455"/>
        <v>22.975111729072999</v>
      </c>
      <c r="AV405" s="19">
        <f t="shared" si="1456"/>
        <v>16.874607077771302</v>
      </c>
      <c r="AW405" s="19">
        <f t="shared" si="1457"/>
        <v>9.4419428449353031</v>
      </c>
      <c r="AX405" s="250">
        <f t="shared" si="1508"/>
        <v>0.99821458611152813</v>
      </c>
      <c r="AY405" s="250">
        <f t="shared" si="1509"/>
        <v>0.96098525917794886</v>
      </c>
      <c r="AZ405" s="250">
        <f t="shared" si="1510"/>
        <v>1.1383639938990824</v>
      </c>
      <c r="BA405" s="250">
        <f t="shared" si="1511"/>
        <v>0.92569113767582123</v>
      </c>
      <c r="BB405" s="250">
        <f t="shared" si="1512"/>
        <v>0.84281681742909453</v>
      </c>
      <c r="BC405" s="250">
        <f t="shared" si="1513"/>
        <v>0.9544586694495345</v>
      </c>
      <c r="BD405" s="250">
        <f t="shared" si="1514"/>
        <v>1.0552179637435877</v>
      </c>
      <c r="BE405" s="250">
        <f t="shared" si="1515"/>
        <v>0.95049504011062536</v>
      </c>
      <c r="BF405" s="250">
        <f t="shared" si="1516"/>
        <v>1.1311336203290794</v>
      </c>
      <c r="BG405" s="250">
        <f t="shared" si="1517"/>
        <v>1.0173902985132104</v>
      </c>
      <c r="BH405" s="250">
        <f t="shared" si="1518"/>
        <v>1.0148127418496666</v>
      </c>
      <c r="BI405" s="250">
        <f t="shared" si="1519"/>
        <v>0.9515024429413993</v>
      </c>
      <c r="BJ405" s="250">
        <f t="shared" si="1520"/>
        <v>0.96612744170086029</v>
      </c>
      <c r="BK405" s="250">
        <f t="shared" si="1521"/>
        <v>0.95155403999148092</v>
      </c>
      <c r="BL405" s="250">
        <f t="shared" si="1522"/>
        <v>1.0637523103299467</v>
      </c>
      <c r="BM405" s="250">
        <f t="shared" si="1523"/>
        <v>1.1009856705197738</v>
      </c>
      <c r="BN405" s="250">
        <f t="shared" si="1524"/>
        <v>0.8913846141792896</v>
      </c>
      <c r="BO405" s="250">
        <f t="shared" si="1525"/>
        <v>0.99804640136930489</v>
      </c>
      <c r="BP405" s="250">
        <f t="shared" si="1526"/>
        <v>0.97432879698415631</v>
      </c>
      <c r="BQ405" s="250">
        <f t="shared" si="1527"/>
        <v>1.1764310190485479</v>
      </c>
      <c r="BR405" s="250">
        <f t="shared" si="1528"/>
        <v>1.1024634700463549</v>
      </c>
      <c r="BS405" s="250">
        <f t="shared" si="1529"/>
        <v>0.98546728609723167</v>
      </c>
      <c r="BU405" s="3"/>
      <c r="BV405" s="9">
        <f t="shared" si="1459"/>
        <v>1.1481930775401592</v>
      </c>
      <c r="BW405" s="9">
        <f t="shared" si="1460"/>
        <v>0.98546728609723167</v>
      </c>
      <c r="BX405" s="9">
        <f t="shared" si="1461"/>
        <v>1.0001387051427644</v>
      </c>
      <c r="BY405" s="9">
        <f t="shared" si="1462"/>
        <v>0.99516660620646158</v>
      </c>
      <c r="BZ405" s="9">
        <f t="shared" si="1463"/>
        <v>0.99011666524490194</v>
      </c>
      <c r="CA405" s="9">
        <f t="shared" si="1464"/>
        <v>1.1315072050382313</v>
      </c>
      <c r="CB405" s="9">
        <f t="shared" si="1465"/>
        <v>1.1315067160391294</v>
      </c>
      <c r="CC405" s="9"/>
      <c r="CD405" s="9">
        <f t="shared" si="1466"/>
        <v>0.99530464093264981</v>
      </c>
      <c r="CE405" s="9">
        <f t="shared" si="1467"/>
        <v>0.98546771198300975</v>
      </c>
      <c r="CF405" s="308">
        <f>BY405/BEA_Output_Data!$AU25</f>
        <v>1.0284507330622707</v>
      </c>
      <c r="CG405" s="35"/>
      <c r="CH405" s="308">
        <f t="shared" si="1468"/>
        <v>1988</v>
      </c>
      <c r="CI405" s="19">
        <f t="shared" si="1469"/>
        <v>6.8232195747593996E-2</v>
      </c>
      <c r="CJ405" s="19">
        <f t="shared" si="1563"/>
        <v>2.3743748578139903E-2</v>
      </c>
      <c r="CK405" s="19">
        <f t="shared" si="1564"/>
        <v>6.2968139740501947E-3</v>
      </c>
      <c r="CL405" s="19">
        <f t="shared" si="1565"/>
        <v>2.0242195237920828E-6</v>
      </c>
      <c r="CM405" s="19">
        <f t="shared" si="1566"/>
        <v>2.0242195237920828E-6</v>
      </c>
      <c r="CN405" s="19">
        <f t="shared" si="1567"/>
        <v>2.0242195237920828E-6</v>
      </c>
      <c r="CO405" s="19">
        <f t="shared" si="1568"/>
        <v>2.4615616271438531E-2</v>
      </c>
      <c r="CP405" s="19">
        <f t="shared" si="1569"/>
        <v>0.13245379004872077</v>
      </c>
      <c r="CQ405" s="19">
        <f t="shared" si="1570"/>
        <v>8.2917414932265655E-3</v>
      </c>
      <c r="CR405" s="19">
        <f t="shared" si="1571"/>
        <v>0.16088023958057257</v>
      </c>
      <c r="CS405" s="19">
        <f t="shared" si="1572"/>
        <v>0.18228987158195969</v>
      </c>
      <c r="CT405" s="19">
        <f t="shared" si="1573"/>
        <v>2.5117240284144367E-2</v>
      </c>
      <c r="CU405" s="19">
        <f t="shared" si="1574"/>
        <v>5.985454881152949E-2</v>
      </c>
      <c r="CV405" s="19">
        <f t="shared" si="1575"/>
        <v>0.1784374418932643</v>
      </c>
      <c r="CW405" s="19">
        <f t="shared" si="1576"/>
        <v>3.029520375012577E-2</v>
      </c>
      <c r="CX405" s="19">
        <f t="shared" si="1577"/>
        <v>1.8618685301755141E-2</v>
      </c>
      <c r="CY405" s="19">
        <f t="shared" si="1562"/>
        <v>2.1597369513365813E-2</v>
      </c>
      <c r="CZ405" s="19">
        <f t="shared" si="1429"/>
        <v>1.1299983427737425E-2</v>
      </c>
      <c r="DA405" s="19">
        <f t="shared" si="1430"/>
        <v>3.5944070688437947E-2</v>
      </c>
      <c r="DB405" s="19">
        <f t="shared" si="1431"/>
        <v>5.7432438366751461E-3</v>
      </c>
      <c r="DC405" s="19">
        <f t="shared" si="1432"/>
        <v>6.2821225586910286E-3</v>
      </c>
      <c r="DD405" s="19"/>
      <c r="DE405" s="19"/>
      <c r="DF405" s="19">
        <f t="shared" si="1530"/>
        <v>6.9737999510563989E-2</v>
      </c>
      <c r="DG405" s="19">
        <f t="shared" si="1581"/>
        <v>2.4585556791086899E-2</v>
      </c>
      <c r="DH405" s="19">
        <f t="shared" si="1582"/>
        <v>6.3512432873766341E-3</v>
      </c>
      <c r="DI405" s="19">
        <f t="shared" si="1583"/>
        <v>2.0928471807214232E-6</v>
      </c>
      <c r="DJ405" s="19">
        <f t="shared" si="1584"/>
        <v>2.0928471807214232E-6</v>
      </c>
      <c r="DK405" s="19">
        <f t="shared" si="1585"/>
        <v>2.0928471807214232E-6</v>
      </c>
      <c r="DL405" s="19">
        <f t="shared" si="1586"/>
        <v>2.5014419312850866E-2</v>
      </c>
      <c r="DM405" s="19">
        <f t="shared" si="1587"/>
        <v>0.13384239181920674</v>
      </c>
      <c r="DN405" s="19">
        <f t="shared" si="1588"/>
        <v>8.2389219034009337E-3</v>
      </c>
      <c r="DO405" s="19">
        <f t="shared" si="1589"/>
        <v>0.15943225483934947</v>
      </c>
      <c r="DP405" s="19">
        <f t="shared" si="1590"/>
        <v>0.183173125474448</v>
      </c>
      <c r="DQ405" s="19">
        <f t="shared" si="1591"/>
        <v>2.5527879886225648E-2</v>
      </c>
      <c r="DR405" s="19">
        <f t="shared" si="1592"/>
        <v>6.120838508551979E-2</v>
      </c>
      <c r="DS405" s="19">
        <f t="shared" si="1593"/>
        <v>0.17105128154574181</v>
      </c>
      <c r="DT405" s="19">
        <f t="shared" si="1594"/>
        <v>3.0540649414340031E-2</v>
      </c>
      <c r="DU405" s="19">
        <f t="shared" si="1595"/>
        <v>1.8901815105192978E-2</v>
      </c>
      <c r="DV405" s="19">
        <f t="shared" si="1578"/>
        <v>2.2045108655165908E-2</v>
      </c>
      <c r="DW405" s="19">
        <f t="shared" si="1487"/>
        <v>1.1624994089297113E-2</v>
      </c>
      <c r="DX405" s="19">
        <f t="shared" si="1488"/>
        <v>3.6399526909729196E-2</v>
      </c>
      <c r="DY405" s="19">
        <f t="shared" si="1489"/>
        <v>5.827230028740327E-3</v>
      </c>
      <c r="DZ405" s="19">
        <f t="shared" si="1490"/>
        <v>6.3306778947643328E-3</v>
      </c>
      <c r="EA405" s="19">
        <f t="shared" si="1491"/>
        <v>0.99983974009454279</v>
      </c>
      <c r="EB405" s="19"/>
      <c r="EC405" s="19">
        <f t="shared" si="1531"/>
        <v>6.9749177507157006E-2</v>
      </c>
      <c r="ED405" s="19">
        <f t="shared" si="1596"/>
        <v>2.4589497501631752E-2</v>
      </c>
      <c r="EE405" s="19">
        <f t="shared" si="1597"/>
        <v>6.3522613001720388E-3</v>
      </c>
      <c r="EF405" s="19">
        <f t="shared" si="1598"/>
        <v>2.0931826339724482E-6</v>
      </c>
      <c r="EG405" s="19">
        <f t="shared" si="1599"/>
        <v>2.0931826339724482E-6</v>
      </c>
      <c r="EH405" s="19">
        <f t="shared" si="1600"/>
        <v>2.0931826339724482E-6</v>
      </c>
      <c r="EI405" s="19">
        <f t="shared" si="1601"/>
        <v>2.5018428763879254E-2</v>
      </c>
      <c r="EJ405" s="19">
        <f t="shared" si="1602"/>
        <v>0.13386384482632274</v>
      </c>
      <c r="EK405" s="19">
        <f t="shared" si="1603"/>
        <v>8.2402424838823457E-3</v>
      </c>
      <c r="EL405" s="19">
        <f t="shared" si="1604"/>
        <v>0.15945780953282962</v>
      </c>
      <c r="EM405" s="19">
        <f t="shared" si="1605"/>
        <v>0.18320248548745174</v>
      </c>
      <c r="EN405" s="19">
        <f t="shared" si="1606"/>
        <v>2.5531971637586425E-2</v>
      </c>
      <c r="EO405" s="19">
        <f t="shared" si="1607"/>
        <v>6.1218195907808234E-2</v>
      </c>
      <c r="EP405" s="19">
        <f t="shared" si="1608"/>
        <v>0.17107869860180547</v>
      </c>
      <c r="EQ405" s="19">
        <f t="shared" si="1609"/>
        <v>3.0545544640436247E-2</v>
      </c>
      <c r="ER405" s="19">
        <f t="shared" si="1610"/>
        <v>1.890484479383232E-2</v>
      </c>
      <c r="ES405" s="19">
        <f t="shared" si="1579"/>
        <v>2.204864216847529E-2</v>
      </c>
      <c r="ET405" s="19">
        <f t="shared" si="1493"/>
        <v>1.1626857408366142E-2</v>
      </c>
      <c r="EU405" s="19">
        <f t="shared" si="1494"/>
        <v>3.6405361229477969E-2</v>
      </c>
      <c r="EV405" s="19">
        <f t="shared" si="1495"/>
        <v>5.8281640497599308E-3</v>
      </c>
      <c r="EW405" s="19">
        <f t="shared" si="1496"/>
        <v>6.3316926112235916E-3</v>
      </c>
      <c r="EZ405" s="308">
        <f t="shared" si="1532"/>
        <v>-6.6452027721938022E-3</v>
      </c>
      <c r="FA405" s="308">
        <f t="shared" si="1611"/>
        <v>-8.8438796937358316E-3</v>
      </c>
      <c r="FB405" s="308">
        <f t="shared" si="1612"/>
        <v>5.1173614344501121E-2</v>
      </c>
      <c r="FC405" s="308">
        <f t="shared" si="1613"/>
        <v>-2.9461209778181223E-2</v>
      </c>
      <c r="FD405" s="308">
        <f t="shared" si="1614"/>
        <v>-5.8800677242394116E-3</v>
      </c>
      <c r="FE405" s="308">
        <f t="shared" si="1615"/>
        <v>2.0466222940538287E-3</v>
      </c>
      <c r="FF405" s="308">
        <f t="shared" si="1616"/>
        <v>3.7076918993273651E-2</v>
      </c>
      <c r="FG405" s="308">
        <f t="shared" si="1617"/>
        <v>1.1689113542028222E-2</v>
      </c>
      <c r="FH405" s="308">
        <f t="shared" si="1618"/>
        <v>5.130610746982419E-2</v>
      </c>
      <c r="FI405" s="308">
        <f t="shared" si="1619"/>
        <v>4.7300916087206664E-2</v>
      </c>
      <c r="FJ405" s="308">
        <f t="shared" si="1620"/>
        <v>9.2838901509723088E-3</v>
      </c>
      <c r="FK405" s="308">
        <f t="shared" si="1621"/>
        <v>-9.4856418886292652E-3</v>
      </c>
      <c r="FL405" s="308">
        <f t="shared" si="1622"/>
        <v>8.5367223194675358E-3</v>
      </c>
      <c r="FM405" s="308">
        <f t="shared" si="1623"/>
        <v>5.5910339214974472E-2</v>
      </c>
      <c r="FN405" s="308">
        <f t="shared" si="1624"/>
        <v>6.2614513332327586E-3</v>
      </c>
      <c r="FO405" s="308">
        <f t="shared" si="1625"/>
        <v>-4.5068960783808378E-2</v>
      </c>
      <c r="FP405" s="308">
        <f t="shared" si="1580"/>
        <v>-7.5246661777839882E-2</v>
      </c>
      <c r="FQ405" s="308">
        <f t="shared" si="1626"/>
        <v>-1.7896650643489033E-2</v>
      </c>
      <c r="FR405" s="308">
        <f t="shared" si="1627"/>
        <v>-1.4631348745470668E-2</v>
      </c>
      <c r="FS405" s="308">
        <f t="shared" si="1628"/>
        <v>5.2212347162115369E-2</v>
      </c>
      <c r="FT405" s="308">
        <f t="shared" si="1629"/>
        <v>-2.6589709613652895E-2</v>
      </c>
      <c r="FV405" s="3"/>
      <c r="FW405" s="19">
        <f t="shared" si="1499"/>
        <v>1.0188997157441859</v>
      </c>
      <c r="FX405" s="19">
        <f t="shared" si="1533"/>
        <v>0.78215807403373538</v>
      </c>
      <c r="FY405" s="19">
        <f t="shared" si="1500"/>
        <v>0.99011666524490194</v>
      </c>
      <c r="GA405" s="19">
        <f t="shared" si="1501"/>
        <v>0.99226537939038006</v>
      </c>
      <c r="GB405" s="19">
        <f t="shared" si="1534"/>
        <v>0.82670506546190214</v>
      </c>
      <c r="GC405" s="19">
        <f t="shared" si="1502"/>
        <v>1.0001387051427644</v>
      </c>
      <c r="GE405" s="19">
        <f t="shared" si="1503"/>
        <v>0.98775754071771404</v>
      </c>
      <c r="GF405" s="19">
        <f t="shared" si="1535"/>
        <v>0.87362054190742267</v>
      </c>
      <c r="GG405" s="19">
        <f t="shared" si="1504"/>
        <v>0.99516660620646158</v>
      </c>
      <c r="GI405" s="19" t="e">
        <f>#REF!</f>
        <v>#REF!</v>
      </c>
      <c r="GJ405" s="19" t="e">
        <f t="shared" si="1505"/>
        <v>#REF!</v>
      </c>
      <c r="GK405" s="308">
        <f t="shared" si="1506"/>
        <v>1.1315067160391294</v>
      </c>
      <c r="GM405" s="3"/>
      <c r="GN405" s="3"/>
      <c r="GO405" s="3"/>
    </row>
    <row r="406" spans="1:219" s="308" customFormat="1" hidden="1" x14ac:dyDescent="0.2">
      <c r="A406" s="320" t="s">
        <v>557</v>
      </c>
      <c r="B406" s="1">
        <f t="shared" si="1507"/>
        <v>1989</v>
      </c>
      <c r="C406" s="60">
        <f>Conversion_factors!$M51*C270+C345</f>
        <v>1449.1346999488383</v>
      </c>
      <c r="D406" s="60">
        <f>Conversion_factors!$M51*D270+D345</f>
        <v>506.999149424883</v>
      </c>
      <c r="E406" s="60">
        <f>Conversion_factors!$M51*E270+E345</f>
        <v>115.51454322350301</v>
      </c>
      <c r="F406" s="60">
        <f>Conversion_factors!$M51*F270+F345</f>
        <v>4.2829220060061658E-2</v>
      </c>
      <c r="G406" s="60">
        <f>Conversion_factors!$M51*G270+G345</f>
        <v>4.2829220060061658E-2</v>
      </c>
      <c r="H406" s="60">
        <f>Conversion_factors!$M51*H270+H345</f>
        <v>4.2829220060061658E-2</v>
      </c>
      <c r="I406" s="60">
        <f>Conversion_factors!$M51*I270+I345</f>
        <v>528.83185400713239</v>
      </c>
      <c r="J406" s="60">
        <f>Conversion_factors!$M51*J270+J345</f>
        <v>2854.5463957956886</v>
      </c>
      <c r="K406" s="60">
        <f>Conversion_factors!$M51*K270+K345</f>
        <v>175.3846613796604</v>
      </c>
      <c r="L406" s="60">
        <f>Conversion_factors!$M51*L270+L345</f>
        <v>3347.6138254933026</v>
      </c>
      <c r="M406" s="60">
        <f>Conversion_factors!$M51*M270+M345</f>
        <v>4038.0184313380141</v>
      </c>
      <c r="N406" s="60">
        <f>Conversion_factors!$M51*N270+N345</f>
        <v>545.99708804855391</v>
      </c>
      <c r="O406" s="60">
        <f>Conversion_factors!$M51*O270+O345</f>
        <v>1245.6572076339751</v>
      </c>
      <c r="P406" s="60">
        <f>Conversion_factors!$M51*P270+P345</f>
        <v>3739.5739882988682</v>
      </c>
      <c r="Q406" s="60">
        <f>Conversion_factors!$M51*Q270+Q345</f>
        <v>637.47741418909027</v>
      </c>
      <c r="R406" s="60">
        <f>Conversion_factors!$M51*R270+R345</f>
        <v>405.77801727398202</v>
      </c>
      <c r="S406" s="60">
        <f>Conversion_factors!$M51*S270+S345</f>
        <v>467.58335758480177</v>
      </c>
      <c r="T406" s="60">
        <f>Conversion_factors!$M51*T270+T345</f>
        <v>240.29340150443801</v>
      </c>
      <c r="U406" s="60">
        <f>Conversion_factors!$M51*U270+U345</f>
        <v>751.37269767190037</v>
      </c>
      <c r="V406" s="60">
        <f>Conversion_factors!$M51*V270+V345</f>
        <v>131.46372784216356</v>
      </c>
      <c r="W406" s="60">
        <f>Conversion_factors!$M51*W270+W345</f>
        <v>132.00206494839739</v>
      </c>
      <c r="X406" s="124">
        <f t="shared" si="1433"/>
        <v>21313.371013267373</v>
      </c>
      <c r="Z406" s="19">
        <f t="shared" si="1434"/>
        <v>2.6611952907469685</v>
      </c>
      <c r="AA406" s="19">
        <f t="shared" si="1435"/>
        <v>6.2243328651780434</v>
      </c>
      <c r="AB406" s="19">
        <f t="shared" si="1436"/>
        <v>1.4993630892696899</v>
      </c>
      <c r="AC406" s="19">
        <f t="shared" si="1437"/>
        <v>7.8651707625402694E-5</v>
      </c>
      <c r="AD406" s="19">
        <f t="shared" si="1438"/>
        <v>5.2580625098125832E-4</v>
      </c>
      <c r="AE406" s="19">
        <f t="shared" si="1439"/>
        <v>5.5591746206376969E-4</v>
      </c>
      <c r="AF406" s="19">
        <f t="shared" si="1440"/>
        <v>5.9532243516336534</v>
      </c>
      <c r="AG406" s="19">
        <f t="shared" si="1441"/>
        <v>17.833895855490564</v>
      </c>
      <c r="AH406" s="19">
        <f t="shared" si="1442"/>
        <v>1.8532044412448434</v>
      </c>
      <c r="AI406" s="19">
        <f t="shared" si="1443"/>
        <v>9.0574827394978659</v>
      </c>
      <c r="AJ406" s="19">
        <f t="shared" si="1444"/>
        <v>8.9259760893556184</v>
      </c>
      <c r="AK406" s="19">
        <f t="shared" si="1445"/>
        <v>4.2559700727436587</v>
      </c>
      <c r="AL406" s="19">
        <f t="shared" si="1446"/>
        <v>14.352386097158966</v>
      </c>
      <c r="AM406" s="19">
        <f t="shared" si="1447"/>
        <v>20.831923513236909</v>
      </c>
      <c r="AN406" s="19">
        <f t="shared" si="1448"/>
        <v>2.8577509554011526</v>
      </c>
      <c r="AO406" s="19">
        <f t="shared" si="1449"/>
        <v>1.7147274229972109</v>
      </c>
      <c r="AP406" s="19">
        <f t="shared" si="1450"/>
        <v>7.2828926959472771</v>
      </c>
      <c r="AQ406" s="19">
        <f t="shared" si="1451"/>
        <v>2.5261119675032195</v>
      </c>
      <c r="AR406" s="19">
        <f t="shared" si="1452"/>
        <v>1.4245591867782039</v>
      </c>
      <c r="AS406" s="19">
        <f t="shared" si="1453"/>
        <v>2.1894884767305278</v>
      </c>
      <c r="AT406" s="19">
        <f t="shared" si="1454"/>
        <v>1.5471143463180124</v>
      </c>
      <c r="AU406" s="19">
        <f t="shared" si="1455"/>
        <v>22.879838389939117</v>
      </c>
      <c r="AV406" s="19">
        <f t="shared" si="1456"/>
        <v>16.971191640435745</v>
      </c>
      <c r="AW406" s="19">
        <f t="shared" si="1457"/>
        <v>9.4242682307677423</v>
      </c>
      <c r="AX406" s="250">
        <f t="shared" si="1508"/>
        <v>0.98012119905737072</v>
      </c>
      <c r="AY406" s="250">
        <f t="shared" si="1509"/>
        <v>0.95407663978083579</v>
      </c>
      <c r="AZ406" s="250">
        <f t="shared" si="1510"/>
        <v>1.0329564926588337</v>
      </c>
      <c r="BA406" s="250">
        <f t="shared" si="1511"/>
        <v>0.90549305746169562</v>
      </c>
      <c r="BB406" s="250">
        <f t="shared" si="1512"/>
        <v>0.82913326583015023</v>
      </c>
      <c r="BC406" s="250">
        <f t="shared" si="1513"/>
        <v>0.99890631929838458</v>
      </c>
      <c r="BD406" s="250">
        <f t="shared" si="1514"/>
        <v>1.0981819885485566</v>
      </c>
      <c r="BE406" s="250">
        <f t="shared" si="1515"/>
        <v>0.95450123695879818</v>
      </c>
      <c r="BF406" s="250">
        <f t="shared" si="1516"/>
        <v>1.1225721368300143</v>
      </c>
      <c r="BG406" s="250">
        <f t="shared" si="1517"/>
        <v>1.0085604104048198</v>
      </c>
      <c r="BH406" s="250">
        <f t="shared" si="1518"/>
        <v>1.0341500344727095</v>
      </c>
      <c r="BI406" s="250">
        <f t="shared" si="1519"/>
        <v>0.93993031785843273</v>
      </c>
      <c r="BJ406" s="250">
        <f t="shared" si="1520"/>
        <v>0.95999431854858497</v>
      </c>
      <c r="BK406" s="250">
        <f t="shared" si="1521"/>
        <v>0.94987142362549337</v>
      </c>
      <c r="BL406" s="250">
        <f t="shared" si="1522"/>
        <v>1.0697649823555497</v>
      </c>
      <c r="BM406" s="250">
        <f t="shared" si="1523"/>
        <v>1.0861562986538118</v>
      </c>
      <c r="BN406" s="250">
        <f t="shared" si="1524"/>
        <v>0.88317002044992965</v>
      </c>
      <c r="BO406" s="250">
        <f t="shared" si="1525"/>
        <v>1.0025811736341681</v>
      </c>
      <c r="BP406" s="250">
        <f t="shared" si="1526"/>
        <v>0.9546921669607048</v>
      </c>
      <c r="BQ406" s="250">
        <f t="shared" si="1527"/>
        <v>1.2696092194038269</v>
      </c>
      <c r="BR406" s="250">
        <f t="shared" si="1528"/>
        <v>1.0835187936786375</v>
      </c>
      <c r="BS406" s="250">
        <f t="shared" si="1529"/>
        <v>0.98138074410079468</v>
      </c>
      <c r="BU406" s="3"/>
      <c r="BV406" s="9">
        <f t="shared" si="1459"/>
        <v>1.1614197108141422</v>
      </c>
      <c r="BW406" s="9">
        <f t="shared" si="1460"/>
        <v>0.98138074410079468</v>
      </c>
      <c r="BX406" s="9">
        <f t="shared" si="1461"/>
        <v>1.0087589603997391</v>
      </c>
      <c r="BY406" s="9">
        <f t="shared" si="1462"/>
        <v>0.98256582960993377</v>
      </c>
      <c r="BZ406" s="9">
        <f t="shared" si="1463"/>
        <v>0.99012187688739528</v>
      </c>
      <c r="CA406" s="9">
        <f t="shared" si="1464"/>
        <v>1.1397954287623602</v>
      </c>
      <c r="CB406" s="9">
        <f t="shared" si="1465"/>
        <v>1.139794940012113</v>
      </c>
      <c r="CC406" s="9"/>
      <c r="CD406" s="9">
        <f t="shared" si="1466"/>
        <v>0.991172084801624</v>
      </c>
      <c r="CE406" s="9">
        <f t="shared" si="1467"/>
        <v>0.98138116492217642</v>
      </c>
      <c r="CF406" s="308">
        <f>BY406/BEA_Output_Data!$AU26</f>
        <v>1.0250100545717309</v>
      </c>
      <c r="CG406" s="35"/>
      <c r="CH406" s="308">
        <f t="shared" si="1468"/>
        <v>1989</v>
      </c>
      <c r="CI406" s="19">
        <f t="shared" si="1469"/>
        <v>6.7991811292862372E-2</v>
      </c>
      <c r="CJ406" s="19">
        <f t="shared" si="1563"/>
        <v>2.3787844218039502E-2</v>
      </c>
      <c r="CK406" s="19">
        <f t="shared" si="1564"/>
        <v>5.4198157181046718E-3</v>
      </c>
      <c r="CL406" s="19">
        <f t="shared" si="1565"/>
        <v>2.0095000473365226E-6</v>
      </c>
      <c r="CM406" s="19">
        <f t="shared" si="1566"/>
        <v>2.0095000473365226E-6</v>
      </c>
      <c r="CN406" s="19">
        <f t="shared" si="1567"/>
        <v>2.0095000473365226E-6</v>
      </c>
      <c r="CO406" s="19">
        <f t="shared" si="1568"/>
        <v>2.4812210779699726E-2</v>
      </c>
      <c r="CP406" s="19">
        <f t="shared" si="1569"/>
        <v>0.13393218717108429</v>
      </c>
      <c r="CQ406" s="19">
        <f t="shared" si="1570"/>
        <v>8.2288560204992964E-3</v>
      </c>
      <c r="CR406" s="19">
        <f t="shared" si="1571"/>
        <v>0.15706637037423335</v>
      </c>
      <c r="CS406" s="19">
        <f t="shared" si="1572"/>
        <v>0.18945939752207128</v>
      </c>
      <c r="CT406" s="19">
        <f t="shared" si="1573"/>
        <v>2.5617584740990802E-2</v>
      </c>
      <c r="CU406" s="19">
        <f t="shared" si="1574"/>
        <v>5.8444870445813812E-2</v>
      </c>
      <c r="CV406" s="19">
        <f t="shared" si="1575"/>
        <v>0.17545671146863714</v>
      </c>
      <c r="CW406" s="19">
        <f t="shared" si="1576"/>
        <v>2.9909741344636032E-2</v>
      </c>
      <c r="CX406" s="19">
        <f t="shared" si="1577"/>
        <v>1.9038659676190547E-2</v>
      </c>
      <c r="CY406" s="19">
        <f t="shared" si="1562"/>
        <v>2.1938498480307763E-2</v>
      </c>
      <c r="CZ406" s="19">
        <f t="shared" si="1429"/>
        <v>1.1274302941325313E-2</v>
      </c>
      <c r="DA406" s="19">
        <f t="shared" si="1430"/>
        <v>3.525358317106092E-2</v>
      </c>
      <c r="DB406" s="19">
        <f t="shared" si="1431"/>
        <v>6.1681339737542518E-3</v>
      </c>
      <c r="DC406" s="19">
        <f t="shared" si="1432"/>
        <v>6.1933921605468864E-3</v>
      </c>
      <c r="DD406" s="19"/>
      <c r="DE406" s="19"/>
      <c r="DF406" s="19">
        <f t="shared" si="1530"/>
        <v>6.8111932822051469E-2</v>
      </c>
      <c r="DG406" s="19">
        <f t="shared" si="1581"/>
        <v>2.3765789580076163E-2</v>
      </c>
      <c r="DH406" s="19">
        <f t="shared" si="1582"/>
        <v>5.8473577926292002E-3</v>
      </c>
      <c r="DI406" s="19">
        <f t="shared" si="1583"/>
        <v>2.0168508333737867E-6</v>
      </c>
      <c r="DJ406" s="19">
        <f t="shared" si="1584"/>
        <v>2.0168508333737867E-6</v>
      </c>
      <c r="DK406" s="19">
        <f t="shared" si="1585"/>
        <v>2.0168508333737867E-6</v>
      </c>
      <c r="DL406" s="19">
        <f t="shared" si="1586"/>
        <v>2.4713783202341702E-2</v>
      </c>
      <c r="DM406" s="19">
        <f t="shared" si="1587"/>
        <v>0.13319162112300278</v>
      </c>
      <c r="DN406" s="19">
        <f t="shared" si="1588"/>
        <v>8.260258861232047E-3</v>
      </c>
      <c r="DO406" s="19">
        <f t="shared" si="1589"/>
        <v>0.15896567992546878</v>
      </c>
      <c r="DP406" s="19">
        <f t="shared" si="1590"/>
        <v>0.18585158711752672</v>
      </c>
      <c r="DQ406" s="19">
        <f t="shared" si="1591"/>
        <v>2.5366590095656096E-2</v>
      </c>
      <c r="DR406" s="19">
        <f t="shared" si="1592"/>
        <v>5.9146909856761042E-2</v>
      </c>
      <c r="DS406" s="19">
        <f t="shared" si="1593"/>
        <v>0.17694289232155783</v>
      </c>
      <c r="DT406" s="19">
        <f t="shared" si="1594"/>
        <v>3.010206122211511E-2</v>
      </c>
      <c r="DU406" s="19">
        <f t="shared" si="1595"/>
        <v>1.8827891834159862E-2</v>
      </c>
      <c r="DV406" s="19">
        <f t="shared" si="1578"/>
        <v>2.1767488498742344E-2</v>
      </c>
      <c r="DW406" s="19">
        <f t="shared" si="1487"/>
        <v>1.1287138315513789E-2</v>
      </c>
      <c r="DX406" s="19">
        <f t="shared" si="1488"/>
        <v>3.5597710823285167E-2</v>
      </c>
      <c r="DY406" s="19">
        <f t="shared" si="1489"/>
        <v>5.9531620085407294E-3</v>
      </c>
      <c r="DZ406" s="19">
        <f t="shared" si="1490"/>
        <v>6.2376521777227903E-3</v>
      </c>
      <c r="EA406" s="19">
        <f t="shared" si="1491"/>
        <v>0.99994355813088376</v>
      </c>
      <c r="EB406" s="19"/>
      <c r="EC406" s="19">
        <f t="shared" si="1531"/>
        <v>6.8115777403844446E-2</v>
      </c>
      <c r="ED406" s="19">
        <f t="shared" si="1596"/>
        <v>2.3767131041375671E-2</v>
      </c>
      <c r="EE406" s="19">
        <f t="shared" si="1597"/>
        <v>5.8476878470612968E-3</v>
      </c>
      <c r="EF406" s="19">
        <f t="shared" si="1598"/>
        <v>2.0169646746299641E-6</v>
      </c>
      <c r="EG406" s="19">
        <f t="shared" si="1599"/>
        <v>2.0169646746299641E-6</v>
      </c>
      <c r="EH406" s="19">
        <f t="shared" si="1600"/>
        <v>2.0169646746299641E-6</v>
      </c>
      <c r="EI406" s="19">
        <f t="shared" si="1601"/>
        <v>2.4715178173193339E-2</v>
      </c>
      <c r="EJ406" s="19">
        <f t="shared" si="1602"/>
        <v>0.13319913913138004</v>
      </c>
      <c r="EK406" s="19">
        <f t="shared" si="1603"/>
        <v>8.260725111997623E-3</v>
      </c>
      <c r="EL406" s="19">
        <f t="shared" si="1604"/>
        <v>0.15897465275201222</v>
      </c>
      <c r="EM406" s="19">
        <f t="shared" si="1605"/>
        <v>0.18586207752057982</v>
      </c>
      <c r="EN406" s="19">
        <f t="shared" si="1606"/>
        <v>2.5368021914228718E-2</v>
      </c>
      <c r="EO406" s="19">
        <f t="shared" si="1607"/>
        <v>5.9150248407339845E-2</v>
      </c>
      <c r="EP406" s="19">
        <f t="shared" si="1608"/>
        <v>0.17695287987284336</v>
      </c>
      <c r="EQ406" s="19">
        <f t="shared" si="1609"/>
        <v>3.0103760334615825E-2</v>
      </c>
      <c r="ER406" s="19">
        <f t="shared" si="1610"/>
        <v>1.882895457554961E-2</v>
      </c>
      <c r="ES406" s="19">
        <f t="shared" si="1579"/>
        <v>2.1768717165827445E-2</v>
      </c>
      <c r="ET406" s="19">
        <f t="shared" si="1493"/>
        <v>1.1287775418656583E-2</v>
      </c>
      <c r="EU406" s="19">
        <f t="shared" si="1494"/>
        <v>3.559972013802977E-2</v>
      </c>
      <c r="EV406" s="19">
        <f t="shared" si="1495"/>
        <v>5.9534980350976104E-3</v>
      </c>
      <c r="EW406" s="19">
        <f t="shared" si="1496"/>
        <v>6.2380042623429123E-3</v>
      </c>
      <c r="EZ406" s="308">
        <f t="shared" si="1532"/>
        <v>-1.8292032817297008E-2</v>
      </c>
      <c r="FA406" s="308">
        <f t="shared" si="1611"/>
        <v>-7.215066386225202E-3</v>
      </c>
      <c r="FB406" s="308">
        <f t="shared" si="1612"/>
        <v>-9.7167066817404127E-2</v>
      </c>
      <c r="FC406" s="308">
        <f t="shared" si="1613"/>
        <v>-2.2061024164268698E-2</v>
      </c>
      <c r="FD406" s="308">
        <f t="shared" si="1614"/>
        <v>-1.6368738828376254E-2</v>
      </c>
      <c r="FE406" s="308">
        <f t="shared" si="1615"/>
        <v>4.5516658280918443E-2</v>
      </c>
      <c r="FF406" s="308">
        <f t="shared" si="1616"/>
        <v>3.990872854969562E-2</v>
      </c>
      <c r="FG406" s="308">
        <f t="shared" si="1617"/>
        <v>4.2059953631704509E-3</v>
      </c>
      <c r="FH406" s="308">
        <f t="shared" si="1618"/>
        <v>-7.5977306766837225E-3</v>
      </c>
      <c r="FI406" s="308">
        <f t="shared" si="1619"/>
        <v>-8.7168399307905545E-3</v>
      </c>
      <c r="FJ406" s="308">
        <f t="shared" si="1620"/>
        <v>1.8875761912810884E-2</v>
      </c>
      <c r="FK406" s="308">
        <f t="shared" si="1621"/>
        <v>-1.223651161782871E-2</v>
      </c>
      <c r="FL406" s="308">
        <f t="shared" si="1622"/>
        <v>-6.3683864716380413E-3</v>
      </c>
      <c r="FM406" s="308">
        <f t="shared" si="1623"/>
        <v>-1.7698477667383748E-3</v>
      </c>
      <c r="FN406" s="308">
        <f t="shared" si="1624"/>
        <v>5.6364089143399734E-3</v>
      </c>
      <c r="FO406" s="308">
        <f t="shared" si="1625"/>
        <v>-1.3560710119030777E-2</v>
      </c>
      <c r="FP406" s="308">
        <f t="shared" si="1580"/>
        <v>-9.258269365742651E-3</v>
      </c>
      <c r="FQ406" s="308">
        <f t="shared" si="1626"/>
        <v>4.5333575202301472E-3</v>
      </c>
      <c r="FR406" s="308">
        <f t="shared" si="1627"/>
        <v>-2.0359870325444066E-2</v>
      </c>
      <c r="FS406" s="308">
        <f t="shared" si="1628"/>
        <v>7.6223856740514268E-2</v>
      </c>
      <c r="FT406" s="308">
        <f t="shared" si="1629"/>
        <v>-1.7333306858742889E-2</v>
      </c>
      <c r="FV406" s="3"/>
      <c r="FW406" s="19">
        <f t="shared" si="1499"/>
        <v>1.0000052636650572</v>
      </c>
      <c r="FX406" s="19">
        <f t="shared" si="1533"/>
        <v>0.7821621910518588</v>
      </c>
      <c r="FY406" s="19">
        <f t="shared" si="1500"/>
        <v>0.99012187688739528</v>
      </c>
      <c r="GA406" s="19">
        <f t="shared" si="1501"/>
        <v>1.0086190597490619</v>
      </c>
      <c r="GB406" s="19">
        <f t="shared" si="1534"/>
        <v>0.83383048581597041</v>
      </c>
      <c r="GC406" s="19">
        <f t="shared" si="1502"/>
        <v>1.0087589603997391</v>
      </c>
      <c r="GE406" s="19">
        <f t="shared" si="1503"/>
        <v>0.98733802308282681</v>
      </c>
      <c r="GF406" s="19">
        <f t="shared" si="1535"/>
        <v>0.86255877877142251</v>
      </c>
      <c r="GG406" s="19">
        <f t="shared" si="1504"/>
        <v>0.98256582960993377</v>
      </c>
      <c r="GI406" s="19" t="e">
        <f>#REF!</f>
        <v>#REF!</v>
      </c>
      <c r="GJ406" s="19" t="e">
        <f t="shared" si="1505"/>
        <v>#REF!</v>
      </c>
      <c r="GK406" s="308">
        <f t="shared" si="1506"/>
        <v>1.139794940012113</v>
      </c>
      <c r="GM406" s="3"/>
      <c r="GN406" s="3"/>
      <c r="GO406" s="3"/>
    </row>
    <row r="407" spans="1:219" s="308" customFormat="1" hidden="1" x14ac:dyDescent="0.2">
      <c r="A407" s="320" t="s">
        <v>557</v>
      </c>
      <c r="B407" s="1">
        <f t="shared" si="1507"/>
        <v>1990</v>
      </c>
      <c r="C407" s="60">
        <f>Conversion_factors!$M52*C271+C346</f>
        <v>1403.6690207107831</v>
      </c>
      <c r="D407" s="60">
        <f>Conversion_factors!$M52*D271+D346</f>
        <v>483.56415951750273</v>
      </c>
      <c r="E407" s="60">
        <f>Conversion_factors!$M52*E271+E346</f>
        <v>110.09863661460159</v>
      </c>
      <c r="F407" s="60">
        <f>Conversion_factors!$M52*F271+F346</f>
        <v>4.2829220060061658E-2</v>
      </c>
      <c r="G407" s="60">
        <f>Conversion_factors!$M52*G271+G346</f>
        <v>4.2829220060061658E-2</v>
      </c>
      <c r="H407" s="60">
        <f>Conversion_factors!$M52*H271+H346</f>
        <v>4.2829220060061658E-2</v>
      </c>
      <c r="I407" s="60">
        <f>Conversion_factors!$M52*I271+I346</f>
        <v>531.46255889642271</v>
      </c>
      <c r="J407" s="60">
        <f>Conversion_factors!$M52*J271+J346</f>
        <v>2941.2818484955524</v>
      </c>
      <c r="K407" s="60">
        <f>Conversion_factors!$M52*K271+K346</f>
        <v>179.96999884434538</v>
      </c>
      <c r="L407" s="60">
        <f>Conversion_factors!$M52*L271+L346</f>
        <v>3376.7564226618797</v>
      </c>
      <c r="M407" s="60">
        <f>Conversion_factors!$M52*M271+M346</f>
        <v>4328.068948692925</v>
      </c>
      <c r="N407" s="60">
        <f>Conversion_factors!$M52*N271+N346</f>
        <v>536.88279119469621</v>
      </c>
      <c r="O407" s="60">
        <f>Conversion_factors!$M52*O271+O346</f>
        <v>1219.096591916036</v>
      </c>
      <c r="P407" s="60">
        <f>Conversion_factors!$M52*P271+P346</f>
        <v>3682.0082671809896</v>
      </c>
      <c r="Q407" s="60">
        <f>Conversion_factors!$M52*Q271+Q346</f>
        <v>619.57211976531357</v>
      </c>
      <c r="R407" s="60">
        <f>Conversion_factors!$M52*R271+R346</f>
        <v>395.9644722084837</v>
      </c>
      <c r="S407" s="60">
        <f>Conversion_factors!$M52*S271+S346</f>
        <v>474.22018331854071</v>
      </c>
      <c r="T407" s="60">
        <f>Conversion_factors!$M52*T271+T346</f>
        <v>235.01703954100174</v>
      </c>
      <c r="U407" s="60">
        <f>Conversion_factors!$M52*U271+U346</f>
        <v>740.39413392959034</v>
      </c>
      <c r="V407" s="60">
        <f>Conversion_factors!$M52*V271+V346</f>
        <v>125.68694003936857</v>
      </c>
      <c r="W407" s="60">
        <f>Conversion_factors!$M52*W271+W346</f>
        <v>136.69671459533936</v>
      </c>
      <c r="X407" s="124">
        <f t="shared" si="1433"/>
        <v>21520.539335783553</v>
      </c>
      <c r="Z407" s="19">
        <f t="shared" si="1434"/>
        <v>2.579545831385714</v>
      </c>
      <c r="AA407" s="19">
        <f t="shared" si="1435"/>
        <v>6.2183048873793636</v>
      </c>
      <c r="AB407" s="19">
        <f t="shared" si="1436"/>
        <v>1.4544337125426399</v>
      </c>
      <c r="AC407" s="19">
        <f t="shared" si="1437"/>
        <v>7.8707967788224862E-5</v>
      </c>
      <c r="AD407" s="19">
        <f t="shared" si="1438"/>
        <v>5.5075452384201759E-4</v>
      </c>
      <c r="AE407" s="19">
        <f t="shared" si="1439"/>
        <v>5.6578594842472197E-4</v>
      </c>
      <c r="AF407" s="19">
        <f t="shared" si="1440"/>
        <v>6.0522463929790744</v>
      </c>
      <c r="AG407" s="19">
        <f t="shared" si="1441"/>
        <v>18.337820214055906</v>
      </c>
      <c r="AH407" s="19">
        <f t="shared" si="1442"/>
        <v>1.8454886827601313</v>
      </c>
      <c r="AI407" s="19">
        <f t="shared" si="1443"/>
        <v>9.3146063340965917</v>
      </c>
      <c r="AJ407" s="19">
        <f t="shared" si="1444"/>
        <v>9.4561896480008745</v>
      </c>
      <c r="AK407" s="19">
        <f t="shared" si="1445"/>
        <v>4.0604403179191273</v>
      </c>
      <c r="AL407" s="19">
        <f t="shared" si="1446"/>
        <v>14.233412762221972</v>
      </c>
      <c r="AM407" s="19">
        <f t="shared" si="1447"/>
        <v>20.840421259198148</v>
      </c>
      <c r="AN407" s="19">
        <f t="shared" si="1448"/>
        <v>2.7989048639495837</v>
      </c>
      <c r="AO407" s="19">
        <f t="shared" si="1449"/>
        <v>1.730662090084141</v>
      </c>
      <c r="AP407" s="19">
        <f t="shared" si="1450"/>
        <v>6.8530192429015235</v>
      </c>
      <c r="AQ407" s="19">
        <f t="shared" si="1451"/>
        <v>2.5636667170058138</v>
      </c>
      <c r="AR407" s="19">
        <f t="shared" si="1452"/>
        <v>1.4638390647513992</v>
      </c>
      <c r="AS407" s="19">
        <f t="shared" si="1453"/>
        <v>2.145770316359338</v>
      </c>
      <c r="AT407" s="19">
        <f t="shared" si="1454"/>
        <v>1.5390244034115899</v>
      </c>
      <c r="AU407" s="19">
        <f t="shared" si="1455"/>
        <v>23.411445934137198</v>
      </c>
      <c r="AV407" s="19">
        <f t="shared" si="1456"/>
        <v>16.716314268098319</v>
      </c>
      <c r="AW407" s="19">
        <f t="shared" si="1457"/>
        <v>9.3293789829814919</v>
      </c>
      <c r="AX407" s="250">
        <f t="shared" si="1508"/>
        <v>0.95004961194394377</v>
      </c>
      <c r="AY407" s="250">
        <f t="shared" si="1509"/>
        <v>0.9531526607894466</v>
      </c>
      <c r="AZ407" s="250">
        <f t="shared" si="1510"/>
        <v>1.0020032887728247</v>
      </c>
      <c r="BA407" s="250">
        <f t="shared" si="1511"/>
        <v>0.90614076351138195</v>
      </c>
      <c r="BB407" s="250">
        <f t="shared" si="1512"/>
        <v>0.86847369382099271</v>
      </c>
      <c r="BC407" s="250">
        <f t="shared" si="1513"/>
        <v>1.0166386160160841</v>
      </c>
      <c r="BD407" s="250">
        <f t="shared" si="1514"/>
        <v>1.1164484296990587</v>
      </c>
      <c r="BE407" s="250">
        <f t="shared" si="1515"/>
        <v>0.98147214827743767</v>
      </c>
      <c r="BF407" s="250">
        <f t="shared" si="1516"/>
        <v>1.1178983429966531</v>
      </c>
      <c r="BG407" s="250">
        <f t="shared" si="1517"/>
        <v>1.037191398235731</v>
      </c>
      <c r="BH407" s="250">
        <f t="shared" si="1518"/>
        <v>1.0955797721800253</v>
      </c>
      <c r="BI407" s="250">
        <f t="shared" si="1519"/>
        <v>0.89674760241125273</v>
      </c>
      <c r="BJ407" s="250">
        <f t="shared" si="1520"/>
        <v>0.95203649712257821</v>
      </c>
      <c r="BK407" s="250">
        <f t="shared" si="1521"/>
        <v>0.95025889461676694</v>
      </c>
      <c r="BL407" s="250">
        <f t="shared" si="1522"/>
        <v>1.047736649948066</v>
      </c>
      <c r="BM407" s="250">
        <f t="shared" si="1523"/>
        <v>1.0962497623678105</v>
      </c>
      <c r="BN407" s="250">
        <f t="shared" si="1524"/>
        <v>0.83104082369153653</v>
      </c>
      <c r="BO407" s="250">
        <f t="shared" si="1525"/>
        <v>1.0174861680747205</v>
      </c>
      <c r="BP407" s="250">
        <f t="shared" si="1526"/>
        <v>0.9810162342007559</v>
      </c>
      <c r="BQ407" s="250">
        <f t="shared" si="1527"/>
        <v>1.2442585587118278</v>
      </c>
      <c r="BR407" s="250">
        <f t="shared" si="1528"/>
        <v>1.0778530164852727</v>
      </c>
      <c r="BS407" s="250">
        <f t="shared" si="1529"/>
        <v>1.0041828897454999</v>
      </c>
      <c r="BU407" s="3"/>
      <c r="BV407" s="9">
        <f t="shared" si="1459"/>
        <v>1.1460799467804104</v>
      </c>
      <c r="BW407" s="9">
        <f t="shared" si="1460"/>
        <v>1.0041828897454999</v>
      </c>
      <c r="BX407" s="9">
        <f t="shared" si="1461"/>
        <v>1.0494137381846591</v>
      </c>
      <c r="BY407" s="9">
        <f t="shared" si="1462"/>
        <v>0.95193176337445684</v>
      </c>
      <c r="BZ407" s="9">
        <f t="shared" si="1463"/>
        <v>1.0052184116407168</v>
      </c>
      <c r="CA407" s="9">
        <f t="shared" si="1464"/>
        <v>1.1508743526336789</v>
      </c>
      <c r="CB407" s="9">
        <f t="shared" si="1465"/>
        <v>1.1508738728373216</v>
      </c>
      <c r="CC407" s="9"/>
      <c r="CD407" s="9">
        <f t="shared" si="1466"/>
        <v>0.99897027029950314</v>
      </c>
      <c r="CE407" s="9">
        <f t="shared" si="1467"/>
        <v>1.0041833083867642</v>
      </c>
      <c r="CF407" s="308">
        <f>BY407/BEA_Output_Data!$AU27</f>
        <v>1.0024143297907138</v>
      </c>
      <c r="CG407" s="35"/>
      <c r="CH407" s="308">
        <f t="shared" si="1468"/>
        <v>1990</v>
      </c>
      <c r="CI407" s="19">
        <f t="shared" si="1469"/>
        <v>6.5224620945108683E-2</v>
      </c>
      <c r="CJ407" s="19">
        <f t="shared" si="1563"/>
        <v>2.2469890367173569E-2</v>
      </c>
      <c r="CK407" s="19">
        <f t="shared" si="1564"/>
        <v>5.1159794323339131E-3</v>
      </c>
      <c r="CL407" s="19">
        <f t="shared" si="1565"/>
        <v>1.9901555157052605E-6</v>
      </c>
      <c r="CM407" s="19">
        <f t="shared" si="1566"/>
        <v>1.9901555157052605E-6</v>
      </c>
      <c r="CN407" s="19">
        <f t="shared" si="1567"/>
        <v>1.9901555157052605E-6</v>
      </c>
      <c r="CO407" s="19">
        <f t="shared" si="1568"/>
        <v>2.4695596639287127E-2</v>
      </c>
      <c r="CP407" s="19">
        <f t="shared" si="1569"/>
        <v>0.13667324050772733</v>
      </c>
      <c r="CQ407" s="19">
        <f t="shared" si="1570"/>
        <v>8.3627085751098243E-3</v>
      </c>
      <c r="CR407" s="19">
        <f t="shared" si="1571"/>
        <v>0.15690854071891844</v>
      </c>
      <c r="CS407" s="19">
        <f t="shared" si="1572"/>
        <v>0.20111340525264498</v>
      </c>
      <c r="CT407" s="19">
        <f t="shared" si="1573"/>
        <v>2.4947459857661999E-2</v>
      </c>
      <c r="CU407" s="19">
        <f t="shared" si="1574"/>
        <v>5.6648050167077711E-2</v>
      </c>
      <c r="CV407" s="19">
        <f t="shared" si="1575"/>
        <v>0.17109275049899345</v>
      </c>
      <c r="CW407" s="19">
        <f t="shared" si="1576"/>
        <v>2.8789804479254482E-2</v>
      </c>
      <c r="CX407" s="19">
        <f t="shared" si="1577"/>
        <v>1.8399374942712921E-2</v>
      </c>
      <c r="CY407" s="19">
        <f t="shared" si="1562"/>
        <v>2.2035701611345077E-2</v>
      </c>
      <c r="CZ407" s="19">
        <f t="shared" si="1429"/>
        <v>1.092059245700335E-2</v>
      </c>
      <c r="DA407" s="19">
        <f t="shared" si="1430"/>
        <v>3.4404069636790678E-2</v>
      </c>
      <c r="DB407" s="19">
        <f t="shared" si="1431"/>
        <v>5.8403248207809086E-3</v>
      </c>
      <c r="DC407" s="19">
        <f t="shared" si="1432"/>
        <v>6.3519186235284145E-3</v>
      </c>
      <c r="DD407" s="19"/>
      <c r="DE407" s="19"/>
      <c r="DF407" s="19">
        <f t="shared" si="1530"/>
        <v>6.65986349389978E-2</v>
      </c>
      <c r="DG407" s="19">
        <f t="shared" si="1581"/>
        <v>2.3122607515945064E-2</v>
      </c>
      <c r="DH407" s="19">
        <f t="shared" si="1582"/>
        <v>5.26643688858415E-3</v>
      </c>
      <c r="DI407" s="19">
        <f t="shared" si="1583"/>
        <v>1.9998121879598761E-6</v>
      </c>
      <c r="DJ407" s="19">
        <f t="shared" si="1584"/>
        <v>1.9998121879598761E-6</v>
      </c>
      <c r="DK407" s="19">
        <f t="shared" si="1585"/>
        <v>1.9998121879598761E-6</v>
      </c>
      <c r="DL407" s="19">
        <f t="shared" si="1586"/>
        <v>2.4753857929246875E-2</v>
      </c>
      <c r="DM407" s="19">
        <f t="shared" si="1587"/>
        <v>0.13529808620435138</v>
      </c>
      <c r="DN407" s="19">
        <f t="shared" si="1588"/>
        <v>8.2956023186225719E-3</v>
      </c>
      <c r="DO407" s="19">
        <f t="shared" si="1589"/>
        <v>0.15698744232354778</v>
      </c>
      <c r="DP407" s="19">
        <f t="shared" si="1590"/>
        <v>0.19522843176106833</v>
      </c>
      <c r="DQ407" s="19">
        <f t="shared" si="1591"/>
        <v>2.5281042065971378E-2</v>
      </c>
      <c r="DR407" s="19">
        <f t="shared" si="1592"/>
        <v>5.7541784703225081E-2</v>
      </c>
      <c r="DS407" s="19">
        <f t="shared" si="1593"/>
        <v>0.17326557165601894</v>
      </c>
      <c r="DT407" s="19">
        <f t="shared" si="1594"/>
        <v>2.9346211327440887E-2</v>
      </c>
      <c r="DU407" s="19">
        <f t="shared" si="1595"/>
        <v>1.8717197783947821E-2</v>
      </c>
      <c r="DV407" s="19">
        <f t="shared" si="1578"/>
        <v>2.1987064235203073E-2</v>
      </c>
      <c r="DW407" s="19">
        <f t="shared" si="1487"/>
        <v>1.1096508146931475E-2</v>
      </c>
      <c r="DX407" s="19">
        <f t="shared" si="1488"/>
        <v>3.4827099621007537E-2</v>
      </c>
      <c r="DY407" s="19">
        <f t="shared" si="1489"/>
        <v>6.0027376681884553E-3</v>
      </c>
      <c r="DZ407" s="19">
        <f t="shared" si="1490"/>
        <v>6.2723215128422287E-3</v>
      </c>
      <c r="EA407" s="19">
        <f t="shared" si="1491"/>
        <v>0.99989463803770473</v>
      </c>
      <c r="EC407" s="19">
        <f t="shared" si="1531"/>
        <v>6.6605652641260046E-2</v>
      </c>
      <c r="ED407" s="19">
        <f t="shared" si="1596"/>
        <v>2.3125044015960751E-2</v>
      </c>
      <c r="EE407" s="19">
        <f t="shared" si="1597"/>
        <v>5.2669918291786653E-3</v>
      </c>
      <c r="EF407" s="19">
        <f t="shared" si="1598"/>
        <v>2.0000229142987623E-6</v>
      </c>
      <c r="EG407" s="19">
        <f t="shared" si="1599"/>
        <v>2.0000229142987623E-6</v>
      </c>
      <c r="EH407" s="19">
        <f t="shared" si="1600"/>
        <v>2.0000229142987623E-6</v>
      </c>
      <c r="EI407" s="19">
        <f t="shared" si="1601"/>
        <v>2.4756466319117754E-2</v>
      </c>
      <c r="EJ407" s="19">
        <f t="shared" si="1602"/>
        <v>0.13531234297833034</v>
      </c>
      <c r="EK407" s="19">
        <f t="shared" si="1603"/>
        <v>8.2964764516616548E-3</v>
      </c>
      <c r="EL407" s="19">
        <f t="shared" si="1604"/>
        <v>0.1570039845714504</v>
      </c>
      <c r="EM407" s="19">
        <f t="shared" si="1605"/>
        <v>0.19524900357922162</v>
      </c>
      <c r="EN407" s="19">
        <f t="shared" si="1606"/>
        <v>2.5283706006850357E-2</v>
      </c>
      <c r="EO407" s="19">
        <f t="shared" si="1607"/>
        <v>5.7547848057422281E-2</v>
      </c>
      <c r="EP407" s="19">
        <f t="shared" si="1608"/>
        <v>0.17328382918029542</v>
      </c>
      <c r="EQ407" s="19">
        <f t="shared" si="1609"/>
        <v>2.9349303627663099E-2</v>
      </c>
      <c r="ER407" s="19">
        <f t="shared" si="1610"/>
        <v>1.8719170072439194E-2</v>
      </c>
      <c r="ES407" s="19">
        <f t="shared" si="1579"/>
        <v>2.1989381079543274E-2</v>
      </c>
      <c r="ET407" s="19">
        <f t="shared" si="1493"/>
        <v>1.1097677420001367E-2</v>
      </c>
      <c r="EU407" s="19">
        <f t="shared" si="1494"/>
        <v>3.4830769459226016E-2</v>
      </c>
      <c r="EV407" s="19">
        <f t="shared" si="1495"/>
        <v>6.0033701950525913E-3</v>
      </c>
      <c r="EW407" s="19">
        <f t="shared" si="1496"/>
        <v>6.2729824465822441E-3</v>
      </c>
      <c r="EZ407" s="308">
        <f t="shared" si="1532"/>
        <v>-3.1162030195428493E-2</v>
      </c>
      <c r="FA407" s="308">
        <f t="shared" si="1611"/>
        <v>-9.6892289081313863E-4</v>
      </c>
      <c r="FB407" s="308">
        <f t="shared" si="1612"/>
        <v>-3.042378692001467E-2</v>
      </c>
      <c r="FC407" s="308">
        <f t="shared" si="1613"/>
        <v>7.1505187172536482E-4</v>
      </c>
      <c r="FD407" s="308">
        <f t="shared" si="1614"/>
        <v>4.6356398874910748E-2</v>
      </c>
      <c r="FE407" s="308">
        <f t="shared" si="1615"/>
        <v>1.7595989973501799E-2</v>
      </c>
      <c r="FF407" s="308">
        <f t="shared" si="1616"/>
        <v>1.6496527134787466E-2</v>
      </c>
      <c r="FG407" s="308">
        <f t="shared" si="1617"/>
        <v>2.7864697534266212E-2</v>
      </c>
      <c r="FH407" s="308">
        <f t="shared" si="1618"/>
        <v>-4.1721599593819341E-3</v>
      </c>
      <c r="FI407" s="308">
        <f t="shared" si="1619"/>
        <v>2.7992503530441356E-2</v>
      </c>
      <c r="FJ407" s="308">
        <f t="shared" si="1620"/>
        <v>5.7703828860447087E-2</v>
      </c>
      <c r="FK407" s="308">
        <f t="shared" si="1621"/>
        <v>-4.7031299811951095E-2</v>
      </c>
      <c r="FL407" s="308">
        <f t="shared" si="1622"/>
        <v>-8.323994895670284E-3</v>
      </c>
      <c r="FM407" s="308">
        <f t="shared" si="1623"/>
        <v>4.0783623409858472E-4</v>
      </c>
      <c r="FN407" s="308">
        <f t="shared" si="1624"/>
        <v>-2.0806715587286983E-2</v>
      </c>
      <c r="FO407" s="308">
        <f t="shared" si="1625"/>
        <v>9.249915367585914E-3</v>
      </c>
      <c r="FP407" s="308">
        <f t="shared" si="1580"/>
        <v>-6.0838811078364842E-2</v>
      </c>
      <c r="FQ407" s="308">
        <f t="shared" si="1626"/>
        <v>1.4757196085705891E-2</v>
      </c>
      <c r="FR407" s="308">
        <f t="shared" si="1627"/>
        <v>2.7200057795515611E-2</v>
      </c>
      <c r="FS407" s="308">
        <f t="shared" si="1628"/>
        <v>-2.0169334519983453E-2</v>
      </c>
      <c r="FT407" s="308">
        <f t="shared" si="1629"/>
        <v>-5.2427723397616699E-3</v>
      </c>
      <c r="FV407" s="3"/>
      <c r="FW407" s="19">
        <f t="shared" si="1499"/>
        <v>1.0152471479579666</v>
      </c>
      <c r="FX407" s="19">
        <f t="shared" si="1533"/>
        <v>0.79408793370595376</v>
      </c>
      <c r="FY407" s="19">
        <f t="shared" si="1500"/>
        <v>1.0052184116407168</v>
      </c>
      <c r="GA407" s="19">
        <f t="shared" si="1501"/>
        <v>1.0403017761238122</v>
      </c>
      <c r="GB407" s="19">
        <f t="shared" si="1534"/>
        <v>0.8674353353805353</v>
      </c>
      <c r="GC407" s="19">
        <f t="shared" si="1502"/>
        <v>1.0494137381846591</v>
      </c>
      <c r="GE407" s="19">
        <f t="shared" si="1503"/>
        <v>0.96882237778649583</v>
      </c>
      <c r="GF407" s="19">
        <f t="shared" si="1535"/>
        <v>0.83566624702994552</v>
      </c>
      <c r="GG407" s="19">
        <f t="shared" si="1504"/>
        <v>0.95193176337445684</v>
      </c>
      <c r="GI407" s="19" t="e">
        <f>#REF!</f>
        <v>#REF!</v>
      </c>
      <c r="GJ407" s="19" t="e">
        <f t="shared" si="1505"/>
        <v>#REF!</v>
      </c>
      <c r="GK407" s="308">
        <f t="shared" si="1506"/>
        <v>1.1508738728373216</v>
      </c>
      <c r="GM407" s="3"/>
      <c r="GN407" s="3"/>
      <c r="GO407" s="3"/>
    </row>
    <row r="408" spans="1:219" s="308" customFormat="1" hidden="1" x14ac:dyDescent="0.2">
      <c r="A408" s="320" t="s">
        <v>557</v>
      </c>
      <c r="B408" s="1">
        <f t="shared" si="1507"/>
        <v>1991</v>
      </c>
      <c r="C408" s="60">
        <f>Conversion_factors!$M53*C272+C347</f>
        <v>1428.5308236915616</v>
      </c>
      <c r="D408" s="60">
        <f>Conversion_factors!$M53*D272+D347</f>
        <v>498.88869776265642</v>
      </c>
      <c r="E408" s="60">
        <f>Conversion_factors!$M53*E272+E347</f>
        <v>110.58276826628992</v>
      </c>
      <c r="F408" s="60">
        <f>Conversion_factors!$M53*F272+F347</f>
        <v>4.2829220060061658E-2</v>
      </c>
      <c r="G408" s="60">
        <f>Conversion_factors!$M53*G272+G347</f>
        <v>4.2829220060061658E-2</v>
      </c>
      <c r="H408" s="60">
        <f>Conversion_factors!$M53*H272+H347</f>
        <v>4.2829220060061658E-2</v>
      </c>
      <c r="I408" s="60">
        <f>Conversion_factors!$M53*I272+I347</f>
        <v>523.29424350335921</v>
      </c>
      <c r="J408" s="60">
        <f>Conversion_factors!$M53*J272+J347</f>
        <v>2988.1072126777176</v>
      </c>
      <c r="K408" s="60">
        <f>Conversion_factors!$M53*K272+K347</f>
        <v>176.19428146372755</v>
      </c>
      <c r="L408" s="60">
        <f>Conversion_factors!$M53*L272+L347</f>
        <v>3277.1145304597203</v>
      </c>
      <c r="M408" s="60">
        <f>Conversion_factors!$M53*M272+M347</f>
        <v>4207.9714673222279</v>
      </c>
      <c r="N408" s="60">
        <f>Conversion_factors!$M53*N272+N347</f>
        <v>521.47951685852695</v>
      </c>
      <c r="O408" s="60">
        <f>Conversion_factors!$M53*O272+O347</f>
        <v>1157.2405837501819</v>
      </c>
      <c r="P408" s="60">
        <f>Conversion_factors!$M53*P272+P347</f>
        <v>3421.8488010687697</v>
      </c>
      <c r="Q408" s="60">
        <f>Conversion_factors!$M53*Q272+Q347</f>
        <v>606.48606408569947</v>
      </c>
      <c r="R408" s="60">
        <f>Conversion_factors!$M53*R272+R347</f>
        <v>383.98166952746436</v>
      </c>
      <c r="S408" s="60">
        <f>Conversion_factors!$M53*S272+S347</f>
        <v>468.21881909211902</v>
      </c>
      <c r="T408" s="60">
        <f>Conversion_factors!$M53*T272+T347</f>
        <v>224.59366732910726</v>
      </c>
      <c r="U408" s="60">
        <f>Conversion_factors!$M53*U272+U347</f>
        <v>725.88194015350916</v>
      </c>
      <c r="V408" s="60">
        <f>Conversion_factors!$M53*V272+V347</f>
        <v>126.58432666378818</v>
      </c>
      <c r="W408" s="60">
        <f>Conversion_factors!$M53*W272+W347</f>
        <v>129.55172943106211</v>
      </c>
      <c r="X408" s="124">
        <f t="shared" si="1433"/>
        <v>20976.67963076767</v>
      </c>
      <c r="Z408" s="19">
        <f t="shared" si="1434"/>
        <v>2.5818502293449908</v>
      </c>
      <c r="AA408" s="19">
        <f t="shared" si="1435"/>
        <v>6.4618841715298512</v>
      </c>
      <c r="AB408" s="19">
        <f t="shared" si="1436"/>
        <v>1.4614742350997958</v>
      </c>
      <c r="AC408" s="19">
        <f t="shared" si="1437"/>
        <v>7.7407242322558815E-5</v>
      </c>
      <c r="AD408" s="19">
        <f t="shared" si="1438"/>
        <v>5.5474790354290019E-4</v>
      </c>
      <c r="AE408" s="19">
        <f t="shared" si="1439"/>
        <v>5.660357631531688E-4</v>
      </c>
      <c r="AF408" s="19">
        <f t="shared" si="1440"/>
        <v>6.4277685176006427</v>
      </c>
      <c r="AG408" s="19">
        <f t="shared" si="1441"/>
        <v>18.524161343353754</v>
      </c>
      <c r="AH408" s="19">
        <f t="shared" si="1442"/>
        <v>1.8725298113841693</v>
      </c>
      <c r="AI408" s="19">
        <f t="shared" si="1443"/>
        <v>8.8489373112465035</v>
      </c>
      <c r="AJ408" s="19">
        <f t="shared" si="1444"/>
        <v>9.2718706543059355</v>
      </c>
      <c r="AK408" s="19">
        <f t="shared" si="1445"/>
        <v>3.984319694082707</v>
      </c>
      <c r="AL408" s="19">
        <f t="shared" si="1446"/>
        <v>14.692506270825483</v>
      </c>
      <c r="AM408" s="19">
        <f t="shared" si="1447"/>
        <v>20.239610578789776</v>
      </c>
      <c r="AN408" s="19">
        <f t="shared" si="1448"/>
        <v>2.8631785326084183</v>
      </c>
      <c r="AO408" s="19">
        <f t="shared" si="1449"/>
        <v>1.7959320058228372</v>
      </c>
      <c r="AP408" s="19">
        <f t="shared" si="1450"/>
        <v>6.536769323180982</v>
      </c>
      <c r="AQ408" s="19">
        <f t="shared" si="1451"/>
        <v>2.6005694700606381</v>
      </c>
      <c r="AR408" s="19">
        <f t="shared" si="1452"/>
        <v>1.5268495817755507</v>
      </c>
      <c r="AS408" s="19">
        <f t="shared" si="1453"/>
        <v>2.342992370474724</v>
      </c>
      <c r="AT408" s="19">
        <f t="shared" si="1454"/>
        <v>1.4535989859949807</v>
      </c>
      <c r="AU408" s="19">
        <f t="shared" si="1455"/>
        <v>23.176297434657013</v>
      </c>
      <c r="AV408" s="19">
        <f t="shared" si="1456"/>
        <v>15.995859949772525</v>
      </c>
      <c r="AW408" s="19">
        <f t="shared" si="1457"/>
        <v>9.1505858813452274</v>
      </c>
      <c r="AX408" s="250">
        <f t="shared" si="1508"/>
        <v>0.95089832428715471</v>
      </c>
      <c r="AY408" s="250">
        <f t="shared" si="1509"/>
        <v>0.99048891994786015</v>
      </c>
      <c r="AZ408" s="250">
        <f t="shared" si="1510"/>
        <v>1.006853717290888</v>
      </c>
      <c r="BA408" s="250">
        <f t="shared" si="1511"/>
        <v>0.89116590899921067</v>
      </c>
      <c r="BB408" s="250">
        <f t="shared" si="1512"/>
        <v>0.87477077368056755</v>
      </c>
      <c r="BC408" s="250">
        <f t="shared" si="1513"/>
        <v>1.0170874983195342</v>
      </c>
      <c r="BD408" s="250">
        <f t="shared" si="1514"/>
        <v>1.1857204089161237</v>
      </c>
      <c r="BE408" s="250">
        <f t="shared" si="1515"/>
        <v>0.99144545079374324</v>
      </c>
      <c r="BF408" s="250">
        <f t="shared" si="1516"/>
        <v>1.1342784124947549</v>
      </c>
      <c r="BG408" s="250">
        <f t="shared" si="1517"/>
        <v>0.98533865346036176</v>
      </c>
      <c r="BH408" s="250">
        <f t="shared" si="1518"/>
        <v>1.0742248534825727</v>
      </c>
      <c r="BI408" s="250">
        <f t="shared" si="1519"/>
        <v>0.87993637466875496</v>
      </c>
      <c r="BJ408" s="250">
        <f t="shared" si="1520"/>
        <v>0.98274408518204015</v>
      </c>
      <c r="BK408" s="250">
        <f t="shared" si="1521"/>
        <v>0.92286378172830641</v>
      </c>
      <c r="BL408" s="250">
        <f t="shared" si="1522"/>
        <v>1.0717967311419125</v>
      </c>
      <c r="BM408" s="250">
        <f t="shared" si="1523"/>
        <v>1.1375935521395237</v>
      </c>
      <c r="BN408" s="250">
        <f t="shared" si="1524"/>
        <v>0.7926903413039128</v>
      </c>
      <c r="BO408" s="250">
        <f t="shared" si="1525"/>
        <v>1.0321323935564064</v>
      </c>
      <c r="BP408" s="250">
        <f t="shared" si="1526"/>
        <v>1.0232437861322063</v>
      </c>
      <c r="BQ408" s="250">
        <f t="shared" si="1527"/>
        <v>1.3586208587813668</v>
      </c>
      <c r="BR408" s="250">
        <f t="shared" si="1528"/>
        <v>1.0180254766211232</v>
      </c>
      <c r="BS408" s="250">
        <f t="shared" si="1529"/>
        <v>0.99409670795255833</v>
      </c>
      <c r="BU408" s="3"/>
      <c r="BV408" s="9">
        <f t="shared" si="1459"/>
        <v>1.1284509577569508</v>
      </c>
      <c r="BW408" s="9">
        <f t="shared" si="1460"/>
        <v>0.99409670795255833</v>
      </c>
      <c r="BX408" s="9">
        <f t="shared" si="1461"/>
        <v>1.0283823439034629</v>
      </c>
      <c r="BY408" s="9">
        <f t="shared" si="1462"/>
        <v>0.97083038202474359</v>
      </c>
      <c r="BZ408" s="9">
        <f t="shared" si="1463"/>
        <v>0.99570523990685444</v>
      </c>
      <c r="CA408" s="9">
        <f t="shared" si="1464"/>
        <v>1.1217897123180389</v>
      </c>
      <c r="CB408" s="9">
        <f t="shared" si="1465"/>
        <v>1.1217893821920968</v>
      </c>
      <c r="CC408" s="9"/>
      <c r="CD408" s="9">
        <f t="shared" si="1466"/>
        <v>0.99838482379930016</v>
      </c>
      <c r="CE408" s="9">
        <f t="shared" si="1467"/>
        <v>0.99409700050044481</v>
      </c>
      <c r="CF408" s="308">
        <f>BY408/BEA_Output_Data!$AU28</f>
        <v>1.0317536228415161</v>
      </c>
      <c r="CG408" s="35"/>
      <c r="CH408" s="308">
        <f t="shared" si="1468"/>
        <v>1991</v>
      </c>
      <c r="CI408" s="19">
        <f t="shared" si="1469"/>
        <v>6.8100902947302269E-2</v>
      </c>
      <c r="CJ408" s="19">
        <f t="shared" si="1563"/>
        <v>2.3783015546030861E-2</v>
      </c>
      <c r="CK408" s="19">
        <f t="shared" si="1564"/>
        <v>5.2717002982727535E-3</v>
      </c>
      <c r="CL408" s="19">
        <f t="shared" si="1565"/>
        <v>2.0417540246570597E-6</v>
      </c>
      <c r="CM408" s="19">
        <f t="shared" si="1566"/>
        <v>2.0417540246570597E-6</v>
      </c>
      <c r="CN408" s="19">
        <f t="shared" si="1567"/>
        <v>2.0417540246570597E-6</v>
      </c>
      <c r="CO408" s="19">
        <f t="shared" si="1568"/>
        <v>2.4946476406867285E-2</v>
      </c>
      <c r="CP408" s="19">
        <f t="shared" si="1569"/>
        <v>0.14244900838810035</v>
      </c>
      <c r="CQ408" s="19">
        <f t="shared" si="1570"/>
        <v>8.3995315066591157E-3</v>
      </c>
      <c r="CR408" s="19">
        <f t="shared" si="1571"/>
        <v>0.15622656150275532</v>
      </c>
      <c r="CS408" s="19">
        <f t="shared" si="1572"/>
        <v>0.20060236135513843</v>
      </c>
      <c r="CT408" s="19">
        <f t="shared" si="1573"/>
        <v>2.4859964781730456E-2</v>
      </c>
      <c r="CU408" s="19">
        <f t="shared" si="1574"/>
        <v>5.5167958138274298E-2</v>
      </c>
      <c r="CV408" s="19">
        <f t="shared" si="1575"/>
        <v>0.16312633177892236</v>
      </c>
      <c r="CW408" s="19">
        <f t="shared" si="1576"/>
        <v>2.8912395801484827E-2</v>
      </c>
      <c r="CX408" s="19">
        <f t="shared" si="1577"/>
        <v>1.8305169182459981E-2</v>
      </c>
      <c r="CY408" s="19">
        <f t="shared" si="1562"/>
        <v>2.2320921486799858E-2</v>
      </c>
      <c r="CZ408" s="19">
        <f t="shared" si="1429"/>
        <v>1.070682640353067E-2</v>
      </c>
      <c r="DA408" s="19">
        <f t="shared" si="1430"/>
        <v>3.4604234460863741E-2</v>
      </c>
      <c r="DB408" s="19">
        <f t="shared" si="1431"/>
        <v>6.034526383199363E-3</v>
      </c>
      <c r="DC408" s="19">
        <f t="shared" si="1432"/>
        <v>6.1759883695340105E-3</v>
      </c>
      <c r="DD408" s="19"/>
      <c r="DE408" s="19"/>
      <c r="DF408" s="19">
        <f t="shared" si="1530"/>
        <v>6.6652418808944333E-2</v>
      </c>
      <c r="DG408" s="19">
        <f t="shared" si="1581"/>
        <v>2.3120238325448413E-2</v>
      </c>
      <c r="DH408" s="19">
        <f t="shared" si="1582"/>
        <v>5.1934507755022914E-3</v>
      </c>
      <c r="DI408" s="19">
        <f t="shared" si="1583"/>
        <v>2.0158447097417676E-6</v>
      </c>
      <c r="DJ408" s="19">
        <f t="shared" si="1584"/>
        <v>2.0158447097417676E-6</v>
      </c>
      <c r="DK408" s="19">
        <f t="shared" si="1585"/>
        <v>2.0158447097417676E-6</v>
      </c>
      <c r="DL408" s="19">
        <f t="shared" si="1586"/>
        <v>2.4820825206739644E-2</v>
      </c>
      <c r="DM408" s="19">
        <f t="shared" si="1587"/>
        <v>0.13954120288746069</v>
      </c>
      <c r="DN408" s="19">
        <f t="shared" si="1588"/>
        <v>8.3811065588955107E-3</v>
      </c>
      <c r="DO408" s="19">
        <f t="shared" si="1589"/>
        <v>0.15656730356260984</v>
      </c>
      <c r="DP408" s="19">
        <f t="shared" si="1590"/>
        <v>0.20085777494951476</v>
      </c>
      <c r="DQ408" s="19">
        <f t="shared" si="1591"/>
        <v>2.4903686703051684E-2</v>
      </c>
      <c r="DR408" s="19">
        <f t="shared" si="1592"/>
        <v>5.5904738706739524E-2</v>
      </c>
      <c r="DS408" s="19">
        <f t="shared" si="1593"/>
        <v>0.16707788852511779</v>
      </c>
      <c r="DT408" s="19">
        <f t="shared" si="1594"/>
        <v>2.8851056731712205E-2</v>
      </c>
      <c r="DU408" s="19">
        <f t="shared" si="1595"/>
        <v>1.835223176448398E-2</v>
      </c>
      <c r="DV408" s="19">
        <f t="shared" si="1578"/>
        <v>2.2178005877793151E-2</v>
      </c>
      <c r="DW408" s="19">
        <f t="shared" si="1487"/>
        <v>1.0813357276083837E-2</v>
      </c>
      <c r="DX408" s="19">
        <f t="shared" si="1488"/>
        <v>3.4504055282582588E-2</v>
      </c>
      <c r="DY408" s="19">
        <f t="shared" si="1489"/>
        <v>5.9368962348371702E-3</v>
      </c>
      <c r="DZ408" s="19">
        <f t="shared" si="1490"/>
        <v>6.2635417081115244E-3</v>
      </c>
      <c r="EA408" s="19">
        <f t="shared" si="1491"/>
        <v>0.99992582741975811</v>
      </c>
      <c r="EC408" s="19">
        <f t="shared" si="1531"/>
        <v>6.6657362957547012E-2</v>
      </c>
      <c r="ED408" s="19">
        <f t="shared" si="1596"/>
        <v>2.3121953340387903E-2</v>
      </c>
      <c r="EE408" s="19">
        <f t="shared" si="1597"/>
        <v>5.1938360157209309E-3</v>
      </c>
      <c r="EF408" s="19">
        <f t="shared" si="1598"/>
        <v>2.0159942412363929E-6</v>
      </c>
      <c r="EG408" s="19">
        <f t="shared" si="1599"/>
        <v>2.0159942412363929E-6</v>
      </c>
      <c r="EH408" s="19">
        <f t="shared" si="1600"/>
        <v>2.0159942412363929E-6</v>
      </c>
      <c r="EI408" s="19">
        <f t="shared" si="1601"/>
        <v>2.4822666367952637E-2</v>
      </c>
      <c r="EJ408" s="19">
        <f t="shared" si="1602"/>
        <v>0.13955155378628178</v>
      </c>
      <c r="EK408" s="19">
        <f t="shared" si="1603"/>
        <v>8.3817282533069446E-3</v>
      </c>
      <c r="EL408" s="19">
        <f t="shared" si="1604"/>
        <v>0.15657891742492672</v>
      </c>
      <c r="EM408" s="19">
        <f t="shared" si="1605"/>
        <v>0.20087267419405982</v>
      </c>
      <c r="EN408" s="19">
        <f t="shared" si="1606"/>
        <v>2.4905534010771564E-2</v>
      </c>
      <c r="EO408" s="19">
        <f t="shared" si="1607"/>
        <v>5.5908885613043892E-2</v>
      </c>
      <c r="EP408" s="19">
        <f t="shared" si="1608"/>
        <v>0.16709028204247023</v>
      </c>
      <c r="EQ408" s="19">
        <f t="shared" si="1609"/>
        <v>2.8853196847770633E-2</v>
      </c>
      <c r="ER408" s="19">
        <f t="shared" si="1610"/>
        <v>1.8353593097840758E-2</v>
      </c>
      <c r="ES408" s="19">
        <f t="shared" si="1579"/>
        <v>2.2179650999736667E-2</v>
      </c>
      <c r="ET408" s="19">
        <f t="shared" si="1493"/>
        <v>1.0814159390188954E-2</v>
      </c>
      <c r="EU408" s="19">
        <f t="shared" si="1494"/>
        <v>3.4506614727232321E-2</v>
      </c>
      <c r="EV408" s="19">
        <f t="shared" si="1495"/>
        <v>5.9373366224142196E-3</v>
      </c>
      <c r="EW408" s="19">
        <f t="shared" si="1496"/>
        <v>6.2640063256233476E-3</v>
      </c>
      <c r="EZ408" s="308">
        <f t="shared" si="1532"/>
        <v>8.9293597518072727E-4</v>
      </c>
      <c r="FA408" s="308">
        <f t="shared" si="1611"/>
        <v>3.8423599223025864E-2</v>
      </c>
      <c r="FB408" s="308">
        <f t="shared" si="1612"/>
        <v>4.8290524704506874E-3</v>
      </c>
      <c r="FC408" s="308">
        <f t="shared" si="1613"/>
        <v>-1.6664046565654345E-2</v>
      </c>
      <c r="FD408" s="308">
        <f t="shared" si="1614"/>
        <v>7.2245830879247826E-3</v>
      </c>
      <c r="FE408" s="308">
        <f t="shared" si="1615"/>
        <v>4.4143831126053931E-4</v>
      </c>
      <c r="FF408" s="308">
        <f t="shared" si="1616"/>
        <v>6.0197927901684378E-2</v>
      </c>
      <c r="FG408" s="308">
        <f t="shared" si="1617"/>
        <v>1.0110292974353391E-2</v>
      </c>
      <c r="FH408" s="308">
        <f t="shared" si="1618"/>
        <v>1.45462457892596E-2</v>
      </c>
      <c r="FI408" s="308">
        <f t="shared" si="1619"/>
        <v>-5.1286367672526027E-2</v>
      </c>
      <c r="FJ408" s="308">
        <f t="shared" si="1620"/>
        <v>-1.968436049970311E-2</v>
      </c>
      <c r="FK408" s="308">
        <f t="shared" si="1621"/>
        <v>-1.8924839420907977E-2</v>
      </c>
      <c r="FL408" s="308">
        <f t="shared" si="1622"/>
        <v>3.174537427422474E-2</v>
      </c>
      <c r="FM408" s="308">
        <f t="shared" si="1623"/>
        <v>-2.9252826598106744E-2</v>
      </c>
      <c r="FN408" s="308">
        <f t="shared" si="1624"/>
        <v>2.2704162093855798E-2</v>
      </c>
      <c r="FO408" s="308">
        <f t="shared" si="1625"/>
        <v>3.702006416430114E-2</v>
      </c>
      <c r="FP408" s="308">
        <f t="shared" si="1580"/>
        <v>-4.7246264416689603E-2</v>
      </c>
      <c r="FQ408" s="308">
        <f t="shared" si="1626"/>
        <v>1.4291902948523559E-2</v>
      </c>
      <c r="FR408" s="308">
        <f t="shared" si="1627"/>
        <v>4.2144034622984224E-2</v>
      </c>
      <c r="FS408" s="308">
        <f t="shared" si="1628"/>
        <v>8.7930293457211317E-2</v>
      </c>
      <c r="FT408" s="308">
        <f t="shared" si="1629"/>
        <v>-5.7106170881024147E-2</v>
      </c>
      <c r="FV408" s="3"/>
      <c r="FW408" s="19">
        <f t="shared" si="1499"/>
        <v>0.99053621419614168</v>
      </c>
      <c r="FX408" s="19">
        <f t="shared" si="1533"/>
        <v>0.78657285559193213</v>
      </c>
      <c r="FY408" s="19">
        <f t="shared" si="1500"/>
        <v>0.99570523990685444</v>
      </c>
      <c r="GA408" s="19">
        <f t="shared" si="1501"/>
        <v>0.97995891085095044</v>
      </c>
      <c r="GB408" s="19">
        <f t="shared" si="1534"/>
        <v>0.85005098649313826</v>
      </c>
      <c r="GC408" s="19">
        <f t="shared" si="1502"/>
        <v>1.0283823439034629</v>
      </c>
      <c r="GE408" s="19">
        <f t="shared" si="1503"/>
        <v>1.0198529131786651</v>
      </c>
      <c r="GF408" s="19">
        <f t="shared" si="1535"/>
        <v>0.85225665647857196</v>
      </c>
      <c r="GG408" s="19">
        <f t="shared" si="1504"/>
        <v>0.97083038202474359</v>
      </c>
      <c r="GI408" s="19" t="e">
        <f>#REF!</f>
        <v>#REF!</v>
      </c>
      <c r="GJ408" s="19" t="e">
        <f t="shared" si="1505"/>
        <v>#REF!</v>
      </c>
      <c r="GK408" s="308">
        <f t="shared" si="1506"/>
        <v>1.1217893821920968</v>
      </c>
      <c r="GM408" s="3"/>
      <c r="GN408" s="3"/>
      <c r="GO408" s="3"/>
    </row>
    <row r="409" spans="1:219" s="308" customFormat="1" hidden="1" x14ac:dyDescent="0.2">
      <c r="A409" s="320" t="s">
        <v>557</v>
      </c>
      <c r="B409" s="1">
        <f t="shared" si="1507"/>
        <v>1992</v>
      </c>
      <c r="C409" s="60">
        <f>Conversion_factors!$M54*C273+C348</f>
        <v>1506.5347046731786</v>
      </c>
      <c r="D409" s="60">
        <f>Conversion_factors!$M54*D273+D348</f>
        <v>521.79083130288188</v>
      </c>
      <c r="E409" s="60">
        <f>Conversion_factors!$M54*E273+E348</f>
        <v>141.52208642515654</v>
      </c>
      <c r="F409" s="60">
        <f>Conversion_factors!$M54*F273+F348</f>
        <v>4.2829220060061658E-2</v>
      </c>
      <c r="G409" s="60">
        <f>Conversion_factors!$M54*G273+G348</f>
        <v>4.2829220060061658E-2</v>
      </c>
      <c r="H409" s="60">
        <f>Conversion_factors!$M54*H273+H348</f>
        <v>4.2829220060061658E-2</v>
      </c>
      <c r="I409" s="60">
        <f>Conversion_factors!$M54*I273+I348</f>
        <v>484.60606593281398</v>
      </c>
      <c r="J409" s="60">
        <f>Conversion_factors!$M54*J273+J348</f>
        <v>3107.9748390129503</v>
      </c>
      <c r="K409" s="60">
        <f>Conversion_factors!$M54*K273+K348</f>
        <v>177.51324338976676</v>
      </c>
      <c r="L409" s="60">
        <f>Conversion_factors!$M54*L273+L348</f>
        <v>3374.7244903343239</v>
      </c>
      <c r="M409" s="60">
        <f>Conversion_factors!$M54*M273+M348</f>
        <v>4251.1273913827208</v>
      </c>
      <c r="N409" s="60">
        <f>Conversion_factors!$M54*N273+N348</f>
        <v>548.15263763911446</v>
      </c>
      <c r="O409" s="60">
        <f>Conversion_factors!$M54*O273+O348</f>
        <v>1212.2934459286669</v>
      </c>
      <c r="P409" s="60">
        <f>Conversion_factors!$M54*P273+P348</f>
        <v>3430.8128643570271</v>
      </c>
      <c r="Q409" s="60">
        <f>Conversion_factors!$M54*Q273+Q348</f>
        <v>597.43485925993787</v>
      </c>
      <c r="R409" s="60">
        <f>Conversion_factors!$M54*R273+R348</f>
        <v>359.62756657706268</v>
      </c>
      <c r="S409" s="60">
        <f>Conversion_factors!$M54*S273+S348</f>
        <v>459.56272181902767</v>
      </c>
      <c r="T409" s="60">
        <f>Conversion_factors!$M54*T273+T348</f>
        <v>218.49875472665045</v>
      </c>
      <c r="U409" s="60">
        <f>Conversion_factors!$M54*U273+U348</f>
        <v>751.07461758655506</v>
      </c>
      <c r="V409" s="60">
        <f>Conversion_factors!$M54*V273+V348</f>
        <v>125.65744533706618</v>
      </c>
      <c r="W409" s="60">
        <f>Conversion_factors!$M54*W273+W348</f>
        <v>128.552087449743</v>
      </c>
      <c r="X409" s="124">
        <f t="shared" si="1433"/>
        <v>21397.589140794818</v>
      </c>
      <c r="Z409" s="19">
        <f t="shared" si="1434"/>
        <v>2.66549548677225</v>
      </c>
      <c r="AA409" s="19">
        <f t="shared" si="1435"/>
        <v>6.3726332682461315</v>
      </c>
      <c r="AB409" s="19">
        <f t="shared" si="1436"/>
        <v>1.7845056222051712</v>
      </c>
      <c r="AC409" s="19">
        <f t="shared" si="1437"/>
        <v>7.5777273777994703E-5</v>
      </c>
      <c r="AD409" s="19">
        <f t="shared" si="1438"/>
        <v>5.230734160780109E-4</v>
      </c>
      <c r="AE409" s="19">
        <f t="shared" si="1439"/>
        <v>5.4004986728528571E-4</v>
      </c>
      <c r="AF409" s="19">
        <f t="shared" si="1440"/>
        <v>5.6785101146578842</v>
      </c>
      <c r="AG409" s="19">
        <f t="shared" si="1441"/>
        <v>18.689943592606546</v>
      </c>
      <c r="AH409" s="19">
        <f t="shared" si="1442"/>
        <v>1.7945745966591309</v>
      </c>
      <c r="AI409" s="19">
        <f t="shared" si="1443"/>
        <v>9.33860782093236</v>
      </c>
      <c r="AJ409" s="19">
        <f t="shared" si="1444"/>
        <v>9.1868581314913484</v>
      </c>
      <c r="AK409" s="19">
        <f t="shared" si="1445"/>
        <v>3.9154137951265682</v>
      </c>
      <c r="AL409" s="19">
        <f t="shared" si="1446"/>
        <v>14.864546713296713</v>
      </c>
      <c r="AM409" s="19">
        <f t="shared" si="1447"/>
        <v>19.75913428004441</v>
      </c>
      <c r="AN409" s="19">
        <f t="shared" si="1448"/>
        <v>2.7376392390787831</v>
      </c>
      <c r="AO409" s="19">
        <f t="shared" si="1449"/>
        <v>1.6879846055608239</v>
      </c>
      <c r="AP409" s="19">
        <f t="shared" si="1450"/>
        <v>5.738008836552039</v>
      </c>
      <c r="AQ409" s="19">
        <f t="shared" si="1451"/>
        <v>2.3654255475406969</v>
      </c>
      <c r="AR409" s="19">
        <f t="shared" si="1452"/>
        <v>1.4869808369413202</v>
      </c>
      <c r="AS409" s="19">
        <f t="shared" si="1453"/>
        <v>2.1631351174806701</v>
      </c>
      <c r="AT409" s="19">
        <f t="shared" si="1454"/>
        <v>1.3987095591304819</v>
      </c>
      <c r="AU409" s="19">
        <f t="shared" si="1455"/>
        <v>22.878514851651904</v>
      </c>
      <c r="AV409" s="19">
        <f t="shared" si="1456"/>
        <v>15.806692395084109</v>
      </c>
      <c r="AW409" s="19">
        <f t="shared" si="1457"/>
        <v>9.1276900331103263</v>
      </c>
      <c r="AX409" s="250">
        <f t="shared" si="1508"/>
        <v>0.98170496605828761</v>
      </c>
      <c r="AY409" s="250">
        <f t="shared" si="1509"/>
        <v>0.97680838522281066</v>
      </c>
      <c r="AZ409" s="250">
        <f t="shared" si="1510"/>
        <v>1.2293997910411858</v>
      </c>
      <c r="BA409" s="250">
        <f t="shared" si="1511"/>
        <v>0.87240057960530626</v>
      </c>
      <c r="BB409" s="250">
        <f t="shared" si="1512"/>
        <v>0.82482391362280094</v>
      </c>
      <c r="BC409" s="250">
        <f t="shared" si="1513"/>
        <v>0.97039445957472747</v>
      </c>
      <c r="BD409" s="250">
        <f t="shared" si="1514"/>
        <v>1.0475058827569341</v>
      </c>
      <c r="BE409" s="250">
        <f t="shared" si="1515"/>
        <v>1.0003184061625436</v>
      </c>
      <c r="BF409" s="250">
        <f t="shared" si="1516"/>
        <v>1.0870573126401992</v>
      </c>
      <c r="BG409" s="250">
        <f t="shared" si="1517"/>
        <v>1.0398639895184996</v>
      </c>
      <c r="BH409" s="250">
        <f t="shared" si="1518"/>
        <v>1.0643754316916989</v>
      </c>
      <c r="BI409" s="250">
        <f t="shared" si="1519"/>
        <v>0.86471851777569364</v>
      </c>
      <c r="BJ409" s="250">
        <f t="shared" si="1520"/>
        <v>0.99425142941141942</v>
      </c>
      <c r="BK409" s="250">
        <f t="shared" si="1521"/>
        <v>0.9009555452844864</v>
      </c>
      <c r="BL409" s="250">
        <f t="shared" si="1522"/>
        <v>1.0248025940657495</v>
      </c>
      <c r="BM409" s="250">
        <f t="shared" si="1523"/>
        <v>1.0692166502801308</v>
      </c>
      <c r="BN409" s="250">
        <f t="shared" si="1524"/>
        <v>0.69582754999802998</v>
      </c>
      <c r="BO409" s="250">
        <f t="shared" si="1525"/>
        <v>0.93880681145800171</v>
      </c>
      <c r="BP409" s="250">
        <f t="shared" si="1526"/>
        <v>0.99652507991552952</v>
      </c>
      <c r="BQ409" s="250">
        <f t="shared" si="1527"/>
        <v>1.2543278108823979</v>
      </c>
      <c r="BR409" s="250">
        <f t="shared" si="1528"/>
        <v>0.97958376368408306</v>
      </c>
      <c r="BS409" s="250">
        <f t="shared" si="1529"/>
        <v>0.98132397381391534</v>
      </c>
      <c r="BU409" s="3"/>
      <c r="BV409" s="9">
        <f t="shared" si="1459"/>
        <v>1.1660764248958109</v>
      </c>
      <c r="BW409" s="9">
        <f t="shared" si="1460"/>
        <v>0.98132397381391534</v>
      </c>
      <c r="BX409" s="9">
        <f t="shared" si="1461"/>
        <v>0.99810604540394243</v>
      </c>
      <c r="BY409" s="9">
        <f t="shared" si="1462"/>
        <v>0.99125028137288085</v>
      </c>
      <c r="BZ409" s="9">
        <f t="shared" si="1463"/>
        <v>0.99186477545313911</v>
      </c>
      <c r="CA409" s="9">
        <f t="shared" si="1464"/>
        <v>1.1442989304434441</v>
      </c>
      <c r="CB409" s="9">
        <f t="shared" si="1465"/>
        <v>1.1442987510494811</v>
      </c>
      <c r="CC409" s="9"/>
      <c r="CD409" s="9">
        <f t="shared" si="1466"/>
        <v>0.98937289834663134</v>
      </c>
      <c r="CE409" s="9">
        <f t="shared" si="1467"/>
        <v>0.98132412765800292</v>
      </c>
      <c r="CF409" s="308">
        <f>BY409/BEA_Output_Data!$AU29</f>
        <v>1.061196335167524</v>
      </c>
      <c r="CG409" s="35"/>
      <c r="CH409" s="308">
        <f t="shared" si="1468"/>
        <v>1992</v>
      </c>
      <c r="CI409" s="19">
        <f t="shared" si="1469"/>
        <v>7.0406749786635914E-2</v>
      </c>
      <c r="CJ409" s="19">
        <f t="shared" si="1563"/>
        <v>2.4385496322484292E-2</v>
      </c>
      <c r="CK409" s="19">
        <f t="shared" si="1564"/>
        <v>6.6139267136101146E-3</v>
      </c>
      <c r="CL409" s="19">
        <f t="shared" si="1565"/>
        <v>2.0015909165396173E-6</v>
      </c>
      <c r="CM409" s="19">
        <f t="shared" si="1566"/>
        <v>2.0015909165396173E-6</v>
      </c>
      <c r="CN409" s="19">
        <f t="shared" si="1567"/>
        <v>2.0015909165396173E-6</v>
      </c>
      <c r="CO409" s="19">
        <f t="shared" si="1568"/>
        <v>2.2647694688599538E-2</v>
      </c>
      <c r="CP409" s="19">
        <f t="shared" si="1569"/>
        <v>0.14524883240642986</v>
      </c>
      <c r="CQ409" s="19">
        <f t="shared" si="1570"/>
        <v>8.2959459695080857E-3</v>
      </c>
      <c r="CR409" s="19">
        <f t="shared" si="1571"/>
        <v>0.15771517380434052</v>
      </c>
      <c r="CS409" s="19">
        <f t="shared" si="1572"/>
        <v>0.19867319460199767</v>
      </c>
      <c r="CT409" s="19">
        <f t="shared" si="1573"/>
        <v>2.5617495224920149E-2</v>
      </c>
      <c r="CU409" s="19">
        <f t="shared" si="1574"/>
        <v>5.6655609094643823E-2</v>
      </c>
      <c r="CV409" s="19">
        <f t="shared" si="1575"/>
        <v>0.16033642116326705</v>
      </c>
      <c r="CW409" s="19">
        <f t="shared" si="1576"/>
        <v>2.792066224511805E-2</v>
      </c>
      <c r="CX409" s="19">
        <f t="shared" si="1577"/>
        <v>1.6806919892270827E-2</v>
      </c>
      <c r="CY409" s="19">
        <f t="shared" si="1562"/>
        <v>2.1477313112011513E-2</v>
      </c>
      <c r="CZ409" s="19">
        <f t="shared" si="1429"/>
        <v>1.0211372565803657E-2</v>
      </c>
      <c r="DA409" s="19">
        <f t="shared" si="1430"/>
        <v>3.5100899108050462E-2</v>
      </c>
      <c r="DB409" s="19">
        <f t="shared" si="1431"/>
        <v>5.8725048186619496E-3</v>
      </c>
      <c r="DC409" s="19">
        <f t="shared" si="1432"/>
        <v>6.0077837088972118E-3</v>
      </c>
      <c r="DD409" s="19"/>
      <c r="DE409" s="19"/>
      <c r="DF409" s="19">
        <f t="shared" si="1530"/>
        <v>6.9247428016945833E-2</v>
      </c>
      <c r="DG409" s="19">
        <f t="shared" si="1581"/>
        <v>2.4082999933133419E-2</v>
      </c>
      <c r="DH409" s="19">
        <f t="shared" si="1582"/>
        <v>5.9174644052799137E-3</v>
      </c>
      <c r="DI409" s="19">
        <f t="shared" si="1583"/>
        <v>2.0216059778915473E-6</v>
      </c>
      <c r="DJ409" s="19">
        <f t="shared" si="1584"/>
        <v>2.0216059778915473E-6</v>
      </c>
      <c r="DK409" s="19">
        <f t="shared" si="1585"/>
        <v>2.0216059778915473E-6</v>
      </c>
      <c r="DL409" s="19">
        <f t="shared" si="1586"/>
        <v>2.3778568963711354E-2</v>
      </c>
      <c r="DM409" s="19">
        <f t="shared" si="1587"/>
        <v>0.14384437905132896</v>
      </c>
      <c r="DN409" s="19">
        <f t="shared" si="1588"/>
        <v>8.3476316225122409E-3</v>
      </c>
      <c r="DO409" s="19">
        <f t="shared" si="1589"/>
        <v>0.15696969122513002</v>
      </c>
      <c r="DP409" s="19">
        <f t="shared" si="1590"/>
        <v>0.19963622445349322</v>
      </c>
      <c r="DQ409" s="19">
        <f t="shared" si="1591"/>
        <v>2.5236835141602187E-2</v>
      </c>
      <c r="DR409" s="19">
        <f t="shared" si="1592"/>
        <v>5.5908484953094348E-2</v>
      </c>
      <c r="DS409" s="19">
        <f t="shared" si="1593"/>
        <v>0.16172736583123401</v>
      </c>
      <c r="DT409" s="19">
        <f t="shared" si="1594"/>
        <v>2.8413644506916701E-2</v>
      </c>
      <c r="DU409" s="19">
        <f t="shared" si="1595"/>
        <v>1.7545384192414155E-2</v>
      </c>
      <c r="DV409" s="19">
        <f t="shared" si="1578"/>
        <v>2.1896408873987232E-2</v>
      </c>
      <c r="DW409" s="19">
        <f t="shared" si="1487"/>
        <v>1.0457143363117755E-2</v>
      </c>
      <c r="DX409" s="19">
        <f t="shared" si="1488"/>
        <v>3.4851976968712936E-2</v>
      </c>
      <c r="DY409" s="19">
        <f t="shared" si="1489"/>
        <v>5.9531481390055737E-3</v>
      </c>
      <c r="DZ409" s="19">
        <f t="shared" si="1490"/>
        <v>6.0914989909652004E-3</v>
      </c>
      <c r="EA409" s="19">
        <f t="shared" si="1491"/>
        <v>0.99991234345051871</v>
      </c>
      <c r="EC409" s="19">
        <f t="shared" si="1531"/>
        <v>6.9253498539667321E-2</v>
      </c>
      <c r="ED409" s="19">
        <f t="shared" si="1596"/>
        <v>2.4085111150870777E-2</v>
      </c>
      <c r="EE409" s="19">
        <f t="shared" si="1597"/>
        <v>5.9179831552631929E-3</v>
      </c>
      <c r="EF409" s="19">
        <f t="shared" si="1598"/>
        <v>2.0217832004306962E-6</v>
      </c>
      <c r="EG409" s="19">
        <f t="shared" si="1599"/>
        <v>2.0217832004306962E-6</v>
      </c>
      <c r="EH409" s="19">
        <f t="shared" si="1600"/>
        <v>2.0217832004306962E-6</v>
      </c>
      <c r="EI409" s="19">
        <f t="shared" si="1601"/>
        <v>2.3780653493741026E-2</v>
      </c>
      <c r="EJ409" s="19">
        <f t="shared" si="1602"/>
        <v>0.14385698905860861</v>
      </c>
      <c r="EK409" s="19">
        <f t="shared" si="1603"/>
        <v>8.3483634112426867E-3</v>
      </c>
      <c r="EL409" s="19">
        <f t="shared" si="1604"/>
        <v>0.1569834518528451</v>
      </c>
      <c r="EM409" s="19">
        <f t="shared" si="1605"/>
        <v>0.19965372541015375</v>
      </c>
      <c r="EN409" s="19">
        <f t="shared" si="1606"/>
        <v>2.5239047509419056E-2</v>
      </c>
      <c r="EO409" s="19">
        <f t="shared" si="1607"/>
        <v>5.5913386127592106E-2</v>
      </c>
      <c r="EP409" s="19">
        <f t="shared" si="1608"/>
        <v>0.16174154353684822</v>
      </c>
      <c r="EQ409" s="19">
        <f t="shared" si="1609"/>
        <v>2.8416135367292591E-2</v>
      </c>
      <c r="ER409" s="19">
        <f t="shared" si="1610"/>
        <v>1.7546922295076556E-2</v>
      </c>
      <c r="ES409" s="19">
        <f t="shared" si="1579"/>
        <v>2.1898328405894701E-2</v>
      </c>
      <c r="ET409" s="19">
        <f t="shared" si="1493"/>
        <v>1.0458060080578686E-2</v>
      </c>
      <c r="EU409" s="19">
        <f t="shared" si="1494"/>
        <v>3.4855032240571203E-2</v>
      </c>
      <c r="EV409" s="19">
        <f t="shared" si="1495"/>
        <v>5.9536700171760291E-3</v>
      </c>
      <c r="EW409" s="19">
        <f t="shared" si="1496"/>
        <v>6.0920329975570923E-3</v>
      </c>
      <c r="EZ409" s="308">
        <f t="shared" si="1532"/>
        <v>3.188367901184317E-2</v>
      </c>
      <c r="FA409" s="308">
        <f t="shared" si="1611"/>
        <v>-1.3908172613751386E-2</v>
      </c>
      <c r="FB409" s="308">
        <f t="shared" si="1612"/>
        <v>0.19969573818648634</v>
      </c>
      <c r="FC409" s="308">
        <f t="shared" si="1613"/>
        <v>-2.1281916815581649E-2</v>
      </c>
      <c r="FD409" s="308">
        <f t="shared" si="1614"/>
        <v>-5.8791953579642377E-2</v>
      </c>
      <c r="FE409" s="308">
        <f t="shared" si="1615"/>
        <v>-4.6995779870811466E-2</v>
      </c>
      <c r="FF409" s="308">
        <f t="shared" si="1616"/>
        <v>-0.12393854108457394</v>
      </c>
      <c r="FG409" s="308">
        <f t="shared" si="1617"/>
        <v>8.9097048673052303E-3</v>
      </c>
      <c r="FH409" s="308">
        <f t="shared" si="1618"/>
        <v>-4.2522356566724331E-2</v>
      </c>
      <c r="FI409" s="308">
        <f t="shared" si="1619"/>
        <v>5.3859811571506183E-2</v>
      </c>
      <c r="FJ409" s="308">
        <f t="shared" si="1620"/>
        <v>-9.2111569412111922E-3</v>
      </c>
      <c r="FK409" s="308">
        <f t="shared" si="1621"/>
        <v>-1.7445562348082446E-2</v>
      </c>
      <c r="FL409" s="308">
        <f t="shared" si="1622"/>
        <v>1.1641376120468415E-2</v>
      </c>
      <c r="FM409" s="308">
        <f t="shared" si="1623"/>
        <v>-2.4025724434483101E-2</v>
      </c>
      <c r="FN409" s="308">
        <f t="shared" si="1624"/>
        <v>-4.4836425310090633E-2</v>
      </c>
      <c r="FO409" s="308">
        <f t="shared" si="1625"/>
        <v>-6.1988834286340395E-2</v>
      </c>
      <c r="FP409" s="308">
        <f t="shared" si="1580"/>
        <v>-0.13033079857242769</v>
      </c>
      <c r="FQ409" s="308">
        <f t="shared" si="1626"/>
        <v>-9.4772506698317896E-2</v>
      </c>
      <c r="FR409" s="308">
        <f t="shared" si="1627"/>
        <v>-2.6458735336361703E-2</v>
      </c>
      <c r="FS409" s="308">
        <f t="shared" si="1628"/>
        <v>-7.9870290565716637E-2</v>
      </c>
      <c r="FT409" s="308">
        <f t="shared" si="1629"/>
        <v>-3.8492472441457967E-2</v>
      </c>
      <c r="FV409" s="3"/>
      <c r="FW409" s="19">
        <f t="shared" si="1499"/>
        <v>0.99614297053003908</v>
      </c>
      <c r="FX409" s="19">
        <f t="shared" si="1533"/>
        <v>0.78353902090764271</v>
      </c>
      <c r="FY409" s="19">
        <f t="shared" si="1500"/>
        <v>0.99186477545313911</v>
      </c>
      <c r="GA409" s="19">
        <f t="shared" si="1501"/>
        <v>0.97055929763963089</v>
      </c>
      <c r="GB409" s="19">
        <f t="shared" si="1534"/>
        <v>0.82502488840865562</v>
      </c>
      <c r="GC409" s="19">
        <f t="shared" si="1502"/>
        <v>0.99810604540394243</v>
      </c>
      <c r="GE409" s="19">
        <f t="shared" si="1503"/>
        <v>1.0210334366602227</v>
      </c>
      <c r="GF409" s="19">
        <f t="shared" si="1535"/>
        <v>0.87018254288086716</v>
      </c>
      <c r="GG409" s="19">
        <f t="shared" si="1504"/>
        <v>0.99125028137288085</v>
      </c>
      <c r="GI409" s="19" t="e">
        <f>#REF!</f>
        <v>#REF!</v>
      </c>
      <c r="GJ409" s="19" t="e">
        <f t="shared" si="1505"/>
        <v>#REF!</v>
      </c>
      <c r="GK409" s="308">
        <f t="shared" si="1506"/>
        <v>1.1442987510494811</v>
      </c>
      <c r="GM409" s="3"/>
      <c r="GN409" s="3"/>
      <c r="GO409" s="3"/>
    </row>
    <row r="410" spans="1:219" s="308" customFormat="1" hidden="1" x14ac:dyDescent="0.2">
      <c r="A410" s="320" t="s">
        <v>557</v>
      </c>
      <c r="B410" s="1">
        <f t="shared" si="1507"/>
        <v>1993</v>
      </c>
      <c r="C410" s="60">
        <f>Conversion_factors!$M55*C274+C349</f>
        <v>1590.2465474126398</v>
      </c>
      <c r="D410" s="60">
        <f>Conversion_factors!$M55*D274+D349</f>
        <v>546.4030087548515</v>
      </c>
      <c r="E410" s="60">
        <f>Conversion_factors!$M55*E274+E349</f>
        <v>154.8884565548066</v>
      </c>
      <c r="F410" s="60">
        <f>Conversion_factors!$M55*F274+F349</f>
        <v>4.2829220060061658E-2</v>
      </c>
      <c r="G410" s="60">
        <f>Conversion_factors!$M55*G274+G349</f>
        <v>4.2829220060061658E-2</v>
      </c>
      <c r="H410" s="60">
        <f>Conversion_factors!$M55*H274+H349</f>
        <v>4.2829220060061658E-2</v>
      </c>
      <c r="I410" s="60">
        <f>Conversion_factors!$M55*I274+I349</f>
        <v>526.57341239505558</v>
      </c>
      <c r="J410" s="60">
        <f>Conversion_factors!$M55*J274+J349</f>
        <v>3172.3884749281392</v>
      </c>
      <c r="K410" s="60">
        <f>Conversion_factors!$M55*K274+K349</f>
        <v>182.3326268790467</v>
      </c>
      <c r="L410" s="60">
        <f>Conversion_factors!$M55*L274+L349</f>
        <v>3351.7535098570697</v>
      </c>
      <c r="M410" s="60">
        <f>Conversion_factors!$M55*M274+M349</f>
        <v>4327.1574204246062</v>
      </c>
      <c r="N410" s="60">
        <f>Conversion_factors!$M55*N274+N349</f>
        <v>591.49108541908686</v>
      </c>
      <c r="O410" s="60">
        <f>Conversion_factors!$M55*O274+O349</f>
        <v>1252.0005034517983</v>
      </c>
      <c r="P410" s="60">
        <f>Conversion_factors!$M55*P274+P349</f>
        <v>3525.7253066197763</v>
      </c>
      <c r="Q410" s="60">
        <f>Conversion_factors!$M55*Q274+Q349</f>
        <v>639.11929882984259</v>
      </c>
      <c r="R410" s="60">
        <f>Conversion_factors!$M55*R274+R349</f>
        <v>372.70839581460922</v>
      </c>
      <c r="S410" s="60">
        <f>Conversion_factors!$M55*S274+S349</f>
        <v>469.62221512785533</v>
      </c>
      <c r="T410" s="60">
        <f>Conversion_factors!$M55*T274+T349</f>
        <v>232.31108117168833</v>
      </c>
      <c r="U410" s="60">
        <f>Conversion_factors!$M55*U274+U349</f>
        <v>802.43012671823203</v>
      </c>
      <c r="V410" s="60">
        <f>Conversion_factors!$M55*V274+V349</f>
        <v>129.92747450802679</v>
      </c>
      <c r="W410" s="60">
        <f>Conversion_factors!$M55*W274+W349</f>
        <v>142.70386287560444</v>
      </c>
      <c r="X410" s="124">
        <f t="shared" si="1433"/>
        <v>22009.911295402915</v>
      </c>
      <c r="Z410" s="19">
        <f t="shared" si="1434"/>
        <v>2.7914171847437097</v>
      </c>
      <c r="AA410" s="19">
        <f t="shared" si="1435"/>
        <v>6.3525219150359211</v>
      </c>
      <c r="AB410" s="19">
        <f t="shared" si="1436"/>
        <v>1.9325764587554486</v>
      </c>
      <c r="AC410" s="19">
        <f t="shared" si="1437"/>
        <v>7.5179676434036612E-5</v>
      </c>
      <c r="AD410" s="19">
        <f t="shared" si="1438"/>
        <v>4.9793568973099489E-4</v>
      </c>
      <c r="AE410" s="19">
        <f t="shared" si="1439"/>
        <v>5.3438935525607566E-4</v>
      </c>
      <c r="AF410" s="19">
        <f t="shared" si="1440"/>
        <v>6.1457388170539486</v>
      </c>
      <c r="AG410" s="19">
        <f t="shared" si="1441"/>
        <v>18.943920608072879</v>
      </c>
      <c r="AH410" s="19">
        <f t="shared" si="1442"/>
        <v>1.8521651860416382</v>
      </c>
      <c r="AI410" s="19">
        <f t="shared" si="1443"/>
        <v>9.2473821786592989</v>
      </c>
      <c r="AJ410" s="19">
        <f t="shared" si="1444"/>
        <v>9.2988745405324362</v>
      </c>
      <c r="AK410" s="19">
        <f t="shared" si="1445"/>
        <v>3.9614754407311095</v>
      </c>
      <c r="AL410" s="19">
        <f t="shared" si="1446"/>
        <v>14.963958092778098</v>
      </c>
      <c r="AM410" s="19">
        <f t="shared" si="1447"/>
        <v>19.395988370838452</v>
      </c>
      <c r="AN410" s="19">
        <f t="shared" si="1448"/>
        <v>2.8331110853089041</v>
      </c>
      <c r="AO410" s="19">
        <f t="shared" si="1449"/>
        <v>1.6324261215107962</v>
      </c>
      <c r="AP410" s="19">
        <f t="shared" si="1450"/>
        <v>5.326252644755507</v>
      </c>
      <c r="AQ410" s="19">
        <f t="shared" si="1451"/>
        <v>2.3461159903703859</v>
      </c>
      <c r="AR410" s="19">
        <f t="shared" si="1452"/>
        <v>1.5293616445236036</v>
      </c>
      <c r="AS410" s="19">
        <f t="shared" si="1453"/>
        <v>2.1537318165204042</v>
      </c>
      <c r="AT410" s="19">
        <f t="shared" si="1454"/>
        <v>1.4715178075733453</v>
      </c>
      <c r="AU410" s="19">
        <f t="shared" si="1455"/>
        <v>22.625858017542843</v>
      </c>
      <c r="AV410" s="19">
        <f t="shared" si="1456"/>
        <v>15.547678120968271</v>
      </c>
      <c r="AW410" s="19">
        <f t="shared" si="1457"/>
        <v>9.0075507984367551</v>
      </c>
      <c r="AX410" s="250">
        <f t="shared" si="1508"/>
        <v>1.0280820681192511</v>
      </c>
      <c r="AY410" s="250">
        <f t="shared" si="1509"/>
        <v>0.97372568178971031</v>
      </c>
      <c r="AZ410" s="250">
        <f t="shared" si="1510"/>
        <v>1.3314102600747628</v>
      </c>
      <c r="BA410" s="250">
        <f t="shared" si="1511"/>
        <v>0.86552062413518716</v>
      </c>
      <c r="BB410" s="250">
        <f t="shared" si="1512"/>
        <v>0.78518474025285767</v>
      </c>
      <c r="BC410" s="250">
        <f t="shared" si="1513"/>
        <v>0.96022330716038962</v>
      </c>
      <c r="BD410" s="250">
        <f t="shared" si="1514"/>
        <v>1.1336948309969697</v>
      </c>
      <c r="BE410" s="250">
        <f t="shared" si="1515"/>
        <v>1.0139116993715025</v>
      </c>
      <c r="BF410" s="250">
        <f t="shared" si="1516"/>
        <v>1.1219426116096936</v>
      </c>
      <c r="BG410" s="250">
        <f t="shared" si="1517"/>
        <v>1.0297059164802658</v>
      </c>
      <c r="BH410" s="250">
        <f t="shared" si="1518"/>
        <v>1.0773534827319089</v>
      </c>
      <c r="BI410" s="250">
        <f t="shared" si="1519"/>
        <v>0.87489122492686222</v>
      </c>
      <c r="BJ410" s="250">
        <f t="shared" si="1520"/>
        <v>1.000900801777461</v>
      </c>
      <c r="BK410" s="250">
        <f t="shared" si="1521"/>
        <v>0.8843972125149725</v>
      </c>
      <c r="BL410" s="250">
        <f t="shared" si="1522"/>
        <v>1.0605413408955899</v>
      </c>
      <c r="BM410" s="250">
        <f t="shared" si="1523"/>
        <v>1.0340243529008097</v>
      </c>
      <c r="BN410" s="250">
        <f t="shared" si="1524"/>
        <v>0.64589536789521118</v>
      </c>
      <c r="BO410" s="250">
        <f t="shared" si="1525"/>
        <v>0.93114309791750449</v>
      </c>
      <c r="BP410" s="250">
        <f t="shared" si="1526"/>
        <v>1.0249272870009234</v>
      </c>
      <c r="BQ410" s="250">
        <f t="shared" si="1527"/>
        <v>1.2488751593983354</v>
      </c>
      <c r="BR410" s="250">
        <f t="shared" si="1528"/>
        <v>1.0305748915928989</v>
      </c>
      <c r="BS410" s="250">
        <f t="shared" si="1529"/>
        <v>0.97048681021012284</v>
      </c>
      <c r="BU410" s="3"/>
      <c r="BV410" s="9">
        <f t="shared" si="1459"/>
        <v>1.2128392259680292</v>
      </c>
      <c r="BW410" s="9">
        <f t="shared" si="1460"/>
        <v>0.97048681021012284</v>
      </c>
      <c r="BX410" s="9">
        <f t="shared" si="1461"/>
        <v>0.94728947204766656</v>
      </c>
      <c r="BY410" s="9">
        <f t="shared" si="1462"/>
        <v>1.0262717585880983</v>
      </c>
      <c r="BZ410" s="9">
        <f t="shared" si="1463"/>
        <v>0.99826238686100166</v>
      </c>
      <c r="CA410" s="9">
        <f t="shared" si="1464"/>
        <v>1.1770449030147847</v>
      </c>
      <c r="CB410" s="9">
        <f t="shared" si="1465"/>
        <v>1.1770444717074275</v>
      </c>
      <c r="CC410" s="9"/>
      <c r="CD410" s="9">
        <f t="shared" si="1466"/>
        <v>0.9721764323703499</v>
      </c>
      <c r="CE410" s="9">
        <f t="shared" si="1467"/>
        <v>0.97048716582803862</v>
      </c>
      <c r="CF410" s="308">
        <f>BY410/BEA_Output_Data!$AU30</f>
        <v>1.1070580223595508</v>
      </c>
      <c r="CG410" s="35"/>
      <c r="CH410" s="308">
        <f t="shared" si="1468"/>
        <v>1993</v>
      </c>
      <c r="CI410" s="19">
        <f t="shared" si="1469"/>
        <v>7.2251383754771678E-2</v>
      </c>
      <c r="CJ410" s="19">
        <f t="shared" si="1563"/>
        <v>2.4825316259633249E-2</v>
      </c>
      <c r="CK410" s="19">
        <f t="shared" si="1564"/>
        <v>7.0372140294430565E-3</v>
      </c>
      <c r="CL410" s="19">
        <f t="shared" si="1565"/>
        <v>1.9459060731883621E-6</v>
      </c>
      <c r="CM410" s="19">
        <f t="shared" si="1566"/>
        <v>1.9459060731883621E-6</v>
      </c>
      <c r="CN410" s="19">
        <f t="shared" si="1567"/>
        <v>1.9459060731883621E-6</v>
      </c>
      <c r="CO410" s="19">
        <f t="shared" si="1568"/>
        <v>2.3924376855850301E-2</v>
      </c>
      <c r="CP410" s="19">
        <f t="shared" si="1569"/>
        <v>0.14413454158675951</v>
      </c>
      <c r="CQ410" s="19">
        <f t="shared" si="1570"/>
        <v>8.2841145714716933E-3</v>
      </c>
      <c r="CR410" s="19">
        <f t="shared" si="1571"/>
        <v>0.15228382635767965</v>
      </c>
      <c r="CS410" s="19">
        <f t="shared" si="1572"/>
        <v>0.19660040253448885</v>
      </c>
      <c r="CT410" s="19">
        <f t="shared" si="1573"/>
        <v>2.6873851397239763E-2</v>
      </c>
      <c r="CU410" s="19">
        <f t="shared" si="1574"/>
        <v>5.6883487018564063E-2</v>
      </c>
      <c r="CV410" s="19">
        <f t="shared" si="1575"/>
        <v>0.16018807433159327</v>
      </c>
      <c r="CW410" s="19">
        <f t="shared" si="1576"/>
        <v>2.903779530285212E-2</v>
      </c>
      <c r="CX410" s="19">
        <f t="shared" si="1577"/>
        <v>1.6933661876795236E-2</v>
      </c>
      <c r="CY410" s="19">
        <f t="shared" si="1562"/>
        <v>2.133685178576538E-2</v>
      </c>
      <c r="CZ410" s="19">
        <f t="shared" si="1429"/>
        <v>1.055483950179344E-2</v>
      </c>
      <c r="DA410" s="19">
        <f t="shared" si="1430"/>
        <v>3.6457671998243402E-2</v>
      </c>
      <c r="DB410" s="19">
        <f t="shared" si="1431"/>
        <v>5.9031348543037519E-3</v>
      </c>
      <c r="DC410" s="19">
        <f t="shared" si="1432"/>
        <v>6.4836182645320421E-3</v>
      </c>
      <c r="DD410" s="19"/>
      <c r="DE410" s="19"/>
      <c r="DF410" s="19">
        <f t="shared" si="1530"/>
        <v>7.1325091268669649E-2</v>
      </c>
      <c r="DG410" s="19">
        <f t="shared" si="1581"/>
        <v>2.4604751131187756E-2</v>
      </c>
      <c r="DH410" s="19">
        <f t="shared" si="1582"/>
        <v>6.8233822990394037E-3</v>
      </c>
      <c r="DI410" s="19">
        <f t="shared" si="1583"/>
        <v>1.9736175694385476E-6</v>
      </c>
      <c r="DJ410" s="19">
        <f t="shared" si="1584"/>
        <v>1.9736175694385476E-6</v>
      </c>
      <c r="DK410" s="19">
        <f t="shared" si="1585"/>
        <v>1.9736175694385476E-6</v>
      </c>
      <c r="DL410" s="19">
        <f t="shared" si="1586"/>
        <v>2.3280201645836655E-2</v>
      </c>
      <c r="DM410" s="19">
        <f t="shared" si="1587"/>
        <v>0.14469097188470939</v>
      </c>
      <c r="DN410" s="19">
        <f t="shared" si="1588"/>
        <v>8.2900288633578432E-3</v>
      </c>
      <c r="DO410" s="19">
        <f t="shared" si="1589"/>
        <v>0.1549836387662723</v>
      </c>
      <c r="DP410" s="19">
        <f t="shared" si="1590"/>
        <v>0.19763498695450962</v>
      </c>
      <c r="DQ410" s="19">
        <f t="shared" si="1591"/>
        <v>2.6240660827651998E-2</v>
      </c>
      <c r="DR410" s="19">
        <f t="shared" si="1592"/>
        <v>5.6769471829696827E-2</v>
      </c>
      <c r="DS410" s="19">
        <f t="shared" si="1593"/>
        <v>0.16026223630431086</v>
      </c>
      <c r="DT410" s="19">
        <f t="shared" si="1594"/>
        <v>2.8475576655211575E-2</v>
      </c>
      <c r="DU410" s="19">
        <f t="shared" si="1595"/>
        <v>1.6870211536014274E-2</v>
      </c>
      <c r="DV410" s="19">
        <f t="shared" si="1578"/>
        <v>2.1407005646266273E-2</v>
      </c>
      <c r="DW410" s="19">
        <f t="shared" si="1487"/>
        <v>1.0382159157988806E-2</v>
      </c>
      <c r="DX410" s="19">
        <f t="shared" si="1488"/>
        <v>3.577499766898995E-2</v>
      </c>
      <c r="DY410" s="19">
        <f t="shared" si="1489"/>
        <v>5.8878065576461643E-3</v>
      </c>
      <c r="DZ410" s="19">
        <f t="shared" si="1490"/>
        <v>6.2426788252201073E-3</v>
      </c>
      <c r="EA410" s="19">
        <f t="shared" si="1491"/>
        <v>0.99995177867528795</v>
      </c>
      <c r="EC410" s="19">
        <f t="shared" si="1531"/>
        <v>7.132853082491579E-2</v>
      </c>
      <c r="ED410" s="19">
        <f t="shared" si="1596"/>
        <v>2.4605937662097604E-2</v>
      </c>
      <c r="EE410" s="19">
        <f t="shared" si="1597"/>
        <v>6.8237113474400295E-3</v>
      </c>
      <c r="EF410" s="19">
        <f t="shared" si="1598"/>
        <v>1.9737127444816876E-6</v>
      </c>
      <c r="EG410" s="19">
        <f t="shared" si="1599"/>
        <v>1.9737127444816876E-6</v>
      </c>
      <c r="EH410" s="19">
        <f t="shared" si="1600"/>
        <v>1.9737127444816876E-6</v>
      </c>
      <c r="EI410" s="19">
        <f t="shared" si="1601"/>
        <v>2.3281324302135555E-2</v>
      </c>
      <c r="EJ410" s="19">
        <f t="shared" si="1602"/>
        <v>0.14469794941151312</v>
      </c>
      <c r="EK410" s="19">
        <f t="shared" si="1603"/>
        <v>8.2904286388092371E-3</v>
      </c>
      <c r="EL410" s="19">
        <f t="shared" si="1604"/>
        <v>0.15499111264304255</v>
      </c>
      <c r="EM410" s="19">
        <f t="shared" si="1605"/>
        <v>0.19764451763497207</v>
      </c>
      <c r="EN410" s="19">
        <f t="shared" si="1606"/>
        <v>2.6241926248098676E-2</v>
      </c>
      <c r="EO410" s="19">
        <f t="shared" si="1607"/>
        <v>5.677220946084386E-2</v>
      </c>
      <c r="EP410" s="19">
        <f t="shared" si="1608"/>
        <v>0.1602699647343219</v>
      </c>
      <c r="EQ410" s="19">
        <f t="shared" si="1609"/>
        <v>2.847694985145717E-2</v>
      </c>
      <c r="ER410" s="19">
        <f t="shared" si="1610"/>
        <v>1.6871025079192845E-2</v>
      </c>
      <c r="ES410" s="19">
        <f t="shared" si="1579"/>
        <v>2.1408037970216683E-2</v>
      </c>
      <c r="ET410" s="19">
        <f t="shared" si="1493"/>
        <v>1.0382659823599535E-2</v>
      </c>
      <c r="EU410" s="19">
        <f t="shared" si="1494"/>
        <v>3.5776722869960594E-2</v>
      </c>
      <c r="EV410" s="19">
        <f t="shared" si="1495"/>
        <v>5.8880904891695767E-3</v>
      </c>
      <c r="EW410" s="19">
        <f t="shared" si="1496"/>
        <v>6.2429798699795884E-3</v>
      </c>
      <c r="EZ410" s="308">
        <f t="shared" si="1532"/>
        <v>4.6159454312549655E-2</v>
      </c>
      <c r="FA410" s="308">
        <f t="shared" si="1611"/>
        <v>-3.1608840387774028E-3</v>
      </c>
      <c r="FB410" s="308">
        <f t="shared" si="1612"/>
        <v>7.9712650862247686E-2</v>
      </c>
      <c r="FC410" s="308">
        <f t="shared" si="1613"/>
        <v>-7.9174952183487732E-3</v>
      </c>
      <c r="FD410" s="308">
        <f t="shared" si="1614"/>
        <v>-4.9250897524055995E-2</v>
      </c>
      <c r="FE410" s="308">
        <f t="shared" si="1615"/>
        <v>-1.0536779151913521E-2</v>
      </c>
      <c r="FF410" s="308">
        <f t="shared" si="1616"/>
        <v>7.9070071825638924E-2</v>
      </c>
      <c r="FG410" s="308">
        <f t="shared" si="1617"/>
        <v>1.3497464407449299E-2</v>
      </c>
      <c r="FH410" s="308">
        <f t="shared" si="1618"/>
        <v>3.1587325225336395E-2</v>
      </c>
      <c r="FI410" s="308">
        <f t="shared" si="1619"/>
        <v>-9.816681798585537E-3</v>
      </c>
      <c r="FJ410" s="308">
        <f t="shared" si="1620"/>
        <v>1.2119376829626258E-2</v>
      </c>
      <c r="FK410" s="308">
        <f t="shared" si="1621"/>
        <v>1.1695523263131637E-2</v>
      </c>
      <c r="FL410" s="308">
        <f t="shared" si="1622"/>
        <v>6.6655535163275478E-3</v>
      </c>
      <c r="FM410" s="308">
        <f t="shared" si="1623"/>
        <v>-1.8549619943328783E-2</v>
      </c>
      <c r="FN410" s="308">
        <f t="shared" si="1624"/>
        <v>3.4279473832801548E-2</v>
      </c>
      <c r="FO410" s="308">
        <f t="shared" si="1625"/>
        <v>-3.3467949876614077E-2</v>
      </c>
      <c r="FP410" s="308">
        <f t="shared" si="1580"/>
        <v>-7.4464335180569871E-2</v>
      </c>
      <c r="FQ410" s="308">
        <f t="shared" si="1626"/>
        <v>-8.1967505229299971E-3</v>
      </c>
      <c r="FR410" s="308">
        <f t="shared" si="1627"/>
        <v>2.8102642205205787E-2</v>
      </c>
      <c r="FS410" s="308">
        <f t="shared" si="1628"/>
        <v>-4.3565465308608962E-3</v>
      </c>
      <c r="FT410" s="308">
        <f t="shared" si="1629"/>
        <v>5.0744322188775712E-2</v>
      </c>
      <c r="FV410" s="3"/>
      <c r="FW410" s="19">
        <f t="shared" si="1499"/>
        <v>1.0064500842919235</v>
      </c>
      <c r="FX410" s="19">
        <f t="shared" si="1533"/>
        <v>0.78859291363850825</v>
      </c>
      <c r="FY410" s="19">
        <f t="shared" si="1500"/>
        <v>0.99826238686100166</v>
      </c>
      <c r="GA410" s="19">
        <f t="shared" si="1501"/>
        <v>0.94908699973286925</v>
      </c>
      <c r="GB410" s="19">
        <f t="shared" si="1534"/>
        <v>0.78302039604471618</v>
      </c>
      <c r="GC410" s="19">
        <f t="shared" si="1502"/>
        <v>0.94728947204766656</v>
      </c>
      <c r="GE410" s="19">
        <f t="shared" si="1503"/>
        <v>1.0353306101126274</v>
      </c>
      <c r="GF410" s="19">
        <f t="shared" si="1535"/>
        <v>0.90092662303020576</v>
      </c>
      <c r="GG410" s="19">
        <f t="shared" si="1504"/>
        <v>1.0262717585880983</v>
      </c>
      <c r="GI410" s="19" t="e">
        <f>#REF!</f>
        <v>#REF!</v>
      </c>
      <c r="GJ410" s="19" t="e">
        <f t="shared" si="1505"/>
        <v>#REF!</v>
      </c>
      <c r="GK410" s="308">
        <f t="shared" si="1506"/>
        <v>1.1770444717074275</v>
      </c>
      <c r="GM410" s="3"/>
      <c r="GN410" s="3"/>
      <c r="GO410" s="3"/>
    </row>
    <row r="411" spans="1:219" s="308" customFormat="1" hidden="1" x14ac:dyDescent="0.2">
      <c r="A411" s="320" t="s">
        <v>557</v>
      </c>
      <c r="B411" s="1">
        <f t="shared" si="1507"/>
        <v>1994</v>
      </c>
      <c r="C411" s="60">
        <f>Conversion_factors!$M56*C275+C350</f>
        <v>1686.115153168339</v>
      </c>
      <c r="D411" s="60">
        <f>Conversion_factors!$M56*D275+D350</f>
        <v>577.16857998037858</v>
      </c>
      <c r="E411" s="60">
        <f>Conversion_factors!$M56*E275+E350</f>
        <v>148.32908265935586</v>
      </c>
      <c r="F411" s="60">
        <f>Conversion_factors!$M56*F275+F350</f>
        <v>4.2829220060061658E-2</v>
      </c>
      <c r="G411" s="60">
        <f>Conversion_factors!$M56*G275+G350</f>
        <v>4.2829220060061658E-2</v>
      </c>
      <c r="H411" s="60">
        <f>Conversion_factors!$M56*H275+H350</f>
        <v>4.2829220060061658E-2</v>
      </c>
      <c r="I411" s="60">
        <f>Conversion_factors!$M56*I275+I350</f>
        <v>545.59105854312941</v>
      </c>
      <c r="J411" s="60">
        <f>Conversion_factors!$M56*J275+J350</f>
        <v>3182.9452162489192</v>
      </c>
      <c r="K411" s="60">
        <f>Conversion_factors!$M56*K275+K350</f>
        <v>186.01336613016244</v>
      </c>
      <c r="L411" s="60">
        <f>Conversion_factors!$M56*L275+L350</f>
        <v>3535.804837994051</v>
      </c>
      <c r="M411" s="60">
        <f>Conversion_factors!$M56*M275+M350</f>
        <v>4467.3934495215899</v>
      </c>
      <c r="N411" s="60">
        <f>Conversion_factors!$M56*N275+N350</f>
        <v>625.98926953194416</v>
      </c>
      <c r="O411" s="60">
        <f>Conversion_factors!$M56*O275+O350</f>
        <v>1215.0358133145683</v>
      </c>
      <c r="P411" s="60">
        <f>Conversion_factors!$M56*P275+P350</f>
        <v>3658.2243097771079</v>
      </c>
      <c r="Q411" s="60">
        <f>Conversion_factors!$M56*Q275+Q350</f>
        <v>668.17901914117442</v>
      </c>
      <c r="R411" s="60">
        <f>Conversion_factors!$M56*R275+R350</f>
        <v>392.57879389339263</v>
      </c>
      <c r="S411" s="60">
        <f>Conversion_factors!$M56*S275+S350</f>
        <v>477.12287698450785</v>
      </c>
      <c r="T411" s="60">
        <f>Conversion_factors!$M56*T275+T350</f>
        <v>240.48554119310242</v>
      </c>
      <c r="U411" s="60">
        <f>Conversion_factors!$M56*U275+U350</f>
        <v>793.84473903858282</v>
      </c>
      <c r="V411" s="60">
        <f>Conversion_factors!$M56*V275+V350</f>
        <v>128.58874671834116</v>
      </c>
      <c r="W411" s="60">
        <f>Conversion_factors!$M56*W275+W350</f>
        <v>149.22138968935093</v>
      </c>
      <c r="X411" s="124">
        <f t="shared" si="1433"/>
        <v>22678.759731188187</v>
      </c>
      <c r="Z411" s="19">
        <f t="shared" si="1434"/>
        <v>2.8950281069912349</v>
      </c>
      <c r="AA411" s="19">
        <f t="shared" si="1435"/>
        <v>6.3314866053800491</v>
      </c>
      <c r="AB411" s="19">
        <f t="shared" si="1436"/>
        <v>1.8199578661891633</v>
      </c>
      <c r="AC411" s="19">
        <f t="shared" si="1437"/>
        <v>7.3536967888225956E-5</v>
      </c>
      <c r="AD411" s="19">
        <f t="shared" si="1438"/>
        <v>4.6983263215467078E-4</v>
      </c>
      <c r="AE411" s="19">
        <f t="shared" si="1439"/>
        <v>5.2550298669388671E-4</v>
      </c>
      <c r="AF411" s="19">
        <f t="shared" si="1440"/>
        <v>5.9907433855883809</v>
      </c>
      <c r="AG411" s="19">
        <f t="shared" si="1441"/>
        <v>18.124106291934321</v>
      </c>
      <c r="AH411" s="19">
        <f t="shared" si="1442"/>
        <v>1.8668407151975999</v>
      </c>
      <c r="AI411" s="19">
        <f t="shared" si="1443"/>
        <v>9.5201413045829852</v>
      </c>
      <c r="AJ411" s="19">
        <f t="shared" si="1444"/>
        <v>9.3034976066590076</v>
      </c>
      <c r="AK411" s="19">
        <f t="shared" si="1445"/>
        <v>3.880694776156441</v>
      </c>
      <c r="AL411" s="19">
        <f t="shared" si="1446"/>
        <v>13.855473776353461</v>
      </c>
      <c r="AM411" s="19">
        <f t="shared" si="1447"/>
        <v>19.115357984976363</v>
      </c>
      <c r="AN411" s="19">
        <f t="shared" si="1448"/>
        <v>2.7358316965127911</v>
      </c>
      <c r="AO411" s="19">
        <f t="shared" si="1449"/>
        <v>1.5693584256255384</v>
      </c>
      <c r="AP411" s="19">
        <f t="shared" si="1450"/>
        <v>4.5968119124663094</v>
      </c>
      <c r="AQ411" s="19">
        <f t="shared" si="1451"/>
        <v>2.2645543557705712</v>
      </c>
      <c r="AR411" s="19">
        <f t="shared" si="1452"/>
        <v>1.4173050696434772</v>
      </c>
      <c r="AS411" s="19">
        <f t="shared" si="1453"/>
        <v>2.0446563045005717</v>
      </c>
      <c r="AT411" s="19">
        <f t="shared" si="1454"/>
        <v>1.5201732482890826</v>
      </c>
      <c r="AU411" s="19">
        <f t="shared" si="1455"/>
        <v>21.870050897903553</v>
      </c>
      <c r="AV411" s="19">
        <f t="shared" si="1456"/>
        <v>15.279359189278486</v>
      </c>
      <c r="AW411" s="19">
        <f t="shared" si="1457"/>
        <v>8.8877122093181118</v>
      </c>
      <c r="AX411" s="250">
        <f t="shared" si="1508"/>
        <v>1.0662420865522386</v>
      </c>
      <c r="AY411" s="250">
        <f t="shared" si="1509"/>
        <v>0.97050135269486049</v>
      </c>
      <c r="AZ411" s="250">
        <f t="shared" si="1510"/>
        <v>1.2538239120994326</v>
      </c>
      <c r="BA411" s="250">
        <f t="shared" si="1511"/>
        <v>0.84660862300294304</v>
      </c>
      <c r="BB411" s="250">
        <f t="shared" si="1512"/>
        <v>0.74086959591102886</v>
      </c>
      <c r="BC411" s="250">
        <f t="shared" si="1513"/>
        <v>0.94425573945810581</v>
      </c>
      <c r="BD411" s="250">
        <f t="shared" si="1514"/>
        <v>1.1051030660828707</v>
      </c>
      <c r="BE411" s="250">
        <f t="shared" si="1515"/>
        <v>0.97003380610737466</v>
      </c>
      <c r="BF411" s="250">
        <f t="shared" si="1516"/>
        <v>1.1308322622910036</v>
      </c>
      <c r="BG411" s="250">
        <f t="shared" si="1517"/>
        <v>1.0600779374816001</v>
      </c>
      <c r="BH411" s="250">
        <f t="shared" si="1518"/>
        <v>1.0778891041526142</v>
      </c>
      <c r="BI411" s="250">
        <f t="shared" si="1519"/>
        <v>0.85705082792389753</v>
      </c>
      <c r="BJ411" s="250">
        <f t="shared" si="1520"/>
        <v>0.92675712707667324</v>
      </c>
      <c r="BK411" s="250">
        <f t="shared" si="1521"/>
        <v>0.87160133296203457</v>
      </c>
      <c r="BL411" s="250">
        <f t="shared" si="1522"/>
        <v>1.024125962066883</v>
      </c>
      <c r="BM411" s="250">
        <f t="shared" si="1523"/>
        <v>0.99407551076494372</v>
      </c>
      <c r="BN411" s="250">
        <f t="shared" si="1524"/>
        <v>0.5574387321395653</v>
      </c>
      <c r="BO411" s="250">
        <f t="shared" si="1525"/>
        <v>0.89877233985430349</v>
      </c>
      <c r="BP411" s="250">
        <f t="shared" si="1526"/>
        <v>0.94983069902661243</v>
      </c>
      <c r="BQ411" s="250">
        <f t="shared" si="1527"/>
        <v>1.1856260136990791</v>
      </c>
      <c r="BR411" s="250">
        <f t="shared" si="1528"/>
        <v>1.0646506433663117</v>
      </c>
      <c r="BS411" s="250">
        <f t="shared" si="1529"/>
        <v>0.938068112978658</v>
      </c>
      <c r="BU411" s="3"/>
      <c r="BV411" s="9">
        <f t="shared" si="1459"/>
        <v>1.2928838365062905</v>
      </c>
      <c r="BW411" s="9">
        <f t="shared" si="1460"/>
        <v>0.938068112978658</v>
      </c>
      <c r="BX411" s="9">
        <f t="shared" si="1461"/>
        <v>0.95148886125539134</v>
      </c>
      <c r="BY411" s="9">
        <f t="shared" si="1462"/>
        <v>1.002773234246578</v>
      </c>
      <c r="BZ411" s="9">
        <f t="shared" si="1463"/>
        <v>0.98316897395120828</v>
      </c>
      <c r="CA411" s="9">
        <f t="shared" si="1464"/>
        <v>1.2128137523084825</v>
      </c>
      <c r="CB411" s="9">
        <f t="shared" si="1465"/>
        <v>1.2128131008120639</v>
      </c>
      <c r="CC411" s="9"/>
      <c r="CD411" s="9">
        <f t="shared" si="1466"/>
        <v>0.95412756275066235</v>
      </c>
      <c r="CE411" s="9">
        <f t="shared" si="1467"/>
        <v>0.93806861688813581</v>
      </c>
      <c r="CF411" s="308">
        <f>BY411/BEA_Output_Data!$AU31</f>
        <v>1.0986682346300318</v>
      </c>
      <c r="CG411" s="35"/>
      <c r="CH411" s="308">
        <f t="shared" si="1468"/>
        <v>1994</v>
      </c>
      <c r="CI411" s="19">
        <f t="shared" si="1469"/>
        <v>7.4347767389129613E-2</v>
      </c>
      <c r="CJ411" s="19">
        <f t="shared" si="1563"/>
        <v>2.5449741821050614E-2</v>
      </c>
      <c r="CK411" s="19">
        <f t="shared" si="1564"/>
        <v>6.5404406774225562E-3</v>
      </c>
      <c r="CL411" s="19">
        <f t="shared" si="1565"/>
        <v>1.8885168575229552E-6</v>
      </c>
      <c r="CM411" s="19">
        <f t="shared" si="1566"/>
        <v>1.8885168575229552E-6</v>
      </c>
      <c r="CN411" s="19">
        <f t="shared" si="1567"/>
        <v>1.8885168575229552E-6</v>
      </c>
      <c r="CO411" s="19">
        <f t="shared" si="1568"/>
        <v>2.4057358736105133E-2</v>
      </c>
      <c r="CP411" s="19">
        <f t="shared" si="1569"/>
        <v>0.14034917490975854</v>
      </c>
      <c r="CQ411" s="19">
        <f t="shared" si="1570"/>
        <v>8.2020960729326797E-3</v>
      </c>
      <c r="CR411" s="19">
        <f t="shared" si="1571"/>
        <v>0.15590821014482359</v>
      </c>
      <c r="CS411" s="19">
        <f t="shared" si="1572"/>
        <v>0.19698579210123029</v>
      </c>
      <c r="CT411" s="19">
        <f t="shared" si="1573"/>
        <v>2.760244726571506E-2</v>
      </c>
      <c r="CU411" s="19">
        <f t="shared" si="1574"/>
        <v>5.3575937472613723E-2</v>
      </c>
      <c r="CV411" s="19">
        <f t="shared" si="1575"/>
        <v>0.16130618927746124</v>
      </c>
      <c r="CW411" s="19">
        <f t="shared" si="1576"/>
        <v>2.9462767235118422E-2</v>
      </c>
      <c r="CX411" s="19">
        <f t="shared" si="1577"/>
        <v>1.7310417260319226E-2</v>
      </c>
      <c r="CY411" s="19">
        <f t="shared" si="1562"/>
        <v>2.1038314380497667E-2</v>
      </c>
      <c r="CZ411" s="19">
        <f t="shared" si="1429"/>
        <v>1.0603998809616688E-2</v>
      </c>
      <c r="DA411" s="19">
        <f t="shared" si="1430"/>
        <v>3.5003886828382201E-2</v>
      </c>
      <c r="DB411" s="19">
        <f t="shared" si="1431"/>
        <v>5.6700078947220329E-3</v>
      </c>
      <c r="DC411" s="19">
        <f t="shared" si="1432"/>
        <v>6.5797861725277384E-3</v>
      </c>
      <c r="DD411" s="19"/>
      <c r="DE411" s="19"/>
      <c r="DF411" s="19">
        <f t="shared" si="1530"/>
        <v>7.329457888087143E-2</v>
      </c>
      <c r="DG411" s="19">
        <f t="shared" si="1581"/>
        <v>2.5136236406919393E-2</v>
      </c>
      <c r="DH411" s="19">
        <f t="shared" si="1582"/>
        <v>6.785796983244192E-3</v>
      </c>
      <c r="DI411" s="19">
        <f t="shared" si="1583"/>
        <v>1.9170683008823229E-6</v>
      </c>
      <c r="DJ411" s="19">
        <f t="shared" si="1584"/>
        <v>1.9170683008823229E-6</v>
      </c>
      <c r="DK411" s="19">
        <f t="shared" si="1585"/>
        <v>1.9170683008823229E-6</v>
      </c>
      <c r="DL411" s="19">
        <f t="shared" si="1586"/>
        <v>2.3990806369074111E-2</v>
      </c>
      <c r="DM411" s="19">
        <f t="shared" si="1587"/>
        <v>0.14223346311194768</v>
      </c>
      <c r="DN411" s="19">
        <f t="shared" si="1588"/>
        <v>8.243037315079518E-3</v>
      </c>
      <c r="DO411" s="19">
        <f t="shared" si="1589"/>
        <v>0.15408891410795733</v>
      </c>
      <c r="DP411" s="19">
        <f t="shared" si="1590"/>
        <v>0.19679303442389445</v>
      </c>
      <c r="DQ411" s="19">
        <f t="shared" si="1591"/>
        <v>2.7236525147269278E-2</v>
      </c>
      <c r="DR411" s="19">
        <f t="shared" si="1592"/>
        <v>5.5213201656621261E-2</v>
      </c>
      <c r="DS411" s="19">
        <f t="shared" si="1593"/>
        <v>0.1607464836928775</v>
      </c>
      <c r="DT411" s="19">
        <f t="shared" si="1594"/>
        <v>2.9249766733520706E-2</v>
      </c>
      <c r="DU411" s="19">
        <f t="shared" si="1595"/>
        <v>1.7121348698754882E-2</v>
      </c>
      <c r="DV411" s="19">
        <f t="shared" si="1578"/>
        <v>2.1187232540702778E-2</v>
      </c>
      <c r="DW411" s="19">
        <f t="shared" si="1487"/>
        <v>1.0579400119995383E-2</v>
      </c>
      <c r="DX411" s="19">
        <f t="shared" si="1488"/>
        <v>3.5725849665867636E-2</v>
      </c>
      <c r="DY411" s="19">
        <f t="shared" si="1489"/>
        <v>5.7857886130436732E-3</v>
      </c>
      <c r="DZ411" s="19">
        <f t="shared" si="1490"/>
        <v>6.5315842247834818E-3</v>
      </c>
      <c r="EA411" s="19">
        <f t="shared" si="1491"/>
        <v>0.99994879989732743</v>
      </c>
      <c r="EC411" s="19">
        <f t="shared" si="1531"/>
        <v>7.3298331762983421E-2</v>
      </c>
      <c r="ED411" s="19">
        <f t="shared" si="1596"/>
        <v>2.5137523450701003E-2</v>
      </c>
      <c r="EE411" s="19">
        <f t="shared" si="1597"/>
        <v>6.7861444345359914E-3</v>
      </c>
      <c r="EF411" s="19">
        <f t="shared" si="1598"/>
        <v>1.9171664600019155E-6</v>
      </c>
      <c r="EG411" s="19">
        <f t="shared" si="1599"/>
        <v>1.9171664600019155E-6</v>
      </c>
      <c r="EH411" s="19">
        <f t="shared" si="1600"/>
        <v>1.9171664600019155E-6</v>
      </c>
      <c r="EI411" s="19">
        <f t="shared" si="1601"/>
        <v>2.3992034763717338E-2</v>
      </c>
      <c r="EJ411" s="19">
        <f t="shared" si="1602"/>
        <v>0.14224074585273955</v>
      </c>
      <c r="EK411" s="19">
        <f t="shared" si="1603"/>
        <v>8.2434593810462049E-3</v>
      </c>
      <c r="EL411" s="19">
        <f t="shared" si="1604"/>
        <v>0.1540968038801375</v>
      </c>
      <c r="EM411" s="19">
        <f t="shared" si="1605"/>
        <v>0.19680311076337181</v>
      </c>
      <c r="EN411" s="19">
        <f t="shared" si="1606"/>
        <v>2.7237919731556121E-2</v>
      </c>
      <c r="EO411" s="19">
        <f t="shared" si="1607"/>
        <v>5.5216028722961046E-2</v>
      </c>
      <c r="EP411" s="19">
        <f t="shared" si="1608"/>
        <v>0.16075471435075736</v>
      </c>
      <c r="EQ411" s="19">
        <f t="shared" si="1609"/>
        <v>2.9251264401261353E-2</v>
      </c>
      <c r="ER411" s="19">
        <f t="shared" si="1610"/>
        <v>1.7122225358451218E-2</v>
      </c>
      <c r="ES411" s="19">
        <f t="shared" si="1579"/>
        <v>2.1188317384728334E-2</v>
      </c>
      <c r="ET411" s="19">
        <f t="shared" si="1493"/>
        <v>1.0579941814102534E-2</v>
      </c>
      <c r="EU411" s="19">
        <f t="shared" si="1494"/>
        <v>3.5727678926696933E-2</v>
      </c>
      <c r="EV411" s="19">
        <f t="shared" si="1495"/>
        <v>5.7860848611826377E-3</v>
      </c>
      <c r="EW411" s="19">
        <f t="shared" si="1496"/>
        <v>6.5319186596895064E-3</v>
      </c>
      <c r="EZ411" s="308">
        <f t="shared" si="1532"/>
        <v>3.6445401392477775E-2</v>
      </c>
      <c r="FA411" s="308">
        <f t="shared" si="1611"/>
        <v>-3.3168266808911414E-3</v>
      </c>
      <c r="FB411" s="308">
        <f t="shared" si="1612"/>
        <v>-6.0040715007437385E-2</v>
      </c>
      <c r="FC411" s="308">
        <f t="shared" si="1613"/>
        <v>-2.2092690003025901E-2</v>
      </c>
      <c r="FD411" s="308">
        <f t="shared" si="1614"/>
        <v>-5.8094402113156016E-2</v>
      </c>
      <c r="FE411" s="308">
        <f t="shared" si="1615"/>
        <v>-1.6768829138596727E-2</v>
      </c>
      <c r="FF411" s="308">
        <f t="shared" si="1616"/>
        <v>-2.5543457527802665E-2</v>
      </c>
      <c r="FG411" s="308">
        <f t="shared" si="1617"/>
        <v>-4.4240176324434548E-2</v>
      </c>
      <c r="FH411" s="308">
        <f t="shared" si="1618"/>
        <v>7.8922194372993693E-3</v>
      </c>
      <c r="FI411" s="308">
        <f t="shared" si="1619"/>
        <v>2.9069187853914005E-2</v>
      </c>
      <c r="FJ411" s="308">
        <f t="shared" si="1620"/>
        <v>4.9704050485262382E-4</v>
      </c>
      <c r="FK411" s="308">
        <f t="shared" si="1621"/>
        <v>-2.0602338292177523E-2</v>
      </c>
      <c r="FL411" s="308">
        <f t="shared" si="1622"/>
        <v>-7.6964142881539133E-2</v>
      </c>
      <c r="FM411" s="308">
        <f t="shared" si="1623"/>
        <v>-1.4574164743880885E-2</v>
      </c>
      <c r="FN411" s="308">
        <f t="shared" si="1624"/>
        <v>-3.4939947836581074E-2</v>
      </c>
      <c r="FO411" s="308">
        <f t="shared" si="1625"/>
        <v>-3.9400436583879719E-2</v>
      </c>
      <c r="FP411" s="308">
        <f t="shared" si="1580"/>
        <v>-0.14728492167412047</v>
      </c>
      <c r="FQ411" s="308">
        <f t="shared" si="1626"/>
        <v>-3.5383203612160921E-2</v>
      </c>
      <c r="FR411" s="308">
        <f t="shared" si="1627"/>
        <v>-7.6093192382801197E-2</v>
      </c>
      <c r="FS411" s="308">
        <f t="shared" si="1628"/>
        <v>-5.1972357006483859E-2</v>
      </c>
      <c r="FT411" s="308">
        <f t="shared" si="1629"/>
        <v>3.252991723559126E-2</v>
      </c>
      <c r="FV411" s="3"/>
      <c r="FW411" s="19">
        <f t="shared" si="1499"/>
        <v>0.98488031492676575</v>
      </c>
      <c r="FX411" s="19">
        <f t="shared" si="1533"/>
        <v>0.77666963713330983</v>
      </c>
      <c r="FY411" s="19">
        <f t="shared" si="1500"/>
        <v>0.98316897395120828</v>
      </c>
      <c r="GA411" s="19">
        <f t="shared" si="1501"/>
        <v>1.0044330580373149</v>
      </c>
      <c r="GB411" s="19">
        <f t="shared" si="1534"/>
        <v>0.78649157090478372</v>
      </c>
      <c r="GC411" s="19">
        <f t="shared" si="1502"/>
        <v>0.95148886125539134</v>
      </c>
      <c r="GE411" s="19">
        <f t="shared" si="1503"/>
        <v>0.97710301959994639</v>
      </c>
      <c r="GF411" s="19">
        <f t="shared" si="1535"/>
        <v>0.88029812380079664</v>
      </c>
      <c r="GG411" s="19">
        <f t="shared" si="1504"/>
        <v>1.002773234246578</v>
      </c>
      <c r="GI411" s="19" t="e">
        <f>#REF!</f>
        <v>#REF!</v>
      </c>
      <c r="GJ411" s="19" t="e">
        <f t="shared" si="1505"/>
        <v>#REF!</v>
      </c>
      <c r="GK411" s="308">
        <f t="shared" si="1506"/>
        <v>1.2128131008120639</v>
      </c>
      <c r="GM411" s="3"/>
      <c r="GN411" s="3"/>
      <c r="GO411" s="3"/>
    </row>
    <row r="412" spans="1:219" s="308" customFormat="1" hidden="1" x14ac:dyDescent="0.2">
      <c r="A412" s="320" t="s">
        <v>557</v>
      </c>
      <c r="B412" s="1">
        <f t="shared" si="1507"/>
        <v>1995</v>
      </c>
      <c r="C412" s="60">
        <f>Conversion_factors!$M57*C276+C351</f>
        <v>1703.7281106574535</v>
      </c>
      <c r="D412" s="60">
        <f>Conversion_factors!$M57*D276+D351</f>
        <v>579.00761404143168</v>
      </c>
      <c r="E412" s="60">
        <f>Conversion_factors!$M57*E276+E351</f>
        <v>157.46124607841122</v>
      </c>
      <c r="F412" s="60">
        <f>Conversion_factors!$M57*F276+F351</f>
        <v>4.2829220060061658E-2</v>
      </c>
      <c r="G412" s="60">
        <f>Conversion_factors!$M57*G276+G351</f>
        <v>4.2829220060061658E-2</v>
      </c>
      <c r="H412" s="60">
        <f>Conversion_factors!$M57*H276+H351</f>
        <v>4.2829220060061658E-2</v>
      </c>
      <c r="I412" s="60">
        <f>Conversion_factors!$M57*I276+I351</f>
        <v>605.15200476503662</v>
      </c>
      <c r="J412" s="60">
        <f>Conversion_factors!$M57*J276+J351</f>
        <v>3273.2107311460918</v>
      </c>
      <c r="K412" s="60">
        <f>Conversion_factors!$M57*K276+K351</f>
        <v>197.59608190632497</v>
      </c>
      <c r="L412" s="60">
        <f>Conversion_factors!$M57*L276+L351</f>
        <v>3716.7314778943978</v>
      </c>
      <c r="M412" s="60">
        <f>Conversion_factors!$M57*M276+M351</f>
        <v>4526.8807974383399</v>
      </c>
      <c r="N412" s="60">
        <f>Conversion_factors!$M57*N276+N351</f>
        <v>658.88348171199141</v>
      </c>
      <c r="O412" s="60">
        <f>Conversion_factors!$M57*O276+O351</f>
        <v>1242.0891488145364</v>
      </c>
      <c r="P412" s="60">
        <f>Conversion_factors!$M57*P276+P351</f>
        <v>3561.4005626536664</v>
      </c>
      <c r="Q412" s="60">
        <f>Conversion_factors!$M57*Q276+Q351</f>
        <v>716.70656957909114</v>
      </c>
      <c r="R412" s="60">
        <f>Conversion_factors!$M57*R276+R351</f>
        <v>411.18890040358303</v>
      </c>
      <c r="S412" s="60">
        <f>Conversion_factors!$M57*S276+S351</f>
        <v>485.36050243660515</v>
      </c>
      <c r="T412" s="60">
        <f>Conversion_factors!$M57*T276+T351</f>
        <v>254.09757507455464</v>
      </c>
      <c r="U412" s="60">
        <f>Conversion_factors!$M57*U276+U351</f>
        <v>822.37601198295874</v>
      </c>
      <c r="V412" s="60">
        <f>Conversion_factors!$M57*V276+V351</f>
        <v>139.33615772096186</v>
      </c>
      <c r="W412" s="60">
        <f>Conversion_factors!$M57*W276+W351</f>
        <v>162.25183054297284</v>
      </c>
      <c r="X412" s="124">
        <f t="shared" si="1433"/>
        <v>23213.58729250859</v>
      </c>
      <c r="Z412" s="19">
        <f t="shared" si="1434"/>
        <v>2.8382087889150571</v>
      </c>
      <c r="AA412" s="19">
        <f t="shared" si="1435"/>
        <v>6.4166175734989324</v>
      </c>
      <c r="AB412" s="19">
        <f t="shared" si="1436"/>
        <v>1.9613165639737242</v>
      </c>
      <c r="AC412" s="19">
        <f t="shared" si="1437"/>
        <v>7.1348396517291598E-5</v>
      </c>
      <c r="AD412" s="19">
        <f t="shared" si="1438"/>
        <v>4.746374994595142E-4</v>
      </c>
      <c r="AE412" s="19">
        <f t="shared" si="1439"/>
        <v>5.3347513002687788E-4</v>
      </c>
      <c r="AF412" s="19">
        <f t="shared" si="1440"/>
        <v>6.4628831460819862</v>
      </c>
      <c r="AG412" s="19">
        <f t="shared" si="1441"/>
        <v>18.687074650380335</v>
      </c>
      <c r="AH412" s="19">
        <f t="shared" si="1442"/>
        <v>1.9586083637415788</v>
      </c>
      <c r="AI412" s="19">
        <f t="shared" si="1443"/>
        <v>9.819893189808802</v>
      </c>
      <c r="AJ412" s="19">
        <f t="shared" si="1444"/>
        <v>9.3478793637645943</v>
      </c>
      <c r="AK412" s="19">
        <f t="shared" si="1445"/>
        <v>3.9996140547745704</v>
      </c>
      <c r="AL412" s="19">
        <f t="shared" si="1446"/>
        <v>13.733743420323272</v>
      </c>
      <c r="AM412" s="19">
        <f t="shared" si="1447"/>
        <v>18.402519254560588</v>
      </c>
      <c r="AN412" s="19">
        <f t="shared" si="1448"/>
        <v>2.7841863971249086</v>
      </c>
      <c r="AO412" s="19">
        <f t="shared" si="1449"/>
        <v>1.5193876563653874</v>
      </c>
      <c r="AP412" s="19">
        <f t="shared" si="1450"/>
        <v>3.5887547052371853</v>
      </c>
      <c r="AQ412" s="19">
        <f t="shared" si="1451"/>
        <v>2.3298391981293722</v>
      </c>
      <c r="AR412" s="19">
        <f t="shared" si="1452"/>
        <v>1.4615946513368268</v>
      </c>
      <c r="AS412" s="19">
        <f t="shared" si="1453"/>
        <v>2.174228132534187</v>
      </c>
      <c r="AT412" s="19">
        <f t="shared" si="1454"/>
        <v>1.5853084367718429</v>
      </c>
      <c r="AU412" s="19">
        <f t="shared" si="1455"/>
        <v>21.500760879486219</v>
      </c>
      <c r="AV412" s="19">
        <f t="shared" si="1456"/>
        <v>15.094900498233029</v>
      </c>
      <c r="AW412" s="19">
        <f t="shared" si="1457"/>
        <v>8.6980345312351659</v>
      </c>
      <c r="AX412" s="250">
        <f t="shared" si="1508"/>
        <v>1.0453154682179586</v>
      </c>
      <c r="AY412" s="250">
        <f t="shared" si="1509"/>
        <v>0.98355037654423494</v>
      </c>
      <c r="AZ412" s="250">
        <f t="shared" si="1510"/>
        <v>1.3512101861216124</v>
      </c>
      <c r="BA412" s="250">
        <f t="shared" si="1511"/>
        <v>0.82141227009501927</v>
      </c>
      <c r="BB412" s="250">
        <f t="shared" si="1512"/>
        <v>0.7484462941965867</v>
      </c>
      <c r="BC412" s="250">
        <f t="shared" si="1513"/>
        <v>0.95858057164472976</v>
      </c>
      <c r="BD412" s="250">
        <f t="shared" si="1514"/>
        <v>1.1921979495319421</v>
      </c>
      <c r="BE412" s="250">
        <f t="shared" si="1515"/>
        <v>1.0001648553665834</v>
      </c>
      <c r="BF412" s="250">
        <f t="shared" si="1516"/>
        <v>1.1864201958320446</v>
      </c>
      <c r="BG412" s="250">
        <f t="shared" si="1517"/>
        <v>1.0934556311607302</v>
      </c>
      <c r="BH412" s="250">
        <f t="shared" si="1518"/>
        <v>1.0830311071314744</v>
      </c>
      <c r="BI412" s="250">
        <f t="shared" si="1519"/>
        <v>0.88331413181009621</v>
      </c>
      <c r="BJ412" s="250">
        <f t="shared" si="1520"/>
        <v>0.91861489557643428</v>
      </c>
      <c r="BK412" s="250">
        <f t="shared" si="1521"/>
        <v>0.83909808671858621</v>
      </c>
      <c r="BL412" s="250">
        <f t="shared" si="1522"/>
        <v>1.0422269674569304</v>
      </c>
      <c r="BM412" s="250">
        <f t="shared" si="1523"/>
        <v>0.96242262818281366</v>
      </c>
      <c r="BN412" s="250">
        <f t="shared" si="1524"/>
        <v>0.43519528554606224</v>
      </c>
      <c r="BO412" s="250">
        <f t="shared" si="1525"/>
        <v>0.92468304955942471</v>
      </c>
      <c r="BP412" s="250">
        <f t="shared" si="1526"/>
        <v>0.97951210300971714</v>
      </c>
      <c r="BQ412" s="250">
        <f t="shared" si="1527"/>
        <v>1.2607602695742843</v>
      </c>
      <c r="BR412" s="250">
        <f t="shared" si="1528"/>
        <v>1.1102679573152343</v>
      </c>
      <c r="BS412" s="250">
        <f t="shared" si="1529"/>
        <v>0.92222822342669486</v>
      </c>
      <c r="BU412" s="3"/>
      <c r="BV412" s="9">
        <f t="shared" si="1459"/>
        <v>1.3461034260110745</v>
      </c>
      <c r="BW412" s="9">
        <f t="shared" si="1460"/>
        <v>0.92222822342669486</v>
      </c>
      <c r="BX412" s="9">
        <f t="shared" si="1461"/>
        <v>1.0137409498621195</v>
      </c>
      <c r="BY412" s="9">
        <f t="shared" si="1462"/>
        <v>0.92252861286107213</v>
      </c>
      <c r="BZ412" s="9">
        <f t="shared" si="1463"/>
        <v>0.98612466364924445</v>
      </c>
      <c r="CA412" s="9">
        <f t="shared" si="1464"/>
        <v>1.2414152771100651</v>
      </c>
      <c r="CB412" s="9">
        <f t="shared" si="1465"/>
        <v>1.241414571118781</v>
      </c>
      <c r="CC412" s="9"/>
      <c r="CD412" s="9">
        <f t="shared" si="1466"/>
        <v>0.93520503227676677</v>
      </c>
      <c r="CE412" s="9">
        <f t="shared" si="1467"/>
        <v>0.92222874789700737</v>
      </c>
      <c r="CF412" s="308">
        <f>BY412/BEA_Output_Data!$AU32</f>
        <v>1.0451437485394188</v>
      </c>
      <c r="CG412" s="35"/>
      <c r="CH412" s="308">
        <f t="shared" si="1468"/>
        <v>1995</v>
      </c>
      <c r="CI412" s="19">
        <f t="shared" si="1469"/>
        <v>7.3393572875626811E-2</v>
      </c>
      <c r="CJ412" s="19">
        <f t="shared" si="1563"/>
        <v>2.4942616871123882E-2</v>
      </c>
      <c r="CK412" s="19">
        <f t="shared" si="1564"/>
        <v>6.7831500618272204E-3</v>
      </c>
      <c r="CL412" s="19">
        <f t="shared" si="1565"/>
        <v>1.8450065265821004E-6</v>
      </c>
      <c r="CM412" s="19">
        <f t="shared" si="1566"/>
        <v>1.8450065265821004E-6</v>
      </c>
      <c r="CN412" s="19">
        <f t="shared" si="1567"/>
        <v>1.8450065265821004E-6</v>
      </c>
      <c r="CO412" s="19">
        <f t="shared" si="1568"/>
        <v>2.6068870663532872E-2</v>
      </c>
      <c r="CP412" s="19">
        <f t="shared" si="1569"/>
        <v>0.14100408910958848</v>
      </c>
      <c r="CQ412" s="19">
        <f t="shared" si="1570"/>
        <v>8.5120873140573372E-3</v>
      </c>
      <c r="CR412" s="19">
        <f t="shared" si="1571"/>
        <v>0.16011017302327282</v>
      </c>
      <c r="CS412" s="19">
        <f t="shared" si="1572"/>
        <v>0.19500996293232281</v>
      </c>
      <c r="CT412" s="19">
        <f t="shared" si="1573"/>
        <v>2.8383527001215537E-2</v>
      </c>
      <c r="CU412" s="19">
        <f t="shared" si="1574"/>
        <v>5.3506988521992864E-2</v>
      </c>
      <c r="CV412" s="19">
        <f t="shared" si="1575"/>
        <v>0.15341879382007406</v>
      </c>
      <c r="CW412" s="19">
        <f t="shared" si="1576"/>
        <v>3.0874442650679169E-2</v>
      </c>
      <c r="CX412" s="19">
        <f t="shared" si="1577"/>
        <v>1.7713285552219692E-2</v>
      </c>
      <c r="CY412" s="19">
        <f t="shared" si="1562"/>
        <v>2.0908466077246019E-2</v>
      </c>
      <c r="CZ412" s="19">
        <f t="shared" si="1429"/>
        <v>1.0946071017492249E-2</v>
      </c>
      <c r="DA412" s="19">
        <f t="shared" si="1430"/>
        <v>3.5426494045078208E-2</v>
      </c>
      <c r="DB412" s="19">
        <f t="shared" si="1431"/>
        <v>6.0023535339550019E-3</v>
      </c>
      <c r="DC412" s="19">
        <f t="shared" si="1432"/>
        <v>6.9895199091152193E-3</v>
      </c>
      <c r="DD412" s="19"/>
      <c r="DE412" s="19"/>
      <c r="DF412" s="19">
        <f t="shared" si="1530"/>
        <v>7.3869643002467567E-2</v>
      </c>
      <c r="DG412" s="19">
        <f t="shared" si="1581"/>
        <v>2.5195328745363583E-2</v>
      </c>
      <c r="DH412" s="19">
        <f t="shared" si="1582"/>
        <v>6.6610584179007549E-3</v>
      </c>
      <c r="DI412" s="19">
        <f t="shared" si="1583"/>
        <v>1.8666771777178792E-6</v>
      </c>
      <c r="DJ412" s="19">
        <f t="shared" si="1584"/>
        <v>1.8666771777178792E-6</v>
      </c>
      <c r="DK412" s="19">
        <f t="shared" si="1585"/>
        <v>1.8666771777178792E-6</v>
      </c>
      <c r="DL412" s="19">
        <f t="shared" si="1586"/>
        <v>2.5049655614402776E-2</v>
      </c>
      <c r="DM412" s="19">
        <f t="shared" si="1587"/>
        <v>0.14067637793215734</v>
      </c>
      <c r="DN412" s="19">
        <f t="shared" si="1588"/>
        <v>8.3561333917600514E-3</v>
      </c>
      <c r="DO412" s="19">
        <f t="shared" si="1589"/>
        <v>0.15799987919090461</v>
      </c>
      <c r="DP412" s="19">
        <f t="shared" si="1590"/>
        <v>0.19599621766574277</v>
      </c>
      <c r="DQ412" s="19">
        <f t="shared" si="1591"/>
        <v>2.7991170853494202E-2</v>
      </c>
      <c r="DR412" s="19">
        <f t="shared" si="1592"/>
        <v>5.3541455598118633E-2</v>
      </c>
      <c r="DS412" s="19">
        <f t="shared" si="1593"/>
        <v>0.15732954138951466</v>
      </c>
      <c r="DT412" s="19">
        <f t="shared" si="1594"/>
        <v>3.0163099444544775E-2</v>
      </c>
      <c r="DU412" s="19">
        <f t="shared" si="1595"/>
        <v>1.7511079031303389E-2</v>
      </c>
      <c r="DV412" s="19">
        <f t="shared" si="1578"/>
        <v>2.0973323236741993E-2</v>
      </c>
      <c r="DW412" s="19">
        <f t="shared" si="1487"/>
        <v>1.0774129879684104E-2</v>
      </c>
      <c r="DX412" s="19">
        <f t="shared" si="1488"/>
        <v>3.5214767800522934E-2</v>
      </c>
      <c r="DY412" s="19">
        <f t="shared" si="1489"/>
        <v>5.8346032341592734E-3</v>
      </c>
      <c r="DZ412" s="19">
        <f t="shared" si="1490"/>
        <v>6.7825905112147786E-3</v>
      </c>
      <c r="EA412" s="19">
        <f t="shared" si="1491"/>
        <v>0.99992565497153119</v>
      </c>
      <c r="EC412" s="19">
        <f t="shared" si="1531"/>
        <v>7.3875135251500981E-2</v>
      </c>
      <c r="ED412" s="19">
        <f t="shared" si="1596"/>
        <v>2.5197202032065991E-2</v>
      </c>
      <c r="EE412" s="19">
        <f t="shared" si="1597"/>
        <v>6.6615536712980941E-3</v>
      </c>
      <c r="EF412" s="19">
        <f t="shared" si="1598"/>
        <v>1.8668159662040326E-6</v>
      </c>
      <c r="EG412" s="19">
        <f t="shared" si="1599"/>
        <v>1.8668159662040326E-6</v>
      </c>
      <c r="EH412" s="19">
        <f t="shared" si="1600"/>
        <v>1.8668159662040326E-6</v>
      </c>
      <c r="EI412" s="19">
        <f t="shared" si="1601"/>
        <v>2.5051518070226892E-2</v>
      </c>
      <c r="EJ412" s="19">
        <f t="shared" si="1602"/>
        <v>0.14068683729908152</v>
      </c>
      <c r="EK412" s="19">
        <f t="shared" si="1603"/>
        <v>8.356754674924265E-3</v>
      </c>
      <c r="EL412" s="19">
        <f t="shared" si="1604"/>
        <v>0.15801162656978035</v>
      </c>
      <c r="EM412" s="19">
        <f t="shared" si="1605"/>
        <v>0.19601079009351247</v>
      </c>
      <c r="EN412" s="19">
        <f t="shared" si="1606"/>
        <v>2.7993252012612015E-2</v>
      </c>
      <c r="EO412" s="19">
        <f t="shared" si="1607"/>
        <v>5.3545436435114779E-2</v>
      </c>
      <c r="EP412" s="19">
        <f t="shared" si="1608"/>
        <v>0.1573412389284021</v>
      </c>
      <c r="EQ412" s="19">
        <f t="shared" si="1609"/>
        <v>3.016534208776106E-2</v>
      </c>
      <c r="ER412" s="19">
        <f t="shared" si="1610"/>
        <v>1.7512380989766631E-2</v>
      </c>
      <c r="ES412" s="19">
        <f t="shared" si="1579"/>
        <v>2.0974882614987134E-2</v>
      </c>
      <c r="ET412" s="19">
        <f t="shared" si="1493"/>
        <v>1.0774930942231753E-2</v>
      </c>
      <c r="EU412" s="19">
        <f t="shared" si="1494"/>
        <v>3.5217386038090534E-2</v>
      </c>
      <c r="EV412" s="19">
        <f t="shared" si="1495"/>
        <v>5.8350370401541399E-3</v>
      </c>
      <c r="EW412" s="19">
        <f t="shared" si="1496"/>
        <v>6.7830948005908349E-3</v>
      </c>
      <c r="EZ412" s="308">
        <f t="shared" si="1532"/>
        <v>-1.9821674718518738E-2</v>
      </c>
      <c r="FA412" s="308">
        <f t="shared" si="1611"/>
        <v>1.3356061799232771E-2</v>
      </c>
      <c r="FB412" s="308">
        <f t="shared" si="1612"/>
        <v>7.480261367991016E-2</v>
      </c>
      <c r="FC412" s="308">
        <f t="shared" si="1613"/>
        <v>-3.0213374048650835E-2</v>
      </c>
      <c r="FD412" s="308">
        <f t="shared" si="1614"/>
        <v>1.0174824161712783E-2</v>
      </c>
      <c r="FE412" s="308">
        <f t="shared" si="1615"/>
        <v>1.505657919460498E-2</v>
      </c>
      <c r="FF412" s="308">
        <f t="shared" si="1616"/>
        <v>7.5860016806164998E-2</v>
      </c>
      <c r="FG412" s="308">
        <f t="shared" si="1617"/>
        <v>3.0589198214356756E-2</v>
      </c>
      <c r="FH412" s="308">
        <f t="shared" si="1618"/>
        <v>4.7986657549902945E-2</v>
      </c>
      <c r="FI412" s="308">
        <f t="shared" si="1619"/>
        <v>3.1000553894174283E-2</v>
      </c>
      <c r="FJ412" s="308">
        <f t="shared" si="1620"/>
        <v>4.7590953678927194E-3</v>
      </c>
      <c r="FK412" s="308">
        <f t="shared" si="1621"/>
        <v>3.0183666533952901E-2</v>
      </c>
      <c r="FL412" s="308">
        <f t="shared" si="1622"/>
        <v>-8.8245451196590618E-3</v>
      </c>
      <c r="FM412" s="308">
        <f t="shared" si="1623"/>
        <v>-3.8004523682580386E-2</v>
      </c>
      <c r="FN412" s="308">
        <f t="shared" si="1624"/>
        <v>1.752020978543635E-2</v>
      </c>
      <c r="FO412" s="308">
        <f t="shared" si="1625"/>
        <v>-3.2359493708373356E-2</v>
      </c>
      <c r="FP412" s="308">
        <f t="shared" si="1580"/>
        <v>-0.24755773714906296</v>
      </c>
      <c r="FQ412" s="308">
        <f t="shared" si="1626"/>
        <v>2.842126436014767E-2</v>
      </c>
      <c r="FR412" s="308">
        <f t="shared" si="1627"/>
        <v>3.0770836460327307E-2</v>
      </c>
      <c r="FS412" s="308">
        <f t="shared" si="1628"/>
        <v>6.144401085063575E-2</v>
      </c>
      <c r="FT412" s="308">
        <f t="shared" si="1629"/>
        <v>4.1954678229421012E-2</v>
      </c>
      <c r="FV412" s="3"/>
      <c r="FW412" s="19">
        <f t="shared" si="1499"/>
        <v>1.0030062886201114</v>
      </c>
      <c r="FX412" s="19">
        <f t="shared" si="1533"/>
        <v>0.77900453022500982</v>
      </c>
      <c r="FY412" s="19">
        <f t="shared" si="1500"/>
        <v>0.98612466364924445</v>
      </c>
      <c r="GA412" s="19">
        <f t="shared" si="1501"/>
        <v>1.065425977267451</v>
      </c>
      <c r="GB412" s="19">
        <f t="shared" si="1534"/>
        <v>0.83794855054384199</v>
      </c>
      <c r="GC412" s="19">
        <f t="shared" si="1502"/>
        <v>1.0137409498621195</v>
      </c>
      <c r="GE412" s="19">
        <f t="shared" si="1503"/>
        <v>0.91997730030578972</v>
      </c>
      <c r="GF412" s="19">
        <f t="shared" si="1535"/>
        <v>0.80985429139850873</v>
      </c>
      <c r="GG412" s="19">
        <f t="shared" si="1504"/>
        <v>0.92252861286107213</v>
      </c>
      <c r="GI412" s="19" t="e">
        <f>#REF!</f>
        <v>#REF!</v>
      </c>
      <c r="GJ412" s="19" t="e">
        <f t="shared" si="1505"/>
        <v>#REF!</v>
      </c>
      <c r="GK412" s="308">
        <f t="shared" si="1506"/>
        <v>1.241414571118781</v>
      </c>
      <c r="GM412" s="3"/>
      <c r="GN412" s="3"/>
      <c r="GO412" s="3"/>
    </row>
    <row r="413" spans="1:219" s="308" customFormat="1" hidden="1" x14ac:dyDescent="0.2">
      <c r="A413" s="320" t="s">
        <v>557</v>
      </c>
      <c r="B413" s="1">
        <f t="shared" si="1507"/>
        <v>1996</v>
      </c>
      <c r="C413" s="60">
        <f>Conversion_factors!$M58*C277+C352</f>
        <v>1599.8610079951413</v>
      </c>
      <c r="D413" s="60">
        <f>Conversion_factors!$M58*D277+D352</f>
        <v>545.7770088054325</v>
      </c>
      <c r="E413" s="60">
        <f>Conversion_factors!$M58*E277+E352</f>
        <v>143.67010780310443</v>
      </c>
      <c r="F413" s="60">
        <f>Conversion_factors!$M58*F277+F352</f>
        <v>4.2829220060061658E-2</v>
      </c>
      <c r="G413" s="60">
        <f>Conversion_factors!$M58*G277+G352</f>
        <v>4.2829220060061658E-2</v>
      </c>
      <c r="H413" s="60">
        <f>Conversion_factors!$M58*H277+H352</f>
        <v>4.2829220060061658E-2</v>
      </c>
      <c r="I413" s="60">
        <f>Conversion_factors!$M58*I277+I352</f>
        <v>588.81473583463821</v>
      </c>
      <c r="J413" s="60">
        <f>Conversion_factors!$M58*J277+J352</f>
        <v>3233.4744591163076</v>
      </c>
      <c r="K413" s="60">
        <f>Conversion_factors!$M58*K277+K352</f>
        <v>197.05222396883616</v>
      </c>
      <c r="L413" s="60">
        <f>Conversion_factors!$M58*L277+L352</f>
        <v>3828.7467002810581</v>
      </c>
      <c r="M413" s="60">
        <f>Conversion_factors!$M58*M277+M352</f>
        <v>4862.4114340644319</v>
      </c>
      <c r="N413" s="60">
        <f>Conversion_factors!$M58*N277+N352</f>
        <v>693.11187918264363</v>
      </c>
      <c r="O413" s="60">
        <f>Conversion_factors!$M58*O277+O352</f>
        <v>1186.4707593630546</v>
      </c>
      <c r="P413" s="60">
        <f>Conversion_factors!$M58*P277+P352</f>
        <v>3661.8272162553053</v>
      </c>
      <c r="Q413" s="60">
        <f>Conversion_factors!$M58*Q277+Q352</f>
        <v>692.6396301615016</v>
      </c>
      <c r="R413" s="60">
        <f>Conversion_factors!$M58*R277+R352</f>
        <v>401.06193590030421</v>
      </c>
      <c r="S413" s="60">
        <f>Conversion_factors!$M58*S277+S352</f>
        <v>488.32125975361458</v>
      </c>
      <c r="T413" s="60">
        <f>Conversion_factors!$M58*T277+T352</f>
        <v>244.73467015801486</v>
      </c>
      <c r="U413" s="60">
        <f>Conversion_factors!$M58*U277+U352</f>
        <v>800.69984886332543</v>
      </c>
      <c r="V413" s="60">
        <f>Conversion_factors!$M58*V277+V352</f>
        <v>135.87824592553605</v>
      </c>
      <c r="W413" s="60">
        <f>Conversion_factors!$M58*W277+W352</f>
        <v>154.13347167087045</v>
      </c>
      <c r="X413" s="124">
        <f t="shared" si="1433"/>
        <v>23458.815082763296</v>
      </c>
      <c r="Z413" s="19">
        <f t="shared" si="1434"/>
        <v>2.7077332965790601</v>
      </c>
      <c r="AA413" s="19">
        <f t="shared" si="1435"/>
        <v>6.1561082772332769</v>
      </c>
      <c r="AB413" s="19">
        <f t="shared" si="1436"/>
        <v>1.8305438668791736</v>
      </c>
      <c r="AC413" s="19">
        <f t="shared" si="1437"/>
        <v>7.2487612763603868E-5</v>
      </c>
      <c r="AD413" s="19">
        <f t="shared" si="1438"/>
        <v>4.830934829891036E-4</v>
      </c>
      <c r="AE413" s="19">
        <f t="shared" si="1439"/>
        <v>5.4569991839645748E-4</v>
      </c>
      <c r="AF413" s="19">
        <f t="shared" si="1440"/>
        <v>6.1230471720376007</v>
      </c>
      <c r="AG413" s="19">
        <f t="shared" si="1441"/>
        <v>18.905337159920506</v>
      </c>
      <c r="AH413" s="19">
        <f t="shared" si="1442"/>
        <v>1.9373148650728185</v>
      </c>
      <c r="AI413" s="19">
        <f t="shared" si="1443"/>
        <v>9.9747372524679783</v>
      </c>
      <c r="AJ413" s="19">
        <f t="shared" si="1444"/>
        <v>9.9250212113904013</v>
      </c>
      <c r="AK413" s="19">
        <f t="shared" si="1445"/>
        <v>4.067260431977088</v>
      </c>
      <c r="AL413" s="19">
        <f t="shared" si="1446"/>
        <v>12.290077143095727</v>
      </c>
      <c r="AM413" s="19">
        <f t="shared" si="1447"/>
        <v>18.35610220077773</v>
      </c>
      <c r="AN413" s="19">
        <f t="shared" si="1448"/>
        <v>2.596955312314428</v>
      </c>
      <c r="AO413" s="19">
        <f t="shared" si="1449"/>
        <v>1.4473616826397599</v>
      </c>
      <c r="AP413" s="19">
        <f t="shared" si="1450"/>
        <v>2.9346871240182342</v>
      </c>
      <c r="AQ413" s="19">
        <f t="shared" si="1451"/>
        <v>2.1800826308293706</v>
      </c>
      <c r="AR413" s="19">
        <f t="shared" si="1452"/>
        <v>1.4023218220168141</v>
      </c>
      <c r="AS413" s="19">
        <f t="shared" si="1453"/>
        <v>2.099798341089373</v>
      </c>
      <c r="AT413" s="19">
        <f t="shared" si="1454"/>
        <v>1.4427226117238001</v>
      </c>
      <c r="AU413" s="19">
        <f t="shared" si="1455"/>
        <v>21.054913302570117</v>
      </c>
      <c r="AV413" s="19">
        <f t="shared" si="1456"/>
        <v>14.483884069851051</v>
      </c>
      <c r="AW413" s="19">
        <f t="shared" si="1457"/>
        <v>8.4121741759408906</v>
      </c>
      <c r="AX413" s="250">
        <f t="shared" si="1508"/>
        <v>0.99726119860437334</v>
      </c>
      <c r="AY413" s="250">
        <f t="shared" si="1509"/>
        <v>0.94361905548599057</v>
      </c>
      <c r="AZ413" s="250">
        <f t="shared" si="1510"/>
        <v>1.261116927528646</v>
      </c>
      <c r="BA413" s="250">
        <f t="shared" si="1511"/>
        <v>0.83452771835580397</v>
      </c>
      <c r="BB413" s="250">
        <f t="shared" si="1512"/>
        <v>0.76178036397344895</v>
      </c>
      <c r="BC413" s="250">
        <f t="shared" si="1513"/>
        <v>0.98054681517506459</v>
      </c>
      <c r="BD413" s="250">
        <f t="shared" si="1514"/>
        <v>1.1295089387181658</v>
      </c>
      <c r="BE413" s="250">
        <f t="shared" si="1515"/>
        <v>1.0118466458752839</v>
      </c>
      <c r="BF413" s="250">
        <f t="shared" si="1516"/>
        <v>1.1735217331642556</v>
      </c>
      <c r="BG413" s="250">
        <f t="shared" si="1517"/>
        <v>1.1106976834920326</v>
      </c>
      <c r="BH413" s="250">
        <f t="shared" si="1518"/>
        <v>1.1498978851334487</v>
      </c>
      <c r="BI413" s="250">
        <f t="shared" si="1519"/>
        <v>0.89825382352295269</v>
      </c>
      <c r="BJ413" s="250">
        <f t="shared" si="1520"/>
        <v>0.82205175864319868</v>
      </c>
      <c r="BK413" s="250">
        <f t="shared" si="1521"/>
        <v>0.83698161231192814</v>
      </c>
      <c r="BL413" s="250">
        <f t="shared" si="1522"/>
        <v>0.97213924418624464</v>
      </c>
      <c r="BM413" s="250">
        <f t="shared" si="1523"/>
        <v>0.91679936236251103</v>
      </c>
      <c r="BN413" s="250">
        <f t="shared" si="1524"/>
        <v>0.35587887883829561</v>
      </c>
      <c r="BO413" s="250">
        <f t="shared" si="1525"/>
        <v>0.86524660456626801</v>
      </c>
      <c r="BP413" s="250">
        <f t="shared" si="1526"/>
        <v>0.93978942501176521</v>
      </c>
      <c r="BQ413" s="250">
        <f t="shared" si="1527"/>
        <v>1.2176009881161112</v>
      </c>
      <c r="BR413" s="250">
        <f t="shared" si="1528"/>
        <v>1.0104082271541051</v>
      </c>
      <c r="BS413" s="250">
        <f t="shared" si="1529"/>
        <v>0.90310456445094522</v>
      </c>
      <c r="BU413" s="3"/>
      <c r="BV413" s="9">
        <f t="shared" si="1459"/>
        <v>1.3891291162026258</v>
      </c>
      <c r="BW413" s="9">
        <f t="shared" si="1460"/>
        <v>0.90310456445094522</v>
      </c>
      <c r="BX413" s="9">
        <f t="shared" si="1461"/>
        <v>0.99073683044291161</v>
      </c>
      <c r="BY413" s="9">
        <f t="shared" si="1462"/>
        <v>0.92982344240507175</v>
      </c>
      <c r="BZ413" s="9">
        <f t="shared" si="1463"/>
        <v>0.98034674573516123</v>
      </c>
      <c r="CA413" s="9">
        <f t="shared" si="1464"/>
        <v>1.2545302136050063</v>
      </c>
      <c r="CB413" s="9">
        <f t="shared" si="1465"/>
        <v>1.2545288454542991</v>
      </c>
      <c r="CC413" s="9"/>
      <c r="CD413" s="9">
        <f t="shared" si="1466"/>
        <v>0.92121033019991794</v>
      </c>
      <c r="CE413" s="9">
        <f t="shared" si="1467"/>
        <v>0.90310554934910292</v>
      </c>
      <c r="CF413" s="308">
        <f>BY413/BEA_Output_Data!$AU33</f>
        <v>1.082959453052935</v>
      </c>
      <c r="CG413" s="35"/>
      <c r="CH413" s="308">
        <f t="shared" si="1468"/>
        <v>1996</v>
      </c>
      <c r="CI413" s="19">
        <f t="shared" si="1469"/>
        <v>6.8198713462329238E-2</v>
      </c>
      <c r="CJ413" s="19">
        <f t="shared" si="1563"/>
        <v>2.3265327207700703E-2</v>
      </c>
      <c r="CK413" s="19">
        <f t="shared" si="1564"/>
        <v>6.1243548447026258E-3</v>
      </c>
      <c r="CL413" s="19">
        <f t="shared" si="1565"/>
        <v>1.8257196669550052E-6</v>
      </c>
      <c r="CM413" s="19">
        <f t="shared" si="1566"/>
        <v>1.8257196669550052E-6</v>
      </c>
      <c r="CN413" s="19">
        <f t="shared" si="1567"/>
        <v>1.8257196669550052E-6</v>
      </c>
      <c r="CO413" s="19">
        <f t="shared" si="1568"/>
        <v>2.5099935088677108E-2</v>
      </c>
      <c r="CP413" s="19">
        <f t="shared" si="1569"/>
        <v>0.1378362226612268</v>
      </c>
      <c r="CQ413" s="19">
        <f t="shared" si="1570"/>
        <v>8.3999223010041597E-3</v>
      </c>
      <c r="CR413" s="19">
        <f t="shared" si="1571"/>
        <v>0.16321142763490579</v>
      </c>
      <c r="CS413" s="19">
        <f t="shared" si="1572"/>
        <v>0.20727438350614558</v>
      </c>
      <c r="CT413" s="19">
        <f t="shared" si="1573"/>
        <v>2.9545903181270122E-2</v>
      </c>
      <c r="CU413" s="19">
        <f t="shared" si="1574"/>
        <v>5.0576755696191626E-2</v>
      </c>
      <c r="CV413" s="19">
        <f t="shared" si="1575"/>
        <v>0.15609600072877874</v>
      </c>
      <c r="CW413" s="19">
        <f t="shared" si="1576"/>
        <v>2.9525772197694186E-2</v>
      </c>
      <c r="CX413" s="19">
        <f t="shared" si="1577"/>
        <v>1.709642769617082E-2</v>
      </c>
      <c r="CY413" s="19">
        <f t="shared" si="1562"/>
        <v>2.0816109340169347E-2</v>
      </c>
      <c r="CZ413" s="19">
        <f t="shared" si="1429"/>
        <v>1.0432524801213733E-2</v>
      </c>
      <c r="DA413" s="19">
        <f t="shared" si="1430"/>
        <v>3.4132152286397925E-2</v>
      </c>
      <c r="DB413" s="19">
        <f t="shared" si="1431"/>
        <v>5.7922041435662522E-3</v>
      </c>
      <c r="DC413" s="19">
        <f t="shared" si="1432"/>
        <v>6.5703860628545663E-3</v>
      </c>
      <c r="DD413" s="19"/>
      <c r="DE413" s="19"/>
      <c r="DF413" s="19">
        <f t="shared" si="1530"/>
        <v>7.0764366181266261E-2</v>
      </c>
      <c r="DG413" s="19">
        <f t="shared" si="1581"/>
        <v>2.4094242628599421E-2</v>
      </c>
      <c r="DH413" s="19">
        <f t="shared" si="1582"/>
        <v>6.4481444361673248E-3</v>
      </c>
      <c r="DI413" s="19">
        <f t="shared" si="1583"/>
        <v>1.8353462070273404E-6</v>
      </c>
      <c r="DJ413" s="19">
        <f t="shared" si="1584"/>
        <v>1.8353462070273404E-6</v>
      </c>
      <c r="DK413" s="19">
        <f t="shared" si="1585"/>
        <v>1.8353462070273404E-6</v>
      </c>
      <c r="DL413" s="19">
        <f t="shared" si="1586"/>
        <v>2.5581344613287007E-2</v>
      </c>
      <c r="DM413" s="19">
        <f t="shared" si="1587"/>
        <v>0.139414157396406</v>
      </c>
      <c r="DN413" s="19">
        <f t="shared" si="1588"/>
        <v>8.4558808213022352E-3</v>
      </c>
      <c r="DO413" s="19">
        <f t="shared" si="1589"/>
        <v>0.16165584240890396</v>
      </c>
      <c r="DP413" s="19">
        <f t="shared" si="1590"/>
        <v>0.20107984031434303</v>
      </c>
      <c r="DQ413" s="19">
        <f t="shared" si="1591"/>
        <v>2.8960827420003856E-2</v>
      </c>
      <c r="DR413" s="19">
        <f t="shared" si="1592"/>
        <v>5.2028120234004771E-2</v>
      </c>
      <c r="DS413" s="19">
        <f t="shared" si="1593"/>
        <v>0.15475353769594896</v>
      </c>
      <c r="DT413" s="19">
        <f t="shared" si="1594"/>
        <v>3.0195087701736831E-2</v>
      </c>
      <c r="DU413" s="19">
        <f t="shared" si="1595"/>
        <v>1.7403034596908049E-2</v>
      </c>
      <c r="DV413" s="19">
        <f t="shared" si="1578"/>
        <v>2.0862253636948887E-2</v>
      </c>
      <c r="DW413" s="19">
        <f t="shared" si="1487"/>
        <v>1.0687241566704647E-2</v>
      </c>
      <c r="DX413" s="19">
        <f t="shared" si="1488"/>
        <v>3.4775308626940629E-2</v>
      </c>
      <c r="DY413" s="19">
        <f t="shared" si="1489"/>
        <v>5.8966547302128861E-3</v>
      </c>
      <c r="DZ413" s="19">
        <f t="shared" si="1490"/>
        <v>6.777793212391978E-3</v>
      </c>
      <c r="EA413" s="19">
        <f t="shared" si="1491"/>
        <v>0.99983918426069796</v>
      </c>
      <c r="EC413" s="19">
        <f t="shared" si="1531"/>
        <v>7.0775748035511246E-2</v>
      </c>
      <c r="ED413" s="19">
        <f t="shared" si="1596"/>
        <v>2.4098117985259009E-2</v>
      </c>
      <c r="EE413" s="19">
        <f t="shared" si="1597"/>
        <v>6.4491815660687648E-3</v>
      </c>
      <c r="EF413" s="19">
        <f t="shared" si="1598"/>
        <v>1.8356414070573096E-6</v>
      </c>
      <c r="EG413" s="19">
        <f t="shared" si="1599"/>
        <v>1.8356414070573096E-6</v>
      </c>
      <c r="EH413" s="19">
        <f t="shared" si="1600"/>
        <v>1.8356414070573096E-6</v>
      </c>
      <c r="EI413" s="19">
        <f t="shared" si="1601"/>
        <v>2.5585459157816855E-2</v>
      </c>
      <c r="EJ413" s="19">
        <f t="shared" si="1602"/>
        <v>0.13943658099326417</v>
      </c>
      <c r="EK413" s="19">
        <f t="shared" si="1603"/>
        <v>8.4572408787466063E-3</v>
      </c>
      <c r="EL413" s="19">
        <f t="shared" si="1604"/>
        <v>0.16168184339408109</v>
      </c>
      <c r="EM413" s="19">
        <f t="shared" si="1605"/>
        <v>0.20111218231862524</v>
      </c>
      <c r="EN413" s="19">
        <f t="shared" si="1606"/>
        <v>2.8965485525972959E-2</v>
      </c>
      <c r="EO413" s="19">
        <f t="shared" si="1607"/>
        <v>5.2036488520376858E-2</v>
      </c>
      <c r="EP413" s="19">
        <f t="shared" si="1608"/>
        <v>0.15477842850335674</v>
      </c>
      <c r="EQ413" s="19">
        <f t="shared" si="1609"/>
        <v>3.0199944328110837E-2</v>
      </c>
      <c r="ER413" s="19">
        <f t="shared" si="1610"/>
        <v>1.7405833728927334E-2</v>
      </c>
      <c r="ES413" s="19">
        <f t="shared" si="1579"/>
        <v>2.0865609155311184E-2</v>
      </c>
      <c r="ET413" s="19">
        <f t="shared" si="1493"/>
        <v>1.0688960519793008E-2</v>
      </c>
      <c r="EU413" s="19">
        <f t="shared" si="1494"/>
        <v>3.478090194340025E-2</v>
      </c>
      <c r="EV413" s="19">
        <f t="shared" si="1495"/>
        <v>5.8976031576247895E-3</v>
      </c>
      <c r="EW413" s="19">
        <f t="shared" si="1496"/>
        <v>6.7788833635317267E-3</v>
      </c>
      <c r="EZ413" s="308">
        <f t="shared" si="1532"/>
        <v>-4.706128209550469E-2</v>
      </c>
      <c r="FA413" s="308">
        <f t="shared" si="1611"/>
        <v>-4.1446316436887627E-2</v>
      </c>
      <c r="FB413" s="308">
        <f t="shared" si="1612"/>
        <v>-6.9002846339543109E-2</v>
      </c>
      <c r="FC413" s="308">
        <f t="shared" si="1613"/>
        <v>1.5840818638045318E-2</v>
      </c>
      <c r="FD413" s="308">
        <f t="shared" si="1614"/>
        <v>1.76588278382021E-2</v>
      </c>
      <c r="FE413" s="308">
        <f t="shared" si="1615"/>
        <v>2.2656771629660389E-2</v>
      </c>
      <c r="FF413" s="308">
        <f t="shared" si="1616"/>
        <v>-5.4015649133082891E-2</v>
      </c>
      <c r="FG413" s="308">
        <f t="shared" si="1617"/>
        <v>1.1612181906789656E-2</v>
      </c>
      <c r="FH413" s="308">
        <f t="shared" si="1618"/>
        <v>-1.0931278391686207E-2</v>
      </c>
      <c r="FI413" s="308">
        <f t="shared" si="1619"/>
        <v>1.5645376318619637E-2</v>
      </c>
      <c r="FJ413" s="308">
        <f t="shared" si="1620"/>
        <v>5.9909452177029081E-2</v>
      </c>
      <c r="FK413" s="308">
        <f t="shared" si="1621"/>
        <v>1.6771790117778729E-2</v>
      </c>
      <c r="FL413" s="308">
        <f t="shared" si="1622"/>
        <v>-0.11106362748688514</v>
      </c>
      <c r="FM413" s="308">
        <f t="shared" si="1623"/>
        <v>-2.5255070302696012E-3</v>
      </c>
      <c r="FN413" s="308">
        <f t="shared" si="1624"/>
        <v>-6.961596811472498E-2</v>
      </c>
      <c r="FO413" s="308">
        <f t="shared" si="1625"/>
        <v>-4.8565026170353062E-2</v>
      </c>
      <c r="FP413" s="308">
        <f t="shared" si="1580"/>
        <v>-0.20120441765948741</v>
      </c>
      <c r="FQ413" s="308">
        <f t="shared" si="1626"/>
        <v>-6.6436471384847443E-2</v>
      </c>
      <c r="FR413" s="308">
        <f t="shared" si="1627"/>
        <v>-4.1398759398614884E-2</v>
      </c>
      <c r="FS413" s="308">
        <f t="shared" si="1628"/>
        <v>-3.4832407896086215E-2</v>
      </c>
      <c r="FT413" s="308">
        <f t="shared" si="1629"/>
        <v>-9.4246954684541057E-2</v>
      </c>
      <c r="FV413" s="3"/>
      <c r="FW413" s="19">
        <f t="shared" si="1499"/>
        <v>0.99414078348603363</v>
      </c>
      <c r="FX413" s="19">
        <f t="shared" si="1533"/>
        <v>0.77444017401706078</v>
      </c>
      <c r="FY413" s="19">
        <f t="shared" si="1500"/>
        <v>0.98034674573516123</v>
      </c>
      <c r="GA413" s="19">
        <f t="shared" si="1501"/>
        <v>0.97730769441410381</v>
      </c>
      <c r="GB413" s="19">
        <f t="shared" si="1534"/>
        <v>0.8189335659696424</v>
      </c>
      <c r="GC413" s="19">
        <f t="shared" si="1502"/>
        <v>0.99073683044291161</v>
      </c>
      <c r="GE413" s="19">
        <f t="shared" si="1503"/>
        <v>1.0079074290404673</v>
      </c>
      <c r="GF413" s="19">
        <f t="shared" si="1535"/>
        <v>0.81625815674086033</v>
      </c>
      <c r="GG413" s="19">
        <f t="shared" si="1504"/>
        <v>0.92982344240507175</v>
      </c>
      <c r="GI413" s="19" t="e">
        <f>#REF!</f>
        <v>#REF!</v>
      </c>
      <c r="GJ413" s="19" t="e">
        <f t="shared" si="1505"/>
        <v>#REF!</v>
      </c>
      <c r="GK413" s="308">
        <f t="shared" si="1506"/>
        <v>1.2545288454542991</v>
      </c>
      <c r="GM413" s="3"/>
      <c r="GN413" s="3"/>
      <c r="GO413" s="3"/>
    </row>
    <row r="414" spans="1:219" s="308" customFormat="1" hidden="1" x14ac:dyDescent="0.2">
      <c r="A414" s="320" t="s">
        <v>557</v>
      </c>
      <c r="B414" s="1">
        <f t="shared" si="1507"/>
        <v>1997</v>
      </c>
      <c r="C414" s="60">
        <f>Conversion_factors!$M59*C278+C353</f>
        <v>1632.4179490551091</v>
      </c>
      <c r="D414" s="60">
        <f>Conversion_factors!$M59*D278+D353</f>
        <v>543.36529457774191</v>
      </c>
      <c r="E414" s="60">
        <f>Conversion_factors!$M59*E278+E353</f>
        <v>123.86071663416342</v>
      </c>
      <c r="F414" s="60">
        <f>Conversion_factors!$M59*F278+F353</f>
        <v>4.2829220060061658E-2</v>
      </c>
      <c r="G414" s="60">
        <f>Conversion_factors!$M59*G278+G353</f>
        <v>4.2829220060061658E-2</v>
      </c>
      <c r="H414" s="60">
        <f>Conversion_factors!$M59*H278+H353</f>
        <v>4.2829220060061658E-2</v>
      </c>
      <c r="I414" s="60">
        <f>Conversion_factors!$M59*I278+I353</f>
        <v>596.10422938846455</v>
      </c>
      <c r="J414" s="60">
        <f>Conversion_factors!$M59*J278+J353</f>
        <v>3229.1434194505923</v>
      </c>
      <c r="K414" s="60">
        <f>Conversion_factors!$M59*K278+K353</f>
        <v>200.6502405094561</v>
      </c>
      <c r="L414" s="60">
        <f>Conversion_factors!$M59*L278+L353</f>
        <v>3853.4400227765059</v>
      </c>
      <c r="M414" s="60">
        <f>Conversion_factors!$M59*M278+M353</f>
        <v>4863.4842757679889</v>
      </c>
      <c r="N414" s="60">
        <f>Conversion_factors!$M59*N278+N353</f>
        <v>693.97940047293753</v>
      </c>
      <c r="O414" s="60">
        <f>Conversion_factors!$M59*O278+O353</f>
        <v>1202.9561773569658</v>
      </c>
      <c r="P414" s="60">
        <f>Conversion_factors!$M59*P278+P353</f>
        <v>3517.7706216916413</v>
      </c>
      <c r="Q414" s="60">
        <f>Conversion_factors!$M59*Q278+Q353</f>
        <v>699.64944112247917</v>
      </c>
      <c r="R414" s="60">
        <f>Conversion_factors!$M59*R278+R353</f>
        <v>408.28947821313966</v>
      </c>
      <c r="S414" s="60">
        <f>Conversion_factors!$M59*S278+S353</f>
        <v>489.11129134125065</v>
      </c>
      <c r="T414" s="60">
        <f>Conversion_factors!$M59*T278+T353</f>
        <v>242.96485437253892</v>
      </c>
      <c r="U414" s="60">
        <f>Conversion_factors!$M59*U278+U353</f>
        <v>854.07721171403591</v>
      </c>
      <c r="V414" s="60">
        <f>Conversion_factors!$M59*V278+V353</f>
        <v>145.86141174960417</v>
      </c>
      <c r="W414" s="60">
        <f>Conversion_factors!$M59*W278+W353</f>
        <v>155.68779277191794</v>
      </c>
      <c r="X414" s="124">
        <f t="shared" si="1433"/>
        <v>23452.942316626712</v>
      </c>
      <c r="Z414" s="19">
        <f t="shared" si="1434"/>
        <v>2.6792217811561794</v>
      </c>
      <c r="AA414" s="19">
        <f t="shared" si="1435"/>
        <v>5.9279349883279009</v>
      </c>
      <c r="AB414" s="19">
        <f t="shared" si="1436"/>
        <v>1.556648055356018</v>
      </c>
      <c r="AC414" s="19">
        <f t="shared" si="1437"/>
        <v>7.0293872547326763E-5</v>
      </c>
      <c r="AD414" s="19">
        <f t="shared" si="1438"/>
        <v>4.6725257326958261E-4</v>
      </c>
      <c r="AE414" s="19">
        <f t="shared" si="1439"/>
        <v>5.3826607766066254E-4</v>
      </c>
      <c r="AF414" s="19">
        <f t="shared" si="1440"/>
        <v>6.0300648370809062</v>
      </c>
      <c r="AG414" s="19">
        <f t="shared" si="1441"/>
        <v>18.547149841022947</v>
      </c>
      <c r="AH414" s="19">
        <f t="shared" si="1442"/>
        <v>1.9280271469834254</v>
      </c>
      <c r="AI414" s="19">
        <f t="shared" si="1443"/>
        <v>9.6063592238770159</v>
      </c>
      <c r="AJ414" s="19">
        <f t="shared" si="1444"/>
        <v>9.3094412883296584</v>
      </c>
      <c r="AK414" s="19">
        <f t="shared" si="1445"/>
        <v>3.8413193182648562</v>
      </c>
      <c r="AL414" s="19">
        <f t="shared" si="1446"/>
        <v>12.025235869331585</v>
      </c>
      <c r="AM414" s="19">
        <f t="shared" si="1447"/>
        <v>17.08842763300915</v>
      </c>
      <c r="AN414" s="19">
        <f t="shared" si="1448"/>
        <v>2.5065308246513824</v>
      </c>
      <c r="AO414" s="19">
        <f t="shared" si="1449"/>
        <v>1.4083950363275421</v>
      </c>
      <c r="AP414" s="19">
        <f t="shared" si="1450"/>
        <v>2.3997771677991397</v>
      </c>
      <c r="AQ414" s="19">
        <f t="shared" si="1451"/>
        <v>2.0832223928183549</v>
      </c>
      <c r="AR414" s="19">
        <f t="shared" si="1452"/>
        <v>1.3568990949319344</v>
      </c>
      <c r="AS414" s="19">
        <f t="shared" si="1453"/>
        <v>2.034260567297375</v>
      </c>
      <c r="AT414" s="19">
        <f t="shared" si="1454"/>
        <v>1.4134938728288147</v>
      </c>
      <c r="AU414" s="19">
        <f t="shared" si="1455"/>
        <v>19.857050226211964</v>
      </c>
      <c r="AV414" s="19">
        <f t="shared" si="1456"/>
        <v>14.2414958941331</v>
      </c>
      <c r="AW414" s="19">
        <f t="shared" si="1457"/>
        <v>8.3078372453488925</v>
      </c>
      <c r="AX414" s="250">
        <f t="shared" si="1508"/>
        <v>0.98676037561690555</v>
      </c>
      <c r="AY414" s="250">
        <f t="shared" si="1509"/>
        <v>0.90864425425315898</v>
      </c>
      <c r="AZ414" s="250">
        <f t="shared" si="1510"/>
        <v>1.0724218350259289</v>
      </c>
      <c r="BA414" s="250">
        <f t="shared" si="1511"/>
        <v>0.80927185811213043</v>
      </c>
      <c r="BB414" s="250">
        <f t="shared" si="1512"/>
        <v>0.73680115312352856</v>
      </c>
      <c r="BC414" s="250">
        <f t="shared" si="1513"/>
        <v>0.96718923784681099</v>
      </c>
      <c r="BD414" s="250">
        <f t="shared" si="1514"/>
        <v>1.1123566327623839</v>
      </c>
      <c r="BE414" s="250">
        <f t="shared" si="1515"/>
        <v>0.99267583531762238</v>
      </c>
      <c r="BF414" s="250">
        <f t="shared" si="1516"/>
        <v>1.1678957302744279</v>
      </c>
      <c r="BG414" s="250">
        <f t="shared" si="1517"/>
        <v>1.0696783951990894</v>
      </c>
      <c r="BH414" s="250">
        <f t="shared" si="1518"/>
        <v>1.0785777300847326</v>
      </c>
      <c r="BI414" s="250">
        <f t="shared" si="1519"/>
        <v>0.84835476427230339</v>
      </c>
      <c r="BJ414" s="250">
        <f t="shared" si="1520"/>
        <v>0.80433720467219905</v>
      </c>
      <c r="BK414" s="250">
        <f t="shared" si="1521"/>
        <v>0.77917956414220191</v>
      </c>
      <c r="BL414" s="250">
        <f t="shared" si="1522"/>
        <v>0.93828991583013222</v>
      </c>
      <c r="BM414" s="250">
        <f t="shared" si="1523"/>
        <v>0.89211679896392027</v>
      </c>
      <c r="BN414" s="250">
        <f t="shared" si="1524"/>
        <v>0.29101228575560817</v>
      </c>
      <c r="BO414" s="250">
        <f t="shared" si="1525"/>
        <v>0.82680402864214864</v>
      </c>
      <c r="BP414" s="250">
        <f t="shared" si="1526"/>
        <v>0.9093486246909287</v>
      </c>
      <c r="BQ414" s="250">
        <f t="shared" si="1527"/>
        <v>1.1795978825004227</v>
      </c>
      <c r="BR414" s="250">
        <f t="shared" si="1528"/>
        <v>0.9899379316109127</v>
      </c>
      <c r="BS414" s="250">
        <f t="shared" si="1529"/>
        <v>0.85172484151880445</v>
      </c>
      <c r="BU414" s="3"/>
      <c r="BV414" s="9">
        <f t="shared" si="1459"/>
        <v>1.4725586491615958</v>
      </c>
      <c r="BW414" s="9">
        <f t="shared" si="1460"/>
        <v>0.85172484151880445</v>
      </c>
      <c r="BX414" s="9">
        <f t="shared" si="1461"/>
        <v>0.96668925895855229</v>
      </c>
      <c r="BY414" s="9">
        <f t="shared" si="1462"/>
        <v>0.94147460462316557</v>
      </c>
      <c r="BZ414" s="9">
        <f t="shared" si="1463"/>
        <v>0.93584620515112937</v>
      </c>
      <c r="CA414" s="9">
        <f t="shared" si="1464"/>
        <v>1.2542167240621711</v>
      </c>
      <c r="CB414" s="9">
        <f t="shared" si="1465"/>
        <v>1.2542147820843053</v>
      </c>
      <c r="CC414" s="9"/>
      <c r="CD414" s="9">
        <f t="shared" si="1466"/>
        <v>0.9101133878714639</v>
      </c>
      <c r="CE414" s="9">
        <f t="shared" si="1467"/>
        <v>0.85172616029674741</v>
      </c>
      <c r="CF414" s="308">
        <f>BY414/BEA_Output_Data!$AU34</f>
        <v>1.121015157608457</v>
      </c>
      <c r="CG414" s="35"/>
      <c r="CH414" s="308">
        <f t="shared" si="1468"/>
        <v>1997</v>
      </c>
      <c r="CI414" s="19">
        <f t="shared" si="1469"/>
        <v>6.9603972372277736E-2</v>
      </c>
      <c r="CJ414" s="19">
        <f t="shared" si="1563"/>
        <v>2.3168320939949992E-2</v>
      </c>
      <c r="CK414" s="19">
        <f t="shared" si="1564"/>
        <v>5.2812442448363379E-3</v>
      </c>
      <c r="CL414" s="19">
        <f t="shared" si="1565"/>
        <v>1.8261768387882974E-6</v>
      </c>
      <c r="CM414" s="19">
        <f t="shared" si="1566"/>
        <v>1.8261768387882974E-6</v>
      </c>
      <c r="CN414" s="19">
        <f t="shared" si="1567"/>
        <v>1.8261768387882974E-6</v>
      </c>
      <c r="CO414" s="19">
        <f t="shared" si="1568"/>
        <v>2.541703387748764E-2</v>
      </c>
      <c r="CP414" s="19">
        <f t="shared" si="1569"/>
        <v>0.13768606837707206</v>
      </c>
      <c r="CQ414" s="19">
        <f t="shared" si="1570"/>
        <v>8.5554399870419358E-3</v>
      </c>
      <c r="CR414" s="19">
        <f t="shared" si="1571"/>
        <v>0.16430518485711071</v>
      </c>
      <c r="CS414" s="19">
        <f t="shared" si="1572"/>
        <v>0.20737203077159636</v>
      </c>
      <c r="CT414" s="19">
        <f t="shared" si="1573"/>
        <v>2.959029153373853E-2</v>
      </c>
      <c r="CU414" s="19">
        <f t="shared" si="1574"/>
        <v>5.1292335141426705E-2</v>
      </c>
      <c r="CV414" s="19">
        <f t="shared" si="1575"/>
        <v>0.14999272049536214</v>
      </c>
      <c r="CW414" s="19">
        <f t="shared" si="1576"/>
        <v>2.9832053977571514E-2</v>
      </c>
      <c r="CX414" s="19">
        <f t="shared" si="1577"/>
        <v>1.7408880843223121E-2</v>
      </c>
      <c r="CY414" s="19">
        <f t="shared" si="1562"/>
        <v>2.0855007646290096E-2</v>
      </c>
      <c r="CZ414" s="19">
        <f t="shared" si="1429"/>
        <v>1.0359674751781213E-2</v>
      </c>
      <c r="DA414" s="19">
        <f t="shared" si="1430"/>
        <v>3.6416633793046389E-2</v>
      </c>
      <c r="DB414" s="19">
        <f t="shared" si="1431"/>
        <v>6.2193224961030703E-3</v>
      </c>
      <c r="DC414" s="19">
        <f t="shared" si="1432"/>
        <v>6.6383053635681675E-3</v>
      </c>
      <c r="DD414" s="19"/>
      <c r="DE414" s="19"/>
      <c r="DF414" s="19">
        <f t="shared" si="1530"/>
        <v>6.8898954469215748E-2</v>
      </c>
      <c r="DG414" s="19">
        <f t="shared" si="1581"/>
        <v>2.3216790297216797E-2</v>
      </c>
      <c r="DH414" s="19">
        <f t="shared" si="1582"/>
        <v>5.6923971356707568E-3</v>
      </c>
      <c r="DI414" s="19">
        <f t="shared" si="1583"/>
        <v>1.825948243333344E-6</v>
      </c>
      <c r="DJ414" s="19">
        <f t="shared" si="1584"/>
        <v>1.825948243333344E-6</v>
      </c>
      <c r="DK414" s="19">
        <f t="shared" si="1585"/>
        <v>1.825948243333344E-6</v>
      </c>
      <c r="DL414" s="19">
        <f t="shared" si="1586"/>
        <v>2.5258152737464904E-2</v>
      </c>
      <c r="DM414" s="19">
        <f t="shared" si="1587"/>
        <v>0.13776113188061612</v>
      </c>
      <c r="DN414" s="19">
        <f t="shared" si="1588"/>
        <v>8.4774433992428344E-3</v>
      </c>
      <c r="DO414" s="19">
        <f t="shared" si="1589"/>
        <v>0.16375769746853397</v>
      </c>
      <c r="DP414" s="19">
        <f t="shared" si="1590"/>
        <v>0.20732320330631096</v>
      </c>
      <c r="DQ414" s="19">
        <f t="shared" si="1591"/>
        <v>2.9568091804428622E-2</v>
      </c>
      <c r="DR414" s="19">
        <f t="shared" si="1592"/>
        <v>5.0933707643130419E-2</v>
      </c>
      <c r="DS414" s="19">
        <f t="shared" si="1593"/>
        <v>0.15302407565479464</v>
      </c>
      <c r="DT414" s="19">
        <f t="shared" si="1594"/>
        <v>2.9678649687390535E-2</v>
      </c>
      <c r="DU414" s="19">
        <f t="shared" si="1595"/>
        <v>1.7252182704073974E-2</v>
      </c>
      <c r="DV414" s="19">
        <f t="shared" si="1578"/>
        <v>2.0835552441561444E-2</v>
      </c>
      <c r="DW414" s="19">
        <f t="shared" si="1487"/>
        <v>1.0396057235326672E-2</v>
      </c>
      <c r="DX414" s="19">
        <f t="shared" si="1488"/>
        <v>3.52620604017191E-2</v>
      </c>
      <c r="DY414" s="19">
        <f t="shared" si="1489"/>
        <v>6.00323114600298E-3</v>
      </c>
      <c r="DZ414" s="19">
        <f t="shared" si="1490"/>
        <v>6.6042875057808065E-3</v>
      </c>
      <c r="EA414" s="19">
        <f t="shared" si="1491"/>
        <v>0.99994914476321139</v>
      </c>
      <c r="EC414" s="19">
        <f t="shared" si="1531"/>
        <v>6.8902458520059107E-2</v>
      </c>
      <c r="ED414" s="19">
        <f t="shared" si="1596"/>
        <v>2.321797105263243E-2</v>
      </c>
      <c r="EE414" s="19">
        <f t="shared" si="1597"/>
        <v>5.6926866385977257E-3</v>
      </c>
      <c r="EF414" s="19">
        <f t="shared" si="1598"/>
        <v>1.8260411070862306E-6</v>
      </c>
      <c r="EG414" s="19">
        <f t="shared" si="1599"/>
        <v>1.8260411070862306E-6</v>
      </c>
      <c r="EH414" s="19">
        <f t="shared" si="1600"/>
        <v>1.8260411070862306E-6</v>
      </c>
      <c r="EI414" s="19">
        <f t="shared" si="1601"/>
        <v>2.525943731213056E-2</v>
      </c>
      <c r="EJ414" s="19">
        <f t="shared" si="1602"/>
        <v>0.13776813811190172</v>
      </c>
      <c r="EK414" s="19">
        <f t="shared" si="1603"/>
        <v>8.4778745435602106E-3</v>
      </c>
      <c r="EL414" s="19">
        <f t="shared" si="1604"/>
        <v>0.1637660258285554</v>
      </c>
      <c r="EM414" s="19">
        <f t="shared" si="1605"/>
        <v>0.20733374731312484</v>
      </c>
      <c r="EN414" s="19">
        <f t="shared" si="1606"/>
        <v>2.9569595573213241E-2</v>
      </c>
      <c r="EO414" s="19">
        <f t="shared" si="1607"/>
        <v>5.0936298020627394E-2</v>
      </c>
      <c r="EP414" s="19">
        <f t="shared" si="1608"/>
        <v>0.15303185812617584</v>
      </c>
      <c r="EQ414" s="19">
        <f t="shared" si="1609"/>
        <v>2.9680159078908416E-2</v>
      </c>
      <c r="ER414" s="19">
        <f t="shared" si="1610"/>
        <v>1.7253060112531325E-2</v>
      </c>
      <c r="ES414" s="19">
        <f t="shared" si="1579"/>
        <v>2.0836612092403277E-2</v>
      </c>
      <c r="ET414" s="19">
        <f t="shared" si="1493"/>
        <v>1.0396585956167265E-2</v>
      </c>
      <c r="EU414" s="19">
        <f t="shared" si="1494"/>
        <v>3.5263853753351802E-2</v>
      </c>
      <c r="EV414" s="19">
        <f t="shared" si="1495"/>
        <v>6.0035364572710833E-3</v>
      </c>
      <c r="EW414" s="19">
        <f t="shared" si="1496"/>
        <v>6.6046233854669739E-3</v>
      </c>
      <c r="EZ414" s="308">
        <f t="shared" si="1532"/>
        <v>-1.0585490780390608E-2</v>
      </c>
      <c r="FA414" s="308">
        <f t="shared" si="1611"/>
        <v>-3.7768883663853781E-2</v>
      </c>
      <c r="FB414" s="308">
        <f t="shared" si="1612"/>
        <v>-0.16207829064843482</v>
      </c>
      <c r="FC414" s="308">
        <f t="shared" si="1613"/>
        <v>-3.0731055300729004E-2</v>
      </c>
      <c r="FD414" s="308">
        <f t="shared" si="1614"/>
        <v>-3.3340227900612938E-2</v>
      </c>
      <c r="FE414" s="308">
        <f t="shared" si="1615"/>
        <v>-1.3716218607208596E-2</v>
      </c>
      <c r="FF414" s="308">
        <f t="shared" si="1616"/>
        <v>-1.5302113439568225E-2</v>
      </c>
      <c r="FG414" s="308">
        <f t="shared" si="1617"/>
        <v>-1.912814175072634E-2</v>
      </c>
      <c r="FH414" s="308">
        <f t="shared" si="1618"/>
        <v>-4.8056476942138458E-3</v>
      </c>
      <c r="FI414" s="308">
        <f t="shared" si="1619"/>
        <v>-3.7630323499373244E-2</v>
      </c>
      <c r="FJ414" s="308">
        <f t="shared" si="1620"/>
        <v>-6.4029886245251272E-2</v>
      </c>
      <c r="FK414" s="308">
        <f t="shared" si="1621"/>
        <v>-5.7153780219271193E-2</v>
      </c>
      <c r="FL414" s="308">
        <f t="shared" si="1622"/>
        <v>-2.1784769745130262E-2</v>
      </c>
      <c r="FM414" s="308">
        <f t="shared" si="1623"/>
        <v>-7.1560576416645885E-2</v>
      </c>
      <c r="FN414" s="308">
        <f t="shared" si="1624"/>
        <v>-3.5440069574613757E-2</v>
      </c>
      <c r="FO414" s="308">
        <f t="shared" si="1625"/>
        <v>-2.729158590630764E-2</v>
      </c>
      <c r="FP414" s="308">
        <f t="shared" si="1580"/>
        <v>-0.20122495960731493</v>
      </c>
      <c r="FQ414" s="308">
        <f t="shared" si="1626"/>
        <v>-4.5446857917725202E-2</v>
      </c>
      <c r="FR414" s="308">
        <f t="shared" si="1627"/>
        <v>-3.2927288060857929E-2</v>
      </c>
      <c r="FS414" s="308">
        <f t="shared" si="1628"/>
        <v>-3.1708916794944191E-2</v>
      </c>
      <c r="FT414" s="308">
        <f t="shared" si="1629"/>
        <v>-2.0467467654835748E-2</v>
      </c>
      <c r="FV414" s="3"/>
      <c r="FW414" s="19">
        <f t="shared" si="1499"/>
        <v>0.95460734604605546</v>
      </c>
      <c r="FX414" s="19">
        <f t="shared" si="1533"/>
        <v>0.73928627918987178</v>
      </c>
      <c r="FY414" s="19">
        <f t="shared" si="1500"/>
        <v>0.93584620515112937</v>
      </c>
      <c r="GA414" s="19">
        <f t="shared" si="1501"/>
        <v>0.97572758905752111</v>
      </c>
      <c r="GB414" s="19">
        <f t="shared" si="1534"/>
        <v>0.79905607392183764</v>
      </c>
      <c r="GC414" s="19">
        <f t="shared" si="1502"/>
        <v>0.96668925895855229</v>
      </c>
      <c r="GE414" s="19">
        <f t="shared" si="1503"/>
        <v>1.0125305102955429</v>
      </c>
      <c r="GF414" s="19">
        <f t="shared" si="1535"/>
        <v>0.8264862879777225</v>
      </c>
      <c r="GG414" s="19">
        <f t="shared" si="1504"/>
        <v>0.94147460462316557</v>
      </c>
      <c r="GI414" s="19" t="e">
        <f>#REF!</f>
        <v>#REF!</v>
      </c>
      <c r="GJ414" s="19" t="e">
        <f t="shared" si="1505"/>
        <v>#REF!</v>
      </c>
      <c r="GK414" s="308">
        <f t="shared" si="1506"/>
        <v>1.2542147820843053</v>
      </c>
      <c r="GM414" s="3"/>
      <c r="GN414" s="3"/>
      <c r="GO414" s="3"/>
    </row>
    <row r="415" spans="1:219" s="308" customFormat="1" hidden="1" x14ac:dyDescent="0.2">
      <c r="A415" s="320" t="s">
        <v>557</v>
      </c>
      <c r="B415" s="1">
        <f t="shared" si="1507"/>
        <v>1998</v>
      </c>
      <c r="C415" s="60">
        <f>Conversion_factors!$M60*C279+C354</f>
        <v>1693.9985725761753</v>
      </c>
      <c r="D415" s="60">
        <f>Conversion_factors!$M60*D279+D354</f>
        <v>563.09198893142275</v>
      </c>
      <c r="E415" s="60">
        <f>Conversion_factors!$M60*E279+E354</f>
        <v>120.51485017498212</v>
      </c>
      <c r="F415" s="60">
        <f>Conversion_factors!$M60*F279+F354</f>
        <v>4.2829220060061658E-2</v>
      </c>
      <c r="G415" s="60">
        <f>Conversion_factors!$M60*G279+G354</f>
        <v>4.2829220060061658E-2</v>
      </c>
      <c r="H415" s="60">
        <f>Conversion_factors!$M60*H279+H354</f>
        <v>4.2829220060061658E-2</v>
      </c>
      <c r="I415" s="60">
        <f>Conversion_factors!$M60*I279+I354</f>
        <v>681.34147556274365</v>
      </c>
      <c r="J415" s="60">
        <f>Conversion_factors!$M60*J279+J354</f>
        <v>3317.1940830785411</v>
      </c>
      <c r="K415" s="60">
        <f>Conversion_factors!$M60*K279+K354</f>
        <v>212.21101587089478</v>
      </c>
      <c r="L415" s="60">
        <f>Conversion_factors!$M60*L279+L354</f>
        <v>3874.2822630541104</v>
      </c>
      <c r="M415" s="60">
        <f>Conversion_factors!$M60*M279+M354</f>
        <v>4835.2166632506833</v>
      </c>
      <c r="N415" s="60">
        <f>Conversion_factors!$M60*N279+N354</f>
        <v>705.92227106308997</v>
      </c>
      <c r="O415" s="60">
        <f>Conversion_factors!$M60*O279+O354</f>
        <v>1266.8681513589845</v>
      </c>
      <c r="P415" s="60">
        <f>Conversion_factors!$M60*P279+P354</f>
        <v>3489.3203904711918</v>
      </c>
      <c r="Q415" s="60">
        <f>Conversion_factors!$M60*Q279+Q354</f>
        <v>743.64585522558627</v>
      </c>
      <c r="R415" s="60">
        <f>Conversion_factors!$M60*R279+R354</f>
        <v>421.42548331259769</v>
      </c>
      <c r="S415" s="60">
        <f>Conversion_factors!$M60*S279+S354</f>
        <v>487.89406548710463</v>
      </c>
      <c r="T415" s="60">
        <f>Conversion_factors!$M60*T279+T354</f>
        <v>241.29626083961097</v>
      </c>
      <c r="U415" s="60">
        <f>Conversion_factors!$M60*U279+U354</f>
        <v>869.62478919102932</v>
      </c>
      <c r="V415" s="60">
        <f>Conversion_factors!$M60*V279+V354</f>
        <v>153.09382432559664</v>
      </c>
      <c r="W415" s="60">
        <f>Conversion_factors!$M60*W279+W354</f>
        <v>164.18502084970737</v>
      </c>
      <c r="X415" s="124">
        <f t="shared" si="1433"/>
        <v>23841.255512284228</v>
      </c>
      <c r="Z415" s="19">
        <f t="shared" si="1434"/>
        <v>2.6831962186568923</v>
      </c>
      <c r="AA415" s="19">
        <f t="shared" si="1435"/>
        <v>6.2196850208812071</v>
      </c>
      <c r="AB415" s="19">
        <f t="shared" si="1436"/>
        <v>1.6160789716625235</v>
      </c>
      <c r="AC415" s="19">
        <f t="shared" si="1437"/>
        <v>6.7839018977693791E-5</v>
      </c>
      <c r="AD415" s="19">
        <f t="shared" si="1438"/>
        <v>4.7307414010472191E-4</v>
      </c>
      <c r="AE415" s="19">
        <f t="shared" si="1439"/>
        <v>5.743308962445269E-4</v>
      </c>
      <c r="AF415" s="19">
        <f t="shared" si="1440"/>
        <v>6.5113973892834318</v>
      </c>
      <c r="AG415" s="19">
        <f t="shared" si="1441"/>
        <v>19.011486463037997</v>
      </c>
      <c r="AH415" s="19">
        <f t="shared" si="1442"/>
        <v>1.9993392870635793</v>
      </c>
      <c r="AI415" s="19">
        <f t="shared" si="1443"/>
        <v>9.8555334871084508</v>
      </c>
      <c r="AJ415" s="19">
        <f t="shared" si="1444"/>
        <v>9.1801379101641007</v>
      </c>
      <c r="AK415" s="19">
        <f t="shared" si="1445"/>
        <v>3.7584903018917686</v>
      </c>
      <c r="AL415" s="19">
        <f t="shared" si="1446"/>
        <v>11.985536745875455</v>
      </c>
      <c r="AM415" s="19">
        <f t="shared" si="1447"/>
        <v>16.349393207157046</v>
      </c>
      <c r="AN415" s="19">
        <f t="shared" si="1448"/>
        <v>2.5713097593370677</v>
      </c>
      <c r="AO415" s="19">
        <f t="shared" si="1449"/>
        <v>1.4134339086860102</v>
      </c>
      <c r="AP415" s="19">
        <f t="shared" si="1450"/>
        <v>2.0305508039660776</v>
      </c>
      <c r="AQ415" s="19">
        <f t="shared" si="1451"/>
        <v>1.9892452854612963</v>
      </c>
      <c r="AR415" s="19">
        <f t="shared" si="1452"/>
        <v>1.2721471073713853</v>
      </c>
      <c r="AS415" s="19">
        <f t="shared" si="1453"/>
        <v>1.9907032919043157</v>
      </c>
      <c r="AT415" s="19">
        <f t="shared" si="1454"/>
        <v>1.4285929947211948</v>
      </c>
      <c r="AU415" s="19">
        <f t="shared" si="1455"/>
        <v>19.225094729750975</v>
      </c>
      <c r="AV415" s="19">
        <f t="shared" si="1456"/>
        <v>14.178725449827091</v>
      </c>
      <c r="AW415" s="19">
        <f t="shared" si="1457"/>
        <v>8.1091687505884682</v>
      </c>
      <c r="AX415" s="250">
        <f t="shared" si="1508"/>
        <v>0.98822416538923907</v>
      </c>
      <c r="AY415" s="250">
        <f t="shared" si="1509"/>
        <v>0.95336421006908978</v>
      </c>
      <c r="AZ415" s="250">
        <f t="shared" si="1510"/>
        <v>1.1133655872783403</v>
      </c>
      <c r="BA415" s="250">
        <f t="shared" si="1511"/>
        <v>0.78100987968218238</v>
      </c>
      <c r="BB415" s="250">
        <f t="shared" si="1512"/>
        <v>0.74598106438030742</v>
      </c>
      <c r="BC415" s="250">
        <f t="shared" si="1513"/>
        <v>1.0319926981555274</v>
      </c>
      <c r="BD415" s="250">
        <f t="shared" si="1514"/>
        <v>1.2011472961254854</v>
      </c>
      <c r="BE415" s="250">
        <f t="shared" si="1515"/>
        <v>1.0175279418719052</v>
      </c>
      <c r="BF415" s="250">
        <f t="shared" si="1516"/>
        <v>1.211092810796168</v>
      </c>
      <c r="BG415" s="250">
        <f t="shared" si="1517"/>
        <v>1.0974242164625529</v>
      </c>
      <c r="BH415" s="250">
        <f t="shared" si="1518"/>
        <v>1.0635968370542424</v>
      </c>
      <c r="BI415" s="250">
        <f t="shared" si="1519"/>
        <v>0.83006198909842432</v>
      </c>
      <c r="BJ415" s="250">
        <f t="shared" si="1520"/>
        <v>0.80168183205950239</v>
      </c>
      <c r="BK415" s="250">
        <f t="shared" si="1521"/>
        <v>0.74548187502836016</v>
      </c>
      <c r="BL415" s="250">
        <f t="shared" si="1522"/>
        <v>0.96253913733422081</v>
      </c>
      <c r="BM415" s="250">
        <f t="shared" si="1523"/>
        <v>0.89530856161777472</v>
      </c>
      <c r="BN415" s="250">
        <f t="shared" si="1524"/>
        <v>0.24623754185768443</v>
      </c>
      <c r="BO415" s="250">
        <f t="shared" si="1525"/>
        <v>0.789505729991551</v>
      </c>
      <c r="BP415" s="250">
        <f t="shared" si="1526"/>
        <v>0.85255066262000989</v>
      </c>
      <c r="BQ415" s="250">
        <f t="shared" si="1527"/>
        <v>1.1543405134853009</v>
      </c>
      <c r="BR415" s="250">
        <f t="shared" si="1528"/>
        <v>1.0005125748991572</v>
      </c>
      <c r="BS415" s="250">
        <f t="shared" si="1529"/>
        <v>0.8246184894202605</v>
      </c>
      <c r="BU415" s="3"/>
      <c r="BV415" s="9">
        <f t="shared" si="1459"/>
        <v>1.5461464712672917</v>
      </c>
      <c r="BW415" s="9">
        <f t="shared" si="1460"/>
        <v>0.8246184894202605</v>
      </c>
      <c r="BX415" s="9">
        <f t="shared" si="1461"/>
        <v>0.97184071875144118</v>
      </c>
      <c r="BY415" s="9">
        <f t="shared" si="1462"/>
        <v>0.9106052967677557</v>
      </c>
      <c r="BZ415" s="9">
        <f t="shared" si="1463"/>
        <v>0.93181272838776197</v>
      </c>
      <c r="CA415" s="9">
        <f t="shared" si="1464"/>
        <v>1.2749834156790172</v>
      </c>
      <c r="CB415" s="9">
        <f t="shared" si="1465"/>
        <v>1.2749809675589006</v>
      </c>
      <c r="CC415" s="9"/>
      <c r="CD415" s="9">
        <f t="shared" si="1466"/>
        <v>0.88496330610964513</v>
      </c>
      <c r="CE415" s="9">
        <f t="shared" si="1467"/>
        <v>0.82462007278908256</v>
      </c>
      <c r="CF415" s="308">
        <f>BY415/BEA_Output_Data!$AU35</f>
        <v>1.1161131757498388</v>
      </c>
      <c r="CG415" s="35"/>
      <c r="CH415" s="308">
        <f t="shared" si="1468"/>
        <v>1998</v>
      </c>
      <c r="CI415" s="19">
        <f t="shared" si="1469"/>
        <v>7.1053245149079541E-2</v>
      </c>
      <c r="CJ415" s="19">
        <f t="shared" si="1563"/>
        <v>2.3618386566986338E-2</v>
      </c>
      <c r="CK415" s="19">
        <f t="shared" si="1564"/>
        <v>5.054886900267762E-3</v>
      </c>
      <c r="CL415" s="19">
        <f t="shared" si="1565"/>
        <v>1.7964330795412122E-6</v>
      </c>
      <c r="CM415" s="19">
        <f t="shared" si="1566"/>
        <v>1.7964330795412122E-6</v>
      </c>
      <c r="CN415" s="19">
        <f t="shared" si="1567"/>
        <v>1.7964330795412122E-6</v>
      </c>
      <c r="CO415" s="19">
        <f t="shared" si="1568"/>
        <v>2.8578254832749134E-2</v>
      </c>
      <c r="CP415" s="19">
        <f t="shared" si="1569"/>
        <v>0.13913671959806623</v>
      </c>
      <c r="CQ415" s="19">
        <f t="shared" si="1570"/>
        <v>8.9010000233231377E-3</v>
      </c>
      <c r="CR415" s="19">
        <f t="shared" si="1571"/>
        <v>0.16250328180317028</v>
      </c>
      <c r="CS415" s="19">
        <f t="shared" si="1572"/>
        <v>0.20280881016351399</v>
      </c>
      <c r="CT415" s="19">
        <f t="shared" si="1573"/>
        <v>2.9609274171796988E-2</v>
      </c>
      <c r="CU415" s="19">
        <f t="shared" si="1574"/>
        <v>5.3137644144043907E-2</v>
      </c>
      <c r="CV415" s="19">
        <f t="shared" si="1575"/>
        <v>0.14635640260947316</v>
      </c>
      <c r="CW415" s="19">
        <f t="shared" si="1576"/>
        <v>3.1191555949829156E-2</v>
      </c>
      <c r="CX415" s="19">
        <f t="shared" si="1577"/>
        <v>1.7676312520347674E-2</v>
      </c>
      <c r="CY415" s="19">
        <f t="shared" si="1562"/>
        <v>2.0464277363065751E-2</v>
      </c>
      <c r="CZ415" s="19">
        <f t="shared" si="1429"/>
        <v>1.0120954440309691E-2</v>
      </c>
      <c r="DA415" s="19">
        <f t="shared" si="1430"/>
        <v>3.6475628925790184E-2</v>
      </c>
      <c r="DB415" s="19">
        <f t="shared" si="1431"/>
        <v>6.4213826426513035E-3</v>
      </c>
      <c r="DC415" s="19">
        <f t="shared" si="1432"/>
        <v>6.8865928962973822E-3</v>
      </c>
      <c r="DD415" s="19"/>
      <c r="DE415" s="19"/>
      <c r="DF415" s="19">
        <f t="shared" si="1530"/>
        <v>7.0326119907416815E-2</v>
      </c>
      <c r="DG415" s="19">
        <f t="shared" si="1581"/>
        <v>2.3392632166511728E-2</v>
      </c>
      <c r="DH415" s="19">
        <f t="shared" si="1582"/>
        <v>5.1672392768902578E-3</v>
      </c>
      <c r="DI415" s="19">
        <f t="shared" si="1583"/>
        <v>1.8112642561385389E-6</v>
      </c>
      <c r="DJ415" s="19">
        <f t="shared" si="1584"/>
        <v>1.8112642561385389E-6</v>
      </c>
      <c r="DK415" s="19">
        <f t="shared" si="1585"/>
        <v>1.8112642561385389E-6</v>
      </c>
      <c r="DL415" s="19">
        <f t="shared" si="1586"/>
        <v>2.6966769844497626E-2</v>
      </c>
      <c r="DM415" s="19">
        <f t="shared" si="1587"/>
        <v>0.13841012698904978</v>
      </c>
      <c r="DN415" s="19">
        <f t="shared" si="1588"/>
        <v>8.7270797935151828E-3</v>
      </c>
      <c r="DO415" s="19">
        <f t="shared" si="1589"/>
        <v>0.16340257747700843</v>
      </c>
      <c r="DP415" s="19">
        <f t="shared" si="1590"/>
        <v>0.20508195929323192</v>
      </c>
      <c r="DQ415" s="19">
        <f t="shared" si="1591"/>
        <v>2.9599781838284326E-2</v>
      </c>
      <c r="DR415" s="19">
        <f t="shared" si="1592"/>
        <v>5.2209554663061215E-2</v>
      </c>
      <c r="DS415" s="19">
        <f t="shared" si="1593"/>
        <v>0.14816712475030736</v>
      </c>
      <c r="DT415" s="19">
        <f t="shared" si="1594"/>
        <v>3.05067563978022E-2</v>
      </c>
      <c r="DU415" s="19">
        <f t="shared" si="1595"/>
        <v>1.7542256933479463E-2</v>
      </c>
      <c r="DV415" s="19">
        <f t="shared" si="1578"/>
        <v>2.0659026675229467E-2</v>
      </c>
      <c r="DW415" s="19">
        <f t="shared" si="1487"/>
        <v>1.0239850828946779E-2</v>
      </c>
      <c r="DX415" s="19">
        <f t="shared" si="1488"/>
        <v>3.644612340149276E-2</v>
      </c>
      <c r="DY415" s="19">
        <f t="shared" si="1489"/>
        <v>6.3198142148485313E-3</v>
      </c>
      <c r="DZ415" s="19">
        <f t="shared" si="1490"/>
        <v>6.7616893923628735E-3</v>
      </c>
      <c r="EA415" s="19">
        <f t="shared" si="1491"/>
        <v>0.99993191763670497</v>
      </c>
      <c r="EC415" s="19">
        <f t="shared" si="1531"/>
        <v>7.0330908201859887E-2</v>
      </c>
      <c r="ED415" s="19">
        <f t="shared" si="1596"/>
        <v>2.3394224900630419E-2</v>
      </c>
      <c r="EE415" s="19">
        <f t="shared" si="1597"/>
        <v>5.1675910987047996E-3</v>
      </c>
      <c r="EF415" s="19">
        <f t="shared" si="1598"/>
        <v>1.8113875796858071E-6</v>
      </c>
      <c r="EG415" s="19">
        <f t="shared" si="1599"/>
        <v>1.8113875796858071E-6</v>
      </c>
      <c r="EH415" s="19">
        <f t="shared" si="1600"/>
        <v>1.8113875796858071E-6</v>
      </c>
      <c r="EI415" s="19">
        <f t="shared" si="1601"/>
        <v>2.6968605930924174E-2</v>
      </c>
      <c r="EJ415" s="19">
        <f t="shared" si="1602"/>
        <v>0.13841955091920261</v>
      </c>
      <c r="EK415" s="19">
        <f t="shared" si="1603"/>
        <v>8.7276739941867763E-3</v>
      </c>
      <c r="EL415" s="19">
        <f t="shared" si="1604"/>
        <v>0.1634137030681081</v>
      </c>
      <c r="EM415" s="19">
        <f t="shared" si="1605"/>
        <v>0.20509592270835209</v>
      </c>
      <c r="EN415" s="19">
        <f t="shared" si="1606"/>
        <v>2.9601797198595386E-2</v>
      </c>
      <c r="EO415" s="19">
        <f t="shared" si="1607"/>
        <v>5.2213109454947892E-2</v>
      </c>
      <c r="EP415" s="19">
        <f t="shared" si="1608"/>
        <v>0.14817721300515521</v>
      </c>
      <c r="EQ415" s="19">
        <f t="shared" si="1609"/>
        <v>3.0508833511289024E-2</v>
      </c>
      <c r="ER415" s="19">
        <f t="shared" si="1610"/>
        <v>1.7543451333106572E-2</v>
      </c>
      <c r="ES415" s="19">
        <f t="shared" si="1579"/>
        <v>2.06604332863543E-2</v>
      </c>
      <c r="ET415" s="19">
        <f t="shared" si="1493"/>
        <v>1.0240548029658075E-2</v>
      </c>
      <c r="EU415" s="19">
        <f t="shared" si="1494"/>
        <v>3.6448604908653745E-2</v>
      </c>
      <c r="EV415" s="19">
        <f t="shared" si="1495"/>
        <v>6.3202445120315127E-3</v>
      </c>
      <c r="EW415" s="19">
        <f t="shared" si="1496"/>
        <v>6.7621497755005443E-3</v>
      </c>
      <c r="EZ415" s="308">
        <f t="shared" si="1532"/>
        <v>1.4823306309227789E-3</v>
      </c>
      <c r="FA415" s="308">
        <f t="shared" si="1611"/>
        <v>4.8043344686753496E-2</v>
      </c>
      <c r="FB415" s="308">
        <f t="shared" si="1612"/>
        <v>3.7468000440773086E-2</v>
      </c>
      <c r="FC415" s="308">
        <f t="shared" si="1613"/>
        <v>-3.5547102973885344E-2</v>
      </c>
      <c r="FD415" s="308">
        <f t="shared" si="1614"/>
        <v>1.2382167030726201E-2</v>
      </c>
      <c r="FE415" s="308">
        <f t="shared" si="1615"/>
        <v>6.4852698469927986E-2</v>
      </c>
      <c r="FF415" s="308">
        <f t="shared" si="1616"/>
        <v>7.6796322818238519E-2</v>
      </c>
      <c r="FG415" s="308">
        <f t="shared" si="1617"/>
        <v>2.4727217321234049E-2</v>
      </c>
      <c r="FH415" s="308">
        <f t="shared" si="1618"/>
        <v>3.63194930371959E-2</v>
      </c>
      <c r="FI415" s="308">
        <f t="shared" si="1619"/>
        <v>2.5607774463342271E-2</v>
      </c>
      <c r="FJ415" s="308">
        <f t="shared" si="1620"/>
        <v>-1.3986850080268393E-2</v>
      </c>
      <c r="FK415" s="308">
        <f t="shared" si="1621"/>
        <v>-2.179851873836464E-2</v>
      </c>
      <c r="FL415" s="308">
        <f t="shared" si="1622"/>
        <v>-3.3067790251867643E-3</v>
      </c>
      <c r="FM415" s="308">
        <f t="shared" si="1623"/>
        <v>-4.4210703862149293E-2</v>
      </c>
      <c r="FN415" s="308">
        <f t="shared" si="1624"/>
        <v>2.5515747539277857E-2</v>
      </c>
      <c r="FO415" s="308">
        <f t="shared" si="1625"/>
        <v>3.5713558917859277E-3</v>
      </c>
      <c r="FP415" s="308">
        <f t="shared" si="1580"/>
        <v>-0.167068798040196</v>
      </c>
      <c r="FQ415" s="308">
        <f t="shared" si="1626"/>
        <v>-4.6160608950549027E-2</v>
      </c>
      <c r="FR415" s="308">
        <f t="shared" si="1627"/>
        <v>-6.4495910477793766E-2</v>
      </c>
      <c r="FS415" s="308">
        <f t="shared" si="1628"/>
        <v>-2.1644405952790428E-2</v>
      </c>
      <c r="FT415" s="308">
        <f t="shared" si="1629"/>
        <v>1.0625476738965406E-2</v>
      </c>
      <c r="FV415" s="3"/>
      <c r="FW415" s="19">
        <f t="shared" si="1499"/>
        <v>0.9956900217779735</v>
      </c>
      <c r="FX415" s="19">
        <f t="shared" si="1533"/>
        <v>0.73609997142672046</v>
      </c>
      <c r="FY415" s="19">
        <f t="shared" si="1500"/>
        <v>0.93181272838776197</v>
      </c>
      <c r="GA415" s="19">
        <f t="shared" si="1501"/>
        <v>1.0053289717922786</v>
      </c>
      <c r="GB415" s="19">
        <f t="shared" si="1534"/>
        <v>0.80331422120021601</v>
      </c>
      <c r="GC415" s="19">
        <f t="shared" si="1502"/>
        <v>0.97184071875144118</v>
      </c>
      <c r="GE415" s="19">
        <f t="shared" si="1503"/>
        <v>0.96721174665378717</v>
      </c>
      <c r="GF415" s="19">
        <f t="shared" si="1535"/>
        <v>0.79938724618033796</v>
      </c>
      <c r="GG415" s="19">
        <f t="shared" si="1504"/>
        <v>0.9106052967677557</v>
      </c>
      <c r="GI415" s="19" t="e">
        <f>#REF!</f>
        <v>#REF!</v>
      </c>
      <c r="GJ415" s="19" t="e">
        <f t="shared" si="1505"/>
        <v>#REF!</v>
      </c>
      <c r="GK415" s="308">
        <f t="shared" si="1506"/>
        <v>1.2749809675589006</v>
      </c>
      <c r="GM415" s="3"/>
      <c r="GN415" s="3"/>
      <c r="GO415" s="3"/>
    </row>
    <row r="416" spans="1:219" s="308" customFormat="1" hidden="1" x14ac:dyDescent="0.2">
      <c r="A416" s="320" t="s">
        <v>557</v>
      </c>
      <c r="B416" s="1">
        <f t="shared" si="1507"/>
        <v>1999</v>
      </c>
      <c r="C416" s="60">
        <f>Conversion_factors!$M61*C280+C355</f>
        <v>1702.2341586326961</v>
      </c>
      <c r="D416" s="60">
        <f>Conversion_factors!$M61*D280+D355</f>
        <v>564.93396771693369</v>
      </c>
      <c r="E416" s="60">
        <f>Conversion_factors!$M61*E280+E355</f>
        <v>116.84580846670916</v>
      </c>
      <c r="F416" s="60">
        <f>Conversion_factors!$M61*F280+F355</f>
        <v>4.2829220060061658E-2</v>
      </c>
      <c r="G416" s="60">
        <f>Conversion_factors!$M61*G280+G355</f>
        <v>4.2829220060061658E-2</v>
      </c>
      <c r="H416" s="60">
        <f>Conversion_factors!$M61*H280+H355</f>
        <v>4.2829220060061658E-2</v>
      </c>
      <c r="I416" s="60">
        <f>Conversion_factors!$M61*I280+I355</f>
        <v>727.7136897523294</v>
      </c>
      <c r="J416" s="60">
        <f>Conversion_factors!$M61*J280+J355</f>
        <v>3279.3730925542695</v>
      </c>
      <c r="K416" s="60">
        <f>Conversion_factors!$M61*K280+K355</f>
        <v>217.59961096627131</v>
      </c>
      <c r="L416" s="60">
        <f>Conversion_factors!$M61*L280+L355</f>
        <v>3933.2179372881924</v>
      </c>
      <c r="M416" s="60">
        <f>Conversion_factors!$M61*M280+M355</f>
        <v>5090.9596043997099</v>
      </c>
      <c r="N416" s="60">
        <f>Conversion_factors!$M61*N280+N355</f>
        <v>758.18849369753468</v>
      </c>
      <c r="O416" s="60">
        <f>Conversion_factors!$M61*O280+O355</f>
        <v>1332.1142026018676</v>
      </c>
      <c r="P416" s="60">
        <f>Conversion_factors!$M61*P280+P355</f>
        <v>3397.9827109158905</v>
      </c>
      <c r="Q416" s="60">
        <f>Conversion_factors!$M61*Q280+Q355</f>
        <v>791.37220337593476</v>
      </c>
      <c r="R416" s="60">
        <f>Conversion_factors!$M61*R280+R355</f>
        <v>424.49231030772023</v>
      </c>
      <c r="S416" s="60">
        <f>Conversion_factors!$M61*S280+S355</f>
        <v>482.62061486178732</v>
      </c>
      <c r="T416" s="60">
        <f>Conversion_factors!$M61*T280+T355</f>
        <v>243.97656306259179</v>
      </c>
      <c r="U416" s="60">
        <f>Conversion_factors!$M61*U280+U355</f>
        <v>871.16025439776877</v>
      </c>
      <c r="V416" s="60">
        <f>Conversion_factors!$M61*V280+V355</f>
        <v>153.68342922727635</v>
      </c>
      <c r="W416" s="60">
        <f>Conversion_factors!$M61*W280+W355</f>
        <v>161.499687261529</v>
      </c>
      <c r="X416" s="124">
        <f t="shared" si="1433"/>
        <v>24250.096827147187</v>
      </c>
      <c r="Z416" s="19">
        <f t="shared" si="1434"/>
        <v>2.7212648221128646</v>
      </c>
      <c r="AA416" s="19">
        <f t="shared" si="1435"/>
        <v>6.1884206297907278</v>
      </c>
      <c r="AB416" s="19">
        <f t="shared" si="1436"/>
        <v>1.6259541974863416</v>
      </c>
      <c r="AC416" s="19">
        <f t="shared" si="1437"/>
        <v>6.8468635361890415E-5</v>
      </c>
      <c r="AD416" s="19">
        <f t="shared" si="1438"/>
        <v>4.6916143146544909E-4</v>
      </c>
      <c r="AE416" s="19">
        <f t="shared" si="1439"/>
        <v>5.9598500832457621E-4</v>
      </c>
      <c r="AF416" s="19">
        <f t="shared" si="1440"/>
        <v>6.7191426999700372</v>
      </c>
      <c r="AG416" s="19">
        <f t="shared" si="1441"/>
        <v>18.545338348264565</v>
      </c>
      <c r="AH416" s="19">
        <f t="shared" si="1442"/>
        <v>2.027765262078864</v>
      </c>
      <c r="AI416" s="19">
        <f t="shared" si="1443"/>
        <v>9.7275988655803491</v>
      </c>
      <c r="AJ416" s="19">
        <f t="shared" si="1444"/>
        <v>9.5026809380197061</v>
      </c>
      <c r="AK416" s="19">
        <f t="shared" si="1445"/>
        <v>3.8399940887217192</v>
      </c>
      <c r="AL416" s="19">
        <f t="shared" si="1446"/>
        <v>12.430910674354053</v>
      </c>
      <c r="AM416" s="19">
        <f t="shared" si="1447"/>
        <v>16.036108590120506</v>
      </c>
      <c r="AN416" s="19">
        <f t="shared" si="1448"/>
        <v>2.7089685685000422</v>
      </c>
      <c r="AO416" s="19">
        <f t="shared" si="1449"/>
        <v>1.4489178034233148</v>
      </c>
      <c r="AP416" s="19">
        <f t="shared" si="1450"/>
        <v>1.6499994034026151</v>
      </c>
      <c r="AQ416" s="19">
        <f t="shared" si="1451"/>
        <v>1.9737183506775817</v>
      </c>
      <c r="AR416" s="19">
        <f t="shared" si="1452"/>
        <v>1.1759148371398165</v>
      </c>
      <c r="AS416" s="19">
        <f t="shared" si="1453"/>
        <v>1.935592910323247</v>
      </c>
      <c r="AT416" s="19">
        <f t="shared" si="1454"/>
        <v>1.3693790827182988</v>
      </c>
      <c r="AU416" s="19">
        <f t="shared" si="1455"/>
        <v>18.557639202782017</v>
      </c>
      <c r="AV416" s="19">
        <f t="shared" si="1456"/>
        <v>13.425381827374066</v>
      </c>
      <c r="AW416" s="19">
        <f t="shared" si="1457"/>
        <v>7.8234481687824813</v>
      </c>
      <c r="AX416" s="250">
        <f t="shared" si="1508"/>
        <v>1.002244874577866</v>
      </c>
      <c r="AY416" s="250">
        <f t="shared" si="1509"/>
        <v>0.94857194946180856</v>
      </c>
      <c r="AZ416" s="250">
        <f t="shared" si="1510"/>
        <v>1.1201689284464584</v>
      </c>
      <c r="BA416" s="250">
        <f t="shared" si="1511"/>
        <v>0.78825846057084503</v>
      </c>
      <c r="BB416" s="250">
        <f t="shared" si="1512"/>
        <v>0.73981119308975529</v>
      </c>
      <c r="BC416" s="250">
        <f t="shared" si="1513"/>
        <v>1.0709021242333785</v>
      </c>
      <c r="BD416" s="250">
        <f t="shared" si="1514"/>
        <v>1.2394697487874364</v>
      </c>
      <c r="BE416" s="250">
        <f t="shared" si="1515"/>
        <v>0.99257888106305969</v>
      </c>
      <c r="BF416" s="250">
        <f t="shared" si="1516"/>
        <v>1.2283117461732869</v>
      </c>
      <c r="BG416" s="250">
        <f t="shared" si="1517"/>
        <v>1.0831785592414032</v>
      </c>
      <c r="BH416" s="250">
        <f t="shared" si="1518"/>
        <v>1.1009661824386179</v>
      </c>
      <c r="BI416" s="250">
        <f t="shared" si="1519"/>
        <v>0.84806208753716994</v>
      </c>
      <c r="BJ416" s="250">
        <f t="shared" si="1520"/>
        <v>0.83147175256991501</v>
      </c>
      <c r="BK416" s="250">
        <f t="shared" si="1521"/>
        <v>0.73119706330680312</v>
      </c>
      <c r="BL416" s="250">
        <f t="shared" si="1522"/>
        <v>1.0140700705238288</v>
      </c>
      <c r="BM416" s="250">
        <f t="shared" si="1523"/>
        <v>0.91778505278062417</v>
      </c>
      <c r="BN416" s="250">
        <f t="shared" si="1524"/>
        <v>0.20008945177187168</v>
      </c>
      <c r="BO416" s="250">
        <f t="shared" si="1525"/>
        <v>0.7833432903615356</v>
      </c>
      <c r="BP416" s="250">
        <f t="shared" si="1526"/>
        <v>0.78805899709173965</v>
      </c>
      <c r="BQ416" s="250">
        <f t="shared" si="1527"/>
        <v>1.1223838947207807</v>
      </c>
      <c r="BR416" s="250">
        <f t="shared" si="1528"/>
        <v>0.95904221645082122</v>
      </c>
      <c r="BS416" s="250">
        <f t="shared" si="1529"/>
        <v>0.79598944097387736</v>
      </c>
      <c r="BU416" s="3"/>
      <c r="BV416" s="9">
        <f t="shared" si="1459"/>
        <v>1.6292238157663033</v>
      </c>
      <c r="BW416" s="9">
        <f t="shared" si="1460"/>
        <v>0.79598944097387736</v>
      </c>
      <c r="BX416" s="9">
        <f t="shared" si="1461"/>
        <v>0.97610282459879216</v>
      </c>
      <c r="BY416" s="9">
        <f t="shared" si="1462"/>
        <v>0.8769714865954058</v>
      </c>
      <c r="BZ416" s="9">
        <f t="shared" si="1463"/>
        <v>0.92988080339230872</v>
      </c>
      <c r="CA416" s="9">
        <f t="shared" si="1464"/>
        <v>1.2968479944930309</v>
      </c>
      <c r="CB416" s="9">
        <f t="shared" si="1465"/>
        <v>1.2968449543331475</v>
      </c>
      <c r="CC416" s="9"/>
      <c r="CD416" s="9">
        <f t="shared" si="1466"/>
        <v>0.85601434515837738</v>
      </c>
      <c r="CE416" s="9">
        <f t="shared" si="1467"/>
        <v>0.79599130699121301</v>
      </c>
      <c r="CF416" s="308">
        <f>BY416/BEA_Output_Data!$AU36</f>
        <v>1.1018982723198865</v>
      </c>
      <c r="CG416" s="35"/>
      <c r="CH416" s="308">
        <f t="shared" si="1468"/>
        <v>1999</v>
      </c>
      <c r="CI416" s="19">
        <f t="shared" si="1469"/>
        <v>7.0194942756974923E-2</v>
      </c>
      <c r="CJ416" s="19">
        <f t="shared" si="1563"/>
        <v>2.3296153072861495E-2</v>
      </c>
      <c r="CK416" s="19">
        <f t="shared" si="1564"/>
        <v>4.8183646151838911E-3</v>
      </c>
      <c r="CL416" s="19">
        <f t="shared" si="1565"/>
        <v>1.7661463525422196E-6</v>
      </c>
      <c r="CM416" s="19">
        <f t="shared" si="1566"/>
        <v>1.7661463525422196E-6</v>
      </c>
      <c r="CN416" s="19">
        <f t="shared" si="1567"/>
        <v>1.7661463525422196E-6</v>
      </c>
      <c r="CO416" s="19">
        <f t="shared" si="1568"/>
        <v>3.0008692127681643E-2</v>
      </c>
      <c r="CP416" s="19">
        <f t="shared" si="1569"/>
        <v>0.13523134014389251</v>
      </c>
      <c r="CQ416" s="19">
        <f t="shared" si="1570"/>
        <v>8.9731440050447846E-3</v>
      </c>
      <c r="CR416" s="19">
        <f t="shared" si="1571"/>
        <v>0.16219390649546125</v>
      </c>
      <c r="CS416" s="19">
        <f t="shared" si="1572"/>
        <v>0.20993564028579662</v>
      </c>
      <c r="CT416" s="19">
        <f t="shared" si="1573"/>
        <v>3.1265380056081572E-2</v>
      </c>
      <c r="CU416" s="19">
        <f t="shared" si="1574"/>
        <v>5.4932325099444949E-2</v>
      </c>
      <c r="CV416" s="19">
        <f t="shared" si="1575"/>
        <v>0.14012243889731443</v>
      </c>
      <c r="CW416" s="19">
        <f t="shared" si="1576"/>
        <v>3.2633774991364967E-2</v>
      </c>
      <c r="CX416" s="19">
        <f t="shared" si="1577"/>
        <v>1.7504767644165239E-2</v>
      </c>
      <c r="CY416" s="19">
        <f t="shared" si="1562"/>
        <v>1.9901801559881173E-2</v>
      </c>
      <c r="CZ416" s="19">
        <f t="shared" si="1429"/>
        <v>1.0060849026774525E-2</v>
      </c>
      <c r="DA416" s="19">
        <f t="shared" si="1430"/>
        <v>3.5923990762071249E-2</v>
      </c>
      <c r="DB416" s="19">
        <f t="shared" si="1431"/>
        <v>6.3374356944930956E-3</v>
      </c>
      <c r="DC416" s="19">
        <f t="shared" si="1432"/>
        <v>6.6597543264542928E-3</v>
      </c>
      <c r="DD416" s="19"/>
      <c r="DE416" s="19"/>
      <c r="DF416" s="19">
        <f t="shared" si="1530"/>
        <v>7.0623224690843076E-2</v>
      </c>
      <c r="DG416" s="19">
        <f t="shared" si="1581"/>
        <v>2.3456900937370406E-2</v>
      </c>
      <c r="DH416" s="19">
        <f t="shared" si="1582"/>
        <v>4.9356812638228402E-3</v>
      </c>
      <c r="DI416" s="19">
        <f t="shared" si="1583"/>
        <v>1.7812468022143842E-6</v>
      </c>
      <c r="DJ416" s="19">
        <f t="shared" si="1584"/>
        <v>1.7812468022143842E-6</v>
      </c>
      <c r="DK416" s="19">
        <f t="shared" si="1585"/>
        <v>1.7812468022143842E-6</v>
      </c>
      <c r="DL416" s="19">
        <f t="shared" si="1586"/>
        <v>2.9287651716349276E-2</v>
      </c>
      <c r="DM416" s="19">
        <f t="shared" si="1587"/>
        <v>0.13717476445038873</v>
      </c>
      <c r="DN416" s="19">
        <f t="shared" si="1588"/>
        <v>8.9370234824733413E-3</v>
      </c>
      <c r="DO416" s="19">
        <f t="shared" si="1589"/>
        <v>0.16234854501990076</v>
      </c>
      <c r="DP416" s="19">
        <f t="shared" si="1590"/>
        <v>0.20635171384592191</v>
      </c>
      <c r="DQ416" s="19">
        <f t="shared" si="1591"/>
        <v>3.0429816521730605E-2</v>
      </c>
      <c r="DR416" s="19">
        <f t="shared" si="1592"/>
        <v>5.403001698109277E-2</v>
      </c>
      <c r="DS416" s="19">
        <f t="shared" si="1593"/>
        <v>0.14321680872158488</v>
      </c>
      <c r="DT416" s="19">
        <f t="shared" si="1594"/>
        <v>3.1907233251606736E-2</v>
      </c>
      <c r="DU416" s="19">
        <f t="shared" si="1595"/>
        <v>1.7590400671001927E-2</v>
      </c>
      <c r="DV416" s="19">
        <f t="shared" si="1578"/>
        <v>2.0181733103013275E-2</v>
      </c>
      <c r="DW416" s="19">
        <f t="shared" si="1487"/>
        <v>1.009087189916435E-2</v>
      </c>
      <c r="DX416" s="19">
        <f t="shared" si="1488"/>
        <v>3.619910931222408E-2</v>
      </c>
      <c r="DY416" s="19">
        <f t="shared" si="1489"/>
        <v>6.3793171123530607E-3</v>
      </c>
      <c r="DZ416" s="19">
        <f t="shared" si="1490"/>
        <v>6.7725404814736705E-3</v>
      </c>
      <c r="EA416" s="19">
        <f t="shared" si="1491"/>
        <v>0.99991869720272231</v>
      </c>
      <c r="EC416" s="19">
        <f t="shared" si="1531"/>
        <v>7.0628967023430911E-2</v>
      </c>
      <c r="ED416" s="19">
        <f t="shared" si="1596"/>
        <v>2.3458808204098201E-2</v>
      </c>
      <c r="EE416" s="19">
        <f t="shared" si="1597"/>
        <v>4.9360825811442808E-3</v>
      </c>
      <c r="EF416" s="19">
        <f t="shared" si="1598"/>
        <v>1.7813916343373029E-6</v>
      </c>
      <c r="EG416" s="19">
        <f t="shared" si="1599"/>
        <v>1.7813916343373029E-6</v>
      </c>
      <c r="EH416" s="19">
        <f t="shared" si="1600"/>
        <v>1.7813916343373029E-6</v>
      </c>
      <c r="EI416" s="19">
        <f t="shared" si="1601"/>
        <v>2.9290033077970873E-2</v>
      </c>
      <c r="EJ416" s="19">
        <f t="shared" si="1602"/>
        <v>0.13718591804927324</v>
      </c>
      <c r="EK416" s="19">
        <f t="shared" si="1603"/>
        <v>8.9377501465616252E-3</v>
      </c>
      <c r="EL416" s="19">
        <f t="shared" si="1604"/>
        <v>0.1623617454839795</v>
      </c>
      <c r="EM416" s="19">
        <f t="shared" si="1605"/>
        <v>0.20636849218160624</v>
      </c>
      <c r="EN416" s="19">
        <f t="shared" si="1606"/>
        <v>3.043229075209632E-2</v>
      </c>
      <c r="EO416" s="19">
        <f t="shared" si="1607"/>
        <v>5.4034410129785569E-2</v>
      </c>
      <c r="EP416" s="19">
        <f t="shared" si="1608"/>
        <v>0.14322845359551195</v>
      </c>
      <c r="EQ416" s="19">
        <f t="shared" si="1609"/>
        <v>3.1909827609852066E-2</v>
      </c>
      <c r="ER416" s="19">
        <f t="shared" si="1610"/>
        <v>1.7591830936066265E-2</v>
      </c>
      <c r="ES416" s="19">
        <f t="shared" si="1579"/>
        <v>2.0183374067783488E-2</v>
      </c>
      <c r="ET416" s="19">
        <f t="shared" si="1493"/>
        <v>1.0091692381984272E-2</v>
      </c>
      <c r="EU416" s="19">
        <f t="shared" si="1494"/>
        <v>3.6202052640370935E-2</v>
      </c>
      <c r="EV416" s="19">
        <f t="shared" si="1495"/>
        <v>6.3798358108506552E-3</v>
      </c>
      <c r="EW416" s="19">
        <f t="shared" si="1496"/>
        <v>6.7730911527306044E-3</v>
      </c>
      <c r="EZ416" s="308">
        <f t="shared" si="1532"/>
        <v>1.408807753526067E-2</v>
      </c>
      <c r="FA416" s="308">
        <f t="shared" si="1611"/>
        <v>-5.0393602592223793E-3</v>
      </c>
      <c r="FB416" s="308">
        <f t="shared" si="1612"/>
        <v>6.0920143933628846E-3</v>
      </c>
      <c r="FC416" s="308">
        <f t="shared" si="1613"/>
        <v>9.2382319264645192E-3</v>
      </c>
      <c r="FD416" s="308">
        <f t="shared" si="1614"/>
        <v>-8.3052078433666875E-3</v>
      </c>
      <c r="FE416" s="308">
        <f t="shared" si="1615"/>
        <v>3.7009808415469532E-2</v>
      </c>
      <c r="FF416" s="308">
        <f t="shared" si="1616"/>
        <v>3.1406486069943944E-2</v>
      </c>
      <c r="FG416" s="308">
        <f t="shared" si="1617"/>
        <v>-2.4824891694038557E-2</v>
      </c>
      <c r="FH416" s="308">
        <f t="shared" si="1618"/>
        <v>1.4117561035725581E-2</v>
      </c>
      <c r="FI416" s="308">
        <f t="shared" si="1619"/>
        <v>-1.3065983449553358E-2</v>
      </c>
      <c r="FJ416" s="308">
        <f t="shared" si="1620"/>
        <v>3.453173538326073E-2</v>
      </c>
      <c r="FK416" s="308">
        <f t="shared" si="1621"/>
        <v>2.1453465884491967E-2</v>
      </c>
      <c r="FL416" s="308">
        <f t="shared" si="1622"/>
        <v>3.6485515379430442E-2</v>
      </c>
      <c r="FM416" s="308">
        <f t="shared" si="1623"/>
        <v>-1.9347817538801045E-2</v>
      </c>
      <c r="FN416" s="308">
        <f t="shared" si="1624"/>
        <v>5.2152557343639487E-2</v>
      </c>
      <c r="FO416" s="308">
        <f t="shared" si="1625"/>
        <v>2.4794795463594938E-2</v>
      </c>
      <c r="FP416" s="308">
        <f t="shared" si="1580"/>
        <v>-0.20753216191456797</v>
      </c>
      <c r="FQ416" s="308">
        <f t="shared" si="1626"/>
        <v>-7.8360619275902096E-3</v>
      </c>
      <c r="FR416" s="308">
        <f t="shared" si="1627"/>
        <v>-7.8659679224081486E-2</v>
      </c>
      <c r="FS416" s="308">
        <f t="shared" si="1628"/>
        <v>-2.8074296167545112E-2</v>
      </c>
      <c r="FT416" s="308">
        <f t="shared" si="1629"/>
        <v>-4.2332627319972942E-2</v>
      </c>
      <c r="FV416" s="3"/>
      <c r="FW416" s="19">
        <f t="shared" si="1499"/>
        <v>0.99792670250513116</v>
      </c>
      <c r="FX416" s="19">
        <f t="shared" si="1533"/>
        <v>0.73457381719998838</v>
      </c>
      <c r="FY416" s="19">
        <f t="shared" si="1500"/>
        <v>0.92988080339230872</v>
      </c>
      <c r="GA416" s="19">
        <f t="shared" si="1501"/>
        <v>1.0043856012257097</v>
      </c>
      <c r="GB416" s="19">
        <f t="shared" si="1534"/>
        <v>0.80683723703334176</v>
      </c>
      <c r="GC416" s="19">
        <f t="shared" si="1502"/>
        <v>0.97610282459879216</v>
      </c>
      <c r="GE416" s="19">
        <f t="shared" si="1503"/>
        <v>0.9630643372142299</v>
      </c>
      <c r="GF416" s="19">
        <f t="shared" si="1535"/>
        <v>0.76986134842017562</v>
      </c>
      <c r="GG416" s="19">
        <f t="shared" si="1504"/>
        <v>0.8769714865954058</v>
      </c>
      <c r="GI416" s="19" t="e">
        <f>#REF!</f>
        <v>#REF!</v>
      </c>
      <c r="GJ416" s="19" t="e">
        <f t="shared" si="1505"/>
        <v>#REF!</v>
      </c>
      <c r="GK416" s="308">
        <f t="shared" si="1506"/>
        <v>1.2968449543331475</v>
      </c>
      <c r="GM416" s="3"/>
      <c r="GN416" s="3"/>
      <c r="GO416" s="3"/>
    </row>
    <row r="417" spans="1:197" s="308" customFormat="1" hidden="1" x14ac:dyDescent="0.2">
      <c r="A417" s="320" t="s">
        <v>557</v>
      </c>
      <c r="B417" s="1">
        <f t="shared" si="1507"/>
        <v>2000</v>
      </c>
      <c r="C417" s="60">
        <f>Conversion_factors!$M62*C281+C356</f>
        <v>1696.885380648926</v>
      </c>
      <c r="D417" s="60">
        <f>Conversion_factors!$M62*D281+D356</f>
        <v>511.98012237143018</v>
      </c>
      <c r="E417" s="60">
        <f>Conversion_factors!$M62*E281+E356</f>
        <v>113.89776873800078</v>
      </c>
      <c r="F417" s="60">
        <f>Conversion_factors!$M62*F281+F356</f>
        <v>4.2829220060061658E-2</v>
      </c>
      <c r="G417" s="60">
        <f>Conversion_factors!$M62*G281+G356</f>
        <v>4.2829220060061658E-2</v>
      </c>
      <c r="H417" s="60">
        <f>Conversion_factors!$M62*H281+H356</f>
        <v>4.2829220060061658E-2</v>
      </c>
      <c r="I417" s="60">
        <f>Conversion_factors!$M62*I281+I356</f>
        <v>668.95965904206753</v>
      </c>
      <c r="J417" s="60">
        <f>Conversion_factors!$M62*J281+J356</f>
        <v>3207.6803757709731</v>
      </c>
      <c r="K417" s="60">
        <f>Conversion_factors!$M62*K281+K356</f>
        <v>218.01179224171844</v>
      </c>
      <c r="L417" s="60">
        <f>Conversion_factors!$M62*L281+L356</f>
        <v>4054.9256309721386</v>
      </c>
      <c r="M417" s="60">
        <f>Conversion_factors!$M62*M281+M356</f>
        <v>5275.8946999286145</v>
      </c>
      <c r="N417" s="60">
        <f>Conversion_factors!$M62*N281+N356</f>
        <v>783.03611636659878</v>
      </c>
      <c r="O417" s="60">
        <f>Conversion_factors!$M62*O281+O356</f>
        <v>1288.2066220560373</v>
      </c>
      <c r="P417" s="60">
        <f>Conversion_factors!$M62*P281+P356</f>
        <v>3419.4081866112469</v>
      </c>
      <c r="Q417" s="60">
        <f>Conversion_factors!$M62*Q281+Q356</f>
        <v>768.23936004035886</v>
      </c>
      <c r="R417" s="60">
        <f>Conversion_factors!$M62*R281+R356</f>
        <v>419.62623527387592</v>
      </c>
      <c r="S417" s="60">
        <f>Conversion_factors!$M62*S281+S356</f>
        <v>521.09167156916931</v>
      </c>
      <c r="T417" s="60">
        <f>Conversion_factors!$M62*T281+T356</f>
        <v>236.38456401896605</v>
      </c>
      <c r="U417" s="60">
        <f>Conversion_factors!$M62*U281+U356</f>
        <v>858.99067430883679</v>
      </c>
      <c r="V417" s="60">
        <f>Conversion_factors!$M62*V281+V356</f>
        <v>146.98025310342229</v>
      </c>
      <c r="W417" s="60">
        <f>Conversion_factors!$M62*W281+W356</f>
        <v>158.3106905336098</v>
      </c>
      <c r="X417" s="124">
        <f t="shared" si="1433"/>
        <v>24348.638291256175</v>
      </c>
      <c r="Z417" s="19">
        <f t="shared" si="1434"/>
        <v>2.6813803146893185</v>
      </c>
      <c r="AA417" s="19">
        <f t="shared" si="1435"/>
        <v>5.744946394461218</v>
      </c>
      <c r="AB417" s="19">
        <f t="shared" si="1436"/>
        <v>1.6767770148684451</v>
      </c>
      <c r="AC417" s="19">
        <f t="shared" si="1437"/>
        <v>6.7677775336026728E-5</v>
      </c>
      <c r="AD417" s="19">
        <f t="shared" si="1438"/>
        <v>4.8058813733227777E-4</v>
      </c>
      <c r="AE417" s="19">
        <f t="shared" si="1439"/>
        <v>6.3052202476986357E-4</v>
      </c>
      <c r="AF417" s="19">
        <f t="shared" si="1440"/>
        <v>6.2183113791460487</v>
      </c>
      <c r="AG417" s="19">
        <f t="shared" si="1441"/>
        <v>18.65842859035628</v>
      </c>
      <c r="AH417" s="19">
        <f t="shared" si="1442"/>
        <v>2.0035301711216889</v>
      </c>
      <c r="AI417" s="19">
        <f t="shared" si="1443"/>
        <v>10.070862980054805</v>
      </c>
      <c r="AJ417" s="19">
        <f t="shared" si="1444"/>
        <v>9.8824179424974083</v>
      </c>
      <c r="AK417" s="19">
        <f t="shared" si="1445"/>
        <v>3.9305243870441706</v>
      </c>
      <c r="AL417" s="19">
        <f t="shared" si="1446"/>
        <v>12.020547975623453</v>
      </c>
      <c r="AM417" s="19">
        <f t="shared" si="1447"/>
        <v>16.91867414858504</v>
      </c>
      <c r="AN417" s="19">
        <f t="shared" si="1448"/>
        <v>2.5402603418769747</v>
      </c>
      <c r="AO417" s="19">
        <f t="shared" si="1449"/>
        <v>1.3567476126990372</v>
      </c>
      <c r="AP417" s="19">
        <f t="shared" si="1450"/>
        <v>1.4328029623849559</v>
      </c>
      <c r="AQ417" s="19">
        <f t="shared" si="1451"/>
        <v>1.82542519180305</v>
      </c>
      <c r="AR417" s="19">
        <f t="shared" si="1452"/>
        <v>1.2588397069448505</v>
      </c>
      <c r="AS417" s="19">
        <f t="shared" si="1453"/>
        <v>1.8220017257480514</v>
      </c>
      <c r="AT417" s="19">
        <f t="shared" si="1454"/>
        <v>1.2764396040647508</v>
      </c>
      <c r="AU417" s="19">
        <f t="shared" si="1455"/>
        <v>17.514864210039057</v>
      </c>
      <c r="AV417" s="19">
        <f t="shared" si="1456"/>
        <v>12.815523925624326</v>
      </c>
      <c r="AW417" s="19">
        <f t="shared" si="1457"/>
        <v>7.4847721830150071</v>
      </c>
      <c r="AX417" s="250">
        <f t="shared" si="1508"/>
        <v>0.98755536592898896</v>
      </c>
      <c r="AY417" s="250">
        <f t="shared" si="1509"/>
        <v>0.88059544218990005</v>
      </c>
      <c r="AZ417" s="250">
        <f t="shared" si="1510"/>
        <v>1.1551823015018328</v>
      </c>
      <c r="BA417" s="250">
        <f t="shared" si="1511"/>
        <v>0.77915353094548678</v>
      </c>
      <c r="BB417" s="250">
        <f t="shared" si="1512"/>
        <v>0.75782973496780137</v>
      </c>
      <c r="BC417" s="250">
        <f t="shared" si="1513"/>
        <v>1.1329603367040497</v>
      </c>
      <c r="BD417" s="250">
        <f t="shared" si="1514"/>
        <v>1.1470821780621774</v>
      </c>
      <c r="BE417" s="250">
        <f t="shared" si="1515"/>
        <v>0.9986316682296551</v>
      </c>
      <c r="BF417" s="250">
        <f t="shared" si="1516"/>
        <v>1.2136314242203614</v>
      </c>
      <c r="BG417" s="250">
        <f t="shared" si="1517"/>
        <v>1.121401386281623</v>
      </c>
      <c r="BH417" s="250">
        <f t="shared" si="1518"/>
        <v>1.1449619350980369</v>
      </c>
      <c r="BI417" s="250">
        <f t="shared" si="1519"/>
        <v>0.8680556896122863</v>
      </c>
      <c r="BJ417" s="250">
        <f t="shared" si="1520"/>
        <v>0.80402364347789301</v>
      </c>
      <c r="BK417" s="250">
        <f t="shared" si="1521"/>
        <v>0.77143932912200031</v>
      </c>
      <c r="BL417" s="250">
        <f t="shared" si="1522"/>
        <v>0.95091615827141307</v>
      </c>
      <c r="BM417" s="250">
        <f t="shared" si="1523"/>
        <v>0.85940187662058432</v>
      </c>
      <c r="BN417" s="250">
        <f t="shared" si="1524"/>
        <v>0.1737508260000048</v>
      </c>
      <c r="BO417" s="250">
        <f t="shared" si="1525"/>
        <v>0.7244876532484682</v>
      </c>
      <c r="BP417" s="250">
        <f t="shared" si="1526"/>
        <v>0.84363248563744808</v>
      </c>
      <c r="BQ417" s="250">
        <f t="shared" si="1527"/>
        <v>1.0565162654948792</v>
      </c>
      <c r="BR417" s="250">
        <f t="shared" si="1528"/>
        <v>0.89395221710108064</v>
      </c>
      <c r="BS417" s="250">
        <f t="shared" si="1529"/>
        <v>0.75126188298737573</v>
      </c>
      <c r="BU417" s="3"/>
      <c r="BV417" s="9">
        <f t="shared" si="1459"/>
        <v>1.7332368076072706</v>
      </c>
      <c r="BW417" s="9">
        <f t="shared" si="1460"/>
        <v>0.75126188298737573</v>
      </c>
      <c r="BX417" s="9">
        <f t="shared" si="1461"/>
        <v>0.9601475138734763</v>
      </c>
      <c r="BY417" s="9">
        <f t="shared" si="1462"/>
        <v>0.83212000146252119</v>
      </c>
      <c r="BZ417" s="9">
        <f t="shared" si="1463"/>
        <v>0.94030463745982373</v>
      </c>
      <c r="CA417" s="9">
        <f t="shared" si="1464"/>
        <v>1.3021181850023886</v>
      </c>
      <c r="CB417" s="9">
        <f t="shared" si="1465"/>
        <v>1.3021147477460664</v>
      </c>
      <c r="CC417" s="9"/>
      <c r="CD417" s="9">
        <f t="shared" si="1466"/>
        <v>0.79895795064863318</v>
      </c>
      <c r="CE417" s="9">
        <f t="shared" si="1467"/>
        <v>0.75126386613030671</v>
      </c>
      <c r="CF417" s="308">
        <f>BY417/BEA_Output_Data!$AU37</f>
        <v>1.0781511302601239</v>
      </c>
      <c r="CG417" s="35"/>
      <c r="CH417" s="308">
        <f t="shared" si="1468"/>
        <v>2000</v>
      </c>
      <c r="CI417" s="19">
        <f t="shared" si="1469"/>
        <v>6.969118191953648E-2</v>
      </c>
      <c r="CJ417" s="19">
        <f t="shared" si="1563"/>
        <v>2.1027053597296529E-2</v>
      </c>
      <c r="CK417" s="19">
        <f t="shared" si="1564"/>
        <v>4.6777880296863476E-3</v>
      </c>
      <c r="CL417" s="19">
        <f t="shared" si="1565"/>
        <v>1.7589985751047947E-6</v>
      </c>
      <c r="CM417" s="19">
        <f t="shared" si="1566"/>
        <v>1.7589985751047947E-6</v>
      </c>
      <c r="CN417" s="19">
        <f t="shared" si="1567"/>
        <v>1.7589985751047947E-6</v>
      </c>
      <c r="CO417" s="19">
        <f t="shared" si="1568"/>
        <v>2.7474212357998566E-2</v>
      </c>
      <c r="CP417" s="19">
        <f t="shared" si="1569"/>
        <v>0.13173962081168544</v>
      </c>
      <c r="CQ417" s="19">
        <f t="shared" si="1570"/>
        <v>8.9537570698566965E-3</v>
      </c>
      <c r="CR417" s="19">
        <f t="shared" si="1571"/>
        <v>0.16653603304084158</v>
      </c>
      <c r="CS417" s="19">
        <f t="shared" si="1572"/>
        <v>0.21668130417885578</v>
      </c>
      <c r="CT417" s="19">
        <f t="shared" si="1573"/>
        <v>3.2159339138394215E-2</v>
      </c>
      <c r="CU417" s="19">
        <f t="shared" si="1574"/>
        <v>5.2906721379923922E-2</v>
      </c>
      <c r="CV417" s="19">
        <f t="shared" si="1575"/>
        <v>0.14043529439751826</v>
      </c>
      <c r="CW417" s="19">
        <f t="shared" si="1576"/>
        <v>3.1551635489868064E-2</v>
      </c>
      <c r="CX417" s="19">
        <f t="shared" si="1577"/>
        <v>1.723407404776996E-2</v>
      </c>
      <c r="CY417" s="19">
        <f t="shared" si="1562"/>
        <v>2.1401265456241068E-2</v>
      </c>
      <c r="CZ417" s="19">
        <f t="shared" si="1429"/>
        <v>9.7083278822969726E-3</v>
      </c>
      <c r="DA417" s="19">
        <f t="shared" si="1430"/>
        <v>3.527879727948928E-2</v>
      </c>
      <c r="DB417" s="19">
        <f t="shared" si="1431"/>
        <v>6.036487599234832E-3</v>
      </c>
      <c r="DC417" s="19">
        <f t="shared" si="1432"/>
        <v>6.5018293277805464E-3</v>
      </c>
      <c r="DD417" s="19"/>
      <c r="DE417" s="19"/>
      <c r="DF417" s="19">
        <f t="shared" si="1530"/>
        <v>6.9942759978200195E-2</v>
      </c>
      <c r="DG417" s="19">
        <f t="shared" si="1581"/>
        <v>2.2142228925082049E-2</v>
      </c>
      <c r="DH417" s="19">
        <f t="shared" si="1582"/>
        <v>4.7477294638684385E-3</v>
      </c>
      <c r="DI417" s="19">
        <f t="shared" si="1583"/>
        <v>1.7625700482831932E-6</v>
      </c>
      <c r="DJ417" s="19">
        <f t="shared" si="1584"/>
        <v>1.7625700482831932E-6</v>
      </c>
      <c r="DK417" s="19">
        <f t="shared" si="1585"/>
        <v>1.7625700482831932E-6</v>
      </c>
      <c r="DL417" s="19">
        <f t="shared" si="1586"/>
        <v>2.8722817945756159E-2</v>
      </c>
      <c r="DM417" s="19">
        <f t="shared" si="1587"/>
        <v>0.13347786875099366</v>
      </c>
      <c r="DN417" s="19">
        <f t="shared" si="1588"/>
        <v>8.9634470431364383E-3</v>
      </c>
      <c r="DO417" s="19">
        <f t="shared" si="1589"/>
        <v>0.16435541027977343</v>
      </c>
      <c r="DP417" s="19">
        <f t="shared" si="1590"/>
        <v>0.21329069398254943</v>
      </c>
      <c r="DQ417" s="19">
        <f t="shared" si="1591"/>
        <v>3.1710259456071456E-2</v>
      </c>
      <c r="DR417" s="19">
        <f t="shared" si="1592"/>
        <v>5.3913181293552839E-2</v>
      </c>
      <c r="DS417" s="19">
        <f t="shared" si="1593"/>
        <v>0.14027880850216715</v>
      </c>
      <c r="DT417" s="19">
        <f t="shared" si="1594"/>
        <v>3.2089664272615767E-2</v>
      </c>
      <c r="DU417" s="19">
        <f t="shared" si="1595"/>
        <v>1.7369069288431245E-2</v>
      </c>
      <c r="DV417" s="19">
        <f t="shared" si="1578"/>
        <v>2.0642457576960909E-2</v>
      </c>
      <c r="DW417" s="19">
        <f t="shared" si="1487"/>
        <v>9.8835406812183904E-3</v>
      </c>
      <c r="DX417" s="19">
        <f t="shared" si="1488"/>
        <v>3.5600419611967693E-2</v>
      </c>
      <c r="DY417" s="19">
        <f t="shared" si="1489"/>
        <v>6.1857415535457403E-3</v>
      </c>
      <c r="DZ417" s="19">
        <f t="shared" si="1490"/>
        <v>6.5804759930016103E-3</v>
      </c>
      <c r="EA417" s="19">
        <f t="shared" si="1491"/>
        <v>0.99990186230903744</v>
      </c>
      <c r="EC417" s="19">
        <f t="shared" si="1531"/>
        <v>6.9949624672849292E-2</v>
      </c>
      <c r="ED417" s="19">
        <f t="shared" si="1596"/>
        <v>2.2144402125574399E-2</v>
      </c>
      <c r="EE417" s="19">
        <f t="shared" si="1597"/>
        <v>4.748195440805238E-3</v>
      </c>
      <c r="EF417" s="19">
        <f t="shared" si="1598"/>
        <v>1.7627430398148811E-6</v>
      </c>
      <c r="EG417" s="19">
        <f t="shared" si="1599"/>
        <v>1.7627430398148811E-6</v>
      </c>
      <c r="EH417" s="19">
        <f t="shared" si="1600"/>
        <v>1.7627430398148811E-6</v>
      </c>
      <c r="EI417" s="19">
        <f t="shared" si="1601"/>
        <v>2.8725637013444088E-2</v>
      </c>
      <c r="EJ417" s="19">
        <f t="shared" si="1602"/>
        <v>0.13349096924647985</v>
      </c>
      <c r="EK417" s="19">
        <f t="shared" si="1603"/>
        <v>8.9643267814678053E-3</v>
      </c>
      <c r="EL417" s="19">
        <f t="shared" si="1604"/>
        <v>0.16437154132329887</v>
      </c>
      <c r="EM417" s="19">
        <f t="shared" si="1605"/>
        <v>0.21331162789316632</v>
      </c>
      <c r="EN417" s="19">
        <f t="shared" si="1606"/>
        <v>3.1713371733145986E-2</v>
      </c>
      <c r="EO417" s="19">
        <f t="shared" si="1607"/>
        <v>5.3918472727966592E-2</v>
      </c>
      <c r="EP417" s="19">
        <f t="shared" si="1608"/>
        <v>0.14029257649168322</v>
      </c>
      <c r="EQ417" s="19">
        <f t="shared" si="1609"/>
        <v>3.209281378725734E-2</v>
      </c>
      <c r="ER417" s="19">
        <f t="shared" si="1610"/>
        <v>1.7370774016083414E-2</v>
      </c>
      <c r="ES417" s="19">
        <f t="shared" si="1579"/>
        <v>2.0644483578910459E-2</v>
      </c>
      <c r="ET417" s="19">
        <f t="shared" si="1493"/>
        <v>9.8845107242771652E-3</v>
      </c>
      <c r="EU417" s="19">
        <f t="shared" si="1494"/>
        <v>3.5603913697847232E-2</v>
      </c>
      <c r="EV417" s="19">
        <f t="shared" si="1495"/>
        <v>6.1863486675194602E-3</v>
      </c>
      <c r="EW417" s="19">
        <f t="shared" si="1496"/>
        <v>6.5811218491038243E-3</v>
      </c>
      <c r="EZ417" s="308">
        <f t="shared" si="1532"/>
        <v>-1.4765075626589103E-2</v>
      </c>
      <c r="FA417" s="308">
        <f t="shared" si="1611"/>
        <v>-7.4359325038885149E-2</v>
      </c>
      <c r="FB417" s="308">
        <f t="shared" si="1612"/>
        <v>3.0778665413453629E-2</v>
      </c>
      <c r="FC417" s="308">
        <f t="shared" si="1613"/>
        <v>-1.1617918054312096E-2</v>
      </c>
      <c r="FD417" s="308">
        <f t="shared" si="1614"/>
        <v>2.4063727187555041E-2</v>
      </c>
      <c r="FE417" s="308">
        <f t="shared" si="1615"/>
        <v>5.63325740918698E-2</v>
      </c>
      <c r="FF417" s="308">
        <f t="shared" si="1616"/>
        <v>-7.7462184546878143E-2</v>
      </c>
      <c r="FG417" s="308">
        <f t="shared" si="1617"/>
        <v>6.0795236461809628E-3</v>
      </c>
      <c r="FH417" s="308">
        <f t="shared" si="1618"/>
        <v>-1.2023620359836456E-2</v>
      </c>
      <c r="FI417" s="308">
        <f t="shared" si="1619"/>
        <v>3.467931183853782E-2</v>
      </c>
      <c r="FJ417" s="308">
        <f t="shared" si="1620"/>
        <v>3.9183250043519739E-2</v>
      </c>
      <c r="FK417" s="308">
        <f t="shared" si="1621"/>
        <v>2.3302021594726899E-2</v>
      </c>
      <c r="FL417" s="308">
        <f t="shared" si="1622"/>
        <v>-3.3568650344800395E-2</v>
      </c>
      <c r="FM417" s="308">
        <f t="shared" si="1623"/>
        <v>5.3575024691406146E-2</v>
      </c>
      <c r="FN417" s="308">
        <f t="shared" si="1624"/>
        <v>-6.4301387834803853E-2</v>
      </c>
      <c r="FO417" s="308">
        <f t="shared" si="1625"/>
        <v>-6.572656092699794E-2</v>
      </c>
      <c r="FP417" s="308">
        <f t="shared" si="1580"/>
        <v>-0.14114228702650103</v>
      </c>
      <c r="FQ417" s="308">
        <f t="shared" si="1626"/>
        <v>-7.8106309628664952E-2</v>
      </c>
      <c r="FR417" s="308">
        <f t="shared" si="1627"/>
        <v>6.8143999744288503E-2</v>
      </c>
      <c r="FS417" s="308">
        <f t="shared" si="1628"/>
        <v>-6.0477947140745308E-2</v>
      </c>
      <c r="FT417" s="308">
        <f t="shared" si="1629"/>
        <v>-7.0282769927380542E-2</v>
      </c>
      <c r="FV417" s="3"/>
      <c r="FW417" s="19">
        <f t="shared" si="1499"/>
        <v>1.0112098604783406</v>
      </c>
      <c r="FX417" s="19">
        <f t="shared" si="1533"/>
        <v>0.74280828720184233</v>
      </c>
      <c r="FY417" s="19">
        <f t="shared" si="1500"/>
        <v>0.94030463745982373</v>
      </c>
      <c r="GA417" s="19">
        <f t="shared" si="1501"/>
        <v>0.98365406766251906</v>
      </c>
      <c r="GB417" s="19">
        <f t="shared" si="1534"/>
        <v>0.79364873014943471</v>
      </c>
      <c r="GC417" s="19">
        <f t="shared" si="1502"/>
        <v>0.9601475138734763</v>
      </c>
      <c r="GE417" s="19">
        <f t="shared" si="1503"/>
        <v>0.94885639291762169</v>
      </c>
      <c r="GF417" s="19">
        <f t="shared" si="1535"/>
        <v>0.73048786210866423</v>
      </c>
      <c r="GG417" s="19">
        <f t="shared" si="1504"/>
        <v>0.83212000146252119</v>
      </c>
      <c r="GI417" s="19" t="e">
        <f>#REF!</f>
        <v>#REF!</v>
      </c>
      <c r="GJ417" s="19" t="e">
        <f t="shared" si="1505"/>
        <v>#REF!</v>
      </c>
      <c r="GK417" s="308">
        <f t="shared" si="1506"/>
        <v>1.3021147477460664</v>
      </c>
      <c r="GM417" s="3"/>
      <c r="GN417" s="3"/>
      <c r="GO417" s="3"/>
    </row>
    <row r="418" spans="1:197" s="308" customFormat="1" hidden="1" x14ac:dyDescent="0.2">
      <c r="A418" s="320" t="s">
        <v>557</v>
      </c>
      <c r="B418" s="1">
        <f t="shared" si="1507"/>
        <v>2001</v>
      </c>
      <c r="C418" s="60">
        <f>Conversion_factors!$M63*C282+C357</f>
        <v>1843.8824659020327</v>
      </c>
      <c r="D418" s="60">
        <f>Conversion_factors!$M63*D282+D357</f>
        <v>492.6743681060571</v>
      </c>
      <c r="E418" s="60">
        <f>Conversion_factors!$M63*E282+E357</f>
        <v>105.42015325682593</v>
      </c>
      <c r="F418" s="60">
        <f>Conversion_factors!$M63*F282+F357</f>
        <v>4.2829220060061658E-2</v>
      </c>
      <c r="G418" s="60">
        <f>Conversion_factors!$M63*G282+G357</f>
        <v>4.2829220060061658E-2</v>
      </c>
      <c r="H418" s="60">
        <f>Conversion_factors!$M63*H282+H357</f>
        <v>4.2829220060061658E-2</v>
      </c>
      <c r="I418" s="60">
        <f>Conversion_factors!$M63*I282+I357</f>
        <v>580.12963752702899</v>
      </c>
      <c r="J418" s="60">
        <f>Conversion_factors!$M63*J282+J357</f>
        <v>3107.15481105241</v>
      </c>
      <c r="K418" s="60">
        <f>Conversion_factors!$M63*K282+K357</f>
        <v>215.0554620735852</v>
      </c>
      <c r="L418" s="60">
        <f>Conversion_factors!$M63*L282+L357</f>
        <v>3959.6388299105606</v>
      </c>
      <c r="M418" s="60">
        <f>Conversion_factors!$M63*M282+M357</f>
        <v>4970.277031105712</v>
      </c>
      <c r="N418" s="60">
        <f>Conversion_factors!$M63*N282+N357</f>
        <v>788.03499293897926</v>
      </c>
      <c r="O418" s="60">
        <f>Conversion_factors!$M63*O282+O357</f>
        <v>1268.0888766729554</v>
      </c>
      <c r="P418" s="60">
        <f>Conversion_factors!$M63*P282+P357</f>
        <v>3192.3418226613194</v>
      </c>
      <c r="Q418" s="60">
        <f>Conversion_factors!$M63*Q282+Q357</f>
        <v>744.41876961505091</v>
      </c>
      <c r="R418" s="60">
        <f>Conversion_factors!$M63*R282+R357</f>
        <v>405.70123032838961</v>
      </c>
      <c r="S418" s="60">
        <f>Conversion_factors!$M63*S282+S357</f>
        <v>491.67072104521367</v>
      </c>
      <c r="T418" s="60">
        <f>Conversion_factors!$M63*T282+T357</f>
        <v>227.54198737403436</v>
      </c>
      <c r="U418" s="60">
        <f>Conversion_factors!$M63*U282+U357</f>
        <v>879.49318165834484</v>
      </c>
      <c r="V418" s="60">
        <f>Conversion_factors!$M63*V282+V357</f>
        <v>134.07029601090403</v>
      </c>
      <c r="W418" s="60">
        <f>Conversion_factors!$M63*W282+W357</f>
        <v>155.92189300098079</v>
      </c>
      <c r="X418" s="124">
        <f t="shared" si="1433"/>
        <v>23561.64501790057</v>
      </c>
      <c r="Z418" s="19">
        <f t="shared" si="1434"/>
        <v>2.917524479554972</v>
      </c>
      <c r="AA418" s="19">
        <f t="shared" si="1435"/>
        <v>6.1157530752032923</v>
      </c>
      <c r="AB418" s="19">
        <f t="shared" si="1436"/>
        <v>1.8276577989327374</v>
      </c>
      <c r="AC418" s="19">
        <f t="shared" si="1437"/>
        <v>6.7767496180592114E-5</v>
      </c>
      <c r="AD418" s="19">
        <f t="shared" si="1438"/>
        <v>5.3165529048690994E-4</v>
      </c>
      <c r="AE418" s="19">
        <f t="shared" si="1439"/>
        <v>7.4252555746412462E-4</v>
      </c>
      <c r="AF418" s="19">
        <f t="shared" si="1440"/>
        <v>5.729391987319457</v>
      </c>
      <c r="AG418" s="19">
        <f t="shared" si="1441"/>
        <v>19.033431651702092</v>
      </c>
      <c r="AH418" s="19">
        <f t="shared" si="1442"/>
        <v>2.0198536101534641</v>
      </c>
      <c r="AI418" s="19">
        <f t="shared" si="1443"/>
        <v>9.7319090909051997</v>
      </c>
      <c r="AJ418" s="19">
        <f t="shared" si="1444"/>
        <v>9.5731163921536169</v>
      </c>
      <c r="AK418" s="19">
        <f t="shared" si="1445"/>
        <v>4.1698128188540826</v>
      </c>
      <c r="AL418" s="19">
        <f t="shared" si="1446"/>
        <v>12.205145669130248</v>
      </c>
      <c r="AM418" s="19">
        <f t="shared" si="1447"/>
        <v>17.245073595030732</v>
      </c>
      <c r="AN418" s="19">
        <f t="shared" si="1448"/>
        <v>2.6327242283009431</v>
      </c>
      <c r="AO418" s="19">
        <f t="shared" si="1449"/>
        <v>1.4734653163649389</v>
      </c>
      <c r="AP418" s="19">
        <f t="shared" si="1450"/>
        <v>1.4449859732108155</v>
      </c>
      <c r="AQ418" s="19">
        <f t="shared" si="1451"/>
        <v>1.9524526505762707</v>
      </c>
      <c r="AR418" s="19">
        <f t="shared" si="1452"/>
        <v>1.35709801040762</v>
      </c>
      <c r="AS418" s="19">
        <f t="shared" si="1453"/>
        <v>1.7672991068735557</v>
      </c>
      <c r="AT418" s="19">
        <f t="shared" si="1454"/>
        <v>1.2848985018377332</v>
      </c>
      <c r="AU418" s="19">
        <f t="shared" si="1455"/>
        <v>17.768117711103226</v>
      </c>
      <c r="AV418" s="19">
        <f t="shared" si="1456"/>
        <v>12.816270120424129</v>
      </c>
      <c r="AW418" s="19">
        <f t="shared" si="1457"/>
        <v>7.6021527382362324</v>
      </c>
      <c r="AX418" s="250">
        <f t="shared" si="1508"/>
        <v>1.0745275257036895</v>
      </c>
      <c r="AY418" s="250">
        <f t="shared" si="1509"/>
        <v>0.93743333946076912</v>
      </c>
      <c r="AZ418" s="250">
        <f t="shared" si="1510"/>
        <v>1.2591286282001772</v>
      </c>
      <c r="BA418" s="250">
        <f t="shared" si="1511"/>
        <v>0.78018645959149269</v>
      </c>
      <c r="BB418" s="250">
        <f t="shared" si="1512"/>
        <v>0.8383564981866316</v>
      </c>
      <c r="BC418" s="250">
        <f t="shared" si="1513"/>
        <v>1.3342150988349191</v>
      </c>
      <c r="BD418" s="250">
        <f t="shared" si="1514"/>
        <v>1.0568919822553056</v>
      </c>
      <c r="BE418" s="250">
        <f t="shared" si="1515"/>
        <v>1.0187024866766359</v>
      </c>
      <c r="BF418" s="250">
        <f t="shared" si="1516"/>
        <v>1.2235192905703931</v>
      </c>
      <c r="BG418" s="250">
        <f t="shared" si="1517"/>
        <v>1.0836585074508114</v>
      </c>
      <c r="BH418" s="250">
        <f t="shared" si="1518"/>
        <v>1.1091267271892977</v>
      </c>
      <c r="BI418" s="250">
        <f t="shared" si="1519"/>
        <v>0.92090250195510492</v>
      </c>
      <c r="BJ418" s="250">
        <f t="shared" si="1520"/>
        <v>0.81637091004277273</v>
      </c>
      <c r="BK418" s="250">
        <f t="shared" si="1521"/>
        <v>0.78632213659145644</v>
      </c>
      <c r="BL418" s="250">
        <f t="shared" si="1522"/>
        <v>0.98552891122733921</v>
      </c>
      <c r="BM418" s="250">
        <f t="shared" si="1523"/>
        <v>0.93333413390001696</v>
      </c>
      <c r="BN418" s="250">
        <f t="shared" si="1524"/>
        <v>0.17522821559908588</v>
      </c>
      <c r="BO418" s="250">
        <f t="shared" si="1525"/>
        <v>0.77490320898747145</v>
      </c>
      <c r="BP418" s="250">
        <f t="shared" si="1526"/>
        <v>0.90948193122412635</v>
      </c>
      <c r="BQ418" s="250">
        <f t="shared" si="1527"/>
        <v>1.0247960943285521</v>
      </c>
      <c r="BR418" s="250">
        <f t="shared" si="1528"/>
        <v>0.89987639118210161</v>
      </c>
      <c r="BS418" s="250">
        <f t="shared" si="1529"/>
        <v>0.76212463931828478</v>
      </c>
      <c r="BU418" s="3"/>
      <c r="BV418" s="9">
        <f t="shared" si="1459"/>
        <v>1.6533095932223287</v>
      </c>
      <c r="BW418" s="9">
        <f t="shared" si="1460"/>
        <v>0.76212463931828478</v>
      </c>
      <c r="BX418" s="9">
        <f t="shared" si="1461"/>
        <v>0.9510392117770905</v>
      </c>
      <c r="BY418" s="9">
        <f t="shared" si="1462"/>
        <v>0.84600075915755457</v>
      </c>
      <c r="BZ418" s="9">
        <f t="shared" si="1463"/>
        <v>0.94723564577995412</v>
      </c>
      <c r="CA418" s="9">
        <f t="shared" si="1464"/>
        <v>1.260031477881808</v>
      </c>
      <c r="CB418" s="9">
        <f t="shared" si="1465"/>
        <v>1.2600279774160277</v>
      </c>
      <c r="CC418" s="9"/>
      <c r="CD418" s="9">
        <f t="shared" si="1466"/>
        <v>0.80457989515202089</v>
      </c>
      <c r="CE418" s="9">
        <f t="shared" si="1467"/>
        <v>0.76212675656589224</v>
      </c>
      <c r="CF418" s="308">
        <f>BY418/BEA_Output_Data!$AU38</f>
        <v>1.0942236500185158</v>
      </c>
      <c r="CG418" s="35"/>
      <c r="CH418" s="308">
        <f t="shared" si="1468"/>
        <v>2001</v>
      </c>
      <c r="CI418" s="19">
        <f t="shared" si="1469"/>
        <v>7.8257798405042323E-2</v>
      </c>
      <c r="CJ418" s="19">
        <f t="shared" si="1563"/>
        <v>2.091001573666677E-2</v>
      </c>
      <c r="CK418" s="19">
        <f t="shared" si="1564"/>
        <v>4.4742272102280935E-3</v>
      </c>
      <c r="CL418" s="19">
        <f t="shared" si="1565"/>
        <v>1.8177516904071371E-6</v>
      </c>
      <c r="CM418" s="19">
        <f t="shared" si="1566"/>
        <v>1.8177516904071371E-6</v>
      </c>
      <c r="CN418" s="19">
        <f t="shared" si="1567"/>
        <v>1.8177516904071371E-6</v>
      </c>
      <c r="CO418" s="19">
        <f t="shared" si="1568"/>
        <v>2.4621779892120652E-2</v>
      </c>
      <c r="CP418" s="19">
        <f t="shared" si="1569"/>
        <v>0.13187342431701185</v>
      </c>
      <c r="CQ418" s="19">
        <f t="shared" si="1570"/>
        <v>9.1273534555927818E-3</v>
      </c>
      <c r="CR418" s="19">
        <f t="shared" si="1571"/>
        <v>0.16805443027862829</v>
      </c>
      <c r="CS418" s="19">
        <f t="shared" si="1572"/>
        <v>0.21094779364215133</v>
      </c>
      <c r="CT418" s="19">
        <f t="shared" si="1573"/>
        <v>3.3445669533696938E-2</v>
      </c>
      <c r="CU418" s="19">
        <f t="shared" si="1574"/>
        <v>5.3820048460519028E-2</v>
      </c>
      <c r="CV418" s="19">
        <f t="shared" si="1575"/>
        <v>0.13548891939573787</v>
      </c>
      <c r="CW418" s="19">
        <f t="shared" si="1576"/>
        <v>3.159451596225523E-2</v>
      </c>
      <c r="CX418" s="19">
        <f t="shared" si="1577"/>
        <v>1.7218714144117051E-2</v>
      </c>
      <c r="CY418" s="19">
        <f t="shared" si="1562"/>
        <v>2.0867419090291658E-2</v>
      </c>
      <c r="CZ418" s="19">
        <f t="shared" si="1429"/>
        <v>9.6573047934965118E-3</v>
      </c>
      <c r="DA418" s="19">
        <f t="shared" si="1430"/>
        <v>3.7327325022941497E-2</v>
      </c>
      <c r="DB418" s="19">
        <f t="shared" si="1431"/>
        <v>5.6901925102872206E-3</v>
      </c>
      <c r="DC418" s="19">
        <f t="shared" si="1432"/>
        <v>6.6176148941434997E-3</v>
      </c>
      <c r="DD418" s="19"/>
      <c r="DE418" s="19"/>
      <c r="DF418" s="19">
        <f t="shared" si="1530"/>
        <v>7.3891744694736305E-2</v>
      </c>
      <c r="DG418" s="19">
        <f t="shared" si="1581"/>
        <v>2.0968480228710555E-2</v>
      </c>
      <c r="DH418" s="19">
        <f t="shared" si="1582"/>
        <v>4.5752529141341002E-3</v>
      </c>
      <c r="DI418" s="19">
        <f t="shared" si="1583"/>
        <v>1.7882142708601232E-6</v>
      </c>
      <c r="DJ418" s="19">
        <f t="shared" si="1584"/>
        <v>1.7882142708601232E-6</v>
      </c>
      <c r="DK418" s="19">
        <f t="shared" si="1585"/>
        <v>1.7882142708601232E-6</v>
      </c>
      <c r="DL418" s="19">
        <f t="shared" si="1586"/>
        <v>2.6021945222133587E-2</v>
      </c>
      <c r="DM418" s="19">
        <f t="shared" si="1587"/>
        <v>0.13180651124512549</v>
      </c>
      <c r="DN418" s="19">
        <f t="shared" si="1588"/>
        <v>9.0402774733166699E-3</v>
      </c>
      <c r="DO418" s="19">
        <f t="shared" si="1589"/>
        <v>0.16729408321953393</v>
      </c>
      <c r="DP418" s="19">
        <f t="shared" si="1590"/>
        <v>0.21380173612513728</v>
      </c>
      <c r="DQ418" s="19">
        <f t="shared" si="1591"/>
        <v>3.2798300349224992E-2</v>
      </c>
      <c r="DR418" s="19">
        <f t="shared" si="1592"/>
        <v>5.3362082243851021E-2</v>
      </c>
      <c r="DS418" s="19">
        <f t="shared" si="1593"/>
        <v>0.13794732703951962</v>
      </c>
      <c r="DT418" s="19">
        <f t="shared" si="1594"/>
        <v>3.1573070872940846E-2</v>
      </c>
      <c r="DU418" s="19">
        <f t="shared" si="1595"/>
        <v>1.7226392954639739E-2</v>
      </c>
      <c r="DV418" s="19">
        <f t="shared" si="1578"/>
        <v>2.1133218493849359E-2</v>
      </c>
      <c r="DW418" s="19">
        <f t="shared" si="1487"/>
        <v>9.6827939325662277E-3</v>
      </c>
      <c r="DX418" s="19">
        <f t="shared" si="1488"/>
        <v>3.6293426157696984E-2</v>
      </c>
      <c r="DY418" s="19">
        <f t="shared" si="1489"/>
        <v>5.8616352785954718E-3</v>
      </c>
      <c r="DZ418" s="19">
        <f t="shared" si="1490"/>
        <v>6.5595517966354844E-3</v>
      </c>
      <c r="EA418" s="19">
        <f t="shared" si="1491"/>
        <v>0.99984319488516016</v>
      </c>
      <c r="EC418" s="19">
        <f t="shared" si="1531"/>
        <v>7.3903333115372505E-2</v>
      </c>
      <c r="ED418" s="19">
        <f t="shared" si="1596"/>
        <v>2.0971768709311413E-2</v>
      </c>
      <c r="EE418" s="19">
        <f t="shared" si="1597"/>
        <v>4.5759704497059699E-3</v>
      </c>
      <c r="EF418" s="19">
        <f t="shared" si="1598"/>
        <v>1.7884947159794529E-6</v>
      </c>
      <c r="EG418" s="19">
        <f t="shared" si="1599"/>
        <v>1.7884947159794529E-6</v>
      </c>
      <c r="EH418" s="19">
        <f t="shared" si="1600"/>
        <v>1.7884947159794529E-6</v>
      </c>
      <c r="EI418" s="19">
        <f t="shared" si="1601"/>
        <v>2.6026026236166375E-2</v>
      </c>
      <c r="EJ418" s="19">
        <f t="shared" si="1602"/>
        <v>0.13182718242160413</v>
      </c>
      <c r="EK418" s="19">
        <f t="shared" si="1603"/>
        <v>9.0416952573798507E-3</v>
      </c>
      <c r="EL418" s="19">
        <f t="shared" si="1604"/>
        <v>0.16732031990151111</v>
      </c>
      <c r="EM418" s="19">
        <f t="shared" si="1605"/>
        <v>0.21383526658867152</v>
      </c>
      <c r="EN418" s="19">
        <f t="shared" si="1606"/>
        <v>3.280344409704377E-2</v>
      </c>
      <c r="EO418" s="19">
        <f t="shared" si="1607"/>
        <v>5.3370451003549688E-2</v>
      </c>
      <c r="EP418" s="19">
        <f t="shared" si="1608"/>
        <v>0.13796896127833722</v>
      </c>
      <c r="EQ418" s="19">
        <f t="shared" si="1609"/>
        <v>3.1578022468380415E-2</v>
      </c>
      <c r="ER418" s="19">
        <f t="shared" si="1610"/>
        <v>1.7229094564791558E-2</v>
      </c>
      <c r="ES418" s="19">
        <f t="shared" si="1579"/>
        <v>2.1136532810303994E-2</v>
      </c>
      <c r="ET418" s="19">
        <f t="shared" si="1493"/>
        <v>9.6843124822971593E-3</v>
      </c>
      <c r="EU418" s="19">
        <f t="shared" si="1494"/>
        <v>3.6299118045070626E-2</v>
      </c>
      <c r="EV418" s="19">
        <f t="shared" si="1495"/>
        <v>5.8625545571360585E-3</v>
      </c>
      <c r="EW418" s="19">
        <f t="shared" si="1496"/>
        <v>6.560580529218785E-3</v>
      </c>
      <c r="EZ418" s="308">
        <f t="shared" si="1532"/>
        <v>8.4403771008065925E-2</v>
      </c>
      <c r="FA418" s="308">
        <f t="shared" si="1611"/>
        <v>6.2547333233781199E-2</v>
      </c>
      <c r="FB418" s="308">
        <f t="shared" si="1612"/>
        <v>8.6161748484602174E-2</v>
      </c>
      <c r="FC418" s="308">
        <f t="shared" si="1613"/>
        <v>1.3248282008474315E-3</v>
      </c>
      <c r="FD418" s="308">
        <f t="shared" si="1614"/>
        <v>0.10098468915816161</v>
      </c>
      <c r="FE418" s="308">
        <f t="shared" si="1615"/>
        <v>0.1635092038885434</v>
      </c>
      <c r="FF418" s="308">
        <f t="shared" si="1616"/>
        <v>-8.1888972759564929E-2</v>
      </c>
      <c r="FG418" s="308">
        <f t="shared" si="1617"/>
        <v>1.989901443142026E-2</v>
      </c>
      <c r="FH418" s="308">
        <f t="shared" si="1618"/>
        <v>8.1143283780573464E-3</v>
      </c>
      <c r="FI418" s="308">
        <f t="shared" si="1619"/>
        <v>-3.4236317554717635E-2</v>
      </c>
      <c r="FJ418" s="308">
        <f t="shared" si="1620"/>
        <v>-3.1798418571619178E-2</v>
      </c>
      <c r="FK418" s="308">
        <f t="shared" si="1621"/>
        <v>5.9098298440473235E-2</v>
      </c>
      <c r="FL418" s="308">
        <f t="shared" si="1622"/>
        <v>1.5240122252738858E-2</v>
      </c>
      <c r="FM418" s="308">
        <f t="shared" si="1623"/>
        <v>1.9108522900214576E-2</v>
      </c>
      <c r="FN418" s="308">
        <f t="shared" si="1624"/>
        <v>3.5752565761106747E-2</v>
      </c>
      <c r="FO418" s="308">
        <f t="shared" si="1625"/>
        <v>8.2526610265896805E-2</v>
      </c>
      <c r="FP418" s="308">
        <f t="shared" si="1580"/>
        <v>8.4669750849881206E-3</v>
      </c>
      <c r="FQ418" s="308">
        <f t="shared" si="1626"/>
        <v>6.7273410064191574E-2</v>
      </c>
      <c r="FR418" s="308">
        <f t="shared" si="1627"/>
        <v>7.5158174842036504E-2</v>
      </c>
      <c r="FS418" s="308">
        <f t="shared" si="1628"/>
        <v>-3.0483293158300302E-2</v>
      </c>
      <c r="FT418" s="308">
        <f t="shared" si="1629"/>
        <v>6.6050854485810882E-3</v>
      </c>
      <c r="FV418" s="3"/>
      <c r="FW418" s="19">
        <f t="shared" si="1499"/>
        <v>1.0073710242872502</v>
      </c>
      <c r="FX418" s="19">
        <f t="shared" si="1533"/>
        <v>0.74828354512757789</v>
      </c>
      <c r="FY418" s="19">
        <f t="shared" si="1500"/>
        <v>0.94723564577995412</v>
      </c>
      <c r="GA418" s="19">
        <f t="shared" si="1501"/>
        <v>0.99051364299258493</v>
      </c>
      <c r="GB418" s="19">
        <f t="shared" si="1534"/>
        <v>0.7861198949567556</v>
      </c>
      <c r="GC418" s="19">
        <f t="shared" si="1502"/>
        <v>0.9510392117770905</v>
      </c>
      <c r="GE418" s="19">
        <f t="shared" si="1503"/>
        <v>1.0166811970276364</v>
      </c>
      <c r="GF418" s="19">
        <f t="shared" si="1535"/>
        <v>0.74267327406279571</v>
      </c>
      <c r="GG418" s="19">
        <f t="shared" si="1504"/>
        <v>0.84600075915755457</v>
      </c>
      <c r="GI418" s="19" t="e">
        <f>#REF!</f>
        <v>#REF!</v>
      </c>
      <c r="GJ418" s="19" t="e">
        <f t="shared" si="1505"/>
        <v>#REF!</v>
      </c>
      <c r="GK418" s="308">
        <f t="shared" si="1506"/>
        <v>1.2600279774160277</v>
      </c>
      <c r="GM418" s="3"/>
      <c r="GN418" s="3"/>
      <c r="GO418" s="3"/>
    </row>
    <row r="419" spans="1:197" s="308" customFormat="1" hidden="1" x14ac:dyDescent="0.2">
      <c r="A419" s="320" t="s">
        <v>557</v>
      </c>
      <c r="B419" s="1">
        <f t="shared" si="1507"/>
        <v>2002</v>
      </c>
      <c r="C419" s="60">
        <f>Conversion_factors!$M64*C283+C358</f>
        <v>1809.8146199814282</v>
      </c>
      <c r="D419" s="60">
        <f>Conversion_factors!$M64*D283+D358</f>
        <v>480.26702831247655</v>
      </c>
      <c r="E419" s="60">
        <f>Conversion_factors!$M64*E283+E358</f>
        <v>65.491062132870326</v>
      </c>
      <c r="F419" s="60">
        <f>Conversion_factors!$M64*F283+F358</f>
        <v>4.2829220060061658E-2</v>
      </c>
      <c r="G419" s="60">
        <f>Conversion_factors!$M64*G283+G358</f>
        <v>4.2829220060061658E-2</v>
      </c>
      <c r="H419" s="60">
        <f>Conversion_factors!$M64*H283+H358</f>
        <v>4.2829220060061658E-2</v>
      </c>
      <c r="I419" s="60">
        <f>Conversion_factors!$M64*I283+I358</f>
        <v>548.82760983499725</v>
      </c>
      <c r="J419" s="60">
        <f>Conversion_factors!$M64*J283+J358</f>
        <v>2937.6821336485928</v>
      </c>
      <c r="K419" s="60">
        <f>Conversion_factors!$M64*K283+K358</f>
        <v>212.83124192632181</v>
      </c>
      <c r="L419" s="60">
        <f>Conversion_factors!$M64*L283+L358</f>
        <v>3513.0101854079558</v>
      </c>
      <c r="M419" s="60">
        <f>Conversion_factors!$M64*M283+M358</f>
        <v>4907.6325179781979</v>
      </c>
      <c r="N419" s="60">
        <f>Conversion_factors!$M64*N283+N358</f>
        <v>772.24253642749397</v>
      </c>
      <c r="O419" s="60">
        <f>Conversion_factors!$M64*O283+O358</f>
        <v>1367.6481594749894</v>
      </c>
      <c r="P419" s="60">
        <f>Conversion_factors!$M64*P283+P358</f>
        <v>3108.5312147368272</v>
      </c>
      <c r="Q419" s="60">
        <f>Conversion_factors!$M64*Q283+Q358</f>
        <v>684.01969457501878</v>
      </c>
      <c r="R419" s="60">
        <f>Conversion_factors!$M64*R283+R358</f>
        <v>362.2611885626925</v>
      </c>
      <c r="S419" s="60">
        <f>Conversion_factors!$M64*S283+S358</f>
        <v>433.9349389408228</v>
      </c>
      <c r="T419" s="60">
        <f>Conversion_factors!$M64*T283+T358</f>
        <v>209.98404092319612</v>
      </c>
      <c r="U419" s="60">
        <f>Conversion_factors!$M64*U283+U358</f>
        <v>848.5804545368768</v>
      </c>
      <c r="V419" s="60">
        <f>Conversion_factors!$M64*V283+V358</f>
        <v>127.64428128806405</v>
      </c>
      <c r="W419" s="60">
        <f>Conversion_factors!$M64*W283+W358</f>
        <v>151.39666276258708</v>
      </c>
      <c r="X419" s="124">
        <f t="shared" si="1433"/>
        <v>22541.928059111589</v>
      </c>
      <c r="Z419" s="19">
        <f t="shared" si="1434"/>
        <v>2.9035367511367407</v>
      </c>
      <c r="AA419" s="19">
        <f t="shared" si="1435"/>
        <v>6.0255696495649271</v>
      </c>
      <c r="AB419" s="19">
        <f t="shared" si="1436"/>
        <v>1.3801820432165135</v>
      </c>
      <c r="AC419" s="19">
        <f t="shared" si="1437"/>
        <v>6.8712128354995864E-5</v>
      </c>
      <c r="AD419" s="19">
        <f t="shared" si="1438"/>
        <v>5.3734783629688664E-4</v>
      </c>
      <c r="AE419" s="19">
        <f t="shared" si="1439"/>
        <v>9.0259828634229602E-4</v>
      </c>
      <c r="AF419" s="19">
        <f t="shared" si="1440"/>
        <v>5.3044437428564137</v>
      </c>
      <c r="AG419" s="19">
        <f t="shared" si="1441"/>
        <v>17.912796576215598</v>
      </c>
      <c r="AH419" s="19">
        <f t="shared" si="1442"/>
        <v>2.0382688625760825</v>
      </c>
      <c r="AI419" s="19">
        <f t="shared" si="1443"/>
        <v>8.3660824871535926</v>
      </c>
      <c r="AJ419" s="19">
        <f t="shared" si="1444"/>
        <v>8.9472398540608573</v>
      </c>
      <c r="AK419" s="19">
        <f t="shared" si="1445"/>
        <v>4.0107007910055597</v>
      </c>
      <c r="AL419" s="19">
        <f t="shared" si="1446"/>
        <v>13.173778620631145</v>
      </c>
      <c r="AM419" s="19">
        <f t="shared" si="1447"/>
        <v>16.459928376640196</v>
      </c>
      <c r="AN419" s="19">
        <f t="shared" si="1448"/>
        <v>2.478911549787318</v>
      </c>
      <c r="AO419" s="19">
        <f t="shared" si="1449"/>
        <v>1.3995506418344938</v>
      </c>
      <c r="AP419" s="19">
        <f t="shared" si="1450"/>
        <v>1.4271733697494127</v>
      </c>
      <c r="AQ419" s="19">
        <f t="shared" si="1451"/>
        <v>1.9612132248469223</v>
      </c>
      <c r="AR419" s="19">
        <f t="shared" si="1452"/>
        <v>1.2274833491423811</v>
      </c>
      <c r="AS419" s="19">
        <f t="shared" si="1453"/>
        <v>1.6086402910802666</v>
      </c>
      <c r="AT419" s="19">
        <f t="shared" si="1454"/>
        <v>1.1679573057014372</v>
      </c>
      <c r="AU419" s="19">
        <f t="shared" si="1455"/>
        <v>16.585572314552941</v>
      </c>
      <c r="AV419" s="19">
        <f t="shared" si="1456"/>
        <v>12.335301657168676</v>
      </c>
      <c r="AW419" s="19">
        <f t="shared" si="1457"/>
        <v>7.4530103301085422</v>
      </c>
      <c r="AX419" s="250">
        <f t="shared" si="1508"/>
        <v>1.0693758296981259</v>
      </c>
      <c r="AY419" s="250">
        <f t="shared" si="1509"/>
        <v>0.9236098660764428</v>
      </c>
      <c r="AZ419" s="250">
        <f t="shared" si="1510"/>
        <v>0.95084907237915761</v>
      </c>
      <c r="BA419" s="250">
        <f t="shared" si="1511"/>
        <v>0.79106172093802796</v>
      </c>
      <c r="BB419" s="250">
        <f t="shared" si="1512"/>
        <v>0.84733295879261628</v>
      </c>
      <c r="BC419" s="250">
        <f t="shared" si="1513"/>
        <v>1.6218435173237782</v>
      </c>
      <c r="BD419" s="250">
        <f t="shared" si="1514"/>
        <v>0.9785024439865887</v>
      </c>
      <c r="BE419" s="250">
        <f t="shared" si="1515"/>
        <v>0.95872414126076533</v>
      </c>
      <c r="BF419" s="250">
        <f t="shared" si="1516"/>
        <v>1.2346742655975611</v>
      </c>
      <c r="BG419" s="250">
        <f t="shared" si="1517"/>
        <v>0.93157225129771282</v>
      </c>
      <c r="BH419" s="250">
        <f t="shared" si="1518"/>
        <v>1.0366136219597033</v>
      </c>
      <c r="BI419" s="250">
        <f t="shared" si="1519"/>
        <v>0.88576263575431879</v>
      </c>
      <c r="BJ419" s="250">
        <f t="shared" si="1520"/>
        <v>0.88116028540551317</v>
      </c>
      <c r="BK419" s="250">
        <f t="shared" si="1521"/>
        <v>0.75052193763856168</v>
      </c>
      <c r="BL419" s="250">
        <f t="shared" si="1522"/>
        <v>0.92795096973275215</v>
      </c>
      <c r="BM419" s="250">
        <f t="shared" si="1523"/>
        <v>0.88651451217619737</v>
      </c>
      <c r="BN419" s="250">
        <f t="shared" si="1524"/>
        <v>0.17306814569004716</v>
      </c>
      <c r="BO419" s="250">
        <f t="shared" si="1525"/>
        <v>0.77838016762864382</v>
      </c>
      <c r="BP419" s="250">
        <f t="shared" si="1526"/>
        <v>0.82261849797285869</v>
      </c>
      <c r="BQ419" s="250">
        <f t="shared" si="1527"/>
        <v>0.93279529258345795</v>
      </c>
      <c r="BR419" s="250">
        <f t="shared" si="1528"/>
        <v>0.81797683148214173</v>
      </c>
      <c r="BS419" s="250">
        <f t="shared" si="1529"/>
        <v>0.71140193483843994</v>
      </c>
      <c r="BU419" s="3"/>
      <c r="BV419" s="9">
        <f t="shared" si="1459"/>
        <v>1.6945352090629828</v>
      </c>
      <c r="BW419" s="9">
        <f t="shared" si="1460"/>
        <v>0.71140193483843994</v>
      </c>
      <c r="BX419" s="9">
        <f t="shared" si="1461"/>
        <v>0.9499236385932478</v>
      </c>
      <c r="BY419" s="9">
        <f t="shared" si="1462"/>
        <v>0.84088792539098656</v>
      </c>
      <c r="BZ419" s="9">
        <f t="shared" si="1463"/>
        <v>0.89061410674036146</v>
      </c>
      <c r="CA419" s="9">
        <f t="shared" si="1464"/>
        <v>1.2054993436983679</v>
      </c>
      <c r="CB419" s="9">
        <f t="shared" si="1465"/>
        <v>1.2054956263792667</v>
      </c>
      <c r="CC419" s="9"/>
      <c r="CD419" s="9">
        <f t="shared" si="1466"/>
        <v>0.79877931773653343</v>
      </c>
      <c r="CE419" s="9">
        <f t="shared" si="1467"/>
        <v>0.71140412854859814</v>
      </c>
      <c r="CF419" s="308">
        <f>BY419/BEA_Output_Data!$AU39</f>
        <v>1.0941043219559763</v>
      </c>
      <c r="CG419" s="35"/>
      <c r="CH419" s="308">
        <f t="shared" si="1468"/>
        <v>2002</v>
      </c>
      <c r="CI419" s="19">
        <f t="shared" si="1469"/>
        <v>8.0286593730383674E-2</v>
      </c>
      <c r="CJ419" s="19">
        <f t="shared" si="1563"/>
        <v>2.1305499114941482E-2</v>
      </c>
      <c r="CK419" s="19">
        <f t="shared" si="1564"/>
        <v>2.9052999353530642E-3</v>
      </c>
      <c r="CL419" s="19">
        <f t="shared" si="1565"/>
        <v>1.8999803365422337E-6</v>
      </c>
      <c r="CM419" s="19">
        <f t="shared" si="1566"/>
        <v>1.8999803365422337E-6</v>
      </c>
      <c r="CN419" s="19">
        <f t="shared" si="1567"/>
        <v>1.8999803365422337E-6</v>
      </c>
      <c r="CO419" s="19">
        <f t="shared" si="1568"/>
        <v>2.4346968386901476E-2</v>
      </c>
      <c r="CP419" s="19">
        <f t="shared" si="1569"/>
        <v>0.13032080157230219</v>
      </c>
      <c r="CQ419" s="19">
        <f t="shared" si="1570"/>
        <v>9.4415722279041735E-3</v>
      </c>
      <c r="CR419" s="19">
        <f t="shared" si="1571"/>
        <v>0.15584337667105519</v>
      </c>
      <c r="CS419" s="19">
        <f t="shared" si="1572"/>
        <v>0.21771130247195081</v>
      </c>
      <c r="CT419" s="19">
        <f t="shared" si="1573"/>
        <v>3.4258051680514906E-2</v>
      </c>
      <c r="CU419" s="19">
        <f t="shared" si="1574"/>
        <v>6.0671303532182884E-2</v>
      </c>
      <c r="CV419" s="19">
        <f t="shared" si="1575"/>
        <v>0.1378999705165122</v>
      </c>
      <c r="CW419" s="19">
        <f t="shared" si="1576"/>
        <v>3.0344329588015594E-2</v>
      </c>
      <c r="CX419" s="19">
        <f t="shared" si="1577"/>
        <v>1.6070550292447777E-2</v>
      </c>
      <c r="CY419" s="19">
        <f t="shared" si="1562"/>
        <v>1.925012526891743E-2</v>
      </c>
      <c r="CZ419" s="19">
        <f t="shared" si="1429"/>
        <v>9.3152653301242019E-3</v>
      </c>
      <c r="DA419" s="19">
        <f t="shared" si="1430"/>
        <v>3.7644537428726074E-2</v>
      </c>
      <c r="DB419" s="19">
        <f t="shared" si="1431"/>
        <v>5.6625272227532209E-3</v>
      </c>
      <c r="DC419" s="19">
        <f t="shared" si="1432"/>
        <v>6.7162250880040226E-3</v>
      </c>
      <c r="DD419" s="19"/>
      <c r="DE419" s="19"/>
      <c r="DF419" s="19">
        <f t="shared" si="1530"/>
        <v>7.9267869003894487E-2</v>
      </c>
      <c r="DG419" s="19">
        <f t="shared" si="1581"/>
        <v>2.1107139916800396E-2</v>
      </c>
      <c r="DH419" s="19">
        <f t="shared" si="1582"/>
        <v>3.6334833871490666E-3</v>
      </c>
      <c r="DI419" s="19">
        <f t="shared" si="1583"/>
        <v>1.8585628522778192E-6</v>
      </c>
      <c r="DJ419" s="19">
        <f t="shared" si="1584"/>
        <v>1.8585628522778192E-6</v>
      </c>
      <c r="DK419" s="19">
        <f t="shared" si="1585"/>
        <v>1.8585628522778192E-6</v>
      </c>
      <c r="DL419" s="19">
        <f t="shared" si="1586"/>
        <v>2.4484117098029501E-2</v>
      </c>
      <c r="DM419" s="19">
        <f t="shared" si="1587"/>
        <v>0.1310955805819459</v>
      </c>
      <c r="DN419" s="19">
        <f t="shared" si="1588"/>
        <v>9.2835765853322358E-3</v>
      </c>
      <c r="DO419" s="19">
        <f t="shared" si="1589"/>
        <v>0.16187214758439289</v>
      </c>
      <c r="DP419" s="19">
        <f t="shared" si="1590"/>
        <v>0.21431176077207426</v>
      </c>
      <c r="DQ419" s="19">
        <f t="shared" si="1591"/>
        <v>3.3850235905436787E-2</v>
      </c>
      <c r="DR419" s="19">
        <f t="shared" si="1592"/>
        <v>5.7177279849946812E-2</v>
      </c>
      <c r="DS419" s="19">
        <f t="shared" si="1593"/>
        <v>0.13669090098860356</v>
      </c>
      <c r="DT419" s="19">
        <f t="shared" si="1594"/>
        <v>3.096521664839268E-2</v>
      </c>
      <c r="DU419" s="19">
        <f t="shared" si="1595"/>
        <v>1.6638029996287468E-2</v>
      </c>
      <c r="DV419" s="19">
        <f t="shared" si="1578"/>
        <v>2.0047900901622756E-2</v>
      </c>
      <c r="DW419" s="19">
        <f t="shared" si="1487"/>
        <v>9.4852572522316023E-3</v>
      </c>
      <c r="DX419" s="19">
        <f t="shared" si="1488"/>
        <v>3.7485707532598507E-2</v>
      </c>
      <c r="DY419" s="19">
        <f t="shared" si="1489"/>
        <v>5.6763486303089434E-3</v>
      </c>
      <c r="DZ419" s="19">
        <f t="shared" si="1490"/>
        <v>6.6667984442904012E-3</v>
      </c>
      <c r="EA419" s="19">
        <f t="shared" si="1491"/>
        <v>0.99974492676789517</v>
      </c>
      <c r="EC419" s="19">
        <f t="shared" si="1531"/>
        <v>7.9288093274113347E-2</v>
      </c>
      <c r="ED419" s="19">
        <f t="shared" si="1596"/>
        <v>2.1112525156830042E-2</v>
      </c>
      <c r="EE419" s="19">
        <f t="shared" si="1597"/>
        <v>3.6344104279637229E-3</v>
      </c>
      <c r="EF419" s="19">
        <f t="shared" si="1598"/>
        <v>1.8590370428649454E-6</v>
      </c>
      <c r="EG419" s="19">
        <f t="shared" si="1599"/>
        <v>1.8590370428649454E-6</v>
      </c>
      <c r="EH419" s="19">
        <f t="shared" si="1600"/>
        <v>1.8590370428649454E-6</v>
      </c>
      <c r="EI419" s="19">
        <f t="shared" si="1601"/>
        <v>2.4490363934313648E-2</v>
      </c>
      <c r="EJ419" s="19">
        <f t="shared" si="1602"/>
        <v>0.13112902808696281</v>
      </c>
      <c r="EK419" s="19">
        <f t="shared" si="1603"/>
        <v>9.2859451813827997E-3</v>
      </c>
      <c r="EL419" s="19">
        <f t="shared" si="1604"/>
        <v>0.16191344737073499</v>
      </c>
      <c r="EM419" s="19">
        <f t="shared" si="1605"/>
        <v>0.21436643991275761</v>
      </c>
      <c r="EN419" s="19">
        <f t="shared" si="1606"/>
        <v>3.385887239745463E-2</v>
      </c>
      <c r="EO419" s="19">
        <f t="shared" si="1607"/>
        <v>5.7191867964558642E-2</v>
      </c>
      <c r="EP419" s="19">
        <f t="shared" si="1608"/>
        <v>0.13672577607421885</v>
      </c>
      <c r="EQ419" s="19">
        <f t="shared" si="1609"/>
        <v>3.097311706146991E-2</v>
      </c>
      <c r="ER419" s="19">
        <f t="shared" si="1610"/>
        <v>1.6642274995160061E-2</v>
      </c>
      <c r="ES419" s="19">
        <f t="shared" si="1579"/>
        <v>2.0053015889199062E-2</v>
      </c>
      <c r="ET419" s="19">
        <f t="shared" si="1493"/>
        <v>9.4876773047468926E-3</v>
      </c>
      <c r="EU419" s="19">
        <f t="shared" si="1494"/>
        <v>3.7495271572707205E-2</v>
      </c>
      <c r="EV419" s="19">
        <f t="shared" si="1495"/>
        <v>5.6777968843114597E-3</v>
      </c>
      <c r="EW419" s="19">
        <f t="shared" si="1496"/>
        <v>6.6684993999856449E-3</v>
      </c>
      <c r="EZ419" s="308">
        <f t="shared" si="1532"/>
        <v>-4.8059124570313406E-3</v>
      </c>
      <c r="FA419" s="308">
        <f t="shared" si="1611"/>
        <v>-1.48558911218149E-2</v>
      </c>
      <c r="FB419" s="308">
        <f t="shared" si="1612"/>
        <v>-0.28081984995600701</v>
      </c>
      <c r="FC419" s="308">
        <f t="shared" si="1613"/>
        <v>1.3843051848439392E-2</v>
      </c>
      <c r="FD419" s="308">
        <f t="shared" si="1614"/>
        <v>1.0650295542576117E-2</v>
      </c>
      <c r="FE419" s="308">
        <f t="shared" si="1615"/>
        <v>0.1952202979001923</v>
      </c>
      <c r="FF419" s="308">
        <f t="shared" si="1616"/>
        <v>-7.706450337081816E-2</v>
      </c>
      <c r="FG419" s="308">
        <f t="shared" si="1617"/>
        <v>-6.0681643610284268E-2</v>
      </c>
      <c r="FH419" s="308">
        <f t="shared" si="1618"/>
        <v>9.0758122516619022E-3</v>
      </c>
      <c r="FI419" s="308">
        <f t="shared" si="1619"/>
        <v>-0.15122435084314628</v>
      </c>
      <c r="FJ419" s="308">
        <f t="shared" si="1620"/>
        <v>-6.7613705739849719E-2</v>
      </c>
      <c r="FK419" s="308">
        <f t="shared" si="1621"/>
        <v>-3.8905160339418834E-2</v>
      </c>
      <c r="FL419" s="308">
        <f t="shared" si="1622"/>
        <v>7.6370746838826858E-2</v>
      </c>
      <c r="FM419" s="308">
        <f t="shared" si="1623"/>
        <v>-4.6597670114257493E-2</v>
      </c>
      <c r="FN419" s="308">
        <f t="shared" si="1624"/>
        <v>-6.0199565719911557E-2</v>
      </c>
      <c r="FO419" s="308">
        <f t="shared" si="1625"/>
        <v>-5.146576967144742E-2</v>
      </c>
      <c r="FP419" s="308">
        <f t="shared" si="1580"/>
        <v>-1.2403790815348972E-2</v>
      </c>
      <c r="FQ419" s="308">
        <f t="shared" si="1626"/>
        <v>4.4769222420790464E-3</v>
      </c>
      <c r="FR419" s="308">
        <f t="shared" si="1627"/>
        <v>-0.10038258830130097</v>
      </c>
      <c r="FS419" s="308">
        <f t="shared" si="1628"/>
        <v>-9.4063170381279662E-2</v>
      </c>
      <c r="FT419" s="308">
        <f t="shared" si="1629"/>
        <v>-9.5423397930713152E-2</v>
      </c>
      <c r="FV419" s="3"/>
      <c r="FW419" s="19">
        <f t="shared" si="1499"/>
        <v>0.94022444225800805</v>
      </c>
      <c r="FX419" s="19">
        <f t="shared" si="1533"/>
        <v>0.70355447886842193</v>
      </c>
      <c r="FY419" s="19">
        <f t="shared" si="1500"/>
        <v>0.89061410674036146</v>
      </c>
      <c r="GA419" s="19">
        <f t="shared" si="1501"/>
        <v>0.9988269955959459</v>
      </c>
      <c r="GB419" s="19">
        <f t="shared" si="1534"/>
        <v>0.78519777285785675</v>
      </c>
      <c r="GC419" s="19">
        <f t="shared" si="1502"/>
        <v>0.9499236385932478</v>
      </c>
      <c r="GE419" s="19">
        <f t="shared" si="1503"/>
        <v>0.99395646669199289</v>
      </c>
      <c r="GF419" s="19">
        <f t="shared" si="1535"/>
        <v>0.73818490339403053</v>
      </c>
      <c r="GG419" s="19">
        <f t="shared" si="1504"/>
        <v>0.84088792539098656</v>
      </c>
      <c r="GI419" s="19" t="e">
        <f>#REF!</f>
        <v>#REF!</v>
      </c>
      <c r="GJ419" s="19" t="e">
        <f t="shared" si="1505"/>
        <v>#REF!</v>
      </c>
      <c r="GK419" s="308">
        <f t="shared" si="1506"/>
        <v>1.2054956263792667</v>
      </c>
      <c r="GM419" s="3"/>
      <c r="GN419" s="3"/>
      <c r="GO419" s="3"/>
    </row>
    <row r="420" spans="1:197" s="308" customFormat="1" hidden="1" x14ac:dyDescent="0.2">
      <c r="A420" s="320" t="s">
        <v>557</v>
      </c>
      <c r="B420" s="1">
        <f t="shared" si="1507"/>
        <v>2003</v>
      </c>
      <c r="C420" s="60">
        <f>Conversion_factors!$M65*C284+C359</f>
        <v>1730.0154588345454</v>
      </c>
      <c r="D420" s="60">
        <f>Conversion_factors!$M65*D284+D359</f>
        <v>457.01779472781334</v>
      </c>
      <c r="E420" s="60">
        <f>Conversion_factors!$M65*E284+E359</f>
        <v>54.530657512229268</v>
      </c>
      <c r="F420" s="60">
        <f>Conversion_factors!$M65*F284+F359</f>
        <v>4.2829220060061658E-2</v>
      </c>
      <c r="G420" s="60">
        <f>Conversion_factors!$M65*G284+G359</f>
        <v>4.2829220060061658E-2</v>
      </c>
      <c r="H420" s="60">
        <f>Conversion_factors!$M65*H284+H359</f>
        <v>4.2829220060061658E-2</v>
      </c>
      <c r="I420" s="60">
        <f>Conversion_factors!$M65*I284+I359</f>
        <v>577.94599216069628</v>
      </c>
      <c r="J420" s="60">
        <f>Conversion_factors!$M65*J284+J359</f>
        <v>2861.639605714412</v>
      </c>
      <c r="K420" s="60">
        <f>Conversion_factors!$M65*K284+K359</f>
        <v>208.74426115887601</v>
      </c>
      <c r="L420" s="60">
        <f>Conversion_factors!$M65*L284+L359</f>
        <v>3433.1242722578872</v>
      </c>
      <c r="M420" s="60">
        <f>Conversion_factors!$M65*M284+M359</f>
        <v>5055.9775203159625</v>
      </c>
      <c r="N420" s="60">
        <f>Conversion_factors!$M65*N284+N359</f>
        <v>784.77522524733695</v>
      </c>
      <c r="O420" s="60">
        <f>Conversion_factors!$M65*O284+O359</f>
        <v>1260.7228585786868</v>
      </c>
      <c r="P420" s="60">
        <f>Conversion_factors!$M65*P284+P359</f>
        <v>2990.2205174566457</v>
      </c>
      <c r="Q420" s="60">
        <f>Conversion_factors!$M65*Q284+Q359</f>
        <v>675.55173354407873</v>
      </c>
      <c r="R420" s="60">
        <f>Conversion_factors!$M65*R284+R359</f>
        <v>348.26124637207931</v>
      </c>
      <c r="S420" s="60">
        <f>Conversion_factors!$M65*S284+S359</f>
        <v>425.32065308479434</v>
      </c>
      <c r="T420" s="60">
        <f>Conversion_factors!$M65*T284+T359</f>
        <v>194.33576377954176</v>
      </c>
      <c r="U420" s="60">
        <f>Conversion_factors!$M65*U284+U359</f>
        <v>814.66986118207899</v>
      </c>
      <c r="V420" s="60">
        <f>Conversion_factors!$M65*V284+V359</f>
        <v>119.85474768714346</v>
      </c>
      <c r="W420" s="60">
        <f>Conversion_factors!$M65*W284+W359</f>
        <v>150.23800200841245</v>
      </c>
      <c r="X420" s="124">
        <f t="shared" si="1433"/>
        <v>22143.074659283397</v>
      </c>
      <c r="Z420" s="19">
        <f t="shared" si="1434"/>
        <v>2.7225774572948898</v>
      </c>
      <c r="AA420" s="19">
        <f t="shared" si="1435"/>
        <v>5.9394387770032822</v>
      </c>
      <c r="AB420" s="19">
        <f t="shared" si="1436"/>
        <v>1.2376654804638927</v>
      </c>
      <c r="AC420" s="19">
        <f t="shared" si="1437"/>
        <v>6.7401634160887513E-5</v>
      </c>
      <c r="AD420" s="19">
        <f t="shared" si="1438"/>
        <v>5.5661187233429143E-4</v>
      </c>
      <c r="AE420" s="19">
        <f t="shared" si="1439"/>
        <v>9.7208157102529255E-4</v>
      </c>
      <c r="AF420" s="19">
        <f t="shared" si="1440"/>
        <v>5.575809370723249</v>
      </c>
      <c r="AG420" s="19">
        <f t="shared" si="1441"/>
        <v>17.946615435337787</v>
      </c>
      <c r="AH420" s="19">
        <f t="shared" si="1442"/>
        <v>2.0749895402828611</v>
      </c>
      <c r="AI420" s="19">
        <f t="shared" si="1443"/>
        <v>8.6337340443006081</v>
      </c>
      <c r="AJ420" s="19">
        <f t="shared" si="1444"/>
        <v>9.2549074970463145</v>
      </c>
      <c r="AK420" s="19">
        <f t="shared" si="1445"/>
        <v>4.0832478391841551</v>
      </c>
      <c r="AL420" s="19">
        <f t="shared" si="1446"/>
        <v>11.968074205198123</v>
      </c>
      <c r="AM420" s="19">
        <f t="shared" si="1447"/>
        <v>16.451120632825763</v>
      </c>
      <c r="AN420" s="19">
        <f t="shared" si="1448"/>
        <v>2.4761016265893541</v>
      </c>
      <c r="AO420" s="19">
        <f t="shared" si="1449"/>
        <v>1.3331984247169353</v>
      </c>
      <c r="AP420" s="19">
        <f t="shared" si="1450"/>
        <v>1.2956873725348084</v>
      </c>
      <c r="AQ420" s="19">
        <f t="shared" si="1451"/>
        <v>1.8512391346599413</v>
      </c>
      <c r="AR420" s="19">
        <f t="shared" si="1452"/>
        <v>1.1498986710339785</v>
      </c>
      <c r="AS420" s="19">
        <f t="shared" si="1453"/>
        <v>1.5476748269037401</v>
      </c>
      <c r="AT420" s="19">
        <f t="shared" si="1454"/>
        <v>1.1215241474979842</v>
      </c>
      <c r="AU420" s="19">
        <f t="shared" si="1455"/>
        <v>15.792298089924564</v>
      </c>
      <c r="AV420" s="19">
        <f t="shared" si="1456"/>
        <v>12.344544190212364</v>
      </c>
      <c r="AW420" s="19">
        <f t="shared" si="1457"/>
        <v>7.5268899022794002</v>
      </c>
      <c r="AX420" s="250">
        <f t="shared" si="1508"/>
        <v>1.0027283195820733</v>
      </c>
      <c r="AY420" s="250">
        <f t="shared" si="1509"/>
        <v>0.91040757512334558</v>
      </c>
      <c r="AZ420" s="250">
        <f t="shared" si="1510"/>
        <v>0.85266511022863911</v>
      </c>
      <c r="BA420" s="250">
        <f t="shared" si="1511"/>
        <v>0.77597440204266921</v>
      </c>
      <c r="BB420" s="250">
        <f t="shared" si="1512"/>
        <v>0.87771002845079427</v>
      </c>
      <c r="BC420" s="250">
        <f t="shared" si="1513"/>
        <v>1.7466953107856864</v>
      </c>
      <c r="BD420" s="250">
        <f t="shared" si="1514"/>
        <v>1.0285608370912851</v>
      </c>
      <c r="BE420" s="250">
        <f t="shared" si="1515"/>
        <v>0.96053418563504189</v>
      </c>
      <c r="BF420" s="250">
        <f t="shared" si="1516"/>
        <v>1.2569176882452293</v>
      </c>
      <c r="BG420" s="250">
        <f t="shared" si="1517"/>
        <v>0.96137553904172546</v>
      </c>
      <c r="BH420" s="250">
        <f t="shared" si="1518"/>
        <v>1.0722595278432039</v>
      </c>
      <c r="BI420" s="250">
        <f t="shared" si="1519"/>
        <v>0.90178463987763247</v>
      </c>
      <c r="BJ420" s="250">
        <f t="shared" si="1520"/>
        <v>0.80051380747291601</v>
      </c>
      <c r="BK420" s="250">
        <f t="shared" si="1521"/>
        <v>0.75012033170185466</v>
      </c>
      <c r="BL420" s="250">
        <f t="shared" si="1522"/>
        <v>0.92689910850089463</v>
      </c>
      <c r="BM420" s="250">
        <f t="shared" si="1523"/>
        <v>0.84448516244671634</v>
      </c>
      <c r="BN420" s="250">
        <f t="shared" si="1524"/>
        <v>0.1571233150167185</v>
      </c>
      <c r="BO420" s="250">
        <f t="shared" si="1525"/>
        <v>0.73473287335688942</v>
      </c>
      <c r="BP420" s="250">
        <f t="shared" si="1526"/>
        <v>0.7706238282155593</v>
      </c>
      <c r="BQ420" s="250">
        <f t="shared" si="1527"/>
        <v>0.89744351238165776</v>
      </c>
      <c r="BR420" s="250">
        <f t="shared" si="1528"/>
        <v>0.78545745133223188</v>
      </c>
      <c r="BS420" s="250">
        <f t="shared" si="1529"/>
        <v>0.67737616789141009</v>
      </c>
      <c r="BU420" s="3"/>
      <c r="BV420" s="9">
        <f t="shared" si="1459"/>
        <v>1.748165685104385</v>
      </c>
      <c r="BW420" s="9">
        <f t="shared" si="1460"/>
        <v>0.67737616789141009</v>
      </c>
      <c r="BX420" s="9">
        <f t="shared" si="1461"/>
        <v>0.89762609417503147</v>
      </c>
      <c r="BY420" s="9">
        <f t="shared" si="1462"/>
        <v>0.84967791639987766</v>
      </c>
      <c r="BZ420" s="9">
        <f t="shared" si="1463"/>
        <v>0.88814056152690546</v>
      </c>
      <c r="CA420" s="9">
        <f t="shared" si="1464"/>
        <v>1.1841701133848739</v>
      </c>
      <c r="CB420" s="9">
        <f t="shared" si="1465"/>
        <v>1.1841657726152699</v>
      </c>
      <c r="CC420" s="9"/>
      <c r="CD420" s="9">
        <f t="shared" si="1466"/>
        <v>0.76269306940480108</v>
      </c>
      <c r="CE420" s="9">
        <f t="shared" si="1467"/>
        <v>0.67737865093385907</v>
      </c>
      <c r="CF420" s="308">
        <f>BY420/BEA_Output_Data!$AU40</f>
        <v>1.1029158617068955</v>
      </c>
      <c r="CG420" s="35"/>
      <c r="CH420" s="308">
        <f t="shared" si="1468"/>
        <v>2003</v>
      </c>
      <c r="CI420" s="19">
        <f t="shared" si="1469"/>
        <v>7.8128962912982061E-2</v>
      </c>
      <c r="CJ420" s="19">
        <f t="shared" si="1563"/>
        <v>2.0639310563684996E-2</v>
      </c>
      <c r="CK420" s="19">
        <f t="shared" si="1564"/>
        <v>2.4626506639793813E-3</v>
      </c>
      <c r="CL420" s="19">
        <f t="shared" si="1565"/>
        <v>1.9342038411140741E-6</v>
      </c>
      <c r="CM420" s="19">
        <f t="shared" si="1566"/>
        <v>1.9342038411140741E-6</v>
      </c>
      <c r="CN420" s="19">
        <f t="shared" si="1567"/>
        <v>1.9342038411140741E-6</v>
      </c>
      <c r="CO420" s="19">
        <f t="shared" si="1568"/>
        <v>2.6100530348814713E-2</v>
      </c>
      <c r="CP420" s="19">
        <f t="shared" si="1569"/>
        <v>0.1292340675243436</v>
      </c>
      <c r="CQ420" s="19">
        <f t="shared" si="1570"/>
        <v>9.4270675762437896E-3</v>
      </c>
      <c r="CR420" s="19">
        <f t="shared" si="1571"/>
        <v>0.15504279893752529</v>
      </c>
      <c r="CS420" s="19">
        <f t="shared" si="1572"/>
        <v>0.22833222567834607</v>
      </c>
      <c r="CT420" s="19">
        <f t="shared" si="1573"/>
        <v>3.5441113635875453E-2</v>
      </c>
      <c r="CU420" s="19">
        <f t="shared" si="1574"/>
        <v>5.6935311738658373E-2</v>
      </c>
      <c r="CV420" s="19">
        <f t="shared" si="1575"/>
        <v>0.13504089036718339</v>
      </c>
      <c r="CW420" s="19">
        <f t="shared" si="1576"/>
        <v>3.0508488271788235E-2</v>
      </c>
      <c r="CX420" s="19">
        <f t="shared" si="1577"/>
        <v>1.5727772756529642E-2</v>
      </c>
      <c r="CY420" s="19">
        <f t="shared" si="1562"/>
        <v>1.9207840809337667E-2</v>
      </c>
      <c r="CZ420" s="19">
        <f t="shared" si="1429"/>
        <v>8.7763676350188918E-3</v>
      </c>
      <c r="DA420" s="19">
        <f t="shared" si="1430"/>
        <v>3.6791180706267995E-2</v>
      </c>
      <c r="DB420" s="19">
        <f t="shared" si="1431"/>
        <v>5.412741885729714E-3</v>
      </c>
      <c r="DC420" s="19">
        <f t="shared" si="1432"/>
        <v>6.7848753761675894E-3</v>
      </c>
      <c r="DD420" s="19"/>
      <c r="DE420" s="19"/>
      <c r="DF420" s="19">
        <f t="shared" si="1530"/>
        <v>7.920288023259095E-2</v>
      </c>
      <c r="DG420" s="19">
        <f t="shared" si="1581"/>
        <v>2.0970641263767742E-2</v>
      </c>
      <c r="DH420" s="19">
        <f t="shared" si="1582"/>
        <v>2.6778806414638036E-3</v>
      </c>
      <c r="DI420" s="19">
        <f t="shared" si="1583"/>
        <v>1.9170411752093302E-6</v>
      </c>
      <c r="DJ420" s="19">
        <f t="shared" si="1584"/>
        <v>1.9170411752093302E-6</v>
      </c>
      <c r="DK420" s="19">
        <f t="shared" si="1585"/>
        <v>1.9170411752093302E-6</v>
      </c>
      <c r="DL420" s="19">
        <f t="shared" si="1586"/>
        <v>2.5213587083531646E-2</v>
      </c>
      <c r="DM420" s="19">
        <f t="shared" si="1587"/>
        <v>0.12977667620101829</v>
      </c>
      <c r="DN420" s="19">
        <f t="shared" si="1588"/>
        <v>9.434318043744264E-3</v>
      </c>
      <c r="DO420" s="19">
        <f t="shared" si="1589"/>
        <v>0.15544274420273427</v>
      </c>
      <c r="DP420" s="19">
        <f t="shared" si="1590"/>
        <v>0.22297960784929538</v>
      </c>
      <c r="DQ420" s="19">
        <f t="shared" si="1591"/>
        <v>3.4846235551780624E-2</v>
      </c>
      <c r="DR420" s="19">
        <f t="shared" si="1592"/>
        <v>5.8783522194122098E-2</v>
      </c>
      <c r="DS420" s="19">
        <f t="shared" si="1593"/>
        <v>0.13646543877535408</v>
      </c>
      <c r="DT420" s="19">
        <f t="shared" si="1594"/>
        <v>3.0426335123059794E-2</v>
      </c>
      <c r="DU420" s="19">
        <f t="shared" si="1595"/>
        <v>1.589854566349878E-2</v>
      </c>
      <c r="DV420" s="19">
        <f t="shared" si="1578"/>
        <v>1.9228975290511156E-2</v>
      </c>
      <c r="DW420" s="19">
        <f t="shared" si="1487"/>
        <v>9.0431404806204634E-3</v>
      </c>
      <c r="DX420" s="19">
        <f t="shared" si="1488"/>
        <v>3.7216228481091781E-2</v>
      </c>
      <c r="DY420" s="19">
        <f t="shared" si="1489"/>
        <v>5.5366955073839182E-3</v>
      </c>
      <c r="DZ420" s="19">
        <f t="shared" si="1490"/>
        <v>6.7504920529448433E-3</v>
      </c>
      <c r="EA420" s="19">
        <f t="shared" si="1491"/>
        <v>0.99989969576203952</v>
      </c>
      <c r="EC420" s="19">
        <f t="shared" si="1531"/>
        <v>7.9210825414072331E-2</v>
      </c>
      <c r="ED420" s="19">
        <f t="shared" si="1596"/>
        <v>2.0972744918964777E-2</v>
      </c>
      <c r="EE420" s="19">
        <f t="shared" si="1597"/>
        <v>2.6781492711855943E-3</v>
      </c>
      <c r="EF420" s="19">
        <f t="shared" si="1598"/>
        <v>1.9172334818527198E-6</v>
      </c>
      <c r="EG420" s="19">
        <f t="shared" si="1599"/>
        <v>1.9172334818527198E-6</v>
      </c>
      <c r="EH420" s="19">
        <f t="shared" si="1600"/>
        <v>1.9172334818527198E-6</v>
      </c>
      <c r="EI420" s="19">
        <f t="shared" si="1601"/>
        <v>2.5216116366868147E-2</v>
      </c>
      <c r="EJ420" s="19">
        <f t="shared" si="1602"/>
        <v>0.12978969465743603</v>
      </c>
      <c r="EK420" s="19">
        <f t="shared" si="1603"/>
        <v>9.4352644407539495E-3</v>
      </c>
      <c r="EL420" s="19">
        <f t="shared" si="1604"/>
        <v>0.15545833733279504</v>
      </c>
      <c r="EM420" s="19">
        <f t="shared" si="1605"/>
        <v>0.22300197589255097</v>
      </c>
      <c r="EN420" s="19">
        <f t="shared" si="1606"/>
        <v>3.4849731127504495E-2</v>
      </c>
      <c r="EO420" s="19">
        <f t="shared" si="1607"/>
        <v>5.878941902199724E-2</v>
      </c>
      <c r="EP420" s="19">
        <f t="shared" si="1608"/>
        <v>0.13647912821030672</v>
      </c>
      <c r="EQ420" s="19">
        <f t="shared" si="1609"/>
        <v>3.0429387319566487E-2</v>
      </c>
      <c r="ER420" s="19">
        <f t="shared" si="1610"/>
        <v>1.59001405149766E-2</v>
      </c>
      <c r="ES420" s="19">
        <f t="shared" si="1579"/>
        <v>1.9230904231705408E-2</v>
      </c>
      <c r="ET420" s="19">
        <f t="shared" si="1493"/>
        <v>9.0440476369267643E-3</v>
      </c>
      <c r="EU420" s="19">
        <f t="shared" si="1494"/>
        <v>3.7219961800997146E-2</v>
      </c>
      <c r="EV420" s="19">
        <f t="shared" si="1495"/>
        <v>5.537250917117556E-3</v>
      </c>
      <c r="EW420" s="19">
        <f t="shared" si="1496"/>
        <v>6.7511692238291813E-3</v>
      </c>
      <c r="EZ420" s="308">
        <f t="shared" si="1532"/>
        <v>-6.4350537062022511E-2</v>
      </c>
      <c r="FA420" s="308">
        <f t="shared" si="1611"/>
        <v>-1.4397375628132725E-2</v>
      </c>
      <c r="FB420" s="308">
        <f t="shared" si="1612"/>
        <v>-0.1089884777355727</v>
      </c>
      <c r="FC420" s="308">
        <f t="shared" si="1613"/>
        <v>-1.9256461141603266E-2</v>
      </c>
      <c r="FD420" s="308">
        <f t="shared" si="1614"/>
        <v>3.5222554304257685E-2</v>
      </c>
      <c r="FE420" s="308">
        <f t="shared" si="1615"/>
        <v>7.4162132935431599E-2</v>
      </c>
      <c r="FF420" s="308">
        <f t="shared" si="1616"/>
        <v>4.9892574103586489E-2</v>
      </c>
      <c r="FG420" s="308">
        <f t="shared" si="1617"/>
        <v>1.886192062368189E-3</v>
      </c>
      <c r="FH420" s="308">
        <f t="shared" si="1618"/>
        <v>1.7855262024795409E-2</v>
      </c>
      <c r="FI420" s="308">
        <f t="shared" si="1619"/>
        <v>3.1491360578638342E-2</v>
      </c>
      <c r="FJ420" s="308">
        <f t="shared" si="1620"/>
        <v>3.3808862530290779E-2</v>
      </c>
      <c r="FK420" s="308">
        <f t="shared" si="1621"/>
        <v>1.7926723861934921E-2</v>
      </c>
      <c r="FL420" s="308">
        <f t="shared" si="1622"/>
        <v>-9.5985764300148824E-2</v>
      </c>
      <c r="FM420" s="308">
        <f t="shared" si="1623"/>
        <v>-5.3524541391401228E-4</v>
      </c>
      <c r="FN420" s="308">
        <f t="shared" si="1624"/>
        <v>-1.1341739765991479E-3</v>
      </c>
      <c r="FO420" s="308">
        <f t="shared" si="1625"/>
        <v>-4.8570329110767953E-2</v>
      </c>
      <c r="FP420" s="308">
        <f t="shared" si="1580"/>
        <v>-9.6654479646692437E-2</v>
      </c>
      <c r="FQ420" s="308">
        <f t="shared" si="1626"/>
        <v>-5.7708056623039794E-2</v>
      </c>
      <c r="FR420" s="308">
        <f t="shared" si="1627"/>
        <v>-6.5292189392388678E-2</v>
      </c>
      <c r="FS420" s="308">
        <f t="shared" si="1628"/>
        <v>-3.8635589507992986E-2</v>
      </c>
      <c r="FT420" s="308">
        <f t="shared" si="1629"/>
        <v>-4.0567724224485506E-2</v>
      </c>
      <c r="FV420" s="3"/>
      <c r="FW420" s="19">
        <f t="shared" si="1499"/>
        <v>0.99722265210629879</v>
      </c>
      <c r="FX420" s="19">
        <f t="shared" si="1533"/>
        <v>0.70160046331843262</v>
      </c>
      <c r="FY420" s="19">
        <f t="shared" si="1500"/>
        <v>0.88814056152690546</v>
      </c>
      <c r="GA420" s="19">
        <f t="shared" si="1501"/>
        <v>0.94494552794194664</v>
      </c>
      <c r="GB420" s="19">
        <f t="shared" si="1534"/>
        <v>0.7419691240120081</v>
      </c>
      <c r="GC420" s="19">
        <f t="shared" si="1502"/>
        <v>0.89762609417503147</v>
      </c>
      <c r="GE420" s="19">
        <f t="shared" si="1503"/>
        <v>1.0104532253864913</v>
      </c>
      <c r="GF420" s="19">
        <f t="shared" si="1535"/>
        <v>0.74590131656611369</v>
      </c>
      <c r="GG420" s="19">
        <f t="shared" si="1504"/>
        <v>0.84967791639987766</v>
      </c>
      <c r="GI420" s="19" t="e">
        <f>#REF!</f>
        <v>#REF!</v>
      </c>
      <c r="GJ420" s="19" t="e">
        <f t="shared" si="1505"/>
        <v>#REF!</v>
      </c>
      <c r="GK420" s="308">
        <f t="shared" si="1506"/>
        <v>1.1841657726152699</v>
      </c>
      <c r="GM420" s="3"/>
      <c r="GN420" s="3"/>
      <c r="GO420" s="3"/>
    </row>
    <row r="421" spans="1:197" s="308" customFormat="1" hidden="1" x14ac:dyDescent="0.2">
      <c r="A421" s="320" t="s">
        <v>557</v>
      </c>
      <c r="B421" s="1">
        <f t="shared" si="1507"/>
        <v>2004</v>
      </c>
      <c r="C421" s="60">
        <f>Conversion_factors!$M66*C285+C360</f>
        <v>1813.9965834907694</v>
      </c>
      <c r="D421" s="60">
        <f>Conversion_factors!$M66*D285+D360</f>
        <v>461.18104279042853</v>
      </c>
      <c r="E421" s="60">
        <f>Conversion_factors!$M66*E285+E360</f>
        <v>62.896439339263289</v>
      </c>
      <c r="F421" s="60">
        <f>Conversion_factors!$M66*F285+F360</f>
        <v>4.2829220060061658E-2</v>
      </c>
      <c r="G421" s="60">
        <f>Conversion_factors!$M66*G285+G360</f>
        <v>4.2829220060061658E-2</v>
      </c>
      <c r="H421" s="60">
        <f>Conversion_factors!$M66*H285+H360</f>
        <v>4.2829220060061658E-2</v>
      </c>
      <c r="I421" s="60">
        <f>Conversion_factors!$M66*I285+I360</f>
        <v>635.59184924430974</v>
      </c>
      <c r="J421" s="60">
        <f>Conversion_factors!$M66*J285+J360</f>
        <v>2863.190493381484</v>
      </c>
      <c r="K421" s="60">
        <f>Conversion_factors!$M66*K285+K360</f>
        <v>236.63952565066131</v>
      </c>
      <c r="L421" s="60">
        <f>Conversion_factors!$M66*L285+L360</f>
        <v>3559.3651428841094</v>
      </c>
      <c r="M421" s="60">
        <f>Conversion_factors!$M66*M285+M360</f>
        <v>4804.9739507067452</v>
      </c>
      <c r="N421" s="60">
        <f>Conversion_factors!$M66*N285+N360</f>
        <v>866.77796859201135</v>
      </c>
      <c r="O421" s="60">
        <f>Conversion_factors!$M66*O285+O360</f>
        <v>1331.0244838406422</v>
      </c>
      <c r="P421" s="60">
        <f>Conversion_factors!$M66*P285+P360</f>
        <v>3074.3351557711567</v>
      </c>
      <c r="Q421" s="60">
        <f>Conversion_factors!$M66*Q285+Q360</f>
        <v>753.30529167118334</v>
      </c>
      <c r="R421" s="60">
        <f>Conversion_factors!$M66*R285+R360</f>
        <v>396.70321243517049</v>
      </c>
      <c r="S421" s="60">
        <f>Conversion_factors!$M66*S285+S360</f>
        <v>426.85538071789421</v>
      </c>
      <c r="T421" s="60">
        <f>Conversion_factors!$M66*T285+T360</f>
        <v>199.44626648040554</v>
      </c>
      <c r="U421" s="60">
        <f>Conversion_factors!$M66*U285+U360</f>
        <v>873.57431911589504</v>
      </c>
      <c r="V421" s="60">
        <f>Conversion_factors!$M66*V285+V360</f>
        <v>138.14929468084736</v>
      </c>
      <c r="W421" s="60">
        <f>Conversion_factors!$M66*W285+W360</f>
        <v>172.30482271952826</v>
      </c>
      <c r="X421" s="124">
        <f t="shared" si="1433"/>
        <v>22670.439711172687</v>
      </c>
      <c r="Z421" s="19">
        <f t="shared" si="1434"/>
        <v>2.8580050692525232</v>
      </c>
      <c r="AA421" s="19">
        <f t="shared" si="1435"/>
        <v>6.087611459278965</v>
      </c>
      <c r="AB421" s="19">
        <f t="shared" si="1436"/>
        <v>1.6322554229800037</v>
      </c>
      <c r="AC421" s="19">
        <f t="shared" si="1437"/>
        <v>6.7478698227885022E-5</v>
      </c>
      <c r="AD421" s="19">
        <f t="shared" si="1438"/>
        <v>5.653477195247434E-4</v>
      </c>
      <c r="AE421" s="19">
        <f t="shared" si="1439"/>
        <v>1.1114814676225907E-3</v>
      </c>
      <c r="AF421" s="19">
        <f t="shared" si="1440"/>
        <v>5.9995463658419537</v>
      </c>
      <c r="AG421" s="19">
        <f t="shared" si="1441"/>
        <v>17.920358165563233</v>
      </c>
      <c r="AH421" s="19">
        <f t="shared" si="1442"/>
        <v>2.3390344959231597</v>
      </c>
      <c r="AI421" s="19">
        <f t="shared" si="1443"/>
        <v>8.2549268242742642</v>
      </c>
      <c r="AJ421" s="19">
        <f t="shared" si="1444"/>
        <v>8.4478015251567129</v>
      </c>
      <c r="AK421" s="19">
        <f t="shared" si="1445"/>
        <v>4.4618431687116207</v>
      </c>
      <c r="AL421" s="19">
        <f t="shared" si="1446"/>
        <v>12.273390072426812</v>
      </c>
      <c r="AM421" s="19">
        <f t="shared" si="1447"/>
        <v>15.316768526484864</v>
      </c>
      <c r="AN421" s="19">
        <f t="shared" si="1448"/>
        <v>2.7655412304105158</v>
      </c>
      <c r="AO421" s="19">
        <f t="shared" si="1449"/>
        <v>1.463796228130853</v>
      </c>
      <c r="AP421" s="19">
        <f t="shared" si="1450"/>
        <v>1.1938907075657672</v>
      </c>
      <c r="AQ421" s="19">
        <f t="shared" si="1451"/>
        <v>1.8747010678711815</v>
      </c>
      <c r="AR421" s="19">
        <f t="shared" si="1452"/>
        <v>1.2419616068287556</v>
      </c>
      <c r="AS421" s="19">
        <f t="shared" si="1453"/>
        <v>1.7367002351326033</v>
      </c>
      <c r="AT421" s="19">
        <f t="shared" si="1454"/>
        <v>1.293123569353162</v>
      </c>
      <c r="AU421" s="19">
        <f t="shared" si="1455"/>
        <v>14.945468118270924</v>
      </c>
      <c r="AV421" s="19">
        <f t="shared" si="1456"/>
        <v>12.447475152178468</v>
      </c>
      <c r="AW421" s="19">
        <f t="shared" si="1457"/>
        <v>7.4942540984279971</v>
      </c>
      <c r="AX421" s="250">
        <f t="shared" si="1508"/>
        <v>1.0526064603855372</v>
      </c>
      <c r="AY421" s="250">
        <f t="shared" si="1509"/>
        <v>0.93311974329863367</v>
      </c>
      <c r="AZ421" s="250">
        <f t="shared" si="1510"/>
        <v>1.1245100329007212</v>
      </c>
      <c r="BA421" s="250">
        <f t="shared" si="1511"/>
        <v>0.7768616170790974</v>
      </c>
      <c r="BB421" s="250">
        <f t="shared" si="1512"/>
        <v>0.89148540958651756</v>
      </c>
      <c r="BC421" s="250">
        <f t="shared" si="1513"/>
        <v>1.9971775264434657</v>
      </c>
      <c r="BD421" s="250">
        <f t="shared" si="1514"/>
        <v>1.1067269380871854</v>
      </c>
      <c r="BE421" s="250">
        <f t="shared" si="1515"/>
        <v>0.95912885072212906</v>
      </c>
      <c r="BF421" s="250">
        <f t="shared" si="1516"/>
        <v>1.41686200063486</v>
      </c>
      <c r="BG421" s="250">
        <f t="shared" si="1517"/>
        <v>0.91919494910496136</v>
      </c>
      <c r="BH421" s="250">
        <f t="shared" si="1518"/>
        <v>0.97874945563405724</v>
      </c>
      <c r="BI421" s="250">
        <f t="shared" si="1519"/>
        <v>0.98539735856225052</v>
      </c>
      <c r="BJ421" s="250">
        <f t="shared" si="1520"/>
        <v>0.82093560325782</v>
      </c>
      <c r="BK421" s="250">
        <f t="shared" si="1521"/>
        <v>0.69839737633203702</v>
      </c>
      <c r="BL421" s="250">
        <f t="shared" si="1522"/>
        <v>1.0352473717005051</v>
      </c>
      <c r="BM421" s="250">
        <f t="shared" si="1523"/>
        <v>0.92720946303580754</v>
      </c>
      <c r="BN421" s="250">
        <f t="shared" si="1524"/>
        <v>0.14477880213758854</v>
      </c>
      <c r="BO421" s="250">
        <f t="shared" si="1525"/>
        <v>0.74404461125182575</v>
      </c>
      <c r="BP421" s="250">
        <f t="shared" si="1526"/>
        <v>0.83232134453248885</v>
      </c>
      <c r="BQ421" s="250">
        <f t="shared" si="1527"/>
        <v>1.007052858829236</v>
      </c>
      <c r="BR421" s="250">
        <f t="shared" si="1528"/>
        <v>0.90563680265618074</v>
      </c>
      <c r="BS421" s="250">
        <f t="shared" si="1529"/>
        <v>0.64105324403396946</v>
      </c>
      <c r="BU421" s="3"/>
      <c r="BV421" s="9">
        <f t="shared" si="1459"/>
        <v>1.8912128979240448</v>
      </c>
      <c r="BW421" s="9">
        <f t="shared" si="1460"/>
        <v>0.64105324403396946</v>
      </c>
      <c r="BX421" s="9">
        <f t="shared" si="1461"/>
        <v>0.84975910454605141</v>
      </c>
      <c r="BY421" s="9">
        <f t="shared" si="1462"/>
        <v>0.86290950068278638</v>
      </c>
      <c r="BZ421" s="9">
        <f t="shared" si="1463"/>
        <v>0.87424795594109939</v>
      </c>
      <c r="CA421" s="9">
        <f t="shared" si="1464"/>
        <v>1.2123726308987677</v>
      </c>
      <c r="CB421" s="9">
        <f t="shared" si="1465"/>
        <v>1.2123681633730936</v>
      </c>
      <c r="CC421" s="9"/>
      <c r="CD421" s="9">
        <f t="shared" si="1466"/>
        <v>0.73326520460448485</v>
      </c>
      <c r="CE421" s="9">
        <f t="shared" si="1467"/>
        <v>0.64105560628820291</v>
      </c>
      <c r="CF421" s="308">
        <f>BY421/BEA_Output_Data!$AU41</f>
        <v>1.1176858863383712</v>
      </c>
      <c r="CG421" s="35"/>
      <c r="CH421" s="308">
        <f t="shared" si="1468"/>
        <v>2004</v>
      </c>
      <c r="CI421" s="19">
        <f t="shared" si="1469"/>
        <v>8.0015941755058953E-2</v>
      </c>
      <c r="CJ421" s="19">
        <f t="shared" si="1563"/>
        <v>2.0342836251347363E-2</v>
      </c>
      <c r="CK421" s="19">
        <f t="shared" si="1564"/>
        <v>2.774381094525749E-3</v>
      </c>
      <c r="CL421" s="19">
        <f t="shared" si="1565"/>
        <v>1.8892099405974074E-6</v>
      </c>
      <c r="CM421" s="19">
        <f t="shared" si="1566"/>
        <v>1.8892099405974074E-6</v>
      </c>
      <c r="CN421" s="19">
        <f t="shared" si="1567"/>
        <v>1.8892099405974074E-6</v>
      </c>
      <c r="CO421" s="19">
        <f t="shared" si="1568"/>
        <v>2.8036150041283524E-2</v>
      </c>
      <c r="CP421" s="19">
        <f t="shared" si="1569"/>
        <v>0.12629620465501673</v>
      </c>
      <c r="CQ421" s="19">
        <f t="shared" si="1570"/>
        <v>1.0438241545621106E-2</v>
      </c>
      <c r="CR421" s="19">
        <f t="shared" si="1571"/>
        <v>0.15700468046634072</v>
      </c>
      <c r="CS421" s="19">
        <f t="shared" si="1572"/>
        <v>0.21194886433273313</v>
      </c>
      <c r="CT421" s="19">
        <f t="shared" si="1573"/>
        <v>3.8233840174032294E-2</v>
      </c>
      <c r="CU421" s="19">
        <f t="shared" si="1574"/>
        <v>5.8711895349108409E-2</v>
      </c>
      <c r="CV421" s="19">
        <f t="shared" si="1575"/>
        <v>0.13560986001767006</v>
      </c>
      <c r="CW421" s="19">
        <f t="shared" si="1576"/>
        <v>3.3228525836661714E-2</v>
      </c>
      <c r="CX421" s="19">
        <f t="shared" si="1577"/>
        <v>1.7498699517489419E-2</v>
      </c>
      <c r="CY421" s="19">
        <f t="shared" si="1562"/>
        <v>1.8828720843360035E-2</v>
      </c>
      <c r="CZ421" s="19">
        <f t="shared" si="1429"/>
        <v>8.7976355563192856E-3</v>
      </c>
      <c r="DA421" s="19">
        <f t="shared" si="1430"/>
        <v>3.8533629265486674E-2</v>
      </c>
      <c r="DB421" s="19">
        <f t="shared" si="1431"/>
        <v>6.0938074620918428E-3</v>
      </c>
      <c r="DC421" s="19">
        <f t="shared" si="1432"/>
        <v>7.6004182060311412E-3</v>
      </c>
      <c r="DD421" s="19"/>
      <c r="DE421" s="19"/>
      <c r="DF421" s="19">
        <f t="shared" si="1530"/>
        <v>7.9068699631868272E-2</v>
      </c>
      <c r="DG421" s="19">
        <f t="shared" si="1581"/>
        <v>2.049071594192272E-2</v>
      </c>
      <c r="DH421" s="19">
        <f t="shared" si="1582"/>
        <v>2.6154203647219035E-3</v>
      </c>
      <c r="DI421" s="19">
        <f t="shared" si="1583"/>
        <v>1.9116186396241367E-6</v>
      </c>
      <c r="DJ421" s="19">
        <f t="shared" si="1584"/>
        <v>1.9116186396241367E-6</v>
      </c>
      <c r="DK421" s="19">
        <f t="shared" si="1585"/>
        <v>1.9116186396241367E-6</v>
      </c>
      <c r="DL421" s="19">
        <f t="shared" si="1586"/>
        <v>2.705680180234088E-2</v>
      </c>
      <c r="DM421" s="19">
        <f t="shared" si="1587"/>
        <v>0.12775950639629644</v>
      </c>
      <c r="DN421" s="19">
        <f t="shared" si="1588"/>
        <v>9.9240702477734477E-3</v>
      </c>
      <c r="DO421" s="19">
        <f t="shared" si="1589"/>
        <v>0.15602168391450694</v>
      </c>
      <c r="DP421" s="19">
        <f t="shared" si="1590"/>
        <v>0.22003890020113326</v>
      </c>
      <c r="DQ421" s="19">
        <f t="shared" si="1591"/>
        <v>3.681982660049344E-2</v>
      </c>
      <c r="DR421" s="19">
        <f t="shared" si="1592"/>
        <v>5.7819054582639785E-2</v>
      </c>
      <c r="DS421" s="19">
        <f t="shared" si="1593"/>
        <v>0.13532517584151244</v>
      </c>
      <c r="DT421" s="19">
        <f t="shared" si="1594"/>
        <v>3.1849150951864559E-2</v>
      </c>
      <c r="DU421" s="19">
        <f t="shared" si="1595"/>
        <v>1.6597492862244368E-2</v>
      </c>
      <c r="DV421" s="19">
        <f t="shared" si="1578"/>
        <v>1.9017651012338547E-2</v>
      </c>
      <c r="DW421" s="19">
        <f t="shared" si="1487"/>
        <v>8.7869973059551618E-3</v>
      </c>
      <c r="DX421" s="19">
        <f t="shared" si="1488"/>
        <v>3.7655686171832507E-2</v>
      </c>
      <c r="DY421" s="19">
        <f t="shared" si="1489"/>
        <v>5.7465497434998495E-3</v>
      </c>
      <c r="DZ421" s="19">
        <f t="shared" si="1490"/>
        <v>7.1849342718010726E-3</v>
      </c>
      <c r="EA421" s="19">
        <f t="shared" si="1491"/>
        <v>0.99978405270066451</v>
      </c>
      <c r="EC421" s="19">
        <f t="shared" si="1531"/>
        <v>7.90857779920415E-2</v>
      </c>
      <c r="ED421" s="19">
        <f t="shared" si="1596"/>
        <v>2.0495141812446615E-2</v>
      </c>
      <c r="EE421" s="19">
        <f t="shared" si="1597"/>
        <v>2.6159852796781512E-3</v>
      </c>
      <c r="EF421" s="19">
        <f t="shared" si="1598"/>
        <v>1.9120315376709412E-6</v>
      </c>
      <c r="EG421" s="19">
        <f t="shared" si="1599"/>
        <v>1.9120315376709412E-6</v>
      </c>
      <c r="EH421" s="19">
        <f t="shared" si="1600"/>
        <v>1.9120315376709412E-6</v>
      </c>
      <c r="EI421" s="19">
        <f t="shared" si="1601"/>
        <v>2.7062645907637507E-2</v>
      </c>
      <c r="EJ421" s="19">
        <f t="shared" si="1602"/>
        <v>0.12778710167579324</v>
      </c>
      <c r="EK421" s="19">
        <f t="shared" si="1603"/>
        <v>9.9262137868333412E-3</v>
      </c>
      <c r="EL421" s="19">
        <f t="shared" si="1604"/>
        <v>0.15605538365315361</v>
      </c>
      <c r="EM421" s="19">
        <f t="shared" si="1605"/>
        <v>0.22008642727072278</v>
      </c>
      <c r="EN421" s="19">
        <f t="shared" si="1606"/>
        <v>3.6827779460008349E-2</v>
      </c>
      <c r="EO421" s="19">
        <f t="shared" si="1607"/>
        <v>5.7831543148199042E-2</v>
      </c>
      <c r="EP421" s="19">
        <f t="shared" si="1608"/>
        <v>0.13535440525978146</v>
      </c>
      <c r="EQ421" s="19">
        <f t="shared" si="1609"/>
        <v>3.1856030175548521E-2</v>
      </c>
      <c r="ER421" s="19">
        <f t="shared" si="1610"/>
        <v>1.6601077820165691E-2</v>
      </c>
      <c r="ES421" s="19">
        <f t="shared" si="1579"/>
        <v>1.9021758709760531E-2</v>
      </c>
      <c r="ET421" s="19">
        <f t="shared" si="1493"/>
        <v>8.7888952441472785E-3</v>
      </c>
      <c r="EU421" s="19">
        <f t="shared" si="1494"/>
        <v>3.766381957195173E-2</v>
      </c>
      <c r="EV421" s="19">
        <f t="shared" si="1495"/>
        <v>5.7477909634355484E-3</v>
      </c>
      <c r="EW421" s="19">
        <f t="shared" si="1496"/>
        <v>7.1864861740820775E-3</v>
      </c>
      <c r="EZ421" s="308">
        <f t="shared" si="1532"/>
        <v>4.8544826995090717E-2</v>
      </c>
      <c r="FA421" s="308">
        <f t="shared" si="1611"/>
        <v>2.464115084869933E-2</v>
      </c>
      <c r="FB421" s="308">
        <f t="shared" si="1612"/>
        <v>0.27673582536679753</v>
      </c>
      <c r="FC421" s="308">
        <f t="shared" si="1613"/>
        <v>1.1427029281193297E-3</v>
      </c>
      <c r="FD421" s="308">
        <f t="shared" si="1614"/>
        <v>1.5572795667062324E-2</v>
      </c>
      <c r="FE421" s="308">
        <f t="shared" si="1615"/>
        <v>0.1340093382140389</v>
      </c>
      <c r="FF421" s="308">
        <f t="shared" si="1616"/>
        <v>7.3246375262937063E-2</v>
      </c>
      <c r="FG421" s="308">
        <f t="shared" si="1617"/>
        <v>-1.4641477565087392E-3</v>
      </c>
      <c r="FH421" s="308">
        <f t="shared" si="1618"/>
        <v>0.11978212280100173</v>
      </c>
      <c r="FI421" s="308">
        <f t="shared" si="1619"/>
        <v>-4.4866880437785639E-2</v>
      </c>
      <c r="FJ421" s="308">
        <f t="shared" si="1620"/>
        <v>-9.1247718078702827E-2</v>
      </c>
      <c r="FK421" s="308">
        <f t="shared" si="1621"/>
        <v>8.8669236427369374E-2</v>
      </c>
      <c r="FL421" s="308">
        <f t="shared" si="1622"/>
        <v>2.519088856969175E-2</v>
      </c>
      <c r="FM421" s="308">
        <f t="shared" si="1623"/>
        <v>-7.1445388095471019E-2</v>
      </c>
      <c r="FN421" s="308">
        <f t="shared" si="1624"/>
        <v>0.1105509605417784</v>
      </c>
      <c r="FO421" s="308">
        <f t="shared" si="1625"/>
        <v>9.345233154600803E-2</v>
      </c>
      <c r="FP421" s="308">
        <f t="shared" si="1580"/>
        <v>-8.1823867855880444E-2</v>
      </c>
      <c r="FQ421" s="308">
        <f t="shared" si="1626"/>
        <v>1.2593998851754057E-2</v>
      </c>
      <c r="FR421" s="308">
        <f t="shared" si="1627"/>
        <v>7.7018244308597508E-2</v>
      </c>
      <c r="FS421" s="308">
        <f t="shared" si="1628"/>
        <v>0.11523320319926614</v>
      </c>
      <c r="FT421" s="308">
        <f t="shared" si="1629"/>
        <v>0.14237205699295993</v>
      </c>
      <c r="FV421" s="3"/>
      <c r="FW421" s="19">
        <f t="shared" si="1499"/>
        <v>0.98435764991757413</v>
      </c>
      <c r="FX421" s="19">
        <f t="shared" si="1533"/>
        <v>0.69062578325321355</v>
      </c>
      <c r="FY421" s="19">
        <f t="shared" si="1500"/>
        <v>0.87424795594109939</v>
      </c>
      <c r="GA421" s="19">
        <f t="shared" si="1501"/>
        <v>0.94667379887950731</v>
      </c>
      <c r="GB421" s="19">
        <f t="shared" si="1534"/>
        <v>0.70240272927974801</v>
      </c>
      <c r="GC421" s="19">
        <f t="shared" si="1502"/>
        <v>0.84975910454605141</v>
      </c>
      <c r="GE421" s="19">
        <f t="shared" si="1503"/>
        <v>1.0155724704944333</v>
      </c>
      <c r="GF421" s="19">
        <f t="shared" si="1535"/>
        <v>0.75751684281009846</v>
      </c>
      <c r="GG421" s="19">
        <f t="shared" si="1504"/>
        <v>0.86290950068278638</v>
      </c>
      <c r="GI421" s="19" t="e">
        <f>#REF!</f>
        <v>#REF!</v>
      </c>
      <c r="GJ421" s="19" t="e">
        <f t="shared" si="1505"/>
        <v>#REF!</v>
      </c>
      <c r="GK421" s="308">
        <f t="shared" si="1506"/>
        <v>1.2123681633730936</v>
      </c>
      <c r="GM421" s="3"/>
      <c r="GN421" s="3"/>
      <c r="GO421" s="3"/>
    </row>
    <row r="422" spans="1:197" hidden="1" x14ac:dyDescent="0.2">
      <c r="A422" s="320" t="s">
        <v>557</v>
      </c>
      <c r="B422" s="1">
        <f t="shared" si="1507"/>
        <v>2005</v>
      </c>
      <c r="C422" s="60">
        <f>Conversion_factors!$M67*C286+C361</f>
        <v>1860.8458918239721</v>
      </c>
      <c r="D422" s="60">
        <f>Conversion_factors!$M67*D286+D361</f>
        <v>461.04936129090038</v>
      </c>
      <c r="E422" s="60">
        <f>Conversion_factors!$M67*E286+E361</f>
        <v>59.30610767798165</v>
      </c>
      <c r="F422" s="60">
        <f>Conversion_factors!$M67*F286+F361</f>
        <v>4.2829220060061658E-2</v>
      </c>
      <c r="G422" s="60">
        <f>Conversion_factors!$M67*G286+G361</f>
        <v>4.2829220060061658E-2</v>
      </c>
      <c r="H422" s="60">
        <f>Conversion_factors!$M67*H286+H361</f>
        <v>4.2829220060061658E-2</v>
      </c>
      <c r="I422" s="60">
        <f>Conversion_factors!$M67*I286+I361</f>
        <v>644.36750649207738</v>
      </c>
      <c r="J422" s="60">
        <f>Conversion_factors!$M67*J286+J361</f>
        <v>2901.6200978162669</v>
      </c>
      <c r="K422" s="60">
        <f>Conversion_factors!$M67*K286+K361</f>
        <v>238.18681235052202</v>
      </c>
      <c r="L422" s="60">
        <f>Conversion_factors!$M67*L286+L361</f>
        <v>3920.9664734255202</v>
      </c>
      <c r="M422" s="60">
        <f>Conversion_factors!$M67*M286+M361</f>
        <v>4512.0044230709573</v>
      </c>
      <c r="N422" s="60">
        <f>Conversion_factors!$M67*N286+N361</f>
        <v>882.59700885644736</v>
      </c>
      <c r="O422" s="60">
        <f>Conversion_factors!$M67*O286+O361</f>
        <v>1381.8632760556352</v>
      </c>
      <c r="P422" s="60">
        <f>Conversion_factors!$M67*P286+P361</f>
        <v>2841.4953003402161</v>
      </c>
      <c r="Q422" s="60">
        <f>Conversion_factors!$M67*Q286+Q361</f>
        <v>796.21460344804086</v>
      </c>
      <c r="R422" s="60">
        <f>Conversion_factors!$M67*R286+R361</f>
        <v>422.61922077571057</v>
      </c>
      <c r="S422" s="60">
        <f>Conversion_factors!$M67*S286+S361</f>
        <v>427.59509250808753</v>
      </c>
      <c r="T422" s="60">
        <f>Conversion_factors!$M67*T286+T361</f>
        <v>205.32804695810654</v>
      </c>
      <c r="U422" s="60">
        <f>Conversion_factors!$M67*U286+U361</f>
        <v>880.18621136377226</v>
      </c>
      <c r="V422" s="60">
        <f>Conversion_factors!$M67*V286+V361</f>
        <v>135.75629223671439</v>
      </c>
      <c r="W422" s="60">
        <f>Conversion_factors!$M67*W286+W361</f>
        <v>173.9481639574486</v>
      </c>
      <c r="X422" s="124">
        <f t="shared" si="1433"/>
        <v>22746.078378108556</v>
      </c>
      <c r="Z422" s="19">
        <f t="shared" si="1434"/>
        <v>2.8206430140846357</v>
      </c>
      <c r="AA422" s="19">
        <f t="shared" si="1435"/>
        <v>6.0452804826646265</v>
      </c>
      <c r="AB422" s="19">
        <f t="shared" si="1436"/>
        <v>1.5976430505099986</v>
      </c>
      <c r="AC422" s="19">
        <f t="shared" si="1437"/>
        <v>6.4919905991083635E-5</v>
      </c>
      <c r="AD422" s="19">
        <f t="shared" si="1438"/>
        <v>5.6157685023551333E-4</v>
      </c>
      <c r="AE422" s="19">
        <f t="shared" si="1439"/>
        <v>1.1537733374656302E-3</v>
      </c>
      <c r="AF422" s="19">
        <f t="shared" si="1440"/>
        <v>5.6927450635834767</v>
      </c>
      <c r="AG422" s="19">
        <f t="shared" si="1441"/>
        <v>18.215730217564388</v>
      </c>
      <c r="AH422" s="19">
        <f t="shared" si="1442"/>
        <v>2.3584720804669876</v>
      </c>
      <c r="AI422" s="19">
        <f t="shared" si="1443"/>
        <v>8.5971401238944214</v>
      </c>
      <c r="AJ422" s="19">
        <f t="shared" si="1444"/>
        <v>7.8552976602499305</v>
      </c>
      <c r="AK422" s="19">
        <f t="shared" si="1445"/>
        <v>4.4925252030013763</v>
      </c>
      <c r="AL422" s="19">
        <f t="shared" si="1446"/>
        <v>12.308941130856768</v>
      </c>
      <c r="AM422" s="19">
        <f t="shared" si="1447"/>
        <v>14.130254659984267</v>
      </c>
      <c r="AN422" s="19">
        <f t="shared" si="1448"/>
        <v>2.7935198105691521</v>
      </c>
      <c r="AO422" s="19">
        <f t="shared" si="1449"/>
        <v>1.4499678207409066</v>
      </c>
      <c r="AP422" s="19">
        <f t="shared" si="1450"/>
        <v>1.1298111125123196</v>
      </c>
      <c r="AQ422" s="19">
        <f t="shared" si="1451"/>
        <v>1.8958841661105663</v>
      </c>
      <c r="AR422" s="19">
        <f t="shared" si="1452"/>
        <v>1.2074720668583505</v>
      </c>
      <c r="AS422" s="19">
        <f t="shared" si="1453"/>
        <v>1.6469881499595325</v>
      </c>
      <c r="AT422" s="19">
        <f t="shared" si="1454"/>
        <v>1.2170249841351204</v>
      </c>
      <c r="AU422" s="19">
        <f t="shared" si="1455"/>
        <v>14.494188821498019</v>
      </c>
      <c r="AV422" s="19">
        <f t="shared" si="1456"/>
        <v>12.402529673858654</v>
      </c>
      <c r="AW422" s="19">
        <f t="shared" si="1457"/>
        <v>7.404968269410225</v>
      </c>
      <c r="AX422" s="250">
        <f t="shared" si="1508"/>
        <v>1.0388459737208704</v>
      </c>
      <c r="AY422" s="250">
        <f t="shared" si="1509"/>
        <v>0.92663117708573184</v>
      </c>
      <c r="AZ422" s="250">
        <f t="shared" si="1510"/>
        <v>1.1006645246812061</v>
      </c>
      <c r="BA422" s="250">
        <f t="shared" si="1511"/>
        <v>0.74740302455945817</v>
      </c>
      <c r="BB422" s="250">
        <f t="shared" si="1512"/>
        <v>0.88553920190457536</v>
      </c>
      <c r="BC422" s="250">
        <f t="shared" si="1513"/>
        <v>2.0731701313246393</v>
      </c>
      <c r="BD422" s="250">
        <f t="shared" si="1514"/>
        <v>1.0501317815295388</v>
      </c>
      <c r="BE422" s="250">
        <f t="shared" si="1515"/>
        <v>0.97493767854543179</v>
      </c>
      <c r="BF422" s="250">
        <f t="shared" si="1516"/>
        <v>1.4286362497843612</v>
      </c>
      <c r="BG422" s="250">
        <f t="shared" si="1517"/>
        <v>0.9573007667849438</v>
      </c>
      <c r="BH422" s="250">
        <f t="shared" si="1518"/>
        <v>0.9101028576391037</v>
      </c>
      <c r="BI422" s="250">
        <f t="shared" si="1519"/>
        <v>0.9921734809854803</v>
      </c>
      <c r="BJ422" s="250">
        <f t="shared" si="1520"/>
        <v>0.82331352243307843</v>
      </c>
      <c r="BK422" s="250">
        <f t="shared" si="1521"/>
        <v>0.64429600567328937</v>
      </c>
      <c r="BL422" s="250">
        <f t="shared" si="1522"/>
        <v>1.0457208194490459</v>
      </c>
      <c r="BM422" s="250">
        <f t="shared" si="1523"/>
        <v>0.91845016311122374</v>
      </c>
      <c r="BN422" s="250">
        <f t="shared" si="1524"/>
        <v>0.13700810172547495</v>
      </c>
      <c r="BO422" s="250">
        <f t="shared" si="1525"/>
        <v>0.75245190901505254</v>
      </c>
      <c r="BP422" s="250">
        <f t="shared" si="1526"/>
        <v>0.80920760243077128</v>
      </c>
      <c r="BQ422" s="250">
        <f t="shared" si="1527"/>
        <v>0.95503189976132019</v>
      </c>
      <c r="BR422" s="250">
        <f t="shared" si="1528"/>
        <v>0.85234129321155772</v>
      </c>
      <c r="BS422" s="250">
        <f t="shared" si="1529"/>
        <v>0.62169660328693421</v>
      </c>
      <c r="BU422" s="3"/>
      <c r="BV422" s="9">
        <f t="shared" si="1459"/>
        <v>1.9566025553229371</v>
      </c>
      <c r="BW422" s="9">
        <f t="shared" si="1460"/>
        <v>0.62169660328693421</v>
      </c>
      <c r="BX422" s="9">
        <f t="shared" si="1461"/>
        <v>0.89105781367895176</v>
      </c>
      <c r="BY422" s="9">
        <f t="shared" si="1462"/>
        <v>0.81542215730187129</v>
      </c>
      <c r="BZ422" s="9">
        <f t="shared" si="1463"/>
        <v>0.85564153470584836</v>
      </c>
      <c r="CA422" s="9">
        <f t="shared" si="1464"/>
        <v>1.2164180771081832</v>
      </c>
      <c r="CB422" s="9">
        <f t="shared" si="1465"/>
        <v>1.2164131626268062</v>
      </c>
      <c r="CC422" s="9"/>
      <c r="CD422" s="9">
        <f t="shared" si="1466"/>
        <v>0.72658828471077974</v>
      </c>
      <c r="CE422" s="9">
        <f t="shared" si="1467"/>
        <v>0.62169911502922148</v>
      </c>
      <c r="CF422" s="308">
        <f>BY422/BEA_Output_Data!$AU42</f>
        <v>1.059251849412735</v>
      </c>
      <c r="CG422" s="35"/>
      <c r="CH422" s="308">
        <f t="shared" si="1468"/>
        <v>2005</v>
      </c>
      <c r="CI422" s="19">
        <f t="shared" si="1469"/>
        <v>8.1809526059441556E-2</v>
      </c>
      <c r="CJ422" s="19">
        <f t="shared" si="1563"/>
        <v>2.0269400009393569E-2</v>
      </c>
      <c r="CK422" s="19">
        <f t="shared" si="1564"/>
        <v>2.6073113216324561E-3</v>
      </c>
      <c r="CL422" s="19">
        <f t="shared" si="1565"/>
        <v>1.8829276567200114E-6</v>
      </c>
      <c r="CM422" s="19">
        <f t="shared" si="1566"/>
        <v>1.8829276567200114E-6</v>
      </c>
      <c r="CN422" s="19">
        <f t="shared" si="1567"/>
        <v>1.8829276567200114E-6</v>
      </c>
      <c r="CO422" s="19">
        <f t="shared" si="1568"/>
        <v>2.8328729716865574E-2</v>
      </c>
      <c r="CP422" s="19">
        <f t="shared" si="1569"/>
        <v>0.1275657302143505</v>
      </c>
      <c r="CQ422" s="19">
        <f t="shared" si="1570"/>
        <v>1.0471555069455818E-2</v>
      </c>
      <c r="CR422" s="19">
        <f t="shared" si="1571"/>
        <v>0.17237988932629217</v>
      </c>
      <c r="CS422" s="19">
        <f t="shared" si="1572"/>
        <v>0.19836405854529338</v>
      </c>
      <c r="CT422" s="19">
        <f t="shared" si="1573"/>
        <v>3.8802161593968772E-2</v>
      </c>
      <c r="CU422" s="19">
        <f t="shared" si="1574"/>
        <v>6.0751715222505255E-2</v>
      </c>
      <c r="CV422" s="19">
        <f t="shared" si="1575"/>
        <v>0.12492242632360523</v>
      </c>
      <c r="CW422" s="19">
        <f t="shared" si="1576"/>
        <v>3.5004478143992483E-2</v>
      </c>
      <c r="CX422" s="19">
        <f t="shared" si="1577"/>
        <v>1.8579871824518587E-2</v>
      </c>
      <c r="CY422" s="19">
        <f t="shared" si="1562"/>
        <v>1.8798629170275642E-2</v>
      </c>
      <c r="CZ422" s="19">
        <f t="shared" si="1429"/>
        <v>9.0269647165077838E-3</v>
      </c>
      <c r="DA422" s="19">
        <f t="shared" si="1430"/>
        <v>3.8696174203412904E-2</v>
      </c>
      <c r="DB422" s="19">
        <f t="shared" si="1431"/>
        <v>5.9683383649715167E-3</v>
      </c>
      <c r="DC422" s="19">
        <f t="shared" si="1432"/>
        <v>7.6473913905467346E-3</v>
      </c>
      <c r="DD422" s="308"/>
      <c r="DE422" s="308"/>
      <c r="DF422" s="19">
        <f t="shared" si="1530"/>
        <v>8.090942061537662E-2</v>
      </c>
      <c r="DG422" s="19">
        <f t="shared" si="1581"/>
        <v>2.0306095998755304E-2</v>
      </c>
      <c r="DH422" s="19">
        <f t="shared" si="1582"/>
        <v>2.6899815641518374E-3</v>
      </c>
      <c r="DI422" s="19">
        <f t="shared" si="1583"/>
        <v>1.8860670548587533E-6</v>
      </c>
      <c r="DJ422" s="19">
        <f t="shared" si="1584"/>
        <v>1.8860670548587533E-6</v>
      </c>
      <c r="DK422" s="19">
        <f t="shared" si="1585"/>
        <v>1.8860670548587533E-6</v>
      </c>
      <c r="DL422" s="19">
        <f t="shared" si="1586"/>
        <v>2.8182186756083909E-2</v>
      </c>
      <c r="DM422" s="19">
        <f t="shared" si="1587"/>
        <v>0.12692990930972556</v>
      </c>
      <c r="DN422" s="19">
        <f t="shared" si="1588"/>
        <v>1.0454889461671854E-2</v>
      </c>
      <c r="DO422" s="19">
        <f t="shared" si="1589"/>
        <v>0.16457259979175326</v>
      </c>
      <c r="DP422" s="19">
        <f t="shared" si="1590"/>
        <v>0.2050814776424621</v>
      </c>
      <c r="DQ422" s="19">
        <f t="shared" si="1591"/>
        <v>3.851730208967781E-2</v>
      </c>
      <c r="DR422" s="19">
        <f t="shared" si="1592"/>
        <v>5.9725999907585731E-2</v>
      </c>
      <c r="DS422" s="19">
        <f t="shared" si="1593"/>
        <v>0.1301930412010974</v>
      </c>
      <c r="DT422" s="19">
        <f t="shared" si="1594"/>
        <v>3.4108796587776984E-2</v>
      </c>
      <c r="DU422" s="19">
        <f t="shared" si="1595"/>
        <v>1.8033884433390594E-2</v>
      </c>
      <c r="DV422" s="19">
        <f t="shared" si="1578"/>
        <v>1.881367099595499E-2</v>
      </c>
      <c r="DW422" s="19">
        <f t="shared" si="1487"/>
        <v>8.9118083611460213E-3</v>
      </c>
      <c r="DX422" s="19">
        <f t="shared" si="1488"/>
        <v>3.8614844716548115E-2</v>
      </c>
      <c r="DY422" s="19">
        <f t="shared" si="1489"/>
        <v>6.0308553879934671E-3</v>
      </c>
      <c r="DZ422" s="19">
        <f t="shared" si="1490"/>
        <v>7.6238806802274737E-3</v>
      </c>
      <c r="EA422" s="19">
        <f t="shared" si="1491"/>
        <v>0.99970630370254365</v>
      </c>
      <c r="EB422" s="308"/>
      <c r="EC422" s="19">
        <f t="shared" si="1531"/>
        <v>8.0933190393736587E-2</v>
      </c>
      <c r="ED422" s="19">
        <f t="shared" si="1596"/>
        <v>2.031206157603389E-2</v>
      </c>
      <c r="EE422" s="19">
        <f t="shared" si="1597"/>
        <v>2.690771833876747E-3</v>
      </c>
      <c r="EF422" s="19">
        <f t="shared" si="1598"/>
        <v>1.8866211485047721E-6</v>
      </c>
      <c r="EG422" s="19">
        <f t="shared" si="1599"/>
        <v>1.8866211485047721E-6</v>
      </c>
      <c r="EH422" s="19">
        <f t="shared" si="1600"/>
        <v>1.8866211485047721E-6</v>
      </c>
      <c r="EI422" s="19">
        <f t="shared" si="1601"/>
        <v>2.8190466191627957E-2</v>
      </c>
      <c r="EJ422" s="19">
        <f t="shared" si="1602"/>
        <v>0.1269671991060014</v>
      </c>
      <c r="EK422" s="19">
        <f t="shared" si="1603"/>
        <v>1.0457960926074785E-2</v>
      </c>
      <c r="EL422" s="19">
        <f t="shared" si="1604"/>
        <v>0.16462094835476881</v>
      </c>
      <c r="EM422" s="19">
        <f t="shared" si="1605"/>
        <v>0.20514172700813818</v>
      </c>
      <c r="EN422" s="19">
        <f t="shared" si="1606"/>
        <v>3.8528617802072389E-2</v>
      </c>
      <c r="EO422" s="19">
        <f t="shared" si="1607"/>
        <v>5.974354636595032E-2</v>
      </c>
      <c r="EP422" s="19">
        <f t="shared" si="1608"/>
        <v>0.13023128964868019</v>
      </c>
      <c r="EQ422" s="19">
        <f t="shared" si="1609"/>
        <v>3.4118817158049895E-2</v>
      </c>
      <c r="ER422" s="19">
        <f t="shared" si="1610"/>
        <v>1.8039182474492491E-2</v>
      </c>
      <c r="ES422" s="19">
        <f t="shared" si="1579"/>
        <v>1.8819198124765332E-2</v>
      </c>
      <c r="ET422" s="19">
        <f t="shared" si="1493"/>
        <v>8.9144264952016085E-3</v>
      </c>
      <c r="EU422" s="19">
        <f t="shared" si="1494"/>
        <v>3.8626189085267305E-2</v>
      </c>
      <c r="EV422" s="19">
        <f t="shared" si="1495"/>
        <v>6.0326271482508426E-3</v>
      </c>
      <c r="EW422" s="19">
        <f t="shared" si="1496"/>
        <v>7.6261204435657051E-3</v>
      </c>
      <c r="EX422" s="308"/>
      <c r="EY422" s="308"/>
      <c r="EZ422" s="308">
        <f t="shared" si="1532"/>
        <v>-1.3158975075824735E-2</v>
      </c>
      <c r="FA422" s="308">
        <f t="shared" si="1611"/>
        <v>-6.9779156658286564E-3</v>
      </c>
      <c r="FB422" s="308">
        <f t="shared" si="1612"/>
        <v>-2.1433303728917684E-2</v>
      </c>
      <c r="FC422" s="308">
        <f t="shared" si="1613"/>
        <v>-3.8657671690878345E-2</v>
      </c>
      <c r="FD422" s="308">
        <f t="shared" si="1614"/>
        <v>-6.6923438611251624E-3</v>
      </c>
      <c r="FE422" s="308">
        <f t="shared" si="1615"/>
        <v>3.7343953140421042E-2</v>
      </c>
      <c r="FF422" s="308">
        <f t="shared" si="1616"/>
        <v>-5.2491292391460609E-2</v>
      </c>
      <c r="FG422" s="308">
        <f t="shared" si="1617"/>
        <v>1.6348124196326856E-2</v>
      </c>
      <c r="FH422" s="308">
        <f t="shared" si="1618"/>
        <v>8.2757501940441507E-3</v>
      </c>
      <c r="FI422" s="308">
        <f t="shared" si="1619"/>
        <v>4.0619391301091094E-2</v>
      </c>
      <c r="FJ422" s="308">
        <f t="shared" si="1620"/>
        <v>-7.2718067623900998E-2</v>
      </c>
      <c r="FK422" s="308">
        <f t="shared" si="1621"/>
        <v>6.8530024886911869E-3</v>
      </c>
      <c r="FL422" s="308">
        <f t="shared" si="1622"/>
        <v>2.8924094237499586E-3</v>
      </c>
      <c r="FM422" s="308">
        <f t="shared" si="1623"/>
        <v>-8.0629991191871295E-2</v>
      </c>
      <c r="FN422" s="308">
        <f t="shared" si="1624"/>
        <v>1.006602237164551E-2</v>
      </c>
      <c r="FO422" s="308">
        <f t="shared" si="1625"/>
        <v>-9.4918538225553274E-3</v>
      </c>
      <c r="FP422" s="308">
        <f t="shared" si="1580"/>
        <v>-5.5167014395610725E-2</v>
      </c>
      <c r="FQ422" s="308">
        <f t="shared" si="1626"/>
        <v>1.123609189970263E-2</v>
      </c>
      <c r="FR422" s="308">
        <f t="shared" si="1627"/>
        <v>-2.8163097416831297E-2</v>
      </c>
      <c r="FS422" s="308">
        <f t="shared" si="1628"/>
        <v>-5.3038639916146053E-2</v>
      </c>
      <c r="FT422" s="308">
        <f t="shared" si="1629"/>
        <v>-6.0651320092824292E-2</v>
      </c>
      <c r="FU422" s="308"/>
      <c r="FV422" s="3"/>
      <c r="FW422" s="19">
        <f t="shared" si="1499"/>
        <v>0.97871722649300119</v>
      </c>
      <c r="FX422" s="19">
        <f t="shared" si="1533"/>
        <v>0.6759273511301418</v>
      </c>
      <c r="FY422" s="19">
        <f t="shared" si="1500"/>
        <v>0.85564153470584836</v>
      </c>
      <c r="FZ422" s="308"/>
      <c r="GA422" s="19">
        <f t="shared" si="1501"/>
        <v>1.0486004903177382</v>
      </c>
      <c r="GB422" s="19">
        <f t="shared" si="1534"/>
        <v>0.7365398463232613</v>
      </c>
      <c r="GC422" s="19">
        <f t="shared" si="1502"/>
        <v>0.89105781367895176</v>
      </c>
      <c r="GD422" s="308"/>
      <c r="GE422" s="19">
        <f t="shared" si="1503"/>
        <v>0.9449683386921337</v>
      </c>
      <c r="GF422" s="19">
        <f t="shared" si="1535"/>
        <v>0.71582943248156894</v>
      </c>
      <c r="GG422" s="19">
        <f t="shared" si="1504"/>
        <v>0.81542215730187129</v>
      </c>
      <c r="GH422" s="308"/>
      <c r="GI422" s="19" t="e">
        <f>#REF!</f>
        <v>#REF!</v>
      </c>
      <c r="GJ422" s="19" t="e">
        <f t="shared" si="1505"/>
        <v>#REF!</v>
      </c>
      <c r="GK422" s="308">
        <f t="shared" si="1506"/>
        <v>1.2164131626268062</v>
      </c>
      <c r="GM422" s="3"/>
      <c r="GN422" s="3"/>
      <c r="GO422" s="3"/>
    </row>
    <row r="423" spans="1:197" s="308" customFormat="1" hidden="1" x14ac:dyDescent="0.2">
      <c r="A423" s="320" t="s">
        <v>557</v>
      </c>
      <c r="B423" s="1">
        <f t="shared" si="1507"/>
        <v>2006</v>
      </c>
      <c r="C423" s="60">
        <f>Conversion_factors!$M68*C287+C362</f>
        <v>2004.435139142709</v>
      </c>
      <c r="D423" s="60">
        <f>Conversion_factors!$M68*D287+D362</f>
        <v>424.53649834348869</v>
      </c>
      <c r="E423" s="60">
        <f>Conversion_factors!$M68*E287+E362</f>
        <v>51.613724287309978</v>
      </c>
      <c r="F423" s="60">
        <f>Conversion_factors!$M68*F287+F362</f>
        <v>4.2829220060061658E-2</v>
      </c>
      <c r="G423" s="60">
        <f>Conversion_factors!$M68*G287+G362</f>
        <v>4.2829220060061658E-2</v>
      </c>
      <c r="H423" s="60">
        <f>Conversion_factors!$M68*H287+H362</f>
        <v>4.2829220060061658E-2</v>
      </c>
      <c r="I423" s="60">
        <f>Conversion_factors!$M68*I287+I362</f>
        <v>670.5011796262678</v>
      </c>
      <c r="J423" s="60">
        <f>Conversion_factors!$M68*J287+J362</f>
        <v>2912.5560865413199</v>
      </c>
      <c r="K423" s="60">
        <f>Conversion_factors!$M68*K287+K362</f>
        <v>238.52322212953024</v>
      </c>
      <c r="L423" s="60">
        <f>Conversion_factors!$M68*L287+L362</f>
        <v>3812.3460296785202</v>
      </c>
      <c r="M423" s="60">
        <f>Conversion_factors!$M68*M287+M362</f>
        <v>4424.986358333349</v>
      </c>
      <c r="N423" s="60">
        <f>Conversion_factors!$M68*N287+N362</f>
        <v>876.09031605886753</v>
      </c>
      <c r="O423" s="60">
        <f>Conversion_factors!$M68*O287+O362</f>
        <v>1476.0600475442411</v>
      </c>
      <c r="P423" s="60">
        <f>Conversion_factors!$M68*P287+P362</f>
        <v>2742.2285860213724</v>
      </c>
      <c r="Q423" s="60">
        <f>Conversion_factors!$M68*Q287+Q362</f>
        <v>842.09546549515676</v>
      </c>
      <c r="R423" s="60">
        <f>Conversion_factors!$M68*R287+R362</f>
        <v>443.87768856085921</v>
      </c>
      <c r="S423" s="60">
        <f>Conversion_factors!$M68*S287+S362</f>
        <v>433.22052492195007</v>
      </c>
      <c r="T423" s="60">
        <f>Conversion_factors!$M68*T287+T362</f>
        <v>212.70577920777993</v>
      </c>
      <c r="U423" s="60">
        <f>Conversion_factors!$M68*U287+U362</f>
        <v>907.62581314034946</v>
      </c>
      <c r="V423" s="60">
        <f>Conversion_factors!$M68*V287+V362</f>
        <v>136.08312498347226</v>
      </c>
      <c r="W423" s="60">
        <f>Conversion_factors!$M68*W287+W362</f>
        <v>176.94125403826777</v>
      </c>
      <c r="X423" s="124">
        <f t="shared" si="1433"/>
        <v>22786.555325714991</v>
      </c>
      <c r="Z423" s="19">
        <f t="shared" si="1434"/>
        <v>3.0326224931316839</v>
      </c>
      <c r="AA423" s="19">
        <f t="shared" si="1435"/>
        <v>6.1745296597082273</v>
      </c>
      <c r="AB423" s="19">
        <f t="shared" si="1436"/>
        <v>1.4880175480462023</v>
      </c>
      <c r="AC423" s="19">
        <f t="shared" si="1437"/>
        <v>6.4798732361567494E-5</v>
      </c>
      <c r="AD423" s="19">
        <f t="shared" si="1438"/>
        <v>6.2291532199207258E-4</v>
      </c>
      <c r="AE423" s="19">
        <f t="shared" si="1439"/>
        <v>1.2347613333179549E-3</v>
      </c>
      <c r="AF423" s="19">
        <f t="shared" si="1440"/>
        <v>5.8383858237103867</v>
      </c>
      <c r="AG423" s="19">
        <f t="shared" si="1441"/>
        <v>18.497100596678749</v>
      </c>
      <c r="AH423" s="19">
        <f t="shared" si="1442"/>
        <v>2.3923534882489377</v>
      </c>
      <c r="AI423" s="19">
        <f t="shared" si="1443"/>
        <v>8.465130875796568</v>
      </c>
      <c r="AJ423" s="19">
        <f t="shared" si="1444"/>
        <v>7.60981990169513</v>
      </c>
      <c r="AK423" s="19">
        <f t="shared" si="1445"/>
        <v>4.4862330255451868</v>
      </c>
      <c r="AL423" s="19">
        <f t="shared" si="1446"/>
        <v>12.872904494797258</v>
      </c>
      <c r="AM423" s="19">
        <f t="shared" si="1447"/>
        <v>13.842456130987173</v>
      </c>
      <c r="AN423" s="19">
        <f t="shared" si="1448"/>
        <v>2.8120351640359629</v>
      </c>
      <c r="AO423" s="19">
        <f t="shared" si="1449"/>
        <v>1.4564599718262239</v>
      </c>
      <c r="AP423" s="19">
        <f t="shared" si="1450"/>
        <v>1.0544168061201098</v>
      </c>
      <c r="AQ423" s="19">
        <f t="shared" si="1451"/>
        <v>1.9613777666804979</v>
      </c>
      <c r="AR423" s="19">
        <f t="shared" si="1452"/>
        <v>1.2415408787859004</v>
      </c>
      <c r="AS423" s="19">
        <f t="shared" si="1453"/>
        <v>1.6810439543217859</v>
      </c>
      <c r="AT423" s="19">
        <f t="shared" si="1454"/>
        <v>1.2068886973716459</v>
      </c>
      <c r="AU423" s="19">
        <f t="shared" si="1455"/>
        <v>13.940208164817916</v>
      </c>
      <c r="AV423" s="19">
        <f t="shared" si="1456"/>
        <v>12.169147210813501</v>
      </c>
      <c r="AW423" s="19">
        <f t="shared" si="1457"/>
        <v>7.1991841394587981</v>
      </c>
      <c r="AX423" s="250">
        <f t="shared" si="1508"/>
        <v>1.1169182527082693</v>
      </c>
      <c r="AY423" s="250">
        <f t="shared" si="1509"/>
        <v>0.94644271724581441</v>
      </c>
      <c r="AZ423" s="250">
        <f t="shared" si="1510"/>
        <v>1.0251402068282693</v>
      </c>
      <c r="BA423" s="250">
        <f t="shared" si="1511"/>
        <v>0.74600798961887071</v>
      </c>
      <c r="BB423" s="250">
        <f t="shared" si="1512"/>
        <v>0.98226260014040045</v>
      </c>
      <c r="BC423" s="250">
        <f t="shared" si="1513"/>
        <v>2.2186942897921034</v>
      </c>
      <c r="BD423" s="250">
        <f t="shared" si="1514"/>
        <v>1.0769979048474014</v>
      </c>
      <c r="BE423" s="250">
        <f t="shared" si="1515"/>
        <v>0.98999711239457233</v>
      </c>
      <c r="BF423" s="250">
        <f t="shared" si="1516"/>
        <v>1.4491597945623156</v>
      </c>
      <c r="BG423" s="250">
        <f t="shared" si="1517"/>
        <v>0.94260139552826905</v>
      </c>
      <c r="BH423" s="250">
        <f t="shared" si="1518"/>
        <v>0.88166217732241947</v>
      </c>
      <c r="BI423" s="250">
        <f t="shared" si="1519"/>
        <v>0.99078385458883478</v>
      </c>
      <c r="BJ423" s="250">
        <f t="shared" si="1520"/>
        <v>0.86103558631760468</v>
      </c>
      <c r="BK423" s="250">
        <f t="shared" si="1521"/>
        <v>0.63117328091471925</v>
      </c>
      <c r="BL423" s="250">
        <f t="shared" si="1522"/>
        <v>1.0526518211646763</v>
      </c>
      <c r="BM423" s="250">
        <f t="shared" si="1523"/>
        <v>0.92256247314870143</v>
      </c>
      <c r="BN423" s="250">
        <f t="shared" si="1524"/>
        <v>0.12786530724832038</v>
      </c>
      <c r="BO423" s="250">
        <f t="shared" si="1525"/>
        <v>0.77844547215462689</v>
      </c>
      <c r="BP423" s="250">
        <f t="shared" si="1526"/>
        <v>0.83203938659724641</v>
      </c>
      <c r="BQ423" s="250">
        <f t="shared" si="1527"/>
        <v>0.97477969183789459</v>
      </c>
      <c r="BR423" s="250">
        <f t="shared" si="1528"/>
        <v>0.84524236272042841</v>
      </c>
      <c r="BS423" s="250">
        <f t="shared" si="1529"/>
        <v>0.59793481180027619</v>
      </c>
      <c r="BU423" s="3"/>
      <c r="BV423" s="9">
        <f t="shared" si="1459"/>
        <v>2.0379776555988185</v>
      </c>
      <c r="BW423" s="9">
        <f t="shared" si="1460"/>
        <v>0.59793481180027619</v>
      </c>
      <c r="BX423" s="9">
        <f t="shared" si="1461"/>
        <v>0.90619089118374996</v>
      </c>
      <c r="BY423" s="9">
        <f t="shared" si="1462"/>
        <v>0.77032985559540901</v>
      </c>
      <c r="BZ423" s="9">
        <f t="shared" si="1463"/>
        <v>0.8565630314323438</v>
      </c>
      <c r="CA423" s="9">
        <f t="shared" si="1464"/>
        <v>1.2185831462990528</v>
      </c>
      <c r="CB423" s="9">
        <f t="shared" si="1465"/>
        <v>1.2185777859536477</v>
      </c>
      <c r="CC423" s="9"/>
      <c r="CD423" s="9">
        <f t="shared" si="1466"/>
        <v>0.69806589834745314</v>
      </c>
      <c r="CE423" s="9">
        <f t="shared" si="1467"/>
        <v>0.59793744202803678</v>
      </c>
      <c r="CF423" s="308">
        <f>BY423/BEA_Output_Data!$AU43</f>
        <v>0.99682777756103891</v>
      </c>
      <c r="CG423" s="35"/>
      <c r="CH423" s="308">
        <f t="shared" si="1468"/>
        <v>2006</v>
      </c>
      <c r="CI423" s="19">
        <f t="shared" si="1469"/>
        <v>8.7965693387656183E-2</v>
      </c>
      <c r="CJ423" s="19">
        <f t="shared" si="1563"/>
        <v>1.8631008165784165E-2</v>
      </c>
      <c r="CK423" s="19">
        <f t="shared" si="1564"/>
        <v>2.2650955157343623E-3</v>
      </c>
      <c r="CL423" s="19">
        <f t="shared" si="1565"/>
        <v>1.8795829140409037E-6</v>
      </c>
      <c r="CM423" s="19">
        <f t="shared" si="1566"/>
        <v>1.8795829140409037E-6</v>
      </c>
      <c r="CN423" s="19">
        <f t="shared" si="1567"/>
        <v>1.8795829140409037E-6</v>
      </c>
      <c r="CO423" s="19">
        <f t="shared" si="1568"/>
        <v>2.9425297946179541E-2</v>
      </c>
      <c r="CP423" s="19">
        <f t="shared" si="1569"/>
        <v>0.12781906018302178</v>
      </c>
      <c r="CQ423" s="19">
        <f t="shared" si="1570"/>
        <v>1.0467717420208441E-2</v>
      </c>
      <c r="CR423" s="19">
        <f t="shared" si="1571"/>
        <v>0.16730681646190843</v>
      </c>
      <c r="CS423" s="19">
        <f t="shared" si="1572"/>
        <v>0.19419286044256462</v>
      </c>
      <c r="CT423" s="19">
        <f t="shared" si="1573"/>
        <v>3.8447685643392779E-2</v>
      </c>
      <c r="CU423" s="19">
        <f t="shared" si="1574"/>
        <v>6.4777673783737014E-2</v>
      </c>
      <c r="CV423" s="19">
        <f t="shared" si="1575"/>
        <v>0.12034414797776492</v>
      </c>
      <c r="CW423" s="19">
        <f t="shared" si="1576"/>
        <v>3.6955803694683001E-2</v>
      </c>
      <c r="CX423" s="19">
        <f t="shared" si="1577"/>
        <v>1.9479806500631369E-2</v>
      </c>
      <c r="CY423" s="19">
        <f t="shared" si="1562"/>
        <v>1.9012111252860314E-2</v>
      </c>
      <c r="CZ423" s="19">
        <f t="shared" si="1429"/>
        <v>9.3347053193133609E-3</v>
      </c>
      <c r="DA423" s="19">
        <f t="shared" si="1430"/>
        <v>3.983163756726666E-2</v>
      </c>
      <c r="DB423" s="19">
        <f t="shared" si="1431"/>
        <v>5.9720797214970131E-3</v>
      </c>
      <c r="DC423" s="19">
        <f t="shared" si="1432"/>
        <v>7.7651602670539121E-3</v>
      </c>
      <c r="DF423" s="19">
        <f t="shared" si="1530"/>
        <v>8.4850392186224421E-2</v>
      </c>
      <c r="DG423" s="19">
        <f t="shared" si="1581"/>
        <v>1.9438697786715649E-2</v>
      </c>
      <c r="DH423" s="19">
        <f t="shared" si="1582"/>
        <v>2.4321921870600416E-3</v>
      </c>
      <c r="DI423" s="19">
        <f t="shared" si="1583"/>
        <v>1.8812547898200747E-6</v>
      </c>
      <c r="DJ423" s="19">
        <f t="shared" si="1584"/>
        <v>1.8812547898200747E-6</v>
      </c>
      <c r="DK423" s="19">
        <f t="shared" si="1585"/>
        <v>1.8812547898200747E-6</v>
      </c>
      <c r="DL423" s="19">
        <f t="shared" si="1586"/>
        <v>2.8873543431422087E-2</v>
      </c>
      <c r="DM423" s="19">
        <f t="shared" si="1587"/>
        <v>0.12769235331672271</v>
      </c>
      <c r="DN423" s="19">
        <f t="shared" si="1588"/>
        <v>1.0469636127608754E-2</v>
      </c>
      <c r="DO423" s="19">
        <f t="shared" si="1589"/>
        <v>0.16983072478769717</v>
      </c>
      <c r="DP423" s="19">
        <f t="shared" si="1590"/>
        <v>0.19627107227751506</v>
      </c>
      <c r="DQ423" s="19">
        <f t="shared" si="1591"/>
        <v>3.8624652520183274E-2</v>
      </c>
      <c r="DR423" s="19">
        <f t="shared" si="1592"/>
        <v>6.2743168613559677E-2</v>
      </c>
      <c r="DS423" s="19">
        <f t="shared" si="1593"/>
        <v>0.12261904239092264</v>
      </c>
      <c r="DT423" s="19">
        <f t="shared" si="1594"/>
        <v>3.5971320270364947E-2</v>
      </c>
      <c r="DU423" s="19">
        <f t="shared" si="1595"/>
        <v>1.9026292087555824E-2</v>
      </c>
      <c r="DV423" s="19">
        <f t="shared" si="1578"/>
        <v>1.8905169320734393E-2</v>
      </c>
      <c r="DW423" s="19">
        <f t="shared" si="1487"/>
        <v>9.1799753341840311E-3</v>
      </c>
      <c r="DX423" s="19">
        <f t="shared" si="1488"/>
        <v>3.9261169383645926E-2</v>
      </c>
      <c r="DY423" s="19">
        <f t="shared" si="1489"/>
        <v>5.9702088478518689E-3</v>
      </c>
      <c r="DZ423" s="19">
        <f t="shared" si="1490"/>
        <v>7.7061258458023824E-3</v>
      </c>
      <c r="EA423" s="19">
        <f t="shared" si="1491"/>
        <v>0.99987138048014024</v>
      </c>
      <c r="EC423" s="19">
        <f t="shared" si="1531"/>
        <v>8.4861307006786305E-2</v>
      </c>
      <c r="ED423" s="19">
        <f t="shared" si="1596"/>
        <v>1.9441198304307048E-2</v>
      </c>
      <c r="EE423" s="19">
        <f t="shared" si="1597"/>
        <v>2.4325050546922327E-3</v>
      </c>
      <c r="EF423" s="19">
        <f t="shared" si="1598"/>
        <v>1.8814967870334406E-6</v>
      </c>
      <c r="EG423" s="19">
        <f t="shared" si="1599"/>
        <v>1.8814967870334406E-6</v>
      </c>
      <c r="EH423" s="19">
        <f t="shared" si="1600"/>
        <v>1.8814967870334406E-6</v>
      </c>
      <c r="EI423" s="19">
        <f t="shared" si="1601"/>
        <v>2.8877257610430807E-2</v>
      </c>
      <c r="EJ423" s="19">
        <f t="shared" si="1602"/>
        <v>0.12770877915857998</v>
      </c>
      <c r="EK423" s="19">
        <f t="shared" si="1603"/>
        <v>1.0470982900401864E-2</v>
      </c>
      <c r="EL423" s="19">
        <f t="shared" si="1604"/>
        <v>0.16985257114384464</v>
      </c>
      <c r="EM423" s="19">
        <f t="shared" si="1605"/>
        <v>0.19629631981592002</v>
      </c>
      <c r="EN423" s="19">
        <f t="shared" si="1606"/>
        <v>3.8629621043494253E-2</v>
      </c>
      <c r="EO423" s="19">
        <f t="shared" si="1607"/>
        <v>6.2751239647873797E-2</v>
      </c>
      <c r="EP423" s="19">
        <f t="shared" si="1608"/>
        <v>0.12263481562202604</v>
      </c>
      <c r="EQ423" s="19">
        <f t="shared" si="1609"/>
        <v>3.5975947479456254E-2</v>
      </c>
      <c r="ER423" s="19">
        <f t="shared" si="1610"/>
        <v>1.9028739554900913E-2</v>
      </c>
      <c r="ES423" s="19">
        <f t="shared" si="1579"/>
        <v>1.890760120732338E-2</v>
      </c>
      <c r="ET423" s="19">
        <f t="shared" si="1493"/>
        <v>9.1811562100875301E-3</v>
      </c>
      <c r="EU423" s="19">
        <f t="shared" si="1494"/>
        <v>3.9266219785981507E-2</v>
      </c>
      <c r="EV423" s="19">
        <f t="shared" si="1495"/>
        <v>5.9709768320250975E-3</v>
      </c>
      <c r="EW423" s="19">
        <f t="shared" si="1496"/>
        <v>7.70711713150734E-3</v>
      </c>
      <c r="EZ423" s="308">
        <f t="shared" si="1532"/>
        <v>7.2462876331931173E-2</v>
      </c>
      <c r="FA423" s="308">
        <f t="shared" si="1611"/>
        <v>2.1154829037031531E-2</v>
      </c>
      <c r="FB423" s="308">
        <f t="shared" si="1612"/>
        <v>-7.1084720362472403E-2</v>
      </c>
      <c r="FC423" s="308">
        <f t="shared" si="1613"/>
        <v>-1.8682537266820557E-3</v>
      </c>
      <c r="FD423" s="308">
        <f t="shared" si="1614"/>
        <v>0.10366195902224463</v>
      </c>
      <c r="FE423" s="308">
        <f t="shared" si="1615"/>
        <v>6.7839964910646436E-2</v>
      </c>
      <c r="FF423" s="308">
        <f t="shared" si="1616"/>
        <v>2.5261790299678125E-2</v>
      </c>
      <c r="FG423" s="308">
        <f t="shared" si="1617"/>
        <v>1.5328476836892735E-2</v>
      </c>
      <c r="FH423" s="308">
        <f t="shared" si="1618"/>
        <v>1.4263618700909288E-2</v>
      </c>
      <c r="FI423" s="308">
        <f t="shared" si="1619"/>
        <v>-1.5474127941029613E-2</v>
      </c>
      <c r="FJ423" s="308">
        <f t="shared" si="1620"/>
        <v>-3.174865976859377E-2</v>
      </c>
      <c r="FK423" s="308">
        <f t="shared" si="1621"/>
        <v>-1.401569866579769E-3</v>
      </c>
      <c r="FL423" s="308">
        <f t="shared" si="1622"/>
        <v>4.4798756110693769E-2</v>
      </c>
      <c r="FM423" s="308">
        <f t="shared" si="1623"/>
        <v>-2.0577818623701574E-2</v>
      </c>
      <c r="FN423" s="308">
        <f t="shared" si="1624"/>
        <v>6.6060973036981673E-3</v>
      </c>
      <c r="FO423" s="308">
        <f t="shared" si="1625"/>
        <v>4.4674510060150495E-3</v>
      </c>
      <c r="FP423" s="308">
        <f t="shared" si="1580"/>
        <v>-6.906263800760204E-2</v>
      </c>
      <c r="FQ423" s="308">
        <f t="shared" si="1626"/>
        <v>3.3961860335230985E-2</v>
      </c>
      <c r="FR423" s="308">
        <f t="shared" si="1627"/>
        <v>2.7824279115406504E-2</v>
      </c>
      <c r="FS423" s="308">
        <f t="shared" si="1628"/>
        <v>2.0466745562058099E-2</v>
      </c>
      <c r="FT423" s="308">
        <f t="shared" si="1629"/>
        <v>-8.3636194860867031E-3</v>
      </c>
      <c r="FV423" s="3"/>
      <c r="FW423" s="19">
        <f t="shared" si="1499"/>
        <v>1.0010769658660998</v>
      </c>
      <c r="FX423" s="19">
        <f t="shared" si="1533"/>
        <v>0.67665530181527223</v>
      </c>
      <c r="FY423" s="19">
        <f t="shared" si="1500"/>
        <v>0.8565630314323438</v>
      </c>
      <c r="GA423" s="19">
        <f t="shared" si="1501"/>
        <v>1.0169832723224967</v>
      </c>
      <c r="GB423" s="19">
        <f t="shared" si="1534"/>
        <v>0.74904870310973914</v>
      </c>
      <c r="GC423" s="19">
        <f t="shared" si="1502"/>
        <v>0.90619089118374996</v>
      </c>
      <c r="GE423" s="19">
        <f t="shared" si="1503"/>
        <v>0.94470066663914687</v>
      </c>
      <c r="GF423" s="19">
        <f t="shared" si="1535"/>
        <v>0.6762445420652603</v>
      </c>
      <c r="GG423" s="19">
        <f t="shared" si="1504"/>
        <v>0.77032985559540901</v>
      </c>
      <c r="GI423" s="19" t="e">
        <f>#REF!</f>
        <v>#REF!</v>
      </c>
      <c r="GJ423" s="19" t="e">
        <f t="shared" si="1505"/>
        <v>#REF!</v>
      </c>
      <c r="GK423" s="308">
        <f t="shared" si="1506"/>
        <v>1.2185777859536477</v>
      </c>
      <c r="GM423" s="3"/>
      <c r="GN423" s="3"/>
      <c r="GO423" s="3"/>
    </row>
    <row r="424" spans="1:197" s="308" customFormat="1" hidden="1" x14ac:dyDescent="0.2">
      <c r="A424" s="320" t="s">
        <v>557</v>
      </c>
      <c r="B424" s="1">
        <f t="shared" si="1507"/>
        <v>2007</v>
      </c>
      <c r="C424" s="60">
        <f>Conversion_factors!$M69*C288+C363</f>
        <v>2024.0257109261495</v>
      </c>
      <c r="D424" s="60">
        <f>Conversion_factors!$M69*D288+D363</f>
        <v>342.33824253933392</v>
      </c>
      <c r="E424" s="60">
        <f>Conversion_factors!$M69*E288+E363</f>
        <v>34.435512401939782</v>
      </c>
      <c r="F424" s="60">
        <f>Conversion_factors!$M69*F288+F363</f>
        <v>4.2829220060061658E-2</v>
      </c>
      <c r="G424" s="60">
        <f>Conversion_factors!$M69*G288+G363</f>
        <v>4.2829220060061658E-2</v>
      </c>
      <c r="H424" s="60">
        <f>Conversion_factors!$M69*H288+H363</f>
        <v>4.2829220060061658E-2</v>
      </c>
      <c r="I424" s="60">
        <f>Conversion_factors!$M69*I288+I363</f>
        <v>662.3464087832358</v>
      </c>
      <c r="J424" s="60">
        <f>Conversion_factors!$M69*J288+J363</f>
        <v>2912.7134849851222</v>
      </c>
      <c r="K424" s="60">
        <f>Conversion_factors!$M69*K288+K363</f>
        <v>229.34182172424926</v>
      </c>
      <c r="L424" s="60">
        <f>Conversion_factors!$M69*L288+L363</f>
        <v>3808.9613353181126</v>
      </c>
      <c r="M424" s="60">
        <f>Conversion_factors!$M69*M288+M363</f>
        <v>4607.1696513843863</v>
      </c>
      <c r="N424" s="60">
        <f>Conversion_factors!$M69*N288+N363</f>
        <v>824.5363841375181</v>
      </c>
      <c r="O424" s="60">
        <f>Conversion_factors!$M69*O288+O363</f>
        <v>1394.9904273431889</v>
      </c>
      <c r="P424" s="60">
        <f>Conversion_factors!$M69*P288+P363</f>
        <v>2935.8375447024418</v>
      </c>
      <c r="Q424" s="60">
        <f>Conversion_factors!$M69*Q288+Q363</f>
        <v>768.95504241154356</v>
      </c>
      <c r="R424" s="60">
        <f>Conversion_factors!$M69*R288+R363</f>
        <v>446.72272325697986</v>
      </c>
      <c r="S424" s="60">
        <f>Conversion_factors!$M69*S288+S363</f>
        <v>440.38073105699345</v>
      </c>
      <c r="T424" s="60">
        <f>Conversion_factors!$M69*T288+T363</f>
        <v>218.27628253813432</v>
      </c>
      <c r="U424" s="60">
        <f>Conversion_factors!$M69*U288+U363</f>
        <v>896.32929612151963</v>
      </c>
      <c r="V424" s="60">
        <f>Conversion_factors!$M69*V288+V363</f>
        <v>124.49096709794543</v>
      </c>
      <c r="W424" s="60">
        <f>Conversion_factors!$M69*W288+W363</f>
        <v>163.35272481143116</v>
      </c>
      <c r="X424" s="124">
        <f t="shared" si="1433"/>
        <v>22835.332779200406</v>
      </c>
      <c r="Z424" s="19">
        <f t="shared" si="1434"/>
        <v>3.0431564430905285</v>
      </c>
      <c r="AA424" s="19">
        <f t="shared" si="1435"/>
        <v>5.6745508638530282</v>
      </c>
      <c r="AB424" s="19">
        <f t="shared" si="1436"/>
        <v>1.3113596820260294</v>
      </c>
      <c r="AC424" s="19">
        <f t="shared" si="1437"/>
        <v>6.4394447301106602E-5</v>
      </c>
      <c r="AD424" s="19">
        <f t="shared" si="1438"/>
        <v>7.099311659930893E-4</v>
      </c>
      <c r="AE424" s="19">
        <f t="shared" si="1439"/>
        <v>1.6310055661091748E-3</v>
      </c>
      <c r="AF424" s="19">
        <f t="shared" si="1440"/>
        <v>6.1869779942081626</v>
      </c>
      <c r="AG424" s="19">
        <f t="shared" si="1441"/>
        <v>18.30111100795612</v>
      </c>
      <c r="AH424" s="19">
        <f t="shared" si="1442"/>
        <v>2.2469163809487336</v>
      </c>
      <c r="AI424" s="19">
        <f t="shared" si="1443"/>
        <v>8.2356807998424326</v>
      </c>
      <c r="AJ424" s="19">
        <f t="shared" si="1444"/>
        <v>7.4360578593382352</v>
      </c>
      <c r="AK424" s="19">
        <f t="shared" si="1445"/>
        <v>4.2922781979383418</v>
      </c>
      <c r="AL424" s="19">
        <f t="shared" si="1446"/>
        <v>12.2718593392398</v>
      </c>
      <c r="AM424" s="19">
        <f t="shared" si="1447"/>
        <v>14.34802460062501</v>
      </c>
      <c r="AN424" s="19">
        <f t="shared" si="1448"/>
        <v>2.4707893606040963</v>
      </c>
      <c r="AO424" s="19">
        <f t="shared" si="1449"/>
        <v>1.4168382057639135</v>
      </c>
      <c r="AP424" s="19">
        <f t="shared" si="1450"/>
        <v>0.98357092005075175</v>
      </c>
      <c r="AQ424" s="19">
        <f t="shared" si="1451"/>
        <v>1.9456880052009329</v>
      </c>
      <c r="AR424" s="19">
        <f t="shared" si="1452"/>
        <v>1.1346306672085036</v>
      </c>
      <c r="AS424" s="19">
        <f t="shared" si="1453"/>
        <v>1.6260258190918775</v>
      </c>
      <c r="AT424" s="19">
        <f t="shared" si="1454"/>
        <v>1.1442100394438355</v>
      </c>
      <c r="AU424" s="19">
        <f t="shared" si="1455"/>
        <v>13.492320831460663</v>
      </c>
      <c r="AV424" s="19">
        <f t="shared" si="1456"/>
        <v>12.255157370753425</v>
      </c>
      <c r="AW424" s="19">
        <f t="shared" si="1457"/>
        <v>7.2316307685933019</v>
      </c>
      <c r="AX424" s="250">
        <f t="shared" si="1508"/>
        <v>1.120797918248176</v>
      </c>
      <c r="AY424" s="250">
        <f t="shared" si="1509"/>
        <v>0.86980509200249412</v>
      </c>
      <c r="AZ424" s="250">
        <f t="shared" si="1510"/>
        <v>0.90343527025171644</v>
      </c>
      <c r="BA424" s="250">
        <f t="shared" si="1511"/>
        <v>0.74135357935194623</v>
      </c>
      <c r="BB424" s="250">
        <f t="shared" si="1512"/>
        <v>1.1194761284712027</v>
      </c>
      <c r="BC424" s="250">
        <f t="shared" si="1513"/>
        <v>2.9306900357996035</v>
      </c>
      <c r="BD424" s="250">
        <f t="shared" si="1514"/>
        <v>1.1413021575310174</v>
      </c>
      <c r="BE424" s="250">
        <f t="shared" si="1515"/>
        <v>0.97950740748754273</v>
      </c>
      <c r="BF424" s="250">
        <f t="shared" si="1516"/>
        <v>1.3610617732740125</v>
      </c>
      <c r="BG424" s="250">
        <f t="shared" si="1517"/>
        <v>0.91705188365754042</v>
      </c>
      <c r="BH424" s="250">
        <f t="shared" si="1518"/>
        <v>0.86153037097490726</v>
      </c>
      <c r="BI424" s="250">
        <f t="shared" si="1519"/>
        <v>0.94794896156874475</v>
      </c>
      <c r="BJ424" s="250">
        <f t="shared" si="1520"/>
        <v>0.82083321643845786</v>
      </c>
      <c r="BK424" s="250">
        <f t="shared" si="1521"/>
        <v>0.6542256429152763</v>
      </c>
      <c r="BL424" s="250">
        <f t="shared" si="1522"/>
        <v>0.92491052509503602</v>
      </c>
      <c r="BM424" s="250">
        <f t="shared" si="1523"/>
        <v>0.89746493858128673</v>
      </c>
      <c r="BN424" s="250">
        <f t="shared" si="1524"/>
        <v>0.11927408323049485</v>
      </c>
      <c r="BO424" s="250">
        <f t="shared" si="1525"/>
        <v>0.77221840871461234</v>
      </c>
      <c r="BP424" s="250">
        <f t="shared" si="1526"/>
        <v>0.76039172007109346</v>
      </c>
      <c r="BQ424" s="250">
        <f t="shared" si="1527"/>
        <v>0.94287656356630645</v>
      </c>
      <c r="BR424" s="250">
        <f t="shared" si="1528"/>
        <v>0.80134547559701375</v>
      </c>
      <c r="BS424" s="250">
        <f t="shared" si="1529"/>
        <v>0.57872366192271663</v>
      </c>
      <c r="BU424" s="3"/>
      <c r="BV424" s="9">
        <f t="shared" si="1459"/>
        <v>2.1101371578391284</v>
      </c>
      <c r="BW424" s="9">
        <f t="shared" si="1460"/>
        <v>0.57872366192271663</v>
      </c>
      <c r="BX424" s="9">
        <f t="shared" si="1461"/>
        <v>0.92023183252009955</v>
      </c>
      <c r="BY424" s="9">
        <f t="shared" si="1462"/>
        <v>0.75028860849167922</v>
      </c>
      <c r="BZ424" s="9">
        <f t="shared" si="1463"/>
        <v>0.83819991123613113</v>
      </c>
      <c r="CA424" s="9">
        <f t="shared" si="1464"/>
        <v>1.2211918593347322</v>
      </c>
      <c r="CB424" s="9">
        <f t="shared" si="1465"/>
        <v>1.2211863031438541</v>
      </c>
      <c r="CC424" s="9"/>
      <c r="CD424" s="9">
        <f t="shared" si="1466"/>
        <v>0.69043946111125354</v>
      </c>
      <c r="CE424" s="9">
        <f t="shared" si="1467"/>
        <v>0.57872629501737494</v>
      </c>
      <c r="CF424" s="308">
        <f>BY424/BEA_Output_Data!$AU44</f>
        <v>0.96689371584166983</v>
      </c>
      <c r="CG424" s="35"/>
      <c r="CH424" s="308">
        <f t="shared" si="1468"/>
        <v>2007</v>
      </c>
      <c r="CI424" s="19">
        <f t="shared" si="1469"/>
        <v>8.8635700232480782E-2</v>
      </c>
      <c r="CJ424" s="19">
        <f t="shared" si="1563"/>
        <v>1.4991602962368613E-2</v>
      </c>
      <c r="CK424" s="19">
        <f t="shared" si="1564"/>
        <v>1.5079925803974012E-3</v>
      </c>
      <c r="CL424" s="19">
        <f t="shared" si="1565"/>
        <v>1.8755680275906778E-6</v>
      </c>
      <c r="CM424" s="19">
        <f t="shared" si="1566"/>
        <v>1.8755680275906778E-6</v>
      </c>
      <c r="CN424" s="19">
        <f t="shared" si="1567"/>
        <v>1.8755680275906778E-6</v>
      </c>
      <c r="CO424" s="19">
        <f t="shared" si="1568"/>
        <v>2.9005332008410007E-2</v>
      </c>
      <c r="CP424" s="19">
        <f t="shared" si="1569"/>
        <v>0.12755292480949396</v>
      </c>
      <c r="CQ424" s="19">
        <f t="shared" si="1570"/>
        <v>1.0043287914470227E-2</v>
      </c>
      <c r="CR424" s="19">
        <f t="shared" si="1571"/>
        <v>0.16680121862675504</v>
      </c>
      <c r="CS424" s="19">
        <f t="shared" si="1572"/>
        <v>0.20175618616694008</v>
      </c>
      <c r="CT424" s="19">
        <f t="shared" si="1573"/>
        <v>3.6107920655684432E-2</v>
      </c>
      <c r="CU424" s="19">
        <f t="shared" si="1574"/>
        <v>6.1089121881062219E-2</v>
      </c>
      <c r="CV424" s="19">
        <f t="shared" si="1575"/>
        <v>0.1285655686777008</v>
      </c>
      <c r="CW424" s="19">
        <f t="shared" si="1576"/>
        <v>3.3673914448575384E-2</v>
      </c>
      <c r="CX424" s="19">
        <f t="shared" si="1577"/>
        <v>1.9562785774853163E-2</v>
      </c>
      <c r="CY424" s="19">
        <f t="shared" si="1562"/>
        <v>1.9285058611368908E-2</v>
      </c>
      <c r="CZ424" s="19">
        <f t="shared" si="1429"/>
        <v>9.5587081935128004E-3</v>
      </c>
      <c r="DA424" s="19">
        <f t="shared" si="1430"/>
        <v>3.9251860473780459E-2</v>
      </c>
      <c r="DB424" s="19">
        <f t="shared" si="1431"/>
        <v>5.4516817557105279E-3</v>
      </c>
      <c r="DC424" s="19">
        <f t="shared" si="1432"/>
        <v>7.1535075223524312E-3</v>
      </c>
      <c r="DF424" s="19">
        <f t="shared" si="1530"/>
        <v>8.8300273152695036E-2</v>
      </c>
      <c r="DG424" s="19">
        <f t="shared" si="1581"/>
        <v>1.6745442596459131E-2</v>
      </c>
      <c r="DH424" s="19">
        <f t="shared" si="1582"/>
        <v>1.8609464182695878E-3</v>
      </c>
      <c r="DI424" s="19">
        <f t="shared" si="1583"/>
        <v>1.8775747553843825E-6</v>
      </c>
      <c r="DJ424" s="19">
        <f t="shared" si="1584"/>
        <v>1.8775747553843825E-6</v>
      </c>
      <c r="DK424" s="19">
        <f t="shared" si="1585"/>
        <v>1.8775747553843825E-6</v>
      </c>
      <c r="DL424" s="19">
        <f t="shared" si="1586"/>
        <v>2.9214811891217211E-2</v>
      </c>
      <c r="DM424" s="19">
        <f t="shared" si="1587"/>
        <v>0.12768594627084381</v>
      </c>
      <c r="DN424" s="19">
        <f t="shared" si="1588"/>
        <v>1.0254038729840074E-2</v>
      </c>
      <c r="DO424" s="19">
        <f t="shared" si="1589"/>
        <v>0.16705389002603421</v>
      </c>
      <c r="DP424" s="19">
        <f t="shared" si="1590"/>
        <v>0.19795044214938515</v>
      </c>
      <c r="DQ424" s="19">
        <f t="shared" si="1591"/>
        <v>3.7265561864125211E-2</v>
      </c>
      <c r="DR424" s="19">
        <f t="shared" si="1592"/>
        <v>6.2915378078166426E-2</v>
      </c>
      <c r="DS424" s="19">
        <f t="shared" si="1593"/>
        <v>0.12440958660263483</v>
      </c>
      <c r="DT424" s="19">
        <f t="shared" si="1594"/>
        <v>3.5289428309322975E-2</v>
      </c>
      <c r="DU424" s="19">
        <f t="shared" si="1595"/>
        <v>1.9521266744337608E-2</v>
      </c>
      <c r="DV424" s="19">
        <f t="shared" si="1578"/>
        <v>1.9148260707678999E-2</v>
      </c>
      <c r="DW424" s="19">
        <f t="shared" si="1487"/>
        <v>9.4462641050746757E-3</v>
      </c>
      <c r="DX424" s="19">
        <f t="shared" si="1488"/>
        <v>3.9541040599879021E-2</v>
      </c>
      <c r="DY424" s="19">
        <f t="shared" si="1489"/>
        <v>5.7079275154774522E-3</v>
      </c>
      <c r="DZ424" s="19">
        <f t="shared" si="1490"/>
        <v>7.4551524788266923E-3</v>
      </c>
      <c r="EA424" s="19">
        <f t="shared" si="1491"/>
        <v>0.99977129096453432</v>
      </c>
      <c r="EC424" s="19">
        <f t="shared" si="1531"/>
        <v>8.83204728428508E-2</v>
      </c>
      <c r="ED424" s="19">
        <f t="shared" si="1596"/>
        <v>1.6749273306601836E-2</v>
      </c>
      <c r="EE424" s="19">
        <f t="shared" si="1597"/>
        <v>1.8613721308942874E-3</v>
      </c>
      <c r="EF424" s="19">
        <f t="shared" si="1598"/>
        <v>1.8780042719300161E-6</v>
      </c>
      <c r="EG424" s="19">
        <f t="shared" si="1599"/>
        <v>1.8780042719300161E-6</v>
      </c>
      <c r="EH424" s="19">
        <f t="shared" si="1600"/>
        <v>1.8780042719300161E-6</v>
      </c>
      <c r="EI424" s="19">
        <f t="shared" si="1601"/>
        <v>2.9221495111178955E-2</v>
      </c>
      <c r="EJ424" s="19">
        <f t="shared" si="1602"/>
        <v>0.12771515588095969</v>
      </c>
      <c r="EK424" s="19">
        <f t="shared" si="1603"/>
        <v>1.0256384457636745E-2</v>
      </c>
      <c r="EL424" s="19">
        <f t="shared" si="1604"/>
        <v>0.16709210550031711</v>
      </c>
      <c r="EM424" s="19">
        <f t="shared" si="1605"/>
        <v>0.1979957255608045</v>
      </c>
      <c r="EN424" s="19">
        <f t="shared" si="1606"/>
        <v>3.7274086784561573E-2</v>
      </c>
      <c r="EO424" s="19">
        <f t="shared" si="1607"/>
        <v>6.2929770685321948E-2</v>
      </c>
      <c r="EP424" s="19">
        <f t="shared" si="1608"/>
        <v>0.12443804670827271</v>
      </c>
      <c r="EQ424" s="19">
        <f t="shared" si="1609"/>
        <v>3.5297501166769177E-2</v>
      </c>
      <c r="ER424" s="19">
        <f t="shared" si="1610"/>
        <v>1.9525732455774329E-2</v>
      </c>
      <c r="ES424" s="19">
        <f t="shared" si="1579"/>
        <v>1.9152641089749255E-2</v>
      </c>
      <c r="ET424" s="19">
        <f t="shared" si="1493"/>
        <v>9.448425045253445E-3</v>
      </c>
      <c r="EU424" s="19">
        <f t="shared" si="1494"/>
        <v>3.9550086061914826E-2</v>
      </c>
      <c r="EV424" s="19">
        <f t="shared" si="1495"/>
        <v>5.7092332687115879E-3</v>
      </c>
      <c r="EW424" s="19">
        <f t="shared" si="1496"/>
        <v>7.4568579296113782E-3</v>
      </c>
      <c r="EZ424" s="308">
        <f t="shared" si="1532"/>
        <v>3.4675259334496071E-3</v>
      </c>
      <c r="FA424" s="308">
        <f t="shared" si="1611"/>
        <v>-8.4441293842660456E-2</v>
      </c>
      <c r="FB424" s="308">
        <f t="shared" si="1612"/>
        <v>-0.12638020523134214</v>
      </c>
      <c r="FC424" s="308">
        <f t="shared" si="1613"/>
        <v>-6.2586334849263174E-3</v>
      </c>
      <c r="FD424" s="308">
        <f t="shared" si="1614"/>
        <v>0.13075742623634198</v>
      </c>
      <c r="FE424" s="308">
        <f t="shared" si="1615"/>
        <v>0.27831903730011037</v>
      </c>
      <c r="FF424" s="308">
        <f t="shared" si="1616"/>
        <v>5.7992401178489542E-2</v>
      </c>
      <c r="FG424" s="308">
        <f t="shared" si="1617"/>
        <v>-1.0652226476036747E-2</v>
      </c>
      <c r="FH424" s="308">
        <f t="shared" si="1618"/>
        <v>-6.2718825668600667E-2</v>
      </c>
      <c r="FI424" s="308">
        <f t="shared" si="1619"/>
        <v>-2.7479444562944901E-2</v>
      </c>
      <c r="FJ424" s="308">
        <f t="shared" si="1620"/>
        <v>-2.3098654782634013E-2</v>
      </c>
      <c r="FK424" s="308">
        <f t="shared" si="1621"/>
        <v>-4.4195739356198659E-2</v>
      </c>
      <c r="FL424" s="308">
        <f t="shared" si="1622"/>
        <v>-4.7815892984821119E-2</v>
      </c>
      <c r="FM424" s="308">
        <f t="shared" si="1623"/>
        <v>3.5871873680733496E-2</v>
      </c>
      <c r="FN424" s="308">
        <f t="shared" si="1624"/>
        <v>-0.1293708000844089</v>
      </c>
      <c r="FO424" s="308">
        <f t="shared" si="1625"/>
        <v>-2.7581041240328025E-2</v>
      </c>
      <c r="FP424" s="308">
        <f t="shared" si="1580"/>
        <v>-6.9553357564918608E-2</v>
      </c>
      <c r="FQ424" s="308">
        <f t="shared" si="1626"/>
        <v>-8.0315237751493931E-3</v>
      </c>
      <c r="FR424" s="308">
        <f t="shared" si="1627"/>
        <v>-9.0046057718176295E-2</v>
      </c>
      <c r="FS424" s="308">
        <f t="shared" si="1628"/>
        <v>-3.3276111907445394E-2</v>
      </c>
      <c r="FT424" s="308">
        <f t="shared" si="1629"/>
        <v>-5.3331246572233537E-2</v>
      </c>
      <c r="FV424" s="3"/>
      <c r="FW424" s="19">
        <f t="shared" si="1499"/>
        <v>0.97856185765394765</v>
      </c>
      <c r="FX424" s="19">
        <f t="shared" si="1533"/>
        <v>0.66214906913574545</v>
      </c>
      <c r="FY424" s="19">
        <f t="shared" si="1500"/>
        <v>0.83819991123613113</v>
      </c>
      <c r="GA424" s="19">
        <f t="shared" si="1501"/>
        <v>1.0154944631125216</v>
      </c>
      <c r="GB424" s="19">
        <f t="shared" si="1534"/>
        <v>0.76065481060955509</v>
      </c>
      <c r="GC424" s="19">
        <f t="shared" si="1502"/>
        <v>0.92023183252009955</v>
      </c>
      <c r="GE424" s="19">
        <f t="shared" si="1503"/>
        <v>0.97398355138625736</v>
      </c>
      <c r="GF424" s="19">
        <f t="shared" si="1535"/>
        <v>0.65865106068629553</v>
      </c>
      <c r="GG424" s="19">
        <f t="shared" si="1504"/>
        <v>0.75028860849167922</v>
      </c>
      <c r="GI424" s="19" t="e">
        <f>#REF!</f>
        <v>#REF!</v>
      </c>
      <c r="GJ424" s="19" t="e">
        <f t="shared" si="1505"/>
        <v>#REF!</v>
      </c>
      <c r="GK424" s="308">
        <f t="shared" si="1506"/>
        <v>1.2211863031438541</v>
      </c>
      <c r="GM424" s="3"/>
      <c r="GN424" s="3"/>
      <c r="GO424" s="3"/>
    </row>
    <row r="425" spans="1:197" s="308" customFormat="1" hidden="1" x14ac:dyDescent="0.2">
      <c r="A425" s="320" t="s">
        <v>557</v>
      </c>
      <c r="B425" s="1">
        <f t="shared" si="1507"/>
        <v>2008</v>
      </c>
      <c r="C425" s="60">
        <f>Conversion_factors!$M70*C289+C364</f>
        <v>2007.1922696155739</v>
      </c>
      <c r="D425" s="60">
        <f>Conversion_factors!$M70*D289+D364</f>
        <v>307.98244325175438</v>
      </c>
      <c r="E425" s="60">
        <f>Conversion_factors!$M70*E289+E364</f>
        <v>24.936174217117433</v>
      </c>
      <c r="F425" s="60">
        <f>Conversion_factors!$M70*F289+F364</f>
        <v>4.2829220060061658E-2</v>
      </c>
      <c r="G425" s="60">
        <f>Conversion_factors!$M70*G289+G364</f>
        <v>4.2829220060061658E-2</v>
      </c>
      <c r="H425" s="60">
        <f>Conversion_factors!$M70*H289+H364</f>
        <v>4.2829220060061658E-2</v>
      </c>
      <c r="I425" s="60">
        <f>Conversion_factors!$M70*I289+I364</f>
        <v>591.5974752184386</v>
      </c>
      <c r="J425" s="60">
        <f>Conversion_factors!$M70*J289+J364</f>
        <v>2689.8125763754269</v>
      </c>
      <c r="K425" s="60">
        <f>Conversion_factors!$M70*K289+K364</f>
        <v>223.2531553805938</v>
      </c>
      <c r="L425" s="60">
        <f>Conversion_factors!$M70*L289+L364</f>
        <v>3947.4835696500581</v>
      </c>
      <c r="M425" s="60">
        <f>Conversion_factors!$M70*M289+M364</f>
        <v>4522.2825469271365</v>
      </c>
      <c r="N425" s="60">
        <f>Conversion_factors!$M70*N289+N364</f>
        <v>773.66430721762674</v>
      </c>
      <c r="O425" s="60">
        <f>Conversion_factors!$M70*O289+O364</f>
        <v>1214.9910755724131</v>
      </c>
      <c r="P425" s="60">
        <f>Conversion_factors!$M70*P289+P364</f>
        <v>2865.7619194792569</v>
      </c>
      <c r="Q425" s="60">
        <f>Conversion_factors!$M70*Q289+Q364</f>
        <v>727.91123719374286</v>
      </c>
      <c r="R425" s="60">
        <f>Conversion_factors!$M70*R289+R364</f>
        <v>418.52677779625532</v>
      </c>
      <c r="S425" s="60">
        <f>Conversion_factors!$M70*S289+S364</f>
        <v>420.83788205661148</v>
      </c>
      <c r="T425" s="60">
        <f>Conversion_factors!$M70*T289+T364</f>
        <v>199.89076466259638</v>
      </c>
      <c r="U425" s="60">
        <f>Conversion_factors!$M70*U289+U364</f>
        <v>802.87598787605032</v>
      </c>
      <c r="V425" s="60">
        <f>Conversion_factors!$M70*V289+V364</f>
        <v>112.40372982139121</v>
      </c>
      <c r="W425" s="60">
        <f>Conversion_factors!$M70*W289+W364</f>
        <v>151.13185250024733</v>
      </c>
      <c r="X425" s="124">
        <f t="shared" si="1433"/>
        <v>22002.664232472467</v>
      </c>
      <c r="Z425" s="19">
        <f t="shared" si="1434"/>
        <v>3.0653401528203292</v>
      </c>
      <c r="AA425" s="19">
        <f t="shared" si="1435"/>
        <v>5.824451034682566</v>
      </c>
      <c r="AB425" s="19">
        <f t="shared" si="1436"/>
        <v>1.2030191047683969</v>
      </c>
      <c r="AC425" s="19">
        <f t="shared" si="1437"/>
        <v>6.5407848541200987E-5</v>
      </c>
      <c r="AD425" s="19">
        <f t="shared" si="1438"/>
        <v>8.0997050500557211E-4</v>
      </c>
      <c r="AE425" s="19">
        <f t="shared" si="1439"/>
        <v>2.0662499999384485E-3</v>
      </c>
      <c r="AF425" s="19">
        <f t="shared" si="1440"/>
        <v>6.4138001987178175</v>
      </c>
      <c r="AG425" s="19">
        <f t="shared" si="1441"/>
        <v>17.724228118537919</v>
      </c>
      <c r="AH425" s="19">
        <f t="shared" si="1442"/>
        <v>2.331072188938391</v>
      </c>
      <c r="AI425" s="19">
        <f t="shared" si="1443"/>
        <v>8.9111199594684329</v>
      </c>
      <c r="AJ425" s="19">
        <f t="shared" si="1444"/>
        <v>8.1887023427051506</v>
      </c>
      <c r="AK425" s="19">
        <f t="shared" si="1445"/>
        <v>4.4764241483349139</v>
      </c>
      <c r="AL425" s="19">
        <f t="shared" si="1446"/>
        <v>12.206638465254171</v>
      </c>
      <c r="AM425" s="19">
        <f t="shared" si="1447"/>
        <v>13.968348582551794</v>
      </c>
      <c r="AN425" s="19">
        <f t="shared" si="1448"/>
        <v>2.4237694319507495</v>
      </c>
      <c r="AO425" s="19">
        <f t="shared" si="1449"/>
        <v>1.3592387723443309</v>
      </c>
      <c r="AP425" s="19">
        <f t="shared" si="1450"/>
        <v>0.91997625933179739</v>
      </c>
      <c r="AQ425" s="19">
        <f t="shared" si="1451"/>
        <v>1.8623849401327688</v>
      </c>
      <c r="AR425" s="19">
        <f t="shared" si="1452"/>
        <v>1.1687883210804462</v>
      </c>
      <c r="AS425" s="19">
        <f t="shared" si="1453"/>
        <v>1.6176849974028111</v>
      </c>
      <c r="AT425" s="19">
        <f t="shared" si="1454"/>
        <v>1.0431109114014567</v>
      </c>
      <c r="AU425" s="19">
        <f t="shared" si="1455"/>
        <v>13.807152156499791</v>
      </c>
      <c r="AV425" s="19">
        <f t="shared" si="1456"/>
        <v>12.38749000733514</v>
      </c>
      <c r="AW425" s="19">
        <f t="shared" si="1457"/>
        <v>7.1991486605885067</v>
      </c>
      <c r="AX425" s="250">
        <f t="shared" si="1508"/>
        <v>1.1289682033285355</v>
      </c>
      <c r="AY425" s="250">
        <f t="shared" si="1509"/>
        <v>0.89278205264798294</v>
      </c>
      <c r="AZ425" s="250">
        <f t="shared" si="1510"/>
        <v>0.82879617616064671</v>
      </c>
      <c r="BA425" s="250">
        <f t="shared" si="1511"/>
        <v>0.75302055792155287</v>
      </c>
      <c r="BB425" s="250">
        <f t="shared" si="1512"/>
        <v>1.2772261432572878</v>
      </c>
      <c r="BC425" s="250">
        <f t="shared" si="1513"/>
        <v>3.7127637159057998</v>
      </c>
      <c r="BD425" s="250">
        <f t="shared" si="1514"/>
        <v>1.1831436949706444</v>
      </c>
      <c r="BE425" s="250">
        <f t="shared" si="1515"/>
        <v>0.94863162824155634</v>
      </c>
      <c r="BF425" s="250">
        <f t="shared" si="1516"/>
        <v>1.4120388609061507</v>
      </c>
      <c r="BG425" s="250">
        <f t="shared" si="1517"/>
        <v>0.99226275798415842</v>
      </c>
      <c r="BH425" s="250">
        <f t="shared" si="1518"/>
        <v>0.94873061783057422</v>
      </c>
      <c r="BI425" s="250">
        <f t="shared" si="1519"/>
        <v>0.98861756560735647</v>
      </c>
      <c r="BJ425" s="250">
        <f t="shared" si="1520"/>
        <v>0.81647075934922375</v>
      </c>
      <c r="BK425" s="250">
        <f t="shared" si="1521"/>
        <v>0.63691358819433297</v>
      </c>
      <c r="BL425" s="250">
        <f t="shared" si="1522"/>
        <v>0.90730917566633962</v>
      </c>
      <c r="BM425" s="250">
        <f t="shared" si="1523"/>
        <v>0.860979846800217</v>
      </c>
      <c r="BN425" s="250">
        <f t="shared" si="1524"/>
        <v>0.11156218904881626</v>
      </c>
      <c r="BO425" s="250">
        <f t="shared" si="1525"/>
        <v>0.73915649941772887</v>
      </c>
      <c r="BP425" s="250">
        <f t="shared" si="1526"/>
        <v>0.78328304315262143</v>
      </c>
      <c r="BQ425" s="250">
        <f t="shared" si="1527"/>
        <v>0.9380400073448939</v>
      </c>
      <c r="BR425" s="250">
        <f t="shared" si="1528"/>
        <v>0.73054088024235109</v>
      </c>
      <c r="BS425" s="250">
        <f t="shared" si="1529"/>
        <v>0.59222766465068177</v>
      </c>
      <c r="BU425" s="3"/>
      <c r="BV425" s="9">
        <f t="shared" si="1459"/>
        <v>1.9868320648026769</v>
      </c>
      <c r="BW425" s="9">
        <f t="shared" si="1460"/>
        <v>0.59222766465068177</v>
      </c>
      <c r="BX425" s="9">
        <f t="shared" si="1461"/>
        <v>0.94736843137845428</v>
      </c>
      <c r="BY425" s="9">
        <f t="shared" si="1462"/>
        <v>0.72622314957416023</v>
      </c>
      <c r="BZ425" s="9">
        <f t="shared" si="1463"/>
        <v>0.86079884763008097</v>
      </c>
      <c r="CA425" s="9">
        <f t="shared" si="1464"/>
        <v>1.1766622886158322</v>
      </c>
      <c r="CB425" s="9">
        <f t="shared" si="1465"/>
        <v>1.1766569137911818</v>
      </c>
      <c r="CC425" s="9"/>
      <c r="CD425" s="9">
        <f t="shared" si="1466"/>
        <v>0.68800088604279275</v>
      </c>
      <c r="CE425" s="9">
        <f t="shared" si="1467"/>
        <v>0.59223036987411071</v>
      </c>
      <c r="CF425" s="308">
        <f>BY425/BEA_Output_Data!$AU45</f>
        <v>0.9279688094018389</v>
      </c>
      <c r="CG425" s="35"/>
      <c r="CH425" s="308">
        <f t="shared" si="1468"/>
        <v>2008</v>
      </c>
      <c r="CI425" s="19">
        <f t="shared" si="1469"/>
        <v>9.1224964777368828E-2</v>
      </c>
      <c r="CJ425" s="19">
        <f t="shared" si="1563"/>
        <v>1.3997506847249016E-2</v>
      </c>
      <c r="CK425" s="19">
        <f t="shared" si="1564"/>
        <v>1.133325217057831E-3</v>
      </c>
      <c r="CL425" s="19">
        <f t="shared" si="1565"/>
        <v>1.9465470002879232E-6</v>
      </c>
      <c r="CM425" s="19">
        <f t="shared" si="1566"/>
        <v>1.9465470002879232E-6</v>
      </c>
      <c r="CN425" s="19">
        <f t="shared" si="1567"/>
        <v>1.9465470002879232E-6</v>
      </c>
      <c r="CO425" s="19">
        <f t="shared" si="1568"/>
        <v>2.6887538207547336E-2</v>
      </c>
      <c r="CP425" s="19">
        <f t="shared" si="1569"/>
        <v>0.12224940343386631</v>
      </c>
      <c r="CQ425" s="19">
        <f t="shared" si="1570"/>
        <v>1.0146641925804027E-2</v>
      </c>
      <c r="CR425" s="19">
        <f t="shared" si="1571"/>
        <v>0.17940934461128549</v>
      </c>
      <c r="CS425" s="19">
        <f t="shared" si="1572"/>
        <v>0.2055334071886149</v>
      </c>
      <c r="CT425" s="19">
        <f t="shared" si="1573"/>
        <v>3.5162301212405905E-2</v>
      </c>
      <c r="CU425" s="19">
        <f t="shared" si="1574"/>
        <v>5.5220179826190215E-2</v>
      </c>
      <c r="CV425" s="19">
        <f t="shared" si="1575"/>
        <v>0.13024613243199173</v>
      </c>
      <c r="CW425" s="19">
        <f t="shared" si="1576"/>
        <v>3.3082868033747499E-2</v>
      </c>
      <c r="CX425" s="19">
        <f t="shared" si="1577"/>
        <v>1.9021640896495422E-2</v>
      </c>
      <c r="CY425" s="19">
        <f t="shared" si="1562"/>
        <v>1.9126678369954901E-2</v>
      </c>
      <c r="CZ425" s="19">
        <f t="shared" si="1429"/>
        <v>9.084843660323149E-3</v>
      </c>
      <c r="DA425" s="19">
        <f t="shared" si="1430"/>
        <v>3.6489944099184671E-2</v>
      </c>
      <c r="DB425" s="19">
        <f t="shared" si="1431"/>
        <v>5.1086417823665645E-3</v>
      </c>
      <c r="DC425" s="19">
        <f t="shared" si="1432"/>
        <v>6.8687978375455332E-3</v>
      </c>
      <c r="DF425" s="19">
        <f t="shared" si="1530"/>
        <v>8.9924119675829903E-2</v>
      </c>
      <c r="DG425" s="19">
        <f t="shared" si="1581"/>
        <v>1.4488871522456337E-2</v>
      </c>
      <c r="DH425" s="19">
        <f t="shared" si="1582"/>
        <v>1.3117531877346951E-3</v>
      </c>
      <c r="DI425" s="19">
        <f t="shared" si="1583"/>
        <v>1.9108378067034207E-6</v>
      </c>
      <c r="DJ425" s="19">
        <f t="shared" si="1584"/>
        <v>1.9108378067034207E-6</v>
      </c>
      <c r="DK425" s="19">
        <f t="shared" si="1585"/>
        <v>1.9108378067034207E-6</v>
      </c>
      <c r="DL425" s="19">
        <f t="shared" si="1586"/>
        <v>2.7933056034349705E-2</v>
      </c>
      <c r="DM425" s="19">
        <f t="shared" si="1587"/>
        <v>0.12488239546775824</v>
      </c>
      <c r="DN425" s="19">
        <f t="shared" si="1588"/>
        <v>1.0094876739821623E-2</v>
      </c>
      <c r="DO425" s="19">
        <f t="shared" si="1589"/>
        <v>0.17302872844746256</v>
      </c>
      <c r="DP425" s="19">
        <f t="shared" si="1590"/>
        <v>0.20363895819244932</v>
      </c>
      <c r="DQ425" s="19">
        <f t="shared" si="1591"/>
        <v>3.5633019742498419E-2</v>
      </c>
      <c r="DR425" s="19">
        <f t="shared" si="1592"/>
        <v>5.810525970601494E-2</v>
      </c>
      <c r="DS425" s="19">
        <f t="shared" si="1593"/>
        <v>0.12940403177676957</v>
      </c>
      <c r="DT425" s="19">
        <f t="shared" si="1594"/>
        <v>3.3377519062200392E-2</v>
      </c>
      <c r="DU425" s="19">
        <f t="shared" si="1595"/>
        <v>1.9290948347152188E-2</v>
      </c>
      <c r="DV425" s="19">
        <f t="shared" si="1578"/>
        <v>1.9205759650601738E-2</v>
      </c>
      <c r="DW425" s="19">
        <f t="shared" si="1487"/>
        <v>9.3197682060144928E-3</v>
      </c>
      <c r="DX425" s="19">
        <f t="shared" si="1488"/>
        <v>3.7854110835543665E-2</v>
      </c>
      <c r="DY425" s="19">
        <f t="shared" si="1489"/>
        <v>5.278304036274396E-3</v>
      </c>
      <c r="DZ425" s="19">
        <f t="shared" si="1490"/>
        <v>7.0101891137387936E-3</v>
      </c>
      <c r="EA425" s="19">
        <f t="shared" si="1491"/>
        <v>0.99978740225809137</v>
      </c>
      <c r="EC425" s="19">
        <f t="shared" si="1531"/>
        <v>8.9943241405852734E-2</v>
      </c>
      <c r="ED425" s="19">
        <f t="shared" si="1596"/>
        <v>1.4491952478829184E-2</v>
      </c>
      <c r="EE425" s="19">
        <f t="shared" si="1597"/>
        <v>1.3120321228013143E-3</v>
      </c>
      <c r="EF425" s="19">
        <f t="shared" si="1598"/>
        <v>1.9112441328903091E-6</v>
      </c>
      <c r="EG425" s="19">
        <f t="shared" si="1599"/>
        <v>1.9112441328903091E-6</v>
      </c>
      <c r="EH425" s="19">
        <f t="shared" si="1600"/>
        <v>1.9112441328903091E-6</v>
      </c>
      <c r="EI425" s="19">
        <f t="shared" si="1601"/>
        <v>2.7938995801768354E-2</v>
      </c>
      <c r="EJ425" s="19">
        <f t="shared" si="1602"/>
        <v>0.12490895082864859</v>
      </c>
      <c r="EK425" s="19">
        <f t="shared" si="1603"/>
        <v>1.0097023344184596E-2</v>
      </c>
      <c r="EL425" s="19">
        <f t="shared" si="1604"/>
        <v>0.17306552178659662</v>
      </c>
      <c r="EM425" s="19">
        <f t="shared" si="1605"/>
        <v>0.20368226058111571</v>
      </c>
      <c r="EN425" s="19">
        <f t="shared" si="1606"/>
        <v>3.5640596852909621E-2</v>
      </c>
      <c r="EO425" s="19">
        <f t="shared" si="1607"/>
        <v>5.8117615379809799E-2</v>
      </c>
      <c r="EP425" s="19">
        <f t="shared" si="1608"/>
        <v>0.12943154863174042</v>
      </c>
      <c r="EQ425" s="19">
        <f t="shared" si="1609"/>
        <v>3.3384616556294745E-2</v>
      </c>
      <c r="ER425" s="19">
        <f t="shared" si="1610"/>
        <v>1.9295050431303896E-2</v>
      </c>
      <c r="ES425" s="19">
        <f t="shared" si="1579"/>
        <v>1.9209843619977764E-2</v>
      </c>
      <c r="ET425" s="19">
        <f t="shared" si="1493"/>
        <v>9.3217499890127942E-3</v>
      </c>
      <c r="EU425" s="19">
        <f t="shared" si="1494"/>
        <v>3.78621602453156E-2</v>
      </c>
      <c r="EV425" s="19">
        <f t="shared" si="1495"/>
        <v>5.2794264304120743E-3</v>
      </c>
      <c r="EW425" s="19">
        <f t="shared" si="1496"/>
        <v>7.0116797810272262E-3</v>
      </c>
      <c r="EZ425" s="308">
        <f t="shared" si="1532"/>
        <v>7.2632625414467992E-3</v>
      </c>
      <c r="FA425" s="308">
        <f t="shared" si="1611"/>
        <v>2.607333473555417E-2</v>
      </c>
      <c r="FB425" s="308">
        <f t="shared" si="1612"/>
        <v>-8.6230206347396324E-2</v>
      </c>
      <c r="FC425" s="308">
        <f t="shared" si="1613"/>
        <v>1.5614852177511856E-2</v>
      </c>
      <c r="FD425" s="308">
        <f t="shared" si="1614"/>
        <v>0.13182981740016106</v>
      </c>
      <c r="FE425" s="308">
        <f t="shared" si="1615"/>
        <v>0.23653863379302878</v>
      </c>
      <c r="FF425" s="308">
        <f t="shared" si="1616"/>
        <v>3.6005190214317973E-2</v>
      </c>
      <c r="FG425" s="308">
        <f t="shared" si="1617"/>
        <v>-3.2029244966077966E-2</v>
      </c>
      <c r="FH425" s="308">
        <f t="shared" si="1618"/>
        <v>3.6769549789852314E-2</v>
      </c>
      <c r="FI425" s="308">
        <f t="shared" si="1619"/>
        <v>7.8823898776208448E-2</v>
      </c>
      <c r="FJ425" s="308">
        <f t="shared" si="1620"/>
        <v>9.6414590392218211E-2</v>
      </c>
      <c r="FK425" s="308">
        <f t="shared" si="1621"/>
        <v>4.2006906081386838E-2</v>
      </c>
      <c r="FL425" s="308">
        <f t="shared" si="1622"/>
        <v>-5.3288423859865148E-3</v>
      </c>
      <c r="FM425" s="308">
        <f t="shared" si="1623"/>
        <v>-2.6818319655425762E-2</v>
      </c>
      <c r="FN425" s="308">
        <f t="shared" si="1624"/>
        <v>-1.9213733926488678E-2</v>
      </c>
      <c r="FO425" s="308">
        <f t="shared" si="1625"/>
        <v>-4.1502956534072419E-2</v>
      </c>
      <c r="FP425" s="308">
        <f t="shared" si="1580"/>
        <v>-6.6841880456826014E-2</v>
      </c>
      <c r="FQ425" s="308">
        <f t="shared" si="1626"/>
        <v>-4.3757752449696541E-2</v>
      </c>
      <c r="FR425" s="308">
        <f t="shared" si="1627"/>
        <v>2.9660394535778081E-2</v>
      </c>
      <c r="FS425" s="308">
        <f t="shared" si="1628"/>
        <v>-5.1427766186309338E-3</v>
      </c>
      <c r="FT425" s="308">
        <f t="shared" si="1629"/>
        <v>-9.2506967820708372E-2</v>
      </c>
      <c r="FV425" s="3"/>
      <c r="FW425" s="19">
        <f t="shared" si="1499"/>
        <v>1.0269612727119264</v>
      </c>
      <c r="FX425" s="19">
        <f t="shared" si="1533"/>
        <v>0.68000145076466245</v>
      </c>
      <c r="FY425" s="19">
        <f t="shared" si="1500"/>
        <v>0.86079884763008097</v>
      </c>
      <c r="GA425" s="19">
        <f t="shared" si="1501"/>
        <v>1.0294888721508795</v>
      </c>
      <c r="GB425" s="19">
        <f t="shared" si="1534"/>
        <v>0.7830856630705717</v>
      </c>
      <c r="GC425" s="19">
        <f t="shared" si="1502"/>
        <v>0.94736843137845428</v>
      </c>
      <c r="GE425" s="19">
        <f t="shared" si="1503"/>
        <v>0.96792506424174773</v>
      </c>
      <c r="GF425" s="19">
        <f t="shared" si="1535"/>
        <v>0.6375248702276779</v>
      </c>
      <c r="GG425" s="19">
        <f t="shared" si="1504"/>
        <v>0.72622314957416023</v>
      </c>
      <c r="GI425" s="19" t="e">
        <f>#REF!</f>
        <v>#REF!</v>
      </c>
      <c r="GJ425" s="19" t="e">
        <f t="shared" si="1505"/>
        <v>#REF!</v>
      </c>
      <c r="GK425" s="308">
        <f t="shared" si="1506"/>
        <v>1.1766569137911818</v>
      </c>
      <c r="GM425" s="3"/>
      <c r="GN425" s="3"/>
      <c r="GO425" s="3"/>
    </row>
    <row r="426" spans="1:197" s="308" customFormat="1" hidden="1" x14ac:dyDescent="0.2">
      <c r="A426" s="320" t="s">
        <v>557</v>
      </c>
      <c r="B426" s="1">
        <f t="shared" si="1507"/>
        <v>2009</v>
      </c>
      <c r="C426" s="60">
        <f>Conversion_factors!$M71*C290+C365</f>
        <v>2114.9251362489049</v>
      </c>
      <c r="D426" s="60">
        <f>Conversion_factors!$M71*D290+D365</f>
        <v>258.0585118545514</v>
      </c>
      <c r="E426" s="60">
        <f>Conversion_factors!$M71*E290+E365</f>
        <v>19.131946872051515</v>
      </c>
      <c r="F426" s="60">
        <f>Conversion_factors!$M71*F290+F365</f>
        <v>4.2829220060061658E-2</v>
      </c>
      <c r="G426" s="60">
        <f>Conversion_factors!$M71*G290+G365</f>
        <v>4.2829220060061658E-2</v>
      </c>
      <c r="H426" s="60">
        <f>Conversion_factors!$M71*H290+H365</f>
        <v>4.2829220060061658E-2</v>
      </c>
      <c r="I426" s="60">
        <f>Conversion_factors!$M71*I290+I365</f>
        <v>518.74742779295627</v>
      </c>
      <c r="J426" s="60">
        <f>Conversion_factors!$M71*J290+J365</f>
        <v>2492.9057424370467</v>
      </c>
      <c r="K426" s="60">
        <f>Conversion_factors!$M71*K290+K365</f>
        <v>200.27639565714333</v>
      </c>
      <c r="L426" s="60">
        <f>Conversion_factors!$M71*L290+L365</f>
        <v>3740.0466534159864</v>
      </c>
      <c r="M426" s="60">
        <f>Conversion_factors!$M71*M290+M365</f>
        <v>3984.8724741717801</v>
      </c>
      <c r="N426" s="60">
        <f>Conversion_factors!$M71*N290+N365</f>
        <v>650.21043379426396</v>
      </c>
      <c r="O426" s="60">
        <f>Conversion_factors!$M71*O290+O365</f>
        <v>1034.9772371693398</v>
      </c>
      <c r="P426" s="60">
        <f>Conversion_factors!$M71*P290+P365</f>
        <v>2182.5792770736844</v>
      </c>
      <c r="Q426" s="60">
        <f>Conversion_factors!$M71*Q290+Q365</f>
        <v>625.05102055687291</v>
      </c>
      <c r="R426" s="60">
        <f>Conversion_factors!$M71*R290+R365</f>
        <v>348.64019001686495</v>
      </c>
      <c r="S426" s="60">
        <f>Conversion_factors!$M71*S290+S365</f>
        <v>370.71895928136576</v>
      </c>
      <c r="T426" s="60">
        <f>Conversion_factors!$M71*T290+T365</f>
        <v>169.67991933683237</v>
      </c>
      <c r="U426" s="60">
        <f>Conversion_factors!$M71*U290+U365</f>
        <v>662.50643289007792</v>
      </c>
      <c r="V426" s="60">
        <f>Conversion_factors!$M71*V290+V365</f>
        <v>88.176508932324339</v>
      </c>
      <c r="W426" s="60">
        <f>Conversion_factors!$M71*W290+W365</f>
        <v>137.79369675686638</v>
      </c>
      <c r="X426" s="124">
        <f t="shared" si="1433"/>
        <v>19599.426451919087</v>
      </c>
      <c r="Z426" s="19">
        <f t="shared" si="1434"/>
        <v>3.2066063380905505</v>
      </c>
      <c r="AA426" s="19">
        <f t="shared" si="1435"/>
        <v>6.1923099230257694</v>
      </c>
      <c r="AB426" s="19">
        <f t="shared" si="1436"/>
        <v>1.0610276211402419</v>
      </c>
      <c r="AC426" s="19">
        <f t="shared" si="1437"/>
        <v>6.49367895563683E-5</v>
      </c>
      <c r="AD426" s="19">
        <f t="shared" si="1438"/>
        <v>1.0277196534515184E-3</v>
      </c>
      <c r="AE426" s="19">
        <f t="shared" si="1439"/>
        <v>2.3752410447053633E-3</v>
      </c>
      <c r="AF426" s="19">
        <f t="shared" si="1440"/>
        <v>7.2348864446997707</v>
      </c>
      <c r="AG426" s="19">
        <f t="shared" si="1441"/>
        <v>18.288161999817785</v>
      </c>
      <c r="AH426" s="19">
        <f t="shared" si="1442"/>
        <v>2.4778115388910154</v>
      </c>
      <c r="AI426" s="19">
        <f t="shared" si="1443"/>
        <v>8.4945347809702874</v>
      </c>
      <c r="AJ426" s="19">
        <f t="shared" si="1444"/>
        <v>7.9973865201060974</v>
      </c>
      <c r="AK426" s="19">
        <f t="shared" si="1445"/>
        <v>4.4661622206460843</v>
      </c>
      <c r="AL426" s="19">
        <f t="shared" si="1446"/>
        <v>13.759167866806653</v>
      </c>
      <c r="AM426" s="19">
        <f t="shared" si="1447"/>
        <v>14.555670898440809</v>
      </c>
      <c r="AN426" s="19">
        <f t="shared" si="1448"/>
        <v>2.6690751214419444</v>
      </c>
      <c r="AO426" s="19">
        <f t="shared" si="1449"/>
        <v>1.4427642359579878</v>
      </c>
      <c r="AP426" s="19">
        <f t="shared" si="1450"/>
        <v>0.93901204838329633</v>
      </c>
      <c r="AQ426" s="19">
        <f t="shared" si="1451"/>
        <v>1.9880838068441891</v>
      </c>
      <c r="AR426" s="19">
        <f t="shared" si="1452"/>
        <v>1.2078004850522384</v>
      </c>
      <c r="AS426" s="19">
        <f t="shared" si="1453"/>
        <v>1.7462214752713965</v>
      </c>
      <c r="AT426" s="19">
        <f t="shared" si="1454"/>
        <v>1.0319969915973479</v>
      </c>
      <c r="AU426" s="19">
        <f t="shared" si="1455"/>
        <v>13.544327108322396</v>
      </c>
      <c r="AV426" s="19">
        <f t="shared" si="1456"/>
        <v>11.952029184298297</v>
      </c>
      <c r="AW426" s="19">
        <f t="shared" si="1457"/>
        <v>7.2035756622532041</v>
      </c>
      <c r="AX426" s="250">
        <f t="shared" si="1508"/>
        <v>1.1809966972067305</v>
      </c>
      <c r="AY426" s="250">
        <f t="shared" si="1509"/>
        <v>0.94916810713865296</v>
      </c>
      <c r="AZ426" s="250">
        <f t="shared" si="1510"/>
        <v>0.7309739568692516</v>
      </c>
      <c r="BA426" s="250">
        <f t="shared" si="1511"/>
        <v>0.74759739988342799</v>
      </c>
      <c r="BB426" s="250">
        <f t="shared" si="1512"/>
        <v>1.6205903810269846</v>
      </c>
      <c r="BC426" s="250">
        <f t="shared" si="1513"/>
        <v>4.2679776249606576</v>
      </c>
      <c r="BD426" s="250">
        <f t="shared" si="1514"/>
        <v>1.3346081910356871</v>
      </c>
      <c r="BE426" s="250">
        <f t="shared" si="1515"/>
        <v>0.97881435396824534</v>
      </c>
      <c r="BF426" s="250">
        <f t="shared" si="1516"/>
        <v>1.5009257111463297</v>
      </c>
      <c r="BG426" s="250">
        <f t="shared" si="1517"/>
        <v>0.94587555188301298</v>
      </c>
      <c r="BH426" s="250">
        <f t="shared" si="1518"/>
        <v>0.92656505716187332</v>
      </c>
      <c r="BI426" s="250">
        <f t="shared" si="1519"/>
        <v>0.98635122049929891</v>
      </c>
      <c r="BJ426" s="250">
        <f t="shared" si="1520"/>
        <v>0.92031547163473304</v>
      </c>
      <c r="BK426" s="250">
        <f t="shared" si="1521"/>
        <v>0.66369367328662099</v>
      </c>
      <c r="BL426" s="250">
        <f t="shared" si="1522"/>
        <v>0.99913643447428113</v>
      </c>
      <c r="BM426" s="250">
        <f t="shared" si="1523"/>
        <v>0.91388721107586302</v>
      </c>
      <c r="BN426" s="250">
        <f t="shared" si="1524"/>
        <v>0.11387059024429841</v>
      </c>
      <c r="BO426" s="250">
        <f t="shared" si="1525"/>
        <v>0.78904475414801334</v>
      </c>
      <c r="BP426" s="250">
        <f t="shared" si="1526"/>
        <v>0.80942769737670417</v>
      </c>
      <c r="BQ426" s="250">
        <f t="shared" si="1527"/>
        <v>1.0125738991949842</v>
      </c>
      <c r="BR426" s="250">
        <f t="shared" si="1528"/>
        <v>0.72275726618185954</v>
      </c>
      <c r="BS426" s="250">
        <f t="shared" si="1529"/>
        <v>0.58095435769139492</v>
      </c>
      <c r="BU426" s="3"/>
      <c r="BV426" s="9">
        <f t="shared" si="1459"/>
        <v>1.8041636502377272</v>
      </c>
      <c r="BW426" s="9">
        <f>BS426</f>
        <v>0.58095435769139492</v>
      </c>
      <c r="BX426" s="9">
        <f>GC426</f>
        <v>0.87614840782577386</v>
      </c>
      <c r="BY426" s="9">
        <f>GG426</f>
        <v>0.75714926964216978</v>
      </c>
      <c r="BZ426" s="9">
        <f>FY426</f>
        <v>0.87575949199220016</v>
      </c>
      <c r="CA426" s="9">
        <f>BV426*BX426*BY426*BZ426</f>
        <v>1.0481416177495904</v>
      </c>
      <c r="CB426" s="9">
        <f>GK426</f>
        <v>1.0481367345940216</v>
      </c>
      <c r="CC426" s="9"/>
      <c r="CD426" s="9">
        <f>BX426*BY426</f>
        <v>0.6633751270834346</v>
      </c>
      <c r="CE426" s="9">
        <f>CD426*BZ426</f>
        <v>0.58095706429484995</v>
      </c>
      <c r="CF426" s="308">
        <f>BY426/BEA_Output_Data!$AU46</f>
        <v>0.96853062238308485</v>
      </c>
      <c r="CG426" s="35"/>
      <c r="CH426" s="308">
        <f t="shared" si="1468"/>
        <v>2009</v>
      </c>
      <c r="CI426" s="19">
        <f t="shared" si="1469"/>
        <v>0.10790750134638868</v>
      </c>
      <c r="CJ426" s="19">
        <f t="shared" si="1563"/>
        <v>1.3166635895576602E-2</v>
      </c>
      <c r="CK426" s="19">
        <f t="shared" si="1564"/>
        <v>9.7614830306313376E-4</v>
      </c>
      <c r="CL426" s="19">
        <f t="shared" si="1565"/>
        <v>2.1852282343633589E-6</v>
      </c>
      <c r="CM426" s="19">
        <f t="shared" si="1566"/>
        <v>2.1852282343633589E-6</v>
      </c>
      <c r="CN426" s="19">
        <f t="shared" si="1567"/>
        <v>2.1852282343633589E-6</v>
      </c>
      <c r="CO426" s="19">
        <f t="shared" si="1568"/>
        <v>2.6467480008434782E-2</v>
      </c>
      <c r="CP426" s="19">
        <f t="shared" si="1569"/>
        <v>0.12719279049071114</v>
      </c>
      <c r="CQ426" s="19">
        <f t="shared" si="1570"/>
        <v>1.0218482471844637E-2</v>
      </c>
      <c r="CR426" s="19">
        <f t="shared" si="1571"/>
        <v>0.19082429083274413</v>
      </c>
      <c r="CS426" s="19">
        <f t="shared" si="1572"/>
        <v>0.20331576967047418</v>
      </c>
      <c r="CT426" s="19">
        <f t="shared" si="1573"/>
        <v>3.3174972512045028E-2</v>
      </c>
      <c r="CU426" s="19">
        <f t="shared" si="1574"/>
        <v>5.2806506338760717E-2</v>
      </c>
      <c r="CV426" s="19">
        <f t="shared" si="1575"/>
        <v>0.11135934423529908</v>
      </c>
      <c r="CW426" s="19">
        <f t="shared" si="1576"/>
        <v>3.1891291415605212E-2</v>
      </c>
      <c r="CX426" s="19">
        <f t="shared" si="1577"/>
        <v>1.77882853292744E-2</v>
      </c>
      <c r="CY426" s="19">
        <f t="shared" si="1562"/>
        <v>1.8914786113298058E-2</v>
      </c>
      <c r="CZ426" s="19">
        <f t="shared" si="1429"/>
        <v>8.6573920799717114E-3</v>
      </c>
      <c r="DA426" s="19">
        <f t="shared" si="1430"/>
        <v>3.3802337763062872E-2</v>
      </c>
      <c r="DB426" s="19">
        <f t="shared" si="1431"/>
        <v>4.4989331268768069E-3</v>
      </c>
      <c r="DC426" s="19">
        <f t="shared" si="1432"/>
        <v>7.0304963818660238E-3</v>
      </c>
      <c r="DF426" s="19">
        <f t="shared" si="1530"/>
        <v>9.9332862590984616E-2</v>
      </c>
      <c r="DG426" s="19">
        <f t="shared" si="1581"/>
        <v>1.3577834665815247E-2</v>
      </c>
      <c r="DH426" s="19">
        <f t="shared" si="1582"/>
        <v>1.052781986111256E-3</v>
      </c>
      <c r="DI426" s="19">
        <f t="shared" si="1583"/>
        <v>2.0635875762836902E-6</v>
      </c>
      <c r="DJ426" s="19">
        <f t="shared" si="1584"/>
        <v>2.0635875762836902E-6</v>
      </c>
      <c r="DK426" s="19">
        <f t="shared" si="1585"/>
        <v>2.0635875762836902E-6</v>
      </c>
      <c r="DL426" s="19">
        <f t="shared" si="1586"/>
        <v>2.6676957920201933E-2</v>
      </c>
      <c r="DM426" s="19">
        <f t="shared" si="1587"/>
        <v>0.1247047674371512</v>
      </c>
      <c r="DN426" s="19">
        <f t="shared" si="1588"/>
        <v>1.0182519960919026E-2</v>
      </c>
      <c r="DO426" s="19">
        <f t="shared" si="1589"/>
        <v>0.18505814574144452</v>
      </c>
      <c r="DP426" s="19">
        <f t="shared" si="1590"/>
        <v>0.20442258363371596</v>
      </c>
      <c r="DQ426" s="19">
        <f t="shared" si="1591"/>
        <v>3.4159002377645263E-2</v>
      </c>
      <c r="DR426" s="19">
        <f t="shared" si="1592"/>
        <v>5.4004353644027191E-2</v>
      </c>
      <c r="DS426" s="19">
        <f t="shared" si="1593"/>
        <v>0.12055626632732018</v>
      </c>
      <c r="DT426" s="19">
        <f t="shared" si="1594"/>
        <v>3.2483437296634103E-2</v>
      </c>
      <c r="DU426" s="19">
        <f t="shared" si="1595"/>
        <v>1.8398073568957667E-2</v>
      </c>
      <c r="DV426" s="19">
        <f t="shared" si="1578"/>
        <v>1.902053553214764E-2</v>
      </c>
      <c r="DW426" s="19">
        <f t="shared" si="1487"/>
        <v>8.869401221184783E-3</v>
      </c>
      <c r="DX426" s="19">
        <f t="shared" si="1488"/>
        <v>3.5129007599465897E-2</v>
      </c>
      <c r="DY426" s="19">
        <f t="shared" si="1489"/>
        <v>4.7973317026177133E-3</v>
      </c>
      <c r="DZ426" s="19">
        <f t="shared" si="1490"/>
        <v>6.9493335762446503E-3</v>
      </c>
      <c r="EA426" s="19">
        <f t="shared" si="1491"/>
        <v>0.99938138754531758</v>
      </c>
      <c r="EC426" s="19">
        <f t="shared" si="1531"/>
        <v>9.9394349173308277E-2</v>
      </c>
      <c r="ED426" s="19">
        <f t="shared" si="1596"/>
        <v>1.3586239282647789E-2</v>
      </c>
      <c r="EE426" s="19">
        <f t="shared" si="1597"/>
        <v>1.0534336532893624E-3</v>
      </c>
      <c r="EF426" s="19">
        <f t="shared" si="1598"/>
        <v>2.0648649274450445E-6</v>
      </c>
      <c r="EG426" s="19">
        <f t="shared" si="1599"/>
        <v>2.0648649274450445E-6</v>
      </c>
      <c r="EH426" s="19">
        <f t="shared" si="1600"/>
        <v>2.0648649274450445E-6</v>
      </c>
      <c r="EI426" s="19">
        <f t="shared" si="1601"/>
        <v>2.6693470833718373E-2</v>
      </c>
      <c r="EJ426" s="19">
        <f t="shared" si="1602"/>
        <v>0.12478195911117705</v>
      </c>
      <c r="EK426" s="19">
        <f t="shared" si="1603"/>
        <v>1.0188822893659598E-2</v>
      </c>
      <c r="EL426" s="19">
        <f t="shared" si="1604"/>
        <v>0.18517269587738139</v>
      </c>
      <c r="EM426" s="19">
        <f t="shared" si="1605"/>
        <v>0.20454912026710753</v>
      </c>
      <c r="EN426" s="19">
        <f t="shared" si="1606"/>
        <v>3.4180146642060913E-2</v>
      </c>
      <c r="EO426" s="19">
        <f t="shared" si="1607"/>
        <v>5.4037782089050891E-2</v>
      </c>
      <c r="EP426" s="19">
        <f t="shared" si="1608"/>
        <v>0.12063089009835445</v>
      </c>
      <c r="EQ426" s="19">
        <f t="shared" si="1609"/>
        <v>3.2503544394017564E-2</v>
      </c>
      <c r="ER426" s="19">
        <f t="shared" si="1610"/>
        <v>1.8409461891367669E-2</v>
      </c>
      <c r="ES426" s="19">
        <f t="shared" si="1579"/>
        <v>1.9032309155632681E-2</v>
      </c>
      <c r="ET426" s="19">
        <f t="shared" si="1493"/>
        <v>8.8748913395013517E-3</v>
      </c>
      <c r="EU426" s="19">
        <f t="shared" si="1494"/>
        <v>3.515075229262557E-2</v>
      </c>
      <c r="EV426" s="19">
        <f t="shared" si="1495"/>
        <v>4.8003012287440418E-3</v>
      </c>
      <c r="EW426" s="19">
        <f t="shared" si="1496"/>
        <v>6.9536351815732891E-3</v>
      </c>
      <c r="EZ426" s="308">
        <f t="shared" si="1532"/>
        <v>4.5054619403877373E-2</v>
      </c>
      <c r="FA426" s="308">
        <f t="shared" si="1611"/>
        <v>6.1243435165436233E-2</v>
      </c>
      <c r="FB426" s="308">
        <f t="shared" si="1612"/>
        <v>-0.12559642539151025</v>
      </c>
      <c r="FC426" s="308">
        <f t="shared" si="1613"/>
        <v>-7.2279311600435452E-3</v>
      </c>
      <c r="FD426" s="308">
        <f t="shared" si="1614"/>
        <v>0.23809986474239872</v>
      </c>
      <c r="FE426" s="308">
        <f t="shared" si="1615"/>
        <v>0.13936355472080197</v>
      </c>
      <c r="FF426" s="308">
        <f t="shared" si="1616"/>
        <v>0.12046271470944699</v>
      </c>
      <c r="FG426" s="308">
        <f t="shared" si="1617"/>
        <v>3.1321441415229086E-2</v>
      </c>
      <c r="FH426" s="308">
        <f t="shared" si="1618"/>
        <v>6.1047397938796363E-2</v>
      </c>
      <c r="FI426" s="308">
        <f t="shared" si="1619"/>
        <v>-4.7876940733852943E-2</v>
      </c>
      <c r="FJ426" s="308">
        <f t="shared" si="1620"/>
        <v>-2.3640637877304711E-2</v>
      </c>
      <c r="FK426" s="308">
        <f t="shared" si="1621"/>
        <v>-2.2950703006577927E-3</v>
      </c>
      <c r="FL426" s="308">
        <f t="shared" si="1622"/>
        <v>0.11972541563362248</v>
      </c>
      <c r="FM426" s="308">
        <f t="shared" si="1623"/>
        <v>4.1186715572522188E-2</v>
      </c>
      <c r="FN426" s="308">
        <f t="shared" si="1624"/>
        <v>9.6408071088567568E-2</v>
      </c>
      <c r="FO426" s="308">
        <f t="shared" si="1625"/>
        <v>5.9636064973149515E-2</v>
      </c>
      <c r="FP426" s="308">
        <f t="shared" si="1580"/>
        <v>2.0480445569072189E-2</v>
      </c>
      <c r="FQ426" s="308">
        <f t="shared" si="1626"/>
        <v>6.5313371452713598E-2</v>
      </c>
      <c r="FR426" s="308">
        <f t="shared" si="1627"/>
        <v>3.2833335317919619E-2</v>
      </c>
      <c r="FS426" s="308">
        <f t="shared" si="1628"/>
        <v>7.6458183326243961E-2</v>
      </c>
      <c r="FT426" s="308">
        <f t="shared" si="1629"/>
        <v>-1.0711757260483431E-2</v>
      </c>
      <c r="FV426" s="3"/>
      <c r="FW426" s="19">
        <f t="shared" si="1499"/>
        <v>1.0173799539849622</v>
      </c>
      <c r="FX426" s="19">
        <f t="shared" si="1533"/>
        <v>0.69181984468865976</v>
      </c>
      <c r="FY426" s="19">
        <f t="shared" si="1500"/>
        <v>0.87575949199220016</v>
      </c>
      <c r="GA426" s="19">
        <f t="shared" si="1501"/>
        <v>0.92482330929155754</v>
      </c>
      <c r="GB426" s="19">
        <f t="shared" si="1534"/>
        <v>0.7242158743796997</v>
      </c>
      <c r="GC426" s="19">
        <f t="shared" si="1502"/>
        <v>0.87614840782577386</v>
      </c>
      <c r="GE426" s="19">
        <f t="shared" si="1503"/>
        <v>1.0425848722753384</v>
      </c>
      <c r="GF426" s="19">
        <f t="shared" si="1535"/>
        <v>0.66467378539867528</v>
      </c>
      <c r="GG426" s="19">
        <f t="shared" si="1504"/>
        <v>0.75714926964216978</v>
      </c>
      <c r="GI426" s="19" t="e">
        <f>#REF!</f>
        <v>#REF!</v>
      </c>
      <c r="GJ426" s="19" t="e">
        <f t="shared" si="1505"/>
        <v>#REF!</v>
      </c>
      <c r="GK426" s="308">
        <f t="shared" si="1506"/>
        <v>1.0481367345940216</v>
      </c>
      <c r="GM426" s="3"/>
      <c r="GN426" s="3"/>
      <c r="GO426" s="3"/>
    </row>
    <row r="427" spans="1:197" s="308" customFormat="1" hidden="1" x14ac:dyDescent="0.2">
      <c r="A427" s="320" t="s">
        <v>557</v>
      </c>
      <c r="B427" s="1">
        <f t="shared" si="1507"/>
        <v>2010</v>
      </c>
      <c r="C427" s="60">
        <f>Conversion_factors!$M72*C291+C366</f>
        <v>2012.7011480154802</v>
      </c>
      <c r="D427" s="60">
        <f>Conversion_factors!$M72*D291+D366</f>
        <v>233.41774847322782</v>
      </c>
      <c r="E427" s="60">
        <f>Conversion_factors!$M72*E291+E366</f>
        <v>18.62122903962549</v>
      </c>
      <c r="F427" s="60">
        <f>Conversion_factors!$M72*F291+F366</f>
        <v>4.2829220060061658E-2</v>
      </c>
      <c r="G427" s="60">
        <f>Conversion_factors!$M72*G291+G366</f>
        <v>4.2829220060061658E-2</v>
      </c>
      <c r="H427" s="60">
        <f>Conversion_factors!$M72*H291+H366</f>
        <v>4.2829220060061658E-2</v>
      </c>
      <c r="I427" s="60">
        <f>Conversion_factors!$M72*I291+I366</f>
        <v>639.87161863870267</v>
      </c>
      <c r="J427" s="60">
        <f>Conversion_factors!$M72*J291+J366</f>
        <v>2656.862339224991</v>
      </c>
      <c r="K427" s="60">
        <f>Conversion_factors!$M72*K291+K366</f>
        <v>187.43482238854969</v>
      </c>
      <c r="L427" s="60">
        <f>Conversion_factors!$M72*L291+L366</f>
        <v>3700.399119529588</v>
      </c>
      <c r="M427" s="60">
        <f>Conversion_factors!$M72*M291+M366</f>
        <v>4444.055813412022</v>
      </c>
      <c r="N427" s="60">
        <f>Conversion_factors!$M72*N291+N366</f>
        <v>679.55018622803846</v>
      </c>
      <c r="O427" s="60">
        <f>Conversion_factors!$M72*O291+O366</f>
        <v>995.94400388524616</v>
      </c>
      <c r="P427" s="60">
        <f>Conversion_factors!$M72*P291+P366</f>
        <v>2578.9572932100282</v>
      </c>
      <c r="Q427" s="60">
        <f>Conversion_factors!$M72*Q291+Q366</f>
        <v>618.77479014912808</v>
      </c>
      <c r="R427" s="60">
        <f>Conversion_factors!$M72*R291+R366</f>
        <v>341.17273653826982</v>
      </c>
      <c r="S427" s="60">
        <f>Conversion_factors!$M72*S291+S366</f>
        <v>352.6102914643505</v>
      </c>
      <c r="T427" s="60">
        <f>Conversion_factors!$M72*T291+T366</f>
        <v>169.03301137151107</v>
      </c>
      <c r="U427" s="60">
        <f>Conversion_factors!$M72*U291+U366</f>
        <v>723.11902537323226</v>
      </c>
      <c r="V427" s="60">
        <f>Conversion_factors!$M72*V291+V366</f>
        <v>81.705604759886242</v>
      </c>
      <c r="W427" s="60">
        <f>Conversion_factors!$M72*W291+W366</f>
        <v>135.03191900915698</v>
      </c>
      <c r="X427" s="124">
        <f t="shared" si="1433"/>
        <v>20569.39118837121</v>
      </c>
      <c r="Z427" s="19">
        <f t="shared" si="1434"/>
        <v>3.0718343395514052</v>
      </c>
      <c r="AA427" s="19">
        <f t="shared" si="1435"/>
        <v>5.231035336330736</v>
      </c>
      <c r="AB427" s="19">
        <f t="shared" si="1436"/>
        <v>0.95156396478147787</v>
      </c>
      <c r="AC427" s="19">
        <f t="shared" si="1437"/>
        <v>6.5367016383144325E-5</v>
      </c>
      <c r="AD427" s="19">
        <f t="shared" si="1438"/>
        <v>9.5982916906322776E-4</v>
      </c>
      <c r="AE427" s="19">
        <f t="shared" si="1439"/>
        <v>2.1886172154440314E-3</v>
      </c>
      <c r="AF427" s="19">
        <f t="shared" si="1440"/>
        <v>8.558188121659688</v>
      </c>
      <c r="AG427" s="19">
        <f t="shared" si="1441"/>
        <v>19.222970781851537</v>
      </c>
      <c r="AH427" s="19">
        <f t="shared" si="1442"/>
        <v>2.3287417664597059</v>
      </c>
      <c r="AI427" s="19">
        <f t="shared" si="1443"/>
        <v>8.5662487572916604</v>
      </c>
      <c r="AJ427" s="19">
        <f t="shared" si="1444"/>
        <v>8.3948186575144952</v>
      </c>
      <c r="AK427" s="19">
        <f t="shared" si="1445"/>
        <v>4.2960310887655471</v>
      </c>
      <c r="AL427" s="19">
        <f t="shared" si="1446"/>
        <v>12.752629756079166</v>
      </c>
      <c r="AM427" s="19">
        <f t="shared" si="1447"/>
        <v>14.055851517819297</v>
      </c>
      <c r="AN427" s="19">
        <f t="shared" si="1448"/>
        <v>2.5006300963549326</v>
      </c>
      <c r="AO427" s="19">
        <f t="shared" si="1449"/>
        <v>1.2733558841267976</v>
      </c>
      <c r="AP427" s="19">
        <f t="shared" si="1450"/>
        <v>0.81793294205523437</v>
      </c>
      <c r="AQ427" s="19">
        <f t="shared" si="1451"/>
        <v>1.896031365393648</v>
      </c>
      <c r="AR427" s="19">
        <f t="shared" si="1452"/>
        <v>1.120986164903776</v>
      </c>
      <c r="AS427" s="19">
        <f t="shared" si="1453"/>
        <v>1.6530443944640327</v>
      </c>
      <c r="AT427" s="19">
        <f t="shared" si="1454"/>
        <v>0.97637294437539013</v>
      </c>
      <c r="AU427" s="19">
        <f t="shared" si="1455"/>
        <v>13.298127759869557</v>
      </c>
      <c r="AV427" s="19">
        <f t="shared" si="1456"/>
        <v>12.085116313012755</v>
      </c>
      <c r="AW427" s="19">
        <f t="shared" si="1457"/>
        <v>7.1806458474916059</v>
      </c>
      <c r="AX427" s="250">
        <f t="shared" si="1508"/>
        <v>1.1313600195578428</v>
      </c>
      <c r="AY427" s="250">
        <f t="shared" si="1509"/>
        <v>0.80182225539097729</v>
      </c>
      <c r="AZ427" s="250">
        <f t="shared" si="1510"/>
        <v>0.65556113968363217</v>
      </c>
      <c r="BA427" s="250">
        <f t="shared" si="1511"/>
        <v>0.75255046977270323</v>
      </c>
      <c r="BB427" s="250">
        <f t="shared" si="1512"/>
        <v>1.5135352462989256</v>
      </c>
      <c r="BC427" s="250">
        <f t="shared" si="1513"/>
        <v>3.9326405738654309</v>
      </c>
      <c r="BD427" s="250">
        <f t="shared" si="1514"/>
        <v>1.5787155824620986</v>
      </c>
      <c r="BE427" s="250">
        <f t="shared" si="1515"/>
        <v>1.0288469517809355</v>
      </c>
      <c r="BF427" s="250">
        <f t="shared" si="1516"/>
        <v>1.410627215604968</v>
      </c>
      <c r="BG427" s="250">
        <f t="shared" si="1517"/>
        <v>0.95386098000588848</v>
      </c>
      <c r="BH427" s="250">
        <f t="shared" si="1518"/>
        <v>0.97261094105031287</v>
      </c>
      <c r="BI427" s="250">
        <f t="shared" si="1519"/>
        <v>0.94877778691474379</v>
      </c>
      <c r="BJ427" s="250">
        <f t="shared" si="1520"/>
        <v>0.85299071732838916</v>
      </c>
      <c r="BK427" s="250">
        <f t="shared" si="1521"/>
        <v>0.64090345200317134</v>
      </c>
      <c r="BL427" s="250">
        <f t="shared" si="1522"/>
        <v>0.93608104857736962</v>
      </c>
      <c r="BM427" s="250">
        <f t="shared" si="1523"/>
        <v>0.80657922385980529</v>
      </c>
      <c r="BN427" s="250">
        <f t="shared" si="1524"/>
        <v>9.9187765537665132E-2</v>
      </c>
      <c r="BO427" s="250">
        <f t="shared" si="1525"/>
        <v>0.75251033050700877</v>
      </c>
      <c r="BP427" s="250">
        <f t="shared" si="1526"/>
        <v>0.75124762862631389</v>
      </c>
      <c r="BQ427" s="250">
        <f t="shared" si="1527"/>
        <v>0.95854370808531697</v>
      </c>
      <c r="BR427" s="250">
        <f t="shared" si="1528"/>
        <v>0.68380106317792799</v>
      </c>
      <c r="BS427" s="250">
        <f t="shared" si="1529"/>
        <v>0.57039417384464086</v>
      </c>
      <c r="BU427" s="3"/>
      <c r="BV427" s="9">
        <f t="shared" si="1459"/>
        <v>1.9285057426284997</v>
      </c>
      <c r="BW427" s="9">
        <f>BS427</f>
        <v>0.57039417384464086</v>
      </c>
      <c r="BX427" s="9">
        <f>GC427</f>
        <v>0.92641067802143129</v>
      </c>
      <c r="BY427" s="9">
        <f>GG427</f>
        <v>0.70568407532649058</v>
      </c>
      <c r="BZ427" s="9">
        <f>FY427</f>
        <v>0.87249575397026946</v>
      </c>
      <c r="CA427" s="9">
        <f>BV427*BX427*BY427*BZ427</f>
        <v>1.1000137856361818</v>
      </c>
      <c r="CB427" s="9">
        <f>GK427</f>
        <v>1.1000084398212289</v>
      </c>
      <c r="CC427" s="9"/>
      <c r="CD427" s="9">
        <f>BX427*BY427</f>
        <v>0.65375326269214096</v>
      </c>
      <c r="CE427" s="9">
        <f>CD427*BZ427</f>
        <v>0.57039694584310319</v>
      </c>
      <c r="CF427" s="308">
        <f>BY427/BEA_Output_Data!$AU47</f>
        <v>0.89170711871319186</v>
      </c>
      <c r="CG427" s="35"/>
      <c r="CH427" s="308">
        <f t="shared" si="1468"/>
        <v>2010</v>
      </c>
      <c r="CI427" s="19">
        <f t="shared" si="1469"/>
        <v>9.7849330083884523E-2</v>
      </c>
      <c r="CJ427" s="19">
        <f t="shared" si="1563"/>
        <v>1.1347819988235201E-2</v>
      </c>
      <c r="CK427" s="19">
        <f t="shared" si="1564"/>
        <v>9.052882931291082E-4</v>
      </c>
      <c r="CL427" s="19">
        <f t="shared" si="1565"/>
        <v>2.0821821933298112E-6</v>
      </c>
      <c r="CM427" s="19">
        <f t="shared" si="1566"/>
        <v>2.0821821933298112E-6</v>
      </c>
      <c r="CN427" s="19">
        <f t="shared" si="1567"/>
        <v>2.0821821933298112E-6</v>
      </c>
      <c r="CO427" s="19">
        <f t="shared" si="1568"/>
        <v>3.1107951265006352E-2</v>
      </c>
      <c r="CP427" s="19">
        <f t="shared" si="1569"/>
        <v>0.12916582289159018</v>
      </c>
      <c r="CQ427" s="19">
        <f t="shared" si="1570"/>
        <v>9.1123174561683149E-3</v>
      </c>
      <c r="CR427" s="19">
        <f t="shared" si="1571"/>
        <v>0.17989832978730008</v>
      </c>
      <c r="CS427" s="19">
        <f t="shared" si="1572"/>
        <v>0.21605188859087107</v>
      </c>
      <c r="CT427" s="19">
        <f t="shared" si="1573"/>
        <v>3.303696157094909E-2</v>
      </c>
      <c r="CU427" s="19">
        <f t="shared" si="1574"/>
        <v>4.841873999889202E-2</v>
      </c>
      <c r="CV427" s="19">
        <f t="shared" si="1575"/>
        <v>0.12537839693904151</v>
      </c>
      <c r="CW427" s="19">
        <f t="shared" si="1576"/>
        <v>3.0082309412198301E-2</v>
      </c>
      <c r="CX427" s="19">
        <f t="shared" si="1577"/>
        <v>1.6586428514770525E-2</v>
      </c>
      <c r="CY427" s="19">
        <f t="shared" si="1562"/>
        <v>1.7142475838745133E-2</v>
      </c>
      <c r="CZ427" s="19">
        <f t="shared" si="1429"/>
        <v>8.2176963733896474E-3</v>
      </c>
      <c r="DA427" s="19">
        <f t="shared" si="1430"/>
        <v>3.5155101030994229E-2</v>
      </c>
      <c r="DB427" s="19">
        <f t="shared" si="1431"/>
        <v>3.9721936352728826E-3</v>
      </c>
      <c r="DC427" s="19">
        <f t="shared" si="1432"/>
        <v>6.5647017829821097E-3</v>
      </c>
      <c r="DF427" s="19">
        <f t="shared" si="1530"/>
        <v>0.10279641652861277</v>
      </c>
      <c r="DG427" s="19">
        <f t="shared" si="1581"/>
        <v>1.2234704079670795E-2</v>
      </c>
      <c r="DH427" s="19">
        <f t="shared" si="1582"/>
        <v>9.4027333299745441E-4</v>
      </c>
      <c r="DI427" s="19">
        <f t="shared" si="1583"/>
        <v>2.1332904370037429E-6</v>
      </c>
      <c r="DJ427" s="19">
        <f t="shared" si="1584"/>
        <v>2.1332904370037429E-6</v>
      </c>
      <c r="DK427" s="19">
        <f t="shared" si="1585"/>
        <v>2.1332904370037429E-6</v>
      </c>
      <c r="DL427" s="19">
        <f t="shared" si="1586"/>
        <v>2.8725271745345088E-2</v>
      </c>
      <c r="DM427" s="19">
        <f t="shared" si="1587"/>
        <v>0.12817677578447967</v>
      </c>
      <c r="DN427" s="19">
        <f t="shared" si="1588"/>
        <v>9.6548410690517564E-3</v>
      </c>
      <c r="DO427" s="19">
        <f t="shared" si="1589"/>
        <v>0.1853076294348856</v>
      </c>
      <c r="DP427" s="19">
        <f t="shared" si="1590"/>
        <v>0.20961934766790621</v>
      </c>
      <c r="DQ427" s="19">
        <f t="shared" si="1591"/>
        <v>3.310591909686264E-2</v>
      </c>
      <c r="DR427" s="19">
        <f t="shared" si="1592"/>
        <v>5.0580908173390948E-2</v>
      </c>
      <c r="DS427" s="19">
        <f t="shared" si="1593"/>
        <v>0.11823037840281658</v>
      </c>
      <c r="DT427" s="19">
        <f t="shared" si="1594"/>
        <v>3.0977997849325135E-2</v>
      </c>
      <c r="DU427" s="19">
        <f t="shared" si="1595"/>
        <v>1.7180351137764106E-2</v>
      </c>
      <c r="DV427" s="19">
        <f t="shared" si="1578"/>
        <v>1.8014102649936355E-2</v>
      </c>
      <c r="DW427" s="19">
        <f t="shared" si="1487"/>
        <v>8.4356344359183839E-3</v>
      </c>
      <c r="DX427" s="19">
        <f t="shared" si="1488"/>
        <v>3.4474296001167408E-2</v>
      </c>
      <c r="DY427" s="19">
        <f t="shared" si="1489"/>
        <v>4.2300989143626185E-3</v>
      </c>
      <c r="DZ427" s="19">
        <f t="shared" si="1490"/>
        <v>6.7949384301845498E-3</v>
      </c>
      <c r="EA427" s="19">
        <f t="shared" si="1491"/>
        <v>0.99948628460598898</v>
      </c>
      <c r="EC427" s="19">
        <f t="shared" si="1531"/>
        <v>0.10284925177251082</v>
      </c>
      <c r="ED427" s="19">
        <f t="shared" si="1596"/>
        <v>1.2240992465938521E-2</v>
      </c>
      <c r="EE427" s="19">
        <f t="shared" si="1597"/>
        <v>9.4075661415216202E-4</v>
      </c>
      <c r="EF427" s="19">
        <f t="shared" si="1598"/>
        <v>2.1343869044133154E-6</v>
      </c>
      <c r="EG427" s="19">
        <f t="shared" si="1599"/>
        <v>2.1343869044133154E-6</v>
      </c>
      <c r="EH427" s="19">
        <f t="shared" si="1600"/>
        <v>2.1343869044133154E-6</v>
      </c>
      <c r="EI427" s="19">
        <f t="shared" si="1601"/>
        <v>2.874003594423407E-2</v>
      </c>
      <c r="EJ427" s="19">
        <f t="shared" si="1602"/>
        <v>0.1282426560110414</v>
      </c>
      <c r="EK427" s="19">
        <f t="shared" si="1603"/>
        <v>9.659803458791659E-3</v>
      </c>
      <c r="EL427" s="19">
        <f t="shared" si="1604"/>
        <v>0.18540287374522241</v>
      </c>
      <c r="EM427" s="19">
        <f t="shared" si="1605"/>
        <v>0.20972708770139953</v>
      </c>
      <c r="EN427" s="19">
        <f t="shared" si="1606"/>
        <v>3.3122934858394223E-2</v>
      </c>
      <c r="EO427" s="19">
        <f t="shared" si="1607"/>
        <v>5.0606905719902527E-2</v>
      </c>
      <c r="EP427" s="19">
        <f t="shared" si="1608"/>
        <v>0.11829114638569012</v>
      </c>
      <c r="EQ427" s="19">
        <f t="shared" si="1609"/>
        <v>3.0993919903100103E-2</v>
      </c>
      <c r="ER427" s="19">
        <f t="shared" si="1610"/>
        <v>1.7189181484903348E-2</v>
      </c>
      <c r="ES427" s="19">
        <f t="shared" si="1579"/>
        <v>1.8023361528205221E-2</v>
      </c>
      <c r="ET427" s="19">
        <f t="shared" si="1493"/>
        <v>8.4399701785240859E-3</v>
      </c>
      <c r="EU427" s="19">
        <f t="shared" si="1494"/>
        <v>3.4492015080284613E-2</v>
      </c>
      <c r="EV427" s="19">
        <f t="shared" si="1495"/>
        <v>4.2322730982048253E-3</v>
      </c>
      <c r="EW427" s="19">
        <f t="shared" si="1496"/>
        <v>6.7984308887872394E-3</v>
      </c>
      <c r="EZ427" s="308">
        <f t="shared" si="1532"/>
        <v>-4.2938274443160528E-2</v>
      </c>
      <c r="FA427" s="308">
        <f t="shared" si="1611"/>
        <v>-0.16869896766047343</v>
      </c>
      <c r="FB427" s="308">
        <f t="shared" si="1612"/>
        <v>-0.10888626171449689</v>
      </c>
      <c r="FC427" s="308">
        <f t="shared" si="1613"/>
        <v>6.6034662155422695E-3</v>
      </c>
      <c r="FD427" s="308">
        <f t="shared" si="1614"/>
        <v>-6.8342378437896978E-2</v>
      </c>
      <c r="FE427" s="308">
        <f t="shared" si="1615"/>
        <v>-8.1828988911024261E-2</v>
      </c>
      <c r="FF427" s="308">
        <f t="shared" si="1616"/>
        <v>0.16797383503113641</v>
      </c>
      <c r="FG427" s="308">
        <f t="shared" si="1617"/>
        <v>4.9851993540811469E-2</v>
      </c>
      <c r="FH427" s="308">
        <f t="shared" si="1618"/>
        <v>-6.2047619276076667E-2</v>
      </c>
      <c r="FI427" s="308">
        <f t="shared" si="1619"/>
        <v>8.4069290878918575E-3</v>
      </c>
      <c r="FJ427" s="308">
        <f t="shared" si="1620"/>
        <v>4.8499885727242439E-2</v>
      </c>
      <c r="FK427" s="308">
        <f t="shared" si="1621"/>
        <v>-3.8837882377144611E-2</v>
      </c>
      <c r="FL427" s="308">
        <f t="shared" si="1622"/>
        <v>-7.5967850165018266E-2</v>
      </c>
      <c r="FM427" s="308">
        <f t="shared" si="1623"/>
        <v>-3.4941882940482949E-2</v>
      </c>
      <c r="FN427" s="308">
        <f t="shared" si="1624"/>
        <v>-6.51892772796029E-2</v>
      </c>
      <c r="FO427" s="308">
        <f t="shared" si="1625"/>
        <v>-0.1249050379577334</v>
      </c>
      <c r="FP427" s="308">
        <f t="shared" si="1580"/>
        <v>-0.13804795489028143</v>
      </c>
      <c r="FQ427" s="308">
        <f t="shared" si="1626"/>
        <v>-4.740831708094749E-2</v>
      </c>
      <c r="FR427" s="308">
        <f t="shared" si="1627"/>
        <v>-7.4592122222590651E-2</v>
      </c>
      <c r="FS427" s="308">
        <f t="shared" si="1628"/>
        <v>-5.4835621224169344E-2</v>
      </c>
      <c r="FT427" s="308">
        <f t="shared" si="1629"/>
        <v>-5.5406402353995535E-2</v>
      </c>
      <c r="FV427" s="3"/>
      <c r="FW427" s="19">
        <f t="shared" si="1499"/>
        <v>0.99627324847543897</v>
      </c>
      <c r="FX427" s="19">
        <f t="shared" si="1533"/>
        <v>0.6892416040277447</v>
      </c>
      <c r="FY427" s="19">
        <f t="shared" si="1500"/>
        <v>0.87249575397026946</v>
      </c>
      <c r="GA427" s="19">
        <f t="shared" si="1501"/>
        <v>1.0573673018711371</v>
      </c>
      <c r="GB427" s="19">
        <f t="shared" si="1534"/>
        <v>0.76576218506510951</v>
      </c>
      <c r="GC427" s="19">
        <f t="shared" si="1502"/>
        <v>0.92641067802143129</v>
      </c>
      <c r="GE427" s="19">
        <f t="shared" si="1503"/>
        <v>0.93202767752783844</v>
      </c>
      <c r="GF427" s="19">
        <f t="shared" si="1535"/>
        <v>0.61949436451876416</v>
      </c>
      <c r="GG427" s="19">
        <f t="shared" si="1504"/>
        <v>0.70568407532649058</v>
      </c>
      <c r="GI427" s="19" t="e">
        <f>#REF!</f>
        <v>#REF!</v>
      </c>
      <c r="GJ427" s="19" t="e">
        <f t="shared" si="1505"/>
        <v>#REF!</v>
      </c>
      <c r="GK427" s="308">
        <f t="shared" si="1506"/>
        <v>1.1000084398212289</v>
      </c>
      <c r="GM427" s="3"/>
      <c r="GN427" s="3"/>
      <c r="GO427" s="3"/>
    </row>
    <row r="428" spans="1:197" s="308" customFormat="1" hidden="1" x14ac:dyDescent="0.2">
      <c r="A428" s="320" t="s">
        <v>557</v>
      </c>
      <c r="B428" s="1">
        <f t="shared" si="1507"/>
        <v>2011</v>
      </c>
      <c r="C428" s="60">
        <f>Conversion_factors!$M73*C292+C367</f>
        <v>2054.5798919813515</v>
      </c>
      <c r="D428" s="60">
        <f>Conversion_factors!$M73*D292+D367</f>
        <v>235.95551335078181</v>
      </c>
      <c r="E428" s="60">
        <f>Conversion_factors!$M73*E292+E367</f>
        <v>18.32600407213107</v>
      </c>
      <c r="F428" s="60">
        <f>Conversion_factors!$M73*F292+F367</f>
        <v>4.2829220060061658E-2</v>
      </c>
      <c r="G428" s="60">
        <f>Conversion_factors!$M73*G292+G367</f>
        <v>4.2829220060061658E-2</v>
      </c>
      <c r="H428" s="60">
        <f>Conversion_factors!$M73*H292+H367</f>
        <v>4.2829220060061658E-2</v>
      </c>
      <c r="I428" s="60">
        <f>Conversion_factors!$M73*I292+I367</f>
        <v>584.79072778209616</v>
      </c>
      <c r="J428" s="60">
        <f>Conversion_factors!$M73*J292+J367</f>
        <v>2477.6655373041403</v>
      </c>
      <c r="K428" s="60">
        <f>Conversion_factors!$M73*K292+K367</f>
        <v>186.14891449062731</v>
      </c>
      <c r="L428" s="60">
        <f>Conversion_factors!$M73*L292+L367</f>
        <v>3858.8482881960313</v>
      </c>
      <c r="M428" s="60">
        <f>Conversion_factors!$M73*M292+M367</f>
        <v>4621.980421195969</v>
      </c>
      <c r="N428" s="60">
        <f>Conversion_factors!$M73*N292+N367</f>
        <v>692.99975844305459</v>
      </c>
      <c r="O428" s="60">
        <f>Conversion_factors!$M73*O292+O367</f>
        <v>984.92540463943578</v>
      </c>
      <c r="P428" s="60">
        <f>Conversion_factors!$M73*P292+P367</f>
        <v>2811.4472344307405</v>
      </c>
      <c r="Q428" s="60">
        <f>Conversion_factors!$M73*Q292+Q367</f>
        <v>669.56611252141852</v>
      </c>
      <c r="R428" s="60">
        <f>Conversion_factors!$M73*R292+R367</f>
        <v>371.60334398777184</v>
      </c>
      <c r="S428" s="60">
        <f>Conversion_factors!$M73*S292+S367</f>
        <v>354.37806281468579</v>
      </c>
      <c r="T428" s="60">
        <f>Conversion_factors!$M73*T292+T367</f>
        <v>181.9836249295827</v>
      </c>
      <c r="U428" s="60">
        <f>Conversion_factors!$M73*U292+U367</f>
        <v>794.65016595841212</v>
      </c>
      <c r="V428" s="60">
        <f>Conversion_factors!$M73*V292+V367</f>
        <v>79.93272613619456</v>
      </c>
      <c r="W428" s="60">
        <f>Conversion_factors!$M73*W292+W367</f>
        <v>137.07704518145857</v>
      </c>
      <c r="X428" s="124">
        <f>SUM(C428:W428)</f>
        <v>21116.987265076063</v>
      </c>
      <c r="Y428" s="570"/>
      <c r="Z428" s="19">
        <f t="shared" ref="Z428:AT428" si="1631">C428/C67*1000</f>
        <v>3.1075277703443995</v>
      </c>
      <c r="AA428" s="19">
        <f t="shared" si="1631"/>
        <v>5.4938281711375527</v>
      </c>
      <c r="AB428" s="19">
        <f t="shared" si="1631"/>
        <v>0.91446473297436992</v>
      </c>
      <c r="AC428" s="19">
        <f t="shared" si="1631"/>
        <v>6.4778688450262045E-5</v>
      </c>
      <c r="AD428" s="19">
        <f t="shared" si="1631"/>
        <v>9.9720651733199565E-4</v>
      </c>
      <c r="AE428" s="19">
        <f t="shared" si="1631"/>
        <v>2.1371713730701115E-3</v>
      </c>
      <c r="AF428" s="19">
        <f t="shared" si="1631"/>
        <v>7.9513760448958033</v>
      </c>
      <c r="AG428" s="19">
        <f t="shared" si="1631"/>
        <v>18.541671165543228</v>
      </c>
      <c r="AH428" s="19">
        <f t="shared" si="1631"/>
        <v>2.3672710124497112</v>
      </c>
      <c r="AI428" s="19">
        <f t="shared" si="1631"/>
        <v>8.7929615594684556</v>
      </c>
      <c r="AJ428" s="19">
        <f t="shared" si="1631"/>
        <v>8.9266647280940266</v>
      </c>
      <c r="AK428" s="19">
        <f t="shared" si="1631"/>
        <v>4.3430833979573791</v>
      </c>
      <c r="AL428" s="19">
        <f t="shared" si="1631"/>
        <v>12.241472853828242</v>
      </c>
      <c r="AM428" s="19">
        <f t="shared" si="1631"/>
        <v>12.96646441957204</v>
      </c>
      <c r="AN428" s="19">
        <f t="shared" si="1631"/>
        <v>2.5980109277307339</v>
      </c>
      <c r="AO428" s="19">
        <f t="shared" si="1631"/>
        <v>1.2616393435233204</v>
      </c>
      <c r="AP428" s="19">
        <f t="shared" si="1631"/>
        <v>0.80093215332004708</v>
      </c>
      <c r="AQ428" s="19">
        <f t="shared" si="1631"/>
        <v>2.0137758563374368</v>
      </c>
      <c r="AR428" s="19">
        <f t="shared" si="1631"/>
        <v>1.1300956103903701</v>
      </c>
      <c r="AS428" s="19">
        <f t="shared" si="1631"/>
        <v>1.574482637951472</v>
      </c>
      <c r="AT428" s="19">
        <f t="shared" si="1631"/>
        <v>0.96166301742136784</v>
      </c>
      <c r="AU428" s="19">
        <f>X428/CE67*1000</f>
        <v>13.317732953034653</v>
      </c>
      <c r="AV428" s="19">
        <f>SUMPRODUCT(CH67:DB67,Z$387:AT$387)</f>
        <v>12.371691844572794</v>
      </c>
      <c r="AW428" s="19">
        <f>SUMPRODUCT(CH67:DB67,Z$402:AT$402)</f>
        <v>7.2009634122257964</v>
      </c>
      <c r="AX428" s="250">
        <f t="shared" ref="AX428:BS428" si="1632">Z428/Z$431</f>
        <v>1.1445059500008061</v>
      </c>
      <c r="AY428" s="250">
        <f t="shared" si="1632"/>
        <v>0.84210360123506667</v>
      </c>
      <c r="AZ428" s="250">
        <f t="shared" si="1632"/>
        <v>0.63000235899731216</v>
      </c>
      <c r="BA428" s="250">
        <f t="shared" si="1632"/>
        <v>0.74577723019762709</v>
      </c>
      <c r="BB428" s="250">
        <f t="shared" si="1632"/>
        <v>1.5724748324683928</v>
      </c>
      <c r="BC428" s="250">
        <f t="shared" si="1632"/>
        <v>3.8401995541893079</v>
      </c>
      <c r="BD428" s="250">
        <f t="shared" si="1632"/>
        <v>1.4667779073847307</v>
      </c>
      <c r="BE428" s="250">
        <f t="shared" si="1632"/>
        <v>0.99238260704239523</v>
      </c>
      <c r="BF428" s="250">
        <f t="shared" si="1632"/>
        <v>1.4339661721921841</v>
      </c>
      <c r="BG428" s="250">
        <f t="shared" si="1632"/>
        <v>0.97910569350783561</v>
      </c>
      <c r="BH428" s="250">
        <f t="shared" si="1632"/>
        <v>1.0342298191111552</v>
      </c>
      <c r="BI428" s="250">
        <f t="shared" si="1632"/>
        <v>0.95916928196257922</v>
      </c>
      <c r="BJ428" s="250">
        <f t="shared" si="1632"/>
        <v>0.81880074231476285</v>
      </c>
      <c r="BK428" s="250">
        <f t="shared" si="1632"/>
        <v>0.59123076223768445</v>
      </c>
      <c r="BL428" s="250">
        <f t="shared" si="1632"/>
        <v>0.97253440122575663</v>
      </c>
      <c r="BM428" s="250">
        <f t="shared" si="1632"/>
        <v>0.79915763941190754</v>
      </c>
      <c r="BN428" s="250">
        <f t="shared" si="1632"/>
        <v>9.7126141460287821E-2</v>
      </c>
      <c r="BO428" s="250">
        <f t="shared" si="1632"/>
        <v>0.79924159635666125</v>
      </c>
      <c r="BP428" s="250">
        <f t="shared" si="1632"/>
        <v>0.75735247588862775</v>
      </c>
      <c r="BQ428" s="250">
        <f t="shared" si="1632"/>
        <v>0.91298844190284889</v>
      </c>
      <c r="BR428" s="250">
        <f t="shared" si="1632"/>
        <v>0.67349899187579365</v>
      </c>
      <c r="BS428" s="250">
        <f t="shared" si="1632"/>
        <v>0.57123509582707332</v>
      </c>
      <c r="BT428" s="570"/>
      <c r="BU428" s="3"/>
      <c r="BV428" s="9">
        <f>CF67</f>
        <v>1.9769316558727426</v>
      </c>
      <c r="BW428" s="9">
        <f>BS428</f>
        <v>0.57123509582707332</v>
      </c>
      <c r="BX428" s="9">
        <f>GC428</f>
        <v>0.94920697985144176</v>
      </c>
      <c r="BY428" s="9">
        <f>GG428</f>
        <v>0.6880629957721619</v>
      </c>
      <c r="BZ428" s="9">
        <f>FY428</f>
        <v>0.87463743114408798</v>
      </c>
      <c r="CA428" s="9">
        <f>BV428*BX428*BY428*BZ428</f>
        <v>1.129298731417353</v>
      </c>
      <c r="CB428" s="9">
        <f>GK428</f>
        <v>1.1292927438860412</v>
      </c>
      <c r="CC428" s="9"/>
      <c r="CD428" s="9">
        <f>BX428*BY428</f>
        <v>0.65311419816442917</v>
      </c>
      <c r="CE428" s="9">
        <f>CD428*BZ428</f>
        <v>0.57123812452626721</v>
      </c>
      <c r="CF428" s="570">
        <f>BY428/BEA_Output_Data!$AU48</f>
        <v>0.86626089419153096</v>
      </c>
      <c r="CG428" s="35"/>
      <c r="CH428" s="570">
        <f>B428</f>
        <v>2011</v>
      </c>
      <c r="CI428" s="19">
        <f t="shared" ref="CI428:DC428" si="1633">C428/$X428</f>
        <v>9.7295123882528464E-2</v>
      </c>
      <c r="CJ428" s="19">
        <f t="shared" si="1633"/>
        <v>1.117372996388611E-2</v>
      </c>
      <c r="CK428" s="19">
        <f t="shared" si="1633"/>
        <v>8.678323210640559E-4</v>
      </c>
      <c r="CL428" s="19">
        <f t="shared" si="1633"/>
        <v>2.028187994927381E-6</v>
      </c>
      <c r="CM428" s="19">
        <f t="shared" si="1633"/>
        <v>2.028187994927381E-6</v>
      </c>
      <c r="CN428" s="19">
        <f t="shared" si="1633"/>
        <v>2.028187994927381E-6</v>
      </c>
      <c r="CO428" s="19">
        <f t="shared" si="1633"/>
        <v>2.7692905263490945E-2</v>
      </c>
      <c r="CP428" s="19">
        <f t="shared" si="1633"/>
        <v>0.11733044615705109</v>
      </c>
      <c r="CQ428" s="19">
        <f t="shared" si="1633"/>
        <v>8.8151265213142517E-3</v>
      </c>
      <c r="CR428" s="19">
        <f t="shared" si="1633"/>
        <v>0.18273668680844052</v>
      </c>
      <c r="CS428" s="19">
        <f t="shared" si="1633"/>
        <v>0.21887499211783612</v>
      </c>
      <c r="CT428" s="19">
        <f t="shared" si="1633"/>
        <v>3.281716988053307E-2</v>
      </c>
      <c r="CU428" s="19">
        <f t="shared" si="1633"/>
        <v>4.6641378918115671E-2</v>
      </c>
      <c r="CV428" s="19">
        <f t="shared" si="1633"/>
        <v>0.13313675853185744</v>
      </c>
      <c r="CW428" s="19">
        <f t="shared" si="1633"/>
        <v>3.1707463953855201E-2</v>
      </c>
      <c r="CX428" s="19">
        <f t="shared" si="1633"/>
        <v>1.759736553908621E-2</v>
      </c>
      <c r="CY428" s="19">
        <f t="shared" si="1633"/>
        <v>1.6781658215079164E-2</v>
      </c>
      <c r="CZ428" s="19">
        <f t="shared" si="1633"/>
        <v>8.6178782344843736E-3</v>
      </c>
      <c r="DA428" s="19">
        <f t="shared" si="1633"/>
        <v>3.7630849324450252E-2</v>
      </c>
      <c r="DB428" s="19">
        <f t="shared" si="1633"/>
        <v>3.7852334299784238E-3</v>
      </c>
      <c r="DC428" s="19">
        <f t="shared" si="1633"/>
        <v>6.4913163729639076E-3</v>
      </c>
      <c r="DD428" s="570"/>
      <c r="DE428" s="570"/>
      <c r="DF428" s="19">
        <f t="shared" ref="DF428:DZ428" si="1634">(CI428-CI427)/LN(CI428/CI427)</f>
        <v>9.7571964660289098E-2</v>
      </c>
      <c r="DG428" s="19">
        <f t="shared" si="1634"/>
        <v>1.1260550688511145E-2</v>
      </c>
      <c r="DH428" s="19">
        <f t="shared" si="1634"/>
        <v>8.8642841939368946E-4</v>
      </c>
      <c r="DI428" s="19">
        <f t="shared" si="1634"/>
        <v>2.0550668765678409E-6</v>
      </c>
      <c r="DJ428" s="19">
        <f t="shared" si="1634"/>
        <v>2.0550668765678409E-6</v>
      </c>
      <c r="DK428" s="19">
        <f t="shared" si="1634"/>
        <v>2.0550668765678409E-6</v>
      </c>
      <c r="DL428" s="19">
        <f t="shared" si="1634"/>
        <v>2.9367341875288156E-2</v>
      </c>
      <c r="DM428" s="19">
        <f t="shared" si="1634"/>
        <v>0.12315336475920803</v>
      </c>
      <c r="DN428" s="19">
        <f t="shared" si="1634"/>
        <v>8.9629008182745967E-3</v>
      </c>
      <c r="DO428" s="19">
        <f t="shared" si="1634"/>
        <v>0.18131380558401736</v>
      </c>
      <c r="DP428" s="19">
        <f t="shared" si="1634"/>
        <v>0.21746038619995461</v>
      </c>
      <c r="DQ428" s="19">
        <f t="shared" si="1634"/>
        <v>3.2926943464288365E-2</v>
      </c>
      <c r="DR428" s="19">
        <f t="shared" si="1634"/>
        <v>4.7524520320054366E-2</v>
      </c>
      <c r="DS428" s="19">
        <f t="shared" si="1634"/>
        <v>0.12921876206248742</v>
      </c>
      <c r="DT428" s="19">
        <f t="shared" si="1634"/>
        <v>3.0887761408285325E-2</v>
      </c>
      <c r="DU428" s="19">
        <f t="shared" si="1634"/>
        <v>1.7086913027151679E-2</v>
      </c>
      <c r="DV428" s="19">
        <f t="shared" si="1634"/>
        <v>1.6961427397295531E-2</v>
      </c>
      <c r="DW428" s="19">
        <f t="shared" si="1634"/>
        <v>8.4162016768547041E-3</v>
      </c>
      <c r="DX428" s="19">
        <f t="shared" si="1634"/>
        <v>3.6378935788333414E-2</v>
      </c>
      <c r="DY428" s="19">
        <f t="shared" si="1634"/>
        <v>3.8779624344873888E-3</v>
      </c>
      <c r="DZ428" s="19">
        <f t="shared" si="1634"/>
        <v>6.5279403298075878E-3</v>
      </c>
      <c r="EA428" s="19">
        <f>SUM(DF428:DZ428)</f>
        <v>0.99979027611461224</v>
      </c>
      <c r="EB428" s="570"/>
      <c r="EC428" s="19">
        <f t="shared" ref="EC428:EW428" si="1635">DF428/$EA428</f>
        <v>9.7592432124338657E-2</v>
      </c>
      <c r="ED428" s="19">
        <f t="shared" si="1635"/>
        <v>1.1262912790342319E-2</v>
      </c>
      <c r="EE428" s="19">
        <f t="shared" si="1635"/>
        <v>8.8661436360286481E-4</v>
      </c>
      <c r="EF428" s="19">
        <f t="shared" si="1635"/>
        <v>2.0554979635871708E-6</v>
      </c>
      <c r="EG428" s="19">
        <f t="shared" si="1635"/>
        <v>2.0554979635871708E-6</v>
      </c>
      <c r="EH428" s="19">
        <f t="shared" si="1635"/>
        <v>2.0554979635871708E-6</v>
      </c>
      <c r="EI428" s="19">
        <f t="shared" si="1635"/>
        <v>2.9373502200297049E-2</v>
      </c>
      <c r="EJ428" s="19">
        <f t="shared" si="1635"/>
        <v>0.12317919837929109</v>
      </c>
      <c r="EK428" s="19">
        <f t="shared" si="1635"/>
        <v>8.9647809469664448E-3</v>
      </c>
      <c r="EL428" s="19">
        <f t="shared" si="1635"/>
        <v>0.18135183939639779</v>
      </c>
      <c r="EM428" s="19">
        <f t="shared" si="1635"/>
        <v>0.21750600240387391</v>
      </c>
      <c r="EN428" s="19">
        <f t="shared" si="1635"/>
        <v>3.2933850479371675E-2</v>
      </c>
      <c r="EO428" s="19">
        <f t="shared" si="1635"/>
        <v>4.7534489437869198E-2</v>
      </c>
      <c r="EP428" s="19">
        <f t="shared" si="1635"/>
        <v>0.1292458680080964</v>
      </c>
      <c r="EQ428" s="19">
        <f t="shared" si="1635"/>
        <v>3.0894240668474422E-2</v>
      </c>
      <c r="ER428" s="19">
        <f t="shared" si="1635"/>
        <v>1.7090497312651297E-2</v>
      </c>
      <c r="ES428" s="19">
        <f t="shared" si="1635"/>
        <v>1.6964985359940763E-2</v>
      </c>
      <c r="ET428" s="19">
        <f t="shared" si="1635"/>
        <v>8.4179671256273576E-3</v>
      </c>
      <c r="EU428" s="19">
        <f t="shared" si="1635"/>
        <v>3.6386566920523909E-2</v>
      </c>
      <c r="EV428" s="19">
        <f t="shared" si="1635"/>
        <v>3.8787759064410361E-3</v>
      </c>
      <c r="EW428" s="19">
        <f t="shared" si="1635"/>
        <v>6.5293096820029971E-3</v>
      </c>
      <c r="EX428" s="570"/>
      <c r="EY428" s="570"/>
      <c r="EZ428" s="570">
        <f t="shared" ref="EZ428:FT428" si="1636">LN(AX428/AX427)</f>
        <v>1.1552593013620178E-2</v>
      </c>
      <c r="FA428" s="570">
        <f t="shared" si="1636"/>
        <v>4.9016091911024649E-2</v>
      </c>
      <c r="FB428" s="570">
        <f t="shared" si="1636"/>
        <v>-3.9768006864038891E-2</v>
      </c>
      <c r="FC428" s="570">
        <f t="shared" si="1636"/>
        <v>-9.0411272691768695E-3</v>
      </c>
      <c r="FD428" s="570">
        <f t="shared" si="1636"/>
        <v>3.8202567525182189E-2</v>
      </c>
      <c r="FE428" s="570">
        <f t="shared" si="1636"/>
        <v>-2.3786769516995265E-2</v>
      </c>
      <c r="FF428" s="570">
        <f t="shared" si="1636"/>
        <v>-7.3543498621780765E-2</v>
      </c>
      <c r="FG428" s="570">
        <f t="shared" si="1636"/>
        <v>-3.608526435748062E-2</v>
      </c>
      <c r="FH428" s="570">
        <f t="shared" si="1636"/>
        <v>1.6409712831786501E-2</v>
      </c>
      <c r="FI428" s="570">
        <f t="shared" si="1636"/>
        <v>2.6121659819984173E-2</v>
      </c>
      <c r="FJ428" s="570">
        <f t="shared" si="1636"/>
        <v>6.1428145381252776E-2</v>
      </c>
      <c r="FK428" s="570">
        <f t="shared" si="1636"/>
        <v>1.0892962356020145E-2</v>
      </c>
      <c r="FL428" s="570">
        <f t="shared" si="1636"/>
        <v>-4.0907904675396754E-2</v>
      </c>
      <c r="FM428" s="570">
        <f t="shared" si="1636"/>
        <v>-8.067242284107419E-2</v>
      </c>
      <c r="FN428" s="570">
        <f t="shared" si="1636"/>
        <v>3.8203385788715662E-2</v>
      </c>
      <c r="FO428" s="570">
        <f t="shared" si="1636"/>
        <v>-9.2439022423623021E-3</v>
      </c>
      <c r="FP428" s="570">
        <f t="shared" si="1636"/>
        <v>-2.1004114305735767E-2</v>
      </c>
      <c r="FQ428" s="570">
        <f t="shared" si="1636"/>
        <v>6.0248548695923887E-2</v>
      </c>
      <c r="FR428" s="570">
        <f t="shared" si="1636"/>
        <v>8.0934378410803583E-3</v>
      </c>
      <c r="FS428" s="570">
        <f t="shared" si="1636"/>
        <v>-4.8691940908661031E-2</v>
      </c>
      <c r="FT428" s="570">
        <f t="shared" si="1636"/>
        <v>-1.5180533006673972E-2</v>
      </c>
      <c r="FU428" s="570"/>
      <c r="FV428" s="3"/>
      <c r="FW428" s="19">
        <f>EXP(SUMPRODUCT($EC428:$EW428,EZ428:FT428))</f>
        <v>1.002454656270902</v>
      </c>
      <c r="FX428" s="19">
        <f>IF(ISERR(FW428),FX427,FW428*FX427)</f>
        <v>0.69093345525323802</v>
      </c>
      <c r="FY428" s="19">
        <f>FX428/FX$402</f>
        <v>0.87463743114408798</v>
      </c>
      <c r="FZ428" s="570"/>
      <c r="GA428" s="19">
        <f>EXP(SUMPRODUCT($EC428:$EW428,DF67:DZ67))</f>
        <v>1.0246071233534326</v>
      </c>
      <c r="GB428" s="19">
        <f>IF(ISERR(GA428),GB427,GA428*GB427)</f>
        <v>0.78460538961240078</v>
      </c>
      <c r="GC428" s="19">
        <f>GB428/GB$402</f>
        <v>0.94920697985144176</v>
      </c>
      <c r="GD428" s="570"/>
      <c r="GE428" s="19">
        <f>EXP(SUMPRODUCT($EC428:$EW428,EC67:EW67))</f>
        <v>0.97502979000032541</v>
      </c>
      <c r="GF428" s="19">
        <f>IF(ISERR(GE428),GF427,GE428*GF427)</f>
        <v>0.60402546014311564</v>
      </c>
      <c r="GG428" s="19">
        <f>GF428/GF$402</f>
        <v>0.6880629957721619</v>
      </c>
      <c r="GH428" s="570"/>
      <c r="GI428" s="19" t="e">
        <f>#REF!</f>
        <v>#REF!</v>
      </c>
      <c r="GJ428" s="19" t="e">
        <f>FY428*GC428*GG428*GI428</f>
        <v>#REF!</v>
      </c>
      <c r="GK428" s="570">
        <f>X428/X$146</f>
        <v>1.1292927438860412</v>
      </c>
      <c r="GM428" s="3"/>
      <c r="GN428" s="3"/>
      <c r="GO428" s="3"/>
    </row>
    <row r="429" spans="1:197" s="308" customFormat="1" hidden="1" x14ac:dyDescent="0.2">
      <c r="A429" s="320"/>
      <c r="B429" s="1"/>
      <c r="C429" s="60"/>
      <c r="AX429" s="19"/>
      <c r="AY429" s="19"/>
      <c r="AZ429" s="19"/>
      <c r="BA429" s="19"/>
      <c r="BB429" s="19"/>
      <c r="BC429" s="19"/>
      <c r="BD429" s="19"/>
      <c r="BE429" s="19"/>
      <c r="BF429" s="19"/>
      <c r="BG429" s="19"/>
      <c r="BH429" s="19"/>
      <c r="BI429" s="19"/>
      <c r="BJ429" s="19"/>
      <c r="BK429" s="19"/>
      <c r="BL429" s="19"/>
      <c r="BM429" s="19"/>
      <c r="BN429" s="19"/>
      <c r="BO429" s="19"/>
      <c r="BP429" s="19"/>
      <c r="BQ429" s="19"/>
      <c r="BR429" s="19"/>
      <c r="BS429" s="19"/>
      <c r="BU429" s="3"/>
      <c r="BW429" s="3"/>
      <c r="BX429" s="16"/>
      <c r="BY429" s="16"/>
      <c r="CG429" s="35"/>
      <c r="CI429" s="19"/>
      <c r="CJ429" s="19"/>
      <c r="CK429" s="19"/>
      <c r="CL429" s="19"/>
      <c r="CM429" s="19"/>
      <c r="CN429" s="19"/>
      <c r="CO429" s="19"/>
      <c r="CP429" s="19"/>
      <c r="CQ429" s="19"/>
      <c r="CR429" s="19"/>
      <c r="CS429" s="19"/>
      <c r="CT429" s="19"/>
      <c r="CU429" s="19"/>
      <c r="CV429" s="19"/>
      <c r="CW429" s="19"/>
      <c r="CX429" s="19"/>
      <c r="CY429" s="19"/>
      <c r="CZ429" s="19"/>
      <c r="DA429" s="19"/>
      <c r="DB429" s="19"/>
      <c r="DC429" s="19"/>
      <c r="DF429" s="19"/>
      <c r="DG429" s="19"/>
      <c r="DH429" s="19"/>
      <c r="DI429" s="19"/>
      <c r="DJ429" s="19"/>
      <c r="DK429" s="19"/>
      <c r="DL429" s="19"/>
      <c r="DM429" s="19"/>
      <c r="DN429" s="19"/>
      <c r="DO429" s="19"/>
      <c r="DP429" s="19"/>
      <c r="DQ429" s="19"/>
      <c r="DR429" s="19"/>
      <c r="DS429" s="19"/>
      <c r="DT429" s="19"/>
      <c r="DU429" s="19"/>
      <c r="DV429" s="19"/>
      <c r="DW429" s="19"/>
      <c r="DX429" s="19"/>
      <c r="DY429" s="19"/>
      <c r="DZ429" s="19"/>
      <c r="EA429" s="19"/>
      <c r="EC429" s="19"/>
      <c r="ED429" s="19"/>
      <c r="EE429" s="19"/>
      <c r="EF429" s="19"/>
      <c r="EG429" s="19"/>
      <c r="EH429" s="19"/>
      <c r="EI429" s="19"/>
      <c r="EJ429" s="19"/>
      <c r="EK429" s="19"/>
      <c r="EL429" s="19"/>
      <c r="EM429" s="19"/>
      <c r="EN429" s="19"/>
      <c r="EO429" s="19"/>
      <c r="EP429" s="19"/>
      <c r="EQ429" s="19"/>
      <c r="ER429" s="19"/>
      <c r="ES429" s="19"/>
      <c r="ET429" s="19"/>
      <c r="EU429" s="19"/>
      <c r="EV429" s="19"/>
      <c r="EW429" s="19"/>
      <c r="FV429" s="3"/>
      <c r="FW429" s="19"/>
      <c r="FX429" s="19"/>
      <c r="FY429" s="19"/>
      <c r="GA429" s="19"/>
      <c r="GB429" s="19"/>
      <c r="GC429" s="19"/>
      <c r="GE429" s="19"/>
      <c r="GF429" s="19"/>
      <c r="GG429" s="19"/>
      <c r="GI429" s="19"/>
      <c r="GJ429" s="19"/>
      <c r="GM429" s="3"/>
      <c r="GN429" s="3"/>
      <c r="GO429" s="3"/>
    </row>
    <row r="430" spans="1:197" s="308" customFormat="1" hidden="1" x14ac:dyDescent="0.2">
      <c r="A430" s="320"/>
      <c r="B430" s="1"/>
      <c r="C430" s="60"/>
      <c r="AX430" s="19"/>
      <c r="AY430" s="19"/>
      <c r="AZ430" s="19"/>
      <c r="BA430" s="19"/>
      <c r="BB430" s="19"/>
      <c r="BC430" s="19"/>
      <c r="BD430" s="19"/>
      <c r="BE430" s="19"/>
      <c r="BF430" s="19"/>
      <c r="BG430" s="19"/>
      <c r="BH430" s="19"/>
      <c r="BI430" s="19"/>
      <c r="BJ430" s="19"/>
      <c r="BK430" s="19"/>
      <c r="BL430" s="19"/>
      <c r="BM430" s="19"/>
      <c r="BN430" s="19"/>
      <c r="BO430" s="19"/>
      <c r="BP430" s="19"/>
      <c r="BQ430" s="19"/>
      <c r="BR430" s="19"/>
      <c r="BS430" s="19"/>
      <c r="BU430" s="3"/>
      <c r="BV430" s="19">
        <f t="shared" ref="BV430:CB430" si="1637">INDEX(BV366:BV427,base_row2,1)</f>
        <v>1.3891291162026258</v>
      </c>
      <c r="BW430" s="19">
        <f t="shared" si="1637"/>
        <v>0.90310456445094522</v>
      </c>
      <c r="BX430" s="19">
        <f t="shared" si="1637"/>
        <v>0.99073683044291161</v>
      </c>
      <c r="BY430" s="19">
        <f t="shared" si="1637"/>
        <v>0.92982344240507175</v>
      </c>
      <c r="BZ430" s="19">
        <f t="shared" si="1637"/>
        <v>0.98034674573516123</v>
      </c>
      <c r="CA430" s="19">
        <f t="shared" si="1637"/>
        <v>1.2545302136050063</v>
      </c>
      <c r="CB430" s="19">
        <f t="shared" si="1637"/>
        <v>1.2545288454542991</v>
      </c>
      <c r="CC430" s="19"/>
      <c r="CD430" s="19">
        <f>INDEX(CD366:CD427,base_row2,1)</f>
        <v>0.92121033019991794</v>
      </c>
      <c r="CG430" s="35"/>
      <c r="CI430" s="19"/>
      <c r="CJ430" s="19"/>
      <c r="CK430" s="19"/>
      <c r="CL430" s="19"/>
      <c r="CM430" s="19"/>
      <c r="CN430" s="19"/>
      <c r="CO430" s="19"/>
      <c r="CP430" s="19"/>
      <c r="CQ430" s="19"/>
      <c r="CR430" s="19"/>
      <c r="CS430" s="19"/>
      <c r="CT430" s="19"/>
      <c r="CU430" s="19"/>
      <c r="CV430" s="19"/>
      <c r="CW430" s="19"/>
      <c r="CX430" s="19"/>
      <c r="CY430" s="19"/>
      <c r="CZ430" s="19"/>
      <c r="DA430" s="19"/>
      <c r="DB430" s="19"/>
      <c r="DC430" s="19"/>
      <c r="DF430" s="19"/>
      <c r="DG430" s="19"/>
      <c r="DH430" s="19"/>
      <c r="DI430" s="19"/>
      <c r="DJ430" s="19"/>
      <c r="DK430" s="19"/>
      <c r="DL430" s="19"/>
      <c r="DM430" s="19"/>
      <c r="DN430" s="19"/>
      <c r="DO430" s="19"/>
      <c r="DP430" s="19"/>
      <c r="DQ430" s="19"/>
      <c r="DR430" s="19"/>
      <c r="DS430" s="19"/>
      <c r="DT430" s="19"/>
      <c r="DU430" s="19"/>
      <c r="DV430" s="19"/>
      <c r="DW430" s="19"/>
      <c r="DX430" s="19"/>
      <c r="DY430" s="19"/>
      <c r="DZ430" s="19"/>
      <c r="EA430" s="19"/>
      <c r="EC430" s="19"/>
      <c r="ED430" s="19"/>
      <c r="EE430" s="19"/>
      <c r="EF430" s="19"/>
      <c r="EG430" s="19"/>
      <c r="EH430" s="19"/>
      <c r="EI430" s="19"/>
      <c r="EJ430" s="19"/>
      <c r="EK430" s="19"/>
      <c r="EL430" s="19"/>
      <c r="EM430" s="19"/>
      <c r="EN430" s="19"/>
      <c r="EO430" s="19"/>
      <c r="EP430" s="19"/>
      <c r="EQ430" s="19"/>
      <c r="ER430" s="19"/>
      <c r="ES430" s="19"/>
      <c r="ET430" s="19"/>
      <c r="EU430" s="19"/>
      <c r="EV430" s="19"/>
      <c r="EW430" s="19"/>
      <c r="FV430" s="3"/>
      <c r="FW430" s="19"/>
      <c r="FX430" s="19"/>
      <c r="FY430" s="19"/>
      <c r="GA430" s="19"/>
      <c r="GB430" s="19"/>
      <c r="GC430" s="19"/>
      <c r="GE430" s="19"/>
      <c r="GF430" s="19"/>
      <c r="GG430" s="19"/>
      <c r="GI430" s="19"/>
      <c r="GJ430" s="19"/>
      <c r="GM430" s="3"/>
      <c r="GN430" s="3"/>
      <c r="GO430" s="3"/>
    </row>
    <row r="431" spans="1:197" s="308" customFormat="1" hidden="1" x14ac:dyDescent="0.2">
      <c r="A431" s="308" t="s">
        <v>64</v>
      </c>
      <c r="B431" s="1">
        <f>Base_year</f>
        <v>1985</v>
      </c>
      <c r="C431" s="60"/>
      <c r="Z431" s="19">
        <f>Z402</f>
        <v>2.7151696068877675</v>
      </c>
      <c r="AA431" s="19">
        <f t="shared" ref="AA431:AU431" si="1638">AA402</f>
        <v>6.5239338284268822</v>
      </c>
      <c r="AB431" s="19">
        <f t="shared" si="1638"/>
        <v>1.4515258870296888</v>
      </c>
      <c r="AC431" s="19">
        <f t="shared" si="1638"/>
        <v>8.6860641257572357E-5</v>
      </c>
      <c r="AD431" s="19">
        <f t="shared" si="1638"/>
        <v>6.3416373778563465E-4</v>
      </c>
      <c r="AE431" s="19">
        <f t="shared" si="1638"/>
        <v>5.5652612394547368E-4</v>
      </c>
      <c r="AF431" s="19">
        <f t="shared" si="1638"/>
        <v>5.4209815984160343</v>
      </c>
      <c r="AG431" s="19">
        <f t="shared" si="1638"/>
        <v>18.683994493618847</v>
      </c>
      <c r="AH431" s="19">
        <f t="shared" si="1638"/>
        <v>1.6508555490055472</v>
      </c>
      <c r="AI431" s="19">
        <f t="shared" si="1638"/>
        <v>8.9806050743775874</v>
      </c>
      <c r="AJ431" s="19">
        <f t="shared" si="1638"/>
        <v>8.6312196410714996</v>
      </c>
      <c r="AK431" s="19">
        <f t="shared" si="1638"/>
        <v>4.5279633946063118</v>
      </c>
      <c r="AL431" s="19">
        <f t="shared" si="1638"/>
        <v>14.950490664213861</v>
      </c>
      <c r="AM431" s="19">
        <f t="shared" si="1638"/>
        <v>21.931308801485041</v>
      </c>
      <c r="AN431" s="19">
        <f t="shared" si="1638"/>
        <v>2.6713820348732855</v>
      </c>
      <c r="AO431" s="19">
        <f t="shared" si="1638"/>
        <v>1.5787114848226298</v>
      </c>
      <c r="AP431" s="19">
        <f t="shared" si="1638"/>
        <v>8.2463087823531627</v>
      </c>
      <c r="AQ431" s="19">
        <f t="shared" si="1638"/>
        <v>2.5196084206793339</v>
      </c>
      <c r="AR431" s="19">
        <f t="shared" si="1638"/>
        <v>1.4921659945250592</v>
      </c>
      <c r="AS431" s="19">
        <f t="shared" si="1638"/>
        <v>1.7245373168908229</v>
      </c>
      <c r="AT431" s="19">
        <f t="shared" si="1638"/>
        <v>1.4278611089572606</v>
      </c>
      <c r="AU431" s="19">
        <f t="shared" si="1638"/>
        <v>23.313926350677608</v>
      </c>
      <c r="AV431" s="19"/>
      <c r="AX431" s="19"/>
      <c r="AY431" s="19"/>
      <c r="AZ431" s="19"/>
      <c r="BA431" s="19"/>
      <c r="BB431" s="19"/>
      <c r="BC431" s="19"/>
      <c r="BD431" s="19"/>
      <c r="BE431" s="19"/>
      <c r="BF431" s="19"/>
      <c r="BG431" s="19"/>
      <c r="BH431" s="19"/>
      <c r="BI431" s="19"/>
      <c r="BJ431" s="19"/>
      <c r="BK431" s="19"/>
      <c r="BL431" s="19"/>
      <c r="BM431" s="19"/>
      <c r="BN431" s="19"/>
      <c r="BO431" s="19"/>
      <c r="BP431" s="19"/>
      <c r="BQ431" s="19"/>
      <c r="BR431" s="19"/>
      <c r="BS431" s="19"/>
      <c r="BU431" s="3"/>
      <c r="CG431" s="35"/>
      <c r="CI431" s="19"/>
      <c r="CJ431" s="19"/>
      <c r="CK431" s="19"/>
      <c r="CL431" s="19"/>
      <c r="CM431" s="19"/>
      <c r="CN431" s="19"/>
      <c r="CO431" s="19"/>
      <c r="CP431" s="19"/>
      <c r="CQ431" s="19"/>
      <c r="CR431" s="19"/>
      <c r="CS431" s="19"/>
      <c r="CT431" s="19"/>
      <c r="CU431" s="19"/>
      <c r="CV431" s="19"/>
      <c r="CW431" s="19"/>
      <c r="CX431" s="19"/>
      <c r="CY431" s="19"/>
      <c r="CZ431" s="19"/>
      <c r="DA431" s="19"/>
      <c r="DB431" s="19"/>
      <c r="DC431" s="19"/>
      <c r="DF431" s="19"/>
      <c r="DG431" s="19"/>
      <c r="DH431" s="19"/>
      <c r="DI431" s="19"/>
      <c r="DJ431" s="19"/>
      <c r="DK431" s="19"/>
      <c r="DL431" s="19"/>
      <c r="DM431" s="19"/>
      <c r="DN431" s="19"/>
      <c r="DO431" s="19"/>
      <c r="DP431" s="19"/>
      <c r="DQ431" s="19"/>
      <c r="DR431" s="19"/>
      <c r="DS431" s="19"/>
      <c r="DT431" s="19"/>
      <c r="DU431" s="19"/>
      <c r="DV431" s="19"/>
      <c r="DW431" s="19"/>
      <c r="DX431" s="19"/>
      <c r="DY431" s="19"/>
      <c r="DZ431" s="19"/>
      <c r="EA431" s="19"/>
      <c r="EC431" s="19"/>
      <c r="ED431" s="19"/>
      <c r="EE431" s="19"/>
      <c r="EF431" s="19"/>
      <c r="EG431" s="19"/>
      <c r="EH431" s="19"/>
      <c r="EI431" s="19"/>
      <c r="EJ431" s="19"/>
      <c r="EK431" s="19"/>
      <c r="EL431" s="19"/>
      <c r="EM431" s="19"/>
      <c r="EN431" s="19"/>
      <c r="EO431" s="19"/>
      <c r="EP431" s="19"/>
      <c r="EQ431" s="19"/>
      <c r="ER431" s="19"/>
      <c r="ES431" s="19"/>
      <c r="ET431" s="19"/>
      <c r="EU431" s="19"/>
      <c r="EV431" s="19"/>
      <c r="EW431" s="19"/>
      <c r="FV431" s="3"/>
      <c r="FW431" s="19"/>
      <c r="FX431" s="19"/>
      <c r="FY431" s="19"/>
      <c r="GA431" s="19"/>
      <c r="GB431" s="19"/>
      <c r="GC431" s="19"/>
      <c r="GE431" s="19"/>
      <c r="GF431" s="19"/>
      <c r="GG431" s="19"/>
      <c r="GI431" s="19"/>
      <c r="GJ431" s="19"/>
      <c r="GM431" s="3"/>
      <c r="GN431" s="3"/>
      <c r="GO431" s="3"/>
    </row>
    <row r="432" spans="1:197" hidden="1" x14ac:dyDescent="0.2">
      <c r="A432" s="308" t="s">
        <v>64</v>
      </c>
      <c r="B432" s="1">
        <f>Base_year2</f>
        <v>1996</v>
      </c>
      <c r="BU432" s="3"/>
      <c r="CG432" s="35"/>
      <c r="CH432" s="308"/>
      <c r="CI432" s="19"/>
      <c r="CJ432" s="19"/>
      <c r="CK432" s="19"/>
      <c r="CL432" s="19"/>
      <c r="CM432" s="19"/>
      <c r="CN432" s="19"/>
      <c r="CO432" s="19"/>
      <c r="CP432" s="19"/>
      <c r="CQ432" s="19"/>
      <c r="CR432" s="19"/>
      <c r="CS432" s="19"/>
      <c r="CT432" s="19"/>
      <c r="CU432" s="19"/>
      <c r="CV432" s="19"/>
      <c r="CW432" s="19"/>
      <c r="CX432" s="19"/>
      <c r="CY432" s="19"/>
      <c r="CZ432" s="19"/>
      <c r="DA432" s="19"/>
      <c r="DB432" s="19"/>
      <c r="DC432" s="19"/>
      <c r="DD432" s="308"/>
      <c r="DE432" s="308"/>
      <c r="DF432" s="19"/>
      <c r="DG432" s="19"/>
      <c r="DH432" s="19"/>
      <c r="DI432" s="19"/>
      <c r="DJ432" s="19"/>
      <c r="DK432" s="19"/>
      <c r="DL432" s="19"/>
      <c r="DM432" s="19"/>
      <c r="DN432" s="19"/>
      <c r="DO432" s="19"/>
      <c r="DP432" s="19"/>
      <c r="DQ432" s="19"/>
      <c r="DR432" s="19"/>
      <c r="DS432" s="19"/>
      <c r="DT432" s="19"/>
      <c r="DU432" s="19"/>
      <c r="DV432" s="19"/>
      <c r="DW432" s="19"/>
      <c r="DX432" s="19"/>
      <c r="DY432" s="19"/>
      <c r="DZ432" s="19"/>
      <c r="EA432" s="19"/>
      <c r="EB432" s="308"/>
      <c r="EC432" s="19"/>
      <c r="ED432" s="19"/>
      <c r="EE432" s="19"/>
      <c r="EF432" s="19"/>
      <c r="EG432" s="19"/>
      <c r="EH432" s="19"/>
      <c r="EI432" s="19"/>
      <c r="EJ432" s="19"/>
      <c r="EK432" s="19"/>
      <c r="EL432" s="19"/>
      <c r="EM432" s="19"/>
      <c r="EN432" s="19"/>
      <c r="EO432" s="19"/>
      <c r="EP432" s="19"/>
      <c r="EQ432" s="19"/>
      <c r="ER432" s="19"/>
      <c r="ES432" s="19"/>
      <c r="ET432" s="19"/>
      <c r="EU432" s="19"/>
      <c r="EV432" s="19"/>
      <c r="EW432" s="19"/>
      <c r="EX432" s="308"/>
      <c r="EY432" s="308"/>
      <c r="EZ432" s="308"/>
      <c r="FA432" s="308"/>
      <c r="FB432" s="308"/>
      <c r="FC432" s="308"/>
      <c r="FD432" s="308"/>
      <c r="FE432" s="308"/>
      <c r="FF432" s="308"/>
      <c r="FG432" s="308"/>
      <c r="FH432" s="308"/>
      <c r="FI432" s="308"/>
      <c r="FJ432" s="308"/>
      <c r="FK432" s="308"/>
      <c r="FL432" s="308"/>
      <c r="FM432" s="308"/>
      <c r="FN432" s="308"/>
      <c r="FO432" s="308"/>
      <c r="FP432" s="308"/>
      <c r="FQ432" s="308"/>
      <c r="FR432" s="308"/>
      <c r="FS432" s="308"/>
      <c r="FT432" s="308"/>
      <c r="FU432" s="308"/>
      <c r="FV432" s="3"/>
      <c r="FW432" s="19"/>
      <c r="FX432" s="19"/>
      <c r="FY432" s="19"/>
      <c r="FZ432" s="308"/>
      <c r="GA432" s="19"/>
      <c r="GB432" s="19"/>
      <c r="GC432" s="19"/>
      <c r="GD432" s="308"/>
      <c r="GE432" s="19"/>
      <c r="GF432" s="19"/>
      <c r="GG432" s="19"/>
      <c r="GH432" s="308"/>
      <c r="GI432" s="19"/>
      <c r="GJ432" s="19"/>
      <c r="GK432" s="308"/>
      <c r="GM432" s="3"/>
      <c r="GN432" s="3"/>
      <c r="GO432" s="3"/>
    </row>
    <row r="433" spans="1:197" hidden="1" x14ac:dyDescent="0.2">
      <c r="BU433" s="3"/>
      <c r="CG433" s="35"/>
      <c r="CH433" s="308"/>
      <c r="CI433" s="19"/>
      <c r="CJ433" s="19"/>
      <c r="CK433" s="19"/>
      <c r="CL433" s="19"/>
      <c r="CM433" s="19"/>
      <c r="CN433" s="19"/>
      <c r="CO433" s="19"/>
      <c r="CP433" s="19"/>
      <c r="CQ433" s="19"/>
      <c r="CR433" s="19"/>
      <c r="CS433" s="19"/>
      <c r="CT433" s="19"/>
      <c r="CU433" s="19"/>
      <c r="CV433" s="19"/>
      <c r="CW433" s="19"/>
      <c r="CX433" s="19"/>
      <c r="CY433" s="19"/>
      <c r="CZ433" s="19"/>
      <c r="DA433" s="19"/>
      <c r="DB433" s="19"/>
      <c r="DC433" s="19"/>
      <c r="DD433" s="308"/>
      <c r="DE433" s="308"/>
      <c r="DF433" s="19"/>
      <c r="DG433" s="19"/>
      <c r="DH433" s="19"/>
      <c r="DI433" s="19"/>
      <c r="DJ433" s="19"/>
      <c r="DK433" s="19"/>
      <c r="DL433" s="19"/>
      <c r="DM433" s="19"/>
      <c r="DN433" s="19"/>
      <c r="DO433" s="19"/>
      <c r="DP433" s="19"/>
      <c r="DQ433" s="19"/>
      <c r="DR433" s="19"/>
      <c r="DS433" s="19"/>
      <c r="DT433" s="19"/>
      <c r="DU433" s="19"/>
      <c r="DV433" s="19"/>
      <c r="DW433" s="19"/>
      <c r="DX433" s="19"/>
      <c r="DY433" s="19"/>
      <c r="DZ433" s="19"/>
      <c r="EA433" s="19"/>
      <c r="EB433" s="308"/>
      <c r="EC433" s="19"/>
      <c r="ED433" s="19"/>
      <c r="EE433" s="19"/>
      <c r="EF433" s="19"/>
      <c r="EG433" s="19"/>
      <c r="EH433" s="19"/>
      <c r="EI433" s="19"/>
      <c r="EJ433" s="19"/>
      <c r="EK433" s="19"/>
      <c r="EL433" s="19"/>
      <c r="EM433" s="19"/>
      <c r="EN433" s="19"/>
      <c r="EO433" s="19"/>
      <c r="EP433" s="19"/>
      <c r="EQ433" s="19"/>
      <c r="ER433" s="19"/>
      <c r="ES433" s="19"/>
      <c r="ET433" s="19"/>
      <c r="EU433" s="19"/>
      <c r="EV433" s="19"/>
      <c r="EW433" s="19"/>
      <c r="EX433" s="308"/>
      <c r="EY433" s="308"/>
      <c r="EZ433" s="308"/>
      <c r="FA433" s="308"/>
      <c r="FB433" s="308"/>
      <c r="FC433" s="308"/>
      <c r="FD433" s="308"/>
      <c r="FE433" s="308"/>
      <c r="FF433" s="308"/>
      <c r="FG433" s="308"/>
      <c r="FH433" s="308"/>
      <c r="FI433" s="308"/>
      <c r="FJ433" s="308"/>
      <c r="FK433" s="308"/>
      <c r="FL433" s="308"/>
      <c r="FM433" s="308"/>
      <c r="FN433" s="308"/>
      <c r="FO433" s="308"/>
      <c r="FP433" s="308"/>
      <c r="FQ433" s="308"/>
      <c r="FR433" s="308"/>
      <c r="FS433" s="308"/>
      <c r="FT433" s="308"/>
      <c r="FU433" s="308"/>
      <c r="FV433" s="3"/>
      <c r="FW433" s="19"/>
      <c r="FX433" s="19"/>
      <c r="FY433" s="19"/>
      <c r="FZ433" s="308"/>
      <c r="GA433" s="19"/>
      <c r="GB433" s="19"/>
      <c r="GC433" s="19"/>
      <c r="GD433" s="308"/>
      <c r="GE433" s="19"/>
      <c r="GF433" s="19"/>
      <c r="GG433" s="19"/>
      <c r="GH433" s="308"/>
      <c r="GI433" s="19"/>
      <c r="GJ433" s="19"/>
      <c r="GK433" s="308"/>
      <c r="GM433" s="3"/>
      <c r="GN433" s="3"/>
      <c r="GO433" s="3"/>
    </row>
    <row r="434" spans="1:197" x14ac:dyDescent="0.2">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c r="AP434" s="35"/>
      <c r="AQ434" s="35"/>
      <c r="AR434" s="35"/>
      <c r="AS434" s="35"/>
      <c r="AT434" s="35"/>
      <c r="AU434" s="35"/>
      <c r="AV434" s="35"/>
      <c r="AW434" s="35"/>
      <c r="AX434" s="35"/>
      <c r="AY434" s="35"/>
      <c r="AZ434" s="35"/>
      <c r="BA434" s="35"/>
      <c r="BB434" s="35"/>
      <c r="BC434" s="35"/>
      <c r="BD434" s="35"/>
      <c r="BE434" s="35"/>
      <c r="BF434" s="35"/>
      <c r="BG434" s="35"/>
      <c r="BH434" s="35"/>
      <c r="BI434" s="35"/>
      <c r="BJ434" s="35"/>
      <c r="BK434" s="35"/>
      <c r="BL434" s="35"/>
      <c r="BM434" s="35"/>
      <c r="BN434" s="35"/>
      <c r="BO434" s="35"/>
      <c r="BP434" s="35"/>
      <c r="BQ434" s="35"/>
      <c r="BR434" s="35"/>
      <c r="BS434" s="35"/>
      <c r="BT434" s="35"/>
      <c r="BU434" s="35"/>
      <c r="BV434" s="35"/>
      <c r="BW434" s="35"/>
      <c r="BX434" s="35"/>
      <c r="BY434" s="35"/>
      <c r="BZ434" s="35"/>
      <c r="CA434" s="35"/>
      <c r="CB434" s="35"/>
      <c r="CC434" s="35"/>
      <c r="CD434" s="35"/>
      <c r="CE434" s="35"/>
      <c r="CF434" s="35"/>
      <c r="CG434" s="35"/>
      <c r="CH434" s="308"/>
      <c r="CI434" s="19"/>
      <c r="CJ434" s="19"/>
      <c r="CK434" s="19"/>
      <c r="CL434" s="19"/>
      <c r="CM434" s="19"/>
      <c r="CN434" s="19"/>
      <c r="CO434" s="19"/>
      <c r="CP434" s="19"/>
      <c r="CQ434" s="19"/>
      <c r="CR434" s="19"/>
      <c r="CS434" s="19"/>
      <c r="CT434" s="19"/>
      <c r="CU434" s="19"/>
      <c r="CV434" s="19"/>
      <c r="CW434" s="19"/>
      <c r="CX434" s="19"/>
      <c r="CY434" s="19"/>
      <c r="CZ434" s="19"/>
      <c r="DA434" s="19"/>
      <c r="DB434" s="19"/>
      <c r="DC434" s="19"/>
      <c r="DD434" s="308"/>
      <c r="DE434" s="308"/>
      <c r="DF434" s="19"/>
      <c r="DG434" s="19"/>
      <c r="DH434" s="19"/>
      <c r="DI434" s="19"/>
      <c r="DJ434" s="19"/>
      <c r="DK434" s="19"/>
      <c r="DL434" s="19"/>
      <c r="DM434" s="19"/>
      <c r="DN434" s="19"/>
      <c r="DO434" s="19"/>
      <c r="DP434" s="19"/>
      <c r="DQ434" s="19"/>
      <c r="DR434" s="19"/>
      <c r="DS434" s="19"/>
      <c r="DT434" s="19"/>
      <c r="DU434" s="19"/>
      <c r="DV434" s="19"/>
      <c r="DW434" s="19"/>
      <c r="DX434" s="19"/>
      <c r="DY434" s="19"/>
      <c r="DZ434" s="19"/>
      <c r="EA434" s="19"/>
      <c r="EB434" s="308"/>
      <c r="EC434" s="19"/>
      <c r="ED434" s="19"/>
      <c r="EE434" s="19"/>
      <c r="EF434" s="19"/>
      <c r="EG434" s="19"/>
      <c r="EH434" s="19"/>
      <c r="EI434" s="19"/>
      <c r="EJ434" s="19"/>
      <c r="EK434" s="19"/>
      <c r="EL434" s="19"/>
      <c r="EM434" s="19"/>
      <c r="EN434" s="19"/>
      <c r="EO434" s="19"/>
      <c r="EP434" s="19"/>
      <c r="EQ434" s="19"/>
      <c r="ER434" s="19"/>
      <c r="ES434" s="19"/>
      <c r="ET434" s="19"/>
      <c r="EU434" s="19"/>
      <c r="EV434" s="19"/>
      <c r="EW434" s="19"/>
      <c r="EX434" s="308"/>
      <c r="EY434" s="308"/>
      <c r="EZ434" s="308"/>
      <c r="FA434" s="308"/>
      <c r="FB434" s="308"/>
      <c r="FC434" s="308"/>
      <c r="FD434" s="308"/>
      <c r="FE434" s="308"/>
      <c r="FF434" s="308"/>
      <c r="FG434" s="308"/>
      <c r="FH434" s="308"/>
      <c r="FI434" s="308"/>
      <c r="FJ434" s="308"/>
      <c r="FK434" s="308"/>
      <c r="FL434" s="308"/>
      <c r="FM434" s="308"/>
      <c r="FN434" s="308"/>
      <c r="FO434" s="308"/>
      <c r="FP434" s="308"/>
      <c r="FQ434" s="308"/>
      <c r="FR434" s="308"/>
      <c r="FS434" s="308"/>
      <c r="FT434" s="308"/>
      <c r="FU434" s="308"/>
      <c r="FV434" s="3"/>
      <c r="FW434" s="19"/>
      <c r="FX434" s="19"/>
      <c r="FY434" s="19"/>
      <c r="FZ434" s="308"/>
      <c r="GA434" s="19"/>
      <c r="GB434" s="19"/>
      <c r="GC434" s="19"/>
      <c r="GD434" s="308"/>
      <c r="GE434" s="19"/>
      <c r="GF434" s="19"/>
      <c r="GG434" s="19"/>
      <c r="GH434" s="308"/>
      <c r="GI434" s="19"/>
      <c r="GJ434" s="19"/>
      <c r="GK434" s="308"/>
      <c r="GM434" s="3"/>
      <c r="GN434" s="3"/>
      <c r="GO434" s="3"/>
    </row>
    <row r="435" spans="1:197" x14ac:dyDescent="0.2">
      <c r="C435" s="2" t="s">
        <v>222</v>
      </c>
      <c r="CH435" s="308"/>
      <c r="CI435" s="19"/>
      <c r="CJ435" s="19"/>
      <c r="CK435" s="19"/>
      <c r="CL435" s="19"/>
      <c r="CM435" s="19"/>
      <c r="CN435" s="19"/>
      <c r="CO435" s="19"/>
      <c r="CP435" s="19"/>
      <c r="CQ435" s="19"/>
      <c r="CR435" s="19"/>
      <c r="CS435" s="19"/>
      <c r="CT435" s="19"/>
      <c r="CU435" s="19"/>
      <c r="CV435" s="19"/>
      <c r="CW435" s="19"/>
      <c r="CX435" s="19"/>
      <c r="CY435" s="19"/>
      <c r="CZ435" s="19"/>
      <c r="DA435" s="19"/>
      <c r="DB435" s="19"/>
      <c r="DC435" s="19"/>
      <c r="DD435" s="308"/>
      <c r="DE435" s="308"/>
      <c r="DF435" s="19"/>
      <c r="DG435" s="19"/>
      <c r="DH435" s="19"/>
      <c r="DI435" s="19"/>
      <c r="DJ435" s="19"/>
      <c r="DK435" s="19"/>
      <c r="DL435" s="19"/>
      <c r="DM435" s="19"/>
      <c r="DN435" s="19"/>
      <c r="DO435" s="19"/>
      <c r="DP435" s="19"/>
      <c r="DQ435" s="19"/>
      <c r="DR435" s="19"/>
      <c r="DS435" s="19"/>
      <c r="DT435" s="19"/>
      <c r="DU435" s="19"/>
      <c r="DV435" s="19"/>
      <c r="DW435" s="19"/>
      <c r="DX435" s="19"/>
      <c r="DY435" s="19"/>
      <c r="DZ435" s="19"/>
      <c r="EA435" s="19"/>
      <c r="EB435" s="308"/>
      <c r="EC435" s="19"/>
      <c r="ED435" s="19"/>
      <c r="EE435" s="19"/>
      <c r="EF435" s="19"/>
      <c r="EG435" s="19"/>
      <c r="EH435" s="19"/>
      <c r="EI435" s="19"/>
      <c r="EJ435" s="19"/>
      <c r="EK435" s="19"/>
      <c r="EL435" s="19"/>
      <c r="EM435" s="19"/>
      <c r="EN435" s="19"/>
      <c r="EO435" s="19"/>
      <c r="EP435" s="19"/>
      <c r="EQ435" s="19"/>
      <c r="ER435" s="19"/>
      <c r="ES435" s="19"/>
      <c r="ET435" s="19"/>
      <c r="EU435" s="19"/>
      <c r="EV435" s="19"/>
      <c r="EW435" s="19"/>
      <c r="EX435" s="308"/>
      <c r="EY435" s="308"/>
      <c r="EZ435" s="308"/>
      <c r="FA435" s="308"/>
      <c r="FB435" s="308"/>
      <c r="FC435" s="308"/>
      <c r="FD435" s="308"/>
      <c r="FE435" s="308"/>
      <c r="FF435" s="308"/>
      <c r="FG435" s="308"/>
      <c r="FH435" s="308"/>
      <c r="FI435" s="308"/>
      <c r="FJ435" s="308"/>
      <c r="FK435" s="308"/>
      <c r="FL435" s="308"/>
      <c r="FM435" s="308"/>
      <c r="FN435" s="308"/>
      <c r="FO435" s="308"/>
      <c r="FP435" s="308"/>
      <c r="FQ435" s="308"/>
      <c r="FR435" s="308"/>
      <c r="FS435" s="308"/>
      <c r="FT435" s="308"/>
      <c r="FU435" s="308"/>
      <c r="FV435" s="3"/>
      <c r="FW435" s="19"/>
      <c r="FX435" s="19"/>
      <c r="FY435" s="19"/>
      <c r="FZ435" s="308"/>
      <c r="GA435" s="19"/>
      <c r="GB435" s="19"/>
      <c r="GC435" s="19"/>
      <c r="GD435" s="308"/>
      <c r="GE435" s="19"/>
      <c r="GF435" s="19"/>
      <c r="GG435" s="19"/>
      <c r="GH435" s="308"/>
      <c r="GI435" s="19"/>
      <c r="GJ435" s="19"/>
      <c r="GK435" s="308"/>
      <c r="GM435" s="3"/>
      <c r="GN435" s="3"/>
      <c r="GO435" s="3"/>
    </row>
    <row r="436" spans="1:197" x14ac:dyDescent="0.2">
      <c r="AB436" s="240"/>
      <c r="AC436" s="240"/>
      <c r="AD436" s="240"/>
      <c r="AE436" s="240"/>
      <c r="AF436" s="240"/>
      <c r="AG436" s="240"/>
      <c r="AH436" s="240"/>
      <c r="AI436" s="240"/>
      <c r="AJ436" s="240"/>
      <c r="AK436" s="240"/>
      <c r="AL436" s="240"/>
      <c r="AM436" s="240"/>
      <c r="AN436" s="240"/>
      <c r="AO436" s="240"/>
      <c r="AP436" s="240"/>
      <c r="AQ436" s="240"/>
      <c r="AR436" s="240"/>
      <c r="AS436" s="240"/>
      <c r="AT436" s="240"/>
      <c r="AU436" s="240"/>
      <c r="AV436" s="240"/>
      <c r="CH436" s="308"/>
      <c r="CI436" s="19"/>
      <c r="CJ436" s="19"/>
      <c r="CK436" s="19"/>
      <c r="CL436" s="19"/>
      <c r="CM436" s="19"/>
      <c r="CN436" s="19"/>
      <c r="CO436" s="19"/>
      <c r="CP436" s="19"/>
      <c r="CQ436" s="19"/>
      <c r="CR436" s="19"/>
      <c r="CS436" s="19"/>
      <c r="CT436" s="19"/>
      <c r="CU436" s="19"/>
      <c r="CV436" s="19"/>
      <c r="CW436" s="19"/>
      <c r="CX436" s="19"/>
      <c r="CY436" s="19"/>
      <c r="CZ436" s="19"/>
      <c r="DA436" s="19"/>
      <c r="DB436" s="19"/>
      <c r="DC436" s="19"/>
      <c r="DD436" s="308"/>
      <c r="DE436" s="308"/>
      <c r="DF436" s="19"/>
      <c r="DG436" s="19"/>
      <c r="DH436" s="19"/>
      <c r="DI436" s="19"/>
      <c r="DJ436" s="19"/>
      <c r="DK436" s="19"/>
      <c r="DL436" s="19"/>
      <c r="DM436" s="19"/>
      <c r="DN436" s="19"/>
      <c r="DO436" s="19"/>
      <c r="DP436" s="19"/>
      <c r="DQ436" s="19"/>
      <c r="DR436" s="19"/>
      <c r="DS436" s="19"/>
      <c r="DT436" s="19"/>
      <c r="DU436" s="19"/>
      <c r="DV436" s="19"/>
      <c r="DW436" s="19"/>
      <c r="DX436" s="19"/>
      <c r="DY436" s="19"/>
      <c r="DZ436" s="19"/>
      <c r="EA436" s="19"/>
      <c r="EB436" s="308"/>
      <c r="EC436" s="19"/>
      <c r="ED436" s="19"/>
      <c r="EE436" s="19"/>
      <c r="EF436" s="19"/>
      <c r="EG436" s="19"/>
      <c r="EH436" s="19"/>
      <c r="EI436" s="19"/>
      <c r="EJ436" s="19"/>
      <c r="EK436" s="19"/>
      <c r="EL436" s="19"/>
      <c r="EM436" s="19"/>
      <c r="EN436" s="19"/>
      <c r="EO436" s="19"/>
      <c r="EP436" s="19"/>
      <c r="EQ436" s="19"/>
      <c r="ER436" s="19"/>
      <c r="ES436" s="19"/>
      <c r="ET436" s="19"/>
      <c r="EU436" s="19"/>
      <c r="EV436" s="19"/>
      <c r="EW436" s="19"/>
      <c r="EX436" s="308"/>
      <c r="EY436" s="308"/>
      <c r="EZ436" s="308"/>
      <c r="FA436" s="308"/>
      <c r="FB436" s="308"/>
      <c r="FC436" s="308"/>
      <c r="FD436" s="308"/>
      <c r="FE436" s="308"/>
      <c r="FF436" s="308"/>
      <c r="FG436" s="308"/>
      <c r="FH436" s="308"/>
      <c r="FI436" s="308"/>
      <c r="FJ436" s="308"/>
      <c r="FK436" s="308"/>
      <c r="FL436" s="308"/>
      <c r="FM436" s="308"/>
      <c r="FN436" s="308"/>
      <c r="FO436" s="308"/>
      <c r="FP436" s="308"/>
      <c r="FQ436" s="308"/>
      <c r="FR436" s="308"/>
      <c r="FS436" s="308"/>
      <c r="FT436" s="308"/>
      <c r="FU436" s="308"/>
      <c r="FV436" s="3"/>
      <c r="FW436" s="19"/>
      <c r="FX436" s="19"/>
      <c r="FY436" s="19"/>
      <c r="FZ436" s="308"/>
      <c r="GA436" s="19"/>
      <c r="GB436" s="19"/>
      <c r="GC436" s="19"/>
      <c r="GD436" s="308"/>
      <c r="GE436" s="19"/>
      <c r="GF436" s="19"/>
      <c r="GG436" s="19"/>
      <c r="GH436" s="308"/>
      <c r="GI436" s="19"/>
      <c r="GJ436" s="19"/>
      <c r="GK436" s="308"/>
      <c r="GM436" s="3"/>
      <c r="GN436" s="3"/>
      <c r="GO436" s="3"/>
    </row>
    <row r="437" spans="1:197" x14ac:dyDescent="0.2">
      <c r="C437" s="5"/>
      <c r="D437" s="10" t="s">
        <v>45</v>
      </c>
      <c r="E437" s="10"/>
      <c r="AB437" s="240"/>
      <c r="AC437" s="241" t="s">
        <v>504</v>
      </c>
      <c r="AD437" s="240"/>
      <c r="AE437" s="240"/>
      <c r="AF437" s="240"/>
      <c r="AG437" s="240"/>
      <c r="AH437" s="240"/>
      <c r="AI437" s="240"/>
      <c r="AJ437" s="240"/>
      <c r="AK437" s="240"/>
      <c r="AL437" s="240"/>
      <c r="AM437" s="240"/>
      <c r="AN437" s="240"/>
      <c r="AO437" s="240"/>
      <c r="AP437" s="240"/>
      <c r="AQ437" s="240"/>
      <c r="AR437" s="240"/>
      <c r="AS437" s="240"/>
      <c r="AT437" s="240"/>
      <c r="AU437" s="240"/>
      <c r="AV437" s="240"/>
      <c r="CH437" s="308"/>
      <c r="CI437" s="19"/>
      <c r="CJ437" s="19"/>
      <c r="CK437" s="19"/>
      <c r="CL437" s="19"/>
      <c r="CM437" s="19"/>
      <c r="CN437" s="19"/>
      <c r="CO437" s="19"/>
      <c r="CP437" s="19"/>
      <c r="CQ437" s="19"/>
      <c r="CR437" s="19"/>
      <c r="CS437" s="19"/>
      <c r="CT437" s="19"/>
      <c r="CU437" s="19"/>
      <c r="CV437" s="19"/>
      <c r="CW437" s="19"/>
      <c r="CX437" s="19"/>
      <c r="CY437" s="19"/>
      <c r="CZ437" s="19"/>
      <c r="DA437" s="19"/>
      <c r="DB437" s="19"/>
      <c r="DC437" s="19"/>
      <c r="DD437" s="308"/>
      <c r="DE437" s="308"/>
      <c r="DF437" s="19"/>
      <c r="DG437" s="19"/>
      <c r="DH437" s="19"/>
      <c r="DI437" s="19"/>
      <c r="DJ437" s="19"/>
      <c r="DK437" s="19"/>
      <c r="DL437" s="19"/>
      <c r="DM437" s="19"/>
      <c r="DN437" s="19"/>
      <c r="DO437" s="19"/>
      <c r="DP437" s="19"/>
      <c r="DQ437" s="19"/>
      <c r="DR437" s="19"/>
      <c r="DS437" s="19"/>
      <c r="DT437" s="19"/>
      <c r="DU437" s="19"/>
      <c r="DV437" s="19"/>
      <c r="DW437" s="19"/>
      <c r="DX437" s="19"/>
      <c r="DY437" s="19"/>
      <c r="DZ437" s="19"/>
      <c r="EA437" s="19"/>
      <c r="EB437" s="308"/>
      <c r="EC437" s="19"/>
      <c r="ED437" s="19"/>
      <c r="EE437" s="19"/>
      <c r="EF437" s="19"/>
      <c r="EG437" s="19"/>
      <c r="EH437" s="19"/>
      <c r="EI437" s="19"/>
      <c r="EJ437" s="19"/>
      <c r="EK437" s="19"/>
      <c r="EL437" s="19"/>
      <c r="EM437" s="19"/>
      <c r="EN437" s="19"/>
      <c r="EO437" s="19"/>
      <c r="EP437" s="19"/>
      <c r="EQ437" s="19"/>
      <c r="ER437" s="19"/>
      <c r="ES437" s="19"/>
      <c r="ET437" s="19"/>
      <c r="EU437" s="19"/>
      <c r="EV437" s="19"/>
      <c r="EW437" s="19"/>
      <c r="EX437" s="308"/>
      <c r="EY437" s="308"/>
      <c r="EZ437" s="308"/>
      <c r="FA437" s="308"/>
      <c r="FB437" s="308"/>
      <c r="FC437" s="308"/>
      <c r="FD437" s="308"/>
      <c r="FE437" s="308"/>
      <c r="FF437" s="308"/>
      <c r="FG437" s="308"/>
      <c r="FH437" s="308"/>
      <c r="FI437" s="308"/>
      <c r="FJ437" s="308"/>
      <c r="FK437" s="308"/>
      <c r="FL437" s="308"/>
      <c r="FM437" s="308"/>
      <c r="FN437" s="308"/>
      <c r="FO437" s="308"/>
      <c r="FP437" s="308"/>
      <c r="FQ437" s="308"/>
      <c r="FR437" s="308"/>
      <c r="FS437" s="308"/>
      <c r="FT437" s="308"/>
      <c r="FU437" s="308"/>
      <c r="FV437" s="3"/>
      <c r="FW437" s="19"/>
      <c r="FX437" s="19"/>
      <c r="FY437" s="19"/>
      <c r="FZ437" s="308"/>
      <c r="GA437" s="19"/>
      <c r="GB437" s="19"/>
      <c r="GC437" s="19"/>
      <c r="GD437" s="308"/>
      <c r="GE437" s="19"/>
      <c r="GF437" s="19"/>
      <c r="GG437" s="19"/>
      <c r="GH437" s="308"/>
      <c r="GI437" s="19"/>
      <c r="GJ437" s="19"/>
      <c r="GK437" s="308"/>
      <c r="GM437" s="3"/>
      <c r="GN437" s="3"/>
      <c r="GO437" s="3"/>
    </row>
    <row r="438" spans="1:197" x14ac:dyDescent="0.2">
      <c r="C438" s="5" t="s">
        <v>39</v>
      </c>
      <c r="D438">
        <f>Begin_year_chart1-1949</f>
        <v>36</v>
      </c>
      <c r="H438" t="s">
        <v>276</v>
      </c>
      <c r="AB438" s="240"/>
      <c r="AC438" s="240"/>
      <c r="AD438" s="240"/>
      <c r="AE438" s="240"/>
      <c r="AF438" s="240"/>
      <c r="AG438" s="240"/>
      <c r="AH438" s="240"/>
      <c r="AI438" s="240"/>
      <c r="AJ438" s="240"/>
      <c r="AK438" s="240"/>
      <c r="AL438" s="240"/>
      <c r="AM438" s="240"/>
      <c r="AN438" s="240"/>
      <c r="AO438" s="240"/>
      <c r="AP438" s="240"/>
      <c r="AQ438" s="240"/>
      <c r="AR438" s="240"/>
      <c r="AS438" s="240"/>
      <c r="AT438" s="240"/>
      <c r="AU438" s="240"/>
      <c r="AV438" s="240"/>
      <c r="CH438" s="308"/>
      <c r="CI438" s="19"/>
      <c r="CJ438" s="19"/>
      <c r="CK438" s="19"/>
      <c r="CL438" s="19"/>
      <c r="CM438" s="19"/>
      <c r="CN438" s="19"/>
      <c r="CO438" s="19"/>
      <c r="CP438" s="19"/>
      <c r="CQ438" s="19"/>
      <c r="CR438" s="19"/>
      <c r="CS438" s="19"/>
      <c r="CT438" s="19"/>
      <c r="CU438" s="19"/>
      <c r="CV438" s="19"/>
      <c r="CW438" s="19"/>
      <c r="CX438" s="19"/>
      <c r="CY438" s="19"/>
      <c r="CZ438" s="19"/>
      <c r="DA438" s="19"/>
      <c r="DB438" s="19"/>
      <c r="DC438" s="19"/>
      <c r="DD438" s="308"/>
      <c r="DE438" s="308"/>
      <c r="DF438" s="19"/>
      <c r="DG438" s="19"/>
      <c r="DH438" s="19"/>
      <c r="DI438" s="19"/>
      <c r="DJ438" s="19"/>
      <c r="DK438" s="19"/>
      <c r="DL438" s="19"/>
      <c r="DM438" s="19"/>
      <c r="DN438" s="19"/>
      <c r="DO438" s="19"/>
      <c r="DP438" s="19"/>
      <c r="DQ438" s="19"/>
      <c r="DR438" s="19"/>
      <c r="DS438" s="19"/>
      <c r="DT438" s="19"/>
      <c r="DU438" s="19"/>
      <c r="DV438" s="19"/>
      <c r="DW438" s="19"/>
      <c r="DX438" s="19"/>
      <c r="DY438" s="19"/>
      <c r="DZ438" s="19"/>
      <c r="EA438" s="19"/>
      <c r="EB438" s="19"/>
      <c r="EC438" s="19"/>
      <c r="ED438" s="19"/>
      <c r="EE438" s="19"/>
      <c r="EF438" s="19"/>
      <c r="EG438" s="19"/>
      <c r="EH438" s="19"/>
      <c r="EI438" s="19"/>
      <c r="EJ438" s="19"/>
      <c r="EK438" s="19"/>
      <c r="EL438" s="19"/>
      <c r="EM438" s="19"/>
      <c r="EN438" s="19"/>
      <c r="EO438" s="19"/>
      <c r="EP438" s="19"/>
      <c r="EQ438" s="19"/>
      <c r="ER438" s="19"/>
      <c r="ES438" s="19"/>
      <c r="ET438" s="19"/>
      <c r="EU438" s="19"/>
      <c r="EV438" s="19"/>
      <c r="EW438" s="19"/>
      <c r="EX438" s="19"/>
      <c r="EY438" s="19"/>
      <c r="EZ438" s="19"/>
      <c r="FA438" s="19"/>
      <c r="FB438" s="19"/>
      <c r="FC438" s="19"/>
      <c r="FD438" s="19"/>
      <c r="FE438" s="19"/>
      <c r="FF438" s="19"/>
      <c r="FG438" s="19"/>
      <c r="FH438" s="19"/>
      <c r="FI438" s="19"/>
      <c r="FJ438" s="19"/>
      <c r="FK438" s="19"/>
      <c r="FL438" s="19"/>
      <c r="FM438" s="19"/>
      <c r="FN438" s="19"/>
      <c r="FO438" s="19"/>
      <c r="FP438" s="19"/>
      <c r="FQ438" s="19"/>
      <c r="FR438" s="19"/>
      <c r="FS438" s="19"/>
      <c r="FT438" s="19"/>
      <c r="FU438" s="19"/>
      <c r="FV438" s="16"/>
      <c r="FW438" s="19"/>
      <c r="FX438" s="19"/>
      <c r="FY438" s="19"/>
      <c r="FZ438" s="19"/>
      <c r="GA438" s="19"/>
      <c r="GB438" s="19"/>
      <c r="GC438" s="19"/>
      <c r="GD438" s="19"/>
      <c r="GE438" s="19"/>
      <c r="GF438" s="19"/>
      <c r="GG438" s="19"/>
      <c r="GH438" s="308"/>
      <c r="GI438" s="19"/>
      <c r="GJ438" s="19"/>
      <c r="GK438" s="308"/>
      <c r="GM438" s="3"/>
      <c r="GN438" s="3"/>
      <c r="GO438" s="3"/>
    </row>
    <row r="439" spans="1:197" x14ac:dyDescent="0.2">
      <c r="C439" s="5" t="s">
        <v>40</v>
      </c>
      <c r="D439">
        <f>End_year_chart1-1949</f>
        <v>62</v>
      </c>
      <c r="AB439" s="240"/>
      <c r="AC439" s="240"/>
      <c r="AD439" s="240"/>
      <c r="AE439" s="240"/>
      <c r="AF439" s="240"/>
      <c r="AG439" s="240"/>
      <c r="AH439" s="240"/>
      <c r="AI439" s="240"/>
      <c r="AJ439" s="240"/>
      <c r="AK439" s="240"/>
      <c r="AL439" s="240"/>
      <c r="AM439" s="240"/>
      <c r="AN439" s="240"/>
      <c r="AO439" s="240"/>
      <c r="AP439" s="240"/>
      <c r="AQ439" s="240"/>
      <c r="AR439" s="240"/>
      <c r="AS439" s="240"/>
      <c r="AT439" s="240"/>
      <c r="AU439" s="240"/>
      <c r="AV439" s="240"/>
      <c r="CH439" s="308"/>
      <c r="CI439" s="19"/>
      <c r="CJ439" s="19"/>
      <c r="CK439" s="19"/>
      <c r="CL439" s="19"/>
      <c r="CM439" s="19"/>
      <c r="CN439" s="19"/>
      <c r="CO439" s="19"/>
      <c r="CP439" s="19"/>
      <c r="CQ439" s="19"/>
      <c r="CR439" s="19"/>
      <c r="CS439" s="19"/>
      <c r="CT439" s="19"/>
      <c r="CU439" s="19"/>
      <c r="CV439" s="19"/>
      <c r="CW439" s="19"/>
      <c r="CX439" s="19"/>
      <c r="CY439" s="19"/>
      <c r="CZ439" s="19"/>
      <c r="DA439" s="19"/>
      <c r="DB439" s="19"/>
      <c r="DC439" s="19"/>
      <c r="DD439" s="308"/>
      <c r="DE439" s="308"/>
      <c r="DF439" s="19"/>
      <c r="DG439" s="19"/>
      <c r="DH439" s="19"/>
      <c r="DI439" s="19"/>
      <c r="DJ439" s="19"/>
      <c r="DK439" s="19"/>
      <c r="DL439" s="19"/>
      <c r="DM439" s="19"/>
      <c r="DN439" s="19"/>
      <c r="DO439" s="19"/>
      <c r="DP439" s="19"/>
      <c r="DQ439" s="19"/>
      <c r="DR439" s="19"/>
      <c r="DS439" s="19"/>
      <c r="DT439" s="19"/>
      <c r="DU439" s="19"/>
      <c r="DV439" s="19"/>
      <c r="DW439" s="19"/>
      <c r="DX439" s="19"/>
      <c r="DY439" s="19"/>
      <c r="DZ439" s="19"/>
      <c r="EA439" s="19"/>
      <c r="EB439" s="19"/>
      <c r="EC439" s="19"/>
      <c r="ED439" s="19"/>
      <c r="EE439" s="19"/>
      <c r="EF439" s="19"/>
      <c r="EG439" s="19"/>
      <c r="EH439" s="19"/>
      <c r="EI439" s="19"/>
      <c r="EJ439" s="19"/>
      <c r="EK439" s="19"/>
      <c r="EL439" s="19"/>
      <c r="EM439" s="19"/>
      <c r="EN439" s="19"/>
      <c r="EO439" s="19"/>
      <c r="EP439" s="19"/>
      <c r="EQ439" s="19"/>
      <c r="ER439" s="19"/>
      <c r="ES439" s="19"/>
      <c r="ET439" s="19"/>
      <c r="EU439" s="19"/>
      <c r="EV439" s="19"/>
      <c r="EW439" s="19"/>
      <c r="EX439" s="19"/>
      <c r="EY439" s="19"/>
      <c r="EZ439" s="19"/>
      <c r="FA439" s="19"/>
      <c r="FB439" s="19"/>
      <c r="FC439" s="19"/>
      <c r="FD439" s="19"/>
      <c r="FE439" s="19"/>
      <c r="FF439" s="19"/>
      <c r="FG439" s="19"/>
      <c r="FH439" s="19"/>
      <c r="FI439" s="19"/>
      <c r="FJ439" s="19"/>
      <c r="FK439" s="19"/>
      <c r="FL439" s="19"/>
      <c r="FM439" s="19"/>
      <c r="FN439" s="19"/>
      <c r="FO439" s="19"/>
      <c r="FP439" s="19"/>
      <c r="FQ439" s="19"/>
      <c r="FR439" s="19"/>
      <c r="FS439" s="19"/>
      <c r="FT439" s="19"/>
      <c r="FU439" s="19"/>
      <c r="FV439" s="16"/>
      <c r="FW439" s="19"/>
      <c r="FX439" s="19"/>
      <c r="FY439" s="19"/>
      <c r="FZ439" s="19"/>
      <c r="GA439" s="19"/>
      <c r="GB439" s="19"/>
      <c r="GC439" s="19"/>
      <c r="GD439" s="19"/>
      <c r="GE439" s="19"/>
      <c r="GF439" s="19"/>
      <c r="GG439" s="19"/>
      <c r="GH439" s="308"/>
      <c r="GI439" s="19"/>
      <c r="GJ439" s="19"/>
      <c r="GK439" s="308"/>
      <c r="GM439" s="3"/>
      <c r="GN439" s="3"/>
      <c r="GO439" s="3"/>
    </row>
    <row r="440" spans="1:197" x14ac:dyDescent="0.2">
      <c r="C440" s="5" t="s">
        <v>44</v>
      </c>
      <c r="D440">
        <f>Base_year2-1949</f>
        <v>47</v>
      </c>
      <c r="H440" t="s">
        <v>499</v>
      </c>
      <c r="O440" t="s">
        <v>500</v>
      </c>
      <c r="V440" t="s">
        <v>503</v>
      </c>
      <c r="AB440" s="240"/>
      <c r="AC440" s="240" t="s">
        <v>140</v>
      </c>
      <c r="AD440" s="240"/>
      <c r="AE440" s="240"/>
      <c r="AF440" s="240"/>
      <c r="AG440" s="240"/>
      <c r="AH440" s="240"/>
      <c r="AI440" s="240"/>
      <c r="AJ440" s="240" t="s">
        <v>141</v>
      </c>
      <c r="AK440" s="240"/>
      <c r="AL440" s="240"/>
      <c r="AM440" s="240"/>
      <c r="AN440" s="240"/>
      <c r="AO440" s="240"/>
      <c r="AP440" s="240"/>
      <c r="AQ440" s="240" t="s">
        <v>191</v>
      </c>
      <c r="AR440" s="240"/>
      <c r="AS440" s="240"/>
      <c r="AT440" s="240"/>
      <c r="AU440" s="240"/>
      <c r="AV440" s="240"/>
      <c r="AY440" t="s">
        <v>280</v>
      </c>
      <c r="BF440" t="s">
        <v>281</v>
      </c>
      <c r="BM440" t="s">
        <v>284</v>
      </c>
      <c r="BT440" t="s">
        <v>286</v>
      </c>
      <c r="CA440" t="s">
        <v>287</v>
      </c>
      <c r="CH440" s="308"/>
      <c r="CI440" s="571" t="s">
        <v>824</v>
      </c>
      <c r="CJ440" s="19"/>
      <c r="CK440" s="19"/>
      <c r="CL440" s="19"/>
      <c r="CM440" s="19"/>
      <c r="CN440" s="19"/>
      <c r="CO440" s="19"/>
      <c r="CP440" s="571" t="s">
        <v>826</v>
      </c>
      <c r="CQ440" s="19"/>
      <c r="CR440" s="19"/>
      <c r="CS440" s="19"/>
      <c r="CT440" s="19"/>
      <c r="CU440" s="19"/>
      <c r="CV440" s="19"/>
      <c r="CW440" s="571" t="s">
        <v>827</v>
      </c>
      <c r="CX440" s="19"/>
      <c r="CY440" s="19"/>
      <c r="CZ440" s="19"/>
      <c r="DA440" s="19"/>
      <c r="DB440" s="19"/>
      <c r="DC440" s="19"/>
      <c r="DD440" s="572" t="s">
        <v>828</v>
      </c>
      <c r="DE440" s="308"/>
      <c r="DF440" s="19"/>
      <c r="DG440" s="19"/>
      <c r="DH440" s="19"/>
      <c r="DI440" s="19"/>
      <c r="DJ440" s="19"/>
      <c r="DK440" s="571" t="s">
        <v>829</v>
      </c>
      <c r="DL440" s="19"/>
      <c r="DM440" s="19"/>
      <c r="DN440" s="19"/>
      <c r="DO440" s="19"/>
      <c r="DP440" s="19"/>
      <c r="DQ440" s="19"/>
      <c r="DR440" s="571" t="s">
        <v>830</v>
      </c>
      <c r="DS440" s="19"/>
      <c r="DT440" s="19"/>
      <c r="DU440" s="19"/>
      <c r="DV440" s="19"/>
      <c r="DW440" s="19"/>
      <c r="DX440" s="19"/>
      <c r="DY440" s="571" t="s">
        <v>833</v>
      </c>
      <c r="DZ440" s="19"/>
      <c r="EA440" s="19"/>
      <c r="EB440" s="19"/>
      <c r="EC440" s="19"/>
      <c r="ED440" s="19"/>
      <c r="EE440" s="19"/>
      <c r="EF440" s="19"/>
      <c r="EG440" s="571" t="s">
        <v>831</v>
      </c>
      <c r="EH440" s="19"/>
      <c r="EI440" s="19"/>
      <c r="EJ440" s="19"/>
      <c r="EK440" s="19"/>
      <c r="EL440" s="19"/>
      <c r="EM440" s="19"/>
      <c r="EN440" s="19"/>
      <c r="EO440" s="19"/>
      <c r="EP440" s="19"/>
      <c r="EQ440" s="19"/>
      <c r="ER440" s="19"/>
      <c r="ES440" s="19"/>
      <c r="ET440" s="19"/>
      <c r="EU440" s="19"/>
      <c r="EV440" s="19"/>
      <c r="EW440" s="19"/>
      <c r="EX440" s="19"/>
      <c r="EY440" s="19"/>
      <c r="EZ440" s="19"/>
      <c r="FA440" s="19"/>
      <c r="FB440" s="19"/>
      <c r="FC440" s="19"/>
      <c r="FD440" s="19"/>
      <c r="FE440" s="19"/>
      <c r="FF440" s="19"/>
      <c r="FG440" s="19"/>
      <c r="FH440" s="19"/>
      <c r="FI440" s="19"/>
      <c r="FJ440" s="19"/>
      <c r="FK440" s="19"/>
      <c r="FL440" s="19"/>
      <c r="FM440" s="19"/>
      <c r="FN440" s="19"/>
      <c r="FO440" s="19"/>
      <c r="FP440" s="19"/>
      <c r="FQ440" s="19"/>
      <c r="FR440" s="19"/>
      <c r="FS440" s="19"/>
      <c r="FT440" s="19"/>
      <c r="FU440" s="19"/>
      <c r="FV440" s="16"/>
      <c r="FW440" s="19"/>
      <c r="FX440" s="19"/>
      <c r="FY440" s="19"/>
      <c r="FZ440" s="19"/>
      <c r="GA440" s="19"/>
      <c r="GB440" s="19"/>
      <c r="GC440" s="19"/>
      <c r="GD440" s="19"/>
      <c r="GE440" s="19"/>
      <c r="GF440" s="19"/>
      <c r="GG440" s="19"/>
      <c r="GH440" s="308"/>
      <c r="GI440" s="19"/>
      <c r="GJ440" s="19"/>
      <c r="GK440" s="308"/>
      <c r="GM440" s="3"/>
      <c r="GN440" s="3"/>
      <c r="GO440" s="3"/>
    </row>
    <row r="441" spans="1:197" x14ac:dyDescent="0.2">
      <c r="H441" t="s">
        <v>498</v>
      </c>
      <c r="O441" t="s">
        <v>501</v>
      </c>
      <c r="V441" t="s">
        <v>502</v>
      </c>
      <c r="AB441" s="240"/>
      <c r="AC441" s="240" t="s">
        <v>277</v>
      </c>
      <c r="AD441" s="240"/>
      <c r="AE441" s="240"/>
      <c r="AF441" s="240"/>
      <c r="AG441" s="240"/>
      <c r="AH441" s="240"/>
      <c r="AI441" s="240"/>
      <c r="AJ441" s="240" t="s">
        <v>278</v>
      </c>
      <c r="AK441" s="240"/>
      <c r="AL441" s="240"/>
      <c r="AM441" s="240"/>
      <c r="AN441" s="240"/>
      <c r="AO441" s="240"/>
      <c r="AP441" s="240"/>
      <c r="AQ441" s="240" t="s">
        <v>279</v>
      </c>
      <c r="AR441" s="240"/>
      <c r="AS441" s="240"/>
      <c r="AT441" s="240"/>
      <c r="AU441" s="240"/>
      <c r="AV441" s="240"/>
      <c r="AY441" t="s">
        <v>283</v>
      </c>
      <c r="BF441" t="s">
        <v>282</v>
      </c>
      <c r="BM441" t="s">
        <v>285</v>
      </c>
      <c r="BO441" s="36" t="s">
        <v>161</v>
      </c>
      <c r="BT441" s="572" t="s">
        <v>825</v>
      </c>
      <c r="BV441" s="36" t="s">
        <v>163</v>
      </c>
      <c r="BZ441" s="572" t="s">
        <v>825</v>
      </c>
      <c r="CA441" s="569"/>
      <c r="CB441" s="36" t="s">
        <v>165</v>
      </c>
      <c r="CH441" s="308"/>
      <c r="CI441" s="19"/>
      <c r="CJ441" s="19"/>
      <c r="CK441" s="19"/>
      <c r="CL441" s="19"/>
      <c r="CM441" s="19"/>
      <c r="CN441" s="19"/>
      <c r="CO441" s="19"/>
      <c r="CP441" s="19"/>
      <c r="CQ441" s="19"/>
      <c r="CR441" s="19"/>
      <c r="CS441" s="19"/>
      <c r="CT441" s="19"/>
      <c r="CU441" s="19"/>
      <c r="CV441" s="19"/>
      <c r="CW441" s="19"/>
      <c r="CX441" s="19"/>
      <c r="CY441" s="19"/>
      <c r="CZ441" s="19"/>
      <c r="DA441" s="19"/>
      <c r="DB441" s="19"/>
      <c r="DC441" s="19"/>
      <c r="DD441" s="308"/>
      <c r="DE441" s="308"/>
      <c r="DF441" s="19"/>
      <c r="DG441" s="19"/>
      <c r="DH441" s="19"/>
      <c r="DI441" s="19"/>
      <c r="DJ441" s="19"/>
      <c r="DK441" s="19"/>
      <c r="DL441" s="19"/>
      <c r="DM441" s="19"/>
      <c r="DN441" s="19"/>
      <c r="DO441" s="19"/>
      <c r="DP441" s="19"/>
      <c r="DQ441" s="19"/>
      <c r="DR441" s="19"/>
      <c r="DS441" s="19"/>
      <c r="DT441" s="19"/>
      <c r="DU441" s="19"/>
      <c r="DV441" s="19"/>
      <c r="DW441" s="19"/>
      <c r="DX441" s="19"/>
      <c r="DY441" s="19"/>
      <c r="DZ441" s="19"/>
      <c r="EA441" s="19"/>
      <c r="EB441" s="19"/>
      <c r="EC441" s="19"/>
      <c r="ED441" s="19"/>
      <c r="EE441" s="19"/>
      <c r="EF441" s="19"/>
      <c r="EG441" s="19"/>
      <c r="EH441" s="19"/>
      <c r="EI441" s="19"/>
      <c r="EJ441" s="19"/>
      <c r="EK441" s="19"/>
      <c r="EL441" s="19"/>
      <c r="EM441" s="19"/>
      <c r="EN441" s="571" t="s">
        <v>832</v>
      </c>
      <c r="EO441" s="19"/>
      <c r="EP441" s="19"/>
      <c r="EQ441" s="19"/>
      <c r="ER441" s="19"/>
      <c r="ES441" s="19"/>
      <c r="ET441" s="19"/>
      <c r="EU441" s="571" t="s">
        <v>834</v>
      </c>
      <c r="EV441" s="19"/>
      <c r="EW441" s="19"/>
      <c r="EX441" s="19"/>
      <c r="EY441" s="19"/>
      <c r="EZ441" s="19"/>
      <c r="FA441" s="19"/>
      <c r="FB441" s="19"/>
      <c r="FC441" s="19"/>
      <c r="FD441" s="19"/>
      <c r="FE441" s="19"/>
      <c r="FF441" s="19"/>
      <c r="FG441" s="19"/>
      <c r="FH441" s="19"/>
      <c r="FI441" s="19"/>
      <c r="FJ441" s="19"/>
      <c r="FK441" s="19"/>
      <c r="FL441" s="19"/>
      <c r="FM441" s="19"/>
      <c r="FN441" s="19"/>
      <c r="FO441" s="19"/>
      <c r="FP441" s="19"/>
      <c r="FQ441" s="19"/>
      <c r="FR441" s="19"/>
      <c r="FS441" s="19"/>
      <c r="FT441" s="19"/>
      <c r="FU441" s="19"/>
      <c r="FV441" s="16"/>
      <c r="FW441" s="19"/>
      <c r="FX441" s="19"/>
      <c r="FY441" s="19"/>
      <c r="FZ441" s="19"/>
      <c r="GA441" s="19"/>
      <c r="GB441" s="19"/>
      <c r="GC441" s="19"/>
      <c r="GD441" s="19"/>
      <c r="GE441" s="19"/>
      <c r="GF441" s="19"/>
      <c r="GG441" s="19"/>
      <c r="GH441" s="308"/>
      <c r="GI441" s="19"/>
      <c r="GJ441" s="19"/>
      <c r="GK441" s="308"/>
      <c r="GM441" s="3"/>
      <c r="GN441" s="3"/>
      <c r="GO441" s="3"/>
    </row>
    <row r="442" spans="1:197" x14ac:dyDescent="0.2">
      <c r="AB442" s="240"/>
      <c r="AC442" s="240"/>
      <c r="AD442" s="240"/>
      <c r="AE442" s="240"/>
      <c r="AF442" s="240"/>
      <c r="AG442" s="240"/>
      <c r="AH442" s="240"/>
      <c r="AI442" s="240"/>
      <c r="AJ442" s="240"/>
      <c r="AK442" s="240"/>
      <c r="AL442" s="240"/>
      <c r="AM442" s="240"/>
      <c r="AN442" s="240"/>
      <c r="AO442" s="240"/>
      <c r="AP442" s="240"/>
      <c r="AQ442" s="240"/>
      <c r="AR442" s="240"/>
      <c r="AS442" s="240"/>
      <c r="AT442" s="240"/>
      <c r="AU442" s="240"/>
      <c r="AV442" s="240"/>
      <c r="CH442" s="308"/>
      <c r="CI442" s="19"/>
      <c r="CJ442" s="19"/>
      <c r="CK442" s="19"/>
      <c r="CL442" s="19"/>
      <c r="CM442" s="19"/>
      <c r="CN442" s="19"/>
      <c r="CO442" s="19"/>
      <c r="CP442" s="19"/>
      <c r="CQ442" s="19"/>
      <c r="CR442" s="19"/>
      <c r="CS442" s="19"/>
      <c r="CT442" s="19"/>
      <c r="CU442" s="19"/>
      <c r="CV442" s="19"/>
      <c r="CW442" s="19"/>
      <c r="CX442" s="19"/>
      <c r="CY442" s="19"/>
      <c r="CZ442" s="19"/>
      <c r="DA442" s="19"/>
      <c r="DB442" s="19"/>
      <c r="DC442" s="19"/>
      <c r="DD442" s="308"/>
      <c r="DE442" s="308"/>
      <c r="DF442" s="19"/>
      <c r="DG442" s="19"/>
      <c r="DH442" s="19"/>
      <c r="DI442" s="19"/>
      <c r="DJ442" s="19"/>
      <c r="DK442" s="19"/>
      <c r="DL442" s="19"/>
      <c r="DM442" s="19"/>
      <c r="DN442" s="19"/>
      <c r="DO442" s="19"/>
      <c r="DP442" s="19"/>
      <c r="DQ442" s="19"/>
      <c r="DR442" s="19"/>
      <c r="DS442" s="19"/>
      <c r="DT442" s="19"/>
      <c r="DU442" s="19"/>
      <c r="DV442" s="19"/>
      <c r="DW442" s="19"/>
      <c r="DX442" s="19"/>
      <c r="DY442" s="19"/>
      <c r="DZ442" s="19"/>
      <c r="EA442" s="19"/>
      <c r="EB442" s="19"/>
      <c r="EC442" s="19"/>
      <c r="ED442" s="19"/>
      <c r="EE442" s="19"/>
      <c r="EF442" s="19"/>
      <c r="EG442" s="19"/>
      <c r="EH442" s="19"/>
      <c r="EI442" s="19"/>
      <c r="EJ442" s="19"/>
      <c r="EK442" s="19"/>
      <c r="EL442" s="19"/>
      <c r="EM442" s="19"/>
      <c r="EN442" s="19"/>
      <c r="EO442" s="19"/>
      <c r="EP442" s="19"/>
      <c r="EQ442" s="19"/>
      <c r="ER442" s="19"/>
      <c r="ES442" s="19"/>
      <c r="ET442" s="19"/>
      <c r="EU442" s="19"/>
      <c r="EV442" s="19"/>
      <c r="EW442" s="19"/>
      <c r="EX442" s="19"/>
      <c r="EY442" s="19"/>
      <c r="EZ442" s="19"/>
      <c r="FA442" s="19"/>
      <c r="FB442" s="19"/>
      <c r="FC442" s="19"/>
      <c r="FD442" s="19"/>
      <c r="FE442" s="19"/>
      <c r="FF442" s="19"/>
      <c r="FG442" s="19"/>
      <c r="FH442" s="19"/>
      <c r="FI442" s="19"/>
      <c r="FJ442" s="19"/>
      <c r="FK442" s="19"/>
      <c r="FL442" s="19"/>
      <c r="FM442" s="19"/>
      <c r="FN442" s="19"/>
      <c r="FO442" s="19"/>
      <c r="FP442" s="19"/>
      <c r="FQ442" s="19"/>
      <c r="FR442" s="19"/>
      <c r="FS442" s="19"/>
      <c r="FT442" s="19"/>
      <c r="FU442" s="19"/>
      <c r="FV442" s="16"/>
      <c r="FW442" s="19"/>
      <c r="FX442" s="19"/>
      <c r="FY442" s="19"/>
      <c r="FZ442" s="19"/>
      <c r="GA442" s="19"/>
      <c r="GB442" s="19"/>
      <c r="GC442" s="19"/>
      <c r="GD442" s="19"/>
      <c r="GE442" s="19"/>
      <c r="GF442" s="19"/>
      <c r="GG442" s="19"/>
      <c r="GH442" s="308"/>
      <c r="GI442" s="19"/>
      <c r="GJ442" s="19"/>
      <c r="GK442" s="308"/>
      <c r="GM442" s="3"/>
      <c r="GN442" s="3"/>
      <c r="GO442" s="3"/>
    </row>
    <row r="443" spans="1:197" x14ac:dyDescent="0.2">
      <c r="D443" s="5" t="s">
        <v>38</v>
      </c>
      <c r="E443" t="s">
        <v>46</v>
      </c>
      <c r="H443" t="s">
        <v>133</v>
      </c>
      <c r="I443" t="s">
        <v>104</v>
      </c>
      <c r="J443" t="s">
        <v>96</v>
      </c>
      <c r="K443" t="s">
        <v>67</v>
      </c>
      <c r="L443" t="s">
        <v>134</v>
      </c>
      <c r="O443" t="s">
        <v>133</v>
      </c>
      <c r="P443" t="s">
        <v>104</v>
      </c>
      <c r="Q443" t="s">
        <v>96</v>
      </c>
      <c r="R443" t="s">
        <v>67</v>
      </c>
      <c r="S443" t="s">
        <v>134</v>
      </c>
      <c r="V443" t="s">
        <v>133</v>
      </c>
      <c r="W443" t="s">
        <v>104</v>
      </c>
      <c r="X443" t="s">
        <v>96</v>
      </c>
      <c r="Y443" t="s">
        <v>67</v>
      </c>
      <c r="Z443" t="s">
        <v>224</v>
      </c>
      <c r="AB443" s="240"/>
      <c r="AC443" s="240" t="s">
        <v>133</v>
      </c>
      <c r="AD443" s="240" t="s">
        <v>104</v>
      </c>
      <c r="AE443" s="240" t="s">
        <v>96</v>
      </c>
      <c r="AF443" s="240" t="s">
        <v>67</v>
      </c>
      <c r="AG443" s="240" t="s">
        <v>134</v>
      </c>
      <c r="AH443" s="240"/>
      <c r="AI443" s="240"/>
      <c r="AJ443" s="240" t="s">
        <v>133</v>
      </c>
      <c r="AK443" s="240" t="s">
        <v>104</v>
      </c>
      <c r="AL443" s="240" t="s">
        <v>96</v>
      </c>
      <c r="AM443" s="240" t="s">
        <v>67</v>
      </c>
      <c r="AN443" s="240" t="s">
        <v>134</v>
      </c>
      <c r="AO443" s="240"/>
      <c r="AP443" s="240"/>
      <c r="AQ443" s="240" t="s">
        <v>133</v>
      </c>
      <c r="AR443" s="240" t="s">
        <v>104</v>
      </c>
      <c r="AS443" s="240" t="s">
        <v>96</v>
      </c>
      <c r="AT443" s="240" t="s">
        <v>67</v>
      </c>
      <c r="AU443" s="240" t="s">
        <v>134</v>
      </c>
      <c r="AV443" s="240"/>
      <c r="AY443" t="s">
        <v>133</v>
      </c>
      <c r="AZ443" t="s">
        <v>104</v>
      </c>
      <c r="BA443" t="s">
        <v>96</v>
      </c>
      <c r="BB443" t="s">
        <v>67</v>
      </c>
      <c r="BC443" t="s">
        <v>134</v>
      </c>
      <c r="BF443" t="s">
        <v>133</v>
      </c>
      <c r="BG443" t="s">
        <v>104</v>
      </c>
      <c r="BH443" t="s">
        <v>96</v>
      </c>
      <c r="BI443" t="s">
        <v>67</v>
      </c>
      <c r="BJ443" t="s">
        <v>134</v>
      </c>
      <c r="BM443" t="s">
        <v>133</v>
      </c>
      <c r="BN443" t="s">
        <v>104</v>
      </c>
      <c r="BO443" t="s">
        <v>96</v>
      </c>
      <c r="BP443" t="s">
        <v>67</v>
      </c>
      <c r="BQ443" t="s">
        <v>134</v>
      </c>
      <c r="BT443" t="s">
        <v>133</v>
      </c>
      <c r="BU443" t="s">
        <v>104</v>
      </c>
      <c r="BV443" t="s">
        <v>96</v>
      </c>
      <c r="BW443" t="s">
        <v>67</v>
      </c>
      <c r="BX443" t="s">
        <v>134</v>
      </c>
      <c r="CA443" t="s">
        <v>133</v>
      </c>
      <c r="CB443" t="s">
        <v>104</v>
      </c>
      <c r="CC443" t="s">
        <v>96</v>
      </c>
      <c r="CD443" t="s">
        <v>67</v>
      </c>
      <c r="CE443" t="s">
        <v>134</v>
      </c>
      <c r="CH443" s="308"/>
      <c r="CI443" s="569" t="s">
        <v>133</v>
      </c>
      <c r="CJ443" s="569" t="s">
        <v>104</v>
      </c>
      <c r="CK443" s="569" t="s">
        <v>96</v>
      </c>
      <c r="CL443" s="569" t="s">
        <v>67</v>
      </c>
      <c r="CM443" s="569" t="s">
        <v>134</v>
      </c>
      <c r="CN443" s="19"/>
      <c r="CO443" s="19"/>
      <c r="CP443" s="569" t="s">
        <v>133</v>
      </c>
      <c r="CQ443" s="569" t="s">
        <v>104</v>
      </c>
      <c r="CR443" s="569" t="s">
        <v>96</v>
      </c>
      <c r="CS443" s="569" t="s">
        <v>67</v>
      </c>
      <c r="CT443" s="569" t="s">
        <v>134</v>
      </c>
      <c r="CU443" s="19"/>
      <c r="CV443" s="19"/>
      <c r="CW443" s="569" t="s">
        <v>133</v>
      </c>
      <c r="CX443" s="569" t="s">
        <v>104</v>
      </c>
      <c r="CY443" s="569" t="s">
        <v>96</v>
      </c>
      <c r="CZ443" s="569" t="s">
        <v>67</v>
      </c>
      <c r="DA443" s="569" t="s">
        <v>134</v>
      </c>
      <c r="DB443" s="19"/>
      <c r="DC443" s="19"/>
      <c r="DD443" s="569" t="s">
        <v>133</v>
      </c>
      <c r="DE443" s="569" t="s">
        <v>104</v>
      </c>
      <c r="DF443" s="569" t="s">
        <v>96</v>
      </c>
      <c r="DG443" s="569" t="s">
        <v>67</v>
      </c>
      <c r="DH443" s="569" t="s">
        <v>134</v>
      </c>
      <c r="DI443" s="19"/>
      <c r="DJ443" s="19"/>
      <c r="DK443" s="569" t="s">
        <v>133</v>
      </c>
      <c r="DL443" s="569" t="s">
        <v>104</v>
      </c>
      <c r="DM443" s="569" t="s">
        <v>96</v>
      </c>
      <c r="DN443" s="569" t="s">
        <v>67</v>
      </c>
      <c r="DO443" s="569" t="s">
        <v>134</v>
      </c>
      <c r="DP443" s="19"/>
      <c r="DQ443" s="19"/>
      <c r="DR443" s="569" t="s">
        <v>133</v>
      </c>
      <c r="DS443" s="569" t="s">
        <v>104</v>
      </c>
      <c r="DT443" s="569" t="s">
        <v>96</v>
      </c>
      <c r="DU443" s="569" t="s">
        <v>67</v>
      </c>
      <c r="DV443" s="569" t="s">
        <v>134</v>
      </c>
      <c r="DW443" s="19"/>
      <c r="DX443" s="19"/>
      <c r="DY443" s="569" t="s">
        <v>133</v>
      </c>
      <c r="DZ443" s="569" t="s">
        <v>104</v>
      </c>
      <c r="EA443" s="569" t="s">
        <v>96</v>
      </c>
      <c r="EB443" s="569" t="s">
        <v>67</v>
      </c>
      <c r="EC443" s="569" t="s">
        <v>134</v>
      </c>
      <c r="ED443" s="19"/>
      <c r="EE443" s="19"/>
      <c r="EF443" s="19"/>
      <c r="EG443" s="569" t="s">
        <v>133</v>
      </c>
      <c r="EH443" s="569" t="s">
        <v>104</v>
      </c>
      <c r="EI443" s="569" t="s">
        <v>96</v>
      </c>
      <c r="EJ443" s="569" t="s">
        <v>67</v>
      </c>
      <c r="EK443" s="569" t="s">
        <v>134</v>
      </c>
      <c r="EL443" s="19"/>
      <c r="EM443" s="19"/>
      <c r="EN443" s="569" t="s">
        <v>133</v>
      </c>
      <c r="EO443" s="569" t="s">
        <v>104</v>
      </c>
      <c r="EP443" s="569" t="s">
        <v>96</v>
      </c>
      <c r="EQ443" s="569" t="s">
        <v>67</v>
      </c>
      <c r="ER443" s="569" t="s">
        <v>134</v>
      </c>
      <c r="ES443" s="19"/>
      <c r="ET443" s="19"/>
      <c r="EU443" s="19"/>
      <c r="EV443" s="569" t="s">
        <v>133</v>
      </c>
      <c r="EW443" s="569" t="s">
        <v>104</v>
      </c>
      <c r="EX443" s="569" t="s">
        <v>96</v>
      </c>
      <c r="EY443" s="569" t="s">
        <v>67</v>
      </c>
      <c r="EZ443" s="569" t="s">
        <v>134</v>
      </c>
      <c r="FA443" s="19"/>
      <c r="FB443" s="19"/>
      <c r="FC443" s="19"/>
      <c r="FD443" s="19"/>
      <c r="FE443" s="19"/>
      <c r="FF443" s="19"/>
      <c r="FG443" s="19"/>
      <c r="FH443" s="19"/>
      <c r="FI443" s="19"/>
      <c r="FJ443" s="19"/>
      <c r="FK443" s="19"/>
      <c r="FL443" s="19"/>
      <c r="FM443" s="19"/>
      <c r="FN443" s="19"/>
      <c r="FO443" s="19"/>
      <c r="FP443" s="19"/>
      <c r="FQ443" s="19"/>
      <c r="FR443" s="19"/>
      <c r="FS443" s="19"/>
      <c r="FT443" s="19"/>
      <c r="FU443" s="19"/>
      <c r="FV443" s="16"/>
      <c r="FW443" s="19"/>
      <c r="FX443" s="19"/>
      <c r="FY443" s="19"/>
      <c r="FZ443" s="19"/>
      <c r="GA443" s="19"/>
      <c r="GB443" s="19"/>
      <c r="GC443" s="19"/>
      <c r="GD443" s="19"/>
      <c r="GE443" s="19"/>
      <c r="GF443" s="19"/>
      <c r="GG443" s="19"/>
      <c r="GH443" s="308"/>
      <c r="GI443" s="19"/>
      <c r="GJ443" s="19"/>
      <c r="GK443" s="308"/>
      <c r="GM443" s="3"/>
      <c r="GN443" s="3"/>
      <c r="GO443" s="3"/>
    </row>
    <row r="444" spans="1:197" x14ac:dyDescent="0.2">
      <c r="D444" s="5">
        <v>0</v>
      </c>
      <c r="E444" t="b">
        <f>(D444+Begin_year_chart1&lt;=End_year_chart1)</f>
        <v>1</v>
      </c>
      <c r="G444">
        <f t="shared" ref="G444:G475" ca="1" si="1639">GZ305</f>
        <v>1985</v>
      </c>
      <c r="H444" s="12">
        <f t="shared" ref="H444:H475" ca="1" si="1640">IF($E444,OFFSET(Z$5,$D$438+$D444,0),"")</f>
        <v>1</v>
      </c>
      <c r="I444" s="12">
        <f t="shared" ref="I444:I475" ca="1" si="1641">IF($E444,OFFSET(AX$82,$D$438+$D444,0),"")</f>
        <v>1</v>
      </c>
      <c r="J444" s="12">
        <f t="shared" ref="J444:J475" ca="1" si="1642">IF($E444,OFFSET(AX$156,$D$438+$D444,0),"")</f>
        <v>1</v>
      </c>
      <c r="K444" s="12">
        <f t="shared" ref="K444:K475" ca="1" si="1643">IF($E444,OFFSET(AX$230,$D$438+$D444,0),"")</f>
        <v>1</v>
      </c>
      <c r="L444" s="12">
        <f t="shared" ref="L444:L475" ca="1" si="1644">IF($E444,OFFSET(AX$305,$D$438+$D444,0),"")</f>
        <v>1</v>
      </c>
      <c r="N444">
        <f ca="1">$G444</f>
        <v>1985</v>
      </c>
      <c r="O444" s="12">
        <f t="shared" ref="O444:O475" ca="1" si="1645">IF($E444,OFFSET(AA$5,$D$438+$D444,0),"")</f>
        <v>1</v>
      </c>
      <c r="P444" s="12">
        <f t="shared" ref="P444:P475" ca="1" si="1646">IF($E444,OFFSET(AY$82,$D$438+$D444,0),"")</f>
        <v>1</v>
      </c>
      <c r="Q444" s="12">
        <f t="shared" ref="Q444:Q475" ca="1" si="1647">IF($E444,OFFSET(AY$156,$D$438+$D444,0),"")</f>
        <v>1</v>
      </c>
      <c r="R444" s="12">
        <f t="shared" ref="R444:R475" ca="1" si="1648">IF($E444,OFFSET(AY$230,$D$438+$D444,0),"")</f>
        <v>1</v>
      </c>
      <c r="S444" s="12">
        <f t="shared" ref="S444:S475" ca="1" si="1649">IF($E444,OFFSET(AY$305,$D$438+$D444,0),"")</f>
        <v>1</v>
      </c>
      <c r="U444">
        <f ca="1">$G444</f>
        <v>1985</v>
      </c>
      <c r="V444" s="12">
        <f t="shared" ref="V444:V469" ca="1" si="1650">IF($E444,OFFSET(AB$5,$D$438+$D444,0),"")</f>
        <v>1</v>
      </c>
      <c r="W444" s="12">
        <f t="shared" ref="W444:W469" ca="1" si="1651">IF($E444,OFFSET(AZ$82,$D$438+$D444,0),"")</f>
        <v>1</v>
      </c>
      <c r="X444" s="12">
        <f t="shared" ref="X444:X469" ca="1" si="1652">IF($E444,OFFSET(AZ$156,$D$438+$D444,0),"")</f>
        <v>1</v>
      </c>
      <c r="Y444" s="12">
        <f t="shared" ref="Y444:Y469" ca="1" si="1653">IF($E444,OFFSET(AZ$230,$D$438+$D444,0),"")</f>
        <v>1</v>
      </c>
      <c r="Z444" s="12">
        <f t="shared" ref="Z444:Z469" ca="1" si="1654">IF($E444,OFFSET(AZ$305,$D$438+$D444,0),"")</f>
        <v>1</v>
      </c>
      <c r="AB444" s="240">
        <f ca="1">$G444</f>
        <v>1985</v>
      </c>
      <c r="AC444" s="242">
        <f t="shared" ref="AC444:AC467" ca="1" si="1655">IF($E444,OFFSET(AC$5,$D$438+$D444,0),"")</f>
        <v>1</v>
      </c>
      <c r="AD444" s="242">
        <f t="shared" ref="AD444:AD467" ca="1" si="1656">IF($E444,OFFSET(BA$82,$D$438+$D444,0),"")</f>
        <v>1</v>
      </c>
      <c r="AE444" s="242">
        <f t="shared" ref="AE444:AE467" ca="1" si="1657">IF($E444,OFFSET(BA$156,$D$438+$D444,0),"")</f>
        <v>1</v>
      </c>
      <c r="AF444" s="242">
        <f t="shared" ref="AF444:AF467" ca="1" si="1658">IF($E444,OFFSET(BA$230,$D$438+$D444,0),"")</f>
        <v>1</v>
      </c>
      <c r="AG444" s="242">
        <f t="shared" ref="AG444:AG467" ca="1" si="1659">IF($E444,OFFSET(BA$305,$D$438+$D444,0),"")</f>
        <v>1</v>
      </c>
      <c r="AH444" s="240"/>
      <c r="AI444" s="240">
        <f ca="1">$G444</f>
        <v>1985</v>
      </c>
      <c r="AJ444" s="242">
        <f ca="1">IF($E444,OFFSET(AD$5,$D$438+$D444,0),"")</f>
        <v>1</v>
      </c>
      <c r="AK444" s="242">
        <f t="shared" ref="AK444:AK467" ca="1" si="1660">IF($E444,OFFSET(BB$82,$D$438+$D444,0),"")</f>
        <v>1</v>
      </c>
      <c r="AL444" s="242">
        <f t="shared" ref="AL444:AL467" ca="1" si="1661">IF($E444,OFFSET(BB$156,$D$438+$D444,0),"")</f>
        <v>1</v>
      </c>
      <c r="AM444" s="242">
        <f t="shared" ref="AM444:AM467" ca="1" si="1662">IF($E444,OFFSET(BB$230,$D$438+$D444,0),"")</f>
        <v>1</v>
      </c>
      <c r="AN444" s="242">
        <f t="shared" ref="AN444:AN467" ca="1" si="1663">IF($E444,OFFSET(BB$305,$D$438+$D444,0),"")</f>
        <v>1</v>
      </c>
      <c r="AO444" s="240"/>
      <c r="AP444" s="240">
        <f ca="1">$G444</f>
        <v>1985</v>
      </c>
      <c r="AQ444" s="242">
        <f t="shared" ref="AQ444:AQ475" ca="1" si="1664">IF($E444,OFFSET(AE$5,$D$438+$D444,0),"")</f>
        <v>1</v>
      </c>
      <c r="AR444" s="242">
        <f t="shared" ref="AR444:AR475" ca="1" si="1665">IF($E444,OFFSET(BC$82,$D$438+$D444,0),"")</f>
        <v>1</v>
      </c>
      <c r="AS444" s="242">
        <f t="shared" ref="AS444:AS475" ca="1" si="1666">IF($E444,OFFSET(BC$156,$D$438+$D444,0),"")</f>
        <v>1</v>
      </c>
      <c r="AT444" s="242">
        <f t="shared" ref="AT444:AT475" ca="1" si="1667">IF($E444,OFFSET(BC$230,$D$438+$D444,0),"")</f>
        <v>1</v>
      </c>
      <c r="AU444" s="242">
        <f t="shared" ref="AU444:AU475" ca="1" si="1668">IF($E444,OFFSET(BC$305,$D$438+$D444,0),"")</f>
        <v>1</v>
      </c>
      <c r="AV444" s="242"/>
      <c r="AX444">
        <f ca="1">$G444</f>
        <v>1985</v>
      </c>
      <c r="AY444" s="12">
        <f t="shared" ref="AY444:AY475" ca="1" si="1669">IF($E444,OFFSET(AF$5,$D$438+$D444,0),"")</f>
        <v>1</v>
      </c>
      <c r="AZ444" s="12">
        <f t="shared" ref="AZ444:AZ475" ca="1" si="1670">IF($E444,OFFSET(BD$82,$D$438+$D444,0),"")</f>
        <v>1</v>
      </c>
      <c r="BA444" s="12">
        <f t="shared" ref="BA444:BA475" ca="1" si="1671">IF($E444,OFFSET(BD$156,$D$438+$D444,0),"")</f>
        <v>1</v>
      </c>
      <c r="BB444" s="12">
        <f t="shared" ref="BB444:BB475" ca="1" si="1672">IF($E444,OFFSET(BD$230,$D$438+$D444,0),"")</f>
        <v>1</v>
      </c>
      <c r="BC444" s="12">
        <f t="shared" ref="BC444:BC475" ca="1" si="1673">IF($E444,OFFSET(BD$305,$D$438+$D444,0),"")</f>
        <v>1</v>
      </c>
      <c r="BE444">
        <f ca="1">$G444</f>
        <v>1985</v>
      </c>
      <c r="BF444" s="12">
        <f t="shared" ref="BF444:BF475" ca="1" si="1674">IF($E444,OFFSET(AG$5,$D$438+$D444,0),"")</f>
        <v>1</v>
      </c>
      <c r="BG444" s="12">
        <f t="shared" ref="BG444:BG475" ca="1" si="1675">IF($E444,OFFSET(BE$82,$D$438+$D444,0),"")</f>
        <v>1</v>
      </c>
      <c r="BH444" s="12">
        <f t="shared" ref="BH444:BH475" ca="1" si="1676">IF($E444,OFFSET(BE$156,$D$438+$D444,0),"")</f>
        <v>1</v>
      </c>
      <c r="BI444" s="12">
        <f t="shared" ref="BI444:BI475" ca="1" si="1677">IF($E444,OFFSET(BE$230,$D$438+$D444,0),"")</f>
        <v>1</v>
      </c>
      <c r="BJ444" s="12">
        <f t="shared" ref="BJ444:BJ475" ca="1" si="1678">IF($E444,OFFSET(BE$305,$D$438+$D444,0),"")</f>
        <v>1</v>
      </c>
      <c r="BL444">
        <f ca="1">$G444</f>
        <v>1985</v>
      </c>
      <c r="BM444" s="12">
        <f t="shared" ref="BM444:BM475" ca="1" si="1679">IF($E444,OFFSET(AH$5,$D$438+$D444,0),"")</f>
        <v>1</v>
      </c>
      <c r="BN444" s="12">
        <f t="shared" ref="BN444:BN475" ca="1" si="1680">IF($E444,OFFSET(BF$82,$D$438+$D444,0),"")</f>
        <v>1</v>
      </c>
      <c r="BO444" s="12">
        <f t="shared" ref="BO444:BO475" ca="1" si="1681">IF($E444,OFFSET(BF$156,$D$438+$D444,0),"")</f>
        <v>1</v>
      </c>
      <c r="BP444" s="12">
        <f t="shared" ref="BP444:BP475" ca="1" si="1682">IF($E444,OFFSET(BF$230,$D$438+$D444,0),"")</f>
        <v>1</v>
      </c>
      <c r="BQ444" s="12">
        <f t="shared" ref="BQ444:BQ475" ca="1" si="1683">IF($E444,OFFSET(BF$305,$D$438+$D444,0),"")</f>
        <v>1</v>
      </c>
      <c r="BS444">
        <f ca="1">$G444</f>
        <v>1985</v>
      </c>
      <c r="BT444" s="12">
        <f t="shared" ref="BT444:BT475" ca="1" si="1684">IF($E444,OFFSET(AI$5,$D$438+$D444,0),"")</f>
        <v>1</v>
      </c>
      <c r="BU444" s="12">
        <f t="shared" ref="BU444:BU475" ca="1" si="1685">IF($E444,OFFSET(BG$82,$D$438+$D444,0),"")</f>
        <v>1</v>
      </c>
      <c r="BV444" s="12">
        <f t="shared" ref="BV444:BV475" ca="1" si="1686">IF($E444,OFFSET(BG$156,$D$438+$D444,0),"")</f>
        <v>1</v>
      </c>
      <c r="BW444" s="12">
        <f t="shared" ref="BW444:BW475" ca="1" si="1687">IF($E444,OFFSET(BG$230,$D$438+$D444,0),"")</f>
        <v>1</v>
      </c>
      <c r="BX444" s="12">
        <f t="shared" ref="BX444:BX475" ca="1" si="1688">IF($E444,OFFSET(BG$305,$D$438+$D444,0),"")</f>
        <v>1</v>
      </c>
      <c r="BZ444">
        <f ca="1">$G444</f>
        <v>1985</v>
      </c>
      <c r="CA444" s="12">
        <f t="shared" ref="CA444:CA475" ca="1" si="1689">IF($E444,OFFSET(AJ$5,$D$438+$D444,0),"")</f>
        <v>1</v>
      </c>
      <c r="CB444" s="12">
        <f t="shared" ref="CB444:CB475" ca="1" si="1690">IF($E444,OFFSET(BH$82,$D$438+$D444,0),"")</f>
        <v>1</v>
      </c>
      <c r="CC444" s="12">
        <f t="shared" ref="CC444:CC475" ca="1" si="1691">IF($E444,OFFSET(BH$156,$D$438+$D444,0),"")</f>
        <v>1</v>
      </c>
      <c r="CD444" s="12">
        <f t="shared" ref="CD444:CD475" ca="1" si="1692">IF($E444,OFFSET(BH$230,$D$438+$D444,0),"")</f>
        <v>1</v>
      </c>
      <c r="CE444" s="12">
        <f t="shared" ref="CE444:CE475" ca="1" si="1693">IF($E444,OFFSET(BH$305,$D$438+$D444,0),"")</f>
        <v>1</v>
      </c>
      <c r="CH444" s="569">
        <f ca="1">$G444</f>
        <v>1985</v>
      </c>
      <c r="CI444" s="12">
        <f ca="1">IF($E444,OFFSET(AR$5,$D$438+$D444,0),"")</f>
        <v>1</v>
      </c>
      <c r="CJ444" s="12">
        <f ca="1">IF($E444,OFFSET(BP$82,$D$438+$D444,0),"")</f>
        <v>1</v>
      </c>
      <c r="CK444" s="12">
        <f ca="1">IF($E444,OFFSET(BP$156,$D$438+$D444,0),"")</f>
        <v>1</v>
      </c>
      <c r="CL444" s="12">
        <f ca="1">IF($E444,OFFSET(BP$230,$D$438+$D444,0),"")</f>
        <v>1</v>
      </c>
      <c r="CM444" s="12">
        <f ca="1">IF($E444,OFFSET(BP$305,$D$438+$D444,0),"")</f>
        <v>1</v>
      </c>
      <c r="CN444" s="19"/>
      <c r="CO444" s="569">
        <f t="shared" ref="CO444:CO450" ca="1" si="1694">$G444</f>
        <v>1985</v>
      </c>
      <c r="CP444" s="12">
        <f ca="1">IF($E444,OFFSET(AL$5,$D$438+$D444,0),"")</f>
        <v>1</v>
      </c>
      <c r="CQ444" s="12">
        <f ca="1">IF($E444,OFFSET(BJ$82,$D$438+$D444,0),"")</f>
        <v>1</v>
      </c>
      <c r="CR444" s="12">
        <f ca="1">IF($E444,OFFSET(BJ$156,$D$438+$D444,0),"")</f>
        <v>1</v>
      </c>
      <c r="CS444" s="12">
        <f ca="1">IF($E444,OFFSET(BJ$230,$D$438+$D444,0),"")</f>
        <v>1</v>
      </c>
      <c r="CT444" s="12">
        <f ca="1">IF($E444,OFFSET(BJ$305,$D$438+$D444,0),"")</f>
        <v>1</v>
      </c>
      <c r="CU444" s="19"/>
      <c r="CV444" s="569">
        <f t="shared" ref="CV444:CV451" ca="1" si="1695">$G444</f>
        <v>1985</v>
      </c>
      <c r="CW444" s="12">
        <f ca="1">IF($E444,OFFSET(AM$5,$D$438+$D444,0),"")</f>
        <v>1</v>
      </c>
      <c r="CX444" s="12">
        <f ca="1">IF($E444,OFFSET(BK$82,$D$438+$D444,0),"")</f>
        <v>1</v>
      </c>
      <c r="CY444" s="12">
        <f ca="1">IF($E444,OFFSET(BK$156,$D$438+$D444,0),"")</f>
        <v>1</v>
      </c>
      <c r="CZ444" s="12">
        <f ca="1">IF($E444,OFFSET(BK$230,$D$438+$D444,0),"")</f>
        <v>1</v>
      </c>
      <c r="DA444" s="12">
        <f ca="1">IF($E444,OFFSET(BK$305,$D$438+$D444,0),"")</f>
        <v>1</v>
      </c>
      <c r="DB444" s="19"/>
      <c r="DC444" s="569">
        <f t="shared" ref="DC444:DC450" ca="1" si="1696">$G444</f>
        <v>1985</v>
      </c>
      <c r="DD444" s="12">
        <f ca="1">IF($E444,OFFSET(AN$5,$D$438+$D444,0),"")</f>
        <v>1</v>
      </c>
      <c r="DE444" s="12">
        <f ca="1">IF($E444,OFFSET(BL$82,$D$438+$D444,0),"")</f>
        <v>1</v>
      </c>
      <c r="DF444" s="12">
        <f ca="1">IF($E444,OFFSET(BL$156,$D$438+$D444,0),"")</f>
        <v>1</v>
      </c>
      <c r="DG444" s="12">
        <f ca="1">IF($E444,OFFSET(BL$230,$D$438+$D444,0),"")</f>
        <v>1</v>
      </c>
      <c r="DH444" s="12">
        <f ca="1">IF($E444,OFFSET(BL$305,$D$438+$D444,0),"")</f>
        <v>1</v>
      </c>
      <c r="DI444" s="308"/>
      <c r="DJ444" s="569">
        <f t="shared" ref="DJ444:DJ450" ca="1" si="1697">$G444</f>
        <v>1985</v>
      </c>
      <c r="DK444" s="12">
        <f ca="1">IF($E444,OFFSET(AO$5,$D$438+$D444,0),"")</f>
        <v>1</v>
      </c>
      <c r="DL444" s="12">
        <f ca="1">IF($E444,OFFSET(BM$82,$D$438+$D444,0),"")</f>
        <v>1</v>
      </c>
      <c r="DM444" s="12">
        <f ca="1">IF($E444,OFFSET(BM$156,$D$438+$D444,0),"")</f>
        <v>1</v>
      </c>
      <c r="DN444" s="12">
        <f ca="1">IF($E444,OFFSET(BM$230,$D$438+$D444,0),"")</f>
        <v>1</v>
      </c>
      <c r="DO444" s="12">
        <f ca="1">IF($E444,OFFSET(BM$305,$D$438+$D444,0),"")</f>
        <v>1</v>
      </c>
      <c r="DP444" s="308"/>
      <c r="DQ444" s="569">
        <f t="shared" ref="DQ444:DQ450" ca="1" si="1698">$G444</f>
        <v>1985</v>
      </c>
      <c r="DR444" s="12">
        <f ca="1">IF($E444,OFFSET(AP$5,$D$438+$D444,0),"")*0.1</f>
        <v>0.1</v>
      </c>
      <c r="DS444" s="12">
        <f ca="1">IF($E444,OFFSET(BN$82,$D$438+$D444,0),"")</f>
        <v>1</v>
      </c>
      <c r="DT444" s="12">
        <f ca="1">IF($E444,OFFSET(BN$156,$D$438+$D444,0),"")</f>
        <v>1</v>
      </c>
      <c r="DU444" s="12">
        <f ca="1">IF($E444,OFFSET(BN$230,$D$438+$D444,0),"")</f>
        <v>1</v>
      </c>
      <c r="DV444" s="12">
        <f ca="1">IF($E444,OFFSET(BN$305,$D$438+$D444,0),"")</f>
        <v>1</v>
      </c>
      <c r="DW444" s="308"/>
      <c r="DX444" s="569">
        <f t="shared" ref="DX444:DX450" ca="1" si="1699">$G444</f>
        <v>1985</v>
      </c>
      <c r="DY444" s="12">
        <f ca="1">IF($E444,OFFSET(AQ$5,$D$438+$D444,0),"")</f>
        <v>1</v>
      </c>
      <c r="DZ444" s="12">
        <f ca="1">IF($E444,OFFSET(BO$82,$D$438+$D444,0),"")</f>
        <v>1</v>
      </c>
      <c r="EA444" s="12">
        <f ca="1">IF($E444,OFFSET(BO$156,$D$438+$D444,0),"")</f>
        <v>1</v>
      </c>
      <c r="EB444" s="12">
        <f ca="1">IF($E444,OFFSET(BO$230,$D$438+$D444,0),"")</f>
        <v>1</v>
      </c>
      <c r="EC444" s="12">
        <f ca="1">IF($E444,OFFSET(BO$305,$D$438+$D444,0),"")</f>
        <v>1</v>
      </c>
      <c r="ED444" s="308"/>
      <c r="EE444" s="308"/>
      <c r="EF444" s="569">
        <f t="shared" ref="EF444:EF450" ca="1" si="1700">$G444</f>
        <v>1985</v>
      </c>
      <c r="EG444" s="12">
        <f ca="1">IF($E444,OFFSET(AR$5,$D$438+$D444,0),"")</f>
        <v>1</v>
      </c>
      <c r="EH444" s="12">
        <f ca="1">IF($E444,OFFSET(BP$82,$D$438+$D444,0),"")</f>
        <v>1</v>
      </c>
      <c r="EI444" s="12">
        <f ca="1">IF($E444,OFFSET(BP$156,$D$438+$D444,0),"")</f>
        <v>1</v>
      </c>
      <c r="EJ444" s="12">
        <f ca="1">IF($E444,OFFSET(BP$230,$D$438+$D444,0),"")</f>
        <v>1</v>
      </c>
      <c r="EK444" s="12">
        <f ca="1">IF($E444,OFFSET(BP$305,$D$438+$D444,0),"")</f>
        <v>1</v>
      </c>
      <c r="EL444" s="308"/>
      <c r="EM444" s="569">
        <f t="shared" ref="EM444:EM450" ca="1" si="1701">$G444</f>
        <v>1985</v>
      </c>
      <c r="EN444" s="12">
        <f ca="1">IF($E444,OFFSET(AS$5,$D$438+$D444,0),"")</f>
        <v>1</v>
      </c>
      <c r="EO444" s="12">
        <f ca="1">IF($E444,OFFSET(BQ$82,$D$438+$D444,0),"")</f>
        <v>1</v>
      </c>
      <c r="EP444" s="12">
        <f ca="1">IF($E444,OFFSET(BQ$156,$D$438+$D444,0),"")</f>
        <v>1</v>
      </c>
      <c r="EQ444" s="12">
        <f ca="1">IF($E444,OFFSET(BQ$230,$D$438+$D444,0),"")</f>
        <v>1</v>
      </c>
      <c r="ER444" s="12">
        <f ca="1">IF($E444,OFFSET(BQ$305,$D$438+$D444,0),"")</f>
        <v>1</v>
      </c>
      <c r="ES444" s="308"/>
      <c r="ET444" s="308"/>
      <c r="EU444" s="569">
        <f t="shared" ref="EU444:EU450" ca="1" si="1702">$G444</f>
        <v>1985</v>
      </c>
      <c r="EV444" s="12">
        <f ca="1">IF($E444,OFFSET(AT$5,$D$438+$D444,0),"")</f>
        <v>1</v>
      </c>
      <c r="EW444" s="12">
        <f ca="1">IF($E444,OFFSET(BR$82,$D$438+$D444,0),"")</f>
        <v>1</v>
      </c>
      <c r="EX444" s="12">
        <f ca="1">IF($E444,OFFSET(BR$156,$D$438+$D444,0),"")</f>
        <v>1</v>
      </c>
      <c r="EY444" s="12">
        <f ca="1">IF($E444,OFFSET(BR$230,$D$438+$D444,0),"")</f>
        <v>1</v>
      </c>
      <c r="EZ444" s="12">
        <f ca="1">IF($E444,OFFSET(BR$305,$D$438+$D444,0),"")</f>
        <v>1</v>
      </c>
      <c r="FA444" s="308"/>
      <c r="FB444" s="308"/>
      <c r="FC444" s="308"/>
      <c r="FD444" s="308"/>
      <c r="FE444" s="308"/>
      <c r="FF444" s="308"/>
      <c r="FG444" s="308"/>
      <c r="FH444" s="308"/>
      <c r="FI444" s="308"/>
      <c r="FJ444" s="308"/>
      <c r="FK444" s="308"/>
      <c r="FL444" s="308"/>
      <c r="FM444" s="308"/>
      <c r="FN444" s="308"/>
      <c r="FO444" s="308"/>
      <c r="FP444" s="308"/>
      <c r="FQ444" s="308"/>
      <c r="FR444" s="308"/>
      <c r="FS444" s="308"/>
      <c r="FT444" s="308"/>
      <c r="FU444" s="308"/>
      <c r="FV444" s="3"/>
      <c r="FW444" s="308"/>
      <c r="FX444" s="308"/>
      <c r="FY444" s="19"/>
      <c r="FZ444" s="308"/>
      <c r="GA444" s="19"/>
      <c r="GB444" s="19"/>
      <c r="GC444" s="19"/>
      <c r="GD444" s="308"/>
      <c r="GE444" s="19"/>
      <c r="GF444" s="19"/>
      <c r="GG444" s="19"/>
      <c r="GH444" s="308"/>
      <c r="GI444" s="19"/>
      <c r="GJ444" s="19"/>
      <c r="GK444" s="308"/>
      <c r="GM444" s="3"/>
      <c r="GN444" s="3"/>
      <c r="GO444" s="3"/>
    </row>
    <row r="445" spans="1:197" x14ac:dyDescent="0.2">
      <c r="D445" s="5">
        <f>D444+1</f>
        <v>1</v>
      </c>
      <c r="E445" t="b">
        <f t="shared" ref="E445:E505" si="1703">(D445+Begin_year_chart1&lt;=End_year_chart1)</f>
        <v>1</v>
      </c>
      <c r="G445">
        <f t="shared" ca="1" si="1639"/>
        <v>1986</v>
      </c>
      <c r="H445" s="12">
        <f t="shared" ca="1" si="1640"/>
        <v>1.0088455240642389</v>
      </c>
      <c r="I445" s="12">
        <f t="shared" ca="1" si="1641"/>
        <v>1.0205561873229283</v>
      </c>
      <c r="J445" s="12">
        <f t="shared" ca="1" si="1642"/>
        <v>1.03144846480501</v>
      </c>
      <c r="K445" s="12">
        <f t="shared" ca="1" si="1643"/>
        <v>1.0082024124470401</v>
      </c>
      <c r="L445" s="12">
        <f t="shared" ca="1" si="1644"/>
        <v>1.0360077521252131</v>
      </c>
      <c r="N445">
        <f t="shared" ref="N445:N505" ca="1" si="1704">$G445</f>
        <v>1986</v>
      </c>
      <c r="O445" s="12">
        <f t="shared" ca="1" si="1645"/>
        <v>1.0338296992668925</v>
      </c>
      <c r="P445" s="12">
        <f t="shared" ca="1" si="1646"/>
        <v>1.0055000997783106</v>
      </c>
      <c r="Q445" s="12">
        <f t="shared" ca="1" si="1647"/>
        <v>1.0235647281870319</v>
      </c>
      <c r="R445" s="12">
        <f t="shared" ca="1" si="1648"/>
        <v>0.99993470505814652</v>
      </c>
      <c r="S445" s="12">
        <f t="shared" ca="1" si="1649"/>
        <v>1.0366779821400403</v>
      </c>
      <c r="U445">
        <f t="shared" ref="U445:U505" ca="1" si="1705">$G445</f>
        <v>1986</v>
      </c>
      <c r="V445" s="12">
        <f t="shared" ca="1" si="1650"/>
        <v>0.98475022023364034</v>
      </c>
      <c r="W445" s="12">
        <f t="shared" ca="1" si="1651"/>
        <v>1.1072251916059548</v>
      </c>
      <c r="X445" s="12">
        <f t="shared" ca="1" si="1652"/>
        <v>1.216303059950498</v>
      </c>
      <c r="Y445" s="12">
        <f t="shared" ca="1" si="1653"/>
        <v>1.0243098678969744</v>
      </c>
      <c r="Z445" s="12">
        <f t="shared" ca="1" si="1654"/>
        <v>1.3922182939309378</v>
      </c>
      <c r="AB445" s="240">
        <f t="shared" ref="AB445:AB505" ca="1" si="1706">$G445</f>
        <v>1986</v>
      </c>
      <c r="AC445" s="242">
        <f t="shared" ca="1" si="1655"/>
        <v>1.0088455240642389</v>
      </c>
      <c r="AD445" s="242">
        <f t="shared" ca="1" si="1656"/>
        <v>0.9824572553241856</v>
      </c>
      <c r="AE445" s="242">
        <f t="shared" ca="1" si="1657"/>
        <v>0.99123203319711062</v>
      </c>
      <c r="AF445" s="242">
        <f t="shared" ca="1" si="1658"/>
        <v>0.99123203319711062</v>
      </c>
      <c r="AG445" s="242">
        <f t="shared" ca="1" si="1659"/>
        <v>0.99123203319711062</v>
      </c>
      <c r="AH445" s="240"/>
      <c r="AI445" s="240">
        <f t="shared" ref="AI445:AI505" ca="1" si="1707">$G445</f>
        <v>1986</v>
      </c>
      <c r="AJ445" s="242">
        <f t="shared" ref="AJ445:AJ467" ca="1" si="1708">IF($E445,OFFSET(AJ$5,$D$438+$D445,0),"")</f>
        <v>1.0116584172490202</v>
      </c>
      <c r="AK445" s="242">
        <f t="shared" ca="1" si="1660"/>
        <v>0.95871457873679056</v>
      </c>
      <c r="AL445" s="242">
        <f t="shared" ca="1" si="1661"/>
        <v>0.96727729983876276</v>
      </c>
      <c r="AM445" s="242">
        <f t="shared" ca="1" si="1662"/>
        <v>0.96727729983876276</v>
      </c>
      <c r="AN445" s="242">
        <f t="shared" ca="1" si="1663"/>
        <v>0.96727729983876276</v>
      </c>
      <c r="AO445" s="240"/>
      <c r="AP445" s="240">
        <f t="shared" ref="AP445:AP505" ca="1" si="1709">$G445</f>
        <v>1986</v>
      </c>
      <c r="AQ445" s="242">
        <f t="shared" ca="1" si="1664"/>
        <v>0.98475022023364034</v>
      </c>
      <c r="AR445" s="242">
        <f t="shared" ca="1" si="1665"/>
        <v>1.0064964538754646</v>
      </c>
      <c r="AS445" s="242">
        <f t="shared" ca="1" si="1666"/>
        <v>1.0154859368934606</v>
      </c>
      <c r="AT445" s="242">
        <f t="shared" ca="1" si="1667"/>
        <v>1.0154859368934606</v>
      </c>
      <c r="AU445" s="242">
        <f t="shared" ca="1" si="1668"/>
        <v>1.0154859368934606</v>
      </c>
      <c r="AV445" s="242"/>
      <c r="AX445">
        <f t="shared" ref="AX445:AX505" ca="1" si="1710">$G445</f>
        <v>1986</v>
      </c>
      <c r="AY445" s="12">
        <f t="shared" ca="1" si="1669"/>
        <v>1.0696191033680438</v>
      </c>
      <c r="AZ445" s="12">
        <f t="shared" ca="1" si="1670"/>
        <v>0.96855354108711789</v>
      </c>
      <c r="BA445" s="12">
        <f t="shared" ca="1" si="1671"/>
        <v>0.96619824786884245</v>
      </c>
      <c r="BB445" s="12">
        <f t="shared" ca="1" si="1672"/>
        <v>0.99099574511082245</v>
      </c>
      <c r="BC445" s="12">
        <f t="shared" ca="1" si="1673"/>
        <v>0.9610322717573192</v>
      </c>
      <c r="BE445">
        <f t="shared" ref="BE445:BE505" ca="1" si="1711">$G445</f>
        <v>1986</v>
      </c>
      <c r="BF445" s="12">
        <f t="shared" ca="1" si="1674"/>
        <v>1.0244483790760752</v>
      </c>
      <c r="BG445" s="12">
        <f t="shared" ca="1" si="1675"/>
        <v>0.98528939177628749</v>
      </c>
      <c r="BH445" s="12">
        <f t="shared" ca="1" si="1676"/>
        <v>0.97064884873185087</v>
      </c>
      <c r="BI445" s="12">
        <f t="shared" ca="1" si="1677"/>
        <v>1.0848645999526512</v>
      </c>
      <c r="BJ445" s="12">
        <f t="shared" ca="1" si="1678"/>
        <v>0.96090137790874253</v>
      </c>
      <c r="BL445">
        <f t="shared" ref="BL445:BL505" ca="1" si="1712">$G445</f>
        <v>1986</v>
      </c>
      <c r="BM445" s="12">
        <f t="shared" ca="1" si="1679"/>
        <v>1.0349238271651506</v>
      </c>
      <c r="BN445" s="12">
        <f t="shared" ca="1" si="1680"/>
        <v>1.0484403996392366</v>
      </c>
      <c r="BO445" s="12">
        <f t="shared" ca="1" si="1681"/>
        <v>1.0831327648985969</v>
      </c>
      <c r="BP445" s="12">
        <f t="shared" ca="1" si="1682"/>
        <v>1.037414461676107</v>
      </c>
      <c r="BQ445" s="12">
        <f t="shared" ca="1" si="1683"/>
        <v>1.1363360012536543</v>
      </c>
      <c r="BS445">
        <f t="shared" ref="BS445:BS505" ca="1" si="1713">$G445</f>
        <v>1986</v>
      </c>
      <c r="BT445" s="12">
        <f t="shared" ca="1" si="1684"/>
        <v>0.92801682175645805</v>
      </c>
      <c r="BU445" s="12">
        <f t="shared" ca="1" si="1685"/>
        <v>1.2060639762850258</v>
      </c>
      <c r="BV445" s="12">
        <f t="shared" ca="1" si="1686"/>
        <v>1.2152204706659071</v>
      </c>
      <c r="BW445" s="12">
        <f t="shared" ca="1" si="1687"/>
        <v>1.1366497399574671</v>
      </c>
      <c r="BX445" s="12">
        <f t="shared" ca="1" si="1688"/>
        <v>1.218959610570491</v>
      </c>
      <c r="BZ445">
        <f t="shared" ref="BZ445:BZ505" ca="1" si="1714">$G445</f>
        <v>1986</v>
      </c>
      <c r="CA445" s="12">
        <f t="shared" ca="1" si="1689"/>
        <v>1.0116584172490202</v>
      </c>
      <c r="CB445" s="12">
        <f t="shared" ca="1" si="1690"/>
        <v>0.97308936309742511</v>
      </c>
      <c r="CC445" s="12">
        <f t="shared" ca="1" si="1691"/>
        <v>0.99315011918285734</v>
      </c>
      <c r="CD445" s="12">
        <f t="shared" ca="1" si="1692"/>
        <v>0.93997749083679327</v>
      </c>
      <c r="CE445" s="12">
        <f t="shared" ca="1" si="1693"/>
        <v>1.0048501209668124</v>
      </c>
      <c r="CH445" s="569">
        <f t="shared" ref="CH445:CH450" ca="1" si="1715">$G445</f>
        <v>1986</v>
      </c>
      <c r="CI445" s="12">
        <f t="shared" ref="CI445:CI451" ca="1" si="1716">IF($E445,OFFSET(AR$5,$D$438+$D445,0),"")</f>
        <v>1.0406933641806062</v>
      </c>
      <c r="CJ445" s="12">
        <f t="shared" ref="CJ445:CJ451" ca="1" si="1717">IF($E445,OFFSET(BP$82,$D$438+$D445,0),"")</f>
        <v>0.98760309368605426</v>
      </c>
      <c r="CK445" s="12">
        <f t="shared" ref="CK445:CK451" ca="1" si="1718">IF($E445,OFFSET(BP$156,$D$438+$D445,0),"")</f>
        <v>0.99654387846232384</v>
      </c>
      <c r="CL445" s="12">
        <f t="shared" ref="CL445:CL451" ca="1" si="1719">IF($E445,OFFSET(BP$230,$D$438+$D445,0),"")</f>
        <v>0.99328652912693971</v>
      </c>
      <c r="CM445" s="12">
        <f t="shared" ref="CM445:CM451" ca="1" si="1720">IF($E445,OFFSET(BP$305,$D$438+$D445,0),"")</f>
        <v>0.99839368379253246</v>
      </c>
      <c r="CN445" s="19"/>
      <c r="CO445" s="569">
        <f t="shared" ca="1" si="1694"/>
        <v>1986</v>
      </c>
      <c r="CP445" s="12">
        <f t="shared" ref="CP445:CP476" ca="1" si="1721">IF($E445,OFFSET(AL$5,$D$438+$D445,0),"")</f>
        <v>1.0265883733499335</v>
      </c>
      <c r="CQ445" s="12">
        <f t="shared" ref="CQ445:CQ476" ca="1" si="1722">IF($E445,OFFSET(BJ$82,$D$438+$D445,0),"")</f>
        <v>1.0181057741669701</v>
      </c>
      <c r="CR445" s="12">
        <f t="shared" ref="CR445:CR476" ca="1" si="1723">IF($E445,OFFSET(BJ$156,$D$438+$D445,0),"")</f>
        <v>1.0248324787522829</v>
      </c>
      <c r="CS445" s="12">
        <f t="shared" ref="CS445:CS450" ca="1" si="1724">IF($E445,OFFSET(BJ$230,$D$438+$D445,0),"")</f>
        <v>1.0095826764425564</v>
      </c>
      <c r="CT445" s="12">
        <f t="shared" ref="CT445:CT450" ca="1" si="1725">IF($E445,OFFSET(BJ$305,$D$438+$D445,0),"")</f>
        <v>1.02684354193486</v>
      </c>
      <c r="CU445" s="19"/>
      <c r="CV445" s="569">
        <f t="shared" ca="1" si="1695"/>
        <v>1986</v>
      </c>
      <c r="CW445" s="12">
        <f ca="1">IF($E445,OFFSET(AM$5,$D$438+$D445,0),"")</f>
        <v>0.97199043769133409</v>
      </c>
      <c r="CX445" s="12">
        <f ca="1">IF($E445,OFFSET(BK$82,$D$438+$D445,0),"")</f>
        <v>0.96436728539143102</v>
      </c>
      <c r="CY445" s="12">
        <f ca="1">IF($E445,OFFSET(BK$156,$D$438+$D445,0),"")</f>
        <v>0.96913432014908596</v>
      </c>
      <c r="CZ445" s="12">
        <f ca="1">IF($E445,OFFSET(BK$230,$D$438+$D445,0),"")</f>
        <v>0.96925681330453173</v>
      </c>
      <c r="DA445" s="12">
        <f ca="1">IF($E445,OFFSET(BK$305,$D$438+$D445,0),"")</f>
        <v>0.96910627235161273</v>
      </c>
      <c r="DB445" s="19"/>
      <c r="DC445" s="569">
        <f t="shared" ca="1" si="1696"/>
        <v>1986</v>
      </c>
      <c r="DD445" s="12">
        <f t="shared" ref="DD445:DD476" ca="1" si="1726">IF($E445,OFFSET(AN$5,$D$438+$D445,0),"")</f>
        <v>0.99156494711910481</v>
      </c>
      <c r="DE445" s="12">
        <f t="shared" ref="DE445:DE476" ca="1" si="1727">IF($E445,OFFSET(BL$82,$D$438+$D445,0),"")</f>
        <v>1.0162355694547607</v>
      </c>
      <c r="DF445" s="12">
        <f t="shared" ref="DF445:DF476" ca="1" si="1728">IF($E445,OFFSET(BL$156,$D$438+$D445,0),"")</f>
        <v>1.055132611366308</v>
      </c>
      <c r="DG445" s="12">
        <f t="shared" ref="DG445:DG450" ca="1" si="1729">IF($E445,OFFSET(BL$230,$D$438+$D445,0),"")</f>
        <v>0.97889289189047024</v>
      </c>
      <c r="DH445" s="12">
        <f t="shared" ref="DH445:DH450" ca="1" si="1730">IF($E445,OFFSET(BL$305,$D$438+$D445,0),"")</f>
        <v>1.0906615154286803</v>
      </c>
      <c r="DI445" s="308"/>
      <c r="DJ445" s="569">
        <f t="shared" ca="1" si="1697"/>
        <v>1986</v>
      </c>
      <c r="DK445" s="12">
        <f t="shared" ref="DK445:DK476" ca="1" si="1731">IF($E445,OFFSET(AO$5,$D$438+$D445,0),"")</f>
        <v>0.97708701285389388</v>
      </c>
      <c r="DL445" s="12">
        <f t="shared" ref="DL445:DL476" ca="1" si="1732">IF($E445,OFFSET(BM$82,$D$438+$D445,0),"")</f>
        <v>1.0484826515250791</v>
      </c>
      <c r="DM445" s="12">
        <f t="shared" ref="DM445:DM476" ca="1" si="1733">IF($E445,OFFSET(BM$156,$D$438+$D445,0),"")</f>
        <v>1.0924685885730021</v>
      </c>
      <c r="DN445" s="12">
        <f t="shared" ref="DN445:DN450" ca="1" si="1734">IF($E445,OFFSET(BM$230,$D$438+$D445,0),"")</f>
        <v>1.0111970269789843</v>
      </c>
      <c r="DO445" s="12">
        <f t="shared" ref="DO445:DO450" ca="1" si="1735">IF($E445,OFFSET(BM$305,$D$438+$D445,0),"")</f>
        <v>1.1374500437053774</v>
      </c>
      <c r="DP445" s="308"/>
      <c r="DQ445" s="569">
        <f t="shared" ca="1" si="1698"/>
        <v>1986</v>
      </c>
      <c r="DR445" s="12">
        <f t="shared" ref="DR445:DR469" ca="1" si="1736">IF($E445,OFFSET(AP$5,$D$438+$D445,0),"")*0.1</f>
        <v>0.10481800911194046</v>
      </c>
      <c r="DS445" s="12">
        <f t="shared" ref="DS445:DS476" ca="1" si="1737">IF($E445,OFFSET(BN$82,$D$438+$D445,0),"")</f>
        <v>0.98564554807745475</v>
      </c>
      <c r="DT445" s="12">
        <f t="shared" ref="DT445:DT476" ca="1" si="1738">IF($E445,OFFSET(BN$156,$D$438+$D445,0),"")</f>
        <v>0.99391784862881716</v>
      </c>
      <c r="DU445" s="12">
        <f t="shared" ref="DU445:DU450" ca="1" si="1739">IF($E445,OFFSET(BN$230,$D$438+$D445,0),"")</f>
        <v>0.99669170904725968</v>
      </c>
      <c r="DV445" s="12">
        <f t="shared" ref="DV445:DV450" ca="1" si="1740">IF($E445,OFFSET(BN$305,$D$438+$D445,0),"")</f>
        <v>0.98858011067455864</v>
      </c>
      <c r="DW445" s="308"/>
      <c r="DX445" s="569">
        <f t="shared" ca="1" si="1699"/>
        <v>1986</v>
      </c>
      <c r="DY445" s="12">
        <f t="shared" ref="DY445:DY476" ca="1" si="1741">IF($E445,OFFSET(AQ$5,$D$438+$D445,0),"")</f>
        <v>1.0118885724323812</v>
      </c>
      <c r="DZ445" s="12">
        <f t="shared" ref="DZ445:DZ476" ca="1" si="1742">IF($E445,OFFSET(BO$82,$D$438+$D445,0),"")</f>
        <v>1.0227248264750446</v>
      </c>
      <c r="EA445" s="12">
        <f t="shared" ref="EA445:EA476" ca="1" si="1743">IF($E445,OFFSET(BO$156,$D$438+$D445,0),"")</f>
        <v>1.0572908076596603</v>
      </c>
      <c r="EB445" s="12">
        <f t="shared" ref="EB445:EB450" ca="1" si="1744">IF($E445,OFFSET(BO$230,$D$438+$D445,0),"")</f>
        <v>1.0048378605809882</v>
      </c>
      <c r="EC445" s="12">
        <f t="shared" ref="EC445:EC450" ca="1" si="1745">IF($E445,OFFSET(BO$305,$D$438+$D445,0),"")</f>
        <v>1.0981573073199733</v>
      </c>
      <c r="ED445" s="308"/>
      <c r="EE445" s="308"/>
      <c r="EF445" s="569">
        <f t="shared" ca="1" si="1700"/>
        <v>1986</v>
      </c>
      <c r="EG445" s="12">
        <f t="shared" ref="EG445:EG476" ca="1" si="1746">IF($E445,OFFSET(AR$5,$D$438+$D445,0),"")</f>
        <v>1.0406933641806062</v>
      </c>
      <c r="EH445" s="12">
        <f t="shared" ref="EH445:EH476" ca="1" si="1747">IF($E445,OFFSET(BP$82,$D$438+$D445,0),"")</f>
        <v>0.98760309368605426</v>
      </c>
      <c r="EI445" s="12">
        <f t="shared" ref="EI445:EI476" ca="1" si="1748">IF($E445,OFFSET(BP$156,$D$438+$D445,0),"")</f>
        <v>0.99654387846232384</v>
      </c>
      <c r="EJ445" s="12">
        <f t="shared" ref="EJ445:EJ450" ca="1" si="1749">IF($E445,OFFSET(BP$230,$D$438+$D445,0),"")</f>
        <v>0.99328652912693971</v>
      </c>
      <c r="EK445" s="12">
        <f t="shared" ref="EK445:EK450" ca="1" si="1750">IF($E445,OFFSET(BP$305,$D$438+$D445,0),"")</f>
        <v>0.99839368379253246</v>
      </c>
      <c r="EL445" s="308"/>
      <c r="EM445" s="569">
        <f t="shared" ca="1" si="1701"/>
        <v>1986</v>
      </c>
      <c r="EN445" s="12">
        <f t="shared" ref="EN445:EN476" ca="1" si="1751">IF($E445,OFFSET(AS$5,$D$438+$D445,0),"")</f>
        <v>1.0314280037472978</v>
      </c>
      <c r="EO445" s="12">
        <f t="shared" ref="EO445:EO476" ca="1" si="1752">IF($E445,OFFSET(BQ$82,$D$438+$D445,0),"")</f>
        <v>1.0472777313659742</v>
      </c>
      <c r="EP445" s="12">
        <f t="shared" ref="EP445:EP476" ca="1" si="1753">IF($E445,OFFSET(BQ$156,$D$438+$D445,0),"")</f>
        <v>1.0834037683279669</v>
      </c>
      <c r="EQ445" s="12">
        <f t="shared" ref="EQ445:EQ450" ca="1" si="1754">IF($E445,OFFSET(BQ$230,$D$438+$D445,0),"")</f>
        <v>1.0126014851939751</v>
      </c>
      <c r="ER445" s="12">
        <f t="shared" ref="ER445:ER450" ca="1" si="1755">IF($E445,OFFSET(BQ$305,$D$438+$D445,0),"")</f>
        <v>1.1148152460042209</v>
      </c>
      <c r="ES445" s="308"/>
      <c r="ET445" s="308"/>
      <c r="EU445" s="569">
        <f t="shared" ca="1" si="1702"/>
        <v>1986</v>
      </c>
      <c r="EV445" s="12">
        <f t="shared" ref="EV445:EV476" ca="1" si="1756">IF($E445,OFFSET(AT$5,$D$438+$D445,0),"")</f>
        <v>1.0047577265965011</v>
      </c>
      <c r="EW445" s="12">
        <f t="shared" ref="EW445:EW476" ca="1" si="1757">IF($E445,OFFSET(BR$82,$D$438+$D445,0),"")</f>
        <v>1.0681767484599176</v>
      </c>
      <c r="EX445" s="12">
        <f t="shared" ref="EX445:EX476" ca="1" si="1758">IF($E445,OFFSET(BR$156,$D$438+$D445,0),"")</f>
        <v>1.1150062279289377</v>
      </c>
      <c r="EY445" s="12">
        <f t="shared" ref="EY445:EY450" ca="1" si="1759">IF($E445,OFFSET(BR$230,$D$438+$D445,0),"")</f>
        <v>1.0294352914704834</v>
      </c>
      <c r="EZ445" s="12">
        <f t="shared" ref="EZ445:EZ450" ca="1" si="1760">IF($E445,OFFSET(BR$305,$D$438+$D445,0),"")</f>
        <v>1.1646965168602281</v>
      </c>
      <c r="FA445" s="308"/>
      <c r="FB445" s="308"/>
      <c r="FC445" s="308"/>
      <c r="FD445" s="308"/>
      <c r="FE445" s="308"/>
      <c r="FF445" s="308"/>
      <c r="FG445" s="308"/>
      <c r="FH445" s="308"/>
      <c r="FI445" s="308"/>
      <c r="FJ445" s="308"/>
      <c r="FK445" s="308"/>
      <c r="FL445" s="308"/>
      <c r="FM445" s="308"/>
      <c r="FN445" s="308"/>
      <c r="FO445" s="308"/>
      <c r="FP445" s="308"/>
      <c r="FQ445" s="308"/>
      <c r="FR445" s="308"/>
      <c r="FS445" s="308"/>
      <c r="FT445" s="308"/>
      <c r="FU445" s="308"/>
      <c r="FV445" s="3"/>
      <c r="FW445" s="308"/>
      <c r="FX445" s="308"/>
      <c r="FY445" s="19"/>
      <c r="FZ445" s="308"/>
      <c r="GA445" s="19"/>
      <c r="GB445" s="19"/>
      <c r="GC445" s="19"/>
      <c r="GD445" s="308"/>
      <c r="GE445" s="19"/>
      <c r="GF445" s="19"/>
      <c r="GG445" s="19"/>
      <c r="GH445" s="308"/>
      <c r="GI445" s="19"/>
      <c r="GJ445" s="19"/>
      <c r="GK445" s="308"/>
      <c r="GM445" s="3"/>
      <c r="GN445" s="3"/>
      <c r="GO445" s="3"/>
    </row>
    <row r="446" spans="1:197" x14ac:dyDescent="0.2">
      <c r="D446" s="5">
        <f t="shared" ref="D446:D505" si="1761">D445+1</f>
        <v>2</v>
      </c>
      <c r="E446" t="b">
        <f t="shared" si="1703"/>
        <v>1</v>
      </c>
      <c r="G446">
        <f t="shared" ca="1" si="1639"/>
        <v>1987</v>
      </c>
      <c r="H446" s="12">
        <f t="shared" ca="1" si="1640"/>
        <v>1.0489119982650454</v>
      </c>
      <c r="I446" s="12">
        <f t="shared" ca="1" si="1641"/>
        <v>0.99684344239279243</v>
      </c>
      <c r="J446" s="12">
        <f t="shared" ca="1" si="1642"/>
        <v>0.98792846054484429</v>
      </c>
      <c r="K446" s="12">
        <f t="shared" ca="1" si="1643"/>
        <v>1.0501278072407294</v>
      </c>
      <c r="L446" s="12">
        <f t="shared" ca="1" si="1644"/>
        <v>0.97572919813467129</v>
      </c>
      <c r="N446">
        <f t="shared" ca="1" si="1704"/>
        <v>1987</v>
      </c>
      <c r="O446" s="12">
        <f t="shared" ca="1" si="1645"/>
        <v>1.1795412306462265</v>
      </c>
      <c r="P446" s="12">
        <f t="shared" ca="1" si="1646"/>
        <v>0.95708321261451801</v>
      </c>
      <c r="Q446" s="12">
        <f t="shared" ca="1" si="1647"/>
        <v>0.95504833302710701</v>
      </c>
      <c r="R446" s="12">
        <f t="shared" ca="1" si="1648"/>
        <v>0.98728611021561696</v>
      </c>
      <c r="S446" s="12">
        <f t="shared" ca="1" si="1649"/>
        <v>0.93715828878772267</v>
      </c>
      <c r="U446">
        <f t="shared" ca="1" si="1705"/>
        <v>1987</v>
      </c>
      <c r="V446" s="12">
        <f t="shared" ca="1" si="1650"/>
        <v>1.0498607746240842</v>
      </c>
      <c r="W446" s="12">
        <f t="shared" ca="1" si="1651"/>
        <v>1.0673272626666577</v>
      </c>
      <c r="X446" s="12">
        <f t="shared" ca="1" si="1652"/>
        <v>1.2002431321092999</v>
      </c>
      <c r="Y446" s="12">
        <f t="shared" ca="1" si="1653"/>
        <v>0.97286298142013439</v>
      </c>
      <c r="Z446" s="12">
        <f t="shared" ca="1" si="1654"/>
        <v>1.4085819382053055</v>
      </c>
      <c r="AB446" s="240">
        <f t="shared" ca="1" si="1706"/>
        <v>1987</v>
      </c>
      <c r="AC446" s="242">
        <f t="shared" ca="1" si="1655"/>
        <v>1.0489119982650454</v>
      </c>
      <c r="AD446" s="242">
        <f t="shared" ca="1" si="1656"/>
        <v>0.93910840443652388</v>
      </c>
      <c r="AE446" s="242">
        <f t="shared" ca="1" si="1657"/>
        <v>0.95336882565367875</v>
      </c>
      <c r="AF446" s="242">
        <f t="shared" ca="1" si="1658"/>
        <v>0.95336882565367875</v>
      </c>
      <c r="AG446" s="242">
        <f t="shared" ca="1" si="1659"/>
        <v>0.95336882565367875</v>
      </c>
      <c r="AH446" s="240"/>
      <c r="AI446" s="240">
        <f t="shared" ca="1" si="1707"/>
        <v>1987</v>
      </c>
      <c r="AJ446" s="242">
        <f t="shared" ca="1" si="1708"/>
        <v>1.0616552953037894</v>
      </c>
      <c r="AK446" s="242">
        <f t="shared" ca="1" si="1660"/>
        <v>0.83510609675368885</v>
      </c>
      <c r="AL446" s="242">
        <f t="shared" ca="1" si="1661"/>
        <v>0.8477872362733242</v>
      </c>
      <c r="AM446" s="242">
        <f t="shared" ca="1" si="1662"/>
        <v>0.8477872362733242</v>
      </c>
      <c r="AN446" s="242">
        <f t="shared" ca="1" si="1663"/>
        <v>0.8477872362733242</v>
      </c>
      <c r="AO446" s="240"/>
      <c r="AP446" s="240">
        <f t="shared" ca="1" si="1709"/>
        <v>1987</v>
      </c>
      <c r="AQ446" s="242">
        <f t="shared" ca="1" si="1664"/>
        <v>1.0498607746240842</v>
      </c>
      <c r="AR446" s="242">
        <f t="shared" ca="1" si="1665"/>
        <v>0.93825971680646847</v>
      </c>
      <c r="AS446" s="242">
        <f t="shared" ca="1" si="1666"/>
        <v>0.95250725064765129</v>
      </c>
      <c r="AT446" s="242">
        <f t="shared" ca="1" si="1667"/>
        <v>0.95250725064765129</v>
      </c>
      <c r="AU446" s="242">
        <f t="shared" ca="1" si="1668"/>
        <v>0.95250725064765129</v>
      </c>
      <c r="AV446" s="242"/>
      <c r="AX446">
        <f t="shared" ca="1" si="1710"/>
        <v>1987</v>
      </c>
      <c r="AY446" s="12">
        <f t="shared" ca="1" si="1669"/>
        <v>1.1814176028656136</v>
      </c>
      <c r="AZ446" s="12">
        <f t="shared" ca="1" si="1670"/>
        <v>1.0085321828448561</v>
      </c>
      <c r="BA446" s="12">
        <f t="shared" ca="1" si="1671"/>
        <v>1.005929760646775</v>
      </c>
      <c r="BB446" s="12">
        <f t="shared" ca="1" si="1672"/>
        <v>1.0444536710142007</v>
      </c>
      <c r="BC446" s="12">
        <f t="shared" ca="1" si="1673"/>
        <v>0.99790420876391495</v>
      </c>
      <c r="BE446">
        <f t="shared" ca="1" si="1711"/>
        <v>1987</v>
      </c>
      <c r="BF446" s="12">
        <f t="shared" ca="1" si="1674"/>
        <v>1.1037304924640601</v>
      </c>
      <c r="BG446" s="12">
        <f t="shared" ca="1" si="1675"/>
        <v>0.93507830334140374</v>
      </c>
      <c r="BH446" s="12">
        <f t="shared" ca="1" si="1676"/>
        <v>0.92436900642843423</v>
      </c>
      <c r="BI446" s="12">
        <f t="shared" ca="1" si="1677"/>
        <v>1.0234569663781117</v>
      </c>
      <c r="BJ446" s="12">
        <f t="shared" ca="1" si="1678"/>
        <v>0.91591258086359562</v>
      </c>
      <c r="BL446">
        <f t="shared" ca="1" si="1712"/>
        <v>1987</v>
      </c>
      <c r="BM446" s="12">
        <f t="shared" ca="1" si="1679"/>
        <v>1.1720871993766047</v>
      </c>
      <c r="BN446" s="12">
        <f t="shared" ca="1" si="1680"/>
        <v>1.0581807656444175</v>
      </c>
      <c r="BO446" s="12">
        <f t="shared" ca="1" si="1681"/>
        <v>1.0933576866242463</v>
      </c>
      <c r="BP446" s="12">
        <f t="shared" ca="1" si="1682"/>
        <v>1.0592560719961264</v>
      </c>
      <c r="BQ446" s="12">
        <f t="shared" ca="1" si="1683"/>
        <v>1.1330423672721592</v>
      </c>
      <c r="BS446">
        <f t="shared" ca="1" si="1713"/>
        <v>1987</v>
      </c>
      <c r="BT446" s="12">
        <f t="shared" ca="1" si="1684"/>
        <v>1.1066036396684793</v>
      </c>
      <c r="BU446" s="12">
        <f t="shared" ca="1" si="1685"/>
        <v>0.96811891990083099</v>
      </c>
      <c r="BV446" s="12">
        <f t="shared" ca="1" si="1686"/>
        <v>0.9818098586910885</v>
      </c>
      <c r="BW446" s="12">
        <f t="shared" ca="1" si="1687"/>
        <v>0.86024448524262331</v>
      </c>
      <c r="BX446" s="12">
        <f t="shared" ca="1" si="1688"/>
        <v>0.98759509111515131</v>
      </c>
      <c r="BZ446">
        <f t="shared" ca="1" si="1714"/>
        <v>1987</v>
      </c>
      <c r="CA446" s="12">
        <f t="shared" ca="1" si="1689"/>
        <v>1.0616552953037894</v>
      </c>
      <c r="CB446" s="12">
        <f t="shared" ca="1" si="1690"/>
        <v>0.99782260985722104</v>
      </c>
      <c r="CC446" s="12">
        <f t="shared" ca="1" si="1691"/>
        <v>1.0364493144768592</v>
      </c>
      <c r="CD446" s="12">
        <f t="shared" ca="1" si="1692"/>
        <v>0.93010845222526939</v>
      </c>
      <c r="CE446" s="12">
        <f t="shared" ca="1" si="1693"/>
        <v>1.0598483511006151</v>
      </c>
      <c r="CH446" s="569">
        <f t="shared" ca="1" si="1715"/>
        <v>1987</v>
      </c>
      <c r="CI446" s="12">
        <f t="shared" ca="1" si="1716"/>
        <v>1.0967553927721867</v>
      </c>
      <c r="CJ446" s="12">
        <f t="shared" ca="1" si="1717"/>
        <v>0.97580331326916703</v>
      </c>
      <c r="CK446" s="12">
        <f t="shared" ca="1" si="1718"/>
        <v>0.96731537816466384</v>
      </c>
      <c r="CL446" s="12">
        <f t="shared" ca="1" si="1719"/>
        <v>1.0145385350706064</v>
      </c>
      <c r="CM446" s="12">
        <f t="shared" ca="1" si="1720"/>
        <v>0.94049797592751705</v>
      </c>
      <c r="CN446" s="19"/>
      <c r="CO446" s="569">
        <f t="shared" ca="1" si="1694"/>
        <v>1987</v>
      </c>
      <c r="CP446" s="12">
        <f t="shared" ca="1" si="1721"/>
        <v>1.1412911677521882</v>
      </c>
      <c r="CQ446" s="12">
        <f t="shared" ca="1" si="1722"/>
        <v>0.95227593919904019</v>
      </c>
      <c r="CR446" s="12">
        <f t="shared" ca="1" si="1723"/>
        <v>0.95830671249621602</v>
      </c>
      <c r="CS446" s="12">
        <f t="shared" ca="1" si="1724"/>
        <v>0.95644222569097848</v>
      </c>
      <c r="CT446" s="12">
        <f t="shared" ca="1" si="1725"/>
        <v>0.95855259114383795</v>
      </c>
      <c r="CU446" s="19"/>
      <c r="CV446" s="569">
        <f t="shared" ca="1" si="1695"/>
        <v>1987</v>
      </c>
      <c r="CW446" s="12">
        <f t="shared" ref="CW446:CW477" ca="1" si="1762">IF($E446,OFFSET(AM$5,$D$438+$D446,0),"")</f>
        <v>1.0657668363372661</v>
      </c>
      <c r="CX446" s="12">
        <f t="shared" ref="CX446:CX477" ca="1" si="1763">IF($E446,OFFSET(BK$82,$D$438+$D446,0),"")</f>
        <v>0.89210147499506631</v>
      </c>
      <c r="CY446" s="12">
        <f t="shared" ref="CY446:CY477" ca="1" si="1764">IF($E446,OFFSET(BK$156,$D$438+$D446,0),"")</f>
        <v>0.89088922243963342</v>
      </c>
      <c r="CZ446" s="12">
        <f t="shared" ref="CZ446:CZ452" ca="1" si="1765">IF($E446,OFFSET(BK$230,$D$438+$D446,0),"")</f>
        <v>0.92079090693989485</v>
      </c>
      <c r="DA446" s="12">
        <f t="shared" ref="DA446:DA452" ca="1" si="1766">IF($E446,OFFSET(BK$305,$D$438+$D446,0),"")</f>
        <v>0.8840425020010475</v>
      </c>
      <c r="DB446" s="19"/>
      <c r="DC446" s="569">
        <f t="shared" ca="1" si="1696"/>
        <v>1987</v>
      </c>
      <c r="DD446" s="12">
        <f t="shared" ca="1" si="1726"/>
        <v>1.0426480799723075</v>
      </c>
      <c r="DE446" s="12">
        <f t="shared" ca="1" si="1727"/>
        <v>1.0446933773860867</v>
      </c>
      <c r="DF446" s="12">
        <f t="shared" ca="1" si="1728"/>
        <v>1.0605328876213977</v>
      </c>
      <c r="DG446" s="12">
        <f t="shared" ca="1" si="1729"/>
        <v>1.0523991968534807</v>
      </c>
      <c r="DH446" s="12">
        <f t="shared" ca="1" si="1730"/>
        <v>1.0643233149859415</v>
      </c>
      <c r="DI446" s="308"/>
      <c r="DJ446" s="569">
        <f t="shared" ca="1" si="1697"/>
        <v>1987</v>
      </c>
      <c r="DK446" s="12">
        <f t="shared" ca="1" si="1731"/>
        <v>0.98773030144479967</v>
      </c>
      <c r="DL446" s="12">
        <f t="shared" ca="1" si="1732"/>
        <v>1.1371686781982981</v>
      </c>
      <c r="DM446" s="12">
        <f t="shared" ca="1" si="1733"/>
        <v>1.1468583240445991</v>
      </c>
      <c r="DN446" s="12">
        <f t="shared" ca="1" si="1734"/>
        <v>1.157744331733082</v>
      </c>
      <c r="DO446" s="12">
        <f t="shared" ca="1" si="1735"/>
        <v>1.1408332341262304</v>
      </c>
      <c r="DP446" s="308"/>
      <c r="DQ446" s="569">
        <f t="shared" ca="1" si="1698"/>
        <v>1987</v>
      </c>
      <c r="DR446" s="12">
        <f t="shared" ca="1" si="1736"/>
        <v>0.11562488697901033</v>
      </c>
      <c r="DS446" s="12">
        <f t="shared" ca="1" si="1737"/>
        <v>0.9448349656804873</v>
      </c>
      <c r="DT446" s="12">
        <f t="shared" ca="1" si="1738"/>
        <v>0.95923525034228163</v>
      </c>
      <c r="DU446" s="12">
        <f t="shared" ca="1" si="1739"/>
        <v>0.96225197917356475</v>
      </c>
      <c r="DV446" s="12">
        <f t="shared" ca="1" si="1740"/>
        <v>0.9534301608455692</v>
      </c>
      <c r="DW446" s="308"/>
      <c r="DX446" s="569">
        <f t="shared" ca="1" si="1699"/>
        <v>1987</v>
      </c>
      <c r="DY446" s="12">
        <f t="shared" ca="1" si="1741"/>
        <v>1.0408559540323883</v>
      </c>
      <c r="DZ446" s="12">
        <f t="shared" ca="1" si="1742"/>
        <v>1.0018828247025742</v>
      </c>
      <c r="EA446" s="12">
        <f t="shared" ca="1" si="1743"/>
        <v>1.0209577104590952</v>
      </c>
      <c r="EB446" s="12">
        <f t="shared" ca="1" si="1744"/>
        <v>1.0111787683351525</v>
      </c>
      <c r="EC446" s="12">
        <f t="shared" ca="1" si="1745"/>
        <v>1.0285765604426231</v>
      </c>
      <c r="ED446" s="308"/>
      <c r="EE446" s="308"/>
      <c r="EF446" s="569">
        <f t="shared" ca="1" si="1700"/>
        <v>1987</v>
      </c>
      <c r="EG446" s="12">
        <f t="shared" ca="1" si="1746"/>
        <v>1.0967553927721867</v>
      </c>
      <c r="EH446" s="12">
        <f t="shared" ca="1" si="1747"/>
        <v>0.97580331326916703</v>
      </c>
      <c r="EI446" s="12">
        <f t="shared" ca="1" si="1748"/>
        <v>0.96731537816466384</v>
      </c>
      <c r="EJ446" s="12">
        <f t="shared" ca="1" si="1749"/>
        <v>1.0145385350706064</v>
      </c>
      <c r="EK446" s="12">
        <f t="shared" ca="1" si="1750"/>
        <v>0.94049797592751705</v>
      </c>
      <c r="EL446" s="308"/>
      <c r="EM446" s="569">
        <f t="shared" ca="1" si="1701"/>
        <v>1987</v>
      </c>
      <c r="EN446" s="12">
        <f t="shared" ca="1" si="1751"/>
        <v>1.1416485239437519</v>
      </c>
      <c r="EO446" s="12">
        <f t="shared" ca="1" si="1752"/>
        <v>1.1035306448887918</v>
      </c>
      <c r="EP446" s="12">
        <f t="shared" ca="1" si="1753"/>
        <v>1.1085146861178099</v>
      </c>
      <c r="EQ446" s="12">
        <f t="shared" ca="1" si="1754"/>
        <v>1.1280829035420854</v>
      </c>
      <c r="ER446" s="12">
        <f t="shared" ca="1" si="1755"/>
        <v>1.0998332340857693</v>
      </c>
      <c r="ES446" s="308"/>
      <c r="ET446" s="308"/>
      <c r="EU446" s="569">
        <f t="shared" ca="1" si="1702"/>
        <v>1987</v>
      </c>
      <c r="EV446" s="12">
        <f t="shared" ca="1" si="1756"/>
        <v>1.1336356355032031</v>
      </c>
      <c r="EW446" s="12">
        <f t="shared" ca="1" si="1757"/>
        <v>1.1176526946602641</v>
      </c>
      <c r="EX446" s="12">
        <f t="shared" ca="1" si="1758"/>
        <v>1.1304357157764202</v>
      </c>
      <c r="EY446" s="12">
        <f t="shared" ca="1" si="1759"/>
        <v>1.1342397895950675</v>
      </c>
      <c r="EZ446" s="12">
        <f t="shared" ca="1" si="1760"/>
        <v>1.1282267236233854</v>
      </c>
      <c r="FA446" s="308"/>
      <c r="FB446" s="308"/>
      <c r="FC446" s="308"/>
      <c r="FD446" s="308"/>
      <c r="FE446" s="308"/>
      <c r="FF446" s="308"/>
      <c r="FG446" s="308"/>
      <c r="FH446" s="308"/>
      <c r="FI446" s="308"/>
      <c r="FJ446" s="308"/>
      <c r="FK446" s="308"/>
      <c r="FL446" s="308"/>
      <c r="FM446" s="308"/>
      <c r="FN446" s="308"/>
      <c r="FO446" s="308"/>
      <c r="FP446" s="308"/>
      <c r="FQ446" s="308"/>
      <c r="FR446" s="308"/>
      <c r="FS446" s="308"/>
      <c r="FT446" s="308"/>
      <c r="FU446" s="308"/>
      <c r="FV446" s="3"/>
      <c r="FW446" s="308"/>
      <c r="FX446" s="308"/>
      <c r="FY446" s="19"/>
      <c r="FZ446" s="308"/>
      <c r="GA446" s="19"/>
      <c r="GB446" s="19"/>
      <c r="GC446" s="19"/>
      <c r="GD446" s="308"/>
      <c r="GE446" s="19"/>
      <c r="GF446" s="19"/>
      <c r="GG446" s="19"/>
      <c r="GH446" s="308"/>
      <c r="GI446" s="19"/>
      <c r="GJ446" s="19"/>
      <c r="GK446" s="308"/>
      <c r="GM446" s="3"/>
      <c r="GN446" s="3"/>
      <c r="GO446" s="3"/>
    </row>
    <row r="447" spans="1:197" x14ac:dyDescent="0.2">
      <c r="D447" s="5">
        <f t="shared" si="1761"/>
        <v>3</v>
      </c>
      <c r="E447" t="b">
        <f t="shared" si="1703"/>
        <v>1</v>
      </c>
      <c r="G447">
        <f t="shared" ca="1" si="1639"/>
        <v>1988</v>
      </c>
      <c r="H447" s="12">
        <f t="shared" ca="1" si="1640"/>
        <v>1.0802739264748171</v>
      </c>
      <c r="I447" s="12">
        <f t="shared" ca="1" si="1641"/>
        <v>0.98897819040703516</v>
      </c>
      <c r="J447" s="12">
        <f t="shared" ca="1" si="1642"/>
        <v>0.98031086911587761</v>
      </c>
      <c r="K447" s="12">
        <f t="shared" ca="1" si="1643"/>
        <v>1.0460427130338961</v>
      </c>
      <c r="L447" s="12">
        <f t="shared" ca="1" si="1644"/>
        <v>0.96741877208821692</v>
      </c>
      <c r="N447">
        <f t="shared" ca="1" si="1704"/>
        <v>1988</v>
      </c>
      <c r="O447" s="12">
        <f t="shared" ca="1" si="1645"/>
        <v>1.1864974444273344</v>
      </c>
      <c r="P447" s="12">
        <f t="shared" ca="1" si="1646"/>
        <v>0.94658716535227438</v>
      </c>
      <c r="Q447" s="12">
        <f t="shared" ca="1" si="1647"/>
        <v>0.93794538107116288</v>
      </c>
      <c r="R447" s="12">
        <f t="shared" ca="1" si="1648"/>
        <v>0.98926376891115386</v>
      </c>
      <c r="S447" s="12">
        <f t="shared" ca="1" si="1649"/>
        <v>0.90946673555590907</v>
      </c>
      <c r="U447">
        <f t="shared" ca="1" si="1705"/>
        <v>1988</v>
      </c>
      <c r="V447" s="12">
        <f t="shared" ca="1" si="1650"/>
        <v>1.0477143034142387</v>
      </c>
      <c r="W447" s="12">
        <f t="shared" ca="1" si="1651"/>
        <v>1.1216012371569333</v>
      </c>
      <c r="X447" s="12">
        <f t="shared" ca="1" si="1652"/>
        <v>1.2994590295975259</v>
      </c>
      <c r="Y447" s="12">
        <f t="shared" ca="1" si="1653"/>
        <v>0.99078404112196261</v>
      </c>
      <c r="Z447" s="12">
        <f t="shared" ca="1" si="1654"/>
        <v>1.582284853996812</v>
      </c>
      <c r="AB447" s="240">
        <f t="shared" ca="1" si="1706"/>
        <v>1988</v>
      </c>
      <c r="AC447" s="242">
        <f t="shared" ca="1" si="1655"/>
        <v>1.0802739264748171</v>
      </c>
      <c r="AD447" s="242">
        <f t="shared" ca="1" si="1656"/>
        <v>0.90969545655204875</v>
      </c>
      <c r="AE447" s="242">
        <f t="shared" ca="1" si="1657"/>
        <v>0.92569113767582123</v>
      </c>
      <c r="AF447" s="242">
        <f t="shared" ca="1" si="1658"/>
        <v>0.92569113767582123</v>
      </c>
      <c r="AG447" s="242">
        <f t="shared" ca="1" si="1659"/>
        <v>0.92569113767582123</v>
      </c>
      <c r="AH447" s="240"/>
      <c r="AI447" s="240">
        <f t="shared" ca="1" si="1707"/>
        <v>1988</v>
      </c>
      <c r="AJ447" s="242">
        <f t="shared" ca="1" si="1708"/>
        <v>1.1131589721477007</v>
      </c>
      <c r="AK447" s="242">
        <f t="shared" ca="1" si="1660"/>
        <v>0.82825318112682078</v>
      </c>
      <c r="AL447" s="242">
        <f t="shared" ca="1" si="1661"/>
        <v>0.84281681742909442</v>
      </c>
      <c r="AM447" s="242">
        <f t="shared" ca="1" si="1662"/>
        <v>0.84281681742909442</v>
      </c>
      <c r="AN447" s="242">
        <f t="shared" ca="1" si="1663"/>
        <v>0.84281681742909442</v>
      </c>
      <c r="AO447" s="240"/>
      <c r="AP447" s="240">
        <f t="shared" ca="1" si="1709"/>
        <v>1988</v>
      </c>
      <c r="AQ447" s="242">
        <f t="shared" ca="1" si="1664"/>
        <v>1.0477143034142387</v>
      </c>
      <c r="AR447" s="242">
        <f t="shared" ca="1" si="1665"/>
        <v>0.93796589351061055</v>
      </c>
      <c r="AS447" s="242">
        <f t="shared" ca="1" si="1666"/>
        <v>0.95445866944953439</v>
      </c>
      <c r="AT447" s="242">
        <f t="shared" ca="1" si="1667"/>
        <v>0.95445866944953439</v>
      </c>
      <c r="AU447" s="242">
        <f t="shared" ca="1" si="1668"/>
        <v>0.95445866944953439</v>
      </c>
      <c r="AV447" s="242"/>
      <c r="AX447">
        <f t="shared" ca="1" si="1710"/>
        <v>1988</v>
      </c>
      <c r="AY447" s="12">
        <f t="shared" ca="1" si="1669"/>
        <v>1.1780929664576236</v>
      </c>
      <c r="AZ447" s="12">
        <f t="shared" ca="1" si="1670"/>
        <v>1.0452508556560931</v>
      </c>
      <c r="BA447" s="12">
        <f t="shared" ca="1" si="1671"/>
        <v>1.0420780473861613</v>
      </c>
      <c r="BB447" s="12">
        <f t="shared" ca="1" si="1672"/>
        <v>1.0886021879078058</v>
      </c>
      <c r="BC447" s="12">
        <f t="shared" ca="1" si="1673"/>
        <v>1.032385835458536</v>
      </c>
      <c r="BE447">
        <f t="shared" ca="1" si="1711"/>
        <v>1988</v>
      </c>
      <c r="BF447" s="12">
        <f t="shared" ca="1" si="1674"/>
        <v>1.1416796912287079</v>
      </c>
      <c r="BG447" s="12">
        <f t="shared" ca="1" si="1675"/>
        <v>0.94553638234378745</v>
      </c>
      <c r="BH447" s="12">
        <f t="shared" ca="1" si="1676"/>
        <v>0.94070083153650175</v>
      </c>
      <c r="BI447" s="12">
        <f t="shared" ca="1" si="1677"/>
        <v>1.0050556461772602</v>
      </c>
      <c r="BJ447" s="12">
        <f t="shared" ca="1" si="1678"/>
        <v>0.93520862340117472</v>
      </c>
      <c r="BL447">
        <f t="shared" ca="1" si="1712"/>
        <v>1988</v>
      </c>
      <c r="BM447" s="12">
        <f t="shared" ca="1" si="1679"/>
        <v>1.2051338454741058</v>
      </c>
      <c r="BN447" s="12">
        <f t="shared" ca="1" si="1680"/>
        <v>1.1114610771358577</v>
      </c>
      <c r="BO447" s="12">
        <f t="shared" ca="1" si="1681"/>
        <v>1.1680352633829751</v>
      </c>
      <c r="BP447" s="12">
        <f t="shared" ca="1" si="1682"/>
        <v>1.1010792630512392</v>
      </c>
      <c r="BQ447" s="12">
        <f t="shared" ca="1" si="1683"/>
        <v>1.2459532012754355</v>
      </c>
      <c r="BS447">
        <f t="shared" ca="1" si="1713"/>
        <v>1988</v>
      </c>
      <c r="BT447" s="12">
        <f t="shared" ca="1" si="1684"/>
        <v>1.1484580296480635</v>
      </c>
      <c r="BU447" s="12">
        <f t="shared" ca="1" si="1685"/>
        <v>1.0147918593086791</v>
      </c>
      <c r="BV447" s="12">
        <f t="shared" ca="1" si="1686"/>
        <v>1.0344345564215442</v>
      </c>
      <c r="BW447" s="12">
        <f t="shared" ca="1" si="1687"/>
        <v>0.85304123770555351</v>
      </c>
      <c r="BX447" s="12">
        <f t="shared" ca="1" si="1688"/>
        <v>1.043066969411983</v>
      </c>
      <c r="BZ447">
        <f t="shared" ca="1" si="1714"/>
        <v>1988</v>
      </c>
      <c r="CA447" s="12">
        <f t="shared" ca="1" si="1689"/>
        <v>1.1131589721477007</v>
      </c>
      <c r="CB447" s="12">
        <f t="shared" ca="1" si="1690"/>
        <v>1.0063209837569631</v>
      </c>
      <c r="CC447" s="12">
        <f t="shared" ca="1" si="1691"/>
        <v>1.0628465936884632</v>
      </c>
      <c r="CD447" s="12">
        <f t="shared" ca="1" si="1692"/>
        <v>0.89815007026031135</v>
      </c>
      <c r="CE447" s="12">
        <f t="shared" ca="1" si="1693"/>
        <v>1.0990860965653833</v>
      </c>
      <c r="CH447" s="569">
        <f t="shared" ca="1" si="1715"/>
        <v>1988</v>
      </c>
      <c r="CI447" s="12">
        <f t="shared" ca="1" si="1716"/>
        <v>1.1597133327143809</v>
      </c>
      <c r="CJ447" s="12">
        <f t="shared" ca="1" si="1717"/>
        <v>0.95972258536039656</v>
      </c>
      <c r="CK447" s="12">
        <f t="shared" ca="1" si="1718"/>
        <v>0.95685981000814302</v>
      </c>
      <c r="CL447" s="12">
        <f t="shared" ca="1" si="1719"/>
        <v>0.99545539798804339</v>
      </c>
      <c r="CM447" s="12">
        <f t="shared" ca="1" si="1720"/>
        <v>0.93494188932576006</v>
      </c>
      <c r="CN447" s="19"/>
      <c r="CO447" s="569">
        <f t="shared" ca="1" si="1694"/>
        <v>1988</v>
      </c>
      <c r="CP447" s="12">
        <f t="shared" ca="1" si="1721"/>
        <v>1.1564690934722237</v>
      </c>
      <c r="CQ447" s="12">
        <f t="shared" ca="1" si="1722"/>
        <v>0.95956166694099743</v>
      </c>
      <c r="CR447" s="12">
        <f t="shared" ca="1" si="1723"/>
        <v>0.96669510787237689</v>
      </c>
      <c r="CS447" s="12">
        <f t="shared" ca="1" si="1724"/>
        <v>0.96399322362934692</v>
      </c>
      <c r="CT447" s="12">
        <f t="shared" ca="1" si="1725"/>
        <v>0.96705141806016737</v>
      </c>
      <c r="CU447" s="19"/>
      <c r="CV447" s="569">
        <f t="shared" ca="1" si="1695"/>
        <v>1988</v>
      </c>
      <c r="CW447" s="12">
        <f t="shared" ca="1" si="1762"/>
        <v>1.1726354894587254</v>
      </c>
      <c r="CX447" s="12">
        <f t="shared" ca="1" si="1763"/>
        <v>0.94223282831111399</v>
      </c>
      <c r="CY447" s="12">
        <f t="shared" ca="1" si="1764"/>
        <v>0.94645605521656551</v>
      </c>
      <c r="CZ447" s="12">
        <f t="shared" ca="1" si="1765"/>
        <v>0.96353973873389542</v>
      </c>
      <c r="DA447" s="12">
        <f t="shared" ca="1" si="1766"/>
        <v>0.94254432893561269</v>
      </c>
      <c r="DB447" s="19"/>
      <c r="DC447" s="569">
        <f t="shared" ca="1" si="1696"/>
        <v>1988</v>
      </c>
      <c r="DD447" s="12">
        <f t="shared" ca="1" si="1726"/>
        <v>1.0894811351759117</v>
      </c>
      <c r="DE447" s="12">
        <f t="shared" ca="1" si="1727"/>
        <v>1.0491676752390526</v>
      </c>
      <c r="DF447" s="12">
        <f t="shared" ca="1" si="1728"/>
        <v>1.059331677830345</v>
      </c>
      <c r="DG447" s="12">
        <f t="shared" ca="1" si="1729"/>
        <v>1.0698439110447566</v>
      </c>
      <c r="DH447" s="12">
        <f t="shared" ca="1" si="1730"/>
        <v>1.0544328124105362</v>
      </c>
      <c r="DI447" s="308"/>
      <c r="DJ447" s="569">
        <f t="shared" ca="1" si="1697"/>
        <v>1988</v>
      </c>
      <c r="DK447" s="12">
        <f t="shared" ca="1" si="1731"/>
        <v>1.0713615321571717</v>
      </c>
      <c r="DL447" s="12">
        <f t="shared" ca="1" si="1732"/>
        <v>1.0849160996840348</v>
      </c>
      <c r="DM447" s="12">
        <f t="shared" ca="1" si="1733"/>
        <v>1.0976015768113043</v>
      </c>
      <c r="DN447" s="12">
        <f t="shared" ca="1" si="1734"/>
        <v>1.1051463050545389</v>
      </c>
      <c r="DO447" s="12">
        <f t="shared" ca="1" si="1735"/>
        <v>1.0934257882783571</v>
      </c>
      <c r="DP447" s="308"/>
      <c r="DQ447" s="569">
        <f t="shared" ca="1" si="1698"/>
        <v>1988</v>
      </c>
      <c r="DR447" s="12">
        <f t="shared" ca="1" si="1736"/>
        <v>0.12787008641467876</v>
      </c>
      <c r="DS447" s="12">
        <f t="shared" ca="1" si="1737"/>
        <v>0.87404680450001393</v>
      </c>
      <c r="DT447" s="12">
        <f t="shared" ca="1" si="1738"/>
        <v>0.89221072462887951</v>
      </c>
      <c r="DU447" s="12">
        <f t="shared" ca="1" si="1739"/>
        <v>0.89083469833674256</v>
      </c>
      <c r="DV447" s="12">
        <f t="shared" ca="1" si="1740"/>
        <v>0.89485861120484533</v>
      </c>
      <c r="DW447" s="308"/>
      <c r="DX447" s="569">
        <f t="shared" ca="1" si="1699"/>
        <v>1988</v>
      </c>
      <c r="DY447" s="12">
        <f t="shared" ca="1" si="1741"/>
        <v>1.0701610745277197</v>
      </c>
      <c r="DZ447" s="12">
        <f t="shared" ca="1" si="1742"/>
        <v>0.98162227471435015</v>
      </c>
      <c r="EA447" s="12">
        <f t="shared" ca="1" si="1743"/>
        <v>0.98269103015433124</v>
      </c>
      <c r="EB447" s="12">
        <f t="shared" ca="1" si="1744"/>
        <v>1.0134057910925462</v>
      </c>
      <c r="EC447" s="12">
        <f t="shared" ca="1" si="1745"/>
        <v>0.95876092064941587</v>
      </c>
      <c r="ED447" s="308"/>
      <c r="EE447" s="308"/>
      <c r="EF447" s="569">
        <f t="shared" ca="1" si="1700"/>
        <v>1988</v>
      </c>
      <c r="EG447" s="12">
        <f t="shared" ca="1" si="1746"/>
        <v>1.1597133327143809</v>
      </c>
      <c r="EH447" s="12">
        <f t="shared" ca="1" si="1747"/>
        <v>0.95972258536039656</v>
      </c>
      <c r="EI447" s="12">
        <f t="shared" ca="1" si="1748"/>
        <v>0.95685981000814302</v>
      </c>
      <c r="EJ447" s="12">
        <f t="shared" ca="1" si="1749"/>
        <v>0.99545539798804339</v>
      </c>
      <c r="EK447" s="12">
        <f t="shared" ca="1" si="1750"/>
        <v>0.93494188932576006</v>
      </c>
      <c r="EL447" s="308"/>
      <c r="EM447" s="569">
        <f t="shared" ca="1" si="1701"/>
        <v>1988</v>
      </c>
      <c r="EN447" s="12">
        <f t="shared" ca="1" si="1751"/>
        <v>1.1248072191460348</v>
      </c>
      <c r="EO447" s="12">
        <f t="shared" ca="1" si="1752"/>
        <v>1.1605258949591344</v>
      </c>
      <c r="EP447" s="12">
        <f t="shared" ca="1" si="1753"/>
        <v>1.1669427113554023</v>
      </c>
      <c r="EQ447" s="12">
        <f t="shared" ca="1" si="1754"/>
        <v>1.1899554401919266</v>
      </c>
      <c r="ER447" s="12">
        <f t="shared" ca="1" si="1755"/>
        <v>1.156733099657568</v>
      </c>
      <c r="ES447" s="308"/>
      <c r="ET447" s="308"/>
      <c r="EU447" s="569">
        <f t="shared" ca="1" si="1702"/>
        <v>1988</v>
      </c>
      <c r="EV447" s="12">
        <f t="shared" ca="1" si="1756"/>
        <v>1.2250190678365234</v>
      </c>
      <c r="EW447" s="12">
        <f t="shared" ca="1" si="1757"/>
        <v>1.0861056282817361</v>
      </c>
      <c r="EX447" s="12">
        <f t="shared" ca="1" si="1758"/>
        <v>1.099286397258286</v>
      </c>
      <c r="EY447" s="12">
        <f t="shared" ca="1" si="1759"/>
        <v>1.1062517135391172</v>
      </c>
      <c r="EZ447" s="12">
        <f t="shared" ca="1" si="1760"/>
        <v>1.0952416994576448</v>
      </c>
      <c r="FA447" s="308"/>
      <c r="FB447" s="308"/>
      <c r="FC447" s="308"/>
      <c r="FD447" s="308"/>
      <c r="FE447" s="308"/>
      <c r="FF447" s="308"/>
      <c r="FG447" s="308"/>
      <c r="FH447" s="308"/>
      <c r="FI447" s="308"/>
      <c r="FJ447" s="308"/>
      <c r="FK447" s="308"/>
      <c r="FL447" s="308"/>
      <c r="FM447" s="308"/>
      <c r="FN447" s="308"/>
      <c r="FO447" s="308"/>
      <c r="FP447" s="308"/>
      <c r="FQ447" s="308"/>
      <c r="FR447" s="308"/>
      <c r="FS447" s="308"/>
      <c r="FT447" s="308"/>
      <c r="FU447" s="308"/>
      <c r="FV447" s="3"/>
      <c r="FW447" s="308"/>
      <c r="FX447" s="308"/>
      <c r="FY447" s="19"/>
      <c r="FZ447" s="308"/>
      <c r="GA447" s="19"/>
      <c r="GB447" s="19"/>
      <c r="GC447" s="19"/>
      <c r="GD447" s="308"/>
      <c r="GE447" s="19"/>
      <c r="GF447" s="19"/>
      <c r="GG447" s="19"/>
      <c r="GH447" s="308"/>
      <c r="GI447" s="19"/>
      <c r="GJ447" s="19"/>
      <c r="GK447" s="308"/>
      <c r="GM447" s="3"/>
      <c r="GN447" s="3"/>
      <c r="GO447" s="3"/>
    </row>
    <row r="448" spans="1:197" x14ac:dyDescent="0.2">
      <c r="D448" s="5">
        <f t="shared" si="1761"/>
        <v>4</v>
      </c>
      <c r="E448" t="b">
        <f t="shared" si="1703"/>
        <v>1</v>
      </c>
      <c r="G448">
        <f t="shared" ca="1" si="1639"/>
        <v>1989</v>
      </c>
      <c r="H448" s="12">
        <f t="shared" ca="1" si="1640"/>
        <v>1.1043706981069839</v>
      </c>
      <c r="I448" s="12">
        <f t="shared" ca="1" si="1641"/>
        <v>0.98313639646867357</v>
      </c>
      <c r="J448" s="12">
        <f t="shared" ca="1" si="1642"/>
        <v>0.9609676441079138</v>
      </c>
      <c r="K448" s="12">
        <f t="shared" ca="1" si="1643"/>
        <v>1.0312881526770983</v>
      </c>
      <c r="L448" s="12">
        <f t="shared" ca="1" si="1644"/>
        <v>0.94717556456973639</v>
      </c>
      <c r="N448">
        <f t="shared" ca="1" si="1704"/>
        <v>1989</v>
      </c>
      <c r="O448" s="12">
        <f t="shared" ca="1" si="1645"/>
        <v>1.2060787345189599</v>
      </c>
      <c r="P448" s="12">
        <f t="shared" ca="1" si="1646"/>
        <v>0.95884627146358592</v>
      </c>
      <c r="Q448" s="12">
        <f t="shared" ca="1" si="1647"/>
        <v>0.92504184709848758</v>
      </c>
      <c r="R448" s="12">
        <f t="shared" ca="1" si="1648"/>
        <v>0.98971314200814364</v>
      </c>
      <c r="S448" s="12">
        <f t="shared" ca="1" si="1649"/>
        <v>0.88915313429466614</v>
      </c>
      <c r="U448">
        <f t="shared" ca="1" si="1705"/>
        <v>1989</v>
      </c>
      <c r="V448" s="12">
        <f t="shared" ca="1" si="1650"/>
        <v>1.0010948781487174</v>
      </c>
      <c r="W448" s="12">
        <f t="shared" ca="1" si="1651"/>
        <v>1.038082114901971</v>
      </c>
      <c r="X448" s="12">
        <f t="shared" ca="1" si="1652"/>
        <v>1.1617693668584828</v>
      </c>
      <c r="Y448" s="12">
        <f t="shared" ca="1" si="1653"/>
        <v>0.91495038645544458</v>
      </c>
      <c r="Z448" s="12">
        <f t="shared" ca="1" si="1654"/>
        <v>1.3879191496919785</v>
      </c>
      <c r="AB448" s="240">
        <f t="shared" ca="1" si="1706"/>
        <v>1989</v>
      </c>
      <c r="AC448" s="242">
        <f t="shared" ca="1" si="1655"/>
        <v>1.1043706981069839</v>
      </c>
      <c r="AD448" s="242">
        <f t="shared" ca="1" si="1656"/>
        <v>0.91067394741381802</v>
      </c>
      <c r="AE448" s="242">
        <f t="shared" ca="1" si="1657"/>
        <v>0.90549305746169562</v>
      </c>
      <c r="AF448" s="242">
        <f t="shared" ca="1" si="1658"/>
        <v>0.90549305746169562</v>
      </c>
      <c r="AG448" s="242">
        <f t="shared" ca="1" si="1659"/>
        <v>0.90549305746169562</v>
      </c>
      <c r="AH448" s="240"/>
      <c r="AI448" s="240">
        <f t="shared" ca="1" si="1707"/>
        <v>1989</v>
      </c>
      <c r="AJ448" s="242">
        <f t="shared" ca="1" si="1708"/>
        <v>1.1436226637232645</v>
      </c>
      <c r="AK448" s="242">
        <f t="shared" ca="1" si="1660"/>
        <v>0.83387725383813294</v>
      </c>
      <c r="AL448" s="242">
        <f t="shared" ca="1" si="1661"/>
        <v>0.82913326583015012</v>
      </c>
      <c r="AM448" s="242">
        <f t="shared" ca="1" si="1662"/>
        <v>0.82913326583015012</v>
      </c>
      <c r="AN448" s="242">
        <f t="shared" ca="1" si="1663"/>
        <v>0.82913326583015012</v>
      </c>
      <c r="AO448" s="240"/>
      <c r="AP448" s="240">
        <f t="shared" ca="1" si="1709"/>
        <v>1989</v>
      </c>
      <c r="AQ448" s="242">
        <f t="shared" ca="1" si="1664"/>
        <v>1.0010948781487174</v>
      </c>
      <c r="AR448" s="242">
        <f t="shared" ca="1" si="1665"/>
        <v>1.0046216847229099</v>
      </c>
      <c r="AS448" s="242">
        <f t="shared" ca="1" si="1666"/>
        <v>0.99890631929838436</v>
      </c>
      <c r="AT448" s="242">
        <f t="shared" ca="1" si="1667"/>
        <v>0.99890631929838436</v>
      </c>
      <c r="AU448" s="242">
        <f t="shared" ca="1" si="1668"/>
        <v>0.99890631929838436</v>
      </c>
      <c r="AV448" s="242"/>
      <c r="AX448">
        <f t="shared" ca="1" si="1710"/>
        <v>1989</v>
      </c>
      <c r="AY448" s="12">
        <f t="shared" ca="1" si="1669"/>
        <v>1.1494015007164258</v>
      </c>
      <c r="AZ448" s="12">
        <f t="shared" ca="1" si="1670"/>
        <v>1.1014967388494732</v>
      </c>
      <c r="BA448" s="12">
        <f t="shared" ca="1" si="1671"/>
        <v>1.1000748913031977</v>
      </c>
      <c r="BB448" s="12">
        <f t="shared" ca="1" si="1672"/>
        <v>1.0933727425714088</v>
      </c>
      <c r="BC448" s="12">
        <f t="shared" ca="1" si="1673"/>
        <v>1.1014711265726862</v>
      </c>
      <c r="BE448">
        <f t="shared" ca="1" si="1711"/>
        <v>1989</v>
      </c>
      <c r="BF448" s="12">
        <f t="shared" ca="1" si="1674"/>
        <v>1.1579979619395313</v>
      </c>
      <c r="BG448" s="12">
        <f t="shared" ca="1" si="1675"/>
        <v>0.95616959161077153</v>
      </c>
      <c r="BH448" s="12">
        <f t="shared" ca="1" si="1676"/>
        <v>0.94251926459013402</v>
      </c>
      <c r="BI448" s="12">
        <f t="shared" ca="1" si="1677"/>
        <v>1.0212492206636958</v>
      </c>
      <c r="BJ448" s="12">
        <f t="shared" ca="1" si="1678"/>
        <v>0.93580024430152176</v>
      </c>
      <c r="BL448">
        <f t="shared" ca="1" si="1712"/>
        <v>1989</v>
      </c>
      <c r="BM448" s="12">
        <f t="shared" ca="1" si="1679"/>
        <v>1.2139428299297315</v>
      </c>
      <c r="BN448" s="12">
        <f t="shared" ca="1" si="1680"/>
        <v>1.1289810313276338</v>
      </c>
      <c r="BO448" s="12">
        <f t="shared" ca="1" si="1681"/>
        <v>1.1707614957489247</v>
      </c>
      <c r="BP448" s="12">
        <f t="shared" ca="1" si="1682"/>
        <v>1.0833245562324856</v>
      </c>
      <c r="BQ448" s="12">
        <f t="shared" ca="1" si="1683"/>
        <v>1.2725134819636617</v>
      </c>
      <c r="BS448">
        <f t="shared" ca="1" si="1713"/>
        <v>1989</v>
      </c>
      <c r="BT448" s="12">
        <f t="shared" ca="1" si="1684"/>
        <v>1.1393335758030014</v>
      </c>
      <c r="BU448" s="12">
        <f t="shared" ca="1" si="1685"/>
        <v>1.0094200150347259</v>
      </c>
      <c r="BV448" s="12">
        <f t="shared" ca="1" si="1686"/>
        <v>1.0247696571401668</v>
      </c>
      <c r="BW448" s="12">
        <f t="shared" ca="1" si="1687"/>
        <v>0.85226293522690089</v>
      </c>
      <c r="BX448" s="12">
        <f t="shared" ca="1" si="1688"/>
        <v>1.0329791616452018</v>
      </c>
      <c r="BZ448">
        <f t="shared" ca="1" si="1714"/>
        <v>1989</v>
      </c>
      <c r="CA448" s="12">
        <f t="shared" ca="1" si="1689"/>
        <v>1.1436226637232645</v>
      </c>
      <c r="CB448" s="12">
        <f t="shared" ca="1" si="1690"/>
        <v>1.0370484709379666</v>
      </c>
      <c r="CC448" s="12">
        <f t="shared" ca="1" si="1691"/>
        <v>1.0787478784700275</v>
      </c>
      <c r="CD448" s="12">
        <f t="shared" ca="1" si="1692"/>
        <v>0.92583259939976226</v>
      </c>
      <c r="CE448" s="12">
        <f t="shared" ca="1" si="1693"/>
        <v>1.1123950592389</v>
      </c>
      <c r="CH448" s="569">
        <f t="shared" ca="1" si="1715"/>
        <v>1989</v>
      </c>
      <c r="CI448" s="12">
        <f t="shared" ca="1" si="1716"/>
        <v>1.1693335853069236</v>
      </c>
      <c r="CJ448" s="12">
        <f t="shared" ca="1" si="1717"/>
        <v>0.95943647003982724</v>
      </c>
      <c r="CK448" s="12">
        <f t="shared" ca="1" si="1718"/>
        <v>0.93665657152774051</v>
      </c>
      <c r="CL448" s="12">
        <f t="shared" ca="1" si="1719"/>
        <v>0.97650401152289723</v>
      </c>
      <c r="CM448" s="12">
        <f t="shared" ca="1" si="1720"/>
        <v>0.91402774074882598</v>
      </c>
      <c r="CN448" s="19"/>
      <c r="CO448" s="569">
        <f t="shared" ca="1" si="1694"/>
        <v>1989</v>
      </c>
      <c r="CP448" s="12">
        <f t="shared" ca="1" si="1721"/>
        <v>1.144770984868489</v>
      </c>
      <c r="CQ448" s="12">
        <f t="shared" ca="1" si="1722"/>
        <v>0.96214229684094754</v>
      </c>
      <c r="CR448" s="12">
        <f t="shared" ca="1" si="1723"/>
        <v>0.96200501012189188</v>
      </c>
      <c r="CS448" s="12">
        <f t="shared" ca="1" si="1724"/>
        <v>0.95243485048917209</v>
      </c>
      <c r="CT448" s="12">
        <f t="shared" ca="1" si="1725"/>
        <v>0.96326707210131013</v>
      </c>
      <c r="CU448" s="19"/>
      <c r="CV448" s="569">
        <f t="shared" ca="1" si="1695"/>
        <v>1989</v>
      </c>
      <c r="CW448" s="12">
        <f t="shared" ca="1" si="1762"/>
        <v>1.1635505460234701</v>
      </c>
      <c r="CX448" s="12">
        <f t="shared" ca="1" si="1763"/>
        <v>0.95291191917530549</v>
      </c>
      <c r="CY448" s="12">
        <f t="shared" ca="1" si="1764"/>
        <v>0.95015580532255117</v>
      </c>
      <c r="CZ448" s="12">
        <f t="shared" ca="1" si="1765"/>
        <v>0.94920282348263696</v>
      </c>
      <c r="DA448" s="12">
        <f t="shared" ca="1" si="1766"/>
        <v>0.95037401377301112</v>
      </c>
      <c r="DB448" s="19"/>
      <c r="DC448" s="569">
        <f t="shared" ca="1" si="1696"/>
        <v>1989</v>
      </c>
      <c r="DD448" s="12">
        <f t="shared" ca="1" si="1726"/>
        <v>1.0774080636257761</v>
      </c>
      <c r="DE448" s="12">
        <f t="shared" ca="1" si="1727"/>
        <v>1.0747237002399637</v>
      </c>
      <c r="DF448" s="12">
        <f t="shared" ca="1" si="1728"/>
        <v>1.0488909217909756</v>
      </c>
      <c r="DG448" s="12">
        <f t="shared" ca="1" si="1729"/>
        <v>1.0985292920482479</v>
      </c>
      <c r="DH448" s="12">
        <f t="shared" ca="1" si="1730"/>
        <v>1.0257586633460576</v>
      </c>
      <c r="DI448" s="308"/>
      <c r="DJ448" s="569">
        <f t="shared" ca="1" si="1697"/>
        <v>1989</v>
      </c>
      <c r="DK448" s="12">
        <f t="shared" ca="1" si="1731"/>
        <v>1.1186193775185282</v>
      </c>
      <c r="DL448" s="12">
        <f t="shared" ca="1" si="1732"/>
        <v>1.0915495962696</v>
      </c>
      <c r="DM448" s="12">
        <f t="shared" ca="1" si="1733"/>
        <v>1.0584839159968087</v>
      </c>
      <c r="DN448" s="12">
        <f t="shared" ca="1" si="1734"/>
        <v>1.1201786044350697</v>
      </c>
      <c r="DO448" s="12">
        <f t="shared" ca="1" si="1735"/>
        <v>1.0243376930688639</v>
      </c>
      <c r="DP448" s="308"/>
      <c r="DQ448" s="569">
        <f t="shared" ca="1" si="1698"/>
        <v>1989</v>
      </c>
      <c r="DR448" s="12">
        <f t="shared" ca="1" si="1736"/>
        <v>0.13205820929858822</v>
      </c>
      <c r="DS448" s="12">
        <f t="shared" ca="1" si="1737"/>
        <v>0.88887845457920167</v>
      </c>
      <c r="DT448" s="12">
        <f t="shared" ca="1" si="1738"/>
        <v>0.87921423217829975</v>
      </c>
      <c r="DU448" s="12">
        <f t="shared" ca="1" si="1739"/>
        <v>0.88580326475934645</v>
      </c>
      <c r="DV448" s="12">
        <f t="shared" ca="1" si="1740"/>
        <v>0.86653496069951097</v>
      </c>
      <c r="DW448" s="308"/>
      <c r="DX448" s="569">
        <f t="shared" ca="1" si="1699"/>
        <v>1989</v>
      </c>
      <c r="DY448" s="12">
        <f t="shared" ca="1" si="1741"/>
        <v>1.0706852509758471</v>
      </c>
      <c r="DZ448" s="12">
        <f t="shared" ca="1" si="1742"/>
        <v>1.0080407181595175</v>
      </c>
      <c r="EA448" s="12">
        <f t="shared" ca="1" si="1743"/>
        <v>0.98780565294726486</v>
      </c>
      <c r="EB448" s="12">
        <f t="shared" ca="1" si="1744"/>
        <v>1.0173605610821685</v>
      </c>
      <c r="EC448" s="12">
        <f t="shared" ca="1" si="1745"/>
        <v>0.96477919379628385</v>
      </c>
      <c r="ED448" s="308"/>
      <c r="EE448" s="308"/>
      <c r="EF448" s="569">
        <f t="shared" ca="1" si="1700"/>
        <v>1989</v>
      </c>
      <c r="EG448" s="12">
        <f t="shared" ca="1" si="1746"/>
        <v>1.1693335853069236</v>
      </c>
      <c r="EH448" s="12">
        <f t="shared" ca="1" si="1747"/>
        <v>0.95943647003982724</v>
      </c>
      <c r="EI448" s="12">
        <f t="shared" ca="1" si="1748"/>
        <v>0.93665657152774051</v>
      </c>
      <c r="EJ448" s="12">
        <f t="shared" ca="1" si="1749"/>
        <v>0.97650401152289723</v>
      </c>
      <c r="EK448" s="12">
        <f t="shared" ca="1" si="1750"/>
        <v>0.91402774074882598</v>
      </c>
      <c r="EL448" s="308"/>
      <c r="EM448" s="569">
        <f t="shared" ca="1" si="1701"/>
        <v>1989</v>
      </c>
      <c r="EN448" s="12">
        <f t="shared" ca="1" si="1751"/>
        <v>1.1275625061441907</v>
      </c>
      <c r="EO448" s="12">
        <f t="shared" ca="1" si="1752"/>
        <v>1.2751364453315293</v>
      </c>
      <c r="EP448" s="12">
        <f t="shared" ca="1" si="1753"/>
        <v>1.2841571644951766</v>
      </c>
      <c r="EQ448" s="12">
        <f t="shared" ca="1" si="1754"/>
        <v>1.2488729045045626</v>
      </c>
      <c r="ER448" s="12">
        <f t="shared" ca="1" si="1755"/>
        <v>1.2998110487480452</v>
      </c>
      <c r="ES448" s="308"/>
      <c r="ET448" s="308"/>
      <c r="EU448" s="569">
        <f t="shared" ca="1" si="1702"/>
        <v>1989</v>
      </c>
      <c r="EV448" s="12">
        <f t="shared" ca="1" si="1756"/>
        <v>1.2378338990554911</v>
      </c>
      <c r="EW448" s="12">
        <f t="shared" ca="1" si="1757"/>
        <v>1.0890835063337372</v>
      </c>
      <c r="EX448" s="12">
        <f t="shared" ca="1" si="1758"/>
        <v>1.0390443083784033</v>
      </c>
      <c r="EY448" s="12">
        <f t="shared" ca="1" si="1759"/>
        <v>1.1365487966943952</v>
      </c>
      <c r="EZ448" s="12">
        <f t="shared" ca="1" si="1760"/>
        <v>0.9824243110166635</v>
      </c>
      <c r="FA448" s="308"/>
      <c r="FB448" s="308"/>
      <c r="FC448" s="308"/>
      <c r="FD448" s="308"/>
      <c r="FE448" s="308"/>
      <c r="FF448" s="308"/>
      <c r="FG448" s="308"/>
      <c r="FH448" s="308"/>
      <c r="FI448" s="308"/>
      <c r="FJ448" s="308"/>
      <c r="FK448" s="308"/>
      <c r="FL448" s="308"/>
      <c r="FM448" s="308"/>
      <c r="FN448" s="308"/>
      <c r="FO448" s="308"/>
      <c r="FP448" s="308"/>
      <c r="FQ448" s="308"/>
      <c r="FR448" s="308"/>
      <c r="FS448" s="308"/>
      <c r="FT448" s="308"/>
      <c r="FU448" s="308"/>
      <c r="FV448" s="3"/>
      <c r="FW448" s="308"/>
      <c r="FX448" s="308"/>
      <c r="FY448" s="308"/>
      <c r="FZ448" s="308"/>
      <c r="GA448" s="19"/>
      <c r="GB448" s="19"/>
      <c r="GC448" s="19"/>
      <c r="GD448" s="308"/>
      <c r="GE448" s="19"/>
      <c r="GF448" s="19"/>
      <c r="GG448" s="19"/>
      <c r="GH448" s="308"/>
      <c r="GI448" s="308"/>
      <c r="GJ448" s="308"/>
      <c r="GK448" s="308"/>
      <c r="GM448" s="3"/>
      <c r="GN448" s="3"/>
      <c r="GO448" s="3"/>
    </row>
    <row r="449" spans="4:197" x14ac:dyDescent="0.2">
      <c r="D449" s="5">
        <f t="shared" si="1761"/>
        <v>5</v>
      </c>
      <c r="E449" t="b">
        <f t="shared" si="1703"/>
        <v>1</v>
      </c>
      <c r="G449">
        <f t="shared" ca="1" si="1639"/>
        <v>1990</v>
      </c>
      <c r="H449" s="12">
        <f t="shared" ca="1" si="1640"/>
        <v>1.1035812980368576</v>
      </c>
      <c r="I449" s="12">
        <f t="shared" ca="1" si="1641"/>
        <v>0.95153543150546649</v>
      </c>
      <c r="J449" s="12">
        <f t="shared" ca="1" si="1642"/>
        <v>0.91640398157774006</v>
      </c>
      <c r="K449" s="12">
        <f t="shared" ca="1" si="1643"/>
        <v>1.0399308070013051</v>
      </c>
      <c r="L449" s="12">
        <f t="shared" ca="1" si="1644"/>
        <v>0.89217645768740617</v>
      </c>
      <c r="N449">
        <f t="shared" ca="1" si="1704"/>
        <v>1990</v>
      </c>
      <c r="O449" s="12">
        <f t="shared" ca="1" si="1645"/>
        <v>1.1514453542056473</v>
      </c>
      <c r="P449" s="12">
        <f t="shared" ca="1" si="1646"/>
        <v>0.95550865702085097</v>
      </c>
      <c r="Q449" s="12">
        <f t="shared" ca="1" si="1647"/>
        <v>0.91465889796242839</v>
      </c>
      <c r="R449" s="12">
        <f t="shared" ca="1" si="1648"/>
        <v>1.0003988415950178</v>
      </c>
      <c r="S449" s="12">
        <f t="shared" ca="1" si="1649"/>
        <v>0.86707834128508887</v>
      </c>
      <c r="U449">
        <f t="shared" ca="1" si="1705"/>
        <v>1990</v>
      </c>
      <c r="V449" s="12">
        <f t="shared" ca="1" si="1650"/>
        <v>0.98363369662143474</v>
      </c>
      <c r="W449" s="12">
        <f t="shared" ca="1" si="1651"/>
        <v>1.0045218342241227</v>
      </c>
      <c r="X449" s="12">
        <f t="shared" ca="1" si="1652"/>
        <v>1.0915463156003635</v>
      </c>
      <c r="Y449" s="12">
        <f t="shared" ca="1" si="1653"/>
        <v>0.91997248246377417</v>
      </c>
      <c r="Z449" s="12">
        <f t="shared" ca="1" si="1654"/>
        <v>1.2487521554445693</v>
      </c>
      <c r="AB449" s="240">
        <f t="shared" ca="1" si="1706"/>
        <v>1990</v>
      </c>
      <c r="AC449" s="242">
        <f t="shared" ca="1" si="1655"/>
        <v>1.1035812980368576</v>
      </c>
      <c r="AD449" s="242">
        <f t="shared" ca="1" si="1656"/>
        <v>0.90867437964225106</v>
      </c>
      <c r="AE449" s="242">
        <f t="shared" ca="1" si="1657"/>
        <v>0.90614076351138184</v>
      </c>
      <c r="AF449" s="242">
        <f t="shared" ca="1" si="1658"/>
        <v>0.90614076351138184</v>
      </c>
      <c r="AG449" s="242">
        <f t="shared" ca="1" si="1659"/>
        <v>0.90614076351138184</v>
      </c>
      <c r="AH449" s="240"/>
      <c r="AI449" s="240">
        <f t="shared" ca="1" si="1707"/>
        <v>1990</v>
      </c>
      <c r="AJ449" s="242">
        <f t="shared" ca="1" si="1708"/>
        <v>1.1570394659233698</v>
      </c>
      <c r="AK449" s="242">
        <f t="shared" ca="1" si="1660"/>
        <v>0.87090199088973264</v>
      </c>
      <c r="AL449" s="242">
        <f t="shared" ca="1" si="1661"/>
        <v>0.86847369382099271</v>
      </c>
      <c r="AM449" s="242">
        <f t="shared" ca="1" si="1662"/>
        <v>0.86847369382099271</v>
      </c>
      <c r="AN449" s="242">
        <f t="shared" ca="1" si="1663"/>
        <v>0.86847369382099271</v>
      </c>
      <c r="AO449" s="240"/>
      <c r="AP449" s="240">
        <f t="shared" ca="1" si="1709"/>
        <v>1990</v>
      </c>
      <c r="AQ449" s="242">
        <f t="shared" ca="1" si="1664"/>
        <v>0.98363369662143474</v>
      </c>
      <c r="AR449" s="242">
        <f t="shared" ca="1" si="1665"/>
        <v>1.0194811898197627</v>
      </c>
      <c r="AS449" s="242">
        <f t="shared" ca="1" si="1666"/>
        <v>1.0166386160160839</v>
      </c>
      <c r="AT449" s="242">
        <f t="shared" ca="1" si="1667"/>
        <v>1.0166386160160839</v>
      </c>
      <c r="AU449" s="242">
        <f t="shared" ca="1" si="1668"/>
        <v>1.0166386160160839</v>
      </c>
      <c r="AV449" s="242"/>
      <c r="AX449">
        <f t="shared" ca="1" si="1710"/>
        <v>1990</v>
      </c>
      <c r="AY449" s="12">
        <f t="shared" ca="1" si="1669"/>
        <v>1.1362201228873916</v>
      </c>
      <c r="AZ449" s="12">
        <f t="shared" ca="1" si="1670"/>
        <v>1.118087582720924</v>
      </c>
      <c r="BA449" s="12">
        <f t="shared" ca="1" si="1671"/>
        <v>1.1204046094494173</v>
      </c>
      <c r="BB449" s="12">
        <f t="shared" ca="1" si="1672"/>
        <v>1.1063970725954595</v>
      </c>
      <c r="BC449" s="12">
        <f t="shared" ca="1" si="1673"/>
        <v>1.1233227507466097</v>
      </c>
      <c r="BE449">
        <f t="shared" ca="1" si="1711"/>
        <v>1990</v>
      </c>
      <c r="BF449" s="12">
        <f t="shared" ca="1" si="1674"/>
        <v>1.1603949960552453</v>
      </c>
      <c r="BG449" s="12">
        <f t="shared" ca="1" si="1675"/>
        <v>0.98233493914255987</v>
      </c>
      <c r="BH449" s="12">
        <f t="shared" ca="1" si="1676"/>
        <v>0.96365172369825502</v>
      </c>
      <c r="BI449" s="12">
        <f t="shared" ca="1" si="1677"/>
        <v>1.0807444026966211</v>
      </c>
      <c r="BJ449" s="12">
        <f t="shared" ca="1" si="1678"/>
        <v>0.95365872833696108</v>
      </c>
      <c r="BL449">
        <f t="shared" ca="1" si="1712"/>
        <v>1990</v>
      </c>
      <c r="BM449" s="12">
        <f t="shared" ca="1" si="1679"/>
        <v>1.2508887470877377</v>
      </c>
      <c r="BN449" s="12">
        <f t="shared" ca="1" si="1680"/>
        <v>1.1210641497311351</v>
      </c>
      <c r="BO449" s="12">
        <f t="shared" ca="1" si="1681"/>
        <v>1.1459521956774734</v>
      </c>
      <c r="BP449" s="12">
        <f t="shared" ca="1" si="1682"/>
        <v>1.0950500240137331</v>
      </c>
      <c r="BQ449" s="12">
        <f t="shared" ca="1" si="1683"/>
        <v>1.2051879957646354</v>
      </c>
      <c r="BS449">
        <f t="shared" ca="1" si="1713"/>
        <v>1990</v>
      </c>
      <c r="BT449" s="12">
        <f t="shared" ca="1" si="1684"/>
        <v>1.1175276776309035</v>
      </c>
      <c r="BU449" s="12">
        <f t="shared" ca="1" si="1685"/>
        <v>1.0376340040345144</v>
      </c>
      <c r="BV449" s="12">
        <f t="shared" ca="1" si="1686"/>
        <v>1.0516288194122634</v>
      </c>
      <c r="BW449" s="12">
        <f t="shared" ca="1" si="1687"/>
        <v>0.89797873062598688</v>
      </c>
      <c r="BX449" s="12">
        <f t="shared" ca="1" si="1688"/>
        <v>1.0589409466273647</v>
      </c>
      <c r="BZ449">
        <f t="shared" ca="1" si="1714"/>
        <v>1990</v>
      </c>
      <c r="CA449" s="12">
        <f t="shared" ca="1" si="1689"/>
        <v>1.1570394659233698</v>
      </c>
      <c r="CB449" s="12">
        <f t="shared" ca="1" si="1690"/>
        <v>1.0970666678757932</v>
      </c>
      <c r="CC449" s="12">
        <f t="shared" ca="1" si="1691"/>
        <v>1.1465012273823607</v>
      </c>
      <c r="CD449" s="12">
        <f t="shared" ca="1" si="1692"/>
        <v>0.97190380663266318</v>
      </c>
      <c r="CE449" s="12">
        <f t="shared" ca="1" si="1693"/>
        <v>1.1849193044604824</v>
      </c>
      <c r="CH449" s="569">
        <f t="shared" ca="1" si="1715"/>
        <v>1990</v>
      </c>
      <c r="CI449" s="12">
        <f t="shared" ca="1" si="1716"/>
        <v>1.1213292412764175</v>
      </c>
      <c r="CJ449" s="12">
        <f t="shared" ca="1" si="1717"/>
        <v>0.98344767057625726</v>
      </c>
      <c r="CK449" s="12">
        <f t="shared" ca="1" si="1718"/>
        <v>0.94539881169532691</v>
      </c>
      <c r="CL449" s="12">
        <f t="shared" ca="1" si="1719"/>
        <v>1.0240911460483804</v>
      </c>
      <c r="CM449" s="12">
        <f t="shared" ca="1" si="1720"/>
        <v>0.90071048246038898</v>
      </c>
      <c r="CN449" s="19"/>
      <c r="CO449" s="569">
        <f t="shared" ca="1" si="1694"/>
        <v>1990</v>
      </c>
      <c r="CP449" s="12">
        <f t="shared" ca="1" si="1721"/>
        <v>1.129726328740142</v>
      </c>
      <c r="CQ449" s="12">
        <f t="shared" ca="1" si="1722"/>
        <v>0.95311699127708327</v>
      </c>
      <c r="CR449" s="12">
        <f t="shared" ca="1" si="1723"/>
        <v>0.94449311953053228</v>
      </c>
      <c r="CS449" s="12">
        <f t="shared" ca="1" si="1724"/>
        <v>0.98039684971179752</v>
      </c>
      <c r="CT449" s="12">
        <f t="shared" ca="1" si="1725"/>
        <v>0.93975832570053852</v>
      </c>
      <c r="CU449" s="19"/>
      <c r="CV449" s="569">
        <f t="shared" ca="1" si="1695"/>
        <v>1990</v>
      </c>
      <c r="CW449" s="12">
        <f t="shared" ca="1" si="1762"/>
        <v>1.1451721095188652</v>
      </c>
      <c r="CX449" s="12">
        <f t="shared" ca="1" si="1763"/>
        <v>0.95178690649855879</v>
      </c>
      <c r="CY449" s="12">
        <f t="shared" ca="1" si="1764"/>
        <v>0.93924743370775199</v>
      </c>
      <c r="CZ449" s="12">
        <f t="shared" ca="1" si="1765"/>
        <v>0.97614756612059994</v>
      </c>
      <c r="DA449" s="12">
        <f t="shared" ca="1" si="1766"/>
        <v>0.93079824781739295</v>
      </c>
      <c r="DB449" s="19"/>
      <c r="DC449" s="569">
        <f t="shared" ca="1" si="1696"/>
        <v>1990</v>
      </c>
      <c r="DD449" s="12">
        <f t="shared" ca="1" si="1726"/>
        <v>1.0691620318600623</v>
      </c>
      <c r="DE449" s="12">
        <f t="shared" ca="1" si="1727"/>
        <v>1.0501852853773999</v>
      </c>
      <c r="DF449" s="12">
        <f t="shared" ca="1" si="1728"/>
        <v>1.0025201334668394</v>
      </c>
      <c r="DG449" s="12">
        <f t="shared" ca="1" si="1729"/>
        <v>1.1100446939085347</v>
      </c>
      <c r="DH449" s="12">
        <f t="shared" ca="1" si="1730"/>
        <v>0.95241200323568775</v>
      </c>
      <c r="DI449" s="308"/>
      <c r="DJ449" s="569">
        <f t="shared" ca="1" si="1697"/>
        <v>1990</v>
      </c>
      <c r="DK449" s="12">
        <f t="shared" ca="1" si="1731"/>
        <v>1.0815157689009967</v>
      </c>
      <c r="DL449" s="12">
        <f t="shared" ca="1" si="1732"/>
        <v>1.0990303421773573</v>
      </c>
      <c r="DM449" s="12">
        <f t="shared" ca="1" si="1733"/>
        <v>1.0266702478626402</v>
      </c>
      <c r="DN449" s="12">
        <f t="shared" ca="1" si="1734"/>
        <v>1.1817955409134571</v>
      </c>
      <c r="DO449" s="12">
        <f t="shared" ca="1" si="1735"/>
        <v>0.94081289170504068</v>
      </c>
      <c r="DP449" s="308"/>
      <c r="DQ449" s="569">
        <f t="shared" ca="1" si="1698"/>
        <v>1990</v>
      </c>
      <c r="DR449" s="12">
        <f t="shared" ca="1" si="1736"/>
        <v>0.1423339011327156</v>
      </c>
      <c r="DS449" s="12">
        <f t="shared" ca="1" si="1737"/>
        <v>0.83370042762106755</v>
      </c>
      <c r="DT449" s="12">
        <f t="shared" ca="1" si="1738"/>
        <v>0.81078764301781336</v>
      </c>
      <c r="DU449" s="12">
        <f t="shared" ca="1" si="1739"/>
        <v>0.84452273149210089</v>
      </c>
      <c r="DV449" s="12">
        <f t="shared" ca="1" si="1740"/>
        <v>0.74587123232092056</v>
      </c>
      <c r="DW449" s="308"/>
      <c r="DX449" s="569">
        <f t="shared" ca="1" si="1699"/>
        <v>1990</v>
      </c>
      <c r="DY449" s="12">
        <f t="shared" ca="1" si="1741"/>
        <v>1.0318352430646074</v>
      </c>
      <c r="DZ449" s="12">
        <f t="shared" ca="1" si="1742"/>
        <v>1.020282109044349</v>
      </c>
      <c r="EA449" s="12">
        <f t="shared" ca="1" si="1743"/>
        <v>0.96882950327704553</v>
      </c>
      <c r="EB449" s="12">
        <f t="shared" ca="1" si="1744"/>
        <v>1.0661555663457203</v>
      </c>
      <c r="EC449" s="12">
        <f t="shared" ca="1" si="1745"/>
        <v>0.8930020094020098</v>
      </c>
      <c r="ED449" s="308"/>
      <c r="EE449" s="308"/>
      <c r="EF449" s="569">
        <f t="shared" ca="1" si="1700"/>
        <v>1990</v>
      </c>
      <c r="EG449" s="12">
        <f t="shared" ca="1" si="1746"/>
        <v>1.1213292412764175</v>
      </c>
      <c r="EH449" s="12">
        <f t="shared" ca="1" si="1747"/>
        <v>0.98344767057625726</v>
      </c>
      <c r="EI449" s="12">
        <f t="shared" ca="1" si="1748"/>
        <v>0.94539881169532691</v>
      </c>
      <c r="EJ449" s="12">
        <f t="shared" ca="1" si="1749"/>
        <v>1.0240911460483804</v>
      </c>
      <c r="EK449" s="12">
        <f t="shared" ca="1" si="1750"/>
        <v>0.90071048246038898</v>
      </c>
      <c r="EL449" s="308"/>
      <c r="EM449" s="569">
        <f t="shared" ca="1" si="1701"/>
        <v>1990</v>
      </c>
      <c r="EN449" s="12">
        <f t="shared" ca="1" si="1751"/>
        <v>1.099978677881754</v>
      </c>
      <c r="EO449" s="12">
        <f t="shared" ca="1" si="1752"/>
        <v>1.2468998825816762</v>
      </c>
      <c r="EP449" s="12">
        <f t="shared" ca="1" si="1753"/>
        <v>1.2603962963958386</v>
      </c>
      <c r="EQ449" s="12">
        <f t="shared" ca="1" si="1754"/>
        <v>1.2212561890798206</v>
      </c>
      <c r="ER449" s="12">
        <f t="shared" ca="1" si="1755"/>
        <v>1.2777608297524339</v>
      </c>
      <c r="ES449" s="308"/>
      <c r="ET449" s="308"/>
      <c r="EU449" s="569">
        <f t="shared" ca="1" si="1702"/>
        <v>1990</v>
      </c>
      <c r="EV449" s="12">
        <f t="shared" ca="1" si="1756"/>
        <v>1.2885955605830539</v>
      </c>
      <c r="EW449" s="12">
        <f t="shared" ca="1" si="1757"/>
        <v>1.08067188828887</v>
      </c>
      <c r="EX449" s="12">
        <f t="shared" ca="1" si="1758"/>
        <v>0.99375054989512346</v>
      </c>
      <c r="EY449" s="12">
        <f t="shared" ca="1" si="1759"/>
        <v>1.1781342007823024</v>
      </c>
      <c r="EZ449" s="12">
        <f t="shared" ca="1" si="1760"/>
        <v>0.8866805882237514</v>
      </c>
      <c r="FA449" s="308"/>
      <c r="FB449" s="308"/>
      <c r="FC449" s="308"/>
      <c r="FD449" s="308"/>
      <c r="FE449" s="308"/>
      <c r="FF449" s="308"/>
      <c r="FG449" s="308"/>
      <c r="FH449" s="308"/>
      <c r="FI449" s="308"/>
      <c r="FJ449" s="308"/>
      <c r="FK449" s="308"/>
      <c r="FL449" s="308"/>
      <c r="FM449" s="308"/>
      <c r="FN449" s="308"/>
      <c r="FO449" s="308"/>
      <c r="FP449" s="308"/>
      <c r="FQ449" s="308"/>
      <c r="FR449" s="308"/>
      <c r="FS449" s="308"/>
      <c r="FT449" s="308"/>
      <c r="FU449" s="308"/>
      <c r="FV449" s="3"/>
      <c r="FW449" s="308"/>
      <c r="FX449" s="308">
        <f>INDEX(FX386:FX447,base_row,1)</f>
        <v>0.6759273511301418</v>
      </c>
      <c r="FY449" s="308"/>
      <c r="FZ449" s="308"/>
      <c r="GA449" s="19"/>
      <c r="GB449" s="19">
        <f>INDEX(GB386:GB447,base_row,1)</f>
        <v>0.7365398463232613</v>
      </c>
      <c r="GC449" s="19"/>
      <c r="GD449" s="308"/>
      <c r="GE449" s="19"/>
      <c r="GF449" s="19">
        <f>INDEX(GF386:GF447,base_row,1)</f>
        <v>0.71582943248156894</v>
      </c>
      <c r="GG449" s="19"/>
      <c r="GH449" s="308"/>
      <c r="GI449" s="308"/>
      <c r="GJ449" s="308"/>
      <c r="GK449" s="308"/>
      <c r="GM449" s="3"/>
      <c r="GN449" s="3"/>
      <c r="GO449" s="3"/>
    </row>
    <row r="450" spans="4:197" x14ac:dyDescent="0.2">
      <c r="D450" s="5">
        <f t="shared" si="1761"/>
        <v>6</v>
      </c>
      <c r="E450" t="b">
        <f t="shared" si="1703"/>
        <v>1</v>
      </c>
      <c r="G450">
        <f t="shared" ca="1" si="1639"/>
        <v>1991</v>
      </c>
      <c r="H450" s="12">
        <f t="shared" ca="1" si="1640"/>
        <v>1.1221255098537275</v>
      </c>
      <c r="I450" s="12">
        <f t="shared" ca="1" si="1641"/>
        <v>0.9498053440449139</v>
      </c>
      <c r="J450" s="12">
        <f t="shared" ca="1" si="1642"/>
        <v>0.91315953116508508</v>
      </c>
      <c r="K450" s="12">
        <f t="shared" ca="1" si="1643"/>
        <v>1.0517140257293633</v>
      </c>
      <c r="L450" s="12">
        <f t="shared" ca="1" si="1644"/>
        <v>0.88598460526814871</v>
      </c>
      <c r="N450">
        <f t="shared" ca="1" si="1704"/>
        <v>1991</v>
      </c>
      <c r="O450" s="12">
        <f t="shared" ca="1" si="1645"/>
        <v>1.1431566189534828</v>
      </c>
      <c r="P450" s="12">
        <f t="shared" ca="1" si="1646"/>
        <v>0.98874182871957716</v>
      </c>
      <c r="Q450" s="12">
        <f t="shared" ca="1" si="1647"/>
        <v>0.96651946549217083</v>
      </c>
      <c r="R450" s="12">
        <f t="shared" ca="1" si="1648"/>
        <v>1.0199083660049642</v>
      </c>
      <c r="S450" s="12">
        <f t="shared" ca="1" si="1649"/>
        <v>0.93689180889286927</v>
      </c>
      <c r="U450">
        <f t="shared" ca="1" si="1705"/>
        <v>1991</v>
      </c>
      <c r="V450" s="12">
        <f t="shared" ca="1" si="1650"/>
        <v>0.98319957884865694</v>
      </c>
      <c r="W450" s="12">
        <f t="shared" ca="1" si="1651"/>
        <v>1.0050752320695604</v>
      </c>
      <c r="X450" s="12">
        <f t="shared" ca="1" si="1652"/>
        <v>1.1309749467203358</v>
      </c>
      <c r="Y450" s="12">
        <f t="shared" ca="1" si="1653"/>
        <v>0.89314564988572354</v>
      </c>
      <c r="Z450" s="12">
        <f t="shared" ca="1" si="1654"/>
        <v>1.348887863072082</v>
      </c>
      <c r="AB450" s="240">
        <f t="shared" ca="1" si="1706"/>
        <v>1991</v>
      </c>
      <c r="AC450" s="242">
        <f t="shared" ca="1" si="1655"/>
        <v>1.1221255098537275</v>
      </c>
      <c r="AD450" s="242">
        <f t="shared" ca="1" si="1656"/>
        <v>0.88935349783074469</v>
      </c>
      <c r="AE450" s="242">
        <f t="shared" ca="1" si="1657"/>
        <v>0.89116590899921078</v>
      </c>
      <c r="AF450" s="242">
        <f t="shared" ca="1" si="1658"/>
        <v>0.89116590899921078</v>
      </c>
      <c r="AG450" s="242">
        <f t="shared" ca="1" si="1659"/>
        <v>0.89116590899921078</v>
      </c>
      <c r="AH450" s="240"/>
      <c r="AI450" s="240">
        <f t="shared" ca="1" si="1707"/>
        <v>1991</v>
      </c>
      <c r="AJ450" s="242">
        <f t="shared" ca="1" si="1708"/>
        <v>1.1472963119447217</v>
      </c>
      <c r="AK450" s="242">
        <f t="shared" ca="1" si="1660"/>
        <v>0.87299170616456845</v>
      </c>
      <c r="AL450" s="242">
        <f t="shared" ca="1" si="1661"/>
        <v>0.87477077368056755</v>
      </c>
      <c r="AM450" s="242">
        <f t="shared" ca="1" si="1662"/>
        <v>0.87477077368056755</v>
      </c>
      <c r="AN450" s="242">
        <f t="shared" ca="1" si="1663"/>
        <v>0.87477077368056755</v>
      </c>
      <c r="AO450" s="240"/>
      <c r="AP450" s="240">
        <f t="shared" ca="1" si="1709"/>
        <v>1991</v>
      </c>
      <c r="AQ450" s="242">
        <f t="shared" ca="1" si="1664"/>
        <v>0.98319957884865694</v>
      </c>
      <c r="AR450" s="242">
        <f t="shared" ca="1" si="1665"/>
        <v>1.0150189937653915</v>
      </c>
      <c r="AS450" s="242">
        <f t="shared" ca="1" si="1666"/>
        <v>1.0170874983195342</v>
      </c>
      <c r="AT450" s="242">
        <f t="shared" ca="1" si="1667"/>
        <v>1.0170874983195342</v>
      </c>
      <c r="AU450" s="242">
        <f t="shared" ca="1" si="1668"/>
        <v>1.0170874983195342</v>
      </c>
      <c r="AV450" s="242"/>
      <c r="AX450">
        <f t="shared" ca="1" si="1710"/>
        <v>1991</v>
      </c>
      <c r="AY450" s="12">
        <f t="shared" ca="1" si="1669"/>
        <v>1.0533971321949593</v>
      </c>
      <c r="AZ450" s="12">
        <f t="shared" ca="1" si="1670"/>
        <v>1.1844671506833691</v>
      </c>
      <c r="BA450" s="12">
        <f t="shared" ca="1" si="1671"/>
        <v>1.1946637660297448</v>
      </c>
      <c r="BB450" s="12">
        <f t="shared" ca="1" si="1672"/>
        <v>1.1629982674244823</v>
      </c>
      <c r="BC450" s="12">
        <f t="shared" ca="1" si="1673"/>
        <v>1.2012605289110136</v>
      </c>
      <c r="BE450">
        <f t="shared" ca="1" si="1711"/>
        <v>1991</v>
      </c>
      <c r="BF450" s="12">
        <f t="shared" ca="1" si="1674"/>
        <v>1.1670098882784181</v>
      </c>
      <c r="BG450" s="12">
        <f t="shared" ca="1" si="1675"/>
        <v>0.99081083971921768</v>
      </c>
      <c r="BH450" s="12">
        <f t="shared" ca="1" si="1676"/>
        <v>0.97323704877817141</v>
      </c>
      <c r="BI450" s="12">
        <f t="shared" ca="1" si="1677"/>
        <v>1.0928790114490925</v>
      </c>
      <c r="BJ450" s="12">
        <f t="shared" ca="1" si="1678"/>
        <v>0.96302649088322989</v>
      </c>
      <c r="BL450">
        <f t="shared" ca="1" si="1712"/>
        <v>1991</v>
      </c>
      <c r="BM450" s="12">
        <f t="shared" ca="1" si="1679"/>
        <v>1.2069604143097576</v>
      </c>
      <c r="BN450" s="12">
        <f t="shared" ca="1" si="1680"/>
        <v>1.1319278043959478</v>
      </c>
      <c r="BO450" s="12">
        <f t="shared" ca="1" si="1681"/>
        <v>1.1544710761373282</v>
      </c>
      <c r="BP450" s="12">
        <f t="shared" ca="1" si="1682"/>
        <v>1.1178325993200195</v>
      </c>
      <c r="BQ450" s="12">
        <f t="shared" ca="1" si="1683"/>
        <v>1.1971079503081454</v>
      </c>
      <c r="BS450">
        <f t="shared" ca="1" si="1713"/>
        <v>1991</v>
      </c>
      <c r="BT450" s="12">
        <f t="shared" ca="1" si="1684"/>
        <v>1.1416252337024544</v>
      </c>
      <c r="BU450" s="12">
        <f t="shared" ca="1" si="1685"/>
        <v>0.98502533901645029</v>
      </c>
      <c r="BV450" s="12">
        <f t="shared" ca="1" si="1686"/>
        <v>0.99689264747073958</v>
      </c>
      <c r="BW450" s="12">
        <f t="shared" ca="1" si="1687"/>
        <v>0.87392939912993794</v>
      </c>
      <c r="BX450" s="12">
        <f t="shared" ca="1" si="1688"/>
        <v>1.0027444040284641</v>
      </c>
      <c r="BZ450">
        <f t="shared" ca="1" si="1714"/>
        <v>1991</v>
      </c>
      <c r="CA450" s="12">
        <f t="shared" ca="1" si="1689"/>
        <v>1.1472963119447217</v>
      </c>
      <c r="CB450" s="12">
        <f t="shared" ca="1" si="1690"/>
        <v>1.0731203415714001</v>
      </c>
      <c r="CC450" s="12">
        <f t="shared" ca="1" si="1691"/>
        <v>1.1078457594428166</v>
      </c>
      <c r="CD450" s="12">
        <f t="shared" ca="1" si="1692"/>
        <v>0.99256776040288552</v>
      </c>
      <c r="CE450" s="12">
        <f t="shared" ca="1" si="1693"/>
        <v>1.1332113062734128</v>
      </c>
      <c r="CH450" s="569">
        <f t="shared" ca="1" si="1715"/>
        <v>1991</v>
      </c>
      <c r="CI450" s="12">
        <f t="shared" ca="1" si="1716"/>
        <v>1.0539821309730781</v>
      </c>
      <c r="CJ450" s="12">
        <f t="shared" ca="1" si="1717"/>
        <v>1.0214419559898174</v>
      </c>
      <c r="CK450" s="12">
        <f t="shared" ca="1" si="1718"/>
        <v>1.0066055934805591</v>
      </c>
      <c r="CL450" s="12">
        <f t="shared" ca="1" si="1719"/>
        <v>1.0433656431156604</v>
      </c>
      <c r="CM450" s="12">
        <f t="shared" ca="1" si="1720"/>
        <v>0.98573005059202445</v>
      </c>
      <c r="CN450" s="19"/>
      <c r="CO450" s="569">
        <f t="shared" ca="1" si="1694"/>
        <v>1991</v>
      </c>
      <c r="CP450" s="12">
        <f t="shared" ca="1" si="1721"/>
        <v>1.0388956981384874</v>
      </c>
      <c r="CQ450" s="12">
        <f t="shared" ca="1" si="1722"/>
        <v>0.98191395696676731</v>
      </c>
      <c r="CR450" s="12">
        <f t="shared" ca="1" si="1723"/>
        <v>0.96869823701468083</v>
      </c>
      <c r="CS450" s="12">
        <f t="shared" ca="1" si="1724"/>
        <v>1.0355513590564087</v>
      </c>
      <c r="CT450" s="12">
        <f t="shared" ca="1" si="1725"/>
        <v>0.95988200125976297</v>
      </c>
      <c r="CU450" s="19"/>
      <c r="CV450" s="569">
        <f t="shared" ca="1" si="1695"/>
        <v>1991</v>
      </c>
      <c r="CW450" s="12">
        <f t="shared" ca="1" si="1762"/>
        <v>1.0958501210554423</v>
      </c>
      <c r="CX450" s="12">
        <f t="shared" ca="1" si="1763"/>
        <v>0.92171149232446847</v>
      </c>
      <c r="CY450" s="12">
        <f t="shared" ca="1" si="1764"/>
        <v>0.88493404044327173</v>
      </c>
      <c r="CZ450" s="12">
        <f t="shared" ca="1" si="1765"/>
        <v>1.0120391073701296</v>
      </c>
      <c r="DA450" s="12">
        <f t="shared" ca="1" si="1766"/>
        <v>0.85583023327921892</v>
      </c>
      <c r="DB450" s="19"/>
      <c r="DC450" s="569">
        <f t="shared" ca="1" si="1696"/>
        <v>1991</v>
      </c>
      <c r="DD450" s="12">
        <f t="shared" ca="1" si="1726"/>
        <v>1.0230861248152463</v>
      </c>
      <c r="DE450" s="12">
        <f t="shared" ca="1" si="1727"/>
        <v>1.069971794498827</v>
      </c>
      <c r="DF450" s="12">
        <f t="shared" ca="1" si="1728"/>
        <v>1.0241929105233549</v>
      </c>
      <c r="DG450" s="12">
        <f t="shared" ca="1" si="1729"/>
        <v>1.1373944635328821</v>
      </c>
      <c r="DH450" s="12">
        <f t="shared" ca="1" si="1730"/>
        <v>0.97143921278891243</v>
      </c>
      <c r="DI450" s="308"/>
      <c r="DJ450" s="569">
        <f t="shared" ca="1" si="1697"/>
        <v>1991</v>
      </c>
      <c r="DK450" s="12">
        <f t="shared" ca="1" si="1731"/>
        <v>1.0106703342514058</v>
      </c>
      <c r="DL450" s="12">
        <f t="shared" ca="1" si="1732"/>
        <v>1.1354672504131225</v>
      </c>
      <c r="DM450" s="12">
        <f t="shared" ca="1" si="1733"/>
        <v>1.0523076613220264</v>
      </c>
      <c r="DN450" s="12">
        <f t="shared" ca="1" si="1734"/>
        <v>1.2424498159526274</v>
      </c>
      <c r="DO450" s="12">
        <f t="shared" ca="1" si="1735"/>
        <v>0.94706948662059365</v>
      </c>
      <c r="DP450" s="308"/>
      <c r="DQ450" s="569">
        <f t="shared" ca="1" si="1698"/>
        <v>1991</v>
      </c>
      <c r="DR450" s="12">
        <f t="shared" ca="1" si="1736"/>
        <v>0.1473316239793139</v>
      </c>
      <c r="DS450" s="12">
        <f t="shared" ca="1" si="1737"/>
        <v>0.79083967684234291</v>
      </c>
      <c r="DT450" s="12">
        <f t="shared" ca="1" si="1738"/>
        <v>0.76980968662138283</v>
      </c>
      <c r="DU450" s="12">
        <f t="shared" ca="1" si="1739"/>
        <v>0.80792127622795862</v>
      </c>
      <c r="DV450" s="12">
        <f t="shared" ca="1" si="1740"/>
        <v>0.69647157739728549</v>
      </c>
      <c r="DW450" s="308"/>
      <c r="DX450" s="569">
        <f t="shared" ca="1" si="1699"/>
        <v>1991</v>
      </c>
      <c r="DY450" s="12">
        <f t="shared" ca="1" si="1741"/>
        <v>0.97207912797803753</v>
      </c>
      <c r="DZ450" s="12">
        <f t="shared" ca="1" si="1742"/>
        <v>1.0300719672938363</v>
      </c>
      <c r="EA450" s="12">
        <f t="shared" ca="1" si="1743"/>
        <v>0.98409609497536177</v>
      </c>
      <c r="EB450" s="12">
        <f t="shared" ca="1" si="1744"/>
        <v>1.0801812632606298</v>
      </c>
      <c r="EC450" s="12">
        <f t="shared" ca="1" si="1745"/>
        <v>0.90923539189224289</v>
      </c>
      <c r="ED450" s="308"/>
      <c r="EE450" s="308"/>
      <c r="EF450" s="569">
        <f t="shared" ca="1" si="1700"/>
        <v>1991</v>
      </c>
      <c r="EG450" s="12">
        <f t="shared" ca="1" si="1746"/>
        <v>1.0539821309730781</v>
      </c>
      <c r="EH450" s="12">
        <f t="shared" ca="1" si="1747"/>
        <v>1.0214419559898174</v>
      </c>
      <c r="EI450" s="12">
        <f t="shared" ca="1" si="1748"/>
        <v>1.0066055934805591</v>
      </c>
      <c r="EJ450" s="12">
        <f t="shared" ca="1" si="1749"/>
        <v>1.0433656431156604</v>
      </c>
      <c r="EK450" s="12">
        <f t="shared" ca="1" si="1750"/>
        <v>0.98573005059202445</v>
      </c>
      <c r="EL450" s="308"/>
      <c r="EM450" s="569">
        <f t="shared" ca="1" si="1701"/>
        <v>1991</v>
      </c>
      <c r="EN450" s="12">
        <f t="shared" ca="1" si="1751"/>
        <v>1.0145802600793612</v>
      </c>
      <c r="EO450" s="12">
        <f t="shared" ca="1" si="1752"/>
        <v>1.3566075268692541</v>
      </c>
      <c r="EP450" s="12">
        <f t="shared" ca="1" si="1753"/>
        <v>1.4139079766109814</v>
      </c>
      <c r="EQ450" s="12">
        <f t="shared" ca="1" si="1754"/>
        <v>1.2798158400664383</v>
      </c>
      <c r="ER450" s="12">
        <f t="shared" ca="1" si="1755"/>
        <v>1.473398037767045</v>
      </c>
      <c r="ES450" s="308"/>
      <c r="ET450" s="308"/>
      <c r="EU450" s="569">
        <f t="shared" ca="1" si="1702"/>
        <v>1991</v>
      </c>
      <c r="EV450" s="12">
        <f t="shared" ca="1" si="1756"/>
        <v>1.2930123227992998</v>
      </c>
      <c r="EW450" s="12">
        <f t="shared" ca="1" si="1757"/>
        <v>1.0160498324059977</v>
      </c>
      <c r="EX450" s="12">
        <f t="shared" ca="1" si="1758"/>
        <v>0.91974904973672489</v>
      </c>
      <c r="EY450" s="12">
        <f t="shared" ca="1" si="1759"/>
        <v>1.1352072535180475</v>
      </c>
      <c r="EZ450" s="12">
        <f t="shared" ca="1" si="1760"/>
        <v>0.79463436896296991</v>
      </c>
      <c r="FA450" s="308"/>
      <c r="FB450" s="308"/>
      <c r="FC450" s="308"/>
      <c r="FD450" s="308"/>
      <c r="FE450" s="308"/>
      <c r="FF450" s="308"/>
      <c r="FG450" s="308"/>
      <c r="FH450" s="308"/>
      <c r="FI450" s="308"/>
      <c r="FJ450" s="308"/>
      <c r="FK450" s="308"/>
      <c r="FL450" s="308"/>
      <c r="FM450" s="308"/>
      <c r="FN450" s="308"/>
      <c r="FO450" s="308"/>
      <c r="FP450" s="308"/>
      <c r="FQ450" s="308"/>
      <c r="FR450" s="308"/>
      <c r="FS450" s="308"/>
      <c r="FT450" s="308"/>
      <c r="FU450" s="308"/>
      <c r="FV450" s="3"/>
      <c r="FW450" s="308"/>
      <c r="FX450" s="308"/>
      <c r="FY450" s="308"/>
      <c r="FZ450" s="308"/>
      <c r="GA450" s="308"/>
      <c r="GB450" s="308"/>
      <c r="GC450" s="308"/>
      <c r="GD450" s="308"/>
      <c r="GE450" s="308"/>
      <c r="GF450" s="308"/>
      <c r="GG450" s="308"/>
      <c r="GH450" s="308"/>
      <c r="GI450" s="308"/>
      <c r="GJ450" s="308"/>
      <c r="GK450" s="308"/>
    </row>
    <row r="451" spans="4:197" x14ac:dyDescent="0.2">
      <c r="D451" s="5">
        <f t="shared" si="1761"/>
        <v>7</v>
      </c>
      <c r="E451" t="b">
        <f t="shared" si="1703"/>
        <v>1</v>
      </c>
      <c r="G451">
        <f t="shared" ca="1" si="1639"/>
        <v>1992</v>
      </c>
      <c r="H451" s="12">
        <f t="shared" ca="1" si="1640"/>
        <v>1.1462624204725109</v>
      </c>
      <c r="I451" s="12">
        <f t="shared" ca="1" si="1641"/>
        <v>0.97858412118394222</v>
      </c>
      <c r="J451" s="12">
        <f t="shared" ca="1" si="1642"/>
        <v>0.94885646000719381</v>
      </c>
      <c r="K451" s="12">
        <f t="shared" ca="1" si="1643"/>
        <v>1.0694567171054892</v>
      </c>
      <c r="L451" s="12">
        <f t="shared" ca="1" si="1644"/>
        <v>0.92520292888137934</v>
      </c>
      <c r="N451">
        <f t="shared" ca="1" si="1704"/>
        <v>1992</v>
      </c>
      <c r="O451" s="12">
        <f t="shared" ca="1" si="1645"/>
        <v>1.2123799801193793</v>
      </c>
      <c r="P451" s="12">
        <f t="shared" ca="1" si="1646"/>
        <v>0.97192674554710234</v>
      </c>
      <c r="Q451" s="12">
        <f t="shared" ca="1" si="1647"/>
        <v>0.94578526007283015</v>
      </c>
      <c r="R451" s="12">
        <f t="shared" ca="1" si="1648"/>
        <v>1.0148853117778074</v>
      </c>
      <c r="S451" s="12">
        <f t="shared" ca="1" si="1649"/>
        <v>0.9074388513016205</v>
      </c>
      <c r="U451">
        <f t="shared" ca="1" si="1705"/>
        <v>1992</v>
      </c>
      <c r="V451" s="12">
        <f t="shared" ca="1" si="1650"/>
        <v>1.030508769019814</v>
      </c>
      <c r="W451" s="12">
        <f t="shared" ca="1" si="1651"/>
        <v>1.2226966467212048</v>
      </c>
      <c r="X451" s="12">
        <f t="shared" ca="1" si="1652"/>
        <v>1.26277311032073</v>
      </c>
      <c r="Y451" s="12">
        <f t="shared" ca="1" si="1653"/>
        <v>1.1988263294696542</v>
      </c>
      <c r="Z451" s="12">
        <f t="shared" ca="1" si="1654"/>
        <v>1.3213648384720953</v>
      </c>
      <c r="AB451" s="240">
        <f t="shared" ca="1" si="1706"/>
        <v>1992</v>
      </c>
      <c r="AC451" s="242">
        <f t="shared" ca="1" si="1655"/>
        <v>1.1462624204725109</v>
      </c>
      <c r="AD451" s="242">
        <f t="shared" ca="1" si="1656"/>
        <v>0.86741852555825083</v>
      </c>
      <c r="AE451" s="242">
        <f t="shared" ca="1" si="1657"/>
        <v>0.87240057960530637</v>
      </c>
      <c r="AF451" s="242">
        <f t="shared" ca="1" si="1658"/>
        <v>0.87240057960530637</v>
      </c>
      <c r="AG451" s="242">
        <f t="shared" ca="1" si="1659"/>
        <v>0.87240057960530637</v>
      </c>
      <c r="AH451" s="240"/>
      <c r="AI451" s="240">
        <f t="shared" ca="1" si="1707"/>
        <v>1992</v>
      </c>
      <c r="AJ451" s="242">
        <f t="shared" ca="1" si="1708"/>
        <v>1.1697883320832101</v>
      </c>
      <c r="AK451" s="242">
        <f t="shared" ca="1" si="1660"/>
        <v>0.82011355760855831</v>
      </c>
      <c r="AL451" s="242">
        <f t="shared" ca="1" si="1661"/>
        <v>0.82482391362280083</v>
      </c>
      <c r="AM451" s="242">
        <f t="shared" ca="1" si="1662"/>
        <v>0.82482391362280083</v>
      </c>
      <c r="AN451" s="242">
        <f t="shared" ca="1" si="1663"/>
        <v>0.82482391362280083</v>
      </c>
      <c r="AO451" s="240"/>
      <c r="AP451" s="240">
        <f t="shared" ca="1" si="1709"/>
        <v>1992</v>
      </c>
      <c r="AQ451" s="242">
        <f t="shared" ca="1" si="1664"/>
        <v>1.030508769019814</v>
      </c>
      <c r="AR451" s="242">
        <f t="shared" ca="1" si="1665"/>
        <v>0.964852787827155</v>
      </c>
      <c r="AS451" s="242">
        <f t="shared" ca="1" si="1666"/>
        <v>0.97039445957472725</v>
      </c>
      <c r="AT451" s="242">
        <f t="shared" ca="1" si="1667"/>
        <v>0.97039445957472725</v>
      </c>
      <c r="AU451" s="242">
        <f t="shared" ca="1" si="1668"/>
        <v>0.97039445957472725</v>
      </c>
      <c r="AV451" s="242"/>
      <c r="AX451">
        <f t="shared" ca="1" si="1710"/>
        <v>1992</v>
      </c>
      <c r="AY451" s="12">
        <f t="shared" ca="1" si="1669"/>
        <v>1.104233312688935</v>
      </c>
      <c r="AZ451" s="12">
        <f t="shared" ca="1" si="1670"/>
        <v>1.0443018927853134</v>
      </c>
      <c r="BA451" s="12">
        <f t="shared" ca="1" si="1671"/>
        <v>1.0430400280067793</v>
      </c>
      <c r="BB451" s="12">
        <f t="shared" ca="1" si="1672"/>
        <v>1.0588521571173293</v>
      </c>
      <c r="BC451" s="12">
        <f t="shared" ca="1" si="1673"/>
        <v>1.0397459422988422</v>
      </c>
      <c r="BE451">
        <f t="shared" ca="1" si="1711"/>
        <v>1992</v>
      </c>
      <c r="BF451" s="12">
        <f t="shared" ca="1" si="1674"/>
        <v>1.2030575936339658</v>
      </c>
      <c r="BG451" s="12">
        <f t="shared" ca="1" si="1675"/>
        <v>0.99856534695223398</v>
      </c>
      <c r="BH451" s="12">
        <f t="shared" ca="1" si="1676"/>
        <v>0.9868863884389879</v>
      </c>
      <c r="BI451" s="12">
        <f t="shared" ca="1" si="1677"/>
        <v>1.0751441587640549</v>
      </c>
      <c r="BJ451" s="12">
        <f t="shared" ca="1" si="1678"/>
        <v>0.97935423957194512</v>
      </c>
      <c r="BL451">
        <f t="shared" ca="1" si="1712"/>
        <v>1992</v>
      </c>
      <c r="BM451" s="12">
        <f t="shared" ca="1" si="1679"/>
        <v>1.2688176213327167</v>
      </c>
      <c r="BN451" s="12">
        <f t="shared" ca="1" si="1680"/>
        <v>1.0807002933483538</v>
      </c>
      <c r="BO451" s="12">
        <f t="shared" ca="1" si="1681"/>
        <v>1.0998929373546864</v>
      </c>
      <c r="BP451" s="12">
        <f t="shared" ca="1" si="1682"/>
        <v>1.0766034027562938</v>
      </c>
      <c r="BQ451" s="12">
        <f t="shared" ca="1" si="1683"/>
        <v>1.1269954001868598</v>
      </c>
      <c r="BS451">
        <f t="shared" ca="1" si="1713"/>
        <v>1992</v>
      </c>
      <c r="BT451" s="12">
        <f t="shared" ca="1" si="1684"/>
        <v>1.1139847463998471</v>
      </c>
      <c r="BU451" s="12">
        <f t="shared" ca="1" si="1685"/>
        <v>1.038954661867675</v>
      </c>
      <c r="BV451" s="12">
        <f t="shared" ca="1" si="1686"/>
        <v>1.0540288803413012</v>
      </c>
      <c r="BW451" s="12">
        <f t="shared" ca="1" si="1687"/>
        <v>0.90327919270947232</v>
      </c>
      <c r="BX451" s="12">
        <f t="shared" ca="1" si="1688"/>
        <v>1.0612029789852273</v>
      </c>
      <c r="BZ451">
        <f t="shared" ca="1" si="1714"/>
        <v>1992</v>
      </c>
      <c r="CA451" s="12">
        <f t="shared" ca="1" si="1689"/>
        <v>1.1697883320832101</v>
      </c>
      <c r="CB451" s="12">
        <f t="shared" ca="1" si="1690"/>
        <v>1.0613420932831601</v>
      </c>
      <c r="CC451" s="12">
        <f t="shared" ca="1" si="1691"/>
        <v>1.1029159026459994</v>
      </c>
      <c r="CD451" s="12">
        <f t="shared" ca="1" si="1692"/>
        <v>0.97076989864117169</v>
      </c>
      <c r="CE451" s="12">
        <f t="shared" ca="1" si="1693"/>
        <v>1.1319930525009296</v>
      </c>
      <c r="CH451">
        <f t="shared" ref="CH451:CH505" ca="1" si="1767">$G451</f>
        <v>1992</v>
      </c>
      <c r="CI451" s="12">
        <f t="shared" ca="1" si="1716"/>
        <v>1.1198019636577352</v>
      </c>
      <c r="CJ451" s="12">
        <f t="shared" ca="1" si="1717"/>
        <v>0.99160236348097985</v>
      </c>
      <c r="CK451" s="12">
        <f t="shared" ca="1" si="1718"/>
        <v>0.9811189395048957</v>
      </c>
      <c r="CL451" s="12">
        <f t="shared" ca="1" si="1719"/>
        <v>1.0151569205547286</v>
      </c>
      <c r="CM451" s="12">
        <f t="shared" ca="1" si="1720"/>
        <v>0.96178922313350079</v>
      </c>
      <c r="CO451">
        <f t="shared" ref="CO451:CO505" ca="1" si="1768">$G451</f>
        <v>1992</v>
      </c>
      <c r="CP451" s="12">
        <f t="shared" ca="1" si="1721"/>
        <v>1.0757225286416361</v>
      </c>
      <c r="CQ451" s="12">
        <f t="shared" ca="1" si="1722"/>
        <v>0.99194238256815181</v>
      </c>
      <c r="CR451" s="12">
        <f t="shared" ca="1" si="1723"/>
        <v>0.98585866196639738</v>
      </c>
      <c r="CS451" s="12">
        <f t="shared" ref="CS451:CS482" ca="1" si="1769">IF($E451,OFFSET(BJ$230,$D$438+$D451,0),"")</f>
        <v>1.0258051785159481</v>
      </c>
      <c r="CT451" s="12">
        <f t="shared" ref="CT451:CT482" ca="1" si="1770">IF($E451,OFFSET(BJ$305,$D$438+$D451,0),"")</f>
        <v>0.98059072687626447</v>
      </c>
      <c r="CV451" s="569">
        <f t="shared" ca="1" si="1695"/>
        <v>1992</v>
      </c>
      <c r="CW451" s="12">
        <f t="shared" ca="1" si="1762"/>
        <v>1.1254381003926435</v>
      </c>
      <c r="CX451" s="12">
        <f t="shared" ca="1" si="1763"/>
        <v>0.89788363105576108</v>
      </c>
      <c r="CY451" s="12">
        <f t="shared" ca="1" si="1764"/>
        <v>0.87548490459889083</v>
      </c>
      <c r="CZ451" s="12">
        <f t="shared" ca="1" si="1765"/>
        <v>0.96083870294630869</v>
      </c>
      <c r="DA451" s="12">
        <f t="shared" ca="1" si="1766"/>
        <v>0.85594106934602709</v>
      </c>
      <c r="DC451">
        <f t="shared" ref="DC451:DC505" ca="1" si="1771">$G451</f>
        <v>1992</v>
      </c>
      <c r="DD451" s="12">
        <f t="shared" ca="1" si="1726"/>
        <v>1.0540328350144532</v>
      </c>
      <c r="DE451" s="12">
        <f t="shared" ca="1" si="1727"/>
        <v>1.019998419098874</v>
      </c>
      <c r="DF451" s="12">
        <f t="shared" ca="1" si="1728"/>
        <v>0.99467324460453921</v>
      </c>
      <c r="DG451" s="12">
        <f t="shared" ref="DG451:DG482" ca="1" si="1772">IF($E451,OFFSET(BL$230,$D$438+$D451,0),"")</f>
        <v>1.0663206272275665</v>
      </c>
      <c r="DH451" s="12">
        <f t="shared" ref="DH451:DH482" ca="1" si="1773">IF($E451,OFFSET(BL$305,$D$438+$D451,0),"")</f>
        <v>0.96128444148413494</v>
      </c>
      <c r="DJ451">
        <f t="shared" ref="DJ451:DJ505" ca="1" si="1774">$G451</f>
        <v>1992</v>
      </c>
      <c r="DK451" s="12">
        <f t="shared" ca="1" si="1731"/>
        <v>1.0071018847037116</v>
      </c>
      <c r="DL451" s="12">
        <f t="shared" ca="1" si="1732"/>
        <v>1.0636220177324853</v>
      </c>
      <c r="DM451" s="12">
        <f t="shared" ca="1" si="1733"/>
        <v>0.99195311523890906</v>
      </c>
      <c r="DN451" s="12">
        <f t="shared" ref="DN451:DN482" ca="1" si="1775">IF($E451,OFFSET(BM$230,$D$438+$D451,0),"")</f>
        <v>1.1642096853033783</v>
      </c>
      <c r="DO451" s="12">
        <f t="shared" ref="DO451:DO482" ca="1" si="1776">IF($E451,OFFSET(BM$305,$D$438+$D451,0),"")</f>
        <v>0.89661409349945131</v>
      </c>
      <c r="DQ451">
        <f t="shared" ref="DQ451:DQ505" ca="1" si="1777">$G451</f>
        <v>1992</v>
      </c>
      <c r="DR451" s="12">
        <f t="shared" ca="1" si="1736"/>
        <v>0.16473802317712358</v>
      </c>
      <c r="DS451" s="12">
        <f t="shared" ca="1" si="1737"/>
        <v>0.69132279330877788</v>
      </c>
      <c r="DT451" s="12">
        <f t="shared" ca="1" si="1738"/>
        <v>0.68902585088013923</v>
      </c>
      <c r="DU451" s="12">
        <f t="shared" ref="DU451:DU482" ca="1" si="1778">IF($E451,OFFSET(BN$230,$D$438+$D451,0),"")</f>
        <v>0.70035522798954442</v>
      </c>
      <c r="DV451" s="12">
        <f t="shared" ref="DV451:DV482" ca="1" si="1779">IF($E451,OFFSET(BN$305,$D$438+$D451,0),"")</f>
        <v>0.6672247372433785</v>
      </c>
      <c r="DX451">
        <f t="shared" ref="DX451:DX505" ca="1" si="1780">$G451</f>
        <v>1992</v>
      </c>
      <c r="DY451" s="12">
        <f t="shared" ca="1" si="1741"/>
        <v>1.0397100799364809</v>
      </c>
      <c r="DZ451" s="12">
        <f t="shared" ca="1" si="1742"/>
        <v>0.93364459558363033</v>
      </c>
      <c r="EA451" s="12">
        <f t="shared" ca="1" si="1743"/>
        <v>0.91383241093821121</v>
      </c>
      <c r="EB451" s="12">
        <f t="shared" ref="EB451:EB482" ca="1" si="1781">IF($E451,OFFSET(BO$230,$D$438+$D451,0),"")</f>
        <v>0.9637877477908029</v>
      </c>
      <c r="EC451" s="12">
        <f t="shared" ref="EC451:EC482" ca="1" si="1782">IF($E451,OFFSET(BO$305,$D$438+$D451,0),"")</f>
        <v>0.87491181886060498</v>
      </c>
      <c r="EF451">
        <f t="shared" ref="EF451:EF475" ca="1" si="1783">$G451</f>
        <v>1992</v>
      </c>
      <c r="EG451" s="12">
        <f t="shared" ca="1" si="1746"/>
        <v>1.1198019636577352</v>
      </c>
      <c r="EH451" s="12">
        <f t="shared" ca="1" si="1747"/>
        <v>0.99160236348097985</v>
      </c>
      <c r="EI451" s="12">
        <f t="shared" ca="1" si="1748"/>
        <v>0.9811189395048957</v>
      </c>
      <c r="EJ451" s="12">
        <f t="shared" ref="EJ451:EJ482" ca="1" si="1784">IF($E451,OFFSET(BP$230,$D$438+$D451,0),"")</f>
        <v>1.0151569205547286</v>
      </c>
      <c r="EK451" s="12">
        <f t="shared" ref="EK451:EK482" ca="1" si="1785">IF($E451,OFFSET(BP$305,$D$438+$D451,0),"")</f>
        <v>0.96178922313350079</v>
      </c>
      <c r="EM451">
        <f t="shared" ref="EM451:EM475" ca="1" si="1786">$G451</f>
        <v>1992</v>
      </c>
      <c r="EN451" s="12">
        <f t="shared" ca="1" si="1751"/>
        <v>1.0908924224440153</v>
      </c>
      <c r="EO451" s="12">
        <f t="shared" ca="1" si="1752"/>
        <v>1.2488984985764464</v>
      </c>
      <c r="EP451" s="12">
        <f t="shared" ca="1" si="1753"/>
        <v>1.2720360109440845</v>
      </c>
      <c r="EQ451" s="12">
        <f t="shared" ref="EQ451:EQ482" ca="1" si="1787">IF($E451,OFFSET(BQ$230,$D$438+$D451,0),"")</f>
        <v>1.2290869393728789</v>
      </c>
      <c r="ER451" s="12">
        <f t="shared" ref="ER451:ER482" ca="1" si="1788">IF($E451,OFFSET(BQ$305,$D$438+$D451,0),"")</f>
        <v>1.2910903937006633</v>
      </c>
      <c r="EU451">
        <f t="shared" ref="EU451:EU475" ca="1" si="1789">$G451</f>
        <v>1992</v>
      </c>
      <c r="EV451" s="12">
        <f t="shared" ca="1" si="1756"/>
        <v>1.3333852619309028</v>
      </c>
      <c r="EW451" s="12">
        <f t="shared" ca="1" si="1757"/>
        <v>0.97449095009066988</v>
      </c>
      <c r="EX451" s="12">
        <f t="shared" ca="1" si="1758"/>
        <v>0.92711227580357725</v>
      </c>
      <c r="EY451" s="12">
        <f t="shared" ref="EY451:EY482" ca="1" si="1790">IF($E451,OFFSET(BR$230,$D$438+$D451,0),"")</f>
        <v>1.0421491456499514</v>
      </c>
      <c r="EZ451" s="12">
        <f t="shared" ref="EZ451:EZ482" ca="1" si="1791">IF($E451,OFFSET(BR$305,$D$438+$D451,0),"")</f>
        <v>0.86031137894541487</v>
      </c>
    </row>
    <row r="452" spans="4:197" x14ac:dyDescent="0.2">
      <c r="D452" s="5">
        <f t="shared" si="1761"/>
        <v>8</v>
      </c>
      <c r="E452" t="b">
        <f t="shared" si="1703"/>
        <v>1</v>
      </c>
      <c r="G452">
        <f t="shared" ca="1" si="1639"/>
        <v>1993</v>
      </c>
      <c r="H452" s="12">
        <f t="shared" ca="1" si="1640"/>
        <v>1.1553739704344796</v>
      </c>
      <c r="I452" s="12">
        <f t="shared" ca="1" si="1641"/>
        <v>1.0253370566892772</v>
      </c>
      <c r="J452" s="12">
        <f t="shared" ca="1" si="1642"/>
        <v>1.0029865316443198</v>
      </c>
      <c r="K452" s="12">
        <f t="shared" ca="1" si="1643"/>
        <v>1.0951224767673262</v>
      </c>
      <c r="L452" s="12">
        <f t="shared" ca="1" si="1644"/>
        <v>0.98491575386814079</v>
      </c>
      <c r="N452">
        <f t="shared" ca="1" si="1704"/>
        <v>1993</v>
      </c>
      <c r="O452" s="12">
        <f t="shared" ca="1" si="1645"/>
        <v>1.2735856273492583</v>
      </c>
      <c r="P452" s="12">
        <f t="shared" ca="1" si="1646"/>
        <v>0.96954329351040558</v>
      </c>
      <c r="Q452" s="12">
        <f t="shared" ca="1" si="1647"/>
        <v>0.94230896017129662</v>
      </c>
      <c r="R452" s="12">
        <f t="shared" ca="1" si="1648"/>
        <v>1.0122856977739114</v>
      </c>
      <c r="S452" s="12">
        <f t="shared" ca="1" si="1649"/>
        <v>0.90347604299719397</v>
      </c>
      <c r="U452">
        <f t="shared" ca="1" si="1705"/>
        <v>1993</v>
      </c>
      <c r="V452" s="12">
        <f t="shared" ca="1" si="1650"/>
        <v>1.0414244192397699</v>
      </c>
      <c r="W452" s="12">
        <f t="shared" ca="1" si="1651"/>
        <v>1.3250336065979833</v>
      </c>
      <c r="X452" s="12">
        <f t="shared" ca="1" si="1652"/>
        <v>1.3354667408731704</v>
      </c>
      <c r="Y452" s="12">
        <f t="shared" ca="1" si="1653"/>
        <v>1.3276940981081646</v>
      </c>
      <c r="Z452" s="12">
        <f t="shared" ca="1" si="1654"/>
        <v>1.3425884843893219</v>
      </c>
      <c r="AB452" s="240">
        <f t="shared" ca="1" si="1706"/>
        <v>1993</v>
      </c>
      <c r="AC452" s="242">
        <f t="shared" ca="1" si="1655"/>
        <v>1.1553739704344796</v>
      </c>
      <c r="AD452" s="242">
        <f t="shared" ca="1" si="1656"/>
        <v>0.86127499157676335</v>
      </c>
      <c r="AE452" s="242">
        <f t="shared" ca="1" si="1657"/>
        <v>0.86552062413518716</v>
      </c>
      <c r="AF452" s="242">
        <f t="shared" ca="1" si="1658"/>
        <v>0.86552062413518716</v>
      </c>
      <c r="AG452" s="242">
        <f t="shared" ca="1" si="1659"/>
        <v>0.86552062413518716</v>
      </c>
      <c r="AH452" s="240"/>
      <c r="AI452" s="240">
        <f t="shared" ca="1" si="1707"/>
        <v>1993</v>
      </c>
      <c r="AJ452" s="242">
        <f t="shared" ca="1" si="1708"/>
        <v>1.1763660500449502</v>
      </c>
      <c r="AK452" s="242">
        <f t="shared" ca="1" si="1660"/>
        <v>0.78133317877108932</v>
      </c>
      <c r="AL452" s="242">
        <f t="shared" ca="1" si="1661"/>
        <v>0.78518474025285756</v>
      </c>
      <c r="AM452" s="242">
        <f t="shared" ca="1" si="1662"/>
        <v>0.78518474025285756</v>
      </c>
      <c r="AN452" s="242">
        <f t="shared" ca="1" si="1663"/>
        <v>0.78518474025285756</v>
      </c>
      <c r="AO452" s="240"/>
      <c r="AP452" s="240">
        <f t="shared" ca="1" si="1709"/>
        <v>1993</v>
      </c>
      <c r="AQ452" s="242">
        <f t="shared" ca="1" si="1664"/>
        <v>1.0414244192397699</v>
      </c>
      <c r="AR452" s="242">
        <f t="shared" ca="1" si="1665"/>
        <v>0.95551313016107076</v>
      </c>
      <c r="AS452" s="242">
        <f t="shared" ca="1" si="1666"/>
        <v>0.96022330716038973</v>
      </c>
      <c r="AT452" s="242">
        <f t="shared" ca="1" si="1667"/>
        <v>0.96022330716038973</v>
      </c>
      <c r="AU452" s="242">
        <f t="shared" ca="1" si="1668"/>
        <v>0.96022330716038973</v>
      </c>
      <c r="AV452" s="242"/>
      <c r="AX452">
        <f t="shared" ca="1" si="1710"/>
        <v>1993</v>
      </c>
      <c r="AY452" s="12">
        <f t="shared" ca="1" si="1669"/>
        <v>1.1086417512739788</v>
      </c>
      <c r="AZ452" s="12">
        <f t="shared" ca="1" si="1670"/>
        <v>1.130697102985825</v>
      </c>
      <c r="BA452" s="12">
        <f t="shared" ca="1" si="1671"/>
        <v>1.1259557087892085</v>
      </c>
      <c r="BB452" s="12">
        <f t="shared" ca="1" si="1672"/>
        <v>1.1533574059776803</v>
      </c>
      <c r="BC452" s="12">
        <f t="shared" ca="1" si="1673"/>
        <v>1.1202472087857809</v>
      </c>
      <c r="BE452">
        <f t="shared" ca="1" si="1711"/>
        <v>1993</v>
      </c>
      <c r="BF452" s="12">
        <f t="shared" ca="1" si="1674"/>
        <v>1.2115278824563211</v>
      </c>
      <c r="BG452" s="12">
        <f t="shared" ca="1" si="1675"/>
        <v>1.0123602764249426</v>
      </c>
      <c r="BH452" s="12">
        <f t="shared" ca="1" si="1676"/>
        <v>0.99707310447920039</v>
      </c>
      <c r="BI452" s="12">
        <f t="shared" ca="1" si="1677"/>
        <v>1.1077144743156482</v>
      </c>
      <c r="BJ452" s="12">
        <f t="shared" ca="1" si="1678"/>
        <v>0.98763068070855387</v>
      </c>
      <c r="BL452">
        <f t="shared" ca="1" si="1712"/>
        <v>1993</v>
      </c>
      <c r="BM452" s="12">
        <f t="shared" ca="1" si="1679"/>
        <v>1.2627420129361162</v>
      </c>
      <c r="BN452" s="12">
        <f t="shared" ca="1" si="1680"/>
        <v>1.1161516737766126</v>
      </c>
      <c r="BO452" s="12">
        <f t="shared" ca="1" si="1681"/>
        <v>1.0975979523941377</v>
      </c>
      <c r="BP452" s="12">
        <f t="shared" ca="1" si="1682"/>
        <v>1.1417699966614374</v>
      </c>
      <c r="BQ452" s="12">
        <f t="shared" ca="1" si="1683"/>
        <v>1.0461941262284473</v>
      </c>
      <c r="BS452">
        <f t="shared" ca="1" si="1713"/>
        <v>1993</v>
      </c>
      <c r="BT452" s="12">
        <f t="shared" ca="1" si="1684"/>
        <v>1.1173167888671502</v>
      </c>
      <c r="BU452" s="12">
        <f t="shared" ca="1" si="1685"/>
        <v>1.0289570124233318</v>
      </c>
      <c r="BV452" s="12">
        <f t="shared" ca="1" si="1686"/>
        <v>1.0466757397741868</v>
      </c>
      <c r="BW452" s="12">
        <f t="shared" ca="1" si="1687"/>
        <v>0.8660745905858025</v>
      </c>
      <c r="BX452" s="12">
        <f t="shared" ca="1" si="1688"/>
        <v>1.0552704538318918</v>
      </c>
      <c r="BZ452">
        <f t="shared" ca="1" si="1714"/>
        <v>1993</v>
      </c>
      <c r="CA452" s="12">
        <f t="shared" ca="1" si="1689"/>
        <v>1.1763660500449502</v>
      </c>
      <c r="CB452" s="12">
        <f t="shared" ca="1" si="1690"/>
        <v>1.0747097908375873</v>
      </c>
      <c r="CC452" s="12">
        <f t="shared" ca="1" si="1691"/>
        <v>1.1153807302769438</v>
      </c>
      <c r="CD452" s="12">
        <f t="shared" ca="1" si="1692"/>
        <v>0.9849944458867661</v>
      </c>
      <c r="CE452" s="12">
        <f t="shared" ca="1" si="1693"/>
        <v>1.1440706748484215</v>
      </c>
      <c r="CH452">
        <f t="shared" ca="1" si="1767"/>
        <v>1993</v>
      </c>
      <c r="CI452" s="12">
        <f t="shared" ref="CI452:CI483" ca="1" si="1792">IF($E452,OFFSET(AK$5,$D$438+$D452,0),"")</f>
        <v>1.4758511033256145</v>
      </c>
      <c r="CJ452" s="12">
        <f t="shared" ref="CJ452:CJ483" ca="1" si="1793">IF($E452,OFFSET(BI$82,$D$438+$D452,0),"")</f>
        <v>0.87058701851997189</v>
      </c>
      <c r="CK452" s="12">
        <f t="shared" ref="CK452:CK483" ca="1" si="1794">IF($E452,OFFSET(BI$156,$D$438+$D452,0),"")</f>
        <v>0.81506242926359429</v>
      </c>
      <c r="CL452" s="12">
        <f t="shared" ref="CL452:CL482" ca="1" si="1795">IF($E452,OFFSET(BI$230,$D$438+$D452,0),"")</f>
        <v>0.93461660174328898</v>
      </c>
      <c r="CM452" s="12">
        <f t="shared" ref="CM452:CM482" ca="1" si="1796">IF($E452,OFFSET(BI$305,$D$438+$D452,0),"")</f>
        <v>0.72158593571466378</v>
      </c>
      <c r="CO452">
        <f t="shared" ca="1" si="1768"/>
        <v>1993</v>
      </c>
      <c r="CP452" s="12">
        <f t="shared" ca="1" si="1721"/>
        <v>1.1035758733044521</v>
      </c>
      <c r="CQ452" s="12">
        <f t="shared" ca="1" si="1722"/>
        <v>0.99893084222124184</v>
      </c>
      <c r="CR452" s="12">
        <f t="shared" ca="1" si="1723"/>
        <v>0.99612243003232503</v>
      </c>
      <c r="CS452" s="12">
        <f t="shared" ca="1" si="1769"/>
        <v>1.0188657393456539</v>
      </c>
      <c r="CT452" s="12">
        <f t="shared" ca="1" si="1770"/>
        <v>0.99312316282341051</v>
      </c>
      <c r="CV452">
        <f t="shared" ref="CV452:CV505" ca="1" si="1797">$G452</f>
        <v>1993</v>
      </c>
      <c r="CW452" s="12">
        <f t="shared" ca="1" si="1762"/>
        <v>1.1782272265228926</v>
      </c>
      <c r="CX452" s="12">
        <f t="shared" ca="1" si="1763"/>
        <v>0.88191681737948957</v>
      </c>
      <c r="CY452" s="12">
        <f t="shared" ca="1" si="1764"/>
        <v>0.87639447960709682</v>
      </c>
      <c r="CZ452" s="12">
        <f t="shared" ca="1" si="1765"/>
        <v>0.90321216587100639</v>
      </c>
      <c r="DA452" s="12">
        <f t="shared" ca="1" si="1766"/>
        <v>0.87025391583193257</v>
      </c>
      <c r="DC452">
        <f t="shared" ca="1" si="1771"/>
        <v>1993</v>
      </c>
      <c r="DD452" s="12">
        <f t="shared" ca="1" si="1726"/>
        <v>1.08957749948703</v>
      </c>
      <c r="DE452" s="12">
        <f t="shared" ca="1" si="1727"/>
        <v>1.0562893273230198</v>
      </c>
      <c r="DF452" s="12">
        <f t="shared" ca="1" si="1728"/>
        <v>1.0328278034531588</v>
      </c>
      <c r="DG452" s="12">
        <f t="shared" ca="1" si="1772"/>
        <v>1.0987304019653441</v>
      </c>
      <c r="DH452" s="12">
        <f t="shared" ca="1" si="1773"/>
        <v>1.0021161597574795</v>
      </c>
      <c r="DJ452">
        <f t="shared" ca="1" si="1774"/>
        <v>1993</v>
      </c>
      <c r="DK452" s="12">
        <f t="shared" ca="1" si="1731"/>
        <v>1.0792562101140395</v>
      </c>
      <c r="DL452" s="12">
        <f t="shared" ca="1" si="1732"/>
        <v>1.0293258116955979</v>
      </c>
      <c r="DM452" s="12">
        <f t="shared" ca="1" si="1733"/>
        <v>0.94922467720697223</v>
      </c>
      <c r="DN452" s="12">
        <f t="shared" ca="1" si="1775"/>
        <v>1.1382828308341197</v>
      </c>
      <c r="DO452" s="12">
        <f t="shared" ca="1" si="1776"/>
        <v>0.84458646566047235</v>
      </c>
      <c r="DQ452">
        <f t="shared" ca="1" si="1777"/>
        <v>1993</v>
      </c>
      <c r="DR452" s="12">
        <f t="shared" ca="1" si="1736"/>
        <v>0.18135817625732201</v>
      </c>
      <c r="DS452" s="12">
        <f t="shared" ca="1" si="1737"/>
        <v>0.64233047183083469</v>
      </c>
      <c r="DT452" s="12">
        <f t="shared" ca="1" si="1738"/>
        <v>0.64687960133845868</v>
      </c>
      <c r="DU452" s="12">
        <f t="shared" ca="1" si="1778"/>
        <v>0.64524019453010573</v>
      </c>
      <c r="DV452" s="12">
        <f t="shared" ca="1" si="1779"/>
        <v>0.65003431088520935</v>
      </c>
      <c r="DX452">
        <f t="shared" ca="1" si="1780"/>
        <v>1993</v>
      </c>
      <c r="DY452" s="12">
        <f t="shared" ca="1" si="1741"/>
        <v>1.1145332203692362</v>
      </c>
      <c r="DZ452" s="12">
        <f t="shared" ca="1" si="1742"/>
        <v>0.92679224121771064</v>
      </c>
      <c r="EA452" s="12">
        <f t="shared" ca="1" si="1743"/>
        <v>0.91660277325477835</v>
      </c>
      <c r="EB452" s="12">
        <f t="shared" ca="1" si="1781"/>
        <v>0.94568722779041081</v>
      </c>
      <c r="EC452" s="12">
        <f t="shared" ca="1" si="1782"/>
        <v>0.89394284816766933</v>
      </c>
      <c r="EF452">
        <f t="shared" ca="1" si="1783"/>
        <v>1993</v>
      </c>
      <c r="EG452" s="12">
        <f t="shared" ca="1" si="1746"/>
        <v>1.1632164695677683</v>
      </c>
      <c r="EH452" s="12">
        <f t="shared" ca="1" si="1747"/>
        <v>1.0206698283816802</v>
      </c>
      <c r="EI452" s="12">
        <f t="shared" ca="1" si="1748"/>
        <v>1.0272399625654209</v>
      </c>
      <c r="EJ452" s="12">
        <f t="shared" ca="1" si="1784"/>
        <v>1.0221303890485887</v>
      </c>
      <c r="EK452" s="12">
        <f t="shared" ca="1" si="1785"/>
        <v>1.0301416213540118</v>
      </c>
      <c r="EM452">
        <f t="shared" ca="1" si="1786"/>
        <v>1993</v>
      </c>
      <c r="EN452" s="12">
        <f t="shared" ca="1" si="1751"/>
        <v>1.1328873304552338</v>
      </c>
      <c r="EO452" s="12">
        <f t="shared" ca="1" si="1752"/>
        <v>1.2440013574914572</v>
      </c>
      <c r="EP452" s="12">
        <f t="shared" ca="1" si="1753"/>
        <v>1.2238838655807482</v>
      </c>
      <c r="EQ452" s="12">
        <f t="shared" ca="1" si="1787"/>
        <v>1.2844971895261243</v>
      </c>
      <c r="ER452" s="12">
        <f t="shared" ca="1" si="1788"/>
        <v>1.1969927260903663</v>
      </c>
      <c r="EU452">
        <f t="shared" ca="1" si="1789"/>
        <v>1993</v>
      </c>
      <c r="EV452" s="12">
        <f t="shared" ca="1" si="1756"/>
        <v>1.4069357576164681</v>
      </c>
      <c r="EW452" s="12">
        <f t="shared" ca="1" si="1757"/>
        <v>1.0259970237717531</v>
      </c>
      <c r="EX452" s="12">
        <f t="shared" ca="1" si="1758"/>
        <v>0.98023941233232059</v>
      </c>
      <c r="EY452" s="12">
        <f t="shared" ca="1" si="1790"/>
        <v>1.0905933628347468</v>
      </c>
      <c r="EZ452" s="12">
        <f t="shared" ca="1" si="1791"/>
        <v>0.91615784548120627</v>
      </c>
    </row>
    <row r="453" spans="4:197" x14ac:dyDescent="0.2">
      <c r="D453" s="5">
        <f t="shared" si="1761"/>
        <v>9</v>
      </c>
      <c r="E453" t="b">
        <f t="shared" si="1703"/>
        <v>1</v>
      </c>
      <c r="G453">
        <f t="shared" ca="1" si="1639"/>
        <v>1994</v>
      </c>
      <c r="H453" s="12">
        <f t="shared" ca="1" si="1640"/>
        <v>1.1811833388289548</v>
      </c>
      <c r="I453" s="12">
        <f t="shared" ca="1" si="1641"/>
        <v>1.0600874567225571</v>
      </c>
      <c r="J453" s="12">
        <f t="shared" ca="1" si="1642"/>
        <v>1.0559035935732461</v>
      </c>
      <c r="K453" s="12">
        <f t="shared" ca="1" si="1643"/>
        <v>1.093860416003346</v>
      </c>
      <c r="L453" s="12">
        <f t="shared" ca="1" si="1644"/>
        <v>1.048459058193395</v>
      </c>
      <c r="N453">
        <f t="shared" ca="1" si="1704"/>
        <v>1994</v>
      </c>
      <c r="O453" s="12">
        <f t="shared" ca="1" si="1645"/>
        <v>1.3497652022962625</v>
      </c>
      <c r="P453" s="12">
        <f t="shared" ca="1" si="1646"/>
        <v>0.96122062891093996</v>
      </c>
      <c r="Q453" s="12">
        <f t="shared" ca="1" si="1647"/>
        <v>0.94590054970753423</v>
      </c>
      <c r="R453" s="12">
        <f t="shared" ca="1" si="1648"/>
        <v>1.0006956984938022</v>
      </c>
      <c r="S453" s="12">
        <f t="shared" ca="1" si="1649"/>
        <v>0.91549250916063951</v>
      </c>
      <c r="U453">
        <f t="shared" ca="1" si="1705"/>
        <v>1994</v>
      </c>
      <c r="V453" s="12">
        <f t="shared" ca="1" si="1650"/>
        <v>1.0590351302221206</v>
      </c>
      <c r="W453" s="12">
        <f t="shared" ca="1" si="1651"/>
        <v>1.240664712908494</v>
      </c>
      <c r="X453" s="12">
        <f t="shared" ca="1" si="1652"/>
        <v>1.2900820090458571</v>
      </c>
      <c r="Y453" s="12">
        <f t="shared" ca="1" si="1653"/>
        <v>1.2206076915502271</v>
      </c>
      <c r="Z453" s="12">
        <f t="shared" ca="1" si="1654"/>
        <v>1.3537383850202092</v>
      </c>
      <c r="AB453" s="240">
        <f t="shared" ca="1" si="1706"/>
        <v>1994</v>
      </c>
      <c r="AC453" s="242">
        <f t="shared" ca="1" si="1655"/>
        <v>1.1811833388289548</v>
      </c>
      <c r="AD453" s="242">
        <f t="shared" ca="1" si="1656"/>
        <v>0.83728668440286469</v>
      </c>
      <c r="AE453" s="242">
        <f t="shared" ca="1" si="1657"/>
        <v>0.84660862300294304</v>
      </c>
      <c r="AF453" s="242">
        <f t="shared" ca="1" si="1658"/>
        <v>0.84660862300294304</v>
      </c>
      <c r="AG453" s="242">
        <f t="shared" ca="1" si="1659"/>
        <v>0.84660862300294304</v>
      </c>
      <c r="AH453" s="240"/>
      <c r="AI453" s="240">
        <f t="shared" ca="1" si="1707"/>
        <v>1994</v>
      </c>
      <c r="AJ453" s="242">
        <f t="shared" ca="1" si="1708"/>
        <v>1.2138866310894003</v>
      </c>
      <c r="AK453" s="242">
        <f t="shared" ca="1" si="1660"/>
        <v>0.73271194112687299</v>
      </c>
      <c r="AL453" s="242">
        <f t="shared" ca="1" si="1661"/>
        <v>0.74086959591102874</v>
      </c>
      <c r="AM453" s="242">
        <f t="shared" ca="1" si="1662"/>
        <v>0.74086959591102874</v>
      </c>
      <c r="AN453" s="242">
        <f t="shared" ca="1" si="1663"/>
        <v>0.74086959591102874</v>
      </c>
      <c r="AO453" s="240"/>
      <c r="AP453" s="240">
        <f t="shared" ca="1" si="1709"/>
        <v>1994</v>
      </c>
      <c r="AQ453" s="242">
        <f t="shared" ca="1" si="1664"/>
        <v>1.0590351302221206</v>
      </c>
      <c r="AR453" s="242">
        <f t="shared" ca="1" si="1665"/>
        <v>0.933858616411121</v>
      </c>
      <c r="AS453" s="242">
        <f t="shared" ca="1" si="1666"/>
        <v>0.94425573945810592</v>
      </c>
      <c r="AT453" s="242">
        <f t="shared" ca="1" si="1667"/>
        <v>0.94425573945810592</v>
      </c>
      <c r="AU453" s="242">
        <f t="shared" ca="1" si="1668"/>
        <v>0.94425573945810592</v>
      </c>
      <c r="AV453" s="242"/>
      <c r="AX453">
        <f t="shared" ca="1" si="1710"/>
        <v>1994</v>
      </c>
      <c r="AY453" s="12">
        <f t="shared" ca="1" si="1669"/>
        <v>1.1784005319403013</v>
      </c>
      <c r="AZ453" s="12">
        <f t="shared" ca="1" si="1670"/>
        <v>1.0985234360902043</v>
      </c>
      <c r="BA453" s="12">
        <f t="shared" ca="1" si="1671"/>
        <v>1.0961875195831627</v>
      </c>
      <c r="BB453" s="12">
        <f t="shared" ca="1" si="1672"/>
        <v>1.127754549912487</v>
      </c>
      <c r="BC453" s="12">
        <f t="shared" ca="1" si="1673"/>
        <v>1.0896112702543816</v>
      </c>
      <c r="BE453">
        <f t="shared" ca="1" si="1711"/>
        <v>1994</v>
      </c>
      <c r="BF453" s="12">
        <f t="shared" ca="1" si="1674"/>
        <v>1.2705433233533032</v>
      </c>
      <c r="BG453" s="12">
        <f t="shared" ca="1" si="1675"/>
        <v>0.96663482703320447</v>
      </c>
      <c r="BH453" s="12">
        <f t="shared" ca="1" si="1676"/>
        <v>0.95008655718175661</v>
      </c>
      <c r="BI453" s="12">
        <f t="shared" ca="1" si="1677"/>
        <v>1.0811539627292304</v>
      </c>
      <c r="BJ453" s="12">
        <f t="shared" ca="1" si="1678"/>
        <v>0.93890092212022547</v>
      </c>
      <c r="BL453">
        <f t="shared" ca="1" si="1712"/>
        <v>1994</v>
      </c>
      <c r="BM453" s="12">
        <f t="shared" ca="1" si="1679"/>
        <v>1.2781059181778396</v>
      </c>
      <c r="BN453" s="12">
        <f t="shared" ca="1" si="1680"/>
        <v>1.1178290311289458</v>
      </c>
      <c r="BO453" s="12">
        <f t="shared" ca="1" si="1681"/>
        <v>1.1169382754437467</v>
      </c>
      <c r="BP453" s="12">
        <f t="shared" ca="1" si="1682"/>
        <v>1.1421481498820034</v>
      </c>
      <c r="BQ453" s="12">
        <f t="shared" ca="1" si="1683"/>
        <v>1.0876010775671623</v>
      </c>
      <c r="BS453">
        <f t="shared" ca="1" si="1713"/>
        <v>1994</v>
      </c>
      <c r="BT453" s="12">
        <f t="shared" ca="1" si="1684"/>
        <v>1.1449010391660901</v>
      </c>
      <c r="BU453" s="12">
        <f t="shared" ca="1" si="1685"/>
        <v>1.0583935123629922</v>
      </c>
      <c r="BV453" s="12">
        <f t="shared" ca="1" si="1686"/>
        <v>1.0800180930124876</v>
      </c>
      <c r="BW453" s="12">
        <f t="shared" ca="1" si="1687"/>
        <v>0.86780521716224912</v>
      </c>
      <c r="BX453" s="12">
        <f t="shared" ca="1" si="1688"/>
        <v>1.0901171925779809</v>
      </c>
      <c r="BZ453">
        <f t="shared" ca="1" si="1714"/>
        <v>1994</v>
      </c>
      <c r="CA453" s="12">
        <f t="shared" ca="1" si="1689"/>
        <v>1.2138866310894003</v>
      </c>
      <c r="CB453" s="12">
        <f t="shared" ca="1" si="1690"/>
        <v>1.0718645034142329</v>
      </c>
      <c r="CC453" s="12">
        <f t="shared" ca="1" si="1691"/>
        <v>1.1099655767786865</v>
      </c>
      <c r="CD453" s="12">
        <f t="shared" ca="1" si="1692"/>
        <v>0.9999830681287053</v>
      </c>
      <c r="CE453" s="12">
        <f t="shared" ca="1" si="1693"/>
        <v>1.134165914197288</v>
      </c>
      <c r="CH453">
        <f t="shared" ca="1" si="1767"/>
        <v>1994</v>
      </c>
      <c r="CI453" s="12">
        <f t="shared" ca="1" si="1792"/>
        <v>1.5944419467093796</v>
      </c>
      <c r="CJ453" s="12">
        <f t="shared" ca="1" si="1793"/>
        <v>0.84752394995874569</v>
      </c>
      <c r="CK453" s="12">
        <f t="shared" ca="1" si="1794"/>
        <v>0.7924112023547083</v>
      </c>
      <c r="CL453" s="12">
        <f t="shared" ca="1" si="1795"/>
        <v>0.92157871874291286</v>
      </c>
      <c r="CM453" s="12">
        <f t="shared" ca="1" si="1796"/>
        <v>0.69141826951128071</v>
      </c>
      <c r="CO453">
        <f t="shared" ca="1" si="1768"/>
        <v>1994</v>
      </c>
      <c r="CP453" s="12">
        <f t="shared" ca="1" si="1721"/>
        <v>1.1566764017259605</v>
      </c>
      <c r="CQ453" s="12">
        <f t="shared" ca="1" si="1722"/>
        <v>0.9224513649690218</v>
      </c>
      <c r="CR453" s="12">
        <f t="shared" ca="1" si="1723"/>
        <v>0.90937965449955038</v>
      </c>
      <c r="CS453" s="12">
        <f t="shared" ca="1" si="1769"/>
        <v>0.99209009541652493</v>
      </c>
      <c r="CT453" s="12">
        <f t="shared" ca="1" si="1770"/>
        <v>0.89847223949412836</v>
      </c>
      <c r="CV453">
        <f t="shared" ca="1" si="1797"/>
        <v>1994</v>
      </c>
      <c r="CW453" s="12">
        <f t="shared" ca="1" si="1762"/>
        <v>1.2404532235959316</v>
      </c>
      <c r="CX453" s="12">
        <f t="shared" ca="1" si="1763"/>
        <v>0.86625678172011134</v>
      </c>
      <c r="CY453" s="12">
        <f t="shared" ca="1" si="1764"/>
        <v>0.87355634549584749</v>
      </c>
      <c r="CZ453" s="12">
        <f t="shared" ref="CZ453:CZ482" ca="1" si="1798">IF($E453,OFFSET(BK$230,$D$438+$D453,0),"")</f>
        <v>0.86700496943752581</v>
      </c>
      <c r="DA453" s="12">
        <f t="shared" ref="DA453:DA482" ca="1" si="1799">IF($E453,OFFSET(BK$305,$D$438+$D453,0),"")</f>
        <v>0.87505644293547447</v>
      </c>
      <c r="DC453">
        <f t="shared" ca="1" si="1771"/>
        <v>1994</v>
      </c>
      <c r="DD453" s="12">
        <f t="shared" ca="1" si="1726"/>
        <v>1.1796230650622141</v>
      </c>
      <c r="DE453" s="12">
        <f t="shared" ca="1" si="1727"/>
        <v>1.0152177846407204</v>
      </c>
      <c r="DF453" s="12">
        <f t="shared" ca="1" si="1728"/>
        <v>1.0231440369230111</v>
      </c>
      <c r="DG453" s="12">
        <f t="shared" ca="1" si="1772"/>
        <v>1.0254790480582743</v>
      </c>
      <c r="DH453" s="12">
        <f t="shared" ca="1" si="1773"/>
        <v>1.0220558851409784</v>
      </c>
      <c r="DJ453">
        <f t="shared" ca="1" si="1774"/>
        <v>1994</v>
      </c>
      <c r="DK453" s="12">
        <f t="shared" ca="1" si="1731"/>
        <v>1.1824794688450264</v>
      </c>
      <c r="DL453" s="12">
        <f t="shared" ca="1" si="1732"/>
        <v>0.98390317871477939</v>
      </c>
      <c r="DM453" s="12">
        <f t="shared" ca="1" si="1733"/>
        <v>0.90965694779972639</v>
      </c>
      <c r="DN453" s="12">
        <f t="shared" ca="1" si="1775"/>
        <v>1.0978654228378082</v>
      </c>
      <c r="DO453" s="12">
        <f t="shared" ca="1" si="1776"/>
        <v>0.80548900873946128</v>
      </c>
      <c r="DQ453">
        <f t="shared" ca="1" si="1777"/>
        <v>1994</v>
      </c>
      <c r="DR453" s="12">
        <f t="shared" ca="1" si="1736"/>
        <v>0.21349306708404756</v>
      </c>
      <c r="DS453" s="12">
        <f t="shared" ca="1" si="1737"/>
        <v>0.55055446597601609</v>
      </c>
      <c r="DT453" s="12">
        <f t="shared" ca="1" si="1738"/>
        <v>0.56094748089394286</v>
      </c>
      <c r="DU453" s="12">
        <f t="shared" ca="1" si="1778"/>
        <v>0.55510306803011322</v>
      </c>
      <c r="DV453" s="12">
        <f t="shared" ca="1" si="1779"/>
        <v>0.57219388109353742</v>
      </c>
      <c r="DX453">
        <f t="shared" ca="1" si="1780"/>
        <v>1994</v>
      </c>
      <c r="DY453" s="12">
        <f t="shared" ca="1" si="1741"/>
        <v>1.1953051539807442</v>
      </c>
      <c r="DZ453" s="12">
        <f t="shared" ca="1" si="1742"/>
        <v>0.88950409256208773</v>
      </c>
      <c r="EA453" s="12">
        <f t="shared" ca="1" si="1743"/>
        <v>0.90009117541810768</v>
      </c>
      <c r="EB453" s="12">
        <f t="shared" ca="1" si="1781"/>
        <v>0.89745315915057799</v>
      </c>
      <c r="EC453" s="12">
        <f t="shared" ca="1" si="1782"/>
        <v>0.90214647444142493</v>
      </c>
      <c r="EF453">
        <f t="shared" ca="1" si="1783"/>
        <v>1994</v>
      </c>
      <c r="EG453" s="12">
        <f t="shared" ca="1" si="1746"/>
        <v>1.2417544970913346</v>
      </c>
      <c r="EH453" s="12">
        <f t="shared" ca="1" si="1747"/>
        <v>0.94065924927253652</v>
      </c>
      <c r="EI453" s="12">
        <f t="shared" ca="1" si="1748"/>
        <v>0.9241206624960806</v>
      </c>
      <c r="EJ453" s="12">
        <f t="shared" ca="1" si="1784"/>
        <v>0.98092384050766834</v>
      </c>
      <c r="EK453" s="12">
        <f t="shared" ca="1" si="1785"/>
        <v>0.89186289378910721</v>
      </c>
      <c r="EM453">
        <f t="shared" ca="1" si="1786"/>
        <v>1994</v>
      </c>
      <c r="EN453" s="12">
        <f t="shared" ca="1" si="1751"/>
        <v>1.181027457220766</v>
      </c>
      <c r="EO453" s="12">
        <f t="shared" ca="1" si="1752"/>
        <v>1.174859521865395</v>
      </c>
      <c r="EP453" s="12">
        <f t="shared" ca="1" si="1753"/>
        <v>1.1305721537137645</v>
      </c>
      <c r="EQ453" s="12">
        <f t="shared" ca="1" si="1787"/>
        <v>1.2640985519102819</v>
      </c>
      <c r="ER453" s="12">
        <f t="shared" ca="1" si="1788"/>
        <v>1.0713330827334842</v>
      </c>
      <c r="EU453">
        <f t="shared" ca="1" si="1789"/>
        <v>1994</v>
      </c>
      <c r="EV453" s="12">
        <f t="shared" ca="1" si="1756"/>
        <v>1.4241051431331437</v>
      </c>
      <c r="EW453" s="12">
        <f t="shared" ca="1" si="1757"/>
        <v>1.0543151474968886</v>
      </c>
      <c r="EX453" s="12">
        <f t="shared" ca="1" si="1758"/>
        <v>1.0375929281540055</v>
      </c>
      <c r="EY453" s="12">
        <f t="shared" ca="1" si="1790"/>
        <v>1.0969134275137105</v>
      </c>
      <c r="EZ453" s="12">
        <f t="shared" ca="1" si="1791"/>
        <v>1.0031460367826193</v>
      </c>
    </row>
    <row r="454" spans="4:197" x14ac:dyDescent="0.2">
      <c r="D454" s="5">
        <f t="shared" si="1761"/>
        <v>10</v>
      </c>
      <c r="E454" t="b">
        <f t="shared" si="1703"/>
        <v>1</v>
      </c>
      <c r="G454">
        <f t="shared" ca="1" si="1639"/>
        <v>1995</v>
      </c>
      <c r="H454" s="12">
        <f t="shared" ca="1" si="1640"/>
        <v>1.2174154640815409</v>
      </c>
      <c r="I454" s="12">
        <f t="shared" ca="1" si="1641"/>
        <v>1.0417962375038208</v>
      </c>
      <c r="J454" s="12">
        <f t="shared" ca="1" si="1642"/>
        <v>1.0221608487515883</v>
      </c>
      <c r="K454" s="12">
        <f t="shared" ca="1" si="1643"/>
        <v>1.107170896280506</v>
      </c>
      <c r="L454" s="12">
        <f t="shared" ca="1" si="1644"/>
        <v>1.005487685247523</v>
      </c>
      <c r="N454">
        <f t="shared" ca="1" si="1704"/>
        <v>1995</v>
      </c>
      <c r="O454" s="12">
        <f t="shared" ca="1" si="1645"/>
        <v>1.3361012109405144</v>
      </c>
      <c r="P454" s="12">
        <f t="shared" ca="1" si="1646"/>
        <v>0.9782001603433047</v>
      </c>
      <c r="Q454" s="12">
        <f t="shared" ca="1" si="1647"/>
        <v>0.95289902833609397</v>
      </c>
      <c r="R454" s="12">
        <f t="shared" ca="1" si="1648"/>
        <v>1.021170994354035</v>
      </c>
      <c r="S454" s="12">
        <f t="shared" ca="1" si="1649"/>
        <v>0.91501215774856393</v>
      </c>
      <c r="U454">
        <f t="shared" ca="1" si="1705"/>
        <v>1995</v>
      </c>
      <c r="V454" s="12">
        <f t="shared" ca="1" si="1650"/>
        <v>1.0432091256389673</v>
      </c>
      <c r="W454" s="12">
        <f t="shared" ca="1" si="1651"/>
        <v>1.3433446864854355</v>
      </c>
      <c r="X454" s="12">
        <f t="shared" ca="1" si="1652"/>
        <v>1.4164355858421354</v>
      </c>
      <c r="Y454" s="12">
        <f t="shared" ca="1" si="1653"/>
        <v>1.2914568773440374</v>
      </c>
      <c r="Z454" s="12">
        <f t="shared" ca="1" si="1654"/>
        <v>1.5309482855522738</v>
      </c>
      <c r="AB454" s="240">
        <f t="shared" ca="1" si="1706"/>
        <v>1995</v>
      </c>
      <c r="AC454" s="242">
        <f t="shared" ca="1" si="1655"/>
        <v>1.2174154640815409</v>
      </c>
      <c r="AD454" s="242">
        <f t="shared" ca="1" si="1656"/>
        <v>0.81630277738558843</v>
      </c>
      <c r="AE454" s="242">
        <f t="shared" ca="1" si="1657"/>
        <v>0.82141227009501938</v>
      </c>
      <c r="AF454" s="242">
        <f t="shared" ca="1" si="1658"/>
        <v>0.82141227009501938</v>
      </c>
      <c r="AG454" s="242">
        <f t="shared" ca="1" si="1659"/>
        <v>0.82141227009501938</v>
      </c>
      <c r="AH454" s="240"/>
      <c r="AI454" s="240">
        <f t="shared" ca="1" si="1707"/>
        <v>1995</v>
      </c>
      <c r="AJ454" s="242">
        <f t="shared" ca="1" si="1708"/>
        <v>1.2242105990161047</v>
      </c>
      <c r="AK454" s="242">
        <f t="shared" ca="1" si="1660"/>
        <v>0.74379067725144943</v>
      </c>
      <c r="AL454" s="242">
        <f t="shared" ca="1" si="1661"/>
        <v>0.7484462941965867</v>
      </c>
      <c r="AM454" s="242">
        <f t="shared" ca="1" si="1662"/>
        <v>0.7484462941965867</v>
      </c>
      <c r="AN454" s="242">
        <f t="shared" ca="1" si="1663"/>
        <v>0.7484462941965867</v>
      </c>
      <c r="AO454" s="240"/>
      <c r="AP454" s="240">
        <f t="shared" ca="1" si="1709"/>
        <v>1995</v>
      </c>
      <c r="AQ454" s="242">
        <f t="shared" ca="1" si="1664"/>
        <v>1.0432091256389673</v>
      </c>
      <c r="AR454" s="242">
        <f t="shared" ca="1" si="1665"/>
        <v>0.95261784060145671</v>
      </c>
      <c r="AS454" s="242">
        <f t="shared" ca="1" si="1666"/>
        <v>0.95858057164472954</v>
      </c>
      <c r="AT454" s="242">
        <f t="shared" ca="1" si="1667"/>
        <v>0.95858057164472954</v>
      </c>
      <c r="AU454" s="242">
        <f t="shared" ca="1" si="1668"/>
        <v>0.95858057164472954</v>
      </c>
      <c r="AV454" s="242"/>
      <c r="AX454">
        <f t="shared" ca="1" si="1710"/>
        <v>1995</v>
      </c>
      <c r="AY454" s="12">
        <f t="shared" ca="1" si="1669"/>
        <v>1.2115590201680053</v>
      </c>
      <c r="AZ454" s="12">
        <f t="shared" ca="1" si="1670"/>
        <v>1.1884882364501335</v>
      </c>
      <c r="BA454" s="12">
        <f t="shared" ca="1" si="1671"/>
        <v>1.2184348445130826</v>
      </c>
      <c r="BB454" s="12">
        <f t="shared" ca="1" si="1672"/>
        <v>1.1255385919228358</v>
      </c>
      <c r="BC454" s="12">
        <f t="shared" ca="1" si="1673"/>
        <v>1.2377875968109568</v>
      </c>
      <c r="BE454">
        <f t="shared" ca="1" si="1711"/>
        <v>1995</v>
      </c>
      <c r="BF454" s="12">
        <f t="shared" ca="1" si="1674"/>
        <v>1.2672128288367581</v>
      </c>
      <c r="BG454" s="12">
        <f t="shared" ca="1" si="1675"/>
        <v>0.99818581213136293</v>
      </c>
      <c r="BH454" s="12">
        <f t="shared" ca="1" si="1676"/>
        <v>0.97967677192479019</v>
      </c>
      <c r="BI454" s="12">
        <f t="shared" ca="1" si="1677"/>
        <v>1.1142978392894864</v>
      </c>
      <c r="BJ454" s="12">
        <f t="shared" ca="1" si="1678"/>
        <v>0.96818785807282659</v>
      </c>
      <c r="BL454">
        <f t="shared" ca="1" si="1712"/>
        <v>1995</v>
      </c>
      <c r="BM454" s="12">
        <f t="shared" ca="1" si="1679"/>
        <v>1.2940786796981136</v>
      </c>
      <c r="BN454" s="12">
        <f t="shared" ca="1" si="1680"/>
        <v>1.1788966084162982</v>
      </c>
      <c r="BO454" s="12">
        <f t="shared" ca="1" si="1681"/>
        <v>1.2068552007793063</v>
      </c>
      <c r="BP454" s="12">
        <f t="shared" ca="1" si="1682"/>
        <v>1.1697770090026007</v>
      </c>
      <c r="BQ454" s="12">
        <f t="shared" ca="1" si="1683"/>
        <v>1.2500037793937417</v>
      </c>
      <c r="BS454">
        <f t="shared" ca="1" si="1713"/>
        <v>1995</v>
      </c>
      <c r="BT454" s="12">
        <f t="shared" ca="1" si="1684"/>
        <v>1.1667491150909386</v>
      </c>
      <c r="BU454" s="12">
        <f t="shared" ca="1" si="1685"/>
        <v>1.0925046195106158</v>
      </c>
      <c r="BV454" s="12">
        <f t="shared" ca="1" si="1686"/>
        <v>1.1169109488644293</v>
      </c>
      <c r="BW454" s="12">
        <f t="shared" ca="1" si="1687"/>
        <v>0.86728800002770834</v>
      </c>
      <c r="BX454" s="12">
        <f t="shared" ca="1" si="1688"/>
        <v>1.1287903742010574</v>
      </c>
      <c r="BZ454">
        <f t="shared" ca="1" si="1714"/>
        <v>1995</v>
      </c>
      <c r="CA454" s="12">
        <f t="shared" ca="1" si="1689"/>
        <v>1.2242105990161047</v>
      </c>
      <c r="CB454" s="12">
        <f t="shared" ca="1" si="1690"/>
        <v>1.0796946328504053</v>
      </c>
      <c r="CC454" s="12">
        <f t="shared" ca="1" si="1691"/>
        <v>1.1253287767861022</v>
      </c>
      <c r="CD454" s="12">
        <f t="shared" ca="1" si="1692"/>
        <v>0.98030024223074985</v>
      </c>
      <c r="CE454" s="12">
        <f t="shared" ca="1" si="1693"/>
        <v>1.1572405736222204</v>
      </c>
      <c r="CH454">
        <f t="shared" ca="1" si="1767"/>
        <v>1995</v>
      </c>
      <c r="CI454" s="12">
        <f t="shared" ca="1" si="1792"/>
        <v>1.6283278189387345</v>
      </c>
      <c r="CJ454" s="12">
        <f t="shared" ca="1" si="1793"/>
        <v>0.87779742586582099</v>
      </c>
      <c r="CK454" s="12">
        <f t="shared" ca="1" si="1794"/>
        <v>0.82187707963078416</v>
      </c>
      <c r="CL454" s="12">
        <f t="shared" ca="1" si="1795"/>
        <v>0.94464498514286188</v>
      </c>
      <c r="CM454" s="12">
        <f t="shared" ca="1" si="1796"/>
        <v>0.72588784655266159</v>
      </c>
      <c r="CO454">
        <f t="shared" ca="1" si="1768"/>
        <v>1995</v>
      </c>
      <c r="CP454" s="12">
        <f t="shared" ca="1" si="1721"/>
        <v>1.1929109229327177</v>
      </c>
      <c r="CQ454" s="12">
        <f t="shared" ca="1" si="1722"/>
        <v>0.91617992482627819</v>
      </c>
      <c r="CR454" s="12">
        <f t="shared" ca="1" si="1723"/>
        <v>0.89879775496979808</v>
      </c>
      <c r="CS454" s="12">
        <f t="shared" ca="1" si="1769"/>
        <v>0.99312012722584264</v>
      </c>
      <c r="CT454" s="12">
        <f t="shared" ca="1" si="1770"/>
        <v>0.88635901994328148</v>
      </c>
      <c r="CV454">
        <f t="shared" ca="1" si="1797"/>
        <v>1995</v>
      </c>
      <c r="CW454" s="12">
        <f t="shared" ca="1" si="1762"/>
        <v>1.2543999803760217</v>
      </c>
      <c r="CX454" s="12">
        <f t="shared" ca="1" si="1763"/>
        <v>0.83614771902574514</v>
      </c>
      <c r="CY454" s="12">
        <f t="shared" ca="1" si="1764"/>
        <v>0.83564581189630882</v>
      </c>
      <c r="CZ454" s="12">
        <f t="shared" ca="1" si="1798"/>
        <v>0.84721461272302589</v>
      </c>
      <c r="DA454" s="12">
        <f t="shared" ca="1" si="1799"/>
        <v>0.83299685260207512</v>
      </c>
      <c r="DC454">
        <f t="shared" ca="1" si="1771"/>
        <v>1995</v>
      </c>
      <c r="DD454" s="12">
        <f t="shared" ca="1" si="1726"/>
        <v>1.2433198747115608</v>
      </c>
      <c r="DE454" s="12">
        <f t="shared" ca="1" si="1727"/>
        <v>1.0371869815976786</v>
      </c>
      <c r="DF454" s="12">
        <f t="shared" ca="1" si="1728"/>
        <v>1.0532706196137234</v>
      </c>
      <c r="DG454" s="12">
        <f t="shared" ca="1" si="1772"/>
        <v>1.0270088919036031</v>
      </c>
      <c r="DH454" s="12">
        <f t="shared" ca="1" si="1773"/>
        <v>1.0655089962858821</v>
      </c>
      <c r="DJ454">
        <f t="shared" ca="1" si="1774"/>
        <v>1995</v>
      </c>
      <c r="DK454" s="12">
        <f t="shared" ca="1" si="1731"/>
        <v>1.2792684961521781</v>
      </c>
      <c r="DL454" s="12">
        <f t="shared" ca="1" si="1732"/>
        <v>0.95702149442132922</v>
      </c>
      <c r="DM454" s="12">
        <f t="shared" ca="1" si="1733"/>
        <v>0.90594565181819697</v>
      </c>
      <c r="DN454" s="12">
        <f t="shared" ca="1" si="1775"/>
        <v>1.0318592568712219</v>
      </c>
      <c r="DO454" s="12">
        <f t="shared" ca="1" si="1776"/>
        <v>0.83625611878644657</v>
      </c>
      <c r="DQ454">
        <f t="shared" ca="1" si="1777"/>
        <v>1995</v>
      </c>
      <c r="DR454" s="12">
        <f t="shared" ca="1" si="1736"/>
        <v>0.27818321794889472</v>
      </c>
      <c r="DS454" s="12">
        <f t="shared" ca="1" si="1737"/>
        <v>0.43219506964510174</v>
      </c>
      <c r="DT454" s="12">
        <f t="shared" ca="1" si="1738"/>
        <v>0.44566132643435508</v>
      </c>
      <c r="DU454" s="12">
        <f t="shared" ca="1" si="1778"/>
        <v>0.42822837004937842</v>
      </c>
      <c r="DV454" s="12">
        <f t="shared" ca="1" si="1779"/>
        <v>0.47920755404276077</v>
      </c>
      <c r="DX454">
        <f t="shared" ca="1" si="1780"/>
        <v>1995</v>
      </c>
      <c r="DY454" s="12">
        <f t="shared" ca="1" si="1741"/>
        <v>1.2275724809154953</v>
      </c>
      <c r="DZ454" s="12">
        <f t="shared" ca="1" si="1742"/>
        <v>0.91947835687363821</v>
      </c>
      <c r="EA454" s="12">
        <f t="shared" ca="1" si="1743"/>
        <v>0.95725206575646926</v>
      </c>
      <c r="EB454" s="12">
        <f t="shared" ca="1" si="1781"/>
        <v>0.89210551003467775</v>
      </c>
      <c r="EC454" s="12">
        <f t="shared" ca="1" si="1782"/>
        <v>1.0080082547897005</v>
      </c>
      <c r="EF454">
        <f t="shared" ca="1" si="1783"/>
        <v>1995</v>
      </c>
      <c r="EG454" s="12">
        <f t="shared" ca="1" si="1746"/>
        <v>1.2474036194826299</v>
      </c>
      <c r="EH454" s="12">
        <f t="shared" ca="1" si="1747"/>
        <v>0.97425435023367213</v>
      </c>
      <c r="EI454" s="12">
        <f t="shared" ca="1" si="1748"/>
        <v>0.96636200932674787</v>
      </c>
      <c r="EJ454" s="12">
        <f t="shared" ca="1" si="1784"/>
        <v>0.99541553134161176</v>
      </c>
      <c r="EK454" s="12">
        <f t="shared" ca="1" si="1785"/>
        <v>0.94986290089504632</v>
      </c>
      <c r="EM454">
        <f t="shared" ca="1" si="1786"/>
        <v>1995</v>
      </c>
      <c r="EN454" s="12">
        <f t="shared" ca="1" si="1751"/>
        <v>1.2034722108574289</v>
      </c>
      <c r="EO454" s="12">
        <f t="shared" ca="1" si="1752"/>
        <v>1.2545678101685036</v>
      </c>
      <c r="EP454" s="12">
        <f t="shared" ca="1" si="1753"/>
        <v>1.2423548515039815</v>
      </c>
      <c r="EQ454" s="12">
        <f t="shared" ca="1" si="1787"/>
        <v>1.2869949400079335</v>
      </c>
      <c r="ER454" s="12">
        <f t="shared" ca="1" si="1788"/>
        <v>1.2225502480160657</v>
      </c>
      <c r="EU454">
        <f t="shared" ca="1" si="1789"/>
        <v>1995</v>
      </c>
      <c r="EV454" s="12">
        <f t="shared" ca="1" si="1756"/>
        <v>1.4848408075997412</v>
      </c>
      <c r="EW454" s="12">
        <f t="shared" ca="1" si="1757"/>
        <v>1.104256830732774</v>
      </c>
      <c r="EX454" s="12">
        <f t="shared" ca="1" si="1758"/>
        <v>1.0943183436360457</v>
      </c>
      <c r="EY454" s="12">
        <f t="shared" ca="1" si="1790"/>
        <v>1.12928578418378</v>
      </c>
      <c r="EZ454" s="12">
        <f t="shared" ca="1" si="1791"/>
        <v>1.0740130589691168</v>
      </c>
    </row>
    <row r="455" spans="4:197" x14ac:dyDescent="0.2">
      <c r="D455" s="5">
        <f t="shared" si="1761"/>
        <v>11</v>
      </c>
      <c r="E455" t="b">
        <f t="shared" si="1703"/>
        <v>1</v>
      </c>
      <c r="G455">
        <f t="shared" ca="1" si="1639"/>
        <v>1996</v>
      </c>
      <c r="H455" s="12">
        <f t="shared" ca="1" si="1640"/>
        <v>1.1982825471276273</v>
      </c>
      <c r="I455" s="12">
        <f t="shared" ca="1" si="1641"/>
        <v>0.99394899606237119</v>
      </c>
      <c r="J455" s="12">
        <f t="shared" ca="1" si="1642"/>
        <v>0.93292701419940127</v>
      </c>
      <c r="K455" s="12">
        <f t="shared" ca="1" si="1643"/>
        <v>1.1691240323341239</v>
      </c>
      <c r="L455" s="12">
        <f t="shared" ca="1" si="1644"/>
        <v>0.88660129604010562</v>
      </c>
      <c r="N455">
        <f t="shared" ca="1" si="1704"/>
        <v>1996</v>
      </c>
      <c r="O455" s="12">
        <f t="shared" ca="1" si="1645"/>
        <v>1.3127143298679906</v>
      </c>
      <c r="P455" s="12">
        <f t="shared" ca="1" si="1646"/>
        <v>0.93888347468065603</v>
      </c>
      <c r="Q455" s="12">
        <f t="shared" ca="1" si="1647"/>
        <v>0.88620167330030086</v>
      </c>
      <c r="R455" s="12">
        <f t="shared" ca="1" si="1648"/>
        <v>1.0140915637808567</v>
      </c>
      <c r="S455" s="12">
        <f t="shared" ca="1" si="1649"/>
        <v>0.81523040921194967</v>
      </c>
      <c r="U455">
        <f t="shared" ca="1" si="1705"/>
        <v>1996</v>
      </c>
      <c r="V455" s="12">
        <f t="shared" ca="1" si="1650"/>
        <v>1.0198391188710987</v>
      </c>
      <c r="W455" s="12">
        <f t="shared" ca="1" si="1651"/>
        <v>1.2542837928870607</v>
      </c>
      <c r="X455" s="12">
        <f t="shared" ca="1" si="1652"/>
        <v>1.2636662269808903</v>
      </c>
      <c r="Y455" s="12">
        <f t="shared" ca="1" si="1653"/>
        <v>1.2587815017897599</v>
      </c>
      <c r="Z455" s="12">
        <f t="shared" ca="1" si="1654"/>
        <v>1.2681418938820803</v>
      </c>
      <c r="AB455" s="240">
        <f t="shared" ca="1" si="1706"/>
        <v>1996</v>
      </c>
      <c r="AC455" s="242">
        <f t="shared" ca="1" si="1655"/>
        <v>1.1982825471276273</v>
      </c>
      <c r="AD455" s="242">
        <f t="shared" ca="1" si="1656"/>
        <v>0.82990091987797276</v>
      </c>
      <c r="AE455" s="242">
        <f t="shared" ca="1" si="1657"/>
        <v>0.83452771835580386</v>
      </c>
      <c r="AF455" s="242">
        <f t="shared" ca="1" si="1658"/>
        <v>0.83452771835580386</v>
      </c>
      <c r="AG455" s="242">
        <f t="shared" ca="1" si="1659"/>
        <v>0.83452771835580386</v>
      </c>
      <c r="AH455" s="240"/>
      <c r="AI455" s="240">
        <f t="shared" ca="1" si="1707"/>
        <v>1996</v>
      </c>
      <c r="AJ455" s="242">
        <f t="shared" ca="1" si="1708"/>
        <v>1.2384841017895938</v>
      </c>
      <c r="AK455" s="242">
        <f t="shared" ca="1" si="1660"/>
        <v>0.75755689224093625</v>
      </c>
      <c r="AL455" s="242">
        <f t="shared" ca="1" si="1661"/>
        <v>0.76178036397344884</v>
      </c>
      <c r="AM455" s="242">
        <f t="shared" ca="1" si="1662"/>
        <v>0.76178036397344884</v>
      </c>
      <c r="AN455" s="242">
        <f t="shared" ca="1" si="1663"/>
        <v>0.76178036397344884</v>
      </c>
      <c r="AO455" s="240"/>
      <c r="AP455" s="240">
        <f t="shared" ca="1" si="1709"/>
        <v>1996</v>
      </c>
      <c r="AQ455" s="242">
        <f t="shared" ca="1" si="1664"/>
        <v>1.0198391188710987</v>
      </c>
      <c r="AR455" s="242">
        <f t="shared" ca="1" si="1665"/>
        <v>0.97511045588812251</v>
      </c>
      <c r="AS455" s="242">
        <f t="shared" ca="1" si="1666"/>
        <v>0.98054681517506459</v>
      </c>
      <c r="AT455" s="242">
        <f t="shared" ca="1" si="1667"/>
        <v>0.98054681517506459</v>
      </c>
      <c r="AU455" s="242">
        <f t="shared" ca="1" si="1668"/>
        <v>0.98054681517506459</v>
      </c>
      <c r="AV455" s="242"/>
      <c r="AX455">
        <f t="shared" ca="1" si="1710"/>
        <v>1996</v>
      </c>
      <c r="AY455" s="12">
        <f t="shared" ca="1" si="1669"/>
        <v>1.2442781291347413</v>
      </c>
      <c r="AZ455" s="12">
        <f t="shared" ca="1" si="1670"/>
        <v>1.1262569760400243</v>
      </c>
      <c r="BA455" s="12">
        <f t="shared" ca="1" si="1671"/>
        <v>1.1383736163073737</v>
      </c>
      <c r="BB455" s="12">
        <f t="shared" ca="1" si="1672"/>
        <v>1.1069866961306494</v>
      </c>
      <c r="BC455" s="12">
        <f t="shared" ca="1" si="1673"/>
        <v>1.1449123439162532</v>
      </c>
      <c r="BE455">
        <f t="shared" ca="1" si="1711"/>
        <v>1996</v>
      </c>
      <c r="BF455" s="12">
        <f t="shared" ca="1" si="1674"/>
        <v>1.2373766686176044</v>
      </c>
      <c r="BG455" s="12">
        <f t="shared" ca="1" si="1675"/>
        <v>1.0100635965823053</v>
      </c>
      <c r="BH455" s="12">
        <f t="shared" ca="1" si="1676"/>
        <v>0.99128613062817772</v>
      </c>
      <c r="BI455" s="12">
        <f t="shared" ca="1" si="1677"/>
        <v>1.1263831257178907</v>
      </c>
      <c r="BJ455" s="12">
        <f t="shared" ca="1" si="1678"/>
        <v>0.97975659985986119</v>
      </c>
      <c r="BL455">
        <f t="shared" ca="1" si="1712"/>
        <v>1996</v>
      </c>
      <c r="BM455" s="12">
        <f t="shared" ca="1" si="1679"/>
        <v>1.3047012786004859</v>
      </c>
      <c r="BN455" s="12">
        <f t="shared" ca="1" si="1680"/>
        <v>1.1667709099653756</v>
      </c>
      <c r="BO455" s="12">
        <f t="shared" ca="1" si="1681"/>
        <v>1.1684682793600427</v>
      </c>
      <c r="BP455" s="12">
        <f t="shared" ca="1" si="1682"/>
        <v>1.1776374931562172</v>
      </c>
      <c r="BQ455" s="12">
        <f t="shared" ca="1" si="1683"/>
        <v>1.1577978954130737</v>
      </c>
      <c r="BS455">
        <f t="shared" ca="1" si="1713"/>
        <v>1996</v>
      </c>
      <c r="BT455" s="12">
        <f t="shared" ca="1" si="1684"/>
        <v>1.1832546756673683</v>
      </c>
      <c r="BU455" s="12">
        <f t="shared" ca="1" si="1685"/>
        <v>1.1098630589727718</v>
      </c>
      <c r="BV455" s="12">
        <f t="shared" ca="1" si="1686"/>
        <v>1.1373217409471381</v>
      </c>
      <c r="BW455" s="12">
        <f t="shared" ca="1" si="1687"/>
        <v>0.85397551575856501</v>
      </c>
      <c r="BX455" s="12">
        <f t="shared" ca="1" si="1688"/>
        <v>1.1508060393348831</v>
      </c>
      <c r="BZ455">
        <f t="shared" ca="1" si="1714"/>
        <v>1996</v>
      </c>
      <c r="CA455" s="12">
        <f t="shared" ca="1" si="1689"/>
        <v>1.2384841017895938</v>
      </c>
      <c r="CB455" s="12">
        <f t="shared" ca="1" si="1690"/>
        <v>1.1468161328468143</v>
      </c>
      <c r="CC455" s="12">
        <f t="shared" ca="1" si="1691"/>
        <v>1.2050741495228976</v>
      </c>
      <c r="CD455" s="12">
        <f t="shared" ca="1" si="1692"/>
        <v>1.0158880115635223</v>
      </c>
      <c r="CE455" s="12">
        <f t="shared" ca="1" si="1693"/>
        <v>1.24670229957819</v>
      </c>
      <c r="CH455">
        <f t="shared" ca="1" si="1767"/>
        <v>1996</v>
      </c>
      <c r="CI455" s="12">
        <f t="shared" ca="1" si="1792"/>
        <v>1.6844288417872195</v>
      </c>
      <c r="CJ455" s="12">
        <f t="shared" ca="1" si="1793"/>
        <v>0.89312148671400016</v>
      </c>
      <c r="CK455" s="12">
        <f t="shared" ca="1" si="1794"/>
        <v>0.81034706127434253</v>
      </c>
      <c r="CL455" s="12">
        <f t="shared" ca="1" si="1795"/>
        <v>0.98600863191923283</v>
      </c>
      <c r="CM455" s="12">
        <f t="shared" ca="1" si="1796"/>
        <v>0.67300156061462324</v>
      </c>
      <c r="CO455">
        <f t="shared" ca="1" si="1768"/>
        <v>1996</v>
      </c>
      <c r="CP455" s="12">
        <f t="shared" ca="1" si="1721"/>
        <v>1.2733465253826994</v>
      </c>
      <c r="CQ455" s="12">
        <f t="shared" ca="1" si="1722"/>
        <v>0.81995759885824027</v>
      </c>
      <c r="CR455" s="12">
        <f t="shared" ca="1" si="1723"/>
        <v>0.78581603907924658</v>
      </c>
      <c r="CS455" s="12">
        <f t="shared" ca="1" si="1769"/>
        <v>0.95828486783308797</v>
      </c>
      <c r="CT455" s="12">
        <f t="shared" ca="1" si="1770"/>
        <v>0.76307176314671199</v>
      </c>
      <c r="CV455">
        <f t="shared" ca="1" si="1797"/>
        <v>1996</v>
      </c>
      <c r="CW455" s="12">
        <f t="shared" ca="1" si="1762"/>
        <v>1.2930338000920856</v>
      </c>
      <c r="CX455" s="12">
        <f t="shared" ca="1" si="1763"/>
        <v>0.83437924296951804</v>
      </c>
      <c r="CY455" s="12">
        <f t="shared" ca="1" si="1764"/>
        <v>0.83636867811067128</v>
      </c>
      <c r="CZ455" s="12">
        <f t="shared" ca="1" si="1798"/>
        <v>0.8384226610811073</v>
      </c>
      <c r="DA455" s="12">
        <f t="shared" ca="1" si="1799"/>
        <v>0.83589836858064925</v>
      </c>
      <c r="DC455">
        <f t="shared" ca="1" si="1771"/>
        <v>1996</v>
      </c>
      <c r="DD455" s="12">
        <f t="shared" ca="1" si="1726"/>
        <v>1.2881981110324749</v>
      </c>
      <c r="DE455" s="12">
        <f t="shared" ca="1" si="1727"/>
        <v>0.96762829936823103</v>
      </c>
      <c r="DF455" s="12">
        <f t="shared" ca="1" si="1728"/>
        <v>0.9291995199398243</v>
      </c>
      <c r="DG455" s="12">
        <f t="shared" ca="1" si="1772"/>
        <v>1.0313098843461783</v>
      </c>
      <c r="DH455" s="12">
        <f t="shared" ca="1" si="1773"/>
        <v>0.88161448990942159</v>
      </c>
      <c r="DJ455">
        <f t="shared" ca="1" si="1774"/>
        <v>1996</v>
      </c>
      <c r="DK455" s="12">
        <f t="shared" ca="1" si="1731"/>
        <v>1.3098552065609863</v>
      </c>
      <c r="DL455" s="12">
        <f t="shared" ca="1" si="1732"/>
        <v>0.91203002898329943</v>
      </c>
      <c r="DM455" s="12">
        <f t="shared" ca="1" si="1733"/>
        <v>0.83100538533519164</v>
      </c>
      <c r="DN455" s="12">
        <f t="shared" ca="1" si="1775"/>
        <v>1.0222803018534583</v>
      </c>
      <c r="DO455" s="12">
        <f t="shared" ca="1" si="1776"/>
        <v>0.72514025974188034</v>
      </c>
      <c r="DQ455">
        <f t="shared" ca="1" si="1777"/>
        <v>1996</v>
      </c>
      <c r="DR455" s="12">
        <f t="shared" ca="1" si="1736"/>
        <v>0.34225838422669952</v>
      </c>
      <c r="DS455" s="12">
        <f t="shared" ca="1" si="1737"/>
        <v>0.35368459195164803</v>
      </c>
      <c r="DT455" s="12">
        <f t="shared" ca="1" si="1738"/>
        <v>0.36261777403604428</v>
      </c>
      <c r="DU455" s="12">
        <f t="shared" ca="1" si="1778"/>
        <v>0.35139300744864332</v>
      </c>
      <c r="DV455" s="12">
        <f t="shared" ca="1" si="1779"/>
        <v>0.38421758570749875</v>
      </c>
      <c r="DX455">
        <f t="shared" ca="1" si="1780"/>
        <v>1996</v>
      </c>
      <c r="DY455" s="12">
        <f t="shared" ca="1" si="1741"/>
        <v>1.2635578035869668</v>
      </c>
      <c r="DZ455" s="12">
        <f t="shared" ca="1" si="1742"/>
        <v>0.86071334996371063</v>
      </c>
      <c r="EA455" s="12">
        <f t="shared" ca="1" si="1743"/>
        <v>0.85871267082820846</v>
      </c>
      <c r="EB455" s="12">
        <f t="shared" ca="1" si="1781"/>
        <v>0.87178224823802974</v>
      </c>
      <c r="EC455" s="12">
        <f t="shared" ca="1" si="1782"/>
        <v>0.84853006126047892</v>
      </c>
      <c r="EF455">
        <f t="shared" ca="1" si="1783"/>
        <v>1996</v>
      </c>
      <c r="EG455" s="12">
        <f t="shared" ca="1" si="1746"/>
        <v>1.265859675171402</v>
      </c>
      <c r="EH455" s="12">
        <f t="shared" ca="1" si="1747"/>
        <v>0.93520079813298351</v>
      </c>
      <c r="EI455" s="12">
        <f t="shared" ca="1" si="1748"/>
        <v>0.91093620403642295</v>
      </c>
      <c r="EJ455" s="12">
        <f t="shared" ca="1" si="1784"/>
        <v>0.97468386325595446</v>
      </c>
      <c r="EK455" s="12">
        <f t="shared" ca="1" si="1785"/>
        <v>0.87473475688684399</v>
      </c>
      <c r="EM455">
        <f t="shared" ca="1" si="1786"/>
        <v>1996</v>
      </c>
      <c r="EN455" s="12">
        <f t="shared" ca="1" si="1751"/>
        <v>1.2152053993102498</v>
      </c>
      <c r="EO455" s="12">
        <f t="shared" ca="1" si="1752"/>
        <v>1.2121016121448533</v>
      </c>
      <c r="EP455" s="12">
        <f t="shared" ca="1" si="1753"/>
        <v>1.1721807425327879</v>
      </c>
      <c r="EQ455" s="12">
        <f t="shared" ca="1" si="1787"/>
        <v>1.2823419882576139</v>
      </c>
      <c r="ER455" s="12">
        <f t="shared" ca="1" si="1788"/>
        <v>1.1233076362188987</v>
      </c>
      <c r="EU455">
        <f t="shared" ca="1" si="1789"/>
        <v>1996</v>
      </c>
      <c r="EV455" s="12">
        <f t="shared" ca="1" si="1756"/>
        <v>1.5499517623368924</v>
      </c>
      <c r="EW455" s="12">
        <f t="shared" ca="1" si="1757"/>
        <v>1.005195307270847</v>
      </c>
      <c r="EX455" s="12">
        <f t="shared" ca="1" si="1758"/>
        <v>0.93630424071214313</v>
      </c>
      <c r="EY455" s="12">
        <f t="shared" ca="1" si="1790"/>
        <v>1.098767532449455</v>
      </c>
      <c r="EZ455" s="12">
        <f t="shared" ca="1" si="1791"/>
        <v>0.84196323848324928</v>
      </c>
    </row>
    <row r="456" spans="4:197" x14ac:dyDescent="0.2">
      <c r="D456" s="5">
        <f t="shared" si="1761"/>
        <v>12</v>
      </c>
      <c r="E456" t="b">
        <f t="shared" si="1703"/>
        <v>1</v>
      </c>
      <c r="G456">
        <f t="shared" ca="1" si="1639"/>
        <v>1997</v>
      </c>
      <c r="H456" s="12">
        <f t="shared" ca="1" si="1640"/>
        <v>1.235678702992095</v>
      </c>
      <c r="I456" s="12">
        <f t="shared" ca="1" si="1641"/>
        <v>0.98218648311951284</v>
      </c>
      <c r="J456" s="12">
        <f t="shared" ca="1" si="1642"/>
        <v>0.91435179134205602</v>
      </c>
      <c r="K456" s="12">
        <f t="shared" ca="1" si="1643"/>
        <v>1.1801932230981174</v>
      </c>
      <c r="L456" s="12">
        <f t="shared" ca="1" si="1644"/>
        <v>0.8622118645138076</v>
      </c>
      <c r="N456">
        <f t="shared" ca="1" si="1704"/>
        <v>1997</v>
      </c>
      <c r="O456" s="12">
        <f t="shared" ca="1" si="1645"/>
        <v>1.3572182884903068</v>
      </c>
      <c r="P456" s="12">
        <f t="shared" ca="1" si="1646"/>
        <v>0.90247591712278896</v>
      </c>
      <c r="Q456" s="12">
        <f t="shared" ca="1" si="1647"/>
        <v>0.86224285165623193</v>
      </c>
      <c r="R456" s="12">
        <f t="shared" ca="1" si="1648"/>
        <v>0.96559605360252698</v>
      </c>
      <c r="S456" s="12">
        <f t="shared" ca="1" si="1649"/>
        <v>0.80488798676311935</v>
      </c>
      <c r="U456">
        <f t="shared" ca="1" si="1705"/>
        <v>1997</v>
      </c>
      <c r="V456" s="12">
        <f t="shared" ca="1" si="1650"/>
        <v>1.033923828832332</v>
      </c>
      <c r="W456" s="12">
        <f t="shared" ca="1" si="1651"/>
        <v>1.0647500023278034</v>
      </c>
      <c r="X456" s="12">
        <f t="shared" ca="1" si="1652"/>
        <v>1.1153171678593721</v>
      </c>
      <c r="Y456" s="12">
        <f t="shared" ca="1" si="1653"/>
        <v>1.0331252101083954</v>
      </c>
      <c r="Z456" s="12">
        <f t="shared" ca="1" si="1654"/>
        <v>1.1906261792072468</v>
      </c>
      <c r="AB456" s="240">
        <f t="shared" ca="1" si="1706"/>
        <v>1997</v>
      </c>
      <c r="AC456" s="242">
        <f t="shared" ca="1" si="1655"/>
        <v>1.235678702992095</v>
      </c>
      <c r="AD456" s="242">
        <f t="shared" ca="1" si="1656"/>
        <v>0.80313408550676635</v>
      </c>
      <c r="AE456" s="242">
        <f t="shared" ca="1" si="1657"/>
        <v>0.80927185811213032</v>
      </c>
      <c r="AF456" s="242">
        <f t="shared" ca="1" si="1658"/>
        <v>0.80927185811213032</v>
      </c>
      <c r="AG456" s="242">
        <f t="shared" ca="1" si="1659"/>
        <v>0.80927185811213032</v>
      </c>
      <c r="AH456" s="240"/>
      <c r="AI456" s="240">
        <f t="shared" ca="1" si="1707"/>
        <v>1997</v>
      </c>
      <c r="AJ456" s="242">
        <f t="shared" ca="1" si="1708"/>
        <v>1.3206692754395895</v>
      </c>
      <c r="AK456" s="242">
        <f t="shared" ca="1" si="1660"/>
        <v>0.73121302116526199</v>
      </c>
      <c r="AL456" s="242">
        <f t="shared" ca="1" si="1661"/>
        <v>0.73680115312352856</v>
      </c>
      <c r="AM456" s="242">
        <f t="shared" ca="1" si="1662"/>
        <v>0.73680115312352856</v>
      </c>
      <c r="AN456" s="242">
        <f t="shared" ca="1" si="1663"/>
        <v>0.73680115312352856</v>
      </c>
      <c r="AO456" s="240"/>
      <c r="AP456" s="240">
        <f t="shared" ca="1" si="1709"/>
        <v>1997</v>
      </c>
      <c r="AQ456" s="242">
        <f t="shared" ca="1" si="1664"/>
        <v>1.033923828832332</v>
      </c>
      <c r="AR456" s="242">
        <f t="shared" ca="1" si="1665"/>
        <v>0.95985377010657913</v>
      </c>
      <c r="AS456" s="242">
        <f t="shared" ca="1" si="1666"/>
        <v>0.96718923784681099</v>
      </c>
      <c r="AT456" s="242">
        <f t="shared" ca="1" si="1667"/>
        <v>0.96718923784681099</v>
      </c>
      <c r="AU456" s="242">
        <f t="shared" ca="1" si="1668"/>
        <v>0.96718923784681099</v>
      </c>
      <c r="AV456" s="242"/>
      <c r="AX456">
        <f t="shared" ca="1" si="1710"/>
        <v>1997</v>
      </c>
      <c r="AY456" s="12">
        <f t="shared" ca="1" si="1669"/>
        <v>1.2791062585541233</v>
      </c>
      <c r="AZ456" s="12">
        <f t="shared" ca="1" si="1670"/>
        <v>1.1078353192178771</v>
      </c>
      <c r="BA456" s="12">
        <f t="shared" ca="1" si="1671"/>
        <v>1.1073471971524138</v>
      </c>
      <c r="BB456" s="12">
        <f t="shared" ca="1" si="1672"/>
        <v>1.1250839680657732</v>
      </c>
      <c r="BC456" s="12">
        <f t="shared" ca="1" si="1673"/>
        <v>1.1036521575304776</v>
      </c>
      <c r="BE456">
        <f t="shared" ca="1" si="1711"/>
        <v>1997</v>
      </c>
      <c r="BF456" s="12">
        <f t="shared" ca="1" si="1674"/>
        <v>1.2595838067953986</v>
      </c>
      <c r="BG456" s="12">
        <f t="shared" ca="1" si="1675"/>
        <v>0.99028908705825103</v>
      </c>
      <c r="BH456" s="12">
        <f t="shared" ca="1" si="1676"/>
        <v>0.97301852088105933</v>
      </c>
      <c r="BI456" s="12">
        <f t="shared" ca="1" si="1677"/>
        <v>1.1021808536337405</v>
      </c>
      <c r="BJ456" s="12">
        <f t="shared" ca="1" si="1678"/>
        <v>0.96199546971259575</v>
      </c>
      <c r="BL456">
        <f t="shared" ca="1" si="1712"/>
        <v>1997</v>
      </c>
      <c r="BM456" s="12">
        <f t="shared" ca="1" si="1679"/>
        <v>1.3349238679166247</v>
      </c>
      <c r="BN456" s="12">
        <f t="shared" ca="1" si="1680"/>
        <v>1.1586786375749016</v>
      </c>
      <c r="BO456" s="12">
        <f t="shared" ca="1" si="1681"/>
        <v>1.1587262218963268</v>
      </c>
      <c r="BP456" s="12">
        <f t="shared" ca="1" si="1682"/>
        <v>1.1753637901777529</v>
      </c>
      <c r="BQ456" s="12">
        <f t="shared" ca="1" si="1683"/>
        <v>1.139364775489569</v>
      </c>
      <c r="BS456">
        <f t="shared" ca="1" si="1713"/>
        <v>1997</v>
      </c>
      <c r="BT456" s="12">
        <f t="shared" ca="1" si="1684"/>
        <v>1.2365532958933017</v>
      </c>
      <c r="BU456" s="12">
        <f t="shared" ca="1" si="1685"/>
        <v>1.0686120178266674</v>
      </c>
      <c r="BV456" s="12">
        <f t="shared" ca="1" si="1686"/>
        <v>1.0978943411788278</v>
      </c>
      <c r="BW456" s="12">
        <f t="shared" ca="1" si="1687"/>
        <v>0.79760646067959295</v>
      </c>
      <c r="BX456" s="12">
        <f t="shared" ca="1" si="1688"/>
        <v>1.1121848840656452</v>
      </c>
      <c r="BZ456">
        <f t="shared" ca="1" si="1714"/>
        <v>1997</v>
      </c>
      <c r="CA456" s="12">
        <f t="shared" ca="1" si="1689"/>
        <v>1.3206692754395895</v>
      </c>
      <c r="CB456" s="12">
        <f t="shared" ca="1" si="1690"/>
        <v>1.0747167585577595</v>
      </c>
      <c r="CC456" s="12">
        <f t="shared" ca="1" si="1691"/>
        <v>1.1395887180047286</v>
      </c>
      <c r="CD456" s="12">
        <f t="shared" ca="1" si="1692"/>
        <v>0.93039671659991185</v>
      </c>
      <c r="CE456" s="12">
        <f t="shared" ca="1" si="1693"/>
        <v>1.1856189193650242</v>
      </c>
      <c r="CH456">
        <f t="shared" ca="1" si="1767"/>
        <v>1997</v>
      </c>
      <c r="CI456" s="12">
        <f t="shared" ca="1" si="1792"/>
        <v>1.785736919392116</v>
      </c>
      <c r="CJ456" s="12">
        <f t="shared" ca="1" si="1793"/>
        <v>0.84159721249818209</v>
      </c>
      <c r="CK456" s="12">
        <f t="shared" ca="1" si="1794"/>
        <v>0.7475085508079492</v>
      </c>
      <c r="CL456" s="12">
        <f t="shared" ca="1" si="1795"/>
        <v>0.94902665701050593</v>
      </c>
      <c r="CM456" s="12">
        <f t="shared" ca="1" si="1796"/>
        <v>0.58994645520116162</v>
      </c>
      <c r="CO456">
        <f t="shared" ca="1" si="1768"/>
        <v>1997</v>
      </c>
      <c r="CP456" s="12">
        <f t="shared" ca="1" si="1721"/>
        <v>1.3194726118391966</v>
      </c>
      <c r="CQ456" s="12">
        <f t="shared" ca="1" si="1722"/>
        <v>0.80154879373131671</v>
      </c>
      <c r="CR456" s="12">
        <f t="shared" ca="1" si="1723"/>
        <v>0.77018167318192499</v>
      </c>
      <c r="CS456" s="12">
        <f t="shared" ca="1" si="1769"/>
        <v>0.93274956427060451</v>
      </c>
      <c r="CT456" s="12">
        <f t="shared" ca="1" si="1770"/>
        <v>0.7487430804842935</v>
      </c>
      <c r="CV456">
        <f t="shared" ca="1" si="1797"/>
        <v>1997</v>
      </c>
      <c r="CW456" s="12">
        <f t="shared" ca="1" si="1762"/>
        <v>1.3343135932907271</v>
      </c>
      <c r="CX456" s="12">
        <f t="shared" ca="1" si="1763"/>
        <v>0.77592422752949275</v>
      </c>
      <c r="CY456" s="12">
        <f t="shared" ca="1" si="1764"/>
        <v>0.78449663824975846</v>
      </c>
      <c r="CZ456" s="12">
        <f t="shared" ca="1" si="1798"/>
        <v>0.76667877191586153</v>
      </c>
      <c r="DA456" s="12">
        <f t="shared" ca="1" si="1799"/>
        <v>0.78857647360482763</v>
      </c>
      <c r="DC456">
        <f t="shared" ca="1" si="1771"/>
        <v>1997</v>
      </c>
      <c r="DD456" s="12">
        <f t="shared" ca="1" si="1726"/>
        <v>1.3481780115386786</v>
      </c>
      <c r="DE456" s="12">
        <f t="shared" ca="1" si="1727"/>
        <v>0.9321200521676094</v>
      </c>
      <c r="DF456" s="12">
        <f t="shared" ca="1" si="1728"/>
        <v>0.87090397863382385</v>
      </c>
      <c r="DG456" s="12">
        <f t="shared" ca="1" si="1772"/>
        <v>1.0311472667250918</v>
      </c>
      <c r="DH456" s="12">
        <f t="shared" ca="1" si="1773"/>
        <v>0.79622809513928816</v>
      </c>
      <c r="DJ456">
        <f t="shared" ca="1" si="1774"/>
        <v>1997</v>
      </c>
      <c r="DK456" s="12">
        <f t="shared" ca="1" si="1731"/>
        <v>1.3703535153020119</v>
      </c>
      <c r="DL456" s="12">
        <f t="shared" ca="1" si="1732"/>
        <v>0.88559083514721137</v>
      </c>
      <c r="DM456" s="12">
        <f t="shared" ca="1" si="1733"/>
        <v>0.78603553693007289</v>
      </c>
      <c r="DN456" s="12">
        <f t="shared" ca="1" si="1775"/>
        <v>1.0225403038464664</v>
      </c>
      <c r="DO456" s="12">
        <f t="shared" ca="1" si="1776"/>
        <v>0.65513699932370717</v>
      </c>
      <c r="DQ456">
        <f t="shared" ca="1" si="1777"/>
        <v>1997</v>
      </c>
      <c r="DR456" s="12">
        <f t="shared" ca="1" si="1736"/>
        <v>0.41922487298731864</v>
      </c>
      <c r="DS456" s="12">
        <f t="shared" ca="1" si="1737"/>
        <v>0.28851915543226114</v>
      </c>
      <c r="DT456" s="12">
        <f t="shared" ca="1" si="1738"/>
        <v>0.28974529748024297</v>
      </c>
      <c r="DU456" s="12">
        <f t="shared" ca="1" si="1778"/>
        <v>0.29185568015316227</v>
      </c>
      <c r="DV456" s="12">
        <f t="shared" ca="1" si="1779"/>
        <v>0.28568428935728357</v>
      </c>
      <c r="DX456">
        <f t="shared" ca="1" si="1780"/>
        <v>1997</v>
      </c>
      <c r="DY456" s="12">
        <f t="shared" ca="1" si="1741"/>
        <v>1.3127450586612854</v>
      </c>
      <c r="DZ456" s="12">
        <f t="shared" ca="1" si="1742"/>
        <v>0.82060466712144375</v>
      </c>
      <c r="EA456" s="12">
        <f t="shared" ca="1" si="1743"/>
        <v>0.78211785748756601</v>
      </c>
      <c r="EB456" s="12">
        <f t="shared" ca="1" si="1781"/>
        <v>0.87150189418989943</v>
      </c>
      <c r="EC456" s="12">
        <f t="shared" ca="1" si="1782"/>
        <v>0.71247805822033716</v>
      </c>
      <c r="EF456">
        <f t="shared" ca="1" si="1783"/>
        <v>1997</v>
      </c>
      <c r="EG456" s="12">
        <f t="shared" ca="1" si="1746"/>
        <v>1.395446184655198</v>
      </c>
      <c r="EH456" s="12">
        <f t="shared" ca="1" si="1747"/>
        <v>0.90307151853843404</v>
      </c>
      <c r="EI456" s="12">
        <f t="shared" ca="1" si="1748"/>
        <v>0.85532441671891135</v>
      </c>
      <c r="EJ456" s="12">
        <f t="shared" ca="1" si="1784"/>
        <v>0.97468429000128809</v>
      </c>
      <c r="EK456" s="12">
        <f t="shared" ca="1" si="1785"/>
        <v>0.78754153343637556</v>
      </c>
      <c r="EM456">
        <f t="shared" ca="1" si="1786"/>
        <v>1997</v>
      </c>
      <c r="EN456" s="12">
        <f t="shared" ca="1" si="1751"/>
        <v>1.3465149476549478</v>
      </c>
      <c r="EO456" s="12">
        <f t="shared" ca="1" si="1752"/>
        <v>1.1720597846029246</v>
      </c>
      <c r="EP456" s="12">
        <f t="shared" ca="1" si="1753"/>
        <v>1.1057080399392498</v>
      </c>
      <c r="EQ456" s="12">
        <f t="shared" ca="1" si="1787"/>
        <v>1.2849188081421137</v>
      </c>
      <c r="ER456" s="12">
        <f t="shared" ca="1" si="1788"/>
        <v>1.0262010693222823</v>
      </c>
      <c r="EU456">
        <f t="shared" ca="1" si="1789"/>
        <v>1997</v>
      </c>
      <c r="EV456" s="12">
        <f t="shared" ca="1" si="1756"/>
        <v>1.5979555394759068</v>
      </c>
      <c r="EW456" s="12">
        <f t="shared" ca="1" si="1757"/>
        <v>0.9828054176462121</v>
      </c>
      <c r="EX456" s="12">
        <f t="shared" ca="1" si="1758"/>
        <v>0.89848573211715477</v>
      </c>
      <c r="EY456" s="12">
        <f t="shared" ca="1" si="1790"/>
        <v>1.098982710481601</v>
      </c>
      <c r="EZ456" s="12">
        <f t="shared" ca="1" si="1791"/>
        <v>0.78205890313630011</v>
      </c>
    </row>
    <row r="457" spans="4:197" x14ac:dyDescent="0.2">
      <c r="D457" s="5">
        <f t="shared" si="1761"/>
        <v>13</v>
      </c>
      <c r="E457" t="b">
        <f t="shared" si="1703"/>
        <v>1</v>
      </c>
      <c r="G457">
        <f t="shared" ca="1" si="1639"/>
        <v>1998</v>
      </c>
      <c r="H457" s="12">
        <f t="shared" ca="1" si="1640"/>
        <v>1.2803935340829897</v>
      </c>
      <c r="I457" s="12">
        <f t="shared" ca="1" si="1641"/>
        <v>0.98401521908703282</v>
      </c>
      <c r="J457" s="12">
        <f t="shared" ca="1" si="1642"/>
        <v>0.92361334124744732</v>
      </c>
      <c r="K457" s="12">
        <f t="shared" ca="1" si="1643"/>
        <v>1.1608260166340449</v>
      </c>
      <c r="L457" s="12">
        <f t="shared" ca="1" si="1644"/>
        <v>0.87708842052425651</v>
      </c>
      <c r="N457">
        <f t="shared" ca="1" si="1704"/>
        <v>1998</v>
      </c>
      <c r="O457" s="12">
        <f t="shared" ca="1" si="1645"/>
        <v>1.340516599882744</v>
      </c>
      <c r="P457" s="12">
        <f t="shared" ca="1" si="1646"/>
        <v>0.94742092274659639</v>
      </c>
      <c r="Q457" s="12">
        <f t="shared" ca="1" si="1647"/>
        <v>0.91989383619659904</v>
      </c>
      <c r="R457" s="12">
        <f t="shared" ca="1" si="1648"/>
        <v>0.994444822081897</v>
      </c>
      <c r="S457" s="12">
        <f t="shared" ca="1" si="1649"/>
        <v>0.87852248395420407</v>
      </c>
      <c r="U457">
        <f t="shared" ca="1" si="1705"/>
        <v>1998</v>
      </c>
      <c r="V457" s="12">
        <f t="shared" ca="1" si="1650"/>
        <v>0.96899910414801593</v>
      </c>
      <c r="W457" s="12">
        <f t="shared" ca="1" si="1651"/>
        <v>1.1060940285928798</v>
      </c>
      <c r="X457" s="12">
        <f t="shared" ca="1" si="1652"/>
        <v>1.1861738737750258</v>
      </c>
      <c r="Y457" s="12">
        <f t="shared" ca="1" si="1653"/>
        <v>1.0466655587121112</v>
      </c>
      <c r="Z457" s="12">
        <f t="shared" ca="1" si="1654"/>
        <v>1.3139994368797208</v>
      </c>
      <c r="AB457" s="240">
        <f t="shared" ca="1" si="1706"/>
        <v>1998</v>
      </c>
      <c r="AC457" s="242">
        <f t="shared" ca="1" si="1655"/>
        <v>1.2803935340829897</v>
      </c>
      <c r="AD457" s="242">
        <f t="shared" ca="1" si="1656"/>
        <v>0.77546813772817103</v>
      </c>
      <c r="AE457" s="242">
        <f t="shared" ca="1" si="1657"/>
        <v>0.78100987968218227</v>
      </c>
      <c r="AF457" s="242">
        <f t="shared" ca="1" si="1658"/>
        <v>0.78100987968218227</v>
      </c>
      <c r="AG457" s="242">
        <f t="shared" ca="1" si="1659"/>
        <v>0.78100987968218227</v>
      </c>
      <c r="AH457" s="240"/>
      <c r="AI457" s="240">
        <f t="shared" ca="1" si="1707"/>
        <v>1998</v>
      </c>
      <c r="AJ457" s="242">
        <f t="shared" ca="1" si="1708"/>
        <v>1.3314869352221419</v>
      </c>
      <c r="AK457" s="242">
        <f t="shared" ca="1" si="1660"/>
        <v>0.74068787325824825</v>
      </c>
      <c r="AL457" s="242">
        <f t="shared" ca="1" si="1661"/>
        <v>0.74598106438030742</v>
      </c>
      <c r="AM457" s="242">
        <f t="shared" ca="1" si="1662"/>
        <v>0.74598106438030742</v>
      </c>
      <c r="AN457" s="242">
        <f t="shared" ca="1" si="1663"/>
        <v>0.74598106438030742</v>
      </c>
      <c r="AO457" s="240"/>
      <c r="AP457" s="240">
        <f t="shared" ca="1" si="1709"/>
        <v>1998</v>
      </c>
      <c r="AQ457" s="242">
        <f t="shared" ca="1" si="1664"/>
        <v>0.96899910414801593</v>
      </c>
      <c r="AR457" s="242">
        <f t="shared" ca="1" si="1665"/>
        <v>1.0246700798630048</v>
      </c>
      <c r="AS457" s="242">
        <f t="shared" ca="1" si="1666"/>
        <v>1.0319926981555274</v>
      </c>
      <c r="AT457" s="242">
        <f t="shared" ca="1" si="1667"/>
        <v>1.0319926981555274</v>
      </c>
      <c r="AU457" s="242">
        <f t="shared" ca="1" si="1668"/>
        <v>1.0319926981555274</v>
      </c>
      <c r="AV457" s="242"/>
      <c r="AX457">
        <f t="shared" ca="1" si="1710"/>
        <v>1998</v>
      </c>
      <c r="AY457" s="12">
        <f t="shared" ca="1" si="1669"/>
        <v>1.3539325466969414</v>
      </c>
      <c r="AZ457" s="12">
        <f t="shared" ca="1" si="1670"/>
        <v>1.1970744377352061</v>
      </c>
      <c r="BA457" s="12">
        <f t="shared" ca="1" si="1671"/>
        <v>1.2475340800302348</v>
      </c>
      <c r="BB457" s="12">
        <f t="shared" ca="1" si="1672"/>
        <v>1.0832936698154472</v>
      </c>
      <c r="BC457" s="12">
        <f t="shared" ca="1" si="1673"/>
        <v>1.281749711851337</v>
      </c>
      <c r="BE457">
        <f t="shared" ca="1" si="1711"/>
        <v>1998</v>
      </c>
      <c r="BF457" s="12">
        <f t="shared" ca="1" si="1674"/>
        <v>1.2623265669854948</v>
      </c>
      <c r="BG457" s="12">
        <f t="shared" ca="1" si="1675"/>
        <v>1.0152186287783784</v>
      </c>
      <c r="BH457" s="12">
        <f t="shared" ca="1" si="1676"/>
        <v>0.99556608848411687</v>
      </c>
      <c r="BI457" s="12">
        <f t="shared" ca="1" si="1677"/>
        <v>1.1398708572913401</v>
      </c>
      <c r="BJ457" s="12">
        <f t="shared" ca="1" si="1678"/>
        <v>0.98325074223327813</v>
      </c>
      <c r="BL457">
        <f t="shared" ca="1" si="1712"/>
        <v>1998</v>
      </c>
      <c r="BM457" s="12">
        <f t="shared" ca="1" si="1679"/>
        <v>1.3614803651725547</v>
      </c>
      <c r="BN457" s="12">
        <f t="shared" ca="1" si="1680"/>
        <v>1.2023649721487475</v>
      </c>
      <c r="BO457" s="12">
        <f t="shared" ca="1" si="1681"/>
        <v>1.2374463783706522</v>
      </c>
      <c r="BP457" s="12">
        <f t="shared" ca="1" si="1682"/>
        <v>1.1896292804522088</v>
      </c>
      <c r="BQ457" s="12">
        <f t="shared" ca="1" si="1683"/>
        <v>1.2930920209918857</v>
      </c>
      <c r="BS457">
        <f t="shared" ca="1" si="1713"/>
        <v>1998</v>
      </c>
      <c r="BT457" s="12">
        <f t="shared" ca="1" si="1684"/>
        <v>1.2118090142795737</v>
      </c>
      <c r="BU457" s="12">
        <f t="shared" ca="1" si="1685"/>
        <v>1.0964311471172801</v>
      </c>
      <c r="BV457" s="12">
        <f t="shared" ca="1" si="1686"/>
        <v>1.1288985737172552</v>
      </c>
      <c r="BW457" s="12">
        <f t="shared" ca="1" si="1687"/>
        <v>0.79393308870827239</v>
      </c>
      <c r="BX457" s="12">
        <f t="shared" ca="1" si="1688"/>
        <v>1.1448394056321709</v>
      </c>
      <c r="BZ457">
        <f t="shared" ca="1" si="1714"/>
        <v>1998</v>
      </c>
      <c r="CA457" s="12">
        <f t="shared" ca="1" si="1689"/>
        <v>1.3314869352221419</v>
      </c>
      <c r="CB457" s="12">
        <f t="shared" ca="1" si="1690"/>
        <v>1.0601176245721367</v>
      </c>
      <c r="CC457" s="12">
        <f t="shared" ca="1" si="1691"/>
        <v>1.132541557889329</v>
      </c>
      <c r="CD457" s="12">
        <f t="shared" ca="1" si="1692"/>
        <v>0.8961466947754807</v>
      </c>
      <c r="CE457" s="12">
        <f t="shared" ca="1" si="1693"/>
        <v>1.1845574240629739</v>
      </c>
      <c r="CH457">
        <f t="shared" ca="1" si="1767"/>
        <v>1998</v>
      </c>
      <c r="CI457" s="12">
        <f t="shared" ca="1" si="1792"/>
        <v>1.8564991648957083</v>
      </c>
      <c r="CJ457" s="12">
        <f t="shared" ca="1" si="1793"/>
        <v>0.82394989538404062</v>
      </c>
      <c r="CK457" s="12">
        <f t="shared" ca="1" si="1794"/>
        <v>0.74247353459773935</v>
      </c>
      <c r="CL457" s="12">
        <f t="shared" ca="1" si="1795"/>
        <v>0.91749903996711824</v>
      </c>
      <c r="CM457" s="12">
        <f t="shared" ca="1" si="1796"/>
        <v>0.60562535787402183</v>
      </c>
      <c r="CO457">
        <f t="shared" ca="1" si="1768"/>
        <v>1998</v>
      </c>
      <c r="CP457" s="12">
        <f t="shared" ca="1" si="1721"/>
        <v>1.3941776218465891</v>
      </c>
      <c r="CQ457" s="12">
        <f t="shared" ca="1" si="1722"/>
        <v>0.79915192614179342</v>
      </c>
      <c r="CR457" s="12">
        <f t="shared" ca="1" si="1723"/>
        <v>0.77431694031637988</v>
      </c>
      <c r="CS457" s="12">
        <f t="shared" ca="1" si="1769"/>
        <v>0.90456385923246341</v>
      </c>
      <c r="CT457" s="12">
        <f t="shared" ca="1" si="1770"/>
        <v>0.75714066629286969</v>
      </c>
      <c r="CV457">
        <f t="shared" ca="1" si="1797"/>
        <v>1998</v>
      </c>
      <c r="CW457" s="12">
        <f t="shared" ca="1" si="1762"/>
        <v>1.3833488260072691</v>
      </c>
      <c r="CX457" s="12">
        <f t="shared" ca="1" si="1763"/>
        <v>0.74259842450682823</v>
      </c>
      <c r="CY457" s="12">
        <f t="shared" ca="1" si="1764"/>
        <v>0.75382515065478151</v>
      </c>
      <c r="CZ457" s="12">
        <f t="shared" ca="1" si="1798"/>
        <v>0.72586628326055702</v>
      </c>
      <c r="DA457" s="12">
        <f t="shared" ca="1" si="1799"/>
        <v>0.76022701570108286</v>
      </c>
      <c r="DC457">
        <f t="shared" ca="1" si="1771"/>
        <v>1998</v>
      </c>
      <c r="DD457" s="12">
        <f t="shared" ca="1" si="1726"/>
        <v>1.3968557549836946</v>
      </c>
      <c r="DE457" s="12">
        <f t="shared" ca="1" si="1727"/>
        <v>0.95680752422306581</v>
      </c>
      <c r="DF457" s="12">
        <f t="shared" ca="1" si="1728"/>
        <v>0.91802531948847355</v>
      </c>
      <c r="DG457" s="12">
        <f t="shared" ca="1" si="1772"/>
        <v>1.0238788674820019</v>
      </c>
      <c r="DH457" s="12">
        <f t="shared" ca="1" si="1773"/>
        <v>0.86869590724534873</v>
      </c>
      <c r="DJ457">
        <f t="shared" ca="1" si="1774"/>
        <v>1998</v>
      </c>
      <c r="DK457" s="12">
        <f t="shared" ca="1" si="1731"/>
        <v>1.4093997933644271</v>
      </c>
      <c r="DL457" s="12">
        <f t="shared" ca="1" si="1732"/>
        <v>0.88931883837514958</v>
      </c>
      <c r="DM457" s="12">
        <f t="shared" ca="1" si="1733"/>
        <v>0.80758856879291319</v>
      </c>
      <c r="DN457" s="12">
        <f t="shared" ca="1" si="1775"/>
        <v>1.0031574756780151</v>
      </c>
      <c r="DO457" s="12">
        <f t="shared" ca="1" si="1776"/>
        <v>0.6993468439164543</v>
      </c>
      <c r="DQ457">
        <f t="shared" ca="1" si="1777"/>
        <v>1998</v>
      </c>
      <c r="DR457" s="12">
        <f t="shared" ca="1" si="1736"/>
        <v>0.49422185414639669</v>
      </c>
      <c r="DS457" s="12">
        <f t="shared" ca="1" si="1737"/>
        <v>0.24427494784134995</v>
      </c>
      <c r="DT457" s="12">
        <f t="shared" ca="1" si="1738"/>
        <v>0.2472361819550358</v>
      </c>
      <c r="DU457" s="12">
        <f t="shared" ca="1" si="1778"/>
        <v>0.24557277843433209</v>
      </c>
      <c r="DV457" s="12">
        <f t="shared" ca="1" si="1779"/>
        <v>0.25043706836109819</v>
      </c>
      <c r="DX457">
        <f t="shared" ca="1" si="1780"/>
        <v>1998</v>
      </c>
      <c r="DY457" s="12">
        <f t="shared" ca="1" si="1741"/>
        <v>1.3653211754235</v>
      </c>
      <c r="DZ457" s="12">
        <f t="shared" ca="1" si="1742"/>
        <v>0.78403490862178582</v>
      </c>
      <c r="EA457" s="12">
        <f t="shared" ca="1" si="1743"/>
        <v>0.75696570271440944</v>
      </c>
      <c r="EB457" s="12">
        <f t="shared" ca="1" si="1781"/>
        <v>0.82205427300997991</v>
      </c>
      <c r="EC457" s="12">
        <f t="shared" ca="1" si="1782"/>
        <v>0.70625469057843482</v>
      </c>
      <c r="EF457">
        <f t="shared" ca="1" si="1783"/>
        <v>1998</v>
      </c>
      <c r="EG457" s="12">
        <f t="shared" ca="1" si="1746"/>
        <v>1.5155074911531783</v>
      </c>
      <c r="EH457" s="12">
        <f t="shared" ca="1" si="1747"/>
        <v>0.84731543752238281</v>
      </c>
      <c r="EI457" s="12">
        <f t="shared" ca="1" si="1748"/>
        <v>0.83903741810297339</v>
      </c>
      <c r="EJ457" s="12">
        <f t="shared" ca="1" si="1784"/>
        <v>0.8688932774248298</v>
      </c>
      <c r="EK457" s="12">
        <f t="shared" ca="1" si="1785"/>
        <v>0.82208267299424165</v>
      </c>
      <c r="EM457">
        <f t="shared" ca="1" si="1786"/>
        <v>1998</v>
      </c>
      <c r="EN457" s="12">
        <f t="shared" ca="1" si="1751"/>
        <v>1.4442038029659685</v>
      </c>
      <c r="EO457" s="12">
        <f t="shared" ca="1" si="1752"/>
        <v>1.1477380026843482</v>
      </c>
      <c r="EP457" s="12">
        <f t="shared" ca="1" si="1753"/>
        <v>1.1202336630963348</v>
      </c>
      <c r="EQ457" s="12">
        <f t="shared" ca="1" si="1787"/>
        <v>1.2029556536612276</v>
      </c>
      <c r="ER457" s="12">
        <f t="shared" ca="1" si="1788"/>
        <v>1.0835339996822757</v>
      </c>
      <c r="EU457">
        <f t="shared" ca="1" si="1789"/>
        <v>1998</v>
      </c>
      <c r="EV457" s="12">
        <f t="shared" ca="1" si="1756"/>
        <v>1.6673588405922273</v>
      </c>
      <c r="EW457" s="12">
        <f t="shared" ca="1" si="1757"/>
        <v>0.99394166916457272</v>
      </c>
      <c r="EX457" s="12">
        <f t="shared" ca="1" si="1758"/>
        <v>0.93201970018937885</v>
      </c>
      <c r="EY457" s="12">
        <f t="shared" ca="1" si="1790"/>
        <v>1.0821813638215636</v>
      </c>
      <c r="EZ457" s="12">
        <f t="shared" ca="1" si="1791"/>
        <v>0.84482214502520003</v>
      </c>
    </row>
    <row r="458" spans="4:197" x14ac:dyDescent="0.2">
      <c r="D458" s="5">
        <f t="shared" si="1761"/>
        <v>14</v>
      </c>
      <c r="E458" t="b">
        <f t="shared" si="1703"/>
        <v>1</v>
      </c>
      <c r="G458">
        <f t="shared" ca="1" si="1639"/>
        <v>1999</v>
      </c>
      <c r="H458" s="12">
        <f t="shared" ca="1" si="1640"/>
        <v>1.2686194313421195</v>
      </c>
      <c r="I458" s="12">
        <f t="shared" ca="1" si="1641"/>
        <v>1.0007338117834996</v>
      </c>
      <c r="J458" s="12">
        <f t="shared" ca="1" si="1642"/>
        <v>0.94558760353416793</v>
      </c>
      <c r="K458" s="12">
        <f t="shared" ca="1" si="1643"/>
        <v>1.1535995430643746</v>
      </c>
      <c r="L458" s="12">
        <f t="shared" ca="1" si="1644"/>
        <v>0.90478987221417129</v>
      </c>
      <c r="N458">
        <f t="shared" ca="1" si="1704"/>
        <v>1999</v>
      </c>
      <c r="O458" s="12">
        <f t="shared" ca="1" si="1645"/>
        <v>1.3516962291738104</v>
      </c>
      <c r="P458" s="12">
        <f t="shared" ca="1" si="1646"/>
        <v>0.94645546753793941</v>
      </c>
      <c r="Q458" s="12">
        <f t="shared" ca="1" si="1647"/>
        <v>0.92274300501702833</v>
      </c>
      <c r="R458" s="12">
        <f t="shared" ca="1" si="1648"/>
        <v>0.9802736821487108</v>
      </c>
      <c r="S458" s="12">
        <f t="shared" ca="1" si="1649"/>
        <v>0.89081690933775259</v>
      </c>
      <c r="U458">
        <f t="shared" ca="1" si="1705"/>
        <v>1999</v>
      </c>
      <c r="V458" s="12">
        <f t="shared" ca="1" si="1650"/>
        <v>0.93379215277574079</v>
      </c>
      <c r="W458" s="12">
        <f t="shared" ca="1" si="1651"/>
        <v>1.1175546016154283</v>
      </c>
      <c r="X458" s="12">
        <f t="shared" ca="1" si="1652"/>
        <v>1.2058855432285462</v>
      </c>
      <c r="Y458" s="12">
        <f t="shared" ca="1" si="1653"/>
        <v>1.0416435169903606</v>
      </c>
      <c r="Z458" s="12">
        <f t="shared" ca="1" si="1654"/>
        <v>1.3563735587986885</v>
      </c>
      <c r="AB458" s="240">
        <f t="shared" ca="1" si="1706"/>
        <v>1999</v>
      </c>
      <c r="AC458" s="242">
        <f t="shared" ca="1" si="1655"/>
        <v>1.2686194313421195</v>
      </c>
      <c r="AD458" s="242">
        <f t="shared" ca="1" si="1656"/>
        <v>0.78623786406513851</v>
      </c>
      <c r="AE458" s="242">
        <f t="shared" ca="1" si="1657"/>
        <v>0.78825846057084525</v>
      </c>
      <c r="AF458" s="242">
        <f t="shared" ca="1" si="1658"/>
        <v>0.78825846057084525</v>
      </c>
      <c r="AG458" s="242">
        <f t="shared" ca="1" si="1659"/>
        <v>0.78825846057084525</v>
      </c>
      <c r="AH458" s="240"/>
      <c r="AI458" s="240">
        <f t="shared" ca="1" si="1707"/>
        <v>1999</v>
      </c>
      <c r="AJ458" s="242">
        <f t="shared" ca="1" si="1708"/>
        <v>1.3543274437294641</v>
      </c>
      <c r="AK458" s="242">
        <f t="shared" ca="1" si="1660"/>
        <v>0.73791478475871475</v>
      </c>
      <c r="AL458" s="242">
        <f t="shared" ca="1" si="1661"/>
        <v>0.73981119308975529</v>
      </c>
      <c r="AM458" s="242">
        <f t="shared" ca="1" si="1662"/>
        <v>0.73981119308975529</v>
      </c>
      <c r="AN458" s="242">
        <f t="shared" ca="1" si="1663"/>
        <v>0.73981119308975529</v>
      </c>
      <c r="AO458" s="240"/>
      <c r="AP458" s="240">
        <f t="shared" ca="1" si="1709"/>
        <v>1999</v>
      </c>
      <c r="AQ458" s="242">
        <f t="shared" ca="1" si="1664"/>
        <v>0.93379215277574079</v>
      </c>
      <c r="AR458" s="242">
        <f t="shared" ca="1" si="1665"/>
        <v>1.068157008007651</v>
      </c>
      <c r="AS458" s="242">
        <f t="shared" ca="1" si="1666"/>
        <v>1.0709021242333783</v>
      </c>
      <c r="AT458" s="242">
        <f t="shared" ca="1" si="1667"/>
        <v>1.0709021242333783</v>
      </c>
      <c r="AU458" s="242">
        <f t="shared" ca="1" si="1668"/>
        <v>1.0709021242333783</v>
      </c>
      <c r="AV458" s="242"/>
      <c r="AX458">
        <f t="shared" ca="1" si="1710"/>
        <v>1999</v>
      </c>
      <c r="AY458" s="12">
        <f t="shared" ca="1" si="1669"/>
        <v>1.4013708609060995</v>
      </c>
      <c r="AZ458" s="12">
        <f t="shared" ca="1" si="1670"/>
        <v>1.2379853344304237</v>
      </c>
      <c r="BA458" s="12">
        <f t="shared" ca="1" si="1671"/>
        <v>1.2971586741357402</v>
      </c>
      <c r="BB458" s="12">
        <f t="shared" ca="1" si="1672"/>
        <v>1.0929010825012055</v>
      </c>
      <c r="BC458" s="12">
        <f t="shared" ca="1" si="1673"/>
        <v>1.3397109457897911</v>
      </c>
      <c r="BE458">
        <f t="shared" ca="1" si="1711"/>
        <v>1999</v>
      </c>
      <c r="BF458" s="12">
        <f t="shared" ca="1" si="1674"/>
        <v>1.2793017172376435</v>
      </c>
      <c r="BG458" s="12">
        <f t="shared" ca="1" si="1675"/>
        <v>0.99177495423013007</v>
      </c>
      <c r="BH458" s="12">
        <f t="shared" ca="1" si="1676"/>
        <v>0.97357939359804324</v>
      </c>
      <c r="BI458" s="12">
        <f t="shared" ca="1" si="1677"/>
        <v>1.0984193421070976</v>
      </c>
      <c r="BJ458" s="12">
        <f t="shared" ca="1" si="1678"/>
        <v>0.96292522600168495</v>
      </c>
      <c r="BL458">
        <f t="shared" ca="1" si="1712"/>
        <v>1999</v>
      </c>
      <c r="BM458" s="12">
        <f t="shared" ca="1" si="1679"/>
        <v>1.3764815475249288</v>
      </c>
      <c r="BN458" s="12">
        <f t="shared" ca="1" si="1680"/>
        <v>1.2251913592599308</v>
      </c>
      <c r="BO458" s="12">
        <f t="shared" ca="1" si="1681"/>
        <v>1.2909286759682828</v>
      </c>
      <c r="BP458" s="12">
        <f t="shared" ca="1" si="1682"/>
        <v>1.177313703160632</v>
      </c>
      <c r="BQ458" s="12">
        <f t="shared" ca="1" si="1683"/>
        <v>1.4231445244511571</v>
      </c>
      <c r="BS458">
        <f t="shared" ca="1" si="1713"/>
        <v>1999</v>
      </c>
      <c r="BT458" s="12">
        <f t="shared" ca="1" si="1684"/>
        <v>1.2464228900369592</v>
      </c>
      <c r="BU458" s="12">
        <f t="shared" ca="1" si="1685"/>
        <v>1.0828348101534511</v>
      </c>
      <c r="BV458" s="12">
        <f t="shared" ca="1" si="1686"/>
        <v>1.1166200097537742</v>
      </c>
      <c r="BW458" s="12">
        <f t="shared" ca="1" si="1687"/>
        <v>0.76071975737907194</v>
      </c>
      <c r="BX458" s="12">
        <f t="shared" ca="1" si="1688"/>
        <v>1.1335571162781342</v>
      </c>
      <c r="BZ458">
        <f t="shared" ca="1" si="1714"/>
        <v>1999</v>
      </c>
      <c r="CA458" s="12">
        <f t="shared" ca="1" si="1689"/>
        <v>1.3543274437294641</v>
      </c>
      <c r="CB458" s="12">
        <f t="shared" ca="1" si="1690"/>
        <v>1.0996790011380784</v>
      </c>
      <c r="CC458" s="12">
        <f t="shared" ca="1" si="1691"/>
        <v>1.1764090005729719</v>
      </c>
      <c r="CD458" s="12">
        <f t="shared" ca="1" si="1692"/>
        <v>0.91773372493507821</v>
      </c>
      <c r="CE458" s="12">
        <f t="shared" ca="1" si="1693"/>
        <v>1.2333274054095924</v>
      </c>
      <c r="CH458">
        <f t="shared" ca="1" si="1767"/>
        <v>1999</v>
      </c>
      <c r="CI458" s="12">
        <f t="shared" ca="1" si="1792"/>
        <v>1.9516320520313009</v>
      </c>
      <c r="CJ458" s="12">
        <f t="shared" ca="1" si="1793"/>
        <v>0.84584074719282654</v>
      </c>
      <c r="CK458" s="12">
        <f t="shared" ca="1" si="1794"/>
        <v>0.77297773970447181</v>
      </c>
      <c r="CL458" s="12">
        <f t="shared" ca="1" si="1795"/>
        <v>0.92301664608391309</v>
      </c>
      <c r="CM458" s="12">
        <f t="shared" ca="1" si="1796"/>
        <v>0.65566597572861818</v>
      </c>
      <c r="CO458">
        <f t="shared" ca="1" si="1768"/>
        <v>1999</v>
      </c>
      <c r="CP458" s="12">
        <f t="shared" ca="1" si="1721"/>
        <v>1.4134572894441364</v>
      </c>
      <c r="CQ458" s="12">
        <f t="shared" ca="1" si="1722"/>
        <v>0.83053191408127702</v>
      </c>
      <c r="CR458" s="12">
        <f t="shared" ca="1" si="1723"/>
        <v>0.80521707021651578</v>
      </c>
      <c r="CS458" s="12">
        <f t="shared" ca="1" si="1769"/>
        <v>0.93017979675498774</v>
      </c>
      <c r="CT458" s="12">
        <f t="shared" ca="1" si="1770"/>
        <v>0.78873764750454611</v>
      </c>
      <c r="CV458">
        <f t="shared" ca="1" si="1797"/>
        <v>1999</v>
      </c>
      <c r="CW458" s="12">
        <f t="shared" ca="1" si="1762"/>
        <v>1.3734557527398967</v>
      </c>
      <c r="CX458" s="12">
        <f t="shared" ca="1" si="1763"/>
        <v>0.73011795272686497</v>
      </c>
      <c r="CY458" s="12">
        <f t="shared" ca="1" si="1764"/>
        <v>0.72237008801498881</v>
      </c>
      <c r="CZ458" s="12">
        <f t="shared" ca="1" si="1798"/>
        <v>0.75194986491872562</v>
      </c>
      <c r="DA458" s="12">
        <f t="shared" ca="1" si="1799"/>
        <v>0.71559707617701496</v>
      </c>
      <c r="DC458">
        <f t="shared" ca="1" si="1771"/>
        <v>1999</v>
      </c>
      <c r="DD458" s="12">
        <f t="shared" ca="1" si="1726"/>
        <v>1.4109662433974792</v>
      </c>
      <c r="DE458" s="12">
        <f t="shared" ca="1" si="1727"/>
        <v>1.0119011374509583</v>
      </c>
      <c r="DF458" s="12">
        <f t="shared" ca="1" si="1728"/>
        <v>0.97166899112675675</v>
      </c>
      <c r="DG458" s="12">
        <f t="shared" ca="1" si="1772"/>
        <v>1.0724984618427624</v>
      </c>
      <c r="DH458" s="12">
        <f t="shared" ca="1" si="1773"/>
        <v>0.92468087762951201</v>
      </c>
      <c r="DJ458">
        <f t="shared" ca="1" si="1774"/>
        <v>1999</v>
      </c>
      <c r="DK458" s="12">
        <f t="shared" ca="1" si="1731"/>
        <v>1.3848890916449366</v>
      </c>
      <c r="DL458" s="12">
        <f t="shared" ca="1" si="1732"/>
        <v>0.91562984742401843</v>
      </c>
      <c r="DM458" s="12">
        <f t="shared" ca="1" si="1733"/>
        <v>0.85160767257713166</v>
      </c>
      <c r="DN458" s="12">
        <f t="shared" ca="1" si="1775"/>
        <v>0.9991480164615274</v>
      </c>
      <c r="DO458" s="12">
        <f t="shared" ca="1" si="1776"/>
        <v>0.76994836606837569</v>
      </c>
      <c r="DQ458">
        <f t="shared" ca="1" si="1777"/>
        <v>1999</v>
      </c>
      <c r="DR458" s="12">
        <f t="shared" ca="1" si="1736"/>
        <v>0.60163397227313087</v>
      </c>
      <c r="DS458" s="12">
        <f t="shared" ca="1" si="1737"/>
        <v>0.19952711066007034</v>
      </c>
      <c r="DT458" s="12">
        <f t="shared" ca="1" si="1738"/>
        <v>0.20807632115196834</v>
      </c>
      <c r="DU458" s="12">
        <f t="shared" ca="1" si="1778"/>
        <v>0.19477284307063605</v>
      </c>
      <c r="DV458" s="12">
        <f t="shared" ca="1" si="1779"/>
        <v>0.23367619611548318</v>
      </c>
      <c r="DX458">
        <f t="shared" ca="1" si="1780"/>
        <v>1999</v>
      </c>
      <c r="DY458" s="12">
        <f t="shared" ca="1" si="1741"/>
        <v>1.3913471455805433</v>
      </c>
      <c r="DZ458" s="12">
        <f t="shared" ca="1" si="1742"/>
        <v>0.78141496982132597</v>
      </c>
      <c r="EA458" s="12">
        <f t="shared" ca="1" si="1743"/>
        <v>0.76463306397929276</v>
      </c>
      <c r="EB458" s="12">
        <f t="shared" ca="1" si="1781"/>
        <v>0.80205841321930849</v>
      </c>
      <c r="EC458" s="12">
        <f t="shared" ca="1" si="1782"/>
        <v>0.73547468285515405</v>
      </c>
      <c r="EF458">
        <f t="shared" ca="1" si="1783"/>
        <v>1999</v>
      </c>
      <c r="EG458" s="12">
        <f t="shared" ca="1" si="1746"/>
        <v>1.6424255561124981</v>
      </c>
      <c r="EH458" s="12">
        <f t="shared" ca="1" si="1747"/>
        <v>0.78626053511301663</v>
      </c>
      <c r="EI458" s="12">
        <f t="shared" ca="1" si="1748"/>
        <v>0.75648044256040625</v>
      </c>
      <c r="EJ458" s="12">
        <f t="shared" ca="1" si="1784"/>
        <v>0.82624939260689101</v>
      </c>
      <c r="EK458" s="12">
        <f t="shared" ca="1" si="1785"/>
        <v>0.71685958449734566</v>
      </c>
      <c r="EM458">
        <f t="shared" ca="1" si="1786"/>
        <v>1999</v>
      </c>
      <c r="EN458" s="12">
        <f t="shared" ca="1" si="1751"/>
        <v>1.4910436819346182</v>
      </c>
      <c r="EO458" s="12">
        <f t="shared" ca="1" si="1752"/>
        <v>1.1201045769910831</v>
      </c>
      <c r="EP458" s="12">
        <f t="shared" ca="1" si="1753"/>
        <v>1.1033318541690649</v>
      </c>
      <c r="EQ458" s="12">
        <f t="shared" ca="1" si="1787"/>
        <v>1.1495402463479811</v>
      </c>
      <c r="ER458" s="12">
        <f t="shared" ca="1" si="1788"/>
        <v>1.0828314717642105</v>
      </c>
      <c r="EU458">
        <f t="shared" ca="1" si="1789"/>
        <v>1999</v>
      </c>
      <c r="EV458" s="12">
        <f t="shared" ca="1" si="1756"/>
        <v>1.7110080634335336</v>
      </c>
      <c r="EW458" s="12">
        <f t="shared" ca="1" si="1757"/>
        <v>0.9567599275174401</v>
      </c>
      <c r="EX458" s="12">
        <f t="shared" ca="1" si="1758"/>
        <v>0.89076213294986806</v>
      </c>
      <c r="EY458" s="12">
        <f t="shared" ca="1" si="1790"/>
        <v>1.0404572797062626</v>
      </c>
      <c r="EZ458" s="12">
        <f t="shared" ca="1" si="1791"/>
        <v>0.8038354800255002</v>
      </c>
    </row>
    <row r="459" spans="4:197" x14ac:dyDescent="0.2">
      <c r="D459" s="5">
        <f t="shared" si="1761"/>
        <v>15</v>
      </c>
      <c r="E459" t="b">
        <f t="shared" si="1703"/>
        <v>1</v>
      </c>
      <c r="G459">
        <f t="shared" ca="1" si="1639"/>
        <v>2000</v>
      </c>
      <c r="H459" s="12">
        <f t="shared" ca="1" si="1640"/>
        <v>1.2834440970658512</v>
      </c>
      <c r="I459" s="12">
        <f t="shared" ca="1" si="1641"/>
        <v>0.9843061949485814</v>
      </c>
      <c r="J459" s="12">
        <f t="shared" ca="1" si="1642"/>
        <v>0.90378915072383192</v>
      </c>
      <c r="K459" s="12">
        <f t="shared" ca="1" si="1643"/>
        <v>1.2113290758023016</v>
      </c>
      <c r="L459" s="12">
        <f t="shared" ca="1" si="1644"/>
        <v>0.84347082831474107</v>
      </c>
      <c r="N459">
        <f t="shared" ca="1" si="1704"/>
        <v>2000</v>
      </c>
      <c r="O459" s="12">
        <f t="shared" ca="1" si="1645"/>
        <v>1.3195576181007043</v>
      </c>
      <c r="P459" s="12">
        <f t="shared" ca="1" si="1646"/>
        <v>0.87641941292423231</v>
      </c>
      <c r="Q459" s="12">
        <f t="shared" ca="1" si="1647"/>
        <v>0.82850915287703497</v>
      </c>
      <c r="R459" s="12">
        <f t="shared" ca="1" si="1648"/>
        <v>0.94452471440538865</v>
      </c>
      <c r="S459" s="12">
        <f t="shared" ca="1" si="1649"/>
        <v>0.76412743337873745</v>
      </c>
      <c r="U459">
        <f t="shared" ca="1" si="1705"/>
        <v>2000</v>
      </c>
      <c r="V459" s="12">
        <f t="shared" ca="1" si="1650"/>
        <v>0.8826434320809049</v>
      </c>
      <c r="W459" s="12">
        <f t="shared" ca="1" si="1651"/>
        <v>1.1492485735220905</v>
      </c>
      <c r="X459" s="12">
        <f t="shared" ca="1" si="1652"/>
        <v>1.1558982310049897</v>
      </c>
      <c r="Y459" s="12">
        <f t="shared" ca="1" si="1653"/>
        <v>1.1545264349705671</v>
      </c>
      <c r="Z459" s="12">
        <f t="shared" ca="1" si="1654"/>
        <v>1.1571551496373007</v>
      </c>
      <c r="AB459" s="240">
        <f t="shared" ca="1" si="1706"/>
        <v>2000</v>
      </c>
      <c r="AC459" s="242">
        <f t="shared" ca="1" si="1655"/>
        <v>1.2834440970658512</v>
      </c>
      <c r="AD459" s="242">
        <f t="shared" ca="1" si="1656"/>
        <v>0.77506359047606566</v>
      </c>
      <c r="AE459" s="242">
        <f t="shared" ca="1" si="1657"/>
        <v>0.77915353094548667</v>
      </c>
      <c r="AF459" s="242">
        <f t="shared" ca="1" si="1658"/>
        <v>0.77915353094548667</v>
      </c>
      <c r="AG459" s="242">
        <f t="shared" ca="1" si="1659"/>
        <v>0.77915353094548667</v>
      </c>
      <c r="AH459" s="240"/>
      <c r="AI459" s="240">
        <f t="shared" ca="1" si="1707"/>
        <v>2000</v>
      </c>
      <c r="AJ459" s="242">
        <f t="shared" ca="1" si="1708"/>
        <v>1.3495938100528035</v>
      </c>
      <c r="AK459" s="242">
        <f t="shared" ca="1" si="1660"/>
        <v>0.75385172758045826</v>
      </c>
      <c r="AL459" s="242">
        <f t="shared" ca="1" si="1661"/>
        <v>0.75782973496780126</v>
      </c>
      <c r="AM459" s="242">
        <f t="shared" ca="1" si="1662"/>
        <v>0.75782973496780126</v>
      </c>
      <c r="AN459" s="242">
        <f t="shared" ca="1" si="1663"/>
        <v>0.75782973496780126</v>
      </c>
      <c r="AO459" s="240"/>
      <c r="AP459" s="240">
        <f t="shared" ca="1" si="1709"/>
        <v>2000</v>
      </c>
      <c r="AQ459" s="242">
        <f t="shared" ca="1" si="1664"/>
        <v>0.8826434320809049</v>
      </c>
      <c r="AR459" s="242">
        <f t="shared" ca="1" si="1665"/>
        <v>1.1270131900284619</v>
      </c>
      <c r="AS459" s="242">
        <f t="shared" ca="1" si="1666"/>
        <v>1.1329603367040495</v>
      </c>
      <c r="AT459" s="242">
        <f t="shared" ca="1" si="1667"/>
        <v>1.1329603367040495</v>
      </c>
      <c r="AU459" s="242">
        <f t="shared" ca="1" si="1668"/>
        <v>1.1329603367040495</v>
      </c>
      <c r="AV459" s="242"/>
      <c r="AX459">
        <f t="shared" ca="1" si="1710"/>
        <v>2000</v>
      </c>
      <c r="AY459" s="12">
        <f t="shared" ca="1" si="1669"/>
        <v>1.3919827906967539</v>
      </c>
      <c r="AZ459" s="12">
        <f t="shared" ca="1" si="1670"/>
        <v>1.1440244261885129</v>
      </c>
      <c r="BA459" s="12">
        <f t="shared" ca="1" si="1671"/>
        <v>1.1658604494562239</v>
      </c>
      <c r="BB459" s="12">
        <f t="shared" ca="1" si="1672"/>
        <v>1.0993727403014826</v>
      </c>
      <c r="BC459" s="12">
        <f t="shared" ca="1" si="1673"/>
        <v>1.1797116020080967</v>
      </c>
      <c r="BE459">
        <f t="shared" ca="1" si="1711"/>
        <v>2000</v>
      </c>
      <c r="BF459" s="12">
        <f t="shared" ca="1" si="1674"/>
        <v>1.2437495525887095</v>
      </c>
      <c r="BG459" s="12">
        <f t="shared" ca="1" si="1675"/>
        <v>0.99686839959761642</v>
      </c>
      <c r="BH459" s="12">
        <f t="shared" ca="1" si="1676"/>
        <v>0.96670474160849096</v>
      </c>
      <c r="BI459" s="12">
        <f t="shared" ca="1" si="1677"/>
        <v>1.1764870256189108</v>
      </c>
      <c r="BJ459" s="12">
        <f t="shared" ca="1" si="1678"/>
        <v>0.94880137302105738</v>
      </c>
      <c r="BL459">
        <f t="shared" ca="1" si="1712"/>
        <v>2000</v>
      </c>
      <c r="BM459" s="12">
        <f t="shared" ca="1" si="1679"/>
        <v>1.3957706326049677</v>
      </c>
      <c r="BN459" s="12">
        <f t="shared" ca="1" si="1680"/>
        <v>1.2070075680092212</v>
      </c>
      <c r="BO459" s="12">
        <f t="shared" ca="1" si="1681"/>
        <v>1.2052881176451307</v>
      </c>
      <c r="BP459" s="12">
        <f t="shared" ca="1" si="1682"/>
        <v>1.2204265882276746</v>
      </c>
      <c r="BQ459" s="12">
        <f t="shared" ca="1" si="1683"/>
        <v>1.1876711990001496</v>
      </c>
      <c r="BS459">
        <f t="shared" ca="1" si="1713"/>
        <v>2000</v>
      </c>
      <c r="BT459" s="12">
        <f t="shared" ca="1" si="1684"/>
        <v>1.2411928486958757</v>
      </c>
      <c r="BU459" s="12">
        <f t="shared" ca="1" si="1685"/>
        <v>1.120566084696359</v>
      </c>
      <c r="BV459" s="12">
        <f t="shared" ca="1" si="1686"/>
        <v>1.1440823933324717</v>
      </c>
      <c r="BW459" s="12">
        <f t="shared" ca="1" si="1687"/>
        <v>0.90270003671120713</v>
      </c>
      <c r="BX459" s="12">
        <f t="shared" ca="1" si="1688"/>
        <v>1.1555696532035076</v>
      </c>
      <c r="BZ459">
        <f t="shared" ca="1" si="1714"/>
        <v>2000</v>
      </c>
      <c r="CA459" s="12">
        <f t="shared" ca="1" si="1689"/>
        <v>1.3495938100528035</v>
      </c>
      <c r="CB459" s="12">
        <f t="shared" ca="1" si="1690"/>
        <v>1.1422500887087346</v>
      </c>
      <c r="CC459" s="12">
        <f t="shared" ca="1" si="1691"/>
        <v>1.2276266257404236</v>
      </c>
      <c r="CD459" s="12">
        <f t="shared" ca="1" si="1692"/>
        <v>0.94418928649151612</v>
      </c>
      <c r="CE459" s="12">
        <f t="shared" ca="1" si="1693"/>
        <v>1.2899936269213452</v>
      </c>
      <c r="CH459">
        <f t="shared" ca="1" si="1767"/>
        <v>2000</v>
      </c>
      <c r="CI459" s="12">
        <f t="shared" ca="1" si="1792"/>
        <v>1.969167262703569</v>
      </c>
      <c r="CJ459" s="12">
        <f t="shared" ca="1" si="1793"/>
        <v>0.86340318426282214</v>
      </c>
      <c r="CK459" s="12">
        <f t="shared" ca="1" si="1794"/>
        <v>0.7919225455490756</v>
      </c>
      <c r="CL459" s="12">
        <f t="shared" ca="1" si="1795"/>
        <v>0.9440572314615775</v>
      </c>
      <c r="CM459" s="12">
        <f t="shared" ca="1" si="1796"/>
        <v>0.67297214263709104</v>
      </c>
      <c r="CO459">
        <f t="shared" ca="1" si="1768"/>
        <v>2000</v>
      </c>
      <c r="CP459" s="12">
        <f t="shared" ca="1" si="1721"/>
        <v>1.4135313281061854</v>
      </c>
      <c r="CQ459" s="12">
        <f t="shared" ca="1" si="1722"/>
        <v>0.80205483245220888</v>
      </c>
      <c r="CR459" s="12">
        <f t="shared" ca="1" si="1723"/>
        <v>0.76478229819624566</v>
      </c>
      <c r="CS459" s="12">
        <f t="shared" ca="1" si="1769"/>
        <v>0.95155681077370824</v>
      </c>
      <c r="CT459" s="12">
        <f t="shared" ca="1" si="1770"/>
        <v>0.74015146442807789</v>
      </c>
      <c r="CV459">
        <f t="shared" ca="1" si="1797"/>
        <v>2000</v>
      </c>
      <c r="CW459" s="12">
        <f t="shared" ca="1" si="1762"/>
        <v>1.3100175609186815</v>
      </c>
      <c r="CX459" s="12">
        <f t="shared" ca="1" si="1763"/>
        <v>0.7690684115505062</v>
      </c>
      <c r="CY459" s="12">
        <f t="shared" ca="1" si="1764"/>
        <v>0.75640655306383109</v>
      </c>
      <c r="CZ459" s="12">
        <f t="shared" ca="1" si="1798"/>
        <v>0.80678237800319008</v>
      </c>
      <c r="DA459" s="12">
        <f t="shared" ca="1" si="1799"/>
        <v>0.74487177848549846</v>
      </c>
      <c r="DC459">
        <f t="shared" ca="1" si="1771"/>
        <v>2000</v>
      </c>
      <c r="DD459" s="12">
        <f t="shared" ca="1" si="1726"/>
        <v>1.4606902279346392</v>
      </c>
      <c r="DE459" s="12">
        <f t="shared" ca="1" si="1727"/>
        <v>0.9464692601672573</v>
      </c>
      <c r="DF459" s="12">
        <f t="shared" ca="1" si="1728"/>
        <v>0.86173783844196272</v>
      </c>
      <c r="DG459" s="12">
        <f t="shared" ca="1" si="1772"/>
        <v>1.0738032602568388</v>
      </c>
      <c r="DH459" s="12">
        <f t="shared" ca="1" si="1773"/>
        <v>0.76291202850446527</v>
      </c>
      <c r="DJ459">
        <f t="shared" ca="1" si="1774"/>
        <v>2000</v>
      </c>
      <c r="DK459" s="12">
        <f t="shared" ca="1" si="1731"/>
        <v>1.462017201946066</v>
      </c>
      <c r="DL459" s="12">
        <f t="shared" ca="1" si="1732"/>
        <v>0.85504308793481387</v>
      </c>
      <c r="DM459" s="12">
        <f t="shared" ca="1" si="1733"/>
        <v>0.75579083807397329</v>
      </c>
      <c r="DN459" s="12">
        <f t="shared" ca="1" si="1775"/>
        <v>0.98678832105652947</v>
      </c>
      <c r="DO459" s="12">
        <f t="shared" ca="1" si="1776"/>
        <v>0.62794042259436866</v>
      </c>
      <c r="DQ459">
        <f t="shared" ca="1" si="1777"/>
        <v>2000</v>
      </c>
      <c r="DR459" s="12">
        <f t="shared" ca="1" si="1736"/>
        <v>0.74806258090944588</v>
      </c>
      <c r="DS459" s="12">
        <f t="shared" ca="1" si="1737"/>
        <v>0.17274974195275516</v>
      </c>
      <c r="DT459" s="12">
        <f t="shared" ca="1" si="1738"/>
        <v>0.18040242428775244</v>
      </c>
      <c r="DU459" s="12">
        <f t="shared" ca="1" si="1778"/>
        <v>0.16932306542814798</v>
      </c>
      <c r="DV459" s="12">
        <f t="shared" ca="1" si="1779"/>
        <v>0.20172242795504755</v>
      </c>
      <c r="DX459">
        <f t="shared" ca="1" si="1780"/>
        <v>2000</v>
      </c>
      <c r="DY459" s="12">
        <f t="shared" ca="1" si="1741"/>
        <v>1.4575640401440373</v>
      </c>
      <c r="DZ459" s="12">
        <f t="shared" ca="1" si="1742"/>
        <v>0.72069247100445744</v>
      </c>
      <c r="EA459" s="12">
        <f t="shared" ca="1" si="1743"/>
        <v>0.67812582528133736</v>
      </c>
      <c r="EB459" s="12">
        <f t="shared" ca="1" si="1781"/>
        <v>0.77086161412898657</v>
      </c>
      <c r="EC459" s="12">
        <f t="shared" ca="1" si="1782"/>
        <v>0.60587464980863914</v>
      </c>
      <c r="EF459">
        <f t="shared" ca="1" si="1783"/>
        <v>2000</v>
      </c>
      <c r="EG459" s="12">
        <f t="shared" ca="1" si="1746"/>
        <v>1.5128000382585196</v>
      </c>
      <c r="EH459" s="12">
        <f t="shared" ca="1" si="1747"/>
        <v>0.83951703154964774</v>
      </c>
      <c r="EI459" s="12">
        <f t="shared" ca="1" si="1748"/>
        <v>0.77775445946619737</v>
      </c>
      <c r="EJ459" s="12">
        <f t="shared" ca="1" si="1784"/>
        <v>0.92330389278628322</v>
      </c>
      <c r="EK459" s="12">
        <f t="shared" ca="1" si="1785"/>
        <v>0.69509887363766165</v>
      </c>
      <c r="EM459">
        <f t="shared" ca="1" si="1786"/>
        <v>2000</v>
      </c>
      <c r="EN459" s="12">
        <f t="shared" ca="1" si="1751"/>
        <v>1.5149125164916766</v>
      </c>
      <c r="EO459" s="12">
        <f t="shared" ca="1" si="1752"/>
        <v>1.0517320558158232</v>
      </c>
      <c r="EP459" s="12">
        <f t="shared" ca="1" si="1753"/>
        <v>0.97109442628624909</v>
      </c>
      <c r="EQ459" s="12">
        <f t="shared" ca="1" si="1787"/>
        <v>1.1782746407143194</v>
      </c>
      <c r="ER459" s="12">
        <f t="shared" ca="1" si="1788"/>
        <v>0.87917879316813585</v>
      </c>
      <c r="EU459">
        <f t="shared" ca="1" si="1789"/>
        <v>2000</v>
      </c>
      <c r="EV459" s="12">
        <f t="shared" ca="1" si="1756"/>
        <v>1.7993433077584586</v>
      </c>
      <c r="EW459" s="12">
        <f t="shared" ca="1" si="1757"/>
        <v>0.8892984723116335</v>
      </c>
      <c r="EX459" s="12">
        <f t="shared" ca="1" si="1758"/>
        <v>0.77479459708852683</v>
      </c>
      <c r="EY459" s="12">
        <f t="shared" ca="1" si="1790"/>
        <v>1.0360320839271737</v>
      </c>
      <c r="EZ459" s="12">
        <f t="shared" ca="1" si="1791"/>
        <v>0.62309628995361555</v>
      </c>
    </row>
    <row r="460" spans="4:197" x14ac:dyDescent="0.2">
      <c r="D460" s="5">
        <f t="shared" si="1761"/>
        <v>16</v>
      </c>
      <c r="E460" t="b">
        <f t="shared" si="1703"/>
        <v>1</v>
      </c>
      <c r="G460">
        <f t="shared" ca="1" si="1639"/>
        <v>2001</v>
      </c>
      <c r="H460" s="12">
        <f t="shared" ca="1" si="1640"/>
        <v>1.2817448799657485</v>
      </c>
      <c r="I460" s="12">
        <f t="shared" ca="1" si="1641"/>
        <v>1.0637071114758787</v>
      </c>
      <c r="J460" s="12">
        <f t="shared" ca="1" si="1642"/>
        <v>0.98958940380421345</v>
      </c>
      <c r="K460" s="12">
        <f t="shared" ca="1" si="1643"/>
        <v>1.3014318761099519</v>
      </c>
      <c r="L460" s="12">
        <f t="shared" ca="1" si="1644"/>
        <v>0.92842721557585228</v>
      </c>
      <c r="N460">
        <f t="shared" ca="1" si="1704"/>
        <v>2001</v>
      </c>
      <c r="O460" s="12">
        <f t="shared" ca="1" si="1645"/>
        <v>1.1928099825825933</v>
      </c>
      <c r="P460" s="12">
        <f t="shared" ca="1" si="1646"/>
        <v>0.92385699629516982</v>
      </c>
      <c r="Q460" s="12">
        <f t="shared" ca="1" si="1647"/>
        <v>0.89407451809081895</v>
      </c>
      <c r="R460" s="12">
        <f t="shared" ca="1" si="1648"/>
        <v>0.99065075868701546</v>
      </c>
      <c r="S460" s="12">
        <f t="shared" ca="1" si="1649"/>
        <v>0.84048046268692511</v>
      </c>
      <c r="U460">
        <f t="shared" ca="1" si="1705"/>
        <v>2001</v>
      </c>
      <c r="V460" s="12">
        <f t="shared" ca="1" si="1650"/>
        <v>0.74950433470077882</v>
      </c>
      <c r="W460" s="12">
        <f t="shared" ca="1" si="1651"/>
        <v>1.2389424898669756</v>
      </c>
      <c r="X460" s="12">
        <f t="shared" ca="1" si="1652"/>
        <v>1.2504062997857737</v>
      </c>
      <c r="Y460" s="12">
        <f t="shared" ca="1" si="1653"/>
        <v>1.2671191960654327</v>
      </c>
      <c r="Z460" s="12">
        <f t="shared" ca="1" si="1654"/>
        <v>1.235092980453558</v>
      </c>
      <c r="AB460" s="240">
        <f t="shared" ca="1" si="1706"/>
        <v>2001</v>
      </c>
      <c r="AC460" s="242">
        <f t="shared" ca="1" si="1655"/>
        <v>1.2817448799657485</v>
      </c>
      <c r="AD460" s="242">
        <f t="shared" ca="1" si="1656"/>
        <v>0.76749228768127287</v>
      </c>
      <c r="AE460" s="242">
        <f t="shared" ca="1" si="1657"/>
        <v>0.78018645959149258</v>
      </c>
      <c r="AF460" s="242">
        <f t="shared" ca="1" si="1658"/>
        <v>0.78018645959149258</v>
      </c>
      <c r="AG460" s="242">
        <f t="shared" ca="1" si="1659"/>
        <v>0.78018645959149258</v>
      </c>
      <c r="AH460" s="240"/>
      <c r="AI460" s="240">
        <f t="shared" ca="1" si="1707"/>
        <v>2001</v>
      </c>
      <c r="AJ460" s="242">
        <f t="shared" ca="1" si="1708"/>
        <v>1.3124943191206941</v>
      </c>
      <c r="AK460" s="242">
        <f t="shared" ca="1" si="1660"/>
        <v>0.82471585961979055</v>
      </c>
      <c r="AL460" s="242">
        <f t="shared" ca="1" si="1661"/>
        <v>0.8383564981866316</v>
      </c>
      <c r="AM460" s="242">
        <f t="shared" ca="1" si="1662"/>
        <v>0.8383564981866316</v>
      </c>
      <c r="AN460" s="242">
        <f t="shared" ca="1" si="1663"/>
        <v>0.8383564981866316</v>
      </c>
      <c r="AO460" s="240"/>
      <c r="AP460" s="240">
        <f t="shared" ca="1" si="1709"/>
        <v>2001</v>
      </c>
      <c r="AQ460" s="242">
        <f t="shared" ca="1" si="1664"/>
        <v>0.74950433470077882</v>
      </c>
      <c r="AR460" s="242">
        <f t="shared" ca="1" si="1665"/>
        <v>1.3125064987668158</v>
      </c>
      <c r="AS460" s="242">
        <f t="shared" ca="1" si="1666"/>
        <v>1.3342150988349191</v>
      </c>
      <c r="AT460" s="242">
        <f t="shared" ca="1" si="1667"/>
        <v>1.3342150988349191</v>
      </c>
      <c r="AU460" s="242">
        <f t="shared" ca="1" si="1668"/>
        <v>1.3342150988349191</v>
      </c>
      <c r="AV460" s="242"/>
      <c r="AX460">
        <f t="shared" ca="1" si="1710"/>
        <v>2001</v>
      </c>
      <c r="AY460" s="12">
        <f t="shared" ca="1" si="1669"/>
        <v>1.3101557263291819</v>
      </c>
      <c r="AZ460" s="12">
        <f t="shared" ca="1" si="1670"/>
        <v>1.0474147391755557</v>
      </c>
      <c r="BA460" s="12">
        <f t="shared" ca="1" si="1671"/>
        <v>1.040203826602226</v>
      </c>
      <c r="BB460" s="12">
        <f t="shared" ca="1" si="1672"/>
        <v>1.0992911204275115</v>
      </c>
      <c r="BC460" s="12">
        <f t="shared" ca="1" si="1673"/>
        <v>1.0278943767647144</v>
      </c>
      <c r="BE460">
        <f t="shared" ca="1" si="1711"/>
        <v>2001</v>
      </c>
      <c r="BF460" s="12">
        <f t="shared" ca="1" si="1674"/>
        <v>1.1810348426958419</v>
      </c>
      <c r="BG460" s="12">
        <f t="shared" ca="1" si="1675"/>
        <v>1.0130558807964314</v>
      </c>
      <c r="BH460" s="12">
        <f t="shared" ca="1" si="1676"/>
        <v>0.98338069276420847</v>
      </c>
      <c r="BI460" s="12">
        <f t="shared" ca="1" si="1677"/>
        <v>1.2154696341840319</v>
      </c>
      <c r="BJ460" s="12">
        <f t="shared" ca="1" si="1678"/>
        <v>0.96357361571331701</v>
      </c>
      <c r="BL460">
        <f t="shared" ca="1" si="1712"/>
        <v>2001</v>
      </c>
      <c r="BM460" s="12">
        <f t="shared" ca="1" si="1679"/>
        <v>1.365716450344598</v>
      </c>
      <c r="BN460" s="12">
        <f t="shared" ca="1" si="1680"/>
        <v>1.2028746736297062</v>
      </c>
      <c r="BO460" s="12">
        <f t="shared" ca="1" si="1681"/>
        <v>1.2190686181338581</v>
      </c>
      <c r="BP460" s="12">
        <f t="shared" ca="1" si="1682"/>
        <v>1.227144118314212</v>
      </c>
      <c r="BQ460" s="12">
        <f t="shared" ca="1" si="1683"/>
        <v>1.2096710089817906</v>
      </c>
      <c r="BS460">
        <f t="shared" ca="1" si="1713"/>
        <v>2001</v>
      </c>
      <c r="BT460" s="12">
        <f t="shared" ca="1" si="1684"/>
        <v>1.2542398335467504</v>
      </c>
      <c r="BU460" s="12">
        <f t="shared" ca="1" si="1685"/>
        <v>1.0809575628109425</v>
      </c>
      <c r="BV460" s="12">
        <f t="shared" ca="1" si="1686"/>
        <v>1.0983826623216608</v>
      </c>
      <c r="BW460" s="12">
        <f t="shared" ca="1" si="1687"/>
        <v>0.94168101349213651</v>
      </c>
      <c r="BX460" s="12">
        <f t="shared" ca="1" si="1688"/>
        <v>1.1058400116802505</v>
      </c>
      <c r="BZ460">
        <f t="shared" ca="1" si="1714"/>
        <v>2001</v>
      </c>
      <c r="CA460" s="12">
        <f t="shared" ca="1" si="1689"/>
        <v>1.3124943191206941</v>
      </c>
      <c r="CB460" s="12">
        <f t="shared" ca="1" si="1690"/>
        <v>1.1010715173929666</v>
      </c>
      <c r="CC460" s="12">
        <f t="shared" ca="1" si="1691"/>
        <v>1.1932494099727757</v>
      </c>
      <c r="CD460" s="12">
        <f t="shared" ca="1" si="1692"/>
        <v>0.90481296639158992</v>
      </c>
      <c r="CE460" s="12">
        <f t="shared" ca="1" si="1693"/>
        <v>1.2567164043536794</v>
      </c>
      <c r="CH460">
        <f t="shared" ca="1" si="1767"/>
        <v>2001</v>
      </c>
      <c r="CI460" s="12">
        <f t="shared" ca="1" si="1792"/>
        <v>1.8680145358023026</v>
      </c>
      <c r="CJ460" s="12">
        <f t="shared" ca="1" si="1793"/>
        <v>0.90557041650198156</v>
      </c>
      <c r="CK460" s="12">
        <f t="shared" ca="1" si="1794"/>
        <v>0.83796921368601263</v>
      </c>
      <c r="CL460" s="12">
        <f t="shared" ca="1" si="1795"/>
        <v>1.0036924334184574</v>
      </c>
      <c r="CM460" s="12">
        <f t="shared" ca="1" si="1796"/>
        <v>0.70839426737572009</v>
      </c>
      <c r="CO460">
        <f t="shared" ca="1" si="1768"/>
        <v>2001</v>
      </c>
      <c r="CP460" s="12">
        <f t="shared" ca="1" si="1721"/>
        <v>1.3704112113288758</v>
      </c>
      <c r="CQ460" s="12">
        <f t="shared" ca="1" si="1722"/>
        <v>0.81007579735529478</v>
      </c>
      <c r="CR460" s="12">
        <f t="shared" ca="1" si="1723"/>
        <v>0.77243018587697598</v>
      </c>
      <c r="CS460" s="12">
        <f t="shared" ca="1" si="1769"/>
        <v>0.98157203051719355</v>
      </c>
      <c r="CT460" s="12">
        <f t="shared" ca="1" si="1770"/>
        <v>0.74484966678894104</v>
      </c>
      <c r="CV460">
        <f t="shared" ca="1" si="1797"/>
        <v>2001</v>
      </c>
      <c r="CW460" s="12">
        <f t="shared" ca="1" si="1762"/>
        <v>1.1998772854123601</v>
      </c>
      <c r="CX460" s="12">
        <f t="shared" ca="1" si="1763"/>
        <v>0.77903032929392035</v>
      </c>
      <c r="CY460" s="12">
        <f t="shared" ca="1" si="1764"/>
        <v>0.78029034962534327</v>
      </c>
      <c r="CZ460" s="12">
        <f t="shared" ca="1" si="1798"/>
        <v>0.80050326592906862</v>
      </c>
      <c r="DA460" s="12">
        <f t="shared" ca="1" si="1799"/>
        <v>0.77566210912675415</v>
      </c>
      <c r="DC460">
        <f t="shared" ca="1" si="1771"/>
        <v>2001</v>
      </c>
      <c r="DD460" s="12">
        <f t="shared" ca="1" si="1726"/>
        <v>1.3656887835019307</v>
      </c>
      <c r="DE460" s="12">
        <f t="shared" ca="1" si="1727"/>
        <v>0.97105759661530267</v>
      </c>
      <c r="DF460" s="12">
        <f t="shared" ca="1" si="1728"/>
        <v>0.88260141201440001</v>
      </c>
      <c r="DG460" s="12">
        <f t="shared" ca="1" si="1772"/>
        <v>1.1273622863915589</v>
      </c>
      <c r="DH460" s="12">
        <f t="shared" ca="1" si="1773"/>
        <v>0.76853900879786574</v>
      </c>
      <c r="DJ460">
        <f t="shared" ca="1" si="1774"/>
        <v>2001</v>
      </c>
      <c r="DK460" s="12">
        <f t="shared" ca="1" si="1731"/>
        <v>1.3015334168821935</v>
      </c>
      <c r="DL460" s="12">
        <f t="shared" ca="1" si="1732"/>
        <v>0.91848123789318714</v>
      </c>
      <c r="DM460" s="12">
        <f t="shared" ca="1" si="1733"/>
        <v>0.81012236220432188</v>
      </c>
      <c r="DN460" s="12">
        <f t="shared" ca="1" si="1775"/>
        <v>1.08481905026737</v>
      </c>
      <c r="DO460" s="12">
        <f t="shared" ca="1" si="1776"/>
        <v>0.65808570255645826</v>
      </c>
      <c r="DQ460">
        <f t="shared" ca="1" si="1777"/>
        <v>2001</v>
      </c>
      <c r="DR460" s="12">
        <f t="shared" ca="1" si="1736"/>
        <v>0.69987581389940912</v>
      </c>
      <c r="DS460" s="12">
        <f t="shared" ca="1" si="1737"/>
        <v>0.17202590975991691</v>
      </c>
      <c r="DT460" s="12">
        <f t="shared" ca="1" si="1738"/>
        <v>0.17595919839647378</v>
      </c>
      <c r="DU460" s="12">
        <f t="shared" ca="1" si="1778"/>
        <v>0.17474162325406387</v>
      </c>
      <c r="DV460" s="12">
        <f t="shared" ca="1" si="1779"/>
        <v>0.17830217751921282</v>
      </c>
      <c r="DX460">
        <f t="shared" ca="1" si="1780"/>
        <v>2001</v>
      </c>
      <c r="DY460" s="12">
        <f t="shared" ca="1" si="1741"/>
        <v>1.3117576565148121</v>
      </c>
      <c r="DZ460" s="12">
        <f t="shared" ca="1" si="1742"/>
        <v>0.76233022281634788</v>
      </c>
      <c r="EA460" s="12">
        <f t="shared" ca="1" si="1743"/>
        <v>0.72592739913212245</v>
      </c>
      <c r="EB460" s="12">
        <f t="shared" ca="1" si="1781"/>
        <v>0.82389183583656556</v>
      </c>
      <c r="EC460" s="12">
        <f t="shared" ca="1" si="1782"/>
        <v>0.64960254338473744</v>
      </c>
      <c r="EF460">
        <f t="shared" ca="1" si="1783"/>
        <v>2001</v>
      </c>
      <c r="EG460" s="12">
        <f t="shared" ca="1" si="1746"/>
        <v>1.4367618051865194</v>
      </c>
      <c r="EH460" s="12">
        <f t="shared" ca="1" si="1747"/>
        <v>0.89583172098524799</v>
      </c>
      <c r="EI460" s="12">
        <f t="shared" ca="1" si="1748"/>
        <v>0.84456268768670106</v>
      </c>
      <c r="EJ460" s="12">
        <f t="shared" ca="1" si="1784"/>
        <v>0.98799380816195925</v>
      </c>
      <c r="EK460" s="12">
        <f t="shared" ca="1" si="1785"/>
        <v>0.76311006352667488</v>
      </c>
      <c r="EM460">
        <f t="shared" ca="1" si="1786"/>
        <v>2001</v>
      </c>
      <c r="EN460" s="12">
        <f t="shared" ca="1" si="1751"/>
        <v>1.4246226903105348</v>
      </c>
      <c r="EO460" s="12">
        <f t="shared" ca="1" si="1752"/>
        <v>1.0100005090920612</v>
      </c>
      <c r="EP460" s="12">
        <f t="shared" ca="1" si="1753"/>
        <v>0.91900276443134254</v>
      </c>
      <c r="EQ460" s="12">
        <f t="shared" ca="1" si="1787"/>
        <v>1.1755915358300866</v>
      </c>
      <c r="ER460" s="12">
        <f t="shared" ca="1" si="1788"/>
        <v>0.80516699377524736</v>
      </c>
      <c r="EU460">
        <f t="shared" ca="1" si="1789"/>
        <v>2001</v>
      </c>
      <c r="EV460" s="12">
        <f t="shared" ca="1" si="1756"/>
        <v>1.7605255665903228</v>
      </c>
      <c r="EW460" s="12">
        <f t="shared" ca="1" si="1757"/>
        <v>0.88484482320744451</v>
      </c>
      <c r="EX460" s="12">
        <f t="shared" ca="1" si="1758"/>
        <v>0.74914816858829691</v>
      </c>
      <c r="EY460" s="12">
        <f t="shared" ca="1" si="1790"/>
        <v>1.0796000697081178</v>
      </c>
      <c r="EZ460" s="12">
        <f t="shared" ca="1" si="1791"/>
        <v>0.55725766085135775</v>
      </c>
    </row>
    <row r="461" spans="4:197" x14ac:dyDescent="0.2">
      <c r="D461" s="5">
        <f t="shared" si="1761"/>
        <v>17</v>
      </c>
      <c r="E461" t="b">
        <f t="shared" si="1703"/>
        <v>1</v>
      </c>
      <c r="G461">
        <f t="shared" ca="1" si="1639"/>
        <v>2002</v>
      </c>
      <c r="H461" s="12">
        <f t="shared" ca="1" si="1640"/>
        <v>1.26412386484106</v>
      </c>
      <c r="I461" s="12">
        <f t="shared" ca="1" si="1641"/>
        <v>1.0590506187752908</v>
      </c>
      <c r="J461" s="12">
        <f t="shared" ca="1" si="1642"/>
        <v>0.99179516772567367</v>
      </c>
      <c r="K461" s="12">
        <f t="shared" ca="1" si="1643"/>
        <v>1.2766254052159449</v>
      </c>
      <c r="L461" s="12">
        <f t="shared" ca="1" si="1644"/>
        <v>0.93593093451298603</v>
      </c>
      <c r="N461">
        <f t="shared" ca="1" si="1704"/>
        <v>2002</v>
      </c>
      <c r="O461" s="12">
        <f t="shared" ca="1" si="1645"/>
        <v>1.1801736137172365</v>
      </c>
      <c r="P461" s="12">
        <f t="shared" ca="1" si="1646"/>
        <v>0.91096243116086006</v>
      </c>
      <c r="Q461" s="12">
        <f t="shared" ca="1" si="1647"/>
        <v>0.90317070345248751</v>
      </c>
      <c r="R461" s="12">
        <f t="shared" ca="1" si="1648"/>
        <v>0.94869632949092786</v>
      </c>
      <c r="S461" s="12">
        <f t="shared" ca="1" si="1649"/>
        <v>0.87790669535754806</v>
      </c>
      <c r="U461">
        <f t="shared" ca="1" si="1705"/>
        <v>2002</v>
      </c>
      <c r="V461" s="12">
        <f t="shared" ca="1" si="1650"/>
        <v>0.61658229620704164</v>
      </c>
      <c r="W461" s="12">
        <f t="shared" ca="1" si="1651"/>
        <v>0.93790491908281592</v>
      </c>
      <c r="X461" s="12">
        <f t="shared" ca="1" si="1652"/>
        <v>1.0770168757194556</v>
      </c>
      <c r="Y461" s="12">
        <f t="shared" ca="1" si="1653"/>
        <v>0.83526612857070348</v>
      </c>
      <c r="Z461" s="12">
        <f t="shared" ca="1" si="1654"/>
        <v>1.298522850982178</v>
      </c>
      <c r="AB461" s="240">
        <f t="shared" ca="1" si="1706"/>
        <v>2002</v>
      </c>
      <c r="AC461" s="242">
        <f t="shared" ca="1" si="1655"/>
        <v>1.26412386484106</v>
      </c>
      <c r="AD461" s="242">
        <f t="shared" ca="1" si="1656"/>
        <v>0.77854099992119563</v>
      </c>
      <c r="AE461" s="242">
        <f t="shared" ca="1" si="1657"/>
        <v>0.79106172093802785</v>
      </c>
      <c r="AF461" s="242">
        <f t="shared" ca="1" si="1658"/>
        <v>0.79106172093802785</v>
      </c>
      <c r="AG461" s="242">
        <f t="shared" ca="1" si="1659"/>
        <v>0.79106172093802785</v>
      </c>
      <c r="AH461" s="240"/>
      <c r="AI461" s="240">
        <f t="shared" ca="1" si="1707"/>
        <v>2002</v>
      </c>
      <c r="AJ461" s="242">
        <f t="shared" ca="1" si="1708"/>
        <v>1.3866061788927044</v>
      </c>
      <c r="AK461" s="242">
        <f t="shared" ca="1" si="1660"/>
        <v>0.83392159112736086</v>
      </c>
      <c r="AL461" s="242">
        <f t="shared" ca="1" si="1661"/>
        <v>0.84733295879261605</v>
      </c>
      <c r="AM461" s="242">
        <f t="shared" ca="1" si="1662"/>
        <v>0.84733295879261605</v>
      </c>
      <c r="AN461" s="242">
        <f t="shared" ca="1" si="1663"/>
        <v>0.84733295879261605</v>
      </c>
      <c r="AO461" s="240"/>
      <c r="AP461" s="240">
        <f t="shared" ca="1" si="1709"/>
        <v>2002</v>
      </c>
      <c r="AQ461" s="242">
        <f t="shared" ca="1" si="1664"/>
        <v>0.61658229620704164</v>
      </c>
      <c r="AR461" s="242">
        <f t="shared" ca="1" si="1665"/>
        <v>1.5961733961740785</v>
      </c>
      <c r="AS461" s="242">
        <f t="shared" ca="1" si="1666"/>
        <v>1.621843517323778</v>
      </c>
      <c r="AT461" s="242">
        <f t="shared" ca="1" si="1667"/>
        <v>1.621843517323778</v>
      </c>
      <c r="AU461" s="242">
        <f t="shared" ca="1" si="1668"/>
        <v>1.621843517323778</v>
      </c>
      <c r="AV461" s="242"/>
      <c r="AX461">
        <f t="shared" ca="1" si="1710"/>
        <v>2002</v>
      </c>
      <c r="AY461" s="12">
        <f t="shared" ca="1" si="1669"/>
        <v>1.3387593162181863</v>
      </c>
      <c r="AZ461" s="12">
        <f t="shared" ca="1" si="1670"/>
        <v>0.96946700199306513</v>
      </c>
      <c r="BA461" s="12">
        <f t="shared" ca="1" si="1671"/>
        <v>0.93958634314124412</v>
      </c>
      <c r="BB461" s="12">
        <f t="shared" ca="1" si="1672"/>
        <v>1.0773755112785286</v>
      </c>
      <c r="BC461" s="12">
        <f t="shared" ca="1" si="1673"/>
        <v>0.91088120632530578</v>
      </c>
      <c r="BE461">
        <f t="shared" ca="1" si="1711"/>
        <v>2002</v>
      </c>
      <c r="BF461" s="12">
        <f t="shared" ca="1" si="1674"/>
        <v>1.1864742662661165</v>
      </c>
      <c r="BG461" s="12">
        <f t="shared" ca="1" si="1675"/>
        <v>0.95333183887256345</v>
      </c>
      <c r="BH461" s="12">
        <f t="shared" ca="1" si="1676"/>
        <v>0.91663095006777884</v>
      </c>
      <c r="BI461" s="12">
        <f t="shared" ca="1" si="1677"/>
        <v>1.1932127173807172</v>
      </c>
      <c r="BJ461" s="12">
        <f t="shared" ca="1" si="1678"/>
        <v>0.89302673892990503</v>
      </c>
      <c r="BL461">
        <f t="shared" ca="1" si="1712"/>
        <v>2002</v>
      </c>
      <c r="BM461" s="12">
        <f t="shared" ca="1" si="1679"/>
        <v>1.3393801777000587</v>
      </c>
      <c r="BN461" s="12">
        <f t="shared" ca="1" si="1680"/>
        <v>1.2149049004555463</v>
      </c>
      <c r="BO461" s="12">
        <f t="shared" ca="1" si="1681"/>
        <v>1.267420513857791</v>
      </c>
      <c r="BP461" s="12">
        <f t="shared" ca="1" si="1682"/>
        <v>1.208004248674889</v>
      </c>
      <c r="BQ461" s="12">
        <f t="shared" ca="1" si="1683"/>
        <v>1.3365643222899828</v>
      </c>
      <c r="BS461">
        <f t="shared" ca="1" si="1713"/>
        <v>2002</v>
      </c>
      <c r="BT461" s="12">
        <f t="shared" ca="1" si="1684"/>
        <v>1.2944352319181411</v>
      </c>
      <c r="BU461" s="12">
        <f t="shared" ca="1" si="1685"/>
        <v>0.92917452526213895</v>
      </c>
      <c r="BV461" s="12">
        <f t="shared" ca="1" si="1686"/>
        <v>0.93906130723302916</v>
      </c>
      <c r="BW461" s="12">
        <f t="shared" ca="1" si="1687"/>
        <v>0.85935911559390166</v>
      </c>
      <c r="BX461" s="12">
        <f t="shared" ca="1" si="1688"/>
        <v>0.94285429277043653</v>
      </c>
      <c r="BZ461">
        <f t="shared" ca="1" si="1714"/>
        <v>2002</v>
      </c>
      <c r="CA461" s="12">
        <f t="shared" ca="1" si="1689"/>
        <v>1.3866061788927044</v>
      </c>
      <c r="CB461" s="12">
        <f t="shared" ca="1" si="1690"/>
        <v>1.029368942287342</v>
      </c>
      <c r="CC461" s="12">
        <f t="shared" ca="1" si="1691"/>
        <v>1.1189893640111406</v>
      </c>
      <c r="CD461" s="12">
        <f t="shared" ca="1" si="1692"/>
        <v>0.83654275997411021</v>
      </c>
      <c r="CE461" s="12">
        <f t="shared" ca="1" si="1693"/>
        <v>1.1811383657418391</v>
      </c>
      <c r="CH461">
        <f t="shared" ca="1" si="1767"/>
        <v>2002</v>
      </c>
      <c r="CI461" s="12">
        <f t="shared" ca="1" si="1792"/>
        <v>1.903201470174561</v>
      </c>
      <c r="CJ461" s="12">
        <f t="shared" ca="1" si="1793"/>
        <v>0.87141709280963309</v>
      </c>
      <c r="CK461" s="12">
        <f t="shared" ca="1" si="1794"/>
        <v>0.8059960310894555</v>
      </c>
      <c r="CL461" s="12">
        <f t="shared" ca="1" si="1795"/>
        <v>0.96539135747871141</v>
      </c>
      <c r="CM461" s="12">
        <f t="shared" ca="1" si="1796"/>
        <v>0.68136871035344737</v>
      </c>
      <c r="CO461">
        <f t="shared" ca="1" si="1768"/>
        <v>2002</v>
      </c>
      <c r="CP461" s="12">
        <f t="shared" ca="1" si="1721"/>
        <v>1.3693302468629611</v>
      </c>
      <c r="CQ461" s="12">
        <f t="shared" ca="1" si="1722"/>
        <v>0.87508198348097099</v>
      </c>
      <c r="CR461" s="12">
        <f t="shared" ca="1" si="1723"/>
        <v>0.85638953151743569</v>
      </c>
      <c r="CS461" s="12">
        <f t="shared" ca="1" si="1769"/>
        <v>0.97428929897993699</v>
      </c>
      <c r="CT461" s="12">
        <f t="shared" ca="1" si="1770"/>
        <v>0.84084153445081189</v>
      </c>
      <c r="CV461">
        <f t="shared" ca="1" si="1797"/>
        <v>2002</v>
      </c>
      <c r="CW461" s="12">
        <f t="shared" ca="1" si="1762"/>
        <v>1.2241081460237508</v>
      </c>
      <c r="CX461" s="12">
        <f t="shared" ca="1" si="1763"/>
        <v>0.74315055055821844</v>
      </c>
      <c r="CY461" s="12">
        <f t="shared" ca="1" si="1764"/>
        <v>0.71591436672239439</v>
      </c>
      <c r="CZ461" s="12">
        <f t="shared" ca="1" si="1798"/>
        <v>0.83188662143458247</v>
      </c>
      <c r="DA461" s="12">
        <f t="shared" ca="1" si="1799"/>
        <v>0.68935968861922936</v>
      </c>
      <c r="DC461">
        <f t="shared" ca="1" si="1771"/>
        <v>2002</v>
      </c>
      <c r="DD461" s="12">
        <f t="shared" ca="1" si="1726"/>
        <v>1.3327459554295542</v>
      </c>
      <c r="DE461" s="12">
        <f t="shared" ca="1" si="1727"/>
        <v>0.91512666056983849</v>
      </c>
      <c r="DF461" s="12">
        <f t="shared" ca="1" si="1728"/>
        <v>0.85606139086661281</v>
      </c>
      <c r="DG461" s="12">
        <f t="shared" ca="1" si="1772"/>
        <v>1.0270143073994376</v>
      </c>
      <c r="DH461" s="12">
        <f t="shared" ca="1" si="1773"/>
        <v>0.77639465268295005</v>
      </c>
      <c r="DJ461">
        <f t="shared" ca="1" si="1774"/>
        <v>2002</v>
      </c>
      <c r="DK461" s="12">
        <f t="shared" ca="1" si="1731"/>
        <v>1.2235510831372143</v>
      </c>
      <c r="DL461" s="12">
        <f t="shared" ca="1" si="1732"/>
        <v>0.87281691788157834</v>
      </c>
      <c r="DM461" s="12">
        <f t="shared" ca="1" si="1733"/>
        <v>0.7710808872598488</v>
      </c>
      <c r="DN461" s="12">
        <f t="shared" ca="1" si="1775"/>
        <v>1.0284364468726732</v>
      </c>
      <c r="DO461" s="12">
        <f t="shared" ca="1" si="1776"/>
        <v>0.62864203988517653</v>
      </c>
      <c r="DQ461">
        <f t="shared" ca="1" si="1777"/>
        <v>2002</v>
      </c>
      <c r="DR461" s="12">
        <f t="shared" ca="1" si="1736"/>
        <v>0.62540040194706326</v>
      </c>
      <c r="DS461" s="12">
        <f t="shared" ca="1" si="1737"/>
        <v>0.17006389373629399</v>
      </c>
      <c r="DT461" s="12">
        <f t="shared" ca="1" si="1738"/>
        <v>0.17989741081554073</v>
      </c>
      <c r="DU461" s="12">
        <f t="shared" ca="1" si="1778"/>
        <v>0.16852211787097141</v>
      </c>
      <c r="DV461" s="12">
        <f t="shared" ca="1" si="1779"/>
        <v>0.20178688026661268</v>
      </c>
      <c r="DX461">
        <f t="shared" ca="1" si="1780"/>
        <v>2002</v>
      </c>
      <c r="DY461" s="12">
        <f t="shared" ca="1" si="1741"/>
        <v>1.2051304148456512</v>
      </c>
      <c r="DZ461" s="12">
        <f t="shared" ca="1" si="1742"/>
        <v>0.76656087657696859</v>
      </c>
      <c r="EA461" s="12">
        <f t="shared" ca="1" si="1743"/>
        <v>0.76058696708463447</v>
      </c>
      <c r="EB461" s="12">
        <f t="shared" ca="1" si="1781"/>
        <v>0.79617802466206578</v>
      </c>
      <c r="EC461" s="12">
        <f t="shared" ca="1" si="1782"/>
        <v>0.73285769688334812</v>
      </c>
      <c r="EF461">
        <f t="shared" ca="1" si="1783"/>
        <v>2002</v>
      </c>
      <c r="EG461" s="12">
        <f t="shared" ca="1" si="1746"/>
        <v>1.5326427172024244</v>
      </c>
      <c r="EH461" s="12">
        <f t="shared" ca="1" si="1747"/>
        <v>0.81066993711457203</v>
      </c>
      <c r="EI461" s="12">
        <f t="shared" ca="1" si="1748"/>
        <v>0.76770291066568985</v>
      </c>
      <c r="EJ461" s="12">
        <f t="shared" ca="1" si="1784"/>
        <v>0.88903217745671947</v>
      </c>
      <c r="EK461" s="12">
        <f t="shared" ca="1" si="1785"/>
        <v>0.69880163502344872</v>
      </c>
      <c r="EM461">
        <f t="shared" ca="1" si="1786"/>
        <v>2002</v>
      </c>
      <c r="EN461" s="12">
        <f t="shared" ca="1" si="1751"/>
        <v>1.4901149335082735</v>
      </c>
      <c r="EO461" s="12">
        <f t="shared" ca="1" si="1752"/>
        <v>0.91940462828570091</v>
      </c>
      <c r="EP461" s="12">
        <f t="shared" ca="1" si="1753"/>
        <v>0.81988274656527171</v>
      </c>
      <c r="EQ461" s="12">
        <f t="shared" ca="1" si="1787"/>
        <v>1.0937383051951051</v>
      </c>
      <c r="ER461" s="12">
        <f t="shared" ca="1" si="1788"/>
        <v>0.69838655483739331</v>
      </c>
      <c r="EU461">
        <f t="shared" ca="1" si="1789"/>
        <v>2002</v>
      </c>
      <c r="EV461" s="12">
        <f t="shared" ca="1" si="1756"/>
        <v>1.880586849369974</v>
      </c>
      <c r="EW461" s="12">
        <f t="shared" ca="1" si="1757"/>
        <v>0.80505855302751284</v>
      </c>
      <c r="EX461" s="12">
        <f t="shared" ca="1" si="1758"/>
        <v>0.70407949831963801</v>
      </c>
      <c r="EY461" s="12">
        <f t="shared" ca="1" si="1790"/>
        <v>0.95378449469218851</v>
      </c>
      <c r="EZ461" s="12">
        <f t="shared" ca="1" si="1791"/>
        <v>0.55907800679847097</v>
      </c>
    </row>
    <row r="462" spans="4:197" x14ac:dyDescent="0.2">
      <c r="D462" s="5">
        <f t="shared" si="1761"/>
        <v>18</v>
      </c>
      <c r="E462" t="b">
        <f t="shared" si="1703"/>
        <v>1</v>
      </c>
      <c r="G462">
        <f t="shared" ca="1" si="1639"/>
        <v>2003</v>
      </c>
      <c r="H462" s="12">
        <f t="shared" ca="1" si="1640"/>
        <v>1.2887023043126262</v>
      </c>
      <c r="I462" s="12">
        <f t="shared" ca="1" si="1641"/>
        <v>0.98941664275321684</v>
      </c>
      <c r="J462" s="12">
        <f t="shared" ca="1" si="1642"/>
        <v>0.91376560508239901</v>
      </c>
      <c r="K462" s="12">
        <f t="shared" ca="1" si="1643"/>
        <v>1.2403839975333295</v>
      </c>
      <c r="L462" s="12">
        <f t="shared" ca="1" si="1644"/>
        <v>0.84970539080105856</v>
      </c>
      <c r="N462">
        <f t="shared" ca="1" si="1704"/>
        <v>2003</v>
      </c>
      <c r="O462" s="12">
        <f t="shared" ca="1" si="1645"/>
        <v>1.1393284428629056</v>
      </c>
      <c r="P462" s="12">
        <f t="shared" ca="1" si="1646"/>
        <v>0.89335545438302943</v>
      </c>
      <c r="Q462" s="12">
        <f t="shared" ca="1" si="1647"/>
        <v>0.866770398160014</v>
      </c>
      <c r="R462" s="12">
        <f t="shared" ca="1" si="1648"/>
        <v>0.96396664031317914</v>
      </c>
      <c r="S462" s="12">
        <f t="shared" ca="1" si="1649"/>
        <v>0.81283227885811049</v>
      </c>
      <c r="U462">
        <f t="shared" ca="1" si="1705"/>
        <v>2003</v>
      </c>
      <c r="V462" s="12">
        <f t="shared" ca="1" si="1650"/>
        <v>0.57250969520848316</v>
      </c>
      <c r="W462" s="12">
        <f t="shared" ca="1" si="1651"/>
        <v>0.83505219972784106</v>
      </c>
      <c r="X462" s="12">
        <f t="shared" ca="1" si="1652"/>
        <v>0.8484492722031165</v>
      </c>
      <c r="Y462" s="12">
        <f t="shared" ca="1" si="1653"/>
        <v>0.85652726013304237</v>
      </c>
      <c r="Z462" s="12">
        <f t="shared" ca="1" si="1654"/>
        <v>0.84104775383892427</v>
      </c>
      <c r="AB462" s="240">
        <f t="shared" ca="1" si="1706"/>
        <v>2003</v>
      </c>
      <c r="AC462" s="242">
        <f t="shared" ca="1" si="1655"/>
        <v>1.2887023043126262</v>
      </c>
      <c r="AD462" s="242">
        <f t="shared" ca="1" si="1656"/>
        <v>0.75967740729668831</v>
      </c>
      <c r="AE462" s="242">
        <f t="shared" ca="1" si="1657"/>
        <v>0.77597440204266921</v>
      </c>
      <c r="AF462" s="242">
        <f t="shared" ca="1" si="1658"/>
        <v>0.77597440204266921</v>
      </c>
      <c r="AG462" s="242">
        <f t="shared" ca="1" si="1659"/>
        <v>0.77597440204266921</v>
      </c>
      <c r="AH462" s="240"/>
      <c r="AI462" s="240">
        <f t="shared" ca="1" si="1707"/>
        <v>2003</v>
      </c>
      <c r="AJ462" s="242">
        <f t="shared" ca="1" si="1708"/>
        <v>1.3810303649913622</v>
      </c>
      <c r="AK462" s="242">
        <f t="shared" ca="1" si="1660"/>
        <v>0.85927638465468026</v>
      </c>
      <c r="AL462" s="242">
        <f t="shared" ca="1" si="1661"/>
        <v>0.87771002845079404</v>
      </c>
      <c r="AM462" s="242">
        <f t="shared" ca="1" si="1662"/>
        <v>0.87771002845079404</v>
      </c>
      <c r="AN462" s="242">
        <f t="shared" ca="1" si="1663"/>
        <v>0.87771002845079404</v>
      </c>
      <c r="AO462" s="240"/>
      <c r="AP462" s="240">
        <f t="shared" ca="1" si="1709"/>
        <v>2003</v>
      </c>
      <c r="AQ462" s="242">
        <f t="shared" ca="1" si="1664"/>
        <v>0.57250969520848316</v>
      </c>
      <c r="AR462" s="242">
        <f t="shared" ca="1" si="1665"/>
        <v>1.7100112600904958</v>
      </c>
      <c r="AS462" s="242">
        <f t="shared" ca="1" si="1666"/>
        <v>1.7466953107856862</v>
      </c>
      <c r="AT462" s="242">
        <f t="shared" ca="1" si="1667"/>
        <v>1.7466953107856862</v>
      </c>
      <c r="AU462" s="242">
        <f t="shared" ca="1" si="1668"/>
        <v>1.7466953107856862</v>
      </c>
      <c r="AV462" s="242"/>
      <c r="AX462">
        <f t="shared" ca="1" si="1710"/>
        <v>2003</v>
      </c>
      <c r="AY462" s="12">
        <f t="shared" ca="1" si="1669"/>
        <v>1.3411759021535092</v>
      </c>
      <c r="AZ462" s="12">
        <f t="shared" ca="1" si="1670"/>
        <v>1.0160311568164244</v>
      </c>
      <c r="BA462" s="12">
        <f t="shared" ca="1" si="1671"/>
        <v>0.9902314286741225</v>
      </c>
      <c r="BB462" s="12">
        <f t="shared" ca="1" si="1672"/>
        <v>1.1259433110639756</v>
      </c>
      <c r="BC462" s="12">
        <f t="shared" ca="1" si="1673"/>
        <v>0.96195904555277367</v>
      </c>
      <c r="BE462">
        <f t="shared" ca="1" si="1711"/>
        <v>2003</v>
      </c>
      <c r="BF462" s="12">
        <f t="shared" ca="1" si="1674"/>
        <v>1.153584192389923</v>
      </c>
      <c r="BG462" s="12">
        <f t="shared" ca="1" si="1675"/>
        <v>0.95313920780268979</v>
      </c>
      <c r="BH462" s="12">
        <f t="shared" ca="1" si="1676"/>
        <v>0.91158480076563242</v>
      </c>
      <c r="BI462" s="12">
        <f t="shared" ca="1" si="1677"/>
        <v>1.2332165657223886</v>
      </c>
      <c r="BJ462" s="12">
        <f t="shared" ca="1" si="1678"/>
        <v>0.88413590504686135</v>
      </c>
      <c r="BL462">
        <f t="shared" ca="1" si="1712"/>
        <v>2003</v>
      </c>
      <c r="BM462" s="12">
        <f t="shared" ca="1" si="1679"/>
        <v>1.2904125876379049</v>
      </c>
      <c r="BN462" s="12">
        <f t="shared" ca="1" si="1680"/>
        <v>1.2290307054093612</v>
      </c>
      <c r="BO462" s="12">
        <f t="shared" ca="1" si="1681"/>
        <v>1.2234071525346306</v>
      </c>
      <c r="BP462" s="12">
        <f t="shared" ca="1" si="1682"/>
        <v>1.2842101752314374</v>
      </c>
      <c r="BQ462" s="12">
        <f t="shared" ca="1" si="1683"/>
        <v>1.1526495486949326</v>
      </c>
      <c r="BS462">
        <f t="shared" ca="1" si="1713"/>
        <v>2003</v>
      </c>
      <c r="BT462" s="12">
        <f t="shared" ca="1" si="1684"/>
        <v>1.2257839096909631</v>
      </c>
      <c r="BU462" s="12">
        <f t="shared" ca="1" si="1685"/>
        <v>0.95794887242714777</v>
      </c>
      <c r="BV462" s="12">
        <f t="shared" ca="1" si="1686"/>
        <v>0.9650896102691453</v>
      </c>
      <c r="BW462" s="12">
        <f t="shared" ca="1" si="1687"/>
        <v>0.92556264995720361</v>
      </c>
      <c r="BX462" s="12">
        <f t="shared" ca="1" si="1688"/>
        <v>0.966970677598883</v>
      </c>
      <c r="BZ462">
        <f t="shared" ca="1" si="1714"/>
        <v>2003</v>
      </c>
      <c r="CA462" s="12">
        <f t="shared" ca="1" si="1689"/>
        <v>1.3810303649913622</v>
      </c>
      <c r="CB462" s="12">
        <f t="shared" ca="1" si="1690"/>
        <v>1.0619330268305702</v>
      </c>
      <c r="CC462" s="12">
        <f t="shared" ca="1" si="1691"/>
        <v>1.1437484410151195</v>
      </c>
      <c r="CD462" s="12">
        <f t="shared" ca="1" si="1692"/>
        <v>0.89863015438290439</v>
      </c>
      <c r="CE462" s="12">
        <f t="shared" ca="1" si="1693"/>
        <v>1.197683792343097</v>
      </c>
      <c r="CH462">
        <f t="shared" ca="1" si="1767"/>
        <v>2003</v>
      </c>
      <c r="CI462" s="12">
        <f t="shared" ca="1" si="1792"/>
        <v>1.8997254981808336</v>
      </c>
      <c r="CJ462" s="12">
        <f t="shared" ca="1" si="1793"/>
        <v>0.88218200626767806</v>
      </c>
      <c r="CK462" s="12">
        <f t="shared" ca="1" si="1794"/>
        <v>0.80924154583566421</v>
      </c>
      <c r="CL462" s="12">
        <f t="shared" ca="1" si="1795"/>
        <v>0.99416776579784838</v>
      </c>
      <c r="CM462" s="12">
        <f t="shared" ca="1" si="1796"/>
        <v>0.66465224168353043</v>
      </c>
      <c r="CO462">
        <f t="shared" ca="1" si="1768"/>
        <v>2003</v>
      </c>
      <c r="CP462" s="12">
        <f t="shared" ca="1" si="1721"/>
        <v>1.3894391474754562</v>
      </c>
      <c r="CQ462" s="12">
        <f t="shared" ca="1" si="1722"/>
        <v>0.79253378878156377</v>
      </c>
      <c r="CR462" s="12">
        <f t="shared" ca="1" si="1723"/>
        <v>0.75703431636620488</v>
      </c>
      <c r="CS462" s="12">
        <f t="shared" ca="1" si="1769"/>
        <v>0.96398085961761848</v>
      </c>
      <c r="CT462" s="12">
        <f t="shared" ca="1" si="1770"/>
        <v>0.72974330200144544</v>
      </c>
      <c r="CV462">
        <f t="shared" ca="1" si="1797"/>
        <v>2003</v>
      </c>
      <c r="CW462" s="12">
        <f t="shared" ca="1" si="1762"/>
        <v>1.1781490204101071</v>
      </c>
      <c r="CX462" s="12">
        <f t="shared" ca="1" si="1763"/>
        <v>0.74044787724318772</v>
      </c>
      <c r="CY462" s="12">
        <f t="shared" ca="1" si="1764"/>
        <v>0.7192743813184278</v>
      </c>
      <c r="CZ462" s="12">
        <f t="shared" ca="1" si="1798"/>
        <v>0.82264119730709739</v>
      </c>
      <c r="DA462" s="12">
        <f t="shared" ca="1" si="1799"/>
        <v>0.6956060260558673</v>
      </c>
      <c r="DC462">
        <f t="shared" ca="1" si="1771"/>
        <v>2003</v>
      </c>
      <c r="DD462" s="12">
        <f t="shared" ca="1" si="1726"/>
        <v>1.3177406555553837</v>
      </c>
      <c r="DE462" s="12">
        <f t="shared" ca="1" si="1727"/>
        <v>0.9090724812778016</v>
      </c>
      <c r="DF462" s="12">
        <f t="shared" ca="1" si="1728"/>
        <v>0.81877265798902632</v>
      </c>
      <c r="DG462" s="12">
        <f t="shared" ca="1" si="1772"/>
        <v>1.0758966022503336</v>
      </c>
      <c r="DH462" s="12">
        <f t="shared" ca="1" si="1773"/>
        <v>0.69894887045929943</v>
      </c>
      <c r="DJ462">
        <f t="shared" ca="1" si="1774"/>
        <v>2003</v>
      </c>
      <c r="DK462" s="12">
        <f t="shared" ca="1" si="1731"/>
        <v>1.2348075436795549</v>
      </c>
      <c r="DL462" s="12">
        <f t="shared" ca="1" si="1732"/>
        <v>0.82653845094983591</v>
      </c>
      <c r="DM462" s="12">
        <f t="shared" ca="1" si="1733"/>
        <v>0.70539432988357675</v>
      </c>
      <c r="DN462" s="12">
        <f t="shared" ca="1" si="1775"/>
        <v>1.0154928741962981</v>
      </c>
      <c r="DO462" s="12">
        <f t="shared" ca="1" si="1776"/>
        <v>0.53376376829431527</v>
      </c>
      <c r="DQ462">
        <f t="shared" ca="1" si="1777"/>
        <v>2003</v>
      </c>
      <c r="DR462" s="12">
        <f t="shared" ca="1" si="1736"/>
        <v>0.67519079965242579</v>
      </c>
      <c r="DS462" s="12">
        <f t="shared" ca="1" si="1737"/>
        <v>0.15337840480412632</v>
      </c>
      <c r="DT462" s="12">
        <f t="shared" ca="1" si="1738"/>
        <v>0.15533379819596527</v>
      </c>
      <c r="DU462" s="12">
        <f t="shared" ca="1" si="1778"/>
        <v>0.15831454029504016</v>
      </c>
      <c r="DV462" s="12">
        <f t="shared" ca="1" si="1779"/>
        <v>0.14959795794664893</v>
      </c>
      <c r="DX462">
        <f t="shared" ca="1" si="1780"/>
        <v>2003</v>
      </c>
      <c r="DY462" s="12">
        <f t="shared" ca="1" si="1741"/>
        <v>1.1815790451297694</v>
      </c>
      <c r="DZ462" s="12">
        <f t="shared" ca="1" si="1742"/>
        <v>0.71895824264571306</v>
      </c>
      <c r="EA462" s="12">
        <f t="shared" ca="1" si="1743"/>
        <v>0.66865955711970637</v>
      </c>
      <c r="EB462" s="12">
        <f t="shared" ca="1" si="1781"/>
        <v>0.80082348101372292</v>
      </c>
      <c r="EC462" s="12">
        <f t="shared" ca="1" si="1782"/>
        <v>0.5656896145000937</v>
      </c>
      <c r="EF462">
        <f t="shared" ca="1" si="1783"/>
        <v>2003</v>
      </c>
      <c r="EG462" s="12">
        <f t="shared" ca="1" si="1746"/>
        <v>1.5706723151367761</v>
      </c>
      <c r="EH462" s="12">
        <f t="shared" ca="1" si="1747"/>
        <v>0.75545279706572066</v>
      </c>
      <c r="EI462" s="12">
        <f t="shared" ca="1" si="1748"/>
        <v>0.70441210841095481</v>
      </c>
      <c r="EJ462" s="12">
        <f t="shared" ca="1" si="1784"/>
        <v>0.85069879695952777</v>
      </c>
      <c r="EK462" s="12">
        <f t="shared" ca="1" si="1785"/>
        <v>0.62133784515148915</v>
      </c>
      <c r="EM462">
        <f t="shared" ca="1" si="1786"/>
        <v>2003</v>
      </c>
      <c r="EN462" s="12">
        <f t="shared" ca="1" si="1751"/>
        <v>1.4542962025322472</v>
      </c>
      <c r="EO462" s="12">
        <f t="shared" ca="1" si="1752"/>
        <v>0.87886573349291419</v>
      </c>
      <c r="EP462" s="12">
        <f t="shared" ca="1" si="1753"/>
        <v>0.72476675527521839</v>
      </c>
      <c r="EQ462" s="12">
        <f t="shared" ca="1" si="1787"/>
        <v>1.1435730921029752</v>
      </c>
      <c r="ER462" s="12">
        <f t="shared" ca="1" si="1788"/>
        <v>0.53896305915651432</v>
      </c>
      <c r="EU462">
        <f t="shared" ca="1" si="1789"/>
        <v>2003</v>
      </c>
      <c r="EV462" s="12">
        <f t="shared" ca="1" si="1756"/>
        <v>1.943458319039733</v>
      </c>
      <c r="EW462" s="12">
        <f t="shared" ca="1" si="1757"/>
        <v>0.76826077565915807</v>
      </c>
      <c r="EX462" s="12">
        <f t="shared" ca="1" si="1758"/>
        <v>0.64170685479538259</v>
      </c>
      <c r="EY462" s="12">
        <f t="shared" ca="1" si="1790"/>
        <v>0.95686122399884921</v>
      </c>
      <c r="EZ462" s="12">
        <f t="shared" ca="1" si="1791"/>
        <v>0.45869948907276886</v>
      </c>
    </row>
    <row r="463" spans="4:197" x14ac:dyDescent="0.2">
      <c r="D463" s="5">
        <f t="shared" si="1761"/>
        <v>19</v>
      </c>
      <c r="E463" t="b">
        <f t="shared" si="1703"/>
        <v>1</v>
      </c>
      <c r="G463">
        <f t="shared" ca="1" si="1639"/>
        <v>2004</v>
      </c>
      <c r="H463" s="12">
        <f t="shared" ca="1" si="1640"/>
        <v>1.2872305414700176</v>
      </c>
      <c r="I463" s="12">
        <f t="shared" ca="1" si="1641"/>
        <v>1.0385250599385876</v>
      </c>
      <c r="J463" s="12">
        <f t="shared" ca="1" si="1642"/>
        <v>0.92393722769093001</v>
      </c>
      <c r="K463" s="12">
        <f t="shared" ca="1" si="1643"/>
        <v>1.396334435633152</v>
      </c>
      <c r="L463" s="12">
        <f t="shared" ca="1" si="1644"/>
        <v>0.8312851693068265</v>
      </c>
      <c r="N463">
        <f t="shared" ca="1" si="1704"/>
        <v>2004</v>
      </c>
      <c r="O463" s="12">
        <f t="shared" ca="1" si="1645"/>
        <v>1.1217233498681858</v>
      </c>
      <c r="P463" s="12">
        <f t="shared" ca="1" si="1646"/>
        <v>0.91692412067129159</v>
      </c>
      <c r="Q463" s="12">
        <f t="shared" ca="1" si="1647"/>
        <v>0.89955216844800834</v>
      </c>
      <c r="R463" s="12">
        <f t="shared" ca="1" si="1648"/>
        <v>0.97431965710607393</v>
      </c>
      <c r="S463" s="12">
        <f t="shared" ca="1" si="1649"/>
        <v>0.85806067007518605</v>
      </c>
      <c r="U463">
        <f t="shared" ca="1" si="1705"/>
        <v>2004</v>
      </c>
      <c r="V463" s="12">
        <f t="shared" ca="1" si="1650"/>
        <v>0.50070661559104379</v>
      </c>
      <c r="W463" s="12">
        <f t="shared" ca="1" si="1651"/>
        <v>1.1015555150976017</v>
      </c>
      <c r="X463" s="12">
        <f t="shared" ca="1" si="1652"/>
        <v>1.0552595105098066</v>
      </c>
      <c r="Y463" s="12">
        <f t="shared" ca="1" si="1653"/>
        <v>1.1879507763099284</v>
      </c>
      <c r="Z463" s="12">
        <f t="shared" ca="1" si="1654"/>
        <v>0.93368012104957088</v>
      </c>
      <c r="AB463" s="240">
        <f t="shared" ca="1" si="1706"/>
        <v>2004</v>
      </c>
      <c r="AC463" s="242">
        <f t="shared" ca="1" si="1655"/>
        <v>1.2872305414700176</v>
      </c>
      <c r="AD463" s="242">
        <f t="shared" ca="1" si="1656"/>
        <v>0.76153015458754714</v>
      </c>
      <c r="AE463" s="242">
        <f t="shared" ca="1" si="1657"/>
        <v>0.77686161707909751</v>
      </c>
      <c r="AF463" s="242">
        <f t="shared" ca="1" si="1658"/>
        <v>0.77686161707909751</v>
      </c>
      <c r="AG463" s="242">
        <f t="shared" ca="1" si="1659"/>
        <v>0.77686161707909751</v>
      </c>
      <c r="AH463" s="240"/>
      <c r="AI463" s="240">
        <f t="shared" ca="1" si="1707"/>
        <v>2004</v>
      </c>
      <c r="AJ463" s="242">
        <f t="shared" ca="1" si="1708"/>
        <v>1.4378630098086915</v>
      </c>
      <c r="AK463" s="242">
        <f t="shared" ca="1" si="1660"/>
        <v>0.87389183201960263</v>
      </c>
      <c r="AL463" s="242">
        <f t="shared" ca="1" si="1661"/>
        <v>0.89148540958651734</v>
      </c>
      <c r="AM463" s="242">
        <f t="shared" ca="1" si="1662"/>
        <v>0.89148540958651734</v>
      </c>
      <c r="AN463" s="242">
        <f t="shared" ca="1" si="1663"/>
        <v>0.89148540958651734</v>
      </c>
      <c r="AO463" s="240"/>
      <c r="AP463" s="240">
        <f t="shared" ca="1" si="1709"/>
        <v>2004</v>
      </c>
      <c r="AQ463" s="242">
        <f t="shared" ca="1" si="1664"/>
        <v>0.50070661559104379</v>
      </c>
      <c r="AR463" s="242">
        <f t="shared" ca="1" si="1665"/>
        <v>1.9577629747878422</v>
      </c>
      <c r="AS463" s="242">
        <f t="shared" ca="1" si="1666"/>
        <v>1.9971775264434655</v>
      </c>
      <c r="AT463" s="242">
        <f t="shared" ca="1" si="1667"/>
        <v>1.9971775264434655</v>
      </c>
      <c r="AU463" s="242">
        <f t="shared" ca="1" si="1668"/>
        <v>1.9971775264434655</v>
      </c>
      <c r="AV463" s="242"/>
      <c r="AX463">
        <f t="shared" ca="1" si="1710"/>
        <v>2004</v>
      </c>
      <c r="AY463" s="12">
        <f t="shared" ca="1" si="1669"/>
        <v>1.3707754183673742</v>
      </c>
      <c r="AZ463" s="12">
        <f t="shared" ca="1" si="1670"/>
        <v>1.0934436382671271</v>
      </c>
      <c r="BA463" s="12">
        <f t="shared" ca="1" si="1671"/>
        <v>1.0423492581118503</v>
      </c>
      <c r="BB463" s="12">
        <f t="shared" ca="1" si="1672"/>
        <v>1.2702895393250671</v>
      </c>
      <c r="BC463" s="12">
        <f t="shared" ca="1" si="1673"/>
        <v>0.99486325433853684</v>
      </c>
      <c r="BE463">
        <f t="shared" ca="1" si="1711"/>
        <v>2004</v>
      </c>
      <c r="BF463" s="12">
        <f t="shared" ca="1" si="1674"/>
        <v>1.1559005570882814</v>
      </c>
      <c r="BG463" s="12">
        <f t="shared" ca="1" si="1675"/>
        <v>0.95196949117507412</v>
      </c>
      <c r="BH463" s="12">
        <f t="shared" ca="1" si="1676"/>
        <v>0.90322276849444771</v>
      </c>
      <c r="BI463" s="12">
        <f t="shared" ca="1" si="1677"/>
        <v>1.2705649107231638</v>
      </c>
      <c r="BJ463" s="12">
        <f t="shared" ca="1" si="1678"/>
        <v>0.8718728296707694</v>
      </c>
      <c r="BL463">
        <f t="shared" ca="1" si="1712"/>
        <v>2004</v>
      </c>
      <c r="BM463" s="12">
        <f t="shared" ca="1" si="1679"/>
        <v>1.2977188629805119</v>
      </c>
      <c r="BN463" s="12">
        <f t="shared" ca="1" si="1680"/>
        <v>1.3865575184602539</v>
      </c>
      <c r="BO463" s="12">
        <f t="shared" ca="1" si="1681"/>
        <v>1.3330523232341445</v>
      </c>
      <c r="BP463" s="12">
        <f t="shared" ca="1" si="1682"/>
        <v>1.485120370167696</v>
      </c>
      <c r="BQ463" s="12">
        <f t="shared" ca="1" si="1683"/>
        <v>1.1560879200784788</v>
      </c>
      <c r="BS463">
        <f t="shared" ca="1" si="1713"/>
        <v>2004</v>
      </c>
      <c r="BT463" s="12">
        <f t="shared" ca="1" si="1684"/>
        <v>1.3291756409337787</v>
      </c>
      <c r="BU463" s="12">
        <f t="shared" ca="1" si="1685"/>
        <v>0.91599275649344469</v>
      </c>
      <c r="BV463" s="12">
        <f t="shared" ca="1" si="1686"/>
        <v>0.91906447708488115</v>
      </c>
      <c r="BW463" s="12">
        <f t="shared" ca="1" si="1687"/>
        <v>0.92045302405766416</v>
      </c>
      <c r="BX463" s="12">
        <f t="shared" ca="1" si="1688"/>
        <v>0.91899839686202323</v>
      </c>
      <c r="BZ463">
        <f t="shared" ca="1" si="1714"/>
        <v>2004</v>
      </c>
      <c r="CA463" s="12">
        <f t="shared" ca="1" si="1689"/>
        <v>1.4378630098086915</v>
      </c>
      <c r="CB463" s="12">
        <f t="shared" ca="1" si="1690"/>
        <v>0.96954667213935386</v>
      </c>
      <c r="CC463" s="12">
        <f t="shared" ca="1" si="1691"/>
        <v>1.0308332720164934</v>
      </c>
      <c r="CD463" s="12">
        <f t="shared" ca="1" si="1692"/>
        <v>0.85225039438582495</v>
      </c>
      <c r="CE463" s="12">
        <f t="shared" ca="1" si="1693"/>
        <v>1.0701283012797465</v>
      </c>
      <c r="CH463">
        <f t="shared" ca="1" si="1767"/>
        <v>2004</v>
      </c>
      <c r="CI463" s="12">
        <f t="shared" ca="1" si="1792"/>
        <v>1.9201929533841229</v>
      </c>
      <c r="CJ463" s="12">
        <f t="shared" ca="1" si="1793"/>
        <v>0.96458619313039007</v>
      </c>
      <c r="CK463" s="12">
        <f t="shared" ca="1" si="1794"/>
        <v>0.84734373839990496</v>
      </c>
      <c r="CL463" s="12">
        <f t="shared" ca="1" si="1795"/>
        <v>1.1232123420273141</v>
      </c>
      <c r="CM463" s="12">
        <f t="shared" ca="1" si="1796"/>
        <v>0.63164880101317522</v>
      </c>
      <c r="CO463">
        <f t="shared" ca="1" si="1768"/>
        <v>2004</v>
      </c>
      <c r="CP463" s="12">
        <f t="shared" ca="1" si="1721"/>
        <v>1.4304269507857563</v>
      </c>
      <c r="CQ463" s="12">
        <f t="shared" ca="1" si="1722"/>
        <v>0.81301364446970659</v>
      </c>
      <c r="CR463" s="12">
        <f t="shared" ca="1" si="1723"/>
        <v>0.76841407502752557</v>
      </c>
      <c r="CS463" s="12">
        <f t="shared" ca="1" si="1769"/>
        <v>1.0183974220465826</v>
      </c>
      <c r="CT463" s="12">
        <f t="shared" ca="1" si="1770"/>
        <v>0.73544759485704247</v>
      </c>
      <c r="CV463">
        <f t="shared" ca="1" si="1797"/>
        <v>2004</v>
      </c>
      <c r="CW463" s="12">
        <f t="shared" ca="1" si="1762"/>
        <v>1.3009977892440812</v>
      </c>
      <c r="CX463" s="12">
        <f t="shared" ca="1" si="1763"/>
        <v>0.68995726008617331</v>
      </c>
      <c r="CY463" s="12">
        <f t="shared" ca="1" si="1764"/>
        <v>0.67053215131911559</v>
      </c>
      <c r="CZ463" s="12">
        <f t="shared" ca="1" si="1798"/>
        <v>0.7639103598226572</v>
      </c>
      <c r="DA463" s="12">
        <f t="shared" ca="1" si="1799"/>
        <v>0.64915093151946979</v>
      </c>
      <c r="DC463">
        <f t="shared" ca="1" si="1771"/>
        <v>2004</v>
      </c>
      <c r="DD463" s="12">
        <f t="shared" ca="1" si="1726"/>
        <v>1.315620640710776</v>
      </c>
      <c r="DE463" s="12">
        <f t="shared" ca="1" si="1727"/>
        <v>1.0157195025929335</v>
      </c>
      <c r="DF463" s="12">
        <f t="shared" ca="1" si="1728"/>
        <v>0.87633479803391001</v>
      </c>
      <c r="DG463" s="12">
        <f t="shared" ca="1" si="1772"/>
        <v>1.2542277885134734</v>
      </c>
      <c r="DH463" s="12">
        <f t="shared" ca="1" si="1773"/>
        <v>0.70023074234091298</v>
      </c>
      <c r="DJ463">
        <f t="shared" ca="1" si="1774"/>
        <v>2004</v>
      </c>
      <c r="DK463" s="12">
        <f t="shared" ca="1" si="1731"/>
        <v>1.2810733876222475</v>
      </c>
      <c r="DL463" s="12">
        <f t="shared" ca="1" si="1732"/>
        <v>0.90812180441810675</v>
      </c>
      <c r="DM463" s="12">
        <f t="shared" ca="1" si="1733"/>
        <v>0.74650218206360053</v>
      </c>
      <c r="DN463" s="12">
        <f t="shared" ca="1" si="1775"/>
        <v>1.1493832615966721</v>
      </c>
      <c r="DO463" s="12">
        <f t="shared" ca="1" si="1776"/>
        <v>0.52351917488051147</v>
      </c>
      <c r="DQ463">
        <f t="shared" ca="1" si="1777"/>
        <v>2004</v>
      </c>
      <c r="DR463" s="12">
        <f t="shared" ca="1" si="1736"/>
        <v>0.73540479687740701</v>
      </c>
      <c r="DS463" s="12">
        <f t="shared" ca="1" si="1737"/>
        <v>0.14143373175559157</v>
      </c>
      <c r="DT463" s="12">
        <f t="shared" ca="1" si="1738"/>
        <v>0.13620060738877554</v>
      </c>
      <c r="DU463" s="12">
        <f t="shared" ca="1" si="1778"/>
        <v>0.15048903760933488</v>
      </c>
      <c r="DV463" s="12">
        <f t="shared" ca="1" si="1779"/>
        <v>0.10870538960926122</v>
      </c>
      <c r="DX463">
        <f t="shared" ca="1" si="1780"/>
        <v>2004</v>
      </c>
      <c r="DY463" s="12">
        <f t="shared" ca="1" si="1741"/>
        <v>1.1974750006729939</v>
      </c>
      <c r="DZ463" s="12">
        <f t="shared" ca="1" si="1742"/>
        <v>0.72861846181443091</v>
      </c>
      <c r="EA463" s="12">
        <f t="shared" ca="1" si="1743"/>
        <v>0.65470905942425239</v>
      </c>
      <c r="EB463" s="12">
        <f t="shared" ca="1" si="1781"/>
        <v>0.83340354223764801</v>
      </c>
      <c r="EC463" s="12">
        <f t="shared" ca="1" si="1782"/>
        <v>0.51548679589270052</v>
      </c>
      <c r="EF463">
        <f t="shared" ca="1" si="1783"/>
        <v>2004</v>
      </c>
      <c r="EG463" s="12">
        <f t="shared" ca="1" si="1746"/>
        <v>1.5593916303627477</v>
      </c>
      <c r="EH463" s="12">
        <f t="shared" ca="1" si="1747"/>
        <v>0.81681800094329093</v>
      </c>
      <c r="EI463" s="12">
        <f t="shared" ca="1" si="1748"/>
        <v>0.7555742712634621</v>
      </c>
      <c r="EJ463" s="12">
        <f t="shared" ca="1" si="1784"/>
        <v>0.92513753343898752</v>
      </c>
      <c r="EK463" s="12">
        <f t="shared" ca="1" si="1785"/>
        <v>0.65928155166699565</v>
      </c>
      <c r="EM463">
        <f t="shared" ca="1" si="1786"/>
        <v>2004</v>
      </c>
      <c r="EN463" s="12">
        <f t="shared" ca="1" si="1751"/>
        <v>1.4938299272136524</v>
      </c>
      <c r="EO463" s="12">
        <f t="shared" ca="1" si="1752"/>
        <v>0.9864616372189986</v>
      </c>
      <c r="EP463" s="12">
        <f t="shared" ca="1" si="1753"/>
        <v>0.76723956928862402</v>
      </c>
      <c r="EQ463" s="12">
        <f t="shared" ca="1" si="1787"/>
        <v>1.3488773472856292</v>
      </c>
      <c r="ER463" s="12">
        <f t="shared" ca="1" si="1788"/>
        <v>0.50919560134704034</v>
      </c>
      <c r="EU463">
        <f t="shared" ca="1" si="1789"/>
        <v>2004</v>
      </c>
      <c r="EV463" s="12">
        <f t="shared" ca="1" si="1756"/>
        <v>1.9331318045623123</v>
      </c>
      <c r="EW463" s="12">
        <f t="shared" ca="1" si="1757"/>
        <v>0.88619053882857712</v>
      </c>
      <c r="EX463" s="12">
        <f t="shared" ca="1" si="1758"/>
        <v>0.69944648476260274</v>
      </c>
      <c r="EY463" s="12">
        <f t="shared" ca="1" si="1790"/>
        <v>1.1514917710926347</v>
      </c>
      <c r="EZ463" s="12">
        <f t="shared" ca="1" si="1791"/>
        <v>0.43694776945786901</v>
      </c>
    </row>
    <row r="464" spans="4:197" x14ac:dyDescent="0.2">
      <c r="D464" s="5">
        <f t="shared" si="1761"/>
        <v>20</v>
      </c>
      <c r="E464" t="b">
        <f t="shared" si="1703"/>
        <v>1</v>
      </c>
      <c r="G464">
        <f t="shared" ca="1" si="1639"/>
        <v>2005</v>
      </c>
      <c r="H464" s="12">
        <f t="shared" ca="1" si="1640"/>
        <v>1.3379662205534024</v>
      </c>
      <c r="I464" s="12">
        <f t="shared" ca="1" si="1641"/>
        <v>1.0204350234753941</v>
      </c>
      <c r="J464" s="12">
        <f t="shared" ca="1" si="1642"/>
        <v>0.90093769131983859</v>
      </c>
      <c r="K464" s="12">
        <f t="shared" ca="1" si="1643"/>
        <v>1.407255217227378</v>
      </c>
      <c r="L464" s="12">
        <f t="shared" ca="1" si="1644"/>
        <v>0.8016327839609918</v>
      </c>
      <c r="N464">
        <f t="shared" ca="1" si="1704"/>
        <v>2005</v>
      </c>
      <c r="O464" s="12">
        <f t="shared" ca="1" si="1645"/>
        <v>1.1292554839461062</v>
      </c>
      <c r="P464" s="12">
        <f t="shared" ca="1" si="1646"/>
        <v>0.90626208218242255</v>
      </c>
      <c r="Q464" s="12">
        <f t="shared" ca="1" si="1647"/>
        <v>0.91202535644491711</v>
      </c>
      <c r="R464" s="12">
        <f t="shared" ca="1" si="1648"/>
        <v>0.94455795774135864</v>
      </c>
      <c r="S464" s="12">
        <f t="shared" ca="1" si="1649"/>
        <v>0.89397170240381174</v>
      </c>
      <c r="U464">
        <f t="shared" ca="1" si="1705"/>
        <v>2005</v>
      </c>
      <c r="V464" s="12">
        <f t="shared" ca="1" si="1650"/>
        <v>0.48235308086416245</v>
      </c>
      <c r="W464" s="12">
        <f t="shared" ca="1" si="1651"/>
        <v>1.0704015438470522</v>
      </c>
      <c r="X464" s="12">
        <f t="shared" ca="1" si="1652"/>
        <v>0.98432476312003148</v>
      </c>
      <c r="Y464" s="12">
        <f t="shared" ca="1" si="1653"/>
        <v>1.2072439511846975</v>
      </c>
      <c r="Z464" s="12">
        <f t="shared" ca="1" si="1654"/>
        <v>0.7800733482251061</v>
      </c>
      <c r="AB464" s="240">
        <f t="shared" ca="1" si="1706"/>
        <v>2005</v>
      </c>
      <c r="AC464" s="242">
        <f t="shared" ca="1" si="1655"/>
        <v>1.3379662205534024</v>
      </c>
      <c r="AD464" s="242">
        <f t="shared" ca="1" si="1656"/>
        <v>0.72826744115018816</v>
      </c>
      <c r="AE464" s="242">
        <f t="shared" ca="1" si="1657"/>
        <v>0.74740302455945817</v>
      </c>
      <c r="AF464" s="242">
        <f t="shared" ca="1" si="1658"/>
        <v>0.74740302455945817</v>
      </c>
      <c r="AG464" s="242">
        <f t="shared" ca="1" si="1659"/>
        <v>0.74740302455945817</v>
      </c>
      <c r="AH464" s="240"/>
      <c r="AI464" s="240">
        <f t="shared" ca="1" si="1707"/>
        <v>2005</v>
      </c>
      <c r="AJ464" s="242">
        <f t="shared" ca="1" si="1708"/>
        <v>1.4520348701412702</v>
      </c>
      <c r="AK464" s="242">
        <f t="shared" ca="1" si="1660"/>
        <v>0.8628669505175659</v>
      </c>
      <c r="AL464" s="242">
        <f t="shared" ca="1" si="1661"/>
        <v>0.88553920190457536</v>
      </c>
      <c r="AM464" s="242">
        <f t="shared" ca="1" si="1662"/>
        <v>0.88553920190457536</v>
      </c>
      <c r="AN464" s="242">
        <f t="shared" ca="1" si="1663"/>
        <v>0.88553920190457536</v>
      </c>
      <c r="AO464" s="240"/>
      <c r="AP464" s="240">
        <f t="shared" ca="1" si="1709"/>
        <v>2005</v>
      </c>
      <c r="AQ464" s="242">
        <f t="shared" ca="1" si="1664"/>
        <v>0.48235308086416245</v>
      </c>
      <c r="AR464" s="242">
        <f t="shared" ca="1" si="1665"/>
        <v>2.0200912452805895</v>
      </c>
      <c r="AS464" s="242">
        <f t="shared" ca="1" si="1666"/>
        <v>2.0731701313246389</v>
      </c>
      <c r="AT464" s="242">
        <f t="shared" ca="1" si="1667"/>
        <v>2.0731701313246389</v>
      </c>
      <c r="AU464" s="242">
        <f t="shared" ca="1" si="1668"/>
        <v>2.0731701313246389</v>
      </c>
      <c r="AV464" s="242"/>
      <c r="AX464">
        <f t="shared" ca="1" si="1710"/>
        <v>2005</v>
      </c>
      <c r="AY464" s="12">
        <f t="shared" ca="1" si="1669"/>
        <v>1.4645975365593671</v>
      </c>
      <c r="AZ464" s="12">
        <f t="shared" ca="1" si="1670"/>
        <v>1.0330717980959063</v>
      </c>
      <c r="BA464" s="12">
        <f t="shared" ca="1" si="1671"/>
        <v>0.96848908641148523</v>
      </c>
      <c r="BB464" s="12">
        <f t="shared" ca="1" si="1672"/>
        <v>1.2575591319823094</v>
      </c>
      <c r="BC464" s="12">
        <f t="shared" ca="1" si="1673"/>
        <v>0.90826813203840573</v>
      </c>
      <c r="BE464">
        <f t="shared" ca="1" si="1711"/>
        <v>2005</v>
      </c>
      <c r="BF464" s="12">
        <f t="shared" ca="1" si="1674"/>
        <v>1.152420247939504</v>
      </c>
      <c r="BG464" s="12">
        <f t="shared" ca="1" si="1675"/>
        <v>0.96548652296148219</v>
      </c>
      <c r="BH464" s="12">
        <f t="shared" ca="1" si="1676"/>
        <v>0.91786234784401477</v>
      </c>
      <c r="BI464" s="12">
        <f t="shared" ca="1" si="1677"/>
        <v>1.2928872720174642</v>
      </c>
      <c r="BJ464" s="12">
        <f t="shared" ca="1" si="1678"/>
        <v>0.88585674032275186</v>
      </c>
      <c r="BL464">
        <f t="shared" ca="1" si="1712"/>
        <v>2005</v>
      </c>
      <c r="BM464" s="12">
        <f t="shared" ca="1" si="1679"/>
        <v>1.2954388905331735</v>
      </c>
      <c r="BN464" s="12">
        <f t="shared" ca="1" si="1680"/>
        <v>1.3883077179721475</v>
      </c>
      <c r="BO464" s="12">
        <f t="shared" ca="1" si="1681"/>
        <v>1.3122552859274661</v>
      </c>
      <c r="BP464" s="12">
        <f t="shared" ca="1" si="1682"/>
        <v>1.5234221394800038</v>
      </c>
      <c r="BQ464" s="12">
        <f t="shared" ca="1" si="1683"/>
        <v>1.0665165067511038</v>
      </c>
      <c r="BS464">
        <f t="shared" ca="1" si="1713"/>
        <v>2005</v>
      </c>
      <c r="BT464" s="12">
        <f t="shared" ca="1" si="1684"/>
        <v>1.4059250916890857</v>
      </c>
      <c r="BU464" s="12">
        <f t="shared" ca="1" si="1685"/>
        <v>0.95281410198724337</v>
      </c>
      <c r="BV464" s="12">
        <f t="shared" ca="1" si="1686"/>
        <v>0.95348421610840672</v>
      </c>
      <c r="BW464" s="12">
        <f t="shared" ca="1" si="1687"/>
        <v>0.99410181277868137</v>
      </c>
      <c r="BX464" s="12">
        <f t="shared" ca="1" si="1688"/>
        <v>0.95155124596585217</v>
      </c>
      <c r="BZ464">
        <f t="shared" ca="1" si="1714"/>
        <v>2005</v>
      </c>
      <c r="CA464" s="12">
        <f t="shared" ca="1" si="1689"/>
        <v>1.4520348701412702</v>
      </c>
      <c r="CB464" s="12">
        <f t="shared" ca="1" si="1690"/>
        <v>0.89856246174332932</v>
      </c>
      <c r="CC464" s="12">
        <f t="shared" ca="1" si="1691"/>
        <v>0.94563658541501605</v>
      </c>
      <c r="CD464" s="12">
        <f t="shared" ca="1" si="1692"/>
        <v>0.82379998049780889</v>
      </c>
      <c r="CE464" s="12">
        <f t="shared" ca="1" si="1693"/>
        <v>0.97244527513418555</v>
      </c>
      <c r="CH464">
        <f t="shared" ca="1" si="1767"/>
        <v>2005</v>
      </c>
      <c r="CI464" s="12">
        <f t="shared" ca="1" si="1792"/>
        <v>1.9418837953785009</v>
      </c>
      <c r="CJ464" s="12">
        <f t="shared" ca="1" si="1793"/>
        <v>0.96463451434128</v>
      </c>
      <c r="CK464" s="12">
        <f t="shared" ca="1" si="1794"/>
        <v>0.83839365611373295</v>
      </c>
      <c r="CL464" s="12">
        <f t="shared" ca="1" si="1795"/>
        <v>1.1456874851603642</v>
      </c>
      <c r="CM464" s="12">
        <f t="shared" ca="1" si="1796"/>
        <v>0.59812810090375257</v>
      </c>
      <c r="CO464">
        <f t="shared" ca="1" si="1768"/>
        <v>2005</v>
      </c>
      <c r="CP464" s="12">
        <f t="shared" ca="1" si="1721"/>
        <v>1.4807732409790437</v>
      </c>
      <c r="CQ464" s="12">
        <f t="shared" ca="1" si="1722"/>
        <v>0.81296935417180693</v>
      </c>
      <c r="CR464" s="12">
        <f t="shared" ca="1" si="1723"/>
        <v>0.76966235019118434</v>
      </c>
      <c r="CS464" s="12">
        <f t="shared" ca="1" si="1769"/>
        <v>1.0250223913102599</v>
      </c>
      <c r="CT464" s="12">
        <f t="shared" ca="1" si="1770"/>
        <v>0.73598682007179606</v>
      </c>
      <c r="CV464">
        <f t="shared" ca="1" si="1797"/>
        <v>2005</v>
      </c>
      <c r="CW464" s="12">
        <f t="shared" ca="1" si="1762"/>
        <v>1.3034352130925642</v>
      </c>
      <c r="CX464" s="12">
        <f t="shared" ca="1" si="1763"/>
        <v>0.63293845197430532</v>
      </c>
      <c r="CY464" s="12">
        <f t="shared" ca="1" si="1764"/>
        <v>0.58131140866405318</v>
      </c>
      <c r="CZ464" s="12">
        <f t="shared" ca="1" si="1798"/>
        <v>0.79237695108521466</v>
      </c>
      <c r="DA464" s="12">
        <f t="shared" ca="1" si="1799"/>
        <v>0.53298280151940969</v>
      </c>
      <c r="DC464">
        <f t="shared" ca="1" si="1771"/>
        <v>2005</v>
      </c>
      <c r="DD464" s="12">
        <f t="shared" ca="1" si="1726"/>
        <v>1.3766330159789637</v>
      </c>
      <c r="DE464" s="12">
        <f t="shared" ca="1" si="1727"/>
        <v>1.0197103080419381</v>
      </c>
      <c r="DF464" s="12">
        <f t="shared" ca="1" si="1728"/>
        <v>0.87009921832492054</v>
      </c>
      <c r="DG464" s="12">
        <f t="shared" ca="1" si="1772"/>
        <v>1.2877261594179759</v>
      </c>
      <c r="DH464" s="12">
        <f t="shared" ca="1" si="1773"/>
        <v>0.67547851895758226</v>
      </c>
      <c r="DJ464">
        <f t="shared" ca="1" si="1774"/>
        <v>2005</v>
      </c>
      <c r="DK464" s="12">
        <f t="shared" ca="1" si="1731"/>
        <v>1.3777797481445107</v>
      </c>
      <c r="DL464" s="12">
        <f t="shared" ca="1" si="1732"/>
        <v>0.89375490008255876</v>
      </c>
      <c r="DM464" s="12">
        <f t="shared" ca="1" si="1733"/>
        <v>0.73316778832148299</v>
      </c>
      <c r="DN464" s="12">
        <f t="shared" ca="1" si="1775"/>
        <v>1.1462488925921108</v>
      </c>
      <c r="DO464" s="12">
        <f t="shared" ca="1" si="1776"/>
        <v>0.50453936291235502</v>
      </c>
      <c r="DQ464">
        <f t="shared" ca="1" si="1777"/>
        <v>2005</v>
      </c>
      <c r="DR464" s="12">
        <f t="shared" ca="1" si="1736"/>
        <v>0.77846150258540581</v>
      </c>
      <c r="DS464" s="12">
        <f t="shared" ca="1" si="1737"/>
        <v>0.13290642846417172</v>
      </c>
      <c r="DT464" s="12">
        <f t="shared" ca="1" si="1738"/>
        <v>0.12915243119686037</v>
      </c>
      <c r="DU464" s="12">
        <f t="shared" ca="1" si="1778"/>
        <v>0.1422373754620096</v>
      </c>
      <c r="DV464" s="12">
        <f t="shared" ca="1" si="1779"/>
        <v>0.10397308072591675</v>
      </c>
      <c r="DX464">
        <f t="shared" ca="1" si="1780"/>
        <v>2005</v>
      </c>
      <c r="DY464" s="12">
        <f t="shared" ca="1" si="1741"/>
        <v>1.2190149956460599</v>
      </c>
      <c r="DZ464" s="12">
        <f t="shared" ca="1" si="1742"/>
        <v>0.73188073808852716</v>
      </c>
      <c r="EA464" s="12">
        <f t="shared" ca="1" si="1743"/>
        <v>0.64826833032553066</v>
      </c>
      <c r="EB464" s="12">
        <f t="shared" ca="1" si="1781"/>
        <v>0.85666275259882163</v>
      </c>
      <c r="EC464" s="12">
        <f t="shared" ca="1" si="1782"/>
        <v>0.48590661260795004</v>
      </c>
      <c r="EF464">
        <f t="shared" ca="1" si="1783"/>
        <v>2005</v>
      </c>
      <c r="EG464" s="12">
        <f t="shared" ca="1" si="1746"/>
        <v>1.6160730172937603</v>
      </c>
      <c r="EH464" s="12">
        <f t="shared" ca="1" si="1747"/>
        <v>0.78942347461667028</v>
      </c>
      <c r="EI464" s="12">
        <f t="shared" ca="1" si="1748"/>
        <v>0.7258487525716022</v>
      </c>
      <c r="EJ464" s="12">
        <f t="shared" ca="1" si="1784"/>
        <v>0.91001992563736323</v>
      </c>
      <c r="EK464" s="12">
        <f t="shared" ca="1" si="1785"/>
        <v>0.62126039482099671</v>
      </c>
      <c r="EM464">
        <f t="shared" ca="1" si="1786"/>
        <v>2005</v>
      </c>
      <c r="EN464" s="12">
        <f t="shared" ca="1" si="1751"/>
        <v>1.5479140439077905</v>
      </c>
      <c r="EO464" s="12">
        <f t="shared" ca="1" si="1752"/>
        <v>0.92926675458317531</v>
      </c>
      <c r="EP464" s="12">
        <f t="shared" ca="1" si="1753"/>
        <v>0.7123142945119002</v>
      </c>
      <c r="EQ464" s="12">
        <f t="shared" ca="1" si="1787"/>
        <v>1.3009961347404393</v>
      </c>
      <c r="ER464" s="12">
        <f t="shared" ca="1" si="1788"/>
        <v>0.45114522390777617</v>
      </c>
      <c r="EU464">
        <f t="shared" ca="1" si="1789"/>
        <v>2005</v>
      </c>
      <c r="EV464" s="12">
        <f t="shared" ca="1" si="1756"/>
        <v>2.0735972846226502</v>
      </c>
      <c r="EW464" s="12">
        <f t="shared" ca="1" si="1757"/>
        <v>0.82839036117416331</v>
      </c>
      <c r="EX464" s="12">
        <f t="shared" ca="1" si="1758"/>
        <v>0.65034006558577873</v>
      </c>
      <c r="EY464" s="12">
        <f t="shared" ca="1" si="1790"/>
        <v>1.0932013197608812</v>
      </c>
      <c r="EZ464" s="12">
        <f t="shared" ca="1" si="1791"/>
        <v>0.39317443684314302</v>
      </c>
    </row>
    <row r="465" spans="4:156" x14ac:dyDescent="0.2">
      <c r="D465" s="5">
        <f t="shared" si="1761"/>
        <v>21</v>
      </c>
      <c r="E465" t="b">
        <f t="shared" si="1703"/>
        <v>1</v>
      </c>
      <c r="G465">
        <f t="shared" ca="1" si="1639"/>
        <v>2006</v>
      </c>
      <c r="H465" s="12">
        <f t="shared" ca="1" si="1640"/>
        <v>1.3404682173858373</v>
      </c>
      <c r="I465" s="12">
        <f t="shared" ca="1" si="1641"/>
        <v>1.0943745737924506</v>
      </c>
      <c r="J465" s="12">
        <f t="shared" ca="1" si="1642"/>
        <v>1.0076789118352103</v>
      </c>
      <c r="K465" s="12">
        <f t="shared" ca="1" si="1643"/>
        <v>1.4087410658962622</v>
      </c>
      <c r="L465" s="12">
        <f t="shared" ca="1" si="1644"/>
        <v>0.92901791746653939</v>
      </c>
      <c r="N465">
        <f t="shared" ca="1" si="1704"/>
        <v>2006</v>
      </c>
      <c r="O465" s="12">
        <f t="shared" ca="1" si="1645"/>
        <v>1.0180576964419332</v>
      </c>
      <c r="P465" s="12">
        <f t="shared" ca="1" si="1646"/>
        <v>0.92274947739998636</v>
      </c>
      <c r="Q465" s="12">
        <f t="shared" ca="1" si="1647"/>
        <v>0.98571807339308049</v>
      </c>
      <c r="R465" s="12">
        <f t="shared" ca="1" si="1648"/>
        <v>0.89823723039653969</v>
      </c>
      <c r="S465" s="12">
        <f t="shared" ca="1" si="1649"/>
        <v>1.0342647254204591</v>
      </c>
      <c r="U465">
        <f t="shared" ca="1" si="1705"/>
        <v>2006</v>
      </c>
      <c r="V465" s="12">
        <f t="shared" ca="1" si="1650"/>
        <v>0.45071554229028205</v>
      </c>
      <c r="W465" s="12">
        <f t="shared" ca="1" si="1651"/>
        <v>0.99033506803800686</v>
      </c>
      <c r="X465" s="12">
        <f t="shared" ca="1" si="1652"/>
        <v>0.90510394079264567</v>
      </c>
      <c r="Y465" s="12">
        <f t="shared" ca="1" si="1653"/>
        <v>1.1351060192213969</v>
      </c>
      <c r="Z465" s="12">
        <f t="shared" ca="1" si="1654"/>
        <v>0.69436277330634444</v>
      </c>
      <c r="AB465" s="240">
        <f t="shared" ca="1" si="1706"/>
        <v>2006</v>
      </c>
      <c r="AC465" s="242">
        <f t="shared" ca="1" si="1655"/>
        <v>1.3404682173858373</v>
      </c>
      <c r="AD465" s="242">
        <f t="shared" ca="1" si="1656"/>
        <v>0.72264541971475837</v>
      </c>
      <c r="AE465" s="242">
        <f t="shared" ca="1" si="1657"/>
        <v>0.74600798961887083</v>
      </c>
      <c r="AF465" s="242">
        <f t="shared" ca="1" si="1658"/>
        <v>0.74600798961887083</v>
      </c>
      <c r="AG465" s="242">
        <f t="shared" ca="1" si="1659"/>
        <v>0.74600798961887083</v>
      </c>
      <c r="AH465" s="240"/>
      <c r="AI465" s="240">
        <f t="shared" ca="1" si="1707"/>
        <v>2006</v>
      </c>
      <c r="AJ465" s="242">
        <f t="shared" ca="1" si="1708"/>
        <v>1.4699675007875148</v>
      </c>
      <c r="AK465" s="242">
        <f t="shared" ca="1" si="1660"/>
        <v>0.95150129599981159</v>
      </c>
      <c r="AL465" s="242">
        <f t="shared" ca="1" si="1661"/>
        <v>0.98226260014040045</v>
      </c>
      <c r="AM465" s="242">
        <f t="shared" ca="1" si="1662"/>
        <v>0.98226260014040045</v>
      </c>
      <c r="AN465" s="242">
        <f t="shared" ca="1" si="1663"/>
        <v>0.98226260014040045</v>
      </c>
      <c r="AO465" s="240"/>
      <c r="AP465" s="240">
        <f t="shared" ca="1" si="1709"/>
        <v>2006</v>
      </c>
      <c r="AQ465" s="242">
        <f t="shared" ca="1" si="1664"/>
        <v>0.45071554229028205</v>
      </c>
      <c r="AR465" s="242">
        <f t="shared" ca="1" si="1665"/>
        <v>2.1492119234335272</v>
      </c>
      <c r="AS465" s="242">
        <f t="shared" ca="1" si="1666"/>
        <v>2.2186942897921029</v>
      </c>
      <c r="AT465" s="242">
        <f t="shared" ca="1" si="1667"/>
        <v>2.2186942897921029</v>
      </c>
      <c r="AU465" s="242">
        <f t="shared" ca="1" si="1668"/>
        <v>2.2186942897921029</v>
      </c>
      <c r="AV465" s="242"/>
      <c r="AX465">
        <f t="shared" ca="1" si="1710"/>
        <v>2006</v>
      </c>
      <c r="AY465" s="12">
        <f t="shared" ca="1" si="1669"/>
        <v>1.4859806605931341</v>
      </c>
      <c r="AZ465" s="12">
        <f t="shared" ca="1" si="1670"/>
        <v>1.0562156454834937</v>
      </c>
      <c r="BA465" s="12">
        <f t="shared" ca="1" si="1671"/>
        <v>1.0079497604169916</v>
      </c>
      <c r="BB465" s="12">
        <f t="shared" ca="1" si="1672"/>
        <v>1.2524266266965534</v>
      </c>
      <c r="BC465" s="12">
        <f t="shared" ca="1" si="1673"/>
        <v>0.9570187475532328</v>
      </c>
      <c r="BE465">
        <f t="shared" ca="1" si="1711"/>
        <v>2006</v>
      </c>
      <c r="BF465" s="12">
        <f t="shared" ca="1" si="1674"/>
        <v>1.1391674150881996</v>
      </c>
      <c r="BG465" s="12">
        <f t="shared" ca="1" si="1675"/>
        <v>0.97880415954732358</v>
      </c>
      <c r="BH465" s="12">
        <f t="shared" ca="1" si="1676"/>
        <v>0.94300319772835917</v>
      </c>
      <c r="BI465" s="12">
        <f t="shared" ca="1" si="1677"/>
        <v>1.2517861529512981</v>
      </c>
      <c r="BJ465" s="12">
        <f t="shared" ca="1" si="1678"/>
        <v>0.91665085302513016</v>
      </c>
      <c r="BL465">
        <f t="shared" ca="1" si="1712"/>
        <v>2006</v>
      </c>
      <c r="BM465" s="12">
        <f t="shared" ca="1" si="1679"/>
        <v>1.2788961359010649</v>
      </c>
      <c r="BN465" s="12">
        <f t="shared" ca="1" si="1680"/>
        <v>1.3999746756238107</v>
      </c>
      <c r="BO465" s="12">
        <f t="shared" ca="1" si="1681"/>
        <v>1.3634356989145491</v>
      </c>
      <c r="BP465" s="12">
        <f t="shared" ca="1" si="1682"/>
        <v>1.5189773523917831</v>
      </c>
      <c r="BQ465" s="12">
        <f t="shared" ca="1" si="1683"/>
        <v>1.1824289954782137</v>
      </c>
      <c r="BS465">
        <f t="shared" ca="1" si="1713"/>
        <v>2006</v>
      </c>
      <c r="BT465" s="12">
        <f t="shared" ca="1" si="1684"/>
        <v>1.3882947910393046</v>
      </c>
      <c r="BU465" s="12">
        <f t="shared" ca="1" si="1685"/>
        <v>0.93701231953747799</v>
      </c>
      <c r="BV465" s="12">
        <f t="shared" ca="1" si="1686"/>
        <v>0.93536157466269121</v>
      </c>
      <c r="BW465" s="12">
        <f t="shared" ca="1" si="1687"/>
        <v>1.0124112849392739</v>
      </c>
      <c r="BX465" s="12">
        <f t="shared" ca="1" si="1688"/>
        <v>0.93169481932346865</v>
      </c>
      <c r="BZ465">
        <f t="shared" ca="1" si="1714"/>
        <v>2006</v>
      </c>
      <c r="CA465" s="12">
        <f t="shared" ca="1" si="1689"/>
        <v>1.4699675007875148</v>
      </c>
      <c r="CB465" s="12">
        <f t="shared" ca="1" si="1690"/>
        <v>0.86743899704896121</v>
      </c>
      <c r="CC465" s="12">
        <f t="shared" ca="1" si="1691"/>
        <v>0.90291004612614145</v>
      </c>
      <c r="CD465" s="12">
        <f t="shared" ca="1" si="1692"/>
        <v>0.83005621516595152</v>
      </c>
      <c r="CE465" s="12">
        <f t="shared" ca="1" si="1693"/>
        <v>0.91894066147685471</v>
      </c>
      <c r="CH465">
        <f t="shared" ca="1" si="1767"/>
        <v>2006</v>
      </c>
      <c r="CI465" s="12">
        <f t="shared" ca="1" si="1792"/>
        <v>1.9302713302821375</v>
      </c>
      <c r="CJ465" s="12">
        <f t="shared" ca="1" si="1793"/>
        <v>0.95740993185421663</v>
      </c>
      <c r="CK465" s="12">
        <f t="shared" ca="1" si="1794"/>
        <v>0.8462141941080743</v>
      </c>
      <c r="CL465" s="12">
        <f t="shared" ca="1" si="1795"/>
        <v>1.1351036148767293</v>
      </c>
      <c r="CM465" s="12">
        <f t="shared" ca="1" si="1796"/>
        <v>0.62033859715706063</v>
      </c>
      <c r="CO465">
        <f t="shared" ca="1" si="1768"/>
        <v>2006</v>
      </c>
      <c r="CP465" s="12">
        <f t="shared" ca="1" si="1721"/>
        <v>1.512417365138766</v>
      </c>
      <c r="CQ465" s="12">
        <f t="shared" ca="1" si="1722"/>
        <v>0.84869752066228688</v>
      </c>
      <c r="CR465" s="12">
        <f t="shared" ca="1" si="1723"/>
        <v>0.8241991684065848</v>
      </c>
      <c r="CS465" s="12">
        <f t="shared" ca="1" si="1769"/>
        <v>0.99952710252937904</v>
      </c>
      <c r="CT465" s="12">
        <f t="shared" ca="1" si="1770"/>
        <v>0.80107784879664179</v>
      </c>
      <c r="CV465">
        <f t="shared" ca="1" si="1797"/>
        <v>2006</v>
      </c>
      <c r="CW465" s="12">
        <f t="shared" ca="1" si="1762"/>
        <v>1.2840531314738779</v>
      </c>
      <c r="CX465" s="12">
        <f t="shared" ca="1" si="1763"/>
        <v>0.61747627196560595</v>
      </c>
      <c r="CY465" s="12">
        <f t="shared" ca="1" si="1764"/>
        <v>0.56734556815172943</v>
      </c>
      <c r="CZ465" s="12">
        <f t="shared" ca="1" si="1798"/>
        <v>0.78123644712086893</v>
      </c>
      <c r="DA465" s="12">
        <f t="shared" ca="1" si="1799"/>
        <v>0.51837003125004311</v>
      </c>
      <c r="DC465">
        <f t="shared" ca="1" si="1771"/>
        <v>2006</v>
      </c>
      <c r="DD465" s="12">
        <f t="shared" ca="1" si="1726"/>
        <v>1.4463732445684578</v>
      </c>
      <c r="DE465" s="12">
        <f t="shared" ca="1" si="1727"/>
        <v>1.0226073703079681</v>
      </c>
      <c r="DF465" s="12">
        <f t="shared" ca="1" si="1728"/>
        <v>0.93408060913505009</v>
      </c>
      <c r="DG465" s="12">
        <f t="shared" ca="1" si="1772"/>
        <v>1.2160421233489547</v>
      </c>
      <c r="DH465" s="12">
        <f t="shared" ca="1" si="1773"/>
        <v>0.80268212476678136</v>
      </c>
      <c r="DJ465">
        <f t="shared" ca="1" si="1774"/>
        <v>2006</v>
      </c>
      <c r="DK465" s="12">
        <f t="shared" ca="1" si="1731"/>
        <v>1.4406340602548633</v>
      </c>
      <c r="DL465" s="12">
        <f t="shared" ca="1" si="1732"/>
        <v>0.89280741800800367</v>
      </c>
      <c r="DM465" s="12">
        <f t="shared" ca="1" si="1733"/>
        <v>0.75456603377590969</v>
      </c>
      <c r="DN465" s="12">
        <f t="shared" ca="1" si="1775"/>
        <v>1.129108700170365</v>
      </c>
      <c r="DO465" s="12">
        <f t="shared" ca="1" si="1776"/>
        <v>0.54726751738044688</v>
      </c>
      <c r="DQ465">
        <f t="shared" ca="1" si="1777"/>
        <v>2006</v>
      </c>
      <c r="DR465" s="12">
        <f t="shared" ca="1" si="1736"/>
        <v>0.84509780720671657</v>
      </c>
      <c r="DS465" s="12">
        <f t="shared" ca="1" si="1737"/>
        <v>0.12320967004968593</v>
      </c>
      <c r="DT465" s="12">
        <f t="shared" ca="1" si="1738"/>
        <v>0.12166876818564155</v>
      </c>
      <c r="DU465" s="12">
        <f t="shared" ca="1" si="1778"/>
        <v>0.13199014915199322</v>
      </c>
      <c r="DV465" s="12">
        <f t="shared" ca="1" si="1779"/>
        <v>0.10180734092774477</v>
      </c>
      <c r="DX465">
        <f t="shared" ca="1" si="1780"/>
        <v>2006</v>
      </c>
      <c r="DY465" s="12">
        <f t="shared" ca="1" si="1741"/>
        <v>1.2206484757402256</v>
      </c>
      <c r="DZ465" s="12">
        <f t="shared" ca="1" si="1742"/>
        <v>0.75308531544359547</v>
      </c>
      <c r="EA465" s="12">
        <f t="shared" ca="1" si="1743"/>
        <v>0.69351221388708861</v>
      </c>
      <c r="EB465" s="12">
        <f t="shared" ca="1" si="1781"/>
        <v>0.86340095749800438</v>
      </c>
      <c r="EC465" s="12">
        <f t="shared" ca="1" si="1782"/>
        <v>0.56115057036202043</v>
      </c>
      <c r="EF465">
        <f t="shared" ca="1" si="1783"/>
        <v>2006</v>
      </c>
      <c r="EG465" s="12">
        <f t="shared" ca="1" si="1746"/>
        <v>1.6207249815633851</v>
      </c>
      <c r="EH465" s="12">
        <f t="shared" ca="1" si="1747"/>
        <v>0.80868007258705388</v>
      </c>
      <c r="EI465" s="12">
        <f t="shared" ca="1" si="1748"/>
        <v>0.79368592492205292</v>
      </c>
      <c r="EJ465" s="12">
        <f t="shared" ca="1" si="1784"/>
        <v>0.87842320284499376</v>
      </c>
      <c r="EK465" s="12">
        <f t="shared" ca="1" si="1785"/>
        <v>0.74556475269575351</v>
      </c>
      <c r="EM465">
        <f t="shared" ca="1" si="1786"/>
        <v>2006</v>
      </c>
      <c r="EN465" s="12">
        <f t="shared" ca="1" si="1751"/>
        <v>1.520206382521841</v>
      </c>
      <c r="EO465" s="12">
        <f t="shared" ca="1" si="1752"/>
        <v>0.94326290418059089</v>
      </c>
      <c r="EP465" s="12">
        <f t="shared" ca="1" si="1753"/>
        <v>0.74587642891674155</v>
      </c>
      <c r="EQ465" s="12">
        <f t="shared" ca="1" si="1787"/>
        <v>1.3010532728554793</v>
      </c>
      <c r="ER465" s="12">
        <f t="shared" ca="1" si="1788"/>
        <v>0.4995718710997028</v>
      </c>
      <c r="EU465">
        <f t="shared" ca="1" si="1789"/>
        <v>2006</v>
      </c>
      <c r="EV465" s="12">
        <f t="shared" ca="1" si="1756"/>
        <v>2.1269924147016837</v>
      </c>
      <c r="EW465" s="12">
        <f t="shared" ca="1" si="1757"/>
        <v>0.81714611984137309</v>
      </c>
      <c r="EX465" s="12">
        <f t="shared" ca="1" si="1758"/>
        <v>0.67484327790039433</v>
      </c>
      <c r="EY465" s="12">
        <f t="shared" ca="1" si="1790"/>
        <v>1.048420969980022</v>
      </c>
      <c r="EZ465" s="12">
        <f t="shared" ca="1" si="1791"/>
        <v>0.45791000328636655</v>
      </c>
    </row>
    <row r="466" spans="4:156" x14ac:dyDescent="0.2">
      <c r="D466" s="5">
        <f t="shared" si="1761"/>
        <v>22</v>
      </c>
      <c r="E466" t="b">
        <f t="shared" si="1703"/>
        <v>1</v>
      </c>
      <c r="G466">
        <f t="shared" ca="1" si="1639"/>
        <v>2007</v>
      </c>
      <c r="H466" s="12">
        <f t="shared" ca="1" si="1640"/>
        <v>1.3488840249131184</v>
      </c>
      <c r="I466" s="12">
        <f t="shared" ca="1" si="1641"/>
        <v>1.0970509810165801</v>
      </c>
      <c r="J466" s="12">
        <f t="shared" ca="1" si="1642"/>
        <v>1.0061377114367138</v>
      </c>
      <c r="K466" s="12">
        <f t="shared" ca="1" si="1643"/>
        <v>1.4271020742877156</v>
      </c>
      <c r="L466" s="12">
        <f t="shared" ca="1" si="1644"/>
        <v>0.92357326340706225</v>
      </c>
      <c r="N466">
        <f t="shared" ca="1" si="1704"/>
        <v>2007</v>
      </c>
      <c r="O466" s="12">
        <f t="shared" ca="1" si="1645"/>
        <v>0.89327496546588825</v>
      </c>
      <c r="P466" s="12">
        <f t="shared" ca="1" si="1646"/>
        <v>0.84556140730491602</v>
      </c>
      <c r="Q466" s="12">
        <f t="shared" ca="1" si="1647"/>
        <v>0.8583160729852769</v>
      </c>
      <c r="R466" s="12">
        <f t="shared" ca="1" si="1648"/>
        <v>0.88390639647110025</v>
      </c>
      <c r="S466" s="12">
        <f t="shared" ca="1" si="1649"/>
        <v>0.84411496921238061</v>
      </c>
      <c r="U466">
        <f t="shared" ca="1" si="1705"/>
        <v>2007</v>
      </c>
      <c r="V466" s="12">
        <f t="shared" ca="1" si="1650"/>
        <v>0.34121656940330852</v>
      </c>
      <c r="W466" s="12">
        <f t="shared" ca="1" si="1651"/>
        <v>0.87123051123784701</v>
      </c>
      <c r="X466" s="12">
        <f t="shared" ca="1" si="1652"/>
        <v>0.78702832018604019</v>
      </c>
      <c r="Y466" s="12">
        <f t="shared" ca="1" si="1653"/>
        <v>1.0100762484739094</v>
      </c>
      <c r="Z466" s="12">
        <f t="shared" ca="1" si="1654"/>
        <v>0.58265894607472135</v>
      </c>
      <c r="AB466" s="240">
        <f t="shared" ca="1" si="1706"/>
        <v>2007</v>
      </c>
      <c r="AC466" s="242">
        <f t="shared" ca="1" si="1655"/>
        <v>1.3488840249131184</v>
      </c>
      <c r="AD466" s="242">
        <f t="shared" ca="1" si="1656"/>
        <v>0.71721223363898579</v>
      </c>
      <c r="AE466" s="242">
        <f t="shared" ca="1" si="1657"/>
        <v>0.74135357935194612</v>
      </c>
      <c r="AF466" s="242">
        <f t="shared" ca="1" si="1658"/>
        <v>0.74135357935194612</v>
      </c>
      <c r="AG466" s="242">
        <f t="shared" ca="1" si="1659"/>
        <v>0.74135357935194612</v>
      </c>
      <c r="AH466" s="240"/>
      <c r="AI466" s="240">
        <f t="shared" ca="1" si="1707"/>
        <v>2007</v>
      </c>
      <c r="AJ466" s="242">
        <f t="shared" ca="1" si="1708"/>
        <v>1.5662519330265825</v>
      </c>
      <c r="AK466" s="242">
        <f t="shared" ca="1" si="1660"/>
        <v>1.0830216471177112</v>
      </c>
      <c r="AL466" s="242">
        <f t="shared" ca="1" si="1661"/>
        <v>1.1194761284712027</v>
      </c>
      <c r="AM466" s="242">
        <f t="shared" ca="1" si="1662"/>
        <v>1.1194761284712027</v>
      </c>
      <c r="AN466" s="242">
        <f t="shared" ca="1" si="1663"/>
        <v>1.1194761284712027</v>
      </c>
      <c r="AO466" s="240"/>
      <c r="AP466" s="240">
        <f t="shared" ca="1" si="1709"/>
        <v>2007</v>
      </c>
      <c r="AQ466" s="242">
        <f t="shared" ca="1" si="1664"/>
        <v>0.34121656940330852</v>
      </c>
      <c r="AR466" s="242">
        <f t="shared" ca="1" si="1665"/>
        <v>2.8352554101333816</v>
      </c>
      <c r="AS466" s="242">
        <f t="shared" ca="1" si="1666"/>
        <v>2.9306900357996026</v>
      </c>
      <c r="AT466" s="242">
        <f t="shared" ca="1" si="1667"/>
        <v>2.9306900357996026</v>
      </c>
      <c r="AU466" s="242">
        <f t="shared" ca="1" si="1668"/>
        <v>2.9306900357996026</v>
      </c>
      <c r="AV466" s="242"/>
      <c r="AX466">
        <f t="shared" ca="1" si="1710"/>
        <v>2007</v>
      </c>
      <c r="AY466" s="12">
        <f t="shared" ca="1" si="1669"/>
        <v>1.385201704102484</v>
      </c>
      <c r="AZ466" s="12">
        <f t="shared" ca="1" si="1670"/>
        <v>1.1208231608330186</v>
      </c>
      <c r="BA466" s="12">
        <f t="shared" ca="1" si="1671"/>
        <v>1.1233602453072151</v>
      </c>
      <c r="BB466" s="12">
        <f t="shared" ca="1" si="1672"/>
        <v>1.1868866805463105</v>
      </c>
      <c r="BC466" s="12">
        <f t="shared" ca="1" si="1673"/>
        <v>1.1101260046218353</v>
      </c>
      <c r="BE466">
        <f t="shared" ca="1" si="1711"/>
        <v>2007</v>
      </c>
      <c r="BF466" s="12">
        <f t="shared" ca="1" si="1674"/>
        <v>1.1514291665262761</v>
      </c>
      <c r="BG466" s="12">
        <f t="shared" ca="1" si="1675"/>
        <v>0.96766322309720088</v>
      </c>
      <c r="BH466" s="12">
        <f t="shared" ca="1" si="1676"/>
        <v>0.92666273610055361</v>
      </c>
      <c r="BI466" s="12">
        <f t="shared" ca="1" si="1677"/>
        <v>1.2738892635043526</v>
      </c>
      <c r="BJ466" s="12">
        <f t="shared" ca="1" si="1678"/>
        <v>0.89702951643775275</v>
      </c>
      <c r="BL466">
        <f t="shared" ca="1" si="1712"/>
        <v>2007</v>
      </c>
      <c r="BM466" s="12">
        <f t="shared" ca="1" si="1679"/>
        <v>1.3092612234951624</v>
      </c>
      <c r="BN466" s="12">
        <f t="shared" ca="1" si="1680"/>
        <v>1.3135705396611699</v>
      </c>
      <c r="BO466" s="12">
        <f t="shared" ca="1" si="1681"/>
        <v>1.3003640940334087</v>
      </c>
      <c r="BP466" s="12">
        <f t="shared" ca="1" si="1682"/>
        <v>1.4104966923416689</v>
      </c>
      <c r="BQ466" s="12">
        <f t="shared" ca="1" si="1683"/>
        <v>1.1722007492636801</v>
      </c>
      <c r="BS466">
        <f t="shared" ca="1" si="1713"/>
        <v>2007</v>
      </c>
      <c r="BT466" s="12">
        <f t="shared" ca="1" si="1684"/>
        <v>1.4257064577291512</v>
      </c>
      <c r="BU466" s="12">
        <f t="shared" ca="1" si="1685"/>
        <v>0.91142374206913224</v>
      </c>
      <c r="BV466" s="12">
        <f t="shared" ca="1" si="1686"/>
        <v>0.91047758054433037</v>
      </c>
      <c r="BW466" s="12">
        <f t="shared" ca="1" si="1687"/>
        <v>0.9804445257973109</v>
      </c>
      <c r="BX466" s="12">
        <f t="shared" ca="1" si="1688"/>
        <v>0.90714789028132325</v>
      </c>
      <c r="BZ466">
        <f t="shared" ca="1" si="1714"/>
        <v>2007</v>
      </c>
      <c r="CA466" s="12">
        <f t="shared" ca="1" si="1689"/>
        <v>1.5662519330265825</v>
      </c>
      <c r="CB466" s="12">
        <f t="shared" ca="1" si="1690"/>
        <v>0.84717296837321532</v>
      </c>
      <c r="CC466" s="12">
        <f t="shared" ca="1" si="1691"/>
        <v>0.88447604637721744</v>
      </c>
      <c r="CD466" s="12">
        <f t="shared" ca="1" si="1692"/>
        <v>0.80580084499728122</v>
      </c>
      <c r="CE466" s="12">
        <f t="shared" ca="1" si="1693"/>
        <v>0.90178758475947274</v>
      </c>
      <c r="CH466">
        <f t="shared" ca="1" si="1767"/>
        <v>2007</v>
      </c>
      <c r="CI466" s="12">
        <f t="shared" ca="1" si="1792"/>
        <v>1.8987739751210981</v>
      </c>
      <c r="CJ466" s="12">
        <f t="shared" ca="1" si="1793"/>
        <v>0.91467285616249772</v>
      </c>
      <c r="CK466" s="12">
        <f t="shared" ca="1" si="1794"/>
        <v>0.80722143928680812</v>
      </c>
      <c r="CL466" s="12">
        <f t="shared" ca="1" si="1795"/>
        <v>1.0884332251002442</v>
      </c>
      <c r="CM466" s="12">
        <f t="shared" ca="1" si="1796"/>
        <v>0.58734879797905681</v>
      </c>
      <c r="CO466">
        <f t="shared" ca="1" si="1768"/>
        <v>2007</v>
      </c>
      <c r="CP466" s="12">
        <f t="shared" ca="1" si="1721"/>
        <v>1.4993569451533306</v>
      </c>
      <c r="CQ466" s="12">
        <f t="shared" ca="1" si="1722"/>
        <v>0.80794957309796278</v>
      </c>
      <c r="CR466" s="12">
        <f t="shared" ca="1" si="1723"/>
        <v>0.77217938957550702</v>
      </c>
      <c r="CS466" s="12">
        <f t="shared" ca="1" si="1769"/>
        <v>1.0037538866304261</v>
      </c>
      <c r="CT466" s="12">
        <f t="shared" ca="1" si="1770"/>
        <v>0.741640571065454</v>
      </c>
      <c r="CV466">
        <f t="shared" ca="1" si="1797"/>
        <v>2007</v>
      </c>
      <c r="CW466" s="12">
        <f t="shared" ca="1" si="1762"/>
        <v>1.326271398025946</v>
      </c>
      <c r="CX466" s="12">
        <f t="shared" ca="1" si="1763"/>
        <v>0.63972013464904631</v>
      </c>
      <c r="CY466" s="12">
        <f t="shared" ca="1" si="1764"/>
        <v>0.59406558138012877</v>
      </c>
      <c r="CZ466" s="12">
        <f t="shared" ca="1" si="1798"/>
        <v>0.79566591896972005</v>
      </c>
      <c r="DA466" s="12">
        <f t="shared" ca="1" si="1799"/>
        <v>0.54790426388684754</v>
      </c>
      <c r="DC466">
        <f t="shared" ca="1" si="1771"/>
        <v>2007</v>
      </c>
      <c r="DD466" s="12">
        <f t="shared" ca="1" si="1726"/>
        <v>1.5031593564775902</v>
      </c>
      <c r="DE466" s="12">
        <f t="shared" ca="1" si="1727"/>
        <v>0.89765317257986799</v>
      </c>
      <c r="DF466" s="12">
        <f t="shared" ca="1" si="1728"/>
        <v>0.82616253210244128</v>
      </c>
      <c r="DG466" s="12">
        <f t="shared" ca="1" si="1772"/>
        <v>1.0609845698734575</v>
      </c>
      <c r="DH466" s="12">
        <f t="shared" ca="1" si="1773"/>
        <v>0.71673178250030889</v>
      </c>
      <c r="DJ466">
        <f t="shared" ca="1" si="1774"/>
        <v>2007</v>
      </c>
      <c r="DK466" s="12">
        <f t="shared" ca="1" si="1731"/>
        <v>1.4904132425553245</v>
      </c>
      <c r="DL466" s="12">
        <f t="shared" ca="1" si="1732"/>
        <v>0.86793901082448832</v>
      </c>
      <c r="DM466" s="12">
        <f t="shared" ca="1" si="1733"/>
        <v>0.75102694546672188</v>
      </c>
      <c r="DN466" s="12">
        <f t="shared" ca="1" si="1775"/>
        <v>1.0775057482755928</v>
      </c>
      <c r="DO466" s="12">
        <f t="shared" ca="1" si="1776"/>
        <v>0.57033038529013314</v>
      </c>
      <c r="DQ466">
        <f t="shared" ca="1" si="1777"/>
        <v>2007</v>
      </c>
      <c r="DR466" s="12">
        <f t="shared" ca="1" si="1736"/>
        <v>0.92094331140361274</v>
      </c>
      <c r="DS466" s="12">
        <f t="shared" ca="1" si="1737"/>
        <v>0.11489353249550409</v>
      </c>
      <c r="DT466" s="12">
        <f t="shared" ca="1" si="1738"/>
        <v>0.11903212337286552</v>
      </c>
      <c r="DU466" s="12">
        <f t="shared" ca="1" si="1778"/>
        <v>0.1194351483266172</v>
      </c>
      <c r="DV466" s="12">
        <f t="shared" ca="1" si="1779"/>
        <v>0.11825658269394358</v>
      </c>
      <c r="DX466">
        <f t="shared" ca="1" si="1780"/>
        <v>2007</v>
      </c>
      <c r="DY466" s="12">
        <f t="shared" ca="1" si="1741"/>
        <v>1.2627166832399712</v>
      </c>
      <c r="DZ466" s="12">
        <f t="shared" ca="1" si="1742"/>
        <v>0.74625876570613114</v>
      </c>
      <c r="EA466" s="12">
        <f t="shared" ca="1" si="1743"/>
        <v>0.69449349913767355</v>
      </c>
      <c r="EB466" s="12">
        <f t="shared" ca="1" si="1781"/>
        <v>0.84996365893896086</v>
      </c>
      <c r="EC466" s="12">
        <f t="shared" ca="1" si="1782"/>
        <v>0.57336548657474362</v>
      </c>
      <c r="EF466">
        <f t="shared" ca="1" si="1783"/>
        <v>2007</v>
      </c>
      <c r="EG466" s="12">
        <f t="shared" ca="1" si="1746"/>
        <v>1.7513646712618476</v>
      </c>
      <c r="EH466" s="12">
        <f t="shared" ca="1" si="1747"/>
        <v>0.7373528700889237</v>
      </c>
      <c r="EI466" s="12">
        <f t="shared" ca="1" si="1748"/>
        <v>0.70019449156234803</v>
      </c>
      <c r="EJ466" s="12">
        <f t="shared" ca="1" si="1784"/>
        <v>0.83319289795223472</v>
      </c>
      <c r="EK466" s="12">
        <f t="shared" ca="1" si="1785"/>
        <v>0.62466646686545835</v>
      </c>
      <c r="EM466">
        <f t="shared" ca="1" si="1786"/>
        <v>2007</v>
      </c>
      <c r="EN466" s="12">
        <f t="shared" ca="1" si="1751"/>
        <v>1.4377644805433121</v>
      </c>
      <c r="EO466" s="12">
        <f t="shared" ca="1" si="1752"/>
        <v>0.911745229878825</v>
      </c>
      <c r="EP466" s="12">
        <f t="shared" ca="1" si="1753"/>
        <v>0.73728343081956516</v>
      </c>
      <c r="EQ466" s="12">
        <f t="shared" ca="1" si="1787"/>
        <v>1.2359244074365305</v>
      </c>
      <c r="ER466" s="12">
        <f t="shared" ca="1" si="1788"/>
        <v>0.5160610462839258</v>
      </c>
      <c r="EU466">
        <f t="shared" ca="1" si="1789"/>
        <v>2007</v>
      </c>
      <c r="EV466" s="12">
        <f t="shared" ca="1" si="1756"/>
        <v>2.0712126477453348</v>
      </c>
      <c r="EW466" s="12">
        <f t="shared" ca="1" si="1757"/>
        <v>0.77395663497719902</v>
      </c>
      <c r="EX466" s="12">
        <f t="shared" ca="1" si="1758"/>
        <v>0.64909542604887593</v>
      </c>
      <c r="EY466" s="12">
        <f t="shared" ca="1" si="1790"/>
        <v>0.98288373359332548</v>
      </c>
      <c r="EZ466" s="12">
        <f t="shared" ca="1" si="1791"/>
        <v>0.45526749649451276</v>
      </c>
    </row>
    <row r="467" spans="4:156" x14ac:dyDescent="0.2">
      <c r="D467" s="5">
        <f t="shared" si="1761"/>
        <v>23</v>
      </c>
      <c r="E467" t="b">
        <f t="shared" si="1703"/>
        <v>1</v>
      </c>
      <c r="G467">
        <f t="shared" ca="1" si="1639"/>
        <v>2008</v>
      </c>
      <c r="H467" s="12">
        <f t="shared" ca="1" si="1640"/>
        <v>1.3279849925480742</v>
      </c>
      <c r="I467" s="12">
        <f t="shared" ca="1" si="1641"/>
        <v>1.1018365544957491</v>
      </c>
      <c r="J467" s="12">
        <f t="shared" ca="1" si="1642"/>
        <v>0.96094308708469811</v>
      </c>
      <c r="K467" s="12">
        <f t="shared" ca="1" si="1643"/>
        <v>1.5778317877902472</v>
      </c>
      <c r="L467" s="12">
        <f t="shared" ca="1" si="1644"/>
        <v>0.83995166936815868</v>
      </c>
      <c r="N467">
        <f t="shared" ca="1" si="1704"/>
        <v>2008</v>
      </c>
      <c r="O467" s="12">
        <f t="shared" ca="1" si="1645"/>
        <v>0.7829467046843539</v>
      </c>
      <c r="P467" s="12">
        <f t="shared" ca="1" si="1646"/>
        <v>0.86633650337209245</v>
      </c>
      <c r="Q467" s="12">
        <f t="shared" ca="1" si="1647"/>
        <v>0.85998709046345989</v>
      </c>
      <c r="R467" s="12">
        <f t="shared" ca="1" si="1648"/>
        <v>0.93303368301845768</v>
      </c>
      <c r="S467" s="12">
        <f t="shared" ca="1" si="1649"/>
        <v>0.819450586823533</v>
      </c>
      <c r="U467">
        <f t="shared" ca="1" si="1705"/>
        <v>2008</v>
      </c>
      <c r="V467" s="12">
        <f t="shared" ca="1" si="1650"/>
        <v>0.26934113682373967</v>
      </c>
      <c r="W467" s="12">
        <f t="shared" ca="1" si="1651"/>
        <v>0.79679674948795154</v>
      </c>
      <c r="X467" s="12">
        <f t="shared" ca="1" si="1652"/>
        <v>0.67333979243005193</v>
      </c>
      <c r="Y467" s="12">
        <f t="shared" ca="1" si="1653"/>
        <v>0.97121053219833964</v>
      </c>
      <c r="Z467" s="12">
        <f t="shared" ca="1" si="1654"/>
        <v>0.40041344373089088</v>
      </c>
      <c r="AB467" s="240">
        <f t="shared" ca="1" si="1706"/>
        <v>2008</v>
      </c>
      <c r="AC467" s="242">
        <f t="shared" ca="1" si="1655"/>
        <v>1.3279849925480742</v>
      </c>
      <c r="AD467" s="242">
        <f t="shared" ca="1" si="1656"/>
        <v>0.72768060296553583</v>
      </c>
      <c r="AE467" s="242">
        <f t="shared" ca="1" si="1657"/>
        <v>0.75302055792155276</v>
      </c>
      <c r="AF467" s="242">
        <f t="shared" ca="1" si="1658"/>
        <v>0.75302055792155276</v>
      </c>
      <c r="AG467" s="242">
        <f t="shared" ca="1" si="1659"/>
        <v>0.75302055792155276</v>
      </c>
      <c r="AH467" s="240"/>
      <c r="AI467" s="240">
        <f t="shared" ca="1" si="1707"/>
        <v>2008</v>
      </c>
      <c r="AJ467" s="242">
        <f t="shared" ca="1" si="1708"/>
        <v>1.3960879665947272</v>
      </c>
      <c r="AK467" s="242">
        <f t="shared" ca="1" si="1660"/>
        <v>1.2342461042685533</v>
      </c>
      <c r="AL467" s="242">
        <f t="shared" ca="1" si="1661"/>
        <v>1.2772261432572878</v>
      </c>
      <c r="AM467" s="242">
        <f t="shared" ca="1" si="1662"/>
        <v>1.2772261432572878</v>
      </c>
      <c r="AN467" s="242">
        <f t="shared" ca="1" si="1663"/>
        <v>1.2772261432572878</v>
      </c>
      <c r="AO467" s="240"/>
      <c r="AP467" s="240">
        <f t="shared" ca="1" si="1709"/>
        <v>2008</v>
      </c>
      <c r="AQ467" s="242">
        <f t="shared" ca="1" si="1664"/>
        <v>0.26934113682373967</v>
      </c>
      <c r="AR467" s="242">
        <f t="shared" ca="1" si="1665"/>
        <v>3.5878252074764077</v>
      </c>
      <c r="AS467" s="242">
        <f t="shared" ca="1" si="1666"/>
        <v>3.7127637159057993</v>
      </c>
      <c r="AT467" s="242">
        <f t="shared" ca="1" si="1667"/>
        <v>3.7127637159057993</v>
      </c>
      <c r="AU467" s="242">
        <f t="shared" ca="1" si="1668"/>
        <v>3.7127637159057993</v>
      </c>
      <c r="AV467" s="242"/>
      <c r="AX467">
        <f t="shared" ca="1" si="1710"/>
        <v>2008</v>
      </c>
      <c r="AY467" s="12">
        <f t="shared" ca="1" si="1669"/>
        <v>1.1934858865668627</v>
      </c>
      <c r="AZ467" s="12">
        <f t="shared" ca="1" si="1670"/>
        <v>1.1605315070252999</v>
      </c>
      <c r="BA467" s="12">
        <f t="shared" ca="1" si="1671"/>
        <v>1.14967444597517</v>
      </c>
      <c r="BB467" s="12">
        <f t="shared" ca="1" si="1672"/>
        <v>1.2681780955466755</v>
      </c>
      <c r="BC467" s="12">
        <f t="shared" ca="1" si="1673"/>
        <v>1.1249869939778629</v>
      </c>
      <c r="BE467">
        <f t="shared" ca="1" si="1711"/>
        <v>2008</v>
      </c>
      <c r="BF467" s="12">
        <f t="shared" ca="1" si="1674"/>
        <v>1.0979222944144449</v>
      </c>
      <c r="BG467" s="12">
        <f t="shared" ca="1" si="1675"/>
        <v>0.93686459771967556</v>
      </c>
      <c r="BH467" s="12">
        <f t="shared" ca="1" si="1676"/>
        <v>0.89907403690367693</v>
      </c>
      <c r="BI467" s="12">
        <f t="shared" ca="1" si="1677"/>
        <v>1.2247021446221247</v>
      </c>
      <c r="BJ467" s="12">
        <f t="shared" ca="1" si="1678"/>
        <v>0.87128408284529557</v>
      </c>
      <c r="BL467">
        <f t="shared" ca="1" si="1712"/>
        <v>2008</v>
      </c>
      <c r="BM467" s="12">
        <f t="shared" ca="1" si="1679"/>
        <v>1.2284906086704188</v>
      </c>
      <c r="BN467" s="12">
        <f t="shared" ca="1" si="1680"/>
        <v>1.3591220068741825</v>
      </c>
      <c r="BO467" s="12">
        <f t="shared" ca="1" si="1681"/>
        <v>1.2784229258200681</v>
      </c>
      <c r="BP467" s="12">
        <f t="shared" ca="1" si="1682"/>
        <v>1.5208616860910551</v>
      </c>
      <c r="BQ467" s="12">
        <f t="shared" ca="1" si="1683"/>
        <v>0.99629244950835505</v>
      </c>
      <c r="BS467">
        <f t="shared" ca="1" si="1713"/>
        <v>2008</v>
      </c>
      <c r="BT467" s="12">
        <f t="shared" ca="1" si="1684"/>
        <v>1.3655609823066921</v>
      </c>
      <c r="BU467" s="12">
        <f t="shared" ca="1" si="1685"/>
        <v>0.98599880422325803</v>
      </c>
      <c r="BV467" s="12">
        <f t="shared" ca="1" si="1686"/>
        <v>0.9856578317258694</v>
      </c>
      <c r="BW467" s="12">
        <f t="shared" ca="1" si="1687"/>
        <v>1.055950683448069</v>
      </c>
      <c r="BX467" s="12">
        <f t="shared" ca="1" si="1688"/>
        <v>0.98231263174476191</v>
      </c>
      <c r="BZ467">
        <f t="shared" ca="1" si="1714"/>
        <v>2008</v>
      </c>
      <c r="CA467" s="12">
        <f t="shared" ca="1" si="1689"/>
        <v>1.3960879665947272</v>
      </c>
      <c r="CB467" s="12">
        <f t="shared" ca="1" si="1690"/>
        <v>0.93250058088655718</v>
      </c>
      <c r="CC467" s="12">
        <f t="shared" ca="1" si="1691"/>
        <v>0.97642327609265711</v>
      </c>
      <c r="CD467" s="12">
        <f t="shared" ca="1" si="1692"/>
        <v>0.88147181237170802</v>
      </c>
      <c r="CE467" s="12">
        <f t="shared" ca="1" si="1693"/>
        <v>0.99731621160252049</v>
      </c>
      <c r="CH467">
        <f t="shared" ca="1" si="1767"/>
        <v>2008</v>
      </c>
      <c r="CI467" s="12">
        <f t="shared" ca="1" si="1792"/>
        <v>1.7083334313083287</v>
      </c>
      <c r="CJ467" s="12">
        <f t="shared" ca="1" si="1793"/>
        <v>0.9518143387267699</v>
      </c>
      <c r="CK467" s="12">
        <f t="shared" ca="1" si="1794"/>
        <v>0.81202012166707627</v>
      </c>
      <c r="CL467" s="12">
        <f t="shared" ca="1" si="1795"/>
        <v>1.1649097467756724</v>
      </c>
      <c r="CM467" s="12">
        <f t="shared" ca="1" si="1796"/>
        <v>0.53610432482986614</v>
      </c>
      <c r="CO467">
        <f t="shared" ca="1" si="1768"/>
        <v>2008</v>
      </c>
      <c r="CP467" s="12">
        <f t="shared" ca="1" si="1721"/>
        <v>1.3128683631844302</v>
      </c>
      <c r="CQ467" s="12">
        <f t="shared" ca="1" si="1722"/>
        <v>0.80207999517649198</v>
      </c>
      <c r="CR467" s="12">
        <f t="shared" ca="1" si="1723"/>
        <v>0.74505994929271591</v>
      </c>
      <c r="CS467" s="12">
        <f t="shared" ca="1" si="1769"/>
        <v>1.0849493986818</v>
      </c>
      <c r="CT467" s="12">
        <f t="shared" ca="1" si="1770"/>
        <v>0.70023712838461949</v>
      </c>
      <c r="CV467">
        <f t="shared" ca="1" si="1797"/>
        <v>2008</v>
      </c>
      <c r="CW467" s="12">
        <f t="shared" ca="1" si="1762"/>
        <v>1.3298037074534266</v>
      </c>
      <c r="CX467" s="12">
        <f t="shared" ca="1" si="1763"/>
        <v>0.62174152414865336</v>
      </c>
      <c r="CY467" s="12">
        <f t="shared" ca="1" si="1764"/>
        <v>0.565275048084662</v>
      </c>
      <c r="CZ467" s="12">
        <f t="shared" ca="1" si="1798"/>
        <v>0.80534052511376086</v>
      </c>
      <c r="DA467" s="12">
        <f t="shared" ca="1" si="1799"/>
        <v>0.51030619814713873</v>
      </c>
      <c r="DC467">
        <f t="shared" ca="1" si="1771"/>
        <v>2008</v>
      </c>
      <c r="DD467" s="12">
        <f t="shared" ca="1" si="1726"/>
        <v>1.4505306762767143</v>
      </c>
      <c r="DE467" s="12">
        <f t="shared" ca="1" si="1727"/>
        <v>0.8774591673514337</v>
      </c>
      <c r="DF467" s="12">
        <f t="shared" ca="1" si="1728"/>
        <v>0.74979398637371208</v>
      </c>
      <c r="DG467" s="12">
        <f t="shared" ca="1" si="1772"/>
        <v>1.1243640065700309</v>
      </c>
      <c r="DH467" s="12">
        <f t="shared" ca="1" si="1773"/>
        <v>0.57523848690845558</v>
      </c>
      <c r="DJ467">
        <f t="shared" ca="1" si="1774"/>
        <v>2008</v>
      </c>
      <c r="DK467" s="12">
        <f t="shared" ca="1" si="1731"/>
        <v>1.4555140815348242</v>
      </c>
      <c r="DL467" s="12">
        <f t="shared" ca="1" si="1732"/>
        <v>0.83046326493499356</v>
      </c>
      <c r="DM467" s="12">
        <f t="shared" ca="1" si="1733"/>
        <v>0.68472624931120485</v>
      </c>
      <c r="DN467" s="12">
        <f t="shared" ca="1" si="1775"/>
        <v>1.0776779845480489</v>
      </c>
      <c r="DO467" s="12">
        <f t="shared" ca="1" si="1776"/>
        <v>0.46723884657073478</v>
      </c>
      <c r="DQ467">
        <f t="shared" ca="1" si="1777"/>
        <v>2008</v>
      </c>
      <c r="DR467" s="12">
        <f t="shared" ca="1" si="1736"/>
        <v>0.94091084894492827</v>
      </c>
      <c r="DS467" s="12">
        <f t="shared" ca="1" si="1737"/>
        <v>0.10718993802208583</v>
      </c>
      <c r="DT467" s="12">
        <f t="shared" ca="1" si="1738"/>
        <v>0.10586077830852361</v>
      </c>
      <c r="DU467" s="12">
        <f t="shared" ca="1" si="1778"/>
        <v>0.11535743954166847</v>
      </c>
      <c r="DV467" s="12">
        <f t="shared" ca="1" si="1779"/>
        <v>8.7586358742973394E-2</v>
      </c>
      <c r="DX467">
        <f t="shared" ca="1" si="1780"/>
        <v>2008</v>
      </c>
      <c r="DY467" s="12">
        <f t="shared" ca="1" si="1741"/>
        <v>1.2080804311351145</v>
      </c>
      <c r="DZ467" s="12">
        <f t="shared" ca="1" si="1742"/>
        <v>0.71247032925020204</v>
      </c>
      <c r="EA467" s="12">
        <f t="shared" ca="1" si="1743"/>
        <v>0.63281870804590945</v>
      </c>
      <c r="EB467" s="12">
        <f t="shared" ca="1" si="1781"/>
        <v>0.84552211944232369</v>
      </c>
      <c r="EC467" s="12">
        <f t="shared" ca="1" si="1782"/>
        <v>0.46709982333688621</v>
      </c>
      <c r="EF467">
        <f t="shared" ca="1" si="1783"/>
        <v>2008</v>
      </c>
      <c r="EG467" s="12">
        <f t="shared" ca="1" si="1746"/>
        <v>1.5229165880184388</v>
      </c>
      <c r="EH467" s="12">
        <f t="shared" ca="1" si="1747"/>
        <v>0.75660847504311879</v>
      </c>
      <c r="EI467" s="12">
        <f t="shared" ca="1" si="1748"/>
        <v>0.65906416306703397</v>
      </c>
      <c r="EJ467" s="12">
        <f t="shared" ca="1" si="1784"/>
        <v>0.93351057038825103</v>
      </c>
      <c r="EK467" s="12">
        <f t="shared" ca="1" si="1785"/>
        <v>0.50320970140255428</v>
      </c>
      <c r="EM467">
        <f t="shared" ca="1" si="1786"/>
        <v>2008</v>
      </c>
      <c r="EN467" s="12">
        <f t="shared" ca="1" si="1751"/>
        <v>1.3048605807333893</v>
      </c>
      <c r="EO467" s="12">
        <f t="shared" ca="1" si="1752"/>
        <v>0.90486703342178887</v>
      </c>
      <c r="EP467" s="12">
        <f t="shared" ca="1" si="1753"/>
        <v>0.70204003847551288</v>
      </c>
      <c r="EQ467" s="12">
        <f t="shared" ca="1" si="1787"/>
        <v>1.2744290739768303</v>
      </c>
      <c r="ER467" s="12">
        <f t="shared" ca="1" si="1788"/>
        <v>0.44809928098954299</v>
      </c>
      <c r="EU467">
        <f t="shared" ca="1" si="1789"/>
        <v>2008</v>
      </c>
      <c r="EV467" s="12">
        <f t="shared" ca="1" si="1756"/>
        <v>2.1019848314491343</v>
      </c>
      <c r="EW467" s="12">
        <f t="shared" ca="1" si="1757"/>
        <v>0.70283489129029186</v>
      </c>
      <c r="EX467" s="12">
        <f t="shared" ca="1" si="1758"/>
        <v>0.53630466947369271</v>
      </c>
      <c r="EY467" s="12">
        <f t="shared" ca="1" si="1790"/>
        <v>0.96214214045473556</v>
      </c>
      <c r="EZ467" s="12">
        <f t="shared" ca="1" si="1791"/>
        <v>0.28902460165427019</v>
      </c>
    </row>
    <row r="468" spans="4:156" x14ac:dyDescent="0.2">
      <c r="D468" s="5">
        <f t="shared" si="1761"/>
        <v>24</v>
      </c>
      <c r="E468" t="b">
        <f t="shared" si="1703"/>
        <v>1</v>
      </c>
      <c r="G468">
        <f t="shared" ca="1" si="1639"/>
        <v>2009</v>
      </c>
      <c r="H468" s="12">
        <f t="shared" ca="1" si="1640"/>
        <v>1.3376183493360585</v>
      </c>
      <c r="I468" s="12">
        <f t="shared" ca="1" si="1641"/>
        <v>1.1493933048757778</v>
      </c>
      <c r="J468" s="12">
        <f t="shared" ca="1" si="1642"/>
        <v>1.0731014700608559</v>
      </c>
      <c r="K468" s="12">
        <f t="shared" ca="1" si="1643"/>
        <v>1.4692288346731683</v>
      </c>
      <c r="L468" s="12">
        <f t="shared" ca="1" si="1644"/>
        <v>0.99540834424100544</v>
      </c>
      <c r="N468">
        <f t="shared" ca="1" si="1704"/>
        <v>2009</v>
      </c>
      <c r="O468" s="12">
        <f t="shared" ca="1" si="1645"/>
        <v>0.61705907409267091</v>
      </c>
      <c r="P468" s="12">
        <f t="shared" ca="1" si="1646"/>
        <v>0.91570351733626643</v>
      </c>
      <c r="Q468" s="12">
        <f t="shared" ca="1" si="1647"/>
        <v>0.95350371434993308</v>
      </c>
      <c r="R468" s="12">
        <f t="shared" ca="1" si="1648"/>
        <v>0.94384670265225368</v>
      </c>
      <c r="S468" s="12">
        <f t="shared" ca="1" si="1649"/>
        <v>0.9588627800659566</v>
      </c>
      <c r="U468">
        <f t="shared" ca="1" si="1705"/>
        <v>2009</v>
      </c>
      <c r="V468" s="12">
        <f t="shared" ca="1" si="1650"/>
        <v>0.23430300902976692</v>
      </c>
      <c r="W468" s="12">
        <f t="shared" ca="1" si="1651"/>
        <v>0.69797771023225119</v>
      </c>
      <c r="X468" s="12">
        <f t="shared" ca="1" si="1652"/>
        <v>0.65498906669855905</v>
      </c>
      <c r="Y468" s="12">
        <f t="shared" ca="1" si="1653"/>
        <v>0.80058408765041866</v>
      </c>
      <c r="Z468" s="12">
        <f t="shared" ca="1" si="1654"/>
        <v>0.52158651266428246</v>
      </c>
      <c r="AB468" s="240">
        <f t="shared" ca="1" si="1706"/>
        <v>2009</v>
      </c>
      <c r="AC468" s="242">
        <f t="shared" ref="AC468:AC505" ca="1" si="1800">IF($E468,OFFSET(AO$5,$D$438+$D468,0),"")</f>
        <v>1.1422758557941695</v>
      </c>
      <c r="AD468" s="242">
        <f t="shared" ref="AD468:AD505" ca="1" si="1801">IF($E468,OFFSET(BM$82,$D$438+$D468,0),"")</f>
        <v>0.875801693917858</v>
      </c>
      <c r="AE468" s="242">
        <f t="shared" ref="AE468:AE505" ca="1" si="1802">IF($E468,OFFSET(BM$156,$D$438+$D468,0),"")</f>
        <v>0.78269200625143509</v>
      </c>
      <c r="AF468" s="242">
        <f t="shared" ref="AF468:AF505" ca="1" si="1803">IF($E468,OFFSET(BM$230,$D$438+$D468,0),"")</f>
        <v>1.0751875020879165</v>
      </c>
      <c r="AG468" s="242">
        <f t="shared" ref="AG468:AG505" ca="1" si="1804">IF($E468,OFFSET(BM$305,$D$438+$D468,0),"")</f>
        <v>0.62080422208267405</v>
      </c>
      <c r="AH468" s="240"/>
      <c r="AI468" s="240">
        <f t="shared" ca="1" si="1707"/>
        <v>2009</v>
      </c>
      <c r="AJ468" s="242">
        <f t="shared" ref="AJ468:AJ505" ca="1" si="1805">IF($E468,OFFSET(AW$5,$D$438+$D468,0),"")</f>
        <v>0</v>
      </c>
      <c r="AK468" s="242">
        <f t="shared" ref="AK468:AK505" ca="1" si="1806">IF($E468,OFFSET(BT$82,$D$438+$D468,0),"")</f>
        <v>0</v>
      </c>
      <c r="AL468" s="242">
        <f t="shared" ref="AL468:AL505" ca="1" si="1807">IF($E468,OFFSET(BT$156,$D$438+$D468,0),"")</f>
        <v>0</v>
      </c>
      <c r="AM468" s="242">
        <f t="shared" ref="AM468:AM505" ca="1" si="1808">IF($E468,OFFSET(BT$230,$D$438+$D468,0),"")</f>
        <v>0</v>
      </c>
      <c r="AN468" s="242">
        <f t="shared" ref="AN468:AN505" ca="1" si="1809">IF($E468,OFFSET(BT$305,$D$438+$D468,0),"")</f>
        <v>0</v>
      </c>
      <c r="AO468" s="240"/>
      <c r="AP468" s="240">
        <f t="shared" ca="1" si="1709"/>
        <v>2009</v>
      </c>
      <c r="AQ468" s="242">
        <f t="shared" ca="1" si="1664"/>
        <v>0.23430300902976692</v>
      </c>
      <c r="AR468" s="242">
        <f t="shared" ca="1" si="1665"/>
        <v>4.0883182381177896</v>
      </c>
      <c r="AS468" s="242">
        <f t="shared" ca="1" si="1666"/>
        <v>4.2679776249606567</v>
      </c>
      <c r="AT468" s="242">
        <f t="shared" ca="1" si="1667"/>
        <v>4.2679776249606567</v>
      </c>
      <c r="AU468" s="242">
        <f t="shared" ca="1" si="1668"/>
        <v>4.2679776249606567</v>
      </c>
      <c r="AV468" s="242"/>
      <c r="AX468">
        <f t="shared" ca="1" si="1710"/>
        <v>2009</v>
      </c>
      <c r="AY468" s="12">
        <f t="shared" ca="1" si="1669"/>
        <v>0.92774930953353107</v>
      </c>
      <c r="AZ468" s="12">
        <f t="shared" ca="1" si="1670"/>
        <v>1.305185870854088</v>
      </c>
      <c r="BA468" s="12">
        <f t="shared" ca="1" si="1671"/>
        <v>1.3407024969122405</v>
      </c>
      <c r="BB468" s="12">
        <f t="shared" ca="1" si="1672"/>
        <v>1.3191245556780551</v>
      </c>
      <c r="BC468" s="12">
        <f t="shared" ca="1" si="1673"/>
        <v>1.3451977541498517</v>
      </c>
      <c r="BE468">
        <f t="shared" ca="1" si="1711"/>
        <v>2009</v>
      </c>
      <c r="BF468" s="12">
        <f t="shared" ca="1" si="1674"/>
        <v>0.98617210297175106</v>
      </c>
      <c r="BG468" s="12">
        <f t="shared" ca="1" si="1675"/>
        <v>0.96310860304416535</v>
      </c>
      <c r="BH468" s="12">
        <f t="shared" ca="1" si="1676"/>
        <v>0.91994586877813245</v>
      </c>
      <c r="BI468" s="12">
        <f t="shared" ca="1" si="1677"/>
        <v>1.3067530746815383</v>
      </c>
      <c r="BJ468" s="12">
        <f t="shared" ca="1" si="1678"/>
        <v>0.88693473052958505</v>
      </c>
      <c r="BL468">
        <f t="shared" ca="1" si="1712"/>
        <v>2009</v>
      </c>
      <c r="BM468" s="12">
        <f t="shared" ca="1" si="1679"/>
        <v>1.0367915616493202</v>
      </c>
      <c r="BN468" s="12">
        <f t="shared" ca="1" si="1680"/>
        <v>1.4361378264386884</v>
      </c>
      <c r="BO468" s="12">
        <f t="shared" ca="1" si="1681"/>
        <v>1.5161323341494348</v>
      </c>
      <c r="BP468" s="12">
        <f t="shared" ca="1" si="1682"/>
        <v>1.4885407536511515</v>
      </c>
      <c r="BQ468" s="12">
        <f t="shared" ca="1" si="1683"/>
        <v>1.5482411674872747</v>
      </c>
      <c r="BS468">
        <f t="shared" ca="1" si="1713"/>
        <v>2009</v>
      </c>
      <c r="BT468" s="12">
        <f t="shared" ca="1" si="1684"/>
        <v>1.3572519650148096</v>
      </c>
      <c r="BU468" s="12">
        <f t="shared" ca="1" si="1685"/>
        <v>0.93844091231017324</v>
      </c>
      <c r="BV468" s="12">
        <f t="shared" ca="1" si="1686"/>
        <v>0.94006494167298071</v>
      </c>
      <c r="BW468" s="12">
        <f t="shared" ca="1" si="1687"/>
        <v>1.0019042939892506</v>
      </c>
      <c r="BX468" s="12">
        <f t="shared" ca="1" si="1688"/>
        <v>0.93712203929910021</v>
      </c>
      <c r="BZ468">
        <f t="shared" ca="1" si="1714"/>
        <v>2009</v>
      </c>
      <c r="CA468" s="12">
        <f t="shared" ca="1" si="1689"/>
        <v>1.2596112091501492</v>
      </c>
      <c r="CB468" s="12">
        <f t="shared" ca="1" si="1690"/>
        <v>0.90687054820661506</v>
      </c>
      <c r="CC468" s="12">
        <f t="shared" ca="1" si="1691"/>
        <v>0.95599897296739533</v>
      </c>
      <c r="CD468" s="12">
        <f t="shared" ca="1" si="1692"/>
        <v>0.85507715598891565</v>
      </c>
      <c r="CE468" s="12">
        <f t="shared" ca="1" si="1693"/>
        <v>0.97820561340283319</v>
      </c>
      <c r="CH468">
        <f t="shared" ca="1" si="1767"/>
        <v>2009</v>
      </c>
      <c r="CI468" s="12">
        <f t="shared" ca="1" si="1792"/>
        <v>1.4390329865652383</v>
      </c>
      <c r="CJ468" s="12">
        <f t="shared" ca="1" si="1793"/>
        <v>0.94150642822550845</v>
      </c>
      <c r="CK468" s="12">
        <f t="shared" ca="1" si="1794"/>
        <v>0.83772313845886115</v>
      </c>
      <c r="CL468" s="12">
        <f t="shared" ca="1" si="1795"/>
        <v>1.1347223870413972</v>
      </c>
      <c r="CM468" s="12">
        <f t="shared" ca="1" si="1796"/>
        <v>0.60550666480230275</v>
      </c>
      <c r="CO468">
        <f t="shared" ca="1" si="1768"/>
        <v>2009</v>
      </c>
      <c r="CP468" s="12">
        <f t="shared" ca="1" si="1721"/>
        <v>0.99216249465318873</v>
      </c>
      <c r="CQ468" s="12">
        <f t="shared" ca="1" si="1722"/>
        <v>0.90150611251611379</v>
      </c>
      <c r="CR468" s="12">
        <f t="shared" ca="1" si="1723"/>
        <v>0.86357772101791896</v>
      </c>
      <c r="CS468" s="12">
        <f t="shared" ca="1" si="1769"/>
        <v>1.1336287511275633</v>
      </c>
      <c r="CT468" s="12">
        <f t="shared" ca="1" si="1770"/>
        <v>0.82796482105762881</v>
      </c>
      <c r="CV468">
        <f t="shared" ca="1" si="1797"/>
        <v>2009</v>
      </c>
      <c r="CW468" s="12">
        <f t="shared" ca="1" si="1762"/>
        <v>0.97191950099460145</v>
      </c>
      <c r="CX468" s="12">
        <f t="shared" ca="1" si="1763"/>
        <v>0.64423779627230282</v>
      </c>
      <c r="CY468" s="12">
        <f t="shared" ca="1" si="1764"/>
        <v>0.59483891948476408</v>
      </c>
      <c r="CZ468" s="12">
        <f t="shared" ca="1" si="1798"/>
        <v>0.82557574482847973</v>
      </c>
      <c r="DA468" s="12">
        <f t="shared" ca="1" si="1799"/>
        <v>0.54200609202310535</v>
      </c>
      <c r="DC468">
        <f t="shared" ca="1" si="1771"/>
        <v>2009</v>
      </c>
      <c r="DD468" s="12">
        <f t="shared" ca="1" si="1726"/>
        <v>1.1310829849187958</v>
      </c>
      <c r="DE468" s="12">
        <f t="shared" ca="1" si="1727"/>
        <v>0.96222988147139221</v>
      </c>
      <c r="DF468" s="12">
        <f t="shared" ca="1" si="1728"/>
        <v>0.91772920126624236</v>
      </c>
      <c r="DG468" s="12">
        <f t="shared" ca="1" si="1772"/>
        <v>1.1113150333615398</v>
      </c>
      <c r="DH468" s="12">
        <f t="shared" ca="1" si="1773"/>
        <v>0.82751516973995742</v>
      </c>
      <c r="DJ468">
        <f t="shared" ca="1" si="1774"/>
        <v>2009</v>
      </c>
      <c r="DK468" s="12">
        <f t="shared" ca="1" si="1731"/>
        <v>1.1422758557941695</v>
      </c>
      <c r="DL468" s="12">
        <f t="shared" ca="1" si="1732"/>
        <v>0.875801693917858</v>
      </c>
      <c r="DM468" s="12">
        <f t="shared" ca="1" si="1733"/>
        <v>0.78269200625143509</v>
      </c>
      <c r="DN468" s="12">
        <f t="shared" ca="1" si="1775"/>
        <v>1.0751875020879165</v>
      </c>
      <c r="DO468" s="12">
        <f t="shared" ca="1" si="1776"/>
        <v>0.62080422208267405</v>
      </c>
      <c r="DQ468">
        <f t="shared" ca="1" si="1777"/>
        <v>2009</v>
      </c>
      <c r="DR468" s="12">
        <f t="shared" ca="1" si="1736"/>
        <v>0.81205211642196606</v>
      </c>
      <c r="DS468" s="12">
        <f t="shared" ca="1" si="1737"/>
        <v>0.10829617209070701</v>
      </c>
      <c r="DT468" s="12">
        <f t="shared" ca="1" si="1738"/>
        <v>0.10830714889822952</v>
      </c>
      <c r="DU468" s="12">
        <f t="shared" ca="1" si="1778"/>
        <v>0.11757399883428159</v>
      </c>
      <c r="DV468" s="12">
        <f t="shared" ca="1" si="1779"/>
        <v>9.0474955075061161E-2</v>
      </c>
      <c r="DX468">
        <f t="shared" ca="1" si="1780"/>
        <v>2009</v>
      </c>
      <c r="DY468" s="12">
        <f t="shared" ca="1" si="1741"/>
        <v>0.96065695746883406</v>
      </c>
      <c r="DZ468" s="12">
        <f t="shared" ca="1" si="1742"/>
        <v>0.75621725878058366</v>
      </c>
      <c r="EA468" s="12">
        <f t="shared" ca="1" si="1743"/>
        <v>0.74662847681779909</v>
      </c>
      <c r="EB468" s="12">
        <f t="shared" ca="1" si="1781"/>
        <v>0.83147213183905511</v>
      </c>
      <c r="EC468" s="12">
        <f t="shared" ca="1" si="1782"/>
        <v>0.68052612428638748</v>
      </c>
      <c r="EF468">
        <f t="shared" ca="1" si="1783"/>
        <v>2009</v>
      </c>
      <c r="EG468" s="12">
        <f t="shared" ca="1" si="1746"/>
        <v>1.2160695415973004</v>
      </c>
      <c r="EH468" s="12">
        <f t="shared" ca="1" si="1747"/>
        <v>0.77659798816819114</v>
      </c>
      <c r="EI468" s="12">
        <f t="shared" ca="1" si="1748"/>
        <v>0.71927222647468092</v>
      </c>
      <c r="EJ468" s="12">
        <f t="shared" ca="1" si="1784"/>
        <v>0.91845970161827328</v>
      </c>
      <c r="EK468" s="12">
        <f t="shared" ca="1" si="1785"/>
        <v>0.60615631065044218</v>
      </c>
      <c r="EM468">
        <f t="shared" ca="1" si="1786"/>
        <v>2009</v>
      </c>
      <c r="EN468" s="12">
        <f t="shared" ca="1" si="1751"/>
        <v>0.94826762243835161</v>
      </c>
      <c r="EO468" s="12">
        <f t="shared" ca="1" si="1752"/>
        <v>0.97115502230121631</v>
      </c>
      <c r="EP468" s="12">
        <f t="shared" ca="1" si="1753"/>
        <v>0.83054057676752813</v>
      </c>
      <c r="EQ468" s="12">
        <f t="shared" ca="1" si="1787"/>
        <v>1.2720401174349261</v>
      </c>
      <c r="ER468" s="12">
        <f t="shared" ca="1" si="1788"/>
        <v>0.63466902641787293</v>
      </c>
      <c r="EU468">
        <f t="shared" ca="1" si="1789"/>
        <v>2009</v>
      </c>
      <c r="EV468" s="12">
        <f t="shared" ca="1" si="1756"/>
        <v>1.9371131113487878</v>
      </c>
      <c r="EW468" s="12">
        <f t="shared" ca="1" si="1757"/>
        <v>0.68976923639936616</v>
      </c>
      <c r="EX468" s="12">
        <f t="shared" ca="1" si="1758"/>
        <v>0.56087198239988534</v>
      </c>
      <c r="EY468" s="12">
        <f t="shared" ca="1" si="1790"/>
        <v>0.91578427996766631</v>
      </c>
      <c r="EZ468" s="12">
        <f t="shared" ca="1" si="1791"/>
        <v>0.35477753793890254</v>
      </c>
    </row>
    <row r="469" spans="4:156" x14ac:dyDescent="0.2">
      <c r="D469" s="5">
        <f t="shared" si="1761"/>
        <v>25</v>
      </c>
      <c r="E469" t="b">
        <f t="shared" si="1703"/>
        <v>1</v>
      </c>
      <c r="G469">
        <f t="shared" ca="1" si="1639"/>
        <v>2010</v>
      </c>
      <c r="H469" s="12">
        <f t="shared" ca="1" si="1640"/>
        <v>1.3288145316048174</v>
      </c>
      <c r="I469" s="12">
        <f t="shared" ca="1" si="1641"/>
        <v>1.0971205170962608</v>
      </c>
      <c r="J469" s="12">
        <f t="shared" ca="1" si="1642"/>
        <v>0.98827056270851443</v>
      </c>
      <c r="K469" s="12">
        <f t="shared" ca="1" si="1643"/>
        <v>1.513610292230543</v>
      </c>
      <c r="L469" s="12">
        <f t="shared" ca="1" si="1644"/>
        <v>0.88523479858283527</v>
      </c>
      <c r="N469">
        <f t="shared" ca="1" si="1704"/>
        <v>2010</v>
      </c>
      <c r="O469" s="12">
        <f t="shared" ca="1" si="1645"/>
        <v>0.66070479854718789</v>
      </c>
      <c r="P469" s="12">
        <f t="shared" ca="1" si="1646"/>
        <v>0.76781461413157714</v>
      </c>
      <c r="Q469" s="12">
        <f t="shared" ca="1" si="1647"/>
        <v>0.71200629451809194</v>
      </c>
      <c r="R469" s="12">
        <f t="shared" ca="1" si="1648"/>
        <v>0.91205988390486248</v>
      </c>
      <c r="S469" s="12">
        <f t="shared" ca="1" si="1649"/>
        <v>0.60098848012446926</v>
      </c>
      <c r="U469">
        <f t="shared" ca="1" si="1705"/>
        <v>2010</v>
      </c>
      <c r="V469" s="12">
        <f t="shared" ca="1" si="1650"/>
        <v>0.25428207363916056</v>
      </c>
      <c r="W469" s="12">
        <f t="shared" ca="1" si="1651"/>
        <v>0.6237999652337245</v>
      </c>
      <c r="X469" s="12">
        <f t="shared" ca="1" si="1652"/>
        <v>0.57127764373334811</v>
      </c>
      <c r="Y469" s="12">
        <f t="shared" ca="1" si="1653"/>
        <v>0.7327736639448853</v>
      </c>
      <c r="Z469" s="12">
        <f t="shared" ca="1" si="1654"/>
        <v>0.42330567723516949</v>
      </c>
      <c r="AB469" s="240">
        <f t="shared" ca="1" si="1706"/>
        <v>2010</v>
      </c>
      <c r="AC469" s="242">
        <f t="shared" ca="1" si="1800"/>
        <v>1.2665240334818413</v>
      </c>
      <c r="AD469" s="242">
        <f t="shared" ca="1" si="1801"/>
        <v>0.77064650313715022</v>
      </c>
      <c r="AE469" s="242">
        <f t="shared" ca="1" si="1802"/>
        <v>0.67805491171193155</v>
      </c>
      <c r="AF469" s="242">
        <f t="shared" ca="1" si="1803"/>
        <v>0.96459573810145949</v>
      </c>
      <c r="AG469" s="242">
        <f t="shared" ca="1" si="1804"/>
        <v>0.5194628645919338</v>
      </c>
      <c r="AH469" s="240"/>
      <c r="AI469" s="240">
        <f t="shared" ca="1" si="1707"/>
        <v>2010</v>
      </c>
      <c r="AJ469" s="242">
        <f t="shared" ca="1" si="1805"/>
        <v>0</v>
      </c>
      <c r="AK469" s="242">
        <f t="shared" ca="1" si="1806"/>
        <v>0</v>
      </c>
      <c r="AL469" s="242">
        <f t="shared" ca="1" si="1807"/>
        <v>0</v>
      </c>
      <c r="AM469" s="242">
        <f t="shared" ca="1" si="1808"/>
        <v>0</v>
      </c>
      <c r="AN469" s="242">
        <f t="shared" ca="1" si="1809"/>
        <v>0</v>
      </c>
      <c r="AO469" s="240"/>
      <c r="AP469" s="240">
        <f t="shared" ca="1" si="1709"/>
        <v>2010</v>
      </c>
      <c r="AQ469" s="242">
        <f t="shared" ca="1" si="1664"/>
        <v>0.25428207363916056</v>
      </c>
      <c r="AR469" s="242">
        <f t="shared" ca="1" si="1665"/>
        <v>3.7585476383235359</v>
      </c>
      <c r="AS469" s="242">
        <f t="shared" ca="1" si="1666"/>
        <v>3.9326405738654304</v>
      </c>
      <c r="AT469" s="242">
        <f t="shared" ca="1" si="1667"/>
        <v>3.9326405738654304</v>
      </c>
      <c r="AU469" s="242">
        <f t="shared" ca="1" si="1668"/>
        <v>3.9326405738654304</v>
      </c>
      <c r="AV469" s="242"/>
      <c r="AX469">
        <f t="shared" ca="1" si="1710"/>
        <v>2010</v>
      </c>
      <c r="AY469" s="12">
        <f t="shared" ca="1" si="1669"/>
        <v>0.96742525679892455</v>
      </c>
      <c r="AZ469" s="12">
        <f t="shared" ca="1" si="1670"/>
        <v>1.5471008658508563</v>
      </c>
      <c r="BA469" s="12">
        <f t="shared" ca="1" si="1671"/>
        <v>1.6695987493321724</v>
      </c>
      <c r="BB469" s="12">
        <f t="shared" ca="1" si="1672"/>
        <v>1.3478112195260481</v>
      </c>
      <c r="BC469" s="12">
        <f t="shared" ca="1" si="1673"/>
        <v>1.7366356230837032</v>
      </c>
      <c r="BE469">
        <f t="shared" ca="1" si="1711"/>
        <v>2010</v>
      </c>
      <c r="BF469" s="12">
        <f t="shared" ca="1" si="1674"/>
        <v>0.99992047652966953</v>
      </c>
      <c r="BG469" s="12">
        <f t="shared" ca="1" si="1675"/>
        <v>1.0120095998838465</v>
      </c>
      <c r="BH469" s="12">
        <f t="shared" ca="1" si="1676"/>
        <v>0.974408336080541</v>
      </c>
      <c r="BI469" s="12">
        <f t="shared" ca="1" si="1677"/>
        <v>1.332108194745419</v>
      </c>
      <c r="BJ469" s="12">
        <f t="shared" ca="1" si="1678"/>
        <v>0.94388129494568451</v>
      </c>
      <c r="BL469">
        <f t="shared" ca="1" si="1712"/>
        <v>2010</v>
      </c>
      <c r="BM469" s="12">
        <f t="shared" ca="1" si="1679"/>
        <v>1.0324259325882232</v>
      </c>
      <c r="BN469" s="12">
        <f t="shared" ca="1" si="1680"/>
        <v>1.3448062535885872</v>
      </c>
      <c r="BO469" s="12">
        <f t="shared" ca="1" si="1681"/>
        <v>1.3770052634080274</v>
      </c>
      <c r="BP469" s="12">
        <f t="shared" ca="1" si="1682"/>
        <v>1.4380104451871709</v>
      </c>
      <c r="BQ469" s="12">
        <f t="shared" ca="1" si="1683"/>
        <v>1.3060124032993792</v>
      </c>
      <c r="BS469">
        <f t="shared" ca="1" si="1713"/>
        <v>2010</v>
      </c>
      <c r="BT469" s="12">
        <f t="shared" ca="1" si="1684"/>
        <v>1.3316219505933178</v>
      </c>
      <c r="BU469" s="12">
        <f t="shared" ca="1" si="1685"/>
        <v>0.94580106331392921</v>
      </c>
      <c r="BV469" s="12">
        <f t="shared" ca="1" si="1686"/>
        <v>0.94567155488108479</v>
      </c>
      <c r="BW469" s="12">
        <f t="shared" ca="1" si="1687"/>
        <v>1.0328274175624363</v>
      </c>
      <c r="BX469" s="12">
        <f t="shared" ca="1" si="1688"/>
        <v>0.94152385304438468</v>
      </c>
      <c r="BZ469">
        <f t="shared" ca="1" si="1714"/>
        <v>2010</v>
      </c>
      <c r="CA469" s="12">
        <f t="shared" ca="1" si="1689"/>
        <v>1.3382534177170002</v>
      </c>
      <c r="CB469" s="12">
        <f t="shared" ca="1" si="1690"/>
        <v>0.95147668768369342</v>
      </c>
      <c r="CC469" s="12">
        <f t="shared" ca="1" si="1691"/>
        <v>1.0138195559984002</v>
      </c>
      <c r="CD469" s="12">
        <f t="shared" ca="1" si="1692"/>
        <v>0.87252512806002669</v>
      </c>
      <c r="CE469" s="12">
        <f t="shared" ca="1" si="1693"/>
        <v>1.0449097072728999</v>
      </c>
      <c r="CH469">
        <f t="shared" ca="1" si="1767"/>
        <v>2010</v>
      </c>
      <c r="CI469" s="12">
        <f t="shared" ca="1" si="1792"/>
        <v>1.563527156686954</v>
      </c>
      <c r="CJ469" s="12">
        <f t="shared" ca="1" si="1793"/>
        <v>0.90333634919481964</v>
      </c>
      <c r="CK469" s="12">
        <f t="shared" ca="1" si="1794"/>
        <v>0.80395183897231681</v>
      </c>
      <c r="CL469" s="12">
        <f t="shared" ca="1" si="1795"/>
        <v>1.0933533916509794</v>
      </c>
      <c r="CM469" s="12">
        <f t="shared" ca="1" si="1796"/>
        <v>0.57767581856314132</v>
      </c>
      <c r="CO469">
        <f t="shared" ca="1" si="1768"/>
        <v>2010</v>
      </c>
      <c r="CP469" s="12">
        <f t="shared" ca="1" si="1721"/>
        <v>1.0300999050870718</v>
      </c>
      <c r="CQ469" s="12">
        <f t="shared" ca="1" si="1722"/>
        <v>0.83340589447721602</v>
      </c>
      <c r="CR469" s="12">
        <f t="shared" ca="1" si="1723"/>
        <v>0.78133255759842379</v>
      </c>
      <c r="CS469" s="12">
        <f t="shared" ca="1" si="1769"/>
        <v>1.1223993013530462</v>
      </c>
      <c r="CT469" s="12">
        <f t="shared" ca="1" si="1770"/>
        <v>0.73635448134304449</v>
      </c>
      <c r="CV469">
        <f t="shared" ca="1" si="1797"/>
        <v>2010</v>
      </c>
      <c r="CW469" s="12">
        <f t="shared" ca="1" si="1762"/>
        <v>1.1892673227777864</v>
      </c>
      <c r="CX469" s="12">
        <f t="shared" ca="1" si="1763"/>
        <v>0.62190146878845975</v>
      </c>
      <c r="CY469" s="12">
        <f t="shared" ca="1" si="1764"/>
        <v>0.58738941875830541</v>
      </c>
      <c r="CZ469" s="12">
        <f t="shared" ca="1" si="1798"/>
        <v>0.76671847681856986</v>
      </c>
      <c r="DA469" s="12">
        <f t="shared" ca="1" si="1799"/>
        <v>0.54632765425995911</v>
      </c>
      <c r="DC469">
        <f t="shared" ca="1" si="1771"/>
        <v>2010</v>
      </c>
      <c r="DD469" s="12">
        <f t="shared" ca="1" si="1726"/>
        <v>1.1951514854824568</v>
      </c>
      <c r="DE469" s="12">
        <f t="shared" ca="1" si="1727"/>
        <v>0.89722152264093091</v>
      </c>
      <c r="DF469" s="12">
        <f t="shared" ca="1" si="1728"/>
        <v>0.80793964354031245</v>
      </c>
      <c r="DG469" s="12">
        <f t="shared" ca="1" si="1772"/>
        <v>1.1126590098964415</v>
      </c>
      <c r="DH469" s="12">
        <f t="shared" ca="1" si="1773"/>
        <v>0.66593564342532074</v>
      </c>
      <c r="DJ469">
        <f t="shared" ca="1" si="1774"/>
        <v>2010</v>
      </c>
      <c r="DK469" s="12">
        <f t="shared" ca="1" si="1731"/>
        <v>1.2665240334818413</v>
      </c>
      <c r="DL469" s="12">
        <f t="shared" ca="1" si="1732"/>
        <v>0.77064650313715022</v>
      </c>
      <c r="DM469" s="12">
        <f t="shared" ca="1" si="1733"/>
        <v>0.67805491171193155</v>
      </c>
      <c r="DN469" s="12">
        <f t="shared" ca="1" si="1775"/>
        <v>0.96459573810145949</v>
      </c>
      <c r="DO469" s="12">
        <f t="shared" ca="1" si="1776"/>
        <v>0.5194628645919338</v>
      </c>
      <c r="DQ469">
        <f t="shared" ca="1" si="1777"/>
        <v>2010</v>
      </c>
      <c r="DR469" s="12">
        <f t="shared" ca="1" si="1736"/>
        <v>0.88672214374995828</v>
      </c>
      <c r="DS469" s="12">
        <f t="shared" ca="1" si="1737"/>
        <v>9.4157915873549894E-2</v>
      </c>
      <c r="DT469" s="12">
        <f t="shared" ca="1" si="1738"/>
        <v>9.6648203143597441E-2</v>
      </c>
      <c r="DU469" s="12">
        <f t="shared" ca="1" si="1778"/>
        <v>0.10087827265366704</v>
      </c>
      <c r="DV469" s="12">
        <f t="shared" ca="1" si="1779"/>
        <v>8.8508282899979918E-2</v>
      </c>
      <c r="DX469">
        <f t="shared" ca="1" si="1780"/>
        <v>2010</v>
      </c>
      <c r="DY469" s="12">
        <f t="shared" ca="1" si="1741"/>
        <v>1.0034565739659671</v>
      </c>
      <c r="DZ469" s="12">
        <f t="shared" ca="1" si="1742"/>
        <v>0.71882055220036778</v>
      </c>
      <c r="EA469" s="12">
        <f t="shared" ca="1" si="1743"/>
        <v>0.69362862476852472</v>
      </c>
      <c r="EB469" s="12">
        <f t="shared" ca="1" si="1781"/>
        <v>0.81140744561710665</v>
      </c>
      <c r="EC469" s="12">
        <f t="shared" ca="1" si="1782"/>
        <v>0.60186622798686273</v>
      </c>
      <c r="EF469">
        <f t="shared" ca="1" si="1783"/>
        <v>2010</v>
      </c>
      <c r="EG469" s="12">
        <f t="shared" ca="1" si="1746"/>
        <v>1.4301218648139238</v>
      </c>
      <c r="EH469" s="12">
        <f t="shared" ca="1" si="1747"/>
        <v>0.71644060178176161</v>
      </c>
      <c r="EI469" s="12">
        <f t="shared" ca="1" si="1748"/>
        <v>0.60678529090755307</v>
      </c>
      <c r="EJ469" s="12">
        <f t="shared" ca="1" si="1784"/>
        <v>0.92595713944475777</v>
      </c>
      <c r="EK469" s="12">
        <f t="shared" ca="1" si="1785"/>
        <v>0.42553184650009451</v>
      </c>
      <c r="EM469">
        <f t="shared" ca="1" si="1786"/>
        <v>2010</v>
      </c>
      <c r="EN469" s="12">
        <f t="shared" ca="1" si="1751"/>
        <v>0.92820665642930666</v>
      </c>
      <c r="EO469" s="12">
        <f t="shared" ca="1" si="1752"/>
        <v>0.91605799360892115</v>
      </c>
      <c r="EP469" s="12">
        <f t="shared" ca="1" si="1753"/>
        <v>0.76057266409608226</v>
      </c>
      <c r="EQ469" s="12">
        <f t="shared" ca="1" si="1787"/>
        <v>1.2407271974591958</v>
      </c>
      <c r="ER469" s="12">
        <f t="shared" ca="1" si="1788"/>
        <v>0.54755180179783702</v>
      </c>
      <c r="EU469">
        <f t="shared" ca="1" si="1789"/>
        <v>2010</v>
      </c>
      <c r="EV469" s="12">
        <f t="shared" ca="1" si="1756"/>
        <v>2.0064334685737228</v>
      </c>
      <c r="EW469" s="12">
        <f t="shared" ca="1" si="1757"/>
        <v>0.64928118188705441</v>
      </c>
      <c r="EX469" s="12">
        <f t="shared" ca="1" si="1758"/>
        <v>0.49304824346785747</v>
      </c>
      <c r="EY469" s="12">
        <f t="shared" ca="1" si="1790"/>
        <v>0.91124883545009339</v>
      </c>
      <c r="EZ469" s="12">
        <f t="shared" ca="1" si="1791"/>
        <v>0.25020284400301429</v>
      </c>
    </row>
    <row r="470" spans="4:156" x14ac:dyDescent="0.2">
      <c r="D470" s="5">
        <f t="shared" si="1761"/>
        <v>26</v>
      </c>
      <c r="E470" t="b">
        <f t="shared" si="1703"/>
        <v>1</v>
      </c>
      <c r="G470" s="570">
        <f t="shared" ca="1" si="1639"/>
        <v>2011</v>
      </c>
      <c r="H470" s="12">
        <f t="shared" ref="H470" ca="1" si="1810">IF($E470,OFFSET(Z$5,$D$438+$D470,0),"")</f>
        <v>1.3408829869142092</v>
      </c>
      <c r="I470" s="12">
        <f t="shared" ref="I470" ca="1" si="1811">IF($E470,OFFSET(AX$82,$D$438+$D470,0),"")</f>
        <v>1.1044312570260708</v>
      </c>
      <c r="J470" s="12">
        <f t="shared" ref="J470" ca="1" si="1812">IF($E470,OFFSET(AX$156,$D$438+$D470,0),"")</f>
        <v>0.97723743129411278</v>
      </c>
      <c r="K470" s="12">
        <f t="shared" ref="K470" ca="1" si="1813">IF($E470,OFFSET(AX$230,$D$438+$D470,0),"")</f>
        <v>1.5913483539978981</v>
      </c>
      <c r="L470" s="12">
        <f t="shared" ref="L470" ca="1" si="1814">IF($E470,OFFSET(AX$305,$D$438+$D470,0),"")</f>
        <v>0.85679082384586125</v>
      </c>
      <c r="N470">
        <f t="shared" ca="1" si="1704"/>
        <v>2011</v>
      </c>
      <c r="O470" s="12">
        <f t="shared" ca="1" si="1645"/>
        <v>0.6359402257842498</v>
      </c>
      <c r="P470" s="12">
        <f t="shared" ca="1" si="1646"/>
        <v>0.80133155263990241</v>
      </c>
      <c r="Q470" s="12">
        <f t="shared" ca="1" si="1647"/>
        <v>0.72792730864894617</v>
      </c>
      <c r="R470" s="12">
        <f t="shared" ca="1" si="1648"/>
        <v>0.98224042775095555</v>
      </c>
      <c r="S470" s="12">
        <f t="shared" ca="1" si="1649"/>
        <v>0.58679869035784538</v>
      </c>
      <c r="U470">
        <f t="shared" ca="1" si="1705"/>
        <v>2011</v>
      </c>
      <c r="V470" s="12">
        <f t="shared" ref="V470" ca="1" si="1815">IF($E470,OFFSET(AB$5,$D$438+$D470,0),"")</f>
        <v>0.26040313423532674</v>
      </c>
      <c r="W470" s="12">
        <f t="shared" ref="W470" ca="1" si="1816">IF($E470,OFFSET(AZ$82,$D$438+$D470,0),"")</f>
        <v>0.59601534638363463</v>
      </c>
      <c r="X470" s="12">
        <f t="shared" ref="X470" ca="1" si="1817">IF($E470,OFFSET(AZ$156,$D$438+$D470,0),"")</f>
        <v>0.54883512790971822</v>
      </c>
      <c r="Y470" s="12">
        <f t="shared" ref="Y470" ca="1" si="1818">IF($E470,OFFSET(AZ$230,$D$438+$D470,0),"")</f>
        <v>0.70436005772478727</v>
      </c>
      <c r="Z470" s="12">
        <f t="shared" ref="Z470" ca="1" si="1819">IF($E470,OFFSET(AZ$305,$D$438+$D470,0),"")</f>
        <v>0.40633421875986586</v>
      </c>
      <c r="AB470" s="240">
        <f t="shared" ca="1" si="1706"/>
        <v>2011</v>
      </c>
      <c r="AC470" s="242">
        <f t="shared" ca="1" si="1800"/>
        <v>1.3923015466899538</v>
      </c>
      <c r="AD470" s="242">
        <f t="shared" ca="1" si="1801"/>
        <v>0.75920171844734641</v>
      </c>
      <c r="AE470" s="242">
        <f t="shared" ca="1" si="1802"/>
        <v>0.66550060255774524</v>
      </c>
      <c r="AF470" s="242">
        <f t="shared" ca="1" si="1803"/>
        <v>0.96348467384305403</v>
      </c>
      <c r="AG470" s="242">
        <f t="shared" ca="1" si="1804"/>
        <v>0.50057505086674359</v>
      </c>
      <c r="AH470" s="240"/>
      <c r="AI470" s="240">
        <f t="shared" ca="1" si="1707"/>
        <v>2011</v>
      </c>
      <c r="AJ470" s="242">
        <f t="shared" ca="1" si="1805"/>
        <v>0</v>
      </c>
      <c r="AK470" s="242">
        <f t="shared" ca="1" si="1806"/>
        <v>0</v>
      </c>
      <c r="AL470" s="242">
        <f t="shared" ca="1" si="1807"/>
        <v>0</v>
      </c>
      <c r="AM470" s="242">
        <f t="shared" ca="1" si="1808"/>
        <v>0</v>
      </c>
      <c r="AN470" s="242">
        <f t="shared" ca="1" si="1809"/>
        <v>0</v>
      </c>
      <c r="AO470" s="240"/>
      <c r="AP470" s="240">
        <f t="shared" ca="1" si="1709"/>
        <v>2011</v>
      </c>
      <c r="AQ470" s="242">
        <f t="shared" ca="1" si="1664"/>
        <v>0.26040313423532674</v>
      </c>
      <c r="AR470" s="242">
        <f t="shared" ca="1" si="1665"/>
        <v>3.6509467788317376</v>
      </c>
      <c r="AS470" s="242">
        <f t="shared" ca="1" si="1666"/>
        <v>3.8401995541893061</v>
      </c>
      <c r="AT470" s="242">
        <f t="shared" ca="1" si="1667"/>
        <v>3.8401995541893061</v>
      </c>
      <c r="AU470" s="242">
        <f t="shared" ca="1" si="1668"/>
        <v>3.8401995541893061</v>
      </c>
      <c r="AV470" s="242"/>
      <c r="AX470">
        <f t="shared" ca="1" si="1710"/>
        <v>2011</v>
      </c>
      <c r="AY470" s="12">
        <f t="shared" ca="1" si="1669"/>
        <v>0.95162224937944884</v>
      </c>
      <c r="AZ470" s="12">
        <f t="shared" ca="1" si="1670"/>
        <v>1.4302606241069173</v>
      </c>
      <c r="BA470" s="12">
        <f t="shared" ca="1" si="1671"/>
        <v>1.4936718929700241</v>
      </c>
      <c r="BB470" s="12">
        <f t="shared" ca="1" si="1672"/>
        <v>1.3984490977465154</v>
      </c>
      <c r="BC470" s="12">
        <f t="shared" ca="1" si="1673"/>
        <v>1.5135093257801526</v>
      </c>
      <c r="BE470">
        <f t="shared" ca="1" si="1711"/>
        <v>2011</v>
      </c>
      <c r="BF470" s="12">
        <f t="shared" ca="1" si="1674"/>
        <v>0.96674229759149122</v>
      </c>
      <c r="BG470" s="12">
        <f t="shared" ca="1" si="1675"/>
        <v>0.9730807443785825</v>
      </c>
      <c r="BH470" s="12">
        <f t="shared" ca="1" si="1676"/>
        <v>0.92428304027910912</v>
      </c>
      <c r="BI470" s="12">
        <f t="shared" ca="1" si="1677"/>
        <v>1.3717449217573028</v>
      </c>
      <c r="BJ470" s="12">
        <f t="shared" ca="1" si="1678"/>
        <v>0.88609547343703621</v>
      </c>
      <c r="BL470">
        <f t="shared" ca="1" si="1712"/>
        <v>2011</v>
      </c>
      <c r="BM470" s="12">
        <f t="shared" ca="1" si="1679"/>
        <v>1.0086546289469396</v>
      </c>
      <c r="BN470" s="12">
        <f t="shared" ca="1" si="1680"/>
        <v>1.3598315089474902</v>
      </c>
      <c r="BO470" s="12">
        <f t="shared" ca="1" si="1681"/>
        <v>1.4082859455809047</v>
      </c>
      <c r="BP470" s="12">
        <f t="shared" ca="1" si="1682"/>
        <v>1.4548813033808974</v>
      </c>
      <c r="BQ470" s="12">
        <f t="shared" ca="1" si="1683"/>
        <v>1.3540620645672725</v>
      </c>
      <c r="BS470">
        <f t="shared" ca="1" si="1713"/>
        <v>2011</v>
      </c>
      <c r="BT470" s="12">
        <f t="shared" ca="1" si="1684"/>
        <v>1.3528373602269059</v>
      </c>
      <c r="BU470" s="12">
        <f t="shared" ca="1" si="1685"/>
        <v>0.96989554533748967</v>
      </c>
      <c r="BV470" s="12">
        <f t="shared" ca="1" si="1686"/>
        <v>0.97069952852748198</v>
      </c>
      <c r="BW470" s="12">
        <f t="shared" ca="1" si="1687"/>
        <v>1.0601620426281966</v>
      </c>
      <c r="BX470" s="12">
        <f t="shared" ca="1" si="1688"/>
        <v>0.9664420543583836</v>
      </c>
      <c r="BZ470">
        <f t="shared" ca="1" si="1714"/>
        <v>2011</v>
      </c>
      <c r="CA470" s="12">
        <f t="shared" ca="1" si="1689"/>
        <v>1.3089077929914454</v>
      </c>
      <c r="CB470" s="12">
        <f t="shared" ca="1" si="1690"/>
        <v>1.0092116003543676</v>
      </c>
      <c r="CC470" s="12">
        <f t="shared" ca="1" si="1691"/>
        <v>1.0780491682309148</v>
      </c>
      <c r="CD470" s="12">
        <f t="shared" ca="1" si="1692"/>
        <v>0.92780316082911352</v>
      </c>
      <c r="CE470" s="12">
        <f t="shared" ca="1" si="1693"/>
        <v>1.1111090076504069</v>
      </c>
      <c r="CH470">
        <f t="shared" ca="1" si="1767"/>
        <v>2011</v>
      </c>
      <c r="CI470" s="12">
        <f t="shared" ca="1" si="1792"/>
        <v>1.5771980186064187</v>
      </c>
      <c r="CJ470" s="12">
        <f t="shared" ca="1" si="1793"/>
        <v>0.90779893365790765</v>
      </c>
      <c r="CK470" s="12">
        <f t="shared" ca="1" si="1794"/>
        <v>0.80780480476702177</v>
      </c>
      <c r="CL470" s="12">
        <f t="shared" ca="1" si="1795"/>
        <v>1.110272113582444</v>
      </c>
      <c r="CM470" s="12">
        <f t="shared" ca="1" si="1796"/>
        <v>0.57131298808827502</v>
      </c>
      <c r="CO470">
        <f t="shared" ca="1" si="1768"/>
        <v>2011</v>
      </c>
      <c r="CP470" s="12">
        <f t="shared" ca="1" si="1721"/>
        <v>1.0612405663448612</v>
      </c>
      <c r="CQ470" s="12">
        <f t="shared" ca="1" si="1722"/>
        <v>0.79760720562013432</v>
      </c>
      <c r="CR470" s="12">
        <f t="shared" ca="1" si="1723"/>
        <v>0.7463903847830381</v>
      </c>
      <c r="CS470" s="12">
        <f t="shared" ca="1" si="1769"/>
        <v>1.0910373161376803</v>
      </c>
      <c r="CT470" s="12">
        <f t="shared" ca="1" si="1770"/>
        <v>0.7009401723436689</v>
      </c>
      <c r="CV470">
        <f t="shared" ca="1" si="1797"/>
        <v>2011</v>
      </c>
      <c r="CW470" s="12">
        <f t="shared" ca="1" si="1762"/>
        <v>1.4054029498127953</v>
      </c>
      <c r="CX470" s="12">
        <f t="shared" ca="1" si="1763"/>
        <v>0.57055871424548321</v>
      </c>
      <c r="CY470" s="12">
        <f t="shared" ca="1" si="1764"/>
        <v>0.52401742200715928</v>
      </c>
      <c r="CZ470" s="12">
        <f t="shared" ca="1" si="1798"/>
        <v>0.74925376211763983</v>
      </c>
      <c r="DA470" s="12">
        <f t="shared" ca="1" si="1799"/>
        <v>0.47244406488297258</v>
      </c>
      <c r="DC470">
        <f t="shared" ca="1" si="1771"/>
        <v>2011</v>
      </c>
      <c r="DD470" s="12">
        <f t="shared" ca="1" si="1726"/>
        <v>1.2447791057084985</v>
      </c>
      <c r="DE470" s="12">
        <f t="shared" ca="1" si="1727"/>
        <v>0.92690987903044508</v>
      </c>
      <c r="DF470" s="12">
        <f t="shared" ca="1" si="1728"/>
        <v>0.82671808697169058</v>
      </c>
      <c r="DG470" s="12">
        <f t="shared" ca="1" si="1772"/>
        <v>1.1734682640205187</v>
      </c>
      <c r="DH470" s="12">
        <f t="shared" ca="1" si="1773"/>
        <v>0.66512707039032903</v>
      </c>
      <c r="DJ470">
        <f t="shared" ca="1" si="1774"/>
        <v>2011</v>
      </c>
      <c r="DK470" s="12">
        <f t="shared" ca="1" si="1731"/>
        <v>1.3923015466899538</v>
      </c>
      <c r="DL470" s="12">
        <f t="shared" ca="1" si="1732"/>
        <v>0.75920171844734641</v>
      </c>
      <c r="DM470" s="12">
        <f t="shared" ca="1" si="1733"/>
        <v>0.66550060255774524</v>
      </c>
      <c r="DN470" s="12">
        <f t="shared" ca="1" si="1775"/>
        <v>0.96348467384305403</v>
      </c>
      <c r="DO470" s="12">
        <f t="shared" ca="1" si="1776"/>
        <v>0.50057505086674359</v>
      </c>
      <c r="DQ470">
        <f t="shared" ca="1" si="1777"/>
        <v>2011</v>
      </c>
      <c r="DR470" s="12">
        <f t="shared" ref="DR470" ca="1" si="1820">IF($E470,OFFSET(AP$5,$D$438+$D470,0),"")*0.1</f>
        <v>0.91008377344254621</v>
      </c>
      <c r="DS470" s="12">
        <f t="shared" ref="DS470" ca="1" si="1821">IF($E470,OFFSET(BN$82,$D$438+$D470,0),"")</f>
        <v>9.1637404301757888E-2</v>
      </c>
      <c r="DT470" s="12">
        <f t="shared" ref="DT470" ca="1" si="1822">IF($E470,OFFSET(BN$156,$D$438+$D470,0),"")</f>
        <v>9.4486266142120717E-2</v>
      </c>
      <c r="DU470" s="12">
        <f t="shared" ref="DU470" ca="1" si="1823">IF($E470,OFFSET(BN$230,$D$438+$D470,0),"")</f>
        <v>9.8883423746851815E-2</v>
      </c>
      <c r="DV470" s="12">
        <f t="shared" ref="DV470" ca="1" si="1824">IF($E470,OFFSET(BN$305,$D$438+$D470,0),"")</f>
        <v>8.602481837727341E-2</v>
      </c>
      <c r="DX470">
        <f t="shared" ca="1" si="1780"/>
        <v>2011</v>
      </c>
      <c r="DY470" s="12">
        <f t="shared" ref="DY470" ca="1" si="1825">IF($E470,OFFSET(AQ$5,$D$438+$D470,0),"")</f>
        <v>1.0171704926669853</v>
      </c>
      <c r="DZ470" s="12">
        <f t="shared" ref="DZ470" ca="1" si="1826">IF($E470,OFFSET(BO$82,$D$438+$D470,0),"")</f>
        <v>0.75889507137407719</v>
      </c>
      <c r="EA470" s="12">
        <f t="shared" ref="EA470" ca="1" si="1827">IF($E470,OFFSET(BO$156,$D$438+$D470,0),"")</f>
        <v>0.72562073804956184</v>
      </c>
      <c r="EB470" s="12">
        <f t="shared" ref="EB470" ca="1" si="1828">IF($E470,OFFSET(BO$230,$D$438+$D470,0),"")</f>
        <v>0.87288172127891628</v>
      </c>
      <c r="EC470" s="12">
        <f t="shared" ref="EC470" ca="1" si="1829">IF($E470,OFFSET(BO$305,$D$438+$D470,0),"")</f>
        <v>0.61088855890062799</v>
      </c>
      <c r="EF470">
        <f t="shared" ca="1" si="1783"/>
        <v>2011</v>
      </c>
      <c r="EG470" s="12">
        <f t="shared" ca="1" si="1746"/>
        <v>1.5589216967946278</v>
      </c>
      <c r="EH470" s="12">
        <f t="shared" ca="1" si="1747"/>
        <v>0.71757633785665931</v>
      </c>
      <c r="EI470" s="12">
        <f t="shared" ca="1" si="1748"/>
        <v>0.59763906006289647</v>
      </c>
      <c r="EJ470" s="12">
        <f t="shared" ca="1" si="1784"/>
        <v>0.95050629847440526</v>
      </c>
      <c r="EK470" s="12">
        <f t="shared" ca="1" si="1785"/>
        <v>0.39725045225252303</v>
      </c>
      <c r="EM470">
        <f t="shared" ca="1" si="1786"/>
        <v>2011</v>
      </c>
      <c r="EN470" s="12">
        <f t="shared" ca="1" si="1751"/>
        <v>0.95337573878324722</v>
      </c>
      <c r="EO470" s="12">
        <f t="shared" ca="1" si="1752"/>
        <v>0.86820443090452015</v>
      </c>
      <c r="EP470" s="12">
        <f t="shared" ca="1" si="1753"/>
        <v>0.72930808088801191</v>
      </c>
      <c r="EQ470" s="12">
        <f t="shared" ca="1" si="1787"/>
        <v>1.1748023120334676</v>
      </c>
      <c r="ER470" s="12">
        <f t="shared" ca="1" si="1788"/>
        <v>0.53166428358217321</v>
      </c>
      <c r="EU470">
        <f t="shared" ca="1" si="1789"/>
        <v>2011</v>
      </c>
      <c r="EV470" s="12">
        <f t="shared" ca="1" si="1756"/>
        <v>2.0679778359813232</v>
      </c>
      <c r="EW470" s="12">
        <f t="shared" ca="1" si="1757"/>
        <v>0.63542618688990826</v>
      </c>
      <c r="EX470" s="12">
        <f t="shared" ca="1" si="1758"/>
        <v>0.48119289258101694</v>
      </c>
      <c r="EY470" s="12">
        <f t="shared" ca="1" si="1790"/>
        <v>0.9027988467635355</v>
      </c>
      <c r="EZ470" s="12">
        <f t="shared" ca="1" si="1791"/>
        <v>0.23637002928732004</v>
      </c>
    </row>
    <row r="471" spans="4:156" x14ac:dyDescent="0.2">
      <c r="D471" s="5">
        <f t="shared" si="1761"/>
        <v>27</v>
      </c>
      <c r="E471" t="b">
        <f t="shared" si="1703"/>
        <v>0</v>
      </c>
      <c r="G471" t="str">
        <f t="shared" ca="1" si="1639"/>
        <v/>
      </c>
      <c r="H471" s="12" t="str">
        <f t="shared" ca="1" si="1640"/>
        <v/>
      </c>
      <c r="I471" s="12" t="str">
        <f t="shared" ca="1" si="1641"/>
        <v/>
      </c>
      <c r="J471" s="12" t="str">
        <f t="shared" ca="1" si="1642"/>
        <v/>
      </c>
      <c r="K471" s="12" t="str">
        <f t="shared" ca="1" si="1643"/>
        <v/>
      </c>
      <c r="L471" s="12" t="str">
        <f t="shared" ca="1" si="1644"/>
        <v/>
      </c>
      <c r="N471" t="str">
        <f t="shared" ca="1" si="1704"/>
        <v/>
      </c>
      <c r="O471" s="12" t="str">
        <f t="shared" ca="1" si="1645"/>
        <v/>
      </c>
      <c r="P471" s="12" t="str">
        <f t="shared" ca="1" si="1646"/>
        <v/>
      </c>
      <c r="Q471" s="12" t="str">
        <f t="shared" ca="1" si="1647"/>
        <v/>
      </c>
      <c r="R471" s="12" t="str">
        <f t="shared" ca="1" si="1648"/>
        <v/>
      </c>
      <c r="S471" s="12" t="str">
        <f t="shared" ca="1" si="1649"/>
        <v/>
      </c>
      <c r="U471" t="str">
        <f t="shared" ca="1" si="1705"/>
        <v/>
      </c>
      <c r="V471" s="12" t="str">
        <f t="shared" ref="V471:V505" ca="1" si="1830">IF($E471,OFFSET(AH$5,$D$438+$D471,0),"")</f>
        <v/>
      </c>
      <c r="W471" s="12" t="str">
        <f t="shared" ref="W471:W505" ca="1" si="1831">IF($E471,OFFSET(BF$82,$D$438+$D471,0),"")</f>
        <v/>
      </c>
      <c r="X471" s="12" t="str">
        <f t="shared" ref="X471:X505" ca="1" si="1832">IF($E471,OFFSET(BF$156,$D$438+$D471,0),"")</f>
        <v/>
      </c>
      <c r="Y471" s="12" t="str">
        <f t="shared" ref="Y471:Y505" ca="1" si="1833">IF($E471,OFFSET(BF$230,$D$438+$D471,0),"")</f>
        <v/>
      </c>
      <c r="Z471" s="12" t="str">
        <f t="shared" ref="Z471:Z505" ca="1" si="1834">IF($E471,OFFSET(BF$305,$D$438+$D471,0),"")</f>
        <v/>
      </c>
      <c r="AB471" s="240" t="str">
        <f t="shared" ca="1" si="1706"/>
        <v/>
      </c>
      <c r="AC471" s="242" t="str">
        <f t="shared" ca="1" si="1800"/>
        <v/>
      </c>
      <c r="AD471" s="242" t="str">
        <f t="shared" ca="1" si="1801"/>
        <v/>
      </c>
      <c r="AE471" s="242" t="str">
        <f t="shared" ca="1" si="1802"/>
        <v/>
      </c>
      <c r="AF471" s="242" t="str">
        <f t="shared" ca="1" si="1803"/>
        <v/>
      </c>
      <c r="AG471" s="242" t="str">
        <f t="shared" ca="1" si="1804"/>
        <v/>
      </c>
      <c r="AH471" s="240"/>
      <c r="AI471" s="240" t="str">
        <f t="shared" ca="1" si="1707"/>
        <v/>
      </c>
      <c r="AJ471" s="242" t="str">
        <f t="shared" ca="1" si="1805"/>
        <v/>
      </c>
      <c r="AK471" s="242" t="str">
        <f t="shared" ca="1" si="1806"/>
        <v/>
      </c>
      <c r="AL471" s="242" t="str">
        <f t="shared" ca="1" si="1807"/>
        <v/>
      </c>
      <c r="AM471" s="242" t="str">
        <f t="shared" ca="1" si="1808"/>
        <v/>
      </c>
      <c r="AN471" s="242" t="str">
        <f t="shared" ca="1" si="1809"/>
        <v/>
      </c>
      <c r="AO471" s="240"/>
      <c r="AP471" s="240" t="str">
        <f t="shared" ca="1" si="1709"/>
        <v/>
      </c>
      <c r="AQ471" s="242" t="str">
        <f t="shared" ca="1" si="1664"/>
        <v/>
      </c>
      <c r="AR471" s="242" t="str">
        <f t="shared" ca="1" si="1665"/>
        <v/>
      </c>
      <c r="AS471" s="242" t="str">
        <f t="shared" ca="1" si="1666"/>
        <v/>
      </c>
      <c r="AT471" s="242" t="str">
        <f t="shared" ca="1" si="1667"/>
        <v/>
      </c>
      <c r="AU471" s="242" t="str">
        <f t="shared" ca="1" si="1668"/>
        <v/>
      </c>
      <c r="AV471" s="242"/>
      <c r="AX471" t="str">
        <f t="shared" ca="1" si="1710"/>
        <v/>
      </c>
      <c r="AY471" s="12" t="str">
        <f t="shared" ca="1" si="1669"/>
        <v/>
      </c>
      <c r="AZ471" s="12" t="str">
        <f t="shared" ca="1" si="1670"/>
        <v/>
      </c>
      <c r="BA471" s="12" t="str">
        <f t="shared" ca="1" si="1671"/>
        <v/>
      </c>
      <c r="BB471" s="12" t="str">
        <f t="shared" ca="1" si="1672"/>
        <v/>
      </c>
      <c r="BC471" s="12" t="str">
        <f t="shared" ca="1" si="1673"/>
        <v/>
      </c>
      <c r="BE471" t="str">
        <f t="shared" ca="1" si="1711"/>
        <v/>
      </c>
      <c r="BF471" s="12" t="str">
        <f t="shared" ca="1" si="1674"/>
        <v/>
      </c>
      <c r="BG471" s="12" t="str">
        <f t="shared" ca="1" si="1675"/>
        <v/>
      </c>
      <c r="BH471" s="12" t="str">
        <f t="shared" ca="1" si="1676"/>
        <v/>
      </c>
      <c r="BI471" s="12" t="str">
        <f t="shared" ca="1" si="1677"/>
        <v/>
      </c>
      <c r="BJ471" s="12" t="str">
        <f t="shared" ca="1" si="1678"/>
        <v/>
      </c>
      <c r="BL471" t="str">
        <f t="shared" ca="1" si="1712"/>
        <v/>
      </c>
      <c r="BM471" s="12" t="str">
        <f t="shared" ca="1" si="1679"/>
        <v/>
      </c>
      <c r="BN471" s="12" t="str">
        <f t="shared" ca="1" si="1680"/>
        <v/>
      </c>
      <c r="BO471" s="12" t="str">
        <f t="shared" ca="1" si="1681"/>
        <v/>
      </c>
      <c r="BP471" s="12" t="str">
        <f t="shared" ca="1" si="1682"/>
        <v/>
      </c>
      <c r="BQ471" s="12" t="str">
        <f t="shared" ca="1" si="1683"/>
        <v/>
      </c>
      <c r="BS471" t="str">
        <f t="shared" ca="1" si="1713"/>
        <v/>
      </c>
      <c r="BT471" s="12" t="str">
        <f t="shared" ca="1" si="1684"/>
        <v/>
      </c>
      <c r="BU471" s="12" t="str">
        <f t="shared" ca="1" si="1685"/>
        <v/>
      </c>
      <c r="BV471" s="12" t="str">
        <f t="shared" ca="1" si="1686"/>
        <v/>
      </c>
      <c r="BW471" s="12" t="str">
        <f t="shared" ca="1" si="1687"/>
        <v/>
      </c>
      <c r="BX471" s="12" t="str">
        <f t="shared" ca="1" si="1688"/>
        <v/>
      </c>
      <c r="BZ471" t="str">
        <f t="shared" ca="1" si="1714"/>
        <v/>
      </c>
      <c r="CA471" s="12" t="str">
        <f t="shared" ca="1" si="1689"/>
        <v/>
      </c>
      <c r="CB471" s="12" t="str">
        <f t="shared" ca="1" si="1690"/>
        <v/>
      </c>
      <c r="CC471" s="12" t="str">
        <f t="shared" ca="1" si="1691"/>
        <v/>
      </c>
      <c r="CD471" s="12" t="str">
        <f t="shared" ca="1" si="1692"/>
        <v/>
      </c>
      <c r="CE471" s="12" t="str">
        <f t="shared" ca="1" si="1693"/>
        <v/>
      </c>
      <c r="CH471" t="str">
        <f t="shared" ca="1" si="1767"/>
        <v/>
      </c>
      <c r="CI471" s="12" t="str">
        <f t="shared" ca="1" si="1792"/>
        <v/>
      </c>
      <c r="CJ471" s="12" t="str">
        <f t="shared" ca="1" si="1793"/>
        <v/>
      </c>
      <c r="CK471" s="12" t="str">
        <f t="shared" ca="1" si="1794"/>
        <v/>
      </c>
      <c r="CL471" s="12" t="str">
        <f t="shared" ca="1" si="1795"/>
        <v/>
      </c>
      <c r="CM471" s="12" t="str">
        <f t="shared" ca="1" si="1796"/>
        <v/>
      </c>
      <c r="CO471" t="str">
        <f t="shared" ca="1" si="1768"/>
        <v/>
      </c>
      <c r="CP471" s="12" t="str">
        <f t="shared" ca="1" si="1721"/>
        <v/>
      </c>
      <c r="CQ471" s="12" t="str">
        <f t="shared" ca="1" si="1722"/>
        <v/>
      </c>
      <c r="CR471" s="12" t="str">
        <f t="shared" ca="1" si="1723"/>
        <v/>
      </c>
      <c r="CS471" s="12" t="str">
        <f t="shared" ca="1" si="1769"/>
        <v/>
      </c>
      <c r="CT471" s="12" t="str">
        <f t="shared" ca="1" si="1770"/>
        <v/>
      </c>
      <c r="CV471" t="str">
        <f t="shared" ca="1" si="1797"/>
        <v/>
      </c>
      <c r="CW471" s="12" t="str">
        <f t="shared" ca="1" si="1762"/>
        <v/>
      </c>
      <c r="CX471" s="12" t="str">
        <f t="shared" ca="1" si="1763"/>
        <v/>
      </c>
      <c r="CY471" s="12" t="str">
        <f t="shared" ca="1" si="1764"/>
        <v/>
      </c>
      <c r="CZ471" s="12" t="str">
        <f t="shared" ca="1" si="1798"/>
        <v/>
      </c>
      <c r="DA471" s="12" t="str">
        <f t="shared" ca="1" si="1799"/>
        <v/>
      </c>
      <c r="DC471" t="str">
        <f t="shared" ca="1" si="1771"/>
        <v/>
      </c>
      <c r="DD471" s="12" t="str">
        <f t="shared" ca="1" si="1726"/>
        <v/>
      </c>
      <c r="DE471" s="12" t="str">
        <f t="shared" ca="1" si="1727"/>
        <v/>
      </c>
      <c r="DF471" s="12" t="str">
        <f t="shared" ca="1" si="1728"/>
        <v/>
      </c>
      <c r="DG471" s="12" t="str">
        <f t="shared" ca="1" si="1772"/>
        <v/>
      </c>
      <c r="DH471" s="12" t="str">
        <f t="shared" ca="1" si="1773"/>
        <v/>
      </c>
      <c r="DJ471" t="str">
        <f t="shared" ca="1" si="1774"/>
        <v/>
      </c>
      <c r="DK471" s="12" t="str">
        <f t="shared" ca="1" si="1731"/>
        <v/>
      </c>
      <c r="DL471" s="12" t="str">
        <f t="shared" ca="1" si="1732"/>
        <v/>
      </c>
      <c r="DM471" s="12" t="str">
        <f t="shared" ca="1" si="1733"/>
        <v/>
      </c>
      <c r="DN471" s="12" t="str">
        <f t="shared" ca="1" si="1775"/>
        <v/>
      </c>
      <c r="DO471" s="12" t="str">
        <f t="shared" ca="1" si="1776"/>
        <v/>
      </c>
      <c r="DQ471" t="str">
        <f t="shared" ca="1" si="1777"/>
        <v/>
      </c>
      <c r="DR471" s="12" t="str">
        <f t="shared" ref="DR471:DR502" ca="1" si="1835">IF($E471,OFFSET(AP$5,$D$438+$D471,0),"")</f>
        <v/>
      </c>
      <c r="DS471" s="12" t="str">
        <f t="shared" ca="1" si="1737"/>
        <v/>
      </c>
      <c r="DT471" s="12" t="str">
        <f t="shared" ca="1" si="1738"/>
        <v/>
      </c>
      <c r="DU471" s="12" t="str">
        <f t="shared" ca="1" si="1778"/>
        <v/>
      </c>
      <c r="DV471" s="12" t="str">
        <f t="shared" ca="1" si="1779"/>
        <v/>
      </c>
      <c r="DX471" t="str">
        <f t="shared" ca="1" si="1780"/>
        <v/>
      </c>
      <c r="DY471" s="12" t="str">
        <f t="shared" ca="1" si="1741"/>
        <v/>
      </c>
      <c r="DZ471" s="12" t="str">
        <f t="shared" ca="1" si="1742"/>
        <v/>
      </c>
      <c r="EA471" s="12" t="str">
        <f t="shared" ca="1" si="1743"/>
        <v/>
      </c>
      <c r="EB471" s="12" t="str">
        <f t="shared" ca="1" si="1781"/>
        <v/>
      </c>
      <c r="EC471" s="12" t="str">
        <f t="shared" ca="1" si="1782"/>
        <v/>
      </c>
      <c r="EF471" t="str">
        <f t="shared" ca="1" si="1783"/>
        <v/>
      </c>
      <c r="EG471" s="12" t="str">
        <f t="shared" ca="1" si="1746"/>
        <v/>
      </c>
      <c r="EH471" s="12" t="str">
        <f t="shared" ca="1" si="1747"/>
        <v/>
      </c>
      <c r="EI471" s="12" t="str">
        <f t="shared" ca="1" si="1748"/>
        <v/>
      </c>
      <c r="EJ471" s="12" t="str">
        <f t="shared" ca="1" si="1784"/>
        <v/>
      </c>
      <c r="EK471" s="12" t="str">
        <f t="shared" ca="1" si="1785"/>
        <v/>
      </c>
      <c r="EM471" t="str">
        <f t="shared" ca="1" si="1786"/>
        <v/>
      </c>
      <c r="EN471" s="12" t="str">
        <f t="shared" ca="1" si="1751"/>
        <v/>
      </c>
      <c r="EO471" s="12" t="str">
        <f t="shared" ca="1" si="1752"/>
        <v/>
      </c>
      <c r="EP471" s="12" t="str">
        <f t="shared" ca="1" si="1753"/>
        <v/>
      </c>
      <c r="EQ471" s="12" t="str">
        <f t="shared" ca="1" si="1787"/>
        <v/>
      </c>
      <c r="ER471" s="12" t="str">
        <f t="shared" ca="1" si="1788"/>
        <v/>
      </c>
      <c r="EU471" t="str">
        <f t="shared" ca="1" si="1789"/>
        <v/>
      </c>
      <c r="EV471" s="12" t="str">
        <f t="shared" ca="1" si="1756"/>
        <v/>
      </c>
      <c r="EW471" s="12" t="str">
        <f t="shared" ca="1" si="1757"/>
        <v/>
      </c>
      <c r="EX471" s="12" t="str">
        <f t="shared" ca="1" si="1758"/>
        <v/>
      </c>
      <c r="EY471" s="12" t="str">
        <f t="shared" ca="1" si="1790"/>
        <v/>
      </c>
      <c r="EZ471" s="12" t="str">
        <f t="shared" ca="1" si="1791"/>
        <v/>
      </c>
    </row>
    <row r="472" spans="4:156" x14ac:dyDescent="0.2">
      <c r="D472" s="5">
        <f t="shared" si="1761"/>
        <v>28</v>
      </c>
      <c r="E472" t="b">
        <f t="shared" si="1703"/>
        <v>0</v>
      </c>
      <c r="G472" t="str">
        <f t="shared" ca="1" si="1639"/>
        <v/>
      </c>
      <c r="H472" s="12" t="str">
        <f t="shared" ca="1" si="1640"/>
        <v/>
      </c>
      <c r="I472" s="12" t="str">
        <f t="shared" ca="1" si="1641"/>
        <v/>
      </c>
      <c r="J472" s="12" t="str">
        <f t="shared" ca="1" si="1642"/>
        <v/>
      </c>
      <c r="K472" s="12" t="str">
        <f t="shared" ca="1" si="1643"/>
        <v/>
      </c>
      <c r="L472" s="12" t="str">
        <f t="shared" ca="1" si="1644"/>
        <v/>
      </c>
      <c r="N472" t="str">
        <f t="shared" ca="1" si="1704"/>
        <v/>
      </c>
      <c r="O472" s="12" t="str">
        <f t="shared" ca="1" si="1645"/>
        <v/>
      </c>
      <c r="P472" s="12" t="str">
        <f t="shared" ca="1" si="1646"/>
        <v/>
      </c>
      <c r="Q472" s="12" t="str">
        <f t="shared" ca="1" si="1647"/>
        <v/>
      </c>
      <c r="R472" s="12" t="str">
        <f t="shared" ca="1" si="1648"/>
        <v/>
      </c>
      <c r="S472" s="12" t="str">
        <f t="shared" ca="1" si="1649"/>
        <v/>
      </c>
      <c r="U472" t="str">
        <f t="shared" ca="1" si="1705"/>
        <v/>
      </c>
      <c r="V472" s="12" t="str">
        <f t="shared" ca="1" si="1830"/>
        <v/>
      </c>
      <c r="W472" s="12" t="str">
        <f t="shared" ca="1" si="1831"/>
        <v/>
      </c>
      <c r="X472" s="12" t="str">
        <f t="shared" ca="1" si="1832"/>
        <v/>
      </c>
      <c r="Y472" s="12" t="str">
        <f t="shared" ca="1" si="1833"/>
        <v/>
      </c>
      <c r="Z472" s="12" t="str">
        <f t="shared" ca="1" si="1834"/>
        <v/>
      </c>
      <c r="AB472" s="240" t="str">
        <f t="shared" ca="1" si="1706"/>
        <v/>
      </c>
      <c r="AC472" s="242" t="str">
        <f t="shared" ca="1" si="1800"/>
        <v/>
      </c>
      <c r="AD472" s="242" t="str">
        <f t="shared" ca="1" si="1801"/>
        <v/>
      </c>
      <c r="AE472" s="242" t="str">
        <f t="shared" ca="1" si="1802"/>
        <v/>
      </c>
      <c r="AF472" s="242" t="str">
        <f t="shared" ca="1" si="1803"/>
        <v/>
      </c>
      <c r="AG472" s="242" t="str">
        <f t="shared" ca="1" si="1804"/>
        <v/>
      </c>
      <c r="AH472" s="240"/>
      <c r="AI472" s="240" t="str">
        <f t="shared" ca="1" si="1707"/>
        <v/>
      </c>
      <c r="AJ472" s="242" t="str">
        <f t="shared" ca="1" si="1805"/>
        <v/>
      </c>
      <c r="AK472" s="242" t="str">
        <f t="shared" ca="1" si="1806"/>
        <v/>
      </c>
      <c r="AL472" s="242" t="str">
        <f t="shared" ca="1" si="1807"/>
        <v/>
      </c>
      <c r="AM472" s="242" t="str">
        <f t="shared" ca="1" si="1808"/>
        <v/>
      </c>
      <c r="AN472" s="242" t="str">
        <f t="shared" ca="1" si="1809"/>
        <v/>
      </c>
      <c r="AO472" s="240"/>
      <c r="AP472" s="240" t="str">
        <f t="shared" ca="1" si="1709"/>
        <v/>
      </c>
      <c r="AQ472" s="242" t="str">
        <f t="shared" ca="1" si="1664"/>
        <v/>
      </c>
      <c r="AR472" s="242" t="str">
        <f t="shared" ca="1" si="1665"/>
        <v/>
      </c>
      <c r="AS472" s="242" t="str">
        <f t="shared" ca="1" si="1666"/>
        <v/>
      </c>
      <c r="AT472" s="242" t="str">
        <f t="shared" ca="1" si="1667"/>
        <v/>
      </c>
      <c r="AU472" s="242" t="str">
        <f t="shared" ca="1" si="1668"/>
        <v/>
      </c>
      <c r="AV472" s="242"/>
      <c r="AX472" t="str">
        <f t="shared" ca="1" si="1710"/>
        <v/>
      </c>
      <c r="AY472" s="12" t="str">
        <f t="shared" ca="1" si="1669"/>
        <v/>
      </c>
      <c r="AZ472" s="12" t="str">
        <f t="shared" ca="1" si="1670"/>
        <v/>
      </c>
      <c r="BA472" s="12" t="str">
        <f t="shared" ca="1" si="1671"/>
        <v/>
      </c>
      <c r="BB472" s="12" t="str">
        <f t="shared" ca="1" si="1672"/>
        <v/>
      </c>
      <c r="BC472" s="12" t="str">
        <f t="shared" ca="1" si="1673"/>
        <v/>
      </c>
      <c r="BE472" t="str">
        <f t="shared" ca="1" si="1711"/>
        <v/>
      </c>
      <c r="BF472" s="12" t="str">
        <f t="shared" ca="1" si="1674"/>
        <v/>
      </c>
      <c r="BG472" s="12" t="str">
        <f t="shared" ca="1" si="1675"/>
        <v/>
      </c>
      <c r="BH472" s="12" t="str">
        <f t="shared" ca="1" si="1676"/>
        <v/>
      </c>
      <c r="BI472" s="12" t="str">
        <f t="shared" ca="1" si="1677"/>
        <v/>
      </c>
      <c r="BJ472" s="12" t="str">
        <f t="shared" ca="1" si="1678"/>
        <v/>
      </c>
      <c r="BL472" t="str">
        <f t="shared" ca="1" si="1712"/>
        <v/>
      </c>
      <c r="BM472" s="12" t="str">
        <f t="shared" ca="1" si="1679"/>
        <v/>
      </c>
      <c r="BN472" s="12" t="str">
        <f t="shared" ca="1" si="1680"/>
        <v/>
      </c>
      <c r="BO472" s="12" t="str">
        <f t="shared" ca="1" si="1681"/>
        <v/>
      </c>
      <c r="BP472" s="12" t="str">
        <f t="shared" ca="1" si="1682"/>
        <v/>
      </c>
      <c r="BQ472" s="12" t="str">
        <f t="shared" ca="1" si="1683"/>
        <v/>
      </c>
      <c r="BS472" t="str">
        <f t="shared" ca="1" si="1713"/>
        <v/>
      </c>
      <c r="BT472" s="12" t="str">
        <f t="shared" ca="1" si="1684"/>
        <v/>
      </c>
      <c r="BU472" s="12" t="str">
        <f t="shared" ca="1" si="1685"/>
        <v/>
      </c>
      <c r="BV472" s="12" t="str">
        <f t="shared" ca="1" si="1686"/>
        <v/>
      </c>
      <c r="BW472" s="12" t="str">
        <f t="shared" ca="1" si="1687"/>
        <v/>
      </c>
      <c r="BX472" s="12" t="str">
        <f t="shared" ca="1" si="1688"/>
        <v/>
      </c>
      <c r="BZ472" t="str">
        <f t="shared" ca="1" si="1714"/>
        <v/>
      </c>
      <c r="CA472" s="12" t="str">
        <f t="shared" ca="1" si="1689"/>
        <v/>
      </c>
      <c r="CB472" s="12" t="str">
        <f t="shared" ca="1" si="1690"/>
        <v/>
      </c>
      <c r="CC472" s="12" t="str">
        <f t="shared" ca="1" si="1691"/>
        <v/>
      </c>
      <c r="CD472" s="12" t="str">
        <f t="shared" ca="1" si="1692"/>
        <v/>
      </c>
      <c r="CE472" s="12" t="str">
        <f t="shared" ca="1" si="1693"/>
        <v/>
      </c>
      <c r="CH472" t="str">
        <f t="shared" ca="1" si="1767"/>
        <v/>
      </c>
      <c r="CI472" s="12" t="str">
        <f t="shared" ca="1" si="1792"/>
        <v/>
      </c>
      <c r="CJ472" s="12" t="str">
        <f t="shared" ca="1" si="1793"/>
        <v/>
      </c>
      <c r="CK472" s="12" t="str">
        <f t="shared" ca="1" si="1794"/>
        <v/>
      </c>
      <c r="CL472" s="12" t="str">
        <f t="shared" ca="1" si="1795"/>
        <v/>
      </c>
      <c r="CM472" s="12" t="str">
        <f t="shared" ca="1" si="1796"/>
        <v/>
      </c>
      <c r="CO472" t="str">
        <f t="shared" ca="1" si="1768"/>
        <v/>
      </c>
      <c r="CP472" s="12" t="str">
        <f t="shared" ca="1" si="1721"/>
        <v/>
      </c>
      <c r="CQ472" s="12" t="str">
        <f t="shared" ca="1" si="1722"/>
        <v/>
      </c>
      <c r="CR472" s="12" t="str">
        <f t="shared" ca="1" si="1723"/>
        <v/>
      </c>
      <c r="CS472" s="12" t="str">
        <f t="shared" ca="1" si="1769"/>
        <v/>
      </c>
      <c r="CT472" s="12" t="str">
        <f t="shared" ca="1" si="1770"/>
        <v/>
      </c>
      <c r="CV472" t="str">
        <f t="shared" ca="1" si="1797"/>
        <v/>
      </c>
      <c r="CW472" s="12" t="str">
        <f t="shared" ca="1" si="1762"/>
        <v/>
      </c>
      <c r="CX472" s="12" t="str">
        <f t="shared" ca="1" si="1763"/>
        <v/>
      </c>
      <c r="CY472" s="12" t="str">
        <f t="shared" ca="1" si="1764"/>
        <v/>
      </c>
      <c r="CZ472" s="12" t="str">
        <f t="shared" ca="1" si="1798"/>
        <v/>
      </c>
      <c r="DA472" s="12" t="str">
        <f t="shared" ca="1" si="1799"/>
        <v/>
      </c>
      <c r="DC472" t="str">
        <f t="shared" ca="1" si="1771"/>
        <v/>
      </c>
      <c r="DD472" s="12" t="str">
        <f t="shared" ca="1" si="1726"/>
        <v/>
      </c>
      <c r="DE472" s="12" t="str">
        <f t="shared" ca="1" si="1727"/>
        <v/>
      </c>
      <c r="DF472" s="12" t="str">
        <f t="shared" ca="1" si="1728"/>
        <v/>
      </c>
      <c r="DG472" s="12" t="str">
        <f t="shared" ca="1" si="1772"/>
        <v/>
      </c>
      <c r="DH472" s="12" t="str">
        <f t="shared" ca="1" si="1773"/>
        <v/>
      </c>
      <c r="DJ472" t="str">
        <f t="shared" ca="1" si="1774"/>
        <v/>
      </c>
      <c r="DK472" s="12" t="str">
        <f t="shared" ca="1" si="1731"/>
        <v/>
      </c>
      <c r="DL472" s="12" t="str">
        <f t="shared" ca="1" si="1732"/>
        <v/>
      </c>
      <c r="DM472" s="12" t="str">
        <f t="shared" ca="1" si="1733"/>
        <v/>
      </c>
      <c r="DN472" s="12" t="str">
        <f t="shared" ca="1" si="1775"/>
        <v/>
      </c>
      <c r="DO472" s="12" t="str">
        <f t="shared" ca="1" si="1776"/>
        <v/>
      </c>
      <c r="DQ472" t="str">
        <f t="shared" ca="1" si="1777"/>
        <v/>
      </c>
      <c r="DR472" s="12" t="str">
        <f t="shared" ca="1" si="1835"/>
        <v/>
      </c>
      <c r="DS472" s="12" t="str">
        <f t="shared" ca="1" si="1737"/>
        <v/>
      </c>
      <c r="DT472" s="12" t="str">
        <f t="shared" ca="1" si="1738"/>
        <v/>
      </c>
      <c r="DU472" s="12" t="str">
        <f t="shared" ca="1" si="1778"/>
        <v/>
      </c>
      <c r="DV472" s="12" t="str">
        <f t="shared" ca="1" si="1779"/>
        <v/>
      </c>
      <c r="DX472" t="str">
        <f t="shared" ca="1" si="1780"/>
        <v/>
      </c>
      <c r="DY472" s="12" t="str">
        <f t="shared" ca="1" si="1741"/>
        <v/>
      </c>
      <c r="DZ472" s="12" t="str">
        <f t="shared" ca="1" si="1742"/>
        <v/>
      </c>
      <c r="EA472" s="12" t="str">
        <f t="shared" ca="1" si="1743"/>
        <v/>
      </c>
      <c r="EB472" s="12" t="str">
        <f t="shared" ca="1" si="1781"/>
        <v/>
      </c>
      <c r="EC472" s="12" t="str">
        <f t="shared" ca="1" si="1782"/>
        <v/>
      </c>
      <c r="EF472" t="str">
        <f t="shared" ca="1" si="1783"/>
        <v/>
      </c>
      <c r="EG472" s="12" t="str">
        <f t="shared" ca="1" si="1746"/>
        <v/>
      </c>
      <c r="EH472" s="12" t="str">
        <f t="shared" ca="1" si="1747"/>
        <v/>
      </c>
      <c r="EI472" s="12" t="str">
        <f t="shared" ca="1" si="1748"/>
        <v/>
      </c>
      <c r="EJ472" s="12" t="str">
        <f t="shared" ca="1" si="1784"/>
        <v/>
      </c>
      <c r="EK472" s="12" t="str">
        <f t="shared" ca="1" si="1785"/>
        <v/>
      </c>
      <c r="EM472" t="str">
        <f t="shared" ca="1" si="1786"/>
        <v/>
      </c>
      <c r="EN472" s="12" t="str">
        <f t="shared" ca="1" si="1751"/>
        <v/>
      </c>
      <c r="EO472" s="12" t="str">
        <f t="shared" ca="1" si="1752"/>
        <v/>
      </c>
      <c r="EP472" s="12" t="str">
        <f t="shared" ca="1" si="1753"/>
        <v/>
      </c>
      <c r="EQ472" s="12" t="str">
        <f t="shared" ca="1" si="1787"/>
        <v/>
      </c>
      <c r="ER472" s="12" t="str">
        <f t="shared" ca="1" si="1788"/>
        <v/>
      </c>
      <c r="EU472" t="str">
        <f t="shared" ca="1" si="1789"/>
        <v/>
      </c>
      <c r="EV472" s="12" t="str">
        <f t="shared" ca="1" si="1756"/>
        <v/>
      </c>
      <c r="EW472" s="12" t="str">
        <f t="shared" ca="1" si="1757"/>
        <v/>
      </c>
      <c r="EX472" s="12" t="str">
        <f t="shared" ca="1" si="1758"/>
        <v/>
      </c>
      <c r="EY472" s="12" t="str">
        <f t="shared" ca="1" si="1790"/>
        <v/>
      </c>
      <c r="EZ472" s="12" t="str">
        <f t="shared" ca="1" si="1791"/>
        <v/>
      </c>
    </row>
    <row r="473" spans="4:156" x14ac:dyDescent="0.2">
      <c r="D473" s="5">
        <f t="shared" si="1761"/>
        <v>29</v>
      </c>
      <c r="E473" t="b">
        <f t="shared" si="1703"/>
        <v>0</v>
      </c>
      <c r="G473" t="str">
        <f t="shared" ca="1" si="1639"/>
        <v/>
      </c>
      <c r="H473" s="12" t="str">
        <f t="shared" ca="1" si="1640"/>
        <v/>
      </c>
      <c r="I473" s="12" t="str">
        <f t="shared" ca="1" si="1641"/>
        <v/>
      </c>
      <c r="J473" s="12" t="str">
        <f t="shared" ca="1" si="1642"/>
        <v/>
      </c>
      <c r="K473" s="12" t="str">
        <f t="shared" ca="1" si="1643"/>
        <v/>
      </c>
      <c r="L473" s="12" t="str">
        <f t="shared" ca="1" si="1644"/>
        <v/>
      </c>
      <c r="N473" t="str">
        <f t="shared" ca="1" si="1704"/>
        <v/>
      </c>
      <c r="O473" s="12" t="str">
        <f t="shared" ca="1" si="1645"/>
        <v/>
      </c>
      <c r="P473" s="12" t="str">
        <f t="shared" ca="1" si="1646"/>
        <v/>
      </c>
      <c r="Q473" s="12" t="str">
        <f t="shared" ca="1" si="1647"/>
        <v/>
      </c>
      <c r="R473" s="12" t="str">
        <f t="shared" ca="1" si="1648"/>
        <v/>
      </c>
      <c r="S473" s="12" t="str">
        <f t="shared" ca="1" si="1649"/>
        <v/>
      </c>
      <c r="U473" t="str">
        <f t="shared" ca="1" si="1705"/>
        <v/>
      </c>
      <c r="V473" s="12" t="str">
        <f t="shared" ca="1" si="1830"/>
        <v/>
      </c>
      <c r="W473" s="12" t="str">
        <f t="shared" ca="1" si="1831"/>
        <v/>
      </c>
      <c r="X473" s="12" t="str">
        <f t="shared" ca="1" si="1832"/>
        <v/>
      </c>
      <c r="Y473" s="12" t="str">
        <f t="shared" ca="1" si="1833"/>
        <v/>
      </c>
      <c r="Z473" s="12" t="str">
        <f t="shared" ca="1" si="1834"/>
        <v/>
      </c>
      <c r="AB473" s="240" t="str">
        <f t="shared" ca="1" si="1706"/>
        <v/>
      </c>
      <c r="AC473" s="242" t="str">
        <f t="shared" ca="1" si="1800"/>
        <v/>
      </c>
      <c r="AD473" s="242" t="str">
        <f t="shared" ca="1" si="1801"/>
        <v/>
      </c>
      <c r="AE473" s="242" t="str">
        <f t="shared" ca="1" si="1802"/>
        <v/>
      </c>
      <c r="AF473" s="242" t="str">
        <f t="shared" ca="1" si="1803"/>
        <v/>
      </c>
      <c r="AG473" s="242" t="str">
        <f t="shared" ca="1" si="1804"/>
        <v/>
      </c>
      <c r="AH473" s="240"/>
      <c r="AI473" s="240" t="str">
        <f t="shared" ca="1" si="1707"/>
        <v/>
      </c>
      <c r="AJ473" s="242" t="str">
        <f t="shared" ca="1" si="1805"/>
        <v/>
      </c>
      <c r="AK473" s="242" t="str">
        <f t="shared" ca="1" si="1806"/>
        <v/>
      </c>
      <c r="AL473" s="242" t="str">
        <f t="shared" ca="1" si="1807"/>
        <v/>
      </c>
      <c r="AM473" s="242" t="str">
        <f t="shared" ca="1" si="1808"/>
        <v/>
      </c>
      <c r="AN473" s="242" t="str">
        <f t="shared" ca="1" si="1809"/>
        <v/>
      </c>
      <c r="AO473" s="240"/>
      <c r="AP473" s="240" t="str">
        <f t="shared" ca="1" si="1709"/>
        <v/>
      </c>
      <c r="AQ473" s="242" t="str">
        <f t="shared" ca="1" si="1664"/>
        <v/>
      </c>
      <c r="AR473" s="242" t="str">
        <f t="shared" ca="1" si="1665"/>
        <v/>
      </c>
      <c r="AS473" s="242" t="str">
        <f t="shared" ca="1" si="1666"/>
        <v/>
      </c>
      <c r="AT473" s="242" t="str">
        <f t="shared" ca="1" si="1667"/>
        <v/>
      </c>
      <c r="AU473" s="242" t="str">
        <f t="shared" ca="1" si="1668"/>
        <v/>
      </c>
      <c r="AV473" s="242"/>
      <c r="AX473" t="str">
        <f t="shared" ca="1" si="1710"/>
        <v/>
      </c>
      <c r="AY473" s="12" t="str">
        <f t="shared" ca="1" si="1669"/>
        <v/>
      </c>
      <c r="AZ473" s="12" t="str">
        <f t="shared" ca="1" si="1670"/>
        <v/>
      </c>
      <c r="BA473" s="12" t="str">
        <f t="shared" ca="1" si="1671"/>
        <v/>
      </c>
      <c r="BB473" s="12" t="str">
        <f t="shared" ca="1" si="1672"/>
        <v/>
      </c>
      <c r="BC473" s="12" t="str">
        <f t="shared" ca="1" si="1673"/>
        <v/>
      </c>
      <c r="BE473" t="str">
        <f t="shared" ca="1" si="1711"/>
        <v/>
      </c>
      <c r="BF473" s="12" t="str">
        <f t="shared" ca="1" si="1674"/>
        <v/>
      </c>
      <c r="BG473" s="12" t="str">
        <f t="shared" ca="1" si="1675"/>
        <v/>
      </c>
      <c r="BH473" s="12" t="str">
        <f t="shared" ca="1" si="1676"/>
        <v/>
      </c>
      <c r="BI473" s="12" t="str">
        <f t="shared" ca="1" si="1677"/>
        <v/>
      </c>
      <c r="BJ473" s="12" t="str">
        <f t="shared" ca="1" si="1678"/>
        <v/>
      </c>
      <c r="BL473" t="str">
        <f t="shared" ca="1" si="1712"/>
        <v/>
      </c>
      <c r="BM473" s="12" t="str">
        <f t="shared" ca="1" si="1679"/>
        <v/>
      </c>
      <c r="BN473" s="12" t="str">
        <f t="shared" ca="1" si="1680"/>
        <v/>
      </c>
      <c r="BO473" s="12" t="str">
        <f t="shared" ca="1" si="1681"/>
        <v/>
      </c>
      <c r="BP473" s="12" t="str">
        <f t="shared" ca="1" si="1682"/>
        <v/>
      </c>
      <c r="BQ473" s="12" t="str">
        <f t="shared" ca="1" si="1683"/>
        <v/>
      </c>
      <c r="BS473" t="str">
        <f t="shared" ca="1" si="1713"/>
        <v/>
      </c>
      <c r="BT473" s="12" t="str">
        <f t="shared" ca="1" si="1684"/>
        <v/>
      </c>
      <c r="BU473" s="12" t="str">
        <f t="shared" ca="1" si="1685"/>
        <v/>
      </c>
      <c r="BV473" s="12" t="str">
        <f t="shared" ca="1" si="1686"/>
        <v/>
      </c>
      <c r="BW473" s="12" t="str">
        <f t="shared" ca="1" si="1687"/>
        <v/>
      </c>
      <c r="BX473" s="12" t="str">
        <f t="shared" ca="1" si="1688"/>
        <v/>
      </c>
      <c r="BZ473" t="str">
        <f t="shared" ca="1" si="1714"/>
        <v/>
      </c>
      <c r="CA473" s="12" t="str">
        <f t="shared" ca="1" si="1689"/>
        <v/>
      </c>
      <c r="CB473" s="12" t="str">
        <f t="shared" ca="1" si="1690"/>
        <v/>
      </c>
      <c r="CC473" s="12" t="str">
        <f t="shared" ca="1" si="1691"/>
        <v/>
      </c>
      <c r="CD473" s="12" t="str">
        <f t="shared" ca="1" si="1692"/>
        <v/>
      </c>
      <c r="CE473" s="12" t="str">
        <f t="shared" ca="1" si="1693"/>
        <v/>
      </c>
      <c r="CH473" t="str">
        <f t="shared" ca="1" si="1767"/>
        <v/>
      </c>
      <c r="CI473" s="12" t="str">
        <f t="shared" ca="1" si="1792"/>
        <v/>
      </c>
      <c r="CJ473" s="12" t="str">
        <f t="shared" ca="1" si="1793"/>
        <v/>
      </c>
      <c r="CK473" s="12" t="str">
        <f t="shared" ca="1" si="1794"/>
        <v/>
      </c>
      <c r="CL473" s="12" t="str">
        <f t="shared" ca="1" si="1795"/>
        <v/>
      </c>
      <c r="CM473" s="12" t="str">
        <f t="shared" ca="1" si="1796"/>
        <v/>
      </c>
      <c r="CO473" t="str">
        <f t="shared" ca="1" si="1768"/>
        <v/>
      </c>
      <c r="CP473" s="12" t="str">
        <f t="shared" ca="1" si="1721"/>
        <v/>
      </c>
      <c r="CQ473" s="12" t="str">
        <f t="shared" ca="1" si="1722"/>
        <v/>
      </c>
      <c r="CR473" s="12" t="str">
        <f t="shared" ca="1" si="1723"/>
        <v/>
      </c>
      <c r="CS473" s="12" t="str">
        <f t="shared" ca="1" si="1769"/>
        <v/>
      </c>
      <c r="CT473" s="12" t="str">
        <f t="shared" ca="1" si="1770"/>
        <v/>
      </c>
      <c r="CV473" t="str">
        <f t="shared" ca="1" si="1797"/>
        <v/>
      </c>
      <c r="CW473" s="12" t="str">
        <f t="shared" ca="1" si="1762"/>
        <v/>
      </c>
      <c r="CX473" s="12" t="str">
        <f t="shared" ca="1" si="1763"/>
        <v/>
      </c>
      <c r="CY473" s="12" t="str">
        <f t="shared" ca="1" si="1764"/>
        <v/>
      </c>
      <c r="CZ473" s="12" t="str">
        <f t="shared" ca="1" si="1798"/>
        <v/>
      </c>
      <c r="DA473" s="12" t="str">
        <f t="shared" ca="1" si="1799"/>
        <v/>
      </c>
      <c r="DC473" t="str">
        <f t="shared" ca="1" si="1771"/>
        <v/>
      </c>
      <c r="DD473" s="12" t="str">
        <f t="shared" ca="1" si="1726"/>
        <v/>
      </c>
      <c r="DE473" s="12" t="str">
        <f t="shared" ca="1" si="1727"/>
        <v/>
      </c>
      <c r="DF473" s="12" t="str">
        <f t="shared" ca="1" si="1728"/>
        <v/>
      </c>
      <c r="DG473" s="12" t="str">
        <f t="shared" ca="1" si="1772"/>
        <v/>
      </c>
      <c r="DH473" s="12" t="str">
        <f t="shared" ca="1" si="1773"/>
        <v/>
      </c>
      <c r="DJ473" t="str">
        <f t="shared" ca="1" si="1774"/>
        <v/>
      </c>
      <c r="DK473" s="12" t="str">
        <f t="shared" ca="1" si="1731"/>
        <v/>
      </c>
      <c r="DL473" s="12" t="str">
        <f t="shared" ca="1" si="1732"/>
        <v/>
      </c>
      <c r="DM473" s="12" t="str">
        <f t="shared" ca="1" si="1733"/>
        <v/>
      </c>
      <c r="DN473" s="12" t="str">
        <f t="shared" ca="1" si="1775"/>
        <v/>
      </c>
      <c r="DO473" s="12" t="str">
        <f t="shared" ca="1" si="1776"/>
        <v/>
      </c>
      <c r="DQ473" t="str">
        <f t="shared" ca="1" si="1777"/>
        <v/>
      </c>
      <c r="DR473" s="12" t="str">
        <f t="shared" ca="1" si="1835"/>
        <v/>
      </c>
      <c r="DS473" s="12" t="str">
        <f t="shared" ca="1" si="1737"/>
        <v/>
      </c>
      <c r="DT473" s="12" t="str">
        <f t="shared" ca="1" si="1738"/>
        <v/>
      </c>
      <c r="DU473" s="12" t="str">
        <f t="shared" ca="1" si="1778"/>
        <v/>
      </c>
      <c r="DV473" s="12" t="str">
        <f t="shared" ca="1" si="1779"/>
        <v/>
      </c>
      <c r="DX473" t="str">
        <f t="shared" ca="1" si="1780"/>
        <v/>
      </c>
      <c r="DY473" s="12" t="str">
        <f t="shared" ca="1" si="1741"/>
        <v/>
      </c>
      <c r="DZ473" s="12" t="str">
        <f t="shared" ca="1" si="1742"/>
        <v/>
      </c>
      <c r="EA473" s="12" t="str">
        <f t="shared" ca="1" si="1743"/>
        <v/>
      </c>
      <c r="EB473" s="12" t="str">
        <f t="shared" ca="1" si="1781"/>
        <v/>
      </c>
      <c r="EC473" s="12" t="str">
        <f t="shared" ca="1" si="1782"/>
        <v/>
      </c>
      <c r="EF473" t="str">
        <f t="shared" ca="1" si="1783"/>
        <v/>
      </c>
      <c r="EG473" s="12" t="str">
        <f t="shared" ca="1" si="1746"/>
        <v/>
      </c>
      <c r="EH473" s="12" t="str">
        <f t="shared" ca="1" si="1747"/>
        <v/>
      </c>
      <c r="EI473" s="12" t="str">
        <f t="shared" ca="1" si="1748"/>
        <v/>
      </c>
      <c r="EJ473" s="12" t="str">
        <f t="shared" ca="1" si="1784"/>
        <v/>
      </c>
      <c r="EK473" s="12" t="str">
        <f t="shared" ca="1" si="1785"/>
        <v/>
      </c>
      <c r="EM473" t="str">
        <f t="shared" ca="1" si="1786"/>
        <v/>
      </c>
      <c r="EN473" s="12" t="str">
        <f t="shared" ca="1" si="1751"/>
        <v/>
      </c>
      <c r="EO473" s="12" t="str">
        <f t="shared" ca="1" si="1752"/>
        <v/>
      </c>
      <c r="EP473" s="12" t="str">
        <f t="shared" ca="1" si="1753"/>
        <v/>
      </c>
      <c r="EQ473" s="12" t="str">
        <f t="shared" ca="1" si="1787"/>
        <v/>
      </c>
      <c r="ER473" s="12" t="str">
        <f t="shared" ca="1" si="1788"/>
        <v/>
      </c>
      <c r="EU473" t="str">
        <f t="shared" ca="1" si="1789"/>
        <v/>
      </c>
      <c r="EV473" s="12" t="str">
        <f t="shared" ca="1" si="1756"/>
        <v/>
      </c>
      <c r="EW473" s="12" t="str">
        <f t="shared" ca="1" si="1757"/>
        <v/>
      </c>
      <c r="EX473" s="12" t="str">
        <f t="shared" ca="1" si="1758"/>
        <v/>
      </c>
      <c r="EY473" s="12" t="str">
        <f t="shared" ca="1" si="1790"/>
        <v/>
      </c>
      <c r="EZ473" s="12" t="str">
        <f t="shared" ca="1" si="1791"/>
        <v/>
      </c>
    </row>
    <row r="474" spans="4:156" x14ac:dyDescent="0.2">
      <c r="D474" s="5">
        <f t="shared" si="1761"/>
        <v>30</v>
      </c>
      <c r="E474" t="b">
        <f t="shared" si="1703"/>
        <v>0</v>
      </c>
      <c r="G474" t="str">
        <f t="shared" ca="1" si="1639"/>
        <v/>
      </c>
      <c r="H474" s="12" t="str">
        <f t="shared" ca="1" si="1640"/>
        <v/>
      </c>
      <c r="I474" s="12" t="str">
        <f t="shared" ca="1" si="1641"/>
        <v/>
      </c>
      <c r="J474" s="12" t="str">
        <f t="shared" ca="1" si="1642"/>
        <v/>
      </c>
      <c r="K474" s="12" t="str">
        <f t="shared" ca="1" si="1643"/>
        <v/>
      </c>
      <c r="L474" s="12" t="str">
        <f t="shared" ca="1" si="1644"/>
        <v/>
      </c>
      <c r="N474" t="str">
        <f t="shared" ca="1" si="1704"/>
        <v/>
      </c>
      <c r="O474" s="12" t="str">
        <f t="shared" ca="1" si="1645"/>
        <v/>
      </c>
      <c r="P474" s="12" t="str">
        <f t="shared" ca="1" si="1646"/>
        <v/>
      </c>
      <c r="Q474" s="12" t="str">
        <f t="shared" ca="1" si="1647"/>
        <v/>
      </c>
      <c r="R474" s="12" t="str">
        <f t="shared" ca="1" si="1648"/>
        <v/>
      </c>
      <c r="S474" s="12" t="str">
        <f t="shared" ca="1" si="1649"/>
        <v/>
      </c>
      <c r="U474" t="str">
        <f t="shared" ca="1" si="1705"/>
        <v/>
      </c>
      <c r="V474" s="12" t="str">
        <f t="shared" ca="1" si="1830"/>
        <v/>
      </c>
      <c r="W474" s="12" t="str">
        <f t="shared" ca="1" si="1831"/>
        <v/>
      </c>
      <c r="X474" s="12" t="str">
        <f t="shared" ca="1" si="1832"/>
        <v/>
      </c>
      <c r="Y474" s="12" t="str">
        <f t="shared" ca="1" si="1833"/>
        <v/>
      </c>
      <c r="Z474" s="12" t="str">
        <f t="shared" ca="1" si="1834"/>
        <v/>
      </c>
      <c r="AB474" s="240" t="str">
        <f t="shared" ca="1" si="1706"/>
        <v/>
      </c>
      <c r="AC474" s="242" t="str">
        <f t="shared" ca="1" si="1800"/>
        <v/>
      </c>
      <c r="AD474" s="242" t="str">
        <f t="shared" ca="1" si="1801"/>
        <v/>
      </c>
      <c r="AE474" s="242" t="str">
        <f t="shared" ca="1" si="1802"/>
        <v/>
      </c>
      <c r="AF474" s="242" t="str">
        <f t="shared" ca="1" si="1803"/>
        <v/>
      </c>
      <c r="AG474" s="242" t="str">
        <f t="shared" ca="1" si="1804"/>
        <v/>
      </c>
      <c r="AH474" s="240"/>
      <c r="AI474" s="240" t="str">
        <f t="shared" ca="1" si="1707"/>
        <v/>
      </c>
      <c r="AJ474" s="242" t="str">
        <f t="shared" ca="1" si="1805"/>
        <v/>
      </c>
      <c r="AK474" s="242" t="str">
        <f t="shared" ca="1" si="1806"/>
        <v/>
      </c>
      <c r="AL474" s="242" t="str">
        <f t="shared" ca="1" si="1807"/>
        <v/>
      </c>
      <c r="AM474" s="242" t="str">
        <f t="shared" ca="1" si="1808"/>
        <v/>
      </c>
      <c r="AN474" s="242" t="str">
        <f t="shared" ca="1" si="1809"/>
        <v/>
      </c>
      <c r="AO474" s="240"/>
      <c r="AP474" s="240" t="str">
        <f t="shared" ca="1" si="1709"/>
        <v/>
      </c>
      <c r="AQ474" s="242" t="str">
        <f t="shared" ca="1" si="1664"/>
        <v/>
      </c>
      <c r="AR474" s="242" t="str">
        <f t="shared" ca="1" si="1665"/>
        <v/>
      </c>
      <c r="AS474" s="242" t="str">
        <f t="shared" ca="1" si="1666"/>
        <v/>
      </c>
      <c r="AT474" s="242" t="str">
        <f t="shared" ca="1" si="1667"/>
        <v/>
      </c>
      <c r="AU474" s="242" t="str">
        <f t="shared" ca="1" si="1668"/>
        <v/>
      </c>
      <c r="AV474" s="242"/>
      <c r="AX474" t="str">
        <f t="shared" ca="1" si="1710"/>
        <v/>
      </c>
      <c r="AY474" s="12" t="str">
        <f t="shared" ca="1" si="1669"/>
        <v/>
      </c>
      <c r="AZ474" s="12" t="str">
        <f t="shared" ca="1" si="1670"/>
        <v/>
      </c>
      <c r="BA474" s="12" t="str">
        <f t="shared" ca="1" si="1671"/>
        <v/>
      </c>
      <c r="BB474" s="12" t="str">
        <f t="shared" ca="1" si="1672"/>
        <v/>
      </c>
      <c r="BC474" s="12" t="str">
        <f t="shared" ca="1" si="1673"/>
        <v/>
      </c>
      <c r="BE474" t="str">
        <f t="shared" ca="1" si="1711"/>
        <v/>
      </c>
      <c r="BF474" s="12" t="str">
        <f t="shared" ca="1" si="1674"/>
        <v/>
      </c>
      <c r="BG474" s="12" t="str">
        <f t="shared" ca="1" si="1675"/>
        <v/>
      </c>
      <c r="BH474" s="12" t="str">
        <f t="shared" ca="1" si="1676"/>
        <v/>
      </c>
      <c r="BI474" s="12" t="str">
        <f t="shared" ca="1" si="1677"/>
        <v/>
      </c>
      <c r="BJ474" s="12" t="str">
        <f t="shared" ca="1" si="1678"/>
        <v/>
      </c>
      <c r="BL474" t="str">
        <f t="shared" ca="1" si="1712"/>
        <v/>
      </c>
      <c r="BM474" s="12" t="str">
        <f t="shared" ca="1" si="1679"/>
        <v/>
      </c>
      <c r="BN474" s="12" t="str">
        <f t="shared" ca="1" si="1680"/>
        <v/>
      </c>
      <c r="BO474" s="12" t="str">
        <f t="shared" ca="1" si="1681"/>
        <v/>
      </c>
      <c r="BP474" s="12" t="str">
        <f t="shared" ca="1" si="1682"/>
        <v/>
      </c>
      <c r="BQ474" s="12" t="str">
        <f t="shared" ca="1" si="1683"/>
        <v/>
      </c>
      <c r="BS474" t="str">
        <f t="shared" ca="1" si="1713"/>
        <v/>
      </c>
      <c r="BT474" s="12" t="str">
        <f t="shared" ca="1" si="1684"/>
        <v/>
      </c>
      <c r="BU474" s="12" t="str">
        <f t="shared" ca="1" si="1685"/>
        <v/>
      </c>
      <c r="BV474" s="12" t="str">
        <f t="shared" ca="1" si="1686"/>
        <v/>
      </c>
      <c r="BW474" s="12" t="str">
        <f t="shared" ca="1" si="1687"/>
        <v/>
      </c>
      <c r="BX474" s="12" t="str">
        <f t="shared" ca="1" si="1688"/>
        <v/>
      </c>
      <c r="BZ474" t="str">
        <f t="shared" ca="1" si="1714"/>
        <v/>
      </c>
      <c r="CA474" s="12" t="str">
        <f t="shared" ca="1" si="1689"/>
        <v/>
      </c>
      <c r="CB474" s="12" t="str">
        <f t="shared" ca="1" si="1690"/>
        <v/>
      </c>
      <c r="CC474" s="12" t="str">
        <f t="shared" ca="1" si="1691"/>
        <v/>
      </c>
      <c r="CD474" s="12" t="str">
        <f t="shared" ca="1" si="1692"/>
        <v/>
      </c>
      <c r="CE474" s="12" t="str">
        <f t="shared" ca="1" si="1693"/>
        <v/>
      </c>
      <c r="CH474" t="str">
        <f t="shared" ca="1" si="1767"/>
        <v/>
      </c>
      <c r="CI474" s="12" t="str">
        <f t="shared" ca="1" si="1792"/>
        <v/>
      </c>
      <c r="CJ474" s="12" t="str">
        <f t="shared" ca="1" si="1793"/>
        <v/>
      </c>
      <c r="CK474" s="12" t="str">
        <f t="shared" ca="1" si="1794"/>
        <v/>
      </c>
      <c r="CL474" s="12" t="str">
        <f t="shared" ca="1" si="1795"/>
        <v/>
      </c>
      <c r="CM474" s="12" t="str">
        <f t="shared" ca="1" si="1796"/>
        <v/>
      </c>
      <c r="CO474" t="str">
        <f t="shared" ca="1" si="1768"/>
        <v/>
      </c>
      <c r="CP474" s="12" t="str">
        <f t="shared" ca="1" si="1721"/>
        <v/>
      </c>
      <c r="CQ474" s="12" t="str">
        <f t="shared" ca="1" si="1722"/>
        <v/>
      </c>
      <c r="CR474" s="12" t="str">
        <f t="shared" ca="1" si="1723"/>
        <v/>
      </c>
      <c r="CS474" s="12" t="str">
        <f t="shared" ca="1" si="1769"/>
        <v/>
      </c>
      <c r="CT474" s="12" t="str">
        <f t="shared" ca="1" si="1770"/>
        <v/>
      </c>
      <c r="CV474" t="str">
        <f t="shared" ca="1" si="1797"/>
        <v/>
      </c>
      <c r="CW474" s="12" t="str">
        <f t="shared" ca="1" si="1762"/>
        <v/>
      </c>
      <c r="CX474" s="12" t="str">
        <f t="shared" ca="1" si="1763"/>
        <v/>
      </c>
      <c r="CY474" s="12" t="str">
        <f t="shared" ca="1" si="1764"/>
        <v/>
      </c>
      <c r="CZ474" s="12" t="str">
        <f t="shared" ca="1" si="1798"/>
        <v/>
      </c>
      <c r="DA474" s="12" t="str">
        <f t="shared" ca="1" si="1799"/>
        <v/>
      </c>
      <c r="DC474" t="str">
        <f t="shared" ca="1" si="1771"/>
        <v/>
      </c>
      <c r="DD474" s="12" t="str">
        <f t="shared" ca="1" si="1726"/>
        <v/>
      </c>
      <c r="DE474" s="12" t="str">
        <f t="shared" ca="1" si="1727"/>
        <v/>
      </c>
      <c r="DF474" s="12" t="str">
        <f t="shared" ca="1" si="1728"/>
        <v/>
      </c>
      <c r="DG474" s="12" t="str">
        <f t="shared" ca="1" si="1772"/>
        <v/>
      </c>
      <c r="DH474" s="12" t="str">
        <f t="shared" ca="1" si="1773"/>
        <v/>
      </c>
      <c r="DJ474" t="str">
        <f t="shared" ca="1" si="1774"/>
        <v/>
      </c>
      <c r="DK474" s="12" t="str">
        <f t="shared" ca="1" si="1731"/>
        <v/>
      </c>
      <c r="DL474" s="12" t="str">
        <f t="shared" ca="1" si="1732"/>
        <v/>
      </c>
      <c r="DM474" s="12" t="str">
        <f t="shared" ca="1" si="1733"/>
        <v/>
      </c>
      <c r="DN474" s="12" t="str">
        <f t="shared" ca="1" si="1775"/>
        <v/>
      </c>
      <c r="DO474" s="12" t="str">
        <f t="shared" ca="1" si="1776"/>
        <v/>
      </c>
      <c r="DQ474" t="str">
        <f t="shared" ca="1" si="1777"/>
        <v/>
      </c>
      <c r="DR474" s="12" t="str">
        <f t="shared" ca="1" si="1835"/>
        <v/>
      </c>
      <c r="DS474" s="12" t="str">
        <f t="shared" ca="1" si="1737"/>
        <v/>
      </c>
      <c r="DT474" s="12" t="str">
        <f t="shared" ca="1" si="1738"/>
        <v/>
      </c>
      <c r="DU474" s="12" t="str">
        <f t="shared" ca="1" si="1778"/>
        <v/>
      </c>
      <c r="DV474" s="12" t="str">
        <f t="shared" ca="1" si="1779"/>
        <v/>
      </c>
      <c r="DX474" t="str">
        <f t="shared" ca="1" si="1780"/>
        <v/>
      </c>
      <c r="DY474" s="12" t="str">
        <f t="shared" ca="1" si="1741"/>
        <v/>
      </c>
      <c r="DZ474" s="12" t="str">
        <f t="shared" ca="1" si="1742"/>
        <v/>
      </c>
      <c r="EA474" s="12" t="str">
        <f t="shared" ca="1" si="1743"/>
        <v/>
      </c>
      <c r="EB474" s="12" t="str">
        <f t="shared" ca="1" si="1781"/>
        <v/>
      </c>
      <c r="EC474" s="12" t="str">
        <f t="shared" ca="1" si="1782"/>
        <v/>
      </c>
      <c r="EF474" t="str">
        <f t="shared" ca="1" si="1783"/>
        <v/>
      </c>
      <c r="EG474" s="12" t="str">
        <f t="shared" ca="1" si="1746"/>
        <v/>
      </c>
      <c r="EH474" s="12" t="str">
        <f t="shared" ca="1" si="1747"/>
        <v/>
      </c>
      <c r="EI474" s="12" t="str">
        <f t="shared" ca="1" si="1748"/>
        <v/>
      </c>
      <c r="EJ474" s="12" t="str">
        <f t="shared" ca="1" si="1784"/>
        <v/>
      </c>
      <c r="EK474" s="12" t="str">
        <f t="shared" ca="1" si="1785"/>
        <v/>
      </c>
      <c r="EM474" t="str">
        <f t="shared" ca="1" si="1786"/>
        <v/>
      </c>
      <c r="EN474" s="12" t="str">
        <f t="shared" ca="1" si="1751"/>
        <v/>
      </c>
      <c r="EO474" s="12" t="str">
        <f t="shared" ca="1" si="1752"/>
        <v/>
      </c>
      <c r="EP474" s="12" t="str">
        <f t="shared" ca="1" si="1753"/>
        <v/>
      </c>
      <c r="EQ474" s="12" t="str">
        <f t="shared" ca="1" si="1787"/>
        <v/>
      </c>
      <c r="ER474" s="12" t="str">
        <f t="shared" ca="1" si="1788"/>
        <v/>
      </c>
      <c r="EU474" t="str">
        <f t="shared" ca="1" si="1789"/>
        <v/>
      </c>
      <c r="EV474" s="12" t="str">
        <f t="shared" ca="1" si="1756"/>
        <v/>
      </c>
      <c r="EW474" s="12" t="str">
        <f t="shared" ca="1" si="1757"/>
        <v/>
      </c>
      <c r="EX474" s="12" t="str">
        <f t="shared" ca="1" si="1758"/>
        <v/>
      </c>
      <c r="EY474" s="12" t="str">
        <f t="shared" ca="1" si="1790"/>
        <v/>
      </c>
      <c r="EZ474" s="12" t="str">
        <f t="shared" ca="1" si="1791"/>
        <v/>
      </c>
    </row>
    <row r="475" spans="4:156" x14ac:dyDescent="0.2">
      <c r="D475" s="5">
        <f t="shared" si="1761"/>
        <v>31</v>
      </c>
      <c r="E475" t="b">
        <f t="shared" si="1703"/>
        <v>0</v>
      </c>
      <c r="G475" t="str">
        <f t="shared" ca="1" si="1639"/>
        <v/>
      </c>
      <c r="H475" s="12" t="str">
        <f t="shared" ca="1" si="1640"/>
        <v/>
      </c>
      <c r="I475" s="12" t="str">
        <f t="shared" ca="1" si="1641"/>
        <v/>
      </c>
      <c r="J475" s="12" t="str">
        <f t="shared" ca="1" si="1642"/>
        <v/>
      </c>
      <c r="K475" s="12" t="str">
        <f t="shared" ca="1" si="1643"/>
        <v/>
      </c>
      <c r="L475" s="12" t="str">
        <f t="shared" ca="1" si="1644"/>
        <v/>
      </c>
      <c r="N475" t="str">
        <f t="shared" ca="1" si="1704"/>
        <v/>
      </c>
      <c r="O475" s="12" t="str">
        <f t="shared" ca="1" si="1645"/>
        <v/>
      </c>
      <c r="P475" s="12" t="str">
        <f t="shared" ca="1" si="1646"/>
        <v/>
      </c>
      <c r="Q475" s="12" t="str">
        <f t="shared" ca="1" si="1647"/>
        <v/>
      </c>
      <c r="R475" s="12" t="str">
        <f t="shared" ca="1" si="1648"/>
        <v/>
      </c>
      <c r="S475" s="12" t="str">
        <f t="shared" ca="1" si="1649"/>
        <v/>
      </c>
      <c r="U475" t="str">
        <f t="shared" ca="1" si="1705"/>
        <v/>
      </c>
      <c r="V475" s="12" t="str">
        <f t="shared" ca="1" si="1830"/>
        <v/>
      </c>
      <c r="W475" s="12" t="str">
        <f t="shared" ca="1" si="1831"/>
        <v/>
      </c>
      <c r="X475" s="12" t="str">
        <f t="shared" ca="1" si="1832"/>
        <v/>
      </c>
      <c r="Y475" s="12" t="str">
        <f t="shared" ca="1" si="1833"/>
        <v/>
      </c>
      <c r="Z475" s="12" t="str">
        <f t="shared" ca="1" si="1834"/>
        <v/>
      </c>
      <c r="AB475" s="240" t="str">
        <f t="shared" ca="1" si="1706"/>
        <v/>
      </c>
      <c r="AC475" s="242" t="str">
        <f t="shared" ca="1" si="1800"/>
        <v/>
      </c>
      <c r="AD475" s="242" t="str">
        <f t="shared" ca="1" si="1801"/>
        <v/>
      </c>
      <c r="AE475" s="242" t="str">
        <f t="shared" ca="1" si="1802"/>
        <v/>
      </c>
      <c r="AF475" s="242" t="str">
        <f t="shared" ca="1" si="1803"/>
        <v/>
      </c>
      <c r="AG475" s="242" t="str">
        <f t="shared" ca="1" si="1804"/>
        <v/>
      </c>
      <c r="AH475" s="240"/>
      <c r="AI475" s="240" t="str">
        <f t="shared" ca="1" si="1707"/>
        <v/>
      </c>
      <c r="AJ475" s="242" t="str">
        <f t="shared" ca="1" si="1805"/>
        <v/>
      </c>
      <c r="AK475" s="242" t="str">
        <f t="shared" ca="1" si="1806"/>
        <v/>
      </c>
      <c r="AL475" s="242" t="str">
        <f t="shared" ca="1" si="1807"/>
        <v/>
      </c>
      <c r="AM475" s="242" t="str">
        <f t="shared" ca="1" si="1808"/>
        <v/>
      </c>
      <c r="AN475" s="242" t="str">
        <f t="shared" ca="1" si="1809"/>
        <v/>
      </c>
      <c r="AO475" s="240"/>
      <c r="AP475" s="240" t="str">
        <f t="shared" ca="1" si="1709"/>
        <v/>
      </c>
      <c r="AQ475" s="242" t="str">
        <f t="shared" ca="1" si="1664"/>
        <v/>
      </c>
      <c r="AR475" s="242" t="str">
        <f t="shared" ca="1" si="1665"/>
        <v/>
      </c>
      <c r="AS475" s="242" t="str">
        <f t="shared" ca="1" si="1666"/>
        <v/>
      </c>
      <c r="AT475" s="242" t="str">
        <f t="shared" ca="1" si="1667"/>
        <v/>
      </c>
      <c r="AU475" s="242" t="str">
        <f t="shared" ca="1" si="1668"/>
        <v/>
      </c>
      <c r="AV475" s="242"/>
      <c r="AX475" t="str">
        <f t="shared" ca="1" si="1710"/>
        <v/>
      </c>
      <c r="AY475" s="12" t="str">
        <f t="shared" ca="1" si="1669"/>
        <v/>
      </c>
      <c r="AZ475" s="12" t="str">
        <f t="shared" ca="1" si="1670"/>
        <v/>
      </c>
      <c r="BA475" s="12" t="str">
        <f t="shared" ca="1" si="1671"/>
        <v/>
      </c>
      <c r="BB475" s="12" t="str">
        <f t="shared" ca="1" si="1672"/>
        <v/>
      </c>
      <c r="BC475" s="12" t="str">
        <f t="shared" ca="1" si="1673"/>
        <v/>
      </c>
      <c r="BE475" t="str">
        <f t="shared" ca="1" si="1711"/>
        <v/>
      </c>
      <c r="BF475" s="12" t="str">
        <f t="shared" ca="1" si="1674"/>
        <v/>
      </c>
      <c r="BG475" s="12" t="str">
        <f t="shared" ca="1" si="1675"/>
        <v/>
      </c>
      <c r="BH475" s="12" t="str">
        <f t="shared" ca="1" si="1676"/>
        <v/>
      </c>
      <c r="BI475" s="12" t="str">
        <f t="shared" ca="1" si="1677"/>
        <v/>
      </c>
      <c r="BJ475" s="12" t="str">
        <f t="shared" ca="1" si="1678"/>
        <v/>
      </c>
      <c r="BL475" t="str">
        <f t="shared" ca="1" si="1712"/>
        <v/>
      </c>
      <c r="BM475" s="12" t="str">
        <f t="shared" ca="1" si="1679"/>
        <v/>
      </c>
      <c r="BN475" s="12" t="str">
        <f t="shared" ca="1" si="1680"/>
        <v/>
      </c>
      <c r="BO475" s="12" t="str">
        <f t="shared" ca="1" si="1681"/>
        <v/>
      </c>
      <c r="BP475" s="12" t="str">
        <f t="shared" ca="1" si="1682"/>
        <v/>
      </c>
      <c r="BQ475" s="12" t="str">
        <f t="shared" ca="1" si="1683"/>
        <v/>
      </c>
      <c r="BS475" t="str">
        <f t="shared" ca="1" si="1713"/>
        <v/>
      </c>
      <c r="BT475" s="12" t="str">
        <f t="shared" ca="1" si="1684"/>
        <v/>
      </c>
      <c r="BU475" s="12" t="str">
        <f t="shared" ca="1" si="1685"/>
        <v/>
      </c>
      <c r="BV475" s="12" t="str">
        <f t="shared" ca="1" si="1686"/>
        <v/>
      </c>
      <c r="BW475" s="12" t="str">
        <f t="shared" ca="1" si="1687"/>
        <v/>
      </c>
      <c r="BX475" s="12" t="str">
        <f t="shared" ca="1" si="1688"/>
        <v/>
      </c>
      <c r="BZ475" t="str">
        <f t="shared" ca="1" si="1714"/>
        <v/>
      </c>
      <c r="CA475" s="12" t="str">
        <f t="shared" ca="1" si="1689"/>
        <v/>
      </c>
      <c r="CB475" s="12" t="str">
        <f t="shared" ca="1" si="1690"/>
        <v/>
      </c>
      <c r="CC475" s="12" t="str">
        <f t="shared" ca="1" si="1691"/>
        <v/>
      </c>
      <c r="CD475" s="12" t="str">
        <f t="shared" ca="1" si="1692"/>
        <v/>
      </c>
      <c r="CE475" s="12" t="str">
        <f t="shared" ca="1" si="1693"/>
        <v/>
      </c>
      <c r="CH475" t="str">
        <f t="shared" ca="1" si="1767"/>
        <v/>
      </c>
      <c r="CI475" s="12" t="str">
        <f t="shared" ca="1" si="1792"/>
        <v/>
      </c>
      <c r="CJ475" s="12" t="str">
        <f t="shared" ca="1" si="1793"/>
        <v/>
      </c>
      <c r="CK475" s="12" t="str">
        <f t="shared" ca="1" si="1794"/>
        <v/>
      </c>
      <c r="CL475" s="12" t="str">
        <f t="shared" ca="1" si="1795"/>
        <v/>
      </c>
      <c r="CM475" s="12" t="str">
        <f t="shared" ca="1" si="1796"/>
        <v/>
      </c>
      <c r="CO475" t="str">
        <f t="shared" ca="1" si="1768"/>
        <v/>
      </c>
      <c r="CP475" s="12" t="str">
        <f t="shared" ca="1" si="1721"/>
        <v/>
      </c>
      <c r="CQ475" s="12" t="str">
        <f t="shared" ca="1" si="1722"/>
        <v/>
      </c>
      <c r="CR475" s="12" t="str">
        <f t="shared" ca="1" si="1723"/>
        <v/>
      </c>
      <c r="CS475" s="12" t="str">
        <f t="shared" ca="1" si="1769"/>
        <v/>
      </c>
      <c r="CT475" s="12" t="str">
        <f t="shared" ca="1" si="1770"/>
        <v/>
      </c>
      <c r="CV475" t="str">
        <f t="shared" ca="1" si="1797"/>
        <v/>
      </c>
      <c r="CW475" s="12" t="str">
        <f t="shared" ca="1" si="1762"/>
        <v/>
      </c>
      <c r="CX475" s="12" t="str">
        <f t="shared" ca="1" si="1763"/>
        <v/>
      </c>
      <c r="CY475" s="12" t="str">
        <f t="shared" ca="1" si="1764"/>
        <v/>
      </c>
      <c r="CZ475" s="12" t="str">
        <f t="shared" ca="1" si="1798"/>
        <v/>
      </c>
      <c r="DA475" s="12" t="str">
        <f t="shared" ca="1" si="1799"/>
        <v/>
      </c>
      <c r="DC475" t="str">
        <f t="shared" ca="1" si="1771"/>
        <v/>
      </c>
      <c r="DD475" s="12" t="str">
        <f t="shared" ca="1" si="1726"/>
        <v/>
      </c>
      <c r="DE475" s="12" t="str">
        <f t="shared" ca="1" si="1727"/>
        <v/>
      </c>
      <c r="DF475" s="12" t="str">
        <f t="shared" ca="1" si="1728"/>
        <v/>
      </c>
      <c r="DG475" s="12" t="str">
        <f t="shared" ca="1" si="1772"/>
        <v/>
      </c>
      <c r="DH475" s="12" t="str">
        <f t="shared" ca="1" si="1773"/>
        <v/>
      </c>
      <c r="DJ475" t="str">
        <f t="shared" ca="1" si="1774"/>
        <v/>
      </c>
      <c r="DK475" s="12" t="str">
        <f t="shared" ca="1" si="1731"/>
        <v/>
      </c>
      <c r="DL475" s="12" t="str">
        <f t="shared" ca="1" si="1732"/>
        <v/>
      </c>
      <c r="DM475" s="12" t="str">
        <f t="shared" ca="1" si="1733"/>
        <v/>
      </c>
      <c r="DN475" s="12" t="str">
        <f t="shared" ca="1" si="1775"/>
        <v/>
      </c>
      <c r="DO475" s="12" t="str">
        <f t="shared" ca="1" si="1776"/>
        <v/>
      </c>
      <c r="DQ475" t="str">
        <f t="shared" ca="1" si="1777"/>
        <v/>
      </c>
      <c r="DR475" s="12" t="str">
        <f t="shared" ca="1" si="1835"/>
        <v/>
      </c>
      <c r="DS475" s="12" t="str">
        <f t="shared" ca="1" si="1737"/>
        <v/>
      </c>
      <c r="DT475" s="12" t="str">
        <f t="shared" ca="1" si="1738"/>
        <v/>
      </c>
      <c r="DU475" s="12" t="str">
        <f t="shared" ca="1" si="1778"/>
        <v/>
      </c>
      <c r="DV475" s="12" t="str">
        <f t="shared" ca="1" si="1779"/>
        <v/>
      </c>
      <c r="DX475" t="str">
        <f t="shared" ca="1" si="1780"/>
        <v/>
      </c>
      <c r="DY475" s="12" t="str">
        <f t="shared" ca="1" si="1741"/>
        <v/>
      </c>
      <c r="DZ475" s="12" t="str">
        <f t="shared" ca="1" si="1742"/>
        <v/>
      </c>
      <c r="EA475" s="12" t="str">
        <f t="shared" ca="1" si="1743"/>
        <v/>
      </c>
      <c r="EB475" s="12" t="str">
        <f t="shared" ca="1" si="1781"/>
        <v/>
      </c>
      <c r="EC475" s="12" t="str">
        <f t="shared" ca="1" si="1782"/>
        <v/>
      </c>
      <c r="EF475" t="str">
        <f t="shared" ca="1" si="1783"/>
        <v/>
      </c>
      <c r="EG475" s="12" t="str">
        <f t="shared" ca="1" si="1746"/>
        <v/>
      </c>
      <c r="EH475" s="12" t="str">
        <f t="shared" ca="1" si="1747"/>
        <v/>
      </c>
      <c r="EI475" s="12" t="str">
        <f t="shared" ca="1" si="1748"/>
        <v/>
      </c>
      <c r="EJ475" s="12" t="str">
        <f t="shared" ca="1" si="1784"/>
        <v/>
      </c>
      <c r="EK475" s="12" t="str">
        <f t="shared" ca="1" si="1785"/>
        <v/>
      </c>
      <c r="EM475" t="str">
        <f t="shared" ca="1" si="1786"/>
        <v/>
      </c>
      <c r="EN475" s="12" t="str">
        <f t="shared" ca="1" si="1751"/>
        <v/>
      </c>
      <c r="EO475" s="12" t="str">
        <f t="shared" ca="1" si="1752"/>
        <v/>
      </c>
      <c r="EP475" s="12" t="str">
        <f t="shared" ca="1" si="1753"/>
        <v/>
      </c>
      <c r="EQ475" s="12" t="str">
        <f t="shared" ca="1" si="1787"/>
        <v/>
      </c>
      <c r="ER475" s="12" t="str">
        <f t="shared" ca="1" si="1788"/>
        <v/>
      </c>
      <c r="EU475" t="str">
        <f t="shared" ca="1" si="1789"/>
        <v/>
      </c>
      <c r="EV475" s="12" t="str">
        <f t="shared" ca="1" si="1756"/>
        <v/>
      </c>
      <c r="EW475" s="12" t="str">
        <f t="shared" ca="1" si="1757"/>
        <v/>
      </c>
      <c r="EX475" s="12" t="str">
        <f t="shared" ca="1" si="1758"/>
        <v/>
      </c>
      <c r="EY475" s="12" t="str">
        <f t="shared" ca="1" si="1790"/>
        <v/>
      </c>
      <c r="EZ475" s="12" t="str">
        <f t="shared" ca="1" si="1791"/>
        <v/>
      </c>
    </row>
    <row r="476" spans="4:156" x14ac:dyDescent="0.2">
      <c r="D476" s="5">
        <f t="shared" si="1761"/>
        <v>32</v>
      </c>
      <c r="E476" t="b">
        <f t="shared" si="1703"/>
        <v>0</v>
      </c>
      <c r="G476" t="str">
        <f t="shared" ref="G476:G505" ca="1" si="1836">GZ337</f>
        <v/>
      </c>
      <c r="H476" s="12" t="str">
        <f t="shared" ref="H476:H505" ca="1" si="1837">IF($E476,OFFSET(Z$5,$D$438+$D476,0),"")</f>
        <v/>
      </c>
      <c r="I476" s="12" t="str">
        <f t="shared" ref="I476:I505" ca="1" si="1838">IF($E476,OFFSET(AX$82,$D$438+$D476,0),"")</f>
        <v/>
      </c>
      <c r="J476" s="12" t="str">
        <f t="shared" ref="J476:J505" ca="1" si="1839">IF($E476,OFFSET(AX$156,$D$438+$D476,0),"")</f>
        <v/>
      </c>
      <c r="K476" s="12" t="str">
        <f t="shared" ref="K476:K505" ca="1" si="1840">IF($E476,OFFSET(AX$230,$D$438+$D476,0),"")</f>
        <v/>
      </c>
      <c r="L476" s="12" t="str">
        <f t="shared" ref="L476:L505" ca="1" si="1841">IF($E476,OFFSET(AX$305,$D$438+$D476,0),"")</f>
        <v/>
      </c>
      <c r="N476" t="str">
        <f t="shared" ca="1" si="1704"/>
        <v/>
      </c>
      <c r="O476" s="12" t="str">
        <f t="shared" ref="O476:O505" ca="1" si="1842">IF($E476,OFFSET(AA$5,$D$438+$D476,0),"")</f>
        <v/>
      </c>
      <c r="P476" s="12" t="str">
        <f t="shared" ref="P476:P505" ca="1" si="1843">IF($E476,OFFSET(AY$82,$D$438+$D476,0),"")</f>
        <v/>
      </c>
      <c r="Q476" s="12" t="str">
        <f t="shared" ref="Q476:Q505" ca="1" si="1844">IF($E476,OFFSET(AY$156,$D$438+$D476,0),"")</f>
        <v/>
      </c>
      <c r="R476" s="12" t="str">
        <f t="shared" ref="R476:R505" ca="1" si="1845">IF($E476,OFFSET(AY$230,$D$438+$D476,0),"")</f>
        <v/>
      </c>
      <c r="S476" s="12" t="str">
        <f t="shared" ref="S476:S505" ca="1" si="1846">IF($E476,OFFSET(AY$305,$D$438+$D476,0),"")</f>
        <v/>
      </c>
      <c r="U476" t="str">
        <f t="shared" ca="1" si="1705"/>
        <v/>
      </c>
      <c r="V476" s="12" t="str">
        <f t="shared" ca="1" si="1830"/>
        <v/>
      </c>
      <c r="W476" s="12" t="str">
        <f t="shared" ca="1" si="1831"/>
        <v/>
      </c>
      <c r="X476" s="12" t="str">
        <f t="shared" ca="1" si="1832"/>
        <v/>
      </c>
      <c r="Y476" s="12" t="str">
        <f t="shared" ca="1" si="1833"/>
        <v/>
      </c>
      <c r="Z476" s="12" t="str">
        <f t="shared" ca="1" si="1834"/>
        <v/>
      </c>
      <c r="AB476" s="240" t="str">
        <f t="shared" ca="1" si="1706"/>
        <v/>
      </c>
      <c r="AC476" s="242" t="str">
        <f t="shared" ca="1" si="1800"/>
        <v/>
      </c>
      <c r="AD476" s="242" t="str">
        <f t="shared" ca="1" si="1801"/>
        <v/>
      </c>
      <c r="AE476" s="242" t="str">
        <f t="shared" ca="1" si="1802"/>
        <v/>
      </c>
      <c r="AF476" s="242" t="str">
        <f t="shared" ca="1" si="1803"/>
        <v/>
      </c>
      <c r="AG476" s="242" t="str">
        <f t="shared" ca="1" si="1804"/>
        <v/>
      </c>
      <c r="AH476" s="240"/>
      <c r="AI476" s="240" t="str">
        <f t="shared" ca="1" si="1707"/>
        <v/>
      </c>
      <c r="AJ476" s="242" t="str">
        <f t="shared" ca="1" si="1805"/>
        <v/>
      </c>
      <c r="AK476" s="242" t="str">
        <f t="shared" ca="1" si="1806"/>
        <v/>
      </c>
      <c r="AL476" s="242" t="str">
        <f t="shared" ca="1" si="1807"/>
        <v/>
      </c>
      <c r="AM476" s="242" t="str">
        <f t="shared" ca="1" si="1808"/>
        <v/>
      </c>
      <c r="AN476" s="242" t="str">
        <f t="shared" ca="1" si="1809"/>
        <v/>
      </c>
      <c r="AO476" s="240"/>
      <c r="AP476" s="240" t="str">
        <f t="shared" ca="1" si="1709"/>
        <v/>
      </c>
      <c r="AQ476" s="242" t="str">
        <f t="shared" ref="AQ476:AQ502" ca="1" si="1847">IF($E476,OFFSET(AE$5,$D$438+$D476,0),"")</f>
        <v/>
      </c>
      <c r="AR476" s="242" t="str">
        <f t="shared" ref="AR476:AR502" ca="1" si="1848">IF($E476,OFFSET(BC$82,$D$438+$D476,0),"")</f>
        <v/>
      </c>
      <c r="AS476" s="242" t="str">
        <f t="shared" ref="AS476:AS502" ca="1" si="1849">IF($E476,OFFSET(BC$156,$D$438+$D476,0),"")</f>
        <v/>
      </c>
      <c r="AT476" s="242" t="str">
        <f t="shared" ref="AT476:AT502" ca="1" si="1850">IF($E476,OFFSET(BC$230,$D$438+$D476,0),"")</f>
        <v/>
      </c>
      <c r="AU476" s="242" t="str">
        <f t="shared" ref="AU476:AU502" ca="1" si="1851">IF($E476,OFFSET(BC$305,$D$438+$D476,0),"")</f>
        <v/>
      </c>
      <c r="AV476" s="242"/>
      <c r="AX476" t="str">
        <f t="shared" ca="1" si="1710"/>
        <v/>
      </c>
      <c r="AY476" s="12" t="str">
        <f t="shared" ref="AY476:AY502" ca="1" si="1852">IF($E476,OFFSET(AF$5,$D$438+$D476,0),"")</f>
        <v/>
      </c>
      <c r="AZ476" s="12" t="str">
        <f t="shared" ref="AZ476:AZ502" ca="1" si="1853">IF($E476,OFFSET(BD$82,$D$438+$D476,0),"")</f>
        <v/>
      </c>
      <c r="BA476" s="12" t="str">
        <f t="shared" ref="BA476:BA502" ca="1" si="1854">IF($E476,OFFSET(BD$156,$D$438+$D476,0),"")</f>
        <v/>
      </c>
      <c r="BB476" s="12" t="str">
        <f t="shared" ref="BB476:BB502" ca="1" si="1855">IF($E476,OFFSET(BD$230,$D$438+$D476,0),"")</f>
        <v/>
      </c>
      <c r="BC476" s="12" t="str">
        <f t="shared" ref="BC476:BC502" ca="1" si="1856">IF($E476,OFFSET(BD$305,$D$438+$D476,0),"")</f>
        <v/>
      </c>
      <c r="BE476" t="str">
        <f t="shared" ca="1" si="1711"/>
        <v/>
      </c>
      <c r="BF476" s="12" t="str">
        <f t="shared" ref="BF476:BF503" ca="1" si="1857">IF($E476,OFFSET(AG$5,$D$438+$D476,0),"")</f>
        <v/>
      </c>
      <c r="BG476" s="12" t="str">
        <f t="shared" ref="BG476:BG502" ca="1" si="1858">IF($E476,OFFSET(BE$82,$D$438+$D476,0),"")</f>
        <v/>
      </c>
      <c r="BH476" s="12" t="str">
        <f t="shared" ref="BH476:BH502" ca="1" si="1859">IF($E476,OFFSET(BE$156,$D$438+$D476,0),"")</f>
        <v/>
      </c>
      <c r="BI476" s="12" t="str">
        <f t="shared" ref="BI476:BI502" ca="1" si="1860">IF($E476,OFFSET(BE$230,$D$438+$D476,0),"")</f>
        <v/>
      </c>
      <c r="BJ476" s="12" t="str">
        <f t="shared" ref="BJ476:BJ502" ca="1" si="1861">IF($E476,OFFSET(BE$305,$D$438+$D476,0),"")</f>
        <v/>
      </c>
      <c r="BL476" t="str">
        <f t="shared" ca="1" si="1712"/>
        <v/>
      </c>
      <c r="BM476" s="12" t="str">
        <f t="shared" ref="BM476:BM502" ca="1" si="1862">IF($E476,OFFSET(AH$5,$D$438+$D476,0),"")</f>
        <v/>
      </c>
      <c r="BN476" s="12" t="str">
        <f t="shared" ref="BN476:BN502" ca="1" si="1863">IF($E476,OFFSET(BF$82,$D$438+$D476,0),"")</f>
        <v/>
      </c>
      <c r="BO476" s="12" t="str">
        <f t="shared" ref="BO476:BO502" ca="1" si="1864">IF($E476,OFFSET(BF$156,$D$438+$D476,0),"")</f>
        <v/>
      </c>
      <c r="BP476" s="12" t="str">
        <f t="shared" ref="BP476:BP502" ca="1" si="1865">IF($E476,OFFSET(BF$230,$D$438+$D476,0),"")</f>
        <v/>
      </c>
      <c r="BQ476" s="12" t="str">
        <f t="shared" ref="BQ476:BQ502" ca="1" si="1866">IF($E476,OFFSET(BF$305,$D$438+$D476,0),"")</f>
        <v/>
      </c>
      <c r="BS476" t="str">
        <f t="shared" ca="1" si="1713"/>
        <v/>
      </c>
      <c r="BT476" s="12" t="str">
        <f t="shared" ref="BT476:BT502" ca="1" si="1867">IF($E476,OFFSET(AI$5,$D$438+$D476,0),"")</f>
        <v/>
      </c>
      <c r="BU476" s="12" t="str">
        <f t="shared" ref="BU476:BU503" ca="1" si="1868">IF($E476,OFFSET(BG$82,$D$438+$D476,0),"")</f>
        <v/>
      </c>
      <c r="BV476" s="12" t="str">
        <f t="shared" ref="BV476:BV503" ca="1" si="1869">IF($E476,OFFSET(BG$156,$D$438+$D476,0),"")</f>
        <v/>
      </c>
      <c r="BW476" s="12" t="str">
        <f t="shared" ref="BW476:BW503" ca="1" si="1870">IF($E476,OFFSET(BG$230,$D$438+$D476,0),"")</f>
        <v/>
      </c>
      <c r="BX476" s="12" t="str">
        <f t="shared" ref="BX476:BX503" ca="1" si="1871">IF($E476,OFFSET(BG$305,$D$438+$D476,0),"")</f>
        <v/>
      </c>
      <c r="BZ476" t="str">
        <f t="shared" ca="1" si="1714"/>
        <v/>
      </c>
      <c r="CA476" s="12" t="str">
        <f t="shared" ref="CA476:CA502" ca="1" si="1872">IF($E476,OFFSET(AJ$5,$D$438+$D476,0),"")</f>
        <v/>
      </c>
      <c r="CB476" s="12" t="str">
        <f t="shared" ref="CB476:CB503" ca="1" si="1873">IF($E476,OFFSET(BH$82,$D$438+$D476,0),"")</f>
        <v/>
      </c>
      <c r="CC476" s="12" t="str">
        <f t="shared" ref="CC476:CC503" ca="1" si="1874">IF($E476,OFFSET(BH$156,$D$438+$D476,0),"")</f>
        <v/>
      </c>
      <c r="CD476" s="12" t="str">
        <f t="shared" ref="CD476:CD503" ca="1" si="1875">IF($E476,OFFSET(BH$230,$D$438+$D476,0),"")</f>
        <v/>
      </c>
      <c r="CE476" s="12" t="str">
        <f t="shared" ref="CE476:CE503" ca="1" si="1876">IF($E476,OFFSET(BH$305,$D$438+$D476,0),"")</f>
        <v/>
      </c>
      <c r="CH476" t="str">
        <f t="shared" ca="1" si="1767"/>
        <v/>
      </c>
      <c r="CI476" s="12" t="str">
        <f t="shared" ca="1" si="1792"/>
        <v/>
      </c>
      <c r="CJ476" s="12" t="str">
        <f t="shared" ca="1" si="1793"/>
        <v/>
      </c>
      <c r="CK476" s="12" t="str">
        <f t="shared" ca="1" si="1794"/>
        <v/>
      </c>
      <c r="CL476" s="12" t="str">
        <f t="shared" ca="1" si="1795"/>
        <v/>
      </c>
      <c r="CM476" s="12" t="str">
        <f t="shared" ca="1" si="1796"/>
        <v/>
      </c>
      <c r="CO476" t="str">
        <f t="shared" ca="1" si="1768"/>
        <v/>
      </c>
      <c r="CP476" s="12" t="str">
        <f t="shared" ca="1" si="1721"/>
        <v/>
      </c>
      <c r="CQ476" s="12" t="str">
        <f t="shared" ca="1" si="1722"/>
        <v/>
      </c>
      <c r="CR476" s="12" t="str">
        <f t="shared" ca="1" si="1723"/>
        <v/>
      </c>
      <c r="CS476" s="12" t="str">
        <f t="shared" ca="1" si="1769"/>
        <v/>
      </c>
      <c r="CT476" s="12" t="str">
        <f t="shared" ca="1" si="1770"/>
        <v/>
      </c>
      <c r="CV476" t="str">
        <f t="shared" ca="1" si="1797"/>
        <v/>
      </c>
      <c r="CW476" s="12" t="str">
        <f t="shared" ca="1" si="1762"/>
        <v/>
      </c>
      <c r="CX476" s="12" t="str">
        <f t="shared" ca="1" si="1763"/>
        <v/>
      </c>
      <c r="CY476" s="12" t="str">
        <f t="shared" ca="1" si="1764"/>
        <v/>
      </c>
      <c r="CZ476" s="12" t="str">
        <f t="shared" ca="1" si="1798"/>
        <v/>
      </c>
      <c r="DA476" s="12" t="str">
        <f t="shared" ca="1" si="1799"/>
        <v/>
      </c>
      <c r="DC476" t="str">
        <f t="shared" ca="1" si="1771"/>
        <v/>
      </c>
      <c r="DD476" s="12" t="str">
        <f t="shared" ca="1" si="1726"/>
        <v/>
      </c>
      <c r="DE476" s="12" t="str">
        <f t="shared" ca="1" si="1727"/>
        <v/>
      </c>
      <c r="DF476" s="12" t="str">
        <f t="shared" ca="1" si="1728"/>
        <v/>
      </c>
      <c r="DG476" s="12" t="str">
        <f t="shared" ca="1" si="1772"/>
        <v/>
      </c>
      <c r="DH476" s="12" t="str">
        <f t="shared" ca="1" si="1773"/>
        <v/>
      </c>
      <c r="DJ476" t="str">
        <f t="shared" ca="1" si="1774"/>
        <v/>
      </c>
      <c r="DK476" s="12" t="str">
        <f t="shared" ca="1" si="1731"/>
        <v/>
      </c>
      <c r="DL476" s="12" t="str">
        <f t="shared" ca="1" si="1732"/>
        <v/>
      </c>
      <c r="DM476" s="12" t="str">
        <f t="shared" ca="1" si="1733"/>
        <v/>
      </c>
      <c r="DN476" s="12" t="str">
        <f t="shared" ca="1" si="1775"/>
        <v/>
      </c>
      <c r="DO476" s="12" t="str">
        <f t="shared" ca="1" si="1776"/>
        <v/>
      </c>
      <c r="DQ476" t="str">
        <f t="shared" ca="1" si="1777"/>
        <v/>
      </c>
      <c r="DR476" s="12" t="str">
        <f t="shared" ca="1" si="1835"/>
        <v/>
      </c>
      <c r="DS476" s="12" t="str">
        <f t="shared" ca="1" si="1737"/>
        <v/>
      </c>
      <c r="DT476" s="12" t="str">
        <f t="shared" ca="1" si="1738"/>
        <v/>
      </c>
      <c r="DU476" s="12" t="str">
        <f t="shared" ca="1" si="1778"/>
        <v/>
      </c>
      <c r="DV476" s="12" t="str">
        <f t="shared" ca="1" si="1779"/>
        <v/>
      </c>
      <c r="DX476" t="str">
        <f t="shared" ca="1" si="1780"/>
        <v/>
      </c>
      <c r="DY476" s="12" t="str">
        <f t="shared" ca="1" si="1741"/>
        <v/>
      </c>
      <c r="DZ476" s="12" t="str">
        <f t="shared" ca="1" si="1742"/>
        <v/>
      </c>
      <c r="EA476" s="12" t="str">
        <f t="shared" ca="1" si="1743"/>
        <v/>
      </c>
      <c r="EB476" s="12" t="str">
        <f t="shared" ca="1" si="1781"/>
        <v/>
      </c>
      <c r="EC476" s="12" t="str">
        <f t="shared" ca="1" si="1782"/>
        <v/>
      </c>
      <c r="EF476" t="str">
        <f t="shared" ref="EF476:EF505" ca="1" si="1877">$G476</f>
        <v/>
      </c>
      <c r="EG476" s="12" t="str">
        <f t="shared" ca="1" si="1746"/>
        <v/>
      </c>
      <c r="EH476" s="12" t="str">
        <f t="shared" ca="1" si="1747"/>
        <v/>
      </c>
      <c r="EI476" s="12" t="str">
        <f t="shared" ca="1" si="1748"/>
        <v/>
      </c>
      <c r="EJ476" s="12" t="str">
        <f t="shared" ca="1" si="1784"/>
        <v/>
      </c>
      <c r="EK476" s="12" t="str">
        <f t="shared" ca="1" si="1785"/>
        <v/>
      </c>
      <c r="EM476" t="str">
        <f t="shared" ref="EM476:EM505" ca="1" si="1878">$G476</f>
        <v/>
      </c>
      <c r="EN476" s="12" t="str">
        <f t="shared" ca="1" si="1751"/>
        <v/>
      </c>
      <c r="EO476" s="12" t="str">
        <f t="shared" ca="1" si="1752"/>
        <v/>
      </c>
      <c r="EP476" s="12" t="str">
        <f t="shared" ca="1" si="1753"/>
        <v/>
      </c>
      <c r="EQ476" s="12" t="str">
        <f t="shared" ca="1" si="1787"/>
        <v/>
      </c>
      <c r="ER476" s="12" t="str">
        <f t="shared" ca="1" si="1788"/>
        <v/>
      </c>
      <c r="EU476" t="str">
        <f t="shared" ref="EU476:EU505" ca="1" si="1879">$G476</f>
        <v/>
      </c>
      <c r="EV476" s="12" t="str">
        <f t="shared" ca="1" si="1756"/>
        <v/>
      </c>
      <c r="EW476" s="12" t="str">
        <f t="shared" ca="1" si="1757"/>
        <v/>
      </c>
      <c r="EX476" s="12" t="str">
        <f t="shared" ca="1" si="1758"/>
        <v/>
      </c>
      <c r="EY476" s="12" t="str">
        <f t="shared" ca="1" si="1790"/>
        <v/>
      </c>
      <c r="EZ476" s="12" t="str">
        <f t="shared" ca="1" si="1791"/>
        <v/>
      </c>
    </row>
    <row r="477" spans="4:156" x14ac:dyDescent="0.2">
      <c r="D477" s="5">
        <f t="shared" si="1761"/>
        <v>33</v>
      </c>
      <c r="E477" t="b">
        <f t="shared" si="1703"/>
        <v>0</v>
      </c>
      <c r="G477" t="str">
        <f t="shared" ca="1" si="1836"/>
        <v/>
      </c>
      <c r="H477" s="12" t="str">
        <f t="shared" ca="1" si="1837"/>
        <v/>
      </c>
      <c r="I477" s="12" t="str">
        <f t="shared" ca="1" si="1838"/>
        <v/>
      </c>
      <c r="J477" s="12" t="str">
        <f t="shared" ca="1" si="1839"/>
        <v/>
      </c>
      <c r="K477" s="12" t="str">
        <f t="shared" ca="1" si="1840"/>
        <v/>
      </c>
      <c r="L477" s="12" t="str">
        <f t="shared" ca="1" si="1841"/>
        <v/>
      </c>
      <c r="N477" t="str">
        <f t="shared" ca="1" si="1704"/>
        <v/>
      </c>
      <c r="O477" s="12" t="str">
        <f t="shared" ca="1" si="1842"/>
        <v/>
      </c>
      <c r="P477" s="12" t="str">
        <f t="shared" ca="1" si="1843"/>
        <v/>
      </c>
      <c r="Q477" s="12" t="str">
        <f t="shared" ca="1" si="1844"/>
        <v/>
      </c>
      <c r="R477" s="12" t="str">
        <f t="shared" ca="1" si="1845"/>
        <v/>
      </c>
      <c r="S477" s="12" t="str">
        <f t="shared" ca="1" si="1846"/>
        <v/>
      </c>
      <c r="U477" t="str">
        <f t="shared" ca="1" si="1705"/>
        <v/>
      </c>
      <c r="V477" s="12" t="str">
        <f t="shared" ca="1" si="1830"/>
        <v/>
      </c>
      <c r="W477" s="12" t="str">
        <f t="shared" ca="1" si="1831"/>
        <v/>
      </c>
      <c r="X477" s="12" t="str">
        <f t="shared" ca="1" si="1832"/>
        <v/>
      </c>
      <c r="Y477" s="12" t="str">
        <f t="shared" ca="1" si="1833"/>
        <v/>
      </c>
      <c r="Z477" s="12" t="str">
        <f t="shared" ca="1" si="1834"/>
        <v/>
      </c>
      <c r="AB477" s="240" t="str">
        <f t="shared" ca="1" si="1706"/>
        <v/>
      </c>
      <c r="AC477" s="242" t="str">
        <f t="shared" ca="1" si="1800"/>
        <v/>
      </c>
      <c r="AD477" s="242" t="str">
        <f t="shared" ca="1" si="1801"/>
        <v/>
      </c>
      <c r="AE477" s="242" t="str">
        <f t="shared" ca="1" si="1802"/>
        <v/>
      </c>
      <c r="AF477" s="242" t="str">
        <f t="shared" ca="1" si="1803"/>
        <v/>
      </c>
      <c r="AG477" s="242" t="str">
        <f t="shared" ca="1" si="1804"/>
        <v/>
      </c>
      <c r="AH477" s="240"/>
      <c r="AI477" s="240" t="str">
        <f t="shared" ca="1" si="1707"/>
        <v/>
      </c>
      <c r="AJ477" s="242" t="str">
        <f t="shared" ca="1" si="1805"/>
        <v/>
      </c>
      <c r="AK477" s="242" t="str">
        <f t="shared" ca="1" si="1806"/>
        <v/>
      </c>
      <c r="AL477" s="242" t="str">
        <f t="shared" ca="1" si="1807"/>
        <v/>
      </c>
      <c r="AM477" s="242" t="str">
        <f t="shared" ca="1" si="1808"/>
        <v/>
      </c>
      <c r="AN477" s="242" t="str">
        <f t="shared" ca="1" si="1809"/>
        <v/>
      </c>
      <c r="AO477" s="240"/>
      <c r="AP477" s="240" t="str">
        <f t="shared" ca="1" si="1709"/>
        <v/>
      </c>
      <c r="AQ477" s="242" t="str">
        <f t="shared" ca="1" si="1847"/>
        <v/>
      </c>
      <c r="AR477" s="242" t="str">
        <f t="shared" ca="1" si="1848"/>
        <v/>
      </c>
      <c r="AS477" s="242" t="str">
        <f t="shared" ca="1" si="1849"/>
        <v/>
      </c>
      <c r="AT477" s="242" t="str">
        <f t="shared" ca="1" si="1850"/>
        <v/>
      </c>
      <c r="AU477" s="242" t="str">
        <f t="shared" ca="1" si="1851"/>
        <v/>
      </c>
      <c r="AV477" s="242"/>
      <c r="AX477" t="str">
        <f t="shared" ca="1" si="1710"/>
        <v/>
      </c>
      <c r="AY477" s="12" t="str">
        <f t="shared" ca="1" si="1852"/>
        <v/>
      </c>
      <c r="AZ477" s="12" t="str">
        <f t="shared" ca="1" si="1853"/>
        <v/>
      </c>
      <c r="BA477" s="12" t="str">
        <f t="shared" ca="1" si="1854"/>
        <v/>
      </c>
      <c r="BB477" s="12" t="str">
        <f t="shared" ca="1" si="1855"/>
        <v/>
      </c>
      <c r="BC477" s="12" t="str">
        <f t="shared" ca="1" si="1856"/>
        <v/>
      </c>
      <c r="BE477" t="str">
        <f t="shared" ca="1" si="1711"/>
        <v/>
      </c>
      <c r="BF477" s="12" t="str">
        <f t="shared" ca="1" si="1857"/>
        <v/>
      </c>
      <c r="BG477" s="12" t="str">
        <f t="shared" ca="1" si="1858"/>
        <v/>
      </c>
      <c r="BH477" s="12" t="str">
        <f t="shared" ca="1" si="1859"/>
        <v/>
      </c>
      <c r="BI477" s="12" t="str">
        <f t="shared" ca="1" si="1860"/>
        <v/>
      </c>
      <c r="BJ477" s="12" t="str">
        <f t="shared" ca="1" si="1861"/>
        <v/>
      </c>
      <c r="BL477" t="str">
        <f t="shared" ca="1" si="1712"/>
        <v/>
      </c>
      <c r="BM477" s="12" t="str">
        <f t="shared" ca="1" si="1862"/>
        <v/>
      </c>
      <c r="BN477" s="12" t="str">
        <f t="shared" ca="1" si="1863"/>
        <v/>
      </c>
      <c r="BO477" s="12" t="str">
        <f t="shared" ca="1" si="1864"/>
        <v/>
      </c>
      <c r="BP477" s="12" t="str">
        <f t="shared" ca="1" si="1865"/>
        <v/>
      </c>
      <c r="BQ477" s="12" t="str">
        <f t="shared" ca="1" si="1866"/>
        <v/>
      </c>
      <c r="BS477" t="str">
        <f t="shared" ca="1" si="1713"/>
        <v/>
      </c>
      <c r="BT477" s="12" t="str">
        <f t="shared" ca="1" si="1867"/>
        <v/>
      </c>
      <c r="BU477" s="12" t="str">
        <f t="shared" ca="1" si="1868"/>
        <v/>
      </c>
      <c r="BV477" s="12" t="str">
        <f t="shared" ca="1" si="1869"/>
        <v/>
      </c>
      <c r="BW477" s="12" t="str">
        <f t="shared" ca="1" si="1870"/>
        <v/>
      </c>
      <c r="BX477" s="12" t="str">
        <f t="shared" ca="1" si="1871"/>
        <v/>
      </c>
      <c r="BZ477" t="str">
        <f t="shared" ca="1" si="1714"/>
        <v/>
      </c>
      <c r="CA477" s="12" t="str">
        <f t="shared" ca="1" si="1872"/>
        <v/>
      </c>
      <c r="CB477" s="12" t="str">
        <f t="shared" ca="1" si="1873"/>
        <v/>
      </c>
      <c r="CC477" s="12" t="str">
        <f t="shared" ca="1" si="1874"/>
        <v/>
      </c>
      <c r="CD477" s="12" t="str">
        <f t="shared" ca="1" si="1875"/>
        <v/>
      </c>
      <c r="CE477" s="12" t="str">
        <f t="shared" ca="1" si="1876"/>
        <v/>
      </c>
      <c r="CH477" t="str">
        <f t="shared" ca="1" si="1767"/>
        <v/>
      </c>
      <c r="CI477" s="12" t="str">
        <f t="shared" ca="1" si="1792"/>
        <v/>
      </c>
      <c r="CJ477" s="12" t="str">
        <f t="shared" ca="1" si="1793"/>
        <v/>
      </c>
      <c r="CK477" s="12" t="str">
        <f t="shared" ca="1" si="1794"/>
        <v/>
      </c>
      <c r="CL477" s="12" t="str">
        <f t="shared" ca="1" si="1795"/>
        <v/>
      </c>
      <c r="CM477" s="12" t="str">
        <f t="shared" ca="1" si="1796"/>
        <v/>
      </c>
      <c r="CO477" t="str">
        <f t="shared" ca="1" si="1768"/>
        <v/>
      </c>
      <c r="CP477" s="12" t="str">
        <f t="shared" ref="CP477:CP503" ca="1" si="1880">IF($E477,OFFSET(AL$5,$D$438+$D477,0),"")</f>
        <v/>
      </c>
      <c r="CQ477" s="12" t="str">
        <f t="shared" ref="CQ477:CQ502" ca="1" si="1881">IF($E477,OFFSET(BJ$82,$D$438+$D477,0),"")</f>
        <v/>
      </c>
      <c r="CR477" s="12" t="str">
        <f t="shared" ref="CR477:CR502" ca="1" si="1882">IF($E477,OFFSET(BJ$156,$D$438+$D477,0),"")</f>
        <v/>
      </c>
      <c r="CS477" s="12" t="str">
        <f t="shared" ca="1" si="1769"/>
        <v/>
      </c>
      <c r="CT477" s="12" t="str">
        <f t="shared" ca="1" si="1770"/>
        <v/>
      </c>
      <c r="CV477" t="str">
        <f t="shared" ca="1" si="1797"/>
        <v/>
      </c>
      <c r="CW477" s="12" t="str">
        <f t="shared" ca="1" si="1762"/>
        <v/>
      </c>
      <c r="CX477" s="12" t="str">
        <f t="shared" ca="1" si="1763"/>
        <v/>
      </c>
      <c r="CY477" s="12" t="str">
        <f t="shared" ca="1" si="1764"/>
        <v/>
      </c>
      <c r="CZ477" s="12" t="str">
        <f t="shared" ca="1" si="1798"/>
        <v/>
      </c>
      <c r="DA477" s="12" t="str">
        <f t="shared" ca="1" si="1799"/>
        <v/>
      </c>
      <c r="DC477" t="str">
        <f t="shared" ca="1" si="1771"/>
        <v/>
      </c>
      <c r="DD477" s="12" t="str">
        <f t="shared" ref="DD477:DD503" ca="1" si="1883">IF($E477,OFFSET(AN$5,$D$438+$D477,0),"")</f>
        <v/>
      </c>
      <c r="DE477" s="12" t="str">
        <f t="shared" ref="DE477:DE503" ca="1" si="1884">IF($E477,OFFSET(BL$82,$D$438+$D477,0),"")</f>
        <v/>
      </c>
      <c r="DF477" s="12" t="str">
        <f t="shared" ref="DF477:DF503" ca="1" si="1885">IF($E477,OFFSET(BL$156,$D$438+$D477,0),"")</f>
        <v/>
      </c>
      <c r="DG477" s="12" t="str">
        <f t="shared" ca="1" si="1772"/>
        <v/>
      </c>
      <c r="DH477" s="12" t="str">
        <f t="shared" ca="1" si="1773"/>
        <v/>
      </c>
      <c r="DJ477" t="str">
        <f t="shared" ca="1" si="1774"/>
        <v/>
      </c>
      <c r="DK477" s="12" t="str">
        <f t="shared" ref="DK477:DK502" ca="1" si="1886">IF($E477,OFFSET(AO$5,$D$438+$D477,0),"")</f>
        <v/>
      </c>
      <c r="DL477" s="12" t="str">
        <f t="shared" ref="DL477:DL503" ca="1" si="1887">IF($E477,OFFSET(BM$82,$D$438+$D477,0),"")</f>
        <v/>
      </c>
      <c r="DM477" s="12" t="str">
        <f t="shared" ref="DM477:DM503" ca="1" si="1888">IF($E477,OFFSET(BM$156,$D$438+$D477,0),"")</f>
        <v/>
      </c>
      <c r="DN477" s="12" t="str">
        <f t="shared" ca="1" si="1775"/>
        <v/>
      </c>
      <c r="DO477" s="12" t="str">
        <f t="shared" ca="1" si="1776"/>
        <v/>
      </c>
      <c r="DQ477" t="str">
        <f t="shared" ca="1" si="1777"/>
        <v/>
      </c>
      <c r="DR477" s="12" t="str">
        <f t="shared" ca="1" si="1835"/>
        <v/>
      </c>
      <c r="DS477" s="12" t="str">
        <f t="shared" ref="DS477:DS503" ca="1" si="1889">IF($E477,OFFSET(BN$82,$D$438+$D477,0),"")</f>
        <v/>
      </c>
      <c r="DT477" s="12" t="str">
        <f t="shared" ref="DT477:DT503" ca="1" si="1890">IF($E477,OFFSET(BN$156,$D$438+$D477,0),"")</f>
        <v/>
      </c>
      <c r="DU477" s="12" t="str">
        <f t="shared" ca="1" si="1778"/>
        <v/>
      </c>
      <c r="DV477" s="12" t="str">
        <f t="shared" ca="1" si="1779"/>
        <v/>
      </c>
      <c r="DX477" t="str">
        <f t="shared" ca="1" si="1780"/>
        <v/>
      </c>
      <c r="DY477" s="12" t="str">
        <f t="shared" ref="DY477:DY503" ca="1" si="1891">IF($E477,OFFSET(AQ$5,$D$438+$D477,0),"")</f>
        <v/>
      </c>
      <c r="DZ477" s="12" t="str">
        <f t="shared" ref="DZ477:DZ503" ca="1" si="1892">IF($E477,OFFSET(BO$82,$D$438+$D477,0),"")</f>
        <v/>
      </c>
      <c r="EA477" s="12" t="str">
        <f t="shared" ref="EA477:EA503" ca="1" si="1893">IF($E477,OFFSET(BO$156,$D$438+$D477,0),"")</f>
        <v/>
      </c>
      <c r="EB477" s="12" t="str">
        <f t="shared" ca="1" si="1781"/>
        <v/>
      </c>
      <c r="EC477" s="12" t="str">
        <f t="shared" ca="1" si="1782"/>
        <v/>
      </c>
      <c r="EF477" t="str">
        <f t="shared" ca="1" si="1877"/>
        <v/>
      </c>
      <c r="EG477" s="12" t="str">
        <f t="shared" ref="EG477:EG503" ca="1" si="1894">IF($E477,OFFSET(AR$5,$D$438+$D477,0),"")</f>
        <v/>
      </c>
      <c r="EH477" s="12" t="str">
        <f t="shared" ref="EH477:EH503" ca="1" si="1895">IF($E477,OFFSET(BP$82,$D$438+$D477,0),"")</f>
        <v/>
      </c>
      <c r="EI477" s="12" t="str">
        <f t="shared" ref="EI477:EI503" ca="1" si="1896">IF($E477,OFFSET(BP$156,$D$438+$D477,0),"")</f>
        <v/>
      </c>
      <c r="EJ477" s="12" t="str">
        <f t="shared" ca="1" si="1784"/>
        <v/>
      </c>
      <c r="EK477" s="12" t="str">
        <f t="shared" ca="1" si="1785"/>
        <v/>
      </c>
      <c r="EM477" t="str">
        <f t="shared" ca="1" si="1878"/>
        <v/>
      </c>
      <c r="EN477" s="12" t="str">
        <f t="shared" ref="EN477:EN503" ca="1" si="1897">IF($E477,OFFSET(AS$5,$D$438+$D477,0),"")</f>
        <v/>
      </c>
      <c r="EO477" s="12" t="str">
        <f t="shared" ref="EO477:EO503" ca="1" si="1898">IF($E477,OFFSET(BQ$82,$D$438+$D477,0),"")</f>
        <v/>
      </c>
      <c r="EP477" s="12" t="str">
        <f t="shared" ref="EP477:EP503" ca="1" si="1899">IF($E477,OFFSET(BQ$156,$D$438+$D477,0),"")</f>
        <v/>
      </c>
      <c r="EQ477" s="12" t="str">
        <f t="shared" ca="1" si="1787"/>
        <v/>
      </c>
      <c r="ER477" s="12" t="str">
        <f t="shared" ca="1" si="1788"/>
        <v/>
      </c>
      <c r="EU477" t="str">
        <f t="shared" ca="1" si="1879"/>
        <v/>
      </c>
      <c r="EV477" s="12" t="str">
        <f t="shared" ref="EV477:EV503" ca="1" si="1900">IF($E477,OFFSET(AT$5,$D$438+$D477,0),"")</f>
        <v/>
      </c>
      <c r="EW477" s="12" t="str">
        <f t="shared" ref="EW477:EW503" ca="1" si="1901">IF($E477,OFFSET(BR$82,$D$438+$D477,0),"")</f>
        <v/>
      </c>
      <c r="EX477" s="12" t="str">
        <f t="shared" ref="EX477:EX503" ca="1" si="1902">IF($E477,OFFSET(BR$156,$D$438+$D477,0),"")</f>
        <v/>
      </c>
      <c r="EY477" s="12" t="str">
        <f t="shared" ca="1" si="1790"/>
        <v/>
      </c>
      <c r="EZ477" s="12" t="str">
        <f t="shared" ca="1" si="1791"/>
        <v/>
      </c>
    </row>
    <row r="478" spans="4:156" x14ac:dyDescent="0.2">
      <c r="D478" s="5">
        <f t="shared" si="1761"/>
        <v>34</v>
      </c>
      <c r="E478" t="b">
        <f t="shared" si="1703"/>
        <v>0</v>
      </c>
      <c r="G478" t="str">
        <f t="shared" ca="1" si="1836"/>
        <v/>
      </c>
      <c r="H478" s="12" t="str">
        <f t="shared" ca="1" si="1837"/>
        <v/>
      </c>
      <c r="I478" s="12" t="str">
        <f t="shared" ca="1" si="1838"/>
        <v/>
      </c>
      <c r="J478" s="12" t="str">
        <f t="shared" ca="1" si="1839"/>
        <v/>
      </c>
      <c r="K478" s="12" t="str">
        <f t="shared" ca="1" si="1840"/>
        <v/>
      </c>
      <c r="L478" s="12" t="str">
        <f t="shared" ca="1" si="1841"/>
        <v/>
      </c>
      <c r="N478" t="str">
        <f t="shared" ca="1" si="1704"/>
        <v/>
      </c>
      <c r="O478" s="12" t="str">
        <f t="shared" ca="1" si="1842"/>
        <v/>
      </c>
      <c r="P478" s="12" t="str">
        <f t="shared" ca="1" si="1843"/>
        <v/>
      </c>
      <c r="Q478" s="12" t="str">
        <f t="shared" ca="1" si="1844"/>
        <v/>
      </c>
      <c r="R478" s="12" t="str">
        <f t="shared" ca="1" si="1845"/>
        <v/>
      </c>
      <c r="S478" s="12" t="str">
        <f t="shared" ca="1" si="1846"/>
        <v/>
      </c>
      <c r="U478" t="str">
        <f t="shared" ca="1" si="1705"/>
        <v/>
      </c>
      <c r="V478" s="12" t="str">
        <f t="shared" ca="1" si="1830"/>
        <v/>
      </c>
      <c r="W478" s="12" t="str">
        <f t="shared" ca="1" si="1831"/>
        <v/>
      </c>
      <c r="X478" s="12" t="str">
        <f t="shared" ca="1" si="1832"/>
        <v/>
      </c>
      <c r="Y478" s="12" t="str">
        <f t="shared" ca="1" si="1833"/>
        <v/>
      </c>
      <c r="Z478" s="12" t="str">
        <f t="shared" ca="1" si="1834"/>
        <v/>
      </c>
      <c r="AB478" s="240" t="str">
        <f t="shared" ca="1" si="1706"/>
        <v/>
      </c>
      <c r="AC478" s="242" t="str">
        <f t="shared" ca="1" si="1800"/>
        <v/>
      </c>
      <c r="AD478" s="242" t="str">
        <f t="shared" ca="1" si="1801"/>
        <v/>
      </c>
      <c r="AE478" s="242" t="str">
        <f t="shared" ca="1" si="1802"/>
        <v/>
      </c>
      <c r="AF478" s="242" t="str">
        <f t="shared" ca="1" si="1803"/>
        <v/>
      </c>
      <c r="AG478" s="242" t="str">
        <f t="shared" ca="1" si="1804"/>
        <v/>
      </c>
      <c r="AH478" s="240"/>
      <c r="AI478" s="240" t="str">
        <f t="shared" ca="1" si="1707"/>
        <v/>
      </c>
      <c r="AJ478" s="242" t="str">
        <f t="shared" ca="1" si="1805"/>
        <v/>
      </c>
      <c r="AK478" s="242" t="str">
        <f t="shared" ca="1" si="1806"/>
        <v/>
      </c>
      <c r="AL478" s="242" t="str">
        <f t="shared" ca="1" si="1807"/>
        <v/>
      </c>
      <c r="AM478" s="242" t="str">
        <f t="shared" ca="1" si="1808"/>
        <v/>
      </c>
      <c r="AN478" s="242" t="str">
        <f t="shared" ca="1" si="1809"/>
        <v/>
      </c>
      <c r="AO478" s="240"/>
      <c r="AP478" s="240" t="str">
        <f t="shared" ca="1" si="1709"/>
        <v/>
      </c>
      <c r="AQ478" s="242" t="str">
        <f t="shared" ca="1" si="1847"/>
        <v/>
      </c>
      <c r="AR478" s="242" t="str">
        <f t="shared" ca="1" si="1848"/>
        <v/>
      </c>
      <c r="AS478" s="242" t="str">
        <f t="shared" ca="1" si="1849"/>
        <v/>
      </c>
      <c r="AT478" s="242" t="str">
        <f t="shared" ca="1" si="1850"/>
        <v/>
      </c>
      <c r="AU478" s="242" t="str">
        <f t="shared" ca="1" si="1851"/>
        <v/>
      </c>
      <c r="AV478" s="242"/>
      <c r="AX478" t="str">
        <f t="shared" ca="1" si="1710"/>
        <v/>
      </c>
      <c r="AY478" s="12" t="str">
        <f t="shared" ca="1" si="1852"/>
        <v/>
      </c>
      <c r="AZ478" s="12" t="str">
        <f t="shared" ca="1" si="1853"/>
        <v/>
      </c>
      <c r="BA478" s="12" t="str">
        <f t="shared" ca="1" si="1854"/>
        <v/>
      </c>
      <c r="BB478" s="12" t="str">
        <f t="shared" ca="1" si="1855"/>
        <v/>
      </c>
      <c r="BC478" s="12" t="str">
        <f t="shared" ca="1" si="1856"/>
        <v/>
      </c>
      <c r="BE478" t="str">
        <f t="shared" ca="1" si="1711"/>
        <v/>
      </c>
      <c r="BF478" s="12" t="str">
        <f t="shared" ca="1" si="1857"/>
        <v/>
      </c>
      <c r="BG478" s="12" t="str">
        <f t="shared" ca="1" si="1858"/>
        <v/>
      </c>
      <c r="BH478" s="12" t="str">
        <f t="shared" ca="1" si="1859"/>
        <v/>
      </c>
      <c r="BI478" s="12" t="str">
        <f t="shared" ca="1" si="1860"/>
        <v/>
      </c>
      <c r="BJ478" s="12" t="str">
        <f t="shared" ca="1" si="1861"/>
        <v/>
      </c>
      <c r="BL478" t="str">
        <f t="shared" ca="1" si="1712"/>
        <v/>
      </c>
      <c r="BM478" s="12" t="str">
        <f t="shared" ca="1" si="1862"/>
        <v/>
      </c>
      <c r="BN478" s="12" t="str">
        <f t="shared" ca="1" si="1863"/>
        <v/>
      </c>
      <c r="BO478" s="12" t="str">
        <f t="shared" ca="1" si="1864"/>
        <v/>
      </c>
      <c r="BP478" s="12" t="str">
        <f t="shared" ca="1" si="1865"/>
        <v/>
      </c>
      <c r="BQ478" s="12" t="str">
        <f t="shared" ca="1" si="1866"/>
        <v/>
      </c>
      <c r="BS478" t="str">
        <f t="shared" ca="1" si="1713"/>
        <v/>
      </c>
      <c r="BT478" s="12" t="str">
        <f t="shared" ca="1" si="1867"/>
        <v/>
      </c>
      <c r="BU478" s="12" t="str">
        <f t="shared" ca="1" si="1868"/>
        <v/>
      </c>
      <c r="BV478" s="12" t="str">
        <f t="shared" ca="1" si="1869"/>
        <v/>
      </c>
      <c r="BW478" s="12" t="str">
        <f t="shared" ca="1" si="1870"/>
        <v/>
      </c>
      <c r="BX478" s="12" t="str">
        <f t="shared" ca="1" si="1871"/>
        <v/>
      </c>
      <c r="BZ478" t="str">
        <f t="shared" ca="1" si="1714"/>
        <v/>
      </c>
      <c r="CA478" s="12" t="str">
        <f t="shared" ca="1" si="1872"/>
        <v/>
      </c>
      <c r="CB478" s="12" t="str">
        <f t="shared" ca="1" si="1873"/>
        <v/>
      </c>
      <c r="CC478" s="12" t="str">
        <f t="shared" ca="1" si="1874"/>
        <v/>
      </c>
      <c r="CD478" s="12" t="str">
        <f t="shared" ca="1" si="1875"/>
        <v/>
      </c>
      <c r="CE478" s="12" t="str">
        <f t="shared" ca="1" si="1876"/>
        <v/>
      </c>
      <c r="CH478" t="str">
        <f t="shared" ca="1" si="1767"/>
        <v/>
      </c>
      <c r="CI478" s="12" t="str">
        <f t="shared" ca="1" si="1792"/>
        <v/>
      </c>
      <c r="CJ478" s="12" t="str">
        <f t="shared" ca="1" si="1793"/>
        <v/>
      </c>
      <c r="CK478" s="12" t="str">
        <f t="shared" ca="1" si="1794"/>
        <v/>
      </c>
      <c r="CL478" s="12" t="str">
        <f t="shared" ca="1" si="1795"/>
        <v/>
      </c>
      <c r="CM478" s="12" t="str">
        <f t="shared" ca="1" si="1796"/>
        <v/>
      </c>
      <c r="CO478" t="str">
        <f t="shared" ca="1" si="1768"/>
        <v/>
      </c>
      <c r="CP478" s="12" t="str">
        <f t="shared" ca="1" si="1880"/>
        <v/>
      </c>
      <c r="CQ478" s="12" t="str">
        <f t="shared" ca="1" si="1881"/>
        <v/>
      </c>
      <c r="CR478" s="12" t="str">
        <f t="shared" ca="1" si="1882"/>
        <v/>
      </c>
      <c r="CS478" s="12" t="str">
        <f t="shared" ca="1" si="1769"/>
        <v/>
      </c>
      <c r="CT478" s="12" t="str">
        <f t="shared" ca="1" si="1770"/>
        <v/>
      </c>
      <c r="CV478" t="str">
        <f t="shared" ca="1" si="1797"/>
        <v/>
      </c>
      <c r="CW478" s="12" t="str">
        <f t="shared" ref="CW478:CW502" ca="1" si="1903">IF($E478,OFFSET(AM$5,$D$438+$D478,0),"")</f>
        <v/>
      </c>
      <c r="CX478" s="12" t="str">
        <f t="shared" ref="CX478:CX503" ca="1" si="1904">IF($E478,OFFSET(BK$82,$D$438+$D478,0),"")</f>
        <v/>
      </c>
      <c r="CY478" s="12" t="str">
        <f t="shared" ref="CY478:CY503" ca="1" si="1905">IF($E478,OFFSET(BK$156,$D$438+$D478,0),"")</f>
        <v/>
      </c>
      <c r="CZ478" s="12" t="str">
        <f t="shared" ca="1" si="1798"/>
        <v/>
      </c>
      <c r="DA478" s="12" t="str">
        <f t="shared" ca="1" si="1799"/>
        <v/>
      </c>
      <c r="DC478" t="str">
        <f t="shared" ca="1" si="1771"/>
        <v/>
      </c>
      <c r="DD478" s="12" t="str">
        <f t="shared" ca="1" si="1883"/>
        <v/>
      </c>
      <c r="DE478" s="12" t="str">
        <f t="shared" ca="1" si="1884"/>
        <v/>
      </c>
      <c r="DF478" s="12" t="str">
        <f t="shared" ca="1" si="1885"/>
        <v/>
      </c>
      <c r="DG478" s="12" t="str">
        <f t="shared" ca="1" si="1772"/>
        <v/>
      </c>
      <c r="DH478" s="12" t="str">
        <f t="shared" ca="1" si="1773"/>
        <v/>
      </c>
      <c r="DJ478" t="str">
        <f t="shared" ca="1" si="1774"/>
        <v/>
      </c>
      <c r="DK478" s="12" t="str">
        <f t="shared" ca="1" si="1886"/>
        <v/>
      </c>
      <c r="DL478" s="12" t="str">
        <f t="shared" ca="1" si="1887"/>
        <v/>
      </c>
      <c r="DM478" s="12" t="str">
        <f t="shared" ca="1" si="1888"/>
        <v/>
      </c>
      <c r="DN478" s="12" t="str">
        <f t="shared" ca="1" si="1775"/>
        <v/>
      </c>
      <c r="DO478" s="12" t="str">
        <f t="shared" ca="1" si="1776"/>
        <v/>
      </c>
      <c r="DQ478" t="str">
        <f t="shared" ca="1" si="1777"/>
        <v/>
      </c>
      <c r="DR478" s="12" t="str">
        <f t="shared" ca="1" si="1835"/>
        <v/>
      </c>
      <c r="DS478" s="12" t="str">
        <f t="shared" ca="1" si="1889"/>
        <v/>
      </c>
      <c r="DT478" s="12" t="str">
        <f t="shared" ca="1" si="1890"/>
        <v/>
      </c>
      <c r="DU478" s="12" t="str">
        <f t="shared" ca="1" si="1778"/>
        <v/>
      </c>
      <c r="DV478" s="12" t="str">
        <f t="shared" ca="1" si="1779"/>
        <v/>
      </c>
      <c r="DX478" t="str">
        <f t="shared" ca="1" si="1780"/>
        <v/>
      </c>
      <c r="DY478" s="12" t="str">
        <f t="shared" ca="1" si="1891"/>
        <v/>
      </c>
      <c r="DZ478" s="12" t="str">
        <f t="shared" ca="1" si="1892"/>
        <v/>
      </c>
      <c r="EA478" s="12" t="str">
        <f t="shared" ca="1" si="1893"/>
        <v/>
      </c>
      <c r="EB478" s="12" t="str">
        <f t="shared" ca="1" si="1781"/>
        <v/>
      </c>
      <c r="EC478" s="12" t="str">
        <f t="shared" ca="1" si="1782"/>
        <v/>
      </c>
      <c r="EF478" t="str">
        <f t="shared" ca="1" si="1877"/>
        <v/>
      </c>
      <c r="EG478" s="12" t="str">
        <f t="shared" ca="1" si="1894"/>
        <v/>
      </c>
      <c r="EH478" s="12" t="str">
        <f t="shared" ca="1" si="1895"/>
        <v/>
      </c>
      <c r="EI478" s="12" t="str">
        <f t="shared" ca="1" si="1896"/>
        <v/>
      </c>
      <c r="EJ478" s="12" t="str">
        <f t="shared" ca="1" si="1784"/>
        <v/>
      </c>
      <c r="EK478" s="12" t="str">
        <f t="shared" ca="1" si="1785"/>
        <v/>
      </c>
      <c r="EM478" t="str">
        <f t="shared" ca="1" si="1878"/>
        <v/>
      </c>
      <c r="EN478" s="12" t="str">
        <f t="shared" ca="1" si="1897"/>
        <v/>
      </c>
      <c r="EO478" s="12" t="str">
        <f t="shared" ca="1" si="1898"/>
        <v/>
      </c>
      <c r="EP478" s="12" t="str">
        <f t="shared" ca="1" si="1899"/>
        <v/>
      </c>
      <c r="EQ478" s="12" t="str">
        <f t="shared" ca="1" si="1787"/>
        <v/>
      </c>
      <c r="ER478" s="12" t="str">
        <f t="shared" ca="1" si="1788"/>
        <v/>
      </c>
      <c r="EU478" t="str">
        <f t="shared" ca="1" si="1879"/>
        <v/>
      </c>
      <c r="EV478" s="12" t="str">
        <f t="shared" ca="1" si="1900"/>
        <v/>
      </c>
      <c r="EW478" s="12" t="str">
        <f t="shared" ca="1" si="1901"/>
        <v/>
      </c>
      <c r="EX478" s="12" t="str">
        <f t="shared" ca="1" si="1902"/>
        <v/>
      </c>
      <c r="EY478" s="12" t="str">
        <f t="shared" ca="1" si="1790"/>
        <v/>
      </c>
      <c r="EZ478" s="12" t="str">
        <f t="shared" ca="1" si="1791"/>
        <v/>
      </c>
    </row>
    <row r="479" spans="4:156" x14ac:dyDescent="0.2">
      <c r="D479" s="5">
        <f t="shared" si="1761"/>
        <v>35</v>
      </c>
      <c r="E479" t="b">
        <f t="shared" si="1703"/>
        <v>0</v>
      </c>
      <c r="G479" t="str">
        <f t="shared" ca="1" si="1836"/>
        <v/>
      </c>
      <c r="H479" s="12" t="str">
        <f t="shared" ca="1" si="1837"/>
        <v/>
      </c>
      <c r="I479" s="12" t="str">
        <f t="shared" ca="1" si="1838"/>
        <v/>
      </c>
      <c r="J479" s="12" t="str">
        <f t="shared" ca="1" si="1839"/>
        <v/>
      </c>
      <c r="K479" s="12" t="str">
        <f t="shared" ca="1" si="1840"/>
        <v/>
      </c>
      <c r="L479" s="12" t="str">
        <f t="shared" ca="1" si="1841"/>
        <v/>
      </c>
      <c r="N479" t="str">
        <f t="shared" ca="1" si="1704"/>
        <v/>
      </c>
      <c r="O479" s="12" t="str">
        <f t="shared" ca="1" si="1842"/>
        <v/>
      </c>
      <c r="P479" s="12" t="str">
        <f t="shared" ca="1" si="1843"/>
        <v/>
      </c>
      <c r="Q479" s="12" t="str">
        <f t="shared" ca="1" si="1844"/>
        <v/>
      </c>
      <c r="R479" s="12" t="str">
        <f t="shared" ca="1" si="1845"/>
        <v/>
      </c>
      <c r="S479" s="12" t="str">
        <f t="shared" ca="1" si="1846"/>
        <v/>
      </c>
      <c r="U479" t="str">
        <f t="shared" ca="1" si="1705"/>
        <v/>
      </c>
      <c r="V479" s="12" t="str">
        <f t="shared" ca="1" si="1830"/>
        <v/>
      </c>
      <c r="W479" s="12" t="str">
        <f t="shared" ca="1" si="1831"/>
        <v/>
      </c>
      <c r="X479" s="12" t="str">
        <f t="shared" ca="1" si="1832"/>
        <v/>
      </c>
      <c r="Y479" s="12" t="str">
        <f t="shared" ca="1" si="1833"/>
        <v/>
      </c>
      <c r="Z479" s="12" t="str">
        <f t="shared" ca="1" si="1834"/>
        <v/>
      </c>
      <c r="AB479" t="str">
        <f t="shared" ca="1" si="1706"/>
        <v/>
      </c>
      <c r="AC479" s="12" t="str">
        <f t="shared" ca="1" si="1800"/>
        <v/>
      </c>
      <c r="AD479" s="12" t="str">
        <f t="shared" ca="1" si="1801"/>
        <v/>
      </c>
      <c r="AE479" s="12" t="str">
        <f t="shared" ca="1" si="1802"/>
        <v/>
      </c>
      <c r="AF479" s="12" t="str">
        <f t="shared" ca="1" si="1803"/>
        <v/>
      </c>
      <c r="AG479" s="12" t="str">
        <f t="shared" ca="1" si="1804"/>
        <v/>
      </c>
      <c r="AI479" t="str">
        <f t="shared" ca="1" si="1707"/>
        <v/>
      </c>
      <c r="AJ479" s="12" t="str">
        <f t="shared" ca="1" si="1805"/>
        <v/>
      </c>
      <c r="AK479" s="12" t="str">
        <f t="shared" ca="1" si="1806"/>
        <v/>
      </c>
      <c r="AL479" s="12" t="str">
        <f t="shared" ca="1" si="1807"/>
        <v/>
      </c>
      <c r="AM479" s="12" t="str">
        <f t="shared" ca="1" si="1808"/>
        <v/>
      </c>
      <c r="AN479" s="12" t="str">
        <f t="shared" ca="1" si="1809"/>
        <v/>
      </c>
      <c r="AP479" t="str">
        <f t="shared" ca="1" si="1709"/>
        <v/>
      </c>
      <c r="AQ479" s="12" t="str">
        <f t="shared" ca="1" si="1847"/>
        <v/>
      </c>
      <c r="AR479" s="12" t="str">
        <f t="shared" ca="1" si="1848"/>
        <v/>
      </c>
      <c r="AS479" s="12" t="str">
        <f t="shared" ca="1" si="1849"/>
        <v/>
      </c>
      <c r="AT479" s="12" t="str">
        <f t="shared" ca="1" si="1850"/>
        <v/>
      </c>
      <c r="AU479" s="12" t="str">
        <f t="shared" ca="1" si="1851"/>
        <v/>
      </c>
      <c r="AV479" s="12"/>
      <c r="AX479" t="str">
        <f t="shared" ca="1" si="1710"/>
        <v/>
      </c>
      <c r="AY479" s="12" t="str">
        <f t="shared" ca="1" si="1852"/>
        <v/>
      </c>
      <c r="AZ479" s="12" t="str">
        <f t="shared" ca="1" si="1853"/>
        <v/>
      </c>
      <c r="BA479" s="12" t="str">
        <f t="shared" ca="1" si="1854"/>
        <v/>
      </c>
      <c r="BB479" s="12" t="str">
        <f t="shared" ca="1" si="1855"/>
        <v/>
      </c>
      <c r="BC479" s="12" t="str">
        <f t="shared" ca="1" si="1856"/>
        <v/>
      </c>
      <c r="BE479" t="str">
        <f t="shared" ca="1" si="1711"/>
        <v/>
      </c>
      <c r="BF479" s="12" t="str">
        <f t="shared" ca="1" si="1857"/>
        <v/>
      </c>
      <c r="BG479" s="12" t="str">
        <f t="shared" ca="1" si="1858"/>
        <v/>
      </c>
      <c r="BH479" s="12" t="str">
        <f t="shared" ca="1" si="1859"/>
        <v/>
      </c>
      <c r="BI479" s="12" t="str">
        <f t="shared" ca="1" si="1860"/>
        <v/>
      </c>
      <c r="BJ479" s="12" t="str">
        <f t="shared" ca="1" si="1861"/>
        <v/>
      </c>
      <c r="BL479" t="str">
        <f t="shared" ca="1" si="1712"/>
        <v/>
      </c>
      <c r="BM479" s="12" t="str">
        <f t="shared" ca="1" si="1862"/>
        <v/>
      </c>
      <c r="BN479" s="12" t="str">
        <f t="shared" ca="1" si="1863"/>
        <v/>
      </c>
      <c r="BO479" s="12" t="str">
        <f t="shared" ca="1" si="1864"/>
        <v/>
      </c>
      <c r="BP479" s="12" t="str">
        <f t="shared" ca="1" si="1865"/>
        <v/>
      </c>
      <c r="BQ479" s="12" t="str">
        <f t="shared" ca="1" si="1866"/>
        <v/>
      </c>
      <c r="BS479" t="str">
        <f t="shared" ca="1" si="1713"/>
        <v/>
      </c>
      <c r="BT479" s="12" t="str">
        <f t="shared" ca="1" si="1867"/>
        <v/>
      </c>
      <c r="BU479" s="12" t="str">
        <f t="shared" ca="1" si="1868"/>
        <v/>
      </c>
      <c r="BV479" s="12" t="str">
        <f t="shared" ca="1" si="1869"/>
        <v/>
      </c>
      <c r="BW479" s="12" t="str">
        <f t="shared" ca="1" si="1870"/>
        <v/>
      </c>
      <c r="BX479" s="12" t="str">
        <f t="shared" ca="1" si="1871"/>
        <v/>
      </c>
      <c r="BZ479" t="str">
        <f t="shared" ca="1" si="1714"/>
        <v/>
      </c>
      <c r="CA479" s="12" t="str">
        <f t="shared" ca="1" si="1872"/>
        <v/>
      </c>
      <c r="CB479" s="12" t="str">
        <f t="shared" ca="1" si="1873"/>
        <v/>
      </c>
      <c r="CC479" s="12" t="str">
        <f t="shared" ca="1" si="1874"/>
        <v/>
      </c>
      <c r="CD479" s="12" t="str">
        <f t="shared" ca="1" si="1875"/>
        <v/>
      </c>
      <c r="CE479" s="12" t="str">
        <f t="shared" ca="1" si="1876"/>
        <v/>
      </c>
      <c r="CH479" t="str">
        <f t="shared" ca="1" si="1767"/>
        <v/>
      </c>
      <c r="CI479" s="12" t="str">
        <f t="shared" ca="1" si="1792"/>
        <v/>
      </c>
      <c r="CJ479" s="12" t="str">
        <f t="shared" ca="1" si="1793"/>
        <v/>
      </c>
      <c r="CK479" s="12" t="str">
        <f t="shared" ca="1" si="1794"/>
        <v/>
      </c>
      <c r="CL479" s="12" t="str">
        <f t="shared" ca="1" si="1795"/>
        <v/>
      </c>
      <c r="CM479" s="12" t="str">
        <f t="shared" ca="1" si="1796"/>
        <v/>
      </c>
      <c r="CO479" t="str">
        <f t="shared" ca="1" si="1768"/>
        <v/>
      </c>
      <c r="CP479" s="12" t="str">
        <f t="shared" ca="1" si="1880"/>
        <v/>
      </c>
      <c r="CQ479" s="12" t="str">
        <f t="shared" ca="1" si="1881"/>
        <v/>
      </c>
      <c r="CR479" s="12" t="str">
        <f t="shared" ca="1" si="1882"/>
        <v/>
      </c>
      <c r="CS479" s="12" t="str">
        <f t="shared" ca="1" si="1769"/>
        <v/>
      </c>
      <c r="CT479" s="12" t="str">
        <f t="shared" ca="1" si="1770"/>
        <v/>
      </c>
      <c r="CV479" t="str">
        <f t="shared" ca="1" si="1797"/>
        <v/>
      </c>
      <c r="CW479" s="12" t="str">
        <f t="shared" ca="1" si="1903"/>
        <v/>
      </c>
      <c r="CX479" s="12" t="str">
        <f t="shared" ca="1" si="1904"/>
        <v/>
      </c>
      <c r="CY479" s="12" t="str">
        <f t="shared" ca="1" si="1905"/>
        <v/>
      </c>
      <c r="CZ479" s="12" t="str">
        <f t="shared" ca="1" si="1798"/>
        <v/>
      </c>
      <c r="DA479" s="12" t="str">
        <f t="shared" ca="1" si="1799"/>
        <v/>
      </c>
      <c r="DC479" t="str">
        <f t="shared" ca="1" si="1771"/>
        <v/>
      </c>
      <c r="DD479" s="12" t="str">
        <f t="shared" ca="1" si="1883"/>
        <v/>
      </c>
      <c r="DE479" s="12" t="str">
        <f t="shared" ca="1" si="1884"/>
        <v/>
      </c>
      <c r="DF479" s="12" t="str">
        <f t="shared" ca="1" si="1885"/>
        <v/>
      </c>
      <c r="DG479" s="12" t="str">
        <f t="shared" ca="1" si="1772"/>
        <v/>
      </c>
      <c r="DH479" s="12" t="str">
        <f t="shared" ca="1" si="1773"/>
        <v/>
      </c>
      <c r="DJ479" t="str">
        <f t="shared" ca="1" si="1774"/>
        <v/>
      </c>
      <c r="DK479" s="12" t="str">
        <f t="shared" ca="1" si="1886"/>
        <v/>
      </c>
      <c r="DL479" s="12" t="str">
        <f t="shared" ca="1" si="1887"/>
        <v/>
      </c>
      <c r="DM479" s="12" t="str">
        <f t="shared" ca="1" si="1888"/>
        <v/>
      </c>
      <c r="DN479" s="12" t="str">
        <f t="shared" ca="1" si="1775"/>
        <v/>
      </c>
      <c r="DO479" s="12" t="str">
        <f t="shared" ca="1" si="1776"/>
        <v/>
      </c>
      <c r="DQ479" t="str">
        <f t="shared" ca="1" si="1777"/>
        <v/>
      </c>
      <c r="DR479" s="12" t="str">
        <f t="shared" ca="1" si="1835"/>
        <v/>
      </c>
      <c r="DS479" s="12" t="str">
        <f t="shared" ca="1" si="1889"/>
        <v/>
      </c>
      <c r="DT479" s="12" t="str">
        <f t="shared" ca="1" si="1890"/>
        <v/>
      </c>
      <c r="DU479" s="12" t="str">
        <f t="shared" ca="1" si="1778"/>
        <v/>
      </c>
      <c r="DV479" s="12" t="str">
        <f t="shared" ca="1" si="1779"/>
        <v/>
      </c>
      <c r="DX479" t="str">
        <f t="shared" ca="1" si="1780"/>
        <v/>
      </c>
      <c r="DY479" s="12" t="str">
        <f t="shared" ca="1" si="1891"/>
        <v/>
      </c>
      <c r="DZ479" s="12" t="str">
        <f t="shared" ca="1" si="1892"/>
        <v/>
      </c>
      <c r="EA479" s="12" t="str">
        <f t="shared" ca="1" si="1893"/>
        <v/>
      </c>
      <c r="EB479" s="12" t="str">
        <f t="shared" ca="1" si="1781"/>
        <v/>
      </c>
      <c r="EC479" s="12" t="str">
        <f t="shared" ca="1" si="1782"/>
        <v/>
      </c>
      <c r="EF479" t="str">
        <f t="shared" ca="1" si="1877"/>
        <v/>
      </c>
      <c r="EG479" s="12" t="str">
        <f t="shared" ca="1" si="1894"/>
        <v/>
      </c>
      <c r="EH479" s="12" t="str">
        <f t="shared" ca="1" si="1895"/>
        <v/>
      </c>
      <c r="EI479" s="12" t="str">
        <f t="shared" ca="1" si="1896"/>
        <v/>
      </c>
      <c r="EJ479" s="12" t="str">
        <f t="shared" ca="1" si="1784"/>
        <v/>
      </c>
      <c r="EK479" s="12" t="str">
        <f t="shared" ca="1" si="1785"/>
        <v/>
      </c>
      <c r="EM479" t="str">
        <f t="shared" ca="1" si="1878"/>
        <v/>
      </c>
      <c r="EN479" s="12" t="str">
        <f t="shared" ca="1" si="1897"/>
        <v/>
      </c>
      <c r="EO479" s="12" t="str">
        <f t="shared" ca="1" si="1898"/>
        <v/>
      </c>
      <c r="EP479" s="12" t="str">
        <f t="shared" ca="1" si="1899"/>
        <v/>
      </c>
      <c r="EQ479" s="12" t="str">
        <f t="shared" ca="1" si="1787"/>
        <v/>
      </c>
      <c r="ER479" s="12" t="str">
        <f t="shared" ca="1" si="1788"/>
        <v/>
      </c>
      <c r="EU479" t="str">
        <f t="shared" ca="1" si="1879"/>
        <v/>
      </c>
      <c r="EV479" s="12" t="str">
        <f t="shared" ca="1" si="1900"/>
        <v/>
      </c>
      <c r="EW479" s="12" t="str">
        <f t="shared" ca="1" si="1901"/>
        <v/>
      </c>
      <c r="EX479" s="12" t="str">
        <f t="shared" ca="1" si="1902"/>
        <v/>
      </c>
      <c r="EY479" s="12" t="str">
        <f t="shared" ca="1" si="1790"/>
        <v/>
      </c>
      <c r="EZ479" s="12" t="str">
        <f t="shared" ca="1" si="1791"/>
        <v/>
      </c>
    </row>
    <row r="480" spans="4:156" x14ac:dyDescent="0.2">
      <c r="D480" s="5">
        <f t="shared" si="1761"/>
        <v>36</v>
      </c>
      <c r="E480" t="b">
        <f t="shared" si="1703"/>
        <v>0</v>
      </c>
      <c r="G480" t="str">
        <f t="shared" ca="1" si="1836"/>
        <v/>
      </c>
      <c r="H480" s="12" t="str">
        <f t="shared" ca="1" si="1837"/>
        <v/>
      </c>
      <c r="I480" s="12" t="str">
        <f t="shared" ca="1" si="1838"/>
        <v/>
      </c>
      <c r="J480" s="12" t="str">
        <f t="shared" ca="1" si="1839"/>
        <v/>
      </c>
      <c r="K480" s="12" t="str">
        <f t="shared" ca="1" si="1840"/>
        <v/>
      </c>
      <c r="L480" s="12" t="str">
        <f t="shared" ca="1" si="1841"/>
        <v/>
      </c>
      <c r="N480" t="str">
        <f t="shared" ca="1" si="1704"/>
        <v/>
      </c>
      <c r="O480" s="12" t="str">
        <f t="shared" ca="1" si="1842"/>
        <v/>
      </c>
      <c r="P480" s="12" t="str">
        <f t="shared" ca="1" si="1843"/>
        <v/>
      </c>
      <c r="Q480" s="12" t="str">
        <f t="shared" ca="1" si="1844"/>
        <v/>
      </c>
      <c r="R480" s="12" t="str">
        <f t="shared" ca="1" si="1845"/>
        <v/>
      </c>
      <c r="S480" s="12" t="str">
        <f t="shared" ca="1" si="1846"/>
        <v/>
      </c>
      <c r="U480" t="str">
        <f t="shared" ca="1" si="1705"/>
        <v/>
      </c>
      <c r="V480" s="12" t="str">
        <f t="shared" ca="1" si="1830"/>
        <v/>
      </c>
      <c r="W480" s="12" t="str">
        <f t="shared" ca="1" si="1831"/>
        <v/>
      </c>
      <c r="X480" s="12" t="str">
        <f t="shared" ca="1" si="1832"/>
        <v/>
      </c>
      <c r="Y480" s="12" t="str">
        <f t="shared" ca="1" si="1833"/>
        <v/>
      </c>
      <c r="Z480" s="12" t="str">
        <f t="shared" ca="1" si="1834"/>
        <v/>
      </c>
      <c r="AB480" t="str">
        <f t="shared" ca="1" si="1706"/>
        <v/>
      </c>
      <c r="AC480" s="12" t="str">
        <f t="shared" ca="1" si="1800"/>
        <v/>
      </c>
      <c r="AD480" s="12" t="str">
        <f t="shared" ca="1" si="1801"/>
        <v/>
      </c>
      <c r="AE480" s="12" t="str">
        <f t="shared" ca="1" si="1802"/>
        <v/>
      </c>
      <c r="AF480" s="12" t="str">
        <f t="shared" ca="1" si="1803"/>
        <v/>
      </c>
      <c r="AG480" s="12" t="str">
        <f t="shared" ca="1" si="1804"/>
        <v/>
      </c>
      <c r="AI480" t="str">
        <f t="shared" ca="1" si="1707"/>
        <v/>
      </c>
      <c r="AJ480" s="12" t="str">
        <f t="shared" ca="1" si="1805"/>
        <v/>
      </c>
      <c r="AK480" s="12" t="str">
        <f t="shared" ca="1" si="1806"/>
        <v/>
      </c>
      <c r="AL480" s="12" t="str">
        <f t="shared" ca="1" si="1807"/>
        <v/>
      </c>
      <c r="AM480" s="12" t="str">
        <f t="shared" ca="1" si="1808"/>
        <v/>
      </c>
      <c r="AN480" s="12" t="str">
        <f t="shared" ca="1" si="1809"/>
        <v/>
      </c>
      <c r="AP480" t="str">
        <f t="shared" ca="1" si="1709"/>
        <v/>
      </c>
      <c r="AQ480" s="12" t="str">
        <f t="shared" ca="1" si="1847"/>
        <v/>
      </c>
      <c r="AR480" s="12" t="str">
        <f t="shared" ca="1" si="1848"/>
        <v/>
      </c>
      <c r="AS480" s="12" t="str">
        <f t="shared" ca="1" si="1849"/>
        <v/>
      </c>
      <c r="AT480" s="12" t="str">
        <f t="shared" ca="1" si="1850"/>
        <v/>
      </c>
      <c r="AU480" s="12" t="str">
        <f t="shared" ca="1" si="1851"/>
        <v/>
      </c>
      <c r="AV480" s="12"/>
      <c r="AX480" t="str">
        <f t="shared" ca="1" si="1710"/>
        <v/>
      </c>
      <c r="AY480" s="12" t="str">
        <f t="shared" ca="1" si="1852"/>
        <v/>
      </c>
      <c r="AZ480" s="12" t="str">
        <f t="shared" ca="1" si="1853"/>
        <v/>
      </c>
      <c r="BA480" s="12" t="str">
        <f t="shared" ca="1" si="1854"/>
        <v/>
      </c>
      <c r="BB480" s="12" t="str">
        <f t="shared" ca="1" si="1855"/>
        <v/>
      </c>
      <c r="BC480" s="12" t="str">
        <f t="shared" ca="1" si="1856"/>
        <v/>
      </c>
      <c r="BE480" t="str">
        <f t="shared" ca="1" si="1711"/>
        <v/>
      </c>
      <c r="BF480" s="12" t="str">
        <f t="shared" ca="1" si="1857"/>
        <v/>
      </c>
      <c r="BG480" s="12" t="str">
        <f t="shared" ca="1" si="1858"/>
        <v/>
      </c>
      <c r="BH480" s="12" t="str">
        <f t="shared" ca="1" si="1859"/>
        <v/>
      </c>
      <c r="BI480" s="12" t="str">
        <f t="shared" ca="1" si="1860"/>
        <v/>
      </c>
      <c r="BJ480" s="12" t="str">
        <f t="shared" ca="1" si="1861"/>
        <v/>
      </c>
      <c r="BL480" t="str">
        <f t="shared" ca="1" si="1712"/>
        <v/>
      </c>
      <c r="BM480" s="12" t="str">
        <f t="shared" ca="1" si="1862"/>
        <v/>
      </c>
      <c r="BN480" s="12" t="str">
        <f t="shared" ca="1" si="1863"/>
        <v/>
      </c>
      <c r="BO480" s="12" t="str">
        <f t="shared" ca="1" si="1864"/>
        <v/>
      </c>
      <c r="BP480" s="12" t="str">
        <f t="shared" ca="1" si="1865"/>
        <v/>
      </c>
      <c r="BQ480" s="12" t="str">
        <f t="shared" ca="1" si="1866"/>
        <v/>
      </c>
      <c r="BS480" t="str">
        <f t="shared" ca="1" si="1713"/>
        <v/>
      </c>
      <c r="BT480" s="12" t="str">
        <f t="shared" ca="1" si="1867"/>
        <v/>
      </c>
      <c r="BU480" s="12" t="str">
        <f t="shared" ca="1" si="1868"/>
        <v/>
      </c>
      <c r="BV480" s="12" t="str">
        <f t="shared" ca="1" si="1869"/>
        <v/>
      </c>
      <c r="BW480" s="12" t="str">
        <f t="shared" ca="1" si="1870"/>
        <v/>
      </c>
      <c r="BX480" s="12" t="str">
        <f t="shared" ca="1" si="1871"/>
        <v/>
      </c>
      <c r="BZ480" t="str">
        <f t="shared" ca="1" si="1714"/>
        <v/>
      </c>
      <c r="CA480" s="12" t="str">
        <f t="shared" ca="1" si="1872"/>
        <v/>
      </c>
      <c r="CB480" s="12" t="str">
        <f t="shared" ca="1" si="1873"/>
        <v/>
      </c>
      <c r="CC480" s="12" t="str">
        <f t="shared" ca="1" si="1874"/>
        <v/>
      </c>
      <c r="CD480" s="12" t="str">
        <f t="shared" ca="1" si="1875"/>
        <v/>
      </c>
      <c r="CE480" s="12" t="str">
        <f t="shared" ca="1" si="1876"/>
        <v/>
      </c>
      <c r="CH480" t="str">
        <f t="shared" ca="1" si="1767"/>
        <v/>
      </c>
      <c r="CI480" s="12" t="str">
        <f t="shared" ca="1" si="1792"/>
        <v/>
      </c>
      <c r="CJ480" s="12" t="str">
        <f t="shared" ca="1" si="1793"/>
        <v/>
      </c>
      <c r="CK480" s="12" t="str">
        <f t="shared" ca="1" si="1794"/>
        <v/>
      </c>
      <c r="CL480" s="12" t="str">
        <f t="shared" ca="1" si="1795"/>
        <v/>
      </c>
      <c r="CM480" s="12" t="str">
        <f t="shared" ca="1" si="1796"/>
        <v/>
      </c>
      <c r="CO480" t="str">
        <f t="shared" ca="1" si="1768"/>
        <v/>
      </c>
      <c r="CP480" s="12" t="str">
        <f t="shared" ca="1" si="1880"/>
        <v/>
      </c>
      <c r="CQ480" s="12" t="str">
        <f t="shared" ca="1" si="1881"/>
        <v/>
      </c>
      <c r="CR480" s="12" t="str">
        <f t="shared" ca="1" si="1882"/>
        <v/>
      </c>
      <c r="CS480" s="12" t="str">
        <f t="shared" ca="1" si="1769"/>
        <v/>
      </c>
      <c r="CT480" s="12" t="str">
        <f t="shared" ca="1" si="1770"/>
        <v/>
      </c>
      <c r="CV480" t="str">
        <f t="shared" ca="1" si="1797"/>
        <v/>
      </c>
      <c r="CW480" s="12" t="str">
        <f t="shared" ca="1" si="1903"/>
        <v/>
      </c>
      <c r="CX480" s="12" t="str">
        <f t="shared" ca="1" si="1904"/>
        <v/>
      </c>
      <c r="CY480" s="12" t="str">
        <f t="shared" ca="1" si="1905"/>
        <v/>
      </c>
      <c r="CZ480" s="12" t="str">
        <f t="shared" ca="1" si="1798"/>
        <v/>
      </c>
      <c r="DA480" s="12" t="str">
        <f t="shared" ca="1" si="1799"/>
        <v/>
      </c>
      <c r="DC480" t="str">
        <f t="shared" ca="1" si="1771"/>
        <v/>
      </c>
      <c r="DD480" s="12" t="str">
        <f t="shared" ca="1" si="1883"/>
        <v/>
      </c>
      <c r="DE480" s="12" t="str">
        <f t="shared" ca="1" si="1884"/>
        <v/>
      </c>
      <c r="DF480" s="12" t="str">
        <f t="shared" ca="1" si="1885"/>
        <v/>
      </c>
      <c r="DG480" s="12" t="str">
        <f t="shared" ca="1" si="1772"/>
        <v/>
      </c>
      <c r="DH480" s="12" t="str">
        <f t="shared" ca="1" si="1773"/>
        <v/>
      </c>
      <c r="DJ480" t="str">
        <f t="shared" ca="1" si="1774"/>
        <v/>
      </c>
      <c r="DK480" s="12" t="str">
        <f t="shared" ca="1" si="1886"/>
        <v/>
      </c>
      <c r="DL480" s="12" t="str">
        <f t="shared" ca="1" si="1887"/>
        <v/>
      </c>
      <c r="DM480" s="12" t="str">
        <f t="shared" ca="1" si="1888"/>
        <v/>
      </c>
      <c r="DN480" s="12" t="str">
        <f t="shared" ca="1" si="1775"/>
        <v/>
      </c>
      <c r="DO480" s="12" t="str">
        <f t="shared" ca="1" si="1776"/>
        <v/>
      </c>
      <c r="DQ480" t="str">
        <f t="shared" ca="1" si="1777"/>
        <v/>
      </c>
      <c r="DR480" s="12" t="str">
        <f t="shared" ca="1" si="1835"/>
        <v/>
      </c>
      <c r="DS480" s="12" t="str">
        <f t="shared" ca="1" si="1889"/>
        <v/>
      </c>
      <c r="DT480" s="12" t="str">
        <f t="shared" ca="1" si="1890"/>
        <v/>
      </c>
      <c r="DU480" s="12" t="str">
        <f t="shared" ca="1" si="1778"/>
        <v/>
      </c>
      <c r="DV480" s="12" t="str">
        <f t="shared" ca="1" si="1779"/>
        <v/>
      </c>
      <c r="DX480" t="str">
        <f t="shared" ca="1" si="1780"/>
        <v/>
      </c>
      <c r="DY480" s="12" t="str">
        <f t="shared" ca="1" si="1891"/>
        <v/>
      </c>
      <c r="DZ480" s="12" t="str">
        <f t="shared" ca="1" si="1892"/>
        <v/>
      </c>
      <c r="EA480" s="12" t="str">
        <f t="shared" ca="1" si="1893"/>
        <v/>
      </c>
      <c r="EB480" s="12" t="str">
        <f t="shared" ca="1" si="1781"/>
        <v/>
      </c>
      <c r="EC480" s="12" t="str">
        <f t="shared" ca="1" si="1782"/>
        <v/>
      </c>
      <c r="EF480" t="str">
        <f t="shared" ca="1" si="1877"/>
        <v/>
      </c>
      <c r="EG480" s="12" t="str">
        <f t="shared" ca="1" si="1894"/>
        <v/>
      </c>
      <c r="EH480" s="12" t="str">
        <f t="shared" ca="1" si="1895"/>
        <v/>
      </c>
      <c r="EI480" s="12" t="str">
        <f t="shared" ca="1" si="1896"/>
        <v/>
      </c>
      <c r="EJ480" s="12" t="str">
        <f t="shared" ca="1" si="1784"/>
        <v/>
      </c>
      <c r="EK480" s="12" t="str">
        <f t="shared" ca="1" si="1785"/>
        <v/>
      </c>
      <c r="EM480" t="str">
        <f t="shared" ca="1" si="1878"/>
        <v/>
      </c>
      <c r="EN480" s="12" t="str">
        <f t="shared" ca="1" si="1897"/>
        <v/>
      </c>
      <c r="EO480" s="12" t="str">
        <f t="shared" ca="1" si="1898"/>
        <v/>
      </c>
      <c r="EP480" s="12" t="str">
        <f t="shared" ca="1" si="1899"/>
        <v/>
      </c>
      <c r="EQ480" s="12" t="str">
        <f t="shared" ca="1" si="1787"/>
        <v/>
      </c>
      <c r="ER480" s="12" t="str">
        <f t="shared" ca="1" si="1788"/>
        <v/>
      </c>
      <c r="EU480" t="str">
        <f t="shared" ca="1" si="1879"/>
        <v/>
      </c>
      <c r="EV480" s="12" t="str">
        <f t="shared" ca="1" si="1900"/>
        <v/>
      </c>
      <c r="EW480" s="12" t="str">
        <f t="shared" ca="1" si="1901"/>
        <v/>
      </c>
      <c r="EX480" s="12" t="str">
        <f t="shared" ca="1" si="1902"/>
        <v/>
      </c>
      <c r="EY480" s="12" t="str">
        <f t="shared" ca="1" si="1790"/>
        <v/>
      </c>
      <c r="EZ480" s="12" t="str">
        <f t="shared" ca="1" si="1791"/>
        <v/>
      </c>
    </row>
    <row r="481" spans="4:156" x14ac:dyDescent="0.2">
      <c r="D481" s="5">
        <f t="shared" si="1761"/>
        <v>37</v>
      </c>
      <c r="E481" t="b">
        <f t="shared" si="1703"/>
        <v>0</v>
      </c>
      <c r="G481" t="str">
        <f t="shared" ca="1" si="1836"/>
        <v/>
      </c>
      <c r="H481" s="12" t="str">
        <f t="shared" ca="1" si="1837"/>
        <v/>
      </c>
      <c r="I481" s="12" t="str">
        <f t="shared" ca="1" si="1838"/>
        <v/>
      </c>
      <c r="J481" s="12" t="str">
        <f t="shared" ca="1" si="1839"/>
        <v/>
      </c>
      <c r="K481" s="12" t="str">
        <f t="shared" ca="1" si="1840"/>
        <v/>
      </c>
      <c r="L481" s="12" t="str">
        <f t="shared" ca="1" si="1841"/>
        <v/>
      </c>
      <c r="N481" t="str">
        <f t="shared" ca="1" si="1704"/>
        <v/>
      </c>
      <c r="O481" s="12" t="str">
        <f t="shared" ca="1" si="1842"/>
        <v/>
      </c>
      <c r="P481" s="12" t="str">
        <f t="shared" ca="1" si="1843"/>
        <v/>
      </c>
      <c r="Q481" s="12" t="str">
        <f t="shared" ca="1" si="1844"/>
        <v/>
      </c>
      <c r="R481" s="12" t="str">
        <f t="shared" ca="1" si="1845"/>
        <v/>
      </c>
      <c r="S481" s="12" t="str">
        <f t="shared" ca="1" si="1846"/>
        <v/>
      </c>
      <c r="U481" t="str">
        <f t="shared" ca="1" si="1705"/>
        <v/>
      </c>
      <c r="V481" s="12" t="str">
        <f t="shared" ca="1" si="1830"/>
        <v/>
      </c>
      <c r="W481" s="12" t="str">
        <f t="shared" ca="1" si="1831"/>
        <v/>
      </c>
      <c r="X481" s="12" t="str">
        <f t="shared" ca="1" si="1832"/>
        <v/>
      </c>
      <c r="Y481" s="12" t="str">
        <f t="shared" ca="1" si="1833"/>
        <v/>
      </c>
      <c r="Z481" s="12" t="str">
        <f t="shared" ca="1" si="1834"/>
        <v/>
      </c>
      <c r="AB481" t="str">
        <f t="shared" ca="1" si="1706"/>
        <v/>
      </c>
      <c r="AC481" s="12" t="str">
        <f t="shared" ca="1" si="1800"/>
        <v/>
      </c>
      <c r="AD481" s="12" t="str">
        <f t="shared" ca="1" si="1801"/>
        <v/>
      </c>
      <c r="AE481" s="12" t="str">
        <f t="shared" ca="1" si="1802"/>
        <v/>
      </c>
      <c r="AF481" s="12" t="str">
        <f t="shared" ca="1" si="1803"/>
        <v/>
      </c>
      <c r="AG481" s="12" t="str">
        <f t="shared" ca="1" si="1804"/>
        <v/>
      </c>
      <c r="AI481" t="str">
        <f t="shared" ca="1" si="1707"/>
        <v/>
      </c>
      <c r="AJ481" s="12" t="str">
        <f t="shared" ca="1" si="1805"/>
        <v/>
      </c>
      <c r="AK481" s="12" t="str">
        <f t="shared" ca="1" si="1806"/>
        <v/>
      </c>
      <c r="AL481" s="12" t="str">
        <f t="shared" ca="1" si="1807"/>
        <v/>
      </c>
      <c r="AM481" s="12" t="str">
        <f t="shared" ca="1" si="1808"/>
        <v/>
      </c>
      <c r="AN481" s="12" t="str">
        <f t="shared" ca="1" si="1809"/>
        <v/>
      </c>
      <c r="AP481" t="str">
        <f t="shared" ca="1" si="1709"/>
        <v/>
      </c>
      <c r="AQ481" s="12" t="str">
        <f t="shared" ca="1" si="1847"/>
        <v/>
      </c>
      <c r="AR481" s="12" t="str">
        <f t="shared" ca="1" si="1848"/>
        <v/>
      </c>
      <c r="AS481" s="12" t="str">
        <f t="shared" ca="1" si="1849"/>
        <v/>
      </c>
      <c r="AT481" s="12" t="str">
        <f t="shared" ca="1" si="1850"/>
        <v/>
      </c>
      <c r="AU481" s="12" t="str">
        <f t="shared" ca="1" si="1851"/>
        <v/>
      </c>
      <c r="AV481" s="12"/>
      <c r="AX481" t="str">
        <f t="shared" ca="1" si="1710"/>
        <v/>
      </c>
      <c r="AY481" s="12" t="str">
        <f t="shared" ca="1" si="1852"/>
        <v/>
      </c>
      <c r="AZ481" s="12" t="str">
        <f t="shared" ca="1" si="1853"/>
        <v/>
      </c>
      <c r="BA481" s="12" t="str">
        <f t="shared" ca="1" si="1854"/>
        <v/>
      </c>
      <c r="BB481" s="12" t="str">
        <f t="shared" ca="1" si="1855"/>
        <v/>
      </c>
      <c r="BC481" s="12" t="str">
        <f t="shared" ca="1" si="1856"/>
        <v/>
      </c>
      <c r="BE481" t="str">
        <f t="shared" ca="1" si="1711"/>
        <v/>
      </c>
      <c r="BF481" s="12" t="str">
        <f t="shared" ca="1" si="1857"/>
        <v/>
      </c>
      <c r="BG481" s="12" t="str">
        <f t="shared" ca="1" si="1858"/>
        <v/>
      </c>
      <c r="BH481" s="12" t="str">
        <f t="shared" ca="1" si="1859"/>
        <v/>
      </c>
      <c r="BI481" s="12" t="str">
        <f t="shared" ca="1" si="1860"/>
        <v/>
      </c>
      <c r="BJ481" s="12" t="str">
        <f t="shared" ca="1" si="1861"/>
        <v/>
      </c>
      <c r="BL481" t="str">
        <f t="shared" ca="1" si="1712"/>
        <v/>
      </c>
      <c r="BM481" s="12" t="str">
        <f t="shared" ca="1" si="1862"/>
        <v/>
      </c>
      <c r="BN481" s="12" t="str">
        <f t="shared" ca="1" si="1863"/>
        <v/>
      </c>
      <c r="BO481" s="12" t="str">
        <f t="shared" ca="1" si="1864"/>
        <v/>
      </c>
      <c r="BP481" s="12" t="str">
        <f t="shared" ca="1" si="1865"/>
        <v/>
      </c>
      <c r="BQ481" s="12" t="str">
        <f t="shared" ca="1" si="1866"/>
        <v/>
      </c>
      <c r="BS481" t="str">
        <f t="shared" ca="1" si="1713"/>
        <v/>
      </c>
      <c r="BT481" s="12" t="str">
        <f t="shared" ca="1" si="1867"/>
        <v/>
      </c>
      <c r="BU481" s="12" t="str">
        <f t="shared" ca="1" si="1868"/>
        <v/>
      </c>
      <c r="BV481" s="12" t="str">
        <f t="shared" ca="1" si="1869"/>
        <v/>
      </c>
      <c r="BW481" s="12" t="str">
        <f t="shared" ca="1" si="1870"/>
        <v/>
      </c>
      <c r="BX481" s="12" t="str">
        <f t="shared" ca="1" si="1871"/>
        <v/>
      </c>
      <c r="BZ481" t="str">
        <f t="shared" ca="1" si="1714"/>
        <v/>
      </c>
      <c r="CA481" s="12" t="str">
        <f t="shared" ca="1" si="1872"/>
        <v/>
      </c>
      <c r="CB481" s="12" t="str">
        <f t="shared" ca="1" si="1873"/>
        <v/>
      </c>
      <c r="CC481" s="12" t="str">
        <f t="shared" ca="1" si="1874"/>
        <v/>
      </c>
      <c r="CD481" s="12" t="str">
        <f t="shared" ca="1" si="1875"/>
        <v/>
      </c>
      <c r="CE481" s="12" t="str">
        <f t="shared" ca="1" si="1876"/>
        <v/>
      </c>
      <c r="CH481" t="str">
        <f t="shared" ca="1" si="1767"/>
        <v/>
      </c>
      <c r="CI481" s="12" t="str">
        <f t="shared" ca="1" si="1792"/>
        <v/>
      </c>
      <c r="CJ481" s="12" t="str">
        <f t="shared" ca="1" si="1793"/>
        <v/>
      </c>
      <c r="CK481" s="12" t="str">
        <f t="shared" ca="1" si="1794"/>
        <v/>
      </c>
      <c r="CL481" s="12" t="str">
        <f t="shared" ca="1" si="1795"/>
        <v/>
      </c>
      <c r="CM481" s="12" t="str">
        <f t="shared" ca="1" si="1796"/>
        <v/>
      </c>
      <c r="CO481" t="str">
        <f t="shared" ca="1" si="1768"/>
        <v/>
      </c>
      <c r="CP481" s="12" t="str">
        <f t="shared" ca="1" si="1880"/>
        <v/>
      </c>
      <c r="CQ481" s="12" t="str">
        <f t="shared" ca="1" si="1881"/>
        <v/>
      </c>
      <c r="CR481" s="12" t="str">
        <f t="shared" ca="1" si="1882"/>
        <v/>
      </c>
      <c r="CS481" s="12" t="str">
        <f t="shared" ca="1" si="1769"/>
        <v/>
      </c>
      <c r="CT481" s="12" t="str">
        <f t="shared" ca="1" si="1770"/>
        <v/>
      </c>
      <c r="CV481" t="str">
        <f t="shared" ca="1" si="1797"/>
        <v/>
      </c>
      <c r="CW481" s="12" t="str">
        <f t="shared" ca="1" si="1903"/>
        <v/>
      </c>
      <c r="CX481" s="12" t="str">
        <f t="shared" ca="1" si="1904"/>
        <v/>
      </c>
      <c r="CY481" s="12" t="str">
        <f t="shared" ca="1" si="1905"/>
        <v/>
      </c>
      <c r="CZ481" s="12" t="str">
        <f t="shared" ca="1" si="1798"/>
        <v/>
      </c>
      <c r="DA481" s="12" t="str">
        <f t="shared" ca="1" si="1799"/>
        <v/>
      </c>
      <c r="DC481" t="str">
        <f t="shared" ca="1" si="1771"/>
        <v/>
      </c>
      <c r="DD481" s="12" t="str">
        <f t="shared" ca="1" si="1883"/>
        <v/>
      </c>
      <c r="DE481" s="12" t="str">
        <f t="shared" ca="1" si="1884"/>
        <v/>
      </c>
      <c r="DF481" s="12" t="str">
        <f t="shared" ca="1" si="1885"/>
        <v/>
      </c>
      <c r="DG481" s="12" t="str">
        <f t="shared" ca="1" si="1772"/>
        <v/>
      </c>
      <c r="DH481" s="12" t="str">
        <f t="shared" ca="1" si="1773"/>
        <v/>
      </c>
      <c r="DJ481" t="str">
        <f t="shared" ca="1" si="1774"/>
        <v/>
      </c>
      <c r="DK481" s="12" t="str">
        <f t="shared" ca="1" si="1886"/>
        <v/>
      </c>
      <c r="DL481" s="12" t="str">
        <f t="shared" ca="1" si="1887"/>
        <v/>
      </c>
      <c r="DM481" s="12" t="str">
        <f t="shared" ca="1" si="1888"/>
        <v/>
      </c>
      <c r="DN481" s="12" t="str">
        <f t="shared" ca="1" si="1775"/>
        <v/>
      </c>
      <c r="DO481" s="12" t="str">
        <f t="shared" ca="1" si="1776"/>
        <v/>
      </c>
      <c r="DQ481" t="str">
        <f t="shared" ca="1" si="1777"/>
        <v/>
      </c>
      <c r="DR481" s="12" t="str">
        <f t="shared" ca="1" si="1835"/>
        <v/>
      </c>
      <c r="DS481" s="12" t="str">
        <f t="shared" ca="1" si="1889"/>
        <v/>
      </c>
      <c r="DT481" s="12" t="str">
        <f t="shared" ca="1" si="1890"/>
        <v/>
      </c>
      <c r="DU481" s="12" t="str">
        <f t="shared" ca="1" si="1778"/>
        <v/>
      </c>
      <c r="DV481" s="12" t="str">
        <f t="shared" ca="1" si="1779"/>
        <v/>
      </c>
      <c r="DX481" t="str">
        <f t="shared" ca="1" si="1780"/>
        <v/>
      </c>
      <c r="DY481" s="12" t="str">
        <f t="shared" ca="1" si="1891"/>
        <v/>
      </c>
      <c r="DZ481" s="12" t="str">
        <f t="shared" ca="1" si="1892"/>
        <v/>
      </c>
      <c r="EA481" s="12" t="str">
        <f t="shared" ca="1" si="1893"/>
        <v/>
      </c>
      <c r="EB481" s="12" t="str">
        <f t="shared" ca="1" si="1781"/>
        <v/>
      </c>
      <c r="EC481" s="12" t="str">
        <f t="shared" ca="1" si="1782"/>
        <v/>
      </c>
      <c r="EF481" t="str">
        <f t="shared" ca="1" si="1877"/>
        <v/>
      </c>
      <c r="EG481" s="12" t="str">
        <f t="shared" ca="1" si="1894"/>
        <v/>
      </c>
      <c r="EH481" s="12" t="str">
        <f t="shared" ca="1" si="1895"/>
        <v/>
      </c>
      <c r="EI481" s="12" t="str">
        <f t="shared" ca="1" si="1896"/>
        <v/>
      </c>
      <c r="EJ481" s="12" t="str">
        <f t="shared" ca="1" si="1784"/>
        <v/>
      </c>
      <c r="EK481" s="12" t="str">
        <f t="shared" ca="1" si="1785"/>
        <v/>
      </c>
      <c r="EM481" t="str">
        <f t="shared" ca="1" si="1878"/>
        <v/>
      </c>
      <c r="EN481" s="12" t="str">
        <f t="shared" ca="1" si="1897"/>
        <v/>
      </c>
      <c r="EO481" s="12" t="str">
        <f t="shared" ca="1" si="1898"/>
        <v/>
      </c>
      <c r="EP481" s="12" t="str">
        <f t="shared" ca="1" si="1899"/>
        <v/>
      </c>
      <c r="EQ481" s="12" t="str">
        <f t="shared" ca="1" si="1787"/>
        <v/>
      </c>
      <c r="ER481" s="12" t="str">
        <f t="shared" ca="1" si="1788"/>
        <v/>
      </c>
      <c r="EU481" t="str">
        <f t="shared" ca="1" si="1879"/>
        <v/>
      </c>
      <c r="EV481" s="12" t="str">
        <f t="shared" ca="1" si="1900"/>
        <v/>
      </c>
      <c r="EW481" s="12" t="str">
        <f t="shared" ca="1" si="1901"/>
        <v/>
      </c>
      <c r="EX481" s="12" t="str">
        <f t="shared" ca="1" si="1902"/>
        <v/>
      </c>
      <c r="EY481" s="12" t="str">
        <f t="shared" ca="1" si="1790"/>
        <v/>
      </c>
      <c r="EZ481" s="12" t="str">
        <f t="shared" ca="1" si="1791"/>
        <v/>
      </c>
    </row>
    <row r="482" spans="4:156" x14ac:dyDescent="0.2">
      <c r="D482" s="5">
        <f t="shared" si="1761"/>
        <v>38</v>
      </c>
      <c r="E482" t="b">
        <f t="shared" si="1703"/>
        <v>0</v>
      </c>
      <c r="G482" t="str">
        <f t="shared" ca="1" si="1836"/>
        <v/>
      </c>
      <c r="H482" s="12" t="str">
        <f t="shared" ca="1" si="1837"/>
        <v/>
      </c>
      <c r="I482" s="12" t="str">
        <f t="shared" ca="1" si="1838"/>
        <v/>
      </c>
      <c r="J482" s="12" t="str">
        <f t="shared" ca="1" si="1839"/>
        <v/>
      </c>
      <c r="K482" s="12" t="str">
        <f t="shared" ca="1" si="1840"/>
        <v/>
      </c>
      <c r="L482" s="12" t="str">
        <f t="shared" ca="1" si="1841"/>
        <v/>
      </c>
      <c r="N482" t="str">
        <f t="shared" ca="1" si="1704"/>
        <v/>
      </c>
      <c r="O482" s="12" t="str">
        <f t="shared" ca="1" si="1842"/>
        <v/>
      </c>
      <c r="P482" s="12" t="str">
        <f t="shared" ca="1" si="1843"/>
        <v/>
      </c>
      <c r="Q482" s="12" t="str">
        <f t="shared" ca="1" si="1844"/>
        <v/>
      </c>
      <c r="R482" s="12" t="str">
        <f t="shared" ca="1" si="1845"/>
        <v/>
      </c>
      <c r="S482" s="12" t="str">
        <f t="shared" ca="1" si="1846"/>
        <v/>
      </c>
      <c r="U482" t="str">
        <f t="shared" ca="1" si="1705"/>
        <v/>
      </c>
      <c r="V482" s="12" t="str">
        <f t="shared" ca="1" si="1830"/>
        <v/>
      </c>
      <c r="W482" s="12" t="str">
        <f t="shared" ca="1" si="1831"/>
        <v/>
      </c>
      <c r="X482" s="12" t="str">
        <f t="shared" ca="1" si="1832"/>
        <v/>
      </c>
      <c r="Y482" s="12" t="str">
        <f t="shared" ca="1" si="1833"/>
        <v/>
      </c>
      <c r="Z482" s="12" t="str">
        <f t="shared" ca="1" si="1834"/>
        <v/>
      </c>
      <c r="AB482" t="str">
        <f t="shared" ca="1" si="1706"/>
        <v/>
      </c>
      <c r="AC482" s="12" t="str">
        <f t="shared" ca="1" si="1800"/>
        <v/>
      </c>
      <c r="AD482" s="12" t="str">
        <f t="shared" ca="1" si="1801"/>
        <v/>
      </c>
      <c r="AE482" s="12" t="str">
        <f t="shared" ca="1" si="1802"/>
        <v/>
      </c>
      <c r="AF482" s="12" t="str">
        <f t="shared" ca="1" si="1803"/>
        <v/>
      </c>
      <c r="AG482" s="12" t="str">
        <f t="shared" ca="1" si="1804"/>
        <v/>
      </c>
      <c r="AI482" t="str">
        <f t="shared" ca="1" si="1707"/>
        <v/>
      </c>
      <c r="AJ482" s="12" t="str">
        <f t="shared" ca="1" si="1805"/>
        <v/>
      </c>
      <c r="AK482" s="12" t="str">
        <f t="shared" ca="1" si="1806"/>
        <v/>
      </c>
      <c r="AL482" s="12" t="str">
        <f t="shared" ca="1" si="1807"/>
        <v/>
      </c>
      <c r="AM482" s="12" t="str">
        <f t="shared" ca="1" si="1808"/>
        <v/>
      </c>
      <c r="AN482" s="12" t="str">
        <f t="shared" ca="1" si="1809"/>
        <v/>
      </c>
      <c r="AP482" t="str">
        <f t="shared" ca="1" si="1709"/>
        <v/>
      </c>
      <c r="AQ482" s="12" t="str">
        <f t="shared" ca="1" si="1847"/>
        <v/>
      </c>
      <c r="AR482" s="12" t="str">
        <f t="shared" ca="1" si="1848"/>
        <v/>
      </c>
      <c r="AS482" s="12" t="str">
        <f t="shared" ca="1" si="1849"/>
        <v/>
      </c>
      <c r="AT482" s="12" t="str">
        <f t="shared" ca="1" si="1850"/>
        <v/>
      </c>
      <c r="AU482" s="12" t="str">
        <f t="shared" ca="1" si="1851"/>
        <v/>
      </c>
      <c r="AV482" s="12"/>
      <c r="AX482" t="str">
        <f t="shared" ca="1" si="1710"/>
        <v/>
      </c>
      <c r="AY482" s="12" t="str">
        <f t="shared" ca="1" si="1852"/>
        <v/>
      </c>
      <c r="AZ482" s="12" t="str">
        <f t="shared" ca="1" si="1853"/>
        <v/>
      </c>
      <c r="BA482" s="12" t="str">
        <f t="shared" ca="1" si="1854"/>
        <v/>
      </c>
      <c r="BB482" s="12" t="str">
        <f t="shared" ca="1" si="1855"/>
        <v/>
      </c>
      <c r="BC482" s="12" t="str">
        <f t="shared" ca="1" si="1856"/>
        <v/>
      </c>
      <c r="BE482" t="str">
        <f t="shared" ca="1" si="1711"/>
        <v/>
      </c>
      <c r="BF482" s="12" t="str">
        <f t="shared" ca="1" si="1857"/>
        <v/>
      </c>
      <c r="BG482" s="12" t="str">
        <f t="shared" ca="1" si="1858"/>
        <v/>
      </c>
      <c r="BH482" s="12" t="str">
        <f t="shared" ca="1" si="1859"/>
        <v/>
      </c>
      <c r="BI482" s="12" t="str">
        <f t="shared" ca="1" si="1860"/>
        <v/>
      </c>
      <c r="BJ482" s="12" t="str">
        <f t="shared" ca="1" si="1861"/>
        <v/>
      </c>
      <c r="BL482" t="str">
        <f t="shared" ca="1" si="1712"/>
        <v/>
      </c>
      <c r="BM482" s="12" t="str">
        <f t="shared" ca="1" si="1862"/>
        <v/>
      </c>
      <c r="BN482" s="12" t="str">
        <f t="shared" ca="1" si="1863"/>
        <v/>
      </c>
      <c r="BO482" s="12" t="str">
        <f t="shared" ca="1" si="1864"/>
        <v/>
      </c>
      <c r="BP482" s="12" t="str">
        <f t="shared" ca="1" si="1865"/>
        <v/>
      </c>
      <c r="BQ482" s="12" t="str">
        <f t="shared" ca="1" si="1866"/>
        <v/>
      </c>
      <c r="BS482" t="str">
        <f t="shared" ca="1" si="1713"/>
        <v/>
      </c>
      <c r="BT482" s="12" t="str">
        <f t="shared" ca="1" si="1867"/>
        <v/>
      </c>
      <c r="BU482" s="12" t="str">
        <f t="shared" ca="1" si="1868"/>
        <v/>
      </c>
      <c r="BV482" s="12" t="str">
        <f t="shared" ca="1" si="1869"/>
        <v/>
      </c>
      <c r="BW482" s="12" t="str">
        <f t="shared" ca="1" si="1870"/>
        <v/>
      </c>
      <c r="BX482" s="12" t="str">
        <f t="shared" ca="1" si="1871"/>
        <v/>
      </c>
      <c r="BZ482" t="str">
        <f t="shared" ca="1" si="1714"/>
        <v/>
      </c>
      <c r="CA482" s="12" t="str">
        <f t="shared" ca="1" si="1872"/>
        <v/>
      </c>
      <c r="CB482" s="12" t="str">
        <f t="shared" ca="1" si="1873"/>
        <v/>
      </c>
      <c r="CC482" s="12" t="str">
        <f t="shared" ca="1" si="1874"/>
        <v/>
      </c>
      <c r="CD482" s="12" t="str">
        <f t="shared" ca="1" si="1875"/>
        <v/>
      </c>
      <c r="CE482" s="12" t="str">
        <f t="shared" ca="1" si="1876"/>
        <v/>
      </c>
      <c r="CH482" t="str">
        <f t="shared" ca="1" si="1767"/>
        <v/>
      </c>
      <c r="CI482" s="12" t="str">
        <f t="shared" ca="1" si="1792"/>
        <v/>
      </c>
      <c r="CJ482" s="12" t="str">
        <f t="shared" ca="1" si="1793"/>
        <v/>
      </c>
      <c r="CK482" s="12" t="str">
        <f t="shared" ca="1" si="1794"/>
        <v/>
      </c>
      <c r="CL482" s="12" t="str">
        <f t="shared" ca="1" si="1795"/>
        <v/>
      </c>
      <c r="CM482" s="12" t="str">
        <f t="shared" ca="1" si="1796"/>
        <v/>
      </c>
      <c r="CO482" t="str">
        <f t="shared" ca="1" si="1768"/>
        <v/>
      </c>
      <c r="CP482" s="12" t="str">
        <f t="shared" ca="1" si="1880"/>
        <v/>
      </c>
      <c r="CQ482" s="12" t="str">
        <f t="shared" ca="1" si="1881"/>
        <v/>
      </c>
      <c r="CR482" s="12" t="str">
        <f t="shared" ca="1" si="1882"/>
        <v/>
      </c>
      <c r="CS482" s="12" t="str">
        <f t="shared" ca="1" si="1769"/>
        <v/>
      </c>
      <c r="CT482" s="12" t="str">
        <f t="shared" ca="1" si="1770"/>
        <v/>
      </c>
      <c r="CV482" t="str">
        <f t="shared" ca="1" si="1797"/>
        <v/>
      </c>
      <c r="CW482" s="12" t="str">
        <f t="shared" ca="1" si="1903"/>
        <v/>
      </c>
      <c r="CX482" s="12" t="str">
        <f t="shared" ca="1" si="1904"/>
        <v/>
      </c>
      <c r="CY482" s="12" t="str">
        <f t="shared" ca="1" si="1905"/>
        <v/>
      </c>
      <c r="CZ482" s="12" t="str">
        <f t="shared" ca="1" si="1798"/>
        <v/>
      </c>
      <c r="DA482" s="12" t="str">
        <f t="shared" ca="1" si="1799"/>
        <v/>
      </c>
      <c r="DC482" t="str">
        <f t="shared" ca="1" si="1771"/>
        <v/>
      </c>
      <c r="DD482" s="12" t="str">
        <f t="shared" ca="1" si="1883"/>
        <v/>
      </c>
      <c r="DE482" s="12" t="str">
        <f t="shared" ca="1" si="1884"/>
        <v/>
      </c>
      <c r="DF482" s="12" t="str">
        <f t="shared" ca="1" si="1885"/>
        <v/>
      </c>
      <c r="DG482" s="12" t="str">
        <f t="shared" ca="1" si="1772"/>
        <v/>
      </c>
      <c r="DH482" s="12" t="str">
        <f t="shared" ca="1" si="1773"/>
        <v/>
      </c>
      <c r="DJ482" t="str">
        <f t="shared" ca="1" si="1774"/>
        <v/>
      </c>
      <c r="DK482" s="12" t="str">
        <f t="shared" ca="1" si="1886"/>
        <v/>
      </c>
      <c r="DL482" s="12" t="str">
        <f t="shared" ca="1" si="1887"/>
        <v/>
      </c>
      <c r="DM482" s="12" t="str">
        <f t="shared" ca="1" si="1888"/>
        <v/>
      </c>
      <c r="DN482" s="12" t="str">
        <f t="shared" ca="1" si="1775"/>
        <v/>
      </c>
      <c r="DO482" s="12" t="str">
        <f t="shared" ca="1" si="1776"/>
        <v/>
      </c>
      <c r="DQ482" t="str">
        <f t="shared" ca="1" si="1777"/>
        <v/>
      </c>
      <c r="DR482" s="12" t="str">
        <f t="shared" ca="1" si="1835"/>
        <v/>
      </c>
      <c r="DS482" s="12" t="str">
        <f t="shared" ca="1" si="1889"/>
        <v/>
      </c>
      <c r="DT482" s="12" t="str">
        <f t="shared" ca="1" si="1890"/>
        <v/>
      </c>
      <c r="DU482" s="12" t="str">
        <f t="shared" ca="1" si="1778"/>
        <v/>
      </c>
      <c r="DV482" s="12" t="str">
        <f t="shared" ca="1" si="1779"/>
        <v/>
      </c>
      <c r="DX482" t="str">
        <f t="shared" ca="1" si="1780"/>
        <v/>
      </c>
      <c r="DY482" s="12" t="str">
        <f t="shared" ca="1" si="1891"/>
        <v/>
      </c>
      <c r="DZ482" s="12" t="str">
        <f t="shared" ca="1" si="1892"/>
        <v/>
      </c>
      <c r="EA482" s="12" t="str">
        <f t="shared" ca="1" si="1893"/>
        <v/>
      </c>
      <c r="EB482" s="12" t="str">
        <f t="shared" ca="1" si="1781"/>
        <v/>
      </c>
      <c r="EC482" s="12" t="str">
        <f t="shared" ca="1" si="1782"/>
        <v/>
      </c>
      <c r="EF482" t="str">
        <f t="shared" ca="1" si="1877"/>
        <v/>
      </c>
      <c r="EG482" s="12" t="str">
        <f t="shared" ca="1" si="1894"/>
        <v/>
      </c>
      <c r="EH482" s="12" t="str">
        <f t="shared" ca="1" si="1895"/>
        <v/>
      </c>
      <c r="EI482" s="12" t="str">
        <f t="shared" ca="1" si="1896"/>
        <v/>
      </c>
      <c r="EJ482" s="12" t="str">
        <f t="shared" ca="1" si="1784"/>
        <v/>
      </c>
      <c r="EK482" s="12" t="str">
        <f t="shared" ca="1" si="1785"/>
        <v/>
      </c>
      <c r="EM482" t="str">
        <f t="shared" ca="1" si="1878"/>
        <v/>
      </c>
      <c r="EN482" s="12" t="str">
        <f t="shared" ca="1" si="1897"/>
        <v/>
      </c>
      <c r="EO482" s="12" t="str">
        <f t="shared" ca="1" si="1898"/>
        <v/>
      </c>
      <c r="EP482" s="12" t="str">
        <f t="shared" ca="1" si="1899"/>
        <v/>
      </c>
      <c r="EQ482" s="12" t="str">
        <f t="shared" ca="1" si="1787"/>
        <v/>
      </c>
      <c r="ER482" s="12" t="str">
        <f t="shared" ca="1" si="1788"/>
        <v/>
      </c>
      <c r="EU482" t="str">
        <f t="shared" ca="1" si="1879"/>
        <v/>
      </c>
      <c r="EV482" s="12" t="str">
        <f t="shared" ca="1" si="1900"/>
        <v/>
      </c>
      <c r="EW482" s="12" t="str">
        <f t="shared" ca="1" si="1901"/>
        <v/>
      </c>
      <c r="EX482" s="12" t="str">
        <f t="shared" ca="1" si="1902"/>
        <v/>
      </c>
      <c r="EY482" s="12" t="str">
        <f t="shared" ca="1" si="1790"/>
        <v/>
      </c>
      <c r="EZ482" s="12" t="str">
        <f t="shared" ca="1" si="1791"/>
        <v/>
      </c>
    </row>
    <row r="483" spans="4:156" x14ac:dyDescent="0.2">
      <c r="D483" s="5">
        <f t="shared" si="1761"/>
        <v>39</v>
      </c>
      <c r="E483" t="b">
        <f t="shared" si="1703"/>
        <v>0</v>
      </c>
      <c r="G483" t="str">
        <f t="shared" ca="1" si="1836"/>
        <v/>
      </c>
      <c r="H483" s="12" t="str">
        <f t="shared" ca="1" si="1837"/>
        <v/>
      </c>
      <c r="I483" s="12" t="str">
        <f t="shared" ca="1" si="1838"/>
        <v/>
      </c>
      <c r="J483" s="12" t="str">
        <f t="shared" ca="1" si="1839"/>
        <v/>
      </c>
      <c r="K483" s="12" t="str">
        <f t="shared" ca="1" si="1840"/>
        <v/>
      </c>
      <c r="L483" s="12" t="str">
        <f t="shared" ca="1" si="1841"/>
        <v/>
      </c>
      <c r="N483" t="str">
        <f t="shared" ca="1" si="1704"/>
        <v/>
      </c>
      <c r="O483" s="12" t="str">
        <f t="shared" ca="1" si="1842"/>
        <v/>
      </c>
      <c r="P483" s="12" t="str">
        <f t="shared" ca="1" si="1843"/>
        <v/>
      </c>
      <c r="Q483" s="12" t="str">
        <f t="shared" ca="1" si="1844"/>
        <v/>
      </c>
      <c r="R483" s="12" t="str">
        <f t="shared" ca="1" si="1845"/>
        <v/>
      </c>
      <c r="S483" s="12" t="str">
        <f t="shared" ca="1" si="1846"/>
        <v/>
      </c>
      <c r="U483" t="str">
        <f t="shared" ca="1" si="1705"/>
        <v/>
      </c>
      <c r="V483" s="12" t="str">
        <f t="shared" ca="1" si="1830"/>
        <v/>
      </c>
      <c r="W483" s="12" t="str">
        <f t="shared" ca="1" si="1831"/>
        <v/>
      </c>
      <c r="X483" s="12" t="str">
        <f t="shared" ca="1" si="1832"/>
        <v/>
      </c>
      <c r="Y483" s="12" t="str">
        <f t="shared" ca="1" si="1833"/>
        <v/>
      </c>
      <c r="Z483" s="12" t="str">
        <f t="shared" ca="1" si="1834"/>
        <v/>
      </c>
      <c r="AB483" t="str">
        <f t="shared" ca="1" si="1706"/>
        <v/>
      </c>
      <c r="AC483" s="12" t="str">
        <f t="shared" ca="1" si="1800"/>
        <v/>
      </c>
      <c r="AD483" s="12" t="str">
        <f t="shared" ca="1" si="1801"/>
        <v/>
      </c>
      <c r="AE483" s="12" t="str">
        <f t="shared" ca="1" si="1802"/>
        <v/>
      </c>
      <c r="AF483" s="12" t="str">
        <f t="shared" ca="1" si="1803"/>
        <v/>
      </c>
      <c r="AG483" s="12" t="str">
        <f t="shared" ca="1" si="1804"/>
        <v/>
      </c>
      <c r="AI483" t="str">
        <f t="shared" ca="1" si="1707"/>
        <v/>
      </c>
      <c r="AJ483" s="12" t="str">
        <f t="shared" ca="1" si="1805"/>
        <v/>
      </c>
      <c r="AK483" s="12" t="str">
        <f t="shared" ca="1" si="1806"/>
        <v/>
      </c>
      <c r="AL483" s="12" t="str">
        <f t="shared" ca="1" si="1807"/>
        <v/>
      </c>
      <c r="AM483" s="12" t="str">
        <f t="shared" ca="1" si="1808"/>
        <v/>
      </c>
      <c r="AN483" s="12" t="str">
        <f t="shared" ca="1" si="1809"/>
        <v/>
      </c>
      <c r="AP483" t="str">
        <f t="shared" ca="1" si="1709"/>
        <v/>
      </c>
      <c r="AQ483" s="12" t="str">
        <f t="shared" ca="1" si="1847"/>
        <v/>
      </c>
      <c r="AR483" s="12" t="str">
        <f t="shared" ca="1" si="1848"/>
        <v/>
      </c>
      <c r="AS483" s="12" t="str">
        <f t="shared" ca="1" si="1849"/>
        <v/>
      </c>
      <c r="AT483" s="12" t="str">
        <f t="shared" ca="1" si="1850"/>
        <v/>
      </c>
      <c r="AU483" s="12" t="str">
        <f t="shared" ca="1" si="1851"/>
        <v/>
      </c>
      <c r="AV483" s="12"/>
      <c r="AX483" t="str">
        <f t="shared" ca="1" si="1710"/>
        <v/>
      </c>
      <c r="AY483" s="12" t="str">
        <f t="shared" ca="1" si="1852"/>
        <v/>
      </c>
      <c r="AZ483" s="12" t="str">
        <f t="shared" ca="1" si="1853"/>
        <v/>
      </c>
      <c r="BA483" s="12" t="str">
        <f t="shared" ca="1" si="1854"/>
        <v/>
      </c>
      <c r="BB483" s="12" t="str">
        <f t="shared" ca="1" si="1855"/>
        <v/>
      </c>
      <c r="BC483" s="12" t="str">
        <f t="shared" ca="1" si="1856"/>
        <v/>
      </c>
      <c r="BE483" t="str">
        <f t="shared" ca="1" si="1711"/>
        <v/>
      </c>
      <c r="BF483" s="12" t="str">
        <f t="shared" ca="1" si="1857"/>
        <v/>
      </c>
      <c r="BG483" s="12" t="str">
        <f t="shared" ca="1" si="1858"/>
        <v/>
      </c>
      <c r="BH483" s="12" t="str">
        <f t="shared" ca="1" si="1859"/>
        <v/>
      </c>
      <c r="BI483" s="12" t="str">
        <f t="shared" ca="1" si="1860"/>
        <v/>
      </c>
      <c r="BJ483" s="12" t="str">
        <f t="shared" ca="1" si="1861"/>
        <v/>
      </c>
      <c r="BL483" t="str">
        <f t="shared" ca="1" si="1712"/>
        <v/>
      </c>
      <c r="BM483" s="12" t="str">
        <f t="shared" ca="1" si="1862"/>
        <v/>
      </c>
      <c r="BN483" s="12" t="str">
        <f t="shared" ca="1" si="1863"/>
        <v/>
      </c>
      <c r="BO483" s="12" t="str">
        <f t="shared" ca="1" si="1864"/>
        <v/>
      </c>
      <c r="BP483" s="12" t="str">
        <f t="shared" ca="1" si="1865"/>
        <v/>
      </c>
      <c r="BQ483" s="12" t="str">
        <f t="shared" ca="1" si="1866"/>
        <v/>
      </c>
      <c r="BS483" t="str">
        <f t="shared" ca="1" si="1713"/>
        <v/>
      </c>
      <c r="BT483" s="12" t="str">
        <f t="shared" ca="1" si="1867"/>
        <v/>
      </c>
      <c r="BU483" s="12" t="str">
        <f t="shared" ca="1" si="1868"/>
        <v/>
      </c>
      <c r="BV483" s="12" t="str">
        <f t="shared" ca="1" si="1869"/>
        <v/>
      </c>
      <c r="BW483" s="12" t="str">
        <f t="shared" ca="1" si="1870"/>
        <v/>
      </c>
      <c r="BX483" s="12" t="str">
        <f t="shared" ca="1" si="1871"/>
        <v/>
      </c>
      <c r="BZ483" t="str">
        <f t="shared" ca="1" si="1714"/>
        <v/>
      </c>
      <c r="CA483" s="12" t="str">
        <f t="shared" ca="1" si="1872"/>
        <v/>
      </c>
      <c r="CB483" s="12" t="str">
        <f t="shared" ca="1" si="1873"/>
        <v/>
      </c>
      <c r="CC483" s="12" t="str">
        <f t="shared" ca="1" si="1874"/>
        <v/>
      </c>
      <c r="CD483" s="12" t="str">
        <f t="shared" ca="1" si="1875"/>
        <v/>
      </c>
      <c r="CE483" s="12" t="str">
        <f t="shared" ca="1" si="1876"/>
        <v/>
      </c>
      <c r="CH483" t="str">
        <f t="shared" ca="1" si="1767"/>
        <v/>
      </c>
      <c r="CI483" s="12" t="str">
        <f t="shared" ca="1" si="1792"/>
        <v/>
      </c>
      <c r="CJ483" s="12" t="str">
        <f t="shared" ca="1" si="1793"/>
        <v/>
      </c>
      <c r="CK483" s="12" t="str">
        <f t="shared" ca="1" si="1794"/>
        <v/>
      </c>
      <c r="CL483" s="12" t="str">
        <f t="shared" ref="CL483:CL503" ca="1" si="1906">IF($E483,OFFSET(BI$230,$D$438+$D483,0),"")</f>
        <v/>
      </c>
      <c r="CM483" s="12" t="str">
        <f t="shared" ref="CM483:CM503" ca="1" si="1907">IF($E483,OFFSET(BI$305,$D$438+$D483,0),"")</f>
        <v/>
      </c>
      <c r="CO483" t="str">
        <f t="shared" ca="1" si="1768"/>
        <v/>
      </c>
      <c r="CP483" s="12" t="str">
        <f t="shared" ca="1" si="1880"/>
        <v/>
      </c>
      <c r="CQ483" s="12" t="str">
        <f t="shared" ca="1" si="1881"/>
        <v/>
      </c>
      <c r="CR483" s="12" t="str">
        <f t="shared" ca="1" si="1882"/>
        <v/>
      </c>
      <c r="CS483" s="12" t="str">
        <f t="shared" ref="CS483:CS502" ca="1" si="1908">IF($E483,OFFSET(BJ$230,$D$438+$D483,0),"")</f>
        <v/>
      </c>
      <c r="CT483" s="12" t="str">
        <f t="shared" ref="CT483:CT502" ca="1" si="1909">IF($E483,OFFSET(BJ$305,$D$438+$D483,0),"")</f>
        <v/>
      </c>
      <c r="CV483" t="str">
        <f t="shared" ca="1" si="1797"/>
        <v/>
      </c>
      <c r="CW483" s="12" t="str">
        <f t="shared" ca="1" si="1903"/>
        <v/>
      </c>
      <c r="CX483" s="12" t="str">
        <f t="shared" ca="1" si="1904"/>
        <v/>
      </c>
      <c r="CY483" s="12" t="str">
        <f t="shared" ca="1" si="1905"/>
        <v/>
      </c>
      <c r="CZ483" s="12" t="str">
        <f t="shared" ref="CZ483:CZ503" ca="1" si="1910">IF($E483,OFFSET(BK$230,$D$438+$D483,0),"")</f>
        <v/>
      </c>
      <c r="DA483" s="12" t="str">
        <f t="shared" ref="DA483:DA503" ca="1" si="1911">IF($E483,OFFSET(BK$305,$D$438+$D483,0),"")</f>
        <v/>
      </c>
      <c r="DC483" t="str">
        <f t="shared" ca="1" si="1771"/>
        <v/>
      </c>
      <c r="DD483" s="12" t="str">
        <f t="shared" ca="1" si="1883"/>
        <v/>
      </c>
      <c r="DE483" s="12" t="str">
        <f t="shared" ca="1" si="1884"/>
        <v/>
      </c>
      <c r="DF483" s="12" t="str">
        <f t="shared" ca="1" si="1885"/>
        <v/>
      </c>
      <c r="DG483" s="12" t="str">
        <f t="shared" ref="DG483:DG503" ca="1" si="1912">IF($E483,OFFSET(BL$230,$D$438+$D483,0),"")</f>
        <v/>
      </c>
      <c r="DH483" s="12" t="str">
        <f t="shared" ref="DH483:DH503" ca="1" si="1913">IF($E483,OFFSET(BL$305,$D$438+$D483,0),"")</f>
        <v/>
      </c>
      <c r="DJ483" t="str">
        <f t="shared" ca="1" si="1774"/>
        <v/>
      </c>
      <c r="DK483" s="12" t="str">
        <f t="shared" ca="1" si="1886"/>
        <v/>
      </c>
      <c r="DL483" s="12" t="str">
        <f t="shared" ca="1" si="1887"/>
        <v/>
      </c>
      <c r="DM483" s="12" t="str">
        <f t="shared" ca="1" si="1888"/>
        <v/>
      </c>
      <c r="DN483" s="12" t="str">
        <f t="shared" ref="DN483:DN503" ca="1" si="1914">IF($E483,OFFSET(BM$230,$D$438+$D483,0),"")</f>
        <v/>
      </c>
      <c r="DO483" s="12" t="str">
        <f t="shared" ref="DO483:DO503" ca="1" si="1915">IF($E483,OFFSET(BM$305,$D$438+$D483,0),"")</f>
        <v/>
      </c>
      <c r="DQ483" t="str">
        <f t="shared" ca="1" si="1777"/>
        <v/>
      </c>
      <c r="DR483" s="12" t="str">
        <f t="shared" ca="1" si="1835"/>
        <v/>
      </c>
      <c r="DS483" s="12" t="str">
        <f t="shared" ca="1" si="1889"/>
        <v/>
      </c>
      <c r="DT483" s="12" t="str">
        <f t="shared" ca="1" si="1890"/>
        <v/>
      </c>
      <c r="DU483" s="12" t="str">
        <f t="shared" ref="DU483:DU503" ca="1" si="1916">IF($E483,OFFSET(BN$230,$D$438+$D483,0),"")</f>
        <v/>
      </c>
      <c r="DV483" s="12" t="str">
        <f t="shared" ref="DV483:DV503" ca="1" si="1917">IF($E483,OFFSET(BN$305,$D$438+$D483,0),"")</f>
        <v/>
      </c>
      <c r="DX483" t="str">
        <f t="shared" ca="1" si="1780"/>
        <v/>
      </c>
      <c r="DY483" s="12" t="str">
        <f t="shared" ca="1" si="1891"/>
        <v/>
      </c>
      <c r="DZ483" s="12" t="str">
        <f t="shared" ca="1" si="1892"/>
        <v/>
      </c>
      <c r="EA483" s="12" t="str">
        <f t="shared" ca="1" si="1893"/>
        <v/>
      </c>
      <c r="EB483" s="12" t="str">
        <f t="shared" ref="EB483:EB503" ca="1" si="1918">IF($E483,OFFSET(BO$230,$D$438+$D483,0),"")</f>
        <v/>
      </c>
      <c r="EC483" s="12" t="str">
        <f t="shared" ref="EC483:EC503" ca="1" si="1919">IF($E483,OFFSET(BO$305,$D$438+$D483,0),"")</f>
        <v/>
      </c>
      <c r="EF483" t="str">
        <f t="shared" ca="1" si="1877"/>
        <v/>
      </c>
      <c r="EG483" s="12" t="str">
        <f t="shared" ca="1" si="1894"/>
        <v/>
      </c>
      <c r="EH483" s="12" t="str">
        <f t="shared" ca="1" si="1895"/>
        <v/>
      </c>
      <c r="EI483" s="12" t="str">
        <f t="shared" ca="1" si="1896"/>
        <v/>
      </c>
      <c r="EJ483" s="12" t="str">
        <f t="shared" ref="EJ483:EJ503" ca="1" si="1920">IF($E483,OFFSET(BP$230,$D$438+$D483,0),"")</f>
        <v/>
      </c>
      <c r="EK483" s="12" t="str">
        <f t="shared" ref="EK483:EK503" ca="1" si="1921">IF($E483,OFFSET(BP$305,$D$438+$D483,0),"")</f>
        <v/>
      </c>
      <c r="EM483" t="str">
        <f t="shared" ca="1" si="1878"/>
        <v/>
      </c>
      <c r="EN483" s="12" t="str">
        <f t="shared" ca="1" si="1897"/>
        <v/>
      </c>
      <c r="EO483" s="12" t="str">
        <f t="shared" ca="1" si="1898"/>
        <v/>
      </c>
      <c r="EP483" s="12" t="str">
        <f t="shared" ca="1" si="1899"/>
        <v/>
      </c>
      <c r="EQ483" s="12" t="str">
        <f t="shared" ref="EQ483:EQ503" ca="1" si="1922">IF($E483,OFFSET(BQ$230,$D$438+$D483,0),"")</f>
        <v/>
      </c>
      <c r="ER483" s="12" t="str">
        <f t="shared" ref="ER483:ER503" ca="1" si="1923">IF($E483,OFFSET(BQ$305,$D$438+$D483,0),"")</f>
        <v/>
      </c>
      <c r="EU483" t="str">
        <f t="shared" ca="1" si="1879"/>
        <v/>
      </c>
      <c r="EV483" s="12" t="str">
        <f t="shared" ca="1" si="1900"/>
        <v/>
      </c>
      <c r="EW483" s="12" t="str">
        <f t="shared" ca="1" si="1901"/>
        <v/>
      </c>
      <c r="EX483" s="12" t="str">
        <f t="shared" ca="1" si="1902"/>
        <v/>
      </c>
      <c r="EY483" s="12" t="str">
        <f t="shared" ref="EY483:EY503" ca="1" si="1924">IF($E483,OFFSET(BR$230,$D$438+$D483,0),"")</f>
        <v/>
      </c>
      <c r="EZ483" s="12" t="str">
        <f t="shared" ref="EZ483:EZ503" ca="1" si="1925">IF($E483,OFFSET(BR$305,$D$438+$D483,0),"")</f>
        <v/>
      </c>
    </row>
    <row r="484" spans="4:156" x14ac:dyDescent="0.2">
      <c r="D484" s="5">
        <f t="shared" si="1761"/>
        <v>40</v>
      </c>
      <c r="E484" t="b">
        <f t="shared" si="1703"/>
        <v>0</v>
      </c>
      <c r="G484" t="str">
        <f t="shared" ca="1" si="1836"/>
        <v/>
      </c>
      <c r="H484" s="12" t="str">
        <f t="shared" ca="1" si="1837"/>
        <v/>
      </c>
      <c r="I484" s="12" t="str">
        <f t="shared" ca="1" si="1838"/>
        <v/>
      </c>
      <c r="J484" s="12" t="str">
        <f t="shared" ca="1" si="1839"/>
        <v/>
      </c>
      <c r="K484" s="12" t="str">
        <f t="shared" ca="1" si="1840"/>
        <v/>
      </c>
      <c r="L484" s="12" t="str">
        <f t="shared" ca="1" si="1841"/>
        <v/>
      </c>
      <c r="N484" t="str">
        <f t="shared" ca="1" si="1704"/>
        <v/>
      </c>
      <c r="O484" s="12" t="str">
        <f t="shared" ca="1" si="1842"/>
        <v/>
      </c>
      <c r="P484" s="12" t="str">
        <f t="shared" ca="1" si="1843"/>
        <v/>
      </c>
      <c r="Q484" s="12" t="str">
        <f t="shared" ca="1" si="1844"/>
        <v/>
      </c>
      <c r="R484" s="12" t="str">
        <f t="shared" ca="1" si="1845"/>
        <v/>
      </c>
      <c r="S484" s="12" t="str">
        <f t="shared" ca="1" si="1846"/>
        <v/>
      </c>
      <c r="U484" t="str">
        <f t="shared" ca="1" si="1705"/>
        <v/>
      </c>
      <c r="V484" s="12" t="str">
        <f t="shared" ca="1" si="1830"/>
        <v/>
      </c>
      <c r="W484" s="12" t="str">
        <f t="shared" ca="1" si="1831"/>
        <v/>
      </c>
      <c r="X484" s="12" t="str">
        <f t="shared" ca="1" si="1832"/>
        <v/>
      </c>
      <c r="Y484" s="12" t="str">
        <f t="shared" ca="1" si="1833"/>
        <v/>
      </c>
      <c r="Z484" s="12" t="str">
        <f t="shared" ca="1" si="1834"/>
        <v/>
      </c>
      <c r="AB484" t="str">
        <f t="shared" ca="1" si="1706"/>
        <v/>
      </c>
      <c r="AC484" s="12" t="str">
        <f t="shared" ca="1" si="1800"/>
        <v/>
      </c>
      <c r="AD484" s="12" t="str">
        <f t="shared" ca="1" si="1801"/>
        <v/>
      </c>
      <c r="AE484" s="12" t="str">
        <f t="shared" ca="1" si="1802"/>
        <v/>
      </c>
      <c r="AF484" s="12" t="str">
        <f t="shared" ca="1" si="1803"/>
        <v/>
      </c>
      <c r="AG484" s="12" t="str">
        <f t="shared" ca="1" si="1804"/>
        <v/>
      </c>
      <c r="AI484" t="str">
        <f t="shared" ca="1" si="1707"/>
        <v/>
      </c>
      <c r="AJ484" s="12" t="str">
        <f t="shared" ca="1" si="1805"/>
        <v/>
      </c>
      <c r="AK484" s="12" t="str">
        <f t="shared" ca="1" si="1806"/>
        <v/>
      </c>
      <c r="AL484" s="12" t="str">
        <f t="shared" ca="1" si="1807"/>
        <v/>
      </c>
      <c r="AM484" s="12" t="str">
        <f t="shared" ca="1" si="1808"/>
        <v/>
      </c>
      <c r="AN484" s="12" t="str">
        <f t="shared" ca="1" si="1809"/>
        <v/>
      </c>
      <c r="AP484" t="str">
        <f t="shared" ca="1" si="1709"/>
        <v/>
      </c>
      <c r="AQ484" s="12" t="str">
        <f t="shared" ca="1" si="1847"/>
        <v/>
      </c>
      <c r="AR484" s="12" t="str">
        <f t="shared" ca="1" si="1848"/>
        <v/>
      </c>
      <c r="AS484" s="12" t="str">
        <f t="shared" ca="1" si="1849"/>
        <v/>
      </c>
      <c r="AT484" s="12" t="str">
        <f t="shared" ca="1" si="1850"/>
        <v/>
      </c>
      <c r="AU484" s="12" t="str">
        <f t="shared" ca="1" si="1851"/>
        <v/>
      </c>
      <c r="AV484" s="12"/>
      <c r="AX484" t="str">
        <f t="shared" ca="1" si="1710"/>
        <v/>
      </c>
      <c r="AY484" s="12" t="str">
        <f t="shared" ca="1" si="1852"/>
        <v/>
      </c>
      <c r="AZ484" s="12" t="str">
        <f t="shared" ca="1" si="1853"/>
        <v/>
      </c>
      <c r="BA484" s="12" t="str">
        <f t="shared" ca="1" si="1854"/>
        <v/>
      </c>
      <c r="BB484" s="12" t="str">
        <f t="shared" ca="1" si="1855"/>
        <v/>
      </c>
      <c r="BC484" s="12" t="str">
        <f t="shared" ca="1" si="1856"/>
        <v/>
      </c>
      <c r="BE484" t="str">
        <f t="shared" ca="1" si="1711"/>
        <v/>
      </c>
      <c r="BF484" s="12" t="str">
        <f t="shared" ca="1" si="1857"/>
        <v/>
      </c>
      <c r="BG484" s="12" t="str">
        <f t="shared" ca="1" si="1858"/>
        <v/>
      </c>
      <c r="BH484" s="12" t="str">
        <f t="shared" ca="1" si="1859"/>
        <v/>
      </c>
      <c r="BI484" s="12" t="str">
        <f t="shared" ca="1" si="1860"/>
        <v/>
      </c>
      <c r="BJ484" s="12" t="str">
        <f t="shared" ca="1" si="1861"/>
        <v/>
      </c>
      <c r="BL484" t="str">
        <f t="shared" ca="1" si="1712"/>
        <v/>
      </c>
      <c r="BM484" s="12" t="str">
        <f t="shared" ca="1" si="1862"/>
        <v/>
      </c>
      <c r="BN484" s="12" t="str">
        <f t="shared" ca="1" si="1863"/>
        <v/>
      </c>
      <c r="BO484" s="12" t="str">
        <f t="shared" ca="1" si="1864"/>
        <v/>
      </c>
      <c r="BP484" s="12" t="str">
        <f t="shared" ca="1" si="1865"/>
        <v/>
      </c>
      <c r="BQ484" s="12" t="str">
        <f t="shared" ca="1" si="1866"/>
        <v/>
      </c>
      <c r="BS484" t="str">
        <f t="shared" ca="1" si="1713"/>
        <v/>
      </c>
      <c r="BT484" s="12" t="str">
        <f t="shared" ca="1" si="1867"/>
        <v/>
      </c>
      <c r="BU484" s="12" t="str">
        <f t="shared" ca="1" si="1868"/>
        <v/>
      </c>
      <c r="BV484" s="12" t="str">
        <f t="shared" ca="1" si="1869"/>
        <v/>
      </c>
      <c r="BW484" s="12" t="str">
        <f t="shared" ca="1" si="1870"/>
        <v/>
      </c>
      <c r="BX484" s="12" t="str">
        <f t="shared" ca="1" si="1871"/>
        <v/>
      </c>
      <c r="BZ484" t="str">
        <f t="shared" ca="1" si="1714"/>
        <v/>
      </c>
      <c r="CA484" s="12" t="str">
        <f t="shared" ca="1" si="1872"/>
        <v/>
      </c>
      <c r="CB484" s="12" t="str">
        <f t="shared" ca="1" si="1873"/>
        <v/>
      </c>
      <c r="CC484" s="12" t="str">
        <f t="shared" ca="1" si="1874"/>
        <v/>
      </c>
      <c r="CD484" s="12" t="str">
        <f t="shared" ca="1" si="1875"/>
        <v/>
      </c>
      <c r="CE484" s="12" t="str">
        <f t="shared" ca="1" si="1876"/>
        <v/>
      </c>
      <c r="CH484" t="str">
        <f t="shared" ca="1" si="1767"/>
        <v/>
      </c>
      <c r="CI484" s="12" t="str">
        <f t="shared" ref="CI484:CI503" ca="1" si="1926">IF($E484,OFFSET(AK$5,$D$438+$D484,0),"")</f>
        <v/>
      </c>
      <c r="CJ484" s="12" t="str">
        <f t="shared" ref="CJ484:CJ503" ca="1" si="1927">IF($E484,OFFSET(BI$82,$D$438+$D484,0),"")</f>
        <v/>
      </c>
      <c r="CK484" s="12" t="str">
        <f t="shared" ref="CK484:CK503" ca="1" si="1928">IF($E484,OFFSET(BI$156,$D$438+$D484,0),"")</f>
        <v/>
      </c>
      <c r="CL484" s="12" t="str">
        <f t="shared" ca="1" si="1906"/>
        <v/>
      </c>
      <c r="CM484" s="12" t="str">
        <f t="shared" ca="1" si="1907"/>
        <v/>
      </c>
      <c r="CO484" t="str">
        <f t="shared" ca="1" si="1768"/>
        <v/>
      </c>
      <c r="CP484" s="12" t="str">
        <f t="shared" ca="1" si="1880"/>
        <v/>
      </c>
      <c r="CQ484" s="12" t="str">
        <f t="shared" ca="1" si="1881"/>
        <v/>
      </c>
      <c r="CR484" s="12" t="str">
        <f t="shared" ca="1" si="1882"/>
        <v/>
      </c>
      <c r="CS484" s="12" t="str">
        <f t="shared" ca="1" si="1908"/>
        <v/>
      </c>
      <c r="CT484" s="12" t="str">
        <f t="shared" ca="1" si="1909"/>
        <v/>
      </c>
      <c r="CV484" t="str">
        <f t="shared" ca="1" si="1797"/>
        <v/>
      </c>
      <c r="CW484" s="12" t="str">
        <f t="shared" ca="1" si="1903"/>
        <v/>
      </c>
      <c r="CX484" s="12" t="str">
        <f t="shared" ca="1" si="1904"/>
        <v/>
      </c>
      <c r="CY484" s="12" t="str">
        <f t="shared" ca="1" si="1905"/>
        <v/>
      </c>
      <c r="CZ484" s="12" t="str">
        <f t="shared" ca="1" si="1910"/>
        <v/>
      </c>
      <c r="DA484" s="12" t="str">
        <f t="shared" ca="1" si="1911"/>
        <v/>
      </c>
      <c r="DC484" t="str">
        <f t="shared" ca="1" si="1771"/>
        <v/>
      </c>
      <c r="DD484" s="12" t="str">
        <f t="shared" ca="1" si="1883"/>
        <v/>
      </c>
      <c r="DE484" s="12" t="str">
        <f t="shared" ca="1" si="1884"/>
        <v/>
      </c>
      <c r="DF484" s="12" t="str">
        <f t="shared" ca="1" si="1885"/>
        <v/>
      </c>
      <c r="DG484" s="12" t="str">
        <f t="shared" ca="1" si="1912"/>
        <v/>
      </c>
      <c r="DH484" s="12" t="str">
        <f t="shared" ca="1" si="1913"/>
        <v/>
      </c>
      <c r="DJ484" t="str">
        <f t="shared" ca="1" si="1774"/>
        <v/>
      </c>
      <c r="DK484" s="12" t="str">
        <f t="shared" ca="1" si="1886"/>
        <v/>
      </c>
      <c r="DL484" s="12" t="str">
        <f t="shared" ca="1" si="1887"/>
        <v/>
      </c>
      <c r="DM484" s="12" t="str">
        <f t="shared" ca="1" si="1888"/>
        <v/>
      </c>
      <c r="DN484" s="12" t="str">
        <f t="shared" ca="1" si="1914"/>
        <v/>
      </c>
      <c r="DO484" s="12" t="str">
        <f t="shared" ca="1" si="1915"/>
        <v/>
      </c>
      <c r="DQ484" t="str">
        <f t="shared" ca="1" si="1777"/>
        <v/>
      </c>
      <c r="DR484" s="12" t="str">
        <f t="shared" ca="1" si="1835"/>
        <v/>
      </c>
      <c r="DS484" s="12" t="str">
        <f t="shared" ca="1" si="1889"/>
        <v/>
      </c>
      <c r="DT484" s="12" t="str">
        <f t="shared" ca="1" si="1890"/>
        <v/>
      </c>
      <c r="DU484" s="12" t="str">
        <f t="shared" ca="1" si="1916"/>
        <v/>
      </c>
      <c r="DV484" s="12" t="str">
        <f t="shared" ca="1" si="1917"/>
        <v/>
      </c>
      <c r="DX484" t="str">
        <f t="shared" ca="1" si="1780"/>
        <v/>
      </c>
      <c r="DY484" s="12" t="str">
        <f t="shared" ca="1" si="1891"/>
        <v/>
      </c>
      <c r="DZ484" s="12" t="str">
        <f t="shared" ca="1" si="1892"/>
        <v/>
      </c>
      <c r="EA484" s="12" t="str">
        <f t="shared" ca="1" si="1893"/>
        <v/>
      </c>
      <c r="EB484" s="12" t="str">
        <f t="shared" ca="1" si="1918"/>
        <v/>
      </c>
      <c r="EC484" s="12" t="str">
        <f t="shared" ca="1" si="1919"/>
        <v/>
      </c>
      <c r="EF484" t="str">
        <f t="shared" ca="1" si="1877"/>
        <v/>
      </c>
      <c r="EG484" s="12" t="str">
        <f t="shared" ca="1" si="1894"/>
        <v/>
      </c>
      <c r="EH484" s="12" t="str">
        <f t="shared" ca="1" si="1895"/>
        <v/>
      </c>
      <c r="EI484" s="12" t="str">
        <f t="shared" ca="1" si="1896"/>
        <v/>
      </c>
      <c r="EJ484" s="12" t="str">
        <f t="shared" ca="1" si="1920"/>
        <v/>
      </c>
      <c r="EK484" s="12" t="str">
        <f t="shared" ca="1" si="1921"/>
        <v/>
      </c>
      <c r="EM484" t="str">
        <f t="shared" ca="1" si="1878"/>
        <v/>
      </c>
      <c r="EN484" s="12" t="str">
        <f t="shared" ca="1" si="1897"/>
        <v/>
      </c>
      <c r="EO484" s="12" t="str">
        <f t="shared" ca="1" si="1898"/>
        <v/>
      </c>
      <c r="EP484" s="12" t="str">
        <f t="shared" ca="1" si="1899"/>
        <v/>
      </c>
      <c r="EQ484" s="12" t="str">
        <f t="shared" ca="1" si="1922"/>
        <v/>
      </c>
      <c r="ER484" s="12" t="str">
        <f t="shared" ca="1" si="1923"/>
        <v/>
      </c>
      <c r="EU484" t="str">
        <f t="shared" ca="1" si="1879"/>
        <v/>
      </c>
      <c r="EV484" s="12" t="str">
        <f t="shared" ca="1" si="1900"/>
        <v/>
      </c>
      <c r="EW484" s="12" t="str">
        <f t="shared" ca="1" si="1901"/>
        <v/>
      </c>
      <c r="EX484" s="12" t="str">
        <f t="shared" ca="1" si="1902"/>
        <v/>
      </c>
      <c r="EY484" s="12" t="str">
        <f t="shared" ca="1" si="1924"/>
        <v/>
      </c>
      <c r="EZ484" s="12" t="str">
        <f t="shared" ca="1" si="1925"/>
        <v/>
      </c>
    </row>
    <row r="485" spans="4:156" x14ac:dyDescent="0.2">
      <c r="D485" s="5">
        <f t="shared" si="1761"/>
        <v>41</v>
      </c>
      <c r="E485" t="b">
        <f t="shared" si="1703"/>
        <v>0</v>
      </c>
      <c r="G485" t="str">
        <f t="shared" ca="1" si="1836"/>
        <v/>
      </c>
      <c r="H485" s="12" t="str">
        <f t="shared" ca="1" si="1837"/>
        <v/>
      </c>
      <c r="I485" s="12" t="str">
        <f t="shared" ca="1" si="1838"/>
        <v/>
      </c>
      <c r="J485" s="12" t="str">
        <f t="shared" ca="1" si="1839"/>
        <v/>
      </c>
      <c r="K485" s="12" t="str">
        <f t="shared" ca="1" si="1840"/>
        <v/>
      </c>
      <c r="L485" s="12" t="str">
        <f t="shared" ca="1" si="1841"/>
        <v/>
      </c>
      <c r="N485" t="str">
        <f t="shared" ca="1" si="1704"/>
        <v/>
      </c>
      <c r="O485" s="12" t="str">
        <f t="shared" ca="1" si="1842"/>
        <v/>
      </c>
      <c r="P485" s="12" t="str">
        <f t="shared" ca="1" si="1843"/>
        <v/>
      </c>
      <c r="Q485" s="12" t="str">
        <f t="shared" ca="1" si="1844"/>
        <v/>
      </c>
      <c r="R485" s="12" t="str">
        <f t="shared" ca="1" si="1845"/>
        <v/>
      </c>
      <c r="S485" s="12" t="str">
        <f t="shared" ca="1" si="1846"/>
        <v/>
      </c>
      <c r="U485" t="str">
        <f t="shared" ca="1" si="1705"/>
        <v/>
      </c>
      <c r="V485" s="12" t="str">
        <f t="shared" ca="1" si="1830"/>
        <v/>
      </c>
      <c r="W485" s="12" t="str">
        <f t="shared" ca="1" si="1831"/>
        <v/>
      </c>
      <c r="X485" s="12" t="str">
        <f t="shared" ca="1" si="1832"/>
        <v/>
      </c>
      <c r="Y485" s="12" t="str">
        <f t="shared" ca="1" si="1833"/>
        <v/>
      </c>
      <c r="Z485" s="12" t="str">
        <f t="shared" ca="1" si="1834"/>
        <v/>
      </c>
      <c r="AB485" t="str">
        <f t="shared" ca="1" si="1706"/>
        <v/>
      </c>
      <c r="AC485" s="12" t="str">
        <f t="shared" ca="1" si="1800"/>
        <v/>
      </c>
      <c r="AD485" s="12" t="str">
        <f t="shared" ca="1" si="1801"/>
        <v/>
      </c>
      <c r="AE485" s="12" t="str">
        <f t="shared" ca="1" si="1802"/>
        <v/>
      </c>
      <c r="AF485" s="12" t="str">
        <f t="shared" ca="1" si="1803"/>
        <v/>
      </c>
      <c r="AG485" s="12" t="str">
        <f t="shared" ca="1" si="1804"/>
        <v/>
      </c>
      <c r="AI485" t="str">
        <f t="shared" ca="1" si="1707"/>
        <v/>
      </c>
      <c r="AJ485" s="12" t="str">
        <f t="shared" ca="1" si="1805"/>
        <v/>
      </c>
      <c r="AK485" s="12" t="str">
        <f t="shared" ca="1" si="1806"/>
        <v/>
      </c>
      <c r="AL485" s="12" t="str">
        <f t="shared" ca="1" si="1807"/>
        <v/>
      </c>
      <c r="AM485" s="12" t="str">
        <f t="shared" ca="1" si="1808"/>
        <v/>
      </c>
      <c r="AN485" s="12" t="str">
        <f t="shared" ca="1" si="1809"/>
        <v/>
      </c>
      <c r="AP485" t="str">
        <f t="shared" ca="1" si="1709"/>
        <v/>
      </c>
      <c r="AQ485" s="12" t="str">
        <f t="shared" ca="1" si="1847"/>
        <v/>
      </c>
      <c r="AR485" s="12" t="str">
        <f t="shared" ca="1" si="1848"/>
        <v/>
      </c>
      <c r="AS485" s="12" t="str">
        <f t="shared" ca="1" si="1849"/>
        <v/>
      </c>
      <c r="AT485" s="12" t="str">
        <f t="shared" ca="1" si="1850"/>
        <v/>
      </c>
      <c r="AU485" s="12" t="str">
        <f t="shared" ca="1" si="1851"/>
        <v/>
      </c>
      <c r="AV485" s="12"/>
      <c r="AX485" t="str">
        <f t="shared" ca="1" si="1710"/>
        <v/>
      </c>
      <c r="AY485" s="12" t="str">
        <f t="shared" ca="1" si="1852"/>
        <v/>
      </c>
      <c r="AZ485" s="12" t="str">
        <f t="shared" ca="1" si="1853"/>
        <v/>
      </c>
      <c r="BA485" s="12" t="str">
        <f t="shared" ca="1" si="1854"/>
        <v/>
      </c>
      <c r="BB485" s="12" t="str">
        <f t="shared" ca="1" si="1855"/>
        <v/>
      </c>
      <c r="BC485" s="12" t="str">
        <f t="shared" ca="1" si="1856"/>
        <v/>
      </c>
      <c r="BE485" t="str">
        <f t="shared" ca="1" si="1711"/>
        <v/>
      </c>
      <c r="BF485" s="12" t="str">
        <f t="shared" ca="1" si="1857"/>
        <v/>
      </c>
      <c r="BG485" s="12" t="str">
        <f t="shared" ca="1" si="1858"/>
        <v/>
      </c>
      <c r="BH485" s="12" t="str">
        <f t="shared" ca="1" si="1859"/>
        <v/>
      </c>
      <c r="BI485" s="12" t="str">
        <f t="shared" ca="1" si="1860"/>
        <v/>
      </c>
      <c r="BJ485" s="12" t="str">
        <f t="shared" ca="1" si="1861"/>
        <v/>
      </c>
      <c r="BL485" t="str">
        <f t="shared" ca="1" si="1712"/>
        <v/>
      </c>
      <c r="BM485" s="12" t="str">
        <f t="shared" ca="1" si="1862"/>
        <v/>
      </c>
      <c r="BN485" s="12" t="str">
        <f t="shared" ca="1" si="1863"/>
        <v/>
      </c>
      <c r="BO485" s="12" t="str">
        <f t="shared" ca="1" si="1864"/>
        <v/>
      </c>
      <c r="BP485" s="12" t="str">
        <f t="shared" ca="1" si="1865"/>
        <v/>
      </c>
      <c r="BQ485" s="12" t="str">
        <f t="shared" ca="1" si="1866"/>
        <v/>
      </c>
      <c r="BS485" t="str">
        <f t="shared" ca="1" si="1713"/>
        <v/>
      </c>
      <c r="BT485" s="12" t="str">
        <f t="shared" ca="1" si="1867"/>
        <v/>
      </c>
      <c r="BU485" s="12" t="str">
        <f t="shared" ca="1" si="1868"/>
        <v/>
      </c>
      <c r="BV485" s="12" t="str">
        <f t="shared" ca="1" si="1869"/>
        <v/>
      </c>
      <c r="BW485" s="12" t="str">
        <f t="shared" ca="1" si="1870"/>
        <v/>
      </c>
      <c r="BX485" s="12" t="str">
        <f t="shared" ca="1" si="1871"/>
        <v/>
      </c>
      <c r="BZ485" t="str">
        <f t="shared" ca="1" si="1714"/>
        <v/>
      </c>
      <c r="CA485" s="12" t="str">
        <f t="shared" ca="1" si="1872"/>
        <v/>
      </c>
      <c r="CB485" s="12" t="str">
        <f t="shared" ca="1" si="1873"/>
        <v/>
      </c>
      <c r="CC485" s="12" t="str">
        <f t="shared" ca="1" si="1874"/>
        <v/>
      </c>
      <c r="CD485" s="12" t="str">
        <f t="shared" ca="1" si="1875"/>
        <v/>
      </c>
      <c r="CE485" s="12" t="str">
        <f t="shared" ca="1" si="1876"/>
        <v/>
      </c>
      <c r="CH485" t="str">
        <f t="shared" ca="1" si="1767"/>
        <v/>
      </c>
      <c r="CI485" s="12" t="str">
        <f t="shared" ca="1" si="1926"/>
        <v/>
      </c>
      <c r="CJ485" s="12" t="str">
        <f t="shared" ca="1" si="1927"/>
        <v/>
      </c>
      <c r="CK485" s="12" t="str">
        <f t="shared" ca="1" si="1928"/>
        <v/>
      </c>
      <c r="CL485" s="12" t="str">
        <f t="shared" ca="1" si="1906"/>
        <v/>
      </c>
      <c r="CM485" s="12" t="str">
        <f t="shared" ca="1" si="1907"/>
        <v/>
      </c>
      <c r="CO485" t="str">
        <f t="shared" ca="1" si="1768"/>
        <v/>
      </c>
      <c r="CP485" s="12" t="str">
        <f t="shared" ca="1" si="1880"/>
        <v/>
      </c>
      <c r="CQ485" s="12" t="str">
        <f t="shared" ca="1" si="1881"/>
        <v/>
      </c>
      <c r="CR485" s="12" t="str">
        <f t="shared" ca="1" si="1882"/>
        <v/>
      </c>
      <c r="CS485" s="12" t="str">
        <f t="shared" ca="1" si="1908"/>
        <v/>
      </c>
      <c r="CT485" s="12" t="str">
        <f t="shared" ca="1" si="1909"/>
        <v/>
      </c>
      <c r="CV485" t="str">
        <f t="shared" ca="1" si="1797"/>
        <v/>
      </c>
      <c r="CW485" s="12" t="str">
        <f t="shared" ca="1" si="1903"/>
        <v/>
      </c>
      <c r="CX485" s="12" t="str">
        <f t="shared" ca="1" si="1904"/>
        <v/>
      </c>
      <c r="CY485" s="12" t="str">
        <f t="shared" ca="1" si="1905"/>
        <v/>
      </c>
      <c r="CZ485" s="12" t="str">
        <f t="shared" ca="1" si="1910"/>
        <v/>
      </c>
      <c r="DA485" s="12" t="str">
        <f t="shared" ca="1" si="1911"/>
        <v/>
      </c>
      <c r="DC485" t="str">
        <f t="shared" ca="1" si="1771"/>
        <v/>
      </c>
      <c r="DD485" s="12" t="str">
        <f t="shared" ca="1" si="1883"/>
        <v/>
      </c>
      <c r="DE485" s="12" t="str">
        <f t="shared" ca="1" si="1884"/>
        <v/>
      </c>
      <c r="DF485" s="12" t="str">
        <f t="shared" ca="1" si="1885"/>
        <v/>
      </c>
      <c r="DG485" s="12" t="str">
        <f t="shared" ca="1" si="1912"/>
        <v/>
      </c>
      <c r="DH485" s="12" t="str">
        <f t="shared" ca="1" si="1913"/>
        <v/>
      </c>
      <c r="DJ485" t="str">
        <f t="shared" ca="1" si="1774"/>
        <v/>
      </c>
      <c r="DK485" s="12" t="str">
        <f t="shared" ca="1" si="1886"/>
        <v/>
      </c>
      <c r="DL485" s="12" t="str">
        <f t="shared" ca="1" si="1887"/>
        <v/>
      </c>
      <c r="DM485" s="12" t="str">
        <f t="shared" ca="1" si="1888"/>
        <v/>
      </c>
      <c r="DN485" s="12" t="str">
        <f t="shared" ca="1" si="1914"/>
        <v/>
      </c>
      <c r="DO485" s="12" t="str">
        <f t="shared" ca="1" si="1915"/>
        <v/>
      </c>
      <c r="DQ485" t="str">
        <f t="shared" ca="1" si="1777"/>
        <v/>
      </c>
      <c r="DR485" s="12" t="str">
        <f t="shared" ca="1" si="1835"/>
        <v/>
      </c>
      <c r="DS485" s="12" t="str">
        <f t="shared" ca="1" si="1889"/>
        <v/>
      </c>
      <c r="DT485" s="12" t="str">
        <f t="shared" ca="1" si="1890"/>
        <v/>
      </c>
      <c r="DU485" s="12" t="str">
        <f t="shared" ca="1" si="1916"/>
        <v/>
      </c>
      <c r="DV485" s="12" t="str">
        <f t="shared" ca="1" si="1917"/>
        <v/>
      </c>
      <c r="DX485" t="str">
        <f t="shared" ca="1" si="1780"/>
        <v/>
      </c>
      <c r="DY485" s="12" t="str">
        <f t="shared" ca="1" si="1891"/>
        <v/>
      </c>
      <c r="DZ485" s="12" t="str">
        <f t="shared" ca="1" si="1892"/>
        <v/>
      </c>
      <c r="EA485" s="12" t="str">
        <f t="shared" ca="1" si="1893"/>
        <v/>
      </c>
      <c r="EB485" s="12" t="str">
        <f t="shared" ca="1" si="1918"/>
        <v/>
      </c>
      <c r="EC485" s="12" t="str">
        <f t="shared" ca="1" si="1919"/>
        <v/>
      </c>
      <c r="EF485" t="str">
        <f t="shared" ca="1" si="1877"/>
        <v/>
      </c>
      <c r="EG485" s="12" t="str">
        <f t="shared" ca="1" si="1894"/>
        <v/>
      </c>
      <c r="EH485" s="12" t="str">
        <f t="shared" ca="1" si="1895"/>
        <v/>
      </c>
      <c r="EI485" s="12" t="str">
        <f t="shared" ca="1" si="1896"/>
        <v/>
      </c>
      <c r="EJ485" s="12" t="str">
        <f t="shared" ca="1" si="1920"/>
        <v/>
      </c>
      <c r="EK485" s="12" t="str">
        <f t="shared" ca="1" si="1921"/>
        <v/>
      </c>
      <c r="EM485" t="str">
        <f t="shared" ca="1" si="1878"/>
        <v/>
      </c>
      <c r="EN485" s="12" t="str">
        <f t="shared" ca="1" si="1897"/>
        <v/>
      </c>
      <c r="EO485" s="12" t="str">
        <f t="shared" ca="1" si="1898"/>
        <v/>
      </c>
      <c r="EP485" s="12" t="str">
        <f t="shared" ca="1" si="1899"/>
        <v/>
      </c>
      <c r="EQ485" s="12" t="str">
        <f t="shared" ca="1" si="1922"/>
        <v/>
      </c>
      <c r="ER485" s="12" t="str">
        <f t="shared" ca="1" si="1923"/>
        <v/>
      </c>
      <c r="EU485" t="str">
        <f t="shared" ca="1" si="1879"/>
        <v/>
      </c>
      <c r="EV485" s="12" t="str">
        <f t="shared" ca="1" si="1900"/>
        <v/>
      </c>
      <c r="EW485" s="12" t="str">
        <f t="shared" ca="1" si="1901"/>
        <v/>
      </c>
      <c r="EX485" s="12" t="str">
        <f t="shared" ca="1" si="1902"/>
        <v/>
      </c>
      <c r="EY485" s="12" t="str">
        <f t="shared" ca="1" si="1924"/>
        <v/>
      </c>
      <c r="EZ485" s="12" t="str">
        <f t="shared" ca="1" si="1925"/>
        <v/>
      </c>
    </row>
    <row r="486" spans="4:156" x14ac:dyDescent="0.2">
      <c r="D486" s="5">
        <f t="shared" si="1761"/>
        <v>42</v>
      </c>
      <c r="E486" t="b">
        <f t="shared" si="1703"/>
        <v>0</v>
      </c>
      <c r="G486" t="str">
        <f t="shared" ca="1" si="1836"/>
        <v/>
      </c>
      <c r="H486" s="12" t="str">
        <f t="shared" ca="1" si="1837"/>
        <v/>
      </c>
      <c r="I486" s="12" t="str">
        <f t="shared" ca="1" si="1838"/>
        <v/>
      </c>
      <c r="J486" s="12" t="str">
        <f t="shared" ca="1" si="1839"/>
        <v/>
      </c>
      <c r="K486" s="12" t="str">
        <f t="shared" ca="1" si="1840"/>
        <v/>
      </c>
      <c r="L486" s="12" t="str">
        <f t="shared" ca="1" si="1841"/>
        <v/>
      </c>
      <c r="N486" t="str">
        <f t="shared" ca="1" si="1704"/>
        <v/>
      </c>
      <c r="O486" s="12" t="str">
        <f t="shared" ca="1" si="1842"/>
        <v/>
      </c>
      <c r="P486" s="12" t="str">
        <f t="shared" ca="1" si="1843"/>
        <v/>
      </c>
      <c r="Q486" s="12" t="str">
        <f t="shared" ca="1" si="1844"/>
        <v/>
      </c>
      <c r="R486" s="12" t="str">
        <f t="shared" ca="1" si="1845"/>
        <v/>
      </c>
      <c r="S486" s="12" t="str">
        <f t="shared" ca="1" si="1846"/>
        <v/>
      </c>
      <c r="U486" t="str">
        <f t="shared" ca="1" si="1705"/>
        <v/>
      </c>
      <c r="V486" s="12" t="str">
        <f t="shared" ca="1" si="1830"/>
        <v/>
      </c>
      <c r="W486" s="12" t="str">
        <f t="shared" ca="1" si="1831"/>
        <v/>
      </c>
      <c r="X486" s="12" t="str">
        <f t="shared" ca="1" si="1832"/>
        <v/>
      </c>
      <c r="Y486" s="12" t="str">
        <f t="shared" ca="1" si="1833"/>
        <v/>
      </c>
      <c r="Z486" s="12" t="str">
        <f t="shared" ca="1" si="1834"/>
        <v/>
      </c>
      <c r="AB486" t="str">
        <f t="shared" ca="1" si="1706"/>
        <v/>
      </c>
      <c r="AC486" s="12" t="str">
        <f t="shared" ca="1" si="1800"/>
        <v/>
      </c>
      <c r="AD486" s="12" t="str">
        <f t="shared" ca="1" si="1801"/>
        <v/>
      </c>
      <c r="AE486" s="12" t="str">
        <f t="shared" ca="1" si="1802"/>
        <v/>
      </c>
      <c r="AF486" s="12" t="str">
        <f t="shared" ca="1" si="1803"/>
        <v/>
      </c>
      <c r="AG486" s="12" t="str">
        <f t="shared" ca="1" si="1804"/>
        <v/>
      </c>
      <c r="AI486" t="str">
        <f t="shared" ca="1" si="1707"/>
        <v/>
      </c>
      <c r="AJ486" s="12" t="str">
        <f t="shared" ca="1" si="1805"/>
        <v/>
      </c>
      <c r="AK486" s="12" t="str">
        <f t="shared" ca="1" si="1806"/>
        <v/>
      </c>
      <c r="AL486" s="12" t="str">
        <f t="shared" ca="1" si="1807"/>
        <v/>
      </c>
      <c r="AM486" s="12" t="str">
        <f t="shared" ca="1" si="1808"/>
        <v/>
      </c>
      <c r="AN486" s="12" t="str">
        <f t="shared" ca="1" si="1809"/>
        <v/>
      </c>
      <c r="AP486" t="str">
        <f t="shared" ca="1" si="1709"/>
        <v/>
      </c>
      <c r="AQ486" s="12" t="str">
        <f t="shared" ca="1" si="1847"/>
        <v/>
      </c>
      <c r="AR486" s="12" t="str">
        <f t="shared" ca="1" si="1848"/>
        <v/>
      </c>
      <c r="AS486" s="12" t="str">
        <f t="shared" ca="1" si="1849"/>
        <v/>
      </c>
      <c r="AT486" s="12" t="str">
        <f t="shared" ca="1" si="1850"/>
        <v/>
      </c>
      <c r="AU486" s="12" t="str">
        <f t="shared" ca="1" si="1851"/>
        <v/>
      </c>
      <c r="AV486" s="12"/>
      <c r="AX486" t="str">
        <f t="shared" ca="1" si="1710"/>
        <v/>
      </c>
      <c r="AY486" s="12" t="str">
        <f t="shared" ca="1" si="1852"/>
        <v/>
      </c>
      <c r="AZ486" s="12" t="str">
        <f t="shared" ca="1" si="1853"/>
        <v/>
      </c>
      <c r="BA486" s="12" t="str">
        <f t="shared" ca="1" si="1854"/>
        <v/>
      </c>
      <c r="BB486" s="12" t="str">
        <f t="shared" ca="1" si="1855"/>
        <v/>
      </c>
      <c r="BC486" s="12" t="str">
        <f t="shared" ca="1" si="1856"/>
        <v/>
      </c>
      <c r="BE486" t="str">
        <f t="shared" ca="1" si="1711"/>
        <v/>
      </c>
      <c r="BF486" s="12" t="str">
        <f t="shared" ca="1" si="1857"/>
        <v/>
      </c>
      <c r="BG486" s="12" t="str">
        <f t="shared" ca="1" si="1858"/>
        <v/>
      </c>
      <c r="BH486" s="12" t="str">
        <f t="shared" ca="1" si="1859"/>
        <v/>
      </c>
      <c r="BI486" s="12" t="str">
        <f t="shared" ca="1" si="1860"/>
        <v/>
      </c>
      <c r="BJ486" s="12" t="str">
        <f t="shared" ca="1" si="1861"/>
        <v/>
      </c>
      <c r="BL486" t="str">
        <f t="shared" ca="1" si="1712"/>
        <v/>
      </c>
      <c r="BM486" s="12" t="str">
        <f t="shared" ca="1" si="1862"/>
        <v/>
      </c>
      <c r="BN486" s="12" t="str">
        <f t="shared" ca="1" si="1863"/>
        <v/>
      </c>
      <c r="BO486" s="12" t="str">
        <f t="shared" ca="1" si="1864"/>
        <v/>
      </c>
      <c r="BP486" s="12" t="str">
        <f t="shared" ca="1" si="1865"/>
        <v/>
      </c>
      <c r="BQ486" s="12" t="str">
        <f t="shared" ca="1" si="1866"/>
        <v/>
      </c>
      <c r="BS486" t="str">
        <f t="shared" ca="1" si="1713"/>
        <v/>
      </c>
      <c r="BT486" s="12" t="str">
        <f t="shared" ca="1" si="1867"/>
        <v/>
      </c>
      <c r="BU486" s="12" t="str">
        <f t="shared" ca="1" si="1868"/>
        <v/>
      </c>
      <c r="BV486" s="12" t="str">
        <f t="shared" ca="1" si="1869"/>
        <v/>
      </c>
      <c r="BW486" s="12" t="str">
        <f t="shared" ca="1" si="1870"/>
        <v/>
      </c>
      <c r="BX486" s="12" t="str">
        <f t="shared" ca="1" si="1871"/>
        <v/>
      </c>
      <c r="BZ486" t="str">
        <f t="shared" ca="1" si="1714"/>
        <v/>
      </c>
      <c r="CA486" s="12" t="str">
        <f t="shared" ca="1" si="1872"/>
        <v/>
      </c>
      <c r="CB486" s="12" t="str">
        <f t="shared" ca="1" si="1873"/>
        <v/>
      </c>
      <c r="CC486" s="12" t="str">
        <f t="shared" ca="1" si="1874"/>
        <v/>
      </c>
      <c r="CD486" s="12" t="str">
        <f t="shared" ca="1" si="1875"/>
        <v/>
      </c>
      <c r="CE486" s="12" t="str">
        <f t="shared" ca="1" si="1876"/>
        <v/>
      </c>
      <c r="CH486" t="str">
        <f t="shared" ca="1" si="1767"/>
        <v/>
      </c>
      <c r="CI486" s="12" t="str">
        <f t="shared" ca="1" si="1926"/>
        <v/>
      </c>
      <c r="CJ486" s="12" t="str">
        <f t="shared" ca="1" si="1927"/>
        <v/>
      </c>
      <c r="CK486" s="12" t="str">
        <f t="shared" ca="1" si="1928"/>
        <v/>
      </c>
      <c r="CL486" s="12" t="str">
        <f t="shared" ca="1" si="1906"/>
        <v/>
      </c>
      <c r="CM486" s="12" t="str">
        <f t="shared" ca="1" si="1907"/>
        <v/>
      </c>
      <c r="CO486" t="str">
        <f t="shared" ca="1" si="1768"/>
        <v/>
      </c>
      <c r="CP486" s="12" t="str">
        <f t="shared" ca="1" si="1880"/>
        <v/>
      </c>
      <c r="CQ486" s="12" t="str">
        <f t="shared" ca="1" si="1881"/>
        <v/>
      </c>
      <c r="CR486" s="12" t="str">
        <f t="shared" ca="1" si="1882"/>
        <v/>
      </c>
      <c r="CS486" s="12" t="str">
        <f t="shared" ca="1" si="1908"/>
        <v/>
      </c>
      <c r="CT486" s="12" t="str">
        <f t="shared" ca="1" si="1909"/>
        <v/>
      </c>
      <c r="CV486" t="str">
        <f t="shared" ca="1" si="1797"/>
        <v/>
      </c>
      <c r="CW486" s="12" t="str">
        <f t="shared" ca="1" si="1903"/>
        <v/>
      </c>
      <c r="CX486" s="12" t="str">
        <f t="shared" ca="1" si="1904"/>
        <v/>
      </c>
      <c r="CY486" s="12" t="str">
        <f t="shared" ca="1" si="1905"/>
        <v/>
      </c>
      <c r="CZ486" s="12" t="str">
        <f t="shared" ca="1" si="1910"/>
        <v/>
      </c>
      <c r="DA486" s="12" t="str">
        <f t="shared" ca="1" si="1911"/>
        <v/>
      </c>
      <c r="DC486" t="str">
        <f t="shared" ca="1" si="1771"/>
        <v/>
      </c>
      <c r="DD486" s="12" t="str">
        <f t="shared" ca="1" si="1883"/>
        <v/>
      </c>
      <c r="DE486" s="12" t="str">
        <f t="shared" ca="1" si="1884"/>
        <v/>
      </c>
      <c r="DF486" s="12" t="str">
        <f t="shared" ca="1" si="1885"/>
        <v/>
      </c>
      <c r="DG486" s="12" t="str">
        <f t="shared" ca="1" si="1912"/>
        <v/>
      </c>
      <c r="DH486" s="12" t="str">
        <f t="shared" ca="1" si="1913"/>
        <v/>
      </c>
      <c r="DJ486" t="str">
        <f t="shared" ca="1" si="1774"/>
        <v/>
      </c>
      <c r="DK486" s="12" t="str">
        <f t="shared" ca="1" si="1886"/>
        <v/>
      </c>
      <c r="DL486" s="12" t="str">
        <f t="shared" ca="1" si="1887"/>
        <v/>
      </c>
      <c r="DM486" s="12" t="str">
        <f t="shared" ca="1" si="1888"/>
        <v/>
      </c>
      <c r="DN486" s="12" t="str">
        <f t="shared" ca="1" si="1914"/>
        <v/>
      </c>
      <c r="DO486" s="12" t="str">
        <f t="shared" ca="1" si="1915"/>
        <v/>
      </c>
      <c r="DQ486" t="str">
        <f t="shared" ca="1" si="1777"/>
        <v/>
      </c>
      <c r="DR486" s="12" t="str">
        <f t="shared" ca="1" si="1835"/>
        <v/>
      </c>
      <c r="DS486" s="12" t="str">
        <f t="shared" ca="1" si="1889"/>
        <v/>
      </c>
      <c r="DT486" s="12" t="str">
        <f t="shared" ca="1" si="1890"/>
        <v/>
      </c>
      <c r="DU486" s="12" t="str">
        <f t="shared" ca="1" si="1916"/>
        <v/>
      </c>
      <c r="DV486" s="12" t="str">
        <f t="shared" ca="1" si="1917"/>
        <v/>
      </c>
      <c r="DX486" t="str">
        <f t="shared" ca="1" si="1780"/>
        <v/>
      </c>
      <c r="DY486" s="12" t="str">
        <f t="shared" ca="1" si="1891"/>
        <v/>
      </c>
      <c r="DZ486" s="12" t="str">
        <f t="shared" ca="1" si="1892"/>
        <v/>
      </c>
      <c r="EA486" s="12" t="str">
        <f t="shared" ca="1" si="1893"/>
        <v/>
      </c>
      <c r="EB486" s="12" t="str">
        <f t="shared" ca="1" si="1918"/>
        <v/>
      </c>
      <c r="EC486" s="12" t="str">
        <f t="shared" ca="1" si="1919"/>
        <v/>
      </c>
      <c r="EF486" t="str">
        <f t="shared" ca="1" si="1877"/>
        <v/>
      </c>
      <c r="EG486" s="12" t="str">
        <f t="shared" ca="1" si="1894"/>
        <v/>
      </c>
      <c r="EH486" s="12" t="str">
        <f t="shared" ca="1" si="1895"/>
        <v/>
      </c>
      <c r="EI486" s="12" t="str">
        <f t="shared" ca="1" si="1896"/>
        <v/>
      </c>
      <c r="EJ486" s="12" t="str">
        <f t="shared" ca="1" si="1920"/>
        <v/>
      </c>
      <c r="EK486" s="12" t="str">
        <f t="shared" ca="1" si="1921"/>
        <v/>
      </c>
      <c r="EM486" t="str">
        <f t="shared" ca="1" si="1878"/>
        <v/>
      </c>
      <c r="EN486" s="12" t="str">
        <f t="shared" ca="1" si="1897"/>
        <v/>
      </c>
      <c r="EO486" s="12" t="str">
        <f t="shared" ca="1" si="1898"/>
        <v/>
      </c>
      <c r="EP486" s="12" t="str">
        <f t="shared" ca="1" si="1899"/>
        <v/>
      </c>
      <c r="EQ486" s="12" t="str">
        <f t="shared" ca="1" si="1922"/>
        <v/>
      </c>
      <c r="ER486" s="12" t="str">
        <f t="shared" ca="1" si="1923"/>
        <v/>
      </c>
      <c r="EU486" t="str">
        <f t="shared" ca="1" si="1879"/>
        <v/>
      </c>
      <c r="EV486" s="12" t="str">
        <f t="shared" ca="1" si="1900"/>
        <v/>
      </c>
      <c r="EW486" s="12" t="str">
        <f t="shared" ca="1" si="1901"/>
        <v/>
      </c>
      <c r="EX486" s="12" t="str">
        <f t="shared" ca="1" si="1902"/>
        <v/>
      </c>
      <c r="EY486" s="12" t="str">
        <f t="shared" ca="1" si="1924"/>
        <v/>
      </c>
      <c r="EZ486" s="12" t="str">
        <f t="shared" ca="1" si="1925"/>
        <v/>
      </c>
    </row>
    <row r="487" spans="4:156" x14ac:dyDescent="0.2">
      <c r="D487" s="5">
        <f t="shared" si="1761"/>
        <v>43</v>
      </c>
      <c r="E487" t="b">
        <f t="shared" si="1703"/>
        <v>0</v>
      </c>
      <c r="G487" t="str">
        <f t="shared" ca="1" si="1836"/>
        <v/>
      </c>
      <c r="H487" s="12" t="str">
        <f t="shared" ca="1" si="1837"/>
        <v/>
      </c>
      <c r="I487" s="12" t="str">
        <f t="shared" ca="1" si="1838"/>
        <v/>
      </c>
      <c r="J487" s="12" t="str">
        <f t="shared" ca="1" si="1839"/>
        <v/>
      </c>
      <c r="K487" s="12" t="str">
        <f t="shared" ca="1" si="1840"/>
        <v/>
      </c>
      <c r="L487" s="12" t="str">
        <f t="shared" ca="1" si="1841"/>
        <v/>
      </c>
      <c r="N487" t="str">
        <f t="shared" ca="1" si="1704"/>
        <v/>
      </c>
      <c r="O487" s="12" t="str">
        <f t="shared" ca="1" si="1842"/>
        <v/>
      </c>
      <c r="P487" s="12" t="str">
        <f t="shared" ca="1" si="1843"/>
        <v/>
      </c>
      <c r="Q487" s="12" t="str">
        <f t="shared" ca="1" si="1844"/>
        <v/>
      </c>
      <c r="R487" s="12" t="str">
        <f t="shared" ca="1" si="1845"/>
        <v/>
      </c>
      <c r="S487" s="12" t="str">
        <f t="shared" ca="1" si="1846"/>
        <v/>
      </c>
      <c r="U487" t="str">
        <f t="shared" ca="1" si="1705"/>
        <v/>
      </c>
      <c r="V487" s="12" t="str">
        <f t="shared" ca="1" si="1830"/>
        <v/>
      </c>
      <c r="W487" s="12" t="str">
        <f t="shared" ca="1" si="1831"/>
        <v/>
      </c>
      <c r="X487" s="12" t="str">
        <f t="shared" ca="1" si="1832"/>
        <v/>
      </c>
      <c r="Y487" s="12" t="str">
        <f t="shared" ca="1" si="1833"/>
        <v/>
      </c>
      <c r="Z487" s="12" t="str">
        <f t="shared" ca="1" si="1834"/>
        <v/>
      </c>
      <c r="AB487" t="str">
        <f t="shared" ca="1" si="1706"/>
        <v/>
      </c>
      <c r="AC487" s="12" t="str">
        <f t="shared" ca="1" si="1800"/>
        <v/>
      </c>
      <c r="AD487" s="12" t="str">
        <f t="shared" ca="1" si="1801"/>
        <v/>
      </c>
      <c r="AE487" s="12" t="str">
        <f t="shared" ca="1" si="1802"/>
        <v/>
      </c>
      <c r="AF487" s="12" t="str">
        <f t="shared" ca="1" si="1803"/>
        <v/>
      </c>
      <c r="AG487" s="12" t="str">
        <f t="shared" ca="1" si="1804"/>
        <v/>
      </c>
      <c r="AI487" t="str">
        <f t="shared" ca="1" si="1707"/>
        <v/>
      </c>
      <c r="AJ487" s="12" t="str">
        <f t="shared" ca="1" si="1805"/>
        <v/>
      </c>
      <c r="AK487" s="12" t="str">
        <f t="shared" ca="1" si="1806"/>
        <v/>
      </c>
      <c r="AL487" s="12" t="str">
        <f t="shared" ca="1" si="1807"/>
        <v/>
      </c>
      <c r="AM487" s="12" t="str">
        <f t="shared" ca="1" si="1808"/>
        <v/>
      </c>
      <c r="AN487" s="12" t="str">
        <f t="shared" ca="1" si="1809"/>
        <v/>
      </c>
      <c r="AP487" t="str">
        <f t="shared" ca="1" si="1709"/>
        <v/>
      </c>
      <c r="AQ487" s="12" t="str">
        <f t="shared" ca="1" si="1847"/>
        <v/>
      </c>
      <c r="AR487" s="12" t="str">
        <f t="shared" ca="1" si="1848"/>
        <v/>
      </c>
      <c r="AS487" s="12" t="str">
        <f t="shared" ca="1" si="1849"/>
        <v/>
      </c>
      <c r="AT487" s="12" t="str">
        <f t="shared" ca="1" si="1850"/>
        <v/>
      </c>
      <c r="AU487" s="12" t="str">
        <f t="shared" ca="1" si="1851"/>
        <v/>
      </c>
      <c r="AV487" s="12"/>
      <c r="AX487" t="str">
        <f t="shared" ca="1" si="1710"/>
        <v/>
      </c>
      <c r="AY487" s="12" t="str">
        <f t="shared" ca="1" si="1852"/>
        <v/>
      </c>
      <c r="AZ487" s="12" t="str">
        <f t="shared" ca="1" si="1853"/>
        <v/>
      </c>
      <c r="BA487" s="12" t="str">
        <f t="shared" ca="1" si="1854"/>
        <v/>
      </c>
      <c r="BB487" s="12" t="str">
        <f t="shared" ca="1" si="1855"/>
        <v/>
      </c>
      <c r="BC487" s="12" t="str">
        <f t="shared" ca="1" si="1856"/>
        <v/>
      </c>
      <c r="BE487" t="str">
        <f t="shared" ca="1" si="1711"/>
        <v/>
      </c>
      <c r="BF487" s="12" t="str">
        <f t="shared" ca="1" si="1857"/>
        <v/>
      </c>
      <c r="BG487" s="12" t="str">
        <f t="shared" ca="1" si="1858"/>
        <v/>
      </c>
      <c r="BH487" s="12" t="str">
        <f t="shared" ca="1" si="1859"/>
        <v/>
      </c>
      <c r="BI487" s="12" t="str">
        <f t="shared" ca="1" si="1860"/>
        <v/>
      </c>
      <c r="BJ487" s="12" t="str">
        <f t="shared" ca="1" si="1861"/>
        <v/>
      </c>
      <c r="BL487" t="str">
        <f t="shared" ca="1" si="1712"/>
        <v/>
      </c>
      <c r="BM487" s="12" t="str">
        <f t="shared" ca="1" si="1862"/>
        <v/>
      </c>
      <c r="BN487" s="12" t="str">
        <f t="shared" ca="1" si="1863"/>
        <v/>
      </c>
      <c r="BO487" s="12" t="str">
        <f t="shared" ca="1" si="1864"/>
        <v/>
      </c>
      <c r="BP487" s="12" t="str">
        <f t="shared" ca="1" si="1865"/>
        <v/>
      </c>
      <c r="BQ487" s="12" t="str">
        <f t="shared" ca="1" si="1866"/>
        <v/>
      </c>
      <c r="BS487" t="str">
        <f t="shared" ca="1" si="1713"/>
        <v/>
      </c>
      <c r="BT487" s="12" t="str">
        <f t="shared" ca="1" si="1867"/>
        <v/>
      </c>
      <c r="BU487" s="12" t="str">
        <f t="shared" ca="1" si="1868"/>
        <v/>
      </c>
      <c r="BV487" s="12" t="str">
        <f t="shared" ca="1" si="1869"/>
        <v/>
      </c>
      <c r="BW487" s="12" t="str">
        <f t="shared" ca="1" si="1870"/>
        <v/>
      </c>
      <c r="BX487" s="12" t="str">
        <f t="shared" ca="1" si="1871"/>
        <v/>
      </c>
      <c r="BZ487" t="str">
        <f t="shared" ca="1" si="1714"/>
        <v/>
      </c>
      <c r="CA487" s="12" t="str">
        <f t="shared" ca="1" si="1872"/>
        <v/>
      </c>
      <c r="CB487" s="12" t="str">
        <f t="shared" ca="1" si="1873"/>
        <v/>
      </c>
      <c r="CC487" s="12" t="str">
        <f t="shared" ca="1" si="1874"/>
        <v/>
      </c>
      <c r="CD487" s="12" t="str">
        <f t="shared" ca="1" si="1875"/>
        <v/>
      </c>
      <c r="CE487" s="12" t="str">
        <f t="shared" ca="1" si="1876"/>
        <v/>
      </c>
      <c r="CH487" t="str">
        <f t="shared" ca="1" si="1767"/>
        <v/>
      </c>
      <c r="CI487" s="12" t="str">
        <f t="shared" ca="1" si="1926"/>
        <v/>
      </c>
      <c r="CJ487" s="12" t="str">
        <f t="shared" ca="1" si="1927"/>
        <v/>
      </c>
      <c r="CK487" s="12" t="str">
        <f t="shared" ca="1" si="1928"/>
        <v/>
      </c>
      <c r="CL487" s="12" t="str">
        <f t="shared" ca="1" si="1906"/>
        <v/>
      </c>
      <c r="CM487" s="12" t="str">
        <f t="shared" ca="1" si="1907"/>
        <v/>
      </c>
      <c r="CO487" t="str">
        <f t="shared" ca="1" si="1768"/>
        <v/>
      </c>
      <c r="CP487" s="12" t="str">
        <f t="shared" ca="1" si="1880"/>
        <v/>
      </c>
      <c r="CQ487" s="12" t="str">
        <f t="shared" ca="1" si="1881"/>
        <v/>
      </c>
      <c r="CR487" s="12" t="str">
        <f t="shared" ca="1" si="1882"/>
        <v/>
      </c>
      <c r="CS487" s="12" t="str">
        <f t="shared" ca="1" si="1908"/>
        <v/>
      </c>
      <c r="CT487" s="12" t="str">
        <f t="shared" ca="1" si="1909"/>
        <v/>
      </c>
      <c r="CV487" t="str">
        <f t="shared" ca="1" si="1797"/>
        <v/>
      </c>
      <c r="CW487" s="12" t="str">
        <f t="shared" ca="1" si="1903"/>
        <v/>
      </c>
      <c r="CX487" s="12" t="str">
        <f t="shared" ca="1" si="1904"/>
        <v/>
      </c>
      <c r="CY487" s="12" t="str">
        <f t="shared" ca="1" si="1905"/>
        <v/>
      </c>
      <c r="CZ487" s="12" t="str">
        <f t="shared" ca="1" si="1910"/>
        <v/>
      </c>
      <c r="DA487" s="12" t="str">
        <f t="shared" ca="1" si="1911"/>
        <v/>
      </c>
      <c r="DC487" t="str">
        <f t="shared" ca="1" si="1771"/>
        <v/>
      </c>
      <c r="DD487" s="12" t="str">
        <f t="shared" ca="1" si="1883"/>
        <v/>
      </c>
      <c r="DE487" s="12" t="str">
        <f t="shared" ca="1" si="1884"/>
        <v/>
      </c>
      <c r="DF487" s="12" t="str">
        <f t="shared" ca="1" si="1885"/>
        <v/>
      </c>
      <c r="DG487" s="12" t="str">
        <f t="shared" ca="1" si="1912"/>
        <v/>
      </c>
      <c r="DH487" s="12" t="str">
        <f t="shared" ca="1" si="1913"/>
        <v/>
      </c>
      <c r="DJ487" t="str">
        <f t="shared" ca="1" si="1774"/>
        <v/>
      </c>
      <c r="DK487" s="12" t="str">
        <f t="shared" ca="1" si="1886"/>
        <v/>
      </c>
      <c r="DL487" s="12" t="str">
        <f t="shared" ca="1" si="1887"/>
        <v/>
      </c>
      <c r="DM487" s="12" t="str">
        <f t="shared" ca="1" si="1888"/>
        <v/>
      </c>
      <c r="DN487" s="12" t="str">
        <f t="shared" ca="1" si="1914"/>
        <v/>
      </c>
      <c r="DO487" s="12" t="str">
        <f t="shared" ca="1" si="1915"/>
        <v/>
      </c>
      <c r="DQ487" t="str">
        <f t="shared" ca="1" si="1777"/>
        <v/>
      </c>
      <c r="DR487" s="12" t="str">
        <f t="shared" ca="1" si="1835"/>
        <v/>
      </c>
      <c r="DS487" s="12" t="str">
        <f t="shared" ca="1" si="1889"/>
        <v/>
      </c>
      <c r="DT487" s="12" t="str">
        <f t="shared" ca="1" si="1890"/>
        <v/>
      </c>
      <c r="DU487" s="12" t="str">
        <f t="shared" ca="1" si="1916"/>
        <v/>
      </c>
      <c r="DV487" s="12" t="str">
        <f t="shared" ca="1" si="1917"/>
        <v/>
      </c>
      <c r="DX487" t="str">
        <f t="shared" ca="1" si="1780"/>
        <v/>
      </c>
      <c r="DY487" s="12" t="str">
        <f t="shared" ca="1" si="1891"/>
        <v/>
      </c>
      <c r="DZ487" s="12" t="str">
        <f t="shared" ca="1" si="1892"/>
        <v/>
      </c>
      <c r="EA487" s="12" t="str">
        <f t="shared" ca="1" si="1893"/>
        <v/>
      </c>
      <c r="EB487" s="12" t="str">
        <f t="shared" ca="1" si="1918"/>
        <v/>
      </c>
      <c r="EC487" s="12" t="str">
        <f t="shared" ca="1" si="1919"/>
        <v/>
      </c>
      <c r="EF487" t="str">
        <f t="shared" ca="1" si="1877"/>
        <v/>
      </c>
      <c r="EG487" s="12" t="str">
        <f t="shared" ca="1" si="1894"/>
        <v/>
      </c>
      <c r="EH487" s="12" t="str">
        <f t="shared" ca="1" si="1895"/>
        <v/>
      </c>
      <c r="EI487" s="12" t="str">
        <f t="shared" ca="1" si="1896"/>
        <v/>
      </c>
      <c r="EJ487" s="12" t="str">
        <f t="shared" ca="1" si="1920"/>
        <v/>
      </c>
      <c r="EK487" s="12" t="str">
        <f t="shared" ca="1" si="1921"/>
        <v/>
      </c>
      <c r="EM487" t="str">
        <f t="shared" ca="1" si="1878"/>
        <v/>
      </c>
      <c r="EN487" s="12" t="str">
        <f t="shared" ca="1" si="1897"/>
        <v/>
      </c>
      <c r="EO487" s="12" t="str">
        <f t="shared" ca="1" si="1898"/>
        <v/>
      </c>
      <c r="EP487" s="12" t="str">
        <f t="shared" ca="1" si="1899"/>
        <v/>
      </c>
      <c r="EQ487" s="12" t="str">
        <f t="shared" ca="1" si="1922"/>
        <v/>
      </c>
      <c r="ER487" s="12" t="str">
        <f t="shared" ca="1" si="1923"/>
        <v/>
      </c>
      <c r="EU487" t="str">
        <f t="shared" ca="1" si="1879"/>
        <v/>
      </c>
      <c r="EV487" s="12" t="str">
        <f t="shared" ca="1" si="1900"/>
        <v/>
      </c>
      <c r="EW487" s="12" t="str">
        <f t="shared" ca="1" si="1901"/>
        <v/>
      </c>
      <c r="EX487" s="12" t="str">
        <f t="shared" ca="1" si="1902"/>
        <v/>
      </c>
      <c r="EY487" s="12" t="str">
        <f t="shared" ca="1" si="1924"/>
        <v/>
      </c>
      <c r="EZ487" s="12" t="str">
        <f t="shared" ca="1" si="1925"/>
        <v/>
      </c>
    </row>
    <row r="488" spans="4:156" x14ac:dyDescent="0.2">
      <c r="D488" s="5">
        <f t="shared" si="1761"/>
        <v>44</v>
      </c>
      <c r="E488" t="b">
        <f t="shared" si="1703"/>
        <v>0</v>
      </c>
      <c r="G488" t="str">
        <f t="shared" ca="1" si="1836"/>
        <v/>
      </c>
      <c r="H488" s="12" t="str">
        <f t="shared" ca="1" si="1837"/>
        <v/>
      </c>
      <c r="I488" s="12" t="str">
        <f t="shared" ca="1" si="1838"/>
        <v/>
      </c>
      <c r="J488" s="12" t="str">
        <f t="shared" ca="1" si="1839"/>
        <v/>
      </c>
      <c r="K488" s="12" t="str">
        <f t="shared" ca="1" si="1840"/>
        <v/>
      </c>
      <c r="L488" s="12" t="str">
        <f t="shared" ca="1" si="1841"/>
        <v/>
      </c>
      <c r="N488" t="str">
        <f t="shared" ca="1" si="1704"/>
        <v/>
      </c>
      <c r="O488" s="12" t="str">
        <f t="shared" ca="1" si="1842"/>
        <v/>
      </c>
      <c r="P488" s="12" t="str">
        <f t="shared" ca="1" si="1843"/>
        <v/>
      </c>
      <c r="Q488" s="12" t="str">
        <f t="shared" ca="1" si="1844"/>
        <v/>
      </c>
      <c r="R488" s="12" t="str">
        <f t="shared" ca="1" si="1845"/>
        <v/>
      </c>
      <c r="S488" s="12" t="str">
        <f t="shared" ca="1" si="1846"/>
        <v/>
      </c>
      <c r="U488" t="str">
        <f t="shared" ca="1" si="1705"/>
        <v/>
      </c>
      <c r="V488" s="12" t="str">
        <f t="shared" ca="1" si="1830"/>
        <v/>
      </c>
      <c r="W488" s="12" t="str">
        <f t="shared" ca="1" si="1831"/>
        <v/>
      </c>
      <c r="X488" s="12" t="str">
        <f t="shared" ca="1" si="1832"/>
        <v/>
      </c>
      <c r="Y488" s="12" t="str">
        <f t="shared" ca="1" si="1833"/>
        <v/>
      </c>
      <c r="Z488" s="12" t="str">
        <f t="shared" ca="1" si="1834"/>
        <v/>
      </c>
      <c r="AB488" t="str">
        <f t="shared" ca="1" si="1706"/>
        <v/>
      </c>
      <c r="AC488" s="12" t="str">
        <f t="shared" ca="1" si="1800"/>
        <v/>
      </c>
      <c r="AD488" s="12" t="str">
        <f t="shared" ca="1" si="1801"/>
        <v/>
      </c>
      <c r="AE488" s="12" t="str">
        <f t="shared" ca="1" si="1802"/>
        <v/>
      </c>
      <c r="AF488" s="12" t="str">
        <f t="shared" ca="1" si="1803"/>
        <v/>
      </c>
      <c r="AG488" s="12" t="str">
        <f t="shared" ca="1" si="1804"/>
        <v/>
      </c>
      <c r="AI488" t="str">
        <f t="shared" ca="1" si="1707"/>
        <v/>
      </c>
      <c r="AJ488" s="12" t="str">
        <f t="shared" ca="1" si="1805"/>
        <v/>
      </c>
      <c r="AK488" s="12" t="str">
        <f t="shared" ca="1" si="1806"/>
        <v/>
      </c>
      <c r="AL488" s="12" t="str">
        <f t="shared" ca="1" si="1807"/>
        <v/>
      </c>
      <c r="AM488" s="12" t="str">
        <f t="shared" ca="1" si="1808"/>
        <v/>
      </c>
      <c r="AN488" s="12" t="str">
        <f t="shared" ca="1" si="1809"/>
        <v/>
      </c>
      <c r="AP488" t="str">
        <f t="shared" ca="1" si="1709"/>
        <v/>
      </c>
      <c r="AQ488" s="12" t="str">
        <f t="shared" ca="1" si="1847"/>
        <v/>
      </c>
      <c r="AR488" s="12" t="str">
        <f t="shared" ca="1" si="1848"/>
        <v/>
      </c>
      <c r="AS488" s="12" t="str">
        <f t="shared" ca="1" si="1849"/>
        <v/>
      </c>
      <c r="AT488" s="12" t="str">
        <f t="shared" ca="1" si="1850"/>
        <v/>
      </c>
      <c r="AU488" s="12" t="str">
        <f t="shared" ca="1" si="1851"/>
        <v/>
      </c>
      <c r="AV488" s="12"/>
      <c r="AX488" t="str">
        <f t="shared" ca="1" si="1710"/>
        <v/>
      </c>
      <c r="AY488" s="12" t="str">
        <f t="shared" ca="1" si="1852"/>
        <v/>
      </c>
      <c r="AZ488" s="12" t="str">
        <f t="shared" ca="1" si="1853"/>
        <v/>
      </c>
      <c r="BA488" s="12" t="str">
        <f t="shared" ca="1" si="1854"/>
        <v/>
      </c>
      <c r="BB488" s="12" t="str">
        <f t="shared" ca="1" si="1855"/>
        <v/>
      </c>
      <c r="BC488" s="12" t="str">
        <f t="shared" ca="1" si="1856"/>
        <v/>
      </c>
      <c r="BE488" t="str">
        <f t="shared" ca="1" si="1711"/>
        <v/>
      </c>
      <c r="BF488" s="12" t="str">
        <f t="shared" ca="1" si="1857"/>
        <v/>
      </c>
      <c r="BG488" s="12" t="str">
        <f t="shared" ca="1" si="1858"/>
        <v/>
      </c>
      <c r="BH488" s="12" t="str">
        <f t="shared" ca="1" si="1859"/>
        <v/>
      </c>
      <c r="BI488" s="12" t="str">
        <f t="shared" ca="1" si="1860"/>
        <v/>
      </c>
      <c r="BJ488" s="12" t="str">
        <f t="shared" ca="1" si="1861"/>
        <v/>
      </c>
      <c r="BL488" t="str">
        <f t="shared" ca="1" si="1712"/>
        <v/>
      </c>
      <c r="BM488" s="12" t="str">
        <f t="shared" ca="1" si="1862"/>
        <v/>
      </c>
      <c r="BN488" s="12" t="str">
        <f t="shared" ca="1" si="1863"/>
        <v/>
      </c>
      <c r="BO488" s="12" t="str">
        <f t="shared" ca="1" si="1864"/>
        <v/>
      </c>
      <c r="BP488" s="12" t="str">
        <f t="shared" ca="1" si="1865"/>
        <v/>
      </c>
      <c r="BQ488" s="12" t="str">
        <f t="shared" ca="1" si="1866"/>
        <v/>
      </c>
      <c r="BS488" t="str">
        <f t="shared" ca="1" si="1713"/>
        <v/>
      </c>
      <c r="BT488" s="12" t="str">
        <f t="shared" ca="1" si="1867"/>
        <v/>
      </c>
      <c r="BU488" s="12" t="str">
        <f t="shared" ca="1" si="1868"/>
        <v/>
      </c>
      <c r="BV488" s="12" t="str">
        <f t="shared" ca="1" si="1869"/>
        <v/>
      </c>
      <c r="BW488" s="12" t="str">
        <f t="shared" ca="1" si="1870"/>
        <v/>
      </c>
      <c r="BX488" s="12" t="str">
        <f t="shared" ca="1" si="1871"/>
        <v/>
      </c>
      <c r="BZ488" t="str">
        <f t="shared" ca="1" si="1714"/>
        <v/>
      </c>
      <c r="CA488" s="12" t="str">
        <f t="shared" ca="1" si="1872"/>
        <v/>
      </c>
      <c r="CB488" s="12" t="str">
        <f t="shared" ca="1" si="1873"/>
        <v/>
      </c>
      <c r="CC488" s="12" t="str">
        <f t="shared" ca="1" si="1874"/>
        <v/>
      </c>
      <c r="CD488" s="12" t="str">
        <f t="shared" ca="1" si="1875"/>
        <v/>
      </c>
      <c r="CE488" s="12" t="str">
        <f t="shared" ca="1" si="1876"/>
        <v/>
      </c>
      <c r="CH488" t="str">
        <f t="shared" ca="1" si="1767"/>
        <v/>
      </c>
      <c r="CI488" s="12" t="str">
        <f t="shared" ca="1" si="1926"/>
        <v/>
      </c>
      <c r="CJ488" s="12" t="str">
        <f t="shared" ca="1" si="1927"/>
        <v/>
      </c>
      <c r="CK488" s="12" t="str">
        <f t="shared" ca="1" si="1928"/>
        <v/>
      </c>
      <c r="CL488" s="12" t="str">
        <f t="shared" ca="1" si="1906"/>
        <v/>
      </c>
      <c r="CM488" s="12" t="str">
        <f t="shared" ca="1" si="1907"/>
        <v/>
      </c>
      <c r="CO488" t="str">
        <f t="shared" ca="1" si="1768"/>
        <v/>
      </c>
      <c r="CP488" s="12" t="str">
        <f t="shared" ca="1" si="1880"/>
        <v/>
      </c>
      <c r="CQ488" s="12" t="str">
        <f t="shared" ca="1" si="1881"/>
        <v/>
      </c>
      <c r="CR488" s="12" t="str">
        <f t="shared" ca="1" si="1882"/>
        <v/>
      </c>
      <c r="CS488" s="12" t="str">
        <f t="shared" ca="1" si="1908"/>
        <v/>
      </c>
      <c r="CT488" s="12" t="str">
        <f t="shared" ca="1" si="1909"/>
        <v/>
      </c>
      <c r="CV488" t="str">
        <f t="shared" ca="1" si="1797"/>
        <v/>
      </c>
      <c r="CW488" s="12" t="str">
        <f t="shared" ca="1" si="1903"/>
        <v/>
      </c>
      <c r="CX488" s="12" t="str">
        <f t="shared" ca="1" si="1904"/>
        <v/>
      </c>
      <c r="CY488" s="12" t="str">
        <f t="shared" ca="1" si="1905"/>
        <v/>
      </c>
      <c r="CZ488" s="12" t="str">
        <f t="shared" ca="1" si="1910"/>
        <v/>
      </c>
      <c r="DA488" s="12" t="str">
        <f t="shared" ca="1" si="1911"/>
        <v/>
      </c>
      <c r="DC488" t="str">
        <f t="shared" ca="1" si="1771"/>
        <v/>
      </c>
      <c r="DD488" s="12" t="str">
        <f t="shared" ca="1" si="1883"/>
        <v/>
      </c>
      <c r="DE488" s="12" t="str">
        <f t="shared" ca="1" si="1884"/>
        <v/>
      </c>
      <c r="DF488" s="12" t="str">
        <f t="shared" ca="1" si="1885"/>
        <v/>
      </c>
      <c r="DG488" s="12" t="str">
        <f t="shared" ca="1" si="1912"/>
        <v/>
      </c>
      <c r="DH488" s="12" t="str">
        <f t="shared" ca="1" si="1913"/>
        <v/>
      </c>
      <c r="DJ488" t="str">
        <f t="shared" ca="1" si="1774"/>
        <v/>
      </c>
      <c r="DK488" s="12" t="str">
        <f t="shared" ca="1" si="1886"/>
        <v/>
      </c>
      <c r="DL488" s="12" t="str">
        <f t="shared" ca="1" si="1887"/>
        <v/>
      </c>
      <c r="DM488" s="12" t="str">
        <f t="shared" ca="1" si="1888"/>
        <v/>
      </c>
      <c r="DN488" s="12" t="str">
        <f t="shared" ca="1" si="1914"/>
        <v/>
      </c>
      <c r="DO488" s="12" t="str">
        <f t="shared" ca="1" si="1915"/>
        <v/>
      </c>
      <c r="DQ488" t="str">
        <f t="shared" ca="1" si="1777"/>
        <v/>
      </c>
      <c r="DR488" s="12" t="str">
        <f t="shared" ca="1" si="1835"/>
        <v/>
      </c>
      <c r="DS488" s="12" t="str">
        <f t="shared" ca="1" si="1889"/>
        <v/>
      </c>
      <c r="DT488" s="12" t="str">
        <f t="shared" ca="1" si="1890"/>
        <v/>
      </c>
      <c r="DU488" s="12" t="str">
        <f t="shared" ca="1" si="1916"/>
        <v/>
      </c>
      <c r="DV488" s="12" t="str">
        <f t="shared" ca="1" si="1917"/>
        <v/>
      </c>
      <c r="DX488" t="str">
        <f t="shared" ca="1" si="1780"/>
        <v/>
      </c>
      <c r="DY488" s="12" t="str">
        <f t="shared" ca="1" si="1891"/>
        <v/>
      </c>
      <c r="DZ488" s="12" t="str">
        <f t="shared" ca="1" si="1892"/>
        <v/>
      </c>
      <c r="EA488" s="12" t="str">
        <f t="shared" ca="1" si="1893"/>
        <v/>
      </c>
      <c r="EB488" s="12" t="str">
        <f t="shared" ca="1" si="1918"/>
        <v/>
      </c>
      <c r="EC488" s="12" t="str">
        <f t="shared" ca="1" si="1919"/>
        <v/>
      </c>
      <c r="EF488" t="str">
        <f t="shared" ca="1" si="1877"/>
        <v/>
      </c>
      <c r="EG488" s="12" t="str">
        <f t="shared" ca="1" si="1894"/>
        <v/>
      </c>
      <c r="EH488" s="12" t="str">
        <f t="shared" ca="1" si="1895"/>
        <v/>
      </c>
      <c r="EI488" s="12" t="str">
        <f t="shared" ca="1" si="1896"/>
        <v/>
      </c>
      <c r="EJ488" s="12" t="str">
        <f t="shared" ca="1" si="1920"/>
        <v/>
      </c>
      <c r="EK488" s="12" t="str">
        <f t="shared" ca="1" si="1921"/>
        <v/>
      </c>
      <c r="EM488" t="str">
        <f t="shared" ca="1" si="1878"/>
        <v/>
      </c>
      <c r="EN488" s="12" t="str">
        <f t="shared" ca="1" si="1897"/>
        <v/>
      </c>
      <c r="EO488" s="12" t="str">
        <f t="shared" ca="1" si="1898"/>
        <v/>
      </c>
      <c r="EP488" s="12" t="str">
        <f t="shared" ca="1" si="1899"/>
        <v/>
      </c>
      <c r="EQ488" s="12" t="str">
        <f t="shared" ca="1" si="1922"/>
        <v/>
      </c>
      <c r="ER488" s="12" t="str">
        <f t="shared" ca="1" si="1923"/>
        <v/>
      </c>
      <c r="EU488" t="str">
        <f t="shared" ca="1" si="1879"/>
        <v/>
      </c>
      <c r="EV488" s="12" t="str">
        <f t="shared" ca="1" si="1900"/>
        <v/>
      </c>
      <c r="EW488" s="12" t="str">
        <f t="shared" ca="1" si="1901"/>
        <v/>
      </c>
      <c r="EX488" s="12" t="str">
        <f t="shared" ca="1" si="1902"/>
        <v/>
      </c>
      <c r="EY488" s="12" t="str">
        <f t="shared" ca="1" si="1924"/>
        <v/>
      </c>
      <c r="EZ488" s="12" t="str">
        <f t="shared" ca="1" si="1925"/>
        <v/>
      </c>
    </row>
    <row r="489" spans="4:156" x14ac:dyDescent="0.2">
      <c r="D489" s="5">
        <f t="shared" si="1761"/>
        <v>45</v>
      </c>
      <c r="E489" t="b">
        <f t="shared" si="1703"/>
        <v>0</v>
      </c>
      <c r="G489" t="str">
        <f t="shared" ca="1" si="1836"/>
        <v/>
      </c>
      <c r="H489" s="12" t="str">
        <f t="shared" ca="1" si="1837"/>
        <v/>
      </c>
      <c r="I489" s="12" t="str">
        <f t="shared" ca="1" si="1838"/>
        <v/>
      </c>
      <c r="J489" s="12" t="str">
        <f t="shared" ca="1" si="1839"/>
        <v/>
      </c>
      <c r="K489" s="12" t="str">
        <f t="shared" ca="1" si="1840"/>
        <v/>
      </c>
      <c r="L489" s="12" t="str">
        <f t="shared" ca="1" si="1841"/>
        <v/>
      </c>
      <c r="N489" t="str">
        <f t="shared" ca="1" si="1704"/>
        <v/>
      </c>
      <c r="O489" s="12" t="str">
        <f t="shared" ca="1" si="1842"/>
        <v/>
      </c>
      <c r="P489" s="12" t="str">
        <f t="shared" ca="1" si="1843"/>
        <v/>
      </c>
      <c r="Q489" s="12" t="str">
        <f t="shared" ca="1" si="1844"/>
        <v/>
      </c>
      <c r="R489" s="12" t="str">
        <f t="shared" ca="1" si="1845"/>
        <v/>
      </c>
      <c r="S489" s="12" t="str">
        <f t="shared" ca="1" si="1846"/>
        <v/>
      </c>
      <c r="U489" t="str">
        <f t="shared" ca="1" si="1705"/>
        <v/>
      </c>
      <c r="V489" s="12" t="str">
        <f t="shared" ca="1" si="1830"/>
        <v/>
      </c>
      <c r="W489" s="12" t="str">
        <f t="shared" ca="1" si="1831"/>
        <v/>
      </c>
      <c r="X489" s="12" t="str">
        <f t="shared" ca="1" si="1832"/>
        <v/>
      </c>
      <c r="Y489" s="12" t="str">
        <f t="shared" ca="1" si="1833"/>
        <v/>
      </c>
      <c r="Z489" s="12" t="str">
        <f t="shared" ca="1" si="1834"/>
        <v/>
      </c>
      <c r="AB489" t="str">
        <f t="shared" ca="1" si="1706"/>
        <v/>
      </c>
      <c r="AC489" s="12" t="str">
        <f t="shared" ca="1" si="1800"/>
        <v/>
      </c>
      <c r="AD489" s="12" t="str">
        <f t="shared" ca="1" si="1801"/>
        <v/>
      </c>
      <c r="AE489" s="12" t="str">
        <f t="shared" ca="1" si="1802"/>
        <v/>
      </c>
      <c r="AF489" s="12" t="str">
        <f t="shared" ca="1" si="1803"/>
        <v/>
      </c>
      <c r="AG489" s="12" t="str">
        <f t="shared" ca="1" si="1804"/>
        <v/>
      </c>
      <c r="AI489" t="str">
        <f t="shared" ca="1" si="1707"/>
        <v/>
      </c>
      <c r="AJ489" s="12" t="str">
        <f t="shared" ca="1" si="1805"/>
        <v/>
      </c>
      <c r="AK489" s="12" t="str">
        <f t="shared" ca="1" si="1806"/>
        <v/>
      </c>
      <c r="AL489" s="12" t="str">
        <f t="shared" ca="1" si="1807"/>
        <v/>
      </c>
      <c r="AM489" s="12" t="str">
        <f t="shared" ca="1" si="1808"/>
        <v/>
      </c>
      <c r="AN489" s="12" t="str">
        <f t="shared" ca="1" si="1809"/>
        <v/>
      </c>
      <c r="AP489" t="str">
        <f t="shared" ca="1" si="1709"/>
        <v/>
      </c>
      <c r="AQ489" s="12" t="str">
        <f t="shared" ca="1" si="1847"/>
        <v/>
      </c>
      <c r="AR489" s="12" t="str">
        <f t="shared" ca="1" si="1848"/>
        <v/>
      </c>
      <c r="AS489" s="12" t="str">
        <f t="shared" ca="1" si="1849"/>
        <v/>
      </c>
      <c r="AT489" s="12" t="str">
        <f t="shared" ca="1" si="1850"/>
        <v/>
      </c>
      <c r="AU489" s="12" t="str">
        <f t="shared" ca="1" si="1851"/>
        <v/>
      </c>
      <c r="AV489" s="12"/>
      <c r="AX489" t="str">
        <f t="shared" ca="1" si="1710"/>
        <v/>
      </c>
      <c r="AY489" s="12" t="str">
        <f t="shared" ca="1" si="1852"/>
        <v/>
      </c>
      <c r="AZ489" s="12" t="str">
        <f t="shared" ca="1" si="1853"/>
        <v/>
      </c>
      <c r="BA489" s="12" t="str">
        <f t="shared" ca="1" si="1854"/>
        <v/>
      </c>
      <c r="BB489" s="12" t="str">
        <f t="shared" ca="1" si="1855"/>
        <v/>
      </c>
      <c r="BC489" s="12" t="str">
        <f t="shared" ca="1" si="1856"/>
        <v/>
      </c>
      <c r="BE489" t="str">
        <f t="shared" ca="1" si="1711"/>
        <v/>
      </c>
      <c r="BF489" s="12" t="str">
        <f t="shared" ca="1" si="1857"/>
        <v/>
      </c>
      <c r="BG489" s="12" t="str">
        <f t="shared" ca="1" si="1858"/>
        <v/>
      </c>
      <c r="BH489" s="12" t="str">
        <f t="shared" ca="1" si="1859"/>
        <v/>
      </c>
      <c r="BI489" s="12" t="str">
        <f t="shared" ca="1" si="1860"/>
        <v/>
      </c>
      <c r="BJ489" s="12" t="str">
        <f t="shared" ca="1" si="1861"/>
        <v/>
      </c>
      <c r="BL489" t="str">
        <f t="shared" ca="1" si="1712"/>
        <v/>
      </c>
      <c r="BM489" s="12" t="str">
        <f t="shared" ca="1" si="1862"/>
        <v/>
      </c>
      <c r="BN489" s="12" t="str">
        <f t="shared" ca="1" si="1863"/>
        <v/>
      </c>
      <c r="BO489" s="12" t="str">
        <f t="shared" ca="1" si="1864"/>
        <v/>
      </c>
      <c r="BP489" s="12" t="str">
        <f t="shared" ca="1" si="1865"/>
        <v/>
      </c>
      <c r="BQ489" s="12" t="str">
        <f t="shared" ca="1" si="1866"/>
        <v/>
      </c>
      <c r="BS489" t="str">
        <f t="shared" ca="1" si="1713"/>
        <v/>
      </c>
      <c r="BT489" s="12" t="str">
        <f t="shared" ca="1" si="1867"/>
        <v/>
      </c>
      <c r="BU489" s="12" t="str">
        <f t="shared" ca="1" si="1868"/>
        <v/>
      </c>
      <c r="BV489" s="12" t="str">
        <f t="shared" ca="1" si="1869"/>
        <v/>
      </c>
      <c r="BW489" s="12" t="str">
        <f t="shared" ca="1" si="1870"/>
        <v/>
      </c>
      <c r="BX489" s="12" t="str">
        <f t="shared" ca="1" si="1871"/>
        <v/>
      </c>
      <c r="BZ489" t="str">
        <f t="shared" ca="1" si="1714"/>
        <v/>
      </c>
      <c r="CA489" s="12" t="str">
        <f t="shared" ca="1" si="1872"/>
        <v/>
      </c>
      <c r="CB489" s="12" t="str">
        <f t="shared" ca="1" si="1873"/>
        <v/>
      </c>
      <c r="CC489" s="12" t="str">
        <f t="shared" ca="1" si="1874"/>
        <v/>
      </c>
      <c r="CD489" s="12" t="str">
        <f t="shared" ca="1" si="1875"/>
        <v/>
      </c>
      <c r="CE489" s="12" t="str">
        <f t="shared" ca="1" si="1876"/>
        <v/>
      </c>
      <c r="CH489" t="str">
        <f t="shared" ca="1" si="1767"/>
        <v/>
      </c>
      <c r="CI489" s="12" t="str">
        <f t="shared" ca="1" si="1926"/>
        <v/>
      </c>
      <c r="CJ489" s="12" t="str">
        <f t="shared" ca="1" si="1927"/>
        <v/>
      </c>
      <c r="CK489" s="12" t="str">
        <f t="shared" ca="1" si="1928"/>
        <v/>
      </c>
      <c r="CL489" s="12" t="str">
        <f t="shared" ca="1" si="1906"/>
        <v/>
      </c>
      <c r="CM489" s="12" t="str">
        <f t="shared" ca="1" si="1907"/>
        <v/>
      </c>
      <c r="CO489" t="str">
        <f t="shared" ca="1" si="1768"/>
        <v/>
      </c>
      <c r="CP489" s="12" t="str">
        <f t="shared" ca="1" si="1880"/>
        <v/>
      </c>
      <c r="CQ489" s="12" t="str">
        <f t="shared" ca="1" si="1881"/>
        <v/>
      </c>
      <c r="CR489" s="12" t="str">
        <f t="shared" ca="1" si="1882"/>
        <v/>
      </c>
      <c r="CS489" s="12" t="str">
        <f t="shared" ca="1" si="1908"/>
        <v/>
      </c>
      <c r="CT489" s="12" t="str">
        <f t="shared" ca="1" si="1909"/>
        <v/>
      </c>
      <c r="CV489" t="str">
        <f t="shared" ca="1" si="1797"/>
        <v/>
      </c>
      <c r="CW489" s="12" t="str">
        <f t="shared" ca="1" si="1903"/>
        <v/>
      </c>
      <c r="CX489" s="12" t="str">
        <f t="shared" ca="1" si="1904"/>
        <v/>
      </c>
      <c r="CY489" s="12" t="str">
        <f t="shared" ca="1" si="1905"/>
        <v/>
      </c>
      <c r="CZ489" s="12" t="str">
        <f t="shared" ca="1" si="1910"/>
        <v/>
      </c>
      <c r="DA489" s="12" t="str">
        <f t="shared" ca="1" si="1911"/>
        <v/>
      </c>
      <c r="DC489" t="str">
        <f t="shared" ca="1" si="1771"/>
        <v/>
      </c>
      <c r="DD489" s="12" t="str">
        <f t="shared" ca="1" si="1883"/>
        <v/>
      </c>
      <c r="DE489" s="12" t="str">
        <f t="shared" ca="1" si="1884"/>
        <v/>
      </c>
      <c r="DF489" s="12" t="str">
        <f t="shared" ca="1" si="1885"/>
        <v/>
      </c>
      <c r="DG489" s="12" t="str">
        <f t="shared" ca="1" si="1912"/>
        <v/>
      </c>
      <c r="DH489" s="12" t="str">
        <f t="shared" ca="1" si="1913"/>
        <v/>
      </c>
      <c r="DJ489" t="str">
        <f t="shared" ca="1" si="1774"/>
        <v/>
      </c>
      <c r="DK489" s="12" t="str">
        <f t="shared" ca="1" si="1886"/>
        <v/>
      </c>
      <c r="DL489" s="12" t="str">
        <f t="shared" ca="1" si="1887"/>
        <v/>
      </c>
      <c r="DM489" s="12" t="str">
        <f t="shared" ca="1" si="1888"/>
        <v/>
      </c>
      <c r="DN489" s="12" t="str">
        <f t="shared" ca="1" si="1914"/>
        <v/>
      </c>
      <c r="DO489" s="12" t="str">
        <f t="shared" ca="1" si="1915"/>
        <v/>
      </c>
      <c r="DQ489" t="str">
        <f t="shared" ca="1" si="1777"/>
        <v/>
      </c>
      <c r="DR489" s="12" t="str">
        <f t="shared" ca="1" si="1835"/>
        <v/>
      </c>
      <c r="DS489" s="12" t="str">
        <f t="shared" ca="1" si="1889"/>
        <v/>
      </c>
      <c r="DT489" s="12" t="str">
        <f t="shared" ca="1" si="1890"/>
        <v/>
      </c>
      <c r="DU489" s="12" t="str">
        <f t="shared" ca="1" si="1916"/>
        <v/>
      </c>
      <c r="DV489" s="12" t="str">
        <f t="shared" ca="1" si="1917"/>
        <v/>
      </c>
      <c r="DX489" t="str">
        <f t="shared" ca="1" si="1780"/>
        <v/>
      </c>
      <c r="DY489" s="12" t="str">
        <f t="shared" ca="1" si="1891"/>
        <v/>
      </c>
      <c r="DZ489" s="12" t="str">
        <f t="shared" ca="1" si="1892"/>
        <v/>
      </c>
      <c r="EA489" s="12" t="str">
        <f t="shared" ca="1" si="1893"/>
        <v/>
      </c>
      <c r="EB489" s="12" t="str">
        <f t="shared" ca="1" si="1918"/>
        <v/>
      </c>
      <c r="EC489" s="12" t="str">
        <f t="shared" ca="1" si="1919"/>
        <v/>
      </c>
      <c r="EF489" t="str">
        <f t="shared" ca="1" si="1877"/>
        <v/>
      </c>
      <c r="EG489" s="12" t="str">
        <f t="shared" ca="1" si="1894"/>
        <v/>
      </c>
      <c r="EH489" s="12" t="str">
        <f t="shared" ca="1" si="1895"/>
        <v/>
      </c>
      <c r="EI489" s="12" t="str">
        <f t="shared" ca="1" si="1896"/>
        <v/>
      </c>
      <c r="EJ489" s="12" t="str">
        <f t="shared" ca="1" si="1920"/>
        <v/>
      </c>
      <c r="EK489" s="12" t="str">
        <f t="shared" ca="1" si="1921"/>
        <v/>
      </c>
      <c r="EM489" t="str">
        <f t="shared" ca="1" si="1878"/>
        <v/>
      </c>
      <c r="EN489" s="12" t="str">
        <f t="shared" ca="1" si="1897"/>
        <v/>
      </c>
      <c r="EO489" s="12" t="str">
        <f t="shared" ca="1" si="1898"/>
        <v/>
      </c>
      <c r="EP489" s="12" t="str">
        <f t="shared" ca="1" si="1899"/>
        <v/>
      </c>
      <c r="EQ489" s="12" t="str">
        <f t="shared" ca="1" si="1922"/>
        <v/>
      </c>
      <c r="ER489" s="12" t="str">
        <f t="shared" ca="1" si="1923"/>
        <v/>
      </c>
      <c r="EU489" t="str">
        <f t="shared" ca="1" si="1879"/>
        <v/>
      </c>
      <c r="EV489" s="12" t="str">
        <f t="shared" ca="1" si="1900"/>
        <v/>
      </c>
      <c r="EW489" s="12" t="str">
        <f t="shared" ca="1" si="1901"/>
        <v/>
      </c>
      <c r="EX489" s="12" t="str">
        <f t="shared" ca="1" si="1902"/>
        <v/>
      </c>
      <c r="EY489" s="12" t="str">
        <f t="shared" ca="1" si="1924"/>
        <v/>
      </c>
      <c r="EZ489" s="12" t="str">
        <f t="shared" ca="1" si="1925"/>
        <v/>
      </c>
    </row>
    <row r="490" spans="4:156" x14ac:dyDescent="0.2">
      <c r="D490" s="5">
        <f t="shared" si="1761"/>
        <v>46</v>
      </c>
      <c r="E490" t="b">
        <f t="shared" si="1703"/>
        <v>0</v>
      </c>
      <c r="G490" t="str">
        <f t="shared" ca="1" si="1836"/>
        <v/>
      </c>
      <c r="H490" s="12" t="str">
        <f t="shared" ca="1" si="1837"/>
        <v/>
      </c>
      <c r="I490" s="12" t="str">
        <f t="shared" ca="1" si="1838"/>
        <v/>
      </c>
      <c r="J490" s="12" t="str">
        <f t="shared" ca="1" si="1839"/>
        <v/>
      </c>
      <c r="K490" s="12" t="str">
        <f t="shared" ca="1" si="1840"/>
        <v/>
      </c>
      <c r="L490" s="12" t="str">
        <f t="shared" ca="1" si="1841"/>
        <v/>
      </c>
      <c r="N490" t="str">
        <f t="shared" ca="1" si="1704"/>
        <v/>
      </c>
      <c r="O490" s="12" t="str">
        <f t="shared" ca="1" si="1842"/>
        <v/>
      </c>
      <c r="P490" s="12" t="str">
        <f t="shared" ca="1" si="1843"/>
        <v/>
      </c>
      <c r="Q490" s="12" t="str">
        <f t="shared" ca="1" si="1844"/>
        <v/>
      </c>
      <c r="R490" s="12" t="str">
        <f t="shared" ca="1" si="1845"/>
        <v/>
      </c>
      <c r="S490" s="12" t="str">
        <f t="shared" ca="1" si="1846"/>
        <v/>
      </c>
      <c r="U490" t="str">
        <f t="shared" ca="1" si="1705"/>
        <v/>
      </c>
      <c r="V490" s="12" t="str">
        <f t="shared" ca="1" si="1830"/>
        <v/>
      </c>
      <c r="W490" s="12" t="str">
        <f t="shared" ca="1" si="1831"/>
        <v/>
      </c>
      <c r="X490" s="12" t="str">
        <f t="shared" ca="1" si="1832"/>
        <v/>
      </c>
      <c r="Y490" s="12" t="str">
        <f t="shared" ca="1" si="1833"/>
        <v/>
      </c>
      <c r="Z490" s="12" t="str">
        <f t="shared" ca="1" si="1834"/>
        <v/>
      </c>
      <c r="AB490" t="str">
        <f t="shared" ca="1" si="1706"/>
        <v/>
      </c>
      <c r="AC490" s="12" t="str">
        <f t="shared" ca="1" si="1800"/>
        <v/>
      </c>
      <c r="AD490" s="12" t="str">
        <f t="shared" ca="1" si="1801"/>
        <v/>
      </c>
      <c r="AE490" s="12" t="str">
        <f t="shared" ca="1" si="1802"/>
        <v/>
      </c>
      <c r="AF490" s="12" t="str">
        <f t="shared" ca="1" si="1803"/>
        <v/>
      </c>
      <c r="AG490" s="12" t="str">
        <f t="shared" ca="1" si="1804"/>
        <v/>
      </c>
      <c r="AI490" t="str">
        <f t="shared" ca="1" si="1707"/>
        <v/>
      </c>
      <c r="AJ490" s="12" t="str">
        <f t="shared" ca="1" si="1805"/>
        <v/>
      </c>
      <c r="AK490" s="12" t="str">
        <f t="shared" ca="1" si="1806"/>
        <v/>
      </c>
      <c r="AL490" s="12" t="str">
        <f t="shared" ca="1" si="1807"/>
        <v/>
      </c>
      <c r="AM490" s="12" t="str">
        <f t="shared" ca="1" si="1808"/>
        <v/>
      </c>
      <c r="AN490" s="12" t="str">
        <f t="shared" ca="1" si="1809"/>
        <v/>
      </c>
      <c r="AP490" t="str">
        <f t="shared" ca="1" si="1709"/>
        <v/>
      </c>
      <c r="AQ490" s="12" t="str">
        <f t="shared" ca="1" si="1847"/>
        <v/>
      </c>
      <c r="AR490" s="12" t="str">
        <f t="shared" ca="1" si="1848"/>
        <v/>
      </c>
      <c r="AS490" s="12" t="str">
        <f t="shared" ca="1" si="1849"/>
        <v/>
      </c>
      <c r="AT490" s="12" t="str">
        <f t="shared" ca="1" si="1850"/>
        <v/>
      </c>
      <c r="AU490" s="12" t="str">
        <f t="shared" ca="1" si="1851"/>
        <v/>
      </c>
      <c r="AV490" s="12"/>
      <c r="AX490" t="str">
        <f t="shared" ca="1" si="1710"/>
        <v/>
      </c>
      <c r="AY490" s="12" t="str">
        <f t="shared" ca="1" si="1852"/>
        <v/>
      </c>
      <c r="AZ490" s="12" t="str">
        <f t="shared" ca="1" si="1853"/>
        <v/>
      </c>
      <c r="BA490" s="12" t="str">
        <f t="shared" ca="1" si="1854"/>
        <v/>
      </c>
      <c r="BB490" s="12" t="str">
        <f t="shared" ca="1" si="1855"/>
        <v/>
      </c>
      <c r="BC490" s="12" t="str">
        <f t="shared" ca="1" si="1856"/>
        <v/>
      </c>
      <c r="BE490" t="str">
        <f t="shared" ca="1" si="1711"/>
        <v/>
      </c>
      <c r="BF490" s="12" t="str">
        <f t="shared" ca="1" si="1857"/>
        <v/>
      </c>
      <c r="BG490" s="12" t="str">
        <f t="shared" ca="1" si="1858"/>
        <v/>
      </c>
      <c r="BH490" s="12" t="str">
        <f t="shared" ca="1" si="1859"/>
        <v/>
      </c>
      <c r="BI490" s="12" t="str">
        <f t="shared" ca="1" si="1860"/>
        <v/>
      </c>
      <c r="BJ490" s="12" t="str">
        <f t="shared" ca="1" si="1861"/>
        <v/>
      </c>
      <c r="BL490" t="str">
        <f t="shared" ca="1" si="1712"/>
        <v/>
      </c>
      <c r="BM490" s="12" t="str">
        <f t="shared" ca="1" si="1862"/>
        <v/>
      </c>
      <c r="BN490" s="12" t="str">
        <f t="shared" ca="1" si="1863"/>
        <v/>
      </c>
      <c r="BO490" s="12" t="str">
        <f t="shared" ca="1" si="1864"/>
        <v/>
      </c>
      <c r="BP490" s="12" t="str">
        <f t="shared" ca="1" si="1865"/>
        <v/>
      </c>
      <c r="BQ490" s="12" t="str">
        <f t="shared" ca="1" si="1866"/>
        <v/>
      </c>
      <c r="BS490" t="str">
        <f t="shared" ca="1" si="1713"/>
        <v/>
      </c>
      <c r="BT490" s="12" t="str">
        <f t="shared" ca="1" si="1867"/>
        <v/>
      </c>
      <c r="BU490" s="12" t="str">
        <f t="shared" ca="1" si="1868"/>
        <v/>
      </c>
      <c r="BV490" s="12" t="str">
        <f t="shared" ca="1" si="1869"/>
        <v/>
      </c>
      <c r="BW490" s="12" t="str">
        <f t="shared" ca="1" si="1870"/>
        <v/>
      </c>
      <c r="BX490" s="12" t="str">
        <f t="shared" ca="1" si="1871"/>
        <v/>
      </c>
      <c r="BZ490" t="str">
        <f t="shared" ca="1" si="1714"/>
        <v/>
      </c>
      <c r="CA490" s="12" t="str">
        <f t="shared" ca="1" si="1872"/>
        <v/>
      </c>
      <c r="CB490" s="12" t="str">
        <f t="shared" ca="1" si="1873"/>
        <v/>
      </c>
      <c r="CC490" s="12" t="str">
        <f t="shared" ca="1" si="1874"/>
        <v/>
      </c>
      <c r="CD490" s="12" t="str">
        <f t="shared" ca="1" si="1875"/>
        <v/>
      </c>
      <c r="CE490" s="12" t="str">
        <f t="shared" ca="1" si="1876"/>
        <v/>
      </c>
      <c r="CH490" t="str">
        <f t="shared" ca="1" si="1767"/>
        <v/>
      </c>
      <c r="CI490" s="12" t="str">
        <f t="shared" ca="1" si="1926"/>
        <v/>
      </c>
      <c r="CJ490" s="12" t="str">
        <f t="shared" ca="1" si="1927"/>
        <v/>
      </c>
      <c r="CK490" s="12" t="str">
        <f t="shared" ca="1" si="1928"/>
        <v/>
      </c>
      <c r="CL490" s="12" t="str">
        <f t="shared" ca="1" si="1906"/>
        <v/>
      </c>
      <c r="CM490" s="12" t="str">
        <f t="shared" ca="1" si="1907"/>
        <v/>
      </c>
      <c r="CO490" t="str">
        <f t="shared" ca="1" si="1768"/>
        <v/>
      </c>
      <c r="CP490" s="12" t="str">
        <f t="shared" ca="1" si="1880"/>
        <v/>
      </c>
      <c r="CQ490" s="12" t="str">
        <f t="shared" ca="1" si="1881"/>
        <v/>
      </c>
      <c r="CR490" s="12" t="str">
        <f t="shared" ca="1" si="1882"/>
        <v/>
      </c>
      <c r="CS490" s="12" t="str">
        <f t="shared" ca="1" si="1908"/>
        <v/>
      </c>
      <c r="CT490" s="12" t="str">
        <f t="shared" ca="1" si="1909"/>
        <v/>
      </c>
      <c r="CV490" t="str">
        <f t="shared" ca="1" si="1797"/>
        <v/>
      </c>
      <c r="CW490" s="12" t="str">
        <f t="shared" ca="1" si="1903"/>
        <v/>
      </c>
      <c r="CX490" s="12" t="str">
        <f t="shared" ca="1" si="1904"/>
        <v/>
      </c>
      <c r="CY490" s="12" t="str">
        <f t="shared" ca="1" si="1905"/>
        <v/>
      </c>
      <c r="CZ490" s="12" t="str">
        <f t="shared" ca="1" si="1910"/>
        <v/>
      </c>
      <c r="DA490" s="12" t="str">
        <f t="shared" ca="1" si="1911"/>
        <v/>
      </c>
      <c r="DC490" t="str">
        <f t="shared" ca="1" si="1771"/>
        <v/>
      </c>
      <c r="DD490" s="12" t="str">
        <f t="shared" ca="1" si="1883"/>
        <v/>
      </c>
      <c r="DE490" s="12" t="str">
        <f t="shared" ca="1" si="1884"/>
        <v/>
      </c>
      <c r="DF490" s="12" t="str">
        <f t="shared" ca="1" si="1885"/>
        <v/>
      </c>
      <c r="DG490" s="12" t="str">
        <f t="shared" ca="1" si="1912"/>
        <v/>
      </c>
      <c r="DH490" s="12" t="str">
        <f t="shared" ca="1" si="1913"/>
        <v/>
      </c>
      <c r="DJ490" t="str">
        <f t="shared" ca="1" si="1774"/>
        <v/>
      </c>
      <c r="DK490" s="12" t="str">
        <f t="shared" ca="1" si="1886"/>
        <v/>
      </c>
      <c r="DL490" s="12" t="str">
        <f t="shared" ca="1" si="1887"/>
        <v/>
      </c>
      <c r="DM490" s="12" t="str">
        <f t="shared" ca="1" si="1888"/>
        <v/>
      </c>
      <c r="DN490" s="12" t="str">
        <f t="shared" ca="1" si="1914"/>
        <v/>
      </c>
      <c r="DO490" s="12" t="str">
        <f t="shared" ca="1" si="1915"/>
        <v/>
      </c>
      <c r="DQ490" t="str">
        <f t="shared" ca="1" si="1777"/>
        <v/>
      </c>
      <c r="DR490" s="12" t="str">
        <f t="shared" ca="1" si="1835"/>
        <v/>
      </c>
      <c r="DS490" s="12" t="str">
        <f t="shared" ca="1" si="1889"/>
        <v/>
      </c>
      <c r="DT490" s="12" t="str">
        <f t="shared" ca="1" si="1890"/>
        <v/>
      </c>
      <c r="DU490" s="12" t="str">
        <f t="shared" ca="1" si="1916"/>
        <v/>
      </c>
      <c r="DV490" s="12" t="str">
        <f t="shared" ca="1" si="1917"/>
        <v/>
      </c>
      <c r="DX490" t="str">
        <f t="shared" ca="1" si="1780"/>
        <v/>
      </c>
      <c r="DY490" s="12" t="str">
        <f t="shared" ca="1" si="1891"/>
        <v/>
      </c>
      <c r="DZ490" s="12" t="str">
        <f t="shared" ca="1" si="1892"/>
        <v/>
      </c>
      <c r="EA490" s="12" t="str">
        <f t="shared" ca="1" si="1893"/>
        <v/>
      </c>
      <c r="EB490" s="12" t="str">
        <f t="shared" ca="1" si="1918"/>
        <v/>
      </c>
      <c r="EC490" s="12" t="str">
        <f t="shared" ca="1" si="1919"/>
        <v/>
      </c>
      <c r="EF490" t="str">
        <f t="shared" ca="1" si="1877"/>
        <v/>
      </c>
      <c r="EG490" s="12" t="str">
        <f t="shared" ca="1" si="1894"/>
        <v/>
      </c>
      <c r="EH490" s="12" t="str">
        <f t="shared" ca="1" si="1895"/>
        <v/>
      </c>
      <c r="EI490" s="12" t="str">
        <f t="shared" ca="1" si="1896"/>
        <v/>
      </c>
      <c r="EJ490" s="12" t="str">
        <f t="shared" ca="1" si="1920"/>
        <v/>
      </c>
      <c r="EK490" s="12" t="str">
        <f t="shared" ca="1" si="1921"/>
        <v/>
      </c>
      <c r="EM490" t="str">
        <f t="shared" ca="1" si="1878"/>
        <v/>
      </c>
      <c r="EN490" s="12" t="str">
        <f t="shared" ca="1" si="1897"/>
        <v/>
      </c>
      <c r="EO490" s="12" t="str">
        <f t="shared" ca="1" si="1898"/>
        <v/>
      </c>
      <c r="EP490" s="12" t="str">
        <f t="shared" ca="1" si="1899"/>
        <v/>
      </c>
      <c r="EQ490" s="12" t="str">
        <f t="shared" ca="1" si="1922"/>
        <v/>
      </c>
      <c r="ER490" s="12" t="str">
        <f t="shared" ca="1" si="1923"/>
        <v/>
      </c>
      <c r="EU490" t="str">
        <f t="shared" ca="1" si="1879"/>
        <v/>
      </c>
      <c r="EV490" s="12" t="str">
        <f t="shared" ca="1" si="1900"/>
        <v/>
      </c>
      <c r="EW490" s="12" t="str">
        <f t="shared" ca="1" si="1901"/>
        <v/>
      </c>
      <c r="EX490" s="12" t="str">
        <f t="shared" ca="1" si="1902"/>
        <v/>
      </c>
      <c r="EY490" s="12" t="str">
        <f t="shared" ca="1" si="1924"/>
        <v/>
      </c>
      <c r="EZ490" s="12" t="str">
        <f t="shared" ca="1" si="1925"/>
        <v/>
      </c>
    </row>
    <row r="491" spans="4:156" x14ac:dyDescent="0.2">
      <c r="D491" s="5">
        <f t="shared" si="1761"/>
        <v>47</v>
      </c>
      <c r="E491" t="b">
        <f t="shared" si="1703"/>
        <v>0</v>
      </c>
      <c r="G491" t="str">
        <f t="shared" ca="1" si="1836"/>
        <v/>
      </c>
      <c r="H491" s="12" t="str">
        <f t="shared" ca="1" si="1837"/>
        <v/>
      </c>
      <c r="I491" s="12" t="str">
        <f t="shared" ca="1" si="1838"/>
        <v/>
      </c>
      <c r="J491" s="12" t="str">
        <f t="shared" ca="1" si="1839"/>
        <v/>
      </c>
      <c r="K491" s="12" t="str">
        <f t="shared" ca="1" si="1840"/>
        <v/>
      </c>
      <c r="L491" s="12" t="str">
        <f t="shared" ca="1" si="1841"/>
        <v/>
      </c>
      <c r="N491" t="str">
        <f t="shared" ca="1" si="1704"/>
        <v/>
      </c>
      <c r="O491" s="12" t="str">
        <f t="shared" ca="1" si="1842"/>
        <v/>
      </c>
      <c r="P491" s="12" t="str">
        <f t="shared" ca="1" si="1843"/>
        <v/>
      </c>
      <c r="Q491" s="12" t="str">
        <f t="shared" ca="1" si="1844"/>
        <v/>
      </c>
      <c r="R491" s="12" t="str">
        <f t="shared" ca="1" si="1845"/>
        <v/>
      </c>
      <c r="S491" s="12" t="str">
        <f t="shared" ca="1" si="1846"/>
        <v/>
      </c>
      <c r="U491" t="str">
        <f t="shared" ca="1" si="1705"/>
        <v/>
      </c>
      <c r="V491" s="12" t="str">
        <f t="shared" ca="1" si="1830"/>
        <v/>
      </c>
      <c r="W491" s="12" t="str">
        <f t="shared" ca="1" si="1831"/>
        <v/>
      </c>
      <c r="X491" s="12" t="str">
        <f t="shared" ca="1" si="1832"/>
        <v/>
      </c>
      <c r="Y491" s="12" t="str">
        <f t="shared" ca="1" si="1833"/>
        <v/>
      </c>
      <c r="Z491" s="12" t="str">
        <f t="shared" ca="1" si="1834"/>
        <v/>
      </c>
      <c r="AB491" t="str">
        <f t="shared" ca="1" si="1706"/>
        <v/>
      </c>
      <c r="AC491" s="12" t="str">
        <f t="shared" ca="1" si="1800"/>
        <v/>
      </c>
      <c r="AD491" s="12" t="str">
        <f t="shared" ca="1" si="1801"/>
        <v/>
      </c>
      <c r="AE491" s="12" t="str">
        <f t="shared" ca="1" si="1802"/>
        <v/>
      </c>
      <c r="AF491" s="12" t="str">
        <f t="shared" ca="1" si="1803"/>
        <v/>
      </c>
      <c r="AG491" s="12" t="str">
        <f t="shared" ca="1" si="1804"/>
        <v/>
      </c>
      <c r="AI491" t="str">
        <f t="shared" ca="1" si="1707"/>
        <v/>
      </c>
      <c r="AJ491" s="12" t="str">
        <f t="shared" ca="1" si="1805"/>
        <v/>
      </c>
      <c r="AK491" s="12" t="str">
        <f t="shared" ca="1" si="1806"/>
        <v/>
      </c>
      <c r="AL491" s="12" t="str">
        <f t="shared" ca="1" si="1807"/>
        <v/>
      </c>
      <c r="AM491" s="12" t="str">
        <f t="shared" ca="1" si="1808"/>
        <v/>
      </c>
      <c r="AN491" s="12" t="str">
        <f t="shared" ca="1" si="1809"/>
        <v/>
      </c>
      <c r="AP491" t="str">
        <f t="shared" ca="1" si="1709"/>
        <v/>
      </c>
      <c r="AQ491" s="12" t="str">
        <f t="shared" ca="1" si="1847"/>
        <v/>
      </c>
      <c r="AR491" s="12" t="str">
        <f t="shared" ca="1" si="1848"/>
        <v/>
      </c>
      <c r="AS491" s="12" t="str">
        <f t="shared" ca="1" si="1849"/>
        <v/>
      </c>
      <c r="AT491" s="12" t="str">
        <f t="shared" ca="1" si="1850"/>
        <v/>
      </c>
      <c r="AU491" s="12" t="str">
        <f t="shared" ca="1" si="1851"/>
        <v/>
      </c>
      <c r="AV491" s="12"/>
      <c r="AX491" t="str">
        <f t="shared" ca="1" si="1710"/>
        <v/>
      </c>
      <c r="AY491" s="12" t="str">
        <f t="shared" ca="1" si="1852"/>
        <v/>
      </c>
      <c r="AZ491" s="12" t="str">
        <f t="shared" ca="1" si="1853"/>
        <v/>
      </c>
      <c r="BA491" s="12" t="str">
        <f t="shared" ca="1" si="1854"/>
        <v/>
      </c>
      <c r="BB491" s="12" t="str">
        <f t="shared" ca="1" si="1855"/>
        <v/>
      </c>
      <c r="BC491" s="12" t="str">
        <f t="shared" ca="1" si="1856"/>
        <v/>
      </c>
      <c r="BE491" t="str">
        <f t="shared" ca="1" si="1711"/>
        <v/>
      </c>
      <c r="BF491" s="12" t="str">
        <f t="shared" ca="1" si="1857"/>
        <v/>
      </c>
      <c r="BG491" s="12" t="str">
        <f t="shared" ca="1" si="1858"/>
        <v/>
      </c>
      <c r="BH491" s="12" t="str">
        <f t="shared" ca="1" si="1859"/>
        <v/>
      </c>
      <c r="BI491" s="12" t="str">
        <f t="shared" ca="1" si="1860"/>
        <v/>
      </c>
      <c r="BJ491" s="12" t="str">
        <f t="shared" ca="1" si="1861"/>
        <v/>
      </c>
      <c r="BL491" t="str">
        <f t="shared" ca="1" si="1712"/>
        <v/>
      </c>
      <c r="BM491" s="12" t="str">
        <f t="shared" ca="1" si="1862"/>
        <v/>
      </c>
      <c r="BN491" s="12" t="str">
        <f t="shared" ca="1" si="1863"/>
        <v/>
      </c>
      <c r="BO491" s="12" t="str">
        <f t="shared" ca="1" si="1864"/>
        <v/>
      </c>
      <c r="BP491" s="12" t="str">
        <f t="shared" ca="1" si="1865"/>
        <v/>
      </c>
      <c r="BQ491" s="12" t="str">
        <f t="shared" ca="1" si="1866"/>
        <v/>
      </c>
      <c r="BS491" t="str">
        <f t="shared" ca="1" si="1713"/>
        <v/>
      </c>
      <c r="BT491" s="12" t="str">
        <f t="shared" ca="1" si="1867"/>
        <v/>
      </c>
      <c r="BU491" s="12" t="str">
        <f t="shared" ca="1" si="1868"/>
        <v/>
      </c>
      <c r="BV491" s="12" t="str">
        <f t="shared" ca="1" si="1869"/>
        <v/>
      </c>
      <c r="BW491" s="12" t="str">
        <f t="shared" ca="1" si="1870"/>
        <v/>
      </c>
      <c r="BX491" s="12" t="str">
        <f t="shared" ca="1" si="1871"/>
        <v/>
      </c>
      <c r="BZ491" t="str">
        <f t="shared" ca="1" si="1714"/>
        <v/>
      </c>
      <c r="CA491" s="12" t="str">
        <f t="shared" ca="1" si="1872"/>
        <v/>
      </c>
      <c r="CB491" s="12" t="str">
        <f t="shared" ca="1" si="1873"/>
        <v/>
      </c>
      <c r="CC491" s="12" t="str">
        <f t="shared" ca="1" si="1874"/>
        <v/>
      </c>
      <c r="CD491" s="12" t="str">
        <f t="shared" ca="1" si="1875"/>
        <v/>
      </c>
      <c r="CE491" s="12" t="str">
        <f t="shared" ca="1" si="1876"/>
        <v/>
      </c>
      <c r="CH491" t="str">
        <f t="shared" ca="1" si="1767"/>
        <v/>
      </c>
      <c r="CI491" s="12" t="str">
        <f t="shared" ca="1" si="1926"/>
        <v/>
      </c>
      <c r="CJ491" s="12" t="str">
        <f t="shared" ca="1" si="1927"/>
        <v/>
      </c>
      <c r="CK491" s="12" t="str">
        <f t="shared" ca="1" si="1928"/>
        <v/>
      </c>
      <c r="CL491" s="12" t="str">
        <f t="shared" ca="1" si="1906"/>
        <v/>
      </c>
      <c r="CM491" s="12" t="str">
        <f t="shared" ca="1" si="1907"/>
        <v/>
      </c>
      <c r="CO491" t="str">
        <f t="shared" ca="1" si="1768"/>
        <v/>
      </c>
      <c r="CP491" s="12" t="str">
        <f t="shared" ca="1" si="1880"/>
        <v/>
      </c>
      <c r="CQ491" s="12" t="str">
        <f t="shared" ca="1" si="1881"/>
        <v/>
      </c>
      <c r="CR491" s="12" t="str">
        <f t="shared" ca="1" si="1882"/>
        <v/>
      </c>
      <c r="CS491" s="12" t="str">
        <f t="shared" ca="1" si="1908"/>
        <v/>
      </c>
      <c r="CT491" s="12" t="str">
        <f t="shared" ca="1" si="1909"/>
        <v/>
      </c>
      <c r="CV491" t="str">
        <f t="shared" ca="1" si="1797"/>
        <v/>
      </c>
      <c r="CW491" s="12" t="str">
        <f t="shared" ca="1" si="1903"/>
        <v/>
      </c>
      <c r="CX491" s="12" t="str">
        <f t="shared" ca="1" si="1904"/>
        <v/>
      </c>
      <c r="CY491" s="12" t="str">
        <f t="shared" ca="1" si="1905"/>
        <v/>
      </c>
      <c r="CZ491" s="12" t="str">
        <f t="shared" ca="1" si="1910"/>
        <v/>
      </c>
      <c r="DA491" s="12" t="str">
        <f t="shared" ca="1" si="1911"/>
        <v/>
      </c>
      <c r="DC491" t="str">
        <f t="shared" ca="1" si="1771"/>
        <v/>
      </c>
      <c r="DD491" s="12" t="str">
        <f t="shared" ca="1" si="1883"/>
        <v/>
      </c>
      <c r="DE491" s="12" t="str">
        <f t="shared" ca="1" si="1884"/>
        <v/>
      </c>
      <c r="DF491" s="12" t="str">
        <f t="shared" ca="1" si="1885"/>
        <v/>
      </c>
      <c r="DG491" s="12" t="str">
        <f t="shared" ca="1" si="1912"/>
        <v/>
      </c>
      <c r="DH491" s="12" t="str">
        <f t="shared" ca="1" si="1913"/>
        <v/>
      </c>
      <c r="DJ491" t="str">
        <f t="shared" ca="1" si="1774"/>
        <v/>
      </c>
      <c r="DK491" s="12" t="str">
        <f t="shared" ca="1" si="1886"/>
        <v/>
      </c>
      <c r="DL491" s="12" t="str">
        <f t="shared" ca="1" si="1887"/>
        <v/>
      </c>
      <c r="DM491" s="12" t="str">
        <f t="shared" ca="1" si="1888"/>
        <v/>
      </c>
      <c r="DN491" s="12" t="str">
        <f t="shared" ca="1" si="1914"/>
        <v/>
      </c>
      <c r="DO491" s="12" t="str">
        <f t="shared" ca="1" si="1915"/>
        <v/>
      </c>
      <c r="DQ491" t="str">
        <f t="shared" ca="1" si="1777"/>
        <v/>
      </c>
      <c r="DR491" s="12" t="str">
        <f t="shared" ca="1" si="1835"/>
        <v/>
      </c>
      <c r="DS491" s="12" t="str">
        <f t="shared" ca="1" si="1889"/>
        <v/>
      </c>
      <c r="DT491" s="12" t="str">
        <f t="shared" ca="1" si="1890"/>
        <v/>
      </c>
      <c r="DU491" s="12" t="str">
        <f t="shared" ca="1" si="1916"/>
        <v/>
      </c>
      <c r="DV491" s="12" t="str">
        <f t="shared" ca="1" si="1917"/>
        <v/>
      </c>
      <c r="DX491" t="str">
        <f t="shared" ca="1" si="1780"/>
        <v/>
      </c>
      <c r="DY491" s="12" t="str">
        <f t="shared" ca="1" si="1891"/>
        <v/>
      </c>
      <c r="DZ491" s="12" t="str">
        <f t="shared" ca="1" si="1892"/>
        <v/>
      </c>
      <c r="EA491" s="12" t="str">
        <f t="shared" ca="1" si="1893"/>
        <v/>
      </c>
      <c r="EB491" s="12" t="str">
        <f t="shared" ca="1" si="1918"/>
        <v/>
      </c>
      <c r="EC491" s="12" t="str">
        <f t="shared" ca="1" si="1919"/>
        <v/>
      </c>
      <c r="EF491" t="str">
        <f t="shared" ca="1" si="1877"/>
        <v/>
      </c>
      <c r="EG491" s="12" t="str">
        <f t="shared" ca="1" si="1894"/>
        <v/>
      </c>
      <c r="EH491" s="12" t="str">
        <f t="shared" ca="1" si="1895"/>
        <v/>
      </c>
      <c r="EI491" s="12" t="str">
        <f t="shared" ca="1" si="1896"/>
        <v/>
      </c>
      <c r="EJ491" s="12" t="str">
        <f t="shared" ca="1" si="1920"/>
        <v/>
      </c>
      <c r="EK491" s="12" t="str">
        <f t="shared" ca="1" si="1921"/>
        <v/>
      </c>
      <c r="EM491" t="str">
        <f t="shared" ca="1" si="1878"/>
        <v/>
      </c>
      <c r="EN491" s="12" t="str">
        <f t="shared" ca="1" si="1897"/>
        <v/>
      </c>
      <c r="EO491" s="12" t="str">
        <f t="shared" ca="1" si="1898"/>
        <v/>
      </c>
      <c r="EP491" s="12" t="str">
        <f t="shared" ca="1" si="1899"/>
        <v/>
      </c>
      <c r="EQ491" s="12" t="str">
        <f t="shared" ca="1" si="1922"/>
        <v/>
      </c>
      <c r="ER491" s="12" t="str">
        <f t="shared" ca="1" si="1923"/>
        <v/>
      </c>
      <c r="EU491" t="str">
        <f t="shared" ca="1" si="1879"/>
        <v/>
      </c>
      <c r="EV491" s="12" t="str">
        <f t="shared" ca="1" si="1900"/>
        <v/>
      </c>
      <c r="EW491" s="12" t="str">
        <f t="shared" ca="1" si="1901"/>
        <v/>
      </c>
      <c r="EX491" s="12" t="str">
        <f t="shared" ca="1" si="1902"/>
        <v/>
      </c>
      <c r="EY491" s="12" t="str">
        <f t="shared" ca="1" si="1924"/>
        <v/>
      </c>
      <c r="EZ491" s="12" t="str">
        <f t="shared" ca="1" si="1925"/>
        <v/>
      </c>
    </row>
    <row r="492" spans="4:156" x14ac:dyDescent="0.2">
      <c r="D492" s="5">
        <f t="shared" si="1761"/>
        <v>48</v>
      </c>
      <c r="E492" t="b">
        <f t="shared" si="1703"/>
        <v>0</v>
      </c>
      <c r="G492" t="str">
        <f t="shared" ca="1" si="1836"/>
        <v/>
      </c>
      <c r="H492" s="12" t="str">
        <f t="shared" ca="1" si="1837"/>
        <v/>
      </c>
      <c r="I492" s="12" t="str">
        <f t="shared" ca="1" si="1838"/>
        <v/>
      </c>
      <c r="J492" s="12" t="str">
        <f t="shared" ca="1" si="1839"/>
        <v/>
      </c>
      <c r="K492" s="12" t="str">
        <f t="shared" ca="1" si="1840"/>
        <v/>
      </c>
      <c r="L492" s="12" t="str">
        <f t="shared" ca="1" si="1841"/>
        <v/>
      </c>
      <c r="N492" t="str">
        <f t="shared" ca="1" si="1704"/>
        <v/>
      </c>
      <c r="O492" s="12" t="str">
        <f t="shared" ca="1" si="1842"/>
        <v/>
      </c>
      <c r="P492" s="12" t="str">
        <f t="shared" ca="1" si="1843"/>
        <v/>
      </c>
      <c r="Q492" s="12" t="str">
        <f t="shared" ca="1" si="1844"/>
        <v/>
      </c>
      <c r="R492" s="12" t="str">
        <f t="shared" ca="1" si="1845"/>
        <v/>
      </c>
      <c r="S492" s="12" t="str">
        <f t="shared" ca="1" si="1846"/>
        <v/>
      </c>
      <c r="U492" t="str">
        <f t="shared" ca="1" si="1705"/>
        <v/>
      </c>
      <c r="V492" s="12" t="str">
        <f t="shared" ca="1" si="1830"/>
        <v/>
      </c>
      <c r="W492" s="12" t="str">
        <f t="shared" ca="1" si="1831"/>
        <v/>
      </c>
      <c r="X492" s="12" t="str">
        <f t="shared" ca="1" si="1832"/>
        <v/>
      </c>
      <c r="Y492" s="12" t="str">
        <f t="shared" ca="1" si="1833"/>
        <v/>
      </c>
      <c r="Z492" s="12" t="str">
        <f t="shared" ca="1" si="1834"/>
        <v/>
      </c>
      <c r="AB492" t="str">
        <f t="shared" ca="1" si="1706"/>
        <v/>
      </c>
      <c r="AC492" s="12" t="str">
        <f t="shared" ca="1" si="1800"/>
        <v/>
      </c>
      <c r="AD492" s="12" t="str">
        <f t="shared" ca="1" si="1801"/>
        <v/>
      </c>
      <c r="AE492" s="12" t="str">
        <f t="shared" ca="1" si="1802"/>
        <v/>
      </c>
      <c r="AF492" s="12" t="str">
        <f t="shared" ca="1" si="1803"/>
        <v/>
      </c>
      <c r="AG492" s="12" t="str">
        <f t="shared" ca="1" si="1804"/>
        <v/>
      </c>
      <c r="AI492" t="str">
        <f t="shared" ca="1" si="1707"/>
        <v/>
      </c>
      <c r="AJ492" s="12" t="str">
        <f t="shared" ca="1" si="1805"/>
        <v/>
      </c>
      <c r="AK492" s="12" t="str">
        <f t="shared" ca="1" si="1806"/>
        <v/>
      </c>
      <c r="AL492" s="12" t="str">
        <f t="shared" ca="1" si="1807"/>
        <v/>
      </c>
      <c r="AM492" s="12" t="str">
        <f t="shared" ca="1" si="1808"/>
        <v/>
      </c>
      <c r="AN492" s="12" t="str">
        <f t="shared" ca="1" si="1809"/>
        <v/>
      </c>
      <c r="AP492" t="str">
        <f t="shared" ca="1" si="1709"/>
        <v/>
      </c>
      <c r="AQ492" s="12" t="str">
        <f t="shared" ca="1" si="1847"/>
        <v/>
      </c>
      <c r="AR492" s="12" t="str">
        <f t="shared" ca="1" si="1848"/>
        <v/>
      </c>
      <c r="AS492" s="12" t="str">
        <f t="shared" ca="1" si="1849"/>
        <v/>
      </c>
      <c r="AT492" s="12" t="str">
        <f t="shared" ca="1" si="1850"/>
        <v/>
      </c>
      <c r="AU492" s="12" t="str">
        <f t="shared" ca="1" si="1851"/>
        <v/>
      </c>
      <c r="AV492" s="12"/>
      <c r="AX492" t="str">
        <f t="shared" ca="1" si="1710"/>
        <v/>
      </c>
      <c r="AY492" s="12" t="str">
        <f t="shared" ca="1" si="1852"/>
        <v/>
      </c>
      <c r="AZ492" s="12" t="str">
        <f t="shared" ca="1" si="1853"/>
        <v/>
      </c>
      <c r="BA492" s="12" t="str">
        <f t="shared" ca="1" si="1854"/>
        <v/>
      </c>
      <c r="BB492" s="12" t="str">
        <f t="shared" ca="1" si="1855"/>
        <v/>
      </c>
      <c r="BC492" s="12" t="str">
        <f t="shared" ca="1" si="1856"/>
        <v/>
      </c>
      <c r="BE492" t="str">
        <f t="shared" ca="1" si="1711"/>
        <v/>
      </c>
      <c r="BF492" s="12" t="str">
        <f t="shared" ca="1" si="1857"/>
        <v/>
      </c>
      <c r="BG492" s="12" t="str">
        <f t="shared" ca="1" si="1858"/>
        <v/>
      </c>
      <c r="BH492" s="12" t="str">
        <f t="shared" ca="1" si="1859"/>
        <v/>
      </c>
      <c r="BI492" s="12" t="str">
        <f t="shared" ca="1" si="1860"/>
        <v/>
      </c>
      <c r="BJ492" s="12" t="str">
        <f t="shared" ca="1" si="1861"/>
        <v/>
      </c>
      <c r="BL492" t="str">
        <f t="shared" ca="1" si="1712"/>
        <v/>
      </c>
      <c r="BM492" s="12" t="str">
        <f t="shared" ca="1" si="1862"/>
        <v/>
      </c>
      <c r="BN492" s="12" t="str">
        <f t="shared" ca="1" si="1863"/>
        <v/>
      </c>
      <c r="BO492" s="12" t="str">
        <f t="shared" ca="1" si="1864"/>
        <v/>
      </c>
      <c r="BP492" s="12" t="str">
        <f t="shared" ca="1" si="1865"/>
        <v/>
      </c>
      <c r="BQ492" s="12" t="str">
        <f t="shared" ca="1" si="1866"/>
        <v/>
      </c>
      <c r="BS492" t="str">
        <f t="shared" ca="1" si="1713"/>
        <v/>
      </c>
      <c r="BT492" s="12" t="str">
        <f t="shared" ca="1" si="1867"/>
        <v/>
      </c>
      <c r="BU492" s="12" t="str">
        <f t="shared" ca="1" si="1868"/>
        <v/>
      </c>
      <c r="BV492" s="12" t="str">
        <f t="shared" ca="1" si="1869"/>
        <v/>
      </c>
      <c r="BW492" s="12" t="str">
        <f t="shared" ca="1" si="1870"/>
        <v/>
      </c>
      <c r="BX492" s="12" t="str">
        <f t="shared" ca="1" si="1871"/>
        <v/>
      </c>
      <c r="BZ492" t="str">
        <f t="shared" ca="1" si="1714"/>
        <v/>
      </c>
      <c r="CA492" s="12" t="str">
        <f t="shared" ca="1" si="1872"/>
        <v/>
      </c>
      <c r="CB492" s="12" t="str">
        <f t="shared" ca="1" si="1873"/>
        <v/>
      </c>
      <c r="CC492" s="12" t="str">
        <f t="shared" ca="1" si="1874"/>
        <v/>
      </c>
      <c r="CD492" s="12" t="str">
        <f t="shared" ca="1" si="1875"/>
        <v/>
      </c>
      <c r="CE492" s="12" t="str">
        <f t="shared" ca="1" si="1876"/>
        <v/>
      </c>
      <c r="CH492" t="str">
        <f t="shared" ca="1" si="1767"/>
        <v/>
      </c>
      <c r="CI492" s="12" t="str">
        <f t="shared" ca="1" si="1926"/>
        <v/>
      </c>
      <c r="CJ492" s="12" t="str">
        <f t="shared" ca="1" si="1927"/>
        <v/>
      </c>
      <c r="CK492" s="12" t="str">
        <f t="shared" ca="1" si="1928"/>
        <v/>
      </c>
      <c r="CL492" s="12" t="str">
        <f t="shared" ca="1" si="1906"/>
        <v/>
      </c>
      <c r="CM492" s="12" t="str">
        <f t="shared" ca="1" si="1907"/>
        <v/>
      </c>
      <c r="CO492" t="str">
        <f t="shared" ca="1" si="1768"/>
        <v/>
      </c>
      <c r="CP492" s="12" t="str">
        <f t="shared" ca="1" si="1880"/>
        <v/>
      </c>
      <c r="CQ492" s="12" t="str">
        <f t="shared" ca="1" si="1881"/>
        <v/>
      </c>
      <c r="CR492" s="12" t="str">
        <f t="shared" ca="1" si="1882"/>
        <v/>
      </c>
      <c r="CS492" s="12" t="str">
        <f t="shared" ca="1" si="1908"/>
        <v/>
      </c>
      <c r="CT492" s="12" t="str">
        <f t="shared" ca="1" si="1909"/>
        <v/>
      </c>
      <c r="CV492" t="str">
        <f t="shared" ca="1" si="1797"/>
        <v/>
      </c>
      <c r="CW492" s="12" t="str">
        <f t="shared" ca="1" si="1903"/>
        <v/>
      </c>
      <c r="CX492" s="12" t="str">
        <f t="shared" ca="1" si="1904"/>
        <v/>
      </c>
      <c r="CY492" s="12" t="str">
        <f t="shared" ca="1" si="1905"/>
        <v/>
      </c>
      <c r="CZ492" s="12" t="str">
        <f t="shared" ca="1" si="1910"/>
        <v/>
      </c>
      <c r="DA492" s="12" t="str">
        <f t="shared" ca="1" si="1911"/>
        <v/>
      </c>
      <c r="DC492" t="str">
        <f t="shared" ca="1" si="1771"/>
        <v/>
      </c>
      <c r="DD492" s="12" t="str">
        <f t="shared" ca="1" si="1883"/>
        <v/>
      </c>
      <c r="DE492" s="12" t="str">
        <f t="shared" ca="1" si="1884"/>
        <v/>
      </c>
      <c r="DF492" s="12" t="str">
        <f t="shared" ca="1" si="1885"/>
        <v/>
      </c>
      <c r="DG492" s="12" t="str">
        <f t="shared" ca="1" si="1912"/>
        <v/>
      </c>
      <c r="DH492" s="12" t="str">
        <f t="shared" ca="1" si="1913"/>
        <v/>
      </c>
      <c r="DJ492" t="str">
        <f t="shared" ca="1" si="1774"/>
        <v/>
      </c>
      <c r="DK492" s="12" t="str">
        <f t="shared" ca="1" si="1886"/>
        <v/>
      </c>
      <c r="DL492" s="12" t="str">
        <f t="shared" ca="1" si="1887"/>
        <v/>
      </c>
      <c r="DM492" s="12" t="str">
        <f t="shared" ca="1" si="1888"/>
        <v/>
      </c>
      <c r="DN492" s="12" t="str">
        <f t="shared" ca="1" si="1914"/>
        <v/>
      </c>
      <c r="DO492" s="12" t="str">
        <f t="shared" ca="1" si="1915"/>
        <v/>
      </c>
      <c r="DQ492" t="str">
        <f t="shared" ca="1" si="1777"/>
        <v/>
      </c>
      <c r="DR492" s="12" t="str">
        <f t="shared" ca="1" si="1835"/>
        <v/>
      </c>
      <c r="DS492" s="12" t="str">
        <f t="shared" ca="1" si="1889"/>
        <v/>
      </c>
      <c r="DT492" s="12" t="str">
        <f t="shared" ca="1" si="1890"/>
        <v/>
      </c>
      <c r="DU492" s="12" t="str">
        <f t="shared" ca="1" si="1916"/>
        <v/>
      </c>
      <c r="DV492" s="12" t="str">
        <f t="shared" ca="1" si="1917"/>
        <v/>
      </c>
      <c r="DX492" t="str">
        <f t="shared" ca="1" si="1780"/>
        <v/>
      </c>
      <c r="DY492" s="12" t="str">
        <f t="shared" ca="1" si="1891"/>
        <v/>
      </c>
      <c r="DZ492" s="12" t="str">
        <f t="shared" ca="1" si="1892"/>
        <v/>
      </c>
      <c r="EA492" s="12" t="str">
        <f t="shared" ca="1" si="1893"/>
        <v/>
      </c>
      <c r="EB492" s="12" t="str">
        <f t="shared" ca="1" si="1918"/>
        <v/>
      </c>
      <c r="EC492" s="12" t="str">
        <f t="shared" ca="1" si="1919"/>
        <v/>
      </c>
      <c r="EF492" t="str">
        <f t="shared" ca="1" si="1877"/>
        <v/>
      </c>
      <c r="EG492" s="12" t="str">
        <f t="shared" ca="1" si="1894"/>
        <v/>
      </c>
      <c r="EH492" s="12" t="str">
        <f t="shared" ca="1" si="1895"/>
        <v/>
      </c>
      <c r="EI492" s="12" t="str">
        <f t="shared" ca="1" si="1896"/>
        <v/>
      </c>
      <c r="EJ492" s="12" t="str">
        <f t="shared" ca="1" si="1920"/>
        <v/>
      </c>
      <c r="EK492" s="12" t="str">
        <f t="shared" ca="1" si="1921"/>
        <v/>
      </c>
      <c r="EM492" t="str">
        <f t="shared" ca="1" si="1878"/>
        <v/>
      </c>
      <c r="EN492" s="12" t="str">
        <f t="shared" ca="1" si="1897"/>
        <v/>
      </c>
      <c r="EO492" s="12" t="str">
        <f t="shared" ca="1" si="1898"/>
        <v/>
      </c>
      <c r="EP492" s="12" t="str">
        <f t="shared" ca="1" si="1899"/>
        <v/>
      </c>
      <c r="EQ492" s="12" t="str">
        <f t="shared" ca="1" si="1922"/>
        <v/>
      </c>
      <c r="ER492" s="12" t="str">
        <f t="shared" ca="1" si="1923"/>
        <v/>
      </c>
      <c r="EU492" t="str">
        <f t="shared" ca="1" si="1879"/>
        <v/>
      </c>
      <c r="EV492" s="12" t="str">
        <f t="shared" ca="1" si="1900"/>
        <v/>
      </c>
      <c r="EW492" s="12" t="str">
        <f t="shared" ca="1" si="1901"/>
        <v/>
      </c>
      <c r="EX492" s="12" t="str">
        <f t="shared" ca="1" si="1902"/>
        <v/>
      </c>
      <c r="EY492" s="12" t="str">
        <f t="shared" ca="1" si="1924"/>
        <v/>
      </c>
      <c r="EZ492" s="12" t="str">
        <f t="shared" ca="1" si="1925"/>
        <v/>
      </c>
    </row>
    <row r="493" spans="4:156" x14ac:dyDescent="0.2">
      <c r="D493" s="5">
        <f t="shared" si="1761"/>
        <v>49</v>
      </c>
      <c r="E493" t="b">
        <f t="shared" si="1703"/>
        <v>0</v>
      </c>
      <c r="G493" t="str">
        <f t="shared" ca="1" si="1836"/>
        <v/>
      </c>
      <c r="H493" s="12" t="str">
        <f t="shared" ca="1" si="1837"/>
        <v/>
      </c>
      <c r="I493" s="12" t="str">
        <f t="shared" ca="1" si="1838"/>
        <v/>
      </c>
      <c r="J493" s="12" t="str">
        <f t="shared" ca="1" si="1839"/>
        <v/>
      </c>
      <c r="K493" s="12" t="str">
        <f t="shared" ca="1" si="1840"/>
        <v/>
      </c>
      <c r="L493" s="12" t="str">
        <f t="shared" ca="1" si="1841"/>
        <v/>
      </c>
      <c r="N493" t="str">
        <f t="shared" ca="1" si="1704"/>
        <v/>
      </c>
      <c r="O493" s="12" t="str">
        <f t="shared" ca="1" si="1842"/>
        <v/>
      </c>
      <c r="P493" s="12" t="str">
        <f t="shared" ca="1" si="1843"/>
        <v/>
      </c>
      <c r="Q493" s="12" t="str">
        <f t="shared" ca="1" si="1844"/>
        <v/>
      </c>
      <c r="R493" s="12" t="str">
        <f t="shared" ca="1" si="1845"/>
        <v/>
      </c>
      <c r="S493" s="12" t="str">
        <f t="shared" ca="1" si="1846"/>
        <v/>
      </c>
      <c r="U493" t="str">
        <f t="shared" ca="1" si="1705"/>
        <v/>
      </c>
      <c r="V493" s="12" t="str">
        <f t="shared" ca="1" si="1830"/>
        <v/>
      </c>
      <c r="W493" s="12" t="str">
        <f t="shared" ca="1" si="1831"/>
        <v/>
      </c>
      <c r="X493" s="12" t="str">
        <f t="shared" ca="1" si="1832"/>
        <v/>
      </c>
      <c r="Y493" s="12" t="str">
        <f t="shared" ca="1" si="1833"/>
        <v/>
      </c>
      <c r="Z493" s="12" t="str">
        <f t="shared" ca="1" si="1834"/>
        <v/>
      </c>
      <c r="AB493" t="str">
        <f t="shared" ca="1" si="1706"/>
        <v/>
      </c>
      <c r="AC493" s="12" t="str">
        <f t="shared" ca="1" si="1800"/>
        <v/>
      </c>
      <c r="AD493" s="12" t="str">
        <f t="shared" ca="1" si="1801"/>
        <v/>
      </c>
      <c r="AE493" s="12" t="str">
        <f t="shared" ca="1" si="1802"/>
        <v/>
      </c>
      <c r="AF493" s="12" t="str">
        <f t="shared" ca="1" si="1803"/>
        <v/>
      </c>
      <c r="AG493" s="12" t="str">
        <f t="shared" ca="1" si="1804"/>
        <v/>
      </c>
      <c r="AI493" t="str">
        <f t="shared" ca="1" si="1707"/>
        <v/>
      </c>
      <c r="AJ493" s="12" t="str">
        <f t="shared" ca="1" si="1805"/>
        <v/>
      </c>
      <c r="AK493" s="12" t="str">
        <f t="shared" ca="1" si="1806"/>
        <v/>
      </c>
      <c r="AL493" s="12" t="str">
        <f t="shared" ca="1" si="1807"/>
        <v/>
      </c>
      <c r="AM493" s="12" t="str">
        <f t="shared" ca="1" si="1808"/>
        <v/>
      </c>
      <c r="AN493" s="12" t="str">
        <f t="shared" ca="1" si="1809"/>
        <v/>
      </c>
      <c r="AP493" t="str">
        <f t="shared" ca="1" si="1709"/>
        <v/>
      </c>
      <c r="AQ493" s="12" t="str">
        <f t="shared" ca="1" si="1847"/>
        <v/>
      </c>
      <c r="AR493" s="12" t="str">
        <f t="shared" ca="1" si="1848"/>
        <v/>
      </c>
      <c r="AS493" s="12" t="str">
        <f t="shared" ca="1" si="1849"/>
        <v/>
      </c>
      <c r="AT493" s="12" t="str">
        <f t="shared" ca="1" si="1850"/>
        <v/>
      </c>
      <c r="AU493" s="12" t="str">
        <f t="shared" ca="1" si="1851"/>
        <v/>
      </c>
      <c r="AV493" s="12"/>
      <c r="AX493" t="str">
        <f t="shared" ca="1" si="1710"/>
        <v/>
      </c>
      <c r="AY493" s="12" t="str">
        <f t="shared" ca="1" si="1852"/>
        <v/>
      </c>
      <c r="AZ493" s="12" t="str">
        <f t="shared" ca="1" si="1853"/>
        <v/>
      </c>
      <c r="BA493" s="12" t="str">
        <f t="shared" ca="1" si="1854"/>
        <v/>
      </c>
      <c r="BB493" s="12" t="str">
        <f t="shared" ca="1" si="1855"/>
        <v/>
      </c>
      <c r="BC493" s="12" t="str">
        <f t="shared" ca="1" si="1856"/>
        <v/>
      </c>
      <c r="BE493" t="str">
        <f t="shared" ca="1" si="1711"/>
        <v/>
      </c>
      <c r="BF493" s="12" t="str">
        <f t="shared" ca="1" si="1857"/>
        <v/>
      </c>
      <c r="BG493" s="12" t="str">
        <f t="shared" ca="1" si="1858"/>
        <v/>
      </c>
      <c r="BH493" s="12" t="str">
        <f t="shared" ca="1" si="1859"/>
        <v/>
      </c>
      <c r="BI493" s="12" t="str">
        <f t="shared" ca="1" si="1860"/>
        <v/>
      </c>
      <c r="BJ493" s="12" t="str">
        <f t="shared" ca="1" si="1861"/>
        <v/>
      </c>
      <c r="BL493" t="str">
        <f t="shared" ca="1" si="1712"/>
        <v/>
      </c>
      <c r="BM493" s="12" t="str">
        <f t="shared" ca="1" si="1862"/>
        <v/>
      </c>
      <c r="BN493" s="12" t="str">
        <f t="shared" ca="1" si="1863"/>
        <v/>
      </c>
      <c r="BO493" s="12" t="str">
        <f t="shared" ca="1" si="1864"/>
        <v/>
      </c>
      <c r="BP493" s="12" t="str">
        <f t="shared" ca="1" si="1865"/>
        <v/>
      </c>
      <c r="BQ493" s="12" t="str">
        <f t="shared" ca="1" si="1866"/>
        <v/>
      </c>
      <c r="BS493" t="str">
        <f t="shared" ca="1" si="1713"/>
        <v/>
      </c>
      <c r="BT493" s="12" t="str">
        <f t="shared" ca="1" si="1867"/>
        <v/>
      </c>
      <c r="BU493" s="12" t="str">
        <f t="shared" ca="1" si="1868"/>
        <v/>
      </c>
      <c r="BV493" s="12" t="str">
        <f t="shared" ca="1" si="1869"/>
        <v/>
      </c>
      <c r="BW493" s="12" t="str">
        <f t="shared" ca="1" si="1870"/>
        <v/>
      </c>
      <c r="BX493" s="12" t="str">
        <f t="shared" ca="1" si="1871"/>
        <v/>
      </c>
      <c r="BZ493" t="str">
        <f t="shared" ca="1" si="1714"/>
        <v/>
      </c>
      <c r="CA493" s="12" t="str">
        <f t="shared" ca="1" si="1872"/>
        <v/>
      </c>
      <c r="CB493" s="12" t="str">
        <f t="shared" ca="1" si="1873"/>
        <v/>
      </c>
      <c r="CC493" s="12" t="str">
        <f t="shared" ca="1" si="1874"/>
        <v/>
      </c>
      <c r="CD493" s="12" t="str">
        <f t="shared" ca="1" si="1875"/>
        <v/>
      </c>
      <c r="CE493" s="12" t="str">
        <f t="shared" ca="1" si="1876"/>
        <v/>
      </c>
      <c r="CH493" t="str">
        <f t="shared" ca="1" si="1767"/>
        <v/>
      </c>
      <c r="CI493" s="12" t="str">
        <f t="shared" ca="1" si="1926"/>
        <v/>
      </c>
      <c r="CJ493" s="12" t="str">
        <f t="shared" ca="1" si="1927"/>
        <v/>
      </c>
      <c r="CK493" s="12" t="str">
        <f t="shared" ca="1" si="1928"/>
        <v/>
      </c>
      <c r="CL493" s="12" t="str">
        <f t="shared" ca="1" si="1906"/>
        <v/>
      </c>
      <c r="CM493" s="12" t="str">
        <f t="shared" ca="1" si="1907"/>
        <v/>
      </c>
      <c r="CO493" t="str">
        <f t="shared" ca="1" si="1768"/>
        <v/>
      </c>
      <c r="CP493" s="12" t="str">
        <f t="shared" ca="1" si="1880"/>
        <v/>
      </c>
      <c r="CQ493" s="12" t="str">
        <f t="shared" ca="1" si="1881"/>
        <v/>
      </c>
      <c r="CR493" s="12" t="str">
        <f t="shared" ca="1" si="1882"/>
        <v/>
      </c>
      <c r="CS493" s="12" t="str">
        <f t="shared" ca="1" si="1908"/>
        <v/>
      </c>
      <c r="CT493" s="12" t="str">
        <f t="shared" ca="1" si="1909"/>
        <v/>
      </c>
      <c r="CV493" t="str">
        <f t="shared" ca="1" si="1797"/>
        <v/>
      </c>
      <c r="CW493" s="12" t="str">
        <f t="shared" ca="1" si="1903"/>
        <v/>
      </c>
      <c r="CX493" s="12" t="str">
        <f t="shared" ca="1" si="1904"/>
        <v/>
      </c>
      <c r="CY493" s="12" t="str">
        <f t="shared" ca="1" si="1905"/>
        <v/>
      </c>
      <c r="CZ493" s="12" t="str">
        <f t="shared" ca="1" si="1910"/>
        <v/>
      </c>
      <c r="DA493" s="12" t="str">
        <f t="shared" ca="1" si="1911"/>
        <v/>
      </c>
      <c r="DC493" t="str">
        <f t="shared" ca="1" si="1771"/>
        <v/>
      </c>
      <c r="DD493" s="12" t="str">
        <f t="shared" ca="1" si="1883"/>
        <v/>
      </c>
      <c r="DE493" s="12" t="str">
        <f t="shared" ca="1" si="1884"/>
        <v/>
      </c>
      <c r="DF493" s="12" t="str">
        <f t="shared" ca="1" si="1885"/>
        <v/>
      </c>
      <c r="DG493" s="12" t="str">
        <f t="shared" ca="1" si="1912"/>
        <v/>
      </c>
      <c r="DH493" s="12" t="str">
        <f t="shared" ca="1" si="1913"/>
        <v/>
      </c>
      <c r="DJ493" t="str">
        <f t="shared" ca="1" si="1774"/>
        <v/>
      </c>
      <c r="DK493" s="12" t="str">
        <f t="shared" ca="1" si="1886"/>
        <v/>
      </c>
      <c r="DL493" s="12" t="str">
        <f t="shared" ca="1" si="1887"/>
        <v/>
      </c>
      <c r="DM493" s="12" t="str">
        <f t="shared" ca="1" si="1888"/>
        <v/>
      </c>
      <c r="DN493" s="12" t="str">
        <f t="shared" ca="1" si="1914"/>
        <v/>
      </c>
      <c r="DO493" s="12" t="str">
        <f t="shared" ca="1" si="1915"/>
        <v/>
      </c>
      <c r="DQ493" t="str">
        <f t="shared" ca="1" si="1777"/>
        <v/>
      </c>
      <c r="DR493" s="12" t="str">
        <f t="shared" ca="1" si="1835"/>
        <v/>
      </c>
      <c r="DS493" s="12" t="str">
        <f t="shared" ca="1" si="1889"/>
        <v/>
      </c>
      <c r="DT493" s="12" t="str">
        <f t="shared" ca="1" si="1890"/>
        <v/>
      </c>
      <c r="DU493" s="12" t="str">
        <f t="shared" ca="1" si="1916"/>
        <v/>
      </c>
      <c r="DV493" s="12" t="str">
        <f t="shared" ca="1" si="1917"/>
        <v/>
      </c>
      <c r="DX493" t="str">
        <f t="shared" ca="1" si="1780"/>
        <v/>
      </c>
      <c r="DY493" s="12" t="str">
        <f t="shared" ca="1" si="1891"/>
        <v/>
      </c>
      <c r="DZ493" s="12" t="str">
        <f t="shared" ca="1" si="1892"/>
        <v/>
      </c>
      <c r="EA493" s="12" t="str">
        <f t="shared" ca="1" si="1893"/>
        <v/>
      </c>
      <c r="EB493" s="12" t="str">
        <f t="shared" ca="1" si="1918"/>
        <v/>
      </c>
      <c r="EC493" s="12" t="str">
        <f t="shared" ca="1" si="1919"/>
        <v/>
      </c>
      <c r="EF493" t="str">
        <f t="shared" ca="1" si="1877"/>
        <v/>
      </c>
      <c r="EG493" s="12" t="str">
        <f t="shared" ca="1" si="1894"/>
        <v/>
      </c>
      <c r="EH493" s="12" t="str">
        <f t="shared" ca="1" si="1895"/>
        <v/>
      </c>
      <c r="EI493" s="12" t="str">
        <f t="shared" ca="1" si="1896"/>
        <v/>
      </c>
      <c r="EJ493" s="12" t="str">
        <f t="shared" ca="1" si="1920"/>
        <v/>
      </c>
      <c r="EK493" s="12" t="str">
        <f t="shared" ca="1" si="1921"/>
        <v/>
      </c>
      <c r="EM493" t="str">
        <f t="shared" ca="1" si="1878"/>
        <v/>
      </c>
      <c r="EN493" s="12" t="str">
        <f t="shared" ca="1" si="1897"/>
        <v/>
      </c>
      <c r="EO493" s="12" t="str">
        <f t="shared" ca="1" si="1898"/>
        <v/>
      </c>
      <c r="EP493" s="12" t="str">
        <f t="shared" ca="1" si="1899"/>
        <v/>
      </c>
      <c r="EQ493" s="12" t="str">
        <f t="shared" ca="1" si="1922"/>
        <v/>
      </c>
      <c r="ER493" s="12" t="str">
        <f t="shared" ca="1" si="1923"/>
        <v/>
      </c>
      <c r="EU493" t="str">
        <f t="shared" ca="1" si="1879"/>
        <v/>
      </c>
      <c r="EV493" s="12" t="str">
        <f t="shared" ca="1" si="1900"/>
        <v/>
      </c>
      <c r="EW493" s="12" t="str">
        <f t="shared" ca="1" si="1901"/>
        <v/>
      </c>
      <c r="EX493" s="12" t="str">
        <f t="shared" ca="1" si="1902"/>
        <v/>
      </c>
      <c r="EY493" s="12" t="str">
        <f t="shared" ca="1" si="1924"/>
        <v/>
      </c>
      <c r="EZ493" s="12" t="str">
        <f t="shared" ca="1" si="1925"/>
        <v/>
      </c>
    </row>
    <row r="494" spans="4:156" x14ac:dyDescent="0.2">
      <c r="D494" s="5">
        <f t="shared" si="1761"/>
        <v>50</v>
      </c>
      <c r="E494" t="b">
        <f t="shared" si="1703"/>
        <v>0</v>
      </c>
      <c r="G494" t="str">
        <f t="shared" ca="1" si="1836"/>
        <v/>
      </c>
      <c r="H494" s="12" t="str">
        <f t="shared" ca="1" si="1837"/>
        <v/>
      </c>
      <c r="I494" s="12" t="str">
        <f t="shared" ca="1" si="1838"/>
        <v/>
      </c>
      <c r="J494" s="12" t="str">
        <f t="shared" ca="1" si="1839"/>
        <v/>
      </c>
      <c r="K494" s="12" t="str">
        <f t="shared" ca="1" si="1840"/>
        <v/>
      </c>
      <c r="L494" s="12" t="str">
        <f t="shared" ca="1" si="1841"/>
        <v/>
      </c>
      <c r="N494" t="str">
        <f t="shared" ca="1" si="1704"/>
        <v/>
      </c>
      <c r="O494" s="12" t="str">
        <f t="shared" ca="1" si="1842"/>
        <v/>
      </c>
      <c r="P494" s="12" t="str">
        <f t="shared" ca="1" si="1843"/>
        <v/>
      </c>
      <c r="Q494" s="12" t="str">
        <f t="shared" ca="1" si="1844"/>
        <v/>
      </c>
      <c r="R494" s="12" t="str">
        <f t="shared" ca="1" si="1845"/>
        <v/>
      </c>
      <c r="S494" s="12" t="str">
        <f t="shared" ca="1" si="1846"/>
        <v/>
      </c>
      <c r="U494" t="str">
        <f t="shared" ca="1" si="1705"/>
        <v/>
      </c>
      <c r="V494" s="12" t="str">
        <f t="shared" ca="1" si="1830"/>
        <v/>
      </c>
      <c r="W494" s="12" t="str">
        <f t="shared" ca="1" si="1831"/>
        <v/>
      </c>
      <c r="X494" s="12" t="str">
        <f t="shared" ca="1" si="1832"/>
        <v/>
      </c>
      <c r="Y494" s="12" t="str">
        <f t="shared" ca="1" si="1833"/>
        <v/>
      </c>
      <c r="Z494" s="12" t="str">
        <f t="shared" ca="1" si="1834"/>
        <v/>
      </c>
      <c r="AB494" t="str">
        <f t="shared" ca="1" si="1706"/>
        <v/>
      </c>
      <c r="AC494" s="12" t="str">
        <f t="shared" ca="1" si="1800"/>
        <v/>
      </c>
      <c r="AD494" s="12" t="str">
        <f t="shared" ca="1" si="1801"/>
        <v/>
      </c>
      <c r="AE494" s="12" t="str">
        <f t="shared" ca="1" si="1802"/>
        <v/>
      </c>
      <c r="AF494" s="12" t="str">
        <f t="shared" ca="1" si="1803"/>
        <v/>
      </c>
      <c r="AG494" s="12" t="str">
        <f t="shared" ca="1" si="1804"/>
        <v/>
      </c>
      <c r="AI494" t="str">
        <f t="shared" ca="1" si="1707"/>
        <v/>
      </c>
      <c r="AJ494" s="12" t="str">
        <f t="shared" ca="1" si="1805"/>
        <v/>
      </c>
      <c r="AK494" s="12" t="str">
        <f t="shared" ca="1" si="1806"/>
        <v/>
      </c>
      <c r="AL494" s="12" t="str">
        <f t="shared" ca="1" si="1807"/>
        <v/>
      </c>
      <c r="AM494" s="12" t="str">
        <f t="shared" ca="1" si="1808"/>
        <v/>
      </c>
      <c r="AN494" s="12" t="str">
        <f t="shared" ca="1" si="1809"/>
        <v/>
      </c>
      <c r="AP494" t="str">
        <f t="shared" ca="1" si="1709"/>
        <v/>
      </c>
      <c r="AQ494" s="12" t="str">
        <f t="shared" ca="1" si="1847"/>
        <v/>
      </c>
      <c r="AR494" s="12" t="str">
        <f t="shared" ca="1" si="1848"/>
        <v/>
      </c>
      <c r="AS494" s="12" t="str">
        <f t="shared" ca="1" si="1849"/>
        <v/>
      </c>
      <c r="AT494" s="12" t="str">
        <f t="shared" ca="1" si="1850"/>
        <v/>
      </c>
      <c r="AU494" s="12" t="str">
        <f t="shared" ca="1" si="1851"/>
        <v/>
      </c>
      <c r="AV494" s="12"/>
      <c r="AX494" t="str">
        <f t="shared" ca="1" si="1710"/>
        <v/>
      </c>
      <c r="AY494" s="12" t="str">
        <f t="shared" ca="1" si="1852"/>
        <v/>
      </c>
      <c r="AZ494" s="12" t="str">
        <f t="shared" ca="1" si="1853"/>
        <v/>
      </c>
      <c r="BA494" s="12" t="str">
        <f t="shared" ca="1" si="1854"/>
        <v/>
      </c>
      <c r="BB494" s="12" t="str">
        <f t="shared" ca="1" si="1855"/>
        <v/>
      </c>
      <c r="BC494" s="12" t="str">
        <f t="shared" ca="1" si="1856"/>
        <v/>
      </c>
      <c r="BE494" t="str">
        <f t="shared" ca="1" si="1711"/>
        <v/>
      </c>
      <c r="BF494" s="12" t="str">
        <f t="shared" ca="1" si="1857"/>
        <v/>
      </c>
      <c r="BG494" s="12" t="str">
        <f t="shared" ca="1" si="1858"/>
        <v/>
      </c>
      <c r="BH494" s="12" t="str">
        <f t="shared" ca="1" si="1859"/>
        <v/>
      </c>
      <c r="BI494" s="12" t="str">
        <f t="shared" ca="1" si="1860"/>
        <v/>
      </c>
      <c r="BJ494" s="12" t="str">
        <f t="shared" ca="1" si="1861"/>
        <v/>
      </c>
      <c r="BL494" t="str">
        <f t="shared" ca="1" si="1712"/>
        <v/>
      </c>
      <c r="BM494" s="12" t="str">
        <f t="shared" ca="1" si="1862"/>
        <v/>
      </c>
      <c r="BN494" s="12" t="str">
        <f t="shared" ca="1" si="1863"/>
        <v/>
      </c>
      <c r="BO494" s="12" t="str">
        <f t="shared" ca="1" si="1864"/>
        <v/>
      </c>
      <c r="BP494" s="12" t="str">
        <f t="shared" ca="1" si="1865"/>
        <v/>
      </c>
      <c r="BQ494" s="12" t="str">
        <f t="shared" ca="1" si="1866"/>
        <v/>
      </c>
      <c r="BS494" t="str">
        <f t="shared" ca="1" si="1713"/>
        <v/>
      </c>
      <c r="BT494" s="12" t="str">
        <f t="shared" ca="1" si="1867"/>
        <v/>
      </c>
      <c r="BU494" s="12" t="str">
        <f t="shared" ca="1" si="1868"/>
        <v/>
      </c>
      <c r="BV494" s="12" t="str">
        <f t="shared" ca="1" si="1869"/>
        <v/>
      </c>
      <c r="BW494" s="12" t="str">
        <f t="shared" ca="1" si="1870"/>
        <v/>
      </c>
      <c r="BX494" s="12" t="str">
        <f t="shared" ca="1" si="1871"/>
        <v/>
      </c>
      <c r="BZ494" t="str">
        <f t="shared" ca="1" si="1714"/>
        <v/>
      </c>
      <c r="CA494" s="12" t="str">
        <f t="shared" ca="1" si="1872"/>
        <v/>
      </c>
      <c r="CB494" s="12" t="str">
        <f t="shared" ca="1" si="1873"/>
        <v/>
      </c>
      <c r="CC494" s="12" t="str">
        <f t="shared" ca="1" si="1874"/>
        <v/>
      </c>
      <c r="CD494" s="12" t="str">
        <f t="shared" ca="1" si="1875"/>
        <v/>
      </c>
      <c r="CE494" s="12" t="str">
        <f t="shared" ca="1" si="1876"/>
        <v/>
      </c>
      <c r="CH494" t="str">
        <f t="shared" ca="1" si="1767"/>
        <v/>
      </c>
      <c r="CI494" s="12" t="str">
        <f t="shared" ca="1" si="1926"/>
        <v/>
      </c>
      <c r="CJ494" s="12" t="str">
        <f t="shared" ca="1" si="1927"/>
        <v/>
      </c>
      <c r="CK494" s="12" t="str">
        <f t="shared" ca="1" si="1928"/>
        <v/>
      </c>
      <c r="CL494" s="12" t="str">
        <f t="shared" ca="1" si="1906"/>
        <v/>
      </c>
      <c r="CM494" s="12" t="str">
        <f t="shared" ca="1" si="1907"/>
        <v/>
      </c>
      <c r="CO494" t="str">
        <f t="shared" ca="1" si="1768"/>
        <v/>
      </c>
      <c r="CP494" s="12" t="str">
        <f t="shared" ca="1" si="1880"/>
        <v/>
      </c>
      <c r="CQ494" s="12" t="str">
        <f t="shared" ca="1" si="1881"/>
        <v/>
      </c>
      <c r="CR494" s="12" t="str">
        <f t="shared" ca="1" si="1882"/>
        <v/>
      </c>
      <c r="CS494" s="12" t="str">
        <f t="shared" ca="1" si="1908"/>
        <v/>
      </c>
      <c r="CT494" s="12" t="str">
        <f t="shared" ca="1" si="1909"/>
        <v/>
      </c>
      <c r="CV494" t="str">
        <f t="shared" ca="1" si="1797"/>
        <v/>
      </c>
      <c r="CW494" s="12" t="str">
        <f t="shared" ca="1" si="1903"/>
        <v/>
      </c>
      <c r="CX494" s="12" t="str">
        <f t="shared" ca="1" si="1904"/>
        <v/>
      </c>
      <c r="CY494" s="12" t="str">
        <f t="shared" ca="1" si="1905"/>
        <v/>
      </c>
      <c r="CZ494" s="12" t="str">
        <f t="shared" ca="1" si="1910"/>
        <v/>
      </c>
      <c r="DA494" s="12" t="str">
        <f t="shared" ca="1" si="1911"/>
        <v/>
      </c>
      <c r="DC494" t="str">
        <f t="shared" ca="1" si="1771"/>
        <v/>
      </c>
      <c r="DD494" s="12" t="str">
        <f t="shared" ca="1" si="1883"/>
        <v/>
      </c>
      <c r="DE494" s="12" t="str">
        <f t="shared" ca="1" si="1884"/>
        <v/>
      </c>
      <c r="DF494" s="12" t="str">
        <f t="shared" ca="1" si="1885"/>
        <v/>
      </c>
      <c r="DG494" s="12" t="str">
        <f t="shared" ca="1" si="1912"/>
        <v/>
      </c>
      <c r="DH494" s="12" t="str">
        <f t="shared" ca="1" si="1913"/>
        <v/>
      </c>
      <c r="DJ494" t="str">
        <f t="shared" ca="1" si="1774"/>
        <v/>
      </c>
      <c r="DK494" s="12" t="str">
        <f t="shared" ca="1" si="1886"/>
        <v/>
      </c>
      <c r="DL494" s="12" t="str">
        <f t="shared" ca="1" si="1887"/>
        <v/>
      </c>
      <c r="DM494" s="12" t="str">
        <f t="shared" ca="1" si="1888"/>
        <v/>
      </c>
      <c r="DN494" s="12" t="str">
        <f t="shared" ca="1" si="1914"/>
        <v/>
      </c>
      <c r="DO494" s="12" t="str">
        <f t="shared" ca="1" si="1915"/>
        <v/>
      </c>
      <c r="DQ494" t="str">
        <f t="shared" ca="1" si="1777"/>
        <v/>
      </c>
      <c r="DR494" s="12" t="str">
        <f t="shared" ca="1" si="1835"/>
        <v/>
      </c>
      <c r="DS494" s="12" t="str">
        <f t="shared" ca="1" si="1889"/>
        <v/>
      </c>
      <c r="DT494" s="12" t="str">
        <f t="shared" ca="1" si="1890"/>
        <v/>
      </c>
      <c r="DU494" s="12" t="str">
        <f t="shared" ca="1" si="1916"/>
        <v/>
      </c>
      <c r="DV494" s="12" t="str">
        <f t="shared" ca="1" si="1917"/>
        <v/>
      </c>
      <c r="DX494" t="str">
        <f t="shared" ca="1" si="1780"/>
        <v/>
      </c>
      <c r="DY494" s="12" t="str">
        <f t="shared" ca="1" si="1891"/>
        <v/>
      </c>
      <c r="DZ494" s="12" t="str">
        <f t="shared" ca="1" si="1892"/>
        <v/>
      </c>
      <c r="EA494" s="12" t="str">
        <f t="shared" ca="1" si="1893"/>
        <v/>
      </c>
      <c r="EB494" s="12" t="str">
        <f t="shared" ca="1" si="1918"/>
        <v/>
      </c>
      <c r="EC494" s="12" t="str">
        <f t="shared" ca="1" si="1919"/>
        <v/>
      </c>
      <c r="EF494" t="str">
        <f t="shared" ca="1" si="1877"/>
        <v/>
      </c>
      <c r="EG494" s="12" t="str">
        <f t="shared" ca="1" si="1894"/>
        <v/>
      </c>
      <c r="EH494" s="12" t="str">
        <f t="shared" ca="1" si="1895"/>
        <v/>
      </c>
      <c r="EI494" s="12" t="str">
        <f t="shared" ca="1" si="1896"/>
        <v/>
      </c>
      <c r="EJ494" s="12" t="str">
        <f t="shared" ca="1" si="1920"/>
        <v/>
      </c>
      <c r="EK494" s="12" t="str">
        <f t="shared" ca="1" si="1921"/>
        <v/>
      </c>
      <c r="EM494" t="str">
        <f t="shared" ca="1" si="1878"/>
        <v/>
      </c>
      <c r="EN494" s="12" t="str">
        <f t="shared" ca="1" si="1897"/>
        <v/>
      </c>
      <c r="EO494" s="12" t="str">
        <f t="shared" ca="1" si="1898"/>
        <v/>
      </c>
      <c r="EP494" s="12" t="str">
        <f t="shared" ca="1" si="1899"/>
        <v/>
      </c>
      <c r="EQ494" s="12" t="str">
        <f t="shared" ca="1" si="1922"/>
        <v/>
      </c>
      <c r="ER494" s="12" t="str">
        <f t="shared" ca="1" si="1923"/>
        <v/>
      </c>
      <c r="EU494" t="str">
        <f t="shared" ca="1" si="1879"/>
        <v/>
      </c>
      <c r="EV494" s="12" t="str">
        <f t="shared" ca="1" si="1900"/>
        <v/>
      </c>
      <c r="EW494" s="12" t="str">
        <f t="shared" ca="1" si="1901"/>
        <v/>
      </c>
      <c r="EX494" s="12" t="str">
        <f t="shared" ca="1" si="1902"/>
        <v/>
      </c>
      <c r="EY494" s="12" t="str">
        <f t="shared" ca="1" si="1924"/>
        <v/>
      </c>
      <c r="EZ494" s="12" t="str">
        <f t="shared" ca="1" si="1925"/>
        <v/>
      </c>
    </row>
    <row r="495" spans="4:156" x14ac:dyDescent="0.2">
      <c r="D495" s="5">
        <f t="shared" si="1761"/>
        <v>51</v>
      </c>
      <c r="E495" t="b">
        <f t="shared" si="1703"/>
        <v>0</v>
      </c>
      <c r="G495" t="str">
        <f t="shared" ca="1" si="1836"/>
        <v/>
      </c>
      <c r="H495" s="12" t="str">
        <f t="shared" ca="1" si="1837"/>
        <v/>
      </c>
      <c r="I495" s="12" t="str">
        <f t="shared" ca="1" si="1838"/>
        <v/>
      </c>
      <c r="J495" s="12" t="str">
        <f t="shared" ca="1" si="1839"/>
        <v/>
      </c>
      <c r="K495" s="12" t="str">
        <f t="shared" ca="1" si="1840"/>
        <v/>
      </c>
      <c r="L495" s="12" t="str">
        <f t="shared" ca="1" si="1841"/>
        <v/>
      </c>
      <c r="N495" t="str">
        <f t="shared" ca="1" si="1704"/>
        <v/>
      </c>
      <c r="O495" s="12" t="str">
        <f t="shared" ca="1" si="1842"/>
        <v/>
      </c>
      <c r="P495" s="12" t="str">
        <f t="shared" ca="1" si="1843"/>
        <v/>
      </c>
      <c r="Q495" s="12" t="str">
        <f t="shared" ca="1" si="1844"/>
        <v/>
      </c>
      <c r="R495" s="12" t="str">
        <f t="shared" ca="1" si="1845"/>
        <v/>
      </c>
      <c r="S495" s="12" t="str">
        <f t="shared" ca="1" si="1846"/>
        <v/>
      </c>
      <c r="U495" t="str">
        <f t="shared" ca="1" si="1705"/>
        <v/>
      </c>
      <c r="V495" s="12" t="str">
        <f t="shared" ca="1" si="1830"/>
        <v/>
      </c>
      <c r="W495" s="12" t="str">
        <f t="shared" ca="1" si="1831"/>
        <v/>
      </c>
      <c r="X495" s="12" t="str">
        <f t="shared" ca="1" si="1832"/>
        <v/>
      </c>
      <c r="Y495" s="12" t="str">
        <f t="shared" ca="1" si="1833"/>
        <v/>
      </c>
      <c r="Z495" s="12" t="str">
        <f t="shared" ca="1" si="1834"/>
        <v/>
      </c>
      <c r="AB495" t="str">
        <f t="shared" ca="1" si="1706"/>
        <v/>
      </c>
      <c r="AC495" s="12" t="str">
        <f t="shared" ca="1" si="1800"/>
        <v/>
      </c>
      <c r="AD495" s="12" t="str">
        <f t="shared" ca="1" si="1801"/>
        <v/>
      </c>
      <c r="AE495" s="12" t="str">
        <f t="shared" ca="1" si="1802"/>
        <v/>
      </c>
      <c r="AF495" s="12" t="str">
        <f t="shared" ca="1" si="1803"/>
        <v/>
      </c>
      <c r="AG495" s="12" t="str">
        <f t="shared" ca="1" si="1804"/>
        <v/>
      </c>
      <c r="AI495" t="str">
        <f t="shared" ca="1" si="1707"/>
        <v/>
      </c>
      <c r="AJ495" s="12" t="str">
        <f t="shared" ca="1" si="1805"/>
        <v/>
      </c>
      <c r="AK495" s="12" t="str">
        <f t="shared" ca="1" si="1806"/>
        <v/>
      </c>
      <c r="AL495" s="12" t="str">
        <f t="shared" ca="1" si="1807"/>
        <v/>
      </c>
      <c r="AM495" s="12" t="str">
        <f t="shared" ca="1" si="1808"/>
        <v/>
      </c>
      <c r="AN495" s="12" t="str">
        <f t="shared" ca="1" si="1809"/>
        <v/>
      </c>
      <c r="AP495" t="str">
        <f t="shared" ca="1" si="1709"/>
        <v/>
      </c>
      <c r="AQ495" s="12" t="str">
        <f t="shared" ca="1" si="1847"/>
        <v/>
      </c>
      <c r="AR495" s="12" t="str">
        <f t="shared" ca="1" si="1848"/>
        <v/>
      </c>
      <c r="AS495" s="12" t="str">
        <f t="shared" ca="1" si="1849"/>
        <v/>
      </c>
      <c r="AT495" s="12" t="str">
        <f t="shared" ca="1" si="1850"/>
        <v/>
      </c>
      <c r="AU495" s="12" t="str">
        <f t="shared" ca="1" si="1851"/>
        <v/>
      </c>
      <c r="AV495" s="12"/>
      <c r="AX495" t="str">
        <f t="shared" ca="1" si="1710"/>
        <v/>
      </c>
      <c r="AY495" s="12" t="str">
        <f t="shared" ca="1" si="1852"/>
        <v/>
      </c>
      <c r="AZ495" s="12" t="str">
        <f t="shared" ca="1" si="1853"/>
        <v/>
      </c>
      <c r="BA495" s="12" t="str">
        <f t="shared" ca="1" si="1854"/>
        <v/>
      </c>
      <c r="BB495" s="12" t="str">
        <f t="shared" ca="1" si="1855"/>
        <v/>
      </c>
      <c r="BC495" s="12" t="str">
        <f t="shared" ca="1" si="1856"/>
        <v/>
      </c>
      <c r="BE495" t="str">
        <f t="shared" ca="1" si="1711"/>
        <v/>
      </c>
      <c r="BF495" s="12" t="str">
        <f t="shared" ca="1" si="1857"/>
        <v/>
      </c>
      <c r="BG495" s="12" t="str">
        <f t="shared" ca="1" si="1858"/>
        <v/>
      </c>
      <c r="BH495" s="12" t="str">
        <f t="shared" ca="1" si="1859"/>
        <v/>
      </c>
      <c r="BI495" s="12" t="str">
        <f t="shared" ca="1" si="1860"/>
        <v/>
      </c>
      <c r="BJ495" s="12" t="str">
        <f t="shared" ca="1" si="1861"/>
        <v/>
      </c>
      <c r="BL495" t="str">
        <f t="shared" ca="1" si="1712"/>
        <v/>
      </c>
      <c r="BM495" s="12" t="str">
        <f t="shared" ca="1" si="1862"/>
        <v/>
      </c>
      <c r="BN495" s="12" t="str">
        <f t="shared" ca="1" si="1863"/>
        <v/>
      </c>
      <c r="BO495" s="12" t="str">
        <f t="shared" ca="1" si="1864"/>
        <v/>
      </c>
      <c r="BP495" s="12" t="str">
        <f t="shared" ca="1" si="1865"/>
        <v/>
      </c>
      <c r="BQ495" s="12" t="str">
        <f t="shared" ca="1" si="1866"/>
        <v/>
      </c>
      <c r="BS495" t="str">
        <f t="shared" ca="1" si="1713"/>
        <v/>
      </c>
      <c r="BT495" s="12" t="str">
        <f t="shared" ca="1" si="1867"/>
        <v/>
      </c>
      <c r="BU495" s="12" t="str">
        <f t="shared" ca="1" si="1868"/>
        <v/>
      </c>
      <c r="BV495" s="12" t="str">
        <f t="shared" ca="1" si="1869"/>
        <v/>
      </c>
      <c r="BW495" s="12" t="str">
        <f t="shared" ca="1" si="1870"/>
        <v/>
      </c>
      <c r="BX495" s="12" t="str">
        <f t="shared" ca="1" si="1871"/>
        <v/>
      </c>
      <c r="BZ495" t="str">
        <f t="shared" ca="1" si="1714"/>
        <v/>
      </c>
      <c r="CA495" s="12" t="str">
        <f t="shared" ca="1" si="1872"/>
        <v/>
      </c>
      <c r="CB495" s="12" t="str">
        <f t="shared" ca="1" si="1873"/>
        <v/>
      </c>
      <c r="CC495" s="12" t="str">
        <f t="shared" ca="1" si="1874"/>
        <v/>
      </c>
      <c r="CD495" s="12" t="str">
        <f t="shared" ca="1" si="1875"/>
        <v/>
      </c>
      <c r="CE495" s="12" t="str">
        <f t="shared" ca="1" si="1876"/>
        <v/>
      </c>
      <c r="CH495" t="str">
        <f t="shared" ca="1" si="1767"/>
        <v/>
      </c>
      <c r="CI495" s="12" t="str">
        <f t="shared" ca="1" si="1926"/>
        <v/>
      </c>
      <c r="CJ495" s="12" t="str">
        <f t="shared" ca="1" si="1927"/>
        <v/>
      </c>
      <c r="CK495" s="12" t="str">
        <f t="shared" ca="1" si="1928"/>
        <v/>
      </c>
      <c r="CL495" s="12" t="str">
        <f t="shared" ca="1" si="1906"/>
        <v/>
      </c>
      <c r="CM495" s="12" t="str">
        <f t="shared" ca="1" si="1907"/>
        <v/>
      </c>
      <c r="CO495" t="str">
        <f t="shared" ca="1" si="1768"/>
        <v/>
      </c>
      <c r="CP495" s="12" t="str">
        <f t="shared" ca="1" si="1880"/>
        <v/>
      </c>
      <c r="CQ495" s="12" t="str">
        <f t="shared" ca="1" si="1881"/>
        <v/>
      </c>
      <c r="CR495" s="12" t="str">
        <f t="shared" ca="1" si="1882"/>
        <v/>
      </c>
      <c r="CS495" s="12" t="str">
        <f t="shared" ca="1" si="1908"/>
        <v/>
      </c>
      <c r="CT495" s="12" t="str">
        <f t="shared" ca="1" si="1909"/>
        <v/>
      </c>
      <c r="CV495" t="str">
        <f t="shared" ca="1" si="1797"/>
        <v/>
      </c>
      <c r="CW495" s="12" t="str">
        <f t="shared" ca="1" si="1903"/>
        <v/>
      </c>
      <c r="CX495" s="12" t="str">
        <f t="shared" ca="1" si="1904"/>
        <v/>
      </c>
      <c r="CY495" s="12" t="str">
        <f t="shared" ca="1" si="1905"/>
        <v/>
      </c>
      <c r="CZ495" s="12" t="str">
        <f t="shared" ca="1" si="1910"/>
        <v/>
      </c>
      <c r="DA495" s="12" t="str">
        <f t="shared" ca="1" si="1911"/>
        <v/>
      </c>
      <c r="DC495" t="str">
        <f t="shared" ca="1" si="1771"/>
        <v/>
      </c>
      <c r="DD495" s="12" t="str">
        <f t="shared" ca="1" si="1883"/>
        <v/>
      </c>
      <c r="DE495" s="12" t="str">
        <f t="shared" ca="1" si="1884"/>
        <v/>
      </c>
      <c r="DF495" s="12" t="str">
        <f t="shared" ca="1" si="1885"/>
        <v/>
      </c>
      <c r="DG495" s="12" t="str">
        <f t="shared" ca="1" si="1912"/>
        <v/>
      </c>
      <c r="DH495" s="12" t="str">
        <f t="shared" ca="1" si="1913"/>
        <v/>
      </c>
      <c r="DJ495" t="str">
        <f t="shared" ca="1" si="1774"/>
        <v/>
      </c>
      <c r="DK495" s="12" t="str">
        <f t="shared" ca="1" si="1886"/>
        <v/>
      </c>
      <c r="DL495" s="12" t="str">
        <f t="shared" ca="1" si="1887"/>
        <v/>
      </c>
      <c r="DM495" s="12" t="str">
        <f t="shared" ca="1" si="1888"/>
        <v/>
      </c>
      <c r="DN495" s="12" t="str">
        <f t="shared" ca="1" si="1914"/>
        <v/>
      </c>
      <c r="DO495" s="12" t="str">
        <f t="shared" ca="1" si="1915"/>
        <v/>
      </c>
      <c r="DQ495" t="str">
        <f t="shared" ca="1" si="1777"/>
        <v/>
      </c>
      <c r="DR495" s="12" t="str">
        <f t="shared" ca="1" si="1835"/>
        <v/>
      </c>
      <c r="DS495" s="12" t="str">
        <f t="shared" ca="1" si="1889"/>
        <v/>
      </c>
      <c r="DT495" s="12" t="str">
        <f t="shared" ca="1" si="1890"/>
        <v/>
      </c>
      <c r="DU495" s="12" t="str">
        <f t="shared" ca="1" si="1916"/>
        <v/>
      </c>
      <c r="DV495" s="12" t="str">
        <f t="shared" ca="1" si="1917"/>
        <v/>
      </c>
      <c r="DX495" t="str">
        <f t="shared" ca="1" si="1780"/>
        <v/>
      </c>
      <c r="DY495" s="12" t="str">
        <f t="shared" ca="1" si="1891"/>
        <v/>
      </c>
      <c r="DZ495" s="12" t="str">
        <f t="shared" ca="1" si="1892"/>
        <v/>
      </c>
      <c r="EA495" s="12" t="str">
        <f t="shared" ca="1" si="1893"/>
        <v/>
      </c>
      <c r="EB495" s="12" t="str">
        <f t="shared" ca="1" si="1918"/>
        <v/>
      </c>
      <c r="EC495" s="12" t="str">
        <f t="shared" ca="1" si="1919"/>
        <v/>
      </c>
      <c r="EF495" t="str">
        <f t="shared" ca="1" si="1877"/>
        <v/>
      </c>
      <c r="EG495" s="12" t="str">
        <f t="shared" ca="1" si="1894"/>
        <v/>
      </c>
      <c r="EH495" s="12" t="str">
        <f t="shared" ca="1" si="1895"/>
        <v/>
      </c>
      <c r="EI495" s="12" t="str">
        <f t="shared" ca="1" si="1896"/>
        <v/>
      </c>
      <c r="EJ495" s="12" t="str">
        <f t="shared" ca="1" si="1920"/>
        <v/>
      </c>
      <c r="EK495" s="12" t="str">
        <f t="shared" ca="1" si="1921"/>
        <v/>
      </c>
      <c r="EM495" t="str">
        <f t="shared" ca="1" si="1878"/>
        <v/>
      </c>
      <c r="EN495" s="12" t="str">
        <f t="shared" ca="1" si="1897"/>
        <v/>
      </c>
      <c r="EO495" s="12" t="str">
        <f t="shared" ca="1" si="1898"/>
        <v/>
      </c>
      <c r="EP495" s="12" t="str">
        <f t="shared" ca="1" si="1899"/>
        <v/>
      </c>
      <c r="EQ495" s="12" t="str">
        <f t="shared" ca="1" si="1922"/>
        <v/>
      </c>
      <c r="ER495" s="12" t="str">
        <f t="shared" ca="1" si="1923"/>
        <v/>
      </c>
      <c r="EU495" t="str">
        <f t="shared" ca="1" si="1879"/>
        <v/>
      </c>
      <c r="EV495" s="12" t="str">
        <f t="shared" ca="1" si="1900"/>
        <v/>
      </c>
      <c r="EW495" s="12" t="str">
        <f t="shared" ca="1" si="1901"/>
        <v/>
      </c>
      <c r="EX495" s="12" t="str">
        <f t="shared" ca="1" si="1902"/>
        <v/>
      </c>
      <c r="EY495" s="12" t="str">
        <f t="shared" ca="1" si="1924"/>
        <v/>
      </c>
      <c r="EZ495" s="12" t="str">
        <f t="shared" ca="1" si="1925"/>
        <v/>
      </c>
    </row>
    <row r="496" spans="4:156" x14ac:dyDescent="0.2">
      <c r="D496" s="5">
        <f t="shared" si="1761"/>
        <v>52</v>
      </c>
      <c r="E496" t="b">
        <f t="shared" si="1703"/>
        <v>0</v>
      </c>
      <c r="G496" t="str">
        <f t="shared" ca="1" si="1836"/>
        <v/>
      </c>
      <c r="H496" s="12" t="str">
        <f t="shared" ca="1" si="1837"/>
        <v/>
      </c>
      <c r="I496" s="12" t="str">
        <f t="shared" ca="1" si="1838"/>
        <v/>
      </c>
      <c r="J496" s="12" t="str">
        <f t="shared" ca="1" si="1839"/>
        <v/>
      </c>
      <c r="K496" s="12" t="str">
        <f t="shared" ca="1" si="1840"/>
        <v/>
      </c>
      <c r="L496" s="12" t="str">
        <f t="shared" ca="1" si="1841"/>
        <v/>
      </c>
      <c r="N496" t="str">
        <f t="shared" ca="1" si="1704"/>
        <v/>
      </c>
      <c r="O496" s="12" t="str">
        <f t="shared" ca="1" si="1842"/>
        <v/>
      </c>
      <c r="P496" s="12" t="str">
        <f t="shared" ca="1" si="1843"/>
        <v/>
      </c>
      <c r="Q496" s="12" t="str">
        <f t="shared" ca="1" si="1844"/>
        <v/>
      </c>
      <c r="R496" s="12" t="str">
        <f t="shared" ca="1" si="1845"/>
        <v/>
      </c>
      <c r="S496" s="12" t="str">
        <f t="shared" ca="1" si="1846"/>
        <v/>
      </c>
      <c r="U496" t="str">
        <f t="shared" ca="1" si="1705"/>
        <v/>
      </c>
      <c r="V496" s="12" t="str">
        <f t="shared" ca="1" si="1830"/>
        <v/>
      </c>
      <c r="W496" s="12" t="str">
        <f t="shared" ca="1" si="1831"/>
        <v/>
      </c>
      <c r="X496" s="12" t="str">
        <f t="shared" ca="1" si="1832"/>
        <v/>
      </c>
      <c r="Y496" s="12" t="str">
        <f t="shared" ca="1" si="1833"/>
        <v/>
      </c>
      <c r="Z496" s="12" t="str">
        <f t="shared" ca="1" si="1834"/>
        <v/>
      </c>
      <c r="AB496" t="str">
        <f t="shared" ca="1" si="1706"/>
        <v/>
      </c>
      <c r="AC496" s="12" t="str">
        <f t="shared" ca="1" si="1800"/>
        <v/>
      </c>
      <c r="AD496" s="12" t="str">
        <f t="shared" ca="1" si="1801"/>
        <v/>
      </c>
      <c r="AE496" s="12" t="str">
        <f t="shared" ca="1" si="1802"/>
        <v/>
      </c>
      <c r="AF496" s="12" t="str">
        <f t="shared" ca="1" si="1803"/>
        <v/>
      </c>
      <c r="AG496" s="12" t="str">
        <f t="shared" ca="1" si="1804"/>
        <v/>
      </c>
      <c r="AI496" t="str">
        <f t="shared" ca="1" si="1707"/>
        <v/>
      </c>
      <c r="AJ496" s="12" t="str">
        <f t="shared" ca="1" si="1805"/>
        <v/>
      </c>
      <c r="AK496" s="12" t="str">
        <f t="shared" ca="1" si="1806"/>
        <v/>
      </c>
      <c r="AL496" s="12" t="str">
        <f t="shared" ca="1" si="1807"/>
        <v/>
      </c>
      <c r="AM496" s="12" t="str">
        <f t="shared" ca="1" si="1808"/>
        <v/>
      </c>
      <c r="AN496" s="12" t="str">
        <f t="shared" ca="1" si="1809"/>
        <v/>
      </c>
      <c r="AP496" t="str">
        <f t="shared" ca="1" si="1709"/>
        <v/>
      </c>
      <c r="AQ496" s="12" t="str">
        <f t="shared" ca="1" si="1847"/>
        <v/>
      </c>
      <c r="AR496" s="12" t="str">
        <f t="shared" ca="1" si="1848"/>
        <v/>
      </c>
      <c r="AS496" s="12" t="str">
        <f t="shared" ca="1" si="1849"/>
        <v/>
      </c>
      <c r="AT496" s="12" t="str">
        <f t="shared" ca="1" si="1850"/>
        <v/>
      </c>
      <c r="AU496" s="12" t="str">
        <f t="shared" ca="1" si="1851"/>
        <v/>
      </c>
      <c r="AV496" s="12"/>
      <c r="AX496" t="str">
        <f t="shared" ca="1" si="1710"/>
        <v/>
      </c>
      <c r="AY496" s="12" t="str">
        <f t="shared" ca="1" si="1852"/>
        <v/>
      </c>
      <c r="AZ496" s="12" t="str">
        <f t="shared" ca="1" si="1853"/>
        <v/>
      </c>
      <c r="BA496" s="12" t="str">
        <f t="shared" ca="1" si="1854"/>
        <v/>
      </c>
      <c r="BB496" s="12" t="str">
        <f t="shared" ca="1" si="1855"/>
        <v/>
      </c>
      <c r="BC496" s="12" t="str">
        <f t="shared" ca="1" si="1856"/>
        <v/>
      </c>
      <c r="BE496" t="str">
        <f t="shared" ca="1" si="1711"/>
        <v/>
      </c>
      <c r="BF496" s="12" t="str">
        <f t="shared" ca="1" si="1857"/>
        <v/>
      </c>
      <c r="BG496" s="12" t="str">
        <f t="shared" ca="1" si="1858"/>
        <v/>
      </c>
      <c r="BH496" s="12" t="str">
        <f t="shared" ca="1" si="1859"/>
        <v/>
      </c>
      <c r="BI496" s="12" t="str">
        <f t="shared" ca="1" si="1860"/>
        <v/>
      </c>
      <c r="BJ496" s="12" t="str">
        <f t="shared" ca="1" si="1861"/>
        <v/>
      </c>
      <c r="BL496" t="str">
        <f t="shared" ca="1" si="1712"/>
        <v/>
      </c>
      <c r="BM496" s="12" t="str">
        <f t="shared" ca="1" si="1862"/>
        <v/>
      </c>
      <c r="BN496" s="12" t="str">
        <f t="shared" ca="1" si="1863"/>
        <v/>
      </c>
      <c r="BO496" s="12" t="str">
        <f t="shared" ca="1" si="1864"/>
        <v/>
      </c>
      <c r="BP496" s="12" t="str">
        <f t="shared" ca="1" si="1865"/>
        <v/>
      </c>
      <c r="BQ496" s="12" t="str">
        <f t="shared" ca="1" si="1866"/>
        <v/>
      </c>
      <c r="BS496" t="str">
        <f t="shared" ca="1" si="1713"/>
        <v/>
      </c>
      <c r="BT496" s="12" t="str">
        <f t="shared" ca="1" si="1867"/>
        <v/>
      </c>
      <c r="BU496" s="12" t="str">
        <f t="shared" ca="1" si="1868"/>
        <v/>
      </c>
      <c r="BV496" s="12" t="str">
        <f t="shared" ca="1" si="1869"/>
        <v/>
      </c>
      <c r="BW496" s="12" t="str">
        <f t="shared" ca="1" si="1870"/>
        <v/>
      </c>
      <c r="BX496" s="12" t="str">
        <f t="shared" ca="1" si="1871"/>
        <v/>
      </c>
      <c r="BZ496" t="str">
        <f t="shared" ca="1" si="1714"/>
        <v/>
      </c>
      <c r="CA496" s="12" t="str">
        <f t="shared" ca="1" si="1872"/>
        <v/>
      </c>
      <c r="CB496" s="12" t="str">
        <f t="shared" ca="1" si="1873"/>
        <v/>
      </c>
      <c r="CC496" s="12" t="str">
        <f t="shared" ca="1" si="1874"/>
        <v/>
      </c>
      <c r="CD496" s="12" t="str">
        <f t="shared" ca="1" si="1875"/>
        <v/>
      </c>
      <c r="CE496" s="12" t="str">
        <f t="shared" ca="1" si="1876"/>
        <v/>
      </c>
      <c r="CH496" t="str">
        <f t="shared" ca="1" si="1767"/>
        <v/>
      </c>
      <c r="CI496" s="12" t="str">
        <f t="shared" ca="1" si="1926"/>
        <v/>
      </c>
      <c r="CJ496" s="12" t="str">
        <f t="shared" ca="1" si="1927"/>
        <v/>
      </c>
      <c r="CK496" s="12" t="str">
        <f t="shared" ca="1" si="1928"/>
        <v/>
      </c>
      <c r="CL496" s="12" t="str">
        <f t="shared" ca="1" si="1906"/>
        <v/>
      </c>
      <c r="CM496" s="12" t="str">
        <f t="shared" ca="1" si="1907"/>
        <v/>
      </c>
      <c r="CO496" t="str">
        <f t="shared" ca="1" si="1768"/>
        <v/>
      </c>
      <c r="CP496" s="12" t="str">
        <f t="shared" ca="1" si="1880"/>
        <v/>
      </c>
      <c r="CQ496" s="12" t="str">
        <f t="shared" ca="1" si="1881"/>
        <v/>
      </c>
      <c r="CR496" s="12" t="str">
        <f t="shared" ca="1" si="1882"/>
        <v/>
      </c>
      <c r="CS496" s="12" t="str">
        <f t="shared" ca="1" si="1908"/>
        <v/>
      </c>
      <c r="CT496" s="12" t="str">
        <f t="shared" ca="1" si="1909"/>
        <v/>
      </c>
      <c r="CV496" t="str">
        <f t="shared" ca="1" si="1797"/>
        <v/>
      </c>
      <c r="CW496" s="12" t="str">
        <f t="shared" ca="1" si="1903"/>
        <v/>
      </c>
      <c r="CX496" s="12" t="str">
        <f t="shared" ca="1" si="1904"/>
        <v/>
      </c>
      <c r="CY496" s="12" t="str">
        <f t="shared" ca="1" si="1905"/>
        <v/>
      </c>
      <c r="CZ496" s="12" t="str">
        <f t="shared" ca="1" si="1910"/>
        <v/>
      </c>
      <c r="DA496" s="12" t="str">
        <f t="shared" ca="1" si="1911"/>
        <v/>
      </c>
      <c r="DC496" t="str">
        <f t="shared" ca="1" si="1771"/>
        <v/>
      </c>
      <c r="DD496" s="12" t="str">
        <f t="shared" ca="1" si="1883"/>
        <v/>
      </c>
      <c r="DE496" s="12" t="str">
        <f t="shared" ca="1" si="1884"/>
        <v/>
      </c>
      <c r="DF496" s="12" t="str">
        <f t="shared" ca="1" si="1885"/>
        <v/>
      </c>
      <c r="DG496" s="12" t="str">
        <f t="shared" ca="1" si="1912"/>
        <v/>
      </c>
      <c r="DH496" s="12" t="str">
        <f t="shared" ca="1" si="1913"/>
        <v/>
      </c>
      <c r="DJ496" t="str">
        <f t="shared" ca="1" si="1774"/>
        <v/>
      </c>
      <c r="DK496" s="12" t="str">
        <f t="shared" ca="1" si="1886"/>
        <v/>
      </c>
      <c r="DL496" s="12" t="str">
        <f t="shared" ca="1" si="1887"/>
        <v/>
      </c>
      <c r="DM496" s="12" t="str">
        <f t="shared" ca="1" si="1888"/>
        <v/>
      </c>
      <c r="DN496" s="12" t="str">
        <f t="shared" ca="1" si="1914"/>
        <v/>
      </c>
      <c r="DO496" s="12" t="str">
        <f t="shared" ca="1" si="1915"/>
        <v/>
      </c>
      <c r="DQ496" t="str">
        <f t="shared" ca="1" si="1777"/>
        <v/>
      </c>
      <c r="DR496" s="12" t="str">
        <f t="shared" ca="1" si="1835"/>
        <v/>
      </c>
      <c r="DS496" s="12" t="str">
        <f t="shared" ca="1" si="1889"/>
        <v/>
      </c>
      <c r="DT496" s="12" t="str">
        <f t="shared" ca="1" si="1890"/>
        <v/>
      </c>
      <c r="DU496" s="12" t="str">
        <f t="shared" ca="1" si="1916"/>
        <v/>
      </c>
      <c r="DV496" s="12" t="str">
        <f t="shared" ca="1" si="1917"/>
        <v/>
      </c>
      <c r="DX496" t="str">
        <f t="shared" ca="1" si="1780"/>
        <v/>
      </c>
      <c r="DY496" s="12" t="str">
        <f t="shared" ca="1" si="1891"/>
        <v/>
      </c>
      <c r="DZ496" s="12" t="str">
        <f t="shared" ca="1" si="1892"/>
        <v/>
      </c>
      <c r="EA496" s="12" t="str">
        <f t="shared" ca="1" si="1893"/>
        <v/>
      </c>
      <c r="EB496" s="12" t="str">
        <f t="shared" ca="1" si="1918"/>
        <v/>
      </c>
      <c r="EC496" s="12" t="str">
        <f t="shared" ca="1" si="1919"/>
        <v/>
      </c>
      <c r="EF496" t="str">
        <f t="shared" ca="1" si="1877"/>
        <v/>
      </c>
      <c r="EG496" s="12" t="str">
        <f t="shared" ca="1" si="1894"/>
        <v/>
      </c>
      <c r="EH496" s="12" t="str">
        <f t="shared" ca="1" si="1895"/>
        <v/>
      </c>
      <c r="EI496" s="12" t="str">
        <f t="shared" ca="1" si="1896"/>
        <v/>
      </c>
      <c r="EJ496" s="12" t="str">
        <f t="shared" ca="1" si="1920"/>
        <v/>
      </c>
      <c r="EK496" s="12" t="str">
        <f t="shared" ca="1" si="1921"/>
        <v/>
      </c>
      <c r="EM496" t="str">
        <f t="shared" ca="1" si="1878"/>
        <v/>
      </c>
      <c r="EN496" s="12" t="str">
        <f t="shared" ca="1" si="1897"/>
        <v/>
      </c>
      <c r="EO496" s="12" t="str">
        <f t="shared" ca="1" si="1898"/>
        <v/>
      </c>
      <c r="EP496" s="12" t="str">
        <f t="shared" ca="1" si="1899"/>
        <v/>
      </c>
      <c r="EQ496" s="12" t="str">
        <f t="shared" ca="1" si="1922"/>
        <v/>
      </c>
      <c r="ER496" s="12" t="str">
        <f t="shared" ca="1" si="1923"/>
        <v/>
      </c>
      <c r="EU496" t="str">
        <f t="shared" ca="1" si="1879"/>
        <v/>
      </c>
      <c r="EV496" s="12" t="str">
        <f t="shared" ca="1" si="1900"/>
        <v/>
      </c>
      <c r="EW496" s="12" t="str">
        <f t="shared" ca="1" si="1901"/>
        <v/>
      </c>
      <c r="EX496" s="12" t="str">
        <f t="shared" ca="1" si="1902"/>
        <v/>
      </c>
      <c r="EY496" s="12" t="str">
        <f t="shared" ca="1" si="1924"/>
        <v/>
      </c>
      <c r="EZ496" s="12" t="str">
        <f t="shared" ca="1" si="1925"/>
        <v/>
      </c>
    </row>
    <row r="497" spans="3:156" x14ac:dyDescent="0.2">
      <c r="D497" s="5">
        <f t="shared" si="1761"/>
        <v>53</v>
      </c>
      <c r="E497" t="b">
        <f t="shared" si="1703"/>
        <v>0</v>
      </c>
      <c r="G497" t="str">
        <f t="shared" ca="1" si="1836"/>
        <v/>
      </c>
      <c r="H497" s="12" t="str">
        <f t="shared" ca="1" si="1837"/>
        <v/>
      </c>
      <c r="I497" s="12" t="str">
        <f t="shared" ca="1" si="1838"/>
        <v/>
      </c>
      <c r="J497" s="12" t="str">
        <f t="shared" ca="1" si="1839"/>
        <v/>
      </c>
      <c r="K497" s="12" t="str">
        <f t="shared" ca="1" si="1840"/>
        <v/>
      </c>
      <c r="L497" s="12" t="str">
        <f t="shared" ca="1" si="1841"/>
        <v/>
      </c>
      <c r="N497" t="str">
        <f t="shared" ca="1" si="1704"/>
        <v/>
      </c>
      <c r="O497" s="12" t="str">
        <f t="shared" ca="1" si="1842"/>
        <v/>
      </c>
      <c r="P497" s="12" t="str">
        <f t="shared" ca="1" si="1843"/>
        <v/>
      </c>
      <c r="Q497" s="12" t="str">
        <f t="shared" ca="1" si="1844"/>
        <v/>
      </c>
      <c r="R497" s="12" t="str">
        <f t="shared" ca="1" si="1845"/>
        <v/>
      </c>
      <c r="S497" s="12" t="str">
        <f t="shared" ca="1" si="1846"/>
        <v/>
      </c>
      <c r="U497" t="str">
        <f t="shared" ca="1" si="1705"/>
        <v/>
      </c>
      <c r="V497" s="12" t="str">
        <f t="shared" ca="1" si="1830"/>
        <v/>
      </c>
      <c r="W497" s="12" t="str">
        <f t="shared" ca="1" si="1831"/>
        <v/>
      </c>
      <c r="X497" s="12" t="str">
        <f t="shared" ca="1" si="1832"/>
        <v/>
      </c>
      <c r="Y497" s="12" t="str">
        <f t="shared" ca="1" si="1833"/>
        <v/>
      </c>
      <c r="Z497" s="12" t="str">
        <f t="shared" ca="1" si="1834"/>
        <v/>
      </c>
      <c r="AB497" t="str">
        <f t="shared" ca="1" si="1706"/>
        <v/>
      </c>
      <c r="AC497" s="12" t="str">
        <f t="shared" ca="1" si="1800"/>
        <v/>
      </c>
      <c r="AD497" s="12" t="str">
        <f t="shared" ca="1" si="1801"/>
        <v/>
      </c>
      <c r="AE497" s="12" t="str">
        <f t="shared" ca="1" si="1802"/>
        <v/>
      </c>
      <c r="AF497" s="12" t="str">
        <f t="shared" ca="1" si="1803"/>
        <v/>
      </c>
      <c r="AG497" s="12" t="str">
        <f t="shared" ca="1" si="1804"/>
        <v/>
      </c>
      <c r="AI497" t="str">
        <f t="shared" ca="1" si="1707"/>
        <v/>
      </c>
      <c r="AJ497" s="12" t="str">
        <f t="shared" ca="1" si="1805"/>
        <v/>
      </c>
      <c r="AK497" s="12" t="str">
        <f t="shared" ca="1" si="1806"/>
        <v/>
      </c>
      <c r="AL497" s="12" t="str">
        <f t="shared" ca="1" si="1807"/>
        <v/>
      </c>
      <c r="AM497" s="12" t="str">
        <f t="shared" ca="1" si="1808"/>
        <v/>
      </c>
      <c r="AN497" s="12" t="str">
        <f t="shared" ca="1" si="1809"/>
        <v/>
      </c>
      <c r="AP497" t="str">
        <f t="shared" ca="1" si="1709"/>
        <v/>
      </c>
      <c r="AQ497" s="12" t="str">
        <f t="shared" ca="1" si="1847"/>
        <v/>
      </c>
      <c r="AR497" s="12" t="str">
        <f t="shared" ca="1" si="1848"/>
        <v/>
      </c>
      <c r="AS497" s="12" t="str">
        <f t="shared" ca="1" si="1849"/>
        <v/>
      </c>
      <c r="AT497" s="12" t="str">
        <f t="shared" ca="1" si="1850"/>
        <v/>
      </c>
      <c r="AU497" s="12" t="str">
        <f t="shared" ca="1" si="1851"/>
        <v/>
      </c>
      <c r="AV497" s="12"/>
      <c r="AX497" t="str">
        <f t="shared" ca="1" si="1710"/>
        <v/>
      </c>
      <c r="AY497" s="12" t="str">
        <f t="shared" ca="1" si="1852"/>
        <v/>
      </c>
      <c r="AZ497" s="12" t="str">
        <f t="shared" ca="1" si="1853"/>
        <v/>
      </c>
      <c r="BA497" s="12" t="str">
        <f t="shared" ca="1" si="1854"/>
        <v/>
      </c>
      <c r="BB497" s="12" t="str">
        <f t="shared" ca="1" si="1855"/>
        <v/>
      </c>
      <c r="BC497" s="12" t="str">
        <f t="shared" ca="1" si="1856"/>
        <v/>
      </c>
      <c r="BE497" t="str">
        <f t="shared" ca="1" si="1711"/>
        <v/>
      </c>
      <c r="BF497" s="12" t="str">
        <f t="shared" ca="1" si="1857"/>
        <v/>
      </c>
      <c r="BG497" s="12" t="str">
        <f t="shared" ca="1" si="1858"/>
        <v/>
      </c>
      <c r="BH497" s="12" t="str">
        <f t="shared" ca="1" si="1859"/>
        <v/>
      </c>
      <c r="BI497" s="12" t="str">
        <f t="shared" ca="1" si="1860"/>
        <v/>
      </c>
      <c r="BJ497" s="12" t="str">
        <f t="shared" ca="1" si="1861"/>
        <v/>
      </c>
      <c r="BL497" t="str">
        <f t="shared" ca="1" si="1712"/>
        <v/>
      </c>
      <c r="BM497" s="12" t="str">
        <f t="shared" ca="1" si="1862"/>
        <v/>
      </c>
      <c r="BN497" s="12" t="str">
        <f t="shared" ca="1" si="1863"/>
        <v/>
      </c>
      <c r="BO497" s="12" t="str">
        <f t="shared" ca="1" si="1864"/>
        <v/>
      </c>
      <c r="BP497" s="12" t="str">
        <f t="shared" ca="1" si="1865"/>
        <v/>
      </c>
      <c r="BQ497" s="12" t="str">
        <f t="shared" ca="1" si="1866"/>
        <v/>
      </c>
      <c r="BS497" t="str">
        <f t="shared" ca="1" si="1713"/>
        <v/>
      </c>
      <c r="BT497" s="12" t="str">
        <f t="shared" ca="1" si="1867"/>
        <v/>
      </c>
      <c r="BU497" s="12" t="str">
        <f t="shared" ca="1" si="1868"/>
        <v/>
      </c>
      <c r="BV497" s="12" t="str">
        <f t="shared" ca="1" si="1869"/>
        <v/>
      </c>
      <c r="BW497" s="12" t="str">
        <f t="shared" ca="1" si="1870"/>
        <v/>
      </c>
      <c r="BX497" s="12" t="str">
        <f t="shared" ca="1" si="1871"/>
        <v/>
      </c>
      <c r="BZ497" t="str">
        <f t="shared" ca="1" si="1714"/>
        <v/>
      </c>
      <c r="CA497" s="12" t="str">
        <f t="shared" ca="1" si="1872"/>
        <v/>
      </c>
      <c r="CB497" s="12" t="str">
        <f t="shared" ca="1" si="1873"/>
        <v/>
      </c>
      <c r="CC497" s="12" t="str">
        <f t="shared" ca="1" si="1874"/>
        <v/>
      </c>
      <c r="CD497" s="12" t="str">
        <f t="shared" ca="1" si="1875"/>
        <v/>
      </c>
      <c r="CE497" s="12" t="str">
        <f t="shared" ca="1" si="1876"/>
        <v/>
      </c>
      <c r="CH497" t="str">
        <f t="shared" ca="1" si="1767"/>
        <v/>
      </c>
      <c r="CI497" s="12" t="str">
        <f t="shared" ca="1" si="1926"/>
        <v/>
      </c>
      <c r="CJ497" s="12" t="str">
        <f t="shared" ca="1" si="1927"/>
        <v/>
      </c>
      <c r="CK497" s="12" t="str">
        <f t="shared" ca="1" si="1928"/>
        <v/>
      </c>
      <c r="CL497" s="12" t="str">
        <f t="shared" ca="1" si="1906"/>
        <v/>
      </c>
      <c r="CM497" s="12" t="str">
        <f t="shared" ca="1" si="1907"/>
        <v/>
      </c>
      <c r="CO497" t="str">
        <f t="shared" ca="1" si="1768"/>
        <v/>
      </c>
      <c r="CP497" s="12" t="str">
        <f t="shared" ca="1" si="1880"/>
        <v/>
      </c>
      <c r="CQ497" s="12" t="str">
        <f t="shared" ca="1" si="1881"/>
        <v/>
      </c>
      <c r="CR497" s="12" t="str">
        <f t="shared" ca="1" si="1882"/>
        <v/>
      </c>
      <c r="CS497" s="12" t="str">
        <f t="shared" ca="1" si="1908"/>
        <v/>
      </c>
      <c r="CT497" s="12" t="str">
        <f t="shared" ca="1" si="1909"/>
        <v/>
      </c>
      <c r="CV497" t="str">
        <f t="shared" ca="1" si="1797"/>
        <v/>
      </c>
      <c r="CW497" s="12" t="str">
        <f t="shared" ca="1" si="1903"/>
        <v/>
      </c>
      <c r="CX497" s="12" t="str">
        <f t="shared" ca="1" si="1904"/>
        <v/>
      </c>
      <c r="CY497" s="12" t="str">
        <f t="shared" ca="1" si="1905"/>
        <v/>
      </c>
      <c r="CZ497" s="12" t="str">
        <f t="shared" ca="1" si="1910"/>
        <v/>
      </c>
      <c r="DA497" s="12" t="str">
        <f t="shared" ca="1" si="1911"/>
        <v/>
      </c>
      <c r="DC497" t="str">
        <f t="shared" ca="1" si="1771"/>
        <v/>
      </c>
      <c r="DD497" s="12" t="str">
        <f t="shared" ca="1" si="1883"/>
        <v/>
      </c>
      <c r="DE497" s="12" t="str">
        <f t="shared" ca="1" si="1884"/>
        <v/>
      </c>
      <c r="DF497" s="12" t="str">
        <f t="shared" ca="1" si="1885"/>
        <v/>
      </c>
      <c r="DG497" s="12" t="str">
        <f t="shared" ca="1" si="1912"/>
        <v/>
      </c>
      <c r="DH497" s="12" t="str">
        <f t="shared" ca="1" si="1913"/>
        <v/>
      </c>
      <c r="DJ497" t="str">
        <f t="shared" ca="1" si="1774"/>
        <v/>
      </c>
      <c r="DK497" s="12" t="str">
        <f t="shared" ca="1" si="1886"/>
        <v/>
      </c>
      <c r="DL497" s="12" t="str">
        <f t="shared" ca="1" si="1887"/>
        <v/>
      </c>
      <c r="DM497" s="12" t="str">
        <f t="shared" ca="1" si="1888"/>
        <v/>
      </c>
      <c r="DN497" s="12" t="str">
        <f t="shared" ca="1" si="1914"/>
        <v/>
      </c>
      <c r="DO497" s="12" t="str">
        <f t="shared" ca="1" si="1915"/>
        <v/>
      </c>
      <c r="DQ497" t="str">
        <f t="shared" ca="1" si="1777"/>
        <v/>
      </c>
      <c r="DR497" s="12" t="str">
        <f t="shared" ca="1" si="1835"/>
        <v/>
      </c>
      <c r="DS497" s="12" t="str">
        <f t="shared" ca="1" si="1889"/>
        <v/>
      </c>
      <c r="DT497" s="12" t="str">
        <f t="shared" ca="1" si="1890"/>
        <v/>
      </c>
      <c r="DU497" s="12" t="str">
        <f t="shared" ca="1" si="1916"/>
        <v/>
      </c>
      <c r="DV497" s="12" t="str">
        <f t="shared" ca="1" si="1917"/>
        <v/>
      </c>
      <c r="DX497" t="str">
        <f t="shared" ca="1" si="1780"/>
        <v/>
      </c>
      <c r="DY497" s="12" t="str">
        <f t="shared" ca="1" si="1891"/>
        <v/>
      </c>
      <c r="DZ497" s="12" t="str">
        <f t="shared" ca="1" si="1892"/>
        <v/>
      </c>
      <c r="EA497" s="12" t="str">
        <f t="shared" ca="1" si="1893"/>
        <v/>
      </c>
      <c r="EB497" s="12" t="str">
        <f t="shared" ca="1" si="1918"/>
        <v/>
      </c>
      <c r="EC497" s="12" t="str">
        <f t="shared" ca="1" si="1919"/>
        <v/>
      </c>
      <c r="EF497" t="str">
        <f t="shared" ca="1" si="1877"/>
        <v/>
      </c>
      <c r="EG497" s="12" t="str">
        <f t="shared" ca="1" si="1894"/>
        <v/>
      </c>
      <c r="EH497" s="12" t="str">
        <f t="shared" ca="1" si="1895"/>
        <v/>
      </c>
      <c r="EI497" s="12" t="str">
        <f t="shared" ca="1" si="1896"/>
        <v/>
      </c>
      <c r="EJ497" s="12" t="str">
        <f t="shared" ca="1" si="1920"/>
        <v/>
      </c>
      <c r="EK497" s="12" t="str">
        <f t="shared" ca="1" si="1921"/>
        <v/>
      </c>
      <c r="EM497" t="str">
        <f t="shared" ca="1" si="1878"/>
        <v/>
      </c>
      <c r="EN497" s="12" t="str">
        <f t="shared" ca="1" si="1897"/>
        <v/>
      </c>
      <c r="EO497" s="12" t="str">
        <f t="shared" ca="1" si="1898"/>
        <v/>
      </c>
      <c r="EP497" s="12" t="str">
        <f t="shared" ca="1" si="1899"/>
        <v/>
      </c>
      <c r="EQ497" s="12" t="str">
        <f t="shared" ca="1" si="1922"/>
        <v/>
      </c>
      <c r="ER497" s="12" t="str">
        <f t="shared" ca="1" si="1923"/>
        <v/>
      </c>
      <c r="EU497" t="str">
        <f t="shared" ca="1" si="1879"/>
        <v/>
      </c>
      <c r="EV497" s="12" t="str">
        <f t="shared" ca="1" si="1900"/>
        <v/>
      </c>
      <c r="EW497" s="12" t="str">
        <f t="shared" ca="1" si="1901"/>
        <v/>
      </c>
      <c r="EX497" s="12" t="str">
        <f t="shared" ca="1" si="1902"/>
        <v/>
      </c>
      <c r="EY497" s="12" t="str">
        <f t="shared" ca="1" si="1924"/>
        <v/>
      </c>
      <c r="EZ497" s="12" t="str">
        <f t="shared" ca="1" si="1925"/>
        <v/>
      </c>
    </row>
    <row r="498" spans="3:156" x14ac:dyDescent="0.2">
      <c r="D498" s="5">
        <f t="shared" si="1761"/>
        <v>54</v>
      </c>
      <c r="E498" t="b">
        <f t="shared" si="1703"/>
        <v>0</v>
      </c>
      <c r="G498" t="str">
        <f t="shared" ca="1" si="1836"/>
        <v/>
      </c>
      <c r="H498" s="12" t="str">
        <f t="shared" ca="1" si="1837"/>
        <v/>
      </c>
      <c r="I498" s="12" t="str">
        <f t="shared" ca="1" si="1838"/>
        <v/>
      </c>
      <c r="J498" s="12" t="str">
        <f t="shared" ca="1" si="1839"/>
        <v/>
      </c>
      <c r="K498" s="12" t="str">
        <f t="shared" ca="1" si="1840"/>
        <v/>
      </c>
      <c r="L498" s="12" t="str">
        <f t="shared" ca="1" si="1841"/>
        <v/>
      </c>
      <c r="N498" t="str">
        <f t="shared" ca="1" si="1704"/>
        <v/>
      </c>
      <c r="O498" s="12" t="str">
        <f t="shared" ca="1" si="1842"/>
        <v/>
      </c>
      <c r="P498" s="12" t="str">
        <f t="shared" ca="1" si="1843"/>
        <v/>
      </c>
      <c r="Q498" s="12" t="str">
        <f t="shared" ca="1" si="1844"/>
        <v/>
      </c>
      <c r="R498" s="12" t="str">
        <f t="shared" ca="1" si="1845"/>
        <v/>
      </c>
      <c r="S498" s="12" t="str">
        <f t="shared" ca="1" si="1846"/>
        <v/>
      </c>
      <c r="U498" t="str">
        <f t="shared" ca="1" si="1705"/>
        <v/>
      </c>
      <c r="V498" s="12" t="str">
        <f t="shared" ca="1" si="1830"/>
        <v/>
      </c>
      <c r="W498" s="12" t="str">
        <f t="shared" ca="1" si="1831"/>
        <v/>
      </c>
      <c r="X498" s="12" t="str">
        <f t="shared" ca="1" si="1832"/>
        <v/>
      </c>
      <c r="Y498" s="12" t="str">
        <f t="shared" ca="1" si="1833"/>
        <v/>
      </c>
      <c r="Z498" s="12" t="str">
        <f t="shared" ca="1" si="1834"/>
        <v/>
      </c>
      <c r="AB498" t="str">
        <f t="shared" ca="1" si="1706"/>
        <v/>
      </c>
      <c r="AC498" s="12" t="str">
        <f t="shared" ca="1" si="1800"/>
        <v/>
      </c>
      <c r="AD498" s="12" t="str">
        <f t="shared" ca="1" si="1801"/>
        <v/>
      </c>
      <c r="AE498" s="12" t="str">
        <f t="shared" ca="1" si="1802"/>
        <v/>
      </c>
      <c r="AF498" s="12" t="str">
        <f t="shared" ca="1" si="1803"/>
        <v/>
      </c>
      <c r="AG498" s="12" t="str">
        <f t="shared" ca="1" si="1804"/>
        <v/>
      </c>
      <c r="AI498" t="str">
        <f t="shared" ca="1" si="1707"/>
        <v/>
      </c>
      <c r="AJ498" s="12" t="str">
        <f t="shared" ca="1" si="1805"/>
        <v/>
      </c>
      <c r="AK498" s="12" t="str">
        <f t="shared" ca="1" si="1806"/>
        <v/>
      </c>
      <c r="AL498" s="12" t="str">
        <f t="shared" ca="1" si="1807"/>
        <v/>
      </c>
      <c r="AM498" s="12" t="str">
        <f t="shared" ca="1" si="1808"/>
        <v/>
      </c>
      <c r="AN498" s="12" t="str">
        <f t="shared" ca="1" si="1809"/>
        <v/>
      </c>
      <c r="AP498" t="str">
        <f t="shared" ca="1" si="1709"/>
        <v/>
      </c>
      <c r="AQ498" s="12" t="str">
        <f t="shared" ca="1" si="1847"/>
        <v/>
      </c>
      <c r="AR498" s="12" t="str">
        <f t="shared" ca="1" si="1848"/>
        <v/>
      </c>
      <c r="AS498" s="12" t="str">
        <f t="shared" ca="1" si="1849"/>
        <v/>
      </c>
      <c r="AT498" s="12" t="str">
        <f t="shared" ca="1" si="1850"/>
        <v/>
      </c>
      <c r="AU498" s="12" t="str">
        <f t="shared" ca="1" si="1851"/>
        <v/>
      </c>
      <c r="AV498" s="12"/>
      <c r="AX498" t="str">
        <f t="shared" ca="1" si="1710"/>
        <v/>
      </c>
      <c r="AY498" s="12" t="str">
        <f t="shared" ca="1" si="1852"/>
        <v/>
      </c>
      <c r="AZ498" s="12" t="str">
        <f t="shared" ca="1" si="1853"/>
        <v/>
      </c>
      <c r="BA498" s="12" t="str">
        <f t="shared" ca="1" si="1854"/>
        <v/>
      </c>
      <c r="BB498" s="12" t="str">
        <f t="shared" ca="1" si="1855"/>
        <v/>
      </c>
      <c r="BC498" s="12" t="str">
        <f t="shared" ca="1" si="1856"/>
        <v/>
      </c>
      <c r="BE498" t="str">
        <f t="shared" ca="1" si="1711"/>
        <v/>
      </c>
      <c r="BF498" s="12" t="str">
        <f t="shared" ca="1" si="1857"/>
        <v/>
      </c>
      <c r="BG498" s="12" t="str">
        <f t="shared" ca="1" si="1858"/>
        <v/>
      </c>
      <c r="BH498" s="12" t="str">
        <f t="shared" ca="1" si="1859"/>
        <v/>
      </c>
      <c r="BI498" s="12" t="str">
        <f t="shared" ca="1" si="1860"/>
        <v/>
      </c>
      <c r="BJ498" s="12" t="str">
        <f t="shared" ca="1" si="1861"/>
        <v/>
      </c>
      <c r="BL498" t="str">
        <f t="shared" ca="1" si="1712"/>
        <v/>
      </c>
      <c r="BM498" s="12" t="str">
        <f t="shared" ca="1" si="1862"/>
        <v/>
      </c>
      <c r="BN498" s="12" t="str">
        <f t="shared" ca="1" si="1863"/>
        <v/>
      </c>
      <c r="BO498" s="12" t="str">
        <f t="shared" ca="1" si="1864"/>
        <v/>
      </c>
      <c r="BP498" s="12" t="str">
        <f t="shared" ca="1" si="1865"/>
        <v/>
      </c>
      <c r="BQ498" s="12" t="str">
        <f t="shared" ca="1" si="1866"/>
        <v/>
      </c>
      <c r="BS498" t="str">
        <f t="shared" ca="1" si="1713"/>
        <v/>
      </c>
      <c r="BT498" s="12" t="str">
        <f t="shared" ca="1" si="1867"/>
        <v/>
      </c>
      <c r="BU498" s="12" t="str">
        <f t="shared" ca="1" si="1868"/>
        <v/>
      </c>
      <c r="BV498" s="12" t="str">
        <f t="shared" ca="1" si="1869"/>
        <v/>
      </c>
      <c r="BW498" s="12" t="str">
        <f t="shared" ca="1" si="1870"/>
        <v/>
      </c>
      <c r="BX498" s="12" t="str">
        <f t="shared" ca="1" si="1871"/>
        <v/>
      </c>
      <c r="BZ498" t="str">
        <f t="shared" ca="1" si="1714"/>
        <v/>
      </c>
      <c r="CA498" s="12" t="str">
        <f t="shared" ca="1" si="1872"/>
        <v/>
      </c>
      <c r="CB498" s="12" t="str">
        <f t="shared" ca="1" si="1873"/>
        <v/>
      </c>
      <c r="CC498" s="12" t="str">
        <f t="shared" ca="1" si="1874"/>
        <v/>
      </c>
      <c r="CD498" s="12" t="str">
        <f t="shared" ca="1" si="1875"/>
        <v/>
      </c>
      <c r="CE498" s="12" t="str">
        <f t="shared" ca="1" si="1876"/>
        <v/>
      </c>
      <c r="CH498" t="str">
        <f t="shared" ca="1" si="1767"/>
        <v/>
      </c>
      <c r="CI498" s="12" t="str">
        <f t="shared" ca="1" si="1926"/>
        <v/>
      </c>
      <c r="CJ498" s="12" t="str">
        <f t="shared" ca="1" si="1927"/>
        <v/>
      </c>
      <c r="CK498" s="12" t="str">
        <f t="shared" ca="1" si="1928"/>
        <v/>
      </c>
      <c r="CL498" s="12" t="str">
        <f t="shared" ca="1" si="1906"/>
        <v/>
      </c>
      <c r="CM498" s="12" t="str">
        <f t="shared" ca="1" si="1907"/>
        <v/>
      </c>
      <c r="CO498" t="str">
        <f t="shared" ca="1" si="1768"/>
        <v/>
      </c>
      <c r="CP498" s="12" t="str">
        <f t="shared" ca="1" si="1880"/>
        <v/>
      </c>
      <c r="CQ498" s="12" t="str">
        <f t="shared" ca="1" si="1881"/>
        <v/>
      </c>
      <c r="CR498" s="12" t="str">
        <f t="shared" ca="1" si="1882"/>
        <v/>
      </c>
      <c r="CS498" s="12" t="str">
        <f t="shared" ca="1" si="1908"/>
        <v/>
      </c>
      <c r="CT498" s="12" t="str">
        <f t="shared" ca="1" si="1909"/>
        <v/>
      </c>
      <c r="CV498" t="str">
        <f t="shared" ca="1" si="1797"/>
        <v/>
      </c>
      <c r="CW498" s="12" t="str">
        <f t="shared" ca="1" si="1903"/>
        <v/>
      </c>
      <c r="CX498" s="12" t="str">
        <f t="shared" ca="1" si="1904"/>
        <v/>
      </c>
      <c r="CY498" s="12" t="str">
        <f t="shared" ca="1" si="1905"/>
        <v/>
      </c>
      <c r="CZ498" s="12" t="str">
        <f t="shared" ca="1" si="1910"/>
        <v/>
      </c>
      <c r="DA498" s="12" t="str">
        <f t="shared" ca="1" si="1911"/>
        <v/>
      </c>
      <c r="DC498" t="str">
        <f t="shared" ca="1" si="1771"/>
        <v/>
      </c>
      <c r="DD498" s="12" t="str">
        <f t="shared" ca="1" si="1883"/>
        <v/>
      </c>
      <c r="DE498" s="12" t="str">
        <f t="shared" ca="1" si="1884"/>
        <v/>
      </c>
      <c r="DF498" s="12" t="str">
        <f t="shared" ca="1" si="1885"/>
        <v/>
      </c>
      <c r="DG498" s="12" t="str">
        <f t="shared" ca="1" si="1912"/>
        <v/>
      </c>
      <c r="DH498" s="12" t="str">
        <f t="shared" ca="1" si="1913"/>
        <v/>
      </c>
      <c r="DJ498" t="str">
        <f t="shared" ca="1" si="1774"/>
        <v/>
      </c>
      <c r="DK498" s="12" t="str">
        <f t="shared" ca="1" si="1886"/>
        <v/>
      </c>
      <c r="DL498" s="12" t="str">
        <f t="shared" ca="1" si="1887"/>
        <v/>
      </c>
      <c r="DM498" s="12" t="str">
        <f t="shared" ca="1" si="1888"/>
        <v/>
      </c>
      <c r="DN498" s="12" t="str">
        <f t="shared" ca="1" si="1914"/>
        <v/>
      </c>
      <c r="DO498" s="12" t="str">
        <f t="shared" ca="1" si="1915"/>
        <v/>
      </c>
      <c r="DQ498" t="str">
        <f t="shared" ca="1" si="1777"/>
        <v/>
      </c>
      <c r="DR498" s="12" t="str">
        <f t="shared" ca="1" si="1835"/>
        <v/>
      </c>
      <c r="DS498" s="12" t="str">
        <f t="shared" ca="1" si="1889"/>
        <v/>
      </c>
      <c r="DT498" s="12" t="str">
        <f t="shared" ca="1" si="1890"/>
        <v/>
      </c>
      <c r="DU498" s="12" t="str">
        <f t="shared" ca="1" si="1916"/>
        <v/>
      </c>
      <c r="DV498" s="12" t="str">
        <f t="shared" ca="1" si="1917"/>
        <v/>
      </c>
      <c r="DX498" t="str">
        <f t="shared" ca="1" si="1780"/>
        <v/>
      </c>
      <c r="DY498" s="12" t="str">
        <f t="shared" ca="1" si="1891"/>
        <v/>
      </c>
      <c r="DZ498" s="12" t="str">
        <f t="shared" ca="1" si="1892"/>
        <v/>
      </c>
      <c r="EA498" s="12" t="str">
        <f t="shared" ca="1" si="1893"/>
        <v/>
      </c>
      <c r="EB498" s="12" t="str">
        <f t="shared" ca="1" si="1918"/>
        <v/>
      </c>
      <c r="EC498" s="12" t="str">
        <f t="shared" ca="1" si="1919"/>
        <v/>
      </c>
      <c r="EF498" t="str">
        <f t="shared" ca="1" si="1877"/>
        <v/>
      </c>
      <c r="EG498" s="12" t="str">
        <f t="shared" ca="1" si="1894"/>
        <v/>
      </c>
      <c r="EH498" s="12" t="str">
        <f t="shared" ca="1" si="1895"/>
        <v/>
      </c>
      <c r="EI498" s="12" t="str">
        <f t="shared" ca="1" si="1896"/>
        <v/>
      </c>
      <c r="EJ498" s="12" t="str">
        <f t="shared" ca="1" si="1920"/>
        <v/>
      </c>
      <c r="EK498" s="12" t="str">
        <f t="shared" ca="1" si="1921"/>
        <v/>
      </c>
      <c r="EM498" t="str">
        <f t="shared" ca="1" si="1878"/>
        <v/>
      </c>
      <c r="EN498" s="12" t="str">
        <f t="shared" ca="1" si="1897"/>
        <v/>
      </c>
      <c r="EO498" s="12" t="str">
        <f t="shared" ca="1" si="1898"/>
        <v/>
      </c>
      <c r="EP498" s="12" t="str">
        <f t="shared" ca="1" si="1899"/>
        <v/>
      </c>
      <c r="EQ498" s="12" t="str">
        <f t="shared" ca="1" si="1922"/>
        <v/>
      </c>
      <c r="ER498" s="12" t="str">
        <f t="shared" ca="1" si="1923"/>
        <v/>
      </c>
      <c r="EU498" t="str">
        <f t="shared" ca="1" si="1879"/>
        <v/>
      </c>
      <c r="EV498" s="12" t="str">
        <f t="shared" ca="1" si="1900"/>
        <v/>
      </c>
      <c r="EW498" s="12" t="str">
        <f t="shared" ca="1" si="1901"/>
        <v/>
      </c>
      <c r="EX498" s="12" t="str">
        <f t="shared" ca="1" si="1902"/>
        <v/>
      </c>
      <c r="EY498" s="12" t="str">
        <f t="shared" ca="1" si="1924"/>
        <v/>
      </c>
      <c r="EZ498" s="12" t="str">
        <f t="shared" ca="1" si="1925"/>
        <v/>
      </c>
    </row>
    <row r="499" spans="3:156" x14ac:dyDescent="0.2">
      <c r="D499" s="5">
        <f t="shared" si="1761"/>
        <v>55</v>
      </c>
      <c r="E499" t="b">
        <f t="shared" si="1703"/>
        <v>0</v>
      </c>
      <c r="G499" t="str">
        <f t="shared" ca="1" si="1836"/>
        <v/>
      </c>
      <c r="H499" s="12" t="str">
        <f t="shared" ca="1" si="1837"/>
        <v/>
      </c>
      <c r="I499" s="12" t="str">
        <f t="shared" ca="1" si="1838"/>
        <v/>
      </c>
      <c r="J499" s="12" t="str">
        <f t="shared" ca="1" si="1839"/>
        <v/>
      </c>
      <c r="K499" s="12" t="str">
        <f t="shared" ca="1" si="1840"/>
        <v/>
      </c>
      <c r="L499" s="12" t="str">
        <f t="shared" ca="1" si="1841"/>
        <v/>
      </c>
      <c r="N499" t="str">
        <f t="shared" ca="1" si="1704"/>
        <v/>
      </c>
      <c r="O499" s="12" t="str">
        <f t="shared" ca="1" si="1842"/>
        <v/>
      </c>
      <c r="P499" s="12" t="str">
        <f t="shared" ca="1" si="1843"/>
        <v/>
      </c>
      <c r="Q499" s="12" t="str">
        <f t="shared" ca="1" si="1844"/>
        <v/>
      </c>
      <c r="R499" s="12" t="str">
        <f t="shared" ca="1" si="1845"/>
        <v/>
      </c>
      <c r="S499" s="12" t="str">
        <f t="shared" ca="1" si="1846"/>
        <v/>
      </c>
      <c r="U499" t="str">
        <f t="shared" ca="1" si="1705"/>
        <v/>
      </c>
      <c r="V499" s="12" t="str">
        <f t="shared" ca="1" si="1830"/>
        <v/>
      </c>
      <c r="W499" s="12" t="str">
        <f t="shared" ca="1" si="1831"/>
        <v/>
      </c>
      <c r="X499" s="12" t="str">
        <f t="shared" ca="1" si="1832"/>
        <v/>
      </c>
      <c r="Y499" s="12" t="str">
        <f t="shared" ca="1" si="1833"/>
        <v/>
      </c>
      <c r="Z499" s="12" t="str">
        <f t="shared" ca="1" si="1834"/>
        <v/>
      </c>
      <c r="AB499" t="str">
        <f t="shared" ca="1" si="1706"/>
        <v/>
      </c>
      <c r="AC499" s="12" t="str">
        <f t="shared" ca="1" si="1800"/>
        <v/>
      </c>
      <c r="AD499" s="12" t="str">
        <f t="shared" ca="1" si="1801"/>
        <v/>
      </c>
      <c r="AE499" s="12" t="str">
        <f t="shared" ca="1" si="1802"/>
        <v/>
      </c>
      <c r="AF499" s="12" t="str">
        <f t="shared" ca="1" si="1803"/>
        <v/>
      </c>
      <c r="AG499" s="12" t="str">
        <f t="shared" ca="1" si="1804"/>
        <v/>
      </c>
      <c r="AI499" t="str">
        <f t="shared" ca="1" si="1707"/>
        <v/>
      </c>
      <c r="AJ499" s="12" t="str">
        <f t="shared" ca="1" si="1805"/>
        <v/>
      </c>
      <c r="AK499" s="12" t="str">
        <f t="shared" ca="1" si="1806"/>
        <v/>
      </c>
      <c r="AL499" s="12" t="str">
        <f t="shared" ca="1" si="1807"/>
        <v/>
      </c>
      <c r="AM499" s="12" t="str">
        <f t="shared" ca="1" si="1808"/>
        <v/>
      </c>
      <c r="AN499" s="12" t="str">
        <f t="shared" ca="1" si="1809"/>
        <v/>
      </c>
      <c r="AP499" t="str">
        <f t="shared" ca="1" si="1709"/>
        <v/>
      </c>
      <c r="AQ499" s="12" t="str">
        <f t="shared" ca="1" si="1847"/>
        <v/>
      </c>
      <c r="AR499" s="12" t="str">
        <f t="shared" ca="1" si="1848"/>
        <v/>
      </c>
      <c r="AS499" s="12" t="str">
        <f t="shared" ca="1" si="1849"/>
        <v/>
      </c>
      <c r="AT499" s="12" t="str">
        <f t="shared" ca="1" si="1850"/>
        <v/>
      </c>
      <c r="AU499" s="12" t="str">
        <f t="shared" ca="1" si="1851"/>
        <v/>
      </c>
      <c r="AV499" s="12"/>
      <c r="AX499" t="str">
        <f t="shared" ca="1" si="1710"/>
        <v/>
      </c>
      <c r="AY499" s="12" t="str">
        <f t="shared" ca="1" si="1852"/>
        <v/>
      </c>
      <c r="AZ499" s="12" t="str">
        <f t="shared" ca="1" si="1853"/>
        <v/>
      </c>
      <c r="BA499" s="12" t="str">
        <f t="shared" ca="1" si="1854"/>
        <v/>
      </c>
      <c r="BB499" s="12" t="str">
        <f t="shared" ca="1" si="1855"/>
        <v/>
      </c>
      <c r="BC499" s="12" t="str">
        <f t="shared" ca="1" si="1856"/>
        <v/>
      </c>
      <c r="BE499" t="str">
        <f t="shared" ca="1" si="1711"/>
        <v/>
      </c>
      <c r="BF499" s="12" t="str">
        <f t="shared" ca="1" si="1857"/>
        <v/>
      </c>
      <c r="BG499" s="12" t="str">
        <f t="shared" ca="1" si="1858"/>
        <v/>
      </c>
      <c r="BH499" s="12" t="str">
        <f t="shared" ca="1" si="1859"/>
        <v/>
      </c>
      <c r="BI499" s="12" t="str">
        <f t="shared" ca="1" si="1860"/>
        <v/>
      </c>
      <c r="BJ499" s="12" t="str">
        <f t="shared" ca="1" si="1861"/>
        <v/>
      </c>
      <c r="BL499" t="str">
        <f t="shared" ca="1" si="1712"/>
        <v/>
      </c>
      <c r="BM499" s="12" t="str">
        <f t="shared" ca="1" si="1862"/>
        <v/>
      </c>
      <c r="BN499" s="12" t="str">
        <f t="shared" ca="1" si="1863"/>
        <v/>
      </c>
      <c r="BO499" s="12" t="str">
        <f t="shared" ca="1" si="1864"/>
        <v/>
      </c>
      <c r="BP499" s="12" t="str">
        <f t="shared" ca="1" si="1865"/>
        <v/>
      </c>
      <c r="BQ499" s="12" t="str">
        <f t="shared" ca="1" si="1866"/>
        <v/>
      </c>
      <c r="BS499" t="str">
        <f t="shared" ca="1" si="1713"/>
        <v/>
      </c>
      <c r="BT499" s="12" t="str">
        <f t="shared" ca="1" si="1867"/>
        <v/>
      </c>
      <c r="BU499" s="12" t="str">
        <f t="shared" ca="1" si="1868"/>
        <v/>
      </c>
      <c r="BV499" s="12" t="str">
        <f t="shared" ca="1" si="1869"/>
        <v/>
      </c>
      <c r="BW499" s="12" t="str">
        <f t="shared" ca="1" si="1870"/>
        <v/>
      </c>
      <c r="BX499" s="12" t="str">
        <f t="shared" ca="1" si="1871"/>
        <v/>
      </c>
      <c r="BZ499" t="str">
        <f t="shared" ca="1" si="1714"/>
        <v/>
      </c>
      <c r="CA499" s="12" t="str">
        <f t="shared" ca="1" si="1872"/>
        <v/>
      </c>
      <c r="CB499" s="12" t="str">
        <f t="shared" ca="1" si="1873"/>
        <v/>
      </c>
      <c r="CC499" s="12" t="str">
        <f t="shared" ca="1" si="1874"/>
        <v/>
      </c>
      <c r="CD499" s="12" t="str">
        <f t="shared" ca="1" si="1875"/>
        <v/>
      </c>
      <c r="CE499" s="12" t="str">
        <f t="shared" ca="1" si="1876"/>
        <v/>
      </c>
      <c r="CH499" t="str">
        <f t="shared" ca="1" si="1767"/>
        <v/>
      </c>
      <c r="CI499" s="12" t="str">
        <f t="shared" ca="1" si="1926"/>
        <v/>
      </c>
      <c r="CJ499" s="12" t="str">
        <f t="shared" ca="1" si="1927"/>
        <v/>
      </c>
      <c r="CK499" s="12" t="str">
        <f t="shared" ca="1" si="1928"/>
        <v/>
      </c>
      <c r="CL499" s="12" t="str">
        <f t="shared" ca="1" si="1906"/>
        <v/>
      </c>
      <c r="CM499" s="12" t="str">
        <f t="shared" ca="1" si="1907"/>
        <v/>
      </c>
      <c r="CO499" t="str">
        <f t="shared" ca="1" si="1768"/>
        <v/>
      </c>
      <c r="CP499" s="12" t="str">
        <f t="shared" ca="1" si="1880"/>
        <v/>
      </c>
      <c r="CQ499" s="12" t="str">
        <f t="shared" ca="1" si="1881"/>
        <v/>
      </c>
      <c r="CR499" s="12" t="str">
        <f t="shared" ca="1" si="1882"/>
        <v/>
      </c>
      <c r="CS499" s="12" t="str">
        <f t="shared" ca="1" si="1908"/>
        <v/>
      </c>
      <c r="CT499" s="12" t="str">
        <f t="shared" ca="1" si="1909"/>
        <v/>
      </c>
      <c r="CV499" t="str">
        <f t="shared" ca="1" si="1797"/>
        <v/>
      </c>
      <c r="CW499" s="12" t="str">
        <f t="shared" ca="1" si="1903"/>
        <v/>
      </c>
      <c r="CX499" s="12" t="str">
        <f t="shared" ca="1" si="1904"/>
        <v/>
      </c>
      <c r="CY499" s="12" t="str">
        <f t="shared" ca="1" si="1905"/>
        <v/>
      </c>
      <c r="CZ499" s="12" t="str">
        <f t="shared" ca="1" si="1910"/>
        <v/>
      </c>
      <c r="DA499" s="12" t="str">
        <f t="shared" ca="1" si="1911"/>
        <v/>
      </c>
      <c r="DC499" t="str">
        <f t="shared" ca="1" si="1771"/>
        <v/>
      </c>
      <c r="DD499" s="12" t="str">
        <f t="shared" ca="1" si="1883"/>
        <v/>
      </c>
      <c r="DE499" s="12" t="str">
        <f t="shared" ca="1" si="1884"/>
        <v/>
      </c>
      <c r="DF499" s="12" t="str">
        <f t="shared" ca="1" si="1885"/>
        <v/>
      </c>
      <c r="DG499" s="12" t="str">
        <f t="shared" ca="1" si="1912"/>
        <v/>
      </c>
      <c r="DH499" s="12" t="str">
        <f t="shared" ca="1" si="1913"/>
        <v/>
      </c>
      <c r="DJ499" t="str">
        <f t="shared" ca="1" si="1774"/>
        <v/>
      </c>
      <c r="DK499" s="12" t="str">
        <f t="shared" ca="1" si="1886"/>
        <v/>
      </c>
      <c r="DL499" s="12" t="str">
        <f t="shared" ca="1" si="1887"/>
        <v/>
      </c>
      <c r="DM499" s="12" t="str">
        <f t="shared" ca="1" si="1888"/>
        <v/>
      </c>
      <c r="DN499" s="12" t="str">
        <f t="shared" ca="1" si="1914"/>
        <v/>
      </c>
      <c r="DO499" s="12" t="str">
        <f t="shared" ca="1" si="1915"/>
        <v/>
      </c>
      <c r="DQ499" t="str">
        <f t="shared" ca="1" si="1777"/>
        <v/>
      </c>
      <c r="DR499" s="12" t="str">
        <f t="shared" ca="1" si="1835"/>
        <v/>
      </c>
      <c r="DS499" s="12" t="str">
        <f t="shared" ca="1" si="1889"/>
        <v/>
      </c>
      <c r="DT499" s="12" t="str">
        <f t="shared" ca="1" si="1890"/>
        <v/>
      </c>
      <c r="DU499" s="12" t="str">
        <f t="shared" ca="1" si="1916"/>
        <v/>
      </c>
      <c r="DV499" s="12" t="str">
        <f t="shared" ca="1" si="1917"/>
        <v/>
      </c>
      <c r="DX499" t="str">
        <f t="shared" ca="1" si="1780"/>
        <v/>
      </c>
      <c r="DY499" s="12" t="str">
        <f t="shared" ca="1" si="1891"/>
        <v/>
      </c>
      <c r="DZ499" s="12" t="str">
        <f t="shared" ca="1" si="1892"/>
        <v/>
      </c>
      <c r="EA499" s="12" t="str">
        <f t="shared" ca="1" si="1893"/>
        <v/>
      </c>
      <c r="EB499" s="12" t="str">
        <f t="shared" ca="1" si="1918"/>
        <v/>
      </c>
      <c r="EC499" s="12" t="str">
        <f t="shared" ca="1" si="1919"/>
        <v/>
      </c>
      <c r="EF499" t="str">
        <f t="shared" ca="1" si="1877"/>
        <v/>
      </c>
      <c r="EG499" s="12" t="str">
        <f t="shared" ca="1" si="1894"/>
        <v/>
      </c>
      <c r="EH499" s="12" t="str">
        <f t="shared" ca="1" si="1895"/>
        <v/>
      </c>
      <c r="EI499" s="12" t="str">
        <f t="shared" ca="1" si="1896"/>
        <v/>
      </c>
      <c r="EJ499" s="12" t="str">
        <f t="shared" ca="1" si="1920"/>
        <v/>
      </c>
      <c r="EK499" s="12" t="str">
        <f t="shared" ca="1" si="1921"/>
        <v/>
      </c>
      <c r="EM499" t="str">
        <f t="shared" ca="1" si="1878"/>
        <v/>
      </c>
      <c r="EN499" s="12" t="str">
        <f t="shared" ca="1" si="1897"/>
        <v/>
      </c>
      <c r="EO499" s="12" t="str">
        <f t="shared" ca="1" si="1898"/>
        <v/>
      </c>
      <c r="EP499" s="12" t="str">
        <f t="shared" ca="1" si="1899"/>
        <v/>
      </c>
      <c r="EQ499" s="12" t="str">
        <f t="shared" ca="1" si="1922"/>
        <v/>
      </c>
      <c r="ER499" s="12" t="str">
        <f t="shared" ca="1" si="1923"/>
        <v/>
      </c>
      <c r="EU499" t="str">
        <f t="shared" ca="1" si="1879"/>
        <v/>
      </c>
      <c r="EV499" s="12" t="str">
        <f t="shared" ca="1" si="1900"/>
        <v/>
      </c>
      <c r="EW499" s="12" t="str">
        <f t="shared" ca="1" si="1901"/>
        <v/>
      </c>
      <c r="EX499" s="12" t="str">
        <f t="shared" ca="1" si="1902"/>
        <v/>
      </c>
      <c r="EY499" s="12" t="str">
        <f t="shared" ca="1" si="1924"/>
        <v/>
      </c>
      <c r="EZ499" s="12" t="str">
        <f t="shared" ca="1" si="1925"/>
        <v/>
      </c>
    </row>
    <row r="500" spans="3:156" x14ac:dyDescent="0.2">
      <c r="D500" s="5">
        <f t="shared" si="1761"/>
        <v>56</v>
      </c>
      <c r="E500" t="b">
        <f t="shared" si="1703"/>
        <v>0</v>
      </c>
      <c r="G500" t="str">
        <f t="shared" ca="1" si="1836"/>
        <v/>
      </c>
      <c r="H500" s="12" t="str">
        <f t="shared" ca="1" si="1837"/>
        <v/>
      </c>
      <c r="I500" s="12" t="str">
        <f t="shared" ca="1" si="1838"/>
        <v/>
      </c>
      <c r="J500" s="12" t="str">
        <f t="shared" ca="1" si="1839"/>
        <v/>
      </c>
      <c r="K500" s="12" t="str">
        <f t="shared" ca="1" si="1840"/>
        <v/>
      </c>
      <c r="L500" s="12" t="str">
        <f t="shared" ca="1" si="1841"/>
        <v/>
      </c>
      <c r="N500" t="str">
        <f t="shared" ca="1" si="1704"/>
        <v/>
      </c>
      <c r="O500" s="12" t="str">
        <f t="shared" ca="1" si="1842"/>
        <v/>
      </c>
      <c r="P500" s="12" t="str">
        <f t="shared" ca="1" si="1843"/>
        <v/>
      </c>
      <c r="Q500" s="12" t="str">
        <f t="shared" ca="1" si="1844"/>
        <v/>
      </c>
      <c r="R500" s="12" t="str">
        <f t="shared" ca="1" si="1845"/>
        <v/>
      </c>
      <c r="S500" s="12" t="str">
        <f t="shared" ca="1" si="1846"/>
        <v/>
      </c>
      <c r="U500" t="str">
        <f t="shared" ca="1" si="1705"/>
        <v/>
      </c>
      <c r="V500" s="12" t="str">
        <f t="shared" ca="1" si="1830"/>
        <v/>
      </c>
      <c r="W500" s="12" t="str">
        <f t="shared" ca="1" si="1831"/>
        <v/>
      </c>
      <c r="X500" s="12" t="str">
        <f t="shared" ca="1" si="1832"/>
        <v/>
      </c>
      <c r="Y500" s="12" t="str">
        <f t="shared" ca="1" si="1833"/>
        <v/>
      </c>
      <c r="Z500" s="12" t="str">
        <f t="shared" ca="1" si="1834"/>
        <v/>
      </c>
      <c r="AB500" t="str">
        <f t="shared" ca="1" si="1706"/>
        <v/>
      </c>
      <c r="AC500" s="12" t="str">
        <f t="shared" ca="1" si="1800"/>
        <v/>
      </c>
      <c r="AD500" s="12" t="str">
        <f t="shared" ca="1" si="1801"/>
        <v/>
      </c>
      <c r="AE500" s="12" t="str">
        <f t="shared" ca="1" si="1802"/>
        <v/>
      </c>
      <c r="AF500" s="12" t="str">
        <f t="shared" ca="1" si="1803"/>
        <v/>
      </c>
      <c r="AG500" s="12" t="str">
        <f t="shared" ca="1" si="1804"/>
        <v/>
      </c>
      <c r="AI500" t="str">
        <f t="shared" ca="1" si="1707"/>
        <v/>
      </c>
      <c r="AJ500" s="12" t="str">
        <f t="shared" ca="1" si="1805"/>
        <v/>
      </c>
      <c r="AK500" s="12" t="str">
        <f t="shared" ca="1" si="1806"/>
        <v/>
      </c>
      <c r="AL500" s="12" t="str">
        <f t="shared" ca="1" si="1807"/>
        <v/>
      </c>
      <c r="AM500" s="12" t="str">
        <f t="shared" ca="1" si="1808"/>
        <v/>
      </c>
      <c r="AN500" s="12" t="str">
        <f t="shared" ca="1" si="1809"/>
        <v/>
      </c>
      <c r="AP500" t="str">
        <f t="shared" ca="1" si="1709"/>
        <v/>
      </c>
      <c r="AQ500" s="12" t="str">
        <f t="shared" ca="1" si="1847"/>
        <v/>
      </c>
      <c r="AR500" s="12" t="str">
        <f t="shared" ca="1" si="1848"/>
        <v/>
      </c>
      <c r="AS500" s="12" t="str">
        <f t="shared" ca="1" si="1849"/>
        <v/>
      </c>
      <c r="AT500" s="12" t="str">
        <f t="shared" ca="1" si="1850"/>
        <v/>
      </c>
      <c r="AU500" s="12" t="str">
        <f t="shared" ca="1" si="1851"/>
        <v/>
      </c>
      <c r="AV500" s="12"/>
      <c r="AX500" t="str">
        <f t="shared" ca="1" si="1710"/>
        <v/>
      </c>
      <c r="AY500" s="12" t="str">
        <f t="shared" ca="1" si="1852"/>
        <v/>
      </c>
      <c r="AZ500" s="12" t="str">
        <f t="shared" ca="1" si="1853"/>
        <v/>
      </c>
      <c r="BA500" s="12" t="str">
        <f t="shared" ca="1" si="1854"/>
        <v/>
      </c>
      <c r="BB500" s="12" t="str">
        <f t="shared" ca="1" si="1855"/>
        <v/>
      </c>
      <c r="BC500" s="12" t="str">
        <f t="shared" ca="1" si="1856"/>
        <v/>
      </c>
      <c r="BE500" t="str">
        <f t="shared" ca="1" si="1711"/>
        <v/>
      </c>
      <c r="BF500" s="12" t="str">
        <f t="shared" ca="1" si="1857"/>
        <v/>
      </c>
      <c r="BG500" s="12" t="str">
        <f t="shared" ca="1" si="1858"/>
        <v/>
      </c>
      <c r="BH500" s="12" t="str">
        <f t="shared" ca="1" si="1859"/>
        <v/>
      </c>
      <c r="BI500" s="12" t="str">
        <f t="shared" ca="1" si="1860"/>
        <v/>
      </c>
      <c r="BJ500" s="12" t="str">
        <f t="shared" ca="1" si="1861"/>
        <v/>
      </c>
      <c r="BL500" t="str">
        <f t="shared" ca="1" si="1712"/>
        <v/>
      </c>
      <c r="BM500" s="12" t="str">
        <f t="shared" ca="1" si="1862"/>
        <v/>
      </c>
      <c r="BN500" s="12" t="str">
        <f t="shared" ca="1" si="1863"/>
        <v/>
      </c>
      <c r="BO500" s="12" t="str">
        <f t="shared" ca="1" si="1864"/>
        <v/>
      </c>
      <c r="BP500" s="12" t="str">
        <f t="shared" ca="1" si="1865"/>
        <v/>
      </c>
      <c r="BQ500" s="12" t="str">
        <f t="shared" ca="1" si="1866"/>
        <v/>
      </c>
      <c r="BS500" t="str">
        <f t="shared" ca="1" si="1713"/>
        <v/>
      </c>
      <c r="BT500" s="12" t="str">
        <f t="shared" ca="1" si="1867"/>
        <v/>
      </c>
      <c r="BU500" s="12" t="str">
        <f t="shared" ca="1" si="1868"/>
        <v/>
      </c>
      <c r="BV500" s="12" t="str">
        <f t="shared" ca="1" si="1869"/>
        <v/>
      </c>
      <c r="BW500" s="12" t="str">
        <f t="shared" ca="1" si="1870"/>
        <v/>
      </c>
      <c r="BX500" s="12" t="str">
        <f t="shared" ca="1" si="1871"/>
        <v/>
      </c>
      <c r="BZ500" t="str">
        <f t="shared" ca="1" si="1714"/>
        <v/>
      </c>
      <c r="CA500" s="12" t="str">
        <f t="shared" ca="1" si="1872"/>
        <v/>
      </c>
      <c r="CB500" s="12" t="str">
        <f t="shared" ca="1" si="1873"/>
        <v/>
      </c>
      <c r="CC500" s="12" t="str">
        <f t="shared" ca="1" si="1874"/>
        <v/>
      </c>
      <c r="CD500" s="12" t="str">
        <f t="shared" ca="1" si="1875"/>
        <v/>
      </c>
      <c r="CE500" s="12" t="str">
        <f t="shared" ca="1" si="1876"/>
        <v/>
      </c>
      <c r="CH500" t="str">
        <f t="shared" ca="1" si="1767"/>
        <v/>
      </c>
      <c r="CI500" s="12" t="str">
        <f t="shared" ca="1" si="1926"/>
        <v/>
      </c>
      <c r="CJ500" s="12" t="str">
        <f t="shared" ca="1" si="1927"/>
        <v/>
      </c>
      <c r="CK500" s="12" t="str">
        <f t="shared" ca="1" si="1928"/>
        <v/>
      </c>
      <c r="CL500" s="12" t="str">
        <f t="shared" ca="1" si="1906"/>
        <v/>
      </c>
      <c r="CM500" s="12" t="str">
        <f t="shared" ca="1" si="1907"/>
        <v/>
      </c>
      <c r="CO500" t="str">
        <f t="shared" ca="1" si="1768"/>
        <v/>
      </c>
      <c r="CP500" s="12" t="str">
        <f t="shared" ca="1" si="1880"/>
        <v/>
      </c>
      <c r="CQ500" s="12" t="str">
        <f t="shared" ca="1" si="1881"/>
        <v/>
      </c>
      <c r="CR500" s="12" t="str">
        <f t="shared" ca="1" si="1882"/>
        <v/>
      </c>
      <c r="CS500" s="12" t="str">
        <f t="shared" ca="1" si="1908"/>
        <v/>
      </c>
      <c r="CT500" s="12" t="str">
        <f t="shared" ca="1" si="1909"/>
        <v/>
      </c>
      <c r="CV500" t="str">
        <f t="shared" ca="1" si="1797"/>
        <v/>
      </c>
      <c r="CW500" s="12" t="str">
        <f t="shared" ca="1" si="1903"/>
        <v/>
      </c>
      <c r="CX500" s="12" t="str">
        <f t="shared" ca="1" si="1904"/>
        <v/>
      </c>
      <c r="CY500" s="12" t="str">
        <f t="shared" ca="1" si="1905"/>
        <v/>
      </c>
      <c r="CZ500" s="12" t="str">
        <f t="shared" ca="1" si="1910"/>
        <v/>
      </c>
      <c r="DA500" s="12" t="str">
        <f t="shared" ca="1" si="1911"/>
        <v/>
      </c>
      <c r="DC500" t="str">
        <f t="shared" ca="1" si="1771"/>
        <v/>
      </c>
      <c r="DD500" s="12" t="str">
        <f t="shared" ca="1" si="1883"/>
        <v/>
      </c>
      <c r="DE500" s="12" t="str">
        <f t="shared" ca="1" si="1884"/>
        <v/>
      </c>
      <c r="DF500" s="12" t="str">
        <f t="shared" ca="1" si="1885"/>
        <v/>
      </c>
      <c r="DG500" s="12" t="str">
        <f t="shared" ca="1" si="1912"/>
        <v/>
      </c>
      <c r="DH500" s="12" t="str">
        <f t="shared" ca="1" si="1913"/>
        <v/>
      </c>
      <c r="DJ500" t="str">
        <f t="shared" ca="1" si="1774"/>
        <v/>
      </c>
      <c r="DK500" s="12" t="str">
        <f t="shared" ca="1" si="1886"/>
        <v/>
      </c>
      <c r="DL500" s="12" t="str">
        <f t="shared" ca="1" si="1887"/>
        <v/>
      </c>
      <c r="DM500" s="12" t="str">
        <f t="shared" ca="1" si="1888"/>
        <v/>
      </c>
      <c r="DN500" s="12" t="str">
        <f t="shared" ca="1" si="1914"/>
        <v/>
      </c>
      <c r="DO500" s="12" t="str">
        <f t="shared" ca="1" si="1915"/>
        <v/>
      </c>
      <c r="DQ500" t="str">
        <f t="shared" ca="1" si="1777"/>
        <v/>
      </c>
      <c r="DR500" s="12" t="str">
        <f t="shared" ca="1" si="1835"/>
        <v/>
      </c>
      <c r="DS500" s="12" t="str">
        <f t="shared" ca="1" si="1889"/>
        <v/>
      </c>
      <c r="DT500" s="12" t="str">
        <f t="shared" ca="1" si="1890"/>
        <v/>
      </c>
      <c r="DU500" s="12" t="str">
        <f t="shared" ca="1" si="1916"/>
        <v/>
      </c>
      <c r="DV500" s="12" t="str">
        <f t="shared" ca="1" si="1917"/>
        <v/>
      </c>
      <c r="DX500" t="str">
        <f t="shared" ca="1" si="1780"/>
        <v/>
      </c>
      <c r="DY500" s="12" t="str">
        <f t="shared" ca="1" si="1891"/>
        <v/>
      </c>
      <c r="DZ500" s="12" t="str">
        <f t="shared" ca="1" si="1892"/>
        <v/>
      </c>
      <c r="EA500" s="12" t="str">
        <f t="shared" ca="1" si="1893"/>
        <v/>
      </c>
      <c r="EB500" s="12" t="str">
        <f t="shared" ca="1" si="1918"/>
        <v/>
      </c>
      <c r="EC500" s="12" t="str">
        <f t="shared" ca="1" si="1919"/>
        <v/>
      </c>
      <c r="EF500" t="str">
        <f t="shared" ca="1" si="1877"/>
        <v/>
      </c>
      <c r="EG500" s="12" t="str">
        <f t="shared" ca="1" si="1894"/>
        <v/>
      </c>
      <c r="EH500" s="12" t="str">
        <f t="shared" ca="1" si="1895"/>
        <v/>
      </c>
      <c r="EI500" s="12" t="str">
        <f t="shared" ca="1" si="1896"/>
        <v/>
      </c>
      <c r="EJ500" s="12" t="str">
        <f t="shared" ca="1" si="1920"/>
        <v/>
      </c>
      <c r="EK500" s="12" t="str">
        <f t="shared" ca="1" si="1921"/>
        <v/>
      </c>
      <c r="EM500" t="str">
        <f t="shared" ca="1" si="1878"/>
        <v/>
      </c>
      <c r="EN500" s="12" t="str">
        <f t="shared" ca="1" si="1897"/>
        <v/>
      </c>
      <c r="EO500" s="12" t="str">
        <f t="shared" ca="1" si="1898"/>
        <v/>
      </c>
      <c r="EP500" s="12" t="str">
        <f t="shared" ca="1" si="1899"/>
        <v/>
      </c>
      <c r="EQ500" s="12" t="str">
        <f t="shared" ca="1" si="1922"/>
        <v/>
      </c>
      <c r="ER500" s="12" t="str">
        <f t="shared" ca="1" si="1923"/>
        <v/>
      </c>
      <c r="EU500" t="str">
        <f t="shared" ca="1" si="1879"/>
        <v/>
      </c>
      <c r="EV500" s="12" t="str">
        <f t="shared" ca="1" si="1900"/>
        <v/>
      </c>
      <c r="EW500" s="12" t="str">
        <f t="shared" ca="1" si="1901"/>
        <v/>
      </c>
      <c r="EX500" s="12" t="str">
        <f t="shared" ca="1" si="1902"/>
        <v/>
      </c>
      <c r="EY500" s="12" t="str">
        <f t="shared" ca="1" si="1924"/>
        <v/>
      </c>
      <c r="EZ500" s="12" t="str">
        <f t="shared" ca="1" si="1925"/>
        <v/>
      </c>
    </row>
    <row r="501" spans="3:156" x14ac:dyDescent="0.2">
      <c r="D501" s="5">
        <f t="shared" si="1761"/>
        <v>57</v>
      </c>
      <c r="E501" t="b">
        <f t="shared" si="1703"/>
        <v>0</v>
      </c>
      <c r="G501" t="str">
        <f t="shared" ca="1" si="1836"/>
        <v/>
      </c>
      <c r="H501" s="12" t="str">
        <f t="shared" ca="1" si="1837"/>
        <v/>
      </c>
      <c r="I501" s="12" t="str">
        <f t="shared" ca="1" si="1838"/>
        <v/>
      </c>
      <c r="J501" s="12" t="str">
        <f t="shared" ca="1" si="1839"/>
        <v/>
      </c>
      <c r="K501" s="12" t="str">
        <f t="shared" ca="1" si="1840"/>
        <v/>
      </c>
      <c r="L501" s="12" t="str">
        <f t="shared" ca="1" si="1841"/>
        <v/>
      </c>
      <c r="N501" t="str">
        <f t="shared" ca="1" si="1704"/>
        <v/>
      </c>
      <c r="O501" s="12" t="str">
        <f t="shared" ca="1" si="1842"/>
        <v/>
      </c>
      <c r="P501" s="12" t="str">
        <f t="shared" ca="1" si="1843"/>
        <v/>
      </c>
      <c r="Q501" s="12" t="str">
        <f t="shared" ca="1" si="1844"/>
        <v/>
      </c>
      <c r="R501" s="12" t="str">
        <f t="shared" ca="1" si="1845"/>
        <v/>
      </c>
      <c r="S501" s="12" t="str">
        <f t="shared" ca="1" si="1846"/>
        <v/>
      </c>
      <c r="U501" t="str">
        <f t="shared" ca="1" si="1705"/>
        <v/>
      </c>
      <c r="V501" s="12" t="str">
        <f t="shared" ca="1" si="1830"/>
        <v/>
      </c>
      <c r="W501" s="12" t="str">
        <f t="shared" ca="1" si="1831"/>
        <v/>
      </c>
      <c r="X501" s="12" t="str">
        <f t="shared" ca="1" si="1832"/>
        <v/>
      </c>
      <c r="Y501" s="12" t="str">
        <f t="shared" ca="1" si="1833"/>
        <v/>
      </c>
      <c r="Z501" s="12" t="str">
        <f t="shared" ca="1" si="1834"/>
        <v/>
      </c>
      <c r="AB501" t="str">
        <f t="shared" ca="1" si="1706"/>
        <v/>
      </c>
      <c r="AC501" s="12" t="str">
        <f t="shared" ca="1" si="1800"/>
        <v/>
      </c>
      <c r="AD501" s="12" t="str">
        <f t="shared" ca="1" si="1801"/>
        <v/>
      </c>
      <c r="AE501" s="12" t="str">
        <f t="shared" ca="1" si="1802"/>
        <v/>
      </c>
      <c r="AF501" s="12" t="str">
        <f t="shared" ca="1" si="1803"/>
        <v/>
      </c>
      <c r="AG501" s="12" t="str">
        <f t="shared" ca="1" si="1804"/>
        <v/>
      </c>
      <c r="AI501" t="str">
        <f t="shared" ca="1" si="1707"/>
        <v/>
      </c>
      <c r="AJ501" s="12" t="str">
        <f t="shared" ca="1" si="1805"/>
        <v/>
      </c>
      <c r="AK501" s="12" t="str">
        <f t="shared" ca="1" si="1806"/>
        <v/>
      </c>
      <c r="AL501" s="12" t="str">
        <f t="shared" ca="1" si="1807"/>
        <v/>
      </c>
      <c r="AM501" s="12" t="str">
        <f t="shared" ca="1" si="1808"/>
        <v/>
      </c>
      <c r="AN501" s="12" t="str">
        <f t="shared" ca="1" si="1809"/>
        <v/>
      </c>
      <c r="AP501" t="str">
        <f t="shared" ca="1" si="1709"/>
        <v/>
      </c>
      <c r="AQ501" s="12" t="str">
        <f t="shared" ca="1" si="1847"/>
        <v/>
      </c>
      <c r="AR501" s="12" t="str">
        <f t="shared" ca="1" si="1848"/>
        <v/>
      </c>
      <c r="AS501" s="12" t="str">
        <f t="shared" ca="1" si="1849"/>
        <v/>
      </c>
      <c r="AT501" s="12" t="str">
        <f t="shared" ca="1" si="1850"/>
        <v/>
      </c>
      <c r="AU501" s="12" t="str">
        <f t="shared" ca="1" si="1851"/>
        <v/>
      </c>
      <c r="AV501" s="12"/>
      <c r="AX501" t="str">
        <f t="shared" ca="1" si="1710"/>
        <v/>
      </c>
      <c r="AY501" s="12" t="str">
        <f t="shared" ca="1" si="1852"/>
        <v/>
      </c>
      <c r="AZ501" s="12" t="str">
        <f t="shared" ca="1" si="1853"/>
        <v/>
      </c>
      <c r="BA501" s="12" t="str">
        <f t="shared" ca="1" si="1854"/>
        <v/>
      </c>
      <c r="BB501" s="12" t="str">
        <f t="shared" ca="1" si="1855"/>
        <v/>
      </c>
      <c r="BC501" s="12" t="str">
        <f t="shared" ca="1" si="1856"/>
        <v/>
      </c>
      <c r="BE501" t="str">
        <f t="shared" ca="1" si="1711"/>
        <v/>
      </c>
      <c r="BF501" s="12" t="str">
        <f t="shared" ca="1" si="1857"/>
        <v/>
      </c>
      <c r="BG501" s="12" t="str">
        <f t="shared" ca="1" si="1858"/>
        <v/>
      </c>
      <c r="BH501" s="12" t="str">
        <f t="shared" ca="1" si="1859"/>
        <v/>
      </c>
      <c r="BI501" s="12" t="str">
        <f t="shared" ca="1" si="1860"/>
        <v/>
      </c>
      <c r="BJ501" s="12" t="str">
        <f t="shared" ca="1" si="1861"/>
        <v/>
      </c>
      <c r="BL501" t="str">
        <f t="shared" ca="1" si="1712"/>
        <v/>
      </c>
      <c r="BM501" s="12" t="str">
        <f t="shared" ca="1" si="1862"/>
        <v/>
      </c>
      <c r="BN501" s="12" t="str">
        <f t="shared" ca="1" si="1863"/>
        <v/>
      </c>
      <c r="BO501" s="12" t="str">
        <f t="shared" ca="1" si="1864"/>
        <v/>
      </c>
      <c r="BP501" s="12" t="str">
        <f t="shared" ca="1" si="1865"/>
        <v/>
      </c>
      <c r="BQ501" s="12" t="str">
        <f t="shared" ca="1" si="1866"/>
        <v/>
      </c>
      <c r="BS501" t="str">
        <f t="shared" ca="1" si="1713"/>
        <v/>
      </c>
      <c r="BT501" s="12" t="str">
        <f t="shared" ca="1" si="1867"/>
        <v/>
      </c>
      <c r="BU501" s="12" t="str">
        <f t="shared" ca="1" si="1868"/>
        <v/>
      </c>
      <c r="BV501" s="12" t="str">
        <f t="shared" ca="1" si="1869"/>
        <v/>
      </c>
      <c r="BW501" s="12" t="str">
        <f t="shared" ca="1" si="1870"/>
        <v/>
      </c>
      <c r="BX501" s="12" t="str">
        <f t="shared" ca="1" si="1871"/>
        <v/>
      </c>
      <c r="BZ501" t="str">
        <f t="shared" ca="1" si="1714"/>
        <v/>
      </c>
      <c r="CA501" s="12" t="str">
        <f t="shared" ca="1" si="1872"/>
        <v/>
      </c>
      <c r="CB501" s="12" t="str">
        <f t="shared" ca="1" si="1873"/>
        <v/>
      </c>
      <c r="CC501" s="12" t="str">
        <f t="shared" ca="1" si="1874"/>
        <v/>
      </c>
      <c r="CD501" s="12" t="str">
        <f t="shared" ca="1" si="1875"/>
        <v/>
      </c>
      <c r="CE501" s="12" t="str">
        <f t="shared" ca="1" si="1876"/>
        <v/>
      </c>
      <c r="CH501" t="str">
        <f t="shared" ca="1" si="1767"/>
        <v/>
      </c>
      <c r="CI501" s="12" t="str">
        <f t="shared" ca="1" si="1926"/>
        <v/>
      </c>
      <c r="CJ501" s="12" t="str">
        <f t="shared" ca="1" si="1927"/>
        <v/>
      </c>
      <c r="CK501" s="12" t="str">
        <f t="shared" ca="1" si="1928"/>
        <v/>
      </c>
      <c r="CL501" s="12" t="str">
        <f t="shared" ca="1" si="1906"/>
        <v/>
      </c>
      <c r="CM501" s="12" t="str">
        <f t="shared" ca="1" si="1907"/>
        <v/>
      </c>
      <c r="CO501" t="str">
        <f t="shared" ca="1" si="1768"/>
        <v/>
      </c>
      <c r="CP501" s="12" t="str">
        <f t="shared" ca="1" si="1880"/>
        <v/>
      </c>
      <c r="CQ501" s="12" t="str">
        <f t="shared" ca="1" si="1881"/>
        <v/>
      </c>
      <c r="CR501" s="12" t="str">
        <f t="shared" ca="1" si="1882"/>
        <v/>
      </c>
      <c r="CS501" s="12" t="str">
        <f t="shared" ca="1" si="1908"/>
        <v/>
      </c>
      <c r="CT501" s="12" t="str">
        <f t="shared" ca="1" si="1909"/>
        <v/>
      </c>
      <c r="CV501" t="str">
        <f t="shared" ca="1" si="1797"/>
        <v/>
      </c>
      <c r="CW501" s="12" t="str">
        <f t="shared" ca="1" si="1903"/>
        <v/>
      </c>
      <c r="CX501" s="12" t="str">
        <f t="shared" ca="1" si="1904"/>
        <v/>
      </c>
      <c r="CY501" s="12" t="str">
        <f t="shared" ca="1" si="1905"/>
        <v/>
      </c>
      <c r="CZ501" s="12" t="str">
        <f t="shared" ca="1" si="1910"/>
        <v/>
      </c>
      <c r="DA501" s="12" t="str">
        <f t="shared" ca="1" si="1911"/>
        <v/>
      </c>
      <c r="DC501" t="str">
        <f t="shared" ca="1" si="1771"/>
        <v/>
      </c>
      <c r="DD501" s="12" t="str">
        <f t="shared" ca="1" si="1883"/>
        <v/>
      </c>
      <c r="DE501" s="12" t="str">
        <f t="shared" ca="1" si="1884"/>
        <v/>
      </c>
      <c r="DF501" s="12" t="str">
        <f t="shared" ca="1" si="1885"/>
        <v/>
      </c>
      <c r="DG501" s="12" t="str">
        <f t="shared" ca="1" si="1912"/>
        <v/>
      </c>
      <c r="DH501" s="12" t="str">
        <f t="shared" ca="1" si="1913"/>
        <v/>
      </c>
      <c r="DJ501" t="str">
        <f t="shared" ca="1" si="1774"/>
        <v/>
      </c>
      <c r="DK501" s="12" t="str">
        <f t="shared" ca="1" si="1886"/>
        <v/>
      </c>
      <c r="DL501" s="12" t="str">
        <f t="shared" ca="1" si="1887"/>
        <v/>
      </c>
      <c r="DM501" s="12" t="str">
        <f t="shared" ca="1" si="1888"/>
        <v/>
      </c>
      <c r="DN501" s="12" t="str">
        <f t="shared" ca="1" si="1914"/>
        <v/>
      </c>
      <c r="DO501" s="12" t="str">
        <f t="shared" ca="1" si="1915"/>
        <v/>
      </c>
      <c r="DQ501" t="str">
        <f t="shared" ca="1" si="1777"/>
        <v/>
      </c>
      <c r="DR501" s="12" t="str">
        <f t="shared" ca="1" si="1835"/>
        <v/>
      </c>
      <c r="DS501" s="12" t="str">
        <f t="shared" ca="1" si="1889"/>
        <v/>
      </c>
      <c r="DT501" s="12" t="str">
        <f t="shared" ca="1" si="1890"/>
        <v/>
      </c>
      <c r="DU501" s="12" t="str">
        <f t="shared" ca="1" si="1916"/>
        <v/>
      </c>
      <c r="DV501" s="12" t="str">
        <f t="shared" ca="1" si="1917"/>
        <v/>
      </c>
      <c r="DX501" t="str">
        <f t="shared" ca="1" si="1780"/>
        <v/>
      </c>
      <c r="DY501" s="12" t="str">
        <f t="shared" ca="1" si="1891"/>
        <v/>
      </c>
      <c r="DZ501" s="12" t="str">
        <f t="shared" ca="1" si="1892"/>
        <v/>
      </c>
      <c r="EA501" s="12" t="str">
        <f t="shared" ca="1" si="1893"/>
        <v/>
      </c>
      <c r="EB501" s="12" t="str">
        <f t="shared" ca="1" si="1918"/>
        <v/>
      </c>
      <c r="EC501" s="12" t="str">
        <f t="shared" ca="1" si="1919"/>
        <v/>
      </c>
      <c r="EF501" t="str">
        <f t="shared" ca="1" si="1877"/>
        <v/>
      </c>
      <c r="EG501" s="12" t="str">
        <f t="shared" ca="1" si="1894"/>
        <v/>
      </c>
      <c r="EH501" s="12" t="str">
        <f t="shared" ca="1" si="1895"/>
        <v/>
      </c>
      <c r="EI501" s="12" t="str">
        <f t="shared" ca="1" si="1896"/>
        <v/>
      </c>
      <c r="EJ501" s="12" t="str">
        <f t="shared" ca="1" si="1920"/>
        <v/>
      </c>
      <c r="EK501" s="12" t="str">
        <f t="shared" ca="1" si="1921"/>
        <v/>
      </c>
      <c r="EM501" t="str">
        <f t="shared" ca="1" si="1878"/>
        <v/>
      </c>
      <c r="EN501" s="12" t="str">
        <f t="shared" ca="1" si="1897"/>
        <v/>
      </c>
      <c r="EO501" s="12" t="str">
        <f t="shared" ca="1" si="1898"/>
        <v/>
      </c>
      <c r="EP501" s="12" t="str">
        <f t="shared" ca="1" si="1899"/>
        <v/>
      </c>
      <c r="EQ501" s="12" t="str">
        <f t="shared" ca="1" si="1922"/>
        <v/>
      </c>
      <c r="ER501" s="12" t="str">
        <f t="shared" ca="1" si="1923"/>
        <v/>
      </c>
      <c r="EU501" t="str">
        <f t="shared" ca="1" si="1879"/>
        <v/>
      </c>
      <c r="EV501" s="12" t="str">
        <f t="shared" ca="1" si="1900"/>
        <v/>
      </c>
      <c r="EW501" s="12" t="str">
        <f t="shared" ca="1" si="1901"/>
        <v/>
      </c>
      <c r="EX501" s="12" t="str">
        <f t="shared" ca="1" si="1902"/>
        <v/>
      </c>
      <c r="EY501" s="12" t="str">
        <f t="shared" ca="1" si="1924"/>
        <v/>
      </c>
      <c r="EZ501" s="12" t="str">
        <f t="shared" ca="1" si="1925"/>
        <v/>
      </c>
    </row>
    <row r="502" spans="3:156" x14ac:dyDescent="0.2">
      <c r="D502" s="5">
        <f t="shared" si="1761"/>
        <v>58</v>
      </c>
      <c r="E502" t="b">
        <f t="shared" si="1703"/>
        <v>0</v>
      </c>
      <c r="G502" t="str">
        <f t="shared" ca="1" si="1836"/>
        <v/>
      </c>
      <c r="H502" s="12" t="str">
        <f t="shared" ca="1" si="1837"/>
        <v/>
      </c>
      <c r="I502" s="12" t="str">
        <f t="shared" ca="1" si="1838"/>
        <v/>
      </c>
      <c r="J502" s="12" t="str">
        <f t="shared" ca="1" si="1839"/>
        <v/>
      </c>
      <c r="K502" s="12" t="str">
        <f t="shared" ca="1" si="1840"/>
        <v/>
      </c>
      <c r="L502" s="12" t="str">
        <f t="shared" ca="1" si="1841"/>
        <v/>
      </c>
      <c r="N502" t="str">
        <f t="shared" ca="1" si="1704"/>
        <v/>
      </c>
      <c r="O502" s="12" t="str">
        <f t="shared" ca="1" si="1842"/>
        <v/>
      </c>
      <c r="P502" s="12" t="str">
        <f t="shared" ca="1" si="1843"/>
        <v/>
      </c>
      <c r="Q502" s="12" t="str">
        <f t="shared" ca="1" si="1844"/>
        <v/>
      </c>
      <c r="R502" s="12" t="str">
        <f t="shared" ca="1" si="1845"/>
        <v/>
      </c>
      <c r="S502" s="12" t="str">
        <f t="shared" ca="1" si="1846"/>
        <v/>
      </c>
      <c r="U502" t="str">
        <f t="shared" ca="1" si="1705"/>
        <v/>
      </c>
      <c r="V502" s="12" t="str">
        <f t="shared" ca="1" si="1830"/>
        <v/>
      </c>
      <c r="W502" s="12" t="str">
        <f t="shared" ca="1" si="1831"/>
        <v/>
      </c>
      <c r="X502" s="12" t="str">
        <f t="shared" ca="1" si="1832"/>
        <v/>
      </c>
      <c r="Y502" s="12" t="str">
        <f t="shared" ca="1" si="1833"/>
        <v/>
      </c>
      <c r="Z502" s="12" t="str">
        <f t="shared" ca="1" si="1834"/>
        <v/>
      </c>
      <c r="AB502" t="str">
        <f t="shared" ca="1" si="1706"/>
        <v/>
      </c>
      <c r="AC502" s="12" t="str">
        <f t="shared" ca="1" si="1800"/>
        <v/>
      </c>
      <c r="AD502" s="12" t="str">
        <f t="shared" ca="1" si="1801"/>
        <v/>
      </c>
      <c r="AE502" s="12" t="str">
        <f t="shared" ca="1" si="1802"/>
        <v/>
      </c>
      <c r="AF502" s="12" t="str">
        <f t="shared" ca="1" si="1803"/>
        <v/>
      </c>
      <c r="AG502" s="12" t="str">
        <f t="shared" ca="1" si="1804"/>
        <v/>
      </c>
      <c r="AI502" t="str">
        <f t="shared" ca="1" si="1707"/>
        <v/>
      </c>
      <c r="AJ502" s="12" t="str">
        <f t="shared" ca="1" si="1805"/>
        <v/>
      </c>
      <c r="AK502" s="12" t="str">
        <f t="shared" ca="1" si="1806"/>
        <v/>
      </c>
      <c r="AL502" s="12" t="str">
        <f t="shared" ca="1" si="1807"/>
        <v/>
      </c>
      <c r="AM502" s="12" t="str">
        <f t="shared" ca="1" si="1808"/>
        <v/>
      </c>
      <c r="AN502" s="12" t="str">
        <f t="shared" ca="1" si="1809"/>
        <v/>
      </c>
      <c r="AP502" t="str">
        <f t="shared" ca="1" si="1709"/>
        <v/>
      </c>
      <c r="AQ502" s="12" t="str">
        <f t="shared" ca="1" si="1847"/>
        <v/>
      </c>
      <c r="AR502" s="12" t="str">
        <f t="shared" ca="1" si="1848"/>
        <v/>
      </c>
      <c r="AS502" s="12" t="str">
        <f t="shared" ca="1" si="1849"/>
        <v/>
      </c>
      <c r="AT502" s="12" t="str">
        <f t="shared" ca="1" si="1850"/>
        <v/>
      </c>
      <c r="AU502" s="12" t="str">
        <f t="shared" ca="1" si="1851"/>
        <v/>
      </c>
      <c r="AV502" s="12"/>
      <c r="AX502" t="str">
        <f t="shared" ca="1" si="1710"/>
        <v/>
      </c>
      <c r="AY502" s="12" t="str">
        <f t="shared" ca="1" si="1852"/>
        <v/>
      </c>
      <c r="AZ502" s="12" t="str">
        <f t="shared" ca="1" si="1853"/>
        <v/>
      </c>
      <c r="BA502" s="12" t="str">
        <f t="shared" ca="1" si="1854"/>
        <v/>
      </c>
      <c r="BB502" s="12" t="str">
        <f t="shared" ca="1" si="1855"/>
        <v/>
      </c>
      <c r="BC502" s="12" t="str">
        <f t="shared" ca="1" si="1856"/>
        <v/>
      </c>
      <c r="BE502" t="str">
        <f t="shared" ca="1" si="1711"/>
        <v/>
      </c>
      <c r="BF502" s="12" t="str">
        <f t="shared" ca="1" si="1857"/>
        <v/>
      </c>
      <c r="BG502" s="12" t="str">
        <f t="shared" ca="1" si="1858"/>
        <v/>
      </c>
      <c r="BH502" s="12" t="str">
        <f t="shared" ca="1" si="1859"/>
        <v/>
      </c>
      <c r="BI502" s="12" t="str">
        <f t="shared" ca="1" si="1860"/>
        <v/>
      </c>
      <c r="BJ502" s="12" t="str">
        <f t="shared" ca="1" si="1861"/>
        <v/>
      </c>
      <c r="BL502" t="str">
        <f t="shared" ca="1" si="1712"/>
        <v/>
      </c>
      <c r="BM502" s="12" t="str">
        <f t="shared" ca="1" si="1862"/>
        <v/>
      </c>
      <c r="BN502" s="12" t="str">
        <f t="shared" ca="1" si="1863"/>
        <v/>
      </c>
      <c r="BO502" s="12" t="str">
        <f t="shared" ca="1" si="1864"/>
        <v/>
      </c>
      <c r="BP502" s="12" t="str">
        <f t="shared" ca="1" si="1865"/>
        <v/>
      </c>
      <c r="BQ502" s="12" t="str">
        <f t="shared" ca="1" si="1866"/>
        <v/>
      </c>
      <c r="BS502" t="str">
        <f t="shared" ca="1" si="1713"/>
        <v/>
      </c>
      <c r="BT502" s="12" t="str">
        <f t="shared" ca="1" si="1867"/>
        <v/>
      </c>
      <c r="BU502" s="12" t="str">
        <f t="shared" ca="1" si="1868"/>
        <v/>
      </c>
      <c r="BV502" s="12" t="str">
        <f t="shared" ca="1" si="1869"/>
        <v/>
      </c>
      <c r="BW502" s="12" t="str">
        <f t="shared" ca="1" si="1870"/>
        <v/>
      </c>
      <c r="BX502" s="12" t="str">
        <f t="shared" ca="1" si="1871"/>
        <v/>
      </c>
      <c r="BZ502" t="str">
        <f t="shared" ca="1" si="1714"/>
        <v/>
      </c>
      <c r="CA502" s="12" t="str">
        <f t="shared" ca="1" si="1872"/>
        <v/>
      </c>
      <c r="CB502" s="12" t="str">
        <f t="shared" ca="1" si="1873"/>
        <v/>
      </c>
      <c r="CC502" s="12" t="str">
        <f t="shared" ca="1" si="1874"/>
        <v/>
      </c>
      <c r="CD502" s="12" t="str">
        <f t="shared" ca="1" si="1875"/>
        <v/>
      </c>
      <c r="CE502" s="12" t="str">
        <f t="shared" ca="1" si="1876"/>
        <v/>
      </c>
      <c r="CH502" t="str">
        <f t="shared" ca="1" si="1767"/>
        <v/>
      </c>
      <c r="CI502" s="12" t="str">
        <f t="shared" ca="1" si="1926"/>
        <v/>
      </c>
      <c r="CJ502" s="12" t="str">
        <f t="shared" ca="1" si="1927"/>
        <v/>
      </c>
      <c r="CK502" s="12" t="str">
        <f t="shared" ca="1" si="1928"/>
        <v/>
      </c>
      <c r="CL502" s="12" t="str">
        <f t="shared" ca="1" si="1906"/>
        <v/>
      </c>
      <c r="CM502" s="12" t="str">
        <f t="shared" ca="1" si="1907"/>
        <v/>
      </c>
      <c r="CO502" t="str">
        <f t="shared" ca="1" si="1768"/>
        <v/>
      </c>
      <c r="CP502" s="12" t="str">
        <f t="shared" ca="1" si="1880"/>
        <v/>
      </c>
      <c r="CQ502" s="12" t="str">
        <f t="shared" ca="1" si="1881"/>
        <v/>
      </c>
      <c r="CR502" s="12" t="str">
        <f t="shared" ca="1" si="1882"/>
        <v/>
      </c>
      <c r="CS502" s="12" t="str">
        <f t="shared" ca="1" si="1908"/>
        <v/>
      </c>
      <c r="CT502" s="12" t="str">
        <f t="shared" ca="1" si="1909"/>
        <v/>
      </c>
      <c r="CV502" t="str">
        <f t="shared" ca="1" si="1797"/>
        <v/>
      </c>
      <c r="CW502" s="12" t="str">
        <f t="shared" ca="1" si="1903"/>
        <v/>
      </c>
      <c r="CX502" s="12" t="str">
        <f t="shared" ca="1" si="1904"/>
        <v/>
      </c>
      <c r="CY502" s="12" t="str">
        <f t="shared" ca="1" si="1905"/>
        <v/>
      </c>
      <c r="CZ502" s="12" t="str">
        <f t="shared" ca="1" si="1910"/>
        <v/>
      </c>
      <c r="DA502" s="12" t="str">
        <f t="shared" ca="1" si="1911"/>
        <v/>
      </c>
      <c r="DC502" t="str">
        <f t="shared" ca="1" si="1771"/>
        <v/>
      </c>
      <c r="DD502" s="12" t="str">
        <f t="shared" ca="1" si="1883"/>
        <v/>
      </c>
      <c r="DE502" s="12" t="str">
        <f t="shared" ca="1" si="1884"/>
        <v/>
      </c>
      <c r="DF502" s="12" t="str">
        <f t="shared" ca="1" si="1885"/>
        <v/>
      </c>
      <c r="DG502" s="12" t="str">
        <f t="shared" ca="1" si="1912"/>
        <v/>
      </c>
      <c r="DH502" s="12" t="str">
        <f t="shared" ca="1" si="1913"/>
        <v/>
      </c>
      <c r="DJ502" t="str">
        <f t="shared" ca="1" si="1774"/>
        <v/>
      </c>
      <c r="DK502" s="12" t="str">
        <f t="shared" ca="1" si="1886"/>
        <v/>
      </c>
      <c r="DL502" s="12" t="str">
        <f t="shared" ca="1" si="1887"/>
        <v/>
      </c>
      <c r="DM502" s="12" t="str">
        <f t="shared" ca="1" si="1888"/>
        <v/>
      </c>
      <c r="DN502" s="12" t="str">
        <f t="shared" ca="1" si="1914"/>
        <v/>
      </c>
      <c r="DO502" s="12" t="str">
        <f t="shared" ca="1" si="1915"/>
        <v/>
      </c>
      <c r="DQ502" t="str">
        <f t="shared" ca="1" si="1777"/>
        <v/>
      </c>
      <c r="DR502" s="12" t="str">
        <f t="shared" ca="1" si="1835"/>
        <v/>
      </c>
      <c r="DS502" s="12" t="str">
        <f t="shared" ca="1" si="1889"/>
        <v/>
      </c>
      <c r="DT502" s="12" t="str">
        <f t="shared" ca="1" si="1890"/>
        <v/>
      </c>
      <c r="DU502" s="12" t="str">
        <f t="shared" ca="1" si="1916"/>
        <v/>
      </c>
      <c r="DV502" s="12" t="str">
        <f t="shared" ca="1" si="1917"/>
        <v/>
      </c>
      <c r="DX502" t="str">
        <f t="shared" ca="1" si="1780"/>
        <v/>
      </c>
      <c r="DY502" s="12" t="str">
        <f t="shared" ca="1" si="1891"/>
        <v/>
      </c>
      <c r="DZ502" s="12" t="str">
        <f t="shared" ca="1" si="1892"/>
        <v/>
      </c>
      <c r="EA502" s="12" t="str">
        <f t="shared" ca="1" si="1893"/>
        <v/>
      </c>
      <c r="EB502" s="12" t="str">
        <f t="shared" ca="1" si="1918"/>
        <v/>
      </c>
      <c r="EC502" s="12" t="str">
        <f t="shared" ca="1" si="1919"/>
        <v/>
      </c>
      <c r="EF502" t="str">
        <f t="shared" ca="1" si="1877"/>
        <v/>
      </c>
      <c r="EG502" s="12" t="str">
        <f t="shared" ca="1" si="1894"/>
        <v/>
      </c>
      <c r="EH502" s="12" t="str">
        <f t="shared" ca="1" si="1895"/>
        <v/>
      </c>
      <c r="EI502" s="12" t="str">
        <f t="shared" ca="1" si="1896"/>
        <v/>
      </c>
      <c r="EJ502" s="12" t="str">
        <f t="shared" ca="1" si="1920"/>
        <v/>
      </c>
      <c r="EK502" s="12" t="str">
        <f t="shared" ca="1" si="1921"/>
        <v/>
      </c>
      <c r="EM502" t="str">
        <f t="shared" ca="1" si="1878"/>
        <v/>
      </c>
      <c r="EN502" s="12" t="str">
        <f t="shared" ca="1" si="1897"/>
        <v/>
      </c>
      <c r="EO502" s="12" t="str">
        <f t="shared" ca="1" si="1898"/>
        <v/>
      </c>
      <c r="EP502" s="12" t="str">
        <f t="shared" ca="1" si="1899"/>
        <v/>
      </c>
      <c r="EQ502" s="12" t="str">
        <f t="shared" ca="1" si="1922"/>
        <v/>
      </c>
      <c r="ER502" s="12" t="str">
        <f t="shared" ca="1" si="1923"/>
        <v/>
      </c>
      <c r="EU502" t="str">
        <f t="shared" ca="1" si="1879"/>
        <v/>
      </c>
      <c r="EV502" s="12" t="str">
        <f t="shared" ca="1" si="1900"/>
        <v/>
      </c>
      <c r="EW502" s="12" t="str">
        <f t="shared" ca="1" si="1901"/>
        <v/>
      </c>
      <c r="EX502" s="12" t="str">
        <f t="shared" ca="1" si="1902"/>
        <v/>
      </c>
      <c r="EY502" s="12" t="str">
        <f t="shared" ca="1" si="1924"/>
        <v/>
      </c>
      <c r="EZ502" s="12" t="str">
        <f t="shared" ca="1" si="1925"/>
        <v/>
      </c>
    </row>
    <row r="503" spans="3:156" x14ac:dyDescent="0.2">
      <c r="D503" s="5">
        <f t="shared" si="1761"/>
        <v>59</v>
      </c>
      <c r="E503" t="b">
        <f t="shared" si="1703"/>
        <v>0</v>
      </c>
      <c r="G503" t="str">
        <f t="shared" ca="1" si="1836"/>
        <v/>
      </c>
      <c r="H503" s="12" t="str">
        <f t="shared" ca="1" si="1837"/>
        <v/>
      </c>
      <c r="I503" s="12" t="str">
        <f t="shared" ca="1" si="1838"/>
        <v/>
      </c>
      <c r="J503" s="12" t="str">
        <f t="shared" ca="1" si="1839"/>
        <v/>
      </c>
      <c r="K503" s="12" t="str">
        <f t="shared" ca="1" si="1840"/>
        <v/>
      </c>
      <c r="L503" s="12" t="str">
        <f t="shared" ca="1" si="1841"/>
        <v/>
      </c>
      <c r="N503" t="str">
        <f t="shared" ca="1" si="1704"/>
        <v/>
      </c>
      <c r="O503" s="12" t="str">
        <f t="shared" ca="1" si="1842"/>
        <v/>
      </c>
      <c r="P503" s="12" t="str">
        <f t="shared" ca="1" si="1843"/>
        <v/>
      </c>
      <c r="Q503" s="12" t="str">
        <f t="shared" ca="1" si="1844"/>
        <v/>
      </c>
      <c r="R503" s="12" t="str">
        <f t="shared" ca="1" si="1845"/>
        <v/>
      </c>
      <c r="S503" s="12" t="str">
        <f t="shared" ca="1" si="1846"/>
        <v/>
      </c>
      <c r="U503" t="str">
        <f t="shared" ca="1" si="1705"/>
        <v/>
      </c>
      <c r="V503" s="12" t="str">
        <f t="shared" ca="1" si="1830"/>
        <v/>
      </c>
      <c r="W503" s="12" t="str">
        <f t="shared" ca="1" si="1831"/>
        <v/>
      </c>
      <c r="X503" s="12" t="str">
        <f t="shared" ca="1" si="1832"/>
        <v/>
      </c>
      <c r="Y503" s="12" t="str">
        <f t="shared" ca="1" si="1833"/>
        <v/>
      </c>
      <c r="Z503" s="12" t="str">
        <f t="shared" ca="1" si="1834"/>
        <v/>
      </c>
      <c r="AB503" t="str">
        <f t="shared" ca="1" si="1706"/>
        <v/>
      </c>
      <c r="AC503" s="12" t="str">
        <f t="shared" ca="1" si="1800"/>
        <v/>
      </c>
      <c r="AD503" s="12" t="str">
        <f t="shared" ca="1" si="1801"/>
        <v/>
      </c>
      <c r="AE503" s="12" t="str">
        <f t="shared" ca="1" si="1802"/>
        <v/>
      </c>
      <c r="AF503" s="12" t="str">
        <f t="shared" ca="1" si="1803"/>
        <v/>
      </c>
      <c r="AG503" s="12" t="str">
        <f t="shared" ca="1" si="1804"/>
        <v/>
      </c>
      <c r="AI503" t="str">
        <f t="shared" ca="1" si="1707"/>
        <v/>
      </c>
      <c r="AJ503" s="12" t="str">
        <f t="shared" ca="1" si="1805"/>
        <v/>
      </c>
      <c r="AK503" s="12" t="str">
        <f t="shared" ca="1" si="1806"/>
        <v/>
      </c>
      <c r="AL503" s="12" t="str">
        <f t="shared" ca="1" si="1807"/>
        <v/>
      </c>
      <c r="AM503" s="12" t="str">
        <f t="shared" ca="1" si="1808"/>
        <v/>
      </c>
      <c r="AN503" s="12" t="str">
        <f t="shared" ca="1" si="1809"/>
        <v/>
      </c>
      <c r="AP503" t="str">
        <f t="shared" ca="1" si="1709"/>
        <v/>
      </c>
      <c r="AQ503" s="12" t="str">
        <f ca="1">IF($E503,OFFSET(BD$5,$D$438+$D503,0),"")</f>
        <v/>
      </c>
      <c r="AR503" s="12" t="str">
        <f ca="1">IF($E503,OFFSET(CA$82,$D$438+$D503,0),"")</f>
        <v/>
      </c>
      <c r="AS503" s="12" t="str">
        <f ca="1">IF($E503,OFFSET(CA$156,$D$438+$D503,0),"")</f>
        <v/>
      </c>
      <c r="AT503" s="12" t="str">
        <f ca="1">IF($E503,OFFSET(CA$230,$D$438+$D503,0),"")</f>
        <v/>
      </c>
      <c r="AU503" s="12" t="str">
        <f ca="1">IF($E503,OFFSET(CA$305,$D$438+$D503,0),"")</f>
        <v/>
      </c>
      <c r="AV503" s="12"/>
      <c r="AX503" t="str">
        <f t="shared" ca="1" si="1710"/>
        <v/>
      </c>
      <c r="AY503" s="12" t="str">
        <f ca="1">IF($E503,OFFSET(BK$5,$D$438+$D503,0),"")</f>
        <v/>
      </c>
      <c r="AZ503" s="12" t="str">
        <f ca="1">IF($E503,OFFSET(CI$82,$D$438+$D503,0),"")</f>
        <v/>
      </c>
      <c r="BA503" s="12" t="str">
        <f ca="1">IF($E503,OFFSET(CI$156,$D$438+$D503,0),"")</f>
        <v/>
      </c>
      <c r="BB503" s="12" t="str">
        <f ca="1">IF($E503,OFFSET(CI$230,$D$438+$D503,0),"")</f>
        <v/>
      </c>
      <c r="BC503" s="12" t="str">
        <f ca="1">IF($E503,OFFSET(CI$305,$D$438+$D503,0),"")</f>
        <v/>
      </c>
      <c r="BE503" t="str">
        <f t="shared" ca="1" si="1711"/>
        <v/>
      </c>
      <c r="BF503" s="12" t="str">
        <f t="shared" ca="1" si="1857"/>
        <v/>
      </c>
      <c r="BG503" s="12" t="str">
        <f ca="1">IF($E503,OFFSET(CP$82,$D$438+$D503,0),"")</f>
        <v/>
      </c>
      <c r="BH503" s="12" t="str">
        <f ca="1">IF($E503,OFFSET(CP$156,$D$438+$D503,0),"")</f>
        <v/>
      </c>
      <c r="BI503" s="12" t="str">
        <f ca="1">IF($E503,OFFSET(CP$230,$D$438+$D503,0),"")</f>
        <v/>
      </c>
      <c r="BJ503" s="12" t="str">
        <f ca="1">IF($E503,OFFSET(CP$305,$D$438+$D503,0),"")</f>
        <v/>
      </c>
      <c r="BL503" t="str">
        <f t="shared" ca="1" si="1712"/>
        <v/>
      </c>
      <c r="BM503" s="12" t="str">
        <f ca="1">IF($E503,OFFSET(AN$5,$D$438+$D503,0),"")</f>
        <v/>
      </c>
      <c r="BN503" s="12" t="str">
        <f ca="1">IF($E503,OFFSET(CW$82,$D$438+$D503,0),"")</f>
        <v/>
      </c>
      <c r="BO503" s="12" t="str">
        <f ca="1">IF($E503,OFFSET(CW$156,$D$438+$D503,0),"")</f>
        <v/>
      </c>
      <c r="BP503" s="12" t="str">
        <f ca="1">IF($E503,OFFSET(CW$230,$D$438+$D503,0),"")</f>
        <v/>
      </c>
      <c r="BQ503" s="12" t="str">
        <f ca="1">IF($E503,OFFSET(CW$305,$D$438+$D503,0),"")</f>
        <v/>
      </c>
      <c r="BS503" t="str">
        <f t="shared" ca="1" si="1713"/>
        <v/>
      </c>
      <c r="BT503" s="12" t="str">
        <f ca="1">IF($E503,OFFSET(AU$5,$D$438+$D503,0),"")</f>
        <v/>
      </c>
      <c r="BU503" s="12" t="str">
        <f t="shared" ca="1" si="1868"/>
        <v/>
      </c>
      <c r="BV503" s="12" t="str">
        <f t="shared" ca="1" si="1869"/>
        <v/>
      </c>
      <c r="BW503" s="12" t="str">
        <f t="shared" ca="1" si="1870"/>
        <v/>
      </c>
      <c r="BX503" s="12" t="str">
        <f t="shared" ca="1" si="1871"/>
        <v/>
      </c>
      <c r="BZ503" t="str">
        <f t="shared" ca="1" si="1714"/>
        <v/>
      </c>
      <c r="CA503" s="12" t="str">
        <f ca="1">IF($E503,OFFSET(BC$5,$D$438+$D503,0),"")</f>
        <v/>
      </c>
      <c r="CB503" s="12" t="str">
        <f t="shared" ca="1" si="1873"/>
        <v/>
      </c>
      <c r="CC503" s="12" t="str">
        <f t="shared" ca="1" si="1874"/>
        <v/>
      </c>
      <c r="CD503" s="12" t="str">
        <f t="shared" ca="1" si="1875"/>
        <v/>
      </c>
      <c r="CE503" s="12" t="str">
        <f t="shared" ca="1" si="1876"/>
        <v/>
      </c>
      <c r="CH503" t="str">
        <f t="shared" ca="1" si="1767"/>
        <v/>
      </c>
      <c r="CI503" s="12" t="str">
        <f t="shared" ca="1" si="1926"/>
        <v/>
      </c>
      <c r="CJ503" s="12" t="str">
        <f t="shared" ca="1" si="1927"/>
        <v/>
      </c>
      <c r="CK503" s="12" t="str">
        <f t="shared" ca="1" si="1928"/>
        <v/>
      </c>
      <c r="CL503" s="12" t="str">
        <f t="shared" ca="1" si="1906"/>
        <v/>
      </c>
      <c r="CM503" s="12" t="str">
        <f t="shared" ca="1" si="1907"/>
        <v/>
      </c>
      <c r="CO503" t="str">
        <f t="shared" ca="1" si="1768"/>
        <v/>
      </c>
      <c r="CP503" s="12" t="str">
        <f t="shared" ca="1" si="1880"/>
        <v/>
      </c>
      <c r="CQ503" s="12" t="str">
        <f ca="1">IF($E503,OFFSET(BP$82,$D$438+$D503,0),"")</f>
        <v/>
      </c>
      <c r="CR503" s="12" t="str">
        <f ca="1">IF($E503,OFFSET(BP$156,$D$438+$D503,0),"")</f>
        <v/>
      </c>
      <c r="CS503" s="12" t="str">
        <f ca="1">IF($E503,OFFSET(BP$230,$D$438+$D503,0),"")</f>
        <v/>
      </c>
      <c r="CT503" s="12" t="str">
        <f ca="1">IF($E503,OFFSET(BP$305,$D$438+$D503,0),"")</f>
        <v/>
      </c>
      <c r="CV503" t="str">
        <f t="shared" ca="1" si="1797"/>
        <v/>
      </c>
      <c r="CW503" s="12" t="str">
        <f ca="1">IF($E503,OFFSET(AS$5,$D$438+$D503,0),"")</f>
        <v/>
      </c>
      <c r="CX503" s="12" t="str">
        <f t="shared" ca="1" si="1904"/>
        <v/>
      </c>
      <c r="CY503" s="12" t="str">
        <f t="shared" ca="1" si="1905"/>
        <v/>
      </c>
      <c r="CZ503" s="12" t="str">
        <f t="shared" ca="1" si="1910"/>
        <v/>
      </c>
      <c r="DA503" s="12" t="str">
        <f t="shared" ca="1" si="1911"/>
        <v/>
      </c>
      <c r="DC503" t="str">
        <f t="shared" ca="1" si="1771"/>
        <v/>
      </c>
      <c r="DD503" s="12" t="str">
        <f t="shared" ca="1" si="1883"/>
        <v/>
      </c>
      <c r="DE503" s="12" t="str">
        <f t="shared" ca="1" si="1884"/>
        <v/>
      </c>
      <c r="DF503" s="12" t="str">
        <f t="shared" ca="1" si="1885"/>
        <v/>
      </c>
      <c r="DG503" s="12" t="str">
        <f t="shared" ca="1" si="1912"/>
        <v/>
      </c>
      <c r="DH503" s="12" t="str">
        <f t="shared" ca="1" si="1913"/>
        <v/>
      </c>
      <c r="DJ503" t="str">
        <f t="shared" ca="1" si="1774"/>
        <v/>
      </c>
      <c r="DK503" s="12" t="str">
        <f ca="1">IF($E503,OFFSET(AU$5,$D$438+$D503,0),"")</f>
        <v/>
      </c>
      <c r="DL503" s="12" t="str">
        <f t="shared" ca="1" si="1887"/>
        <v/>
      </c>
      <c r="DM503" s="12" t="str">
        <f t="shared" ca="1" si="1888"/>
        <v/>
      </c>
      <c r="DN503" s="12" t="str">
        <f t="shared" ca="1" si="1914"/>
        <v/>
      </c>
      <c r="DO503" s="12" t="str">
        <f t="shared" ca="1" si="1915"/>
        <v/>
      </c>
      <c r="DQ503" t="str">
        <f t="shared" ca="1" si="1777"/>
        <v/>
      </c>
      <c r="DR503" s="12" t="str">
        <f ca="1">IF($E503,OFFSET(BC$5,$D$438+$D503,0),"")</f>
        <v/>
      </c>
      <c r="DS503" s="12" t="str">
        <f t="shared" ca="1" si="1889"/>
        <v/>
      </c>
      <c r="DT503" s="12" t="str">
        <f t="shared" ca="1" si="1890"/>
        <v/>
      </c>
      <c r="DU503" s="12" t="str">
        <f t="shared" ca="1" si="1916"/>
        <v/>
      </c>
      <c r="DV503" s="12" t="str">
        <f t="shared" ca="1" si="1917"/>
        <v/>
      </c>
      <c r="DX503" t="str">
        <f t="shared" ca="1" si="1780"/>
        <v/>
      </c>
      <c r="DY503" s="12" t="str">
        <f t="shared" ca="1" si="1891"/>
        <v/>
      </c>
      <c r="DZ503" s="12" t="str">
        <f t="shared" ca="1" si="1892"/>
        <v/>
      </c>
      <c r="EA503" s="12" t="str">
        <f t="shared" ca="1" si="1893"/>
        <v/>
      </c>
      <c r="EB503" s="12" t="str">
        <f t="shared" ca="1" si="1918"/>
        <v/>
      </c>
      <c r="EC503" s="12" t="str">
        <f t="shared" ca="1" si="1919"/>
        <v/>
      </c>
      <c r="EF503" t="str">
        <f t="shared" ca="1" si="1877"/>
        <v/>
      </c>
      <c r="EG503" s="12" t="str">
        <f t="shared" ca="1" si="1894"/>
        <v/>
      </c>
      <c r="EH503" s="12" t="str">
        <f t="shared" ca="1" si="1895"/>
        <v/>
      </c>
      <c r="EI503" s="12" t="str">
        <f t="shared" ca="1" si="1896"/>
        <v/>
      </c>
      <c r="EJ503" s="12" t="str">
        <f t="shared" ca="1" si="1920"/>
        <v/>
      </c>
      <c r="EK503" s="12" t="str">
        <f t="shared" ca="1" si="1921"/>
        <v/>
      </c>
      <c r="EM503" t="str">
        <f t="shared" ca="1" si="1878"/>
        <v/>
      </c>
      <c r="EN503" s="12" t="str">
        <f t="shared" ca="1" si="1897"/>
        <v/>
      </c>
      <c r="EO503" s="12" t="str">
        <f t="shared" ca="1" si="1898"/>
        <v/>
      </c>
      <c r="EP503" s="12" t="str">
        <f t="shared" ca="1" si="1899"/>
        <v/>
      </c>
      <c r="EQ503" s="12" t="str">
        <f t="shared" ca="1" si="1922"/>
        <v/>
      </c>
      <c r="ER503" s="12" t="str">
        <f t="shared" ca="1" si="1923"/>
        <v/>
      </c>
      <c r="EU503" t="str">
        <f t="shared" ca="1" si="1879"/>
        <v/>
      </c>
      <c r="EV503" s="12" t="str">
        <f t="shared" ca="1" si="1900"/>
        <v/>
      </c>
      <c r="EW503" s="12" t="str">
        <f t="shared" ca="1" si="1901"/>
        <v/>
      </c>
      <c r="EX503" s="12" t="str">
        <f t="shared" ca="1" si="1902"/>
        <v/>
      </c>
      <c r="EY503" s="12" t="str">
        <f t="shared" ca="1" si="1924"/>
        <v/>
      </c>
      <c r="EZ503" s="12" t="str">
        <f t="shared" ca="1" si="1925"/>
        <v/>
      </c>
    </row>
    <row r="504" spans="3:156" x14ac:dyDescent="0.2">
      <c r="D504" s="5">
        <f t="shared" si="1761"/>
        <v>60</v>
      </c>
      <c r="E504" t="b">
        <f t="shared" si="1703"/>
        <v>0</v>
      </c>
      <c r="G504" t="str">
        <f t="shared" ca="1" si="1836"/>
        <v/>
      </c>
      <c r="H504" s="12" t="str">
        <f t="shared" ca="1" si="1837"/>
        <v/>
      </c>
      <c r="I504" s="12" t="str">
        <f t="shared" ca="1" si="1838"/>
        <v/>
      </c>
      <c r="J504" s="12" t="str">
        <f t="shared" ca="1" si="1839"/>
        <v/>
      </c>
      <c r="K504" s="12" t="str">
        <f t="shared" ca="1" si="1840"/>
        <v/>
      </c>
      <c r="L504" s="12" t="str">
        <f t="shared" ca="1" si="1841"/>
        <v/>
      </c>
      <c r="N504" t="str">
        <f t="shared" ca="1" si="1704"/>
        <v/>
      </c>
      <c r="O504" s="12" t="str">
        <f t="shared" ca="1" si="1842"/>
        <v/>
      </c>
      <c r="P504" s="12" t="str">
        <f t="shared" ca="1" si="1843"/>
        <v/>
      </c>
      <c r="Q504" s="12" t="str">
        <f t="shared" ca="1" si="1844"/>
        <v/>
      </c>
      <c r="R504" s="12" t="str">
        <f t="shared" ca="1" si="1845"/>
        <v/>
      </c>
      <c r="S504" s="12" t="str">
        <f t="shared" ca="1" si="1846"/>
        <v/>
      </c>
      <c r="U504" t="str">
        <f t="shared" ca="1" si="1705"/>
        <v/>
      </c>
      <c r="V504" s="12" t="str">
        <f t="shared" ca="1" si="1830"/>
        <v/>
      </c>
      <c r="W504" s="12" t="str">
        <f t="shared" ca="1" si="1831"/>
        <v/>
      </c>
      <c r="X504" s="12" t="str">
        <f t="shared" ca="1" si="1832"/>
        <v/>
      </c>
      <c r="Y504" s="12" t="str">
        <f t="shared" ca="1" si="1833"/>
        <v/>
      </c>
      <c r="Z504" s="12" t="str">
        <f t="shared" ca="1" si="1834"/>
        <v/>
      </c>
      <c r="AB504" t="str">
        <f t="shared" ca="1" si="1706"/>
        <v/>
      </c>
      <c r="AC504" s="12" t="str">
        <f t="shared" ca="1" si="1800"/>
        <v/>
      </c>
      <c r="AD504" s="12" t="str">
        <f t="shared" ca="1" si="1801"/>
        <v/>
      </c>
      <c r="AE504" s="12" t="str">
        <f t="shared" ca="1" si="1802"/>
        <v/>
      </c>
      <c r="AF504" s="12" t="str">
        <f t="shared" ca="1" si="1803"/>
        <v/>
      </c>
      <c r="AG504" s="12" t="str">
        <f t="shared" ca="1" si="1804"/>
        <v/>
      </c>
      <c r="AI504" t="str">
        <f t="shared" ca="1" si="1707"/>
        <v/>
      </c>
      <c r="AJ504" s="12" t="str">
        <f t="shared" ca="1" si="1805"/>
        <v/>
      </c>
      <c r="AK504" s="12" t="str">
        <f t="shared" ca="1" si="1806"/>
        <v/>
      </c>
      <c r="AL504" s="12" t="str">
        <f t="shared" ca="1" si="1807"/>
        <v/>
      </c>
      <c r="AM504" s="12" t="str">
        <f t="shared" ca="1" si="1808"/>
        <v/>
      </c>
      <c r="AN504" s="12" t="str">
        <f t="shared" ca="1" si="1809"/>
        <v/>
      </c>
      <c r="AP504" t="str">
        <f t="shared" ca="1" si="1709"/>
        <v/>
      </c>
      <c r="AQ504" s="12" t="str">
        <f ca="1">IF($E504,OFFSET(BD$5,$D$438+$D504,0),"")</f>
        <v/>
      </c>
      <c r="AR504" s="12" t="str">
        <f ca="1">IF($E504,OFFSET(CA$82,$D$438+$D504,0),"")</f>
        <v/>
      </c>
      <c r="AS504" s="12" t="str">
        <f ca="1">IF($E504,OFFSET(CA$156,$D$438+$D504,0),"")</f>
        <v/>
      </c>
      <c r="AT504" s="12" t="str">
        <f ca="1">IF($E504,OFFSET(CA$230,$D$438+$D504,0),"")</f>
        <v/>
      </c>
      <c r="AU504" s="12" t="str">
        <f ca="1">IF($E504,OFFSET(CA$305,$D$438+$D504,0),"")</f>
        <v/>
      </c>
      <c r="AV504" s="12"/>
      <c r="AX504" t="str">
        <f t="shared" ca="1" si="1710"/>
        <v/>
      </c>
      <c r="AY504" s="12" t="str">
        <f ca="1">IF($E504,OFFSET(BK$5,$D$438+$D504,0),"")</f>
        <v/>
      </c>
      <c r="AZ504" s="12" t="str">
        <f ca="1">IF($E504,OFFSET(CI$82,$D$438+$D504,0),"")</f>
        <v/>
      </c>
      <c r="BA504" s="12" t="str">
        <f ca="1">IF($E504,OFFSET(CI$156,$D$438+$D504,0),"")</f>
        <v/>
      </c>
      <c r="BB504" s="12" t="str">
        <f ca="1">IF($E504,OFFSET(CI$230,$D$438+$D504,0),"")</f>
        <v/>
      </c>
      <c r="BC504" s="12" t="str">
        <f ca="1">IF($E504,OFFSET(CI$305,$D$438+$D504,0),"")</f>
        <v/>
      </c>
      <c r="BE504" t="str">
        <f t="shared" ca="1" si="1711"/>
        <v/>
      </c>
      <c r="BF504" s="12" t="str">
        <f ca="1">IF($E504,OFFSET(BR$5,$D$438+$D504,0),"")</f>
        <v/>
      </c>
      <c r="BG504" s="12" t="str">
        <f ca="1">IF($E504,OFFSET(CP$82,$D$438+$D504,0),"")</f>
        <v/>
      </c>
      <c r="BH504" s="12" t="str">
        <f ca="1">IF($E504,OFFSET(CP$156,$D$438+$D504,0),"")</f>
        <v/>
      </c>
      <c r="BI504" s="12" t="str">
        <f ca="1">IF($E504,OFFSET(CP$230,$D$438+$D504,0),"")</f>
        <v/>
      </c>
      <c r="BJ504" s="12" t="str">
        <f ca="1">IF($E504,OFFSET(CP$305,$D$438+$D504,0),"")</f>
        <v/>
      </c>
      <c r="BL504" t="str">
        <f t="shared" ca="1" si="1712"/>
        <v/>
      </c>
      <c r="BM504" s="12" t="str">
        <f ca="1">IF($E504,OFFSET(CM$5,$D$438+$D504,0),"")</f>
        <v/>
      </c>
      <c r="BN504" s="12" t="str">
        <f ca="1">IF($E504,OFFSET(CW$82,$D$438+$D504,0),"")</f>
        <v/>
      </c>
      <c r="BO504" s="12" t="str">
        <f ca="1">IF($E504,OFFSET(CW$156,$D$438+$D504,0),"")</f>
        <v/>
      </c>
      <c r="BP504" s="12" t="str">
        <f ca="1">IF($E504,OFFSET(CW$230,$D$438+$D504,0),"")</f>
        <v/>
      </c>
      <c r="BQ504" s="12" t="str">
        <f ca="1">IF($E504,OFFSET(CW$305,$D$438+$D504,0),"")</f>
        <v/>
      </c>
      <c r="BS504" t="str">
        <f t="shared" ca="1" si="1713"/>
        <v/>
      </c>
      <c r="BT504" s="12" t="str">
        <f ca="1">IF($E504,OFFSET(CT$5,$D$438+$D504,0),"")</f>
        <v/>
      </c>
      <c r="BU504" s="12" t="str">
        <f ca="1">IF($E504,OFFSET(DD$82,$D$438+$D504,0),"")</f>
        <v/>
      </c>
      <c r="BV504" s="12" t="str">
        <f ca="1">IF($E504,OFFSET(DD$156,$D$438+$D504,0),"")</f>
        <v/>
      </c>
      <c r="BW504" s="12" t="str">
        <f ca="1">IF($E504,OFFSET(DD$230,$D$438+$D504,0),"")</f>
        <v/>
      </c>
      <c r="BX504" s="12" t="str">
        <f ca="1">IF($E504,OFFSET(DD$305,$D$438+$D504,0),"")</f>
        <v/>
      </c>
      <c r="BZ504" t="str">
        <f t="shared" ca="1" si="1714"/>
        <v/>
      </c>
      <c r="CA504" s="12" t="str">
        <f ca="1">IF($E504,OFFSET(DA$5,$D$438+$D504,0),"")</f>
        <v/>
      </c>
      <c r="CB504" s="12" t="str">
        <f ca="1">IF($E504,OFFSET(DK$82,$D$438+$D504,0),"")</f>
        <v/>
      </c>
      <c r="CC504" s="12" t="str">
        <f ca="1">IF($E504,OFFSET(DK$156,$D$438+$D504,0),"")</f>
        <v/>
      </c>
      <c r="CD504" s="12" t="str">
        <f ca="1">IF($E504,OFFSET(DK$230,$D$438+$D504,0),"")</f>
        <v/>
      </c>
      <c r="CE504" s="12" t="str">
        <f ca="1">IF($E504,OFFSET(DK$305,$D$438+$D504,0),"")</f>
        <v/>
      </c>
      <c r="CH504" t="str">
        <f t="shared" ca="1" si="1767"/>
        <v/>
      </c>
      <c r="CI504" s="12" t="str">
        <f ca="1">IF($E504,OFFSET(#REF!,$D$438+$D504,0),"")</f>
        <v/>
      </c>
      <c r="CJ504" s="12" t="str">
        <f ca="1">IF($E504,OFFSET(DR$82,$D$438+$D504,0),"")</f>
        <v/>
      </c>
      <c r="CK504" s="12" t="str">
        <f ca="1">IF($E504,OFFSET(DR$156,$D$438+$D504,0),"")</f>
        <v/>
      </c>
      <c r="CL504" s="12" t="str">
        <f ca="1">IF($E504,OFFSET(DR$230,$D$438+$D504,0),"")</f>
        <v/>
      </c>
      <c r="CM504" s="12" t="str">
        <f ca="1">IF($E504,OFFSET(DR$305,$D$438+$D504,0),"")</f>
        <v/>
      </c>
      <c r="CO504" t="str">
        <f t="shared" ca="1" si="1768"/>
        <v/>
      </c>
      <c r="CP504" s="12" t="str">
        <f ca="1">IF($E504,OFFSET(#REF!,$D$438+$D504,0),"")</f>
        <v/>
      </c>
      <c r="CQ504" s="12" t="str">
        <f ca="1">IF($E504,OFFSET(DY$82,$D$438+$D504,0),"")</f>
        <v/>
      </c>
      <c r="CR504" s="12" t="str">
        <f ca="1">IF($E504,OFFSET(DY$156,$D$438+$D504,0),"")</f>
        <v/>
      </c>
      <c r="CS504" s="12" t="str">
        <f ca="1">IF($E504,OFFSET(DY$230,$D$438+$D504,0),"")</f>
        <v/>
      </c>
      <c r="CT504" s="12" t="str">
        <f ca="1">IF($E504,OFFSET(DY$305,$D$438+$D504,0),"")</f>
        <v/>
      </c>
      <c r="CV504" t="str">
        <f t="shared" ca="1" si="1797"/>
        <v/>
      </c>
      <c r="CW504" s="12" t="str">
        <f ca="1">IF($E504,OFFSET(DH$5,$D$438+$D504,0),"")</f>
        <v/>
      </c>
      <c r="CX504" s="12" t="str">
        <f ca="1">IF($E504,OFFSET(EF$82,$D$438+$D504,0),"")</f>
        <v/>
      </c>
      <c r="CY504" s="12" t="str">
        <f ca="1">IF($E504,OFFSET(EF$156,$D$438+$D504,0),"")</f>
        <v/>
      </c>
      <c r="CZ504" s="12" t="str">
        <f ca="1">IF($E504,OFFSET(EF$230,$D$438+$D504,0),"")</f>
        <v/>
      </c>
      <c r="DA504" s="12" t="str">
        <f ca="1">IF($E504,OFFSET(EF$305,$D$438+$D504,0),"")</f>
        <v/>
      </c>
      <c r="DC504" t="str">
        <f t="shared" ca="1" si="1771"/>
        <v/>
      </c>
      <c r="DD504" s="12" t="str">
        <f ca="1">IF($E504,OFFSET(DO$5,$D$438+$D504,0),"")</f>
        <v/>
      </c>
      <c r="DE504" s="12" t="str">
        <f ca="1">IF($E504,OFFSET(EM$82,$D$438+$D504,0),"")</f>
        <v/>
      </c>
      <c r="DF504" s="12" t="str">
        <f ca="1">IF($E504,OFFSET(EM$156,$D$438+$D504,0),"")</f>
        <v/>
      </c>
      <c r="DG504" s="12" t="str">
        <f ca="1">IF($E504,OFFSET(EM$230,$D$438+$D504,0),"")</f>
        <v/>
      </c>
      <c r="DH504" s="12" t="str">
        <f ca="1">IF($E504,OFFSET(EM$305,$D$438+$D504,0),"")</f>
        <v/>
      </c>
      <c r="DJ504" t="str">
        <f t="shared" ca="1" si="1774"/>
        <v/>
      </c>
      <c r="DK504" s="12" t="str">
        <f ca="1">IF($E504,OFFSET(DV$5,$D$438+$D504,0),"")</f>
        <v/>
      </c>
      <c r="DL504" s="12" t="str">
        <f ca="1">IF($E504,OFFSET(ET$82,$D$438+$D504,0),"")</f>
        <v/>
      </c>
      <c r="DM504" s="12" t="str">
        <f ca="1">IF($E504,OFFSET(ET$156,$D$438+$D504,0),"")</f>
        <v/>
      </c>
      <c r="DN504" s="12" t="str">
        <f ca="1">IF($E504,OFFSET(ET$230,$D$438+$D504,0),"")</f>
        <v/>
      </c>
      <c r="DO504" s="12" t="str">
        <f ca="1">IF($E504,OFFSET(ET$305,$D$438+$D504,0),"")</f>
        <v/>
      </c>
      <c r="DQ504" t="str">
        <f t="shared" ca="1" si="1777"/>
        <v/>
      </c>
      <c r="DR504" s="12" t="str">
        <f ca="1">IF($E504,OFFSET(EC$5,$D$438+$D504,0),"")</f>
        <v/>
      </c>
      <c r="DS504" s="12" t="str">
        <f ca="1">IF($E504,OFFSET(FA$82,$D$438+$D504,0),"")</f>
        <v/>
      </c>
      <c r="DT504" s="12" t="str">
        <f ca="1">IF($E504,OFFSET(FA$156,$D$438+$D504,0),"")</f>
        <v/>
      </c>
      <c r="DU504" s="12" t="str">
        <f ca="1">IF($E504,OFFSET(FA$230,$D$438+$D504,0),"")</f>
        <v/>
      </c>
      <c r="DV504" s="12" t="str">
        <f ca="1">IF($E504,OFFSET(FA$305,$D$438+$D504,0),"")</f>
        <v/>
      </c>
      <c r="DX504" t="str">
        <f t="shared" ca="1" si="1780"/>
        <v/>
      </c>
      <c r="DY504" s="12" t="str">
        <f ca="1">IF($E504,OFFSET(EJ$5,$D$438+$D504,0),"")</f>
        <v/>
      </c>
      <c r="DZ504" s="12" t="str">
        <f ca="1">IF($E504,OFFSET(FH$82,$D$438+$D504,0),"")</f>
        <v/>
      </c>
      <c r="EA504" s="12" t="str">
        <f ca="1">IF($E504,OFFSET(FH$156,$D$438+$D504,0),"")</f>
        <v/>
      </c>
      <c r="EB504" s="12" t="str">
        <f ca="1">IF($E504,OFFSET(FH$230,$D$438+$D504,0),"")</f>
        <v/>
      </c>
      <c r="EC504" s="12" t="str">
        <f ca="1">IF($E504,OFFSET(FH$305,$D$438+$D504,0),"")</f>
        <v/>
      </c>
      <c r="EF504" t="str">
        <f t="shared" ca="1" si="1877"/>
        <v/>
      </c>
      <c r="EG504" s="12" t="str">
        <f ca="1">IF($E504,OFFSET(ES$5,$D$438+$D504,0),"")</f>
        <v/>
      </c>
      <c r="EH504" s="12" t="str">
        <f ca="1">IF($E504,OFFSET(FQ$82,$D$438+$D504,0),"")</f>
        <v/>
      </c>
      <c r="EI504" s="12" t="str">
        <f ca="1">IF($E504,OFFSET(FQ$156,$D$438+$D504,0),"")</f>
        <v/>
      </c>
      <c r="EJ504" s="12" t="str">
        <f ca="1">IF($E504,OFFSET(FQ$230,$D$438+$D504,0),"")</f>
        <v/>
      </c>
      <c r="EK504" s="12" t="str">
        <f ca="1">IF($E504,OFFSET(FQ$305,$D$438+$D504,0),"")</f>
        <v/>
      </c>
      <c r="EM504" t="str">
        <f t="shared" ca="1" si="1878"/>
        <v/>
      </c>
      <c r="EN504" s="12" t="str">
        <f ca="1">IF($E504,OFFSET(EZ$5,$D$438+$D504,0),"")</f>
        <v/>
      </c>
      <c r="EO504" s="12" t="str">
        <f ca="1">IF($E504,OFFSET(FX$82,$D$438+$D504,0),"")</f>
        <v/>
      </c>
      <c r="EP504" s="12" t="str">
        <f ca="1">IF($E504,OFFSET(FX$156,$D$438+$D504,0),"")</f>
        <v/>
      </c>
      <c r="EQ504" s="12" t="str">
        <f ca="1">IF($E504,OFFSET(FX$230,$D$438+$D504,0),"")</f>
        <v/>
      </c>
      <c r="ER504" s="12" t="str">
        <f ca="1">IF($E504,OFFSET(FX$305,$D$438+$D504,0),"")</f>
        <v/>
      </c>
      <c r="EU504" t="str">
        <f t="shared" ca="1" si="1879"/>
        <v/>
      </c>
      <c r="EV504" s="12" t="str">
        <f ca="1">IF($E504,OFFSET(FH$5,$D$438+$D504,0),"")</f>
        <v/>
      </c>
      <c r="EW504" s="12" t="str">
        <f ca="1">IF($E504,OFFSET(GF$82,$D$438+$D504,0),"")</f>
        <v/>
      </c>
      <c r="EX504" s="12" t="str">
        <f ca="1">IF($E504,OFFSET(GF$156,$D$438+$D504,0),"")</f>
        <v/>
      </c>
      <c r="EY504" s="12" t="str">
        <f ca="1">IF($E504,OFFSET(GF$230,$D$438+$D504,0),"")</f>
        <v/>
      </c>
      <c r="EZ504" s="12" t="str">
        <f ca="1">IF($E504,OFFSET(GF$305,$D$438+$D504,0),"")</f>
        <v/>
      </c>
    </row>
    <row r="505" spans="3:156" x14ac:dyDescent="0.2">
      <c r="D505" s="5">
        <f t="shared" si="1761"/>
        <v>61</v>
      </c>
      <c r="E505" t="b">
        <f t="shared" si="1703"/>
        <v>0</v>
      </c>
      <c r="G505" t="str">
        <f t="shared" ca="1" si="1836"/>
        <v/>
      </c>
      <c r="H505" s="12" t="str">
        <f t="shared" ca="1" si="1837"/>
        <v/>
      </c>
      <c r="I505" s="12" t="str">
        <f t="shared" ca="1" si="1838"/>
        <v/>
      </c>
      <c r="J505" s="12" t="str">
        <f t="shared" ca="1" si="1839"/>
        <v/>
      </c>
      <c r="K505" s="12" t="str">
        <f t="shared" ca="1" si="1840"/>
        <v/>
      </c>
      <c r="L505" s="12" t="str">
        <f t="shared" ca="1" si="1841"/>
        <v/>
      </c>
      <c r="N505" t="str">
        <f t="shared" ca="1" si="1704"/>
        <v/>
      </c>
      <c r="O505" s="12" t="str">
        <f t="shared" ca="1" si="1842"/>
        <v/>
      </c>
      <c r="P505" s="12" t="str">
        <f t="shared" ca="1" si="1843"/>
        <v/>
      </c>
      <c r="Q505" s="12" t="str">
        <f t="shared" ca="1" si="1844"/>
        <v/>
      </c>
      <c r="R505" s="12" t="str">
        <f t="shared" ca="1" si="1845"/>
        <v/>
      </c>
      <c r="S505" s="12" t="str">
        <f t="shared" ca="1" si="1846"/>
        <v/>
      </c>
      <c r="U505" t="str">
        <f t="shared" ca="1" si="1705"/>
        <v/>
      </c>
      <c r="V505" s="12" t="str">
        <f t="shared" ca="1" si="1830"/>
        <v/>
      </c>
      <c r="W505" s="12" t="str">
        <f t="shared" ca="1" si="1831"/>
        <v/>
      </c>
      <c r="X505" s="12" t="str">
        <f t="shared" ca="1" si="1832"/>
        <v/>
      </c>
      <c r="Y505" s="12" t="str">
        <f t="shared" ca="1" si="1833"/>
        <v/>
      </c>
      <c r="Z505" s="12" t="str">
        <f t="shared" ca="1" si="1834"/>
        <v/>
      </c>
      <c r="AB505" t="str">
        <f t="shared" ca="1" si="1706"/>
        <v/>
      </c>
      <c r="AC505" s="12" t="str">
        <f t="shared" ca="1" si="1800"/>
        <v/>
      </c>
      <c r="AD505" s="12" t="str">
        <f t="shared" ca="1" si="1801"/>
        <v/>
      </c>
      <c r="AE505" s="12" t="str">
        <f t="shared" ca="1" si="1802"/>
        <v/>
      </c>
      <c r="AF505" s="12" t="str">
        <f t="shared" ca="1" si="1803"/>
        <v/>
      </c>
      <c r="AG505" s="12" t="str">
        <f t="shared" ca="1" si="1804"/>
        <v/>
      </c>
      <c r="AI505" t="str">
        <f t="shared" ca="1" si="1707"/>
        <v/>
      </c>
      <c r="AJ505" s="12" t="str">
        <f t="shared" ca="1" si="1805"/>
        <v/>
      </c>
      <c r="AK505" s="12" t="str">
        <f t="shared" ca="1" si="1806"/>
        <v/>
      </c>
      <c r="AL505" s="12" t="str">
        <f t="shared" ca="1" si="1807"/>
        <v/>
      </c>
      <c r="AM505" s="12" t="str">
        <f t="shared" ca="1" si="1808"/>
        <v/>
      </c>
      <c r="AN505" s="12" t="str">
        <f t="shared" ca="1" si="1809"/>
        <v/>
      </c>
      <c r="AP505" t="str">
        <f t="shared" ca="1" si="1709"/>
        <v/>
      </c>
      <c r="AQ505" s="12" t="str">
        <f ca="1">IF($E505,OFFSET(BD$5,$D$438+$D505,0),"")</f>
        <v/>
      </c>
      <c r="AR505" s="12" t="str">
        <f ca="1">IF($E505,OFFSET(CA$82,$D$438+$D505,0),"")</f>
        <v/>
      </c>
      <c r="AS505" s="12" t="str">
        <f ca="1">IF($E505,OFFSET(CA$156,$D$438+$D505,0),"")</f>
        <v/>
      </c>
      <c r="AT505" s="12" t="str">
        <f ca="1">IF($E505,OFFSET(CA$230,$D$438+$D505,0),"")</f>
        <v/>
      </c>
      <c r="AU505" s="12" t="str">
        <f ca="1">IF($E505,OFFSET(CA$305,$D$438+$D505,0),"")</f>
        <v/>
      </c>
      <c r="AV505" s="12"/>
      <c r="AX505" t="str">
        <f t="shared" ca="1" si="1710"/>
        <v/>
      </c>
      <c r="AY505" s="12" t="str">
        <f ca="1">IF($E505,OFFSET(BK$5,$D$438+$D505,0),"")</f>
        <v/>
      </c>
      <c r="AZ505" s="12" t="str">
        <f ca="1">IF($E505,OFFSET(CI$82,$D$438+$D505,0),"")</f>
        <v/>
      </c>
      <c r="BA505" s="12" t="str">
        <f ca="1">IF($E505,OFFSET(CI$156,$D$438+$D505,0),"")</f>
        <v/>
      </c>
      <c r="BB505" s="12" t="str">
        <f ca="1">IF($E505,OFFSET(CI$230,$D$438+$D505,0),"")</f>
        <v/>
      </c>
      <c r="BC505" s="12" t="str">
        <f ca="1">IF($E505,OFFSET(CI$305,$D$438+$D505,0),"")</f>
        <v/>
      </c>
      <c r="BE505" t="str">
        <f t="shared" ca="1" si="1711"/>
        <v/>
      </c>
      <c r="BF505" s="12" t="str">
        <f ca="1">IF($E505,OFFSET(BR$5,$D$438+$D505,0),"")</f>
        <v/>
      </c>
      <c r="BG505" s="12" t="str">
        <f ca="1">IF($E505,OFFSET(CP$82,$D$438+$D505,0),"")</f>
        <v/>
      </c>
      <c r="BH505" s="12" t="str">
        <f ca="1">IF($E505,OFFSET(CP$156,$D$438+$D505,0),"")</f>
        <v/>
      </c>
      <c r="BI505" s="12" t="str">
        <f ca="1">IF($E505,OFFSET(CP$230,$D$438+$D505,0),"")</f>
        <v/>
      </c>
      <c r="BJ505" s="12" t="str">
        <f ca="1">IF($E505,OFFSET(CP$305,$D$438+$D505,0),"")</f>
        <v/>
      </c>
      <c r="BL505" t="str">
        <f t="shared" ca="1" si="1712"/>
        <v/>
      </c>
      <c r="BM505" s="12" t="str">
        <f ca="1">IF($E505,OFFSET(CM$5,$D$438+$D505,0),"")</f>
        <v/>
      </c>
      <c r="BN505" s="12" t="str">
        <f ca="1">IF($E505,OFFSET(CW$82,$D$438+$D505,0),"")</f>
        <v/>
      </c>
      <c r="BO505" s="12" t="str">
        <f ca="1">IF($E505,OFFSET(CW$156,$D$438+$D505,0),"")</f>
        <v/>
      </c>
      <c r="BP505" s="12" t="str">
        <f ca="1">IF($E505,OFFSET(CW$230,$D$438+$D505,0),"")</f>
        <v/>
      </c>
      <c r="BQ505" s="12" t="str">
        <f ca="1">IF($E505,OFFSET(CW$305,$D$438+$D505,0),"")</f>
        <v/>
      </c>
      <c r="BS505" t="str">
        <f t="shared" ca="1" si="1713"/>
        <v/>
      </c>
      <c r="BT505" s="12" t="str">
        <f ca="1">IF($E505,OFFSET(CT$5,$D$438+$D505,0),"")</f>
        <v/>
      </c>
      <c r="BU505" s="12" t="str">
        <f ca="1">IF($E505,OFFSET(DD$82,$D$438+$D505,0),"")</f>
        <v/>
      </c>
      <c r="BV505" s="12" t="str">
        <f ca="1">IF($E505,OFFSET(DD$156,$D$438+$D505,0),"")</f>
        <v/>
      </c>
      <c r="BW505" s="12" t="str">
        <f ca="1">IF($E505,OFFSET(DD$230,$D$438+$D505,0),"")</f>
        <v/>
      </c>
      <c r="BX505" s="12" t="str">
        <f ca="1">IF($E505,OFFSET(DD$305,$D$438+$D505,0),"")</f>
        <v/>
      </c>
      <c r="BZ505" t="str">
        <f t="shared" ca="1" si="1714"/>
        <v/>
      </c>
      <c r="CA505" s="12" t="str">
        <f ca="1">IF($E505,OFFSET(DA$5,$D$438+$D505,0),"")</f>
        <v/>
      </c>
      <c r="CB505" s="12" t="str">
        <f ca="1">IF($E505,OFFSET(DK$82,$D$438+$D505,0),"")</f>
        <v/>
      </c>
      <c r="CC505" s="12" t="str">
        <f ca="1">IF($E505,OFFSET(DK$156,$D$438+$D505,0),"")</f>
        <v/>
      </c>
      <c r="CD505" s="12" t="str">
        <f ca="1">IF($E505,OFFSET(DK$230,$D$438+$D505,0),"")</f>
        <v/>
      </c>
      <c r="CE505" s="12" t="str">
        <f ca="1">IF($E505,OFFSET(DK$305,$D$438+$D505,0),"")</f>
        <v/>
      </c>
      <c r="CH505" t="str">
        <f t="shared" ca="1" si="1767"/>
        <v/>
      </c>
      <c r="CI505" s="12" t="str">
        <f ca="1">IF($E505,OFFSET(#REF!,$D$438+$D505,0),"")</f>
        <v/>
      </c>
      <c r="CJ505" s="12" t="str">
        <f ca="1">IF($E505,OFFSET(DR$82,$D$438+$D505,0),"")</f>
        <v/>
      </c>
      <c r="CK505" s="12" t="str">
        <f ca="1">IF($E505,OFFSET(DR$156,$D$438+$D505,0),"")</f>
        <v/>
      </c>
      <c r="CL505" s="12" t="str">
        <f ca="1">IF($E505,OFFSET(DR$230,$D$438+$D505,0),"")</f>
        <v/>
      </c>
      <c r="CM505" s="12" t="str">
        <f ca="1">IF($E505,OFFSET(DR$305,$D$438+$D505,0),"")</f>
        <v/>
      </c>
      <c r="CO505" t="str">
        <f t="shared" ca="1" si="1768"/>
        <v/>
      </c>
      <c r="CP505" s="12" t="str">
        <f ca="1">IF($E505,OFFSET(#REF!,$D$438+$D505,0),"")</f>
        <v/>
      </c>
      <c r="CQ505" s="12" t="str">
        <f ca="1">IF($E505,OFFSET(DY$82,$D$438+$D505,0),"")</f>
        <v/>
      </c>
      <c r="CR505" s="12" t="str">
        <f ca="1">IF($E505,OFFSET(DY$156,$D$438+$D505,0),"")</f>
        <v/>
      </c>
      <c r="CS505" s="12" t="str">
        <f ca="1">IF($E505,OFFSET(DY$230,$D$438+$D505,0),"")</f>
        <v/>
      </c>
      <c r="CT505" s="12" t="str">
        <f ca="1">IF($E505,OFFSET(DY$305,$D$438+$D505,0),"")</f>
        <v/>
      </c>
      <c r="CV505" t="str">
        <f t="shared" ca="1" si="1797"/>
        <v/>
      </c>
      <c r="CW505" s="12" t="str">
        <f ca="1">IF($E505,OFFSET(DH$5,$D$438+$D505,0),"")</f>
        <v/>
      </c>
      <c r="CX505" s="12" t="str">
        <f ca="1">IF($E505,OFFSET(EF$82,$D$438+$D505,0),"")</f>
        <v/>
      </c>
      <c r="CY505" s="12" t="str">
        <f ca="1">IF($E505,OFFSET(EF$156,$D$438+$D505,0),"")</f>
        <v/>
      </c>
      <c r="CZ505" s="12" t="str">
        <f ca="1">IF($E505,OFFSET(EF$230,$D$438+$D505,0),"")</f>
        <v/>
      </c>
      <c r="DA505" s="12" t="str">
        <f ca="1">IF($E505,OFFSET(EF$305,$D$438+$D505,0),"")</f>
        <v/>
      </c>
      <c r="DC505" t="str">
        <f t="shared" ca="1" si="1771"/>
        <v/>
      </c>
      <c r="DD505" s="12" t="str">
        <f ca="1">IF($E505,OFFSET(DO$5,$D$438+$D505,0),"")</f>
        <v/>
      </c>
      <c r="DE505" s="12" t="str">
        <f ca="1">IF($E505,OFFSET(EM$82,$D$438+$D505,0),"")</f>
        <v/>
      </c>
      <c r="DF505" s="12" t="str">
        <f ca="1">IF($E505,OFFSET(EM$156,$D$438+$D505,0),"")</f>
        <v/>
      </c>
      <c r="DG505" s="12" t="str">
        <f ca="1">IF($E505,OFFSET(EM$230,$D$438+$D505,0),"")</f>
        <v/>
      </c>
      <c r="DH505" s="12" t="str">
        <f ca="1">IF($E505,OFFSET(EM$305,$D$438+$D505,0),"")</f>
        <v/>
      </c>
      <c r="DJ505" t="str">
        <f t="shared" ca="1" si="1774"/>
        <v/>
      </c>
      <c r="DK505" s="12" t="str">
        <f ca="1">IF($E505,OFFSET(DV$5,$D$438+$D505,0),"")</f>
        <v/>
      </c>
      <c r="DL505" s="12" t="str">
        <f ca="1">IF($E505,OFFSET(ET$82,$D$438+$D505,0),"")</f>
        <v/>
      </c>
      <c r="DM505" s="12" t="str">
        <f ca="1">IF($E505,OFFSET(ET$156,$D$438+$D505,0),"")</f>
        <v/>
      </c>
      <c r="DN505" s="12" t="str">
        <f ca="1">IF($E505,OFFSET(ET$230,$D$438+$D505,0),"")</f>
        <v/>
      </c>
      <c r="DO505" s="12" t="str">
        <f ca="1">IF($E505,OFFSET(ET$305,$D$438+$D505,0),"")</f>
        <v/>
      </c>
      <c r="DQ505" t="str">
        <f t="shared" ca="1" si="1777"/>
        <v/>
      </c>
      <c r="DR505" s="12" t="str">
        <f ca="1">IF($E505,OFFSET(EC$5,$D$438+$D505,0),"")</f>
        <v/>
      </c>
      <c r="DS505" s="12" t="str">
        <f ca="1">IF($E505,OFFSET(FA$82,$D$438+$D505,0),"")</f>
        <v/>
      </c>
      <c r="DT505" s="12" t="str">
        <f ca="1">IF($E505,OFFSET(FA$156,$D$438+$D505,0),"")</f>
        <v/>
      </c>
      <c r="DU505" s="12" t="str">
        <f ca="1">IF($E505,OFFSET(FA$230,$D$438+$D505,0),"")</f>
        <v/>
      </c>
      <c r="DV505" s="12" t="str">
        <f ca="1">IF($E505,OFFSET(FA$305,$D$438+$D505,0),"")</f>
        <v/>
      </c>
      <c r="DX505" t="str">
        <f t="shared" ca="1" si="1780"/>
        <v/>
      </c>
      <c r="DY505" s="12" t="str">
        <f ca="1">IF($E505,OFFSET(EJ$5,$D$438+$D505,0),"")</f>
        <v/>
      </c>
      <c r="DZ505" s="12" t="str">
        <f ca="1">IF($E505,OFFSET(FH$82,$D$438+$D505,0),"")</f>
        <v/>
      </c>
      <c r="EA505" s="12" t="str">
        <f ca="1">IF($E505,OFFSET(FH$156,$D$438+$D505,0),"")</f>
        <v/>
      </c>
      <c r="EB505" s="12" t="str">
        <f ca="1">IF($E505,OFFSET(FH$230,$D$438+$D505,0),"")</f>
        <v/>
      </c>
      <c r="EC505" s="12" t="str">
        <f ca="1">IF($E505,OFFSET(FH$305,$D$438+$D505,0),"")</f>
        <v/>
      </c>
      <c r="EF505" t="str">
        <f t="shared" ca="1" si="1877"/>
        <v/>
      </c>
      <c r="EG505" s="12" t="str">
        <f ca="1">IF($E505,OFFSET(ES$5,$D$438+$D505,0),"")</f>
        <v/>
      </c>
      <c r="EH505" s="12" t="str">
        <f ca="1">IF($E505,OFFSET(FQ$82,$D$438+$D505,0),"")</f>
        <v/>
      </c>
      <c r="EI505" s="12" t="str">
        <f ca="1">IF($E505,OFFSET(FQ$156,$D$438+$D505,0),"")</f>
        <v/>
      </c>
      <c r="EJ505" s="12" t="str">
        <f ca="1">IF($E505,OFFSET(FQ$230,$D$438+$D505,0),"")</f>
        <v/>
      </c>
      <c r="EK505" s="12" t="str">
        <f ca="1">IF($E505,OFFSET(FQ$305,$D$438+$D505,0),"")</f>
        <v/>
      </c>
      <c r="EM505" t="str">
        <f t="shared" ca="1" si="1878"/>
        <v/>
      </c>
      <c r="EN505" s="12" t="str">
        <f ca="1">IF($E505,OFFSET(EZ$5,$D$438+$D505,0),"")</f>
        <v/>
      </c>
      <c r="EO505" s="12" t="str">
        <f ca="1">IF($E505,OFFSET(FX$82,$D$438+$D505,0),"")</f>
        <v/>
      </c>
      <c r="EP505" s="12" t="str">
        <f ca="1">IF($E505,OFFSET(FX$156,$D$438+$D505,0),"")</f>
        <v/>
      </c>
      <c r="EQ505" s="12" t="str">
        <f ca="1">IF($E505,OFFSET(FX$230,$D$438+$D505,0),"")</f>
        <v/>
      </c>
      <c r="ER505" s="12" t="str">
        <f ca="1">IF($E505,OFFSET(FX$305,$D$438+$D505,0),"")</f>
        <v/>
      </c>
      <c r="EU505" t="str">
        <f t="shared" ca="1" si="1879"/>
        <v/>
      </c>
      <c r="EV505" s="12" t="str">
        <f ca="1">IF($E505,OFFSET(FH$5,$D$438+$D505,0),"")</f>
        <v/>
      </c>
      <c r="EW505" s="12" t="str">
        <f ca="1">IF($E505,OFFSET(GF$82,$D$438+$D505,0),"")</f>
        <v/>
      </c>
      <c r="EX505" s="12" t="str">
        <f ca="1">IF($E505,OFFSET(GF$156,$D$438+$D505,0),"")</f>
        <v/>
      </c>
      <c r="EY505" s="12" t="str">
        <f ca="1">IF($E505,OFFSET(GF$230,$D$438+$D505,0),"")</f>
        <v/>
      </c>
      <c r="EZ505" s="12" t="str">
        <f ca="1">IF($E505,OFFSET(GF$305,$D$438+$D505,0),"")</f>
        <v/>
      </c>
    </row>
    <row r="507" spans="3:156" hidden="1" x14ac:dyDescent="0.2">
      <c r="C507" t="s">
        <v>55</v>
      </c>
      <c r="E507">
        <f>Base_year2</f>
        <v>1996</v>
      </c>
      <c r="H507" s="19">
        <f>Z70</f>
        <v>1.1982825471276273</v>
      </c>
      <c r="I507" s="12">
        <f>AX147</f>
        <v>0.99394899606237119</v>
      </c>
      <c r="J507" s="12">
        <f>AX221</f>
        <v>0.93292701419940127</v>
      </c>
      <c r="K507" s="12">
        <f>AX296</f>
        <v>1.1691240323341239</v>
      </c>
      <c r="L507" s="19">
        <f>AX371</f>
        <v>0.88660129604010562</v>
      </c>
      <c r="O507" s="19">
        <f>AA70</f>
        <v>1.3127143298679906</v>
      </c>
      <c r="P507" s="12">
        <f>AY147</f>
        <v>0.93888347468065603</v>
      </c>
      <c r="Q507" s="12">
        <f>AY221</f>
        <v>0.88620167330030086</v>
      </c>
      <c r="R507" s="12">
        <f>AY296</f>
        <v>1.0140915637808567</v>
      </c>
      <c r="S507" s="19">
        <f>AY371</f>
        <v>0.81523040921194967</v>
      </c>
      <c r="V507" s="19">
        <f>AB70</f>
        <v>1.0198391188710987</v>
      </c>
      <c r="W507" s="12">
        <f>AZ147</f>
        <v>1.2542837928870607</v>
      </c>
      <c r="X507" s="12">
        <f>AZ221</f>
        <v>1.2636662269808903</v>
      </c>
      <c r="Y507" s="12">
        <f>AZ296</f>
        <v>1.2587815017897599</v>
      </c>
      <c r="Z507" s="19">
        <f>AZ371</f>
        <v>1.2681418938820803</v>
      </c>
      <c r="AC507" s="19">
        <f>AC70</f>
        <v>1.1982825471276273</v>
      </c>
      <c r="AD507" s="12">
        <f>BA147</f>
        <v>0.82990091987797276</v>
      </c>
      <c r="AE507" s="12">
        <f>BA221</f>
        <v>0.83452771835580386</v>
      </c>
      <c r="AF507" s="12">
        <f>BA296</f>
        <v>0.83452771835580386</v>
      </c>
      <c r="AG507" s="19">
        <f>BA371</f>
        <v>0.83452771835580386</v>
      </c>
      <c r="AJ507" s="19">
        <f>AD70</f>
        <v>1.3127143298679906</v>
      </c>
      <c r="AK507" s="12">
        <f>BB147</f>
        <v>0.75755689224093625</v>
      </c>
      <c r="AL507" s="12">
        <f>BB221</f>
        <v>0.76178036397344884</v>
      </c>
      <c r="AM507" s="12">
        <f>BB296</f>
        <v>0.76178036397344884</v>
      </c>
      <c r="AN507" s="19">
        <f>BB371</f>
        <v>0.76178036397344884</v>
      </c>
      <c r="AQ507" s="19">
        <f>AE70</f>
        <v>1.0198391188710987</v>
      </c>
      <c r="AR507" s="12">
        <f>BC147</f>
        <v>0.97511045588812251</v>
      </c>
      <c r="AS507" s="12">
        <f>BC221</f>
        <v>0.98054681517506459</v>
      </c>
      <c r="AT507" s="12">
        <f>BC296</f>
        <v>0.98054681517506459</v>
      </c>
      <c r="AU507" s="19">
        <f>BC371</f>
        <v>0.98054681517506459</v>
      </c>
      <c r="AV507" s="19"/>
      <c r="AY507" s="19">
        <f>AF70</f>
        <v>1.2442781291347413</v>
      </c>
      <c r="AZ507" s="12">
        <f>BD147</f>
        <v>1.1262569760400243</v>
      </c>
      <c r="BA507" s="12">
        <f>BD221</f>
        <v>1.1383736163073737</v>
      </c>
      <c r="BB507" s="12">
        <f>BD296</f>
        <v>1.1069866961306494</v>
      </c>
      <c r="BC507" s="19">
        <f>BD371</f>
        <v>1.1449123439162532</v>
      </c>
      <c r="BF507" s="19">
        <f>AG70</f>
        <v>1.2373766686176044</v>
      </c>
      <c r="BG507" s="12">
        <f>BE147</f>
        <v>1.0100635965823053</v>
      </c>
      <c r="BH507" s="12">
        <f>BE221</f>
        <v>0.99128613062817772</v>
      </c>
      <c r="BI507" s="12">
        <f>BE296</f>
        <v>1.1263831257178907</v>
      </c>
      <c r="BJ507" s="19">
        <f>BE371</f>
        <v>0.97975659985986119</v>
      </c>
      <c r="BM507" s="19">
        <f>AH70</f>
        <v>1.3047012786004859</v>
      </c>
      <c r="BN507" s="12">
        <f>BF147</f>
        <v>1.1667709099653756</v>
      </c>
      <c r="BO507" s="12">
        <f>BF221</f>
        <v>1.1684682793600427</v>
      </c>
      <c r="BP507" s="12">
        <f>BF296</f>
        <v>1.1776374931562172</v>
      </c>
      <c r="BQ507" s="19">
        <f>BF371</f>
        <v>1.1577978954130737</v>
      </c>
      <c r="BT507" s="19">
        <f>AI70</f>
        <v>1.1832546756673683</v>
      </c>
      <c r="BU507" s="12">
        <f>BG147</f>
        <v>1.1098630589727718</v>
      </c>
      <c r="BV507" s="12">
        <f>BG221</f>
        <v>1.1373217409471381</v>
      </c>
      <c r="BW507" s="12">
        <f>BG296</f>
        <v>0.85397551575856501</v>
      </c>
      <c r="BX507" s="19">
        <f>BG371</f>
        <v>1.1508060393348831</v>
      </c>
      <c r="CA507" s="19">
        <f>AJ70</f>
        <v>1.2384841017895938</v>
      </c>
      <c r="CB507" s="12">
        <f>BH147</f>
        <v>1.1468161328468143</v>
      </c>
      <c r="CC507" s="12">
        <f>BH221</f>
        <v>1.2050741495228976</v>
      </c>
      <c r="CD507" s="12">
        <f>BH296</f>
        <v>1.0158880115635223</v>
      </c>
      <c r="CE507" s="19">
        <f>BH371</f>
        <v>1.24670229957819</v>
      </c>
      <c r="CI507" s="19">
        <f>AK70</f>
        <v>1.6844288417872195</v>
      </c>
      <c r="CJ507" s="12">
        <f>BI147</f>
        <v>0.89312148671400016</v>
      </c>
      <c r="CK507" s="12">
        <f>BI221</f>
        <v>0.81034706127434253</v>
      </c>
      <c r="CL507" s="12">
        <f>BI296</f>
        <v>0.98600863191923283</v>
      </c>
      <c r="CM507" s="19">
        <f>BI371</f>
        <v>0.67300156061462324</v>
      </c>
      <c r="CP507" s="19">
        <f>AL70</f>
        <v>1.2733465253826994</v>
      </c>
      <c r="CQ507" s="12">
        <f>BJ147</f>
        <v>0.81995759885824027</v>
      </c>
      <c r="CR507" s="12">
        <f>BJ221</f>
        <v>0.78581603907924658</v>
      </c>
      <c r="CS507" s="12">
        <f>BJ296</f>
        <v>0.95828486783308797</v>
      </c>
      <c r="CT507" s="19">
        <f>BJ371</f>
        <v>0.76307176314671199</v>
      </c>
      <c r="CW507" s="19">
        <f>AM70</f>
        <v>1.2930338000920856</v>
      </c>
      <c r="CX507" s="12">
        <f>BK147</f>
        <v>0.83437924296951804</v>
      </c>
      <c r="CY507" s="12">
        <f>BK221</f>
        <v>0.83636867811067128</v>
      </c>
      <c r="CZ507" s="12">
        <f>BK296</f>
        <v>0.8384226610811073</v>
      </c>
      <c r="DA507" s="19">
        <f>BK371</f>
        <v>0.83589836858064925</v>
      </c>
      <c r="DD507" s="19">
        <f>AN70</f>
        <v>1.2881981110324749</v>
      </c>
      <c r="DE507" s="12">
        <f>BL147</f>
        <v>0.96762829936823103</v>
      </c>
      <c r="DF507" s="12">
        <f>BL221</f>
        <v>0.9291995199398243</v>
      </c>
      <c r="DG507" s="12">
        <f>BL296</f>
        <v>1.0313098843461783</v>
      </c>
      <c r="DH507" s="19">
        <f>BL371</f>
        <v>0.88161448990942159</v>
      </c>
      <c r="DK507" s="19">
        <f>AO70</f>
        <v>1.3098552065609863</v>
      </c>
      <c r="DL507" s="12">
        <f>BM147</f>
        <v>0.91203002898329943</v>
      </c>
      <c r="DM507" s="12">
        <f>BM221</f>
        <v>0.83100538533519164</v>
      </c>
      <c r="DN507" s="12">
        <f>BM296</f>
        <v>1.0222803018534583</v>
      </c>
      <c r="DO507" s="19">
        <f>BM371</f>
        <v>0.72514025974188034</v>
      </c>
      <c r="DR507" s="19">
        <f>AP70</f>
        <v>3.4225838422669947</v>
      </c>
      <c r="DS507" s="12">
        <f>BN147</f>
        <v>0.35368459195164803</v>
      </c>
      <c r="DT507" s="12">
        <f>BN221</f>
        <v>0.36261777403604428</v>
      </c>
      <c r="DU507" s="12">
        <f>BN296</f>
        <v>0.35139300744864332</v>
      </c>
      <c r="DV507" s="19">
        <f>BN371</f>
        <v>0.38421758570749875</v>
      </c>
      <c r="DY507" s="19">
        <f>AQ70</f>
        <v>1.2635578035869668</v>
      </c>
      <c r="DZ507" s="12">
        <f>BO147</f>
        <v>0.86071334996371063</v>
      </c>
      <c r="EA507" s="12">
        <f>BO221</f>
        <v>0.85871267082820846</v>
      </c>
      <c r="EB507" s="12">
        <f>BO296</f>
        <v>0.87178224823802974</v>
      </c>
      <c r="EC507" s="19">
        <f>BO371</f>
        <v>0.84853006126047892</v>
      </c>
      <c r="EG507" s="19">
        <f>AR70</f>
        <v>1.265859675171402</v>
      </c>
      <c r="EH507" s="12">
        <f>BP147</f>
        <v>0.93520079813298351</v>
      </c>
      <c r="EI507" s="12">
        <f>BP221</f>
        <v>0.91093620403642295</v>
      </c>
      <c r="EJ507" s="12">
        <f>BP296</f>
        <v>0.97468386325595446</v>
      </c>
      <c r="EK507" s="19">
        <f>BP371</f>
        <v>0.87473475688684399</v>
      </c>
      <c r="EN507" s="19">
        <f>AS70</f>
        <v>1.2152053993102498</v>
      </c>
      <c r="EO507" s="12">
        <f>BQ147</f>
        <v>1.2121016121448533</v>
      </c>
      <c r="EP507" s="12">
        <f>BQ221</f>
        <v>1.1721807425327879</v>
      </c>
      <c r="EQ507" s="12">
        <f>BQ296</f>
        <v>1.2823419882576139</v>
      </c>
      <c r="ER507" s="19">
        <f>BQ371</f>
        <v>1.1233076362188987</v>
      </c>
      <c r="EV507" s="19">
        <f>AT70</f>
        <v>1.5499517623368924</v>
      </c>
      <c r="EW507" s="12">
        <f>BR147</f>
        <v>1.005195307270847</v>
      </c>
      <c r="EX507" s="12">
        <f>BR221</f>
        <v>0.93630424071214313</v>
      </c>
      <c r="EY507" s="12">
        <f>BR296</f>
        <v>1.098767532449455</v>
      </c>
      <c r="EZ507" s="19">
        <f>BR371</f>
        <v>0.84196323848324928</v>
      </c>
    </row>
    <row r="508" spans="3:156" hidden="1" x14ac:dyDescent="0.2"/>
    <row r="509" spans="3:156" ht="13.5" hidden="1" thickBot="1" x14ac:dyDescent="0.25">
      <c r="C509" s="4"/>
      <c r="D509" s="4"/>
      <c r="E509" s="4"/>
      <c r="F509" s="4"/>
      <c r="G509" s="4"/>
      <c r="H509" s="4"/>
      <c r="I509" s="4"/>
      <c r="J509" s="4"/>
      <c r="K509" s="4"/>
      <c r="L509" s="4"/>
      <c r="M509" s="4"/>
      <c r="N509" s="4"/>
      <c r="O509" s="4"/>
      <c r="P509" s="4"/>
      <c r="Q509" s="4"/>
      <c r="R509" s="4"/>
      <c r="S509" s="4"/>
      <c r="T509" s="4"/>
      <c r="U509" s="4"/>
      <c r="V509" s="4"/>
      <c r="W509" s="4"/>
      <c r="X509" s="4"/>
      <c r="Y509" s="4"/>
      <c r="Z509" s="4"/>
      <c r="AB509" s="4"/>
      <c r="AC509" s="4"/>
      <c r="AD509" s="4"/>
      <c r="AE509" s="4"/>
      <c r="AF509" s="4"/>
      <c r="AG509" s="4"/>
      <c r="AI509" s="4"/>
      <c r="AJ509" s="4"/>
      <c r="AK509" s="4"/>
      <c r="AL509" s="4"/>
      <c r="AM509" s="4"/>
      <c r="AN509" s="4"/>
      <c r="AP509" s="4"/>
      <c r="AQ509" s="4"/>
      <c r="AR509" s="4"/>
      <c r="AS509" s="4"/>
      <c r="AT509" s="4"/>
      <c r="AU509" s="4"/>
      <c r="AV509" s="5"/>
      <c r="AX509" s="4"/>
      <c r="AY509" s="4"/>
      <c r="AZ509" s="4"/>
      <c r="BA509" s="4"/>
      <c r="BB509" s="4"/>
      <c r="BC509" s="4"/>
      <c r="BE509" s="4"/>
      <c r="BF509" s="4"/>
      <c r="BG509" s="4"/>
      <c r="BH509" s="4"/>
      <c r="BI509" s="4"/>
      <c r="BJ509" s="4"/>
      <c r="BL509" s="4"/>
      <c r="BM509" s="4"/>
      <c r="BN509" s="4"/>
      <c r="BO509" s="4"/>
      <c r="BP509" s="4"/>
      <c r="BQ509" s="4"/>
      <c r="BS509" s="4"/>
      <c r="BT509" s="4"/>
      <c r="BU509" s="4"/>
      <c r="BV509" s="4"/>
      <c r="BW509" s="4"/>
      <c r="BX509" s="4"/>
      <c r="BZ509" s="4"/>
      <c r="CA509" s="4"/>
      <c r="CB509" s="4"/>
      <c r="CC509" s="4"/>
      <c r="CD509" s="4"/>
      <c r="CE509" s="4"/>
      <c r="CH509" s="4"/>
      <c r="CI509" s="4"/>
      <c r="CJ509" s="4"/>
      <c r="CK509" s="4"/>
      <c r="CL509" s="4"/>
      <c r="CM509" s="4"/>
      <c r="CO509" s="4"/>
      <c r="CP509" s="4"/>
      <c r="CQ509" s="4"/>
      <c r="CR509" s="4"/>
      <c r="CS509" s="4"/>
      <c r="CT509" s="4"/>
      <c r="CV509" s="4"/>
      <c r="CW509" s="4"/>
      <c r="CX509" s="4"/>
      <c r="CY509" s="4"/>
      <c r="CZ509" s="4"/>
      <c r="DA509" s="4"/>
      <c r="DC509" s="4"/>
      <c r="DD509" s="4"/>
      <c r="DE509" s="4"/>
      <c r="DF509" s="4"/>
      <c r="DG509" s="4"/>
      <c r="DH509" s="4"/>
      <c r="DJ509" s="4"/>
      <c r="DK509" s="4"/>
      <c r="DL509" s="4"/>
      <c r="DM509" s="4"/>
      <c r="DN509" s="4"/>
      <c r="DO509" s="4"/>
      <c r="DQ509" s="4"/>
      <c r="DR509" s="4"/>
      <c r="DS509" s="4"/>
      <c r="DT509" s="4"/>
      <c r="DU509" s="4"/>
      <c r="DV509" s="4"/>
      <c r="DX509" s="4"/>
      <c r="DY509" s="4"/>
      <c r="DZ509" s="4"/>
      <c r="EA509" s="4"/>
      <c r="EB509" s="4"/>
      <c r="EC509" s="4"/>
      <c r="EF509" s="4"/>
      <c r="EG509" s="4"/>
      <c r="EH509" s="4"/>
      <c r="EI509" s="4"/>
      <c r="EJ509" s="4"/>
      <c r="EK509" s="4"/>
      <c r="EM509" s="4"/>
      <c r="EN509" s="4"/>
      <c r="EO509" s="4"/>
      <c r="EP509" s="4"/>
      <c r="EQ509" s="4"/>
      <c r="ER509" s="4"/>
      <c r="EU509" s="4"/>
      <c r="EV509" s="4"/>
      <c r="EW509" s="4"/>
      <c r="EX509" s="4"/>
      <c r="EY509" s="4"/>
      <c r="EZ509" s="4"/>
    </row>
    <row r="510" spans="3:156" hidden="1" x14ac:dyDescent="0.2">
      <c r="C510" s="2" t="s">
        <v>135</v>
      </c>
    </row>
    <row r="511" spans="3:156" hidden="1" x14ac:dyDescent="0.2">
      <c r="H511" t="s">
        <v>136</v>
      </c>
      <c r="O511" t="s">
        <v>137</v>
      </c>
      <c r="V511" t="s">
        <v>188</v>
      </c>
      <c r="AC511" t="s">
        <v>187</v>
      </c>
      <c r="AJ511" t="s">
        <v>186</v>
      </c>
      <c r="AQ511" t="s">
        <v>189</v>
      </c>
      <c r="AY511" t="s">
        <v>190</v>
      </c>
      <c r="BF511" t="s">
        <v>192</v>
      </c>
      <c r="BM511" t="s">
        <v>193</v>
      </c>
      <c r="BT511" t="s">
        <v>194</v>
      </c>
      <c r="CA511" t="s">
        <v>195</v>
      </c>
      <c r="CI511" t="s">
        <v>195</v>
      </c>
      <c r="CP511" t="s">
        <v>195</v>
      </c>
      <c r="CW511" t="s">
        <v>195</v>
      </c>
      <c r="DD511" t="s">
        <v>195</v>
      </c>
      <c r="DK511" t="s">
        <v>197</v>
      </c>
      <c r="DR511" t="s">
        <v>196</v>
      </c>
      <c r="DY511" t="s">
        <v>198</v>
      </c>
      <c r="EG511" t="s">
        <v>199</v>
      </c>
      <c r="EN511" t="s">
        <v>200</v>
      </c>
      <c r="EV511" t="s">
        <v>201</v>
      </c>
    </row>
    <row r="512" spans="3:156" hidden="1" x14ac:dyDescent="0.2"/>
    <row r="513" spans="4:156" hidden="1" x14ac:dyDescent="0.2">
      <c r="H513" t="s">
        <v>133</v>
      </c>
      <c r="I513" t="s">
        <v>104</v>
      </c>
      <c r="J513" t="s">
        <v>96</v>
      </c>
      <c r="K513" t="s">
        <v>67</v>
      </c>
      <c r="L513" t="s">
        <v>134</v>
      </c>
      <c r="O513" t="s">
        <v>133</v>
      </c>
      <c r="P513" t="s">
        <v>104</v>
      </c>
      <c r="Q513" t="s">
        <v>96</v>
      </c>
      <c r="R513" t="s">
        <v>67</v>
      </c>
      <c r="S513" t="s">
        <v>134</v>
      </c>
      <c r="V513" t="s">
        <v>133</v>
      </c>
      <c r="W513" t="s">
        <v>104</v>
      </c>
      <c r="X513" t="s">
        <v>96</v>
      </c>
      <c r="Y513" t="s">
        <v>67</v>
      </c>
      <c r="Z513" t="s">
        <v>134</v>
      </c>
      <c r="AC513" t="s">
        <v>133</v>
      </c>
      <c r="AD513" t="s">
        <v>104</v>
      </c>
      <c r="AE513" t="s">
        <v>96</v>
      </c>
      <c r="AF513" t="s">
        <v>67</v>
      </c>
      <c r="AG513" t="s">
        <v>134</v>
      </c>
      <c r="AJ513" t="s">
        <v>133</v>
      </c>
      <c r="AK513" t="s">
        <v>104</v>
      </c>
      <c r="AL513" t="s">
        <v>96</v>
      </c>
      <c r="AM513" t="s">
        <v>67</v>
      </c>
      <c r="AN513" t="s">
        <v>134</v>
      </c>
      <c r="AQ513" t="s">
        <v>133</v>
      </c>
      <c r="AR513" t="s">
        <v>104</v>
      </c>
      <c r="AS513" t="s">
        <v>96</v>
      </c>
      <c r="AT513" t="s">
        <v>67</v>
      </c>
      <c r="AU513" t="s">
        <v>134</v>
      </c>
      <c r="AY513" t="s">
        <v>133</v>
      </c>
      <c r="AZ513" t="s">
        <v>104</v>
      </c>
      <c r="BA513" t="s">
        <v>96</v>
      </c>
      <c r="BB513" t="s">
        <v>67</v>
      </c>
      <c r="BC513" t="s">
        <v>134</v>
      </c>
      <c r="BF513" t="s">
        <v>133</v>
      </c>
      <c r="BG513" t="s">
        <v>104</v>
      </c>
      <c r="BH513" t="s">
        <v>96</v>
      </c>
      <c r="BI513" t="s">
        <v>67</v>
      </c>
      <c r="BJ513" t="s">
        <v>134</v>
      </c>
      <c r="BM513" t="s">
        <v>133</v>
      </c>
      <c r="BN513" t="s">
        <v>104</v>
      </c>
      <c r="BO513" t="s">
        <v>96</v>
      </c>
      <c r="BP513" t="s">
        <v>67</v>
      </c>
      <c r="BQ513" t="s">
        <v>134</v>
      </c>
      <c r="BT513" t="s">
        <v>133</v>
      </c>
      <c r="BU513" t="s">
        <v>104</v>
      </c>
      <c r="BV513" t="s">
        <v>96</v>
      </c>
      <c r="BW513" t="s">
        <v>67</v>
      </c>
      <c r="BX513" t="s">
        <v>134</v>
      </c>
      <c r="CA513" t="s">
        <v>133</v>
      </c>
      <c r="CB513" t="s">
        <v>104</v>
      </c>
      <c r="CC513" t="s">
        <v>96</v>
      </c>
      <c r="CD513" t="s">
        <v>67</v>
      </c>
      <c r="CE513" t="s">
        <v>134</v>
      </c>
      <c r="CI513" t="s">
        <v>133</v>
      </c>
      <c r="CJ513" t="s">
        <v>104</v>
      </c>
      <c r="CK513" t="s">
        <v>96</v>
      </c>
      <c r="CL513" t="s">
        <v>67</v>
      </c>
      <c r="CM513" t="s">
        <v>134</v>
      </c>
      <c r="CP513" t="s">
        <v>133</v>
      </c>
      <c r="CQ513" t="s">
        <v>104</v>
      </c>
      <c r="CR513" t="s">
        <v>96</v>
      </c>
      <c r="CS513" t="s">
        <v>67</v>
      </c>
      <c r="CT513" t="s">
        <v>134</v>
      </c>
      <c r="CW513" t="s">
        <v>133</v>
      </c>
      <c r="CX513" t="s">
        <v>104</v>
      </c>
      <c r="CY513" t="s">
        <v>96</v>
      </c>
      <c r="CZ513" t="s">
        <v>67</v>
      </c>
      <c r="DA513" t="s">
        <v>134</v>
      </c>
      <c r="DD513" t="s">
        <v>133</v>
      </c>
      <c r="DE513" t="s">
        <v>104</v>
      </c>
      <c r="DF513" t="s">
        <v>96</v>
      </c>
      <c r="DG513" t="s">
        <v>67</v>
      </c>
      <c r="DH513" t="s">
        <v>134</v>
      </c>
      <c r="DK513" t="s">
        <v>133</v>
      </c>
      <c r="DL513" t="s">
        <v>104</v>
      </c>
      <c r="DM513" t="s">
        <v>96</v>
      </c>
      <c r="DN513" t="s">
        <v>67</v>
      </c>
      <c r="DO513" t="s">
        <v>134</v>
      </c>
      <c r="DR513" t="s">
        <v>133</v>
      </c>
      <c r="DS513" t="s">
        <v>104</v>
      </c>
      <c r="DT513" t="s">
        <v>96</v>
      </c>
      <c r="DU513" t="s">
        <v>67</v>
      </c>
      <c r="DV513" t="s">
        <v>134</v>
      </c>
      <c r="DY513" t="s">
        <v>133</v>
      </c>
      <c r="DZ513" t="s">
        <v>104</v>
      </c>
      <c r="EA513" t="s">
        <v>96</v>
      </c>
      <c r="EB513" t="s">
        <v>67</v>
      </c>
      <c r="EC513" t="s">
        <v>134</v>
      </c>
      <c r="EG513" t="s">
        <v>133</v>
      </c>
      <c r="EH513" t="s">
        <v>104</v>
      </c>
      <c r="EI513" t="s">
        <v>96</v>
      </c>
      <c r="EJ513" t="s">
        <v>67</v>
      </c>
      <c r="EK513" t="s">
        <v>134</v>
      </c>
      <c r="EN513" t="s">
        <v>133</v>
      </c>
      <c r="EO513" t="s">
        <v>104</v>
      </c>
      <c r="EP513" t="s">
        <v>96</v>
      </c>
      <c r="EQ513" t="s">
        <v>67</v>
      </c>
      <c r="ER513" t="s">
        <v>134</v>
      </c>
      <c r="EV513" t="s">
        <v>133</v>
      </c>
      <c r="EW513" t="s">
        <v>104</v>
      </c>
      <c r="EX513" t="s">
        <v>96</v>
      </c>
      <c r="EY513" t="s">
        <v>67</v>
      </c>
      <c r="EZ513" t="s">
        <v>134</v>
      </c>
    </row>
    <row r="514" spans="4:156" hidden="1" x14ac:dyDescent="0.2">
      <c r="D514" s="5">
        <f t="shared" ref="D514:E533" si="1929">D444</f>
        <v>0</v>
      </c>
      <c r="E514" t="b">
        <f t="shared" si="1929"/>
        <v>1</v>
      </c>
      <c r="G514">
        <f ca="1">IF($E514,G444," ")</f>
        <v>1985</v>
      </c>
      <c r="H514" s="19">
        <f ca="1">IF($E514,H444/H$507," ")</f>
        <v>0.83452771835580408</v>
      </c>
      <c r="I514" s="19">
        <f ca="1">IF($E514,I444/I$507," ")</f>
        <v>1.0060878414904593</v>
      </c>
      <c r="J514" s="19">
        <f ca="1">IF($E514,J444/J$507," ")</f>
        <v>1.0718952123582335</v>
      </c>
      <c r="K514" s="19">
        <f ca="1">IF($E514,K444/K$507," ")</f>
        <v>0.85534124040160875</v>
      </c>
      <c r="L514" s="19">
        <f ca="1">IF($E514,L444/L$507," ")</f>
        <v>1.1279027049321668</v>
      </c>
      <c r="N514">
        <f t="shared" ref="N514:N545" ca="1" si="1930">IF($E514,N444," ")</f>
        <v>1985</v>
      </c>
      <c r="O514" s="19">
        <f t="shared" ref="O514:S523" ca="1" si="1931">IF($E514,O444/O$507," ")</f>
        <v>0.76178036397344895</v>
      </c>
      <c r="P514" s="19">
        <f t="shared" ca="1" si="1931"/>
        <v>1.0650948993858174</v>
      </c>
      <c r="Q514" s="19">
        <f t="shared" ca="1" si="1931"/>
        <v>1.128411320050777</v>
      </c>
      <c r="R514" s="19">
        <f t="shared" ca="1" si="1931"/>
        <v>0.9861042490795221</v>
      </c>
      <c r="S514" s="19">
        <f t="shared" ca="1" si="1931"/>
        <v>1.2266470787892463</v>
      </c>
      <c r="U514">
        <f t="shared" ref="U514:U537" ca="1" si="1932">IF($E514,U444," ")</f>
        <v>1985</v>
      </c>
      <c r="V514" s="19">
        <f t="shared" ref="V514:Z523" ca="1" si="1933">IF($E514,V444/V$507," ")</f>
        <v>0.9805468151750647</v>
      </c>
      <c r="W514" s="19">
        <f t="shared" ca="1" si="1933"/>
        <v>0.79726773611436019</v>
      </c>
      <c r="X514" s="19">
        <f t="shared" ca="1" si="1933"/>
        <v>0.79134820465145062</v>
      </c>
      <c r="Y514" s="19">
        <f t="shared" ca="1" si="1933"/>
        <v>0.79441904617932557</v>
      </c>
      <c r="Z514" s="19">
        <f t="shared" ca="1" si="1933"/>
        <v>0.78855529087424514</v>
      </c>
      <c r="AB514">
        <f t="shared" ref="AB514:AB537" ca="1" si="1934">IF($E514,AB444," ")</f>
        <v>1985</v>
      </c>
      <c r="AC514" s="19">
        <f t="shared" ref="AC514:AG523" ca="1" si="1935">IF($E514,AC444/AC$507," ")</f>
        <v>0.83452771835580408</v>
      </c>
      <c r="AD514" s="19">
        <f t="shared" ca="1" si="1935"/>
        <v>1.2049631179430893</v>
      </c>
      <c r="AE514" s="19">
        <f t="shared" ca="1" si="1935"/>
        <v>1.1982825471276275</v>
      </c>
      <c r="AF514" s="19">
        <f t="shared" ca="1" si="1935"/>
        <v>1.1982825471276275</v>
      </c>
      <c r="AG514" s="19">
        <f t="shared" ca="1" si="1935"/>
        <v>1.1982825471276275</v>
      </c>
      <c r="AI514">
        <f t="shared" ref="AI514:AI537" ca="1" si="1936">IF($E514,AI444," ")</f>
        <v>1985</v>
      </c>
      <c r="AJ514" s="19">
        <f t="shared" ref="AJ514:AN523" ca="1" si="1937">IF($E514,AJ444/AJ$507," ")</f>
        <v>0.76178036397344895</v>
      </c>
      <c r="AK514" s="19">
        <f t="shared" ca="1" si="1937"/>
        <v>1.3200328717779737</v>
      </c>
      <c r="AL514" s="19">
        <f t="shared" ca="1" si="1937"/>
        <v>1.3127143298679909</v>
      </c>
      <c r="AM514" s="19">
        <f t="shared" ca="1" si="1937"/>
        <v>1.3127143298679909</v>
      </c>
      <c r="AN514" s="19">
        <f t="shared" ca="1" si="1937"/>
        <v>1.3127143298679909</v>
      </c>
      <c r="AP514">
        <f t="shared" ref="AP514:AP537" ca="1" si="1938">IF($E514,AP444," ")</f>
        <v>1985</v>
      </c>
      <c r="AQ514" s="19">
        <f t="shared" ref="AQ514:AU523" ca="1" si="1939">IF($E514,AQ444/AQ$507," ")</f>
        <v>0.9805468151750647</v>
      </c>
      <c r="AR514" s="19">
        <f t="shared" ca="1" si="1939"/>
        <v>1.0255248458895954</v>
      </c>
      <c r="AS514" s="19">
        <f t="shared" ca="1" si="1939"/>
        <v>1.0198391188710987</v>
      </c>
      <c r="AT514" s="19">
        <f t="shared" ca="1" si="1939"/>
        <v>1.0198391188710987</v>
      </c>
      <c r="AU514" s="19">
        <f t="shared" ca="1" si="1939"/>
        <v>1.0198391188710987</v>
      </c>
      <c r="AV514" s="19"/>
      <c r="AX514">
        <f t="shared" ref="AX514:AX537" ca="1" si="1940">IF($E514,AX444," ")</f>
        <v>1985</v>
      </c>
      <c r="AY514" s="19">
        <f t="shared" ref="AY514:BC523" ca="1" si="1941">IF($E514,AY444/AY$507," ")</f>
        <v>0.80367883721896649</v>
      </c>
      <c r="AZ514" s="19">
        <f t="shared" ca="1" si="1941"/>
        <v>0.88789683107318007</v>
      </c>
      <c r="BA514" s="19">
        <f t="shared" ca="1" si="1941"/>
        <v>0.87844621983051019</v>
      </c>
      <c r="BB514" s="19">
        <f t="shared" ca="1" si="1941"/>
        <v>0.90335322320980949</v>
      </c>
      <c r="BC514" s="19">
        <f t="shared" ca="1" si="1941"/>
        <v>0.87342931126013512</v>
      </c>
      <c r="BE514">
        <f t="shared" ref="BE514:BE537" ca="1" si="1942">IF($E514,BE444," ")</f>
        <v>1985</v>
      </c>
      <c r="BF514" s="19">
        <f t="shared" ref="BF514:BJ523" ca="1" si="1943">IF($E514,BF444/BF$507," ")</f>
        <v>0.80816135083361373</v>
      </c>
      <c r="BG514" s="19">
        <f t="shared" ca="1" si="1943"/>
        <v>0.99003667034792964</v>
      </c>
      <c r="BH514" s="19">
        <f t="shared" ca="1" si="1943"/>
        <v>1.008790468364871</v>
      </c>
      <c r="BI514" s="19">
        <f t="shared" ca="1" si="1943"/>
        <v>0.88779739075251018</v>
      </c>
      <c r="BJ514" s="19">
        <f t="shared" ca="1" si="1943"/>
        <v>1.0206616624404821</v>
      </c>
      <c r="BL514">
        <f t="shared" ref="BL514:BL537" ca="1" si="1944">IF($E514,BL444," ")</f>
        <v>1985</v>
      </c>
      <c r="BM514" s="19">
        <f t="shared" ref="BM514:BQ523" ca="1" si="1945">IF($E514,BM444/BM$507," ")</f>
        <v>0.76645897141502772</v>
      </c>
      <c r="BN514" s="19">
        <f t="shared" ca="1" si="1945"/>
        <v>0.8570662770720564</v>
      </c>
      <c r="BO514" s="19">
        <f t="shared" ca="1" si="1945"/>
        <v>0.85582126418330251</v>
      </c>
      <c r="BP514" s="19">
        <f t="shared" ca="1" si="1945"/>
        <v>0.84915774659982479</v>
      </c>
      <c r="BQ514" s="19">
        <f t="shared" ca="1" si="1945"/>
        <v>0.86370860057853593</v>
      </c>
      <c r="BS514">
        <f t="shared" ref="BS514:BS537" ca="1" si="1946">IF($E514,BS444," ")</f>
        <v>1985</v>
      </c>
      <c r="BT514" s="19">
        <f t="shared" ref="BT514:BX523" ca="1" si="1947">IF($E514,BT444/BT$507," ")</f>
        <v>0.84512659917104427</v>
      </c>
      <c r="BU514" s="19">
        <f t="shared" ca="1" si="1947"/>
        <v>0.9010120590242412</v>
      </c>
      <c r="BV514" s="19">
        <f t="shared" ca="1" si="1947"/>
        <v>0.87925866885057569</v>
      </c>
      <c r="BW514" s="19">
        <f t="shared" ca="1" si="1947"/>
        <v>1.170993759828963</v>
      </c>
      <c r="BX514" s="19">
        <f t="shared" ca="1" si="1947"/>
        <v>0.86895616274134035</v>
      </c>
      <c r="BZ514">
        <f t="shared" ref="BZ514:BZ537" ca="1" si="1948">IF($E514,BZ444," ")</f>
        <v>1985</v>
      </c>
      <c r="CA514" s="19">
        <f t="shared" ref="CA514:CE523" ca="1" si="1949">IF($E514,CA444/CA$507," ")</f>
        <v>0.80743870555545505</v>
      </c>
      <c r="CB514" s="19">
        <f t="shared" ca="1" si="1949"/>
        <v>0.87197936212986182</v>
      </c>
      <c r="CC514" s="19">
        <f t="shared" ca="1" si="1949"/>
        <v>0.82982445552907369</v>
      </c>
      <c r="CD514" s="19">
        <f t="shared" ca="1" si="1949"/>
        <v>0.98436046947825528</v>
      </c>
      <c r="CE514" s="19">
        <f t="shared" ca="1" si="1949"/>
        <v>0.80211611090983037</v>
      </c>
      <c r="CH514">
        <f t="shared" ref="CH514:CH537" ca="1" si="1950">IF($E514,CH444," ")</f>
        <v>1985</v>
      </c>
      <c r="CI514" s="19">
        <f t="shared" ref="CI514:CM523" ca="1" si="1951">IF($E514,CI444/CI$507," ")</f>
        <v>0.59367304524361852</v>
      </c>
      <c r="CJ514" s="19">
        <f t="shared" ca="1" si="1951"/>
        <v>1.1196685052100028</v>
      </c>
      <c r="CK514" s="19">
        <f t="shared" ca="1" si="1951"/>
        <v>1.2340391516042661</v>
      </c>
      <c r="CL514" s="19">
        <f t="shared" ca="1" si="1951"/>
        <v>1.0141899042542188</v>
      </c>
      <c r="CM514" s="19">
        <f t="shared" ca="1" si="1951"/>
        <v>1.4858806554426758</v>
      </c>
      <c r="CO514">
        <f t="shared" ref="CO514:CO537" ca="1" si="1952">IF($E514,CO444," ")</f>
        <v>1985</v>
      </c>
      <c r="CP514" s="19">
        <f t="shared" ref="CP514:CT523" ca="1" si="1953">IF($E514,CP444/CP$507," ")</f>
        <v>0.78533217789984844</v>
      </c>
      <c r="CQ514" s="19">
        <f t="shared" ca="1" si="1953"/>
        <v>1.2195752577846244</v>
      </c>
      <c r="CR514" s="19">
        <f t="shared" ca="1" si="1953"/>
        <v>1.2725624704373766</v>
      </c>
      <c r="CS514" s="19">
        <f t="shared" ca="1" si="1953"/>
        <v>1.0435310350472715</v>
      </c>
      <c r="CT514" s="19">
        <f t="shared" ca="1" si="1953"/>
        <v>1.3104927325265672</v>
      </c>
      <c r="CV514">
        <f t="shared" ref="CV514:CV537" ca="1" si="1954">IF($E514,CV444," ")</f>
        <v>1985</v>
      </c>
      <c r="CW514" s="19">
        <f t="shared" ref="CW514:DA523" ca="1" si="1955">IF($E514,CW444/CW$507," ")</f>
        <v>0.77337498828629481</v>
      </c>
      <c r="CX514" s="19">
        <f t="shared" ca="1" si="1955"/>
        <v>1.1984957780601602</v>
      </c>
      <c r="CY514" s="19">
        <f t="shared" ca="1" si="1955"/>
        <v>1.1956449663549888</v>
      </c>
      <c r="CZ514" s="19">
        <f t="shared" ca="1" si="1955"/>
        <v>1.1927158537324674</v>
      </c>
      <c r="DA514" s="19">
        <f t="shared" ca="1" si="1955"/>
        <v>1.1963176835695879</v>
      </c>
      <c r="DC514">
        <f t="shared" ref="DC514:DC537" ca="1" si="1956">IF($E514,DC444," ")</f>
        <v>1985</v>
      </c>
      <c r="DD514" s="19">
        <f t="shared" ref="DD514:DH523" ca="1" si="1957">IF($E514,DD444/DD$507," ")</f>
        <v>0.77627811392962864</v>
      </c>
      <c r="DE514" s="19">
        <f t="shared" ca="1" si="1957"/>
        <v>1.0334546857020455</v>
      </c>
      <c r="DF514" s="19">
        <f t="shared" ca="1" si="1957"/>
        <v>1.0761951319828069</v>
      </c>
      <c r="DG514" s="19">
        <f t="shared" ca="1" si="1957"/>
        <v>0.9696406629846005</v>
      </c>
      <c r="DH514" s="19">
        <f t="shared" ca="1" si="1957"/>
        <v>1.1342826274358779</v>
      </c>
      <c r="DJ514">
        <f t="shared" ref="DJ514:DJ537" ca="1" si="1958">IF($E514,DJ444," ")</f>
        <v>1985</v>
      </c>
      <c r="DK514" s="19">
        <f t="shared" ref="DK514:DO523" ca="1" si="1959">IF($E514,DK444/DK$507," ")</f>
        <v>0.76344316149682789</v>
      </c>
      <c r="DL514" s="19">
        <f t="shared" ca="1" si="1959"/>
        <v>1.0964551256220878</v>
      </c>
      <c r="DM514" s="19">
        <f t="shared" ca="1" si="1959"/>
        <v>1.2033616359738069</v>
      </c>
      <c r="DN514" s="19">
        <f t="shared" ca="1" si="1959"/>
        <v>0.97820529084531638</v>
      </c>
      <c r="DO514" s="19">
        <f t="shared" ca="1" si="1959"/>
        <v>1.3790435526996643</v>
      </c>
      <c r="DQ514">
        <f t="shared" ref="DQ514:DQ537" ca="1" si="1960">IF($E514,DQ444," ")</f>
        <v>1985</v>
      </c>
      <c r="DR514" s="19">
        <f t="shared" ref="DR514:DV523" ca="1" si="1961">IF($E514,DR444/DR$507," ")</f>
        <v>2.9217691840023312E-2</v>
      </c>
      <c r="DS514" s="19">
        <f t="shared" ca="1" si="1961"/>
        <v>2.8273779032384576</v>
      </c>
      <c r="DT514" s="19">
        <f t="shared" ca="1" si="1961"/>
        <v>2.757724721735785</v>
      </c>
      <c r="DU514" s="19">
        <f t="shared" ca="1" si="1961"/>
        <v>2.8458164471191183</v>
      </c>
      <c r="DV514" s="19">
        <f t="shared" ca="1" si="1961"/>
        <v>2.602691904792954</v>
      </c>
      <c r="DX514">
        <f t="shared" ref="DX514:DX537" ca="1" si="1962">IF($E514,DX444," ")</f>
        <v>1985</v>
      </c>
      <c r="DY514" s="19">
        <f t="shared" ref="DY514:EC523" ca="1" si="1963">IF($E514,DY444/DY$507," ")</f>
        <v>0.79141610867442447</v>
      </c>
      <c r="DZ514" s="19">
        <f t="shared" ca="1" si="1963"/>
        <v>1.1618269892550894</v>
      </c>
      <c r="EA514" s="19">
        <f t="shared" ca="1" si="1963"/>
        <v>1.1645338819043198</v>
      </c>
      <c r="EB514" s="19">
        <f t="shared" ca="1" si="1963"/>
        <v>1.147075433138393</v>
      </c>
      <c r="EC514" s="19">
        <f t="shared" ca="1" si="1963"/>
        <v>1.1785086299883292</v>
      </c>
      <c r="EF514">
        <f t="shared" ref="EF514:EF537" ca="1" si="1964">IF($E514,EF444," ")</f>
        <v>1985</v>
      </c>
      <c r="EG514" s="19">
        <f t="shared" ref="EG514:EK523" ca="1" si="1965">IF($E514,EG444/EG$507," ")</f>
        <v>0.78997697739648465</v>
      </c>
      <c r="EH514" s="19">
        <f t="shared" ca="1" si="1965"/>
        <v>1.0692890788763016</v>
      </c>
      <c r="EI514" s="19">
        <f t="shared" ca="1" si="1965"/>
        <v>1.0977717161409648</v>
      </c>
      <c r="EJ514" s="19">
        <f t="shared" ca="1" si="1965"/>
        <v>1.0259736902378545</v>
      </c>
      <c r="EK514" s="19">
        <f t="shared" ca="1" si="1965"/>
        <v>1.1432036878915974</v>
      </c>
      <c r="EM514">
        <f t="shared" ref="EM514:EM537" ca="1" si="1966">IF($E514,EM444," ")</f>
        <v>1985</v>
      </c>
      <c r="EN514" s="19">
        <f t="shared" ref="EN514:ER523" ca="1" si="1967">IF($E514,EN444/EN$507," ")</f>
        <v>0.82290615279326418</v>
      </c>
      <c r="EO514" s="19">
        <f t="shared" ca="1" si="1967"/>
        <v>0.82501334044962404</v>
      </c>
      <c r="EP514" s="19">
        <f t="shared" ca="1" si="1967"/>
        <v>0.85311075648560086</v>
      </c>
      <c r="EQ514" s="19">
        <f t="shared" ca="1" si="1967"/>
        <v>0.77982317443941229</v>
      </c>
      <c r="ER514" s="19">
        <f t="shared" ca="1" si="1967"/>
        <v>0.89022807978591023</v>
      </c>
      <c r="EU514">
        <f t="shared" ref="EU514:EU537" ca="1" si="1968">IF($E514,EU444," ")</f>
        <v>1985</v>
      </c>
      <c r="EV514" s="19">
        <f t="shared" ref="EV514:EZ523" ca="1" si="1969">IF($E514,EV444/EV$507," ")</f>
        <v>0.64518136905904777</v>
      </c>
      <c r="EW514" s="19">
        <f t="shared" ca="1" si="1969"/>
        <v>0.99483154444388266</v>
      </c>
      <c r="EX514" s="19">
        <f t="shared" ca="1" si="1969"/>
        <v>1.0680289125246412</v>
      </c>
      <c r="EY514" s="19">
        <f t="shared" ca="1" si="1969"/>
        <v>0.91011061982394492</v>
      </c>
      <c r="EZ514" s="19">
        <f t="shared" ca="1" si="1969"/>
        <v>1.1877003107658777</v>
      </c>
    </row>
    <row r="515" spans="4:156" hidden="1" x14ac:dyDescent="0.2">
      <c r="D515" s="5">
        <f t="shared" si="1929"/>
        <v>1</v>
      </c>
      <c r="E515" t="b">
        <f t="shared" si="1929"/>
        <v>1</v>
      </c>
      <c r="G515">
        <f t="shared" ref="G515:G575" ca="1" si="1970">IF($E515,G445," ")</f>
        <v>1986</v>
      </c>
      <c r="H515" s="19">
        <f t="shared" ref="H515:K575" ca="1" si="1971">IF($E515,H445/H$507," ")</f>
        <v>0.84190955337079465</v>
      </c>
      <c r="I515" s="19">
        <f t="shared" ca="1" si="1971"/>
        <v>1.0267691716234577</v>
      </c>
      <c r="J515" s="19">
        <f t="shared" ca="1" si="1971"/>
        <v>1.1056046712187402</v>
      </c>
      <c r="K515" s="19">
        <f t="shared" ca="1" si="1971"/>
        <v>0.86235710203834559</v>
      </c>
      <c r="L515" s="19">
        <f t="shared" ref="L515:L546" ca="1" si="1972">IF($E515,L445/L$507," ")</f>
        <v>1.1685159459527217</v>
      </c>
      <c r="N515">
        <f t="shared" ca="1" si="1930"/>
        <v>1986</v>
      </c>
      <c r="O515" s="19">
        <f t="shared" ca="1" si="1931"/>
        <v>0.78755116459409458</v>
      </c>
      <c r="P515" s="19">
        <f t="shared" ca="1" si="1931"/>
        <v>1.070953027605809</v>
      </c>
      <c r="Q515" s="19">
        <f t="shared" ca="1" si="1931"/>
        <v>1.1550020260909435</v>
      </c>
      <c r="R515" s="19">
        <f t="shared" ca="1" si="1931"/>
        <v>0.98603986145991696</v>
      </c>
      <c r="S515" s="19">
        <f t="shared" ca="1" si="1931"/>
        <v>1.2716380184372109</v>
      </c>
      <c r="U515">
        <f t="shared" ca="1" si="1932"/>
        <v>1986</v>
      </c>
      <c r="V515" s="19">
        <f t="shared" ca="1" si="1933"/>
        <v>0.96559369219303959</v>
      </c>
      <c r="W515" s="19">
        <f t="shared" ca="1" si="1933"/>
        <v>0.88275492188046834</v>
      </c>
      <c r="X515" s="19">
        <f t="shared" ca="1" si="1933"/>
        <v>0.96251924280389234</v>
      </c>
      <c r="Y515" s="19">
        <f t="shared" ca="1" si="1933"/>
        <v>0.81373126824678532</v>
      </c>
      <c r="Z515" s="19">
        <f t="shared" ca="1" si="1933"/>
        <v>1.097841101731156</v>
      </c>
      <c r="AB515">
        <f t="shared" ca="1" si="1934"/>
        <v>1986</v>
      </c>
      <c r="AC515" s="19">
        <f t="shared" ca="1" si="1935"/>
        <v>0.84190955337079465</v>
      </c>
      <c r="AD515" s="19">
        <f t="shared" ca="1" si="1935"/>
        <v>1.1838247576212404</v>
      </c>
      <c r="AE515" s="19">
        <f t="shared" ca="1" si="1935"/>
        <v>1.1877760455339308</v>
      </c>
      <c r="AF515" s="19">
        <f t="shared" ca="1" si="1935"/>
        <v>1.1877760455339308</v>
      </c>
      <c r="AG515" s="19">
        <f t="shared" ca="1" si="1935"/>
        <v>1.1877760455339308</v>
      </c>
      <c r="AI515">
        <f t="shared" ca="1" si="1936"/>
        <v>1986</v>
      </c>
      <c r="AJ515" s="19">
        <f t="shared" ca="1" si="1937"/>
        <v>0.77066151730876187</v>
      </c>
      <c r="AK515" s="19">
        <f t="shared" ca="1" si="1937"/>
        <v>1.2655347585853358</v>
      </c>
      <c r="AL515" s="19">
        <f t="shared" ca="1" si="1937"/>
        <v>1.2697587724543611</v>
      </c>
      <c r="AM515" s="19">
        <f t="shared" ca="1" si="1937"/>
        <v>1.2697587724543611</v>
      </c>
      <c r="AN515" s="19">
        <f t="shared" ca="1" si="1937"/>
        <v>1.2697587724543611</v>
      </c>
      <c r="AP515">
        <f t="shared" ca="1" si="1938"/>
        <v>1986</v>
      </c>
      <c r="AQ515" s="19">
        <f t="shared" ca="1" si="1939"/>
        <v>0.96559369219303959</v>
      </c>
      <c r="AR515" s="19">
        <f t="shared" ca="1" si="1939"/>
        <v>1.03218712074906</v>
      </c>
      <c r="AS515" s="19">
        <f t="shared" ca="1" si="1939"/>
        <v>1.0356322831074189</v>
      </c>
      <c r="AT515" s="19">
        <f t="shared" ca="1" si="1939"/>
        <v>1.0356322831074189</v>
      </c>
      <c r="AU515" s="19">
        <f t="shared" ca="1" si="1939"/>
        <v>1.0356322831074189</v>
      </c>
      <c r="AV515" s="19"/>
      <c r="AX515">
        <f t="shared" ca="1" si="1940"/>
        <v>1986</v>
      </c>
      <c r="AY515" s="19">
        <f t="shared" ca="1" si="1941"/>
        <v>0.85963023726202303</v>
      </c>
      <c r="AZ515" s="19">
        <f t="shared" ca="1" si="1941"/>
        <v>0.85997561985595905</v>
      </c>
      <c r="BA515" s="19">
        <f t="shared" ca="1" si="1941"/>
        <v>0.84875319844724695</v>
      </c>
      <c r="BB515" s="19">
        <f t="shared" ca="1" si="1941"/>
        <v>0.89521920053306825</v>
      </c>
      <c r="BC515" s="19">
        <f t="shared" ca="1" si="1941"/>
        <v>0.83939375521975834</v>
      </c>
      <c r="BE515">
        <f t="shared" ca="1" si="1942"/>
        <v>1986</v>
      </c>
      <c r="BF515" s="19">
        <f t="shared" ca="1" si="1943"/>
        <v>0.82791958589342696</v>
      </c>
      <c r="BG515" s="19">
        <f t="shared" ca="1" si="1943"/>
        <v>0.97547262876333252</v>
      </c>
      <c r="BH515" s="19">
        <f t="shared" ca="1" si="1943"/>
        <v>0.97918130673002657</v>
      </c>
      <c r="BI515" s="19">
        <f t="shared" ca="1" si="1943"/>
        <v>0.96313996115772949</v>
      </c>
      <c r="BJ515" s="19">
        <f t="shared" ca="1" si="1943"/>
        <v>0.98075519781768694</v>
      </c>
      <c r="BL515">
        <f t="shared" ca="1" si="1944"/>
        <v>1986</v>
      </c>
      <c r="BM515" s="19">
        <f t="shared" ca="1" si="1945"/>
        <v>0.79322665206190535</v>
      </c>
      <c r="BN515" s="19">
        <f t="shared" ca="1" si="1945"/>
        <v>0.89858291005073954</v>
      </c>
      <c r="BO515" s="19">
        <f t="shared" ca="1" si="1945"/>
        <v>0.9269680521338729</v>
      </c>
      <c r="BP515" s="19">
        <f t="shared" ca="1" si="1945"/>
        <v>0.88092852656695331</v>
      </c>
      <c r="BQ515" s="19">
        <f t="shared" ca="1" si="1945"/>
        <v>0.98146317742980327</v>
      </c>
      <c r="BS515">
        <f t="shared" ca="1" si="1946"/>
        <v>1986</v>
      </c>
      <c r="BT515" s="19">
        <f t="shared" ca="1" si="1947"/>
        <v>0.78429170054455655</v>
      </c>
      <c r="BU515" s="19">
        <f t="shared" ca="1" si="1947"/>
        <v>1.0866781865875348</v>
      </c>
      <c r="BV515" s="19">
        <f t="shared" ca="1" si="1947"/>
        <v>1.0684931333976757</v>
      </c>
      <c r="BW515" s="19">
        <f t="shared" ca="1" si="1947"/>
        <v>1.3310097526014075</v>
      </c>
      <c r="BX515" s="19">
        <f t="shared" ca="1" si="1947"/>
        <v>1.0592224657380123</v>
      </c>
      <c r="BZ515">
        <f t="shared" ca="1" si="1948"/>
        <v>1986</v>
      </c>
      <c r="CA515" s="19">
        <f t="shared" ca="1" si="1949"/>
        <v>0.81685216288782925</v>
      </c>
      <c r="CB515" s="19">
        <f t="shared" ca="1" si="1949"/>
        <v>0.84851384212904624</v>
      </c>
      <c r="CC515" s="19">
        <f t="shared" ca="1" si="1949"/>
        <v>0.82414025690954917</v>
      </c>
      <c r="CD515" s="19">
        <f t="shared" ca="1" si="1949"/>
        <v>0.92527668417909825</v>
      </c>
      <c r="CE515" s="19">
        <f t="shared" ca="1" si="1949"/>
        <v>0.80600647107717216</v>
      </c>
      <c r="CH515">
        <f t="shared" ca="1" si="1950"/>
        <v>1986</v>
      </c>
      <c r="CI515" s="19">
        <f t="shared" ca="1" si="1951"/>
        <v>0.6178315986779267</v>
      </c>
      <c r="CJ515" s="19">
        <f t="shared" ca="1" si="1951"/>
        <v>1.1057880796482389</v>
      </c>
      <c r="CK515" s="19">
        <f t="shared" ca="1" si="1951"/>
        <v>1.2297741623140712</v>
      </c>
      <c r="CL515" s="19">
        <f t="shared" ca="1" si="1951"/>
        <v>1.0073811698722563</v>
      </c>
      <c r="CM515" s="19">
        <f t="shared" ca="1" si="1951"/>
        <v>1.4834938612634756</v>
      </c>
      <c r="CO515">
        <f t="shared" ca="1" si="1952"/>
        <v>1986</v>
      </c>
      <c r="CP515" s="19">
        <f t="shared" ca="1" si="1953"/>
        <v>0.80621288304956595</v>
      </c>
      <c r="CQ515" s="19">
        <f t="shared" ca="1" si="1953"/>
        <v>1.2416566119816972</v>
      </c>
      <c r="CR515" s="19">
        <f t="shared" ca="1" si="1953"/>
        <v>1.3041633509454653</v>
      </c>
      <c r="CS515" s="19">
        <f t="shared" ca="1" si="1953"/>
        <v>1.0535308553138953</v>
      </c>
      <c r="CT515" s="19">
        <f t="shared" ca="1" si="1953"/>
        <v>1.3456709991474733</v>
      </c>
      <c r="CV515">
        <f t="shared" ca="1" si="1954"/>
        <v>1986</v>
      </c>
      <c r="CW515" s="19">
        <f t="shared" ca="1" si="1955"/>
        <v>0.75171309336392611</v>
      </c>
      <c r="CX515" s="19">
        <f t="shared" ca="1" si="1955"/>
        <v>1.1557901200409677</v>
      </c>
      <c r="CY515" s="19">
        <f t="shared" ca="1" si="1955"/>
        <v>1.1587405716081187</v>
      </c>
      <c r="CZ515" s="19">
        <f t="shared" ca="1" si="1955"/>
        <v>1.1560479675665252</v>
      </c>
      <c r="DA515" s="19">
        <f t="shared" ca="1" si="1955"/>
        <v>1.1593589708724397</v>
      </c>
      <c r="DC515">
        <f t="shared" ca="1" si="1956"/>
        <v>1986</v>
      </c>
      <c r="DD515" s="19">
        <f t="shared" ca="1" si="1957"/>
        <v>0.76973016698835062</v>
      </c>
      <c r="DE515" s="19">
        <f t="shared" ca="1" si="1957"/>
        <v>1.050233411030109</v>
      </c>
      <c r="DF515" s="19">
        <f t="shared" ca="1" si="1957"/>
        <v>1.1355285799487276</v>
      </c>
      <c r="DG515" s="19">
        <f t="shared" ca="1" si="1957"/>
        <v>0.94917435268358841</v>
      </c>
      <c r="DH515" s="19">
        <f t="shared" ca="1" si="1957"/>
        <v>1.2371184093636398</v>
      </c>
      <c r="DJ515">
        <f t="shared" ca="1" si="1958"/>
        <v>1986</v>
      </c>
      <c r="DK515" s="19">
        <f t="shared" ca="1" si="1959"/>
        <v>0.74595039815066855</v>
      </c>
      <c r="DL515" s="19">
        <f t="shared" ca="1" si="1959"/>
        <v>1.1496141773905104</v>
      </c>
      <c r="DM515" s="19">
        <f t="shared" ca="1" si="1959"/>
        <v>1.3146347879952036</v>
      </c>
      <c r="DN515" s="19">
        <f t="shared" ca="1" si="1959"/>
        <v>0.98915828187789656</v>
      </c>
      <c r="DO515" s="19">
        <f t="shared" ca="1" si="1959"/>
        <v>1.5685931492898519</v>
      </c>
      <c r="DQ515">
        <f t="shared" ca="1" si="1960"/>
        <v>1986</v>
      </c>
      <c r="DR515" s="19">
        <f t="shared" ca="1" si="1961"/>
        <v>3.0625402895174316E-2</v>
      </c>
      <c r="DS515" s="19">
        <f t="shared" ca="1" si="1961"/>
        <v>2.7867924430595541</v>
      </c>
      <c r="DT515" s="19">
        <f t="shared" ca="1" si="1961"/>
        <v>2.7409518225381349</v>
      </c>
      <c r="DU515" s="19">
        <f t="shared" ca="1" si="1961"/>
        <v>2.8364016583139544</v>
      </c>
      <c r="DV515" s="19">
        <f t="shared" ca="1" si="1961"/>
        <v>2.5729694512919963</v>
      </c>
      <c r="DX515">
        <f t="shared" ca="1" si="1962"/>
        <v>1986</v>
      </c>
      <c r="DY515" s="19">
        <f t="shared" ca="1" si="1963"/>
        <v>0.80082491640655362</v>
      </c>
      <c r="DZ515" s="19">
        <f t="shared" ca="1" si="1963"/>
        <v>1.1882293059799347</v>
      </c>
      <c r="EA515" s="19">
        <f t="shared" ca="1" si="1963"/>
        <v>1.2312509685456579</v>
      </c>
      <c r="EB515" s="19">
        <f t="shared" ca="1" si="1963"/>
        <v>1.1526248241597932</v>
      </c>
      <c r="EC515" s="19">
        <f t="shared" ca="1" si="1963"/>
        <v>1.2941878637613342</v>
      </c>
      <c r="EF515">
        <f t="shared" ca="1" si="1964"/>
        <v>1986</v>
      </c>
      <c r="EG515" s="19">
        <f t="shared" ca="1" si="1965"/>
        <v>0.82212379823197435</v>
      </c>
      <c r="EH515" s="19">
        <f t="shared" ca="1" si="1965"/>
        <v>1.0560332023429466</v>
      </c>
      <c r="EI515" s="19">
        <f t="shared" ca="1" si="1965"/>
        <v>1.0939776836693582</v>
      </c>
      <c r="EJ515" s="19">
        <f t="shared" ca="1" si="1965"/>
        <v>1.0190858457519165</v>
      </c>
      <c r="EK515" s="19">
        <f t="shared" ca="1" si="1965"/>
        <v>1.1413673412793006</v>
      </c>
      <c r="EM515">
        <f t="shared" ca="1" si="1966"/>
        <v>1986</v>
      </c>
      <c r="EN515" s="19">
        <f t="shared" ca="1" si="1967"/>
        <v>0.84876845044692528</v>
      </c>
      <c r="EO515" s="19">
        <f t="shared" ca="1" si="1967"/>
        <v>0.86401809953274633</v>
      </c>
      <c r="EP515" s="19">
        <f t="shared" ca="1" si="1967"/>
        <v>0.92426340837762244</v>
      </c>
      <c r="EQ515" s="19">
        <f t="shared" ca="1" si="1967"/>
        <v>0.78965010462602914</v>
      </c>
      <c r="ER515" s="19">
        <f t="shared" ca="1" si="1967"/>
        <v>0.99243983576639472</v>
      </c>
      <c r="EU515">
        <f t="shared" ca="1" si="1968"/>
        <v>1986</v>
      </c>
      <c r="EV515" s="19">
        <f t="shared" ca="1" si="1969"/>
        <v>0.64825096561818696</v>
      </c>
      <c r="EW515" s="19">
        <f t="shared" ca="1" si="1969"/>
        <v>1.0626559244094247</v>
      </c>
      <c r="EX515" s="19">
        <f t="shared" ca="1" si="1969"/>
        <v>1.1908588890731453</v>
      </c>
      <c r="EY515" s="19">
        <f t="shared" ca="1" si="1969"/>
        <v>0.93689999118884504</v>
      </c>
      <c r="EZ515" s="19">
        <f t="shared" ca="1" si="1969"/>
        <v>1.3833104150228284</v>
      </c>
    </row>
    <row r="516" spans="4:156" hidden="1" x14ac:dyDescent="0.2">
      <c r="D516" s="5">
        <f t="shared" si="1929"/>
        <v>2</v>
      </c>
      <c r="E516" t="b">
        <f t="shared" si="1929"/>
        <v>1</v>
      </c>
      <c r="G516">
        <f t="shared" ca="1" si="1970"/>
        <v>1987</v>
      </c>
      <c r="H516" s="19">
        <f t="shared" ca="1" si="1971"/>
        <v>0.87534613666815542</v>
      </c>
      <c r="I516" s="19">
        <f t="shared" ca="1" si="1971"/>
        <v>1.0029120672608836</v>
      </c>
      <c r="J516" s="19">
        <f t="shared" ca="1" si="1971"/>
        <v>1.0589557870104587</v>
      </c>
      <c r="K516" s="19">
        <f t="shared" ca="1" si="1971"/>
        <v>0.89821762122550697</v>
      </c>
      <c r="L516" s="19">
        <f t="shared" ca="1" si="1972"/>
        <v>1.10052760185739</v>
      </c>
      <c r="N516">
        <f t="shared" ca="1" si="1930"/>
        <v>1987</v>
      </c>
      <c r="O516" s="19">
        <f t="shared" ca="1" si="1931"/>
        <v>0.89855134800337233</v>
      </c>
      <c r="P516" s="19">
        <f t="shared" ca="1" si="1931"/>
        <v>1.019384448043515</v>
      </c>
      <c r="Q516" s="19">
        <f t="shared" ca="1" si="1931"/>
        <v>1.0776873501834121</v>
      </c>
      <c r="R516" s="19">
        <f t="shared" ca="1" si="1931"/>
        <v>0.97356702834081321</v>
      </c>
      <c r="S516" s="19">
        <f t="shared" ca="1" si="1931"/>
        <v>1.1495624773045889</v>
      </c>
      <c r="U516">
        <f t="shared" ca="1" si="1932"/>
        <v>1987</v>
      </c>
      <c r="V516" s="19">
        <f t="shared" ca="1" si="1933"/>
        <v>1.0294376389348721</v>
      </c>
      <c r="W516" s="19">
        <f t="shared" ca="1" si="1933"/>
        <v>0.85094559039938333</v>
      </c>
      <c r="X516" s="19">
        <f t="shared" ca="1" si="1933"/>
        <v>0.94981024773992828</v>
      </c>
      <c r="Y516" s="19">
        <f t="shared" ca="1" si="1933"/>
        <v>0.77286088176295809</v>
      </c>
      <c r="Z516" s="19">
        <f t="shared" ca="1" si="1933"/>
        <v>1.1107447400016928</v>
      </c>
      <c r="AB516">
        <f t="shared" ca="1" si="1934"/>
        <v>1987</v>
      </c>
      <c r="AC516" s="19">
        <f t="shared" ca="1" si="1935"/>
        <v>0.87534613666815542</v>
      </c>
      <c r="AD516" s="19">
        <f t="shared" ca="1" si="1935"/>
        <v>1.1315909910963935</v>
      </c>
      <c r="AE516" s="19">
        <f t="shared" ca="1" si="1935"/>
        <v>1.1424052247563652</v>
      </c>
      <c r="AF516" s="19">
        <f t="shared" ca="1" si="1935"/>
        <v>1.1424052247563652</v>
      </c>
      <c r="AG516" s="19">
        <f t="shared" ca="1" si="1935"/>
        <v>1.1424052247563652</v>
      </c>
      <c r="AI516">
        <f t="shared" ca="1" si="1936"/>
        <v>1987</v>
      </c>
      <c r="AJ516" s="19">
        <f t="shared" ca="1" si="1937"/>
        <v>0.80874815727086014</v>
      </c>
      <c r="AK516" s="19">
        <f t="shared" ca="1" si="1937"/>
        <v>1.1023674991370662</v>
      </c>
      <c r="AL516" s="19">
        <f t="shared" ca="1" si="1937"/>
        <v>1.1129024537351728</v>
      </c>
      <c r="AM516" s="19">
        <f t="shared" ca="1" si="1937"/>
        <v>1.1129024537351728</v>
      </c>
      <c r="AN516" s="19">
        <f t="shared" ca="1" si="1937"/>
        <v>1.1129024537351728</v>
      </c>
      <c r="AP516">
        <f t="shared" ca="1" si="1938"/>
        <v>1987</v>
      </c>
      <c r="AQ516" s="19">
        <f t="shared" ca="1" si="1939"/>
        <v>1.0294376389348721</v>
      </c>
      <c r="AR516" s="19">
        <f t="shared" ca="1" si="1939"/>
        <v>0.962208651482369</v>
      </c>
      <c r="AS516" s="19">
        <f t="shared" ca="1" si="1939"/>
        <v>0.9714041552188335</v>
      </c>
      <c r="AT516" s="19">
        <f t="shared" ca="1" si="1939"/>
        <v>0.9714041552188335</v>
      </c>
      <c r="AU516" s="19">
        <f t="shared" ca="1" si="1939"/>
        <v>0.9714041552188335</v>
      </c>
      <c r="AV516" s="19"/>
      <c r="AX516">
        <f t="shared" ca="1" si="1940"/>
        <v>1987</v>
      </c>
      <c r="AY516" s="19">
        <f t="shared" ca="1" si="1941"/>
        <v>0.94948032534105509</v>
      </c>
      <c r="AZ516" s="19">
        <f t="shared" ca="1" si="1941"/>
        <v>0.8954725291832647</v>
      </c>
      <c r="BA516" s="19">
        <f t="shared" ca="1" si="1941"/>
        <v>0.88365519565516937</v>
      </c>
      <c r="BB516" s="19">
        <f t="shared" ca="1" si="1941"/>
        <v>0.94351059020399619</v>
      </c>
      <c r="BC516" s="19">
        <f t="shared" ca="1" si="1941"/>
        <v>0.87159878576425631</v>
      </c>
      <c r="BE516">
        <f t="shared" ca="1" si="1942"/>
        <v>1987</v>
      </c>
      <c r="BF516" s="19">
        <f t="shared" ca="1" si="1943"/>
        <v>0.89199232574600451</v>
      </c>
      <c r="BG516" s="19">
        <f t="shared" ca="1" si="1943"/>
        <v>0.92576180995471469</v>
      </c>
      <c r="BH516" s="19">
        <f t="shared" ca="1" si="1943"/>
        <v>0.93249464293691053</v>
      </c>
      <c r="BI516" s="19">
        <f t="shared" ca="1" si="1943"/>
        <v>0.90862242429796714</v>
      </c>
      <c r="BJ516" s="19">
        <f t="shared" ca="1" si="1943"/>
        <v>0.93483685743438982</v>
      </c>
      <c r="BL516">
        <f t="shared" ca="1" si="1944"/>
        <v>1987</v>
      </c>
      <c r="BM516" s="19">
        <f t="shared" ca="1" si="1945"/>
        <v>0.89835674924291298</v>
      </c>
      <c r="BN516" s="19">
        <f t="shared" ca="1" si="1945"/>
        <v>0.90693104928011914</v>
      </c>
      <c r="BO516" s="19">
        <f t="shared" ca="1" si="1945"/>
        <v>0.93571875757129352</v>
      </c>
      <c r="BP516" s="19">
        <f t="shared" ca="1" si="1945"/>
        <v>0.89947549916841241</v>
      </c>
      <c r="BQ516" s="19">
        <f t="shared" ca="1" si="1945"/>
        <v>0.97861843743282828</v>
      </c>
      <c r="BS516">
        <f t="shared" ca="1" si="1946"/>
        <v>1987</v>
      </c>
      <c r="BT516" s="19">
        <f t="shared" ca="1" si="1947"/>
        <v>0.93522017062332163</v>
      </c>
      <c r="BU516" s="19">
        <f t="shared" ca="1" si="1947"/>
        <v>0.87228682140017222</v>
      </c>
      <c r="BV516" s="19">
        <f t="shared" ca="1" si="1947"/>
        <v>0.86326482941709837</v>
      </c>
      <c r="BW516" s="19">
        <f t="shared" ca="1" si="1947"/>
        <v>1.0073409241463904</v>
      </c>
      <c r="BX516" s="19">
        <f t="shared" ca="1" si="1947"/>
        <v>0.85817684071760625</v>
      </c>
      <c r="BZ516">
        <f t="shared" ca="1" si="1948"/>
        <v>1987</v>
      </c>
      <c r="CA516" s="19">
        <f t="shared" ca="1" si="1949"/>
        <v>0.8572215773861861</v>
      </c>
      <c r="CB516" s="19">
        <f t="shared" ca="1" si="1949"/>
        <v>0.87008072286205362</v>
      </c>
      <c r="CC516" s="19">
        <f t="shared" ca="1" si="1949"/>
        <v>0.86007098806924132</v>
      </c>
      <c r="CD516" s="19">
        <f t="shared" ca="1" si="1949"/>
        <v>0.91556199269815952</v>
      </c>
      <c r="CE516" s="19">
        <f t="shared" ca="1" si="1949"/>
        <v>0.85012143753902181</v>
      </c>
      <c r="CH516">
        <f t="shared" ca="1" si="1950"/>
        <v>1987</v>
      </c>
      <c r="CI516" s="19">
        <f t="shared" ca="1" si="1951"/>
        <v>0.65111411391442509</v>
      </c>
      <c r="CJ516" s="19">
        <f t="shared" ca="1" si="1951"/>
        <v>1.0925762371470564</v>
      </c>
      <c r="CK516" s="19">
        <f t="shared" ca="1" si="1951"/>
        <v>1.1937050486040817</v>
      </c>
      <c r="CL516" s="19">
        <f t="shared" ca="1" si="1951"/>
        <v>1.0289347397454738</v>
      </c>
      <c r="CM516" s="19">
        <f t="shared" ca="1" si="1951"/>
        <v>1.3974677489136889</v>
      </c>
      <c r="CO516">
        <f t="shared" ca="1" si="1952"/>
        <v>1987</v>
      </c>
      <c r="CP516" s="19">
        <f t="shared" ca="1" si="1953"/>
        <v>0.8962926783886872</v>
      </c>
      <c r="CQ516" s="19">
        <f t="shared" ca="1" si="1953"/>
        <v>1.1613721740307648</v>
      </c>
      <c r="CR516" s="19">
        <f t="shared" ca="1" si="1953"/>
        <v>1.2195051574909053</v>
      </c>
      <c r="CS516" s="19">
        <f t="shared" ca="1" si="1953"/>
        <v>0.9980771457382227</v>
      </c>
      <c r="CT516" s="19">
        <f t="shared" ca="1" si="1953"/>
        <v>1.2561762044385094</v>
      </c>
      <c r="CV516">
        <f t="shared" ca="1" si="1954"/>
        <v>1987</v>
      </c>
      <c r="CW516" s="19">
        <f t="shared" ca="1" si="1955"/>
        <v>0.82423741456825472</v>
      </c>
      <c r="CX516" s="19">
        <f t="shared" ca="1" si="1955"/>
        <v>1.0691798513828286</v>
      </c>
      <c r="CY516" s="19">
        <f t="shared" ca="1" si="1955"/>
        <v>1.0651872143898575</v>
      </c>
      <c r="CZ516" s="19">
        <f t="shared" ca="1" si="1955"/>
        <v>1.0982419126799094</v>
      </c>
      <c r="DA516" s="19">
        <f t="shared" ca="1" si="1955"/>
        <v>1.0575956781709561</v>
      </c>
      <c r="DC516">
        <f t="shared" ca="1" si="1956"/>
        <v>1987</v>
      </c>
      <c r="DD516" s="19">
        <f t="shared" ca="1" si="1957"/>
        <v>0.80938488501325145</v>
      </c>
      <c r="DE516" s="19">
        <f t="shared" ca="1" si="1957"/>
        <v>1.0796432659815467</v>
      </c>
      <c r="DF516" s="19">
        <f t="shared" ca="1" si="1957"/>
        <v>1.1413403309658174</v>
      </c>
      <c r="DG516" s="19">
        <f t="shared" ca="1" si="1957"/>
        <v>1.0204490549614702</v>
      </c>
      <c r="DH516" s="19">
        <f t="shared" ca="1" si="1957"/>
        <v>1.2072434461635171</v>
      </c>
      <c r="DJ516">
        <f t="shared" ca="1" si="1958"/>
        <v>1987</v>
      </c>
      <c r="DK516" s="19">
        <f t="shared" ca="1" si="1959"/>
        <v>0.75407594404123279</v>
      </c>
      <c r="DL516" s="19">
        <f t="shared" ca="1" si="1959"/>
        <v>1.2468544259074186</v>
      </c>
      <c r="DM516" s="19">
        <f t="shared" ca="1" si="1959"/>
        <v>1.3800853090524872</v>
      </c>
      <c r="DN516" s="19">
        <f t="shared" ca="1" si="1959"/>
        <v>1.1325116307474759</v>
      </c>
      <c r="DO516" s="19">
        <f t="shared" ca="1" si="1959"/>
        <v>1.5732587162272846</v>
      </c>
      <c r="DQ516">
        <f t="shared" ca="1" si="1960"/>
        <v>1987</v>
      </c>
      <c r="DR516" s="19">
        <f t="shared" ca="1" si="1961"/>
        <v>3.3782923167902476E-2</v>
      </c>
      <c r="DS516" s="19">
        <f t="shared" ca="1" si="1961"/>
        <v>2.6714055041720761</v>
      </c>
      <c r="DT516" s="19">
        <f t="shared" ca="1" si="1961"/>
        <v>2.6453067638293248</v>
      </c>
      <c r="DU516" s="19">
        <f t="shared" ca="1" si="1961"/>
        <v>2.7383925086050538</v>
      </c>
      <c r="DV516" s="19">
        <f t="shared" ca="1" si="1961"/>
        <v>2.4814849614182068</v>
      </c>
      <c r="DX516">
        <f t="shared" ca="1" si="1962"/>
        <v>1987</v>
      </c>
      <c r="DY516" s="19">
        <f t="shared" ca="1" si="1963"/>
        <v>0.82375016883091834</v>
      </c>
      <c r="DZ516" s="19">
        <f t="shared" ca="1" si="1963"/>
        <v>1.1640145058105762</v>
      </c>
      <c r="EA516" s="19">
        <f t="shared" ca="1" si="1963"/>
        <v>1.1889398458210767</v>
      </c>
      <c r="EB516" s="19">
        <f t="shared" ca="1" si="1963"/>
        <v>1.1598983236683917</v>
      </c>
      <c r="EC516" s="19">
        <f t="shared" ca="1" si="1963"/>
        <v>1.2121863530853436</v>
      </c>
      <c r="EF516">
        <f t="shared" ca="1" si="1964"/>
        <v>1987</v>
      </c>
      <c r="EG516" s="19">
        <f t="shared" ca="1" si="1965"/>
        <v>0.86641151012546636</v>
      </c>
      <c r="EH516" s="19">
        <f t="shared" ca="1" si="1965"/>
        <v>1.0434158260100308</v>
      </c>
      <c r="EI516" s="19">
        <f t="shared" ca="1" si="1965"/>
        <v>1.0618914627373692</v>
      </c>
      <c r="EJ516" s="19">
        <f t="shared" ca="1" si="1965"/>
        <v>1.0408898447148971</v>
      </c>
      <c r="EK516" s="19">
        <f t="shared" ca="1" si="1965"/>
        <v>1.0751807545349203</v>
      </c>
      <c r="EM516">
        <f t="shared" ca="1" si="1966"/>
        <v>1987</v>
      </c>
      <c r="EN516" s="19">
        <f t="shared" ca="1" si="1967"/>
        <v>0.9394695946806616</v>
      </c>
      <c r="EO516" s="19">
        <f t="shared" ca="1" si="1967"/>
        <v>0.91042750362822988</v>
      </c>
      <c r="EP516" s="19">
        <f t="shared" ca="1" si="1967"/>
        <v>0.94568580244936318</v>
      </c>
      <c r="EQ516" s="19">
        <f t="shared" ca="1" si="1967"/>
        <v>0.87970519087101828</v>
      </c>
      <c r="ER516" s="19">
        <f t="shared" ca="1" si="1967"/>
        <v>0.97910242806490189</v>
      </c>
      <c r="EU516">
        <f t="shared" ca="1" si="1968"/>
        <v>1987</v>
      </c>
      <c r="EV516" s="19">
        <f t="shared" ca="1" si="1969"/>
        <v>0.73140059132808022</v>
      </c>
      <c r="EW516" s="19">
        <f t="shared" ca="1" si="1969"/>
        <v>1.1118761563807378</v>
      </c>
      <c r="EX516" s="19">
        <f t="shared" ca="1" si="1969"/>
        <v>1.2073380281997044</v>
      </c>
      <c r="EY516" s="19">
        <f t="shared" ca="1" si="1969"/>
        <v>1.0322836779373479</v>
      </c>
      <c r="EZ516" s="19">
        <f t="shared" ca="1" si="1969"/>
        <v>1.339995230261863</v>
      </c>
    </row>
    <row r="517" spans="4:156" hidden="1" x14ac:dyDescent="0.2">
      <c r="D517" s="5">
        <f t="shared" si="1929"/>
        <v>3</v>
      </c>
      <c r="E517" t="b">
        <f t="shared" si="1929"/>
        <v>1</v>
      </c>
      <c r="G517">
        <f t="shared" ca="1" si="1970"/>
        <v>1988</v>
      </c>
      <c r="H517" s="19">
        <f t="shared" ca="1" si="1971"/>
        <v>0.90151853506029478</v>
      </c>
      <c r="I517" s="19">
        <f t="shared" ca="1" si="1971"/>
        <v>0.99499893286775443</v>
      </c>
      <c r="J517" s="19">
        <f t="shared" ca="1" si="1971"/>
        <v>1.0507905272280482</v>
      </c>
      <c r="K517" s="19">
        <f t="shared" ca="1" si="1971"/>
        <v>0.89472347167947663</v>
      </c>
      <c r="L517" s="19">
        <f t="shared" ca="1" si="1972"/>
        <v>1.0911542498404554</v>
      </c>
      <c r="N517">
        <f t="shared" ca="1" si="1930"/>
        <v>1988</v>
      </c>
      <c r="O517" s="19">
        <f t="shared" ca="1" si="1931"/>
        <v>0.90385045506942174</v>
      </c>
      <c r="P517" s="19">
        <f t="shared" ca="1" si="1931"/>
        <v>1.0082051616407868</v>
      </c>
      <c r="Q517" s="19">
        <f t="shared" ca="1" si="1931"/>
        <v>1.0583881855900401</v>
      </c>
      <c r="R517" s="19">
        <f t="shared" ca="1" si="1931"/>
        <v>0.97551720598371128</v>
      </c>
      <c r="S517" s="19">
        <f t="shared" ca="1" si="1931"/>
        <v>1.1155947144256479</v>
      </c>
      <c r="U517">
        <f t="shared" ca="1" si="1932"/>
        <v>1988</v>
      </c>
      <c r="V517" s="19">
        <f t="shared" ca="1" si="1933"/>
        <v>1.0273329234261932</v>
      </c>
      <c r="W517" s="19">
        <f t="shared" ca="1" si="1933"/>
        <v>0.89421647917117386</v>
      </c>
      <c r="X517" s="19">
        <f t="shared" ca="1" si="1933"/>
        <v>1.0283245700901185</v>
      </c>
      <c r="Y517" s="19">
        <f t="shared" ca="1" si="1933"/>
        <v>0.78709771291780717</v>
      </c>
      <c r="Z517" s="19">
        <f t="shared" ca="1" si="1933"/>
        <v>1.2477190932893687</v>
      </c>
      <c r="AB517">
        <f t="shared" ca="1" si="1934"/>
        <v>1988</v>
      </c>
      <c r="AC517" s="19">
        <f t="shared" ca="1" si="1935"/>
        <v>0.90151853506029478</v>
      </c>
      <c r="AD517" s="19">
        <f t="shared" ca="1" si="1935"/>
        <v>1.0961494737056188</v>
      </c>
      <c r="AE517" s="19">
        <f t="shared" ca="1" si="1935"/>
        <v>1.1092395343076544</v>
      </c>
      <c r="AF517" s="19">
        <f t="shared" ca="1" si="1935"/>
        <v>1.1092395343076544</v>
      </c>
      <c r="AG517" s="19">
        <f t="shared" ca="1" si="1935"/>
        <v>1.1092395343076544</v>
      </c>
      <c r="AI517">
        <f t="shared" ca="1" si="1936"/>
        <v>1988</v>
      </c>
      <c r="AJ517" s="19">
        <f t="shared" ca="1" si="1937"/>
        <v>0.84798264696298564</v>
      </c>
      <c r="AK517" s="19">
        <f t="shared" ca="1" si="1937"/>
        <v>1.0933214252420793</v>
      </c>
      <c r="AL517" s="19">
        <f t="shared" ca="1" si="1937"/>
        <v>1.1063777136929065</v>
      </c>
      <c r="AM517" s="19">
        <f t="shared" ca="1" si="1937"/>
        <v>1.1063777136929065</v>
      </c>
      <c r="AN517" s="19">
        <f t="shared" ca="1" si="1937"/>
        <v>1.1063777136929065</v>
      </c>
      <c r="AP517">
        <f t="shared" ca="1" si="1938"/>
        <v>1988</v>
      </c>
      <c r="AQ517" s="19">
        <f t="shared" ca="1" si="1939"/>
        <v>1.0273329234261932</v>
      </c>
      <c r="AR517" s="19">
        <f t="shared" ca="1" si="1939"/>
        <v>0.96190732839216564</v>
      </c>
      <c r="AS517" s="19">
        <f t="shared" ca="1" si="1939"/>
        <v>0.97339428845029441</v>
      </c>
      <c r="AT517" s="19">
        <f t="shared" ca="1" si="1939"/>
        <v>0.97339428845029441</v>
      </c>
      <c r="AU517" s="19">
        <f t="shared" ca="1" si="1939"/>
        <v>0.97339428845029441</v>
      </c>
      <c r="AV517" s="19"/>
      <c r="AX517">
        <f t="shared" ca="1" si="1940"/>
        <v>1988</v>
      </c>
      <c r="AY517" s="19">
        <f t="shared" ca="1" si="1941"/>
        <v>0.94680838541850587</v>
      </c>
      <c r="AZ517" s="19">
        <f t="shared" ca="1" si="1941"/>
        <v>0.92807492241357492</v>
      </c>
      <c r="BA517" s="19">
        <f t="shared" ca="1" si="1941"/>
        <v>0.91540952149473265</v>
      </c>
      <c r="BB517" s="19">
        <f t="shared" ca="1" si="1941"/>
        <v>0.98339229523976701</v>
      </c>
      <c r="BC517" s="19">
        <f t="shared" ca="1" si="1941"/>
        <v>0.90171604921926829</v>
      </c>
      <c r="BE517">
        <f t="shared" ca="1" si="1942"/>
        <v>1988</v>
      </c>
      <c r="BF517" s="19">
        <f t="shared" ca="1" si="1943"/>
        <v>0.9226614014826956</v>
      </c>
      <c r="BG517" s="19">
        <f t="shared" ca="1" si="1943"/>
        <v>0.93611569166847031</v>
      </c>
      <c r="BH517" s="19">
        <f t="shared" ca="1" si="1943"/>
        <v>0.94897003243693112</v>
      </c>
      <c r="BI517" s="19">
        <f t="shared" ca="1" si="1943"/>
        <v>0.89228578023724969</v>
      </c>
      <c r="BJ517" s="19">
        <f t="shared" ca="1" si="1943"/>
        <v>0.95453158828931761</v>
      </c>
      <c r="BL517">
        <f t="shared" ca="1" si="1944"/>
        <v>1988</v>
      </c>
      <c r="BM517" s="19">
        <f t="shared" ca="1" si="1945"/>
        <v>0.92368564761952021</v>
      </c>
      <c r="BN517" s="19">
        <f t="shared" ca="1" si="1945"/>
        <v>0.95259580749132733</v>
      </c>
      <c r="BO517" s="19">
        <f t="shared" ca="1" si="1945"/>
        <v>0.99962941571909447</v>
      </c>
      <c r="BP517" s="19">
        <f t="shared" ca="1" si="1945"/>
        <v>0.93498998584038595</v>
      </c>
      <c r="BQ517" s="19">
        <f t="shared" ca="1" si="1945"/>
        <v>1.0761404958599534</v>
      </c>
      <c r="BS517">
        <f t="shared" ca="1" si="1946"/>
        <v>1988</v>
      </c>
      <c r="BT517" s="19">
        <f t="shared" ca="1" si="1947"/>
        <v>0.97059242888714625</v>
      </c>
      <c r="BU517" s="19">
        <f t="shared" ca="1" si="1947"/>
        <v>0.91433970263675102</v>
      </c>
      <c r="BV517" s="19">
        <f t="shared" ca="1" si="1947"/>
        <v>0.90953555109224282</v>
      </c>
      <c r="BW517" s="19">
        <f t="shared" ca="1" si="1947"/>
        <v>0.9989059662299784</v>
      </c>
      <c r="BX517" s="19">
        <f t="shared" ca="1" si="1947"/>
        <v>0.90637947122247575</v>
      </c>
      <c r="BZ517">
        <f t="shared" ca="1" si="1948"/>
        <v>1988</v>
      </c>
      <c r="CA517" s="19">
        <f t="shared" ca="1" si="1949"/>
        <v>0.89880763954838028</v>
      </c>
      <c r="CB517" s="19">
        <f t="shared" ca="1" si="1949"/>
        <v>0.87749112951429176</v>
      </c>
      <c r="CC517" s="19">
        <f t="shared" ca="1" si="1949"/>
        <v>0.8819760959184596</v>
      </c>
      <c r="CD517" s="19">
        <f t="shared" ca="1" si="1949"/>
        <v>0.88410342482336801</v>
      </c>
      <c r="CE517" s="19">
        <f t="shared" ca="1" si="1949"/>
        <v>0.88159466533209141</v>
      </c>
      <c r="CH517">
        <f t="shared" ca="1" si="1950"/>
        <v>1988</v>
      </c>
      <c r="CI517" s="19">
        <f t="shared" ca="1" si="1951"/>
        <v>0.6884905458421724</v>
      </c>
      <c r="CJ517" s="19">
        <f t="shared" ca="1" si="1951"/>
        <v>1.0745711525667545</v>
      </c>
      <c r="CK517" s="19">
        <f t="shared" ca="1" si="1951"/>
        <v>1.1808024681466682</v>
      </c>
      <c r="CL517" s="19">
        <f t="shared" ca="1" si="1951"/>
        <v>1.0095808147748391</v>
      </c>
      <c r="CM517" s="19">
        <f t="shared" ca="1" si="1951"/>
        <v>1.3892120673121739</v>
      </c>
      <c r="CO517">
        <f t="shared" ca="1" si="1952"/>
        <v>1988</v>
      </c>
      <c r="CP517" s="19">
        <f t="shared" ca="1" si="1953"/>
        <v>0.90821239185040481</v>
      </c>
      <c r="CQ517" s="19">
        <f t="shared" ca="1" si="1953"/>
        <v>1.1702576673198108</v>
      </c>
      <c r="CR517" s="19">
        <f t="shared" ca="1" si="1953"/>
        <v>1.2301799146337982</v>
      </c>
      <c r="CS517" s="19">
        <f t="shared" ca="1" si="1953"/>
        <v>1.0059568464324882</v>
      </c>
      <c r="CT517" s="19">
        <f t="shared" ca="1" si="1953"/>
        <v>1.2673138553473604</v>
      </c>
      <c r="CV517">
        <f t="shared" ca="1" si="1954"/>
        <v>1988</v>
      </c>
      <c r="CW517" s="19">
        <f t="shared" ca="1" si="1955"/>
        <v>0.90688695792423546</v>
      </c>
      <c r="CX517" s="19">
        <f t="shared" ca="1" si="1955"/>
        <v>1.129262066680554</v>
      </c>
      <c r="CY517" s="19">
        <f t="shared" ca="1" si="1955"/>
        <v>1.1316254182958858</v>
      </c>
      <c r="CZ517" s="19">
        <f t="shared" ca="1" si="1955"/>
        <v>1.1492291220891566</v>
      </c>
      <c r="DA517" s="19">
        <f t="shared" ca="1" si="1955"/>
        <v>1.1275824482539041</v>
      </c>
      <c r="DC517">
        <f t="shared" ca="1" si="1956"/>
        <v>1988</v>
      </c>
      <c r="DD517" s="19">
        <f t="shared" ca="1" si="1957"/>
        <v>0.84574036077626757</v>
      </c>
      <c r="DE517" s="19">
        <f t="shared" ca="1" si="1957"/>
        <v>1.0842672500629209</v>
      </c>
      <c r="DF517" s="19">
        <f t="shared" ca="1" si="1957"/>
        <v>1.1400475948361963</v>
      </c>
      <c r="DG517" s="19">
        <f t="shared" ca="1" si="1957"/>
        <v>1.0373641591954759</v>
      </c>
      <c r="DH517" s="19">
        <f t="shared" ca="1" si="1957"/>
        <v>1.1960248209156252</v>
      </c>
      <c r="DJ517">
        <f t="shared" ca="1" si="1958"/>
        <v>1988</v>
      </c>
      <c r="DK517" s="19">
        <f t="shared" ca="1" si="1959"/>
        <v>0.81792363521615663</v>
      </c>
      <c r="DL517" s="19">
        <f t="shared" ca="1" si="1959"/>
        <v>1.189561818368484</v>
      </c>
      <c r="DM517" s="19">
        <f t="shared" ca="1" si="1959"/>
        <v>1.3208116291190812</v>
      </c>
      <c r="DN517" s="19">
        <f t="shared" ca="1" si="1959"/>
        <v>1.0810599627625019</v>
      </c>
      <c r="DO517" s="19">
        <f t="shared" ca="1" si="1959"/>
        <v>1.5078817836808165</v>
      </c>
      <c r="DQ517">
        <f t="shared" ca="1" si="1960"/>
        <v>1988</v>
      </c>
      <c r="DR517" s="19">
        <f t="shared" ca="1" si="1961"/>
        <v>3.7360687804212353E-2</v>
      </c>
      <c r="DS517" s="19">
        <f t="shared" ca="1" si="1961"/>
        <v>2.4712606214395234</v>
      </c>
      <c r="DT517" s="19">
        <f t="shared" ca="1" si="1961"/>
        <v>2.4604715723068598</v>
      </c>
      <c r="DU517" s="19">
        <f t="shared" ca="1" si="1961"/>
        <v>2.5351520361911</v>
      </c>
      <c r="DV517" s="19">
        <f t="shared" ca="1" si="1961"/>
        <v>2.3290412633171163</v>
      </c>
      <c r="DX517">
        <f t="shared" ca="1" si="1962"/>
        <v>1988</v>
      </c>
      <c r="DY517" s="19">
        <f t="shared" ca="1" si="1963"/>
        <v>0.84694271325756865</v>
      </c>
      <c r="DZ517" s="19">
        <f t="shared" ca="1" si="1963"/>
        <v>1.1404752520171058</v>
      </c>
      <c r="EA517" s="19">
        <f t="shared" ca="1" si="1963"/>
        <v>1.1443770000581783</v>
      </c>
      <c r="EB517" s="19">
        <f t="shared" ca="1" si="1963"/>
        <v>1.1624528867624382</v>
      </c>
      <c r="EC517" s="19">
        <f t="shared" ca="1" si="1963"/>
        <v>1.1299080190808923</v>
      </c>
      <c r="EF517">
        <f t="shared" ca="1" si="1964"/>
        <v>1988</v>
      </c>
      <c r="EG517" s="19">
        <f t="shared" ca="1" si="1965"/>
        <v>0.91614683322411039</v>
      </c>
      <c r="EH517" s="19">
        <f t="shared" ca="1" si="1965"/>
        <v>1.0262208792768011</v>
      </c>
      <c r="EI517" s="19">
        <f t="shared" ca="1" si="1965"/>
        <v>1.0504136357389566</v>
      </c>
      <c r="EJ517" s="19">
        <f t="shared" ca="1" si="1965"/>
        <v>1.0213110481409851</v>
      </c>
      <c r="EK517" s="19">
        <f t="shared" ca="1" si="1965"/>
        <v>1.0688290158415468</v>
      </c>
      <c r="EM517">
        <f t="shared" ca="1" si="1966"/>
        <v>1988</v>
      </c>
      <c r="EN517" s="19">
        <f t="shared" ca="1" si="1967"/>
        <v>0.92561078134155339</v>
      </c>
      <c r="EO517" s="19">
        <f t="shared" ca="1" si="1967"/>
        <v>0.95744934527852488</v>
      </c>
      <c r="EP517" s="19">
        <f t="shared" ca="1" si="1967"/>
        <v>0.99553137925976543</v>
      </c>
      <c r="EQ517" s="19">
        <f t="shared" ca="1" si="1967"/>
        <v>0.92795482881191638</v>
      </c>
      <c r="ER517" s="19">
        <f t="shared" ca="1" si="1967"/>
        <v>1.0297562861329608</v>
      </c>
      <c r="EU517">
        <f t="shared" ca="1" si="1968"/>
        <v>1988</v>
      </c>
      <c r="EV517" s="19">
        <f t="shared" ca="1" si="1969"/>
        <v>0.79035947931020667</v>
      </c>
      <c r="EW517" s="19">
        <f t="shared" ca="1" si="1969"/>
        <v>1.080492139612713</v>
      </c>
      <c r="EX517" s="19">
        <f t="shared" ca="1" si="1969"/>
        <v>1.1740696554168979</v>
      </c>
      <c r="EY517" s="19">
        <f t="shared" ca="1" si="1969"/>
        <v>1.0068114326903872</v>
      </c>
      <c r="EZ517" s="19">
        <f t="shared" ca="1" si="1969"/>
        <v>1.3008189068095928</v>
      </c>
    </row>
    <row r="518" spans="4:156" hidden="1" x14ac:dyDescent="0.2">
      <c r="D518" s="5">
        <f t="shared" si="1929"/>
        <v>4</v>
      </c>
      <c r="E518" t="b">
        <f t="shared" si="1929"/>
        <v>1</v>
      </c>
      <c r="G518">
        <f t="shared" ca="1" si="1970"/>
        <v>1989</v>
      </c>
      <c r="H518" s="19">
        <f t="shared" ca="1" si="1971"/>
        <v>0.92162795891022764</v>
      </c>
      <c r="I518" s="19">
        <f t="shared" ca="1" si="1971"/>
        <v>0.9891215750138761</v>
      </c>
      <c r="J518" s="19">
        <f t="shared" ca="1" si="1971"/>
        <v>1.0300566169504437</v>
      </c>
      <c r="K518" s="19">
        <f t="shared" ca="1" si="1971"/>
        <v>0.88210328772231283</v>
      </c>
      <c r="L518" s="19">
        <f t="shared" ca="1" si="1972"/>
        <v>1.068321881323858</v>
      </c>
      <c r="N518">
        <f t="shared" ca="1" si="1930"/>
        <v>1989</v>
      </c>
      <c r="O518" s="19">
        <f t="shared" ca="1" si="1931"/>
        <v>0.91876709736248996</v>
      </c>
      <c r="P518" s="19">
        <f t="shared" ca="1" si="1931"/>
        <v>1.0212622730309742</v>
      </c>
      <c r="Q518" s="19">
        <f t="shared" ca="1" si="1931"/>
        <v>1.0438276917866134</v>
      </c>
      <c r="R518" s="19">
        <f t="shared" ca="1" si="1931"/>
        <v>0.97596033470407484</v>
      </c>
      <c r="S518" s="19">
        <f t="shared" ca="1" si="1931"/>
        <v>1.0906770947788547</v>
      </c>
      <c r="U518">
        <f t="shared" ca="1" si="1932"/>
        <v>1989</v>
      </c>
      <c r="V518" s="19">
        <f t="shared" ca="1" si="1933"/>
        <v>0.98162039445679428</v>
      </c>
      <c r="W518" s="19">
        <f t="shared" ca="1" si="1933"/>
        <v>0.82762937764870159</v>
      </c>
      <c r="X518" s="19">
        <f t="shared" ca="1" si="1933"/>
        <v>0.91936410268251278</v>
      </c>
      <c r="Y518" s="19">
        <f t="shared" ca="1" si="1933"/>
        <v>0.72685401330933952</v>
      </c>
      <c r="Z518" s="19">
        <f t="shared" ca="1" si="1933"/>
        <v>1.0944509887952931</v>
      </c>
      <c r="AB518">
        <f t="shared" ca="1" si="1934"/>
        <v>1989</v>
      </c>
      <c r="AC518" s="19">
        <f t="shared" ca="1" si="1935"/>
        <v>0.92162795891022764</v>
      </c>
      <c r="AD518" s="19">
        <f t="shared" ca="1" si="1935"/>
        <v>1.0973285191052951</v>
      </c>
      <c r="AE518" s="19">
        <f t="shared" ca="1" si="1935"/>
        <v>1.0850365273015838</v>
      </c>
      <c r="AF518" s="19">
        <f t="shared" ca="1" si="1935"/>
        <v>1.0850365273015838</v>
      </c>
      <c r="AG518" s="19">
        <f t="shared" ca="1" si="1935"/>
        <v>1.0850365273015838</v>
      </c>
      <c r="AI518">
        <f t="shared" ca="1" si="1936"/>
        <v>1989</v>
      </c>
      <c r="AJ518" s="19">
        <f t="shared" ca="1" si="1937"/>
        <v>0.87118928901939363</v>
      </c>
      <c r="AK518" s="19">
        <f t="shared" ca="1" si="1937"/>
        <v>1.1007453860942809</v>
      </c>
      <c r="AL518" s="19">
        <f t="shared" ca="1" si="1937"/>
        <v>1.0884151194254841</v>
      </c>
      <c r="AM518" s="19">
        <f t="shared" ca="1" si="1937"/>
        <v>1.0884151194254841</v>
      </c>
      <c r="AN518" s="19">
        <f t="shared" ca="1" si="1937"/>
        <v>1.0884151194254841</v>
      </c>
      <c r="AP518">
        <f t="shared" ca="1" si="1938"/>
        <v>1989</v>
      </c>
      <c r="AQ518" s="19">
        <f t="shared" ca="1" si="1939"/>
        <v>0.98162039445679428</v>
      </c>
      <c r="AR518" s="19">
        <f t="shared" ca="1" si="1939"/>
        <v>1.030264498402808</v>
      </c>
      <c r="AS518" s="19">
        <f t="shared" ca="1" si="1939"/>
        <v>1.0187237405080367</v>
      </c>
      <c r="AT518" s="19">
        <f t="shared" ca="1" si="1939"/>
        <v>1.0187237405080367</v>
      </c>
      <c r="AU518" s="19">
        <f t="shared" ca="1" si="1939"/>
        <v>1.0187237405080367</v>
      </c>
      <c r="AV518" s="19"/>
      <c r="AX518">
        <f t="shared" ca="1" si="1940"/>
        <v>1989</v>
      </c>
      <c r="AY518" s="19">
        <f t="shared" ca="1" si="1941"/>
        <v>0.92374966159351224</v>
      </c>
      <c r="AZ518" s="19">
        <f t="shared" ca="1" si="1941"/>
        <v>0.97801546386188942</v>
      </c>
      <c r="BA518" s="19">
        <f t="shared" ca="1" si="1941"/>
        <v>0.96635662979575343</v>
      </c>
      <c r="BB518" s="19">
        <f t="shared" ca="1" si="1941"/>
        <v>0.98770179117163137</v>
      </c>
      <c r="BC518" s="19">
        <f t="shared" ca="1" si="1941"/>
        <v>0.96205716745530645</v>
      </c>
      <c r="BE518">
        <f t="shared" ca="1" si="1942"/>
        <v>1989</v>
      </c>
      <c r="BF518" s="19">
        <f t="shared" ca="1" si="1943"/>
        <v>0.93584919718362325</v>
      </c>
      <c r="BG518" s="19">
        <f t="shared" ca="1" si="1943"/>
        <v>0.94664295876626792</v>
      </c>
      <c r="BH518" s="19">
        <f t="shared" ca="1" si="1943"/>
        <v>0.95080445036879502</v>
      </c>
      <c r="BI518" s="19">
        <f t="shared" ca="1" si="1943"/>
        <v>0.90666239341326371</v>
      </c>
      <c r="BJ518" s="19">
        <f t="shared" ca="1" si="1943"/>
        <v>0.95513543306100035</v>
      </c>
      <c r="BL518">
        <f t="shared" ca="1" si="1944"/>
        <v>1989</v>
      </c>
      <c r="BM518" s="19">
        <f t="shared" ca="1" si="1945"/>
        <v>0.93043737278458993</v>
      </c>
      <c r="BN518" s="19">
        <f t="shared" ca="1" si="1945"/>
        <v>0.96761156940494586</v>
      </c>
      <c r="BO518" s="19">
        <f t="shared" ca="1" si="1945"/>
        <v>1.0019625833489789</v>
      </c>
      <c r="BP518" s="19">
        <f t="shared" ca="1" si="1945"/>
        <v>0.91991343900663258</v>
      </c>
      <c r="BQ518" s="19">
        <f t="shared" ca="1" si="1945"/>
        <v>1.0990808387241542</v>
      </c>
      <c r="BS518">
        <f t="shared" ca="1" si="1946"/>
        <v>1989</v>
      </c>
      <c r="BT518" s="19">
        <f t="shared" ca="1" si="1947"/>
        <v>0.96288111023977585</v>
      </c>
      <c r="BU518" s="19">
        <f t="shared" ca="1" si="1947"/>
        <v>0.90949960616671888</v>
      </c>
      <c r="BV518" s="19">
        <f t="shared" ca="1" si="1947"/>
        <v>0.90103760461552396</v>
      </c>
      <c r="BW518" s="19">
        <f t="shared" ca="1" si="1947"/>
        <v>0.99799457888421672</v>
      </c>
      <c r="BX518" s="19">
        <f t="shared" ca="1" si="1947"/>
        <v>0.89761360849498129</v>
      </c>
      <c r="BZ518">
        <f t="shared" ca="1" si="1948"/>
        <v>1989</v>
      </c>
      <c r="CA518" s="19">
        <f t="shared" ca="1" si="1949"/>
        <v>0.92340520324059405</v>
      </c>
      <c r="CB518" s="19">
        <f t="shared" ca="1" si="1949"/>
        <v>0.90428486418623666</v>
      </c>
      <c r="CC518" s="19">
        <f t="shared" ca="1" si="1949"/>
        <v>0.89517137090453391</v>
      </c>
      <c r="CD518" s="19">
        <f t="shared" ca="1" si="1949"/>
        <v>0.91135301220342346</v>
      </c>
      <c r="CE518" s="19">
        <f t="shared" ca="1" si="1949"/>
        <v>0.89226999871201684</v>
      </c>
      <c r="CH518">
        <f t="shared" ca="1" si="1950"/>
        <v>1989</v>
      </c>
      <c r="CI518" s="19">
        <f t="shared" ca="1" si="1951"/>
        <v>0.69420183049479989</v>
      </c>
      <c r="CJ518" s="19">
        <f t="shared" ca="1" si="1951"/>
        <v>1.074250798253455</v>
      </c>
      <c r="CK518" s="19">
        <f t="shared" ca="1" si="1951"/>
        <v>1.1558708808726537</v>
      </c>
      <c r="CL518" s="19">
        <f t="shared" ca="1" si="1951"/>
        <v>0.9903605099502677</v>
      </c>
      <c r="CM518" s="19">
        <f t="shared" ca="1" si="1951"/>
        <v>1.3581361385166535</v>
      </c>
      <c r="CO518">
        <f t="shared" ca="1" si="1952"/>
        <v>1989</v>
      </c>
      <c r="CP518" s="19">
        <f t="shared" ca="1" si="1953"/>
        <v>0.89902549074332494</v>
      </c>
      <c r="CQ518" s="19">
        <f t="shared" ca="1" si="1953"/>
        <v>1.1734049396952893</v>
      </c>
      <c r="CR518" s="19">
        <f t="shared" ca="1" si="1953"/>
        <v>1.2242114722538482</v>
      </c>
      <c r="CS518" s="19">
        <f t="shared" ca="1" si="1953"/>
        <v>0.99389532534605896</v>
      </c>
      <c r="CT518" s="19">
        <f t="shared" ca="1" si="1953"/>
        <v>1.2623544974709116</v>
      </c>
      <c r="CV518">
        <f t="shared" ca="1" si="1954"/>
        <v>1989</v>
      </c>
      <c r="CW518" s="19">
        <f t="shared" ca="1" si="1955"/>
        <v>0.89986088990141311</v>
      </c>
      <c r="CX518" s="19">
        <f t="shared" ca="1" si="1955"/>
        <v>1.1420609119948082</v>
      </c>
      <c r="CY518" s="19">
        <f t="shared" ca="1" si="1955"/>
        <v>1.1360490058868788</v>
      </c>
      <c r="CZ518" s="19">
        <f t="shared" ca="1" si="1955"/>
        <v>1.1321292559753617</v>
      </c>
      <c r="DA518" s="19">
        <f t="shared" ca="1" si="1955"/>
        <v>1.1369492386816604</v>
      </c>
      <c r="DC518">
        <f t="shared" ca="1" si="1956"/>
        <v>1989</v>
      </c>
      <c r="DD518" s="19">
        <f t="shared" ca="1" si="1957"/>
        <v>0.83636829956399084</v>
      </c>
      <c r="DE518" s="19">
        <f t="shared" ca="1" si="1957"/>
        <v>1.1106782438480309</v>
      </c>
      <c r="DF518" s="19">
        <f t="shared" ca="1" si="1957"/>
        <v>1.128811304012407</v>
      </c>
      <c r="DG518" s="19">
        <f t="shared" ca="1" si="1957"/>
        <v>1.0651786710496669</v>
      </c>
      <c r="DH518" s="19">
        <f t="shared" ca="1" si="1957"/>
        <v>1.1635002317752803</v>
      </c>
      <c r="DJ518">
        <f t="shared" ca="1" si="1958"/>
        <v>1989</v>
      </c>
      <c r="DK518" s="19">
        <f t="shared" ca="1" si="1959"/>
        <v>0.85400231408435889</v>
      </c>
      <c r="DL518" s="19">
        <f t="shared" ca="1" si="1959"/>
        <v>1.1968351497005236</v>
      </c>
      <c r="DM518" s="19">
        <f t="shared" ca="1" si="1959"/>
        <v>1.2737389368058813</v>
      </c>
      <c r="DN518" s="19">
        <f t="shared" ca="1" si="1959"/>
        <v>1.095764637550108</v>
      </c>
      <c r="DO518" s="19">
        <f t="shared" ca="1" si="1959"/>
        <v>1.4126062914138644</v>
      </c>
      <c r="DQ518">
        <f t="shared" ca="1" si="1960"/>
        <v>1989</v>
      </c>
      <c r="DR518" s="19">
        <f t="shared" ca="1" si="1961"/>
        <v>3.8584360642314512E-2</v>
      </c>
      <c r="DS518" s="19">
        <f t="shared" ca="1" si="1961"/>
        <v>2.5131953011419834</v>
      </c>
      <c r="DT518" s="19">
        <f t="shared" ca="1" si="1961"/>
        <v>2.4246308237800438</v>
      </c>
      <c r="DU518" s="19">
        <f t="shared" ca="1" si="1961"/>
        <v>2.5208334997639588</v>
      </c>
      <c r="DV518" s="19">
        <f t="shared" ca="1" si="1961"/>
        <v>2.2553235274326977</v>
      </c>
      <c r="DX518">
        <f t="shared" ca="1" si="1962"/>
        <v>1989</v>
      </c>
      <c r="DY518" s="19">
        <f t="shared" ca="1" si="1963"/>
        <v>0.8473575549424045</v>
      </c>
      <c r="DZ518" s="19">
        <f t="shared" ca="1" si="1963"/>
        <v>1.1711689126258102</v>
      </c>
      <c r="EA518" s="19">
        <f t="shared" ca="1" si="1963"/>
        <v>1.1503331515937096</v>
      </c>
      <c r="EB518" s="19">
        <f t="shared" ca="1" si="1963"/>
        <v>1.1669893062612471</v>
      </c>
      <c r="EC518" s="19">
        <f t="shared" ca="1" si="1963"/>
        <v>1.1370006059221032</v>
      </c>
      <c r="EF518">
        <f t="shared" ca="1" si="1964"/>
        <v>1989</v>
      </c>
      <c r="EG518" s="19">
        <f t="shared" ca="1" si="1965"/>
        <v>0.92374661128895785</v>
      </c>
      <c r="EH518" s="19">
        <f t="shared" ca="1" si="1965"/>
        <v>1.0259149392892173</v>
      </c>
      <c r="EI518" s="19">
        <f t="shared" ca="1" si="1965"/>
        <v>1.0282350919607199</v>
      </c>
      <c r="EJ518" s="19">
        <f t="shared" ca="1" si="1965"/>
        <v>1.0018674242342154</v>
      </c>
      <c r="EK518" s="19">
        <f t="shared" ca="1" si="1965"/>
        <v>1.0449198840592828</v>
      </c>
      <c r="EM518">
        <f t="shared" ca="1" si="1966"/>
        <v>1989</v>
      </c>
      <c r="EN518" s="19">
        <f t="shared" ca="1" si="1967"/>
        <v>0.92787812396504721</v>
      </c>
      <c r="EO518" s="19">
        <f t="shared" ca="1" si="1967"/>
        <v>1.0520045782920242</v>
      </c>
      <c r="EP518" s="19">
        <f t="shared" ca="1" si="1967"/>
        <v>1.0955282900488843</v>
      </c>
      <c r="EQ518" s="19">
        <f t="shared" ca="1" si="1967"/>
        <v>0.9739000328621169</v>
      </c>
      <c r="ER518" s="19">
        <f t="shared" ca="1" si="1967"/>
        <v>1.1571282940114824</v>
      </c>
      <c r="EU518">
        <f t="shared" ca="1" si="1968"/>
        <v>1989</v>
      </c>
      <c r="EV518" s="19">
        <f t="shared" ca="1" si="1969"/>
        <v>0.79862736966032088</v>
      </c>
      <c r="EW518" s="19">
        <f t="shared" ca="1" si="1969"/>
        <v>1.0834546266343508</v>
      </c>
      <c r="EX518" s="19">
        <f t="shared" ca="1" si="1969"/>
        <v>1.1097293627423039</v>
      </c>
      <c r="EY518" s="19">
        <f t="shared" ca="1" si="1969"/>
        <v>1.0343851298196949</v>
      </c>
      <c r="EZ518" s="19">
        <f t="shared" ca="1" si="1969"/>
        <v>1.1668256594984445</v>
      </c>
    </row>
    <row r="519" spans="4:156" hidden="1" x14ac:dyDescent="0.2">
      <c r="D519" s="5">
        <f t="shared" si="1929"/>
        <v>5</v>
      </c>
      <c r="E519" t="b">
        <f t="shared" si="1929"/>
        <v>1</v>
      </c>
      <c r="G519">
        <f t="shared" ca="1" si="1970"/>
        <v>1990</v>
      </c>
      <c r="H519" s="19">
        <f t="shared" ca="1" si="1971"/>
        <v>0.92096918267083527</v>
      </c>
      <c r="I519" s="19">
        <f t="shared" ca="1" si="1971"/>
        <v>0.95732822838502751</v>
      </c>
      <c r="J519" s="19">
        <f t="shared" ca="1" si="1971"/>
        <v>0.9822890404392024</v>
      </c>
      <c r="K519" s="19">
        <f t="shared" ca="1" si="1971"/>
        <v>0.88949570639234232</v>
      </c>
      <c r="L519" s="19">
        <f t="shared" ca="1" si="1972"/>
        <v>1.0062882399024244</v>
      </c>
      <c r="N519">
        <f t="shared" ca="1" si="1930"/>
        <v>1990</v>
      </c>
      <c r="O519" s="19">
        <f t="shared" ca="1" si="1931"/>
        <v>0.87714846102231481</v>
      </c>
      <c r="P519" s="19">
        <f t="shared" ca="1" si="1931"/>
        <v>1.0177073969119008</v>
      </c>
      <c r="Q519" s="19">
        <f t="shared" ca="1" si="1931"/>
        <v>1.0321114544459729</v>
      </c>
      <c r="R519" s="19">
        <f t="shared" ca="1" si="1931"/>
        <v>0.98649754847107873</v>
      </c>
      <c r="S519" s="19">
        <f t="shared" ca="1" si="1931"/>
        <v>1.0635991144187795</v>
      </c>
      <c r="U519">
        <f t="shared" ca="1" si="1932"/>
        <v>1990</v>
      </c>
      <c r="V519" s="19">
        <f t="shared" ca="1" si="1933"/>
        <v>0.96449888852102361</v>
      </c>
      <c r="W519" s="19">
        <f t="shared" ca="1" si="1933"/>
        <v>0.80087284864931096</v>
      </c>
      <c r="X519" s="19">
        <f t="shared" ca="1" si="1933"/>
        <v>0.86379321714425339</v>
      </c>
      <c r="Y519" s="19">
        <f t="shared" ca="1" si="1933"/>
        <v>0.73084366203009776</v>
      </c>
      <c r="Z519" s="19">
        <f t="shared" ca="1" si="1933"/>
        <v>0.98471011916643292</v>
      </c>
      <c r="AB519">
        <f t="shared" ca="1" si="1934"/>
        <v>1990</v>
      </c>
      <c r="AC519" s="19">
        <f t="shared" ca="1" si="1935"/>
        <v>0.92096918267083527</v>
      </c>
      <c r="AD519" s="19">
        <f t="shared" ca="1" si="1935"/>
        <v>1.0949191136887293</v>
      </c>
      <c r="AE519" s="19">
        <f t="shared" ca="1" si="1935"/>
        <v>1.0858126621565918</v>
      </c>
      <c r="AF519" s="19">
        <f t="shared" ca="1" si="1935"/>
        <v>1.0858126621565918</v>
      </c>
      <c r="AG519" s="19">
        <f t="shared" ca="1" si="1935"/>
        <v>1.0858126621565918</v>
      </c>
      <c r="AI519">
        <f t="shared" ca="1" si="1936"/>
        <v>1990</v>
      </c>
      <c r="AJ519" s="19">
        <f t="shared" ca="1" si="1937"/>
        <v>0.88140994548274965</v>
      </c>
      <c r="AK519" s="19">
        <f t="shared" ca="1" si="1937"/>
        <v>1.1496192560713283</v>
      </c>
      <c r="AL519" s="19">
        <f t="shared" ca="1" si="1937"/>
        <v>1.1400578629922031</v>
      </c>
      <c r="AM519" s="19">
        <f t="shared" ca="1" si="1937"/>
        <v>1.1400578629922031</v>
      </c>
      <c r="AN519" s="19">
        <f t="shared" ca="1" si="1937"/>
        <v>1.1400578629922031</v>
      </c>
      <c r="AP519">
        <f t="shared" ca="1" si="1938"/>
        <v>1990</v>
      </c>
      <c r="AQ519" s="19">
        <f t="shared" ca="1" si="1939"/>
        <v>0.96449888852102361</v>
      </c>
      <c r="AR519" s="19">
        <f t="shared" ca="1" si="1939"/>
        <v>1.0455032900772534</v>
      </c>
      <c r="AS519" s="19">
        <f t="shared" ca="1" si="1939"/>
        <v>1.0368078303681763</v>
      </c>
      <c r="AT519" s="19">
        <f t="shared" ca="1" si="1939"/>
        <v>1.0368078303681763</v>
      </c>
      <c r="AU519" s="19">
        <f t="shared" ca="1" si="1939"/>
        <v>1.0368078303681763</v>
      </c>
      <c r="AV519" s="19"/>
      <c r="AX519">
        <f t="shared" ca="1" si="1940"/>
        <v>1990</v>
      </c>
      <c r="AY519" s="19">
        <f t="shared" ca="1" si="1941"/>
        <v>0.9131560671869301</v>
      </c>
      <c r="AZ519" s="19">
        <f t="shared" ca="1" si="1941"/>
        <v>0.99274642156018045</v>
      </c>
      <c r="BA519" s="19">
        <f t="shared" ca="1" si="1941"/>
        <v>0.98421519385151979</v>
      </c>
      <c r="BB519" s="19">
        <f t="shared" ca="1" si="1941"/>
        <v>0.99946736167900585</v>
      </c>
      <c r="BC519" s="19">
        <f t="shared" ca="1" si="1941"/>
        <v>0.98114301650745173</v>
      </c>
      <c r="BE519">
        <f t="shared" ca="1" si="1942"/>
        <v>1990</v>
      </c>
      <c r="BF519" s="19">
        <f t="shared" ca="1" si="1943"/>
        <v>0.93778638751257293</v>
      </c>
      <c r="BG519" s="19">
        <f t="shared" ca="1" si="1943"/>
        <v>0.97254761231513609</v>
      </c>
      <c r="BH519" s="19">
        <f t="shared" ca="1" si="1943"/>
        <v>0.9721226736901778</v>
      </c>
      <c r="BI519" s="19">
        <f t="shared" ca="1" si="1943"/>
        <v>0.95948206078444032</v>
      </c>
      <c r="BJ519" s="19">
        <f t="shared" ca="1" si="1943"/>
        <v>0.97336290306527862</v>
      </c>
      <c r="BL519">
        <f t="shared" ca="1" si="1944"/>
        <v>1990</v>
      </c>
      <c r="BM519" s="19">
        <f t="shared" ca="1" si="1945"/>
        <v>0.95875490244750028</v>
      </c>
      <c r="BN519" s="19">
        <f t="shared" ca="1" si="1945"/>
        <v>0.96082627716901436</v>
      </c>
      <c r="BO519" s="19">
        <f t="shared" ca="1" si="1945"/>
        <v>0.98073025679832648</v>
      </c>
      <c r="BP519" s="19">
        <f t="shared" ca="1" si="1945"/>
        <v>0.92987021080558563</v>
      </c>
      <c r="BQ519" s="19">
        <f t="shared" ca="1" si="1945"/>
        <v>1.0409312372559238</v>
      </c>
      <c r="BS519">
        <f t="shared" ca="1" si="1946"/>
        <v>1990</v>
      </c>
      <c r="BT519" s="19">
        <f t="shared" ca="1" si="1947"/>
        <v>0.94445236567572066</v>
      </c>
      <c r="BU519" s="19">
        <f t="shared" ca="1" si="1947"/>
        <v>0.93492075048870571</v>
      </c>
      <c r="BV519" s="19">
        <f t="shared" ca="1" si="1947"/>
        <v>0.92465375588132925</v>
      </c>
      <c r="BW519" s="19">
        <f t="shared" ca="1" si="1947"/>
        <v>1.0515274900221641</v>
      </c>
      <c r="BX519" s="19">
        <f t="shared" ca="1" si="1947"/>
        <v>0.92017326155099732</v>
      </c>
      <c r="BZ519">
        <f t="shared" ca="1" si="1948"/>
        <v>1990</v>
      </c>
      <c r="CA519" s="19">
        <f t="shared" ca="1" si="1949"/>
        <v>0.93423844864174077</v>
      </c>
      <c r="CB519" s="19">
        <f t="shared" ca="1" si="1949"/>
        <v>0.95661949326826712</v>
      </c>
      <c r="CC519" s="19">
        <f t="shared" ca="1" si="1949"/>
        <v>0.95139475677598218</v>
      </c>
      <c r="CD519" s="19">
        <f t="shared" ca="1" si="1949"/>
        <v>0.95670368738463174</v>
      </c>
      <c r="CE519" s="19">
        <f t="shared" ca="1" si="1949"/>
        <v>0.95044286423582336</v>
      </c>
      <c r="CH519">
        <f t="shared" ca="1" si="1950"/>
        <v>1990</v>
      </c>
      <c r="CI519" s="19">
        <f t="shared" ca="1" si="1951"/>
        <v>0.66570294538928709</v>
      </c>
      <c r="CJ519" s="19">
        <f t="shared" ca="1" si="1951"/>
        <v>1.1011353832663773</v>
      </c>
      <c r="CK519" s="19">
        <f t="shared" ca="1" si="1951"/>
        <v>1.1666591475121826</v>
      </c>
      <c r="CL519" s="19">
        <f t="shared" ca="1" si="1951"/>
        <v>1.0386229013584001</v>
      </c>
      <c r="CM519" s="19">
        <f t="shared" ca="1" si="1951"/>
        <v>1.3383482820423314</v>
      </c>
      <c r="CO519">
        <f t="shared" ca="1" si="1952"/>
        <v>1990</v>
      </c>
      <c r="CP519" s="19">
        <f t="shared" ca="1" si="1953"/>
        <v>0.88721043818029588</v>
      </c>
      <c r="CQ519" s="19">
        <f t="shared" ca="1" si="1953"/>
        <v>1.1623979003356544</v>
      </c>
      <c r="CR519" s="19">
        <f t="shared" ca="1" si="1953"/>
        <v>1.2019264975008785</v>
      </c>
      <c r="CS519" s="19">
        <f t="shared" ca="1" si="1953"/>
        <v>1.0230745393368363</v>
      </c>
      <c r="CT519" s="19">
        <f t="shared" ca="1" si="1953"/>
        <v>1.2315464561618903</v>
      </c>
      <c r="CV519">
        <f t="shared" ca="1" si="1954"/>
        <v>1990</v>
      </c>
      <c r="CW519" s="19">
        <f t="shared" ca="1" si="1955"/>
        <v>0.88564746678494388</v>
      </c>
      <c r="CX519" s="19">
        <f t="shared" ca="1" si="1955"/>
        <v>1.1407125890514631</v>
      </c>
      <c r="CY519" s="19">
        <f t="shared" ca="1" si="1955"/>
        <v>1.1230064662745147</v>
      </c>
      <c r="CZ519" s="19">
        <f t="shared" ca="1" si="1955"/>
        <v>1.1642666776944015</v>
      </c>
      <c r="DA519" s="19">
        <f t="shared" ca="1" si="1955"/>
        <v>1.1135304036995348</v>
      </c>
      <c r="DC519">
        <f t="shared" ca="1" si="1956"/>
        <v>1990</v>
      </c>
      <c r="DD519" s="19">
        <f t="shared" ca="1" si="1957"/>
        <v>0.82996708557749865</v>
      </c>
      <c r="DE519" s="19">
        <f t="shared" ca="1" si="1957"/>
        <v>1.0853189040286138</v>
      </c>
      <c r="DF519" s="19">
        <f t="shared" ca="1" si="1957"/>
        <v>1.0789072873517664</v>
      </c>
      <c r="DG519" s="19">
        <f t="shared" ca="1" si="1957"/>
        <v>1.0763444729440095</v>
      </c>
      <c r="DH519" s="19">
        <f t="shared" ca="1" si="1957"/>
        <v>1.0803043894316438</v>
      </c>
      <c r="DJ519">
        <f t="shared" ca="1" si="1958"/>
        <v>1990</v>
      </c>
      <c r="DK519" s="19">
        <f t="shared" ca="1" si="1959"/>
        <v>0.82567581781844968</v>
      </c>
      <c r="DL519" s="19">
        <f t="shared" ca="1" si="1959"/>
        <v>1.2050374518945606</v>
      </c>
      <c r="DM519" s="19">
        <f t="shared" ca="1" si="1959"/>
        <v>1.2354555890736205</v>
      </c>
      <c r="DN519" s="19">
        <f t="shared" ca="1" si="1959"/>
        <v>1.1560386508189462</v>
      </c>
      <c r="DO519" s="19">
        <f t="shared" ca="1" si="1959"/>
        <v>1.2974219526025639</v>
      </c>
      <c r="DQ519">
        <f t="shared" ca="1" si="1960"/>
        <v>1990</v>
      </c>
      <c r="DR519" s="19">
        <f t="shared" ca="1" si="1961"/>
        <v>4.1586680616840295E-2</v>
      </c>
      <c r="DS519" s="19">
        <f t="shared" ca="1" si="1961"/>
        <v>2.3571861669762595</v>
      </c>
      <c r="DT519" s="19">
        <f t="shared" ca="1" si="1961"/>
        <v>2.2359291272281125</v>
      </c>
      <c r="DU519" s="19">
        <f t="shared" ca="1" si="1961"/>
        <v>2.4033566792461838</v>
      </c>
      <c r="DV519" s="19">
        <f t="shared" ca="1" si="1961"/>
        <v>1.9412730183796048</v>
      </c>
      <c r="DX519">
        <f t="shared" ca="1" si="1962"/>
        <v>1990</v>
      </c>
      <c r="DY519" s="19">
        <f t="shared" ca="1" si="1963"/>
        <v>0.81661103285932046</v>
      </c>
      <c r="DZ519" s="19">
        <f t="shared" ca="1" si="1963"/>
        <v>1.1853912909418287</v>
      </c>
      <c r="EA519" s="19">
        <f t="shared" ca="1" si="1963"/>
        <v>1.1282347823546519</v>
      </c>
      <c r="EB519" s="19">
        <f t="shared" ca="1" si="1963"/>
        <v>1.2229608580589257</v>
      </c>
      <c r="EC519" s="19">
        <f t="shared" ca="1" si="1963"/>
        <v>1.0524105746771877</v>
      </c>
      <c r="EF519">
        <f t="shared" ca="1" si="1964"/>
        <v>1990</v>
      </c>
      <c r="EG519" s="19">
        <f t="shared" ca="1" si="1965"/>
        <v>0.88582428468983776</v>
      </c>
      <c r="EH519" s="19">
        <f t="shared" ca="1" si="1965"/>
        <v>1.0515898537935306</v>
      </c>
      <c r="EI519" s="19">
        <f t="shared" ca="1" si="1965"/>
        <v>1.0378320759524078</v>
      </c>
      <c r="EJ519" s="19">
        <f t="shared" ca="1" si="1965"/>
        <v>1.0506905722511704</v>
      </c>
      <c r="EK519" s="19">
        <f t="shared" ca="1" si="1965"/>
        <v>1.0296955452713368</v>
      </c>
      <c r="EM519">
        <f t="shared" ca="1" si="1966"/>
        <v>1990</v>
      </c>
      <c r="EN519" s="19">
        <f t="shared" ca="1" si="1967"/>
        <v>0.90517922197029532</v>
      </c>
      <c r="EO519" s="19">
        <f t="shared" ca="1" si="1967"/>
        <v>1.0287090373349526</v>
      </c>
      <c r="EP519" s="19">
        <f t="shared" ca="1" si="1967"/>
        <v>1.0752576378899035</v>
      </c>
      <c r="EQ519" s="19">
        <f t="shared" ca="1" si="1967"/>
        <v>0.95236387817200474</v>
      </c>
      <c r="ER519" s="19">
        <f t="shared" ca="1" si="1967"/>
        <v>1.1374985698961606</v>
      </c>
      <c r="EU519">
        <f t="shared" ca="1" si="1968"/>
        <v>1990</v>
      </c>
      <c r="EV519" s="19">
        <f t="shared" ca="1" si="1969"/>
        <v>0.83137784794038583</v>
      </c>
      <c r="EW519" s="19">
        <f t="shared" ca="1" si="1969"/>
        <v>1.0750864836635035</v>
      </c>
      <c r="EX519" s="19">
        <f t="shared" ca="1" si="1969"/>
        <v>1.0613543191252528</v>
      </c>
      <c r="EY519" s="19">
        <f t="shared" ca="1" si="1969"/>
        <v>1.0722324477097691</v>
      </c>
      <c r="EZ519" s="19">
        <f t="shared" ca="1" si="1969"/>
        <v>1.0531108101834208</v>
      </c>
    </row>
    <row r="520" spans="4:156" hidden="1" x14ac:dyDescent="0.2">
      <c r="D520" s="5">
        <f t="shared" si="1929"/>
        <v>6</v>
      </c>
      <c r="E520" t="b">
        <f t="shared" si="1929"/>
        <v>1</v>
      </c>
      <c r="G520">
        <f t="shared" ca="1" si="1970"/>
        <v>1991</v>
      </c>
      <c r="H520" s="19">
        <f t="shared" ca="1" si="1971"/>
        <v>0.93644484144707452</v>
      </c>
      <c r="I520" s="19">
        <f t="shared" ca="1" si="1971"/>
        <v>0.95558760842625046</v>
      </c>
      <c r="J520" s="19">
        <f t="shared" ca="1" si="1971"/>
        <v>0.97881132957514383</v>
      </c>
      <c r="K520" s="19">
        <f t="shared" ca="1" si="1971"/>
        <v>0.89957437931512307</v>
      </c>
      <c r="L520" s="19">
        <f t="shared" ca="1" si="1972"/>
        <v>0.99930443281020309</v>
      </c>
      <c r="N520">
        <f t="shared" ca="1" si="1930"/>
        <v>1991</v>
      </c>
      <c r="O520" s="19">
        <f t="shared" ca="1" si="1931"/>
        <v>0.87083426526504137</v>
      </c>
      <c r="P520" s="19">
        <f t="shared" ca="1" si="1931"/>
        <v>1.0531038785786271</v>
      </c>
      <c r="Q520" s="19">
        <f t="shared" ca="1" si="1931"/>
        <v>1.0906315059107921</v>
      </c>
      <c r="R520" s="19">
        <f t="shared" ca="1" si="1931"/>
        <v>1.0057359733892475</v>
      </c>
      <c r="S520" s="19">
        <f t="shared" ca="1" si="1931"/>
        <v>1.1492356005200111</v>
      </c>
      <c r="U520">
        <f t="shared" ca="1" si="1932"/>
        <v>1991</v>
      </c>
      <c r="V520" s="19">
        <f t="shared" ca="1" si="1933"/>
        <v>0.96407321572151539</v>
      </c>
      <c r="W520" s="19">
        <f t="shared" ca="1" si="1933"/>
        <v>0.8013140548967137</v>
      </c>
      <c r="X520" s="19">
        <f t="shared" ca="1" si="1933"/>
        <v>0.89499499359290779</v>
      </c>
      <c r="Y520" s="19">
        <f t="shared" ca="1" si="1933"/>
        <v>0.70953191528143034</v>
      </c>
      <c r="Z520" s="19">
        <f t="shared" ca="1" si="1933"/>
        <v>1.0636726612215446</v>
      </c>
      <c r="AB520">
        <f t="shared" ca="1" si="1934"/>
        <v>1991</v>
      </c>
      <c r="AC520" s="19">
        <f t="shared" ca="1" si="1935"/>
        <v>0.93644484144707452</v>
      </c>
      <c r="AD520" s="19">
        <f t="shared" ca="1" si="1935"/>
        <v>1.0716381636997265</v>
      </c>
      <c r="AE520" s="19">
        <f t="shared" ca="1" si="1935"/>
        <v>1.0678685553488818</v>
      </c>
      <c r="AF520" s="19">
        <f t="shared" ca="1" si="1935"/>
        <v>1.0678685553488818</v>
      </c>
      <c r="AG520" s="19">
        <f t="shared" ca="1" si="1935"/>
        <v>1.0678685553488818</v>
      </c>
      <c r="AI520">
        <f t="shared" ca="1" si="1936"/>
        <v>1991</v>
      </c>
      <c r="AJ520" s="19">
        <f t="shared" ca="1" si="1937"/>
        <v>0.87398780209864568</v>
      </c>
      <c r="AK520" s="19">
        <f t="shared" ca="1" si="1937"/>
        <v>1.1523777489267681</v>
      </c>
      <c r="AL520" s="19">
        <f t="shared" ca="1" si="1937"/>
        <v>1.1483241299601901</v>
      </c>
      <c r="AM520" s="19">
        <f t="shared" ca="1" si="1937"/>
        <v>1.1483241299601901</v>
      </c>
      <c r="AN520" s="19">
        <f t="shared" ca="1" si="1937"/>
        <v>1.1483241299601901</v>
      </c>
      <c r="AP520">
        <f t="shared" ca="1" si="1938"/>
        <v>1991</v>
      </c>
      <c r="AQ520" s="19">
        <f t="shared" ca="1" si="1939"/>
        <v>0.96407321572151539</v>
      </c>
      <c r="AR520" s="19">
        <f t="shared" ca="1" si="1939"/>
        <v>1.0409271971562655</v>
      </c>
      <c r="AS520" s="19">
        <f t="shared" ca="1" si="1939"/>
        <v>1.0372656181010038</v>
      </c>
      <c r="AT520" s="19">
        <f t="shared" ca="1" si="1939"/>
        <v>1.0372656181010038</v>
      </c>
      <c r="AU520" s="19">
        <f t="shared" ca="1" si="1939"/>
        <v>1.0372656181010038</v>
      </c>
      <c r="AV520" s="19"/>
      <c r="AX520">
        <f t="shared" ca="1" si="1940"/>
        <v>1991</v>
      </c>
      <c r="AY520" s="19">
        <f t="shared" ca="1" si="1941"/>
        <v>0.8465929823322389</v>
      </c>
      <c r="AZ520" s="19">
        <f t="shared" ca="1" si="1941"/>
        <v>1.0516846296020421</v>
      </c>
      <c r="BA520" s="19">
        <f t="shared" ca="1" si="1941"/>
        <v>1.0494478692373104</v>
      </c>
      <c r="BB520" s="19">
        <f t="shared" ca="1" si="1941"/>
        <v>1.0505982334653301</v>
      </c>
      <c r="BC520" s="19">
        <f t="shared" ca="1" si="1941"/>
        <v>1.0492161564107323</v>
      </c>
      <c r="BE520">
        <f t="shared" ca="1" si="1942"/>
        <v>1991</v>
      </c>
      <c r="BF520" s="19">
        <f t="shared" ca="1" si="1943"/>
        <v>0.94313228774727098</v>
      </c>
      <c r="BG520" s="19">
        <f t="shared" ca="1" si="1943"/>
        <v>0.9809390647002505</v>
      </c>
      <c r="BH520" s="19">
        <f t="shared" ca="1" si="1943"/>
        <v>0.98179225826697625</v>
      </c>
      <c r="BI520" s="19">
        <f t="shared" ca="1" si="1943"/>
        <v>0.97025513477268699</v>
      </c>
      <c r="BJ520" s="19">
        <f t="shared" ca="1" si="1943"/>
        <v>0.98292421915910111</v>
      </c>
      <c r="BL520">
        <f t="shared" ca="1" si="1944"/>
        <v>1991</v>
      </c>
      <c r="BM520" s="19">
        <f t="shared" ca="1" si="1945"/>
        <v>0.92508563769051255</v>
      </c>
      <c r="BN520" s="19">
        <f t="shared" ca="1" si="1945"/>
        <v>0.97013714922798189</v>
      </c>
      <c r="BO520" s="19">
        <f t="shared" ca="1" si="1945"/>
        <v>0.98802089584290587</v>
      </c>
      <c r="BP520" s="19">
        <f t="shared" ca="1" si="1945"/>
        <v>0.94921621111441257</v>
      </c>
      <c r="BQ520" s="19">
        <f t="shared" ca="1" si="1945"/>
        <v>1.0339524325020879</v>
      </c>
      <c r="BS520">
        <f t="shared" ca="1" si="1946"/>
        <v>1991</v>
      </c>
      <c r="BT520" s="19">
        <f t="shared" ca="1" si="1947"/>
        <v>0.96481785128680397</v>
      </c>
      <c r="BU520" s="19">
        <f t="shared" ca="1" si="1947"/>
        <v>0.88751970889826315</v>
      </c>
      <c r="BV520" s="19">
        <f t="shared" ca="1" si="1947"/>
        <v>0.87652650220204875</v>
      </c>
      <c r="BW520" s="19">
        <f t="shared" ca="1" si="1947"/>
        <v>1.0233658729122326</v>
      </c>
      <c r="BX520" s="19">
        <f t="shared" ca="1" si="1947"/>
        <v>0.87134092953492637</v>
      </c>
      <c r="BZ520">
        <f t="shared" ca="1" si="1948"/>
        <v>1991</v>
      </c>
      <c r="CA520" s="19">
        <f t="shared" ca="1" si="1949"/>
        <v>0.92637144900519364</v>
      </c>
      <c r="CB520" s="19">
        <f t="shared" ca="1" si="1949"/>
        <v>0.93573879093200896</v>
      </c>
      <c r="CC520" s="19">
        <f t="shared" ca="1" si="1949"/>
        <v>0.91931750413982838</v>
      </c>
      <c r="CD520" s="19">
        <f t="shared" ca="1" si="1949"/>
        <v>0.97704446661916478</v>
      </c>
      <c r="CE520" s="19">
        <f t="shared" ca="1" si="1949"/>
        <v>0.90896704582707855</v>
      </c>
      <c r="CH520">
        <f t="shared" ca="1" si="1950"/>
        <v>1991</v>
      </c>
      <c r="CI520" s="19">
        <f t="shared" ca="1" si="1951"/>
        <v>0.6257207813271457</v>
      </c>
      <c r="CJ520" s="19">
        <f t="shared" ca="1" si="1951"/>
        <v>1.1436763880219003</v>
      </c>
      <c r="CK520" s="19">
        <f t="shared" ca="1" si="1951"/>
        <v>1.242190712578858</v>
      </c>
      <c r="CL520" s="19">
        <f t="shared" ca="1" si="1951"/>
        <v>1.0581709016936129</v>
      </c>
      <c r="CM520" s="19">
        <f t="shared" ca="1" si="1951"/>
        <v>1.4646772136632191</v>
      </c>
      <c r="CO520">
        <f t="shared" ca="1" si="1952"/>
        <v>1991</v>
      </c>
      <c r="CP520" s="19">
        <f t="shared" ca="1" si="1953"/>
        <v>0.81587822122988185</v>
      </c>
      <c r="CQ520" s="19">
        <f t="shared" ca="1" si="1953"/>
        <v>1.1975179671900658</v>
      </c>
      <c r="CR520" s="19">
        <f t="shared" ca="1" si="1953"/>
        <v>1.2327290216037334</v>
      </c>
      <c r="CS520" s="19">
        <f t="shared" ca="1" si="1953"/>
        <v>1.0806299815607427</v>
      </c>
      <c r="CT520" s="19">
        <f t="shared" ca="1" si="1953"/>
        <v>1.2579183867339765</v>
      </c>
      <c r="CV520">
        <f t="shared" ca="1" si="1954"/>
        <v>1991</v>
      </c>
      <c r="CW520" s="19">
        <f t="shared" ca="1" si="1955"/>
        <v>0.84750307453478746</v>
      </c>
      <c r="CX520" s="19">
        <f t="shared" ca="1" si="1955"/>
        <v>1.1046673321404052</v>
      </c>
      <c r="CY520" s="19">
        <f t="shared" ca="1" si="1955"/>
        <v>1.05806693101218</v>
      </c>
      <c r="CZ520" s="19">
        <f t="shared" ca="1" si="1955"/>
        <v>1.2070750879576082</v>
      </c>
      <c r="DA520" s="19">
        <f t="shared" ca="1" si="1955"/>
        <v>1.0238448422054154</v>
      </c>
      <c r="DC520">
        <f t="shared" ca="1" si="1956"/>
        <v>1991</v>
      </c>
      <c r="DD520" s="19">
        <f t="shared" ca="1" si="1957"/>
        <v>0.79419936735915209</v>
      </c>
      <c r="DE520" s="19">
        <f t="shared" ca="1" si="1957"/>
        <v>1.1057673645938388</v>
      </c>
      <c r="DF520" s="19">
        <f t="shared" ca="1" si="1957"/>
        <v>1.102231424516537</v>
      </c>
      <c r="DG520" s="19">
        <f t="shared" ca="1" si="1957"/>
        <v>1.1028639216950378</v>
      </c>
      <c r="DH520" s="19">
        <f t="shared" ca="1" si="1957"/>
        <v>1.1018866226764485</v>
      </c>
      <c r="DJ520">
        <f t="shared" ca="1" si="1958"/>
        <v>1991</v>
      </c>
      <c r="DK520" s="19">
        <f t="shared" ca="1" si="1959"/>
        <v>0.77158935521194916</v>
      </c>
      <c r="DL520" s="19">
        <f t="shared" ca="1" si="1959"/>
        <v>1.2449888866914869</v>
      </c>
      <c r="DM520" s="19">
        <f t="shared" ca="1" si="1959"/>
        <v>1.2663066688762443</v>
      </c>
      <c r="DN520" s="19">
        <f t="shared" ca="1" si="1959"/>
        <v>1.2153709835746496</v>
      </c>
      <c r="DO520" s="19">
        <f t="shared" ca="1" si="1959"/>
        <v>1.3060500694827106</v>
      </c>
      <c r="DQ520">
        <f t="shared" ca="1" si="1960"/>
        <v>1991</v>
      </c>
      <c r="DR520" s="19">
        <f t="shared" ca="1" si="1961"/>
        <v>4.3046899877177823E-2</v>
      </c>
      <c r="DS520" s="19">
        <f t="shared" ca="1" si="1961"/>
        <v>2.2360026273082827</v>
      </c>
      <c r="DT520" s="19">
        <f t="shared" ca="1" si="1961"/>
        <v>2.1229232038274648</v>
      </c>
      <c r="DU520" s="19">
        <f t="shared" ca="1" si="1961"/>
        <v>2.2991956558669928</v>
      </c>
      <c r="DV520" s="19">
        <f t="shared" ca="1" si="1961"/>
        <v>1.8127009364102942</v>
      </c>
      <c r="DX520">
        <f t="shared" ca="1" si="1962"/>
        <v>1991</v>
      </c>
      <c r="DY520" s="19">
        <f t="shared" ca="1" si="1963"/>
        <v>0.76931908078800637</v>
      </c>
      <c r="DZ520" s="19">
        <f t="shared" ca="1" si="1963"/>
        <v>1.1967654124770648</v>
      </c>
      <c r="EA520" s="19">
        <f t="shared" ca="1" si="1963"/>
        <v>1.1460132456485403</v>
      </c>
      <c r="EB520" s="19">
        <f t="shared" ca="1" si="1963"/>
        <v>1.2390493904226634</v>
      </c>
      <c r="EC520" s="19">
        <f t="shared" ca="1" si="1963"/>
        <v>1.0715417560358287</v>
      </c>
      <c r="EF520">
        <f t="shared" ca="1" si="1964"/>
        <v>1991</v>
      </c>
      <c r="EG520" s="19">
        <f t="shared" ca="1" si="1965"/>
        <v>0.83262161805601809</v>
      </c>
      <c r="EH520" s="19">
        <f t="shared" ca="1" si="1965"/>
        <v>1.0922167282459596</v>
      </c>
      <c r="EI520" s="19">
        <f t="shared" ca="1" si="1965"/>
        <v>1.1050231498322476</v>
      </c>
      <c r="EJ520" s="19">
        <f t="shared" ca="1" si="1965"/>
        <v>1.0704656991347665</v>
      </c>
      <c r="EK520" s="19">
        <f t="shared" ca="1" si="1965"/>
        <v>1.1268902291023732</v>
      </c>
      <c r="EM520">
        <f t="shared" ca="1" si="1966"/>
        <v>1991</v>
      </c>
      <c r="EN520" s="19">
        <f t="shared" ca="1" si="1967"/>
        <v>0.83490433852189649</v>
      </c>
      <c r="EO520" s="19">
        <f t="shared" ca="1" si="1967"/>
        <v>1.1192193074215064</v>
      </c>
      <c r="EP520" s="19">
        <f t="shared" ca="1" si="1967"/>
        <v>1.2062201035276197</v>
      </c>
      <c r="EQ520" s="19">
        <f t="shared" ca="1" si="1967"/>
        <v>0.99803005109845311</v>
      </c>
      <c r="ER520" s="19">
        <f t="shared" ca="1" si="1967"/>
        <v>1.3116603059216845</v>
      </c>
      <c r="EU520">
        <f t="shared" ca="1" si="1968"/>
        <v>1991</v>
      </c>
      <c r="EV520" s="19">
        <f t="shared" ca="1" si="1969"/>
        <v>0.83422746063387165</v>
      </c>
      <c r="EW520" s="19">
        <f t="shared" ca="1" si="1969"/>
        <v>1.0107984240044068</v>
      </c>
      <c r="EX520" s="19">
        <f t="shared" ca="1" si="1969"/>
        <v>0.98231857738588635</v>
      </c>
      <c r="EY520" s="19">
        <f t="shared" ca="1" si="1969"/>
        <v>1.0331641771279483</v>
      </c>
      <c r="EZ520" s="19">
        <f t="shared" ca="1" si="1969"/>
        <v>0.94378748696256654</v>
      </c>
    </row>
    <row r="521" spans="4:156" hidden="1" x14ac:dyDescent="0.2">
      <c r="D521" s="5">
        <f t="shared" si="1929"/>
        <v>7</v>
      </c>
      <c r="E521" t="b">
        <f t="shared" si="1929"/>
        <v>1</v>
      </c>
      <c r="G521">
        <f t="shared" ca="1" si="1970"/>
        <v>1992</v>
      </c>
      <c r="H521" s="19">
        <f t="shared" ca="1" si="1971"/>
        <v>0.95658776239392584</v>
      </c>
      <c r="I521" s="19">
        <f t="shared" ca="1" si="1971"/>
        <v>0.9845415861987904</v>
      </c>
      <c r="J521" s="19">
        <f t="shared" ca="1" si="1971"/>
        <v>1.0170746966968927</v>
      </c>
      <c r="K521" s="19">
        <f t="shared" ca="1" si="1971"/>
        <v>0.91475043496484143</v>
      </c>
      <c r="L521" s="19">
        <f t="shared" ca="1" si="1972"/>
        <v>1.0435388860964709</v>
      </c>
      <c r="N521">
        <f t="shared" ca="1" si="1930"/>
        <v>1992</v>
      </c>
      <c r="O521" s="19">
        <f t="shared" ca="1" si="1931"/>
        <v>0.92356726252946353</v>
      </c>
      <c r="P521" s="19">
        <f t="shared" ca="1" si="1931"/>
        <v>1.0351942192588759</v>
      </c>
      <c r="Q521" s="19">
        <f t="shared" ca="1" si="1931"/>
        <v>1.0672347938033497</v>
      </c>
      <c r="R521" s="19">
        <f t="shared" ca="1" si="1931"/>
        <v>1.0007827182724913</v>
      </c>
      <c r="S521" s="19">
        <f t="shared" ca="1" si="1931"/>
        <v>1.1131072161290021</v>
      </c>
      <c r="U521">
        <f t="shared" ca="1" si="1932"/>
        <v>1992</v>
      </c>
      <c r="V521" s="19">
        <f t="shared" ca="1" si="1933"/>
        <v>1.010462091472355</v>
      </c>
      <c r="W521" s="19">
        <f t="shared" ca="1" si="1933"/>
        <v>0.97481658748603472</v>
      </c>
      <c r="X521" s="19">
        <f t="shared" ca="1" si="1933"/>
        <v>0.9992932337344379</v>
      </c>
      <c r="Y521" s="19">
        <f t="shared" ca="1" si="1933"/>
        <v>0.95237046919194457</v>
      </c>
      <c r="Z521" s="19">
        <f t="shared" ca="1" si="1933"/>
        <v>1.041969234552363</v>
      </c>
      <c r="AB521">
        <f t="shared" ca="1" si="1934"/>
        <v>1992</v>
      </c>
      <c r="AC521" s="19">
        <f t="shared" ca="1" si="1935"/>
        <v>0.95658776239392584</v>
      </c>
      <c r="AD521" s="19">
        <f t="shared" ca="1" si="1935"/>
        <v>1.0452073311182672</v>
      </c>
      <c r="AE521" s="19">
        <f t="shared" ca="1" si="1935"/>
        <v>1.0453823886450651</v>
      </c>
      <c r="AF521" s="19">
        <f t="shared" ca="1" si="1935"/>
        <v>1.0453823886450651</v>
      </c>
      <c r="AG521" s="19">
        <f t="shared" ca="1" si="1935"/>
        <v>1.0453823886450651</v>
      </c>
      <c r="AI521">
        <f t="shared" ca="1" si="1936"/>
        <v>1992</v>
      </c>
      <c r="AJ521" s="19">
        <f t="shared" ca="1" si="1937"/>
        <v>0.89112178138624154</v>
      </c>
      <c r="AK521" s="19">
        <f t="shared" ca="1" si="1937"/>
        <v>1.0825768546340759</v>
      </c>
      <c r="AL521" s="19">
        <f t="shared" ca="1" si="1937"/>
        <v>1.0827581710304486</v>
      </c>
      <c r="AM521" s="19">
        <f t="shared" ca="1" si="1937"/>
        <v>1.0827581710304486</v>
      </c>
      <c r="AN521" s="19">
        <f t="shared" ca="1" si="1937"/>
        <v>1.0827581710304486</v>
      </c>
      <c r="AP521">
        <f t="shared" ca="1" si="1938"/>
        <v>1992</v>
      </c>
      <c r="AQ521" s="19">
        <f t="shared" ca="1" si="1939"/>
        <v>1.010462091472355</v>
      </c>
      <c r="AR521" s="19">
        <f t="shared" ca="1" si="1939"/>
        <v>0.98948050654258968</v>
      </c>
      <c r="AS521" s="19">
        <f t="shared" ca="1" si="1939"/>
        <v>0.98964623061008594</v>
      </c>
      <c r="AT521" s="19">
        <f t="shared" ca="1" si="1939"/>
        <v>0.98964623061008594</v>
      </c>
      <c r="AU521" s="19">
        <f t="shared" ca="1" si="1939"/>
        <v>0.98964623061008594</v>
      </c>
      <c r="AV521" s="19"/>
      <c r="AX521">
        <f t="shared" ca="1" si="1940"/>
        <v>1992</v>
      </c>
      <c r="AY521" s="19">
        <f t="shared" ca="1" si="1941"/>
        <v>0.88744894476029079</v>
      </c>
      <c r="AZ521" s="19">
        <f t="shared" ca="1" si="1941"/>
        <v>0.92723234128780352</v>
      </c>
      <c r="BA521" s="19">
        <f t="shared" ca="1" si="1941"/>
        <v>0.91625456973446473</v>
      </c>
      <c r="BB521" s="19">
        <f t="shared" ca="1" si="1941"/>
        <v>0.95651750903459898</v>
      </c>
      <c r="BC521" s="19">
        <f t="shared" ca="1" si="1941"/>
        <v>0.90814458226759798</v>
      </c>
      <c r="BE521">
        <f t="shared" ca="1" si="1942"/>
        <v>1992</v>
      </c>
      <c r="BF521" s="19">
        <f t="shared" ca="1" si="1943"/>
        <v>0.97226465000186257</v>
      </c>
      <c r="BG521" s="19">
        <f t="shared" ca="1" si="1943"/>
        <v>0.98861631122141491</v>
      </c>
      <c r="BH521" s="19">
        <f t="shared" ca="1" si="1943"/>
        <v>0.99556158201628253</v>
      </c>
      <c r="BI521" s="19">
        <f t="shared" ca="1" si="1943"/>
        <v>0.95451017883353051</v>
      </c>
      <c r="BJ521" s="19">
        <f t="shared" ca="1" si="1943"/>
        <v>0.99958932627963559</v>
      </c>
      <c r="BL521">
        <f t="shared" ca="1" si="1944"/>
        <v>1992</v>
      </c>
      <c r="BM521" s="19">
        <f t="shared" ca="1" si="1945"/>
        <v>0.97249664895993626</v>
      </c>
      <c r="BN521" s="19">
        <f t="shared" ca="1" si="1945"/>
        <v>0.92623177705075288</v>
      </c>
      <c r="BO521" s="19">
        <f t="shared" ca="1" si="1945"/>
        <v>0.94131176411317363</v>
      </c>
      <c r="BP521" s="19">
        <f t="shared" ca="1" si="1945"/>
        <v>0.91420611946623809</v>
      </c>
      <c r="BQ521" s="19">
        <f t="shared" ca="1" si="1945"/>
        <v>0.97339561995383983</v>
      </c>
      <c r="BS521">
        <f t="shared" ca="1" si="1946"/>
        <v>1992</v>
      </c>
      <c r="BT521" s="19">
        <f t="shared" ca="1" si="1947"/>
        <v>0.94145814025332109</v>
      </c>
      <c r="BU521" s="19">
        <f t="shared" ca="1" si="1947"/>
        <v>0.93611067912222823</v>
      </c>
      <c r="BV521" s="19">
        <f t="shared" ca="1" si="1947"/>
        <v>0.92676403025895526</v>
      </c>
      <c r="BW521" s="19">
        <f t="shared" ca="1" si="1947"/>
        <v>1.0577342980461355</v>
      </c>
      <c r="BX521" s="19">
        <f t="shared" ca="1" si="1947"/>
        <v>0.92213886850868232</v>
      </c>
      <c r="BZ521">
        <f t="shared" ca="1" si="1948"/>
        <v>1992</v>
      </c>
      <c r="CA521" s="19">
        <f t="shared" ca="1" si="1949"/>
        <v>0.94453237663114187</v>
      </c>
      <c r="CB521" s="19">
        <f t="shared" ca="1" si="1949"/>
        <v>0.92546840150262222</v>
      </c>
      <c r="CC521" s="19">
        <f t="shared" ca="1" si="1949"/>
        <v>0.9152265884075732</v>
      </c>
      <c r="CD521" s="19">
        <f t="shared" ca="1" si="1949"/>
        <v>0.95558751318178203</v>
      </c>
      <c r="CE521" s="19">
        <f t="shared" ca="1" si="1949"/>
        <v>0.90798986484899313</v>
      </c>
      <c r="CH521">
        <f t="shared" ca="1" si="1950"/>
        <v>1992</v>
      </c>
      <c r="CI521" s="19">
        <f t="shared" ca="1" si="1951"/>
        <v>0.6647962418344715</v>
      </c>
      <c r="CJ521" s="19">
        <f t="shared" ca="1" si="1951"/>
        <v>1.1102659360814546</v>
      </c>
      <c r="CK521" s="19">
        <f t="shared" ca="1" si="1951"/>
        <v>1.210739183729499</v>
      </c>
      <c r="CL521" s="19">
        <f t="shared" ca="1" si="1951"/>
        <v>1.0295619000604077</v>
      </c>
      <c r="CM521" s="19">
        <f t="shared" ca="1" si="1951"/>
        <v>1.429104001267308</v>
      </c>
      <c r="CO521">
        <f t="shared" ca="1" si="1952"/>
        <v>1992</v>
      </c>
      <c r="CP521" s="19">
        <f t="shared" ca="1" si="1953"/>
        <v>0.84479951623406813</v>
      </c>
      <c r="CQ521" s="19">
        <f t="shared" ca="1" si="1953"/>
        <v>1.2097483869280483</v>
      </c>
      <c r="CR521" s="19">
        <f t="shared" ca="1" si="1953"/>
        <v>1.2545667343740452</v>
      </c>
      <c r="CS521" s="19">
        <f t="shared" ca="1" si="1953"/>
        <v>1.0704595396935983</v>
      </c>
      <c r="CT521" s="19">
        <f t="shared" ca="1" si="1953"/>
        <v>1.2850570211542884</v>
      </c>
      <c r="CV521">
        <f t="shared" ca="1" si="1954"/>
        <v>1992</v>
      </c>
      <c r="CW521" s="19">
        <f t="shared" ca="1" si="1955"/>
        <v>0.87038567770811059</v>
      </c>
      <c r="CX521" s="19">
        <f t="shared" ca="1" si="1955"/>
        <v>1.0761097410096563</v>
      </c>
      <c r="CY521" s="19">
        <f t="shared" ca="1" si="1955"/>
        <v>1.0467691193034414</v>
      </c>
      <c r="CZ521" s="19">
        <f t="shared" ca="1" si="1955"/>
        <v>1.146007553883803</v>
      </c>
      <c r="DA521" s="19">
        <f t="shared" ca="1" si="1955"/>
        <v>1.0239774373521153</v>
      </c>
      <c r="DC521">
        <f t="shared" ca="1" si="1956"/>
        <v>1992</v>
      </c>
      <c r="DD521" s="19">
        <f t="shared" ca="1" si="1957"/>
        <v>0.81822262118491917</v>
      </c>
      <c r="DE521" s="19">
        <f t="shared" ca="1" si="1957"/>
        <v>1.05412214562641</v>
      </c>
      <c r="DF521" s="19">
        <f t="shared" ca="1" si="1957"/>
        <v>1.0704625037569488</v>
      </c>
      <c r="DG521" s="19">
        <f t="shared" ca="1" si="1957"/>
        <v>1.0339478399390927</v>
      </c>
      <c r="DH521" s="19">
        <f t="shared" ca="1" si="1957"/>
        <v>1.090368241999855</v>
      </c>
      <c r="DJ521">
        <f t="shared" ca="1" si="1958"/>
        <v>1992</v>
      </c>
      <c r="DK521" s="19">
        <f t="shared" ca="1" si="1959"/>
        <v>0.76886504680761558</v>
      </c>
      <c r="DL521" s="19">
        <f t="shared" ca="1" si="1959"/>
        <v>1.1662138130672908</v>
      </c>
      <c r="DM521" s="19">
        <f t="shared" ca="1" si="1959"/>
        <v>1.1936783235632078</v>
      </c>
      <c r="DN521" s="19">
        <f t="shared" ca="1" si="1959"/>
        <v>1.1388360738171255</v>
      </c>
      <c r="DO521" s="19">
        <f t="shared" ca="1" si="1959"/>
        <v>1.2364698849000724</v>
      </c>
      <c r="DQ521">
        <f t="shared" ca="1" si="1960"/>
        <v>1992</v>
      </c>
      <c r="DR521" s="19">
        <f t="shared" ca="1" si="1961"/>
        <v>4.8132647955238146E-2</v>
      </c>
      <c r="DS521" s="19">
        <f t="shared" ca="1" si="1961"/>
        <v>1.954630789806326</v>
      </c>
      <c r="DT521" s="19">
        <f t="shared" ca="1" si="1961"/>
        <v>1.9001436228871944</v>
      </c>
      <c r="DU521" s="19">
        <f t="shared" ca="1" si="1961"/>
        <v>1.9930824266385054</v>
      </c>
      <c r="DV521" s="19">
        <f t="shared" ca="1" si="1961"/>
        <v>1.7365804223009471</v>
      </c>
      <c r="DX521">
        <f t="shared" ca="1" si="1962"/>
        <v>1992</v>
      </c>
      <c r="DY521" s="19">
        <f t="shared" ca="1" si="1963"/>
        <v>0.82284330561290453</v>
      </c>
      <c r="DZ521" s="19">
        <f t="shared" ca="1" si="1963"/>
        <v>1.0847334895212148</v>
      </c>
      <c r="EA521" s="19">
        <f t="shared" ca="1" si="1963"/>
        <v>1.0641888049198587</v>
      </c>
      <c r="EB521" s="19">
        <f t="shared" ca="1" si="1963"/>
        <v>1.1055372482506114</v>
      </c>
      <c r="EC521" s="19">
        <f t="shared" ca="1" si="1963"/>
        <v>1.0310911290060087</v>
      </c>
      <c r="EF521">
        <f t="shared" ca="1" si="1964"/>
        <v>1992</v>
      </c>
      <c r="EG521" s="19">
        <f t="shared" ca="1" si="1965"/>
        <v>0.88461777053298585</v>
      </c>
      <c r="EH521" s="19">
        <f t="shared" ca="1" si="1965"/>
        <v>1.0603095778581406</v>
      </c>
      <c r="EI521" s="19">
        <f t="shared" ca="1" si="1965"/>
        <v>1.0770446219586927</v>
      </c>
      <c r="EJ521" s="19">
        <f t="shared" ca="1" si="1965"/>
        <v>1.0415242919520316</v>
      </c>
      <c r="EK521" s="19">
        <f t="shared" ca="1" si="1965"/>
        <v>1.0995209868606126</v>
      </c>
      <c r="EM521">
        <f t="shared" ca="1" si="1966"/>
        <v>1992</v>
      </c>
      <c r="EN521" s="19">
        <f t="shared" ca="1" si="1967"/>
        <v>0.89770208646472893</v>
      </c>
      <c r="EO521" s="19">
        <f t="shared" ca="1" si="1967"/>
        <v>1.0303579221930741</v>
      </c>
      <c r="EP521" s="19">
        <f t="shared" ca="1" si="1967"/>
        <v>1.085187603573434</v>
      </c>
      <c r="EQ521" s="19">
        <f t="shared" ca="1" si="1967"/>
        <v>0.95847047872377988</v>
      </c>
      <c r="ER521" s="19">
        <f t="shared" ca="1" si="1967"/>
        <v>1.1493649220141764</v>
      </c>
      <c r="EU521">
        <f t="shared" ca="1" si="1968"/>
        <v>1992</v>
      </c>
      <c r="EV521" s="19">
        <f t="shared" ca="1" si="1969"/>
        <v>0.86027532877573687</v>
      </c>
      <c r="EW521" s="19">
        <f t="shared" ca="1" si="1969"/>
        <v>0.96945433692528771</v>
      </c>
      <c r="EX521" s="19">
        <f t="shared" ca="1" si="1969"/>
        <v>0.9901827157147397</v>
      </c>
      <c r="EY521" s="19">
        <f t="shared" ca="1" si="1969"/>
        <v>0.94847100489647196</v>
      </c>
      <c r="EZ521" s="19">
        <f t="shared" ca="1" si="1969"/>
        <v>1.0217920921288901</v>
      </c>
    </row>
    <row r="522" spans="4:156" hidden="1" x14ac:dyDescent="0.2">
      <c r="D522" s="5">
        <f t="shared" si="1929"/>
        <v>8</v>
      </c>
      <c r="E522" t="b">
        <f t="shared" si="1929"/>
        <v>1</v>
      </c>
      <c r="G522">
        <f t="shared" ca="1" si="1970"/>
        <v>1993</v>
      </c>
      <c r="H522" s="19">
        <f t="shared" ca="1" si="1971"/>
        <v>0.96419160339437249</v>
      </c>
      <c r="I522" s="19">
        <f t="shared" ca="1" si="1971"/>
        <v>1.0315791461646955</v>
      </c>
      <c r="J522" s="19">
        <f t="shared" ca="1" si="1971"/>
        <v>1.0750964613293363</v>
      </c>
      <c r="K522" s="19">
        <f t="shared" ca="1" si="1971"/>
        <v>0.93670341766984677</v>
      </c>
      <c r="L522" s="19">
        <f t="shared" ca="1" si="1972"/>
        <v>1.1108891429181804</v>
      </c>
      <c r="N522">
        <f t="shared" ca="1" si="1930"/>
        <v>1993</v>
      </c>
      <c r="O522" s="19">
        <f t="shared" ca="1" si="1931"/>
        <v>0.97019252275347123</v>
      </c>
      <c r="P522" s="19">
        <f t="shared" ca="1" si="1931"/>
        <v>1.0326556166516594</v>
      </c>
      <c r="Q522" s="19">
        <f t="shared" ca="1" si="1931"/>
        <v>1.0633120976425678</v>
      </c>
      <c r="R522" s="19">
        <f t="shared" ca="1" si="1931"/>
        <v>0.9982192278572829</v>
      </c>
      <c r="S522" s="19">
        <f t="shared" ca="1" si="1931"/>
        <v>1.1082462488985756</v>
      </c>
      <c r="U522">
        <f t="shared" ca="1" si="1932"/>
        <v>1993</v>
      </c>
      <c r="V522" s="19">
        <f t="shared" ca="1" si="1933"/>
        <v>1.0211653975310977</v>
      </c>
      <c r="W522" s="19">
        <f t="shared" ca="1" si="1933"/>
        <v>1.0564065438078201</v>
      </c>
      <c r="X522" s="19">
        <f t="shared" ca="1" si="1933"/>
        <v>1.0568192077617073</v>
      </c>
      <c r="Y522" s="19">
        <f t="shared" ca="1" si="1933"/>
        <v>1.0547454790370079</v>
      </c>
      <c r="Z522" s="19">
        <f t="shared" ca="1" si="1933"/>
        <v>1.0587052528320338</v>
      </c>
      <c r="AB522">
        <f t="shared" ca="1" si="1934"/>
        <v>1993</v>
      </c>
      <c r="AC522" s="19">
        <f t="shared" ca="1" si="1935"/>
        <v>0.96419160339437249</v>
      </c>
      <c r="AD522" s="19">
        <f t="shared" ca="1" si="1935"/>
        <v>1.0378045992567448</v>
      </c>
      <c r="AE522" s="19">
        <f t="shared" ca="1" si="1935"/>
        <v>1.037138258080206</v>
      </c>
      <c r="AF522" s="19">
        <f t="shared" ca="1" si="1935"/>
        <v>1.037138258080206</v>
      </c>
      <c r="AG522" s="19">
        <f t="shared" ca="1" si="1935"/>
        <v>1.037138258080206</v>
      </c>
      <c r="AI522">
        <f t="shared" ca="1" si="1936"/>
        <v>1993</v>
      </c>
      <c r="AJ522" s="19">
        <f t="shared" ca="1" si="1937"/>
        <v>0.8961325577692506</v>
      </c>
      <c r="AK522" s="19">
        <f t="shared" ca="1" si="1937"/>
        <v>1.0313854797886139</v>
      </c>
      <c r="AL522" s="19">
        <f t="shared" ca="1" si="1937"/>
        <v>1.0307232601236023</v>
      </c>
      <c r="AM522" s="19">
        <f t="shared" ca="1" si="1937"/>
        <v>1.0307232601236023</v>
      </c>
      <c r="AN522" s="19">
        <f t="shared" ca="1" si="1937"/>
        <v>1.0307232601236023</v>
      </c>
      <c r="AP522">
        <f t="shared" ca="1" si="1938"/>
        <v>1993</v>
      </c>
      <c r="AQ522" s="19">
        <f t="shared" ca="1" si="1939"/>
        <v>1.0211653975310977</v>
      </c>
      <c r="AR522" s="19">
        <f t="shared" ca="1" si="1939"/>
        <v>0.97990245555391708</v>
      </c>
      <c r="AS522" s="19">
        <f t="shared" ca="1" si="1939"/>
        <v>0.97927329149394426</v>
      </c>
      <c r="AT522" s="19">
        <f t="shared" ca="1" si="1939"/>
        <v>0.97927329149394426</v>
      </c>
      <c r="AU522" s="19">
        <f t="shared" ca="1" si="1939"/>
        <v>0.97927329149394426</v>
      </c>
      <c r="AV522" s="19"/>
      <c r="AX522">
        <f t="shared" ca="1" si="1940"/>
        <v>1993</v>
      </c>
      <c r="AY522" s="19">
        <f t="shared" ca="1" si="1941"/>
        <v>0.89099191355626994</v>
      </c>
      <c r="AZ522" s="19">
        <f t="shared" ca="1" si="1941"/>
        <v>1.0039423746447391</v>
      </c>
      <c r="BA522" s="19">
        <f t="shared" ca="1" si="1941"/>
        <v>0.98909153608246292</v>
      </c>
      <c r="BB522" s="19">
        <f t="shared" ca="1" si="1941"/>
        <v>1.0418891302028424</v>
      </c>
      <c r="BC522" s="19">
        <f t="shared" ca="1" si="1941"/>
        <v>0.97845674801085336</v>
      </c>
      <c r="BE522">
        <f t="shared" ca="1" si="1942"/>
        <v>1993</v>
      </c>
      <c r="BF522" s="19">
        <f t="shared" ca="1" si="1943"/>
        <v>0.97911001005848808</v>
      </c>
      <c r="BG522" s="19">
        <f t="shared" ca="1" si="1943"/>
        <v>1.0022737972642599</v>
      </c>
      <c r="BH522" s="19">
        <f t="shared" ca="1" si="1943"/>
        <v>1.0058378440615885</v>
      </c>
      <c r="BI522" s="19">
        <f t="shared" ca="1" si="1943"/>
        <v>0.98342601999622092</v>
      </c>
      <c r="BJ522" s="19">
        <f t="shared" ca="1" si="1943"/>
        <v>1.0080367724492174</v>
      </c>
      <c r="BL522">
        <f t="shared" ca="1" si="1944"/>
        <v>1993</v>
      </c>
      <c r="BM522" s="19">
        <f t="shared" ca="1" si="1945"/>
        <v>0.96783994439755727</v>
      </c>
      <c r="BN522" s="19">
        <f t="shared" ca="1" si="1945"/>
        <v>0.95661595969146584</v>
      </c>
      <c r="BO522" s="19">
        <f t="shared" ca="1" si="1945"/>
        <v>0.93934766718295515</v>
      </c>
      <c r="BP522" s="19">
        <f t="shared" ca="1" si="1945"/>
        <v>0.96954283750031567</v>
      </c>
      <c r="BQ522" s="19">
        <f t="shared" ca="1" si="1945"/>
        <v>0.90360686469825646</v>
      </c>
      <c r="BS522">
        <f t="shared" ca="1" si="1946"/>
        <v>1993</v>
      </c>
      <c r="BT522" s="19">
        <f t="shared" ca="1" si="1947"/>
        <v>0.94427413797200643</v>
      </c>
      <c r="BU522" s="19">
        <f t="shared" ca="1" si="1947"/>
        <v>0.92710267641097799</v>
      </c>
      <c r="BV522" s="19">
        <f t="shared" ca="1" si="1947"/>
        <v>0.92029871767204308</v>
      </c>
      <c r="BW522" s="19">
        <f t="shared" ca="1" si="1947"/>
        <v>1.0141679411223987</v>
      </c>
      <c r="BX522" s="19">
        <f t="shared" ca="1" si="1947"/>
        <v>0.91698376421607342</v>
      </c>
      <c r="BZ522">
        <f t="shared" ca="1" si="1948"/>
        <v>1993</v>
      </c>
      <c r="CA522" s="19">
        <f t="shared" ca="1" si="1949"/>
        <v>0.94984348070767821</v>
      </c>
      <c r="CB522" s="19">
        <f t="shared" ca="1" si="1949"/>
        <v>0.93712475788927663</v>
      </c>
      <c r="CC522" s="19">
        <f t="shared" ca="1" si="1949"/>
        <v>0.92557020720968552</v>
      </c>
      <c r="CD522" s="19">
        <f t="shared" ca="1" si="1949"/>
        <v>0.96958959518657095</v>
      </c>
      <c r="CE522" s="19">
        <f t="shared" ca="1" si="1949"/>
        <v>0.91767752031540095</v>
      </c>
      <c r="CH522">
        <f t="shared" ca="1" si="1950"/>
        <v>1993</v>
      </c>
      <c r="CI522" s="19">
        <f t="shared" ca="1" si="1951"/>
        <v>0.8761730188374719</v>
      </c>
      <c r="CJ522" s="19">
        <f t="shared" ca="1" si="1951"/>
        <v>0.97476886568149002</v>
      </c>
      <c r="CK522" s="19">
        <f t="shared" ca="1" si="1951"/>
        <v>1.0058189487129581</v>
      </c>
      <c r="CL522" s="19">
        <f t="shared" ca="1" si="1951"/>
        <v>0.94787872183642963</v>
      </c>
      <c r="CM522" s="19">
        <f t="shared" ca="1" si="1951"/>
        <v>1.072190583117921</v>
      </c>
      <c r="CO522">
        <f t="shared" ca="1" si="1952"/>
        <v>1993</v>
      </c>
      <c r="CP522" s="19">
        <f t="shared" ca="1" si="1953"/>
        <v>0.86667364405991254</v>
      </c>
      <c r="CQ522" s="19">
        <f t="shared" ca="1" si="1953"/>
        <v>1.218271339410983</v>
      </c>
      <c r="CR522" s="19">
        <f t="shared" ca="1" si="1953"/>
        <v>1.2676280204200183</v>
      </c>
      <c r="CS522" s="19">
        <f t="shared" ca="1" si="1953"/>
        <v>1.0632180195535736</v>
      </c>
      <c r="CT522" s="19">
        <f t="shared" ca="1" si="1953"/>
        <v>1.301480687383878</v>
      </c>
      <c r="CV522">
        <f t="shared" ca="1" si="1954"/>
        <v>1993</v>
      </c>
      <c r="CW522" s="19">
        <f t="shared" ca="1" si="1955"/>
        <v>0.91121146751073567</v>
      </c>
      <c r="CX522" s="19">
        <f t="shared" ca="1" si="1955"/>
        <v>1.0569735822295716</v>
      </c>
      <c r="CY522" s="19">
        <f t="shared" ca="1" si="1955"/>
        <v>1.0478566480835252</v>
      </c>
      <c r="CZ522" s="19">
        <f t="shared" ca="1" si="1955"/>
        <v>1.0772754695183884</v>
      </c>
      <c r="DA522" s="19">
        <f t="shared" ca="1" si="1955"/>
        <v>1.0411001487054208</v>
      </c>
      <c r="DC522">
        <f t="shared" ca="1" si="1956"/>
        <v>1993</v>
      </c>
      <c r="DD522" s="19">
        <f t="shared" ca="1" si="1957"/>
        <v>0.84581516628195252</v>
      </c>
      <c r="DE522" s="19">
        <f t="shared" ca="1" si="1957"/>
        <v>1.0916271547790366</v>
      </c>
      <c r="DF522" s="19">
        <f t="shared" ca="1" si="1957"/>
        <v>1.1115242542527848</v>
      </c>
      <c r="DG522" s="19">
        <f t="shared" ca="1" si="1957"/>
        <v>1.0653736754030128</v>
      </c>
      <c r="DH522" s="19">
        <f t="shared" ca="1" si="1957"/>
        <v>1.1366829506856657</v>
      </c>
      <c r="DJ522">
        <f t="shared" ca="1" si="1958"/>
        <v>1993</v>
      </c>
      <c r="DK522" s="19">
        <f t="shared" ca="1" si="1959"/>
        <v>0.82395077311454712</v>
      </c>
      <c r="DL522" s="19">
        <f t="shared" ca="1" si="1959"/>
        <v>1.1286095621687544</v>
      </c>
      <c r="DM522" s="19">
        <f t="shared" ca="1" si="1959"/>
        <v>1.142260560470491</v>
      </c>
      <c r="DN522" s="19">
        <f t="shared" ca="1" si="1959"/>
        <v>1.1134742876003201</v>
      </c>
      <c r="DO522" s="19">
        <f t="shared" ca="1" si="1959"/>
        <v>1.1647215201664707</v>
      </c>
      <c r="DQ522">
        <f t="shared" ca="1" si="1960"/>
        <v>1993</v>
      </c>
      <c r="DR522" s="19">
        <f t="shared" ca="1" si="1961"/>
        <v>5.2988673065550662E-2</v>
      </c>
      <c r="DS522" s="19">
        <f t="shared" ca="1" si="1961"/>
        <v>1.8161109826312345</v>
      </c>
      <c r="DT522" s="19">
        <f t="shared" ca="1" si="1961"/>
        <v>1.7839158685976566</v>
      </c>
      <c r="DU522" s="19">
        <f t="shared" ca="1" si="1961"/>
        <v>1.8362351579361142</v>
      </c>
      <c r="DV522" s="19">
        <f t="shared" ca="1" si="1961"/>
        <v>1.6918390387786009</v>
      </c>
      <c r="DX522">
        <f t="shared" ca="1" si="1962"/>
        <v>1993</v>
      </c>
      <c r="DY522" s="19">
        <f t="shared" ca="1" si="1963"/>
        <v>0.88205954425299571</v>
      </c>
      <c r="DZ522" s="19">
        <f t="shared" ca="1" si="1963"/>
        <v>1.0767722392789494</v>
      </c>
      <c r="EA522" s="19">
        <f t="shared" ca="1" si="1963"/>
        <v>1.067414985702652</v>
      </c>
      <c r="EB522" s="19">
        <f t="shared" ca="1" si="1963"/>
        <v>1.0847745864311316</v>
      </c>
      <c r="EC522" s="19">
        <f t="shared" ca="1" si="1963"/>
        <v>1.0535193612819449</v>
      </c>
      <c r="EF522">
        <f t="shared" ca="1" si="1964"/>
        <v>1993</v>
      </c>
      <c r="EG522" s="19">
        <f t="shared" ca="1" si="1965"/>
        <v>0.91891423068695555</v>
      </c>
      <c r="EH522" s="19">
        <f t="shared" ca="1" si="1965"/>
        <v>1.0913911006270796</v>
      </c>
      <c r="EI522" s="19">
        <f t="shared" ca="1" si="1965"/>
        <v>1.1276749765940224</v>
      </c>
      <c r="EJ522" s="19">
        <f t="shared" ca="1" si="1965"/>
        <v>1.0486788871564345</v>
      </c>
      <c r="EK522" s="19">
        <f t="shared" ca="1" si="1965"/>
        <v>1.1776617005825358</v>
      </c>
      <c r="EM522">
        <f t="shared" ca="1" si="1966"/>
        <v>1993</v>
      </c>
      <c r="EN522" s="19">
        <f t="shared" ca="1" si="1967"/>
        <v>0.9322599546531477</v>
      </c>
      <c r="EO522" s="19">
        <f t="shared" ca="1" si="1967"/>
        <v>1.026317715467894</v>
      </c>
      <c r="EP522" s="19">
        <f t="shared" ca="1" si="1967"/>
        <v>1.0441084904161135</v>
      </c>
      <c r="EQ522" s="19">
        <f t="shared" ca="1" si="1967"/>
        <v>1.0016806758947656</v>
      </c>
      <c r="ER522" s="19">
        <f t="shared" ca="1" si="1967"/>
        <v>1.0655965360651287</v>
      </c>
      <c r="EU522">
        <f t="shared" ca="1" si="1968"/>
        <v>1993</v>
      </c>
      <c r="EV522" s="19">
        <f t="shared" ca="1" si="1969"/>
        <v>0.90772873827712142</v>
      </c>
      <c r="EW522" s="19">
        <f t="shared" ca="1" si="1969"/>
        <v>1.0206942037536801</v>
      </c>
      <c r="EX522" s="19">
        <f t="shared" ca="1" si="1969"/>
        <v>1.0469240335670815</v>
      </c>
      <c r="EY522" s="19">
        <f t="shared" ca="1" si="1969"/>
        <v>0.99256060142541191</v>
      </c>
      <c r="EZ522" s="19">
        <f t="shared" ca="1" si="1969"/>
        <v>1.0881209577886257</v>
      </c>
    </row>
    <row r="523" spans="4:156" hidden="1" x14ac:dyDescent="0.2">
      <c r="D523" s="5">
        <f t="shared" si="1929"/>
        <v>9</v>
      </c>
      <c r="E523" t="b">
        <f t="shared" si="1929"/>
        <v>1</v>
      </c>
      <c r="G523">
        <f t="shared" ca="1" si="1970"/>
        <v>1994</v>
      </c>
      <c r="H523" s="19">
        <f t="shared" ca="1" si="1971"/>
        <v>0.98573023671281823</v>
      </c>
      <c r="I523" s="19">
        <f t="shared" ca="1" si="1971"/>
        <v>1.066541101125108</v>
      </c>
      <c r="J523" s="19">
        <f t="shared" ca="1" si="1971"/>
        <v>1.1318180066630166</v>
      </c>
      <c r="K523" s="19">
        <f t="shared" ca="1" si="1971"/>
        <v>0.93562392505052172</v>
      </c>
      <c r="L523" s="19">
        <f t="shared" ca="1" si="1972"/>
        <v>1.1825598077469623</v>
      </c>
      <c r="N523">
        <f t="shared" ca="1" si="1930"/>
        <v>1994</v>
      </c>
      <c r="O523" s="19">
        <f t="shared" ca="1" si="1931"/>
        <v>1.0282246270839428</v>
      </c>
      <c r="P523" s="19">
        <f t="shared" ca="1" si="1931"/>
        <v>1.0237911890374698</v>
      </c>
      <c r="Q523" s="19">
        <f t="shared" ca="1" si="1931"/>
        <v>1.0673648879322344</v>
      </c>
      <c r="R523" s="19">
        <f t="shared" ca="1" si="1931"/>
        <v>0.98679028032033866</v>
      </c>
      <c r="S523" s="19">
        <f t="shared" ca="1" si="1931"/>
        <v>1.1229862120153358</v>
      </c>
      <c r="U523">
        <f t="shared" ca="1" si="1932"/>
        <v>1994</v>
      </c>
      <c r="V523" s="19">
        <f t="shared" ca="1" si="1933"/>
        <v>1.0384335240978102</v>
      </c>
      <c r="W523" s="19">
        <f t="shared" ca="1" si="1933"/>
        <v>0.98914194693752766</v>
      </c>
      <c r="X523" s="19">
        <f t="shared" ca="1" si="1933"/>
        <v>1.0209040817115755</v>
      </c>
      <c r="Y523" s="19">
        <f t="shared" ca="1" si="1933"/>
        <v>0.96967399808047983</v>
      </c>
      <c r="Z523" s="19">
        <f t="shared" ca="1" si="1933"/>
        <v>1.0674975659672419</v>
      </c>
      <c r="AB523">
        <f t="shared" ca="1" si="1934"/>
        <v>1994</v>
      </c>
      <c r="AC523" s="19">
        <f t="shared" ca="1" si="1935"/>
        <v>0.98573023671281823</v>
      </c>
      <c r="AD523" s="19">
        <f t="shared" ca="1" si="1935"/>
        <v>1.0088995738503073</v>
      </c>
      <c r="AE523" s="19">
        <f t="shared" ca="1" si="1935"/>
        <v>1.0144763371921799</v>
      </c>
      <c r="AF523" s="19">
        <f t="shared" ca="1" si="1935"/>
        <v>1.0144763371921799</v>
      </c>
      <c r="AG523" s="19">
        <f t="shared" ca="1" si="1935"/>
        <v>1.0144763371921799</v>
      </c>
      <c r="AI523">
        <f t="shared" ca="1" si="1936"/>
        <v>1994</v>
      </c>
      <c r="AJ523" s="19">
        <f t="shared" ca="1" si="1937"/>
        <v>0.92471499965378712</v>
      </c>
      <c r="AK523" s="19">
        <f t="shared" ca="1" si="1937"/>
        <v>0.96720384783171975</v>
      </c>
      <c r="AL523" s="19">
        <f t="shared" ca="1" si="1937"/>
        <v>0.97255013511591526</v>
      </c>
      <c r="AM523" s="19">
        <f t="shared" ca="1" si="1937"/>
        <v>0.97255013511591526</v>
      </c>
      <c r="AN523" s="19">
        <f t="shared" ca="1" si="1937"/>
        <v>0.97255013511591526</v>
      </c>
      <c r="AP523">
        <f t="shared" ca="1" si="1938"/>
        <v>1994</v>
      </c>
      <c r="AQ523" s="19">
        <f t="shared" ca="1" si="1939"/>
        <v>1.0384335240978102</v>
      </c>
      <c r="AR523" s="19">
        <f t="shared" ca="1" si="1939"/>
        <v>0.95769521367768573</v>
      </c>
      <c r="AS523" s="19">
        <f t="shared" ca="1" si="1939"/>
        <v>0.96298894131793256</v>
      </c>
      <c r="AT523" s="19">
        <f t="shared" ca="1" si="1939"/>
        <v>0.96298894131793256</v>
      </c>
      <c r="AU523" s="19">
        <f t="shared" ca="1" si="1939"/>
        <v>0.96298894131793256</v>
      </c>
      <c r="AV523" s="19"/>
      <c r="AX523">
        <f t="shared" ca="1" si="1940"/>
        <v>1994</v>
      </c>
      <c r="AY523" s="19">
        <f t="shared" ca="1" si="1941"/>
        <v>0.94705556928799295</v>
      </c>
      <c r="AZ523" s="19">
        <f t="shared" ca="1" si="1941"/>
        <v>0.97537547776411337</v>
      </c>
      <c r="BA523" s="19">
        <f t="shared" ca="1" si="1941"/>
        <v>0.96294178280321263</v>
      </c>
      <c r="BB523" s="19">
        <f t="shared" ca="1" si="1941"/>
        <v>1.018760707652973</v>
      </c>
      <c r="BC523" s="19">
        <f t="shared" ca="1" si="1941"/>
        <v>0.9516984213195655</v>
      </c>
      <c r="BE523">
        <f t="shared" ca="1" si="1942"/>
        <v>1994</v>
      </c>
      <c r="BF523" s="19">
        <f t="shared" ca="1" si="1943"/>
        <v>1.0268040084938344</v>
      </c>
      <c r="BG523" s="19">
        <f t="shared" ca="1" si="1943"/>
        <v>0.95700392559830072</v>
      </c>
      <c r="BH523" s="19">
        <f t="shared" ca="1" si="1943"/>
        <v>0.95843826300655199</v>
      </c>
      <c r="BI523" s="19">
        <f t="shared" ca="1" si="1943"/>
        <v>0.95984566711274732</v>
      </c>
      <c r="BJ523" s="19">
        <f t="shared" ca="1" si="1943"/>
        <v>0.95830017603813078</v>
      </c>
      <c r="BL523">
        <f t="shared" ca="1" si="1944"/>
        <v>1994</v>
      </c>
      <c r="BM523" s="19">
        <f t="shared" ca="1" si="1945"/>
        <v>0.97961574740604651</v>
      </c>
      <c r="BN523" s="19">
        <f t="shared" ca="1" si="1945"/>
        <v>0.9580535661127495</v>
      </c>
      <c r="BO523" s="19">
        <f t="shared" ca="1" si="1945"/>
        <v>0.95589952690498503</v>
      </c>
      <c r="BP523" s="19">
        <f t="shared" ca="1" si="1945"/>
        <v>0.96986394923696095</v>
      </c>
      <c r="BQ523" s="19">
        <f t="shared" ca="1" si="1945"/>
        <v>0.93937040469324151</v>
      </c>
      <c r="BS523">
        <f t="shared" ca="1" si="1946"/>
        <v>1994</v>
      </c>
      <c r="BT523" s="19">
        <f t="shared" ca="1" si="1947"/>
        <v>0.96758632161783231</v>
      </c>
      <c r="BU523" s="19">
        <f t="shared" ca="1" si="1947"/>
        <v>0.95362531783207827</v>
      </c>
      <c r="BV523" s="19">
        <f t="shared" ca="1" si="1947"/>
        <v>0.94961527079669716</v>
      </c>
      <c r="BW523" s="19">
        <f t="shared" ca="1" si="1947"/>
        <v>1.016194494044012</v>
      </c>
      <c r="BX523" s="19">
        <f t="shared" ca="1" si="1947"/>
        <v>0.94726405260092506</v>
      </c>
      <c r="BZ523">
        <f t="shared" ca="1" si="1948"/>
        <v>1994</v>
      </c>
      <c r="CA523" s="19">
        <f t="shared" ca="1" si="1949"/>
        <v>0.98013905009789759</v>
      </c>
      <c r="CB523" s="19">
        <f t="shared" ca="1" si="1949"/>
        <v>0.93464372597678391</v>
      </c>
      <c r="CC523" s="19">
        <f t="shared" ca="1" si="1949"/>
        <v>0.92107658040638773</v>
      </c>
      <c r="CD523" s="19">
        <f t="shared" ca="1" si="1949"/>
        <v>0.98434380241347852</v>
      </c>
      <c r="CE523" s="19">
        <f t="shared" ca="1" si="1949"/>
        <v>0.909732752222421</v>
      </c>
      <c r="CH523">
        <f t="shared" ca="1" si="1950"/>
        <v>1994</v>
      </c>
      <c r="CI523" s="19">
        <f t="shared" ca="1" si="1951"/>
        <v>0.9465772059671208</v>
      </c>
      <c r="CJ523" s="19">
        <f t="shared" ca="1" si="1951"/>
        <v>0.9489458741799861</v>
      </c>
      <c r="CK523" s="19">
        <f t="shared" ca="1" si="1951"/>
        <v>0.97786644787552079</v>
      </c>
      <c r="CL523" s="19">
        <f t="shared" ca="1" si="1951"/>
        <v>0.93465583252460038</v>
      </c>
      <c r="CM523" s="19">
        <f t="shared" ca="1" si="1951"/>
        <v>1.0273650314864624</v>
      </c>
      <c r="CO523">
        <f t="shared" ca="1" si="1952"/>
        <v>1994</v>
      </c>
      <c r="CP523" s="19">
        <f t="shared" ca="1" si="1953"/>
        <v>0.90837519769280861</v>
      </c>
      <c r="CQ523" s="19">
        <f t="shared" ca="1" si="1953"/>
        <v>1.1249988612258734</v>
      </c>
      <c r="CR523" s="19">
        <f t="shared" ca="1" si="1953"/>
        <v>1.1572424196954356</v>
      </c>
      <c r="CS523" s="19">
        <f t="shared" ca="1" si="1953"/>
        <v>1.0352768041301526</v>
      </c>
      <c r="CT523" s="19">
        <f t="shared" ca="1" si="1953"/>
        <v>1.1774413402339245</v>
      </c>
      <c r="CV523">
        <f t="shared" ca="1" si="1954"/>
        <v>1994</v>
      </c>
      <c r="CW523" s="19">
        <f t="shared" ca="1" si="1955"/>
        <v>0.95933549726820022</v>
      </c>
      <c r="CX523" s="19">
        <f t="shared" ca="1" si="1955"/>
        <v>1.0382050956075353</v>
      </c>
      <c r="CY523" s="19">
        <f t="shared" ca="1" si="1955"/>
        <v>1.0444632473195694</v>
      </c>
      <c r="CZ523" s="19">
        <f t="shared" ca="1" si="1955"/>
        <v>1.0340905723129703</v>
      </c>
      <c r="DA523" s="19">
        <f t="shared" ca="1" si="1955"/>
        <v>1.0468454968052101</v>
      </c>
      <c r="DC523">
        <f t="shared" ca="1" si="1956"/>
        <v>1994</v>
      </c>
      <c r="DD523" s="19">
        <f t="shared" ca="1" si="1957"/>
        <v>0.91571556809438326</v>
      </c>
      <c r="DE523" s="19">
        <f t="shared" ca="1" si="1957"/>
        <v>1.0491815765450028</v>
      </c>
      <c r="DF523" s="19">
        <f t="shared" ca="1" si="1957"/>
        <v>1.1011026318537818</v>
      </c>
      <c r="DG523" s="19">
        <f t="shared" ca="1" si="1957"/>
        <v>0.99434618403604202</v>
      </c>
      <c r="DH523" s="19">
        <f t="shared" ca="1" si="1957"/>
        <v>1.1593002347840109</v>
      </c>
      <c r="DJ523">
        <f t="shared" ca="1" si="1958"/>
        <v>1994</v>
      </c>
      <c r="DK523" s="19">
        <f t="shared" ca="1" si="1959"/>
        <v>0.90275586410013686</v>
      </c>
      <c r="DL523" s="19">
        <f t="shared" ca="1" si="1959"/>
        <v>1.0788056834176849</v>
      </c>
      <c r="DM523" s="19">
        <f t="shared" ca="1" si="1959"/>
        <v>1.0946462728792186</v>
      </c>
      <c r="DN523" s="19">
        <f t="shared" ca="1" si="1959"/>
        <v>1.0739377652560744</v>
      </c>
      <c r="DO523" s="19">
        <f t="shared" ca="1" si="1959"/>
        <v>1.1108044242725976</v>
      </c>
      <c r="DQ523">
        <f t="shared" ca="1" si="1960"/>
        <v>1994</v>
      </c>
      <c r="DR523" s="19">
        <f t="shared" ca="1" si="1961"/>
        <v>6.2377746440431252E-2</v>
      </c>
      <c r="DS523" s="19">
        <f t="shared" ca="1" si="1961"/>
        <v>1.556625531629837</v>
      </c>
      <c r="DT523" s="19">
        <f t="shared" ca="1" si="1961"/>
        <v>1.5469387356566382</v>
      </c>
      <c r="DU523" s="19">
        <f t="shared" ca="1" si="1961"/>
        <v>1.5797214408463791</v>
      </c>
      <c r="DV523" s="19">
        <f t="shared" ca="1" si="1961"/>
        <v>1.4892443822942119</v>
      </c>
      <c r="DX523">
        <f t="shared" ca="1" si="1962"/>
        <v>1994</v>
      </c>
      <c r="DY523" s="19">
        <f t="shared" ca="1" si="1963"/>
        <v>0.94598375364192433</v>
      </c>
      <c r="DZ523" s="19">
        <f t="shared" ca="1" si="1963"/>
        <v>1.0334498617914907</v>
      </c>
      <c r="EA523" s="19">
        <f t="shared" ca="1" si="1963"/>
        <v>1.0481866705774712</v>
      </c>
      <c r="EB523" s="19">
        <f t="shared" ca="1" si="1963"/>
        <v>1.0294464712540683</v>
      </c>
      <c r="EC523" s="19">
        <f t="shared" ca="1" si="1963"/>
        <v>1.0631874056427648</v>
      </c>
      <c r="EF523">
        <f t="shared" ca="1" si="1964"/>
        <v>1994</v>
      </c>
      <c r="EG523" s="19">
        <f t="shared" ca="1" si="1965"/>
        <v>0.98095746428070441</v>
      </c>
      <c r="EH523" s="19">
        <f t="shared" ca="1" si="1965"/>
        <v>1.0058366621911039</v>
      </c>
      <c r="EI523" s="19">
        <f t="shared" ca="1" si="1965"/>
        <v>1.0144735255896475</v>
      </c>
      <c r="EJ523" s="19">
        <f t="shared" ca="1" si="1965"/>
        <v>1.0064020524879411</v>
      </c>
      <c r="EK523" s="19">
        <f t="shared" ca="1" si="1965"/>
        <v>1.0195809492733794</v>
      </c>
      <c r="EM523">
        <f t="shared" ca="1" si="1966"/>
        <v>1994</v>
      </c>
      <c r="EN523" s="19">
        <f t="shared" ca="1" si="1967"/>
        <v>0.9718747611647518</v>
      </c>
      <c r="EO523" s="19">
        <f t="shared" ca="1" si="1967"/>
        <v>0.96927477869321754</v>
      </c>
      <c r="EP523" s="19">
        <f t="shared" ca="1" si="1967"/>
        <v>0.96450326531630459</v>
      </c>
      <c r="EQ523" s="19">
        <f t="shared" ca="1" si="1967"/>
        <v>0.98577334555494012</v>
      </c>
      <c r="ER523" s="19">
        <f t="shared" ca="1" si="1967"/>
        <v>0.95373079305294928</v>
      </c>
      <c r="EU523">
        <f t="shared" ca="1" si="1968"/>
        <v>1994</v>
      </c>
      <c r="EV523" s="19">
        <f t="shared" ca="1" si="1969"/>
        <v>0.9188061059306728</v>
      </c>
      <c r="EW523" s="19">
        <f t="shared" ca="1" si="1969"/>
        <v>1.0488659665149096</v>
      </c>
      <c r="EX523" s="19">
        <f t="shared" ca="1" si="1969"/>
        <v>1.1081792466995806</v>
      </c>
      <c r="EY523" s="19">
        <f t="shared" ca="1" si="1969"/>
        <v>0.99831255940771091</v>
      </c>
      <c r="EZ523" s="19">
        <f t="shared" ca="1" si="1969"/>
        <v>1.1914368596302756</v>
      </c>
    </row>
    <row r="524" spans="4:156" hidden="1" x14ac:dyDescent="0.2">
      <c r="D524" s="5">
        <f t="shared" si="1929"/>
        <v>10</v>
      </c>
      <c r="E524" t="b">
        <f t="shared" si="1929"/>
        <v>1</v>
      </c>
      <c r="G524">
        <f t="shared" ca="1" si="1970"/>
        <v>1995</v>
      </c>
      <c r="H524" s="19">
        <f t="shared" ca="1" si="1971"/>
        <v>1.0159669495310406</v>
      </c>
      <c r="I524" s="19">
        <f t="shared" ca="1" si="1971"/>
        <v>1.0481385278631008</v>
      </c>
      <c r="J524" s="19">
        <f t="shared" ca="1" si="1971"/>
        <v>1.095649320036856</v>
      </c>
      <c r="K524" s="19">
        <f t="shared" ca="1" si="1971"/>
        <v>0.94700892776112888</v>
      </c>
      <c r="L524" s="19">
        <f t="shared" ca="1" si="1972"/>
        <v>1.1340922799666644</v>
      </c>
      <c r="N524">
        <f t="shared" ca="1" si="1930"/>
        <v>1995</v>
      </c>
      <c r="O524" s="19">
        <f t="shared" ref="O524:S533" ca="1" si="1973">IF($E524,O454/O$507," ")</f>
        <v>1.0178156667756308</v>
      </c>
      <c r="P524" s="19">
        <f t="shared" ca="1" si="1973"/>
        <v>1.0418760013600425</v>
      </c>
      <c r="Q524" s="19">
        <f t="shared" ca="1" si="1973"/>
        <v>1.0752620504398347</v>
      </c>
      <c r="R524" s="19">
        <f t="shared" ca="1" si="1973"/>
        <v>1.0069810565692745</v>
      </c>
      <c r="S524" s="19">
        <f t="shared" ca="1" si="1973"/>
        <v>1.122396990358921</v>
      </c>
      <c r="U524">
        <f t="shared" ca="1" si="1932"/>
        <v>1995</v>
      </c>
      <c r="V524" s="19">
        <f t="shared" ref="V524:Z533" ca="1" si="1974">IF($E524,V454/V$507," ")</f>
        <v>1.0229153857068534</v>
      </c>
      <c r="W524" s="19">
        <f t="shared" ca="1" si="1974"/>
        <v>1.0710053770154981</v>
      </c>
      <c r="X524" s="19">
        <f t="shared" ca="1" si="1974"/>
        <v>1.1208937578605995</v>
      </c>
      <c r="Y524" s="19">
        <f t="shared" ca="1" si="1974"/>
        <v>1.0259579406813804</v>
      </c>
      <c r="Z524" s="19">
        <f t="shared" ca="1" si="1974"/>
        <v>1.2072373706271002</v>
      </c>
      <c r="AB524">
        <f t="shared" ca="1" si="1934"/>
        <v>1995</v>
      </c>
      <c r="AC524" s="19">
        <f t="shared" ref="AC524:AG533" ca="1" si="1975">IF($E524,AC454/AC$507," ")</f>
        <v>1.0159669495310406</v>
      </c>
      <c r="AD524" s="19">
        <f t="shared" ca="1" si="1975"/>
        <v>0.98361473982414216</v>
      </c>
      <c r="AE524" s="19">
        <f t="shared" ca="1" si="1975"/>
        <v>0.98428398725134658</v>
      </c>
      <c r="AF524" s="19">
        <f t="shared" ca="1" si="1975"/>
        <v>0.98428398725134658</v>
      </c>
      <c r="AG524" s="19">
        <f t="shared" ca="1" si="1975"/>
        <v>0.98428398725134658</v>
      </c>
      <c r="AI524">
        <f t="shared" ca="1" si="1936"/>
        <v>1995</v>
      </c>
      <c r="AJ524" s="19">
        <f t="shared" ref="AJ524:AN533" ca="1" si="1976">IF($E524,AJ454/AJ$507," ")</f>
        <v>0.93257959569864224</v>
      </c>
      <c r="AK524" s="19">
        <f t="shared" ca="1" si="1976"/>
        <v>0.98182814369391469</v>
      </c>
      <c r="AL524" s="19">
        <f t="shared" ca="1" si="1976"/>
        <v>0.98249617552845336</v>
      </c>
      <c r="AM524" s="19">
        <f t="shared" ca="1" si="1976"/>
        <v>0.98249617552845336</v>
      </c>
      <c r="AN524" s="19">
        <f t="shared" ca="1" si="1976"/>
        <v>0.98249617552845336</v>
      </c>
      <c r="AP524">
        <f t="shared" ca="1" si="1938"/>
        <v>1995</v>
      </c>
      <c r="AQ524" s="19">
        <f t="shared" ref="AQ524:AU533" ca="1" si="1977">IF($E524,AQ454/AQ$507," ")</f>
        <v>1.0229153857068534</v>
      </c>
      <c r="AR524" s="19">
        <f t="shared" ca="1" si="1977"/>
        <v>0.97693326417448811</v>
      </c>
      <c r="AS524" s="19">
        <f t="shared" ca="1" si="1977"/>
        <v>0.97759796555311518</v>
      </c>
      <c r="AT524" s="19">
        <f t="shared" ca="1" si="1977"/>
        <v>0.97759796555311518</v>
      </c>
      <c r="AU524" s="19">
        <f t="shared" ca="1" si="1977"/>
        <v>0.97759796555311518</v>
      </c>
      <c r="AV524" s="19"/>
      <c r="AX524">
        <f t="shared" ca="1" si="1940"/>
        <v>1995</v>
      </c>
      <c r="AY524" s="19">
        <f t="shared" ref="AY524:BC533" ca="1" si="1978">IF($E524,AY454/AY$507," ")</f>
        <v>0.97370434455077293</v>
      </c>
      <c r="AZ524" s="19">
        <f t="shared" ca="1" si="1978"/>
        <v>1.0552549389118258</v>
      </c>
      <c r="BA524" s="19">
        <f t="shared" ca="1" si="1978"/>
        <v>1.0703294832722929</v>
      </c>
      <c r="BB524" s="19">
        <f t="shared" ca="1" si="1978"/>
        <v>1.0167589148605241</v>
      </c>
      <c r="BC524" s="19">
        <f t="shared" ca="1" si="1978"/>
        <v>1.0811199681689319</v>
      </c>
      <c r="BE524">
        <f t="shared" ca="1" si="1942"/>
        <v>1995</v>
      </c>
      <c r="BF524" s="19">
        <f t="shared" ref="BF524:BJ533" ca="1" si="1979">IF($E524,BF454/BF$507," ")</f>
        <v>1.0241124315463994</v>
      </c>
      <c r="BG524" s="19">
        <f t="shared" ca="1" si="1979"/>
        <v>0.98824055783107867</v>
      </c>
      <c r="BH524" s="19">
        <f t="shared" ca="1" si="1979"/>
        <v>0.98828858959619392</v>
      </c>
      <c r="BI524" s="19">
        <f t="shared" ca="1" si="1979"/>
        <v>0.98927071424236601</v>
      </c>
      <c r="BJ524" s="19">
        <f t="shared" ca="1" si="1979"/>
        <v>0.98819222877530055</v>
      </c>
      <c r="BL524">
        <f t="shared" ca="1" si="1944"/>
        <v>1995</v>
      </c>
      <c r="BM524" s="19">
        <f t="shared" ref="BM524:BQ533" ca="1" si="1980">IF($E524,BM454/BM$507," ")</f>
        <v>0.99185821377153338</v>
      </c>
      <c r="BN524" s="19">
        <f t="shared" ca="1" si="1980"/>
        <v>1.0103925272282306</v>
      </c>
      <c r="BO524" s="19">
        <f t="shared" ca="1" si="1980"/>
        <v>1.0328523436171393</v>
      </c>
      <c r="BP524" s="19">
        <f t="shared" ca="1" si="1980"/>
        <v>0.9933252089889314</v>
      </c>
      <c r="BQ524" s="19">
        <f t="shared" ca="1" si="1980"/>
        <v>1.0796390150180497</v>
      </c>
      <c r="BS524">
        <f t="shared" ca="1" si="1946"/>
        <v>1995</v>
      </c>
      <c r="BT524" s="19">
        <f t="shared" ref="BT524:BX533" ca="1" si="1981">IF($E524,BT454/BT$507," ")</f>
        <v>0.98605071172263026</v>
      </c>
      <c r="BU524" s="19">
        <f t="shared" ca="1" si="1981"/>
        <v>0.98435983671875515</v>
      </c>
      <c r="BV524" s="19">
        <f t="shared" ca="1" si="1981"/>
        <v>0.98205363412317159</v>
      </c>
      <c r="BW524" s="19">
        <f t="shared" ca="1" si="1981"/>
        <v>1.015588836006988</v>
      </c>
      <c r="BX524" s="19">
        <f t="shared" ca="1" si="1981"/>
        <v>0.9808693521051125</v>
      </c>
      <c r="BZ524">
        <f t="shared" ca="1" si="1948"/>
        <v>1995</v>
      </c>
      <c r="CA524" s="19">
        <f t="shared" ref="CA524:CE533" ca="1" si="1982">IF($E524,CA454/CA$507," ")</f>
        <v>0.98847502139683185</v>
      </c>
      <c r="CB524" s="19">
        <f t="shared" ca="1" si="1982"/>
        <v>0.94147143724793181</v>
      </c>
      <c r="CC524" s="19">
        <f t="shared" ca="1" si="1982"/>
        <v>0.93382533948772573</v>
      </c>
      <c r="CD524" s="19">
        <f t="shared" ca="1" si="1982"/>
        <v>0.96496880667190832</v>
      </c>
      <c r="CE524" s="19">
        <f t="shared" ca="1" si="1982"/>
        <v>0.92824130830091667</v>
      </c>
      <c r="CH524">
        <f t="shared" ca="1" si="1950"/>
        <v>1995</v>
      </c>
      <c r="CI524" s="19">
        <f t="shared" ref="CI524:CM533" ca="1" si="1983">IF($E524,CI454/CI$507," ")</f>
        <v>0.96669433492425805</v>
      </c>
      <c r="CJ524" s="19">
        <f t="shared" ca="1" si="1983"/>
        <v>0.98284213169637213</v>
      </c>
      <c r="CK524" s="19">
        <f t="shared" ca="1" si="1983"/>
        <v>1.0142284940705648</v>
      </c>
      <c r="CL524" s="19">
        <f t="shared" ca="1" si="1983"/>
        <v>0.95804940703626706</v>
      </c>
      <c r="CM524" s="19">
        <f t="shared" ca="1" si="1983"/>
        <v>1.0785827092135412</v>
      </c>
      <c r="CO524">
        <f t="shared" ca="1" si="1952"/>
        <v>1995</v>
      </c>
      <c r="CP524" s="19">
        <f t="shared" ref="CP524:CT533" ca="1" si="1984">IF($E524,CP454/CP$507," ")</f>
        <v>0.93683133314726952</v>
      </c>
      <c r="CQ524" s="19">
        <f t="shared" ca="1" si="1984"/>
        <v>1.117350367997106</v>
      </c>
      <c r="CR524" s="19">
        <f t="shared" ca="1" si="1984"/>
        <v>1.1437762914879339</v>
      </c>
      <c r="CS524" s="19">
        <f t="shared" ca="1" si="1984"/>
        <v>1.0363516742902614</v>
      </c>
      <c r="CT524" s="19">
        <f t="shared" ca="1" si="1984"/>
        <v>1.1615670540450409</v>
      </c>
      <c r="CV524">
        <f t="shared" ca="1" si="1954"/>
        <v>1995</v>
      </c>
      <c r="CW524" s="19">
        <f t="shared" ref="CW524:DA533" ca="1" si="1985">IF($E524,CW454/CW$507," ")</f>
        <v>0.97012157012963429</v>
      </c>
      <c r="CX524" s="19">
        <f t="shared" ca="1" si="1985"/>
        <v>1.0021195110869887</v>
      </c>
      <c r="CY524" s="19">
        <f t="shared" ca="1" si="1985"/>
        <v>0.99913570864944945</v>
      </c>
      <c r="CZ524" s="19">
        <f t="shared" ca="1" si="1985"/>
        <v>1.0104863001085655</v>
      </c>
      <c r="DA524" s="19">
        <f t="shared" ca="1" si="1985"/>
        <v>0.99652886512567207</v>
      </c>
      <c r="DC524">
        <f t="shared" ca="1" si="1956"/>
        <v>1995</v>
      </c>
      <c r="DD524" s="19">
        <f t="shared" ref="DD524:DH533" ca="1" si="1986">IF($E524,DD454/DD$507," ")</f>
        <v>0.96516200735231261</v>
      </c>
      <c r="DE524" s="19">
        <f t="shared" ca="1" si="1986"/>
        <v>1.0718857460812823</v>
      </c>
      <c r="DF524" s="19">
        <f t="shared" ca="1" si="1986"/>
        <v>1.1335247134888038</v>
      </c>
      <c r="DG524" s="19">
        <f t="shared" ca="1" si="1986"/>
        <v>0.99582958283648959</v>
      </c>
      <c r="DH524" s="19">
        <f t="shared" ca="1" si="1986"/>
        <v>1.2085883438637155</v>
      </c>
      <c r="DJ524">
        <f t="shared" ca="1" si="1958"/>
        <v>1995</v>
      </c>
      <c r="DK524" s="19">
        <f t="shared" ref="DK524:DO533" ca="1" si="1987">IF($E524,DK454/DK$507," ")</f>
        <v>0.97664878510571151</v>
      </c>
      <c r="DL524" s="19">
        <f t="shared" ca="1" si="1987"/>
        <v>1.0493311228887767</v>
      </c>
      <c r="DM524" s="19">
        <f t="shared" ca="1" si="1987"/>
        <v>1.0901802416753024</v>
      </c>
      <c r="DN524" s="19">
        <f t="shared" ca="1" si="1987"/>
        <v>1.0093701844791456</v>
      </c>
      <c r="DO524" s="19">
        <f t="shared" ca="1" si="1987"/>
        <v>1.1532336090180937</v>
      </c>
      <c r="DQ524">
        <f t="shared" ca="1" si="1960"/>
        <v>1995</v>
      </c>
      <c r="DR524" s="19">
        <f t="shared" ref="DR524:DV533" ca="1" si="1988">IF($E524,DR454/DR$507," ")</f>
        <v>8.127871537096848E-2</v>
      </c>
      <c r="DS524" s="19">
        <f t="shared" ca="1" si="1988"/>
        <v>1.2219787898031669</v>
      </c>
      <c r="DT524" s="19">
        <f t="shared" ca="1" si="1988"/>
        <v>1.2290112574295826</v>
      </c>
      <c r="DU524" s="19">
        <f t="shared" ca="1" si="1988"/>
        <v>1.218659338609533</v>
      </c>
      <c r="DV524" s="19">
        <f t="shared" ca="1" si="1988"/>
        <v>1.2472296216227254</v>
      </c>
      <c r="DX524">
        <f t="shared" ca="1" si="1962"/>
        <v>1995</v>
      </c>
      <c r="DY524" s="19">
        <f t="shared" ref="DY524:EC533" ca="1" si="1989">IF($E524,DY454/DY$507," ")</f>
        <v>0.97152063596195049</v>
      </c>
      <c r="DZ524" s="19">
        <f t="shared" ca="1" si="1989"/>
        <v>1.0682747710517158</v>
      </c>
      <c r="EA524" s="19">
        <f t="shared" ca="1" si="1989"/>
        <v>1.1147524640963105</v>
      </c>
      <c r="EB524" s="19">
        <f t="shared" ca="1" si="1989"/>
        <v>1.023312314328175</v>
      </c>
      <c r="EC524" s="19">
        <f t="shared" ca="1" si="1989"/>
        <v>1.1879464273691365</v>
      </c>
      <c r="EF524">
        <f t="shared" ca="1" si="1964"/>
        <v>1995</v>
      </c>
      <c r="EG524" s="19">
        <f t="shared" ref="EG524:EK533" ca="1" si="1990">IF($E524,EG454/EG$507," ")</f>
        <v>0.98542014091232266</v>
      </c>
      <c r="EH524" s="19">
        <f t="shared" ca="1" si="1990"/>
        <v>1.0417595367525929</v>
      </c>
      <c r="EI524" s="19">
        <f t="shared" ca="1" si="1990"/>
        <v>1.060844881392055</v>
      </c>
      <c r="EJ524" s="19">
        <f t="shared" ca="1" si="1990"/>
        <v>1.0212701460106282</v>
      </c>
      <c r="EK524" s="19">
        <f t="shared" ca="1" si="1990"/>
        <v>1.0858867712946279</v>
      </c>
      <c r="EM524">
        <f t="shared" ca="1" si="1966"/>
        <v>1995</v>
      </c>
      <c r="EN524" s="19">
        <f t="shared" ref="EN524:ER533" ca="1" si="1991">IF($E524,EN454/EN$507," ")</f>
        <v>0.99034468703029077</v>
      </c>
      <c r="EO524" s="19">
        <f t="shared" ca="1" si="1991"/>
        <v>1.0350351798876869</v>
      </c>
      <c r="EP524" s="19">
        <f t="shared" ca="1" si="1991"/>
        <v>1.0598662871901179</v>
      </c>
      <c r="EQ524" s="19">
        <f t="shared" ca="1" si="1991"/>
        <v>1.0036284796044477</v>
      </c>
      <c r="ER524" s="19">
        <f t="shared" ca="1" si="1991"/>
        <v>1.0883485597331304</v>
      </c>
      <c r="EU524">
        <f t="shared" ca="1" si="1968"/>
        <v>1995</v>
      </c>
      <c r="EV524" s="19">
        <f t="shared" ref="EV524:EZ533" ca="1" si="1992">IF($E524,EV454/EV$507," ")</f>
        <v>0.95799162508194313</v>
      </c>
      <c r="EW524" s="19">
        <f t="shared" ca="1" si="1992"/>
        <v>1.0985495283805928</v>
      </c>
      <c r="EX524" s="19">
        <f t="shared" ca="1" si="1992"/>
        <v>1.1687636305093725</v>
      </c>
      <c r="EY524" s="19">
        <f t="shared" ca="1" si="1992"/>
        <v>1.0277749850018696</v>
      </c>
      <c r="EZ524" s="19">
        <f t="shared" ca="1" si="1992"/>
        <v>1.2756056439042309</v>
      </c>
    </row>
    <row r="525" spans="4:156" hidden="1" x14ac:dyDescent="0.2">
      <c r="D525" s="5">
        <f t="shared" si="1929"/>
        <v>11</v>
      </c>
      <c r="E525" t="b">
        <f t="shared" si="1929"/>
        <v>1</v>
      </c>
      <c r="G525">
        <f t="shared" ca="1" si="1970"/>
        <v>1996</v>
      </c>
      <c r="H525" s="19">
        <f t="shared" ca="1" si="1971"/>
        <v>1</v>
      </c>
      <c r="I525" s="19">
        <f t="shared" ca="1" si="1971"/>
        <v>1</v>
      </c>
      <c r="J525" s="19">
        <f t="shared" ca="1" si="1971"/>
        <v>1</v>
      </c>
      <c r="K525" s="19">
        <f t="shared" ca="1" si="1971"/>
        <v>1</v>
      </c>
      <c r="L525" s="19">
        <f t="shared" ca="1" si="1972"/>
        <v>1</v>
      </c>
      <c r="N525">
        <f t="shared" ca="1" si="1930"/>
        <v>1996</v>
      </c>
      <c r="O525" s="19">
        <f t="shared" ca="1" si="1973"/>
        <v>1</v>
      </c>
      <c r="P525" s="19">
        <f t="shared" ca="1" si="1973"/>
        <v>1</v>
      </c>
      <c r="Q525" s="19">
        <f t="shared" ca="1" si="1973"/>
        <v>1</v>
      </c>
      <c r="R525" s="19">
        <f t="shared" ca="1" si="1973"/>
        <v>1</v>
      </c>
      <c r="S525" s="19">
        <f t="shared" ca="1" si="1973"/>
        <v>1</v>
      </c>
      <c r="U525">
        <f t="shared" ca="1" si="1932"/>
        <v>1996</v>
      </c>
      <c r="V525" s="19">
        <f t="shared" ca="1" si="1974"/>
        <v>1</v>
      </c>
      <c r="W525" s="19">
        <f t="shared" ca="1" si="1974"/>
        <v>1</v>
      </c>
      <c r="X525" s="19">
        <f t="shared" ca="1" si="1974"/>
        <v>1</v>
      </c>
      <c r="Y525" s="19">
        <f t="shared" ca="1" si="1974"/>
        <v>1</v>
      </c>
      <c r="Z525" s="19">
        <f t="shared" ca="1" si="1974"/>
        <v>1</v>
      </c>
      <c r="AB525">
        <f t="shared" ca="1" si="1934"/>
        <v>1996</v>
      </c>
      <c r="AC525" s="19">
        <f t="shared" ca="1" si="1975"/>
        <v>1</v>
      </c>
      <c r="AD525" s="19">
        <f t="shared" ca="1" si="1975"/>
        <v>1</v>
      </c>
      <c r="AE525" s="19">
        <f t="shared" ca="1" si="1975"/>
        <v>1</v>
      </c>
      <c r="AF525" s="19">
        <f t="shared" ca="1" si="1975"/>
        <v>1</v>
      </c>
      <c r="AG525" s="19">
        <f t="shared" ca="1" si="1975"/>
        <v>1</v>
      </c>
      <c r="AI525">
        <f t="shared" ca="1" si="1936"/>
        <v>1996</v>
      </c>
      <c r="AJ525" s="19">
        <f t="shared" ca="1" si="1976"/>
        <v>0.9434528698366067</v>
      </c>
      <c r="AK525" s="19">
        <f t="shared" ca="1" si="1976"/>
        <v>1</v>
      </c>
      <c r="AL525" s="19">
        <f t="shared" ca="1" si="1976"/>
        <v>1</v>
      </c>
      <c r="AM525" s="19">
        <f t="shared" ca="1" si="1976"/>
        <v>1</v>
      </c>
      <c r="AN525" s="19">
        <f t="shared" ca="1" si="1976"/>
        <v>1</v>
      </c>
      <c r="AP525">
        <f t="shared" ca="1" si="1938"/>
        <v>1996</v>
      </c>
      <c r="AQ525" s="19">
        <f t="shared" ca="1" si="1977"/>
        <v>1</v>
      </c>
      <c r="AR525" s="19">
        <f t="shared" ca="1" si="1977"/>
        <v>1</v>
      </c>
      <c r="AS525" s="19">
        <f t="shared" ca="1" si="1977"/>
        <v>1</v>
      </c>
      <c r="AT525" s="19">
        <f t="shared" ca="1" si="1977"/>
        <v>1</v>
      </c>
      <c r="AU525" s="19">
        <f t="shared" ca="1" si="1977"/>
        <v>1</v>
      </c>
      <c r="AV525" s="19"/>
      <c r="AX525">
        <f t="shared" ca="1" si="1940"/>
        <v>1996</v>
      </c>
      <c r="AY525" s="19">
        <f t="shared" ca="1" si="1978"/>
        <v>1</v>
      </c>
      <c r="AZ525" s="19">
        <f t="shared" ca="1" si="1978"/>
        <v>1</v>
      </c>
      <c r="BA525" s="19">
        <f t="shared" ca="1" si="1978"/>
        <v>1</v>
      </c>
      <c r="BB525" s="19">
        <f t="shared" ca="1" si="1978"/>
        <v>1</v>
      </c>
      <c r="BC525" s="19">
        <f t="shared" ca="1" si="1978"/>
        <v>1</v>
      </c>
      <c r="BE525">
        <f t="shared" ca="1" si="1942"/>
        <v>1996</v>
      </c>
      <c r="BF525" s="19">
        <f t="shared" ca="1" si="1979"/>
        <v>1</v>
      </c>
      <c r="BG525" s="19">
        <f t="shared" ca="1" si="1979"/>
        <v>1</v>
      </c>
      <c r="BH525" s="19">
        <f t="shared" ca="1" si="1979"/>
        <v>1</v>
      </c>
      <c r="BI525" s="19">
        <f t="shared" ca="1" si="1979"/>
        <v>1</v>
      </c>
      <c r="BJ525" s="19">
        <f t="shared" ca="1" si="1979"/>
        <v>1</v>
      </c>
      <c r="BL525">
        <f t="shared" ca="1" si="1944"/>
        <v>1996</v>
      </c>
      <c r="BM525" s="19">
        <f t="shared" ca="1" si="1980"/>
        <v>1</v>
      </c>
      <c r="BN525" s="19">
        <f t="shared" ca="1" si="1980"/>
        <v>1</v>
      </c>
      <c r="BO525" s="19">
        <f t="shared" ca="1" si="1980"/>
        <v>1</v>
      </c>
      <c r="BP525" s="19">
        <f t="shared" ca="1" si="1980"/>
        <v>1</v>
      </c>
      <c r="BQ525" s="19">
        <f t="shared" ca="1" si="1980"/>
        <v>1</v>
      </c>
      <c r="BS525">
        <f t="shared" ca="1" si="1946"/>
        <v>1996</v>
      </c>
      <c r="BT525" s="19">
        <f t="shared" ca="1" si="1981"/>
        <v>1</v>
      </c>
      <c r="BU525" s="19">
        <f t="shared" ca="1" si="1981"/>
        <v>1</v>
      </c>
      <c r="BV525" s="19">
        <f t="shared" ca="1" si="1981"/>
        <v>1</v>
      </c>
      <c r="BW525" s="19">
        <f t="shared" ca="1" si="1981"/>
        <v>1</v>
      </c>
      <c r="BX525" s="19">
        <f t="shared" ca="1" si="1981"/>
        <v>1</v>
      </c>
      <c r="BZ525">
        <f t="shared" ca="1" si="1948"/>
        <v>1996</v>
      </c>
      <c r="CA525" s="19">
        <f t="shared" ca="1" si="1982"/>
        <v>1</v>
      </c>
      <c r="CB525" s="19">
        <f t="shared" ca="1" si="1982"/>
        <v>1</v>
      </c>
      <c r="CC525" s="19">
        <f t="shared" ca="1" si="1982"/>
        <v>1</v>
      </c>
      <c r="CD525" s="19">
        <f t="shared" ca="1" si="1982"/>
        <v>1</v>
      </c>
      <c r="CE525" s="19">
        <f t="shared" ca="1" si="1982"/>
        <v>1</v>
      </c>
      <c r="CH525">
        <f t="shared" ca="1" si="1950"/>
        <v>1996</v>
      </c>
      <c r="CI525" s="19">
        <f t="shared" ca="1" si="1983"/>
        <v>1</v>
      </c>
      <c r="CJ525" s="19">
        <f t="shared" ca="1" si="1983"/>
        <v>1</v>
      </c>
      <c r="CK525" s="19">
        <f t="shared" ca="1" si="1983"/>
        <v>1</v>
      </c>
      <c r="CL525" s="19">
        <f t="shared" ca="1" si="1983"/>
        <v>1</v>
      </c>
      <c r="CM525" s="19">
        <f t="shared" ca="1" si="1983"/>
        <v>1</v>
      </c>
      <c r="CO525">
        <f t="shared" ca="1" si="1952"/>
        <v>1996</v>
      </c>
      <c r="CP525" s="19">
        <f t="shared" ca="1" si="1984"/>
        <v>1</v>
      </c>
      <c r="CQ525" s="19">
        <f t="shared" ca="1" si="1984"/>
        <v>1</v>
      </c>
      <c r="CR525" s="19">
        <f t="shared" ca="1" si="1984"/>
        <v>1</v>
      </c>
      <c r="CS525" s="19">
        <f t="shared" ca="1" si="1984"/>
        <v>1</v>
      </c>
      <c r="CT525" s="19">
        <f t="shared" ca="1" si="1984"/>
        <v>1</v>
      </c>
      <c r="CV525">
        <f t="shared" ca="1" si="1954"/>
        <v>1996</v>
      </c>
      <c r="CW525" s="19">
        <f t="shared" ca="1" si="1985"/>
        <v>1</v>
      </c>
      <c r="CX525" s="19">
        <f t="shared" ca="1" si="1985"/>
        <v>1</v>
      </c>
      <c r="CY525" s="19">
        <f t="shared" ca="1" si="1985"/>
        <v>1</v>
      </c>
      <c r="CZ525" s="19">
        <f t="shared" ca="1" si="1985"/>
        <v>1</v>
      </c>
      <c r="DA525" s="19">
        <f t="shared" ca="1" si="1985"/>
        <v>1</v>
      </c>
      <c r="DC525">
        <f t="shared" ca="1" si="1956"/>
        <v>1996</v>
      </c>
      <c r="DD525" s="19">
        <f t="shared" ca="1" si="1986"/>
        <v>1</v>
      </c>
      <c r="DE525" s="19">
        <f t="shared" ca="1" si="1986"/>
        <v>1</v>
      </c>
      <c r="DF525" s="19">
        <f t="shared" ca="1" si="1986"/>
        <v>1</v>
      </c>
      <c r="DG525" s="19">
        <f t="shared" ca="1" si="1986"/>
        <v>1</v>
      </c>
      <c r="DH525" s="19">
        <f t="shared" ca="1" si="1986"/>
        <v>1</v>
      </c>
      <c r="DJ525">
        <f t="shared" ca="1" si="1958"/>
        <v>1996</v>
      </c>
      <c r="DK525" s="19">
        <f t="shared" ca="1" si="1987"/>
        <v>1</v>
      </c>
      <c r="DL525" s="19">
        <f t="shared" ca="1" si="1987"/>
        <v>1</v>
      </c>
      <c r="DM525" s="19">
        <f t="shared" ca="1" si="1987"/>
        <v>1</v>
      </c>
      <c r="DN525" s="19">
        <f t="shared" ca="1" si="1987"/>
        <v>1</v>
      </c>
      <c r="DO525" s="19">
        <f t="shared" ca="1" si="1987"/>
        <v>1</v>
      </c>
      <c r="DQ525">
        <f t="shared" ca="1" si="1960"/>
        <v>1996</v>
      </c>
      <c r="DR525" s="19">
        <f t="shared" ca="1" si="1988"/>
        <v>0.10000000000000002</v>
      </c>
      <c r="DS525" s="19">
        <f t="shared" ca="1" si="1988"/>
        <v>1</v>
      </c>
      <c r="DT525" s="19">
        <f t="shared" ca="1" si="1988"/>
        <v>1</v>
      </c>
      <c r="DU525" s="19">
        <f t="shared" ca="1" si="1988"/>
        <v>1</v>
      </c>
      <c r="DV525" s="19">
        <f t="shared" ca="1" si="1988"/>
        <v>1</v>
      </c>
      <c r="DX525">
        <f t="shared" ca="1" si="1962"/>
        <v>1996</v>
      </c>
      <c r="DY525" s="19">
        <f t="shared" ca="1" si="1989"/>
        <v>1</v>
      </c>
      <c r="DZ525" s="19">
        <f t="shared" ca="1" si="1989"/>
        <v>1</v>
      </c>
      <c r="EA525" s="19">
        <f t="shared" ca="1" si="1989"/>
        <v>1</v>
      </c>
      <c r="EB525" s="19">
        <f t="shared" ca="1" si="1989"/>
        <v>1</v>
      </c>
      <c r="EC525" s="19">
        <f t="shared" ca="1" si="1989"/>
        <v>1</v>
      </c>
      <c r="EF525">
        <f t="shared" ca="1" si="1964"/>
        <v>1996</v>
      </c>
      <c r="EG525" s="19">
        <f t="shared" ca="1" si="1990"/>
        <v>1</v>
      </c>
      <c r="EH525" s="19">
        <f t="shared" ca="1" si="1990"/>
        <v>1</v>
      </c>
      <c r="EI525" s="19">
        <f t="shared" ca="1" si="1990"/>
        <v>1</v>
      </c>
      <c r="EJ525" s="19">
        <f t="shared" ca="1" si="1990"/>
        <v>1</v>
      </c>
      <c r="EK525" s="19">
        <f t="shared" ca="1" si="1990"/>
        <v>1</v>
      </c>
      <c r="EM525">
        <f t="shared" ca="1" si="1966"/>
        <v>1996</v>
      </c>
      <c r="EN525" s="19">
        <f t="shared" ca="1" si="1991"/>
        <v>1</v>
      </c>
      <c r="EO525" s="19">
        <f t="shared" ca="1" si="1991"/>
        <v>1</v>
      </c>
      <c r="EP525" s="19">
        <f t="shared" ca="1" si="1991"/>
        <v>1</v>
      </c>
      <c r="EQ525" s="19">
        <f t="shared" ca="1" si="1991"/>
        <v>1</v>
      </c>
      <c r="ER525" s="19">
        <f t="shared" ca="1" si="1991"/>
        <v>1</v>
      </c>
      <c r="EU525">
        <f t="shared" ca="1" si="1968"/>
        <v>1996</v>
      </c>
      <c r="EV525" s="19">
        <f t="shared" ca="1" si="1992"/>
        <v>1</v>
      </c>
      <c r="EW525" s="19">
        <f t="shared" ca="1" si="1992"/>
        <v>1</v>
      </c>
      <c r="EX525" s="19">
        <f t="shared" ca="1" si="1992"/>
        <v>1</v>
      </c>
      <c r="EY525" s="19">
        <f t="shared" ca="1" si="1992"/>
        <v>1</v>
      </c>
      <c r="EZ525" s="19">
        <f t="shared" ca="1" si="1992"/>
        <v>1</v>
      </c>
    </row>
    <row r="526" spans="4:156" hidden="1" x14ac:dyDescent="0.2">
      <c r="D526" s="5">
        <f t="shared" si="1929"/>
        <v>12</v>
      </c>
      <c r="E526" t="b">
        <f t="shared" si="1929"/>
        <v>1</v>
      </c>
      <c r="G526">
        <f t="shared" ca="1" si="1970"/>
        <v>1997</v>
      </c>
      <c r="H526" s="19">
        <f t="shared" ca="1" si="1971"/>
        <v>1.0312081286288524</v>
      </c>
      <c r="I526" s="19">
        <f t="shared" ca="1" si="1971"/>
        <v>0.98816587874281603</v>
      </c>
      <c r="J526" s="19">
        <f t="shared" ca="1" si="1971"/>
        <v>0.98008930755072443</v>
      </c>
      <c r="K526" s="19">
        <f t="shared" ca="1" si="1971"/>
        <v>1.0094679353583162</v>
      </c>
      <c r="L526" s="19">
        <f t="shared" ca="1" si="1972"/>
        <v>0.97249109420973057</v>
      </c>
      <c r="N526">
        <f t="shared" ca="1" si="1930"/>
        <v>1997</v>
      </c>
      <c r="O526" s="19">
        <f t="shared" ca="1" si="1973"/>
        <v>1.0339022417975674</v>
      </c>
      <c r="P526" s="19">
        <f t="shared" ca="1" si="1973"/>
        <v>0.96122249614602018</v>
      </c>
      <c r="Q526" s="19">
        <f t="shared" ca="1" si="1973"/>
        <v>0.97296459444175509</v>
      </c>
      <c r="R526" s="19">
        <f t="shared" ca="1" si="1973"/>
        <v>0.95217837135186978</v>
      </c>
      <c r="S526" s="19">
        <f t="shared" ca="1" si="1973"/>
        <v>0.987313497715538</v>
      </c>
      <c r="U526">
        <f t="shared" ca="1" si="1932"/>
        <v>1997</v>
      </c>
      <c r="V526" s="19">
        <f t="shared" ca="1" si="1974"/>
        <v>1.0138107174951518</v>
      </c>
      <c r="W526" s="19">
        <f t="shared" ca="1" si="1974"/>
        <v>0.84889082388364756</v>
      </c>
      <c r="X526" s="19">
        <f t="shared" ca="1" si="1974"/>
        <v>0.88260423840245472</v>
      </c>
      <c r="Y526" s="19">
        <f t="shared" ca="1" si="1974"/>
        <v>0.82073434399812673</v>
      </c>
      <c r="Z526" s="19">
        <f t="shared" ca="1" si="1974"/>
        <v>0.93887457306726163</v>
      </c>
      <c r="AB526">
        <f t="shared" ca="1" si="1934"/>
        <v>1997</v>
      </c>
      <c r="AC526" s="19">
        <f t="shared" ca="1" si="1975"/>
        <v>1.0312081286288524</v>
      </c>
      <c r="AD526" s="19">
        <f t="shared" ca="1" si="1975"/>
        <v>0.96774695179860482</v>
      </c>
      <c r="AE526" s="19">
        <f t="shared" ca="1" si="1975"/>
        <v>0.96973634345731152</v>
      </c>
      <c r="AF526" s="19">
        <f t="shared" ca="1" si="1975"/>
        <v>0.96973634345731152</v>
      </c>
      <c r="AG526" s="19">
        <f t="shared" ca="1" si="1975"/>
        <v>0.96973634345731152</v>
      </c>
      <c r="AI526">
        <f t="shared" ca="1" si="1936"/>
        <v>1997</v>
      </c>
      <c r="AJ526" s="19">
        <f t="shared" ca="1" si="1976"/>
        <v>1.0060599213329215</v>
      </c>
      <c r="AK526" s="19">
        <f t="shared" ca="1" si="1976"/>
        <v>0.96522522421022905</v>
      </c>
      <c r="AL526" s="19">
        <f t="shared" ca="1" si="1976"/>
        <v>0.96720943196851561</v>
      </c>
      <c r="AM526" s="19">
        <f t="shared" ca="1" si="1976"/>
        <v>0.96720943196851561</v>
      </c>
      <c r="AN526" s="19">
        <f t="shared" ca="1" si="1976"/>
        <v>0.96720943196851561</v>
      </c>
      <c r="AP526">
        <f t="shared" ca="1" si="1938"/>
        <v>1997</v>
      </c>
      <c r="AQ526" s="19">
        <f t="shared" ca="1" si="1977"/>
        <v>1.0138107174951518</v>
      </c>
      <c r="AR526" s="19">
        <f t="shared" ca="1" si="1977"/>
        <v>0.98435388966509674</v>
      </c>
      <c r="AS526" s="19">
        <f t="shared" ca="1" si="1977"/>
        <v>0.98637742010730123</v>
      </c>
      <c r="AT526" s="19">
        <f t="shared" ca="1" si="1977"/>
        <v>0.98637742010730123</v>
      </c>
      <c r="AU526" s="19">
        <f t="shared" ca="1" si="1977"/>
        <v>0.98637742010730123</v>
      </c>
      <c r="AV526" s="19"/>
      <c r="AX526">
        <f t="shared" ca="1" si="1940"/>
        <v>1997</v>
      </c>
      <c r="AY526" s="19">
        <f t="shared" ca="1" si="1978"/>
        <v>1.0279906305542805</v>
      </c>
      <c r="AZ526" s="19">
        <f t="shared" ca="1" si="1978"/>
        <v>0.98364346928449797</v>
      </c>
      <c r="BA526" s="19">
        <f t="shared" ca="1" si="1978"/>
        <v>0.97274495937844863</v>
      </c>
      <c r="BB526" s="19">
        <f t="shared" ca="1" si="1978"/>
        <v>1.0163482289338985</v>
      </c>
      <c r="BC526" s="19">
        <f t="shared" ca="1" si="1978"/>
        <v>0.96396214382260725</v>
      </c>
      <c r="BE526">
        <f t="shared" ca="1" si="1942"/>
        <v>1997</v>
      </c>
      <c r="BF526" s="19">
        <f t="shared" ca="1" si="1979"/>
        <v>1.0179469507879149</v>
      </c>
      <c r="BG526" s="19">
        <f t="shared" ca="1" si="1979"/>
        <v>0.98042251043304196</v>
      </c>
      <c r="BH526" s="19">
        <f t="shared" ca="1" si="1979"/>
        <v>0.98157180940729771</v>
      </c>
      <c r="BI526" s="19">
        <f t="shared" ca="1" si="1979"/>
        <v>0.97851328599340914</v>
      </c>
      <c r="BJ526" s="19">
        <f t="shared" ca="1" si="1979"/>
        <v>0.98187189537707031</v>
      </c>
      <c r="BL526">
        <f t="shared" ca="1" si="1944"/>
        <v>1997</v>
      </c>
      <c r="BM526" s="19">
        <f t="shared" ca="1" si="1980"/>
        <v>1.0231643747207466</v>
      </c>
      <c r="BN526" s="19">
        <f t="shared" ca="1" si="1980"/>
        <v>0.99306438622924353</v>
      </c>
      <c r="BO526" s="19">
        <f t="shared" ca="1" si="1980"/>
        <v>0.99166254006565624</v>
      </c>
      <c r="BP526" s="19">
        <f t="shared" ca="1" si="1980"/>
        <v>0.99806926750236991</v>
      </c>
      <c r="BQ526" s="19">
        <f t="shared" ca="1" si="1980"/>
        <v>0.98407915578657346</v>
      </c>
      <c r="BS526">
        <f t="shared" ca="1" si="1946"/>
        <v>1997</v>
      </c>
      <c r="BT526" s="19">
        <f t="shared" ca="1" si="1981"/>
        <v>1.0450440816520521</v>
      </c>
      <c r="BU526" s="19">
        <f t="shared" ca="1" si="1981"/>
        <v>0.96283231448005469</v>
      </c>
      <c r="BV526" s="19">
        <f t="shared" ca="1" si="1981"/>
        <v>0.96533311696347601</v>
      </c>
      <c r="BW526" s="19">
        <f t="shared" ca="1" si="1981"/>
        <v>0.93399218825506858</v>
      </c>
      <c r="BX526" s="19">
        <f t="shared" ca="1" si="1981"/>
        <v>0.96643990911660549</v>
      </c>
      <c r="BZ526">
        <f t="shared" ca="1" si="1948"/>
        <v>1997</v>
      </c>
      <c r="CA526" s="19">
        <f t="shared" ca="1" si="1982"/>
        <v>1.0663594902278029</v>
      </c>
      <c r="CB526" s="19">
        <f t="shared" ca="1" si="1982"/>
        <v>0.93713083359746785</v>
      </c>
      <c r="CC526" s="19">
        <f t="shared" ca="1" si="1982"/>
        <v>0.94565858744534903</v>
      </c>
      <c r="CD526" s="19">
        <f t="shared" ca="1" si="1982"/>
        <v>0.91584574875331648</v>
      </c>
      <c r="CE526" s="19">
        <f t="shared" ca="1" si="1982"/>
        <v>0.95100403662218891</v>
      </c>
      <c r="CH526">
        <f t="shared" ca="1" si="1950"/>
        <v>1997</v>
      </c>
      <c r="CI526" s="19">
        <f t="shared" ca="1" si="1983"/>
        <v>1.0601438749394758</v>
      </c>
      <c r="CJ526" s="19">
        <f t="shared" ca="1" si="1983"/>
        <v>0.94230989290674472</v>
      </c>
      <c r="CK526" s="19">
        <f t="shared" ca="1" si="1983"/>
        <v>0.92245481785597616</v>
      </c>
      <c r="CL526" s="19">
        <f t="shared" ca="1" si="1983"/>
        <v>0.96249325440818634</v>
      </c>
      <c r="CM526" s="19">
        <f t="shared" ca="1" si="1983"/>
        <v>0.87659002553038512</v>
      </c>
      <c r="CO526">
        <f t="shared" ca="1" si="1952"/>
        <v>1997</v>
      </c>
      <c r="CP526" s="19">
        <f t="shared" ca="1" si="1984"/>
        <v>1.0362242999348776</v>
      </c>
      <c r="CQ526" s="19">
        <f t="shared" ca="1" si="1984"/>
        <v>0.97754907674182534</v>
      </c>
      <c r="CR526" s="19">
        <f t="shared" ca="1" si="1984"/>
        <v>0.98010429270998256</v>
      </c>
      <c r="CS526" s="19">
        <f t="shared" ca="1" si="1984"/>
        <v>0.97335311824319537</v>
      </c>
      <c r="CT526" s="19">
        <f t="shared" ca="1" si="1984"/>
        <v>0.98122236550422115</v>
      </c>
      <c r="CV526">
        <f t="shared" ca="1" si="1954"/>
        <v>1997</v>
      </c>
      <c r="CW526" s="19">
        <f t="shared" ca="1" si="1985"/>
        <v>1.03192475958146</v>
      </c>
      <c r="CX526" s="19">
        <f t="shared" ca="1" si="1985"/>
        <v>0.92994191078868815</v>
      </c>
      <c r="CY526" s="19">
        <f t="shared" ca="1" si="1985"/>
        <v>0.93797945664573423</v>
      </c>
      <c r="CZ526" s="19">
        <f t="shared" ca="1" si="1985"/>
        <v>0.91442992598418638</v>
      </c>
      <c r="DA526" s="19">
        <f t="shared" ca="1" si="1985"/>
        <v>0.94338798022040171</v>
      </c>
      <c r="DC526">
        <f t="shared" ca="1" si="1956"/>
        <v>1997</v>
      </c>
      <c r="DD526" s="19">
        <f t="shared" ca="1" si="1986"/>
        <v>1.0465610840386426</v>
      </c>
      <c r="DE526" s="19">
        <f t="shared" ca="1" si="1986"/>
        <v>0.96330383554945109</v>
      </c>
      <c r="DF526" s="19">
        <f t="shared" ca="1" si="1986"/>
        <v>0.93726262223017964</v>
      </c>
      <c r="DG526" s="19">
        <f t="shared" ca="1" si="1986"/>
        <v>0.99984231934207668</v>
      </c>
      <c r="DH526" s="19">
        <f t="shared" ca="1" si="1986"/>
        <v>0.90314769579285592</v>
      </c>
      <c r="DJ526">
        <f t="shared" ca="1" si="1958"/>
        <v>1997</v>
      </c>
      <c r="DK526" s="19">
        <f t="shared" ca="1" si="1987"/>
        <v>1.0461870200904597</v>
      </c>
      <c r="DL526" s="19">
        <f t="shared" ca="1" si="1987"/>
        <v>0.97101061040110537</v>
      </c>
      <c r="DM526" s="19">
        <f t="shared" ca="1" si="1987"/>
        <v>0.94588500965372224</v>
      </c>
      <c r="DN526" s="19">
        <f t="shared" ca="1" si="1987"/>
        <v>1.0002543353251909</v>
      </c>
      <c r="DO526" s="19">
        <f t="shared" ca="1" si="1987"/>
        <v>0.90346245505236267</v>
      </c>
      <c r="DQ526">
        <f t="shared" ca="1" si="1960"/>
        <v>1997</v>
      </c>
      <c r="DR526" s="19">
        <f t="shared" ca="1" si="1988"/>
        <v>0.12248783150616388</v>
      </c>
      <c r="DS526" s="19">
        <f t="shared" ca="1" si="1988"/>
        <v>0.81575268473019713</v>
      </c>
      <c r="DT526" s="19">
        <f t="shared" ca="1" si="1988"/>
        <v>0.79903776986795527</v>
      </c>
      <c r="DU526" s="19">
        <f t="shared" ca="1" si="1988"/>
        <v>0.83056769476500603</v>
      </c>
      <c r="DV526" s="19">
        <f t="shared" ca="1" si="1988"/>
        <v>0.74354818723672977</v>
      </c>
      <c r="DX526">
        <f t="shared" ca="1" si="1962"/>
        <v>1997</v>
      </c>
      <c r="DY526" s="19">
        <f t="shared" ca="1" si="1989"/>
        <v>1.0389275860072935</v>
      </c>
      <c r="DZ526" s="19">
        <f t="shared" ca="1" si="1989"/>
        <v>0.95340064977038186</v>
      </c>
      <c r="EA526" s="19">
        <f t="shared" ca="1" si="1989"/>
        <v>0.91080274468668487</v>
      </c>
      <c r="EB526" s="19">
        <f t="shared" ca="1" si="1989"/>
        <v>0.99967841275880887</v>
      </c>
      <c r="EC526" s="19">
        <f t="shared" ca="1" si="1989"/>
        <v>0.83966154028999451</v>
      </c>
      <c r="EF526">
        <f t="shared" ca="1" si="1964"/>
        <v>1997</v>
      </c>
      <c r="EG526" s="19">
        <f t="shared" ca="1" si="1990"/>
        <v>1.10237035907337</v>
      </c>
      <c r="EH526" s="19">
        <f t="shared" ca="1" si="1990"/>
        <v>0.96564451221738501</v>
      </c>
      <c r="EI526" s="19">
        <f t="shared" ca="1" si="1990"/>
        <v>0.93895095279878893</v>
      </c>
      <c r="EJ526" s="19">
        <f t="shared" ca="1" si="1990"/>
        <v>1.0000004378294847</v>
      </c>
      <c r="EK526" s="19">
        <f t="shared" ca="1" si="1990"/>
        <v>0.90032038539226833</v>
      </c>
      <c r="EM526">
        <f t="shared" ca="1" si="1966"/>
        <v>1997</v>
      </c>
      <c r="EN526" s="19">
        <f t="shared" ca="1" si="1991"/>
        <v>1.1080554352533565</v>
      </c>
      <c r="EO526" s="19">
        <f t="shared" ca="1" si="1991"/>
        <v>0.96696495810192562</v>
      </c>
      <c r="EP526" s="19">
        <f t="shared" ca="1" si="1991"/>
        <v>0.94329142240478436</v>
      </c>
      <c r="EQ526" s="19">
        <f t="shared" ca="1" si="1991"/>
        <v>1.0020094638622892</v>
      </c>
      <c r="ER526" s="19">
        <f t="shared" ca="1" si="1991"/>
        <v>0.91355300741702306</v>
      </c>
      <c r="EU526">
        <f t="shared" ca="1" si="1968"/>
        <v>1997</v>
      </c>
      <c r="EV526" s="19">
        <f t="shared" ca="1" si="1992"/>
        <v>1.0309711426545547</v>
      </c>
      <c r="EW526" s="19">
        <f t="shared" ca="1" si="1992"/>
        <v>0.97772583152479631</v>
      </c>
      <c r="EX526" s="19">
        <f t="shared" ca="1" si="1992"/>
        <v>0.95960873939199076</v>
      </c>
      <c r="EY526" s="19">
        <f t="shared" ca="1" si="1992"/>
        <v>1.0001958358122089</v>
      </c>
      <c r="EZ526" s="19">
        <f t="shared" ca="1" si="1992"/>
        <v>0.92885160229220509</v>
      </c>
    </row>
    <row r="527" spans="4:156" hidden="1" x14ac:dyDescent="0.2">
      <c r="D527" s="5">
        <f t="shared" si="1929"/>
        <v>13</v>
      </c>
      <c r="E527" t="b">
        <f t="shared" si="1929"/>
        <v>1</v>
      </c>
      <c r="G527">
        <f t="shared" ca="1" si="1970"/>
        <v>1998</v>
      </c>
      <c r="H527" s="19">
        <f t="shared" ca="1" si="1971"/>
        <v>1.0685238945958018</v>
      </c>
      <c r="I527" s="19">
        <f t="shared" ca="1" si="1971"/>
        <v>0.99000574776503425</v>
      </c>
      <c r="J527" s="19">
        <f t="shared" ca="1" si="1971"/>
        <v>0.99001671855333018</v>
      </c>
      <c r="K527" s="19">
        <f t="shared" ca="1" si="1971"/>
        <v>0.99290236495822248</v>
      </c>
      <c r="L527" s="19">
        <f t="shared" ca="1" si="1972"/>
        <v>0.98927040197399074</v>
      </c>
      <c r="N527">
        <f t="shared" ca="1" si="1930"/>
        <v>1998</v>
      </c>
      <c r="O527" s="19">
        <f t="shared" ca="1" si="1973"/>
        <v>1.021179223371127</v>
      </c>
      <c r="P527" s="19">
        <f t="shared" ca="1" si="1973"/>
        <v>1.0090931923888045</v>
      </c>
      <c r="Q527" s="19">
        <f t="shared" ca="1" si="1973"/>
        <v>1.0380186180091777</v>
      </c>
      <c r="R527" s="19">
        <f t="shared" ca="1" si="1973"/>
        <v>0.98062626453008794</v>
      </c>
      <c r="S527" s="19">
        <f t="shared" ca="1" si="1973"/>
        <v>1.0776370385930969</v>
      </c>
      <c r="U527">
        <f t="shared" ca="1" si="1932"/>
        <v>1998</v>
      </c>
      <c r="V527" s="19">
        <f t="shared" ca="1" si="1974"/>
        <v>0.95014898547982785</v>
      </c>
      <c r="W527" s="19">
        <f t="shared" ca="1" si="1974"/>
        <v>0.88185308210585767</v>
      </c>
      <c r="X527" s="19">
        <f t="shared" ca="1" si="1974"/>
        <v>0.93867656541632305</v>
      </c>
      <c r="Y527" s="19">
        <f t="shared" ca="1" si="1974"/>
        <v>0.83149105482082619</v>
      </c>
      <c r="Z527" s="19">
        <f t="shared" ca="1" si="1974"/>
        <v>1.0361612081572826</v>
      </c>
      <c r="AB527">
        <f t="shared" ca="1" si="1934"/>
        <v>1998</v>
      </c>
      <c r="AC527" s="19">
        <f t="shared" ca="1" si="1975"/>
        <v>1.0685238945958018</v>
      </c>
      <c r="AD527" s="19">
        <f t="shared" ca="1" si="1975"/>
        <v>0.93441050510245793</v>
      </c>
      <c r="AE527" s="19">
        <f t="shared" ca="1" si="1975"/>
        <v>0.93587050795740723</v>
      </c>
      <c r="AF527" s="19">
        <f t="shared" ca="1" si="1975"/>
        <v>0.93587050795740723</v>
      </c>
      <c r="AG527" s="19">
        <f t="shared" ca="1" si="1975"/>
        <v>0.93587050795740723</v>
      </c>
      <c r="AI527">
        <f t="shared" ca="1" si="1936"/>
        <v>1998</v>
      </c>
      <c r="AJ527" s="19">
        <f t="shared" ca="1" si="1976"/>
        <v>1.0143006021394152</v>
      </c>
      <c r="AK527" s="19">
        <f t="shared" ca="1" si="1976"/>
        <v>0.97773234042820523</v>
      </c>
      <c r="AL527" s="19">
        <f t="shared" ca="1" si="1976"/>
        <v>0.97926003302220577</v>
      </c>
      <c r="AM527" s="19">
        <f t="shared" ca="1" si="1976"/>
        <v>0.97926003302220577</v>
      </c>
      <c r="AN527" s="19">
        <f t="shared" ca="1" si="1976"/>
        <v>0.97926003302220577</v>
      </c>
      <c r="AP527">
        <f t="shared" ca="1" si="1938"/>
        <v>1998</v>
      </c>
      <c r="AQ527" s="19">
        <f t="shared" ca="1" si="1977"/>
        <v>0.95014898547982785</v>
      </c>
      <c r="AR527" s="19">
        <f t="shared" ca="1" si="1977"/>
        <v>1.0508246257391876</v>
      </c>
      <c r="AS527" s="19">
        <f t="shared" ca="1" si="1977"/>
        <v>1.0524665239683408</v>
      </c>
      <c r="AT527" s="19">
        <f t="shared" ca="1" si="1977"/>
        <v>1.0524665239683408</v>
      </c>
      <c r="AU527" s="19">
        <f t="shared" ca="1" si="1977"/>
        <v>1.0524665239683408</v>
      </c>
      <c r="AV527" s="19"/>
      <c r="AX527">
        <f t="shared" ca="1" si="1940"/>
        <v>1998</v>
      </c>
      <c r="AY527" s="19">
        <f t="shared" ca="1" si="1978"/>
        <v>1.0881269348023119</v>
      </c>
      <c r="AZ527" s="19">
        <f t="shared" ca="1" si="1978"/>
        <v>1.0628785998237982</v>
      </c>
      <c r="BA527" s="19">
        <f t="shared" ca="1" si="1978"/>
        <v>1.0958915967122929</v>
      </c>
      <c r="BB527" s="19">
        <f t="shared" ca="1" si="1978"/>
        <v>0.97859682831056727</v>
      </c>
      <c r="BC527" s="19">
        <f t="shared" ca="1" si="1978"/>
        <v>1.11951776803019</v>
      </c>
      <c r="BE527">
        <f t="shared" ca="1" si="1942"/>
        <v>1998</v>
      </c>
      <c r="BF527" s="19">
        <f t="shared" ca="1" si="1979"/>
        <v>1.0201635435681558</v>
      </c>
      <c r="BG527" s="19">
        <f t="shared" ca="1" si="1979"/>
        <v>1.0051036709109367</v>
      </c>
      <c r="BH527" s="19">
        <f t="shared" ca="1" si="1979"/>
        <v>1.0043175806900748</v>
      </c>
      <c r="BI527" s="19">
        <f t="shared" ca="1" si="1979"/>
        <v>1.0119743728980786</v>
      </c>
      <c r="BJ527" s="19">
        <f t="shared" ca="1" si="1979"/>
        <v>1.0035663371636554</v>
      </c>
      <c r="BL527">
        <f t="shared" ca="1" si="1944"/>
        <v>1998</v>
      </c>
      <c r="BM527" s="19">
        <f t="shared" ca="1" si="1980"/>
        <v>1.0435188402919127</v>
      </c>
      <c r="BN527" s="19">
        <f t="shared" ca="1" si="1980"/>
        <v>1.0305064703613738</v>
      </c>
      <c r="BO527" s="19">
        <f t="shared" ca="1" si="1980"/>
        <v>1.0590329238962208</v>
      </c>
      <c r="BP527" s="19">
        <f t="shared" ca="1" si="1980"/>
        <v>1.0101829190779685</v>
      </c>
      <c r="BQ527" s="19">
        <f t="shared" ca="1" si="1980"/>
        <v>1.1168546998701725</v>
      </c>
      <c r="BS527">
        <f t="shared" ca="1" si="1946"/>
        <v>1998</v>
      </c>
      <c r="BT527" s="19">
        <f t="shared" ca="1" si="1981"/>
        <v>1.0241320310829116</v>
      </c>
      <c r="BU527" s="19">
        <f t="shared" ca="1" si="1981"/>
        <v>0.98789768544245127</v>
      </c>
      <c r="BV527" s="19">
        <f t="shared" ca="1" si="1981"/>
        <v>0.99259385719394733</v>
      </c>
      <c r="BW527" s="19">
        <f t="shared" ca="1" si="1981"/>
        <v>0.92969069259912163</v>
      </c>
      <c r="BX527" s="19">
        <f t="shared" ca="1" si="1981"/>
        <v>0.99481525687320804</v>
      </c>
      <c r="BZ527">
        <f t="shared" ca="1" si="1948"/>
        <v>1998</v>
      </c>
      <c r="CA527" s="19">
        <f t="shared" ca="1" si="1982"/>
        <v>1.0750940874397663</v>
      </c>
      <c r="CB527" s="19">
        <f t="shared" ca="1" si="1982"/>
        <v>0.92440069005703607</v>
      </c>
      <c r="CC527" s="19">
        <f t="shared" ca="1" si="1982"/>
        <v>0.93981068163956127</v>
      </c>
      <c r="CD527" s="19">
        <f t="shared" ca="1" si="1982"/>
        <v>0.88213138119057888</v>
      </c>
      <c r="CE527" s="19">
        <f t="shared" ca="1" si="1982"/>
        <v>0.9501525941387593</v>
      </c>
      <c r="CH527">
        <f t="shared" ca="1" si="1950"/>
        <v>1998</v>
      </c>
      <c r="CI527" s="19">
        <f t="shared" ca="1" si="1983"/>
        <v>1.1021535127158699</v>
      </c>
      <c r="CJ527" s="19">
        <f t="shared" ca="1" si="1983"/>
        <v>0.92255074773258705</v>
      </c>
      <c r="CK527" s="19">
        <f t="shared" ca="1" si="1983"/>
        <v>0.91624141072361509</v>
      </c>
      <c r="CL527" s="19">
        <f t="shared" ca="1" si="1983"/>
        <v>0.93051826349758926</v>
      </c>
      <c r="CM527" s="19">
        <f t="shared" ca="1" si="1983"/>
        <v>0.89988700371055652</v>
      </c>
      <c r="CO527">
        <f t="shared" ca="1" si="1952"/>
        <v>1998</v>
      </c>
      <c r="CP527" s="19">
        <f t="shared" ca="1" si="1984"/>
        <v>1.094892548144013</v>
      </c>
      <c r="CQ527" s="19">
        <f t="shared" ca="1" si="1984"/>
        <v>0.97462591633345685</v>
      </c>
      <c r="CR527" s="19">
        <f t="shared" ca="1" si="1984"/>
        <v>0.98536667847052295</v>
      </c>
      <c r="CS527" s="19">
        <f t="shared" ca="1" si="1984"/>
        <v>0.94394046029120693</v>
      </c>
      <c r="CT527" s="19">
        <f t="shared" ca="1" si="1984"/>
        <v>0.99222734067712848</v>
      </c>
      <c r="CV527">
        <f t="shared" ca="1" si="1954"/>
        <v>1998</v>
      </c>
      <c r="CW527" s="19">
        <f t="shared" ca="1" si="1985"/>
        <v>1.0698473821092314</v>
      </c>
      <c r="CX527" s="19">
        <f t="shared" ca="1" si="1985"/>
        <v>0.89000107656556027</v>
      </c>
      <c r="CY527" s="19">
        <f t="shared" ca="1" si="1985"/>
        <v>0.90130724689218056</v>
      </c>
      <c r="CZ527" s="19">
        <f t="shared" ca="1" si="1985"/>
        <v>0.86575222373472827</v>
      </c>
      <c r="DA527" s="19">
        <f t="shared" ca="1" si="1985"/>
        <v>0.90947302241054029</v>
      </c>
      <c r="DC527">
        <f t="shared" ca="1" si="1956"/>
        <v>1998</v>
      </c>
      <c r="DD527" s="19">
        <f t="shared" ca="1" si="1986"/>
        <v>1.08434855091049</v>
      </c>
      <c r="DE527" s="19">
        <f t="shared" ca="1" si="1986"/>
        <v>0.98881721922330079</v>
      </c>
      <c r="DF527" s="19">
        <f t="shared" ca="1" si="1986"/>
        <v>0.98797437987045622</v>
      </c>
      <c r="DG527" s="19">
        <f t="shared" ca="1" si="1986"/>
        <v>0.99279458388117015</v>
      </c>
      <c r="DH527" s="19">
        <f t="shared" ca="1" si="1986"/>
        <v>0.98534667611304783</v>
      </c>
      <c r="DJ527">
        <f t="shared" ca="1" si="1958"/>
        <v>1998</v>
      </c>
      <c r="DK527" s="19">
        <f t="shared" ca="1" si="1987"/>
        <v>1.0759966340591143</v>
      </c>
      <c r="DL527" s="19">
        <f t="shared" ca="1" si="1987"/>
        <v>0.97509819864871383</v>
      </c>
      <c r="DM527" s="19">
        <f t="shared" ca="1" si="1987"/>
        <v>0.97182110133638533</v>
      </c>
      <c r="DN527" s="19">
        <f t="shared" ca="1" si="1987"/>
        <v>0.98129395025926613</v>
      </c>
      <c r="DO527" s="19">
        <f t="shared" ca="1" si="1987"/>
        <v>0.96442975620384475</v>
      </c>
      <c r="DQ527">
        <f t="shared" ca="1" si="1960"/>
        <v>1998</v>
      </c>
      <c r="DR527" s="19">
        <f t="shared" ca="1" si="1988"/>
        <v>0.14440021835054365</v>
      </c>
      <c r="DS527" s="19">
        <f t="shared" ca="1" si="1988"/>
        <v>0.69065758984135961</v>
      </c>
      <c r="DT527" s="19">
        <f t="shared" ca="1" si="1988"/>
        <v>0.68180933108496899</v>
      </c>
      <c r="DU527" s="19">
        <f t="shared" ca="1" si="1988"/>
        <v>0.69885505183316132</v>
      </c>
      <c r="DV527" s="19">
        <f t="shared" ca="1" si="1988"/>
        <v>0.6518105304835099</v>
      </c>
      <c r="DX527">
        <f t="shared" ca="1" si="1962"/>
        <v>1998</v>
      </c>
      <c r="DY527" s="19">
        <f t="shared" ca="1" si="1989"/>
        <v>1.0805371717444576</v>
      </c>
      <c r="DZ527" s="19">
        <f t="shared" ca="1" si="1989"/>
        <v>0.91091291735493851</v>
      </c>
      <c r="EA527" s="19">
        <f t="shared" ca="1" si="1989"/>
        <v>0.88151220825044263</v>
      </c>
      <c r="EB527" s="19">
        <f t="shared" ca="1" si="1989"/>
        <v>0.94295826127618942</v>
      </c>
      <c r="EC527" s="19">
        <f t="shared" ca="1" si="1989"/>
        <v>0.83232724781642253</v>
      </c>
      <c r="EF527">
        <f t="shared" ca="1" si="1964"/>
        <v>1998</v>
      </c>
      <c r="EG527" s="19">
        <f t="shared" ca="1" si="1990"/>
        <v>1.1972160270829175</v>
      </c>
      <c r="EH527" s="19">
        <f t="shared" ca="1" si="1990"/>
        <v>0.9060251437059792</v>
      </c>
      <c r="EI527" s="19">
        <f t="shared" ca="1" si="1990"/>
        <v>0.9210715463773852</v>
      </c>
      <c r="EJ527" s="19">
        <f t="shared" ca="1" si="1990"/>
        <v>0.89146164226241653</v>
      </c>
      <c r="EK527" s="19">
        <f t="shared" ca="1" si="1990"/>
        <v>0.93980794351879926</v>
      </c>
      <c r="EM527">
        <f t="shared" ca="1" si="1966"/>
        <v>1998</v>
      </c>
      <c r="EN527" s="19">
        <f t="shared" ca="1" si="1991"/>
        <v>1.1884441953481264</v>
      </c>
      <c r="EO527" s="19">
        <f t="shared" ca="1" si="1991"/>
        <v>0.94689916355559367</v>
      </c>
      <c r="EP527" s="19">
        <f t="shared" ca="1" si="1991"/>
        <v>0.95568338776474981</v>
      </c>
      <c r="EQ527" s="19">
        <f t="shared" ca="1" si="1991"/>
        <v>0.9380926965479367</v>
      </c>
      <c r="ER527" s="19">
        <f t="shared" ca="1" si="1991"/>
        <v>0.96459239191989932</v>
      </c>
      <c r="EU527">
        <f t="shared" ca="1" si="1968"/>
        <v>1998</v>
      </c>
      <c r="EV527" s="19">
        <f t="shared" ca="1" si="1992"/>
        <v>1.0757488594859996</v>
      </c>
      <c r="EW527" s="19">
        <f t="shared" ca="1" si="1992"/>
        <v>0.98880452582212253</v>
      </c>
      <c r="EX527" s="19">
        <f t="shared" ca="1" si="1992"/>
        <v>0.99542398684480426</v>
      </c>
      <c r="EY527" s="19">
        <f t="shared" ca="1" si="1992"/>
        <v>0.98490475178956527</v>
      </c>
      <c r="EZ527" s="19">
        <f t="shared" ca="1" si="1992"/>
        <v>1.0033955241883254</v>
      </c>
    </row>
    <row r="528" spans="4:156" hidden="1" x14ac:dyDescent="0.2">
      <c r="D528" s="5">
        <f t="shared" si="1929"/>
        <v>14</v>
      </c>
      <c r="E528" t="b">
        <f t="shared" si="1929"/>
        <v>1</v>
      </c>
      <c r="G528">
        <f t="shared" ca="1" si="1970"/>
        <v>1999</v>
      </c>
      <c r="H528" s="19">
        <f t="shared" ca="1" si="1971"/>
        <v>1.0586980794997767</v>
      </c>
      <c r="I528" s="19">
        <f t="shared" ca="1" si="1971"/>
        <v>1.0068261206037807</v>
      </c>
      <c r="J528" s="19">
        <f t="shared" ca="1" si="1971"/>
        <v>1.01357082509357</v>
      </c>
      <c r="K528" s="19">
        <f t="shared" ca="1" si="1971"/>
        <v>0.98672126409141125</v>
      </c>
      <c r="L528" s="19">
        <f t="shared" ca="1" si="1972"/>
        <v>1.0205149442655934</v>
      </c>
      <c r="N528">
        <f t="shared" ca="1" si="1930"/>
        <v>1999</v>
      </c>
      <c r="O528" s="19">
        <f t="shared" ca="1" si="1973"/>
        <v>1.0296956454415638</v>
      </c>
      <c r="P528" s="19">
        <f t="shared" ca="1" si="1973"/>
        <v>1.0080648909704784</v>
      </c>
      <c r="Q528" s="19">
        <f t="shared" ca="1" si="1973"/>
        <v>1.0412336523588859</v>
      </c>
      <c r="R528" s="19">
        <f t="shared" ca="1" si="1973"/>
        <v>0.96665204322767262</v>
      </c>
      <c r="S528" s="19">
        <f t="shared" ca="1" si="1973"/>
        <v>1.0927179595752192</v>
      </c>
      <c r="U528">
        <f t="shared" ca="1" si="1932"/>
        <v>1999</v>
      </c>
      <c r="V528" s="19">
        <f t="shared" ca="1" si="1974"/>
        <v>0.91562692143972002</v>
      </c>
      <c r="W528" s="19">
        <f t="shared" ca="1" si="1974"/>
        <v>0.89099022721411825</v>
      </c>
      <c r="X528" s="19">
        <f t="shared" ca="1" si="1974"/>
        <v>0.9542753596490493</v>
      </c>
      <c r="Y528" s="19">
        <f t="shared" ca="1" si="1974"/>
        <v>0.82750144922636037</v>
      </c>
      <c r="Z528" s="19">
        <f t="shared" ca="1" si="1974"/>
        <v>1.0695755461926348</v>
      </c>
      <c r="AB528">
        <f t="shared" ca="1" si="1934"/>
        <v>1999</v>
      </c>
      <c r="AC528" s="19">
        <f t="shared" ca="1" si="1975"/>
        <v>1.0586980794997767</v>
      </c>
      <c r="AD528" s="19">
        <f t="shared" ca="1" si="1975"/>
        <v>0.94738762812884414</v>
      </c>
      <c r="AE528" s="19">
        <f t="shared" ca="1" si="1975"/>
        <v>0.94455635592773501</v>
      </c>
      <c r="AF528" s="19">
        <f t="shared" ca="1" si="1975"/>
        <v>0.94455635592773501</v>
      </c>
      <c r="AG528" s="19">
        <f t="shared" ca="1" si="1975"/>
        <v>0.94455635592773501</v>
      </c>
      <c r="AI528">
        <f t="shared" ca="1" si="1936"/>
        <v>1999</v>
      </c>
      <c r="AJ528" s="19">
        <f t="shared" ca="1" si="1976"/>
        <v>1.0317000530234619</v>
      </c>
      <c r="AK528" s="19">
        <f t="shared" ca="1" si="1976"/>
        <v>0.97407177245247156</v>
      </c>
      <c r="AL528" s="19">
        <f t="shared" ca="1" si="1976"/>
        <v>0.97116075456565687</v>
      </c>
      <c r="AM528" s="19">
        <f t="shared" ca="1" si="1976"/>
        <v>0.97116075456565687</v>
      </c>
      <c r="AN528" s="19">
        <f t="shared" ca="1" si="1976"/>
        <v>0.97116075456565687</v>
      </c>
      <c r="AP528">
        <f t="shared" ca="1" si="1938"/>
        <v>1999</v>
      </c>
      <c r="AQ528" s="19">
        <f t="shared" ca="1" si="1977"/>
        <v>0.91562692143972002</v>
      </c>
      <c r="AR528" s="19">
        <f t="shared" ca="1" si="1977"/>
        <v>1.0954215510229377</v>
      </c>
      <c r="AS528" s="19">
        <f t="shared" ca="1" si="1977"/>
        <v>1.0921478787753565</v>
      </c>
      <c r="AT528" s="19">
        <f t="shared" ca="1" si="1977"/>
        <v>1.0921478787753565</v>
      </c>
      <c r="AU528" s="19">
        <f t="shared" ca="1" si="1977"/>
        <v>1.0921478787753565</v>
      </c>
      <c r="AV528" s="19"/>
      <c r="AX528">
        <f t="shared" ca="1" si="1940"/>
        <v>1999</v>
      </c>
      <c r="AY528" s="19">
        <f t="shared" ca="1" si="1978"/>
        <v>1.1262521040055562</v>
      </c>
      <c r="AZ528" s="19">
        <f t="shared" ca="1" si="1978"/>
        <v>1.0992032553558442</v>
      </c>
      <c r="BA528" s="19">
        <f t="shared" ca="1" si="1978"/>
        <v>1.1394841338148975</v>
      </c>
      <c r="BB528" s="19">
        <f t="shared" ca="1" si="1978"/>
        <v>0.98727571552695392</v>
      </c>
      <c r="BC528" s="19">
        <f t="shared" ca="1" si="1978"/>
        <v>1.1701428086688415</v>
      </c>
      <c r="BE528">
        <f t="shared" ca="1" si="1942"/>
        <v>1999</v>
      </c>
      <c r="BF528" s="19">
        <f t="shared" ca="1" si="1979"/>
        <v>1.0338822039265356</v>
      </c>
      <c r="BG528" s="19">
        <f t="shared" ca="1" si="1979"/>
        <v>0.98189357342046835</v>
      </c>
      <c r="BH528" s="19">
        <f t="shared" ca="1" si="1979"/>
        <v>0.98213761245815701</v>
      </c>
      <c r="BI528" s="19">
        <f t="shared" ca="1" si="1979"/>
        <v>0.97517382587477008</v>
      </c>
      <c r="BJ528" s="19">
        <f t="shared" ca="1" si="1979"/>
        <v>0.98282086197675655</v>
      </c>
      <c r="BL528">
        <f t="shared" ca="1" si="1944"/>
        <v>1999</v>
      </c>
      <c r="BM528" s="19">
        <f t="shared" ca="1" si="1980"/>
        <v>1.0550166310877225</v>
      </c>
      <c r="BN528" s="19">
        <f t="shared" ca="1" si="1980"/>
        <v>1.0500701969817614</v>
      </c>
      <c r="BO528" s="19">
        <f t="shared" ca="1" si="1980"/>
        <v>1.1048042114376526</v>
      </c>
      <c r="BP528" s="19">
        <f t="shared" ca="1" si="1980"/>
        <v>0.9997250512169773</v>
      </c>
      <c r="BQ528" s="19">
        <f t="shared" ca="1" si="1980"/>
        <v>1.2291821656347151</v>
      </c>
      <c r="BS528">
        <f t="shared" ca="1" si="1946"/>
        <v>1999</v>
      </c>
      <c r="BT528" s="19">
        <f t="shared" ca="1" si="1981"/>
        <v>1.0533851381858799</v>
      </c>
      <c r="BU528" s="19">
        <f t="shared" ca="1" si="1981"/>
        <v>0.97564722187948427</v>
      </c>
      <c r="BV528" s="19">
        <f t="shared" ca="1" si="1981"/>
        <v>0.98179782338802035</v>
      </c>
      <c r="BW528" s="19">
        <f t="shared" ca="1" si="1981"/>
        <v>0.89079808886949607</v>
      </c>
      <c r="BX528" s="19">
        <f t="shared" ca="1" si="1981"/>
        <v>0.98501144200918678</v>
      </c>
      <c r="BZ528">
        <f t="shared" ca="1" si="1948"/>
        <v>1999</v>
      </c>
      <c r="CA528" s="19">
        <f t="shared" ca="1" si="1982"/>
        <v>1.093536398063147</v>
      </c>
      <c r="CB528" s="19">
        <f t="shared" ca="1" si="1982"/>
        <v>0.95889739395998519</v>
      </c>
      <c r="CC528" s="19">
        <f t="shared" ca="1" si="1982"/>
        <v>0.97621295837996813</v>
      </c>
      <c r="CD528" s="19">
        <f t="shared" ca="1" si="1982"/>
        <v>0.90338080033312163</v>
      </c>
      <c r="CE528" s="19">
        <f t="shared" ca="1" si="1982"/>
        <v>0.9892717819056539</v>
      </c>
      <c r="CH528">
        <f t="shared" ca="1" si="1950"/>
        <v>1999</v>
      </c>
      <c r="CI528" s="19">
        <f t="shared" ca="1" si="1983"/>
        <v>1.1586313435244746</v>
      </c>
      <c r="CJ528" s="19">
        <f t="shared" ca="1" si="1983"/>
        <v>0.94706124505510403</v>
      </c>
      <c r="CK528" s="19">
        <f t="shared" ca="1" si="1983"/>
        <v>0.95388479411388971</v>
      </c>
      <c r="CL528" s="19">
        <f t="shared" ca="1" si="1983"/>
        <v>0.93611416391689395</v>
      </c>
      <c r="CM528" s="19">
        <f t="shared" ca="1" si="1983"/>
        <v>0.97424138976710062</v>
      </c>
      <c r="CO528">
        <f t="shared" ca="1" si="1952"/>
        <v>1999</v>
      </c>
      <c r="CP528" s="19">
        <f t="shared" ca="1" si="1984"/>
        <v>1.11003349148758</v>
      </c>
      <c r="CQ528" s="19">
        <f t="shared" ca="1" si="1984"/>
        <v>1.0128961732140309</v>
      </c>
      <c r="CR528" s="19">
        <f t="shared" ca="1" si="1984"/>
        <v>1.0246890241130757</v>
      </c>
      <c r="CS528" s="19">
        <f t="shared" ca="1" si="1984"/>
        <v>0.97067148608779297</v>
      </c>
      <c r="CT528" s="19">
        <f t="shared" ca="1" si="1984"/>
        <v>1.0336349549248089</v>
      </c>
      <c r="CV528">
        <f t="shared" ca="1" si="1954"/>
        <v>1999</v>
      </c>
      <c r="CW528" s="19">
        <f t="shared" ca="1" si="1985"/>
        <v>1.0621963266869618</v>
      </c>
      <c r="CX528" s="19">
        <f t="shared" ca="1" si="1985"/>
        <v>0.87504328382907537</v>
      </c>
      <c r="CY528" s="19">
        <f t="shared" ca="1" si="1985"/>
        <v>0.86369815958053153</v>
      </c>
      <c r="CZ528" s="19">
        <f t="shared" ca="1" si="1985"/>
        <v>0.89686252510055131</v>
      </c>
      <c r="DA528" s="19">
        <f t="shared" ca="1" si="1985"/>
        <v>0.85608143654125657</v>
      </c>
      <c r="DC528">
        <f t="shared" ca="1" si="1956"/>
        <v>1999</v>
      </c>
      <c r="DD528" s="19">
        <f t="shared" ca="1" si="1986"/>
        <v>1.0953022142429685</v>
      </c>
      <c r="DE528" s="19">
        <f t="shared" ca="1" si="1986"/>
        <v>1.0457539719659226</v>
      </c>
      <c r="DF528" s="19">
        <f t="shared" ca="1" si="1986"/>
        <v>1.0457054381492608</v>
      </c>
      <c r="DG528" s="19">
        <f t="shared" ca="1" si="1986"/>
        <v>1.0399381195911803</v>
      </c>
      <c r="DH528" s="19">
        <f t="shared" ca="1" si="1986"/>
        <v>1.0488494554173164</v>
      </c>
      <c r="DJ528">
        <f t="shared" ca="1" si="1958"/>
        <v>1999</v>
      </c>
      <c r="DK528" s="19">
        <f t="shared" ca="1" si="1987"/>
        <v>1.0572841064478806</v>
      </c>
      <c r="DL528" s="19">
        <f t="shared" ca="1" si="1987"/>
        <v>1.0039470393806353</v>
      </c>
      <c r="DM528" s="19">
        <f t="shared" ca="1" si="1987"/>
        <v>1.0247920020802632</v>
      </c>
      <c r="DN528" s="19">
        <f t="shared" ca="1" si="1987"/>
        <v>0.97737187604026932</v>
      </c>
      <c r="DO528" s="19">
        <f t="shared" ca="1" si="1987"/>
        <v>1.0617923301382344</v>
      </c>
      <c r="DQ528">
        <f t="shared" ca="1" si="1960"/>
        <v>1999</v>
      </c>
      <c r="DR528" s="19">
        <f t="shared" ca="1" si="1988"/>
        <v>0.17578356002365467</v>
      </c>
      <c r="DS528" s="19">
        <f t="shared" ca="1" si="1988"/>
        <v>0.56413854377729733</v>
      </c>
      <c r="DT528" s="19">
        <f t="shared" ca="1" si="1988"/>
        <v>0.5738172148486177</v>
      </c>
      <c r="DU528" s="19">
        <f t="shared" ca="1" si="1988"/>
        <v>0.5542877602625671</v>
      </c>
      <c r="DV528" s="19">
        <f t="shared" ca="1" si="1988"/>
        <v>0.60818714397257878</v>
      </c>
      <c r="DX528">
        <f t="shared" ca="1" si="1962"/>
        <v>1999</v>
      </c>
      <c r="DY528" s="19">
        <f t="shared" ca="1" si="1989"/>
        <v>1.1011345437706215</v>
      </c>
      <c r="DZ528" s="19">
        <f t="shared" ca="1" si="1989"/>
        <v>0.90786900174636764</v>
      </c>
      <c r="EA528" s="19">
        <f t="shared" ca="1" si="1989"/>
        <v>0.89044111022819994</v>
      </c>
      <c r="EB528" s="19">
        <f t="shared" ca="1" si="1989"/>
        <v>0.92002150174583042</v>
      </c>
      <c r="EC528" s="19">
        <f t="shared" ca="1" si="1989"/>
        <v>0.86676326088272848</v>
      </c>
      <c r="EF528">
        <f t="shared" ca="1" si="1964"/>
        <v>1999</v>
      </c>
      <c r="EG528" s="19">
        <f t="shared" ca="1" si="1990"/>
        <v>1.2974783764164917</v>
      </c>
      <c r="EH528" s="19">
        <f t="shared" ca="1" si="1990"/>
        <v>0.84073980334778553</v>
      </c>
      <c r="EI528" s="19">
        <f t="shared" ca="1" si="1990"/>
        <v>0.83044283365661364</v>
      </c>
      <c r="EJ528" s="19">
        <f t="shared" ca="1" si="1990"/>
        <v>0.8477101383896779</v>
      </c>
      <c r="EK528" s="19">
        <f t="shared" ca="1" si="1990"/>
        <v>0.81951652069780379</v>
      </c>
      <c r="EM528">
        <f t="shared" ca="1" si="1966"/>
        <v>1999</v>
      </c>
      <c r="EN528" s="19">
        <f t="shared" ca="1" si="1991"/>
        <v>1.22698901994752</v>
      </c>
      <c r="EO528" s="19">
        <f t="shared" ca="1" si="1991"/>
        <v>0.92410121871632656</v>
      </c>
      <c r="EP528" s="19">
        <f t="shared" ca="1" si="1991"/>
        <v>0.9412642727648316</v>
      </c>
      <c r="EQ528" s="19">
        <f t="shared" ca="1" si="1991"/>
        <v>0.89643812405294665</v>
      </c>
      <c r="ER528" s="19">
        <f t="shared" ca="1" si="1991"/>
        <v>0.96396698184040419</v>
      </c>
      <c r="EU528">
        <f t="shared" ca="1" si="1968"/>
        <v>1999</v>
      </c>
      <c r="EV528" s="19">
        <f t="shared" ca="1" si="1992"/>
        <v>1.1039105248371173</v>
      </c>
      <c r="EW528" s="19">
        <f t="shared" ca="1" si="1992"/>
        <v>0.95181495635419222</v>
      </c>
      <c r="EX528" s="19">
        <f t="shared" ca="1" si="1992"/>
        <v>0.95135971217257731</v>
      </c>
      <c r="EY528" s="19">
        <f t="shared" ca="1" si="1992"/>
        <v>0.94693121973380223</v>
      </c>
      <c r="EZ528" s="19">
        <f t="shared" ca="1" si="1992"/>
        <v>0.95471564943092513</v>
      </c>
    </row>
    <row r="529" spans="4:156" hidden="1" x14ac:dyDescent="0.2">
      <c r="D529" s="5">
        <f t="shared" si="1929"/>
        <v>15</v>
      </c>
      <c r="E529" t="b">
        <f t="shared" si="1929"/>
        <v>1</v>
      </c>
      <c r="G529">
        <f t="shared" ca="1" si="1970"/>
        <v>2000</v>
      </c>
      <c r="H529" s="19">
        <f t="shared" ca="1" si="1971"/>
        <v>1.0710696739615899</v>
      </c>
      <c r="I529" s="19">
        <f t="shared" ca="1" si="1971"/>
        <v>0.99029849504150547</v>
      </c>
      <c r="J529" s="19">
        <f t="shared" ca="1" si="1971"/>
        <v>0.96876726364218935</v>
      </c>
      <c r="K529" s="19">
        <f t="shared" ca="1" si="1971"/>
        <v>1.0360997142312749</v>
      </c>
      <c r="L529" s="19">
        <f t="shared" ca="1" si="1972"/>
        <v>0.95135302878757178</v>
      </c>
      <c r="N529">
        <f t="shared" ca="1" si="1930"/>
        <v>2000</v>
      </c>
      <c r="O529" s="19">
        <f t="shared" ca="1" si="1973"/>
        <v>1.0052130826006918</v>
      </c>
      <c r="P529" s="19">
        <f t="shared" ca="1" si="1973"/>
        <v>0.93346984642831243</v>
      </c>
      <c r="Q529" s="19">
        <f t="shared" ca="1" si="1973"/>
        <v>0.93489910687212607</v>
      </c>
      <c r="R529" s="19">
        <f t="shared" ca="1" si="1973"/>
        <v>0.93139983423577577</v>
      </c>
      <c r="S529" s="19">
        <f t="shared" ca="1" si="1973"/>
        <v>0.93731468397675277</v>
      </c>
      <c r="U529">
        <f t="shared" ca="1" si="1932"/>
        <v>2000</v>
      </c>
      <c r="V529" s="19">
        <f t="shared" ca="1" si="1974"/>
        <v>0.86547320626211977</v>
      </c>
      <c r="W529" s="19">
        <f t="shared" ca="1" si="1974"/>
        <v>0.91625880844461505</v>
      </c>
      <c r="X529" s="19">
        <f t="shared" ca="1" si="1974"/>
        <v>0.91471798986558628</v>
      </c>
      <c r="Y529" s="19">
        <f t="shared" ca="1" si="1974"/>
        <v>0.91717778925813498</v>
      </c>
      <c r="Z529" s="19">
        <f t="shared" ca="1" si="1974"/>
        <v>0.9124808156088724</v>
      </c>
      <c r="AB529">
        <f t="shared" ca="1" si="1934"/>
        <v>2000</v>
      </c>
      <c r="AC529" s="19">
        <f t="shared" ca="1" si="1975"/>
        <v>1.0710696739615899</v>
      </c>
      <c r="AD529" s="19">
        <f t="shared" ca="1" si="1975"/>
        <v>0.93392304058420572</v>
      </c>
      <c r="AE529" s="19">
        <f t="shared" ca="1" si="1975"/>
        <v>0.93364607766484253</v>
      </c>
      <c r="AF529" s="19">
        <f t="shared" ca="1" si="1975"/>
        <v>0.93364607766484253</v>
      </c>
      <c r="AG529" s="19">
        <f t="shared" ca="1" si="1975"/>
        <v>0.93364607766484253</v>
      </c>
      <c r="AI529">
        <f t="shared" ca="1" si="1936"/>
        <v>2000</v>
      </c>
      <c r="AJ529" s="19">
        <f t="shared" ca="1" si="1976"/>
        <v>1.0280940638383385</v>
      </c>
      <c r="AK529" s="19">
        <f t="shared" ca="1" si="1976"/>
        <v>0.99510906085281903</v>
      </c>
      <c r="AL529" s="19">
        <f t="shared" ca="1" si="1976"/>
        <v>0.99481395269229433</v>
      </c>
      <c r="AM529" s="19">
        <f t="shared" ca="1" si="1976"/>
        <v>0.99481395269229433</v>
      </c>
      <c r="AN529" s="19">
        <f t="shared" ca="1" si="1976"/>
        <v>0.99481395269229433</v>
      </c>
      <c r="AP529">
        <f t="shared" ca="1" si="1938"/>
        <v>2000</v>
      </c>
      <c r="AQ529" s="19">
        <f t="shared" ca="1" si="1977"/>
        <v>0.86547320626211977</v>
      </c>
      <c r="AR529" s="19">
        <f t="shared" ca="1" si="1977"/>
        <v>1.1557800280194797</v>
      </c>
      <c r="AS529" s="19">
        <f t="shared" ca="1" si="1977"/>
        <v>1.1554372715001613</v>
      </c>
      <c r="AT529" s="19">
        <f t="shared" ca="1" si="1977"/>
        <v>1.1554372715001613</v>
      </c>
      <c r="AU529" s="19">
        <f t="shared" ca="1" si="1977"/>
        <v>1.1554372715001613</v>
      </c>
      <c r="AV529" s="19"/>
      <c r="AX529">
        <f t="shared" ca="1" si="1940"/>
        <v>2000</v>
      </c>
      <c r="AY529" s="19">
        <f t="shared" ca="1" si="1978"/>
        <v>1.1187071106559792</v>
      </c>
      <c r="AZ529" s="19">
        <f t="shared" ca="1" si="1978"/>
        <v>1.0157756626830936</v>
      </c>
      <c r="BA529" s="19">
        <f t="shared" ca="1" si="1978"/>
        <v>1.0241457046747195</v>
      </c>
      <c r="BB529" s="19">
        <f t="shared" ca="1" si="1978"/>
        <v>0.99312190846034509</v>
      </c>
      <c r="BC529" s="19">
        <f t="shared" ca="1" si="1978"/>
        <v>1.0303946920275224</v>
      </c>
      <c r="BE529">
        <f t="shared" ca="1" si="1942"/>
        <v>2000</v>
      </c>
      <c r="BF529" s="19">
        <f t="shared" ca="1" si="1979"/>
        <v>1.0051503185187942</v>
      </c>
      <c r="BG529" s="19">
        <f t="shared" ca="1" si="1979"/>
        <v>0.98693627111269366</v>
      </c>
      <c r="BH529" s="19">
        <f t="shared" ca="1" si="1979"/>
        <v>0.97520252905777105</v>
      </c>
      <c r="BI529" s="19">
        <f t="shared" ca="1" si="1979"/>
        <v>1.0444821115986507</v>
      </c>
      <c r="BJ529" s="19">
        <f t="shared" ca="1" si="1979"/>
        <v>0.9684051867134843</v>
      </c>
      <c r="BL529">
        <f t="shared" ca="1" si="1944"/>
        <v>2000</v>
      </c>
      <c r="BM529" s="19">
        <f t="shared" ca="1" si="1980"/>
        <v>1.0698009233977062</v>
      </c>
      <c r="BN529" s="19">
        <f t="shared" ca="1" si="1980"/>
        <v>1.0344854827114602</v>
      </c>
      <c r="BO529" s="19">
        <f t="shared" ca="1" si="1980"/>
        <v>1.0315112005481688</v>
      </c>
      <c r="BP529" s="19">
        <f t="shared" ca="1" si="1980"/>
        <v>1.0363346915499243</v>
      </c>
      <c r="BQ529" s="19">
        <f t="shared" ca="1" si="1980"/>
        <v>1.0258018292358511</v>
      </c>
      <c r="BS529">
        <f t="shared" ca="1" si="1946"/>
        <v>2000</v>
      </c>
      <c r="BT529" s="19">
        <f t="shared" ca="1" si="1981"/>
        <v>1.048965091133766</v>
      </c>
      <c r="BU529" s="19">
        <f t="shared" ca="1" si="1981"/>
        <v>1.0096435552449987</v>
      </c>
      <c r="BV529" s="19">
        <f t="shared" ca="1" si="1981"/>
        <v>1.00594436221689</v>
      </c>
      <c r="BW529" s="19">
        <f t="shared" ca="1" si="1981"/>
        <v>1.0570561099861995</v>
      </c>
      <c r="BX529" s="19">
        <f t="shared" ca="1" si="1981"/>
        <v>1.0041393716280613</v>
      </c>
      <c r="BZ529">
        <f t="shared" ca="1" si="1948"/>
        <v>2000</v>
      </c>
      <c r="CA529" s="19">
        <f t="shared" ca="1" si="1982"/>
        <v>1.0897142790146903</v>
      </c>
      <c r="CB529" s="19">
        <f t="shared" ca="1" si="1982"/>
        <v>0.99601850374502043</v>
      </c>
      <c r="CC529" s="19">
        <f t="shared" ca="1" si="1982"/>
        <v>1.0187145962980408</v>
      </c>
      <c r="CD529" s="19">
        <f t="shared" ca="1" si="1982"/>
        <v>0.92942260932712772</v>
      </c>
      <c r="CE529" s="19">
        <f t="shared" ca="1" si="1982"/>
        <v>1.0347246711246161</v>
      </c>
      <c r="CH529">
        <f t="shared" ca="1" si="1950"/>
        <v>2000</v>
      </c>
      <c r="CI529" s="19">
        <f t="shared" ca="1" si="1983"/>
        <v>1.1690415254432684</v>
      </c>
      <c r="CJ529" s="19">
        <f t="shared" ca="1" si="1983"/>
        <v>0.9667253527171108</v>
      </c>
      <c r="CK529" s="19">
        <f t="shared" ca="1" si="1983"/>
        <v>0.97726342624567208</v>
      </c>
      <c r="CL529" s="19">
        <f t="shared" ca="1" si="1983"/>
        <v>0.95745331318652016</v>
      </c>
      <c r="CM529" s="19">
        <f t="shared" ca="1" si="1983"/>
        <v>0.9999562883962626</v>
      </c>
      <c r="CO529">
        <f t="shared" ca="1" si="1952"/>
        <v>2000</v>
      </c>
      <c r="CP529" s="19">
        <f t="shared" ca="1" si="1984"/>
        <v>1.1100916364312958</v>
      </c>
      <c r="CQ529" s="19">
        <f t="shared" ca="1" si="1984"/>
        <v>0.97816622904530637</v>
      </c>
      <c r="CR529" s="19">
        <f t="shared" ca="1" si="1984"/>
        <v>0.97323325073938871</v>
      </c>
      <c r="CS529" s="19">
        <f t="shared" ca="1" si="1984"/>
        <v>0.9929790636529684</v>
      </c>
      <c r="CT529" s="19">
        <f t="shared" ca="1" si="1984"/>
        <v>0.96996311510189204</v>
      </c>
      <c r="CV529">
        <f t="shared" ca="1" si="1954"/>
        <v>2000</v>
      </c>
      <c r="CW529" s="19">
        <f t="shared" ca="1" si="1985"/>
        <v>1.0131348158303259</v>
      </c>
      <c r="CX529" s="19">
        <f t="shared" ca="1" si="1985"/>
        <v>0.92172524428271541</v>
      </c>
      <c r="CY529" s="19">
        <f t="shared" ca="1" si="1985"/>
        <v>0.90439368768869732</v>
      </c>
      <c r="CZ529" s="19">
        <f t="shared" ca="1" si="1985"/>
        <v>0.96226213275638506</v>
      </c>
      <c r="DA529" s="19">
        <f t="shared" ca="1" si="1985"/>
        <v>0.8911032805941308</v>
      </c>
      <c r="DC529">
        <f t="shared" ca="1" si="1956"/>
        <v>2000</v>
      </c>
      <c r="DD529" s="19">
        <f t="shared" ca="1" si="1986"/>
        <v>1.1339018551765412</v>
      </c>
      <c r="DE529" s="19">
        <f t="shared" ca="1" si="1986"/>
        <v>0.97813309179280039</v>
      </c>
      <c r="DF529" s="19">
        <f t="shared" ca="1" si="1986"/>
        <v>0.92739806677662673</v>
      </c>
      <c r="DG529" s="19">
        <f t="shared" ca="1" si="1986"/>
        <v>1.0412033051904668</v>
      </c>
      <c r="DH529" s="19">
        <f t="shared" ca="1" si="1986"/>
        <v>0.86535786019448024</v>
      </c>
      <c r="DJ529">
        <f t="shared" ca="1" si="1958"/>
        <v>2000</v>
      </c>
      <c r="DK529" s="19">
        <f t="shared" ca="1" si="1987"/>
        <v>1.116167034816451</v>
      </c>
      <c r="DL529" s="19">
        <f t="shared" ca="1" si="1987"/>
        <v>0.9375163763938642</v>
      </c>
      <c r="DM529" s="19">
        <f t="shared" ca="1" si="1987"/>
        <v>0.90948969935871105</v>
      </c>
      <c r="DN529" s="19">
        <f t="shared" ca="1" si="1987"/>
        <v>0.96528155660186388</v>
      </c>
      <c r="DO529" s="19">
        <f t="shared" ca="1" si="1987"/>
        <v>0.86595719125826665</v>
      </c>
      <c r="DQ529">
        <f t="shared" ca="1" si="1960"/>
        <v>2000</v>
      </c>
      <c r="DR529" s="19">
        <f t="shared" ca="1" si="1988"/>
        <v>0.21856661966064694</v>
      </c>
      <c r="DS529" s="19">
        <f t="shared" ca="1" si="1988"/>
        <v>0.48842880318736548</v>
      </c>
      <c r="DT529" s="19">
        <f t="shared" ca="1" si="1988"/>
        <v>0.49750022531940313</v>
      </c>
      <c r="DU529" s="19">
        <f t="shared" ca="1" si="1988"/>
        <v>0.48186236447205011</v>
      </c>
      <c r="DV529" s="19">
        <f t="shared" ca="1" si="1988"/>
        <v>0.52502133025378217</v>
      </c>
      <c r="DX529">
        <f t="shared" ca="1" si="1962"/>
        <v>2000</v>
      </c>
      <c r="DY529" s="19">
        <f t="shared" ca="1" si="1989"/>
        <v>1.1535396607945667</v>
      </c>
      <c r="DZ529" s="19">
        <f t="shared" ca="1" si="1989"/>
        <v>0.83731996376591955</v>
      </c>
      <c r="EA529" s="19">
        <f t="shared" ca="1" si="1989"/>
        <v>0.78970049973444634</v>
      </c>
      <c r="EB529" s="19">
        <f t="shared" ca="1" si="1989"/>
        <v>0.88423641991676805</v>
      </c>
      <c r="EC529" s="19">
        <f t="shared" ca="1" si="1989"/>
        <v>0.71402850349063796</v>
      </c>
      <c r="EF529">
        <f t="shared" ca="1" si="1964"/>
        <v>2000</v>
      </c>
      <c r="EG529" s="19">
        <f t="shared" ca="1" si="1990"/>
        <v>1.1950772016287516</v>
      </c>
      <c r="EH529" s="19">
        <f t="shared" ca="1" si="1990"/>
        <v>0.89768639336668987</v>
      </c>
      <c r="EI529" s="19">
        <f t="shared" ca="1" si="1990"/>
        <v>0.85379684770449582</v>
      </c>
      <c r="EJ529" s="19">
        <f t="shared" ca="1" si="1990"/>
        <v>0.9472855020929194</v>
      </c>
      <c r="EK529" s="19">
        <f t="shared" ca="1" si="1990"/>
        <v>0.79463959579187027</v>
      </c>
      <c r="EM529">
        <f t="shared" ca="1" si="1966"/>
        <v>2000</v>
      </c>
      <c r="EN529" s="19">
        <f t="shared" ca="1" si="1991"/>
        <v>1.246630830764528</v>
      </c>
      <c r="EO529" s="19">
        <f t="shared" ca="1" si="1991"/>
        <v>0.86769297662656264</v>
      </c>
      <c r="EP529" s="19">
        <f t="shared" ca="1" si="1991"/>
        <v>0.82845110062801253</v>
      </c>
      <c r="EQ529" s="19">
        <f t="shared" ca="1" si="1991"/>
        <v>0.91884587068329848</v>
      </c>
      <c r="ER529" s="19">
        <f t="shared" ca="1" si="1991"/>
        <v>0.78266964883056356</v>
      </c>
      <c r="EU529">
        <f t="shared" ca="1" si="1968"/>
        <v>2000</v>
      </c>
      <c r="EV529" s="19">
        <f t="shared" ca="1" si="1992"/>
        <v>1.1609027787068378</v>
      </c>
      <c r="EW529" s="19">
        <f t="shared" ca="1" si="1992"/>
        <v>0.88470217268136786</v>
      </c>
      <c r="EX529" s="19">
        <f t="shared" ca="1" si="1992"/>
        <v>0.8275030309584267</v>
      </c>
      <c r="EY529" s="19">
        <f t="shared" ca="1" si="1992"/>
        <v>0.94290380206045332</v>
      </c>
      <c r="EZ529" s="19">
        <f t="shared" ca="1" si="1992"/>
        <v>0.74005165721497468</v>
      </c>
    </row>
    <row r="530" spans="4:156" hidden="1" x14ac:dyDescent="0.2">
      <c r="D530" s="5">
        <f t="shared" si="1929"/>
        <v>16</v>
      </c>
      <c r="E530" t="b">
        <f t="shared" si="1929"/>
        <v>1</v>
      </c>
      <c r="G530">
        <f t="shared" ca="1" si="1970"/>
        <v>2001</v>
      </c>
      <c r="H530" s="19">
        <f t="shared" ca="1" si="1971"/>
        <v>1.06965163019205</v>
      </c>
      <c r="I530" s="19">
        <f t="shared" ca="1" si="1971"/>
        <v>1.0701827917628182</v>
      </c>
      <c r="J530" s="19">
        <f t="shared" ca="1" si="1971"/>
        <v>1.0607361441381751</v>
      </c>
      <c r="K530" s="19">
        <f t="shared" ca="1" si="1971"/>
        <v>1.1131683552100791</v>
      </c>
      <c r="L530" s="19">
        <f t="shared" ca="1" si="1972"/>
        <v>1.0471755677806438</v>
      </c>
      <c r="N530">
        <f t="shared" ca="1" si="1930"/>
        <v>2001</v>
      </c>
      <c r="O530" s="19">
        <f t="shared" ca="1" si="1973"/>
        <v>0.9086592226829312</v>
      </c>
      <c r="P530" s="19">
        <f t="shared" ca="1" si="1973"/>
        <v>0.98399537451588737</v>
      </c>
      <c r="Q530" s="19">
        <f t="shared" ca="1" si="1973"/>
        <v>1.0088838071826234</v>
      </c>
      <c r="R530" s="19">
        <f t="shared" ca="1" si="1973"/>
        <v>0.97688492249511816</v>
      </c>
      <c r="S530" s="19">
        <f t="shared" ca="1" si="1973"/>
        <v>1.030972904334351</v>
      </c>
      <c r="U530">
        <f t="shared" ca="1" si="1932"/>
        <v>2001</v>
      </c>
      <c r="V530" s="19">
        <f t="shared" ca="1" si="1974"/>
        <v>0.7349240883507544</v>
      </c>
      <c r="W530" s="19">
        <f t="shared" ca="1" si="1974"/>
        <v>0.98776887407213243</v>
      </c>
      <c r="X530" s="19">
        <f t="shared" ca="1" si="1974"/>
        <v>0.98950678042033557</v>
      </c>
      <c r="Y530" s="19">
        <f t="shared" ca="1" si="1974"/>
        <v>1.0066236231338148</v>
      </c>
      <c r="Z530" s="19">
        <f t="shared" ca="1" si="1974"/>
        <v>0.97393910445829379</v>
      </c>
      <c r="AB530">
        <f t="shared" ca="1" si="1934"/>
        <v>2001</v>
      </c>
      <c r="AC530" s="19">
        <f t="shared" ca="1" si="1975"/>
        <v>1.06965163019205</v>
      </c>
      <c r="AD530" s="19">
        <f t="shared" ca="1" si="1975"/>
        <v>0.92479989996170098</v>
      </c>
      <c r="AE530" s="19">
        <f t="shared" ca="1" si="1975"/>
        <v>0.93488381803377951</v>
      </c>
      <c r="AF530" s="19">
        <f t="shared" ca="1" si="1975"/>
        <v>0.93488381803377951</v>
      </c>
      <c r="AG530" s="19">
        <f t="shared" ca="1" si="1975"/>
        <v>0.93488381803377951</v>
      </c>
      <c r="AI530">
        <f t="shared" ca="1" si="1936"/>
        <v>2001</v>
      </c>
      <c r="AJ530" s="19">
        <f t="shared" ca="1" si="1976"/>
        <v>0.99983240013284636</v>
      </c>
      <c r="AK530" s="19">
        <f t="shared" ca="1" si="1976"/>
        <v>1.0886520445747523</v>
      </c>
      <c r="AL530" s="19">
        <f t="shared" ca="1" si="1976"/>
        <v>1.1005225887075396</v>
      </c>
      <c r="AM530" s="19">
        <f t="shared" ca="1" si="1976"/>
        <v>1.1005225887075396</v>
      </c>
      <c r="AN530" s="19">
        <f t="shared" ca="1" si="1976"/>
        <v>1.1005225887075396</v>
      </c>
      <c r="AP530">
        <f t="shared" ca="1" si="1938"/>
        <v>2001</v>
      </c>
      <c r="AQ530" s="19">
        <f t="shared" ca="1" si="1977"/>
        <v>0.7349240883507544</v>
      </c>
      <c r="AR530" s="19">
        <f t="shared" ca="1" si="1977"/>
        <v>1.3460080248769313</v>
      </c>
      <c r="AS530" s="19">
        <f t="shared" ca="1" si="1977"/>
        <v>1.3606847507803197</v>
      </c>
      <c r="AT530" s="19">
        <f t="shared" ca="1" si="1977"/>
        <v>1.3606847507803197</v>
      </c>
      <c r="AU530" s="19">
        <f t="shared" ca="1" si="1977"/>
        <v>1.3606847507803197</v>
      </c>
      <c r="AV530" s="19"/>
      <c r="AX530">
        <f t="shared" ca="1" si="1940"/>
        <v>2001</v>
      </c>
      <c r="AY530" s="19">
        <f t="shared" ca="1" si="1978"/>
        <v>1.0529444307120075</v>
      </c>
      <c r="AZ530" s="19">
        <f t="shared" ca="1" si="1978"/>
        <v>0.92999622773331736</v>
      </c>
      <c r="BA530" s="19">
        <f t="shared" ca="1" si="1978"/>
        <v>0.91376311933195686</v>
      </c>
      <c r="BB530" s="19">
        <f t="shared" ca="1" si="1978"/>
        <v>0.99304817688411529</v>
      </c>
      <c r="BC530" s="19">
        <f t="shared" ca="1" si="1978"/>
        <v>0.89779307754577031</v>
      </c>
      <c r="BE530">
        <f t="shared" ca="1" si="1942"/>
        <v>2001</v>
      </c>
      <c r="BF530" s="19">
        <f t="shared" ca="1" si="1979"/>
        <v>0.95446671385463611</v>
      </c>
      <c r="BG530" s="19">
        <f t="shared" ca="1" si="1979"/>
        <v>1.0029624711000882</v>
      </c>
      <c r="BH530" s="19">
        <f t="shared" ca="1" si="1979"/>
        <v>0.99202506963457704</v>
      </c>
      <c r="BI530" s="19">
        <f t="shared" ca="1" si="1979"/>
        <v>1.0790907697674916</v>
      </c>
      <c r="BJ530" s="19">
        <f t="shared" ca="1" si="1979"/>
        <v>0.98348264849774025</v>
      </c>
      <c r="BL530">
        <f t="shared" ca="1" si="1944"/>
        <v>2001</v>
      </c>
      <c r="BM530" s="19">
        <f t="shared" ca="1" si="1980"/>
        <v>1.0467656257757034</v>
      </c>
      <c r="BN530" s="19">
        <f t="shared" ca="1" si="1980"/>
        <v>1.0309433183120773</v>
      </c>
      <c r="BO530" s="19">
        <f t="shared" ca="1" si="1980"/>
        <v>1.04330484589751</v>
      </c>
      <c r="BP530" s="19">
        <f t="shared" ca="1" si="1980"/>
        <v>1.0420389342609251</v>
      </c>
      <c r="BQ530" s="19">
        <f t="shared" ca="1" si="1980"/>
        <v>1.0448032543280881</v>
      </c>
      <c r="BS530">
        <f t="shared" ca="1" si="1946"/>
        <v>2001</v>
      </c>
      <c r="BT530" s="19">
        <f t="shared" ca="1" si="1981"/>
        <v>1.0599914450702219</v>
      </c>
      <c r="BU530" s="19">
        <f t="shared" ca="1" si="1981"/>
        <v>0.97395579938611287</v>
      </c>
      <c r="BV530" s="19">
        <f t="shared" ca="1" si="1981"/>
        <v>0.96576247756149491</v>
      </c>
      <c r="BW530" s="19">
        <f t="shared" ca="1" si="1981"/>
        <v>1.1027025905487056</v>
      </c>
      <c r="BX530" s="19">
        <f t="shared" ca="1" si="1981"/>
        <v>0.96092649315550938</v>
      </c>
      <c r="BZ530">
        <f t="shared" ca="1" si="1948"/>
        <v>2001</v>
      </c>
      <c r="CA530" s="19">
        <f t="shared" ca="1" si="1982"/>
        <v>1.0597587140797016</v>
      </c>
      <c r="CB530" s="19">
        <f t="shared" ca="1" si="1982"/>
        <v>0.96011163939567812</v>
      </c>
      <c r="CC530" s="19">
        <f t="shared" ca="1" si="1982"/>
        <v>0.99018754194104697</v>
      </c>
      <c r="CD530" s="19">
        <f t="shared" ca="1" si="1982"/>
        <v>0.89066211638723825</v>
      </c>
      <c r="CE530" s="19">
        <f t="shared" ca="1" si="1982"/>
        <v>1.0080324747767591</v>
      </c>
      <c r="CH530">
        <f t="shared" ca="1" si="1950"/>
        <v>2001</v>
      </c>
      <c r="CI530" s="19">
        <f t="shared" ca="1" si="1983"/>
        <v>1.1089898780290974</v>
      </c>
      <c r="CJ530" s="19">
        <f t="shared" ca="1" si="1983"/>
        <v>1.0139386746071735</v>
      </c>
      <c r="CK530" s="19">
        <f t="shared" ca="1" si="1983"/>
        <v>1.034086817527581</v>
      </c>
      <c r="CL530" s="19">
        <f t="shared" ca="1" si="1983"/>
        <v>1.0179347329493491</v>
      </c>
      <c r="CM530" s="19">
        <f t="shared" ca="1" si="1983"/>
        <v>1.0525893383200691</v>
      </c>
      <c r="CO530">
        <f t="shared" ca="1" si="1952"/>
        <v>2001</v>
      </c>
      <c r="CP530" s="19">
        <f t="shared" ca="1" si="1984"/>
        <v>1.0762280212112756</v>
      </c>
      <c r="CQ530" s="19">
        <f t="shared" ca="1" si="1984"/>
        <v>0.98794839938466872</v>
      </c>
      <c r="CR530" s="19">
        <f t="shared" ca="1" si="1984"/>
        <v>0.98296566558000642</v>
      </c>
      <c r="CS530" s="19">
        <f t="shared" ca="1" si="1984"/>
        <v>1.0243008769790589</v>
      </c>
      <c r="CT530" s="19">
        <f t="shared" ca="1" si="1984"/>
        <v>0.97612007515174237</v>
      </c>
      <c r="CV530">
        <f t="shared" ca="1" si="1954"/>
        <v>2001</v>
      </c>
      <c r="CW530" s="19">
        <f t="shared" ca="1" si="1985"/>
        <v>0.92795508155077522</v>
      </c>
      <c r="CX530" s="19">
        <f t="shared" ca="1" si="1985"/>
        <v>0.93366456063957992</v>
      </c>
      <c r="CY530" s="19">
        <f t="shared" ca="1" si="1985"/>
        <v>0.93295022882491596</v>
      </c>
      <c r="CZ530" s="19">
        <f t="shared" ca="1" si="1985"/>
        <v>0.95477293623821735</v>
      </c>
      <c r="DA530" s="19">
        <f t="shared" ca="1" si="1985"/>
        <v>0.92793829762321955</v>
      </c>
      <c r="DC530">
        <f t="shared" ca="1" si="1956"/>
        <v>2001</v>
      </c>
      <c r="DD530" s="19">
        <f t="shared" ca="1" si="1986"/>
        <v>1.0601543130717277</v>
      </c>
      <c r="DE530" s="19">
        <f t="shared" ca="1" si="1986"/>
        <v>1.0035440233086512</v>
      </c>
      <c r="DF530" s="19">
        <f t="shared" ca="1" si="1986"/>
        <v>0.94985134309104891</v>
      </c>
      <c r="DG530" s="19">
        <f t="shared" ca="1" si="1986"/>
        <v>1.0931363148005462</v>
      </c>
      <c r="DH530" s="19">
        <f t="shared" ca="1" si="1986"/>
        <v>0.8717404461862085</v>
      </c>
      <c r="DJ530">
        <f t="shared" ca="1" si="1958"/>
        <v>2001</v>
      </c>
      <c r="DK530" s="19">
        <f t="shared" ca="1" si="1987"/>
        <v>0.99364678657831074</v>
      </c>
      <c r="DL530" s="19">
        <f t="shared" ca="1" si="1987"/>
        <v>1.0070734610757053</v>
      </c>
      <c r="DM530" s="19">
        <f t="shared" ca="1" si="1987"/>
        <v>0.9748701711211577</v>
      </c>
      <c r="DN530" s="19">
        <f t="shared" ca="1" si="1987"/>
        <v>1.0611757345813326</v>
      </c>
      <c r="DO530" s="19">
        <f t="shared" ca="1" si="1987"/>
        <v>0.90752884523431276</v>
      </c>
      <c r="DQ530">
        <f t="shared" ca="1" si="1960"/>
        <v>2001</v>
      </c>
      <c r="DR530" s="19">
        <f t="shared" ca="1" si="1988"/>
        <v>0.2044875585679844</v>
      </c>
      <c r="DS530" s="19">
        <f t="shared" ca="1" si="1988"/>
        <v>0.48638225603968199</v>
      </c>
      <c r="DT530" s="19">
        <f t="shared" ca="1" si="1988"/>
        <v>0.48524703143476744</v>
      </c>
      <c r="DU530" s="19">
        <f t="shared" ca="1" si="1988"/>
        <v>0.49728258545270754</v>
      </c>
      <c r="DV530" s="19">
        <f t="shared" ca="1" si="1988"/>
        <v>0.46406563403621143</v>
      </c>
      <c r="DX530">
        <f t="shared" ca="1" si="1962"/>
        <v>2001</v>
      </c>
      <c r="DY530" s="19">
        <f t="shared" ca="1" si="1989"/>
        <v>1.0381461400428349</v>
      </c>
      <c r="DZ530" s="19">
        <f t="shared" ca="1" si="1989"/>
        <v>0.8856958275928789</v>
      </c>
      <c r="EA530" s="19">
        <f t="shared" ca="1" si="1989"/>
        <v>0.84536705209203711</v>
      </c>
      <c r="EB530" s="19">
        <f t="shared" ca="1" si="1989"/>
        <v>0.94506608445141416</v>
      </c>
      <c r="EC530" s="19">
        <f t="shared" ca="1" si="1989"/>
        <v>0.76556220344128101</v>
      </c>
      <c r="EF530">
        <f t="shared" ca="1" si="1964"/>
        <v>2001</v>
      </c>
      <c r="EG530" s="19">
        <f t="shared" ca="1" si="1990"/>
        <v>1.1350087480999635</v>
      </c>
      <c r="EH530" s="19">
        <f t="shared" ca="1" si="1990"/>
        <v>0.95790307576048783</v>
      </c>
      <c r="EI530" s="19">
        <f t="shared" ca="1" si="1990"/>
        <v>0.92713703105045542</v>
      </c>
      <c r="EJ530" s="19">
        <f t="shared" ca="1" si="1990"/>
        <v>1.0136556532920762</v>
      </c>
      <c r="EK530" s="19">
        <f t="shared" ca="1" si="1990"/>
        <v>0.87239023889088596</v>
      </c>
      <c r="EM530">
        <f t="shared" ca="1" si="1966"/>
        <v>2001</v>
      </c>
      <c r="EN530" s="19">
        <f t="shared" ca="1" si="1991"/>
        <v>1.1723307772654319</v>
      </c>
      <c r="EO530" s="19">
        <f t="shared" ca="1" si="1991"/>
        <v>0.83326389386186228</v>
      </c>
      <c r="EP530" s="19">
        <f t="shared" ca="1" si="1991"/>
        <v>0.78401114357638102</v>
      </c>
      <c r="EQ530" s="19">
        <f t="shared" ca="1" si="1991"/>
        <v>0.91675352331512217</v>
      </c>
      <c r="ER530" s="19">
        <f t="shared" ca="1" si="1991"/>
        <v>0.71678226677553236</v>
      </c>
      <c r="EU530">
        <f t="shared" ca="1" si="1968"/>
        <v>2001</v>
      </c>
      <c r="EV530" s="19">
        <f t="shared" ca="1" si="1992"/>
        <v>1.1358582953162002</v>
      </c>
      <c r="EW530" s="19">
        <f t="shared" ca="1" si="1992"/>
        <v>0.88027154206463631</v>
      </c>
      <c r="EX530" s="19">
        <f t="shared" ca="1" si="1992"/>
        <v>0.80011190381718522</v>
      </c>
      <c r="EY530" s="19">
        <f t="shared" ca="1" si="1992"/>
        <v>0.98255548860402919</v>
      </c>
      <c r="EZ530" s="19">
        <f t="shared" ca="1" si="1992"/>
        <v>0.6618550969698237</v>
      </c>
    </row>
    <row r="531" spans="4:156" hidden="1" x14ac:dyDescent="0.2">
      <c r="D531" s="5">
        <f t="shared" si="1929"/>
        <v>17</v>
      </c>
      <c r="E531" t="b">
        <f t="shared" si="1929"/>
        <v>1</v>
      </c>
      <c r="G531">
        <f t="shared" ca="1" si="1970"/>
        <v>2002</v>
      </c>
      <c r="H531" s="19">
        <f t="shared" ca="1" si="1971"/>
        <v>1.0549464046449306</v>
      </c>
      <c r="I531" s="19">
        <f t="shared" ca="1" si="1971"/>
        <v>1.0654979510727676</v>
      </c>
      <c r="J531" s="19">
        <f t="shared" ca="1" si="1971"/>
        <v>1.0631004919251807</v>
      </c>
      <c r="K531" s="19">
        <f t="shared" ca="1" si="1971"/>
        <v>1.0919503576256127</v>
      </c>
      <c r="L531" s="19">
        <f t="shared" ca="1" si="1972"/>
        <v>1.0556390326668876</v>
      </c>
      <c r="N531">
        <f t="shared" ca="1" si="1930"/>
        <v>2002</v>
      </c>
      <c r="O531" s="19">
        <f t="shared" ca="1" si="1973"/>
        <v>0.89903308500937695</v>
      </c>
      <c r="P531" s="19">
        <f t="shared" ca="1" si="1973"/>
        <v>0.97026143896153594</v>
      </c>
      <c r="Q531" s="19">
        <f t="shared" ca="1" si="1973"/>
        <v>1.0191480457140103</v>
      </c>
      <c r="R531" s="19">
        <f t="shared" ca="1" si="1973"/>
        <v>0.93551348159715031</v>
      </c>
      <c r="S531" s="19">
        <f t="shared" ca="1" si="1973"/>
        <v>1.0768816833098571</v>
      </c>
      <c r="U531">
        <f t="shared" ca="1" si="1932"/>
        <v>2002</v>
      </c>
      <c r="V531" s="19">
        <f t="shared" ca="1" si="1974"/>
        <v>0.60458780683914304</v>
      </c>
      <c r="W531" s="19">
        <f t="shared" ca="1" si="1974"/>
        <v>0.74776133152767887</v>
      </c>
      <c r="X531" s="19">
        <f t="shared" ca="1" si="1974"/>
        <v>0.85229537097990571</v>
      </c>
      <c r="Y531" s="19">
        <f t="shared" ca="1" si="1974"/>
        <v>0.66355132116503612</v>
      </c>
      <c r="Z531" s="19">
        <f t="shared" ca="1" si="1974"/>
        <v>1.0239570644631055</v>
      </c>
      <c r="AB531">
        <f t="shared" ca="1" si="1934"/>
        <v>2002</v>
      </c>
      <c r="AC531" s="19">
        <f t="shared" ca="1" si="1975"/>
        <v>1.0549464046449306</v>
      </c>
      <c r="AD531" s="19">
        <f t="shared" ca="1" si="1975"/>
        <v>0.93811319071157429</v>
      </c>
      <c r="AE531" s="19">
        <f t="shared" ca="1" si="1975"/>
        <v>0.94791545390078447</v>
      </c>
      <c r="AF531" s="19">
        <f t="shared" ca="1" si="1975"/>
        <v>0.94791545390078447</v>
      </c>
      <c r="AG531" s="19">
        <f t="shared" ca="1" si="1975"/>
        <v>0.94791545390078447</v>
      </c>
      <c r="AI531">
        <f t="shared" ca="1" si="1936"/>
        <v>2002</v>
      </c>
      <c r="AJ531" s="19">
        <f t="shared" ca="1" si="1976"/>
        <v>1.0562893596447176</v>
      </c>
      <c r="AK531" s="19">
        <f t="shared" ca="1" si="1976"/>
        <v>1.1008039127735072</v>
      </c>
      <c r="AL531" s="19">
        <f t="shared" ca="1" si="1976"/>
        <v>1.1123061171765107</v>
      </c>
      <c r="AM531" s="19">
        <f t="shared" ca="1" si="1976"/>
        <v>1.1123061171765107</v>
      </c>
      <c r="AN531" s="19">
        <f t="shared" ca="1" si="1976"/>
        <v>1.1123061171765107</v>
      </c>
      <c r="AP531">
        <f t="shared" ca="1" si="1938"/>
        <v>2002</v>
      </c>
      <c r="AQ531" s="19">
        <f t="shared" ca="1" si="1977"/>
        <v>0.60458780683914304</v>
      </c>
      <c r="AR531" s="19">
        <f t="shared" ca="1" si="1977"/>
        <v>1.636915476124494</v>
      </c>
      <c r="AS531" s="19">
        <f t="shared" ca="1" si="1977"/>
        <v>1.6540194636542853</v>
      </c>
      <c r="AT531" s="19">
        <f t="shared" ca="1" si="1977"/>
        <v>1.6540194636542853</v>
      </c>
      <c r="AU531" s="19">
        <f t="shared" ca="1" si="1977"/>
        <v>1.6540194636542853</v>
      </c>
      <c r="AV531" s="19"/>
      <c r="AX531">
        <f t="shared" ca="1" si="1940"/>
        <v>2002</v>
      </c>
      <c r="AY531" s="19">
        <f t="shared" ca="1" si="1978"/>
        <v>1.0759325305742906</v>
      </c>
      <c r="AZ531" s="19">
        <f t="shared" ca="1" si="1978"/>
        <v>0.86078667889965887</v>
      </c>
      <c r="BA531" s="19">
        <f t="shared" ca="1" si="1978"/>
        <v>0.82537607133679847</v>
      </c>
      <c r="BB531" s="19">
        <f t="shared" ca="1" si="1978"/>
        <v>0.97325064072077516</v>
      </c>
      <c r="BC531" s="19">
        <f t="shared" ca="1" si="1978"/>
        <v>0.79559034468051293</v>
      </c>
      <c r="BE531">
        <f t="shared" ca="1" si="1942"/>
        <v>2002</v>
      </c>
      <c r="BF531" s="19">
        <f t="shared" ca="1" si="1979"/>
        <v>0.9588626457549454</v>
      </c>
      <c r="BG531" s="19">
        <f t="shared" ca="1" si="1979"/>
        <v>0.94383347949406171</v>
      </c>
      <c r="BH531" s="19">
        <f t="shared" ca="1" si="1979"/>
        <v>0.92468856543661115</v>
      </c>
      <c r="BI531" s="19">
        <f t="shared" ca="1" si="1979"/>
        <v>1.0593311371033132</v>
      </c>
      <c r="BJ531" s="19">
        <f t="shared" ca="1" si="1979"/>
        <v>0.91147815595999915</v>
      </c>
      <c r="BL531">
        <f t="shared" ca="1" si="1944"/>
        <v>2002</v>
      </c>
      <c r="BM531" s="19">
        <f t="shared" ca="1" si="1980"/>
        <v>1.0265799533336641</v>
      </c>
      <c r="BN531" s="19">
        <f t="shared" ca="1" si="1980"/>
        <v>1.0412540200300324</v>
      </c>
      <c r="BO531" s="19">
        <f t="shared" ca="1" si="1980"/>
        <v>1.0846854264216255</v>
      </c>
      <c r="BP531" s="19">
        <f t="shared" ca="1" si="1980"/>
        <v>1.0257861656877831</v>
      </c>
      <c r="BQ531" s="19">
        <f t="shared" ca="1" si="1980"/>
        <v>1.1544021003882803</v>
      </c>
      <c r="BS531">
        <f t="shared" ca="1" si="1946"/>
        <v>2002</v>
      </c>
      <c r="BT531" s="19">
        <f t="shared" ca="1" si="1981"/>
        <v>1.0939616453981607</v>
      </c>
      <c r="BU531" s="19">
        <f t="shared" ca="1" si="1981"/>
        <v>0.83719745219931163</v>
      </c>
      <c r="BV531" s="19">
        <f t="shared" ca="1" si="1981"/>
        <v>0.82567779496679472</v>
      </c>
      <c r="BW531" s="19">
        <f t="shared" ca="1" si="1981"/>
        <v>1.0063041618125954</v>
      </c>
      <c r="BX531" s="19">
        <f t="shared" ca="1" si="1981"/>
        <v>0.81929904826999878</v>
      </c>
      <c r="BZ531">
        <f t="shared" ca="1" si="1948"/>
        <v>2002</v>
      </c>
      <c r="CA531" s="19">
        <f t="shared" ca="1" si="1982"/>
        <v>1.119599498200321</v>
      </c>
      <c r="CB531" s="19">
        <f t="shared" ca="1" si="1982"/>
        <v>0.89758847369200701</v>
      </c>
      <c r="CC531" s="19">
        <f t="shared" ca="1" si="1982"/>
        <v>0.92856473973336917</v>
      </c>
      <c r="CD531" s="19">
        <f t="shared" ca="1" si="1982"/>
        <v>0.82345962394675054</v>
      </c>
      <c r="CE531" s="19">
        <f t="shared" ca="1" si="1982"/>
        <v>0.94741011237523676</v>
      </c>
      <c r="CH531">
        <f t="shared" ca="1" si="1950"/>
        <v>2002</v>
      </c>
      <c r="CI531" s="19">
        <f t="shared" ca="1" si="1983"/>
        <v>1.1298794125106635</v>
      </c>
      <c r="CJ531" s="19">
        <f t="shared" ca="1" si="1983"/>
        <v>0.97569827372060824</v>
      </c>
      <c r="CK531" s="19">
        <f t="shared" ca="1" si="1983"/>
        <v>0.99463065840203746</v>
      </c>
      <c r="CL531" s="19">
        <f t="shared" ca="1" si="1983"/>
        <v>0.97909016840918461</v>
      </c>
      <c r="CM531" s="19">
        <f t="shared" ca="1" si="1983"/>
        <v>1.0124325859381109</v>
      </c>
      <c r="CO531">
        <f t="shared" ca="1" si="1952"/>
        <v>2002</v>
      </c>
      <c r="CP531" s="19">
        <f t="shared" ca="1" si="1984"/>
        <v>1.0753791050330264</v>
      </c>
      <c r="CQ531" s="19">
        <f t="shared" ca="1" si="1984"/>
        <v>1.0672283355864856</v>
      </c>
      <c r="CR531" s="19">
        <f t="shared" ca="1" si="1984"/>
        <v>1.0898091778845354</v>
      </c>
      <c r="CS531" s="19">
        <f t="shared" ca="1" si="1984"/>
        <v>1.0167011206000141</v>
      </c>
      <c r="CT531" s="19">
        <f t="shared" ca="1" si="1984"/>
        <v>1.1019167201042761</v>
      </c>
      <c r="CV531">
        <f t="shared" ca="1" si="1954"/>
        <v>2002</v>
      </c>
      <c r="CW531" s="19">
        <f t="shared" ca="1" si="1985"/>
        <v>0.94669462309227637</v>
      </c>
      <c r="CX531" s="19">
        <f t="shared" ca="1" si="1985"/>
        <v>0.8906627973071084</v>
      </c>
      <c r="CY531" s="19">
        <f t="shared" ca="1" si="1985"/>
        <v>0.85597940891285029</v>
      </c>
      <c r="CZ531" s="19">
        <f t="shared" ca="1" si="1985"/>
        <v>0.9922043618929659</v>
      </c>
      <c r="DA531" s="19">
        <f t="shared" ca="1" si="1985"/>
        <v>0.8246931858352089</v>
      </c>
      <c r="DC531">
        <f t="shared" ca="1" si="1956"/>
        <v>2002</v>
      </c>
      <c r="DD531" s="19">
        <f t="shared" ca="1" si="1986"/>
        <v>1.0345815166281953</v>
      </c>
      <c r="DE531" s="19">
        <f t="shared" ca="1" si="1986"/>
        <v>0.94574193537676488</v>
      </c>
      <c r="DF531" s="19">
        <f t="shared" ca="1" si="1986"/>
        <v>0.92128910152907961</v>
      </c>
      <c r="DG531" s="19">
        <f t="shared" ca="1" si="1986"/>
        <v>0.99583483392146088</v>
      </c>
      <c r="DH531" s="19">
        <f t="shared" ca="1" si="1986"/>
        <v>0.88065096657238251</v>
      </c>
      <c r="DJ531">
        <f t="shared" ca="1" si="1958"/>
        <v>2002</v>
      </c>
      <c r="DK531" s="19">
        <f t="shared" ca="1" si="1987"/>
        <v>0.93411170716314307</v>
      </c>
      <c r="DL531" s="19">
        <f t="shared" ca="1" si="1987"/>
        <v>0.95700458334092953</v>
      </c>
      <c r="DM531" s="19">
        <f t="shared" ca="1" si="1987"/>
        <v>0.92788915796114624</v>
      </c>
      <c r="DN531" s="19">
        <f t="shared" ca="1" si="1987"/>
        <v>1.006021973629007</v>
      </c>
      <c r="DO531" s="19">
        <f t="shared" ca="1" si="1987"/>
        <v>0.86692475205961783</v>
      </c>
      <c r="DQ531">
        <f t="shared" ca="1" si="1960"/>
        <v>2002</v>
      </c>
      <c r="DR531" s="19">
        <f t="shared" ca="1" si="1988"/>
        <v>0.18272756220716008</v>
      </c>
      <c r="DS531" s="19">
        <f t="shared" ca="1" si="1988"/>
        <v>0.48083489528869072</v>
      </c>
      <c r="DT531" s="19">
        <f t="shared" ca="1" si="1988"/>
        <v>0.49610753718227524</v>
      </c>
      <c r="DU531" s="19">
        <f t="shared" ca="1" si="1988"/>
        <v>0.47958301474055709</v>
      </c>
      <c r="DV531" s="19">
        <f t="shared" ca="1" si="1988"/>
        <v>0.52518907976333795</v>
      </c>
      <c r="DX531">
        <f t="shared" ca="1" si="1962"/>
        <v>2002</v>
      </c>
      <c r="DY531" s="19">
        <f t="shared" ca="1" si="1989"/>
        <v>0.9537596233623401</v>
      </c>
      <c r="DZ531" s="19">
        <f t="shared" ca="1" si="1989"/>
        <v>0.89061111531416159</v>
      </c>
      <c r="EA531" s="19">
        <f t="shared" ca="1" si="1989"/>
        <v>0.88572929330490258</v>
      </c>
      <c r="EB531" s="19">
        <f t="shared" ca="1" si="1989"/>
        <v>0.91327625249450928</v>
      </c>
      <c r="EC531" s="19">
        <f t="shared" ca="1" si="1989"/>
        <v>0.86367912033039673</v>
      </c>
      <c r="EF531">
        <f t="shared" ca="1" si="1964"/>
        <v>2002</v>
      </c>
      <c r="EG531" s="19">
        <f t="shared" ca="1" si="1990"/>
        <v>1.2107524611643063</v>
      </c>
      <c r="EH531" s="19">
        <f t="shared" ca="1" si="1990"/>
        <v>0.86684051032995002</v>
      </c>
      <c r="EI531" s="19">
        <f t="shared" ca="1" si="1990"/>
        <v>0.84276254172788811</v>
      </c>
      <c r="EJ531" s="19">
        <f t="shared" ca="1" si="1990"/>
        <v>0.91212362384546564</v>
      </c>
      <c r="EK531" s="19">
        <f t="shared" ca="1" si="1990"/>
        <v>0.79887260626348466</v>
      </c>
      <c r="EM531">
        <f t="shared" ca="1" si="1966"/>
        <v>2002</v>
      </c>
      <c r="EN531" s="19">
        <f t="shared" ca="1" si="1991"/>
        <v>1.2262247471530838</v>
      </c>
      <c r="EO531" s="19">
        <f t="shared" ca="1" si="1991"/>
        <v>0.75852108360683101</v>
      </c>
      <c r="EP531" s="19">
        <f t="shared" ca="1" si="1991"/>
        <v>0.69945079015179112</v>
      </c>
      <c r="EQ531" s="19">
        <f t="shared" ca="1" si="1991"/>
        <v>0.85292247716322955</v>
      </c>
      <c r="ER531" s="19">
        <f t="shared" ca="1" si="1991"/>
        <v>0.62172332166118993</v>
      </c>
      <c r="EU531">
        <f t="shared" ca="1" si="1968"/>
        <v>2002</v>
      </c>
      <c r="EV531" s="19">
        <f t="shared" ca="1" si="1992"/>
        <v>1.213319598110961</v>
      </c>
      <c r="EW531" s="19">
        <f t="shared" ca="1" si="1992"/>
        <v>0.80089764367611804</v>
      </c>
      <c r="EX531" s="19">
        <f t="shared" ca="1" si="1992"/>
        <v>0.75197726092121786</v>
      </c>
      <c r="EY531" s="19">
        <f t="shared" ca="1" si="1992"/>
        <v>0.86804939764277578</v>
      </c>
      <c r="EZ531" s="19">
        <f t="shared" ca="1" si="1992"/>
        <v>0.66401712241691146</v>
      </c>
    </row>
    <row r="532" spans="4:156" hidden="1" x14ac:dyDescent="0.2">
      <c r="D532" s="5">
        <f t="shared" si="1929"/>
        <v>18</v>
      </c>
      <c r="E532" t="b">
        <f t="shared" si="1929"/>
        <v>1</v>
      </c>
      <c r="G532">
        <f t="shared" ca="1" si="1970"/>
        <v>2003</v>
      </c>
      <c r="H532" s="19">
        <f t="shared" ca="1" si="1971"/>
        <v>1.0754577936578831</v>
      </c>
      <c r="I532" s="19">
        <f t="shared" ca="1" si="1971"/>
        <v>0.99544005444232075</v>
      </c>
      <c r="J532" s="19">
        <f t="shared" ca="1" si="1971"/>
        <v>0.9794609773054479</v>
      </c>
      <c r="K532" s="19">
        <f t="shared" ca="1" si="1971"/>
        <v>1.0609515870244639</v>
      </c>
      <c r="L532" s="19">
        <f t="shared" ca="1" si="1972"/>
        <v>0.95838500867995791</v>
      </c>
      <c r="N532">
        <f t="shared" ca="1" si="1930"/>
        <v>2003</v>
      </c>
      <c r="O532" s="19">
        <f t="shared" ca="1" si="1973"/>
        <v>0.86791803588940697</v>
      </c>
      <c r="P532" s="19">
        <f t="shared" ca="1" si="1973"/>
        <v>0.95150833780186395</v>
      </c>
      <c r="Q532" s="19">
        <f t="shared" ca="1" si="1973"/>
        <v>0.97807352916867907</v>
      </c>
      <c r="R532" s="19">
        <f t="shared" ca="1" si="1973"/>
        <v>0.9505715999837373</v>
      </c>
      <c r="S532" s="19">
        <f t="shared" ca="1" si="1973"/>
        <v>0.99705834040690733</v>
      </c>
      <c r="U532">
        <f t="shared" ca="1" si="1932"/>
        <v>2003</v>
      </c>
      <c r="V532" s="19">
        <f t="shared" ca="1" si="1974"/>
        <v>0.56137255829352517</v>
      </c>
      <c r="W532" s="19">
        <f t="shared" ca="1" si="1974"/>
        <v>0.66576017681433242</v>
      </c>
      <c r="X532" s="19">
        <f t="shared" ca="1" si="1974"/>
        <v>0.67141880829576617</v>
      </c>
      <c r="Y532" s="19">
        <f t="shared" ca="1" si="1974"/>
        <v>0.68044156902148256</v>
      </c>
      <c r="Z532" s="19">
        <f t="shared" ca="1" si="1974"/>
        <v>0.66321265616758351</v>
      </c>
      <c r="AB532">
        <f t="shared" ca="1" si="1934"/>
        <v>2003</v>
      </c>
      <c r="AC532" s="19">
        <f t="shared" ca="1" si="1975"/>
        <v>1.0754577936578831</v>
      </c>
      <c r="AD532" s="19">
        <f t="shared" ca="1" si="1975"/>
        <v>0.91538325732713977</v>
      </c>
      <c r="AE532" s="19">
        <f t="shared" ca="1" si="1975"/>
        <v>0.92983658298552729</v>
      </c>
      <c r="AF532" s="19">
        <f t="shared" ca="1" si="1975"/>
        <v>0.92983658298552729</v>
      </c>
      <c r="AG532" s="19">
        <f t="shared" ca="1" si="1975"/>
        <v>0.92983658298552729</v>
      </c>
      <c r="AI532">
        <f t="shared" ca="1" si="1936"/>
        <v>2003</v>
      </c>
      <c r="AJ532" s="19">
        <f t="shared" ca="1" si="1976"/>
        <v>1.0520418141015049</v>
      </c>
      <c r="AK532" s="19">
        <f t="shared" ca="1" si="1976"/>
        <v>1.1342730736867124</v>
      </c>
      <c r="AL532" s="19">
        <f t="shared" ca="1" si="1976"/>
        <v>1.1521825318161993</v>
      </c>
      <c r="AM532" s="19">
        <f t="shared" ca="1" si="1976"/>
        <v>1.1521825318161993</v>
      </c>
      <c r="AN532" s="19">
        <f t="shared" ca="1" si="1976"/>
        <v>1.1521825318161993</v>
      </c>
      <c r="AP532">
        <f t="shared" ca="1" si="1938"/>
        <v>2003</v>
      </c>
      <c r="AQ532" s="19">
        <f t="shared" ca="1" si="1977"/>
        <v>0.56137255829352517</v>
      </c>
      <c r="AR532" s="19">
        <f t="shared" ca="1" si="1977"/>
        <v>1.7536590339737785</v>
      </c>
      <c r="AS532" s="19">
        <f t="shared" ca="1" si="1977"/>
        <v>1.7813482066879542</v>
      </c>
      <c r="AT532" s="19">
        <f t="shared" ca="1" si="1977"/>
        <v>1.7813482066879542</v>
      </c>
      <c r="AU532" s="19">
        <f t="shared" ca="1" si="1977"/>
        <v>1.7813482066879542</v>
      </c>
      <c r="AV532" s="19"/>
      <c r="AX532">
        <f t="shared" ca="1" si="1940"/>
        <v>2003</v>
      </c>
      <c r="AY532" s="19">
        <f t="shared" ca="1" si="1978"/>
        <v>1.0778746895488307</v>
      </c>
      <c r="AZ532" s="19">
        <f t="shared" ca="1" si="1978"/>
        <v>0.90213084440892044</v>
      </c>
      <c r="BA532" s="19">
        <f t="shared" ca="1" si="1978"/>
        <v>0.86986505527614832</v>
      </c>
      <c r="BB532" s="19">
        <f t="shared" ca="1" si="1978"/>
        <v>1.0171245192011675</v>
      </c>
      <c r="BC532" s="19">
        <f t="shared" ca="1" si="1978"/>
        <v>0.84020322661761604</v>
      </c>
      <c r="BE532">
        <f t="shared" ca="1" si="1942"/>
        <v>2003</v>
      </c>
      <c r="BF532" s="19">
        <f t="shared" ca="1" si="1979"/>
        <v>0.93228215922214352</v>
      </c>
      <c r="BG532" s="19">
        <f t="shared" ca="1" si="1979"/>
        <v>0.9436427676710385</v>
      </c>
      <c r="BH532" s="19">
        <f t="shared" ca="1" si="1979"/>
        <v>0.9195980581186598</v>
      </c>
      <c r="BI532" s="19">
        <f t="shared" ca="1" si="1979"/>
        <v>1.0948464492811081</v>
      </c>
      <c r="BJ532" s="19">
        <f t="shared" ca="1" si="1979"/>
        <v>0.90240362266844965</v>
      </c>
      <c r="BL532">
        <f t="shared" ca="1" si="1944"/>
        <v>2003</v>
      </c>
      <c r="BM532" s="19">
        <f t="shared" ca="1" si="1980"/>
        <v>0.98904830462195292</v>
      </c>
      <c r="BN532" s="19">
        <f t="shared" ca="1" si="1980"/>
        <v>1.0533607710924446</v>
      </c>
      <c r="BO532" s="19">
        <f t="shared" ca="1" si="1980"/>
        <v>1.0470178558930821</v>
      </c>
      <c r="BP532" s="19">
        <f t="shared" ca="1" si="1980"/>
        <v>1.0904970185600935</v>
      </c>
      <c r="BQ532" s="19">
        <f t="shared" ca="1" si="1980"/>
        <v>0.99555332866078128</v>
      </c>
      <c r="BS532">
        <f t="shared" ca="1" si="1946"/>
        <v>2003</v>
      </c>
      <c r="BT532" s="19">
        <f t="shared" ca="1" si="1981"/>
        <v>1.0359425869157102</v>
      </c>
      <c r="BU532" s="19">
        <f t="shared" ca="1" si="1981"/>
        <v>0.86312348598553457</v>
      </c>
      <c r="BV532" s="19">
        <f t="shared" ca="1" si="1981"/>
        <v>0.84856340604676961</v>
      </c>
      <c r="BW532" s="19">
        <f t="shared" ca="1" si="1981"/>
        <v>1.0838280874306443</v>
      </c>
      <c r="BX532" s="19">
        <f t="shared" ca="1" si="1981"/>
        <v>0.84025512948971914</v>
      </c>
      <c r="BZ532">
        <f t="shared" ca="1" si="1948"/>
        <v>2003</v>
      </c>
      <c r="CA532" s="19">
        <f t="shared" ca="1" si="1982"/>
        <v>1.1150973702414031</v>
      </c>
      <c r="CB532" s="19">
        <f t="shared" ca="1" si="1982"/>
        <v>0.92598368336035408</v>
      </c>
      <c r="CC532" s="19">
        <f t="shared" ca="1" si="1982"/>
        <v>0.94911042732759843</v>
      </c>
      <c r="CD532" s="19">
        <f t="shared" ca="1" si="1982"/>
        <v>0.88457600065567277</v>
      </c>
      <c r="CE532" s="19">
        <f t="shared" ca="1" si="1982"/>
        <v>0.96068146561398182</v>
      </c>
      <c r="CH532">
        <f t="shared" ca="1" si="1950"/>
        <v>2003</v>
      </c>
      <c r="CI532" s="19">
        <f t="shared" ca="1" si="1983"/>
        <v>1.1278158216319658</v>
      </c>
      <c r="CJ532" s="19">
        <f t="shared" ca="1" si="1983"/>
        <v>0.98775140828089247</v>
      </c>
      <c r="CK532" s="19">
        <f t="shared" ca="1" si="1983"/>
        <v>0.99863575066596799</v>
      </c>
      <c r="CL532" s="19">
        <f t="shared" ca="1" si="1983"/>
        <v>1.0082749112071505</v>
      </c>
      <c r="CM532" s="19">
        <f t="shared" ca="1" si="1983"/>
        <v>0.98759390851416784</v>
      </c>
      <c r="CO532">
        <f t="shared" ca="1" si="1952"/>
        <v>2003</v>
      </c>
      <c r="CP532" s="19">
        <f t="shared" ca="1" si="1984"/>
        <v>1.0911712717462088</v>
      </c>
      <c r="CQ532" s="19">
        <f t="shared" ca="1" si="1984"/>
        <v>0.96655459975630065</v>
      </c>
      <c r="CR532" s="19">
        <f t="shared" ca="1" si="1984"/>
        <v>0.9633734598408481</v>
      </c>
      <c r="CS532" s="19">
        <f t="shared" ca="1" si="1984"/>
        <v>1.005943944202532</v>
      </c>
      <c r="CT532" s="19">
        <f t="shared" ca="1" si="1984"/>
        <v>0.9563232938828341</v>
      </c>
      <c r="CV532">
        <f t="shared" ca="1" si="1954"/>
        <v>2003</v>
      </c>
      <c r="CW532" s="19">
        <f t="shared" ca="1" si="1985"/>
        <v>0.91115098485917634</v>
      </c>
      <c r="CX532" s="19">
        <f t="shared" ca="1" si="1985"/>
        <v>0.8874236547495683</v>
      </c>
      <c r="CY532" s="19">
        <f t="shared" ca="1" si="1985"/>
        <v>0.85999679345147695</v>
      </c>
      <c r="CZ532" s="19">
        <f t="shared" ca="1" si="1985"/>
        <v>0.98117719796163372</v>
      </c>
      <c r="DA532" s="19">
        <f t="shared" ca="1" si="1985"/>
        <v>0.83216578976820166</v>
      </c>
      <c r="DC532">
        <f t="shared" ca="1" si="1956"/>
        <v>2003</v>
      </c>
      <c r="DD532" s="19">
        <f t="shared" ca="1" si="1986"/>
        <v>1.0229332307429257</v>
      </c>
      <c r="DE532" s="19">
        <f t="shared" ca="1" si="1986"/>
        <v>0.93948521541932906</v>
      </c>
      <c r="DF532" s="19">
        <f t="shared" ca="1" si="1986"/>
        <v>0.88115914872841372</v>
      </c>
      <c r="DG532" s="19">
        <f t="shared" ca="1" si="1986"/>
        <v>1.0432330947088924</v>
      </c>
      <c r="DH532" s="19">
        <f t="shared" ca="1" si="1986"/>
        <v>0.79280556122791324</v>
      </c>
      <c r="DJ532">
        <f t="shared" ca="1" si="1958"/>
        <v>2003</v>
      </c>
      <c r="DK532" s="19">
        <f t="shared" ca="1" si="1987"/>
        <v>0.94270537498685192</v>
      </c>
      <c r="DL532" s="19">
        <f t="shared" ca="1" si="1987"/>
        <v>0.90626232106768823</v>
      </c>
      <c r="DM532" s="19">
        <f t="shared" ca="1" si="1987"/>
        <v>0.84884447481534819</v>
      </c>
      <c r="DN532" s="19">
        <f t="shared" ca="1" si="1987"/>
        <v>0.99336050235453599</v>
      </c>
      <c r="DO532" s="19">
        <f t="shared" ca="1" si="1987"/>
        <v>0.73608348333095297</v>
      </c>
      <c r="DQ532">
        <f t="shared" ca="1" si="1960"/>
        <v>2003</v>
      </c>
      <c r="DR532" s="19">
        <f t="shared" ca="1" si="1988"/>
        <v>0.19727516717463495</v>
      </c>
      <c r="DS532" s="19">
        <f t="shared" ca="1" si="1988"/>
        <v>0.43365871257715</v>
      </c>
      <c r="DT532" s="19">
        <f t="shared" ca="1" si="1988"/>
        <v>0.42836785540613093</v>
      </c>
      <c r="DU532" s="19">
        <f t="shared" ca="1" si="1988"/>
        <v>0.45053412258972769</v>
      </c>
      <c r="DV532" s="19">
        <f t="shared" ca="1" si="1988"/>
        <v>0.38935739412129994</v>
      </c>
      <c r="DX532">
        <f t="shared" ca="1" si="1962"/>
        <v>2003</v>
      </c>
      <c r="DY532" s="19">
        <f t="shared" ca="1" si="1989"/>
        <v>0.93512068998784426</v>
      </c>
      <c r="DZ532" s="19">
        <f t="shared" ca="1" si="1989"/>
        <v>0.83530509045319878</v>
      </c>
      <c r="EA532" s="19">
        <f t="shared" ca="1" si="1989"/>
        <v>0.778676709725035</v>
      </c>
      <c r="EB532" s="19">
        <f t="shared" ca="1" si="1989"/>
        <v>0.91860494135121185</v>
      </c>
      <c r="EC532" s="19">
        <f t="shared" ca="1" si="1989"/>
        <v>0.66667009258313148</v>
      </c>
      <c r="EF532">
        <f t="shared" ca="1" si="1964"/>
        <v>2003</v>
      </c>
      <c r="EG532" s="19">
        <f t="shared" ca="1" si="1990"/>
        <v>1.2407949679920891</v>
      </c>
      <c r="EH532" s="19">
        <f t="shared" ca="1" si="1990"/>
        <v>0.80779742550893008</v>
      </c>
      <c r="EI532" s="19">
        <f t="shared" ca="1" si="1990"/>
        <v>0.77328368912076917</v>
      </c>
      <c r="EJ532" s="19">
        <f t="shared" ca="1" si="1990"/>
        <v>0.87279458399747001</v>
      </c>
      <c r="EK532" s="19">
        <f t="shared" ca="1" si="1990"/>
        <v>0.71031571600380072</v>
      </c>
      <c r="EM532">
        <f t="shared" ca="1" si="1966"/>
        <v>2003</v>
      </c>
      <c r="EN532" s="19">
        <f t="shared" ca="1" si="1991"/>
        <v>1.1967492930476653</v>
      </c>
      <c r="EO532" s="19">
        <f t="shared" ca="1" si="1991"/>
        <v>0.72507595459569818</v>
      </c>
      <c r="EP532" s="19">
        <f t="shared" ca="1" si="1991"/>
        <v>0.61830631486845589</v>
      </c>
      <c r="EQ532" s="19">
        <f t="shared" ca="1" si="1991"/>
        <v>0.8917847988872365</v>
      </c>
      <c r="ER532" s="19">
        <f t="shared" ca="1" si="1991"/>
        <v>0.47980004922844366</v>
      </c>
      <c r="EU532">
        <f t="shared" ca="1" si="1968"/>
        <v>2003</v>
      </c>
      <c r="EV532" s="19">
        <f t="shared" ca="1" si="1992"/>
        <v>1.2538830989872505</v>
      </c>
      <c r="EW532" s="19">
        <f t="shared" ca="1" si="1992"/>
        <v>0.76429005398465555</v>
      </c>
      <c r="EX532" s="19">
        <f t="shared" ca="1" si="1992"/>
        <v>0.68536147428672023</v>
      </c>
      <c r="EY532" s="19">
        <f t="shared" ca="1" si="1992"/>
        <v>0.87084956165909122</v>
      </c>
      <c r="EZ532" s="19">
        <f t="shared" ca="1" si="1992"/>
        <v>0.54479752571987694</v>
      </c>
    </row>
    <row r="533" spans="4:156" hidden="1" x14ac:dyDescent="0.2">
      <c r="D533" s="5">
        <f t="shared" si="1929"/>
        <v>19</v>
      </c>
      <c r="E533" t="b">
        <f t="shared" si="1929"/>
        <v>1</v>
      </c>
      <c r="G533">
        <f t="shared" ca="1" si="1970"/>
        <v>2004</v>
      </c>
      <c r="H533" s="19">
        <f t="shared" ca="1" si="1971"/>
        <v>1.0742295667708799</v>
      </c>
      <c r="I533" s="19">
        <f t="shared" ca="1" si="1971"/>
        <v>1.0448474358873634</v>
      </c>
      <c r="J533" s="19">
        <f t="shared" ca="1" si="1971"/>
        <v>0.99036389088144705</v>
      </c>
      <c r="K533" s="19">
        <f t="shared" ca="1" si="1971"/>
        <v>1.1943424281899404</v>
      </c>
      <c r="L533" s="19">
        <f t="shared" ca="1" si="1972"/>
        <v>0.9376087910311639</v>
      </c>
      <c r="N533">
        <f t="shared" ca="1" si="1930"/>
        <v>2004</v>
      </c>
      <c r="O533" s="19">
        <f t="shared" ca="1" si="1973"/>
        <v>0.85450682174010295</v>
      </c>
      <c r="P533" s="19">
        <f t="shared" ca="1" si="1973"/>
        <v>0.97661120405081847</v>
      </c>
      <c r="Q533" s="19">
        <f t="shared" ca="1" si="1973"/>
        <v>1.0150648498529562</v>
      </c>
      <c r="R533" s="19">
        <f t="shared" ca="1" si="1973"/>
        <v>0.96078075383400252</v>
      </c>
      <c r="S533" s="19">
        <f t="shared" ca="1" si="1973"/>
        <v>1.0525376143716703</v>
      </c>
      <c r="U533">
        <f t="shared" ca="1" si="1932"/>
        <v>2004</v>
      </c>
      <c r="V533" s="19">
        <f t="shared" ca="1" si="1974"/>
        <v>0.49096627725488334</v>
      </c>
      <c r="W533" s="19">
        <f t="shared" ca="1" si="1974"/>
        <v>0.87823467172615288</v>
      </c>
      <c r="X533" s="19">
        <f t="shared" ca="1" si="1974"/>
        <v>0.83507771908330408</v>
      </c>
      <c r="Y533" s="19">
        <f t="shared" ca="1" si="1974"/>
        <v>0.94373072262412261</v>
      </c>
      <c r="Z533" s="19">
        <f t="shared" ca="1" si="1974"/>
        <v>0.73625839943774485</v>
      </c>
      <c r="AB533">
        <f t="shared" ca="1" si="1934"/>
        <v>2004</v>
      </c>
      <c r="AC533" s="19">
        <f t="shared" ca="1" si="1975"/>
        <v>1.0742295667708799</v>
      </c>
      <c r="AD533" s="19">
        <f t="shared" ca="1" si="1975"/>
        <v>0.91761574947949354</v>
      </c>
      <c r="AE533" s="19">
        <f t="shared" ca="1" si="1975"/>
        <v>0.9308997172792286</v>
      </c>
      <c r="AF533" s="19">
        <f t="shared" ca="1" si="1975"/>
        <v>0.9308997172792286</v>
      </c>
      <c r="AG533" s="19">
        <f t="shared" ca="1" si="1975"/>
        <v>0.9308997172792286</v>
      </c>
      <c r="AI533">
        <f t="shared" ca="1" si="1936"/>
        <v>2004</v>
      </c>
      <c r="AJ533" s="19">
        <f t="shared" ca="1" si="1976"/>
        <v>1.0953358069560237</v>
      </c>
      <c r="AK533" s="19">
        <f t="shared" ca="1" si="1976"/>
        <v>1.1535659446441506</v>
      </c>
      <c r="AL533" s="19">
        <f t="shared" ca="1" si="1976"/>
        <v>1.1702656720324565</v>
      </c>
      <c r="AM533" s="19">
        <f t="shared" ca="1" si="1976"/>
        <v>1.1702656720324565</v>
      </c>
      <c r="AN533" s="19">
        <f t="shared" ca="1" si="1976"/>
        <v>1.1702656720324565</v>
      </c>
      <c r="AP533">
        <f t="shared" ca="1" si="1938"/>
        <v>2004</v>
      </c>
      <c r="AQ533" s="19">
        <f t="shared" ca="1" si="1977"/>
        <v>0.49096627725488334</v>
      </c>
      <c r="AR533" s="19">
        <f t="shared" ca="1" si="1977"/>
        <v>2.0077345730076579</v>
      </c>
      <c r="AS533" s="19">
        <f t="shared" ca="1" si="1977"/>
        <v>2.0367997687972643</v>
      </c>
      <c r="AT533" s="19">
        <f t="shared" ca="1" si="1977"/>
        <v>2.0367997687972643</v>
      </c>
      <c r="AU533" s="19">
        <f t="shared" ca="1" si="1977"/>
        <v>2.0367997687972643</v>
      </c>
      <c r="AV533" s="19"/>
      <c r="AX533">
        <f t="shared" ca="1" si="1940"/>
        <v>2004</v>
      </c>
      <c r="AY533" s="19">
        <f t="shared" ca="1" si="1978"/>
        <v>1.1016631943218336</v>
      </c>
      <c r="AZ533" s="19">
        <f t="shared" ca="1" si="1978"/>
        <v>0.97086514137451074</v>
      </c>
      <c r="BA533" s="19">
        <f t="shared" ca="1" si="1978"/>
        <v>0.91564776553149163</v>
      </c>
      <c r="BB533" s="19">
        <f t="shared" ca="1" si="1978"/>
        <v>1.1475201497590033</v>
      </c>
      <c r="BC533" s="19">
        <f t="shared" ca="1" si="1978"/>
        <v>0.86894272703492492</v>
      </c>
      <c r="BE533">
        <f t="shared" ca="1" si="1942"/>
        <v>2004</v>
      </c>
      <c r="BF533" s="19">
        <f t="shared" ca="1" si="1979"/>
        <v>0.93415415564579218</v>
      </c>
      <c r="BG533" s="19">
        <f t="shared" ca="1" si="1979"/>
        <v>0.94248470531578321</v>
      </c>
      <c r="BH533" s="19">
        <f t="shared" ca="1" si="1979"/>
        <v>0.91116251966732931</v>
      </c>
      <c r="BI533" s="19">
        <f t="shared" ca="1" si="1979"/>
        <v>1.1280042125217209</v>
      </c>
      <c r="BJ533" s="19">
        <f t="shared" ca="1" si="1979"/>
        <v>0.88988717176845467</v>
      </c>
      <c r="BL533">
        <f t="shared" ca="1" si="1944"/>
        <v>2004</v>
      </c>
      <c r="BM533" s="19">
        <f t="shared" ca="1" si="1980"/>
        <v>0.99464826490592251</v>
      </c>
      <c r="BN533" s="19">
        <f t="shared" ca="1" si="1980"/>
        <v>1.188371690292999</v>
      </c>
      <c r="BO533" s="19">
        <f t="shared" ca="1" si="1980"/>
        <v>1.1408545244927339</v>
      </c>
      <c r="BP533" s="19">
        <f t="shared" ca="1" si="1980"/>
        <v>1.2611014669610985</v>
      </c>
      <c r="BQ533" s="19">
        <f t="shared" ca="1" si="1980"/>
        <v>0.99852307959673325</v>
      </c>
      <c r="BS533">
        <f t="shared" ca="1" si="1946"/>
        <v>2004</v>
      </c>
      <c r="BT533" s="19">
        <f t="shared" ca="1" si="1981"/>
        <v>1.1233216891233575</v>
      </c>
      <c r="BU533" s="19">
        <f t="shared" ca="1" si="1981"/>
        <v>0.82532051957944896</v>
      </c>
      <c r="BV533" s="19">
        <f t="shared" ca="1" si="1981"/>
        <v>0.80809540870950303</v>
      </c>
      <c r="BW533" s="19">
        <f t="shared" ca="1" si="1981"/>
        <v>1.0778447473872232</v>
      </c>
      <c r="BX533" s="19">
        <f t="shared" ca="1" si="1981"/>
        <v>0.79856932050266716</v>
      </c>
      <c r="BZ533">
        <f t="shared" ca="1" si="1948"/>
        <v>2004</v>
      </c>
      <c r="CA533" s="19">
        <f t="shared" ca="1" si="1982"/>
        <v>1.1609862474060004</v>
      </c>
      <c r="CB533" s="19">
        <f t="shared" ca="1" si="1982"/>
        <v>0.84542468872720411</v>
      </c>
      <c r="CC533" s="19">
        <f t="shared" ca="1" si="1982"/>
        <v>0.85541065869234012</v>
      </c>
      <c r="CD533" s="19">
        <f t="shared" ca="1" si="1982"/>
        <v>0.83892159833065882</v>
      </c>
      <c r="CE533" s="19">
        <f t="shared" ca="1" si="1982"/>
        <v>0.85836715119705342</v>
      </c>
      <c r="CH533">
        <f t="shared" ca="1" si="1950"/>
        <v>2004</v>
      </c>
      <c r="CI533" s="19">
        <f t="shared" ca="1" si="1983"/>
        <v>1.1399667980908899</v>
      </c>
      <c r="CJ533" s="19">
        <f t="shared" ca="1" si="1983"/>
        <v>1.0800167810085111</v>
      </c>
      <c r="CK533" s="19">
        <f t="shared" ca="1" si="1983"/>
        <v>1.0456553480522059</v>
      </c>
      <c r="CL533" s="19">
        <f t="shared" ca="1" si="1983"/>
        <v>1.1391506176178385</v>
      </c>
      <c r="CM533" s="19">
        <f t="shared" ca="1" si="1983"/>
        <v>0.93855473445903703</v>
      </c>
      <c r="CO533">
        <f t="shared" ca="1" si="1952"/>
        <v>2004</v>
      </c>
      <c r="CP533" s="19">
        <f t="shared" ca="1" si="1984"/>
        <v>1.1233603125872174</v>
      </c>
      <c r="CQ533" s="19">
        <f t="shared" ca="1" si="1984"/>
        <v>0.99153132503655939</v>
      </c>
      <c r="CR533" s="19">
        <f t="shared" ca="1" si="1984"/>
        <v>0.97785491363587951</v>
      </c>
      <c r="CS533" s="19">
        <f t="shared" ca="1" si="1984"/>
        <v>1.0627293159177433</v>
      </c>
      <c r="CT533" s="19">
        <f t="shared" ca="1" si="1984"/>
        <v>0.96379872821429724</v>
      </c>
      <c r="CV533">
        <f t="shared" ca="1" si="1954"/>
        <v>2004</v>
      </c>
      <c r="CW533" s="19">
        <f t="shared" ca="1" si="1985"/>
        <v>1.0061591500171367</v>
      </c>
      <c r="CX533" s="19">
        <f t="shared" ca="1" si="1985"/>
        <v>0.82691086325523466</v>
      </c>
      <c r="CY533" s="19">
        <f t="shared" ca="1" si="1985"/>
        <v>0.80171839150388224</v>
      </c>
      <c r="CZ533" s="19">
        <f t="shared" ca="1" si="1985"/>
        <v>0.91112799699095692</v>
      </c>
      <c r="DA533" s="19">
        <f t="shared" ca="1" si="1985"/>
        <v>0.77659073868241235</v>
      </c>
      <c r="DC533">
        <f t="shared" ca="1" si="1956"/>
        <v>2004</v>
      </c>
      <c r="DD533" s="19">
        <f t="shared" ca="1" si="1986"/>
        <v>1.0212875096178509</v>
      </c>
      <c r="DE533" s="19">
        <f t="shared" ca="1" si="1986"/>
        <v>1.0497000793136182</v>
      </c>
      <c r="DF533" s="19">
        <f t="shared" ca="1" si="1986"/>
        <v>0.94310724363123022</v>
      </c>
      <c r="DG533" s="19">
        <f t="shared" ca="1" si="1986"/>
        <v>1.2161502643879136</v>
      </c>
      <c r="DH533" s="19">
        <f t="shared" ca="1" si="1986"/>
        <v>0.79425956623382599</v>
      </c>
      <c r="DJ533">
        <f t="shared" ca="1" si="1958"/>
        <v>2004</v>
      </c>
      <c r="DK533" s="19">
        <f t="shared" ca="1" si="1987"/>
        <v>0.97802671715578005</v>
      </c>
      <c r="DL533" s="19">
        <f t="shared" ca="1" si="1987"/>
        <v>0.99571480714341232</v>
      </c>
      <c r="DM533" s="19">
        <f t="shared" ca="1" si="1987"/>
        <v>0.89831208706607102</v>
      </c>
      <c r="DN533" s="19">
        <f t="shared" ca="1" si="1987"/>
        <v>1.124332787702911</v>
      </c>
      <c r="DO533" s="19">
        <f t="shared" ca="1" si="1987"/>
        <v>0.72195574283361741</v>
      </c>
      <c r="DQ533">
        <f t="shared" ca="1" si="1960"/>
        <v>2004</v>
      </c>
      <c r="DR533" s="19">
        <f t="shared" ca="1" si="1988"/>
        <v>0.21486830732839016</v>
      </c>
      <c r="DS533" s="19">
        <f t="shared" ca="1" si="1988"/>
        <v>0.39988660793831493</v>
      </c>
      <c r="DT533" s="19">
        <f t="shared" ca="1" si="1988"/>
        <v>0.37560378211145595</v>
      </c>
      <c r="DU533" s="19">
        <f t="shared" ca="1" si="1988"/>
        <v>0.42826417833977276</v>
      </c>
      <c r="DV533" s="19">
        <f t="shared" ca="1" si="1988"/>
        <v>0.28292663754338832</v>
      </c>
      <c r="DX533">
        <f t="shared" ca="1" si="1962"/>
        <v>2004</v>
      </c>
      <c r="DY533" s="19">
        <f t="shared" ca="1" si="1989"/>
        <v>0.94770100526752465</v>
      </c>
      <c r="DZ533" s="19">
        <f t="shared" ca="1" si="1989"/>
        <v>0.84652859380553458</v>
      </c>
      <c r="EA533" s="19">
        <f t="shared" ca="1" si="1989"/>
        <v>0.76243088248925062</v>
      </c>
      <c r="EB533" s="19">
        <f t="shared" ca="1" si="1989"/>
        <v>0.95597672919132104</v>
      </c>
      <c r="EC533" s="19">
        <f t="shared" ca="1" si="1989"/>
        <v>0.60750563760457998</v>
      </c>
      <c r="EF533">
        <f t="shared" ca="1" si="1964"/>
        <v>2004</v>
      </c>
      <c r="EG533" s="19">
        <f t="shared" ca="1" si="1990"/>
        <v>1.2318834867313397</v>
      </c>
      <c r="EH533" s="19">
        <f t="shared" ca="1" si="1990"/>
        <v>0.87341456783823357</v>
      </c>
      <c r="EI533" s="19">
        <f t="shared" ca="1" si="1990"/>
        <v>0.8294480644368496</v>
      </c>
      <c r="EJ533" s="19">
        <f t="shared" ca="1" si="1990"/>
        <v>0.94916676915994458</v>
      </c>
      <c r="EK533" s="19">
        <f t="shared" ca="1" si="1990"/>
        <v>0.7536931012246042</v>
      </c>
      <c r="EM533">
        <f t="shared" ca="1" si="1966"/>
        <v>2004</v>
      </c>
      <c r="EN533" s="19">
        <f t="shared" ca="1" si="1991"/>
        <v>1.2292818383308284</v>
      </c>
      <c r="EO533" s="19">
        <f t="shared" ca="1" si="1991"/>
        <v>0.81384401054745115</v>
      </c>
      <c r="EP533" s="19">
        <f t="shared" ca="1" si="1991"/>
        <v>0.65454032936150464</v>
      </c>
      <c r="EQ533" s="19">
        <f t="shared" ca="1" si="1991"/>
        <v>1.051885814889693</v>
      </c>
      <c r="ER533" s="19">
        <f t="shared" ca="1" si="1991"/>
        <v>0.45330022242260759</v>
      </c>
      <c r="EU533">
        <f t="shared" ca="1" si="1968"/>
        <v>2004</v>
      </c>
      <c r="EV533" s="19">
        <f t="shared" ca="1" si="1992"/>
        <v>1.2472206242391002</v>
      </c>
      <c r="EW533" s="19">
        <f t="shared" ca="1" si="1992"/>
        <v>0.88161030241438998</v>
      </c>
      <c r="EX533" s="19">
        <f t="shared" ca="1" si="1992"/>
        <v>0.74702906849018558</v>
      </c>
      <c r="EY533" s="19">
        <f t="shared" ca="1" si="1992"/>
        <v>1.0479848895112898</v>
      </c>
      <c r="EZ533" s="19">
        <f t="shared" ca="1" si="1992"/>
        <v>0.51896300157356812</v>
      </c>
    </row>
    <row r="534" spans="4:156" hidden="1" x14ac:dyDescent="0.2">
      <c r="D534" s="5">
        <f t="shared" ref="D534:E553" si="1993">D464</f>
        <v>20</v>
      </c>
      <c r="E534" t="b">
        <f t="shared" si="1993"/>
        <v>1</v>
      </c>
      <c r="G534">
        <f t="shared" ca="1" si="1970"/>
        <v>2005</v>
      </c>
      <c r="H534" s="19">
        <f t="shared" ca="1" si="1971"/>
        <v>1.1165698972755693</v>
      </c>
      <c r="I534" s="19">
        <f t="shared" ca="1" si="1971"/>
        <v>1.0266472701496252</v>
      </c>
      <c r="J534" s="19">
        <f t="shared" ca="1" si="1971"/>
        <v>0.96571079795881509</v>
      </c>
      <c r="K534" s="19">
        <f t="shared" ca="1" si="1971"/>
        <v>1.2036834230649007</v>
      </c>
      <c r="L534" s="19">
        <f t="shared" ca="1" si="1972"/>
        <v>0.90416378539190601</v>
      </c>
      <c r="N534">
        <f t="shared" ca="1" si="1930"/>
        <v>2005</v>
      </c>
      <c r="O534" s="19">
        <f t="shared" ref="O534:S543" ca="1" si="1994">IF($E534,O464/O$507," ")</f>
        <v>0.86024465357947799</v>
      </c>
      <c r="P534" s="19">
        <f t="shared" ca="1" si="1994"/>
        <v>0.96525512123926871</v>
      </c>
      <c r="Q534" s="19">
        <f t="shared" ca="1" si="1994"/>
        <v>1.0291397363857895</v>
      </c>
      <c r="R534" s="19">
        <f t="shared" ca="1" si="1994"/>
        <v>0.9314326156306294</v>
      </c>
      <c r="S534" s="19">
        <f t="shared" ca="1" si="1994"/>
        <v>1.0965877772738852</v>
      </c>
      <c r="U534">
        <f t="shared" ca="1" si="1932"/>
        <v>2005</v>
      </c>
      <c r="V534" s="19">
        <f t="shared" ref="V534:Z537" ca="1" si="1995">IF($E534,V464/V$507," ")</f>
        <v>0.4729697772312349</v>
      </c>
      <c r="W534" s="19">
        <f t="shared" ca="1" si="1995"/>
        <v>0.85339661559625546</v>
      </c>
      <c r="X534" s="19">
        <f t="shared" ca="1" si="1995"/>
        <v>0.77894363408900136</v>
      </c>
      <c r="Y534" s="19">
        <f t="shared" ca="1" si="1995"/>
        <v>0.95905758820590759</v>
      </c>
      <c r="Z534" s="19">
        <f t="shared" ca="1" si="1995"/>
        <v>0.61513096601289485</v>
      </c>
      <c r="AB534">
        <f t="shared" ca="1" si="1934"/>
        <v>2005</v>
      </c>
      <c r="AC534" s="19">
        <f t="shared" ref="AC534:AG537" ca="1" si="1996">IF($E534,AC464/AC$507," ")</f>
        <v>1.1165698972755693</v>
      </c>
      <c r="AD534" s="19">
        <f t="shared" ca="1" si="1996"/>
        <v>0.87753540658476603</v>
      </c>
      <c r="AE534" s="19">
        <f t="shared" ca="1" si="1996"/>
        <v>0.89560000000000028</v>
      </c>
      <c r="AF534" s="19">
        <f t="shared" ca="1" si="1996"/>
        <v>0.89560000000000028</v>
      </c>
      <c r="AG534" s="19">
        <f t="shared" ca="1" si="1996"/>
        <v>0.89560000000000028</v>
      </c>
      <c r="AI534">
        <f t="shared" ca="1" si="1936"/>
        <v>2005</v>
      </c>
      <c r="AJ534" s="19">
        <f t="shared" ref="AJ534:AN537" ca="1" si="1997">IF($E534,AJ464/AJ$507," ")</f>
        <v>1.1061316518783564</v>
      </c>
      <c r="AK534" s="19">
        <f t="shared" ca="1" si="1997"/>
        <v>1.1390127386540052</v>
      </c>
      <c r="AL534" s="19">
        <f t="shared" ca="1" si="1997"/>
        <v>1.16246</v>
      </c>
      <c r="AM534" s="19">
        <f t="shared" ca="1" si="1997"/>
        <v>1.16246</v>
      </c>
      <c r="AN534" s="19">
        <f t="shared" ca="1" si="1997"/>
        <v>1.16246</v>
      </c>
      <c r="AP534">
        <f t="shared" ca="1" si="1938"/>
        <v>2005</v>
      </c>
      <c r="AQ534" s="19">
        <f t="shared" ref="AQ534:AU537" ca="1" si="1998">IF($E534,AQ464/AQ$507," ")</f>
        <v>0.4729697772312349</v>
      </c>
      <c r="AR534" s="19">
        <f t="shared" ca="1" si="1998"/>
        <v>2.0716537629992975</v>
      </c>
      <c r="AS534" s="19">
        <f t="shared" ca="1" si="1998"/>
        <v>2.1142999999999996</v>
      </c>
      <c r="AT534" s="19">
        <f t="shared" ca="1" si="1998"/>
        <v>2.1142999999999996</v>
      </c>
      <c r="AU534" s="19">
        <f t="shared" ca="1" si="1998"/>
        <v>2.1142999999999996</v>
      </c>
      <c r="AV534" s="19"/>
      <c r="AX534">
        <f t="shared" ca="1" si="1940"/>
        <v>2005</v>
      </c>
      <c r="AY534" s="19">
        <f t="shared" ref="AY534:BC537" ca="1" si="1999">IF($E534,AY464/AY$507," ")</f>
        <v>1.1770660451757951</v>
      </c>
      <c r="AZ534" s="19">
        <f t="shared" ca="1" si="1999"/>
        <v>0.91726117580042732</v>
      </c>
      <c r="BA534" s="19">
        <f t="shared" ca="1" si="1999"/>
        <v>0.85076557690527355</v>
      </c>
      <c r="BB534" s="19">
        <f t="shared" ca="1" si="1999"/>
        <v>1.1360200952531494</v>
      </c>
      <c r="BC534" s="19">
        <f t="shared" ca="1" si="1999"/>
        <v>0.7933080090058342</v>
      </c>
      <c r="BE534">
        <f t="shared" ca="1" si="1942"/>
        <v>2005</v>
      </c>
      <c r="BF534" s="19">
        <f t="shared" ref="BF534:BJ537" ca="1" si="2000">IF($E534,BF464/BF$507," ")</f>
        <v>0.93134150430279761</v>
      </c>
      <c r="BG534" s="19">
        <f t="shared" ca="1" si="2000"/>
        <v>0.95586706245858577</v>
      </c>
      <c r="BH534" s="19">
        <f t="shared" ca="1" si="2000"/>
        <v>0.92593078777604376</v>
      </c>
      <c r="BI534" s="19">
        <f t="shared" ca="1" si="2000"/>
        <v>1.1478219466342356</v>
      </c>
      <c r="BJ534" s="19">
        <f t="shared" ca="1" si="2000"/>
        <v>0.9041600132619263</v>
      </c>
      <c r="BL534">
        <f t="shared" ca="1" si="1944"/>
        <v>2005</v>
      </c>
      <c r="BM534" s="19">
        <f t="shared" ref="BM534:BQ537" ca="1" si="2001">IF($E534,BM464/BM$507," ")</f>
        <v>0.99290075956908097</v>
      </c>
      <c r="BN534" s="19">
        <f t="shared" ca="1" si="2001"/>
        <v>1.189871727272791</v>
      </c>
      <c r="BO534" s="19">
        <f t="shared" ca="1" si="2001"/>
        <v>1.1230559777336651</v>
      </c>
      <c r="BP534" s="19">
        <f t="shared" ca="1" si="2001"/>
        <v>1.293625711081124</v>
      </c>
      <c r="BQ534" s="19">
        <f t="shared" ca="1" si="2001"/>
        <v>0.92115947953990451</v>
      </c>
      <c r="BS534">
        <f t="shared" ca="1" si="1946"/>
        <v>2005</v>
      </c>
      <c r="BT534" s="19">
        <f t="shared" ref="BT534:BX537" ca="1" si="2002">IF($E534,BT464/BT$507," ")</f>
        <v>1.1881846914284357</v>
      </c>
      <c r="BU534" s="19">
        <f t="shared" ca="1" si="2002"/>
        <v>0.85849699589885953</v>
      </c>
      <c r="BV534" s="19">
        <f t="shared" ca="1" si="2002"/>
        <v>0.83835926262551241</v>
      </c>
      <c r="BW534" s="19">
        <f t="shared" ca="1" si="2002"/>
        <v>1.164087019398496</v>
      </c>
      <c r="BX534" s="19">
        <f t="shared" ca="1" si="2002"/>
        <v>0.82685631934622816</v>
      </c>
      <c r="BZ534">
        <f t="shared" ca="1" si="1948"/>
        <v>2005</v>
      </c>
      <c r="CA534" s="19">
        <f t="shared" ref="CA534:CE537" ca="1" si="2003">IF($E534,CA464/CA$507," ")</f>
        <v>1.1724291559682505</v>
      </c>
      <c r="CB534" s="19">
        <f t="shared" ca="1" si="2003"/>
        <v>0.78352792222478673</v>
      </c>
      <c r="CC534" s="19">
        <f t="shared" ca="1" si="2003"/>
        <v>0.78471236462038807</v>
      </c>
      <c r="CD534" s="19">
        <f t="shared" ca="1" si="2003"/>
        <v>0.81091613555900066</v>
      </c>
      <c r="CE534" s="19">
        <f t="shared" ca="1" si="2003"/>
        <v>0.78001402216327287</v>
      </c>
      <c r="CH534">
        <f t="shared" ca="1" si="1950"/>
        <v>2005</v>
      </c>
      <c r="CI534" s="19">
        <f t="shared" ref="CI534:CM537" ca="1" si="2004">IF($E534,CI464/CI$507," ")</f>
        <v>1.1528440663115904</v>
      </c>
      <c r="CJ534" s="19">
        <f t="shared" ca="1" si="2004"/>
        <v>1.0800708847464782</v>
      </c>
      <c r="CK534" s="19">
        <f t="shared" ca="1" si="2004"/>
        <v>1.0346105961009899</v>
      </c>
      <c r="CL534" s="19">
        <f t="shared" ca="1" si="2004"/>
        <v>1.1619446808800464</v>
      </c>
      <c r="CM534" s="19">
        <f t="shared" ca="1" si="2004"/>
        <v>0.88874697460955077</v>
      </c>
      <c r="CO534">
        <f t="shared" ca="1" si="1952"/>
        <v>2005</v>
      </c>
      <c r="CP534" s="19">
        <f t="shared" ref="CP534:CT537" ca="1" si="2005">IF($E534,CP464/CP$507," ")</f>
        <v>1.1628988743138895</v>
      </c>
      <c r="CQ534" s="19">
        <f t="shared" ca="1" si="2005"/>
        <v>0.99147730968508108</v>
      </c>
      <c r="CR534" s="19">
        <f t="shared" ca="1" si="2005"/>
        <v>0.97944342176193078</v>
      </c>
      <c r="CS534" s="19">
        <f t="shared" ca="1" si="2005"/>
        <v>1.0696426769506246</v>
      </c>
      <c r="CT534" s="19">
        <f t="shared" ca="1" si="2005"/>
        <v>0.96450537893942689</v>
      </c>
      <c r="CV534">
        <f t="shared" ca="1" si="1954"/>
        <v>2005</v>
      </c>
      <c r="CW534" s="19">
        <f t="shared" ref="CW534:DA537" ca="1" si="2006">IF($E534,CW464/CW$507," ")</f>
        <v>1.008044192657406</v>
      </c>
      <c r="CX534" s="19">
        <f t="shared" ca="1" si="2006"/>
        <v>0.75857406246313841</v>
      </c>
      <c r="CY534" s="19">
        <f t="shared" ca="1" si="2006"/>
        <v>0.69504205965390298</v>
      </c>
      <c r="CZ534" s="19">
        <f t="shared" ca="1" si="2006"/>
        <v>0.94508055169153127</v>
      </c>
      <c r="DA534" s="19">
        <f t="shared" ca="1" si="2006"/>
        <v>0.63761675049612965</v>
      </c>
      <c r="DC534">
        <f t="shared" ca="1" si="1956"/>
        <v>2005</v>
      </c>
      <c r="DD534" s="19">
        <f t="shared" ref="DD534:DH537" ca="1" si="2007">IF($E534,DD464/DD$507," ")</f>
        <v>1.0686500812174062</v>
      </c>
      <c r="DE534" s="19">
        <f t="shared" ca="1" si="2007"/>
        <v>1.0538243959046172</v>
      </c>
      <c r="DF534" s="19">
        <f t="shared" ca="1" si="2007"/>
        <v>0.93639654310332499</v>
      </c>
      <c r="DG534" s="19">
        <f t="shared" ca="1" si="2007"/>
        <v>1.2486316469606595</v>
      </c>
      <c r="DH534" s="19">
        <f t="shared" ca="1" si="2007"/>
        <v>0.76618354925970189</v>
      </c>
      <c r="DJ534">
        <f t="shared" ca="1" si="1958"/>
        <v>2005</v>
      </c>
      <c r="DK534" s="19">
        <f t="shared" ref="DK534:DO537" ca="1" si="2008">IF($E534,DK464/DK$507," ")</f>
        <v>1.0518565267697486</v>
      </c>
      <c r="DL534" s="19">
        <f t="shared" ca="1" si="2008"/>
        <v>0.9799621412453785</v>
      </c>
      <c r="DM534" s="19">
        <f t="shared" ca="1" si="2008"/>
        <v>0.8822659891978375</v>
      </c>
      <c r="DN534" s="19">
        <f t="shared" ca="1" si="2008"/>
        <v>1.1212667313591875</v>
      </c>
      <c r="DO534" s="19">
        <f t="shared" ca="1" si="2008"/>
        <v>0.69578175550747934</v>
      </c>
      <c r="DQ534">
        <f t="shared" ca="1" si="1960"/>
        <v>2005</v>
      </c>
      <c r="DR534" s="19">
        <f t="shared" ref="DR534:DV537" ca="1" si="2009">IF($E534,DR464/DR$507," ")</f>
        <v>0.22744848291861897</v>
      </c>
      <c r="DS534" s="19">
        <f t="shared" ca="1" si="2009"/>
        <v>0.37577669903794186</v>
      </c>
      <c r="DT534" s="19">
        <f t="shared" ca="1" si="2009"/>
        <v>0.35616685238386192</v>
      </c>
      <c r="DU534" s="19">
        <f t="shared" ca="1" si="2009"/>
        <v>0.4047814624848442</v>
      </c>
      <c r="DV534" s="19">
        <f t="shared" ca="1" si="2009"/>
        <v>0.27060989552172787</v>
      </c>
      <c r="DX534">
        <f t="shared" ca="1" si="1962"/>
        <v>2005</v>
      </c>
      <c r="DY534" s="19">
        <f t="shared" ref="DY534:EC537" ca="1" si="2010">IF($E534,DY464/DY$507," ")</f>
        <v>0.96474810426997515</v>
      </c>
      <c r="DZ534" s="19">
        <f t="shared" ca="1" si="2010"/>
        <v>0.85031879442718616</v>
      </c>
      <c r="EA534" s="19">
        <f t="shared" ca="1" si="2010"/>
        <v>0.75493043522962211</v>
      </c>
      <c r="EB534" s="19">
        <f t="shared" ca="1" si="2010"/>
        <v>0.98265679799082128</v>
      </c>
      <c r="EC534" s="19">
        <f t="shared" ca="1" si="2010"/>
        <v>0.57264513632686498</v>
      </c>
      <c r="EF534">
        <f t="shared" ca="1" si="1964"/>
        <v>2005</v>
      </c>
      <c r="EG534" s="19">
        <f t="shared" ref="EG534:EK537" ca="1" si="2011">IF($E534,EG464/EG$507," ")</f>
        <v>1.2766604774537416</v>
      </c>
      <c r="EH534" s="19">
        <f t="shared" ca="1" si="2011"/>
        <v>0.84412190001618881</v>
      </c>
      <c r="EI534" s="19">
        <f t="shared" ca="1" si="2011"/>
        <v>0.79681623076930619</v>
      </c>
      <c r="EJ534" s="19">
        <f t="shared" ca="1" si="2011"/>
        <v>0.93365650129614353</v>
      </c>
      <c r="EK534" s="19">
        <f t="shared" ca="1" si="2011"/>
        <v>0.71022717450035333</v>
      </c>
      <c r="EM534">
        <f t="shared" ca="1" si="1966"/>
        <v>2005</v>
      </c>
      <c r="EN534" s="19">
        <f t="shared" ref="EN534:ER537" ca="1" si="2012">IF($E534,EN464/EN$507," ")</f>
        <v>1.2737879907268237</v>
      </c>
      <c r="EO534" s="19">
        <f t="shared" ca="1" si="2012"/>
        <v>0.76665746936744639</v>
      </c>
      <c r="EP534" s="19">
        <f t="shared" ca="1" si="2012"/>
        <v>0.60768298664655429</v>
      </c>
      <c r="EQ534" s="19">
        <f t="shared" ca="1" si="2012"/>
        <v>1.0145469357266947</v>
      </c>
      <c r="ER534" s="19">
        <f t="shared" ca="1" si="2012"/>
        <v>0.40162214638400412</v>
      </c>
      <c r="EU534">
        <f t="shared" ca="1" si="1968"/>
        <v>2005</v>
      </c>
      <c r="EV534" s="19">
        <f t="shared" ref="EV534:EZ537" ca="1" si="2013">IF($E534,EV464/EV$507," ")</f>
        <v>1.3378463349699654</v>
      </c>
      <c r="EW534" s="19">
        <f t="shared" ca="1" si="2013"/>
        <v>0.82410886240931869</v>
      </c>
      <c r="EX534" s="19">
        <f t="shared" ca="1" si="2013"/>
        <v>0.69458199301878298</v>
      </c>
      <c r="EY534" s="19">
        <f t="shared" ca="1" si="2013"/>
        <v>0.9949341307199302</v>
      </c>
      <c r="EZ534" s="19">
        <f t="shared" ca="1" si="2013"/>
        <v>0.46697340082379996</v>
      </c>
    </row>
    <row r="535" spans="4:156" hidden="1" x14ac:dyDescent="0.2">
      <c r="D535" s="5">
        <f t="shared" si="1993"/>
        <v>21</v>
      </c>
      <c r="E535" t="b">
        <f t="shared" si="1993"/>
        <v>1</v>
      </c>
      <c r="G535">
        <f t="shared" ca="1" si="1970"/>
        <v>2006</v>
      </c>
      <c r="H535" s="19">
        <f t="shared" ca="1" si="1971"/>
        <v>1.1186578829834748</v>
      </c>
      <c r="I535" s="19">
        <f t="shared" ca="1" si="1971"/>
        <v>1.1010369527288879</v>
      </c>
      <c r="J535" s="19">
        <f t="shared" ca="1" si="1971"/>
        <v>1.0801262011905164</v>
      </c>
      <c r="K535" s="19">
        <f t="shared" ca="1" si="1971"/>
        <v>1.2049543307083934</v>
      </c>
      <c r="L535" s="19">
        <f t="shared" ca="1" si="1972"/>
        <v>1.0478418220409584</v>
      </c>
      <c r="N535">
        <f t="shared" ca="1" si="1930"/>
        <v>2006</v>
      </c>
      <c r="O535" s="19">
        <f t="shared" ca="1" si="1994"/>
        <v>0.77553636254150682</v>
      </c>
      <c r="P535" s="19">
        <f t="shared" ca="1" si="1994"/>
        <v>0.98281576178965413</v>
      </c>
      <c r="Q535" s="19">
        <f t="shared" ca="1" si="1994"/>
        <v>1.1122954323953946</v>
      </c>
      <c r="R535" s="19">
        <f t="shared" ca="1" si="1994"/>
        <v>0.88575554957544944</v>
      </c>
      <c r="S535" s="19">
        <f t="shared" ca="1" si="1994"/>
        <v>1.2686778041317681</v>
      </c>
      <c r="U535">
        <f t="shared" ca="1" si="1932"/>
        <v>2006</v>
      </c>
      <c r="V535" s="19">
        <f t="shared" ca="1" si="1995"/>
        <v>0.44194768954263824</v>
      </c>
      <c r="W535" s="19">
        <f t="shared" ca="1" si="1995"/>
        <v>0.78956219768932268</v>
      </c>
      <c r="X535" s="19">
        <f t="shared" ca="1" si="1995"/>
        <v>0.71625237856921298</v>
      </c>
      <c r="Y535" s="19">
        <f t="shared" ca="1" si="1995"/>
        <v>0.9017498411022733</v>
      </c>
      <c r="Z535" s="19">
        <f t="shared" ca="1" si="1995"/>
        <v>0.54754343867683197</v>
      </c>
      <c r="AB535">
        <f t="shared" ca="1" si="1934"/>
        <v>2006</v>
      </c>
      <c r="AC535" s="19">
        <f t="shared" ca="1" si="1996"/>
        <v>1.1186578829834748</v>
      </c>
      <c r="AD535" s="19">
        <f t="shared" ca="1" si="1996"/>
        <v>0.87076107810678771</v>
      </c>
      <c r="AE535" s="19">
        <f t="shared" ca="1" si="1996"/>
        <v>0.89392835397806125</v>
      </c>
      <c r="AF535" s="19">
        <f t="shared" ca="1" si="1996"/>
        <v>0.89392835397806125</v>
      </c>
      <c r="AG535" s="19">
        <f t="shared" ca="1" si="1996"/>
        <v>0.89392835397806125</v>
      </c>
      <c r="AI535">
        <f t="shared" ca="1" si="1936"/>
        <v>2006</v>
      </c>
      <c r="AJ535" s="19">
        <f t="shared" ca="1" si="1997"/>
        <v>1.1197923777790542</v>
      </c>
      <c r="AK535" s="19">
        <f t="shared" ca="1" si="1997"/>
        <v>1.2560129882590951</v>
      </c>
      <c r="AL535" s="19">
        <f t="shared" ca="1" si="1997"/>
        <v>1.2894301908976959</v>
      </c>
      <c r="AM535" s="19">
        <f t="shared" ca="1" si="1997"/>
        <v>1.2894301908976959</v>
      </c>
      <c r="AN535" s="19">
        <f t="shared" ca="1" si="1997"/>
        <v>1.2894301908976959</v>
      </c>
      <c r="AP535">
        <f t="shared" ca="1" si="1938"/>
        <v>2006</v>
      </c>
      <c r="AQ535" s="19">
        <f t="shared" ca="1" si="1998"/>
        <v>0.44194768954263824</v>
      </c>
      <c r="AR535" s="19">
        <f t="shared" ca="1" si="1998"/>
        <v>2.2040702265632488</v>
      </c>
      <c r="AS535" s="19">
        <f t="shared" ca="1" si="1998"/>
        <v>2.2627112295459164</v>
      </c>
      <c r="AT535" s="19">
        <f t="shared" ca="1" si="1998"/>
        <v>2.2627112295459164</v>
      </c>
      <c r="AU535" s="19">
        <f t="shared" ca="1" si="1998"/>
        <v>2.2627112295459164</v>
      </c>
      <c r="AV535" s="19"/>
      <c r="AX535">
        <f t="shared" ca="1" si="1940"/>
        <v>2006</v>
      </c>
      <c r="AY535" s="19">
        <f t="shared" ca="1" si="1999"/>
        <v>1.1942512094353617</v>
      </c>
      <c r="AZ535" s="19">
        <f t="shared" ca="1" si="1999"/>
        <v>0.93781052455470737</v>
      </c>
      <c r="BA535" s="19">
        <f t="shared" ca="1" si="1999"/>
        <v>0.88542965681737462</v>
      </c>
      <c r="BB535" s="19">
        <f t="shared" ca="1" si="1999"/>
        <v>1.1313836300601203</v>
      </c>
      <c r="BC535" s="19">
        <f t="shared" ca="1" si="1999"/>
        <v>0.83588822553845732</v>
      </c>
      <c r="BE535">
        <f t="shared" ca="1" si="1942"/>
        <v>2006</v>
      </c>
      <c r="BF535" s="19">
        <f t="shared" ca="1" si="2000"/>
        <v>0.92063107700331537</v>
      </c>
      <c r="BG535" s="19">
        <f t="shared" ca="1" si="2000"/>
        <v>0.96905201104093597</v>
      </c>
      <c r="BH535" s="19">
        <f t="shared" ca="1" si="2000"/>
        <v>0.95129263750596238</v>
      </c>
      <c r="BI535" s="19">
        <f t="shared" ca="1" si="2000"/>
        <v>1.1113324803702851</v>
      </c>
      <c r="BJ535" s="19">
        <f t="shared" ca="1" si="2000"/>
        <v>0.93559038352611523</v>
      </c>
      <c r="BL535">
        <f t="shared" ca="1" si="1944"/>
        <v>2006</v>
      </c>
      <c r="BM535" s="19">
        <f t="shared" ca="1" si="2001"/>
        <v>0.9802214168693838</v>
      </c>
      <c r="BN535" s="19">
        <f t="shared" ca="1" si="2001"/>
        <v>1.1998710832320594</v>
      </c>
      <c r="BO535" s="19">
        <f t="shared" ca="1" si="2001"/>
        <v>1.1668572634776939</v>
      </c>
      <c r="BP535" s="19">
        <f t="shared" ca="1" si="2001"/>
        <v>1.2898513856931746</v>
      </c>
      <c r="BQ535" s="19">
        <f t="shared" ca="1" si="2001"/>
        <v>1.021274092967972</v>
      </c>
      <c r="BS535">
        <f t="shared" ca="1" si="1946"/>
        <v>2006</v>
      </c>
      <c r="BT535" s="19">
        <f t="shared" ca="1" si="2002"/>
        <v>1.1732848553979232</v>
      </c>
      <c r="BU535" s="19">
        <f t="shared" ca="1" si="2002"/>
        <v>0.84425939935754324</v>
      </c>
      <c r="BV535" s="19">
        <f t="shared" ca="1" si="2002"/>
        <v>0.82242477303189632</v>
      </c>
      <c r="BW535" s="19">
        <f t="shared" ca="1" si="2002"/>
        <v>1.185527297044312</v>
      </c>
      <c r="BX535" s="19">
        <f t="shared" ca="1" si="2002"/>
        <v>0.80960195504530774</v>
      </c>
      <c r="BZ535">
        <f t="shared" ca="1" si="1948"/>
        <v>2006</v>
      </c>
      <c r="CA535" s="19">
        <f t="shared" ca="1" si="2003"/>
        <v>1.1869086560444582</v>
      </c>
      <c r="CB535" s="19">
        <f t="shared" ca="1" si="2003"/>
        <v>0.75638890333332032</v>
      </c>
      <c r="CC535" s="19">
        <f t="shared" ca="1" si="2003"/>
        <v>0.74925683741835614</v>
      </c>
      <c r="CD535" s="19">
        <f t="shared" ca="1" si="2003"/>
        <v>0.81707452565409966</v>
      </c>
      <c r="CE535" s="19">
        <f t="shared" ca="1" si="2003"/>
        <v>0.73709710954072161</v>
      </c>
      <c r="CH535">
        <f t="shared" ca="1" si="1950"/>
        <v>2006</v>
      </c>
      <c r="CI535" s="19">
        <f t="shared" ca="1" si="2004"/>
        <v>1.1459500587950473</v>
      </c>
      <c r="CJ535" s="19">
        <f t="shared" ca="1" si="2004"/>
        <v>1.0719817472724213</v>
      </c>
      <c r="CK535" s="19">
        <f t="shared" ca="1" si="2004"/>
        <v>1.0442614461726158</v>
      </c>
      <c r="CL535" s="19">
        <f t="shared" ca="1" si="2004"/>
        <v>1.1512106264904478</v>
      </c>
      <c r="CM535" s="19">
        <f t="shared" ca="1" si="2004"/>
        <v>0.92174912134012321</v>
      </c>
      <c r="CO535">
        <f t="shared" ca="1" si="1952"/>
        <v>2006</v>
      </c>
      <c r="CP535" s="19">
        <f t="shared" ca="1" si="2005"/>
        <v>1.1877500232579774</v>
      </c>
      <c r="CQ535" s="19">
        <f t="shared" ca="1" si="2005"/>
        <v>1.03505049754288</v>
      </c>
      <c r="CR535" s="19">
        <f t="shared" ca="1" si="2005"/>
        <v>1.048844929879915</v>
      </c>
      <c r="CS535" s="19">
        <f t="shared" ca="1" si="2005"/>
        <v>1.043037551860283</v>
      </c>
      <c r="CT535" s="19">
        <f t="shared" ca="1" si="2005"/>
        <v>1.0498066990360153</v>
      </c>
      <c r="CV535">
        <f t="shared" ca="1" si="1954"/>
        <v>2006</v>
      </c>
      <c r="CW535" s="19">
        <f t="shared" ca="1" si="2006"/>
        <v>0.99305457551259058</v>
      </c>
      <c r="CX535" s="19">
        <f t="shared" ca="1" si="2006"/>
        <v>0.74004270500310598</v>
      </c>
      <c r="CY535" s="19">
        <f t="shared" ca="1" si="2006"/>
        <v>0.67834387274442653</v>
      </c>
      <c r="CZ535" s="19">
        <f t="shared" ca="1" si="2006"/>
        <v>0.93179309599468674</v>
      </c>
      <c r="DA535" s="19">
        <f t="shared" ca="1" si="2006"/>
        <v>0.62013523501694656</v>
      </c>
      <c r="DC535">
        <f t="shared" ca="1" si="1956"/>
        <v>2006</v>
      </c>
      <c r="DD535" s="19">
        <f t="shared" ca="1" si="2007"/>
        <v>1.1227878943318799</v>
      </c>
      <c r="DE535" s="19">
        <f t="shared" ca="1" si="2007"/>
        <v>1.0568183784782164</v>
      </c>
      <c r="DF535" s="19">
        <f t="shared" ca="1" si="2007"/>
        <v>1.0052530044306758</v>
      </c>
      <c r="DG535" s="19">
        <f t="shared" ca="1" si="2007"/>
        <v>1.1791238907012818</v>
      </c>
      <c r="DH535" s="19">
        <f t="shared" ca="1" si="2007"/>
        <v>0.91046838947627795</v>
      </c>
      <c r="DJ535">
        <f t="shared" ca="1" si="1958"/>
        <v>2006</v>
      </c>
      <c r="DK535" s="19">
        <f t="shared" ca="1" si="2008"/>
        <v>1.0998422215209847</v>
      </c>
      <c r="DL535" s="19">
        <f t="shared" ca="1" si="2008"/>
        <v>0.97892326966829757</v>
      </c>
      <c r="DM535" s="19">
        <f t="shared" ca="1" si="2008"/>
        <v>0.90801581685484556</v>
      </c>
      <c r="DN535" s="19">
        <f t="shared" ca="1" si="2008"/>
        <v>1.1045001044461291</v>
      </c>
      <c r="DO535" s="19">
        <f t="shared" ca="1" si="2008"/>
        <v>0.75470574144545677</v>
      </c>
      <c r="DQ535">
        <f t="shared" ca="1" si="1960"/>
        <v>2006</v>
      </c>
      <c r="DR535" s="19">
        <f t="shared" ca="1" si="2009"/>
        <v>0.24691807305645275</v>
      </c>
      <c r="DS535" s="19">
        <f t="shared" ca="1" si="2009"/>
        <v>0.34836029856378314</v>
      </c>
      <c r="DT535" s="19">
        <f t="shared" ca="1" si="2009"/>
        <v>0.33552896988868408</v>
      </c>
      <c r="DU535" s="19">
        <f t="shared" ca="1" si="2009"/>
        <v>0.37561973731444787</v>
      </c>
      <c r="DV535" s="19">
        <f t="shared" ca="1" si="2009"/>
        <v>0.2649731420811377</v>
      </c>
      <c r="DX535">
        <f t="shared" ca="1" si="1962"/>
        <v>2006</v>
      </c>
      <c r="DY535" s="19">
        <f t="shared" ca="1" si="2010"/>
        <v>0.96604086672969702</v>
      </c>
      <c r="DZ535" s="19">
        <f t="shared" ca="1" si="2010"/>
        <v>0.87495484469405183</v>
      </c>
      <c r="EA535" s="19">
        <f t="shared" ca="1" si="2010"/>
        <v>0.80761847058599023</v>
      </c>
      <c r="EB535" s="19">
        <f t="shared" ca="1" si="2010"/>
        <v>0.99038602729412661</v>
      </c>
      <c r="EC535" s="19">
        <f t="shared" ca="1" si="2010"/>
        <v>0.66132078989451415</v>
      </c>
      <c r="EF535">
        <f t="shared" ca="1" si="1964"/>
        <v>2006</v>
      </c>
      <c r="EG535" s="19">
        <f t="shared" ca="1" si="2011"/>
        <v>1.2803354221264163</v>
      </c>
      <c r="EH535" s="19">
        <f t="shared" ca="1" si="2011"/>
        <v>0.86471276992223156</v>
      </c>
      <c r="EI535" s="19">
        <f t="shared" ca="1" si="2011"/>
        <v>0.8712859598786109</v>
      </c>
      <c r="EJ535" s="19">
        <f t="shared" ca="1" si="2011"/>
        <v>0.90123909501343369</v>
      </c>
      <c r="EK535" s="19">
        <f t="shared" ca="1" si="2011"/>
        <v>0.85233237484377222</v>
      </c>
      <c r="EM535">
        <f t="shared" ca="1" si="1966"/>
        <v>2006</v>
      </c>
      <c r="EN535" s="19">
        <f t="shared" ca="1" si="2012"/>
        <v>1.2509871856928134</v>
      </c>
      <c r="EO535" s="19">
        <f t="shared" ca="1" si="2012"/>
        <v>0.77820447950024285</v>
      </c>
      <c r="EP535" s="19">
        <f t="shared" ca="1" si="2012"/>
        <v>0.63631520451793988</v>
      </c>
      <c r="EQ535" s="19">
        <f t="shared" ca="1" si="2012"/>
        <v>1.0145914933529467</v>
      </c>
      <c r="ER535" s="19">
        <f t="shared" ca="1" si="2012"/>
        <v>0.44473290752414268</v>
      </c>
      <c r="EU535">
        <f t="shared" ca="1" si="1968"/>
        <v>2006</v>
      </c>
      <c r="EV535" s="19">
        <f t="shared" ca="1" si="2013"/>
        <v>1.3722958780954422</v>
      </c>
      <c r="EW535" s="19">
        <f t="shared" ca="1" si="2013"/>
        <v>0.8129227364381193</v>
      </c>
      <c r="EX535" s="19">
        <f t="shared" ca="1" si="2013"/>
        <v>0.72075213222052226</v>
      </c>
      <c r="EY535" s="19">
        <f t="shared" ca="1" si="2013"/>
        <v>0.95417905882493936</v>
      </c>
      <c r="EZ535" s="19">
        <f t="shared" ca="1" si="2013"/>
        <v>0.5438598532060217</v>
      </c>
    </row>
    <row r="536" spans="4:156" hidden="1" x14ac:dyDescent="0.2">
      <c r="D536" s="5">
        <f t="shared" si="1993"/>
        <v>22</v>
      </c>
      <c r="E536" t="b">
        <f t="shared" si="1993"/>
        <v>1</v>
      </c>
      <c r="G536">
        <f t="shared" ca="1" si="1970"/>
        <v>2007</v>
      </c>
      <c r="H536" s="19">
        <f t="shared" ca="1" si="1971"/>
        <v>1.1256811076373383</v>
      </c>
      <c r="I536" s="19">
        <f t="shared" ca="1" si="1971"/>
        <v>1.1037296534959617</v>
      </c>
      <c r="J536" s="19">
        <f t="shared" ca="1" si="1971"/>
        <v>1.0784741958620834</v>
      </c>
      <c r="K536" s="19">
        <f t="shared" ca="1" si="1971"/>
        <v>1.2206592584009635</v>
      </c>
      <c r="L536" s="19">
        <f t="shared" ca="1" si="1972"/>
        <v>1.0417007819998543</v>
      </c>
      <c r="N536">
        <f t="shared" ca="1" si="1930"/>
        <v>2007</v>
      </c>
      <c r="O536" s="19">
        <f t="shared" ca="1" si="1994"/>
        <v>0.68047932832097435</v>
      </c>
      <c r="P536" s="19">
        <f t="shared" ca="1" si="1994"/>
        <v>0.90060314203795977</v>
      </c>
      <c r="Q536" s="19">
        <f t="shared" ca="1" si="1994"/>
        <v>0.96853357293811548</v>
      </c>
      <c r="R536" s="19">
        <f t="shared" ca="1" si="1994"/>
        <v>0.87162385334872061</v>
      </c>
      <c r="S536" s="19">
        <f t="shared" ca="1" si="1994"/>
        <v>1.0354311611466414</v>
      </c>
      <c r="U536">
        <f t="shared" ca="1" si="1932"/>
        <v>2007</v>
      </c>
      <c r="V536" s="19">
        <f t="shared" ca="1" si="1995"/>
        <v>0.33457882041337561</v>
      </c>
      <c r="W536" s="19">
        <f t="shared" ca="1" si="1995"/>
        <v>0.69460397732835499</v>
      </c>
      <c r="X536" s="19">
        <f t="shared" ca="1" si="1995"/>
        <v>0.62281344818906992</v>
      </c>
      <c r="Y536" s="19">
        <f t="shared" ca="1" si="1995"/>
        <v>0.80242380988103457</v>
      </c>
      <c r="Z536" s="19">
        <f t="shared" ca="1" si="1995"/>
        <v>0.459458794702433</v>
      </c>
      <c r="AB536">
        <f t="shared" ca="1" si="1934"/>
        <v>2007</v>
      </c>
      <c r="AC536" s="19">
        <f t="shared" ca="1" si="1996"/>
        <v>1.1256811076373383</v>
      </c>
      <c r="AD536" s="19">
        <f t="shared" ca="1" si="1996"/>
        <v>0.86421428927255972</v>
      </c>
      <c r="AE536" s="19">
        <f t="shared" ca="1" si="1996"/>
        <v>0.88835105538803372</v>
      </c>
      <c r="AF536" s="19">
        <f t="shared" ca="1" si="1996"/>
        <v>0.88835105538803372</v>
      </c>
      <c r="AG536" s="19">
        <f t="shared" ca="1" si="1996"/>
        <v>0.88835105538803372</v>
      </c>
      <c r="AI536">
        <f t="shared" ca="1" si="1936"/>
        <v>2007</v>
      </c>
      <c r="AJ536" s="19">
        <f t="shared" ca="1" si="1997"/>
        <v>1.193139967615108</v>
      </c>
      <c r="AK536" s="19">
        <f t="shared" ca="1" si="1997"/>
        <v>1.4296241750425034</v>
      </c>
      <c r="AL536" s="19">
        <f t="shared" ca="1" si="1997"/>
        <v>1.4695523557892876</v>
      </c>
      <c r="AM536" s="19">
        <f t="shared" ca="1" si="1997"/>
        <v>1.4695523557892876</v>
      </c>
      <c r="AN536" s="19">
        <f t="shared" ca="1" si="1997"/>
        <v>1.4695523557892876</v>
      </c>
      <c r="AP536">
        <f t="shared" ca="1" si="1938"/>
        <v>2007</v>
      </c>
      <c r="AQ536" s="19">
        <f t="shared" ca="1" si="1998"/>
        <v>0.33457882041337561</v>
      </c>
      <c r="AR536" s="19">
        <f t="shared" ca="1" si="1998"/>
        <v>2.9076248675346781</v>
      </c>
      <c r="AS536" s="19">
        <f t="shared" ca="1" si="1998"/>
        <v>2.9888323437941757</v>
      </c>
      <c r="AT536" s="19">
        <f t="shared" ca="1" si="1998"/>
        <v>2.9888323437941757</v>
      </c>
      <c r="AU536" s="19">
        <f t="shared" ca="1" si="1998"/>
        <v>2.9888323437941757</v>
      </c>
      <c r="AV536" s="19"/>
      <c r="AX536">
        <f t="shared" ca="1" si="1940"/>
        <v>2007</v>
      </c>
      <c r="AY536" s="19">
        <f t="shared" ca="1" si="1999"/>
        <v>1.1132572948668154</v>
      </c>
      <c r="AZ536" s="19">
        <f t="shared" ca="1" si="1999"/>
        <v>0.99517533269706238</v>
      </c>
      <c r="BA536" s="19">
        <f t="shared" ca="1" si="1999"/>
        <v>0.98681156099799772</v>
      </c>
      <c r="BB536" s="19">
        <f t="shared" ca="1" si="1999"/>
        <v>1.072177908456301</v>
      </c>
      <c r="BC536" s="19">
        <f t="shared" ca="1" si="1999"/>
        <v>0.96961659162881519</v>
      </c>
      <c r="BE536">
        <f t="shared" ca="1" si="1942"/>
        <v>2007</v>
      </c>
      <c r="BF536" s="19">
        <f t="shared" ca="1" si="2000"/>
        <v>0.93054055060909724</v>
      </c>
      <c r="BG536" s="19">
        <f t="shared" ca="1" si="2000"/>
        <v>0.95802207541329865</v>
      </c>
      <c r="BH536" s="19">
        <f t="shared" ca="1" si="2000"/>
        <v>0.93480853556715027</v>
      </c>
      <c r="BI536" s="19">
        <f t="shared" ca="1" si="2000"/>
        <v>1.1309555642468012</v>
      </c>
      <c r="BJ536" s="19">
        <f t="shared" ca="1" si="2000"/>
        <v>0.91556363750553837</v>
      </c>
      <c r="BL536">
        <f t="shared" ca="1" si="1944"/>
        <v>2007</v>
      </c>
      <c r="BM536" s="19">
        <f t="shared" ca="1" si="2001"/>
        <v>1.0034950106736829</v>
      </c>
      <c r="BN536" s="19">
        <f t="shared" ca="1" si="2001"/>
        <v>1.1258170120989308</v>
      </c>
      <c r="BO536" s="19">
        <f t="shared" ca="1" si="2001"/>
        <v>1.1128792428542467</v>
      </c>
      <c r="BP536" s="19">
        <f t="shared" ca="1" si="2001"/>
        <v>1.1977341928553578</v>
      </c>
      <c r="BQ536" s="19">
        <f t="shared" ca="1" si="2001"/>
        <v>1.0124398687436444</v>
      </c>
      <c r="BS536">
        <f t="shared" ca="1" si="1946"/>
        <v>2007</v>
      </c>
      <c r="BT536" s="19">
        <f t="shared" ca="1" si="2002"/>
        <v>1.2049024500368337</v>
      </c>
      <c r="BU536" s="19">
        <f t="shared" ca="1" si="2002"/>
        <v>0.8212037824852878</v>
      </c>
      <c r="BV536" s="19">
        <f t="shared" ca="1" si="2002"/>
        <v>0.80054530548770075</v>
      </c>
      <c r="BW536" s="19">
        <f t="shared" ca="1" si="2002"/>
        <v>1.1480944215671178</v>
      </c>
      <c r="BX536" s="19">
        <f t="shared" ca="1" si="2002"/>
        <v>0.78827174977776104</v>
      </c>
      <c r="BZ536">
        <f t="shared" ca="1" si="1948"/>
        <v>2007</v>
      </c>
      <c r="CA536" s="19">
        <f t="shared" ca="1" si="2003"/>
        <v>1.2646524333767131</v>
      </c>
      <c r="CB536" s="19">
        <f t="shared" ca="1" si="2003"/>
        <v>0.7387173445757379</v>
      </c>
      <c r="CC536" s="19">
        <f t="shared" ca="1" si="2003"/>
        <v>0.73395985361348215</v>
      </c>
      <c r="CD536" s="19">
        <f t="shared" ca="1" si="2003"/>
        <v>0.79319849808749854</v>
      </c>
      <c r="CE536" s="19">
        <f t="shared" ca="1" si="2003"/>
        <v>0.72333835035403726</v>
      </c>
      <c r="CH536">
        <f t="shared" ca="1" si="1950"/>
        <v>2007</v>
      </c>
      <c r="CI536" s="19">
        <f t="shared" ca="1" si="2004"/>
        <v>1.1272509280394731</v>
      </c>
      <c r="CJ536" s="19">
        <f t="shared" ca="1" si="2004"/>
        <v>1.0241303896156277</v>
      </c>
      <c r="CK536" s="19">
        <f t="shared" ca="1" si="2004"/>
        <v>0.99614286009426745</v>
      </c>
      <c r="CL536" s="19">
        <f t="shared" ca="1" si="2004"/>
        <v>1.1038779883515273</v>
      </c>
      <c r="CM536" s="19">
        <f t="shared" ca="1" si="2004"/>
        <v>0.87273021691458863</v>
      </c>
      <c r="CO536">
        <f t="shared" ca="1" si="1952"/>
        <v>2007</v>
      </c>
      <c r="CP536" s="19">
        <f t="shared" ca="1" si="2005"/>
        <v>1.1774932551865287</v>
      </c>
      <c r="CQ536" s="19">
        <f t="shared" ca="1" si="2005"/>
        <v>0.98535530888792522</v>
      </c>
      <c r="CR536" s="19">
        <f t="shared" ca="1" si="2005"/>
        <v>0.9826465116190326</v>
      </c>
      <c r="CS536" s="19">
        <f t="shared" ca="1" si="2005"/>
        <v>1.04744833224817</v>
      </c>
      <c r="CT536" s="19">
        <f t="shared" ca="1" si="2005"/>
        <v>0.97191457852813046</v>
      </c>
      <c r="CV536">
        <f t="shared" ca="1" si="1954"/>
        <v>2007</v>
      </c>
      <c r="CW536" s="19">
        <f t="shared" ca="1" si="2006"/>
        <v>1.0257051269127639</v>
      </c>
      <c r="CX536" s="19">
        <f t="shared" ca="1" si="2006"/>
        <v>0.7667018805169592</v>
      </c>
      <c r="CY536" s="19">
        <f t="shared" ca="1" si="2006"/>
        <v>0.71029152206190094</v>
      </c>
      <c r="CZ536" s="19">
        <f t="shared" ca="1" si="2006"/>
        <v>0.94900335582979778</v>
      </c>
      <c r="DA536" s="19">
        <f t="shared" ca="1" si="2006"/>
        <v>0.65546755979101368</v>
      </c>
      <c r="DC536">
        <f t="shared" ca="1" si="1956"/>
        <v>2007</v>
      </c>
      <c r="DD536" s="19">
        <f t="shared" ca="1" si="2007"/>
        <v>1.1668697101820982</v>
      </c>
      <c r="DE536" s="19">
        <f t="shared" ca="1" si="2007"/>
        <v>0.92768387733797153</v>
      </c>
      <c r="DF536" s="19">
        <f t="shared" ca="1" si="2007"/>
        <v>0.88911209527523671</v>
      </c>
      <c r="DG536" s="19">
        <f t="shared" ca="1" si="2007"/>
        <v>1.0287737817485305</v>
      </c>
      <c r="DH536" s="19">
        <f t="shared" ca="1" si="2007"/>
        <v>0.8129764094212506</v>
      </c>
      <c r="DJ536">
        <f t="shared" ca="1" si="1958"/>
        <v>2007</v>
      </c>
      <c r="DK536" s="19">
        <f t="shared" ca="1" si="2008"/>
        <v>1.1378457978331755</v>
      </c>
      <c r="DL536" s="19">
        <f t="shared" ca="1" si="2008"/>
        <v>0.95165617714587503</v>
      </c>
      <c r="DM536" s="19">
        <f t="shared" ca="1" si="2008"/>
        <v>0.90375701375724549</v>
      </c>
      <c r="DN536" s="19">
        <f t="shared" ca="1" si="2008"/>
        <v>1.0540218238794266</v>
      </c>
      <c r="DO536" s="19">
        <f t="shared" ca="1" si="2008"/>
        <v>0.78651044074307352</v>
      </c>
      <c r="DQ536">
        <f t="shared" ca="1" si="1960"/>
        <v>2007</v>
      </c>
      <c r="DR536" s="19">
        <f t="shared" ca="1" si="2009"/>
        <v>0.2690783787472138</v>
      </c>
      <c r="DS536" s="19">
        <f t="shared" ca="1" si="2009"/>
        <v>0.32484743500279795</v>
      </c>
      <c r="DT536" s="19">
        <f t="shared" ca="1" si="2009"/>
        <v>0.32825782930605518</v>
      </c>
      <c r="DU536" s="19">
        <f t="shared" ca="1" si="2009"/>
        <v>0.33989050947199867</v>
      </c>
      <c r="DV536" s="19">
        <f t="shared" ca="1" si="2009"/>
        <v>0.30778545046600553</v>
      </c>
      <c r="DX536">
        <f t="shared" ca="1" si="1962"/>
        <v>2007</v>
      </c>
      <c r="DY536" s="19">
        <f t="shared" ca="1" si="2010"/>
        <v>0.99933432380805387</v>
      </c>
      <c r="DZ536" s="19">
        <f t="shared" ca="1" si="2010"/>
        <v>0.86702357496557347</v>
      </c>
      <c r="EA536" s="19">
        <f t="shared" ca="1" si="2010"/>
        <v>0.80876121050810945</v>
      </c>
      <c r="EB536" s="19">
        <f t="shared" ca="1" si="2010"/>
        <v>0.97497243222930186</v>
      </c>
      <c r="EC536" s="19">
        <f t="shared" ca="1" si="2010"/>
        <v>0.67571617406579287</v>
      </c>
      <c r="EF536">
        <f t="shared" ca="1" si="1964"/>
        <v>2007</v>
      </c>
      <c r="EG536" s="19">
        <f t="shared" ca="1" si="2011"/>
        <v>1.3835377693224222</v>
      </c>
      <c r="EH536" s="19">
        <f t="shared" ca="1" si="2011"/>
        <v>0.78844337126418251</v>
      </c>
      <c r="EI536" s="19">
        <f t="shared" ca="1" si="2011"/>
        <v>0.76865370863484905</v>
      </c>
      <c r="EJ536" s="19">
        <f t="shared" ca="1" si="2011"/>
        <v>0.85483399219202638</v>
      </c>
      <c r="EK536" s="19">
        <f t="shared" ca="1" si="2011"/>
        <v>0.71412100862280636</v>
      </c>
      <c r="EM536">
        <f t="shared" ca="1" si="1966"/>
        <v>2007</v>
      </c>
      <c r="EN536" s="19">
        <f t="shared" ca="1" si="2012"/>
        <v>1.1831452373067028</v>
      </c>
      <c r="EO536" s="19">
        <f t="shared" ca="1" si="2012"/>
        <v>0.75220197774133979</v>
      </c>
      <c r="EP536" s="19">
        <f t="shared" ca="1" si="2012"/>
        <v>0.62898442541077837</v>
      </c>
      <c r="EQ536" s="19">
        <f t="shared" ca="1" si="2012"/>
        <v>0.9638024947743048</v>
      </c>
      <c r="ER536" s="19">
        <f t="shared" ca="1" si="2012"/>
        <v>0.45941203428564703</v>
      </c>
      <c r="EU536">
        <f t="shared" ca="1" si="1968"/>
        <v>2007</v>
      </c>
      <c r="EV536" s="19">
        <f t="shared" ca="1" si="2013"/>
        <v>1.3363078116847502</v>
      </c>
      <c r="EW536" s="19">
        <f t="shared" ca="1" si="2013"/>
        <v>0.76995647450695726</v>
      </c>
      <c r="EX536" s="19">
        <f t="shared" ca="1" si="2013"/>
        <v>0.69325268200769952</v>
      </c>
      <c r="EY536" s="19">
        <f t="shared" ca="1" si="2013"/>
        <v>0.89453292399549456</v>
      </c>
      <c r="EZ536" s="19">
        <f t="shared" ca="1" si="2013"/>
        <v>0.5407213470681359</v>
      </c>
    </row>
    <row r="537" spans="4:156" hidden="1" x14ac:dyDescent="0.2">
      <c r="D537" s="5">
        <f t="shared" si="1993"/>
        <v>23</v>
      </c>
      <c r="E537" t="b">
        <f t="shared" si="1993"/>
        <v>1</v>
      </c>
      <c r="G537">
        <f t="shared" ca="1" si="1970"/>
        <v>2008</v>
      </c>
      <c r="H537" s="19">
        <f t="shared" ca="1" si="1971"/>
        <v>1.1082402858418938</v>
      </c>
      <c r="I537" s="19">
        <f t="shared" ca="1" si="1971"/>
        <v>1.1085443607879131</v>
      </c>
      <c r="J537" s="19">
        <f t="shared" ca="1" si="1971"/>
        <v>1.030030294394829</v>
      </c>
      <c r="K537" s="19">
        <f t="shared" ca="1" si="1971"/>
        <v>1.3495845985135979</v>
      </c>
      <c r="L537" s="19">
        <f t="shared" ca="1" si="1972"/>
        <v>0.94738375989263524</v>
      </c>
      <c r="N537">
        <f t="shared" ca="1" si="1930"/>
        <v>2008</v>
      </c>
      <c r="O537" s="19">
        <f t="shared" ca="1" si="1994"/>
        <v>0.59643342566625956</v>
      </c>
      <c r="P537" s="19">
        <f t="shared" ca="1" si="1994"/>
        <v>0.92273059089335974</v>
      </c>
      <c r="Q537" s="19">
        <f t="shared" ca="1" si="1994"/>
        <v>0.97041916797649985</v>
      </c>
      <c r="R537" s="19">
        <f t="shared" ca="1" si="1994"/>
        <v>0.92006847935881708</v>
      </c>
      <c r="S537" s="19">
        <f t="shared" ca="1" si="1994"/>
        <v>1.0051766685392205</v>
      </c>
      <c r="U537">
        <f t="shared" ca="1" si="1932"/>
        <v>2008</v>
      </c>
      <c r="V537" s="19">
        <f t="shared" ca="1" si="1995"/>
        <v>0.26410159390814925</v>
      </c>
      <c r="W537" s="19">
        <f t="shared" ca="1" si="1995"/>
        <v>0.63526034060754011</v>
      </c>
      <c r="X537" s="19">
        <f t="shared" ca="1" si="1995"/>
        <v>0.53284623585990198</v>
      </c>
      <c r="Y537" s="19">
        <f t="shared" ca="1" si="1995"/>
        <v>0.77154814462832011</v>
      </c>
      <c r="Z537" s="19">
        <f t="shared" ca="1" si="1995"/>
        <v>0.31574813959117087</v>
      </c>
      <c r="AB537">
        <f t="shared" ca="1" si="1934"/>
        <v>2008</v>
      </c>
      <c r="AC537" s="19">
        <f t="shared" ca="1" si="1996"/>
        <v>1.1082402858418938</v>
      </c>
      <c r="AD537" s="19">
        <f t="shared" ca="1" si="1996"/>
        <v>0.87682828821605929</v>
      </c>
      <c r="AE537" s="19">
        <f t="shared" ca="1" si="1996"/>
        <v>0.90233139218570546</v>
      </c>
      <c r="AF537" s="19">
        <f t="shared" ca="1" si="1996"/>
        <v>0.90233139218570546</v>
      </c>
      <c r="AG537" s="19">
        <f t="shared" ca="1" si="1996"/>
        <v>0.90233139218570546</v>
      </c>
      <c r="AI537">
        <f t="shared" ca="1" si="1936"/>
        <v>2008</v>
      </c>
      <c r="AJ537" s="19">
        <f t="shared" ca="1" si="1997"/>
        <v>1.0635123993314834</v>
      </c>
      <c r="AK537" s="19">
        <f t="shared" ca="1" si="1997"/>
        <v>1.6292454294983947</v>
      </c>
      <c r="AL537" s="19">
        <f t="shared" ca="1" si="1997"/>
        <v>1.6766330607358688</v>
      </c>
      <c r="AM537" s="19">
        <f t="shared" ca="1" si="1997"/>
        <v>1.6766330607358688</v>
      </c>
      <c r="AN537" s="19">
        <f t="shared" ca="1" si="1997"/>
        <v>1.6766330607358688</v>
      </c>
      <c r="AP537">
        <f t="shared" ca="1" si="1938"/>
        <v>2008</v>
      </c>
      <c r="AQ537" s="19">
        <f t="shared" ca="1" si="1998"/>
        <v>0.26410159390814925</v>
      </c>
      <c r="AR537" s="19">
        <f t="shared" ca="1" si="1998"/>
        <v>3.6794038929760489</v>
      </c>
      <c r="AS537" s="19">
        <f t="shared" ca="1" si="1998"/>
        <v>3.7864216766059569</v>
      </c>
      <c r="AT537" s="19">
        <f t="shared" ca="1" si="1998"/>
        <v>3.7864216766059569</v>
      </c>
      <c r="AU537" s="19">
        <f t="shared" ca="1" si="1998"/>
        <v>3.7864216766059569</v>
      </c>
      <c r="AV537" s="19"/>
      <c r="AX537">
        <f t="shared" ca="1" si="1940"/>
        <v>2008</v>
      </c>
      <c r="AY537" s="19">
        <f t="shared" ca="1" si="1999"/>
        <v>0.95917934955330364</v>
      </c>
      <c r="AZ537" s="19">
        <f t="shared" ca="1" si="1999"/>
        <v>1.0304322474483458</v>
      </c>
      <c r="BA537" s="19">
        <f t="shared" ca="1" si="1999"/>
        <v>1.0099271711026241</v>
      </c>
      <c r="BB537" s="19">
        <f t="shared" ca="1" si="1999"/>
        <v>1.1456127702161669</v>
      </c>
      <c r="BC537" s="19">
        <f t="shared" ca="1" si="1999"/>
        <v>0.98259661532669462</v>
      </c>
      <c r="BE537">
        <f t="shared" ca="1" si="1942"/>
        <v>2008</v>
      </c>
      <c r="BF537" s="19">
        <f t="shared" ca="1" si="2000"/>
        <v>0.88729836456431832</v>
      </c>
      <c r="BG537" s="19">
        <f t="shared" ca="1" si="2000"/>
        <v>0.92753030689324023</v>
      </c>
      <c r="BH537" s="19">
        <f t="shared" ca="1" si="2000"/>
        <v>0.90697731878275545</v>
      </c>
      <c r="BI537" s="19">
        <f t="shared" ca="1" si="2000"/>
        <v>1.0872873684445257</v>
      </c>
      <c r="BJ537" s="19">
        <f t="shared" ca="1" si="2000"/>
        <v>0.88928626045480996</v>
      </c>
      <c r="BL537">
        <f t="shared" ca="1" si="1944"/>
        <v>2008</v>
      </c>
      <c r="BM537" s="19">
        <f t="shared" ca="1" si="2001"/>
        <v>0.94158764831455055</v>
      </c>
      <c r="BN537" s="19">
        <f t="shared" ca="1" si="2001"/>
        <v>1.1648576385183576</v>
      </c>
      <c r="BO537" s="19">
        <f t="shared" ca="1" si="2001"/>
        <v>1.0941015245362471</v>
      </c>
      <c r="BP537" s="19">
        <f t="shared" ca="1" si="2001"/>
        <v>1.2914514822510905</v>
      </c>
      <c r="BQ537" s="19">
        <f t="shared" ca="1" si="2001"/>
        <v>0.86050635733182301</v>
      </c>
      <c r="BS537">
        <f t="shared" ca="1" si="1946"/>
        <v>2008</v>
      </c>
      <c r="BT537" s="19">
        <f t="shared" ca="1" si="2002"/>
        <v>1.1540719089375253</v>
      </c>
      <c r="BU537" s="19">
        <f t="shared" ca="1" si="2002"/>
        <v>0.88839681278863747</v>
      </c>
      <c r="BV537" s="19">
        <f t="shared" ca="1" si="2002"/>
        <v>0.86664819306543273</v>
      </c>
      <c r="BW537" s="19">
        <f t="shared" ca="1" si="2002"/>
        <v>1.2365116610048175</v>
      </c>
      <c r="BX537" s="19">
        <f t="shared" ca="1" si="2002"/>
        <v>0.8535866150932756</v>
      </c>
      <c r="BZ537">
        <f t="shared" ca="1" si="1948"/>
        <v>2008</v>
      </c>
      <c r="CA537" s="19">
        <f t="shared" ca="1" si="2003"/>
        <v>1.1272554605887939</v>
      </c>
      <c r="CB537" s="19">
        <f t="shared" ca="1" si="2003"/>
        <v>0.81312126170718579</v>
      </c>
      <c r="CC537" s="19">
        <f t="shared" ca="1" si="2003"/>
        <v>0.81025991344950354</v>
      </c>
      <c r="CD537" s="19">
        <f t="shared" ca="1" si="2003"/>
        <v>0.86768600705806309</v>
      </c>
      <c r="CE537" s="19">
        <f t="shared" ca="1" si="2003"/>
        <v>0.79996340099793917</v>
      </c>
      <c r="CH537">
        <f t="shared" ca="1" si="1950"/>
        <v>2008</v>
      </c>
      <c r="CI537" s="19">
        <f t="shared" ca="1" si="2004"/>
        <v>1.0141915104562955</v>
      </c>
      <c r="CJ537" s="19">
        <f t="shared" ca="1" si="2004"/>
        <v>1.0657165378796498</v>
      </c>
      <c r="CK537" s="19">
        <f t="shared" ca="1" si="2004"/>
        <v>1.0020646220276319</v>
      </c>
      <c r="CL537" s="19">
        <f t="shared" ca="1" si="2004"/>
        <v>1.1814397045472254</v>
      </c>
      <c r="CM537" s="19">
        <f t="shared" ca="1" si="2004"/>
        <v>0.79658704556385462</v>
      </c>
      <c r="CO537">
        <f t="shared" ca="1" si="1952"/>
        <v>2008</v>
      </c>
      <c r="CP537" s="19">
        <f t="shared" ca="1" si="2005"/>
        <v>1.0310377709554379</v>
      </c>
      <c r="CQ537" s="19">
        <f t="shared" ca="1" si="2005"/>
        <v>0.97819691688126054</v>
      </c>
      <c r="CR537" s="19">
        <f t="shared" ca="1" si="2005"/>
        <v>0.94813532969588499</v>
      </c>
      <c r="CS537" s="19">
        <f t="shared" ca="1" si="2005"/>
        <v>1.1321783689803335</v>
      </c>
      <c r="CT537" s="19">
        <f t="shared" ca="1" si="2005"/>
        <v>0.91765566779331653</v>
      </c>
      <c r="CV537">
        <f t="shared" ca="1" si="1954"/>
        <v>2008</v>
      </c>
      <c r="CW537" s="19">
        <f t="shared" ca="1" si="2006"/>
        <v>1.0284369266748652</v>
      </c>
      <c r="CX537" s="19">
        <f t="shared" ca="1" si="2006"/>
        <v>0.74515459173685017</v>
      </c>
      <c r="CY537" s="19">
        <f t="shared" ca="1" si="2006"/>
        <v>0.67586826584850035</v>
      </c>
      <c r="CZ537" s="19">
        <f t="shared" ca="1" si="2006"/>
        <v>0.96054241195641288</v>
      </c>
      <c r="DA537" s="19">
        <f t="shared" ca="1" si="2006"/>
        <v>0.61048832887858817</v>
      </c>
      <c r="DC537">
        <f t="shared" ca="1" si="1956"/>
        <v>2008</v>
      </c>
      <c r="DD537" s="19">
        <f t="shared" ca="1" si="2007"/>
        <v>1.1260152175771565</v>
      </c>
      <c r="DE537" s="19">
        <f t="shared" ca="1" si="2007"/>
        <v>0.9068142880115545</v>
      </c>
      <c r="DF537" s="19">
        <f t="shared" ca="1" si="2007"/>
        <v>0.80692463812537196</v>
      </c>
      <c r="DG537" s="19">
        <f t="shared" ca="1" si="2007"/>
        <v>1.0902290607665865</v>
      </c>
      <c r="DH537" s="19">
        <f t="shared" ca="1" si="2007"/>
        <v>0.6524830223327619</v>
      </c>
      <c r="DJ537">
        <f t="shared" ca="1" si="1958"/>
        <v>2008</v>
      </c>
      <c r="DK537" s="19">
        <f t="shared" ca="1" si="2008"/>
        <v>1.111202272010098</v>
      </c>
      <c r="DL537" s="19">
        <f t="shared" ca="1" si="2008"/>
        <v>0.91056570347882759</v>
      </c>
      <c r="DM537" s="19">
        <f t="shared" ca="1" si="2008"/>
        <v>0.82397329956534027</v>
      </c>
      <c r="DN537" s="19">
        <f t="shared" ca="1" si="2008"/>
        <v>1.0541903063124185</v>
      </c>
      <c r="DO537" s="19">
        <f t="shared" ca="1" si="2008"/>
        <v>0.64434271893419948</v>
      </c>
      <c r="DQ537">
        <f t="shared" ca="1" si="1960"/>
        <v>2008</v>
      </c>
      <c r="DR537" s="19">
        <f t="shared" ca="1" si="2009"/>
        <v>0.27491243233407636</v>
      </c>
      <c r="DS537" s="19">
        <f t="shared" ca="1" si="2009"/>
        <v>0.30306646221314526</v>
      </c>
      <c r="DT537" s="19">
        <f t="shared" ca="1" si="2009"/>
        <v>0.2919348854036069</v>
      </c>
      <c r="DU537" s="19">
        <f t="shared" ca="1" si="2009"/>
        <v>0.32828609874522946</v>
      </c>
      <c r="DV537" s="19">
        <f t="shared" ca="1" si="2009"/>
        <v>0.22796030687062843</v>
      </c>
      <c r="DX537">
        <f t="shared" ca="1" si="1962"/>
        <v>2008</v>
      </c>
      <c r="DY537" s="19">
        <f t="shared" ca="1" si="2010"/>
        <v>0.95609431377467335</v>
      </c>
      <c r="DZ537" s="19">
        <f t="shared" ca="1" si="2010"/>
        <v>0.82776725756634451</v>
      </c>
      <c r="EA537" s="19">
        <f t="shared" ca="1" si="2010"/>
        <v>0.73693882662237942</v>
      </c>
      <c r="EB537" s="19">
        <f t="shared" ca="1" si="2010"/>
        <v>0.96987765138739546</v>
      </c>
      <c r="EC537" s="19">
        <f t="shared" ca="1" si="2010"/>
        <v>0.55048117286854437</v>
      </c>
      <c r="EF537">
        <f t="shared" ca="1" si="1964"/>
        <v>2008</v>
      </c>
      <c r="EG537" s="19">
        <f t="shared" ca="1" si="2011"/>
        <v>1.2030690430297737</v>
      </c>
      <c r="EH537" s="19">
        <f t="shared" ca="1" si="2011"/>
        <v>0.80903317934885965</v>
      </c>
      <c r="EI537" s="19">
        <f t="shared" ca="1" si="2011"/>
        <v>0.72350199733710652</v>
      </c>
      <c r="EJ537" s="19">
        <f t="shared" ca="1" si="2011"/>
        <v>0.95775728477727839</v>
      </c>
      <c r="EK537" s="19">
        <f t="shared" ca="1" si="2011"/>
        <v>0.57527118642622965</v>
      </c>
      <c r="EM537">
        <f t="shared" ca="1" si="1966"/>
        <v>2008</v>
      </c>
      <c r="EN537" s="19">
        <f t="shared" ca="1" si="2012"/>
        <v>1.0737778004228977</v>
      </c>
      <c r="EO537" s="19">
        <f t="shared" ca="1" si="2012"/>
        <v>0.74652737390605162</v>
      </c>
      <c r="EP537" s="19">
        <f t="shared" ca="1" si="2012"/>
        <v>0.59891790830702507</v>
      </c>
      <c r="EQ537" s="19">
        <f t="shared" ca="1" si="2012"/>
        <v>0.99382932606649232</v>
      </c>
      <c r="ER537" s="19">
        <f t="shared" ca="1" si="2012"/>
        <v>0.39891056246876788</v>
      </c>
      <c r="EU537">
        <f t="shared" ca="1" si="1968"/>
        <v>2008</v>
      </c>
      <c r="EV537" s="19">
        <f t="shared" ca="1" si="2013"/>
        <v>1.3561614512957041</v>
      </c>
      <c r="EW537" s="19">
        <f t="shared" ca="1" si="2013"/>
        <v>0.69920232039136943</v>
      </c>
      <c r="EX537" s="19">
        <f t="shared" ca="1" si="2013"/>
        <v>0.57278889291987511</v>
      </c>
      <c r="EY537" s="19">
        <f t="shared" ca="1" si="2013"/>
        <v>0.87565577980799647</v>
      </c>
      <c r="EZ537" s="19">
        <f t="shared" ca="1" si="2013"/>
        <v>0.34327460920376074</v>
      </c>
    </row>
    <row r="538" spans="4:156" hidden="1" x14ac:dyDescent="0.2">
      <c r="D538" s="5">
        <f t="shared" si="1993"/>
        <v>24</v>
      </c>
      <c r="E538" t="b">
        <f t="shared" si="1993"/>
        <v>1</v>
      </c>
      <c r="G538">
        <f t="shared" ca="1" si="1970"/>
        <v>2009</v>
      </c>
      <c r="H538" s="19">
        <f t="shared" ca="1" si="1971"/>
        <v>1.1162795891022776</v>
      </c>
      <c r="I538" s="19">
        <f t="shared" ca="1" si="1971"/>
        <v>1.1563906291260566</v>
      </c>
      <c r="J538" s="19">
        <f t="shared" ca="1" si="1971"/>
        <v>1.1502523281328136</v>
      </c>
      <c r="K538" s="19">
        <f t="shared" ca="1" si="1971"/>
        <v>1.2566920138831579</v>
      </c>
      <c r="L538" s="19">
        <f t="shared" ca="1" si="1972"/>
        <v>1.1227237639814796</v>
      </c>
      <c r="N538">
        <f t="shared" ca="1" si="1930"/>
        <v>2009</v>
      </c>
      <c r="O538" s="19">
        <f t="shared" ca="1" si="1994"/>
        <v>0.47006348605543424</v>
      </c>
      <c r="P538" s="19">
        <f t="shared" ca="1" si="1994"/>
        <v>0.97531114566450983</v>
      </c>
      <c r="Q538" s="19">
        <f t="shared" ca="1" si="1994"/>
        <v>1.0759443849829271</v>
      </c>
      <c r="R538" s="19">
        <f t="shared" ca="1" si="1994"/>
        <v>0.93073124396508355</v>
      </c>
      <c r="S538" s="19">
        <f t="shared" ca="1" si="1994"/>
        <v>1.1761862281276414</v>
      </c>
    </row>
    <row r="539" spans="4:156" hidden="1" x14ac:dyDescent="0.2">
      <c r="D539" s="5">
        <f t="shared" si="1993"/>
        <v>25</v>
      </c>
      <c r="E539" t="b">
        <f t="shared" si="1993"/>
        <v>1</v>
      </c>
      <c r="G539">
        <f t="shared" ca="1" si="1970"/>
        <v>2010</v>
      </c>
      <c r="H539" s="19">
        <f t="shared" ca="1" si="1971"/>
        <v>1.1089325591782047</v>
      </c>
      <c r="I539" s="19">
        <f t="shared" ca="1" si="1971"/>
        <v>1.1037996129002734</v>
      </c>
      <c r="J539" s="19">
        <f t="shared" ca="1" si="1971"/>
        <v>1.0593224846818341</v>
      </c>
      <c r="K539" s="19">
        <f t="shared" ca="1" si="1971"/>
        <v>1.2946533048411142</v>
      </c>
      <c r="L539" s="19">
        <f t="shared" ca="1" si="1972"/>
        <v>0.99845872382166179</v>
      </c>
      <c r="N539">
        <f t="shared" ca="1" si="1930"/>
        <v>2010</v>
      </c>
      <c r="O539" s="19">
        <f t="shared" ca="1" si="1994"/>
        <v>0.50331194191628104</v>
      </c>
      <c r="P539" s="19">
        <f t="shared" ca="1" si="1994"/>
        <v>0.81779542918543235</v>
      </c>
      <c r="Q539" s="19">
        <f t="shared" ca="1" si="1994"/>
        <v>0.80343596268162254</v>
      </c>
      <c r="R539" s="19">
        <f t="shared" ca="1" si="1994"/>
        <v>0.89938612693356046</v>
      </c>
      <c r="S539" s="19">
        <f t="shared" ca="1" si="1994"/>
        <v>0.73720076353066932</v>
      </c>
    </row>
    <row r="540" spans="4:156" hidden="1" x14ac:dyDescent="0.2">
      <c r="D540" s="5">
        <f t="shared" si="1993"/>
        <v>26</v>
      </c>
      <c r="E540" t="b">
        <f t="shared" si="1993"/>
        <v>1</v>
      </c>
      <c r="G540">
        <f t="shared" ca="1" si="1970"/>
        <v>2011</v>
      </c>
      <c r="H540" s="19">
        <f t="shared" ca="1" si="1971"/>
        <v>1.1190040196516304</v>
      </c>
      <c r="I540" s="19">
        <f t="shared" ca="1" si="1971"/>
        <v>1.1111548594559542</v>
      </c>
      <c r="J540" s="19">
        <f t="shared" ca="1" si="1971"/>
        <v>1.0474961239414178</v>
      </c>
      <c r="K540" s="19">
        <f t="shared" ca="1" si="1971"/>
        <v>1.3611458750196204</v>
      </c>
      <c r="L540" s="19">
        <f t="shared" ca="1" si="1972"/>
        <v>0.96637668777680663</v>
      </c>
      <c r="N540">
        <f t="shared" ca="1" si="1930"/>
        <v>2011</v>
      </c>
      <c r="O540" s="19">
        <f t="shared" ca="1" si="1994"/>
        <v>0.48444677666328312</v>
      </c>
      <c r="P540" s="19">
        <f t="shared" ca="1" si="1994"/>
        <v>0.85349414943367774</v>
      </c>
      <c r="Q540" s="19">
        <f t="shared" ca="1" si="1994"/>
        <v>0.8214014152535668</v>
      </c>
      <c r="R540" s="19">
        <f t="shared" ca="1" si="1994"/>
        <v>0.96859145942290459</v>
      </c>
      <c r="S540" s="19">
        <f t="shared" ca="1" si="1994"/>
        <v>0.71979489936480656</v>
      </c>
    </row>
    <row r="541" spans="4:156" hidden="1" x14ac:dyDescent="0.2">
      <c r="D541" s="5">
        <f t="shared" si="1993"/>
        <v>27</v>
      </c>
      <c r="E541" t="b">
        <f t="shared" si="1993"/>
        <v>0</v>
      </c>
      <c r="G541" t="str">
        <f t="shared" si="1970"/>
        <v xml:space="preserve"> </v>
      </c>
      <c r="H541" s="19" t="str">
        <f t="shared" si="1971"/>
        <v xml:space="preserve"> </v>
      </c>
      <c r="I541" s="19" t="str">
        <f t="shared" si="1971"/>
        <v xml:space="preserve"> </v>
      </c>
      <c r="J541" s="19" t="str">
        <f t="shared" si="1971"/>
        <v xml:space="preserve"> </v>
      </c>
      <c r="K541" s="19" t="str">
        <f t="shared" si="1971"/>
        <v xml:space="preserve"> </v>
      </c>
      <c r="L541" s="19" t="str">
        <f t="shared" si="1972"/>
        <v xml:space="preserve"> </v>
      </c>
      <c r="N541" t="str">
        <f t="shared" si="1930"/>
        <v xml:space="preserve"> </v>
      </c>
      <c r="O541" s="19" t="str">
        <f t="shared" si="1994"/>
        <v xml:space="preserve"> </v>
      </c>
      <c r="P541" s="19" t="str">
        <f t="shared" si="1994"/>
        <v xml:space="preserve"> </v>
      </c>
      <c r="Q541" s="19" t="str">
        <f t="shared" si="1994"/>
        <v xml:space="preserve"> </v>
      </c>
      <c r="R541" s="19" t="str">
        <f t="shared" si="1994"/>
        <v xml:space="preserve"> </v>
      </c>
      <c r="S541" s="19" t="str">
        <f t="shared" si="1994"/>
        <v xml:space="preserve"> </v>
      </c>
    </row>
    <row r="542" spans="4:156" hidden="1" x14ac:dyDescent="0.2">
      <c r="D542" s="5">
        <f t="shared" si="1993"/>
        <v>28</v>
      </c>
      <c r="E542" t="b">
        <f t="shared" si="1993"/>
        <v>0</v>
      </c>
      <c r="G542" t="str">
        <f t="shared" si="1970"/>
        <v xml:space="preserve"> </v>
      </c>
      <c r="H542" s="19" t="str">
        <f t="shared" si="1971"/>
        <v xml:space="preserve"> </v>
      </c>
      <c r="I542" s="19" t="str">
        <f t="shared" si="1971"/>
        <v xml:space="preserve"> </v>
      </c>
      <c r="J542" s="19" t="str">
        <f t="shared" si="1971"/>
        <v xml:space="preserve"> </v>
      </c>
      <c r="K542" s="19" t="str">
        <f t="shared" si="1971"/>
        <v xml:space="preserve"> </v>
      </c>
      <c r="L542" s="19" t="str">
        <f t="shared" si="1972"/>
        <v xml:space="preserve"> </v>
      </c>
      <c r="N542" t="str">
        <f t="shared" si="1930"/>
        <v xml:space="preserve"> </v>
      </c>
      <c r="O542" s="19" t="str">
        <f t="shared" si="1994"/>
        <v xml:space="preserve"> </v>
      </c>
      <c r="P542" s="19" t="str">
        <f t="shared" si="1994"/>
        <v xml:space="preserve"> </v>
      </c>
      <c r="Q542" s="19" t="str">
        <f t="shared" si="1994"/>
        <v xml:space="preserve"> </v>
      </c>
      <c r="R542" s="19" t="str">
        <f t="shared" si="1994"/>
        <v xml:space="preserve"> </v>
      </c>
      <c r="S542" s="19" t="str">
        <f t="shared" si="1994"/>
        <v xml:space="preserve"> </v>
      </c>
    </row>
    <row r="543" spans="4:156" hidden="1" x14ac:dyDescent="0.2">
      <c r="D543" s="5">
        <f t="shared" si="1993"/>
        <v>29</v>
      </c>
      <c r="E543" t="b">
        <f t="shared" si="1993"/>
        <v>0</v>
      </c>
      <c r="G543" t="str">
        <f t="shared" si="1970"/>
        <v xml:space="preserve"> </v>
      </c>
      <c r="H543" t="str">
        <f t="shared" si="1971"/>
        <v xml:space="preserve"> </v>
      </c>
      <c r="I543" t="str">
        <f t="shared" si="1971"/>
        <v xml:space="preserve"> </v>
      </c>
      <c r="J543" t="str">
        <f t="shared" si="1971"/>
        <v xml:space="preserve"> </v>
      </c>
      <c r="K543" t="str">
        <f t="shared" si="1971"/>
        <v xml:space="preserve"> </v>
      </c>
      <c r="L543" t="str">
        <f t="shared" si="1972"/>
        <v xml:space="preserve"> </v>
      </c>
      <c r="N543" t="str">
        <f t="shared" si="1930"/>
        <v xml:space="preserve"> </v>
      </c>
      <c r="O543" t="str">
        <f t="shared" si="1994"/>
        <v xml:space="preserve"> </v>
      </c>
      <c r="P543" t="str">
        <f t="shared" si="1994"/>
        <v xml:space="preserve"> </v>
      </c>
      <c r="Q543" t="str">
        <f t="shared" si="1994"/>
        <v xml:space="preserve"> </v>
      </c>
      <c r="R543" t="str">
        <f t="shared" si="1994"/>
        <v xml:space="preserve"> </v>
      </c>
      <c r="S543" t="str">
        <f t="shared" si="1994"/>
        <v xml:space="preserve"> </v>
      </c>
    </row>
    <row r="544" spans="4:156" hidden="1" x14ac:dyDescent="0.2">
      <c r="D544" s="5">
        <f t="shared" si="1993"/>
        <v>30</v>
      </c>
      <c r="E544" t="b">
        <f t="shared" si="1993"/>
        <v>0</v>
      </c>
      <c r="G544" t="str">
        <f t="shared" si="1970"/>
        <v xml:space="preserve"> </v>
      </c>
      <c r="H544" t="str">
        <f t="shared" si="1971"/>
        <v xml:space="preserve"> </v>
      </c>
      <c r="I544" t="str">
        <f t="shared" si="1971"/>
        <v xml:space="preserve"> </v>
      </c>
      <c r="J544" t="str">
        <f t="shared" si="1971"/>
        <v xml:space="preserve"> </v>
      </c>
      <c r="K544" t="str">
        <f t="shared" si="1971"/>
        <v xml:space="preserve"> </v>
      </c>
      <c r="L544" t="str">
        <f t="shared" si="1972"/>
        <v xml:space="preserve"> </v>
      </c>
      <c r="N544" t="str">
        <f t="shared" si="1930"/>
        <v xml:space="preserve"> </v>
      </c>
      <c r="O544" t="str">
        <f t="shared" ref="O544:S553" si="2014">IF($E544,O474/O$507," ")</f>
        <v xml:space="preserve"> </v>
      </c>
      <c r="P544" t="str">
        <f t="shared" si="2014"/>
        <v xml:space="preserve"> </v>
      </c>
      <c r="Q544" t="str">
        <f t="shared" si="2014"/>
        <v xml:space="preserve"> </v>
      </c>
      <c r="R544" t="str">
        <f t="shared" si="2014"/>
        <v xml:space="preserve"> </v>
      </c>
      <c r="S544" t="str">
        <f t="shared" si="2014"/>
        <v xml:space="preserve"> </v>
      </c>
    </row>
    <row r="545" spans="4:19" hidden="1" x14ac:dyDescent="0.2">
      <c r="D545" s="5">
        <f t="shared" si="1993"/>
        <v>31</v>
      </c>
      <c r="E545" t="b">
        <f t="shared" si="1993"/>
        <v>0</v>
      </c>
      <c r="G545" t="str">
        <f t="shared" si="1970"/>
        <v xml:space="preserve"> </v>
      </c>
      <c r="H545" t="str">
        <f t="shared" si="1971"/>
        <v xml:space="preserve"> </v>
      </c>
      <c r="I545" t="str">
        <f t="shared" si="1971"/>
        <v xml:space="preserve"> </v>
      </c>
      <c r="J545" t="str">
        <f t="shared" si="1971"/>
        <v xml:space="preserve"> </v>
      </c>
      <c r="K545" t="str">
        <f t="shared" si="1971"/>
        <v xml:space="preserve"> </v>
      </c>
      <c r="L545" t="str">
        <f t="shared" si="1972"/>
        <v xml:space="preserve"> </v>
      </c>
      <c r="N545" t="str">
        <f t="shared" si="1930"/>
        <v xml:space="preserve"> </v>
      </c>
      <c r="O545" t="str">
        <f t="shared" si="2014"/>
        <v xml:space="preserve"> </v>
      </c>
      <c r="P545" t="str">
        <f t="shared" si="2014"/>
        <v xml:space="preserve"> </v>
      </c>
      <c r="Q545" t="str">
        <f t="shared" si="2014"/>
        <v xml:space="preserve"> </v>
      </c>
      <c r="R545" t="str">
        <f t="shared" si="2014"/>
        <v xml:space="preserve"> </v>
      </c>
      <c r="S545" t="str">
        <f t="shared" si="2014"/>
        <v xml:space="preserve"> </v>
      </c>
    </row>
    <row r="546" spans="4:19" hidden="1" x14ac:dyDescent="0.2">
      <c r="D546" s="5">
        <f t="shared" si="1993"/>
        <v>32</v>
      </c>
      <c r="E546" t="b">
        <f t="shared" si="1993"/>
        <v>0</v>
      </c>
      <c r="G546" t="str">
        <f t="shared" si="1970"/>
        <v xml:space="preserve"> </v>
      </c>
      <c r="H546" t="str">
        <f t="shared" si="1971"/>
        <v xml:space="preserve"> </v>
      </c>
      <c r="I546" t="str">
        <f t="shared" si="1971"/>
        <v xml:space="preserve"> </v>
      </c>
      <c r="J546" t="str">
        <f t="shared" si="1971"/>
        <v xml:space="preserve"> </v>
      </c>
      <c r="K546" t="str">
        <f t="shared" si="1971"/>
        <v xml:space="preserve"> </v>
      </c>
      <c r="L546" t="str">
        <f t="shared" si="1972"/>
        <v xml:space="preserve"> </v>
      </c>
      <c r="N546" t="str">
        <f t="shared" ref="N546:N575" si="2015">IF($E546,N476," ")</f>
        <v xml:space="preserve"> </v>
      </c>
      <c r="O546" t="str">
        <f t="shared" si="2014"/>
        <v xml:space="preserve"> </v>
      </c>
      <c r="P546" t="str">
        <f t="shared" si="2014"/>
        <v xml:space="preserve"> </v>
      </c>
      <c r="Q546" t="str">
        <f t="shared" si="2014"/>
        <v xml:space="preserve"> </v>
      </c>
      <c r="R546" t="str">
        <f t="shared" si="2014"/>
        <v xml:space="preserve"> </v>
      </c>
      <c r="S546" t="str">
        <f t="shared" si="2014"/>
        <v xml:space="preserve"> </v>
      </c>
    </row>
    <row r="547" spans="4:19" hidden="1" x14ac:dyDescent="0.2">
      <c r="D547" s="5">
        <f t="shared" si="1993"/>
        <v>33</v>
      </c>
      <c r="E547" t="b">
        <f t="shared" si="1993"/>
        <v>0</v>
      </c>
      <c r="G547" t="str">
        <f t="shared" si="1970"/>
        <v xml:space="preserve"> </v>
      </c>
      <c r="H547" t="str">
        <f t="shared" si="1971"/>
        <v xml:space="preserve"> </v>
      </c>
      <c r="I547" t="str">
        <f t="shared" si="1971"/>
        <v xml:space="preserve"> </v>
      </c>
      <c r="J547" t="str">
        <f t="shared" si="1971"/>
        <v xml:space="preserve"> </v>
      </c>
      <c r="K547" t="str">
        <f t="shared" si="1971"/>
        <v xml:space="preserve"> </v>
      </c>
      <c r="L547" t="str">
        <f t="shared" ref="L547:L575" si="2016">IF($E547,L477/L$507," ")</f>
        <v xml:space="preserve"> </v>
      </c>
      <c r="N547" t="str">
        <f t="shared" si="2015"/>
        <v xml:space="preserve"> </v>
      </c>
      <c r="O547" t="str">
        <f t="shared" si="2014"/>
        <v xml:space="preserve"> </v>
      </c>
      <c r="P547" t="str">
        <f t="shared" si="2014"/>
        <v xml:space="preserve"> </v>
      </c>
      <c r="Q547" t="str">
        <f t="shared" si="2014"/>
        <v xml:space="preserve"> </v>
      </c>
      <c r="R547" t="str">
        <f t="shared" si="2014"/>
        <v xml:space="preserve"> </v>
      </c>
      <c r="S547" t="str">
        <f t="shared" si="2014"/>
        <v xml:space="preserve"> </v>
      </c>
    </row>
    <row r="548" spans="4:19" hidden="1" x14ac:dyDescent="0.2">
      <c r="D548" s="5">
        <f t="shared" si="1993"/>
        <v>34</v>
      </c>
      <c r="E548" t="b">
        <f t="shared" si="1993"/>
        <v>0</v>
      </c>
      <c r="G548" t="str">
        <f t="shared" si="1970"/>
        <v xml:space="preserve"> </v>
      </c>
      <c r="H548" t="str">
        <f t="shared" si="1971"/>
        <v xml:space="preserve"> </v>
      </c>
      <c r="I548" t="str">
        <f t="shared" si="1971"/>
        <v xml:space="preserve"> </v>
      </c>
      <c r="J548" t="str">
        <f t="shared" si="1971"/>
        <v xml:space="preserve"> </v>
      </c>
      <c r="K548" t="str">
        <f t="shared" si="1971"/>
        <v xml:space="preserve"> </v>
      </c>
      <c r="L548" t="str">
        <f t="shared" si="2016"/>
        <v xml:space="preserve"> </v>
      </c>
      <c r="N548" t="str">
        <f t="shared" si="2015"/>
        <v xml:space="preserve"> </v>
      </c>
      <c r="O548" t="str">
        <f t="shared" si="2014"/>
        <v xml:space="preserve"> </v>
      </c>
      <c r="P548" t="str">
        <f t="shared" si="2014"/>
        <v xml:space="preserve"> </v>
      </c>
      <c r="Q548" t="str">
        <f t="shared" si="2014"/>
        <v xml:space="preserve"> </v>
      </c>
      <c r="R548" t="str">
        <f t="shared" si="2014"/>
        <v xml:space="preserve"> </v>
      </c>
      <c r="S548" t="str">
        <f t="shared" si="2014"/>
        <v xml:space="preserve"> </v>
      </c>
    </row>
    <row r="549" spans="4:19" hidden="1" x14ac:dyDescent="0.2">
      <c r="D549" s="5">
        <f t="shared" si="1993"/>
        <v>35</v>
      </c>
      <c r="E549" t="b">
        <f t="shared" si="1993"/>
        <v>0</v>
      </c>
      <c r="G549" t="str">
        <f t="shared" si="1970"/>
        <v xml:space="preserve"> </v>
      </c>
      <c r="H549" t="str">
        <f t="shared" si="1971"/>
        <v xml:space="preserve"> </v>
      </c>
      <c r="I549" t="str">
        <f t="shared" si="1971"/>
        <v xml:space="preserve"> </v>
      </c>
      <c r="J549" t="str">
        <f t="shared" si="1971"/>
        <v xml:space="preserve"> </v>
      </c>
      <c r="K549" t="str">
        <f t="shared" si="1971"/>
        <v xml:space="preserve"> </v>
      </c>
      <c r="L549" t="str">
        <f t="shared" si="2016"/>
        <v xml:space="preserve"> </v>
      </c>
      <c r="N549" t="str">
        <f t="shared" si="2015"/>
        <v xml:space="preserve"> </v>
      </c>
      <c r="O549" t="str">
        <f t="shared" si="2014"/>
        <v xml:space="preserve"> </v>
      </c>
      <c r="P549" t="str">
        <f t="shared" si="2014"/>
        <v xml:space="preserve"> </v>
      </c>
      <c r="Q549" t="str">
        <f t="shared" si="2014"/>
        <v xml:space="preserve"> </v>
      </c>
      <c r="R549" t="str">
        <f t="shared" si="2014"/>
        <v xml:space="preserve"> </v>
      </c>
      <c r="S549" t="str">
        <f t="shared" si="2014"/>
        <v xml:space="preserve"> </v>
      </c>
    </row>
    <row r="550" spans="4:19" hidden="1" x14ac:dyDescent="0.2">
      <c r="D550" s="5">
        <f t="shared" si="1993"/>
        <v>36</v>
      </c>
      <c r="E550" t="b">
        <f t="shared" si="1993"/>
        <v>0</v>
      </c>
      <c r="G550" t="str">
        <f t="shared" si="1970"/>
        <v xml:space="preserve"> </v>
      </c>
      <c r="H550" t="str">
        <f t="shared" si="1971"/>
        <v xml:space="preserve"> </v>
      </c>
      <c r="I550" t="str">
        <f t="shared" si="1971"/>
        <v xml:space="preserve"> </v>
      </c>
      <c r="J550" t="str">
        <f t="shared" si="1971"/>
        <v xml:space="preserve"> </v>
      </c>
      <c r="K550" t="str">
        <f t="shared" si="1971"/>
        <v xml:space="preserve"> </v>
      </c>
      <c r="L550" t="str">
        <f t="shared" si="2016"/>
        <v xml:space="preserve"> </v>
      </c>
      <c r="N550" t="str">
        <f t="shared" si="2015"/>
        <v xml:space="preserve"> </v>
      </c>
      <c r="O550" t="str">
        <f t="shared" si="2014"/>
        <v xml:space="preserve"> </v>
      </c>
      <c r="P550" t="str">
        <f t="shared" si="2014"/>
        <v xml:space="preserve"> </v>
      </c>
      <c r="Q550" t="str">
        <f t="shared" si="2014"/>
        <v xml:space="preserve"> </v>
      </c>
      <c r="R550" t="str">
        <f t="shared" si="2014"/>
        <v xml:space="preserve"> </v>
      </c>
      <c r="S550" t="str">
        <f t="shared" si="2014"/>
        <v xml:space="preserve"> </v>
      </c>
    </row>
    <row r="551" spans="4:19" hidden="1" x14ac:dyDescent="0.2">
      <c r="D551" s="5">
        <f t="shared" si="1993"/>
        <v>37</v>
      </c>
      <c r="E551" t="b">
        <f t="shared" si="1993"/>
        <v>0</v>
      </c>
      <c r="G551" t="str">
        <f t="shared" si="1970"/>
        <v xml:space="preserve"> </v>
      </c>
      <c r="H551" t="str">
        <f t="shared" si="1971"/>
        <v xml:space="preserve"> </v>
      </c>
      <c r="I551" t="str">
        <f t="shared" si="1971"/>
        <v xml:space="preserve"> </v>
      </c>
      <c r="J551" t="str">
        <f t="shared" si="1971"/>
        <v xml:space="preserve"> </v>
      </c>
      <c r="K551" t="str">
        <f t="shared" si="1971"/>
        <v xml:space="preserve"> </v>
      </c>
      <c r="L551" t="str">
        <f t="shared" si="2016"/>
        <v xml:space="preserve"> </v>
      </c>
      <c r="N551" t="str">
        <f t="shared" si="2015"/>
        <v xml:space="preserve"> </v>
      </c>
      <c r="O551" t="str">
        <f t="shared" si="2014"/>
        <v xml:space="preserve"> </v>
      </c>
      <c r="P551" t="str">
        <f t="shared" si="2014"/>
        <v xml:space="preserve"> </v>
      </c>
      <c r="Q551" t="str">
        <f t="shared" si="2014"/>
        <v xml:space="preserve"> </v>
      </c>
      <c r="R551" t="str">
        <f t="shared" si="2014"/>
        <v xml:space="preserve"> </v>
      </c>
      <c r="S551" t="str">
        <f t="shared" si="2014"/>
        <v xml:space="preserve"> </v>
      </c>
    </row>
    <row r="552" spans="4:19" hidden="1" x14ac:dyDescent="0.2">
      <c r="D552" s="5">
        <f t="shared" si="1993"/>
        <v>38</v>
      </c>
      <c r="E552" t="b">
        <f t="shared" si="1993"/>
        <v>0</v>
      </c>
      <c r="G552" t="str">
        <f t="shared" si="1970"/>
        <v xml:space="preserve"> </v>
      </c>
      <c r="H552" t="str">
        <f t="shared" si="1971"/>
        <v xml:space="preserve"> </v>
      </c>
      <c r="I552" t="str">
        <f t="shared" si="1971"/>
        <v xml:space="preserve"> </v>
      </c>
      <c r="J552" t="str">
        <f t="shared" si="1971"/>
        <v xml:space="preserve"> </v>
      </c>
      <c r="K552" t="str">
        <f t="shared" si="1971"/>
        <v xml:space="preserve"> </v>
      </c>
      <c r="L552" t="str">
        <f t="shared" si="2016"/>
        <v xml:space="preserve"> </v>
      </c>
      <c r="N552" t="str">
        <f t="shared" si="2015"/>
        <v xml:space="preserve"> </v>
      </c>
      <c r="O552" t="str">
        <f t="shared" si="2014"/>
        <v xml:space="preserve"> </v>
      </c>
      <c r="P552" t="str">
        <f t="shared" si="2014"/>
        <v xml:space="preserve"> </v>
      </c>
      <c r="Q552" t="str">
        <f t="shared" si="2014"/>
        <v xml:space="preserve"> </v>
      </c>
      <c r="R552" t="str">
        <f t="shared" si="2014"/>
        <v xml:space="preserve"> </v>
      </c>
      <c r="S552" t="str">
        <f t="shared" si="2014"/>
        <v xml:space="preserve"> </v>
      </c>
    </row>
    <row r="553" spans="4:19" hidden="1" x14ac:dyDescent="0.2">
      <c r="D553" s="5">
        <f t="shared" si="1993"/>
        <v>39</v>
      </c>
      <c r="E553" t="b">
        <f t="shared" si="1993"/>
        <v>0</v>
      </c>
      <c r="G553" t="str">
        <f t="shared" si="1970"/>
        <v xml:space="preserve"> </v>
      </c>
      <c r="H553" t="str">
        <f t="shared" si="1971"/>
        <v xml:space="preserve"> </v>
      </c>
      <c r="I553" t="str">
        <f t="shared" si="1971"/>
        <v xml:space="preserve"> </v>
      </c>
      <c r="J553" t="str">
        <f t="shared" si="1971"/>
        <v xml:space="preserve"> </v>
      </c>
      <c r="K553" t="str">
        <f t="shared" si="1971"/>
        <v xml:space="preserve"> </v>
      </c>
      <c r="L553" t="str">
        <f t="shared" si="2016"/>
        <v xml:space="preserve"> </v>
      </c>
      <c r="N553" t="str">
        <f t="shared" si="2015"/>
        <v xml:space="preserve"> </v>
      </c>
      <c r="O553" t="str">
        <f t="shared" si="2014"/>
        <v xml:space="preserve"> </v>
      </c>
      <c r="P553" t="str">
        <f t="shared" si="2014"/>
        <v xml:space="preserve"> </v>
      </c>
      <c r="Q553" t="str">
        <f t="shared" si="2014"/>
        <v xml:space="preserve"> </v>
      </c>
      <c r="R553" t="str">
        <f t="shared" si="2014"/>
        <v xml:space="preserve"> </v>
      </c>
      <c r="S553" t="str">
        <f t="shared" si="2014"/>
        <v xml:space="preserve"> </v>
      </c>
    </row>
    <row r="554" spans="4:19" hidden="1" x14ac:dyDescent="0.2">
      <c r="D554" s="5">
        <f t="shared" ref="D554:E573" si="2017">D484</f>
        <v>40</v>
      </c>
      <c r="E554" t="b">
        <f t="shared" si="2017"/>
        <v>0</v>
      </c>
      <c r="G554" t="str">
        <f t="shared" si="1970"/>
        <v xml:space="preserve"> </v>
      </c>
      <c r="H554" t="str">
        <f t="shared" si="1971"/>
        <v xml:space="preserve"> </v>
      </c>
      <c r="I554" t="str">
        <f t="shared" si="1971"/>
        <v xml:space="preserve"> </v>
      </c>
      <c r="J554" t="str">
        <f t="shared" si="1971"/>
        <v xml:space="preserve"> </v>
      </c>
      <c r="K554" t="str">
        <f t="shared" si="1971"/>
        <v xml:space="preserve"> </v>
      </c>
      <c r="L554" t="str">
        <f t="shared" si="2016"/>
        <v xml:space="preserve"> </v>
      </c>
      <c r="N554" t="str">
        <f t="shared" si="2015"/>
        <v xml:space="preserve"> </v>
      </c>
      <c r="O554" t="str">
        <f t="shared" ref="O554:S563" si="2018">IF($E554,O484/O$507," ")</f>
        <v xml:space="preserve"> </v>
      </c>
      <c r="P554" t="str">
        <f t="shared" si="2018"/>
        <v xml:space="preserve"> </v>
      </c>
      <c r="Q554" t="str">
        <f t="shared" si="2018"/>
        <v xml:space="preserve"> </v>
      </c>
      <c r="R554" t="str">
        <f t="shared" si="2018"/>
        <v xml:space="preserve"> </v>
      </c>
      <c r="S554" t="str">
        <f t="shared" si="2018"/>
        <v xml:space="preserve"> </v>
      </c>
    </row>
    <row r="555" spans="4:19" hidden="1" x14ac:dyDescent="0.2">
      <c r="D555" s="5">
        <f t="shared" si="2017"/>
        <v>41</v>
      </c>
      <c r="E555" t="b">
        <f t="shared" si="2017"/>
        <v>0</v>
      </c>
      <c r="G555" t="str">
        <f t="shared" si="1970"/>
        <v xml:space="preserve"> </v>
      </c>
      <c r="H555" t="str">
        <f t="shared" si="1971"/>
        <v xml:space="preserve"> </v>
      </c>
      <c r="I555" t="str">
        <f t="shared" si="1971"/>
        <v xml:space="preserve"> </v>
      </c>
      <c r="J555" t="str">
        <f t="shared" si="1971"/>
        <v xml:space="preserve"> </v>
      </c>
      <c r="K555" t="str">
        <f t="shared" si="1971"/>
        <v xml:space="preserve"> </v>
      </c>
      <c r="L555" t="str">
        <f t="shared" si="2016"/>
        <v xml:space="preserve"> </v>
      </c>
      <c r="N555" t="str">
        <f t="shared" si="2015"/>
        <v xml:space="preserve"> </v>
      </c>
      <c r="O555" t="str">
        <f t="shared" si="2018"/>
        <v xml:space="preserve"> </v>
      </c>
      <c r="P555" t="str">
        <f t="shared" si="2018"/>
        <v xml:space="preserve"> </v>
      </c>
      <c r="Q555" t="str">
        <f t="shared" si="2018"/>
        <v xml:space="preserve"> </v>
      </c>
      <c r="R555" t="str">
        <f t="shared" si="2018"/>
        <v xml:space="preserve"> </v>
      </c>
      <c r="S555" t="str">
        <f t="shared" si="2018"/>
        <v xml:space="preserve"> </v>
      </c>
    </row>
    <row r="556" spans="4:19" hidden="1" x14ac:dyDescent="0.2">
      <c r="D556" s="5">
        <f t="shared" si="2017"/>
        <v>42</v>
      </c>
      <c r="E556" t="b">
        <f t="shared" si="2017"/>
        <v>0</v>
      </c>
      <c r="G556" t="str">
        <f t="shared" si="1970"/>
        <v xml:space="preserve"> </v>
      </c>
      <c r="H556" t="str">
        <f t="shared" si="1971"/>
        <v xml:space="preserve"> </v>
      </c>
      <c r="I556" t="str">
        <f t="shared" si="1971"/>
        <v xml:space="preserve"> </v>
      </c>
      <c r="J556" t="str">
        <f t="shared" si="1971"/>
        <v xml:space="preserve"> </v>
      </c>
      <c r="K556" t="str">
        <f t="shared" si="1971"/>
        <v xml:space="preserve"> </v>
      </c>
      <c r="L556" t="str">
        <f t="shared" si="2016"/>
        <v xml:space="preserve"> </v>
      </c>
      <c r="N556" t="str">
        <f t="shared" si="2015"/>
        <v xml:space="preserve"> </v>
      </c>
      <c r="O556" t="str">
        <f t="shared" si="2018"/>
        <v xml:space="preserve"> </v>
      </c>
      <c r="P556" t="str">
        <f t="shared" si="2018"/>
        <v xml:space="preserve"> </v>
      </c>
      <c r="Q556" t="str">
        <f t="shared" si="2018"/>
        <v xml:space="preserve"> </v>
      </c>
      <c r="R556" t="str">
        <f t="shared" si="2018"/>
        <v xml:space="preserve"> </v>
      </c>
      <c r="S556" t="str">
        <f t="shared" si="2018"/>
        <v xml:space="preserve"> </v>
      </c>
    </row>
    <row r="557" spans="4:19" hidden="1" x14ac:dyDescent="0.2">
      <c r="D557" s="5">
        <f t="shared" si="2017"/>
        <v>43</v>
      </c>
      <c r="E557" t="b">
        <f t="shared" si="2017"/>
        <v>0</v>
      </c>
      <c r="G557" t="str">
        <f t="shared" si="1970"/>
        <v xml:space="preserve"> </v>
      </c>
      <c r="H557" t="str">
        <f t="shared" si="1971"/>
        <v xml:space="preserve"> </v>
      </c>
      <c r="I557" t="str">
        <f t="shared" si="1971"/>
        <v xml:space="preserve"> </v>
      </c>
      <c r="J557" t="str">
        <f t="shared" si="1971"/>
        <v xml:space="preserve"> </v>
      </c>
      <c r="K557" t="str">
        <f t="shared" si="1971"/>
        <v xml:space="preserve"> </v>
      </c>
      <c r="L557" t="str">
        <f t="shared" si="2016"/>
        <v xml:space="preserve"> </v>
      </c>
      <c r="N557" t="str">
        <f t="shared" si="2015"/>
        <v xml:space="preserve"> </v>
      </c>
      <c r="O557" t="str">
        <f t="shared" si="2018"/>
        <v xml:space="preserve"> </v>
      </c>
      <c r="P557" t="str">
        <f t="shared" si="2018"/>
        <v xml:space="preserve"> </v>
      </c>
      <c r="Q557" t="str">
        <f t="shared" si="2018"/>
        <v xml:space="preserve"> </v>
      </c>
      <c r="R557" t="str">
        <f t="shared" si="2018"/>
        <v xml:space="preserve"> </v>
      </c>
      <c r="S557" t="str">
        <f t="shared" si="2018"/>
        <v xml:space="preserve"> </v>
      </c>
    </row>
    <row r="558" spans="4:19" hidden="1" x14ac:dyDescent="0.2">
      <c r="D558" s="5">
        <f t="shared" si="2017"/>
        <v>44</v>
      </c>
      <c r="E558" t="b">
        <f t="shared" si="2017"/>
        <v>0</v>
      </c>
      <c r="G558" t="str">
        <f t="shared" si="1970"/>
        <v xml:space="preserve"> </v>
      </c>
      <c r="H558" t="str">
        <f t="shared" si="1971"/>
        <v xml:space="preserve"> </v>
      </c>
      <c r="I558" t="str">
        <f t="shared" si="1971"/>
        <v xml:space="preserve"> </v>
      </c>
      <c r="J558" t="str">
        <f t="shared" si="1971"/>
        <v xml:space="preserve"> </v>
      </c>
      <c r="K558" t="str">
        <f t="shared" si="1971"/>
        <v xml:space="preserve"> </v>
      </c>
      <c r="L558" t="str">
        <f t="shared" si="2016"/>
        <v xml:space="preserve"> </v>
      </c>
      <c r="N558" t="str">
        <f t="shared" si="2015"/>
        <v xml:space="preserve"> </v>
      </c>
      <c r="O558" t="str">
        <f t="shared" si="2018"/>
        <v xml:space="preserve"> </v>
      </c>
      <c r="P558" t="str">
        <f t="shared" si="2018"/>
        <v xml:space="preserve"> </v>
      </c>
      <c r="Q558" t="str">
        <f t="shared" si="2018"/>
        <v xml:space="preserve"> </v>
      </c>
      <c r="R558" t="str">
        <f t="shared" si="2018"/>
        <v xml:space="preserve"> </v>
      </c>
      <c r="S558" t="str">
        <f t="shared" si="2018"/>
        <v xml:space="preserve"> </v>
      </c>
    </row>
    <row r="559" spans="4:19" hidden="1" x14ac:dyDescent="0.2">
      <c r="D559" s="5">
        <f t="shared" si="2017"/>
        <v>45</v>
      </c>
      <c r="E559" t="b">
        <f t="shared" si="2017"/>
        <v>0</v>
      </c>
      <c r="G559" t="str">
        <f t="shared" si="1970"/>
        <v xml:space="preserve"> </v>
      </c>
      <c r="H559" t="str">
        <f t="shared" si="1971"/>
        <v xml:space="preserve"> </v>
      </c>
      <c r="I559" t="str">
        <f t="shared" si="1971"/>
        <v xml:space="preserve"> </v>
      </c>
      <c r="J559" t="str">
        <f t="shared" si="1971"/>
        <v xml:space="preserve"> </v>
      </c>
      <c r="K559" t="str">
        <f t="shared" si="1971"/>
        <v xml:space="preserve"> </v>
      </c>
      <c r="L559" t="str">
        <f t="shared" si="2016"/>
        <v xml:space="preserve"> </v>
      </c>
      <c r="N559" t="str">
        <f t="shared" si="2015"/>
        <v xml:space="preserve"> </v>
      </c>
      <c r="O559" t="str">
        <f t="shared" si="2018"/>
        <v xml:space="preserve"> </v>
      </c>
      <c r="P559" t="str">
        <f t="shared" si="2018"/>
        <v xml:space="preserve"> </v>
      </c>
      <c r="Q559" t="str">
        <f t="shared" si="2018"/>
        <v xml:space="preserve"> </v>
      </c>
      <c r="R559" t="str">
        <f t="shared" si="2018"/>
        <v xml:space="preserve"> </v>
      </c>
      <c r="S559" t="str">
        <f t="shared" si="2018"/>
        <v xml:space="preserve"> </v>
      </c>
    </row>
    <row r="560" spans="4:19" hidden="1" x14ac:dyDescent="0.2">
      <c r="D560" s="5">
        <f t="shared" si="2017"/>
        <v>46</v>
      </c>
      <c r="E560" t="b">
        <f t="shared" si="2017"/>
        <v>0</v>
      </c>
      <c r="G560" t="str">
        <f t="shared" si="1970"/>
        <v xml:space="preserve"> </v>
      </c>
      <c r="H560" t="str">
        <f t="shared" si="1971"/>
        <v xml:space="preserve"> </v>
      </c>
      <c r="I560" t="str">
        <f t="shared" si="1971"/>
        <v xml:space="preserve"> </v>
      </c>
      <c r="J560" t="str">
        <f t="shared" si="1971"/>
        <v xml:space="preserve"> </v>
      </c>
      <c r="K560" t="str">
        <f t="shared" si="1971"/>
        <v xml:space="preserve"> </v>
      </c>
      <c r="L560" t="str">
        <f t="shared" si="2016"/>
        <v xml:space="preserve"> </v>
      </c>
      <c r="N560" t="str">
        <f t="shared" si="2015"/>
        <v xml:space="preserve"> </v>
      </c>
      <c r="O560" t="str">
        <f t="shared" si="2018"/>
        <v xml:space="preserve"> </v>
      </c>
      <c r="P560" t="str">
        <f t="shared" si="2018"/>
        <v xml:space="preserve"> </v>
      </c>
      <c r="Q560" t="str">
        <f t="shared" si="2018"/>
        <v xml:space="preserve"> </v>
      </c>
      <c r="R560" t="str">
        <f t="shared" si="2018"/>
        <v xml:space="preserve"> </v>
      </c>
      <c r="S560" t="str">
        <f t="shared" si="2018"/>
        <v xml:space="preserve"> </v>
      </c>
    </row>
    <row r="561" spans="4:19" hidden="1" x14ac:dyDescent="0.2">
      <c r="D561" s="5">
        <f t="shared" si="2017"/>
        <v>47</v>
      </c>
      <c r="E561" t="b">
        <f t="shared" si="2017"/>
        <v>0</v>
      </c>
      <c r="G561" t="str">
        <f t="shared" si="1970"/>
        <v xml:space="preserve"> </v>
      </c>
      <c r="H561" t="str">
        <f t="shared" si="1971"/>
        <v xml:space="preserve"> </v>
      </c>
      <c r="I561" t="str">
        <f t="shared" si="1971"/>
        <v xml:space="preserve"> </v>
      </c>
      <c r="J561" t="str">
        <f t="shared" si="1971"/>
        <v xml:space="preserve"> </v>
      </c>
      <c r="K561" t="str">
        <f t="shared" si="1971"/>
        <v xml:space="preserve"> </v>
      </c>
      <c r="L561" t="str">
        <f t="shared" si="2016"/>
        <v xml:space="preserve"> </v>
      </c>
      <c r="N561" t="str">
        <f t="shared" si="2015"/>
        <v xml:space="preserve"> </v>
      </c>
      <c r="O561" t="str">
        <f t="shared" si="2018"/>
        <v xml:space="preserve"> </v>
      </c>
      <c r="P561" t="str">
        <f t="shared" si="2018"/>
        <v xml:space="preserve"> </v>
      </c>
      <c r="Q561" t="str">
        <f t="shared" si="2018"/>
        <v xml:space="preserve"> </v>
      </c>
      <c r="R561" t="str">
        <f t="shared" si="2018"/>
        <v xml:space="preserve"> </v>
      </c>
      <c r="S561" t="str">
        <f t="shared" si="2018"/>
        <v xml:space="preserve"> </v>
      </c>
    </row>
    <row r="562" spans="4:19" hidden="1" x14ac:dyDescent="0.2">
      <c r="D562" s="5">
        <f t="shared" si="2017"/>
        <v>48</v>
      </c>
      <c r="E562" t="b">
        <f t="shared" si="2017"/>
        <v>0</v>
      </c>
      <c r="G562" t="str">
        <f t="shared" si="1970"/>
        <v xml:space="preserve"> </v>
      </c>
      <c r="H562" t="str">
        <f t="shared" si="1971"/>
        <v xml:space="preserve"> </v>
      </c>
      <c r="I562" t="str">
        <f t="shared" si="1971"/>
        <v xml:space="preserve"> </v>
      </c>
      <c r="J562" t="str">
        <f t="shared" si="1971"/>
        <v xml:space="preserve"> </v>
      </c>
      <c r="K562" t="str">
        <f t="shared" si="1971"/>
        <v xml:space="preserve"> </v>
      </c>
      <c r="L562" t="str">
        <f t="shared" si="2016"/>
        <v xml:space="preserve"> </v>
      </c>
      <c r="N562" t="str">
        <f t="shared" si="2015"/>
        <v xml:space="preserve"> </v>
      </c>
      <c r="O562" t="str">
        <f t="shared" si="2018"/>
        <v xml:space="preserve"> </v>
      </c>
      <c r="P562" t="str">
        <f t="shared" si="2018"/>
        <v xml:space="preserve"> </v>
      </c>
      <c r="Q562" t="str">
        <f t="shared" si="2018"/>
        <v xml:space="preserve"> </v>
      </c>
      <c r="R562" t="str">
        <f t="shared" si="2018"/>
        <v xml:space="preserve"> </v>
      </c>
      <c r="S562" t="str">
        <f t="shared" si="2018"/>
        <v xml:space="preserve"> </v>
      </c>
    </row>
    <row r="563" spans="4:19" hidden="1" x14ac:dyDescent="0.2">
      <c r="D563" s="5">
        <f t="shared" si="2017"/>
        <v>49</v>
      </c>
      <c r="E563" t="b">
        <f t="shared" si="2017"/>
        <v>0</v>
      </c>
      <c r="G563" t="str">
        <f t="shared" si="1970"/>
        <v xml:space="preserve"> </v>
      </c>
      <c r="H563" t="str">
        <f t="shared" si="1971"/>
        <v xml:space="preserve"> </v>
      </c>
      <c r="I563" t="str">
        <f t="shared" si="1971"/>
        <v xml:space="preserve"> </v>
      </c>
      <c r="J563" t="str">
        <f t="shared" si="1971"/>
        <v xml:space="preserve"> </v>
      </c>
      <c r="K563" t="str">
        <f t="shared" si="1971"/>
        <v xml:space="preserve"> </v>
      </c>
      <c r="L563" t="str">
        <f t="shared" si="2016"/>
        <v xml:space="preserve"> </v>
      </c>
      <c r="N563" t="str">
        <f t="shared" si="2015"/>
        <v xml:space="preserve"> </v>
      </c>
      <c r="O563" t="str">
        <f t="shared" si="2018"/>
        <v xml:space="preserve"> </v>
      </c>
      <c r="P563" t="str">
        <f t="shared" si="2018"/>
        <v xml:space="preserve"> </v>
      </c>
      <c r="Q563" t="str">
        <f t="shared" si="2018"/>
        <v xml:space="preserve"> </v>
      </c>
      <c r="R563" t="str">
        <f t="shared" si="2018"/>
        <v xml:space="preserve"> </v>
      </c>
      <c r="S563" t="str">
        <f t="shared" si="2018"/>
        <v xml:space="preserve"> </v>
      </c>
    </row>
    <row r="564" spans="4:19" hidden="1" x14ac:dyDescent="0.2">
      <c r="D564" s="5">
        <f t="shared" si="2017"/>
        <v>50</v>
      </c>
      <c r="E564" t="b">
        <f t="shared" si="2017"/>
        <v>0</v>
      </c>
      <c r="G564" t="str">
        <f t="shared" si="1970"/>
        <v xml:space="preserve"> </v>
      </c>
      <c r="H564" t="str">
        <f t="shared" si="1971"/>
        <v xml:space="preserve"> </v>
      </c>
      <c r="I564" t="str">
        <f t="shared" si="1971"/>
        <v xml:space="preserve"> </v>
      </c>
      <c r="J564" t="str">
        <f t="shared" si="1971"/>
        <v xml:space="preserve"> </v>
      </c>
      <c r="K564" t="str">
        <f t="shared" si="1971"/>
        <v xml:space="preserve"> </v>
      </c>
      <c r="L564" t="str">
        <f t="shared" si="2016"/>
        <v xml:space="preserve"> </v>
      </c>
      <c r="N564" t="str">
        <f t="shared" si="2015"/>
        <v xml:space="preserve"> </v>
      </c>
      <c r="O564" t="str">
        <f t="shared" ref="O564:S573" si="2019">IF($E564,O494/O$507," ")</f>
        <v xml:space="preserve"> </v>
      </c>
      <c r="P564" t="str">
        <f t="shared" si="2019"/>
        <v xml:space="preserve"> </v>
      </c>
      <c r="Q564" t="str">
        <f t="shared" si="2019"/>
        <v xml:space="preserve"> </v>
      </c>
      <c r="R564" t="str">
        <f t="shared" si="2019"/>
        <v xml:space="preserve"> </v>
      </c>
      <c r="S564" t="str">
        <f t="shared" si="2019"/>
        <v xml:space="preserve"> </v>
      </c>
    </row>
    <row r="565" spans="4:19" hidden="1" x14ac:dyDescent="0.2">
      <c r="D565" s="5">
        <f t="shared" si="2017"/>
        <v>51</v>
      </c>
      <c r="E565" t="b">
        <f t="shared" si="2017"/>
        <v>0</v>
      </c>
      <c r="G565" t="str">
        <f t="shared" si="1970"/>
        <v xml:space="preserve"> </v>
      </c>
      <c r="H565" t="str">
        <f t="shared" si="1971"/>
        <v xml:space="preserve"> </v>
      </c>
      <c r="I565" t="str">
        <f t="shared" si="1971"/>
        <v xml:space="preserve"> </v>
      </c>
      <c r="J565" t="str">
        <f t="shared" si="1971"/>
        <v xml:space="preserve"> </v>
      </c>
      <c r="K565" t="str">
        <f t="shared" si="1971"/>
        <v xml:space="preserve"> </v>
      </c>
      <c r="L565" t="str">
        <f t="shared" si="2016"/>
        <v xml:space="preserve"> </v>
      </c>
      <c r="N565" t="str">
        <f t="shared" si="2015"/>
        <v xml:space="preserve"> </v>
      </c>
      <c r="O565" t="str">
        <f t="shared" si="2019"/>
        <v xml:space="preserve"> </v>
      </c>
      <c r="P565" t="str">
        <f t="shared" si="2019"/>
        <v xml:space="preserve"> </v>
      </c>
      <c r="Q565" t="str">
        <f t="shared" si="2019"/>
        <v xml:space="preserve"> </v>
      </c>
      <c r="R565" t="str">
        <f t="shared" si="2019"/>
        <v xml:space="preserve"> </v>
      </c>
      <c r="S565" t="str">
        <f t="shared" si="2019"/>
        <v xml:space="preserve"> </v>
      </c>
    </row>
    <row r="566" spans="4:19" hidden="1" x14ac:dyDescent="0.2">
      <c r="D566" s="5">
        <f t="shared" si="2017"/>
        <v>52</v>
      </c>
      <c r="E566" t="b">
        <f t="shared" si="2017"/>
        <v>0</v>
      </c>
      <c r="G566" t="str">
        <f t="shared" si="1970"/>
        <v xml:space="preserve"> </v>
      </c>
      <c r="H566" t="str">
        <f t="shared" si="1971"/>
        <v xml:space="preserve"> </v>
      </c>
      <c r="I566" t="str">
        <f t="shared" si="1971"/>
        <v xml:space="preserve"> </v>
      </c>
      <c r="J566" t="str">
        <f t="shared" si="1971"/>
        <v xml:space="preserve"> </v>
      </c>
      <c r="K566" t="str">
        <f t="shared" si="1971"/>
        <v xml:space="preserve"> </v>
      </c>
      <c r="L566" t="str">
        <f t="shared" si="2016"/>
        <v xml:space="preserve"> </v>
      </c>
      <c r="N566" t="str">
        <f t="shared" si="2015"/>
        <v xml:space="preserve"> </v>
      </c>
      <c r="O566" t="str">
        <f t="shared" si="2019"/>
        <v xml:space="preserve"> </v>
      </c>
      <c r="P566" t="str">
        <f t="shared" si="2019"/>
        <v xml:space="preserve"> </v>
      </c>
      <c r="Q566" t="str">
        <f t="shared" si="2019"/>
        <v xml:space="preserve"> </v>
      </c>
      <c r="R566" t="str">
        <f t="shared" si="2019"/>
        <v xml:space="preserve"> </v>
      </c>
      <c r="S566" t="str">
        <f t="shared" si="2019"/>
        <v xml:space="preserve"> </v>
      </c>
    </row>
    <row r="567" spans="4:19" hidden="1" x14ac:dyDescent="0.2">
      <c r="D567" s="5">
        <f t="shared" si="2017"/>
        <v>53</v>
      </c>
      <c r="E567" t="b">
        <f t="shared" si="2017"/>
        <v>0</v>
      </c>
      <c r="G567" t="str">
        <f t="shared" si="1970"/>
        <v xml:space="preserve"> </v>
      </c>
      <c r="H567" t="str">
        <f t="shared" si="1971"/>
        <v xml:space="preserve"> </v>
      </c>
      <c r="I567" t="str">
        <f t="shared" si="1971"/>
        <v xml:space="preserve"> </v>
      </c>
      <c r="J567" t="str">
        <f t="shared" si="1971"/>
        <v xml:space="preserve"> </v>
      </c>
      <c r="K567" t="str">
        <f t="shared" si="1971"/>
        <v xml:space="preserve"> </v>
      </c>
      <c r="L567" t="str">
        <f t="shared" si="2016"/>
        <v xml:space="preserve"> </v>
      </c>
      <c r="N567" t="str">
        <f t="shared" si="2015"/>
        <v xml:space="preserve"> </v>
      </c>
      <c r="O567" t="str">
        <f t="shared" si="2019"/>
        <v xml:space="preserve"> </v>
      </c>
      <c r="P567" t="str">
        <f t="shared" si="2019"/>
        <v xml:space="preserve"> </v>
      </c>
      <c r="Q567" t="str">
        <f t="shared" si="2019"/>
        <v xml:space="preserve"> </v>
      </c>
      <c r="R567" t="str">
        <f t="shared" si="2019"/>
        <v xml:space="preserve"> </v>
      </c>
      <c r="S567" t="str">
        <f t="shared" si="2019"/>
        <v xml:space="preserve"> </v>
      </c>
    </row>
    <row r="568" spans="4:19" hidden="1" x14ac:dyDescent="0.2">
      <c r="D568" s="5">
        <f t="shared" si="2017"/>
        <v>54</v>
      </c>
      <c r="E568" t="b">
        <f t="shared" si="2017"/>
        <v>0</v>
      </c>
      <c r="G568" t="str">
        <f t="shared" si="1970"/>
        <v xml:space="preserve"> </v>
      </c>
      <c r="H568" t="str">
        <f t="shared" si="1971"/>
        <v xml:space="preserve"> </v>
      </c>
      <c r="I568" t="str">
        <f t="shared" si="1971"/>
        <v xml:space="preserve"> </v>
      </c>
      <c r="J568" t="str">
        <f t="shared" si="1971"/>
        <v xml:space="preserve"> </v>
      </c>
      <c r="K568" t="str">
        <f t="shared" si="1971"/>
        <v xml:space="preserve"> </v>
      </c>
      <c r="L568" t="str">
        <f t="shared" si="2016"/>
        <v xml:space="preserve"> </v>
      </c>
      <c r="N568" t="str">
        <f t="shared" si="2015"/>
        <v xml:space="preserve"> </v>
      </c>
      <c r="O568" t="str">
        <f t="shared" si="2019"/>
        <v xml:space="preserve"> </v>
      </c>
      <c r="P568" t="str">
        <f t="shared" si="2019"/>
        <v xml:space="preserve"> </v>
      </c>
      <c r="Q568" t="str">
        <f t="shared" si="2019"/>
        <v xml:space="preserve"> </v>
      </c>
      <c r="R568" t="str">
        <f t="shared" si="2019"/>
        <v xml:space="preserve"> </v>
      </c>
      <c r="S568" t="str">
        <f t="shared" si="2019"/>
        <v xml:space="preserve"> </v>
      </c>
    </row>
    <row r="569" spans="4:19" hidden="1" x14ac:dyDescent="0.2">
      <c r="D569" s="5">
        <f t="shared" si="2017"/>
        <v>55</v>
      </c>
      <c r="E569" t="b">
        <f t="shared" si="2017"/>
        <v>0</v>
      </c>
      <c r="G569" t="str">
        <f t="shared" si="1970"/>
        <v xml:space="preserve"> </v>
      </c>
      <c r="H569" t="str">
        <f t="shared" si="1971"/>
        <v xml:space="preserve"> </v>
      </c>
      <c r="I569" t="str">
        <f t="shared" si="1971"/>
        <v xml:space="preserve"> </v>
      </c>
      <c r="J569" t="str">
        <f t="shared" si="1971"/>
        <v xml:space="preserve"> </v>
      </c>
      <c r="K569" t="str">
        <f t="shared" si="1971"/>
        <v xml:space="preserve"> </v>
      </c>
      <c r="L569" t="str">
        <f t="shared" si="2016"/>
        <v xml:space="preserve"> </v>
      </c>
      <c r="N569" t="str">
        <f t="shared" si="2015"/>
        <v xml:space="preserve"> </v>
      </c>
      <c r="O569" t="str">
        <f t="shared" si="2019"/>
        <v xml:space="preserve"> </v>
      </c>
      <c r="P569" t="str">
        <f t="shared" si="2019"/>
        <v xml:space="preserve"> </v>
      </c>
      <c r="Q569" t="str">
        <f t="shared" si="2019"/>
        <v xml:space="preserve"> </v>
      </c>
      <c r="R569" t="str">
        <f t="shared" si="2019"/>
        <v xml:space="preserve"> </v>
      </c>
      <c r="S569" t="str">
        <f t="shared" si="2019"/>
        <v xml:space="preserve"> </v>
      </c>
    </row>
    <row r="570" spans="4:19" hidden="1" x14ac:dyDescent="0.2">
      <c r="D570" s="5">
        <f t="shared" si="2017"/>
        <v>56</v>
      </c>
      <c r="E570" t="b">
        <f t="shared" si="2017"/>
        <v>0</v>
      </c>
      <c r="G570" t="str">
        <f t="shared" si="1970"/>
        <v xml:space="preserve"> </v>
      </c>
      <c r="H570" t="str">
        <f t="shared" si="1971"/>
        <v xml:space="preserve"> </v>
      </c>
      <c r="I570" t="str">
        <f t="shared" si="1971"/>
        <v xml:space="preserve"> </v>
      </c>
      <c r="J570" t="str">
        <f t="shared" si="1971"/>
        <v xml:space="preserve"> </v>
      </c>
      <c r="K570" t="str">
        <f t="shared" si="1971"/>
        <v xml:space="preserve"> </v>
      </c>
      <c r="L570" t="str">
        <f t="shared" si="2016"/>
        <v xml:space="preserve"> </v>
      </c>
      <c r="N570" t="str">
        <f t="shared" si="2015"/>
        <v xml:space="preserve"> </v>
      </c>
      <c r="O570" t="str">
        <f t="shared" si="2019"/>
        <v xml:space="preserve"> </v>
      </c>
      <c r="P570" t="str">
        <f t="shared" si="2019"/>
        <v xml:space="preserve"> </v>
      </c>
      <c r="Q570" t="str">
        <f t="shared" si="2019"/>
        <v xml:space="preserve"> </v>
      </c>
      <c r="R570" t="str">
        <f t="shared" si="2019"/>
        <v xml:space="preserve"> </v>
      </c>
      <c r="S570" t="str">
        <f t="shared" si="2019"/>
        <v xml:space="preserve"> </v>
      </c>
    </row>
    <row r="571" spans="4:19" hidden="1" x14ac:dyDescent="0.2">
      <c r="D571" s="5">
        <f t="shared" si="2017"/>
        <v>57</v>
      </c>
      <c r="E571" t="b">
        <f t="shared" si="2017"/>
        <v>0</v>
      </c>
      <c r="G571" t="str">
        <f t="shared" si="1970"/>
        <v xml:space="preserve"> </v>
      </c>
      <c r="H571" t="str">
        <f t="shared" si="1971"/>
        <v xml:space="preserve"> </v>
      </c>
      <c r="I571" t="str">
        <f t="shared" si="1971"/>
        <v xml:space="preserve"> </v>
      </c>
      <c r="J571" t="str">
        <f t="shared" si="1971"/>
        <v xml:space="preserve"> </v>
      </c>
      <c r="K571" t="str">
        <f t="shared" si="1971"/>
        <v xml:space="preserve"> </v>
      </c>
      <c r="L571" t="str">
        <f t="shared" si="2016"/>
        <v xml:space="preserve"> </v>
      </c>
      <c r="N571" t="str">
        <f t="shared" si="2015"/>
        <v xml:space="preserve"> </v>
      </c>
      <c r="O571" t="str">
        <f t="shared" si="2019"/>
        <v xml:space="preserve"> </v>
      </c>
      <c r="P571" t="str">
        <f t="shared" si="2019"/>
        <v xml:space="preserve"> </v>
      </c>
      <c r="Q571" t="str">
        <f t="shared" si="2019"/>
        <v xml:space="preserve"> </v>
      </c>
      <c r="R571" t="str">
        <f t="shared" si="2019"/>
        <v xml:space="preserve"> </v>
      </c>
      <c r="S571" t="str">
        <f t="shared" si="2019"/>
        <v xml:space="preserve"> </v>
      </c>
    </row>
    <row r="572" spans="4:19" hidden="1" x14ac:dyDescent="0.2">
      <c r="D572" s="5">
        <f t="shared" si="2017"/>
        <v>58</v>
      </c>
      <c r="E572" t="b">
        <f t="shared" si="2017"/>
        <v>0</v>
      </c>
      <c r="G572" t="str">
        <f t="shared" si="1970"/>
        <v xml:space="preserve"> </v>
      </c>
      <c r="H572" t="str">
        <f t="shared" si="1971"/>
        <v xml:space="preserve"> </v>
      </c>
      <c r="I572" t="str">
        <f t="shared" si="1971"/>
        <v xml:space="preserve"> </v>
      </c>
      <c r="J572" t="str">
        <f t="shared" si="1971"/>
        <v xml:space="preserve"> </v>
      </c>
      <c r="K572" t="str">
        <f t="shared" si="1971"/>
        <v xml:space="preserve"> </v>
      </c>
      <c r="L572" t="str">
        <f t="shared" si="2016"/>
        <v xml:space="preserve"> </v>
      </c>
      <c r="N572" t="str">
        <f t="shared" si="2015"/>
        <v xml:space="preserve"> </v>
      </c>
      <c r="O572" t="str">
        <f t="shared" si="2019"/>
        <v xml:space="preserve"> </v>
      </c>
      <c r="P572" t="str">
        <f t="shared" si="2019"/>
        <v xml:space="preserve"> </v>
      </c>
      <c r="Q572" t="str">
        <f t="shared" si="2019"/>
        <v xml:space="preserve"> </v>
      </c>
      <c r="R572" t="str">
        <f t="shared" si="2019"/>
        <v xml:space="preserve"> </v>
      </c>
      <c r="S572" t="str">
        <f t="shared" si="2019"/>
        <v xml:space="preserve"> </v>
      </c>
    </row>
    <row r="573" spans="4:19" hidden="1" x14ac:dyDescent="0.2">
      <c r="D573" s="5">
        <f t="shared" si="2017"/>
        <v>59</v>
      </c>
      <c r="E573" t="b">
        <f t="shared" si="2017"/>
        <v>0</v>
      </c>
      <c r="G573" t="str">
        <f t="shared" si="1970"/>
        <v xml:space="preserve"> </v>
      </c>
      <c r="H573" t="str">
        <f t="shared" si="1971"/>
        <v xml:space="preserve"> </v>
      </c>
      <c r="I573" t="str">
        <f t="shared" si="1971"/>
        <v xml:space="preserve"> </v>
      </c>
      <c r="J573" t="str">
        <f t="shared" si="1971"/>
        <v xml:space="preserve"> </v>
      </c>
      <c r="K573" t="str">
        <f t="shared" si="1971"/>
        <v xml:space="preserve"> </v>
      </c>
      <c r="L573" t="str">
        <f t="shared" si="2016"/>
        <v xml:space="preserve"> </v>
      </c>
      <c r="N573" t="str">
        <f t="shared" si="2015"/>
        <v xml:space="preserve"> </v>
      </c>
      <c r="O573" t="str">
        <f t="shared" si="2019"/>
        <v xml:space="preserve"> </v>
      </c>
      <c r="P573" t="str">
        <f t="shared" si="2019"/>
        <v xml:space="preserve"> </v>
      </c>
      <c r="Q573" t="str">
        <f t="shared" si="2019"/>
        <v xml:space="preserve"> </v>
      </c>
      <c r="R573" t="str">
        <f t="shared" si="2019"/>
        <v xml:space="preserve"> </v>
      </c>
      <c r="S573" t="str">
        <f t="shared" si="2019"/>
        <v xml:space="preserve"> </v>
      </c>
    </row>
    <row r="574" spans="4:19" hidden="1" x14ac:dyDescent="0.2">
      <c r="D574" s="5">
        <f>D504</f>
        <v>60</v>
      </c>
      <c r="E574" t="b">
        <f>E504</f>
        <v>0</v>
      </c>
      <c r="G574" t="str">
        <f t="shared" si="1970"/>
        <v xml:space="preserve"> </v>
      </c>
      <c r="H574" t="str">
        <f t="shared" si="1971"/>
        <v xml:space="preserve"> </v>
      </c>
      <c r="I574" t="str">
        <f t="shared" si="1971"/>
        <v xml:space="preserve"> </v>
      </c>
      <c r="J574" t="str">
        <f t="shared" si="1971"/>
        <v xml:space="preserve"> </v>
      </c>
      <c r="K574" t="str">
        <f t="shared" si="1971"/>
        <v xml:space="preserve"> </v>
      </c>
      <c r="L574" t="str">
        <f t="shared" si="2016"/>
        <v xml:space="preserve"> </v>
      </c>
      <c r="N574" t="str">
        <f t="shared" si="2015"/>
        <v xml:space="preserve"> </v>
      </c>
      <c r="O574" t="str">
        <f t="shared" ref="O574:S575" si="2020">IF($E574,O504/O$507," ")</f>
        <v xml:space="preserve"> </v>
      </c>
      <c r="P574" t="str">
        <f t="shared" si="2020"/>
        <v xml:space="preserve"> </v>
      </c>
      <c r="Q574" t="str">
        <f t="shared" si="2020"/>
        <v xml:space="preserve"> </v>
      </c>
      <c r="R574" t="str">
        <f t="shared" si="2020"/>
        <v xml:space="preserve"> </v>
      </c>
      <c r="S574" t="str">
        <f t="shared" si="2020"/>
        <v xml:space="preserve"> </v>
      </c>
    </row>
    <row r="575" spans="4:19" hidden="1" x14ac:dyDescent="0.2">
      <c r="D575" s="5">
        <f>D505</f>
        <v>61</v>
      </c>
      <c r="E575" t="b">
        <f>E505</f>
        <v>0</v>
      </c>
      <c r="G575" t="str">
        <f t="shared" si="1970"/>
        <v xml:space="preserve"> </v>
      </c>
      <c r="H575" t="str">
        <f t="shared" si="1971"/>
        <v xml:space="preserve"> </v>
      </c>
      <c r="I575" t="str">
        <f t="shared" si="1971"/>
        <v xml:space="preserve"> </v>
      </c>
      <c r="J575" t="str">
        <f t="shared" si="1971"/>
        <v xml:space="preserve"> </v>
      </c>
      <c r="K575" t="str">
        <f t="shared" si="1971"/>
        <v xml:space="preserve"> </v>
      </c>
      <c r="L575" t="str">
        <f t="shared" si="2016"/>
        <v xml:space="preserve"> </v>
      </c>
      <c r="N575" t="str">
        <f t="shared" si="2015"/>
        <v xml:space="preserve"> </v>
      </c>
      <c r="O575" t="str">
        <f t="shared" si="2020"/>
        <v xml:space="preserve"> </v>
      </c>
      <c r="P575" t="str">
        <f t="shared" si="2020"/>
        <v xml:space="preserve"> </v>
      </c>
      <c r="Q575" t="str">
        <f t="shared" si="2020"/>
        <v xml:space="preserve"> </v>
      </c>
      <c r="R575" t="str">
        <f t="shared" si="2020"/>
        <v xml:space="preserve"> </v>
      </c>
      <c r="S575" t="str">
        <f t="shared" si="2020"/>
        <v xml:space="preserve"> </v>
      </c>
    </row>
    <row r="605" spans="3:4" x14ac:dyDescent="0.2">
      <c r="C605" s="36" t="s">
        <v>142</v>
      </c>
      <c r="D605" s="36" t="s">
        <v>143</v>
      </c>
    </row>
    <row r="606" spans="3:4" x14ac:dyDescent="0.2">
      <c r="C606" s="36" t="s">
        <v>144</v>
      </c>
      <c r="D606" s="37" t="s">
        <v>145</v>
      </c>
    </row>
    <row r="607" spans="3:4" x14ac:dyDescent="0.2">
      <c r="C607" s="36" t="s">
        <v>146</v>
      </c>
      <c r="D607" s="36" t="s">
        <v>147</v>
      </c>
    </row>
    <row r="608" spans="3:4" x14ac:dyDescent="0.2">
      <c r="C608" s="36" t="s">
        <v>148</v>
      </c>
      <c r="D608" s="36" t="s">
        <v>149</v>
      </c>
    </row>
    <row r="609" spans="3:4" x14ac:dyDescent="0.2">
      <c r="C609" s="36" t="s">
        <v>150</v>
      </c>
      <c r="D609" s="37" t="s">
        <v>151</v>
      </c>
    </row>
    <row r="610" spans="3:4" x14ac:dyDescent="0.2">
      <c r="C610" s="36" t="s">
        <v>152</v>
      </c>
      <c r="D610" s="36" t="s">
        <v>153</v>
      </c>
    </row>
    <row r="611" spans="3:4" x14ac:dyDescent="0.2">
      <c r="C611" s="36" t="s">
        <v>154</v>
      </c>
      <c r="D611" s="36" t="s">
        <v>155</v>
      </c>
    </row>
    <row r="612" spans="3:4" x14ac:dyDescent="0.2">
      <c r="C612" s="36" t="s">
        <v>156</v>
      </c>
      <c r="D612" s="36" t="s">
        <v>157</v>
      </c>
    </row>
    <row r="613" spans="3:4" x14ac:dyDescent="0.2">
      <c r="C613" s="36" t="s">
        <v>158</v>
      </c>
      <c r="D613" s="36" t="s">
        <v>159</v>
      </c>
    </row>
    <row r="614" spans="3:4" x14ac:dyDescent="0.2">
      <c r="C614" s="36" t="s">
        <v>160</v>
      </c>
      <c r="D614" s="36" t="s">
        <v>161</v>
      </c>
    </row>
    <row r="615" spans="3:4" x14ac:dyDescent="0.2">
      <c r="C615" s="36" t="s">
        <v>162</v>
      </c>
      <c r="D615" s="36" t="s">
        <v>163</v>
      </c>
    </row>
    <row r="616" spans="3:4" x14ac:dyDescent="0.2">
      <c r="C616" s="36" t="s">
        <v>164</v>
      </c>
      <c r="D616" s="36" t="s">
        <v>165</v>
      </c>
    </row>
    <row r="617" spans="3:4" x14ac:dyDescent="0.2">
      <c r="C617" s="36" t="s">
        <v>166</v>
      </c>
      <c r="D617" s="36" t="s">
        <v>167</v>
      </c>
    </row>
    <row r="618" spans="3:4" x14ac:dyDescent="0.2">
      <c r="C618" s="36" t="s">
        <v>168</v>
      </c>
      <c r="D618" s="36" t="s">
        <v>169</v>
      </c>
    </row>
    <row r="619" spans="3:4" x14ac:dyDescent="0.2">
      <c r="C619" s="36" t="s">
        <v>170</v>
      </c>
      <c r="D619" s="36" t="s">
        <v>171</v>
      </c>
    </row>
    <row r="620" spans="3:4" x14ac:dyDescent="0.2">
      <c r="C620" s="36" t="s">
        <v>172</v>
      </c>
      <c r="D620" s="36" t="s">
        <v>173</v>
      </c>
    </row>
    <row r="621" spans="3:4" x14ac:dyDescent="0.2">
      <c r="C621" s="36" t="s">
        <v>174</v>
      </c>
      <c r="D621" s="36" t="s">
        <v>175</v>
      </c>
    </row>
    <row r="622" spans="3:4" x14ac:dyDescent="0.2">
      <c r="C622" s="36" t="s">
        <v>176</v>
      </c>
      <c r="D622" s="36" t="s">
        <v>177</v>
      </c>
    </row>
    <row r="623" spans="3:4" x14ac:dyDescent="0.2">
      <c r="C623" s="36" t="s">
        <v>178</v>
      </c>
      <c r="D623" s="36" t="s">
        <v>179</v>
      </c>
    </row>
    <row r="624" spans="3:4" x14ac:dyDescent="0.2">
      <c r="C624" s="36" t="s">
        <v>180</v>
      </c>
      <c r="D624" s="36" t="s">
        <v>181</v>
      </c>
    </row>
    <row r="625" spans="3:4" x14ac:dyDescent="0.2">
      <c r="C625" s="36" t="s">
        <v>182</v>
      </c>
      <c r="D625" s="36" t="s">
        <v>183</v>
      </c>
    </row>
    <row r="626" spans="3:4" x14ac:dyDescent="0.2">
      <c r="C626" s="36" t="s">
        <v>184</v>
      </c>
      <c r="D626" s="36" t="s">
        <v>185</v>
      </c>
    </row>
    <row r="627" spans="3:4" x14ac:dyDescent="0.2">
      <c r="C627" s="36"/>
      <c r="D627" s="36"/>
    </row>
    <row r="628" spans="3:4" x14ac:dyDescent="0.2">
      <c r="C628" s="36"/>
      <c r="D628" s="36"/>
    </row>
    <row r="629" spans="3:4" x14ac:dyDescent="0.2">
      <c r="C629" s="36"/>
      <c r="D629" s="36"/>
    </row>
    <row r="630" spans="3:4" x14ac:dyDescent="0.2">
      <c r="C630" s="36"/>
      <c r="D630" s="36"/>
    </row>
    <row r="631" spans="3:4" x14ac:dyDescent="0.2">
      <c r="C631" s="36"/>
      <c r="D631" s="36"/>
    </row>
    <row r="632" spans="3:4" x14ac:dyDescent="0.2">
      <c r="C632" s="36"/>
      <c r="D632" s="36"/>
    </row>
    <row r="633" spans="3:4" x14ac:dyDescent="0.2">
      <c r="C633" s="36"/>
      <c r="D633" s="36"/>
    </row>
    <row r="634" spans="3:4" x14ac:dyDescent="0.2">
      <c r="C634" s="36"/>
      <c r="D634" s="36"/>
    </row>
    <row r="635" spans="3:4" x14ac:dyDescent="0.2">
      <c r="C635" s="36"/>
      <c r="D635" s="36"/>
    </row>
    <row r="636" spans="3:4" x14ac:dyDescent="0.2">
      <c r="C636" s="36"/>
      <c r="D636" s="36"/>
    </row>
    <row r="637" spans="3:4" x14ac:dyDescent="0.2">
      <c r="C637" s="36"/>
      <c r="D637" s="36"/>
    </row>
    <row r="638" spans="3:4" x14ac:dyDescent="0.2">
      <c r="C638" s="36"/>
      <c r="D638" s="36"/>
    </row>
    <row r="639" spans="3:4" x14ac:dyDescent="0.2">
      <c r="C639" s="36"/>
      <c r="D639" s="36"/>
    </row>
    <row r="640" spans="3:4" x14ac:dyDescent="0.2">
      <c r="C640" s="36"/>
      <c r="D640" s="36"/>
    </row>
  </sheetData>
  <mergeCells count="1">
    <mergeCell ref="A1:B1"/>
  </mergeCells>
  <phoneticPr fontId="0" type="noConversion"/>
  <pageMargins left="0.75" right="0.75" top="1" bottom="1" header="0.5" footer="0.5"/>
  <pageSetup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GX787"/>
  <sheetViews>
    <sheetView workbookViewId="0">
      <pane xSplit="2" ySplit="7" topLeftCell="CJ34" activePane="bottomRight" state="frozen"/>
      <selection pane="topRight" activeCell="C1" sqref="C1"/>
      <selection pane="bottomLeft" activeCell="A7" sqref="A7"/>
      <selection pane="bottomRight" activeCell="CU35" sqref="CU35"/>
    </sheetView>
  </sheetViews>
  <sheetFormatPr defaultRowHeight="12.75" x14ac:dyDescent="0.2"/>
  <cols>
    <col min="1" max="1" width="10.7109375" style="335" customWidth="1"/>
    <col min="2" max="2" width="5.7109375" style="335" customWidth="1"/>
    <col min="3" max="3" width="9.140625" style="335"/>
    <col min="4" max="4" width="11.5703125" style="335" customWidth="1"/>
    <col min="5" max="5" width="10.5703125" style="335" customWidth="1"/>
    <col min="6" max="6" width="11.5703125" style="335" customWidth="1"/>
    <col min="7" max="7" width="11.28515625" style="335" customWidth="1"/>
    <col min="8" max="8" width="10.5703125" style="335" customWidth="1"/>
    <col min="9" max="9" width="9.140625" style="335"/>
    <col min="10" max="10" width="11.85546875" style="335" customWidth="1"/>
    <col min="11" max="11" width="12.42578125" style="335" customWidth="1"/>
    <col min="12" max="12" width="12.140625" style="335" customWidth="1"/>
    <col min="13" max="13" width="12.28515625" style="335" customWidth="1"/>
    <col min="14" max="14" width="12.7109375" style="335" customWidth="1"/>
    <col min="15" max="15" width="9.140625" style="335"/>
    <col min="16" max="16" width="12.140625" style="335" customWidth="1"/>
    <col min="17" max="19" width="13" style="335" customWidth="1"/>
    <col min="20" max="21" width="12.5703125" style="335" customWidth="1"/>
    <col min="22" max="22" width="9.140625" style="335"/>
    <col min="23" max="23" width="10.7109375" style="335" customWidth="1"/>
    <col min="24" max="24" width="10.28515625" style="335" customWidth="1"/>
    <col min="25" max="25" width="12.42578125" style="335" customWidth="1"/>
    <col min="26" max="26" width="10.85546875" style="335" customWidth="1"/>
    <col min="27" max="27" width="9.85546875" style="335" customWidth="1"/>
    <col min="28" max="28" width="11.7109375" style="335" customWidth="1"/>
    <col min="29" max="29" width="9.140625" style="335"/>
    <col min="30" max="30" width="16.7109375" style="335" bestFit="1" customWidth="1"/>
    <col min="31" max="31" width="9.140625" style="335"/>
    <col min="32" max="32" width="12.7109375" style="335" customWidth="1"/>
    <col min="33" max="33" width="11.5703125" style="335" customWidth="1"/>
    <col min="34" max="35" width="9.140625" style="335"/>
    <col min="36" max="36" width="10.42578125" style="335" customWidth="1"/>
    <col min="37" max="37" width="9.140625" style="335"/>
    <col min="38" max="38" width="12.28515625" style="335" customWidth="1"/>
    <col min="39" max="39" width="9.140625" style="335"/>
    <col min="40" max="40" width="10.7109375" style="335" customWidth="1"/>
    <col min="41" max="41" width="9.140625" style="335"/>
    <col min="42" max="42" width="10.85546875" style="335" customWidth="1"/>
    <col min="43" max="43" width="9.140625" style="335"/>
    <col min="44" max="44" width="12.28515625" style="335" customWidth="1"/>
    <col min="45" max="47" width="9.140625" style="335"/>
    <col min="48" max="48" width="10.42578125" style="335" customWidth="1"/>
    <col min="49" max="49" width="9.140625" style="335"/>
    <col min="50" max="50" width="11.42578125" style="335" customWidth="1"/>
    <col min="51" max="54" width="9.140625" style="335"/>
    <col min="55" max="55" width="11.7109375" style="335" hidden="1" customWidth="1"/>
    <col min="56" max="58" width="11.140625" style="335" hidden="1" customWidth="1"/>
    <col min="59" max="59" width="11.7109375" style="335" hidden="1" customWidth="1"/>
    <col min="60" max="63" width="11.140625" style="335" hidden="1" customWidth="1"/>
    <col min="64" max="64" width="5.5703125" style="335" hidden="1" customWidth="1"/>
    <col min="65" max="68" width="11.140625" style="335" hidden="1" customWidth="1"/>
    <col min="69" max="69" width="13" style="335" hidden="1" customWidth="1"/>
    <col min="70" max="70" width="10.42578125" style="335" customWidth="1"/>
    <col min="71" max="71" width="10.28515625" style="335" customWidth="1"/>
    <col min="72" max="72" width="11.42578125" style="335" customWidth="1"/>
    <col min="73" max="73" width="9.140625" style="335"/>
    <col min="74" max="74" width="11.140625" style="335" customWidth="1"/>
    <col min="75" max="75" width="11" style="335" customWidth="1"/>
    <col min="76" max="76" width="11.42578125" style="335" customWidth="1"/>
    <col min="77" max="77" width="11.85546875" style="335" customWidth="1"/>
    <col min="78" max="78" width="9.28515625" style="335" customWidth="1"/>
    <col min="79" max="79" width="9.140625" style="335"/>
    <col min="80" max="80" width="11.28515625" style="335" customWidth="1"/>
    <col min="81" max="83" width="9.140625" style="335"/>
    <col min="84" max="84" width="9.140625" style="335" customWidth="1"/>
    <col min="85" max="85" width="10.42578125" style="335" customWidth="1"/>
    <col min="86" max="86" width="9.140625" style="335" customWidth="1"/>
    <col min="87" max="87" width="11.85546875" style="335" customWidth="1"/>
    <col min="88" max="88" width="9.140625" style="335" customWidth="1"/>
    <col min="89" max="89" width="9.140625" style="335"/>
    <col min="90" max="90" width="11.85546875" style="335" customWidth="1"/>
    <col min="91" max="91" width="11.28515625" style="335" customWidth="1"/>
    <col min="92" max="92" width="11.7109375" style="335" customWidth="1"/>
    <col min="93" max="93" width="12.85546875" style="335" customWidth="1"/>
    <col min="94" max="94" width="10.5703125" style="335" bestFit="1" customWidth="1"/>
    <col min="95" max="95" width="10.5703125" style="335" customWidth="1"/>
    <col min="96" max="96" width="10.42578125" style="335" customWidth="1"/>
    <col min="97" max="97" width="10.28515625" style="335" customWidth="1"/>
    <col min="98" max="98" width="10.5703125" style="335" bestFit="1" customWidth="1"/>
    <col min="99" max="99" width="5.7109375" style="335" customWidth="1"/>
    <col min="100" max="100" width="9.5703125" style="335" bestFit="1" customWidth="1"/>
    <col min="101" max="102" width="9.140625" style="335"/>
    <col min="103" max="103" width="6.42578125" style="335" customWidth="1"/>
    <col min="104" max="104" width="9.140625" style="335"/>
    <col min="105" max="105" width="10.28515625" style="335" customWidth="1"/>
    <col min="106" max="106" width="9.85546875" style="335" customWidth="1"/>
    <col min="107" max="107" width="12.85546875" style="335" customWidth="1"/>
    <col min="108" max="108" width="10.5703125" style="335" customWidth="1"/>
    <col min="109" max="109" width="9.140625" style="335"/>
    <col min="110" max="110" width="11.140625" style="335" customWidth="1"/>
    <col min="111" max="111" width="9.140625" style="335"/>
    <col min="112" max="113" width="10.7109375" style="335" customWidth="1"/>
    <col min="114" max="114" width="9.5703125" style="335" customWidth="1"/>
    <col min="115" max="115" width="9.140625" style="335"/>
    <col min="116" max="116" width="11.42578125" style="335" customWidth="1"/>
    <col min="117" max="118" width="9.140625" style="335"/>
    <col min="119" max="119" width="10.28515625" style="335" customWidth="1"/>
    <col min="120" max="121" width="9.140625" style="335"/>
    <col min="122" max="122" width="11.7109375" style="335" customWidth="1"/>
    <col min="123" max="123" width="10.85546875" style="335" customWidth="1"/>
    <col min="124" max="124" width="12.140625" style="335" customWidth="1"/>
    <col min="125" max="125" width="10.85546875" style="335" customWidth="1"/>
    <col min="126" max="126" width="7.140625" style="335" customWidth="1"/>
    <col min="127" max="127" width="12.85546875" style="335" customWidth="1"/>
    <col min="128" max="128" width="11" style="335" customWidth="1"/>
    <col min="129" max="129" width="12.42578125" style="335" customWidth="1"/>
    <col min="130" max="131" width="11" style="335" customWidth="1"/>
    <col min="132" max="132" width="9.140625" style="335"/>
    <col min="133" max="133" width="11.140625" style="335" customWidth="1"/>
    <col min="134" max="134" width="8.42578125" style="335" customWidth="1"/>
    <col min="135" max="135" width="11.140625" style="335" customWidth="1"/>
    <col min="136" max="136" width="10.7109375" style="335" customWidth="1"/>
    <col min="137" max="142" width="9.140625" style="335"/>
    <col min="143" max="146" width="9.5703125" style="335" bestFit="1" customWidth="1"/>
    <col min="147" max="181" width="9.140625" style="335"/>
    <col min="182" max="182" width="11" style="335" customWidth="1"/>
    <col min="183" max="184" width="9.140625" style="335"/>
    <col min="185" max="185" width="9.5703125" style="335" bestFit="1" customWidth="1"/>
    <col min="186" max="186" width="10.5703125" style="335" customWidth="1"/>
    <col min="187" max="192" width="9.140625" style="335"/>
    <col min="193" max="193" width="10.42578125" style="335" customWidth="1"/>
    <col min="194" max="16384" width="9.140625" style="335"/>
  </cols>
  <sheetData>
    <row r="1" spans="1:206" ht="15.75" x14ac:dyDescent="0.25">
      <c r="A1" s="334"/>
      <c r="B1" s="334"/>
      <c r="D1" s="336" t="s">
        <v>622</v>
      </c>
      <c r="BR1" s="819" t="s">
        <v>623</v>
      </c>
      <c r="BS1" s="819"/>
      <c r="BT1" s="820"/>
      <c r="BU1" s="820"/>
      <c r="BV1" s="820"/>
      <c r="BW1" s="820"/>
      <c r="BX1" s="820"/>
      <c r="BY1" s="337"/>
      <c r="BZ1" s="337"/>
      <c r="CA1" s="337"/>
      <c r="CB1" s="337"/>
      <c r="CC1" s="337"/>
      <c r="CD1" s="337"/>
      <c r="CE1" s="337"/>
      <c r="CF1" s="337"/>
      <c r="CG1" s="337"/>
      <c r="CH1" s="337"/>
      <c r="CI1" s="337"/>
      <c r="CJ1" s="337"/>
      <c r="CK1" s="337"/>
      <c r="CY1" s="338"/>
      <c r="DA1" s="339" t="s">
        <v>624</v>
      </c>
      <c r="FR1" s="340"/>
    </row>
    <row r="2" spans="1:206" x14ac:dyDescent="0.2">
      <c r="A2" s="334"/>
      <c r="B2" s="334"/>
      <c r="BR2" s="341"/>
      <c r="BS2" s="341"/>
      <c r="BT2" s="342" t="s">
        <v>625</v>
      </c>
      <c r="BU2" s="341"/>
      <c r="BV2" s="341"/>
      <c r="BW2" s="341"/>
      <c r="BX2" s="343"/>
      <c r="BY2" s="344"/>
      <c r="BZ2" s="344"/>
      <c r="CA2" s="344"/>
      <c r="CB2" s="344"/>
      <c r="CC2" s="344"/>
      <c r="CD2" s="344"/>
      <c r="CE2" s="344"/>
      <c r="CF2" s="344"/>
      <c r="CG2" s="344"/>
      <c r="CH2" s="344"/>
      <c r="CI2" s="344"/>
      <c r="CJ2" s="344"/>
      <c r="CK2" s="344"/>
      <c r="CY2" s="338"/>
      <c r="FR2" s="340"/>
    </row>
    <row r="3" spans="1:206" ht="15" x14ac:dyDescent="0.2">
      <c r="A3" s="334"/>
      <c r="B3" s="334"/>
      <c r="D3" s="345" t="s">
        <v>626</v>
      </c>
      <c r="J3" s="345" t="s">
        <v>687</v>
      </c>
      <c r="P3" s="345" t="s">
        <v>688</v>
      </c>
      <c r="W3" s="345" t="s">
        <v>691</v>
      </c>
      <c r="AD3" s="345" t="s">
        <v>694</v>
      </c>
      <c r="AJ3" s="345" t="s">
        <v>696</v>
      </c>
      <c r="AP3" s="345" t="s">
        <v>695</v>
      </c>
      <c r="AV3" s="345" t="s">
        <v>692</v>
      </c>
      <c r="BC3" s="345" t="s">
        <v>495</v>
      </c>
      <c r="BR3" s="345" t="s">
        <v>629</v>
      </c>
      <c r="BW3" s="345" t="s">
        <v>843</v>
      </c>
      <c r="CB3" s="345" t="s">
        <v>841</v>
      </c>
      <c r="CG3" s="345" t="s">
        <v>710</v>
      </c>
      <c r="CL3" s="345" t="s">
        <v>75</v>
      </c>
      <c r="CM3" s="345"/>
      <c r="CN3" s="345"/>
      <c r="CO3" s="345" t="s">
        <v>835</v>
      </c>
      <c r="CY3" s="338"/>
      <c r="DA3" s="345" t="s">
        <v>233</v>
      </c>
      <c r="DF3" s="345" t="s">
        <v>630</v>
      </c>
      <c r="DL3" s="345" t="s">
        <v>631</v>
      </c>
      <c r="DM3" s="345"/>
      <c r="DN3" s="345"/>
      <c r="DO3" s="345"/>
      <c r="DR3" s="345" t="s">
        <v>236</v>
      </c>
      <c r="DW3" s="6" t="s">
        <v>700</v>
      </c>
      <c r="DX3" s="329"/>
      <c r="DY3" s="329"/>
      <c r="DZ3" s="329"/>
      <c r="EC3" s="345" t="s">
        <v>275</v>
      </c>
      <c r="EH3" s="345" t="s">
        <v>707</v>
      </c>
      <c r="EI3" s="345"/>
      <c r="EJ3" s="345"/>
      <c r="EM3" s="345" t="s">
        <v>837</v>
      </c>
      <c r="EN3" s="345"/>
      <c r="EO3" s="345"/>
      <c r="ER3" s="345" t="s">
        <v>632</v>
      </c>
      <c r="EX3" s="345" t="s">
        <v>239</v>
      </c>
      <c r="FB3" s="345" t="s">
        <v>633</v>
      </c>
      <c r="FF3" s="345" t="s">
        <v>634</v>
      </c>
      <c r="FJ3" s="345" t="s">
        <v>635</v>
      </c>
      <c r="FN3" s="345" t="s">
        <v>636</v>
      </c>
      <c r="FR3" s="340"/>
      <c r="FT3" s="346" t="s">
        <v>637</v>
      </c>
    </row>
    <row r="4" spans="1:206" ht="15" customHeight="1" x14ac:dyDescent="0.2">
      <c r="A4" s="334"/>
      <c r="B4" s="334"/>
      <c r="BQ4" s="347"/>
      <c r="CL4" s="348" t="s">
        <v>241</v>
      </c>
      <c r="CM4" s="348" t="s">
        <v>242</v>
      </c>
      <c r="CN4" s="348" t="s">
        <v>243</v>
      </c>
      <c r="CO4" s="348" t="s">
        <v>244</v>
      </c>
      <c r="CP4" s="348" t="s">
        <v>245</v>
      </c>
      <c r="CQ4" s="348" t="s">
        <v>246</v>
      </c>
      <c r="CR4" s="348" t="s">
        <v>351</v>
      </c>
      <c r="CS4" s="348" t="s">
        <v>247</v>
      </c>
      <c r="CT4" s="349" t="s">
        <v>248</v>
      </c>
      <c r="CV4" s="349" t="s">
        <v>638</v>
      </c>
      <c r="CY4" s="338"/>
      <c r="DL4" s="345"/>
      <c r="DM4" s="345"/>
      <c r="DN4" s="345"/>
      <c r="DO4" s="345"/>
      <c r="FB4" s="350" t="s">
        <v>702</v>
      </c>
      <c r="FF4" s="350" t="s">
        <v>701</v>
      </c>
      <c r="FJ4" s="669" t="s">
        <v>842</v>
      </c>
      <c r="FN4" s="350" t="s">
        <v>704</v>
      </c>
      <c r="FR4" s="340"/>
    </row>
    <row r="5" spans="1:206" ht="50.25" customHeight="1" x14ac:dyDescent="0.2">
      <c r="A5" s="334"/>
      <c r="B5" s="334"/>
      <c r="D5" s="351" t="s">
        <v>689</v>
      </c>
      <c r="E5" s="351" t="s">
        <v>690</v>
      </c>
      <c r="F5" s="351" t="s">
        <v>686</v>
      </c>
      <c r="G5" s="351" t="s">
        <v>495</v>
      </c>
      <c r="H5" s="351" t="s">
        <v>689</v>
      </c>
      <c r="J5" s="351" t="str">
        <f>D5</f>
        <v>Agriculture - Farms</v>
      </c>
      <c r="K5" s="351" t="str">
        <f>E5</f>
        <v>Mining</v>
      </c>
      <c r="L5" s="351" t="str">
        <f>F5</f>
        <v>Construction</v>
      </c>
      <c r="M5" s="351" t="str">
        <f>G5</f>
        <v>Not Used</v>
      </c>
      <c r="N5" s="351" t="str">
        <f>N12</f>
        <v>Total</v>
      </c>
      <c r="P5" s="351" t="str">
        <f>D5</f>
        <v>Agriculture - Farms</v>
      </c>
      <c r="Q5" s="351" t="str">
        <f>E5</f>
        <v>Mining</v>
      </c>
      <c r="R5" s="351" t="str">
        <f>F5</f>
        <v>Construction</v>
      </c>
      <c r="S5" s="351" t="s">
        <v>495</v>
      </c>
      <c r="T5" s="670" t="s">
        <v>1426</v>
      </c>
      <c r="U5" s="670" t="s">
        <v>1427</v>
      </c>
      <c r="W5" s="351" t="str">
        <f>D5</f>
        <v>Agriculture - Farms</v>
      </c>
      <c r="X5" s="351" t="str">
        <f>E5</f>
        <v>Mining</v>
      </c>
      <c r="Y5" s="351" t="str">
        <f>F5</f>
        <v>Construction</v>
      </c>
      <c r="Z5" s="351" t="s">
        <v>495</v>
      </c>
      <c r="AA5" s="351" t="str">
        <f>AA12</f>
        <v>Total</v>
      </c>
      <c r="AD5" s="351" t="s">
        <v>689</v>
      </c>
      <c r="AE5" s="351" t="s">
        <v>690</v>
      </c>
      <c r="AF5" s="351" t="s">
        <v>686</v>
      </c>
      <c r="AG5" s="351" t="s">
        <v>495</v>
      </c>
      <c r="AH5" s="351" t="str">
        <f>AH12</f>
        <v>Total</v>
      </c>
      <c r="AJ5" s="351" t="s">
        <v>689</v>
      </c>
      <c r="AK5" s="351" t="s">
        <v>690</v>
      </c>
      <c r="AL5" s="351" t="s">
        <v>686</v>
      </c>
      <c r="AM5" s="351" t="s">
        <v>495</v>
      </c>
      <c r="AN5" s="670" t="s">
        <v>213</v>
      </c>
      <c r="AP5" s="351" t="s">
        <v>689</v>
      </c>
      <c r="AQ5" s="351" t="s">
        <v>690</v>
      </c>
      <c r="AR5" s="351" t="s">
        <v>686</v>
      </c>
      <c r="AS5" s="351" t="s">
        <v>495</v>
      </c>
      <c r="AT5" s="351" t="str">
        <f>AT12</f>
        <v>Total</v>
      </c>
      <c r="AV5" s="351" t="s">
        <v>689</v>
      </c>
      <c r="AW5" s="351" t="s">
        <v>690</v>
      </c>
      <c r="AX5" s="351" t="s">
        <v>686</v>
      </c>
      <c r="AY5" s="351" t="s">
        <v>495</v>
      </c>
      <c r="AZ5" s="351" t="str">
        <f>AZ12</f>
        <v>Total</v>
      </c>
      <c r="BC5" s="351" t="str">
        <f>BC12</f>
        <v>Agriculture - Farms</v>
      </c>
      <c r="BD5" s="351" t="str">
        <f>BD12</f>
        <v>Mining</v>
      </c>
      <c r="BE5" s="351" t="str">
        <f>BE12</f>
        <v>Construction</v>
      </c>
      <c r="BF5" s="351" t="str">
        <f>BF12</f>
        <v>Not Used</v>
      </c>
      <c r="BG5" s="352"/>
      <c r="BH5" s="352"/>
      <c r="BI5" s="352"/>
      <c r="BJ5" s="352"/>
      <c r="BK5" s="352"/>
      <c r="BL5" s="352"/>
      <c r="BM5" s="352"/>
      <c r="BN5" s="352"/>
      <c r="BO5" s="352"/>
      <c r="BP5" s="352"/>
      <c r="BQ5" s="352"/>
      <c r="BR5" s="353" t="str">
        <f>D5</f>
        <v>Agriculture - Farms</v>
      </c>
      <c r="BS5" s="353" t="str">
        <f>E5</f>
        <v>Mining</v>
      </c>
      <c r="BT5" s="353" t="str">
        <f>F5</f>
        <v>Construction</v>
      </c>
      <c r="BU5" s="670" t="s">
        <v>841</v>
      </c>
      <c r="BV5" s="352"/>
      <c r="BW5" s="353" t="str">
        <f>D5</f>
        <v>Agriculture - Farms</v>
      </c>
      <c r="BX5" s="353" t="str">
        <f>E5</f>
        <v>Mining</v>
      </c>
      <c r="BY5" s="353" t="str">
        <f>F5</f>
        <v>Construction</v>
      </c>
      <c r="BZ5" s="353" t="str">
        <f>G5</f>
        <v>Not Used</v>
      </c>
      <c r="CB5" s="353" t="str">
        <f>D5</f>
        <v>Agriculture - Farms</v>
      </c>
      <c r="CC5" s="353" t="str">
        <f>E5</f>
        <v>Mining</v>
      </c>
      <c r="CD5" s="353" t="str">
        <f>F5</f>
        <v>Construction</v>
      </c>
      <c r="CE5" s="353" t="str">
        <f>G5</f>
        <v>Not Used</v>
      </c>
      <c r="CG5" s="353" t="str">
        <f>D5</f>
        <v>Agriculture - Farms</v>
      </c>
      <c r="CH5" s="353" t="str">
        <f>E5</f>
        <v>Mining</v>
      </c>
      <c r="CI5" s="353" t="str">
        <f>F5</f>
        <v>Construction</v>
      </c>
      <c r="CJ5" s="353" t="str">
        <f>G5</f>
        <v>Not Used</v>
      </c>
      <c r="CL5" s="354" t="s">
        <v>693</v>
      </c>
      <c r="CM5" s="355" t="s">
        <v>254</v>
      </c>
      <c r="CN5" s="354" t="s">
        <v>697</v>
      </c>
      <c r="CO5" s="354" t="s">
        <v>705</v>
      </c>
      <c r="CP5" s="574" t="s">
        <v>836</v>
      </c>
      <c r="CQ5" s="434" t="s">
        <v>738</v>
      </c>
      <c r="CR5" s="354" t="s">
        <v>643</v>
      </c>
      <c r="CS5" s="356" t="s">
        <v>257</v>
      </c>
      <c r="CT5" s="355" t="s">
        <v>258</v>
      </c>
      <c r="CU5" s="357"/>
      <c r="CV5" s="356" t="s">
        <v>259</v>
      </c>
      <c r="CY5" s="338"/>
      <c r="DA5" s="353" t="str">
        <f>D5</f>
        <v>Agriculture - Farms</v>
      </c>
      <c r="DB5" s="353" t="str">
        <f>E5</f>
        <v>Mining</v>
      </c>
      <c r="DC5" s="353" t="str">
        <f>F5</f>
        <v>Construction</v>
      </c>
      <c r="DD5" s="353" t="str">
        <f>G5</f>
        <v>Not Used</v>
      </c>
      <c r="DF5" s="353" t="str">
        <f>D5</f>
        <v>Agriculture - Farms</v>
      </c>
      <c r="DG5" s="353" t="str">
        <f>E5</f>
        <v>Mining</v>
      </c>
      <c r="DH5" s="353" t="str">
        <f>F5</f>
        <v>Construction</v>
      </c>
      <c r="DI5" s="353" t="str">
        <f>G5</f>
        <v>Not Used</v>
      </c>
      <c r="DJ5" s="353" t="s">
        <v>213</v>
      </c>
      <c r="DK5" s="358"/>
      <c r="DL5" s="353" t="str">
        <f>D5</f>
        <v>Agriculture - Farms</v>
      </c>
      <c r="DM5" s="353" t="str">
        <f>E5</f>
        <v>Mining</v>
      </c>
      <c r="DN5" s="353" t="str">
        <f>F5</f>
        <v>Construction</v>
      </c>
      <c r="DO5" s="353" t="str">
        <f>G5</f>
        <v>Not Used</v>
      </c>
      <c r="DP5" s="358"/>
      <c r="DQ5" s="358"/>
      <c r="DR5" s="353" t="str">
        <f>D5</f>
        <v>Agriculture - Farms</v>
      </c>
      <c r="DS5" s="353" t="str">
        <f>E5</f>
        <v>Mining</v>
      </c>
      <c r="DT5" s="353" t="str">
        <f>F5</f>
        <v>Construction</v>
      </c>
      <c r="DU5" s="353" t="str">
        <f>G5</f>
        <v>Not Used</v>
      </c>
      <c r="DV5" s="358"/>
      <c r="DW5" s="353" t="str">
        <f>D5</f>
        <v>Agriculture - Farms</v>
      </c>
      <c r="DX5" s="353" t="str">
        <f>E5</f>
        <v>Mining</v>
      </c>
      <c r="DY5" s="353" t="str">
        <f>F5</f>
        <v>Construction</v>
      </c>
      <c r="DZ5" s="353" t="str">
        <f>G5</f>
        <v>Not Used</v>
      </c>
      <c r="EA5" s="359"/>
      <c r="EB5" s="358"/>
      <c r="EC5" s="353" t="str">
        <f>D5</f>
        <v>Agriculture - Farms</v>
      </c>
      <c r="ED5" s="353" t="str">
        <f>E5</f>
        <v>Mining</v>
      </c>
      <c r="EE5" s="353" t="str">
        <f>F5</f>
        <v>Construction</v>
      </c>
      <c r="EF5" s="353" t="str">
        <f>G5</f>
        <v>Not Used</v>
      </c>
      <c r="EG5" s="358"/>
      <c r="EH5" s="353" t="str">
        <f>D5</f>
        <v>Agriculture - Farms</v>
      </c>
      <c r="EI5" s="353" t="str">
        <f>E5</f>
        <v>Mining</v>
      </c>
      <c r="EJ5" s="353" t="str">
        <f>F5</f>
        <v>Construction</v>
      </c>
      <c r="EK5" s="353" t="str">
        <f>G5</f>
        <v>Not Used</v>
      </c>
      <c r="EL5" s="358"/>
      <c r="EM5" s="353" t="str">
        <f>D5</f>
        <v>Agriculture - Farms</v>
      </c>
      <c r="EN5" s="353" t="str">
        <f>E5</f>
        <v>Mining</v>
      </c>
      <c r="EO5" s="353" t="str">
        <f>F5</f>
        <v>Construction</v>
      </c>
      <c r="EP5" s="353" t="str">
        <f>G5</f>
        <v>Not Used</v>
      </c>
      <c r="EQ5" s="360"/>
      <c r="ER5" s="353" t="s">
        <v>644</v>
      </c>
      <c r="ES5" s="353" t="s">
        <v>644</v>
      </c>
      <c r="ET5" s="353" t="s">
        <v>645</v>
      </c>
      <c r="EU5" s="353" t="s">
        <v>646</v>
      </c>
      <c r="EV5" s="358"/>
      <c r="EX5" s="361" t="s">
        <v>30</v>
      </c>
      <c r="EY5" s="361" t="s">
        <v>28</v>
      </c>
      <c r="EZ5" s="361" t="s">
        <v>28</v>
      </c>
      <c r="FA5" s="347"/>
      <c r="FB5" s="362" t="s">
        <v>30</v>
      </c>
      <c r="FC5" s="362" t="s">
        <v>28</v>
      </c>
      <c r="FD5" s="362" t="s">
        <v>28</v>
      </c>
      <c r="FF5" s="362" t="s">
        <v>30</v>
      </c>
      <c r="FG5" s="362" t="s">
        <v>28</v>
      </c>
      <c r="FH5" s="362" t="s">
        <v>28</v>
      </c>
      <c r="FJ5" s="362" t="s">
        <v>30</v>
      </c>
      <c r="FK5" s="362" t="s">
        <v>28</v>
      </c>
      <c r="FL5" s="362" t="s">
        <v>28</v>
      </c>
      <c r="FN5" s="361" t="s">
        <v>30</v>
      </c>
      <c r="FO5" s="361" t="s">
        <v>28</v>
      </c>
      <c r="FP5" s="361" t="s">
        <v>28</v>
      </c>
      <c r="FR5" s="340"/>
    </row>
    <row r="6" spans="1:206" ht="24.75" customHeight="1" x14ac:dyDescent="0.2">
      <c r="A6" s="363" t="s">
        <v>647</v>
      </c>
      <c r="B6" s="334"/>
      <c r="D6" s="351"/>
      <c r="E6" s="351"/>
      <c r="F6" s="351"/>
      <c r="G6" s="351"/>
      <c r="H6" s="351"/>
      <c r="J6" s="351"/>
      <c r="K6" s="351"/>
      <c r="L6" s="351"/>
      <c r="M6" s="351"/>
      <c r="N6" s="351"/>
      <c r="P6" s="351"/>
      <c r="Q6" s="351"/>
      <c r="R6" s="351"/>
      <c r="S6" s="351"/>
      <c r="T6" s="351"/>
      <c r="U6" s="351"/>
      <c r="W6" s="351"/>
      <c r="X6" s="351"/>
      <c r="Y6" s="351"/>
      <c r="Z6" s="351"/>
      <c r="AA6" s="351"/>
      <c r="AD6" s="351"/>
      <c r="AE6" s="351"/>
      <c r="AF6" s="351"/>
      <c r="AG6" s="351"/>
      <c r="AH6" s="351"/>
      <c r="AJ6" s="351"/>
      <c r="AK6" s="351"/>
      <c r="AL6" s="351"/>
      <c r="AM6" s="351"/>
      <c r="AN6" s="351"/>
      <c r="AP6" s="351"/>
      <c r="AQ6" s="351"/>
      <c r="AR6" s="351"/>
      <c r="AS6" s="351"/>
      <c r="AT6" s="351"/>
      <c r="AV6" s="351"/>
      <c r="AW6" s="351"/>
      <c r="AX6" s="351"/>
      <c r="AY6" s="351"/>
      <c r="AZ6" s="351"/>
      <c r="BC6" s="351"/>
      <c r="BD6" s="351"/>
      <c r="BE6" s="351"/>
      <c r="BF6" s="351"/>
      <c r="BG6" s="352"/>
      <c r="BH6" s="352"/>
      <c r="BI6" s="352"/>
      <c r="BJ6" s="352"/>
      <c r="BK6" s="352"/>
      <c r="BL6" s="352"/>
      <c r="BM6" s="352"/>
      <c r="BN6" s="352"/>
      <c r="BO6" s="352"/>
      <c r="BP6" s="352"/>
      <c r="BQ6" s="352"/>
      <c r="BR6" s="351"/>
      <c r="BS6" s="351"/>
      <c r="BT6" s="351"/>
      <c r="BU6" s="351"/>
      <c r="BV6" s="352"/>
      <c r="BW6" s="351"/>
      <c r="BX6" s="351"/>
      <c r="BY6" s="351"/>
      <c r="BZ6" s="351"/>
      <c r="CB6" s="351"/>
      <c r="CC6" s="351"/>
      <c r="CD6" s="351"/>
      <c r="CE6" s="351"/>
      <c r="CG6" s="351"/>
      <c r="CH6" s="351"/>
      <c r="CI6" s="351"/>
      <c r="CJ6" s="351"/>
      <c r="CL6" s="364"/>
      <c r="CM6" s="365"/>
      <c r="CN6" s="365"/>
      <c r="CO6" s="364"/>
      <c r="CP6" s="364"/>
      <c r="CQ6" s="364"/>
      <c r="CR6" s="364"/>
      <c r="CS6" s="366" t="s">
        <v>648</v>
      </c>
      <c r="CT6" s="367" t="s">
        <v>261</v>
      </c>
      <c r="CU6" s="368"/>
      <c r="CV6" s="366" t="s">
        <v>649</v>
      </c>
      <c r="CY6" s="338"/>
      <c r="EX6" s="335" t="s">
        <v>29</v>
      </c>
      <c r="EY6" s="335" t="s">
        <v>29</v>
      </c>
      <c r="EZ6" s="335" t="s">
        <v>835</v>
      </c>
      <c r="FB6" s="335" t="s">
        <v>29</v>
      </c>
      <c r="FC6" s="335" t="s">
        <v>29</v>
      </c>
      <c r="FD6" s="335" t="s">
        <v>835</v>
      </c>
      <c r="FF6" s="335" t="s">
        <v>29</v>
      </c>
      <c r="FG6" s="335" t="s">
        <v>29</v>
      </c>
      <c r="FH6" s="335" t="s">
        <v>835</v>
      </c>
      <c r="FJ6" s="335" t="s">
        <v>29</v>
      </c>
      <c r="FK6" s="335" t="s">
        <v>29</v>
      </c>
      <c r="FL6" s="335" t="s">
        <v>835</v>
      </c>
      <c r="FN6" s="335" t="s">
        <v>29</v>
      </c>
      <c r="FO6" s="335" t="s">
        <v>29</v>
      </c>
      <c r="FP6" s="335" t="s">
        <v>835</v>
      </c>
      <c r="FR6" s="340"/>
    </row>
    <row r="7" spans="1:206" ht="38.25" customHeight="1" thickBot="1" x14ac:dyDescent="0.25">
      <c r="A7" s="334"/>
      <c r="B7" s="334"/>
      <c r="D7" s="369" t="str">
        <f>D14</f>
        <v xml:space="preserve"> (TBtu)</v>
      </c>
      <c r="E7" s="369" t="str">
        <f>E14</f>
        <v xml:space="preserve">   (TBtu)</v>
      </c>
      <c r="F7" s="369" t="str">
        <f>F14</f>
        <v xml:space="preserve">   (TBtu)</v>
      </c>
      <c r="G7" s="369" t="str">
        <f>G14</f>
        <v xml:space="preserve">   (TBtu)</v>
      </c>
      <c r="H7" s="369" t="str">
        <f>H14</f>
        <v xml:space="preserve">   (TBtu)</v>
      </c>
      <c r="J7" s="370" t="s">
        <v>541</v>
      </c>
      <c r="K7" s="370" t="s">
        <v>541</v>
      </c>
      <c r="L7" s="370" t="s">
        <v>541</v>
      </c>
      <c r="M7" s="370" t="s">
        <v>541</v>
      </c>
      <c r="N7" s="370" t="s">
        <v>541</v>
      </c>
      <c r="P7" s="370" t="s">
        <v>541</v>
      </c>
      <c r="Q7" s="370" t="s">
        <v>541</v>
      </c>
      <c r="R7" s="370" t="s">
        <v>541</v>
      </c>
      <c r="S7" s="370"/>
      <c r="T7" s="370" t="s">
        <v>541</v>
      </c>
      <c r="U7" s="370"/>
      <c r="W7" s="698" t="s">
        <v>1425</v>
      </c>
      <c r="X7" s="698" t="s">
        <v>1425</v>
      </c>
      <c r="Y7" s="698" t="s">
        <v>1425</v>
      </c>
      <c r="Z7" s="698" t="s">
        <v>1425</v>
      </c>
      <c r="AA7" s="698" t="s">
        <v>1425</v>
      </c>
      <c r="AB7" s="371"/>
      <c r="AD7" s="730" t="s">
        <v>1425</v>
      </c>
      <c r="AE7" s="730" t="s">
        <v>1425</v>
      </c>
      <c r="AF7" s="730" t="s">
        <v>1425</v>
      </c>
      <c r="AG7" s="730" t="s">
        <v>1425</v>
      </c>
      <c r="AH7" s="730" t="s">
        <v>1425</v>
      </c>
      <c r="AJ7" s="730" t="s">
        <v>835</v>
      </c>
      <c r="AK7" s="730" t="s">
        <v>835</v>
      </c>
      <c r="AL7" s="730" t="s">
        <v>835</v>
      </c>
      <c r="AM7" s="730" t="s">
        <v>835</v>
      </c>
      <c r="AN7" s="730" t="s">
        <v>835</v>
      </c>
      <c r="AP7" s="730" t="s">
        <v>1454</v>
      </c>
      <c r="AQ7" s="730" t="s">
        <v>1454</v>
      </c>
      <c r="AR7" s="730" t="s">
        <v>1454</v>
      </c>
      <c r="AS7" s="730" t="s">
        <v>1454</v>
      </c>
      <c r="AT7" s="730" t="s">
        <v>1454</v>
      </c>
      <c r="AV7" s="730" t="s">
        <v>1452</v>
      </c>
      <c r="AW7" s="730" t="s">
        <v>1452</v>
      </c>
      <c r="AX7" s="730" t="s">
        <v>1452</v>
      </c>
      <c r="AY7" s="369"/>
      <c r="AZ7" s="730" t="s">
        <v>1453</v>
      </c>
      <c r="BC7" s="369" t="str">
        <f>BC14</f>
        <v>1985 = 1</v>
      </c>
      <c r="BD7" s="369" t="str">
        <f>BD14</f>
        <v>1985 = 1</v>
      </c>
      <c r="BE7" s="369" t="str">
        <f>BE14</f>
        <v>1985 = 1</v>
      </c>
      <c r="BF7" s="369" t="str">
        <f>BF14</f>
        <v>1985 = 1</v>
      </c>
      <c r="BG7" s="359"/>
      <c r="BH7" s="359"/>
      <c r="BI7" s="359"/>
      <c r="BJ7" s="359"/>
      <c r="BK7" s="359"/>
      <c r="BL7" s="359"/>
      <c r="BM7" s="359"/>
      <c r="BN7" s="359"/>
      <c r="BO7" s="359"/>
      <c r="BP7" s="359"/>
      <c r="BQ7" s="359"/>
      <c r="BR7" s="369"/>
      <c r="BS7" s="369"/>
      <c r="BT7" s="369"/>
      <c r="BU7" s="369"/>
      <c r="BV7" s="359"/>
      <c r="BW7" s="369"/>
      <c r="BX7" s="369"/>
      <c r="BY7" s="369"/>
      <c r="BZ7" s="369"/>
      <c r="CB7" s="369"/>
      <c r="CC7" s="369"/>
      <c r="CD7" s="369"/>
      <c r="CE7" s="369"/>
      <c r="CG7" s="369"/>
      <c r="CH7" s="369"/>
      <c r="CI7" s="369"/>
      <c r="CJ7" s="369"/>
      <c r="CL7" s="372"/>
      <c r="CM7" s="728" t="s">
        <v>1451</v>
      </c>
      <c r="CN7" s="373"/>
      <c r="CO7" s="372"/>
      <c r="CP7" s="372"/>
      <c r="CQ7" s="372"/>
      <c r="CR7" s="374" t="s">
        <v>652</v>
      </c>
      <c r="CS7" s="375"/>
      <c r="CT7" s="372"/>
      <c r="CU7" s="375"/>
      <c r="CV7" s="375"/>
      <c r="CY7" s="338"/>
      <c r="FR7" s="340"/>
    </row>
    <row r="8" spans="1:206" ht="14.25" x14ac:dyDescent="0.2">
      <c r="A8" s="334"/>
      <c r="B8" s="334"/>
      <c r="BG8" s="347"/>
      <c r="BH8" s="347"/>
      <c r="BI8" s="347"/>
      <c r="BJ8" s="347"/>
      <c r="BK8" s="347"/>
      <c r="BL8" s="347"/>
      <c r="BM8" s="347"/>
      <c r="BN8" s="347"/>
      <c r="BO8" s="347"/>
      <c r="BP8" s="347"/>
      <c r="BQ8" s="347"/>
      <c r="BV8" s="347"/>
      <c r="BX8" s="376"/>
      <c r="BY8" s="376"/>
      <c r="BZ8" s="376"/>
      <c r="CA8" s="376"/>
      <c r="CB8" s="376"/>
      <c r="CC8" s="376"/>
      <c r="CD8" s="376"/>
      <c r="CE8" s="376"/>
      <c r="CF8" s="376"/>
      <c r="CG8" s="376"/>
      <c r="CH8" s="376"/>
      <c r="CI8" s="376"/>
      <c r="CJ8" s="376"/>
      <c r="CK8" s="376"/>
      <c r="CL8" s="376"/>
      <c r="CM8" s="376"/>
      <c r="CN8" s="376"/>
      <c r="CO8" s="376"/>
      <c r="CP8" s="376"/>
      <c r="CQ8" s="376"/>
      <c r="CR8" s="376"/>
      <c r="CS8" s="376"/>
      <c r="CT8" s="376"/>
      <c r="CU8" s="376"/>
      <c r="CV8" s="376"/>
      <c r="CW8" s="376"/>
      <c r="CY8" s="338"/>
      <c r="DA8" s="339" t="s">
        <v>624</v>
      </c>
      <c r="FR8" s="340"/>
    </row>
    <row r="9" spans="1:206" x14ac:dyDescent="0.2">
      <c r="A9" s="334"/>
      <c r="B9" s="334"/>
      <c r="BV9" s="347"/>
      <c r="BX9" s="376"/>
      <c r="BY9" s="376"/>
      <c r="BZ9" s="376"/>
      <c r="CA9" s="376"/>
      <c r="CB9" s="376"/>
      <c r="CC9" s="376"/>
      <c r="CD9" s="376"/>
      <c r="CE9" s="376"/>
      <c r="CF9" s="376"/>
      <c r="CG9" s="376"/>
      <c r="CH9" s="376"/>
      <c r="CI9" s="376"/>
      <c r="CJ9" s="376"/>
      <c r="CK9" s="376"/>
      <c r="CL9" s="376"/>
      <c r="CM9" s="376"/>
      <c r="CN9" s="376"/>
      <c r="CO9" s="376"/>
      <c r="CP9" s="376"/>
      <c r="CQ9" s="376"/>
      <c r="CR9" s="376"/>
      <c r="CS9" s="376"/>
      <c r="CT9" s="376"/>
      <c r="CU9" s="376"/>
      <c r="CV9" s="376"/>
      <c r="CW9" s="376"/>
      <c r="CY9" s="338"/>
      <c r="FR9" s="340"/>
    </row>
    <row r="10" spans="1:206" x14ac:dyDescent="0.2">
      <c r="A10" s="334"/>
      <c r="B10" s="334"/>
      <c r="D10" s="345" t="s">
        <v>626</v>
      </c>
      <c r="J10" s="345" t="str">
        <f>J3</f>
        <v>Activity (Gross Output)</v>
      </c>
      <c r="P10" s="345" t="s">
        <v>688</v>
      </c>
      <c r="W10" s="345" t="s">
        <v>691</v>
      </c>
      <c r="AD10" s="345" t="s">
        <v>694</v>
      </c>
      <c r="AJ10" s="345" t="s">
        <v>696</v>
      </c>
      <c r="AP10" s="345" t="s">
        <v>695</v>
      </c>
      <c r="AV10" s="345" t="s">
        <v>692</v>
      </c>
      <c r="BC10" s="345" t="s">
        <v>495</v>
      </c>
      <c r="BH10" s="733" t="s">
        <v>1455</v>
      </c>
      <c r="BI10" s="734"/>
      <c r="BJ10" s="734"/>
      <c r="BK10" s="734"/>
      <c r="BL10" s="734"/>
      <c r="BM10" s="734"/>
      <c r="BN10" s="734"/>
      <c r="BO10" s="734"/>
      <c r="BP10" s="734"/>
      <c r="BQ10" s="734"/>
      <c r="BV10" s="347"/>
      <c r="CL10" s="345" t="s">
        <v>75</v>
      </c>
      <c r="CM10" s="345"/>
      <c r="CN10" s="345"/>
      <c r="CO10" s="345" t="s">
        <v>835</v>
      </c>
      <c r="CY10" s="338"/>
      <c r="DA10" s="345" t="s">
        <v>233</v>
      </c>
      <c r="DF10" s="345" t="s">
        <v>630</v>
      </c>
      <c r="DL10" s="345" t="s">
        <v>235</v>
      </c>
      <c r="DM10" s="345"/>
      <c r="DN10" s="345"/>
      <c r="DO10" s="345"/>
      <c r="DR10" s="345" t="s">
        <v>236</v>
      </c>
      <c r="DW10" s="345" t="s">
        <v>654</v>
      </c>
      <c r="EC10" s="345" t="s">
        <v>275</v>
      </c>
      <c r="EH10" s="345" t="s">
        <v>707</v>
      </c>
      <c r="EM10" s="345" t="s">
        <v>708</v>
      </c>
      <c r="EN10" s="345"/>
      <c r="EO10" s="345"/>
      <c r="ER10" s="345" t="s">
        <v>632</v>
      </c>
      <c r="EX10" s="345" t="s">
        <v>239</v>
      </c>
      <c r="FF10" s="345" t="s">
        <v>240</v>
      </c>
      <c r="FJ10" s="345" t="s">
        <v>240</v>
      </c>
      <c r="FN10" s="345" t="s">
        <v>240</v>
      </c>
      <c r="FR10" s="340"/>
    </row>
    <row r="11" spans="1:206" x14ac:dyDescent="0.2">
      <c r="A11" s="377"/>
      <c r="B11" s="334"/>
      <c r="BG11" s="347"/>
      <c r="BH11" s="347"/>
      <c r="BI11" s="347"/>
      <c r="BJ11" s="347"/>
      <c r="BK11" s="347"/>
      <c r="BL11" s="347"/>
      <c r="BM11" s="347"/>
      <c r="BN11" s="347"/>
      <c r="BO11" s="347"/>
      <c r="BP11" s="347"/>
      <c r="BQ11" s="347"/>
      <c r="BR11" s="347"/>
      <c r="BS11" s="347"/>
      <c r="BT11" s="347"/>
      <c r="BU11" s="347"/>
      <c r="BV11" s="347"/>
      <c r="CL11" s="348" t="s">
        <v>241</v>
      </c>
      <c r="CM11" s="348" t="s">
        <v>242</v>
      </c>
      <c r="CN11" s="348" t="s">
        <v>243</v>
      </c>
      <c r="CO11" s="348" t="s">
        <v>244</v>
      </c>
      <c r="CP11" s="348" t="s">
        <v>245</v>
      </c>
      <c r="CQ11" s="348" t="s">
        <v>246</v>
      </c>
      <c r="CR11" s="348" t="s">
        <v>351</v>
      </c>
      <c r="CS11" s="348" t="s">
        <v>247</v>
      </c>
      <c r="CT11" s="349" t="s">
        <v>248</v>
      </c>
      <c r="CV11" s="349" t="s">
        <v>638</v>
      </c>
      <c r="CY11" s="338"/>
      <c r="DL11" s="345" t="s">
        <v>249</v>
      </c>
      <c r="DM11" s="345"/>
      <c r="DN11" s="345"/>
      <c r="DO11" s="345"/>
      <c r="FF11" s="350" t="s">
        <v>701</v>
      </c>
      <c r="FJ11" s="350" t="s">
        <v>703</v>
      </c>
      <c r="FN11" s="350" t="s">
        <v>655</v>
      </c>
      <c r="FR11" s="340"/>
    </row>
    <row r="12" spans="1:206" ht="48.75" customHeight="1" x14ac:dyDescent="0.2">
      <c r="A12" s="334"/>
      <c r="B12" s="334"/>
      <c r="D12" s="351" t="str">
        <f>D5</f>
        <v>Agriculture - Farms</v>
      </c>
      <c r="E12" s="351" t="str">
        <f t="shared" ref="E12:H12" si="0">E5</f>
        <v>Mining</v>
      </c>
      <c r="F12" s="351" t="str">
        <f t="shared" si="0"/>
        <v>Construction</v>
      </c>
      <c r="G12" s="351" t="str">
        <f t="shared" si="0"/>
        <v>Not Used</v>
      </c>
      <c r="H12" s="351" t="str">
        <f t="shared" si="0"/>
        <v>Agriculture - Farms</v>
      </c>
      <c r="I12" s="378"/>
      <c r="J12" s="353" t="str">
        <f>D12</f>
        <v>Agriculture - Farms</v>
      </c>
      <c r="K12" s="353" t="str">
        <f>E12</f>
        <v>Mining</v>
      </c>
      <c r="L12" s="353" t="str">
        <f>F12</f>
        <v>Construction</v>
      </c>
      <c r="M12" s="353" t="str">
        <f>G12</f>
        <v>Not Used</v>
      </c>
      <c r="N12" s="353" t="s">
        <v>213</v>
      </c>
      <c r="O12" s="378"/>
      <c r="P12" s="379" t="str">
        <f>J12</f>
        <v>Agriculture - Farms</v>
      </c>
      <c r="Q12" s="379" t="str">
        <f>K12</f>
        <v>Mining</v>
      </c>
      <c r="R12" s="379" t="str">
        <f>L12</f>
        <v>Construction</v>
      </c>
      <c r="S12" s="353" t="str">
        <f>M12</f>
        <v>Not Used</v>
      </c>
      <c r="T12" s="379" t="s">
        <v>213</v>
      </c>
      <c r="U12" s="379"/>
      <c r="V12" s="378"/>
      <c r="W12" s="353" t="str">
        <f>D12</f>
        <v>Agriculture - Farms</v>
      </c>
      <c r="X12" s="353" t="str">
        <f>E12</f>
        <v>Mining</v>
      </c>
      <c r="Y12" s="353" t="str">
        <f>F12</f>
        <v>Construction</v>
      </c>
      <c r="Z12" s="353" t="str">
        <f>G12</f>
        <v>Not Used</v>
      </c>
      <c r="AA12" s="353" t="s">
        <v>213</v>
      </c>
      <c r="AB12" s="378"/>
      <c r="AC12" s="378"/>
      <c r="AD12" s="353" t="str">
        <f>J12</f>
        <v>Agriculture - Farms</v>
      </c>
      <c r="AE12" s="353" t="str">
        <f>K12</f>
        <v>Mining</v>
      </c>
      <c r="AF12" s="353" t="str">
        <f>L12</f>
        <v>Construction</v>
      </c>
      <c r="AG12" s="353" t="s">
        <v>495</v>
      </c>
      <c r="AH12" s="353" t="s">
        <v>213</v>
      </c>
      <c r="AI12" s="378"/>
      <c r="AJ12" s="351" t="str">
        <f>AJ5</f>
        <v>Agriculture - Farms</v>
      </c>
      <c r="AK12" s="351" t="str">
        <f t="shared" ref="AK12:AN12" si="1">AK5</f>
        <v>Mining</v>
      </c>
      <c r="AL12" s="351" t="str">
        <f t="shared" si="1"/>
        <v>Construction</v>
      </c>
      <c r="AM12" s="351" t="str">
        <f t="shared" si="1"/>
        <v>Not Used</v>
      </c>
      <c r="AN12" s="351" t="str">
        <f t="shared" si="1"/>
        <v>Total</v>
      </c>
      <c r="AO12" s="378"/>
      <c r="AP12" s="351" t="s">
        <v>656</v>
      </c>
      <c r="AQ12" s="351" t="s">
        <v>657</v>
      </c>
      <c r="AR12" s="351" t="s">
        <v>658</v>
      </c>
      <c r="AS12" s="351" t="s">
        <v>659</v>
      </c>
      <c r="AT12" s="353" t="s">
        <v>213</v>
      </c>
      <c r="AU12" s="378"/>
      <c r="AV12" s="351" t="s">
        <v>656</v>
      </c>
      <c r="AW12" s="351" t="s">
        <v>657</v>
      </c>
      <c r="AX12" s="351" t="s">
        <v>658</v>
      </c>
      <c r="AY12" s="351" t="s">
        <v>659</v>
      </c>
      <c r="AZ12" s="353" t="s">
        <v>213</v>
      </c>
      <c r="BA12" s="378"/>
      <c r="BB12" s="378"/>
      <c r="BC12" s="379" t="str">
        <f>D12</f>
        <v>Agriculture - Farms</v>
      </c>
      <c r="BD12" s="379" t="str">
        <f>E12</f>
        <v>Mining</v>
      </c>
      <c r="BE12" s="379" t="str">
        <f>F12</f>
        <v>Construction</v>
      </c>
      <c r="BF12" s="379" t="str">
        <f>G12</f>
        <v>Not Used</v>
      </c>
      <c r="BG12" s="380"/>
      <c r="BH12" s="380"/>
      <c r="BI12" s="380"/>
      <c r="BJ12" s="380"/>
      <c r="BK12" s="380"/>
      <c r="BL12" s="380"/>
      <c r="BM12" s="380"/>
      <c r="BN12" s="380"/>
      <c r="BO12" s="380"/>
      <c r="BP12" s="380"/>
      <c r="BQ12" s="380"/>
      <c r="BR12" s="359"/>
      <c r="BS12" s="359"/>
      <c r="BT12" s="359"/>
      <c r="BU12" s="359"/>
      <c r="BV12" s="380"/>
      <c r="BW12" s="380"/>
      <c r="BX12" s="378"/>
      <c r="BY12" s="378"/>
      <c r="BZ12" s="378"/>
      <c r="CA12" s="378"/>
      <c r="CB12" s="378"/>
      <c r="CC12" s="378"/>
      <c r="CD12" s="378"/>
      <c r="CE12" s="378"/>
      <c r="CF12" s="378"/>
      <c r="CG12" s="378"/>
      <c r="CH12" s="378"/>
      <c r="CI12" s="378"/>
      <c r="CJ12" s="378"/>
      <c r="CK12" s="378"/>
      <c r="CL12" s="365" t="s">
        <v>653</v>
      </c>
      <c r="CM12" s="355" t="s">
        <v>254</v>
      </c>
      <c r="CN12" s="354" t="s">
        <v>639</v>
      </c>
      <c r="CO12" s="354" t="s">
        <v>640</v>
      </c>
      <c r="CP12" s="354" t="s">
        <v>641</v>
      </c>
      <c r="CQ12" s="365" t="s">
        <v>642</v>
      </c>
      <c r="CR12" s="354" t="s">
        <v>643</v>
      </c>
      <c r="CS12" s="357" t="s">
        <v>257</v>
      </c>
      <c r="CT12" s="355" t="s">
        <v>258</v>
      </c>
      <c r="CU12" s="357"/>
      <c r="CV12" s="356" t="s">
        <v>259</v>
      </c>
      <c r="CY12" s="338"/>
      <c r="DA12" s="353" t="str">
        <f>W12</f>
        <v>Agriculture - Farms</v>
      </c>
      <c r="DB12" s="353" t="str">
        <f>E12</f>
        <v>Mining</v>
      </c>
      <c r="DC12" s="353" t="str">
        <f>F12</f>
        <v>Construction</v>
      </c>
      <c r="DD12" s="353" t="str">
        <f>G12</f>
        <v>Not Used</v>
      </c>
      <c r="DE12" s="360"/>
      <c r="DF12" s="353" t="str">
        <f>D12</f>
        <v>Agriculture - Farms</v>
      </c>
      <c r="DG12" s="353" t="str">
        <f>E12</f>
        <v>Mining</v>
      </c>
      <c r="DH12" s="353" t="str">
        <f>F12</f>
        <v>Construction</v>
      </c>
      <c r="DI12" s="353" t="str">
        <f>G12</f>
        <v>Not Used</v>
      </c>
      <c r="DJ12" s="353" t="s">
        <v>213</v>
      </c>
      <c r="DK12" s="358"/>
      <c r="DL12" s="353" t="str">
        <f>D12</f>
        <v>Agriculture - Farms</v>
      </c>
      <c r="DM12" s="353" t="str">
        <f>E12</f>
        <v>Mining</v>
      </c>
      <c r="DN12" s="353" t="str">
        <f>F12</f>
        <v>Construction</v>
      </c>
      <c r="DO12" s="353" t="str">
        <f>G12</f>
        <v>Not Used</v>
      </c>
      <c r="DP12" s="358"/>
      <c r="DQ12" s="358"/>
      <c r="DR12" s="353" t="str">
        <f>D12</f>
        <v>Agriculture - Farms</v>
      </c>
      <c r="DS12" s="353" t="str">
        <f>E12</f>
        <v>Mining</v>
      </c>
      <c r="DT12" s="353" t="str">
        <f>F12</f>
        <v>Construction</v>
      </c>
      <c r="DU12" s="353" t="str">
        <f>G12</f>
        <v>Not Used</v>
      </c>
      <c r="DV12" s="358"/>
      <c r="DW12" s="353" t="str">
        <f>D12</f>
        <v>Agriculture - Farms</v>
      </c>
      <c r="DX12" s="353" t="str">
        <f>E12</f>
        <v>Mining</v>
      </c>
      <c r="DY12" s="353" t="str">
        <f>F12</f>
        <v>Construction</v>
      </c>
      <c r="DZ12" s="353" t="str">
        <f>G12</f>
        <v>Not Used</v>
      </c>
      <c r="EA12" s="353"/>
      <c r="EB12" s="358"/>
      <c r="EC12" s="353" t="str">
        <f>D12</f>
        <v>Agriculture - Farms</v>
      </c>
      <c r="ED12" s="353" t="str">
        <f>E12</f>
        <v>Mining</v>
      </c>
      <c r="EE12" s="353" t="str">
        <f>F12</f>
        <v>Construction</v>
      </c>
      <c r="EF12" s="353" t="str">
        <f>G12</f>
        <v>Not Used</v>
      </c>
      <c r="EG12" s="358"/>
      <c r="EH12" s="358"/>
      <c r="EI12" s="358"/>
      <c r="EJ12" s="358"/>
      <c r="EK12" s="358"/>
      <c r="EL12" s="358"/>
      <c r="EM12" s="353" t="str">
        <f>D12</f>
        <v>Agriculture - Farms</v>
      </c>
      <c r="EN12" s="353" t="str">
        <f>E12</f>
        <v>Mining</v>
      </c>
      <c r="EO12" s="353" t="str">
        <f>F12</f>
        <v>Construction</v>
      </c>
      <c r="EP12" s="353" t="str">
        <f>G12</f>
        <v>Not Used</v>
      </c>
      <c r="EQ12" s="358"/>
      <c r="ER12" s="353" t="s">
        <v>644</v>
      </c>
      <c r="ES12" s="353" t="s">
        <v>644</v>
      </c>
      <c r="ET12" s="353" t="s">
        <v>645</v>
      </c>
      <c r="EU12" s="353" t="s">
        <v>646</v>
      </c>
      <c r="EV12" s="358"/>
      <c r="EW12" s="358"/>
      <c r="EX12" s="362" t="s">
        <v>30</v>
      </c>
      <c r="EY12" s="362" t="s">
        <v>28</v>
      </c>
      <c r="EZ12" s="362" t="s">
        <v>28</v>
      </c>
      <c r="FA12" s="362"/>
      <c r="FB12" s="362"/>
      <c r="FC12" s="362"/>
      <c r="FD12" s="362"/>
      <c r="FE12" s="360"/>
      <c r="FF12" s="362" t="s">
        <v>30</v>
      </c>
      <c r="FG12" s="362" t="s">
        <v>28</v>
      </c>
      <c r="FH12" s="362" t="s">
        <v>28</v>
      </c>
      <c r="FI12" s="360"/>
      <c r="FJ12" s="362" t="s">
        <v>30</v>
      </c>
      <c r="FK12" s="362" t="s">
        <v>28</v>
      </c>
      <c r="FL12" s="362" t="s">
        <v>28</v>
      </c>
      <c r="FM12" s="360"/>
      <c r="FN12" s="362" t="s">
        <v>30</v>
      </c>
      <c r="FO12" s="362" t="s">
        <v>28</v>
      </c>
      <c r="FP12" s="362" t="s">
        <v>28</v>
      </c>
      <c r="FR12" s="340"/>
      <c r="GV12" s="350" t="s">
        <v>79</v>
      </c>
      <c r="GW12" s="350" t="s">
        <v>660</v>
      </c>
      <c r="GX12" s="350" t="s">
        <v>661</v>
      </c>
    </row>
    <row r="13" spans="1:206" ht="27" customHeight="1" x14ac:dyDescent="0.2">
      <c r="A13" s="363" t="s">
        <v>647</v>
      </c>
      <c r="B13" s="334"/>
      <c r="D13" s="370" t="s">
        <v>105</v>
      </c>
      <c r="E13" s="370" t="s">
        <v>105</v>
      </c>
      <c r="F13" s="370" t="s">
        <v>105</v>
      </c>
      <c r="G13" s="370" t="s">
        <v>105</v>
      </c>
      <c r="H13" s="370" t="s">
        <v>105</v>
      </c>
      <c r="I13" s="378"/>
      <c r="J13" s="381"/>
      <c r="K13" s="381"/>
      <c r="L13" s="381"/>
      <c r="M13" s="381"/>
      <c r="N13" s="381"/>
      <c r="O13" s="378"/>
      <c r="P13" s="381"/>
      <c r="Q13" s="381"/>
      <c r="R13" s="381"/>
      <c r="S13" s="381"/>
      <c r="T13" s="381"/>
      <c r="U13" s="381"/>
      <c r="V13" s="378"/>
      <c r="W13" s="370" t="s">
        <v>105</v>
      </c>
      <c r="X13" s="370" t="s">
        <v>105</v>
      </c>
      <c r="Y13" s="370" t="s">
        <v>105</v>
      </c>
      <c r="Z13" s="370" t="s">
        <v>105</v>
      </c>
      <c r="AA13" s="370" t="s">
        <v>105</v>
      </c>
      <c r="AB13" s="378"/>
      <c r="AC13" s="378"/>
      <c r="AD13" s="370" t="s">
        <v>105</v>
      </c>
      <c r="AE13" s="370" t="s">
        <v>105</v>
      </c>
      <c r="AF13" s="370" t="s">
        <v>105</v>
      </c>
      <c r="AG13" s="370" t="s">
        <v>105</v>
      </c>
      <c r="AH13" s="370" t="s">
        <v>105</v>
      </c>
      <c r="AI13" s="378"/>
      <c r="AJ13" s="370" t="s">
        <v>105</v>
      </c>
      <c r="AK13" s="370" t="s">
        <v>105</v>
      </c>
      <c r="AL13" s="370" t="s">
        <v>105</v>
      </c>
      <c r="AM13" s="370" t="s">
        <v>105</v>
      </c>
      <c r="AN13" s="370" t="s">
        <v>105</v>
      </c>
      <c r="AO13" s="378"/>
      <c r="AP13" s="382"/>
      <c r="AQ13" s="382"/>
      <c r="AR13" s="382"/>
      <c r="AS13" s="382"/>
      <c r="AT13" s="382"/>
      <c r="AU13" s="378"/>
      <c r="AV13" s="381"/>
      <c r="AW13" s="381"/>
      <c r="AX13" s="381"/>
      <c r="AY13" s="381"/>
      <c r="AZ13" s="381"/>
      <c r="BA13" s="378"/>
      <c r="BB13" s="378"/>
      <c r="BC13" s="370" t="s">
        <v>105</v>
      </c>
      <c r="BD13" s="370" t="s">
        <v>105</v>
      </c>
      <c r="BE13" s="370" t="s">
        <v>105</v>
      </c>
      <c r="BF13" s="370" t="s">
        <v>105</v>
      </c>
      <c r="BG13" s="352"/>
      <c r="BH13" s="352"/>
      <c r="BI13" s="352"/>
      <c r="BJ13" s="352"/>
      <c r="BK13" s="352"/>
      <c r="BL13" s="352"/>
      <c r="BM13" s="352"/>
      <c r="BN13" s="352"/>
      <c r="BO13" s="352"/>
      <c r="BP13" s="352"/>
      <c r="BQ13" s="352"/>
      <c r="BR13" s="352"/>
      <c r="BS13" s="352"/>
      <c r="BT13" s="352"/>
      <c r="BU13" s="352"/>
      <c r="BV13" s="352"/>
      <c r="BW13" s="352"/>
      <c r="BX13" s="378"/>
      <c r="BY13" s="378"/>
      <c r="BZ13" s="378"/>
      <c r="CA13" s="378"/>
      <c r="CB13" s="378"/>
      <c r="CC13" s="378"/>
      <c r="CD13" s="378"/>
      <c r="CE13" s="378"/>
      <c r="CF13" s="378"/>
      <c r="CG13" s="378"/>
      <c r="CH13" s="378"/>
      <c r="CI13" s="378"/>
      <c r="CJ13" s="378"/>
      <c r="CK13" s="378"/>
      <c r="CL13" s="364"/>
      <c r="CM13" s="365"/>
      <c r="CN13" s="365"/>
      <c r="CO13" s="364"/>
      <c r="CP13" s="364"/>
      <c r="CQ13" s="364"/>
      <c r="CR13" s="364"/>
      <c r="CS13" s="366" t="s">
        <v>648</v>
      </c>
      <c r="CT13" s="367" t="s">
        <v>261</v>
      </c>
      <c r="CU13" s="368"/>
      <c r="CV13" s="366" t="s">
        <v>649</v>
      </c>
      <c r="CY13" s="338"/>
      <c r="EX13" s="335" t="s">
        <v>29</v>
      </c>
      <c r="EY13" s="335" t="s">
        <v>29</v>
      </c>
      <c r="EZ13" s="335" t="s">
        <v>835</v>
      </c>
      <c r="FF13" s="335" t="s">
        <v>29</v>
      </c>
      <c r="FG13" s="335" t="s">
        <v>29</v>
      </c>
      <c r="FH13" s="335" t="s">
        <v>835</v>
      </c>
      <c r="FJ13" s="335" t="s">
        <v>29</v>
      </c>
      <c r="FK13" s="335" t="s">
        <v>29</v>
      </c>
      <c r="FL13" s="335" t="s">
        <v>835</v>
      </c>
      <c r="FN13" s="335" t="s">
        <v>29</v>
      </c>
      <c r="FO13" s="335" t="s">
        <v>29</v>
      </c>
      <c r="FP13" s="335" t="s">
        <v>835</v>
      </c>
      <c r="FR13" s="340"/>
      <c r="GU13" s="335">
        <v>1985</v>
      </c>
      <c r="GV13" s="383">
        <f t="shared" ref="GV13:GV36" si="2">CT51</f>
        <v>1</v>
      </c>
      <c r="GW13" s="383">
        <f t="shared" ref="GW13:GX29" si="3">CL51</f>
        <v>1</v>
      </c>
      <c r="GX13" s="383">
        <f t="shared" si="3"/>
        <v>1</v>
      </c>
    </row>
    <row r="14" spans="1:206" ht="27.75" customHeight="1" thickBot="1" x14ac:dyDescent="0.25">
      <c r="A14" s="377"/>
      <c r="B14" s="334"/>
      <c r="D14" s="369" t="s">
        <v>263</v>
      </c>
      <c r="E14" s="369" t="s">
        <v>264</v>
      </c>
      <c r="F14" s="369" t="s">
        <v>264</v>
      </c>
      <c r="G14" s="369" t="s">
        <v>264</v>
      </c>
      <c r="H14" s="369" t="s">
        <v>264</v>
      </c>
      <c r="I14" s="378"/>
      <c r="J14" s="370" t="s">
        <v>650</v>
      </c>
      <c r="K14" s="370" t="s">
        <v>650</v>
      </c>
      <c r="L14" s="370" t="s">
        <v>650</v>
      </c>
      <c r="M14" s="370" t="s">
        <v>650</v>
      </c>
      <c r="N14" s="370" t="s">
        <v>650</v>
      </c>
      <c r="O14" s="378"/>
      <c r="P14" s="370" t="str">
        <f>P7</f>
        <v>Million 2005$</v>
      </c>
      <c r="Q14" s="370" t="str">
        <f t="shared" ref="Q14:T14" si="4">Q7</f>
        <v>Million 2005$</v>
      </c>
      <c r="R14" s="370" t="str">
        <f t="shared" si="4"/>
        <v>Million 2005$</v>
      </c>
      <c r="S14" s="370"/>
      <c r="T14" s="370" t="str">
        <f t="shared" si="4"/>
        <v>Million 2005$</v>
      </c>
      <c r="U14" s="370"/>
      <c r="V14" s="378"/>
      <c r="W14" s="698" t="s">
        <v>1425</v>
      </c>
      <c r="X14" s="698" t="s">
        <v>1425</v>
      </c>
      <c r="Y14" s="698" t="s">
        <v>1425</v>
      </c>
      <c r="Z14" s="698" t="s">
        <v>1425</v>
      </c>
      <c r="AA14" s="698" t="s">
        <v>1425</v>
      </c>
      <c r="AB14" s="378"/>
      <c r="AC14" s="378"/>
      <c r="AD14" s="370" t="str">
        <f>AD7</f>
        <v>MMBtu/$</v>
      </c>
      <c r="AE14" s="370" t="str">
        <f t="shared" ref="AE14:AH14" si="5">AE7</f>
        <v>MMBtu/$</v>
      </c>
      <c r="AF14" s="370" t="str">
        <f t="shared" si="5"/>
        <v>MMBtu/$</v>
      </c>
      <c r="AG14" s="370" t="str">
        <f t="shared" si="5"/>
        <v>MMBtu/$</v>
      </c>
      <c r="AH14" s="370" t="str">
        <f t="shared" si="5"/>
        <v>MMBtu/$</v>
      </c>
      <c r="AI14" s="378"/>
      <c r="AJ14" s="369" t="str">
        <f>AJ7</f>
        <v>1985 = 1</v>
      </c>
      <c r="AK14" s="369" t="str">
        <f t="shared" ref="AK14:AN14" si="6">AK7</f>
        <v>1985 = 1</v>
      </c>
      <c r="AL14" s="369" t="str">
        <f t="shared" si="6"/>
        <v>1985 = 1</v>
      </c>
      <c r="AM14" s="369" t="str">
        <f t="shared" si="6"/>
        <v>1985 = 1</v>
      </c>
      <c r="AN14" s="369" t="str">
        <f t="shared" si="6"/>
        <v>1985 = 1</v>
      </c>
      <c r="AO14" s="378"/>
      <c r="AP14" s="370" t="str">
        <f>AP7</f>
        <v>GO/VA</v>
      </c>
      <c r="AQ14" s="370" t="str">
        <f t="shared" ref="AQ14:AT14" si="7">AQ7</f>
        <v>GO/VA</v>
      </c>
      <c r="AR14" s="370" t="str">
        <f t="shared" si="7"/>
        <v>GO/VA</v>
      </c>
      <c r="AS14" s="370" t="str">
        <f t="shared" si="7"/>
        <v>GO/VA</v>
      </c>
      <c r="AT14" s="370" t="str">
        <f t="shared" si="7"/>
        <v>GO/VA</v>
      </c>
      <c r="AU14" s="378"/>
      <c r="AV14" s="730" t="s">
        <v>1452</v>
      </c>
      <c r="AW14" s="730" t="s">
        <v>1452</v>
      </c>
      <c r="AX14" s="730" t="s">
        <v>1452</v>
      </c>
      <c r="AY14" s="370"/>
      <c r="AZ14" s="730" t="s">
        <v>1453</v>
      </c>
      <c r="BA14" s="378"/>
      <c r="BB14" s="378"/>
      <c r="BC14" s="369" t="s">
        <v>835</v>
      </c>
      <c r="BD14" s="369" t="s">
        <v>835</v>
      </c>
      <c r="BE14" s="369" t="s">
        <v>835</v>
      </c>
      <c r="BF14" s="369" t="s">
        <v>835</v>
      </c>
      <c r="BG14" s="380"/>
      <c r="BH14" s="380"/>
      <c r="BI14" s="380"/>
      <c r="BJ14" s="380"/>
      <c r="BK14" s="380"/>
      <c r="BL14" s="380"/>
      <c r="BM14" s="380"/>
      <c r="BN14" s="380"/>
      <c r="BO14" s="380"/>
      <c r="BP14" s="380"/>
      <c r="BQ14" s="380"/>
      <c r="BR14" s="380"/>
      <c r="BS14" s="380"/>
      <c r="BT14" s="380"/>
      <c r="BU14" s="380"/>
      <c r="BV14" s="380"/>
      <c r="BW14" s="380"/>
      <c r="BX14" s="378"/>
      <c r="BY14" s="378"/>
      <c r="BZ14" s="378"/>
      <c r="CA14" s="378"/>
      <c r="CB14" s="378"/>
      <c r="CC14" s="378"/>
      <c r="CD14" s="378"/>
      <c r="CE14" s="378"/>
      <c r="CF14" s="378"/>
      <c r="CG14" s="378"/>
      <c r="CH14" s="378"/>
      <c r="CI14" s="378"/>
      <c r="CJ14" s="378"/>
      <c r="CK14" s="378"/>
      <c r="CL14" s="372"/>
      <c r="CM14" s="728" t="s">
        <v>1451</v>
      </c>
      <c r="CN14" s="373"/>
      <c r="CO14" s="372"/>
      <c r="CP14" s="372"/>
      <c r="CQ14" s="372"/>
      <c r="CR14" s="374" t="s">
        <v>652</v>
      </c>
      <c r="CS14" s="375"/>
      <c r="CT14" s="372"/>
      <c r="CU14" s="375"/>
      <c r="CV14" s="375"/>
      <c r="CY14" s="338"/>
      <c r="EX14" s="385"/>
      <c r="EY14" s="385"/>
      <c r="EZ14" s="385"/>
      <c r="FA14" s="386"/>
      <c r="FB14" s="386"/>
      <c r="FC14" s="386"/>
      <c r="FD14" s="386"/>
      <c r="FF14" s="385"/>
      <c r="FG14" s="385"/>
      <c r="FH14" s="385"/>
      <c r="FJ14" s="385"/>
      <c r="FK14" s="385"/>
      <c r="FL14" s="385"/>
      <c r="FR14" s="340"/>
      <c r="GC14" s="387" t="s">
        <v>79</v>
      </c>
      <c r="GD14" s="387" t="s">
        <v>666</v>
      </c>
      <c r="GE14" s="387" t="s">
        <v>667</v>
      </c>
      <c r="GF14" s="387" t="s">
        <v>668</v>
      </c>
      <c r="GG14" s="387" t="s">
        <v>669</v>
      </c>
      <c r="GJ14" s="387" t="s">
        <v>79</v>
      </c>
      <c r="GK14" s="387" t="s">
        <v>666</v>
      </c>
      <c r="GL14" s="387" t="s">
        <v>667</v>
      </c>
      <c r="GM14" s="387" t="s">
        <v>668</v>
      </c>
      <c r="GN14" s="387" t="s">
        <v>669</v>
      </c>
      <c r="GU14" s="335">
        <f>GU13+1</f>
        <v>1986</v>
      </c>
      <c r="GV14" s="383">
        <f t="shared" si="2"/>
        <v>0.95438197651664358</v>
      </c>
      <c r="GW14" s="383">
        <f t="shared" si="3"/>
        <v>0.9875911652599394</v>
      </c>
      <c r="GX14" s="383">
        <f t="shared" si="3"/>
        <v>0.96637354614795989</v>
      </c>
    </row>
    <row r="15" spans="1:206" hidden="1" x14ac:dyDescent="0.2">
      <c r="A15" s="377" t="s">
        <v>105</v>
      </c>
      <c r="B15" s="334">
        <v>1949</v>
      </c>
      <c r="D15" s="388"/>
      <c r="E15" s="388"/>
      <c r="F15" s="388"/>
      <c r="G15" s="388"/>
      <c r="H15" s="388"/>
      <c r="J15" s="389"/>
      <c r="K15" s="389"/>
      <c r="L15" s="389"/>
      <c r="M15" s="389"/>
      <c r="N15" s="389"/>
      <c r="W15" s="390"/>
      <c r="X15" s="390"/>
      <c r="Y15" s="390"/>
      <c r="Z15" s="390"/>
      <c r="AA15" s="390"/>
      <c r="BC15" s="383"/>
      <c r="BD15" s="383"/>
      <c r="BE15" s="383"/>
      <c r="BF15" s="383"/>
      <c r="BG15" s="391"/>
      <c r="BH15" s="391"/>
      <c r="BI15" s="391"/>
      <c r="BJ15" s="391"/>
      <c r="BK15" s="391"/>
      <c r="BL15" s="391"/>
      <c r="BM15" s="391"/>
      <c r="BN15" s="391"/>
      <c r="BO15" s="391"/>
      <c r="BP15" s="391"/>
      <c r="BQ15" s="391"/>
      <c r="BR15" s="391"/>
      <c r="BS15" s="391"/>
      <c r="BT15" s="391"/>
      <c r="BU15" s="391"/>
      <c r="BV15" s="391"/>
      <c r="BW15" s="391"/>
      <c r="CL15" s="392"/>
      <c r="CM15" s="392"/>
      <c r="CN15" s="392"/>
      <c r="CO15" s="392"/>
      <c r="CP15" s="392"/>
      <c r="CQ15" s="392"/>
      <c r="CR15" s="392"/>
      <c r="CS15" s="392"/>
      <c r="CT15" s="392"/>
      <c r="CU15" s="392"/>
      <c r="CV15" s="392"/>
      <c r="CY15" s="338"/>
      <c r="DA15" s="383"/>
      <c r="DB15" s="383"/>
      <c r="DC15" s="383"/>
      <c r="DD15" s="383"/>
      <c r="DF15" s="383"/>
      <c r="DG15" s="383"/>
      <c r="DH15" s="383"/>
      <c r="DI15" s="383"/>
      <c r="DJ15" s="383"/>
      <c r="DK15" s="383"/>
      <c r="DL15" s="383"/>
      <c r="DM15" s="383"/>
      <c r="DN15" s="383"/>
      <c r="DO15" s="383"/>
      <c r="DW15" s="383"/>
      <c r="DX15" s="383"/>
      <c r="DY15" s="383"/>
      <c r="DZ15" s="383"/>
      <c r="EA15" s="383"/>
      <c r="EC15" s="383"/>
      <c r="ED15" s="383"/>
      <c r="EE15" s="383"/>
      <c r="EF15" s="383"/>
      <c r="EX15" s="383"/>
      <c r="EY15" s="383">
        <v>1</v>
      </c>
      <c r="EZ15" s="383">
        <f t="shared" ref="EZ15:EZ46" si="8">EY15/EY$80</f>
        <v>1.1379702485292635</v>
      </c>
      <c r="FA15" s="383"/>
      <c r="FB15" s="383"/>
      <c r="FC15" s="383">
        <v>1</v>
      </c>
      <c r="FD15" s="383">
        <f t="shared" ref="FD15:FD46" si="9">FC15/FC$80</f>
        <v>1.0570362736601544</v>
      </c>
      <c r="FE15" s="383"/>
      <c r="FF15" s="383"/>
      <c r="FG15" s="383">
        <v>1</v>
      </c>
      <c r="FH15" s="383">
        <f t="shared" ref="FH15:FH46" si="10">FG15/FG$80</f>
        <v>0.81493316521976178</v>
      </c>
      <c r="FI15" s="383"/>
      <c r="FJ15" s="383"/>
      <c r="FK15" s="383">
        <v>1</v>
      </c>
      <c r="FL15" s="383">
        <f t="shared" ref="FL15:FL46" si="11">FK15/FK$80</f>
        <v>1.0083796975718107</v>
      </c>
      <c r="FN15" s="383"/>
      <c r="FO15" s="383">
        <v>1</v>
      </c>
      <c r="FP15" s="383">
        <f t="shared" ref="FP15:FP46" si="12">FO15/FO$80</f>
        <v>1.0570362736601544</v>
      </c>
      <c r="FR15" s="340"/>
      <c r="GB15" s="335">
        <v>1970</v>
      </c>
      <c r="GC15" s="393">
        <f>CS36</f>
        <v>0.87945076356782159</v>
      </c>
      <c r="GD15" s="393">
        <f>CL36</f>
        <v>0.88970216164956506</v>
      </c>
      <c r="GE15" s="393">
        <f>CP36</f>
        <v>1.0083796975718107</v>
      </c>
      <c r="GF15" s="393">
        <f>CN36*CO36*CQ36</f>
        <v>0.86141391624597197</v>
      </c>
      <c r="GG15" s="393">
        <f>CR36</f>
        <v>1.1379702485292635</v>
      </c>
      <c r="GI15" s="335">
        <f t="shared" ref="GI15:GI40" si="13">GI14+1</f>
        <v>1</v>
      </c>
      <c r="GJ15" s="393">
        <f>CS43</f>
        <v>0.93921571674620041</v>
      </c>
      <c r="GK15" s="393">
        <f>CL43</f>
        <v>0.86584705919535343</v>
      </c>
      <c r="GL15" s="393">
        <f>CP43</f>
        <v>1.0160429566975719</v>
      </c>
      <c r="GM15" s="393">
        <f>CN43*CO43*CQ43</f>
        <v>0.94335681114869396</v>
      </c>
      <c r="GN15" s="393">
        <f>CR43</f>
        <v>1.1317124825788698</v>
      </c>
      <c r="GU15" s="335">
        <f t="shared" ref="GU15:GU32" si="14">GU14+1</f>
        <v>1987</v>
      </c>
      <c r="GV15" s="383">
        <f t="shared" si="2"/>
        <v>0.90203690792096736</v>
      </c>
      <c r="GW15" s="383">
        <f t="shared" si="3"/>
        <v>0.97340247151601123</v>
      </c>
      <c r="GX15" s="383">
        <f t="shared" si="3"/>
        <v>0.92668442326441125</v>
      </c>
    </row>
    <row r="16" spans="1:206" hidden="1" x14ac:dyDescent="0.2">
      <c r="A16" s="377" t="s">
        <v>105</v>
      </c>
      <c r="B16" s="334">
        <f t="shared" ref="B16:B77" si="15">B15+1</f>
        <v>1950</v>
      </c>
      <c r="D16" s="388"/>
      <c r="E16" s="388"/>
      <c r="F16" s="388"/>
      <c r="G16" s="388"/>
      <c r="H16" s="388"/>
      <c r="J16" s="389"/>
      <c r="K16" s="389"/>
      <c r="L16" s="389"/>
      <c r="M16" s="389"/>
      <c r="N16" s="389"/>
      <c r="W16" s="390"/>
      <c r="X16" s="390"/>
      <c r="Y16" s="390"/>
      <c r="Z16" s="390"/>
      <c r="AA16" s="390"/>
      <c r="BC16" s="383"/>
      <c r="BD16" s="383"/>
      <c r="BE16" s="383"/>
      <c r="BF16" s="383"/>
      <c r="BG16" s="383"/>
      <c r="BH16" s="383"/>
      <c r="BI16" s="383"/>
      <c r="BJ16" s="383"/>
      <c r="BK16" s="383"/>
      <c r="BL16" s="383"/>
      <c r="BM16" s="383"/>
      <c r="BN16" s="383"/>
      <c r="BO16" s="383"/>
      <c r="BP16" s="383"/>
      <c r="BQ16" s="383"/>
      <c r="BR16" s="391"/>
      <c r="BS16" s="391"/>
      <c r="BT16" s="391"/>
      <c r="BU16" s="391"/>
      <c r="BV16" s="391"/>
      <c r="BW16" s="383"/>
      <c r="CL16" s="392"/>
      <c r="CM16" s="392"/>
      <c r="CN16" s="392"/>
      <c r="CO16" s="392"/>
      <c r="CP16" s="392"/>
      <c r="CQ16" s="392"/>
      <c r="CR16" s="392"/>
      <c r="CS16" s="392"/>
      <c r="CT16" s="392"/>
      <c r="CU16" s="392"/>
      <c r="CV16" s="392"/>
      <c r="CY16" s="338"/>
      <c r="DA16" s="383"/>
      <c r="DB16" s="383"/>
      <c r="DC16" s="383"/>
      <c r="DD16" s="383"/>
      <c r="DF16" s="383"/>
      <c r="DG16" s="383"/>
      <c r="DH16" s="383"/>
      <c r="DI16" s="383"/>
      <c r="DJ16" s="383"/>
      <c r="DK16" s="383"/>
      <c r="DL16" s="383"/>
      <c r="DM16" s="383"/>
      <c r="DN16" s="383"/>
      <c r="DO16" s="383"/>
      <c r="DR16" s="383"/>
      <c r="DS16" s="383"/>
      <c r="DT16" s="383"/>
      <c r="DU16" s="383"/>
      <c r="DW16" s="383"/>
      <c r="DX16" s="383"/>
      <c r="DY16" s="383"/>
      <c r="DZ16" s="383"/>
      <c r="EA16" s="383"/>
      <c r="EC16" s="383"/>
      <c r="ED16" s="383"/>
      <c r="EE16" s="383"/>
      <c r="EF16" s="383"/>
      <c r="EH16" s="383"/>
      <c r="EI16" s="383"/>
      <c r="EJ16" s="383"/>
      <c r="EK16" s="383"/>
      <c r="EM16" s="383"/>
      <c r="EN16" s="383"/>
      <c r="EO16" s="383"/>
      <c r="EP16" s="383"/>
      <c r="ER16" s="383"/>
      <c r="ES16" s="383"/>
      <c r="ET16" s="383"/>
      <c r="EU16" s="383"/>
      <c r="EX16" s="383">
        <f t="shared" ref="EX16:EX76" si="16">EXP(SUMPRODUCT($DL16:$DO16,DR16:DU16))</f>
        <v>1</v>
      </c>
      <c r="EY16" s="383">
        <f t="shared" ref="EY16:EY76" si="17">IF(ISERR(EX16),EY15,EX16*EY15)</f>
        <v>1</v>
      </c>
      <c r="EZ16" s="383">
        <f t="shared" si="8"/>
        <v>1.1379702485292635</v>
      </c>
      <c r="FA16" s="383"/>
      <c r="FB16" s="383">
        <f t="shared" ref="FB16:FB34" si="18">EXP(SUMPRODUCT($DL16:$DO16,EC16:EF16))</f>
        <v>1</v>
      </c>
      <c r="FC16" s="383">
        <f t="shared" ref="FC16:FC76" si="19">IF(ISERR(FB16),FC15,FB16*FC15)</f>
        <v>1</v>
      </c>
      <c r="FD16" s="383">
        <f t="shared" si="9"/>
        <v>1.0570362736601544</v>
      </c>
      <c r="FE16" s="383"/>
      <c r="FF16" s="383">
        <f t="shared" ref="FF16:FF34" si="20">EXP(SUMPRODUCT($DL16:$DO16,EH16:EK16))</f>
        <v>1</v>
      </c>
      <c r="FG16" s="383">
        <f t="shared" ref="FG16:FG76" si="21">IF(ISERR(FF16),FG15,FF16*FG15)</f>
        <v>1</v>
      </c>
      <c r="FH16" s="383">
        <f t="shared" si="10"/>
        <v>0.81493316521976178</v>
      </c>
      <c r="FI16" s="383"/>
      <c r="FJ16" s="383">
        <f t="shared" ref="FJ16:FJ76" si="22">EXP(SUMPRODUCT($DL16:$DO16,EM16:EP16))</f>
        <v>1</v>
      </c>
      <c r="FK16" s="383">
        <f t="shared" ref="FK16:FK76" si="23">IF(ISERR(FJ16),FK15,FJ16*FK15)</f>
        <v>1</v>
      </c>
      <c r="FL16" s="383">
        <f t="shared" si="11"/>
        <v>1.0083796975718107</v>
      </c>
      <c r="FN16" s="383">
        <f t="shared" ref="FN16:FN34" si="24">EXP(SUMPRODUCT($DL16:$DO16,ER16:EU16))</f>
        <v>1</v>
      </c>
      <c r="FO16" s="383">
        <f t="shared" ref="FO16:FO76" si="25">IF(ISERR(FN16),FO15,FN16*FO15)</f>
        <v>1</v>
      </c>
      <c r="FP16" s="383">
        <f t="shared" si="12"/>
        <v>1.0570362736601544</v>
      </c>
      <c r="FR16" s="340"/>
      <c r="GB16" s="335">
        <v>1971</v>
      </c>
      <c r="GC16" s="393">
        <f t="shared" ref="GC16:GC55" si="26">CS37</f>
        <v>0.95240735305685054</v>
      </c>
      <c r="GD16" s="393">
        <f t="shared" ref="GD16:GD55" si="27">CL37</f>
        <v>0.9013756025873132</v>
      </c>
      <c r="GE16" s="393">
        <f t="shared" ref="GE16:GE55" si="28">CP37</f>
        <v>1.012592571081071</v>
      </c>
      <c r="GF16" s="393">
        <f t="shared" ref="GF16:GF55" si="29">CN37*CO37*CQ37</f>
        <v>0.92802990697774601</v>
      </c>
      <c r="GG16" s="393">
        <f t="shared" ref="GG16:GG55" si="30">CR37</f>
        <v>1.1243984333208081</v>
      </c>
      <c r="GI16" s="335">
        <f t="shared" si="13"/>
        <v>2</v>
      </c>
      <c r="GJ16" s="393">
        <f t="shared" ref="GJ16:GJ47" si="31">CS44</f>
        <v>1.0133220703397507</v>
      </c>
      <c r="GK16" s="393">
        <f t="shared" ref="GK16:GK47" si="32">CL44</f>
        <v>0.90291838987311313</v>
      </c>
      <c r="GL16" s="393">
        <f t="shared" ref="GL16:GL47" si="33">CP44</f>
        <v>1.0136914702780919</v>
      </c>
      <c r="GM16" s="393">
        <f t="shared" ref="GM16:GM47" si="34">CN44*CO44*CQ44</f>
        <v>0.92898619909647706</v>
      </c>
      <c r="GN16" s="393">
        <f t="shared" ref="GN16:GN47" si="35">CR44</f>
        <v>1.1917466751515933</v>
      </c>
      <c r="GU16" s="335">
        <f t="shared" si="14"/>
        <v>1988</v>
      </c>
      <c r="GV16" s="383">
        <f t="shared" si="2"/>
        <v>0.84261597484696027</v>
      </c>
      <c r="GW16" s="383">
        <f t="shared" si="3"/>
        <v>0.97726060080777943</v>
      </c>
      <c r="GX16" s="383">
        <f t="shared" si="3"/>
        <v>0.86222239405791534</v>
      </c>
    </row>
    <row r="17" spans="1:206" hidden="1" x14ac:dyDescent="0.2">
      <c r="A17" s="377" t="s">
        <v>105</v>
      </c>
      <c r="B17" s="334">
        <f t="shared" si="15"/>
        <v>1951</v>
      </c>
      <c r="D17" s="388"/>
      <c r="E17" s="388"/>
      <c r="F17" s="388"/>
      <c r="G17" s="388"/>
      <c r="H17" s="388"/>
      <c r="J17" s="389"/>
      <c r="K17" s="389"/>
      <c r="L17" s="389"/>
      <c r="M17" s="389"/>
      <c r="N17" s="389"/>
      <c r="W17" s="390"/>
      <c r="X17" s="390"/>
      <c r="Y17" s="390"/>
      <c r="Z17" s="390"/>
      <c r="AA17" s="390"/>
      <c r="BC17" s="383"/>
      <c r="BD17" s="383"/>
      <c r="BE17" s="383"/>
      <c r="BF17" s="383"/>
      <c r="BG17" s="383"/>
      <c r="BH17" s="383"/>
      <c r="BI17" s="383"/>
      <c r="BJ17" s="383"/>
      <c r="BK17" s="383"/>
      <c r="BL17" s="383"/>
      <c r="BM17" s="383"/>
      <c r="BN17" s="383"/>
      <c r="BO17" s="383"/>
      <c r="BP17" s="383"/>
      <c r="BQ17" s="383"/>
      <c r="BR17" s="383"/>
      <c r="BS17" s="383"/>
      <c r="BT17" s="383"/>
      <c r="BU17" s="383"/>
      <c r="BV17" s="383"/>
      <c r="BW17" s="383"/>
      <c r="CL17" s="392"/>
      <c r="CM17" s="392"/>
      <c r="CN17" s="392"/>
      <c r="CO17" s="392"/>
      <c r="CP17" s="392"/>
      <c r="CQ17" s="392"/>
      <c r="CR17" s="392"/>
      <c r="CS17" s="392"/>
      <c r="CT17" s="392"/>
      <c r="CU17" s="392"/>
      <c r="CV17" s="392"/>
      <c r="CY17" s="338"/>
      <c r="DA17" s="383"/>
      <c r="DB17" s="383"/>
      <c r="DC17" s="383"/>
      <c r="DD17" s="383"/>
      <c r="DF17" s="383"/>
      <c r="DG17" s="383"/>
      <c r="DH17" s="383"/>
      <c r="DI17" s="383"/>
      <c r="DJ17" s="383"/>
      <c r="DK17" s="383"/>
      <c r="DL17" s="383"/>
      <c r="DM17" s="383"/>
      <c r="DN17" s="383"/>
      <c r="DO17" s="383"/>
      <c r="DR17" s="383"/>
      <c r="DS17" s="383"/>
      <c r="DT17" s="383"/>
      <c r="DU17" s="383"/>
      <c r="DW17" s="383"/>
      <c r="DX17" s="383"/>
      <c r="DY17" s="383"/>
      <c r="DZ17" s="383"/>
      <c r="EA17" s="383"/>
      <c r="EC17" s="383"/>
      <c r="ED17" s="383"/>
      <c r="EE17" s="383"/>
      <c r="EF17" s="383"/>
      <c r="EH17" s="383"/>
      <c r="EI17" s="383"/>
      <c r="EJ17" s="383"/>
      <c r="EK17" s="383"/>
      <c r="EM17" s="383"/>
      <c r="EN17" s="383"/>
      <c r="EO17" s="383"/>
      <c r="EP17" s="383"/>
      <c r="ER17" s="383"/>
      <c r="ES17" s="383"/>
      <c r="ET17" s="383"/>
      <c r="EU17" s="383"/>
      <c r="EX17" s="383">
        <f t="shared" si="16"/>
        <v>1</v>
      </c>
      <c r="EY17" s="383">
        <f t="shared" si="17"/>
        <v>1</v>
      </c>
      <c r="EZ17" s="383">
        <f t="shared" si="8"/>
        <v>1.1379702485292635</v>
      </c>
      <c r="FA17" s="383"/>
      <c r="FB17" s="383">
        <f t="shared" si="18"/>
        <v>1</v>
      </c>
      <c r="FC17" s="383">
        <f t="shared" si="19"/>
        <v>1</v>
      </c>
      <c r="FD17" s="383">
        <f t="shared" si="9"/>
        <v>1.0570362736601544</v>
      </c>
      <c r="FE17" s="383"/>
      <c r="FF17" s="383">
        <f t="shared" si="20"/>
        <v>1</v>
      </c>
      <c r="FG17" s="383">
        <f t="shared" si="21"/>
        <v>1</v>
      </c>
      <c r="FH17" s="383">
        <f t="shared" si="10"/>
        <v>0.81493316521976178</v>
      </c>
      <c r="FI17" s="383"/>
      <c r="FJ17" s="383">
        <f t="shared" si="22"/>
        <v>1</v>
      </c>
      <c r="FK17" s="383">
        <f t="shared" si="23"/>
        <v>1</v>
      </c>
      <c r="FL17" s="383">
        <f t="shared" si="11"/>
        <v>1.0083796975718107</v>
      </c>
      <c r="FN17" s="383">
        <f t="shared" si="24"/>
        <v>1</v>
      </c>
      <c r="FO17" s="383">
        <f t="shared" si="25"/>
        <v>1</v>
      </c>
      <c r="FP17" s="383">
        <f t="shared" si="12"/>
        <v>1.0570362736601544</v>
      </c>
      <c r="FR17" s="340"/>
      <c r="GB17" s="335">
        <v>1972</v>
      </c>
      <c r="GC17" s="393">
        <f t="shared" si="26"/>
        <v>0.97623538452132841</v>
      </c>
      <c r="GD17" s="393">
        <f t="shared" si="27"/>
        <v>0.92319279193558423</v>
      </c>
      <c r="GE17" s="393">
        <f t="shared" si="28"/>
        <v>1.0163646171190011</v>
      </c>
      <c r="GF17" s="393">
        <f t="shared" si="29"/>
        <v>0.93496055028077119</v>
      </c>
      <c r="GG17" s="393">
        <f t="shared" si="30"/>
        <v>1.1128056343982073</v>
      </c>
      <c r="GI17" s="335">
        <f t="shared" si="13"/>
        <v>3</v>
      </c>
      <c r="GJ17" s="393">
        <f t="shared" si="31"/>
        <v>0.93973964190978165</v>
      </c>
      <c r="GK17" s="393">
        <f t="shared" si="32"/>
        <v>0.91484030730218935</v>
      </c>
      <c r="GL17" s="393">
        <f t="shared" si="33"/>
        <v>1.0278231486738925</v>
      </c>
      <c r="GM17" s="393">
        <f t="shared" si="34"/>
        <v>0.94077334819971126</v>
      </c>
      <c r="GN17" s="393">
        <f t="shared" si="35"/>
        <v>1.0623285572780734</v>
      </c>
      <c r="GU17" s="335">
        <f t="shared" si="14"/>
        <v>1989</v>
      </c>
      <c r="GV17" s="383">
        <f t="shared" si="2"/>
        <v>0.85190540769537904</v>
      </c>
      <c r="GW17" s="383">
        <f t="shared" si="3"/>
        <v>0.97154312904749385</v>
      </c>
      <c r="GX17" s="383">
        <f t="shared" si="3"/>
        <v>0.87685804389414157</v>
      </c>
    </row>
    <row r="18" spans="1:206" hidden="1" x14ac:dyDescent="0.2">
      <c r="A18" s="377" t="s">
        <v>105</v>
      </c>
      <c r="B18" s="334">
        <f t="shared" si="15"/>
        <v>1952</v>
      </c>
      <c r="D18" s="388"/>
      <c r="E18" s="388"/>
      <c r="F18" s="388"/>
      <c r="G18" s="388"/>
      <c r="H18" s="388"/>
      <c r="J18" s="389"/>
      <c r="K18" s="389"/>
      <c r="L18" s="389"/>
      <c r="M18" s="389"/>
      <c r="N18" s="389"/>
      <c r="W18" s="390"/>
      <c r="X18" s="390"/>
      <c r="Y18" s="390"/>
      <c r="Z18" s="390"/>
      <c r="AA18" s="390"/>
      <c r="BC18" s="383"/>
      <c r="BD18" s="383"/>
      <c r="BE18" s="383"/>
      <c r="BF18" s="383"/>
      <c r="BG18" s="383"/>
      <c r="BH18" s="383"/>
      <c r="BI18" s="383"/>
      <c r="BJ18" s="383"/>
      <c r="BK18" s="383"/>
      <c r="BL18" s="383"/>
      <c r="BM18" s="383"/>
      <c r="BN18" s="383"/>
      <c r="BO18" s="383"/>
      <c r="BP18" s="383"/>
      <c r="BQ18" s="383"/>
      <c r="BR18" s="383"/>
      <c r="BS18" s="383"/>
      <c r="BT18" s="383"/>
      <c r="BU18" s="383"/>
      <c r="BV18" s="383"/>
      <c r="BW18" s="383"/>
      <c r="CL18" s="392"/>
      <c r="CM18" s="392"/>
      <c r="CN18" s="392"/>
      <c r="CO18" s="392"/>
      <c r="CP18" s="392"/>
      <c r="CQ18" s="392"/>
      <c r="CR18" s="392"/>
      <c r="CS18" s="392"/>
      <c r="CT18" s="392"/>
      <c r="CU18" s="392"/>
      <c r="CV18" s="392"/>
      <c r="CY18" s="338"/>
      <c r="DA18" s="383"/>
      <c r="DB18" s="383"/>
      <c r="DC18" s="383"/>
      <c r="DD18" s="383"/>
      <c r="DF18" s="383"/>
      <c r="DG18" s="383"/>
      <c r="DH18" s="383"/>
      <c r="DI18" s="383"/>
      <c r="DJ18" s="383"/>
      <c r="DK18" s="383"/>
      <c r="DL18" s="383"/>
      <c r="DM18" s="383"/>
      <c r="DN18" s="383"/>
      <c r="DO18" s="383"/>
      <c r="DR18" s="383"/>
      <c r="DS18" s="383"/>
      <c r="DT18" s="383"/>
      <c r="DU18" s="383"/>
      <c r="DW18" s="383"/>
      <c r="DX18" s="383"/>
      <c r="DY18" s="383"/>
      <c r="DZ18" s="383"/>
      <c r="EA18" s="383"/>
      <c r="EC18" s="383"/>
      <c r="ED18" s="383"/>
      <c r="EE18" s="383"/>
      <c r="EF18" s="383"/>
      <c r="EH18" s="383"/>
      <c r="EI18" s="383"/>
      <c r="EJ18" s="383"/>
      <c r="EK18" s="383"/>
      <c r="EM18" s="383"/>
      <c r="EN18" s="383"/>
      <c r="EO18" s="383"/>
      <c r="EP18" s="383"/>
      <c r="ER18" s="383"/>
      <c r="ES18" s="383"/>
      <c r="ET18" s="383"/>
      <c r="EU18" s="383"/>
      <c r="EX18" s="383">
        <f t="shared" si="16"/>
        <v>1</v>
      </c>
      <c r="EY18" s="383">
        <f t="shared" si="17"/>
        <v>1</v>
      </c>
      <c r="EZ18" s="383">
        <f t="shared" si="8"/>
        <v>1.1379702485292635</v>
      </c>
      <c r="FA18" s="383"/>
      <c r="FB18" s="383">
        <f t="shared" si="18"/>
        <v>1</v>
      </c>
      <c r="FC18" s="383">
        <f t="shared" si="19"/>
        <v>1</v>
      </c>
      <c r="FD18" s="383">
        <f t="shared" si="9"/>
        <v>1.0570362736601544</v>
      </c>
      <c r="FE18" s="383"/>
      <c r="FF18" s="383">
        <f t="shared" si="20"/>
        <v>1</v>
      </c>
      <c r="FG18" s="383">
        <f t="shared" si="21"/>
        <v>1</v>
      </c>
      <c r="FH18" s="383">
        <f t="shared" si="10"/>
        <v>0.81493316521976178</v>
      </c>
      <c r="FI18" s="383"/>
      <c r="FJ18" s="383">
        <f t="shared" si="22"/>
        <v>1</v>
      </c>
      <c r="FK18" s="383">
        <f t="shared" si="23"/>
        <v>1</v>
      </c>
      <c r="FL18" s="383">
        <f t="shared" si="11"/>
        <v>1.0083796975718107</v>
      </c>
      <c r="FN18" s="383">
        <f t="shared" si="24"/>
        <v>1</v>
      </c>
      <c r="FO18" s="383">
        <f t="shared" si="25"/>
        <v>1</v>
      </c>
      <c r="FP18" s="383">
        <f t="shared" si="12"/>
        <v>1.0570362736601544</v>
      </c>
      <c r="FR18" s="340"/>
      <c r="GB18" s="335">
        <v>1973</v>
      </c>
      <c r="GC18" s="393">
        <f t="shared" si="26"/>
        <v>0.99517775911732087</v>
      </c>
      <c r="GD18" s="393">
        <f t="shared" si="27"/>
        <v>0.93759222882708027</v>
      </c>
      <c r="GE18" s="393">
        <f t="shared" si="28"/>
        <v>1.0302561670704329</v>
      </c>
      <c r="GF18" s="393">
        <f t="shared" si="29"/>
        <v>0.92419983335766143</v>
      </c>
      <c r="GG18" s="393">
        <f t="shared" si="30"/>
        <v>1.1147450530596783</v>
      </c>
      <c r="GI18" s="335">
        <f t="shared" si="13"/>
        <v>4</v>
      </c>
      <c r="GJ18" s="393">
        <f t="shared" si="31"/>
        <v>0.92730516197084378</v>
      </c>
      <c r="GK18" s="393">
        <f t="shared" si="32"/>
        <v>0.87984705244265982</v>
      </c>
      <c r="GL18" s="393">
        <f t="shared" si="33"/>
        <v>1.0001858246338609</v>
      </c>
      <c r="GM18" s="393">
        <f t="shared" si="34"/>
        <v>0.95132995609569659</v>
      </c>
      <c r="GN18" s="393">
        <f t="shared" si="35"/>
        <v>1.1076527408182484</v>
      </c>
      <c r="GU18" s="335">
        <f t="shared" si="14"/>
        <v>1990</v>
      </c>
      <c r="GV18" s="383">
        <f t="shared" si="2"/>
        <v>0.85139522160902548</v>
      </c>
      <c r="GW18" s="383">
        <f t="shared" si="3"/>
        <v>0.97296937065592037</v>
      </c>
      <c r="GX18" s="383">
        <f t="shared" si="3"/>
        <v>0.87504832863861215</v>
      </c>
    </row>
    <row r="19" spans="1:206" hidden="1" x14ac:dyDescent="0.2">
      <c r="A19" s="377" t="s">
        <v>105</v>
      </c>
      <c r="B19" s="334">
        <f t="shared" si="15"/>
        <v>1953</v>
      </c>
      <c r="D19" s="388"/>
      <c r="E19" s="388"/>
      <c r="F19" s="388"/>
      <c r="G19" s="388"/>
      <c r="H19" s="388"/>
      <c r="J19" s="389"/>
      <c r="K19" s="389"/>
      <c r="L19" s="389"/>
      <c r="M19" s="389"/>
      <c r="N19" s="389"/>
      <c r="W19" s="390"/>
      <c r="X19" s="390"/>
      <c r="Y19" s="390"/>
      <c r="Z19" s="390"/>
      <c r="AA19" s="390"/>
      <c r="BC19" s="383"/>
      <c r="BD19" s="383"/>
      <c r="BE19" s="383"/>
      <c r="BF19" s="383"/>
      <c r="BG19" s="383"/>
      <c r="BH19" s="383"/>
      <c r="BI19" s="383"/>
      <c r="BJ19" s="383"/>
      <c r="BK19" s="383"/>
      <c r="BL19" s="383"/>
      <c r="BM19" s="383"/>
      <c r="BN19" s="383"/>
      <c r="BO19" s="383"/>
      <c r="BP19" s="383"/>
      <c r="BQ19" s="383"/>
      <c r="BR19" s="383"/>
      <c r="BS19" s="383"/>
      <c r="BT19" s="383"/>
      <c r="BU19" s="383"/>
      <c r="BV19" s="383"/>
      <c r="BW19" s="383"/>
      <c r="CL19" s="392"/>
      <c r="CM19" s="392"/>
      <c r="CN19" s="392"/>
      <c r="CO19" s="392"/>
      <c r="CP19" s="392"/>
      <c r="CQ19" s="392"/>
      <c r="CR19" s="392"/>
      <c r="CS19" s="392"/>
      <c r="CT19" s="392"/>
      <c r="CU19" s="392"/>
      <c r="CV19" s="392"/>
      <c r="CY19" s="338"/>
      <c r="DA19" s="383"/>
      <c r="DB19" s="383"/>
      <c r="DC19" s="383"/>
      <c r="DD19" s="383"/>
      <c r="DF19" s="383"/>
      <c r="DG19" s="383"/>
      <c r="DH19" s="383"/>
      <c r="DI19" s="383"/>
      <c r="DJ19" s="383"/>
      <c r="DK19" s="383"/>
      <c r="DL19" s="383"/>
      <c r="DM19" s="383"/>
      <c r="DN19" s="383"/>
      <c r="DO19" s="383"/>
      <c r="DR19" s="383"/>
      <c r="DS19" s="383"/>
      <c r="DT19" s="383"/>
      <c r="DU19" s="383"/>
      <c r="DW19" s="383"/>
      <c r="DX19" s="383"/>
      <c r="DY19" s="383"/>
      <c r="DZ19" s="383"/>
      <c r="EA19" s="383"/>
      <c r="EC19" s="383"/>
      <c r="ED19" s="383"/>
      <c r="EE19" s="383"/>
      <c r="EF19" s="383"/>
      <c r="EH19" s="383"/>
      <c r="EI19" s="383"/>
      <c r="EJ19" s="383"/>
      <c r="EK19" s="383"/>
      <c r="EM19" s="383"/>
      <c r="EN19" s="383"/>
      <c r="EO19" s="383"/>
      <c r="EP19" s="383"/>
      <c r="ER19" s="383"/>
      <c r="ES19" s="383"/>
      <c r="ET19" s="383"/>
      <c r="EU19" s="383"/>
      <c r="EX19" s="383">
        <f t="shared" si="16"/>
        <v>1</v>
      </c>
      <c r="EY19" s="383">
        <f t="shared" si="17"/>
        <v>1</v>
      </c>
      <c r="EZ19" s="383">
        <f t="shared" si="8"/>
        <v>1.1379702485292635</v>
      </c>
      <c r="FA19" s="383"/>
      <c r="FB19" s="383">
        <f t="shared" si="18"/>
        <v>1</v>
      </c>
      <c r="FC19" s="383">
        <f t="shared" si="19"/>
        <v>1</v>
      </c>
      <c r="FD19" s="383">
        <f t="shared" si="9"/>
        <v>1.0570362736601544</v>
      </c>
      <c r="FE19" s="383"/>
      <c r="FF19" s="383">
        <f t="shared" si="20"/>
        <v>1</v>
      </c>
      <c r="FG19" s="383">
        <f t="shared" si="21"/>
        <v>1</v>
      </c>
      <c r="FH19" s="383">
        <f t="shared" si="10"/>
        <v>0.81493316521976178</v>
      </c>
      <c r="FI19" s="383"/>
      <c r="FJ19" s="383">
        <f t="shared" si="22"/>
        <v>1</v>
      </c>
      <c r="FK19" s="383">
        <f t="shared" si="23"/>
        <v>1</v>
      </c>
      <c r="FL19" s="383">
        <f t="shared" si="11"/>
        <v>1.0083796975718107</v>
      </c>
      <c r="FN19" s="383">
        <f t="shared" si="24"/>
        <v>1</v>
      </c>
      <c r="FO19" s="383">
        <f t="shared" si="25"/>
        <v>1</v>
      </c>
      <c r="FP19" s="383">
        <f t="shared" si="12"/>
        <v>1.0570362736601544</v>
      </c>
      <c r="FR19" s="340"/>
      <c r="GB19" s="335">
        <v>1974</v>
      </c>
      <c r="GC19" s="393">
        <f t="shared" si="26"/>
        <v>0.94476270939861018</v>
      </c>
      <c r="GD19" s="393">
        <f t="shared" si="27"/>
        <v>0.88162892713899221</v>
      </c>
      <c r="GE19" s="393">
        <f t="shared" si="28"/>
        <v>1.023004231323325</v>
      </c>
      <c r="GF19" s="393">
        <f t="shared" si="29"/>
        <v>0.91835290054020324</v>
      </c>
      <c r="GG19" s="393">
        <f t="shared" si="30"/>
        <v>1.1406433675097059</v>
      </c>
      <c r="GI19" s="335">
        <f t="shared" si="13"/>
        <v>5</v>
      </c>
      <c r="GJ19" s="393">
        <f t="shared" si="31"/>
        <v>0.95651455252545492</v>
      </c>
      <c r="GK19" s="393">
        <f t="shared" si="32"/>
        <v>0.88792704108687448</v>
      </c>
      <c r="GL19" s="393">
        <f t="shared" si="33"/>
        <v>0.98168242147828277</v>
      </c>
      <c r="GM19" s="393">
        <f t="shared" si="34"/>
        <v>1.0202293334964754</v>
      </c>
      <c r="GN19" s="393">
        <f t="shared" si="35"/>
        <v>1.0755868378416962</v>
      </c>
      <c r="GU19" s="335">
        <f t="shared" si="14"/>
        <v>1991</v>
      </c>
      <c r="GV19" s="383">
        <f t="shared" si="2"/>
        <v>0.80095618458569584</v>
      </c>
      <c r="GW19" s="383">
        <f t="shared" si="3"/>
        <v>0.92822721571151823</v>
      </c>
      <c r="GX19" s="383">
        <f t="shared" si="3"/>
        <v>0.86288806342715907</v>
      </c>
    </row>
    <row r="20" spans="1:206" hidden="1" x14ac:dyDescent="0.2">
      <c r="A20" s="377" t="s">
        <v>105</v>
      </c>
      <c r="B20" s="334">
        <f t="shared" si="15"/>
        <v>1954</v>
      </c>
      <c r="D20" s="388"/>
      <c r="E20" s="388"/>
      <c r="F20" s="388"/>
      <c r="G20" s="388"/>
      <c r="H20" s="388"/>
      <c r="J20" s="389"/>
      <c r="K20" s="389"/>
      <c r="L20" s="389"/>
      <c r="M20" s="389"/>
      <c r="N20" s="389"/>
      <c r="W20" s="390"/>
      <c r="X20" s="390"/>
      <c r="Y20" s="390"/>
      <c r="Z20" s="390"/>
      <c r="AA20" s="390"/>
      <c r="BC20" s="383"/>
      <c r="BD20" s="383"/>
      <c r="BE20" s="383"/>
      <c r="BF20" s="383"/>
      <c r="BG20" s="383"/>
      <c r="BH20" s="383"/>
      <c r="BI20" s="383"/>
      <c r="BJ20" s="383"/>
      <c r="BK20" s="383"/>
      <c r="BL20" s="383"/>
      <c r="BM20" s="383"/>
      <c r="BN20" s="383"/>
      <c r="BO20" s="383"/>
      <c r="BP20" s="383"/>
      <c r="BQ20" s="383"/>
      <c r="BR20" s="383"/>
      <c r="BS20" s="383"/>
      <c r="BT20" s="383"/>
      <c r="BU20" s="383"/>
      <c r="BV20" s="383"/>
      <c r="BW20" s="383"/>
      <c r="CL20" s="392"/>
      <c r="CM20" s="392"/>
      <c r="CN20" s="392"/>
      <c r="CO20" s="392"/>
      <c r="CP20" s="392"/>
      <c r="CQ20" s="392"/>
      <c r="CR20" s="392"/>
      <c r="CS20" s="392"/>
      <c r="CT20" s="392"/>
      <c r="CU20" s="392"/>
      <c r="CV20" s="392"/>
      <c r="CY20" s="338"/>
      <c r="DA20" s="383"/>
      <c r="DB20" s="383"/>
      <c r="DC20" s="383"/>
      <c r="DD20" s="383"/>
      <c r="DF20" s="383"/>
      <c r="DG20" s="383"/>
      <c r="DH20" s="383"/>
      <c r="DI20" s="383"/>
      <c r="DJ20" s="383"/>
      <c r="DK20" s="383"/>
      <c r="DL20" s="383"/>
      <c r="DM20" s="383"/>
      <c r="DN20" s="383"/>
      <c r="DO20" s="383"/>
      <c r="DR20" s="383"/>
      <c r="DS20" s="383"/>
      <c r="DT20" s="383"/>
      <c r="DU20" s="383"/>
      <c r="DW20" s="383"/>
      <c r="DX20" s="383"/>
      <c r="DY20" s="383"/>
      <c r="DZ20" s="383"/>
      <c r="EA20" s="383"/>
      <c r="EC20" s="383"/>
      <c r="ED20" s="383"/>
      <c r="EE20" s="383"/>
      <c r="EF20" s="383"/>
      <c r="EH20" s="383"/>
      <c r="EI20" s="383"/>
      <c r="EJ20" s="383"/>
      <c r="EK20" s="383"/>
      <c r="EM20" s="383"/>
      <c r="EN20" s="383"/>
      <c r="EO20" s="383"/>
      <c r="EP20" s="383"/>
      <c r="ER20" s="383"/>
      <c r="ES20" s="383"/>
      <c r="ET20" s="383"/>
      <c r="EU20" s="383"/>
      <c r="EX20" s="383">
        <f t="shared" si="16"/>
        <v>1</v>
      </c>
      <c r="EY20" s="383">
        <f t="shared" si="17"/>
        <v>1</v>
      </c>
      <c r="EZ20" s="383">
        <f t="shared" si="8"/>
        <v>1.1379702485292635</v>
      </c>
      <c r="FA20" s="383"/>
      <c r="FB20" s="383">
        <f t="shared" si="18"/>
        <v>1</v>
      </c>
      <c r="FC20" s="383">
        <f t="shared" si="19"/>
        <v>1</v>
      </c>
      <c r="FD20" s="383">
        <f t="shared" si="9"/>
        <v>1.0570362736601544</v>
      </c>
      <c r="FE20" s="383"/>
      <c r="FF20" s="383">
        <f t="shared" si="20"/>
        <v>1</v>
      </c>
      <c r="FG20" s="383">
        <f t="shared" si="21"/>
        <v>1</v>
      </c>
      <c r="FH20" s="383">
        <f t="shared" si="10"/>
        <v>0.81493316521976178</v>
      </c>
      <c r="FI20" s="383"/>
      <c r="FJ20" s="383">
        <f t="shared" si="22"/>
        <v>1</v>
      </c>
      <c r="FK20" s="383">
        <f t="shared" si="23"/>
        <v>1</v>
      </c>
      <c r="FL20" s="383">
        <f t="shared" si="11"/>
        <v>1.0083796975718107</v>
      </c>
      <c r="FN20" s="383">
        <f t="shared" si="24"/>
        <v>1</v>
      </c>
      <c r="FO20" s="383">
        <f t="shared" si="25"/>
        <v>1</v>
      </c>
      <c r="FP20" s="383">
        <f t="shared" si="12"/>
        <v>1.0570362736601544</v>
      </c>
      <c r="FR20" s="340"/>
      <c r="GB20" s="335">
        <v>1975</v>
      </c>
      <c r="GC20" s="393">
        <f t="shared" si="26"/>
        <v>0.89440374585478033</v>
      </c>
      <c r="GD20" s="393">
        <f t="shared" si="27"/>
        <v>0.81359393147095793</v>
      </c>
      <c r="GE20" s="393">
        <f t="shared" si="28"/>
        <v>1.0120394454677073</v>
      </c>
      <c r="GF20" s="393">
        <f t="shared" si="29"/>
        <v>0.95351681418888234</v>
      </c>
      <c r="GG20" s="393">
        <f t="shared" si="30"/>
        <v>1.1392003589270452</v>
      </c>
      <c r="GI20" s="335">
        <f t="shared" si="13"/>
        <v>6</v>
      </c>
      <c r="GJ20" s="393">
        <f t="shared" si="31"/>
        <v>0.92503427476153766</v>
      </c>
      <c r="GK20" s="393">
        <f t="shared" si="32"/>
        <v>0.84222625573791976</v>
      </c>
      <c r="GL20" s="393">
        <f t="shared" si="33"/>
        <v>0.96519442245390008</v>
      </c>
      <c r="GM20" s="393">
        <f t="shared" si="34"/>
        <v>1.0672553054733143</v>
      </c>
      <c r="GN20" s="393">
        <f t="shared" si="35"/>
        <v>1.066217785299227</v>
      </c>
      <c r="GU20" s="335">
        <f t="shared" si="14"/>
        <v>1992</v>
      </c>
      <c r="GV20" s="383">
        <f t="shared" si="2"/>
        <v>0.82853706739329902</v>
      </c>
      <c r="GW20" s="383">
        <f t="shared" si="3"/>
        <v>0.94780131856524463</v>
      </c>
      <c r="GX20" s="383">
        <f t="shared" si="3"/>
        <v>0.87416745594690193</v>
      </c>
    </row>
    <row r="21" spans="1:206" hidden="1" x14ac:dyDescent="0.2">
      <c r="A21" s="377" t="s">
        <v>105</v>
      </c>
      <c r="B21" s="334">
        <f t="shared" si="15"/>
        <v>1955</v>
      </c>
      <c r="D21" s="388"/>
      <c r="E21" s="388"/>
      <c r="F21" s="388"/>
      <c r="G21" s="388"/>
      <c r="H21" s="388"/>
      <c r="J21" s="389"/>
      <c r="K21" s="389"/>
      <c r="L21" s="389"/>
      <c r="M21" s="389"/>
      <c r="N21" s="389"/>
      <c r="W21" s="390"/>
      <c r="X21" s="390"/>
      <c r="Y21" s="390"/>
      <c r="Z21" s="390"/>
      <c r="AA21" s="390"/>
      <c r="BC21" s="383"/>
      <c r="BD21" s="383"/>
      <c r="BE21" s="383"/>
      <c r="BF21" s="383"/>
      <c r="BG21" s="383"/>
      <c r="BH21" s="383"/>
      <c r="BI21" s="383"/>
      <c r="BJ21" s="383"/>
      <c r="BK21" s="383"/>
      <c r="BL21" s="383"/>
      <c r="BM21" s="383"/>
      <c r="BN21" s="383"/>
      <c r="BO21" s="383"/>
      <c r="BP21" s="383"/>
      <c r="BQ21" s="383"/>
      <c r="BR21" s="383"/>
      <c r="BS21" s="383"/>
      <c r="BT21" s="383"/>
      <c r="BU21" s="383"/>
      <c r="BV21" s="383"/>
      <c r="BW21" s="383"/>
      <c r="CL21" s="392"/>
      <c r="CM21" s="392"/>
      <c r="CN21" s="392"/>
      <c r="CO21" s="392"/>
      <c r="CP21" s="392"/>
      <c r="CQ21" s="392"/>
      <c r="CR21" s="392"/>
      <c r="CS21" s="392"/>
      <c r="CT21" s="392"/>
      <c r="CU21" s="392"/>
      <c r="CV21" s="392"/>
      <c r="CY21" s="338"/>
      <c r="DA21" s="383"/>
      <c r="DB21" s="383"/>
      <c r="DC21" s="383"/>
      <c r="DD21" s="383"/>
      <c r="DF21" s="383"/>
      <c r="DG21" s="383"/>
      <c r="DH21" s="383"/>
      <c r="DI21" s="383"/>
      <c r="DJ21" s="383"/>
      <c r="DK21" s="383"/>
      <c r="DL21" s="383"/>
      <c r="DM21" s="383"/>
      <c r="DN21" s="383"/>
      <c r="DO21" s="383"/>
      <c r="DR21" s="383"/>
      <c r="DS21" s="383"/>
      <c r="DT21" s="383"/>
      <c r="DU21" s="383"/>
      <c r="DW21" s="383"/>
      <c r="DX21" s="383"/>
      <c r="DY21" s="383"/>
      <c r="DZ21" s="383"/>
      <c r="EA21" s="383"/>
      <c r="EC21" s="383"/>
      <c r="ED21" s="383"/>
      <c r="EE21" s="383"/>
      <c r="EF21" s="383"/>
      <c r="EH21" s="383"/>
      <c r="EI21" s="383"/>
      <c r="EJ21" s="383"/>
      <c r="EK21" s="383"/>
      <c r="EM21" s="383"/>
      <c r="EN21" s="383"/>
      <c r="EO21" s="383"/>
      <c r="EP21" s="383"/>
      <c r="ER21" s="383"/>
      <c r="ES21" s="383"/>
      <c r="ET21" s="383"/>
      <c r="EU21" s="383"/>
      <c r="EX21" s="383">
        <f t="shared" si="16"/>
        <v>1</v>
      </c>
      <c r="EY21" s="383">
        <f t="shared" si="17"/>
        <v>1</v>
      </c>
      <c r="EZ21" s="383">
        <f t="shared" si="8"/>
        <v>1.1379702485292635</v>
      </c>
      <c r="FA21" s="383"/>
      <c r="FB21" s="383">
        <f t="shared" si="18"/>
        <v>1</v>
      </c>
      <c r="FC21" s="383">
        <f t="shared" si="19"/>
        <v>1</v>
      </c>
      <c r="FD21" s="383">
        <f t="shared" si="9"/>
        <v>1.0570362736601544</v>
      </c>
      <c r="FE21" s="383"/>
      <c r="FF21" s="383">
        <f t="shared" si="20"/>
        <v>1</v>
      </c>
      <c r="FG21" s="383">
        <f t="shared" si="21"/>
        <v>1</v>
      </c>
      <c r="FH21" s="383">
        <f t="shared" si="10"/>
        <v>0.81493316521976178</v>
      </c>
      <c r="FI21" s="383"/>
      <c r="FJ21" s="383">
        <f t="shared" si="22"/>
        <v>1</v>
      </c>
      <c r="FK21" s="383">
        <f t="shared" si="23"/>
        <v>1</v>
      </c>
      <c r="FL21" s="383">
        <f t="shared" si="11"/>
        <v>1.0083796975718107</v>
      </c>
      <c r="FN21" s="383">
        <f t="shared" si="24"/>
        <v>1</v>
      </c>
      <c r="FO21" s="383">
        <f t="shared" si="25"/>
        <v>1</v>
      </c>
      <c r="FP21" s="383">
        <f t="shared" si="12"/>
        <v>1.0570362736601544</v>
      </c>
      <c r="FR21" s="340"/>
      <c r="GB21" s="335">
        <v>1976</v>
      </c>
      <c r="GC21" s="393">
        <f t="shared" si="26"/>
        <v>0.91263499168562623</v>
      </c>
      <c r="GD21" s="393">
        <f t="shared" si="27"/>
        <v>0.8377506962744905</v>
      </c>
      <c r="GE21" s="393">
        <f t="shared" si="28"/>
        <v>1.0208916727082336</v>
      </c>
      <c r="GF21" s="393">
        <f t="shared" si="29"/>
        <v>0.93123567866049961</v>
      </c>
      <c r="GG21" s="393">
        <f t="shared" si="30"/>
        <v>1.1458903195902725</v>
      </c>
      <c r="GI21" s="335">
        <f t="shared" si="13"/>
        <v>7</v>
      </c>
      <c r="GJ21" s="393">
        <f t="shared" si="31"/>
        <v>1.0013350349144741</v>
      </c>
      <c r="GK21" s="393">
        <f t="shared" si="32"/>
        <v>0.85619094872071622</v>
      </c>
      <c r="GL21" s="393">
        <f t="shared" si="33"/>
        <v>0.97248263050323291</v>
      </c>
      <c r="GM21" s="393">
        <f t="shared" si="34"/>
        <v>1.0529992740561511</v>
      </c>
      <c r="GN21" s="393">
        <f t="shared" si="35"/>
        <v>1.1420861222247867</v>
      </c>
      <c r="GU21" s="335">
        <f t="shared" si="14"/>
        <v>1993</v>
      </c>
      <c r="GV21" s="383">
        <f t="shared" si="2"/>
        <v>0.83204782746608785</v>
      </c>
      <c r="GW21" s="383">
        <f t="shared" si="3"/>
        <v>0.96926140281084128</v>
      </c>
      <c r="GX21" s="383">
        <f t="shared" si="3"/>
        <v>0.85843491245309422</v>
      </c>
    </row>
    <row r="22" spans="1:206" hidden="1" x14ac:dyDescent="0.2">
      <c r="A22" s="377" t="s">
        <v>105</v>
      </c>
      <c r="B22" s="334">
        <f t="shared" si="15"/>
        <v>1956</v>
      </c>
      <c r="D22" s="388"/>
      <c r="E22" s="388"/>
      <c r="F22" s="388"/>
      <c r="G22" s="388"/>
      <c r="H22" s="388"/>
      <c r="J22" s="389"/>
      <c r="K22" s="389"/>
      <c r="L22" s="389"/>
      <c r="M22" s="389"/>
      <c r="N22" s="389"/>
      <c r="W22" s="390"/>
      <c r="X22" s="390"/>
      <c r="Y22" s="390"/>
      <c r="Z22" s="390"/>
      <c r="AA22" s="390"/>
      <c r="BC22" s="383"/>
      <c r="BD22" s="383"/>
      <c r="BE22" s="383"/>
      <c r="BF22" s="383"/>
      <c r="BG22" s="383"/>
      <c r="BH22" s="383"/>
      <c r="BI22" s="383"/>
      <c r="BJ22" s="383"/>
      <c r="BK22" s="383"/>
      <c r="BL22" s="383"/>
      <c r="BM22" s="383"/>
      <c r="BN22" s="383"/>
      <c r="BO22" s="383"/>
      <c r="BP22" s="383"/>
      <c r="BQ22" s="383"/>
      <c r="BR22" s="383"/>
      <c r="BS22" s="383"/>
      <c r="BT22" s="383"/>
      <c r="BU22" s="383"/>
      <c r="BV22" s="383"/>
      <c r="BW22" s="383"/>
      <c r="CL22" s="392"/>
      <c r="CM22" s="392"/>
      <c r="CN22" s="392"/>
      <c r="CO22" s="392"/>
      <c r="CP22" s="392"/>
      <c r="CQ22" s="392"/>
      <c r="CR22" s="392"/>
      <c r="CS22" s="392"/>
      <c r="CT22" s="392"/>
      <c r="CU22" s="392"/>
      <c r="CV22" s="392"/>
      <c r="CY22" s="338"/>
      <c r="DA22" s="383"/>
      <c r="DB22" s="383"/>
      <c r="DC22" s="383"/>
      <c r="DD22" s="383"/>
      <c r="DF22" s="383"/>
      <c r="DG22" s="383"/>
      <c r="DH22" s="383"/>
      <c r="DI22" s="383"/>
      <c r="DJ22" s="383"/>
      <c r="DK22" s="383"/>
      <c r="DL22" s="383"/>
      <c r="DM22" s="383"/>
      <c r="DN22" s="383"/>
      <c r="DO22" s="383"/>
      <c r="DR22" s="383"/>
      <c r="DS22" s="383"/>
      <c r="DT22" s="383"/>
      <c r="DU22" s="383"/>
      <c r="DW22" s="383"/>
      <c r="DX22" s="383"/>
      <c r="DY22" s="383"/>
      <c r="DZ22" s="383"/>
      <c r="EA22" s="383"/>
      <c r="EC22" s="383"/>
      <c r="ED22" s="383"/>
      <c r="EE22" s="383"/>
      <c r="EF22" s="383"/>
      <c r="EH22" s="383"/>
      <c r="EI22" s="383"/>
      <c r="EJ22" s="383"/>
      <c r="EK22" s="383"/>
      <c r="EM22" s="383"/>
      <c r="EN22" s="383"/>
      <c r="EO22" s="383"/>
      <c r="EP22" s="383"/>
      <c r="ER22" s="383"/>
      <c r="ES22" s="383"/>
      <c r="ET22" s="383"/>
      <c r="EU22" s="383"/>
      <c r="EX22" s="383">
        <f t="shared" si="16"/>
        <v>1</v>
      </c>
      <c r="EY22" s="383">
        <f t="shared" si="17"/>
        <v>1</v>
      </c>
      <c r="EZ22" s="383">
        <f t="shared" si="8"/>
        <v>1.1379702485292635</v>
      </c>
      <c r="FA22" s="383"/>
      <c r="FB22" s="383">
        <f t="shared" si="18"/>
        <v>1</v>
      </c>
      <c r="FC22" s="383">
        <f t="shared" si="19"/>
        <v>1</v>
      </c>
      <c r="FD22" s="383">
        <f t="shared" si="9"/>
        <v>1.0570362736601544</v>
      </c>
      <c r="FE22" s="383"/>
      <c r="FF22" s="383">
        <f t="shared" si="20"/>
        <v>1</v>
      </c>
      <c r="FG22" s="383">
        <f t="shared" si="21"/>
        <v>1</v>
      </c>
      <c r="FH22" s="383">
        <f t="shared" si="10"/>
        <v>0.81493316521976178</v>
      </c>
      <c r="FI22" s="383"/>
      <c r="FJ22" s="383">
        <f t="shared" si="22"/>
        <v>1</v>
      </c>
      <c r="FK22" s="383">
        <f t="shared" si="23"/>
        <v>1</v>
      </c>
      <c r="FL22" s="383">
        <f t="shared" si="11"/>
        <v>1.0083796975718107</v>
      </c>
      <c r="FN22" s="383">
        <f t="shared" si="24"/>
        <v>1</v>
      </c>
      <c r="FO22" s="383">
        <f t="shared" si="25"/>
        <v>1</v>
      </c>
      <c r="FP22" s="383">
        <f t="shared" si="12"/>
        <v>1.0570362736601544</v>
      </c>
      <c r="FR22" s="340"/>
      <c r="GB22" s="335">
        <v>1977</v>
      </c>
      <c r="GC22" s="393">
        <f t="shared" si="26"/>
        <v>0.93921571674620041</v>
      </c>
      <c r="GD22" s="393">
        <f t="shared" si="27"/>
        <v>0.86584705919535343</v>
      </c>
      <c r="GE22" s="393">
        <f t="shared" si="28"/>
        <v>1.0160429566975719</v>
      </c>
      <c r="GF22" s="393">
        <f t="shared" si="29"/>
        <v>0.94335681114869396</v>
      </c>
      <c r="GG22" s="393">
        <f t="shared" si="30"/>
        <v>1.1317124825788698</v>
      </c>
      <c r="GI22" s="335">
        <f t="shared" si="13"/>
        <v>8</v>
      </c>
      <c r="GJ22" s="393">
        <f t="shared" si="31"/>
        <v>1.0385174197089315</v>
      </c>
      <c r="GK22" s="393">
        <f t="shared" si="32"/>
        <v>0.9590687233778401</v>
      </c>
      <c r="GL22" s="393">
        <f t="shared" si="33"/>
        <v>0.98916131345439884</v>
      </c>
      <c r="GM22" s="393">
        <f t="shared" si="34"/>
        <v>1.0252476411651801</v>
      </c>
      <c r="GN22" s="393">
        <f t="shared" si="35"/>
        <v>1.0677464988635921</v>
      </c>
      <c r="GU22" s="335">
        <f t="shared" si="14"/>
        <v>1994</v>
      </c>
      <c r="GV22" s="383">
        <f t="shared" si="2"/>
        <v>0.79917035628995103</v>
      </c>
      <c r="GW22" s="383">
        <f t="shared" si="3"/>
        <v>1.0110250018402096</v>
      </c>
      <c r="GX22" s="383">
        <f t="shared" si="3"/>
        <v>0.79045558204331945</v>
      </c>
    </row>
    <row r="23" spans="1:206" hidden="1" x14ac:dyDescent="0.2">
      <c r="A23" s="377" t="s">
        <v>105</v>
      </c>
      <c r="B23" s="334">
        <f t="shared" si="15"/>
        <v>1957</v>
      </c>
      <c r="D23" s="388"/>
      <c r="E23" s="388"/>
      <c r="F23" s="388"/>
      <c r="G23" s="388"/>
      <c r="H23" s="388"/>
      <c r="J23" s="389"/>
      <c r="K23" s="389"/>
      <c r="L23" s="389"/>
      <c r="M23" s="389"/>
      <c r="N23" s="389"/>
      <c r="W23" s="390"/>
      <c r="X23" s="390"/>
      <c r="Y23" s="390"/>
      <c r="Z23" s="390"/>
      <c r="AA23" s="390"/>
      <c r="BC23" s="383"/>
      <c r="BD23" s="383"/>
      <c r="BE23" s="383"/>
      <c r="BF23" s="383"/>
      <c r="BG23" s="383"/>
      <c r="BH23" s="383"/>
      <c r="BI23" s="383"/>
      <c r="BJ23" s="383"/>
      <c r="BK23" s="383"/>
      <c r="BL23" s="383"/>
      <c r="BM23" s="383"/>
      <c r="BN23" s="383"/>
      <c r="BO23" s="383"/>
      <c r="BP23" s="383"/>
      <c r="BQ23" s="383"/>
      <c r="BR23" s="383"/>
      <c r="BS23" s="383"/>
      <c r="BT23" s="383"/>
      <c r="BU23" s="383"/>
      <c r="BV23" s="383"/>
      <c r="BW23" s="383"/>
      <c r="CL23" s="392"/>
      <c r="CM23" s="392"/>
      <c r="CN23" s="392"/>
      <c r="CO23" s="392"/>
      <c r="CP23" s="392"/>
      <c r="CQ23" s="392"/>
      <c r="CR23" s="392"/>
      <c r="CS23" s="392"/>
      <c r="CT23" s="392"/>
      <c r="CU23" s="392"/>
      <c r="CV23" s="392"/>
      <c r="CY23" s="338"/>
      <c r="DA23" s="383"/>
      <c r="DB23" s="383"/>
      <c r="DC23" s="383"/>
      <c r="DD23" s="383"/>
      <c r="DF23" s="383"/>
      <c r="DG23" s="383"/>
      <c r="DH23" s="383"/>
      <c r="DI23" s="383"/>
      <c r="DJ23" s="383"/>
      <c r="DK23" s="383"/>
      <c r="DL23" s="383"/>
      <c r="DM23" s="383"/>
      <c r="DN23" s="383"/>
      <c r="DO23" s="383"/>
      <c r="DR23" s="383"/>
      <c r="DS23" s="383"/>
      <c r="DT23" s="383"/>
      <c r="DU23" s="383"/>
      <c r="DW23" s="383"/>
      <c r="DX23" s="383"/>
      <c r="DY23" s="383"/>
      <c r="DZ23" s="383"/>
      <c r="EA23" s="383"/>
      <c r="EC23" s="383"/>
      <c r="ED23" s="383"/>
      <c r="EE23" s="383"/>
      <c r="EF23" s="383"/>
      <c r="EH23" s="383"/>
      <c r="EI23" s="383"/>
      <c r="EJ23" s="383"/>
      <c r="EK23" s="383"/>
      <c r="EM23" s="383"/>
      <c r="EN23" s="383"/>
      <c r="EO23" s="383"/>
      <c r="EP23" s="383"/>
      <c r="ER23" s="383"/>
      <c r="ES23" s="383"/>
      <c r="ET23" s="383"/>
      <c r="EU23" s="383"/>
      <c r="EX23" s="383">
        <f t="shared" si="16"/>
        <v>1</v>
      </c>
      <c r="EY23" s="383">
        <f t="shared" si="17"/>
        <v>1</v>
      </c>
      <c r="EZ23" s="383">
        <f t="shared" si="8"/>
        <v>1.1379702485292635</v>
      </c>
      <c r="FA23" s="383"/>
      <c r="FB23" s="383">
        <f t="shared" si="18"/>
        <v>1</v>
      </c>
      <c r="FC23" s="383">
        <f t="shared" si="19"/>
        <v>1</v>
      </c>
      <c r="FD23" s="383">
        <f t="shared" si="9"/>
        <v>1.0570362736601544</v>
      </c>
      <c r="FE23" s="383"/>
      <c r="FF23" s="383">
        <f t="shared" si="20"/>
        <v>1</v>
      </c>
      <c r="FG23" s="383">
        <f t="shared" si="21"/>
        <v>1</v>
      </c>
      <c r="FH23" s="383">
        <f t="shared" si="10"/>
        <v>0.81493316521976178</v>
      </c>
      <c r="FI23" s="383"/>
      <c r="FJ23" s="383">
        <f t="shared" si="22"/>
        <v>1</v>
      </c>
      <c r="FK23" s="383">
        <f t="shared" si="23"/>
        <v>1</v>
      </c>
      <c r="FL23" s="383">
        <f t="shared" si="11"/>
        <v>1.0083796975718107</v>
      </c>
      <c r="FN23" s="383">
        <f t="shared" si="24"/>
        <v>1</v>
      </c>
      <c r="FO23" s="383">
        <f t="shared" si="25"/>
        <v>1</v>
      </c>
      <c r="FP23" s="383">
        <f t="shared" si="12"/>
        <v>1.0570362736601544</v>
      </c>
      <c r="FR23" s="340"/>
      <c r="GB23" s="335">
        <v>1978</v>
      </c>
      <c r="GC23" s="393">
        <f t="shared" si="26"/>
        <v>1.0133220703397507</v>
      </c>
      <c r="GD23" s="393">
        <f t="shared" si="27"/>
        <v>0.90291838987311313</v>
      </c>
      <c r="GE23" s="393">
        <f t="shared" si="28"/>
        <v>1.0136914702780919</v>
      </c>
      <c r="GF23" s="393">
        <f t="shared" si="29"/>
        <v>0.92898619909647706</v>
      </c>
      <c r="GG23" s="393">
        <f t="shared" si="30"/>
        <v>1.1917466751515933</v>
      </c>
      <c r="GI23" s="335">
        <f t="shared" si="13"/>
        <v>9</v>
      </c>
      <c r="GJ23" s="393">
        <f t="shared" si="31"/>
        <v>1</v>
      </c>
      <c r="GK23" s="393">
        <f t="shared" si="32"/>
        <v>1</v>
      </c>
      <c r="GL23" s="393">
        <f t="shared" si="33"/>
        <v>1</v>
      </c>
      <c r="GM23" s="393">
        <f t="shared" si="34"/>
        <v>1</v>
      </c>
      <c r="GN23" s="393">
        <f t="shared" si="35"/>
        <v>1</v>
      </c>
      <c r="GU23" s="335">
        <f t="shared" si="14"/>
        <v>1995</v>
      </c>
      <c r="GV23" s="383">
        <f t="shared" si="2"/>
        <v>0.80298011437257355</v>
      </c>
      <c r="GW23" s="383">
        <f t="shared" si="3"/>
        <v>1.0024384189541822</v>
      </c>
      <c r="GX23" s="383">
        <f t="shared" si="3"/>
        <v>0.80102687525713723</v>
      </c>
    </row>
    <row r="24" spans="1:206" hidden="1" x14ac:dyDescent="0.2">
      <c r="A24" s="377" t="s">
        <v>105</v>
      </c>
      <c r="B24" s="334">
        <f t="shared" si="15"/>
        <v>1958</v>
      </c>
      <c r="D24" s="388"/>
      <c r="E24" s="388"/>
      <c r="F24" s="388"/>
      <c r="G24" s="388"/>
      <c r="H24" s="388"/>
      <c r="J24" s="389"/>
      <c r="K24" s="389"/>
      <c r="L24" s="389"/>
      <c r="M24" s="389"/>
      <c r="N24" s="389"/>
      <c r="W24" s="390"/>
      <c r="X24" s="390"/>
      <c r="Y24" s="390"/>
      <c r="Z24" s="390"/>
      <c r="AA24" s="390"/>
      <c r="BC24" s="383"/>
      <c r="BD24" s="383"/>
      <c r="BE24" s="383"/>
      <c r="BF24" s="383"/>
      <c r="BG24" s="383"/>
      <c r="BH24" s="383"/>
      <c r="BI24" s="383"/>
      <c r="BJ24" s="383"/>
      <c r="BK24" s="383"/>
      <c r="BL24" s="383"/>
      <c r="BM24" s="383"/>
      <c r="BN24" s="383"/>
      <c r="BO24" s="383"/>
      <c r="BP24" s="383"/>
      <c r="BQ24" s="383"/>
      <c r="BR24" s="383"/>
      <c r="BS24" s="383"/>
      <c r="BT24" s="383"/>
      <c r="BU24" s="383"/>
      <c r="BV24" s="383"/>
      <c r="BW24" s="383"/>
      <c r="CL24" s="392"/>
      <c r="CM24" s="392"/>
      <c r="CN24" s="392"/>
      <c r="CO24" s="392"/>
      <c r="CP24" s="392"/>
      <c r="CQ24" s="392"/>
      <c r="CR24" s="392"/>
      <c r="CS24" s="392"/>
      <c r="CT24" s="392"/>
      <c r="CU24" s="392"/>
      <c r="CV24" s="392"/>
      <c r="CY24" s="338"/>
      <c r="DA24" s="383"/>
      <c r="DB24" s="383"/>
      <c r="DC24" s="383"/>
      <c r="DD24" s="383"/>
      <c r="DF24" s="383"/>
      <c r="DG24" s="383"/>
      <c r="DH24" s="383"/>
      <c r="DI24" s="383"/>
      <c r="DJ24" s="383"/>
      <c r="DK24" s="383"/>
      <c r="DL24" s="383"/>
      <c r="DM24" s="383"/>
      <c r="DN24" s="383"/>
      <c r="DO24" s="383"/>
      <c r="DR24" s="383"/>
      <c r="DS24" s="383"/>
      <c r="DT24" s="383"/>
      <c r="DU24" s="383"/>
      <c r="DW24" s="383"/>
      <c r="DX24" s="383"/>
      <c r="DY24" s="383"/>
      <c r="DZ24" s="383"/>
      <c r="EA24" s="383"/>
      <c r="EC24" s="383"/>
      <c r="ED24" s="383"/>
      <c r="EE24" s="383"/>
      <c r="EF24" s="383"/>
      <c r="EH24" s="383"/>
      <c r="EI24" s="383"/>
      <c r="EJ24" s="383"/>
      <c r="EK24" s="383"/>
      <c r="EM24" s="383"/>
      <c r="EN24" s="383"/>
      <c r="EO24" s="383"/>
      <c r="EP24" s="383"/>
      <c r="ER24" s="383"/>
      <c r="ES24" s="383"/>
      <c r="ET24" s="383"/>
      <c r="EU24" s="383"/>
      <c r="EX24" s="383">
        <f t="shared" si="16"/>
        <v>1</v>
      </c>
      <c r="EY24" s="383">
        <f t="shared" si="17"/>
        <v>1</v>
      </c>
      <c r="EZ24" s="383">
        <f t="shared" si="8"/>
        <v>1.1379702485292635</v>
      </c>
      <c r="FA24" s="383"/>
      <c r="FB24" s="383">
        <f t="shared" si="18"/>
        <v>1</v>
      </c>
      <c r="FC24" s="383">
        <f t="shared" si="19"/>
        <v>1</v>
      </c>
      <c r="FD24" s="383">
        <f t="shared" si="9"/>
        <v>1.0570362736601544</v>
      </c>
      <c r="FE24" s="383"/>
      <c r="FF24" s="383">
        <f t="shared" si="20"/>
        <v>1</v>
      </c>
      <c r="FG24" s="383">
        <f t="shared" si="21"/>
        <v>1</v>
      </c>
      <c r="FH24" s="383">
        <f t="shared" si="10"/>
        <v>0.81493316521976178</v>
      </c>
      <c r="FI24" s="383"/>
      <c r="FJ24" s="383">
        <f t="shared" si="22"/>
        <v>1</v>
      </c>
      <c r="FK24" s="383">
        <f t="shared" si="23"/>
        <v>1</v>
      </c>
      <c r="FL24" s="383">
        <f t="shared" si="11"/>
        <v>1.0083796975718107</v>
      </c>
      <c r="FN24" s="383">
        <f t="shared" si="24"/>
        <v>1</v>
      </c>
      <c r="FO24" s="383">
        <f t="shared" si="25"/>
        <v>1</v>
      </c>
      <c r="FP24" s="383">
        <f t="shared" si="12"/>
        <v>1.0570362736601544</v>
      </c>
      <c r="FR24" s="340"/>
      <c r="GB24" s="335">
        <f>GB23+1</f>
        <v>1979</v>
      </c>
      <c r="GC24" s="393">
        <f t="shared" si="26"/>
        <v>0.93973964190978165</v>
      </c>
      <c r="GD24" s="393">
        <f t="shared" si="27"/>
        <v>0.91484030730218935</v>
      </c>
      <c r="GE24" s="393">
        <f t="shared" si="28"/>
        <v>1.0278231486738925</v>
      </c>
      <c r="GF24" s="393">
        <f t="shared" si="29"/>
        <v>0.94077334819971126</v>
      </c>
      <c r="GG24" s="393">
        <f t="shared" si="30"/>
        <v>1.0623285572780734</v>
      </c>
      <c r="GI24" s="335">
        <f t="shared" si="13"/>
        <v>10</v>
      </c>
      <c r="GJ24" s="393">
        <f t="shared" si="31"/>
        <v>0.95438197651664325</v>
      </c>
      <c r="GK24" s="393">
        <f t="shared" si="32"/>
        <v>0.9875911652599394</v>
      </c>
      <c r="GL24" s="393">
        <f t="shared" si="33"/>
        <v>1.029000028456132</v>
      </c>
      <c r="GM24" s="393">
        <f t="shared" si="34"/>
        <v>0.96001659324189026</v>
      </c>
      <c r="GN24" s="393">
        <f t="shared" si="35"/>
        <v>0.97825236506582192</v>
      </c>
      <c r="GU24" s="335">
        <f t="shared" si="14"/>
        <v>1996</v>
      </c>
      <c r="GV24" s="383">
        <f t="shared" si="2"/>
        <v>0.87162547324515205</v>
      </c>
      <c r="GW24" s="383">
        <f t="shared" si="3"/>
        <v>1.0498939466312427</v>
      </c>
      <c r="GX24" s="383">
        <f t="shared" si="3"/>
        <v>0.83020335153079572</v>
      </c>
    </row>
    <row r="25" spans="1:206" hidden="1" x14ac:dyDescent="0.2">
      <c r="A25" s="377" t="s">
        <v>105</v>
      </c>
      <c r="B25" s="334">
        <f t="shared" si="15"/>
        <v>1959</v>
      </c>
      <c r="D25" s="388"/>
      <c r="E25" s="388"/>
      <c r="F25" s="388"/>
      <c r="G25" s="388"/>
      <c r="H25" s="388"/>
      <c r="J25" s="389"/>
      <c r="K25" s="389"/>
      <c r="L25" s="389"/>
      <c r="M25" s="389"/>
      <c r="N25" s="389"/>
      <c r="W25" s="390"/>
      <c r="X25" s="390"/>
      <c r="Y25" s="390"/>
      <c r="Z25" s="390"/>
      <c r="AA25" s="390"/>
      <c r="BC25" s="383"/>
      <c r="BD25" s="383"/>
      <c r="BE25" s="383"/>
      <c r="BF25" s="383"/>
      <c r="BG25" s="383"/>
      <c r="BH25" s="383"/>
      <c r="BI25" s="383"/>
      <c r="BJ25" s="383"/>
      <c r="BK25" s="383"/>
      <c r="BL25" s="383"/>
      <c r="BM25" s="383"/>
      <c r="BN25" s="383"/>
      <c r="BO25" s="383"/>
      <c r="BP25" s="383"/>
      <c r="BQ25" s="383"/>
      <c r="BR25" s="383"/>
      <c r="BS25" s="383"/>
      <c r="BT25" s="383"/>
      <c r="BU25" s="383"/>
      <c r="BV25" s="383"/>
      <c r="BW25" s="383"/>
      <c r="CL25" s="392"/>
      <c r="CM25" s="392"/>
      <c r="CN25" s="392"/>
      <c r="CO25" s="392"/>
      <c r="CP25" s="392"/>
      <c r="CQ25" s="392"/>
      <c r="CR25" s="392"/>
      <c r="CS25" s="392"/>
      <c r="CT25" s="392"/>
      <c r="CU25" s="392"/>
      <c r="CV25" s="392"/>
      <c r="CY25" s="338"/>
      <c r="DA25" s="383"/>
      <c r="DB25" s="383"/>
      <c r="DC25" s="383"/>
      <c r="DD25" s="383"/>
      <c r="DF25" s="383"/>
      <c r="DG25" s="383"/>
      <c r="DH25" s="383"/>
      <c r="DI25" s="383"/>
      <c r="DJ25" s="383"/>
      <c r="DK25" s="383"/>
      <c r="DL25" s="383"/>
      <c r="DM25" s="383"/>
      <c r="DN25" s="383"/>
      <c r="DO25" s="383"/>
      <c r="DR25" s="383"/>
      <c r="DS25" s="383"/>
      <c r="DT25" s="383"/>
      <c r="DU25" s="383"/>
      <c r="DW25" s="383"/>
      <c r="DX25" s="383"/>
      <c r="DY25" s="383"/>
      <c r="DZ25" s="383"/>
      <c r="EA25" s="383"/>
      <c r="EC25" s="383"/>
      <c r="ED25" s="383"/>
      <c r="EE25" s="383"/>
      <c r="EF25" s="383"/>
      <c r="EH25" s="383"/>
      <c r="EI25" s="383"/>
      <c r="EJ25" s="383"/>
      <c r="EK25" s="383"/>
      <c r="EM25" s="383"/>
      <c r="EN25" s="383"/>
      <c r="EO25" s="383"/>
      <c r="EP25" s="383"/>
      <c r="ER25" s="383"/>
      <c r="ES25" s="383"/>
      <c r="ET25" s="383"/>
      <c r="EU25" s="383"/>
      <c r="EX25" s="383">
        <f t="shared" si="16"/>
        <v>1</v>
      </c>
      <c r="EY25" s="383">
        <f t="shared" si="17"/>
        <v>1</v>
      </c>
      <c r="EZ25" s="383">
        <f t="shared" si="8"/>
        <v>1.1379702485292635</v>
      </c>
      <c r="FA25" s="383"/>
      <c r="FB25" s="383">
        <f t="shared" si="18"/>
        <v>1</v>
      </c>
      <c r="FC25" s="383">
        <f t="shared" si="19"/>
        <v>1</v>
      </c>
      <c r="FD25" s="383">
        <f t="shared" si="9"/>
        <v>1.0570362736601544</v>
      </c>
      <c r="FE25" s="383"/>
      <c r="FF25" s="383">
        <f t="shared" si="20"/>
        <v>1</v>
      </c>
      <c r="FG25" s="383">
        <f t="shared" si="21"/>
        <v>1</v>
      </c>
      <c r="FH25" s="383">
        <f t="shared" si="10"/>
        <v>0.81493316521976178</v>
      </c>
      <c r="FI25" s="383"/>
      <c r="FJ25" s="383">
        <f t="shared" si="22"/>
        <v>1</v>
      </c>
      <c r="FK25" s="383">
        <f t="shared" si="23"/>
        <v>1</v>
      </c>
      <c r="FL25" s="383">
        <f t="shared" si="11"/>
        <v>1.0083796975718107</v>
      </c>
      <c r="FN25" s="383">
        <f t="shared" si="24"/>
        <v>1</v>
      </c>
      <c r="FO25" s="383">
        <f t="shared" si="25"/>
        <v>1</v>
      </c>
      <c r="FP25" s="383">
        <f t="shared" si="12"/>
        <v>1.0570362736601544</v>
      </c>
      <c r="FR25" s="340"/>
      <c r="GB25" s="335">
        <f t="shared" ref="GB25:GB47" si="36">GB24+1</f>
        <v>1980</v>
      </c>
      <c r="GC25" s="393">
        <f t="shared" si="26"/>
        <v>0.92730516197084378</v>
      </c>
      <c r="GD25" s="393">
        <f t="shared" si="27"/>
        <v>0.87984705244265982</v>
      </c>
      <c r="GE25" s="393">
        <f t="shared" si="28"/>
        <v>1.0001858246338609</v>
      </c>
      <c r="GF25" s="393">
        <f t="shared" si="29"/>
        <v>0.95132995609569659</v>
      </c>
      <c r="GG25" s="393">
        <f t="shared" si="30"/>
        <v>1.1076527408182484</v>
      </c>
      <c r="GI25" s="335">
        <f t="shared" si="13"/>
        <v>11</v>
      </c>
      <c r="GJ25" s="393">
        <f t="shared" si="31"/>
        <v>0.90203690792096713</v>
      </c>
      <c r="GK25" s="393">
        <f t="shared" si="32"/>
        <v>0.97340247151601123</v>
      </c>
      <c r="GL25" s="393">
        <f t="shared" si="33"/>
        <v>1.0364019060079794</v>
      </c>
      <c r="GM25" s="393">
        <f t="shared" si="34"/>
        <v>0.93379621305133298</v>
      </c>
      <c r="GN25" s="393">
        <f t="shared" si="35"/>
        <v>0.95752815251769985</v>
      </c>
      <c r="GU25" s="335">
        <f t="shared" si="14"/>
        <v>1997</v>
      </c>
      <c r="GV25" s="383">
        <f t="shared" si="2"/>
        <v>0.88932237996490771</v>
      </c>
      <c r="GW25" s="383">
        <f t="shared" si="3"/>
        <v>1.0966142703856432</v>
      </c>
      <c r="GX25" s="383">
        <f t="shared" si="3"/>
        <v>0.81097100774747555</v>
      </c>
    </row>
    <row r="26" spans="1:206" hidden="1" x14ac:dyDescent="0.2">
      <c r="A26" s="377" t="s">
        <v>105</v>
      </c>
      <c r="B26" s="334">
        <f t="shared" si="15"/>
        <v>1960</v>
      </c>
      <c r="D26" s="388"/>
      <c r="E26" s="388"/>
      <c r="F26" s="388"/>
      <c r="G26" s="388"/>
      <c r="H26" s="388"/>
      <c r="J26" s="389"/>
      <c r="K26" s="389"/>
      <c r="L26" s="389"/>
      <c r="M26" s="389"/>
      <c r="N26" s="389"/>
      <c r="W26" s="390"/>
      <c r="X26" s="390"/>
      <c r="Y26" s="390"/>
      <c r="Z26" s="390"/>
      <c r="AA26" s="390"/>
      <c r="BC26" s="383"/>
      <c r="BD26" s="383"/>
      <c r="BE26" s="383"/>
      <c r="BF26" s="383"/>
      <c r="BG26" s="383"/>
      <c r="BH26" s="383"/>
      <c r="BI26" s="383"/>
      <c r="BJ26" s="383"/>
      <c r="BK26" s="383"/>
      <c r="BL26" s="383"/>
      <c r="BM26" s="383"/>
      <c r="BN26" s="383"/>
      <c r="BO26" s="383"/>
      <c r="BP26" s="383"/>
      <c r="BQ26" s="383"/>
      <c r="BR26" s="383"/>
      <c r="BS26" s="383"/>
      <c r="BT26" s="383"/>
      <c r="BU26" s="383"/>
      <c r="BV26" s="383"/>
      <c r="BW26" s="383"/>
      <c r="CL26" s="392"/>
      <c r="CM26" s="392"/>
      <c r="CN26" s="392"/>
      <c r="CO26" s="392"/>
      <c r="CP26" s="392"/>
      <c r="CQ26" s="392"/>
      <c r="CR26" s="392"/>
      <c r="CS26" s="392"/>
      <c r="CT26" s="392"/>
      <c r="CU26" s="392"/>
      <c r="CV26" s="392"/>
      <c r="CY26" s="338"/>
      <c r="DA26" s="383"/>
      <c r="DB26" s="383"/>
      <c r="DC26" s="383"/>
      <c r="DD26" s="383"/>
      <c r="DF26" s="383"/>
      <c r="DG26" s="383"/>
      <c r="DH26" s="383"/>
      <c r="DI26" s="383"/>
      <c r="DJ26" s="383"/>
      <c r="DK26" s="383"/>
      <c r="DL26" s="383"/>
      <c r="DM26" s="383"/>
      <c r="DN26" s="383"/>
      <c r="DO26" s="383"/>
      <c r="DR26" s="383"/>
      <c r="DS26" s="383"/>
      <c r="DT26" s="383"/>
      <c r="DU26" s="383"/>
      <c r="DW26" s="383"/>
      <c r="DX26" s="383"/>
      <c r="DY26" s="383"/>
      <c r="DZ26" s="383"/>
      <c r="EA26" s="383"/>
      <c r="EC26" s="383"/>
      <c r="ED26" s="383"/>
      <c r="EE26" s="383"/>
      <c r="EF26" s="383"/>
      <c r="EH26" s="383"/>
      <c r="EI26" s="383"/>
      <c r="EJ26" s="383"/>
      <c r="EK26" s="383"/>
      <c r="EM26" s="383"/>
      <c r="EN26" s="383"/>
      <c r="EO26" s="383"/>
      <c r="EP26" s="383"/>
      <c r="ER26" s="383"/>
      <c r="ES26" s="383"/>
      <c r="ET26" s="383"/>
      <c r="EU26" s="383"/>
      <c r="EX26" s="383">
        <f t="shared" si="16"/>
        <v>1</v>
      </c>
      <c r="EY26" s="383">
        <f t="shared" si="17"/>
        <v>1</v>
      </c>
      <c r="EZ26" s="383">
        <f t="shared" si="8"/>
        <v>1.1379702485292635</v>
      </c>
      <c r="FA26" s="383"/>
      <c r="FB26" s="383">
        <f t="shared" si="18"/>
        <v>1</v>
      </c>
      <c r="FC26" s="383">
        <f t="shared" si="19"/>
        <v>1</v>
      </c>
      <c r="FD26" s="383">
        <f t="shared" si="9"/>
        <v>1.0570362736601544</v>
      </c>
      <c r="FE26" s="383"/>
      <c r="FF26" s="383">
        <f t="shared" si="20"/>
        <v>1</v>
      </c>
      <c r="FG26" s="383">
        <f t="shared" si="21"/>
        <v>1</v>
      </c>
      <c r="FH26" s="383">
        <f t="shared" si="10"/>
        <v>0.81493316521976178</v>
      </c>
      <c r="FI26" s="383"/>
      <c r="FJ26" s="383">
        <f t="shared" si="22"/>
        <v>1</v>
      </c>
      <c r="FK26" s="383">
        <f t="shared" si="23"/>
        <v>1</v>
      </c>
      <c r="FL26" s="383">
        <f t="shared" si="11"/>
        <v>1.0083796975718107</v>
      </c>
      <c r="FN26" s="383">
        <f t="shared" si="24"/>
        <v>1</v>
      </c>
      <c r="FO26" s="383">
        <f t="shared" si="25"/>
        <v>1</v>
      </c>
      <c r="FP26" s="383">
        <f t="shared" si="12"/>
        <v>1.0570362736601544</v>
      </c>
      <c r="FR26" s="340"/>
      <c r="GB26" s="335">
        <f t="shared" si="36"/>
        <v>1981</v>
      </c>
      <c r="GC26" s="393">
        <f t="shared" si="26"/>
        <v>0.95651455252545492</v>
      </c>
      <c r="GD26" s="393">
        <f t="shared" si="27"/>
        <v>0.88792704108687448</v>
      </c>
      <c r="GE26" s="393">
        <f t="shared" si="28"/>
        <v>0.98168242147828277</v>
      </c>
      <c r="GF26" s="393">
        <f t="shared" si="29"/>
        <v>1.0202293334964754</v>
      </c>
      <c r="GG26" s="393">
        <f t="shared" si="30"/>
        <v>1.0755868378416962</v>
      </c>
      <c r="GI26" s="335">
        <f t="shared" si="13"/>
        <v>12</v>
      </c>
      <c r="GJ26" s="393">
        <f t="shared" si="31"/>
        <v>0.84261597484696027</v>
      </c>
      <c r="GK26" s="393">
        <f t="shared" si="32"/>
        <v>0.97726060080777943</v>
      </c>
      <c r="GL26" s="393">
        <f t="shared" si="33"/>
        <v>1.0465945220924437</v>
      </c>
      <c r="GM26" s="393">
        <f t="shared" si="34"/>
        <v>0.858231019025403</v>
      </c>
      <c r="GN26" s="393">
        <f t="shared" si="35"/>
        <v>0.9599235222721072</v>
      </c>
      <c r="GU26" s="335">
        <f t="shared" si="14"/>
        <v>1998</v>
      </c>
      <c r="GV26" s="383">
        <f t="shared" si="2"/>
        <v>0.95937948821614816</v>
      </c>
      <c r="GW26" s="383">
        <f t="shared" si="3"/>
        <v>1.1496173652961499</v>
      </c>
      <c r="GX26" s="383">
        <f t="shared" si="3"/>
        <v>0.83452069982346255</v>
      </c>
    </row>
    <row r="27" spans="1:206" hidden="1" x14ac:dyDescent="0.2">
      <c r="A27" s="377" t="s">
        <v>105</v>
      </c>
      <c r="B27" s="334">
        <f t="shared" si="15"/>
        <v>1961</v>
      </c>
      <c r="D27" s="388"/>
      <c r="E27" s="388"/>
      <c r="F27" s="388"/>
      <c r="G27" s="388"/>
      <c r="H27" s="388"/>
      <c r="J27" s="389"/>
      <c r="K27" s="389"/>
      <c r="L27" s="389"/>
      <c r="M27" s="389"/>
      <c r="N27" s="389"/>
      <c r="W27" s="390"/>
      <c r="X27" s="390"/>
      <c r="Y27" s="390"/>
      <c r="Z27" s="390"/>
      <c r="AA27" s="390"/>
      <c r="BC27" s="383"/>
      <c r="BD27" s="383"/>
      <c r="BE27" s="383"/>
      <c r="BF27" s="383"/>
      <c r="BG27" s="383"/>
      <c r="BH27" s="383"/>
      <c r="BI27" s="383"/>
      <c r="BJ27" s="383"/>
      <c r="BK27" s="383"/>
      <c r="BL27" s="383"/>
      <c r="BM27" s="383"/>
      <c r="BN27" s="383"/>
      <c r="BO27" s="383"/>
      <c r="BP27" s="383"/>
      <c r="BQ27" s="383"/>
      <c r="BR27" s="383"/>
      <c r="BS27" s="383"/>
      <c r="BT27" s="383"/>
      <c r="BU27" s="383"/>
      <c r="BV27" s="383"/>
      <c r="BW27" s="383"/>
      <c r="CL27" s="392"/>
      <c r="CM27" s="392"/>
      <c r="CN27" s="392"/>
      <c r="CO27" s="392"/>
      <c r="CP27" s="392"/>
      <c r="CQ27" s="392"/>
      <c r="CR27" s="392"/>
      <c r="CS27" s="392"/>
      <c r="CT27" s="392"/>
      <c r="CU27" s="392"/>
      <c r="CV27" s="392"/>
      <c r="CY27" s="338"/>
      <c r="DA27" s="383"/>
      <c r="DB27" s="383"/>
      <c r="DC27" s="383"/>
      <c r="DD27" s="383"/>
      <c r="DF27" s="383"/>
      <c r="DG27" s="383"/>
      <c r="DH27" s="383"/>
      <c r="DI27" s="383"/>
      <c r="DJ27" s="383"/>
      <c r="DK27" s="383"/>
      <c r="DL27" s="383"/>
      <c r="DM27" s="383"/>
      <c r="DN27" s="383"/>
      <c r="DO27" s="383"/>
      <c r="DR27" s="383"/>
      <c r="DS27" s="383"/>
      <c r="DT27" s="383"/>
      <c r="DU27" s="383"/>
      <c r="DW27" s="383"/>
      <c r="DX27" s="383"/>
      <c r="DY27" s="383"/>
      <c r="DZ27" s="383"/>
      <c r="EA27" s="383"/>
      <c r="EC27" s="383"/>
      <c r="ED27" s="383"/>
      <c r="EE27" s="383"/>
      <c r="EF27" s="383"/>
      <c r="EH27" s="383"/>
      <c r="EI27" s="383"/>
      <c r="EJ27" s="383"/>
      <c r="EK27" s="383"/>
      <c r="EM27" s="383"/>
      <c r="EN27" s="383"/>
      <c r="EO27" s="383"/>
      <c r="EP27" s="383"/>
      <c r="ER27" s="383"/>
      <c r="ES27" s="383"/>
      <c r="ET27" s="383"/>
      <c r="EU27" s="383"/>
      <c r="EX27" s="383">
        <f t="shared" si="16"/>
        <v>1</v>
      </c>
      <c r="EY27" s="383">
        <f t="shared" si="17"/>
        <v>1</v>
      </c>
      <c r="EZ27" s="383">
        <f t="shared" si="8"/>
        <v>1.1379702485292635</v>
      </c>
      <c r="FA27" s="383"/>
      <c r="FB27" s="383">
        <f t="shared" si="18"/>
        <v>1</v>
      </c>
      <c r="FC27" s="383">
        <f t="shared" si="19"/>
        <v>1</v>
      </c>
      <c r="FD27" s="383">
        <f t="shared" si="9"/>
        <v>1.0570362736601544</v>
      </c>
      <c r="FE27" s="383"/>
      <c r="FF27" s="383">
        <f t="shared" si="20"/>
        <v>1</v>
      </c>
      <c r="FG27" s="383">
        <f t="shared" si="21"/>
        <v>1</v>
      </c>
      <c r="FH27" s="383">
        <f t="shared" si="10"/>
        <v>0.81493316521976178</v>
      </c>
      <c r="FI27" s="383"/>
      <c r="FJ27" s="383">
        <f t="shared" si="22"/>
        <v>1</v>
      </c>
      <c r="FK27" s="383">
        <f t="shared" si="23"/>
        <v>1</v>
      </c>
      <c r="FL27" s="383">
        <f t="shared" si="11"/>
        <v>1.0083796975718107</v>
      </c>
      <c r="FN27" s="383">
        <f t="shared" si="24"/>
        <v>1</v>
      </c>
      <c r="FO27" s="383">
        <f t="shared" si="25"/>
        <v>1</v>
      </c>
      <c r="FP27" s="383">
        <f t="shared" si="12"/>
        <v>1.0570362736601544</v>
      </c>
      <c r="FR27" s="340"/>
      <c r="GB27" s="335">
        <f t="shared" si="36"/>
        <v>1982</v>
      </c>
      <c r="GC27" s="393">
        <f t="shared" si="26"/>
        <v>0.92503427476153766</v>
      </c>
      <c r="GD27" s="393">
        <f t="shared" si="27"/>
        <v>0.84222625573791976</v>
      </c>
      <c r="GE27" s="393">
        <f t="shared" si="28"/>
        <v>0.96519442245390008</v>
      </c>
      <c r="GF27" s="393">
        <f t="shared" si="29"/>
        <v>1.0672553054733143</v>
      </c>
      <c r="GG27" s="393">
        <f t="shared" si="30"/>
        <v>1.066217785299227</v>
      </c>
      <c r="GI27" s="335">
        <f t="shared" si="13"/>
        <v>13</v>
      </c>
      <c r="GJ27" s="393">
        <f t="shared" si="31"/>
        <v>0.85190540769537881</v>
      </c>
      <c r="GK27" s="393">
        <f t="shared" si="32"/>
        <v>0.97154312904749385</v>
      </c>
      <c r="GL27" s="393">
        <f t="shared" si="33"/>
        <v>1.0566894365592354</v>
      </c>
      <c r="GM27" s="393">
        <f t="shared" si="34"/>
        <v>0.86114061016675825</v>
      </c>
      <c r="GN27" s="393">
        <f t="shared" si="35"/>
        <v>0.96362454586941404</v>
      </c>
      <c r="GU27" s="335">
        <f t="shared" si="14"/>
        <v>1999</v>
      </c>
      <c r="GV27" s="383">
        <f t="shared" si="2"/>
        <v>0.95481633638116636</v>
      </c>
      <c r="GW27" s="383">
        <f t="shared" si="3"/>
        <v>1.1437192499291613</v>
      </c>
      <c r="GX27" s="383">
        <f t="shared" si="3"/>
        <v>0.83483454216609976</v>
      </c>
    </row>
    <row r="28" spans="1:206" hidden="1" x14ac:dyDescent="0.2">
      <c r="A28" s="377" t="s">
        <v>105</v>
      </c>
      <c r="B28" s="334">
        <f t="shared" si="15"/>
        <v>1962</v>
      </c>
      <c r="D28" s="388"/>
      <c r="E28" s="388"/>
      <c r="F28" s="388"/>
      <c r="G28" s="388"/>
      <c r="H28" s="388"/>
      <c r="J28" s="389"/>
      <c r="K28" s="389"/>
      <c r="L28" s="389"/>
      <c r="M28" s="389"/>
      <c r="N28" s="389"/>
      <c r="W28" s="390"/>
      <c r="X28" s="390"/>
      <c r="Y28" s="390"/>
      <c r="Z28" s="390"/>
      <c r="AA28" s="390"/>
      <c r="BC28" s="383"/>
      <c r="BD28" s="383"/>
      <c r="BE28" s="383"/>
      <c r="BF28" s="383"/>
      <c r="BG28" s="383"/>
      <c r="BH28" s="383"/>
      <c r="BI28" s="383"/>
      <c r="BJ28" s="383"/>
      <c r="BK28" s="383"/>
      <c r="BL28" s="383"/>
      <c r="BM28" s="383"/>
      <c r="BN28" s="383"/>
      <c r="BO28" s="383"/>
      <c r="BP28" s="383"/>
      <c r="BQ28" s="383"/>
      <c r="BR28" s="383"/>
      <c r="BS28" s="383"/>
      <c r="BT28" s="383"/>
      <c r="BU28" s="383"/>
      <c r="BV28" s="383"/>
      <c r="BW28" s="383"/>
      <c r="CL28" s="392"/>
      <c r="CM28" s="392"/>
      <c r="CN28" s="392"/>
      <c r="CO28" s="392"/>
      <c r="CP28" s="392"/>
      <c r="CQ28" s="392"/>
      <c r="CR28" s="392"/>
      <c r="CS28" s="392"/>
      <c r="CT28" s="392"/>
      <c r="CU28" s="392"/>
      <c r="CV28" s="392"/>
      <c r="CY28" s="338"/>
      <c r="DA28" s="383"/>
      <c r="DB28" s="383"/>
      <c r="DC28" s="383"/>
      <c r="DD28" s="383"/>
      <c r="DF28" s="383"/>
      <c r="DG28" s="383"/>
      <c r="DH28" s="383"/>
      <c r="DI28" s="383"/>
      <c r="DJ28" s="383"/>
      <c r="DK28" s="383"/>
      <c r="DL28" s="383"/>
      <c r="DM28" s="383"/>
      <c r="DN28" s="383"/>
      <c r="DO28" s="383"/>
      <c r="DR28" s="383"/>
      <c r="DS28" s="383"/>
      <c r="DT28" s="383"/>
      <c r="DU28" s="383"/>
      <c r="DW28" s="383"/>
      <c r="DX28" s="383"/>
      <c r="DY28" s="383"/>
      <c r="DZ28" s="383"/>
      <c r="EA28" s="383"/>
      <c r="EC28" s="383"/>
      <c r="ED28" s="383"/>
      <c r="EE28" s="383"/>
      <c r="EF28" s="383"/>
      <c r="EH28" s="383"/>
      <c r="EI28" s="383"/>
      <c r="EJ28" s="383"/>
      <c r="EK28" s="383"/>
      <c r="EM28" s="383"/>
      <c r="EN28" s="383"/>
      <c r="EO28" s="383"/>
      <c r="EP28" s="383"/>
      <c r="ER28" s="383"/>
      <c r="ES28" s="383"/>
      <c r="ET28" s="383"/>
      <c r="EU28" s="383"/>
      <c r="EX28" s="383">
        <f t="shared" si="16"/>
        <v>1</v>
      </c>
      <c r="EY28" s="383">
        <f t="shared" si="17"/>
        <v>1</v>
      </c>
      <c r="EZ28" s="383">
        <f t="shared" si="8"/>
        <v>1.1379702485292635</v>
      </c>
      <c r="FA28" s="383"/>
      <c r="FB28" s="383">
        <f t="shared" si="18"/>
        <v>1</v>
      </c>
      <c r="FC28" s="383">
        <f t="shared" si="19"/>
        <v>1</v>
      </c>
      <c r="FD28" s="383">
        <f t="shared" si="9"/>
        <v>1.0570362736601544</v>
      </c>
      <c r="FE28" s="383"/>
      <c r="FF28" s="383">
        <f t="shared" si="20"/>
        <v>1</v>
      </c>
      <c r="FG28" s="383">
        <f t="shared" si="21"/>
        <v>1</v>
      </c>
      <c r="FH28" s="383">
        <f t="shared" si="10"/>
        <v>0.81493316521976178</v>
      </c>
      <c r="FI28" s="383"/>
      <c r="FJ28" s="383">
        <f t="shared" si="22"/>
        <v>1</v>
      </c>
      <c r="FK28" s="383">
        <f t="shared" si="23"/>
        <v>1</v>
      </c>
      <c r="FL28" s="383">
        <f t="shared" si="11"/>
        <v>1.0083796975718107</v>
      </c>
      <c r="FN28" s="383">
        <f t="shared" si="24"/>
        <v>1</v>
      </c>
      <c r="FO28" s="383">
        <f t="shared" si="25"/>
        <v>1</v>
      </c>
      <c r="FP28" s="383">
        <f t="shared" si="12"/>
        <v>1.0570362736601544</v>
      </c>
      <c r="FR28" s="340"/>
      <c r="GB28" s="335">
        <f t="shared" si="36"/>
        <v>1983</v>
      </c>
      <c r="GC28" s="393">
        <f t="shared" si="26"/>
        <v>1.0013350349144741</v>
      </c>
      <c r="GD28" s="393">
        <f t="shared" si="27"/>
        <v>0.85619094872071622</v>
      </c>
      <c r="GE28" s="393">
        <f t="shared" si="28"/>
        <v>0.97248263050323291</v>
      </c>
      <c r="GF28" s="393">
        <f t="shared" si="29"/>
        <v>1.0529992740561511</v>
      </c>
      <c r="GG28" s="393">
        <f t="shared" si="30"/>
        <v>1.1420861222247867</v>
      </c>
      <c r="GI28" s="335">
        <f t="shared" si="13"/>
        <v>14</v>
      </c>
      <c r="GJ28" s="393">
        <f t="shared" si="31"/>
        <v>0.85139522160902548</v>
      </c>
      <c r="GK28" s="393">
        <f t="shared" si="32"/>
        <v>0.97296937065592037</v>
      </c>
      <c r="GL28" s="393">
        <f t="shared" si="33"/>
        <v>1.0596221841725366</v>
      </c>
      <c r="GM28" s="393">
        <f t="shared" si="34"/>
        <v>0.88839123593188196</v>
      </c>
      <c r="GN28" s="393">
        <f t="shared" si="35"/>
        <v>0.92955851186983462</v>
      </c>
      <c r="GU28" s="335">
        <f t="shared" si="14"/>
        <v>2000</v>
      </c>
      <c r="GV28" s="383">
        <f t="shared" si="2"/>
        <v>1.0174379512435692</v>
      </c>
      <c r="GW28" s="383">
        <f t="shared" si="3"/>
        <v>1.1707996106828695</v>
      </c>
      <c r="GX28" s="383">
        <f t="shared" si="3"/>
        <v>0.86901118001751643</v>
      </c>
    </row>
    <row r="29" spans="1:206" hidden="1" x14ac:dyDescent="0.2">
      <c r="A29" s="377" t="s">
        <v>105</v>
      </c>
      <c r="B29" s="334">
        <f t="shared" si="15"/>
        <v>1963</v>
      </c>
      <c r="D29" s="388"/>
      <c r="E29" s="388"/>
      <c r="F29" s="388"/>
      <c r="G29" s="388"/>
      <c r="H29" s="388"/>
      <c r="J29" s="389"/>
      <c r="K29" s="389"/>
      <c r="L29" s="389"/>
      <c r="M29" s="389"/>
      <c r="N29" s="389"/>
      <c r="W29" s="390"/>
      <c r="X29" s="390"/>
      <c r="Y29" s="390"/>
      <c r="Z29" s="390"/>
      <c r="AA29" s="390"/>
      <c r="BC29" s="383"/>
      <c r="BD29" s="383"/>
      <c r="BE29" s="383"/>
      <c r="BF29" s="383"/>
      <c r="BG29" s="383"/>
      <c r="BH29" s="383"/>
      <c r="BI29" s="383"/>
      <c r="BJ29" s="383"/>
      <c r="BK29" s="383"/>
      <c r="BL29" s="383"/>
      <c r="BM29" s="383"/>
      <c r="BN29" s="383"/>
      <c r="BO29" s="383"/>
      <c r="BP29" s="383"/>
      <c r="BQ29" s="383"/>
      <c r="BR29" s="383"/>
      <c r="BS29" s="383"/>
      <c r="BT29" s="383"/>
      <c r="BU29" s="383"/>
      <c r="BV29" s="383"/>
      <c r="BW29" s="383"/>
      <c r="CL29" s="392"/>
      <c r="CM29" s="392"/>
      <c r="CN29" s="392"/>
      <c r="CO29" s="392"/>
      <c r="CP29" s="392"/>
      <c r="CQ29" s="392"/>
      <c r="CR29" s="392"/>
      <c r="CS29" s="392"/>
      <c r="CT29" s="392"/>
      <c r="CU29" s="392"/>
      <c r="CV29" s="392"/>
      <c r="CY29" s="338"/>
      <c r="DA29" s="383"/>
      <c r="DB29" s="383"/>
      <c r="DC29" s="383"/>
      <c r="DD29" s="383"/>
      <c r="DF29" s="383"/>
      <c r="DG29" s="383"/>
      <c r="DH29" s="383"/>
      <c r="DI29" s="383"/>
      <c r="DJ29" s="383"/>
      <c r="DK29" s="383"/>
      <c r="DL29" s="383"/>
      <c r="DM29" s="383"/>
      <c r="DN29" s="383"/>
      <c r="DO29" s="383"/>
      <c r="DR29" s="383"/>
      <c r="DS29" s="383"/>
      <c r="DT29" s="383"/>
      <c r="DU29" s="383"/>
      <c r="DW29" s="383"/>
      <c r="DX29" s="383"/>
      <c r="DY29" s="383"/>
      <c r="DZ29" s="383"/>
      <c r="EA29" s="383"/>
      <c r="EC29" s="383"/>
      <c r="ED29" s="383"/>
      <c r="EE29" s="383"/>
      <c r="EF29" s="383"/>
      <c r="EH29" s="383"/>
      <c r="EI29" s="383"/>
      <c r="EJ29" s="383"/>
      <c r="EK29" s="383"/>
      <c r="EM29" s="383"/>
      <c r="EN29" s="383"/>
      <c r="EO29" s="383"/>
      <c r="EP29" s="383"/>
      <c r="ER29" s="383"/>
      <c r="ES29" s="383"/>
      <c r="ET29" s="383"/>
      <c r="EU29" s="383"/>
      <c r="EX29" s="383">
        <f t="shared" si="16"/>
        <v>1</v>
      </c>
      <c r="EY29" s="383">
        <f t="shared" si="17"/>
        <v>1</v>
      </c>
      <c r="EZ29" s="383">
        <f t="shared" si="8"/>
        <v>1.1379702485292635</v>
      </c>
      <c r="FA29" s="383"/>
      <c r="FB29" s="383">
        <f t="shared" si="18"/>
        <v>1</v>
      </c>
      <c r="FC29" s="383">
        <f t="shared" si="19"/>
        <v>1</v>
      </c>
      <c r="FD29" s="383">
        <f t="shared" si="9"/>
        <v>1.0570362736601544</v>
      </c>
      <c r="FE29" s="383"/>
      <c r="FF29" s="383">
        <f t="shared" si="20"/>
        <v>1</v>
      </c>
      <c r="FG29" s="383">
        <f t="shared" si="21"/>
        <v>1</v>
      </c>
      <c r="FH29" s="383">
        <f t="shared" si="10"/>
        <v>0.81493316521976178</v>
      </c>
      <c r="FI29" s="383"/>
      <c r="FJ29" s="383">
        <f t="shared" si="22"/>
        <v>1</v>
      </c>
      <c r="FK29" s="383">
        <f t="shared" si="23"/>
        <v>1</v>
      </c>
      <c r="FL29" s="383">
        <f t="shared" si="11"/>
        <v>1.0083796975718107</v>
      </c>
      <c r="FN29" s="383">
        <f t="shared" si="24"/>
        <v>1</v>
      </c>
      <c r="FO29" s="383">
        <f t="shared" si="25"/>
        <v>1</v>
      </c>
      <c r="FP29" s="383">
        <f t="shared" si="12"/>
        <v>1.0570362736601544</v>
      </c>
      <c r="FR29" s="340"/>
      <c r="GB29" s="335">
        <f t="shared" si="36"/>
        <v>1984</v>
      </c>
      <c r="GC29" s="393">
        <f t="shared" si="26"/>
        <v>1.0385174197089315</v>
      </c>
      <c r="GD29" s="393">
        <f t="shared" si="27"/>
        <v>0.9590687233778401</v>
      </c>
      <c r="GE29" s="393">
        <f t="shared" si="28"/>
        <v>0.98916131345439884</v>
      </c>
      <c r="GF29" s="393">
        <f t="shared" si="29"/>
        <v>1.0252476411651801</v>
      </c>
      <c r="GG29" s="393">
        <f t="shared" si="30"/>
        <v>1.0677464988635921</v>
      </c>
      <c r="GI29" s="335">
        <f t="shared" si="13"/>
        <v>15</v>
      </c>
      <c r="GJ29" s="393">
        <f t="shared" si="31"/>
        <v>0.80095618458569573</v>
      </c>
      <c r="GK29" s="393">
        <f t="shared" si="32"/>
        <v>0.92822721571151823</v>
      </c>
      <c r="GL29" s="393">
        <f t="shared" si="33"/>
        <v>1.0616584323344023</v>
      </c>
      <c r="GM29" s="393">
        <f t="shared" si="34"/>
        <v>0.91424687185845455</v>
      </c>
      <c r="GN29" s="393">
        <f t="shared" si="35"/>
        <v>0.88900901453171721</v>
      </c>
      <c r="GU29" s="335">
        <f t="shared" si="14"/>
        <v>2001</v>
      </c>
      <c r="GV29" s="383">
        <f t="shared" si="2"/>
        <v>1.0211278755965265</v>
      </c>
      <c r="GW29" s="383">
        <f t="shared" si="3"/>
        <v>1.174191333105449</v>
      </c>
      <c r="GX29" s="383">
        <f t="shared" si="3"/>
        <v>0.86964351277904006</v>
      </c>
    </row>
    <row r="30" spans="1:206" hidden="1" x14ac:dyDescent="0.2">
      <c r="A30" s="377" t="s">
        <v>105</v>
      </c>
      <c r="B30" s="334">
        <f t="shared" si="15"/>
        <v>1964</v>
      </c>
      <c r="D30" s="388"/>
      <c r="E30" s="388"/>
      <c r="F30" s="388"/>
      <c r="G30" s="388"/>
      <c r="H30" s="388"/>
      <c r="J30" s="389"/>
      <c r="K30" s="389"/>
      <c r="L30" s="389"/>
      <c r="M30" s="389"/>
      <c r="N30" s="389"/>
      <c r="W30" s="390"/>
      <c r="X30" s="390"/>
      <c r="Y30" s="390"/>
      <c r="Z30" s="390"/>
      <c r="AA30" s="390"/>
      <c r="BC30" s="383"/>
      <c r="BD30" s="383"/>
      <c r="BE30" s="383"/>
      <c r="BF30" s="383"/>
      <c r="BG30" s="383"/>
      <c r="BH30" s="383"/>
      <c r="BI30" s="383"/>
      <c r="BJ30" s="383"/>
      <c r="BK30" s="383"/>
      <c r="BL30" s="383"/>
      <c r="BM30" s="383"/>
      <c r="BN30" s="383"/>
      <c r="BO30" s="383"/>
      <c r="BP30" s="383"/>
      <c r="BQ30" s="383"/>
      <c r="BR30" s="383"/>
      <c r="BS30" s="383"/>
      <c r="BT30" s="383"/>
      <c r="BU30" s="383"/>
      <c r="BV30" s="383"/>
      <c r="BW30" s="383"/>
      <c r="CL30" s="392"/>
      <c r="CM30" s="392"/>
      <c r="CN30" s="392"/>
      <c r="CO30" s="392"/>
      <c r="CP30" s="392"/>
      <c r="CQ30" s="392"/>
      <c r="CR30" s="392"/>
      <c r="CS30" s="392"/>
      <c r="CT30" s="392"/>
      <c r="CU30" s="392"/>
      <c r="CV30" s="392"/>
      <c r="CY30" s="338"/>
      <c r="DA30" s="383"/>
      <c r="DB30" s="383"/>
      <c r="DC30" s="383"/>
      <c r="DD30" s="383"/>
      <c r="DF30" s="383"/>
      <c r="DG30" s="383"/>
      <c r="DH30" s="383"/>
      <c r="DI30" s="383"/>
      <c r="DJ30" s="383"/>
      <c r="DK30" s="383"/>
      <c r="DL30" s="383"/>
      <c r="DM30" s="383"/>
      <c r="DN30" s="383"/>
      <c r="DO30" s="383"/>
      <c r="DR30" s="383"/>
      <c r="DS30" s="383"/>
      <c r="DT30" s="383"/>
      <c r="DU30" s="383"/>
      <c r="DW30" s="383"/>
      <c r="DX30" s="383"/>
      <c r="DY30" s="383"/>
      <c r="DZ30" s="383"/>
      <c r="EA30" s="383"/>
      <c r="EC30" s="383"/>
      <c r="ED30" s="383"/>
      <c r="EE30" s="383"/>
      <c r="EF30" s="383"/>
      <c r="EH30" s="383"/>
      <c r="EI30" s="383"/>
      <c r="EJ30" s="383"/>
      <c r="EK30" s="383"/>
      <c r="EM30" s="383"/>
      <c r="EN30" s="383"/>
      <c r="EO30" s="383"/>
      <c r="EP30" s="383"/>
      <c r="ER30" s="383"/>
      <c r="ES30" s="383"/>
      <c r="ET30" s="383"/>
      <c r="EU30" s="383"/>
      <c r="EX30" s="383">
        <f t="shared" si="16"/>
        <v>1</v>
      </c>
      <c r="EY30" s="383">
        <f t="shared" si="17"/>
        <v>1</v>
      </c>
      <c r="EZ30" s="383">
        <f t="shared" si="8"/>
        <v>1.1379702485292635</v>
      </c>
      <c r="FA30" s="383"/>
      <c r="FB30" s="383">
        <f t="shared" si="18"/>
        <v>1</v>
      </c>
      <c r="FC30" s="383">
        <f t="shared" si="19"/>
        <v>1</v>
      </c>
      <c r="FD30" s="383">
        <f t="shared" si="9"/>
        <v>1.0570362736601544</v>
      </c>
      <c r="FE30" s="383"/>
      <c r="FF30" s="383">
        <f t="shared" si="20"/>
        <v>1</v>
      </c>
      <c r="FG30" s="383">
        <f t="shared" si="21"/>
        <v>1</v>
      </c>
      <c r="FH30" s="383">
        <f t="shared" si="10"/>
        <v>0.81493316521976178</v>
      </c>
      <c r="FI30" s="383"/>
      <c r="FJ30" s="383">
        <f t="shared" si="22"/>
        <v>1</v>
      </c>
      <c r="FK30" s="383">
        <f t="shared" si="23"/>
        <v>1</v>
      </c>
      <c r="FL30" s="383">
        <f t="shared" si="11"/>
        <v>1.0083796975718107</v>
      </c>
      <c r="FN30" s="383">
        <f t="shared" si="24"/>
        <v>1</v>
      </c>
      <c r="FO30" s="383">
        <f t="shared" si="25"/>
        <v>1</v>
      </c>
      <c r="FP30" s="383">
        <f t="shared" si="12"/>
        <v>1.0570362736601544</v>
      </c>
      <c r="FR30" s="340"/>
      <c r="GB30" s="335">
        <f t="shared" si="36"/>
        <v>1985</v>
      </c>
      <c r="GC30" s="393">
        <f t="shared" si="26"/>
        <v>1</v>
      </c>
      <c r="GD30" s="393">
        <f t="shared" si="27"/>
        <v>1</v>
      </c>
      <c r="GE30" s="393">
        <f t="shared" si="28"/>
        <v>1</v>
      </c>
      <c r="GF30" s="393">
        <f t="shared" si="29"/>
        <v>1</v>
      </c>
      <c r="GG30" s="393">
        <f t="shared" si="30"/>
        <v>1</v>
      </c>
      <c r="GI30" s="335">
        <f t="shared" si="13"/>
        <v>16</v>
      </c>
      <c r="GJ30" s="393">
        <f t="shared" si="31"/>
        <v>0.82853706739329891</v>
      </c>
      <c r="GK30" s="393">
        <f t="shared" si="32"/>
        <v>0.94780131856524463</v>
      </c>
      <c r="GL30" s="393">
        <f t="shared" si="33"/>
        <v>1.0670142156077731</v>
      </c>
      <c r="GM30" s="393">
        <f t="shared" si="34"/>
        <v>0.92444845677213261</v>
      </c>
      <c r="GN30" s="393">
        <f t="shared" si="35"/>
        <v>0.88622036757854195</v>
      </c>
      <c r="GU30" s="335">
        <f t="shared" si="14"/>
        <v>2002</v>
      </c>
      <c r="GV30" s="383">
        <f t="shared" si="2"/>
        <v>0.98870985147510049</v>
      </c>
      <c r="GW30" s="383">
        <f t="shared" ref="GW30:GX36" si="37">CL68</f>
        <v>1.1391393307020097</v>
      </c>
      <c r="GX30" s="383">
        <f t="shared" si="37"/>
        <v>0.8679446182108338</v>
      </c>
    </row>
    <row r="31" spans="1:206" hidden="1" x14ac:dyDescent="0.2">
      <c r="A31" s="377" t="s">
        <v>105</v>
      </c>
      <c r="B31" s="334">
        <f t="shared" si="15"/>
        <v>1965</v>
      </c>
      <c r="D31" s="388"/>
      <c r="E31" s="388"/>
      <c r="F31" s="388"/>
      <c r="G31" s="388"/>
      <c r="H31" s="388"/>
      <c r="J31" s="389"/>
      <c r="K31" s="389"/>
      <c r="L31" s="389"/>
      <c r="M31" s="389"/>
      <c r="N31" s="389"/>
      <c r="W31" s="390"/>
      <c r="X31" s="390"/>
      <c r="Y31" s="390"/>
      <c r="Z31" s="390"/>
      <c r="AA31" s="390"/>
      <c r="BC31" s="383"/>
      <c r="BD31" s="383"/>
      <c r="BE31" s="383"/>
      <c r="BF31" s="383"/>
      <c r="BG31" s="383"/>
      <c r="BH31" s="383"/>
      <c r="BI31" s="383"/>
      <c r="BJ31" s="383"/>
      <c r="BK31" s="383"/>
      <c r="BL31" s="383"/>
      <c r="BM31" s="383"/>
      <c r="BN31" s="383"/>
      <c r="BO31" s="383"/>
      <c r="BP31" s="383"/>
      <c r="BQ31" s="383"/>
      <c r="BR31" s="383"/>
      <c r="BS31" s="383"/>
      <c r="BT31" s="383"/>
      <c r="BU31" s="383"/>
      <c r="BV31" s="383"/>
      <c r="BW31" s="383"/>
      <c r="CL31" s="392"/>
      <c r="CM31" s="392"/>
      <c r="CN31" s="392"/>
      <c r="CO31" s="392"/>
      <c r="CP31" s="392"/>
      <c r="CQ31" s="392"/>
      <c r="CR31" s="392"/>
      <c r="CS31" s="392"/>
      <c r="CT31" s="392"/>
      <c r="CU31" s="392"/>
      <c r="CV31" s="392"/>
      <c r="CY31" s="338"/>
      <c r="DA31" s="383"/>
      <c r="DB31" s="383"/>
      <c r="DC31" s="383"/>
      <c r="DD31" s="383"/>
      <c r="DF31" s="383"/>
      <c r="DG31" s="383"/>
      <c r="DH31" s="383"/>
      <c r="DI31" s="383"/>
      <c r="DJ31" s="383"/>
      <c r="DK31" s="383"/>
      <c r="DL31" s="383"/>
      <c r="DM31" s="383"/>
      <c r="DN31" s="383"/>
      <c r="DO31" s="383"/>
      <c r="DR31" s="383"/>
      <c r="DS31" s="383"/>
      <c r="DT31" s="383"/>
      <c r="DU31" s="383"/>
      <c r="DW31" s="383"/>
      <c r="DX31" s="383"/>
      <c r="DY31" s="383"/>
      <c r="DZ31" s="383"/>
      <c r="EA31" s="383"/>
      <c r="EC31" s="383"/>
      <c r="ED31" s="383"/>
      <c r="EE31" s="383"/>
      <c r="EF31" s="383"/>
      <c r="EH31" s="383"/>
      <c r="EI31" s="383"/>
      <c r="EJ31" s="383"/>
      <c r="EK31" s="383"/>
      <c r="EM31" s="383"/>
      <c r="EN31" s="383"/>
      <c r="EO31" s="383"/>
      <c r="EP31" s="383"/>
      <c r="ER31" s="383"/>
      <c r="ES31" s="383"/>
      <c r="ET31" s="383"/>
      <c r="EU31" s="383"/>
      <c r="EX31" s="383">
        <f t="shared" si="16"/>
        <v>1</v>
      </c>
      <c r="EY31" s="383">
        <f t="shared" si="17"/>
        <v>1</v>
      </c>
      <c r="EZ31" s="383">
        <f t="shared" si="8"/>
        <v>1.1379702485292635</v>
      </c>
      <c r="FA31" s="383"/>
      <c r="FB31" s="383">
        <f t="shared" si="18"/>
        <v>1</v>
      </c>
      <c r="FC31" s="383">
        <f t="shared" si="19"/>
        <v>1</v>
      </c>
      <c r="FD31" s="383">
        <f t="shared" si="9"/>
        <v>1.0570362736601544</v>
      </c>
      <c r="FE31" s="383"/>
      <c r="FF31" s="383">
        <f t="shared" si="20"/>
        <v>1</v>
      </c>
      <c r="FG31" s="383">
        <f t="shared" si="21"/>
        <v>1</v>
      </c>
      <c r="FH31" s="383">
        <f t="shared" si="10"/>
        <v>0.81493316521976178</v>
      </c>
      <c r="FI31" s="383"/>
      <c r="FJ31" s="383">
        <f t="shared" si="22"/>
        <v>1</v>
      </c>
      <c r="FK31" s="383">
        <f t="shared" si="23"/>
        <v>1</v>
      </c>
      <c r="FL31" s="383">
        <f t="shared" si="11"/>
        <v>1.0083796975718107</v>
      </c>
      <c r="FN31" s="383">
        <f t="shared" si="24"/>
        <v>1</v>
      </c>
      <c r="FO31" s="383">
        <f t="shared" si="25"/>
        <v>1</v>
      </c>
      <c r="FP31" s="383">
        <f t="shared" si="12"/>
        <v>1.0570362736601544</v>
      </c>
      <c r="FR31" s="340"/>
      <c r="GB31" s="335">
        <f t="shared" si="36"/>
        <v>1986</v>
      </c>
      <c r="GC31" s="393">
        <f t="shared" si="26"/>
        <v>0.95438197651664325</v>
      </c>
      <c r="GD31" s="393">
        <f t="shared" si="27"/>
        <v>0.9875911652599394</v>
      </c>
      <c r="GE31" s="393">
        <f t="shared" si="28"/>
        <v>1.029000028456132</v>
      </c>
      <c r="GF31" s="393">
        <f t="shared" si="29"/>
        <v>0.96001659324189026</v>
      </c>
      <c r="GG31" s="393">
        <f t="shared" si="30"/>
        <v>0.97825236506582192</v>
      </c>
      <c r="GI31" s="335">
        <f t="shared" si="13"/>
        <v>17</v>
      </c>
      <c r="GJ31" s="393">
        <f t="shared" si="31"/>
        <v>0.83204782746608763</v>
      </c>
      <c r="GK31" s="393">
        <f t="shared" si="32"/>
        <v>0.96926140281084128</v>
      </c>
      <c r="GL31" s="393">
        <f t="shared" si="33"/>
        <v>1.0527834420995212</v>
      </c>
      <c r="GM31" s="393">
        <f t="shared" si="34"/>
        <v>0.92117841375900822</v>
      </c>
      <c r="GN31" s="393">
        <f t="shared" si="35"/>
        <v>0.88516569379265975</v>
      </c>
      <c r="GU31" s="335">
        <f t="shared" si="14"/>
        <v>2003</v>
      </c>
      <c r="GV31" s="383">
        <f t="shared" si="2"/>
        <v>0.98972036862623392</v>
      </c>
      <c r="GW31" s="383">
        <f t="shared" si="37"/>
        <v>1.1569836169943404</v>
      </c>
      <c r="GX31" s="383">
        <f t="shared" si="37"/>
        <v>0.85543161898642106</v>
      </c>
    </row>
    <row r="32" spans="1:206" hidden="1" x14ac:dyDescent="0.2">
      <c r="A32" s="377" t="s">
        <v>105</v>
      </c>
      <c r="B32" s="334">
        <f t="shared" si="15"/>
        <v>1966</v>
      </c>
      <c r="D32" s="388"/>
      <c r="E32" s="388"/>
      <c r="F32" s="388"/>
      <c r="G32" s="388"/>
      <c r="H32" s="388"/>
      <c r="J32" s="389"/>
      <c r="K32" s="389"/>
      <c r="L32" s="389"/>
      <c r="M32" s="389"/>
      <c r="N32" s="389"/>
      <c r="W32" s="390"/>
      <c r="X32" s="390"/>
      <c r="Y32" s="390"/>
      <c r="Z32" s="390"/>
      <c r="AA32" s="390"/>
      <c r="BC32" s="383"/>
      <c r="BD32" s="383"/>
      <c r="BE32" s="383"/>
      <c r="BF32" s="383"/>
      <c r="BG32" s="383"/>
      <c r="BH32" s="383"/>
      <c r="BI32" s="383"/>
      <c r="BJ32" s="383"/>
      <c r="BK32" s="383"/>
      <c r="BL32" s="383"/>
      <c r="BM32" s="383"/>
      <c r="BN32" s="383"/>
      <c r="BO32" s="383"/>
      <c r="BP32" s="383"/>
      <c r="BQ32" s="383"/>
      <c r="BR32" s="383"/>
      <c r="BS32" s="383"/>
      <c r="BT32" s="383"/>
      <c r="BU32" s="383"/>
      <c r="BV32" s="383"/>
      <c r="BW32" s="383"/>
      <c r="CL32" s="392"/>
      <c r="CM32" s="392"/>
      <c r="CN32" s="392"/>
      <c r="CO32" s="392"/>
      <c r="CP32" s="392"/>
      <c r="CQ32" s="392"/>
      <c r="CR32" s="392"/>
      <c r="CS32" s="392"/>
      <c r="CT32" s="392"/>
      <c r="CU32" s="392"/>
      <c r="CV32" s="392"/>
      <c r="CY32" s="338"/>
      <c r="DA32" s="383"/>
      <c r="DB32" s="383"/>
      <c r="DC32" s="383"/>
      <c r="DD32" s="383"/>
      <c r="DF32" s="383"/>
      <c r="DG32" s="383"/>
      <c r="DH32" s="383"/>
      <c r="DI32" s="383"/>
      <c r="DJ32" s="383"/>
      <c r="DK32" s="383"/>
      <c r="DL32" s="383"/>
      <c r="DM32" s="383"/>
      <c r="DN32" s="383"/>
      <c r="DO32" s="383"/>
      <c r="DR32" s="383"/>
      <c r="DS32" s="383"/>
      <c r="DT32" s="383"/>
      <c r="DU32" s="383"/>
      <c r="DW32" s="383"/>
      <c r="DX32" s="383"/>
      <c r="DY32" s="383"/>
      <c r="DZ32" s="383"/>
      <c r="EA32" s="383"/>
      <c r="EC32" s="383"/>
      <c r="ED32" s="383"/>
      <c r="EE32" s="383"/>
      <c r="EF32" s="383"/>
      <c r="EH32" s="383"/>
      <c r="EI32" s="383"/>
      <c r="EJ32" s="383"/>
      <c r="EK32" s="383"/>
      <c r="EM32" s="383"/>
      <c r="EN32" s="383"/>
      <c r="EO32" s="383"/>
      <c r="EP32" s="383"/>
      <c r="ER32" s="383"/>
      <c r="ES32" s="383"/>
      <c r="ET32" s="383"/>
      <c r="EU32" s="383"/>
      <c r="EX32" s="383">
        <f t="shared" si="16"/>
        <v>1</v>
      </c>
      <c r="EY32" s="383">
        <f t="shared" si="17"/>
        <v>1</v>
      </c>
      <c r="EZ32" s="383">
        <f t="shared" si="8"/>
        <v>1.1379702485292635</v>
      </c>
      <c r="FA32" s="383"/>
      <c r="FB32" s="383">
        <f t="shared" si="18"/>
        <v>1</v>
      </c>
      <c r="FC32" s="383">
        <f t="shared" si="19"/>
        <v>1</v>
      </c>
      <c r="FD32" s="383">
        <f t="shared" si="9"/>
        <v>1.0570362736601544</v>
      </c>
      <c r="FE32" s="383"/>
      <c r="FF32" s="383">
        <f t="shared" si="20"/>
        <v>1</v>
      </c>
      <c r="FG32" s="383">
        <f t="shared" si="21"/>
        <v>1</v>
      </c>
      <c r="FH32" s="383">
        <f t="shared" si="10"/>
        <v>0.81493316521976178</v>
      </c>
      <c r="FI32" s="383"/>
      <c r="FJ32" s="383">
        <f t="shared" si="22"/>
        <v>1</v>
      </c>
      <c r="FK32" s="383">
        <f t="shared" si="23"/>
        <v>1</v>
      </c>
      <c r="FL32" s="383">
        <f t="shared" si="11"/>
        <v>1.0083796975718107</v>
      </c>
      <c r="FN32" s="383">
        <f t="shared" si="24"/>
        <v>1</v>
      </c>
      <c r="FO32" s="383">
        <f t="shared" si="25"/>
        <v>1</v>
      </c>
      <c r="FP32" s="383">
        <f t="shared" si="12"/>
        <v>1.0570362736601544</v>
      </c>
      <c r="FR32" s="340"/>
      <c r="GB32" s="335">
        <f t="shared" si="36"/>
        <v>1987</v>
      </c>
      <c r="GC32" s="393">
        <f t="shared" si="26"/>
        <v>0.90203690792096713</v>
      </c>
      <c r="GD32" s="393">
        <f t="shared" si="27"/>
        <v>0.97340247151601123</v>
      </c>
      <c r="GE32" s="393">
        <f t="shared" si="28"/>
        <v>1.0364019060079794</v>
      </c>
      <c r="GF32" s="393">
        <f t="shared" si="29"/>
        <v>0.93379621305133298</v>
      </c>
      <c r="GG32" s="393">
        <f t="shared" si="30"/>
        <v>0.95752815251769985</v>
      </c>
      <c r="GI32" s="335">
        <f t="shared" si="13"/>
        <v>18</v>
      </c>
      <c r="GJ32" s="393">
        <f t="shared" si="31"/>
        <v>0.79917035628995059</v>
      </c>
      <c r="GK32" s="393">
        <f t="shared" si="32"/>
        <v>1.0110250018402096</v>
      </c>
      <c r="GL32" s="393">
        <f t="shared" si="33"/>
        <v>1.0679598247009221</v>
      </c>
      <c r="GM32" s="393">
        <f t="shared" si="34"/>
        <v>0.88516428064207375</v>
      </c>
      <c r="GN32" s="393">
        <f t="shared" si="35"/>
        <v>0.83617788054264164</v>
      </c>
      <c r="GU32" s="335">
        <f t="shared" si="14"/>
        <v>2004</v>
      </c>
      <c r="GV32" s="383">
        <f t="shared" si="2"/>
        <v>1.0534758762526313</v>
      </c>
      <c r="GW32" s="383">
        <f t="shared" si="37"/>
        <v>1.172066553303786</v>
      </c>
      <c r="GX32" s="383">
        <f t="shared" si="37"/>
        <v>0.8988191611501285</v>
      </c>
    </row>
    <row r="33" spans="1:206" hidden="1" x14ac:dyDescent="0.2">
      <c r="A33" s="377" t="s">
        <v>105</v>
      </c>
      <c r="B33" s="334">
        <f t="shared" si="15"/>
        <v>1967</v>
      </c>
      <c r="D33" s="388"/>
      <c r="E33" s="388"/>
      <c r="F33" s="388"/>
      <c r="G33" s="388"/>
      <c r="H33" s="388"/>
      <c r="J33" s="389"/>
      <c r="K33" s="389"/>
      <c r="L33" s="389"/>
      <c r="M33" s="389"/>
      <c r="N33" s="389"/>
      <c r="W33" s="390"/>
      <c r="X33" s="390"/>
      <c r="Y33" s="390"/>
      <c r="Z33" s="390"/>
      <c r="AA33" s="390"/>
      <c r="BC33" s="383"/>
      <c r="BD33" s="383"/>
      <c r="BE33" s="383"/>
      <c r="BF33" s="383"/>
      <c r="BG33" s="383"/>
      <c r="BH33" s="383"/>
      <c r="BI33" s="383"/>
      <c r="BJ33" s="383"/>
      <c r="BK33" s="383"/>
      <c r="BL33" s="383"/>
      <c r="BM33" s="383"/>
      <c r="BN33" s="383"/>
      <c r="BO33" s="383"/>
      <c r="BP33" s="383"/>
      <c r="BQ33" s="383"/>
      <c r="BR33" s="383"/>
      <c r="BS33" s="383"/>
      <c r="BT33" s="383"/>
      <c r="BU33" s="383"/>
      <c r="BV33" s="383"/>
      <c r="BW33" s="383"/>
      <c r="CL33" s="392"/>
      <c r="CM33" s="392"/>
      <c r="CN33" s="392"/>
      <c r="CO33" s="392"/>
      <c r="CP33" s="392"/>
      <c r="CQ33" s="392"/>
      <c r="CR33" s="392"/>
      <c r="CS33" s="392"/>
      <c r="CT33" s="392"/>
      <c r="CU33" s="392"/>
      <c r="CV33" s="392"/>
      <c r="CY33" s="338"/>
      <c r="DA33" s="383"/>
      <c r="DB33" s="383"/>
      <c r="DC33" s="383"/>
      <c r="DD33" s="383"/>
      <c r="DF33" s="383"/>
      <c r="DG33" s="383"/>
      <c r="DH33" s="383"/>
      <c r="DI33" s="383"/>
      <c r="DJ33" s="383"/>
      <c r="DK33" s="383"/>
      <c r="DL33" s="383"/>
      <c r="DM33" s="383"/>
      <c r="DN33" s="383"/>
      <c r="DO33" s="383"/>
      <c r="DR33" s="383"/>
      <c r="DS33" s="383"/>
      <c r="DT33" s="383"/>
      <c r="DU33" s="383"/>
      <c r="DW33" s="383"/>
      <c r="DX33" s="383"/>
      <c r="DY33" s="383"/>
      <c r="DZ33" s="383"/>
      <c r="EA33" s="383"/>
      <c r="EC33" s="383"/>
      <c r="ED33" s="383"/>
      <c r="EE33" s="383"/>
      <c r="EF33" s="383"/>
      <c r="EH33" s="383"/>
      <c r="EI33" s="383"/>
      <c r="EJ33" s="383"/>
      <c r="EK33" s="383"/>
      <c r="EM33" s="383"/>
      <c r="EN33" s="383"/>
      <c r="EO33" s="383"/>
      <c r="EP33" s="383"/>
      <c r="ER33" s="383"/>
      <c r="ES33" s="383"/>
      <c r="ET33" s="383"/>
      <c r="EU33" s="383"/>
      <c r="EX33" s="383">
        <f t="shared" si="16"/>
        <v>1</v>
      </c>
      <c r="EY33" s="383">
        <f t="shared" si="17"/>
        <v>1</v>
      </c>
      <c r="EZ33" s="383">
        <f t="shared" si="8"/>
        <v>1.1379702485292635</v>
      </c>
      <c r="FA33" s="383"/>
      <c r="FB33" s="383">
        <f t="shared" si="18"/>
        <v>1</v>
      </c>
      <c r="FC33" s="383">
        <f t="shared" si="19"/>
        <v>1</v>
      </c>
      <c r="FD33" s="383">
        <f t="shared" si="9"/>
        <v>1.0570362736601544</v>
      </c>
      <c r="FE33" s="383"/>
      <c r="FF33" s="383">
        <f t="shared" si="20"/>
        <v>1</v>
      </c>
      <c r="FG33" s="383">
        <f t="shared" si="21"/>
        <v>1</v>
      </c>
      <c r="FH33" s="383">
        <f t="shared" si="10"/>
        <v>0.81493316521976178</v>
      </c>
      <c r="FI33" s="383"/>
      <c r="FJ33" s="383">
        <f t="shared" si="22"/>
        <v>1</v>
      </c>
      <c r="FK33" s="383">
        <f t="shared" si="23"/>
        <v>1</v>
      </c>
      <c r="FL33" s="383">
        <f t="shared" si="11"/>
        <v>1.0083796975718107</v>
      </c>
      <c r="FN33" s="383">
        <f t="shared" si="24"/>
        <v>1</v>
      </c>
      <c r="FO33" s="383">
        <f t="shared" si="25"/>
        <v>1</v>
      </c>
      <c r="FP33" s="383">
        <f t="shared" si="12"/>
        <v>1.0570362736601544</v>
      </c>
      <c r="FR33" s="340"/>
      <c r="GB33" s="335">
        <f t="shared" si="36"/>
        <v>1988</v>
      </c>
      <c r="GC33" s="393">
        <f t="shared" si="26"/>
        <v>0.84261597484696027</v>
      </c>
      <c r="GD33" s="393">
        <f t="shared" si="27"/>
        <v>0.97726060080777943</v>
      </c>
      <c r="GE33" s="393">
        <f t="shared" si="28"/>
        <v>1.0465945220924437</v>
      </c>
      <c r="GF33" s="393">
        <f t="shared" si="29"/>
        <v>0.858231019025403</v>
      </c>
      <c r="GG33" s="393">
        <f t="shared" si="30"/>
        <v>0.9599235222721072</v>
      </c>
      <c r="GI33" s="335">
        <f t="shared" si="13"/>
        <v>19</v>
      </c>
      <c r="GJ33" s="393">
        <f t="shared" si="31"/>
        <v>0.802980114372573</v>
      </c>
      <c r="GK33" s="393">
        <f t="shared" si="32"/>
        <v>1.0024384189541822</v>
      </c>
      <c r="GL33" s="393">
        <f t="shared" si="33"/>
        <v>1.0780740580853876</v>
      </c>
      <c r="GM33" s="393">
        <f t="shared" si="34"/>
        <v>0.86572371727788677</v>
      </c>
      <c r="GN33" s="393">
        <f t="shared" si="35"/>
        <v>0.85826060042900998</v>
      </c>
      <c r="GU33" s="335">
        <f>GU32+1</f>
        <v>2005</v>
      </c>
      <c r="GV33" s="383">
        <f t="shared" si="2"/>
        <v>1.1358212188135817</v>
      </c>
      <c r="GW33" s="383">
        <f t="shared" si="37"/>
        <v>1.196751579417948</v>
      </c>
      <c r="GX33" s="383">
        <f t="shared" si="37"/>
        <v>0.94908687679860815</v>
      </c>
    </row>
    <row r="34" spans="1:206" x14ac:dyDescent="0.2">
      <c r="A34" s="377" t="s">
        <v>105</v>
      </c>
      <c r="B34" s="334">
        <f t="shared" si="15"/>
        <v>1968</v>
      </c>
      <c r="D34" s="388"/>
      <c r="E34" s="388"/>
      <c r="F34" s="388"/>
      <c r="G34" s="388"/>
      <c r="H34" s="388"/>
      <c r="J34" s="389"/>
      <c r="K34" s="389"/>
      <c r="L34" s="389"/>
      <c r="M34" s="389"/>
      <c r="N34" s="389"/>
      <c r="P34" s="727" t="s">
        <v>1450</v>
      </c>
      <c r="Q34" s="726"/>
      <c r="R34" s="726"/>
      <c r="S34" s="726"/>
      <c r="W34" s="390"/>
      <c r="X34" s="390"/>
      <c r="Y34" s="390"/>
      <c r="Z34" s="390"/>
      <c r="AA34" s="390"/>
      <c r="BC34" s="383"/>
      <c r="BD34" s="383"/>
      <c r="BE34" s="383"/>
      <c r="BF34" s="383"/>
      <c r="BG34" s="383"/>
      <c r="BH34" s="383"/>
      <c r="BI34" s="383"/>
      <c r="BJ34" s="383"/>
      <c r="BK34" s="383"/>
      <c r="BL34" s="383"/>
      <c r="BM34" s="383"/>
      <c r="BN34" s="383"/>
      <c r="BO34" s="383"/>
      <c r="BP34" s="383"/>
      <c r="BQ34" s="383"/>
      <c r="BR34" s="383"/>
      <c r="BS34" s="383"/>
      <c r="BT34" s="383"/>
      <c r="BU34" s="383"/>
      <c r="BV34" s="383"/>
      <c r="BW34" s="383"/>
      <c r="CL34" s="392"/>
      <c r="CM34" s="392"/>
      <c r="CN34" s="392"/>
      <c r="CO34" s="392"/>
      <c r="CP34" s="392"/>
      <c r="CQ34" s="392"/>
      <c r="CR34" s="392"/>
      <c r="CS34" s="392"/>
      <c r="CT34" s="392"/>
      <c r="CU34" s="392"/>
      <c r="CV34" s="392"/>
      <c r="CY34" s="338"/>
      <c r="DA34" s="383"/>
      <c r="DB34" s="383"/>
      <c r="DC34" s="383"/>
      <c r="DD34" s="383"/>
      <c r="DF34" s="383"/>
      <c r="DG34" s="383"/>
      <c r="DH34" s="383"/>
      <c r="DI34" s="383"/>
      <c r="DJ34" s="383"/>
      <c r="DK34" s="383"/>
      <c r="DL34" s="383"/>
      <c r="DM34" s="383"/>
      <c r="DN34" s="383"/>
      <c r="DO34" s="383"/>
      <c r="DR34" s="383"/>
      <c r="DS34" s="383"/>
      <c r="DT34" s="383"/>
      <c r="DU34" s="383"/>
      <c r="DW34" s="383"/>
      <c r="DX34" s="383"/>
      <c r="DY34" s="383"/>
      <c r="DZ34" s="383"/>
      <c r="EA34" s="383"/>
      <c r="EC34" s="383"/>
      <c r="ED34" s="383"/>
      <c r="EE34" s="383"/>
      <c r="EF34" s="383"/>
      <c r="EH34" s="383"/>
      <c r="EI34" s="383"/>
      <c r="EJ34" s="383"/>
      <c r="EK34" s="383"/>
      <c r="EM34" s="383"/>
      <c r="EN34" s="383"/>
      <c r="EO34" s="383"/>
      <c r="EP34" s="383"/>
      <c r="ER34" s="383"/>
      <c r="ES34" s="383"/>
      <c r="ET34" s="383"/>
      <c r="EU34" s="383"/>
      <c r="EX34" s="383">
        <f t="shared" si="16"/>
        <v>1</v>
      </c>
      <c r="EY34" s="383">
        <f t="shared" si="17"/>
        <v>1</v>
      </c>
      <c r="EZ34" s="383">
        <f t="shared" si="8"/>
        <v>1.1379702485292635</v>
      </c>
      <c r="FA34" s="383"/>
      <c r="FB34" s="383">
        <f t="shared" si="18"/>
        <v>1</v>
      </c>
      <c r="FC34" s="383">
        <f t="shared" si="19"/>
        <v>1</v>
      </c>
      <c r="FD34" s="383">
        <f t="shared" si="9"/>
        <v>1.0570362736601544</v>
      </c>
      <c r="FE34" s="383"/>
      <c r="FF34" s="383">
        <f t="shared" si="20"/>
        <v>1</v>
      </c>
      <c r="FG34" s="383">
        <f t="shared" si="21"/>
        <v>1</v>
      </c>
      <c r="FH34" s="383">
        <f t="shared" si="10"/>
        <v>0.81493316521976178</v>
      </c>
      <c r="FI34" s="383"/>
      <c r="FJ34" s="383">
        <f t="shared" si="22"/>
        <v>1</v>
      </c>
      <c r="FK34" s="383">
        <f t="shared" si="23"/>
        <v>1</v>
      </c>
      <c r="FL34" s="383">
        <f t="shared" si="11"/>
        <v>1.0083796975718107</v>
      </c>
      <c r="FN34" s="383">
        <f t="shared" si="24"/>
        <v>1</v>
      </c>
      <c r="FO34" s="383">
        <f t="shared" si="25"/>
        <v>1</v>
      </c>
      <c r="FP34" s="383">
        <f t="shared" si="12"/>
        <v>1.0570362736601544</v>
      </c>
      <c r="FR34" s="340"/>
      <c r="GB34" s="335">
        <f t="shared" si="36"/>
        <v>1989</v>
      </c>
      <c r="GC34" s="393">
        <f t="shared" si="26"/>
        <v>0.85190540769537881</v>
      </c>
      <c r="GD34" s="393">
        <f t="shared" si="27"/>
        <v>0.97154312904749385</v>
      </c>
      <c r="GE34" s="393">
        <f t="shared" si="28"/>
        <v>1.0566894365592354</v>
      </c>
      <c r="GF34" s="393">
        <f t="shared" si="29"/>
        <v>0.86114061016675825</v>
      </c>
      <c r="GG34" s="393">
        <f t="shared" si="30"/>
        <v>0.96362454586941404</v>
      </c>
      <c r="GI34" s="335">
        <f t="shared" si="13"/>
        <v>20</v>
      </c>
      <c r="GJ34" s="393">
        <f t="shared" si="31"/>
        <v>0.87162547324515172</v>
      </c>
      <c r="GK34" s="393">
        <f t="shared" si="32"/>
        <v>1.0498939466312427</v>
      </c>
      <c r="GL34" s="393">
        <f t="shared" si="33"/>
        <v>1.082284369022974</v>
      </c>
      <c r="GM34" s="393">
        <f t="shared" si="34"/>
        <v>0.89868149937173958</v>
      </c>
      <c r="GN34" s="393">
        <f t="shared" si="35"/>
        <v>0.85356636823642018</v>
      </c>
      <c r="GU34" s="335">
        <f>GU33+1</f>
        <v>2006</v>
      </c>
      <c r="GV34" s="383">
        <f t="shared" si="2"/>
        <v>1.1472693240966139</v>
      </c>
      <c r="GW34" s="383">
        <f t="shared" si="37"/>
        <v>1.1977936433894392</v>
      </c>
      <c r="GX34" s="383">
        <f t="shared" si="37"/>
        <v>0.95781884503088954</v>
      </c>
    </row>
    <row r="35" spans="1:206" x14ac:dyDescent="0.2">
      <c r="A35" s="377" t="s">
        <v>105</v>
      </c>
      <c r="B35" s="334">
        <f t="shared" si="15"/>
        <v>1969</v>
      </c>
      <c r="D35" s="388"/>
      <c r="E35" s="388"/>
      <c r="F35" s="388"/>
      <c r="G35" s="388"/>
      <c r="H35" s="388"/>
      <c r="J35" s="389"/>
      <c r="K35" s="389"/>
      <c r="L35" s="389"/>
      <c r="M35" s="389"/>
      <c r="N35" s="389"/>
      <c r="W35" s="390"/>
      <c r="X35" s="390"/>
      <c r="Y35" s="390"/>
      <c r="Z35" s="390"/>
      <c r="AA35" s="390"/>
      <c r="BC35" s="383"/>
      <c r="BD35" s="383"/>
      <c r="BE35" s="383"/>
      <c r="BF35" s="383"/>
      <c r="BG35" s="383"/>
      <c r="BH35" s="383"/>
      <c r="BI35" s="383"/>
      <c r="BJ35" s="383"/>
      <c r="BK35" s="383"/>
      <c r="BL35" s="383"/>
      <c r="BM35" s="383"/>
      <c r="BN35" s="383"/>
      <c r="BO35" s="383"/>
      <c r="BP35" s="383"/>
      <c r="BQ35" s="383"/>
      <c r="BR35" s="383"/>
      <c r="BS35" s="383"/>
      <c r="BT35" s="383"/>
      <c r="BU35" s="383"/>
      <c r="BV35" s="383"/>
      <c r="BW35" s="383"/>
      <c r="CL35" s="392"/>
      <c r="CM35" s="392"/>
      <c r="CN35" s="392"/>
      <c r="CO35" s="392"/>
      <c r="CP35" s="392">
        <f>FL35</f>
        <v>1.0083796975718107</v>
      </c>
      <c r="CQ35" s="392"/>
      <c r="CR35" s="392"/>
      <c r="CS35" s="392"/>
      <c r="CT35" s="392"/>
      <c r="CU35" s="392"/>
      <c r="CV35" s="392"/>
      <c r="CY35" s="338"/>
      <c r="DA35" s="383"/>
      <c r="DB35" s="383"/>
      <c r="DC35" s="383"/>
      <c r="DD35" s="383"/>
      <c r="DF35" s="383"/>
      <c r="DG35" s="383"/>
      <c r="DH35" s="383"/>
      <c r="DI35" s="383"/>
      <c r="DJ35" s="383"/>
      <c r="DK35" s="383"/>
      <c r="DL35" s="383"/>
      <c r="DM35" s="383"/>
      <c r="DN35" s="383"/>
      <c r="DO35" s="383"/>
      <c r="DR35" s="383"/>
      <c r="DS35" s="383"/>
      <c r="DT35" s="383"/>
      <c r="DU35" s="383"/>
      <c r="DW35" s="383"/>
      <c r="DX35" s="383"/>
      <c r="DY35" s="383"/>
      <c r="DZ35" s="383"/>
      <c r="EA35" s="383"/>
      <c r="EC35" s="383"/>
      <c r="ED35" s="383"/>
      <c r="EE35" s="383"/>
      <c r="EF35" s="383"/>
      <c r="EH35" s="383"/>
      <c r="EI35" s="383"/>
      <c r="EJ35" s="383"/>
      <c r="EK35" s="383"/>
      <c r="EM35" s="383"/>
      <c r="EN35" s="383"/>
      <c r="EO35" s="383"/>
      <c r="EP35" s="383"/>
      <c r="ER35" s="383"/>
      <c r="ES35" s="383"/>
      <c r="ET35" s="383"/>
      <c r="EU35" s="383"/>
      <c r="EX35" s="383">
        <f t="shared" si="16"/>
        <v>1</v>
      </c>
      <c r="EY35" s="383">
        <f t="shared" si="17"/>
        <v>1</v>
      </c>
      <c r="EZ35" s="383">
        <f t="shared" si="8"/>
        <v>1.1379702485292635</v>
      </c>
      <c r="FA35" s="383"/>
      <c r="FB35" s="383">
        <f t="shared" ref="FB35:FB76" si="38">EXP(SUMPRODUCT($DL35:$DO35,DW35:DZ35))</f>
        <v>1</v>
      </c>
      <c r="FC35" s="383">
        <f t="shared" si="19"/>
        <v>1</v>
      </c>
      <c r="FD35" s="383">
        <f t="shared" si="9"/>
        <v>1.0570362736601544</v>
      </c>
      <c r="FE35" s="383"/>
      <c r="FF35" s="383">
        <f t="shared" ref="FF35:FF76" si="39">EXP(SUMPRODUCT($DL35:$DO35,EC35:EF35))</f>
        <v>1</v>
      </c>
      <c r="FG35" s="383">
        <f t="shared" si="21"/>
        <v>1</v>
      </c>
      <c r="FH35" s="383">
        <f t="shared" si="10"/>
        <v>0.81493316521976178</v>
      </c>
      <c r="FI35" s="383"/>
      <c r="FJ35" s="383">
        <f t="shared" si="22"/>
        <v>1</v>
      </c>
      <c r="FK35" s="383">
        <f t="shared" si="23"/>
        <v>1</v>
      </c>
      <c r="FL35" s="383">
        <f t="shared" si="11"/>
        <v>1.0083796975718107</v>
      </c>
      <c r="FN35" s="383">
        <f t="shared" ref="FN35:FN76" si="40">EXP(SUMPRODUCT($DL35:$DO35,DW35:DZ35))</f>
        <v>1</v>
      </c>
      <c r="FO35" s="383">
        <f t="shared" si="25"/>
        <v>1</v>
      </c>
      <c r="FP35" s="383">
        <f t="shared" si="12"/>
        <v>1.0570362736601544</v>
      </c>
      <c r="FR35" s="340"/>
      <c r="GB35" s="335">
        <f t="shared" si="36"/>
        <v>1990</v>
      </c>
      <c r="GC35" s="393">
        <f t="shared" si="26"/>
        <v>0.85139522160902548</v>
      </c>
      <c r="GD35" s="393">
        <f t="shared" si="27"/>
        <v>0.97296937065592037</v>
      </c>
      <c r="GE35" s="393">
        <f t="shared" si="28"/>
        <v>1.0596221841725366</v>
      </c>
      <c r="GF35" s="393">
        <f t="shared" si="29"/>
        <v>0.88839123593188196</v>
      </c>
      <c r="GG35" s="393">
        <f t="shared" si="30"/>
        <v>0.92955851186983462</v>
      </c>
      <c r="GI35" s="335">
        <f t="shared" si="13"/>
        <v>21</v>
      </c>
      <c r="GJ35" s="393">
        <f t="shared" si="31"/>
        <v>0.88932237996490759</v>
      </c>
      <c r="GK35" s="393">
        <f t="shared" si="32"/>
        <v>1.0966142703856432</v>
      </c>
      <c r="GL35" s="393">
        <f t="shared" si="33"/>
        <v>1.0772792229858603</v>
      </c>
      <c r="GM35" s="393">
        <f t="shared" si="34"/>
        <v>0.91151717405153487</v>
      </c>
      <c r="GN35" s="393">
        <f t="shared" si="35"/>
        <v>0.825870947713917</v>
      </c>
      <c r="GU35" s="335">
        <f>GU34+1</f>
        <v>2007</v>
      </c>
      <c r="GV35" s="383">
        <f t="shared" si="2"/>
        <v>1.1956054452250908</v>
      </c>
      <c r="GW35" s="383">
        <f t="shared" si="37"/>
        <v>1.1713277502582515</v>
      </c>
      <c r="GX35" s="383">
        <f t="shared" si="37"/>
        <v>1.0207266454341977</v>
      </c>
    </row>
    <row r="36" spans="1:206" x14ac:dyDescent="0.2">
      <c r="A36" s="377" t="s">
        <v>105</v>
      </c>
      <c r="B36" s="334">
        <f t="shared" si="15"/>
        <v>1970</v>
      </c>
      <c r="D36" s="432">
        <f>Conversion_factors!$A32*D184+D260</f>
        <v>1239.6644395579758</v>
      </c>
      <c r="E36" s="432">
        <f>Conversion_factors!$A32*E184+E260</f>
        <v>1768.6399437139726</v>
      </c>
      <c r="F36" s="432">
        <f>Conversion_factors!$A32*F184+F260</f>
        <v>648.06682608178835</v>
      </c>
      <c r="G36" s="388">
        <v>0</v>
      </c>
      <c r="H36" s="388">
        <f t="shared" ref="H36:H76" si="41">SUM(D36:G36)</f>
        <v>3656.371209353737</v>
      </c>
      <c r="J36" s="394">
        <f>NonManufacturing_Data!C12</f>
        <v>138640.07671470649</v>
      </c>
      <c r="K36" s="394">
        <f>NonManufacturing_Data!D12</f>
        <v>421117.66969322937</v>
      </c>
      <c r="L36" s="394">
        <f>NonManufacturing_Data!E12</f>
        <v>830154.80721638026</v>
      </c>
      <c r="M36" s="394"/>
      <c r="N36" s="394">
        <f t="shared" ref="N36:N67" si="42">SUM(J36:M36)</f>
        <v>1389912.5536243161</v>
      </c>
      <c r="P36" s="725">
        <f>NonManufacturing_Data!G12</f>
        <v>30791.977041848528</v>
      </c>
      <c r="Q36" s="725">
        <f>NonManufacturing_Data!H12</f>
        <v>339153.89562652103</v>
      </c>
      <c r="R36" s="725">
        <f>NonManufacturing_Data!I12</f>
        <v>502183.92664000008</v>
      </c>
      <c r="S36" s="396"/>
      <c r="T36" s="394">
        <f t="shared" ref="T36:T76" si="43">SUM(P36:S36)</f>
        <v>872129.79930836963</v>
      </c>
      <c r="U36" s="394"/>
      <c r="W36" s="397">
        <f>D36/J36*1000</f>
        <v>8.9416023774204696</v>
      </c>
      <c r="X36" s="397">
        <f>E36/K36*1000</f>
        <v>4.1998711310365335</v>
      </c>
      <c r="Y36" s="397">
        <f>F36/L36*1000</f>
        <v>0.78065780074784219</v>
      </c>
      <c r="Z36" s="388"/>
      <c r="AA36" s="388">
        <f>H36/T36*1000</f>
        <v>4.1924621911249575</v>
      </c>
      <c r="AD36" s="397">
        <f t="shared" ref="AD36:AD76" si="44">D36/P36*1000</f>
        <v>40.259332418739532</v>
      </c>
      <c r="AE36" s="397">
        <f t="shared" ref="AE36:AE76" si="45">E36/Q36*1000</f>
        <v>5.2148595859314941</v>
      </c>
      <c r="AF36" s="397">
        <f t="shared" ref="AF36:AF76" si="46">F36/R36*1000</f>
        <v>1.2904969508240896</v>
      </c>
      <c r="AG36" s="388"/>
      <c r="AH36" s="397">
        <f t="shared" ref="AH36:AH51" si="47">H36/T36*1000</f>
        <v>4.1924621911249575</v>
      </c>
      <c r="AJ36" s="398">
        <f t="shared" ref="AJ36:AJ77" si="48">W36/W$80</f>
        <v>1.2627674617433517</v>
      </c>
      <c r="AK36" s="398">
        <f t="shared" ref="AK36:AK77" si="49">X36/X$80</f>
        <v>1.0865138282235549</v>
      </c>
      <c r="AL36" s="398">
        <f t="shared" ref="AL36:AL77" si="50">Y36/Y$80</f>
        <v>1.0784813995562237</v>
      </c>
      <c r="AM36" s="399"/>
      <c r="AN36" s="398">
        <f t="shared" ref="AN36:AN77" si="51">AA36/AA$80</f>
        <v>0.98847771925973948</v>
      </c>
      <c r="AP36" s="393">
        <f>J36/P36</f>
        <v>4.5024740219273545</v>
      </c>
      <c r="AQ36" s="393">
        <f>K36/Q36</f>
        <v>1.2416713330545597</v>
      </c>
      <c r="AR36" s="393">
        <f>L36/R36</f>
        <v>1.6530891635078002</v>
      </c>
      <c r="AS36" s="393"/>
      <c r="AT36" s="393">
        <f t="shared" ref="AT36:AT76" si="52">N36/T36</f>
        <v>1.5936991887292085</v>
      </c>
      <c r="AV36" s="393">
        <f t="shared" ref="AV36:AV76" si="53">P36/$T36</f>
        <v>3.5306644797904713E-2</v>
      </c>
      <c r="AW36" s="393">
        <f t="shared" ref="AW36:AW76" si="54">Q36/$T36</f>
        <v>0.38888006796176705</v>
      </c>
      <c r="AX36" s="393">
        <f t="shared" ref="AX36:AX76" si="55">R36/$T36</f>
        <v>0.57581328724032821</v>
      </c>
      <c r="AY36" s="393"/>
      <c r="AZ36" s="393">
        <f t="shared" ref="AZ36:AZ51" si="56">T36/$T36</f>
        <v>1</v>
      </c>
      <c r="BC36" s="383" t="e">
        <f>#REF!/AJ$80</f>
        <v>#REF!</v>
      </c>
      <c r="BD36" s="383" t="e">
        <f>#REF!/AK$80</f>
        <v>#REF!</v>
      </c>
      <c r="BE36" s="383" t="e">
        <f>#REF!/AL$80</f>
        <v>#REF!</v>
      </c>
      <c r="BF36" s="383" t="e">
        <f t="shared" ref="BF36:BF76" si="57">AM36/AM$80</f>
        <v>#DIV/0!</v>
      </c>
      <c r="BG36" s="383"/>
      <c r="BH36" s="383"/>
      <c r="BI36" s="383"/>
      <c r="BJ36" s="383"/>
      <c r="BK36" s="383"/>
      <c r="BL36" s="383"/>
      <c r="BM36" s="383"/>
      <c r="BN36" s="383"/>
      <c r="BO36" s="383"/>
      <c r="BP36" s="383"/>
      <c r="BQ36" s="383"/>
      <c r="BR36" s="391">
        <f>AJ36</f>
        <v>1.2627674617433517</v>
      </c>
      <c r="BS36" s="400">
        <f>Mining!BZ36</f>
        <v>1.0739372971561076</v>
      </c>
      <c r="BT36" s="391">
        <f t="shared" ref="BT36:BT76" si="58">AL36</f>
        <v>1.0784813995562237</v>
      </c>
      <c r="BU36" s="391">
        <v>1</v>
      </c>
      <c r="BV36" s="391"/>
      <c r="BW36" s="391">
        <v>1</v>
      </c>
      <c r="BX36" s="400">
        <f>Mining!BW36</f>
        <v>1.0117106753818406</v>
      </c>
      <c r="BY36" s="391">
        <v>1</v>
      </c>
      <c r="BZ36" s="391">
        <v>1</v>
      </c>
      <c r="CB36" s="400">
        <f>AV36</f>
        <v>3.5306644797904713E-2</v>
      </c>
      <c r="CC36" s="400">
        <f t="shared" ref="CC36:CD51" si="59">AW36</f>
        <v>0.38888006796176705</v>
      </c>
      <c r="CD36" s="400">
        <f t="shared" si="59"/>
        <v>0.57581328724032821</v>
      </c>
      <c r="CE36" s="400"/>
      <c r="CG36" s="400">
        <v>1</v>
      </c>
      <c r="CH36" s="400">
        <v>1</v>
      </c>
      <c r="CI36" s="400">
        <v>1</v>
      </c>
      <c r="CJ36" s="400"/>
      <c r="CL36" s="392">
        <f t="shared" ref="CL36:CL77" si="60">N36/N$80</f>
        <v>0.88970216164956506</v>
      </c>
      <c r="CM36" s="392">
        <f t="shared" ref="CM36:CM77" si="61">AH36/AH$80</f>
        <v>0.98847771925973948</v>
      </c>
      <c r="CN36" s="392">
        <f t="shared" ref="CN36:CN76" si="62">FD36</f>
        <v>1.0570362736601544</v>
      </c>
      <c r="CO36" s="392">
        <f t="shared" ref="CO36:CO76" si="63">FH36</f>
        <v>0.81493316521976178</v>
      </c>
      <c r="CP36" s="392">
        <f t="shared" ref="CP36:CP76" si="64">FL36</f>
        <v>1.0083796975718107</v>
      </c>
      <c r="CQ36" s="392">
        <v>1</v>
      </c>
      <c r="CR36" s="392">
        <f t="shared" ref="CR36:CR76" si="65">EZ36</f>
        <v>1.1379702485292635</v>
      </c>
      <c r="CS36" s="392">
        <f t="shared" ref="CS36:CS76" si="66">CL36*CN36*CO36*CP36*CQ36*CR36</f>
        <v>0.87945076356782159</v>
      </c>
      <c r="CT36" s="392">
        <f t="shared" ref="CT36:CT76" si="67">CL36*CM36</f>
        <v>0.87945076356782215</v>
      </c>
      <c r="CU36" s="392"/>
      <c r="CV36" s="392">
        <f>CN36*CO36*CP36</f>
        <v>0.86863230434826222</v>
      </c>
      <c r="CY36" s="338"/>
      <c r="DA36" s="383">
        <f t="shared" ref="DA36:DA76" si="68">D36/$H36</f>
        <v>0.33904228224603222</v>
      </c>
      <c r="DB36" s="383">
        <f t="shared" ref="DB36:DB76" si="69">E36/$H36</f>
        <v>0.4837145471415577</v>
      </c>
      <c r="DC36" s="383">
        <f t="shared" ref="DC36:DC76" si="70">F36/$H36</f>
        <v>0.17724317061241002</v>
      </c>
      <c r="DD36" s="383">
        <f t="shared" ref="DD36:DD76" si="71">G36/$H36</f>
        <v>0</v>
      </c>
      <c r="DF36" s="383"/>
      <c r="DG36" s="383"/>
      <c r="DH36" s="383"/>
      <c r="DI36" s="383"/>
      <c r="DJ36" s="383"/>
      <c r="DK36" s="383"/>
      <c r="DL36" s="383"/>
      <c r="DM36" s="383"/>
      <c r="DN36" s="383"/>
      <c r="DO36" s="383"/>
      <c r="DR36" s="383"/>
      <c r="DS36" s="383"/>
      <c r="DT36" s="383"/>
      <c r="DU36" s="383"/>
      <c r="DW36" s="383" t="e">
        <f>LN(AP36/AP35)</f>
        <v>#DIV/0!</v>
      </c>
      <c r="DX36" s="383" t="e">
        <f t="shared" ref="DX36:DX76" si="72">LN(AQ36/AQ35)</f>
        <v>#DIV/0!</v>
      </c>
      <c r="DY36" s="383" t="e">
        <f t="shared" ref="DY36:DY76" si="73">LN(AR36/AR35)</f>
        <v>#DIV/0!</v>
      </c>
      <c r="DZ36" s="383">
        <f t="shared" ref="DZ36:DZ76" si="74">M36/$N36</f>
        <v>0</v>
      </c>
      <c r="EA36" s="383"/>
      <c r="EC36" s="383"/>
      <c r="ED36" s="383"/>
      <c r="EE36" s="383"/>
      <c r="EF36" s="383"/>
      <c r="EH36" s="383"/>
      <c r="EI36" s="383"/>
      <c r="EJ36" s="383"/>
      <c r="EK36" s="383"/>
      <c r="EM36" s="383"/>
      <c r="EN36" s="383"/>
      <c r="EO36" s="383"/>
      <c r="EP36" s="383"/>
      <c r="ER36" s="383"/>
      <c r="ES36" s="383"/>
      <c r="ET36" s="383"/>
      <c r="EU36" s="383"/>
      <c r="EX36" s="383">
        <f t="shared" si="16"/>
        <v>1</v>
      </c>
      <c r="EY36" s="383">
        <f t="shared" si="17"/>
        <v>1</v>
      </c>
      <c r="EZ36" s="383">
        <f t="shared" si="8"/>
        <v>1.1379702485292635</v>
      </c>
      <c r="FA36" s="383"/>
      <c r="FB36" s="383" t="e">
        <f t="shared" si="38"/>
        <v>#DIV/0!</v>
      </c>
      <c r="FC36" s="383">
        <f t="shared" si="19"/>
        <v>1</v>
      </c>
      <c r="FD36" s="383">
        <f t="shared" si="9"/>
        <v>1.0570362736601544</v>
      </c>
      <c r="FE36" s="383"/>
      <c r="FF36" s="383">
        <f t="shared" si="39"/>
        <v>1</v>
      </c>
      <c r="FG36" s="383">
        <f t="shared" si="21"/>
        <v>1</v>
      </c>
      <c r="FH36" s="383">
        <f t="shared" si="10"/>
        <v>0.81493316521976178</v>
      </c>
      <c r="FI36" s="383"/>
      <c r="FJ36" s="383">
        <f t="shared" si="22"/>
        <v>1</v>
      </c>
      <c r="FK36" s="383">
        <f t="shared" si="23"/>
        <v>1</v>
      </c>
      <c r="FL36" s="383">
        <f t="shared" si="11"/>
        <v>1.0083796975718107</v>
      </c>
      <c r="FN36" s="383" t="e">
        <f t="shared" si="40"/>
        <v>#DIV/0!</v>
      </c>
      <c r="FO36" s="383">
        <f t="shared" si="25"/>
        <v>1</v>
      </c>
      <c r="FP36" s="383">
        <f t="shared" si="12"/>
        <v>1.0570362736601544</v>
      </c>
      <c r="FR36" s="340"/>
      <c r="GB36" s="335">
        <f t="shared" si="36"/>
        <v>1991</v>
      </c>
      <c r="GC36" s="393">
        <f t="shared" si="26"/>
        <v>0.80095618458569573</v>
      </c>
      <c r="GD36" s="393">
        <f t="shared" si="27"/>
        <v>0.92822721571151823</v>
      </c>
      <c r="GE36" s="393">
        <f t="shared" si="28"/>
        <v>1.0616584323344023</v>
      </c>
      <c r="GF36" s="393">
        <f t="shared" si="29"/>
        <v>0.91424687185845455</v>
      </c>
      <c r="GG36" s="393">
        <f t="shared" si="30"/>
        <v>0.88900901453171721</v>
      </c>
      <c r="GI36" s="335">
        <f t="shared" si="13"/>
        <v>22</v>
      </c>
      <c r="GJ36" s="393">
        <f t="shared" si="31"/>
        <v>0.95937948821614827</v>
      </c>
      <c r="GK36" s="393">
        <f t="shared" si="32"/>
        <v>1.1496173652961499</v>
      </c>
      <c r="GL36" s="393">
        <f t="shared" si="33"/>
        <v>1.0879540046682712</v>
      </c>
      <c r="GM36" s="393">
        <f t="shared" si="34"/>
        <v>0.91583087144875064</v>
      </c>
      <c r="GN36" s="393">
        <f t="shared" si="35"/>
        <v>0.83755107335340939</v>
      </c>
      <c r="GU36" s="335">
        <f>GU35+1</f>
        <v>2008</v>
      </c>
      <c r="GV36" s="383">
        <f t="shared" si="2"/>
        <v>1.1412778536607389</v>
      </c>
      <c r="GW36" s="383">
        <f t="shared" si="37"/>
        <v>1.1218814618308193</v>
      </c>
      <c r="GX36" s="383">
        <f t="shared" si="37"/>
        <v>1.0172891633294896</v>
      </c>
    </row>
    <row r="37" spans="1:206" x14ac:dyDescent="0.2">
      <c r="A37" s="377" t="s">
        <v>105</v>
      </c>
      <c r="B37" s="334">
        <f t="shared" si="15"/>
        <v>1971</v>
      </c>
      <c r="D37" s="432">
        <f>Conversion_factors!$A33*D185+D261</f>
        <v>1233.5792133156165</v>
      </c>
      <c r="E37" s="432">
        <f>Conversion_factors!$A33*E185+E261</f>
        <v>1763.0942856048762</v>
      </c>
      <c r="F37" s="432">
        <f>Conversion_factors!$A33*F185+F261</f>
        <v>661.39280755090454</v>
      </c>
      <c r="G37" s="388">
        <v>0</v>
      </c>
      <c r="H37" s="388">
        <f t="shared" si="41"/>
        <v>3658.0663064713972</v>
      </c>
      <c r="J37" s="394">
        <f>NonManufacturing_Data!C13</f>
        <v>141558.81517185821</v>
      </c>
      <c r="K37" s="394">
        <f>NonManufacturing_Data!D13</f>
        <v>418958.49762888346</v>
      </c>
      <c r="L37" s="394">
        <f>NonManufacturing_Data!E13</f>
        <v>847631.75052619877</v>
      </c>
      <c r="M37" s="394"/>
      <c r="N37" s="394">
        <f t="shared" si="42"/>
        <v>1408149.0633269404</v>
      </c>
      <c r="P37" s="725">
        <f>NonManufacturing_Data!G13</f>
        <v>31440.229190097969</v>
      </c>
      <c r="Q37" s="725">
        <f>NonManufacturing_Data!H13</f>
        <v>337414.97164006298</v>
      </c>
      <c r="R37" s="725">
        <f>NonManufacturing_Data!I13</f>
        <v>447412.03056000004</v>
      </c>
      <c r="S37" s="396"/>
      <c r="T37" s="394">
        <f t="shared" si="43"/>
        <v>816267.23139016097</v>
      </c>
      <c r="U37" s="394"/>
      <c r="W37" s="397">
        <f t="shared" ref="W37:W76" si="75">D37/J37*1000</f>
        <v>8.7142521772169452</v>
      </c>
      <c r="X37" s="397">
        <f t="shared" ref="X37:X76" si="76">E37/K37*1000</f>
        <v>4.2082790910870562</v>
      </c>
      <c r="Y37" s="397">
        <f t="shared" ref="Y37:Y76" si="77">F37/L37*1000</f>
        <v>0.78028319153962844</v>
      </c>
      <c r="Z37" s="388"/>
      <c r="AA37" s="388">
        <f t="shared" ref="AA37:AA76" si="78">H37/T37*1000</f>
        <v>4.4814567653799484</v>
      </c>
      <c r="AD37" s="397">
        <f t="shared" si="44"/>
        <v>39.235694048443179</v>
      </c>
      <c r="AE37" s="397">
        <f t="shared" si="45"/>
        <v>5.2252995088956959</v>
      </c>
      <c r="AF37" s="397">
        <f t="shared" si="46"/>
        <v>1.4782633509498551</v>
      </c>
      <c r="AG37" s="388"/>
      <c r="AH37" s="397">
        <f t="shared" si="47"/>
        <v>4.4814567653799484</v>
      </c>
      <c r="AJ37" s="398">
        <f t="shared" si="48"/>
        <v>1.2306601924732694</v>
      </c>
      <c r="AK37" s="398">
        <f t="shared" si="49"/>
        <v>1.0886889818358967</v>
      </c>
      <c r="AL37" s="398">
        <f t="shared" si="50"/>
        <v>1.0779638756644827</v>
      </c>
      <c r="AM37" s="399"/>
      <c r="AN37" s="398">
        <f t="shared" si="51"/>
        <v>1.0566154112925352</v>
      </c>
      <c r="AP37" s="393">
        <f t="shared" ref="AP37:AP43" si="79">J37/P37</f>
        <v>4.5024740219273545</v>
      </c>
      <c r="AQ37" s="393">
        <f t="shared" ref="AQ37:AQ43" si="80">K37/Q37</f>
        <v>1.2416713330545597</v>
      </c>
      <c r="AR37" s="393">
        <f t="shared" ref="AR37:AR43" si="81">L37/R37</f>
        <v>1.8945215877750685</v>
      </c>
      <c r="AS37" s="393"/>
      <c r="AT37" s="393">
        <f t="shared" si="52"/>
        <v>1.725107917083432</v>
      </c>
      <c r="AV37" s="393">
        <f t="shared" si="53"/>
        <v>3.8517078698054596E-2</v>
      </c>
      <c r="AW37" s="393">
        <f t="shared" si="54"/>
        <v>0.41336336761359554</v>
      </c>
      <c r="AX37" s="393">
        <f t="shared" si="55"/>
        <v>0.54811955368834986</v>
      </c>
      <c r="AY37" s="393"/>
      <c r="AZ37" s="393">
        <f t="shared" si="56"/>
        <v>1</v>
      </c>
      <c r="BC37" s="383" t="e">
        <f>#REF!/AJ$80</f>
        <v>#REF!</v>
      </c>
      <c r="BD37" s="383" t="e">
        <f>#REF!/AK$80</f>
        <v>#REF!</v>
      </c>
      <c r="BE37" s="383" t="e">
        <f>#REF!/AL$80</f>
        <v>#REF!</v>
      </c>
      <c r="BF37" s="383" t="e">
        <f t="shared" si="57"/>
        <v>#DIV/0!</v>
      </c>
      <c r="BG37" s="383"/>
      <c r="BH37" s="383"/>
      <c r="BI37" s="383"/>
      <c r="BJ37" s="383"/>
      <c r="BK37" s="383"/>
      <c r="BL37" s="383"/>
      <c r="BM37" s="383"/>
      <c r="BN37" s="383"/>
      <c r="BO37" s="383"/>
      <c r="BP37" s="383"/>
      <c r="BQ37" s="383"/>
      <c r="BR37" s="391">
        <f t="shared" ref="BR37:BR76" si="82">AJ37</f>
        <v>1.2306601924732694</v>
      </c>
      <c r="BS37" s="400">
        <f>Mining!BZ37</f>
        <v>1.0668357628729084</v>
      </c>
      <c r="BT37" s="391">
        <f t="shared" si="58"/>
        <v>1.0779638756644827</v>
      </c>
      <c r="BU37" s="391">
        <v>1</v>
      </c>
      <c r="BV37" s="391"/>
      <c r="BW37" s="391">
        <v>1</v>
      </c>
      <c r="BX37" s="400">
        <f>Mining!BW37</f>
        <v>1.0204841454734686</v>
      </c>
      <c r="BY37" s="391">
        <v>1</v>
      </c>
      <c r="BZ37" s="391">
        <v>1</v>
      </c>
      <c r="CB37" s="400">
        <f t="shared" ref="CB37:CD76" si="83">AV37</f>
        <v>3.8517078698054596E-2</v>
      </c>
      <c r="CC37" s="400">
        <f t="shared" si="59"/>
        <v>0.41336336761359554</v>
      </c>
      <c r="CD37" s="400">
        <f t="shared" si="59"/>
        <v>0.54811955368834986</v>
      </c>
      <c r="CE37" s="400"/>
      <c r="CG37" s="400">
        <v>1</v>
      </c>
      <c r="CH37" s="400">
        <v>1</v>
      </c>
      <c r="CI37" s="400">
        <v>1</v>
      </c>
      <c r="CJ37" s="400"/>
      <c r="CL37" s="392">
        <f t="shared" si="60"/>
        <v>0.9013756025873132</v>
      </c>
      <c r="CM37" s="392">
        <f t="shared" si="61"/>
        <v>1.0566154112925352</v>
      </c>
      <c r="CN37" s="392">
        <f t="shared" si="62"/>
        <v>1.0831494908887382</v>
      </c>
      <c r="CO37" s="392">
        <f t="shared" si="63"/>
        <v>0.85678838866118601</v>
      </c>
      <c r="CP37" s="392">
        <f t="shared" si="64"/>
        <v>1.012592571081071</v>
      </c>
      <c r="CQ37" s="392">
        <v>1</v>
      </c>
      <c r="CR37" s="392">
        <f t="shared" si="65"/>
        <v>1.1243984333208081</v>
      </c>
      <c r="CS37" s="392">
        <f t="shared" si="66"/>
        <v>0.95240735305685054</v>
      </c>
      <c r="CT37" s="392">
        <f t="shared" si="67"/>
        <v>0.95240735305685076</v>
      </c>
      <c r="CU37" s="392"/>
      <c r="CV37" s="392">
        <f t="shared" ref="CV37:CV76" si="84">CN37*CO37*CP37</f>
        <v>0.93971618954672298</v>
      </c>
      <c r="CY37" s="338"/>
      <c r="DA37" s="383">
        <f t="shared" si="68"/>
        <v>0.3372216657563919</v>
      </c>
      <c r="DB37" s="383">
        <f t="shared" si="69"/>
        <v>0.48197439245041251</v>
      </c>
      <c r="DC37" s="383">
        <f t="shared" si="70"/>
        <v>0.18080394179319562</v>
      </c>
      <c r="DD37" s="383">
        <f t="shared" si="71"/>
        <v>0</v>
      </c>
      <c r="DF37" s="383">
        <f t="shared" ref="DF37:DH52" si="85">(DA37-DA36)/LN(DA37/DA36)</f>
        <v>0.33813115709857322</v>
      </c>
      <c r="DG37" s="383">
        <f t="shared" si="85"/>
        <v>0.48284394717411733</v>
      </c>
      <c r="DH37" s="383">
        <f t="shared" si="85"/>
        <v>0.17901765408109019</v>
      </c>
      <c r="DI37" s="383"/>
      <c r="DJ37" s="383">
        <f t="shared" ref="DJ37:DJ76" si="86">SUM(DF37:DI37)</f>
        <v>0.99999275835378065</v>
      </c>
      <c r="DK37" s="383"/>
      <c r="DL37" s="383">
        <f t="shared" ref="DL37:DO52" si="87">DF37/$DJ37</f>
        <v>0.33813360574252088</v>
      </c>
      <c r="DM37" s="383">
        <f t="shared" si="87"/>
        <v>0.48284744378448313</v>
      </c>
      <c r="DN37" s="383">
        <f t="shared" si="87"/>
        <v>0.17901895047299607</v>
      </c>
      <c r="DO37" s="383">
        <f t="shared" si="87"/>
        <v>0</v>
      </c>
      <c r="DR37" s="383">
        <f>LN(AJ37/AJ36)</f>
        <v>-2.5754943377841209E-2</v>
      </c>
      <c r="DS37" s="383">
        <f>LN(BS37/BS36)</f>
        <v>-6.6345755793978892E-3</v>
      </c>
      <c r="DT37" s="383">
        <f t="shared" ref="DT37:DT76" si="88">LN(AL37/AL36)</f>
        <v>-4.7997870163762706E-4</v>
      </c>
      <c r="DU37" s="383">
        <f t="shared" ref="DU37:DU76" si="89">LN(BU37/BU36)</f>
        <v>0</v>
      </c>
      <c r="DW37" s="383">
        <f>LN(AP37/AP36)</f>
        <v>0</v>
      </c>
      <c r="DX37" s="383">
        <f t="shared" si="72"/>
        <v>0</v>
      </c>
      <c r="DY37" s="383">
        <f t="shared" si="73"/>
        <v>0.13632058858367324</v>
      </c>
      <c r="DZ37" s="383">
        <f t="shared" si="74"/>
        <v>0</v>
      </c>
      <c r="EA37" s="383"/>
      <c r="EC37" s="383">
        <f>LN(AV37/AV36)</f>
        <v>8.7030561352385891E-2</v>
      </c>
      <c r="ED37" s="383">
        <f t="shared" ref="ED37:ED76" si="90">LN(AW37/AW36)</f>
        <v>6.1056043372373296E-2</v>
      </c>
      <c r="EE37" s="383">
        <f t="shared" ref="EE37:EE76" si="91">LN(AX37/AX36)</f>
        <v>-4.9290027231287503E-2</v>
      </c>
      <c r="EF37" s="383"/>
      <c r="EH37" s="383">
        <f t="shared" ref="EH37:EH76" si="92">LN(BW37/BW36)</f>
        <v>0</v>
      </c>
      <c r="EI37" s="383">
        <f t="shared" ref="EI37:EI76" si="93">LN(BX37/BX36)</f>
        <v>8.6345310109571909E-3</v>
      </c>
      <c r="EJ37" s="383">
        <f t="shared" ref="EJ37:EJ76" si="94">LN(BY37/BY36)</f>
        <v>0</v>
      </c>
      <c r="EK37" s="383">
        <f t="shared" ref="EK37:EK76" si="95">LN(BZ37/BZ36)</f>
        <v>0</v>
      </c>
      <c r="EM37" s="383">
        <f>LN(BW37/BW36)</f>
        <v>0</v>
      </c>
      <c r="EN37" s="383">
        <f t="shared" ref="EN37:EN76" si="96">LN(BX37/BX36)</f>
        <v>8.6345310109571909E-3</v>
      </c>
      <c r="EO37" s="383">
        <f t="shared" ref="EO37:EO76" si="97">LN(BY37/BY36)</f>
        <v>0</v>
      </c>
      <c r="EP37" s="383">
        <v>1</v>
      </c>
      <c r="ER37" s="383">
        <f t="shared" ref="ER37:ER76" si="98">LN(CG37/CG36)</f>
        <v>0</v>
      </c>
      <c r="ES37" s="383">
        <f t="shared" ref="ES37:ES76" si="99">LN(CH37/CH36)</f>
        <v>0</v>
      </c>
      <c r="ET37" s="383">
        <f t="shared" ref="ET37:ET76" si="100">LN(CI37/CI36)</f>
        <v>0</v>
      </c>
      <c r="EU37" s="383" t="e">
        <f t="shared" ref="EU37:EU76" si="101">LN(CJ37/CJ36)</f>
        <v>#DIV/0!</v>
      </c>
      <c r="EX37" s="383">
        <f t="shared" si="16"/>
        <v>0.98807366429307264</v>
      </c>
      <c r="EY37" s="383">
        <f t="shared" si="17"/>
        <v>0.98807366429307264</v>
      </c>
      <c r="EZ37" s="383">
        <f t="shared" si="8"/>
        <v>1.1243984333208081</v>
      </c>
      <c r="FA37" s="383"/>
      <c r="FB37" s="383">
        <f t="shared" si="38"/>
        <v>1.0247041827033643</v>
      </c>
      <c r="FC37" s="383">
        <f t="shared" si="19"/>
        <v>1.0247041827033643</v>
      </c>
      <c r="FD37" s="383">
        <f t="shared" si="9"/>
        <v>1.0831494908887382</v>
      </c>
      <c r="FE37" s="383"/>
      <c r="FF37" s="383">
        <f t="shared" si="39"/>
        <v>1.0513603142291272</v>
      </c>
      <c r="FG37" s="383">
        <f t="shared" si="21"/>
        <v>1.0513603142291272</v>
      </c>
      <c r="FH37" s="383">
        <f t="shared" si="10"/>
        <v>0.85678838866118601</v>
      </c>
      <c r="FI37" s="383"/>
      <c r="FJ37" s="383">
        <f t="shared" si="22"/>
        <v>1.0041778642701802</v>
      </c>
      <c r="FK37" s="383">
        <f t="shared" si="23"/>
        <v>1.0041778642701802</v>
      </c>
      <c r="FL37" s="383">
        <f t="shared" si="11"/>
        <v>1.012592571081071</v>
      </c>
      <c r="FN37" s="383">
        <f t="shared" si="40"/>
        <v>1.0247041827033643</v>
      </c>
      <c r="FO37" s="383">
        <f t="shared" si="25"/>
        <v>1.0247041827033643</v>
      </c>
      <c r="FP37" s="383">
        <f t="shared" si="12"/>
        <v>1.0831494908887382</v>
      </c>
      <c r="FR37" s="340"/>
      <c r="GB37" s="335">
        <f t="shared" si="36"/>
        <v>1992</v>
      </c>
      <c r="GC37" s="393">
        <f t="shared" si="26"/>
        <v>0.82853706739329891</v>
      </c>
      <c r="GD37" s="393">
        <f t="shared" si="27"/>
        <v>0.94780131856524463</v>
      </c>
      <c r="GE37" s="393">
        <f t="shared" si="28"/>
        <v>1.0670142156077731</v>
      </c>
      <c r="GF37" s="393">
        <f t="shared" si="29"/>
        <v>0.92444845677213261</v>
      </c>
      <c r="GG37" s="393">
        <f t="shared" si="30"/>
        <v>0.88622036757854195</v>
      </c>
      <c r="GI37" s="335">
        <f t="shared" si="13"/>
        <v>23</v>
      </c>
      <c r="GJ37" s="393">
        <f t="shared" si="31"/>
        <v>0.95481633638116603</v>
      </c>
      <c r="GK37" s="393">
        <f t="shared" si="32"/>
        <v>1.1437192499291613</v>
      </c>
      <c r="GL37" s="393">
        <f t="shared" si="33"/>
        <v>1.1038173023177391</v>
      </c>
      <c r="GM37" s="393">
        <f t="shared" si="34"/>
        <v>0.91149291059153492</v>
      </c>
      <c r="GN37" s="393">
        <f t="shared" si="35"/>
        <v>0.82975507561614792</v>
      </c>
    </row>
    <row r="38" spans="1:206" x14ac:dyDescent="0.2">
      <c r="A38" s="377" t="s">
        <v>105</v>
      </c>
      <c r="B38" s="334">
        <f t="shared" si="15"/>
        <v>1972</v>
      </c>
      <c r="D38" s="432">
        <f>Conversion_factors!A34*D186+D262</f>
        <v>1232.8816387604729</v>
      </c>
      <c r="E38" s="432">
        <f>Conversion_factors!$A34*E186+E262</f>
        <v>1792.6795935712337</v>
      </c>
      <c r="F38" s="432">
        <f>Conversion_factors!$A34*F186+F262</f>
        <v>680.78621495405412</v>
      </c>
      <c r="G38" s="388">
        <v>0</v>
      </c>
      <c r="H38" s="388">
        <f t="shared" si="41"/>
        <v>3706.3474472857606</v>
      </c>
      <c r="J38" s="394">
        <f>NonManufacturing_Data!C14</f>
        <v>145936.9228575858</v>
      </c>
      <c r="K38" s="394">
        <f>NonManufacturing_Data!D14</f>
        <v>422448.27461179974</v>
      </c>
      <c r="L38" s="394">
        <f>NonManufacturing_Data!E14</f>
        <v>873847.16549092659</v>
      </c>
      <c r="M38" s="394"/>
      <c r="N38" s="394">
        <f t="shared" si="42"/>
        <v>1442232.362960312</v>
      </c>
      <c r="P38" s="725">
        <f>NonManufacturing_Data!G14</f>
        <v>32412.607412472138</v>
      </c>
      <c r="Q38" s="725">
        <f>NonManufacturing_Data!H14</f>
        <v>340225.51972151967</v>
      </c>
      <c r="R38" s="725">
        <f>NonManufacturing_Data!I14</f>
        <v>453745.52872</v>
      </c>
      <c r="S38" s="396"/>
      <c r="T38" s="394">
        <f t="shared" si="43"/>
        <v>826383.65585399186</v>
      </c>
      <c r="U38" s="394"/>
      <c r="W38" s="397">
        <f t="shared" si="75"/>
        <v>8.4480446388717851</v>
      </c>
      <c r="X38" s="397">
        <f t="shared" si="76"/>
        <v>4.2435481485125726</v>
      </c>
      <c r="Y38" s="397">
        <f t="shared" si="77"/>
        <v>0.77906782998098867</v>
      </c>
      <c r="Z38" s="388"/>
      <c r="AA38" s="388">
        <f t="shared" si="78"/>
        <v>4.4850202699805211</v>
      </c>
      <c r="AD38" s="397">
        <f t="shared" si="44"/>
        <v>38.037101522602867</v>
      </c>
      <c r="AE38" s="397">
        <f t="shared" si="45"/>
        <v>5.2690920864448154</v>
      </c>
      <c r="AF38" s="397">
        <f t="shared" si="46"/>
        <v>1.5003700794022761</v>
      </c>
      <c r="AG38" s="388"/>
      <c r="AH38" s="397">
        <f t="shared" si="47"/>
        <v>4.4850202699805211</v>
      </c>
      <c r="AJ38" s="398">
        <f t="shared" si="48"/>
        <v>1.1930653405324205</v>
      </c>
      <c r="AK38" s="398">
        <f t="shared" si="49"/>
        <v>1.0978131471746977</v>
      </c>
      <c r="AL38" s="398">
        <f t="shared" si="50"/>
        <v>1.0762848495489774</v>
      </c>
      <c r="AM38" s="399"/>
      <c r="AN38" s="398">
        <f t="shared" si="51"/>
        <v>1.0574555965439616</v>
      </c>
      <c r="AP38" s="393">
        <f t="shared" si="79"/>
        <v>4.5024740219273545</v>
      </c>
      <c r="AQ38" s="393">
        <f t="shared" si="80"/>
        <v>1.2416713330545597</v>
      </c>
      <c r="AR38" s="393">
        <f t="shared" si="81"/>
        <v>1.9258529510054201</v>
      </c>
      <c r="AS38" s="393"/>
      <c r="AT38" s="393">
        <f t="shared" si="52"/>
        <v>1.7452334067157911</v>
      </c>
      <c r="AV38" s="393">
        <f t="shared" si="53"/>
        <v>3.9222227088913895E-2</v>
      </c>
      <c r="AW38" s="393">
        <f t="shared" si="54"/>
        <v>0.41170407632267092</v>
      </c>
      <c r="AX38" s="393">
        <f t="shared" si="55"/>
        <v>0.54907369658841509</v>
      </c>
      <c r="AY38" s="393"/>
      <c r="AZ38" s="393">
        <f t="shared" si="56"/>
        <v>1</v>
      </c>
      <c r="BC38" s="383" t="e">
        <f>#REF!/AJ$80</f>
        <v>#REF!</v>
      </c>
      <c r="BD38" s="383" t="e">
        <f>#REF!/AK$80</f>
        <v>#REF!</v>
      </c>
      <c r="BE38" s="383" t="e">
        <f>#REF!/AL$80</f>
        <v>#REF!</v>
      </c>
      <c r="BF38" s="383" t="e">
        <f t="shared" si="57"/>
        <v>#DIV/0!</v>
      </c>
      <c r="BG38" s="383"/>
      <c r="BH38" s="383"/>
      <c r="BI38" s="383"/>
      <c r="BJ38" s="383"/>
      <c r="BK38" s="383"/>
      <c r="BL38" s="383"/>
      <c r="BM38" s="383"/>
      <c r="BN38" s="383"/>
      <c r="BO38" s="383"/>
      <c r="BP38" s="383"/>
      <c r="BQ38" s="383"/>
      <c r="BR38" s="391">
        <f t="shared" si="82"/>
        <v>1.1930653405324205</v>
      </c>
      <c r="BS38" s="400">
        <f>Mining!BZ38</f>
        <v>1.0675241751915703</v>
      </c>
      <c r="BT38" s="391">
        <f t="shared" si="58"/>
        <v>1.0762848495489774</v>
      </c>
      <c r="BU38" s="391">
        <v>1</v>
      </c>
      <c r="BV38" s="391"/>
      <c r="BW38" s="391">
        <v>1</v>
      </c>
      <c r="BX38" s="400">
        <f>Mining!BW38</f>
        <v>1.0283731016936377</v>
      </c>
      <c r="BY38" s="391">
        <v>1</v>
      </c>
      <c r="BZ38" s="391">
        <v>1</v>
      </c>
      <c r="CB38" s="400">
        <f t="shared" si="83"/>
        <v>3.9222227088913895E-2</v>
      </c>
      <c r="CC38" s="400">
        <f t="shared" si="59"/>
        <v>0.41170407632267092</v>
      </c>
      <c r="CD38" s="400">
        <f t="shared" si="59"/>
        <v>0.54907369658841509</v>
      </c>
      <c r="CE38" s="400"/>
      <c r="CG38" s="400">
        <v>1</v>
      </c>
      <c r="CH38" s="400">
        <v>1</v>
      </c>
      <c r="CI38" s="400">
        <v>1</v>
      </c>
      <c r="CJ38" s="400"/>
      <c r="CL38" s="392">
        <f t="shared" si="60"/>
        <v>0.92319279193558423</v>
      </c>
      <c r="CM38" s="392">
        <f t="shared" si="61"/>
        <v>1.0574555965439616</v>
      </c>
      <c r="CN38" s="392">
        <f t="shared" si="62"/>
        <v>1.0863921078042156</v>
      </c>
      <c r="CO38" s="392">
        <f t="shared" si="63"/>
        <v>0.86061058761784137</v>
      </c>
      <c r="CP38" s="392">
        <f t="shared" si="64"/>
        <v>1.0163646171190011</v>
      </c>
      <c r="CQ38" s="392">
        <v>1</v>
      </c>
      <c r="CR38" s="392">
        <f t="shared" si="65"/>
        <v>1.1128056343982073</v>
      </c>
      <c r="CS38" s="392">
        <f t="shared" si="66"/>
        <v>0.97623538452132841</v>
      </c>
      <c r="CT38" s="392">
        <f t="shared" si="67"/>
        <v>0.97623538452132863</v>
      </c>
      <c r="CU38" s="392"/>
      <c r="CV38" s="392">
        <f t="shared" si="84"/>
        <v>0.95026082170748649</v>
      </c>
      <c r="CY38" s="338"/>
      <c r="DA38" s="383">
        <f t="shared" si="68"/>
        <v>0.33264060002343793</v>
      </c>
      <c r="DB38" s="383">
        <f t="shared" si="69"/>
        <v>0.48367823553187173</v>
      </c>
      <c r="DC38" s="383">
        <f t="shared" si="70"/>
        <v>0.18368116444469035</v>
      </c>
      <c r="DD38" s="383">
        <f t="shared" si="71"/>
        <v>0</v>
      </c>
      <c r="DF38" s="383">
        <f t="shared" si="85"/>
        <v>0.33492591131276783</v>
      </c>
      <c r="DG38" s="383">
        <f t="shared" si="85"/>
        <v>0.48282581293385357</v>
      </c>
      <c r="DH38" s="383">
        <f t="shared" si="85"/>
        <v>0.18223876762006966</v>
      </c>
      <c r="DI38" s="383"/>
      <c r="DJ38" s="383">
        <f t="shared" si="86"/>
        <v>0.99999049186669109</v>
      </c>
      <c r="DK38" s="383"/>
      <c r="DL38" s="383">
        <f t="shared" si="87"/>
        <v>0.33492909586326031</v>
      </c>
      <c r="DM38" s="383">
        <f t="shared" si="87"/>
        <v>0.48283040374969804</v>
      </c>
      <c r="DN38" s="383">
        <f t="shared" si="87"/>
        <v>0.18224050038704162</v>
      </c>
      <c r="DO38" s="383">
        <f t="shared" si="87"/>
        <v>0</v>
      </c>
      <c r="DR38" s="383">
        <f t="shared" ref="DR38:DR76" si="102">LN(AJ38/AJ37)</f>
        <v>-3.1024855687197664E-2</v>
      </c>
      <c r="DS38" s="383">
        <f t="shared" ref="DS38:DS76" si="103">LN(BS38/BS37)</f>
        <v>6.4507614695790035E-4</v>
      </c>
      <c r="DT38" s="383">
        <f t="shared" si="88"/>
        <v>-1.5588046411156491E-3</v>
      </c>
      <c r="DU38" s="383">
        <f t="shared" si="89"/>
        <v>0</v>
      </c>
      <c r="DW38" s="383">
        <f t="shared" ref="DW38:DW76" si="104">LN(AP38/AP37)</f>
        <v>0</v>
      </c>
      <c r="DX38" s="383">
        <f t="shared" si="72"/>
        <v>0</v>
      </c>
      <c r="DY38" s="383">
        <f t="shared" si="73"/>
        <v>1.6402614651193432E-2</v>
      </c>
      <c r="DZ38" s="383">
        <f t="shared" si="74"/>
        <v>0</v>
      </c>
      <c r="EA38" s="383"/>
      <c r="EC38" s="383">
        <f t="shared" ref="EC38:EC76" si="105">LN(AV38/AV37)</f>
        <v>1.8141858198937873E-2</v>
      </c>
      <c r="ED38" s="383">
        <f t="shared" si="90"/>
        <v>-4.0222009488652104E-3</v>
      </c>
      <c r="EE38" s="383">
        <f t="shared" si="91"/>
        <v>1.7392435477442173E-3</v>
      </c>
      <c r="EF38" s="383"/>
      <c r="EH38" s="383">
        <f t="shared" si="92"/>
        <v>0</v>
      </c>
      <c r="EI38" s="383">
        <f t="shared" si="93"/>
        <v>7.7008734677831113E-3</v>
      </c>
      <c r="EJ38" s="383">
        <f t="shared" si="94"/>
        <v>0</v>
      </c>
      <c r="EK38" s="383">
        <f t="shared" si="95"/>
        <v>0</v>
      </c>
      <c r="EM38" s="383">
        <f t="shared" ref="EM38:EM76" si="106">LN(BW38/BW37)</f>
        <v>0</v>
      </c>
      <c r="EN38" s="383">
        <f t="shared" si="96"/>
        <v>7.7008734677831113E-3</v>
      </c>
      <c r="EO38" s="383">
        <f t="shared" si="97"/>
        <v>0</v>
      </c>
      <c r="EP38" s="383">
        <v>1</v>
      </c>
      <c r="ER38" s="383">
        <f t="shared" si="98"/>
        <v>0</v>
      </c>
      <c r="ES38" s="383">
        <f t="shared" si="99"/>
        <v>0</v>
      </c>
      <c r="ET38" s="383">
        <f t="shared" si="100"/>
        <v>0</v>
      </c>
      <c r="EU38" s="383" t="e">
        <f t="shared" si="101"/>
        <v>#DIV/0!</v>
      </c>
      <c r="EX38" s="383">
        <f t="shared" si="16"/>
        <v>0.98968977670276315</v>
      </c>
      <c r="EY38" s="383">
        <f t="shared" si="17"/>
        <v>0.97788640418009198</v>
      </c>
      <c r="EZ38" s="383">
        <f t="shared" si="8"/>
        <v>1.1128056343982073</v>
      </c>
      <c r="FA38" s="383"/>
      <c r="FB38" s="383">
        <f t="shared" si="38"/>
        <v>1.002993692876887</v>
      </c>
      <c r="FC38" s="383">
        <f t="shared" si="19"/>
        <v>1.0277718323160396</v>
      </c>
      <c r="FD38" s="383">
        <f t="shared" si="9"/>
        <v>1.0863921078042156</v>
      </c>
      <c r="FE38" s="383"/>
      <c r="FF38" s="383">
        <f t="shared" si="39"/>
        <v>1.0044610769791453</v>
      </c>
      <c r="FG38" s="383">
        <f t="shared" si="21"/>
        <v>1.0560505135237217</v>
      </c>
      <c r="FH38" s="383">
        <f t="shared" si="10"/>
        <v>0.86061058761784137</v>
      </c>
      <c r="FI38" s="383"/>
      <c r="FJ38" s="383">
        <f t="shared" si="22"/>
        <v>1.0037251369856515</v>
      </c>
      <c r="FK38" s="383">
        <f t="shared" si="23"/>
        <v>1.0079185643725455</v>
      </c>
      <c r="FL38" s="383">
        <f t="shared" si="11"/>
        <v>1.0163646171190011</v>
      </c>
      <c r="FN38" s="383">
        <f t="shared" si="40"/>
        <v>1.002993692876887</v>
      </c>
      <c r="FO38" s="383">
        <f t="shared" si="25"/>
        <v>1.0277718323160396</v>
      </c>
      <c r="FP38" s="383">
        <f t="shared" si="12"/>
        <v>1.0863921078042156</v>
      </c>
      <c r="FR38" s="340"/>
      <c r="GB38" s="335">
        <f t="shared" si="36"/>
        <v>1993</v>
      </c>
      <c r="GC38" s="393">
        <f t="shared" si="26"/>
        <v>0.83204782746608763</v>
      </c>
      <c r="GD38" s="393">
        <f t="shared" si="27"/>
        <v>0.96926140281084128</v>
      </c>
      <c r="GE38" s="393">
        <f t="shared" si="28"/>
        <v>1.0527834420995212</v>
      </c>
      <c r="GF38" s="393">
        <f t="shared" si="29"/>
        <v>0.92117841375900822</v>
      </c>
      <c r="GG38" s="393">
        <f t="shared" si="30"/>
        <v>0.88516569379265975</v>
      </c>
      <c r="GI38" s="335">
        <f t="shared" si="13"/>
        <v>24</v>
      </c>
      <c r="GJ38" s="393">
        <f t="shared" si="31"/>
        <v>1.0174379512435687</v>
      </c>
      <c r="GK38" s="393">
        <f t="shared" si="32"/>
        <v>1.1707996106828695</v>
      </c>
      <c r="GL38" s="393">
        <f t="shared" si="33"/>
        <v>1.0982842391126224</v>
      </c>
      <c r="GM38" s="393">
        <f t="shared" si="34"/>
        <v>0.94951212113865979</v>
      </c>
      <c r="GN38" s="393">
        <f t="shared" si="35"/>
        <v>0.83331672676888957</v>
      </c>
    </row>
    <row r="39" spans="1:206" x14ac:dyDescent="0.2">
      <c r="A39" s="377" t="s">
        <v>105</v>
      </c>
      <c r="B39" s="334">
        <f t="shared" si="15"/>
        <v>1973</v>
      </c>
      <c r="D39" s="432">
        <f>Conversion_factors!A35*D187+D263</f>
        <v>1265.1034662029294</v>
      </c>
      <c r="E39" s="432">
        <f>Conversion_factors!$A35*E187+E263</f>
        <v>1852.2215063890162</v>
      </c>
      <c r="F39" s="432">
        <f>Conversion_factors!$A35*F187+F263</f>
        <v>693.23484582400351</v>
      </c>
      <c r="G39" s="388">
        <v>0</v>
      </c>
      <c r="H39" s="388">
        <f t="shared" si="41"/>
        <v>3810.5598184159494</v>
      </c>
      <c r="J39" s="394">
        <f>NonManufacturing_Data!C15</f>
        <v>148087.97002030196</v>
      </c>
      <c r="K39" s="394">
        <f>NonManufacturing_Data!D15</f>
        <v>426011.83905944816</v>
      </c>
      <c r="L39" s="394">
        <f>NonManufacturing_Data!E15</f>
        <v>890627.67524061829</v>
      </c>
      <c r="M39" s="394"/>
      <c r="N39" s="394">
        <f t="shared" si="42"/>
        <v>1464727.4843203684</v>
      </c>
      <c r="P39" s="725">
        <f>NonManufacturing_Data!G15</f>
        <v>32890.355235611241</v>
      </c>
      <c r="Q39" s="725">
        <f>NonManufacturing_Data!H15</f>
        <v>343095.49372573697</v>
      </c>
      <c r="R39" s="725">
        <f>NonManufacturing_Data!I15</f>
        <v>470461.30868000002</v>
      </c>
      <c r="S39" s="396"/>
      <c r="T39" s="394">
        <f t="shared" si="43"/>
        <v>846447.1576413482</v>
      </c>
      <c r="U39" s="771" t="s">
        <v>1500</v>
      </c>
      <c r="W39" s="397">
        <f t="shared" si="75"/>
        <v>8.5429185505716063</v>
      </c>
      <c r="X39" s="397">
        <f t="shared" si="76"/>
        <v>4.3478169772895594</v>
      </c>
      <c r="Y39" s="397">
        <f t="shared" si="77"/>
        <v>0.77836661165589116</v>
      </c>
      <c r="Z39" s="388"/>
      <c r="AA39" s="388">
        <f t="shared" si="78"/>
        <v>4.5018283587060468</v>
      </c>
      <c r="AD39" s="397">
        <f t="shared" si="44"/>
        <v>38.464268845389938</v>
      </c>
      <c r="AE39" s="397">
        <f t="shared" si="45"/>
        <v>5.3985597020683738</v>
      </c>
      <c r="AF39" s="397">
        <f t="shared" si="46"/>
        <v>1.4735214841982474</v>
      </c>
      <c r="AG39" s="388"/>
      <c r="AH39" s="397">
        <f t="shared" si="47"/>
        <v>4.5018283587060468</v>
      </c>
      <c r="AJ39" s="398">
        <f t="shared" si="48"/>
        <v>1.2064637990643474</v>
      </c>
      <c r="AK39" s="398">
        <f t="shared" si="49"/>
        <v>1.1247876711027474</v>
      </c>
      <c r="AL39" s="398">
        <f t="shared" si="50"/>
        <v>1.0753161140544736</v>
      </c>
      <c r="AM39" s="399"/>
      <c r="AN39" s="398">
        <f t="shared" si="51"/>
        <v>1.0614185234473201</v>
      </c>
      <c r="AP39" s="393">
        <f t="shared" si="79"/>
        <v>4.5024740219273545</v>
      </c>
      <c r="AQ39" s="393">
        <f t="shared" si="80"/>
        <v>1.2416713330545597</v>
      </c>
      <c r="AR39" s="393">
        <f t="shared" si="81"/>
        <v>1.8930944135225549</v>
      </c>
      <c r="AS39" s="393"/>
      <c r="AT39" s="393">
        <f t="shared" si="52"/>
        <v>1.7304417305882129</v>
      </c>
      <c r="AV39" s="393">
        <f t="shared" si="53"/>
        <v>3.885695041762708E-2</v>
      </c>
      <c r="AW39" s="393">
        <f t="shared" si="54"/>
        <v>0.40533598657449976</v>
      </c>
      <c r="AX39" s="393">
        <f t="shared" si="55"/>
        <v>0.55580706300787319</v>
      </c>
      <c r="AY39" s="393"/>
      <c r="AZ39" s="393">
        <f t="shared" si="56"/>
        <v>1</v>
      </c>
      <c r="BC39" s="383" t="e">
        <f>#REF!/AJ$80</f>
        <v>#REF!</v>
      </c>
      <c r="BD39" s="383" t="e">
        <f>#REF!/AK$80</f>
        <v>#REF!</v>
      </c>
      <c r="BE39" s="383" t="e">
        <f>#REF!/AL$80</f>
        <v>#REF!</v>
      </c>
      <c r="BF39" s="383" t="e">
        <f t="shared" si="57"/>
        <v>#DIV/0!</v>
      </c>
      <c r="BG39" s="383"/>
      <c r="BH39" s="383"/>
      <c r="BI39" s="383"/>
      <c r="BJ39" s="383"/>
      <c r="BK39" s="383"/>
      <c r="BL39" s="383"/>
      <c r="BM39" s="383"/>
      <c r="BN39" s="383"/>
      <c r="BO39" s="383"/>
      <c r="BP39" s="383"/>
      <c r="BQ39" s="383"/>
      <c r="BR39" s="391">
        <f t="shared" si="82"/>
        <v>1.2064637990643474</v>
      </c>
      <c r="BS39" s="400">
        <f>Mining!BZ39</f>
        <v>1.0635568539340043</v>
      </c>
      <c r="BT39" s="391">
        <f t="shared" si="58"/>
        <v>1.0753161140544736</v>
      </c>
      <c r="BU39" s="391">
        <v>1</v>
      </c>
      <c r="BV39" s="391"/>
      <c r="BW39" s="391">
        <v>1</v>
      </c>
      <c r="BX39" s="400">
        <f>Mining!BW39</f>
        <v>1.0575717385885437</v>
      </c>
      <c r="BY39" s="391">
        <v>1</v>
      </c>
      <c r="BZ39" s="391">
        <v>1</v>
      </c>
      <c r="CB39" s="400">
        <f t="shared" si="83"/>
        <v>3.885695041762708E-2</v>
      </c>
      <c r="CC39" s="400">
        <f t="shared" si="59"/>
        <v>0.40533598657449976</v>
      </c>
      <c r="CD39" s="400">
        <f t="shared" si="59"/>
        <v>0.55580706300787319</v>
      </c>
      <c r="CE39" s="400"/>
      <c r="CG39" s="400">
        <v>1</v>
      </c>
      <c r="CH39" s="400">
        <v>1</v>
      </c>
      <c r="CI39" s="400">
        <v>1</v>
      </c>
      <c r="CJ39" s="400"/>
      <c r="CL39" s="392">
        <f t="shared" si="60"/>
        <v>0.93759222882708027</v>
      </c>
      <c r="CM39" s="392">
        <f t="shared" si="61"/>
        <v>1.0614185234473201</v>
      </c>
      <c r="CN39" s="392">
        <f t="shared" si="62"/>
        <v>1.082990313008666</v>
      </c>
      <c r="CO39" s="392">
        <f t="shared" si="63"/>
        <v>0.85337774701800684</v>
      </c>
      <c r="CP39" s="392">
        <f t="shared" si="64"/>
        <v>1.0302561670704329</v>
      </c>
      <c r="CQ39" s="392">
        <v>1</v>
      </c>
      <c r="CR39" s="392">
        <f t="shared" si="65"/>
        <v>1.1147450530596783</v>
      </c>
      <c r="CS39" s="392">
        <f t="shared" si="66"/>
        <v>0.99517775911732087</v>
      </c>
      <c r="CT39" s="392">
        <f t="shared" si="67"/>
        <v>0.99517775911732143</v>
      </c>
      <c r="CU39" s="392"/>
      <c r="CV39" s="392">
        <f t="shared" si="84"/>
        <v>0.95216257792219705</v>
      </c>
      <c r="CY39" s="338"/>
      <c r="DA39" s="383">
        <f t="shared" si="68"/>
        <v>0.3319993718741393</v>
      </c>
      <c r="DB39" s="383">
        <f t="shared" si="69"/>
        <v>0.48607595593630781</v>
      </c>
      <c r="DC39" s="383">
        <f t="shared" si="70"/>
        <v>0.18192467218955283</v>
      </c>
      <c r="DD39" s="383">
        <f t="shared" si="71"/>
        <v>0</v>
      </c>
      <c r="DF39" s="383">
        <f t="shared" si="85"/>
        <v>0.33231988284192943</v>
      </c>
      <c r="DG39" s="383">
        <f t="shared" si="85"/>
        <v>0.48487610767055794</v>
      </c>
      <c r="DH39" s="383">
        <f t="shared" si="85"/>
        <v>0.18280151184612528</v>
      </c>
      <c r="DI39" s="383"/>
      <c r="DJ39" s="383">
        <f t="shared" si="86"/>
        <v>0.99999750235861262</v>
      </c>
      <c r="DK39" s="383"/>
      <c r="DL39" s="383">
        <f t="shared" si="87"/>
        <v>0.33232071285989573</v>
      </c>
      <c r="DM39" s="383">
        <f t="shared" si="87"/>
        <v>0.484877318720217</v>
      </c>
      <c r="DN39" s="383">
        <f t="shared" si="87"/>
        <v>0.1828019684198873</v>
      </c>
      <c r="DO39" s="383">
        <f t="shared" si="87"/>
        <v>0</v>
      </c>
      <c r="DR39" s="383">
        <f t="shared" si="102"/>
        <v>1.1167689162132058E-2</v>
      </c>
      <c r="DS39" s="383">
        <f t="shared" si="103"/>
        <v>-3.7232989140968125E-3</v>
      </c>
      <c r="DT39" s="383">
        <f t="shared" si="88"/>
        <v>-9.004788307406911E-4</v>
      </c>
      <c r="DU39" s="383">
        <f t="shared" si="89"/>
        <v>0</v>
      </c>
      <c r="DW39" s="383">
        <f t="shared" si="104"/>
        <v>0</v>
      </c>
      <c r="DX39" s="383">
        <f t="shared" si="72"/>
        <v>0</v>
      </c>
      <c r="DY39" s="383">
        <f t="shared" si="73"/>
        <v>-1.7156214973700977E-2</v>
      </c>
      <c r="DZ39" s="383">
        <f t="shared" si="74"/>
        <v>0</v>
      </c>
      <c r="EA39" s="383"/>
      <c r="EC39" s="383">
        <f t="shared" si="105"/>
        <v>-9.3566389361453856E-3</v>
      </c>
      <c r="ED39" s="383">
        <f t="shared" si="90"/>
        <v>-1.5588510261692062E-2</v>
      </c>
      <c r="EE39" s="383">
        <f t="shared" si="91"/>
        <v>1.2188554683989272E-2</v>
      </c>
      <c r="EF39" s="383"/>
      <c r="EH39" s="383">
        <f t="shared" si="92"/>
        <v>0</v>
      </c>
      <c r="EI39" s="383">
        <f t="shared" si="93"/>
        <v>2.7997426969094834E-2</v>
      </c>
      <c r="EJ39" s="383">
        <f t="shared" si="94"/>
        <v>0</v>
      </c>
      <c r="EK39" s="383">
        <f t="shared" si="95"/>
        <v>0</v>
      </c>
      <c r="EM39" s="383">
        <f t="shared" si="106"/>
        <v>0</v>
      </c>
      <c r="EN39" s="383">
        <f t="shared" si="96"/>
        <v>2.7997426969094834E-2</v>
      </c>
      <c r="EO39" s="383">
        <f t="shared" si="97"/>
        <v>0</v>
      </c>
      <c r="EP39" s="383">
        <v>1</v>
      </c>
      <c r="ER39" s="383">
        <f t="shared" si="98"/>
        <v>0</v>
      </c>
      <c r="ES39" s="383">
        <f t="shared" si="99"/>
        <v>0</v>
      </c>
      <c r="ET39" s="383">
        <f t="shared" si="100"/>
        <v>0</v>
      </c>
      <c r="EU39" s="383" t="e">
        <f t="shared" si="101"/>
        <v>#DIV/0!</v>
      </c>
      <c r="EX39" s="383">
        <f t="shared" si="16"/>
        <v>1.0017428188728752</v>
      </c>
      <c r="EY39" s="383">
        <f t="shared" si="17"/>
        <v>0.97959068306082508</v>
      </c>
      <c r="EZ39" s="383">
        <f t="shared" si="8"/>
        <v>1.1147450530596783</v>
      </c>
      <c r="FA39" s="383"/>
      <c r="FB39" s="383">
        <f t="shared" si="38"/>
        <v>0.99686872283854766</v>
      </c>
      <c r="FC39" s="383">
        <f t="shared" si="19"/>
        <v>1.0245535938503243</v>
      </c>
      <c r="FD39" s="383">
        <f t="shared" si="9"/>
        <v>1.082990313008666</v>
      </c>
      <c r="FE39" s="383"/>
      <c r="FF39" s="383">
        <f t="shared" si="39"/>
        <v>0.99159568717385305</v>
      </c>
      <c r="FG39" s="383">
        <f t="shared" si="21"/>
        <v>1.0471751346478553</v>
      </c>
      <c r="FH39" s="383">
        <f t="shared" si="10"/>
        <v>0.85337774701800684</v>
      </c>
      <c r="FI39" s="383"/>
      <c r="FJ39" s="383">
        <f t="shared" si="22"/>
        <v>1.0136678803231156</v>
      </c>
      <c r="FK39" s="383">
        <f t="shared" si="23"/>
        <v>1.021694674685836</v>
      </c>
      <c r="FL39" s="383">
        <f t="shared" si="11"/>
        <v>1.0302561670704329</v>
      </c>
      <c r="FN39" s="383">
        <f t="shared" si="40"/>
        <v>0.99686872283854766</v>
      </c>
      <c r="FO39" s="383">
        <f t="shared" si="25"/>
        <v>1.0245535938503243</v>
      </c>
      <c r="FP39" s="383">
        <f t="shared" si="12"/>
        <v>1.082990313008666</v>
      </c>
      <c r="FR39" s="340"/>
      <c r="GB39" s="335">
        <f t="shared" si="36"/>
        <v>1994</v>
      </c>
      <c r="GC39" s="393">
        <f t="shared" si="26"/>
        <v>0.79917035628995059</v>
      </c>
      <c r="GD39" s="393">
        <f t="shared" si="27"/>
        <v>1.0110250018402096</v>
      </c>
      <c r="GE39" s="393">
        <f t="shared" si="28"/>
        <v>1.0679598247009221</v>
      </c>
      <c r="GF39" s="393">
        <f t="shared" si="29"/>
        <v>0.88516428064207375</v>
      </c>
      <c r="GG39" s="393">
        <f t="shared" si="30"/>
        <v>0.83617788054264164</v>
      </c>
      <c r="GI39" s="335">
        <f t="shared" si="13"/>
        <v>25</v>
      </c>
      <c r="GJ39" s="393">
        <f t="shared" si="31"/>
        <v>1.0211278755965267</v>
      </c>
      <c r="GK39" s="393">
        <f t="shared" si="32"/>
        <v>1.174191333105449</v>
      </c>
      <c r="GL39" s="393">
        <f t="shared" si="33"/>
        <v>1.0867320640986138</v>
      </c>
      <c r="GM39" s="393">
        <f t="shared" si="34"/>
        <v>0.94712404996139576</v>
      </c>
      <c r="GN39" s="393">
        <f t="shared" si="35"/>
        <v>0.84491285129085747</v>
      </c>
    </row>
    <row r="40" spans="1:206" x14ac:dyDescent="0.2">
      <c r="A40" s="377" t="s">
        <v>105</v>
      </c>
      <c r="B40" s="334">
        <f t="shared" si="15"/>
        <v>1974</v>
      </c>
      <c r="D40" s="432">
        <f>Conversion_factors!A36*D188+D264</f>
        <v>1295.1475264117157</v>
      </c>
      <c r="E40" s="432">
        <f>Conversion_factors!$A36*E188+E264</f>
        <v>1807.7811597636332</v>
      </c>
      <c r="F40" s="432">
        <f>Conversion_factors!$A36*F188+F264</f>
        <v>636.09755814092523</v>
      </c>
      <c r="G40" s="388">
        <v>0</v>
      </c>
      <c r="H40" s="388">
        <f t="shared" si="41"/>
        <v>3739.0262443162742</v>
      </c>
      <c r="J40" s="394">
        <f>NonManufacturing_Data!C16</f>
        <v>143190.86086145518</v>
      </c>
      <c r="K40" s="394">
        <f>NonManufacturing_Data!D16</f>
        <v>419203.19960940862</v>
      </c>
      <c r="L40" s="394">
        <f>NonManufacturing_Data!E16</f>
        <v>814906.30620114249</v>
      </c>
      <c r="M40" s="394"/>
      <c r="N40" s="394">
        <f t="shared" si="42"/>
        <v>1377300.3666720064</v>
      </c>
      <c r="P40" s="725">
        <f>NonManufacturing_Data!G16</f>
        <v>31802.706726147881</v>
      </c>
      <c r="Q40" s="725">
        <f>NonManufacturing_Data!H16</f>
        <v>337612.04631998105</v>
      </c>
      <c r="R40" s="725">
        <f>NonManufacturing_Data!I16</f>
        <v>453243.25903999998</v>
      </c>
      <c r="S40" s="396"/>
      <c r="T40" s="394">
        <f t="shared" si="43"/>
        <v>822658.01208612882</v>
      </c>
      <c r="U40" s="771" t="s">
        <v>1501</v>
      </c>
      <c r="W40" s="397">
        <f t="shared" si="75"/>
        <v>9.0449035547376191</v>
      </c>
      <c r="X40" s="397">
        <f t="shared" si="76"/>
        <v>4.3124221414531858</v>
      </c>
      <c r="Y40" s="397">
        <f t="shared" si="77"/>
        <v>0.78057753793344431</v>
      </c>
      <c r="Z40" s="388"/>
      <c r="AA40" s="388">
        <f t="shared" si="78"/>
        <v>4.5450554050214658</v>
      </c>
      <c r="AD40" s="397">
        <f t="shared" si="44"/>
        <v>40.724443286044512</v>
      </c>
      <c r="AE40" s="397">
        <f t="shared" si="45"/>
        <v>5.3546109490721756</v>
      </c>
      <c r="AF40" s="397">
        <f t="shared" si="46"/>
        <v>1.4034352314212528</v>
      </c>
      <c r="AG40" s="388"/>
      <c r="AH40" s="397">
        <f t="shared" si="47"/>
        <v>4.5450554050214658</v>
      </c>
      <c r="AJ40" s="398">
        <f t="shared" si="48"/>
        <v>1.2773560511225082</v>
      </c>
      <c r="AK40" s="398">
        <f t="shared" si="49"/>
        <v>1.1156309666744304</v>
      </c>
      <c r="AL40" s="398">
        <f t="shared" si="50"/>
        <v>1.078370516205899</v>
      </c>
      <c r="AM40" s="399"/>
      <c r="AN40" s="398">
        <f t="shared" si="51"/>
        <v>1.0716103797370808</v>
      </c>
      <c r="AP40" s="393">
        <f t="shared" si="79"/>
        <v>4.5024740219273545</v>
      </c>
      <c r="AQ40" s="393">
        <f t="shared" si="80"/>
        <v>1.2416713330545597</v>
      </c>
      <c r="AR40" s="393">
        <f t="shared" si="81"/>
        <v>1.7979446797006302</v>
      </c>
      <c r="AS40" s="393"/>
      <c r="AT40" s="393">
        <f t="shared" si="52"/>
        <v>1.6742076858637693</v>
      </c>
      <c r="AV40" s="393">
        <f t="shared" si="53"/>
        <v>3.8658478078273759E-2</v>
      </c>
      <c r="AW40" s="393">
        <f t="shared" si="54"/>
        <v>0.41039173187391809</v>
      </c>
      <c r="AX40" s="393">
        <f t="shared" si="55"/>
        <v>0.55094979004780831</v>
      </c>
      <c r="AY40" s="393"/>
      <c r="AZ40" s="393">
        <f t="shared" si="56"/>
        <v>1</v>
      </c>
      <c r="BC40" s="383" t="e">
        <f>#REF!/AJ$80</f>
        <v>#REF!</v>
      </c>
      <c r="BD40" s="383" t="e">
        <f>#REF!/AK$80</f>
        <v>#REF!</v>
      </c>
      <c r="BE40" s="383" t="e">
        <f>#REF!/AL$80</f>
        <v>#REF!</v>
      </c>
      <c r="BF40" s="383" t="e">
        <f t="shared" si="57"/>
        <v>#DIV/0!</v>
      </c>
      <c r="BG40" s="383"/>
      <c r="BH40" s="383"/>
      <c r="BI40" s="383"/>
      <c r="BJ40" s="383"/>
      <c r="BK40" s="383"/>
      <c r="BL40" s="383"/>
      <c r="BM40" s="383"/>
      <c r="BN40" s="383"/>
      <c r="BO40" s="383"/>
      <c r="BP40" s="383"/>
      <c r="BQ40" s="383"/>
      <c r="BR40" s="391">
        <f t="shared" si="82"/>
        <v>1.2773560511225082</v>
      </c>
      <c r="BS40" s="400">
        <f>Mining!BZ40</f>
        <v>1.0703804572025708</v>
      </c>
      <c r="BT40" s="391">
        <f t="shared" si="58"/>
        <v>1.078370516205899</v>
      </c>
      <c r="BU40" s="391">
        <v>1</v>
      </c>
      <c r="BV40" s="391"/>
      <c r="BW40" s="391">
        <v>1</v>
      </c>
      <c r="BX40" s="400">
        <f>Mining!BW40</f>
        <v>1.0422751640945698</v>
      </c>
      <c r="BY40" s="391">
        <v>1</v>
      </c>
      <c r="BZ40" s="391">
        <v>1</v>
      </c>
      <c r="CB40" s="400">
        <f t="shared" si="83"/>
        <v>3.8658478078273759E-2</v>
      </c>
      <c r="CC40" s="400">
        <f t="shared" si="59"/>
        <v>0.41039173187391809</v>
      </c>
      <c r="CD40" s="400">
        <f t="shared" si="59"/>
        <v>0.55094979004780831</v>
      </c>
      <c r="CE40" s="400"/>
      <c r="CG40" s="400">
        <v>1</v>
      </c>
      <c r="CH40" s="400">
        <v>1</v>
      </c>
      <c r="CI40" s="400">
        <v>1</v>
      </c>
      <c r="CJ40" s="400"/>
      <c r="CL40" s="392">
        <f t="shared" si="60"/>
        <v>0.88162892713899221</v>
      </c>
      <c r="CM40" s="392">
        <f t="shared" si="61"/>
        <v>1.0716103797370808</v>
      </c>
      <c r="CN40" s="392">
        <f t="shared" si="62"/>
        <v>1.0732066465783072</v>
      </c>
      <c r="CO40" s="392">
        <f t="shared" si="63"/>
        <v>0.85570929277057461</v>
      </c>
      <c r="CP40" s="392">
        <f t="shared" si="64"/>
        <v>1.023004231323325</v>
      </c>
      <c r="CQ40" s="392">
        <v>1</v>
      </c>
      <c r="CR40" s="392">
        <f t="shared" si="65"/>
        <v>1.1406433675097059</v>
      </c>
      <c r="CS40" s="392">
        <f t="shared" si="66"/>
        <v>0.94476270939861018</v>
      </c>
      <c r="CT40" s="392">
        <f t="shared" si="67"/>
        <v>0.94476270939861062</v>
      </c>
      <c r="CU40" s="392"/>
      <c r="CV40" s="392">
        <f t="shared" si="84"/>
        <v>0.9394789031006765</v>
      </c>
      <c r="CY40" s="338"/>
      <c r="DA40" s="383">
        <f t="shared" si="68"/>
        <v>0.34638631605768494</v>
      </c>
      <c r="DB40" s="383">
        <f t="shared" si="69"/>
        <v>0.48348982907291888</v>
      </c>
      <c r="DC40" s="383">
        <f t="shared" si="70"/>
        <v>0.17012385486939616</v>
      </c>
      <c r="DD40" s="383">
        <f t="shared" si="71"/>
        <v>0</v>
      </c>
      <c r="DF40" s="383">
        <f t="shared" si="85"/>
        <v>0.33914198573057119</v>
      </c>
      <c r="DG40" s="383">
        <f t="shared" si="85"/>
        <v>0.48478174283793535</v>
      </c>
      <c r="DH40" s="383">
        <f t="shared" si="85"/>
        <v>0.17595831568904957</v>
      </c>
      <c r="DI40" s="383"/>
      <c r="DJ40" s="383">
        <f t="shared" si="86"/>
        <v>0.99988204425755622</v>
      </c>
      <c r="DK40" s="383"/>
      <c r="DL40" s="383">
        <f t="shared" si="87"/>
        <v>0.33918199419451994</v>
      </c>
      <c r="DM40" s="383">
        <f t="shared" si="87"/>
        <v>0.4848389323741692</v>
      </c>
      <c r="DN40" s="383">
        <f t="shared" si="87"/>
        <v>0.17597907343131072</v>
      </c>
      <c r="DO40" s="383">
        <f t="shared" si="87"/>
        <v>0</v>
      </c>
      <c r="DR40" s="383">
        <f t="shared" si="102"/>
        <v>5.7098755894837733E-2</v>
      </c>
      <c r="DS40" s="383">
        <f t="shared" si="103"/>
        <v>6.3953392541207113E-3</v>
      </c>
      <c r="DT40" s="383">
        <f t="shared" si="88"/>
        <v>2.8364425504942749E-3</v>
      </c>
      <c r="DU40" s="383">
        <f t="shared" si="89"/>
        <v>0</v>
      </c>
      <c r="DW40" s="383">
        <f t="shared" si="104"/>
        <v>0</v>
      </c>
      <c r="DX40" s="383">
        <f t="shared" si="72"/>
        <v>0</v>
      </c>
      <c r="DY40" s="383">
        <f t="shared" si="73"/>
        <v>-5.1568578171287127E-2</v>
      </c>
      <c r="DZ40" s="383">
        <f t="shared" si="74"/>
        <v>0</v>
      </c>
      <c r="EA40" s="383"/>
      <c r="EC40" s="383">
        <f t="shared" si="105"/>
        <v>-5.1208585676202527E-3</v>
      </c>
      <c r="ED40" s="383">
        <f t="shared" si="90"/>
        <v>1.2395827485743655E-2</v>
      </c>
      <c r="EE40" s="383">
        <f t="shared" si="91"/>
        <v>-8.7775451897165232E-3</v>
      </c>
      <c r="EF40" s="383"/>
      <c r="EH40" s="383">
        <f t="shared" si="92"/>
        <v>0</v>
      </c>
      <c r="EI40" s="383">
        <f t="shared" si="93"/>
        <v>-1.4569486048748878E-2</v>
      </c>
      <c r="EJ40" s="383">
        <f t="shared" si="94"/>
        <v>0</v>
      </c>
      <c r="EK40" s="383">
        <f t="shared" si="95"/>
        <v>0</v>
      </c>
      <c r="EM40" s="383">
        <f t="shared" si="106"/>
        <v>0</v>
      </c>
      <c r="EN40" s="383">
        <f t="shared" si="96"/>
        <v>-1.4569486048748878E-2</v>
      </c>
      <c r="EO40" s="383">
        <f t="shared" si="97"/>
        <v>0</v>
      </c>
      <c r="EP40" s="383">
        <v>1</v>
      </c>
      <c r="ER40" s="383">
        <f t="shared" si="98"/>
        <v>0</v>
      </c>
      <c r="ES40" s="383">
        <f t="shared" si="99"/>
        <v>0</v>
      </c>
      <c r="ET40" s="383">
        <f t="shared" si="100"/>
        <v>0</v>
      </c>
      <c r="EU40" s="383" t="e">
        <f t="shared" si="101"/>
        <v>#DIV/0!</v>
      </c>
      <c r="EX40" s="383">
        <f t="shared" si="16"/>
        <v>1.0232325000043225</v>
      </c>
      <c r="EY40" s="383">
        <f t="shared" si="17"/>
        <v>1.00234902360927</v>
      </c>
      <c r="EZ40" s="383">
        <f t="shared" si="8"/>
        <v>1.1406433675097059</v>
      </c>
      <c r="FA40" s="383"/>
      <c r="FB40" s="383">
        <f t="shared" si="38"/>
        <v>0.99096606284207778</v>
      </c>
      <c r="FC40" s="383">
        <f t="shared" si="19"/>
        <v>1.0152978410685571</v>
      </c>
      <c r="FD40" s="383">
        <f t="shared" si="9"/>
        <v>1.0732066465783072</v>
      </c>
      <c r="FE40" s="383"/>
      <c r="FF40" s="383">
        <f t="shared" si="39"/>
        <v>1.0027321379784215</v>
      </c>
      <c r="FG40" s="383">
        <f t="shared" si="21"/>
        <v>1.0500361616032854</v>
      </c>
      <c r="FH40" s="383">
        <f t="shared" si="10"/>
        <v>0.85570929277057461</v>
      </c>
      <c r="FI40" s="383"/>
      <c r="FJ40" s="383">
        <f t="shared" si="22"/>
        <v>0.99296103631417321</v>
      </c>
      <c r="FK40" s="383">
        <f t="shared" si="23"/>
        <v>1.0145030029727198</v>
      </c>
      <c r="FL40" s="383">
        <f t="shared" si="11"/>
        <v>1.023004231323325</v>
      </c>
      <c r="FN40" s="383">
        <f t="shared" si="40"/>
        <v>0.99096606284207778</v>
      </c>
      <c r="FO40" s="383">
        <f t="shared" si="25"/>
        <v>1.0152978410685571</v>
      </c>
      <c r="FP40" s="383">
        <f t="shared" si="12"/>
        <v>1.0732066465783072</v>
      </c>
      <c r="FR40" s="340"/>
      <c r="GB40" s="335">
        <f t="shared" si="36"/>
        <v>1995</v>
      </c>
      <c r="GC40" s="393">
        <f t="shared" si="26"/>
        <v>0.802980114372573</v>
      </c>
      <c r="GD40" s="393">
        <f t="shared" si="27"/>
        <v>1.0024384189541822</v>
      </c>
      <c r="GE40" s="393">
        <f t="shared" si="28"/>
        <v>1.0780740580853876</v>
      </c>
      <c r="GF40" s="393">
        <f t="shared" si="29"/>
        <v>0.86572371727788677</v>
      </c>
      <c r="GG40" s="393">
        <f t="shared" si="30"/>
        <v>0.85826060042900998</v>
      </c>
      <c r="GI40" s="335">
        <f t="shared" si="13"/>
        <v>26</v>
      </c>
      <c r="GJ40" s="393">
        <f t="shared" si="31"/>
        <v>0.98870985147510038</v>
      </c>
      <c r="GK40" s="393">
        <f t="shared" si="32"/>
        <v>1.1391393307020097</v>
      </c>
      <c r="GL40" s="393">
        <f t="shared" si="33"/>
        <v>1.0971582281765908</v>
      </c>
      <c r="GM40" s="393">
        <f t="shared" si="34"/>
        <v>0.93552423013311592</v>
      </c>
      <c r="GN40" s="393">
        <f t="shared" si="35"/>
        <v>0.84560532642959341</v>
      </c>
    </row>
    <row r="41" spans="1:206" x14ac:dyDescent="0.2">
      <c r="A41" s="377" t="s">
        <v>105</v>
      </c>
      <c r="B41" s="334">
        <f t="shared" si="15"/>
        <v>1975</v>
      </c>
      <c r="D41" s="432">
        <f>Conversion_factors!A37*D189+D265</f>
        <v>1332.1748756342408</v>
      </c>
      <c r="E41" s="432">
        <f>Conversion_factors!$A37*E189+E265</f>
        <v>1711.289635727326</v>
      </c>
      <c r="F41" s="432">
        <f>Conversion_factors!$A37*F189+F265</f>
        <v>557.89253985584185</v>
      </c>
      <c r="G41" s="388">
        <v>0</v>
      </c>
      <c r="H41" s="388">
        <f t="shared" si="41"/>
        <v>3601.3570512174088</v>
      </c>
      <c r="J41" s="394">
        <f>NonManufacturing_Data!C17</f>
        <v>146015.31998121942</v>
      </c>
      <c r="K41" s="394">
        <f>NonManufacturing_Data!D17</f>
        <v>409386.58027782425</v>
      </c>
      <c r="L41" s="394">
        <f>NonManufacturing_Data!E17</f>
        <v>715612.67928005138</v>
      </c>
      <c r="M41" s="394"/>
      <c r="N41" s="394">
        <f t="shared" si="42"/>
        <v>1271014.5795390951</v>
      </c>
      <c r="P41" s="725">
        <f>NonManufacturing_Data!G17</f>
        <v>32430.019422680707</v>
      </c>
      <c r="Q41" s="725">
        <f>NonManufacturing_Data!H17</f>
        <v>329706.07388568547</v>
      </c>
      <c r="R41" s="725">
        <f>NonManufacturing_Data!I17</f>
        <v>410256.32471999998</v>
      </c>
      <c r="S41" s="396"/>
      <c r="T41" s="394">
        <f t="shared" si="43"/>
        <v>772392.41802836617</v>
      </c>
      <c r="U41" s="771" t="s">
        <v>1502</v>
      </c>
      <c r="W41" s="397">
        <f t="shared" si="75"/>
        <v>9.1235281051713333</v>
      </c>
      <c r="X41" s="397">
        <f t="shared" si="76"/>
        <v>4.1801312455478739</v>
      </c>
      <c r="Y41" s="397">
        <f t="shared" si="77"/>
        <v>0.77960125080108233</v>
      </c>
      <c r="Z41" s="388"/>
      <c r="AA41" s="388">
        <f t="shared" si="78"/>
        <v>4.6626002109269136</v>
      </c>
      <c r="AD41" s="397">
        <f t="shared" si="44"/>
        <v>41.07844828185803</v>
      </c>
      <c r="AE41" s="397">
        <f t="shared" si="45"/>
        <v>5.1903491360024452</v>
      </c>
      <c r="AF41" s="397">
        <f t="shared" si="46"/>
        <v>1.3598633494233237</v>
      </c>
      <c r="AG41" s="388"/>
      <c r="AH41" s="397">
        <f t="shared" si="47"/>
        <v>4.6626002109269136</v>
      </c>
      <c r="AJ41" s="398">
        <f t="shared" si="48"/>
        <v>1.2884597123893757</v>
      </c>
      <c r="AK41" s="398">
        <f t="shared" si="49"/>
        <v>1.0814070861636658</v>
      </c>
      <c r="AL41" s="398">
        <f t="shared" si="50"/>
        <v>1.0770217722211852</v>
      </c>
      <c r="AM41" s="399"/>
      <c r="AN41" s="398">
        <f t="shared" si="51"/>
        <v>1.0993245048395588</v>
      </c>
      <c r="AP41" s="393">
        <f t="shared" si="79"/>
        <v>4.5024740219273545</v>
      </c>
      <c r="AQ41" s="393">
        <f t="shared" si="80"/>
        <v>1.2416713330545597</v>
      </c>
      <c r="AR41" s="393">
        <f t="shared" si="81"/>
        <v>1.744306269424261</v>
      </c>
      <c r="AS41" s="393"/>
      <c r="AT41" s="393">
        <f t="shared" si="52"/>
        <v>1.645555484326902</v>
      </c>
      <c r="AV41" s="393">
        <f t="shared" si="53"/>
        <v>4.1986454897450474E-2</v>
      </c>
      <c r="AW41" s="393">
        <f t="shared" si="54"/>
        <v>0.42686342614199119</v>
      </c>
      <c r="AX41" s="393">
        <f t="shared" si="55"/>
        <v>0.5311501189605583</v>
      </c>
      <c r="AY41" s="393"/>
      <c r="AZ41" s="393">
        <f t="shared" si="56"/>
        <v>1</v>
      </c>
      <c r="BC41" s="383" t="e">
        <f>#REF!/AJ$80</f>
        <v>#REF!</v>
      </c>
      <c r="BD41" s="383" t="e">
        <f>#REF!/AK$80</f>
        <v>#REF!</v>
      </c>
      <c r="BE41" s="383" t="e">
        <f>#REF!/AL$80</f>
        <v>#REF!</v>
      </c>
      <c r="BF41" s="383" t="e">
        <f t="shared" si="57"/>
        <v>#DIV/0!</v>
      </c>
      <c r="BG41" s="383"/>
      <c r="BH41" s="383"/>
      <c r="BI41" s="383"/>
      <c r="BJ41" s="383"/>
      <c r="BK41" s="383"/>
      <c r="BL41" s="383"/>
      <c r="BM41" s="383"/>
      <c r="BN41" s="383"/>
      <c r="BO41" s="383"/>
      <c r="BP41" s="383"/>
      <c r="BQ41" s="383"/>
      <c r="BR41" s="391">
        <f t="shared" si="82"/>
        <v>1.2884597123893757</v>
      </c>
      <c r="BS41" s="400">
        <f>Mining!BZ41</f>
        <v>1.0611286711120245</v>
      </c>
      <c r="BT41" s="391">
        <f t="shared" si="58"/>
        <v>1.0770217722211852</v>
      </c>
      <c r="BU41" s="391">
        <v>1</v>
      </c>
      <c r="BV41" s="391"/>
      <c r="BW41" s="391">
        <v>1</v>
      </c>
      <c r="BX41" s="400">
        <f>Mining!BW41</f>
        <v>1.0191102319668637</v>
      </c>
      <c r="BY41" s="391">
        <v>1</v>
      </c>
      <c r="BZ41" s="391">
        <v>1</v>
      </c>
      <c r="CB41" s="400">
        <f t="shared" si="83"/>
        <v>4.1986454897450474E-2</v>
      </c>
      <c r="CC41" s="400">
        <f t="shared" si="59"/>
        <v>0.42686342614199119</v>
      </c>
      <c r="CD41" s="400">
        <f t="shared" si="59"/>
        <v>0.5311501189605583</v>
      </c>
      <c r="CE41" s="400"/>
      <c r="CG41" s="400">
        <v>1</v>
      </c>
      <c r="CH41" s="400">
        <v>1</v>
      </c>
      <c r="CI41" s="400">
        <v>1</v>
      </c>
      <c r="CJ41" s="400"/>
      <c r="CL41" s="392">
        <f t="shared" si="60"/>
        <v>0.81359393147095793</v>
      </c>
      <c r="CM41" s="392">
        <f t="shared" si="61"/>
        <v>1.0993245048395588</v>
      </c>
      <c r="CN41" s="392">
        <f t="shared" si="62"/>
        <v>1.0679395474128863</v>
      </c>
      <c r="CO41" s="392">
        <f t="shared" si="63"/>
        <v>0.8928565446413177</v>
      </c>
      <c r="CP41" s="392">
        <f t="shared" si="64"/>
        <v>1.0120394454677073</v>
      </c>
      <c r="CQ41" s="392">
        <v>1</v>
      </c>
      <c r="CR41" s="392">
        <f t="shared" si="65"/>
        <v>1.1392003589270452</v>
      </c>
      <c r="CS41" s="392">
        <f t="shared" si="66"/>
        <v>0.89440374585478033</v>
      </c>
      <c r="CT41" s="392">
        <f t="shared" si="67"/>
        <v>0.89440374585478077</v>
      </c>
      <c r="CU41" s="392"/>
      <c r="CV41" s="392">
        <f t="shared" si="84"/>
        <v>0.96499662787585139</v>
      </c>
      <c r="CY41" s="338"/>
      <c r="DA41" s="383">
        <f t="shared" si="68"/>
        <v>0.36990913610854281</v>
      </c>
      <c r="DB41" s="383">
        <f t="shared" si="69"/>
        <v>0.47517910926072682</v>
      </c>
      <c r="DC41" s="383">
        <f t="shared" si="70"/>
        <v>0.15491175463073037</v>
      </c>
      <c r="DD41" s="383">
        <f t="shared" si="71"/>
        <v>0</v>
      </c>
      <c r="DF41" s="383">
        <f t="shared" si="85"/>
        <v>0.35801894256748124</v>
      </c>
      <c r="DG41" s="383">
        <f t="shared" si="85"/>
        <v>0.47932246129402173</v>
      </c>
      <c r="DH41" s="383">
        <f t="shared" si="85"/>
        <v>0.16239907759782252</v>
      </c>
      <c r="DI41" s="383"/>
      <c r="DJ41" s="383">
        <f t="shared" si="86"/>
        <v>0.99974048145932559</v>
      </c>
      <c r="DK41" s="383"/>
      <c r="DL41" s="383">
        <f t="shared" si="87"/>
        <v>0.35811187923977972</v>
      </c>
      <c r="DM41" s="383">
        <f t="shared" si="87"/>
        <v>0.4794468866503761</v>
      </c>
      <c r="DN41" s="383">
        <f t="shared" si="87"/>
        <v>0.16244123410984404</v>
      </c>
      <c r="DO41" s="383">
        <f t="shared" si="87"/>
        <v>0</v>
      </c>
      <c r="DR41" s="383">
        <f t="shared" si="102"/>
        <v>8.65512695059578E-3</v>
      </c>
      <c r="DS41" s="383">
        <f t="shared" si="103"/>
        <v>-8.6810270422657716E-3</v>
      </c>
      <c r="DT41" s="383">
        <f t="shared" si="88"/>
        <v>-1.251506900156358E-3</v>
      </c>
      <c r="DU41" s="383">
        <f t="shared" si="89"/>
        <v>0</v>
      </c>
      <c r="DW41" s="383">
        <f t="shared" si="104"/>
        <v>0</v>
      </c>
      <c r="DX41" s="383">
        <f t="shared" si="72"/>
        <v>0</v>
      </c>
      <c r="DY41" s="383">
        <f t="shared" si="73"/>
        <v>-3.0287244619546846E-2</v>
      </c>
      <c r="DZ41" s="383">
        <f t="shared" si="74"/>
        <v>0</v>
      </c>
      <c r="EA41" s="383"/>
      <c r="EC41" s="383">
        <f t="shared" si="105"/>
        <v>8.2580957653355117E-2</v>
      </c>
      <c r="ED41" s="383">
        <f t="shared" si="90"/>
        <v>3.9351969818978982E-2</v>
      </c>
      <c r="EE41" s="383">
        <f t="shared" si="91"/>
        <v>-3.6598988666760035E-2</v>
      </c>
      <c r="EF41" s="383"/>
      <c r="EH41" s="383">
        <f t="shared" si="92"/>
        <v>0</v>
      </c>
      <c r="EI41" s="383">
        <f t="shared" si="93"/>
        <v>-2.2476056496278644E-2</v>
      </c>
      <c r="EJ41" s="383">
        <f t="shared" si="94"/>
        <v>0</v>
      </c>
      <c r="EK41" s="383">
        <f t="shared" si="95"/>
        <v>0</v>
      </c>
      <c r="EM41" s="383">
        <f t="shared" si="106"/>
        <v>0</v>
      </c>
      <c r="EN41" s="383">
        <f t="shared" si="96"/>
        <v>-2.2476056496278644E-2</v>
      </c>
      <c r="EO41" s="383">
        <f t="shared" si="97"/>
        <v>0</v>
      </c>
      <c r="EP41" s="383">
        <v>1</v>
      </c>
      <c r="ER41" s="383">
        <f t="shared" si="98"/>
        <v>0</v>
      </c>
      <c r="ES41" s="383">
        <f t="shared" si="99"/>
        <v>0</v>
      </c>
      <c r="ET41" s="383">
        <f t="shared" si="100"/>
        <v>0</v>
      </c>
      <c r="EU41" s="383" t="e">
        <f t="shared" si="101"/>
        <v>#DIV/0!</v>
      </c>
      <c r="EX41" s="383">
        <f t="shared" si="16"/>
        <v>0.99873491695672489</v>
      </c>
      <c r="EY41" s="383">
        <f t="shared" si="17"/>
        <v>1.0010809688560587</v>
      </c>
      <c r="EZ41" s="383">
        <f t="shared" si="8"/>
        <v>1.1392003589270452</v>
      </c>
      <c r="FA41" s="383"/>
      <c r="FB41" s="383">
        <f t="shared" si="38"/>
        <v>0.99509218547777911</v>
      </c>
      <c r="FC41" s="383">
        <f t="shared" si="19"/>
        <v>1.0103149475797815</v>
      </c>
      <c r="FD41" s="383">
        <f t="shared" si="9"/>
        <v>1.0679395474128863</v>
      </c>
      <c r="FE41" s="383"/>
      <c r="FF41" s="383">
        <f t="shared" si="39"/>
        <v>1.0434110651649808</v>
      </c>
      <c r="FG41" s="383">
        <f t="shared" si="21"/>
        <v>1.095619349840232</v>
      </c>
      <c r="FH41" s="383">
        <f t="shared" si="10"/>
        <v>0.8928565446413177</v>
      </c>
      <c r="FI41" s="383"/>
      <c r="FJ41" s="383">
        <f t="shared" si="22"/>
        <v>0.98928177858909327</v>
      </c>
      <c r="FK41" s="383">
        <f t="shared" si="23"/>
        <v>1.0036293351648284</v>
      </c>
      <c r="FL41" s="383">
        <f t="shared" si="11"/>
        <v>1.0120394454677073</v>
      </c>
      <c r="FN41" s="383">
        <f t="shared" si="40"/>
        <v>0.99509218547777911</v>
      </c>
      <c r="FO41" s="383">
        <f t="shared" si="25"/>
        <v>1.0103149475797815</v>
      </c>
      <c r="FP41" s="383">
        <f t="shared" si="12"/>
        <v>1.0679395474128863</v>
      </c>
      <c r="FR41" s="340"/>
      <c r="GB41" s="335">
        <f t="shared" si="36"/>
        <v>1996</v>
      </c>
      <c r="GC41" s="393">
        <f t="shared" si="26"/>
        <v>0.87162547324515172</v>
      </c>
      <c r="GD41" s="393">
        <f t="shared" si="27"/>
        <v>1.0498939466312427</v>
      </c>
      <c r="GE41" s="393">
        <f t="shared" si="28"/>
        <v>1.082284369022974</v>
      </c>
      <c r="GF41" s="393">
        <f t="shared" si="29"/>
        <v>0.89868149937173958</v>
      </c>
      <c r="GG41" s="393">
        <f t="shared" si="30"/>
        <v>0.85356636823642018</v>
      </c>
      <c r="GI41" s="335">
        <f>GI40+1</f>
        <v>27</v>
      </c>
      <c r="GJ41" s="393">
        <f t="shared" si="31"/>
        <v>0.98972036862623436</v>
      </c>
      <c r="GK41" s="393">
        <f t="shared" si="32"/>
        <v>1.1569836169943404</v>
      </c>
      <c r="GL41" s="393">
        <f t="shared" si="33"/>
        <v>1.0957126332632381</v>
      </c>
      <c r="GM41" s="393">
        <f t="shared" si="34"/>
        <v>0.97222794427699122</v>
      </c>
      <c r="GN41" s="393">
        <f t="shared" si="35"/>
        <v>0.80300921717893692</v>
      </c>
    </row>
    <row r="42" spans="1:206" x14ac:dyDescent="0.2">
      <c r="A42" s="377" t="s">
        <v>105</v>
      </c>
      <c r="B42" s="334">
        <f t="shared" si="15"/>
        <v>1976</v>
      </c>
      <c r="D42" s="432">
        <f>Conversion_factors!A38*D190+D266</f>
        <v>1394.7639833274284</v>
      </c>
      <c r="E42" s="432">
        <f>Conversion_factors!$A38*E190+E266</f>
        <v>1749.0962727881129</v>
      </c>
      <c r="F42" s="432">
        <f>Conversion_factors!$A38*F190+F266</f>
        <v>581.45741143805731</v>
      </c>
      <c r="G42" s="388">
        <v>0</v>
      </c>
      <c r="H42" s="388">
        <f t="shared" si="41"/>
        <v>3725.3176675535988</v>
      </c>
      <c r="J42" s="394">
        <f>NonManufacturing_Data!C18</f>
        <v>149363.84797700707</v>
      </c>
      <c r="K42" s="394">
        <f>NonManufacturing_Data!D18</f>
        <v>413150.26516806765</v>
      </c>
      <c r="L42" s="394">
        <f>NonManufacturing_Data!E18</f>
        <v>746238.70296650263</v>
      </c>
      <c r="M42" s="394"/>
      <c r="N42" s="394">
        <f t="shared" si="42"/>
        <v>1308752.8161115772</v>
      </c>
      <c r="P42" s="725">
        <f>NonManufacturing_Data!G18</f>
        <v>33173.727877072692</v>
      </c>
      <c r="Q42" s="725">
        <f>NonManufacturing_Data!H18</f>
        <v>332737.21811044955</v>
      </c>
      <c r="R42" s="725">
        <f>NonManufacturing_Data!I18</f>
        <v>440355.75407999998</v>
      </c>
      <c r="S42" s="396"/>
      <c r="T42" s="394">
        <f t="shared" si="43"/>
        <v>806266.70006752224</v>
      </c>
      <c r="W42" s="397">
        <f t="shared" si="75"/>
        <v>9.3380292635614008</v>
      </c>
      <c r="X42" s="397">
        <f t="shared" si="76"/>
        <v>4.2335596034933882</v>
      </c>
      <c r="Y42" s="397">
        <f t="shared" si="77"/>
        <v>0.77918420624205809</v>
      </c>
      <c r="Z42" s="388"/>
      <c r="AA42" s="388">
        <f t="shared" si="78"/>
        <v>4.6204533403669226</v>
      </c>
      <c r="AD42" s="397">
        <f t="shared" si="44"/>
        <v>42.044234175182631</v>
      </c>
      <c r="AE42" s="397">
        <f t="shared" si="45"/>
        <v>5.2566895964355682</v>
      </c>
      <c r="AF42" s="397">
        <f t="shared" si="46"/>
        <v>1.3204265098178396</v>
      </c>
      <c r="AG42" s="388"/>
      <c r="AH42" s="397">
        <f t="shared" si="47"/>
        <v>4.6204533403669226</v>
      </c>
      <c r="AJ42" s="398">
        <f t="shared" si="48"/>
        <v>1.3187523905792746</v>
      </c>
      <c r="AK42" s="398">
        <f t="shared" si="49"/>
        <v>1.0952290935338662</v>
      </c>
      <c r="AL42" s="398">
        <f t="shared" si="50"/>
        <v>1.0764456237483679</v>
      </c>
      <c r="AM42" s="399"/>
      <c r="AN42" s="398">
        <f t="shared" si="51"/>
        <v>1.0893873269746592</v>
      </c>
      <c r="AP42" s="393">
        <f t="shared" si="79"/>
        <v>4.5024740219273545</v>
      </c>
      <c r="AQ42" s="393">
        <f t="shared" si="80"/>
        <v>1.2416713330545597</v>
      </c>
      <c r="AR42" s="393">
        <f t="shared" si="81"/>
        <v>1.6946268921262524</v>
      </c>
      <c r="AS42" s="393"/>
      <c r="AT42" s="393">
        <f t="shared" si="52"/>
        <v>1.6232256845060988</v>
      </c>
      <c r="AV42" s="393">
        <f t="shared" si="53"/>
        <v>4.1144856750619241E-2</v>
      </c>
      <c r="AW42" s="393">
        <f t="shared" si="54"/>
        <v>0.41268877665738135</v>
      </c>
      <c r="AX42" s="393">
        <f t="shared" si="55"/>
        <v>0.54616636659199946</v>
      </c>
      <c r="AY42" s="393"/>
      <c r="AZ42" s="393">
        <f t="shared" si="56"/>
        <v>1</v>
      </c>
      <c r="BC42" s="383" t="e">
        <f>#REF!/AJ$80</f>
        <v>#REF!</v>
      </c>
      <c r="BD42" s="383" t="e">
        <f>#REF!/AK$80</f>
        <v>#REF!</v>
      </c>
      <c r="BE42" s="383" t="e">
        <f>#REF!/AL$80</f>
        <v>#REF!</v>
      </c>
      <c r="BF42" s="383" t="e">
        <f t="shared" si="57"/>
        <v>#DIV/0!</v>
      </c>
      <c r="BG42" s="383"/>
      <c r="BH42" s="383"/>
      <c r="BI42" s="383"/>
      <c r="BJ42" s="383"/>
      <c r="BK42" s="383"/>
      <c r="BL42" s="383"/>
      <c r="BM42" s="383"/>
      <c r="BN42" s="383"/>
      <c r="BO42" s="383"/>
      <c r="BP42" s="383"/>
      <c r="BQ42" s="383"/>
      <c r="BR42" s="391">
        <f t="shared" si="82"/>
        <v>1.3187523905792746</v>
      </c>
      <c r="BS42" s="400">
        <f>Mining!BZ42</f>
        <v>1.0550584415811617</v>
      </c>
      <c r="BT42" s="391">
        <f t="shared" si="58"/>
        <v>1.0764456237483679</v>
      </c>
      <c r="BU42" s="391">
        <v>1</v>
      </c>
      <c r="BV42" s="391"/>
      <c r="BW42" s="391">
        <v>1</v>
      </c>
      <c r="BX42" s="400">
        <f>Mining!BW42</f>
        <v>1.03807433822576</v>
      </c>
      <c r="BY42" s="391">
        <v>1</v>
      </c>
      <c r="BZ42" s="391">
        <v>1</v>
      </c>
      <c r="CB42" s="400">
        <f t="shared" si="83"/>
        <v>4.1144856750619241E-2</v>
      </c>
      <c r="CC42" s="400">
        <f t="shared" si="59"/>
        <v>0.41268877665738135</v>
      </c>
      <c r="CD42" s="400">
        <f t="shared" si="59"/>
        <v>0.54616636659199946</v>
      </c>
      <c r="CE42" s="400"/>
      <c r="CG42" s="400">
        <v>1</v>
      </c>
      <c r="CH42" s="400">
        <v>1</v>
      </c>
      <c r="CI42" s="400">
        <v>1</v>
      </c>
      <c r="CJ42" s="400"/>
      <c r="CL42" s="392">
        <f t="shared" si="60"/>
        <v>0.8377506962744905</v>
      </c>
      <c r="CM42" s="392">
        <f t="shared" si="61"/>
        <v>1.0893873269746592</v>
      </c>
      <c r="CN42" s="392">
        <f t="shared" si="62"/>
        <v>1.0631520422241849</v>
      </c>
      <c r="CO42" s="392">
        <f t="shared" si="63"/>
        <v>0.87591956905081281</v>
      </c>
      <c r="CP42" s="392">
        <f t="shared" si="64"/>
        <v>1.0208916727082336</v>
      </c>
      <c r="CQ42" s="392">
        <v>1</v>
      </c>
      <c r="CR42" s="392">
        <f t="shared" si="65"/>
        <v>1.1458903195902725</v>
      </c>
      <c r="CS42" s="392">
        <f t="shared" si="66"/>
        <v>0.91263499168562623</v>
      </c>
      <c r="CT42" s="392">
        <f t="shared" si="67"/>
        <v>0.91263499168562678</v>
      </c>
      <c r="CU42" s="392"/>
      <c r="CV42" s="392">
        <f t="shared" si="84"/>
        <v>0.95069074967330447</v>
      </c>
      <c r="CY42" s="338"/>
      <c r="DA42" s="383">
        <f t="shared" si="68"/>
        <v>0.37440135521204138</v>
      </c>
      <c r="DB42" s="383">
        <f t="shared" si="69"/>
        <v>0.46951600611733535</v>
      </c>
      <c r="DC42" s="383">
        <f t="shared" si="70"/>
        <v>0.15608263867062325</v>
      </c>
      <c r="DD42" s="383">
        <f t="shared" si="71"/>
        <v>0</v>
      </c>
      <c r="DF42" s="383">
        <f t="shared" si="85"/>
        <v>0.37215072688559192</v>
      </c>
      <c r="DG42" s="383">
        <f t="shared" si="85"/>
        <v>0.47234189959468398</v>
      </c>
      <c r="DH42" s="383">
        <f t="shared" si="85"/>
        <v>0.15549646192434671</v>
      </c>
      <c r="DI42" s="383"/>
      <c r="DJ42" s="383">
        <f t="shared" si="86"/>
        <v>0.99998908840462264</v>
      </c>
      <c r="DK42" s="383"/>
      <c r="DL42" s="383">
        <f t="shared" si="87"/>
        <v>0.37215478768805293</v>
      </c>
      <c r="DM42" s="383">
        <f t="shared" si="87"/>
        <v>0.47234705365461116</v>
      </c>
      <c r="DN42" s="383">
        <f t="shared" si="87"/>
        <v>0.15549815865733591</v>
      </c>
      <c r="DO42" s="383">
        <f t="shared" si="87"/>
        <v>0</v>
      </c>
      <c r="DR42" s="383">
        <f t="shared" si="102"/>
        <v>2.3238647443634016E-2</v>
      </c>
      <c r="DS42" s="383">
        <f t="shared" si="103"/>
        <v>-5.7369654540002282E-3</v>
      </c>
      <c r="DT42" s="383">
        <f t="shared" si="88"/>
        <v>-5.3508911966116963E-4</v>
      </c>
      <c r="DU42" s="383">
        <f t="shared" si="89"/>
        <v>0</v>
      </c>
      <c r="DW42" s="383">
        <f t="shared" si="104"/>
        <v>0</v>
      </c>
      <c r="DX42" s="383">
        <f t="shared" si="72"/>
        <v>0</v>
      </c>
      <c r="DY42" s="383">
        <f t="shared" si="73"/>
        <v>-2.8894329308088735E-2</v>
      </c>
      <c r="DZ42" s="383">
        <f t="shared" si="74"/>
        <v>0</v>
      </c>
      <c r="EA42" s="383"/>
      <c r="EC42" s="383">
        <f t="shared" si="105"/>
        <v>-2.0248132349451668E-2</v>
      </c>
      <c r="ED42" s="383">
        <f t="shared" si="90"/>
        <v>-3.3770375495703282E-2</v>
      </c>
      <c r="EE42" s="383">
        <f t="shared" si="91"/>
        <v>2.7878938857103751E-2</v>
      </c>
      <c r="EF42" s="383"/>
      <c r="EH42" s="383">
        <f t="shared" si="92"/>
        <v>0</v>
      </c>
      <c r="EI42" s="383">
        <f t="shared" si="93"/>
        <v>1.8437473965989857E-2</v>
      </c>
      <c r="EJ42" s="383">
        <f t="shared" si="94"/>
        <v>0</v>
      </c>
      <c r="EK42" s="383">
        <f t="shared" si="95"/>
        <v>0</v>
      </c>
      <c r="EM42" s="383">
        <f t="shared" si="106"/>
        <v>0</v>
      </c>
      <c r="EN42" s="383">
        <f t="shared" si="96"/>
        <v>1.8437473965989857E-2</v>
      </c>
      <c r="EO42" s="383">
        <f t="shared" si="97"/>
        <v>0</v>
      </c>
      <c r="EP42" s="383">
        <v>1</v>
      </c>
      <c r="ER42" s="383">
        <f t="shared" si="98"/>
        <v>0</v>
      </c>
      <c r="ES42" s="383">
        <f t="shared" si="99"/>
        <v>0</v>
      </c>
      <c r="ET42" s="383">
        <f t="shared" si="100"/>
        <v>0</v>
      </c>
      <c r="EU42" s="383" t="e">
        <f t="shared" si="101"/>
        <v>#DIV/0!</v>
      </c>
      <c r="EX42" s="383">
        <f t="shared" si="16"/>
        <v>1.0058725057544122</v>
      </c>
      <c r="EY42" s="383">
        <f t="shared" si="17"/>
        <v>1.0069598226062983</v>
      </c>
      <c r="EZ42" s="383">
        <f t="shared" si="8"/>
        <v>1.1458903195902725</v>
      </c>
      <c r="FA42" s="383"/>
      <c r="FB42" s="383">
        <f t="shared" si="38"/>
        <v>0.99551706348894053</v>
      </c>
      <c r="FC42" s="383">
        <f t="shared" si="19"/>
        <v>1.005785769813607</v>
      </c>
      <c r="FD42" s="383">
        <f t="shared" si="9"/>
        <v>1.0631520422241849</v>
      </c>
      <c r="FE42" s="383"/>
      <c r="FF42" s="383">
        <f t="shared" si="39"/>
        <v>0.98103057462908672</v>
      </c>
      <c r="FG42" s="383">
        <f t="shared" si="21"/>
        <v>1.0748360803485093</v>
      </c>
      <c r="FH42" s="383">
        <f t="shared" si="10"/>
        <v>0.87591956905081281</v>
      </c>
      <c r="FI42" s="383"/>
      <c r="FJ42" s="383">
        <f t="shared" si="22"/>
        <v>1.0087469191840002</v>
      </c>
      <c r="FK42" s="383">
        <f t="shared" si="23"/>
        <v>1.0124079998502069</v>
      </c>
      <c r="FL42" s="383">
        <f t="shared" si="11"/>
        <v>1.0208916727082336</v>
      </c>
      <c r="FN42" s="383">
        <f t="shared" si="40"/>
        <v>0.99551706348894053</v>
      </c>
      <c r="FO42" s="383">
        <f t="shared" si="25"/>
        <v>1.005785769813607</v>
      </c>
      <c r="FP42" s="383">
        <f t="shared" si="12"/>
        <v>1.0631520422241849</v>
      </c>
      <c r="FR42" s="340"/>
      <c r="GB42" s="335">
        <f t="shared" si="36"/>
        <v>1997</v>
      </c>
      <c r="GC42" s="393">
        <f t="shared" si="26"/>
        <v>0.88932237996490759</v>
      </c>
      <c r="GD42" s="393">
        <f t="shared" si="27"/>
        <v>1.0966142703856432</v>
      </c>
      <c r="GE42" s="393">
        <f t="shared" si="28"/>
        <v>1.0772792229858603</v>
      </c>
      <c r="GF42" s="393">
        <f t="shared" si="29"/>
        <v>0.91151717405153487</v>
      </c>
      <c r="GG42" s="393">
        <f t="shared" si="30"/>
        <v>0.825870947713917</v>
      </c>
      <c r="GI42" s="335">
        <f>GI41+1</f>
        <v>28</v>
      </c>
      <c r="GJ42" s="393">
        <f t="shared" si="31"/>
        <v>1.0534758762526319</v>
      </c>
      <c r="GK42" s="393">
        <f t="shared" si="32"/>
        <v>1.172066553303786</v>
      </c>
      <c r="GL42" s="393">
        <f t="shared" si="33"/>
        <v>1.0957710851405811</v>
      </c>
      <c r="GM42" s="393">
        <f t="shared" si="34"/>
        <v>0.98604251848914837</v>
      </c>
      <c r="GN42" s="393">
        <f t="shared" si="35"/>
        <v>0.83187264567026953</v>
      </c>
    </row>
    <row r="43" spans="1:206" x14ac:dyDescent="0.2">
      <c r="A43" s="377" t="s">
        <v>105</v>
      </c>
      <c r="B43" s="334">
        <f t="shared" si="15"/>
        <v>1977</v>
      </c>
      <c r="D43" s="432">
        <f>Conversion_factors!A39*D191+D267</f>
        <v>1403.8807448879563</v>
      </c>
      <c r="E43" s="432">
        <f>Conversion_factors!$A39*E191+E267</f>
        <v>1774.4446203330606</v>
      </c>
      <c r="F43" s="432">
        <f>Conversion_factors!$A39*F191+F267</f>
        <v>602.80718328834826</v>
      </c>
      <c r="G43" s="388">
        <v>0</v>
      </c>
      <c r="H43" s="388">
        <f t="shared" si="41"/>
        <v>3781.1325485093653</v>
      </c>
      <c r="J43" s="394">
        <f>NonManufacturing_Data!C19</f>
        <v>155314.40077323685</v>
      </c>
      <c r="K43" s="394">
        <f>NonManufacturing_Data!D19</f>
        <v>423693.39771249343</v>
      </c>
      <c r="L43" s="394">
        <f>NonManufacturing_Data!E19</f>
        <v>773637.78221404145</v>
      </c>
      <c r="M43" s="394"/>
      <c r="N43" s="394">
        <f t="shared" si="42"/>
        <v>1352645.5806997716</v>
      </c>
      <c r="P43" s="394">
        <f>NonManufacturing_Data!G19</f>
        <v>34495.346340000004</v>
      </c>
      <c r="Q43" s="394">
        <f>NonManufacturing_Data!H19</f>
        <v>341228.29965816415</v>
      </c>
      <c r="R43" s="394">
        <f>NonManufacturing_Data!I19</f>
        <v>446131.8554</v>
      </c>
      <c r="S43" s="396"/>
      <c r="T43" s="394">
        <f t="shared" si="43"/>
        <v>821855.50139816408</v>
      </c>
      <c r="U43" s="767">
        <v>771196.40984322957</v>
      </c>
      <c r="W43" s="397">
        <f t="shared" si="75"/>
        <v>9.038960572224461</v>
      </c>
      <c r="X43" s="397">
        <f t="shared" si="76"/>
        <v>4.1880393461716139</v>
      </c>
      <c r="Y43" s="397">
        <f t="shared" si="77"/>
        <v>0.77918529465197484</v>
      </c>
      <c r="Z43" s="388"/>
      <c r="AA43" s="388">
        <f t="shared" si="78"/>
        <v>4.6007266996166534</v>
      </c>
      <c r="AD43" s="397">
        <f t="shared" si="44"/>
        <v>40.69768516166625</v>
      </c>
      <c r="AE43" s="397">
        <f t="shared" si="45"/>
        <v>5.2001683978458537</v>
      </c>
      <c r="AF43" s="397">
        <f t="shared" si="46"/>
        <v>1.3511861482024721</v>
      </c>
      <c r="AG43" s="388"/>
      <c r="AH43" s="397">
        <f t="shared" si="47"/>
        <v>4.6007266996166534</v>
      </c>
      <c r="AJ43" s="398">
        <f t="shared" si="48"/>
        <v>1.2765167602855239</v>
      </c>
      <c r="AK43" s="398">
        <f t="shared" si="49"/>
        <v>1.083452925289343</v>
      </c>
      <c r="AL43" s="398">
        <f t="shared" si="50"/>
        <v>1.0764471273903595</v>
      </c>
      <c r="AM43" s="399"/>
      <c r="AN43" s="398">
        <f t="shared" si="51"/>
        <v>1.0847362785051557</v>
      </c>
      <c r="AP43" s="393">
        <f t="shared" si="79"/>
        <v>4.5024740219273545</v>
      </c>
      <c r="AQ43" s="393">
        <f t="shared" si="80"/>
        <v>1.2416713330545597</v>
      </c>
      <c r="AR43" s="393">
        <f t="shared" si="81"/>
        <v>1.7341011919455986</v>
      </c>
      <c r="AS43" s="393"/>
      <c r="AT43" s="393">
        <f t="shared" si="52"/>
        <v>1.6458435557085307</v>
      </c>
      <c r="AV43" s="393">
        <f t="shared" si="53"/>
        <v>4.197251984237562E-2</v>
      </c>
      <c r="AW43" s="393">
        <f t="shared" si="54"/>
        <v>0.41519257226806516</v>
      </c>
      <c r="AX43" s="393">
        <f t="shared" si="55"/>
        <v>0.54283490788955935</v>
      </c>
      <c r="AY43" s="393"/>
      <c r="AZ43" s="393">
        <f t="shared" si="56"/>
        <v>1</v>
      </c>
      <c r="BC43" s="383" t="e">
        <f>#REF!/AJ$80</f>
        <v>#REF!</v>
      </c>
      <c r="BD43" s="383" t="e">
        <f>#REF!/AK$80</f>
        <v>#REF!</v>
      </c>
      <c r="BE43" s="383" t="e">
        <f>#REF!/AL$80</f>
        <v>#REF!</v>
      </c>
      <c r="BF43" s="383" t="e">
        <f t="shared" si="57"/>
        <v>#DIV/0!</v>
      </c>
      <c r="BG43" s="383"/>
      <c r="BH43" s="383"/>
      <c r="BI43" s="383"/>
      <c r="BJ43" s="383"/>
      <c r="BK43" s="383"/>
      <c r="BL43" s="383"/>
      <c r="BM43" s="383"/>
      <c r="BN43" s="383"/>
      <c r="BO43" s="383"/>
      <c r="BP43" s="383"/>
      <c r="BQ43" s="383"/>
      <c r="BR43" s="391">
        <f t="shared" si="82"/>
        <v>1.2765167602855239</v>
      </c>
      <c r="BS43" s="400">
        <f>Mining!BZ43</f>
        <v>1.0543536015112938</v>
      </c>
      <c r="BT43" s="391">
        <f t="shared" si="58"/>
        <v>1.0764471273903595</v>
      </c>
      <c r="BU43" s="391">
        <v>1</v>
      </c>
      <c r="BV43" s="391"/>
      <c r="BW43" s="391">
        <v>1</v>
      </c>
      <c r="BX43" s="400">
        <f>Mining!BW43</f>
        <v>1.0275992074540639</v>
      </c>
      <c r="BY43" s="391">
        <v>1</v>
      </c>
      <c r="BZ43" s="391">
        <v>1</v>
      </c>
      <c r="CB43" s="400">
        <f t="shared" si="83"/>
        <v>4.197251984237562E-2</v>
      </c>
      <c r="CC43" s="400">
        <f t="shared" si="59"/>
        <v>0.41519257226806516</v>
      </c>
      <c r="CD43" s="400">
        <f t="shared" si="59"/>
        <v>0.54283490788955935</v>
      </c>
      <c r="CE43" s="400"/>
      <c r="CG43" s="400">
        <v>1</v>
      </c>
      <c r="CH43" s="400">
        <v>1</v>
      </c>
      <c r="CI43" s="400">
        <v>1</v>
      </c>
      <c r="CJ43" s="400"/>
      <c r="CL43" s="392">
        <f t="shared" si="60"/>
        <v>0.86584705919535343</v>
      </c>
      <c r="CM43" s="392">
        <f t="shared" si="61"/>
        <v>1.0847362785051557</v>
      </c>
      <c r="CN43" s="392">
        <f t="shared" si="62"/>
        <v>1.0670208945737352</v>
      </c>
      <c r="CO43" s="392">
        <f t="shared" si="63"/>
        <v>0.88410340973271773</v>
      </c>
      <c r="CP43" s="392">
        <f t="shared" si="64"/>
        <v>1.0160429566975719</v>
      </c>
      <c r="CQ43" s="392">
        <v>1</v>
      </c>
      <c r="CR43" s="392">
        <f t="shared" si="65"/>
        <v>1.1317124825788698</v>
      </c>
      <c r="CS43" s="392">
        <f t="shared" si="66"/>
        <v>0.93921571674620041</v>
      </c>
      <c r="CT43" s="392">
        <f t="shared" si="67"/>
        <v>0.93921571674620097</v>
      </c>
      <c r="CU43" s="392"/>
      <c r="CV43" s="392">
        <f t="shared" si="84"/>
        <v>0.95849104362031201</v>
      </c>
      <c r="CY43" s="338"/>
      <c r="DA43" s="383">
        <f t="shared" si="68"/>
        <v>0.37128577929419793</v>
      </c>
      <c r="DB43" s="383">
        <f t="shared" si="69"/>
        <v>0.46928918718615126</v>
      </c>
      <c r="DC43" s="383">
        <f t="shared" si="70"/>
        <v>0.15942503351965082</v>
      </c>
      <c r="DD43" s="383">
        <f t="shared" si="71"/>
        <v>0</v>
      </c>
      <c r="DF43" s="383">
        <f t="shared" si="85"/>
        <v>0.37284139769745134</v>
      </c>
      <c r="DG43" s="383">
        <f t="shared" si="85"/>
        <v>0.4694025875184033</v>
      </c>
      <c r="DH43" s="383">
        <f t="shared" si="85"/>
        <v>0.15774793452830585</v>
      </c>
      <c r="DI43" s="383"/>
      <c r="DJ43" s="383">
        <f t="shared" si="86"/>
        <v>0.99999191974416046</v>
      </c>
      <c r="DK43" s="383"/>
      <c r="DL43" s="383">
        <f t="shared" si="87"/>
        <v>0.37284441037567551</v>
      </c>
      <c r="DM43" s="383">
        <f t="shared" si="87"/>
        <v>0.46940638044204996</v>
      </c>
      <c r="DN43" s="383">
        <f t="shared" si="87"/>
        <v>0.15774920918227453</v>
      </c>
      <c r="DO43" s="383">
        <f t="shared" si="87"/>
        <v>0</v>
      </c>
      <c r="DR43" s="383">
        <f t="shared" si="102"/>
        <v>-3.2551043513858784E-2</v>
      </c>
      <c r="DS43" s="383">
        <f t="shared" si="103"/>
        <v>-6.682810960597545E-4</v>
      </c>
      <c r="DT43" s="383">
        <f t="shared" si="88"/>
        <v>1.3968573127660304E-6</v>
      </c>
      <c r="DU43" s="383">
        <f t="shared" si="89"/>
        <v>0</v>
      </c>
      <c r="DW43" s="383">
        <f t="shared" si="104"/>
        <v>0</v>
      </c>
      <c r="DX43" s="383">
        <f t="shared" si="72"/>
        <v>0</v>
      </c>
      <c r="DY43" s="383">
        <f t="shared" si="73"/>
        <v>2.3026640216538951E-2</v>
      </c>
      <c r="DZ43" s="383">
        <f t="shared" si="74"/>
        <v>0</v>
      </c>
      <c r="EA43" s="383"/>
      <c r="EC43" s="383">
        <f t="shared" si="105"/>
        <v>1.9916183198190773E-2</v>
      </c>
      <c r="ED43" s="383">
        <f t="shared" si="90"/>
        <v>6.0487006930334195E-3</v>
      </c>
      <c r="EE43" s="383">
        <f t="shared" si="91"/>
        <v>-6.1183933815133805E-3</v>
      </c>
      <c r="EF43" s="383"/>
      <c r="EH43" s="383">
        <f t="shared" si="92"/>
        <v>0</v>
      </c>
      <c r="EI43" s="383">
        <f t="shared" si="93"/>
        <v>-1.0142183973048573E-2</v>
      </c>
      <c r="EJ43" s="383">
        <f t="shared" si="94"/>
        <v>0</v>
      </c>
      <c r="EK43" s="383">
        <f t="shared" si="95"/>
        <v>0</v>
      </c>
      <c r="EM43" s="383">
        <f t="shared" si="106"/>
        <v>0</v>
      </c>
      <c r="EN43" s="383">
        <f t="shared" si="96"/>
        <v>-1.0142183973048573E-2</v>
      </c>
      <c r="EO43" s="383">
        <f t="shared" si="97"/>
        <v>0</v>
      </c>
      <c r="EP43" s="383">
        <v>1</v>
      </c>
      <c r="ER43" s="383">
        <f t="shared" si="98"/>
        <v>0</v>
      </c>
      <c r="ES43" s="383">
        <f t="shared" si="99"/>
        <v>0</v>
      </c>
      <c r="ET43" s="383">
        <f t="shared" si="100"/>
        <v>0</v>
      </c>
      <c r="EU43" s="383" t="e">
        <f t="shared" si="101"/>
        <v>#DIV/0!</v>
      </c>
      <c r="EX43" s="383">
        <f t="shared" si="16"/>
        <v>0.98762723031252053</v>
      </c>
      <c r="EY43" s="383">
        <f t="shared" si="17"/>
        <v>0.9945009406366454</v>
      </c>
      <c r="EZ43" s="383">
        <f t="shared" si="8"/>
        <v>1.1317124825788698</v>
      </c>
      <c r="FA43" s="383"/>
      <c r="FB43" s="383">
        <f t="shared" si="38"/>
        <v>1.0036390395690313</v>
      </c>
      <c r="FC43" s="383">
        <f t="shared" si="19"/>
        <v>1.0094458640279274</v>
      </c>
      <c r="FD43" s="383">
        <f t="shared" si="9"/>
        <v>1.0670208945737352</v>
      </c>
      <c r="FE43" s="383"/>
      <c r="FF43" s="383">
        <f t="shared" si="39"/>
        <v>1.0093431417347751</v>
      </c>
      <c r="FG43" s="383">
        <f t="shared" si="21"/>
        <v>1.0848784261888555</v>
      </c>
      <c r="FH43" s="383">
        <f t="shared" si="10"/>
        <v>0.88410340973271773</v>
      </c>
      <c r="FI43" s="383"/>
      <c r="FJ43" s="383">
        <f t="shared" si="22"/>
        <v>0.99525050880491694</v>
      </c>
      <c r="FK43" s="383">
        <f t="shared" si="23"/>
        <v>1.0075995769690866</v>
      </c>
      <c r="FL43" s="383">
        <f t="shared" si="11"/>
        <v>1.0160429566975719</v>
      </c>
      <c r="FN43" s="383">
        <f t="shared" si="40"/>
        <v>1.0036390395690313</v>
      </c>
      <c r="FO43" s="383">
        <f t="shared" si="25"/>
        <v>1.0094458640279274</v>
      </c>
      <c r="FP43" s="383">
        <f t="shared" si="12"/>
        <v>1.0670208945737352</v>
      </c>
      <c r="FR43" s="340"/>
      <c r="GB43" s="335">
        <f t="shared" si="36"/>
        <v>1998</v>
      </c>
      <c r="GC43" s="393">
        <f t="shared" si="26"/>
        <v>0.95937948821614827</v>
      </c>
      <c r="GD43" s="393">
        <f t="shared" si="27"/>
        <v>1.1496173652961499</v>
      </c>
      <c r="GE43" s="393">
        <f t="shared" si="28"/>
        <v>1.0879540046682712</v>
      </c>
      <c r="GF43" s="393">
        <f t="shared" si="29"/>
        <v>0.91583087144875064</v>
      </c>
      <c r="GG43" s="393">
        <f t="shared" si="30"/>
        <v>0.83755107335340939</v>
      </c>
      <c r="GI43" s="335">
        <f>GI42+1</f>
        <v>29</v>
      </c>
      <c r="GJ43" s="393">
        <f t="shared" si="31"/>
        <v>1.1358212188135821</v>
      </c>
      <c r="GK43" s="393">
        <f t="shared" si="32"/>
        <v>1.196751579417948</v>
      </c>
      <c r="GL43" s="393">
        <f t="shared" si="33"/>
        <v>1.1025463758948781</v>
      </c>
      <c r="GM43" s="393">
        <f t="shared" si="34"/>
        <v>1.0442172984559137</v>
      </c>
      <c r="GN43" s="393">
        <f t="shared" si="35"/>
        <v>0.82436248338696172</v>
      </c>
    </row>
    <row r="44" spans="1:206" x14ac:dyDescent="0.2">
      <c r="A44" s="377" t="s">
        <v>105</v>
      </c>
      <c r="B44" s="334">
        <f t="shared" si="15"/>
        <v>1978</v>
      </c>
      <c r="D44" s="432">
        <f>Conversion_factors!A40*D192+D268</f>
        <v>1623.2773092796983</v>
      </c>
      <c r="E44" s="432">
        <f>Conversion_factors!$A40*E192+E268</f>
        <v>1846.3893258375924</v>
      </c>
      <c r="F44" s="432">
        <f>Conversion_factors!$A40*F192+F268</f>
        <v>631.94548754043592</v>
      </c>
      <c r="G44" s="388">
        <v>0</v>
      </c>
      <c r="H44" s="388">
        <f t="shared" si="41"/>
        <v>4101.612122657727</v>
      </c>
      <c r="I44" s="383"/>
      <c r="J44" s="394">
        <f>NonManufacturing_Data!C20</f>
        <v>157806.48384940339</v>
      </c>
      <c r="K44" s="394">
        <f>NonManufacturing_Data!D20</f>
        <v>440924.42420176422</v>
      </c>
      <c r="L44" s="394">
        <f>NonManufacturing_Data!E20</f>
        <v>811828.33197145455</v>
      </c>
      <c r="M44" s="394"/>
      <c r="N44" s="394">
        <f t="shared" si="42"/>
        <v>1410559.240022622</v>
      </c>
      <c r="P44" s="394">
        <f>NonManufacturing_Data!G20</f>
        <v>33302.755919999996</v>
      </c>
      <c r="Q44" s="394">
        <f>NonManufacturing_Data!H20</f>
        <v>356478.74087614275</v>
      </c>
      <c r="R44" s="394">
        <f>NonManufacturing_Data!I20</f>
        <v>471912.99056000001</v>
      </c>
      <c r="S44" s="396"/>
      <c r="T44" s="394">
        <f t="shared" si="43"/>
        <v>861694.48735614284</v>
      </c>
      <c r="U44" s="767">
        <v>787090.87317946192</v>
      </c>
      <c r="W44" s="397">
        <f t="shared" si="75"/>
        <v>10.286505786598802</v>
      </c>
      <c r="X44" s="397">
        <f t="shared" si="76"/>
        <v>4.187541502560757</v>
      </c>
      <c r="Y44" s="397">
        <f t="shared" si="77"/>
        <v>0.77842255887499168</v>
      </c>
      <c r="Z44" s="388"/>
      <c r="AA44" s="388">
        <f t="shared" si="78"/>
        <v>4.7599377538578924</v>
      </c>
      <c r="AD44" s="397">
        <f t="shared" si="44"/>
        <v>48.743032353813035</v>
      </c>
      <c r="AE44" s="397">
        <f t="shared" si="45"/>
        <v>5.1795215650156088</v>
      </c>
      <c r="AF44" s="397">
        <f t="shared" si="46"/>
        <v>1.339114413422974</v>
      </c>
      <c r="AG44" s="388"/>
      <c r="AH44" s="397">
        <f t="shared" si="47"/>
        <v>4.7599377538578924</v>
      </c>
      <c r="AJ44" s="398">
        <f t="shared" si="48"/>
        <v>1.4526998913699127</v>
      </c>
      <c r="AK44" s="398">
        <f t="shared" si="49"/>
        <v>1.0833241322976983</v>
      </c>
      <c r="AL44" s="398">
        <f t="shared" si="50"/>
        <v>1.0753934053274219</v>
      </c>
      <c r="AM44" s="399"/>
      <c r="AN44" s="398">
        <f t="shared" si="51"/>
        <v>1.1222742627737963</v>
      </c>
      <c r="AP44" s="393">
        <f t="shared" ref="AP44:AP76" si="107">J44/P44</f>
        <v>4.7385412855466589</v>
      </c>
      <c r="AQ44" s="393">
        <f t="shared" ref="AQ44:AQ76" si="108">K44/Q44</f>
        <v>1.2368884133681393</v>
      </c>
      <c r="AR44" s="393">
        <f t="shared" ref="AR44:AR76" si="109">L44/R44</f>
        <v>1.720292401800787</v>
      </c>
      <c r="AS44" s="393"/>
      <c r="AT44" s="393">
        <f t="shared" si="52"/>
        <v>1.6369598050354366</v>
      </c>
      <c r="AV44" s="393">
        <f t="shared" si="53"/>
        <v>3.8647985345919698E-2</v>
      </c>
      <c r="AW44" s="393">
        <f t="shared" si="54"/>
        <v>0.41369504633816723</v>
      </c>
      <c r="AX44" s="393">
        <f t="shared" si="55"/>
        <v>0.54765696831591304</v>
      </c>
      <c r="AY44" s="393"/>
      <c r="AZ44" s="393">
        <f t="shared" si="56"/>
        <v>1</v>
      </c>
      <c r="BC44" s="383">
        <f t="shared" ref="BC44:BC76" si="110">AJ44/AJ$80</f>
        <v>1.4526998913699127</v>
      </c>
      <c r="BD44" s="383">
        <f t="shared" ref="BD44:BD76" si="111">AK44/AK$80</f>
        <v>1.0833241322976983</v>
      </c>
      <c r="BE44" s="383">
        <f t="shared" ref="BE44:BE76" si="112">AL44/AL$80</f>
        <v>1.0753934053274219</v>
      </c>
      <c r="BF44" s="383" t="e">
        <f t="shared" si="57"/>
        <v>#DIV/0!</v>
      </c>
      <c r="BG44" s="383"/>
      <c r="BH44" s="383"/>
      <c r="BI44" s="383"/>
      <c r="BJ44" s="383"/>
      <c r="BK44" s="383"/>
      <c r="BL44" s="383"/>
      <c r="BM44" s="383"/>
      <c r="BN44" s="383"/>
      <c r="BO44" s="383"/>
      <c r="BP44" s="383"/>
      <c r="BQ44" s="383"/>
      <c r="BR44" s="391">
        <f t="shared" si="82"/>
        <v>1.4526998913699127</v>
      </c>
      <c r="BS44" s="400">
        <f>Mining!BZ44</f>
        <v>1.0595546823120712</v>
      </c>
      <c r="BT44" s="391">
        <f t="shared" si="58"/>
        <v>1.0753934053274219</v>
      </c>
      <c r="BU44" s="391">
        <v>1</v>
      </c>
      <c r="BV44" s="391"/>
      <c r="BW44" s="391">
        <v>1</v>
      </c>
      <c r="BX44" s="400">
        <f>Mining!BW44</f>
        <v>1.0224334339533654</v>
      </c>
      <c r="BY44" s="391">
        <v>1</v>
      </c>
      <c r="BZ44" s="391">
        <v>1</v>
      </c>
      <c r="CB44" s="400">
        <f t="shared" si="83"/>
        <v>3.8647985345919698E-2</v>
      </c>
      <c r="CC44" s="400">
        <f t="shared" si="59"/>
        <v>0.41369504633816723</v>
      </c>
      <c r="CD44" s="400">
        <f t="shared" si="59"/>
        <v>0.54765696831591304</v>
      </c>
      <c r="CE44" s="400"/>
      <c r="CG44" s="400">
        <v>1</v>
      </c>
      <c r="CH44" s="400">
        <v>1</v>
      </c>
      <c r="CI44" s="400">
        <v>1</v>
      </c>
      <c r="CJ44" s="400"/>
      <c r="CL44" s="392">
        <f t="shared" si="60"/>
        <v>0.90291838987311313</v>
      </c>
      <c r="CM44" s="392">
        <f t="shared" si="61"/>
        <v>1.1222742627737963</v>
      </c>
      <c r="CN44" s="392">
        <f t="shared" si="62"/>
        <v>1.0848474261294057</v>
      </c>
      <c r="CO44" s="392">
        <f t="shared" si="63"/>
        <v>0.8563288963232174</v>
      </c>
      <c r="CP44" s="392">
        <f t="shared" si="64"/>
        <v>1.0136914702780919</v>
      </c>
      <c r="CQ44" s="392">
        <v>1</v>
      </c>
      <c r="CR44" s="392">
        <f t="shared" si="65"/>
        <v>1.1917466751515933</v>
      </c>
      <c r="CS44" s="392">
        <f t="shared" si="66"/>
        <v>1.0133220703397507</v>
      </c>
      <c r="CT44" s="392">
        <f t="shared" si="67"/>
        <v>1.0133220703397512</v>
      </c>
      <c r="CU44" s="392"/>
      <c r="CV44" s="392">
        <f t="shared" si="84"/>
        <v>0.94170538603016407</v>
      </c>
      <c r="CY44" s="338"/>
      <c r="DA44" s="383">
        <f t="shared" si="68"/>
        <v>0.39576567962449388</v>
      </c>
      <c r="DB44" s="383">
        <f t="shared" si="69"/>
        <v>0.45016185602679198</v>
      </c>
      <c r="DC44" s="383">
        <f t="shared" si="70"/>
        <v>0.15407246434871402</v>
      </c>
      <c r="DD44" s="383">
        <f t="shared" si="71"/>
        <v>0</v>
      </c>
      <c r="DF44" s="383">
        <f t="shared" si="85"/>
        <v>0.38339548431431869</v>
      </c>
      <c r="DG44" s="383">
        <f t="shared" si="85"/>
        <v>0.45965919633724228</v>
      </c>
      <c r="DH44" s="383">
        <f t="shared" si="85"/>
        <v>0.1567335163701718</v>
      </c>
      <c r="DI44" s="383"/>
      <c r="DJ44" s="383">
        <f t="shared" si="86"/>
        <v>0.99978819702173283</v>
      </c>
      <c r="DK44" s="383"/>
      <c r="DL44" s="383">
        <f t="shared" si="87"/>
        <v>0.38347670582270804</v>
      </c>
      <c r="DM44" s="383">
        <f t="shared" si="87"/>
        <v>0.45975657414892496</v>
      </c>
      <c r="DN44" s="383">
        <f t="shared" si="87"/>
        <v>0.15676672002836697</v>
      </c>
      <c r="DO44" s="383">
        <f t="shared" si="87"/>
        <v>0</v>
      </c>
      <c r="DR44" s="383">
        <f t="shared" si="102"/>
        <v>0.12928873163036519</v>
      </c>
      <c r="DS44" s="383">
        <f t="shared" si="103"/>
        <v>4.920829664875559E-3</v>
      </c>
      <c r="DT44" s="383">
        <f t="shared" si="88"/>
        <v>-9.793682488460154E-4</v>
      </c>
      <c r="DU44" s="383">
        <f t="shared" si="89"/>
        <v>0</v>
      </c>
      <c r="DW44" s="383">
        <f t="shared" si="104"/>
        <v>5.1102314326622808E-2</v>
      </c>
      <c r="DX44" s="383">
        <f t="shared" si="72"/>
        <v>-3.8594394427892832E-3</v>
      </c>
      <c r="DY44" s="383">
        <f t="shared" si="73"/>
        <v>-7.9949567552390129E-3</v>
      </c>
      <c r="DZ44" s="383">
        <f t="shared" si="74"/>
        <v>0</v>
      </c>
      <c r="EA44" s="383"/>
      <c r="EC44" s="383">
        <f t="shared" si="105"/>
        <v>-8.2520466591204211E-2</v>
      </c>
      <c r="ED44" s="383">
        <f t="shared" si="90"/>
        <v>-3.6133428117906194E-3</v>
      </c>
      <c r="EE44" s="383">
        <f t="shared" si="91"/>
        <v>8.8438840509159448E-3</v>
      </c>
      <c r="EF44" s="383"/>
      <c r="EH44" s="383">
        <f t="shared" si="92"/>
        <v>0</v>
      </c>
      <c r="EI44" s="383">
        <f t="shared" si="93"/>
        <v>-5.0397094465734231E-3</v>
      </c>
      <c r="EJ44" s="383">
        <f t="shared" si="94"/>
        <v>0</v>
      </c>
      <c r="EK44" s="383">
        <f t="shared" si="95"/>
        <v>0</v>
      </c>
      <c r="EM44" s="383">
        <f t="shared" si="106"/>
        <v>0</v>
      </c>
      <c r="EN44" s="383">
        <f t="shared" si="96"/>
        <v>-5.0397094465734231E-3</v>
      </c>
      <c r="EO44" s="383">
        <f t="shared" si="97"/>
        <v>0</v>
      </c>
      <c r="EP44" s="383">
        <v>1</v>
      </c>
      <c r="ER44" s="383">
        <f t="shared" si="98"/>
        <v>0</v>
      </c>
      <c r="ES44" s="383">
        <f t="shared" si="99"/>
        <v>0</v>
      </c>
      <c r="ET44" s="383">
        <f t="shared" si="100"/>
        <v>0</v>
      </c>
      <c r="EU44" s="383" t="e">
        <f t="shared" si="101"/>
        <v>#DIV/0!</v>
      </c>
      <c r="EX44" s="383">
        <f t="shared" si="16"/>
        <v>1.0530472125180783</v>
      </c>
      <c r="EY44" s="383">
        <f t="shared" si="17"/>
        <v>1.0472564433840263</v>
      </c>
      <c r="EZ44" s="383">
        <f t="shared" si="8"/>
        <v>1.1917466751515933</v>
      </c>
      <c r="FA44" s="383"/>
      <c r="FB44" s="383">
        <f t="shared" si="38"/>
        <v>1.0167068251862041</v>
      </c>
      <c r="FC44" s="383">
        <f t="shared" si="19"/>
        <v>1.0263104996131787</v>
      </c>
      <c r="FD44" s="383">
        <f t="shared" si="9"/>
        <v>1.0848474261294057</v>
      </c>
      <c r="FE44" s="383"/>
      <c r="FF44" s="383">
        <f t="shared" si="39"/>
        <v>0.96858454214321255</v>
      </c>
      <c r="FG44" s="383">
        <f t="shared" si="21"/>
        <v>1.0507964737111817</v>
      </c>
      <c r="FH44" s="383">
        <f t="shared" si="10"/>
        <v>0.8563288963232174</v>
      </c>
      <c r="FI44" s="383"/>
      <c r="FJ44" s="383">
        <f t="shared" si="22"/>
        <v>0.99768564271423799</v>
      </c>
      <c r="FK44" s="383">
        <f t="shared" si="23"/>
        <v>1.0052676315469975</v>
      </c>
      <c r="FL44" s="383">
        <f t="shared" si="11"/>
        <v>1.0136914702780919</v>
      </c>
      <c r="FN44" s="383">
        <f t="shared" si="40"/>
        <v>1.0167068251862041</v>
      </c>
      <c r="FO44" s="383">
        <f t="shared" si="25"/>
        <v>1.0263104996131787</v>
      </c>
      <c r="FP44" s="383">
        <f t="shared" si="12"/>
        <v>1.0848474261294057</v>
      </c>
      <c r="FR44" s="340"/>
      <c r="GB44" s="335">
        <f t="shared" si="36"/>
        <v>1999</v>
      </c>
      <c r="GC44" s="393">
        <f t="shared" si="26"/>
        <v>0.95481633638116603</v>
      </c>
      <c r="GD44" s="393">
        <f t="shared" si="27"/>
        <v>1.1437192499291613</v>
      </c>
      <c r="GE44" s="393">
        <f t="shared" si="28"/>
        <v>1.1038173023177391</v>
      </c>
      <c r="GF44" s="393">
        <f t="shared" si="29"/>
        <v>0.91149291059153492</v>
      </c>
      <c r="GG44" s="393">
        <f t="shared" si="30"/>
        <v>0.82975507561614792</v>
      </c>
      <c r="GI44" s="335">
        <f>GI43+1</f>
        <v>30</v>
      </c>
      <c r="GJ44" s="393">
        <f t="shared" si="31"/>
        <v>1.1472693240966148</v>
      </c>
      <c r="GK44" s="393">
        <f t="shared" si="32"/>
        <v>1.1977936433894392</v>
      </c>
      <c r="GL44" s="393">
        <f t="shared" si="33"/>
        <v>1.0988582669507245</v>
      </c>
      <c r="GM44" s="393">
        <f t="shared" si="34"/>
        <v>1.0670736745188338</v>
      </c>
      <c r="GN44" s="393">
        <f t="shared" si="35"/>
        <v>0.81685936418989002</v>
      </c>
    </row>
    <row r="45" spans="1:206" x14ac:dyDescent="0.2">
      <c r="A45" s="377" t="s">
        <v>105</v>
      </c>
      <c r="B45" s="334">
        <f t="shared" si="15"/>
        <v>1979</v>
      </c>
      <c r="D45" s="432">
        <f>Conversion_factors!A41*D193+D269</f>
        <v>1310.7417968830705</v>
      </c>
      <c r="E45" s="432">
        <f>Conversion_factors!$A41*E193+E269</f>
        <v>1908.3129737957147</v>
      </c>
      <c r="F45" s="432">
        <f>Conversion_factors!$A41*F193+F269</f>
        <v>626.07438362002927</v>
      </c>
      <c r="G45" s="388">
        <v>0</v>
      </c>
      <c r="H45" s="388">
        <f t="shared" si="41"/>
        <v>3845.1291542988147</v>
      </c>
      <c r="I45" s="383"/>
      <c r="J45" s="394">
        <f>NonManufacturing_Data!C21</f>
        <v>169445.89950644379</v>
      </c>
      <c r="K45" s="394">
        <f>NonManufacturing_Data!D21</f>
        <v>451301.39126844855</v>
      </c>
      <c r="L45" s="394">
        <f>NonManufacturing_Data!E21</f>
        <v>808436.63446510956</v>
      </c>
      <c r="M45" s="394"/>
      <c r="N45" s="394">
        <f t="shared" si="42"/>
        <v>1429183.9252400019</v>
      </c>
      <c r="P45" s="394">
        <f>NonManufacturing_Data!G21</f>
        <v>36324.52908</v>
      </c>
      <c r="Q45" s="394">
        <f>NonManufacturing_Data!H21</f>
        <v>358456.38368461427</v>
      </c>
      <c r="R45" s="394">
        <f>NonManufacturing_Data!I21</f>
        <v>487783.48740000004</v>
      </c>
      <c r="S45" s="396"/>
      <c r="T45" s="394">
        <f t="shared" si="43"/>
        <v>882564.40016461432</v>
      </c>
      <c r="U45" s="767">
        <v>782469.7096669334</v>
      </c>
      <c r="W45" s="397">
        <f t="shared" si="75"/>
        <v>7.7354589323256224</v>
      </c>
      <c r="X45" s="397">
        <f t="shared" si="76"/>
        <v>4.2284668532311018</v>
      </c>
      <c r="Y45" s="397">
        <f t="shared" si="77"/>
        <v>0.7744260427216566</v>
      </c>
      <c r="Z45" s="388"/>
      <c r="AA45" s="388">
        <f t="shared" si="78"/>
        <v>4.3567689265300391</v>
      </c>
      <c r="AD45" s="397">
        <f t="shared" si="44"/>
        <v>36.084206184650981</v>
      </c>
      <c r="AE45" s="397">
        <f t="shared" si="45"/>
        <v>5.3236964402194404</v>
      </c>
      <c r="AF45" s="397">
        <f t="shared" si="46"/>
        <v>1.283508769345908</v>
      </c>
      <c r="AG45" s="388"/>
      <c r="AH45" s="397">
        <f t="shared" si="47"/>
        <v>4.3567689265300391</v>
      </c>
      <c r="AJ45" s="398">
        <f t="shared" si="48"/>
        <v>1.0924312476765181</v>
      </c>
      <c r="AK45" s="398">
        <f t="shared" si="49"/>
        <v>1.093911590350787</v>
      </c>
      <c r="AL45" s="398">
        <f t="shared" si="50"/>
        <v>1.0698722047062676</v>
      </c>
      <c r="AM45" s="399"/>
      <c r="AN45" s="398">
        <f t="shared" si="51"/>
        <v>1.0272171376893302</v>
      </c>
      <c r="AP45" s="393">
        <f t="shared" si="107"/>
        <v>4.6647789743746291</v>
      </c>
      <c r="AQ45" s="393">
        <f t="shared" si="108"/>
        <v>1.2590134024939654</v>
      </c>
      <c r="AR45" s="393">
        <f t="shared" si="109"/>
        <v>1.6573677776061377</v>
      </c>
      <c r="AS45" s="393"/>
      <c r="AT45" s="393">
        <f t="shared" si="52"/>
        <v>1.6193536981249561</v>
      </c>
      <c r="AV45" s="393">
        <f t="shared" si="53"/>
        <v>4.1157935979770785E-2</v>
      </c>
      <c r="AW45" s="393">
        <f t="shared" si="54"/>
        <v>0.4061532321242004</v>
      </c>
      <c r="AX45" s="393">
        <f t="shared" si="55"/>
        <v>0.5526888318960288</v>
      </c>
      <c r="AY45" s="393"/>
      <c r="AZ45" s="393">
        <f t="shared" si="56"/>
        <v>1</v>
      </c>
      <c r="BC45" s="383">
        <f t="shared" si="110"/>
        <v>1.0924312476765181</v>
      </c>
      <c r="BD45" s="383">
        <f t="shared" si="111"/>
        <v>1.093911590350787</v>
      </c>
      <c r="BE45" s="383">
        <f t="shared" si="112"/>
        <v>1.0698722047062676</v>
      </c>
      <c r="BF45" s="383" t="e">
        <f t="shared" si="57"/>
        <v>#DIV/0!</v>
      </c>
      <c r="BG45" s="383"/>
      <c r="BH45" s="383"/>
      <c r="BI45" s="383"/>
      <c r="BJ45" s="383"/>
      <c r="BK45" s="383"/>
      <c r="BL45" s="383"/>
      <c r="BM45" s="383"/>
      <c r="BN45" s="383"/>
      <c r="BO45" s="383"/>
      <c r="BP45" s="383"/>
      <c r="BQ45" s="383"/>
      <c r="BR45" s="391">
        <f t="shared" si="82"/>
        <v>1.0924312476765181</v>
      </c>
      <c r="BS45" s="400">
        <f>Mining!BZ45</f>
        <v>1.0390717741292375</v>
      </c>
      <c r="BT45" s="391">
        <f t="shared" si="58"/>
        <v>1.0698722047062676</v>
      </c>
      <c r="BU45" s="391">
        <v>1</v>
      </c>
      <c r="BV45" s="391"/>
      <c r="BW45" s="391">
        <v>1</v>
      </c>
      <c r="BX45" s="400">
        <f>Mining!BW45</f>
        <v>1.0527776979290062</v>
      </c>
      <c r="BY45" s="391">
        <v>1</v>
      </c>
      <c r="BZ45" s="391">
        <v>1</v>
      </c>
      <c r="CB45" s="400">
        <f t="shared" si="83"/>
        <v>4.1157935979770785E-2</v>
      </c>
      <c r="CC45" s="400">
        <f t="shared" si="59"/>
        <v>0.4061532321242004</v>
      </c>
      <c r="CD45" s="400">
        <f t="shared" si="59"/>
        <v>0.5526888318960288</v>
      </c>
      <c r="CE45" s="400"/>
      <c r="CG45" s="400">
        <v>1</v>
      </c>
      <c r="CH45" s="400">
        <v>1</v>
      </c>
      <c r="CI45" s="400">
        <v>1</v>
      </c>
      <c r="CJ45" s="400"/>
      <c r="CL45" s="392">
        <f t="shared" si="60"/>
        <v>0.91484030730218935</v>
      </c>
      <c r="CM45" s="392">
        <f t="shared" si="61"/>
        <v>1.0272171376893302</v>
      </c>
      <c r="CN45" s="392">
        <f t="shared" si="62"/>
        <v>1.0812831834503864</v>
      </c>
      <c r="CO45" s="392">
        <f t="shared" si="63"/>
        <v>0.87005269535191809</v>
      </c>
      <c r="CP45" s="392">
        <f t="shared" si="64"/>
        <v>1.0278231486738925</v>
      </c>
      <c r="CQ45" s="392">
        <v>1</v>
      </c>
      <c r="CR45" s="392">
        <f t="shared" si="65"/>
        <v>1.0623285572780734</v>
      </c>
      <c r="CS45" s="392">
        <f t="shared" si="66"/>
        <v>0.93973964190978165</v>
      </c>
      <c r="CT45" s="392">
        <f t="shared" si="67"/>
        <v>0.93973964190978221</v>
      </c>
      <c r="CU45" s="392"/>
      <c r="CV45" s="392">
        <f t="shared" si="84"/>
        <v>0.96694862493510747</v>
      </c>
      <c r="CY45" s="338"/>
      <c r="DA45" s="383">
        <f t="shared" si="68"/>
        <v>0.34088368538093827</v>
      </c>
      <c r="DB45" s="383">
        <f t="shared" si="69"/>
        <v>0.49629359566823406</v>
      </c>
      <c r="DC45" s="383">
        <f t="shared" si="70"/>
        <v>0.16282271895082759</v>
      </c>
      <c r="DD45" s="383">
        <f t="shared" si="71"/>
        <v>0</v>
      </c>
      <c r="DF45" s="383">
        <f t="shared" si="85"/>
        <v>0.36764219937546816</v>
      </c>
      <c r="DG45" s="383">
        <f t="shared" si="85"/>
        <v>0.47285273244089054</v>
      </c>
      <c r="DH45" s="383">
        <f t="shared" si="85"/>
        <v>0.15840731412089784</v>
      </c>
      <c r="DI45" s="383"/>
      <c r="DJ45" s="383">
        <f t="shared" si="86"/>
        <v>0.99890224593725652</v>
      </c>
      <c r="DK45" s="383"/>
      <c r="DL45" s="383">
        <f t="shared" si="87"/>
        <v>0.36804622361271644</v>
      </c>
      <c r="DM45" s="383">
        <f t="shared" si="87"/>
        <v>0.47337237889301087</v>
      </c>
      <c r="DN45" s="383">
        <f t="shared" si="87"/>
        <v>0.15858139749427272</v>
      </c>
      <c r="DO45" s="383">
        <f t="shared" si="87"/>
        <v>0</v>
      </c>
      <c r="DR45" s="383">
        <f t="shared" si="102"/>
        <v>-0.28501810429982222</v>
      </c>
      <c r="DS45" s="383">
        <f t="shared" si="103"/>
        <v>-1.9520919086200079E-2</v>
      </c>
      <c r="DT45" s="383">
        <f t="shared" si="88"/>
        <v>-5.1473465903314735E-3</v>
      </c>
      <c r="DU45" s="383">
        <f t="shared" si="89"/>
        <v>0</v>
      </c>
      <c r="DW45" s="383">
        <f t="shared" si="104"/>
        <v>-1.5688889056725795E-2</v>
      </c>
      <c r="DX45" s="383">
        <f t="shared" si="72"/>
        <v>1.7729518475902695E-2</v>
      </c>
      <c r="DY45" s="383">
        <f t="shared" si="73"/>
        <v>-3.7263609711205285E-2</v>
      </c>
      <c r="DZ45" s="383">
        <f t="shared" si="74"/>
        <v>0</v>
      </c>
      <c r="EA45" s="383"/>
      <c r="EC45" s="383">
        <f t="shared" si="105"/>
        <v>6.2922115360258921E-2</v>
      </c>
      <c r="ED45" s="383">
        <f t="shared" si="90"/>
        <v>-1.8398591929875457E-2</v>
      </c>
      <c r="EE45" s="383">
        <f t="shared" si="91"/>
        <v>9.1460314663527904E-3</v>
      </c>
      <c r="EF45" s="383"/>
      <c r="EH45" s="383">
        <f t="shared" si="92"/>
        <v>0</v>
      </c>
      <c r="EI45" s="383">
        <f t="shared" si="93"/>
        <v>2.9246592238931012E-2</v>
      </c>
      <c r="EJ45" s="383">
        <f t="shared" si="94"/>
        <v>0</v>
      </c>
      <c r="EK45" s="383">
        <f t="shared" si="95"/>
        <v>0</v>
      </c>
      <c r="EM45" s="383">
        <f t="shared" si="106"/>
        <v>0</v>
      </c>
      <c r="EN45" s="383">
        <f t="shared" si="96"/>
        <v>2.9246592238931012E-2</v>
      </c>
      <c r="EO45" s="383">
        <f t="shared" si="97"/>
        <v>0</v>
      </c>
      <c r="EP45" s="383">
        <v>1</v>
      </c>
      <c r="ER45" s="383">
        <f t="shared" si="98"/>
        <v>0</v>
      </c>
      <c r="ES45" s="383">
        <f t="shared" si="99"/>
        <v>0</v>
      </c>
      <c r="ET45" s="383">
        <f t="shared" si="100"/>
        <v>0</v>
      </c>
      <c r="EU45" s="383" t="e">
        <f t="shared" si="101"/>
        <v>#DIV/0!</v>
      </c>
      <c r="EX45" s="383">
        <f t="shared" si="16"/>
        <v>0.89140467469140838</v>
      </c>
      <c r="EY45" s="383">
        <f t="shared" si="17"/>
        <v>0.93352928923321932</v>
      </c>
      <c r="EZ45" s="383">
        <f t="shared" si="8"/>
        <v>1.0623285572780734</v>
      </c>
      <c r="FA45" s="383"/>
      <c r="FB45" s="383">
        <f t="shared" si="38"/>
        <v>0.99671452169846964</v>
      </c>
      <c r="FC45" s="383">
        <f t="shared" si="19"/>
        <v>1.0229385787360668</v>
      </c>
      <c r="FD45" s="383">
        <f t="shared" si="9"/>
        <v>1.0812831834503864</v>
      </c>
      <c r="FE45" s="383"/>
      <c r="FF45" s="383">
        <f t="shared" si="39"/>
        <v>1.0160263177940461</v>
      </c>
      <c r="FG45" s="383">
        <f t="shared" si="21"/>
        <v>1.0676368719357401</v>
      </c>
      <c r="FH45" s="383">
        <f t="shared" si="10"/>
        <v>0.87005269535191809</v>
      </c>
      <c r="FI45" s="383"/>
      <c r="FJ45" s="383">
        <f t="shared" si="22"/>
        <v>1.0139408082342094</v>
      </c>
      <c r="FK45" s="383">
        <f t="shared" si="23"/>
        <v>1.0192818748224521</v>
      </c>
      <c r="FL45" s="383">
        <f t="shared" si="11"/>
        <v>1.0278231486738925</v>
      </c>
      <c r="FN45" s="383">
        <f t="shared" si="40"/>
        <v>0.99671452169846964</v>
      </c>
      <c r="FO45" s="383">
        <f t="shared" si="25"/>
        <v>1.0229385787360668</v>
      </c>
      <c r="FP45" s="383">
        <f t="shared" si="12"/>
        <v>1.0812831834503864</v>
      </c>
      <c r="FR45" s="340"/>
      <c r="GB45" s="335">
        <f t="shared" si="36"/>
        <v>2000</v>
      </c>
      <c r="GC45" s="393">
        <f t="shared" si="26"/>
        <v>1.0174379512435687</v>
      </c>
      <c r="GD45" s="393">
        <f t="shared" si="27"/>
        <v>1.1707996106828695</v>
      </c>
      <c r="GE45" s="393">
        <f t="shared" si="28"/>
        <v>1.0982842391126224</v>
      </c>
      <c r="GF45" s="393">
        <f t="shared" si="29"/>
        <v>0.94951212113865979</v>
      </c>
      <c r="GG45" s="393">
        <f t="shared" si="30"/>
        <v>0.83331672676888957</v>
      </c>
      <c r="GI45" s="335">
        <v>2007</v>
      </c>
      <c r="GJ45" s="393">
        <f t="shared" si="31"/>
        <v>1.1956054452250915</v>
      </c>
      <c r="GK45" s="393">
        <f t="shared" si="32"/>
        <v>1.1713277502582515</v>
      </c>
      <c r="GL45" s="393">
        <f t="shared" si="33"/>
        <v>1.0802400517344648</v>
      </c>
      <c r="GM45" s="393">
        <f t="shared" si="34"/>
        <v>1.1152980397189118</v>
      </c>
      <c r="GN45" s="393">
        <f t="shared" si="35"/>
        <v>0.84722397600489707</v>
      </c>
    </row>
    <row r="46" spans="1:206" x14ac:dyDescent="0.2">
      <c r="A46" s="377" t="s">
        <v>105</v>
      </c>
      <c r="B46" s="334">
        <f t="shared" si="15"/>
        <v>1980</v>
      </c>
      <c r="D46" s="432">
        <f>Conversion_factors!A42*D194+D270</f>
        <v>1440.7597757450192</v>
      </c>
      <c r="E46" s="432">
        <f>Conversion_factors!$A42*E194+E270</f>
        <v>1909.6657522605483</v>
      </c>
      <c r="F46" s="432">
        <f>Conversion_factors!$A42*F194+F270</f>
        <v>563.83364156959635</v>
      </c>
      <c r="G46" s="388">
        <v>0</v>
      </c>
      <c r="H46" s="388">
        <f t="shared" si="41"/>
        <v>3914.2591695751639</v>
      </c>
      <c r="I46" s="383"/>
      <c r="J46" s="394">
        <f>NonManufacturing_Data!C22</f>
        <v>163538.52010201395</v>
      </c>
      <c r="K46" s="394">
        <f>NonManufacturing_Data!D22</f>
        <v>481186.0943393663</v>
      </c>
      <c r="L46" s="394">
        <f>NonManufacturing_Data!E22</f>
        <v>729792.06785154599</v>
      </c>
      <c r="M46" s="394"/>
      <c r="N46" s="394">
        <f t="shared" si="42"/>
        <v>1374516.6822929261</v>
      </c>
      <c r="P46" s="394">
        <f>NonManufacturing_Data!G22</f>
        <v>35213.553060000006</v>
      </c>
      <c r="Q46" s="394">
        <f>NonManufacturing_Data!H22</f>
        <v>380151.70559426059</v>
      </c>
      <c r="R46" s="394">
        <f>NonManufacturing_Data!I22</f>
        <v>460287.28503999999</v>
      </c>
      <c r="S46" s="396"/>
      <c r="T46" s="394">
        <f t="shared" si="43"/>
        <v>875652.54369426053</v>
      </c>
      <c r="U46" s="767">
        <v>770777.46026127494</v>
      </c>
      <c r="W46" s="397">
        <f t="shared" si="75"/>
        <v>8.8099108078407795</v>
      </c>
      <c r="X46" s="397">
        <f t="shared" si="76"/>
        <v>3.9686636308191345</v>
      </c>
      <c r="Y46" s="397">
        <f t="shared" si="77"/>
        <v>0.77259491628825316</v>
      </c>
      <c r="Z46" s="388"/>
      <c r="AA46" s="388">
        <f t="shared" si="78"/>
        <v>4.470105406262431</v>
      </c>
      <c r="AD46" s="397">
        <f t="shared" si="44"/>
        <v>40.914921970246048</v>
      </c>
      <c r="AE46" s="397">
        <f t="shared" si="45"/>
        <v>5.0234307097881397</v>
      </c>
      <c r="AF46" s="397">
        <f t="shared" si="46"/>
        <v>1.2249602800142478</v>
      </c>
      <c r="AG46" s="388"/>
      <c r="AH46" s="397">
        <f t="shared" si="47"/>
        <v>4.470105406262431</v>
      </c>
      <c r="AJ46" s="398">
        <f t="shared" si="48"/>
        <v>1.244169472028323</v>
      </c>
      <c r="AK46" s="398">
        <f t="shared" si="49"/>
        <v>1.0267000533868005</v>
      </c>
      <c r="AL46" s="398">
        <f t="shared" si="50"/>
        <v>1.0673424973277346</v>
      </c>
      <c r="AM46" s="399"/>
      <c r="AN46" s="398">
        <f t="shared" si="51"/>
        <v>1.0539390447424124</v>
      </c>
      <c r="AP46" s="393">
        <f t="shared" si="107"/>
        <v>4.6441925307384455</v>
      </c>
      <c r="AQ46" s="393">
        <f t="shared" si="108"/>
        <v>1.26577386674398</v>
      </c>
      <c r="AR46" s="393">
        <f t="shared" si="109"/>
        <v>1.5855142898160339</v>
      </c>
      <c r="AS46" s="393"/>
      <c r="AT46" s="393">
        <f t="shared" si="52"/>
        <v>1.5697055780755513</v>
      </c>
      <c r="AV46" s="393">
        <f t="shared" si="53"/>
        <v>4.021407042505553E-2</v>
      </c>
      <c r="AW46" s="393">
        <f t="shared" si="54"/>
        <v>0.43413532951146533</v>
      </c>
      <c r="AX46" s="393">
        <f t="shared" si="55"/>
        <v>0.52565060006347919</v>
      </c>
      <c r="AY46" s="393"/>
      <c r="AZ46" s="393">
        <f t="shared" si="56"/>
        <v>1</v>
      </c>
      <c r="BC46" s="383">
        <f t="shared" si="110"/>
        <v>1.244169472028323</v>
      </c>
      <c r="BD46" s="383">
        <f t="shared" si="111"/>
        <v>1.0267000533868005</v>
      </c>
      <c r="BE46" s="383">
        <f t="shared" si="112"/>
        <v>1.0673424973277346</v>
      </c>
      <c r="BF46" s="383" t="e">
        <f t="shared" si="57"/>
        <v>#DIV/0!</v>
      </c>
      <c r="BG46" s="383"/>
      <c r="BH46" s="383"/>
      <c r="BI46" s="383"/>
      <c r="BJ46" s="383"/>
      <c r="BK46" s="383"/>
      <c r="BL46" s="383"/>
      <c r="BM46" s="383"/>
      <c r="BN46" s="383"/>
      <c r="BO46" s="383"/>
      <c r="BP46" s="383"/>
      <c r="BQ46" s="383"/>
      <c r="BR46" s="391">
        <f t="shared" si="82"/>
        <v>1.244169472028323</v>
      </c>
      <c r="BS46" s="400">
        <f>Mining!BZ46</f>
        <v>1.0307531613249483</v>
      </c>
      <c r="BT46" s="391">
        <f t="shared" si="58"/>
        <v>1.0673424973277346</v>
      </c>
      <c r="BU46" s="391">
        <v>1</v>
      </c>
      <c r="BV46" s="391"/>
      <c r="BW46" s="391">
        <v>1</v>
      </c>
      <c r="BX46" s="400">
        <f>Mining!BW46</f>
        <v>0.99606781905675867</v>
      </c>
      <c r="BY46" s="391">
        <v>1</v>
      </c>
      <c r="BZ46" s="391">
        <v>1</v>
      </c>
      <c r="CB46" s="400">
        <f t="shared" si="83"/>
        <v>4.021407042505553E-2</v>
      </c>
      <c r="CC46" s="400">
        <f t="shared" si="59"/>
        <v>0.43413532951146533</v>
      </c>
      <c r="CD46" s="400">
        <f t="shared" si="59"/>
        <v>0.52565060006347919</v>
      </c>
      <c r="CE46" s="400"/>
      <c r="CG46" s="400">
        <v>1</v>
      </c>
      <c r="CH46" s="400">
        <v>1</v>
      </c>
      <c r="CI46" s="400">
        <v>1</v>
      </c>
      <c r="CJ46" s="400"/>
      <c r="CL46" s="392">
        <f t="shared" si="60"/>
        <v>0.87984705244265982</v>
      </c>
      <c r="CM46" s="392">
        <f t="shared" si="61"/>
        <v>1.0539390447424124</v>
      </c>
      <c r="CN46" s="392">
        <f t="shared" si="62"/>
        <v>1.0751093890728296</v>
      </c>
      <c r="CO46" s="392">
        <f t="shared" si="63"/>
        <v>0.88486805692964887</v>
      </c>
      <c r="CP46" s="392">
        <f t="shared" si="64"/>
        <v>1.0001858246338609</v>
      </c>
      <c r="CQ46" s="392">
        <v>1</v>
      </c>
      <c r="CR46" s="392">
        <f t="shared" si="65"/>
        <v>1.1076527408182484</v>
      </c>
      <c r="CS46" s="392">
        <f t="shared" si="66"/>
        <v>0.92730516197084378</v>
      </c>
      <c r="CT46" s="392">
        <f t="shared" si="67"/>
        <v>0.92730516197084412</v>
      </c>
      <c r="CU46" s="392"/>
      <c r="CV46" s="392">
        <f t="shared" si="84"/>
        <v>0.9515067366364689</v>
      </c>
      <c r="CY46" s="338"/>
      <c r="DA46" s="383">
        <f t="shared" si="68"/>
        <v>0.36807981110289967</v>
      </c>
      <c r="DB46" s="383">
        <f t="shared" si="69"/>
        <v>0.4878741211374143</v>
      </c>
      <c r="DC46" s="383">
        <f t="shared" si="70"/>
        <v>0.14404606775968601</v>
      </c>
      <c r="DD46" s="383">
        <f t="shared" si="71"/>
        <v>0</v>
      </c>
      <c r="DF46" s="383">
        <f t="shared" si="85"/>
        <v>0.35430780423388153</v>
      </c>
      <c r="DG46" s="383">
        <f t="shared" si="85"/>
        <v>0.4920718535155657</v>
      </c>
      <c r="DH46" s="383">
        <f t="shared" si="85"/>
        <v>0.15324271788368582</v>
      </c>
      <c r="DI46" s="383"/>
      <c r="DJ46" s="383">
        <f t="shared" si="86"/>
        <v>0.99962237563313305</v>
      </c>
      <c r="DK46" s="383"/>
      <c r="DL46" s="383">
        <f t="shared" si="87"/>
        <v>0.35444165003756822</v>
      </c>
      <c r="DM46" s="383">
        <f t="shared" si="87"/>
        <v>0.49225774203373657</v>
      </c>
      <c r="DN46" s="383">
        <f t="shared" si="87"/>
        <v>0.15330060792869521</v>
      </c>
      <c r="DO46" s="383">
        <f t="shared" si="87"/>
        <v>0</v>
      </c>
      <c r="DR46" s="383">
        <f t="shared" si="102"/>
        <v>0.13006250175352058</v>
      </c>
      <c r="DS46" s="383">
        <f t="shared" si="103"/>
        <v>-8.038030125638182E-3</v>
      </c>
      <c r="DT46" s="383">
        <f t="shared" si="88"/>
        <v>-2.3672947388173704E-3</v>
      </c>
      <c r="DU46" s="383">
        <f t="shared" si="89"/>
        <v>0</v>
      </c>
      <c r="DW46" s="383">
        <f t="shared" si="104"/>
        <v>-4.4229326912799596E-3</v>
      </c>
      <c r="DX46" s="383">
        <f t="shared" si="72"/>
        <v>5.355287147855472E-3</v>
      </c>
      <c r="DY46" s="383">
        <f t="shared" si="73"/>
        <v>-4.4321839943290371E-2</v>
      </c>
      <c r="DZ46" s="383">
        <f t="shared" si="74"/>
        <v>0</v>
      </c>
      <c r="EA46" s="383"/>
      <c r="EC46" s="383">
        <f t="shared" si="105"/>
        <v>-2.3199818485326196E-2</v>
      </c>
      <c r="ED46" s="383">
        <f t="shared" si="90"/>
        <v>6.6625797223547154E-2</v>
      </c>
      <c r="EE46" s="383">
        <f t="shared" si="91"/>
        <v>-5.0158418600893699E-2</v>
      </c>
      <c r="EF46" s="383"/>
      <c r="EH46" s="383">
        <f t="shared" si="92"/>
        <v>0</v>
      </c>
      <c r="EI46" s="383">
        <f t="shared" si="93"/>
        <v>-5.5372030079674943E-2</v>
      </c>
      <c r="EJ46" s="383">
        <f t="shared" si="94"/>
        <v>0</v>
      </c>
      <c r="EK46" s="383">
        <f t="shared" si="95"/>
        <v>0</v>
      </c>
      <c r="EM46" s="383">
        <f t="shared" si="106"/>
        <v>0</v>
      </c>
      <c r="EN46" s="383">
        <f t="shared" si="96"/>
        <v>-5.5372030079674943E-2</v>
      </c>
      <c r="EO46" s="383">
        <f t="shared" si="97"/>
        <v>0</v>
      </c>
      <c r="EP46" s="383">
        <v>1</v>
      </c>
      <c r="ER46" s="383">
        <f t="shared" si="98"/>
        <v>0</v>
      </c>
      <c r="ES46" s="383">
        <f t="shared" si="99"/>
        <v>0</v>
      </c>
      <c r="ET46" s="383">
        <f t="shared" si="100"/>
        <v>0</v>
      </c>
      <c r="EU46" s="383" t="e">
        <f t="shared" si="101"/>
        <v>#DIV/0!</v>
      </c>
      <c r="EX46" s="383">
        <f t="shared" si="16"/>
        <v>1.0426649394197836</v>
      </c>
      <c r="EY46" s="383">
        <f t="shared" si="17"/>
        <v>0.97335825980494817</v>
      </c>
      <c r="EZ46" s="383">
        <f t="shared" si="8"/>
        <v>1.1076527408182484</v>
      </c>
      <c r="FA46" s="383"/>
      <c r="FB46" s="383">
        <f t="shared" si="38"/>
        <v>0.99429030759744541</v>
      </c>
      <c r="FC46" s="383">
        <f t="shared" si="19"/>
        <v>1.0170979141047773</v>
      </c>
      <c r="FD46" s="383">
        <f t="shared" si="9"/>
        <v>1.0751093890728296</v>
      </c>
      <c r="FE46" s="383"/>
      <c r="FF46" s="383">
        <f t="shared" si="39"/>
        <v>1.0170281198562787</v>
      </c>
      <c r="FG46" s="383">
        <f t="shared" si="21"/>
        <v>1.0858167205540443</v>
      </c>
      <c r="FH46" s="383">
        <f t="shared" si="10"/>
        <v>0.88486805692964887</v>
      </c>
      <c r="FI46" s="383"/>
      <c r="FJ46" s="383">
        <f t="shared" si="22"/>
        <v>0.973110817677448</v>
      </c>
      <c r="FK46" s="383">
        <f t="shared" si="23"/>
        <v>0.99187421865227865</v>
      </c>
      <c r="FL46" s="383">
        <f t="shared" si="11"/>
        <v>1.0001858246338609</v>
      </c>
      <c r="FN46" s="383">
        <f t="shared" si="40"/>
        <v>0.99429030759744541</v>
      </c>
      <c r="FO46" s="383">
        <f t="shared" si="25"/>
        <v>1.0170979141047773</v>
      </c>
      <c r="FP46" s="383">
        <f t="shared" si="12"/>
        <v>1.0751093890728296</v>
      </c>
      <c r="FR46" s="340"/>
      <c r="GB46" s="335">
        <f t="shared" si="36"/>
        <v>2001</v>
      </c>
      <c r="GC46" s="393">
        <f t="shared" si="26"/>
        <v>1.0211278755965267</v>
      </c>
      <c r="GD46" s="393">
        <f t="shared" si="27"/>
        <v>1.174191333105449</v>
      </c>
      <c r="GE46" s="393">
        <f t="shared" si="28"/>
        <v>1.0867320640986138</v>
      </c>
      <c r="GF46" s="393">
        <f t="shared" si="29"/>
        <v>0.94712404996139576</v>
      </c>
      <c r="GG46" s="393">
        <f t="shared" si="30"/>
        <v>0.84491285129085747</v>
      </c>
      <c r="GI46" s="335">
        <v>2008</v>
      </c>
      <c r="GJ46" s="393">
        <f t="shared" si="31"/>
        <v>1.1412778536607395</v>
      </c>
      <c r="GK46" s="393">
        <f t="shared" si="32"/>
        <v>1.1218814618308193</v>
      </c>
      <c r="GL46" s="393">
        <f t="shared" si="33"/>
        <v>1.068010669019154</v>
      </c>
      <c r="GM46" s="393">
        <f t="shared" si="34"/>
        <v>1.1456847643125851</v>
      </c>
      <c r="GN46" s="393">
        <f t="shared" si="35"/>
        <v>0.83138788048127121</v>
      </c>
    </row>
    <row r="47" spans="1:206" x14ac:dyDescent="0.2">
      <c r="A47" s="377" t="s">
        <v>105</v>
      </c>
      <c r="B47" s="334">
        <f t="shared" si="15"/>
        <v>1981</v>
      </c>
      <c r="D47" s="432">
        <f>Conversion_factors!A43*D195+D271</f>
        <v>1485.627779644557</v>
      </c>
      <c r="E47" s="432">
        <f>Conversion_factors!$A43*E195+E271</f>
        <v>1871.5418361437987</v>
      </c>
      <c r="F47" s="432">
        <f>Conversion_factors!$A43*F195+F271</f>
        <v>545.86573578986577</v>
      </c>
      <c r="G47" s="388">
        <v>0</v>
      </c>
      <c r="H47" s="388">
        <f t="shared" si="41"/>
        <v>3903.0353515782217</v>
      </c>
      <c r="I47" s="383"/>
      <c r="J47" s="394">
        <f>NonManufacturing_Data!C23</f>
        <v>179056.60881901844</v>
      </c>
      <c r="K47" s="394">
        <f>NonManufacturing_Data!D23</f>
        <v>496081.27029574261</v>
      </c>
      <c r="L47" s="394">
        <f>NonManufacturing_Data!E23</f>
        <v>712001.54158863949</v>
      </c>
      <c r="M47" s="394"/>
      <c r="N47" s="394">
        <f t="shared" si="42"/>
        <v>1387139.4207034004</v>
      </c>
      <c r="P47" s="394">
        <f>NonManufacturing_Data!G23</f>
        <v>46521.228179999998</v>
      </c>
      <c r="Q47" s="394">
        <f>NonManufacturing_Data!H23</f>
        <v>387974.02472425619</v>
      </c>
      <c r="R47" s="394">
        <f>NonManufacturing_Data!I23</f>
        <v>419756.57195999997</v>
      </c>
      <c r="S47" s="396"/>
      <c r="T47" s="394">
        <f t="shared" si="43"/>
        <v>854251.8248642562</v>
      </c>
      <c r="U47" s="767">
        <v>776750.58022551041</v>
      </c>
      <c r="W47" s="397">
        <f t="shared" si="75"/>
        <v>8.2969726135389728</v>
      </c>
      <c r="X47" s="397">
        <f t="shared" si="76"/>
        <v>3.7726516766659319</v>
      </c>
      <c r="Y47" s="397">
        <f t="shared" si="77"/>
        <v>0.76666369931154021</v>
      </c>
      <c r="Z47" s="388"/>
      <c r="AA47" s="388">
        <f t="shared" si="78"/>
        <v>4.5689517282546381</v>
      </c>
      <c r="AD47" s="397">
        <f t="shared" si="44"/>
        <v>31.934405813543101</v>
      </c>
      <c r="AE47" s="397">
        <f t="shared" si="45"/>
        <v>4.8238843759552079</v>
      </c>
      <c r="AF47" s="397">
        <f t="shared" si="46"/>
        <v>1.300434042619071</v>
      </c>
      <c r="AG47" s="388"/>
      <c r="AH47" s="397">
        <f t="shared" si="47"/>
        <v>4.5689517282546381</v>
      </c>
      <c r="AJ47" s="398">
        <f t="shared" si="48"/>
        <v>1.171730368352079</v>
      </c>
      <c r="AK47" s="398">
        <f t="shared" si="49"/>
        <v>0.97599142637423419</v>
      </c>
      <c r="AL47" s="398">
        <f t="shared" si="50"/>
        <v>1.0591485009569954</v>
      </c>
      <c r="AM47" s="399"/>
      <c r="AN47" s="398">
        <f t="shared" si="51"/>
        <v>1.0772445350404305</v>
      </c>
      <c r="AP47" s="393">
        <f t="shared" si="107"/>
        <v>3.8489226493808886</v>
      </c>
      <c r="AQ47" s="393">
        <f t="shared" si="108"/>
        <v>1.2786455759462794</v>
      </c>
      <c r="AR47" s="393">
        <f t="shared" si="109"/>
        <v>1.6962248816356555</v>
      </c>
      <c r="AS47" s="393"/>
      <c r="AT47" s="393">
        <f t="shared" si="52"/>
        <v>1.6238062130260267</v>
      </c>
      <c r="AV47" s="393">
        <f t="shared" si="53"/>
        <v>5.4458447527919999E-2</v>
      </c>
      <c r="AW47" s="393">
        <f t="shared" si="54"/>
        <v>0.45416821296917537</v>
      </c>
      <c r="AX47" s="393">
        <f t="shared" si="55"/>
        <v>0.49137333950290463</v>
      </c>
      <c r="AY47" s="393"/>
      <c r="AZ47" s="393">
        <f t="shared" si="56"/>
        <v>1</v>
      </c>
      <c r="BC47" s="383">
        <f t="shared" si="110"/>
        <v>1.171730368352079</v>
      </c>
      <c r="BD47" s="383">
        <f t="shared" si="111"/>
        <v>0.97599142637423419</v>
      </c>
      <c r="BE47" s="383">
        <f t="shared" si="112"/>
        <v>1.0591485009569954</v>
      </c>
      <c r="BF47" s="383" t="e">
        <f t="shared" si="57"/>
        <v>#DIV/0!</v>
      </c>
      <c r="BG47" s="383"/>
      <c r="BH47" s="383"/>
      <c r="BI47" s="383"/>
      <c r="BJ47" s="383"/>
      <c r="BK47" s="383"/>
      <c r="BL47" s="383"/>
      <c r="BM47" s="383"/>
      <c r="BN47" s="383"/>
      <c r="BO47" s="383"/>
      <c r="BP47" s="383"/>
      <c r="BQ47" s="383"/>
      <c r="BR47" s="391">
        <f t="shared" si="82"/>
        <v>1.171730368352079</v>
      </c>
      <c r="BS47" s="400">
        <f>Mining!BZ47</f>
        <v>1.018410260007846</v>
      </c>
      <c r="BT47" s="391">
        <f t="shared" si="58"/>
        <v>1.0591485009569954</v>
      </c>
      <c r="BU47" s="391">
        <v>1</v>
      </c>
      <c r="BV47" s="391"/>
      <c r="BW47" s="391">
        <v>1</v>
      </c>
      <c r="BX47" s="400">
        <f>Mining!BW47</f>
        <v>0.95834799068767729</v>
      </c>
      <c r="BY47" s="391">
        <v>1</v>
      </c>
      <c r="BZ47" s="391">
        <v>1</v>
      </c>
      <c r="CB47" s="400">
        <f t="shared" si="83"/>
        <v>5.4458447527919999E-2</v>
      </c>
      <c r="CC47" s="400">
        <f t="shared" si="59"/>
        <v>0.45416821296917537</v>
      </c>
      <c r="CD47" s="400">
        <f t="shared" si="59"/>
        <v>0.49137333950290463</v>
      </c>
      <c r="CE47" s="400"/>
      <c r="CG47" s="400">
        <v>1</v>
      </c>
      <c r="CH47" s="400">
        <v>1</v>
      </c>
      <c r="CI47" s="400">
        <v>1</v>
      </c>
      <c r="CJ47" s="400"/>
      <c r="CL47" s="392">
        <f t="shared" si="60"/>
        <v>0.88792704108687448</v>
      </c>
      <c r="CM47" s="392">
        <f t="shared" si="61"/>
        <v>1.0772445350404305</v>
      </c>
      <c r="CN47" s="392">
        <f t="shared" si="62"/>
        <v>1.0167250385530799</v>
      </c>
      <c r="CO47" s="392">
        <f t="shared" si="63"/>
        <v>1.003446649596023</v>
      </c>
      <c r="CP47" s="392">
        <f t="shared" si="64"/>
        <v>0.98168242147828277</v>
      </c>
      <c r="CQ47" s="392">
        <v>1</v>
      </c>
      <c r="CR47" s="392">
        <f t="shared" si="65"/>
        <v>1.0755868378416962</v>
      </c>
      <c r="CS47" s="392">
        <f t="shared" si="66"/>
        <v>0.95651455252545492</v>
      </c>
      <c r="CT47" s="392">
        <f t="shared" si="67"/>
        <v>0.95651455252545536</v>
      </c>
      <c r="CU47" s="392"/>
      <c r="CV47" s="392">
        <f t="shared" si="84"/>
        <v>1.0015412025699943</v>
      </c>
      <c r="CY47" s="338"/>
      <c r="DA47" s="383">
        <f t="shared" si="68"/>
        <v>0.38063395430016594</v>
      </c>
      <c r="DB47" s="383">
        <f t="shared" si="69"/>
        <v>0.47950932224762627</v>
      </c>
      <c r="DC47" s="383">
        <f t="shared" si="70"/>
        <v>0.13985672345220773</v>
      </c>
      <c r="DD47" s="383">
        <f t="shared" si="71"/>
        <v>0</v>
      </c>
      <c r="DF47" s="383">
        <f t="shared" si="85"/>
        <v>0.37432179623350093</v>
      </c>
      <c r="DG47" s="383">
        <f t="shared" si="85"/>
        <v>0.48367966662168871</v>
      </c>
      <c r="DH47" s="383">
        <f t="shared" si="85"/>
        <v>0.14194109182974929</v>
      </c>
      <c r="DI47" s="383"/>
      <c r="DJ47" s="383">
        <f t="shared" si="86"/>
        <v>0.99994255468493898</v>
      </c>
      <c r="DK47" s="383"/>
      <c r="DL47" s="383">
        <f t="shared" si="87"/>
        <v>0.37434330050233927</v>
      </c>
      <c r="DM47" s="383">
        <f t="shared" si="87"/>
        <v>0.48370745334874371</v>
      </c>
      <c r="DN47" s="383">
        <f t="shared" si="87"/>
        <v>0.14194924614891699</v>
      </c>
      <c r="DO47" s="383">
        <f t="shared" si="87"/>
        <v>0</v>
      </c>
      <c r="DR47" s="383">
        <f t="shared" si="102"/>
        <v>-5.9986613018676166E-2</v>
      </c>
      <c r="DS47" s="383">
        <f t="shared" si="103"/>
        <v>-1.2046916769548053E-2</v>
      </c>
      <c r="DT47" s="383">
        <f t="shared" si="88"/>
        <v>-7.7066274272503043E-3</v>
      </c>
      <c r="DU47" s="383">
        <f t="shared" si="89"/>
        <v>0</v>
      </c>
      <c r="DW47" s="383">
        <f t="shared" si="104"/>
        <v>-0.18782424312034143</v>
      </c>
      <c r="DX47" s="383">
        <f t="shared" si="72"/>
        <v>1.0117686408110992E-2</v>
      </c>
      <c r="DY47" s="383">
        <f t="shared" si="73"/>
        <v>6.7496296114478466E-2</v>
      </c>
      <c r="DZ47" s="383">
        <f t="shared" si="74"/>
        <v>0</v>
      </c>
      <c r="EA47" s="383"/>
      <c r="EC47" s="383">
        <f t="shared" si="105"/>
        <v>0.3032210352316575</v>
      </c>
      <c r="ED47" s="383">
        <f t="shared" si="90"/>
        <v>4.5111337920505958E-2</v>
      </c>
      <c r="EE47" s="383">
        <f t="shared" si="91"/>
        <v>-6.7432529136453173E-2</v>
      </c>
      <c r="EF47" s="383"/>
      <c r="EH47" s="383">
        <f t="shared" si="92"/>
        <v>0</v>
      </c>
      <c r="EI47" s="383">
        <f t="shared" si="93"/>
        <v>-3.8604387611931835E-2</v>
      </c>
      <c r="EJ47" s="383">
        <f t="shared" si="94"/>
        <v>0</v>
      </c>
      <c r="EK47" s="383">
        <f t="shared" si="95"/>
        <v>0</v>
      </c>
      <c r="EM47" s="383">
        <f t="shared" si="106"/>
        <v>0</v>
      </c>
      <c r="EN47" s="383">
        <f t="shared" si="96"/>
        <v>-3.8604387611931835E-2</v>
      </c>
      <c r="EO47" s="383">
        <f t="shared" si="97"/>
        <v>0</v>
      </c>
      <c r="EP47" s="383">
        <v>1</v>
      </c>
      <c r="ER47" s="383">
        <f t="shared" si="98"/>
        <v>0</v>
      </c>
      <c r="ES47" s="383">
        <f t="shared" si="99"/>
        <v>0</v>
      </c>
      <c r="ET47" s="383">
        <f t="shared" si="100"/>
        <v>0</v>
      </c>
      <c r="EU47" s="383" t="e">
        <f t="shared" si="101"/>
        <v>#DIV/0!</v>
      </c>
      <c r="EX47" s="383">
        <f t="shared" si="16"/>
        <v>0.97105058129241451</v>
      </c>
      <c r="EY47" s="383">
        <f t="shared" si="17"/>
        <v>0.94518010398936791</v>
      </c>
      <c r="EZ47" s="383">
        <f t="shared" ref="EZ47:EZ77" si="113">EY47/EY$80</f>
        <v>1.0755868378416962</v>
      </c>
      <c r="FA47" s="383"/>
      <c r="FB47" s="383">
        <f t="shared" si="38"/>
        <v>0.94569450224027896</v>
      </c>
      <c r="FC47" s="383">
        <f t="shared" si="19"/>
        <v>0.96186390560894341</v>
      </c>
      <c r="FD47" s="383">
        <f t="shared" ref="FD47:FD77" si="114">FC47/FC$80</f>
        <v>1.0167250385530799</v>
      </c>
      <c r="FE47" s="383"/>
      <c r="FF47" s="383">
        <f t="shared" si="39"/>
        <v>1.1340070892352279</v>
      </c>
      <c r="FG47" s="383">
        <f t="shared" si="21"/>
        <v>1.2313238587184325</v>
      </c>
      <c r="FH47" s="383">
        <f t="shared" ref="FH47:FH77" si="115">FG47/FG$80</f>
        <v>1.003446649596023</v>
      </c>
      <c r="FI47" s="383"/>
      <c r="FJ47" s="383">
        <f t="shared" si="22"/>
        <v>0.98150003459371993</v>
      </c>
      <c r="FK47" s="383">
        <f t="shared" si="23"/>
        <v>0.97352457991983044</v>
      </c>
      <c r="FL47" s="383">
        <f t="shared" ref="FL47:FL77" si="116">FK47/FK$80</f>
        <v>0.98168242147828277</v>
      </c>
      <c r="FN47" s="383">
        <f t="shared" si="40"/>
        <v>0.94569450224027896</v>
      </c>
      <c r="FO47" s="383">
        <f t="shared" si="25"/>
        <v>0.96186390560894341</v>
      </c>
      <c r="FP47" s="383">
        <f t="shared" ref="FP47:FP77" si="117">FO47/FO$80</f>
        <v>1.0167250385530799</v>
      </c>
      <c r="FR47" s="340"/>
      <c r="GB47" s="335">
        <f t="shared" si="36"/>
        <v>2002</v>
      </c>
      <c r="GC47" s="393">
        <f t="shared" si="26"/>
        <v>0.98870985147510038</v>
      </c>
      <c r="GD47" s="393">
        <f t="shared" si="27"/>
        <v>1.1391393307020097</v>
      </c>
      <c r="GE47" s="393">
        <f t="shared" si="28"/>
        <v>1.0971582281765908</v>
      </c>
      <c r="GF47" s="393">
        <f t="shared" si="29"/>
        <v>0.93552423013311592</v>
      </c>
      <c r="GG47" s="393">
        <f t="shared" si="30"/>
        <v>0.84560532642959341</v>
      </c>
      <c r="GI47" s="335">
        <v>2009</v>
      </c>
      <c r="GJ47" s="393">
        <f t="shared" si="31"/>
        <v>0.97929658480891546</v>
      </c>
      <c r="GK47" s="393">
        <f t="shared" si="32"/>
        <v>1.0212982316182599</v>
      </c>
      <c r="GL47" s="393">
        <f t="shared" si="33"/>
        <v>1.0685155149022909</v>
      </c>
      <c r="GM47" s="393">
        <f t="shared" si="34"/>
        <v>1.071528150827828</v>
      </c>
      <c r="GN47" s="393">
        <f t="shared" si="35"/>
        <v>0.83748539552198575</v>
      </c>
    </row>
    <row r="48" spans="1:206" x14ac:dyDescent="0.2">
      <c r="A48" s="377" t="s">
        <v>105</v>
      </c>
      <c r="B48" s="334">
        <f t="shared" si="15"/>
        <v>1982</v>
      </c>
      <c r="D48" s="432">
        <f>Conversion_factors!A44*D196+D272</f>
        <v>1445.5552396187438</v>
      </c>
      <c r="E48" s="432">
        <f>Conversion_factors!$A44*E196+E272</f>
        <v>1707.3630553880471</v>
      </c>
      <c r="F48" s="432">
        <f>Conversion_factors!$A44*F196+F272</f>
        <v>512.26206436536233</v>
      </c>
      <c r="G48" s="388">
        <v>0</v>
      </c>
      <c r="H48" s="388">
        <f t="shared" si="41"/>
        <v>3665.1803593721529</v>
      </c>
      <c r="I48" s="383"/>
      <c r="J48" s="394">
        <f>NonManufacturing_Data!C24</f>
        <v>178124.77875551186</v>
      </c>
      <c r="K48" s="394">
        <f>NonManufacturing_Data!D24</f>
        <v>469195.62755576835</v>
      </c>
      <c r="L48" s="394">
        <f>NonManufacturing_Data!E24</f>
        <v>668424.22858061653</v>
      </c>
      <c r="M48" s="394"/>
      <c r="N48" s="394">
        <f t="shared" si="42"/>
        <v>1315744.6348918967</v>
      </c>
      <c r="P48" s="394">
        <f>NonManufacturing_Data!G24</f>
        <v>48817.653360000004</v>
      </c>
      <c r="Q48" s="394">
        <f>NonManufacturing_Data!H24</f>
        <v>367122.98702843761</v>
      </c>
      <c r="R48" s="394">
        <f>NonManufacturing_Data!I24</f>
        <v>370858.78104000003</v>
      </c>
      <c r="S48" s="396"/>
      <c r="T48" s="394">
        <f t="shared" si="43"/>
        <v>786799.42142843758</v>
      </c>
      <c r="U48" s="767">
        <v>739984.91036006005</v>
      </c>
      <c r="W48" s="397">
        <f t="shared" si="75"/>
        <v>8.1154079163958706</v>
      </c>
      <c r="X48" s="397">
        <f t="shared" si="76"/>
        <v>3.6389151030294093</v>
      </c>
      <c r="Y48" s="397">
        <f t="shared" si="77"/>
        <v>0.76637267540875809</v>
      </c>
      <c r="Z48" s="388"/>
      <c r="AA48" s="388">
        <f t="shared" si="78"/>
        <v>4.6583414521556241</v>
      </c>
      <c r="AD48" s="397">
        <f t="shared" si="44"/>
        <v>29.611321727381444</v>
      </c>
      <c r="AE48" s="397">
        <f t="shared" si="45"/>
        <v>4.6506569071246791</v>
      </c>
      <c r="AF48" s="397">
        <f t="shared" si="46"/>
        <v>1.3812860596931931</v>
      </c>
      <c r="AG48" s="388"/>
      <c r="AH48" s="397">
        <f t="shared" si="47"/>
        <v>4.6583414521556241</v>
      </c>
      <c r="AJ48" s="398">
        <f t="shared" si="48"/>
        <v>1.146089103836385</v>
      </c>
      <c r="AK48" s="398">
        <f t="shared" si="49"/>
        <v>0.94139354656751317</v>
      </c>
      <c r="AL48" s="398">
        <f t="shared" si="50"/>
        <v>1.0587464504482114</v>
      </c>
      <c r="AM48" s="399"/>
      <c r="AN48" s="398">
        <f t="shared" si="51"/>
        <v>1.0983203960449623</v>
      </c>
      <c r="AP48" s="393">
        <f t="shared" si="107"/>
        <v>3.6487779828733626</v>
      </c>
      <c r="AQ48" s="393">
        <f t="shared" si="108"/>
        <v>1.2780339127046385</v>
      </c>
      <c r="AR48" s="393">
        <f t="shared" si="109"/>
        <v>1.802368617796114</v>
      </c>
      <c r="AS48" s="393"/>
      <c r="AT48" s="393">
        <f t="shared" si="52"/>
        <v>1.6722745328195043</v>
      </c>
      <c r="AV48" s="393">
        <f t="shared" si="53"/>
        <v>6.2045868401086716E-2</v>
      </c>
      <c r="AW48" s="393">
        <f t="shared" si="54"/>
        <v>0.46660302108754009</v>
      </c>
      <c r="AX48" s="393">
        <f t="shared" si="55"/>
        <v>0.47135111051137329</v>
      </c>
      <c r="AY48" s="393"/>
      <c r="AZ48" s="393">
        <f t="shared" si="56"/>
        <v>1</v>
      </c>
      <c r="BC48" s="383">
        <f t="shared" si="110"/>
        <v>1.146089103836385</v>
      </c>
      <c r="BD48" s="383">
        <f t="shared" si="111"/>
        <v>0.94139354656751317</v>
      </c>
      <c r="BE48" s="383">
        <f t="shared" si="112"/>
        <v>1.0587464504482114</v>
      </c>
      <c r="BF48" s="383" t="e">
        <f t="shared" si="57"/>
        <v>#DIV/0!</v>
      </c>
      <c r="BG48" s="383"/>
      <c r="BH48" s="383"/>
      <c r="BI48" s="383"/>
      <c r="BJ48" s="383"/>
      <c r="BK48" s="383"/>
      <c r="BL48" s="383"/>
      <c r="BM48" s="383"/>
      <c r="BN48" s="383"/>
      <c r="BO48" s="383"/>
      <c r="BP48" s="383"/>
      <c r="BQ48" s="383"/>
      <c r="BR48" s="391">
        <f t="shared" si="82"/>
        <v>1.146089103836385</v>
      </c>
      <c r="BS48" s="400">
        <f>Mining!BZ48</f>
        <v>1.0181481480472365</v>
      </c>
      <c r="BT48" s="391">
        <f t="shared" si="58"/>
        <v>1.0587464504482114</v>
      </c>
      <c r="BU48" s="391">
        <v>1</v>
      </c>
      <c r="BV48" s="391"/>
      <c r="BW48" s="391">
        <v>1</v>
      </c>
      <c r="BX48" s="400">
        <f>Mining!BW48</f>
        <v>0.9246135234573325</v>
      </c>
      <c r="BY48" s="391">
        <v>1</v>
      </c>
      <c r="BZ48" s="391">
        <v>1</v>
      </c>
      <c r="CB48" s="400">
        <f t="shared" si="83"/>
        <v>6.2045868401086716E-2</v>
      </c>
      <c r="CC48" s="400">
        <f t="shared" si="59"/>
        <v>0.46660302108754009</v>
      </c>
      <c r="CD48" s="400">
        <f t="shared" si="59"/>
        <v>0.47135111051137329</v>
      </c>
      <c r="CE48" s="400"/>
      <c r="CG48" s="400">
        <v>1</v>
      </c>
      <c r="CH48" s="400">
        <v>1</v>
      </c>
      <c r="CI48" s="400">
        <v>1</v>
      </c>
      <c r="CJ48" s="400"/>
      <c r="CL48" s="392">
        <f t="shared" si="60"/>
        <v>0.84222625573791976</v>
      </c>
      <c r="CM48" s="392">
        <f t="shared" si="61"/>
        <v>1.0983203960449623</v>
      </c>
      <c r="CN48" s="392">
        <f t="shared" si="62"/>
        <v>1.0041626509646684</v>
      </c>
      <c r="CO48" s="392">
        <f t="shared" si="63"/>
        <v>1.0628311105258044</v>
      </c>
      <c r="CP48" s="392">
        <f t="shared" si="64"/>
        <v>0.96519442245390008</v>
      </c>
      <c r="CQ48" s="392">
        <v>1</v>
      </c>
      <c r="CR48" s="392">
        <f t="shared" si="65"/>
        <v>1.066217785299227</v>
      </c>
      <c r="CS48" s="392">
        <f t="shared" si="66"/>
        <v>0.92503427476153766</v>
      </c>
      <c r="CT48" s="392">
        <f t="shared" si="67"/>
        <v>0.92503427476153777</v>
      </c>
      <c r="CU48" s="392"/>
      <c r="CV48" s="392">
        <f t="shared" si="84"/>
        <v>1.0301088681771762</v>
      </c>
      <c r="CY48" s="338"/>
      <c r="DA48" s="383">
        <f t="shared" si="68"/>
        <v>0.39440221159167405</v>
      </c>
      <c r="DB48" s="383">
        <f t="shared" si="69"/>
        <v>0.46583329822287906</v>
      </c>
      <c r="DC48" s="383">
        <f t="shared" si="70"/>
        <v>0.13976449018544698</v>
      </c>
      <c r="DD48" s="383">
        <f t="shared" si="71"/>
        <v>0</v>
      </c>
      <c r="DF48" s="383">
        <f t="shared" si="85"/>
        <v>0.38747731477002423</v>
      </c>
      <c r="DG48" s="383">
        <f t="shared" si="85"/>
        <v>0.47263833381863968</v>
      </c>
      <c r="DH48" s="383">
        <f t="shared" si="85"/>
        <v>0.13981060174829366</v>
      </c>
      <c r="DI48" s="383"/>
      <c r="DJ48" s="383">
        <f t="shared" si="86"/>
        <v>0.99992625033695748</v>
      </c>
      <c r="DK48" s="383"/>
      <c r="DL48" s="383">
        <f t="shared" si="87"/>
        <v>0.38750589319907464</v>
      </c>
      <c r="DM48" s="383">
        <f t="shared" si="87"/>
        <v>0.47267319330737534</v>
      </c>
      <c r="DN48" s="383">
        <f t="shared" si="87"/>
        <v>0.13982091349355011</v>
      </c>
      <c r="DO48" s="383">
        <f t="shared" si="87"/>
        <v>0</v>
      </c>
      <c r="DR48" s="383">
        <f t="shared" si="102"/>
        <v>-2.2126236244915398E-2</v>
      </c>
      <c r="DS48" s="383">
        <f t="shared" si="103"/>
        <v>-2.5740677116842156E-4</v>
      </c>
      <c r="DT48" s="383">
        <f t="shared" si="88"/>
        <v>-3.7966992966006753E-4</v>
      </c>
      <c r="DU48" s="383">
        <f t="shared" si="89"/>
        <v>0</v>
      </c>
      <c r="DW48" s="383">
        <f t="shared" si="104"/>
        <v>-5.3400965486107455E-2</v>
      </c>
      <c r="DX48" s="383">
        <f t="shared" si="72"/>
        <v>-4.7848254427335004E-4</v>
      </c>
      <c r="DY48" s="383">
        <f t="shared" si="73"/>
        <v>6.0696574757954175E-2</v>
      </c>
      <c r="DZ48" s="383">
        <f t="shared" si="74"/>
        <v>0</v>
      </c>
      <c r="EA48" s="383"/>
      <c r="EC48" s="383">
        <f t="shared" si="105"/>
        <v>0.13043594424842161</v>
      </c>
      <c r="ED48" s="383">
        <f t="shared" si="90"/>
        <v>2.7011191684073406E-2</v>
      </c>
      <c r="EE48" s="383">
        <f t="shared" si="91"/>
        <v>-4.1600930587184858E-2</v>
      </c>
      <c r="EF48" s="383"/>
      <c r="EH48" s="383">
        <f t="shared" si="92"/>
        <v>0</v>
      </c>
      <c r="EI48" s="383">
        <f t="shared" si="93"/>
        <v>-3.5835121351086865E-2</v>
      </c>
      <c r="EJ48" s="383">
        <f t="shared" si="94"/>
        <v>0</v>
      </c>
      <c r="EK48" s="383">
        <f t="shared" si="95"/>
        <v>0</v>
      </c>
      <c r="EM48" s="383">
        <f t="shared" si="106"/>
        <v>0</v>
      </c>
      <c r="EN48" s="383">
        <f t="shared" si="96"/>
        <v>-3.5835121351086865E-2</v>
      </c>
      <c r="EO48" s="383">
        <f t="shared" si="97"/>
        <v>0</v>
      </c>
      <c r="EP48" s="383">
        <v>1</v>
      </c>
      <c r="ER48" s="383">
        <f t="shared" si="98"/>
        <v>0</v>
      </c>
      <c r="ES48" s="383">
        <f t="shared" si="99"/>
        <v>0</v>
      </c>
      <c r="ET48" s="383">
        <f t="shared" si="100"/>
        <v>0</v>
      </c>
      <c r="EU48" s="383" t="e">
        <f t="shared" si="101"/>
        <v>#DIV/0!</v>
      </c>
      <c r="EX48" s="383">
        <f t="shared" si="16"/>
        <v>0.99128935738813106</v>
      </c>
      <c r="EY48" s="383">
        <f t="shared" si="17"/>
        <v>0.93694697789966741</v>
      </c>
      <c r="EZ48" s="383">
        <f t="shared" si="113"/>
        <v>1.066217785299227</v>
      </c>
      <c r="FA48" s="383"/>
      <c r="FB48" s="383">
        <f t="shared" si="38"/>
        <v>0.98764426259602156</v>
      </c>
      <c r="FC48" s="383">
        <f t="shared" si="19"/>
        <v>0.94997936777287417</v>
      </c>
      <c r="FD48" s="383">
        <f t="shared" si="114"/>
        <v>1.0041626509646684</v>
      </c>
      <c r="FE48" s="383"/>
      <c r="FF48" s="383">
        <f t="shared" si="39"/>
        <v>1.0591804865297911</v>
      </c>
      <c r="FG48" s="383">
        <f t="shared" si="21"/>
        <v>1.3041942037531291</v>
      </c>
      <c r="FH48" s="383">
        <f t="shared" si="115"/>
        <v>1.0628311105258044</v>
      </c>
      <c r="FI48" s="383"/>
      <c r="FJ48" s="383">
        <f t="shared" si="22"/>
        <v>0.98320434525092759</v>
      </c>
      <c r="FK48" s="383">
        <f t="shared" si="23"/>
        <v>0.95717359718576123</v>
      </c>
      <c r="FL48" s="383">
        <f t="shared" si="116"/>
        <v>0.96519442245390008</v>
      </c>
      <c r="FN48" s="383">
        <f t="shared" si="40"/>
        <v>0.98764426259602156</v>
      </c>
      <c r="FO48" s="383">
        <f t="shared" si="25"/>
        <v>0.94997936777287417</v>
      </c>
      <c r="FP48" s="383">
        <f t="shared" si="117"/>
        <v>1.0041626509646684</v>
      </c>
      <c r="FR48" s="340"/>
      <c r="GB48" s="335">
        <f>GB47+1</f>
        <v>2003</v>
      </c>
      <c r="GC48" s="393">
        <f t="shared" si="26"/>
        <v>0.98972036862623436</v>
      </c>
      <c r="GD48" s="393">
        <f t="shared" si="27"/>
        <v>1.1569836169943404</v>
      </c>
      <c r="GE48" s="393">
        <f t="shared" si="28"/>
        <v>1.0957126332632381</v>
      </c>
      <c r="GF48" s="393">
        <f t="shared" si="29"/>
        <v>0.97222794427699122</v>
      </c>
      <c r="GG48" s="393">
        <f t="shared" si="30"/>
        <v>0.80300921717893692</v>
      </c>
    </row>
    <row r="49" spans="1:189" x14ac:dyDescent="0.2">
      <c r="A49" s="377" t="s">
        <v>105</v>
      </c>
      <c r="B49" s="334">
        <f t="shared" si="15"/>
        <v>1983</v>
      </c>
      <c r="D49" s="432">
        <f>Conversion_factors!A45*D197+D273</f>
        <v>1578.413877331029</v>
      </c>
      <c r="E49" s="432">
        <f>Conversion_factors!$A45*E197+E273</f>
        <v>1622.0447107457476</v>
      </c>
      <c r="F49" s="432">
        <f>Conversion_factors!$A45*F197+F273</f>
        <v>555.32865289473591</v>
      </c>
      <c r="G49" s="388">
        <v>0</v>
      </c>
      <c r="H49" s="388">
        <f t="shared" si="41"/>
        <v>3755.7872409715123</v>
      </c>
      <c r="I49" s="383"/>
      <c r="J49" s="394">
        <f>NonManufacturing_Data!C25</f>
        <v>164372.00125806828</v>
      </c>
      <c r="K49" s="394">
        <f>NonManufacturing_Data!D25</f>
        <v>435688.10039706557</v>
      </c>
      <c r="L49" s="394">
        <f>NonManufacturing_Data!E25</f>
        <v>737500.48796964937</v>
      </c>
      <c r="M49" s="394"/>
      <c r="N49" s="394">
        <f t="shared" si="42"/>
        <v>1337560.5896247833</v>
      </c>
      <c r="P49" s="394">
        <f>NonManufacturing_Data!G25</f>
        <v>31886.746080000001</v>
      </c>
      <c r="Q49" s="394">
        <f>NonManufacturing_Data!H25</f>
        <v>340704.01859559357</v>
      </c>
      <c r="R49" s="394">
        <f>NonManufacturing_Data!I25</f>
        <v>384573.19339999999</v>
      </c>
      <c r="S49" s="396"/>
      <c r="T49" s="394">
        <f t="shared" si="43"/>
        <v>757163.95807559357</v>
      </c>
      <c r="U49" s="767">
        <v>707460.48358427733</v>
      </c>
      <c r="W49" s="397">
        <f t="shared" si="75"/>
        <v>9.6026930696845305</v>
      </c>
      <c r="X49" s="397">
        <f t="shared" si="76"/>
        <v>3.7229493054033207</v>
      </c>
      <c r="Y49" s="397">
        <f t="shared" si="77"/>
        <v>0.75298750570804984</v>
      </c>
      <c r="Z49" s="388"/>
      <c r="AA49" s="388">
        <f t="shared" si="78"/>
        <v>4.9603354741253316</v>
      </c>
      <c r="AD49" s="397">
        <f t="shared" si="44"/>
        <v>49.500625537989329</v>
      </c>
      <c r="AE49" s="397">
        <f t="shared" si="45"/>
        <v>4.7608616928908924</v>
      </c>
      <c r="AF49" s="397">
        <f t="shared" si="46"/>
        <v>1.4440129016406267</v>
      </c>
      <c r="AG49" s="388"/>
      <c r="AH49" s="397">
        <f t="shared" si="47"/>
        <v>4.9603354741253316</v>
      </c>
      <c r="AJ49" s="398">
        <f t="shared" si="48"/>
        <v>1.3561292307211927</v>
      </c>
      <c r="AK49" s="398">
        <f t="shared" si="49"/>
        <v>0.96313333811689272</v>
      </c>
      <c r="AL49" s="398">
        <f t="shared" si="50"/>
        <v>1.0402547931070709</v>
      </c>
      <c r="AM49" s="399"/>
      <c r="AN49" s="398">
        <f t="shared" si="51"/>
        <v>1.1695230326957158</v>
      </c>
      <c r="AP49" s="393">
        <f t="shared" si="107"/>
        <v>5.1548690746204944</v>
      </c>
      <c r="AQ49" s="393">
        <f t="shared" si="108"/>
        <v>1.2787876767435946</v>
      </c>
      <c r="AR49" s="393">
        <f t="shared" si="109"/>
        <v>1.9177116362412832</v>
      </c>
      <c r="AS49" s="393"/>
      <c r="AT49" s="393">
        <f t="shared" si="52"/>
        <v>1.7665402260090728</v>
      </c>
      <c r="AV49" s="393">
        <f t="shared" si="53"/>
        <v>4.2113396629500553E-2</v>
      </c>
      <c r="AW49" s="393">
        <f t="shared" si="54"/>
        <v>0.44997389926156317</v>
      </c>
      <c r="AX49" s="393">
        <f t="shared" si="55"/>
        <v>0.5079127041089363</v>
      </c>
      <c r="AY49" s="393"/>
      <c r="AZ49" s="393">
        <f t="shared" si="56"/>
        <v>1</v>
      </c>
      <c r="BC49" s="383">
        <f t="shared" si="110"/>
        <v>1.3561292307211927</v>
      </c>
      <c r="BD49" s="383">
        <f t="shared" si="111"/>
        <v>0.96313333811689272</v>
      </c>
      <c r="BE49" s="383">
        <f t="shared" si="112"/>
        <v>1.0402547931070709</v>
      </c>
      <c r="BF49" s="383" t="e">
        <f t="shared" si="57"/>
        <v>#DIV/0!</v>
      </c>
      <c r="BG49" s="383"/>
      <c r="BH49" s="383"/>
      <c r="BI49" s="383"/>
      <c r="BJ49" s="383"/>
      <c r="BK49" s="383"/>
      <c r="BL49" s="383"/>
      <c r="BM49" s="383"/>
      <c r="BN49" s="383"/>
      <c r="BO49" s="383"/>
      <c r="BP49" s="383"/>
      <c r="BQ49" s="383"/>
      <c r="BR49" s="391">
        <f t="shared" si="82"/>
        <v>1.3561292307211927</v>
      </c>
      <c r="BS49" s="400">
        <f>Mining!BZ49</f>
        <v>1.024346574910032</v>
      </c>
      <c r="BT49" s="391">
        <f t="shared" si="58"/>
        <v>1.0402547931070709</v>
      </c>
      <c r="BU49" s="391">
        <v>1</v>
      </c>
      <c r="BV49" s="391"/>
      <c r="BW49" s="391">
        <v>1</v>
      </c>
      <c r="BX49" s="400">
        <f>Mining!BW49</f>
        <v>0.94024167377284829</v>
      </c>
      <c r="BY49" s="391">
        <v>1</v>
      </c>
      <c r="BZ49" s="391">
        <v>1</v>
      </c>
      <c r="CB49" s="400">
        <f t="shared" si="83"/>
        <v>4.2113396629500553E-2</v>
      </c>
      <c r="CC49" s="400">
        <f t="shared" si="59"/>
        <v>0.44997389926156317</v>
      </c>
      <c r="CD49" s="400">
        <f t="shared" si="59"/>
        <v>0.5079127041089363</v>
      </c>
      <c r="CE49" s="400"/>
      <c r="CG49" s="400">
        <v>1</v>
      </c>
      <c r="CH49" s="400">
        <v>1</v>
      </c>
      <c r="CI49" s="400">
        <v>1</v>
      </c>
      <c r="CJ49" s="400"/>
      <c r="CL49" s="392">
        <f t="shared" si="60"/>
        <v>0.85619094872071622</v>
      </c>
      <c r="CM49" s="392">
        <f t="shared" si="61"/>
        <v>1.1695230326957158</v>
      </c>
      <c r="CN49" s="392">
        <f t="shared" si="62"/>
        <v>1.1666090995762748</v>
      </c>
      <c r="CO49" s="392">
        <f t="shared" si="63"/>
        <v>0.90261534428165524</v>
      </c>
      <c r="CP49" s="392">
        <f t="shared" si="64"/>
        <v>0.97248263050323291</v>
      </c>
      <c r="CQ49" s="392">
        <v>1</v>
      </c>
      <c r="CR49" s="392">
        <f t="shared" si="65"/>
        <v>1.1420861222247867</v>
      </c>
      <c r="CS49" s="392">
        <f t="shared" si="66"/>
        <v>1.0013350349144741</v>
      </c>
      <c r="CT49" s="392">
        <f t="shared" si="67"/>
        <v>1.0013350349144741</v>
      </c>
      <c r="CU49" s="392"/>
      <c r="CV49" s="392">
        <f t="shared" si="84"/>
        <v>1.0240235039521206</v>
      </c>
      <c r="CY49" s="338"/>
      <c r="DA49" s="383">
        <f t="shared" si="68"/>
        <v>0.4202617922847886</v>
      </c>
      <c r="DB49" s="383">
        <f t="shared" si="69"/>
        <v>0.4318787531548704</v>
      </c>
      <c r="DC49" s="383">
        <f t="shared" si="70"/>
        <v>0.14785945456034102</v>
      </c>
      <c r="DD49" s="383">
        <f t="shared" si="71"/>
        <v>0</v>
      </c>
      <c r="DF49" s="383">
        <f t="shared" si="85"/>
        <v>0.40719515662849948</v>
      </c>
      <c r="DG49" s="383">
        <f t="shared" si="85"/>
        <v>0.44864189776772162</v>
      </c>
      <c r="DH49" s="383">
        <f t="shared" si="85"/>
        <v>0.14377399321264936</v>
      </c>
      <c r="DI49" s="383"/>
      <c r="DJ49" s="383">
        <f t="shared" si="86"/>
        <v>0.99961104760887043</v>
      </c>
      <c r="DK49" s="383"/>
      <c r="DL49" s="383">
        <f t="shared" si="87"/>
        <v>0.40735359778439295</v>
      </c>
      <c r="DM49" s="383">
        <f t="shared" si="87"/>
        <v>0.44881646600535274</v>
      </c>
      <c r="DN49" s="383">
        <f t="shared" si="87"/>
        <v>0.14382993621025436</v>
      </c>
      <c r="DO49" s="383">
        <f t="shared" si="87"/>
        <v>0</v>
      </c>
      <c r="DR49" s="383">
        <f t="shared" si="102"/>
        <v>0.16827912056016173</v>
      </c>
      <c r="DS49" s="383">
        <f t="shared" si="103"/>
        <v>6.0694853422030154E-3</v>
      </c>
      <c r="DT49" s="383">
        <f t="shared" si="88"/>
        <v>-1.7619937871732161E-2</v>
      </c>
      <c r="DU49" s="383">
        <f t="shared" si="89"/>
        <v>0</v>
      </c>
      <c r="DW49" s="383">
        <f t="shared" si="104"/>
        <v>0.34554940707675924</v>
      </c>
      <c r="DX49" s="383">
        <f t="shared" si="72"/>
        <v>5.8961021285433297E-4</v>
      </c>
      <c r="DY49" s="383">
        <f t="shared" si="73"/>
        <v>6.2030920448263228E-2</v>
      </c>
      <c r="DZ49" s="383">
        <f t="shared" si="74"/>
        <v>0</v>
      </c>
      <c r="EA49" s="383"/>
      <c r="EC49" s="383">
        <f t="shared" si="105"/>
        <v>-0.38750802464195122</v>
      </c>
      <c r="ED49" s="383">
        <f t="shared" si="90"/>
        <v>-3.6289254809103721E-2</v>
      </c>
      <c r="EE49" s="383">
        <f t="shared" si="91"/>
        <v>7.4706316644417486E-2</v>
      </c>
      <c r="EF49" s="383"/>
      <c r="EH49" s="383">
        <f t="shared" si="92"/>
        <v>0</v>
      </c>
      <c r="EI49" s="383">
        <f t="shared" si="93"/>
        <v>1.6761104252007306E-2</v>
      </c>
      <c r="EJ49" s="383">
        <f t="shared" si="94"/>
        <v>0</v>
      </c>
      <c r="EK49" s="383">
        <f t="shared" si="95"/>
        <v>0</v>
      </c>
      <c r="EM49" s="383">
        <f t="shared" si="106"/>
        <v>0</v>
      </c>
      <c r="EN49" s="383">
        <f t="shared" si="96"/>
        <v>1.6761104252007306E-2</v>
      </c>
      <c r="EO49" s="383">
        <f t="shared" si="97"/>
        <v>0</v>
      </c>
      <c r="EP49" s="383">
        <v>1</v>
      </c>
      <c r="ER49" s="383">
        <f t="shared" si="98"/>
        <v>0</v>
      </c>
      <c r="ES49" s="383">
        <f t="shared" si="99"/>
        <v>0</v>
      </c>
      <c r="ET49" s="383">
        <f t="shared" si="100"/>
        <v>0</v>
      </c>
      <c r="EU49" s="383" t="e">
        <f t="shared" si="101"/>
        <v>#DIV/0!</v>
      </c>
      <c r="EX49" s="383">
        <f t="shared" si="16"/>
        <v>1.071156510397421</v>
      </c>
      <c r="EY49" s="383">
        <f t="shared" si="17"/>
        <v>1.0036168552744174</v>
      </c>
      <c r="EZ49" s="383">
        <f t="shared" si="113"/>
        <v>1.1420861222247867</v>
      </c>
      <c r="FA49" s="383"/>
      <c r="FB49" s="383">
        <f t="shared" si="38"/>
        <v>1.1617730438943823</v>
      </c>
      <c r="FC49" s="383">
        <f t="shared" si="19"/>
        <v>1.1036604217343529</v>
      </c>
      <c r="FD49" s="383">
        <f t="shared" si="114"/>
        <v>1.1666090995762748</v>
      </c>
      <c r="FE49" s="383"/>
      <c r="FF49" s="383">
        <f t="shared" si="39"/>
        <v>0.84925566756802295</v>
      </c>
      <c r="FG49" s="383">
        <f t="shared" si="21"/>
        <v>1.1075943191467099</v>
      </c>
      <c r="FH49" s="383">
        <f t="shared" si="115"/>
        <v>0.90261534428165524</v>
      </c>
      <c r="FI49" s="383"/>
      <c r="FJ49" s="383">
        <f t="shared" si="22"/>
        <v>1.0075510258656524</v>
      </c>
      <c r="FK49" s="383">
        <f t="shared" si="23"/>
        <v>0.96440123977603043</v>
      </c>
      <c r="FL49" s="383">
        <f t="shared" si="116"/>
        <v>0.97248263050323291</v>
      </c>
      <c r="FN49" s="383">
        <f t="shared" si="40"/>
        <v>1.1617730438943823</v>
      </c>
      <c r="FO49" s="383">
        <f t="shared" si="25"/>
        <v>1.1036604217343529</v>
      </c>
      <c r="FP49" s="383">
        <f t="shared" si="117"/>
        <v>1.1666090995762748</v>
      </c>
      <c r="FR49" s="340"/>
      <c r="GB49" s="335">
        <f>GB48+1</f>
        <v>2004</v>
      </c>
      <c r="GC49" s="393">
        <f t="shared" si="26"/>
        <v>1.0534758762526319</v>
      </c>
      <c r="GD49" s="393">
        <f t="shared" si="27"/>
        <v>1.172066553303786</v>
      </c>
      <c r="GE49" s="393">
        <f t="shared" si="28"/>
        <v>1.0957710851405811</v>
      </c>
      <c r="GF49" s="393">
        <f t="shared" si="29"/>
        <v>0.98604251848914837</v>
      </c>
      <c r="GG49" s="393">
        <f t="shared" si="30"/>
        <v>0.83187264567026953</v>
      </c>
    </row>
    <row r="50" spans="1:189" x14ac:dyDescent="0.2">
      <c r="A50" s="377" t="s">
        <v>105</v>
      </c>
      <c r="B50" s="334">
        <f t="shared" si="15"/>
        <v>1984</v>
      </c>
      <c r="D50" s="432">
        <f>Conversion_factors!A46*D198+D274</f>
        <v>1470.9351996830039</v>
      </c>
      <c r="E50" s="432">
        <f>Conversion_factors!$A46*E198+E274</f>
        <v>1777.9374933569361</v>
      </c>
      <c r="F50" s="432">
        <f>Conversion_factors!$A46*F198+F274</f>
        <v>628.06904510828917</v>
      </c>
      <c r="G50" s="388">
        <v>0</v>
      </c>
      <c r="H50" s="388">
        <f t="shared" si="41"/>
        <v>3876.941738148229</v>
      </c>
      <c r="I50" s="383"/>
      <c r="J50" s="394">
        <f>NonManufacturing_Data!C26</f>
        <v>175191.59131495433</v>
      </c>
      <c r="K50" s="394">
        <f>NonManufacturing_Data!D26</f>
        <v>470329.43546779081</v>
      </c>
      <c r="L50" s="394">
        <f>NonManufacturing_Data!E26</f>
        <v>852757.51616223168</v>
      </c>
      <c r="M50" s="394"/>
      <c r="N50" s="394">
        <f t="shared" si="42"/>
        <v>1498278.5429449768</v>
      </c>
      <c r="P50" s="394">
        <f>NonManufacturing_Data!G26</f>
        <v>43281.136499999993</v>
      </c>
      <c r="Q50" s="394">
        <f>NonManufacturing_Data!H26</f>
        <v>368096.48887647677</v>
      </c>
      <c r="R50" s="394">
        <f>NonManufacturing_Data!I26</f>
        <v>432778.8322</v>
      </c>
      <c r="S50" s="396"/>
      <c r="T50" s="394">
        <f t="shared" si="43"/>
        <v>844156.45757647674</v>
      </c>
      <c r="U50" s="767">
        <v>802910.6919309044</v>
      </c>
      <c r="W50" s="397">
        <f t="shared" si="75"/>
        <v>8.3961518280783203</v>
      </c>
      <c r="X50" s="397">
        <f t="shared" si="76"/>
        <v>3.7801960908285381</v>
      </c>
      <c r="Y50" s="397">
        <f t="shared" si="77"/>
        <v>0.73651540233249968</v>
      </c>
      <c r="Z50" s="388"/>
      <c r="AA50" s="388">
        <f t="shared" si="78"/>
        <v>4.5926814909154396</v>
      </c>
      <c r="AD50" s="397">
        <f t="shared" si="44"/>
        <v>33.985595541905511</v>
      </c>
      <c r="AE50" s="397">
        <f t="shared" si="45"/>
        <v>4.8300854452147837</v>
      </c>
      <c r="AF50" s="397">
        <f t="shared" si="46"/>
        <v>1.4512471460666072</v>
      </c>
      <c r="AG50" s="388"/>
      <c r="AH50" s="397">
        <f t="shared" si="47"/>
        <v>4.5926814909154396</v>
      </c>
      <c r="AJ50" s="398">
        <f t="shared" si="48"/>
        <v>1.1857368383017839</v>
      </c>
      <c r="AK50" s="398">
        <f t="shared" si="49"/>
        <v>0.97794317919182461</v>
      </c>
      <c r="AL50" s="398">
        <f t="shared" si="50"/>
        <v>1.0174985264239225</v>
      </c>
      <c r="AM50" s="399"/>
      <c r="AN50" s="398">
        <f t="shared" si="51"/>
        <v>1.082839419526969</v>
      </c>
      <c r="AP50" s="393">
        <f t="shared" si="107"/>
        <v>4.0477585729513912</v>
      </c>
      <c r="AQ50" s="393">
        <f t="shared" si="108"/>
        <v>1.277734098750452</v>
      </c>
      <c r="AR50" s="393">
        <f t="shared" si="109"/>
        <v>1.9704233495600982</v>
      </c>
      <c r="AS50" s="393"/>
      <c r="AT50" s="393">
        <f t="shared" si="52"/>
        <v>1.7748825226622633</v>
      </c>
      <c r="AV50" s="393">
        <f t="shared" si="53"/>
        <v>5.1271462904231728E-2</v>
      </c>
      <c r="AW50" s="393">
        <f t="shared" si="54"/>
        <v>0.43605244688083061</v>
      </c>
      <c r="AX50" s="393">
        <f t="shared" si="55"/>
        <v>0.51267609021493765</v>
      </c>
      <c r="AY50" s="393"/>
      <c r="AZ50" s="393">
        <f t="shared" si="56"/>
        <v>1</v>
      </c>
      <c r="BC50" s="383">
        <f t="shared" si="110"/>
        <v>1.1857368383017839</v>
      </c>
      <c r="BD50" s="383">
        <f t="shared" si="111"/>
        <v>0.97794317919182461</v>
      </c>
      <c r="BE50" s="383">
        <f t="shared" si="112"/>
        <v>1.0174985264239225</v>
      </c>
      <c r="BF50" s="383" t="e">
        <f t="shared" si="57"/>
        <v>#DIV/0!</v>
      </c>
      <c r="BG50" s="383"/>
      <c r="BH50" s="383"/>
      <c r="BI50" s="383"/>
      <c r="BJ50" s="383"/>
      <c r="BK50" s="383"/>
      <c r="BL50" s="383"/>
      <c r="BM50" s="383"/>
      <c r="BN50" s="383"/>
      <c r="BO50" s="383"/>
      <c r="BP50" s="383"/>
      <c r="BQ50" s="383"/>
      <c r="BR50" s="391">
        <f t="shared" si="82"/>
        <v>1.1857368383017839</v>
      </c>
      <c r="BS50" s="400">
        <f>Mining!BZ50</f>
        <v>1.0011325984786601</v>
      </c>
      <c r="BT50" s="391">
        <f t="shared" si="58"/>
        <v>1.0174985264239225</v>
      </c>
      <c r="BU50" s="391">
        <v>1</v>
      </c>
      <c r="BV50" s="391"/>
      <c r="BW50" s="391">
        <v>1</v>
      </c>
      <c r="BX50" s="400">
        <f>Mining!BW50</f>
        <v>0.97683681530091615</v>
      </c>
      <c r="BY50" s="391">
        <v>1</v>
      </c>
      <c r="BZ50" s="391">
        <v>1</v>
      </c>
      <c r="CB50" s="400">
        <f t="shared" si="83"/>
        <v>5.1271462904231728E-2</v>
      </c>
      <c r="CC50" s="400">
        <f t="shared" si="59"/>
        <v>0.43605244688083061</v>
      </c>
      <c r="CD50" s="400">
        <f t="shared" si="59"/>
        <v>0.51267609021493765</v>
      </c>
      <c r="CE50" s="400"/>
      <c r="CG50" s="400">
        <v>1</v>
      </c>
      <c r="CH50" s="400">
        <v>1</v>
      </c>
      <c r="CI50" s="400">
        <v>1</v>
      </c>
      <c r="CJ50" s="400"/>
      <c r="CL50" s="392">
        <f t="shared" si="60"/>
        <v>0.9590687233778401</v>
      </c>
      <c r="CM50" s="392">
        <f t="shared" si="61"/>
        <v>1.082839419526969</v>
      </c>
      <c r="CN50" s="392">
        <f t="shared" si="62"/>
        <v>1.0632081174941994</v>
      </c>
      <c r="CO50" s="392">
        <f t="shared" si="63"/>
        <v>0.96429628808846413</v>
      </c>
      <c r="CP50" s="392">
        <f t="shared" si="64"/>
        <v>0.98916131345439884</v>
      </c>
      <c r="CQ50" s="392">
        <v>1</v>
      </c>
      <c r="CR50" s="392">
        <f t="shared" si="65"/>
        <v>1.0677464988635921</v>
      </c>
      <c r="CS50" s="392">
        <f t="shared" si="66"/>
        <v>1.0385174197089315</v>
      </c>
      <c r="CT50" s="392">
        <f t="shared" si="67"/>
        <v>1.0385174197089315</v>
      </c>
      <c r="CU50" s="392"/>
      <c r="CV50" s="392">
        <f t="shared" si="84"/>
        <v>1.0141353033509737</v>
      </c>
      <c r="CY50" s="338"/>
      <c r="DA50" s="383">
        <f t="shared" si="68"/>
        <v>0.37940606256971432</v>
      </c>
      <c r="DB50" s="383">
        <f t="shared" si="69"/>
        <v>0.45859278097022549</v>
      </c>
      <c r="DC50" s="383">
        <f t="shared" si="70"/>
        <v>0.16200115646006025</v>
      </c>
      <c r="DD50" s="383">
        <f t="shared" si="71"/>
        <v>0</v>
      </c>
      <c r="DF50" s="383">
        <f t="shared" si="85"/>
        <v>0.39948579244597832</v>
      </c>
      <c r="DG50" s="383">
        <f t="shared" si="85"/>
        <v>0.44510216544298187</v>
      </c>
      <c r="DH50" s="383">
        <f t="shared" si="85"/>
        <v>0.15482267704296399</v>
      </c>
      <c r="DI50" s="383"/>
      <c r="DJ50" s="383">
        <f t="shared" si="86"/>
        <v>0.99941063493192406</v>
      </c>
      <c r="DK50" s="383"/>
      <c r="DL50" s="383">
        <f t="shared" si="87"/>
        <v>0.39972137426093102</v>
      </c>
      <c r="DM50" s="383">
        <f t="shared" si="87"/>
        <v>0.4453646478089564</v>
      </c>
      <c r="DN50" s="383">
        <f t="shared" si="87"/>
        <v>0.15491397793011269</v>
      </c>
      <c r="DO50" s="383">
        <f t="shared" si="87"/>
        <v>0</v>
      </c>
      <c r="DR50" s="383">
        <f t="shared" si="102"/>
        <v>-0.13427010204803411</v>
      </c>
      <c r="DS50" s="383">
        <f t="shared" si="103"/>
        <v>-2.2922963843032031E-2</v>
      </c>
      <c r="DT50" s="383">
        <f t="shared" si="88"/>
        <v>-2.2118486417942305E-2</v>
      </c>
      <c r="DU50" s="383">
        <f t="shared" si="89"/>
        <v>0</v>
      </c>
      <c r="DW50" s="383">
        <f t="shared" si="104"/>
        <v>-0.24177843026336832</v>
      </c>
      <c r="DX50" s="383">
        <f t="shared" si="72"/>
        <v>-8.2422771664821556E-4</v>
      </c>
      <c r="DY50" s="383">
        <f t="shared" si="73"/>
        <v>2.7115798826441231E-2</v>
      </c>
      <c r="DZ50" s="383">
        <f t="shared" si="74"/>
        <v>0</v>
      </c>
      <c r="EA50" s="383"/>
      <c r="EC50" s="383">
        <f t="shared" si="105"/>
        <v>0.19676841892918187</v>
      </c>
      <c r="ED50" s="383">
        <f t="shared" si="90"/>
        <v>-3.1427052315504328E-2</v>
      </c>
      <c r="EE50" s="383">
        <f t="shared" si="91"/>
        <v>9.3346521554438424E-3</v>
      </c>
      <c r="EF50" s="383"/>
      <c r="EH50" s="383">
        <f t="shared" si="92"/>
        <v>0</v>
      </c>
      <c r="EI50" s="383">
        <f t="shared" si="93"/>
        <v>3.8182669810338868E-2</v>
      </c>
      <c r="EJ50" s="383">
        <f t="shared" si="94"/>
        <v>0</v>
      </c>
      <c r="EK50" s="383">
        <f t="shared" si="95"/>
        <v>0</v>
      </c>
      <c r="EM50" s="383">
        <f t="shared" si="106"/>
        <v>0</v>
      </c>
      <c r="EN50" s="383">
        <f t="shared" si="96"/>
        <v>3.8182669810338868E-2</v>
      </c>
      <c r="EO50" s="383">
        <f t="shared" si="97"/>
        <v>0</v>
      </c>
      <c r="EP50" s="383">
        <v>1</v>
      </c>
      <c r="ER50" s="383">
        <f t="shared" si="98"/>
        <v>0</v>
      </c>
      <c r="ES50" s="383">
        <f t="shared" si="99"/>
        <v>0</v>
      </c>
      <c r="ET50" s="383">
        <f t="shared" si="100"/>
        <v>0</v>
      </c>
      <c r="EU50" s="383" t="e">
        <f t="shared" si="101"/>
        <v>#DIV/0!</v>
      </c>
      <c r="EX50" s="383">
        <f t="shared" si="16"/>
        <v>0.93490891631151163</v>
      </c>
      <c r="EY50" s="383">
        <f t="shared" si="17"/>
        <v>0.93829034655657273</v>
      </c>
      <c r="EZ50" s="383">
        <f t="shared" si="113"/>
        <v>1.0677464988635921</v>
      </c>
      <c r="FA50" s="383"/>
      <c r="FB50" s="383">
        <f t="shared" si="38"/>
        <v>0.91136621331032663</v>
      </c>
      <c r="FC50" s="383">
        <f t="shared" si="19"/>
        <v>1.0058388193365153</v>
      </c>
      <c r="FD50" s="383">
        <f t="shared" si="114"/>
        <v>1.0632081174941994</v>
      </c>
      <c r="FE50" s="383"/>
      <c r="FF50" s="383">
        <f t="shared" si="39"/>
        <v>1.0683358023964211</v>
      </c>
      <c r="FG50" s="383">
        <f t="shared" si="21"/>
        <v>1.1832826656753181</v>
      </c>
      <c r="FH50" s="383">
        <f t="shared" si="115"/>
        <v>0.96429628808846413</v>
      </c>
      <c r="FI50" s="383"/>
      <c r="FJ50" s="383">
        <f t="shared" si="22"/>
        <v>1.0171506229808291</v>
      </c>
      <c r="FK50" s="383">
        <f t="shared" si="23"/>
        <v>0.98094132184167337</v>
      </c>
      <c r="FL50" s="383">
        <f t="shared" si="116"/>
        <v>0.98916131345439884</v>
      </c>
      <c r="FN50" s="383">
        <f t="shared" si="40"/>
        <v>0.91136621331032663</v>
      </c>
      <c r="FO50" s="383">
        <f t="shared" si="25"/>
        <v>1.0058388193365153</v>
      </c>
      <c r="FP50" s="383">
        <f t="shared" si="117"/>
        <v>1.0632081174941994</v>
      </c>
      <c r="FR50" s="340"/>
      <c r="GB50" s="335">
        <f>GB49+1</f>
        <v>2005</v>
      </c>
      <c r="GC50" s="393">
        <f t="shared" si="26"/>
        <v>1.1358212188135821</v>
      </c>
      <c r="GD50" s="393">
        <f t="shared" si="27"/>
        <v>1.196751579417948</v>
      </c>
      <c r="GE50" s="393">
        <f t="shared" si="28"/>
        <v>1.1025463758948781</v>
      </c>
      <c r="GF50" s="393">
        <f t="shared" si="29"/>
        <v>1.0442172984559137</v>
      </c>
      <c r="GG50" s="393">
        <f t="shared" si="30"/>
        <v>0.82436248338696172</v>
      </c>
    </row>
    <row r="51" spans="1:189" x14ac:dyDescent="0.2">
      <c r="A51" s="377" t="s">
        <v>105</v>
      </c>
      <c r="B51" s="334">
        <f t="shared" si="15"/>
        <v>1985</v>
      </c>
      <c r="D51" s="432">
        <f>Conversion_factors!A47*D199+D275</f>
        <v>1301.5786725534658</v>
      </c>
      <c r="E51" s="432">
        <f>Conversion_factors!$A47*E199+E275</f>
        <v>1755.450428281848</v>
      </c>
      <c r="F51" s="432">
        <f>Conversion_factors!$A47*F199+F275</f>
        <v>669.03225596779998</v>
      </c>
      <c r="G51" s="388">
        <v>0</v>
      </c>
      <c r="H51" s="388">
        <f t="shared" si="41"/>
        <v>3726.061356803114</v>
      </c>
      <c r="I51" s="383"/>
      <c r="J51" s="394">
        <f>NonManufacturing_Data!C27</f>
        <v>183813.94376807156</v>
      </c>
      <c r="K51" s="394">
        <f>NonManufacturing_Data!D27</f>
        <v>454138.02128220547</v>
      </c>
      <c r="L51" s="394">
        <f>NonManufacturing_Data!E27</f>
        <v>924270.33083279547</v>
      </c>
      <c r="M51" s="394"/>
      <c r="N51" s="394">
        <f t="shared" si="42"/>
        <v>1562222.2958830725</v>
      </c>
      <c r="P51" s="394">
        <f>NonManufacturing_Data!G27</f>
        <v>52910.615519999999</v>
      </c>
      <c r="Q51" s="394">
        <f>NonManufacturing_Data!H27</f>
        <v>361008.12425848882</v>
      </c>
      <c r="R51" s="394">
        <f>NonManufacturing_Data!I27</f>
        <v>464593.32876</v>
      </c>
      <c r="S51" s="396"/>
      <c r="T51" s="394">
        <f t="shared" si="43"/>
        <v>878512.06853848882</v>
      </c>
      <c r="U51" s="767">
        <v>871379.32377526746</v>
      </c>
      <c r="W51" s="397">
        <f t="shared" si="75"/>
        <v>7.0809572215900074</v>
      </c>
      <c r="X51" s="397">
        <f t="shared" si="76"/>
        <v>3.8654557557756108</v>
      </c>
      <c r="Y51" s="397">
        <f t="shared" si="77"/>
        <v>0.72384910956189807</v>
      </c>
      <c r="Z51" s="388"/>
      <c r="AA51" s="388">
        <f t="shared" si="78"/>
        <v>4.2413320092481683</v>
      </c>
      <c r="AD51" s="397">
        <f t="shared" si="44"/>
        <v>24.599575335907296</v>
      </c>
      <c r="AE51" s="397">
        <f t="shared" si="45"/>
        <v>4.8626341356930549</v>
      </c>
      <c r="AF51" s="397">
        <f t="shared" si="46"/>
        <v>1.4400384477182393</v>
      </c>
      <c r="AG51" s="388"/>
      <c r="AH51" s="397">
        <f t="shared" si="47"/>
        <v>4.2413320092481683</v>
      </c>
      <c r="AJ51" s="398">
        <f t="shared" si="48"/>
        <v>1</v>
      </c>
      <c r="AK51" s="398">
        <f t="shared" si="49"/>
        <v>1</v>
      </c>
      <c r="AL51" s="398">
        <f t="shared" si="50"/>
        <v>1</v>
      </c>
      <c r="AM51" s="399"/>
      <c r="AN51" s="398">
        <f t="shared" si="51"/>
        <v>1</v>
      </c>
      <c r="AP51" s="393">
        <f t="shared" si="107"/>
        <v>3.4740465965396043</v>
      </c>
      <c r="AQ51" s="393">
        <f t="shared" si="108"/>
        <v>1.2579717484613555</v>
      </c>
      <c r="AR51" s="393">
        <f t="shared" si="109"/>
        <v>1.9894179998229284</v>
      </c>
      <c r="AS51" s="393"/>
      <c r="AT51" s="393">
        <f t="shared" si="52"/>
        <v>1.7782593453519864</v>
      </c>
      <c r="AV51" s="393">
        <f t="shared" si="53"/>
        <v>6.0227534048591061E-2</v>
      </c>
      <c r="AW51" s="393">
        <f t="shared" si="54"/>
        <v>0.41093132033925217</v>
      </c>
      <c r="AX51" s="393">
        <f t="shared" si="55"/>
        <v>0.52884114561215678</v>
      </c>
      <c r="AY51" s="393"/>
      <c r="AZ51" s="393">
        <f t="shared" si="56"/>
        <v>1</v>
      </c>
      <c r="BC51" s="383">
        <f t="shared" si="110"/>
        <v>1</v>
      </c>
      <c r="BD51" s="383">
        <f t="shared" si="111"/>
        <v>1</v>
      </c>
      <c r="BE51" s="383">
        <f t="shared" si="112"/>
        <v>1</v>
      </c>
      <c r="BF51" s="383" t="e">
        <f t="shared" si="57"/>
        <v>#DIV/0!</v>
      </c>
      <c r="BG51" s="383"/>
      <c r="BH51" s="383"/>
      <c r="BI51" s="383"/>
      <c r="BJ51" s="383"/>
      <c r="BK51" s="383"/>
      <c r="BL51" s="383"/>
      <c r="BM51" s="383"/>
      <c r="BN51" s="383"/>
      <c r="BO51" s="383"/>
      <c r="BP51" s="383"/>
      <c r="BQ51" s="383"/>
      <c r="BR51" s="391">
        <f t="shared" si="82"/>
        <v>1</v>
      </c>
      <c r="BS51" s="400">
        <f>Mining!BZ51</f>
        <v>1</v>
      </c>
      <c r="BT51" s="391">
        <f t="shared" si="58"/>
        <v>1</v>
      </c>
      <c r="BU51" s="391">
        <v>1</v>
      </c>
      <c r="BV51" s="391"/>
      <c r="BW51" s="391">
        <v>1</v>
      </c>
      <c r="BX51" s="400">
        <f>Mining!BW51</f>
        <v>1</v>
      </c>
      <c r="BY51" s="391">
        <v>1</v>
      </c>
      <c r="BZ51" s="391">
        <v>1</v>
      </c>
      <c r="CB51" s="400">
        <f t="shared" si="83"/>
        <v>6.0227534048591061E-2</v>
      </c>
      <c r="CC51" s="400">
        <f t="shared" si="59"/>
        <v>0.41093132033925217</v>
      </c>
      <c r="CD51" s="400">
        <f t="shared" si="59"/>
        <v>0.52884114561215678</v>
      </c>
      <c r="CE51" s="400"/>
      <c r="CG51" s="400">
        <v>1</v>
      </c>
      <c r="CH51" s="400">
        <v>1</v>
      </c>
      <c r="CI51" s="400">
        <v>1</v>
      </c>
      <c r="CJ51" s="400"/>
      <c r="CL51" s="392">
        <f t="shared" si="60"/>
        <v>1</v>
      </c>
      <c r="CM51" s="392">
        <f t="shared" si="61"/>
        <v>1</v>
      </c>
      <c r="CN51" s="392">
        <f t="shared" si="62"/>
        <v>1</v>
      </c>
      <c r="CO51" s="392">
        <f t="shared" si="63"/>
        <v>1</v>
      </c>
      <c r="CP51" s="392">
        <f t="shared" si="64"/>
        <v>1</v>
      </c>
      <c r="CQ51" s="392">
        <v>1</v>
      </c>
      <c r="CR51" s="392">
        <f t="shared" si="65"/>
        <v>1</v>
      </c>
      <c r="CS51" s="392">
        <f t="shared" si="66"/>
        <v>1</v>
      </c>
      <c r="CT51" s="392">
        <f t="shared" si="67"/>
        <v>1</v>
      </c>
      <c r="CU51" s="392"/>
      <c r="CV51" s="392">
        <f t="shared" si="84"/>
        <v>1</v>
      </c>
      <c r="CY51" s="338"/>
      <c r="DA51" s="383">
        <f t="shared" si="68"/>
        <v>0.34931756294807614</v>
      </c>
      <c r="DB51" s="383">
        <f t="shared" si="69"/>
        <v>0.47112762248982104</v>
      </c>
      <c r="DC51" s="383">
        <f t="shared" si="70"/>
        <v>0.1795548145621027</v>
      </c>
      <c r="DD51" s="383">
        <f t="shared" si="71"/>
        <v>0</v>
      </c>
      <c r="DF51" s="383">
        <f t="shared" si="85"/>
        <v>0.36415466295223858</v>
      </c>
      <c r="DG51" s="383">
        <f t="shared" si="85"/>
        <v>0.46483203378686511</v>
      </c>
      <c r="DH51" s="383">
        <f t="shared" si="85"/>
        <v>0.17062752298684361</v>
      </c>
      <c r="DI51" s="383"/>
      <c r="DJ51" s="383">
        <f t="shared" si="86"/>
        <v>0.99961421972594733</v>
      </c>
      <c r="DK51" s="383"/>
      <c r="DL51" s="383">
        <f t="shared" si="87"/>
        <v>0.36429520085466038</v>
      </c>
      <c r="DM51" s="383">
        <f t="shared" si="87"/>
        <v>0.46501142602223361</v>
      </c>
      <c r="DN51" s="383">
        <f t="shared" si="87"/>
        <v>0.17069337312310601</v>
      </c>
      <c r="DO51" s="383">
        <f t="shared" si="87"/>
        <v>0</v>
      </c>
      <c r="DR51" s="383">
        <f t="shared" si="102"/>
        <v>-0.17036438582087268</v>
      </c>
      <c r="DS51" s="383">
        <f t="shared" si="103"/>
        <v>-1.1319575728834456E-3</v>
      </c>
      <c r="DT51" s="383">
        <f t="shared" si="88"/>
        <v>-1.7347190101547089E-2</v>
      </c>
      <c r="DU51" s="383">
        <f t="shared" si="89"/>
        <v>0</v>
      </c>
      <c r="DW51" s="383">
        <f t="shared" si="104"/>
        <v>-0.15284320847230132</v>
      </c>
      <c r="DX51" s="383">
        <f t="shared" si="72"/>
        <v>-1.5587573338931824E-2</v>
      </c>
      <c r="DY51" s="383">
        <f t="shared" si="73"/>
        <v>9.5937156439624225E-3</v>
      </c>
      <c r="DZ51" s="383">
        <f t="shared" si="74"/>
        <v>0</v>
      </c>
      <c r="EA51" s="383"/>
      <c r="EC51" s="383">
        <f t="shared" si="105"/>
        <v>0.16099530524620179</v>
      </c>
      <c r="ED51" s="383">
        <f t="shared" si="90"/>
        <v>-5.9336430390330666E-2</v>
      </c>
      <c r="EE51" s="383">
        <f t="shared" si="91"/>
        <v>3.1043852251097393E-2</v>
      </c>
      <c r="EF51" s="383"/>
      <c r="EH51" s="383">
        <f t="shared" si="92"/>
        <v>0</v>
      </c>
      <c r="EI51" s="383">
        <f t="shared" si="93"/>
        <v>2.343566719387857E-2</v>
      </c>
      <c r="EJ51" s="383">
        <f t="shared" si="94"/>
        <v>0</v>
      </c>
      <c r="EK51" s="383">
        <f t="shared" si="95"/>
        <v>0</v>
      </c>
      <c r="EM51" s="383">
        <f t="shared" si="106"/>
        <v>0</v>
      </c>
      <c r="EN51" s="383">
        <f t="shared" si="96"/>
        <v>2.343566719387857E-2</v>
      </c>
      <c r="EO51" s="383">
        <f t="shared" si="97"/>
        <v>0</v>
      </c>
      <c r="EP51" s="383">
        <v>1</v>
      </c>
      <c r="ER51" s="383">
        <f t="shared" si="98"/>
        <v>0</v>
      </c>
      <c r="ES51" s="383">
        <f t="shared" si="99"/>
        <v>0</v>
      </c>
      <c r="ET51" s="383">
        <f t="shared" si="100"/>
        <v>0</v>
      </c>
      <c r="EU51" s="383" t="e">
        <f t="shared" si="101"/>
        <v>#DIV/0!</v>
      </c>
      <c r="EX51" s="383">
        <f t="shared" si="16"/>
        <v>0.93655188854686489</v>
      </c>
      <c r="EY51" s="383">
        <f t="shared" si="17"/>
        <v>0.87875759607285053</v>
      </c>
      <c r="EZ51" s="383">
        <f t="shared" si="113"/>
        <v>1</v>
      </c>
      <c r="FA51" s="383"/>
      <c r="FB51" s="383">
        <f t="shared" si="38"/>
        <v>0.94054962856832758</v>
      </c>
      <c r="FC51" s="383">
        <f t="shared" si="19"/>
        <v>0.94604132792656459</v>
      </c>
      <c r="FD51" s="383">
        <f t="shared" si="114"/>
        <v>1</v>
      </c>
      <c r="FE51" s="383"/>
      <c r="FF51" s="383">
        <f t="shared" si="39"/>
        <v>1.0370256656098011</v>
      </c>
      <c r="FG51" s="383">
        <f t="shared" si="21"/>
        <v>1.2270944939764865</v>
      </c>
      <c r="FH51" s="383">
        <f t="shared" si="115"/>
        <v>1</v>
      </c>
      <c r="FI51" s="383"/>
      <c r="FJ51" s="383">
        <f t="shared" si="22"/>
        <v>1.0109574509214778</v>
      </c>
      <c r="FK51" s="383">
        <f t="shared" si="23"/>
        <v>0.9916899382326031</v>
      </c>
      <c r="FL51" s="383">
        <f t="shared" si="116"/>
        <v>1</v>
      </c>
      <c r="FN51" s="383">
        <f t="shared" si="40"/>
        <v>0.94054962856832758</v>
      </c>
      <c r="FO51" s="383">
        <f t="shared" si="25"/>
        <v>0.94604132792656459</v>
      </c>
      <c r="FP51" s="383">
        <f t="shared" si="117"/>
        <v>1</v>
      </c>
      <c r="FR51" s="340"/>
      <c r="GB51" s="335">
        <f>GB50+1</f>
        <v>2006</v>
      </c>
      <c r="GC51" s="393">
        <f t="shared" si="26"/>
        <v>1.1472693240966148</v>
      </c>
      <c r="GD51" s="393">
        <f t="shared" si="27"/>
        <v>1.1977936433894392</v>
      </c>
      <c r="GE51" s="393">
        <f t="shared" si="28"/>
        <v>1.0988582669507245</v>
      </c>
      <c r="GF51" s="393">
        <f t="shared" si="29"/>
        <v>1.0670736745188338</v>
      </c>
      <c r="GG51" s="393">
        <f t="shared" si="30"/>
        <v>0.81685936418989002</v>
      </c>
    </row>
    <row r="52" spans="1:189" x14ac:dyDescent="0.2">
      <c r="A52" s="377" t="s">
        <v>105</v>
      </c>
      <c r="B52" s="334">
        <f t="shared" si="15"/>
        <v>1986</v>
      </c>
      <c r="D52" s="432">
        <f>Conversion_factors!A48*D200+D276</f>
        <v>1214.806723500456</v>
      </c>
      <c r="E52" s="432">
        <f>Conversion_factors!$A48*E200+E276</f>
        <v>1646.5027384736081</v>
      </c>
      <c r="F52" s="432">
        <f>Conversion_factors!$A48*F200+F276</f>
        <v>680.87942680328615</v>
      </c>
      <c r="G52" s="388">
        <v>0</v>
      </c>
      <c r="H52" s="388">
        <f t="shared" si="41"/>
        <v>3542.1888887773503</v>
      </c>
      <c r="I52" s="383"/>
      <c r="J52" s="394">
        <f>NonManufacturing_Data!C28</f>
        <v>178869.71423058811</v>
      </c>
      <c r="K52" s="394">
        <f>NonManufacturing_Data!D28</f>
        <v>403938.42751859647</v>
      </c>
      <c r="L52" s="394">
        <f>NonManufacturing_Data!E28</f>
        <v>960028.79583703692</v>
      </c>
      <c r="M52" s="394"/>
      <c r="N52" s="394">
        <f t="shared" si="42"/>
        <v>1542836.9375862214</v>
      </c>
      <c r="P52" s="394">
        <f>NonManufacturing_Data!G28</f>
        <v>50749.874280000004</v>
      </c>
      <c r="Q52" s="394">
        <f>NonManufacturing_Data!H28</f>
        <v>338770.3513996668</v>
      </c>
      <c r="R52" s="394">
        <f>NonManufacturing_Data!I28</f>
        <v>474699.97475999995</v>
      </c>
      <c r="S52" s="396"/>
      <c r="T52" s="394">
        <f t="shared" si="43"/>
        <v>864220.20043966675</v>
      </c>
      <c r="U52" s="767">
        <v>881206.34849138546</v>
      </c>
      <c r="W52" s="397">
        <f t="shared" si="75"/>
        <v>6.7915730101430132</v>
      </c>
      <c r="X52" s="397">
        <f t="shared" si="76"/>
        <v>4.076123058130702</v>
      </c>
      <c r="Y52" s="397">
        <f t="shared" si="77"/>
        <v>0.70922812915172606</v>
      </c>
      <c r="Z52" s="388"/>
      <c r="AA52" s="388">
        <f t="shared" si="78"/>
        <v>4.0987110541680041</v>
      </c>
      <c r="AD52" s="397">
        <f t="shared" si="44"/>
        <v>23.937137593643236</v>
      </c>
      <c r="AE52" s="397">
        <f t="shared" si="45"/>
        <v>4.8602326964886444</v>
      </c>
      <c r="AF52" s="397">
        <f t="shared" si="46"/>
        <v>1.4343363450725417</v>
      </c>
      <c r="AG52" s="388"/>
      <c r="AH52" s="397">
        <f t="shared" ref="AH52:AH76" si="118">H52/T52*1000</f>
        <v>4.0987110541680041</v>
      </c>
      <c r="AJ52" s="398">
        <f t="shared" si="48"/>
        <v>0.95913204918613904</v>
      </c>
      <c r="AK52" s="398">
        <f t="shared" si="49"/>
        <v>1.0544999906001564</v>
      </c>
      <c r="AL52" s="398">
        <f t="shared" si="50"/>
        <v>0.97980106597213168</v>
      </c>
      <c r="AM52" s="399"/>
      <c r="AN52" s="398">
        <f t="shared" si="51"/>
        <v>0.96637354614795989</v>
      </c>
      <c r="AP52" s="393">
        <f t="shared" si="107"/>
        <v>3.5245351199043031</v>
      </c>
      <c r="AQ52" s="393">
        <f t="shared" si="108"/>
        <v>1.1923665275006523</v>
      </c>
      <c r="AR52" s="393">
        <f t="shared" si="109"/>
        <v>2.022390661222198</v>
      </c>
      <c r="AS52" s="393"/>
      <c r="AT52" s="393">
        <f t="shared" si="52"/>
        <v>1.7852359118674992</v>
      </c>
      <c r="AV52" s="393">
        <f t="shared" si="53"/>
        <v>5.8723314097704864E-2</v>
      </c>
      <c r="AW52" s="393">
        <f t="shared" si="54"/>
        <v>0.3919954095348841</v>
      </c>
      <c r="AX52" s="393">
        <f t="shared" si="55"/>
        <v>0.54928127636741109</v>
      </c>
      <c r="AY52" s="393"/>
      <c r="AZ52" s="393">
        <f t="shared" ref="AZ52:AZ76" si="119">T52/$T52</f>
        <v>1</v>
      </c>
      <c r="BC52" s="383">
        <f t="shared" si="110"/>
        <v>0.95913204918613904</v>
      </c>
      <c r="BD52" s="383">
        <f t="shared" si="111"/>
        <v>1.0544999906001564</v>
      </c>
      <c r="BE52" s="383">
        <f t="shared" si="112"/>
        <v>0.97980106597213168</v>
      </c>
      <c r="BF52" s="383" t="e">
        <f t="shared" si="57"/>
        <v>#DIV/0!</v>
      </c>
      <c r="BG52" s="383"/>
      <c r="BH52" s="383"/>
      <c r="BI52" s="383"/>
      <c r="BJ52" s="383"/>
      <c r="BK52" s="383"/>
      <c r="BL52" s="383"/>
      <c r="BM52" s="383"/>
      <c r="BN52" s="383"/>
      <c r="BO52" s="383"/>
      <c r="BP52" s="383"/>
      <c r="BQ52" s="383"/>
      <c r="BR52" s="391">
        <f t="shared" si="82"/>
        <v>0.95913204918613904</v>
      </c>
      <c r="BS52" s="400">
        <f>Mining!BZ52</f>
        <v>0.99201588214680747</v>
      </c>
      <c r="BT52" s="391">
        <f t="shared" si="58"/>
        <v>0.97980106597213168</v>
      </c>
      <c r="BU52" s="391">
        <v>1</v>
      </c>
      <c r="BV52" s="391"/>
      <c r="BW52" s="391">
        <v>1</v>
      </c>
      <c r="BX52" s="400">
        <f>Mining!BW52</f>
        <v>1.0629870041174418</v>
      </c>
      <c r="BY52" s="391">
        <v>1</v>
      </c>
      <c r="BZ52" s="391">
        <v>1</v>
      </c>
      <c r="CB52" s="400">
        <f t="shared" si="83"/>
        <v>5.8723314097704864E-2</v>
      </c>
      <c r="CC52" s="400">
        <f t="shared" si="83"/>
        <v>0.3919954095348841</v>
      </c>
      <c r="CD52" s="400">
        <f t="shared" si="83"/>
        <v>0.54928127636741109</v>
      </c>
      <c r="CE52" s="400"/>
      <c r="CG52" s="400">
        <v>1</v>
      </c>
      <c r="CH52" s="400">
        <v>1</v>
      </c>
      <c r="CI52" s="400">
        <v>1</v>
      </c>
      <c r="CJ52" s="400"/>
      <c r="CL52" s="392">
        <f t="shared" si="60"/>
        <v>0.9875911652599394</v>
      </c>
      <c r="CM52" s="392">
        <f t="shared" si="61"/>
        <v>0.96637354614795989</v>
      </c>
      <c r="CN52" s="392">
        <f t="shared" si="62"/>
        <v>0.98312621464474692</v>
      </c>
      <c r="CO52" s="392">
        <f t="shared" si="63"/>
        <v>0.97649373899443082</v>
      </c>
      <c r="CP52" s="392">
        <f t="shared" si="64"/>
        <v>1.029000028456132</v>
      </c>
      <c r="CQ52" s="392">
        <v>1</v>
      </c>
      <c r="CR52" s="392">
        <f t="shared" si="65"/>
        <v>0.97825236506582192</v>
      </c>
      <c r="CS52" s="392">
        <f t="shared" si="66"/>
        <v>0.95438197651664325</v>
      </c>
      <c r="CT52" s="392">
        <f t="shared" si="67"/>
        <v>0.95438197651664358</v>
      </c>
      <c r="CU52" s="392"/>
      <c r="CV52" s="392">
        <f t="shared" si="84"/>
        <v>0.987857101764264</v>
      </c>
      <c r="CY52" s="338"/>
      <c r="DA52" s="383">
        <f t="shared" si="68"/>
        <v>0.34295368249539288</v>
      </c>
      <c r="DB52" s="383">
        <f t="shared" si="69"/>
        <v>0.46482635177649378</v>
      </c>
      <c r="DC52" s="383">
        <f t="shared" si="70"/>
        <v>0.19221996572811334</v>
      </c>
      <c r="DD52" s="383">
        <f t="shared" si="71"/>
        <v>0</v>
      </c>
      <c r="DF52" s="383">
        <f t="shared" si="85"/>
        <v>0.34612587223559471</v>
      </c>
      <c r="DG52" s="383">
        <f t="shared" si="85"/>
        <v>0.46796991654107734</v>
      </c>
      <c r="DH52" s="383">
        <f t="shared" si="85"/>
        <v>0.1858154578288719</v>
      </c>
      <c r="DI52" s="383"/>
      <c r="DJ52" s="383">
        <f t="shared" si="86"/>
        <v>0.99991124660554387</v>
      </c>
      <c r="DK52" s="383"/>
      <c r="DL52" s="383">
        <f t="shared" si="87"/>
        <v>0.34615659480839733</v>
      </c>
      <c r="DM52" s="383">
        <f t="shared" si="87"/>
        <v>0.46801145414627715</v>
      </c>
      <c r="DN52" s="383">
        <f t="shared" si="87"/>
        <v>0.18583195104532557</v>
      </c>
      <c r="DO52" s="383">
        <f t="shared" si="87"/>
        <v>0</v>
      </c>
      <c r="DR52" s="383">
        <f t="shared" si="102"/>
        <v>-4.1726518910232616E-2</v>
      </c>
      <c r="DS52" s="383">
        <f t="shared" si="103"/>
        <v>-8.0161615967900383E-3</v>
      </c>
      <c r="DT52" s="383">
        <f t="shared" si="88"/>
        <v>-2.0405721829559114E-2</v>
      </c>
      <c r="DU52" s="383">
        <f t="shared" si="89"/>
        <v>0</v>
      </c>
      <c r="DW52" s="383">
        <f t="shared" si="104"/>
        <v>1.4428466024029109E-2</v>
      </c>
      <c r="DX52" s="383">
        <f t="shared" si="72"/>
        <v>-5.3560689631261919E-2</v>
      </c>
      <c r="DY52" s="383">
        <f t="shared" si="73"/>
        <v>1.6438173728359404E-2</v>
      </c>
      <c r="DZ52" s="383">
        <f t="shared" si="74"/>
        <v>0</v>
      </c>
      <c r="EA52" s="383"/>
      <c r="EC52" s="383">
        <f t="shared" si="105"/>
        <v>-2.529280226534469E-2</v>
      </c>
      <c r="ED52" s="383">
        <f t="shared" si="90"/>
        <v>-4.7175967383697462E-2</v>
      </c>
      <c r="EE52" s="383">
        <f t="shared" si="91"/>
        <v>3.7922558503450873E-2</v>
      </c>
      <c r="EF52" s="383"/>
      <c r="EH52" s="383">
        <f t="shared" si="92"/>
        <v>0</v>
      </c>
      <c r="EI52" s="383">
        <f t="shared" si="93"/>
        <v>6.1082873619452964E-2</v>
      </c>
      <c r="EJ52" s="383">
        <f t="shared" si="94"/>
        <v>0</v>
      </c>
      <c r="EK52" s="383">
        <f t="shared" si="95"/>
        <v>0</v>
      </c>
      <c r="EM52" s="383">
        <f t="shared" si="106"/>
        <v>0</v>
      </c>
      <c r="EN52" s="383">
        <f t="shared" si="96"/>
        <v>6.1082873619452964E-2</v>
      </c>
      <c r="EO52" s="383">
        <f t="shared" si="97"/>
        <v>0</v>
      </c>
      <c r="EP52" s="383">
        <v>1</v>
      </c>
      <c r="ER52" s="383">
        <f t="shared" si="98"/>
        <v>0</v>
      </c>
      <c r="ES52" s="383">
        <f t="shared" si="99"/>
        <v>0</v>
      </c>
      <c r="ET52" s="383">
        <f t="shared" si="100"/>
        <v>0</v>
      </c>
      <c r="EU52" s="383" t="e">
        <f t="shared" si="101"/>
        <v>#DIV/0!</v>
      </c>
      <c r="EX52" s="383">
        <f t="shared" si="16"/>
        <v>0.97825236506582192</v>
      </c>
      <c r="EY52" s="383">
        <f t="shared" si="17"/>
        <v>0.85964669667782223</v>
      </c>
      <c r="EZ52" s="383">
        <f t="shared" si="113"/>
        <v>0.97825236506582192</v>
      </c>
      <c r="FA52" s="383"/>
      <c r="FB52" s="383">
        <f t="shared" si="38"/>
        <v>0.98312621464474703</v>
      </c>
      <c r="FC52" s="383">
        <f t="shared" si="19"/>
        <v>0.9300780296219332</v>
      </c>
      <c r="FD52" s="383">
        <f t="shared" si="114"/>
        <v>0.98312621464474692</v>
      </c>
      <c r="FE52" s="383"/>
      <c r="FF52" s="383">
        <f t="shared" si="39"/>
        <v>0.97649373899443082</v>
      </c>
      <c r="FG52" s="383">
        <f t="shared" si="21"/>
        <v>1.1982500905225784</v>
      </c>
      <c r="FH52" s="383">
        <f t="shared" si="115"/>
        <v>0.97649373899443082</v>
      </c>
      <c r="FI52" s="383"/>
      <c r="FJ52" s="383">
        <f t="shared" si="22"/>
        <v>1.029000028456132</v>
      </c>
      <c r="FK52" s="383">
        <f t="shared" si="23"/>
        <v>1.0204489746610084</v>
      </c>
      <c r="FL52" s="383">
        <f t="shared" si="116"/>
        <v>1.029000028456132</v>
      </c>
      <c r="FN52" s="383">
        <f t="shared" si="40"/>
        <v>0.98312621464474703</v>
      </c>
      <c r="FO52" s="383">
        <f t="shared" si="25"/>
        <v>0.9300780296219332</v>
      </c>
      <c r="FP52" s="383">
        <f t="shared" si="117"/>
        <v>0.98312621464474692</v>
      </c>
      <c r="FR52" s="340"/>
      <c r="GB52" s="335">
        <f>GB51+1</f>
        <v>2007</v>
      </c>
      <c r="GC52" s="393">
        <f t="shared" si="26"/>
        <v>1.1956054452250915</v>
      </c>
      <c r="GD52" s="393">
        <f t="shared" si="27"/>
        <v>1.1713277502582515</v>
      </c>
      <c r="GE52" s="393">
        <f t="shared" si="28"/>
        <v>1.0802400517344648</v>
      </c>
      <c r="GF52" s="393">
        <f t="shared" si="29"/>
        <v>1.1152980397189118</v>
      </c>
      <c r="GG52" s="393">
        <f t="shared" si="30"/>
        <v>0.84722397600489707</v>
      </c>
    </row>
    <row r="53" spans="1:189" x14ac:dyDescent="0.2">
      <c r="A53" s="377" t="s">
        <v>105</v>
      </c>
      <c r="B53" s="334">
        <f t="shared" si="15"/>
        <v>1987</v>
      </c>
      <c r="D53" s="432">
        <f>Conversion_factors!A49*D201+D277</f>
        <v>1202.9657659209688</v>
      </c>
      <c r="E53" s="432">
        <f>Conversion_factors!$A49*E201+E277</f>
        <v>1639.6426264520042</v>
      </c>
      <c r="F53" s="432">
        <f>Conversion_factors!$A49*F201+F277</f>
        <v>650.72637128702968</v>
      </c>
      <c r="G53" s="388">
        <v>0</v>
      </c>
      <c r="H53" s="388">
        <f t="shared" si="41"/>
        <v>3493.3347636600029</v>
      </c>
      <c r="I53" s="383"/>
      <c r="J53" s="394">
        <f>NonManufacturing_Data!C29</f>
        <v>182693.40207000004</v>
      </c>
      <c r="K53" s="394">
        <f>NonManufacturing_Data!D29</f>
        <v>402141.82776999997</v>
      </c>
      <c r="L53" s="394">
        <f>NonManufacturing_Data!E29</f>
        <v>935835.81403000001</v>
      </c>
      <c r="M53" s="394"/>
      <c r="N53" s="394">
        <f t="shared" si="42"/>
        <v>1520671.0438700002</v>
      </c>
      <c r="P53" s="394">
        <f>NonManufacturing_Data!G29</f>
        <v>51253.843200000003</v>
      </c>
      <c r="Q53" s="394">
        <f>NonManufacturing_Data!H29</f>
        <v>352749.80900501978</v>
      </c>
      <c r="R53" s="394">
        <f>NonManufacturing_Data!I29</f>
        <v>484800.49552</v>
      </c>
      <c r="S53" s="396"/>
      <c r="T53" s="394">
        <f t="shared" si="43"/>
        <v>888804.14772501984</v>
      </c>
      <c r="U53" s="767">
        <v>926465.96784339554</v>
      </c>
      <c r="W53" s="397">
        <f t="shared" si="75"/>
        <v>6.5846152750499742</v>
      </c>
      <c r="X53" s="397">
        <f t="shared" si="76"/>
        <v>4.0772745166657405</v>
      </c>
      <c r="Y53" s="397">
        <f t="shared" si="77"/>
        <v>0.69534245380586535</v>
      </c>
      <c r="Z53" s="388"/>
      <c r="AA53" s="388">
        <f t="shared" si="78"/>
        <v>3.9303763068630255</v>
      </c>
      <c r="AD53" s="397">
        <f t="shared" si="44"/>
        <v>23.470742695856391</v>
      </c>
      <c r="AE53" s="397">
        <f t="shared" si="45"/>
        <v>4.6481743847766941</v>
      </c>
      <c r="AF53" s="397">
        <f t="shared" si="46"/>
        <v>1.3422559945799077</v>
      </c>
      <c r="AG53" s="388"/>
      <c r="AH53" s="397">
        <f t="shared" si="118"/>
        <v>3.9303763068630255</v>
      </c>
      <c r="AJ53" s="398">
        <f t="shared" si="48"/>
        <v>0.9299046822332615</v>
      </c>
      <c r="AK53" s="398">
        <f t="shared" si="49"/>
        <v>1.0547978748880098</v>
      </c>
      <c r="AL53" s="398">
        <f t="shared" si="50"/>
        <v>0.96061795838460573</v>
      </c>
      <c r="AM53" s="399"/>
      <c r="AN53" s="398">
        <f t="shared" si="51"/>
        <v>0.92668442326441125</v>
      </c>
      <c r="AP53" s="393">
        <f t="shared" si="107"/>
        <v>3.5644820107850963</v>
      </c>
      <c r="AQ53" s="393">
        <f t="shared" si="108"/>
        <v>1.1400199730916858</v>
      </c>
      <c r="AR53" s="393">
        <f t="shared" si="109"/>
        <v>1.9303524288402734</v>
      </c>
      <c r="AS53" s="393"/>
      <c r="AT53" s="393">
        <f t="shared" si="52"/>
        <v>1.7109180326872964</v>
      </c>
      <c r="AV53" s="393">
        <f t="shared" si="53"/>
        <v>5.7666071126230872E-2</v>
      </c>
      <c r="AW53" s="393">
        <f t="shared" si="54"/>
        <v>0.39688137134363854</v>
      </c>
      <c r="AX53" s="393">
        <f t="shared" si="55"/>
        <v>0.54545255753013056</v>
      </c>
      <c r="AY53" s="393"/>
      <c r="AZ53" s="393">
        <f t="shared" si="119"/>
        <v>1</v>
      </c>
      <c r="BC53" s="383">
        <f t="shared" si="110"/>
        <v>0.9299046822332615</v>
      </c>
      <c r="BD53" s="383">
        <f t="shared" si="111"/>
        <v>1.0547978748880098</v>
      </c>
      <c r="BE53" s="383">
        <f t="shared" si="112"/>
        <v>0.96061795838460573</v>
      </c>
      <c r="BF53" s="383" t="e">
        <f t="shared" si="57"/>
        <v>#DIV/0!</v>
      </c>
      <c r="BG53" s="383"/>
      <c r="BH53" s="383"/>
      <c r="BI53" s="383"/>
      <c r="BJ53" s="383"/>
      <c r="BK53" s="383"/>
      <c r="BL53" s="383"/>
      <c r="BM53" s="383"/>
      <c r="BN53" s="383"/>
      <c r="BO53" s="383"/>
      <c r="BP53" s="383"/>
      <c r="BQ53" s="383"/>
      <c r="BR53" s="391">
        <f t="shared" si="82"/>
        <v>0.9299046822332615</v>
      </c>
      <c r="BS53" s="400">
        <f>Mining!BZ53</f>
        <v>0.97718583490448518</v>
      </c>
      <c r="BT53" s="391">
        <f t="shared" si="58"/>
        <v>0.96061795838460573</v>
      </c>
      <c r="BU53" s="391">
        <v>1</v>
      </c>
      <c r="BV53" s="391"/>
      <c r="BW53" s="391">
        <v>1</v>
      </c>
      <c r="BX53" s="400">
        <f>Mining!BW53</f>
        <v>1.0794240329845861</v>
      </c>
      <c r="BY53" s="391">
        <v>1</v>
      </c>
      <c r="BZ53" s="391">
        <v>1</v>
      </c>
      <c r="CB53" s="400">
        <f t="shared" si="83"/>
        <v>5.7666071126230872E-2</v>
      </c>
      <c r="CC53" s="400">
        <f t="shared" si="83"/>
        <v>0.39688137134363854</v>
      </c>
      <c r="CD53" s="400">
        <f t="shared" si="83"/>
        <v>0.54545255753013056</v>
      </c>
      <c r="CE53" s="400"/>
      <c r="CG53" s="400">
        <v>1</v>
      </c>
      <c r="CH53" s="400">
        <v>1</v>
      </c>
      <c r="CI53" s="400">
        <v>1</v>
      </c>
      <c r="CJ53" s="400"/>
      <c r="CL53" s="392">
        <f t="shared" si="60"/>
        <v>0.97340247151601123</v>
      </c>
      <c r="CM53" s="392">
        <f t="shared" si="61"/>
        <v>0.92668442326441125</v>
      </c>
      <c r="CN53" s="392">
        <f t="shared" si="62"/>
        <v>0.95797947678972373</v>
      </c>
      <c r="CO53" s="392">
        <f t="shared" si="63"/>
        <v>0.97475596886539673</v>
      </c>
      <c r="CP53" s="392">
        <f t="shared" si="64"/>
        <v>1.0364019060079794</v>
      </c>
      <c r="CQ53" s="392">
        <v>1</v>
      </c>
      <c r="CR53" s="392">
        <f t="shared" si="65"/>
        <v>0.95752815251769985</v>
      </c>
      <c r="CS53" s="392">
        <f t="shared" si="66"/>
        <v>0.90203690792096713</v>
      </c>
      <c r="CT53" s="392">
        <f t="shared" si="67"/>
        <v>0.90203690792096736</v>
      </c>
      <c r="CU53" s="392"/>
      <c r="CV53" s="392">
        <f t="shared" si="84"/>
        <v>0.96778817502943471</v>
      </c>
      <c r="CY53" s="338"/>
      <c r="DA53" s="383">
        <f t="shared" si="68"/>
        <v>0.34436028817936964</v>
      </c>
      <c r="DB53" s="383">
        <f t="shared" si="69"/>
        <v>0.46936315508855891</v>
      </c>
      <c r="DC53" s="383">
        <f t="shared" si="70"/>
        <v>0.18627655673207139</v>
      </c>
      <c r="DD53" s="383">
        <f t="shared" si="71"/>
        <v>0</v>
      </c>
      <c r="DF53" s="383">
        <f t="shared" ref="DF53:DH72" si="120">(DA53-DA52)/LN(DA53/DA52)</f>
        <v>0.34365650556107197</v>
      </c>
      <c r="DG53" s="383">
        <f t="shared" si="120"/>
        <v>0.46709108131646515</v>
      </c>
      <c r="DH53" s="383">
        <f t="shared" si="120"/>
        <v>0.18923270563430405</v>
      </c>
      <c r="DI53" s="383"/>
      <c r="DJ53" s="383">
        <f t="shared" si="86"/>
        <v>0.99998029251184117</v>
      </c>
      <c r="DK53" s="383"/>
      <c r="DL53" s="383">
        <f t="shared" ref="DL53:DO72" si="121">DF53/$DJ53</f>
        <v>0.34366327830105969</v>
      </c>
      <c r="DM53" s="383">
        <f t="shared" si="121"/>
        <v>0.46710028668983405</v>
      </c>
      <c r="DN53" s="383">
        <f t="shared" si="121"/>
        <v>0.18923643500910622</v>
      </c>
      <c r="DO53" s="383">
        <f t="shared" si="121"/>
        <v>0</v>
      </c>
      <c r="DR53" s="383">
        <f t="shared" si="102"/>
        <v>-3.0946671399589034E-2</v>
      </c>
      <c r="DS53" s="383">
        <f t="shared" si="103"/>
        <v>-1.5062273701906411E-2</v>
      </c>
      <c r="DT53" s="383">
        <f t="shared" si="88"/>
        <v>-1.9772773130325577E-2</v>
      </c>
      <c r="DU53" s="383">
        <f t="shared" si="89"/>
        <v>0</v>
      </c>
      <c r="DW53" s="383">
        <f t="shared" si="104"/>
        <v>1.1270198102930095E-2</v>
      </c>
      <c r="DX53" s="383">
        <f t="shared" si="72"/>
        <v>-4.4894228383125345E-2</v>
      </c>
      <c r="DY53" s="383">
        <f t="shared" si="73"/>
        <v>-4.6577715425613932E-2</v>
      </c>
      <c r="DZ53" s="383">
        <f t="shared" si="74"/>
        <v>0</v>
      </c>
      <c r="EA53" s="383"/>
      <c r="EC53" s="383">
        <f t="shared" si="105"/>
        <v>-1.816784322170319E-2</v>
      </c>
      <c r="ED53" s="383">
        <f t="shared" si="90"/>
        <v>1.2387293945640256E-2</v>
      </c>
      <c r="EE53" s="383">
        <f t="shared" si="91"/>
        <v>-6.9948225395636736E-3</v>
      </c>
      <c r="EF53" s="383"/>
      <c r="EH53" s="383">
        <f t="shared" si="92"/>
        <v>0</v>
      </c>
      <c r="EI53" s="383">
        <f t="shared" si="93"/>
        <v>1.534472246811203E-2</v>
      </c>
      <c r="EJ53" s="383">
        <f t="shared" si="94"/>
        <v>0</v>
      </c>
      <c r="EK53" s="383">
        <f t="shared" si="95"/>
        <v>0</v>
      </c>
      <c r="EM53" s="383">
        <f t="shared" si="106"/>
        <v>0</v>
      </c>
      <c r="EN53" s="383">
        <f t="shared" si="96"/>
        <v>1.534472246811203E-2</v>
      </c>
      <c r="EO53" s="383">
        <f t="shared" si="97"/>
        <v>0</v>
      </c>
      <c r="EP53" s="383">
        <v>1</v>
      </c>
      <c r="ER53" s="383">
        <f t="shared" si="98"/>
        <v>0</v>
      </c>
      <c r="ES53" s="383">
        <f t="shared" si="99"/>
        <v>0</v>
      </c>
      <c r="ET53" s="383">
        <f t="shared" si="100"/>
        <v>0</v>
      </c>
      <c r="EU53" s="383" t="e">
        <f t="shared" si="101"/>
        <v>#DIV/0!</v>
      </c>
      <c r="EX53" s="383">
        <f t="shared" si="16"/>
        <v>0.97881506522427109</v>
      </c>
      <c r="EY53" s="383">
        <f t="shared" si="17"/>
        <v>0.84143513747853171</v>
      </c>
      <c r="EZ53" s="383">
        <f t="shared" si="113"/>
        <v>0.95752815251769985</v>
      </c>
      <c r="FA53" s="383"/>
      <c r="FB53" s="383">
        <f t="shared" si="38"/>
        <v>0.97442165870420805</v>
      </c>
      <c r="FC53" s="383">
        <f t="shared" si="19"/>
        <v>0.90628817634854575</v>
      </c>
      <c r="FD53" s="383">
        <f t="shared" si="114"/>
        <v>0.95797947678972373</v>
      </c>
      <c r="FE53" s="383"/>
      <c r="FF53" s="383">
        <f t="shared" si="39"/>
        <v>0.99822039808383856</v>
      </c>
      <c r="FG53" s="383">
        <f t="shared" si="21"/>
        <v>1.1961176823654438</v>
      </c>
      <c r="FH53" s="383">
        <f t="shared" si="115"/>
        <v>0.97475596886539673</v>
      </c>
      <c r="FI53" s="383"/>
      <c r="FJ53" s="383">
        <f t="shared" si="22"/>
        <v>1.0071932724462145</v>
      </c>
      <c r="FK53" s="383">
        <f t="shared" si="23"/>
        <v>1.0277893421532052</v>
      </c>
      <c r="FL53" s="383">
        <f t="shared" si="116"/>
        <v>1.0364019060079794</v>
      </c>
      <c r="FN53" s="383">
        <f t="shared" si="40"/>
        <v>0.97442165870420805</v>
      </c>
      <c r="FO53" s="383">
        <f t="shared" si="25"/>
        <v>0.90628817634854575</v>
      </c>
      <c r="FP53" s="383">
        <f t="shared" si="117"/>
        <v>0.95797947678972373</v>
      </c>
      <c r="FR53" s="340"/>
      <c r="GB53" s="335">
        <v>2008</v>
      </c>
      <c r="GC53" s="393">
        <f t="shared" si="26"/>
        <v>1.1412778536607395</v>
      </c>
      <c r="GD53" s="393">
        <f t="shared" si="27"/>
        <v>1.1218814618308193</v>
      </c>
      <c r="GE53" s="393">
        <f t="shared" si="28"/>
        <v>1.068010669019154</v>
      </c>
      <c r="GF53" s="393">
        <f t="shared" si="29"/>
        <v>1.1456847643125851</v>
      </c>
      <c r="GG53" s="393">
        <f t="shared" si="30"/>
        <v>0.83138788048127121</v>
      </c>
    </row>
    <row r="54" spans="1:189" x14ac:dyDescent="0.2">
      <c r="A54" s="377" t="s">
        <v>105</v>
      </c>
      <c r="B54" s="334">
        <f t="shared" si="15"/>
        <v>1988</v>
      </c>
      <c r="D54" s="432">
        <f>Conversion_factors!A50*D202+D278</f>
        <v>1202.4718266666875</v>
      </c>
      <c r="E54" s="432">
        <f>Conversion_factors!$A50*E202+E278</f>
        <v>1681.7408979981162</v>
      </c>
      <c r="F54" s="432">
        <f>Conversion_factors!$A50*F202+F278</f>
        <v>666.90319951386846</v>
      </c>
      <c r="G54" s="388">
        <v>0</v>
      </c>
      <c r="H54" s="388">
        <f t="shared" si="41"/>
        <v>3551.1159241786722</v>
      </c>
      <c r="I54" s="383"/>
      <c r="J54" s="394">
        <f>NonManufacturing_Data!C30</f>
        <v>175231.96080000003</v>
      </c>
      <c r="K54" s="394">
        <f>NonManufacturing_Data!D30</f>
        <v>418646.09389999998</v>
      </c>
      <c r="L54" s="394">
        <f>NonManufacturing_Data!E30</f>
        <v>932820.24476999999</v>
      </c>
      <c r="M54" s="394"/>
      <c r="N54" s="394">
        <f t="shared" si="42"/>
        <v>1526698.29947</v>
      </c>
      <c r="P54" s="394">
        <f>NonManufacturing_Data!G30</f>
        <v>45610.207439999998</v>
      </c>
      <c r="Q54" s="394">
        <f>NonManufacturing_Data!H30</f>
        <v>417195.65421209333</v>
      </c>
      <c r="R54" s="394">
        <f>NonManufacturing_Data!I30</f>
        <v>508247.91424000001</v>
      </c>
      <c r="S54" s="396"/>
      <c r="T54" s="394">
        <f t="shared" si="43"/>
        <v>971053.77589209331</v>
      </c>
      <c r="U54" s="767">
        <v>942423.41445637203</v>
      </c>
      <c r="W54" s="397">
        <f t="shared" si="75"/>
        <v>6.8621718388412125</v>
      </c>
      <c r="X54" s="397">
        <f t="shared" si="76"/>
        <v>4.0170944444541394</v>
      </c>
      <c r="Y54" s="397">
        <f t="shared" si="77"/>
        <v>0.71493216753491762</v>
      </c>
      <c r="Z54" s="388"/>
      <c r="AA54" s="388">
        <f t="shared" si="78"/>
        <v>3.6569714390084238</v>
      </c>
      <c r="AD54" s="397">
        <f t="shared" si="44"/>
        <v>26.364094665619167</v>
      </c>
      <c r="AE54" s="397">
        <f t="shared" si="45"/>
        <v>4.0310604413514692</v>
      </c>
      <c r="AF54" s="397">
        <f t="shared" si="46"/>
        <v>1.3121612127245244</v>
      </c>
      <c r="AG54" s="388"/>
      <c r="AH54" s="397">
        <f t="shared" si="118"/>
        <v>3.6569714390084238</v>
      </c>
      <c r="AJ54" s="398">
        <f t="shared" si="48"/>
        <v>0.96910228717641267</v>
      </c>
      <c r="AK54" s="398">
        <f t="shared" si="49"/>
        <v>1.039229187516105</v>
      </c>
      <c r="AL54" s="398">
        <f t="shared" si="50"/>
        <v>0.98768121434538014</v>
      </c>
      <c r="AM54" s="399"/>
      <c r="AN54" s="398">
        <f t="shared" si="51"/>
        <v>0.86222239405791534</v>
      </c>
      <c r="AP54" s="393">
        <f t="shared" si="107"/>
        <v>3.8419461483598121</v>
      </c>
      <c r="AQ54" s="393">
        <f t="shared" si="108"/>
        <v>1.0034766414109608</v>
      </c>
      <c r="AR54" s="393">
        <f t="shared" si="109"/>
        <v>1.8353646294149129</v>
      </c>
      <c r="AS54" s="393"/>
      <c r="AT54" s="393">
        <f t="shared" si="52"/>
        <v>1.5722077781608377</v>
      </c>
      <c r="AV54" s="393">
        <f t="shared" si="53"/>
        <v>4.6969805969909906E-2</v>
      </c>
      <c r="AW54" s="393">
        <f t="shared" si="54"/>
        <v>0.42963187474228359</v>
      </c>
      <c r="AX54" s="393">
        <f t="shared" si="55"/>
        <v>0.52339831928780656</v>
      </c>
      <c r="AY54" s="393"/>
      <c r="AZ54" s="393">
        <f t="shared" si="119"/>
        <v>1</v>
      </c>
      <c r="BC54" s="383">
        <f t="shared" si="110"/>
        <v>0.96910228717641267</v>
      </c>
      <c r="BD54" s="383">
        <f t="shared" si="111"/>
        <v>1.039229187516105</v>
      </c>
      <c r="BE54" s="383">
        <f t="shared" si="112"/>
        <v>0.98768121434538014</v>
      </c>
      <c r="BF54" s="383" t="e">
        <f t="shared" si="57"/>
        <v>#DIV/0!</v>
      </c>
      <c r="BG54" s="383"/>
      <c r="BH54" s="383"/>
      <c r="BI54" s="383"/>
      <c r="BJ54" s="383"/>
      <c r="BK54" s="383"/>
      <c r="BL54" s="383"/>
      <c r="BM54" s="383"/>
      <c r="BN54" s="383"/>
      <c r="BO54" s="383"/>
      <c r="BP54" s="383"/>
      <c r="BQ54" s="383"/>
      <c r="BR54" s="391">
        <f t="shared" si="82"/>
        <v>0.96910228717641267</v>
      </c>
      <c r="BS54" s="400">
        <f>Mining!BZ54</f>
        <v>0.94298425901575644</v>
      </c>
      <c r="BT54" s="391">
        <f t="shared" si="58"/>
        <v>0.98768121434538014</v>
      </c>
      <c r="BU54" s="391">
        <v>1</v>
      </c>
      <c r="BV54" s="391"/>
      <c r="BW54" s="391">
        <v>1</v>
      </c>
      <c r="BX54" s="400">
        <f>Mining!BW54</f>
        <v>1.1020641941582401</v>
      </c>
      <c r="BY54" s="391">
        <v>1</v>
      </c>
      <c r="BZ54" s="391">
        <v>1</v>
      </c>
      <c r="CB54" s="400">
        <f t="shared" si="83"/>
        <v>4.6969805969909906E-2</v>
      </c>
      <c r="CC54" s="400">
        <f t="shared" si="83"/>
        <v>0.42963187474228359</v>
      </c>
      <c r="CD54" s="400">
        <f t="shared" si="83"/>
        <v>0.52339831928780656</v>
      </c>
      <c r="CE54" s="400"/>
      <c r="CG54" s="400">
        <v>1</v>
      </c>
      <c r="CH54" s="400">
        <v>1</v>
      </c>
      <c r="CI54" s="400">
        <v>1</v>
      </c>
      <c r="CJ54" s="400"/>
      <c r="CL54" s="392">
        <f t="shared" si="60"/>
        <v>0.97726060080777943</v>
      </c>
      <c r="CM54" s="392">
        <f t="shared" si="61"/>
        <v>0.86222239405791534</v>
      </c>
      <c r="CN54" s="392">
        <f t="shared" si="62"/>
        <v>0.91675274373580073</v>
      </c>
      <c r="CO54" s="392">
        <f t="shared" si="63"/>
        <v>0.9361641128316458</v>
      </c>
      <c r="CP54" s="392">
        <f t="shared" si="64"/>
        <v>1.0465945220924437</v>
      </c>
      <c r="CQ54" s="392">
        <v>1</v>
      </c>
      <c r="CR54" s="392">
        <f t="shared" si="65"/>
        <v>0.9599235222721072</v>
      </c>
      <c r="CS54" s="392">
        <f t="shared" si="66"/>
        <v>0.84261597484696027</v>
      </c>
      <c r="CT54" s="392">
        <f t="shared" si="67"/>
        <v>0.84261597484696027</v>
      </c>
      <c r="CU54" s="392"/>
      <c r="CV54" s="392">
        <f t="shared" si="84"/>
        <v>0.89821988320180268</v>
      </c>
      <c r="CY54" s="338"/>
      <c r="DA54" s="383">
        <f t="shared" si="68"/>
        <v>0.33861801539041675</v>
      </c>
      <c r="DB54" s="383">
        <f t="shared" si="69"/>
        <v>0.47358096269050454</v>
      </c>
      <c r="DC54" s="383">
        <f t="shared" si="70"/>
        <v>0.18780102191907877</v>
      </c>
      <c r="DD54" s="383">
        <f t="shared" si="71"/>
        <v>0</v>
      </c>
      <c r="DF54" s="383">
        <f t="shared" si="120"/>
        <v>0.34148110508750823</v>
      </c>
      <c r="DG54" s="383">
        <f t="shared" si="120"/>
        <v>0.47146891448334921</v>
      </c>
      <c r="DH54" s="383">
        <f t="shared" si="120"/>
        <v>0.18703775388776994</v>
      </c>
      <c r="DI54" s="383"/>
      <c r="DJ54" s="383">
        <f t="shared" si="86"/>
        <v>0.99998777345862733</v>
      </c>
      <c r="DK54" s="383"/>
      <c r="DL54" s="383">
        <f t="shared" si="121"/>
        <v>0.34148528027141561</v>
      </c>
      <c r="DM54" s="383">
        <f t="shared" si="121"/>
        <v>0.47147467898801804</v>
      </c>
      <c r="DN54" s="383">
        <f t="shared" si="121"/>
        <v>0.1870400407405664</v>
      </c>
      <c r="DO54" s="383">
        <f t="shared" si="121"/>
        <v>0</v>
      </c>
      <c r="DR54" s="383">
        <f t="shared" si="102"/>
        <v>4.1288077169018333E-2</v>
      </c>
      <c r="DS54" s="383">
        <f t="shared" si="103"/>
        <v>-3.5627253643432541E-2</v>
      </c>
      <c r="DT54" s="383">
        <f t="shared" si="88"/>
        <v>2.7783204115308123E-2</v>
      </c>
      <c r="DU54" s="383">
        <f t="shared" si="89"/>
        <v>0</v>
      </c>
      <c r="DW54" s="383">
        <f t="shared" si="104"/>
        <v>7.4960302891891095E-2</v>
      </c>
      <c r="DX54" s="383">
        <f t="shared" si="72"/>
        <v>-0.12757517064457369</v>
      </c>
      <c r="DY54" s="383">
        <f t="shared" si="73"/>
        <v>-5.0459421968433525E-2</v>
      </c>
      <c r="DZ54" s="383">
        <f t="shared" si="74"/>
        <v>0</v>
      </c>
      <c r="EA54" s="383"/>
      <c r="EC54" s="383">
        <f t="shared" si="105"/>
        <v>-0.20516400939173418</v>
      </c>
      <c r="ED54" s="383">
        <f t="shared" si="90"/>
        <v>7.9291313472377153E-2</v>
      </c>
      <c r="EE54" s="383">
        <f t="shared" si="91"/>
        <v>-4.1273051929095722E-2</v>
      </c>
      <c r="EF54" s="383"/>
      <c r="EH54" s="383">
        <f t="shared" si="92"/>
        <v>0</v>
      </c>
      <c r="EI54" s="383">
        <f t="shared" si="93"/>
        <v>2.0757365358747889E-2</v>
      </c>
      <c r="EJ54" s="383">
        <f t="shared" si="94"/>
        <v>0</v>
      </c>
      <c r="EK54" s="383">
        <f t="shared" si="95"/>
        <v>0</v>
      </c>
      <c r="EM54" s="383">
        <f t="shared" si="106"/>
        <v>0</v>
      </c>
      <c r="EN54" s="383">
        <f t="shared" si="96"/>
        <v>2.0757365358747889E-2</v>
      </c>
      <c r="EO54" s="383">
        <f t="shared" si="97"/>
        <v>0</v>
      </c>
      <c r="EP54" s="383">
        <v>1</v>
      </c>
      <c r="ER54" s="383">
        <f t="shared" si="98"/>
        <v>0</v>
      </c>
      <c r="ES54" s="383">
        <f t="shared" si="99"/>
        <v>0</v>
      </c>
      <c r="ET54" s="383">
        <f t="shared" si="100"/>
        <v>0</v>
      </c>
      <c r="EU54" s="383" t="e">
        <f t="shared" si="101"/>
        <v>#DIV/0!</v>
      </c>
      <c r="EX54" s="383">
        <f t="shared" si="16"/>
        <v>1.0025016180966679</v>
      </c>
      <c r="EY54" s="383">
        <f t="shared" si="17"/>
        <v>0.84354008684562032</v>
      </c>
      <c r="EZ54" s="383">
        <f t="shared" si="113"/>
        <v>0.9599235222721072</v>
      </c>
      <c r="FA54" s="383"/>
      <c r="FB54" s="383">
        <f t="shared" si="38"/>
        <v>0.95696490994558936</v>
      </c>
      <c r="FC54" s="383">
        <f t="shared" si="19"/>
        <v>0.86728598306413851</v>
      </c>
      <c r="FD54" s="383">
        <f t="shared" si="114"/>
        <v>0.91675274373580073</v>
      </c>
      <c r="FE54" s="383"/>
      <c r="FF54" s="383">
        <f t="shared" si="39"/>
        <v>0.96040869995526024</v>
      </c>
      <c r="FG54" s="383">
        <f t="shared" si="21"/>
        <v>1.1487618283140948</v>
      </c>
      <c r="FH54" s="383">
        <f t="shared" si="115"/>
        <v>0.9361641128316458</v>
      </c>
      <c r="FI54" s="383"/>
      <c r="FJ54" s="383">
        <f t="shared" si="22"/>
        <v>1.0098346172709431</v>
      </c>
      <c r="FK54" s="383">
        <f t="shared" si="23"/>
        <v>1.0378972569684364</v>
      </c>
      <c r="FL54" s="383">
        <f t="shared" si="116"/>
        <v>1.0465945220924437</v>
      </c>
      <c r="FN54" s="383">
        <f t="shared" si="40"/>
        <v>0.95696490994558936</v>
      </c>
      <c r="FO54" s="383">
        <f t="shared" si="25"/>
        <v>0.86728598306413851</v>
      </c>
      <c r="FP54" s="383">
        <f t="shared" si="117"/>
        <v>0.91675274373580073</v>
      </c>
      <c r="FR54" s="340"/>
      <c r="GB54" s="335">
        <v>2009</v>
      </c>
      <c r="GC54" s="393">
        <f t="shared" si="26"/>
        <v>0.97929658480891546</v>
      </c>
      <c r="GD54" s="393">
        <f t="shared" si="27"/>
        <v>1.0212982316182599</v>
      </c>
      <c r="GE54" s="393">
        <f t="shared" si="28"/>
        <v>1.0685155149022909</v>
      </c>
      <c r="GF54" s="393">
        <f t="shared" si="29"/>
        <v>1.071528150827828</v>
      </c>
      <c r="GG54" s="393">
        <f t="shared" si="30"/>
        <v>0.83748539552198575</v>
      </c>
    </row>
    <row r="55" spans="1:189" x14ac:dyDescent="0.2">
      <c r="A55" s="377" t="s">
        <v>105</v>
      </c>
      <c r="B55" s="334">
        <f t="shared" si="15"/>
        <v>1989</v>
      </c>
      <c r="D55" s="432">
        <f>Conversion_factors!A51*D203+D279</f>
        <v>1214.215942017996</v>
      </c>
      <c r="E55" s="432">
        <f>Conversion_factors!$A51*E203+E279</f>
        <v>1696.2158192387276</v>
      </c>
      <c r="F55" s="432">
        <f>Conversion_factors!$A51*F203+F279</f>
        <v>689.45019617848243</v>
      </c>
      <c r="G55" s="388">
        <v>0</v>
      </c>
      <c r="H55" s="388">
        <f t="shared" si="41"/>
        <v>3599.8819574352065</v>
      </c>
      <c r="I55" s="383"/>
      <c r="J55" s="394">
        <f>NonManufacturing_Data!C31</f>
        <v>185862.06267000001</v>
      </c>
      <c r="K55" s="394">
        <f>NonManufacturing_Data!D31</f>
        <v>402049.75531000004</v>
      </c>
      <c r="L55" s="394">
        <f>NonManufacturing_Data!E31</f>
        <v>929854.51963</v>
      </c>
      <c r="M55" s="394"/>
      <c r="N55" s="394">
        <f t="shared" si="42"/>
        <v>1517766.33761</v>
      </c>
      <c r="P55" s="394">
        <f>NonManufacturing_Data!G31</f>
        <v>52286.265360000005</v>
      </c>
      <c r="Q55" s="394">
        <f>NonManufacturing_Data!H31</f>
        <v>393029.9213150813</v>
      </c>
      <c r="R55" s="394">
        <f>NonManufacturing_Data!I31</f>
        <v>522642.22823999997</v>
      </c>
      <c r="S55" s="396"/>
      <c r="T55" s="394">
        <f t="shared" si="43"/>
        <v>967958.41491508135</v>
      </c>
      <c r="U55" s="767">
        <v>990939.39444342349</v>
      </c>
      <c r="W55" s="397">
        <f t="shared" si="75"/>
        <v>6.5328874788926061</v>
      </c>
      <c r="X55" s="397">
        <f t="shared" si="76"/>
        <v>4.2189201630799706</v>
      </c>
      <c r="Y55" s="397">
        <f t="shared" si="77"/>
        <v>0.74146028397304853</v>
      </c>
      <c r="Z55" s="388"/>
      <c r="AA55" s="388">
        <f t="shared" si="78"/>
        <v>3.7190460891349582</v>
      </c>
      <c r="AD55" s="397">
        <f t="shared" si="44"/>
        <v>23.222464516406145</v>
      </c>
      <c r="AE55" s="397">
        <f t="shared" si="45"/>
        <v>4.3157422049781236</v>
      </c>
      <c r="AF55" s="397">
        <f t="shared" si="46"/>
        <v>1.3191628209993844</v>
      </c>
      <c r="AG55" s="388"/>
      <c r="AH55" s="397">
        <f t="shared" si="118"/>
        <v>3.7190460891349582</v>
      </c>
      <c r="AJ55" s="398">
        <f t="shared" si="48"/>
        <v>0.92259948400389657</v>
      </c>
      <c r="AK55" s="398">
        <f t="shared" si="49"/>
        <v>1.0914418453182984</v>
      </c>
      <c r="AL55" s="398">
        <f t="shared" si="50"/>
        <v>1.0243298971823138</v>
      </c>
      <c r="AM55" s="399"/>
      <c r="AN55" s="398">
        <f t="shared" si="51"/>
        <v>0.87685804389414157</v>
      </c>
      <c r="AP55" s="393">
        <f t="shared" si="107"/>
        <v>3.5547014381369082</v>
      </c>
      <c r="AQ55" s="393">
        <f t="shared" si="108"/>
        <v>1.0229494842650613</v>
      </c>
      <c r="AR55" s="393">
        <f t="shared" si="109"/>
        <v>1.7791415798170178</v>
      </c>
      <c r="AS55" s="393"/>
      <c r="AT55" s="393">
        <f t="shared" si="52"/>
        <v>1.5680077927140632</v>
      </c>
      <c r="AV55" s="393">
        <f t="shared" si="53"/>
        <v>5.4017057504053063E-2</v>
      </c>
      <c r="AW55" s="393">
        <f t="shared" si="54"/>
        <v>0.40604008938706493</v>
      </c>
      <c r="AX55" s="393">
        <f t="shared" si="55"/>
        <v>0.5399428531088819</v>
      </c>
      <c r="AY55" s="393"/>
      <c r="AZ55" s="393">
        <f t="shared" si="119"/>
        <v>1</v>
      </c>
      <c r="BC55" s="383">
        <f t="shared" si="110"/>
        <v>0.92259948400389657</v>
      </c>
      <c r="BD55" s="383">
        <f t="shared" si="111"/>
        <v>1.0914418453182984</v>
      </c>
      <c r="BE55" s="383">
        <f t="shared" si="112"/>
        <v>1.0243298971823138</v>
      </c>
      <c r="BF55" s="383" t="e">
        <f t="shared" si="57"/>
        <v>#DIV/0!</v>
      </c>
      <c r="BG55" s="383"/>
      <c r="BH55" s="383"/>
      <c r="BI55" s="383"/>
      <c r="BJ55" s="383"/>
      <c r="BK55" s="383"/>
      <c r="BL55" s="383"/>
      <c r="BM55" s="383"/>
      <c r="BN55" s="383"/>
      <c r="BO55" s="383"/>
      <c r="BP55" s="383"/>
      <c r="BQ55" s="383"/>
      <c r="BR55" s="391">
        <f t="shared" si="82"/>
        <v>0.92259948400389657</v>
      </c>
      <c r="BS55" s="400">
        <f>Mining!BZ55</f>
        <v>0.97043957024577177</v>
      </c>
      <c r="BT55" s="391">
        <f t="shared" si="58"/>
        <v>1.0243298971823138</v>
      </c>
      <c r="BU55" s="391">
        <v>1</v>
      </c>
      <c r="BV55" s="391"/>
      <c r="BW55" s="391">
        <v>1</v>
      </c>
      <c r="BX55" s="400">
        <f>Mining!BW55</f>
        <v>1.1246881091646763</v>
      </c>
      <c r="BY55" s="391">
        <v>1</v>
      </c>
      <c r="BZ55" s="391">
        <v>1</v>
      </c>
      <c r="CB55" s="400">
        <f t="shared" si="83"/>
        <v>5.4017057504053063E-2</v>
      </c>
      <c r="CC55" s="400">
        <f t="shared" si="83"/>
        <v>0.40604008938706493</v>
      </c>
      <c r="CD55" s="400">
        <f t="shared" si="83"/>
        <v>0.5399428531088819</v>
      </c>
      <c r="CE55" s="400"/>
      <c r="CG55" s="400">
        <v>1</v>
      </c>
      <c r="CH55" s="400">
        <v>1</v>
      </c>
      <c r="CI55" s="400">
        <v>1</v>
      </c>
      <c r="CJ55" s="400"/>
      <c r="CL55" s="392">
        <f t="shared" si="60"/>
        <v>0.97154312904749385</v>
      </c>
      <c r="CM55" s="392">
        <f t="shared" si="61"/>
        <v>0.87685804389414157</v>
      </c>
      <c r="CN55" s="392">
        <f t="shared" si="62"/>
        <v>0.89583317139268803</v>
      </c>
      <c r="CO55" s="392">
        <f t="shared" si="63"/>
        <v>0.96127341302622704</v>
      </c>
      <c r="CP55" s="392">
        <f t="shared" si="64"/>
        <v>1.0566894365592354</v>
      </c>
      <c r="CQ55" s="392">
        <v>1</v>
      </c>
      <c r="CR55" s="392">
        <f t="shared" si="65"/>
        <v>0.96362454586941404</v>
      </c>
      <c r="CS55" s="392">
        <f t="shared" si="66"/>
        <v>0.85190540769537881</v>
      </c>
      <c r="CT55" s="392">
        <f t="shared" si="67"/>
        <v>0.85190540769537904</v>
      </c>
      <c r="CU55" s="392"/>
      <c r="CV55" s="392">
        <f t="shared" si="84"/>
        <v>0.90995818615538793</v>
      </c>
      <c r="CY55" s="338"/>
      <c r="DA55" s="383">
        <f t="shared" si="68"/>
        <v>0.33729326582782831</v>
      </c>
      <c r="DB55" s="383">
        <f t="shared" si="69"/>
        <v>0.47118651091749236</v>
      </c>
      <c r="DC55" s="383">
        <f t="shared" si="70"/>
        <v>0.19152022325467924</v>
      </c>
      <c r="DD55" s="383">
        <f t="shared" si="71"/>
        <v>0</v>
      </c>
      <c r="DF55" s="383">
        <f t="shared" si="120"/>
        <v>0.33795520786909028</v>
      </c>
      <c r="DG55" s="383">
        <f t="shared" si="120"/>
        <v>0.47238272537185677</v>
      </c>
      <c r="DH55" s="383">
        <f t="shared" si="120"/>
        <v>0.18965454470725457</v>
      </c>
      <c r="DI55" s="383"/>
      <c r="DJ55" s="383">
        <f t="shared" si="86"/>
        <v>0.99999247794820167</v>
      </c>
      <c r="DK55" s="383"/>
      <c r="DL55" s="383">
        <f t="shared" si="121"/>
        <v>0.33795775000479145</v>
      </c>
      <c r="DM55" s="383">
        <f t="shared" si="121"/>
        <v>0.47238627868591387</v>
      </c>
      <c r="DN55" s="383">
        <f t="shared" si="121"/>
        <v>0.18965597130929462</v>
      </c>
      <c r="DO55" s="383">
        <f t="shared" si="121"/>
        <v>0</v>
      </c>
      <c r="DR55" s="383">
        <f t="shared" si="102"/>
        <v>-4.9174954002512476E-2</v>
      </c>
      <c r="DS55" s="383">
        <f t="shared" si="103"/>
        <v>2.8699544010906828E-2</v>
      </c>
      <c r="DT55" s="383">
        <f t="shared" si="88"/>
        <v>3.6433930794925504E-2</v>
      </c>
      <c r="DU55" s="383">
        <f t="shared" si="89"/>
        <v>0</v>
      </c>
      <c r="DW55" s="383">
        <f t="shared" si="104"/>
        <v>-7.7707971601852638E-2</v>
      </c>
      <c r="DX55" s="383">
        <f t="shared" si="72"/>
        <v>1.9219493890987586E-2</v>
      </c>
      <c r="DY55" s="383">
        <f t="shared" si="73"/>
        <v>-3.1112180444522981E-2</v>
      </c>
      <c r="DZ55" s="383">
        <f t="shared" si="74"/>
        <v>0</v>
      </c>
      <c r="EA55" s="383"/>
      <c r="EC55" s="383">
        <f t="shared" si="105"/>
        <v>0.13979490729565644</v>
      </c>
      <c r="ED55" s="383">
        <f t="shared" si="90"/>
        <v>-5.6476839710017657E-2</v>
      </c>
      <c r="EE55" s="383">
        <f t="shared" si="91"/>
        <v>3.1120527434051845E-2</v>
      </c>
      <c r="EF55" s="383"/>
      <c r="EH55" s="383">
        <f t="shared" si="92"/>
        <v>0</v>
      </c>
      <c r="EI55" s="383">
        <f t="shared" si="93"/>
        <v>2.0320799474918258E-2</v>
      </c>
      <c r="EJ55" s="383">
        <f t="shared" si="94"/>
        <v>0</v>
      </c>
      <c r="EK55" s="383">
        <f t="shared" si="95"/>
        <v>0</v>
      </c>
      <c r="EM55" s="383">
        <f t="shared" si="106"/>
        <v>0</v>
      </c>
      <c r="EN55" s="383">
        <f t="shared" si="96"/>
        <v>2.0320799474918258E-2</v>
      </c>
      <c r="EO55" s="383">
        <f t="shared" si="97"/>
        <v>0</v>
      </c>
      <c r="EP55" s="383">
        <v>1</v>
      </c>
      <c r="ER55" s="383">
        <f t="shared" si="98"/>
        <v>0</v>
      </c>
      <c r="ES55" s="383">
        <f t="shared" si="99"/>
        <v>0</v>
      </c>
      <c r="ET55" s="383">
        <f t="shared" si="100"/>
        <v>0</v>
      </c>
      <c r="EU55" s="383" t="e">
        <f t="shared" si="101"/>
        <v>#DIV/0!</v>
      </c>
      <c r="EX55" s="383">
        <f t="shared" si="16"/>
        <v>1.0038555400627611</v>
      </c>
      <c r="EY55" s="383">
        <f t="shared" si="17"/>
        <v>0.84679238944499857</v>
      </c>
      <c r="EZ55" s="383">
        <f t="shared" si="113"/>
        <v>0.96362454586941404</v>
      </c>
      <c r="FA55" s="383"/>
      <c r="FB55" s="383">
        <f t="shared" si="38"/>
        <v>0.97718079112818945</v>
      </c>
      <c r="FC55" s="383">
        <f t="shared" si="19"/>
        <v>0.84749520306500437</v>
      </c>
      <c r="FD55" s="383">
        <f t="shared" si="114"/>
        <v>0.89583317139268803</v>
      </c>
      <c r="FE55" s="383"/>
      <c r="FF55" s="383">
        <f t="shared" si="39"/>
        <v>1.0268214726995166</v>
      </c>
      <c r="FG55" s="383">
        <f t="shared" si="21"/>
        <v>1.1795733123304681</v>
      </c>
      <c r="FH55" s="383">
        <f t="shared" si="115"/>
        <v>0.96127341302622704</v>
      </c>
      <c r="FI55" s="383"/>
      <c r="FJ55" s="383">
        <f t="shared" si="22"/>
        <v>1.0096454875825347</v>
      </c>
      <c r="FK55" s="383">
        <f t="shared" si="23"/>
        <v>1.0479082820724723</v>
      </c>
      <c r="FL55" s="383">
        <f t="shared" si="116"/>
        <v>1.0566894365592354</v>
      </c>
      <c r="FN55" s="383">
        <f t="shared" si="40"/>
        <v>0.97718079112818945</v>
      </c>
      <c r="FO55" s="383">
        <f t="shared" si="25"/>
        <v>0.84749520306500437</v>
      </c>
      <c r="FP55" s="383">
        <f t="shared" si="117"/>
        <v>0.89583317139268803</v>
      </c>
      <c r="FR55" s="340"/>
      <c r="GB55" s="335">
        <v>2010</v>
      </c>
      <c r="GC55" s="393">
        <f t="shared" si="26"/>
        <v>0.9368075079407755</v>
      </c>
      <c r="GD55" s="393">
        <f t="shared" si="27"/>
        <v>0.98118909836934487</v>
      </c>
      <c r="GE55" s="393">
        <f t="shared" si="28"/>
        <v>1.0620579687450942</v>
      </c>
      <c r="GF55" s="393">
        <f t="shared" si="29"/>
        <v>1.1202698388113179</v>
      </c>
      <c r="GG55" s="393">
        <f t="shared" si="30"/>
        <v>0.80246626299501633</v>
      </c>
    </row>
    <row r="56" spans="1:189" x14ac:dyDescent="0.2">
      <c r="A56" s="377" t="s">
        <v>105</v>
      </c>
      <c r="B56" s="334">
        <f t="shared" si="15"/>
        <v>1990</v>
      </c>
      <c r="D56" s="432">
        <f>Conversion_factors!A52*D204+D280</f>
        <v>1139.9081545696354</v>
      </c>
      <c r="E56" s="432">
        <f>Conversion_factors!$A52*E204+E280</f>
        <v>1720.9111998348194</v>
      </c>
      <c r="F56" s="432">
        <f>Conversion_factors!$A52*F204+F280</f>
        <v>696.53722697764852</v>
      </c>
      <c r="G56" s="388">
        <v>0</v>
      </c>
      <c r="H56" s="388">
        <f t="shared" si="41"/>
        <v>3557.3565813821033</v>
      </c>
      <c r="I56" s="383"/>
      <c r="J56" s="394">
        <f>NonManufacturing_Data!C32</f>
        <v>193957.23606000002</v>
      </c>
      <c r="K56" s="394">
        <f>NonManufacturing_Data!D32</f>
        <v>410911.62582000002</v>
      </c>
      <c r="L56" s="394">
        <f>NonManufacturing_Data!E32</f>
        <v>915125.58216999995</v>
      </c>
      <c r="M56" s="394"/>
      <c r="N56" s="394">
        <f t="shared" si="42"/>
        <v>1519994.44405</v>
      </c>
      <c r="P56" s="394">
        <f>NonManufacturing_Data!G32</f>
        <v>56019.10398</v>
      </c>
      <c r="Q56" s="394">
        <f>NonManufacturing_Data!H32</f>
        <v>383191.32169055322</v>
      </c>
      <c r="R56" s="394">
        <f>NonManufacturing_Data!I32</f>
        <v>519291.72195999994</v>
      </c>
      <c r="S56" s="396"/>
      <c r="T56" s="394">
        <f t="shared" si="43"/>
        <v>958502.14763055323</v>
      </c>
      <c r="U56" s="767">
        <v>1009856.1446511979</v>
      </c>
      <c r="W56" s="397">
        <f t="shared" si="75"/>
        <v>5.8771107370132283</v>
      </c>
      <c r="X56" s="397">
        <f t="shared" si="76"/>
        <v>4.1880323935849528</v>
      </c>
      <c r="Y56" s="397">
        <f t="shared" si="77"/>
        <v>0.76113840608190431</v>
      </c>
      <c r="Z56" s="388"/>
      <c r="AA56" s="388">
        <f t="shared" si="78"/>
        <v>3.7113704858940566</v>
      </c>
      <c r="AD56" s="397">
        <f t="shared" si="44"/>
        <v>20.348561001200707</v>
      </c>
      <c r="AE56" s="397">
        <f t="shared" si="45"/>
        <v>4.4909973228061357</v>
      </c>
      <c r="AF56" s="397">
        <f t="shared" si="46"/>
        <v>1.3413216454686745</v>
      </c>
      <c r="AG56" s="388"/>
      <c r="AH56" s="397">
        <f t="shared" si="118"/>
        <v>3.7113704858940566</v>
      </c>
      <c r="AJ56" s="398">
        <f t="shared" si="48"/>
        <v>0.82998817152768234</v>
      </c>
      <c r="AK56" s="398">
        <f t="shared" si="49"/>
        <v>1.08345112664331</v>
      </c>
      <c r="AL56" s="398">
        <f t="shared" si="50"/>
        <v>1.0515152896196489</v>
      </c>
      <c r="AM56" s="399"/>
      <c r="AN56" s="398">
        <f t="shared" si="51"/>
        <v>0.87504832863861215</v>
      </c>
      <c r="AP56" s="393">
        <f t="shared" si="107"/>
        <v>3.4623409208624052</v>
      </c>
      <c r="AQ56" s="393">
        <f t="shared" si="108"/>
        <v>1.0723406365445625</v>
      </c>
      <c r="AR56" s="393">
        <f t="shared" si="109"/>
        <v>1.7622572120271356</v>
      </c>
      <c r="AS56" s="393"/>
      <c r="AT56" s="393">
        <f t="shared" si="52"/>
        <v>1.585801813597886</v>
      </c>
      <c r="AV56" s="393">
        <f t="shared" si="53"/>
        <v>5.8444421974933436E-2</v>
      </c>
      <c r="AW56" s="393">
        <f t="shared" si="54"/>
        <v>0.39978139082715042</v>
      </c>
      <c r="AX56" s="393">
        <f t="shared" si="55"/>
        <v>0.54177418719791604</v>
      </c>
      <c r="AY56" s="393"/>
      <c r="AZ56" s="393">
        <f t="shared" si="119"/>
        <v>1</v>
      </c>
      <c r="BC56" s="383">
        <f t="shared" si="110"/>
        <v>0.82998817152768234</v>
      </c>
      <c r="BD56" s="383">
        <f t="shared" si="111"/>
        <v>1.08345112664331</v>
      </c>
      <c r="BE56" s="383">
        <f t="shared" si="112"/>
        <v>1.0515152896196489</v>
      </c>
      <c r="BF56" s="383" t="e">
        <f t="shared" si="57"/>
        <v>#DIV/0!</v>
      </c>
      <c r="BG56" s="383"/>
      <c r="BH56" s="383"/>
      <c r="BI56" s="383"/>
      <c r="BJ56" s="383"/>
      <c r="BK56" s="383"/>
      <c r="BL56" s="383"/>
      <c r="BM56" s="383"/>
      <c r="BN56" s="383"/>
      <c r="BO56" s="383"/>
      <c r="BP56" s="383"/>
      <c r="BQ56" s="383"/>
      <c r="BR56" s="391">
        <f t="shared" si="82"/>
        <v>0.82998817152768234</v>
      </c>
      <c r="BS56" s="400">
        <f>Mining!BZ56</f>
        <v>0.95775939659420239</v>
      </c>
      <c r="BT56" s="391">
        <f t="shared" si="58"/>
        <v>1.0515152896196489</v>
      </c>
      <c r="BU56" s="391">
        <v>1</v>
      </c>
      <c r="BV56" s="391"/>
      <c r="BW56" s="391">
        <v>1</v>
      </c>
      <c r="BX56" s="400">
        <f>Mining!BW56</f>
        <v>1.1312351833832883</v>
      </c>
      <c r="BY56" s="391">
        <v>1</v>
      </c>
      <c r="BZ56" s="391">
        <v>1</v>
      </c>
      <c r="CB56" s="400">
        <f t="shared" si="83"/>
        <v>5.8444421974933436E-2</v>
      </c>
      <c r="CC56" s="400">
        <f t="shared" si="83"/>
        <v>0.39978139082715042</v>
      </c>
      <c r="CD56" s="400">
        <f t="shared" si="83"/>
        <v>0.54177418719791604</v>
      </c>
      <c r="CE56" s="400"/>
      <c r="CG56" s="400">
        <v>1</v>
      </c>
      <c r="CH56" s="400">
        <v>1</v>
      </c>
      <c r="CI56" s="400">
        <v>1</v>
      </c>
      <c r="CJ56" s="400"/>
      <c r="CL56" s="392">
        <f t="shared" si="60"/>
        <v>0.97296937065592037</v>
      </c>
      <c r="CM56" s="392">
        <f t="shared" si="61"/>
        <v>0.87504832863861215</v>
      </c>
      <c r="CN56" s="392">
        <f t="shared" si="62"/>
        <v>0.90665898833657488</v>
      </c>
      <c r="CO56" s="392">
        <f t="shared" si="63"/>
        <v>0.97985157303937576</v>
      </c>
      <c r="CP56" s="392">
        <f t="shared" si="64"/>
        <v>1.0596221841725366</v>
      </c>
      <c r="CQ56" s="392">
        <v>1</v>
      </c>
      <c r="CR56" s="392">
        <f t="shared" si="65"/>
        <v>0.92955851186983462</v>
      </c>
      <c r="CS56" s="392">
        <f t="shared" si="66"/>
        <v>0.85139522160902548</v>
      </c>
      <c r="CT56" s="392">
        <f t="shared" si="67"/>
        <v>0.85139522160902548</v>
      </c>
      <c r="CU56" s="392"/>
      <c r="CV56" s="392">
        <f t="shared" si="84"/>
        <v>0.94135906181788009</v>
      </c>
      <c r="CY56" s="338"/>
      <c r="DA56" s="383">
        <f t="shared" si="68"/>
        <v>0.32043685486450685</v>
      </c>
      <c r="DB56" s="383">
        <f t="shared" si="69"/>
        <v>0.48376123125846759</v>
      </c>
      <c r="DC56" s="383">
        <f t="shared" si="70"/>
        <v>0.19580191387702553</v>
      </c>
      <c r="DD56" s="383">
        <f t="shared" si="71"/>
        <v>0</v>
      </c>
      <c r="DF56" s="383">
        <f t="shared" si="120"/>
        <v>0.32879304793944142</v>
      </c>
      <c r="DG56" s="383">
        <f t="shared" si="120"/>
        <v>0.47744627256141908</v>
      </c>
      <c r="DH56" s="383">
        <f t="shared" si="120"/>
        <v>0.19365317958047779</v>
      </c>
      <c r="DI56" s="383"/>
      <c r="DJ56" s="383">
        <f t="shared" si="86"/>
        <v>0.99989250008133823</v>
      </c>
      <c r="DK56" s="383"/>
      <c r="DL56" s="383">
        <f t="shared" si="121"/>
        <v>0.32882839696536886</v>
      </c>
      <c r="DM56" s="383">
        <f t="shared" si="121"/>
        <v>0.47749760351495812</v>
      </c>
      <c r="DN56" s="383">
        <f t="shared" si="121"/>
        <v>0.19367399951967304</v>
      </c>
      <c r="DO56" s="383">
        <f t="shared" si="121"/>
        <v>0</v>
      </c>
      <c r="DR56" s="383">
        <f t="shared" si="102"/>
        <v>-0.10578376232119367</v>
      </c>
      <c r="DS56" s="383">
        <f t="shared" si="103"/>
        <v>-1.3152539404526526E-2</v>
      </c>
      <c r="DT56" s="383">
        <f t="shared" si="88"/>
        <v>2.6193616874546612E-2</v>
      </c>
      <c r="DU56" s="383">
        <f t="shared" si="89"/>
        <v>0</v>
      </c>
      <c r="DW56" s="383">
        <f t="shared" si="104"/>
        <v>-2.6326149057156266E-2</v>
      </c>
      <c r="DX56" s="383">
        <f t="shared" si="72"/>
        <v>4.7153664389707549E-2</v>
      </c>
      <c r="DY56" s="383">
        <f t="shared" si="73"/>
        <v>-9.53549527592212E-3</v>
      </c>
      <c r="DZ56" s="383">
        <f t="shared" si="74"/>
        <v>0</v>
      </c>
      <c r="EA56" s="383"/>
      <c r="EC56" s="383">
        <f t="shared" si="105"/>
        <v>7.877637455263227E-2</v>
      </c>
      <c r="ED56" s="383">
        <f t="shared" si="90"/>
        <v>-1.5534022281936705E-2</v>
      </c>
      <c r="EE56" s="383">
        <f t="shared" si="91"/>
        <v>3.3859794575847087E-3</v>
      </c>
      <c r="EF56" s="383"/>
      <c r="EH56" s="383">
        <f t="shared" si="92"/>
        <v>0</v>
      </c>
      <c r="EI56" s="383">
        <f t="shared" si="93"/>
        <v>5.8043574632596611E-3</v>
      </c>
      <c r="EJ56" s="383">
        <f t="shared" si="94"/>
        <v>0</v>
      </c>
      <c r="EK56" s="383">
        <f t="shared" si="95"/>
        <v>0</v>
      </c>
      <c r="EM56" s="383">
        <f t="shared" si="106"/>
        <v>0</v>
      </c>
      <c r="EN56" s="383">
        <f t="shared" si="96"/>
        <v>5.8043574632596611E-3</v>
      </c>
      <c r="EO56" s="383">
        <f t="shared" si="97"/>
        <v>0</v>
      </c>
      <c r="EP56" s="383">
        <v>1</v>
      </c>
      <c r="ER56" s="383">
        <f t="shared" si="98"/>
        <v>0</v>
      </c>
      <c r="ES56" s="383">
        <f t="shared" si="99"/>
        <v>0</v>
      </c>
      <c r="ET56" s="383">
        <f t="shared" si="100"/>
        <v>0</v>
      </c>
      <c r="EU56" s="383" t="e">
        <f t="shared" si="101"/>
        <v>#DIV/0!</v>
      </c>
      <c r="EX56" s="383">
        <f t="shared" si="16"/>
        <v>0.96464802173667763</v>
      </c>
      <c r="EY56" s="383">
        <f t="shared" si="17"/>
        <v>0.81685660329979215</v>
      </c>
      <c r="EZ56" s="383">
        <f t="shared" si="113"/>
        <v>0.92955851186983462</v>
      </c>
      <c r="FA56" s="383"/>
      <c r="FB56" s="383">
        <f t="shared" si="38"/>
        <v>1.0120846350521455</v>
      </c>
      <c r="FC56" s="383">
        <f t="shared" si="19"/>
        <v>0.85773687330248893</v>
      </c>
      <c r="FD56" s="383">
        <f t="shared" si="114"/>
        <v>0.90665898833657488</v>
      </c>
      <c r="FE56" s="383"/>
      <c r="FF56" s="383">
        <f t="shared" si="39"/>
        <v>1.0193266138035193</v>
      </c>
      <c r="FG56" s="383">
        <f t="shared" si="21"/>
        <v>1.2023704701908171</v>
      </c>
      <c r="FH56" s="383">
        <f t="shared" si="115"/>
        <v>0.97985157303937576</v>
      </c>
      <c r="FI56" s="383"/>
      <c r="FJ56" s="383">
        <f t="shared" si="22"/>
        <v>1.0027754111206513</v>
      </c>
      <c r="FK56" s="383">
        <f t="shared" si="23"/>
        <v>1.0508166583719589</v>
      </c>
      <c r="FL56" s="383">
        <f t="shared" si="116"/>
        <v>1.0596221841725366</v>
      </c>
      <c r="FN56" s="383">
        <f t="shared" si="40"/>
        <v>1.0120846350521455</v>
      </c>
      <c r="FO56" s="383">
        <f t="shared" si="25"/>
        <v>0.85773687330248893</v>
      </c>
      <c r="FP56" s="383">
        <f t="shared" si="117"/>
        <v>0.90665898833657488</v>
      </c>
      <c r="FR56" s="340"/>
    </row>
    <row r="57" spans="1:189" x14ac:dyDescent="0.2">
      <c r="A57" s="377" t="s">
        <v>105</v>
      </c>
      <c r="B57" s="334">
        <f t="shared" si="15"/>
        <v>1991</v>
      </c>
      <c r="D57" s="432">
        <f>Conversion_factors!A53*D205+D281</f>
        <v>1041.0792670135054</v>
      </c>
      <c r="E57" s="432">
        <f>Conversion_factors!$A53*E205+E281</f>
        <v>1698.4540124009077</v>
      </c>
      <c r="F57" s="432">
        <f>Conversion_factors!$A53*F205+F281</f>
        <v>651.88492206451122</v>
      </c>
      <c r="G57" s="388">
        <v>0</v>
      </c>
      <c r="H57" s="388">
        <f t="shared" si="41"/>
        <v>3391.4182014789244</v>
      </c>
      <c r="I57" s="383"/>
      <c r="J57" s="394">
        <f>NonManufacturing_Data!C33</f>
        <v>196645.56795</v>
      </c>
      <c r="K57" s="394">
        <f>NonManufacturing_Data!D33</f>
        <v>417839.93434000004</v>
      </c>
      <c r="L57" s="394">
        <f>NonManufacturing_Data!E33</f>
        <v>835611.74974000012</v>
      </c>
      <c r="M57" s="394"/>
      <c r="N57" s="394">
        <f t="shared" si="42"/>
        <v>1450097.2520300001</v>
      </c>
      <c r="P57" s="394">
        <f>NonManufacturing_Data!G33</f>
        <v>56938.286159999996</v>
      </c>
      <c r="Q57" s="394">
        <f>NonManufacturing_Data!H33</f>
        <v>388188.80432887416</v>
      </c>
      <c r="R57" s="394">
        <f>NonManufacturing_Data!I33</f>
        <v>481541.86784000002</v>
      </c>
      <c r="S57" s="396"/>
      <c r="T57" s="394">
        <f t="shared" si="43"/>
        <v>926668.9583288742</v>
      </c>
      <c r="U57" s="767">
        <v>985544.31573301775</v>
      </c>
      <c r="W57" s="397">
        <f t="shared" si="75"/>
        <v>5.2941913609678455</v>
      </c>
      <c r="X57" s="397">
        <f t="shared" si="76"/>
        <v>4.0648436705402613</v>
      </c>
      <c r="Y57" s="397">
        <f t="shared" si="77"/>
        <v>0.7801289561418262</v>
      </c>
      <c r="Z57" s="388"/>
      <c r="AA57" s="388">
        <f t="shared" si="78"/>
        <v>3.6597947638117736</v>
      </c>
      <c r="AD57" s="397">
        <f t="shared" si="44"/>
        <v>18.284344985165347</v>
      </c>
      <c r="AE57" s="397">
        <f t="shared" si="45"/>
        <v>4.3753297196123526</v>
      </c>
      <c r="AF57" s="397">
        <f t="shared" si="46"/>
        <v>1.3537450543783462</v>
      </c>
      <c r="AG57" s="388"/>
      <c r="AH57" s="397">
        <f t="shared" si="118"/>
        <v>3.6597947638117736</v>
      </c>
      <c r="AJ57" s="398">
        <f t="shared" si="48"/>
        <v>0.74766605633850314</v>
      </c>
      <c r="AK57" s="398">
        <f t="shared" si="49"/>
        <v>1.0515819937834583</v>
      </c>
      <c r="AL57" s="398">
        <f t="shared" si="50"/>
        <v>1.0777507989392856</v>
      </c>
      <c r="AM57" s="399"/>
      <c r="AN57" s="398">
        <f t="shared" si="51"/>
        <v>0.86288806342715907</v>
      </c>
      <c r="AP57" s="393">
        <f t="shared" si="107"/>
        <v>3.4536615204295784</v>
      </c>
      <c r="AQ57" s="393">
        <f t="shared" si="108"/>
        <v>1.0763832693794162</v>
      </c>
      <c r="AR57" s="393">
        <f t="shared" si="109"/>
        <v>1.7352836908828153</v>
      </c>
      <c r="AS57" s="393"/>
      <c r="AT57" s="393">
        <f t="shared" si="52"/>
        <v>1.5648492797741493</v>
      </c>
      <c r="AV57" s="393">
        <f t="shared" si="53"/>
        <v>6.1444041745696024E-2</v>
      </c>
      <c r="AW57" s="393">
        <f t="shared" si="54"/>
        <v>0.41890774568398376</v>
      </c>
      <c r="AX57" s="393">
        <f t="shared" si="55"/>
        <v>0.51964821257032023</v>
      </c>
      <c r="AY57" s="393"/>
      <c r="AZ57" s="393">
        <f t="shared" si="119"/>
        <v>1</v>
      </c>
      <c r="BC57" s="383">
        <f t="shared" si="110"/>
        <v>0.74766605633850314</v>
      </c>
      <c r="BD57" s="383">
        <f t="shared" si="111"/>
        <v>1.0515819937834583</v>
      </c>
      <c r="BE57" s="383">
        <f t="shared" si="112"/>
        <v>1.0777507989392856</v>
      </c>
      <c r="BF57" s="383" t="e">
        <f t="shared" si="57"/>
        <v>#DIV/0!</v>
      </c>
      <c r="BG57" s="383"/>
      <c r="BH57" s="383"/>
      <c r="BI57" s="383"/>
      <c r="BJ57" s="383"/>
      <c r="BK57" s="383"/>
      <c r="BL57" s="383"/>
      <c r="BM57" s="383"/>
      <c r="BN57" s="383"/>
      <c r="BO57" s="383"/>
      <c r="BP57" s="383"/>
      <c r="BQ57" s="383"/>
      <c r="BR57" s="391">
        <f t="shared" si="82"/>
        <v>0.74766605633850314</v>
      </c>
      <c r="BS57" s="400">
        <f>Mining!BZ57</f>
        <v>0.92596925444949318</v>
      </c>
      <c r="BT57" s="391">
        <f t="shared" si="58"/>
        <v>1.0777507989392856</v>
      </c>
      <c r="BU57" s="391">
        <v>1</v>
      </c>
      <c r="BV57" s="391"/>
      <c r="BW57" s="391">
        <v>1</v>
      </c>
      <c r="BX57" s="400">
        <f>Mining!BW57</f>
        <v>1.1356554105121386</v>
      </c>
      <c r="BY57" s="391">
        <v>1</v>
      </c>
      <c r="BZ57" s="391">
        <v>1</v>
      </c>
      <c r="CB57" s="400">
        <f t="shared" si="83"/>
        <v>6.1444041745696024E-2</v>
      </c>
      <c r="CC57" s="400">
        <f t="shared" si="83"/>
        <v>0.41890774568398376</v>
      </c>
      <c r="CD57" s="400">
        <f t="shared" si="83"/>
        <v>0.51964821257032023</v>
      </c>
      <c r="CE57" s="400"/>
      <c r="CG57" s="400">
        <v>1</v>
      </c>
      <c r="CH57" s="400">
        <v>1</v>
      </c>
      <c r="CI57" s="400">
        <v>1</v>
      </c>
      <c r="CJ57" s="400"/>
      <c r="CL57" s="392">
        <f t="shared" si="60"/>
        <v>0.92822721571151823</v>
      </c>
      <c r="CM57" s="392">
        <f t="shared" si="61"/>
        <v>0.86288806342715907</v>
      </c>
      <c r="CN57" s="392">
        <f t="shared" si="62"/>
        <v>0.90491291795755224</v>
      </c>
      <c r="CO57" s="392">
        <f t="shared" si="63"/>
        <v>1.0103147537356076</v>
      </c>
      <c r="CP57" s="392">
        <f t="shared" si="64"/>
        <v>1.0616584323344023</v>
      </c>
      <c r="CQ57" s="392">
        <v>1</v>
      </c>
      <c r="CR57" s="392">
        <f t="shared" si="65"/>
        <v>0.88900901453171721</v>
      </c>
      <c r="CS57" s="392">
        <f t="shared" si="66"/>
        <v>0.80095618458569573</v>
      </c>
      <c r="CT57" s="392">
        <f t="shared" si="67"/>
        <v>0.80095618458569584</v>
      </c>
      <c r="CU57" s="392"/>
      <c r="CV57" s="392">
        <f t="shared" si="84"/>
        <v>0.97061790074387799</v>
      </c>
      <c r="CY57" s="338"/>
      <c r="DA57" s="383">
        <f t="shared" si="68"/>
        <v>0.30697460624570366</v>
      </c>
      <c r="DB57" s="383">
        <f t="shared" si="69"/>
        <v>0.5008093698560232</v>
      </c>
      <c r="DC57" s="383">
        <f t="shared" si="70"/>
        <v>0.19221602389827308</v>
      </c>
      <c r="DD57" s="383">
        <f t="shared" si="71"/>
        <v>0</v>
      </c>
      <c r="DF57" s="383">
        <f t="shared" si="120"/>
        <v>0.31365758182424963</v>
      </c>
      <c r="DG57" s="383">
        <f t="shared" si="120"/>
        <v>0.49223609767460358</v>
      </c>
      <c r="DH57" s="383">
        <f t="shared" si="120"/>
        <v>0.19400344556060906</v>
      </c>
      <c r="DI57" s="383"/>
      <c r="DJ57" s="383">
        <f t="shared" si="86"/>
        <v>0.99989712505946216</v>
      </c>
      <c r="DK57" s="383"/>
      <c r="DL57" s="383">
        <f t="shared" si="121"/>
        <v>0.31368985264918825</v>
      </c>
      <c r="DM57" s="383">
        <f t="shared" si="121"/>
        <v>0.49228674164387776</v>
      </c>
      <c r="DN57" s="383">
        <f t="shared" si="121"/>
        <v>0.1940234057069341</v>
      </c>
      <c r="DO57" s="383">
        <f t="shared" si="121"/>
        <v>0</v>
      </c>
      <c r="DR57" s="383">
        <f t="shared" si="102"/>
        <v>-0.10445501997637964</v>
      </c>
      <c r="DS57" s="383">
        <f t="shared" si="103"/>
        <v>-3.3755563089769777E-2</v>
      </c>
      <c r="DT57" s="383">
        <f t="shared" si="88"/>
        <v>2.4644019122915587E-2</v>
      </c>
      <c r="DU57" s="383">
        <f t="shared" si="89"/>
        <v>0</v>
      </c>
      <c r="DW57" s="383">
        <f t="shared" si="104"/>
        <v>-2.5099485036547613E-3</v>
      </c>
      <c r="DX57" s="383">
        <f t="shared" si="72"/>
        <v>3.7628264791310117E-3</v>
      </c>
      <c r="DY57" s="383">
        <f t="shared" si="73"/>
        <v>-1.5424583546556611E-2</v>
      </c>
      <c r="DZ57" s="383">
        <f t="shared" si="74"/>
        <v>0</v>
      </c>
      <c r="EA57" s="383"/>
      <c r="EC57" s="383">
        <f t="shared" si="105"/>
        <v>5.0050619355021052E-2</v>
      </c>
      <c r="ED57" s="383">
        <f t="shared" si="90"/>
        <v>4.6732843536584384E-2</v>
      </c>
      <c r="EE57" s="383">
        <f t="shared" si="91"/>
        <v>-4.169721749105014E-2</v>
      </c>
      <c r="EF57" s="383"/>
      <c r="EH57" s="383">
        <f t="shared" si="92"/>
        <v>0</v>
      </c>
      <c r="EI57" s="383">
        <f t="shared" si="93"/>
        <v>3.8998200820747706E-3</v>
      </c>
      <c r="EJ57" s="383">
        <f t="shared" si="94"/>
        <v>0</v>
      </c>
      <c r="EK57" s="383">
        <f t="shared" si="95"/>
        <v>0</v>
      </c>
      <c r="EM57" s="383">
        <f t="shared" si="106"/>
        <v>0</v>
      </c>
      <c r="EN57" s="383">
        <f t="shared" si="96"/>
        <v>3.8998200820747706E-3</v>
      </c>
      <c r="EO57" s="383">
        <f t="shared" si="97"/>
        <v>0</v>
      </c>
      <c r="EP57" s="383">
        <v>1</v>
      </c>
      <c r="ER57" s="383">
        <f t="shared" si="98"/>
        <v>0</v>
      </c>
      <c r="ES57" s="383">
        <f t="shared" si="99"/>
        <v>0</v>
      </c>
      <c r="ET57" s="383">
        <f t="shared" si="100"/>
        <v>0</v>
      </c>
      <c r="EU57" s="383" t="e">
        <f t="shared" si="101"/>
        <v>#DIV/0!</v>
      </c>
      <c r="EX57" s="383">
        <f t="shared" si="16"/>
        <v>0.9563776816409858</v>
      </c>
      <c r="EY57" s="383">
        <f t="shared" si="17"/>
        <v>0.78122342449698567</v>
      </c>
      <c r="EZ57" s="383">
        <f t="shared" si="113"/>
        <v>0.88900901453171721</v>
      </c>
      <c r="FA57" s="383"/>
      <c r="FB57" s="383">
        <f t="shared" si="38"/>
        <v>0.99807417077260097</v>
      </c>
      <c r="FC57" s="383">
        <f t="shared" si="19"/>
        <v>0.85608501856246511</v>
      </c>
      <c r="FD57" s="383">
        <f t="shared" si="114"/>
        <v>0.90491291795755224</v>
      </c>
      <c r="FE57" s="383"/>
      <c r="FF57" s="383">
        <f t="shared" si="39"/>
        <v>1.0310895869685028</v>
      </c>
      <c r="FG57" s="383">
        <f t="shared" si="21"/>
        <v>1.2397516714921741</v>
      </c>
      <c r="FH57" s="383">
        <f t="shared" si="115"/>
        <v>1.0103147537356076</v>
      </c>
      <c r="FI57" s="383"/>
      <c r="FJ57" s="383">
        <f t="shared" si="22"/>
        <v>1.0019216737741816</v>
      </c>
      <c r="FK57" s="383">
        <f t="shared" si="23"/>
        <v>1.0528359851858256</v>
      </c>
      <c r="FL57" s="383">
        <f t="shared" si="116"/>
        <v>1.0616584323344023</v>
      </c>
      <c r="FN57" s="383">
        <f t="shared" si="40"/>
        <v>0.99807417077260097</v>
      </c>
      <c r="FO57" s="383">
        <f t="shared" si="25"/>
        <v>0.85608501856246511</v>
      </c>
      <c r="FP57" s="383">
        <f t="shared" si="117"/>
        <v>0.90491291795755224</v>
      </c>
      <c r="FR57" s="340"/>
    </row>
    <row r="58" spans="1:189" x14ac:dyDescent="0.2">
      <c r="A58" s="377" t="s">
        <v>105</v>
      </c>
      <c r="B58" s="334">
        <f t="shared" si="15"/>
        <v>1992</v>
      </c>
      <c r="D58" s="432">
        <f>Conversion_factors!A54*D206+D282</f>
        <v>1054.6349939317438</v>
      </c>
      <c r="E58" s="432">
        <f>Conversion_factors!$A54*E206+E282</f>
        <v>1673.2483880772179</v>
      </c>
      <c r="F58" s="432">
        <f>Conversion_factors!$A54*F206+F282</f>
        <v>694.89787947309628</v>
      </c>
      <c r="G58" s="388">
        <v>0</v>
      </c>
      <c r="H58" s="388">
        <f t="shared" si="41"/>
        <v>3422.7812614820577</v>
      </c>
      <c r="I58" s="383"/>
      <c r="J58" s="394">
        <f>NonManufacturing_Data!C34</f>
        <v>206898.44832000002</v>
      </c>
      <c r="K58" s="394">
        <f>NonManufacturing_Data!D34</f>
        <v>404434.14565999998</v>
      </c>
      <c r="L58" s="394">
        <f>NonManufacturing_Data!E34</f>
        <v>869343.75795</v>
      </c>
      <c r="M58" s="394"/>
      <c r="N58" s="394">
        <f t="shared" si="42"/>
        <v>1480676.3519299999</v>
      </c>
      <c r="P58" s="394">
        <f>NonManufacturing_Data!G34</f>
        <v>66241.307579999993</v>
      </c>
      <c r="Q58" s="394">
        <f>NonManufacturing_Data!H34</f>
        <v>364442.20771895442</v>
      </c>
      <c r="R58" s="394">
        <f>NonManufacturing_Data!I34</f>
        <v>492487.67172000004</v>
      </c>
      <c r="S58" s="396"/>
      <c r="T58" s="394">
        <f t="shared" si="43"/>
        <v>923171.18701895443</v>
      </c>
      <c r="U58" s="767">
        <v>1012275.0382534229</v>
      </c>
      <c r="W58" s="397">
        <f t="shared" si="75"/>
        <v>5.097355743821673</v>
      </c>
      <c r="X58" s="397">
        <f t="shared" si="76"/>
        <v>4.1372579591335636</v>
      </c>
      <c r="Y58" s="397">
        <f t="shared" si="77"/>
        <v>0.79933613500801493</v>
      </c>
      <c r="Z58" s="388"/>
      <c r="AA58" s="388">
        <f t="shared" si="78"/>
        <v>3.7076344123506333</v>
      </c>
      <c r="AD58" s="397">
        <f t="shared" si="44"/>
        <v>15.921107726595753</v>
      </c>
      <c r="AE58" s="397">
        <f t="shared" si="45"/>
        <v>4.5912585113291016</v>
      </c>
      <c r="AF58" s="397">
        <f t="shared" si="46"/>
        <v>1.410995481462884</v>
      </c>
      <c r="AG58" s="388"/>
      <c r="AH58" s="397">
        <f t="shared" si="118"/>
        <v>3.7076344123506333</v>
      </c>
      <c r="AJ58" s="398">
        <f t="shared" si="48"/>
        <v>0.71986817379431611</v>
      </c>
      <c r="AK58" s="398">
        <f t="shared" si="49"/>
        <v>1.0703156938096723</v>
      </c>
      <c r="AL58" s="398">
        <f t="shared" si="50"/>
        <v>1.1042855816895383</v>
      </c>
      <c r="AM58" s="399"/>
      <c r="AN58" s="398">
        <f t="shared" si="51"/>
        <v>0.87416745594690193</v>
      </c>
      <c r="AP58" s="393">
        <f t="shared" si="107"/>
        <v>3.1234052569105408</v>
      </c>
      <c r="AQ58" s="393">
        <f t="shared" si="108"/>
        <v>1.1097346495384146</v>
      </c>
      <c r="AR58" s="393">
        <f t="shared" si="109"/>
        <v>1.7652091775492371</v>
      </c>
      <c r="AS58" s="393"/>
      <c r="AT58" s="393">
        <f t="shared" si="52"/>
        <v>1.6039022585955109</v>
      </c>
      <c r="AV58" s="393">
        <f t="shared" si="53"/>
        <v>7.1754089069766352E-2</v>
      </c>
      <c r="AW58" s="393">
        <f t="shared" si="54"/>
        <v>0.39477207785891583</v>
      </c>
      <c r="AX58" s="393">
        <f t="shared" si="55"/>
        <v>0.53347383307131779</v>
      </c>
      <c r="AY58" s="393"/>
      <c r="AZ58" s="393">
        <f t="shared" si="119"/>
        <v>1</v>
      </c>
      <c r="BC58" s="383">
        <f t="shared" si="110"/>
        <v>0.71986817379431611</v>
      </c>
      <c r="BD58" s="383">
        <f t="shared" si="111"/>
        <v>1.0703156938096723</v>
      </c>
      <c r="BE58" s="383">
        <f t="shared" si="112"/>
        <v>1.1042855816895383</v>
      </c>
      <c r="BF58" s="383" t="e">
        <f t="shared" si="57"/>
        <v>#DIV/0!</v>
      </c>
      <c r="BG58" s="383"/>
      <c r="BH58" s="383"/>
      <c r="BI58" s="383"/>
      <c r="BJ58" s="383"/>
      <c r="BK58" s="383"/>
      <c r="BL58" s="383"/>
      <c r="BM58" s="383"/>
      <c r="BN58" s="383"/>
      <c r="BO58" s="383"/>
      <c r="BP58" s="383"/>
      <c r="BQ58" s="383"/>
      <c r="BR58" s="391">
        <f t="shared" si="82"/>
        <v>0.71986817379431611</v>
      </c>
      <c r="BS58" s="400">
        <f>Mining!BZ58</f>
        <v>0.93292988503869001</v>
      </c>
      <c r="BT58" s="391">
        <f t="shared" si="58"/>
        <v>1.1042855816895383</v>
      </c>
      <c r="BU58" s="391">
        <v>1</v>
      </c>
      <c r="BV58" s="391"/>
      <c r="BW58" s="391">
        <v>1</v>
      </c>
      <c r="BX58" s="400">
        <f>Mining!BW58</f>
        <v>1.1472627375049562</v>
      </c>
      <c r="BY58" s="391">
        <v>1</v>
      </c>
      <c r="BZ58" s="391">
        <v>1</v>
      </c>
      <c r="CB58" s="400">
        <f t="shared" si="83"/>
        <v>7.1754089069766352E-2</v>
      </c>
      <c r="CC58" s="400">
        <f t="shared" si="83"/>
        <v>0.39477207785891583</v>
      </c>
      <c r="CD58" s="400">
        <f t="shared" si="83"/>
        <v>0.53347383307131779</v>
      </c>
      <c r="CE58" s="400"/>
      <c r="CG58" s="400">
        <v>1</v>
      </c>
      <c r="CH58" s="400">
        <v>1</v>
      </c>
      <c r="CI58" s="400">
        <v>1</v>
      </c>
      <c r="CJ58" s="400"/>
      <c r="CL58" s="392">
        <f t="shared" si="60"/>
        <v>0.94780131856524463</v>
      </c>
      <c r="CM58" s="392">
        <f t="shared" si="61"/>
        <v>0.87416745594690193</v>
      </c>
      <c r="CN58" s="392">
        <f t="shared" si="62"/>
        <v>0.89372905064780661</v>
      </c>
      <c r="CO58" s="392">
        <f t="shared" si="63"/>
        <v>1.0343721691737104</v>
      </c>
      <c r="CP58" s="392">
        <f t="shared" si="64"/>
        <v>1.0670142156077731</v>
      </c>
      <c r="CQ58" s="392">
        <v>1</v>
      </c>
      <c r="CR58" s="392">
        <f t="shared" si="65"/>
        <v>0.88622036757854195</v>
      </c>
      <c r="CS58" s="392">
        <f t="shared" si="66"/>
        <v>0.82853706739329891</v>
      </c>
      <c r="CT58" s="392">
        <f t="shared" si="67"/>
        <v>0.82853706739329902</v>
      </c>
      <c r="CU58" s="392"/>
      <c r="CV58" s="392">
        <f t="shared" si="84"/>
        <v>0.98639964497253341</v>
      </c>
      <c r="CY58" s="338"/>
      <c r="DA58" s="383">
        <f t="shared" si="68"/>
        <v>0.30812222966158487</v>
      </c>
      <c r="DB58" s="383">
        <f t="shared" si="69"/>
        <v>0.48885635985768616</v>
      </c>
      <c r="DC58" s="383">
        <f t="shared" si="70"/>
        <v>0.203021410480729</v>
      </c>
      <c r="DD58" s="383">
        <f t="shared" si="71"/>
        <v>0</v>
      </c>
      <c r="DF58" s="383">
        <f t="shared" si="120"/>
        <v>0.30754806108823185</v>
      </c>
      <c r="DG58" s="383">
        <f t="shared" si="120"/>
        <v>0.49480880285929901</v>
      </c>
      <c r="DH58" s="383">
        <f t="shared" si="120"/>
        <v>0.19756947267253946</v>
      </c>
      <c r="DI58" s="383"/>
      <c r="DJ58" s="383">
        <f t="shared" si="86"/>
        <v>0.99992633662007036</v>
      </c>
      <c r="DK58" s="383"/>
      <c r="DL58" s="383">
        <f t="shared" si="121"/>
        <v>0.30757071778687139</v>
      </c>
      <c r="DM58" s="383">
        <f t="shared" si="121"/>
        <v>0.49484525483331215</v>
      </c>
      <c r="DN58" s="383">
        <f t="shared" si="121"/>
        <v>0.19758402737981637</v>
      </c>
      <c r="DO58" s="383">
        <f t="shared" si="121"/>
        <v>0</v>
      </c>
      <c r="DR58" s="383">
        <f t="shared" si="102"/>
        <v>-3.7888326246863509E-2</v>
      </c>
      <c r="DS58" s="383">
        <f t="shared" si="103"/>
        <v>7.4890164546993583E-3</v>
      </c>
      <c r="DT58" s="383">
        <f t="shared" si="88"/>
        <v>2.4322317522042076E-2</v>
      </c>
      <c r="DU58" s="383">
        <f t="shared" si="89"/>
        <v>0</v>
      </c>
      <c r="DW58" s="383">
        <f t="shared" si="104"/>
        <v>-0.10051114337783129</v>
      </c>
      <c r="DX58" s="383">
        <f t="shared" si="72"/>
        <v>3.0514335652228296E-2</v>
      </c>
      <c r="DY58" s="383">
        <f t="shared" si="73"/>
        <v>1.7098286927505663E-2</v>
      </c>
      <c r="DZ58" s="383">
        <f t="shared" si="74"/>
        <v>0</v>
      </c>
      <c r="EA58" s="383"/>
      <c r="EC58" s="383">
        <f t="shared" si="105"/>
        <v>0.15511797323810039</v>
      </c>
      <c r="ED58" s="383">
        <f t="shared" si="90"/>
        <v>-5.9342138030920172E-2</v>
      </c>
      <c r="EE58" s="383">
        <f t="shared" si="91"/>
        <v>2.6257953526470909E-2</v>
      </c>
      <c r="EF58" s="383"/>
      <c r="EH58" s="383">
        <f t="shared" si="92"/>
        <v>0</v>
      </c>
      <c r="EI58" s="383">
        <f t="shared" si="93"/>
        <v>1.0168938405666463E-2</v>
      </c>
      <c r="EJ58" s="383">
        <f t="shared" si="94"/>
        <v>0</v>
      </c>
      <c r="EK58" s="383">
        <f t="shared" si="95"/>
        <v>0</v>
      </c>
      <c r="EM58" s="383">
        <f t="shared" si="106"/>
        <v>0</v>
      </c>
      <c r="EN58" s="383">
        <f t="shared" si="96"/>
        <v>1.0168938405666463E-2</v>
      </c>
      <c r="EO58" s="383">
        <f t="shared" si="97"/>
        <v>0</v>
      </c>
      <c r="EP58" s="383">
        <v>1</v>
      </c>
      <c r="ER58" s="383">
        <f t="shared" si="98"/>
        <v>0</v>
      </c>
      <c r="ES58" s="383">
        <f t="shared" si="99"/>
        <v>0</v>
      </c>
      <c r="ET58" s="383">
        <f t="shared" si="100"/>
        <v>0</v>
      </c>
      <c r="EU58" s="383" t="e">
        <f t="shared" si="101"/>
        <v>#DIV/0!</v>
      </c>
      <c r="EX58" s="383">
        <f t="shared" si="16"/>
        <v>0.99686319608958718</v>
      </c>
      <c r="EY58" s="383">
        <f t="shared" si="17"/>
        <v>0.77877287980411747</v>
      </c>
      <c r="EZ58" s="383">
        <f t="shared" si="113"/>
        <v>0.88622036757854195</v>
      </c>
      <c r="FA58" s="383"/>
      <c r="FB58" s="383">
        <f t="shared" si="38"/>
        <v>0.98764094634101551</v>
      </c>
      <c r="FC58" s="383">
        <f t="shared" si="19"/>
        <v>0.84550461788139886</v>
      </c>
      <c r="FD58" s="383">
        <f t="shared" si="114"/>
        <v>0.89372905064780661</v>
      </c>
      <c r="FE58" s="383"/>
      <c r="FF58" s="383">
        <f t="shared" si="39"/>
        <v>1.0238118025587088</v>
      </c>
      <c r="FG58" s="383">
        <f t="shared" si="21"/>
        <v>1.269272393515575</v>
      </c>
      <c r="FH58" s="383">
        <f t="shared" si="115"/>
        <v>1.0343721691737104</v>
      </c>
      <c r="FI58" s="383"/>
      <c r="FJ58" s="383">
        <f t="shared" si="22"/>
        <v>1.0050447329482368</v>
      </c>
      <c r="FK58" s="383">
        <f t="shared" si="23"/>
        <v>1.0581472615693819</v>
      </c>
      <c r="FL58" s="383">
        <f t="shared" si="116"/>
        <v>1.0670142156077731</v>
      </c>
      <c r="FN58" s="383">
        <f t="shared" si="40"/>
        <v>0.98764094634101551</v>
      </c>
      <c r="FO58" s="383">
        <f t="shared" si="25"/>
        <v>0.84550461788139886</v>
      </c>
      <c r="FP58" s="383">
        <f t="shared" si="117"/>
        <v>0.89372905064780661</v>
      </c>
      <c r="FR58" s="340"/>
    </row>
    <row r="59" spans="1:189" x14ac:dyDescent="0.2">
      <c r="A59" s="377" t="s">
        <v>105</v>
      </c>
      <c r="B59" s="334">
        <f t="shared" si="15"/>
        <v>1993</v>
      </c>
      <c r="D59" s="432">
        <f>Conversion_factors!A55*D207+D283</f>
        <v>1054.6662695566454</v>
      </c>
      <c r="E59" s="432">
        <f>Conversion_factors!$A55*E207+E283</f>
        <v>1658.0960983579621</v>
      </c>
      <c r="F59" s="432">
        <f>Conversion_factors!$A55*F207+F283</f>
        <v>700.8696338665269</v>
      </c>
      <c r="G59" s="388">
        <v>0</v>
      </c>
      <c r="H59" s="388">
        <f t="shared" si="41"/>
        <v>3413.632001781134</v>
      </c>
      <c r="I59" s="383"/>
      <c r="J59" s="394">
        <f>NonManufacturing_Data!C35</f>
        <v>202070.01312000002</v>
      </c>
      <c r="K59" s="394">
        <f>NonManufacturing_Data!D35</f>
        <v>415249.12664000003</v>
      </c>
      <c r="L59" s="394">
        <f>NonManufacturing_Data!E35</f>
        <v>896882.63425</v>
      </c>
      <c r="M59" s="394"/>
      <c r="N59" s="394">
        <f t="shared" si="42"/>
        <v>1514201.7740100001</v>
      </c>
      <c r="P59" s="394">
        <f>NonManufacturing_Data!G35</f>
        <v>57837.064739999994</v>
      </c>
      <c r="Q59" s="394">
        <f>NonManufacturing_Data!H35</f>
        <v>373495.22083008458</v>
      </c>
      <c r="R59" s="394">
        <f>NonManufacturing_Data!I35</f>
        <v>506244.96075999999</v>
      </c>
      <c r="S59" s="396"/>
      <c r="T59" s="394">
        <f t="shared" si="43"/>
        <v>937577.24633008451</v>
      </c>
      <c r="U59" s="767">
        <v>998260.93873225106</v>
      </c>
      <c r="W59" s="397">
        <f t="shared" si="75"/>
        <v>5.2193111351476382</v>
      </c>
      <c r="X59" s="397">
        <f t="shared" si="76"/>
        <v>3.9930152575503124</v>
      </c>
      <c r="Y59" s="397">
        <f t="shared" si="77"/>
        <v>0.78145077973620813</v>
      </c>
      <c r="Z59" s="388"/>
      <c r="AA59" s="388">
        <f t="shared" si="78"/>
        <v>3.6409074720434575</v>
      </c>
      <c r="AD59" s="397">
        <f t="shared" si="44"/>
        <v>18.235127842289003</v>
      </c>
      <c r="AE59" s="397">
        <f t="shared" si="45"/>
        <v>4.4394037885488373</v>
      </c>
      <c r="AF59" s="397">
        <f t="shared" si="46"/>
        <v>1.3844476255414904</v>
      </c>
      <c r="AG59" s="388"/>
      <c r="AH59" s="397">
        <f t="shared" si="118"/>
        <v>3.6409074720434575</v>
      </c>
      <c r="AJ59" s="398">
        <f t="shared" si="48"/>
        <v>0.73709118298777943</v>
      </c>
      <c r="AK59" s="398">
        <f t="shared" si="49"/>
        <v>1.032999860775565</v>
      </c>
      <c r="AL59" s="398">
        <f t="shared" si="50"/>
        <v>1.0795769027182651</v>
      </c>
      <c r="AM59" s="399"/>
      <c r="AN59" s="398">
        <f t="shared" si="51"/>
        <v>0.85843491245309422</v>
      </c>
      <c r="AP59" s="393">
        <f t="shared" si="107"/>
        <v>3.4937805718250567</v>
      </c>
      <c r="AQ59" s="393">
        <f t="shared" si="108"/>
        <v>1.1117923429304353</v>
      </c>
      <c r="AR59" s="393">
        <f t="shared" si="109"/>
        <v>1.7716376532490425</v>
      </c>
      <c r="AS59" s="393"/>
      <c r="AT59" s="393">
        <f t="shared" si="52"/>
        <v>1.6150154879898915</v>
      </c>
      <c r="AV59" s="393">
        <f t="shared" si="53"/>
        <v>6.1687786223896701E-2</v>
      </c>
      <c r="AW59" s="393">
        <f t="shared" si="54"/>
        <v>0.39836207874288732</v>
      </c>
      <c r="AX59" s="393">
        <f t="shared" si="55"/>
        <v>0.53995013503321598</v>
      </c>
      <c r="AY59" s="393"/>
      <c r="AZ59" s="393">
        <f t="shared" si="119"/>
        <v>1</v>
      </c>
      <c r="BC59" s="383">
        <f t="shared" si="110"/>
        <v>0.73709118298777943</v>
      </c>
      <c r="BD59" s="383">
        <f t="shared" si="111"/>
        <v>1.032999860775565</v>
      </c>
      <c r="BE59" s="383">
        <f t="shared" si="112"/>
        <v>1.0795769027182651</v>
      </c>
      <c r="BF59" s="383" t="e">
        <f t="shared" si="57"/>
        <v>#DIV/0!</v>
      </c>
      <c r="BG59" s="383"/>
      <c r="BH59" s="383"/>
      <c r="BI59" s="383"/>
      <c r="BJ59" s="383"/>
      <c r="BK59" s="383"/>
      <c r="BL59" s="383"/>
      <c r="BM59" s="383"/>
      <c r="BN59" s="383"/>
      <c r="BO59" s="383"/>
      <c r="BP59" s="383"/>
      <c r="BQ59" s="383"/>
      <c r="BR59" s="391">
        <f t="shared" si="82"/>
        <v>0.73709118298777943</v>
      </c>
      <c r="BS59" s="400">
        <f>Mining!BZ59</f>
        <v>0.92555839492292935</v>
      </c>
      <c r="BT59" s="391">
        <f t="shared" si="58"/>
        <v>1.0795769027182651</v>
      </c>
      <c r="BU59" s="391">
        <v>1</v>
      </c>
      <c r="BV59" s="391"/>
      <c r="BW59" s="391">
        <v>1</v>
      </c>
      <c r="BX59" s="400">
        <f>Mining!BW59</f>
        <v>1.1160828602949269</v>
      </c>
      <c r="BY59" s="391">
        <v>1</v>
      </c>
      <c r="BZ59" s="391">
        <v>1</v>
      </c>
      <c r="CB59" s="400">
        <f t="shared" si="83"/>
        <v>6.1687786223896701E-2</v>
      </c>
      <c r="CC59" s="400">
        <f t="shared" si="83"/>
        <v>0.39836207874288732</v>
      </c>
      <c r="CD59" s="400">
        <f t="shared" si="83"/>
        <v>0.53995013503321598</v>
      </c>
      <c r="CE59" s="400"/>
      <c r="CG59" s="400">
        <v>1</v>
      </c>
      <c r="CH59" s="400">
        <v>1</v>
      </c>
      <c r="CI59" s="400">
        <v>1</v>
      </c>
      <c r="CJ59" s="400"/>
      <c r="CL59" s="392">
        <f t="shared" si="60"/>
        <v>0.96926140281084128</v>
      </c>
      <c r="CM59" s="392">
        <f t="shared" si="61"/>
        <v>0.85843491245309422</v>
      </c>
      <c r="CN59" s="392">
        <f t="shared" si="62"/>
        <v>0.92669342932348708</v>
      </c>
      <c r="CO59" s="392">
        <f t="shared" si="63"/>
        <v>0.99404871623131608</v>
      </c>
      <c r="CP59" s="392">
        <f t="shared" si="64"/>
        <v>1.0527834420995212</v>
      </c>
      <c r="CQ59" s="392">
        <v>1</v>
      </c>
      <c r="CR59" s="392">
        <f t="shared" si="65"/>
        <v>0.88516569379265975</v>
      </c>
      <c r="CS59" s="392">
        <f t="shared" si="66"/>
        <v>0.83204782746608763</v>
      </c>
      <c r="CT59" s="392">
        <f t="shared" si="67"/>
        <v>0.83204782746608785</v>
      </c>
      <c r="CU59" s="392"/>
      <c r="CV59" s="392">
        <f t="shared" si="84"/>
        <v>0.9698013812249856</v>
      </c>
      <c r="CY59" s="338"/>
      <c r="DA59" s="383">
        <f t="shared" si="68"/>
        <v>0.30895722474078963</v>
      </c>
      <c r="DB59" s="383">
        <f t="shared" si="69"/>
        <v>0.48572783987635915</v>
      </c>
      <c r="DC59" s="383">
        <f t="shared" si="70"/>
        <v>0.20531493538285131</v>
      </c>
      <c r="DD59" s="383">
        <f t="shared" si="71"/>
        <v>0</v>
      </c>
      <c r="DF59" s="383">
        <f t="shared" si="120"/>
        <v>0.3085395388901882</v>
      </c>
      <c r="DG59" s="383">
        <f t="shared" si="120"/>
        <v>0.4872904260482151</v>
      </c>
      <c r="DH59" s="383">
        <f t="shared" si="120"/>
        <v>0.20416602588610563</v>
      </c>
      <c r="DI59" s="383"/>
      <c r="DJ59" s="383">
        <f t="shared" si="86"/>
        <v>0.99999599082450896</v>
      </c>
      <c r="DK59" s="383"/>
      <c r="DL59" s="383">
        <f t="shared" si="121"/>
        <v>0.30854077588430484</v>
      </c>
      <c r="DM59" s="383">
        <f t="shared" si="121"/>
        <v>0.48729237968888073</v>
      </c>
      <c r="DN59" s="383">
        <f t="shared" si="121"/>
        <v>0.2041668444268144</v>
      </c>
      <c r="DO59" s="383">
        <f t="shared" si="121"/>
        <v>0</v>
      </c>
      <c r="DR59" s="383">
        <f t="shared" si="102"/>
        <v>2.3643503070775215E-2</v>
      </c>
      <c r="DS59" s="383">
        <f t="shared" si="103"/>
        <v>-7.9328224474933175E-3</v>
      </c>
      <c r="DT59" s="383">
        <f t="shared" si="88"/>
        <v>-2.2629385832791993E-2</v>
      </c>
      <c r="DU59" s="383">
        <f t="shared" si="89"/>
        <v>0</v>
      </c>
      <c r="DW59" s="383">
        <f t="shared" si="104"/>
        <v>0.11206057317262097</v>
      </c>
      <c r="DX59" s="383">
        <f t="shared" si="72"/>
        <v>1.8525041446333615E-3</v>
      </c>
      <c r="DY59" s="383">
        <f t="shared" si="73"/>
        <v>3.6351490954113609E-3</v>
      </c>
      <c r="DZ59" s="383">
        <f t="shared" si="74"/>
        <v>0</v>
      </c>
      <c r="EA59" s="383"/>
      <c r="EC59" s="383">
        <f t="shared" si="105"/>
        <v>-0.15115888645122713</v>
      </c>
      <c r="ED59" s="383">
        <f t="shared" si="90"/>
        <v>9.0527570184463137E-3</v>
      </c>
      <c r="EE59" s="383">
        <f t="shared" si="91"/>
        <v>1.2066770888356733E-2</v>
      </c>
      <c r="EF59" s="383"/>
      <c r="EH59" s="383">
        <f t="shared" si="92"/>
        <v>0</v>
      </c>
      <c r="EI59" s="383">
        <f t="shared" si="93"/>
        <v>-2.7553768093228452E-2</v>
      </c>
      <c r="EJ59" s="383">
        <f t="shared" si="94"/>
        <v>0</v>
      </c>
      <c r="EK59" s="383">
        <f t="shared" si="95"/>
        <v>0</v>
      </c>
      <c r="EM59" s="383">
        <f t="shared" si="106"/>
        <v>0</v>
      </c>
      <c r="EN59" s="383">
        <f t="shared" si="96"/>
        <v>-2.7553768093228452E-2</v>
      </c>
      <c r="EO59" s="383">
        <f t="shared" si="97"/>
        <v>0</v>
      </c>
      <c r="EP59" s="383">
        <v>1</v>
      </c>
      <c r="ER59" s="383">
        <f t="shared" si="98"/>
        <v>0</v>
      </c>
      <c r="ES59" s="383">
        <f t="shared" si="99"/>
        <v>0</v>
      </c>
      <c r="ET59" s="383">
        <f t="shared" si="100"/>
        <v>0</v>
      </c>
      <c r="EU59" s="383" t="e">
        <f t="shared" si="101"/>
        <v>#DIV/0!</v>
      </c>
      <c r="EX59" s="383">
        <f t="shared" si="16"/>
        <v>0.99880991926560669</v>
      </c>
      <c r="EY59" s="383">
        <f t="shared" si="17"/>
        <v>0.7778460772033946</v>
      </c>
      <c r="EZ59" s="383">
        <f t="shared" si="113"/>
        <v>0.88516569379265975</v>
      </c>
      <c r="FA59" s="383"/>
      <c r="FB59" s="383">
        <f t="shared" si="38"/>
        <v>1.0368840854527295</v>
      </c>
      <c r="FC59" s="383">
        <f t="shared" si="19"/>
        <v>0.87669028245801373</v>
      </c>
      <c r="FD59" s="383">
        <f t="shared" si="114"/>
        <v>0.92669342932348708</v>
      </c>
      <c r="FE59" s="383"/>
      <c r="FF59" s="383">
        <f t="shared" si="39"/>
        <v>0.96101649469686901</v>
      </c>
      <c r="FG59" s="383">
        <f t="shared" si="21"/>
        <v>1.2197917064318429</v>
      </c>
      <c r="FH59" s="383">
        <f t="shared" si="115"/>
        <v>0.99404871623131608</v>
      </c>
      <c r="FI59" s="383"/>
      <c r="FJ59" s="383">
        <f t="shared" si="22"/>
        <v>0.98666299539397806</v>
      </c>
      <c r="FK59" s="383">
        <f t="shared" si="23"/>
        <v>1.0440347466679816</v>
      </c>
      <c r="FL59" s="383">
        <f t="shared" si="116"/>
        <v>1.0527834420995212</v>
      </c>
      <c r="FN59" s="383">
        <f t="shared" si="40"/>
        <v>1.0368840854527295</v>
      </c>
      <c r="FO59" s="383">
        <f t="shared" si="25"/>
        <v>0.87669028245801373</v>
      </c>
      <c r="FP59" s="383">
        <f t="shared" si="117"/>
        <v>0.92669342932348708</v>
      </c>
      <c r="FR59" s="340"/>
    </row>
    <row r="60" spans="1:189" x14ac:dyDescent="0.2">
      <c r="A60" s="377" t="s">
        <v>105</v>
      </c>
      <c r="B60" s="334">
        <f t="shared" si="15"/>
        <v>1994</v>
      </c>
      <c r="D60" s="432">
        <f>Conversion_factors!A56*D208+D284</f>
        <v>996.8310181564301</v>
      </c>
      <c r="E60" s="432">
        <f>Conversion_factors!$A56*E208+E284</f>
        <v>1683.7970216111526</v>
      </c>
      <c r="F60" s="432">
        <f>Conversion_factors!$A56*F208+F284</f>
        <v>717.54391830609075</v>
      </c>
      <c r="G60" s="388">
        <v>0</v>
      </c>
      <c r="H60" s="388">
        <f t="shared" si="41"/>
        <v>3398.1719580736735</v>
      </c>
      <c r="I60" s="383"/>
      <c r="J60" s="394">
        <f>NonManufacturing_Data!C36</f>
        <v>220752.53661000004</v>
      </c>
      <c r="K60" s="394">
        <f>NonManufacturing_Data!D36</f>
        <v>416203.25890999998</v>
      </c>
      <c r="L60" s="394">
        <f>NonManufacturing_Data!E36</f>
        <v>942490.00404999999</v>
      </c>
      <c r="M60" s="394"/>
      <c r="N60" s="394">
        <f t="shared" si="42"/>
        <v>1579445.79957</v>
      </c>
      <c r="P60" s="394">
        <f>NonManufacturing_Data!G36</f>
        <v>70526.063580000002</v>
      </c>
      <c r="Q60" s="394">
        <f>NonManufacturing_Data!H36</f>
        <v>408381.04826381907</v>
      </c>
      <c r="R60" s="394">
        <f>NonManufacturing_Data!I36</f>
        <v>534690.57532000006</v>
      </c>
      <c r="S60" s="396"/>
      <c r="T60" s="394">
        <f t="shared" si="43"/>
        <v>1013597.6871638191</v>
      </c>
      <c r="U60" s="767">
        <v>1072115.3925433729</v>
      </c>
      <c r="W60" s="397">
        <f t="shared" si="75"/>
        <v>4.5156039131614394</v>
      </c>
      <c r="X60" s="397">
        <f t="shared" si="76"/>
        <v>4.0456122953502822</v>
      </c>
      <c r="Y60" s="397">
        <f t="shared" si="77"/>
        <v>0.76132788169923593</v>
      </c>
      <c r="Z60" s="388"/>
      <c r="AA60" s="388">
        <f t="shared" si="78"/>
        <v>3.3525845620092225</v>
      </c>
      <c r="AD60" s="397">
        <f t="shared" si="44"/>
        <v>14.134221698417811</v>
      </c>
      <c r="AE60" s="397">
        <f t="shared" si="45"/>
        <v>4.1231027462454612</v>
      </c>
      <c r="AF60" s="397">
        <f t="shared" si="46"/>
        <v>1.3419797382376848</v>
      </c>
      <c r="AG60" s="388"/>
      <c r="AH60" s="397">
        <f t="shared" si="118"/>
        <v>3.3525845620092225</v>
      </c>
      <c r="AJ60" s="398">
        <f t="shared" si="48"/>
        <v>0.63771094385279659</v>
      </c>
      <c r="AK60" s="398">
        <f t="shared" si="49"/>
        <v>1.0466068042055554</v>
      </c>
      <c r="AL60" s="398">
        <f t="shared" si="50"/>
        <v>1.0517770508276532</v>
      </c>
      <c r="AM60" s="399"/>
      <c r="AN60" s="398">
        <f t="shared" si="51"/>
        <v>0.79045558204331945</v>
      </c>
      <c r="AP60" s="393">
        <f t="shared" si="107"/>
        <v>3.1300844738001472</v>
      </c>
      <c r="AQ60" s="393">
        <f t="shared" si="108"/>
        <v>1.0191541960123665</v>
      </c>
      <c r="AR60" s="393">
        <f t="shared" si="109"/>
        <v>1.7626830311829254</v>
      </c>
      <c r="AS60" s="393"/>
      <c r="AT60" s="393">
        <f t="shared" si="52"/>
        <v>1.5582571069094475</v>
      </c>
      <c r="AV60" s="393">
        <f t="shared" si="53"/>
        <v>6.9579937358915336E-2</v>
      </c>
      <c r="AW60" s="393">
        <f t="shared" si="54"/>
        <v>0.40290250602931371</v>
      </c>
      <c r="AX60" s="393">
        <f t="shared" si="55"/>
        <v>0.52751755661177102</v>
      </c>
      <c r="AY60" s="393"/>
      <c r="AZ60" s="393">
        <f t="shared" si="119"/>
        <v>1</v>
      </c>
      <c r="BC60" s="383">
        <f t="shared" si="110"/>
        <v>0.63771094385279659</v>
      </c>
      <c r="BD60" s="383">
        <f t="shared" si="111"/>
        <v>1.0466068042055554</v>
      </c>
      <c r="BE60" s="383">
        <f t="shared" si="112"/>
        <v>1.0517770508276532</v>
      </c>
      <c r="BF60" s="383" t="e">
        <f t="shared" si="57"/>
        <v>#DIV/0!</v>
      </c>
      <c r="BG60" s="383"/>
      <c r="BH60" s="383"/>
      <c r="BI60" s="383"/>
      <c r="BJ60" s="383"/>
      <c r="BK60" s="383"/>
      <c r="BL60" s="383"/>
      <c r="BM60" s="383"/>
      <c r="BN60" s="383"/>
      <c r="BO60" s="383"/>
      <c r="BP60" s="383"/>
      <c r="BQ60" s="383"/>
      <c r="BR60" s="391">
        <f t="shared" si="82"/>
        <v>0.63771094385279659</v>
      </c>
      <c r="BS60" s="400">
        <f>Mining!BZ60</f>
        <v>0.91079023554094529</v>
      </c>
      <c r="BT60" s="391">
        <f t="shared" si="58"/>
        <v>1.0517770508276532</v>
      </c>
      <c r="BU60" s="391">
        <v>1</v>
      </c>
      <c r="BV60" s="391"/>
      <c r="BW60" s="391">
        <v>1</v>
      </c>
      <c r="BX60" s="400">
        <f>Mining!BW60</f>
        <v>1.1491194825820061</v>
      </c>
      <c r="BY60" s="391">
        <v>1</v>
      </c>
      <c r="BZ60" s="391">
        <v>1</v>
      </c>
      <c r="CB60" s="400">
        <f t="shared" si="83"/>
        <v>6.9579937358915336E-2</v>
      </c>
      <c r="CC60" s="400">
        <f t="shared" si="83"/>
        <v>0.40290250602931371</v>
      </c>
      <c r="CD60" s="400">
        <f t="shared" si="83"/>
        <v>0.52751755661177102</v>
      </c>
      <c r="CE60" s="400"/>
      <c r="CG60" s="400">
        <v>1</v>
      </c>
      <c r="CH60" s="400">
        <v>1</v>
      </c>
      <c r="CI60" s="400">
        <v>1</v>
      </c>
      <c r="CJ60" s="400"/>
      <c r="CL60" s="392">
        <f t="shared" si="60"/>
        <v>1.0110250018402096</v>
      </c>
      <c r="CM60" s="392">
        <f t="shared" si="61"/>
        <v>0.79045558204331945</v>
      </c>
      <c r="CN60" s="392">
        <f t="shared" si="62"/>
        <v>0.85815234108126359</v>
      </c>
      <c r="CO60" s="392">
        <f t="shared" si="63"/>
        <v>1.0314768582076876</v>
      </c>
      <c r="CP60" s="392">
        <f t="shared" si="64"/>
        <v>1.0679598247009221</v>
      </c>
      <c r="CQ60" s="392">
        <v>1</v>
      </c>
      <c r="CR60" s="392">
        <f t="shared" si="65"/>
        <v>0.83617788054264164</v>
      </c>
      <c r="CS60" s="392">
        <f t="shared" si="66"/>
        <v>0.79917035628995059</v>
      </c>
      <c r="CT60" s="392">
        <f t="shared" si="67"/>
        <v>0.79917035628995103</v>
      </c>
      <c r="CU60" s="392"/>
      <c r="CV60" s="392">
        <f t="shared" si="84"/>
        <v>0.9453198899860269</v>
      </c>
      <c r="CY60" s="338"/>
      <c r="DA60" s="383">
        <f t="shared" si="68"/>
        <v>0.29334331236183381</v>
      </c>
      <c r="DB60" s="383">
        <f t="shared" si="69"/>
        <v>0.49550082879432883</v>
      </c>
      <c r="DC60" s="383">
        <f t="shared" si="70"/>
        <v>0.21115585884383728</v>
      </c>
      <c r="DD60" s="383">
        <f t="shared" si="71"/>
        <v>0</v>
      </c>
      <c r="DF60" s="383">
        <f t="shared" si="120"/>
        <v>0.30108279449396469</v>
      </c>
      <c r="DG60" s="383">
        <f t="shared" si="120"/>
        <v>0.49059811082527371</v>
      </c>
      <c r="DH60" s="383">
        <f t="shared" si="120"/>
        <v>0.20822174342421421</v>
      </c>
      <c r="DI60" s="383"/>
      <c r="DJ60" s="383">
        <f t="shared" si="86"/>
        <v>0.99990264874345258</v>
      </c>
      <c r="DK60" s="383"/>
      <c r="DL60" s="383">
        <f t="shared" si="121"/>
        <v>0.30111210813605338</v>
      </c>
      <c r="DM60" s="383">
        <f t="shared" si="121"/>
        <v>0.49064587581780439</v>
      </c>
      <c r="DN60" s="383">
        <f t="shared" si="121"/>
        <v>0.20824201604614226</v>
      </c>
      <c r="DO60" s="383">
        <f t="shared" si="121"/>
        <v>0</v>
      </c>
      <c r="DR60" s="383">
        <f t="shared" si="102"/>
        <v>-0.1448264917472559</v>
      </c>
      <c r="DS60" s="383">
        <f t="shared" si="103"/>
        <v>-1.6084612181658121E-2</v>
      </c>
      <c r="DT60" s="383">
        <f t="shared" si="88"/>
        <v>-2.6088044652691919E-2</v>
      </c>
      <c r="DU60" s="383">
        <f t="shared" si="89"/>
        <v>0</v>
      </c>
      <c r="DW60" s="383">
        <f t="shared" si="104"/>
        <v>-0.10992441569348715</v>
      </c>
      <c r="DX60" s="383">
        <f t="shared" si="72"/>
        <v>-8.7000372713190346E-2</v>
      </c>
      <c r="DY60" s="383">
        <f t="shared" si="73"/>
        <v>-5.0672488584374183E-3</v>
      </c>
      <c r="DZ60" s="383">
        <f t="shared" si="74"/>
        <v>0</v>
      </c>
      <c r="EA60" s="383"/>
      <c r="EC60" s="383">
        <f t="shared" si="105"/>
        <v>0.12039031236510984</v>
      </c>
      <c r="ED60" s="383">
        <f t="shared" si="90"/>
        <v>1.1333274854522818E-2</v>
      </c>
      <c r="EE60" s="383">
        <f t="shared" si="91"/>
        <v>-2.3294645290695807E-2</v>
      </c>
      <c r="EF60" s="383"/>
      <c r="EH60" s="383">
        <f t="shared" si="92"/>
        <v>0</v>
      </c>
      <c r="EI60" s="383">
        <f t="shared" si="93"/>
        <v>2.9170873003228709E-2</v>
      </c>
      <c r="EJ60" s="383">
        <f t="shared" si="94"/>
        <v>0</v>
      </c>
      <c r="EK60" s="383">
        <f t="shared" si="95"/>
        <v>0</v>
      </c>
      <c r="EM60" s="383">
        <f t="shared" si="106"/>
        <v>0</v>
      </c>
      <c r="EN60" s="383">
        <f t="shared" si="96"/>
        <v>2.9170873003228709E-2</v>
      </c>
      <c r="EO60" s="383">
        <f t="shared" si="97"/>
        <v>0</v>
      </c>
      <c r="EP60" s="383">
        <v>1</v>
      </c>
      <c r="ER60" s="383">
        <f t="shared" si="98"/>
        <v>0</v>
      </c>
      <c r="ES60" s="383">
        <f t="shared" si="99"/>
        <v>0</v>
      </c>
      <c r="ET60" s="383">
        <f t="shared" si="100"/>
        <v>0</v>
      </c>
      <c r="EU60" s="383" t="e">
        <f t="shared" si="101"/>
        <v>#DIV/0!</v>
      </c>
      <c r="EX60" s="383">
        <f t="shared" si="16"/>
        <v>0.94465690029160465</v>
      </c>
      <c r="EY60" s="383">
        <f t="shared" si="17"/>
        <v>0.73479766419494297</v>
      </c>
      <c r="EZ60" s="383">
        <f t="shared" si="113"/>
        <v>0.83617788054264164</v>
      </c>
      <c r="FA60" s="383"/>
      <c r="FB60" s="383">
        <f t="shared" si="38"/>
        <v>0.92603693295606893</v>
      </c>
      <c r="FC60" s="383">
        <f t="shared" si="19"/>
        <v>0.81184758031980875</v>
      </c>
      <c r="FD60" s="383">
        <f t="shared" si="114"/>
        <v>0.85815234108126359</v>
      </c>
      <c r="FE60" s="383"/>
      <c r="FF60" s="383">
        <f t="shared" si="39"/>
        <v>1.0376522210282317</v>
      </c>
      <c r="FG60" s="383">
        <f t="shared" si="21"/>
        <v>1.2657195733708186</v>
      </c>
      <c r="FH60" s="383">
        <f t="shared" si="115"/>
        <v>1.0314768582076876</v>
      </c>
      <c r="FI60" s="383"/>
      <c r="FJ60" s="383">
        <f t="shared" si="22"/>
        <v>1.0144154837495689</v>
      </c>
      <c r="FK60" s="383">
        <f t="shared" si="23"/>
        <v>1.059085012592559</v>
      </c>
      <c r="FL60" s="383">
        <f t="shared" si="116"/>
        <v>1.0679598247009221</v>
      </c>
      <c r="FN60" s="383">
        <f t="shared" si="40"/>
        <v>0.92603693295606893</v>
      </c>
      <c r="FO60" s="383">
        <f t="shared" si="25"/>
        <v>0.81184758031980875</v>
      </c>
      <c r="FP60" s="383">
        <f t="shared" si="117"/>
        <v>0.85815234108126359</v>
      </c>
      <c r="FR60" s="340"/>
    </row>
    <row r="61" spans="1:189" x14ac:dyDescent="0.2">
      <c r="A61" s="377" t="s">
        <v>105</v>
      </c>
      <c r="B61" s="334">
        <f t="shared" si="15"/>
        <v>1995</v>
      </c>
      <c r="D61" s="432">
        <f>Conversion_factors!A57*D209+D285</f>
        <v>1032.1483671183576</v>
      </c>
      <c r="E61" s="432">
        <f>Conversion_factors!$A57*E209+E285</f>
        <v>1672.4419467558237</v>
      </c>
      <c r="F61" s="432">
        <f>Conversion_factors!$A57*F209+F285</f>
        <v>711.34838213399053</v>
      </c>
      <c r="G61" s="388">
        <v>0</v>
      </c>
      <c r="H61" s="388">
        <f t="shared" si="41"/>
        <v>3415.938696008172</v>
      </c>
      <c r="I61" s="383"/>
      <c r="J61" s="394">
        <f>NonManufacturing_Data!C37</f>
        <v>211611.20225999999</v>
      </c>
      <c r="K61" s="394">
        <f>NonManufacturing_Data!D37</f>
        <v>399245.11348999996</v>
      </c>
      <c r="L61" s="394">
        <f>NonManufacturing_Data!E37</f>
        <v>955175.33259000001</v>
      </c>
      <c r="M61" s="394"/>
      <c r="N61" s="394">
        <f t="shared" si="42"/>
        <v>1566031.6483399998</v>
      </c>
      <c r="P61" s="394">
        <f>NonManufacturing_Data!G37</f>
        <v>56392.489860000009</v>
      </c>
      <c r="Q61" s="394">
        <f>NonManufacturing_Data!H37</f>
        <v>408664.87374753889</v>
      </c>
      <c r="R61" s="394">
        <f>NonManufacturing_Data!I37</f>
        <v>540393.17376000003</v>
      </c>
      <c r="S61" s="396"/>
      <c r="T61" s="394">
        <f t="shared" si="43"/>
        <v>1005450.537367539</v>
      </c>
      <c r="U61" s="767">
        <v>1059515.6397945073</v>
      </c>
      <c r="W61" s="397">
        <f t="shared" si="75"/>
        <v>4.8775695997898518</v>
      </c>
      <c r="X61" s="397">
        <f t="shared" si="76"/>
        <v>4.1890104355596929</v>
      </c>
      <c r="Y61" s="397">
        <f t="shared" si="77"/>
        <v>0.74473068751172422</v>
      </c>
      <c r="Z61" s="388"/>
      <c r="AA61" s="388">
        <f t="shared" si="78"/>
        <v>3.3974209262961357</v>
      </c>
      <c r="AD61" s="397">
        <f t="shared" si="44"/>
        <v>18.302940155342828</v>
      </c>
      <c r="AE61" s="397">
        <f t="shared" si="45"/>
        <v>4.0924533870973434</v>
      </c>
      <c r="AF61" s="397">
        <f t="shared" si="46"/>
        <v>1.3163533824539302</v>
      </c>
      <c r="AG61" s="388"/>
      <c r="AH61" s="397">
        <f t="shared" si="118"/>
        <v>3.3974209262961357</v>
      </c>
      <c r="AJ61" s="398">
        <f t="shared" si="48"/>
        <v>0.68882912961513532</v>
      </c>
      <c r="AK61" s="398">
        <f t="shared" si="49"/>
        <v>1.0837041477710978</v>
      </c>
      <c r="AL61" s="398">
        <f t="shared" si="50"/>
        <v>1.0288479707634985</v>
      </c>
      <c r="AM61" s="399"/>
      <c r="AN61" s="398">
        <f t="shared" si="51"/>
        <v>0.80102687525713723</v>
      </c>
      <c r="AP61" s="393">
        <f t="shared" si="107"/>
        <v>3.7524713447720779</v>
      </c>
      <c r="AQ61" s="393">
        <f t="shared" si="108"/>
        <v>0.97694991455674218</v>
      </c>
      <c r="AR61" s="393">
        <f t="shared" si="109"/>
        <v>1.7675562515788059</v>
      </c>
      <c r="AS61" s="393"/>
      <c r="AT61" s="393">
        <f t="shared" si="52"/>
        <v>1.5575422063428093</v>
      </c>
      <c r="AV61" s="393">
        <f t="shared" si="53"/>
        <v>5.6086786733086133E-2</v>
      </c>
      <c r="AW61" s="393">
        <f t="shared" si="54"/>
        <v>0.40644950552963188</v>
      </c>
      <c r="AX61" s="393">
        <f t="shared" si="55"/>
        <v>0.53746370773728191</v>
      </c>
      <c r="AY61" s="393"/>
      <c r="AZ61" s="393">
        <f t="shared" si="119"/>
        <v>1</v>
      </c>
      <c r="BC61" s="383">
        <f t="shared" si="110"/>
        <v>0.68882912961513532</v>
      </c>
      <c r="BD61" s="383">
        <f t="shared" si="111"/>
        <v>1.0837041477710978</v>
      </c>
      <c r="BE61" s="383">
        <f t="shared" si="112"/>
        <v>1.0288479707634985</v>
      </c>
      <c r="BF61" s="383" t="e">
        <f t="shared" si="57"/>
        <v>#DIV/0!</v>
      </c>
      <c r="BG61" s="383"/>
      <c r="BH61" s="383"/>
      <c r="BI61" s="383"/>
      <c r="BJ61" s="383"/>
      <c r="BK61" s="383"/>
      <c r="BL61" s="383"/>
      <c r="BM61" s="383"/>
      <c r="BN61" s="383"/>
      <c r="BO61" s="383"/>
      <c r="BP61" s="383"/>
      <c r="BQ61" s="383"/>
      <c r="BR61" s="391">
        <f t="shared" si="82"/>
        <v>0.68882912961513532</v>
      </c>
      <c r="BS61" s="400">
        <f>Mining!BZ61</f>
        <v>0.92519762983320175</v>
      </c>
      <c r="BT61" s="391">
        <f t="shared" si="58"/>
        <v>1.0288479707634985</v>
      </c>
      <c r="BU61" s="391">
        <v>1</v>
      </c>
      <c r="BV61" s="391"/>
      <c r="BW61" s="391">
        <v>1</v>
      </c>
      <c r="BX61" s="400">
        <f>Mining!BW61</f>
        <v>1.1713217942057108</v>
      </c>
      <c r="BY61" s="391">
        <v>1</v>
      </c>
      <c r="BZ61" s="391">
        <v>1</v>
      </c>
      <c r="CB61" s="400">
        <f t="shared" si="83"/>
        <v>5.6086786733086133E-2</v>
      </c>
      <c r="CC61" s="400">
        <f t="shared" si="83"/>
        <v>0.40644950552963188</v>
      </c>
      <c r="CD61" s="400">
        <f t="shared" si="83"/>
        <v>0.53746370773728191</v>
      </c>
      <c r="CE61" s="400"/>
      <c r="CG61" s="400">
        <v>1</v>
      </c>
      <c r="CH61" s="400">
        <v>1</v>
      </c>
      <c r="CI61" s="400">
        <v>1</v>
      </c>
      <c r="CJ61" s="400"/>
      <c r="CL61" s="392">
        <f t="shared" si="60"/>
        <v>1.0024384189541822</v>
      </c>
      <c r="CM61" s="392">
        <f t="shared" si="61"/>
        <v>0.80102687525713723</v>
      </c>
      <c r="CN61" s="392">
        <f t="shared" si="62"/>
        <v>0.88760326186497218</v>
      </c>
      <c r="CO61" s="392">
        <f t="shared" si="63"/>
        <v>0.9753498600927698</v>
      </c>
      <c r="CP61" s="392">
        <f t="shared" si="64"/>
        <v>1.0780740580853876</v>
      </c>
      <c r="CQ61" s="392">
        <v>1</v>
      </c>
      <c r="CR61" s="392">
        <f t="shared" si="65"/>
        <v>0.85826060042900998</v>
      </c>
      <c r="CS61" s="392">
        <f t="shared" si="66"/>
        <v>0.802980114372573</v>
      </c>
      <c r="CT61" s="392">
        <f t="shared" si="67"/>
        <v>0.80298011437257355</v>
      </c>
      <c r="CU61" s="392"/>
      <c r="CV61" s="392">
        <f t="shared" si="84"/>
        <v>0.93331428106653813</v>
      </c>
      <c r="CY61" s="338"/>
      <c r="DA61" s="383">
        <f t="shared" si="68"/>
        <v>0.30215658387678757</v>
      </c>
      <c r="DB61" s="383">
        <f t="shared" si="69"/>
        <v>0.48959952024613929</v>
      </c>
      <c r="DC61" s="383">
        <f t="shared" si="70"/>
        <v>0.20824389587707307</v>
      </c>
      <c r="DD61" s="383">
        <f t="shared" si="71"/>
        <v>0</v>
      </c>
      <c r="DF61" s="383">
        <f t="shared" si="120"/>
        <v>0.2977282077594729</v>
      </c>
      <c r="DG61" s="383">
        <f t="shared" si="120"/>
        <v>0.49254428243423343</v>
      </c>
      <c r="DH61" s="383">
        <f t="shared" si="120"/>
        <v>0.20969650760910891</v>
      </c>
      <c r="DI61" s="383"/>
      <c r="DJ61" s="383">
        <f t="shared" si="86"/>
        <v>0.99996899780281523</v>
      </c>
      <c r="DK61" s="383"/>
      <c r="DL61" s="383">
        <f t="shared" si="121"/>
        <v>0.29773743827424354</v>
      </c>
      <c r="DM61" s="383">
        <f t="shared" si="121"/>
        <v>0.49255955286261649</v>
      </c>
      <c r="DN61" s="383">
        <f t="shared" si="121"/>
        <v>0.20970300886313992</v>
      </c>
      <c r="DO61" s="383">
        <f t="shared" si="121"/>
        <v>0</v>
      </c>
      <c r="DR61" s="383">
        <f t="shared" si="102"/>
        <v>7.7108127983424202E-2</v>
      </c>
      <c r="DS61" s="383">
        <f t="shared" si="103"/>
        <v>1.5694755183251724E-2</v>
      </c>
      <c r="DT61" s="383">
        <f t="shared" si="88"/>
        <v>-2.204146168965836E-2</v>
      </c>
      <c r="DU61" s="383">
        <f t="shared" si="89"/>
        <v>0</v>
      </c>
      <c r="DW61" s="383">
        <f t="shared" si="104"/>
        <v>0.18135465557064706</v>
      </c>
      <c r="DX61" s="383">
        <f t="shared" si="72"/>
        <v>-4.2292956488527642E-2</v>
      </c>
      <c r="DY61" s="383">
        <f t="shared" si="73"/>
        <v>2.7608459942607866E-3</v>
      </c>
      <c r="DZ61" s="383">
        <f t="shared" si="74"/>
        <v>0</v>
      </c>
      <c r="EA61" s="383"/>
      <c r="EC61" s="383">
        <f t="shared" si="105"/>
        <v>-0.21557601526667047</v>
      </c>
      <c r="ED61" s="383">
        <f t="shared" si="90"/>
        <v>8.7650914765351265E-3</v>
      </c>
      <c r="EE61" s="383">
        <f t="shared" si="91"/>
        <v>1.8679089760720569E-2</v>
      </c>
      <c r="EF61" s="383"/>
      <c r="EH61" s="383">
        <f t="shared" si="92"/>
        <v>0</v>
      </c>
      <c r="EI61" s="383">
        <f t="shared" si="93"/>
        <v>1.9136867990322836E-2</v>
      </c>
      <c r="EJ61" s="383">
        <f t="shared" si="94"/>
        <v>0</v>
      </c>
      <c r="EK61" s="383">
        <f t="shared" si="95"/>
        <v>0</v>
      </c>
      <c r="EM61" s="383">
        <f t="shared" si="106"/>
        <v>0</v>
      </c>
      <c r="EN61" s="383">
        <f t="shared" si="96"/>
        <v>1.9136867990322836E-2</v>
      </c>
      <c r="EO61" s="383">
        <f t="shared" si="97"/>
        <v>0</v>
      </c>
      <c r="EP61" s="383">
        <v>1</v>
      </c>
      <c r="ER61" s="383">
        <f t="shared" si="98"/>
        <v>0</v>
      </c>
      <c r="ES61" s="383">
        <f t="shared" si="99"/>
        <v>0</v>
      </c>
      <c r="ET61" s="383">
        <f t="shared" si="100"/>
        <v>0</v>
      </c>
      <c r="EU61" s="383" t="e">
        <f t="shared" si="101"/>
        <v>#DIV/0!</v>
      </c>
      <c r="EX61" s="383">
        <f t="shared" si="16"/>
        <v>1.0264091174859082</v>
      </c>
      <c r="EY61" s="383">
        <f t="shared" si="17"/>
        <v>0.75420302203703815</v>
      </c>
      <c r="EZ61" s="383">
        <f t="shared" si="113"/>
        <v>0.85826060042900998</v>
      </c>
      <c r="FA61" s="383"/>
      <c r="FB61" s="383">
        <f t="shared" si="38"/>
        <v>1.0343189890347451</v>
      </c>
      <c r="FC61" s="383">
        <f t="shared" si="19"/>
        <v>0.83970936852668854</v>
      </c>
      <c r="FD61" s="383">
        <f t="shared" si="114"/>
        <v>0.88760326186497218</v>
      </c>
      <c r="FE61" s="383"/>
      <c r="FF61" s="383">
        <f t="shared" si="39"/>
        <v>0.94558579024987033</v>
      </c>
      <c r="FG61" s="383">
        <f t="shared" si="21"/>
        <v>1.1968464430205743</v>
      </c>
      <c r="FH61" s="383">
        <f t="shared" si="115"/>
        <v>0.9753498600927698</v>
      </c>
      <c r="FI61" s="383"/>
      <c r="FJ61" s="383">
        <f t="shared" si="22"/>
        <v>1.0094706122370267</v>
      </c>
      <c r="FK61" s="383">
        <f t="shared" si="23"/>
        <v>1.0691151960728698</v>
      </c>
      <c r="FL61" s="383">
        <f t="shared" si="116"/>
        <v>1.0780740580853876</v>
      </c>
      <c r="FN61" s="383">
        <f t="shared" si="40"/>
        <v>1.0343189890347451</v>
      </c>
      <c r="FO61" s="383">
        <f t="shared" si="25"/>
        <v>0.83970936852668854</v>
      </c>
      <c r="FP61" s="383">
        <f t="shared" si="117"/>
        <v>0.88760326186497218</v>
      </c>
      <c r="FR61" s="340"/>
    </row>
    <row r="62" spans="1:189" x14ac:dyDescent="0.2">
      <c r="A62" s="377" t="s">
        <v>105</v>
      </c>
      <c r="B62" s="334">
        <f t="shared" si="15"/>
        <v>1996</v>
      </c>
      <c r="D62" s="432">
        <f>Conversion_factors!A58*D210+D286</f>
        <v>1085.1644194866412</v>
      </c>
      <c r="E62" s="432">
        <f>Conversion_factors!$A58*E210+E286</f>
        <v>1664.5283417626777</v>
      </c>
      <c r="F62" s="432">
        <f>Conversion_factors!$A58*F210+F286</f>
        <v>742.95617692360383</v>
      </c>
      <c r="G62" s="388">
        <v>0</v>
      </c>
      <c r="H62" s="388">
        <f t="shared" si="41"/>
        <v>3492.648938172923</v>
      </c>
      <c r="I62" s="383"/>
      <c r="J62" s="394">
        <f>NonManufacturing_Data!C38</f>
        <v>215883.86444999999</v>
      </c>
      <c r="K62" s="394">
        <f>NonManufacturing_Data!D38</f>
        <v>402055.73226999992</v>
      </c>
      <c r="L62" s="394">
        <f>NonManufacturing_Data!E38</f>
        <v>1022228.13502</v>
      </c>
      <c r="M62" s="394"/>
      <c r="N62" s="394">
        <f t="shared" si="42"/>
        <v>1640167.73174</v>
      </c>
      <c r="P62" s="394">
        <f>NonManufacturing_Data!G38</f>
        <v>65281.318200000002</v>
      </c>
      <c r="Q62" s="394">
        <f>NonManufacturing_Data!H38</f>
        <v>357082.28360799869</v>
      </c>
      <c r="R62" s="394">
        <f>NonManufacturing_Data!I38</f>
        <v>569537.06568</v>
      </c>
      <c r="S62" s="396"/>
      <c r="T62" s="394">
        <f t="shared" si="43"/>
        <v>991900.66748799873</v>
      </c>
      <c r="U62" s="767">
        <v>1090867.4034887904</v>
      </c>
      <c r="W62" s="397">
        <f t="shared" si="75"/>
        <v>5.0266119807113787</v>
      </c>
      <c r="X62" s="397">
        <f t="shared" si="76"/>
        <v>4.1400438003079287</v>
      </c>
      <c r="Y62" s="397">
        <f t="shared" si="77"/>
        <v>0.72680075168256619</v>
      </c>
      <c r="Z62" s="388"/>
      <c r="AA62" s="388">
        <f t="shared" si="78"/>
        <v>3.5211680490326733</v>
      </c>
      <c r="AD62" s="397">
        <f t="shared" si="44"/>
        <v>16.62289379883633</v>
      </c>
      <c r="AE62" s="397">
        <f t="shared" si="45"/>
        <v>4.6614699697338668</v>
      </c>
      <c r="AF62" s="397">
        <f t="shared" si="46"/>
        <v>1.3044913521766133</v>
      </c>
      <c r="AG62" s="388"/>
      <c r="AH62" s="397">
        <f t="shared" si="118"/>
        <v>3.5211680490326733</v>
      </c>
      <c r="AJ62" s="398">
        <f t="shared" si="48"/>
        <v>0.70987746760919823</v>
      </c>
      <c r="AK62" s="398">
        <f t="shared" si="49"/>
        <v>1.071036395675216</v>
      </c>
      <c r="AL62" s="398">
        <f t="shared" si="50"/>
        <v>1.0040777036010371</v>
      </c>
      <c r="AM62" s="399"/>
      <c r="AN62" s="398">
        <f t="shared" si="51"/>
        <v>0.83020335153079572</v>
      </c>
      <c r="AP62" s="393">
        <f t="shared" si="107"/>
        <v>3.306977714337882</v>
      </c>
      <c r="AQ62" s="393">
        <f t="shared" si="108"/>
        <v>1.1259470176105757</v>
      </c>
      <c r="AR62" s="393">
        <f t="shared" si="109"/>
        <v>1.7948404004215399</v>
      </c>
      <c r="AS62" s="393"/>
      <c r="AT62" s="393">
        <f t="shared" si="52"/>
        <v>1.6535604677973914</v>
      </c>
      <c r="AV62" s="393">
        <f t="shared" si="53"/>
        <v>6.5814370672141784E-2</v>
      </c>
      <c r="AW62" s="393">
        <f t="shared" si="54"/>
        <v>0.35999802733504976</v>
      </c>
      <c r="AX62" s="393">
        <f t="shared" si="55"/>
        <v>0.57418760199280838</v>
      </c>
      <c r="AY62" s="393"/>
      <c r="AZ62" s="393">
        <f t="shared" si="119"/>
        <v>1</v>
      </c>
      <c r="BC62" s="383">
        <f t="shared" si="110"/>
        <v>0.70987746760919823</v>
      </c>
      <c r="BD62" s="383">
        <f t="shared" si="111"/>
        <v>1.071036395675216</v>
      </c>
      <c r="BE62" s="383">
        <f t="shared" si="112"/>
        <v>1.0040777036010371</v>
      </c>
      <c r="BF62" s="383" t="e">
        <f t="shared" si="57"/>
        <v>#DIV/0!</v>
      </c>
      <c r="BG62" s="383"/>
      <c r="BH62" s="383"/>
      <c r="BI62" s="383"/>
      <c r="BJ62" s="383"/>
      <c r="BK62" s="383"/>
      <c r="BL62" s="383"/>
      <c r="BM62" s="383"/>
      <c r="BN62" s="383"/>
      <c r="BO62" s="383"/>
      <c r="BP62" s="383"/>
      <c r="BQ62" s="383"/>
      <c r="BR62" s="391">
        <f t="shared" si="82"/>
        <v>0.70987746760919823</v>
      </c>
      <c r="BS62" s="400">
        <f>Mining!BZ62</f>
        <v>0.9070347032417575</v>
      </c>
      <c r="BT62" s="391">
        <f t="shared" si="58"/>
        <v>1.0040777036010371</v>
      </c>
      <c r="BU62" s="391">
        <v>1</v>
      </c>
      <c r="BV62" s="391"/>
      <c r="BW62" s="391">
        <v>1</v>
      </c>
      <c r="BX62" s="400">
        <f>Mining!BW62</f>
        <v>1.1808108243789497</v>
      </c>
      <c r="BY62" s="391">
        <v>1</v>
      </c>
      <c r="BZ62" s="391">
        <v>1</v>
      </c>
      <c r="CB62" s="400">
        <f t="shared" si="83"/>
        <v>6.5814370672141784E-2</v>
      </c>
      <c r="CC62" s="400">
        <f t="shared" si="83"/>
        <v>0.35999802733504976</v>
      </c>
      <c r="CD62" s="400">
        <f t="shared" si="83"/>
        <v>0.57418760199280838</v>
      </c>
      <c r="CE62" s="400"/>
      <c r="CG62" s="400">
        <v>1</v>
      </c>
      <c r="CH62" s="400">
        <v>1</v>
      </c>
      <c r="CI62" s="400">
        <v>1</v>
      </c>
      <c r="CJ62" s="400"/>
      <c r="CL62" s="392">
        <f t="shared" si="60"/>
        <v>1.0498939466312427</v>
      </c>
      <c r="CM62" s="392">
        <f t="shared" si="61"/>
        <v>0.83020335153079572</v>
      </c>
      <c r="CN62" s="392">
        <f t="shared" si="62"/>
        <v>0.91744692010690909</v>
      </c>
      <c r="CO62" s="392">
        <f t="shared" si="63"/>
        <v>0.97954604203915929</v>
      </c>
      <c r="CP62" s="392">
        <f t="shared" si="64"/>
        <v>1.082284369022974</v>
      </c>
      <c r="CQ62" s="392">
        <v>1</v>
      </c>
      <c r="CR62" s="392">
        <f t="shared" si="65"/>
        <v>0.85356636823642018</v>
      </c>
      <c r="CS62" s="392">
        <f t="shared" si="66"/>
        <v>0.87162547324515172</v>
      </c>
      <c r="CT62" s="392">
        <f t="shared" si="67"/>
        <v>0.87162547324515205</v>
      </c>
      <c r="CU62" s="392"/>
      <c r="CV62" s="392">
        <f t="shared" si="84"/>
        <v>0.97262893950016338</v>
      </c>
      <c r="CY62" s="338"/>
      <c r="DA62" s="383">
        <f t="shared" si="68"/>
        <v>0.31069954029056046</v>
      </c>
      <c r="DB62" s="383">
        <f t="shared" si="69"/>
        <v>0.47658048983114432</v>
      </c>
      <c r="DC62" s="383">
        <f t="shared" si="70"/>
        <v>0.2127199698782952</v>
      </c>
      <c r="DD62" s="383">
        <f t="shared" si="71"/>
        <v>0</v>
      </c>
      <c r="DF62" s="383">
        <f t="shared" si="120"/>
        <v>0.30640821351903996</v>
      </c>
      <c r="DG62" s="383">
        <f t="shared" si="120"/>
        <v>0.48306076560109251</v>
      </c>
      <c r="DH62" s="383">
        <f t="shared" si="120"/>
        <v>0.21047400035101782</v>
      </c>
      <c r="DI62" s="383"/>
      <c r="DJ62" s="383">
        <f t="shared" si="86"/>
        <v>0.9999429794711503</v>
      </c>
      <c r="DK62" s="383"/>
      <c r="DL62" s="383">
        <f t="shared" si="121"/>
        <v>0.30642568607371301</v>
      </c>
      <c r="DM62" s="383">
        <f t="shared" si="121"/>
        <v>0.4830883115520983</v>
      </c>
      <c r="DN62" s="383">
        <f t="shared" si="121"/>
        <v>0.21048600237418866</v>
      </c>
      <c r="DO62" s="383">
        <f t="shared" si="121"/>
        <v>0</v>
      </c>
      <c r="DR62" s="383">
        <f t="shared" si="102"/>
        <v>3.0099131708132658E-2</v>
      </c>
      <c r="DS62" s="383">
        <f t="shared" si="103"/>
        <v>-1.9826657614698276E-2</v>
      </c>
      <c r="DT62" s="383">
        <f t="shared" si="88"/>
        <v>-2.4370288994999299E-2</v>
      </c>
      <c r="DU62" s="383">
        <f t="shared" si="89"/>
        <v>0</v>
      </c>
      <c r="DW62" s="383">
        <f t="shared" si="104"/>
        <v>-0.12637995315236211</v>
      </c>
      <c r="DX62" s="383">
        <f t="shared" si="72"/>
        <v>0.14194436775943908</v>
      </c>
      <c r="DY62" s="383">
        <f t="shared" si="73"/>
        <v>1.5318160786581327E-2</v>
      </c>
      <c r="DZ62" s="383">
        <f t="shared" si="74"/>
        <v>0</v>
      </c>
      <c r="EA62" s="383"/>
      <c r="EC62" s="383">
        <f t="shared" si="105"/>
        <v>0.15993795957585735</v>
      </c>
      <c r="ED62" s="383">
        <f t="shared" si="90"/>
        <v>-0.1213611518226527</v>
      </c>
      <c r="EE62" s="383">
        <f t="shared" si="91"/>
        <v>6.6094938428036071E-2</v>
      </c>
      <c r="EF62" s="383"/>
      <c r="EH62" s="383">
        <f t="shared" si="92"/>
        <v>0</v>
      </c>
      <c r="EI62" s="383">
        <f t="shared" si="93"/>
        <v>8.0684920370921679E-3</v>
      </c>
      <c r="EJ62" s="383">
        <f t="shared" si="94"/>
        <v>0</v>
      </c>
      <c r="EK62" s="383">
        <f t="shared" si="95"/>
        <v>0</v>
      </c>
      <c r="EM62" s="383">
        <f t="shared" si="106"/>
        <v>0</v>
      </c>
      <c r="EN62" s="383">
        <f t="shared" si="96"/>
        <v>8.0684920370921679E-3</v>
      </c>
      <c r="EO62" s="383">
        <f t="shared" si="97"/>
        <v>0</v>
      </c>
      <c r="EP62" s="383">
        <v>1</v>
      </c>
      <c r="ER62" s="383">
        <f t="shared" si="98"/>
        <v>0</v>
      </c>
      <c r="ES62" s="383">
        <f t="shared" si="99"/>
        <v>0</v>
      </c>
      <c r="ET62" s="383">
        <f t="shared" si="100"/>
        <v>0</v>
      </c>
      <c r="EU62" s="383" t="e">
        <f t="shared" si="101"/>
        <v>#DIV/0!</v>
      </c>
      <c r="EX62" s="383">
        <f t="shared" si="16"/>
        <v>0.99453052815165544</v>
      </c>
      <c r="EY62" s="383">
        <f t="shared" si="17"/>
        <v>0.75007792984007016</v>
      </c>
      <c r="EZ62" s="383">
        <f t="shared" si="113"/>
        <v>0.85356636823642018</v>
      </c>
      <c r="FA62" s="383"/>
      <c r="FB62" s="383">
        <f t="shared" si="38"/>
        <v>1.0336227451206426</v>
      </c>
      <c r="FC62" s="383">
        <f t="shared" si="19"/>
        <v>0.86794270260007711</v>
      </c>
      <c r="FD62" s="383">
        <f t="shared" si="114"/>
        <v>0.91744692010690909</v>
      </c>
      <c r="FE62" s="383"/>
      <c r="FF62" s="383">
        <f t="shared" si="39"/>
        <v>1.0043022325814353</v>
      </c>
      <c r="FG62" s="383">
        <f t="shared" si="21"/>
        <v>1.2019955547827124</v>
      </c>
      <c r="FH62" s="383">
        <f t="shared" si="115"/>
        <v>0.97954604203915929</v>
      </c>
      <c r="FI62" s="383"/>
      <c r="FJ62" s="383">
        <f t="shared" si="22"/>
        <v>1.003905400474123</v>
      </c>
      <c r="FK62" s="383">
        <f t="shared" si="23"/>
        <v>1.073290519066505</v>
      </c>
      <c r="FL62" s="383">
        <f t="shared" si="116"/>
        <v>1.082284369022974</v>
      </c>
      <c r="FN62" s="383">
        <f t="shared" si="40"/>
        <v>1.0336227451206426</v>
      </c>
      <c r="FO62" s="383">
        <f t="shared" si="25"/>
        <v>0.86794270260007711</v>
      </c>
      <c r="FP62" s="383">
        <f t="shared" si="117"/>
        <v>0.91744692010690909</v>
      </c>
      <c r="FR62" s="340"/>
    </row>
    <row r="63" spans="1:189" x14ac:dyDescent="0.2">
      <c r="A63" s="377" t="s">
        <v>105</v>
      </c>
      <c r="B63" s="334">
        <f t="shared" si="15"/>
        <v>1997</v>
      </c>
      <c r="D63" s="432">
        <f>Conversion_factors!A59*D211+D287</f>
        <v>1065.9268638030196</v>
      </c>
      <c r="E63" s="432">
        <f>Conversion_factors!$A59*E211+E287</f>
        <v>1713.5799981946197</v>
      </c>
      <c r="F63" s="432">
        <f>Conversion_factors!$A59*F211+F287</f>
        <v>752.74092133012618</v>
      </c>
      <c r="G63" s="388">
        <v>0</v>
      </c>
      <c r="H63" s="388">
        <f t="shared" si="41"/>
        <v>3532.2477833277653</v>
      </c>
      <c r="I63" s="383"/>
      <c r="J63" s="394">
        <f>NonManufacturing_Data!C39</f>
        <v>230955.12078</v>
      </c>
      <c r="K63" s="394">
        <f>NonManufacturing_Data!D39</f>
        <v>419012.60177000007</v>
      </c>
      <c r="L63" s="394">
        <f>NonManufacturing_Data!E39</f>
        <v>1063187.5406299999</v>
      </c>
      <c r="M63" s="394"/>
      <c r="N63" s="394">
        <f t="shared" si="42"/>
        <v>1713155.26318</v>
      </c>
      <c r="P63" s="394">
        <f>NonManufacturing_Data!G39</f>
        <v>72511.333859999999</v>
      </c>
      <c r="Q63" s="394">
        <f>NonManufacturing_Data!H39</f>
        <v>371486.01053402724</v>
      </c>
      <c r="R63" s="394">
        <f>NonManufacturing_Data!I39</f>
        <v>582939.09080000001</v>
      </c>
      <c r="S63" s="396"/>
      <c r="T63" s="394">
        <f t="shared" si="43"/>
        <v>1026936.4351940273</v>
      </c>
      <c r="U63" s="767">
        <v>1107498.1289662502</v>
      </c>
      <c r="W63" s="397">
        <f t="shared" si="75"/>
        <v>4.6152986788216115</v>
      </c>
      <c r="X63" s="397">
        <f t="shared" si="76"/>
        <v>4.0895667360744916</v>
      </c>
      <c r="Y63" s="397">
        <f t="shared" si="77"/>
        <v>0.70800389636252115</v>
      </c>
      <c r="Z63" s="388"/>
      <c r="AA63" s="388">
        <f t="shared" si="78"/>
        <v>3.4395972937316124</v>
      </c>
      <c r="AD63" s="397">
        <f t="shared" si="44"/>
        <v>14.700141440799301</v>
      </c>
      <c r="AE63" s="397">
        <f t="shared" si="45"/>
        <v>4.6127712742971774</v>
      </c>
      <c r="AF63" s="397">
        <f t="shared" si="46"/>
        <v>1.291285716140768</v>
      </c>
      <c r="AG63" s="388"/>
      <c r="AH63" s="397">
        <f t="shared" si="118"/>
        <v>3.4395972937316124</v>
      </c>
      <c r="AJ63" s="398">
        <f t="shared" si="48"/>
        <v>0.65179022191370617</v>
      </c>
      <c r="AK63" s="398">
        <f t="shared" si="49"/>
        <v>1.0579778930243926</v>
      </c>
      <c r="AL63" s="398">
        <f t="shared" si="50"/>
        <v>0.97810978422151118</v>
      </c>
      <c r="AM63" s="399"/>
      <c r="AN63" s="398">
        <f t="shared" si="51"/>
        <v>0.81097100774747555</v>
      </c>
      <c r="AP63" s="393">
        <f t="shared" si="107"/>
        <v>3.1850899505712111</v>
      </c>
      <c r="AQ63" s="393">
        <f t="shared" si="108"/>
        <v>1.1279364226062008</v>
      </c>
      <c r="AR63" s="393">
        <f t="shared" si="109"/>
        <v>1.8238398443496524</v>
      </c>
      <c r="AS63" s="393"/>
      <c r="AT63" s="393">
        <f t="shared" si="52"/>
        <v>1.6682193799622271</v>
      </c>
      <c r="AV63" s="393">
        <f t="shared" si="53"/>
        <v>7.0609369163437907E-2</v>
      </c>
      <c r="AW63" s="393">
        <f t="shared" si="54"/>
        <v>0.36174197136538394</v>
      </c>
      <c r="AX63" s="393">
        <f t="shared" si="55"/>
        <v>0.56764865947117815</v>
      </c>
      <c r="AY63" s="393"/>
      <c r="AZ63" s="393">
        <f t="shared" si="119"/>
        <v>1</v>
      </c>
      <c r="BC63" s="383">
        <f t="shared" si="110"/>
        <v>0.65179022191370617</v>
      </c>
      <c r="BD63" s="383">
        <f t="shared" si="111"/>
        <v>1.0579778930243926</v>
      </c>
      <c r="BE63" s="383">
        <f t="shared" si="112"/>
        <v>0.97810978422151118</v>
      </c>
      <c r="BF63" s="383" t="e">
        <f t="shared" si="57"/>
        <v>#DIV/0!</v>
      </c>
      <c r="BG63" s="383"/>
      <c r="BH63" s="383"/>
      <c r="BI63" s="383"/>
      <c r="BJ63" s="383"/>
      <c r="BK63" s="383"/>
      <c r="BL63" s="383"/>
      <c r="BM63" s="383"/>
      <c r="BN63" s="383"/>
      <c r="BO63" s="383"/>
      <c r="BP63" s="383"/>
      <c r="BQ63" s="383"/>
      <c r="BR63" s="391">
        <f t="shared" si="82"/>
        <v>0.65179022191370617</v>
      </c>
      <c r="BS63" s="400">
        <f>Mining!BZ63</f>
        <v>0.90465452757517917</v>
      </c>
      <c r="BT63" s="391">
        <f t="shared" si="58"/>
        <v>0.97810978422151118</v>
      </c>
      <c r="BU63" s="391">
        <v>1</v>
      </c>
      <c r="BV63" s="391"/>
      <c r="BW63" s="391">
        <v>1</v>
      </c>
      <c r="BX63" s="400">
        <f>Mining!BW63</f>
        <v>1.169482781300148</v>
      </c>
      <c r="BY63" s="391">
        <v>1</v>
      </c>
      <c r="BZ63" s="391">
        <v>1</v>
      </c>
      <c r="CB63" s="400">
        <f t="shared" si="83"/>
        <v>7.0609369163437907E-2</v>
      </c>
      <c r="CC63" s="400">
        <f t="shared" si="83"/>
        <v>0.36174197136538394</v>
      </c>
      <c r="CD63" s="400">
        <f t="shared" si="83"/>
        <v>0.56764865947117815</v>
      </c>
      <c r="CE63" s="400"/>
      <c r="CG63" s="400">
        <v>1</v>
      </c>
      <c r="CH63" s="400">
        <v>1</v>
      </c>
      <c r="CI63" s="400">
        <v>1</v>
      </c>
      <c r="CJ63" s="400"/>
      <c r="CL63" s="392">
        <f t="shared" si="60"/>
        <v>1.0966142703856432</v>
      </c>
      <c r="CM63" s="392">
        <f t="shared" si="61"/>
        <v>0.81097100774747555</v>
      </c>
      <c r="CN63" s="392">
        <f t="shared" si="62"/>
        <v>0.91083001645849537</v>
      </c>
      <c r="CO63" s="392">
        <f t="shared" si="63"/>
        <v>1.0007544301138771</v>
      </c>
      <c r="CP63" s="392">
        <f t="shared" si="64"/>
        <v>1.0772792229858603</v>
      </c>
      <c r="CQ63" s="392">
        <v>1</v>
      </c>
      <c r="CR63" s="392">
        <f t="shared" si="65"/>
        <v>0.825870947713917</v>
      </c>
      <c r="CS63" s="392">
        <f t="shared" si="66"/>
        <v>0.88932237996490759</v>
      </c>
      <c r="CT63" s="392">
        <f t="shared" si="67"/>
        <v>0.88932237996490771</v>
      </c>
      <c r="CU63" s="392"/>
      <c r="CV63" s="392">
        <f t="shared" si="84"/>
        <v>0.98195851300050474</v>
      </c>
      <c r="CY63" s="338"/>
      <c r="DA63" s="383">
        <f t="shared" si="68"/>
        <v>0.3017701274622358</v>
      </c>
      <c r="DB63" s="383">
        <f t="shared" si="69"/>
        <v>0.4851245165423359</v>
      </c>
      <c r="DC63" s="383">
        <f t="shared" si="70"/>
        <v>0.21310535599542837</v>
      </c>
      <c r="DD63" s="383">
        <f t="shared" si="71"/>
        <v>0</v>
      </c>
      <c r="DF63" s="383">
        <f t="shared" si="120"/>
        <v>0.30621313513286091</v>
      </c>
      <c r="DG63" s="383">
        <f t="shared" si="120"/>
        <v>0.48083985171036631</v>
      </c>
      <c r="DH63" s="383">
        <f t="shared" si="120"/>
        <v>0.21291260480563226</v>
      </c>
      <c r="DI63" s="383"/>
      <c r="DJ63" s="383">
        <f t="shared" si="86"/>
        <v>0.99996559164885945</v>
      </c>
      <c r="DK63" s="383"/>
      <c r="DL63" s="383">
        <f t="shared" si="121"/>
        <v>0.30622367178448723</v>
      </c>
      <c r="DM63" s="383">
        <f t="shared" si="121"/>
        <v>0.48085639718612888</v>
      </c>
      <c r="DN63" s="383">
        <f t="shared" si="121"/>
        <v>0.21291993102938395</v>
      </c>
      <c r="DO63" s="383">
        <f t="shared" si="121"/>
        <v>0</v>
      </c>
      <c r="DR63" s="383">
        <f t="shared" si="102"/>
        <v>-8.5369609685131562E-2</v>
      </c>
      <c r="DS63" s="383">
        <f t="shared" si="103"/>
        <v>-2.6275776170859421E-3</v>
      </c>
      <c r="DT63" s="383">
        <f t="shared" si="88"/>
        <v>-2.6202773741792272E-2</v>
      </c>
      <c r="DU63" s="383">
        <f t="shared" si="89"/>
        <v>0</v>
      </c>
      <c r="DW63" s="383">
        <f t="shared" si="104"/>
        <v>-3.7554164477800848E-2</v>
      </c>
      <c r="DX63" s="383">
        <f t="shared" si="72"/>
        <v>1.7653135710256217E-3</v>
      </c>
      <c r="DY63" s="383">
        <f t="shared" si="73"/>
        <v>1.6027978591194762E-2</v>
      </c>
      <c r="DZ63" s="383">
        <f t="shared" si="74"/>
        <v>0</v>
      </c>
      <c r="EA63" s="383"/>
      <c r="EC63" s="383">
        <f t="shared" si="105"/>
        <v>7.0324629633436025E-2</v>
      </c>
      <c r="ED63" s="383">
        <f t="shared" si="90"/>
        <v>4.8326195790993629E-3</v>
      </c>
      <c r="EE63" s="383">
        <f t="shared" si="91"/>
        <v>-1.1453505594839975E-2</v>
      </c>
      <c r="EF63" s="383"/>
      <c r="EH63" s="383">
        <f t="shared" si="92"/>
        <v>0</v>
      </c>
      <c r="EI63" s="383">
        <f t="shared" si="93"/>
        <v>-9.6397580053529906E-3</v>
      </c>
      <c r="EJ63" s="383">
        <f t="shared" si="94"/>
        <v>0</v>
      </c>
      <c r="EK63" s="383">
        <f t="shared" si="95"/>
        <v>0</v>
      </c>
      <c r="EM63" s="383">
        <f t="shared" si="106"/>
        <v>0</v>
      </c>
      <c r="EN63" s="383">
        <f t="shared" si="96"/>
        <v>-9.6397580053529906E-3</v>
      </c>
      <c r="EO63" s="383">
        <f t="shared" si="97"/>
        <v>0</v>
      </c>
      <c r="EP63" s="383">
        <v>1</v>
      </c>
      <c r="ER63" s="383">
        <f t="shared" si="98"/>
        <v>0</v>
      </c>
      <c r="ES63" s="383">
        <f t="shared" si="99"/>
        <v>0</v>
      </c>
      <c r="ET63" s="383">
        <f t="shared" si="100"/>
        <v>0</v>
      </c>
      <c r="EU63" s="383" t="e">
        <f t="shared" si="101"/>
        <v>#DIV/0!</v>
      </c>
      <c r="EX63" s="383">
        <f t="shared" si="16"/>
        <v>0.96755328987513223</v>
      </c>
      <c r="EY63" s="383">
        <f t="shared" si="17"/>
        <v>0.72574036867948855</v>
      </c>
      <c r="EZ63" s="383">
        <f t="shared" si="113"/>
        <v>0.825870947713917</v>
      </c>
      <c r="FA63" s="383"/>
      <c r="FB63" s="383">
        <f t="shared" si="38"/>
        <v>0.99278769866310879</v>
      </c>
      <c r="FC63" s="383">
        <f t="shared" si="19"/>
        <v>0.86168283828576964</v>
      </c>
      <c r="FD63" s="383">
        <f t="shared" si="114"/>
        <v>0.91083001645849537</v>
      </c>
      <c r="FE63" s="383"/>
      <c r="FF63" s="383">
        <f t="shared" si="39"/>
        <v>1.0216512416614614</v>
      </c>
      <c r="FG63" s="383">
        <f t="shared" si="21"/>
        <v>1.2280202510153151</v>
      </c>
      <c r="FH63" s="383">
        <f t="shared" si="115"/>
        <v>1.0007544301138771</v>
      </c>
      <c r="FI63" s="383"/>
      <c r="FJ63" s="383">
        <f t="shared" si="22"/>
        <v>0.99537538730081432</v>
      </c>
      <c r="FK63" s="383">
        <f t="shared" si="23"/>
        <v>1.0683269661021144</v>
      </c>
      <c r="FL63" s="383">
        <f t="shared" si="116"/>
        <v>1.0772792229858603</v>
      </c>
      <c r="FN63" s="383">
        <f t="shared" si="40"/>
        <v>0.99278769866310879</v>
      </c>
      <c r="FO63" s="383">
        <f t="shared" si="25"/>
        <v>0.86168283828576964</v>
      </c>
      <c r="FP63" s="383">
        <f t="shared" si="117"/>
        <v>0.91083001645849537</v>
      </c>
      <c r="FR63" s="340"/>
    </row>
    <row r="64" spans="1:189" x14ac:dyDescent="0.2">
      <c r="A64" s="377" t="s">
        <v>105</v>
      </c>
      <c r="B64" s="334">
        <f t="shared" si="15"/>
        <v>1998</v>
      </c>
      <c r="D64" s="432">
        <f>Conversion_factors!A60*D212+D288</f>
        <v>1121.2658465799582</v>
      </c>
      <c r="E64" s="432">
        <f>Conversion_factors!$A60*E212+E288</f>
        <v>1727.1856281155333</v>
      </c>
      <c r="F64" s="432">
        <f>Conversion_factors!$A60*F212+F288</f>
        <v>824.91920385645494</v>
      </c>
      <c r="G64" s="388">
        <v>0</v>
      </c>
      <c r="H64" s="388">
        <f t="shared" si="41"/>
        <v>3673.3706785519462</v>
      </c>
      <c r="I64" s="383"/>
      <c r="J64" s="394">
        <f>NonManufacturing_Data!C40</f>
        <v>232323.17742000002</v>
      </c>
      <c r="K64" s="394">
        <f>NonManufacturing_Data!D40</f>
        <v>416210.59894999996</v>
      </c>
      <c r="L64" s="394">
        <f>NonManufacturing_Data!E40</f>
        <v>1147424.1034300001</v>
      </c>
      <c r="M64" s="394"/>
      <c r="N64" s="394">
        <f t="shared" si="42"/>
        <v>1795957.8798000002</v>
      </c>
      <c r="P64" s="394">
        <f>NonManufacturing_Data!G40</f>
        <v>69386.522519999999</v>
      </c>
      <c r="Q64" s="394">
        <f>NonManufacturing_Data!H40</f>
        <v>366471.23687460396</v>
      </c>
      <c r="R64" s="394">
        <f>NonManufacturing_Data!I40</f>
        <v>601970.21148000006</v>
      </c>
      <c r="S64" s="396"/>
      <c r="T64" s="394">
        <f t="shared" si="43"/>
        <v>1037827.9708746041</v>
      </c>
      <c r="U64" s="767">
        <v>1125541.0971990665</v>
      </c>
      <c r="W64" s="397">
        <f t="shared" si="75"/>
        <v>4.8263193497603725</v>
      </c>
      <c r="X64" s="397">
        <f t="shared" si="76"/>
        <v>4.1497877095701323</v>
      </c>
      <c r="Y64" s="397">
        <f t="shared" si="77"/>
        <v>0.71893138848183524</v>
      </c>
      <c r="Z64" s="388"/>
      <c r="AA64" s="388">
        <f t="shared" si="78"/>
        <v>3.5394793565414342</v>
      </c>
      <c r="AD64" s="397">
        <f t="shared" si="44"/>
        <v>16.159706609547467</v>
      </c>
      <c r="AE64" s="397">
        <f t="shared" si="45"/>
        <v>4.7130182517066874</v>
      </c>
      <c r="AF64" s="397">
        <f t="shared" si="46"/>
        <v>1.3703654900602373</v>
      </c>
      <c r="AG64" s="388"/>
      <c r="AH64" s="397">
        <f t="shared" si="118"/>
        <v>3.5394793565414342</v>
      </c>
      <c r="AJ64" s="398">
        <f t="shared" si="48"/>
        <v>0.68159137228577082</v>
      </c>
      <c r="AK64" s="398">
        <f t="shared" si="49"/>
        <v>1.0735571616282722</v>
      </c>
      <c r="AL64" s="398">
        <f t="shared" si="50"/>
        <v>0.99320615164804271</v>
      </c>
      <c r="AM64" s="399"/>
      <c r="AN64" s="398">
        <f t="shared" si="51"/>
        <v>0.83452069982346255</v>
      </c>
      <c r="AP64" s="393">
        <f t="shared" si="107"/>
        <v>3.3482464458863044</v>
      </c>
      <c r="AQ64" s="393">
        <f t="shared" si="108"/>
        <v>1.1357251458520752</v>
      </c>
      <c r="AR64" s="393">
        <f t="shared" si="109"/>
        <v>1.9061144248466226</v>
      </c>
      <c r="AS64" s="393"/>
      <c r="AT64" s="393">
        <f t="shared" si="52"/>
        <v>1.7304967009961205</v>
      </c>
      <c r="AV64" s="393">
        <f t="shared" si="53"/>
        <v>6.6857441182208849E-2</v>
      </c>
      <c r="AW64" s="393">
        <f t="shared" si="54"/>
        <v>0.35311366349643603</v>
      </c>
      <c r="AX64" s="393">
        <f t="shared" si="55"/>
        <v>0.58002889532135504</v>
      </c>
      <c r="AY64" s="393"/>
      <c r="AZ64" s="393">
        <f t="shared" si="119"/>
        <v>1</v>
      </c>
      <c r="BC64" s="383">
        <f t="shared" si="110"/>
        <v>0.68159137228577082</v>
      </c>
      <c r="BD64" s="383">
        <f t="shared" si="111"/>
        <v>1.0735571616282722</v>
      </c>
      <c r="BE64" s="383">
        <f t="shared" si="112"/>
        <v>0.99320615164804271</v>
      </c>
      <c r="BF64" s="383" t="e">
        <f t="shared" si="57"/>
        <v>#DIV/0!</v>
      </c>
      <c r="BG64" s="383"/>
      <c r="BH64" s="383"/>
      <c r="BI64" s="383"/>
      <c r="BJ64" s="383"/>
      <c r="BK64" s="383"/>
      <c r="BL64" s="383"/>
      <c r="BM64" s="383"/>
      <c r="BN64" s="383"/>
      <c r="BO64" s="383"/>
      <c r="BP64" s="383"/>
      <c r="BQ64" s="383"/>
      <c r="BR64" s="391">
        <f t="shared" si="82"/>
        <v>0.68159137228577082</v>
      </c>
      <c r="BS64" s="400">
        <f>Mining!BZ64</f>
        <v>0.899220779743651</v>
      </c>
      <c r="BT64" s="391">
        <f t="shared" si="58"/>
        <v>0.99320615164804271</v>
      </c>
      <c r="BU64" s="391">
        <v>1</v>
      </c>
      <c r="BV64" s="391"/>
      <c r="BW64" s="391">
        <v>1</v>
      </c>
      <c r="BX64" s="400">
        <f>Mining!BW64</f>
        <v>1.193874947968085</v>
      </c>
      <c r="BY64" s="391">
        <v>1</v>
      </c>
      <c r="BZ64" s="391">
        <v>1</v>
      </c>
      <c r="CB64" s="400">
        <f t="shared" si="83"/>
        <v>6.6857441182208849E-2</v>
      </c>
      <c r="CC64" s="400">
        <f t="shared" si="83"/>
        <v>0.35311366349643603</v>
      </c>
      <c r="CD64" s="400">
        <f t="shared" si="83"/>
        <v>0.58002889532135504</v>
      </c>
      <c r="CE64" s="400"/>
      <c r="CG64" s="400">
        <v>1</v>
      </c>
      <c r="CH64" s="400">
        <v>1</v>
      </c>
      <c r="CI64" s="400">
        <v>1</v>
      </c>
      <c r="CJ64" s="400"/>
      <c r="CL64" s="392">
        <f t="shared" si="60"/>
        <v>1.1496173652961499</v>
      </c>
      <c r="CM64" s="392">
        <f t="shared" si="61"/>
        <v>0.83452069982346255</v>
      </c>
      <c r="CN64" s="392">
        <f t="shared" si="62"/>
        <v>0.93679169095679127</v>
      </c>
      <c r="CO64" s="392">
        <f t="shared" si="63"/>
        <v>0.97762488746390108</v>
      </c>
      <c r="CP64" s="392">
        <f t="shared" si="64"/>
        <v>1.0879540046682712</v>
      </c>
      <c r="CQ64" s="392">
        <v>1</v>
      </c>
      <c r="CR64" s="392">
        <f t="shared" si="65"/>
        <v>0.83755107335340939</v>
      </c>
      <c r="CS64" s="392">
        <f t="shared" si="66"/>
        <v>0.95937948821614827</v>
      </c>
      <c r="CT64" s="392">
        <f t="shared" si="67"/>
        <v>0.95937948821614816</v>
      </c>
      <c r="CU64" s="392"/>
      <c r="CV64" s="392">
        <f t="shared" si="84"/>
        <v>0.99638186419150088</v>
      </c>
      <c r="CY64" s="338"/>
      <c r="DA64" s="383">
        <f t="shared" si="68"/>
        <v>0.30524168255787476</v>
      </c>
      <c r="DB64" s="383">
        <f t="shared" si="69"/>
        <v>0.47019094430088798</v>
      </c>
      <c r="DC64" s="383">
        <f t="shared" si="70"/>
        <v>0.22456737314123729</v>
      </c>
      <c r="DD64" s="383">
        <f t="shared" si="71"/>
        <v>0</v>
      </c>
      <c r="DF64" s="383">
        <f t="shared" si="120"/>
        <v>0.30350259595859147</v>
      </c>
      <c r="DG64" s="383">
        <f t="shared" si="120"/>
        <v>0.47761882074150314</v>
      </c>
      <c r="DH64" s="383">
        <f t="shared" si="120"/>
        <v>0.21878632646728235</v>
      </c>
      <c r="DI64" s="383"/>
      <c r="DJ64" s="383">
        <f t="shared" si="86"/>
        <v>0.99990774316737696</v>
      </c>
      <c r="DK64" s="383"/>
      <c r="DL64" s="383">
        <f t="shared" si="121"/>
        <v>0.30353059873023447</v>
      </c>
      <c r="DM64" s="383">
        <f t="shared" si="121"/>
        <v>0.47766288840664911</v>
      </c>
      <c r="DN64" s="383">
        <f t="shared" si="121"/>
        <v>0.21880651286311639</v>
      </c>
      <c r="DO64" s="383">
        <f t="shared" si="121"/>
        <v>0</v>
      </c>
      <c r="DR64" s="383">
        <f t="shared" si="102"/>
        <v>4.4707552779223968E-2</v>
      </c>
      <c r="DS64" s="383">
        <f t="shared" si="103"/>
        <v>-6.0245453157003704E-3</v>
      </c>
      <c r="DT64" s="383">
        <f t="shared" si="88"/>
        <v>1.5316329840422731E-2</v>
      </c>
      <c r="DU64" s="383">
        <f t="shared" si="89"/>
        <v>0</v>
      </c>
      <c r="DW64" s="383">
        <f t="shared" si="104"/>
        <v>4.9956229237646491E-2</v>
      </c>
      <c r="DX64" s="383">
        <f t="shared" si="72"/>
        <v>6.8815534010311288E-3</v>
      </c>
      <c r="DY64" s="383">
        <f t="shared" si="73"/>
        <v>4.4122754288181638E-2</v>
      </c>
      <c r="DZ64" s="383">
        <f t="shared" si="74"/>
        <v>0</v>
      </c>
      <c r="EA64" s="383"/>
      <c r="EC64" s="383">
        <f t="shared" si="105"/>
        <v>-5.4600234412296056E-2</v>
      </c>
      <c r="ED64" s="383">
        <f t="shared" si="90"/>
        <v>-2.4141173376923456E-2</v>
      </c>
      <c r="EE64" s="383">
        <f t="shared" si="91"/>
        <v>2.1575251752466284E-2</v>
      </c>
      <c r="EF64" s="383"/>
      <c r="EH64" s="383">
        <f t="shared" si="92"/>
        <v>0</v>
      </c>
      <c r="EI64" s="383">
        <f t="shared" si="93"/>
        <v>2.0642691986088382E-2</v>
      </c>
      <c r="EJ64" s="383">
        <f t="shared" si="94"/>
        <v>0</v>
      </c>
      <c r="EK64" s="383">
        <f t="shared" si="95"/>
        <v>0</v>
      </c>
      <c r="EM64" s="383">
        <f t="shared" si="106"/>
        <v>0</v>
      </c>
      <c r="EN64" s="383">
        <f t="shared" si="96"/>
        <v>2.0642691986088382E-2</v>
      </c>
      <c r="EO64" s="383">
        <f t="shared" si="97"/>
        <v>0</v>
      </c>
      <c r="EP64" s="383">
        <v>1</v>
      </c>
      <c r="ER64" s="383">
        <f t="shared" si="98"/>
        <v>0</v>
      </c>
      <c r="ES64" s="383">
        <f t="shared" si="99"/>
        <v>0</v>
      </c>
      <c r="ET64" s="383">
        <f t="shared" si="100"/>
        <v>0</v>
      </c>
      <c r="EU64" s="383" t="e">
        <f t="shared" si="101"/>
        <v>#DIV/0!</v>
      </c>
      <c r="EX64" s="383">
        <f t="shared" si="16"/>
        <v>1.0141427975785127</v>
      </c>
      <c r="EY64" s="383">
        <f t="shared" si="17"/>
        <v>0.73600436780827772</v>
      </c>
      <c r="EZ64" s="383">
        <f t="shared" si="113"/>
        <v>0.83755107335340939</v>
      </c>
      <c r="FA64" s="383"/>
      <c r="FB64" s="383">
        <f t="shared" si="38"/>
        <v>1.0285033145912785</v>
      </c>
      <c r="FC64" s="383">
        <f t="shared" si="19"/>
        <v>0.88624365530333471</v>
      </c>
      <c r="FD64" s="383">
        <f t="shared" si="114"/>
        <v>0.93679169095679127</v>
      </c>
      <c r="FE64" s="383"/>
      <c r="FF64" s="383">
        <f t="shared" si="39"/>
        <v>0.97688789381892216</v>
      </c>
      <c r="FG64" s="383">
        <f t="shared" si="21"/>
        <v>1.1996381165813352</v>
      </c>
      <c r="FH64" s="383">
        <f t="shared" si="115"/>
        <v>0.97762488746390108</v>
      </c>
      <c r="FI64" s="383"/>
      <c r="FJ64" s="383">
        <f t="shared" si="22"/>
        <v>1.0099090202935725</v>
      </c>
      <c r="FK64" s="383">
        <f t="shared" si="23"/>
        <v>1.0789130396893911</v>
      </c>
      <c r="FL64" s="383">
        <f t="shared" si="116"/>
        <v>1.0879540046682712</v>
      </c>
      <c r="FN64" s="383">
        <f t="shared" si="40"/>
        <v>1.0285033145912785</v>
      </c>
      <c r="FO64" s="383">
        <f t="shared" si="25"/>
        <v>0.88624365530333471</v>
      </c>
      <c r="FP64" s="383">
        <f t="shared" si="117"/>
        <v>0.93679169095679127</v>
      </c>
      <c r="FR64" s="340"/>
    </row>
    <row r="65" spans="1:174" x14ac:dyDescent="0.2">
      <c r="A65" s="377" t="s">
        <v>105</v>
      </c>
      <c r="B65" s="334">
        <f t="shared" si="15"/>
        <v>1999</v>
      </c>
      <c r="D65" s="432">
        <f>Conversion_factors!A61*D213+D289</f>
        <v>1121.2020067277276</v>
      </c>
      <c r="E65" s="432">
        <f>Conversion_factors!$A61*E213+E289</f>
        <v>1624.9835563080319</v>
      </c>
      <c r="F65" s="432">
        <f>Conversion_factors!$A61*F213+F289</f>
        <v>851.56258601169134</v>
      </c>
      <c r="G65" s="388">
        <v>0</v>
      </c>
      <c r="H65" s="388">
        <f t="shared" si="41"/>
        <v>3597.7481490474511</v>
      </c>
      <c r="I65" s="383"/>
      <c r="J65" s="394">
        <f>NonManufacturing_Data!C41</f>
        <v>237634.45613999999</v>
      </c>
      <c r="K65" s="394">
        <f>NonManufacturing_Data!D41</f>
        <v>384700.76900999999</v>
      </c>
      <c r="L65" s="394">
        <f>NonManufacturing_Data!E41</f>
        <v>1164408.4873200001</v>
      </c>
      <c r="M65" s="394"/>
      <c r="N65" s="394">
        <f t="shared" si="42"/>
        <v>1786743.7124700001</v>
      </c>
      <c r="P65" s="394">
        <f>NonManufacturing_Data!G41</f>
        <v>72759.237599999993</v>
      </c>
      <c r="Q65" s="394">
        <f>NonManufacturing_Data!H41</f>
        <v>308703.43141072354</v>
      </c>
      <c r="R65" s="394">
        <f>NonManufacturing_Data!I41</f>
        <v>634617.74067999993</v>
      </c>
      <c r="S65" s="396"/>
      <c r="T65" s="394">
        <f t="shared" si="43"/>
        <v>1016080.4096907235</v>
      </c>
      <c r="U65" s="767">
        <v>1180482.6903194473</v>
      </c>
      <c r="W65" s="397">
        <f t="shared" si="75"/>
        <v>4.7181794464485511</v>
      </c>
      <c r="X65" s="397">
        <f t="shared" si="76"/>
        <v>4.2240195164928087</v>
      </c>
      <c r="Y65" s="397">
        <f t="shared" si="77"/>
        <v>0.73132633030840044</v>
      </c>
      <c r="Z65" s="388"/>
      <c r="AA65" s="388">
        <f t="shared" si="78"/>
        <v>3.5408104661151185</v>
      </c>
      <c r="AD65" s="397">
        <f t="shared" si="44"/>
        <v>15.409754743330732</v>
      </c>
      <c r="AE65" s="397">
        <f t="shared" si="45"/>
        <v>5.2638985866860191</v>
      </c>
      <c r="AF65" s="397">
        <f t="shared" si="46"/>
        <v>1.3418512144007078</v>
      </c>
      <c r="AG65" s="388"/>
      <c r="AH65" s="397">
        <f t="shared" si="118"/>
        <v>3.5408104661151185</v>
      </c>
      <c r="AJ65" s="398">
        <f t="shared" si="48"/>
        <v>0.66631943942023963</v>
      </c>
      <c r="AK65" s="398">
        <f t="shared" si="49"/>
        <v>1.0927610567476931</v>
      </c>
      <c r="AL65" s="398">
        <f t="shared" si="50"/>
        <v>1.0103298058224151</v>
      </c>
      <c r="AM65" s="399"/>
      <c r="AN65" s="398">
        <f t="shared" si="51"/>
        <v>0.83483454216609976</v>
      </c>
      <c r="AP65" s="393">
        <f t="shared" si="107"/>
        <v>3.2660382925727633</v>
      </c>
      <c r="AQ65" s="393">
        <f t="shared" si="108"/>
        <v>1.246182354540023</v>
      </c>
      <c r="AR65" s="393">
        <f t="shared" si="109"/>
        <v>1.8348186832475302</v>
      </c>
      <c r="AS65" s="393"/>
      <c r="AT65" s="393">
        <f t="shared" si="52"/>
        <v>1.7584668451720791</v>
      </c>
      <c r="AV65" s="393">
        <f t="shared" si="53"/>
        <v>7.1607755553663902E-2</v>
      </c>
      <c r="AW65" s="393">
        <f t="shared" si="54"/>
        <v>0.30381791486826054</v>
      </c>
      <c r="AX65" s="393">
        <f t="shared" si="55"/>
        <v>0.62457432957807546</v>
      </c>
      <c r="AY65" s="393"/>
      <c r="AZ65" s="393">
        <f t="shared" si="119"/>
        <v>1</v>
      </c>
      <c r="BC65" s="383">
        <f t="shared" si="110"/>
        <v>0.66631943942023963</v>
      </c>
      <c r="BD65" s="383">
        <f t="shared" si="111"/>
        <v>1.0927610567476931</v>
      </c>
      <c r="BE65" s="383">
        <f t="shared" si="112"/>
        <v>1.0103298058224151</v>
      </c>
      <c r="BF65" s="383" t="e">
        <f t="shared" si="57"/>
        <v>#DIV/0!</v>
      </c>
      <c r="BG65" s="383"/>
      <c r="BH65" s="383"/>
      <c r="BI65" s="383"/>
      <c r="BJ65" s="383"/>
      <c r="BK65" s="383"/>
      <c r="BL65" s="383"/>
      <c r="BM65" s="383"/>
      <c r="BN65" s="383"/>
      <c r="BO65" s="383"/>
      <c r="BP65" s="383"/>
      <c r="BQ65" s="383"/>
      <c r="BR65" s="391">
        <f t="shared" si="82"/>
        <v>0.66631943942023963</v>
      </c>
      <c r="BS65" s="400">
        <f>Mining!BZ65</f>
        <v>0.88700719198305022</v>
      </c>
      <c r="BT65" s="391">
        <f t="shared" si="58"/>
        <v>1.0103298058224151</v>
      </c>
      <c r="BU65" s="391">
        <v>1</v>
      </c>
      <c r="BV65" s="391"/>
      <c r="BW65" s="391">
        <v>1</v>
      </c>
      <c r="BX65" s="400">
        <f>Mining!BW65</f>
        <v>1.2319641448505574</v>
      </c>
      <c r="BY65" s="391">
        <v>1</v>
      </c>
      <c r="BZ65" s="391">
        <v>1</v>
      </c>
      <c r="CB65" s="400">
        <f t="shared" si="83"/>
        <v>7.1607755553663902E-2</v>
      </c>
      <c r="CC65" s="400">
        <f t="shared" si="83"/>
        <v>0.30381791486826054</v>
      </c>
      <c r="CD65" s="400">
        <f t="shared" si="83"/>
        <v>0.62457432957807546</v>
      </c>
      <c r="CE65" s="400"/>
      <c r="CG65" s="400">
        <v>1</v>
      </c>
      <c r="CH65" s="400">
        <v>1</v>
      </c>
      <c r="CI65" s="400">
        <v>1</v>
      </c>
      <c r="CJ65" s="400"/>
      <c r="CL65" s="392">
        <f t="shared" si="60"/>
        <v>1.1437192499291613</v>
      </c>
      <c r="CM65" s="392">
        <f t="shared" si="61"/>
        <v>0.83483454216609976</v>
      </c>
      <c r="CN65" s="392">
        <f t="shared" si="62"/>
        <v>0.96177617270186322</v>
      </c>
      <c r="CO65" s="392">
        <f t="shared" si="63"/>
        <v>0.94771833245871506</v>
      </c>
      <c r="CP65" s="392">
        <f t="shared" si="64"/>
        <v>1.1038173023177391</v>
      </c>
      <c r="CQ65" s="392">
        <v>1</v>
      </c>
      <c r="CR65" s="392">
        <f t="shared" si="65"/>
        <v>0.82975507561614792</v>
      </c>
      <c r="CS65" s="392">
        <f t="shared" si="66"/>
        <v>0.95481633638116603</v>
      </c>
      <c r="CT65" s="392">
        <f t="shared" si="67"/>
        <v>0.95481633638116636</v>
      </c>
      <c r="CU65" s="392"/>
      <c r="CV65" s="392">
        <f t="shared" si="84"/>
        <v>1.0061216456508923</v>
      </c>
      <c r="CY65" s="338"/>
      <c r="DA65" s="383">
        <f t="shared" si="68"/>
        <v>0.31163993706023585</v>
      </c>
      <c r="DB65" s="383">
        <f t="shared" si="69"/>
        <v>0.45166684520100903</v>
      </c>
      <c r="DC65" s="383">
        <f t="shared" si="70"/>
        <v>0.23669321773875507</v>
      </c>
      <c r="DD65" s="383">
        <f t="shared" si="71"/>
        <v>0</v>
      </c>
      <c r="DF65" s="383">
        <f t="shared" si="120"/>
        <v>0.30842974911447252</v>
      </c>
      <c r="DG65" s="383">
        <f t="shared" si="120"/>
        <v>0.46086684989488957</v>
      </c>
      <c r="DH65" s="383">
        <f t="shared" si="120"/>
        <v>0.23057715728732608</v>
      </c>
      <c r="DI65" s="383"/>
      <c r="DJ65" s="383">
        <f t="shared" si="86"/>
        <v>0.99987375629668818</v>
      </c>
      <c r="DK65" s="383"/>
      <c r="DL65" s="383">
        <f t="shared" si="121"/>
        <v>0.30846869134442356</v>
      </c>
      <c r="DM65" s="383">
        <f t="shared" si="121"/>
        <v>0.46092503877873414</v>
      </c>
      <c r="DN65" s="383">
        <f t="shared" si="121"/>
        <v>0.23060626987684227</v>
      </c>
      <c r="DO65" s="383">
        <f t="shared" si="121"/>
        <v>0</v>
      </c>
      <c r="DR65" s="383">
        <f t="shared" si="102"/>
        <v>-2.2661123083941977E-2</v>
      </c>
      <c r="DS65" s="383">
        <f t="shared" si="103"/>
        <v>-1.3675497530346092E-2</v>
      </c>
      <c r="DT65" s="383">
        <f t="shared" si="88"/>
        <v>1.7093849570339496E-2</v>
      </c>
      <c r="DU65" s="383">
        <f t="shared" si="89"/>
        <v>0</v>
      </c>
      <c r="DW65" s="383">
        <f t="shared" si="104"/>
        <v>-2.4859040712093119E-2</v>
      </c>
      <c r="DX65" s="383">
        <f t="shared" si="72"/>
        <v>9.281341966446037E-2</v>
      </c>
      <c r="DY65" s="383">
        <f t="shared" si="73"/>
        <v>-3.812117104725031E-2</v>
      </c>
      <c r="DZ65" s="383">
        <f t="shared" si="74"/>
        <v>0</v>
      </c>
      <c r="EA65" s="383"/>
      <c r="EC65" s="383">
        <f t="shared" si="105"/>
        <v>6.864077690982022E-2</v>
      </c>
      <c r="ED65" s="383">
        <f t="shared" si="90"/>
        <v>-0.15036144030612361</v>
      </c>
      <c r="EE65" s="383">
        <f t="shared" si="91"/>
        <v>7.3992423206874949E-2</v>
      </c>
      <c r="EF65" s="383"/>
      <c r="EH65" s="383">
        <f t="shared" si="92"/>
        <v>0</v>
      </c>
      <c r="EI65" s="383">
        <f t="shared" si="93"/>
        <v>3.1405485691722336E-2</v>
      </c>
      <c r="EJ65" s="383">
        <f t="shared" si="94"/>
        <v>0</v>
      </c>
      <c r="EK65" s="383">
        <f t="shared" si="95"/>
        <v>0</v>
      </c>
      <c r="EM65" s="383">
        <f t="shared" si="106"/>
        <v>0</v>
      </c>
      <c r="EN65" s="383">
        <f t="shared" si="96"/>
        <v>3.1405485691722336E-2</v>
      </c>
      <c r="EO65" s="383">
        <f t="shared" si="97"/>
        <v>0</v>
      </c>
      <c r="EP65" s="383">
        <v>1</v>
      </c>
      <c r="ER65" s="383">
        <f t="shared" si="98"/>
        <v>0</v>
      </c>
      <c r="ES65" s="383">
        <f t="shared" si="99"/>
        <v>0</v>
      </c>
      <c r="ET65" s="383">
        <f t="shared" si="100"/>
        <v>0</v>
      </c>
      <c r="EU65" s="383" t="e">
        <f t="shared" si="101"/>
        <v>#DIV/0!</v>
      </c>
      <c r="EX65" s="383">
        <f t="shared" si="16"/>
        <v>0.99069191362140152</v>
      </c>
      <c r="EY65" s="383">
        <f t="shared" si="17"/>
        <v>0.72915357557769245</v>
      </c>
      <c r="EZ65" s="383">
        <f t="shared" si="113"/>
        <v>0.82975507561614792</v>
      </c>
      <c r="FA65" s="383"/>
      <c r="FB65" s="383">
        <f t="shared" si="38"/>
        <v>1.0266702640365588</v>
      </c>
      <c r="FC65" s="383">
        <f t="shared" si="19"/>
        <v>0.90988000759099963</v>
      </c>
      <c r="FD65" s="383">
        <f t="shared" si="114"/>
        <v>0.96177617270186322</v>
      </c>
      <c r="FE65" s="383"/>
      <c r="FF65" s="383">
        <f t="shared" si="39"/>
        <v>0.9694089671931656</v>
      </c>
      <c r="FG65" s="383">
        <f t="shared" si="21"/>
        <v>1.1629399476006665</v>
      </c>
      <c r="FH65" s="383">
        <f t="shared" si="115"/>
        <v>0.94771833245871506</v>
      </c>
      <c r="FI65" s="383"/>
      <c r="FJ65" s="383">
        <f t="shared" si="22"/>
        <v>1.0145808532175078</v>
      </c>
      <c r="FK65" s="383">
        <f t="shared" si="23"/>
        <v>1.0946445123555573</v>
      </c>
      <c r="FL65" s="383">
        <f t="shared" si="116"/>
        <v>1.1038173023177391</v>
      </c>
      <c r="FN65" s="383">
        <f t="shared" si="40"/>
        <v>1.0266702640365588</v>
      </c>
      <c r="FO65" s="383">
        <f t="shared" si="25"/>
        <v>0.90988000759099963</v>
      </c>
      <c r="FP65" s="383">
        <f t="shared" si="117"/>
        <v>0.96177617270186322</v>
      </c>
      <c r="FR65" s="340"/>
    </row>
    <row r="66" spans="1:174" x14ac:dyDescent="0.2">
      <c r="A66" s="377" t="s">
        <v>105</v>
      </c>
      <c r="B66" s="334">
        <f t="shared" si="15"/>
        <v>2000</v>
      </c>
      <c r="D66" s="432">
        <f>Conversion_factors!A62*D214+D290</f>
        <v>1168.7295896994374</v>
      </c>
      <c r="E66" s="432">
        <f>Conversion_factors!$A62*E214+E290</f>
        <v>1575.4117467535837</v>
      </c>
      <c r="F66" s="432">
        <f>Conversion_factors!$A62*F214+F290</f>
        <v>892.52742071194041</v>
      </c>
      <c r="G66" s="388">
        <v>0</v>
      </c>
      <c r="H66" s="388">
        <f t="shared" si="41"/>
        <v>3636.6687571649613</v>
      </c>
      <c r="I66" s="383"/>
      <c r="J66" s="394">
        <f>NonManufacturing_Data!C42</f>
        <v>240627.08004</v>
      </c>
      <c r="K66" s="394">
        <f>NonManufacturing_Data!D42</f>
        <v>384213.15864000004</v>
      </c>
      <c r="L66" s="394">
        <f>NonManufacturing_Data!E42</f>
        <v>1204209.0171400001</v>
      </c>
      <c r="M66" s="394"/>
      <c r="N66" s="394">
        <f t="shared" si="42"/>
        <v>1829049.2558200001</v>
      </c>
      <c r="P66" s="394">
        <f>NonManufacturing_Data!G42</f>
        <v>83536.419120000006</v>
      </c>
      <c r="Q66" s="394">
        <f>NonManufacturing_Data!H42</f>
        <v>247981.30009938378</v>
      </c>
      <c r="R66" s="394">
        <f>NonManufacturing_Data!I42</f>
        <v>655161.79564000003</v>
      </c>
      <c r="S66" s="396"/>
      <c r="T66" s="394">
        <f t="shared" si="43"/>
        <v>986679.51485938381</v>
      </c>
      <c r="U66" s="767">
        <v>1207160.9107854054</v>
      </c>
      <c r="W66" s="397">
        <f t="shared" si="75"/>
        <v>4.8570160495034758</v>
      </c>
      <c r="X66" s="397">
        <f t="shared" si="76"/>
        <v>4.1003586455239356</v>
      </c>
      <c r="Y66" s="397">
        <f t="shared" si="77"/>
        <v>0.74117317509521363</v>
      </c>
      <c r="Z66" s="388"/>
      <c r="AA66" s="388">
        <f t="shared" si="78"/>
        <v>3.6857649342028145</v>
      </c>
      <c r="AD66" s="397">
        <f t="shared" si="44"/>
        <v>13.990659427483457</v>
      </c>
      <c r="AE66" s="397">
        <f t="shared" si="45"/>
        <v>6.3529457508376801</v>
      </c>
      <c r="AF66" s="397">
        <f t="shared" si="46"/>
        <v>1.3623007731091339</v>
      </c>
      <c r="AG66" s="388"/>
      <c r="AH66" s="397">
        <f t="shared" si="118"/>
        <v>3.6857649342028145</v>
      </c>
      <c r="AJ66" s="398">
        <f t="shared" si="48"/>
        <v>0.68592647823013508</v>
      </c>
      <c r="AK66" s="398">
        <f t="shared" si="49"/>
        <v>1.0607697784141863</v>
      </c>
      <c r="AL66" s="398">
        <f t="shared" si="50"/>
        <v>1.0239332552937734</v>
      </c>
      <c r="AM66" s="399"/>
      <c r="AN66" s="398">
        <f t="shared" si="51"/>
        <v>0.86901118001751643</v>
      </c>
      <c r="AP66" s="393">
        <f t="shared" si="107"/>
        <v>2.8805050847863058</v>
      </c>
      <c r="AQ66" s="393">
        <f t="shared" si="108"/>
        <v>1.5493634337993165</v>
      </c>
      <c r="AR66" s="393">
        <f t="shared" si="109"/>
        <v>1.8380330250540005</v>
      </c>
      <c r="AS66" s="393"/>
      <c r="AT66" s="393">
        <f t="shared" si="52"/>
        <v>1.8537419985664405</v>
      </c>
      <c r="AV66" s="393">
        <f t="shared" si="53"/>
        <v>8.4664187167101737E-2</v>
      </c>
      <c r="AW66" s="393">
        <f t="shared" si="54"/>
        <v>0.2513291259875044</v>
      </c>
      <c r="AX66" s="393">
        <f t="shared" si="55"/>
        <v>0.66400668684539388</v>
      </c>
      <c r="AY66" s="393"/>
      <c r="AZ66" s="393">
        <f t="shared" si="119"/>
        <v>1</v>
      </c>
      <c r="BC66" s="383">
        <f t="shared" si="110"/>
        <v>0.68592647823013508</v>
      </c>
      <c r="BD66" s="383">
        <f t="shared" si="111"/>
        <v>1.0607697784141863</v>
      </c>
      <c r="BE66" s="383">
        <f t="shared" si="112"/>
        <v>1.0239332552937734</v>
      </c>
      <c r="BF66" s="383" t="e">
        <f t="shared" si="57"/>
        <v>#DIV/0!</v>
      </c>
      <c r="BG66" s="383"/>
      <c r="BH66" s="383"/>
      <c r="BI66" s="383"/>
      <c r="BJ66" s="383"/>
      <c r="BK66" s="383"/>
      <c r="BL66" s="383"/>
      <c r="BM66" s="383"/>
      <c r="BN66" s="383"/>
      <c r="BO66" s="383"/>
      <c r="BP66" s="383"/>
      <c r="BQ66" s="383"/>
      <c r="BR66" s="391">
        <f t="shared" si="82"/>
        <v>0.68592647823013508</v>
      </c>
      <c r="BS66" s="400">
        <f>Mining!BZ66</f>
        <v>0.87087541222293463</v>
      </c>
      <c r="BT66" s="391">
        <f t="shared" si="58"/>
        <v>1.0239332552937734</v>
      </c>
      <c r="BU66" s="391">
        <v>1</v>
      </c>
      <c r="BV66" s="391"/>
      <c r="BW66" s="391">
        <v>1</v>
      </c>
      <c r="BX66" s="400">
        <f>Mining!BW66</f>
        <v>1.2180499799696267</v>
      </c>
      <c r="BY66" s="391">
        <v>1</v>
      </c>
      <c r="BZ66" s="391">
        <v>1</v>
      </c>
      <c r="CB66" s="400">
        <f t="shared" si="83"/>
        <v>8.4664187167101737E-2</v>
      </c>
      <c r="CC66" s="400">
        <f t="shared" si="83"/>
        <v>0.2513291259875044</v>
      </c>
      <c r="CD66" s="400">
        <f t="shared" si="83"/>
        <v>0.66400668684539388</v>
      </c>
      <c r="CE66" s="400"/>
      <c r="CG66" s="400">
        <v>1</v>
      </c>
      <c r="CH66" s="400">
        <v>1</v>
      </c>
      <c r="CI66" s="400">
        <v>1</v>
      </c>
      <c r="CJ66" s="400"/>
      <c r="CL66" s="392">
        <f t="shared" si="60"/>
        <v>1.1707996106828695</v>
      </c>
      <c r="CM66" s="392">
        <f t="shared" si="61"/>
        <v>0.86901118001751643</v>
      </c>
      <c r="CN66" s="392">
        <f t="shared" si="62"/>
        <v>1.0181948066250215</v>
      </c>
      <c r="CO66" s="392">
        <f t="shared" si="63"/>
        <v>0.93254465153478627</v>
      </c>
      <c r="CP66" s="392">
        <f t="shared" si="64"/>
        <v>1.0982842391126224</v>
      </c>
      <c r="CQ66" s="392">
        <v>1</v>
      </c>
      <c r="CR66" s="392">
        <f t="shared" si="65"/>
        <v>0.83331672676888957</v>
      </c>
      <c r="CS66" s="392">
        <f t="shared" si="66"/>
        <v>1.0174379512435687</v>
      </c>
      <c r="CT66" s="392">
        <f t="shared" si="67"/>
        <v>1.0174379512435692</v>
      </c>
      <c r="CU66" s="392"/>
      <c r="CV66" s="392">
        <f t="shared" si="84"/>
        <v>1.0428341974929851</v>
      </c>
      <c r="CY66" s="338"/>
      <c r="DA66" s="383">
        <f t="shared" si="68"/>
        <v>0.32137367127451666</v>
      </c>
      <c r="DB66" s="383">
        <f t="shared" si="69"/>
        <v>0.43320188115832903</v>
      </c>
      <c r="DC66" s="383">
        <f t="shared" si="70"/>
        <v>0.24542444756715434</v>
      </c>
      <c r="DD66" s="383">
        <f t="shared" si="71"/>
        <v>0</v>
      </c>
      <c r="DF66" s="383">
        <f t="shared" si="120"/>
        <v>0.31648185695318759</v>
      </c>
      <c r="DG66" s="383">
        <f t="shared" si="120"/>
        <v>0.44237013623320409</v>
      </c>
      <c r="DH66" s="383">
        <f t="shared" si="120"/>
        <v>0.24103247634740685</v>
      </c>
      <c r="DI66" s="383"/>
      <c r="DJ66" s="383">
        <f t="shared" si="86"/>
        <v>0.99988446953379861</v>
      </c>
      <c r="DK66" s="383"/>
      <c r="DL66" s="383">
        <f t="shared" si="121"/>
        <v>0.31651842447432843</v>
      </c>
      <c r="DM66" s="383">
        <f t="shared" si="121"/>
        <v>0.44242124936640082</v>
      </c>
      <c r="DN66" s="383">
        <f t="shared" si="121"/>
        <v>0.2410603261592707</v>
      </c>
      <c r="DO66" s="383">
        <f t="shared" si="121"/>
        <v>0</v>
      </c>
      <c r="DR66" s="383">
        <f t="shared" si="102"/>
        <v>2.9001253071027626E-2</v>
      </c>
      <c r="DS66" s="383">
        <f t="shared" si="103"/>
        <v>-1.835416379401543E-2</v>
      </c>
      <c r="DT66" s="383">
        <f t="shared" si="88"/>
        <v>1.3374526147126751E-2</v>
      </c>
      <c r="DU66" s="383">
        <f t="shared" si="89"/>
        <v>0</v>
      </c>
      <c r="DW66" s="383">
        <f t="shared" si="104"/>
        <v>-0.12561206365539271</v>
      </c>
      <c r="DX66" s="383">
        <f t="shared" si="72"/>
        <v>0.21775939708924283</v>
      </c>
      <c r="DY66" s="383">
        <f t="shared" si="73"/>
        <v>1.7503252961924599E-3</v>
      </c>
      <c r="DZ66" s="383">
        <f t="shared" si="74"/>
        <v>0</v>
      </c>
      <c r="EA66" s="383"/>
      <c r="EC66" s="383">
        <f t="shared" si="105"/>
        <v>0.16748930660441436</v>
      </c>
      <c r="ED66" s="383">
        <f t="shared" si="90"/>
        <v>-0.18966521860937122</v>
      </c>
      <c r="EE66" s="383">
        <f t="shared" si="91"/>
        <v>6.1221874950051575E-2</v>
      </c>
      <c r="EF66" s="383"/>
      <c r="EH66" s="383">
        <f t="shared" si="92"/>
        <v>0</v>
      </c>
      <c r="EI66" s="383">
        <f t="shared" si="93"/>
        <v>-1.135855857846855E-2</v>
      </c>
      <c r="EJ66" s="383">
        <f t="shared" si="94"/>
        <v>0</v>
      </c>
      <c r="EK66" s="383">
        <f t="shared" si="95"/>
        <v>0</v>
      </c>
      <c r="EM66" s="383">
        <f t="shared" si="106"/>
        <v>0</v>
      </c>
      <c r="EN66" s="383">
        <f t="shared" si="96"/>
        <v>-1.135855857846855E-2</v>
      </c>
      <c r="EO66" s="383">
        <f t="shared" si="97"/>
        <v>0</v>
      </c>
      <c r="EP66" s="383">
        <v>1</v>
      </c>
      <c r="ER66" s="383">
        <f t="shared" si="98"/>
        <v>0</v>
      </c>
      <c r="ES66" s="383">
        <f t="shared" si="99"/>
        <v>0</v>
      </c>
      <c r="ET66" s="383">
        <f t="shared" si="100"/>
        <v>0</v>
      </c>
      <c r="EU66" s="383" t="e">
        <f t="shared" si="101"/>
        <v>#DIV/0!</v>
      </c>
      <c r="EX66" s="383">
        <f t="shared" si="16"/>
        <v>1.0042924126135617</v>
      </c>
      <c r="EY66" s="383">
        <f t="shared" si="17"/>
        <v>0.73228340358272581</v>
      </c>
      <c r="EZ66" s="383">
        <f t="shared" si="113"/>
        <v>0.83331672676888957</v>
      </c>
      <c r="FA66" s="383"/>
      <c r="FB66" s="383">
        <f t="shared" si="38"/>
        <v>1.0586608771609143</v>
      </c>
      <c r="FC66" s="383">
        <f t="shared" si="19"/>
        <v>0.96325436694746702</v>
      </c>
      <c r="FD66" s="383">
        <f t="shared" si="114"/>
        <v>1.0181948066250215</v>
      </c>
      <c r="FE66" s="383"/>
      <c r="FF66" s="383">
        <f t="shared" si="39"/>
        <v>0.9839892503877572</v>
      </c>
      <c r="FG66" s="383">
        <f t="shared" si="21"/>
        <v>1.1443204072855575</v>
      </c>
      <c r="FH66" s="383">
        <f t="shared" si="115"/>
        <v>0.93254465153478627</v>
      </c>
      <c r="FI66" s="383"/>
      <c r="FJ66" s="383">
        <f t="shared" si="22"/>
        <v>0.99498733785609395</v>
      </c>
      <c r="FK66" s="383">
        <f t="shared" si="23"/>
        <v>1.089157429247438</v>
      </c>
      <c r="FL66" s="383">
        <f t="shared" si="116"/>
        <v>1.0982842391126224</v>
      </c>
      <c r="FN66" s="383">
        <f t="shared" si="40"/>
        <v>1.0586608771609143</v>
      </c>
      <c r="FO66" s="383">
        <f t="shared" si="25"/>
        <v>0.96325436694746702</v>
      </c>
      <c r="FP66" s="383">
        <f t="shared" si="117"/>
        <v>1.0181948066250215</v>
      </c>
      <c r="FR66" s="340"/>
    </row>
    <row r="67" spans="1:174" x14ac:dyDescent="0.2">
      <c r="A67" s="377" t="s">
        <v>105</v>
      </c>
      <c r="B67" s="334">
        <f t="shared" si="15"/>
        <v>2001</v>
      </c>
      <c r="D67" s="432">
        <f>Conversion_factors!A63*D215+D291</f>
        <v>1198.5379711205624</v>
      </c>
      <c r="E67" s="432">
        <f>Conversion_factors!$A63*E215+E291</f>
        <v>1575.1786171003137</v>
      </c>
      <c r="F67" s="432">
        <f>Conversion_factors!$A63*F215+F291</f>
        <v>898.93962547764033</v>
      </c>
      <c r="G67" s="388">
        <v>0</v>
      </c>
      <c r="H67" s="388">
        <f t="shared" si="41"/>
        <v>3672.6562136985162</v>
      </c>
      <c r="I67" s="383"/>
      <c r="J67" s="394">
        <f>NonManufacturing_Data!C43</f>
        <v>237166.70148000002</v>
      </c>
      <c r="K67" s="394">
        <f>NonManufacturing_Data!D43</f>
        <v>394741.62784999999</v>
      </c>
      <c r="L67" s="394">
        <f>NonManufacturing_Data!E43</f>
        <v>1202439.55088</v>
      </c>
      <c r="M67" s="394"/>
      <c r="N67" s="394">
        <f t="shared" si="42"/>
        <v>1834347.8802100001</v>
      </c>
      <c r="P67" s="394">
        <f>NonManufacturing_Data!G43</f>
        <v>77730.574739999996</v>
      </c>
      <c r="Q67" s="394">
        <f>NonManufacturing_Data!H43</f>
        <v>277680.22474446381</v>
      </c>
      <c r="R67" s="394">
        <f>NonManufacturing_Data!I43</f>
        <v>640308.08863999997</v>
      </c>
      <c r="S67" s="396"/>
      <c r="T67" s="394">
        <f t="shared" si="43"/>
        <v>995718.88812446385</v>
      </c>
      <c r="U67" s="767">
        <v>1172102.510059668</v>
      </c>
      <c r="W67" s="397">
        <f t="shared" si="75"/>
        <v>5.0535676536431211</v>
      </c>
      <c r="X67" s="397">
        <f t="shared" si="76"/>
        <v>3.9904041174468539</v>
      </c>
      <c r="Y67" s="397">
        <f t="shared" si="77"/>
        <v>0.74759652143823396</v>
      </c>
      <c r="Z67" s="388"/>
      <c r="AA67" s="388">
        <f t="shared" si="78"/>
        <v>3.6884468673847612</v>
      </c>
      <c r="AD67" s="397">
        <f t="shared" si="44"/>
        <v>15.419131726859561</v>
      </c>
      <c r="AE67" s="397">
        <f t="shared" si="45"/>
        <v>5.6726351995352831</v>
      </c>
      <c r="AF67" s="397">
        <f t="shared" si="46"/>
        <v>1.403917335148722</v>
      </c>
      <c r="AG67" s="388"/>
      <c r="AH67" s="397">
        <f t="shared" si="118"/>
        <v>3.6884468673847612</v>
      </c>
      <c r="AJ67" s="398">
        <f t="shared" si="48"/>
        <v>0.71368425136571545</v>
      </c>
      <c r="AK67" s="398">
        <f t="shared" si="49"/>
        <v>1.032324354375173</v>
      </c>
      <c r="AL67" s="398">
        <f t="shared" si="50"/>
        <v>1.0328071300532631</v>
      </c>
      <c r="AM67" s="399"/>
      <c r="AN67" s="398">
        <f t="shared" si="51"/>
        <v>0.86964351277904006</v>
      </c>
      <c r="AP67" s="393">
        <f t="shared" si="107"/>
        <v>3.0511378858743279</v>
      </c>
      <c r="AQ67" s="393">
        <f t="shared" si="108"/>
        <v>1.4215691024208237</v>
      </c>
      <c r="AR67" s="393">
        <f t="shared" si="109"/>
        <v>1.8779077950334107</v>
      </c>
      <c r="AS67" s="393"/>
      <c r="AT67" s="393">
        <f t="shared" si="52"/>
        <v>1.8422346930318636</v>
      </c>
      <c r="AV67" s="393">
        <f t="shared" si="53"/>
        <v>7.806477879154558E-2</v>
      </c>
      <c r="AW67" s="393">
        <f t="shared" si="54"/>
        <v>0.27887411603439832</v>
      </c>
      <c r="AX67" s="393">
        <f t="shared" si="55"/>
        <v>0.64306110517405601</v>
      </c>
      <c r="AY67" s="393"/>
      <c r="AZ67" s="393">
        <f t="shared" si="119"/>
        <v>1</v>
      </c>
      <c r="BC67" s="383">
        <f t="shared" si="110"/>
        <v>0.71368425136571545</v>
      </c>
      <c r="BD67" s="383">
        <f t="shared" si="111"/>
        <v>1.032324354375173</v>
      </c>
      <c r="BE67" s="383">
        <f t="shared" si="112"/>
        <v>1.0328071300532631</v>
      </c>
      <c r="BF67" s="383" t="e">
        <f t="shared" si="57"/>
        <v>#DIV/0!</v>
      </c>
      <c r="BG67" s="383"/>
      <c r="BH67" s="383">
        <f t="shared" ref="BH67:BH77" si="122">W67/W$80</f>
        <v>0.71368425136571545</v>
      </c>
      <c r="BI67" s="383">
        <f t="shared" ref="BI67:BI77" si="123">X67/X$80</f>
        <v>1.032324354375173</v>
      </c>
      <c r="BJ67" s="383">
        <f t="shared" ref="BJ67:BJ77" si="124">Y67/Y$80</f>
        <v>1.0328071300532631</v>
      </c>
      <c r="BK67" s="383">
        <f t="shared" ref="BK67:BK77" si="125">Z67/Z$80</f>
        <v>0</v>
      </c>
      <c r="BL67" s="383"/>
      <c r="BM67" s="383">
        <f t="shared" ref="BM67:BP76" si="126">BR67*BW67*CB67*CG67</f>
        <v>5.5713603209874389E-2</v>
      </c>
      <c r="BN67" s="383">
        <f t="shared" si="126"/>
        <v>0.28788854178715734</v>
      </c>
      <c r="BO67" s="383">
        <f t="shared" si="126"/>
        <v>0.66415809448369634</v>
      </c>
      <c r="BP67" s="383">
        <f t="shared" si="126"/>
        <v>0</v>
      </c>
      <c r="BQ67" s="383"/>
      <c r="BR67" s="391">
        <f t="shared" si="82"/>
        <v>0.71368425136571545</v>
      </c>
      <c r="BS67" s="400">
        <f>Mining!BZ67</f>
        <v>0.8685699202645083</v>
      </c>
      <c r="BT67" s="391">
        <f t="shared" si="58"/>
        <v>1.0328071300532631</v>
      </c>
      <c r="BU67" s="391">
        <v>1</v>
      </c>
      <c r="BV67" s="391"/>
      <c r="BW67" s="391">
        <v>1</v>
      </c>
      <c r="BX67" s="400">
        <f>Mining!BW67</f>
        <v>1.1885333929832569</v>
      </c>
      <c r="BY67" s="391">
        <v>1</v>
      </c>
      <c r="BZ67" s="391">
        <v>1</v>
      </c>
      <c r="CB67" s="400">
        <f t="shared" si="83"/>
        <v>7.806477879154558E-2</v>
      </c>
      <c r="CC67" s="400">
        <f t="shared" si="83"/>
        <v>0.27887411603439832</v>
      </c>
      <c r="CD67" s="400">
        <f t="shared" si="83"/>
        <v>0.64306110517405601</v>
      </c>
      <c r="CE67" s="400"/>
      <c r="CG67" s="400">
        <v>1</v>
      </c>
      <c r="CH67" s="400">
        <v>1</v>
      </c>
      <c r="CI67" s="400">
        <v>1</v>
      </c>
      <c r="CJ67" s="400"/>
      <c r="CL67" s="392">
        <f t="shared" si="60"/>
        <v>1.174191333105449</v>
      </c>
      <c r="CM67" s="392">
        <f t="shared" si="61"/>
        <v>0.86964351277904006</v>
      </c>
      <c r="CN67" s="392">
        <f t="shared" si="62"/>
        <v>1.004834827768778</v>
      </c>
      <c r="CO67" s="392">
        <f t="shared" si="63"/>
        <v>0.94256690133290044</v>
      </c>
      <c r="CP67" s="392">
        <f t="shared" si="64"/>
        <v>1.0867320640986138</v>
      </c>
      <c r="CQ67" s="392">
        <v>1</v>
      </c>
      <c r="CR67" s="392">
        <f t="shared" si="65"/>
        <v>0.84491285129085747</v>
      </c>
      <c r="CS67" s="392">
        <f t="shared" si="66"/>
        <v>1.0211278755965267</v>
      </c>
      <c r="CT67" s="392">
        <f t="shared" si="67"/>
        <v>1.0211278755965265</v>
      </c>
      <c r="CU67" s="392"/>
      <c r="CV67" s="392">
        <f t="shared" si="84"/>
        <v>1.0292700737719862</v>
      </c>
      <c r="CY67" s="338"/>
      <c r="DA67" s="383">
        <f t="shared" si="68"/>
        <v>0.32634091006127286</v>
      </c>
      <c r="DB67" s="383">
        <f t="shared" si="69"/>
        <v>0.42889356516003546</v>
      </c>
      <c r="DC67" s="383">
        <f t="shared" si="70"/>
        <v>0.24476552477869173</v>
      </c>
      <c r="DD67" s="383">
        <f t="shared" si="71"/>
        <v>0</v>
      </c>
      <c r="DF67" s="383">
        <f t="shared" si="120"/>
        <v>0.32385094171707474</v>
      </c>
      <c r="DG67" s="383">
        <f t="shared" si="120"/>
        <v>0.43104413467207497</v>
      </c>
      <c r="DH67" s="383">
        <f t="shared" si="120"/>
        <v>0.24509483855006614</v>
      </c>
      <c r="DI67" s="383"/>
      <c r="DJ67" s="383">
        <f t="shared" si="86"/>
        <v>0.99998991493921596</v>
      </c>
      <c r="DK67" s="383"/>
      <c r="DL67" s="383">
        <f t="shared" si="121"/>
        <v>0.32385420780644564</v>
      </c>
      <c r="DM67" s="383">
        <f t="shared" si="121"/>
        <v>0.431048481822215</v>
      </c>
      <c r="DN67" s="383">
        <f t="shared" si="121"/>
        <v>0.24509731037133925</v>
      </c>
      <c r="DO67" s="383">
        <f t="shared" si="121"/>
        <v>0</v>
      </c>
      <c r="DR67" s="383">
        <f t="shared" si="102"/>
        <v>3.9670192160653615E-2</v>
      </c>
      <c r="DS67" s="383">
        <f t="shared" si="103"/>
        <v>-2.650837327753403E-3</v>
      </c>
      <c r="DT67" s="383">
        <f t="shared" si="88"/>
        <v>8.6291200253582733E-3</v>
      </c>
      <c r="DU67" s="383">
        <f t="shared" si="89"/>
        <v>0</v>
      </c>
      <c r="DW67" s="383">
        <f t="shared" si="104"/>
        <v>5.7548942946043069E-2</v>
      </c>
      <c r="DX67" s="383">
        <f t="shared" si="72"/>
        <v>-8.6082895451421254E-2</v>
      </c>
      <c r="DY67" s="383">
        <f t="shared" si="73"/>
        <v>2.1462290453108879E-2</v>
      </c>
      <c r="DZ67" s="383">
        <f t="shared" si="74"/>
        <v>0</v>
      </c>
      <c r="EA67" s="383"/>
      <c r="EC67" s="383">
        <f t="shared" si="105"/>
        <v>-8.1153713148654855E-2</v>
      </c>
      <c r="ED67" s="383">
        <f t="shared" si="90"/>
        <v>0.10399714389507986</v>
      </c>
      <c r="EE67" s="383">
        <f t="shared" si="91"/>
        <v>-3.2052468878701119E-2</v>
      </c>
      <c r="EF67" s="383"/>
      <c r="EH67" s="383">
        <f t="shared" si="92"/>
        <v>0</v>
      </c>
      <c r="EI67" s="383">
        <f t="shared" si="93"/>
        <v>-2.4531098733696126E-2</v>
      </c>
      <c r="EJ67" s="383">
        <f t="shared" si="94"/>
        <v>0</v>
      </c>
      <c r="EK67" s="383">
        <f t="shared" si="95"/>
        <v>0</v>
      </c>
      <c r="EM67" s="383">
        <f t="shared" si="106"/>
        <v>0</v>
      </c>
      <c r="EN67" s="383">
        <f t="shared" si="96"/>
        <v>-2.4531098733696126E-2</v>
      </c>
      <c r="EO67" s="383">
        <f t="shared" si="97"/>
        <v>0</v>
      </c>
      <c r="EP67" s="383">
        <v>1</v>
      </c>
      <c r="ER67" s="383">
        <f t="shared" si="98"/>
        <v>0</v>
      </c>
      <c r="ES67" s="383">
        <f t="shared" si="99"/>
        <v>0</v>
      </c>
      <c r="ET67" s="383">
        <f t="shared" si="100"/>
        <v>0</v>
      </c>
      <c r="EU67" s="383" t="e">
        <f t="shared" si="101"/>
        <v>#DIV/0!</v>
      </c>
      <c r="EX67" s="383">
        <f t="shared" si="16"/>
        <v>1.013915626735264</v>
      </c>
      <c r="EY67" s="383">
        <f t="shared" si="17"/>
        <v>0.74247358609141179</v>
      </c>
      <c r="EZ67" s="383">
        <f t="shared" si="113"/>
        <v>0.84491285129085747</v>
      </c>
      <c r="FA67" s="383"/>
      <c r="FB67" s="383">
        <f t="shared" si="38"/>
        <v>0.98687875957595239</v>
      </c>
      <c r="FC67" s="383">
        <f t="shared" si="19"/>
        <v>0.95061527480923558</v>
      </c>
      <c r="FD67" s="383">
        <f t="shared" si="114"/>
        <v>1.004834827768778</v>
      </c>
      <c r="FE67" s="383"/>
      <c r="FF67" s="383">
        <f t="shared" si="39"/>
        <v>1.0107472063472986</v>
      </c>
      <c r="FG67" s="383">
        <f t="shared" si="21"/>
        <v>1.1566186548300803</v>
      </c>
      <c r="FH67" s="383">
        <f t="shared" si="115"/>
        <v>0.94256690133290044</v>
      </c>
      <c r="FJ67" s="383">
        <f t="shared" si="22"/>
        <v>0.98948161632243536</v>
      </c>
      <c r="FK67" s="383">
        <f t="shared" si="23"/>
        <v>1.0777012535213435</v>
      </c>
      <c r="FL67" s="383">
        <f t="shared" si="116"/>
        <v>1.0867320640986138</v>
      </c>
      <c r="FN67" s="383">
        <f t="shared" si="40"/>
        <v>0.98687875957595239</v>
      </c>
      <c r="FO67" s="383">
        <f t="shared" si="25"/>
        <v>0.95061527480923558</v>
      </c>
      <c r="FP67" s="383">
        <f t="shared" si="117"/>
        <v>1.004834827768778</v>
      </c>
      <c r="FR67" s="340"/>
    </row>
    <row r="68" spans="1:174" x14ac:dyDescent="0.2">
      <c r="A68" s="377" t="s">
        <v>105</v>
      </c>
      <c r="B68" s="334">
        <f t="shared" si="15"/>
        <v>2002</v>
      </c>
      <c r="D68" s="432">
        <f>Conversion_factors!A64*D216+D292</f>
        <v>1215.3523863063845</v>
      </c>
      <c r="E68" s="432">
        <f>Conversion_factors!$A64*E216+E292</f>
        <v>1506.2402136980272</v>
      </c>
      <c r="F68" s="432">
        <f>Conversion_factors!$A64*F216+F292</f>
        <v>884.80188852427159</v>
      </c>
      <c r="G68" s="388">
        <v>0</v>
      </c>
      <c r="H68" s="388">
        <f t="shared" si="41"/>
        <v>3606.3944885286837</v>
      </c>
      <c r="I68" s="383"/>
      <c r="J68" s="394">
        <f>NonManufacturing_Data!C44</f>
        <v>236206.04405999999</v>
      </c>
      <c r="K68" s="394">
        <f>NonManufacturing_Data!D44</f>
        <v>376669.03860999999</v>
      </c>
      <c r="L68" s="394">
        <f>NonManufacturing_Data!E44</f>
        <v>1166713.7778700001</v>
      </c>
      <c r="M68" s="394"/>
      <c r="N68" s="394">
        <f t="shared" ref="N68:N76" si="127">SUM(J68:M68)</f>
        <v>1779588.86054</v>
      </c>
      <c r="P68" s="394">
        <f>NonManufacturing_Data!G44</f>
        <v>81171.641879999996</v>
      </c>
      <c r="Q68" s="394">
        <f>NonManufacturing_Data!H44</f>
        <v>280569.94940979814</v>
      </c>
      <c r="R68" s="394">
        <f>NonManufacturing_Data!I44</f>
        <v>617926.46168000007</v>
      </c>
      <c r="S68" s="396"/>
      <c r="T68" s="394">
        <f t="shared" si="43"/>
        <v>979668.05296979821</v>
      </c>
      <c r="U68" s="767">
        <v>1164557.7540488255</v>
      </c>
      <c r="W68" s="397">
        <f t="shared" si="75"/>
        <v>5.1453060447414547</v>
      </c>
      <c r="X68" s="397">
        <f t="shared" si="76"/>
        <v>3.9988426424864079</v>
      </c>
      <c r="Y68" s="397">
        <f t="shared" si="77"/>
        <v>0.75837099493210902</v>
      </c>
      <c r="Z68" s="388"/>
      <c r="AA68" s="388">
        <f t="shared" si="78"/>
        <v>3.6812412914722898</v>
      </c>
      <c r="AD68" s="397">
        <f t="shared" si="44"/>
        <v>14.972622927882858</v>
      </c>
      <c r="AE68" s="397">
        <f t="shared" si="45"/>
        <v>5.3685015692754225</v>
      </c>
      <c r="AF68" s="397">
        <f t="shared" si="46"/>
        <v>1.4318886524436882</v>
      </c>
      <c r="AG68" s="388"/>
      <c r="AH68" s="397">
        <f t="shared" si="118"/>
        <v>3.6812412914722898</v>
      </c>
      <c r="AJ68" s="398">
        <f t="shared" si="48"/>
        <v>0.72663989962448772</v>
      </c>
      <c r="AK68" s="398">
        <f t="shared" si="49"/>
        <v>1.034507415202333</v>
      </c>
      <c r="AL68" s="398">
        <f t="shared" si="50"/>
        <v>1.0476921017297445</v>
      </c>
      <c r="AM68" s="399"/>
      <c r="AN68" s="398">
        <f t="shared" si="51"/>
        <v>0.8679446182108338</v>
      </c>
      <c r="AP68" s="393">
        <f t="shared" si="107"/>
        <v>2.9099576969158134</v>
      </c>
      <c r="AQ68" s="393">
        <f t="shared" si="108"/>
        <v>1.3425138344372023</v>
      </c>
      <c r="AR68" s="393">
        <f t="shared" si="109"/>
        <v>1.8881110459292736</v>
      </c>
      <c r="AS68" s="393"/>
      <c r="AT68" s="393">
        <f t="shared" si="52"/>
        <v>1.8165222956340112</v>
      </c>
      <c r="AV68" s="393">
        <f t="shared" si="53"/>
        <v>8.2856271197099457E-2</v>
      </c>
      <c r="AW68" s="393">
        <f t="shared" si="54"/>
        <v>0.28639287415698522</v>
      </c>
      <c r="AX68" s="393">
        <f t="shared" si="55"/>
        <v>0.63075085464591529</v>
      </c>
      <c r="AY68" s="393"/>
      <c r="AZ68" s="393">
        <f t="shared" si="119"/>
        <v>1</v>
      </c>
      <c r="BC68" s="383">
        <f t="shared" si="110"/>
        <v>0.72663989962448772</v>
      </c>
      <c r="BD68" s="383">
        <f t="shared" si="111"/>
        <v>1.034507415202333</v>
      </c>
      <c r="BE68" s="383">
        <f t="shared" si="112"/>
        <v>1.0476921017297445</v>
      </c>
      <c r="BF68" s="383" t="e">
        <f t="shared" si="57"/>
        <v>#DIV/0!</v>
      </c>
      <c r="BG68" s="383"/>
      <c r="BH68" s="383">
        <f t="shared" si="122"/>
        <v>0.72663989962448772</v>
      </c>
      <c r="BI68" s="383">
        <f t="shared" si="123"/>
        <v>1.034507415202333</v>
      </c>
      <c r="BJ68" s="383">
        <f t="shared" si="124"/>
        <v>1.0476921017297445</v>
      </c>
      <c r="BK68" s="383">
        <f t="shared" si="125"/>
        <v>0</v>
      </c>
      <c r="BL68" s="383"/>
      <c r="BM68" s="383">
        <f t="shared" si="126"/>
        <v>6.0206672585919684E-2</v>
      </c>
      <c r="BN68" s="383">
        <f t="shared" si="126"/>
        <v>0.29627555197650984</v>
      </c>
      <c r="BO68" s="383">
        <f t="shared" si="126"/>
        <v>0.66083268857181154</v>
      </c>
      <c r="BP68" s="383">
        <f t="shared" si="126"/>
        <v>0</v>
      </c>
      <c r="BQ68" s="383"/>
      <c r="BR68" s="391">
        <f t="shared" si="82"/>
        <v>0.72663989962448772</v>
      </c>
      <c r="BS68" s="400">
        <f>Mining!BZ68</f>
        <v>0.85099162899139713</v>
      </c>
      <c r="BT68" s="391">
        <f t="shared" si="58"/>
        <v>1.0476921017297445</v>
      </c>
      <c r="BU68" s="391">
        <v>1</v>
      </c>
      <c r="BV68" s="391"/>
      <c r="BW68" s="391">
        <v>1</v>
      </c>
      <c r="BX68" s="400">
        <f>Mining!BW68</f>
        <v>1.2156493436115705</v>
      </c>
      <c r="BY68" s="391">
        <v>1</v>
      </c>
      <c r="BZ68" s="391">
        <v>1</v>
      </c>
      <c r="CB68" s="400">
        <f t="shared" si="83"/>
        <v>8.2856271197099457E-2</v>
      </c>
      <c r="CC68" s="400">
        <f t="shared" si="83"/>
        <v>0.28639287415698522</v>
      </c>
      <c r="CD68" s="400">
        <f t="shared" si="83"/>
        <v>0.63075085464591529</v>
      </c>
      <c r="CE68" s="400"/>
      <c r="CG68" s="400">
        <v>1</v>
      </c>
      <c r="CH68" s="400">
        <v>1</v>
      </c>
      <c r="CI68" s="400">
        <v>1</v>
      </c>
      <c r="CJ68" s="400"/>
      <c r="CL68" s="392">
        <f t="shared" si="60"/>
        <v>1.1391393307020097</v>
      </c>
      <c r="CM68" s="392">
        <f t="shared" si="61"/>
        <v>0.8679446182108338</v>
      </c>
      <c r="CN68" s="392">
        <f t="shared" si="62"/>
        <v>0.96678394627854247</v>
      </c>
      <c r="CO68" s="392">
        <f t="shared" si="63"/>
        <v>0.96766628545524047</v>
      </c>
      <c r="CP68" s="392">
        <f t="shared" si="64"/>
        <v>1.0971582281765908</v>
      </c>
      <c r="CQ68" s="392">
        <v>1</v>
      </c>
      <c r="CR68" s="392">
        <f t="shared" si="65"/>
        <v>0.84560532642959341</v>
      </c>
      <c r="CS68" s="392">
        <f t="shared" si="66"/>
        <v>0.98870985147510038</v>
      </c>
      <c r="CT68" s="392">
        <f t="shared" si="67"/>
        <v>0.98870985147510049</v>
      </c>
      <c r="CU68" s="392"/>
      <c r="CV68" s="392">
        <f t="shared" si="84"/>
        <v>1.0264181067491187</v>
      </c>
      <c r="CY68" s="338"/>
      <c r="DA68" s="383">
        <f t="shared" si="68"/>
        <v>0.33699929116801003</v>
      </c>
      <c r="DB68" s="383">
        <f t="shared" si="69"/>
        <v>0.41765819532198056</v>
      </c>
      <c r="DC68" s="383">
        <f t="shared" si="70"/>
        <v>0.24534251351000927</v>
      </c>
      <c r="DD68" s="383">
        <f t="shared" si="71"/>
        <v>0</v>
      </c>
      <c r="DF68" s="383">
        <f t="shared" si="120"/>
        <v>0.33164155595795769</v>
      </c>
      <c r="DG68" s="383">
        <f t="shared" si="120"/>
        <v>0.42325102657951391</v>
      </c>
      <c r="DH68" s="383">
        <f t="shared" si="120"/>
        <v>0.24505390593253534</v>
      </c>
      <c r="DI68" s="383"/>
      <c r="DJ68" s="383">
        <f t="shared" si="86"/>
        <v>0.99994648847000689</v>
      </c>
      <c r="DK68" s="383"/>
      <c r="DL68" s="383">
        <f t="shared" si="121"/>
        <v>0.33165930355472734</v>
      </c>
      <c r="DM68" s="383">
        <f t="shared" si="121"/>
        <v>0.42327367660155468</v>
      </c>
      <c r="DN68" s="383">
        <f t="shared" si="121"/>
        <v>0.24506701984371804</v>
      </c>
      <c r="DO68" s="383">
        <f t="shared" si="121"/>
        <v>0</v>
      </c>
      <c r="DR68" s="383">
        <f t="shared" si="102"/>
        <v>1.7990391506148399E-2</v>
      </c>
      <c r="DS68" s="383">
        <f t="shared" si="103"/>
        <v>-2.0445797513684024E-2</v>
      </c>
      <c r="DT68" s="383">
        <f t="shared" si="88"/>
        <v>1.4309282531762406E-2</v>
      </c>
      <c r="DU68" s="383">
        <f t="shared" si="89"/>
        <v>0</v>
      </c>
      <c r="DW68" s="383">
        <f t="shared" si="104"/>
        <v>-4.7376054443716828E-2</v>
      </c>
      <c r="DX68" s="383">
        <f t="shared" si="72"/>
        <v>-5.7217410924021848E-2</v>
      </c>
      <c r="DY68" s="383">
        <f t="shared" si="73"/>
        <v>5.4186005390475332E-3</v>
      </c>
      <c r="DZ68" s="383">
        <f t="shared" si="74"/>
        <v>0</v>
      </c>
      <c r="EA68" s="383"/>
      <c r="EC68" s="383">
        <f t="shared" si="105"/>
        <v>5.9568455049795979E-2</v>
      </c>
      <c r="ED68" s="383">
        <f t="shared" si="90"/>
        <v>2.6604071048134732E-2</v>
      </c>
      <c r="EE68" s="383">
        <f t="shared" si="91"/>
        <v>-1.9328808609306872E-2</v>
      </c>
      <c r="EF68" s="383"/>
      <c r="EH68" s="383">
        <f t="shared" si="92"/>
        <v>0</v>
      </c>
      <c r="EI68" s="383">
        <f t="shared" si="93"/>
        <v>2.2558269047289876E-2</v>
      </c>
      <c r="EJ68" s="383">
        <f t="shared" si="94"/>
        <v>0</v>
      </c>
      <c r="EK68" s="383">
        <f t="shared" si="95"/>
        <v>0</v>
      </c>
      <c r="EM68" s="383">
        <f t="shared" si="106"/>
        <v>0</v>
      </c>
      <c r="EN68" s="383">
        <f t="shared" si="96"/>
        <v>2.2558269047289876E-2</v>
      </c>
      <c r="EO68" s="383">
        <f t="shared" si="97"/>
        <v>0</v>
      </c>
      <c r="EP68" s="383">
        <v>1</v>
      </c>
      <c r="ER68" s="383">
        <f t="shared" si="98"/>
        <v>0</v>
      </c>
      <c r="ES68" s="383">
        <f t="shared" si="99"/>
        <v>0</v>
      </c>
      <c r="ET68" s="383">
        <f t="shared" si="100"/>
        <v>0</v>
      </c>
      <c r="EU68" s="383" t="e">
        <f t="shared" si="101"/>
        <v>#DIV/0!</v>
      </c>
      <c r="EX68" s="383">
        <f t="shared" si="16"/>
        <v>1.0008195817328118</v>
      </c>
      <c r="EY68" s="383">
        <f t="shared" si="17"/>
        <v>0.74308210387966755</v>
      </c>
      <c r="EZ68" s="383">
        <f t="shared" si="113"/>
        <v>0.84560532642959341</v>
      </c>
      <c r="FA68" s="383"/>
      <c r="FB68" s="383">
        <f t="shared" si="38"/>
        <v>0.96213220278727107</v>
      </c>
      <c r="FC68" s="383">
        <f t="shared" si="19"/>
        <v>0.91461756835543684</v>
      </c>
      <c r="FD68" s="383">
        <f t="shared" si="114"/>
        <v>0.96678394627854247</v>
      </c>
      <c r="FE68" s="383"/>
      <c r="FF68" s="383">
        <f t="shared" si="39"/>
        <v>1.0266287560987413</v>
      </c>
      <c r="FG68" s="383">
        <f t="shared" si="21"/>
        <v>1.1874179708888046</v>
      </c>
      <c r="FH68" s="383">
        <f t="shared" si="115"/>
        <v>0.96766628545524047</v>
      </c>
      <c r="FJ68" s="383">
        <f t="shared" si="22"/>
        <v>1.0095940521333793</v>
      </c>
      <c r="FK68" s="383">
        <f t="shared" si="23"/>
        <v>1.0880407755318355</v>
      </c>
      <c r="FL68" s="383">
        <f t="shared" si="116"/>
        <v>1.0971582281765908</v>
      </c>
      <c r="FN68" s="383">
        <f t="shared" si="40"/>
        <v>0.96213220278727107</v>
      </c>
      <c r="FO68" s="383">
        <f t="shared" si="25"/>
        <v>0.91461756835543684</v>
      </c>
      <c r="FP68" s="383">
        <f t="shared" si="117"/>
        <v>0.96678394627854247</v>
      </c>
      <c r="FR68" s="340"/>
    </row>
    <row r="69" spans="1:174" x14ac:dyDescent="0.2">
      <c r="A69" s="377" t="s">
        <v>105</v>
      </c>
      <c r="B69" s="334">
        <f t="shared" si="15"/>
        <v>2003</v>
      </c>
      <c r="D69" s="432">
        <f>Conversion_factors!A65*D217+D293</f>
        <v>1025.9505470431106</v>
      </c>
      <c r="E69" s="432">
        <f>Conversion_factors!$A65*E217+E293</f>
        <v>1463.5680389029012</v>
      </c>
      <c r="F69" s="432">
        <f>Conversion_factors!$A65*F217+F293</f>
        <v>957.16545065771652</v>
      </c>
      <c r="G69" s="388">
        <v>0</v>
      </c>
      <c r="H69" s="388">
        <f t="shared" si="41"/>
        <v>3446.6840366037281</v>
      </c>
      <c r="I69" s="383"/>
      <c r="J69" s="394">
        <f>NonManufacturing_Data!C45</f>
        <v>246147.08799000003</v>
      </c>
      <c r="K69" s="394">
        <f>NonManufacturing_Data!D45</f>
        <v>366442.80878000002</v>
      </c>
      <c r="L69" s="394">
        <f>NonManufacturing_Data!E45</f>
        <v>1194875.7056700001</v>
      </c>
      <c r="M69" s="394"/>
      <c r="N69" s="394">
        <f t="shared" si="127"/>
        <v>1807465.60244</v>
      </c>
      <c r="P69" s="394">
        <f>NonManufacturing_Data!G45</f>
        <v>91550.953200000004</v>
      </c>
      <c r="Q69" s="394">
        <f>NonManufacturing_Data!H45</f>
        <v>238792.42161571907</v>
      </c>
      <c r="R69" s="394">
        <f>NonManufacturing_Data!I45</f>
        <v>619635.40364000003</v>
      </c>
      <c r="S69" s="396"/>
      <c r="T69" s="394">
        <f t="shared" si="43"/>
        <v>949978.77845571912</v>
      </c>
      <c r="U69" s="767">
        <v>1166349.2891503384</v>
      </c>
      <c r="W69" s="397">
        <f t="shared" si="75"/>
        <v>4.1680385310298327</v>
      </c>
      <c r="X69" s="397">
        <f t="shared" si="76"/>
        <v>3.9939876123522957</v>
      </c>
      <c r="Y69" s="397">
        <f t="shared" si="77"/>
        <v>0.80105859221650766</v>
      </c>
      <c r="Z69" s="388"/>
      <c r="AA69" s="388">
        <f t="shared" si="78"/>
        <v>3.628169507330091</v>
      </c>
      <c r="AD69" s="397">
        <f t="shared" si="44"/>
        <v>11.206333863087629</v>
      </c>
      <c r="AE69" s="397">
        <f t="shared" si="45"/>
        <v>6.1290388907658633</v>
      </c>
      <c r="AF69" s="397">
        <f t="shared" si="46"/>
        <v>1.5447236310819594</v>
      </c>
      <c r="AG69" s="388"/>
      <c r="AH69" s="397">
        <f t="shared" si="118"/>
        <v>3.628169507330091</v>
      </c>
      <c r="AJ69" s="398">
        <f t="shared" si="48"/>
        <v>0.58862642445026836</v>
      </c>
      <c r="AK69" s="398">
        <f t="shared" si="49"/>
        <v>1.0332514106220561</v>
      </c>
      <c r="AL69" s="398">
        <f t="shared" si="50"/>
        <v>1.1066651621652748</v>
      </c>
      <c r="AM69" s="399"/>
      <c r="AN69" s="398">
        <f t="shared" si="51"/>
        <v>0.85543161898642106</v>
      </c>
      <c r="AP69" s="393">
        <f t="shared" si="107"/>
        <v>2.6886349009635437</v>
      </c>
      <c r="AQ69" s="393">
        <f t="shared" si="108"/>
        <v>1.5345663245951104</v>
      </c>
      <c r="AR69" s="393">
        <f t="shared" si="109"/>
        <v>1.9283528646859034</v>
      </c>
      <c r="AS69" s="393"/>
      <c r="AT69" s="393">
        <f t="shared" si="52"/>
        <v>1.9026378730040763</v>
      </c>
      <c r="AV69" s="393">
        <f t="shared" si="53"/>
        <v>9.6371577214413973E-2</v>
      </c>
      <c r="AW69" s="393">
        <f t="shared" si="54"/>
        <v>0.25136605893859953</v>
      </c>
      <c r="AX69" s="393">
        <f t="shared" si="55"/>
        <v>0.65226236384698644</v>
      </c>
      <c r="AY69" s="393"/>
      <c r="AZ69" s="393">
        <f t="shared" si="119"/>
        <v>1</v>
      </c>
      <c r="BC69" s="383">
        <f t="shared" si="110"/>
        <v>0.58862642445026836</v>
      </c>
      <c r="BD69" s="383">
        <f t="shared" si="111"/>
        <v>1.0332514106220561</v>
      </c>
      <c r="BE69" s="383">
        <f t="shared" si="112"/>
        <v>1.1066651621652748</v>
      </c>
      <c r="BF69" s="383" t="e">
        <f t="shared" si="57"/>
        <v>#DIV/0!</v>
      </c>
      <c r="BG69" s="383"/>
      <c r="BH69" s="383">
        <f t="shared" si="122"/>
        <v>0.58862642445026836</v>
      </c>
      <c r="BI69" s="383">
        <f t="shared" si="123"/>
        <v>1.0332514106220561</v>
      </c>
      <c r="BJ69" s="383">
        <f t="shared" si="124"/>
        <v>1.1066651621652748</v>
      </c>
      <c r="BK69" s="383">
        <f t="shared" si="125"/>
        <v>0</v>
      </c>
      <c r="BL69" s="383"/>
      <c r="BM69" s="383">
        <f t="shared" si="126"/>
        <v>5.6726856914353453E-2</v>
      </c>
      <c r="BN69" s="383">
        <f t="shared" si="126"/>
        <v>0.25972433498081493</v>
      </c>
      <c r="BO69" s="383">
        <f t="shared" si="126"/>
        <v>0.72183603466103075</v>
      </c>
      <c r="BP69" s="383">
        <f t="shared" si="126"/>
        <v>0</v>
      </c>
      <c r="BQ69" s="383"/>
      <c r="BR69" s="391">
        <f t="shared" si="82"/>
        <v>0.58862642445026836</v>
      </c>
      <c r="BS69" s="400">
        <f>Mining!BZ69</f>
        <v>0.852621569847133</v>
      </c>
      <c r="BT69" s="391">
        <f t="shared" si="58"/>
        <v>1.1066651621652748</v>
      </c>
      <c r="BU69" s="391">
        <v>1</v>
      </c>
      <c r="BV69" s="391"/>
      <c r="BW69" s="391">
        <v>1</v>
      </c>
      <c r="BX69" s="400">
        <f>Mining!BW69</f>
        <v>1.2118523002031352</v>
      </c>
      <c r="BY69" s="391">
        <v>1</v>
      </c>
      <c r="BZ69" s="391">
        <v>1</v>
      </c>
      <c r="CB69" s="400">
        <f t="shared" si="83"/>
        <v>9.6371577214413973E-2</v>
      </c>
      <c r="CC69" s="400">
        <f t="shared" si="83"/>
        <v>0.25136605893859953</v>
      </c>
      <c r="CD69" s="400">
        <f t="shared" si="83"/>
        <v>0.65226236384698644</v>
      </c>
      <c r="CE69" s="400"/>
      <c r="CG69" s="400">
        <v>1</v>
      </c>
      <c r="CH69" s="400">
        <v>1</v>
      </c>
      <c r="CI69" s="400">
        <v>1</v>
      </c>
      <c r="CJ69" s="400"/>
      <c r="CL69" s="392">
        <f t="shared" si="60"/>
        <v>1.1569836169943404</v>
      </c>
      <c r="CM69" s="392">
        <f t="shared" si="61"/>
        <v>0.85543161898642106</v>
      </c>
      <c r="CN69" s="392">
        <f t="shared" si="62"/>
        <v>1.0029972776039449</v>
      </c>
      <c r="CO69" s="392">
        <f t="shared" si="63"/>
        <v>0.96932261531112196</v>
      </c>
      <c r="CP69" s="392">
        <f t="shared" si="64"/>
        <v>1.0957126332632381</v>
      </c>
      <c r="CQ69" s="392">
        <v>1</v>
      </c>
      <c r="CR69" s="392">
        <f t="shared" si="65"/>
        <v>0.80300921717893692</v>
      </c>
      <c r="CS69" s="392">
        <f t="shared" si="66"/>
        <v>0.98972036862623436</v>
      </c>
      <c r="CT69" s="392">
        <f t="shared" si="67"/>
        <v>0.98972036862623392</v>
      </c>
      <c r="CU69" s="392"/>
      <c r="CV69" s="392">
        <f t="shared" si="84"/>
        <v>1.0652824409558468</v>
      </c>
      <c r="CY69" s="338"/>
      <c r="DA69" s="383">
        <f t="shared" si="68"/>
        <v>0.29766306866180148</v>
      </c>
      <c r="DB69" s="383">
        <f t="shared" si="69"/>
        <v>0.42463075331531192</v>
      </c>
      <c r="DC69" s="383">
        <f t="shared" si="70"/>
        <v>0.27770617802288666</v>
      </c>
      <c r="DD69" s="383">
        <f t="shared" si="71"/>
        <v>0</v>
      </c>
      <c r="DF69" s="383">
        <f t="shared" si="120"/>
        <v>0.31692442119658626</v>
      </c>
      <c r="DG69" s="383">
        <f t="shared" si="120"/>
        <v>0.42113485421272412</v>
      </c>
      <c r="DH69" s="383">
        <f t="shared" si="120"/>
        <v>0.26119025377650884</v>
      </c>
      <c r="DI69" s="383"/>
      <c r="DJ69" s="383">
        <f t="shared" si="86"/>
        <v>0.99924952918581922</v>
      </c>
      <c r="DK69" s="383"/>
      <c r="DL69" s="383">
        <f t="shared" si="121"/>
        <v>0.3171624423529264</v>
      </c>
      <c r="DM69" s="383">
        <f t="shared" si="121"/>
        <v>0.42145114099364306</v>
      </c>
      <c r="DN69" s="383">
        <f t="shared" si="121"/>
        <v>0.26138641665343054</v>
      </c>
      <c r="DO69" s="383">
        <f t="shared" si="121"/>
        <v>0</v>
      </c>
      <c r="DR69" s="383">
        <f t="shared" si="102"/>
        <v>-0.21063930253441868</v>
      </c>
      <c r="DS69" s="383">
        <f t="shared" si="103"/>
        <v>1.9135110648193529E-3</v>
      </c>
      <c r="DT69" s="383">
        <f t="shared" si="88"/>
        <v>5.4761388097224778E-2</v>
      </c>
      <c r="DU69" s="383">
        <f t="shared" si="89"/>
        <v>0</v>
      </c>
      <c r="DW69" s="383">
        <f t="shared" si="104"/>
        <v>-7.9104950889793593E-2</v>
      </c>
      <c r="DX69" s="383">
        <f t="shared" si="72"/>
        <v>0.13370396409885843</v>
      </c>
      <c r="DY69" s="383">
        <f t="shared" si="73"/>
        <v>2.1089317851180331E-2</v>
      </c>
      <c r="DZ69" s="383">
        <f t="shared" si="74"/>
        <v>0</v>
      </c>
      <c r="EA69" s="383"/>
      <c r="EC69" s="383">
        <f t="shared" si="105"/>
        <v>0.15110388157306237</v>
      </c>
      <c r="ED69" s="383">
        <f t="shared" si="90"/>
        <v>-0.13045427519814032</v>
      </c>
      <c r="EE69" s="383">
        <f t="shared" si="91"/>
        <v>3.3535937036386444E-2</v>
      </c>
      <c r="EF69" s="383"/>
      <c r="EH69" s="383">
        <f t="shared" si="92"/>
        <v>0</v>
      </c>
      <c r="EI69" s="383">
        <f t="shared" si="93"/>
        <v>-3.1283575150567624E-3</v>
      </c>
      <c r="EJ69" s="383">
        <f t="shared" si="94"/>
        <v>0</v>
      </c>
      <c r="EK69" s="383">
        <f t="shared" si="95"/>
        <v>0</v>
      </c>
      <c r="EM69" s="383">
        <f t="shared" si="106"/>
        <v>0</v>
      </c>
      <c r="EN69" s="383">
        <f t="shared" si="96"/>
        <v>-3.1283575150567624E-3</v>
      </c>
      <c r="EO69" s="383">
        <f t="shared" si="97"/>
        <v>0</v>
      </c>
      <c r="EP69" s="383">
        <v>1</v>
      </c>
      <c r="ER69" s="383">
        <f t="shared" si="98"/>
        <v>0</v>
      </c>
      <c r="ES69" s="383">
        <f t="shared" si="99"/>
        <v>0</v>
      </c>
      <c r="ET69" s="383">
        <f t="shared" si="100"/>
        <v>0</v>
      </c>
      <c r="EU69" s="383" t="e">
        <f t="shared" si="101"/>
        <v>#DIV/0!</v>
      </c>
      <c r="EX69" s="383">
        <f t="shared" si="16"/>
        <v>0.94962648895494739</v>
      </c>
      <c r="EY69" s="383">
        <f t="shared" si="17"/>
        <v>0.7056504493125042</v>
      </c>
      <c r="EZ69" s="383">
        <f t="shared" si="113"/>
        <v>0.80300921717893692</v>
      </c>
      <c r="FA69" s="383"/>
      <c r="FB69" s="383">
        <f t="shared" si="38"/>
        <v>1.0374575224017724</v>
      </c>
      <c r="FC69" s="383">
        <f t="shared" si="19"/>
        <v>0.94887687641116514</v>
      </c>
      <c r="FD69" s="383">
        <f t="shared" si="114"/>
        <v>1.0029972776039449</v>
      </c>
      <c r="FE69" s="383"/>
      <c r="FF69" s="383">
        <f t="shared" si="39"/>
        <v>1.0017116746555887</v>
      </c>
      <c r="FG69" s="383">
        <f t="shared" si="21"/>
        <v>1.1894504441351657</v>
      </c>
      <c r="FH69" s="383">
        <f t="shared" si="115"/>
        <v>0.96932261531112196</v>
      </c>
      <c r="FJ69" s="383">
        <f t="shared" si="22"/>
        <v>0.9986824189289859</v>
      </c>
      <c r="FK69" s="383">
        <f t="shared" si="23"/>
        <v>1.0866071936015034</v>
      </c>
      <c r="FL69" s="383">
        <f t="shared" si="116"/>
        <v>1.0957126332632381</v>
      </c>
      <c r="FN69" s="383">
        <f t="shared" si="40"/>
        <v>1.0374575224017724</v>
      </c>
      <c r="FO69" s="383">
        <f t="shared" si="25"/>
        <v>0.94887687641116514</v>
      </c>
      <c r="FP69" s="383">
        <f t="shared" si="117"/>
        <v>1.0029972776039449</v>
      </c>
      <c r="FR69" s="340"/>
    </row>
    <row r="70" spans="1:174" x14ac:dyDescent="0.2">
      <c r="A70" s="377" t="s">
        <v>105</v>
      </c>
      <c r="B70" s="334">
        <f t="shared" si="15"/>
        <v>2004</v>
      </c>
      <c r="D70" s="432">
        <f>Conversion_factors!A66*D218+D294</f>
        <v>1109.099947983553</v>
      </c>
      <c r="E70" s="432">
        <f>Conversion_factors!$A66*E218+E294</f>
        <v>1497.2093302220123</v>
      </c>
      <c r="F70" s="432">
        <f>Conversion_factors!$A66*F218+F294</f>
        <v>1021.9676719860904</v>
      </c>
      <c r="G70" s="388">
        <v>0</v>
      </c>
      <c r="H70" s="388">
        <f t="shared" si="41"/>
        <v>3628.2769501916559</v>
      </c>
      <c r="I70" s="383"/>
      <c r="J70" s="394">
        <f>NonManufacturing_Data!C46</f>
        <v>250160.72474999999</v>
      </c>
      <c r="K70" s="394">
        <f>NonManufacturing_Data!D46</f>
        <v>373730.41789000004</v>
      </c>
      <c r="L70" s="394">
        <f>NonManufacturing_Data!E46</f>
        <v>1207137.35919</v>
      </c>
      <c r="M70" s="394"/>
      <c r="N70" s="394">
        <f t="shared" si="127"/>
        <v>1831028.50183</v>
      </c>
      <c r="P70" s="394">
        <f>NonManufacturing_Data!G46</f>
        <v>97914.836040000009</v>
      </c>
      <c r="Q70" s="394">
        <f>NonManufacturing_Data!H46</f>
        <v>234371.61106694827</v>
      </c>
      <c r="R70" s="394">
        <f>NonManufacturing_Data!I46</f>
        <v>619470.02216000005</v>
      </c>
      <c r="S70" s="396"/>
      <c r="T70" s="394">
        <f t="shared" si="43"/>
        <v>951756.46926694829</v>
      </c>
      <c r="U70" s="767">
        <v>1182577.9040802673</v>
      </c>
      <c r="W70" s="397">
        <f t="shared" si="75"/>
        <v>4.433549467415161</v>
      </c>
      <c r="X70" s="397">
        <f t="shared" si="76"/>
        <v>4.0061211465604751</v>
      </c>
      <c r="Y70" s="397">
        <f t="shared" si="77"/>
        <v>0.84660429420545802</v>
      </c>
      <c r="Z70" s="388"/>
      <c r="AA70" s="388">
        <f t="shared" si="78"/>
        <v>3.8121904787116279</v>
      </c>
      <c r="AD70" s="397">
        <f t="shared" si="44"/>
        <v>11.32718996261675</v>
      </c>
      <c r="AE70" s="397">
        <f t="shared" si="45"/>
        <v>6.3881855119148128</v>
      </c>
      <c r="AF70" s="397">
        <f t="shared" si="46"/>
        <v>1.6497451618766648</v>
      </c>
      <c r="AG70" s="388"/>
      <c r="AH70" s="397">
        <f t="shared" si="118"/>
        <v>3.8121904787116279</v>
      </c>
      <c r="AJ70" s="398">
        <f t="shared" si="48"/>
        <v>0.62612289958441814</v>
      </c>
      <c r="AK70" s="398">
        <f t="shared" si="49"/>
        <v>1.0363903766262716</v>
      </c>
      <c r="AL70" s="398">
        <f t="shared" si="50"/>
        <v>1.1695867039442187</v>
      </c>
      <c r="AM70" s="399"/>
      <c r="AN70" s="398">
        <f t="shared" si="51"/>
        <v>0.8988191611501285</v>
      </c>
      <c r="AP70" s="393">
        <f t="shared" si="107"/>
        <v>2.554880699057748</v>
      </c>
      <c r="AQ70" s="393">
        <f t="shared" si="108"/>
        <v>1.5946061734552139</v>
      </c>
      <c r="AR70" s="393">
        <f t="shared" si="109"/>
        <v>1.9486614622300706</v>
      </c>
      <c r="AS70" s="393"/>
      <c r="AT70" s="393">
        <f t="shared" si="52"/>
        <v>1.9238414037156744</v>
      </c>
      <c r="AV70" s="393">
        <f t="shared" si="53"/>
        <v>0.10287803571791314</v>
      </c>
      <c r="AW70" s="393">
        <f t="shared" si="54"/>
        <v>0.24625166062434384</v>
      </c>
      <c r="AX70" s="393">
        <f t="shared" si="55"/>
        <v>0.65087030365774312</v>
      </c>
      <c r="AY70" s="393"/>
      <c r="AZ70" s="393">
        <f t="shared" si="119"/>
        <v>1</v>
      </c>
      <c r="BC70" s="383">
        <f t="shared" si="110"/>
        <v>0.62612289958441814</v>
      </c>
      <c r="BD70" s="383">
        <f t="shared" si="111"/>
        <v>1.0363903766262716</v>
      </c>
      <c r="BE70" s="383">
        <f t="shared" si="112"/>
        <v>1.1695867039442187</v>
      </c>
      <c r="BF70" s="383" t="e">
        <f t="shared" si="57"/>
        <v>#DIV/0!</v>
      </c>
      <c r="BG70" s="383"/>
      <c r="BH70" s="383">
        <f t="shared" si="122"/>
        <v>0.62612289958441814</v>
      </c>
      <c r="BI70" s="383">
        <f t="shared" si="123"/>
        <v>1.0363903766262716</v>
      </c>
      <c r="BJ70" s="383">
        <f t="shared" si="124"/>
        <v>1.1695867039442187</v>
      </c>
      <c r="BK70" s="383">
        <f t="shared" si="125"/>
        <v>0</v>
      </c>
      <c r="BL70" s="383"/>
      <c r="BM70" s="383">
        <f t="shared" si="126"/>
        <v>6.4414294027249117E-2</v>
      </c>
      <c r="BN70" s="383">
        <f t="shared" si="126"/>
        <v>0.2552128512993086</v>
      </c>
      <c r="BO70" s="383">
        <f t="shared" si="126"/>
        <v>0.76124925315023251</v>
      </c>
      <c r="BP70" s="383">
        <f t="shared" si="126"/>
        <v>0</v>
      </c>
      <c r="BQ70" s="383"/>
      <c r="BR70" s="391">
        <f t="shared" si="82"/>
        <v>0.62612289958441814</v>
      </c>
      <c r="BS70" s="400">
        <f>Mining!BZ70</f>
        <v>0.85510282257028958</v>
      </c>
      <c r="BT70" s="391">
        <f t="shared" si="58"/>
        <v>1.1695867039442187</v>
      </c>
      <c r="BU70" s="391">
        <v>1</v>
      </c>
      <c r="BV70" s="391"/>
      <c r="BW70" s="391">
        <v>1</v>
      </c>
      <c r="BX70" s="400">
        <f>Mining!BW70</f>
        <v>1.2120067309695735</v>
      </c>
      <c r="BY70" s="391">
        <v>1</v>
      </c>
      <c r="BZ70" s="391">
        <v>1</v>
      </c>
      <c r="CB70" s="400">
        <f t="shared" si="83"/>
        <v>0.10287803571791314</v>
      </c>
      <c r="CC70" s="400">
        <f t="shared" si="83"/>
        <v>0.24625166062434384</v>
      </c>
      <c r="CD70" s="400">
        <f t="shared" si="83"/>
        <v>0.65087030365774312</v>
      </c>
      <c r="CE70" s="400"/>
      <c r="CG70" s="400">
        <v>1</v>
      </c>
      <c r="CH70" s="400">
        <v>1</v>
      </c>
      <c r="CI70" s="400">
        <v>1</v>
      </c>
      <c r="CJ70" s="400"/>
      <c r="CL70" s="392">
        <f t="shared" si="60"/>
        <v>1.172066553303786</v>
      </c>
      <c r="CM70" s="392">
        <f t="shared" si="61"/>
        <v>0.8988191611501285</v>
      </c>
      <c r="CN70" s="392">
        <f t="shared" si="62"/>
        <v>1.0066179039170338</v>
      </c>
      <c r="CO70" s="392">
        <f t="shared" si="63"/>
        <v>0.97955988528733617</v>
      </c>
      <c r="CP70" s="392">
        <f t="shared" si="64"/>
        <v>1.0957710851405811</v>
      </c>
      <c r="CQ70" s="392">
        <v>1</v>
      </c>
      <c r="CR70" s="392">
        <f t="shared" si="65"/>
        <v>0.83187264567026953</v>
      </c>
      <c r="CS70" s="392">
        <f t="shared" si="66"/>
        <v>1.0534758762526319</v>
      </c>
      <c r="CT70" s="392">
        <f t="shared" si="67"/>
        <v>1.0534758762526313</v>
      </c>
      <c r="CU70" s="392"/>
      <c r="CV70" s="392">
        <f t="shared" si="84"/>
        <v>1.0804768804796057</v>
      </c>
      <c r="CY70" s="338"/>
      <c r="DA70" s="383">
        <f t="shared" si="68"/>
        <v>0.30568227376495255</v>
      </c>
      <c r="DB70" s="383">
        <f t="shared" si="69"/>
        <v>0.41265023336846585</v>
      </c>
      <c r="DC70" s="383">
        <f t="shared" si="70"/>
        <v>0.28166749286658155</v>
      </c>
      <c r="DD70" s="383">
        <f t="shared" si="71"/>
        <v>0</v>
      </c>
      <c r="DF70" s="383">
        <f t="shared" si="120"/>
        <v>0.30165490618571111</v>
      </c>
      <c r="DG70" s="383">
        <f t="shared" si="120"/>
        <v>0.41861192055729518</v>
      </c>
      <c r="DH70" s="383">
        <f t="shared" si="120"/>
        <v>0.27968215991030387</v>
      </c>
      <c r="DI70" s="383"/>
      <c r="DJ70" s="383">
        <f t="shared" si="86"/>
        <v>0.99994898665331022</v>
      </c>
      <c r="DK70" s="383"/>
      <c r="DL70" s="383">
        <f t="shared" si="121"/>
        <v>0.30167029539707624</v>
      </c>
      <c r="DM70" s="383">
        <f t="shared" si="121"/>
        <v>0.41863327644176218</v>
      </c>
      <c r="DN70" s="383">
        <f t="shared" si="121"/>
        <v>0.27969642816116153</v>
      </c>
      <c r="DO70" s="383">
        <f t="shared" si="121"/>
        <v>0</v>
      </c>
      <c r="DR70" s="383">
        <f t="shared" si="102"/>
        <v>6.1754948522529177E-2</v>
      </c>
      <c r="DS70" s="383">
        <f t="shared" si="103"/>
        <v>2.9059191052419656E-3</v>
      </c>
      <c r="DT70" s="383">
        <f t="shared" si="88"/>
        <v>5.5299307141857837E-2</v>
      </c>
      <c r="DU70" s="383">
        <f t="shared" si="89"/>
        <v>0</v>
      </c>
      <c r="DW70" s="383">
        <f t="shared" si="104"/>
        <v>-5.1028063608183412E-2</v>
      </c>
      <c r="DX70" s="383">
        <f t="shared" si="72"/>
        <v>3.8378976126701783E-2</v>
      </c>
      <c r="DY70" s="383">
        <f t="shared" si="73"/>
        <v>1.0476506704685622E-2</v>
      </c>
      <c r="DZ70" s="383">
        <f t="shared" si="74"/>
        <v>0</v>
      </c>
      <c r="EA70" s="383"/>
      <c r="EC70" s="383">
        <f t="shared" si="105"/>
        <v>6.5332851395086031E-2</v>
      </c>
      <c r="ED70" s="383">
        <f t="shared" si="90"/>
        <v>-2.0556255160418445E-2</v>
      </c>
      <c r="EE70" s="383">
        <f t="shared" si="91"/>
        <v>-2.1364834962212249E-3</v>
      </c>
      <c r="EF70" s="383"/>
      <c r="EH70" s="383">
        <f t="shared" si="92"/>
        <v>0</v>
      </c>
      <c r="EI70" s="383">
        <f t="shared" si="93"/>
        <v>1.2742553478657648E-4</v>
      </c>
      <c r="EJ70" s="383">
        <f t="shared" si="94"/>
        <v>0</v>
      </c>
      <c r="EK70" s="383">
        <f t="shared" si="95"/>
        <v>0</v>
      </c>
      <c r="EM70" s="383">
        <f t="shared" si="106"/>
        <v>0</v>
      </c>
      <c r="EN70" s="383">
        <f t="shared" si="96"/>
        <v>1.2742553478657648E-4</v>
      </c>
      <c r="EO70" s="383">
        <f t="shared" si="97"/>
        <v>0</v>
      </c>
      <c r="EP70" s="383">
        <v>1</v>
      </c>
      <c r="ER70" s="383">
        <f t="shared" si="98"/>
        <v>0</v>
      </c>
      <c r="ES70" s="383">
        <f t="shared" si="99"/>
        <v>0</v>
      </c>
      <c r="ET70" s="383">
        <f t="shared" si="100"/>
        <v>0</v>
      </c>
      <c r="EU70" s="383" t="e">
        <f t="shared" si="101"/>
        <v>#DIV/0!</v>
      </c>
      <c r="EX70" s="383">
        <f t="shared" si="16"/>
        <v>1.0359440811809522</v>
      </c>
      <c r="EY70" s="383">
        <f t="shared" si="17"/>
        <v>0.73101440634796822</v>
      </c>
      <c r="EZ70" s="383">
        <f t="shared" si="113"/>
        <v>0.83187264567026953</v>
      </c>
      <c r="FA70" s="383"/>
      <c r="FB70" s="383">
        <f t="shared" si="38"/>
        <v>1.0036098067202517</v>
      </c>
      <c r="FC70" s="383">
        <f t="shared" si="19"/>
        <v>0.95230213853632562</v>
      </c>
      <c r="FD70" s="383">
        <f t="shared" si="114"/>
        <v>1.0066179039170338</v>
      </c>
      <c r="FE70" s="383"/>
      <c r="FF70" s="383">
        <f t="shared" si="39"/>
        <v>1.0105612618693813</v>
      </c>
      <c r="FG70" s="383">
        <f t="shared" si="21"/>
        <v>1.202012541756329</v>
      </c>
      <c r="FH70" s="383">
        <f t="shared" si="115"/>
        <v>0.97955988528733617</v>
      </c>
      <c r="FJ70" s="383">
        <f t="shared" si="22"/>
        <v>1.0000533459919769</v>
      </c>
      <c r="FK70" s="383">
        <f t="shared" si="23"/>
        <v>1.0866651597401353</v>
      </c>
      <c r="FL70" s="383">
        <f t="shared" si="116"/>
        <v>1.0957710851405811</v>
      </c>
      <c r="FN70" s="383">
        <f t="shared" si="40"/>
        <v>1.0036098067202517</v>
      </c>
      <c r="FO70" s="383">
        <f t="shared" si="25"/>
        <v>0.95230213853632562</v>
      </c>
      <c r="FP70" s="383">
        <f t="shared" si="117"/>
        <v>1.0066179039170338</v>
      </c>
      <c r="FR70" s="340"/>
    </row>
    <row r="71" spans="1:174" x14ac:dyDescent="0.2">
      <c r="A71" s="377" t="s">
        <v>105</v>
      </c>
      <c r="B71" s="334">
        <f t="shared" si="15"/>
        <v>2005</v>
      </c>
      <c r="D71" s="432">
        <f>Conversion_factors!A67*D219+D295</f>
        <v>1048.492598158962</v>
      </c>
      <c r="E71" s="432">
        <f>Conversion_factors!$A67*E219+E295</f>
        <v>1495.3302243150429</v>
      </c>
      <c r="F71" s="432">
        <f>Conversion_factors!$A67*F219+F295</f>
        <v>1106.4453408134013</v>
      </c>
      <c r="G71" s="388">
        <v>0</v>
      </c>
      <c r="H71" s="388">
        <f t="shared" si="41"/>
        <v>3650.2681632874064</v>
      </c>
      <c r="I71" s="383"/>
      <c r="J71" s="394">
        <f>NonManufacturing_Data!C47</f>
        <v>251481</v>
      </c>
      <c r="K71" s="394">
        <f>NonManufacturing_Data!D47</f>
        <v>372008</v>
      </c>
      <c r="L71" s="394">
        <f>NonManufacturing_Data!E47</f>
        <v>1246103</v>
      </c>
      <c r="M71" s="394"/>
      <c r="N71" s="394">
        <f t="shared" si="127"/>
        <v>1869592</v>
      </c>
      <c r="P71" s="394">
        <f>NonManufacturing_Data!G47</f>
        <v>102018</v>
      </c>
      <c r="Q71" s="394">
        <f>NonManufacturing_Data!H47</f>
        <v>192268.48316035364</v>
      </c>
      <c r="R71" s="394">
        <f>NonManufacturing_Data!I47</f>
        <v>612524</v>
      </c>
      <c r="S71" s="396"/>
      <c r="T71" s="394">
        <f t="shared" si="43"/>
        <v>906810.48316035361</v>
      </c>
      <c r="U71" s="767">
        <v>1137783</v>
      </c>
      <c r="W71" s="397">
        <f t="shared" si="75"/>
        <v>4.1692716275144521</v>
      </c>
      <c r="X71" s="397">
        <f t="shared" si="76"/>
        <v>4.0196184606649394</v>
      </c>
      <c r="Y71" s="397">
        <f t="shared" si="77"/>
        <v>0.88792446596581609</v>
      </c>
      <c r="Z71" s="388"/>
      <c r="AA71" s="388">
        <f t="shared" si="78"/>
        <v>4.0253925501233097</v>
      </c>
      <c r="AD71" s="397">
        <f t="shared" si="44"/>
        <v>10.277525516663353</v>
      </c>
      <c r="AE71" s="397">
        <f t="shared" si="45"/>
        <v>7.7773028617900106</v>
      </c>
      <c r="AF71" s="397">
        <f t="shared" si="46"/>
        <v>1.8063705925211118</v>
      </c>
      <c r="AG71" s="388"/>
      <c r="AH71" s="397">
        <f t="shared" si="118"/>
        <v>4.0253925501233097</v>
      </c>
      <c r="AJ71" s="398">
        <f t="shared" si="48"/>
        <v>0.58880056707619188</v>
      </c>
      <c r="AK71" s="398">
        <f t="shared" si="49"/>
        <v>1.0398821548167987</v>
      </c>
      <c r="AL71" s="398">
        <f t="shared" si="50"/>
        <v>1.2266706613802743</v>
      </c>
      <c r="AM71" s="399"/>
      <c r="AN71" s="398">
        <f t="shared" si="51"/>
        <v>0.94908687679860815</v>
      </c>
      <c r="AP71" s="393">
        <f t="shared" si="107"/>
        <v>2.4650649885314357</v>
      </c>
      <c r="AQ71" s="393">
        <f t="shared" si="108"/>
        <v>1.9348360890211111</v>
      </c>
      <c r="AR71" s="393">
        <f t="shared" si="109"/>
        <v>2.0343741632980912</v>
      </c>
      <c r="AS71" s="393"/>
      <c r="AT71" s="393">
        <f t="shared" si="52"/>
        <v>2.0617229671675457</v>
      </c>
      <c r="AV71" s="393">
        <f t="shared" si="53"/>
        <v>0.11250200774527205</v>
      </c>
      <c r="AW71" s="393">
        <f t="shared" si="54"/>
        <v>0.21202719502124934</v>
      </c>
      <c r="AX71" s="393">
        <f t="shared" si="55"/>
        <v>0.67547079723347858</v>
      </c>
      <c r="AY71" s="393"/>
      <c r="AZ71" s="393">
        <f t="shared" si="119"/>
        <v>1</v>
      </c>
      <c r="BC71" s="383">
        <f t="shared" si="110"/>
        <v>0.58880056707619188</v>
      </c>
      <c r="BD71" s="383">
        <f t="shared" si="111"/>
        <v>1.0398821548167987</v>
      </c>
      <c r="BE71" s="383">
        <f t="shared" si="112"/>
        <v>1.2266706613802743</v>
      </c>
      <c r="BF71" s="383" t="e">
        <f t="shared" si="57"/>
        <v>#DIV/0!</v>
      </c>
      <c r="BG71" s="383"/>
      <c r="BH71" s="383">
        <f t="shared" si="122"/>
        <v>0.58880056707619188</v>
      </c>
      <c r="BI71" s="383">
        <f t="shared" si="123"/>
        <v>1.0398821548167987</v>
      </c>
      <c r="BJ71" s="383">
        <f t="shared" si="124"/>
        <v>1.2266706613802743</v>
      </c>
      <c r="BK71" s="383">
        <f t="shared" si="125"/>
        <v>0</v>
      </c>
      <c r="BL71" s="383"/>
      <c r="BM71" s="383">
        <f t="shared" si="126"/>
        <v>6.6241245957626316E-2</v>
      </c>
      <c r="BN71" s="383">
        <f t="shared" si="126"/>
        <v>0.22048329643845838</v>
      </c>
      <c r="BO71" s="383">
        <f t="shared" si="126"/>
        <v>0.82858020958545231</v>
      </c>
      <c r="BP71" s="383">
        <f t="shared" si="126"/>
        <v>0</v>
      </c>
      <c r="BQ71" s="383"/>
      <c r="BR71" s="391">
        <f t="shared" si="82"/>
        <v>0.58880056707619188</v>
      </c>
      <c r="BS71" s="400">
        <f>Mining!BZ71</f>
        <v>0.84521943041892234</v>
      </c>
      <c r="BT71" s="391">
        <f t="shared" si="58"/>
        <v>1.2266706613802743</v>
      </c>
      <c r="BU71" s="391">
        <v>1</v>
      </c>
      <c r="BV71" s="391"/>
      <c r="BW71" s="391">
        <v>1</v>
      </c>
      <c r="BX71" s="400">
        <f>Mining!BW71</f>
        <v>1.2303102808478907</v>
      </c>
      <c r="BY71" s="391">
        <v>1</v>
      </c>
      <c r="BZ71" s="391">
        <v>1</v>
      </c>
      <c r="CB71" s="400">
        <f t="shared" si="83"/>
        <v>0.11250200774527205</v>
      </c>
      <c r="CC71" s="400">
        <f t="shared" si="83"/>
        <v>0.21202719502124934</v>
      </c>
      <c r="CD71" s="400">
        <f t="shared" si="83"/>
        <v>0.67547079723347858</v>
      </c>
      <c r="CE71" s="400"/>
      <c r="CG71" s="400">
        <v>1</v>
      </c>
      <c r="CH71" s="400">
        <v>1</v>
      </c>
      <c r="CI71" s="400">
        <v>1</v>
      </c>
      <c r="CJ71" s="400"/>
      <c r="CL71" s="392">
        <f t="shared" si="60"/>
        <v>1.196751579417948</v>
      </c>
      <c r="CM71" s="392">
        <f t="shared" si="61"/>
        <v>0.94908687679860815</v>
      </c>
      <c r="CN71" s="392">
        <f t="shared" si="62"/>
        <v>1.0921010525631307</v>
      </c>
      <c r="CO71" s="392">
        <f t="shared" si="63"/>
        <v>0.95615446574762009</v>
      </c>
      <c r="CP71" s="392">
        <f t="shared" si="64"/>
        <v>1.1025463758948781</v>
      </c>
      <c r="CQ71" s="392">
        <v>1</v>
      </c>
      <c r="CR71" s="392">
        <f t="shared" si="65"/>
        <v>0.82436248338696172</v>
      </c>
      <c r="CS71" s="392">
        <f t="shared" si="66"/>
        <v>1.1358212188135821</v>
      </c>
      <c r="CT71" s="392">
        <f t="shared" si="67"/>
        <v>1.1358212188135817</v>
      </c>
      <c r="CU71" s="392"/>
      <c r="CV71" s="392">
        <f t="shared" si="84"/>
        <v>1.1512979980593081</v>
      </c>
      <c r="CY71" s="338"/>
      <c r="DA71" s="383">
        <f t="shared" si="68"/>
        <v>0.28723714293217756</v>
      </c>
      <c r="DB71" s="383">
        <f t="shared" si="69"/>
        <v>0.40964941681664252</v>
      </c>
      <c r="DC71" s="383">
        <f t="shared" si="70"/>
        <v>0.30311344025117987</v>
      </c>
      <c r="DD71" s="383">
        <f t="shared" si="71"/>
        <v>0</v>
      </c>
      <c r="DF71" s="383">
        <f t="shared" si="120"/>
        <v>0.29636404872254624</v>
      </c>
      <c r="DG71" s="383">
        <f t="shared" si="120"/>
        <v>0.41114799994037898</v>
      </c>
      <c r="DH71" s="383">
        <f t="shared" si="120"/>
        <v>0.29225933661954906</v>
      </c>
      <c r="DI71" s="383"/>
      <c r="DJ71" s="383">
        <f t="shared" si="86"/>
        <v>0.99977138528247422</v>
      </c>
      <c r="DK71" s="383"/>
      <c r="DL71" s="383">
        <f t="shared" si="121"/>
        <v>0.29643181739874652</v>
      </c>
      <c r="DM71" s="383">
        <f t="shared" si="121"/>
        <v>0.41124201591768272</v>
      </c>
      <c r="DN71" s="383">
        <f t="shared" si="121"/>
        <v>0.29232616668357081</v>
      </c>
      <c r="DO71" s="383">
        <f t="shared" si="121"/>
        <v>0</v>
      </c>
      <c r="DR71" s="383">
        <f t="shared" si="102"/>
        <v>-6.1459146526402803E-2</v>
      </c>
      <c r="DS71" s="383">
        <f t="shared" si="103"/>
        <v>-1.1625447407150486E-2</v>
      </c>
      <c r="DT71" s="383">
        <f t="shared" si="88"/>
        <v>4.7653278155421759E-2</v>
      </c>
      <c r="DU71" s="383">
        <f t="shared" si="89"/>
        <v>0</v>
      </c>
      <c r="DW71" s="383">
        <f t="shared" si="104"/>
        <v>-3.578735777451561E-2</v>
      </c>
      <c r="DX71" s="383">
        <f t="shared" si="72"/>
        <v>0.19339582182305129</v>
      </c>
      <c r="DY71" s="383">
        <f t="shared" si="73"/>
        <v>4.3045527883300502E-2</v>
      </c>
      <c r="DZ71" s="383">
        <f t="shared" si="74"/>
        <v>0</v>
      </c>
      <c r="EA71" s="383"/>
      <c r="EC71" s="383">
        <f t="shared" si="105"/>
        <v>8.9426900746908566E-2</v>
      </c>
      <c r="ED71" s="383">
        <f t="shared" si="90"/>
        <v>-0.14963947883445633</v>
      </c>
      <c r="EE71" s="383">
        <f t="shared" si="91"/>
        <v>3.7099529102978368E-2</v>
      </c>
      <c r="EF71" s="383"/>
      <c r="EH71" s="383">
        <f t="shared" si="92"/>
        <v>0</v>
      </c>
      <c r="EI71" s="383">
        <f t="shared" si="93"/>
        <v>1.498895718689091E-2</v>
      </c>
      <c r="EJ71" s="383">
        <f t="shared" si="94"/>
        <v>0</v>
      </c>
      <c r="EK71" s="383">
        <f t="shared" si="95"/>
        <v>0</v>
      </c>
      <c r="EM71" s="383">
        <f t="shared" si="106"/>
        <v>0</v>
      </c>
      <c r="EN71" s="383">
        <f t="shared" si="96"/>
        <v>1.498895718689091E-2</v>
      </c>
      <c r="EO71" s="383">
        <f t="shared" si="97"/>
        <v>0</v>
      </c>
      <c r="EP71" s="383">
        <v>1</v>
      </c>
      <c r="ER71" s="383">
        <f t="shared" si="98"/>
        <v>0</v>
      </c>
      <c r="ES71" s="383">
        <f t="shared" si="99"/>
        <v>0</v>
      </c>
      <c r="ET71" s="383">
        <f t="shared" si="100"/>
        <v>0</v>
      </c>
      <c r="EU71" s="383" t="e">
        <f t="shared" si="101"/>
        <v>#DIV/0!</v>
      </c>
      <c r="EX71" s="383">
        <f t="shared" si="16"/>
        <v>0.99097198072037018</v>
      </c>
      <c r="EY71" s="383">
        <f t="shared" si="17"/>
        <v>0.72441479419377164</v>
      </c>
      <c r="EZ71" s="383">
        <f t="shared" si="113"/>
        <v>0.82436248338696172</v>
      </c>
      <c r="FA71" s="383"/>
      <c r="FB71" s="383">
        <f t="shared" si="38"/>
        <v>1.0849211486438479</v>
      </c>
      <c r="FC71" s="383">
        <f t="shared" si="19"/>
        <v>1.0331727299968232</v>
      </c>
      <c r="FD71" s="383">
        <f t="shared" si="114"/>
        <v>1.0921010525631307</v>
      </c>
      <c r="FE71" s="383"/>
      <c r="FF71" s="383">
        <f t="shared" si="39"/>
        <v>0.9761061882062978</v>
      </c>
      <c r="FG71" s="383">
        <f t="shared" si="21"/>
        <v>1.1732918803099337</v>
      </c>
      <c r="FH71" s="383">
        <f t="shared" si="115"/>
        <v>0.95615446574762009</v>
      </c>
      <c r="FJ71" s="383">
        <f t="shared" si="22"/>
        <v>1.0061831260617977</v>
      </c>
      <c r="FK71" s="383">
        <f t="shared" si="23"/>
        <v>1.0933841474097721</v>
      </c>
      <c r="FL71" s="383">
        <f t="shared" si="116"/>
        <v>1.1025463758948781</v>
      </c>
      <c r="FN71" s="383">
        <f t="shared" si="40"/>
        <v>1.0849211486438479</v>
      </c>
      <c r="FO71" s="383">
        <f t="shared" si="25"/>
        <v>1.0331727299968232</v>
      </c>
      <c r="FP71" s="383">
        <f t="shared" si="117"/>
        <v>1.0921010525631307</v>
      </c>
      <c r="FR71" s="340"/>
    </row>
    <row r="72" spans="1:174" x14ac:dyDescent="0.2">
      <c r="A72" s="377" t="s">
        <v>105</v>
      </c>
      <c r="B72" s="334">
        <f t="shared" si="15"/>
        <v>2006</v>
      </c>
      <c r="D72" s="432">
        <f>Conversion_factors!A68*D220+D296</f>
        <v>1023.7332938359179</v>
      </c>
      <c r="E72" s="432">
        <f>Conversion_factors!$A68*E220+E296</f>
        <v>1479.1143168083527</v>
      </c>
      <c r="F72" s="432">
        <f>Conversion_factors!$A68*F220+F296</f>
        <v>1145.6218415281537</v>
      </c>
      <c r="G72" s="388">
        <v>0</v>
      </c>
      <c r="H72" s="388">
        <f t="shared" si="41"/>
        <v>3648.4694521724241</v>
      </c>
      <c r="I72" s="383"/>
      <c r="J72" s="394">
        <f>NonManufacturing_Data!C48</f>
        <v>251938.69542</v>
      </c>
      <c r="K72" s="394">
        <f>NonManufacturing_Data!D48</f>
        <v>385539.58191000001</v>
      </c>
      <c r="L72" s="394">
        <f>NonManufacturing_Data!E48</f>
        <v>1233741.65824</v>
      </c>
      <c r="M72" s="394"/>
      <c r="N72" s="394">
        <f t="shared" si="127"/>
        <v>1871219.93557</v>
      </c>
      <c r="P72" s="394">
        <f>NonManufacturing_Data!G48</f>
        <v>99130.890600000013</v>
      </c>
      <c r="Q72" s="394">
        <f>NonManufacturing_Data!H48</f>
        <v>204931.84952099519</v>
      </c>
      <c r="R72" s="394">
        <f>NonManufacturing_Data!I48</f>
        <v>594038.02567999996</v>
      </c>
      <c r="S72" s="396"/>
      <c r="T72" s="394">
        <f t="shared" si="43"/>
        <v>898100.76580099517</v>
      </c>
      <c r="U72" s="767">
        <v>1137594.0529008254</v>
      </c>
      <c r="W72" s="397">
        <f t="shared" si="75"/>
        <v>4.0634222231296411</v>
      </c>
      <c r="X72" s="397">
        <f t="shared" si="76"/>
        <v>3.8364784997708377</v>
      </c>
      <c r="Y72" s="397">
        <f t="shared" si="77"/>
        <v>0.92857514689294518</v>
      </c>
      <c r="Z72" s="388"/>
      <c r="AA72" s="388">
        <f t="shared" si="78"/>
        <v>4.0624277264906228</v>
      </c>
      <c r="AD72" s="397">
        <f t="shared" si="44"/>
        <v>10.32708661891027</v>
      </c>
      <c r="AE72" s="397">
        <f t="shared" si="45"/>
        <v>7.2175912151557382</v>
      </c>
      <c r="AF72" s="397">
        <f t="shared" si="46"/>
        <v>1.9285328413391574</v>
      </c>
      <c r="AG72" s="388"/>
      <c r="AH72" s="397">
        <f t="shared" si="118"/>
        <v>4.0624277264906228</v>
      </c>
      <c r="AJ72" s="398">
        <f t="shared" si="48"/>
        <v>0.57385210727444724</v>
      </c>
      <c r="AK72" s="398">
        <f t="shared" si="49"/>
        <v>0.99250353442502182</v>
      </c>
      <c r="AL72" s="398">
        <f t="shared" si="50"/>
        <v>1.2828297149594552</v>
      </c>
      <c r="AM72" s="399"/>
      <c r="AN72" s="398">
        <f t="shared" si="51"/>
        <v>0.95781884503088954</v>
      </c>
      <c r="AP72" s="393">
        <f t="shared" si="107"/>
        <v>2.5414751536591154</v>
      </c>
      <c r="AQ72" s="393">
        <f t="shared" si="108"/>
        <v>1.8813063113964705</v>
      </c>
      <c r="AR72" s="393">
        <f t="shared" si="109"/>
        <v>2.0768732049227427</v>
      </c>
      <c r="AS72" s="393"/>
      <c r="AT72" s="393">
        <f t="shared" si="52"/>
        <v>2.0835300523333844</v>
      </c>
      <c r="AV72" s="393">
        <f t="shared" si="53"/>
        <v>0.11037836106462673</v>
      </c>
      <c r="AW72" s="393">
        <f t="shared" si="54"/>
        <v>0.22818358175902595</v>
      </c>
      <c r="AX72" s="393">
        <f t="shared" si="55"/>
        <v>0.66143805717634729</v>
      </c>
      <c r="AY72" s="393"/>
      <c r="AZ72" s="393">
        <f t="shared" si="119"/>
        <v>1</v>
      </c>
      <c r="BC72" s="383">
        <f t="shared" si="110"/>
        <v>0.57385210727444724</v>
      </c>
      <c r="BD72" s="383">
        <f t="shared" si="111"/>
        <v>0.99250353442502182</v>
      </c>
      <c r="BE72" s="383">
        <f t="shared" si="112"/>
        <v>1.2828297149594552</v>
      </c>
      <c r="BF72" s="383" t="e">
        <f t="shared" si="57"/>
        <v>#DIV/0!</v>
      </c>
      <c r="BG72" s="383"/>
      <c r="BH72" s="383">
        <f t="shared" si="122"/>
        <v>0.57385210727444724</v>
      </c>
      <c r="BI72" s="383">
        <f t="shared" si="123"/>
        <v>0.99250353442502182</v>
      </c>
      <c r="BJ72" s="383">
        <f t="shared" si="124"/>
        <v>1.2828297149594552</v>
      </c>
      <c r="BK72" s="383">
        <f t="shared" si="125"/>
        <v>0</v>
      </c>
      <c r="BL72" s="383"/>
      <c r="BM72" s="383">
        <f t="shared" si="126"/>
        <v>6.3340855094435849E-2</v>
      </c>
      <c r="BN72" s="383">
        <f t="shared" si="126"/>
        <v>0.22647301139359416</v>
      </c>
      <c r="BO72" s="383">
        <f t="shared" si="126"/>
        <v>0.84851239435086945</v>
      </c>
      <c r="BP72" s="383">
        <f t="shared" si="126"/>
        <v>0</v>
      </c>
      <c r="BQ72" s="383"/>
      <c r="BR72" s="391">
        <f t="shared" si="82"/>
        <v>0.57385210727444724</v>
      </c>
      <c r="BS72" s="400">
        <f>Mining!BZ72</f>
        <v>0.81336977570842639</v>
      </c>
      <c r="BT72" s="391">
        <f t="shared" si="58"/>
        <v>1.2828297149594552</v>
      </c>
      <c r="BU72" s="391">
        <v>1</v>
      </c>
      <c r="BV72" s="391"/>
      <c r="BW72" s="391">
        <v>1</v>
      </c>
      <c r="BX72" s="400">
        <f>Mining!BW72</f>
        <v>1.2202365566885909</v>
      </c>
      <c r="BY72" s="391">
        <v>1</v>
      </c>
      <c r="BZ72" s="391">
        <v>1</v>
      </c>
      <c r="CB72" s="400">
        <f t="shared" si="83"/>
        <v>0.11037836106462673</v>
      </c>
      <c r="CC72" s="400">
        <f t="shared" si="83"/>
        <v>0.22818358175902595</v>
      </c>
      <c r="CD72" s="400">
        <f t="shared" si="83"/>
        <v>0.66143805717634729</v>
      </c>
      <c r="CE72" s="400"/>
      <c r="CG72" s="400">
        <v>1</v>
      </c>
      <c r="CH72" s="400">
        <v>1</v>
      </c>
      <c r="CI72" s="400">
        <v>1</v>
      </c>
      <c r="CJ72" s="400"/>
      <c r="CL72" s="392">
        <f t="shared" si="60"/>
        <v>1.1977936433894392</v>
      </c>
      <c r="CM72" s="392">
        <f t="shared" si="61"/>
        <v>0.95781884503088954</v>
      </c>
      <c r="CN72" s="392">
        <f t="shared" si="62"/>
        <v>1.0960527938279738</v>
      </c>
      <c r="CO72" s="392">
        <f t="shared" si="63"/>
        <v>0.97356047129086709</v>
      </c>
      <c r="CP72" s="392">
        <f t="shared" si="64"/>
        <v>1.0988582669507245</v>
      </c>
      <c r="CQ72" s="392">
        <v>1</v>
      </c>
      <c r="CR72" s="392">
        <f t="shared" si="65"/>
        <v>0.81685936418989002</v>
      </c>
      <c r="CS72" s="392">
        <f t="shared" si="66"/>
        <v>1.1472693240966148</v>
      </c>
      <c r="CT72" s="392">
        <f t="shared" si="67"/>
        <v>1.1472693240966139</v>
      </c>
      <c r="CU72" s="392"/>
      <c r="CV72" s="392">
        <f t="shared" si="84"/>
        <v>1.1725627286905072</v>
      </c>
      <c r="CY72" s="338"/>
      <c r="DA72" s="383">
        <f t="shared" si="68"/>
        <v>0.28059253537845902</v>
      </c>
      <c r="DB72" s="383">
        <f t="shared" si="69"/>
        <v>0.40540679761691228</v>
      </c>
      <c r="DC72" s="383">
        <f t="shared" si="70"/>
        <v>0.31400066700462875</v>
      </c>
      <c r="DD72" s="383">
        <f t="shared" si="71"/>
        <v>0</v>
      </c>
      <c r="DF72" s="383">
        <f t="shared" si="120"/>
        <v>0.28390187974644576</v>
      </c>
      <c r="DG72" s="383">
        <f t="shared" si="120"/>
        <v>0.40752442649974713</v>
      </c>
      <c r="DH72" s="383">
        <f t="shared" si="120"/>
        <v>0.30852503860167352</v>
      </c>
      <c r="DI72" s="383"/>
      <c r="DJ72" s="383">
        <f t="shared" si="86"/>
        <v>0.99995134484786652</v>
      </c>
      <c r="DK72" s="383"/>
      <c r="DL72" s="383">
        <f t="shared" si="121"/>
        <v>0.28391569370771619</v>
      </c>
      <c r="DM72" s="383">
        <f t="shared" si="121"/>
        <v>0.40754425562750579</v>
      </c>
      <c r="DN72" s="383">
        <f t="shared" si="121"/>
        <v>0.30854005066477791</v>
      </c>
      <c r="DO72" s="383">
        <f t="shared" si="121"/>
        <v>0</v>
      </c>
      <c r="DR72" s="383">
        <f t="shared" si="102"/>
        <v>-2.5715820229748637E-2</v>
      </c>
      <c r="DS72" s="383">
        <f t="shared" si="103"/>
        <v>-3.8410439800790792E-2</v>
      </c>
      <c r="DT72" s="383">
        <f t="shared" si="88"/>
        <v>4.4764632641661736E-2</v>
      </c>
      <c r="DU72" s="383">
        <f t="shared" si="89"/>
        <v>0</v>
      </c>
      <c r="DW72" s="383">
        <f t="shared" si="104"/>
        <v>3.0526509943527274E-2</v>
      </c>
      <c r="DX72" s="383">
        <f t="shared" si="72"/>
        <v>-2.8056232342264523E-2</v>
      </c>
      <c r="DY72" s="383">
        <f t="shared" si="73"/>
        <v>2.0675260677215399E-2</v>
      </c>
      <c r="DZ72" s="383">
        <f t="shared" si="74"/>
        <v>0</v>
      </c>
      <c r="EA72" s="383"/>
      <c r="EC72" s="383">
        <f t="shared" si="105"/>
        <v>-1.9056958327727771E-2</v>
      </c>
      <c r="ED72" s="383">
        <f t="shared" si="90"/>
        <v>7.3435943274846954E-2</v>
      </c>
      <c r="EE72" s="383">
        <f t="shared" si="91"/>
        <v>-2.0993585905689931E-2</v>
      </c>
      <c r="EF72" s="383"/>
      <c r="EH72" s="383">
        <f t="shared" si="92"/>
        <v>0</v>
      </c>
      <c r="EI72" s="383">
        <f t="shared" si="93"/>
        <v>-8.2216595495782693E-3</v>
      </c>
      <c r="EJ72" s="383">
        <f t="shared" si="94"/>
        <v>0</v>
      </c>
      <c r="EK72" s="383">
        <f t="shared" si="95"/>
        <v>0</v>
      </c>
      <c r="EM72" s="383">
        <f t="shared" si="106"/>
        <v>0</v>
      </c>
      <c r="EN72" s="383">
        <f t="shared" si="96"/>
        <v>-8.2216595495782693E-3</v>
      </c>
      <c r="EO72" s="383">
        <f t="shared" si="97"/>
        <v>0</v>
      </c>
      <c r="EP72" s="383">
        <v>1</v>
      </c>
      <c r="ER72" s="383">
        <f t="shared" si="98"/>
        <v>0</v>
      </c>
      <c r="ES72" s="383">
        <f t="shared" si="99"/>
        <v>0</v>
      </c>
      <c r="ET72" s="383">
        <f t="shared" si="100"/>
        <v>0</v>
      </c>
      <c r="EU72" s="383" t="e">
        <f t="shared" si="101"/>
        <v>#DIV/0!</v>
      </c>
      <c r="EX72" s="383">
        <f t="shared" si="16"/>
        <v>0.99089827673107533</v>
      </c>
      <c r="EY72" s="383">
        <f t="shared" si="17"/>
        <v>0.71782137120510492</v>
      </c>
      <c r="EZ72" s="383">
        <f t="shared" si="113"/>
        <v>0.81685936418989002</v>
      </c>
      <c r="FA72" s="383"/>
      <c r="FB72" s="383">
        <f t="shared" si="38"/>
        <v>1.0036184758320381</v>
      </c>
      <c r="FC72" s="383">
        <f t="shared" si="19"/>
        <v>1.0369112405506375</v>
      </c>
      <c r="FD72" s="383">
        <f t="shared" si="114"/>
        <v>1.0960527938279738</v>
      </c>
      <c r="FE72" s="383"/>
      <c r="FF72" s="383">
        <f t="shared" si="39"/>
        <v>1.018204177428212</v>
      </c>
      <c r="FG72" s="383">
        <f t="shared" si="21"/>
        <v>1.1946506938741763</v>
      </c>
      <c r="FH72" s="383">
        <f t="shared" si="115"/>
        <v>0.97356047129086709</v>
      </c>
      <c r="FJ72" s="383">
        <f t="shared" si="22"/>
        <v>0.99665491717646781</v>
      </c>
      <c r="FK72" s="383">
        <f t="shared" si="23"/>
        <v>1.0897266868787492</v>
      </c>
      <c r="FL72" s="383">
        <f t="shared" si="116"/>
        <v>1.0988582669507245</v>
      </c>
      <c r="FN72" s="383">
        <f t="shared" si="40"/>
        <v>1.0036184758320381</v>
      </c>
      <c r="FO72" s="383">
        <f t="shared" si="25"/>
        <v>1.0369112405506375</v>
      </c>
      <c r="FP72" s="383">
        <f t="shared" si="117"/>
        <v>1.0960527938279738</v>
      </c>
      <c r="FR72" s="340"/>
    </row>
    <row r="73" spans="1:174" x14ac:dyDescent="0.2">
      <c r="A73" s="377" t="s">
        <v>105</v>
      </c>
      <c r="B73" s="334">
        <f>B72+1</f>
        <v>2007</v>
      </c>
      <c r="D73" s="432">
        <f>Conversion_factors!A69*D221+D297</f>
        <v>1125.3852662987108</v>
      </c>
      <c r="E73" s="432">
        <f>Conversion_factors!$A69*E221+E297</f>
        <v>1483.0782439899494</v>
      </c>
      <c r="F73" s="432">
        <f>Conversion_factors!$A69*F221+F297</f>
        <v>1136.9865806058217</v>
      </c>
      <c r="G73" s="388">
        <v>0</v>
      </c>
      <c r="H73" s="388">
        <f t="shared" si="41"/>
        <v>3745.4500908944819</v>
      </c>
      <c r="I73" s="383"/>
      <c r="J73" s="394">
        <f>NonManufacturing_Data!C49</f>
        <v>255431.76651000002</v>
      </c>
      <c r="K73" s="394">
        <f>NonManufacturing_Data!D49</f>
        <v>404476.45403000002</v>
      </c>
      <c r="L73" s="394">
        <f>NonManufacturing_Data!E49</f>
        <v>1169966.1067000001</v>
      </c>
      <c r="M73" s="394"/>
      <c r="N73" s="394">
        <f t="shared" si="127"/>
        <v>1829874.32724</v>
      </c>
      <c r="P73" s="394">
        <f>NonManufacturing_Data!G49</f>
        <v>90348.160980000015</v>
      </c>
      <c r="Q73" s="394">
        <f>NonManufacturing_Data!H49</f>
        <v>213694.85700971819</v>
      </c>
      <c r="R73" s="394">
        <f>NonManufacturing_Data!I49</f>
        <v>561108.73543999996</v>
      </c>
      <c r="S73" s="396"/>
      <c r="T73" s="394">
        <f t="shared" si="43"/>
        <v>865151.7534297182</v>
      </c>
      <c r="U73" s="767">
        <v>1108513.1779110355</v>
      </c>
      <c r="W73" s="397">
        <f t="shared" si="75"/>
        <v>4.4058156182960602</v>
      </c>
      <c r="X73" s="397">
        <f t="shared" si="76"/>
        <v>3.6666615057892828</v>
      </c>
      <c r="Y73" s="397">
        <f t="shared" si="77"/>
        <v>0.97181155427895227</v>
      </c>
      <c r="Z73" s="388"/>
      <c r="AA73" s="388">
        <f t="shared" si="78"/>
        <v>4.3292405939725684</v>
      </c>
      <c r="AD73" s="397">
        <f t="shared" si="44"/>
        <v>12.456094889942836</v>
      </c>
      <c r="AE73" s="397">
        <f t="shared" si="45"/>
        <v>6.9401681666232307</v>
      </c>
      <c r="AF73" s="397">
        <f t="shared" si="46"/>
        <v>2.0263212970909112</v>
      </c>
      <c r="AG73" s="388"/>
      <c r="AH73" s="397">
        <f t="shared" si="118"/>
        <v>4.3292405939725684</v>
      </c>
      <c r="AJ73" s="398">
        <f t="shared" si="48"/>
        <v>0.62220621879519666</v>
      </c>
      <c r="AK73" s="398">
        <f t="shared" si="49"/>
        <v>0.94857158830771826</v>
      </c>
      <c r="AL73" s="398">
        <f t="shared" si="50"/>
        <v>1.3425609584118032</v>
      </c>
      <c r="AM73" s="399"/>
      <c r="AN73" s="398">
        <f t="shared" si="51"/>
        <v>1.0207266454341977</v>
      </c>
      <c r="AP73" s="393">
        <f t="shared" si="107"/>
        <v>2.8271938658114344</v>
      </c>
      <c r="AQ73" s="393">
        <f t="shared" si="108"/>
        <v>1.892775800456469</v>
      </c>
      <c r="AR73" s="393">
        <f t="shared" si="109"/>
        <v>2.0850969389784275</v>
      </c>
      <c r="AS73" s="393"/>
      <c r="AT73" s="393">
        <f t="shared" si="52"/>
        <v>2.1150905838031715</v>
      </c>
      <c r="AV73" s="393">
        <f t="shared" si="53"/>
        <v>0.10443042000647065</v>
      </c>
      <c r="AW73" s="393">
        <f t="shared" si="54"/>
        <v>0.24700274392621685</v>
      </c>
      <c r="AX73" s="393">
        <f t="shared" si="55"/>
        <v>0.64856683606731247</v>
      </c>
      <c r="AY73" s="393"/>
      <c r="AZ73" s="393">
        <f t="shared" si="119"/>
        <v>1</v>
      </c>
      <c r="BC73" s="383">
        <f t="shared" si="110"/>
        <v>0.62220621879519666</v>
      </c>
      <c r="BD73" s="383">
        <f t="shared" si="111"/>
        <v>0.94857158830771826</v>
      </c>
      <c r="BE73" s="383">
        <f t="shared" si="112"/>
        <v>1.3425609584118032</v>
      </c>
      <c r="BF73" s="383" t="e">
        <f t="shared" si="57"/>
        <v>#DIV/0!</v>
      </c>
      <c r="BG73" s="383"/>
      <c r="BH73" s="383">
        <f t="shared" si="122"/>
        <v>0.62220621879519666</v>
      </c>
      <c r="BI73" s="383">
        <f t="shared" si="123"/>
        <v>0.94857158830771826</v>
      </c>
      <c r="BJ73" s="383">
        <f t="shared" si="124"/>
        <v>1.3425609584118032</v>
      </c>
      <c r="BK73" s="383">
        <f t="shared" si="125"/>
        <v>0</v>
      </c>
      <c r="BL73" s="383"/>
      <c r="BM73" s="383">
        <f t="shared" si="126"/>
        <v>6.4977256759420357E-2</v>
      </c>
      <c r="BN73" s="383">
        <f t="shared" si="126"/>
        <v>0.23429978512245608</v>
      </c>
      <c r="BO73" s="383">
        <f t="shared" si="126"/>
        <v>0.87074051302464195</v>
      </c>
      <c r="BP73" s="383">
        <f t="shared" si="126"/>
        <v>0</v>
      </c>
      <c r="BQ73" s="383"/>
      <c r="BR73" s="391">
        <f t="shared" si="82"/>
        <v>0.62220621879519666</v>
      </c>
      <c r="BS73" s="400">
        <f>Mining!BZ73</f>
        <v>0.81123304438029364</v>
      </c>
      <c r="BT73" s="391">
        <f t="shared" si="58"/>
        <v>1.3425609584118032</v>
      </c>
      <c r="BU73" s="391">
        <v>1</v>
      </c>
      <c r="BV73" s="391"/>
      <c r="BW73" s="391">
        <v>1</v>
      </c>
      <c r="BX73" s="400">
        <f>Mining!BW73</f>
        <v>1.1692960424613106</v>
      </c>
      <c r="BY73" s="391">
        <v>1</v>
      </c>
      <c r="BZ73" s="391">
        <v>1</v>
      </c>
      <c r="CB73" s="400">
        <f t="shared" si="83"/>
        <v>0.10443042000647065</v>
      </c>
      <c r="CC73" s="400">
        <f t="shared" si="83"/>
        <v>0.24700274392621685</v>
      </c>
      <c r="CD73" s="400">
        <f t="shared" si="83"/>
        <v>0.64856683606731247</v>
      </c>
      <c r="CE73" s="400"/>
      <c r="CG73" s="400">
        <v>1</v>
      </c>
      <c r="CH73" s="400">
        <v>1</v>
      </c>
      <c r="CI73" s="400">
        <v>1</v>
      </c>
      <c r="CJ73" s="400"/>
      <c r="CL73" s="392">
        <f t="shared" si="60"/>
        <v>1.1713277502582515</v>
      </c>
      <c r="CM73" s="392">
        <f t="shared" si="61"/>
        <v>1.0207266454341977</v>
      </c>
      <c r="CN73" s="392">
        <f t="shared" si="62"/>
        <v>1.1346421812800611</v>
      </c>
      <c r="CO73" s="392">
        <f t="shared" si="63"/>
        <v>0.98295132872697721</v>
      </c>
      <c r="CP73" s="392">
        <f t="shared" si="64"/>
        <v>1.0802400517344648</v>
      </c>
      <c r="CQ73" s="392">
        <v>1</v>
      </c>
      <c r="CR73" s="392">
        <f t="shared" si="65"/>
        <v>0.84722397600489707</v>
      </c>
      <c r="CS73" s="392">
        <f t="shared" si="66"/>
        <v>1.1956054452250915</v>
      </c>
      <c r="CT73" s="392">
        <f t="shared" si="67"/>
        <v>1.1956054452250908</v>
      </c>
      <c r="CU73" s="392"/>
      <c r="CV73" s="392">
        <f t="shared" si="84"/>
        <v>1.2047896121253046</v>
      </c>
      <c r="CY73" s="338"/>
      <c r="DA73" s="383">
        <f t="shared" si="68"/>
        <v>0.30046729738426398</v>
      </c>
      <c r="DB73" s="383">
        <f t="shared" si="69"/>
        <v>0.39596796326173</v>
      </c>
      <c r="DC73" s="383">
        <f t="shared" si="70"/>
        <v>0.30356473935400607</v>
      </c>
      <c r="DD73" s="383">
        <f t="shared" si="71"/>
        <v>0</v>
      </c>
      <c r="DF73" s="383">
        <f>(DA73-DA72)/LN(DA73/DA72)</f>
        <v>0.29041658052697789</v>
      </c>
      <c r="DG73" s="383">
        <f>(DB73-DB72)/LN(DB73/DB72)</f>
        <v>0.40066885084608367</v>
      </c>
      <c r="DH73" s="383">
        <f>(DC73-DC72)/LN(DC73/DC72)</f>
        <v>0.30875330902410147</v>
      </c>
      <c r="DI73" s="383"/>
      <c r="DJ73" s="383">
        <f t="shared" si="86"/>
        <v>0.99983874039716303</v>
      </c>
      <c r="DK73" s="383"/>
      <c r="DL73" s="383">
        <f t="shared" ref="DL73:DO76" si="128">DF73/$DJ73</f>
        <v>0.29046342054281327</v>
      </c>
      <c r="DM73" s="383">
        <f t="shared" si="128"/>
        <v>0.40073347296677775</v>
      </c>
      <c r="DN73" s="383">
        <f t="shared" si="128"/>
        <v>0.30880310649040893</v>
      </c>
      <c r="DO73" s="383">
        <f t="shared" si="128"/>
        <v>0</v>
      </c>
      <c r="DR73" s="383">
        <f t="shared" si="102"/>
        <v>8.0899868973428241E-2</v>
      </c>
      <c r="DS73" s="383">
        <f t="shared" si="103"/>
        <v>-2.6304676241835408E-3</v>
      </c>
      <c r="DT73" s="383">
        <f t="shared" si="88"/>
        <v>4.5510600299152035E-2</v>
      </c>
      <c r="DU73" s="383">
        <f t="shared" si="89"/>
        <v>0</v>
      </c>
      <c r="DW73" s="383">
        <f t="shared" si="104"/>
        <v>0.1065399712700016</v>
      </c>
      <c r="DX73" s="383">
        <f t="shared" si="72"/>
        <v>6.0780470744950183E-3</v>
      </c>
      <c r="DY73" s="383">
        <f t="shared" si="73"/>
        <v>3.9518518749245713E-3</v>
      </c>
      <c r="DZ73" s="383">
        <f t="shared" si="74"/>
        <v>0</v>
      </c>
      <c r="EA73" s="383"/>
      <c r="EC73" s="383">
        <f t="shared" si="105"/>
        <v>-5.5393097404000773E-2</v>
      </c>
      <c r="ED73" s="383">
        <f t="shared" si="90"/>
        <v>7.9248957457287966E-2</v>
      </c>
      <c r="EE73" s="383">
        <f t="shared" si="91"/>
        <v>-1.9651278223936423E-2</v>
      </c>
      <c r="EF73" s="383"/>
      <c r="EH73" s="383">
        <f t="shared" si="92"/>
        <v>0</v>
      </c>
      <c r="EI73" s="383">
        <f t="shared" si="93"/>
        <v>-4.2642844252501415E-2</v>
      </c>
      <c r="EJ73" s="383">
        <f t="shared" si="94"/>
        <v>0</v>
      </c>
      <c r="EK73" s="383">
        <f t="shared" si="95"/>
        <v>0</v>
      </c>
      <c r="EM73" s="383">
        <f t="shared" si="106"/>
        <v>0</v>
      </c>
      <c r="EN73" s="383">
        <f t="shared" si="96"/>
        <v>-4.2642844252501415E-2</v>
      </c>
      <c r="EO73" s="383">
        <f t="shared" si="97"/>
        <v>0</v>
      </c>
      <c r="EP73" s="383">
        <v>1</v>
      </c>
      <c r="ER73" s="383">
        <f t="shared" si="98"/>
        <v>0</v>
      </c>
      <c r="ES73" s="383">
        <f t="shared" si="99"/>
        <v>0</v>
      </c>
      <c r="ET73" s="383">
        <f t="shared" si="100"/>
        <v>0</v>
      </c>
      <c r="EU73" s="383" t="e">
        <f t="shared" si="101"/>
        <v>#DIV/0!</v>
      </c>
      <c r="EX73" s="383">
        <f t="shared" si="16"/>
        <v>1.0371723862713147</v>
      </c>
      <c r="EY73" s="383">
        <f t="shared" si="17"/>
        <v>0.7445045044893458</v>
      </c>
      <c r="EZ73" s="383">
        <f t="shared" si="113"/>
        <v>0.84722397600489707</v>
      </c>
      <c r="FA73" s="383"/>
      <c r="FB73" s="383">
        <f t="shared" si="38"/>
        <v>1.0352075991862704</v>
      </c>
      <c r="FC73" s="383">
        <f t="shared" si="19"/>
        <v>1.0734183958996828</v>
      </c>
      <c r="FD73" s="383">
        <f t="shared" si="114"/>
        <v>1.1346421812800611</v>
      </c>
      <c r="FE73" s="383"/>
      <c r="FF73" s="383">
        <f t="shared" si="39"/>
        <v>1.0096458902277108</v>
      </c>
      <c r="FG73" s="383">
        <f t="shared" si="21"/>
        <v>1.2061741633277452</v>
      </c>
      <c r="FH73" s="383">
        <f t="shared" si="115"/>
        <v>0.98295132872697721</v>
      </c>
      <c r="FJ73" s="383">
        <f t="shared" si="22"/>
        <v>0.98305676375541651</v>
      </c>
      <c r="FK73" s="383">
        <f t="shared" si="23"/>
        <v>1.0712631901809353</v>
      </c>
      <c r="FL73" s="383">
        <f t="shared" si="116"/>
        <v>1.0802400517344648</v>
      </c>
      <c r="FN73" s="383">
        <f t="shared" si="40"/>
        <v>1.0352075991862704</v>
      </c>
      <c r="FO73" s="383">
        <f t="shared" si="25"/>
        <v>1.0734183958996828</v>
      </c>
      <c r="FP73" s="383">
        <f t="shared" si="117"/>
        <v>1.1346421812800611</v>
      </c>
      <c r="FR73" s="340"/>
    </row>
    <row r="74" spans="1:174" x14ac:dyDescent="0.2">
      <c r="A74" s="377" t="s">
        <v>105</v>
      </c>
      <c r="B74" s="334">
        <f t="shared" si="15"/>
        <v>2008</v>
      </c>
      <c r="D74" s="432">
        <f>Conversion_factors!A70*D222+D298</f>
        <v>1030.4030533680834</v>
      </c>
      <c r="E74" s="432">
        <f>Conversion_factors!$A70*E222+E298</f>
        <v>1494.9143412765225</v>
      </c>
      <c r="F74" s="432">
        <f>Conversion_factors!$A70*F222+F298</f>
        <v>1053.8427020813256</v>
      </c>
      <c r="G74" s="388">
        <v>0</v>
      </c>
      <c r="H74" s="388">
        <f t="shared" si="41"/>
        <v>3579.1600967259315</v>
      </c>
      <c r="I74" s="383"/>
      <c r="J74" s="394">
        <f>NonManufacturing_Data!C50</f>
        <v>254956.46742000003</v>
      </c>
      <c r="K74" s="394">
        <f>NonManufacturing_Data!D50</f>
        <v>412353.43568</v>
      </c>
      <c r="L74" s="394">
        <f>NonManufacturing_Data!E50</f>
        <v>1085318.3299100001</v>
      </c>
      <c r="M74" s="394"/>
      <c r="N74" s="394">
        <f t="shared" si="127"/>
        <v>1752628.2330100001</v>
      </c>
      <c r="P74" s="394">
        <f>NonManufacturing_Data!G50</f>
        <v>101746.63211999999</v>
      </c>
      <c r="Q74" s="394">
        <f>NonManufacturing_Data!H50</f>
        <v>203791.93051032594</v>
      </c>
      <c r="R74" s="394">
        <f>NonManufacturing_Data!I50</f>
        <v>523995.90628</v>
      </c>
      <c r="S74" s="396"/>
      <c r="T74" s="394">
        <f t="shared" si="43"/>
        <v>829534.4689103259</v>
      </c>
      <c r="U74" s="767">
        <v>1083548.4616714243</v>
      </c>
      <c r="W74" s="397">
        <f t="shared" si="75"/>
        <v>4.0414862340819111</v>
      </c>
      <c r="X74" s="397">
        <f t="shared" si="76"/>
        <v>3.6253228709281955</v>
      </c>
      <c r="Y74" s="397">
        <f t="shared" si="77"/>
        <v>0.97099871350068812</v>
      </c>
      <c r="Z74" s="388"/>
      <c r="AA74" s="388">
        <f t="shared" si="78"/>
        <v>4.3146610910906524</v>
      </c>
      <c r="AD74" s="397">
        <f t="shared" si="44"/>
        <v>10.127146539384476</v>
      </c>
      <c r="AE74" s="397">
        <f t="shared" si="45"/>
        <v>7.3354933020803621</v>
      </c>
      <c r="AF74" s="397">
        <f t="shared" si="46"/>
        <v>2.0111659069301946</v>
      </c>
      <c r="AG74" s="388"/>
      <c r="AH74" s="397">
        <f t="shared" si="118"/>
        <v>4.3146610910906524</v>
      </c>
      <c r="AJ74" s="398">
        <f t="shared" si="48"/>
        <v>0.57075422257308983</v>
      </c>
      <c r="AK74" s="398">
        <f t="shared" si="49"/>
        <v>0.93787721292925985</v>
      </c>
      <c r="AL74" s="398">
        <f t="shared" si="50"/>
        <v>1.3414380161196506</v>
      </c>
      <c r="AM74" s="399"/>
      <c r="AN74" s="398">
        <f t="shared" si="51"/>
        <v>1.0172891633294896</v>
      </c>
      <c r="AP74" s="393">
        <f t="shared" si="107"/>
        <v>2.505797608311048</v>
      </c>
      <c r="AQ74" s="393">
        <f t="shared" si="108"/>
        <v>2.0234041389539046</v>
      </c>
      <c r="AR74" s="393">
        <f t="shared" si="109"/>
        <v>2.0712343682510652</v>
      </c>
      <c r="AS74" s="393"/>
      <c r="AT74" s="393">
        <f t="shared" si="52"/>
        <v>2.1127853015104332</v>
      </c>
      <c r="AV74" s="393">
        <f t="shared" si="53"/>
        <v>0.12265509865268659</v>
      </c>
      <c r="AW74" s="393">
        <f t="shared" si="54"/>
        <v>0.24567023812527819</v>
      </c>
      <c r="AX74" s="393">
        <f t="shared" si="55"/>
        <v>0.63167466322203525</v>
      </c>
      <c r="AY74" s="393"/>
      <c r="AZ74" s="393">
        <f t="shared" si="119"/>
        <v>1</v>
      </c>
      <c r="BC74" s="383">
        <f t="shared" si="110"/>
        <v>0.57075422257308983</v>
      </c>
      <c r="BD74" s="383">
        <f t="shared" si="111"/>
        <v>0.93787721292925985</v>
      </c>
      <c r="BE74" s="383">
        <f t="shared" si="112"/>
        <v>1.3414380161196506</v>
      </c>
      <c r="BF74" s="383" t="e">
        <f t="shared" si="57"/>
        <v>#DIV/0!</v>
      </c>
      <c r="BG74" s="383"/>
      <c r="BH74" s="383">
        <f t="shared" si="122"/>
        <v>0.57075422257308983</v>
      </c>
      <c r="BI74" s="383">
        <f t="shared" si="123"/>
        <v>0.93787721292925985</v>
      </c>
      <c r="BJ74" s="383">
        <f t="shared" si="124"/>
        <v>1.3414380161196506</v>
      </c>
      <c r="BK74" s="383">
        <f t="shared" si="125"/>
        <v>0</v>
      </c>
      <c r="BL74" s="383"/>
      <c r="BM74" s="383">
        <f t="shared" si="126"/>
        <v>7.0005915476139768E-2</v>
      </c>
      <c r="BN74" s="383">
        <f t="shared" si="126"/>
        <v>0.23040851823260342</v>
      </c>
      <c r="BO74" s="383">
        <f t="shared" si="126"/>
        <v>0.84735240706561543</v>
      </c>
      <c r="BP74" s="383">
        <f t="shared" si="126"/>
        <v>0</v>
      </c>
      <c r="BQ74" s="383"/>
      <c r="BR74" s="391">
        <f t="shared" si="82"/>
        <v>0.57075422257308983</v>
      </c>
      <c r="BS74" s="400">
        <f>Mining!BZ74</f>
        <v>0.82485358846184276</v>
      </c>
      <c r="BT74" s="391">
        <f t="shared" si="58"/>
        <v>1.3414380161196506</v>
      </c>
      <c r="BU74" s="391">
        <v>1</v>
      </c>
      <c r="BV74" s="391"/>
      <c r="BW74" s="391">
        <v>1</v>
      </c>
      <c r="BX74" s="400">
        <f>Mining!BW74</f>
        <v>1.1370226498961824</v>
      </c>
      <c r="BY74" s="391">
        <v>1</v>
      </c>
      <c r="BZ74" s="391">
        <v>1</v>
      </c>
      <c r="CB74" s="400">
        <f t="shared" si="83"/>
        <v>0.12265509865268659</v>
      </c>
      <c r="CC74" s="400">
        <f t="shared" si="83"/>
        <v>0.24567023812527819</v>
      </c>
      <c r="CD74" s="400">
        <f t="shared" si="83"/>
        <v>0.63167466322203525</v>
      </c>
      <c r="CE74" s="400"/>
      <c r="CG74" s="400">
        <v>1</v>
      </c>
      <c r="CH74" s="400">
        <v>1</v>
      </c>
      <c r="CI74" s="400">
        <v>1</v>
      </c>
      <c r="CJ74" s="400"/>
      <c r="CL74" s="392">
        <f t="shared" si="60"/>
        <v>1.1218814618308193</v>
      </c>
      <c r="CM74" s="392">
        <f t="shared" si="61"/>
        <v>1.0172891633294896</v>
      </c>
      <c r="CN74" s="392">
        <f t="shared" si="62"/>
        <v>1.1229615001306179</v>
      </c>
      <c r="CO74" s="392">
        <f t="shared" si="63"/>
        <v>1.0202351230913296</v>
      </c>
      <c r="CP74" s="392">
        <f t="shared" si="64"/>
        <v>1.068010669019154</v>
      </c>
      <c r="CQ74" s="392">
        <v>1</v>
      </c>
      <c r="CR74" s="392">
        <f t="shared" si="65"/>
        <v>0.83138788048127121</v>
      </c>
      <c r="CS74" s="392">
        <f t="shared" si="66"/>
        <v>1.1412778536607395</v>
      </c>
      <c r="CT74" s="392">
        <f t="shared" si="67"/>
        <v>1.1412778536607389</v>
      </c>
      <c r="CU74" s="392"/>
      <c r="CV74" s="392">
        <f t="shared" si="84"/>
        <v>1.2236035516185357</v>
      </c>
      <c r="CY74" s="338"/>
      <c r="DA74" s="383">
        <f t="shared" si="68"/>
        <v>0.28788962368871229</v>
      </c>
      <c r="DB74" s="383">
        <f t="shared" si="69"/>
        <v>0.41767182827166871</v>
      </c>
      <c r="DC74" s="383">
        <f t="shared" si="70"/>
        <v>0.294438548039619</v>
      </c>
      <c r="DD74" s="383">
        <f t="shared" si="71"/>
        <v>0</v>
      </c>
      <c r="DF74" s="383">
        <f t="shared" ref="DF74:DH76" si="129">(DA74-DA73)/LN(DA74/DA73)</f>
        <v>0.29413364160835442</v>
      </c>
      <c r="DG74" s="383">
        <f t="shared" si="129"/>
        <v>0.40672338557936105</v>
      </c>
      <c r="DH74" s="383">
        <f t="shared" si="129"/>
        <v>0.2989784296267492</v>
      </c>
      <c r="DI74" s="383"/>
      <c r="DJ74" s="383">
        <f t="shared" si="86"/>
        <v>0.99983545681446473</v>
      </c>
      <c r="DK74" s="383"/>
      <c r="DL74" s="383">
        <f t="shared" si="128"/>
        <v>0.29418204725953778</v>
      </c>
      <c r="DM74" s="383">
        <f t="shared" si="128"/>
        <v>0.40679032015448419</v>
      </c>
      <c r="DN74" s="383">
        <f t="shared" si="128"/>
        <v>0.29902763258597798</v>
      </c>
      <c r="DO74" s="383">
        <f t="shared" si="128"/>
        <v>0</v>
      </c>
      <c r="DR74" s="383">
        <f t="shared" si="102"/>
        <v>-8.6312895591915392E-2</v>
      </c>
      <c r="DS74" s="383">
        <f t="shared" si="103"/>
        <v>1.6650534864106697E-2</v>
      </c>
      <c r="DT74" s="383">
        <f t="shared" si="88"/>
        <v>-8.3676809740255802E-4</v>
      </c>
      <c r="DU74" s="383">
        <f t="shared" si="89"/>
        <v>0</v>
      </c>
      <c r="DW74" s="383">
        <f t="shared" si="104"/>
        <v>-0.12067756250881087</v>
      </c>
      <c r="DX74" s="383">
        <f t="shared" si="72"/>
        <v>6.6736881221862165E-2</v>
      </c>
      <c r="DY74" s="383">
        <f t="shared" si="73"/>
        <v>-6.6706049668106213E-3</v>
      </c>
      <c r="DZ74" s="383">
        <f t="shared" si="74"/>
        <v>0</v>
      </c>
      <c r="EA74" s="383"/>
      <c r="EC74" s="383">
        <f t="shared" si="105"/>
        <v>0.16085532821394408</v>
      </c>
      <c r="ED74" s="383">
        <f t="shared" si="90"/>
        <v>-5.4093043403577214E-3</v>
      </c>
      <c r="EE74" s="383">
        <f t="shared" si="91"/>
        <v>-2.6390572778831119E-2</v>
      </c>
      <c r="EF74" s="383"/>
      <c r="EH74" s="383">
        <f t="shared" si="92"/>
        <v>0</v>
      </c>
      <c r="EI74" s="383">
        <f t="shared" si="93"/>
        <v>-2.7988759298769095E-2</v>
      </c>
      <c r="EJ74" s="383">
        <f t="shared" si="94"/>
        <v>0</v>
      </c>
      <c r="EK74" s="383">
        <f t="shared" si="95"/>
        <v>0</v>
      </c>
      <c r="EM74" s="383">
        <f t="shared" si="106"/>
        <v>0</v>
      </c>
      <c r="EN74" s="383">
        <f t="shared" si="96"/>
        <v>-2.7988759298769095E-2</v>
      </c>
      <c r="EO74" s="383">
        <f t="shared" si="97"/>
        <v>0</v>
      </c>
      <c r="EP74" s="383">
        <v>1</v>
      </c>
      <c r="ER74" s="383">
        <f t="shared" si="98"/>
        <v>0</v>
      </c>
      <c r="ES74" s="383">
        <f t="shared" si="99"/>
        <v>0</v>
      </c>
      <c r="ET74" s="383">
        <f t="shared" si="100"/>
        <v>0</v>
      </c>
      <c r="EU74" s="383" t="e">
        <f t="shared" si="101"/>
        <v>#DIV/0!</v>
      </c>
      <c r="EX74" s="383">
        <f t="shared" si="16"/>
        <v>0.98130825381229014</v>
      </c>
      <c r="EY74" s="383">
        <f t="shared" si="17"/>
        <v>0.7305884152558243</v>
      </c>
      <c r="EZ74" s="383">
        <f t="shared" si="113"/>
        <v>0.83138788048127121</v>
      </c>
      <c r="FA74" s="383"/>
      <c r="FB74" s="383">
        <f t="shared" si="38"/>
        <v>0.98970540550831143</v>
      </c>
      <c r="FC74" s="383">
        <f t="shared" si="19"/>
        <v>1.0623679887939768</v>
      </c>
      <c r="FD74" s="383">
        <f t="shared" si="114"/>
        <v>1.1229615001306179</v>
      </c>
      <c r="FE74" s="383"/>
      <c r="FF74" s="383">
        <f t="shared" si="39"/>
        <v>1.0379304582787825</v>
      </c>
      <c r="FG74" s="383">
        <f t="shared" si="21"/>
        <v>1.2519249021067935</v>
      </c>
      <c r="FH74" s="383">
        <f t="shared" si="115"/>
        <v>1.0202351230913296</v>
      </c>
      <c r="FJ74" s="383">
        <f t="shared" si="22"/>
        <v>0.98867901380283496</v>
      </c>
      <c r="FK74" s="383">
        <f t="shared" si="23"/>
        <v>1.0591354343913659</v>
      </c>
      <c r="FL74" s="383">
        <f t="shared" si="116"/>
        <v>1.068010669019154</v>
      </c>
      <c r="FN74" s="383">
        <f t="shared" si="40"/>
        <v>0.98970540550831143</v>
      </c>
      <c r="FO74" s="383">
        <f t="shared" si="25"/>
        <v>1.0623679887939768</v>
      </c>
      <c r="FP74" s="383">
        <f t="shared" si="117"/>
        <v>1.1229615001306179</v>
      </c>
      <c r="FR74" s="340"/>
    </row>
    <row r="75" spans="1:174" x14ac:dyDescent="0.2">
      <c r="A75" s="377" t="s">
        <v>105</v>
      </c>
      <c r="B75" s="334">
        <f t="shared" si="15"/>
        <v>2009</v>
      </c>
      <c r="D75" s="432">
        <f>Conversion_factors!A71*D223+D299</f>
        <v>1193.9507314139785</v>
      </c>
      <c r="E75" s="432">
        <f>Conversion_factors!$A71*E223+E299</f>
        <v>1296.0084399785101</v>
      </c>
      <c r="F75" s="432">
        <f>Conversion_factors!$A71*F223+F299</f>
        <v>916.78000979371382</v>
      </c>
      <c r="G75" s="388">
        <v>0</v>
      </c>
      <c r="H75" s="388">
        <f t="shared" si="41"/>
        <v>3406.7391811862021</v>
      </c>
      <c r="I75" s="383"/>
      <c r="J75" s="394">
        <f>NonManufacturing_Data!C51</f>
        <v>268277.41599000001</v>
      </c>
      <c r="K75" s="394">
        <f>NonManufacturing_Data!D51</f>
        <v>376876.99923999998</v>
      </c>
      <c r="L75" s="394">
        <f>NonManufacturing_Data!E51</f>
        <v>950340.45295000006</v>
      </c>
      <c r="M75" s="394"/>
      <c r="N75" s="394">
        <f t="shared" si="127"/>
        <v>1595494.86818</v>
      </c>
      <c r="P75" s="394">
        <f>NonManufacturing_Data!G51</f>
        <v>117544.11942</v>
      </c>
      <c r="Q75" s="394">
        <f>NonManufacturing_Data!H51</f>
        <v>263860.59744064783</v>
      </c>
      <c r="R75" s="394">
        <f>NonManufacturing_Data!I51</f>
        <v>456269.12760000001</v>
      </c>
      <c r="S75" s="396"/>
      <c r="T75" s="394">
        <f t="shared" si="43"/>
        <v>837673.84446064779</v>
      </c>
      <c r="U75" s="767">
        <v>1062415.3064281656</v>
      </c>
      <c r="W75" s="397">
        <f t="shared" si="75"/>
        <v>4.4504332465259875</v>
      </c>
      <c r="X75" s="397">
        <f t="shared" si="76"/>
        <v>3.4388101226448042</v>
      </c>
      <c r="Y75" s="397">
        <f t="shared" si="77"/>
        <v>0.96468587330770827</v>
      </c>
      <c r="Z75" s="388"/>
      <c r="AA75" s="388">
        <f t="shared" si="78"/>
        <v>4.0669040864940653</v>
      </c>
      <c r="AD75" s="397">
        <f t="shared" si="44"/>
        <v>10.157468849188803</v>
      </c>
      <c r="AE75" s="397">
        <f t="shared" si="45"/>
        <v>4.9117164614547315</v>
      </c>
      <c r="AF75" s="397">
        <f t="shared" si="46"/>
        <v>2.0092966066234323</v>
      </c>
      <c r="AG75" s="388"/>
      <c r="AH75" s="397">
        <f t="shared" si="118"/>
        <v>4.0669040864940653</v>
      </c>
      <c r="AJ75" s="398">
        <f t="shared" si="48"/>
        <v>0.62850729177638731</v>
      </c>
      <c r="AK75" s="398">
        <f t="shared" si="49"/>
        <v>0.88962604668457801</v>
      </c>
      <c r="AL75" s="398">
        <f t="shared" si="50"/>
        <v>1.3327168059812549</v>
      </c>
      <c r="AM75" s="399"/>
      <c r="AN75" s="398">
        <f t="shared" si="51"/>
        <v>0.95887425875320176</v>
      </c>
      <c r="AP75" s="393">
        <f t="shared" si="107"/>
        <v>2.2823550621993336</v>
      </c>
      <c r="AQ75" s="393">
        <f t="shared" si="108"/>
        <v>1.4283186004108619</v>
      </c>
      <c r="AR75" s="393">
        <f t="shared" si="109"/>
        <v>2.0828506586646385</v>
      </c>
      <c r="AS75" s="393"/>
      <c r="AT75" s="393">
        <f t="shared" si="52"/>
        <v>1.9046731358877389</v>
      </c>
      <c r="AV75" s="393">
        <f t="shared" si="53"/>
        <v>0.14032205994886116</v>
      </c>
      <c r="AW75" s="393">
        <f t="shared" si="54"/>
        <v>0.31499204515635737</v>
      </c>
      <c r="AX75" s="393">
        <f t="shared" si="55"/>
        <v>0.54468589489478159</v>
      </c>
      <c r="AY75" s="393"/>
      <c r="AZ75" s="393">
        <f t="shared" si="119"/>
        <v>1</v>
      </c>
      <c r="BC75" s="383">
        <f t="shared" si="110"/>
        <v>0.62850729177638731</v>
      </c>
      <c r="BD75" s="383">
        <f t="shared" si="111"/>
        <v>0.88962604668457801</v>
      </c>
      <c r="BE75" s="383">
        <f t="shared" si="112"/>
        <v>1.3327168059812549</v>
      </c>
      <c r="BF75" s="383" t="e">
        <f t="shared" si="57"/>
        <v>#DIV/0!</v>
      </c>
      <c r="BG75" s="383"/>
      <c r="BH75" s="383">
        <f t="shared" si="122"/>
        <v>0.62850729177638731</v>
      </c>
      <c r="BI75" s="383">
        <f t="shared" si="123"/>
        <v>0.88962604668457801</v>
      </c>
      <c r="BJ75" s="383">
        <f t="shared" si="124"/>
        <v>1.3327168059812549</v>
      </c>
      <c r="BK75" s="383">
        <f t="shared" si="125"/>
        <v>0</v>
      </c>
      <c r="BL75" s="383"/>
      <c r="BM75" s="383">
        <f t="shared" si="126"/>
        <v>8.819343787494259E-2</v>
      </c>
      <c r="BN75" s="383">
        <f t="shared" si="126"/>
        <v>0.28022512786954018</v>
      </c>
      <c r="BO75" s="383">
        <f t="shared" si="126"/>
        <v>0.72591204610721483</v>
      </c>
      <c r="BP75" s="383">
        <f t="shared" si="126"/>
        <v>0</v>
      </c>
      <c r="BQ75" s="383"/>
      <c r="BR75" s="391">
        <f t="shared" si="82"/>
        <v>0.62850729177638731</v>
      </c>
      <c r="BS75" s="400">
        <f>Mining!BZ75</f>
        <v>0.78149183931811139</v>
      </c>
      <c r="BT75" s="391">
        <f t="shared" si="58"/>
        <v>1.3327168059812549</v>
      </c>
      <c r="BU75" s="391">
        <v>1</v>
      </c>
      <c r="BV75" s="391"/>
      <c r="BW75" s="391">
        <v>1</v>
      </c>
      <c r="BX75" s="400">
        <f>Mining!BW75</f>
        <v>1.1383689527210143</v>
      </c>
      <c r="BY75" s="391">
        <v>1</v>
      </c>
      <c r="BZ75" s="391">
        <v>1</v>
      </c>
      <c r="CB75" s="400">
        <f t="shared" si="83"/>
        <v>0.14032205994886116</v>
      </c>
      <c r="CC75" s="400">
        <f t="shared" si="83"/>
        <v>0.31499204515635737</v>
      </c>
      <c r="CD75" s="400">
        <f t="shared" si="83"/>
        <v>0.54468589489478159</v>
      </c>
      <c r="CE75" s="400"/>
      <c r="CG75" s="400">
        <v>1</v>
      </c>
      <c r="CH75" s="400">
        <v>1</v>
      </c>
      <c r="CI75" s="400">
        <v>1</v>
      </c>
      <c r="CJ75" s="400"/>
      <c r="CL75" s="392">
        <f t="shared" si="60"/>
        <v>1.0212982316182599</v>
      </c>
      <c r="CM75" s="392">
        <f t="shared" si="61"/>
        <v>0.95887425875320176</v>
      </c>
      <c r="CN75" s="392">
        <f t="shared" si="62"/>
        <v>0.94999007517361955</v>
      </c>
      <c r="CO75" s="392">
        <f t="shared" si="63"/>
        <v>1.1279361530508583</v>
      </c>
      <c r="CP75" s="392">
        <f t="shared" si="64"/>
        <v>1.0685155149022909</v>
      </c>
      <c r="CQ75" s="392">
        <v>1</v>
      </c>
      <c r="CR75" s="392">
        <f t="shared" si="65"/>
        <v>0.83748539552198575</v>
      </c>
      <c r="CS75" s="392">
        <f t="shared" si="66"/>
        <v>0.97929658480891546</v>
      </c>
      <c r="CT75" s="392">
        <f t="shared" si="67"/>
        <v>0.97929658480891479</v>
      </c>
      <c r="CU75" s="392"/>
      <c r="CV75" s="392">
        <f t="shared" si="84"/>
        <v>1.1449444538140963</v>
      </c>
      <c r="CY75" s="338"/>
      <c r="DA75" s="383">
        <f t="shared" si="68"/>
        <v>0.35046731431851302</v>
      </c>
      <c r="DB75" s="383">
        <f t="shared" si="69"/>
        <v>0.38042490811616791</v>
      </c>
      <c r="DC75" s="383">
        <f t="shared" si="70"/>
        <v>0.26910777756531912</v>
      </c>
      <c r="DD75" s="383">
        <f t="shared" si="71"/>
        <v>0</v>
      </c>
      <c r="DF75" s="383">
        <f t="shared" si="129"/>
        <v>0.31815342773110344</v>
      </c>
      <c r="DG75" s="383">
        <f t="shared" si="129"/>
        <v>0.39875848274868586</v>
      </c>
      <c r="DH75" s="383">
        <f t="shared" si="129"/>
        <v>0.28158329553603456</v>
      </c>
      <c r="DI75" s="383"/>
      <c r="DJ75" s="383">
        <f t="shared" si="86"/>
        <v>0.99849520601582387</v>
      </c>
      <c r="DK75" s="383"/>
      <c r="DL75" s="383">
        <f t="shared" si="128"/>
        <v>0.3186329046091198</v>
      </c>
      <c r="DM75" s="383">
        <f t="shared" si="128"/>
        <v>0.39935943642614391</v>
      </c>
      <c r="DN75" s="383">
        <f t="shared" si="128"/>
        <v>0.28200765896473629</v>
      </c>
      <c r="DO75" s="383">
        <f t="shared" si="128"/>
        <v>0</v>
      </c>
      <c r="DR75" s="383">
        <f t="shared" si="102"/>
        <v>9.6388946163826622E-2</v>
      </c>
      <c r="DS75" s="383">
        <f t="shared" si="103"/>
        <v>-5.400119457843975E-2</v>
      </c>
      <c r="DT75" s="383">
        <f t="shared" si="88"/>
        <v>-6.5226149108946465E-3</v>
      </c>
      <c r="DU75" s="383">
        <f t="shared" si="89"/>
        <v>0</v>
      </c>
      <c r="DW75" s="383">
        <f t="shared" si="104"/>
        <v>-9.3399258480908132E-2</v>
      </c>
      <c r="DX75" s="383">
        <f t="shared" si="72"/>
        <v>-0.3482833617680689</v>
      </c>
      <c r="DY75" s="383">
        <f t="shared" si="73"/>
        <v>5.5927216783822229E-3</v>
      </c>
      <c r="DZ75" s="383">
        <f t="shared" si="74"/>
        <v>0</v>
      </c>
      <c r="EA75" s="383"/>
      <c r="EC75" s="383">
        <f t="shared" si="105"/>
        <v>0.13456386828935166</v>
      </c>
      <c r="ED75" s="383">
        <f t="shared" si="90"/>
        <v>0.24855724379593877</v>
      </c>
      <c r="EE75" s="383">
        <f t="shared" si="91"/>
        <v>-0.14816519934958791</v>
      </c>
      <c r="EF75" s="383"/>
      <c r="EH75" s="383">
        <f t="shared" si="92"/>
        <v>0</v>
      </c>
      <c r="EI75" s="383">
        <f t="shared" si="93"/>
        <v>1.1833593658254074E-3</v>
      </c>
      <c r="EJ75" s="383">
        <f t="shared" si="94"/>
        <v>0</v>
      </c>
      <c r="EK75" s="383">
        <f t="shared" si="95"/>
        <v>0</v>
      </c>
      <c r="EM75" s="383">
        <f t="shared" si="106"/>
        <v>0</v>
      </c>
      <c r="EN75" s="383">
        <f t="shared" si="96"/>
        <v>1.1833593658254074E-3</v>
      </c>
      <c r="EO75" s="383">
        <f t="shared" si="97"/>
        <v>0</v>
      </c>
      <c r="EP75" s="383">
        <v>1</v>
      </c>
      <c r="ER75" s="383">
        <f t="shared" si="98"/>
        <v>0</v>
      </c>
      <c r="ES75" s="383">
        <f t="shared" si="99"/>
        <v>0</v>
      </c>
      <c r="ET75" s="383">
        <f t="shared" si="100"/>
        <v>0</v>
      </c>
      <c r="EU75" s="383" t="e">
        <f t="shared" si="101"/>
        <v>#DIV/0!</v>
      </c>
      <c r="EX75" s="383">
        <f t="shared" si="16"/>
        <v>1.00733413991696</v>
      </c>
      <c r="EY75" s="383">
        <f t="shared" si="17"/>
        <v>0.73594665291502059</v>
      </c>
      <c r="EZ75" s="383">
        <f t="shared" si="113"/>
        <v>0.83748539552198575</v>
      </c>
      <c r="FA75" s="383"/>
      <c r="FB75" s="383">
        <f t="shared" si="38"/>
        <v>0.84596851723155331</v>
      </c>
      <c r="FC75" s="383">
        <f t="shared" si="19"/>
        <v>0.898729872234308</v>
      </c>
      <c r="FD75" s="383">
        <f t="shared" si="114"/>
        <v>0.94999007517361955</v>
      </c>
      <c r="FE75" s="383"/>
      <c r="FF75" s="383">
        <f t="shared" si="39"/>
        <v>1.1055649109914907</v>
      </c>
      <c r="FG75" s="383">
        <f t="shared" si="21"/>
        <v>1.3840842429657279</v>
      </c>
      <c r="FH75" s="383">
        <f t="shared" si="115"/>
        <v>1.1279361530508583</v>
      </c>
      <c r="FJ75" s="383">
        <f t="shared" si="22"/>
        <v>1.0004726974156546</v>
      </c>
      <c r="FK75" s="383">
        <f t="shared" si="23"/>
        <v>1.0596360849740309</v>
      </c>
      <c r="FL75" s="383">
        <f t="shared" si="116"/>
        <v>1.0685155149022909</v>
      </c>
      <c r="FN75" s="383">
        <f t="shared" si="40"/>
        <v>0.84596851723155331</v>
      </c>
      <c r="FO75" s="383">
        <f t="shared" si="25"/>
        <v>0.898729872234308</v>
      </c>
      <c r="FP75" s="383">
        <f t="shared" si="117"/>
        <v>0.94999007517361955</v>
      </c>
      <c r="FR75" s="340"/>
    </row>
    <row r="76" spans="1:174" x14ac:dyDescent="0.2">
      <c r="A76" s="377" t="s">
        <v>105</v>
      </c>
      <c r="B76" s="334">
        <f t="shared" si="15"/>
        <v>2010</v>
      </c>
      <c r="D76" s="432">
        <f>Conversion_factors!A72*D224+D300</f>
        <v>1092.9793393312384</v>
      </c>
      <c r="E76" s="432">
        <f>Conversion_factors!$A72*E224+E300</f>
        <v>1289.376496439912</v>
      </c>
      <c r="F76" s="432">
        <f>Conversion_factors!$A72*F224+F300</f>
        <v>838.39471673014782</v>
      </c>
      <c r="G76" s="388">
        <v>0</v>
      </c>
      <c r="H76" s="388">
        <f t="shared" si="41"/>
        <v>3220.7505525012984</v>
      </c>
      <c r="I76" s="383"/>
      <c r="J76" s="394">
        <f>NonManufacturing_Data!C52</f>
        <v>263476.64369999996</v>
      </c>
      <c r="K76" s="394">
        <f>NonManufacturing_Data!D52</f>
        <v>398806.36439</v>
      </c>
      <c r="L76" s="394">
        <f>NonManufacturing_Data!E52</f>
        <v>870552.47785999998</v>
      </c>
      <c r="M76" s="394"/>
      <c r="N76" s="394">
        <f t="shared" si="127"/>
        <v>1532835.4859499999</v>
      </c>
      <c r="P76" s="394">
        <f>NonManufacturing_Data!G52</f>
        <v>111683.18532</v>
      </c>
      <c r="Q76" s="394">
        <f>NonManufacturing_Data!H52</f>
        <v>232724.60576818936</v>
      </c>
      <c r="R76" s="394">
        <f>NonManufacturing_Data!I52</f>
        <v>450940.16880000004</v>
      </c>
      <c r="S76" s="396"/>
      <c r="T76" s="394">
        <f t="shared" si="43"/>
        <v>795347.95988818933</v>
      </c>
      <c r="U76" s="767">
        <v>1056330.0634095878</v>
      </c>
      <c r="W76" s="397">
        <f t="shared" si="75"/>
        <v>4.1482968812056367</v>
      </c>
      <c r="X76" s="397">
        <f t="shared" si="76"/>
        <v>3.2330890667005683</v>
      </c>
      <c r="Y76" s="397">
        <f t="shared" si="77"/>
        <v>0.96306051392915148</v>
      </c>
      <c r="Z76" s="388"/>
      <c r="AA76" s="388">
        <f t="shared" si="78"/>
        <v>4.049486155662076</v>
      </c>
      <c r="AD76" s="397">
        <f t="shared" si="44"/>
        <v>9.7864269916691722</v>
      </c>
      <c r="AE76" s="397">
        <f t="shared" si="45"/>
        <v>5.5403531233144498</v>
      </c>
      <c r="AF76" s="397">
        <f t="shared" si="46"/>
        <v>1.8592149795863291</v>
      </c>
      <c r="AG76" s="388"/>
      <c r="AH76" s="397">
        <f t="shared" si="118"/>
        <v>4.049486155662076</v>
      </c>
      <c r="AJ76" s="398">
        <f t="shared" si="48"/>
        <v>0.58583843276970815</v>
      </c>
      <c r="AK76" s="398">
        <f t="shared" si="49"/>
        <v>0.83640565847114268</v>
      </c>
      <c r="AL76" s="398">
        <f t="shared" si="50"/>
        <v>1.3304713664869099</v>
      </c>
      <c r="AM76" s="399"/>
      <c r="AN76" s="398">
        <f t="shared" si="51"/>
        <v>0.95476754633502514</v>
      </c>
      <c r="AP76" s="393">
        <f t="shared" si="107"/>
        <v>2.3591433477212713</v>
      </c>
      <c r="AQ76" s="393">
        <f t="shared" si="108"/>
        <v>1.7136407346081839</v>
      </c>
      <c r="AR76" s="393">
        <f t="shared" si="109"/>
        <v>1.930527679928433</v>
      </c>
      <c r="AS76" s="393"/>
      <c r="AT76" s="393">
        <f t="shared" si="52"/>
        <v>1.9272514210830278</v>
      </c>
      <c r="AV76" s="393">
        <f t="shared" si="53"/>
        <v>0.14042053409642305</v>
      </c>
      <c r="AW76" s="393">
        <f t="shared" si="54"/>
        <v>0.29260728323349944</v>
      </c>
      <c r="AX76" s="393">
        <f t="shared" si="55"/>
        <v>0.56697218267007765</v>
      </c>
      <c r="AY76" s="393"/>
      <c r="AZ76" s="393">
        <f t="shared" si="119"/>
        <v>1</v>
      </c>
      <c r="BC76" s="383">
        <f t="shared" si="110"/>
        <v>0.58583843276970815</v>
      </c>
      <c r="BD76" s="383">
        <f t="shared" si="111"/>
        <v>0.83640565847114268</v>
      </c>
      <c r="BE76" s="383">
        <f t="shared" si="112"/>
        <v>1.3304713664869099</v>
      </c>
      <c r="BF76" s="383" t="e">
        <f t="shared" si="57"/>
        <v>#DIV/0!</v>
      </c>
      <c r="BG76" s="383"/>
      <c r="BH76" s="383">
        <f t="shared" si="122"/>
        <v>0.58583843276970815</v>
      </c>
      <c r="BI76" s="383">
        <f t="shared" si="123"/>
        <v>0.83640565847114268</v>
      </c>
      <c r="BJ76" s="383">
        <f t="shared" si="124"/>
        <v>1.3304713664869099</v>
      </c>
      <c r="BK76" s="383">
        <f t="shared" si="125"/>
        <v>0</v>
      </c>
      <c r="BL76" s="383"/>
      <c r="BM76" s="383">
        <f t="shared" si="126"/>
        <v>8.2263745623733842E-2</v>
      </c>
      <c r="BN76" s="383">
        <f t="shared" si="126"/>
        <v>0.24473838740636714</v>
      </c>
      <c r="BO76" s="383">
        <f t="shared" si="126"/>
        <v>0.75434025463712406</v>
      </c>
      <c r="BP76" s="383">
        <f t="shared" si="126"/>
        <v>0</v>
      </c>
      <c r="BQ76" s="383"/>
      <c r="BR76" s="391">
        <f t="shared" si="82"/>
        <v>0.58583843276970815</v>
      </c>
      <c r="BS76" s="400">
        <f>Mining!BZ76</f>
        <v>0.74623938506092635</v>
      </c>
      <c r="BT76" s="391">
        <f t="shared" si="58"/>
        <v>1.3304713664869099</v>
      </c>
      <c r="BU76" s="391">
        <v>1</v>
      </c>
      <c r="BV76" s="391"/>
      <c r="BW76" s="391">
        <v>1</v>
      </c>
      <c r="BX76" s="400">
        <f>Mining!BW76</f>
        <v>1.1208275457115606</v>
      </c>
      <c r="BY76" s="391">
        <v>1</v>
      </c>
      <c r="BZ76" s="391">
        <v>1</v>
      </c>
      <c r="CB76" s="400">
        <f t="shared" si="83"/>
        <v>0.14042053409642305</v>
      </c>
      <c r="CC76" s="400">
        <f t="shared" si="83"/>
        <v>0.29260728323349944</v>
      </c>
      <c r="CD76" s="400">
        <f t="shared" si="83"/>
        <v>0.56697218267007765</v>
      </c>
      <c r="CE76" s="400"/>
      <c r="CG76" s="400">
        <v>1</v>
      </c>
      <c r="CH76" s="400">
        <v>1</v>
      </c>
      <c r="CI76" s="400">
        <v>1</v>
      </c>
      <c r="CJ76" s="400"/>
      <c r="CL76" s="392">
        <f t="shared" si="60"/>
        <v>0.98118909836934487</v>
      </c>
      <c r="CM76" s="392">
        <f t="shared" si="61"/>
        <v>0.95476754633502514</v>
      </c>
      <c r="CN76" s="392">
        <f t="shared" si="62"/>
        <v>1.0111592562918907</v>
      </c>
      <c r="CO76" s="392">
        <f t="shared" si="63"/>
        <v>1.1079064270444954</v>
      </c>
      <c r="CP76" s="392">
        <f t="shared" si="64"/>
        <v>1.0620579687450942</v>
      </c>
      <c r="CQ76" s="392">
        <v>1</v>
      </c>
      <c r="CR76" s="392">
        <f t="shared" si="65"/>
        <v>0.80246626299501633</v>
      </c>
      <c r="CS76" s="392">
        <f t="shared" si="66"/>
        <v>0.9368075079407755</v>
      </c>
      <c r="CT76" s="392">
        <f t="shared" si="67"/>
        <v>0.93680750794077505</v>
      </c>
      <c r="CU76" s="392"/>
      <c r="CV76" s="392">
        <f t="shared" si="84"/>
        <v>1.1897915094543423</v>
      </c>
      <c r="CY76" s="338"/>
      <c r="DA76" s="383">
        <f t="shared" si="68"/>
        <v>0.33935547677928957</v>
      </c>
      <c r="DB76" s="383">
        <f t="shared" si="69"/>
        <v>0.4003341691391023</v>
      </c>
      <c r="DC76" s="383">
        <f t="shared" si="70"/>
        <v>0.26031035408160808</v>
      </c>
      <c r="DD76" s="383">
        <f t="shared" si="71"/>
        <v>0</v>
      </c>
      <c r="DF76" s="383">
        <f t="shared" si="129"/>
        <v>0.34488156144276511</v>
      </c>
      <c r="DG76" s="383">
        <f t="shared" si="129"/>
        <v>0.39029490999701805</v>
      </c>
      <c r="DH76" s="383">
        <f t="shared" si="129"/>
        <v>0.26468469933659899</v>
      </c>
      <c r="DI76" s="383"/>
      <c r="DJ76" s="383">
        <f t="shared" si="86"/>
        <v>0.99986117077638215</v>
      </c>
      <c r="DK76" s="383"/>
      <c r="DL76" s="383">
        <f t="shared" si="128"/>
        <v>0.3449294477301964</v>
      </c>
      <c r="DM76" s="383">
        <f t="shared" si="128"/>
        <v>0.39034910185976918</v>
      </c>
      <c r="DN76" s="383">
        <f t="shared" si="128"/>
        <v>0.26472145041003442</v>
      </c>
      <c r="DO76" s="383">
        <f t="shared" si="128"/>
        <v>0</v>
      </c>
      <c r="DR76" s="383">
        <f t="shared" si="102"/>
        <v>-7.0303590270351671E-2</v>
      </c>
      <c r="DS76" s="383">
        <f t="shared" si="103"/>
        <v>-4.6158267244061933E-2</v>
      </c>
      <c r="DT76" s="383">
        <f t="shared" si="88"/>
        <v>-1.6862796625796166E-3</v>
      </c>
      <c r="DU76" s="383">
        <f t="shared" si="89"/>
        <v>0</v>
      </c>
      <c r="DW76" s="383">
        <f t="shared" si="104"/>
        <v>3.3090733000916146E-2</v>
      </c>
      <c r="DX76" s="383">
        <f t="shared" si="72"/>
        <v>0.18212224322855383</v>
      </c>
      <c r="DY76" s="383">
        <f t="shared" si="73"/>
        <v>-7.5944089559750502E-2</v>
      </c>
      <c r="DZ76" s="383">
        <f t="shared" si="74"/>
        <v>0</v>
      </c>
      <c r="EA76" s="383"/>
      <c r="EC76" s="383">
        <f t="shared" si="105"/>
        <v>7.0152626419490798E-4</v>
      </c>
      <c r="ED76" s="383">
        <f t="shared" si="90"/>
        <v>-7.3716005324944114E-2</v>
      </c>
      <c r="EE76" s="383">
        <f t="shared" si="91"/>
        <v>4.0100953104535576E-2</v>
      </c>
      <c r="EF76" s="383"/>
      <c r="EH76" s="383">
        <f t="shared" si="92"/>
        <v>0</v>
      </c>
      <c r="EI76" s="383">
        <f t="shared" si="93"/>
        <v>-1.5529202119729611E-2</v>
      </c>
      <c r="EJ76" s="383">
        <f t="shared" si="94"/>
        <v>0</v>
      </c>
      <c r="EK76" s="383">
        <f t="shared" si="95"/>
        <v>0</v>
      </c>
      <c r="EM76" s="383">
        <f t="shared" si="106"/>
        <v>0</v>
      </c>
      <c r="EN76" s="383">
        <f t="shared" si="96"/>
        <v>-1.5529202119729611E-2</v>
      </c>
      <c r="EO76" s="383">
        <f t="shared" si="97"/>
        <v>0</v>
      </c>
      <c r="EP76" s="383">
        <v>1</v>
      </c>
      <c r="ER76" s="383">
        <f t="shared" si="98"/>
        <v>0</v>
      </c>
      <c r="ES76" s="383">
        <f t="shared" si="99"/>
        <v>0</v>
      </c>
      <c r="ET76" s="383">
        <f t="shared" si="100"/>
        <v>0</v>
      </c>
      <c r="EU76" s="383" t="e">
        <f t="shared" si="101"/>
        <v>#DIV/0!</v>
      </c>
      <c r="EX76" s="383">
        <f t="shared" si="16"/>
        <v>0.9581853812445974</v>
      </c>
      <c r="EY76" s="383">
        <f t="shared" si="17"/>
        <v>0.70517332419906442</v>
      </c>
      <c r="EZ76" s="383">
        <f t="shared" si="113"/>
        <v>0.80246626299501633</v>
      </c>
      <c r="FA76" s="383"/>
      <c r="FB76" s="383">
        <f t="shared" si="38"/>
        <v>1.064389284390252</v>
      </c>
      <c r="FC76" s="383">
        <f t="shared" si="19"/>
        <v>0.95659844556761775</v>
      </c>
      <c r="FD76" s="383">
        <f t="shared" si="114"/>
        <v>1.0111592562918907</v>
      </c>
      <c r="FE76" s="383"/>
      <c r="FF76" s="383">
        <f t="shared" si="39"/>
        <v>0.98224214557518519</v>
      </c>
      <c r="FG76" s="383">
        <f t="shared" si="21"/>
        <v>1.3595058764674623</v>
      </c>
      <c r="FH76" s="383">
        <f t="shared" si="115"/>
        <v>1.1079064270444954</v>
      </c>
      <c r="FJ76" s="383">
        <f t="shared" si="22"/>
        <v>0.99395652560291814</v>
      </c>
      <c r="FK76" s="383">
        <f t="shared" si="23"/>
        <v>1.0532322014242663</v>
      </c>
      <c r="FL76" s="383">
        <f t="shared" si="116"/>
        <v>1.0620579687450942</v>
      </c>
      <c r="FN76" s="383">
        <f t="shared" si="40"/>
        <v>1.064389284390252</v>
      </c>
      <c r="FO76" s="383">
        <f t="shared" si="25"/>
        <v>0.95659844556761775</v>
      </c>
      <c r="FP76" s="383">
        <f t="shared" si="117"/>
        <v>1.0111592562918907</v>
      </c>
      <c r="FR76" s="340"/>
    </row>
    <row r="77" spans="1:174" x14ac:dyDescent="0.2">
      <c r="A77" s="377" t="s">
        <v>105</v>
      </c>
      <c r="B77" s="334">
        <f t="shared" si="15"/>
        <v>2011</v>
      </c>
      <c r="D77" s="432">
        <f>Conversion_factors!A73*D225+D301</f>
        <v>1006.0959814800965</v>
      </c>
      <c r="E77" s="432">
        <f>Conversion_factors!$A73*E225+E301</f>
        <v>1341.8154960468244</v>
      </c>
      <c r="F77" s="432">
        <f>Conversion_factors!$A73*F225+F301</f>
        <v>796.0301460928838</v>
      </c>
      <c r="G77" s="388">
        <v>0</v>
      </c>
      <c r="H77" s="388">
        <f>SUM(D77:G77)</f>
        <v>3143.9416236198049</v>
      </c>
      <c r="I77" s="383"/>
      <c r="J77" s="394">
        <f>NonManufacturing_Data!C53</f>
        <v>248593.99812000003</v>
      </c>
      <c r="K77" s="394">
        <f>NonManufacturing_Data!D53</f>
        <v>426849.47526398889</v>
      </c>
      <c r="L77" s="394">
        <f>NonManufacturing_Data!E53</f>
        <v>829792.44872999995</v>
      </c>
      <c r="M77" s="394"/>
      <c r="N77" s="394">
        <f>SUM(J77:M77)</f>
        <v>1505235.922113989</v>
      </c>
      <c r="P77" s="394">
        <f>NonManufacturing_Data!G53</f>
        <v>91932.500520000016</v>
      </c>
      <c r="Q77" s="394">
        <f>NonManufacturing_Data!H53</f>
        <v>227919.18447188695</v>
      </c>
      <c r="R77" s="394">
        <f>NonManufacturing_Data!I53</f>
        <v>449519.11312000005</v>
      </c>
      <c r="S77" s="396"/>
      <c r="T77" s="394">
        <f>SUM(P77:S77)</f>
        <v>769370.79811188695</v>
      </c>
      <c r="U77" s="767">
        <v>1040874.9431570246</v>
      </c>
      <c r="W77" s="397">
        <f>D77/J77*1000</f>
        <v>4.0471451003995638</v>
      </c>
      <c r="X77" s="397">
        <f>E77/K77*1000</f>
        <v>3.1435331980131092</v>
      </c>
      <c r="Y77" s="397">
        <f>F77/L77*1000</f>
        <v>0.95931235251804303</v>
      </c>
      <c r="Z77" s="388"/>
      <c r="AA77" s="388">
        <f>H77/T77*1000</f>
        <v>4.0863802360777832</v>
      </c>
      <c r="AD77" s="397">
        <f>D77/P77*1000</f>
        <v>10.943855282835685</v>
      </c>
      <c r="AE77" s="397">
        <f>E77/Q77*1000</f>
        <v>5.8872424414643021</v>
      </c>
      <c r="AF77" s="397">
        <f>F77/R77*1000</f>
        <v>1.7708482750996661</v>
      </c>
      <c r="AG77" s="388"/>
      <c r="AH77" s="397">
        <f>H77/T77*1000</f>
        <v>4.0863802360777832</v>
      </c>
      <c r="AJ77" s="398">
        <f t="shared" si="48"/>
        <v>0.57155338942872325</v>
      </c>
      <c r="AK77" s="398">
        <f t="shared" si="49"/>
        <v>0.81323740242432385</v>
      </c>
      <c r="AL77" s="398">
        <f t="shared" si="50"/>
        <v>1.3252932687845076</v>
      </c>
      <c r="AM77" s="399"/>
      <c r="AN77" s="398">
        <f t="shared" si="51"/>
        <v>0.96346624767112909</v>
      </c>
      <c r="AP77" s="393">
        <f>J77/P77</f>
        <v>2.7040926409471275</v>
      </c>
      <c r="AQ77" s="393">
        <f>K77/Q77</f>
        <v>1.8728106466906005</v>
      </c>
      <c r="AR77" s="393">
        <f>L77/R77</f>
        <v>1.8459558770941185</v>
      </c>
      <c r="AS77" s="393"/>
      <c r="AT77" s="393">
        <f>N77/T77</f>
        <v>1.9564505512920283</v>
      </c>
      <c r="AV77" s="393">
        <f>P77/$T77</f>
        <v>0.11949049891887187</v>
      </c>
      <c r="AW77" s="393">
        <f>Q77/$T77</f>
        <v>0.29624101282661558</v>
      </c>
      <c r="AX77" s="393">
        <f>R77/$T77</f>
        <v>0.58426848825451261</v>
      </c>
      <c r="AY77" s="393"/>
      <c r="AZ77" s="393">
        <f>T77/$T77</f>
        <v>1</v>
      </c>
      <c r="BC77" s="383"/>
      <c r="BD77" s="383"/>
      <c r="BE77" s="383"/>
      <c r="BF77" s="383"/>
      <c r="BG77" s="383"/>
      <c r="BH77" s="383">
        <f t="shared" si="122"/>
        <v>0.57155338942872325</v>
      </c>
      <c r="BI77" s="383">
        <f t="shared" si="123"/>
        <v>0.81323740242432385</v>
      </c>
      <c r="BJ77" s="383">
        <f t="shared" si="124"/>
        <v>1.3252932687845076</v>
      </c>
      <c r="BK77" s="383">
        <f t="shared" si="125"/>
        <v>0</v>
      </c>
      <c r="BL77" s="383"/>
      <c r="BM77" s="383">
        <f>BR77*BW77*CB77*CG77</f>
        <v>6.8295199661610406E-2</v>
      </c>
      <c r="BN77" s="383">
        <f>BS77*BX77*CC77*CH77</f>
        <v>0.24091427176266753</v>
      </c>
      <c r="BO77" s="383">
        <f>BT77*BY77*CD77*CI77</f>
        <v>0.77432709464660565</v>
      </c>
      <c r="BP77" s="383">
        <f>BU77*BZ77*CE77*CJ77</f>
        <v>0</v>
      </c>
      <c r="BQ77" s="383"/>
      <c r="BR77" s="391">
        <f>AJ77</f>
        <v>0.57155338942872325</v>
      </c>
      <c r="BS77" s="400">
        <f>Mining!BZ77</f>
        <v>0.74355639184147082</v>
      </c>
      <c r="BT77" s="391">
        <f>AL77</f>
        <v>1.3252932687845076</v>
      </c>
      <c r="BU77" s="391">
        <v>1</v>
      </c>
      <c r="BV77" s="391"/>
      <c r="BW77" s="391">
        <v>1</v>
      </c>
      <c r="BX77" s="400">
        <f>Mining!BW77</f>
        <v>1.0937131485216374</v>
      </c>
      <c r="BY77" s="391">
        <v>1</v>
      </c>
      <c r="BZ77" s="391">
        <v>1</v>
      </c>
      <c r="CB77" s="400">
        <f>AV77</f>
        <v>0.11949049891887187</v>
      </c>
      <c r="CC77" s="400">
        <f>AW77</f>
        <v>0.29624101282661558</v>
      </c>
      <c r="CD77" s="400">
        <f>AX77</f>
        <v>0.58426848825451261</v>
      </c>
      <c r="CE77" s="400"/>
      <c r="CG77" s="400">
        <v>1</v>
      </c>
      <c r="CH77" s="400">
        <v>1</v>
      </c>
      <c r="CI77" s="400">
        <v>1</v>
      </c>
      <c r="CJ77" s="400"/>
      <c r="CL77" s="392">
        <f t="shared" si="60"/>
        <v>0.96352223757191291</v>
      </c>
      <c r="CM77" s="392">
        <f t="shared" si="61"/>
        <v>0.96346624767112909</v>
      </c>
      <c r="CN77" s="392">
        <f>FD77</f>
        <v>1.0847102516714533</v>
      </c>
      <c r="CO77" s="392">
        <f>FH77</f>
        <v>1.0640498179049713</v>
      </c>
      <c r="CP77" s="392">
        <f>FL77</f>
        <v>1.0513569974628032</v>
      </c>
      <c r="CQ77" s="392">
        <v>1</v>
      </c>
      <c r="CR77" s="392">
        <f>EZ77</f>
        <v>0.79398187587958879</v>
      </c>
      <c r="CS77" s="392">
        <f>CL77*CN77*CO77*CP77*CQ77*CR77</f>
        <v>0.92832115478110167</v>
      </c>
      <c r="CT77" s="392">
        <f>CL77*CM77</f>
        <v>0.92832115478110111</v>
      </c>
      <c r="CU77" s="392"/>
      <c r="CV77" s="392">
        <f>CN77*CO77*CP77</f>
        <v>1.2134612601878132</v>
      </c>
      <c r="CY77" s="338"/>
      <c r="DA77" s="383">
        <f>D77/$H77</f>
        <v>0.32001102498898154</v>
      </c>
      <c r="DB77" s="383">
        <f>E77/$H77</f>
        <v>0.42679402377131714</v>
      </c>
      <c r="DC77" s="383">
        <f>F77/$H77</f>
        <v>0.25319495123970126</v>
      </c>
      <c r="DD77" s="383">
        <f>G77/$H77</f>
        <v>0</v>
      </c>
      <c r="DF77" s="383">
        <f>(DA77-DA76)/LN(DA77/DA76)</f>
        <v>0.32958864145158984</v>
      </c>
      <c r="DG77" s="383">
        <f>(DB77-DB76)/LN(DB77/DB76)</f>
        <v>0.41342298268408739</v>
      </c>
      <c r="DH77" s="383">
        <f>(DC77-DC76)/LN(DC77/DC76)</f>
        <v>0.25673621935101237</v>
      </c>
      <c r="DI77" s="383"/>
      <c r="DJ77" s="383">
        <f>SUM(DF77:DI77)</f>
        <v>0.99974784348668955</v>
      </c>
      <c r="DK77" s="383"/>
      <c r="DL77" s="383">
        <f>DF77/$DJ77</f>
        <v>0.32967177033573458</v>
      </c>
      <c r="DM77" s="383">
        <f>DG77/$DJ77</f>
        <v>0.4135272562751886</v>
      </c>
      <c r="DN77" s="383">
        <f>DH77/$DJ77</f>
        <v>0.25680097338907687</v>
      </c>
      <c r="DO77" s="383">
        <f>DI77/$DJ77</f>
        <v>0</v>
      </c>
      <c r="DR77" s="383">
        <f>LN(AJ77/AJ76)</f>
        <v>-2.4686140870093826E-2</v>
      </c>
      <c r="DS77" s="383">
        <f>LN(BS77/BS76)</f>
        <v>-3.6018307497339736E-3</v>
      </c>
      <c r="DT77" s="383">
        <f>LN(AL77/AL76)</f>
        <v>-3.8995204584432491E-3</v>
      </c>
      <c r="DU77" s="383">
        <f>LN(BU77/BU76)</f>
        <v>0</v>
      </c>
      <c r="DW77" s="383">
        <f>LN(AP77/AP76)</f>
        <v>0.13646785341149459</v>
      </c>
      <c r="DX77" s="383">
        <f>LN(AQ77/AQ76)</f>
        <v>8.8820130291548671E-2</v>
      </c>
      <c r="DY77" s="383">
        <f>LN(AR77/AR76)</f>
        <v>-4.479614094080122E-2</v>
      </c>
      <c r="DZ77" s="383">
        <f>M77/$N77</f>
        <v>0</v>
      </c>
      <c r="EA77" s="383"/>
      <c r="EC77" s="383">
        <f>LN(AV77/AV76)</f>
        <v>-0.16140487388995561</v>
      </c>
      <c r="ED77" s="383">
        <f>LN(AW77/AW76)</f>
        <v>1.2341975829005487E-2</v>
      </c>
      <c r="EE77" s="383">
        <f>LN(AX77/AX76)</f>
        <v>3.005037536429099E-2</v>
      </c>
      <c r="EF77" s="383"/>
      <c r="EH77" s="383">
        <f>LN(BW77/BW76)</f>
        <v>0</v>
      </c>
      <c r="EI77" s="383">
        <f>LN(BX77/BX76)</f>
        <v>-2.44888272272425E-2</v>
      </c>
      <c r="EJ77" s="383">
        <f>LN(BY77/BY76)</f>
        <v>0</v>
      </c>
      <c r="EK77" s="383">
        <f>LN(BZ77/BZ76)</f>
        <v>0</v>
      </c>
      <c r="EM77" s="383">
        <f>LN(BW77/BW76)</f>
        <v>0</v>
      </c>
      <c r="EN77" s="383">
        <f>LN(BX77/BX76)</f>
        <v>-2.44888272272425E-2</v>
      </c>
      <c r="EO77" s="383">
        <f>LN(BY77/BY76)</f>
        <v>0</v>
      </c>
      <c r="EP77" s="383">
        <v>1</v>
      </c>
      <c r="ER77" s="383">
        <f>LN(CG77/CG76)</f>
        <v>0</v>
      </c>
      <c r="ES77" s="383">
        <f>LN(CH77/CH76)</f>
        <v>0</v>
      </c>
      <c r="ET77" s="383">
        <f>LN(CI77/CI76)</f>
        <v>0</v>
      </c>
      <c r="EU77" s="383" t="e">
        <f>LN(CJ77/CJ76)</f>
        <v>#DIV/0!</v>
      </c>
      <c r="EX77" s="383">
        <f>EXP(SUMPRODUCT($DL77:$DO77,DR77:DU77))</f>
        <v>0.98942711051332977</v>
      </c>
      <c r="EY77" s="383">
        <f>IF(ISERR(EX77),EY76,EX77*EY76)</f>
        <v>0.69771760457335985</v>
      </c>
      <c r="EZ77" s="383">
        <f t="shared" si="113"/>
        <v>0.79398187587958879</v>
      </c>
      <c r="FA77" s="383"/>
      <c r="FB77" s="383">
        <f>EXP(SUMPRODUCT($DL77:$DO77,DW77:DZ77))</f>
        <v>1.0727392791213599</v>
      </c>
      <c r="FC77" s="383">
        <f>IF(ISERR(FB77),FC76,FB77*FC76)</f>
        <v>1.0261807269068197</v>
      </c>
      <c r="FD77" s="383">
        <f t="shared" si="114"/>
        <v>1.0847102516714533</v>
      </c>
      <c r="FE77" s="383"/>
      <c r="FF77" s="383">
        <f>EXP(SUMPRODUCT($DL77:$DO77,EC77:EF77))</f>
        <v>0.96041487975070405</v>
      </c>
      <c r="FG77" s="383">
        <f>IF(ISERR(FF77),FG76,FF77*FG76)</f>
        <v>1.3056896728678733</v>
      </c>
      <c r="FH77" s="383">
        <f t="shared" si="115"/>
        <v>1.0640498179049713</v>
      </c>
      <c r="FJ77" s="383">
        <f>EXP(SUMPRODUCT($DL77:$DO77,EM77:EP77))</f>
        <v>0.98992430583150293</v>
      </c>
      <c r="FK77" s="383">
        <f>IF(ISERR(FJ77),FK76,FJ77*FK76)</f>
        <v>1.0426201558743025</v>
      </c>
      <c r="FL77" s="383">
        <f t="shared" si="116"/>
        <v>1.0513569974628032</v>
      </c>
      <c r="FN77" s="383">
        <f>EXP(SUMPRODUCT($DL77:$DO77,DW77:DZ77))</f>
        <v>1.0727392791213599</v>
      </c>
      <c r="FO77" s="383">
        <f>IF(ISERR(FN77),FO76,FN77*FO76)</f>
        <v>1.0261807269068197</v>
      </c>
      <c r="FP77" s="383">
        <f t="shared" si="117"/>
        <v>1.0847102516714533</v>
      </c>
      <c r="FR77" s="340"/>
    </row>
    <row r="78" spans="1:174" x14ac:dyDescent="0.2">
      <c r="A78" s="377"/>
      <c r="B78" s="334"/>
      <c r="D78" s="432"/>
      <c r="E78" s="432"/>
      <c r="F78" s="432"/>
      <c r="G78" s="388"/>
      <c r="H78" s="388"/>
      <c r="I78" s="383"/>
      <c r="J78" s="394"/>
      <c r="K78" s="394"/>
      <c r="L78" s="394"/>
      <c r="M78" s="394"/>
      <c r="N78" s="394"/>
      <c r="P78" s="394"/>
      <c r="Q78" s="394"/>
      <c r="R78" s="394"/>
      <c r="S78" s="396"/>
      <c r="T78" s="394"/>
      <c r="U78" s="394"/>
      <c r="W78" s="397"/>
      <c r="X78" s="397"/>
      <c r="Y78" s="397"/>
      <c r="Z78" s="388"/>
      <c r="AA78" s="388"/>
      <c r="AD78" s="397"/>
      <c r="AE78" s="397"/>
      <c r="AF78" s="397"/>
      <c r="AG78" s="388"/>
      <c r="AH78" s="397"/>
      <c r="AJ78" s="398"/>
      <c r="AK78" s="398"/>
      <c r="AL78" s="398"/>
      <c r="AM78" s="399"/>
      <c r="AN78" s="398"/>
      <c r="AP78" s="393"/>
      <c r="AQ78" s="393"/>
      <c r="AR78" s="393"/>
      <c r="AS78" s="393"/>
      <c r="AT78" s="393"/>
      <c r="AV78" s="393"/>
      <c r="AW78" s="393"/>
      <c r="AX78" s="393"/>
      <c r="AY78" s="393"/>
      <c r="AZ78" s="393"/>
      <c r="BC78" s="383"/>
      <c r="BD78" s="383"/>
      <c r="BE78" s="383"/>
      <c r="BF78" s="383"/>
      <c r="BG78" s="383"/>
      <c r="BH78" s="383"/>
      <c r="BI78" s="383"/>
      <c r="BJ78" s="383"/>
      <c r="BK78" s="383"/>
      <c r="BL78" s="383"/>
      <c r="BM78" s="383"/>
      <c r="BN78" s="383"/>
      <c r="BO78" s="383"/>
      <c r="BP78" s="383"/>
      <c r="BQ78" s="383"/>
      <c r="BR78" s="391"/>
      <c r="BS78" s="400"/>
      <c r="BT78" s="391"/>
      <c r="BU78" s="391"/>
      <c r="BV78" s="391"/>
      <c r="BW78" s="391"/>
      <c r="BX78" s="400"/>
      <c r="BY78" s="391"/>
      <c r="BZ78" s="391"/>
      <c r="CB78" s="400"/>
      <c r="CC78" s="400"/>
      <c r="CD78" s="400"/>
      <c r="CE78" s="400"/>
      <c r="CG78" s="400"/>
      <c r="CH78" s="400"/>
      <c r="CI78" s="400"/>
      <c r="CJ78" s="400"/>
      <c r="CL78" s="392"/>
      <c r="CM78" s="392"/>
      <c r="CN78" s="392"/>
      <c r="CO78" s="392"/>
      <c r="CP78" s="392"/>
      <c r="CQ78" s="392"/>
      <c r="CR78" s="392"/>
      <c r="CS78" s="392"/>
      <c r="CT78" s="392"/>
      <c r="CU78" s="392"/>
      <c r="CV78" s="392"/>
      <c r="CY78" s="338"/>
      <c r="DA78" s="383"/>
      <c r="DB78" s="383"/>
      <c r="DC78" s="383"/>
      <c r="DD78" s="383"/>
      <c r="DF78" s="383"/>
      <c r="DG78" s="383"/>
      <c r="DH78" s="383"/>
      <c r="DI78" s="383"/>
      <c r="DJ78" s="383"/>
      <c r="DK78" s="383"/>
      <c r="DL78" s="383"/>
      <c r="DM78" s="383"/>
      <c r="DN78" s="383"/>
      <c r="DO78" s="383"/>
      <c r="DR78" s="383"/>
      <c r="DS78" s="383"/>
      <c r="DT78" s="383"/>
      <c r="DU78" s="383"/>
      <c r="DW78" s="383"/>
      <c r="DX78" s="383"/>
      <c r="DY78" s="383"/>
      <c r="DZ78" s="383"/>
      <c r="EA78" s="383"/>
      <c r="EC78" s="383"/>
      <c r="ED78" s="383"/>
      <c r="EE78" s="383"/>
      <c r="EF78" s="383"/>
      <c r="EH78" s="383"/>
      <c r="EI78" s="383"/>
      <c r="EJ78" s="383"/>
      <c r="EK78" s="383"/>
      <c r="EM78" s="383"/>
      <c r="EN78" s="383"/>
      <c r="EO78" s="383"/>
      <c r="EP78" s="383"/>
      <c r="ER78" s="383"/>
      <c r="ES78" s="383"/>
      <c r="ET78" s="383"/>
      <c r="EU78" s="383"/>
      <c r="EX78" s="383"/>
      <c r="EY78" s="383"/>
      <c r="EZ78" s="383"/>
      <c r="FA78" s="383"/>
      <c r="FB78" s="383"/>
      <c r="FC78" s="383"/>
      <c r="FD78" s="383"/>
      <c r="FE78" s="383"/>
      <c r="FF78" s="383"/>
      <c r="FG78" s="383"/>
      <c r="FH78" s="383"/>
      <c r="FJ78" s="383"/>
      <c r="FK78" s="383"/>
      <c r="FL78" s="383"/>
      <c r="FN78" s="383"/>
      <c r="FO78" s="383"/>
      <c r="FP78" s="383"/>
      <c r="FR78" s="340"/>
    </row>
    <row r="79" spans="1:174" x14ac:dyDescent="0.2">
      <c r="A79" s="377"/>
      <c r="B79" s="334"/>
      <c r="D79" s="388"/>
      <c r="E79" s="388"/>
      <c r="F79" s="388"/>
      <c r="G79" s="388"/>
      <c r="H79" s="388"/>
      <c r="J79" s="389"/>
      <c r="K79" s="389"/>
      <c r="L79" s="389"/>
      <c r="M79" s="389"/>
      <c r="N79" s="389"/>
      <c r="Q79" s="394"/>
      <c r="AA79" s="390"/>
      <c r="BC79" s="383"/>
      <c r="BD79" s="383"/>
      <c r="BE79" s="383"/>
      <c r="BF79" s="383"/>
      <c r="BG79" s="383"/>
      <c r="BH79" s="383"/>
      <c r="BI79" s="383"/>
      <c r="BJ79" s="383"/>
      <c r="BK79" s="383"/>
      <c r="BL79" s="383"/>
      <c r="BM79" s="383"/>
      <c r="BN79" s="383"/>
      <c r="BO79" s="383"/>
      <c r="BP79" s="383"/>
      <c r="BQ79" s="383"/>
      <c r="BR79" s="383"/>
      <c r="BS79" s="383"/>
      <c r="BT79" s="383"/>
      <c r="BU79" s="383"/>
      <c r="BV79" s="383"/>
      <c r="BW79" s="383"/>
      <c r="CL79" s="392"/>
      <c r="CM79" s="392"/>
      <c r="CN79" s="392"/>
      <c r="CO79" s="392"/>
      <c r="CP79" s="392"/>
      <c r="CQ79" s="392"/>
      <c r="CR79" s="570">
        <f>(CR74/CR63)^(1/11)</f>
        <v>1.0006054491913692</v>
      </c>
      <c r="CS79" s="392"/>
      <c r="CT79" s="392"/>
      <c r="CU79" s="392"/>
      <c r="CV79" s="392"/>
      <c r="CY79" s="338"/>
      <c r="DA79" s="383"/>
      <c r="DB79" s="383"/>
      <c r="DC79" s="383"/>
      <c r="DD79" s="383"/>
      <c r="DF79" s="383"/>
      <c r="DG79" s="383"/>
      <c r="DH79" s="383"/>
      <c r="DI79" s="383"/>
      <c r="DJ79" s="383"/>
      <c r="DK79" s="383"/>
      <c r="DL79" s="383"/>
      <c r="DM79" s="383"/>
      <c r="DN79" s="383"/>
      <c r="DO79" s="383"/>
      <c r="DR79" s="383"/>
      <c r="DS79" s="383"/>
      <c r="DT79" s="383"/>
      <c r="DU79" s="383"/>
      <c r="DW79" s="383"/>
      <c r="DX79" s="383"/>
      <c r="DY79" s="383"/>
      <c r="DZ79" s="383"/>
      <c r="EA79" s="383"/>
      <c r="EC79" s="383"/>
      <c r="ED79" s="383"/>
      <c r="EE79" s="383"/>
      <c r="EF79" s="383"/>
      <c r="EX79" s="383"/>
      <c r="EY79" s="383"/>
      <c r="EZ79" s="383"/>
      <c r="FA79" s="383"/>
      <c r="FB79" s="383"/>
      <c r="FC79" s="383"/>
      <c r="FD79" s="383"/>
      <c r="FE79" s="383"/>
      <c r="FF79" s="383"/>
      <c r="FG79" s="383"/>
      <c r="FH79" s="383"/>
      <c r="FI79" s="383"/>
      <c r="FJ79" s="383"/>
      <c r="FK79" s="383"/>
      <c r="FL79" s="383"/>
      <c r="FR79" s="340"/>
    </row>
    <row r="80" spans="1:174" x14ac:dyDescent="0.2">
      <c r="A80" s="401" t="s">
        <v>22</v>
      </c>
      <c r="B80" s="402">
        <v>1985</v>
      </c>
      <c r="D80" s="403"/>
      <c r="E80" s="403"/>
      <c r="F80" s="403"/>
      <c r="G80" s="403"/>
      <c r="H80" s="388"/>
      <c r="J80" s="389"/>
      <c r="K80" s="389"/>
      <c r="L80" s="389"/>
      <c r="M80" s="389"/>
      <c r="N80" s="399">
        <f>N51</f>
        <v>1562222.2958830725</v>
      </c>
      <c r="P80" s="403"/>
      <c r="Q80" s="394">
        <f>$Q$51</f>
        <v>361008.12425848882</v>
      </c>
      <c r="R80" s="403"/>
      <c r="S80" s="403"/>
      <c r="T80" s="388"/>
      <c r="U80" s="388"/>
      <c r="W80" s="399">
        <v>7.0809572215900074</v>
      </c>
      <c r="X80" s="399">
        <v>3.8654557557756108</v>
      </c>
      <c r="Y80" s="399">
        <v>0.72384910956189807</v>
      </c>
      <c r="Z80" s="399">
        <v>1</v>
      </c>
      <c r="AA80" s="399">
        <v>4.2413320092481683</v>
      </c>
      <c r="AD80" s="399">
        <v>24.599575335907296</v>
      </c>
      <c r="AE80" s="399">
        <v>4.8626341356930549</v>
      </c>
      <c r="AF80" s="399">
        <v>1.4400384477182393</v>
      </c>
      <c r="AG80" s="399">
        <v>0</v>
      </c>
      <c r="AH80" s="399">
        <v>4.2413320092481683</v>
      </c>
      <c r="AJ80" s="399">
        <v>1</v>
      </c>
      <c r="AK80" s="399">
        <v>1</v>
      </c>
      <c r="AL80" s="399">
        <v>1</v>
      </c>
      <c r="AM80" s="399">
        <v>0</v>
      </c>
      <c r="AN80" s="399">
        <v>1</v>
      </c>
      <c r="BC80" s="383"/>
      <c r="BD80" s="383"/>
      <c r="BE80" s="383"/>
      <c r="BF80" s="383"/>
      <c r="BG80" s="383"/>
      <c r="BH80" s="383"/>
      <c r="BI80" s="383"/>
      <c r="BJ80" s="383"/>
      <c r="BK80" s="383"/>
      <c r="BL80" s="383"/>
      <c r="BM80" s="383"/>
      <c r="BN80" s="383"/>
      <c r="BO80" s="383"/>
      <c r="BP80" s="383"/>
      <c r="BQ80" s="383"/>
      <c r="BR80" s="383"/>
      <c r="BS80" s="383"/>
      <c r="BT80" s="383"/>
      <c r="BU80" s="383"/>
      <c r="BV80" s="383"/>
      <c r="BW80" s="383"/>
      <c r="CL80" s="392">
        <v>1.2729089433386083</v>
      </c>
      <c r="CM80" s="392">
        <v>1.0849345608794621</v>
      </c>
      <c r="CN80" s="392">
        <v>0.99681764716489374</v>
      </c>
      <c r="CO80" s="392">
        <v>0.99208142263212262</v>
      </c>
      <c r="CP80" s="392">
        <v>1</v>
      </c>
      <c r="CQ80" s="392">
        <v>1</v>
      </c>
      <c r="CR80" s="392">
        <v>0.81060430817736573</v>
      </c>
      <c r="CS80" s="392">
        <v>1.3810229054806122</v>
      </c>
      <c r="CT80" s="392">
        <v>1.3810229054806129</v>
      </c>
      <c r="CU80" s="392"/>
      <c r="CV80" s="392">
        <v>1.3384268377735666</v>
      </c>
      <c r="CY80" s="338"/>
      <c r="DA80" s="383"/>
      <c r="DB80" s="383"/>
      <c r="DC80" s="383"/>
      <c r="DD80" s="383"/>
      <c r="DF80" s="383"/>
      <c r="DG80" s="383"/>
      <c r="DH80" s="383"/>
      <c r="DI80" s="383"/>
      <c r="DJ80" s="383"/>
      <c r="DK80" s="383"/>
      <c r="DL80" s="383"/>
      <c r="DM80" s="383"/>
      <c r="DN80" s="383"/>
      <c r="DO80" s="383"/>
      <c r="DR80" s="383"/>
      <c r="DS80" s="383"/>
      <c r="DT80" s="383"/>
      <c r="DU80" s="383"/>
      <c r="DW80" s="383"/>
      <c r="DX80" s="383"/>
      <c r="DY80" s="383"/>
      <c r="DZ80" s="383"/>
      <c r="EA80" s="383"/>
      <c r="EC80" s="383"/>
      <c r="ED80" s="383"/>
      <c r="EE80" s="383"/>
      <c r="EF80" s="383"/>
      <c r="EX80" s="383"/>
      <c r="EY80" s="399">
        <v>0.87875759607285053</v>
      </c>
      <c r="EZ80" s="383"/>
      <c r="FA80" s="383"/>
      <c r="FB80" s="383"/>
      <c r="FC80" s="399">
        <v>0.94604132792656459</v>
      </c>
      <c r="FD80" s="383"/>
      <c r="FE80" s="383"/>
      <c r="FF80" s="383"/>
      <c r="FG80" s="399">
        <v>1.2270944939764865</v>
      </c>
      <c r="FH80" s="383"/>
      <c r="FI80" s="383"/>
      <c r="FJ80" s="383"/>
      <c r="FK80" s="383">
        <v>0.9916899382326031</v>
      </c>
      <c r="FL80" s="383"/>
      <c r="FO80" s="399">
        <v>0.94604132792656459</v>
      </c>
      <c r="FR80" s="340"/>
    </row>
    <row r="81" spans="1:194" x14ac:dyDescent="0.2">
      <c r="A81" s="401" t="s">
        <v>56</v>
      </c>
      <c r="B81" s="402">
        <v>1996</v>
      </c>
      <c r="D81" s="403"/>
      <c r="E81" s="403"/>
      <c r="F81" s="403"/>
      <c r="G81" s="403"/>
      <c r="H81" s="388"/>
      <c r="J81" s="389"/>
      <c r="K81" s="389"/>
      <c r="L81" s="389"/>
      <c r="M81" s="389"/>
      <c r="N81" s="389"/>
      <c r="P81" s="403"/>
      <c r="Q81" s="403"/>
      <c r="R81" s="403"/>
      <c r="S81" s="403"/>
      <c r="T81" s="388"/>
      <c r="U81" s="388"/>
      <c r="BC81" s="383"/>
      <c r="BD81" s="383"/>
      <c r="BE81" s="383"/>
      <c r="BF81" s="383"/>
      <c r="BG81" s="383"/>
      <c r="BH81" s="383"/>
      <c r="BI81" s="383"/>
      <c r="BJ81" s="383"/>
      <c r="BK81" s="383"/>
      <c r="BL81" s="383"/>
      <c r="BM81" s="383"/>
      <c r="BN81" s="383"/>
      <c r="BO81" s="383"/>
      <c r="BP81" s="383"/>
      <c r="BQ81" s="383"/>
      <c r="BR81" s="383"/>
      <c r="BS81" s="383"/>
      <c r="BT81" s="383"/>
      <c r="BU81" s="383"/>
      <c r="BV81" s="383"/>
      <c r="BW81" s="383"/>
      <c r="CL81" s="392"/>
      <c r="CM81" s="392"/>
      <c r="CN81" s="392"/>
      <c r="CO81" s="392"/>
      <c r="CP81" s="392"/>
      <c r="CQ81" s="392"/>
      <c r="CR81" s="392"/>
      <c r="CS81" s="392"/>
      <c r="CT81" s="392"/>
      <c r="CU81" s="392"/>
      <c r="CV81" s="392"/>
      <c r="CY81" s="338"/>
      <c r="DA81" s="383"/>
      <c r="DB81" s="383"/>
      <c r="DC81" s="383"/>
      <c r="DD81" s="383"/>
      <c r="DF81" s="383"/>
      <c r="DG81" s="383"/>
      <c r="DH81" s="383"/>
      <c r="DI81" s="383"/>
      <c r="DJ81" s="383"/>
      <c r="DK81" s="383"/>
      <c r="DL81" s="383"/>
      <c r="DM81" s="383"/>
      <c r="DN81" s="383"/>
      <c r="DO81" s="383"/>
      <c r="DR81" s="383"/>
      <c r="DS81" s="383"/>
      <c r="DT81" s="383"/>
      <c r="DU81" s="383"/>
      <c r="DW81" s="383"/>
      <c r="DX81" s="383"/>
      <c r="DY81" s="383"/>
      <c r="DZ81" s="383"/>
      <c r="EA81" s="383"/>
      <c r="EC81" s="383"/>
      <c r="ED81" s="383"/>
      <c r="EE81" s="383"/>
      <c r="EF81" s="383"/>
      <c r="EX81" s="383"/>
      <c r="EY81" s="383"/>
      <c r="EZ81" s="383"/>
      <c r="FA81" s="383"/>
      <c r="FB81" s="383"/>
      <c r="FC81" s="383"/>
      <c r="FD81" s="383"/>
      <c r="FE81" s="383"/>
      <c r="FF81" s="383"/>
      <c r="FG81" s="383"/>
      <c r="FH81" s="383"/>
      <c r="FI81" s="383"/>
      <c r="FJ81" s="383"/>
      <c r="FK81" s="383"/>
      <c r="FL81" s="383"/>
      <c r="FR81" s="340"/>
    </row>
    <row r="82" spans="1:194" x14ac:dyDescent="0.2">
      <c r="A82" s="377"/>
      <c r="B82" s="334"/>
      <c r="D82" s="388"/>
      <c r="E82" s="388"/>
      <c r="F82" s="388"/>
      <c r="G82" s="388"/>
      <c r="H82" s="388"/>
      <c r="J82" s="389"/>
      <c r="K82" s="389"/>
      <c r="L82" s="389"/>
      <c r="M82" s="389"/>
      <c r="N82" s="389"/>
      <c r="AA82" s="390"/>
      <c r="BC82" s="383"/>
      <c r="BD82" s="383"/>
      <c r="BE82" s="383"/>
      <c r="BF82" s="383"/>
      <c r="BG82" s="383"/>
      <c r="BH82" s="383"/>
      <c r="BI82" s="383"/>
      <c r="BJ82" s="383"/>
      <c r="BK82" s="383"/>
      <c r="BL82" s="383"/>
      <c r="BM82" s="383"/>
      <c r="BN82" s="383"/>
      <c r="BO82" s="383"/>
      <c r="BP82" s="383"/>
      <c r="BQ82" s="383"/>
      <c r="BR82" s="383"/>
      <c r="BS82" s="383"/>
      <c r="BT82" s="383"/>
      <c r="BU82" s="383"/>
      <c r="BV82" s="391"/>
      <c r="BW82" s="383"/>
      <c r="CL82" s="392"/>
      <c r="CM82" s="392"/>
      <c r="CN82" s="392"/>
      <c r="CO82" s="392"/>
      <c r="CP82" s="392"/>
      <c r="CQ82" s="392"/>
      <c r="CR82" s="392"/>
      <c r="CS82" s="392"/>
      <c r="CT82" s="392"/>
      <c r="CU82" s="392"/>
      <c r="CV82" s="392"/>
      <c r="CY82" s="338"/>
      <c r="DA82" s="383"/>
      <c r="DB82" s="383"/>
      <c r="DC82" s="383"/>
      <c r="DD82" s="383"/>
      <c r="DF82" s="383"/>
      <c r="DG82" s="383"/>
      <c r="DH82" s="383"/>
      <c r="DI82" s="383"/>
      <c r="DJ82" s="383"/>
      <c r="DK82" s="383"/>
      <c r="DL82" s="383"/>
      <c r="DM82" s="383"/>
      <c r="DN82" s="383"/>
      <c r="DO82" s="383"/>
      <c r="DR82" s="383"/>
      <c r="DS82" s="383"/>
      <c r="DT82" s="383"/>
      <c r="DU82" s="383"/>
      <c r="DW82" s="383"/>
      <c r="DX82" s="383"/>
      <c r="DY82" s="383"/>
      <c r="DZ82" s="383"/>
      <c r="EA82" s="383"/>
      <c r="EC82" s="383"/>
      <c r="ED82" s="383"/>
      <c r="EE82" s="383"/>
      <c r="EF82" s="383"/>
      <c r="EX82" s="383"/>
      <c r="EY82" s="383"/>
      <c r="EZ82" s="383"/>
      <c r="FA82" s="383"/>
      <c r="FB82" s="383"/>
      <c r="FC82" s="383"/>
      <c r="FD82" s="383"/>
      <c r="FE82" s="383"/>
      <c r="FF82" s="383"/>
      <c r="FG82" s="383"/>
      <c r="FH82" s="383"/>
      <c r="FI82" s="383"/>
      <c r="FJ82" s="383"/>
      <c r="FK82" s="383"/>
      <c r="FL82" s="383"/>
      <c r="FR82" s="340"/>
    </row>
    <row r="83" spans="1:194" x14ac:dyDescent="0.2">
      <c r="A83" s="334"/>
      <c r="B83" s="334"/>
      <c r="D83" s="360"/>
      <c r="E83" s="360"/>
      <c r="F83" s="360"/>
      <c r="G83" s="360"/>
      <c r="H83" s="360"/>
      <c r="J83" s="389"/>
      <c r="K83" s="389"/>
      <c r="L83" s="389"/>
      <c r="M83" s="389"/>
      <c r="N83" s="389"/>
      <c r="T83" s="669" t="s">
        <v>1498</v>
      </c>
      <c r="U83" s="769" t="s">
        <v>1499</v>
      </c>
      <c r="V83" s="770"/>
      <c r="W83" s="770"/>
      <c r="X83" s="770"/>
      <c r="Y83" s="770"/>
      <c r="Z83" s="770"/>
      <c r="AA83" s="3"/>
      <c r="BV83" s="347"/>
      <c r="CY83" s="338"/>
      <c r="FR83" s="340"/>
    </row>
    <row r="84" spans="1:194" x14ac:dyDescent="0.2">
      <c r="A84" s="334"/>
      <c r="B84" s="334"/>
      <c r="D84" s="404" t="s">
        <v>230</v>
      </c>
      <c r="E84" s="360"/>
      <c r="F84" s="360"/>
      <c r="G84" s="360"/>
      <c r="H84" s="360"/>
      <c r="J84" s="389"/>
      <c r="K84" s="389"/>
      <c r="L84" s="389"/>
      <c r="M84" s="389"/>
      <c r="N84" s="389"/>
      <c r="T84" s="383"/>
      <c r="U84" s="383"/>
      <c r="W84" s="399"/>
      <c r="X84" s="399"/>
      <c r="Y84" s="399"/>
      <c r="Z84" s="399"/>
      <c r="AA84" s="399"/>
      <c r="AD84" s="345" t="s">
        <v>670</v>
      </c>
      <c r="BV84" s="347"/>
      <c r="CY84" s="338"/>
      <c r="FR84" s="340"/>
    </row>
    <row r="85" spans="1:194" x14ac:dyDescent="0.2">
      <c r="A85" s="334"/>
      <c r="B85" s="334"/>
      <c r="D85" s="360"/>
      <c r="E85" s="360"/>
      <c r="F85" s="360"/>
      <c r="G85" s="360"/>
      <c r="H85" s="360"/>
      <c r="BR85" s="347"/>
      <c r="BS85" s="347"/>
      <c r="BT85" s="347"/>
      <c r="BU85" s="347"/>
      <c r="BV85" s="347"/>
      <c r="CL85" s="383"/>
      <c r="CM85" s="383"/>
      <c r="CN85" s="383"/>
      <c r="CO85" s="383"/>
      <c r="CP85" s="383"/>
      <c r="CQ85" s="383"/>
      <c r="CR85" s="383"/>
      <c r="CS85" s="383"/>
      <c r="CT85" s="383"/>
      <c r="CU85" s="383"/>
      <c r="CV85" s="383"/>
      <c r="CY85" s="338"/>
      <c r="FR85" s="340"/>
    </row>
    <row r="86" spans="1:194" ht="63.75" x14ac:dyDescent="0.2">
      <c r="A86" s="334"/>
      <c r="B86" s="334"/>
      <c r="D86" s="351" t="str">
        <f>D5</f>
        <v>Agriculture - Farms</v>
      </c>
      <c r="E86" s="351" t="str">
        <f t="shared" ref="E86:H86" si="130">E5</f>
        <v>Mining</v>
      </c>
      <c r="F86" s="351" t="str">
        <f t="shared" si="130"/>
        <v>Construction</v>
      </c>
      <c r="G86" s="351" t="str">
        <f t="shared" si="130"/>
        <v>Not Used</v>
      </c>
      <c r="H86" s="351" t="str">
        <f t="shared" si="130"/>
        <v>Agriculture - Farms</v>
      </c>
      <c r="J86" s="351" t="str">
        <f>J5</f>
        <v>Agriculture - Farms</v>
      </c>
      <c r="K86" s="351" t="str">
        <f t="shared" ref="K86:N86" si="131">K5</f>
        <v>Mining</v>
      </c>
      <c r="L86" s="351" t="str">
        <f t="shared" si="131"/>
        <v>Construction</v>
      </c>
      <c r="M86" s="351" t="str">
        <f t="shared" si="131"/>
        <v>Not Used</v>
      </c>
      <c r="N86" s="351" t="str">
        <f t="shared" si="131"/>
        <v>Total</v>
      </c>
      <c r="P86" s="379" t="str">
        <f>P7</f>
        <v>Million 2005$</v>
      </c>
      <c r="Q86" s="379" t="str">
        <f t="shared" ref="Q86:T86" si="132">Q7</f>
        <v>Million 2005$</v>
      </c>
      <c r="R86" s="379" t="str">
        <f t="shared" si="132"/>
        <v>Million 2005$</v>
      </c>
      <c r="S86" s="379"/>
      <c r="T86" s="379" t="str">
        <f t="shared" si="132"/>
        <v>Million 2005$</v>
      </c>
      <c r="U86" s="379"/>
      <c r="W86" s="379" t="str">
        <f>D86</f>
        <v>Agriculture - Farms</v>
      </c>
      <c r="X86" s="379" t="str">
        <f>E86</f>
        <v>Mining</v>
      </c>
      <c r="Y86" s="379" t="str">
        <f>F86</f>
        <v>Construction</v>
      </c>
      <c r="Z86" s="379" t="str">
        <f>G86</f>
        <v>Not Used</v>
      </c>
      <c r="AA86" s="379" t="s">
        <v>213</v>
      </c>
      <c r="AD86" s="353" t="str">
        <f>J86</f>
        <v>Agriculture - Farms</v>
      </c>
      <c r="AE86" s="353" t="str">
        <f>K86</f>
        <v>Mining</v>
      </c>
      <c r="AF86" s="353" t="str">
        <f>L86</f>
        <v>Construction</v>
      </c>
      <c r="AG86" s="353" t="str">
        <f>M86</f>
        <v>Not Used</v>
      </c>
      <c r="AH86" s="353" t="s">
        <v>213</v>
      </c>
      <c r="AJ86" s="351" t="str">
        <f>AJ5</f>
        <v>Agriculture - Farms</v>
      </c>
      <c r="AK86" s="351" t="str">
        <f t="shared" ref="AK86:AN86" si="133">AK5</f>
        <v>Mining</v>
      </c>
      <c r="AL86" s="351" t="str">
        <f t="shared" si="133"/>
        <v>Construction</v>
      </c>
      <c r="AM86" s="351" t="str">
        <f t="shared" si="133"/>
        <v>Not Used</v>
      </c>
      <c r="AN86" s="351" t="str">
        <f t="shared" si="133"/>
        <v>Total</v>
      </c>
      <c r="AP86" s="353" t="str">
        <f>AP5</f>
        <v>Agriculture - Farms</v>
      </c>
      <c r="AQ86" s="353" t="str">
        <f t="shared" ref="AQ86:AT86" si="134">AQ5</f>
        <v>Mining</v>
      </c>
      <c r="AR86" s="353" t="str">
        <f t="shared" si="134"/>
        <v>Construction</v>
      </c>
      <c r="AS86" s="353" t="str">
        <f t="shared" si="134"/>
        <v>Not Used</v>
      </c>
      <c r="AT86" s="353" t="str">
        <f t="shared" si="134"/>
        <v>Total</v>
      </c>
      <c r="AV86" s="353" t="str">
        <f>AV5</f>
        <v>Agriculture - Farms</v>
      </c>
      <c r="AW86" s="353" t="str">
        <f t="shared" ref="AW86:AZ86" si="135">AW5</f>
        <v>Mining</v>
      </c>
      <c r="AX86" s="353" t="str">
        <f t="shared" si="135"/>
        <v>Construction</v>
      </c>
      <c r="AY86" s="353" t="str">
        <f t="shared" si="135"/>
        <v>Not Used</v>
      </c>
      <c r="AZ86" s="353" t="str">
        <f t="shared" si="135"/>
        <v>Total</v>
      </c>
      <c r="BC86" s="379" t="str">
        <f>D86</f>
        <v>Agriculture - Farms</v>
      </c>
      <c r="BD86" s="379" t="str">
        <f>E86</f>
        <v>Mining</v>
      </c>
      <c r="BE86" s="379" t="str">
        <f>F86</f>
        <v>Construction</v>
      </c>
      <c r="BF86" s="379" t="str">
        <f>G86</f>
        <v>Not Used</v>
      </c>
      <c r="BG86" s="380"/>
      <c r="BH86" s="380"/>
      <c r="BI86" s="380"/>
      <c r="BJ86" s="380"/>
      <c r="BK86" s="380"/>
      <c r="BL86" s="380"/>
      <c r="BM86" s="380"/>
      <c r="BN86" s="380"/>
      <c r="BO86" s="380"/>
      <c r="BP86" s="380"/>
      <c r="BQ86" s="380"/>
      <c r="BR86" s="380"/>
      <c r="BS86" s="380"/>
      <c r="BT86" s="380"/>
      <c r="BU86" s="380"/>
      <c r="BV86" s="380"/>
      <c r="CY86" s="338"/>
      <c r="FR86" s="340"/>
      <c r="FT86" s="365"/>
      <c r="FU86" s="354" t="s">
        <v>671</v>
      </c>
      <c r="FV86" s="354" t="s">
        <v>639</v>
      </c>
      <c r="FW86" s="354" t="s">
        <v>640</v>
      </c>
      <c r="FX86" s="354" t="s">
        <v>641</v>
      </c>
      <c r="FY86" s="354" t="s">
        <v>642</v>
      </c>
      <c r="FZ86" s="354" t="s">
        <v>672</v>
      </c>
      <c r="GC86" s="387" t="s">
        <v>79</v>
      </c>
      <c r="GD86" s="387" t="s">
        <v>666</v>
      </c>
      <c r="GE86" s="387" t="s">
        <v>667</v>
      </c>
      <c r="GF86" s="387" t="s">
        <v>668</v>
      </c>
      <c r="GG86" s="387" t="s">
        <v>669</v>
      </c>
      <c r="GJ86" s="350" t="s">
        <v>79</v>
      </c>
      <c r="GK86" s="350" t="s">
        <v>660</v>
      </c>
      <c r="GL86" s="350" t="s">
        <v>661</v>
      </c>
    </row>
    <row r="87" spans="1:194" ht="23.25" customHeight="1" x14ac:dyDescent="0.2">
      <c r="A87" s="405" t="s">
        <v>647</v>
      </c>
      <c r="B87" s="334"/>
      <c r="D87" s="369" t="s">
        <v>63</v>
      </c>
      <c r="E87" s="369" t="s">
        <v>63</v>
      </c>
      <c r="F87" s="369" t="s">
        <v>617</v>
      </c>
      <c r="G87" s="369" t="s">
        <v>617</v>
      </c>
      <c r="H87" s="369" t="s">
        <v>617</v>
      </c>
      <c r="J87" s="381"/>
      <c r="K87" s="381"/>
      <c r="L87" s="381"/>
      <c r="M87" s="381"/>
      <c r="N87" s="381"/>
      <c r="P87" s="381"/>
      <c r="Q87" s="381"/>
      <c r="R87" s="381"/>
      <c r="S87" s="381"/>
      <c r="T87" s="381"/>
      <c r="U87" s="381"/>
      <c r="W87" s="369" t="s">
        <v>63</v>
      </c>
      <c r="X87" s="369" t="s">
        <v>63</v>
      </c>
      <c r="Y87" s="369" t="s">
        <v>617</v>
      </c>
      <c r="Z87" s="369" t="s">
        <v>617</v>
      </c>
      <c r="AA87" s="369" t="s">
        <v>617</v>
      </c>
      <c r="AD87" s="369" t="s">
        <v>63</v>
      </c>
      <c r="AE87" s="369" t="s">
        <v>63</v>
      </c>
      <c r="AF87" s="369" t="s">
        <v>617</v>
      </c>
      <c r="AG87" s="369" t="s">
        <v>617</v>
      </c>
      <c r="AH87" s="369" t="s">
        <v>617</v>
      </c>
      <c r="AJ87" s="369" t="s">
        <v>63</v>
      </c>
      <c r="AK87" s="369" t="s">
        <v>63</v>
      </c>
      <c r="AL87" s="369" t="s">
        <v>617</v>
      </c>
      <c r="AM87" s="369" t="s">
        <v>617</v>
      </c>
      <c r="AN87" s="369" t="s">
        <v>617</v>
      </c>
      <c r="AP87" s="382"/>
      <c r="AQ87" s="382"/>
      <c r="AR87" s="382"/>
      <c r="AS87" s="382"/>
      <c r="AT87" s="382"/>
      <c r="AV87" s="381"/>
      <c r="AW87" s="381"/>
      <c r="AX87" s="381"/>
      <c r="AY87" s="381"/>
      <c r="AZ87" s="381"/>
      <c r="BC87" s="369" t="s">
        <v>63</v>
      </c>
      <c r="BD87" s="369" t="s">
        <v>63</v>
      </c>
      <c r="BE87" s="369" t="s">
        <v>617</v>
      </c>
      <c r="BF87" s="369" t="s">
        <v>617</v>
      </c>
      <c r="BG87" s="359"/>
      <c r="BH87" s="359"/>
      <c r="BI87" s="359"/>
      <c r="BJ87" s="359"/>
      <c r="BK87" s="359"/>
      <c r="BL87" s="359"/>
      <c r="BM87" s="359"/>
      <c r="BN87" s="359"/>
      <c r="BO87" s="359"/>
      <c r="BP87" s="359"/>
      <c r="BQ87" s="359"/>
      <c r="BR87" s="359"/>
      <c r="BS87" s="359"/>
      <c r="BT87" s="359"/>
      <c r="BU87" s="359"/>
      <c r="BV87" s="359"/>
      <c r="BW87" s="359"/>
      <c r="CY87" s="338"/>
      <c r="FR87" s="340"/>
      <c r="FT87" s="335">
        <v>1970</v>
      </c>
      <c r="FU87" s="383">
        <f t="shared" ref="FU87:FZ102" si="136">CM110</f>
        <v>1.0193444751952552</v>
      </c>
      <c r="FV87" s="383">
        <f t="shared" si="136"/>
        <v>1.0676965786412473</v>
      </c>
      <c r="FW87" s="383">
        <f t="shared" si="136"/>
        <v>0.79996393865446869</v>
      </c>
      <c r="FX87" s="383">
        <f t="shared" si="136"/>
        <v>1.0007225362835157</v>
      </c>
      <c r="FY87" s="383">
        <f t="shared" si="136"/>
        <v>1</v>
      </c>
      <c r="FZ87" s="383">
        <f t="shared" si="136"/>
        <v>1.1925841474283192</v>
      </c>
      <c r="GB87" s="335">
        <f>FT87</f>
        <v>1970</v>
      </c>
      <c r="GC87" s="393">
        <f>CS110</f>
        <v>0.90691298304675994</v>
      </c>
      <c r="GD87" s="393">
        <f>CL110</f>
        <v>0.88970216164956506</v>
      </c>
      <c r="GE87" s="393">
        <f>CP110</f>
        <v>1.0007225362835157</v>
      </c>
      <c r="GF87" s="393">
        <f>CN110*CN110*CQ110</f>
        <v>1.1399759840422252</v>
      </c>
      <c r="GG87" s="393">
        <f>CR110</f>
        <v>1.1925841474283192</v>
      </c>
      <c r="GI87" s="335">
        <v>1985</v>
      </c>
      <c r="GJ87" s="383">
        <f>CT117</f>
        <v>0.93990928766138893</v>
      </c>
      <c r="GK87" s="383">
        <f>CL117</f>
        <v>0.86584705919535343</v>
      </c>
      <c r="GL87" s="383">
        <f>CM117</f>
        <v>1.0855373101744583</v>
      </c>
    </row>
    <row r="88" spans="1:194" x14ac:dyDescent="0.2">
      <c r="A88" s="334"/>
      <c r="B88" s="334"/>
      <c r="D88" s="369" t="s">
        <v>263</v>
      </c>
      <c r="E88" s="369" t="s">
        <v>264</v>
      </c>
      <c r="F88" s="369" t="s">
        <v>264</v>
      </c>
      <c r="G88" s="369" t="s">
        <v>264</v>
      </c>
      <c r="H88" s="369" t="s">
        <v>264</v>
      </c>
      <c r="J88" s="370" t="str">
        <f>J7</f>
        <v>Million 2005$</v>
      </c>
      <c r="K88" s="370" t="str">
        <f t="shared" ref="K88:N88" si="137">K7</f>
        <v>Million 2005$</v>
      </c>
      <c r="L88" s="370" t="str">
        <f t="shared" si="137"/>
        <v>Million 2005$</v>
      </c>
      <c r="M88" s="370" t="str">
        <f t="shared" si="137"/>
        <v>Million 2005$</v>
      </c>
      <c r="N88" s="370" t="str">
        <f t="shared" si="137"/>
        <v>Million 2005$</v>
      </c>
      <c r="P88" s="370" t="s">
        <v>662</v>
      </c>
      <c r="Q88" s="370" t="s">
        <v>662</v>
      </c>
      <c r="R88" s="370" t="s">
        <v>662</v>
      </c>
      <c r="S88" s="370" t="s">
        <v>662</v>
      </c>
      <c r="T88" s="370" t="s">
        <v>662</v>
      </c>
      <c r="U88" s="370"/>
      <c r="W88" s="370" t="str">
        <f>W7</f>
        <v>MMBtu/$</v>
      </c>
      <c r="X88" s="370" t="str">
        <f t="shared" ref="X88:AA88" si="138">X7</f>
        <v>MMBtu/$</v>
      </c>
      <c r="Y88" s="370" t="str">
        <f t="shared" si="138"/>
        <v>MMBtu/$</v>
      </c>
      <c r="Z88" s="370" t="str">
        <f t="shared" si="138"/>
        <v>MMBtu/$</v>
      </c>
      <c r="AA88" s="370" t="str">
        <f t="shared" si="138"/>
        <v>MMBtu/$</v>
      </c>
      <c r="AD88" s="370" t="str">
        <f>AD7</f>
        <v>MMBtu/$</v>
      </c>
      <c r="AE88" s="370" t="str">
        <f t="shared" ref="AE88:AH88" si="139">AE7</f>
        <v>MMBtu/$</v>
      </c>
      <c r="AF88" s="370" t="str">
        <f t="shared" si="139"/>
        <v>MMBtu/$</v>
      </c>
      <c r="AG88" s="370" t="str">
        <f t="shared" si="139"/>
        <v>MMBtu/$</v>
      </c>
      <c r="AH88" s="370" t="str">
        <f t="shared" si="139"/>
        <v>MMBtu/$</v>
      </c>
      <c r="AJ88" s="369" t="str">
        <f>AJ7</f>
        <v>1985 = 1</v>
      </c>
      <c r="AK88" s="369" t="str">
        <f t="shared" ref="AK88:AN88" si="140">AK7</f>
        <v>1985 = 1</v>
      </c>
      <c r="AL88" s="369" t="str">
        <f t="shared" si="140"/>
        <v>1985 = 1</v>
      </c>
      <c r="AM88" s="369" t="str">
        <f t="shared" si="140"/>
        <v>1985 = 1</v>
      </c>
      <c r="AN88" s="369" t="str">
        <f t="shared" si="140"/>
        <v>1985 = 1</v>
      </c>
      <c r="AP88" s="370" t="str">
        <f>AP7</f>
        <v>GO/VA</v>
      </c>
      <c r="AQ88" s="370" t="str">
        <f t="shared" ref="AQ88:AT88" si="141">AQ7</f>
        <v>GO/VA</v>
      </c>
      <c r="AR88" s="370" t="str">
        <f t="shared" si="141"/>
        <v>GO/VA</v>
      </c>
      <c r="AS88" s="370" t="str">
        <f t="shared" si="141"/>
        <v>GO/VA</v>
      </c>
      <c r="AT88" s="370" t="str">
        <f t="shared" si="141"/>
        <v>GO/VA</v>
      </c>
      <c r="AV88" s="730" t="s">
        <v>1452</v>
      </c>
      <c r="AW88" s="730" t="s">
        <v>1452</v>
      </c>
      <c r="AX88" s="730" t="s">
        <v>1452</v>
      </c>
      <c r="AY88" s="370" t="s">
        <v>674</v>
      </c>
      <c r="AZ88" s="370" t="s">
        <v>674</v>
      </c>
      <c r="BC88" s="381" t="s">
        <v>620</v>
      </c>
      <c r="BD88" s="381" t="s">
        <v>620</v>
      </c>
      <c r="BE88" s="381" t="s">
        <v>620</v>
      </c>
      <c r="BF88" s="381" t="s">
        <v>620</v>
      </c>
      <c r="BG88" s="380"/>
      <c r="BH88" s="380"/>
      <c r="BI88" s="380"/>
      <c r="BJ88" s="380"/>
      <c r="BK88" s="380"/>
      <c r="BL88" s="380"/>
      <c r="BM88" s="380"/>
      <c r="BN88" s="380"/>
      <c r="BO88" s="380"/>
      <c r="BP88" s="380"/>
      <c r="BQ88" s="380"/>
      <c r="BR88" s="380"/>
      <c r="BS88" s="380"/>
      <c r="BT88" s="380"/>
      <c r="BU88" s="380"/>
      <c r="BV88" s="380"/>
      <c r="CY88" s="338"/>
      <c r="FR88" s="340"/>
      <c r="FT88" s="335">
        <f>FT87+1</f>
        <v>1971</v>
      </c>
      <c r="FU88" s="383">
        <f t="shared" si="136"/>
        <v>1.0879646997004724</v>
      </c>
      <c r="FV88" s="383">
        <f t="shared" si="136"/>
        <v>1.0959328339679912</v>
      </c>
      <c r="FW88" s="383">
        <f t="shared" si="136"/>
        <v>0.84110494607533781</v>
      </c>
      <c r="FX88" s="383">
        <f t="shared" si="136"/>
        <v>1.0044874944231619</v>
      </c>
      <c r="FY88" s="383">
        <f t="shared" si="136"/>
        <v>1</v>
      </c>
      <c r="FZ88" s="383">
        <f t="shared" si="136"/>
        <v>1.1749953415058099</v>
      </c>
      <c r="GB88" s="335">
        <f t="shared" ref="GB88:GB96" si="142">FT88</f>
        <v>1971</v>
      </c>
      <c r="GC88" s="393">
        <f>CS111</f>
        <v>0.98066483678623839</v>
      </c>
      <c r="GD88" s="393">
        <f>CL111</f>
        <v>0.9013756025873132</v>
      </c>
      <c r="GE88" s="393">
        <f>CP111</f>
        <v>1.0044874944231619</v>
      </c>
      <c r="GF88" s="393">
        <f>CN111*CN111*CQ111</f>
        <v>1.2010687765691126</v>
      </c>
      <c r="GG88" s="393">
        <f>CR111</f>
        <v>1.1749953415058099</v>
      </c>
      <c r="GI88" s="335">
        <v>1985</v>
      </c>
      <c r="GJ88" s="383">
        <f>CT118</f>
        <v>1.024697149888776</v>
      </c>
      <c r="GK88" s="383">
        <f>CL118</f>
        <v>0.90291838987311313</v>
      </c>
      <c r="GL88" s="383">
        <f>CM118</f>
        <v>1.1348723886693419</v>
      </c>
    </row>
    <row r="89" spans="1:194" x14ac:dyDescent="0.2">
      <c r="A89" s="334" t="s">
        <v>621</v>
      </c>
      <c r="B89" s="334">
        <v>1949</v>
      </c>
      <c r="D89" s="388"/>
      <c r="E89" s="388"/>
      <c r="F89" s="388"/>
      <c r="G89" s="388"/>
      <c r="H89" s="388"/>
      <c r="J89" s="389"/>
      <c r="K89" s="389"/>
      <c r="L89" s="389"/>
      <c r="M89" s="389"/>
      <c r="N89" s="389"/>
      <c r="W89" s="390"/>
      <c r="X89" s="390"/>
      <c r="Y89" s="390"/>
      <c r="Z89" s="390"/>
      <c r="AA89" s="390"/>
      <c r="BC89" s="383"/>
      <c r="BD89" s="383"/>
      <c r="BE89" s="383"/>
      <c r="BF89" s="383"/>
      <c r="BG89" s="391"/>
      <c r="BH89" s="391"/>
      <c r="BI89" s="391"/>
      <c r="BJ89" s="391"/>
      <c r="BK89" s="391"/>
      <c r="BL89" s="391"/>
      <c r="BM89" s="391"/>
      <c r="BN89" s="391"/>
      <c r="BO89" s="391"/>
      <c r="BP89" s="391"/>
      <c r="BQ89" s="391"/>
      <c r="BR89" s="391"/>
      <c r="BS89" s="391"/>
      <c r="BT89" s="391"/>
      <c r="BU89" s="391"/>
      <c r="BV89" s="391"/>
      <c r="BW89" s="391"/>
      <c r="CL89" s="392"/>
      <c r="CM89" s="392"/>
      <c r="CN89" s="392"/>
      <c r="CO89" s="392"/>
      <c r="CP89" s="392"/>
      <c r="CQ89" s="392"/>
      <c r="CR89" s="392"/>
      <c r="CS89" s="392"/>
      <c r="CT89" s="392"/>
      <c r="CU89" s="392"/>
      <c r="CV89" s="392"/>
      <c r="CY89" s="338"/>
      <c r="DA89" s="383"/>
      <c r="DB89" s="383"/>
      <c r="DC89" s="383"/>
      <c r="DD89" s="383"/>
      <c r="DF89" s="383"/>
      <c r="DG89" s="383"/>
      <c r="DH89" s="383"/>
      <c r="DI89" s="383"/>
      <c r="DJ89" s="383"/>
      <c r="DK89" s="383"/>
      <c r="DL89" s="383"/>
      <c r="DM89" s="383"/>
      <c r="DN89" s="383"/>
      <c r="DO89" s="383"/>
      <c r="DW89" s="383"/>
      <c r="DX89" s="383"/>
      <c r="DY89" s="383"/>
      <c r="DZ89" s="383"/>
      <c r="EA89" s="383"/>
      <c r="EC89" s="383"/>
      <c r="ED89" s="383"/>
      <c r="EE89" s="383"/>
      <c r="EF89" s="383"/>
      <c r="EX89" s="383"/>
      <c r="EY89" s="383">
        <v>1</v>
      </c>
      <c r="EZ89" s="383">
        <f t="shared" ref="EZ89:EZ120" si="143">EY89/EY$154</f>
        <v>1.1925841474283192</v>
      </c>
      <c r="FA89" s="383"/>
      <c r="FB89" s="383"/>
      <c r="FC89" s="383">
        <v>1</v>
      </c>
      <c r="FD89" s="383">
        <f t="shared" ref="FD89:FD120" si="144">FC89/FC$154</f>
        <v>1.0676965786412473</v>
      </c>
      <c r="FE89" s="383"/>
      <c r="FF89" s="383"/>
      <c r="FG89" s="383">
        <v>1</v>
      </c>
      <c r="FH89" s="383">
        <f t="shared" ref="FH89:FH120" si="145">FG89/FG$154</f>
        <v>0.79996393865446869</v>
      </c>
      <c r="FI89" s="383"/>
      <c r="FJ89" s="383"/>
      <c r="FK89" s="383">
        <v>1</v>
      </c>
      <c r="FL89" s="383">
        <f t="shared" ref="FL89:FL120" si="146">FK89/FK$154</f>
        <v>1.0007225362835157</v>
      </c>
      <c r="FN89" s="383"/>
      <c r="FO89" s="383">
        <v>1</v>
      </c>
      <c r="FP89" s="383">
        <f t="shared" ref="FP89:FP120" si="147">FO89/FO$154</f>
        <v>1.0676965786412473</v>
      </c>
      <c r="FR89" s="340"/>
      <c r="FT89" s="335">
        <f t="shared" ref="FT89:FT94" si="148">FT88+1</f>
        <v>1972</v>
      </c>
      <c r="FU89" s="383">
        <f t="shared" si="136"/>
        <v>1.0878185569780068</v>
      </c>
      <c r="FV89" s="383">
        <f t="shared" si="136"/>
        <v>1.099450302577778</v>
      </c>
      <c r="FW89" s="383">
        <f t="shared" si="136"/>
        <v>0.84591673827829639</v>
      </c>
      <c r="FX89" s="383">
        <f t="shared" si="136"/>
        <v>1.0078264561424177</v>
      </c>
      <c r="FY89" s="383">
        <f t="shared" si="136"/>
        <v>1</v>
      </c>
      <c r="FZ89" s="383">
        <f t="shared" si="136"/>
        <v>1.1605597027252021</v>
      </c>
      <c r="GB89" s="335">
        <f t="shared" si="142"/>
        <v>1972</v>
      </c>
      <c r="GC89" s="393">
        <f t="shared" ref="GC89:GC127" si="149">CS112</f>
        <v>1.0042662507358646</v>
      </c>
      <c r="GD89" s="393">
        <f t="shared" ref="GD89:GD127" si="150">CL112</f>
        <v>0.92319279193558423</v>
      </c>
      <c r="GE89" s="393">
        <f t="shared" ref="GE89:GE127" si="151">CP112</f>
        <v>1.0078264561424177</v>
      </c>
      <c r="GF89" s="393">
        <f t="shared" ref="GF89:GF127" si="152">CN112*CN112*CQ112</f>
        <v>1.2087909678383675</v>
      </c>
      <c r="GG89" s="393">
        <f t="shared" ref="GG89:GG127" si="153">CR112</f>
        <v>1.1605597027252021</v>
      </c>
      <c r="GI89" s="335">
        <v>1985</v>
      </c>
      <c r="GJ89" s="383">
        <f t="shared" ref="GJ89:GJ119" si="154">CT119</f>
        <v>0.92708508048054461</v>
      </c>
      <c r="GK89" s="383">
        <f t="shared" ref="GK89:GL104" si="155">CL119</f>
        <v>0.91484030730218935</v>
      </c>
      <c r="GL89" s="383">
        <f t="shared" si="155"/>
        <v>1.0133846017502928</v>
      </c>
    </row>
    <row r="90" spans="1:194" x14ac:dyDescent="0.2">
      <c r="A90" s="334" t="s">
        <v>621</v>
      </c>
      <c r="B90" s="334">
        <f t="shared" ref="B90:B151" si="156">B89+1</f>
        <v>1950</v>
      </c>
      <c r="D90" s="388"/>
      <c r="E90" s="388"/>
      <c r="F90" s="388"/>
      <c r="G90" s="388"/>
      <c r="H90" s="388"/>
      <c r="J90" s="389"/>
      <c r="K90" s="389"/>
      <c r="L90" s="389"/>
      <c r="M90" s="389"/>
      <c r="N90" s="389"/>
      <c r="W90" s="390"/>
      <c r="X90" s="390"/>
      <c r="Y90" s="390"/>
      <c r="Z90" s="390"/>
      <c r="AA90" s="390"/>
      <c r="BC90" s="383"/>
      <c r="BD90" s="383"/>
      <c r="BE90" s="383"/>
      <c r="BF90" s="383"/>
      <c r="BG90" s="391"/>
      <c r="BH90" s="391"/>
      <c r="BI90" s="391"/>
      <c r="BJ90" s="391"/>
      <c r="BK90" s="391"/>
      <c r="BL90" s="391"/>
      <c r="BM90" s="391"/>
      <c r="BN90" s="391"/>
      <c r="BO90" s="391"/>
      <c r="BP90" s="391"/>
      <c r="BQ90" s="391"/>
      <c r="BR90" s="383"/>
      <c r="BS90" s="383"/>
      <c r="BT90" s="383"/>
      <c r="BU90" s="383"/>
      <c r="BV90" s="391"/>
      <c r="BW90" s="383"/>
      <c r="CL90" s="392"/>
      <c r="CM90" s="392"/>
      <c r="CN90" s="392"/>
      <c r="CO90" s="392"/>
      <c r="CP90" s="392"/>
      <c r="CQ90" s="392"/>
      <c r="CR90" s="392"/>
      <c r="CS90" s="392"/>
      <c r="CT90" s="392"/>
      <c r="CU90" s="392"/>
      <c r="CV90" s="392"/>
      <c r="CY90" s="338"/>
      <c r="DA90" s="383"/>
      <c r="DB90" s="383"/>
      <c r="DC90" s="383"/>
      <c r="DD90" s="383"/>
      <c r="DF90" s="383"/>
      <c r="DG90" s="383"/>
      <c r="DH90" s="383"/>
      <c r="DI90" s="383"/>
      <c r="DJ90" s="383"/>
      <c r="DK90" s="383"/>
      <c r="DL90" s="383"/>
      <c r="DM90" s="383"/>
      <c r="DN90" s="383"/>
      <c r="DO90" s="383"/>
      <c r="DR90" s="383"/>
      <c r="DS90" s="383"/>
      <c r="DT90" s="383"/>
      <c r="DU90" s="383"/>
      <c r="DW90" s="383"/>
      <c r="DX90" s="383"/>
      <c r="DY90" s="383"/>
      <c r="DZ90" s="383"/>
      <c r="EA90" s="383"/>
      <c r="EC90" s="383"/>
      <c r="ED90" s="383"/>
      <c r="EE90" s="383"/>
      <c r="EF90" s="383"/>
      <c r="EH90" s="383"/>
      <c r="EI90" s="383"/>
      <c r="EJ90" s="383"/>
      <c r="EK90" s="383"/>
      <c r="EM90" s="383"/>
      <c r="EN90" s="383"/>
      <c r="EO90" s="383"/>
      <c r="EP90" s="383"/>
      <c r="ER90" s="383"/>
      <c r="ES90" s="383"/>
      <c r="ET90" s="383"/>
      <c r="EU90" s="383"/>
      <c r="EX90" s="383">
        <f t="shared" ref="EX90:EX150" si="157">EXP(SUMPRODUCT($DL90:$DO90,DR90:DU90))</f>
        <v>1</v>
      </c>
      <c r="EY90" s="383">
        <f t="shared" ref="EY90:EY150" si="158">IF(ISERR(EX90),EY89,EX90*EY89)</f>
        <v>1</v>
      </c>
      <c r="EZ90" s="383">
        <f t="shared" si="143"/>
        <v>1.1925841474283192</v>
      </c>
      <c r="FA90" s="383"/>
      <c r="FB90" s="383">
        <f t="shared" ref="FB90:FB108" si="159">EXP(SUMPRODUCT($DL90:$DO90,EC90:EF90))</f>
        <v>1</v>
      </c>
      <c r="FC90" s="383">
        <f t="shared" ref="FC90:FC150" si="160">IF(ISERR(FB90),FC89,FB90*FC89)</f>
        <v>1</v>
      </c>
      <c r="FD90" s="383">
        <f t="shared" si="144"/>
        <v>1.0676965786412473</v>
      </c>
      <c r="FE90" s="383"/>
      <c r="FF90" s="383">
        <f t="shared" ref="FF90:FF108" si="161">EXP(SUMPRODUCT($DL90:$DO90,EH90:EK90))</f>
        <v>1</v>
      </c>
      <c r="FG90" s="383">
        <f t="shared" ref="FG90:FG150" si="162">IF(ISERR(FF90),FG89,FF90*FG89)</f>
        <v>1</v>
      </c>
      <c r="FH90" s="383">
        <f t="shared" si="145"/>
        <v>0.79996393865446869</v>
      </c>
      <c r="FI90" s="383"/>
      <c r="FJ90" s="383">
        <f t="shared" ref="FJ90:FJ150" si="163">EXP(SUMPRODUCT($DL90:$DO90,EM90:EP90))</f>
        <v>1</v>
      </c>
      <c r="FK90" s="383">
        <f t="shared" ref="FK90:FK150" si="164">IF(ISERR(FJ90),FK89,FJ90*FK89)</f>
        <v>1</v>
      </c>
      <c r="FL90" s="383">
        <f t="shared" si="146"/>
        <v>1.0007225362835157</v>
      </c>
      <c r="FN90" s="383">
        <f t="shared" ref="FN90:FN108" si="165">EXP(SUMPRODUCT($DL90:$DO90,ER90:EU90))</f>
        <v>1</v>
      </c>
      <c r="FO90" s="383">
        <f t="shared" ref="FO90:FO150" si="166">IF(ISERR(FN90),FO89,FN90*FO89)</f>
        <v>1</v>
      </c>
      <c r="FP90" s="383">
        <f t="shared" si="147"/>
        <v>1.0676965786412473</v>
      </c>
      <c r="FR90" s="340"/>
      <c r="FT90" s="335">
        <f t="shared" si="148"/>
        <v>1973</v>
      </c>
      <c r="FU90" s="383">
        <f t="shared" si="136"/>
        <v>1.0904753822722937</v>
      </c>
      <c r="FV90" s="383">
        <f t="shared" si="136"/>
        <v>1.0957515716921136</v>
      </c>
      <c r="FW90" s="383">
        <f t="shared" si="136"/>
        <v>0.839392905574605</v>
      </c>
      <c r="FX90" s="383">
        <f t="shared" si="136"/>
        <v>1.0200493115241216</v>
      </c>
      <c r="FY90" s="383">
        <f t="shared" si="136"/>
        <v>1</v>
      </c>
      <c r="FZ90" s="383">
        <f t="shared" si="136"/>
        <v>1.1622974958197587</v>
      </c>
      <c r="GB90" s="335">
        <f t="shared" si="142"/>
        <v>1973</v>
      </c>
      <c r="GC90" s="393">
        <f t="shared" si="149"/>
        <v>1.0224212441457428</v>
      </c>
      <c r="GD90" s="393">
        <f t="shared" si="150"/>
        <v>0.93759222882708027</v>
      </c>
      <c r="GE90" s="393">
        <f t="shared" si="151"/>
        <v>1.0200493115241216</v>
      </c>
      <c r="GF90" s="393">
        <f t="shared" si="152"/>
        <v>1.2006715068657372</v>
      </c>
      <c r="GG90" s="393">
        <f t="shared" si="153"/>
        <v>1.1622974958197587</v>
      </c>
      <c r="GI90" s="335">
        <v>1985</v>
      </c>
      <c r="GJ90" s="383">
        <f t="shared" si="154"/>
        <v>0.92531846530218331</v>
      </c>
      <c r="GK90" s="383">
        <f t="shared" si="155"/>
        <v>0.87984705244265982</v>
      </c>
      <c r="GL90" s="383">
        <f t="shared" si="155"/>
        <v>1.0516810424417338</v>
      </c>
    </row>
    <row r="91" spans="1:194" x14ac:dyDescent="0.2">
      <c r="A91" s="334" t="s">
        <v>621</v>
      </c>
      <c r="B91" s="334">
        <f t="shared" si="156"/>
        <v>1951</v>
      </c>
      <c r="D91" s="388"/>
      <c r="E91" s="388"/>
      <c r="F91" s="388"/>
      <c r="G91" s="388"/>
      <c r="H91" s="388"/>
      <c r="J91" s="389"/>
      <c r="K91" s="389"/>
      <c r="L91" s="389"/>
      <c r="M91" s="389"/>
      <c r="N91" s="389"/>
      <c r="W91" s="390"/>
      <c r="X91" s="390"/>
      <c r="Y91" s="390"/>
      <c r="Z91" s="390"/>
      <c r="AA91" s="390"/>
      <c r="BC91" s="383"/>
      <c r="BD91" s="383"/>
      <c r="BE91" s="383"/>
      <c r="BF91" s="383"/>
      <c r="BG91" s="383"/>
      <c r="BH91" s="383"/>
      <c r="BI91" s="383"/>
      <c r="BJ91" s="383"/>
      <c r="BK91" s="383"/>
      <c r="BL91" s="383"/>
      <c r="BM91" s="383"/>
      <c r="BN91" s="383"/>
      <c r="BO91" s="383"/>
      <c r="BP91" s="383"/>
      <c r="BQ91" s="383"/>
      <c r="BR91" s="383"/>
      <c r="BS91" s="383"/>
      <c r="BT91" s="383"/>
      <c r="BU91" s="383"/>
      <c r="BV91" s="391"/>
      <c r="BW91" s="383"/>
      <c r="CL91" s="392"/>
      <c r="CM91" s="392"/>
      <c r="CN91" s="392"/>
      <c r="CO91" s="392"/>
      <c r="CP91" s="392"/>
      <c r="CQ91" s="392"/>
      <c r="CR91" s="392"/>
      <c r="CS91" s="392"/>
      <c r="CT91" s="392"/>
      <c r="CU91" s="392"/>
      <c r="CV91" s="392"/>
      <c r="CY91" s="338"/>
      <c r="DA91" s="383"/>
      <c r="DB91" s="383"/>
      <c r="DC91" s="383"/>
      <c r="DD91" s="383"/>
      <c r="DF91" s="383"/>
      <c r="DG91" s="383"/>
      <c r="DH91" s="383"/>
      <c r="DI91" s="383"/>
      <c r="DJ91" s="383"/>
      <c r="DK91" s="383"/>
      <c r="DL91" s="383"/>
      <c r="DM91" s="383"/>
      <c r="DN91" s="383"/>
      <c r="DO91" s="383"/>
      <c r="DR91" s="383"/>
      <c r="DS91" s="383"/>
      <c r="DT91" s="383"/>
      <c r="DU91" s="383"/>
      <c r="DW91" s="383"/>
      <c r="DX91" s="383"/>
      <c r="DY91" s="383"/>
      <c r="DZ91" s="383"/>
      <c r="EA91" s="383"/>
      <c r="EC91" s="383"/>
      <c r="ED91" s="383"/>
      <c r="EE91" s="383"/>
      <c r="EF91" s="383"/>
      <c r="EH91" s="383"/>
      <c r="EI91" s="383"/>
      <c r="EJ91" s="383"/>
      <c r="EK91" s="383"/>
      <c r="EM91" s="383"/>
      <c r="EN91" s="383"/>
      <c r="EO91" s="383"/>
      <c r="EP91" s="383"/>
      <c r="ER91" s="383"/>
      <c r="ES91" s="383"/>
      <c r="ET91" s="383"/>
      <c r="EU91" s="383"/>
      <c r="EX91" s="383">
        <f t="shared" si="157"/>
        <v>1</v>
      </c>
      <c r="EY91" s="383">
        <f t="shared" si="158"/>
        <v>1</v>
      </c>
      <c r="EZ91" s="383">
        <f t="shared" si="143"/>
        <v>1.1925841474283192</v>
      </c>
      <c r="FA91" s="383"/>
      <c r="FB91" s="383">
        <f t="shared" si="159"/>
        <v>1</v>
      </c>
      <c r="FC91" s="383">
        <f t="shared" si="160"/>
        <v>1</v>
      </c>
      <c r="FD91" s="383">
        <f t="shared" si="144"/>
        <v>1.0676965786412473</v>
      </c>
      <c r="FE91" s="383"/>
      <c r="FF91" s="383">
        <f t="shared" si="161"/>
        <v>1</v>
      </c>
      <c r="FG91" s="383">
        <f t="shared" si="162"/>
        <v>1</v>
      </c>
      <c r="FH91" s="383">
        <f t="shared" si="145"/>
        <v>0.79996393865446869</v>
      </c>
      <c r="FI91" s="383"/>
      <c r="FJ91" s="383">
        <f t="shared" si="163"/>
        <v>1</v>
      </c>
      <c r="FK91" s="383">
        <f t="shared" si="164"/>
        <v>1</v>
      </c>
      <c r="FL91" s="383">
        <f t="shared" si="146"/>
        <v>1.0007225362835157</v>
      </c>
      <c r="FN91" s="383">
        <f t="shared" si="165"/>
        <v>1</v>
      </c>
      <c r="FO91" s="383">
        <f t="shared" si="166"/>
        <v>1</v>
      </c>
      <c r="FP91" s="383">
        <f t="shared" si="147"/>
        <v>1.0676965786412473</v>
      </c>
      <c r="FR91" s="340"/>
      <c r="FT91" s="335">
        <f t="shared" si="148"/>
        <v>1974</v>
      </c>
      <c r="FU91" s="383">
        <f t="shared" si="136"/>
        <v>1.0964619479821334</v>
      </c>
      <c r="FV91" s="383">
        <f t="shared" si="136"/>
        <v>1.0851006233660538</v>
      </c>
      <c r="FW91" s="383">
        <f t="shared" si="136"/>
        <v>0.84070404593631809</v>
      </c>
      <c r="FX91" s="383">
        <f t="shared" si="136"/>
        <v>1.0148019979147156</v>
      </c>
      <c r="FY91" s="383">
        <f t="shared" si="136"/>
        <v>1</v>
      </c>
      <c r="FZ91" s="383">
        <f t="shared" si="136"/>
        <v>1.1844019133974431</v>
      </c>
      <c r="GB91" s="335">
        <f t="shared" si="142"/>
        <v>1974</v>
      </c>
      <c r="GC91" s="393">
        <f t="shared" si="149"/>
        <v>0.96667257084821778</v>
      </c>
      <c r="GD91" s="393">
        <f t="shared" si="150"/>
        <v>0.88162892713899221</v>
      </c>
      <c r="GE91" s="393">
        <f t="shared" si="151"/>
        <v>1.0148019979147156</v>
      </c>
      <c r="GF91" s="393">
        <f t="shared" si="152"/>
        <v>1.1774433628293985</v>
      </c>
      <c r="GG91" s="393">
        <f t="shared" si="153"/>
        <v>1.1844019133974431</v>
      </c>
      <c r="GI91" s="335">
        <v>1985</v>
      </c>
      <c r="GJ91" s="383">
        <f t="shared" si="154"/>
        <v>0.96169494507430586</v>
      </c>
      <c r="GK91" s="383">
        <f t="shared" si="155"/>
        <v>0.88792704108687448</v>
      </c>
      <c r="GL91" s="383">
        <f t="shared" si="155"/>
        <v>1.0830787897811234</v>
      </c>
    </row>
    <row r="92" spans="1:194" x14ac:dyDescent="0.2">
      <c r="A92" s="334" t="s">
        <v>621</v>
      </c>
      <c r="B92" s="334">
        <f t="shared" si="156"/>
        <v>1952</v>
      </c>
      <c r="D92" s="388"/>
      <c r="E92" s="388"/>
      <c r="F92" s="388"/>
      <c r="G92" s="388"/>
      <c r="H92" s="388"/>
      <c r="J92" s="389"/>
      <c r="K92" s="389"/>
      <c r="L92" s="389"/>
      <c r="M92" s="389"/>
      <c r="N92" s="389"/>
      <c r="W92" s="390"/>
      <c r="X92" s="390"/>
      <c r="Y92" s="390"/>
      <c r="Z92" s="390"/>
      <c r="AA92" s="390"/>
      <c r="BC92" s="383"/>
      <c r="BD92" s="383"/>
      <c r="BE92" s="383"/>
      <c r="BF92" s="383"/>
      <c r="BG92" s="383"/>
      <c r="BH92" s="383"/>
      <c r="BI92" s="383"/>
      <c r="BJ92" s="383"/>
      <c r="BK92" s="383"/>
      <c r="BL92" s="383"/>
      <c r="BM92" s="383"/>
      <c r="BN92" s="383"/>
      <c r="BO92" s="383"/>
      <c r="BP92" s="383"/>
      <c r="BQ92" s="383"/>
      <c r="BR92" s="383"/>
      <c r="BS92" s="383"/>
      <c r="BT92" s="383"/>
      <c r="BU92" s="383"/>
      <c r="BV92" s="391"/>
      <c r="BW92" s="383"/>
      <c r="CL92" s="392"/>
      <c r="CM92" s="392"/>
      <c r="CN92" s="392"/>
      <c r="CO92" s="392"/>
      <c r="CP92" s="392"/>
      <c r="CQ92" s="392"/>
      <c r="CR92" s="392"/>
      <c r="CS92" s="392"/>
      <c r="CT92" s="392"/>
      <c r="CU92" s="392"/>
      <c r="CV92" s="392"/>
      <c r="CY92" s="338"/>
      <c r="DA92" s="383"/>
      <c r="DB92" s="383"/>
      <c r="DC92" s="383"/>
      <c r="DD92" s="383"/>
      <c r="DF92" s="383"/>
      <c r="DG92" s="383"/>
      <c r="DH92" s="383"/>
      <c r="DI92" s="383"/>
      <c r="DJ92" s="383"/>
      <c r="DK92" s="383"/>
      <c r="DL92" s="383"/>
      <c r="DM92" s="383"/>
      <c r="DN92" s="383"/>
      <c r="DO92" s="383"/>
      <c r="DR92" s="383"/>
      <c r="DS92" s="383"/>
      <c r="DT92" s="383"/>
      <c r="DU92" s="383"/>
      <c r="DW92" s="383"/>
      <c r="DX92" s="383"/>
      <c r="DY92" s="383"/>
      <c r="DZ92" s="383"/>
      <c r="EA92" s="383"/>
      <c r="EC92" s="383"/>
      <c r="ED92" s="383"/>
      <c r="EE92" s="383"/>
      <c r="EF92" s="383"/>
      <c r="EH92" s="383"/>
      <c r="EI92" s="383"/>
      <c r="EJ92" s="383"/>
      <c r="EK92" s="383"/>
      <c r="EM92" s="383"/>
      <c r="EN92" s="383"/>
      <c r="EO92" s="383"/>
      <c r="EP92" s="383"/>
      <c r="ER92" s="383"/>
      <c r="ES92" s="383"/>
      <c r="ET92" s="383"/>
      <c r="EU92" s="383"/>
      <c r="EX92" s="383">
        <f t="shared" si="157"/>
        <v>1</v>
      </c>
      <c r="EY92" s="383">
        <f t="shared" si="158"/>
        <v>1</v>
      </c>
      <c r="EZ92" s="383">
        <f t="shared" si="143"/>
        <v>1.1925841474283192</v>
      </c>
      <c r="FA92" s="383"/>
      <c r="FB92" s="383">
        <f t="shared" si="159"/>
        <v>1</v>
      </c>
      <c r="FC92" s="383">
        <f t="shared" si="160"/>
        <v>1</v>
      </c>
      <c r="FD92" s="383">
        <f t="shared" si="144"/>
        <v>1.0676965786412473</v>
      </c>
      <c r="FE92" s="383"/>
      <c r="FF92" s="383">
        <f t="shared" si="161"/>
        <v>1</v>
      </c>
      <c r="FG92" s="383">
        <f t="shared" si="162"/>
        <v>1</v>
      </c>
      <c r="FH92" s="383">
        <f t="shared" si="145"/>
        <v>0.79996393865446869</v>
      </c>
      <c r="FI92" s="383"/>
      <c r="FJ92" s="383">
        <f t="shared" si="163"/>
        <v>1</v>
      </c>
      <c r="FK92" s="383">
        <f t="shared" si="164"/>
        <v>1</v>
      </c>
      <c r="FL92" s="383">
        <f t="shared" si="146"/>
        <v>1.0007225362835157</v>
      </c>
      <c r="FN92" s="383">
        <f t="shared" si="165"/>
        <v>1</v>
      </c>
      <c r="FO92" s="383">
        <f t="shared" si="166"/>
        <v>1</v>
      </c>
      <c r="FP92" s="383">
        <f t="shared" si="147"/>
        <v>1.0676965786412473</v>
      </c>
      <c r="FR92" s="340"/>
      <c r="FT92" s="335">
        <f t="shared" si="148"/>
        <v>1975</v>
      </c>
      <c r="FU92" s="383">
        <f t="shared" si="136"/>
        <v>1.120675929068315</v>
      </c>
      <c r="FV92" s="383">
        <f t="shared" si="136"/>
        <v>1.0793524340360114</v>
      </c>
      <c r="FW92" s="383">
        <f t="shared" si="136"/>
        <v>0.87819245623407205</v>
      </c>
      <c r="FX92" s="383">
        <f t="shared" si="136"/>
        <v>1.0064735082355234</v>
      </c>
      <c r="FY92" s="383">
        <f t="shared" si="136"/>
        <v>1</v>
      </c>
      <c r="FZ92" s="383">
        <f t="shared" si="136"/>
        <v>1.1746939129314735</v>
      </c>
      <c r="GB92" s="335">
        <f t="shared" si="142"/>
        <v>1975</v>
      </c>
      <c r="GC92" s="393">
        <f t="shared" si="149"/>
        <v>0.91177513503555929</v>
      </c>
      <c r="GD92" s="393">
        <f t="shared" si="150"/>
        <v>0.81359393147095793</v>
      </c>
      <c r="GE92" s="393">
        <f t="shared" si="151"/>
        <v>1.0064735082355234</v>
      </c>
      <c r="GF92" s="393">
        <f t="shared" si="152"/>
        <v>1.1650016768594624</v>
      </c>
      <c r="GG92" s="393">
        <f t="shared" si="153"/>
        <v>1.1746939129314735</v>
      </c>
      <c r="GI92" s="335">
        <v>1985</v>
      </c>
      <c r="GJ92" s="383">
        <f t="shared" si="154"/>
        <v>0.92535265214371132</v>
      </c>
      <c r="GK92" s="383">
        <f t="shared" si="155"/>
        <v>0.84222625573791976</v>
      </c>
      <c r="GL92" s="383">
        <f t="shared" si="155"/>
        <v>1.0986984148730439</v>
      </c>
    </row>
    <row r="93" spans="1:194" x14ac:dyDescent="0.2">
      <c r="A93" s="334" t="s">
        <v>621</v>
      </c>
      <c r="B93" s="334">
        <f t="shared" si="156"/>
        <v>1953</v>
      </c>
      <c r="D93" s="388"/>
      <c r="E93" s="388"/>
      <c r="F93" s="388"/>
      <c r="G93" s="388"/>
      <c r="H93" s="388"/>
      <c r="J93" s="389"/>
      <c r="K93" s="389"/>
      <c r="L93" s="389"/>
      <c r="M93" s="389"/>
      <c r="N93" s="389"/>
      <c r="W93" s="390"/>
      <c r="X93" s="390"/>
      <c r="Y93" s="390"/>
      <c r="Z93" s="390"/>
      <c r="AA93" s="390"/>
      <c r="BC93" s="383"/>
      <c r="BD93" s="383"/>
      <c r="BE93" s="383"/>
      <c r="BF93" s="383"/>
      <c r="BG93" s="383"/>
      <c r="BH93" s="383"/>
      <c r="BI93" s="383"/>
      <c r="BJ93" s="383"/>
      <c r="BK93" s="383"/>
      <c r="BL93" s="383"/>
      <c r="BM93" s="383"/>
      <c r="BN93" s="383"/>
      <c r="BO93" s="383"/>
      <c r="BP93" s="383"/>
      <c r="BQ93" s="383"/>
      <c r="BR93" s="383"/>
      <c r="BS93" s="383"/>
      <c r="BT93" s="383"/>
      <c r="BU93" s="383"/>
      <c r="BV93" s="391"/>
      <c r="BW93" s="383"/>
      <c r="CL93" s="392"/>
      <c r="CM93" s="392"/>
      <c r="CN93" s="392"/>
      <c r="CO93" s="392"/>
      <c r="CP93" s="392"/>
      <c r="CQ93" s="392"/>
      <c r="CR93" s="392"/>
      <c r="CS93" s="392"/>
      <c r="CT93" s="392"/>
      <c r="CU93" s="392"/>
      <c r="CV93" s="392"/>
      <c r="CY93" s="338"/>
      <c r="DA93" s="383"/>
      <c r="DB93" s="383"/>
      <c r="DC93" s="383"/>
      <c r="DD93" s="383"/>
      <c r="DF93" s="383"/>
      <c r="DG93" s="383"/>
      <c r="DH93" s="383"/>
      <c r="DI93" s="383"/>
      <c r="DJ93" s="383"/>
      <c r="DK93" s="383"/>
      <c r="DL93" s="383"/>
      <c r="DM93" s="383"/>
      <c r="DN93" s="383"/>
      <c r="DO93" s="383"/>
      <c r="DR93" s="383"/>
      <c r="DS93" s="383"/>
      <c r="DT93" s="383"/>
      <c r="DU93" s="383"/>
      <c r="DW93" s="383"/>
      <c r="DX93" s="383"/>
      <c r="DY93" s="383"/>
      <c r="DZ93" s="383"/>
      <c r="EA93" s="383"/>
      <c r="EC93" s="383"/>
      <c r="ED93" s="383"/>
      <c r="EE93" s="383"/>
      <c r="EF93" s="383"/>
      <c r="EH93" s="383"/>
      <c r="EI93" s="383"/>
      <c r="EJ93" s="383"/>
      <c r="EK93" s="383"/>
      <c r="EM93" s="383"/>
      <c r="EN93" s="383"/>
      <c r="EO93" s="383"/>
      <c r="EP93" s="383"/>
      <c r="ER93" s="383"/>
      <c r="ES93" s="383"/>
      <c r="ET93" s="383"/>
      <c r="EU93" s="383"/>
      <c r="EX93" s="383">
        <f t="shared" si="157"/>
        <v>1</v>
      </c>
      <c r="EY93" s="383">
        <f t="shared" si="158"/>
        <v>1</v>
      </c>
      <c r="EZ93" s="383">
        <f t="shared" si="143"/>
        <v>1.1925841474283192</v>
      </c>
      <c r="FA93" s="383"/>
      <c r="FB93" s="383">
        <f t="shared" si="159"/>
        <v>1</v>
      </c>
      <c r="FC93" s="383">
        <f t="shared" si="160"/>
        <v>1</v>
      </c>
      <c r="FD93" s="383">
        <f t="shared" si="144"/>
        <v>1.0676965786412473</v>
      </c>
      <c r="FE93" s="383"/>
      <c r="FF93" s="383">
        <f t="shared" si="161"/>
        <v>1</v>
      </c>
      <c r="FG93" s="383">
        <f t="shared" si="162"/>
        <v>1</v>
      </c>
      <c r="FH93" s="383">
        <f t="shared" si="145"/>
        <v>0.79996393865446869</v>
      </c>
      <c r="FI93" s="383"/>
      <c r="FJ93" s="383">
        <f t="shared" si="163"/>
        <v>1</v>
      </c>
      <c r="FK93" s="383">
        <f t="shared" si="164"/>
        <v>1</v>
      </c>
      <c r="FL93" s="383">
        <f t="shared" si="146"/>
        <v>1.0007225362835157</v>
      </c>
      <c r="FN93" s="383">
        <f t="shared" si="165"/>
        <v>1</v>
      </c>
      <c r="FO93" s="383">
        <f t="shared" si="166"/>
        <v>1</v>
      </c>
      <c r="FP93" s="383">
        <f t="shared" si="147"/>
        <v>1.0676965786412473</v>
      </c>
      <c r="FR93" s="340"/>
      <c r="FT93" s="335">
        <f t="shared" si="148"/>
        <v>1976</v>
      </c>
      <c r="FU93" s="383">
        <f t="shared" si="136"/>
        <v>1.1025180248075122</v>
      </c>
      <c r="FV93" s="383">
        <f t="shared" si="136"/>
        <v>1.0740958449214912</v>
      </c>
      <c r="FW93" s="383">
        <f t="shared" si="136"/>
        <v>0.86276671199271537</v>
      </c>
      <c r="FX93" s="383">
        <f t="shared" si="136"/>
        <v>1.014662073046624</v>
      </c>
      <c r="FY93" s="383">
        <f t="shared" si="136"/>
        <v>1</v>
      </c>
      <c r="FZ93" s="383">
        <f t="shared" si="136"/>
        <v>1.1725405049406163</v>
      </c>
      <c r="GB93" s="335">
        <f t="shared" si="142"/>
        <v>1976</v>
      </c>
      <c r="GC93" s="393">
        <f t="shared" si="149"/>
        <v>0.92363524293766985</v>
      </c>
      <c r="GD93" s="393">
        <f t="shared" si="150"/>
        <v>0.8377506962744905</v>
      </c>
      <c r="GE93" s="393">
        <f t="shared" si="151"/>
        <v>1.014662073046624</v>
      </c>
      <c r="GF93" s="393">
        <f t="shared" si="152"/>
        <v>1.1536818840776122</v>
      </c>
      <c r="GG93" s="393">
        <f t="shared" si="153"/>
        <v>1.1725405049406163</v>
      </c>
      <c r="GI93" s="335">
        <v>1985</v>
      </c>
      <c r="GJ93" s="383">
        <f t="shared" si="154"/>
        <v>1.0219312050667397</v>
      </c>
      <c r="GK93" s="383">
        <f t="shared" si="155"/>
        <v>0.85619094872071622</v>
      </c>
      <c r="GL93" s="383">
        <f t="shared" si="155"/>
        <v>1.1935786130344703</v>
      </c>
    </row>
    <row r="94" spans="1:194" x14ac:dyDescent="0.2">
      <c r="A94" s="334" t="s">
        <v>621</v>
      </c>
      <c r="B94" s="334">
        <f t="shared" si="156"/>
        <v>1954</v>
      </c>
      <c r="D94" s="388"/>
      <c r="E94" s="388"/>
      <c r="F94" s="388"/>
      <c r="G94" s="388"/>
      <c r="H94" s="388"/>
      <c r="J94" s="389"/>
      <c r="K94" s="389"/>
      <c r="L94" s="389"/>
      <c r="M94" s="389"/>
      <c r="N94" s="389"/>
      <c r="W94" s="390"/>
      <c r="X94" s="390"/>
      <c r="Y94" s="390"/>
      <c r="Z94" s="390"/>
      <c r="AA94" s="390"/>
      <c r="BC94" s="383"/>
      <c r="BD94" s="383"/>
      <c r="BE94" s="383"/>
      <c r="BF94" s="383"/>
      <c r="BG94" s="383"/>
      <c r="BH94" s="383"/>
      <c r="BI94" s="383"/>
      <c r="BJ94" s="383"/>
      <c r="BK94" s="383"/>
      <c r="BL94" s="383"/>
      <c r="BM94" s="383"/>
      <c r="BN94" s="383"/>
      <c r="BO94" s="383"/>
      <c r="BP94" s="383"/>
      <c r="BQ94" s="383"/>
      <c r="BR94" s="383"/>
      <c r="BS94" s="383"/>
      <c r="BT94" s="383"/>
      <c r="BU94" s="383"/>
      <c r="BV94" s="391"/>
      <c r="BW94" s="383"/>
      <c r="CL94" s="392"/>
      <c r="CM94" s="392"/>
      <c r="CN94" s="392"/>
      <c r="CO94" s="392"/>
      <c r="CP94" s="392"/>
      <c r="CQ94" s="392"/>
      <c r="CR94" s="392"/>
      <c r="CS94" s="392"/>
      <c r="CT94" s="392"/>
      <c r="CU94" s="392"/>
      <c r="CV94" s="392"/>
      <c r="CY94" s="338"/>
      <c r="DA94" s="383"/>
      <c r="DB94" s="383"/>
      <c r="DC94" s="383"/>
      <c r="DD94" s="383"/>
      <c r="DF94" s="383"/>
      <c r="DG94" s="383"/>
      <c r="DH94" s="383"/>
      <c r="DI94" s="383"/>
      <c r="DJ94" s="383"/>
      <c r="DK94" s="383"/>
      <c r="DL94" s="383"/>
      <c r="DM94" s="383"/>
      <c r="DN94" s="383"/>
      <c r="DO94" s="383"/>
      <c r="DR94" s="383"/>
      <c r="DS94" s="383"/>
      <c r="DT94" s="383"/>
      <c r="DU94" s="383"/>
      <c r="DW94" s="383"/>
      <c r="DX94" s="383"/>
      <c r="DY94" s="383"/>
      <c r="DZ94" s="383"/>
      <c r="EA94" s="383"/>
      <c r="EC94" s="383"/>
      <c r="ED94" s="383"/>
      <c r="EE94" s="383"/>
      <c r="EF94" s="383"/>
      <c r="EH94" s="383"/>
      <c r="EI94" s="383"/>
      <c r="EJ94" s="383"/>
      <c r="EK94" s="383"/>
      <c r="EM94" s="383"/>
      <c r="EN94" s="383"/>
      <c r="EO94" s="383"/>
      <c r="EP94" s="383"/>
      <c r="ER94" s="383"/>
      <c r="ES94" s="383"/>
      <c r="ET94" s="383"/>
      <c r="EU94" s="383"/>
      <c r="EX94" s="383">
        <f t="shared" si="157"/>
        <v>1</v>
      </c>
      <c r="EY94" s="383">
        <f t="shared" si="158"/>
        <v>1</v>
      </c>
      <c r="EZ94" s="383">
        <f t="shared" si="143"/>
        <v>1.1925841474283192</v>
      </c>
      <c r="FA94" s="383"/>
      <c r="FB94" s="383">
        <f t="shared" si="159"/>
        <v>1</v>
      </c>
      <c r="FC94" s="383">
        <f t="shared" si="160"/>
        <v>1</v>
      </c>
      <c r="FD94" s="383">
        <f t="shared" si="144"/>
        <v>1.0676965786412473</v>
      </c>
      <c r="FE94" s="383"/>
      <c r="FF94" s="383">
        <f t="shared" si="161"/>
        <v>1</v>
      </c>
      <c r="FG94" s="383">
        <f t="shared" si="162"/>
        <v>1</v>
      </c>
      <c r="FH94" s="383">
        <f t="shared" si="145"/>
        <v>0.79996393865446869</v>
      </c>
      <c r="FI94" s="383"/>
      <c r="FJ94" s="383">
        <f t="shared" si="163"/>
        <v>1</v>
      </c>
      <c r="FK94" s="383">
        <f t="shared" si="164"/>
        <v>1</v>
      </c>
      <c r="FL94" s="383">
        <f t="shared" si="146"/>
        <v>1.0007225362835157</v>
      </c>
      <c r="FN94" s="383">
        <f t="shared" si="165"/>
        <v>1</v>
      </c>
      <c r="FO94" s="383">
        <f t="shared" si="166"/>
        <v>1</v>
      </c>
      <c r="FP94" s="383">
        <f t="shared" si="147"/>
        <v>1.0676965786412473</v>
      </c>
      <c r="FR94" s="340"/>
      <c r="FT94" s="335">
        <f t="shared" si="148"/>
        <v>1977</v>
      </c>
      <c r="FU94" s="383">
        <f t="shared" si="136"/>
        <v>1.0855373101744583</v>
      </c>
      <c r="FV94" s="383">
        <f t="shared" si="136"/>
        <v>1.0783845972639017</v>
      </c>
      <c r="FW94" s="383">
        <f t="shared" si="136"/>
        <v>0.87111401346635864</v>
      </c>
      <c r="FX94" s="383">
        <f t="shared" si="136"/>
        <v>1.0111787804953001</v>
      </c>
      <c r="FY94" s="383">
        <f t="shared" si="136"/>
        <v>1</v>
      </c>
      <c r="FZ94" s="383">
        <f t="shared" si="136"/>
        <v>1.1427944724615438</v>
      </c>
      <c r="GB94" s="335">
        <f t="shared" si="142"/>
        <v>1977</v>
      </c>
      <c r="GC94" s="393">
        <f t="shared" si="149"/>
        <v>0.93990928766138893</v>
      </c>
      <c r="GD94" s="393">
        <f t="shared" si="150"/>
        <v>0.86584705919535343</v>
      </c>
      <c r="GE94" s="393">
        <f t="shared" si="151"/>
        <v>1.0111787804953001</v>
      </c>
      <c r="GF94" s="393">
        <f t="shared" si="152"/>
        <v>1.1629133396160274</v>
      </c>
      <c r="GG94" s="393">
        <f t="shared" si="153"/>
        <v>1.1427944724615438</v>
      </c>
      <c r="GI94" s="335">
        <v>1985</v>
      </c>
      <c r="GJ94" s="383">
        <f t="shared" si="154"/>
        <v>1.0457080596844079</v>
      </c>
      <c r="GK94" s="383">
        <f t="shared" si="155"/>
        <v>0.9590687233778401</v>
      </c>
      <c r="GL94" s="383">
        <f t="shared" si="155"/>
        <v>1.0903369426973117</v>
      </c>
    </row>
    <row r="95" spans="1:194" x14ac:dyDescent="0.2">
      <c r="A95" s="334" t="s">
        <v>621</v>
      </c>
      <c r="B95" s="334">
        <f t="shared" si="156"/>
        <v>1955</v>
      </c>
      <c r="D95" s="388"/>
      <c r="E95" s="388"/>
      <c r="F95" s="388"/>
      <c r="G95" s="388"/>
      <c r="H95" s="388"/>
      <c r="J95" s="389"/>
      <c r="K95" s="389"/>
      <c r="L95" s="389"/>
      <c r="M95" s="389"/>
      <c r="N95" s="389"/>
      <c r="W95" s="390"/>
      <c r="X95" s="390"/>
      <c r="Y95" s="390"/>
      <c r="Z95" s="390"/>
      <c r="AA95" s="390"/>
      <c r="BC95" s="383"/>
      <c r="BD95" s="383"/>
      <c r="BE95" s="383"/>
      <c r="BF95" s="383"/>
      <c r="BG95" s="383"/>
      <c r="BH95" s="383"/>
      <c r="BI95" s="383"/>
      <c r="BJ95" s="383"/>
      <c r="BK95" s="383"/>
      <c r="BL95" s="383"/>
      <c r="BM95" s="383"/>
      <c r="BN95" s="383"/>
      <c r="BO95" s="383"/>
      <c r="BP95" s="383"/>
      <c r="BQ95" s="383"/>
      <c r="BR95" s="383"/>
      <c r="BS95" s="383"/>
      <c r="BT95" s="383"/>
      <c r="BU95" s="383"/>
      <c r="BV95" s="391"/>
      <c r="BW95" s="383"/>
      <c r="CL95" s="392"/>
      <c r="CM95" s="392"/>
      <c r="CN95" s="392"/>
      <c r="CO95" s="392"/>
      <c r="CP95" s="392"/>
      <c r="CQ95" s="392"/>
      <c r="CR95" s="392"/>
      <c r="CS95" s="392"/>
      <c r="CT95" s="392"/>
      <c r="CU95" s="392"/>
      <c r="CV95" s="392"/>
      <c r="CY95" s="338"/>
      <c r="DA95" s="383"/>
      <c r="DB95" s="383"/>
      <c r="DC95" s="383"/>
      <c r="DD95" s="383"/>
      <c r="DF95" s="383"/>
      <c r="DG95" s="383"/>
      <c r="DH95" s="383"/>
      <c r="DI95" s="383"/>
      <c r="DJ95" s="383"/>
      <c r="DK95" s="383"/>
      <c r="DL95" s="383"/>
      <c r="DM95" s="383"/>
      <c r="DN95" s="383"/>
      <c r="DO95" s="383"/>
      <c r="DR95" s="383"/>
      <c r="DS95" s="383"/>
      <c r="DT95" s="383"/>
      <c r="DU95" s="383"/>
      <c r="DW95" s="383"/>
      <c r="DX95" s="383"/>
      <c r="DY95" s="383"/>
      <c r="DZ95" s="383"/>
      <c r="EA95" s="383"/>
      <c r="EC95" s="383"/>
      <c r="ED95" s="383"/>
      <c r="EE95" s="383"/>
      <c r="EF95" s="383"/>
      <c r="EH95" s="383"/>
      <c r="EI95" s="383"/>
      <c r="EJ95" s="383"/>
      <c r="EK95" s="383"/>
      <c r="EM95" s="383"/>
      <c r="EN95" s="383"/>
      <c r="EO95" s="383"/>
      <c r="EP95" s="383"/>
      <c r="ER95" s="383"/>
      <c r="ES95" s="383"/>
      <c r="ET95" s="383"/>
      <c r="EU95" s="383"/>
      <c r="EX95" s="383">
        <f t="shared" si="157"/>
        <v>1</v>
      </c>
      <c r="EY95" s="383">
        <f t="shared" si="158"/>
        <v>1</v>
      </c>
      <c r="EZ95" s="383">
        <f t="shared" si="143"/>
        <v>1.1925841474283192</v>
      </c>
      <c r="FA95" s="383"/>
      <c r="FB95" s="383">
        <f t="shared" si="159"/>
        <v>1</v>
      </c>
      <c r="FC95" s="383">
        <f t="shared" si="160"/>
        <v>1</v>
      </c>
      <c r="FD95" s="383">
        <f t="shared" si="144"/>
        <v>1.0676965786412473</v>
      </c>
      <c r="FE95" s="383"/>
      <c r="FF95" s="383">
        <f t="shared" si="161"/>
        <v>1</v>
      </c>
      <c r="FG95" s="383">
        <f t="shared" si="162"/>
        <v>1</v>
      </c>
      <c r="FH95" s="383">
        <f t="shared" si="145"/>
        <v>0.79996393865446869</v>
      </c>
      <c r="FI95" s="383"/>
      <c r="FJ95" s="383">
        <f t="shared" si="163"/>
        <v>1</v>
      </c>
      <c r="FK95" s="383">
        <f t="shared" si="164"/>
        <v>1</v>
      </c>
      <c r="FL95" s="383">
        <f t="shared" si="146"/>
        <v>1.0007225362835157</v>
      </c>
      <c r="FN95" s="383">
        <f t="shared" si="165"/>
        <v>1</v>
      </c>
      <c r="FO95" s="383">
        <f t="shared" si="166"/>
        <v>1</v>
      </c>
      <c r="FP95" s="383">
        <f t="shared" si="147"/>
        <v>1.0676965786412473</v>
      </c>
      <c r="FR95" s="340"/>
      <c r="FT95" s="335">
        <v>1978</v>
      </c>
      <c r="FU95" s="383">
        <f t="shared" si="136"/>
        <v>1.1348723886693419</v>
      </c>
      <c r="FV95" s="383">
        <f t="shared" si="136"/>
        <v>1.0985607995325715</v>
      </c>
      <c r="FW95" s="383">
        <f t="shared" si="136"/>
        <v>0.8414461393534417</v>
      </c>
      <c r="FX95" s="383">
        <f t="shared" si="136"/>
        <v>1.0097295304619398</v>
      </c>
      <c r="FY95" s="383">
        <f t="shared" si="136"/>
        <v>1</v>
      </c>
      <c r="FZ95" s="383">
        <f t="shared" si="136"/>
        <v>1.2158823438824371</v>
      </c>
      <c r="GB95" s="335">
        <f t="shared" si="142"/>
        <v>1978</v>
      </c>
      <c r="GC95" s="393">
        <f t="shared" si="149"/>
        <v>1.0246971498887758</v>
      </c>
      <c r="GD95" s="393">
        <f t="shared" si="150"/>
        <v>0.90291838987311313</v>
      </c>
      <c r="GE95" s="393">
        <f t="shared" si="151"/>
        <v>1.0097295304619398</v>
      </c>
      <c r="GF95" s="393">
        <f t="shared" si="152"/>
        <v>1.2068358302696427</v>
      </c>
      <c r="GG95" s="393">
        <f t="shared" si="153"/>
        <v>1.2158823438824371</v>
      </c>
      <c r="GI95" s="335">
        <v>1985</v>
      </c>
      <c r="GJ95" s="383">
        <f t="shared" si="154"/>
        <v>1</v>
      </c>
      <c r="GK95" s="383">
        <f t="shared" si="155"/>
        <v>1</v>
      </c>
      <c r="GL95" s="383">
        <f t="shared" si="155"/>
        <v>1</v>
      </c>
    </row>
    <row r="96" spans="1:194" x14ac:dyDescent="0.2">
      <c r="A96" s="334" t="s">
        <v>621</v>
      </c>
      <c r="B96" s="334">
        <f t="shared" si="156"/>
        <v>1956</v>
      </c>
      <c r="D96" s="388"/>
      <c r="E96" s="388"/>
      <c r="F96" s="388"/>
      <c r="G96" s="388"/>
      <c r="H96" s="388"/>
      <c r="J96" s="389"/>
      <c r="K96" s="389"/>
      <c r="L96" s="389"/>
      <c r="M96" s="389"/>
      <c r="N96" s="389"/>
      <c r="W96" s="390"/>
      <c r="X96" s="390"/>
      <c r="Y96" s="390"/>
      <c r="Z96" s="390"/>
      <c r="AA96" s="390"/>
      <c r="BC96" s="383"/>
      <c r="BD96" s="383"/>
      <c r="BE96" s="383"/>
      <c r="BF96" s="383"/>
      <c r="BG96" s="383"/>
      <c r="BH96" s="383"/>
      <c r="BI96" s="383"/>
      <c r="BJ96" s="383"/>
      <c r="BK96" s="383"/>
      <c r="BL96" s="383"/>
      <c r="BM96" s="383"/>
      <c r="BN96" s="383"/>
      <c r="BO96" s="383"/>
      <c r="BP96" s="383"/>
      <c r="BQ96" s="383"/>
      <c r="BR96" s="383"/>
      <c r="BS96" s="383"/>
      <c r="BT96" s="383"/>
      <c r="BU96" s="383"/>
      <c r="BV96" s="391"/>
      <c r="BW96" s="383"/>
      <c r="CL96" s="392"/>
      <c r="CM96" s="392"/>
      <c r="CN96" s="392"/>
      <c r="CO96" s="392"/>
      <c r="CP96" s="392"/>
      <c r="CQ96" s="392"/>
      <c r="CR96" s="392"/>
      <c r="CS96" s="392"/>
      <c r="CT96" s="392"/>
      <c r="CU96" s="392"/>
      <c r="CV96" s="392"/>
      <c r="CY96" s="338"/>
      <c r="DA96" s="383"/>
      <c r="DB96" s="383"/>
      <c r="DC96" s="383"/>
      <c r="DD96" s="383"/>
      <c r="DF96" s="383"/>
      <c r="DG96" s="383"/>
      <c r="DH96" s="383"/>
      <c r="DI96" s="383"/>
      <c r="DJ96" s="383"/>
      <c r="DK96" s="383"/>
      <c r="DL96" s="383"/>
      <c r="DM96" s="383"/>
      <c r="DN96" s="383"/>
      <c r="DO96" s="383"/>
      <c r="DR96" s="383"/>
      <c r="DS96" s="383"/>
      <c r="DT96" s="383"/>
      <c r="DU96" s="383"/>
      <c r="DW96" s="383"/>
      <c r="DX96" s="383"/>
      <c r="DY96" s="383"/>
      <c r="DZ96" s="383"/>
      <c r="EA96" s="383"/>
      <c r="EC96" s="383"/>
      <c r="ED96" s="383"/>
      <c r="EE96" s="383"/>
      <c r="EF96" s="383"/>
      <c r="EH96" s="383"/>
      <c r="EI96" s="383"/>
      <c r="EJ96" s="383"/>
      <c r="EK96" s="383"/>
      <c r="EM96" s="383"/>
      <c r="EN96" s="383"/>
      <c r="EO96" s="383"/>
      <c r="EP96" s="383"/>
      <c r="ER96" s="383"/>
      <c r="ES96" s="383"/>
      <c r="ET96" s="383"/>
      <c r="EU96" s="383"/>
      <c r="EX96" s="383">
        <f t="shared" si="157"/>
        <v>1</v>
      </c>
      <c r="EY96" s="383">
        <f t="shared" si="158"/>
        <v>1</v>
      </c>
      <c r="EZ96" s="383">
        <f t="shared" si="143"/>
        <v>1.1925841474283192</v>
      </c>
      <c r="FA96" s="383"/>
      <c r="FB96" s="383">
        <f t="shared" si="159"/>
        <v>1</v>
      </c>
      <c r="FC96" s="383">
        <f t="shared" si="160"/>
        <v>1</v>
      </c>
      <c r="FD96" s="383">
        <f t="shared" si="144"/>
        <v>1.0676965786412473</v>
      </c>
      <c r="FE96" s="383"/>
      <c r="FF96" s="383">
        <f t="shared" si="161"/>
        <v>1</v>
      </c>
      <c r="FG96" s="383">
        <f t="shared" si="162"/>
        <v>1</v>
      </c>
      <c r="FH96" s="383">
        <f t="shared" si="145"/>
        <v>0.79996393865446869</v>
      </c>
      <c r="FI96" s="383"/>
      <c r="FJ96" s="383">
        <f t="shared" si="163"/>
        <v>1</v>
      </c>
      <c r="FK96" s="383">
        <f t="shared" si="164"/>
        <v>1</v>
      </c>
      <c r="FL96" s="383">
        <f t="shared" si="146"/>
        <v>1.0007225362835157</v>
      </c>
      <c r="FN96" s="383">
        <f t="shared" si="165"/>
        <v>1</v>
      </c>
      <c r="FO96" s="383">
        <f t="shared" si="166"/>
        <v>1</v>
      </c>
      <c r="FP96" s="383">
        <f t="shared" si="147"/>
        <v>1.0676965786412473</v>
      </c>
      <c r="FR96" s="340"/>
      <c r="FT96" s="335">
        <f>FT95+1</f>
        <v>1979</v>
      </c>
      <c r="FU96" s="383">
        <f t="shared" si="136"/>
        <v>1.0133846017502928</v>
      </c>
      <c r="FV96" s="383">
        <f t="shared" si="136"/>
        <v>1.0927470647224211</v>
      </c>
      <c r="FW96" s="383">
        <f t="shared" si="136"/>
        <v>0.85781949756531428</v>
      </c>
      <c r="FX96" s="383">
        <f t="shared" si="136"/>
        <v>1.0223230940931762</v>
      </c>
      <c r="FY96" s="383">
        <f t="shared" si="136"/>
        <v>1</v>
      </c>
      <c r="FZ96" s="383">
        <f t="shared" si="136"/>
        <v>1.0574761169650495</v>
      </c>
      <c r="GB96" s="335">
        <f t="shared" si="142"/>
        <v>1979</v>
      </c>
      <c r="GC96" s="393">
        <f t="shared" si="149"/>
        <v>0.92708508048054472</v>
      </c>
      <c r="GD96" s="393">
        <f t="shared" si="150"/>
        <v>0.91484030730218935</v>
      </c>
      <c r="GE96" s="393">
        <f t="shared" si="151"/>
        <v>1.0223230940931762</v>
      </c>
      <c r="GF96" s="393">
        <f t="shared" si="152"/>
        <v>1.1940961474594671</v>
      </c>
      <c r="GG96" s="393">
        <f t="shared" si="153"/>
        <v>1.0574761169650495</v>
      </c>
      <c r="GI96" s="335">
        <f>GI95+1</f>
        <v>1986</v>
      </c>
      <c r="GJ96" s="383">
        <f t="shared" si="154"/>
        <v>0.95162154645918562</v>
      </c>
      <c r="GK96" s="383">
        <f t="shared" si="155"/>
        <v>0.9875911652599394</v>
      </c>
      <c r="GL96" s="383">
        <f t="shared" si="155"/>
        <v>0.96357843198072113</v>
      </c>
    </row>
    <row r="97" spans="1:194" x14ac:dyDescent="0.2">
      <c r="A97" s="334" t="s">
        <v>621</v>
      </c>
      <c r="B97" s="334">
        <f t="shared" si="156"/>
        <v>1957</v>
      </c>
      <c r="D97" s="388"/>
      <c r="E97" s="388"/>
      <c r="F97" s="388"/>
      <c r="G97" s="388"/>
      <c r="H97" s="388"/>
      <c r="J97" s="389"/>
      <c r="K97" s="389"/>
      <c r="L97" s="389"/>
      <c r="M97" s="389"/>
      <c r="N97" s="389"/>
      <c r="W97" s="390"/>
      <c r="X97" s="390"/>
      <c r="Y97" s="390"/>
      <c r="Z97" s="390"/>
      <c r="AA97" s="390"/>
      <c r="BC97" s="383"/>
      <c r="BD97" s="383"/>
      <c r="BE97" s="383"/>
      <c r="BF97" s="383"/>
      <c r="BG97" s="383"/>
      <c r="BH97" s="383"/>
      <c r="BI97" s="383"/>
      <c r="BJ97" s="383"/>
      <c r="BK97" s="383"/>
      <c r="BL97" s="383"/>
      <c r="BM97" s="383"/>
      <c r="BN97" s="383"/>
      <c r="BO97" s="383"/>
      <c r="BP97" s="383"/>
      <c r="BQ97" s="383"/>
      <c r="BR97" s="383"/>
      <c r="BS97" s="383"/>
      <c r="BT97" s="383"/>
      <c r="BU97" s="383"/>
      <c r="BV97" s="391"/>
      <c r="BW97" s="383"/>
      <c r="CL97" s="392"/>
      <c r="CM97" s="392"/>
      <c r="CN97" s="392"/>
      <c r="CO97" s="392"/>
      <c r="CP97" s="392"/>
      <c r="CQ97" s="392"/>
      <c r="CR97" s="392"/>
      <c r="CS97" s="392"/>
      <c r="CT97" s="392"/>
      <c r="CU97" s="392"/>
      <c r="CV97" s="392"/>
      <c r="CY97" s="338"/>
      <c r="DA97" s="383"/>
      <c r="DB97" s="383"/>
      <c r="DC97" s="383"/>
      <c r="DD97" s="383"/>
      <c r="DF97" s="383"/>
      <c r="DG97" s="383"/>
      <c r="DH97" s="383"/>
      <c r="DI97" s="383"/>
      <c r="DJ97" s="383"/>
      <c r="DK97" s="383"/>
      <c r="DL97" s="383"/>
      <c r="DM97" s="383"/>
      <c r="DN97" s="383"/>
      <c r="DO97" s="383"/>
      <c r="DR97" s="383"/>
      <c r="DS97" s="383"/>
      <c r="DT97" s="383"/>
      <c r="DU97" s="383"/>
      <c r="DW97" s="383"/>
      <c r="DX97" s="383"/>
      <c r="DY97" s="383"/>
      <c r="DZ97" s="383"/>
      <c r="EA97" s="383"/>
      <c r="EC97" s="383"/>
      <c r="ED97" s="383"/>
      <c r="EE97" s="383"/>
      <c r="EF97" s="383"/>
      <c r="EH97" s="383"/>
      <c r="EI97" s="383"/>
      <c r="EJ97" s="383"/>
      <c r="EK97" s="383"/>
      <c r="EM97" s="383"/>
      <c r="EN97" s="383"/>
      <c r="EO97" s="383"/>
      <c r="EP97" s="383"/>
      <c r="ER97" s="383"/>
      <c r="ES97" s="383"/>
      <c r="ET97" s="383"/>
      <c r="EU97" s="383"/>
      <c r="EX97" s="383">
        <f t="shared" si="157"/>
        <v>1</v>
      </c>
      <c r="EY97" s="383">
        <f t="shared" si="158"/>
        <v>1</v>
      </c>
      <c r="EZ97" s="383">
        <f t="shared" si="143"/>
        <v>1.1925841474283192</v>
      </c>
      <c r="FA97" s="383"/>
      <c r="FB97" s="383">
        <f t="shared" si="159"/>
        <v>1</v>
      </c>
      <c r="FC97" s="383">
        <f t="shared" si="160"/>
        <v>1</v>
      </c>
      <c r="FD97" s="383">
        <f t="shared" si="144"/>
        <v>1.0676965786412473</v>
      </c>
      <c r="FE97" s="383"/>
      <c r="FF97" s="383">
        <f t="shared" si="161"/>
        <v>1</v>
      </c>
      <c r="FG97" s="383">
        <f t="shared" si="162"/>
        <v>1</v>
      </c>
      <c r="FH97" s="383">
        <f t="shared" si="145"/>
        <v>0.79996393865446869</v>
      </c>
      <c r="FI97" s="383"/>
      <c r="FJ97" s="383">
        <f t="shared" si="163"/>
        <v>1</v>
      </c>
      <c r="FK97" s="383">
        <f t="shared" si="164"/>
        <v>1</v>
      </c>
      <c r="FL97" s="383">
        <f t="shared" si="146"/>
        <v>1.0007225362835157</v>
      </c>
      <c r="FN97" s="383">
        <f t="shared" si="165"/>
        <v>1</v>
      </c>
      <c r="FO97" s="383">
        <f t="shared" si="166"/>
        <v>1</v>
      </c>
      <c r="FP97" s="383">
        <f t="shared" si="147"/>
        <v>1.0676965786412473</v>
      </c>
      <c r="FR97" s="340"/>
      <c r="FT97" s="335">
        <f t="shared" ref="FT97:FT124" si="167">FT96+1</f>
        <v>1980</v>
      </c>
      <c r="FU97" s="383">
        <f t="shared" si="136"/>
        <v>1.0516810424417338</v>
      </c>
      <c r="FV97" s="383">
        <f t="shared" si="136"/>
        <v>1.0853760221192996</v>
      </c>
      <c r="FW97" s="383">
        <f t="shared" si="136"/>
        <v>0.86815560376724621</v>
      </c>
      <c r="FX97" s="383">
        <f t="shared" si="136"/>
        <v>1.0011965356820085</v>
      </c>
      <c r="FY97" s="383">
        <f t="shared" si="136"/>
        <v>1</v>
      </c>
      <c r="FZ97" s="383">
        <f t="shared" si="136"/>
        <v>1.1147742060293</v>
      </c>
      <c r="GB97" s="335">
        <f t="shared" ref="GB97:GB124" si="168">GB96+1</f>
        <v>1980</v>
      </c>
      <c r="GC97" s="393">
        <f t="shared" si="149"/>
        <v>0.92531846530218309</v>
      </c>
      <c r="GD97" s="393">
        <f t="shared" si="150"/>
        <v>0.87984705244265982</v>
      </c>
      <c r="GE97" s="393">
        <f t="shared" si="151"/>
        <v>1.0011965356820085</v>
      </c>
      <c r="GF97" s="393">
        <f t="shared" si="152"/>
        <v>1.1780411093915144</v>
      </c>
      <c r="GG97" s="393">
        <f t="shared" si="153"/>
        <v>1.1147742060293</v>
      </c>
      <c r="GI97" s="335">
        <f t="shared" ref="GI97:GI116" si="169">GI96+1</f>
        <v>1987</v>
      </c>
      <c r="GJ97" s="383">
        <f t="shared" si="154"/>
        <v>0.88655686688165758</v>
      </c>
      <c r="GK97" s="383">
        <f t="shared" si="155"/>
        <v>0.97340247151601123</v>
      </c>
      <c r="GL97" s="383">
        <f t="shared" si="155"/>
        <v>0.91078140114119777</v>
      </c>
    </row>
    <row r="98" spans="1:194" x14ac:dyDescent="0.2">
      <c r="A98" s="334" t="s">
        <v>621</v>
      </c>
      <c r="B98" s="334">
        <f t="shared" si="156"/>
        <v>1958</v>
      </c>
      <c r="D98" s="388"/>
      <c r="E98" s="388"/>
      <c r="F98" s="388"/>
      <c r="G98" s="388"/>
      <c r="H98" s="388"/>
      <c r="J98" s="389"/>
      <c r="K98" s="389"/>
      <c r="L98" s="389"/>
      <c r="M98" s="389"/>
      <c r="N98" s="389"/>
      <c r="W98" s="390"/>
      <c r="X98" s="390"/>
      <c r="Y98" s="390"/>
      <c r="Z98" s="390"/>
      <c r="AA98" s="390"/>
      <c r="BC98" s="383"/>
      <c r="BD98" s="383"/>
      <c r="BE98" s="383"/>
      <c r="BF98" s="383"/>
      <c r="BG98" s="383"/>
      <c r="BH98" s="383"/>
      <c r="BI98" s="383"/>
      <c r="BJ98" s="383"/>
      <c r="BK98" s="383"/>
      <c r="BL98" s="383"/>
      <c r="BM98" s="383"/>
      <c r="BN98" s="383"/>
      <c r="BO98" s="383"/>
      <c r="BP98" s="383"/>
      <c r="BQ98" s="383"/>
      <c r="BR98" s="383"/>
      <c r="BS98" s="383"/>
      <c r="BT98" s="383"/>
      <c r="BU98" s="383"/>
      <c r="BV98" s="391"/>
      <c r="BW98" s="383"/>
      <c r="CL98" s="392"/>
      <c r="CM98" s="392"/>
      <c r="CN98" s="392"/>
      <c r="CO98" s="392"/>
      <c r="CP98" s="392"/>
      <c r="CQ98" s="392"/>
      <c r="CR98" s="392"/>
      <c r="CS98" s="392"/>
      <c r="CT98" s="392"/>
      <c r="CU98" s="392"/>
      <c r="CV98" s="392"/>
      <c r="CY98" s="338"/>
      <c r="DA98" s="383"/>
      <c r="DB98" s="383"/>
      <c r="DC98" s="383"/>
      <c r="DD98" s="383"/>
      <c r="DF98" s="383"/>
      <c r="DG98" s="383"/>
      <c r="DH98" s="383"/>
      <c r="DI98" s="383"/>
      <c r="DJ98" s="383"/>
      <c r="DK98" s="383"/>
      <c r="DL98" s="383"/>
      <c r="DM98" s="383"/>
      <c r="DN98" s="383"/>
      <c r="DO98" s="383"/>
      <c r="DR98" s="383"/>
      <c r="DS98" s="383"/>
      <c r="DT98" s="383"/>
      <c r="DU98" s="383"/>
      <c r="DW98" s="383"/>
      <c r="DX98" s="383"/>
      <c r="DY98" s="383"/>
      <c r="DZ98" s="383"/>
      <c r="EA98" s="383"/>
      <c r="EC98" s="383"/>
      <c r="ED98" s="383"/>
      <c r="EE98" s="383"/>
      <c r="EF98" s="383"/>
      <c r="EH98" s="383"/>
      <c r="EI98" s="383"/>
      <c r="EJ98" s="383"/>
      <c r="EK98" s="383"/>
      <c r="EM98" s="383"/>
      <c r="EN98" s="383"/>
      <c r="EO98" s="383"/>
      <c r="EP98" s="383"/>
      <c r="ER98" s="383"/>
      <c r="ES98" s="383"/>
      <c r="ET98" s="383"/>
      <c r="EU98" s="383"/>
      <c r="EX98" s="383">
        <f t="shared" si="157"/>
        <v>1</v>
      </c>
      <c r="EY98" s="383">
        <f t="shared" si="158"/>
        <v>1</v>
      </c>
      <c r="EZ98" s="383">
        <f t="shared" si="143"/>
        <v>1.1925841474283192</v>
      </c>
      <c r="FA98" s="383"/>
      <c r="FB98" s="383">
        <f t="shared" si="159"/>
        <v>1</v>
      </c>
      <c r="FC98" s="383">
        <f t="shared" si="160"/>
        <v>1</v>
      </c>
      <c r="FD98" s="383">
        <f t="shared" si="144"/>
        <v>1.0676965786412473</v>
      </c>
      <c r="FE98" s="383"/>
      <c r="FF98" s="383">
        <f t="shared" si="161"/>
        <v>1</v>
      </c>
      <c r="FG98" s="383">
        <f t="shared" si="162"/>
        <v>1</v>
      </c>
      <c r="FH98" s="383">
        <f t="shared" si="145"/>
        <v>0.79996393865446869</v>
      </c>
      <c r="FI98" s="383"/>
      <c r="FJ98" s="383">
        <f t="shared" si="163"/>
        <v>1</v>
      </c>
      <c r="FK98" s="383">
        <f t="shared" si="164"/>
        <v>1</v>
      </c>
      <c r="FL98" s="383">
        <f t="shared" si="146"/>
        <v>1.0007225362835157</v>
      </c>
      <c r="FN98" s="383">
        <f t="shared" si="165"/>
        <v>1</v>
      </c>
      <c r="FO98" s="383">
        <f t="shared" si="166"/>
        <v>1</v>
      </c>
      <c r="FP98" s="383">
        <f t="shared" si="147"/>
        <v>1.0676965786412473</v>
      </c>
      <c r="FR98" s="340"/>
      <c r="FT98" s="335">
        <f t="shared" si="167"/>
        <v>1981</v>
      </c>
      <c r="FU98" s="383">
        <f t="shared" si="136"/>
        <v>1.0830787897811234</v>
      </c>
      <c r="FV98" s="383">
        <f t="shared" si="136"/>
        <v>1.0185453317554698</v>
      </c>
      <c r="FW98" s="383">
        <f t="shared" si="136"/>
        <v>0.99406700755101052</v>
      </c>
      <c r="FX98" s="383">
        <f t="shared" si="136"/>
        <v>0.98700354089831066</v>
      </c>
      <c r="FY98" s="383">
        <f t="shared" si="136"/>
        <v>1</v>
      </c>
      <c r="FZ98" s="383">
        <f t="shared" si="136"/>
        <v>1.083790444377571</v>
      </c>
      <c r="GB98" s="335">
        <f t="shared" si="168"/>
        <v>1981</v>
      </c>
      <c r="GC98" s="393">
        <f t="shared" si="149"/>
        <v>0.96169494507430608</v>
      </c>
      <c r="GD98" s="393">
        <f t="shared" si="150"/>
        <v>0.88792704108687448</v>
      </c>
      <c r="GE98" s="393">
        <f t="shared" si="151"/>
        <v>0.98700354089831066</v>
      </c>
      <c r="GF98" s="393">
        <f t="shared" si="152"/>
        <v>1.0374345928408599</v>
      </c>
      <c r="GG98" s="393">
        <f t="shared" si="153"/>
        <v>1.083790444377571</v>
      </c>
      <c r="GI98" s="335">
        <f t="shared" si="169"/>
        <v>1988</v>
      </c>
      <c r="GJ98" s="383">
        <f t="shared" si="154"/>
        <v>0.82195398316453883</v>
      </c>
      <c r="GK98" s="383">
        <f t="shared" si="155"/>
        <v>0.97726060080777943</v>
      </c>
      <c r="GL98" s="383">
        <f t="shared" si="155"/>
        <v>0.84107962859152618</v>
      </c>
    </row>
    <row r="99" spans="1:194" x14ac:dyDescent="0.2">
      <c r="A99" s="334" t="s">
        <v>621</v>
      </c>
      <c r="B99" s="334">
        <f t="shared" si="156"/>
        <v>1959</v>
      </c>
      <c r="D99" s="388"/>
      <c r="E99" s="388"/>
      <c r="F99" s="388"/>
      <c r="G99" s="388"/>
      <c r="H99" s="388"/>
      <c r="J99" s="389"/>
      <c r="K99" s="389"/>
      <c r="L99" s="389"/>
      <c r="M99" s="389"/>
      <c r="N99" s="389"/>
      <c r="W99" s="390"/>
      <c r="X99" s="390"/>
      <c r="Y99" s="390"/>
      <c r="Z99" s="390"/>
      <c r="AA99" s="390"/>
      <c r="BC99" s="383"/>
      <c r="BD99" s="383"/>
      <c r="BE99" s="383"/>
      <c r="BF99" s="383"/>
      <c r="BG99" s="383"/>
      <c r="BH99" s="383"/>
      <c r="BI99" s="383"/>
      <c r="BJ99" s="383"/>
      <c r="BK99" s="383"/>
      <c r="BL99" s="383"/>
      <c r="BM99" s="383"/>
      <c r="BN99" s="383"/>
      <c r="BO99" s="383"/>
      <c r="BP99" s="383"/>
      <c r="BQ99" s="383"/>
      <c r="BR99" s="383"/>
      <c r="BS99" s="383"/>
      <c r="BT99" s="383"/>
      <c r="BU99" s="383"/>
      <c r="BV99" s="391"/>
      <c r="BW99" s="383"/>
      <c r="CL99" s="392"/>
      <c r="CM99" s="392"/>
      <c r="CN99" s="392"/>
      <c r="CO99" s="392"/>
      <c r="CP99" s="392"/>
      <c r="CQ99" s="392"/>
      <c r="CR99" s="392"/>
      <c r="CS99" s="392"/>
      <c r="CT99" s="392"/>
      <c r="CU99" s="392"/>
      <c r="CV99" s="392"/>
      <c r="CY99" s="338"/>
      <c r="DA99" s="383"/>
      <c r="DB99" s="383"/>
      <c r="DC99" s="383"/>
      <c r="DD99" s="383"/>
      <c r="DF99" s="383"/>
      <c r="DG99" s="383"/>
      <c r="DH99" s="383"/>
      <c r="DI99" s="383"/>
      <c r="DJ99" s="383"/>
      <c r="DK99" s="383"/>
      <c r="DL99" s="383"/>
      <c r="DM99" s="383"/>
      <c r="DN99" s="383"/>
      <c r="DO99" s="383"/>
      <c r="DR99" s="383"/>
      <c r="DS99" s="383"/>
      <c r="DT99" s="383"/>
      <c r="DU99" s="383"/>
      <c r="DW99" s="383"/>
      <c r="DX99" s="383"/>
      <c r="DY99" s="383"/>
      <c r="DZ99" s="383"/>
      <c r="EA99" s="383"/>
      <c r="EC99" s="383"/>
      <c r="ED99" s="383"/>
      <c r="EE99" s="383"/>
      <c r="EF99" s="383"/>
      <c r="EH99" s="383"/>
      <c r="EI99" s="383"/>
      <c r="EJ99" s="383"/>
      <c r="EK99" s="383"/>
      <c r="EM99" s="383"/>
      <c r="EN99" s="383"/>
      <c r="EO99" s="383"/>
      <c r="EP99" s="383"/>
      <c r="ER99" s="383"/>
      <c r="ES99" s="383"/>
      <c r="ET99" s="383"/>
      <c r="EU99" s="383"/>
      <c r="EX99" s="383">
        <f t="shared" si="157"/>
        <v>1</v>
      </c>
      <c r="EY99" s="383">
        <f t="shared" si="158"/>
        <v>1</v>
      </c>
      <c r="EZ99" s="383">
        <f t="shared" si="143"/>
        <v>1.1925841474283192</v>
      </c>
      <c r="FA99" s="383"/>
      <c r="FB99" s="383">
        <f t="shared" si="159"/>
        <v>1</v>
      </c>
      <c r="FC99" s="383">
        <f t="shared" si="160"/>
        <v>1</v>
      </c>
      <c r="FD99" s="383">
        <f t="shared" si="144"/>
        <v>1.0676965786412473</v>
      </c>
      <c r="FE99" s="383"/>
      <c r="FF99" s="383">
        <f t="shared" si="161"/>
        <v>1</v>
      </c>
      <c r="FG99" s="383">
        <f t="shared" si="162"/>
        <v>1</v>
      </c>
      <c r="FH99" s="383">
        <f t="shared" si="145"/>
        <v>0.79996393865446869</v>
      </c>
      <c r="FI99" s="383"/>
      <c r="FJ99" s="383">
        <f t="shared" si="163"/>
        <v>1</v>
      </c>
      <c r="FK99" s="383">
        <f t="shared" si="164"/>
        <v>1</v>
      </c>
      <c r="FL99" s="383">
        <f t="shared" si="146"/>
        <v>1.0007225362835157</v>
      </c>
      <c r="FN99" s="383">
        <f t="shared" si="165"/>
        <v>1</v>
      </c>
      <c r="FO99" s="383">
        <f t="shared" si="166"/>
        <v>1</v>
      </c>
      <c r="FP99" s="383">
        <f t="shared" si="147"/>
        <v>1.0676965786412473</v>
      </c>
      <c r="FR99" s="340"/>
      <c r="FT99" s="335">
        <f t="shared" si="167"/>
        <v>1982</v>
      </c>
      <c r="FU99" s="383">
        <f t="shared" si="136"/>
        <v>1.0986984148730439</v>
      </c>
      <c r="FV99" s="383">
        <f t="shared" si="136"/>
        <v>1.0042387859828741</v>
      </c>
      <c r="FW99" s="383">
        <f t="shared" si="136"/>
        <v>1.0568941184069029</v>
      </c>
      <c r="FX99" s="383">
        <f t="shared" si="136"/>
        <v>0.97270277359290103</v>
      </c>
      <c r="FY99" s="383">
        <f t="shared" si="136"/>
        <v>1</v>
      </c>
      <c r="FZ99" s="383">
        <f t="shared" si="136"/>
        <v>1.0642162151068195</v>
      </c>
      <c r="GB99" s="335">
        <f t="shared" si="168"/>
        <v>1982</v>
      </c>
      <c r="GC99" s="393">
        <f t="shared" si="149"/>
        <v>0.92535265214371132</v>
      </c>
      <c r="GD99" s="393">
        <f t="shared" si="150"/>
        <v>0.84222625573791976</v>
      </c>
      <c r="GE99" s="393">
        <f t="shared" si="151"/>
        <v>0.97270277359290103</v>
      </c>
      <c r="GF99" s="393">
        <f t="shared" si="152"/>
        <v>1.0084955392723567</v>
      </c>
      <c r="GG99" s="393">
        <f t="shared" si="153"/>
        <v>1.0642162151068195</v>
      </c>
      <c r="GI99" s="335">
        <f t="shared" si="169"/>
        <v>1989</v>
      </c>
      <c r="GJ99" s="383">
        <f t="shared" si="154"/>
        <v>0.81023388589301215</v>
      </c>
      <c r="GK99" s="383">
        <f t="shared" si="155"/>
        <v>0.97154312904749385</v>
      </c>
      <c r="GL99" s="383">
        <f t="shared" si="155"/>
        <v>0.83396594723218298</v>
      </c>
    </row>
    <row r="100" spans="1:194" x14ac:dyDescent="0.2">
      <c r="A100" s="334" t="s">
        <v>621</v>
      </c>
      <c r="B100" s="334">
        <f t="shared" si="156"/>
        <v>1960</v>
      </c>
      <c r="D100" s="388"/>
      <c r="E100" s="388"/>
      <c r="F100" s="388"/>
      <c r="G100" s="388"/>
      <c r="H100" s="388"/>
      <c r="J100" s="389"/>
      <c r="K100" s="389"/>
      <c r="L100" s="389"/>
      <c r="M100" s="389"/>
      <c r="N100" s="389"/>
      <c r="W100" s="390"/>
      <c r="X100" s="390"/>
      <c r="Y100" s="390"/>
      <c r="Z100" s="390"/>
      <c r="AA100" s="390"/>
      <c r="BC100" s="383"/>
      <c r="BD100" s="383"/>
      <c r="BE100" s="383"/>
      <c r="BF100" s="383"/>
      <c r="BG100" s="383"/>
      <c r="BH100" s="383"/>
      <c r="BI100" s="383"/>
      <c r="BJ100" s="383"/>
      <c r="BK100" s="383"/>
      <c r="BL100" s="383"/>
      <c r="BM100" s="383"/>
      <c r="BN100" s="383"/>
      <c r="BO100" s="383"/>
      <c r="BP100" s="383"/>
      <c r="BQ100" s="383"/>
      <c r="BR100" s="383"/>
      <c r="BS100" s="383"/>
      <c r="BT100" s="383"/>
      <c r="BU100" s="383"/>
      <c r="BV100" s="391"/>
      <c r="BW100" s="383"/>
      <c r="CL100" s="392"/>
      <c r="CM100" s="392"/>
      <c r="CN100" s="392"/>
      <c r="CO100" s="392"/>
      <c r="CP100" s="392"/>
      <c r="CQ100" s="392"/>
      <c r="CR100" s="392"/>
      <c r="CS100" s="392"/>
      <c r="CT100" s="392"/>
      <c r="CU100" s="392"/>
      <c r="CV100" s="392"/>
      <c r="CY100" s="338"/>
      <c r="DA100" s="383"/>
      <c r="DB100" s="383"/>
      <c r="DC100" s="383"/>
      <c r="DD100" s="383"/>
      <c r="DF100" s="383"/>
      <c r="DG100" s="383"/>
      <c r="DH100" s="383"/>
      <c r="DI100" s="383"/>
      <c r="DJ100" s="383"/>
      <c r="DK100" s="383"/>
      <c r="DL100" s="383"/>
      <c r="DM100" s="383"/>
      <c r="DN100" s="383"/>
      <c r="DO100" s="383"/>
      <c r="DR100" s="383"/>
      <c r="DS100" s="383"/>
      <c r="DT100" s="383"/>
      <c r="DU100" s="383"/>
      <c r="DW100" s="383"/>
      <c r="DX100" s="383"/>
      <c r="DY100" s="383"/>
      <c r="DZ100" s="383"/>
      <c r="EA100" s="383"/>
      <c r="EC100" s="383"/>
      <c r="ED100" s="383"/>
      <c r="EE100" s="383"/>
      <c r="EF100" s="383"/>
      <c r="EH100" s="383"/>
      <c r="EI100" s="383"/>
      <c r="EJ100" s="383"/>
      <c r="EK100" s="383"/>
      <c r="EM100" s="383"/>
      <c r="EN100" s="383"/>
      <c r="EO100" s="383"/>
      <c r="EP100" s="383"/>
      <c r="ER100" s="383"/>
      <c r="ES100" s="383"/>
      <c r="ET100" s="383"/>
      <c r="EU100" s="383"/>
      <c r="EX100" s="383">
        <f t="shared" si="157"/>
        <v>1</v>
      </c>
      <c r="EY100" s="383">
        <f t="shared" si="158"/>
        <v>1</v>
      </c>
      <c r="EZ100" s="383">
        <f t="shared" si="143"/>
        <v>1.1925841474283192</v>
      </c>
      <c r="FA100" s="383"/>
      <c r="FB100" s="383">
        <f t="shared" si="159"/>
        <v>1</v>
      </c>
      <c r="FC100" s="383">
        <f t="shared" si="160"/>
        <v>1</v>
      </c>
      <c r="FD100" s="383">
        <f t="shared" si="144"/>
        <v>1.0676965786412473</v>
      </c>
      <c r="FE100" s="383"/>
      <c r="FF100" s="383">
        <f t="shared" si="161"/>
        <v>1</v>
      </c>
      <c r="FG100" s="383">
        <f t="shared" si="162"/>
        <v>1</v>
      </c>
      <c r="FH100" s="383">
        <f t="shared" si="145"/>
        <v>0.79996393865446869</v>
      </c>
      <c r="FI100" s="383"/>
      <c r="FJ100" s="383">
        <f t="shared" si="163"/>
        <v>1</v>
      </c>
      <c r="FK100" s="383">
        <f t="shared" si="164"/>
        <v>1</v>
      </c>
      <c r="FL100" s="383">
        <f t="shared" si="146"/>
        <v>1.0007225362835157</v>
      </c>
      <c r="FN100" s="383">
        <f t="shared" si="165"/>
        <v>1</v>
      </c>
      <c r="FO100" s="383">
        <f t="shared" si="166"/>
        <v>1</v>
      </c>
      <c r="FP100" s="383">
        <f t="shared" si="147"/>
        <v>1.0676965786412473</v>
      </c>
      <c r="FR100" s="340"/>
      <c r="FT100" s="335">
        <f t="shared" si="167"/>
        <v>1983</v>
      </c>
      <c r="FU100" s="383">
        <f t="shared" si="136"/>
        <v>1.1935786130344703</v>
      </c>
      <c r="FV100" s="383">
        <f t="shared" si="136"/>
        <v>1.1857708444605171</v>
      </c>
      <c r="FW100" s="383">
        <f t="shared" si="136"/>
        <v>0.88394565056900198</v>
      </c>
      <c r="FX100" s="383">
        <f t="shared" si="136"/>
        <v>0.9774705328528831</v>
      </c>
      <c r="FY100" s="383">
        <f t="shared" si="136"/>
        <v>1</v>
      </c>
      <c r="FZ100" s="383">
        <f t="shared" si="136"/>
        <v>1.1649868507021619</v>
      </c>
      <c r="GB100" s="335">
        <f t="shared" si="168"/>
        <v>1983</v>
      </c>
      <c r="GC100" s="393">
        <f t="shared" si="149"/>
        <v>1.02193120506674</v>
      </c>
      <c r="GD100" s="393">
        <f t="shared" si="150"/>
        <v>0.85619094872071622</v>
      </c>
      <c r="GE100" s="393">
        <f t="shared" si="151"/>
        <v>0.9774705328528831</v>
      </c>
      <c r="GF100" s="393">
        <f t="shared" si="152"/>
        <v>1.4060524955726077</v>
      </c>
      <c r="GG100" s="393">
        <f t="shared" si="153"/>
        <v>1.1649868507021619</v>
      </c>
      <c r="GI100" s="335">
        <f t="shared" si="169"/>
        <v>1990</v>
      </c>
      <c r="GJ100" s="383">
        <f t="shared" si="154"/>
        <v>0.80549726223747842</v>
      </c>
      <c r="GK100" s="383">
        <f t="shared" si="155"/>
        <v>0.97296937065592037</v>
      </c>
      <c r="GL100" s="383">
        <f t="shared" si="155"/>
        <v>0.82787525129846395</v>
      </c>
    </row>
    <row r="101" spans="1:194" x14ac:dyDescent="0.2">
      <c r="A101" s="334" t="s">
        <v>621</v>
      </c>
      <c r="B101" s="334">
        <f t="shared" si="156"/>
        <v>1961</v>
      </c>
      <c r="D101" s="388"/>
      <c r="E101" s="388"/>
      <c r="F101" s="388"/>
      <c r="G101" s="388"/>
      <c r="H101" s="388"/>
      <c r="J101" s="389"/>
      <c r="K101" s="389"/>
      <c r="L101" s="389"/>
      <c r="M101" s="389"/>
      <c r="N101" s="389"/>
      <c r="W101" s="390"/>
      <c r="X101" s="390"/>
      <c r="Y101" s="390"/>
      <c r="Z101" s="390"/>
      <c r="AA101" s="390"/>
      <c r="BC101" s="383"/>
      <c r="BD101" s="383"/>
      <c r="BE101" s="383"/>
      <c r="BF101" s="383"/>
      <c r="BG101" s="383"/>
      <c r="BH101" s="383"/>
      <c r="BI101" s="383"/>
      <c r="BJ101" s="383"/>
      <c r="BK101" s="383"/>
      <c r="BL101" s="383"/>
      <c r="BM101" s="383"/>
      <c r="BN101" s="383"/>
      <c r="BO101" s="383"/>
      <c r="BP101" s="383"/>
      <c r="BQ101" s="383"/>
      <c r="BR101" s="383"/>
      <c r="BS101" s="383"/>
      <c r="BT101" s="383"/>
      <c r="BU101" s="383"/>
      <c r="BV101" s="391"/>
      <c r="BW101" s="383"/>
      <c r="CL101" s="392"/>
      <c r="CM101" s="392"/>
      <c r="CN101" s="392"/>
      <c r="CO101" s="392"/>
      <c r="CP101" s="392"/>
      <c r="CQ101" s="392"/>
      <c r="CR101" s="392"/>
      <c r="CS101" s="392"/>
      <c r="CT101" s="392"/>
      <c r="CU101" s="392"/>
      <c r="CV101" s="392"/>
      <c r="CY101" s="338"/>
      <c r="DA101" s="383"/>
      <c r="DB101" s="383"/>
      <c r="DC101" s="383"/>
      <c r="DD101" s="383"/>
      <c r="DF101" s="383"/>
      <c r="DG101" s="383"/>
      <c r="DH101" s="383"/>
      <c r="DI101" s="383"/>
      <c r="DJ101" s="383"/>
      <c r="DK101" s="383"/>
      <c r="DL101" s="383"/>
      <c r="DM101" s="383"/>
      <c r="DN101" s="383"/>
      <c r="DO101" s="383"/>
      <c r="DR101" s="383"/>
      <c r="DS101" s="383"/>
      <c r="DT101" s="383"/>
      <c r="DU101" s="383"/>
      <c r="DW101" s="383"/>
      <c r="DX101" s="383"/>
      <c r="DY101" s="383"/>
      <c r="DZ101" s="383"/>
      <c r="EA101" s="383"/>
      <c r="EC101" s="383"/>
      <c r="ED101" s="383"/>
      <c r="EE101" s="383"/>
      <c r="EF101" s="383"/>
      <c r="EH101" s="383"/>
      <c r="EI101" s="383"/>
      <c r="EJ101" s="383"/>
      <c r="EK101" s="383"/>
      <c r="EM101" s="383"/>
      <c r="EN101" s="383"/>
      <c r="EO101" s="383"/>
      <c r="EP101" s="383"/>
      <c r="ER101" s="383"/>
      <c r="ES101" s="383"/>
      <c r="ET101" s="383"/>
      <c r="EU101" s="383"/>
      <c r="EX101" s="383">
        <f t="shared" si="157"/>
        <v>1</v>
      </c>
      <c r="EY101" s="383">
        <f t="shared" si="158"/>
        <v>1</v>
      </c>
      <c r="EZ101" s="383">
        <f t="shared" si="143"/>
        <v>1.1925841474283192</v>
      </c>
      <c r="FA101" s="383"/>
      <c r="FB101" s="383">
        <f t="shared" si="159"/>
        <v>1</v>
      </c>
      <c r="FC101" s="383">
        <f t="shared" si="160"/>
        <v>1</v>
      </c>
      <c r="FD101" s="383">
        <f t="shared" si="144"/>
        <v>1.0676965786412473</v>
      </c>
      <c r="FE101" s="383"/>
      <c r="FF101" s="383">
        <f t="shared" si="161"/>
        <v>1</v>
      </c>
      <c r="FG101" s="383">
        <f t="shared" si="162"/>
        <v>1</v>
      </c>
      <c r="FH101" s="383">
        <f t="shared" si="145"/>
        <v>0.79996393865446869</v>
      </c>
      <c r="FI101" s="383"/>
      <c r="FJ101" s="383">
        <f t="shared" si="163"/>
        <v>1</v>
      </c>
      <c r="FK101" s="383">
        <f t="shared" si="164"/>
        <v>1</v>
      </c>
      <c r="FL101" s="383">
        <f t="shared" si="146"/>
        <v>1.0007225362835157</v>
      </c>
      <c r="FN101" s="383">
        <f t="shared" si="165"/>
        <v>1</v>
      </c>
      <c r="FO101" s="383">
        <f t="shared" si="166"/>
        <v>1</v>
      </c>
      <c r="FP101" s="383">
        <f t="shared" si="147"/>
        <v>1.0676965786412473</v>
      </c>
      <c r="FR101" s="340"/>
      <c r="FT101" s="335">
        <f t="shared" si="167"/>
        <v>1984</v>
      </c>
      <c r="FU101" s="383">
        <f t="shared" si="136"/>
        <v>1.0903369426973117</v>
      </c>
      <c r="FV101" s="383">
        <f t="shared" si="136"/>
        <v>1.0690462890059553</v>
      </c>
      <c r="FW101" s="383">
        <f t="shared" si="136"/>
        <v>0.95455291621594751</v>
      </c>
      <c r="FX101" s="383">
        <f t="shared" si="136"/>
        <v>0.99179627078439381</v>
      </c>
      <c r="FY101" s="383">
        <f t="shared" si="136"/>
        <v>1</v>
      </c>
      <c r="FZ101" s="383">
        <f t="shared" si="136"/>
        <v>1.077312594386945</v>
      </c>
      <c r="GB101" s="335">
        <f t="shared" si="168"/>
        <v>1984</v>
      </c>
      <c r="GC101" s="393">
        <f t="shared" si="149"/>
        <v>1.0457080596844079</v>
      </c>
      <c r="GD101" s="393">
        <f t="shared" si="150"/>
        <v>0.9590687233778401</v>
      </c>
      <c r="GE101" s="393">
        <f t="shared" si="151"/>
        <v>0.99179627078439381</v>
      </c>
      <c r="GF101" s="393">
        <f t="shared" si="152"/>
        <v>1.1428599680374045</v>
      </c>
      <c r="GG101" s="393">
        <f t="shared" si="153"/>
        <v>1.077312594386945</v>
      </c>
      <c r="GI101" s="335">
        <f t="shared" si="169"/>
        <v>1991</v>
      </c>
      <c r="GJ101" s="383">
        <f t="shared" si="154"/>
        <v>0.74878034398071514</v>
      </c>
      <c r="GK101" s="383">
        <f t="shared" si="155"/>
        <v>0.92822721571151823</v>
      </c>
      <c r="GL101" s="383">
        <f t="shared" si="155"/>
        <v>0.80667786001808739</v>
      </c>
    </row>
    <row r="102" spans="1:194" x14ac:dyDescent="0.2">
      <c r="A102" s="334" t="s">
        <v>621</v>
      </c>
      <c r="B102" s="334">
        <f t="shared" si="156"/>
        <v>1962</v>
      </c>
      <c r="D102" s="388"/>
      <c r="E102" s="388"/>
      <c r="F102" s="388"/>
      <c r="G102" s="388"/>
      <c r="H102" s="388"/>
      <c r="J102" s="389"/>
      <c r="K102" s="389"/>
      <c r="L102" s="389"/>
      <c r="M102" s="389"/>
      <c r="N102" s="389"/>
      <c r="W102" s="390"/>
      <c r="X102" s="390"/>
      <c r="Y102" s="390"/>
      <c r="Z102" s="390"/>
      <c r="AA102" s="390"/>
      <c r="BC102" s="383"/>
      <c r="BD102" s="383"/>
      <c r="BE102" s="383"/>
      <c r="BF102" s="383"/>
      <c r="BG102" s="383"/>
      <c r="BH102" s="383"/>
      <c r="BI102" s="383"/>
      <c r="BJ102" s="383"/>
      <c r="BK102" s="383"/>
      <c r="BL102" s="383"/>
      <c r="BM102" s="383"/>
      <c r="BN102" s="383"/>
      <c r="BO102" s="383"/>
      <c r="BP102" s="383"/>
      <c r="BQ102" s="383"/>
      <c r="BR102" s="383"/>
      <c r="BS102" s="383"/>
      <c r="BT102" s="383"/>
      <c r="BU102" s="383"/>
      <c r="BV102" s="391"/>
      <c r="BW102" s="383"/>
      <c r="CL102" s="392"/>
      <c r="CM102" s="392"/>
      <c r="CN102" s="392"/>
      <c r="CO102" s="392"/>
      <c r="CP102" s="392"/>
      <c r="CQ102" s="392"/>
      <c r="CR102" s="392"/>
      <c r="CS102" s="392"/>
      <c r="CT102" s="392"/>
      <c r="CU102" s="392"/>
      <c r="CV102" s="392"/>
      <c r="CY102" s="338"/>
      <c r="DA102" s="383"/>
      <c r="DB102" s="383"/>
      <c r="DC102" s="383"/>
      <c r="DD102" s="383"/>
      <c r="DF102" s="383"/>
      <c r="DG102" s="383"/>
      <c r="DH102" s="383"/>
      <c r="DI102" s="383"/>
      <c r="DJ102" s="383"/>
      <c r="DK102" s="383"/>
      <c r="DL102" s="383"/>
      <c r="DM102" s="383"/>
      <c r="DN102" s="383"/>
      <c r="DO102" s="383"/>
      <c r="DR102" s="383"/>
      <c r="DS102" s="383"/>
      <c r="DT102" s="383"/>
      <c r="DU102" s="383"/>
      <c r="DW102" s="383"/>
      <c r="DX102" s="383"/>
      <c r="DY102" s="383"/>
      <c r="DZ102" s="383"/>
      <c r="EA102" s="383"/>
      <c r="EC102" s="383"/>
      <c r="ED102" s="383"/>
      <c r="EE102" s="383"/>
      <c r="EF102" s="383"/>
      <c r="EH102" s="383"/>
      <c r="EI102" s="383"/>
      <c r="EJ102" s="383"/>
      <c r="EK102" s="383"/>
      <c r="EM102" s="383"/>
      <c r="EN102" s="383"/>
      <c r="EO102" s="383"/>
      <c r="EP102" s="383"/>
      <c r="ER102" s="383"/>
      <c r="ES102" s="383"/>
      <c r="ET102" s="383"/>
      <c r="EU102" s="383"/>
      <c r="EX102" s="383">
        <f t="shared" si="157"/>
        <v>1</v>
      </c>
      <c r="EY102" s="383">
        <f t="shared" si="158"/>
        <v>1</v>
      </c>
      <c r="EZ102" s="383">
        <f t="shared" si="143"/>
        <v>1.1925841474283192</v>
      </c>
      <c r="FA102" s="383"/>
      <c r="FB102" s="383">
        <f t="shared" si="159"/>
        <v>1</v>
      </c>
      <c r="FC102" s="383">
        <f t="shared" si="160"/>
        <v>1</v>
      </c>
      <c r="FD102" s="383">
        <f t="shared" si="144"/>
        <v>1.0676965786412473</v>
      </c>
      <c r="FE102" s="383"/>
      <c r="FF102" s="383">
        <f t="shared" si="161"/>
        <v>1</v>
      </c>
      <c r="FG102" s="383">
        <f t="shared" si="162"/>
        <v>1</v>
      </c>
      <c r="FH102" s="383">
        <f t="shared" si="145"/>
        <v>0.79996393865446869</v>
      </c>
      <c r="FI102" s="383"/>
      <c r="FJ102" s="383">
        <f t="shared" si="163"/>
        <v>1</v>
      </c>
      <c r="FK102" s="383">
        <f t="shared" si="164"/>
        <v>1</v>
      </c>
      <c r="FL102" s="383">
        <f t="shared" si="146"/>
        <v>1.0007225362835157</v>
      </c>
      <c r="FN102" s="383">
        <f t="shared" si="165"/>
        <v>1</v>
      </c>
      <c r="FO102" s="383">
        <f t="shared" si="166"/>
        <v>1</v>
      </c>
      <c r="FP102" s="383">
        <f t="shared" si="147"/>
        <v>1.0676965786412473</v>
      </c>
      <c r="FR102" s="340"/>
      <c r="FT102" s="335">
        <f t="shared" si="167"/>
        <v>1985</v>
      </c>
      <c r="FU102" s="383">
        <f t="shared" si="136"/>
        <v>1</v>
      </c>
      <c r="FV102" s="383">
        <f t="shared" si="136"/>
        <v>1</v>
      </c>
      <c r="FW102" s="383">
        <f t="shared" si="136"/>
        <v>1</v>
      </c>
      <c r="FX102" s="383">
        <f t="shared" si="136"/>
        <v>1</v>
      </c>
      <c r="FY102" s="383">
        <f t="shared" si="136"/>
        <v>1</v>
      </c>
      <c r="FZ102" s="383">
        <f t="shared" si="136"/>
        <v>1</v>
      </c>
      <c r="GB102" s="335">
        <f t="shared" si="168"/>
        <v>1985</v>
      </c>
      <c r="GC102" s="393">
        <f t="shared" si="149"/>
        <v>1</v>
      </c>
      <c r="GD102" s="393">
        <f t="shared" si="150"/>
        <v>1</v>
      </c>
      <c r="GE102" s="393">
        <f t="shared" si="151"/>
        <v>1</v>
      </c>
      <c r="GF102" s="393">
        <f t="shared" si="152"/>
        <v>1</v>
      </c>
      <c r="GG102" s="393">
        <f t="shared" si="153"/>
        <v>1</v>
      </c>
      <c r="GI102" s="335">
        <f t="shared" si="169"/>
        <v>1992</v>
      </c>
      <c r="GJ102" s="383">
        <f t="shared" si="154"/>
        <v>0.77073556083086514</v>
      </c>
      <c r="GK102" s="383">
        <f t="shared" si="155"/>
        <v>0.94780131856524463</v>
      </c>
      <c r="GL102" s="383">
        <f t="shared" si="155"/>
        <v>0.81318262143545361</v>
      </c>
    </row>
    <row r="103" spans="1:194" x14ac:dyDescent="0.2">
      <c r="A103" s="334" t="s">
        <v>621</v>
      </c>
      <c r="B103" s="334">
        <f t="shared" si="156"/>
        <v>1963</v>
      </c>
      <c r="D103" s="388"/>
      <c r="E103" s="388"/>
      <c r="F103" s="388"/>
      <c r="G103" s="388"/>
      <c r="H103" s="388"/>
      <c r="J103" s="389"/>
      <c r="K103" s="389"/>
      <c r="L103" s="389"/>
      <c r="M103" s="389"/>
      <c r="N103" s="389"/>
      <c r="W103" s="390"/>
      <c r="X103" s="390"/>
      <c r="Y103" s="390"/>
      <c r="Z103" s="390"/>
      <c r="AA103" s="390"/>
      <c r="BC103" s="383"/>
      <c r="BD103" s="383"/>
      <c r="BE103" s="383"/>
      <c r="BF103" s="383"/>
      <c r="BG103" s="383"/>
      <c r="BH103" s="383"/>
      <c r="BI103" s="383"/>
      <c r="BJ103" s="383"/>
      <c r="BK103" s="383"/>
      <c r="BL103" s="383"/>
      <c r="BM103" s="383"/>
      <c r="BN103" s="383"/>
      <c r="BO103" s="383"/>
      <c r="BP103" s="383"/>
      <c r="BQ103" s="383"/>
      <c r="BR103" s="383"/>
      <c r="BS103" s="383"/>
      <c r="BT103" s="383"/>
      <c r="BU103" s="383"/>
      <c r="BV103" s="391"/>
      <c r="BW103" s="383"/>
      <c r="CL103" s="392"/>
      <c r="CM103" s="392"/>
      <c r="CN103" s="392"/>
      <c r="CO103" s="392"/>
      <c r="CP103" s="392"/>
      <c r="CQ103" s="392"/>
      <c r="CR103" s="392"/>
      <c r="CS103" s="392"/>
      <c r="CT103" s="392"/>
      <c r="CU103" s="392"/>
      <c r="CV103" s="392"/>
      <c r="CY103" s="338"/>
      <c r="DA103" s="383"/>
      <c r="DB103" s="383"/>
      <c r="DC103" s="383"/>
      <c r="DD103" s="383"/>
      <c r="DF103" s="383"/>
      <c r="DG103" s="383"/>
      <c r="DH103" s="383"/>
      <c r="DI103" s="383"/>
      <c r="DJ103" s="383"/>
      <c r="DK103" s="383"/>
      <c r="DL103" s="383"/>
      <c r="DM103" s="383"/>
      <c r="DN103" s="383"/>
      <c r="DO103" s="383"/>
      <c r="DR103" s="383"/>
      <c r="DS103" s="383"/>
      <c r="DT103" s="383"/>
      <c r="DU103" s="383"/>
      <c r="DW103" s="383"/>
      <c r="DX103" s="383"/>
      <c r="DY103" s="383"/>
      <c r="DZ103" s="383"/>
      <c r="EA103" s="383"/>
      <c r="EC103" s="383"/>
      <c r="ED103" s="383"/>
      <c r="EE103" s="383"/>
      <c r="EF103" s="383"/>
      <c r="EH103" s="383"/>
      <c r="EI103" s="383"/>
      <c r="EJ103" s="383"/>
      <c r="EK103" s="383"/>
      <c r="EM103" s="383"/>
      <c r="EN103" s="383"/>
      <c r="EO103" s="383"/>
      <c r="EP103" s="383"/>
      <c r="ER103" s="383"/>
      <c r="ES103" s="383"/>
      <c r="ET103" s="383"/>
      <c r="EU103" s="383"/>
      <c r="EX103" s="383">
        <f t="shared" si="157"/>
        <v>1</v>
      </c>
      <c r="EY103" s="383">
        <f t="shared" si="158"/>
        <v>1</v>
      </c>
      <c r="EZ103" s="383">
        <f t="shared" si="143"/>
        <v>1.1925841474283192</v>
      </c>
      <c r="FA103" s="383"/>
      <c r="FB103" s="383">
        <f t="shared" si="159"/>
        <v>1</v>
      </c>
      <c r="FC103" s="383">
        <f t="shared" si="160"/>
        <v>1</v>
      </c>
      <c r="FD103" s="383">
        <f t="shared" si="144"/>
        <v>1.0676965786412473</v>
      </c>
      <c r="FE103" s="383"/>
      <c r="FF103" s="383">
        <f t="shared" si="161"/>
        <v>1</v>
      </c>
      <c r="FG103" s="383">
        <f t="shared" si="162"/>
        <v>1</v>
      </c>
      <c r="FH103" s="383">
        <f t="shared" si="145"/>
        <v>0.79996393865446869</v>
      </c>
      <c r="FI103" s="383"/>
      <c r="FJ103" s="383">
        <f t="shared" si="163"/>
        <v>1</v>
      </c>
      <c r="FK103" s="383">
        <f t="shared" si="164"/>
        <v>1</v>
      </c>
      <c r="FL103" s="383">
        <f t="shared" si="146"/>
        <v>1.0007225362835157</v>
      </c>
      <c r="FN103" s="383">
        <f t="shared" si="165"/>
        <v>1</v>
      </c>
      <c r="FO103" s="383">
        <f t="shared" si="166"/>
        <v>1</v>
      </c>
      <c r="FP103" s="383">
        <f t="shared" si="147"/>
        <v>1.0676965786412473</v>
      </c>
      <c r="FR103" s="340"/>
      <c r="FT103" s="335">
        <f t="shared" si="167"/>
        <v>1986</v>
      </c>
      <c r="FU103" s="383">
        <f t="shared" ref="FU103:FZ125" si="170">CM126</f>
        <v>0.96357843198072113</v>
      </c>
      <c r="FV103" s="383">
        <f t="shared" si="170"/>
        <v>0.98674369189500166</v>
      </c>
      <c r="FW103" s="383">
        <f t="shared" si="170"/>
        <v>0.97841679438981499</v>
      </c>
      <c r="FX103" s="383">
        <f t="shared" si="170"/>
        <v>1.0208084069738985</v>
      </c>
      <c r="FY103" s="383">
        <f t="shared" si="170"/>
        <v>1</v>
      </c>
      <c r="FZ103" s="383">
        <f t="shared" si="170"/>
        <v>0.97772017098951958</v>
      </c>
      <c r="GB103" s="335">
        <f t="shared" si="168"/>
        <v>1986</v>
      </c>
      <c r="GC103" s="393">
        <f t="shared" si="149"/>
        <v>0.95162154645918551</v>
      </c>
      <c r="GD103" s="393">
        <f t="shared" si="150"/>
        <v>0.9875911652599394</v>
      </c>
      <c r="GE103" s="393">
        <f t="shared" si="151"/>
        <v>1.0208084069738985</v>
      </c>
      <c r="GF103" s="393">
        <f t="shared" si="152"/>
        <v>0.97366311349457801</v>
      </c>
      <c r="GG103" s="393">
        <f t="shared" si="153"/>
        <v>0.97772017098951958</v>
      </c>
      <c r="GI103" s="335">
        <f t="shared" si="169"/>
        <v>1993</v>
      </c>
      <c r="GJ103" s="383">
        <f t="shared" si="154"/>
        <v>0.77479184069746365</v>
      </c>
      <c r="GK103" s="383">
        <f t="shared" si="155"/>
        <v>0.96926140281084128</v>
      </c>
      <c r="GL103" s="383">
        <f t="shared" si="155"/>
        <v>0.7993631423376405</v>
      </c>
    </row>
    <row r="104" spans="1:194" x14ac:dyDescent="0.2">
      <c r="A104" s="334" t="s">
        <v>621</v>
      </c>
      <c r="B104" s="334">
        <f t="shared" si="156"/>
        <v>1964</v>
      </c>
      <c r="D104" s="388"/>
      <c r="E104" s="388"/>
      <c r="F104" s="388"/>
      <c r="G104" s="388"/>
      <c r="H104" s="388"/>
      <c r="J104" s="389"/>
      <c r="K104" s="389"/>
      <c r="L104" s="389"/>
      <c r="M104" s="389"/>
      <c r="N104" s="389"/>
      <c r="W104" s="390"/>
      <c r="X104" s="390"/>
      <c r="Y104" s="390"/>
      <c r="Z104" s="390"/>
      <c r="AA104" s="390"/>
      <c r="BC104" s="383"/>
      <c r="BD104" s="383"/>
      <c r="BE104" s="383"/>
      <c r="BF104" s="383"/>
      <c r="BG104" s="383"/>
      <c r="BH104" s="383"/>
      <c r="BI104" s="383"/>
      <c r="BJ104" s="383"/>
      <c r="BK104" s="383"/>
      <c r="BL104" s="383"/>
      <c r="BM104" s="383"/>
      <c r="BN104" s="383"/>
      <c r="BO104" s="383"/>
      <c r="BP104" s="383"/>
      <c r="BQ104" s="383"/>
      <c r="BR104" s="383"/>
      <c r="BS104" s="383"/>
      <c r="BT104" s="383"/>
      <c r="BU104" s="383"/>
      <c r="BV104" s="391"/>
      <c r="BW104" s="383"/>
      <c r="CL104" s="392"/>
      <c r="CM104" s="392"/>
      <c r="CN104" s="392"/>
      <c r="CO104" s="392"/>
      <c r="CP104" s="392"/>
      <c r="CQ104" s="392"/>
      <c r="CR104" s="392"/>
      <c r="CS104" s="392"/>
      <c r="CT104" s="392"/>
      <c r="CU104" s="392"/>
      <c r="CV104" s="392"/>
      <c r="CY104" s="338"/>
      <c r="DA104" s="383"/>
      <c r="DB104" s="383"/>
      <c r="DC104" s="383"/>
      <c r="DD104" s="383"/>
      <c r="DF104" s="383"/>
      <c r="DG104" s="383"/>
      <c r="DH104" s="383"/>
      <c r="DI104" s="383"/>
      <c r="DJ104" s="383"/>
      <c r="DK104" s="383"/>
      <c r="DL104" s="383"/>
      <c r="DM104" s="383"/>
      <c r="DN104" s="383"/>
      <c r="DO104" s="383"/>
      <c r="DR104" s="383"/>
      <c r="DS104" s="383"/>
      <c r="DT104" s="383"/>
      <c r="DU104" s="383"/>
      <c r="DW104" s="383"/>
      <c r="DX104" s="383"/>
      <c r="DY104" s="383"/>
      <c r="DZ104" s="383"/>
      <c r="EA104" s="383"/>
      <c r="EC104" s="383"/>
      <c r="ED104" s="383"/>
      <c r="EE104" s="383"/>
      <c r="EF104" s="383"/>
      <c r="EH104" s="383"/>
      <c r="EI104" s="383"/>
      <c r="EJ104" s="383"/>
      <c r="EK104" s="383"/>
      <c r="EM104" s="383"/>
      <c r="EN104" s="383"/>
      <c r="EO104" s="383"/>
      <c r="EP104" s="383"/>
      <c r="ER104" s="383"/>
      <c r="ES104" s="383"/>
      <c r="ET104" s="383"/>
      <c r="EU104" s="383"/>
      <c r="EX104" s="383">
        <f t="shared" si="157"/>
        <v>1</v>
      </c>
      <c r="EY104" s="383">
        <f t="shared" si="158"/>
        <v>1</v>
      </c>
      <c r="EZ104" s="383">
        <f t="shared" si="143"/>
        <v>1.1925841474283192</v>
      </c>
      <c r="FA104" s="383"/>
      <c r="FB104" s="383">
        <f t="shared" si="159"/>
        <v>1</v>
      </c>
      <c r="FC104" s="383">
        <f t="shared" si="160"/>
        <v>1</v>
      </c>
      <c r="FD104" s="383">
        <f t="shared" si="144"/>
        <v>1.0676965786412473</v>
      </c>
      <c r="FE104" s="383"/>
      <c r="FF104" s="383">
        <f t="shared" si="161"/>
        <v>1</v>
      </c>
      <c r="FG104" s="383">
        <f t="shared" si="162"/>
        <v>1</v>
      </c>
      <c r="FH104" s="383">
        <f t="shared" si="145"/>
        <v>0.79996393865446869</v>
      </c>
      <c r="FI104" s="383"/>
      <c r="FJ104" s="383">
        <f t="shared" si="163"/>
        <v>1</v>
      </c>
      <c r="FK104" s="383">
        <f t="shared" si="164"/>
        <v>1</v>
      </c>
      <c r="FL104" s="383">
        <f t="shared" si="146"/>
        <v>1.0007225362835157</v>
      </c>
      <c r="FN104" s="383">
        <f t="shared" si="165"/>
        <v>1</v>
      </c>
      <c r="FO104" s="383">
        <f t="shared" si="166"/>
        <v>1</v>
      </c>
      <c r="FP104" s="383">
        <f t="shared" si="147"/>
        <v>1.0676965786412473</v>
      </c>
      <c r="FR104" s="340"/>
      <c r="FT104" s="335">
        <f t="shared" si="167"/>
        <v>1987</v>
      </c>
      <c r="FU104" s="383">
        <f t="shared" si="170"/>
        <v>0.91078140114119777</v>
      </c>
      <c r="FV104" s="383">
        <f t="shared" si="170"/>
        <v>0.96349398581270307</v>
      </c>
      <c r="FW104" s="383">
        <f t="shared" si="170"/>
        <v>0.97528218780967368</v>
      </c>
      <c r="FX104" s="383">
        <f t="shared" si="170"/>
        <v>1.0267562033972508</v>
      </c>
      <c r="FY104" s="383">
        <f t="shared" si="170"/>
        <v>1</v>
      </c>
      <c r="FZ104" s="383">
        <f t="shared" si="170"/>
        <v>0.9439902688243933</v>
      </c>
      <c r="GB104" s="335">
        <f t="shared" si="168"/>
        <v>1987</v>
      </c>
      <c r="GC104" s="393">
        <f t="shared" si="149"/>
        <v>0.88655686688165736</v>
      </c>
      <c r="GD104" s="393">
        <f t="shared" si="150"/>
        <v>0.97340247151601123</v>
      </c>
      <c r="GE104" s="393">
        <f t="shared" si="151"/>
        <v>1.0267562033972508</v>
      </c>
      <c r="GF104" s="393">
        <f t="shared" si="152"/>
        <v>0.92832066069724928</v>
      </c>
      <c r="GG104" s="393">
        <f t="shared" si="153"/>
        <v>0.9439902688243933</v>
      </c>
      <c r="GI104" s="335">
        <f t="shared" si="169"/>
        <v>1994</v>
      </c>
      <c r="GJ104" s="383">
        <f t="shared" si="154"/>
        <v>0.73923539804551874</v>
      </c>
      <c r="GK104" s="383">
        <f t="shared" si="155"/>
        <v>1.0110250018402096</v>
      </c>
      <c r="GL104" s="383">
        <f t="shared" si="155"/>
        <v>0.73117420113251896</v>
      </c>
    </row>
    <row r="105" spans="1:194" x14ac:dyDescent="0.2">
      <c r="A105" s="334" t="s">
        <v>621</v>
      </c>
      <c r="B105" s="334">
        <f t="shared" si="156"/>
        <v>1965</v>
      </c>
      <c r="D105" s="388"/>
      <c r="E105" s="388"/>
      <c r="F105" s="388"/>
      <c r="G105" s="388"/>
      <c r="H105" s="388"/>
      <c r="J105" s="389"/>
      <c r="K105" s="389"/>
      <c r="L105" s="389"/>
      <c r="M105" s="389"/>
      <c r="N105" s="389"/>
      <c r="W105" s="390"/>
      <c r="X105" s="390"/>
      <c r="Y105" s="390"/>
      <c r="Z105" s="390"/>
      <c r="AA105" s="390"/>
      <c r="BC105" s="383"/>
      <c r="BD105" s="383"/>
      <c r="BE105" s="383"/>
      <c r="BF105" s="383"/>
      <c r="BG105" s="383"/>
      <c r="BH105" s="383"/>
      <c r="BI105" s="383"/>
      <c r="BJ105" s="383"/>
      <c r="BK105" s="383"/>
      <c r="BL105" s="383"/>
      <c r="BM105" s="383"/>
      <c r="BN105" s="383"/>
      <c r="BO105" s="383"/>
      <c r="BP105" s="383"/>
      <c r="BQ105" s="383"/>
      <c r="BR105" s="383"/>
      <c r="BS105" s="383"/>
      <c r="BT105" s="383"/>
      <c r="BU105" s="383"/>
      <c r="BV105" s="391"/>
      <c r="BW105" s="383"/>
      <c r="CL105" s="392"/>
      <c r="CM105" s="392"/>
      <c r="CN105" s="392"/>
      <c r="CO105" s="392"/>
      <c r="CP105" s="392"/>
      <c r="CQ105" s="392"/>
      <c r="CR105" s="392"/>
      <c r="CS105" s="392"/>
      <c r="CT105" s="392"/>
      <c r="CU105" s="392"/>
      <c r="CV105" s="392"/>
      <c r="CY105" s="338"/>
      <c r="DA105" s="383"/>
      <c r="DB105" s="383"/>
      <c r="DC105" s="383"/>
      <c r="DD105" s="383"/>
      <c r="DF105" s="383"/>
      <c r="DG105" s="383"/>
      <c r="DH105" s="383"/>
      <c r="DI105" s="383"/>
      <c r="DJ105" s="383"/>
      <c r="DK105" s="383"/>
      <c r="DL105" s="383"/>
      <c r="DM105" s="383"/>
      <c r="DN105" s="383"/>
      <c r="DO105" s="383"/>
      <c r="DR105" s="383"/>
      <c r="DS105" s="383"/>
      <c r="DT105" s="383"/>
      <c r="DU105" s="383"/>
      <c r="DW105" s="383"/>
      <c r="DX105" s="383"/>
      <c r="DY105" s="383"/>
      <c r="DZ105" s="383"/>
      <c r="EA105" s="383"/>
      <c r="EC105" s="383"/>
      <c r="ED105" s="383"/>
      <c r="EE105" s="383"/>
      <c r="EF105" s="383"/>
      <c r="EH105" s="383"/>
      <c r="EI105" s="383"/>
      <c r="EJ105" s="383"/>
      <c r="EK105" s="383"/>
      <c r="EM105" s="383"/>
      <c r="EN105" s="383"/>
      <c r="EO105" s="383"/>
      <c r="EP105" s="383"/>
      <c r="ER105" s="383"/>
      <c r="ES105" s="383"/>
      <c r="ET105" s="383"/>
      <c r="EU105" s="383"/>
      <c r="EX105" s="383">
        <f t="shared" si="157"/>
        <v>1</v>
      </c>
      <c r="EY105" s="383">
        <f t="shared" si="158"/>
        <v>1</v>
      </c>
      <c r="EZ105" s="383">
        <f t="shared" si="143"/>
        <v>1.1925841474283192</v>
      </c>
      <c r="FA105" s="383"/>
      <c r="FB105" s="383">
        <f t="shared" si="159"/>
        <v>1</v>
      </c>
      <c r="FC105" s="383">
        <f t="shared" si="160"/>
        <v>1</v>
      </c>
      <c r="FD105" s="383">
        <f t="shared" si="144"/>
        <v>1.0676965786412473</v>
      </c>
      <c r="FE105" s="383"/>
      <c r="FF105" s="383">
        <f t="shared" si="161"/>
        <v>1</v>
      </c>
      <c r="FG105" s="383">
        <f t="shared" si="162"/>
        <v>1</v>
      </c>
      <c r="FH105" s="383">
        <f t="shared" si="145"/>
        <v>0.79996393865446869</v>
      </c>
      <c r="FI105" s="383"/>
      <c r="FJ105" s="383">
        <f t="shared" si="163"/>
        <v>1</v>
      </c>
      <c r="FK105" s="383">
        <f t="shared" si="164"/>
        <v>1</v>
      </c>
      <c r="FL105" s="383">
        <f t="shared" si="146"/>
        <v>1.0007225362835157</v>
      </c>
      <c r="FN105" s="383">
        <f t="shared" si="165"/>
        <v>1</v>
      </c>
      <c r="FO105" s="383">
        <f t="shared" si="166"/>
        <v>1</v>
      </c>
      <c r="FP105" s="383">
        <f t="shared" si="147"/>
        <v>1.0676965786412473</v>
      </c>
      <c r="FR105" s="340"/>
      <c r="FT105" s="335">
        <f t="shared" si="167"/>
        <v>1988</v>
      </c>
      <c r="FU105" s="383">
        <f t="shared" si="170"/>
        <v>0.84107962859152618</v>
      </c>
      <c r="FV105" s="383">
        <f t="shared" si="170"/>
        <v>0.9292925583108802</v>
      </c>
      <c r="FW105" s="383">
        <f t="shared" si="170"/>
        <v>0.92621867445310324</v>
      </c>
      <c r="FX105" s="383">
        <f t="shared" si="170"/>
        <v>1.0354507796470884</v>
      </c>
      <c r="FY105" s="383">
        <f t="shared" si="170"/>
        <v>1</v>
      </c>
      <c r="FZ105" s="383">
        <f t="shared" si="170"/>
        <v>0.94371674788841375</v>
      </c>
      <c r="GB105" s="335">
        <f t="shared" si="168"/>
        <v>1988</v>
      </c>
      <c r="GC105" s="393">
        <f t="shared" si="149"/>
        <v>0.82195398316453883</v>
      </c>
      <c r="GD105" s="393">
        <f t="shared" si="150"/>
        <v>0.97726060080777943</v>
      </c>
      <c r="GE105" s="393">
        <f t="shared" si="151"/>
        <v>1.0354507796470884</v>
      </c>
      <c r="GF105" s="393">
        <f t="shared" si="152"/>
        <v>0.86358465893198066</v>
      </c>
      <c r="GG105" s="393">
        <f t="shared" si="153"/>
        <v>0.94371674788841375</v>
      </c>
      <c r="GI105" s="335">
        <f t="shared" si="169"/>
        <v>1995</v>
      </c>
      <c r="GJ105" s="383">
        <f t="shared" si="154"/>
        <v>0.73158203467119609</v>
      </c>
      <c r="GK105" s="383">
        <f t="shared" ref="GK105:GL119" si="171">CL135</f>
        <v>1.0024384189541822</v>
      </c>
      <c r="GL105" s="383">
        <f t="shared" si="171"/>
        <v>0.72980247049433378</v>
      </c>
    </row>
    <row r="106" spans="1:194" x14ac:dyDescent="0.2">
      <c r="A106" s="334" t="s">
        <v>621</v>
      </c>
      <c r="B106" s="334">
        <f t="shared" si="156"/>
        <v>1966</v>
      </c>
      <c r="D106" s="388"/>
      <c r="E106" s="388"/>
      <c r="F106" s="388"/>
      <c r="G106" s="388"/>
      <c r="H106" s="388"/>
      <c r="J106" s="389"/>
      <c r="K106" s="389"/>
      <c r="L106" s="389"/>
      <c r="M106" s="389"/>
      <c r="N106" s="389"/>
      <c r="W106" s="390"/>
      <c r="X106" s="390"/>
      <c r="Y106" s="390"/>
      <c r="Z106" s="390"/>
      <c r="AA106" s="390"/>
      <c r="BC106" s="383"/>
      <c r="BD106" s="383"/>
      <c r="BE106" s="383"/>
      <c r="BF106" s="383"/>
      <c r="BG106" s="383"/>
      <c r="BH106" s="383"/>
      <c r="BI106" s="383"/>
      <c r="BJ106" s="383"/>
      <c r="BK106" s="383"/>
      <c r="BL106" s="383"/>
      <c r="BM106" s="383"/>
      <c r="BN106" s="383"/>
      <c r="BO106" s="383"/>
      <c r="BP106" s="383"/>
      <c r="BQ106" s="383"/>
      <c r="BR106" s="383"/>
      <c r="BS106" s="383"/>
      <c r="BT106" s="383"/>
      <c r="BU106" s="383"/>
      <c r="BV106" s="391"/>
      <c r="BW106" s="383"/>
      <c r="CL106" s="392"/>
      <c r="CM106" s="392"/>
      <c r="CN106" s="392"/>
      <c r="CO106" s="392"/>
      <c r="CP106" s="392"/>
      <c r="CQ106" s="392"/>
      <c r="CR106" s="392"/>
      <c r="CS106" s="392"/>
      <c r="CT106" s="392"/>
      <c r="CU106" s="392"/>
      <c r="CV106" s="392"/>
      <c r="CY106" s="338"/>
      <c r="DA106" s="383"/>
      <c r="DB106" s="383"/>
      <c r="DC106" s="383"/>
      <c r="DD106" s="383"/>
      <c r="DF106" s="383"/>
      <c r="DG106" s="383"/>
      <c r="DH106" s="383"/>
      <c r="DI106" s="383"/>
      <c r="DJ106" s="383"/>
      <c r="DK106" s="383"/>
      <c r="DL106" s="383"/>
      <c r="DM106" s="383"/>
      <c r="DN106" s="383"/>
      <c r="DO106" s="383"/>
      <c r="DR106" s="383"/>
      <c r="DS106" s="383"/>
      <c r="DT106" s="383"/>
      <c r="DU106" s="383"/>
      <c r="DW106" s="383"/>
      <c r="DX106" s="383"/>
      <c r="DY106" s="383"/>
      <c r="DZ106" s="383"/>
      <c r="EA106" s="383"/>
      <c r="EC106" s="383"/>
      <c r="ED106" s="383"/>
      <c r="EE106" s="383"/>
      <c r="EF106" s="383"/>
      <c r="EH106" s="383"/>
      <c r="EI106" s="383"/>
      <c r="EJ106" s="383"/>
      <c r="EK106" s="383"/>
      <c r="EM106" s="383"/>
      <c r="EN106" s="383"/>
      <c r="EO106" s="383"/>
      <c r="EP106" s="383"/>
      <c r="ER106" s="383"/>
      <c r="ES106" s="383"/>
      <c r="ET106" s="383"/>
      <c r="EU106" s="383"/>
      <c r="EX106" s="383">
        <f t="shared" si="157"/>
        <v>1</v>
      </c>
      <c r="EY106" s="383">
        <f t="shared" si="158"/>
        <v>1</v>
      </c>
      <c r="EZ106" s="383">
        <f t="shared" si="143"/>
        <v>1.1925841474283192</v>
      </c>
      <c r="FA106" s="383"/>
      <c r="FB106" s="383">
        <f t="shared" si="159"/>
        <v>1</v>
      </c>
      <c r="FC106" s="383">
        <f t="shared" si="160"/>
        <v>1</v>
      </c>
      <c r="FD106" s="383">
        <f t="shared" si="144"/>
        <v>1.0676965786412473</v>
      </c>
      <c r="FE106" s="383"/>
      <c r="FF106" s="383">
        <f t="shared" si="161"/>
        <v>1</v>
      </c>
      <c r="FG106" s="383">
        <f t="shared" si="162"/>
        <v>1</v>
      </c>
      <c r="FH106" s="383">
        <f t="shared" si="145"/>
        <v>0.79996393865446869</v>
      </c>
      <c r="FI106" s="383"/>
      <c r="FJ106" s="383">
        <f t="shared" si="163"/>
        <v>1</v>
      </c>
      <c r="FK106" s="383">
        <f t="shared" si="164"/>
        <v>1</v>
      </c>
      <c r="FL106" s="383">
        <f t="shared" si="146"/>
        <v>1.0007225362835157</v>
      </c>
      <c r="FN106" s="383">
        <f t="shared" si="165"/>
        <v>1</v>
      </c>
      <c r="FO106" s="383">
        <f t="shared" si="166"/>
        <v>1</v>
      </c>
      <c r="FP106" s="383">
        <f t="shared" si="147"/>
        <v>1.0676965786412473</v>
      </c>
      <c r="FR106" s="340"/>
      <c r="FT106" s="335">
        <f t="shared" si="167"/>
        <v>1989</v>
      </c>
      <c r="FU106" s="383">
        <f t="shared" si="170"/>
        <v>0.83396594723218298</v>
      </c>
      <c r="FV106" s="383">
        <f t="shared" si="170"/>
        <v>0.90459898627579027</v>
      </c>
      <c r="FW106" s="383">
        <f t="shared" si="170"/>
        <v>0.95826107848747366</v>
      </c>
      <c r="FX106" s="383">
        <f t="shared" si="170"/>
        <v>1.0433397360172083</v>
      </c>
      <c r="FY106" s="383">
        <f t="shared" si="170"/>
        <v>1</v>
      </c>
      <c r="FZ106" s="383">
        <f t="shared" si="170"/>
        <v>0.92210977144781547</v>
      </c>
      <c r="GB106" s="335">
        <f t="shared" si="168"/>
        <v>1989</v>
      </c>
      <c r="GC106" s="393">
        <f t="shared" si="149"/>
        <v>0.81023388589301248</v>
      </c>
      <c r="GD106" s="393">
        <f t="shared" si="150"/>
        <v>0.97154312904749385</v>
      </c>
      <c r="GE106" s="393">
        <f t="shared" si="151"/>
        <v>1.0433397360172083</v>
      </c>
      <c r="GF106" s="393">
        <f t="shared" si="152"/>
        <v>0.81829932597118737</v>
      </c>
      <c r="GG106" s="393">
        <f t="shared" si="153"/>
        <v>0.92210977144781547</v>
      </c>
      <c r="GI106" s="335">
        <f t="shared" si="169"/>
        <v>1996</v>
      </c>
      <c r="GJ106" s="383">
        <f t="shared" si="154"/>
        <v>0.79137478919164428</v>
      </c>
      <c r="GK106" s="383">
        <f t="shared" si="171"/>
        <v>1.0498939466312427</v>
      </c>
      <c r="GL106" s="383">
        <f t="shared" si="171"/>
        <v>0.75376640824618557</v>
      </c>
    </row>
    <row r="107" spans="1:194" x14ac:dyDescent="0.2">
      <c r="A107" s="334" t="s">
        <v>621</v>
      </c>
      <c r="B107" s="334">
        <f t="shared" si="156"/>
        <v>1967</v>
      </c>
      <c r="D107" s="388"/>
      <c r="E107" s="388"/>
      <c r="F107" s="388"/>
      <c r="G107" s="388"/>
      <c r="H107" s="388"/>
      <c r="J107" s="389"/>
      <c r="K107" s="389"/>
      <c r="L107" s="389"/>
      <c r="M107" s="389"/>
      <c r="N107" s="389"/>
      <c r="W107" s="390"/>
      <c r="X107" s="390"/>
      <c r="Y107" s="390"/>
      <c r="Z107" s="390"/>
      <c r="AA107" s="390"/>
      <c r="BC107" s="383"/>
      <c r="BD107" s="383"/>
      <c r="BE107" s="383"/>
      <c r="BF107" s="383"/>
      <c r="BG107" s="383"/>
      <c r="BH107" s="383"/>
      <c r="BI107" s="383"/>
      <c r="BJ107" s="383"/>
      <c r="BK107" s="383"/>
      <c r="BL107" s="383"/>
      <c r="BM107" s="383"/>
      <c r="BN107" s="383"/>
      <c r="BO107" s="383"/>
      <c r="BP107" s="383"/>
      <c r="BQ107" s="383"/>
      <c r="BR107" s="383"/>
      <c r="BS107" s="383"/>
      <c r="BT107" s="383"/>
      <c r="BU107" s="383"/>
      <c r="BV107" s="391"/>
      <c r="BW107" s="383"/>
      <c r="CL107" s="392"/>
      <c r="CM107" s="392"/>
      <c r="CN107" s="392"/>
      <c r="CO107" s="392"/>
      <c r="CP107" s="392"/>
      <c r="CQ107" s="392"/>
      <c r="CR107" s="392"/>
      <c r="CS107" s="392"/>
      <c r="CT107" s="392"/>
      <c r="CU107" s="392"/>
      <c r="CV107" s="392"/>
      <c r="CY107" s="338"/>
      <c r="DA107" s="383"/>
      <c r="DB107" s="383"/>
      <c r="DC107" s="383"/>
      <c r="DD107" s="383"/>
      <c r="DF107" s="383"/>
      <c r="DG107" s="383"/>
      <c r="DH107" s="383"/>
      <c r="DI107" s="383"/>
      <c r="DJ107" s="383"/>
      <c r="DK107" s="383"/>
      <c r="DL107" s="383"/>
      <c r="DM107" s="383"/>
      <c r="DN107" s="383"/>
      <c r="DO107" s="383"/>
      <c r="DR107" s="383"/>
      <c r="DS107" s="383"/>
      <c r="DT107" s="383"/>
      <c r="DU107" s="383"/>
      <c r="DW107" s="383"/>
      <c r="DX107" s="383"/>
      <c r="DY107" s="383"/>
      <c r="DZ107" s="383"/>
      <c r="EA107" s="383"/>
      <c r="EC107" s="383"/>
      <c r="ED107" s="383"/>
      <c r="EE107" s="383"/>
      <c r="EF107" s="383"/>
      <c r="EH107" s="383"/>
      <c r="EI107" s="383"/>
      <c r="EJ107" s="383"/>
      <c r="EK107" s="383"/>
      <c r="EM107" s="383"/>
      <c r="EN107" s="383"/>
      <c r="EO107" s="383"/>
      <c r="EP107" s="383"/>
      <c r="ER107" s="383"/>
      <c r="ES107" s="383"/>
      <c r="ET107" s="383"/>
      <c r="EU107" s="383"/>
      <c r="EX107" s="383">
        <f t="shared" si="157"/>
        <v>1</v>
      </c>
      <c r="EY107" s="383">
        <f t="shared" si="158"/>
        <v>1</v>
      </c>
      <c r="EZ107" s="383">
        <f t="shared" si="143"/>
        <v>1.1925841474283192</v>
      </c>
      <c r="FA107" s="383"/>
      <c r="FB107" s="383">
        <f t="shared" si="159"/>
        <v>1</v>
      </c>
      <c r="FC107" s="383">
        <f t="shared" si="160"/>
        <v>1</v>
      </c>
      <c r="FD107" s="383">
        <f t="shared" si="144"/>
        <v>1.0676965786412473</v>
      </c>
      <c r="FE107" s="383"/>
      <c r="FF107" s="383">
        <f t="shared" si="161"/>
        <v>1</v>
      </c>
      <c r="FG107" s="383">
        <f t="shared" si="162"/>
        <v>1</v>
      </c>
      <c r="FH107" s="383">
        <f t="shared" si="145"/>
        <v>0.79996393865446869</v>
      </c>
      <c r="FI107" s="383"/>
      <c r="FJ107" s="383">
        <f t="shared" si="163"/>
        <v>1</v>
      </c>
      <c r="FK107" s="383">
        <f t="shared" si="164"/>
        <v>1</v>
      </c>
      <c r="FL107" s="383">
        <f t="shared" si="146"/>
        <v>1.0007225362835157</v>
      </c>
      <c r="FN107" s="383">
        <f t="shared" si="165"/>
        <v>1</v>
      </c>
      <c r="FO107" s="383">
        <f t="shared" si="166"/>
        <v>1</v>
      </c>
      <c r="FP107" s="383">
        <f t="shared" si="147"/>
        <v>1.0676965786412473</v>
      </c>
      <c r="FR107" s="340"/>
      <c r="FT107" s="335">
        <f t="shared" si="167"/>
        <v>1990</v>
      </c>
      <c r="FU107" s="383">
        <f t="shared" si="170"/>
        <v>0.82787525129846395</v>
      </c>
      <c r="FV107" s="383">
        <f t="shared" si="170"/>
        <v>0.91256095459510567</v>
      </c>
      <c r="FW107" s="383">
        <f t="shared" si="170"/>
        <v>0.97987954884418749</v>
      </c>
      <c r="FX107" s="383">
        <f t="shared" si="170"/>
        <v>1.0466556339231508</v>
      </c>
      <c r="FY107" s="383">
        <f t="shared" si="170"/>
        <v>1</v>
      </c>
      <c r="FZ107" s="383">
        <f t="shared" si="170"/>
        <v>0.884558393793485</v>
      </c>
      <c r="GB107" s="335">
        <f t="shared" si="168"/>
        <v>1990</v>
      </c>
      <c r="GC107" s="393">
        <f t="shared" si="149"/>
        <v>0.80549726223747842</v>
      </c>
      <c r="GD107" s="393">
        <f t="shared" si="150"/>
        <v>0.97296937065592037</v>
      </c>
      <c r="GE107" s="393">
        <f t="shared" si="151"/>
        <v>1.0466556339231508</v>
      </c>
      <c r="GF107" s="393">
        <f t="shared" si="152"/>
        <v>0.83276749585153054</v>
      </c>
      <c r="GG107" s="393">
        <f t="shared" si="153"/>
        <v>0.884558393793485</v>
      </c>
      <c r="GI107" s="335">
        <f t="shared" si="169"/>
        <v>1997</v>
      </c>
      <c r="GJ107" s="383">
        <f t="shared" si="154"/>
        <v>0.82826405339751596</v>
      </c>
      <c r="GK107" s="383">
        <f t="shared" si="171"/>
        <v>1.0966142703856432</v>
      </c>
      <c r="GL107" s="383">
        <f t="shared" si="171"/>
        <v>0.75529206190818832</v>
      </c>
    </row>
    <row r="108" spans="1:194" x14ac:dyDescent="0.2">
      <c r="A108" s="334" t="s">
        <v>621</v>
      </c>
      <c r="B108" s="334">
        <f t="shared" si="156"/>
        <v>1968</v>
      </c>
      <c r="D108" s="388"/>
      <c r="E108" s="388"/>
      <c r="F108" s="388"/>
      <c r="G108" s="388"/>
      <c r="H108" s="388"/>
      <c r="J108" s="389"/>
      <c r="K108" s="389"/>
      <c r="L108" s="389"/>
      <c r="M108" s="389"/>
      <c r="N108" s="389"/>
      <c r="W108" s="390"/>
      <c r="X108" s="390"/>
      <c r="Y108" s="390"/>
      <c r="Z108" s="390"/>
      <c r="AA108" s="390"/>
      <c r="BC108" s="383"/>
      <c r="BD108" s="383"/>
      <c r="BE108" s="383"/>
      <c r="BF108" s="383"/>
      <c r="BG108" s="383"/>
      <c r="BH108" s="383"/>
      <c r="BI108" s="383"/>
      <c r="BJ108" s="383"/>
      <c r="BK108" s="383"/>
      <c r="BL108" s="383"/>
      <c r="BM108" s="383"/>
      <c r="BN108" s="383"/>
      <c r="BO108" s="383"/>
      <c r="BP108" s="383"/>
      <c r="BQ108" s="383"/>
      <c r="BR108" s="383"/>
      <c r="BS108" s="383"/>
      <c r="BT108" s="383"/>
      <c r="BU108" s="383"/>
      <c r="BV108" s="391"/>
      <c r="BW108" s="383"/>
      <c r="CL108" s="392"/>
      <c r="CM108" s="392"/>
      <c r="CN108" s="392"/>
      <c r="CO108" s="392"/>
      <c r="CP108" s="392"/>
      <c r="CQ108" s="392"/>
      <c r="CR108" s="392"/>
      <c r="CS108" s="392"/>
      <c r="CT108" s="392"/>
      <c r="CU108" s="392"/>
      <c r="CV108" s="392"/>
      <c r="CY108" s="338"/>
      <c r="DA108" s="383"/>
      <c r="DB108" s="383"/>
      <c r="DC108" s="383"/>
      <c r="DD108" s="383"/>
      <c r="DF108" s="383"/>
      <c r="DG108" s="383"/>
      <c r="DH108" s="383"/>
      <c r="DI108" s="383"/>
      <c r="DJ108" s="383"/>
      <c r="DK108" s="383"/>
      <c r="DL108" s="383"/>
      <c r="DM108" s="383"/>
      <c r="DN108" s="383"/>
      <c r="DO108" s="383"/>
      <c r="DR108" s="383"/>
      <c r="DS108" s="383"/>
      <c r="DT108" s="383"/>
      <c r="DU108" s="383"/>
      <c r="DW108" s="383"/>
      <c r="DX108" s="383"/>
      <c r="DY108" s="383"/>
      <c r="DZ108" s="383"/>
      <c r="EA108" s="383"/>
      <c r="EC108" s="383"/>
      <c r="ED108" s="383"/>
      <c r="EE108" s="383"/>
      <c r="EF108" s="383"/>
      <c r="EH108" s="383"/>
      <c r="EI108" s="383"/>
      <c r="EJ108" s="383"/>
      <c r="EK108" s="383"/>
      <c r="EM108" s="383"/>
      <c r="EN108" s="383"/>
      <c r="EO108" s="383"/>
      <c r="EP108" s="383"/>
      <c r="ER108" s="383"/>
      <c r="ES108" s="383"/>
      <c r="ET108" s="383"/>
      <c r="EU108" s="383"/>
      <c r="EX108" s="383">
        <f t="shared" si="157"/>
        <v>1</v>
      </c>
      <c r="EY108" s="383">
        <f t="shared" si="158"/>
        <v>1</v>
      </c>
      <c r="EZ108" s="383">
        <f t="shared" si="143"/>
        <v>1.1925841474283192</v>
      </c>
      <c r="FA108" s="383"/>
      <c r="FB108" s="383">
        <f t="shared" si="159"/>
        <v>1</v>
      </c>
      <c r="FC108" s="383">
        <f t="shared" si="160"/>
        <v>1</v>
      </c>
      <c r="FD108" s="383">
        <f t="shared" si="144"/>
        <v>1.0676965786412473</v>
      </c>
      <c r="FE108" s="383"/>
      <c r="FF108" s="383">
        <f t="shared" si="161"/>
        <v>1</v>
      </c>
      <c r="FG108" s="383">
        <f t="shared" si="162"/>
        <v>1</v>
      </c>
      <c r="FH108" s="383">
        <f t="shared" si="145"/>
        <v>0.79996393865446869</v>
      </c>
      <c r="FI108" s="383"/>
      <c r="FJ108" s="383">
        <f t="shared" si="163"/>
        <v>1</v>
      </c>
      <c r="FK108" s="383">
        <f t="shared" si="164"/>
        <v>1</v>
      </c>
      <c r="FL108" s="383">
        <f t="shared" si="146"/>
        <v>1.0007225362835157</v>
      </c>
      <c r="FN108" s="383">
        <f t="shared" si="165"/>
        <v>1</v>
      </c>
      <c r="FO108" s="383">
        <f t="shared" si="166"/>
        <v>1</v>
      </c>
      <c r="FP108" s="383">
        <f t="shared" si="147"/>
        <v>1.0676965786412473</v>
      </c>
      <c r="FR108" s="340"/>
      <c r="FT108" s="335">
        <f t="shared" si="167"/>
        <v>1991</v>
      </c>
      <c r="FU108" s="383">
        <f t="shared" si="170"/>
        <v>0.80667786001808739</v>
      </c>
      <c r="FV108" s="383">
        <f t="shared" si="170"/>
        <v>0.91030943976040024</v>
      </c>
      <c r="FW108" s="383">
        <f t="shared" si="170"/>
        <v>1.0087238510404126</v>
      </c>
      <c r="FX108" s="383">
        <f t="shared" si="170"/>
        <v>1.0479800456571764</v>
      </c>
      <c r="FY108" s="383">
        <f t="shared" si="170"/>
        <v>1</v>
      </c>
      <c r="FZ108" s="383">
        <f t="shared" si="170"/>
        <v>0.83827359810609925</v>
      </c>
      <c r="GB108" s="335">
        <f t="shared" si="168"/>
        <v>1991</v>
      </c>
      <c r="GC108" s="393">
        <f t="shared" si="149"/>
        <v>0.74878034398071525</v>
      </c>
      <c r="GD108" s="393">
        <f t="shared" si="150"/>
        <v>0.92822721571151823</v>
      </c>
      <c r="GE108" s="393">
        <f t="shared" si="151"/>
        <v>1.0479800456571764</v>
      </c>
      <c r="GF108" s="393">
        <f t="shared" si="152"/>
        <v>0.82866327611689372</v>
      </c>
      <c r="GG108" s="393">
        <f t="shared" si="153"/>
        <v>0.83827359810609925</v>
      </c>
      <c r="GI108" s="335">
        <f t="shared" si="169"/>
        <v>1998</v>
      </c>
      <c r="GJ108" s="383">
        <f t="shared" si="154"/>
        <v>0.88693527147809237</v>
      </c>
      <c r="GK108" s="383">
        <f t="shared" si="171"/>
        <v>1.1496173652961499</v>
      </c>
      <c r="GL108" s="383">
        <f t="shared" si="171"/>
        <v>0.77150476171661808</v>
      </c>
    </row>
    <row r="109" spans="1:194" x14ac:dyDescent="0.2">
      <c r="A109" s="334" t="s">
        <v>621</v>
      </c>
      <c r="B109" s="334">
        <f t="shared" si="156"/>
        <v>1969</v>
      </c>
      <c r="D109" s="388"/>
      <c r="E109" s="388"/>
      <c r="F109" s="388"/>
      <c r="G109" s="388"/>
      <c r="H109" s="388"/>
      <c r="J109" s="389"/>
      <c r="K109" s="389"/>
      <c r="L109" s="389"/>
      <c r="M109" s="389"/>
      <c r="N109" s="389"/>
      <c r="W109" s="390"/>
      <c r="X109" s="390"/>
      <c r="Y109" s="390"/>
      <c r="Z109" s="390"/>
      <c r="AA109" s="390"/>
      <c r="BC109" s="383"/>
      <c r="BD109" s="383"/>
      <c r="BE109" s="383"/>
      <c r="BF109" s="383"/>
      <c r="BG109" s="383"/>
      <c r="BH109" s="383"/>
      <c r="BI109" s="383"/>
      <c r="BJ109" s="383"/>
      <c r="BK109" s="383"/>
      <c r="BL109" s="383"/>
      <c r="BM109" s="383"/>
      <c r="BN109" s="383"/>
      <c r="BO109" s="383"/>
      <c r="BP109" s="383"/>
      <c r="BQ109" s="383"/>
      <c r="BR109" s="383"/>
      <c r="BS109" s="383"/>
      <c r="BT109" s="383"/>
      <c r="BU109" s="383"/>
      <c r="BV109" s="391"/>
      <c r="BW109" s="383"/>
      <c r="CL109" s="392"/>
      <c r="CM109" s="392"/>
      <c r="CN109" s="392"/>
      <c r="CO109" s="392"/>
      <c r="CP109" s="392">
        <f>FL109</f>
        <v>1.0007225362835157</v>
      </c>
      <c r="CQ109" s="392"/>
      <c r="CR109" s="392"/>
      <c r="CS109" s="392"/>
      <c r="CT109" s="392"/>
      <c r="CU109" s="392"/>
      <c r="CV109" s="392"/>
      <c r="CY109" s="338"/>
      <c r="DA109" s="383"/>
      <c r="DB109" s="383"/>
      <c r="DC109" s="383"/>
      <c r="DD109" s="383"/>
      <c r="DF109" s="383"/>
      <c r="DG109" s="383"/>
      <c r="DH109" s="383"/>
      <c r="DI109" s="383"/>
      <c r="DJ109" s="383"/>
      <c r="DK109" s="383"/>
      <c r="DL109" s="383"/>
      <c r="DM109" s="383"/>
      <c r="DN109" s="383"/>
      <c r="DO109" s="383"/>
      <c r="DR109" s="383"/>
      <c r="DS109" s="383"/>
      <c r="DT109" s="383"/>
      <c r="DU109" s="383"/>
      <c r="DW109" s="383"/>
      <c r="DX109" s="383"/>
      <c r="DY109" s="383"/>
      <c r="DZ109" s="383"/>
      <c r="EA109" s="383"/>
      <c r="EC109" s="383"/>
      <c r="ED109" s="383"/>
      <c r="EE109" s="383"/>
      <c r="EF109" s="383"/>
      <c r="EH109" s="383"/>
      <c r="EI109" s="383"/>
      <c r="EJ109" s="383"/>
      <c r="EK109" s="383"/>
      <c r="EM109" s="383"/>
      <c r="EN109" s="383"/>
      <c r="EO109" s="383"/>
      <c r="EP109" s="383"/>
      <c r="ER109" s="383"/>
      <c r="ES109" s="383"/>
      <c r="ET109" s="383"/>
      <c r="EU109" s="383"/>
      <c r="EX109" s="383">
        <f t="shared" si="157"/>
        <v>1</v>
      </c>
      <c r="EY109" s="383">
        <f t="shared" si="158"/>
        <v>1</v>
      </c>
      <c r="EZ109" s="383">
        <f t="shared" si="143"/>
        <v>1.1925841474283192</v>
      </c>
      <c r="FA109" s="383"/>
      <c r="FB109" s="383">
        <f t="shared" ref="FB109:FB150" si="172">EXP(SUMPRODUCT($DL109:$DO109,DW109:DZ109))</f>
        <v>1</v>
      </c>
      <c r="FC109" s="383">
        <f t="shared" si="160"/>
        <v>1</v>
      </c>
      <c r="FD109" s="383">
        <f t="shared" si="144"/>
        <v>1.0676965786412473</v>
      </c>
      <c r="FE109" s="383"/>
      <c r="FF109" s="383">
        <f t="shared" ref="FF109:FF150" si="173">EXP(SUMPRODUCT($DL109:$DO109,EC109:EF109))</f>
        <v>1</v>
      </c>
      <c r="FG109" s="383">
        <f t="shared" si="162"/>
        <v>1</v>
      </c>
      <c r="FH109" s="383">
        <f t="shared" si="145"/>
        <v>0.79996393865446869</v>
      </c>
      <c r="FI109" s="383"/>
      <c r="FJ109" s="383">
        <f t="shared" si="163"/>
        <v>1</v>
      </c>
      <c r="FK109" s="383">
        <f t="shared" si="164"/>
        <v>1</v>
      </c>
      <c r="FL109" s="383">
        <f t="shared" si="146"/>
        <v>1.0007225362835157</v>
      </c>
      <c r="FN109" s="383">
        <f t="shared" ref="FN109:FN150" si="174">EXP(SUMPRODUCT($DL109:$DO109,DW109:DZ109))</f>
        <v>1</v>
      </c>
      <c r="FO109" s="383">
        <f t="shared" si="166"/>
        <v>1</v>
      </c>
      <c r="FP109" s="383">
        <f t="shared" si="147"/>
        <v>1.0676965786412473</v>
      </c>
      <c r="FR109" s="340"/>
      <c r="FT109" s="335">
        <f t="shared" si="167"/>
        <v>1992</v>
      </c>
      <c r="FU109" s="383">
        <f t="shared" si="170"/>
        <v>0.81318262143545361</v>
      </c>
      <c r="FV109" s="383">
        <f t="shared" si="170"/>
        <v>0.89582101308282114</v>
      </c>
      <c r="FW109" s="383">
        <f t="shared" si="170"/>
        <v>1.0401930153742127</v>
      </c>
      <c r="FX109" s="383">
        <f t="shared" si="170"/>
        <v>1.0509531234625198</v>
      </c>
      <c r="FY109" s="383">
        <f t="shared" si="170"/>
        <v>1</v>
      </c>
      <c r="FZ109" s="383">
        <f t="shared" si="170"/>
        <v>0.83036601240201868</v>
      </c>
      <c r="GB109" s="335">
        <f t="shared" si="168"/>
        <v>1992</v>
      </c>
      <c r="GC109" s="393">
        <f t="shared" si="149"/>
        <v>0.77073556083086514</v>
      </c>
      <c r="GD109" s="393">
        <f t="shared" si="150"/>
        <v>0.94780131856524463</v>
      </c>
      <c r="GE109" s="393">
        <f t="shared" si="151"/>
        <v>1.0509531234625198</v>
      </c>
      <c r="GF109" s="393">
        <f t="shared" si="152"/>
        <v>0.80249528748073196</v>
      </c>
      <c r="GG109" s="393">
        <f t="shared" si="153"/>
        <v>0.83036601240201868</v>
      </c>
      <c r="GI109" s="335">
        <f t="shared" si="169"/>
        <v>1999</v>
      </c>
      <c r="GJ109" s="383">
        <f t="shared" si="154"/>
        <v>0.89185182586513634</v>
      </c>
      <c r="GK109" s="383">
        <f t="shared" si="171"/>
        <v>1.1437192499291613</v>
      </c>
      <c r="GL109" s="383">
        <f t="shared" si="171"/>
        <v>0.77978212390879587</v>
      </c>
    </row>
    <row r="110" spans="1:194" x14ac:dyDescent="0.2">
      <c r="A110" s="334" t="s">
        <v>621</v>
      </c>
      <c r="B110" s="334">
        <f t="shared" si="156"/>
        <v>1970</v>
      </c>
      <c r="D110" s="388">
        <f t="shared" ref="D110:G129" si="175">D184+D260</f>
        <v>1142.2365786666667</v>
      </c>
      <c r="E110" s="388">
        <f t="shared" si="175"/>
        <v>1197.5176232953181</v>
      </c>
      <c r="F110" s="388">
        <f t="shared" si="175"/>
        <v>546.64995493314666</v>
      </c>
      <c r="G110" s="388">
        <f t="shared" si="175"/>
        <v>0</v>
      </c>
      <c r="H110" s="388">
        <f t="shared" ref="H110:H124" si="176">SUM(D110:G110)</f>
        <v>2886.4041568951316</v>
      </c>
      <c r="J110" s="394">
        <f t="shared" ref="J110:L129" si="177">J36</f>
        <v>138640.07671470649</v>
      </c>
      <c r="K110" s="394">
        <f t="shared" si="177"/>
        <v>421117.66969322937</v>
      </c>
      <c r="L110" s="394">
        <f t="shared" si="177"/>
        <v>830154.80721638026</v>
      </c>
      <c r="M110" s="394"/>
      <c r="N110" s="394">
        <f>SUM(J110:M110)</f>
        <v>1389912.5536243161</v>
      </c>
      <c r="P110" s="395">
        <f t="shared" ref="P110:R129" si="178">P36</f>
        <v>30791.977041848528</v>
      </c>
      <c r="Q110" s="395">
        <f t="shared" si="178"/>
        <v>339153.89562652103</v>
      </c>
      <c r="R110" s="395">
        <f t="shared" si="178"/>
        <v>502183.92664000008</v>
      </c>
      <c r="S110" s="403"/>
      <c r="T110" s="394">
        <f t="shared" ref="T110:T124" si="179">SUM(P110:S110)</f>
        <v>872129.79930836963</v>
      </c>
      <c r="U110" s="394"/>
      <c r="W110" s="397">
        <f t="shared" ref="W110:W150" si="180">D110/J110*1000</f>
        <v>8.2388628579394165</v>
      </c>
      <c r="X110" s="397">
        <f t="shared" ref="X110:X150" si="181">E110/K110*1000</f>
        <v>2.8436651071128671</v>
      </c>
      <c r="Y110" s="397">
        <f t="shared" ref="Y110:Y150" si="182">F110/L110*1000</f>
        <v>0.65849158516125061</v>
      </c>
      <c r="Z110" s="388"/>
      <c r="AA110" s="388">
        <f>H110/T110*1000</f>
        <v>3.3096038676629949</v>
      </c>
      <c r="AD110" s="397">
        <f>D110/P110*1000</f>
        <v>37.095265988094383</v>
      </c>
      <c r="AE110" s="397">
        <f>E110/Q110*1000</f>
        <v>3.5308974443095713</v>
      </c>
      <c r="AF110" s="397">
        <f>F110/R110*1000</f>
        <v>1.0885453036911372</v>
      </c>
      <c r="AG110" s="388"/>
      <c r="AH110" s="397">
        <f t="shared" ref="AH110:AH150" si="183">H110/T110*1000</f>
        <v>3.3096038676629949</v>
      </c>
      <c r="AJ110" s="398">
        <f t="shared" ref="AJ110:AJ151" si="184">W110/W$154</f>
        <v>1.3593006464699133</v>
      </c>
      <c r="AK110" s="398">
        <f t="shared" ref="AK110:AK151" si="185">X110/X$154</f>
        <v>1.082496501990089</v>
      </c>
      <c r="AL110" s="398">
        <f t="shared" ref="AL110:AL151" si="186">Y110/Y$154</f>
        <v>1.1162583392516794</v>
      </c>
      <c r="AM110" s="399"/>
      <c r="AN110" s="398">
        <f t="shared" ref="AN110:AN151" si="187">AA110/AA$154</f>
        <v>1.0193444751952552</v>
      </c>
      <c r="AO110" s="393"/>
      <c r="AP110" s="393">
        <f>J110/P110</f>
        <v>4.5024740219273545</v>
      </c>
      <c r="AQ110" s="393">
        <f>K110/Q110</f>
        <v>1.2416713330545597</v>
      </c>
      <c r="AR110" s="393">
        <f>L110/R110</f>
        <v>1.6530891635078002</v>
      </c>
      <c r="AS110" s="393"/>
      <c r="AT110" s="393">
        <f t="shared" ref="AT110:AT150" si="188">N110/T110</f>
        <v>1.5936991887292085</v>
      </c>
      <c r="AV110" s="393">
        <f t="shared" ref="AV110:AX129" si="189">AV36</f>
        <v>3.5306644797904713E-2</v>
      </c>
      <c r="AW110" s="393">
        <f t="shared" si="189"/>
        <v>0.38888006796176705</v>
      </c>
      <c r="AX110" s="393">
        <f t="shared" si="189"/>
        <v>0.57581328724032821</v>
      </c>
      <c r="AY110" s="406"/>
      <c r="AZ110" s="406">
        <f t="shared" ref="AZ110:AZ150" si="190">T110/N110*1000000</f>
        <v>627470.98515961773</v>
      </c>
      <c r="BC110" s="383">
        <f t="shared" ref="BC110:BC151" si="191">AJ110/AJ$154</f>
        <v>1.3593006464699133</v>
      </c>
      <c r="BD110" s="383">
        <f t="shared" ref="BD110:BD151" si="192">AK110/AK$154</f>
        <v>1.082496501990089</v>
      </c>
      <c r="BE110" s="383">
        <f t="shared" ref="BE110:BE151" si="193">AL110/AL$154</f>
        <v>1.1162583392516794</v>
      </c>
      <c r="BF110" s="383" t="e">
        <f t="shared" ref="BF110:BF151" si="194">AM110/AM$154</f>
        <v>#DIV/0!</v>
      </c>
      <c r="BG110" s="383"/>
      <c r="BH110" s="383"/>
      <c r="BI110" s="383"/>
      <c r="BJ110" s="383"/>
      <c r="BK110" s="383"/>
      <c r="BL110" s="383"/>
      <c r="BM110" s="383"/>
      <c r="BN110" s="383"/>
      <c r="BO110" s="383"/>
      <c r="BP110" s="383"/>
      <c r="BQ110" s="383"/>
      <c r="BR110" s="391">
        <f>AJ110</f>
        <v>1.3593006464699133</v>
      </c>
      <c r="BS110" s="400">
        <f>Mining!BZ109</f>
        <v>1.0882566229825585</v>
      </c>
      <c r="BT110" s="391">
        <f t="shared" ref="BT110:BT150" si="195">AL110</f>
        <v>1.1162583392516794</v>
      </c>
      <c r="BU110" s="391">
        <v>1</v>
      </c>
      <c r="BV110" s="391"/>
      <c r="BW110" s="391">
        <v>1</v>
      </c>
      <c r="BX110" s="400">
        <f>Mining!BW109</f>
        <v>0.99470701958451391</v>
      </c>
      <c r="BY110" s="391">
        <v>1</v>
      </c>
      <c r="BZ110" s="391">
        <v>1</v>
      </c>
      <c r="CB110" s="400">
        <f>AV110</f>
        <v>3.5306644797904713E-2</v>
      </c>
      <c r="CC110" s="400">
        <f>AW110</f>
        <v>0.38888006796176705</v>
      </c>
      <c r="CD110" s="400">
        <f>AX110</f>
        <v>0.57581328724032821</v>
      </c>
      <c r="CE110" s="400"/>
      <c r="CG110" s="400">
        <v>1</v>
      </c>
      <c r="CH110" s="400">
        <v>1</v>
      </c>
      <c r="CI110" s="400">
        <v>1</v>
      </c>
      <c r="CJ110" s="400">
        <v>1</v>
      </c>
      <c r="CL110" s="392">
        <f t="shared" ref="CL110:CL151" si="196">N110/N$154</f>
        <v>0.88970216164956506</v>
      </c>
      <c r="CM110" s="392">
        <f t="shared" ref="CM110:CM151" si="197">AH110/AH$154</f>
        <v>1.0193444751952552</v>
      </c>
      <c r="CN110" s="392">
        <f t="shared" ref="CN110:CN150" si="198">FD110</f>
        <v>1.0676965786412473</v>
      </c>
      <c r="CO110" s="392">
        <f t="shared" ref="CO110:CO150" si="199">FH110</f>
        <v>0.79996393865446869</v>
      </c>
      <c r="CP110" s="392">
        <f t="shared" ref="CP110:CP150" si="200">FL110</f>
        <v>1.0007225362835157</v>
      </c>
      <c r="CQ110" s="392">
        <v>1</v>
      </c>
      <c r="CR110" s="392">
        <f t="shared" ref="CR110:CR150" si="201">EZ110</f>
        <v>1.1925841474283192</v>
      </c>
      <c r="CS110" s="392">
        <f t="shared" ref="CS110:CS150" si="202">CL110*CN110*CO110*CP110*CQ110*CR110</f>
        <v>0.90691298304675994</v>
      </c>
      <c r="CT110" s="392">
        <f t="shared" ref="CT110:CT150" si="203">CL110*CM110</f>
        <v>0.90691298304675994</v>
      </c>
      <c r="CU110" s="392"/>
      <c r="CV110" s="392">
        <f>CN110*CO110*CP110</f>
        <v>0.85473589213252843</v>
      </c>
      <c r="CY110" s="338"/>
      <c r="DA110" s="383">
        <f t="shared" ref="DA110:DA150" si="204">D110/$H110</f>
        <v>0.39572995207135375</v>
      </c>
      <c r="DB110" s="383">
        <f t="shared" ref="DB110:DB150" si="205">E110/$H110</f>
        <v>0.4148821711036727</v>
      </c>
      <c r="DC110" s="383">
        <f t="shared" ref="DC110:DC150" si="206">F110/$H110</f>
        <v>0.18938787682497349</v>
      </c>
      <c r="DD110" s="383">
        <f t="shared" ref="DD110:DD150" si="207">G110/$H110</f>
        <v>0</v>
      </c>
      <c r="DF110" s="383" t="e">
        <f t="shared" ref="DF110:DH125" si="208">(DA110-DA109)/LN(DA110/DA109)</f>
        <v>#DIV/0!</v>
      </c>
      <c r="DG110" s="383" t="e">
        <f t="shared" si="208"/>
        <v>#DIV/0!</v>
      </c>
      <c r="DH110" s="383" t="e">
        <f t="shared" si="208"/>
        <v>#DIV/0!</v>
      </c>
      <c r="DI110" s="383"/>
      <c r="DJ110" s="383" t="e">
        <f t="shared" ref="DJ110:DJ150" si="209">SUM(DF110:DI110)</f>
        <v>#DIV/0!</v>
      </c>
      <c r="DK110" s="383"/>
      <c r="DL110" s="383" t="e">
        <f t="shared" ref="DL110:DO125" si="210">DF110/$DJ110</f>
        <v>#DIV/0!</v>
      </c>
      <c r="DM110" s="383" t="e">
        <f t="shared" si="210"/>
        <v>#DIV/0!</v>
      </c>
      <c r="DN110" s="383" t="e">
        <f t="shared" si="210"/>
        <v>#DIV/0!</v>
      </c>
      <c r="DO110" s="383" t="e">
        <f t="shared" si="210"/>
        <v>#DIV/0!</v>
      </c>
      <c r="DR110" s="383"/>
      <c r="DS110" s="383"/>
      <c r="DT110" s="383"/>
      <c r="DU110" s="383"/>
      <c r="DW110" s="383" t="e">
        <f>LN(AP110/AP109)</f>
        <v>#DIV/0!</v>
      </c>
      <c r="DX110" s="383" t="e">
        <f t="shared" ref="DX110:DX150" si="211">LN(AQ110/AQ109)</f>
        <v>#DIV/0!</v>
      </c>
      <c r="DY110" s="383" t="e">
        <f t="shared" ref="DY110:DY150" si="212">LN(AR110/AR109)</f>
        <v>#DIV/0!</v>
      </c>
      <c r="DZ110" s="383">
        <f t="shared" ref="DZ110:DZ150" si="213">M110/$N110</f>
        <v>0</v>
      </c>
      <c r="EA110" s="383"/>
      <c r="EC110" s="383"/>
      <c r="ED110" s="383"/>
      <c r="EE110" s="383"/>
      <c r="EF110" s="383"/>
      <c r="EH110" s="383"/>
      <c r="EI110" s="383"/>
      <c r="EJ110" s="383"/>
      <c r="EK110" s="383"/>
      <c r="EM110" s="383"/>
      <c r="EN110" s="383"/>
      <c r="EO110" s="383"/>
      <c r="EP110" s="383"/>
      <c r="ER110" s="383"/>
      <c r="ES110" s="383"/>
      <c r="ET110" s="383"/>
      <c r="EU110" s="383"/>
      <c r="EX110" s="383" t="e">
        <f t="shared" si="157"/>
        <v>#DIV/0!</v>
      </c>
      <c r="EY110" s="383">
        <f t="shared" si="158"/>
        <v>1</v>
      </c>
      <c r="EZ110" s="383">
        <f t="shared" si="143"/>
        <v>1.1925841474283192</v>
      </c>
      <c r="FA110" s="383"/>
      <c r="FB110" s="383" t="e">
        <f t="shared" si="172"/>
        <v>#DIV/0!</v>
      </c>
      <c r="FC110" s="383">
        <f t="shared" si="160"/>
        <v>1</v>
      </c>
      <c r="FD110" s="383">
        <f t="shared" si="144"/>
        <v>1.0676965786412473</v>
      </c>
      <c r="FE110" s="383"/>
      <c r="FF110" s="383" t="e">
        <f t="shared" si="173"/>
        <v>#DIV/0!</v>
      </c>
      <c r="FG110" s="383">
        <f t="shared" si="162"/>
        <v>1</v>
      </c>
      <c r="FH110" s="383">
        <f t="shared" si="145"/>
        <v>0.79996393865446869</v>
      </c>
      <c r="FI110" s="383"/>
      <c r="FJ110" s="383" t="e">
        <f t="shared" si="163"/>
        <v>#DIV/0!</v>
      </c>
      <c r="FK110" s="383">
        <f t="shared" si="164"/>
        <v>1</v>
      </c>
      <c r="FL110" s="383">
        <f t="shared" si="146"/>
        <v>1.0007225362835157</v>
      </c>
      <c r="FN110" s="383" t="e">
        <f t="shared" si="174"/>
        <v>#DIV/0!</v>
      </c>
      <c r="FO110" s="383">
        <f t="shared" si="166"/>
        <v>1</v>
      </c>
      <c r="FP110" s="383">
        <f t="shared" si="147"/>
        <v>1.0676965786412473</v>
      </c>
      <c r="FR110" s="340"/>
      <c r="FT110" s="335">
        <f t="shared" si="167"/>
        <v>1993</v>
      </c>
      <c r="FU110" s="383">
        <f t="shared" si="170"/>
        <v>0.7993631423376405</v>
      </c>
      <c r="FV110" s="383">
        <f t="shared" si="170"/>
        <v>0.93139803314460368</v>
      </c>
      <c r="FW110" s="383">
        <f t="shared" si="170"/>
        <v>0.99580095632626842</v>
      </c>
      <c r="FX110" s="383">
        <f t="shared" si="170"/>
        <v>1.0416404630406932</v>
      </c>
      <c r="FY110" s="383">
        <f t="shared" si="170"/>
        <v>1</v>
      </c>
      <c r="FZ110" s="383">
        <f t="shared" si="170"/>
        <v>0.82740553563585018</v>
      </c>
      <c r="GB110" s="335">
        <f t="shared" si="168"/>
        <v>1993</v>
      </c>
      <c r="GC110" s="393">
        <f t="shared" si="149"/>
        <v>0.77479184069746387</v>
      </c>
      <c r="GD110" s="393">
        <f t="shared" si="150"/>
        <v>0.96926140281084128</v>
      </c>
      <c r="GE110" s="393">
        <f t="shared" si="151"/>
        <v>1.0416404630406932</v>
      </c>
      <c r="GF110" s="393">
        <f t="shared" si="152"/>
        <v>0.86750229614563623</v>
      </c>
      <c r="GG110" s="393">
        <f t="shared" si="153"/>
        <v>0.82740553563585018</v>
      </c>
      <c r="GI110" s="335">
        <f t="shared" si="169"/>
        <v>2000</v>
      </c>
      <c r="GJ110" s="383">
        <f t="shared" si="154"/>
        <v>0.9489153131502811</v>
      </c>
      <c r="GK110" s="383">
        <f t="shared" si="171"/>
        <v>1.1707996106828695</v>
      </c>
      <c r="GL110" s="383">
        <f t="shared" si="171"/>
        <v>0.81048482122130683</v>
      </c>
    </row>
    <row r="111" spans="1:194" x14ac:dyDescent="0.2">
      <c r="A111" s="334" t="s">
        <v>621</v>
      </c>
      <c r="B111" s="334">
        <f t="shared" si="156"/>
        <v>1971</v>
      </c>
      <c r="D111" s="388">
        <f t="shared" si="175"/>
        <v>1128.5211973333332</v>
      </c>
      <c r="E111" s="388">
        <f t="shared" si="175"/>
        <v>1196.7025986649044</v>
      </c>
      <c r="F111" s="388">
        <f t="shared" si="175"/>
        <v>558.15837503700254</v>
      </c>
      <c r="G111" s="388">
        <f t="shared" si="175"/>
        <v>0</v>
      </c>
      <c r="H111" s="388">
        <f t="shared" si="176"/>
        <v>2883.3821710352404</v>
      </c>
      <c r="J111" s="394">
        <f t="shared" si="177"/>
        <v>141558.81517185821</v>
      </c>
      <c r="K111" s="394">
        <f t="shared" si="177"/>
        <v>418958.49762888346</v>
      </c>
      <c r="L111" s="394">
        <f t="shared" si="177"/>
        <v>847631.75052619877</v>
      </c>
      <c r="M111" s="394"/>
      <c r="N111" s="394">
        <f t="shared" ref="N111:N124" si="214">SUM(J111:M111)</f>
        <v>1408149.0633269404</v>
      </c>
      <c r="P111" s="395">
        <f t="shared" si="178"/>
        <v>31440.229190097969</v>
      </c>
      <c r="Q111" s="395">
        <f t="shared" si="178"/>
        <v>337414.97164006298</v>
      </c>
      <c r="R111" s="395">
        <f t="shared" si="178"/>
        <v>447412.03056000004</v>
      </c>
      <c r="S111" s="403"/>
      <c r="T111" s="394">
        <f t="shared" si="179"/>
        <v>816267.23139016097</v>
      </c>
      <c r="U111" s="394"/>
      <c r="W111" s="397">
        <f t="shared" si="180"/>
        <v>7.9721011790276872</v>
      </c>
      <c r="X111" s="397">
        <f t="shared" si="181"/>
        <v>2.8563750477379082</v>
      </c>
      <c r="Y111" s="397">
        <f t="shared" si="182"/>
        <v>0.65849158516125084</v>
      </c>
      <c r="Z111" s="388"/>
      <c r="AA111" s="388">
        <f>H111/T111*1000</f>
        <v>3.5323997585014362</v>
      </c>
      <c r="AD111" s="397">
        <f t="shared" ref="AD111:AD150" si="215">D111/P111*1000</f>
        <v>35.894178458748591</v>
      </c>
      <c r="AE111" s="397">
        <f t="shared" ref="AE111:AE150" si="216">E111/Q111*1000</f>
        <v>3.5466790132285104</v>
      </c>
      <c r="AF111" s="397">
        <f t="shared" ref="AF111:AF150" si="217">F111/R111*1000</f>
        <v>1.2475265234562147</v>
      </c>
      <c r="AG111" s="388"/>
      <c r="AH111" s="397">
        <f t="shared" si="183"/>
        <v>3.5323997585014362</v>
      </c>
      <c r="AJ111" s="398">
        <f t="shared" si="184"/>
        <v>1.3152885869356679</v>
      </c>
      <c r="AK111" s="398">
        <f t="shared" si="185"/>
        <v>1.0873347884088007</v>
      </c>
      <c r="AL111" s="398">
        <f t="shared" si="186"/>
        <v>1.1162583392516796</v>
      </c>
      <c r="AM111" s="399"/>
      <c r="AN111" s="398">
        <f t="shared" si="187"/>
        <v>1.0879646997004724</v>
      </c>
      <c r="AO111" s="393"/>
      <c r="AP111" s="393">
        <f t="shared" ref="AP111:AP150" si="218">J111/P111</f>
        <v>4.5024740219273545</v>
      </c>
      <c r="AQ111" s="393">
        <f t="shared" ref="AQ111:AQ150" si="219">K111/Q111</f>
        <v>1.2416713330545597</v>
      </c>
      <c r="AR111" s="393">
        <f t="shared" ref="AR111:AR150" si="220">L111/R111</f>
        <v>1.8945215877750685</v>
      </c>
      <c r="AS111" s="393"/>
      <c r="AT111" s="393">
        <f t="shared" si="188"/>
        <v>1.725107917083432</v>
      </c>
      <c r="AV111" s="393">
        <f t="shared" si="189"/>
        <v>3.8517078698054596E-2</v>
      </c>
      <c r="AW111" s="393">
        <f t="shared" si="189"/>
        <v>0.41336336761359554</v>
      </c>
      <c r="AX111" s="393">
        <f t="shared" si="189"/>
        <v>0.54811955368834986</v>
      </c>
      <c r="AY111" s="406"/>
      <c r="AZ111" s="406">
        <f t="shared" si="190"/>
        <v>579673.8801655136</v>
      </c>
      <c r="BC111" s="383">
        <f t="shared" si="191"/>
        <v>1.3152885869356679</v>
      </c>
      <c r="BD111" s="383">
        <f t="shared" si="192"/>
        <v>1.0873347884088007</v>
      </c>
      <c r="BE111" s="383">
        <f t="shared" si="193"/>
        <v>1.1162583392516796</v>
      </c>
      <c r="BF111" s="383" t="e">
        <f t="shared" si="194"/>
        <v>#DIV/0!</v>
      </c>
      <c r="BG111" s="383"/>
      <c r="BH111" s="383"/>
      <c r="BI111" s="383"/>
      <c r="BJ111" s="383"/>
      <c r="BK111" s="383"/>
      <c r="BL111" s="383"/>
      <c r="BM111" s="383"/>
      <c r="BN111" s="383"/>
      <c r="BO111" s="383"/>
      <c r="BP111" s="383"/>
      <c r="BQ111" s="383"/>
      <c r="BR111" s="391">
        <f t="shared" ref="BR111:BR150" si="221">AJ111</f>
        <v>1.3152885869356679</v>
      </c>
      <c r="BS111" s="400">
        <f>Mining!BZ110</f>
        <v>1.0832731576140016</v>
      </c>
      <c r="BT111" s="391">
        <f t="shared" si="195"/>
        <v>1.1162583392516796</v>
      </c>
      <c r="BU111" s="391">
        <v>1</v>
      </c>
      <c r="BV111" s="391"/>
      <c r="BW111" s="391">
        <v>1</v>
      </c>
      <c r="BX111" s="400">
        <f>Mining!BW110</f>
        <v>1.0037494059243053</v>
      </c>
      <c r="BY111" s="391">
        <v>1</v>
      </c>
      <c r="BZ111" s="391">
        <v>1</v>
      </c>
      <c r="CB111" s="400">
        <f t="shared" ref="CB111:CB150" si="222">AV111</f>
        <v>3.8517078698054596E-2</v>
      </c>
      <c r="CC111" s="400">
        <f t="shared" ref="CC111:CC150" si="223">AW111</f>
        <v>0.41336336761359554</v>
      </c>
      <c r="CD111" s="400">
        <f t="shared" ref="CD111:CD150" si="224">AX111</f>
        <v>0.54811955368834986</v>
      </c>
      <c r="CE111" s="400"/>
      <c r="CG111" s="400">
        <v>1</v>
      </c>
      <c r="CH111" s="400">
        <v>1</v>
      </c>
      <c r="CI111" s="400">
        <v>1</v>
      </c>
      <c r="CJ111" s="400">
        <v>1</v>
      </c>
      <c r="CL111" s="392">
        <f t="shared" si="196"/>
        <v>0.9013756025873132</v>
      </c>
      <c r="CM111" s="392">
        <f t="shared" si="197"/>
        <v>1.0879646997004724</v>
      </c>
      <c r="CN111" s="392">
        <f t="shared" si="198"/>
        <v>1.0959328339679912</v>
      </c>
      <c r="CO111" s="392">
        <f t="shared" si="199"/>
        <v>0.84110494607533781</v>
      </c>
      <c r="CP111" s="392">
        <f t="shared" si="200"/>
        <v>1.0044874944231619</v>
      </c>
      <c r="CQ111" s="392">
        <v>1</v>
      </c>
      <c r="CR111" s="392">
        <f t="shared" si="201"/>
        <v>1.1749953415058099</v>
      </c>
      <c r="CS111" s="392">
        <f t="shared" si="202"/>
        <v>0.98066483678623839</v>
      </c>
      <c r="CT111" s="392">
        <f t="shared" si="203"/>
        <v>0.9806648367862385</v>
      </c>
      <c r="CU111" s="392"/>
      <c r="CV111" s="392">
        <f t="shared" ref="CV111:CV150" si="225">CN111*CO111*CP111</f>
        <v>0.9259310750170261</v>
      </c>
      <c r="CY111" s="338"/>
      <c r="DA111" s="383">
        <f t="shared" si="204"/>
        <v>0.3913880056101452</v>
      </c>
      <c r="DB111" s="383">
        <f t="shared" si="205"/>
        <v>0.41503433387577759</v>
      </c>
      <c r="DC111" s="383">
        <f t="shared" si="206"/>
        <v>0.19357766051407715</v>
      </c>
      <c r="DD111" s="383">
        <f t="shared" si="207"/>
        <v>0</v>
      </c>
      <c r="DF111" s="383">
        <f t="shared" si="208"/>
        <v>0.39355498692486918</v>
      </c>
      <c r="DG111" s="383">
        <f t="shared" si="208"/>
        <v>0.41495824783991758</v>
      </c>
      <c r="DH111" s="383">
        <f t="shared" si="208"/>
        <v>0.19147512879683942</v>
      </c>
      <c r="DI111" s="383"/>
      <c r="DJ111" s="383">
        <f t="shared" si="209"/>
        <v>0.99998836356162624</v>
      </c>
      <c r="DK111" s="383"/>
      <c r="DL111" s="383">
        <f t="shared" si="210"/>
        <v>0.39355956655651181</v>
      </c>
      <c r="DM111" s="383">
        <f t="shared" si="210"/>
        <v>0.41496307653218506</v>
      </c>
      <c r="DN111" s="383">
        <f t="shared" si="210"/>
        <v>0.1914773569113031</v>
      </c>
      <c r="DO111" s="383">
        <f t="shared" si="210"/>
        <v>0</v>
      </c>
      <c r="DR111" s="383">
        <f>LN(AJ111/AJ110)</f>
        <v>-3.2914237651111275E-2</v>
      </c>
      <c r="DS111" s="383">
        <f>LN(BS111/BS110)</f>
        <v>-4.5898280205715911E-3</v>
      </c>
      <c r="DT111" s="383">
        <f t="shared" ref="DT111:DT150" si="226">LN(AL111/AL110)</f>
        <v>2.2204460492503128E-16</v>
      </c>
      <c r="DU111" s="383">
        <f t="shared" ref="DU111:DU150" si="227">LN(BU111/BU110)</f>
        <v>0</v>
      </c>
      <c r="DW111" s="383">
        <f>LN(AP111/AP110)</f>
        <v>0</v>
      </c>
      <c r="DX111" s="383">
        <f t="shared" si="211"/>
        <v>0</v>
      </c>
      <c r="DY111" s="383">
        <f t="shared" si="212"/>
        <v>0.13632058858367324</v>
      </c>
      <c r="DZ111" s="383">
        <f t="shared" si="213"/>
        <v>0</v>
      </c>
      <c r="EA111" s="383"/>
      <c r="EC111" s="383">
        <f>LN(AV111/AV110)</f>
        <v>8.7030561352385891E-2</v>
      </c>
      <c r="ED111" s="383">
        <f t="shared" ref="ED111:ED150" si="228">LN(AW111/AW110)</f>
        <v>6.1056043372373296E-2</v>
      </c>
      <c r="EE111" s="383">
        <f t="shared" ref="EE111:EE150" si="229">LN(AX111/AX110)</f>
        <v>-4.9290027231287503E-2</v>
      </c>
      <c r="EF111" s="383"/>
      <c r="EH111" s="383">
        <f t="shared" ref="EH111:EH150" si="230">LN(BW111/BW110)</f>
        <v>0</v>
      </c>
      <c r="EI111" s="383">
        <f t="shared" ref="EI111:EI150" si="231">LN(BX111/BX110)</f>
        <v>9.0494322845519146E-3</v>
      </c>
      <c r="EJ111" s="383">
        <f t="shared" ref="EJ111:EJ150" si="232">LN(BY111/BY110)</f>
        <v>0</v>
      </c>
      <c r="EK111" s="383">
        <f t="shared" ref="EK111:EK150" si="233">LN(BZ111/BZ110)</f>
        <v>0</v>
      </c>
      <c r="EM111" s="383">
        <f>LN(BW111/BW110)</f>
        <v>0</v>
      </c>
      <c r="EN111" s="383">
        <f t="shared" ref="EN111:EN150" si="234">LN(BX111/BX110)</f>
        <v>9.0494322845519146E-3</v>
      </c>
      <c r="EO111" s="383">
        <f t="shared" ref="EO111:EO150" si="235">LN(BY111/BY110)</f>
        <v>0</v>
      </c>
      <c r="EP111" s="383">
        <v>1</v>
      </c>
      <c r="ER111" s="383">
        <f t="shared" ref="ER111:ER150" si="236">LN(CG111/CG110)</f>
        <v>0</v>
      </c>
      <c r="ES111" s="383">
        <f t="shared" ref="ES111:ES150" si="237">LN(CH111/CH110)</f>
        <v>0</v>
      </c>
      <c r="ET111" s="383">
        <f t="shared" ref="ET111:ET150" si="238">LN(CI111/CI110)</f>
        <v>0</v>
      </c>
      <c r="EU111" s="383">
        <f t="shared" ref="EU111:EU150" si="239">LN(CJ111/CJ110)</f>
        <v>0</v>
      </c>
      <c r="EX111" s="383">
        <f t="shared" si="157"/>
        <v>0.98525151792396559</v>
      </c>
      <c r="EY111" s="383">
        <f t="shared" si="158"/>
        <v>0.98525151792396559</v>
      </c>
      <c r="EZ111" s="383">
        <f t="shared" si="143"/>
        <v>1.1749953415058099</v>
      </c>
      <c r="FA111" s="383"/>
      <c r="FB111" s="383">
        <f t="shared" si="172"/>
        <v>1.0264459546762597</v>
      </c>
      <c r="FC111" s="383">
        <f t="shared" si="160"/>
        <v>1.0264459546762597</v>
      </c>
      <c r="FD111" s="383">
        <f t="shared" si="144"/>
        <v>1.0959328339679912</v>
      </c>
      <c r="FE111" s="383"/>
      <c r="FF111" s="383">
        <f t="shared" si="173"/>
        <v>1.0514285775057159</v>
      </c>
      <c r="FG111" s="383">
        <f t="shared" si="162"/>
        <v>1.0514285775057159</v>
      </c>
      <c r="FH111" s="383">
        <f t="shared" si="145"/>
        <v>0.84110494607533781</v>
      </c>
      <c r="FI111" s="383"/>
      <c r="FJ111" s="383">
        <f t="shared" si="163"/>
        <v>1.0037622397848942</v>
      </c>
      <c r="FK111" s="383">
        <f t="shared" si="164"/>
        <v>1.0037622397848942</v>
      </c>
      <c r="FL111" s="383">
        <f t="shared" si="146"/>
        <v>1.0044874944231619</v>
      </c>
      <c r="FN111" s="383">
        <f t="shared" si="174"/>
        <v>1.0264459546762597</v>
      </c>
      <c r="FO111" s="383">
        <f t="shared" si="166"/>
        <v>1.0264459546762597</v>
      </c>
      <c r="FP111" s="383">
        <f t="shared" si="147"/>
        <v>1.0959328339679912</v>
      </c>
      <c r="FR111" s="340"/>
      <c r="FT111" s="335">
        <f t="shared" si="167"/>
        <v>1994</v>
      </c>
      <c r="FU111" s="383">
        <f t="shared" si="170"/>
        <v>0.73117420113251896</v>
      </c>
      <c r="FV111" s="383">
        <f t="shared" si="170"/>
        <v>0.86350274296263629</v>
      </c>
      <c r="FW111" s="383">
        <f t="shared" si="170"/>
        <v>1.0350443279923105</v>
      </c>
      <c r="FX111" s="383">
        <f t="shared" si="170"/>
        <v>1.0538291060202163</v>
      </c>
      <c r="FY111" s="383">
        <f t="shared" si="170"/>
        <v>1</v>
      </c>
      <c r="FZ111" s="383">
        <f t="shared" si="170"/>
        <v>0.77629716245545854</v>
      </c>
      <c r="GB111" s="335">
        <f t="shared" si="168"/>
        <v>1994</v>
      </c>
      <c r="GC111" s="393">
        <f t="shared" si="149"/>
        <v>0.73923539804551874</v>
      </c>
      <c r="GD111" s="393">
        <f t="shared" si="150"/>
        <v>1.0110250018402096</v>
      </c>
      <c r="GE111" s="393">
        <f t="shared" si="151"/>
        <v>1.0538291060202163</v>
      </c>
      <c r="GF111" s="393">
        <f t="shared" si="152"/>
        <v>0.74563698710399673</v>
      </c>
      <c r="GG111" s="393">
        <f t="shared" si="153"/>
        <v>0.77629716245545854</v>
      </c>
      <c r="GI111" s="335">
        <f t="shared" si="169"/>
        <v>2001</v>
      </c>
      <c r="GJ111" s="383">
        <f t="shared" si="154"/>
        <v>0.94310979889442292</v>
      </c>
      <c r="GK111" s="383">
        <f t="shared" si="171"/>
        <v>1.174191333105449</v>
      </c>
      <c r="GL111" s="383">
        <f t="shared" si="171"/>
        <v>0.80319942100077346</v>
      </c>
    </row>
    <row r="112" spans="1:194" x14ac:dyDescent="0.2">
      <c r="A112" s="334" t="s">
        <v>621</v>
      </c>
      <c r="B112" s="334">
        <f t="shared" si="156"/>
        <v>1972</v>
      </c>
      <c r="D112" s="388">
        <f t="shared" si="175"/>
        <v>1122.9846613333334</v>
      </c>
      <c r="E112" s="388">
        <f t="shared" si="175"/>
        <v>1220.3196443919826</v>
      </c>
      <c r="F112" s="388">
        <f t="shared" si="175"/>
        <v>575.42100519278597</v>
      </c>
      <c r="G112" s="388">
        <f t="shared" si="175"/>
        <v>0</v>
      </c>
      <c r="H112" s="388">
        <f t="shared" si="176"/>
        <v>2918.725310918102</v>
      </c>
      <c r="J112" s="394">
        <f t="shared" si="177"/>
        <v>145936.9228575858</v>
      </c>
      <c r="K112" s="394">
        <f t="shared" si="177"/>
        <v>422448.27461179974</v>
      </c>
      <c r="L112" s="394">
        <f t="shared" si="177"/>
        <v>873847.16549092659</v>
      </c>
      <c r="M112" s="394"/>
      <c r="N112" s="394">
        <f t="shared" si="214"/>
        <v>1442232.362960312</v>
      </c>
      <c r="P112" s="395">
        <f t="shared" si="178"/>
        <v>32412.607412472138</v>
      </c>
      <c r="Q112" s="395">
        <f t="shared" si="178"/>
        <v>340225.51972151967</v>
      </c>
      <c r="R112" s="395">
        <f t="shared" si="178"/>
        <v>453745.52872</v>
      </c>
      <c r="S112" s="403"/>
      <c r="T112" s="394">
        <f t="shared" si="179"/>
        <v>826383.65585399186</v>
      </c>
      <c r="U112" s="394"/>
      <c r="W112" s="397">
        <f t="shared" si="180"/>
        <v>7.695000273708736</v>
      </c>
      <c r="X112" s="397">
        <f t="shared" si="181"/>
        <v>2.8886841720761449</v>
      </c>
      <c r="Y112" s="397">
        <f t="shared" si="182"/>
        <v>0.65849158516125061</v>
      </c>
      <c r="Z112" s="388"/>
      <c r="AA112" s="388">
        <f t="shared" ref="AA112:AA150" si="240">H112/T112*1000</f>
        <v>3.5319252628512681</v>
      </c>
      <c r="AD112" s="397">
        <f t="shared" si="215"/>
        <v>34.646538831097466</v>
      </c>
      <c r="AE112" s="397">
        <f t="shared" si="216"/>
        <v>3.5867963267153939</v>
      </c>
      <c r="AF112" s="397">
        <f t="shared" si="217"/>
        <v>1.2681579624950314</v>
      </c>
      <c r="AG112" s="388"/>
      <c r="AH112" s="397">
        <f t="shared" si="183"/>
        <v>3.5319252628512681</v>
      </c>
      <c r="AJ112" s="398">
        <f t="shared" si="184"/>
        <v>1.2695706952518082</v>
      </c>
      <c r="AK112" s="398">
        <f t="shared" si="185"/>
        <v>1.0996338857923225</v>
      </c>
      <c r="AL112" s="398">
        <f t="shared" si="186"/>
        <v>1.1162583392516794</v>
      </c>
      <c r="AM112" s="399"/>
      <c r="AN112" s="398">
        <f t="shared" si="187"/>
        <v>1.0878185569780068</v>
      </c>
      <c r="AO112" s="393"/>
      <c r="AP112" s="393">
        <f t="shared" si="218"/>
        <v>4.5024740219273545</v>
      </c>
      <c r="AQ112" s="393">
        <f t="shared" si="219"/>
        <v>1.2416713330545597</v>
      </c>
      <c r="AR112" s="393">
        <f t="shared" si="220"/>
        <v>1.9258529510054201</v>
      </c>
      <c r="AS112" s="393"/>
      <c r="AT112" s="393">
        <f t="shared" si="188"/>
        <v>1.7452334067157911</v>
      </c>
      <c r="AV112" s="393">
        <f t="shared" si="189"/>
        <v>3.9222227088913895E-2</v>
      </c>
      <c r="AW112" s="393">
        <f t="shared" si="189"/>
        <v>0.41170407632267092</v>
      </c>
      <c r="AX112" s="393">
        <f t="shared" si="189"/>
        <v>0.54907369658841509</v>
      </c>
      <c r="AY112" s="406"/>
      <c r="AZ112" s="406">
        <f t="shared" si="190"/>
        <v>572989.26100768172</v>
      </c>
      <c r="BC112" s="383">
        <f t="shared" si="191"/>
        <v>1.2695706952518082</v>
      </c>
      <c r="BD112" s="383">
        <f t="shared" si="192"/>
        <v>1.0996338857923225</v>
      </c>
      <c r="BE112" s="383">
        <f t="shared" si="193"/>
        <v>1.1162583392516794</v>
      </c>
      <c r="BF112" s="383" t="e">
        <f t="shared" si="194"/>
        <v>#DIV/0!</v>
      </c>
      <c r="BG112" s="383"/>
      <c r="BH112" s="383"/>
      <c r="BI112" s="383"/>
      <c r="BJ112" s="383"/>
      <c r="BK112" s="383"/>
      <c r="BL112" s="383"/>
      <c r="BM112" s="383"/>
      <c r="BN112" s="383"/>
      <c r="BO112" s="383"/>
      <c r="BP112" s="383"/>
      <c r="BQ112" s="383"/>
      <c r="BR112" s="391">
        <f t="shared" si="221"/>
        <v>1.2695706952518082</v>
      </c>
      <c r="BS112" s="400">
        <f>Mining!BZ111</f>
        <v>1.0868337121690892</v>
      </c>
      <c r="BT112" s="391">
        <f t="shared" si="195"/>
        <v>1.1162583392516794</v>
      </c>
      <c r="BU112" s="391">
        <v>1</v>
      </c>
      <c r="BV112" s="391"/>
      <c r="BW112" s="391">
        <v>1</v>
      </c>
      <c r="BX112" s="400">
        <f>Mining!BW111</f>
        <v>1.0117774904108257</v>
      </c>
      <c r="BY112" s="391">
        <v>1</v>
      </c>
      <c r="BZ112" s="391">
        <v>1</v>
      </c>
      <c r="CB112" s="400">
        <f t="shared" si="222"/>
        <v>3.9222227088913895E-2</v>
      </c>
      <c r="CC112" s="400">
        <f t="shared" si="223"/>
        <v>0.41170407632267092</v>
      </c>
      <c r="CD112" s="400">
        <f t="shared" si="224"/>
        <v>0.54907369658841509</v>
      </c>
      <c r="CE112" s="400"/>
      <c r="CG112" s="400">
        <v>1</v>
      </c>
      <c r="CH112" s="400">
        <v>1</v>
      </c>
      <c r="CI112" s="400">
        <v>1</v>
      </c>
      <c r="CJ112" s="400">
        <v>1</v>
      </c>
      <c r="CL112" s="392">
        <f t="shared" si="196"/>
        <v>0.92319279193558423</v>
      </c>
      <c r="CM112" s="392">
        <f t="shared" si="197"/>
        <v>1.0878185569780068</v>
      </c>
      <c r="CN112" s="392">
        <f t="shared" si="198"/>
        <v>1.099450302577778</v>
      </c>
      <c r="CO112" s="392">
        <f t="shared" si="199"/>
        <v>0.84591673827829639</v>
      </c>
      <c r="CP112" s="392">
        <f t="shared" si="200"/>
        <v>1.0078264561424177</v>
      </c>
      <c r="CQ112" s="392">
        <v>1</v>
      </c>
      <c r="CR112" s="392">
        <f t="shared" si="201"/>
        <v>1.1605597027252021</v>
      </c>
      <c r="CS112" s="392">
        <f t="shared" si="202"/>
        <v>1.0042662507358646</v>
      </c>
      <c r="CT112" s="392">
        <f t="shared" si="203"/>
        <v>1.0042662507358644</v>
      </c>
      <c r="CU112" s="392"/>
      <c r="CV112" s="392">
        <f t="shared" si="225"/>
        <v>0.93732235784476592</v>
      </c>
      <c r="CY112" s="338"/>
      <c r="DA112" s="383">
        <f t="shared" si="204"/>
        <v>0.38475174663836115</v>
      </c>
      <c r="DB112" s="383">
        <f t="shared" si="205"/>
        <v>0.41810020279302129</v>
      </c>
      <c r="DC112" s="383">
        <f t="shared" si="206"/>
        <v>0.19714805056861756</v>
      </c>
      <c r="DD112" s="383">
        <f t="shared" si="207"/>
        <v>0</v>
      </c>
      <c r="DF112" s="383">
        <f t="shared" si="208"/>
        <v>0.38806041889449666</v>
      </c>
      <c r="DG112" s="383">
        <f t="shared" si="208"/>
        <v>0.41656538796859743</v>
      </c>
      <c r="DH112" s="383">
        <f t="shared" si="208"/>
        <v>0.19535741780986468</v>
      </c>
      <c r="DI112" s="383"/>
      <c r="DJ112" s="383">
        <f t="shared" si="209"/>
        <v>0.99998322467295875</v>
      </c>
      <c r="DK112" s="383"/>
      <c r="DL112" s="383">
        <f t="shared" si="210"/>
        <v>0.3880669288441419</v>
      </c>
      <c r="DM112" s="383">
        <f t="shared" si="210"/>
        <v>0.41657237610644299</v>
      </c>
      <c r="DN112" s="383">
        <f t="shared" si="210"/>
        <v>0.19536069504941514</v>
      </c>
      <c r="DO112" s="383">
        <f t="shared" si="210"/>
        <v>0</v>
      </c>
      <c r="DR112" s="383">
        <f t="shared" ref="DR112:DR150" si="241">LN(AJ112/AJ111)</f>
        <v>-3.5377291209239881E-2</v>
      </c>
      <c r="DS112" s="383">
        <f t="shared" ref="DS112:DS150" si="242">LN(BS112/BS111)</f>
        <v>3.2814584384392928E-3</v>
      </c>
      <c r="DT112" s="383">
        <f t="shared" si="226"/>
        <v>-2.2204460492503131E-16</v>
      </c>
      <c r="DU112" s="383">
        <f t="shared" si="227"/>
        <v>0</v>
      </c>
      <c r="DW112" s="383">
        <f t="shared" ref="DW112:DW150" si="243">LN(AP112/AP111)</f>
        <v>0</v>
      </c>
      <c r="DX112" s="383">
        <f t="shared" si="211"/>
        <v>0</v>
      </c>
      <c r="DY112" s="383">
        <f t="shared" si="212"/>
        <v>1.6402614651193432E-2</v>
      </c>
      <c r="DZ112" s="383">
        <f t="shared" si="213"/>
        <v>0</v>
      </c>
      <c r="EA112" s="383"/>
      <c r="EC112" s="383">
        <f t="shared" ref="EC112:EC150" si="244">LN(AV112/AV111)</f>
        <v>1.8141858198937873E-2</v>
      </c>
      <c r="ED112" s="383">
        <f t="shared" si="228"/>
        <v>-4.0222009488652104E-3</v>
      </c>
      <c r="EE112" s="383">
        <f t="shared" si="229"/>
        <v>1.7392435477442173E-3</v>
      </c>
      <c r="EF112" s="383"/>
      <c r="EH112" s="383">
        <f t="shared" si="230"/>
        <v>0</v>
      </c>
      <c r="EI112" s="383">
        <f t="shared" si="231"/>
        <v>7.9662811320988704E-3</v>
      </c>
      <c r="EJ112" s="383">
        <f t="shared" si="232"/>
        <v>0</v>
      </c>
      <c r="EK112" s="383">
        <f t="shared" si="233"/>
        <v>0</v>
      </c>
      <c r="EM112" s="383">
        <f t="shared" ref="EM112:EM150" si="245">LN(BW112/BW111)</f>
        <v>0</v>
      </c>
      <c r="EN112" s="383">
        <f t="shared" si="234"/>
        <v>7.9662811320988704E-3</v>
      </c>
      <c r="EO112" s="383">
        <f t="shared" si="235"/>
        <v>0</v>
      </c>
      <c r="EP112" s="383">
        <v>1</v>
      </c>
      <c r="ER112" s="383">
        <f t="shared" si="236"/>
        <v>0</v>
      </c>
      <c r="ES112" s="383">
        <f t="shared" si="237"/>
        <v>0</v>
      </c>
      <c r="ET112" s="383">
        <f t="shared" si="238"/>
        <v>0</v>
      </c>
      <c r="EU112" s="383">
        <f t="shared" si="239"/>
        <v>0</v>
      </c>
      <c r="EX112" s="383">
        <f t="shared" si="157"/>
        <v>0.98771430126513715</v>
      </c>
      <c r="EY112" s="383">
        <f t="shared" si="158"/>
        <v>0.9731470145966854</v>
      </c>
      <c r="EZ112" s="383">
        <f t="shared" si="143"/>
        <v>1.1605597027252021</v>
      </c>
      <c r="FA112" s="383"/>
      <c r="FB112" s="383">
        <f t="shared" si="172"/>
        <v>1.0032095658609399</v>
      </c>
      <c r="FC112" s="383">
        <f t="shared" si="160"/>
        <v>1.0297404005704884</v>
      </c>
      <c r="FD112" s="383">
        <f t="shared" si="144"/>
        <v>1.099450302577778</v>
      </c>
      <c r="FE112" s="383"/>
      <c r="FF112" s="383">
        <f t="shared" si="173"/>
        <v>1.0057207988437242</v>
      </c>
      <c r="FG112" s="383">
        <f t="shared" si="162"/>
        <v>1.0574435888961693</v>
      </c>
      <c r="FH112" s="383">
        <f t="shared" si="145"/>
        <v>0.84591673827829639</v>
      </c>
      <c r="FI112" s="383"/>
      <c r="FJ112" s="383">
        <f t="shared" si="163"/>
        <v>1.0033240450854726</v>
      </c>
      <c r="FK112" s="383">
        <f t="shared" si="164"/>
        <v>1.0070987907250342</v>
      </c>
      <c r="FL112" s="383">
        <f t="shared" si="146"/>
        <v>1.0078264561424177</v>
      </c>
      <c r="FN112" s="383">
        <f t="shared" si="174"/>
        <v>1.0032095658609399</v>
      </c>
      <c r="FO112" s="383">
        <f t="shared" si="166"/>
        <v>1.0297404005704884</v>
      </c>
      <c r="FP112" s="383">
        <f t="shared" si="147"/>
        <v>1.099450302577778</v>
      </c>
      <c r="FR112" s="340"/>
      <c r="FT112" s="335">
        <f t="shared" si="167"/>
        <v>1995</v>
      </c>
      <c r="FU112" s="383">
        <f t="shared" si="170"/>
        <v>0.72980247049433378</v>
      </c>
      <c r="FV112" s="383">
        <f t="shared" si="170"/>
        <v>0.89770911067687575</v>
      </c>
      <c r="FW112" s="383">
        <f t="shared" si="170"/>
        <v>0.9748862300216089</v>
      </c>
      <c r="FX112" s="383">
        <f t="shared" si="170"/>
        <v>1.0611013503536775</v>
      </c>
      <c r="FY112" s="383">
        <f t="shared" si="170"/>
        <v>1</v>
      </c>
      <c r="FZ112" s="383">
        <f t="shared" si="170"/>
        <v>0.78588480721204801</v>
      </c>
      <c r="GB112" s="335">
        <f t="shared" si="168"/>
        <v>1995</v>
      </c>
      <c r="GC112" s="393">
        <f t="shared" si="149"/>
        <v>0.73158203467119631</v>
      </c>
      <c r="GD112" s="393">
        <f t="shared" si="150"/>
        <v>1.0024384189541822</v>
      </c>
      <c r="GE112" s="393">
        <f t="shared" si="151"/>
        <v>1.0611013503536775</v>
      </c>
      <c r="GF112" s="393">
        <f t="shared" si="152"/>
        <v>0.8058816473922672</v>
      </c>
      <c r="GG112" s="393">
        <f t="shared" si="153"/>
        <v>0.78588480721204801</v>
      </c>
      <c r="GI112" s="335">
        <f t="shared" si="169"/>
        <v>2002</v>
      </c>
      <c r="GJ112" s="383">
        <f t="shared" si="154"/>
        <v>0.91629148333845922</v>
      </c>
      <c r="GK112" s="383">
        <f t="shared" si="171"/>
        <v>1.1391393307020097</v>
      </c>
      <c r="GL112" s="383">
        <f t="shared" si="171"/>
        <v>0.80437173806805751</v>
      </c>
    </row>
    <row r="113" spans="1:194" x14ac:dyDescent="0.2">
      <c r="A113" s="334" t="s">
        <v>621</v>
      </c>
      <c r="B113" s="334">
        <f t="shared" si="156"/>
        <v>1973</v>
      </c>
      <c r="D113" s="388">
        <f t="shared" si="175"/>
        <v>1146.0904346666666</v>
      </c>
      <c r="E113" s="388">
        <f t="shared" si="175"/>
        <v>1264.3284329424318</v>
      </c>
      <c r="F113" s="388">
        <f t="shared" si="175"/>
        <v>586.47082965767436</v>
      </c>
      <c r="G113" s="388">
        <f t="shared" si="175"/>
        <v>0</v>
      </c>
      <c r="H113" s="388">
        <f t="shared" si="176"/>
        <v>2996.8896972667726</v>
      </c>
      <c r="J113" s="394">
        <f t="shared" si="177"/>
        <v>148087.97002030196</v>
      </c>
      <c r="K113" s="394">
        <f t="shared" si="177"/>
        <v>426011.83905944816</v>
      </c>
      <c r="L113" s="394">
        <f t="shared" si="177"/>
        <v>890627.67524061829</v>
      </c>
      <c r="M113" s="394"/>
      <c r="N113" s="394">
        <f t="shared" si="214"/>
        <v>1464727.4843203684</v>
      </c>
      <c r="P113" s="395">
        <f t="shared" si="178"/>
        <v>32890.355235611241</v>
      </c>
      <c r="Q113" s="395">
        <f t="shared" si="178"/>
        <v>343095.49372573697</v>
      </c>
      <c r="R113" s="395">
        <f t="shared" si="178"/>
        <v>470461.30868000002</v>
      </c>
      <c r="S113" s="403"/>
      <c r="T113" s="394">
        <f t="shared" si="179"/>
        <v>846447.1576413482</v>
      </c>
      <c r="U113" s="394"/>
      <c r="W113" s="397">
        <f t="shared" si="180"/>
        <v>7.7392541373181398</v>
      </c>
      <c r="X113" s="397">
        <f t="shared" si="181"/>
        <v>2.9678246401175721</v>
      </c>
      <c r="Y113" s="397">
        <f t="shared" si="182"/>
        <v>0.65849158516125073</v>
      </c>
      <c r="Z113" s="388"/>
      <c r="AA113" s="388">
        <f t="shared" si="240"/>
        <v>3.5405514333791381</v>
      </c>
      <c r="AD113" s="397">
        <f t="shared" si="215"/>
        <v>34.845790702368717</v>
      </c>
      <c r="AE113" s="397">
        <f t="shared" si="216"/>
        <v>3.6850627771669546</v>
      </c>
      <c r="AF113" s="397">
        <f t="shared" si="217"/>
        <v>1.2465867412203755</v>
      </c>
      <c r="AG113" s="388"/>
      <c r="AH113" s="397">
        <f t="shared" si="183"/>
        <v>3.5405514333791381</v>
      </c>
      <c r="AJ113" s="398">
        <f t="shared" si="184"/>
        <v>1.2768719826321517</v>
      </c>
      <c r="AK113" s="398">
        <f t="shared" si="185"/>
        <v>1.1297602461736551</v>
      </c>
      <c r="AL113" s="398">
        <f t="shared" si="186"/>
        <v>1.1162583392516796</v>
      </c>
      <c r="AM113" s="399"/>
      <c r="AN113" s="398">
        <f t="shared" si="187"/>
        <v>1.0904753822722937</v>
      </c>
      <c r="AO113" s="393"/>
      <c r="AP113" s="393">
        <f t="shared" si="218"/>
        <v>4.5024740219273545</v>
      </c>
      <c r="AQ113" s="393">
        <f t="shared" si="219"/>
        <v>1.2416713330545597</v>
      </c>
      <c r="AR113" s="393">
        <f t="shared" si="220"/>
        <v>1.8930944135225549</v>
      </c>
      <c r="AS113" s="393"/>
      <c r="AT113" s="393">
        <f t="shared" si="188"/>
        <v>1.7304417305882129</v>
      </c>
      <c r="AV113" s="393">
        <f t="shared" si="189"/>
        <v>3.885695041762708E-2</v>
      </c>
      <c r="AW113" s="393">
        <f t="shared" si="189"/>
        <v>0.40533598657449976</v>
      </c>
      <c r="AX113" s="393">
        <f t="shared" si="189"/>
        <v>0.55580706300787319</v>
      </c>
      <c r="AY113" s="406"/>
      <c r="AZ113" s="406">
        <f t="shared" si="190"/>
        <v>577887.12692456821</v>
      </c>
      <c r="BC113" s="383">
        <f t="shared" si="191"/>
        <v>1.2768719826321517</v>
      </c>
      <c r="BD113" s="383">
        <f t="shared" si="192"/>
        <v>1.1297602461736551</v>
      </c>
      <c r="BE113" s="383">
        <f t="shared" si="193"/>
        <v>1.1162583392516796</v>
      </c>
      <c r="BF113" s="383" t="e">
        <f t="shared" si="194"/>
        <v>#DIV/0!</v>
      </c>
      <c r="BG113" s="383"/>
      <c r="BH113" s="383"/>
      <c r="BI113" s="383"/>
      <c r="BJ113" s="383"/>
      <c r="BK113" s="383"/>
      <c r="BL113" s="383"/>
      <c r="BM113" s="383"/>
      <c r="BN113" s="383"/>
      <c r="BO113" s="383"/>
      <c r="BP113" s="383"/>
      <c r="BQ113" s="383"/>
      <c r="BR113" s="391">
        <f t="shared" si="221"/>
        <v>1.2768719826321517</v>
      </c>
      <c r="BS113" s="400">
        <f>Mining!BZ112</f>
        <v>1.085014880345843</v>
      </c>
      <c r="BT113" s="391">
        <f t="shared" si="195"/>
        <v>1.1162583392516796</v>
      </c>
      <c r="BU113" s="391">
        <v>1</v>
      </c>
      <c r="BV113" s="391"/>
      <c r="BW113" s="391">
        <v>1</v>
      </c>
      <c r="BX113" s="400">
        <f>Mining!BW112</f>
        <v>1.0412394029227969</v>
      </c>
      <c r="BY113" s="391">
        <v>1</v>
      </c>
      <c r="BZ113" s="391">
        <v>1</v>
      </c>
      <c r="CB113" s="400">
        <f t="shared" si="222"/>
        <v>3.885695041762708E-2</v>
      </c>
      <c r="CC113" s="400">
        <f t="shared" si="223"/>
        <v>0.40533598657449976</v>
      </c>
      <c r="CD113" s="400">
        <f t="shared" si="224"/>
        <v>0.55580706300787319</v>
      </c>
      <c r="CE113" s="400"/>
      <c r="CG113" s="400">
        <v>1</v>
      </c>
      <c r="CH113" s="400">
        <v>1</v>
      </c>
      <c r="CI113" s="400">
        <v>1</v>
      </c>
      <c r="CJ113" s="400">
        <v>1</v>
      </c>
      <c r="CL113" s="392">
        <f t="shared" si="196"/>
        <v>0.93759222882708027</v>
      </c>
      <c r="CM113" s="392">
        <f t="shared" si="197"/>
        <v>1.0904753822722937</v>
      </c>
      <c r="CN113" s="392">
        <f t="shared" si="198"/>
        <v>1.0957515716921136</v>
      </c>
      <c r="CO113" s="392">
        <f t="shared" si="199"/>
        <v>0.839392905574605</v>
      </c>
      <c r="CP113" s="392">
        <f t="shared" si="200"/>
        <v>1.0200493115241216</v>
      </c>
      <c r="CQ113" s="392">
        <v>1</v>
      </c>
      <c r="CR113" s="392">
        <f t="shared" si="201"/>
        <v>1.1622974958197587</v>
      </c>
      <c r="CS113" s="392">
        <f t="shared" si="202"/>
        <v>1.0224212441457428</v>
      </c>
      <c r="CT113" s="392">
        <f t="shared" si="203"/>
        <v>1.0224212441457423</v>
      </c>
      <c r="CU113" s="392"/>
      <c r="CV113" s="392">
        <f t="shared" si="225"/>
        <v>0.93820677252960194</v>
      </c>
      <c r="CY113" s="338"/>
      <c r="DA113" s="383">
        <f t="shared" si="204"/>
        <v>0.3824266324222495</v>
      </c>
      <c r="DB113" s="383">
        <f t="shared" si="205"/>
        <v>0.42188020269665794</v>
      </c>
      <c r="DC113" s="383">
        <f t="shared" si="206"/>
        <v>0.19569316488109265</v>
      </c>
      <c r="DD113" s="383">
        <f t="shared" si="207"/>
        <v>0</v>
      </c>
      <c r="DF113" s="383">
        <f t="shared" si="208"/>
        <v>0.38358801505999551</v>
      </c>
      <c r="DG113" s="383">
        <f t="shared" si="208"/>
        <v>0.41998736766353745</v>
      </c>
      <c r="DH113" s="383">
        <f t="shared" si="208"/>
        <v>0.19641970969446346</v>
      </c>
      <c r="DI113" s="383"/>
      <c r="DJ113" s="383">
        <f t="shared" si="209"/>
        <v>0.99999509241799645</v>
      </c>
      <c r="DK113" s="383"/>
      <c r="DL113" s="383">
        <f t="shared" si="210"/>
        <v>0.38358989755887352</v>
      </c>
      <c r="DM113" s="383">
        <f t="shared" si="210"/>
        <v>0.41998942879609991</v>
      </c>
      <c r="DN113" s="383">
        <f t="shared" si="210"/>
        <v>0.19642067364502655</v>
      </c>
      <c r="DO113" s="383">
        <f t="shared" si="210"/>
        <v>0</v>
      </c>
      <c r="DR113" s="383">
        <f t="shared" si="241"/>
        <v>5.7345154101538925E-3</v>
      </c>
      <c r="DS113" s="383">
        <f t="shared" si="242"/>
        <v>-1.6749162485070956E-3</v>
      </c>
      <c r="DT113" s="383">
        <f t="shared" si="226"/>
        <v>2.2204460492503128E-16</v>
      </c>
      <c r="DU113" s="383">
        <f t="shared" si="227"/>
        <v>0</v>
      </c>
      <c r="DW113" s="383">
        <f t="shared" si="243"/>
        <v>0</v>
      </c>
      <c r="DX113" s="383">
        <f t="shared" si="211"/>
        <v>0</v>
      </c>
      <c r="DY113" s="383">
        <f t="shared" si="212"/>
        <v>-1.7156214973700977E-2</v>
      </c>
      <c r="DZ113" s="383">
        <f t="shared" si="213"/>
        <v>0</v>
      </c>
      <c r="EA113" s="383"/>
      <c r="EC113" s="383">
        <f t="shared" si="244"/>
        <v>-9.3566389361453856E-3</v>
      </c>
      <c r="ED113" s="383">
        <f t="shared" si="228"/>
        <v>-1.5588510261692062E-2</v>
      </c>
      <c r="EE113" s="383">
        <f t="shared" si="229"/>
        <v>1.2188554683989272E-2</v>
      </c>
      <c r="EF113" s="383"/>
      <c r="EH113" s="383">
        <f t="shared" si="230"/>
        <v>0</v>
      </c>
      <c r="EI113" s="383">
        <f t="shared" si="231"/>
        <v>2.870306162758161E-2</v>
      </c>
      <c r="EJ113" s="383">
        <f t="shared" si="232"/>
        <v>0</v>
      </c>
      <c r="EK113" s="383">
        <f t="shared" si="233"/>
        <v>0</v>
      </c>
      <c r="EM113" s="383">
        <f t="shared" si="245"/>
        <v>0</v>
      </c>
      <c r="EN113" s="383">
        <f t="shared" si="234"/>
        <v>2.870306162758161E-2</v>
      </c>
      <c r="EO113" s="383">
        <f t="shared" si="235"/>
        <v>0</v>
      </c>
      <c r="EP113" s="383">
        <v>1</v>
      </c>
      <c r="ER113" s="383">
        <f t="shared" si="236"/>
        <v>0</v>
      </c>
      <c r="ES113" s="383">
        <f t="shared" si="237"/>
        <v>0</v>
      </c>
      <c r="ET113" s="383">
        <f t="shared" si="238"/>
        <v>0</v>
      </c>
      <c r="EU113" s="383">
        <f t="shared" si="239"/>
        <v>0</v>
      </c>
      <c r="EX113" s="383">
        <f t="shared" si="157"/>
        <v>1.001497375008348</v>
      </c>
      <c r="EY113" s="383">
        <f t="shared" si="158"/>
        <v>0.9746041806157909</v>
      </c>
      <c r="EZ113" s="383">
        <f t="shared" si="143"/>
        <v>1.1622974958197587</v>
      </c>
      <c r="FA113" s="383"/>
      <c r="FB113" s="383">
        <f t="shared" si="172"/>
        <v>0.99663583622016172</v>
      </c>
      <c r="FC113" s="383">
        <f t="shared" si="160"/>
        <v>1.0262761852122531</v>
      </c>
      <c r="FD113" s="383">
        <f t="shared" si="144"/>
        <v>1.0957515716921136</v>
      </c>
      <c r="FE113" s="383"/>
      <c r="FF113" s="383">
        <f t="shared" si="173"/>
        <v>0.99228785481066439</v>
      </c>
      <c r="FG113" s="383">
        <f t="shared" si="162"/>
        <v>1.0492884304090699</v>
      </c>
      <c r="FH113" s="383">
        <f t="shared" si="145"/>
        <v>0.839392905574605</v>
      </c>
      <c r="FI113" s="383"/>
      <c r="FJ113" s="383">
        <f t="shared" si="163"/>
        <v>1.0121279366176676</v>
      </c>
      <c r="FK113" s="383">
        <f t="shared" si="164"/>
        <v>1.0193128210266771</v>
      </c>
      <c r="FL113" s="383">
        <f t="shared" si="146"/>
        <v>1.0200493115241216</v>
      </c>
      <c r="FN113" s="383">
        <f t="shared" si="174"/>
        <v>0.99663583622016172</v>
      </c>
      <c r="FO113" s="383">
        <f t="shared" si="166"/>
        <v>1.0262761852122531</v>
      </c>
      <c r="FP113" s="383">
        <f t="shared" si="147"/>
        <v>1.0957515716921136</v>
      </c>
      <c r="FR113" s="340"/>
      <c r="FT113" s="335">
        <f t="shared" si="167"/>
        <v>1996</v>
      </c>
      <c r="FU113" s="383">
        <f t="shared" si="170"/>
        <v>0.75376640824618557</v>
      </c>
      <c r="FV113" s="383">
        <f t="shared" si="170"/>
        <v>0.92135083919541627</v>
      </c>
      <c r="FW113" s="383">
        <f t="shared" si="170"/>
        <v>0.98757476372003061</v>
      </c>
      <c r="FX113" s="383">
        <f t="shared" si="170"/>
        <v>1.0651695091871016</v>
      </c>
      <c r="FY113" s="383">
        <f t="shared" si="170"/>
        <v>1</v>
      </c>
      <c r="FZ113" s="383">
        <f t="shared" si="170"/>
        <v>0.77771958134405672</v>
      </c>
      <c r="GB113" s="335">
        <f t="shared" si="168"/>
        <v>1996</v>
      </c>
      <c r="GC113" s="393">
        <f t="shared" si="149"/>
        <v>0.79137478919164461</v>
      </c>
      <c r="GD113" s="393">
        <f t="shared" si="150"/>
        <v>1.0498939466312427</v>
      </c>
      <c r="GE113" s="393">
        <f t="shared" si="151"/>
        <v>1.0651695091871016</v>
      </c>
      <c r="GF113" s="393">
        <f t="shared" si="152"/>
        <v>0.84888736888609784</v>
      </c>
      <c r="GG113" s="393">
        <f t="shared" si="153"/>
        <v>0.77771958134405672</v>
      </c>
      <c r="GI113" s="335">
        <f t="shared" si="169"/>
        <v>2003</v>
      </c>
      <c r="GJ113" s="383">
        <f t="shared" si="154"/>
        <v>0.8852077327040514</v>
      </c>
      <c r="GK113" s="383">
        <f t="shared" si="171"/>
        <v>1.1569836169943404</v>
      </c>
      <c r="GL113" s="383">
        <f t="shared" si="171"/>
        <v>0.7650996260462879</v>
      </c>
    </row>
    <row r="114" spans="1:194" x14ac:dyDescent="0.2">
      <c r="A114" s="334" t="s">
        <v>621</v>
      </c>
      <c r="B114" s="334">
        <f t="shared" si="156"/>
        <v>1974</v>
      </c>
      <c r="D114" s="388">
        <f t="shared" si="175"/>
        <v>1162.0173626666667</v>
      </c>
      <c r="E114" s="388">
        <f t="shared" si="175"/>
        <v>1230.0268307734191</v>
      </c>
      <c r="F114" s="388">
        <f t="shared" si="175"/>
        <v>536.60894532828991</v>
      </c>
      <c r="G114" s="388">
        <f t="shared" si="175"/>
        <v>0</v>
      </c>
      <c r="H114" s="388">
        <f t="shared" si="176"/>
        <v>2928.6531387683758</v>
      </c>
      <c r="J114" s="394">
        <f t="shared" si="177"/>
        <v>143190.86086145518</v>
      </c>
      <c r="K114" s="394">
        <f t="shared" si="177"/>
        <v>419203.19960940862</v>
      </c>
      <c r="L114" s="394">
        <f t="shared" si="177"/>
        <v>814906.30620114249</v>
      </c>
      <c r="M114" s="394"/>
      <c r="N114" s="394">
        <f t="shared" si="214"/>
        <v>1377300.3666720064</v>
      </c>
      <c r="P114" s="395">
        <f t="shared" si="178"/>
        <v>31802.706726147881</v>
      </c>
      <c r="Q114" s="395">
        <f t="shared" si="178"/>
        <v>337612.04631998105</v>
      </c>
      <c r="R114" s="395">
        <f t="shared" si="178"/>
        <v>453243.25903999998</v>
      </c>
      <c r="S114" s="403"/>
      <c r="T114" s="394">
        <f t="shared" si="179"/>
        <v>822658.01208612882</v>
      </c>
      <c r="U114" s="394"/>
      <c r="W114" s="397">
        <f t="shared" si="180"/>
        <v>8.1151643036141845</v>
      </c>
      <c r="X114" s="397">
        <f t="shared" si="181"/>
        <v>2.9342019142971547</v>
      </c>
      <c r="Y114" s="397">
        <f t="shared" si="182"/>
        <v>0.65849158516125073</v>
      </c>
      <c r="Z114" s="388"/>
      <c r="AA114" s="388">
        <f t="shared" si="240"/>
        <v>3.5599885927589536</v>
      </c>
      <c r="AD114" s="397">
        <f t="shared" si="215"/>
        <v>36.538316460695064</v>
      </c>
      <c r="AE114" s="397">
        <f t="shared" si="216"/>
        <v>3.6433144023765891</v>
      </c>
      <c r="AF114" s="397">
        <f t="shared" si="217"/>
        <v>1.1839314421683054</v>
      </c>
      <c r="AG114" s="388"/>
      <c r="AH114" s="397">
        <f t="shared" si="183"/>
        <v>3.5599885927589536</v>
      </c>
      <c r="AJ114" s="398">
        <f t="shared" si="184"/>
        <v>1.3388920624503784</v>
      </c>
      <c r="AK114" s="398">
        <f t="shared" si="185"/>
        <v>1.116961100804204</v>
      </c>
      <c r="AL114" s="398">
        <f t="shared" si="186"/>
        <v>1.1162583392516796</v>
      </c>
      <c r="AM114" s="399"/>
      <c r="AN114" s="398">
        <f t="shared" si="187"/>
        <v>1.0964619479821334</v>
      </c>
      <c r="AO114" s="393"/>
      <c r="AP114" s="393">
        <f t="shared" si="218"/>
        <v>4.5024740219273545</v>
      </c>
      <c r="AQ114" s="393">
        <f t="shared" si="219"/>
        <v>1.2416713330545597</v>
      </c>
      <c r="AR114" s="393">
        <f t="shared" si="220"/>
        <v>1.7979446797006302</v>
      </c>
      <c r="AS114" s="393"/>
      <c r="AT114" s="393">
        <f t="shared" si="188"/>
        <v>1.6742076858637693</v>
      </c>
      <c r="AV114" s="393">
        <f t="shared" si="189"/>
        <v>3.8658478078273759E-2</v>
      </c>
      <c r="AW114" s="393">
        <f t="shared" si="189"/>
        <v>0.41039173187391809</v>
      </c>
      <c r="AX114" s="393">
        <f t="shared" si="189"/>
        <v>0.55094979004780831</v>
      </c>
      <c r="AY114" s="406"/>
      <c r="AZ114" s="406">
        <f t="shared" si="190"/>
        <v>597297.4610280043</v>
      </c>
      <c r="BC114" s="383">
        <f t="shared" si="191"/>
        <v>1.3388920624503784</v>
      </c>
      <c r="BD114" s="383">
        <f t="shared" si="192"/>
        <v>1.116961100804204</v>
      </c>
      <c r="BE114" s="383">
        <f t="shared" si="193"/>
        <v>1.1162583392516796</v>
      </c>
      <c r="BF114" s="383" t="e">
        <f t="shared" si="194"/>
        <v>#DIV/0!</v>
      </c>
      <c r="BG114" s="383"/>
      <c r="BH114" s="383"/>
      <c r="BI114" s="383"/>
      <c r="BJ114" s="383"/>
      <c r="BK114" s="383"/>
      <c r="BL114" s="383"/>
      <c r="BM114" s="383"/>
      <c r="BN114" s="383"/>
      <c r="BO114" s="383"/>
      <c r="BP114" s="383"/>
      <c r="BQ114" s="383"/>
      <c r="BR114" s="391">
        <f t="shared" si="221"/>
        <v>1.3388920624503784</v>
      </c>
      <c r="BS114" s="400">
        <f>Mining!BZ113</f>
        <v>1.0859453036455735</v>
      </c>
      <c r="BT114" s="391">
        <f t="shared" si="195"/>
        <v>1.1162583392516796</v>
      </c>
      <c r="BU114" s="391">
        <v>1</v>
      </c>
      <c r="BV114" s="391"/>
      <c r="BW114" s="391">
        <v>1</v>
      </c>
      <c r="BX114" s="400">
        <f>Mining!BW113</f>
        <v>1.0285611043710112</v>
      </c>
      <c r="BY114" s="391">
        <v>1</v>
      </c>
      <c r="BZ114" s="391">
        <v>1</v>
      </c>
      <c r="CB114" s="400">
        <f t="shared" si="222"/>
        <v>3.8658478078273759E-2</v>
      </c>
      <c r="CC114" s="400">
        <f t="shared" si="223"/>
        <v>0.41039173187391809</v>
      </c>
      <c r="CD114" s="400">
        <f t="shared" si="224"/>
        <v>0.55094979004780831</v>
      </c>
      <c r="CE114" s="400"/>
      <c r="CG114" s="400">
        <v>1</v>
      </c>
      <c r="CH114" s="400">
        <v>1</v>
      </c>
      <c r="CI114" s="400">
        <v>1</v>
      </c>
      <c r="CJ114" s="400">
        <v>1</v>
      </c>
      <c r="CL114" s="392">
        <f t="shared" si="196"/>
        <v>0.88162892713899221</v>
      </c>
      <c r="CM114" s="392">
        <f t="shared" si="197"/>
        <v>1.0964619479821334</v>
      </c>
      <c r="CN114" s="392">
        <f t="shared" si="198"/>
        <v>1.0851006233660538</v>
      </c>
      <c r="CO114" s="392">
        <f t="shared" si="199"/>
        <v>0.84070404593631809</v>
      </c>
      <c r="CP114" s="392">
        <f t="shared" si="200"/>
        <v>1.0148019979147156</v>
      </c>
      <c r="CQ114" s="392">
        <v>1</v>
      </c>
      <c r="CR114" s="392">
        <f t="shared" si="201"/>
        <v>1.1844019133974431</v>
      </c>
      <c r="CS114" s="392">
        <f t="shared" si="202"/>
        <v>0.96667257084821778</v>
      </c>
      <c r="CT114" s="392">
        <f t="shared" si="203"/>
        <v>0.96667257084821778</v>
      </c>
      <c r="CU114" s="392"/>
      <c r="CV114" s="392">
        <f t="shared" si="225"/>
        <v>0.92575158447434902</v>
      </c>
      <c r="CY114" s="338"/>
      <c r="DA114" s="383">
        <f t="shared" si="204"/>
        <v>0.39677534607438858</v>
      </c>
      <c r="DB114" s="383">
        <f t="shared" si="205"/>
        <v>0.41999744336084066</v>
      </c>
      <c r="DC114" s="383">
        <f t="shared" si="206"/>
        <v>0.18322721056477073</v>
      </c>
      <c r="DD114" s="383">
        <f t="shared" si="207"/>
        <v>0</v>
      </c>
      <c r="DF114" s="383">
        <f t="shared" si="208"/>
        <v>0.38955694756423698</v>
      </c>
      <c r="DG114" s="383">
        <f t="shared" si="208"/>
        <v>0.42093812126655439</v>
      </c>
      <c r="DH114" s="383">
        <f t="shared" si="208"/>
        <v>0.18939181588554643</v>
      </c>
      <c r="DI114" s="383"/>
      <c r="DJ114" s="383">
        <f t="shared" si="209"/>
        <v>0.9998868847163378</v>
      </c>
      <c r="DK114" s="383"/>
      <c r="DL114" s="383">
        <f t="shared" si="210"/>
        <v>0.38960101739383457</v>
      </c>
      <c r="DM114" s="383">
        <f t="shared" si="210"/>
        <v>0.42098574118808663</v>
      </c>
      <c r="DN114" s="383">
        <f t="shared" si="210"/>
        <v>0.1894132414180788</v>
      </c>
      <c r="DO114" s="383">
        <f t="shared" si="210"/>
        <v>0</v>
      </c>
      <c r="DR114" s="383">
        <f t="shared" si="241"/>
        <v>4.7429129393455546E-2</v>
      </c>
      <c r="DS114" s="383">
        <f t="shared" si="242"/>
        <v>8.5715377330040205E-4</v>
      </c>
      <c r="DT114" s="383">
        <f t="shared" si="226"/>
        <v>0</v>
      </c>
      <c r="DU114" s="383">
        <f t="shared" si="227"/>
        <v>0</v>
      </c>
      <c r="DW114" s="383">
        <f t="shared" si="243"/>
        <v>0</v>
      </c>
      <c r="DX114" s="383">
        <f t="shared" si="211"/>
        <v>0</v>
      </c>
      <c r="DY114" s="383">
        <f t="shared" si="212"/>
        <v>-5.1568578171287127E-2</v>
      </c>
      <c r="DZ114" s="383">
        <f t="shared" si="213"/>
        <v>0</v>
      </c>
      <c r="EA114" s="383"/>
      <c r="EC114" s="383">
        <f t="shared" si="244"/>
        <v>-5.1208585676202527E-3</v>
      </c>
      <c r="ED114" s="383">
        <f t="shared" si="228"/>
        <v>1.2395827485743655E-2</v>
      </c>
      <c r="EE114" s="383">
        <f t="shared" si="229"/>
        <v>-8.7775451897165232E-3</v>
      </c>
      <c r="EF114" s="383"/>
      <c r="EH114" s="383">
        <f t="shared" si="230"/>
        <v>0</v>
      </c>
      <c r="EI114" s="383">
        <f t="shared" si="231"/>
        <v>-1.2250897682857068E-2</v>
      </c>
      <c r="EJ114" s="383">
        <f t="shared" si="232"/>
        <v>0</v>
      </c>
      <c r="EK114" s="383">
        <f t="shared" si="233"/>
        <v>0</v>
      </c>
      <c r="EM114" s="383">
        <f t="shared" si="245"/>
        <v>0</v>
      </c>
      <c r="EN114" s="383">
        <f t="shared" si="234"/>
        <v>-1.2250897682857068E-2</v>
      </c>
      <c r="EO114" s="383">
        <f t="shared" si="235"/>
        <v>0</v>
      </c>
      <c r="EP114" s="383">
        <v>1</v>
      </c>
      <c r="ER114" s="383">
        <f t="shared" si="236"/>
        <v>0</v>
      </c>
      <c r="ES114" s="383">
        <f t="shared" si="237"/>
        <v>0</v>
      </c>
      <c r="ET114" s="383">
        <f t="shared" si="238"/>
        <v>0</v>
      </c>
      <c r="EU114" s="383">
        <f t="shared" si="239"/>
        <v>0</v>
      </c>
      <c r="EX114" s="383">
        <f t="shared" si="157"/>
        <v>1.0190178656128777</v>
      </c>
      <c r="EY114" s="383">
        <f t="shared" si="158"/>
        <v>0.99313907194849071</v>
      </c>
      <c r="EZ114" s="383">
        <f t="shared" si="143"/>
        <v>1.1844019133974431</v>
      </c>
      <c r="FA114" s="383"/>
      <c r="FB114" s="383">
        <f t="shared" si="172"/>
        <v>0.99027977818949231</v>
      </c>
      <c r="FC114" s="383">
        <f t="shared" si="160"/>
        <v>1.0163005530531484</v>
      </c>
      <c r="FD114" s="383">
        <f t="shared" si="144"/>
        <v>1.0851006233660538</v>
      </c>
      <c r="FE114" s="383"/>
      <c r="FF114" s="383">
        <f t="shared" si="173"/>
        <v>1.0015620102969724</v>
      </c>
      <c r="FG114" s="383">
        <f t="shared" si="162"/>
        <v>1.0509274297418629</v>
      </c>
      <c r="FH114" s="383">
        <f t="shared" si="145"/>
        <v>0.84070404593631809</v>
      </c>
      <c r="FI114" s="383"/>
      <c r="FJ114" s="383">
        <f t="shared" si="163"/>
        <v>0.99485582358605229</v>
      </c>
      <c r="FK114" s="383">
        <f t="shared" si="164"/>
        <v>1.0140692960543172</v>
      </c>
      <c r="FL114" s="383">
        <f t="shared" si="146"/>
        <v>1.0148019979147156</v>
      </c>
      <c r="FN114" s="383">
        <f t="shared" si="174"/>
        <v>0.99027977818949231</v>
      </c>
      <c r="FO114" s="383">
        <f t="shared" si="166"/>
        <v>1.0163005530531484</v>
      </c>
      <c r="FP114" s="383">
        <f t="shared" si="147"/>
        <v>1.0851006233660538</v>
      </c>
      <c r="FR114" s="340"/>
      <c r="FT114" s="335">
        <f t="shared" si="167"/>
        <v>1997</v>
      </c>
      <c r="FU114" s="383">
        <f t="shared" si="170"/>
        <v>0.75529206190818832</v>
      </c>
      <c r="FV114" s="383">
        <f t="shared" si="170"/>
        <v>0.91408288455719844</v>
      </c>
      <c r="FW114" s="383">
        <f t="shared" si="170"/>
        <v>1.0102436142028222</v>
      </c>
      <c r="FX114" s="383">
        <f t="shared" si="170"/>
        <v>1.062155170711129</v>
      </c>
      <c r="FY114" s="383">
        <f t="shared" si="170"/>
        <v>1</v>
      </c>
      <c r="FZ114" s="383">
        <f t="shared" si="170"/>
        <v>0.77004350392149401</v>
      </c>
      <c r="GB114" s="335">
        <f t="shared" si="168"/>
        <v>1997</v>
      </c>
      <c r="GC114" s="393">
        <f t="shared" si="149"/>
        <v>0.82826405339751674</v>
      </c>
      <c r="GD114" s="393">
        <f t="shared" si="150"/>
        <v>1.0966142703856432</v>
      </c>
      <c r="GE114" s="393">
        <f t="shared" si="151"/>
        <v>1.062155170711129</v>
      </c>
      <c r="GF114" s="393">
        <f t="shared" si="152"/>
        <v>0.83554751984040854</v>
      </c>
      <c r="GG114" s="393">
        <f t="shared" si="153"/>
        <v>0.77004350392149401</v>
      </c>
      <c r="GI114" s="335">
        <f t="shared" si="169"/>
        <v>2004</v>
      </c>
      <c r="GJ114" s="383">
        <f t="shared" si="154"/>
        <v>0.93904491602842688</v>
      </c>
      <c r="GK114" s="383">
        <f t="shared" si="171"/>
        <v>1.172066553303786</v>
      </c>
      <c r="GL114" s="383">
        <f t="shared" si="171"/>
        <v>0.80118736720323203</v>
      </c>
    </row>
    <row r="115" spans="1:194" x14ac:dyDescent="0.2">
      <c r="A115" s="334" t="s">
        <v>621</v>
      </c>
      <c r="B115" s="334">
        <f t="shared" si="156"/>
        <v>1975</v>
      </c>
      <c r="D115" s="388">
        <f t="shared" si="175"/>
        <v>1172.513528</v>
      </c>
      <c r="E115" s="388">
        <f t="shared" si="175"/>
        <v>1166.6935839508219</v>
      </c>
      <c r="F115" s="388">
        <f t="shared" si="175"/>
        <v>471.22492754061074</v>
      </c>
      <c r="G115" s="388">
        <f t="shared" si="175"/>
        <v>0</v>
      </c>
      <c r="H115" s="388">
        <f t="shared" si="176"/>
        <v>2810.4320394914325</v>
      </c>
      <c r="J115" s="394">
        <f t="shared" si="177"/>
        <v>146015.31998121942</v>
      </c>
      <c r="K115" s="394">
        <f t="shared" si="177"/>
        <v>409386.58027782425</v>
      </c>
      <c r="L115" s="394">
        <f t="shared" si="177"/>
        <v>715612.67928005138</v>
      </c>
      <c r="M115" s="394"/>
      <c r="N115" s="394">
        <f t="shared" si="214"/>
        <v>1271014.5795390951</v>
      </c>
      <c r="P115" s="395">
        <f t="shared" si="178"/>
        <v>32430.019422680707</v>
      </c>
      <c r="Q115" s="395">
        <f t="shared" si="178"/>
        <v>329706.07388568547</v>
      </c>
      <c r="R115" s="395">
        <f t="shared" si="178"/>
        <v>410256.32471999998</v>
      </c>
      <c r="S115" s="403"/>
      <c r="T115" s="394">
        <f t="shared" si="179"/>
        <v>772392.41802836617</v>
      </c>
      <c r="U115" s="394"/>
      <c r="W115" s="397">
        <f t="shared" si="180"/>
        <v>8.0300719688236093</v>
      </c>
      <c r="X115" s="397">
        <f t="shared" si="181"/>
        <v>2.8498579097513703</v>
      </c>
      <c r="Y115" s="397">
        <f t="shared" si="182"/>
        <v>0.65849158516125073</v>
      </c>
      <c r="Z115" s="388"/>
      <c r="AA115" s="388">
        <f t="shared" si="240"/>
        <v>3.6386064568906984</v>
      </c>
      <c r="AD115" s="397">
        <f t="shared" si="215"/>
        <v>36.155190433835344</v>
      </c>
      <c r="AE115" s="397">
        <f t="shared" si="216"/>
        <v>3.5385868698170655</v>
      </c>
      <c r="AF115" s="397">
        <f t="shared" si="217"/>
        <v>1.1486110003598893</v>
      </c>
      <c r="AG115" s="388"/>
      <c r="AH115" s="397">
        <f t="shared" si="183"/>
        <v>3.6386064568906984</v>
      </c>
      <c r="AJ115" s="398">
        <f t="shared" si="184"/>
        <v>1.3248529811250958</v>
      </c>
      <c r="AK115" s="398">
        <f t="shared" si="185"/>
        <v>1.0848539129161949</v>
      </c>
      <c r="AL115" s="398">
        <f t="shared" si="186"/>
        <v>1.1162583392516796</v>
      </c>
      <c r="AM115" s="399"/>
      <c r="AN115" s="398">
        <f t="shared" si="187"/>
        <v>1.120675929068315</v>
      </c>
      <c r="AO115" s="393"/>
      <c r="AP115" s="393">
        <f t="shared" si="218"/>
        <v>4.5024740219273545</v>
      </c>
      <c r="AQ115" s="393">
        <f t="shared" si="219"/>
        <v>1.2416713330545597</v>
      </c>
      <c r="AR115" s="393">
        <f t="shared" si="220"/>
        <v>1.744306269424261</v>
      </c>
      <c r="AS115" s="393"/>
      <c r="AT115" s="393">
        <f t="shared" si="188"/>
        <v>1.645555484326902</v>
      </c>
      <c r="AV115" s="393">
        <f t="shared" si="189"/>
        <v>4.1986454897450474E-2</v>
      </c>
      <c r="AW115" s="393">
        <f t="shared" si="189"/>
        <v>0.42686342614199119</v>
      </c>
      <c r="AX115" s="393">
        <f t="shared" si="189"/>
        <v>0.5311501189605583</v>
      </c>
      <c r="AY115" s="406"/>
      <c r="AZ115" s="406">
        <f t="shared" si="190"/>
        <v>607697.52799252467</v>
      </c>
      <c r="BC115" s="383">
        <f t="shared" si="191"/>
        <v>1.3248529811250958</v>
      </c>
      <c r="BD115" s="383">
        <f t="shared" si="192"/>
        <v>1.0848539129161949</v>
      </c>
      <c r="BE115" s="383">
        <f t="shared" si="193"/>
        <v>1.1162583392516796</v>
      </c>
      <c r="BF115" s="383" t="e">
        <f t="shared" si="194"/>
        <v>#DIV/0!</v>
      </c>
      <c r="BG115" s="383"/>
      <c r="BH115" s="383"/>
      <c r="BI115" s="383"/>
      <c r="BJ115" s="383"/>
      <c r="BK115" s="383"/>
      <c r="BL115" s="383"/>
      <c r="BM115" s="383"/>
      <c r="BN115" s="383"/>
      <c r="BO115" s="383"/>
      <c r="BP115" s="383"/>
      <c r="BQ115" s="383"/>
      <c r="BR115" s="391">
        <f t="shared" si="221"/>
        <v>1.3248529811250958</v>
      </c>
      <c r="BS115" s="400">
        <f>Mining!BZ114</f>
        <v>1.075748053679092</v>
      </c>
      <c r="BT115" s="391">
        <f t="shared" si="195"/>
        <v>1.1162583392516796</v>
      </c>
      <c r="BU115" s="391">
        <v>1</v>
      </c>
      <c r="BV115" s="391"/>
      <c r="BW115" s="391">
        <v>1</v>
      </c>
      <c r="BX115" s="400">
        <f>Mining!BW114</f>
        <v>1.0084646764695144</v>
      </c>
      <c r="BY115" s="391">
        <v>1</v>
      </c>
      <c r="BZ115" s="391">
        <v>1</v>
      </c>
      <c r="CB115" s="400">
        <f t="shared" si="222"/>
        <v>4.1986454897450474E-2</v>
      </c>
      <c r="CC115" s="400">
        <f t="shared" si="223"/>
        <v>0.42686342614199119</v>
      </c>
      <c r="CD115" s="400">
        <f t="shared" si="224"/>
        <v>0.5311501189605583</v>
      </c>
      <c r="CE115" s="400"/>
      <c r="CG115" s="400">
        <v>1</v>
      </c>
      <c r="CH115" s="400">
        <v>1</v>
      </c>
      <c r="CI115" s="400">
        <v>1</v>
      </c>
      <c r="CJ115" s="400">
        <v>1</v>
      </c>
      <c r="CL115" s="392">
        <f t="shared" si="196"/>
        <v>0.81359393147095793</v>
      </c>
      <c r="CM115" s="392">
        <f t="shared" si="197"/>
        <v>1.120675929068315</v>
      </c>
      <c r="CN115" s="392">
        <f t="shared" si="198"/>
        <v>1.0793524340360114</v>
      </c>
      <c r="CO115" s="392">
        <f t="shared" si="199"/>
        <v>0.87819245623407205</v>
      </c>
      <c r="CP115" s="392">
        <f t="shared" si="200"/>
        <v>1.0064735082355234</v>
      </c>
      <c r="CQ115" s="392">
        <v>1</v>
      </c>
      <c r="CR115" s="392">
        <f t="shared" si="201"/>
        <v>1.1746939129314735</v>
      </c>
      <c r="CS115" s="392">
        <f t="shared" si="202"/>
        <v>0.91177513503555929</v>
      </c>
      <c r="CT115" s="392">
        <f t="shared" si="203"/>
        <v>0.91177513503555885</v>
      </c>
      <c r="CU115" s="392"/>
      <c r="CV115" s="392">
        <f t="shared" si="225"/>
        <v>0.95401526877043674</v>
      </c>
      <c r="CY115" s="338"/>
      <c r="DA115" s="383">
        <f t="shared" si="204"/>
        <v>0.41720045584598964</v>
      </c>
      <c r="DB115" s="383">
        <f t="shared" si="205"/>
        <v>0.41512961977260382</v>
      </c>
      <c r="DC115" s="383">
        <f t="shared" si="206"/>
        <v>0.16766992438140657</v>
      </c>
      <c r="DD115" s="383">
        <f t="shared" si="207"/>
        <v>0</v>
      </c>
      <c r="DF115" s="383">
        <f t="shared" si="208"/>
        <v>0.40690246533656232</v>
      </c>
      <c r="DG115" s="383">
        <f t="shared" si="208"/>
        <v>0.41755880256155486</v>
      </c>
      <c r="DH115" s="383">
        <f t="shared" si="208"/>
        <v>0.17533354983884314</v>
      </c>
      <c r="DI115" s="383"/>
      <c r="DJ115" s="383">
        <f t="shared" si="209"/>
        <v>0.99979481773696022</v>
      </c>
      <c r="DK115" s="383"/>
      <c r="DL115" s="383">
        <f t="shared" si="210"/>
        <v>0.40698597163924871</v>
      </c>
      <c r="DM115" s="383">
        <f t="shared" si="210"/>
        <v>0.41764449580435009</v>
      </c>
      <c r="DN115" s="383">
        <f t="shared" si="210"/>
        <v>0.17536953255640128</v>
      </c>
      <c r="DO115" s="383">
        <f t="shared" si="210"/>
        <v>0</v>
      </c>
      <c r="DR115" s="383">
        <f t="shared" si="241"/>
        <v>-1.0540957252029989E-2</v>
      </c>
      <c r="DS115" s="383">
        <f t="shared" si="242"/>
        <v>-9.4345718100039937E-3</v>
      </c>
      <c r="DT115" s="383">
        <f t="shared" si="226"/>
        <v>0</v>
      </c>
      <c r="DU115" s="383">
        <f t="shared" si="227"/>
        <v>0</v>
      </c>
      <c r="DW115" s="383">
        <f t="shared" si="243"/>
        <v>0</v>
      </c>
      <c r="DX115" s="383">
        <f t="shared" si="211"/>
        <v>0</v>
      </c>
      <c r="DY115" s="383">
        <f t="shared" si="212"/>
        <v>-3.0287244619546846E-2</v>
      </c>
      <c r="DZ115" s="383">
        <f t="shared" si="213"/>
        <v>0</v>
      </c>
      <c r="EA115" s="383"/>
      <c r="EC115" s="383">
        <f t="shared" si="244"/>
        <v>8.2580957653355117E-2</v>
      </c>
      <c r="ED115" s="383">
        <f t="shared" si="228"/>
        <v>3.9351969818978982E-2</v>
      </c>
      <c r="EE115" s="383">
        <f t="shared" si="229"/>
        <v>-3.6598988666760035E-2</v>
      </c>
      <c r="EF115" s="383"/>
      <c r="EH115" s="383">
        <f t="shared" si="230"/>
        <v>0</v>
      </c>
      <c r="EI115" s="383">
        <f t="shared" si="231"/>
        <v>-1.9731787511628622E-2</v>
      </c>
      <c r="EJ115" s="383">
        <f t="shared" si="232"/>
        <v>0</v>
      </c>
      <c r="EK115" s="383">
        <f t="shared" si="233"/>
        <v>0</v>
      </c>
      <c r="EM115" s="383">
        <f t="shared" si="245"/>
        <v>0</v>
      </c>
      <c r="EN115" s="383">
        <f t="shared" si="234"/>
        <v>-1.9731787511628622E-2</v>
      </c>
      <c r="EO115" s="383">
        <f t="shared" si="235"/>
        <v>0</v>
      </c>
      <c r="EP115" s="383">
        <v>1</v>
      </c>
      <c r="ER115" s="383">
        <f t="shared" si="236"/>
        <v>0</v>
      </c>
      <c r="ES115" s="383">
        <f t="shared" si="237"/>
        <v>0</v>
      </c>
      <c r="ET115" s="383">
        <f t="shared" si="238"/>
        <v>0</v>
      </c>
      <c r="EU115" s="383">
        <f t="shared" si="239"/>
        <v>0</v>
      </c>
      <c r="EX115" s="383">
        <f t="shared" si="157"/>
        <v>0.99180345763025479</v>
      </c>
      <c r="EY115" s="383">
        <f t="shared" si="158"/>
        <v>0.98499876546621545</v>
      </c>
      <c r="EZ115" s="383">
        <f t="shared" si="143"/>
        <v>1.1746939129314735</v>
      </c>
      <c r="FA115" s="383"/>
      <c r="FB115" s="383">
        <f t="shared" si="172"/>
        <v>0.99470262093094064</v>
      </c>
      <c r="FC115" s="383">
        <f t="shared" si="160"/>
        <v>1.0109168237755313</v>
      </c>
      <c r="FD115" s="383">
        <f t="shared" si="144"/>
        <v>1.0793524340360114</v>
      </c>
      <c r="FE115" s="383"/>
      <c r="FF115" s="383">
        <f t="shared" si="173"/>
        <v>1.0445916853605741</v>
      </c>
      <c r="FG115" s="383">
        <f t="shared" si="162"/>
        <v>1.0977900550257089</v>
      </c>
      <c r="FH115" s="383">
        <f t="shared" si="145"/>
        <v>0.87819245623407205</v>
      </c>
      <c r="FI115" s="383"/>
      <c r="FJ115" s="383">
        <f t="shared" si="163"/>
        <v>0.99179299045892089</v>
      </c>
      <c r="FK115" s="383">
        <f t="shared" si="164"/>
        <v>1.005746819666284</v>
      </c>
      <c r="FL115" s="383">
        <f t="shared" si="146"/>
        <v>1.0064735082355234</v>
      </c>
      <c r="FN115" s="383">
        <f t="shared" si="174"/>
        <v>0.99470262093094064</v>
      </c>
      <c r="FO115" s="383">
        <f t="shared" si="166"/>
        <v>1.0109168237755313</v>
      </c>
      <c r="FP115" s="383">
        <f t="shared" si="147"/>
        <v>1.0793524340360114</v>
      </c>
      <c r="FR115" s="340"/>
      <c r="FT115" s="335">
        <f t="shared" si="167"/>
        <v>1998</v>
      </c>
      <c r="FU115" s="383">
        <f t="shared" si="170"/>
        <v>0.77150476171661808</v>
      </c>
      <c r="FV115" s="383">
        <f t="shared" si="170"/>
        <v>0.94199359354389711</v>
      </c>
      <c r="FW115" s="383">
        <f t="shared" si="170"/>
        <v>0.98656496420748518</v>
      </c>
      <c r="FX115" s="383">
        <f t="shared" si="170"/>
        <v>1.0697006436683554</v>
      </c>
      <c r="FY115" s="383">
        <f t="shared" si="170"/>
        <v>1</v>
      </c>
      <c r="FZ115" s="383">
        <f t="shared" si="170"/>
        <v>0.77607325348591727</v>
      </c>
      <c r="GB115" s="335">
        <f t="shared" si="168"/>
        <v>1998</v>
      </c>
      <c r="GC115" s="393">
        <f t="shared" si="149"/>
        <v>0.88693527147809326</v>
      </c>
      <c r="GD115" s="393">
        <f t="shared" si="150"/>
        <v>1.1496173652961499</v>
      </c>
      <c r="GE115" s="393">
        <f t="shared" si="151"/>
        <v>1.0697006436683554</v>
      </c>
      <c r="GF115" s="393">
        <f t="shared" si="152"/>
        <v>0.88735193027774484</v>
      </c>
      <c r="GG115" s="393">
        <f t="shared" si="153"/>
        <v>0.77607325348591727</v>
      </c>
      <c r="GI115" s="335">
        <f t="shared" si="169"/>
        <v>2005</v>
      </c>
      <c r="GJ115" s="383">
        <f t="shared" si="154"/>
        <v>0.99505547626413049</v>
      </c>
      <c r="GK115" s="383">
        <f t="shared" si="171"/>
        <v>1.196751579417948</v>
      </c>
      <c r="GL115" s="383">
        <f t="shared" si="171"/>
        <v>0.83146368333859699</v>
      </c>
    </row>
    <row r="116" spans="1:194" x14ac:dyDescent="0.2">
      <c r="A116" s="334" t="s">
        <v>621</v>
      </c>
      <c r="B116" s="334">
        <f t="shared" si="156"/>
        <v>1976</v>
      </c>
      <c r="D116" s="388">
        <f t="shared" si="175"/>
        <v>1200.294312</v>
      </c>
      <c r="E116" s="388">
        <f t="shared" si="175"/>
        <v>1194.4675359563</v>
      </c>
      <c r="F116" s="388">
        <f t="shared" si="175"/>
        <v>491.39190642508805</v>
      </c>
      <c r="G116" s="388">
        <f t="shared" si="175"/>
        <v>0</v>
      </c>
      <c r="H116" s="388">
        <f t="shared" si="176"/>
        <v>2886.1537543813879</v>
      </c>
      <c r="J116" s="394">
        <f t="shared" si="177"/>
        <v>149363.84797700707</v>
      </c>
      <c r="K116" s="394">
        <f t="shared" si="177"/>
        <v>413150.26516806765</v>
      </c>
      <c r="L116" s="394">
        <f t="shared" si="177"/>
        <v>746238.70296650263</v>
      </c>
      <c r="M116" s="394"/>
      <c r="N116" s="394">
        <f t="shared" si="214"/>
        <v>1308752.8161115772</v>
      </c>
      <c r="P116" s="395">
        <f t="shared" si="178"/>
        <v>33173.727877072692</v>
      </c>
      <c r="Q116" s="395">
        <f t="shared" si="178"/>
        <v>332737.21811044955</v>
      </c>
      <c r="R116" s="395">
        <f t="shared" si="178"/>
        <v>440355.75407999998</v>
      </c>
      <c r="S116" s="403"/>
      <c r="T116" s="394">
        <f t="shared" si="179"/>
        <v>806266.70006752224</v>
      </c>
      <c r="U116" s="394"/>
      <c r="W116" s="397">
        <f t="shared" si="180"/>
        <v>8.036043046941133</v>
      </c>
      <c r="X116" s="397">
        <f t="shared" si="181"/>
        <v>2.891121310234174</v>
      </c>
      <c r="Y116" s="397">
        <f t="shared" si="182"/>
        <v>0.65849158516125073</v>
      </c>
      <c r="Z116" s="388"/>
      <c r="AA116" s="388">
        <f t="shared" si="240"/>
        <v>3.5796514405713169</v>
      </c>
      <c r="AD116" s="397">
        <f t="shared" si="215"/>
        <v>36.182075057942392</v>
      </c>
      <c r="AE116" s="397">
        <f t="shared" si="216"/>
        <v>3.5898224513009116</v>
      </c>
      <c r="AF116" s="397">
        <f t="shared" si="217"/>
        <v>1.1158975484530997</v>
      </c>
      <c r="AG116" s="388"/>
      <c r="AH116" s="397">
        <f t="shared" si="183"/>
        <v>3.5796514405713169</v>
      </c>
      <c r="AJ116" s="398">
        <f t="shared" si="184"/>
        <v>1.3258381280422398</v>
      </c>
      <c r="AK116" s="398">
        <f t="shared" si="185"/>
        <v>1.1005616298942331</v>
      </c>
      <c r="AL116" s="398">
        <f t="shared" si="186"/>
        <v>1.1162583392516796</v>
      </c>
      <c r="AM116" s="399"/>
      <c r="AN116" s="398">
        <f t="shared" si="187"/>
        <v>1.1025180248075122</v>
      </c>
      <c r="AO116" s="393"/>
      <c r="AP116" s="393">
        <f t="shared" si="218"/>
        <v>4.5024740219273545</v>
      </c>
      <c r="AQ116" s="393">
        <f t="shared" si="219"/>
        <v>1.2416713330545597</v>
      </c>
      <c r="AR116" s="393">
        <f t="shared" si="220"/>
        <v>1.6946268921262524</v>
      </c>
      <c r="AS116" s="393"/>
      <c r="AT116" s="393">
        <f t="shared" si="188"/>
        <v>1.6232256845060988</v>
      </c>
      <c r="AV116" s="393">
        <f t="shared" si="189"/>
        <v>4.1144856750619241E-2</v>
      </c>
      <c r="AW116" s="393">
        <f t="shared" si="189"/>
        <v>0.41268877665738135</v>
      </c>
      <c r="AX116" s="393">
        <f t="shared" si="189"/>
        <v>0.54616636659199946</v>
      </c>
      <c r="AY116" s="406"/>
      <c r="AZ116" s="406">
        <f t="shared" si="190"/>
        <v>616057.27998585207</v>
      </c>
      <c r="BC116" s="383">
        <f t="shared" si="191"/>
        <v>1.3258381280422398</v>
      </c>
      <c r="BD116" s="383">
        <f t="shared" si="192"/>
        <v>1.1005616298942331</v>
      </c>
      <c r="BE116" s="383">
        <f t="shared" si="193"/>
        <v>1.1162583392516796</v>
      </c>
      <c r="BF116" s="383" t="e">
        <f t="shared" si="194"/>
        <v>#DIV/0!</v>
      </c>
      <c r="BG116" s="383"/>
      <c r="BH116" s="383"/>
      <c r="BI116" s="383"/>
      <c r="BJ116" s="383"/>
      <c r="BK116" s="383"/>
      <c r="BL116" s="383"/>
      <c r="BM116" s="383"/>
      <c r="BN116" s="383"/>
      <c r="BO116" s="383"/>
      <c r="BP116" s="383"/>
      <c r="BQ116" s="383"/>
      <c r="BR116" s="391">
        <f t="shared" si="221"/>
        <v>1.3258381280422398</v>
      </c>
      <c r="BS116" s="400">
        <f>Mining!BZ115</f>
        <v>1.070196864032618</v>
      </c>
      <c r="BT116" s="391">
        <f t="shared" si="195"/>
        <v>1.1162583392516796</v>
      </c>
      <c r="BU116" s="391">
        <v>1</v>
      </c>
      <c r="BV116" s="391"/>
      <c r="BW116" s="391">
        <v>1</v>
      </c>
      <c r="BX116" s="400">
        <f>Mining!BW115</f>
        <v>1.0283730656313059</v>
      </c>
      <c r="BY116" s="391">
        <v>1</v>
      </c>
      <c r="BZ116" s="391">
        <v>1</v>
      </c>
      <c r="CB116" s="400">
        <f t="shared" si="222"/>
        <v>4.1144856750619241E-2</v>
      </c>
      <c r="CC116" s="400">
        <f t="shared" si="223"/>
        <v>0.41268877665738135</v>
      </c>
      <c r="CD116" s="400">
        <f t="shared" si="224"/>
        <v>0.54616636659199946</v>
      </c>
      <c r="CE116" s="400"/>
      <c r="CG116" s="400">
        <v>1</v>
      </c>
      <c r="CH116" s="400">
        <v>1</v>
      </c>
      <c r="CI116" s="400">
        <v>1</v>
      </c>
      <c r="CJ116" s="400">
        <v>1</v>
      </c>
      <c r="CL116" s="392">
        <f t="shared" si="196"/>
        <v>0.8377506962744905</v>
      </c>
      <c r="CM116" s="392">
        <f t="shared" si="197"/>
        <v>1.1025180248075122</v>
      </c>
      <c r="CN116" s="392">
        <f t="shared" si="198"/>
        <v>1.0740958449214912</v>
      </c>
      <c r="CO116" s="392">
        <f t="shared" si="199"/>
        <v>0.86276671199271537</v>
      </c>
      <c r="CP116" s="392">
        <f t="shared" si="200"/>
        <v>1.014662073046624</v>
      </c>
      <c r="CQ116" s="392">
        <v>1</v>
      </c>
      <c r="CR116" s="392">
        <f t="shared" si="201"/>
        <v>1.1725405049406163</v>
      </c>
      <c r="CS116" s="392">
        <f t="shared" si="202"/>
        <v>0.92363524293766985</v>
      </c>
      <c r="CT116" s="392">
        <f t="shared" si="203"/>
        <v>0.9236352429376693</v>
      </c>
      <c r="CU116" s="392"/>
      <c r="CV116" s="392">
        <f t="shared" si="225"/>
        <v>0.94028139766766539</v>
      </c>
      <c r="CY116" s="338"/>
      <c r="DA116" s="383">
        <f t="shared" si="204"/>
        <v>0.41588023859708351</v>
      </c>
      <c r="DB116" s="383">
        <f t="shared" si="205"/>
        <v>0.41386136623629732</v>
      </c>
      <c r="DC116" s="383">
        <f t="shared" si="206"/>
        <v>0.17025839516661923</v>
      </c>
      <c r="DD116" s="383">
        <f t="shared" si="207"/>
        <v>0</v>
      </c>
      <c r="DF116" s="383">
        <f t="shared" si="208"/>
        <v>0.41653999852086598</v>
      </c>
      <c r="DG116" s="383">
        <f t="shared" si="208"/>
        <v>0.41449516962577582</v>
      </c>
      <c r="DH116" s="383">
        <f t="shared" si="208"/>
        <v>0.16896085518471879</v>
      </c>
      <c r="DI116" s="383"/>
      <c r="DJ116" s="383">
        <f t="shared" si="209"/>
        <v>0.99999602333136062</v>
      </c>
      <c r="DK116" s="383"/>
      <c r="DL116" s="383">
        <f t="shared" si="210"/>
        <v>0.41654165496900231</v>
      </c>
      <c r="DM116" s="383">
        <f t="shared" si="210"/>
        <v>0.41449681794227283</v>
      </c>
      <c r="DN116" s="383">
        <f t="shared" si="210"/>
        <v>0.16896152708872483</v>
      </c>
      <c r="DO116" s="383">
        <f t="shared" si="210"/>
        <v>0</v>
      </c>
      <c r="DR116" s="383">
        <f t="shared" si="241"/>
        <v>7.4331328844457801E-4</v>
      </c>
      <c r="DS116" s="383">
        <f t="shared" si="242"/>
        <v>-5.1736668382892006E-3</v>
      </c>
      <c r="DT116" s="383">
        <f t="shared" si="226"/>
        <v>0</v>
      </c>
      <c r="DU116" s="383">
        <f t="shared" si="227"/>
        <v>0</v>
      </c>
      <c r="DW116" s="383">
        <f t="shared" si="243"/>
        <v>0</v>
      </c>
      <c r="DX116" s="383">
        <f t="shared" si="211"/>
        <v>0</v>
      </c>
      <c r="DY116" s="383">
        <f t="shared" si="212"/>
        <v>-2.8894329308088735E-2</v>
      </c>
      <c r="DZ116" s="383">
        <f t="shared" si="213"/>
        <v>0</v>
      </c>
      <c r="EA116" s="383"/>
      <c r="EC116" s="383">
        <f t="shared" si="244"/>
        <v>-2.0248132349451668E-2</v>
      </c>
      <c r="ED116" s="383">
        <f t="shared" si="228"/>
        <v>-3.3770375495703282E-2</v>
      </c>
      <c r="EE116" s="383">
        <f t="shared" si="229"/>
        <v>2.7878938857103751E-2</v>
      </c>
      <c r="EF116" s="383"/>
      <c r="EH116" s="383">
        <f t="shared" si="230"/>
        <v>0</v>
      </c>
      <c r="EI116" s="383">
        <f t="shared" si="231"/>
        <v>1.9548953522120036E-2</v>
      </c>
      <c r="EJ116" s="383">
        <f t="shared" si="232"/>
        <v>0</v>
      </c>
      <c r="EK116" s="383">
        <f t="shared" si="233"/>
        <v>0</v>
      </c>
      <c r="EM116" s="383">
        <f t="shared" si="245"/>
        <v>0</v>
      </c>
      <c r="EN116" s="383">
        <f t="shared" si="234"/>
        <v>1.9548953522120036E-2</v>
      </c>
      <c r="EO116" s="383">
        <f t="shared" si="235"/>
        <v>0</v>
      </c>
      <c r="EP116" s="383">
        <v>1</v>
      </c>
      <c r="ER116" s="383">
        <f t="shared" si="236"/>
        <v>0</v>
      </c>
      <c r="ES116" s="383">
        <f t="shared" si="237"/>
        <v>0</v>
      </c>
      <c r="ET116" s="383">
        <f t="shared" si="238"/>
        <v>0</v>
      </c>
      <c r="EU116" s="383">
        <f t="shared" si="239"/>
        <v>0</v>
      </c>
      <c r="EX116" s="383">
        <f t="shared" si="157"/>
        <v>0.99816683480934754</v>
      </c>
      <c r="EY116" s="383">
        <f t="shared" si="158"/>
        <v>0.98319310001652716</v>
      </c>
      <c r="EZ116" s="383">
        <f t="shared" si="143"/>
        <v>1.1725405049406163</v>
      </c>
      <c r="FA116" s="383"/>
      <c r="FB116" s="383">
        <f t="shared" si="172"/>
        <v>0.99512986773480072</v>
      </c>
      <c r="FC116" s="383">
        <f t="shared" si="160"/>
        <v>1.0059935251346293</v>
      </c>
      <c r="FD116" s="383">
        <f t="shared" si="144"/>
        <v>1.0740958449214912</v>
      </c>
      <c r="FE116" s="383"/>
      <c r="FF116" s="383">
        <f t="shared" si="173"/>
        <v>0.98243466550884939</v>
      </c>
      <c r="FG116" s="383">
        <f t="shared" si="162"/>
        <v>1.0785070055081236</v>
      </c>
      <c r="FH116" s="383">
        <f t="shared" si="145"/>
        <v>0.86276671199271537</v>
      </c>
      <c r="FI116" s="383"/>
      <c r="FJ116" s="383">
        <f t="shared" si="163"/>
        <v>1.0081358970147722</v>
      </c>
      <c r="FK116" s="383">
        <f t="shared" si="164"/>
        <v>1.0139294722140235</v>
      </c>
      <c r="FL116" s="383">
        <f t="shared" si="146"/>
        <v>1.014662073046624</v>
      </c>
      <c r="FN116" s="383">
        <f t="shared" si="174"/>
        <v>0.99512986773480072</v>
      </c>
      <c r="FO116" s="383">
        <f t="shared" si="166"/>
        <v>1.0059935251346293</v>
      </c>
      <c r="FP116" s="383">
        <f t="shared" si="147"/>
        <v>1.0740958449214912</v>
      </c>
      <c r="FR116" s="340"/>
      <c r="FT116" s="335">
        <f t="shared" si="167"/>
        <v>1999</v>
      </c>
      <c r="FU116" s="383">
        <f t="shared" si="170"/>
        <v>0.77978212390879587</v>
      </c>
      <c r="FV116" s="383">
        <f t="shared" si="170"/>
        <v>0.96133477657103594</v>
      </c>
      <c r="FW116" s="383">
        <f t="shared" si="170"/>
        <v>0.96690606459368145</v>
      </c>
      <c r="FX116" s="383">
        <f t="shared" si="170"/>
        <v>1.082029309979113</v>
      </c>
      <c r="FY116" s="383">
        <f t="shared" si="170"/>
        <v>1</v>
      </c>
      <c r="FZ116" s="383">
        <f t="shared" si="170"/>
        <v>0.77530986933898682</v>
      </c>
      <c r="GB116" s="335">
        <f t="shared" si="168"/>
        <v>1999</v>
      </c>
      <c r="GC116" s="393">
        <f t="shared" si="149"/>
        <v>0.89185182586513723</v>
      </c>
      <c r="GD116" s="393">
        <f t="shared" si="150"/>
        <v>1.1437192499291613</v>
      </c>
      <c r="GE116" s="393">
        <f t="shared" si="151"/>
        <v>1.082029309979113</v>
      </c>
      <c r="GF116" s="393">
        <f t="shared" si="152"/>
        <v>0.92416455264488362</v>
      </c>
      <c r="GG116" s="393">
        <f t="shared" si="153"/>
        <v>0.77530986933898682</v>
      </c>
      <c r="GI116" s="335">
        <f t="shared" si="169"/>
        <v>2006</v>
      </c>
      <c r="GJ116" s="383">
        <f t="shared" si="154"/>
        <v>0.99618395022838846</v>
      </c>
      <c r="GK116" s="383">
        <f t="shared" si="171"/>
        <v>1.1977936433894392</v>
      </c>
      <c r="GL116" s="383">
        <f t="shared" si="171"/>
        <v>0.83168244858058471</v>
      </c>
    </row>
    <row r="117" spans="1:194" x14ac:dyDescent="0.2">
      <c r="A117" s="334" t="s">
        <v>621</v>
      </c>
      <c r="B117" s="334">
        <f t="shared" si="156"/>
        <v>1977</v>
      </c>
      <c r="D117" s="388">
        <f t="shared" si="175"/>
        <v>1170.5419310476191</v>
      </c>
      <c r="E117" s="388">
        <f t="shared" si="175"/>
        <v>1216.6690341664939</v>
      </c>
      <c r="F117" s="388">
        <f t="shared" si="175"/>
        <v>509.4339695507586</v>
      </c>
      <c r="G117" s="388">
        <f t="shared" si="175"/>
        <v>0</v>
      </c>
      <c r="H117" s="388">
        <f t="shared" si="176"/>
        <v>2896.6449347648718</v>
      </c>
      <c r="J117" s="394">
        <f t="shared" si="177"/>
        <v>155314.40077323685</v>
      </c>
      <c r="K117" s="394">
        <f t="shared" si="177"/>
        <v>423693.39771249343</v>
      </c>
      <c r="L117" s="394">
        <f t="shared" si="177"/>
        <v>773637.78221404145</v>
      </c>
      <c r="M117" s="394"/>
      <c r="N117" s="394">
        <f t="shared" si="214"/>
        <v>1352645.5806997716</v>
      </c>
      <c r="P117" s="403">
        <f t="shared" si="178"/>
        <v>34495.346340000004</v>
      </c>
      <c r="Q117" s="403">
        <f t="shared" si="178"/>
        <v>341228.29965816415</v>
      </c>
      <c r="R117" s="394">
        <f t="shared" si="178"/>
        <v>446131.8554</v>
      </c>
      <c r="S117" s="403"/>
      <c r="T117" s="394">
        <f t="shared" si="179"/>
        <v>821855.50139816408</v>
      </c>
      <c r="U117" s="394"/>
      <c r="W117" s="397">
        <f t="shared" si="180"/>
        <v>7.5365962539213696</v>
      </c>
      <c r="X117" s="397">
        <f t="shared" si="181"/>
        <v>2.8715789312159443</v>
      </c>
      <c r="Y117" s="397">
        <f t="shared" si="182"/>
        <v>0.65849158516125073</v>
      </c>
      <c r="Z117" s="388"/>
      <c r="AA117" s="388">
        <f t="shared" si="240"/>
        <v>3.524518519176445</v>
      </c>
      <c r="AD117" s="397">
        <f t="shared" si="215"/>
        <v>33.933328847035973</v>
      </c>
      <c r="AE117" s="397">
        <f t="shared" si="216"/>
        <v>3.5655572394942894</v>
      </c>
      <c r="AF117" s="397">
        <f t="shared" si="217"/>
        <v>1.1418910427142714</v>
      </c>
      <c r="AG117" s="388"/>
      <c r="AH117" s="397">
        <f t="shared" si="183"/>
        <v>3.524518519176445</v>
      </c>
      <c r="AJ117" s="398">
        <f t="shared" si="184"/>
        <v>1.2434361800628695</v>
      </c>
      <c r="AK117" s="398">
        <f t="shared" si="185"/>
        <v>1.093122442742805</v>
      </c>
      <c r="AL117" s="398">
        <f t="shared" si="186"/>
        <v>1.1162583392516796</v>
      </c>
      <c r="AM117" s="399"/>
      <c r="AN117" s="398">
        <f t="shared" si="187"/>
        <v>1.0855373101744583</v>
      </c>
      <c r="AO117" s="393"/>
      <c r="AP117" s="393">
        <f t="shared" si="218"/>
        <v>4.5024740219273545</v>
      </c>
      <c r="AQ117" s="393">
        <f t="shared" si="219"/>
        <v>1.2416713330545597</v>
      </c>
      <c r="AR117" s="393">
        <f t="shared" si="220"/>
        <v>1.7341011919455986</v>
      </c>
      <c r="AS117" s="393"/>
      <c r="AT117" s="393">
        <f t="shared" si="188"/>
        <v>1.6458435557085307</v>
      </c>
      <c r="AV117" s="393">
        <f t="shared" si="189"/>
        <v>4.197251984237562E-2</v>
      </c>
      <c r="AW117" s="393">
        <f t="shared" si="189"/>
        <v>0.41519257226806516</v>
      </c>
      <c r="AX117" s="393">
        <f t="shared" si="189"/>
        <v>0.54283490788955935</v>
      </c>
      <c r="AY117" s="406"/>
      <c r="AZ117" s="406">
        <f t="shared" si="190"/>
        <v>607591.16292161983</v>
      </c>
      <c r="BC117" s="383">
        <f t="shared" si="191"/>
        <v>1.2434361800628695</v>
      </c>
      <c r="BD117" s="383">
        <f t="shared" si="192"/>
        <v>1.093122442742805</v>
      </c>
      <c r="BE117" s="383">
        <f t="shared" si="193"/>
        <v>1.1162583392516796</v>
      </c>
      <c r="BF117" s="383" t="e">
        <f t="shared" si="194"/>
        <v>#DIV/0!</v>
      </c>
      <c r="BG117" s="383"/>
      <c r="BH117" s="383"/>
      <c r="BI117" s="383"/>
      <c r="BJ117" s="383"/>
      <c r="BK117" s="383"/>
      <c r="BL117" s="383"/>
      <c r="BM117" s="383"/>
      <c r="BN117" s="383"/>
      <c r="BO117" s="383"/>
      <c r="BP117" s="383"/>
      <c r="BQ117" s="383"/>
      <c r="BR117" s="391">
        <f t="shared" si="221"/>
        <v>1.2434361800628695</v>
      </c>
      <c r="BS117" s="400">
        <f>Mining!BZ116</f>
        <v>1.07176597639869</v>
      </c>
      <c r="BT117" s="391">
        <f t="shared" si="195"/>
        <v>1.1162583392516796</v>
      </c>
      <c r="BU117" s="391">
        <v>1</v>
      </c>
      <c r="BV117" s="391"/>
      <c r="BW117" s="391">
        <v>1</v>
      </c>
      <c r="BX117" s="400">
        <f>Mining!BW116</f>
        <v>1.0199264268640782</v>
      </c>
      <c r="BY117" s="391">
        <v>1</v>
      </c>
      <c r="BZ117" s="391">
        <v>1</v>
      </c>
      <c r="CB117" s="400">
        <f t="shared" si="222"/>
        <v>4.197251984237562E-2</v>
      </c>
      <c r="CC117" s="400">
        <f t="shared" si="223"/>
        <v>0.41519257226806516</v>
      </c>
      <c r="CD117" s="400">
        <f t="shared" si="224"/>
        <v>0.54283490788955935</v>
      </c>
      <c r="CE117" s="400"/>
      <c r="CG117" s="400">
        <v>1</v>
      </c>
      <c r="CH117" s="400">
        <v>1</v>
      </c>
      <c r="CI117" s="400">
        <v>1</v>
      </c>
      <c r="CJ117" s="400">
        <v>1</v>
      </c>
      <c r="CL117" s="392">
        <f t="shared" si="196"/>
        <v>0.86584705919535343</v>
      </c>
      <c r="CM117" s="392">
        <f t="shared" si="197"/>
        <v>1.0855373101744583</v>
      </c>
      <c r="CN117" s="392">
        <f t="shared" si="198"/>
        <v>1.0783845972639017</v>
      </c>
      <c r="CO117" s="392">
        <f t="shared" si="199"/>
        <v>0.87111401346635864</v>
      </c>
      <c r="CP117" s="392">
        <f t="shared" si="200"/>
        <v>1.0111787804953001</v>
      </c>
      <c r="CQ117" s="392">
        <v>1</v>
      </c>
      <c r="CR117" s="392">
        <f t="shared" si="201"/>
        <v>1.1427944724615438</v>
      </c>
      <c r="CS117" s="392">
        <f t="shared" si="202"/>
        <v>0.93990928766138893</v>
      </c>
      <c r="CT117" s="392">
        <f t="shared" si="203"/>
        <v>0.93990928766138893</v>
      </c>
      <c r="CU117" s="392"/>
      <c r="CV117" s="392">
        <f t="shared" si="225"/>
        <v>0.94989723553373928</v>
      </c>
      <c r="CY117" s="338"/>
      <c r="DA117" s="383">
        <f t="shared" si="204"/>
        <v>0.40410266270437284</v>
      </c>
      <c r="DB117" s="383">
        <f t="shared" si="205"/>
        <v>0.42002698348158235</v>
      </c>
      <c r="DC117" s="383">
        <f t="shared" si="206"/>
        <v>0.17587035381404476</v>
      </c>
      <c r="DD117" s="383">
        <f t="shared" si="207"/>
        <v>0</v>
      </c>
      <c r="DF117" s="383">
        <f t="shared" si="208"/>
        <v>0.40996325515918408</v>
      </c>
      <c r="DG117" s="383">
        <f t="shared" si="208"/>
        <v>0.41693657684132629</v>
      </c>
      <c r="DH117" s="383">
        <f t="shared" si="208"/>
        <v>0.17304920851138439</v>
      </c>
      <c r="DI117" s="383"/>
      <c r="DJ117" s="383">
        <f t="shared" si="209"/>
        <v>0.9999490405118947</v>
      </c>
      <c r="DK117" s="383"/>
      <c r="DL117" s="383">
        <f t="shared" si="210"/>
        <v>0.40998414774148428</v>
      </c>
      <c r="DM117" s="383">
        <f t="shared" si="210"/>
        <v>0.41695782479863952</v>
      </c>
      <c r="DN117" s="383">
        <f t="shared" si="210"/>
        <v>0.17305802745987625</v>
      </c>
      <c r="DO117" s="383">
        <f t="shared" si="210"/>
        <v>0</v>
      </c>
      <c r="DR117" s="383">
        <f t="shared" si="241"/>
        <v>-6.4166148813089727E-2</v>
      </c>
      <c r="DS117" s="383">
        <f t="shared" si="242"/>
        <v>1.4651165903882451E-3</v>
      </c>
      <c r="DT117" s="383">
        <f t="shared" si="226"/>
        <v>0</v>
      </c>
      <c r="DU117" s="383">
        <f t="shared" si="227"/>
        <v>0</v>
      </c>
      <c r="DW117" s="383">
        <f t="shared" si="243"/>
        <v>0</v>
      </c>
      <c r="DX117" s="383">
        <f t="shared" si="211"/>
        <v>0</v>
      </c>
      <c r="DY117" s="383">
        <f t="shared" si="212"/>
        <v>2.3026640216538951E-2</v>
      </c>
      <c r="DZ117" s="383">
        <f t="shared" si="213"/>
        <v>0</v>
      </c>
      <c r="EA117" s="383"/>
      <c r="EC117" s="383">
        <f t="shared" si="244"/>
        <v>1.9916183198190773E-2</v>
      </c>
      <c r="ED117" s="383">
        <f t="shared" si="228"/>
        <v>6.0487006930334195E-3</v>
      </c>
      <c r="EE117" s="383">
        <f t="shared" si="229"/>
        <v>-6.1183933815133805E-3</v>
      </c>
      <c r="EF117" s="383"/>
      <c r="EH117" s="383">
        <f t="shared" si="230"/>
        <v>0</v>
      </c>
      <c r="EI117" s="383">
        <f t="shared" si="231"/>
        <v>-8.2475113405053018E-3</v>
      </c>
      <c r="EJ117" s="383">
        <f t="shared" si="232"/>
        <v>0</v>
      </c>
      <c r="EK117" s="383">
        <f t="shared" si="233"/>
        <v>0</v>
      </c>
      <c r="EM117" s="383">
        <f t="shared" si="245"/>
        <v>0</v>
      </c>
      <c r="EN117" s="383">
        <f t="shared" si="234"/>
        <v>-8.2475113405053018E-3</v>
      </c>
      <c r="EO117" s="383">
        <f t="shared" si="235"/>
        <v>0</v>
      </c>
      <c r="EP117" s="383">
        <v>1</v>
      </c>
      <c r="ER117" s="383">
        <f t="shared" si="236"/>
        <v>0</v>
      </c>
      <c r="ES117" s="383">
        <f t="shared" si="237"/>
        <v>0</v>
      </c>
      <c r="ET117" s="383">
        <f t="shared" si="238"/>
        <v>0</v>
      </c>
      <c r="EU117" s="383">
        <f t="shared" si="239"/>
        <v>0</v>
      </c>
      <c r="EX117" s="383">
        <f t="shared" si="157"/>
        <v>0.97463112587263767</v>
      </c>
      <c r="EY117" s="383">
        <f t="shared" si="158"/>
        <v>0.95825059801931667</v>
      </c>
      <c r="EZ117" s="383">
        <f t="shared" si="143"/>
        <v>1.1427944724615438</v>
      </c>
      <c r="FA117" s="383"/>
      <c r="FB117" s="383">
        <f t="shared" si="172"/>
        <v>1.0039928953851638</v>
      </c>
      <c r="FC117" s="383">
        <f t="shared" si="160"/>
        <v>1.0100103520386439</v>
      </c>
      <c r="FD117" s="383">
        <f t="shared" si="144"/>
        <v>1.0783845972639017</v>
      </c>
      <c r="FE117" s="383"/>
      <c r="FF117" s="383">
        <f t="shared" si="173"/>
        <v>1.0096750388692717</v>
      </c>
      <c r="FG117" s="383">
        <f t="shared" si="162"/>
        <v>1.0889416027071965</v>
      </c>
      <c r="FH117" s="383">
        <f t="shared" si="145"/>
        <v>0.87111401346635864</v>
      </c>
      <c r="FI117" s="383"/>
      <c r="FJ117" s="383">
        <f t="shared" si="163"/>
        <v>0.99656704173354482</v>
      </c>
      <c r="FK117" s="383">
        <f t="shared" si="164"/>
        <v>1.0104486946507838</v>
      </c>
      <c r="FL117" s="383">
        <f t="shared" si="146"/>
        <v>1.0111787804953001</v>
      </c>
      <c r="FN117" s="383">
        <f t="shared" si="174"/>
        <v>1.0039928953851638</v>
      </c>
      <c r="FO117" s="383">
        <f t="shared" si="166"/>
        <v>1.0100103520386439</v>
      </c>
      <c r="FP117" s="383">
        <f t="shared" si="147"/>
        <v>1.0783845972639017</v>
      </c>
      <c r="FR117" s="340"/>
      <c r="FT117" s="335">
        <f t="shared" si="167"/>
        <v>2000</v>
      </c>
      <c r="FU117" s="383">
        <f t="shared" si="170"/>
        <v>0.81048482122130683</v>
      </c>
      <c r="FV117" s="383">
        <f t="shared" si="170"/>
        <v>1.0015867502380391</v>
      </c>
      <c r="FW117" s="383">
        <f t="shared" si="170"/>
        <v>0.96755750969828935</v>
      </c>
      <c r="FX117" s="383">
        <f t="shared" si="170"/>
        <v>1.0791492419343176</v>
      </c>
      <c r="FY117" s="383">
        <f t="shared" si="170"/>
        <v>1</v>
      </c>
      <c r="FZ117" s="383">
        <f t="shared" si="170"/>
        <v>0.77499342324884124</v>
      </c>
      <c r="GB117" s="335">
        <f t="shared" si="168"/>
        <v>2000</v>
      </c>
      <c r="GC117" s="393">
        <f t="shared" si="149"/>
        <v>0.94891531315028266</v>
      </c>
      <c r="GD117" s="393">
        <f t="shared" si="150"/>
        <v>1.1707996106828695</v>
      </c>
      <c r="GE117" s="393">
        <f t="shared" si="151"/>
        <v>1.0791492419343176</v>
      </c>
      <c r="GF117" s="393">
        <f t="shared" si="152"/>
        <v>1.0031760182523961</v>
      </c>
      <c r="GG117" s="393">
        <f t="shared" si="153"/>
        <v>0.77499342324884124</v>
      </c>
      <c r="GI117" s="335">
        <v>2007</v>
      </c>
      <c r="GJ117" s="383">
        <f t="shared" si="154"/>
        <v>1.0417858547371144</v>
      </c>
      <c r="GK117" s="383">
        <f t="shared" si="171"/>
        <v>1.1713277502582515</v>
      </c>
      <c r="GL117" s="383">
        <f t="shared" si="171"/>
        <v>0.88940593655996281</v>
      </c>
    </row>
    <row r="118" spans="1:194" x14ac:dyDescent="0.2">
      <c r="A118" s="334" t="s">
        <v>621</v>
      </c>
      <c r="B118" s="334">
        <f t="shared" si="156"/>
        <v>1978</v>
      </c>
      <c r="D118" s="388">
        <f t="shared" si="175"/>
        <v>1386.7174053333333</v>
      </c>
      <c r="E118" s="388">
        <f t="shared" si="175"/>
        <v>1259.825174407523</v>
      </c>
      <c r="F118" s="388">
        <f t="shared" si="175"/>
        <v>528.54264056821717</v>
      </c>
      <c r="G118" s="388">
        <f t="shared" si="175"/>
        <v>0</v>
      </c>
      <c r="H118" s="388">
        <f t="shared" si="176"/>
        <v>3175.0852203090735</v>
      </c>
      <c r="J118" s="394">
        <f t="shared" si="177"/>
        <v>157806.48384940339</v>
      </c>
      <c r="K118" s="394">
        <f t="shared" si="177"/>
        <v>440924.42420176422</v>
      </c>
      <c r="L118" s="394">
        <f t="shared" si="177"/>
        <v>811828.33197145455</v>
      </c>
      <c r="M118" s="394"/>
      <c r="N118" s="394">
        <f t="shared" si="214"/>
        <v>1410559.240022622</v>
      </c>
      <c r="P118" s="403">
        <f t="shared" si="178"/>
        <v>33302.755919999996</v>
      </c>
      <c r="Q118" s="403">
        <f t="shared" si="178"/>
        <v>356478.74087614275</v>
      </c>
      <c r="R118" s="394">
        <f t="shared" si="178"/>
        <v>471912.99056000001</v>
      </c>
      <c r="S118" s="403"/>
      <c r="T118" s="394">
        <f t="shared" si="179"/>
        <v>861694.48735614284</v>
      </c>
      <c r="U118" s="394"/>
      <c r="W118" s="397">
        <f t="shared" si="180"/>
        <v>8.7874551888292132</v>
      </c>
      <c r="X118" s="397">
        <f t="shared" si="181"/>
        <v>2.8572360823246998</v>
      </c>
      <c r="Y118" s="397">
        <f t="shared" si="182"/>
        <v>0.65105222342351277</v>
      </c>
      <c r="Z118" s="388"/>
      <c r="AA118" s="388">
        <f t="shared" si="240"/>
        <v>3.6846994693570485</v>
      </c>
      <c r="AB118" s="407"/>
      <c r="AC118" s="399"/>
      <c r="AD118" s="397">
        <f t="shared" si="215"/>
        <v>41.639719207158443</v>
      </c>
      <c r="AE118" s="397">
        <f t="shared" si="216"/>
        <v>3.5340822044847964</v>
      </c>
      <c r="AF118" s="397">
        <f t="shared" si="217"/>
        <v>1.1200001931309775</v>
      </c>
      <c r="AG118" s="388"/>
      <c r="AH118" s="397">
        <f t="shared" si="183"/>
        <v>3.6846994693570485</v>
      </c>
      <c r="AJ118" s="398">
        <f t="shared" si="184"/>
        <v>1.4498109417479004</v>
      </c>
      <c r="AK118" s="398">
        <f t="shared" si="185"/>
        <v>1.0876625579924843</v>
      </c>
      <c r="AL118" s="398">
        <f t="shared" si="186"/>
        <v>1.1036473207275379</v>
      </c>
      <c r="AM118" s="399"/>
      <c r="AN118" s="398">
        <f t="shared" si="187"/>
        <v>1.1348723886693419</v>
      </c>
      <c r="AO118" s="393"/>
      <c r="AP118" s="393">
        <f t="shared" si="218"/>
        <v>4.7385412855466589</v>
      </c>
      <c r="AQ118" s="393">
        <f t="shared" si="219"/>
        <v>1.2368884133681393</v>
      </c>
      <c r="AR118" s="393">
        <f t="shared" si="220"/>
        <v>1.720292401800787</v>
      </c>
      <c r="AS118" s="393"/>
      <c r="AT118" s="393">
        <f t="shared" si="188"/>
        <v>1.6369598050354366</v>
      </c>
      <c r="AV118" s="393">
        <f t="shared" si="189"/>
        <v>3.8647985345919698E-2</v>
      </c>
      <c r="AW118" s="393">
        <f t="shared" si="189"/>
        <v>0.41369504633816723</v>
      </c>
      <c r="AX118" s="393">
        <f t="shared" si="189"/>
        <v>0.54765696831591304</v>
      </c>
      <c r="AY118" s="406"/>
      <c r="AZ118" s="406">
        <f t="shared" si="190"/>
        <v>610888.54895759176</v>
      </c>
      <c r="BC118" s="383">
        <f t="shared" si="191"/>
        <v>1.4498109417479004</v>
      </c>
      <c r="BD118" s="383">
        <f t="shared" si="192"/>
        <v>1.0876625579924843</v>
      </c>
      <c r="BE118" s="383">
        <f t="shared" si="193"/>
        <v>1.1036473207275379</v>
      </c>
      <c r="BF118" s="383" t="e">
        <f t="shared" si="194"/>
        <v>#DIV/0!</v>
      </c>
      <c r="BG118" s="383"/>
      <c r="BH118" s="383"/>
      <c r="BI118" s="383"/>
      <c r="BJ118" s="383"/>
      <c r="BK118" s="383"/>
      <c r="BL118" s="383"/>
      <c r="BM118" s="383"/>
      <c r="BN118" s="383"/>
      <c r="BO118" s="383"/>
      <c r="BP118" s="383"/>
      <c r="BQ118" s="391"/>
      <c r="BR118" s="391">
        <f t="shared" si="221"/>
        <v>1.4498109417479004</v>
      </c>
      <c r="BS118" s="400">
        <f>Mining!BZ117</f>
        <v>1.0701640618437707</v>
      </c>
      <c r="BT118" s="391">
        <f t="shared" si="195"/>
        <v>1.1036473207275379</v>
      </c>
      <c r="BU118" s="391">
        <v>1</v>
      </c>
      <c r="BV118" s="391"/>
      <c r="BW118" s="391">
        <v>1</v>
      </c>
      <c r="BX118" s="400">
        <f>Mining!BW117</f>
        <v>1.0163512276038931</v>
      </c>
      <c r="BY118" s="391">
        <v>1</v>
      </c>
      <c r="BZ118" s="391">
        <v>1</v>
      </c>
      <c r="CB118" s="400">
        <f t="shared" si="222"/>
        <v>3.8647985345919698E-2</v>
      </c>
      <c r="CC118" s="400">
        <f t="shared" si="223"/>
        <v>0.41369504633816723</v>
      </c>
      <c r="CD118" s="400">
        <f t="shared" si="224"/>
        <v>0.54765696831591304</v>
      </c>
      <c r="CE118" s="400"/>
      <c r="CG118" s="400">
        <v>1</v>
      </c>
      <c r="CH118" s="400">
        <v>1</v>
      </c>
      <c r="CI118" s="400">
        <v>1</v>
      </c>
      <c r="CJ118" s="400">
        <v>1</v>
      </c>
      <c r="CL118" s="392">
        <f t="shared" si="196"/>
        <v>0.90291838987311313</v>
      </c>
      <c r="CM118" s="392">
        <f t="shared" si="197"/>
        <v>1.1348723886693419</v>
      </c>
      <c r="CN118" s="392">
        <f t="shared" si="198"/>
        <v>1.0985607995325715</v>
      </c>
      <c r="CO118" s="392">
        <f t="shared" si="199"/>
        <v>0.8414461393534417</v>
      </c>
      <c r="CP118" s="392">
        <f t="shared" si="200"/>
        <v>1.0097295304619398</v>
      </c>
      <c r="CQ118" s="392">
        <v>1</v>
      </c>
      <c r="CR118" s="392">
        <f t="shared" si="201"/>
        <v>1.2158823438824371</v>
      </c>
      <c r="CS118" s="392">
        <f t="shared" si="202"/>
        <v>1.0246971498887758</v>
      </c>
      <c r="CT118" s="392">
        <f t="shared" si="203"/>
        <v>1.024697149888776</v>
      </c>
      <c r="CU118" s="392"/>
      <c r="CV118" s="392">
        <f t="shared" si="225"/>
        <v>0.93337352448558275</v>
      </c>
      <c r="CY118" s="338"/>
      <c r="DA118" s="383">
        <f t="shared" si="204"/>
        <v>0.43674966469036869</v>
      </c>
      <c r="DB118" s="383">
        <f t="shared" si="205"/>
        <v>0.39678468040769233</v>
      </c>
      <c r="DC118" s="383">
        <f t="shared" si="206"/>
        <v>0.16646565490193899</v>
      </c>
      <c r="DD118" s="383">
        <f t="shared" si="207"/>
        <v>0</v>
      </c>
      <c r="DF118" s="383">
        <f t="shared" si="208"/>
        <v>0.42021481950630424</v>
      </c>
      <c r="DG118" s="383">
        <f t="shared" si="208"/>
        <v>0.4082955818580411</v>
      </c>
      <c r="DH118" s="383">
        <f t="shared" si="208"/>
        <v>0.17112493450490177</v>
      </c>
      <c r="DI118" s="383"/>
      <c r="DJ118" s="383">
        <f t="shared" si="209"/>
        <v>0.99963533586924713</v>
      </c>
      <c r="DK118" s="383"/>
      <c r="DL118" s="383">
        <f t="shared" si="210"/>
        <v>0.42036811267871044</v>
      </c>
      <c r="DM118" s="383">
        <f t="shared" si="210"/>
        <v>0.40844452692641348</v>
      </c>
      <c r="DN118" s="383">
        <f t="shared" si="210"/>
        <v>0.17118736039487603</v>
      </c>
      <c r="DO118" s="383">
        <f t="shared" si="210"/>
        <v>0</v>
      </c>
      <c r="DR118" s="383">
        <f t="shared" si="241"/>
        <v>0.15355450281432301</v>
      </c>
      <c r="DS118" s="383">
        <f t="shared" si="242"/>
        <v>-1.4957676721319196E-3</v>
      </c>
      <c r="DT118" s="383">
        <f t="shared" si="226"/>
        <v>-1.1361882999574292E-2</v>
      </c>
      <c r="DU118" s="383">
        <f t="shared" si="227"/>
        <v>0</v>
      </c>
      <c r="DW118" s="383">
        <f t="shared" si="243"/>
        <v>5.1102314326622808E-2</v>
      </c>
      <c r="DX118" s="383">
        <f t="shared" si="211"/>
        <v>-3.8594394427892832E-3</v>
      </c>
      <c r="DY118" s="383">
        <f t="shared" si="212"/>
        <v>-7.9949567552390129E-3</v>
      </c>
      <c r="DZ118" s="383">
        <f t="shared" si="213"/>
        <v>0</v>
      </c>
      <c r="EA118" s="383"/>
      <c r="EC118" s="383">
        <f t="shared" si="244"/>
        <v>-8.2520466591204211E-2</v>
      </c>
      <c r="ED118" s="383">
        <f t="shared" si="228"/>
        <v>-3.6133428117906194E-3</v>
      </c>
      <c r="EE118" s="383">
        <f t="shared" si="229"/>
        <v>8.8438840509159448E-3</v>
      </c>
      <c r="EF118" s="383"/>
      <c r="EH118" s="383">
        <f t="shared" si="230"/>
        <v>0</v>
      </c>
      <c r="EI118" s="383">
        <f t="shared" si="231"/>
        <v>-3.5115082916739428E-3</v>
      </c>
      <c r="EJ118" s="383">
        <f t="shared" si="232"/>
        <v>0</v>
      </c>
      <c r="EK118" s="383">
        <f t="shared" si="233"/>
        <v>0</v>
      </c>
      <c r="EM118" s="383">
        <f t="shared" si="245"/>
        <v>0</v>
      </c>
      <c r="EN118" s="383">
        <f t="shared" si="234"/>
        <v>-3.5115082916739428E-3</v>
      </c>
      <c r="EO118" s="383">
        <f t="shared" si="235"/>
        <v>0</v>
      </c>
      <c r="EP118" s="383">
        <v>1</v>
      </c>
      <c r="ER118" s="383">
        <f t="shared" si="236"/>
        <v>0</v>
      </c>
      <c r="ES118" s="383">
        <f t="shared" si="237"/>
        <v>0</v>
      </c>
      <c r="ET118" s="383">
        <f t="shared" si="238"/>
        <v>0</v>
      </c>
      <c r="EU118" s="383">
        <f t="shared" si="239"/>
        <v>0</v>
      </c>
      <c r="EX118" s="383">
        <f t="shared" si="157"/>
        <v>1.0639553945894262</v>
      </c>
      <c r="EY118" s="383">
        <f t="shared" si="158"/>
        <v>1.0195358931311957</v>
      </c>
      <c r="EZ118" s="383">
        <f t="shared" si="143"/>
        <v>1.2158823438824371</v>
      </c>
      <c r="FA118" s="383"/>
      <c r="FB118" s="383">
        <f t="shared" si="172"/>
        <v>1.0187096536058298</v>
      </c>
      <c r="FC118" s="383">
        <f t="shared" si="160"/>
        <v>1.028907295863589</v>
      </c>
      <c r="FD118" s="383">
        <f t="shared" si="144"/>
        <v>1.0985607995325715</v>
      </c>
      <c r="FE118" s="383"/>
      <c r="FF118" s="383">
        <f t="shared" si="173"/>
        <v>0.96594260492393902</v>
      </c>
      <c r="FG118" s="383">
        <f t="shared" si="162"/>
        <v>1.0518550883290385</v>
      </c>
      <c r="FH118" s="383">
        <f t="shared" si="145"/>
        <v>0.8414461393534417</v>
      </c>
      <c r="FI118" s="383"/>
      <c r="FJ118" s="383">
        <f t="shared" si="163"/>
        <v>0.99856677171108132</v>
      </c>
      <c r="FK118" s="383">
        <f t="shared" si="164"/>
        <v>1.0090004909971093</v>
      </c>
      <c r="FL118" s="383">
        <f t="shared" si="146"/>
        <v>1.0097295304619398</v>
      </c>
      <c r="FN118" s="383">
        <f t="shared" si="174"/>
        <v>1.0187096536058298</v>
      </c>
      <c r="FO118" s="383">
        <f t="shared" si="166"/>
        <v>1.028907295863589</v>
      </c>
      <c r="FP118" s="383">
        <f t="shared" si="147"/>
        <v>1.0985607995325715</v>
      </c>
      <c r="FR118" s="340"/>
      <c r="FT118" s="335">
        <f t="shared" si="167"/>
        <v>2001</v>
      </c>
      <c r="FU118" s="383">
        <f t="shared" si="170"/>
        <v>0.80319942100077346</v>
      </c>
      <c r="FV118" s="383">
        <f t="shared" si="170"/>
        <v>0.99429134117612317</v>
      </c>
      <c r="FW118" s="383">
        <f t="shared" si="170"/>
        <v>0.97056451903855168</v>
      </c>
      <c r="FX118" s="383">
        <f t="shared" si="170"/>
        <v>1.0706434069651751</v>
      </c>
      <c r="FY118" s="383">
        <f t="shared" si="170"/>
        <v>1</v>
      </c>
      <c r="FZ118" s="383">
        <f t="shared" si="170"/>
        <v>0.77739272423136863</v>
      </c>
      <c r="GB118" s="335">
        <f t="shared" si="168"/>
        <v>2001</v>
      </c>
      <c r="GC118" s="393">
        <f t="shared" si="149"/>
        <v>0.94310979889442392</v>
      </c>
      <c r="GD118" s="393">
        <f t="shared" si="150"/>
        <v>1.174191333105449</v>
      </c>
      <c r="GE118" s="393">
        <f t="shared" si="151"/>
        <v>1.0706434069651751</v>
      </c>
      <c r="GF118" s="393">
        <f t="shared" si="152"/>
        <v>0.98861527113781378</v>
      </c>
      <c r="GG118" s="393">
        <f t="shared" si="153"/>
        <v>0.77739272423136863</v>
      </c>
      <c r="GI118" s="335">
        <v>2008</v>
      </c>
      <c r="GJ118" s="383">
        <f t="shared" si="154"/>
        <v>0.98412059837042687</v>
      </c>
      <c r="GK118" s="383">
        <f t="shared" si="171"/>
        <v>1.1218814618308193</v>
      </c>
      <c r="GL118" s="383">
        <f t="shared" si="171"/>
        <v>0.87720550865010471</v>
      </c>
    </row>
    <row r="119" spans="1:194" x14ac:dyDescent="0.2">
      <c r="A119" s="334" t="s">
        <v>621</v>
      </c>
      <c r="B119" s="334">
        <f t="shared" si="156"/>
        <v>1979</v>
      </c>
      <c r="D119" s="388">
        <f t="shared" si="175"/>
        <v>1083.2539413333334</v>
      </c>
      <c r="E119" s="388">
        <f t="shared" si="175"/>
        <v>1300.2863370717102</v>
      </c>
      <c r="F119" s="388">
        <f t="shared" si="175"/>
        <v>520.32021579970592</v>
      </c>
      <c r="G119" s="388">
        <f t="shared" si="175"/>
        <v>0</v>
      </c>
      <c r="H119" s="388">
        <f t="shared" si="176"/>
        <v>2903.8604942047496</v>
      </c>
      <c r="J119" s="394">
        <f t="shared" si="177"/>
        <v>169445.89950644379</v>
      </c>
      <c r="K119" s="394">
        <f t="shared" si="177"/>
        <v>451301.39126844855</v>
      </c>
      <c r="L119" s="394">
        <f t="shared" si="177"/>
        <v>808436.63446510956</v>
      </c>
      <c r="M119" s="394"/>
      <c r="N119" s="394">
        <f t="shared" si="214"/>
        <v>1429183.9252400019</v>
      </c>
      <c r="P119" s="403">
        <f t="shared" si="178"/>
        <v>36324.52908</v>
      </c>
      <c r="Q119" s="403">
        <f t="shared" si="178"/>
        <v>358456.38368461427</v>
      </c>
      <c r="R119" s="394">
        <f t="shared" si="178"/>
        <v>487783.48740000004</v>
      </c>
      <c r="S119" s="403"/>
      <c r="T119" s="394">
        <f t="shared" si="179"/>
        <v>882564.40016461432</v>
      </c>
      <c r="U119" s="394"/>
      <c r="W119" s="397">
        <f t="shared" si="180"/>
        <v>6.3929191823974394</v>
      </c>
      <c r="X119" s="397">
        <f t="shared" si="181"/>
        <v>2.8811928397053359</v>
      </c>
      <c r="Y119" s="397">
        <f t="shared" si="182"/>
        <v>0.64361286168577492</v>
      </c>
      <c r="Z119" s="388"/>
      <c r="AA119" s="388">
        <f t="shared" si="240"/>
        <v>3.2902533726299481</v>
      </c>
      <c r="AB119" s="407"/>
      <c r="AC119" s="399"/>
      <c r="AD119" s="397">
        <f t="shared" si="215"/>
        <v>29.821554986923822</v>
      </c>
      <c r="AE119" s="397">
        <f t="shared" si="216"/>
        <v>3.6274604003586655</v>
      </c>
      <c r="AF119" s="397">
        <f t="shared" si="217"/>
        <v>1.0667032182108793</v>
      </c>
      <c r="AG119" s="388"/>
      <c r="AH119" s="397">
        <f t="shared" si="183"/>
        <v>3.2902533726299481</v>
      </c>
      <c r="AJ119" s="398">
        <f t="shared" si="184"/>
        <v>1.0547449723706337</v>
      </c>
      <c r="AK119" s="398">
        <f t="shared" si="185"/>
        <v>1.0967821642353917</v>
      </c>
      <c r="AL119" s="398">
        <f t="shared" si="186"/>
        <v>1.0910363022033966</v>
      </c>
      <c r="AM119" s="399"/>
      <c r="AN119" s="398">
        <f t="shared" si="187"/>
        <v>1.0133846017502928</v>
      </c>
      <c r="AO119" s="393"/>
      <c r="AP119" s="393">
        <f t="shared" si="218"/>
        <v>4.6647789743746291</v>
      </c>
      <c r="AQ119" s="393">
        <f t="shared" si="219"/>
        <v>1.2590134024939654</v>
      </c>
      <c r="AR119" s="393">
        <f t="shared" si="220"/>
        <v>1.6573677776061377</v>
      </c>
      <c r="AS119" s="393"/>
      <c r="AT119" s="393">
        <f t="shared" si="188"/>
        <v>1.6193536981249561</v>
      </c>
      <c r="AV119" s="393">
        <f t="shared" si="189"/>
        <v>4.1157935979770785E-2</v>
      </c>
      <c r="AW119" s="393">
        <f t="shared" si="189"/>
        <v>0.4061532321242004</v>
      </c>
      <c r="AX119" s="393">
        <f t="shared" si="189"/>
        <v>0.5526888318960288</v>
      </c>
      <c r="AY119" s="406"/>
      <c r="AZ119" s="406">
        <f t="shared" si="190"/>
        <v>617530.3154325682</v>
      </c>
      <c r="BC119" s="383">
        <f t="shared" si="191"/>
        <v>1.0547449723706337</v>
      </c>
      <c r="BD119" s="383">
        <f t="shared" si="192"/>
        <v>1.0967821642353917</v>
      </c>
      <c r="BE119" s="383">
        <f t="shared" si="193"/>
        <v>1.0910363022033966</v>
      </c>
      <c r="BF119" s="383" t="e">
        <f t="shared" si="194"/>
        <v>#DIV/0!</v>
      </c>
      <c r="BG119" s="383"/>
      <c r="BH119" s="383"/>
      <c r="BI119" s="383"/>
      <c r="BJ119" s="383"/>
      <c r="BK119" s="383"/>
      <c r="BL119" s="383"/>
      <c r="BM119" s="383"/>
      <c r="BN119" s="383"/>
      <c r="BO119" s="383"/>
      <c r="BP119" s="383"/>
      <c r="BQ119" s="391"/>
      <c r="BR119" s="391">
        <f t="shared" si="221"/>
        <v>1.0547449723706337</v>
      </c>
      <c r="BS119" s="400">
        <f>Mining!BZ118</f>
        <v>1.0479283330235367</v>
      </c>
      <c r="BT119" s="391">
        <f t="shared" si="195"/>
        <v>1.0910363022033966</v>
      </c>
      <c r="BU119" s="391">
        <v>1</v>
      </c>
      <c r="BV119" s="391"/>
      <c r="BW119" s="391">
        <v>1</v>
      </c>
      <c r="BX119" s="400">
        <f>Mining!BW118</f>
        <v>1.0466194392043011</v>
      </c>
      <c r="BY119" s="391">
        <v>1</v>
      </c>
      <c r="BZ119" s="391">
        <v>1</v>
      </c>
      <c r="CB119" s="400">
        <f t="shared" si="222"/>
        <v>4.1157935979770785E-2</v>
      </c>
      <c r="CC119" s="400">
        <f t="shared" si="223"/>
        <v>0.4061532321242004</v>
      </c>
      <c r="CD119" s="400">
        <f t="shared" si="224"/>
        <v>0.5526888318960288</v>
      </c>
      <c r="CE119" s="400"/>
      <c r="CG119" s="400">
        <v>1</v>
      </c>
      <c r="CH119" s="400">
        <v>1</v>
      </c>
      <c r="CI119" s="400">
        <v>1</v>
      </c>
      <c r="CJ119" s="400">
        <v>1</v>
      </c>
      <c r="CL119" s="392">
        <f t="shared" si="196"/>
        <v>0.91484030730218935</v>
      </c>
      <c r="CM119" s="392">
        <f t="shared" si="197"/>
        <v>1.0133846017502928</v>
      </c>
      <c r="CN119" s="392">
        <f t="shared" si="198"/>
        <v>1.0927470647224211</v>
      </c>
      <c r="CO119" s="392">
        <f t="shared" si="199"/>
        <v>0.85781949756531428</v>
      </c>
      <c r="CP119" s="392">
        <f t="shared" si="200"/>
        <v>1.0223230940931762</v>
      </c>
      <c r="CQ119" s="392">
        <v>1</v>
      </c>
      <c r="CR119" s="392">
        <f t="shared" si="201"/>
        <v>1.0574761169650495</v>
      </c>
      <c r="CS119" s="392">
        <f t="shared" si="202"/>
        <v>0.92708508048054472</v>
      </c>
      <c r="CT119" s="392">
        <f t="shared" si="203"/>
        <v>0.92708508048054461</v>
      </c>
      <c r="CU119" s="392"/>
      <c r="CV119" s="392">
        <f t="shared" si="225"/>
        <v>0.95830495411915406</v>
      </c>
      <c r="CY119" s="338"/>
      <c r="DA119" s="383">
        <f t="shared" si="204"/>
        <v>0.37303925016204781</v>
      </c>
      <c r="DB119" s="383">
        <f t="shared" si="205"/>
        <v>0.44777851403905211</v>
      </c>
      <c r="DC119" s="383">
        <f t="shared" si="206"/>
        <v>0.17918223579890008</v>
      </c>
      <c r="DD119" s="383">
        <f t="shared" si="207"/>
        <v>0</v>
      </c>
      <c r="DF119" s="383">
        <f t="shared" si="208"/>
        <v>0.40405766762995854</v>
      </c>
      <c r="DG119" s="383">
        <f t="shared" si="208"/>
        <v>0.42176793842458499</v>
      </c>
      <c r="DH119" s="383">
        <f t="shared" si="208"/>
        <v>0.17274594215482963</v>
      </c>
      <c r="DI119" s="383"/>
      <c r="DJ119" s="383">
        <f t="shared" si="209"/>
        <v>0.99857154820937311</v>
      </c>
      <c r="DK119" s="383"/>
      <c r="DL119" s="383">
        <f t="shared" si="210"/>
        <v>0.40463567017757524</v>
      </c>
      <c r="DM119" s="383">
        <f t="shared" si="210"/>
        <v>0.42237127542928132</v>
      </c>
      <c r="DN119" s="383">
        <f t="shared" si="210"/>
        <v>0.17299305439314352</v>
      </c>
      <c r="DO119" s="383">
        <f t="shared" si="210"/>
        <v>0</v>
      </c>
      <c r="DR119" s="383">
        <f t="shared" si="241"/>
        <v>-0.31813415757422614</v>
      </c>
      <c r="DS119" s="383">
        <f t="shared" si="242"/>
        <v>-2.0996766505109215E-2</v>
      </c>
      <c r="DT119" s="383">
        <f t="shared" si="226"/>
        <v>-1.1492460410987728E-2</v>
      </c>
      <c r="DU119" s="383">
        <f t="shared" si="227"/>
        <v>0</v>
      </c>
      <c r="DW119" s="383">
        <f t="shared" si="243"/>
        <v>-1.5688889056725795E-2</v>
      </c>
      <c r="DX119" s="383">
        <f t="shared" si="211"/>
        <v>1.7729518475902695E-2</v>
      </c>
      <c r="DY119" s="383">
        <f t="shared" si="212"/>
        <v>-3.7263609711205285E-2</v>
      </c>
      <c r="DZ119" s="383">
        <f t="shared" si="213"/>
        <v>0</v>
      </c>
      <c r="EA119" s="383"/>
      <c r="EC119" s="383">
        <f t="shared" si="244"/>
        <v>6.2922115360258921E-2</v>
      </c>
      <c r="ED119" s="383">
        <f t="shared" si="228"/>
        <v>-1.8398591929875457E-2</v>
      </c>
      <c r="EE119" s="383">
        <f t="shared" si="229"/>
        <v>9.1460314663527904E-3</v>
      </c>
      <c r="EF119" s="383"/>
      <c r="EH119" s="383">
        <f t="shared" si="230"/>
        <v>0</v>
      </c>
      <c r="EI119" s="383">
        <f t="shared" si="231"/>
        <v>2.9346402577143164E-2</v>
      </c>
      <c r="EJ119" s="383">
        <f t="shared" si="232"/>
        <v>0</v>
      </c>
      <c r="EK119" s="383">
        <f t="shared" si="233"/>
        <v>0</v>
      </c>
      <c r="EM119" s="383">
        <f t="shared" si="245"/>
        <v>0</v>
      </c>
      <c r="EN119" s="383">
        <f t="shared" si="234"/>
        <v>2.9346402577143164E-2</v>
      </c>
      <c r="EO119" s="383">
        <f t="shared" si="235"/>
        <v>0</v>
      </c>
      <c r="EP119" s="383">
        <v>1</v>
      </c>
      <c r="ER119" s="383">
        <f t="shared" si="236"/>
        <v>0</v>
      </c>
      <c r="ES119" s="383">
        <f t="shared" si="237"/>
        <v>0</v>
      </c>
      <c r="ET119" s="383">
        <f t="shared" si="238"/>
        <v>0</v>
      </c>
      <c r="EU119" s="383">
        <f t="shared" si="239"/>
        <v>0</v>
      </c>
      <c r="EX119" s="383">
        <f t="shared" si="157"/>
        <v>0.86971911573978422</v>
      </c>
      <c r="EY119" s="383">
        <f t="shared" si="158"/>
        <v>0.88670985543903469</v>
      </c>
      <c r="EZ119" s="383">
        <f t="shared" si="143"/>
        <v>1.0574761169650495</v>
      </c>
      <c r="FA119" s="383"/>
      <c r="FB119" s="383">
        <f t="shared" si="172"/>
        <v>0.99470786249370613</v>
      </c>
      <c r="FC119" s="383">
        <f t="shared" si="160"/>
        <v>1.02346217697265</v>
      </c>
      <c r="FD119" s="383">
        <f t="shared" si="144"/>
        <v>1.0927470647224211</v>
      </c>
      <c r="FE119" s="383"/>
      <c r="FF119" s="383">
        <f t="shared" si="173"/>
        <v>1.0194585933027795</v>
      </c>
      <c r="FG119" s="383">
        <f t="shared" si="162"/>
        <v>1.0723227087062925</v>
      </c>
      <c r="FH119" s="383">
        <f t="shared" si="145"/>
        <v>0.85781949756531428</v>
      </c>
      <c r="FI119" s="383"/>
      <c r="FJ119" s="383">
        <f t="shared" si="163"/>
        <v>1.0124722148370513</v>
      </c>
      <c r="FK119" s="383">
        <f t="shared" si="164"/>
        <v>1.0215849618915156</v>
      </c>
      <c r="FL119" s="383">
        <f t="shared" si="146"/>
        <v>1.0223230940931762</v>
      </c>
      <c r="FN119" s="383">
        <f t="shared" si="174"/>
        <v>0.99470786249370613</v>
      </c>
      <c r="FO119" s="383">
        <f t="shared" si="166"/>
        <v>1.02346217697265</v>
      </c>
      <c r="FP119" s="383">
        <f t="shared" si="147"/>
        <v>1.0927470647224211</v>
      </c>
      <c r="FR119" s="340"/>
      <c r="FT119" s="335">
        <f t="shared" si="167"/>
        <v>2002</v>
      </c>
      <c r="FU119" s="383">
        <f t="shared" si="170"/>
        <v>0.80437173806805751</v>
      </c>
      <c r="FV119" s="383">
        <f t="shared" si="170"/>
        <v>0.957217166681128</v>
      </c>
      <c r="FW119" s="383">
        <f t="shared" si="170"/>
        <v>0.99738272747721357</v>
      </c>
      <c r="FX119" s="383">
        <f t="shared" si="170"/>
        <v>1.0773138481928488</v>
      </c>
      <c r="FY119" s="383">
        <f t="shared" si="170"/>
        <v>1</v>
      </c>
      <c r="FZ119" s="383">
        <f t="shared" si="170"/>
        <v>0.782063899514573</v>
      </c>
      <c r="GB119" s="335">
        <f t="shared" si="168"/>
        <v>2002</v>
      </c>
      <c r="GC119" s="393">
        <f t="shared" si="149"/>
        <v>0.91629148333846</v>
      </c>
      <c r="GD119" s="393">
        <f t="shared" si="150"/>
        <v>1.1391393307020097</v>
      </c>
      <c r="GE119" s="393">
        <f t="shared" si="151"/>
        <v>1.0773138481928488</v>
      </c>
      <c r="GF119" s="393">
        <f t="shared" si="152"/>
        <v>0.91626470418904638</v>
      </c>
      <c r="GG119" s="393">
        <f t="shared" si="153"/>
        <v>0.782063899514573</v>
      </c>
      <c r="GI119" s="335">
        <v>2009</v>
      </c>
      <c r="GJ119" s="383">
        <f t="shared" si="154"/>
        <v>0.87035695873366281</v>
      </c>
      <c r="GK119" s="383">
        <f t="shared" si="171"/>
        <v>1.0212982316182599</v>
      </c>
      <c r="GL119" s="383">
        <f t="shared" si="171"/>
        <v>0.85220646799179434</v>
      </c>
    </row>
    <row r="120" spans="1:194" x14ac:dyDescent="0.2">
      <c r="A120" s="334" t="s">
        <v>621</v>
      </c>
      <c r="B120" s="334">
        <f t="shared" si="156"/>
        <v>1980</v>
      </c>
      <c r="D120" s="388">
        <f t="shared" si="175"/>
        <v>1224.3270133333333</v>
      </c>
      <c r="E120" s="388">
        <f t="shared" si="175"/>
        <v>1301.3966346409989</v>
      </c>
      <c r="F120" s="388">
        <f t="shared" si="175"/>
        <v>464.27437403943338</v>
      </c>
      <c r="G120" s="388">
        <f t="shared" si="175"/>
        <v>0</v>
      </c>
      <c r="H120" s="388">
        <f t="shared" si="176"/>
        <v>2989.9980220137659</v>
      </c>
      <c r="J120" s="394">
        <f t="shared" si="177"/>
        <v>163538.52010201395</v>
      </c>
      <c r="K120" s="394">
        <f t="shared" si="177"/>
        <v>481186.0943393663</v>
      </c>
      <c r="L120" s="394">
        <f t="shared" si="177"/>
        <v>729792.06785154599</v>
      </c>
      <c r="M120" s="394"/>
      <c r="N120" s="394">
        <f t="shared" si="214"/>
        <v>1374516.6822929261</v>
      </c>
      <c r="P120" s="403">
        <f t="shared" si="178"/>
        <v>35213.553060000006</v>
      </c>
      <c r="Q120" s="403">
        <f t="shared" si="178"/>
        <v>380151.70559426059</v>
      </c>
      <c r="R120" s="394">
        <f t="shared" si="178"/>
        <v>460287.28503999999</v>
      </c>
      <c r="S120" s="403"/>
      <c r="T120" s="394">
        <f t="shared" si="179"/>
        <v>875652.54369426053</v>
      </c>
      <c r="U120" s="394"/>
      <c r="W120" s="397">
        <f t="shared" si="180"/>
        <v>7.4864748229934355</v>
      </c>
      <c r="X120" s="397">
        <f t="shared" si="181"/>
        <v>2.7045599404274605</v>
      </c>
      <c r="Y120" s="397">
        <f t="shared" si="182"/>
        <v>0.63617349994803718</v>
      </c>
      <c r="Z120" s="388"/>
      <c r="AA120" s="388">
        <f t="shared" si="240"/>
        <v>3.4145941144639012</v>
      </c>
      <c r="AB120" s="407"/>
      <c r="AC120" s="399"/>
      <c r="AD120" s="397">
        <f t="shared" si="215"/>
        <v>34.768630454507537</v>
      </c>
      <c r="AE120" s="397">
        <f t="shared" si="216"/>
        <v>3.4233612936357343</v>
      </c>
      <c r="AF120" s="397">
        <f t="shared" si="217"/>
        <v>1.0086621749698927</v>
      </c>
      <c r="AG120" s="388"/>
      <c r="AH120" s="397">
        <f t="shared" si="183"/>
        <v>3.4145941144639012</v>
      </c>
      <c r="AJ120" s="398">
        <f t="shared" si="184"/>
        <v>1.2351668236435327</v>
      </c>
      <c r="AK120" s="398">
        <f t="shared" si="185"/>
        <v>1.0295434112871602</v>
      </c>
      <c r="AL120" s="398">
        <f t="shared" si="186"/>
        <v>1.0784252836792554</v>
      </c>
      <c r="AM120" s="399"/>
      <c r="AN120" s="398">
        <f t="shared" si="187"/>
        <v>1.0516810424417338</v>
      </c>
      <c r="AO120" s="393"/>
      <c r="AP120" s="393">
        <f t="shared" si="218"/>
        <v>4.6441925307384455</v>
      </c>
      <c r="AQ120" s="393">
        <f t="shared" si="219"/>
        <v>1.26577386674398</v>
      </c>
      <c r="AR120" s="393">
        <f t="shared" si="220"/>
        <v>1.5855142898160339</v>
      </c>
      <c r="AS120" s="393"/>
      <c r="AT120" s="393">
        <f t="shared" si="188"/>
        <v>1.5697055780755513</v>
      </c>
      <c r="AV120" s="393">
        <f t="shared" si="189"/>
        <v>4.021407042505553E-2</v>
      </c>
      <c r="AW120" s="393">
        <f t="shared" si="189"/>
        <v>0.43413532951146533</v>
      </c>
      <c r="AX120" s="393">
        <f t="shared" si="189"/>
        <v>0.52565060006347919</v>
      </c>
      <c r="AY120" s="406"/>
      <c r="AZ120" s="406">
        <f t="shared" si="190"/>
        <v>637062.14335174463</v>
      </c>
      <c r="BC120" s="383">
        <f t="shared" si="191"/>
        <v>1.2351668236435327</v>
      </c>
      <c r="BD120" s="383">
        <f t="shared" si="192"/>
        <v>1.0295434112871602</v>
      </c>
      <c r="BE120" s="383">
        <f t="shared" si="193"/>
        <v>1.0784252836792554</v>
      </c>
      <c r="BF120" s="383" t="e">
        <f t="shared" si="194"/>
        <v>#DIV/0!</v>
      </c>
      <c r="BG120" s="383"/>
      <c r="BH120" s="383"/>
      <c r="BI120" s="383"/>
      <c r="BJ120" s="383"/>
      <c r="BK120" s="383"/>
      <c r="BL120" s="383"/>
      <c r="BM120" s="383"/>
      <c r="BN120" s="383"/>
      <c r="BO120" s="383"/>
      <c r="BP120" s="383"/>
      <c r="BQ120" s="391"/>
      <c r="BR120" s="391">
        <f t="shared" si="221"/>
        <v>1.2351668236435327</v>
      </c>
      <c r="BS120" s="400">
        <f>Mining!BZ119</f>
        <v>1.0313005816293137</v>
      </c>
      <c r="BT120" s="391">
        <f t="shared" si="195"/>
        <v>1.0784252836792554</v>
      </c>
      <c r="BU120" s="391">
        <v>1</v>
      </c>
      <c r="BV120" s="391"/>
      <c r="BW120" s="391">
        <v>1</v>
      </c>
      <c r="BX120" s="400">
        <f>Mining!BW119</f>
        <v>0.99829616081532968</v>
      </c>
      <c r="BY120" s="391">
        <v>1</v>
      </c>
      <c r="BZ120" s="391">
        <v>1</v>
      </c>
      <c r="CB120" s="400">
        <f t="shared" si="222"/>
        <v>4.021407042505553E-2</v>
      </c>
      <c r="CC120" s="400">
        <f t="shared" si="223"/>
        <v>0.43413532951146533</v>
      </c>
      <c r="CD120" s="400">
        <f t="shared" si="224"/>
        <v>0.52565060006347919</v>
      </c>
      <c r="CE120" s="400"/>
      <c r="CG120" s="400">
        <v>1</v>
      </c>
      <c r="CH120" s="400">
        <v>1</v>
      </c>
      <c r="CI120" s="400">
        <v>1</v>
      </c>
      <c r="CJ120" s="400">
        <v>1</v>
      </c>
      <c r="CL120" s="392">
        <f t="shared" si="196"/>
        <v>0.87984705244265982</v>
      </c>
      <c r="CM120" s="392">
        <f t="shared" si="197"/>
        <v>1.0516810424417338</v>
      </c>
      <c r="CN120" s="392">
        <f t="shared" si="198"/>
        <v>1.0853760221192996</v>
      </c>
      <c r="CO120" s="392">
        <f t="shared" si="199"/>
        <v>0.86815560376724621</v>
      </c>
      <c r="CP120" s="392">
        <f t="shared" si="200"/>
        <v>1.0011965356820085</v>
      </c>
      <c r="CQ120" s="392">
        <v>1</v>
      </c>
      <c r="CR120" s="392">
        <f t="shared" si="201"/>
        <v>1.1147742060293</v>
      </c>
      <c r="CS120" s="392">
        <f t="shared" si="202"/>
        <v>0.92531846530218309</v>
      </c>
      <c r="CT120" s="392">
        <f t="shared" si="203"/>
        <v>0.92531846530218331</v>
      </c>
      <c r="CU120" s="392"/>
      <c r="CV120" s="392">
        <f t="shared" si="225"/>
        <v>0.9434027417872386</v>
      </c>
      <c r="CY120" s="338"/>
      <c r="DA120" s="383">
        <f t="shared" si="204"/>
        <v>0.40947418838382649</v>
      </c>
      <c r="DB120" s="383">
        <f t="shared" si="205"/>
        <v>0.43524999851488438</v>
      </c>
      <c r="DC120" s="383">
        <f t="shared" si="206"/>
        <v>0.15527581310128902</v>
      </c>
      <c r="DD120" s="383">
        <f t="shared" si="207"/>
        <v>0</v>
      </c>
      <c r="DF120" s="383">
        <f t="shared" si="208"/>
        <v>0.39097381187198016</v>
      </c>
      <c r="DG120" s="383">
        <f t="shared" si="208"/>
        <v>0.44148462867041766</v>
      </c>
      <c r="DH120" s="383">
        <f t="shared" si="208"/>
        <v>0.16694383781679217</v>
      </c>
      <c r="DI120" s="383"/>
      <c r="DJ120" s="383">
        <f t="shared" si="209"/>
        <v>0.99940227835919004</v>
      </c>
      <c r="DK120" s="383"/>
      <c r="DL120" s="383">
        <f t="shared" si="210"/>
        <v>0.39120764514753514</v>
      </c>
      <c r="DM120" s="383">
        <f t="shared" si="210"/>
        <v>0.44174867141111912</v>
      </c>
      <c r="DN120" s="383">
        <f t="shared" si="210"/>
        <v>0.16704368344134568</v>
      </c>
      <c r="DO120" s="383">
        <f t="shared" si="210"/>
        <v>0</v>
      </c>
      <c r="DR120" s="383">
        <f t="shared" si="241"/>
        <v>0.15790703547483612</v>
      </c>
      <c r="DS120" s="383">
        <f t="shared" si="242"/>
        <v>-1.5994492724430605E-2</v>
      </c>
      <c r="DT120" s="383">
        <f t="shared" si="226"/>
        <v>-1.1626074094950745E-2</v>
      </c>
      <c r="DU120" s="383">
        <f t="shared" si="227"/>
        <v>0</v>
      </c>
      <c r="DW120" s="383">
        <f t="shared" si="243"/>
        <v>-4.4229326912799596E-3</v>
      </c>
      <c r="DX120" s="383">
        <f t="shared" si="211"/>
        <v>5.355287147855472E-3</v>
      </c>
      <c r="DY120" s="383">
        <f t="shared" si="212"/>
        <v>-4.4321839943290371E-2</v>
      </c>
      <c r="DZ120" s="383">
        <f t="shared" si="213"/>
        <v>0</v>
      </c>
      <c r="EA120" s="383"/>
      <c r="EC120" s="383">
        <f t="shared" si="244"/>
        <v>-2.3199818485326196E-2</v>
      </c>
      <c r="ED120" s="383">
        <f t="shared" si="228"/>
        <v>6.6625797223547154E-2</v>
      </c>
      <c r="EE120" s="383">
        <f t="shared" si="229"/>
        <v>-5.0158418600893699E-2</v>
      </c>
      <c r="EF120" s="383"/>
      <c r="EH120" s="383">
        <f t="shared" si="230"/>
        <v>0</v>
      </c>
      <c r="EI120" s="383">
        <f t="shared" si="231"/>
        <v>-4.727068082425475E-2</v>
      </c>
      <c r="EJ120" s="383">
        <f t="shared" si="232"/>
        <v>0</v>
      </c>
      <c r="EK120" s="383">
        <f t="shared" si="233"/>
        <v>0</v>
      </c>
      <c r="EM120" s="383">
        <f t="shared" si="245"/>
        <v>0</v>
      </c>
      <c r="EN120" s="383">
        <f t="shared" si="234"/>
        <v>-4.727068082425475E-2</v>
      </c>
      <c r="EO120" s="383">
        <f t="shared" si="235"/>
        <v>0</v>
      </c>
      <c r="EP120" s="383">
        <v>1</v>
      </c>
      <c r="ER120" s="383">
        <f t="shared" si="236"/>
        <v>0</v>
      </c>
      <c r="ES120" s="383">
        <f t="shared" si="237"/>
        <v>0</v>
      </c>
      <c r="ET120" s="383">
        <f t="shared" si="238"/>
        <v>0</v>
      </c>
      <c r="EU120" s="383">
        <f t="shared" si="239"/>
        <v>0</v>
      </c>
      <c r="EX120" s="383">
        <f t="shared" si="157"/>
        <v>1.0541838138422415</v>
      </c>
      <c r="EY120" s="383">
        <f t="shared" si="158"/>
        <v>0.93475517717822421</v>
      </c>
      <c r="EZ120" s="383">
        <f t="shared" si="143"/>
        <v>1.1147742060293</v>
      </c>
      <c r="FA120" s="383"/>
      <c r="FB120" s="383">
        <f t="shared" si="172"/>
        <v>0.99325457570092512</v>
      </c>
      <c r="FC120" s="383">
        <f t="shared" si="160"/>
        <v>1.0165584903349145</v>
      </c>
      <c r="FD120" s="383">
        <f t="shared" si="144"/>
        <v>1.0853760221192996</v>
      </c>
      <c r="FE120" s="383"/>
      <c r="FF120" s="383">
        <f t="shared" si="173"/>
        <v>1.0120492787017177</v>
      </c>
      <c r="FG120" s="383">
        <f t="shared" si="162"/>
        <v>1.0852434238816755</v>
      </c>
      <c r="FH120" s="383">
        <f t="shared" si="145"/>
        <v>0.86815560376724621</v>
      </c>
      <c r="FI120" s="383"/>
      <c r="FJ120" s="383">
        <f t="shared" si="163"/>
        <v>0.97933475382368473</v>
      </c>
      <c r="FK120" s="383">
        <f t="shared" si="164"/>
        <v>1.0004736571640058</v>
      </c>
      <c r="FL120" s="383">
        <f t="shared" si="146"/>
        <v>1.0011965356820085</v>
      </c>
      <c r="FN120" s="383">
        <f t="shared" si="174"/>
        <v>0.99325457570092512</v>
      </c>
      <c r="FO120" s="383">
        <f t="shared" si="166"/>
        <v>1.0165584903349145</v>
      </c>
      <c r="FP120" s="383">
        <f t="shared" si="147"/>
        <v>1.0853760221192996</v>
      </c>
      <c r="FR120" s="340"/>
      <c r="FT120" s="335">
        <f t="shared" si="167"/>
        <v>2003</v>
      </c>
      <c r="FU120" s="383">
        <f t="shared" si="170"/>
        <v>0.7650996260462879</v>
      </c>
      <c r="FV120" s="383">
        <f t="shared" si="170"/>
        <v>0.98621327446295248</v>
      </c>
      <c r="FW120" s="383">
        <f t="shared" si="170"/>
        <v>1.008328065591644</v>
      </c>
      <c r="FX120" s="383">
        <f t="shared" si="170"/>
        <v>1.0769471117095739</v>
      </c>
      <c r="FY120" s="383">
        <f t="shared" si="170"/>
        <v>1</v>
      </c>
      <c r="FZ120" s="383">
        <f t="shared" si="170"/>
        <v>0.7144155758504882</v>
      </c>
      <c r="GB120" s="335">
        <f t="shared" si="168"/>
        <v>2003</v>
      </c>
      <c r="GC120" s="393">
        <f t="shared" si="149"/>
        <v>0.88520773270405217</v>
      </c>
      <c r="GD120" s="393">
        <f t="shared" si="150"/>
        <v>1.1569836169943404</v>
      </c>
      <c r="GE120" s="393">
        <f t="shared" si="151"/>
        <v>1.0769471117095739</v>
      </c>
      <c r="GF120" s="393">
        <f t="shared" si="152"/>
        <v>0.97261662272693883</v>
      </c>
      <c r="GG120" s="393">
        <f t="shared" si="153"/>
        <v>0.7144155758504882</v>
      </c>
    </row>
    <row r="121" spans="1:194" x14ac:dyDescent="0.2">
      <c r="A121" s="334" t="s">
        <v>621</v>
      </c>
      <c r="B121" s="334">
        <f t="shared" si="156"/>
        <v>1981</v>
      </c>
      <c r="D121" s="388">
        <f t="shared" si="175"/>
        <v>1270.9693226666666</v>
      </c>
      <c r="E121" s="388">
        <f t="shared" si="175"/>
        <v>1285.3784713742552</v>
      </c>
      <c r="F121" s="388">
        <f t="shared" si="175"/>
        <v>447.65967565513773</v>
      </c>
      <c r="G121" s="388">
        <f t="shared" si="175"/>
        <v>0</v>
      </c>
      <c r="H121" s="388">
        <f t="shared" si="176"/>
        <v>3004.0074696960596</v>
      </c>
      <c r="J121" s="394">
        <f t="shared" si="177"/>
        <v>179056.60881901844</v>
      </c>
      <c r="K121" s="394">
        <f t="shared" si="177"/>
        <v>496081.27029574261</v>
      </c>
      <c r="L121" s="394">
        <f t="shared" si="177"/>
        <v>712001.54158863949</v>
      </c>
      <c r="M121" s="394"/>
      <c r="N121" s="394">
        <f t="shared" si="214"/>
        <v>1387139.4207034004</v>
      </c>
      <c r="P121" s="403">
        <f t="shared" si="178"/>
        <v>46521.228179999998</v>
      </c>
      <c r="Q121" s="403">
        <f t="shared" si="178"/>
        <v>387974.02472425619</v>
      </c>
      <c r="R121" s="394">
        <f t="shared" si="178"/>
        <v>419756.57195999997</v>
      </c>
      <c r="S121" s="403"/>
      <c r="T121" s="394">
        <f t="shared" si="179"/>
        <v>854251.8248642562</v>
      </c>
      <c r="U121" s="394"/>
      <c r="W121" s="397">
        <f t="shared" si="180"/>
        <v>7.0981424871689569</v>
      </c>
      <c r="X121" s="397">
        <f t="shared" si="181"/>
        <v>2.5910643040564043</v>
      </c>
      <c r="Y121" s="397">
        <f t="shared" si="182"/>
        <v>0.62873413821029911</v>
      </c>
      <c r="Z121" s="388"/>
      <c r="AA121" s="388">
        <f t="shared" si="240"/>
        <v>3.5165362042667074</v>
      </c>
      <c r="AB121" s="407"/>
      <c r="AC121" s="399"/>
      <c r="AD121" s="397">
        <f t="shared" si="215"/>
        <v>27.32020138739739</v>
      </c>
      <c r="AE121" s="397">
        <f t="shared" si="216"/>
        <v>3.3130529093740466</v>
      </c>
      <c r="AF121" s="397">
        <f t="shared" si="217"/>
        <v>1.0664744891660607</v>
      </c>
      <c r="AG121" s="388"/>
      <c r="AH121" s="397">
        <f t="shared" si="183"/>
        <v>3.5165362042667074</v>
      </c>
      <c r="AJ121" s="398">
        <f t="shared" si="184"/>
        <v>1.1710972543069451</v>
      </c>
      <c r="AK121" s="398">
        <f t="shared" si="185"/>
        <v>0.98633908703129036</v>
      </c>
      <c r="AL121" s="398">
        <f t="shared" si="186"/>
        <v>1.0658142651551137</v>
      </c>
      <c r="AM121" s="399"/>
      <c r="AN121" s="398">
        <f t="shared" si="187"/>
        <v>1.0830787897811234</v>
      </c>
      <c r="AO121" s="393"/>
      <c r="AP121" s="393">
        <f t="shared" si="218"/>
        <v>3.8489226493808886</v>
      </c>
      <c r="AQ121" s="393">
        <f t="shared" si="219"/>
        <v>1.2786455759462794</v>
      </c>
      <c r="AR121" s="393">
        <f t="shared" si="220"/>
        <v>1.6962248816356555</v>
      </c>
      <c r="AS121" s="393"/>
      <c r="AT121" s="393">
        <f t="shared" si="188"/>
        <v>1.6238062130260267</v>
      </c>
      <c r="AV121" s="393">
        <f t="shared" si="189"/>
        <v>5.4458447527919999E-2</v>
      </c>
      <c r="AW121" s="393">
        <f t="shared" si="189"/>
        <v>0.45416821296917537</v>
      </c>
      <c r="AX121" s="393">
        <f t="shared" si="189"/>
        <v>0.49137333950290463</v>
      </c>
      <c r="AY121" s="406"/>
      <c r="AZ121" s="406">
        <f t="shared" si="190"/>
        <v>615837.0327555656</v>
      </c>
      <c r="BC121" s="383">
        <f t="shared" si="191"/>
        <v>1.1710972543069451</v>
      </c>
      <c r="BD121" s="383">
        <f t="shared" si="192"/>
        <v>0.98633908703129036</v>
      </c>
      <c r="BE121" s="383">
        <f t="shared" si="193"/>
        <v>1.0658142651551137</v>
      </c>
      <c r="BF121" s="383" t="e">
        <f t="shared" si="194"/>
        <v>#DIV/0!</v>
      </c>
      <c r="BG121" s="383"/>
      <c r="BH121" s="383"/>
      <c r="BI121" s="383"/>
      <c r="BJ121" s="383"/>
      <c r="BK121" s="383"/>
      <c r="BL121" s="383"/>
      <c r="BM121" s="383"/>
      <c r="BN121" s="383"/>
      <c r="BO121" s="383"/>
      <c r="BP121" s="383"/>
      <c r="BQ121" s="391"/>
      <c r="BR121" s="391">
        <f t="shared" si="221"/>
        <v>1.1710972543069451</v>
      </c>
      <c r="BS121" s="400">
        <f>Mining!BZ120</f>
        <v>1.021254163275702</v>
      </c>
      <c r="BT121" s="391">
        <f t="shared" si="195"/>
        <v>1.0658142651551137</v>
      </c>
      <c r="BU121" s="391">
        <v>1</v>
      </c>
      <c r="BV121" s="391"/>
      <c r="BW121" s="391">
        <v>1</v>
      </c>
      <c r="BX121" s="400">
        <f>Mining!BW120</f>
        <v>0.96581157022418374</v>
      </c>
      <c r="BY121" s="391">
        <v>1</v>
      </c>
      <c r="BZ121" s="391">
        <v>1</v>
      </c>
      <c r="CB121" s="400">
        <f t="shared" si="222"/>
        <v>5.4458447527919999E-2</v>
      </c>
      <c r="CC121" s="400">
        <f t="shared" si="223"/>
        <v>0.45416821296917537</v>
      </c>
      <c r="CD121" s="400">
        <f t="shared" si="224"/>
        <v>0.49137333950290463</v>
      </c>
      <c r="CE121" s="400"/>
      <c r="CG121" s="400">
        <v>1</v>
      </c>
      <c r="CH121" s="400">
        <v>1</v>
      </c>
      <c r="CI121" s="400">
        <v>1</v>
      </c>
      <c r="CJ121" s="400">
        <v>1</v>
      </c>
      <c r="CL121" s="392">
        <f t="shared" si="196"/>
        <v>0.88792704108687448</v>
      </c>
      <c r="CM121" s="392">
        <f t="shared" si="197"/>
        <v>1.0830787897811234</v>
      </c>
      <c r="CN121" s="392">
        <f t="shared" si="198"/>
        <v>1.0185453317554698</v>
      </c>
      <c r="CO121" s="392">
        <f t="shared" si="199"/>
        <v>0.99406700755101052</v>
      </c>
      <c r="CP121" s="392">
        <f t="shared" si="200"/>
        <v>0.98700354089831066</v>
      </c>
      <c r="CQ121" s="392">
        <v>1</v>
      </c>
      <c r="CR121" s="392">
        <f t="shared" si="201"/>
        <v>1.083790444377571</v>
      </c>
      <c r="CS121" s="392">
        <f t="shared" si="202"/>
        <v>0.96169494507430608</v>
      </c>
      <c r="CT121" s="392">
        <f t="shared" si="203"/>
        <v>0.96169494507430586</v>
      </c>
      <c r="CU121" s="392"/>
      <c r="CV121" s="392">
        <f t="shared" si="225"/>
        <v>0.9993433651310184</v>
      </c>
      <c r="CY121" s="338"/>
      <c r="DA121" s="383">
        <f t="shared" si="204"/>
        <v>0.42309126574683953</v>
      </c>
      <c r="DB121" s="383">
        <f t="shared" si="205"/>
        <v>0.42788790785007857</v>
      </c>
      <c r="DC121" s="383">
        <f t="shared" si="206"/>
        <v>0.14902082640308187</v>
      </c>
      <c r="DD121" s="383">
        <f t="shared" si="207"/>
        <v>0</v>
      </c>
      <c r="DF121" s="383">
        <f t="shared" si="208"/>
        <v>0.41624560525426235</v>
      </c>
      <c r="DG121" s="383">
        <f t="shared" si="208"/>
        <v>0.43155848721674733</v>
      </c>
      <c r="DH121" s="383">
        <f t="shared" si="208"/>
        <v>0.15212688821527892</v>
      </c>
      <c r="DI121" s="383"/>
      <c r="DJ121" s="383">
        <f t="shared" si="209"/>
        <v>0.99993098068628861</v>
      </c>
      <c r="DK121" s="383"/>
      <c r="DL121" s="383">
        <f t="shared" si="210"/>
        <v>0.41627433622326415</v>
      </c>
      <c r="DM121" s="383">
        <f t="shared" si="210"/>
        <v>0.43158827514330361</v>
      </c>
      <c r="DN121" s="383">
        <f t="shared" si="210"/>
        <v>0.15213738863343224</v>
      </c>
      <c r="DO121" s="383">
        <f t="shared" si="210"/>
        <v>0</v>
      </c>
      <c r="DR121" s="383">
        <f t="shared" si="241"/>
        <v>-5.3264907309506254E-2</v>
      </c>
      <c r="DS121" s="383">
        <f t="shared" si="242"/>
        <v>-9.7892624858456328E-3</v>
      </c>
      <c r="DT121" s="383">
        <f t="shared" si="226"/>
        <v>-1.1762831200569056E-2</v>
      </c>
      <c r="DU121" s="383">
        <f t="shared" si="227"/>
        <v>0</v>
      </c>
      <c r="DW121" s="383">
        <f t="shared" si="243"/>
        <v>-0.18782424312034143</v>
      </c>
      <c r="DX121" s="383">
        <f t="shared" si="211"/>
        <v>1.0117686408110992E-2</v>
      </c>
      <c r="DY121" s="383">
        <f t="shared" si="212"/>
        <v>6.7496296114478466E-2</v>
      </c>
      <c r="DZ121" s="383">
        <f t="shared" si="213"/>
        <v>0</v>
      </c>
      <c r="EA121" s="383"/>
      <c r="EC121" s="383">
        <f t="shared" si="244"/>
        <v>0.3032210352316575</v>
      </c>
      <c r="ED121" s="383">
        <f t="shared" si="228"/>
        <v>4.5111337920505958E-2</v>
      </c>
      <c r="EE121" s="383">
        <f t="shared" si="229"/>
        <v>-6.7432529136453173E-2</v>
      </c>
      <c r="EF121" s="383"/>
      <c r="EH121" s="383">
        <f t="shared" si="230"/>
        <v>0</v>
      </c>
      <c r="EI121" s="383">
        <f t="shared" si="231"/>
        <v>-3.3081233306838091E-2</v>
      </c>
      <c r="EJ121" s="383">
        <f t="shared" si="232"/>
        <v>0</v>
      </c>
      <c r="EK121" s="383">
        <f t="shared" si="233"/>
        <v>0</v>
      </c>
      <c r="EM121" s="383">
        <f t="shared" si="245"/>
        <v>0</v>
      </c>
      <c r="EN121" s="383">
        <f t="shared" si="234"/>
        <v>-3.3081233306838091E-2</v>
      </c>
      <c r="EO121" s="383">
        <f t="shared" si="235"/>
        <v>0</v>
      </c>
      <c r="EP121" s="383">
        <v>1</v>
      </c>
      <c r="ER121" s="383">
        <f t="shared" si="236"/>
        <v>0</v>
      </c>
      <c r="ES121" s="383">
        <f t="shared" si="237"/>
        <v>0</v>
      </c>
      <c r="ET121" s="383">
        <f t="shared" si="238"/>
        <v>0</v>
      </c>
      <c r="EU121" s="383">
        <f t="shared" si="239"/>
        <v>0</v>
      </c>
      <c r="EX121" s="383">
        <f t="shared" si="157"/>
        <v>0.97220624456131821</v>
      </c>
      <c r="EY121" s="383">
        <f t="shared" si="158"/>
        <v>0.90877482038869095</v>
      </c>
      <c r="EZ121" s="383">
        <f t="shared" ref="EZ121:EZ151" si="246">EY121/EY$154</f>
        <v>1.083790444377571</v>
      </c>
      <c r="FA121" s="383"/>
      <c r="FB121" s="383">
        <f t="shared" si="172"/>
        <v>0.93842623293507388</v>
      </c>
      <c r="FC121" s="383">
        <f t="shared" si="160"/>
        <v>0.95396515464315956</v>
      </c>
      <c r="FD121" s="383">
        <f t="shared" ref="FD121:FD151" si="247">FC121/FC$154</f>
        <v>1.0185453317554698</v>
      </c>
      <c r="FE121" s="383"/>
      <c r="FF121" s="383">
        <f t="shared" si="173"/>
        <v>1.1450332212766794</v>
      </c>
      <c r="FG121" s="383">
        <f t="shared" si="162"/>
        <v>1.2426397735165677</v>
      </c>
      <c r="FH121" s="383">
        <f t="shared" ref="FH121:FH151" si="248">FG121/FG$154</f>
        <v>0.99406700755101052</v>
      </c>
      <c r="FI121" s="383"/>
      <c r="FJ121" s="383">
        <f t="shared" si="163"/>
        <v>0.98582396734520295</v>
      </c>
      <c r="FK121" s="383">
        <f t="shared" si="164"/>
        <v>0.98629090992978463</v>
      </c>
      <c r="FL121" s="383">
        <f t="shared" ref="FL121:FL151" si="249">FK121/FK$154</f>
        <v>0.98700354089831066</v>
      </c>
      <c r="FN121" s="383">
        <f t="shared" si="174"/>
        <v>0.93842623293507388</v>
      </c>
      <c r="FO121" s="383">
        <f t="shared" si="166"/>
        <v>0.95396515464315956</v>
      </c>
      <c r="FP121" s="383">
        <f t="shared" ref="FP121:FP151" si="250">FO121/FO$154</f>
        <v>1.0185453317554698</v>
      </c>
      <c r="FR121" s="340"/>
      <c r="FT121" s="335">
        <f t="shared" si="167"/>
        <v>2004</v>
      </c>
      <c r="FU121" s="383">
        <f t="shared" si="170"/>
        <v>0.80118736720323203</v>
      </c>
      <c r="FV121" s="383">
        <f t="shared" si="170"/>
        <v>0.987242722101207</v>
      </c>
      <c r="FW121" s="383">
        <f t="shared" si="170"/>
        <v>1.0215032770973675</v>
      </c>
      <c r="FX121" s="383">
        <f t="shared" si="170"/>
        <v>1.0776593701987178</v>
      </c>
      <c r="FY121" s="383">
        <f t="shared" si="170"/>
        <v>1</v>
      </c>
      <c r="FZ121" s="383">
        <f t="shared" si="170"/>
        <v>0.73720602916400479</v>
      </c>
      <c r="GB121" s="335">
        <f t="shared" si="168"/>
        <v>2004</v>
      </c>
      <c r="GC121" s="393">
        <f t="shared" si="149"/>
        <v>0.93904491602842821</v>
      </c>
      <c r="GD121" s="393">
        <f t="shared" si="150"/>
        <v>1.172066553303786</v>
      </c>
      <c r="GE121" s="393">
        <f t="shared" si="151"/>
        <v>1.0776593701987178</v>
      </c>
      <c r="GF121" s="393">
        <f t="shared" si="152"/>
        <v>0.974648192341801</v>
      </c>
      <c r="GG121" s="393">
        <f t="shared" si="153"/>
        <v>0.73720602916400479</v>
      </c>
    </row>
    <row r="122" spans="1:194" x14ac:dyDescent="0.2">
      <c r="A122" s="334" t="s">
        <v>621</v>
      </c>
      <c r="B122" s="334">
        <f t="shared" si="156"/>
        <v>1982</v>
      </c>
      <c r="D122" s="388">
        <f t="shared" si="175"/>
        <v>1225.7904773333332</v>
      </c>
      <c r="E122" s="388">
        <f t="shared" si="175"/>
        <v>1165.6312339394742</v>
      </c>
      <c r="F122" s="388">
        <f t="shared" si="175"/>
        <v>415.28848168483842</v>
      </c>
      <c r="G122" s="388">
        <f t="shared" si="175"/>
        <v>0</v>
      </c>
      <c r="H122" s="388">
        <f t="shared" si="176"/>
        <v>2806.7101929576456</v>
      </c>
      <c r="J122" s="394">
        <f t="shared" si="177"/>
        <v>178124.77875551186</v>
      </c>
      <c r="K122" s="394">
        <f t="shared" si="177"/>
        <v>469195.62755576835</v>
      </c>
      <c r="L122" s="394">
        <f t="shared" si="177"/>
        <v>668424.22858061653</v>
      </c>
      <c r="M122" s="394"/>
      <c r="N122" s="394">
        <f t="shared" si="214"/>
        <v>1315744.6348918967</v>
      </c>
      <c r="P122" s="403">
        <f t="shared" si="178"/>
        <v>48817.653360000004</v>
      </c>
      <c r="Q122" s="403">
        <f t="shared" si="178"/>
        <v>367122.98702843761</v>
      </c>
      <c r="R122" s="394">
        <f t="shared" si="178"/>
        <v>370858.78104000003</v>
      </c>
      <c r="S122" s="403"/>
      <c r="T122" s="394">
        <f t="shared" si="179"/>
        <v>786799.42142843758</v>
      </c>
      <c r="U122" s="394"/>
      <c r="W122" s="397">
        <f t="shared" si="180"/>
        <v>6.8816392974489666</v>
      </c>
      <c r="X122" s="397">
        <f t="shared" si="181"/>
        <v>2.4843181936961423</v>
      </c>
      <c r="Y122" s="397">
        <f t="shared" si="182"/>
        <v>0.62129477647256137</v>
      </c>
      <c r="Z122" s="388"/>
      <c r="AA122" s="388">
        <f t="shared" si="240"/>
        <v>3.5672499451792326</v>
      </c>
      <c r="AB122" s="407"/>
      <c r="AC122" s="399"/>
      <c r="AD122" s="397">
        <f t="shared" si="215"/>
        <v>25.109573954607907</v>
      </c>
      <c r="AE122" s="397">
        <f t="shared" si="216"/>
        <v>3.1750429014928003</v>
      </c>
      <c r="AF122" s="397">
        <f t="shared" si="217"/>
        <v>1.119802207514796</v>
      </c>
      <c r="AG122" s="388"/>
      <c r="AH122" s="397">
        <f t="shared" si="183"/>
        <v>3.5672499451792326</v>
      </c>
      <c r="AJ122" s="398">
        <f t="shared" si="184"/>
        <v>1.1353771639469528</v>
      </c>
      <c r="AK122" s="398">
        <f t="shared" si="185"/>
        <v>0.94570410129510063</v>
      </c>
      <c r="AL122" s="398">
        <f t="shared" si="186"/>
        <v>1.0532032466309726</v>
      </c>
      <c r="AM122" s="399"/>
      <c r="AN122" s="398">
        <f t="shared" si="187"/>
        <v>1.0986984148730439</v>
      </c>
      <c r="AO122" s="393"/>
      <c r="AP122" s="393">
        <f t="shared" si="218"/>
        <v>3.6487779828733626</v>
      </c>
      <c r="AQ122" s="393">
        <f t="shared" si="219"/>
        <v>1.2780339127046385</v>
      </c>
      <c r="AR122" s="393">
        <f t="shared" si="220"/>
        <v>1.802368617796114</v>
      </c>
      <c r="AS122" s="393"/>
      <c r="AT122" s="393">
        <f t="shared" si="188"/>
        <v>1.6722745328195043</v>
      </c>
      <c r="AV122" s="393">
        <f t="shared" si="189"/>
        <v>6.2045868401086716E-2</v>
      </c>
      <c r="AW122" s="393">
        <f t="shared" si="189"/>
        <v>0.46660302108754009</v>
      </c>
      <c r="AX122" s="393">
        <f t="shared" si="189"/>
        <v>0.47135111051137329</v>
      </c>
      <c r="AY122" s="406"/>
      <c r="AZ122" s="406">
        <f t="shared" si="190"/>
        <v>597987.93820890784</v>
      </c>
      <c r="BC122" s="383">
        <f t="shared" si="191"/>
        <v>1.1353771639469528</v>
      </c>
      <c r="BD122" s="383">
        <f t="shared" si="192"/>
        <v>0.94570410129510063</v>
      </c>
      <c r="BE122" s="383">
        <f t="shared" si="193"/>
        <v>1.0532032466309726</v>
      </c>
      <c r="BF122" s="383" t="e">
        <f t="shared" si="194"/>
        <v>#DIV/0!</v>
      </c>
      <c r="BG122" s="383"/>
      <c r="BH122" s="383"/>
      <c r="BI122" s="383"/>
      <c r="BJ122" s="383"/>
      <c r="BK122" s="383"/>
      <c r="BL122" s="383"/>
      <c r="BM122" s="383"/>
      <c r="BN122" s="383"/>
      <c r="BO122" s="383"/>
      <c r="BP122" s="383"/>
      <c r="BQ122" s="391"/>
      <c r="BR122" s="391">
        <f t="shared" si="221"/>
        <v>1.1353771639469528</v>
      </c>
      <c r="BS122" s="400">
        <f>Mining!BZ121</f>
        <v>1.013672527288132</v>
      </c>
      <c r="BT122" s="391">
        <f t="shared" si="195"/>
        <v>1.0532032466309726</v>
      </c>
      <c r="BU122" s="391">
        <v>1</v>
      </c>
      <c r="BV122" s="391"/>
      <c r="BW122" s="391">
        <v>1</v>
      </c>
      <c r="BX122" s="400">
        <f>Mining!BW121</f>
        <v>0.93294833966264579</v>
      </c>
      <c r="BY122" s="391">
        <v>1</v>
      </c>
      <c r="BZ122" s="391">
        <v>1</v>
      </c>
      <c r="CB122" s="400">
        <f t="shared" si="222"/>
        <v>6.2045868401086716E-2</v>
      </c>
      <c r="CC122" s="400">
        <f t="shared" si="223"/>
        <v>0.46660302108754009</v>
      </c>
      <c r="CD122" s="400">
        <f t="shared" si="224"/>
        <v>0.47135111051137329</v>
      </c>
      <c r="CE122" s="400"/>
      <c r="CG122" s="400">
        <v>1</v>
      </c>
      <c r="CH122" s="400">
        <v>1</v>
      </c>
      <c r="CI122" s="400">
        <v>1</v>
      </c>
      <c r="CJ122" s="400">
        <v>1</v>
      </c>
      <c r="CL122" s="392">
        <f t="shared" si="196"/>
        <v>0.84222625573791976</v>
      </c>
      <c r="CM122" s="392">
        <f t="shared" si="197"/>
        <v>1.0986984148730439</v>
      </c>
      <c r="CN122" s="392">
        <f t="shared" si="198"/>
        <v>1.0042387859828741</v>
      </c>
      <c r="CO122" s="392">
        <f t="shared" si="199"/>
        <v>1.0568941184069029</v>
      </c>
      <c r="CP122" s="392">
        <f t="shared" si="200"/>
        <v>0.97270277359290103</v>
      </c>
      <c r="CQ122" s="392">
        <v>1</v>
      </c>
      <c r="CR122" s="392">
        <f t="shared" si="201"/>
        <v>1.0642162151068195</v>
      </c>
      <c r="CS122" s="392">
        <f t="shared" si="202"/>
        <v>0.92535265214371132</v>
      </c>
      <c r="CT122" s="392">
        <f t="shared" si="203"/>
        <v>0.92535265214371132</v>
      </c>
      <c r="CU122" s="392"/>
      <c r="CV122" s="392">
        <f t="shared" si="225"/>
        <v>1.0324014981887522</v>
      </c>
      <c r="CY122" s="338"/>
      <c r="DA122" s="383">
        <f t="shared" si="204"/>
        <v>0.43673567738093538</v>
      </c>
      <c r="DB122" s="383">
        <f t="shared" si="205"/>
        <v>0.4153016000241761</v>
      </c>
      <c r="DC122" s="383">
        <f t="shared" si="206"/>
        <v>0.1479627225948886</v>
      </c>
      <c r="DD122" s="383">
        <f t="shared" si="207"/>
        <v>0</v>
      </c>
      <c r="DF122" s="383">
        <f t="shared" si="208"/>
        <v>0.42987738242727325</v>
      </c>
      <c r="DG122" s="383">
        <f t="shared" si="208"/>
        <v>0.42156343939534807</v>
      </c>
      <c r="DH122" s="383">
        <f t="shared" si="208"/>
        <v>0.14849114618839218</v>
      </c>
      <c r="DI122" s="383"/>
      <c r="DJ122" s="383">
        <f t="shared" si="209"/>
        <v>0.99993196801101347</v>
      </c>
      <c r="DK122" s="383"/>
      <c r="DL122" s="383">
        <f t="shared" si="210"/>
        <v>0.42990662983037908</v>
      </c>
      <c r="DM122" s="383">
        <f t="shared" si="210"/>
        <v>0.42159212114589067</v>
      </c>
      <c r="DN122" s="383">
        <f t="shared" si="210"/>
        <v>0.14850124902373024</v>
      </c>
      <c r="DO122" s="383">
        <f t="shared" si="210"/>
        <v>0</v>
      </c>
      <c r="DR122" s="383">
        <f t="shared" si="241"/>
        <v>-3.0976234751372417E-2</v>
      </c>
      <c r="DS122" s="383">
        <f t="shared" si="242"/>
        <v>-7.4515422141349799E-3</v>
      </c>
      <c r="DT122" s="383">
        <f t="shared" si="226"/>
        <v>-1.190284397869759E-2</v>
      </c>
      <c r="DU122" s="383">
        <f t="shared" si="227"/>
        <v>0</v>
      </c>
      <c r="DW122" s="383">
        <f t="shared" si="243"/>
        <v>-5.3400965486107455E-2</v>
      </c>
      <c r="DX122" s="383">
        <f t="shared" si="211"/>
        <v>-4.7848254427335004E-4</v>
      </c>
      <c r="DY122" s="383">
        <f t="shared" si="212"/>
        <v>6.0696574757954175E-2</v>
      </c>
      <c r="DZ122" s="383">
        <f t="shared" si="213"/>
        <v>0</v>
      </c>
      <c r="EA122" s="383"/>
      <c r="EC122" s="383">
        <f t="shared" si="244"/>
        <v>0.13043594424842161</v>
      </c>
      <c r="ED122" s="383">
        <f t="shared" si="228"/>
        <v>2.7011191684073406E-2</v>
      </c>
      <c r="EE122" s="383">
        <f t="shared" si="229"/>
        <v>-4.1600930587184858E-2</v>
      </c>
      <c r="EF122" s="383"/>
      <c r="EH122" s="383">
        <f t="shared" si="230"/>
        <v>0</v>
      </c>
      <c r="EI122" s="383">
        <f t="shared" si="231"/>
        <v>-3.4618924127886676E-2</v>
      </c>
      <c r="EJ122" s="383">
        <f t="shared" si="232"/>
        <v>0</v>
      </c>
      <c r="EK122" s="383">
        <f t="shared" si="233"/>
        <v>0</v>
      </c>
      <c r="EM122" s="383">
        <f t="shared" si="245"/>
        <v>0</v>
      </c>
      <c r="EN122" s="383">
        <f t="shared" si="234"/>
        <v>-3.4618924127886676E-2</v>
      </c>
      <c r="EO122" s="383">
        <f t="shared" si="235"/>
        <v>0</v>
      </c>
      <c r="EP122" s="383">
        <v>1</v>
      </c>
      <c r="ER122" s="383">
        <f t="shared" si="236"/>
        <v>0</v>
      </c>
      <c r="ES122" s="383">
        <f t="shared" si="237"/>
        <v>0</v>
      </c>
      <c r="ET122" s="383">
        <f t="shared" si="238"/>
        <v>0</v>
      </c>
      <c r="EU122" s="383">
        <f t="shared" si="239"/>
        <v>0</v>
      </c>
      <c r="EX122" s="383">
        <f t="shared" si="157"/>
        <v>0.98193910144502783</v>
      </c>
      <c r="EY122" s="383">
        <f t="shared" si="158"/>
        <v>0.89236153054833778</v>
      </c>
      <c r="EZ122" s="383">
        <f t="shared" si="246"/>
        <v>1.0642162151068195</v>
      </c>
      <c r="FA122" s="383"/>
      <c r="FB122" s="383">
        <f t="shared" si="172"/>
        <v>0.9859539430140648</v>
      </c>
      <c r="FC122" s="383">
        <f t="shared" si="160"/>
        <v>0.94056570571844522</v>
      </c>
      <c r="FD122" s="383">
        <f t="shared" si="247"/>
        <v>1.0042387859828741</v>
      </c>
      <c r="FE122" s="383"/>
      <c r="FF122" s="383">
        <f t="shared" si="173"/>
        <v>1.0632020883689459</v>
      </c>
      <c r="FG122" s="383">
        <f t="shared" si="162"/>
        <v>1.3211772022931287</v>
      </c>
      <c r="FH122" s="383">
        <f t="shared" si="248"/>
        <v>1.0568941184069029</v>
      </c>
      <c r="FI122" s="383"/>
      <c r="FJ122" s="383">
        <f t="shared" si="163"/>
        <v>0.98551092603741441</v>
      </c>
      <c r="FK122" s="383">
        <f t="shared" si="164"/>
        <v>0.97200046798718609</v>
      </c>
      <c r="FL122" s="383">
        <f t="shared" si="249"/>
        <v>0.97270277359290103</v>
      </c>
      <c r="FN122" s="383">
        <f t="shared" si="174"/>
        <v>0.9859539430140648</v>
      </c>
      <c r="FO122" s="383">
        <f t="shared" si="166"/>
        <v>0.94056570571844522</v>
      </c>
      <c r="FP122" s="383">
        <f t="shared" si="250"/>
        <v>1.0042387859828741</v>
      </c>
      <c r="FR122" s="340"/>
      <c r="FT122" s="335">
        <f t="shared" si="167"/>
        <v>2005</v>
      </c>
      <c r="FU122" s="383">
        <f t="shared" si="170"/>
        <v>0.83146368333859699</v>
      </c>
      <c r="FV122" s="383">
        <f t="shared" si="170"/>
        <v>1.0644324870836952</v>
      </c>
      <c r="FW122" s="383">
        <f t="shared" si="170"/>
        <v>1.0033438521744904</v>
      </c>
      <c r="FX122" s="383">
        <f t="shared" si="170"/>
        <v>1.0837482012570998</v>
      </c>
      <c r="FY122" s="383">
        <f t="shared" si="170"/>
        <v>1</v>
      </c>
      <c r="FZ122" s="383">
        <f t="shared" si="170"/>
        <v>0.71836800328521433</v>
      </c>
      <c r="GB122" s="335">
        <f t="shared" si="168"/>
        <v>2005</v>
      </c>
      <c r="GC122" s="393">
        <f t="shared" si="149"/>
        <v>0.99505547626413138</v>
      </c>
      <c r="GD122" s="393">
        <f t="shared" si="150"/>
        <v>1.196751579417948</v>
      </c>
      <c r="GE122" s="393">
        <f t="shared" si="151"/>
        <v>1.0837482012570998</v>
      </c>
      <c r="GF122" s="393">
        <f t="shared" si="152"/>
        <v>1.133016519559181</v>
      </c>
      <c r="GG122" s="393">
        <f t="shared" si="153"/>
        <v>0.71836800328521433</v>
      </c>
    </row>
    <row r="123" spans="1:194" x14ac:dyDescent="0.2">
      <c r="A123" s="334" t="s">
        <v>621</v>
      </c>
      <c r="B123" s="334">
        <f t="shared" si="156"/>
        <v>1983</v>
      </c>
      <c r="D123" s="388">
        <f t="shared" si="175"/>
        <v>1377.4000853333334</v>
      </c>
      <c r="E123" s="388">
        <f t="shared" si="175"/>
        <v>1106.3527251381795</v>
      </c>
      <c r="F123" s="388">
        <f t="shared" si="175"/>
        <v>450.48968963064607</v>
      </c>
      <c r="G123" s="388">
        <f t="shared" si="175"/>
        <v>0</v>
      </c>
      <c r="H123" s="388">
        <f t="shared" si="176"/>
        <v>2934.2425001021588</v>
      </c>
      <c r="J123" s="394">
        <f t="shared" si="177"/>
        <v>164372.00125806828</v>
      </c>
      <c r="K123" s="394">
        <f t="shared" si="177"/>
        <v>435688.10039706557</v>
      </c>
      <c r="L123" s="394">
        <f t="shared" si="177"/>
        <v>737500.48796964937</v>
      </c>
      <c r="M123" s="394"/>
      <c r="N123" s="394">
        <f t="shared" si="214"/>
        <v>1337560.5896247833</v>
      </c>
      <c r="P123" s="403">
        <f t="shared" si="178"/>
        <v>31886.746080000001</v>
      </c>
      <c r="Q123" s="403">
        <f t="shared" si="178"/>
        <v>340704.01859559357</v>
      </c>
      <c r="R123" s="394">
        <f t="shared" si="178"/>
        <v>384573.19339999999</v>
      </c>
      <c r="S123" s="403"/>
      <c r="T123" s="394">
        <f t="shared" si="179"/>
        <v>757163.95807559357</v>
      </c>
      <c r="U123" s="394"/>
      <c r="W123" s="397">
        <f t="shared" si="180"/>
        <v>8.3797731656912759</v>
      </c>
      <c r="X123" s="397">
        <f t="shared" si="181"/>
        <v>2.5393227956648388</v>
      </c>
      <c r="Y123" s="397">
        <f t="shared" si="182"/>
        <v>0.61083307330528192</v>
      </c>
      <c r="Z123" s="388"/>
      <c r="AA123" s="388">
        <f t="shared" si="240"/>
        <v>3.8753066212499387</v>
      </c>
      <c r="AB123" s="408"/>
      <c r="AD123" s="397">
        <f t="shared" si="215"/>
        <v>43.19663354415664</v>
      </c>
      <c r="AE123" s="397">
        <f t="shared" si="216"/>
        <v>3.247254698370289</v>
      </c>
      <c r="AF123" s="397">
        <f t="shared" si="217"/>
        <v>1.171401692478564</v>
      </c>
      <c r="AG123" s="388"/>
      <c r="AH123" s="397">
        <f t="shared" si="183"/>
        <v>3.8753066212499387</v>
      </c>
      <c r="AJ123" s="398">
        <f t="shared" si="184"/>
        <v>1.3825489364007015</v>
      </c>
      <c r="AK123" s="398">
        <f t="shared" si="185"/>
        <v>0.96664267422182737</v>
      </c>
      <c r="AL123" s="398">
        <f t="shared" si="186"/>
        <v>1.035468831087315</v>
      </c>
      <c r="AM123" s="399"/>
      <c r="AN123" s="398">
        <f t="shared" si="187"/>
        <v>1.1935786130344703</v>
      </c>
      <c r="AO123" s="393"/>
      <c r="AP123" s="393">
        <f t="shared" si="218"/>
        <v>5.1548690746204944</v>
      </c>
      <c r="AQ123" s="393">
        <f t="shared" si="219"/>
        <v>1.2787876767435946</v>
      </c>
      <c r="AR123" s="393">
        <f t="shared" si="220"/>
        <v>1.9177116362412832</v>
      </c>
      <c r="AS123" s="393"/>
      <c r="AT123" s="393">
        <f t="shared" si="188"/>
        <v>1.7665402260090728</v>
      </c>
      <c r="AV123" s="393">
        <f t="shared" si="189"/>
        <v>4.2113396629500553E-2</v>
      </c>
      <c r="AW123" s="393">
        <f t="shared" si="189"/>
        <v>0.44997389926156317</v>
      </c>
      <c r="AX123" s="393">
        <f t="shared" si="189"/>
        <v>0.5079127041089363</v>
      </c>
      <c r="AY123" s="406"/>
      <c r="AZ123" s="406">
        <f t="shared" si="190"/>
        <v>566078.25017332158</v>
      </c>
      <c r="BC123" s="383">
        <f t="shared" si="191"/>
        <v>1.3825489364007015</v>
      </c>
      <c r="BD123" s="383">
        <f t="shared" si="192"/>
        <v>0.96664267422182737</v>
      </c>
      <c r="BE123" s="383">
        <f t="shared" si="193"/>
        <v>1.035468831087315</v>
      </c>
      <c r="BF123" s="383" t="e">
        <f t="shared" si="194"/>
        <v>#DIV/0!</v>
      </c>
      <c r="BG123" s="383"/>
      <c r="BH123" s="383"/>
      <c r="BI123" s="383"/>
      <c r="BJ123" s="383"/>
      <c r="BK123" s="383"/>
      <c r="BL123" s="383"/>
      <c r="BM123" s="383"/>
      <c r="BN123" s="383"/>
      <c r="BO123" s="383"/>
      <c r="BP123" s="383"/>
      <c r="BQ123" s="391"/>
      <c r="BR123" s="391">
        <f t="shared" si="221"/>
        <v>1.3825489364007015</v>
      </c>
      <c r="BS123" s="400">
        <f>Mining!BZ122</f>
        <v>1.0234036098468429</v>
      </c>
      <c r="BT123" s="391">
        <f t="shared" si="195"/>
        <v>1.035468831087315</v>
      </c>
      <c r="BU123" s="391">
        <v>1</v>
      </c>
      <c r="BV123" s="391"/>
      <c r="BW123" s="391">
        <v>1</v>
      </c>
      <c r="BX123" s="400">
        <f>Mining!BW122</f>
        <v>0.94453709652879803</v>
      </c>
      <c r="BY123" s="391">
        <v>1</v>
      </c>
      <c r="BZ123" s="391">
        <v>1</v>
      </c>
      <c r="CB123" s="400">
        <f t="shared" si="222"/>
        <v>4.2113396629500553E-2</v>
      </c>
      <c r="CC123" s="400">
        <f t="shared" si="223"/>
        <v>0.44997389926156317</v>
      </c>
      <c r="CD123" s="400">
        <f t="shared" si="224"/>
        <v>0.5079127041089363</v>
      </c>
      <c r="CE123" s="400"/>
      <c r="CG123" s="400">
        <v>1</v>
      </c>
      <c r="CH123" s="400">
        <v>1</v>
      </c>
      <c r="CI123" s="400">
        <v>1</v>
      </c>
      <c r="CJ123" s="400">
        <v>1</v>
      </c>
      <c r="CL123" s="392">
        <f t="shared" si="196"/>
        <v>0.85619094872071622</v>
      </c>
      <c r="CM123" s="392">
        <f t="shared" si="197"/>
        <v>1.1935786130344703</v>
      </c>
      <c r="CN123" s="392">
        <f t="shared" si="198"/>
        <v>1.1857708444605171</v>
      </c>
      <c r="CO123" s="392">
        <f t="shared" si="199"/>
        <v>0.88394565056900198</v>
      </c>
      <c r="CP123" s="392">
        <f t="shared" si="200"/>
        <v>0.9774705328528831</v>
      </c>
      <c r="CQ123" s="392">
        <v>1</v>
      </c>
      <c r="CR123" s="392">
        <f t="shared" si="201"/>
        <v>1.1649868507021619</v>
      </c>
      <c r="CS123" s="392">
        <f t="shared" si="202"/>
        <v>1.02193120506674</v>
      </c>
      <c r="CT123" s="392">
        <f t="shared" si="203"/>
        <v>1.0219312050667397</v>
      </c>
      <c r="CU123" s="392"/>
      <c r="CV123" s="392">
        <f t="shared" si="225"/>
        <v>1.0245425622744806</v>
      </c>
      <c r="CY123" s="338"/>
      <c r="DA123" s="383">
        <f t="shared" si="204"/>
        <v>0.46942271652236572</v>
      </c>
      <c r="DB123" s="383">
        <f t="shared" si="205"/>
        <v>0.37704883802196332</v>
      </c>
      <c r="DC123" s="383">
        <f t="shared" si="206"/>
        <v>0.15352844545567101</v>
      </c>
      <c r="DD123" s="383">
        <f t="shared" si="207"/>
        <v>0</v>
      </c>
      <c r="DF123" s="383">
        <f t="shared" si="208"/>
        <v>0.45288261367543059</v>
      </c>
      <c r="DG123" s="383">
        <f t="shared" si="208"/>
        <v>0.39586723568932897</v>
      </c>
      <c r="DH123" s="383">
        <f t="shared" si="208"/>
        <v>0.1507284579920119</v>
      </c>
      <c r="DI123" s="383"/>
      <c r="DJ123" s="383">
        <f t="shared" si="209"/>
        <v>0.99947830735677146</v>
      </c>
      <c r="DK123" s="383"/>
      <c r="DL123" s="383">
        <f t="shared" si="210"/>
        <v>0.4531190025255552</v>
      </c>
      <c r="DM123" s="383">
        <f t="shared" si="210"/>
        <v>0.39607386451061927</v>
      </c>
      <c r="DN123" s="383">
        <f t="shared" si="210"/>
        <v>0.15080713296382553</v>
      </c>
      <c r="DO123" s="383">
        <f t="shared" si="210"/>
        <v>0</v>
      </c>
      <c r="DR123" s="383">
        <f t="shared" si="241"/>
        <v>0.19696395205285491</v>
      </c>
      <c r="DS123" s="383">
        <f t="shared" si="242"/>
        <v>9.5540430738876667E-3</v>
      </c>
      <c r="DT123" s="383">
        <f t="shared" si="226"/>
        <v>-1.6981930219841079E-2</v>
      </c>
      <c r="DU123" s="383">
        <f t="shared" si="227"/>
        <v>0</v>
      </c>
      <c r="DW123" s="383">
        <f t="shared" si="243"/>
        <v>0.34554940707675924</v>
      </c>
      <c r="DX123" s="383">
        <f t="shared" si="211"/>
        <v>5.8961021285433297E-4</v>
      </c>
      <c r="DY123" s="383">
        <f t="shared" si="212"/>
        <v>6.2030920448263228E-2</v>
      </c>
      <c r="DZ123" s="383">
        <f t="shared" si="213"/>
        <v>0</v>
      </c>
      <c r="EA123" s="383"/>
      <c r="EC123" s="383">
        <f t="shared" si="244"/>
        <v>-0.38750802464195122</v>
      </c>
      <c r="ED123" s="383">
        <f t="shared" si="228"/>
        <v>-3.6289254809103721E-2</v>
      </c>
      <c r="EE123" s="383">
        <f t="shared" si="229"/>
        <v>7.4706316644417486E-2</v>
      </c>
      <c r="EF123" s="383"/>
      <c r="EH123" s="383">
        <f t="shared" si="230"/>
        <v>0</v>
      </c>
      <c r="EI123" s="383">
        <f t="shared" si="231"/>
        <v>1.2345133359582797E-2</v>
      </c>
      <c r="EJ123" s="383">
        <f t="shared" si="232"/>
        <v>0</v>
      </c>
      <c r="EK123" s="383">
        <f t="shared" si="233"/>
        <v>0</v>
      </c>
      <c r="EM123" s="383">
        <f t="shared" si="245"/>
        <v>0</v>
      </c>
      <c r="EN123" s="383">
        <f t="shared" si="234"/>
        <v>1.2345133359582797E-2</v>
      </c>
      <c r="EO123" s="383">
        <f t="shared" si="235"/>
        <v>0</v>
      </c>
      <c r="EP123" s="383">
        <v>1</v>
      </c>
      <c r="ER123" s="383">
        <f t="shared" si="236"/>
        <v>0</v>
      </c>
      <c r="ES123" s="383">
        <f t="shared" si="237"/>
        <v>0</v>
      </c>
      <c r="ET123" s="383">
        <f t="shared" si="238"/>
        <v>0</v>
      </c>
      <c r="EU123" s="383">
        <f t="shared" si="239"/>
        <v>0</v>
      </c>
      <c r="EX123" s="383">
        <f t="shared" si="157"/>
        <v>1.0946900020549186</v>
      </c>
      <c r="EY123" s="383">
        <f t="shared" si="158"/>
        <v>0.97685924570969018</v>
      </c>
      <c r="EZ123" s="383">
        <f t="shared" si="246"/>
        <v>1.1649868507021619</v>
      </c>
      <c r="FA123" s="383"/>
      <c r="FB123" s="383">
        <f t="shared" si="172"/>
        <v>1.1807658308078319</v>
      </c>
      <c r="FC123" s="383">
        <f t="shared" si="160"/>
        <v>1.1105878469419947</v>
      </c>
      <c r="FD123" s="383">
        <f t="shared" si="247"/>
        <v>1.1857708444605171</v>
      </c>
      <c r="FE123" s="383"/>
      <c r="FF123" s="383">
        <f t="shared" si="173"/>
        <v>0.836361594954665</v>
      </c>
      <c r="FG123" s="383">
        <f t="shared" si="162"/>
        <v>1.1049818721276232</v>
      </c>
      <c r="FH123" s="383">
        <f t="shared" si="248"/>
        <v>0.88394565056900198</v>
      </c>
      <c r="FI123" s="383"/>
      <c r="FJ123" s="383">
        <f t="shared" si="163"/>
        <v>1.0049015582040248</v>
      </c>
      <c r="FK123" s="383">
        <f t="shared" si="164"/>
        <v>0.97676478485536467</v>
      </c>
      <c r="FL123" s="383">
        <f t="shared" si="249"/>
        <v>0.9774705328528831</v>
      </c>
      <c r="FN123" s="383">
        <f t="shared" si="174"/>
        <v>1.1807658308078319</v>
      </c>
      <c r="FO123" s="383">
        <f t="shared" si="166"/>
        <v>1.1105878469419947</v>
      </c>
      <c r="FP123" s="383">
        <f t="shared" si="250"/>
        <v>1.1857708444605171</v>
      </c>
      <c r="FR123" s="340"/>
      <c r="FT123" s="335">
        <f t="shared" si="167"/>
        <v>2006</v>
      </c>
      <c r="FU123" s="383">
        <f t="shared" si="170"/>
        <v>0.83168244858058471</v>
      </c>
      <c r="FV123" s="383">
        <f t="shared" si="170"/>
        <v>1.0696154712531791</v>
      </c>
      <c r="FW123" s="383">
        <f t="shared" si="170"/>
        <v>1.0198314403125079</v>
      </c>
      <c r="FX123" s="383">
        <f t="shared" si="170"/>
        <v>1.0811129894792217</v>
      </c>
      <c r="FY123" s="383">
        <f t="shared" si="170"/>
        <v>1</v>
      </c>
      <c r="FZ123" s="383">
        <f t="shared" si="170"/>
        <v>0.70522934997170317</v>
      </c>
      <c r="GB123" s="335">
        <f t="shared" si="168"/>
        <v>2006</v>
      </c>
      <c r="GC123" s="393">
        <f t="shared" si="149"/>
        <v>0.99618395022838979</v>
      </c>
      <c r="GD123" s="393">
        <f t="shared" si="150"/>
        <v>1.1977936433894392</v>
      </c>
      <c r="GE123" s="393">
        <f t="shared" si="151"/>
        <v>1.0811129894792217</v>
      </c>
      <c r="GF123" s="393">
        <f t="shared" si="152"/>
        <v>1.1440772563441606</v>
      </c>
      <c r="GG123" s="393">
        <f t="shared" si="153"/>
        <v>0.70522934997170317</v>
      </c>
    </row>
    <row r="124" spans="1:194" x14ac:dyDescent="0.2">
      <c r="A124" s="334" t="s">
        <v>621</v>
      </c>
      <c r="B124" s="334">
        <f t="shared" si="156"/>
        <v>1984</v>
      </c>
      <c r="D124" s="388">
        <f t="shared" si="175"/>
        <v>1260.1642940952381</v>
      </c>
      <c r="E124" s="388">
        <f t="shared" si="175"/>
        <v>1216.2644276503361</v>
      </c>
      <c r="F124" s="388">
        <f t="shared" si="175"/>
        <v>511.97119837379881</v>
      </c>
      <c r="G124" s="388">
        <f t="shared" si="175"/>
        <v>0</v>
      </c>
      <c r="H124" s="388">
        <f t="shared" si="176"/>
        <v>2988.3999201193728</v>
      </c>
      <c r="J124" s="394">
        <f t="shared" si="177"/>
        <v>175191.59131495433</v>
      </c>
      <c r="K124" s="394">
        <f t="shared" si="177"/>
        <v>470329.43546779081</v>
      </c>
      <c r="L124" s="394">
        <f t="shared" si="177"/>
        <v>852757.51616223168</v>
      </c>
      <c r="M124" s="394"/>
      <c r="N124" s="394">
        <f t="shared" si="214"/>
        <v>1498278.5429449768</v>
      </c>
      <c r="P124" s="403">
        <f t="shared" si="178"/>
        <v>43281.136499999993</v>
      </c>
      <c r="Q124" s="403">
        <f t="shared" si="178"/>
        <v>368096.48887647677</v>
      </c>
      <c r="R124" s="394">
        <f t="shared" si="178"/>
        <v>432778.8322</v>
      </c>
      <c r="S124" s="403"/>
      <c r="T124" s="394">
        <f t="shared" si="179"/>
        <v>844156.45757647674</v>
      </c>
      <c r="U124" s="394"/>
      <c r="W124" s="397">
        <f t="shared" si="180"/>
        <v>7.1930638031008662</v>
      </c>
      <c r="X124" s="397">
        <f t="shared" si="181"/>
        <v>2.5859840697417469</v>
      </c>
      <c r="Y124" s="397">
        <f t="shared" si="182"/>
        <v>0.60037137013800246</v>
      </c>
      <c r="Z124" s="388"/>
      <c r="AA124" s="388">
        <f t="shared" si="240"/>
        <v>3.5401019482796974</v>
      </c>
      <c r="AB124" s="407"/>
      <c r="AC124" s="399"/>
      <c r="AD124" s="397">
        <f t="shared" si="215"/>
        <v>29.115785674787865</v>
      </c>
      <c r="AE124" s="397">
        <f t="shared" si="216"/>
        <v>3.3042000247344974</v>
      </c>
      <c r="AF124" s="397">
        <f t="shared" si="217"/>
        <v>1.1829857661273084</v>
      </c>
      <c r="AG124" s="388"/>
      <c r="AH124" s="397">
        <f t="shared" si="183"/>
        <v>3.5401019482796974</v>
      </c>
      <c r="AJ124" s="398">
        <f t="shared" si="184"/>
        <v>1.1867579842322749</v>
      </c>
      <c r="AK124" s="398">
        <f t="shared" si="185"/>
        <v>0.98440519690437234</v>
      </c>
      <c r="AL124" s="398">
        <f t="shared" si="186"/>
        <v>1.0177344155436574</v>
      </c>
      <c r="AM124" s="399"/>
      <c r="AN124" s="398">
        <f t="shared" si="187"/>
        <v>1.0903369426973117</v>
      </c>
      <c r="AO124" s="393"/>
      <c r="AP124" s="393">
        <f t="shared" si="218"/>
        <v>4.0477585729513912</v>
      </c>
      <c r="AQ124" s="393">
        <f t="shared" si="219"/>
        <v>1.277734098750452</v>
      </c>
      <c r="AR124" s="393">
        <f t="shared" si="220"/>
        <v>1.9704233495600982</v>
      </c>
      <c r="AS124" s="393"/>
      <c r="AT124" s="393">
        <f t="shared" si="188"/>
        <v>1.7748825226622633</v>
      </c>
      <c r="AV124" s="393">
        <f t="shared" si="189"/>
        <v>5.1271462904231728E-2</v>
      </c>
      <c r="AW124" s="393">
        <f t="shared" si="189"/>
        <v>0.43605244688083061</v>
      </c>
      <c r="AX124" s="393">
        <f t="shared" si="189"/>
        <v>0.51267609021493765</v>
      </c>
      <c r="AY124" s="406"/>
      <c r="AZ124" s="406">
        <f t="shared" si="190"/>
        <v>563417.57115284121</v>
      </c>
      <c r="BC124" s="383">
        <f t="shared" si="191"/>
        <v>1.1867579842322749</v>
      </c>
      <c r="BD124" s="383">
        <f t="shared" si="192"/>
        <v>0.98440519690437234</v>
      </c>
      <c r="BE124" s="383">
        <f t="shared" si="193"/>
        <v>1.0177344155436574</v>
      </c>
      <c r="BF124" s="383" t="e">
        <f t="shared" si="194"/>
        <v>#DIV/0!</v>
      </c>
      <c r="BG124" s="383"/>
      <c r="BH124" s="383"/>
      <c r="BI124" s="383"/>
      <c r="BJ124" s="383"/>
      <c r="BK124" s="383"/>
      <c r="BL124" s="383"/>
      <c r="BM124" s="383"/>
      <c r="BN124" s="383"/>
      <c r="BO124" s="383"/>
      <c r="BP124" s="383"/>
      <c r="BQ124" s="391"/>
      <c r="BR124" s="391">
        <f t="shared" si="221"/>
        <v>1.1867579842322749</v>
      </c>
      <c r="BS124" s="400">
        <f>Mining!BZ123</f>
        <v>1.0042483652454386</v>
      </c>
      <c r="BT124" s="391">
        <f t="shared" si="195"/>
        <v>1.0177344155436574</v>
      </c>
      <c r="BU124" s="391">
        <v>1</v>
      </c>
      <c r="BV124" s="391"/>
      <c r="BW124" s="391">
        <v>1</v>
      </c>
      <c r="BX124" s="400">
        <f>Mining!BW123</f>
        <v>0.98024077605920124</v>
      </c>
      <c r="BY124" s="391">
        <v>1</v>
      </c>
      <c r="BZ124" s="391">
        <v>1</v>
      </c>
      <c r="CB124" s="400">
        <f t="shared" si="222"/>
        <v>5.1271462904231728E-2</v>
      </c>
      <c r="CC124" s="400">
        <f t="shared" si="223"/>
        <v>0.43605244688083061</v>
      </c>
      <c r="CD124" s="400">
        <f t="shared" si="224"/>
        <v>0.51267609021493765</v>
      </c>
      <c r="CE124" s="400"/>
      <c r="CG124" s="400">
        <v>1</v>
      </c>
      <c r="CH124" s="400">
        <v>1</v>
      </c>
      <c r="CI124" s="400">
        <v>1</v>
      </c>
      <c r="CJ124" s="400">
        <v>1</v>
      </c>
      <c r="CL124" s="392">
        <f t="shared" si="196"/>
        <v>0.9590687233778401</v>
      </c>
      <c r="CM124" s="392">
        <f t="shared" si="197"/>
        <v>1.0903369426973117</v>
      </c>
      <c r="CN124" s="392">
        <f t="shared" si="198"/>
        <v>1.0690462890059553</v>
      </c>
      <c r="CO124" s="392">
        <f t="shared" si="199"/>
        <v>0.95455291621594751</v>
      </c>
      <c r="CP124" s="392">
        <f t="shared" si="200"/>
        <v>0.99179627078439381</v>
      </c>
      <c r="CQ124" s="392">
        <v>1</v>
      </c>
      <c r="CR124" s="392">
        <f t="shared" si="201"/>
        <v>1.077312594386945</v>
      </c>
      <c r="CS124" s="392">
        <f t="shared" si="202"/>
        <v>1.0457080596844079</v>
      </c>
      <c r="CT124" s="392">
        <f t="shared" si="203"/>
        <v>1.0457080596844079</v>
      </c>
      <c r="CU124" s="392"/>
      <c r="CV124" s="392">
        <f t="shared" si="225"/>
        <v>1.0120896649479703</v>
      </c>
      <c r="CY124" s="338"/>
      <c r="DA124" s="383">
        <f t="shared" si="204"/>
        <v>0.42168529239048447</v>
      </c>
      <c r="DB124" s="383">
        <f t="shared" si="205"/>
        <v>0.40699520149958773</v>
      </c>
      <c r="DC124" s="383">
        <f t="shared" si="206"/>
        <v>0.17131950610992785</v>
      </c>
      <c r="DD124" s="383">
        <f t="shared" si="207"/>
        <v>0</v>
      </c>
      <c r="DF124" s="383">
        <f t="shared" si="208"/>
        <v>0.4451274552883549</v>
      </c>
      <c r="DG124" s="383">
        <f t="shared" si="208"/>
        <v>0.39183131324906501</v>
      </c>
      <c r="DH124" s="383">
        <f t="shared" si="208"/>
        <v>0.16226145081877982</v>
      </c>
      <c r="DI124" s="383"/>
      <c r="DJ124" s="383">
        <f t="shared" si="209"/>
        <v>0.99922021935619976</v>
      </c>
      <c r="DK124" s="383"/>
      <c r="DL124" s="383">
        <f t="shared" si="210"/>
        <v>0.44547482793648002</v>
      </c>
      <c r="DM124" s="383">
        <f t="shared" si="210"/>
        <v>0.3921370941648108</v>
      </c>
      <c r="DN124" s="383">
        <f t="shared" si="210"/>
        <v>0.16238807789870915</v>
      </c>
      <c r="DO124" s="383">
        <f t="shared" si="210"/>
        <v>0</v>
      </c>
      <c r="DR124" s="383">
        <f t="shared" si="241"/>
        <v>-0.15270364458293323</v>
      </c>
      <c r="DS124" s="383">
        <f t="shared" si="242"/>
        <v>-1.8894578270800606E-2</v>
      </c>
      <c r="DT124" s="383">
        <f t="shared" si="226"/>
        <v>-1.727530542320125E-2</v>
      </c>
      <c r="DU124" s="383">
        <f t="shared" si="227"/>
        <v>0</v>
      </c>
      <c r="DW124" s="383">
        <f t="shared" si="243"/>
        <v>-0.24177843026336832</v>
      </c>
      <c r="DX124" s="383">
        <f t="shared" si="211"/>
        <v>-8.2422771664821556E-4</v>
      </c>
      <c r="DY124" s="383">
        <f t="shared" si="212"/>
        <v>2.7115798826441231E-2</v>
      </c>
      <c r="DZ124" s="383">
        <f t="shared" si="213"/>
        <v>0</v>
      </c>
      <c r="EA124" s="383"/>
      <c r="EC124" s="383">
        <f t="shared" si="244"/>
        <v>0.19676841892918187</v>
      </c>
      <c r="ED124" s="383">
        <f t="shared" si="228"/>
        <v>-3.1427052315504328E-2</v>
      </c>
      <c r="EE124" s="383">
        <f t="shared" si="229"/>
        <v>9.3346521554438424E-3</v>
      </c>
      <c r="EF124" s="383"/>
      <c r="EH124" s="383">
        <f t="shared" si="230"/>
        <v>0</v>
      </c>
      <c r="EI124" s="383">
        <f t="shared" si="231"/>
        <v>3.7103268806691028E-2</v>
      </c>
      <c r="EJ124" s="383">
        <f t="shared" si="232"/>
        <v>0</v>
      </c>
      <c r="EK124" s="383">
        <f t="shared" si="233"/>
        <v>0</v>
      </c>
      <c r="EM124" s="383">
        <f t="shared" si="245"/>
        <v>0</v>
      </c>
      <c r="EN124" s="383">
        <f t="shared" si="234"/>
        <v>3.7103268806691028E-2</v>
      </c>
      <c r="EO124" s="383">
        <f t="shared" si="235"/>
        <v>0</v>
      </c>
      <c r="EP124" s="383">
        <v>1</v>
      </c>
      <c r="ER124" s="383">
        <f t="shared" si="236"/>
        <v>0</v>
      </c>
      <c r="ES124" s="383">
        <f t="shared" si="237"/>
        <v>0</v>
      </c>
      <c r="ET124" s="383">
        <f t="shared" si="238"/>
        <v>0</v>
      </c>
      <c r="EU124" s="383">
        <f t="shared" si="239"/>
        <v>0</v>
      </c>
      <c r="EX124" s="383">
        <f t="shared" si="157"/>
        <v>0.92474227819620991</v>
      </c>
      <c r="EY124" s="383">
        <f t="shared" si="158"/>
        <v>0.9033430443546101</v>
      </c>
      <c r="EZ124" s="383">
        <f t="shared" si="246"/>
        <v>1.077312594386945</v>
      </c>
      <c r="FA124" s="383"/>
      <c r="FB124" s="383">
        <f t="shared" si="172"/>
        <v>0.90156229932633647</v>
      </c>
      <c r="FC124" s="383">
        <f t="shared" si="160"/>
        <v>1.0012641328929102</v>
      </c>
      <c r="FD124" s="383">
        <f t="shared" si="247"/>
        <v>1.0690462890059553</v>
      </c>
      <c r="FE124" s="383"/>
      <c r="FF124" s="383">
        <f t="shared" si="173"/>
        <v>1.0798773834132167</v>
      </c>
      <c r="FG124" s="383">
        <f t="shared" si="162"/>
        <v>1.1932449327922154</v>
      </c>
      <c r="FH124" s="383">
        <f t="shared" si="248"/>
        <v>0.95455291621594751</v>
      </c>
      <c r="FI124" s="383"/>
      <c r="FJ124" s="383">
        <f t="shared" si="163"/>
        <v>1.0146559281840437</v>
      </c>
      <c r="FK124" s="383">
        <f t="shared" si="164"/>
        <v>0.99108017939490778</v>
      </c>
      <c r="FL124" s="383">
        <f t="shared" si="249"/>
        <v>0.99179627078439381</v>
      </c>
      <c r="FN124" s="383">
        <f t="shared" si="174"/>
        <v>0.90156229932633647</v>
      </c>
      <c r="FO124" s="383">
        <f t="shared" si="166"/>
        <v>1.0012641328929102</v>
      </c>
      <c r="FP124" s="383">
        <f t="shared" si="250"/>
        <v>1.0690462890059553</v>
      </c>
      <c r="FR124" s="340"/>
      <c r="FT124" s="335">
        <f t="shared" si="167"/>
        <v>2007</v>
      </c>
      <c r="FU124" s="383">
        <f t="shared" si="170"/>
        <v>0.88940593655996281</v>
      </c>
      <c r="FV124" s="383">
        <f t="shared" si="170"/>
        <v>1.1114873571142534</v>
      </c>
      <c r="FW124" s="383">
        <f t="shared" si="170"/>
        <v>1.0264917433268077</v>
      </c>
      <c r="FX124" s="383">
        <f t="shared" si="170"/>
        <v>1.0658687553035817</v>
      </c>
      <c r="FY124" s="383">
        <f t="shared" si="170"/>
        <v>1</v>
      </c>
      <c r="FZ124" s="383">
        <f t="shared" si="170"/>
        <v>0.73136859008219779</v>
      </c>
      <c r="GB124" s="335">
        <f t="shared" si="168"/>
        <v>2007</v>
      </c>
      <c r="GC124" s="393">
        <f t="shared" si="149"/>
        <v>1.0417858547371157</v>
      </c>
      <c r="GD124" s="393">
        <f t="shared" si="150"/>
        <v>1.1713277502582515</v>
      </c>
      <c r="GE124" s="393">
        <f t="shared" si="151"/>
        <v>1.0658687553035817</v>
      </c>
      <c r="GF124" s="393">
        <f t="shared" si="152"/>
        <v>1.2354041450248279</v>
      </c>
      <c r="GG124" s="393">
        <f t="shared" si="153"/>
        <v>0.73136859008219779</v>
      </c>
    </row>
    <row r="125" spans="1:194" x14ac:dyDescent="0.2">
      <c r="A125" s="334" t="s">
        <v>621</v>
      </c>
      <c r="B125" s="334">
        <f t="shared" si="156"/>
        <v>1985</v>
      </c>
      <c r="D125" s="388">
        <f t="shared" si="175"/>
        <v>1114.1154666666666</v>
      </c>
      <c r="E125" s="388">
        <f t="shared" si="175"/>
        <v>1192.9982614810447</v>
      </c>
      <c r="F125" s="388">
        <f t="shared" si="175"/>
        <v>545.23600305249442</v>
      </c>
      <c r="G125" s="388">
        <f t="shared" si="175"/>
        <v>0</v>
      </c>
      <c r="H125" s="388">
        <f t="shared" ref="H125:H141" si="251">SUM(D125:G125)</f>
        <v>2852.3497312002055</v>
      </c>
      <c r="J125" s="394">
        <f t="shared" si="177"/>
        <v>183813.94376807156</v>
      </c>
      <c r="K125" s="394">
        <f t="shared" si="177"/>
        <v>454138.02128220547</v>
      </c>
      <c r="L125" s="394">
        <f t="shared" si="177"/>
        <v>924270.33083279547</v>
      </c>
      <c r="M125" s="394"/>
      <c r="N125" s="394">
        <f t="shared" ref="N125:N141" si="252">SUM(J125:M125)</f>
        <v>1562222.2958830725</v>
      </c>
      <c r="P125" s="403">
        <f t="shared" si="178"/>
        <v>52910.615519999999</v>
      </c>
      <c r="Q125" s="403">
        <f t="shared" si="178"/>
        <v>361008.12425848882</v>
      </c>
      <c r="R125" s="394">
        <f t="shared" si="178"/>
        <v>464593.32876</v>
      </c>
      <c r="S125" s="403"/>
      <c r="T125" s="394">
        <f t="shared" ref="T125:T141" si="253">SUM(P125:S125)</f>
        <v>878512.06853848882</v>
      </c>
      <c r="U125" s="394"/>
      <c r="W125" s="397">
        <f t="shared" si="180"/>
        <v>6.0611042004104387</v>
      </c>
      <c r="X125" s="397">
        <f t="shared" si="181"/>
        <v>2.6269508510050623</v>
      </c>
      <c r="Y125" s="397">
        <f t="shared" si="182"/>
        <v>0.58990966697072311</v>
      </c>
      <c r="Z125" s="388"/>
      <c r="AA125" s="388">
        <f t="shared" si="240"/>
        <v>3.2467962972272364</v>
      </c>
      <c r="AB125" s="408"/>
      <c r="AD125" s="397">
        <f t="shared" si="215"/>
        <v>21.056558418707784</v>
      </c>
      <c r="AE125" s="397">
        <f t="shared" si="216"/>
        <v>3.304629955160884</v>
      </c>
      <c r="AF125" s="397">
        <f t="shared" si="217"/>
        <v>1.1735769097411057</v>
      </c>
      <c r="AG125" s="388"/>
      <c r="AH125" s="397">
        <f t="shared" si="183"/>
        <v>3.2467962972272364</v>
      </c>
      <c r="AJ125" s="398">
        <f t="shared" si="184"/>
        <v>1</v>
      </c>
      <c r="AK125" s="398">
        <f t="shared" si="185"/>
        <v>1</v>
      </c>
      <c r="AL125" s="398">
        <f t="shared" si="186"/>
        <v>1</v>
      </c>
      <c r="AM125" s="399"/>
      <c r="AN125" s="398">
        <f t="shared" si="187"/>
        <v>1</v>
      </c>
      <c r="AO125" s="393"/>
      <c r="AP125" s="393">
        <f t="shared" si="218"/>
        <v>3.4740465965396043</v>
      </c>
      <c r="AQ125" s="393">
        <f t="shared" si="219"/>
        <v>1.2579717484613555</v>
      </c>
      <c r="AR125" s="393">
        <f t="shared" si="220"/>
        <v>1.9894179998229284</v>
      </c>
      <c r="AS125" s="393"/>
      <c r="AT125" s="393">
        <f t="shared" si="188"/>
        <v>1.7782593453519864</v>
      </c>
      <c r="AV125" s="393">
        <f t="shared" si="189"/>
        <v>6.0227534048591061E-2</v>
      </c>
      <c r="AW125" s="393">
        <f t="shared" si="189"/>
        <v>0.41093132033925217</v>
      </c>
      <c r="AX125" s="393">
        <f t="shared" si="189"/>
        <v>0.52884114561215678</v>
      </c>
      <c r="AY125" s="406"/>
      <c r="AZ125" s="406">
        <f t="shared" si="190"/>
        <v>562347.67027306766</v>
      </c>
      <c r="BC125" s="383">
        <f t="shared" si="191"/>
        <v>1</v>
      </c>
      <c r="BD125" s="383">
        <f t="shared" si="192"/>
        <v>1</v>
      </c>
      <c r="BE125" s="383">
        <f t="shared" si="193"/>
        <v>1</v>
      </c>
      <c r="BF125" s="383" t="e">
        <f t="shared" si="194"/>
        <v>#DIV/0!</v>
      </c>
      <c r="BG125" s="383"/>
      <c r="BH125" s="383"/>
      <c r="BI125" s="383"/>
      <c r="BJ125" s="383"/>
      <c r="BK125" s="383"/>
      <c r="BL125" s="383"/>
      <c r="BM125" s="383"/>
      <c r="BN125" s="383"/>
      <c r="BO125" s="383"/>
      <c r="BP125" s="383"/>
      <c r="BQ125" s="383"/>
      <c r="BR125" s="391">
        <f t="shared" si="221"/>
        <v>1</v>
      </c>
      <c r="BS125" s="400">
        <f>Mining!BZ124</f>
        <v>1</v>
      </c>
      <c r="BT125" s="391">
        <f t="shared" si="195"/>
        <v>1</v>
      </c>
      <c r="BU125" s="391">
        <v>1</v>
      </c>
      <c r="BV125" s="391"/>
      <c r="BW125" s="391">
        <v>1</v>
      </c>
      <c r="BX125" s="400">
        <f>Mining!BW124</f>
        <v>1</v>
      </c>
      <c r="BY125" s="391">
        <v>1</v>
      </c>
      <c r="BZ125" s="391">
        <v>1</v>
      </c>
      <c r="CB125" s="400">
        <f t="shared" si="222"/>
        <v>6.0227534048591061E-2</v>
      </c>
      <c r="CC125" s="400">
        <f t="shared" si="223"/>
        <v>0.41093132033925217</v>
      </c>
      <c r="CD125" s="400">
        <f t="shared" si="224"/>
        <v>0.52884114561215678</v>
      </c>
      <c r="CE125" s="400"/>
      <c r="CG125" s="400">
        <v>1</v>
      </c>
      <c r="CH125" s="400">
        <v>1</v>
      </c>
      <c r="CI125" s="400">
        <v>1</v>
      </c>
      <c r="CJ125" s="400">
        <v>1</v>
      </c>
      <c r="CL125" s="392">
        <f t="shared" si="196"/>
        <v>1</v>
      </c>
      <c r="CM125" s="392">
        <f t="shared" si="197"/>
        <v>1</v>
      </c>
      <c r="CN125" s="392">
        <f t="shared" si="198"/>
        <v>1</v>
      </c>
      <c r="CO125" s="392">
        <f t="shared" si="199"/>
        <v>1</v>
      </c>
      <c r="CP125" s="392">
        <f t="shared" si="200"/>
        <v>1</v>
      </c>
      <c r="CQ125" s="392">
        <v>1</v>
      </c>
      <c r="CR125" s="392">
        <f t="shared" si="201"/>
        <v>1</v>
      </c>
      <c r="CS125" s="392">
        <f t="shared" si="202"/>
        <v>1</v>
      </c>
      <c r="CT125" s="392">
        <f t="shared" si="203"/>
        <v>1</v>
      </c>
      <c r="CU125" s="392"/>
      <c r="CV125" s="392">
        <f t="shared" si="225"/>
        <v>1</v>
      </c>
      <c r="CY125" s="338"/>
      <c r="DA125" s="383">
        <f t="shared" si="204"/>
        <v>0.39059567432422515</v>
      </c>
      <c r="DB125" s="383">
        <f t="shared" si="205"/>
        <v>0.41825104699873444</v>
      </c>
      <c r="DC125" s="383">
        <f t="shared" si="206"/>
        <v>0.19115327867704049</v>
      </c>
      <c r="DD125" s="383">
        <f t="shared" si="207"/>
        <v>0</v>
      </c>
      <c r="DF125" s="383">
        <f t="shared" si="208"/>
        <v>0.40594208274870952</v>
      </c>
      <c r="DG125" s="383">
        <f t="shared" si="208"/>
        <v>0.41259753585784464</v>
      </c>
      <c r="DH125" s="383">
        <f t="shared" si="208"/>
        <v>0.18105537047793333</v>
      </c>
      <c r="DI125" s="383"/>
      <c r="DJ125" s="383">
        <f t="shared" si="209"/>
        <v>0.99959498908448741</v>
      </c>
      <c r="DK125" s="383"/>
      <c r="DL125" s="383">
        <f t="shared" si="210"/>
        <v>0.40610656033850789</v>
      </c>
      <c r="DM125" s="383">
        <f t="shared" si="210"/>
        <v>0.41276471007096177</v>
      </c>
      <c r="DN125" s="383">
        <f t="shared" si="210"/>
        <v>0.18112872959053042</v>
      </c>
      <c r="DO125" s="383">
        <f t="shared" si="210"/>
        <v>0</v>
      </c>
      <c r="DR125" s="383">
        <f t="shared" si="241"/>
        <v>-0.17122520623982485</v>
      </c>
      <c r="DS125" s="383">
        <f t="shared" si="242"/>
        <v>-4.2393664196722731E-3</v>
      </c>
      <c r="DT125" s="383">
        <f t="shared" si="226"/>
        <v>-1.7578995627024845E-2</v>
      </c>
      <c r="DU125" s="383">
        <f t="shared" si="227"/>
        <v>0</v>
      </c>
      <c r="DW125" s="383">
        <f t="shared" si="243"/>
        <v>-0.15284320847230132</v>
      </c>
      <c r="DX125" s="383">
        <f t="shared" si="211"/>
        <v>-1.5587573338931824E-2</v>
      </c>
      <c r="DY125" s="383">
        <f t="shared" si="212"/>
        <v>9.5937156439624225E-3</v>
      </c>
      <c r="DZ125" s="383">
        <f t="shared" si="213"/>
        <v>0</v>
      </c>
      <c r="EA125" s="383"/>
      <c r="EC125" s="383">
        <f t="shared" si="244"/>
        <v>0.16099530524620179</v>
      </c>
      <c r="ED125" s="383">
        <f t="shared" si="228"/>
        <v>-5.9336430390330666E-2</v>
      </c>
      <c r="EE125" s="383">
        <f t="shared" si="229"/>
        <v>3.1043852251097393E-2</v>
      </c>
      <c r="EF125" s="383"/>
      <c r="EH125" s="383">
        <f t="shared" si="230"/>
        <v>0</v>
      </c>
      <c r="EI125" s="383">
        <f t="shared" si="231"/>
        <v>1.9957047638001858E-2</v>
      </c>
      <c r="EJ125" s="383">
        <f t="shared" si="232"/>
        <v>0</v>
      </c>
      <c r="EK125" s="383">
        <f t="shared" si="233"/>
        <v>0</v>
      </c>
      <c r="EM125" s="383">
        <f t="shared" si="245"/>
        <v>0</v>
      </c>
      <c r="EN125" s="383">
        <f t="shared" si="234"/>
        <v>1.9957047638001858E-2</v>
      </c>
      <c r="EO125" s="383">
        <f t="shared" si="235"/>
        <v>0</v>
      </c>
      <c r="EP125" s="383">
        <v>1</v>
      </c>
      <c r="ER125" s="383">
        <f t="shared" si="236"/>
        <v>0</v>
      </c>
      <c r="ES125" s="383">
        <f t="shared" si="237"/>
        <v>0</v>
      </c>
      <c r="ET125" s="383">
        <f t="shared" si="238"/>
        <v>0</v>
      </c>
      <c r="EU125" s="383">
        <f t="shared" si="239"/>
        <v>0</v>
      </c>
      <c r="EX125" s="383">
        <f t="shared" si="157"/>
        <v>0.92823569056023103</v>
      </c>
      <c r="EY125" s="383">
        <f t="shared" si="158"/>
        <v>0.83851525458928289</v>
      </c>
      <c r="EZ125" s="383">
        <f t="shared" si="246"/>
        <v>1</v>
      </c>
      <c r="FA125" s="383"/>
      <c r="FB125" s="383">
        <f t="shared" si="172"/>
        <v>0.93541319050818883</v>
      </c>
      <c r="FC125" s="383">
        <f t="shared" si="160"/>
        <v>0.93659567709077229</v>
      </c>
      <c r="FD125" s="383">
        <f t="shared" si="247"/>
        <v>1</v>
      </c>
      <c r="FE125" s="383"/>
      <c r="FF125" s="383">
        <f t="shared" si="173"/>
        <v>1.0476108584573964</v>
      </c>
      <c r="FG125" s="383">
        <f t="shared" si="162"/>
        <v>1.2500563483923912</v>
      </c>
      <c r="FH125" s="383">
        <f t="shared" si="248"/>
        <v>1</v>
      </c>
      <c r="FI125" s="383"/>
      <c r="FJ125" s="383">
        <f t="shared" si="163"/>
        <v>1.0082715870761623</v>
      </c>
      <c r="FK125" s="383">
        <f t="shared" si="164"/>
        <v>0.99927798539823132</v>
      </c>
      <c r="FL125" s="383">
        <f t="shared" si="249"/>
        <v>1</v>
      </c>
      <c r="FN125" s="383">
        <f t="shared" si="174"/>
        <v>0.93541319050818883</v>
      </c>
      <c r="FO125" s="383">
        <f t="shared" si="166"/>
        <v>0.93659567709077229</v>
      </c>
      <c r="FP125" s="383">
        <f t="shared" si="250"/>
        <v>1</v>
      </c>
      <c r="FR125" s="340"/>
      <c r="FT125" s="335">
        <v>2008</v>
      </c>
      <c r="FU125" s="383">
        <f t="shared" si="170"/>
        <v>0.87720550865010471</v>
      </c>
      <c r="FV125" s="383">
        <f t="shared" si="170"/>
        <v>1.0937980742763189</v>
      </c>
      <c r="FW125" s="383">
        <f t="shared" si="170"/>
        <v>1.0728316533361817</v>
      </c>
      <c r="FX125" s="383">
        <f t="shared" si="170"/>
        <v>1.055904520976769</v>
      </c>
      <c r="FY125" s="383">
        <f t="shared" si="170"/>
        <v>1</v>
      </c>
      <c r="FZ125" s="383">
        <f t="shared" si="170"/>
        <v>0.70795877290314191</v>
      </c>
      <c r="GB125" s="335">
        <v>2008</v>
      </c>
      <c r="GC125" s="393">
        <f t="shared" si="149"/>
        <v>0.9841205983704282</v>
      </c>
      <c r="GD125" s="393">
        <f t="shared" si="150"/>
        <v>1.1218814618308193</v>
      </c>
      <c r="GE125" s="393">
        <f t="shared" si="151"/>
        <v>1.055904520976769</v>
      </c>
      <c r="GF125" s="393">
        <f t="shared" si="152"/>
        <v>1.1963942272905836</v>
      </c>
      <c r="GG125" s="393">
        <f t="shared" si="153"/>
        <v>0.70795877290314191</v>
      </c>
    </row>
    <row r="126" spans="1:194" x14ac:dyDescent="0.2">
      <c r="A126" s="334" t="s">
        <v>621</v>
      </c>
      <c r="B126" s="334">
        <f t="shared" si="156"/>
        <v>1986</v>
      </c>
      <c r="D126" s="388">
        <f t="shared" si="175"/>
        <v>1037.8308479999998</v>
      </c>
      <c r="E126" s="388">
        <f t="shared" si="175"/>
        <v>1109.6323802555394</v>
      </c>
      <c r="F126" s="388">
        <f t="shared" si="175"/>
        <v>556.28673094044302</v>
      </c>
      <c r="G126" s="388">
        <f t="shared" si="175"/>
        <v>0</v>
      </c>
      <c r="H126" s="388">
        <f t="shared" si="251"/>
        <v>2703.7499591959822</v>
      </c>
      <c r="J126" s="394">
        <f t="shared" si="177"/>
        <v>178869.71423058811</v>
      </c>
      <c r="K126" s="394">
        <f t="shared" si="177"/>
        <v>403938.42751859647</v>
      </c>
      <c r="L126" s="394">
        <f t="shared" si="177"/>
        <v>960028.79583703692</v>
      </c>
      <c r="M126" s="394"/>
      <c r="N126" s="394">
        <f t="shared" si="252"/>
        <v>1542836.9375862214</v>
      </c>
      <c r="P126" s="403">
        <f t="shared" si="178"/>
        <v>50749.874280000004</v>
      </c>
      <c r="Q126" s="403">
        <f t="shared" si="178"/>
        <v>338770.3513996668</v>
      </c>
      <c r="R126" s="394">
        <f t="shared" si="178"/>
        <v>474699.97475999995</v>
      </c>
      <c r="S126" s="403"/>
      <c r="T126" s="394">
        <f t="shared" si="253"/>
        <v>864220.20043966675</v>
      </c>
      <c r="U126" s="394"/>
      <c r="W126" s="397">
        <f t="shared" si="180"/>
        <v>5.802160821155506</v>
      </c>
      <c r="X126" s="397">
        <f t="shared" si="181"/>
        <v>2.7470334701059214</v>
      </c>
      <c r="Y126" s="397">
        <f t="shared" si="182"/>
        <v>0.57944796380344366</v>
      </c>
      <c r="Z126" s="388"/>
      <c r="AA126" s="388">
        <f t="shared" si="240"/>
        <v>3.1285428850430317</v>
      </c>
      <c r="AB126" s="408"/>
      <c r="AD126" s="397">
        <f t="shared" si="215"/>
        <v>20.449919585495373</v>
      </c>
      <c r="AE126" s="397">
        <f t="shared" si="216"/>
        <v>3.2754707596782646</v>
      </c>
      <c r="AF126" s="397">
        <f t="shared" si="217"/>
        <v>1.1718701506603026</v>
      </c>
      <c r="AG126" s="388"/>
      <c r="AH126" s="397">
        <f t="shared" si="183"/>
        <v>3.1285428850430317</v>
      </c>
      <c r="AJ126" s="398">
        <f t="shared" si="184"/>
        <v>0.95727785388718478</v>
      </c>
      <c r="AK126" s="398">
        <f t="shared" si="185"/>
        <v>1.0457117875101911</v>
      </c>
      <c r="AL126" s="398">
        <f t="shared" si="186"/>
        <v>0.98226558445634238</v>
      </c>
      <c r="AM126" s="399"/>
      <c r="AN126" s="398">
        <f t="shared" si="187"/>
        <v>0.96357843198072113</v>
      </c>
      <c r="AO126" s="393"/>
      <c r="AP126" s="393">
        <f t="shared" si="218"/>
        <v>3.5245351199043031</v>
      </c>
      <c r="AQ126" s="393">
        <f t="shared" si="219"/>
        <v>1.1923665275006523</v>
      </c>
      <c r="AR126" s="393">
        <f t="shared" si="220"/>
        <v>2.022390661222198</v>
      </c>
      <c r="AS126" s="393"/>
      <c r="AT126" s="393">
        <f t="shared" si="188"/>
        <v>1.7852359118674992</v>
      </c>
      <c r="AV126" s="393">
        <f t="shared" si="189"/>
        <v>5.8723314097704864E-2</v>
      </c>
      <c r="AW126" s="393">
        <f t="shared" si="189"/>
        <v>0.3919954095348841</v>
      </c>
      <c r="AX126" s="393">
        <f t="shared" si="189"/>
        <v>0.54928127636741109</v>
      </c>
      <c r="AY126" s="406"/>
      <c r="AZ126" s="406">
        <f t="shared" si="190"/>
        <v>560150.05823735648</v>
      </c>
      <c r="BC126" s="383">
        <f t="shared" si="191"/>
        <v>0.95727785388718478</v>
      </c>
      <c r="BD126" s="383">
        <f t="shared" si="192"/>
        <v>1.0457117875101911</v>
      </c>
      <c r="BE126" s="383">
        <f t="shared" si="193"/>
        <v>0.98226558445634238</v>
      </c>
      <c r="BF126" s="383" t="e">
        <f t="shared" si="194"/>
        <v>#DIV/0!</v>
      </c>
      <c r="BG126" s="383"/>
      <c r="BH126" s="383"/>
      <c r="BI126" s="383"/>
      <c r="BJ126" s="383"/>
      <c r="BK126" s="383"/>
      <c r="BL126" s="383"/>
      <c r="BM126" s="383"/>
      <c r="BN126" s="383"/>
      <c r="BO126" s="383"/>
      <c r="BP126" s="383"/>
      <c r="BQ126" s="383"/>
      <c r="BR126" s="391">
        <f t="shared" si="221"/>
        <v>0.95727785388718478</v>
      </c>
      <c r="BS126" s="400">
        <f>Mining!BZ125</f>
        <v>0.99500767722742323</v>
      </c>
      <c r="BT126" s="391">
        <f t="shared" si="195"/>
        <v>0.98226558445634238</v>
      </c>
      <c r="BU126" s="391">
        <v>1</v>
      </c>
      <c r="BV126" s="391"/>
      <c r="BW126" s="391">
        <v>1</v>
      </c>
      <c r="BX126" s="400">
        <f>Mining!BW125</f>
        <v>1.0509585116207889</v>
      </c>
      <c r="BY126" s="391">
        <v>1</v>
      </c>
      <c r="BZ126" s="391">
        <v>1</v>
      </c>
      <c r="CB126" s="400">
        <f t="shared" si="222"/>
        <v>5.8723314097704864E-2</v>
      </c>
      <c r="CC126" s="400">
        <f t="shared" si="223"/>
        <v>0.3919954095348841</v>
      </c>
      <c r="CD126" s="400">
        <f t="shared" si="224"/>
        <v>0.54928127636741109</v>
      </c>
      <c r="CE126" s="400"/>
      <c r="CG126" s="400">
        <v>1</v>
      </c>
      <c r="CH126" s="400">
        <v>1</v>
      </c>
      <c r="CI126" s="400">
        <v>1</v>
      </c>
      <c r="CJ126" s="400">
        <v>1</v>
      </c>
      <c r="CL126" s="392">
        <f t="shared" si="196"/>
        <v>0.9875911652599394</v>
      </c>
      <c r="CM126" s="392">
        <f t="shared" si="197"/>
        <v>0.96357843198072113</v>
      </c>
      <c r="CN126" s="392">
        <f t="shared" si="198"/>
        <v>0.98674369189500166</v>
      </c>
      <c r="CO126" s="392">
        <f t="shared" si="199"/>
        <v>0.97841679438981499</v>
      </c>
      <c r="CP126" s="392">
        <f t="shared" si="200"/>
        <v>1.0208084069738985</v>
      </c>
      <c r="CQ126" s="392">
        <v>1</v>
      </c>
      <c r="CR126" s="392">
        <f t="shared" si="201"/>
        <v>0.97772017098951958</v>
      </c>
      <c r="CS126" s="392">
        <f t="shared" si="202"/>
        <v>0.95162154645918551</v>
      </c>
      <c r="CT126" s="392">
        <f t="shared" si="203"/>
        <v>0.95162154645918562</v>
      </c>
      <c r="CU126" s="392"/>
      <c r="CV126" s="392">
        <f t="shared" si="225"/>
        <v>0.98553600567073674</v>
      </c>
      <c r="CY126" s="338"/>
      <c r="DA126" s="383">
        <f t="shared" si="204"/>
        <v>0.38384867819235069</v>
      </c>
      <c r="DB126" s="383">
        <f t="shared" si="205"/>
        <v>0.41040495497058177</v>
      </c>
      <c r="DC126" s="383">
        <f t="shared" si="206"/>
        <v>0.20574636683706757</v>
      </c>
      <c r="DD126" s="383">
        <f t="shared" si="207"/>
        <v>0</v>
      </c>
      <c r="DF126" s="383">
        <f t="shared" ref="DF126:DH145" si="254">(DA126-DA125)/LN(DA126/DA125)</f>
        <v>0.3872123793679863</v>
      </c>
      <c r="DG126" s="383">
        <f t="shared" si="254"/>
        <v>0.41431561896047475</v>
      </c>
      <c r="DH126" s="383">
        <f t="shared" si="254"/>
        <v>0.19836036477538863</v>
      </c>
      <c r="DI126" s="383"/>
      <c r="DJ126" s="383">
        <f t="shared" si="209"/>
        <v>0.99988836310384976</v>
      </c>
      <c r="DK126" s="383"/>
      <c r="DL126" s="383">
        <f t="shared" ref="DL126:DO145" si="255">DF126/$DJ126</f>
        <v>0.38725561138245779</v>
      </c>
      <c r="DM126" s="383">
        <f t="shared" si="255"/>
        <v>0.41436187703430982</v>
      </c>
      <c r="DN126" s="383">
        <f t="shared" si="255"/>
        <v>0.19838251158323228</v>
      </c>
      <c r="DO126" s="383">
        <f t="shared" si="255"/>
        <v>0</v>
      </c>
      <c r="DR126" s="383">
        <f t="shared" si="241"/>
        <v>-4.3661591229121818E-2</v>
      </c>
      <c r="DS126" s="383">
        <f t="shared" si="242"/>
        <v>-5.00482604685546E-3</v>
      </c>
      <c r="DT126" s="383">
        <f t="shared" si="226"/>
        <v>-1.7893554590183762E-2</v>
      </c>
      <c r="DU126" s="383">
        <f t="shared" si="227"/>
        <v>0</v>
      </c>
      <c r="DW126" s="383">
        <f t="shared" si="243"/>
        <v>1.4428466024029109E-2</v>
      </c>
      <c r="DX126" s="383">
        <f t="shared" si="211"/>
        <v>-5.3560689631261919E-2</v>
      </c>
      <c r="DY126" s="383">
        <f t="shared" si="212"/>
        <v>1.6438173728359404E-2</v>
      </c>
      <c r="DZ126" s="383">
        <f t="shared" si="213"/>
        <v>0</v>
      </c>
      <c r="EA126" s="383"/>
      <c r="EC126" s="383">
        <f t="shared" si="244"/>
        <v>-2.529280226534469E-2</v>
      </c>
      <c r="ED126" s="383">
        <f t="shared" si="228"/>
        <v>-4.7175967383697462E-2</v>
      </c>
      <c r="EE126" s="383">
        <f t="shared" si="229"/>
        <v>3.7922558503450873E-2</v>
      </c>
      <c r="EF126" s="383"/>
      <c r="EH126" s="383">
        <f t="shared" si="230"/>
        <v>0</v>
      </c>
      <c r="EI126" s="383">
        <f t="shared" si="231"/>
        <v>4.9702615968921997E-2</v>
      </c>
      <c r="EJ126" s="383">
        <f t="shared" si="232"/>
        <v>0</v>
      </c>
      <c r="EK126" s="383">
        <f t="shared" si="233"/>
        <v>0</v>
      </c>
      <c r="EM126" s="383">
        <f t="shared" si="245"/>
        <v>0</v>
      </c>
      <c r="EN126" s="383">
        <f t="shared" si="234"/>
        <v>4.9702615968921997E-2</v>
      </c>
      <c r="EO126" s="383">
        <f t="shared" si="235"/>
        <v>0</v>
      </c>
      <c r="EP126" s="383">
        <v>1</v>
      </c>
      <c r="ER126" s="383">
        <f t="shared" si="236"/>
        <v>0</v>
      </c>
      <c r="ES126" s="383">
        <f t="shared" si="237"/>
        <v>0</v>
      </c>
      <c r="ET126" s="383">
        <f t="shared" si="238"/>
        <v>0</v>
      </c>
      <c r="EU126" s="383">
        <f t="shared" si="239"/>
        <v>0</v>
      </c>
      <c r="EX126" s="383">
        <f t="shared" si="157"/>
        <v>0.97772017098951969</v>
      </c>
      <c r="EY126" s="383">
        <f t="shared" si="158"/>
        <v>0.81983327809435425</v>
      </c>
      <c r="EZ126" s="383">
        <f t="shared" si="246"/>
        <v>0.97772017098951958</v>
      </c>
      <c r="FA126" s="383"/>
      <c r="FB126" s="383">
        <f t="shared" si="172"/>
        <v>0.98674369189500166</v>
      </c>
      <c r="FC126" s="383">
        <f t="shared" si="160"/>
        <v>0.92417987622544751</v>
      </c>
      <c r="FD126" s="383">
        <f t="shared" si="247"/>
        <v>0.98674369189500166</v>
      </c>
      <c r="FE126" s="383"/>
      <c r="FF126" s="383">
        <f t="shared" si="173"/>
        <v>0.97841679438981499</v>
      </c>
      <c r="FG126" s="383">
        <f t="shared" si="162"/>
        <v>1.2230761252007212</v>
      </c>
      <c r="FH126" s="383">
        <f t="shared" si="248"/>
        <v>0.97841679438981499</v>
      </c>
      <c r="FI126" s="383"/>
      <c r="FJ126" s="383">
        <f t="shared" si="163"/>
        <v>1.0208084069738985</v>
      </c>
      <c r="FK126" s="383">
        <f t="shared" si="164"/>
        <v>1.020071368398455</v>
      </c>
      <c r="FL126" s="383">
        <f t="shared" si="249"/>
        <v>1.0208084069738985</v>
      </c>
      <c r="FN126" s="383">
        <f t="shared" si="174"/>
        <v>0.98674369189500166</v>
      </c>
      <c r="FO126" s="383">
        <f t="shared" si="166"/>
        <v>0.92417987622544751</v>
      </c>
      <c r="FP126" s="383">
        <f t="shared" si="250"/>
        <v>0.98674369189500166</v>
      </c>
      <c r="FR126" s="340"/>
      <c r="GB126" s="335">
        <v>2009</v>
      </c>
      <c r="GC126" s="393">
        <f t="shared" si="149"/>
        <v>0.8703569587336637</v>
      </c>
      <c r="GD126" s="393">
        <f t="shared" si="150"/>
        <v>1.0212982316182599</v>
      </c>
      <c r="GE126" s="393">
        <f t="shared" si="151"/>
        <v>1.0543534059252104</v>
      </c>
      <c r="GF126" s="393">
        <f t="shared" si="152"/>
        <v>0.86050315621187956</v>
      </c>
      <c r="GG126" s="393">
        <f t="shared" si="153"/>
        <v>0.73160066425698911</v>
      </c>
    </row>
    <row r="127" spans="1:194" x14ac:dyDescent="0.2">
      <c r="A127" s="334" t="s">
        <v>621</v>
      </c>
      <c r="B127" s="334">
        <f t="shared" si="156"/>
        <v>1987</v>
      </c>
      <c r="D127" s="388">
        <f t="shared" si="175"/>
        <v>993.43278666666663</v>
      </c>
      <c r="E127" s="388">
        <f t="shared" si="175"/>
        <v>1102.3915081693356</v>
      </c>
      <c r="F127" s="388">
        <f t="shared" si="175"/>
        <v>532.4777203943305</v>
      </c>
      <c r="G127" s="388">
        <f t="shared" si="175"/>
        <v>0</v>
      </c>
      <c r="H127" s="388">
        <f t="shared" si="251"/>
        <v>2628.3020152303325</v>
      </c>
      <c r="J127" s="394">
        <f t="shared" si="177"/>
        <v>182693.40207000004</v>
      </c>
      <c r="K127" s="394">
        <f t="shared" si="177"/>
        <v>402141.82776999997</v>
      </c>
      <c r="L127" s="394">
        <f t="shared" si="177"/>
        <v>935835.81403000001</v>
      </c>
      <c r="M127" s="394"/>
      <c r="N127" s="394">
        <f t="shared" si="252"/>
        <v>1520671.0438700002</v>
      </c>
      <c r="P127" s="403">
        <f t="shared" si="178"/>
        <v>51253.843200000003</v>
      </c>
      <c r="Q127" s="403">
        <f t="shared" si="178"/>
        <v>352749.80900501978</v>
      </c>
      <c r="R127" s="394">
        <f t="shared" si="178"/>
        <v>484800.49552</v>
      </c>
      <c r="S127" s="403"/>
      <c r="T127" s="394">
        <f t="shared" si="253"/>
        <v>888804.14772501984</v>
      </c>
      <c r="U127" s="394"/>
      <c r="W127" s="397">
        <f t="shared" si="180"/>
        <v>5.4377047852337164</v>
      </c>
      <c r="X127" s="397">
        <f t="shared" si="181"/>
        <v>2.7413002877179808</v>
      </c>
      <c r="Y127" s="397">
        <f t="shared" si="182"/>
        <v>0.5689862606361642</v>
      </c>
      <c r="Z127" s="388"/>
      <c r="AA127" s="388">
        <f t="shared" si="240"/>
        <v>2.9571216808086751</v>
      </c>
      <c r="AB127" s="407"/>
      <c r="AC127" s="399"/>
      <c r="AD127" s="397">
        <f t="shared" si="215"/>
        <v>19.382600886925619</v>
      </c>
      <c r="AE127" s="397">
        <f t="shared" si="216"/>
        <v>3.1251370802404832</v>
      </c>
      <c r="AF127" s="397">
        <f t="shared" si="217"/>
        <v>1.0983440101957644</v>
      </c>
      <c r="AG127" s="388"/>
      <c r="AH127" s="397">
        <f t="shared" si="183"/>
        <v>2.9571216808086751</v>
      </c>
      <c r="AJ127" s="398">
        <f t="shared" si="184"/>
        <v>0.89714755025420823</v>
      </c>
      <c r="AK127" s="398">
        <f t="shared" si="185"/>
        <v>1.0435293399833381</v>
      </c>
      <c r="AL127" s="398">
        <f t="shared" si="186"/>
        <v>0.96453116891268487</v>
      </c>
      <c r="AM127" s="399"/>
      <c r="AN127" s="398">
        <f t="shared" si="187"/>
        <v>0.91078140114119777</v>
      </c>
      <c r="AO127" s="393"/>
      <c r="AP127" s="393">
        <f t="shared" si="218"/>
        <v>3.5644820107850963</v>
      </c>
      <c r="AQ127" s="393">
        <f t="shared" si="219"/>
        <v>1.1400199730916858</v>
      </c>
      <c r="AR127" s="393">
        <f t="shared" si="220"/>
        <v>1.9303524288402734</v>
      </c>
      <c r="AS127" s="393"/>
      <c r="AT127" s="393">
        <f t="shared" si="188"/>
        <v>1.7109180326872964</v>
      </c>
      <c r="AV127" s="393">
        <f t="shared" si="189"/>
        <v>5.7666071126230872E-2</v>
      </c>
      <c r="AW127" s="393">
        <f t="shared" si="189"/>
        <v>0.39688137134363854</v>
      </c>
      <c r="AX127" s="393">
        <f t="shared" si="189"/>
        <v>0.54545255753013056</v>
      </c>
      <c r="AY127" s="406"/>
      <c r="AZ127" s="406">
        <f t="shared" si="190"/>
        <v>584481.5361664783</v>
      </c>
      <c r="BC127" s="383">
        <f t="shared" si="191"/>
        <v>0.89714755025420823</v>
      </c>
      <c r="BD127" s="383">
        <f t="shared" si="192"/>
        <v>1.0435293399833381</v>
      </c>
      <c r="BE127" s="383">
        <f t="shared" si="193"/>
        <v>0.96453116891268487</v>
      </c>
      <c r="BF127" s="383" t="e">
        <f t="shared" si="194"/>
        <v>#DIV/0!</v>
      </c>
      <c r="BG127" s="383"/>
      <c r="BH127" s="383"/>
      <c r="BI127" s="383"/>
      <c r="BJ127" s="383"/>
      <c r="BK127" s="383"/>
      <c r="BL127" s="383"/>
      <c r="BM127" s="383"/>
      <c r="BN127" s="383"/>
      <c r="BO127" s="383"/>
      <c r="BP127" s="383"/>
      <c r="BQ127" s="383"/>
      <c r="BR127" s="391">
        <f t="shared" si="221"/>
        <v>0.89714755025420823</v>
      </c>
      <c r="BS127" s="400">
        <f>Mining!BZ126</f>
        <v>0.97912483994851451</v>
      </c>
      <c r="BT127" s="391">
        <f t="shared" si="195"/>
        <v>0.96453116891268487</v>
      </c>
      <c r="BU127" s="391">
        <v>1</v>
      </c>
      <c r="BV127" s="391"/>
      <c r="BW127" s="391">
        <v>1</v>
      </c>
      <c r="BX127" s="400">
        <f>Mining!BW126</f>
        <v>1.0657776183455931</v>
      </c>
      <c r="BY127" s="391">
        <v>1</v>
      </c>
      <c r="BZ127" s="391">
        <v>1</v>
      </c>
      <c r="CB127" s="400">
        <f t="shared" si="222"/>
        <v>5.7666071126230872E-2</v>
      </c>
      <c r="CC127" s="400">
        <f t="shared" si="223"/>
        <v>0.39688137134363854</v>
      </c>
      <c r="CD127" s="400">
        <f t="shared" si="224"/>
        <v>0.54545255753013056</v>
      </c>
      <c r="CE127" s="400"/>
      <c r="CG127" s="400">
        <v>1</v>
      </c>
      <c r="CH127" s="400">
        <v>1</v>
      </c>
      <c r="CI127" s="400">
        <v>1</v>
      </c>
      <c r="CJ127" s="400">
        <v>1</v>
      </c>
      <c r="CL127" s="392">
        <f t="shared" si="196"/>
        <v>0.97340247151601123</v>
      </c>
      <c r="CM127" s="392">
        <f t="shared" si="197"/>
        <v>0.91078140114119777</v>
      </c>
      <c r="CN127" s="392">
        <f t="shared" si="198"/>
        <v>0.96349398581270307</v>
      </c>
      <c r="CO127" s="392">
        <f t="shared" si="199"/>
        <v>0.97528218780967368</v>
      </c>
      <c r="CP127" s="392">
        <f t="shared" si="200"/>
        <v>1.0267562033972508</v>
      </c>
      <c r="CQ127" s="392">
        <v>1</v>
      </c>
      <c r="CR127" s="392">
        <f t="shared" si="201"/>
        <v>0.9439902688243933</v>
      </c>
      <c r="CS127" s="392">
        <f t="shared" si="202"/>
        <v>0.88655686688165736</v>
      </c>
      <c r="CT127" s="392">
        <f t="shared" si="203"/>
        <v>0.88655686688165758</v>
      </c>
      <c r="CU127" s="392"/>
      <c r="CV127" s="392">
        <f t="shared" si="225"/>
        <v>0.96482075209890383</v>
      </c>
      <c r="CY127" s="338"/>
      <c r="DA127" s="383">
        <f t="shared" si="204"/>
        <v>0.37797512649230558</v>
      </c>
      <c r="DB127" s="383">
        <f t="shared" si="205"/>
        <v>0.41943106301378646</v>
      </c>
      <c r="DC127" s="383">
        <f t="shared" si="206"/>
        <v>0.20259381049390801</v>
      </c>
      <c r="DD127" s="383">
        <f t="shared" si="207"/>
        <v>0</v>
      </c>
      <c r="DF127" s="383">
        <f t="shared" si="254"/>
        <v>0.38090435484988872</v>
      </c>
      <c r="DG127" s="383">
        <f t="shared" si="254"/>
        <v>0.41490164567960891</v>
      </c>
      <c r="DH127" s="383">
        <f t="shared" si="254"/>
        <v>0.20416603209287765</v>
      </c>
      <c r="DI127" s="383"/>
      <c r="DJ127" s="383">
        <f t="shared" si="209"/>
        <v>0.99997203262237522</v>
      </c>
      <c r="DK127" s="383"/>
      <c r="DL127" s="383">
        <f t="shared" si="255"/>
        <v>0.3809150080437616</v>
      </c>
      <c r="DM127" s="383">
        <f t="shared" si="255"/>
        <v>0.4149132497151452</v>
      </c>
      <c r="DN127" s="383">
        <f t="shared" si="255"/>
        <v>0.20417174224109322</v>
      </c>
      <c r="DO127" s="383">
        <f t="shared" si="255"/>
        <v>0</v>
      </c>
      <c r="DR127" s="383">
        <f t="shared" si="241"/>
        <v>-6.4873346184693828E-2</v>
      </c>
      <c r="DS127" s="383">
        <f t="shared" si="242"/>
        <v>-1.6091300711684454E-2</v>
      </c>
      <c r="DT127" s="383">
        <f t="shared" si="226"/>
        <v>-1.8219576432829687E-2</v>
      </c>
      <c r="DU127" s="383">
        <f t="shared" si="227"/>
        <v>0</v>
      </c>
      <c r="DW127" s="383">
        <f t="shared" si="243"/>
        <v>1.1270198102930095E-2</v>
      </c>
      <c r="DX127" s="383">
        <f t="shared" si="211"/>
        <v>-4.4894228383125345E-2</v>
      </c>
      <c r="DY127" s="383">
        <f t="shared" si="212"/>
        <v>-4.6577715425613932E-2</v>
      </c>
      <c r="DZ127" s="383">
        <f t="shared" si="213"/>
        <v>0</v>
      </c>
      <c r="EA127" s="383"/>
      <c r="EC127" s="383">
        <f t="shared" si="244"/>
        <v>-1.816784322170319E-2</v>
      </c>
      <c r="ED127" s="383">
        <f t="shared" si="228"/>
        <v>1.2387293945640256E-2</v>
      </c>
      <c r="EE127" s="383">
        <f t="shared" si="229"/>
        <v>-6.9948225395636736E-3</v>
      </c>
      <c r="EF127" s="383"/>
      <c r="EH127" s="383">
        <f t="shared" si="230"/>
        <v>0</v>
      </c>
      <c r="EI127" s="383">
        <f t="shared" si="231"/>
        <v>1.4002074827727293E-2</v>
      </c>
      <c r="EJ127" s="383">
        <f t="shared" si="232"/>
        <v>0</v>
      </c>
      <c r="EK127" s="383">
        <f t="shared" si="233"/>
        <v>0</v>
      </c>
      <c r="EM127" s="383">
        <f t="shared" si="245"/>
        <v>0</v>
      </c>
      <c r="EN127" s="383">
        <f t="shared" si="234"/>
        <v>1.4002074827727293E-2</v>
      </c>
      <c r="EO127" s="383">
        <f t="shared" si="235"/>
        <v>0</v>
      </c>
      <c r="EP127" s="383">
        <v>1</v>
      </c>
      <c r="ER127" s="383">
        <f t="shared" si="236"/>
        <v>0</v>
      </c>
      <c r="ES127" s="383">
        <f t="shared" si="237"/>
        <v>0</v>
      </c>
      <c r="ET127" s="383">
        <f t="shared" si="238"/>
        <v>0</v>
      </c>
      <c r="EU127" s="383">
        <f t="shared" si="239"/>
        <v>0</v>
      </c>
      <c r="EX127" s="383">
        <f t="shared" si="157"/>
        <v>0.96550147663314612</v>
      </c>
      <c r="EY127" s="383">
        <f t="shared" si="158"/>
        <v>0.79155024059309176</v>
      </c>
      <c r="EZ127" s="383">
        <f t="shared" si="246"/>
        <v>0.9439902688243933</v>
      </c>
      <c r="FA127" s="383"/>
      <c r="FB127" s="383">
        <f t="shared" si="172"/>
        <v>0.9764379480981038</v>
      </c>
      <c r="FC127" s="383">
        <f t="shared" si="160"/>
        <v>0.90240430201513555</v>
      </c>
      <c r="FD127" s="383">
        <f t="shared" si="247"/>
        <v>0.96349398581270307</v>
      </c>
      <c r="FE127" s="383"/>
      <c r="FF127" s="383">
        <f t="shared" si="173"/>
        <v>0.99679624614160867</v>
      </c>
      <c r="FG127" s="383">
        <f t="shared" si="162"/>
        <v>1.219157690345503</v>
      </c>
      <c r="FH127" s="383">
        <f t="shared" si="248"/>
        <v>0.97528218780967368</v>
      </c>
      <c r="FI127" s="383"/>
      <c r="FJ127" s="383">
        <f t="shared" si="163"/>
        <v>1.0058265550937069</v>
      </c>
      <c r="FK127" s="383">
        <f t="shared" si="164"/>
        <v>1.0260148704259415</v>
      </c>
      <c r="FL127" s="383">
        <f t="shared" si="249"/>
        <v>1.0267562033972508</v>
      </c>
      <c r="FN127" s="383">
        <f t="shared" si="174"/>
        <v>0.9764379480981038</v>
      </c>
      <c r="FO127" s="383">
        <f t="shared" si="166"/>
        <v>0.90240430201513555</v>
      </c>
      <c r="FP127" s="383">
        <f t="shared" si="250"/>
        <v>0.96349398581270307</v>
      </c>
      <c r="FR127" s="340"/>
      <c r="GB127" s="335">
        <v>2010</v>
      </c>
      <c r="GC127" s="393">
        <f t="shared" si="149"/>
        <v>0.82794618796381847</v>
      </c>
      <c r="GD127" s="393">
        <f t="shared" si="150"/>
        <v>0.98118909836934487</v>
      </c>
      <c r="GE127" s="393">
        <f t="shared" si="151"/>
        <v>1.0496231988922646</v>
      </c>
      <c r="GF127" s="393">
        <f t="shared" si="152"/>
        <v>0.97418084311272157</v>
      </c>
      <c r="GG127" s="393">
        <f t="shared" si="153"/>
        <v>0.69589246442649966</v>
      </c>
    </row>
    <row r="128" spans="1:194" x14ac:dyDescent="0.2">
      <c r="A128" s="334" t="s">
        <v>621</v>
      </c>
      <c r="B128" s="334">
        <f t="shared" si="156"/>
        <v>1988</v>
      </c>
      <c r="D128" s="388">
        <f t="shared" si="175"/>
        <v>981.18086933333336</v>
      </c>
      <c r="E128" s="388">
        <f t="shared" si="175"/>
        <v>1128.993508942732</v>
      </c>
      <c r="F128" s="388">
        <f t="shared" si="175"/>
        <v>541.59308498944335</v>
      </c>
      <c r="G128" s="388">
        <f t="shared" si="175"/>
        <v>0</v>
      </c>
      <c r="H128" s="388">
        <f t="shared" si="251"/>
        <v>2651.7674632655089</v>
      </c>
      <c r="J128" s="394">
        <f t="shared" si="177"/>
        <v>175231.96080000003</v>
      </c>
      <c r="K128" s="394">
        <f t="shared" si="177"/>
        <v>418646.09389999998</v>
      </c>
      <c r="L128" s="394">
        <f t="shared" si="177"/>
        <v>932820.24476999999</v>
      </c>
      <c r="M128" s="394"/>
      <c r="N128" s="394">
        <f t="shared" si="252"/>
        <v>1526698.29947</v>
      </c>
      <c r="P128" s="403">
        <f t="shared" si="178"/>
        <v>45610.207439999998</v>
      </c>
      <c r="Q128" s="403">
        <f t="shared" si="178"/>
        <v>417195.65421209333</v>
      </c>
      <c r="R128" s="394">
        <f t="shared" si="178"/>
        <v>508247.91424000001</v>
      </c>
      <c r="S128" s="403"/>
      <c r="T128" s="394">
        <f t="shared" si="253"/>
        <v>971053.77589209331</v>
      </c>
      <c r="U128" s="394"/>
      <c r="W128" s="397">
        <f t="shared" si="180"/>
        <v>5.5993259725787032</v>
      </c>
      <c r="X128" s="397">
        <f t="shared" si="181"/>
        <v>2.6967730629594966</v>
      </c>
      <c r="Y128" s="397">
        <f t="shared" si="182"/>
        <v>0.58059748169700232</v>
      </c>
      <c r="Z128" s="388"/>
      <c r="AA128" s="388">
        <f t="shared" si="240"/>
        <v>2.7308142237842263</v>
      </c>
      <c r="AB128" s="408"/>
      <c r="AD128" s="397">
        <f t="shared" si="215"/>
        <v>21.512308853759805</v>
      </c>
      <c r="AE128" s="397">
        <f t="shared" si="216"/>
        <v>2.7061487758661453</v>
      </c>
      <c r="AF128" s="397">
        <f t="shared" si="217"/>
        <v>1.0656080818340503</v>
      </c>
      <c r="AG128" s="388"/>
      <c r="AH128" s="397">
        <f t="shared" si="183"/>
        <v>2.7308142237842263</v>
      </c>
      <c r="AJ128" s="398">
        <f t="shared" si="184"/>
        <v>0.92381285446297634</v>
      </c>
      <c r="AK128" s="398">
        <f t="shared" si="185"/>
        <v>1.0265791847334031</v>
      </c>
      <c r="AL128" s="398">
        <f t="shared" si="186"/>
        <v>0.98421421821829047</v>
      </c>
      <c r="AM128" s="399"/>
      <c r="AN128" s="398">
        <f t="shared" si="187"/>
        <v>0.84107962859152618</v>
      </c>
      <c r="AO128" s="393"/>
      <c r="AP128" s="393">
        <f t="shared" si="218"/>
        <v>3.8419461483598121</v>
      </c>
      <c r="AQ128" s="393">
        <f t="shared" si="219"/>
        <v>1.0034766414109608</v>
      </c>
      <c r="AR128" s="393">
        <f t="shared" si="220"/>
        <v>1.8353646294149129</v>
      </c>
      <c r="AS128" s="393"/>
      <c r="AT128" s="393">
        <f t="shared" si="188"/>
        <v>1.5722077781608377</v>
      </c>
      <c r="AV128" s="393">
        <f t="shared" si="189"/>
        <v>4.6969805969909906E-2</v>
      </c>
      <c r="AW128" s="393">
        <f t="shared" si="189"/>
        <v>0.42963187474228359</v>
      </c>
      <c r="AX128" s="393">
        <f t="shared" si="189"/>
        <v>0.52339831928780656</v>
      </c>
      <c r="AY128" s="406"/>
      <c r="AZ128" s="406">
        <f t="shared" si="190"/>
        <v>636048.24622467905</v>
      </c>
      <c r="BC128" s="383">
        <f t="shared" si="191"/>
        <v>0.92381285446297634</v>
      </c>
      <c r="BD128" s="383">
        <f t="shared" si="192"/>
        <v>1.0265791847334031</v>
      </c>
      <c r="BE128" s="383">
        <f t="shared" si="193"/>
        <v>0.98421421821829047</v>
      </c>
      <c r="BF128" s="383" t="e">
        <f t="shared" si="194"/>
        <v>#DIV/0!</v>
      </c>
      <c r="BG128" s="383"/>
      <c r="BH128" s="383"/>
      <c r="BI128" s="383"/>
      <c r="BJ128" s="383"/>
      <c r="BK128" s="383"/>
      <c r="BL128" s="383"/>
      <c r="BM128" s="383"/>
      <c r="BN128" s="383"/>
      <c r="BO128" s="383"/>
      <c r="BP128" s="383"/>
      <c r="BQ128" s="383"/>
      <c r="BR128" s="391">
        <f t="shared" si="221"/>
        <v>0.92381285446297634</v>
      </c>
      <c r="BS128" s="400">
        <f>Mining!BZ127</f>
        <v>0.9441913525113721</v>
      </c>
      <c r="BT128" s="391">
        <f t="shared" si="195"/>
        <v>0.98421421821829047</v>
      </c>
      <c r="BU128" s="391">
        <v>1</v>
      </c>
      <c r="BV128" s="391"/>
      <c r="BW128" s="391">
        <v>1</v>
      </c>
      <c r="BX128" s="400">
        <f>Mining!BW127</f>
        <v>1.0872575585477406</v>
      </c>
      <c r="BY128" s="391">
        <v>1</v>
      </c>
      <c r="BZ128" s="391">
        <v>1</v>
      </c>
      <c r="CB128" s="400">
        <f t="shared" si="222"/>
        <v>4.6969805969909906E-2</v>
      </c>
      <c r="CC128" s="400">
        <f t="shared" si="223"/>
        <v>0.42963187474228359</v>
      </c>
      <c r="CD128" s="400">
        <f t="shared" si="224"/>
        <v>0.52339831928780656</v>
      </c>
      <c r="CE128" s="400"/>
      <c r="CG128" s="400">
        <v>1</v>
      </c>
      <c r="CH128" s="400">
        <v>1</v>
      </c>
      <c r="CI128" s="400">
        <v>1</v>
      </c>
      <c r="CJ128" s="400">
        <v>1</v>
      </c>
      <c r="CL128" s="392">
        <f t="shared" si="196"/>
        <v>0.97726060080777943</v>
      </c>
      <c r="CM128" s="392">
        <f t="shared" si="197"/>
        <v>0.84107962859152618</v>
      </c>
      <c r="CN128" s="392">
        <f t="shared" si="198"/>
        <v>0.9292925583108802</v>
      </c>
      <c r="CO128" s="392">
        <f t="shared" si="199"/>
        <v>0.92621867445310324</v>
      </c>
      <c r="CP128" s="392">
        <f t="shared" si="200"/>
        <v>1.0354507796470884</v>
      </c>
      <c r="CQ128" s="392">
        <v>1</v>
      </c>
      <c r="CR128" s="392">
        <f t="shared" si="201"/>
        <v>0.94371674788841375</v>
      </c>
      <c r="CS128" s="392">
        <f t="shared" si="202"/>
        <v>0.82195398316453883</v>
      </c>
      <c r="CT128" s="392">
        <f t="shared" si="203"/>
        <v>0.82195398316453883</v>
      </c>
      <c r="CU128" s="392"/>
      <c r="CV128" s="392">
        <f t="shared" si="225"/>
        <v>0.89124160451052681</v>
      </c>
      <c r="CY128" s="338"/>
      <c r="DA128" s="383">
        <f t="shared" si="204"/>
        <v>0.37001014716617042</v>
      </c>
      <c r="DB128" s="383">
        <f t="shared" si="205"/>
        <v>0.42575132419508505</v>
      </c>
      <c r="DC128" s="383">
        <f t="shared" si="206"/>
        <v>0.20423852863874445</v>
      </c>
      <c r="DD128" s="383">
        <f t="shared" si="207"/>
        <v>0</v>
      </c>
      <c r="DF128" s="383">
        <f t="shared" si="254"/>
        <v>0.37397850045152831</v>
      </c>
      <c r="DG128" s="383">
        <f t="shared" si="254"/>
        <v>0.42258331635062529</v>
      </c>
      <c r="DH128" s="383">
        <f t="shared" si="254"/>
        <v>0.20341506136633702</v>
      </c>
      <c r="DI128" s="383"/>
      <c r="DJ128" s="383">
        <f t="shared" si="209"/>
        <v>0.99997687816849057</v>
      </c>
      <c r="DK128" s="383"/>
      <c r="DL128" s="383">
        <f t="shared" si="255"/>
        <v>0.37398714771934455</v>
      </c>
      <c r="DM128" s="383">
        <f t="shared" si="255"/>
        <v>0.42259308747679097</v>
      </c>
      <c r="DN128" s="383">
        <f t="shared" si="255"/>
        <v>0.20341976480386451</v>
      </c>
      <c r="DO128" s="383">
        <f t="shared" si="255"/>
        <v>0</v>
      </c>
      <c r="DR128" s="383">
        <f t="shared" si="241"/>
        <v>2.9289171099696719E-2</v>
      </c>
      <c r="DS128" s="383">
        <f t="shared" si="242"/>
        <v>-3.6330302688224278E-2</v>
      </c>
      <c r="DT128" s="383">
        <f t="shared" si="226"/>
        <v>2.0201426840961701E-2</v>
      </c>
      <c r="DU128" s="383">
        <f t="shared" si="227"/>
        <v>0</v>
      </c>
      <c r="DW128" s="383">
        <f t="shared" si="243"/>
        <v>7.4960302891891095E-2</v>
      </c>
      <c r="DX128" s="383">
        <f t="shared" si="211"/>
        <v>-0.12757517064457369</v>
      </c>
      <c r="DY128" s="383">
        <f t="shared" si="212"/>
        <v>-5.0459421968433525E-2</v>
      </c>
      <c r="DZ128" s="383">
        <f t="shared" si="213"/>
        <v>0</v>
      </c>
      <c r="EA128" s="383"/>
      <c r="EC128" s="383">
        <f t="shared" si="244"/>
        <v>-0.20516400939173418</v>
      </c>
      <c r="ED128" s="383">
        <f t="shared" si="228"/>
        <v>7.9291313472377153E-2</v>
      </c>
      <c r="EE128" s="383">
        <f t="shared" si="229"/>
        <v>-4.1273051929095722E-2</v>
      </c>
      <c r="EF128" s="383"/>
      <c r="EH128" s="383">
        <f t="shared" si="230"/>
        <v>0</v>
      </c>
      <c r="EI128" s="383">
        <f t="shared" si="231"/>
        <v>1.9953833661681568E-2</v>
      </c>
      <c r="EJ128" s="383">
        <f t="shared" si="232"/>
        <v>0</v>
      </c>
      <c r="EK128" s="383">
        <f t="shared" si="233"/>
        <v>0</v>
      </c>
      <c r="EM128" s="383">
        <f t="shared" si="245"/>
        <v>0</v>
      </c>
      <c r="EN128" s="383">
        <f t="shared" si="234"/>
        <v>1.9953833661681568E-2</v>
      </c>
      <c r="EO128" s="383">
        <f t="shared" si="235"/>
        <v>0</v>
      </c>
      <c r="EP128" s="383">
        <v>1</v>
      </c>
      <c r="ER128" s="383">
        <f t="shared" si="236"/>
        <v>0</v>
      </c>
      <c r="ES128" s="383">
        <f t="shared" si="237"/>
        <v>0</v>
      </c>
      <c r="ET128" s="383">
        <f t="shared" si="238"/>
        <v>0</v>
      </c>
      <c r="EU128" s="383">
        <f t="shared" si="239"/>
        <v>0</v>
      </c>
      <c r="EX128" s="383">
        <f t="shared" si="157"/>
        <v>0.99971025025891391</v>
      </c>
      <c r="EY128" s="383">
        <f t="shared" si="158"/>
        <v>0.79132088911582332</v>
      </c>
      <c r="EZ128" s="383">
        <f t="shared" si="246"/>
        <v>0.94371674788841375</v>
      </c>
      <c r="FA128" s="383"/>
      <c r="FB128" s="383">
        <f t="shared" si="172"/>
        <v>0.96450270784723779</v>
      </c>
      <c r="FC128" s="383">
        <f t="shared" si="160"/>
        <v>0.87037139286659482</v>
      </c>
      <c r="FD128" s="383">
        <f t="shared" si="247"/>
        <v>0.9292925583108802</v>
      </c>
      <c r="FE128" s="383"/>
      <c r="FF128" s="383">
        <f t="shared" si="173"/>
        <v>0.94969300785984911</v>
      </c>
      <c r="FG128" s="383">
        <f t="shared" si="162"/>
        <v>1.1578255339996872</v>
      </c>
      <c r="FH128" s="383">
        <f t="shared" si="248"/>
        <v>0.92621867445310324</v>
      </c>
      <c r="FI128" s="383"/>
      <c r="FJ128" s="383">
        <f t="shared" si="163"/>
        <v>1.0084680045964851</v>
      </c>
      <c r="FK128" s="383">
        <f t="shared" si="164"/>
        <v>1.0347031690647706</v>
      </c>
      <c r="FL128" s="383">
        <f t="shared" si="249"/>
        <v>1.0354507796470884</v>
      </c>
      <c r="FN128" s="383">
        <f t="shared" si="174"/>
        <v>0.96450270784723779</v>
      </c>
      <c r="FO128" s="383">
        <f t="shared" si="166"/>
        <v>0.87037139286659482</v>
      </c>
      <c r="FP128" s="383">
        <f t="shared" si="250"/>
        <v>0.9292925583108802</v>
      </c>
      <c r="FR128" s="340"/>
    </row>
    <row r="129" spans="1:174" x14ac:dyDescent="0.2">
      <c r="A129" s="334" t="s">
        <v>621</v>
      </c>
      <c r="B129" s="334">
        <f t="shared" si="156"/>
        <v>1989</v>
      </c>
      <c r="D129" s="388">
        <f t="shared" si="175"/>
        <v>962.21357066666656</v>
      </c>
      <c r="E129" s="388">
        <f t="shared" si="175"/>
        <v>1108.076477748976</v>
      </c>
      <c r="F129" s="388">
        <f t="shared" si="175"/>
        <v>550.66793882359718</v>
      </c>
      <c r="G129" s="388">
        <f t="shared" si="175"/>
        <v>0</v>
      </c>
      <c r="H129" s="388">
        <f t="shared" si="251"/>
        <v>2620.9579872392396</v>
      </c>
      <c r="J129" s="394">
        <f t="shared" si="177"/>
        <v>185862.06267000001</v>
      </c>
      <c r="K129" s="394">
        <f t="shared" si="177"/>
        <v>402049.75531000004</v>
      </c>
      <c r="L129" s="394">
        <f t="shared" si="177"/>
        <v>929854.51963</v>
      </c>
      <c r="M129" s="394"/>
      <c r="N129" s="394">
        <f t="shared" si="252"/>
        <v>1517766.33761</v>
      </c>
      <c r="P129" s="403">
        <f t="shared" si="178"/>
        <v>52286.265360000005</v>
      </c>
      <c r="Q129" s="403">
        <f t="shared" si="178"/>
        <v>393029.9213150813</v>
      </c>
      <c r="R129" s="394">
        <f t="shared" si="178"/>
        <v>522642.22823999997</v>
      </c>
      <c r="S129" s="403"/>
      <c r="T129" s="394">
        <f t="shared" si="253"/>
        <v>967958.41491508135</v>
      </c>
      <c r="U129" s="394"/>
      <c r="W129" s="397">
        <f t="shared" si="180"/>
        <v>5.1770305184608141</v>
      </c>
      <c r="X129" s="397">
        <f t="shared" si="181"/>
        <v>2.7560680316658686</v>
      </c>
      <c r="Y129" s="397">
        <f t="shared" si="182"/>
        <v>0.59220870275784043</v>
      </c>
      <c r="Z129" s="388"/>
      <c r="AA129" s="388">
        <f t="shared" si="240"/>
        <v>2.7077175494870565</v>
      </c>
      <c r="AB129" s="408"/>
      <c r="AD129" s="397">
        <f t="shared" si="215"/>
        <v>18.40279782925132</v>
      </c>
      <c r="AE129" s="397">
        <f t="shared" si="216"/>
        <v>2.8193183715920229</v>
      </c>
      <c r="AF129" s="397">
        <f t="shared" si="217"/>
        <v>1.053623127005971</v>
      </c>
      <c r="AG129" s="388"/>
      <c r="AH129" s="397">
        <f t="shared" si="183"/>
        <v>2.7077175494870565</v>
      </c>
      <c r="AJ129" s="398">
        <f t="shared" si="184"/>
        <v>0.85413983117304637</v>
      </c>
      <c r="AK129" s="398">
        <f t="shared" si="185"/>
        <v>1.0491509693115904</v>
      </c>
      <c r="AL129" s="398">
        <f t="shared" si="186"/>
        <v>1.003897267523896</v>
      </c>
      <c r="AM129" s="399"/>
      <c r="AN129" s="398">
        <f t="shared" si="187"/>
        <v>0.83396594723218298</v>
      </c>
      <c r="AO129" s="393"/>
      <c r="AP129" s="393">
        <f t="shared" si="218"/>
        <v>3.5547014381369082</v>
      </c>
      <c r="AQ129" s="393">
        <f t="shared" si="219"/>
        <v>1.0229494842650613</v>
      </c>
      <c r="AR129" s="393">
        <f t="shared" si="220"/>
        <v>1.7791415798170178</v>
      </c>
      <c r="AS129" s="393"/>
      <c r="AT129" s="393">
        <f t="shared" si="188"/>
        <v>1.5680077927140632</v>
      </c>
      <c r="AV129" s="393">
        <f t="shared" si="189"/>
        <v>5.4017057504053063E-2</v>
      </c>
      <c r="AW129" s="393">
        <f t="shared" si="189"/>
        <v>0.40604008938706493</v>
      </c>
      <c r="AX129" s="393">
        <f t="shared" si="189"/>
        <v>0.5399428531088819</v>
      </c>
      <c r="AY129" s="406"/>
      <c r="AZ129" s="406">
        <f t="shared" si="190"/>
        <v>637751.93251374154</v>
      </c>
      <c r="BC129" s="383">
        <f t="shared" si="191"/>
        <v>0.85413983117304637</v>
      </c>
      <c r="BD129" s="383">
        <f t="shared" si="192"/>
        <v>1.0491509693115904</v>
      </c>
      <c r="BE129" s="383">
        <f t="shared" si="193"/>
        <v>1.003897267523896</v>
      </c>
      <c r="BF129" s="383" t="e">
        <f t="shared" si="194"/>
        <v>#DIV/0!</v>
      </c>
      <c r="BG129" s="383"/>
      <c r="BH129" s="383"/>
      <c r="BI129" s="383"/>
      <c r="BJ129" s="383"/>
      <c r="BK129" s="383"/>
      <c r="BL129" s="383"/>
      <c r="BM129" s="383"/>
      <c r="BN129" s="383"/>
      <c r="BO129" s="383"/>
      <c r="BP129" s="383"/>
      <c r="BQ129" s="383"/>
      <c r="BR129" s="391">
        <f t="shared" si="221"/>
        <v>0.85413983117304637</v>
      </c>
      <c r="BS129" s="400">
        <f>Mining!BZ128</f>
        <v>0.94784257993860677</v>
      </c>
      <c r="BT129" s="391">
        <f t="shared" si="195"/>
        <v>1.003897267523896</v>
      </c>
      <c r="BU129" s="391">
        <v>1</v>
      </c>
      <c r="BV129" s="391"/>
      <c r="BW129" s="391">
        <v>1</v>
      </c>
      <c r="BX129" s="400">
        <f>Mining!BW128</f>
        <v>1.1068831381045849</v>
      </c>
      <c r="BY129" s="391">
        <v>1</v>
      </c>
      <c r="BZ129" s="391">
        <v>1</v>
      </c>
      <c r="CB129" s="400">
        <f t="shared" si="222"/>
        <v>5.4017057504053063E-2</v>
      </c>
      <c r="CC129" s="400">
        <f t="shared" si="223"/>
        <v>0.40604008938706493</v>
      </c>
      <c r="CD129" s="400">
        <f t="shared" si="224"/>
        <v>0.5399428531088819</v>
      </c>
      <c r="CE129" s="400"/>
      <c r="CG129" s="400">
        <v>1</v>
      </c>
      <c r="CH129" s="400">
        <v>1</v>
      </c>
      <c r="CI129" s="400">
        <v>1</v>
      </c>
      <c r="CJ129" s="400">
        <v>1</v>
      </c>
      <c r="CL129" s="392">
        <f t="shared" si="196"/>
        <v>0.97154312904749385</v>
      </c>
      <c r="CM129" s="392">
        <f t="shared" si="197"/>
        <v>0.83396594723218298</v>
      </c>
      <c r="CN129" s="392">
        <f t="shared" si="198"/>
        <v>0.90459898627579027</v>
      </c>
      <c r="CO129" s="392">
        <f t="shared" si="199"/>
        <v>0.95826107848747366</v>
      </c>
      <c r="CP129" s="392">
        <f t="shared" si="200"/>
        <v>1.0433397360172083</v>
      </c>
      <c r="CQ129" s="392">
        <v>1</v>
      </c>
      <c r="CR129" s="392">
        <f t="shared" si="201"/>
        <v>0.92210977144781547</v>
      </c>
      <c r="CS129" s="392">
        <f t="shared" si="202"/>
        <v>0.81023388589301248</v>
      </c>
      <c r="CT129" s="392">
        <f t="shared" si="203"/>
        <v>0.81023388589301215</v>
      </c>
      <c r="CU129" s="392"/>
      <c r="CV129" s="392">
        <f t="shared" si="225"/>
        <v>0.90441070364406118</v>
      </c>
      <c r="CY129" s="338"/>
      <c r="DA129" s="383">
        <f t="shared" si="204"/>
        <v>0.36712285177840825</v>
      </c>
      <c r="DB129" s="383">
        <f t="shared" si="205"/>
        <v>0.4227753680691988</v>
      </c>
      <c r="DC129" s="383">
        <f t="shared" si="206"/>
        <v>0.210101780152393</v>
      </c>
      <c r="DD129" s="383">
        <f t="shared" si="207"/>
        <v>0</v>
      </c>
      <c r="DF129" s="383">
        <f t="shared" si="254"/>
        <v>0.36856461457752893</v>
      </c>
      <c r="DG129" s="383">
        <f t="shared" si="254"/>
        <v>0.42426160657894474</v>
      </c>
      <c r="DH129" s="383">
        <f t="shared" si="254"/>
        <v>0.20715632536280498</v>
      </c>
      <c r="DI129" s="383"/>
      <c r="DJ129" s="383">
        <f t="shared" si="209"/>
        <v>0.99998254651927865</v>
      </c>
      <c r="DK129" s="383"/>
      <c r="DL129" s="383">
        <f t="shared" si="255"/>
        <v>0.36857104742519964</v>
      </c>
      <c r="DM129" s="383">
        <f t="shared" si="255"/>
        <v>0.4242690115499585</v>
      </c>
      <c r="DN129" s="383">
        <f t="shared" si="255"/>
        <v>0.20715994102484189</v>
      </c>
      <c r="DO129" s="383">
        <f t="shared" si="255"/>
        <v>0</v>
      </c>
      <c r="DR129" s="383">
        <f t="shared" si="241"/>
        <v>-7.8414595546256335E-2</v>
      </c>
      <c r="DS129" s="383">
        <f t="shared" si="242"/>
        <v>3.859584013923193E-3</v>
      </c>
      <c r="DT129" s="383">
        <f t="shared" si="226"/>
        <v>1.9801397032844434E-2</v>
      </c>
      <c r="DU129" s="383">
        <f t="shared" si="227"/>
        <v>0</v>
      </c>
      <c r="DW129" s="383">
        <f t="shared" si="243"/>
        <v>-7.7707971601852638E-2</v>
      </c>
      <c r="DX129" s="383">
        <f t="shared" si="211"/>
        <v>1.9219493890987586E-2</v>
      </c>
      <c r="DY129" s="383">
        <f t="shared" si="212"/>
        <v>-3.1112180444522981E-2</v>
      </c>
      <c r="DZ129" s="383">
        <f t="shared" si="213"/>
        <v>0</v>
      </c>
      <c r="EA129" s="383"/>
      <c r="EC129" s="383">
        <f t="shared" si="244"/>
        <v>0.13979490729565644</v>
      </c>
      <c r="ED129" s="383">
        <f t="shared" si="228"/>
        <v>-5.6476839710017657E-2</v>
      </c>
      <c r="EE129" s="383">
        <f t="shared" si="229"/>
        <v>3.1120527434051845E-2</v>
      </c>
      <c r="EF129" s="383"/>
      <c r="EH129" s="383">
        <f t="shared" si="230"/>
        <v>0</v>
      </c>
      <c r="EI129" s="383">
        <f t="shared" si="231"/>
        <v>1.7889557394467091E-2</v>
      </c>
      <c r="EJ129" s="383">
        <f t="shared" si="232"/>
        <v>0</v>
      </c>
      <c r="EK129" s="383">
        <f t="shared" si="233"/>
        <v>0</v>
      </c>
      <c r="EM129" s="383">
        <f t="shared" si="245"/>
        <v>0</v>
      </c>
      <c r="EN129" s="383">
        <f t="shared" si="234"/>
        <v>1.7889557394467091E-2</v>
      </c>
      <c r="EO129" s="383">
        <f t="shared" si="235"/>
        <v>0</v>
      </c>
      <c r="EP129" s="383">
        <v>1</v>
      </c>
      <c r="ER129" s="383">
        <f t="shared" si="236"/>
        <v>0</v>
      </c>
      <c r="ES129" s="383">
        <f t="shared" si="237"/>
        <v>0</v>
      </c>
      <c r="ET129" s="383">
        <f t="shared" si="238"/>
        <v>0</v>
      </c>
      <c r="EU129" s="383">
        <f t="shared" si="239"/>
        <v>0</v>
      </c>
      <c r="EX129" s="383">
        <f t="shared" si="157"/>
        <v>0.97710438382179365</v>
      </c>
      <c r="EY129" s="383">
        <f t="shared" si="158"/>
        <v>0.77320310976483042</v>
      </c>
      <c r="EZ129" s="383">
        <f t="shared" si="246"/>
        <v>0.92210977144781547</v>
      </c>
      <c r="FA129" s="383"/>
      <c r="FB129" s="383">
        <f t="shared" si="172"/>
        <v>0.9734275586151534</v>
      </c>
      <c r="FC129" s="383">
        <f t="shared" si="160"/>
        <v>0.84724350004659998</v>
      </c>
      <c r="FD129" s="383">
        <f t="shared" si="247"/>
        <v>0.90459898627579027</v>
      </c>
      <c r="FE129" s="383"/>
      <c r="FF129" s="383">
        <f t="shared" si="173"/>
        <v>1.0345948585557188</v>
      </c>
      <c r="FG129" s="383">
        <f t="shared" si="162"/>
        <v>1.1978803445806059</v>
      </c>
      <c r="FH129" s="383">
        <f t="shared" si="248"/>
        <v>0.95826107848747366</v>
      </c>
      <c r="FI129" s="383"/>
      <c r="FJ129" s="383">
        <f t="shared" si="163"/>
        <v>1.0076188617799955</v>
      </c>
      <c r="FK129" s="383">
        <f t="shared" si="164"/>
        <v>1.0425864294931984</v>
      </c>
      <c r="FL129" s="383">
        <f t="shared" si="249"/>
        <v>1.0433397360172083</v>
      </c>
      <c r="FN129" s="383">
        <f t="shared" si="174"/>
        <v>0.9734275586151534</v>
      </c>
      <c r="FO129" s="383">
        <f t="shared" si="166"/>
        <v>0.84724350004659998</v>
      </c>
      <c r="FP129" s="383">
        <f t="shared" si="250"/>
        <v>0.90459898627579027</v>
      </c>
      <c r="FR129" s="340"/>
    </row>
    <row r="130" spans="1:174" x14ac:dyDescent="0.2">
      <c r="A130" s="334" t="s">
        <v>621</v>
      </c>
      <c r="B130" s="334">
        <f t="shared" si="156"/>
        <v>1990</v>
      </c>
      <c r="D130" s="388">
        <f t="shared" ref="D130:G149" si="256">D204+D280</f>
        <v>902.46548800000005</v>
      </c>
      <c r="E130" s="388">
        <f t="shared" si="256"/>
        <v>1121.3619204085171</v>
      </c>
      <c r="F130" s="388">
        <f t="shared" si="256"/>
        <v>552.57105931041326</v>
      </c>
      <c r="G130" s="388">
        <f t="shared" si="256"/>
        <v>0</v>
      </c>
      <c r="H130" s="388">
        <f t="shared" si="251"/>
        <v>2576.3984677189305</v>
      </c>
      <c r="J130" s="394">
        <f t="shared" ref="J130:L149" si="257">J56</f>
        <v>193957.23606000002</v>
      </c>
      <c r="K130" s="394">
        <f t="shared" si="257"/>
        <v>410911.62582000002</v>
      </c>
      <c r="L130" s="394">
        <f t="shared" si="257"/>
        <v>915125.58216999995</v>
      </c>
      <c r="M130" s="394"/>
      <c r="N130" s="394">
        <f t="shared" si="252"/>
        <v>1519994.44405</v>
      </c>
      <c r="P130" s="403">
        <f t="shared" ref="P130:R149" si="258">P56</f>
        <v>56019.10398</v>
      </c>
      <c r="Q130" s="403">
        <f t="shared" si="258"/>
        <v>383191.32169055322</v>
      </c>
      <c r="R130" s="394">
        <f t="shared" si="258"/>
        <v>519291.72195999994</v>
      </c>
      <c r="S130" s="403"/>
      <c r="T130" s="394">
        <f t="shared" si="253"/>
        <v>958502.14763055323</v>
      </c>
      <c r="U130" s="394"/>
      <c r="W130" s="397">
        <f t="shared" si="180"/>
        <v>4.6529096121003981</v>
      </c>
      <c r="X130" s="397">
        <f t="shared" si="181"/>
        <v>2.7289612898412616</v>
      </c>
      <c r="Y130" s="397">
        <f t="shared" si="182"/>
        <v>0.60381992381867855</v>
      </c>
      <c r="Z130" s="388"/>
      <c r="AA130" s="388">
        <f t="shared" si="240"/>
        <v>2.6879423004819207</v>
      </c>
      <c r="AB130" s="407"/>
      <c r="AC130" s="399"/>
      <c r="AD130" s="397">
        <f t="shared" si="215"/>
        <v>16.109959351049227</v>
      </c>
      <c r="AE130" s="397">
        <f t="shared" si="216"/>
        <v>2.9263760866538489</v>
      </c>
      <c r="AF130" s="397">
        <f t="shared" si="217"/>
        <v>1.0640860155151419</v>
      </c>
      <c r="AG130" s="388"/>
      <c r="AH130" s="397">
        <f t="shared" si="183"/>
        <v>2.6879423004819207</v>
      </c>
      <c r="AJ130" s="398">
        <f t="shared" si="184"/>
        <v>0.76766698909174302</v>
      </c>
      <c r="AK130" s="398">
        <f t="shared" si="185"/>
        <v>1.038832260145701</v>
      </c>
      <c r="AL130" s="398">
        <f t="shared" si="186"/>
        <v>1.0235803168295017</v>
      </c>
      <c r="AM130" s="399"/>
      <c r="AN130" s="398">
        <f t="shared" si="187"/>
        <v>0.82787525129846395</v>
      </c>
      <c r="AO130" s="393"/>
      <c r="AP130" s="393">
        <f t="shared" si="218"/>
        <v>3.4623409208624052</v>
      </c>
      <c r="AQ130" s="393">
        <f t="shared" si="219"/>
        <v>1.0723406365445625</v>
      </c>
      <c r="AR130" s="393">
        <f t="shared" si="220"/>
        <v>1.7622572120271356</v>
      </c>
      <c r="AS130" s="393"/>
      <c r="AT130" s="393">
        <f t="shared" si="188"/>
        <v>1.585801813597886</v>
      </c>
      <c r="AV130" s="393">
        <f t="shared" ref="AV130:AX149" si="259">AV56</f>
        <v>5.8444421974933436E-2</v>
      </c>
      <c r="AW130" s="393">
        <f t="shared" si="259"/>
        <v>0.39978139082715042</v>
      </c>
      <c r="AX130" s="393">
        <f t="shared" si="259"/>
        <v>0.54177418719791604</v>
      </c>
      <c r="AY130" s="406"/>
      <c r="AZ130" s="406">
        <f t="shared" si="190"/>
        <v>630595.82315093209</v>
      </c>
      <c r="BC130" s="383">
        <f t="shared" si="191"/>
        <v>0.76766698909174302</v>
      </c>
      <c r="BD130" s="383">
        <f t="shared" si="192"/>
        <v>1.038832260145701</v>
      </c>
      <c r="BE130" s="383">
        <f t="shared" si="193"/>
        <v>1.0235803168295017</v>
      </c>
      <c r="BF130" s="383" t="e">
        <f t="shared" si="194"/>
        <v>#DIV/0!</v>
      </c>
      <c r="BG130" s="383"/>
      <c r="BH130" s="383"/>
      <c r="BI130" s="383"/>
      <c r="BJ130" s="383"/>
      <c r="BK130" s="383"/>
      <c r="BL130" s="383"/>
      <c r="BM130" s="383"/>
      <c r="BN130" s="383"/>
      <c r="BO130" s="383"/>
      <c r="BP130" s="383"/>
      <c r="BQ130" s="383"/>
      <c r="BR130" s="391">
        <f t="shared" si="221"/>
        <v>0.76766698909174302</v>
      </c>
      <c r="BS130" s="400">
        <f>Mining!BZ129</f>
        <v>0.93160445514602142</v>
      </c>
      <c r="BT130" s="391">
        <f t="shared" si="195"/>
        <v>1.0235803168295017</v>
      </c>
      <c r="BU130" s="391">
        <v>1</v>
      </c>
      <c r="BV130" s="391"/>
      <c r="BW130" s="391">
        <v>1</v>
      </c>
      <c r="BX130" s="400">
        <f>Mining!BW129</f>
        <v>1.1151001419190005</v>
      </c>
      <c r="BY130" s="391">
        <v>1</v>
      </c>
      <c r="BZ130" s="391">
        <v>1</v>
      </c>
      <c r="CB130" s="400">
        <f t="shared" si="222"/>
        <v>5.8444421974933436E-2</v>
      </c>
      <c r="CC130" s="400">
        <f t="shared" si="223"/>
        <v>0.39978139082715042</v>
      </c>
      <c r="CD130" s="400">
        <f t="shared" si="224"/>
        <v>0.54177418719791604</v>
      </c>
      <c r="CE130" s="400"/>
      <c r="CG130" s="400">
        <v>1</v>
      </c>
      <c r="CH130" s="400">
        <v>1</v>
      </c>
      <c r="CI130" s="400">
        <v>1</v>
      </c>
      <c r="CJ130" s="400">
        <v>1</v>
      </c>
      <c r="CL130" s="392">
        <f t="shared" si="196"/>
        <v>0.97296937065592037</v>
      </c>
      <c r="CM130" s="392">
        <f t="shared" si="197"/>
        <v>0.82787525129846395</v>
      </c>
      <c r="CN130" s="392">
        <f t="shared" si="198"/>
        <v>0.91256095459510567</v>
      </c>
      <c r="CO130" s="392">
        <f t="shared" si="199"/>
        <v>0.97987954884418749</v>
      </c>
      <c r="CP130" s="392">
        <f t="shared" si="200"/>
        <v>1.0466556339231508</v>
      </c>
      <c r="CQ130" s="392">
        <v>1</v>
      </c>
      <c r="CR130" s="392">
        <f t="shared" si="201"/>
        <v>0.884558393793485</v>
      </c>
      <c r="CS130" s="392">
        <f t="shared" si="202"/>
        <v>0.80549726223747842</v>
      </c>
      <c r="CT130" s="392">
        <f t="shared" si="203"/>
        <v>0.80549726223747842</v>
      </c>
      <c r="CU130" s="392"/>
      <c r="CV130" s="392">
        <f t="shared" si="225"/>
        <v>0.93591927577338141</v>
      </c>
      <c r="CY130" s="338"/>
      <c r="DA130" s="383">
        <f t="shared" si="204"/>
        <v>0.35028179814088195</v>
      </c>
      <c r="DB130" s="383">
        <f t="shared" si="205"/>
        <v>0.43524397893363864</v>
      </c>
      <c r="DC130" s="383">
        <f t="shared" si="206"/>
        <v>0.21447422292547932</v>
      </c>
      <c r="DD130" s="383">
        <f t="shared" si="207"/>
        <v>0</v>
      </c>
      <c r="DF130" s="383">
        <f t="shared" si="254"/>
        <v>0.35863642473195162</v>
      </c>
      <c r="DG130" s="383">
        <f t="shared" si="254"/>
        <v>0.42897947313099472</v>
      </c>
      <c r="DH130" s="383">
        <f t="shared" si="254"/>
        <v>0.21228049648432784</v>
      </c>
      <c r="DI130" s="383"/>
      <c r="DJ130" s="383">
        <f t="shared" si="209"/>
        <v>0.99989639434727429</v>
      </c>
      <c r="DK130" s="383"/>
      <c r="DL130" s="383">
        <f t="shared" si="255"/>
        <v>0.35867358534287652</v>
      </c>
      <c r="DM130" s="383">
        <f t="shared" si="255"/>
        <v>0.42902392243451348</v>
      </c>
      <c r="DN130" s="383">
        <f t="shared" si="255"/>
        <v>0.21230249222260986</v>
      </c>
      <c r="DO130" s="383">
        <f t="shared" si="255"/>
        <v>0</v>
      </c>
      <c r="DR130" s="383">
        <f t="shared" si="241"/>
        <v>-0.10673888596266166</v>
      </c>
      <c r="DS130" s="383">
        <f t="shared" si="242"/>
        <v>-1.728011329848261E-2</v>
      </c>
      <c r="DT130" s="383">
        <f t="shared" si="226"/>
        <v>1.941690291015977E-2</v>
      </c>
      <c r="DU130" s="383">
        <f t="shared" si="227"/>
        <v>0</v>
      </c>
      <c r="DW130" s="383">
        <f t="shared" si="243"/>
        <v>-2.6326149057156266E-2</v>
      </c>
      <c r="DX130" s="383">
        <f t="shared" si="211"/>
        <v>4.7153664389707549E-2</v>
      </c>
      <c r="DY130" s="383">
        <f t="shared" si="212"/>
        <v>-9.53549527592212E-3</v>
      </c>
      <c r="DZ130" s="383">
        <f t="shared" si="213"/>
        <v>0</v>
      </c>
      <c r="EA130" s="383"/>
      <c r="EC130" s="383">
        <f t="shared" si="244"/>
        <v>7.877637455263227E-2</v>
      </c>
      <c r="ED130" s="383">
        <f t="shared" si="228"/>
        <v>-1.5534022281936705E-2</v>
      </c>
      <c r="EE130" s="383">
        <f t="shared" si="229"/>
        <v>3.3859794575847087E-3</v>
      </c>
      <c r="EF130" s="383"/>
      <c r="EH130" s="383">
        <f t="shared" si="230"/>
        <v>0</v>
      </c>
      <c r="EI130" s="383">
        <f t="shared" si="231"/>
        <v>7.3961324065737388E-3</v>
      </c>
      <c r="EJ130" s="383">
        <f t="shared" si="232"/>
        <v>0</v>
      </c>
      <c r="EK130" s="383">
        <f t="shared" si="233"/>
        <v>0</v>
      </c>
      <c r="EM130" s="383">
        <f t="shared" si="245"/>
        <v>0</v>
      </c>
      <c r="EN130" s="383">
        <f t="shared" si="234"/>
        <v>7.3961324065737388E-3</v>
      </c>
      <c r="EO130" s="383">
        <f t="shared" si="235"/>
        <v>0</v>
      </c>
      <c r="EP130" s="383">
        <v>1</v>
      </c>
      <c r="ER130" s="383">
        <f t="shared" si="236"/>
        <v>0</v>
      </c>
      <c r="ES130" s="383">
        <f t="shared" si="237"/>
        <v>0</v>
      </c>
      <c r="ET130" s="383">
        <f t="shared" si="238"/>
        <v>0</v>
      </c>
      <c r="EU130" s="383">
        <f t="shared" si="239"/>
        <v>0</v>
      </c>
      <c r="EX130" s="383">
        <f t="shared" si="157"/>
        <v>0.95927667310653197</v>
      </c>
      <c r="EY130" s="383">
        <f t="shared" si="158"/>
        <v>0.74171570677083121</v>
      </c>
      <c r="EZ130" s="383">
        <f t="shared" si="246"/>
        <v>0.884558393793485</v>
      </c>
      <c r="FA130" s="383"/>
      <c r="FB130" s="383">
        <f t="shared" si="172"/>
        <v>1.0088016551423462</v>
      </c>
      <c r="FC130" s="383">
        <f t="shared" si="160"/>
        <v>0.85470064515560451</v>
      </c>
      <c r="FD130" s="383">
        <f t="shared" si="247"/>
        <v>0.91256095459510567</v>
      </c>
      <c r="FE130" s="383"/>
      <c r="FF130" s="383">
        <f t="shared" si="173"/>
        <v>1.0225601048002875</v>
      </c>
      <c r="FG130" s="383">
        <f t="shared" si="162"/>
        <v>1.2249046506925487</v>
      </c>
      <c r="FH130" s="383">
        <f t="shared" si="248"/>
        <v>0.97987954884418749</v>
      </c>
      <c r="FI130" s="383"/>
      <c r="FJ130" s="383">
        <f t="shared" si="163"/>
        <v>1.0031781574030723</v>
      </c>
      <c r="FK130" s="383">
        <f t="shared" si="164"/>
        <v>1.0458999332724348</v>
      </c>
      <c r="FL130" s="383">
        <f t="shared" si="249"/>
        <v>1.0466556339231508</v>
      </c>
      <c r="FN130" s="383">
        <f t="shared" si="174"/>
        <v>1.0088016551423462</v>
      </c>
      <c r="FO130" s="383">
        <f t="shared" si="166"/>
        <v>0.85470064515560451</v>
      </c>
      <c r="FP130" s="383">
        <f t="shared" si="250"/>
        <v>0.91256095459510567</v>
      </c>
      <c r="FR130" s="340"/>
    </row>
    <row r="131" spans="1:174" x14ac:dyDescent="0.2">
      <c r="A131" s="334" t="s">
        <v>621</v>
      </c>
      <c r="B131" s="334">
        <f t="shared" si="156"/>
        <v>1991</v>
      </c>
      <c r="D131" s="388">
        <f t="shared" si="256"/>
        <v>807.64433333333329</v>
      </c>
      <c r="E131" s="388">
        <f t="shared" si="256"/>
        <v>1105.1501580894287</v>
      </c>
      <c r="F131" s="388">
        <f t="shared" si="256"/>
        <v>514.2614958172644</v>
      </c>
      <c r="G131" s="388">
        <f t="shared" si="256"/>
        <v>0</v>
      </c>
      <c r="H131" s="388">
        <f t="shared" si="251"/>
        <v>2427.0559872400263</v>
      </c>
      <c r="J131" s="394">
        <f t="shared" si="257"/>
        <v>196645.56795</v>
      </c>
      <c r="K131" s="394">
        <f t="shared" si="257"/>
        <v>417839.93434000004</v>
      </c>
      <c r="L131" s="394">
        <f t="shared" si="257"/>
        <v>835611.74974000012</v>
      </c>
      <c r="M131" s="394"/>
      <c r="N131" s="394">
        <f t="shared" si="252"/>
        <v>1450097.2520300001</v>
      </c>
      <c r="P131" s="403">
        <f t="shared" si="258"/>
        <v>56938.286159999996</v>
      </c>
      <c r="Q131" s="403">
        <f t="shared" si="258"/>
        <v>388188.80432887416</v>
      </c>
      <c r="R131" s="394">
        <f t="shared" si="258"/>
        <v>481541.86784000002</v>
      </c>
      <c r="S131" s="403"/>
      <c r="T131" s="394">
        <f t="shared" si="253"/>
        <v>926668.9583288742</v>
      </c>
      <c r="U131" s="394"/>
      <c r="W131" s="397">
        <f t="shared" si="180"/>
        <v>4.1071067187168371</v>
      </c>
      <c r="X131" s="397">
        <f t="shared" si="181"/>
        <v>2.644912721985444</v>
      </c>
      <c r="Y131" s="397">
        <f t="shared" si="182"/>
        <v>0.61543114487951667</v>
      </c>
      <c r="Z131" s="388"/>
      <c r="AA131" s="388">
        <f t="shared" si="240"/>
        <v>2.6191186889619171</v>
      </c>
      <c r="AB131" s="408"/>
      <c r="AD131" s="397">
        <f t="shared" si="215"/>
        <v>14.184556434730128</v>
      </c>
      <c r="AE131" s="397">
        <f t="shared" si="216"/>
        <v>2.8469398029139033</v>
      </c>
      <c r="AF131" s="397">
        <f t="shared" si="217"/>
        <v>1.0679476285707643</v>
      </c>
      <c r="AG131" s="388"/>
      <c r="AH131" s="397">
        <f t="shared" si="183"/>
        <v>2.6191186889619171</v>
      </c>
      <c r="AJ131" s="398">
        <f t="shared" si="184"/>
        <v>0.6776169131754437</v>
      </c>
      <c r="AK131" s="398">
        <f t="shared" si="185"/>
        <v>1.006837535987211</v>
      </c>
      <c r="AL131" s="398">
        <f t="shared" si="186"/>
        <v>1.0432633661351072</v>
      </c>
      <c r="AM131" s="399"/>
      <c r="AN131" s="398">
        <f t="shared" si="187"/>
        <v>0.80667786001808739</v>
      </c>
      <c r="AO131" s="393"/>
      <c r="AP131" s="393">
        <f t="shared" si="218"/>
        <v>3.4536615204295784</v>
      </c>
      <c r="AQ131" s="393">
        <f t="shared" si="219"/>
        <v>1.0763832693794162</v>
      </c>
      <c r="AR131" s="393">
        <f t="shared" si="220"/>
        <v>1.7352836908828153</v>
      </c>
      <c r="AS131" s="393"/>
      <c r="AT131" s="393">
        <f t="shared" si="188"/>
        <v>1.5648492797741493</v>
      </c>
      <c r="AV131" s="393">
        <f t="shared" si="259"/>
        <v>6.1444041745696024E-2</v>
      </c>
      <c r="AW131" s="393">
        <f t="shared" si="259"/>
        <v>0.41890774568398376</v>
      </c>
      <c r="AX131" s="393">
        <f t="shared" si="259"/>
        <v>0.51964821257032023</v>
      </c>
      <c r="AY131" s="406"/>
      <c r="AZ131" s="406">
        <f t="shared" si="190"/>
        <v>639039.17963545176</v>
      </c>
      <c r="BC131" s="383">
        <f t="shared" si="191"/>
        <v>0.6776169131754437</v>
      </c>
      <c r="BD131" s="383">
        <f t="shared" si="192"/>
        <v>1.006837535987211</v>
      </c>
      <c r="BE131" s="383">
        <f t="shared" si="193"/>
        <v>1.0432633661351072</v>
      </c>
      <c r="BF131" s="383" t="e">
        <f t="shared" si="194"/>
        <v>#DIV/0!</v>
      </c>
      <c r="BG131" s="383"/>
      <c r="BH131" s="383"/>
      <c r="BI131" s="383"/>
      <c r="BJ131" s="383"/>
      <c r="BK131" s="383"/>
      <c r="BL131" s="383"/>
      <c r="BM131" s="383"/>
      <c r="BN131" s="383"/>
      <c r="BO131" s="383"/>
      <c r="BP131" s="383"/>
      <c r="BQ131" s="383"/>
      <c r="BR131" s="391">
        <f t="shared" si="221"/>
        <v>0.6776169131754437</v>
      </c>
      <c r="BS131" s="400">
        <f>Mining!BZ130</f>
        <v>0.90035166347899009</v>
      </c>
      <c r="BT131" s="391">
        <f t="shared" si="195"/>
        <v>1.0432633661351072</v>
      </c>
      <c r="BU131" s="391">
        <v>1</v>
      </c>
      <c r="BV131" s="391"/>
      <c r="BW131" s="391">
        <v>1</v>
      </c>
      <c r="BX131" s="400">
        <f>Mining!BW130</f>
        <v>1.1182714230756856</v>
      </c>
      <c r="BY131" s="391">
        <v>1</v>
      </c>
      <c r="BZ131" s="391">
        <v>1</v>
      </c>
      <c r="CB131" s="400">
        <f t="shared" si="222"/>
        <v>6.1444041745696024E-2</v>
      </c>
      <c r="CC131" s="400">
        <f t="shared" si="223"/>
        <v>0.41890774568398376</v>
      </c>
      <c r="CD131" s="400">
        <f t="shared" si="224"/>
        <v>0.51964821257032023</v>
      </c>
      <c r="CE131" s="400"/>
      <c r="CG131" s="400">
        <v>1</v>
      </c>
      <c r="CH131" s="400">
        <v>1</v>
      </c>
      <c r="CI131" s="400">
        <v>1</v>
      </c>
      <c r="CJ131" s="400">
        <v>1</v>
      </c>
      <c r="CL131" s="392">
        <f t="shared" si="196"/>
        <v>0.92822721571151823</v>
      </c>
      <c r="CM131" s="392">
        <f t="shared" si="197"/>
        <v>0.80667786001808739</v>
      </c>
      <c r="CN131" s="392">
        <f t="shared" si="198"/>
        <v>0.91030943976040024</v>
      </c>
      <c r="CO131" s="392">
        <f t="shared" si="199"/>
        <v>1.0087238510404126</v>
      </c>
      <c r="CP131" s="392">
        <f t="shared" si="200"/>
        <v>1.0479800456571764</v>
      </c>
      <c r="CQ131" s="392">
        <v>1</v>
      </c>
      <c r="CR131" s="392">
        <f t="shared" si="201"/>
        <v>0.83827359810609925</v>
      </c>
      <c r="CS131" s="392">
        <f t="shared" si="202"/>
        <v>0.74878034398071525</v>
      </c>
      <c r="CT131" s="392">
        <f t="shared" si="203"/>
        <v>0.74878034398071514</v>
      </c>
      <c r="CU131" s="392"/>
      <c r="CV131" s="392">
        <f t="shared" si="225"/>
        <v>0.96230856111966845</v>
      </c>
      <c r="CY131" s="338"/>
      <c r="DA131" s="383">
        <f t="shared" si="204"/>
        <v>0.33276707977872472</v>
      </c>
      <c r="DB131" s="383">
        <f t="shared" si="205"/>
        <v>0.4553459680780465</v>
      </c>
      <c r="DC131" s="383">
        <f t="shared" si="206"/>
        <v>0.21188695214322881</v>
      </c>
      <c r="DD131" s="383">
        <f t="shared" si="207"/>
        <v>0</v>
      </c>
      <c r="DF131" s="383">
        <f t="shared" si="254"/>
        <v>0.34144957385258184</v>
      </c>
      <c r="DG131" s="383">
        <f t="shared" si="254"/>
        <v>0.44521934107754935</v>
      </c>
      <c r="DH131" s="383">
        <f t="shared" si="254"/>
        <v>0.21317797080303677</v>
      </c>
      <c r="DI131" s="383"/>
      <c r="DJ131" s="383">
        <f t="shared" si="209"/>
        <v>0.99984688573316793</v>
      </c>
      <c r="DK131" s="383"/>
      <c r="DL131" s="383">
        <f t="shared" si="255"/>
        <v>0.34150186265990479</v>
      </c>
      <c r="DM131" s="383">
        <f t="shared" si="255"/>
        <v>0.44528752094984902</v>
      </c>
      <c r="DN131" s="383">
        <f t="shared" si="255"/>
        <v>0.21321061639024619</v>
      </c>
      <c r="DO131" s="383">
        <f t="shared" si="255"/>
        <v>0</v>
      </c>
      <c r="DR131" s="383">
        <f t="shared" si="241"/>
        <v>-0.1247739277203591</v>
      </c>
      <c r="DS131" s="383">
        <f t="shared" si="242"/>
        <v>-3.4122896045524667E-2</v>
      </c>
      <c r="DT131" s="383">
        <f t="shared" si="226"/>
        <v>1.904705666193859E-2</v>
      </c>
      <c r="DU131" s="383">
        <f t="shared" si="227"/>
        <v>0</v>
      </c>
      <c r="DW131" s="383">
        <f t="shared" si="243"/>
        <v>-2.5099485036547613E-3</v>
      </c>
      <c r="DX131" s="383">
        <f t="shared" si="211"/>
        <v>3.7628264791310117E-3</v>
      </c>
      <c r="DY131" s="383">
        <f t="shared" si="212"/>
        <v>-1.5424583546556611E-2</v>
      </c>
      <c r="DZ131" s="383">
        <f t="shared" si="213"/>
        <v>0</v>
      </c>
      <c r="EA131" s="383"/>
      <c r="EC131" s="383">
        <f t="shared" si="244"/>
        <v>5.0050619355021052E-2</v>
      </c>
      <c r="ED131" s="383">
        <f t="shared" si="228"/>
        <v>4.6732843536584384E-2</v>
      </c>
      <c r="EE131" s="383">
        <f t="shared" si="229"/>
        <v>-4.169721749105014E-2</v>
      </c>
      <c r="EF131" s="383"/>
      <c r="EH131" s="383">
        <f t="shared" si="230"/>
        <v>0</v>
      </c>
      <c r="EI131" s="383">
        <f t="shared" si="231"/>
        <v>2.8399065679659426E-3</v>
      </c>
      <c r="EJ131" s="383">
        <f t="shared" si="232"/>
        <v>0</v>
      </c>
      <c r="EK131" s="383">
        <f t="shared" si="233"/>
        <v>0</v>
      </c>
      <c r="EM131" s="383">
        <f t="shared" si="245"/>
        <v>0</v>
      </c>
      <c r="EN131" s="383">
        <f t="shared" si="234"/>
        <v>2.8399065679659426E-3</v>
      </c>
      <c r="EO131" s="383">
        <f t="shared" si="235"/>
        <v>0</v>
      </c>
      <c r="EP131" s="383">
        <v>1</v>
      </c>
      <c r="ER131" s="383">
        <f t="shared" si="236"/>
        <v>0</v>
      </c>
      <c r="ES131" s="383">
        <f t="shared" si="237"/>
        <v>0</v>
      </c>
      <c r="ET131" s="383">
        <f t="shared" si="238"/>
        <v>0</v>
      </c>
      <c r="EU131" s="383">
        <f t="shared" si="239"/>
        <v>0</v>
      </c>
      <c r="EX131" s="383">
        <f t="shared" si="157"/>
        <v>0.94767468602169902</v>
      </c>
      <c r="EY131" s="383">
        <f t="shared" si="158"/>
        <v>0.70290519953141006</v>
      </c>
      <c r="EZ131" s="383">
        <f t="shared" si="246"/>
        <v>0.83827359810609925</v>
      </c>
      <c r="FA131" s="383"/>
      <c r="FB131" s="383">
        <f t="shared" si="172"/>
        <v>0.99753275129363339</v>
      </c>
      <c r="FC131" s="383">
        <f t="shared" si="160"/>
        <v>0.85259188609451364</v>
      </c>
      <c r="FD131" s="383">
        <f t="shared" si="247"/>
        <v>0.91030943976040024</v>
      </c>
      <c r="FE131" s="383"/>
      <c r="FF131" s="383">
        <f t="shared" si="173"/>
        <v>1.0294365794553506</v>
      </c>
      <c r="FG131" s="383">
        <f t="shared" si="162"/>
        <v>1.2609616537678885</v>
      </c>
      <c r="FH131" s="383">
        <f t="shared" si="248"/>
        <v>1.0087238510404126</v>
      </c>
      <c r="FI131" s="383"/>
      <c r="FJ131" s="383">
        <f t="shared" si="163"/>
        <v>1.0012653748674349</v>
      </c>
      <c r="FK131" s="383">
        <f t="shared" si="164"/>
        <v>1.0472233887618496</v>
      </c>
      <c r="FL131" s="383">
        <f t="shared" si="249"/>
        <v>1.0479800456571764</v>
      </c>
      <c r="FN131" s="383">
        <f t="shared" si="174"/>
        <v>0.99753275129363339</v>
      </c>
      <c r="FO131" s="383">
        <f t="shared" si="166"/>
        <v>0.85259188609451364</v>
      </c>
      <c r="FP131" s="383">
        <f t="shared" si="250"/>
        <v>0.91030943976040024</v>
      </c>
      <c r="FR131" s="340"/>
    </row>
    <row r="132" spans="1:174" x14ac:dyDescent="0.2">
      <c r="A132" s="334" t="s">
        <v>621</v>
      </c>
      <c r="B132" s="334">
        <f t="shared" si="156"/>
        <v>1992</v>
      </c>
      <c r="D132" s="388">
        <f t="shared" si="256"/>
        <v>812.30057599999998</v>
      </c>
      <c r="E132" s="388">
        <f t="shared" si="256"/>
        <v>1079.976005006823</v>
      </c>
      <c r="F132" s="388">
        <f t="shared" si="256"/>
        <v>545.11536680044719</v>
      </c>
      <c r="G132" s="388">
        <f t="shared" si="256"/>
        <v>0</v>
      </c>
      <c r="H132" s="388">
        <f t="shared" si="251"/>
        <v>2437.3919478072703</v>
      </c>
      <c r="J132" s="394">
        <f t="shared" si="257"/>
        <v>206898.44832000002</v>
      </c>
      <c r="K132" s="394">
        <f t="shared" si="257"/>
        <v>404434.14565999998</v>
      </c>
      <c r="L132" s="394">
        <f t="shared" si="257"/>
        <v>869343.75795</v>
      </c>
      <c r="M132" s="394"/>
      <c r="N132" s="394">
        <f t="shared" si="252"/>
        <v>1480676.3519299999</v>
      </c>
      <c r="P132" s="403">
        <f t="shared" si="258"/>
        <v>66241.307579999993</v>
      </c>
      <c r="Q132" s="403">
        <f t="shared" si="258"/>
        <v>364442.20771895442</v>
      </c>
      <c r="R132" s="394">
        <f t="shared" si="258"/>
        <v>492487.67172000004</v>
      </c>
      <c r="S132" s="403"/>
      <c r="T132" s="394">
        <f t="shared" si="253"/>
        <v>923171.18701895443</v>
      </c>
      <c r="U132" s="394"/>
      <c r="W132" s="397">
        <f t="shared" si="180"/>
        <v>3.9260834607307116</v>
      </c>
      <c r="X132" s="397">
        <f t="shared" si="181"/>
        <v>2.6703383396186782</v>
      </c>
      <c r="Y132" s="397">
        <f t="shared" si="182"/>
        <v>0.6270423659403549</v>
      </c>
      <c r="Z132" s="388"/>
      <c r="AA132" s="388">
        <f t="shared" si="240"/>
        <v>2.6402383242461682</v>
      </c>
      <c r="AB132" s="408"/>
      <c r="AD132" s="397">
        <f t="shared" si="215"/>
        <v>12.262749720315833</v>
      </c>
      <c r="AE132" s="397">
        <f t="shared" si="216"/>
        <v>2.9633669814657257</v>
      </c>
      <c r="AF132" s="397">
        <f t="shared" si="217"/>
        <v>1.1068609390701016</v>
      </c>
      <c r="AG132" s="388"/>
      <c r="AH132" s="397">
        <f t="shared" si="183"/>
        <v>2.6402383242461682</v>
      </c>
      <c r="AJ132" s="398">
        <f t="shared" si="184"/>
        <v>0.64775053041735364</v>
      </c>
      <c r="AK132" s="398">
        <f t="shared" si="185"/>
        <v>1.0165162924905946</v>
      </c>
      <c r="AL132" s="398">
        <f t="shared" si="186"/>
        <v>1.0629464154407129</v>
      </c>
      <c r="AM132" s="399"/>
      <c r="AN132" s="398">
        <f t="shared" si="187"/>
        <v>0.81318262143545361</v>
      </c>
      <c r="AO132" s="393"/>
      <c r="AP132" s="393">
        <f t="shared" si="218"/>
        <v>3.1234052569105408</v>
      </c>
      <c r="AQ132" s="393">
        <f t="shared" si="219"/>
        <v>1.1097346495384146</v>
      </c>
      <c r="AR132" s="393">
        <f t="shared" si="220"/>
        <v>1.7652091775492371</v>
      </c>
      <c r="AS132" s="393"/>
      <c r="AT132" s="393">
        <f t="shared" si="188"/>
        <v>1.6039022585955109</v>
      </c>
      <c r="AV132" s="393">
        <f t="shared" si="259"/>
        <v>7.1754089069766352E-2</v>
      </c>
      <c r="AW132" s="393">
        <f t="shared" si="259"/>
        <v>0.39477207785891583</v>
      </c>
      <c r="AX132" s="393">
        <f t="shared" si="259"/>
        <v>0.53347383307131779</v>
      </c>
      <c r="AY132" s="406"/>
      <c r="AZ132" s="406">
        <f t="shared" si="190"/>
        <v>623479.38887228072</v>
      </c>
      <c r="BC132" s="383">
        <f t="shared" si="191"/>
        <v>0.64775053041735364</v>
      </c>
      <c r="BD132" s="383">
        <f t="shared" si="192"/>
        <v>1.0165162924905946</v>
      </c>
      <c r="BE132" s="383">
        <f t="shared" si="193"/>
        <v>1.0629464154407129</v>
      </c>
      <c r="BF132" s="383" t="e">
        <f t="shared" si="194"/>
        <v>#DIV/0!</v>
      </c>
      <c r="BG132" s="383"/>
      <c r="BH132" s="383"/>
      <c r="BI132" s="383"/>
      <c r="BJ132" s="383"/>
      <c r="BK132" s="383"/>
      <c r="BL132" s="383"/>
      <c r="BM132" s="383"/>
      <c r="BN132" s="383"/>
      <c r="BO132" s="383"/>
      <c r="BP132" s="383"/>
      <c r="BQ132" s="383"/>
      <c r="BR132" s="391">
        <f t="shared" si="221"/>
        <v>0.64775053041735364</v>
      </c>
      <c r="BS132" s="400">
        <f>Mining!BZ131</f>
        <v>0.90329234161361494</v>
      </c>
      <c r="BT132" s="391">
        <f t="shared" si="195"/>
        <v>1.0629464154407129</v>
      </c>
      <c r="BU132" s="391">
        <v>1</v>
      </c>
      <c r="BV132" s="391"/>
      <c r="BW132" s="391">
        <v>1</v>
      </c>
      <c r="BX132" s="400">
        <f>Mining!BW131</f>
        <v>1.1253458550027333</v>
      </c>
      <c r="BY132" s="391">
        <v>1</v>
      </c>
      <c r="BZ132" s="391">
        <v>1</v>
      </c>
      <c r="CB132" s="400">
        <f t="shared" si="222"/>
        <v>7.1754089069766352E-2</v>
      </c>
      <c r="CC132" s="400">
        <f t="shared" si="223"/>
        <v>0.39477207785891583</v>
      </c>
      <c r="CD132" s="400">
        <f t="shared" si="224"/>
        <v>0.53347383307131779</v>
      </c>
      <c r="CE132" s="400"/>
      <c r="CG132" s="400">
        <v>1</v>
      </c>
      <c r="CH132" s="400">
        <v>1</v>
      </c>
      <c r="CI132" s="400">
        <v>1</v>
      </c>
      <c r="CJ132" s="400">
        <v>1</v>
      </c>
      <c r="CL132" s="392">
        <f t="shared" si="196"/>
        <v>0.94780131856524463</v>
      </c>
      <c r="CM132" s="392">
        <f t="shared" si="197"/>
        <v>0.81318262143545361</v>
      </c>
      <c r="CN132" s="392">
        <f t="shared" si="198"/>
        <v>0.89582101308282114</v>
      </c>
      <c r="CO132" s="392">
        <f t="shared" si="199"/>
        <v>1.0401930153742127</v>
      </c>
      <c r="CP132" s="392">
        <f t="shared" si="200"/>
        <v>1.0509531234625198</v>
      </c>
      <c r="CQ132" s="392">
        <v>1</v>
      </c>
      <c r="CR132" s="392">
        <f t="shared" si="201"/>
        <v>0.83036601240201868</v>
      </c>
      <c r="CS132" s="392">
        <f t="shared" si="202"/>
        <v>0.77073556083086514</v>
      </c>
      <c r="CT132" s="392">
        <f t="shared" si="203"/>
        <v>0.77073556083086514</v>
      </c>
      <c r="CU132" s="392"/>
      <c r="CV132" s="392">
        <f t="shared" si="225"/>
        <v>0.97930624482466677</v>
      </c>
      <c r="CY132" s="338"/>
      <c r="DA132" s="383">
        <f t="shared" si="204"/>
        <v>0.33326629175531775</v>
      </c>
      <c r="DB132" s="383">
        <f t="shared" si="205"/>
        <v>0.44308672061479176</v>
      </c>
      <c r="DC132" s="383">
        <f t="shared" si="206"/>
        <v>0.22364698762989046</v>
      </c>
      <c r="DD132" s="383">
        <f t="shared" si="207"/>
        <v>0</v>
      </c>
      <c r="DF132" s="383">
        <f t="shared" si="254"/>
        <v>0.33301662340464244</v>
      </c>
      <c r="DG132" s="383">
        <f t="shared" si="254"/>
        <v>0.44918846308665378</v>
      </c>
      <c r="DH132" s="383">
        <f t="shared" si="254"/>
        <v>0.21771403664747979</v>
      </c>
      <c r="DI132" s="383"/>
      <c r="DJ132" s="383">
        <f t="shared" si="209"/>
        <v>0.99991912313877596</v>
      </c>
      <c r="DK132" s="383"/>
      <c r="DL132" s="383">
        <f t="shared" si="255"/>
        <v>0.33304355892233894</v>
      </c>
      <c r="DM132" s="383">
        <f t="shared" si="255"/>
        <v>0.44922479497805562</v>
      </c>
      <c r="DN132" s="383">
        <f t="shared" si="255"/>
        <v>0.21773164609960546</v>
      </c>
      <c r="DO132" s="383">
        <f t="shared" si="255"/>
        <v>0</v>
      </c>
      <c r="DR132" s="383">
        <f t="shared" si="241"/>
        <v>-4.5076465135639281E-2</v>
      </c>
      <c r="DS132" s="383">
        <f t="shared" si="242"/>
        <v>3.2608216832112832E-3</v>
      </c>
      <c r="DT132" s="383">
        <f t="shared" si="226"/>
        <v>1.8691036861755741E-2</v>
      </c>
      <c r="DU132" s="383">
        <f t="shared" si="227"/>
        <v>0</v>
      </c>
      <c r="DW132" s="383">
        <f t="shared" si="243"/>
        <v>-0.10051114337783129</v>
      </c>
      <c r="DX132" s="383">
        <f t="shared" si="211"/>
        <v>3.0514335652228296E-2</v>
      </c>
      <c r="DY132" s="383">
        <f t="shared" si="212"/>
        <v>1.7098286927505663E-2</v>
      </c>
      <c r="DZ132" s="383">
        <f t="shared" si="213"/>
        <v>0</v>
      </c>
      <c r="EA132" s="383"/>
      <c r="EC132" s="383">
        <f t="shared" si="244"/>
        <v>0.15511797323810039</v>
      </c>
      <c r="ED132" s="383">
        <f t="shared" si="228"/>
        <v>-5.9342138030920172E-2</v>
      </c>
      <c r="EE132" s="383">
        <f t="shared" si="229"/>
        <v>2.6257953526470909E-2</v>
      </c>
      <c r="EF132" s="383"/>
      <c r="EH132" s="383">
        <f t="shared" si="230"/>
        <v>0</v>
      </c>
      <c r="EI132" s="383">
        <f t="shared" si="231"/>
        <v>6.3062942522468792E-3</v>
      </c>
      <c r="EJ132" s="383">
        <f t="shared" si="232"/>
        <v>0</v>
      </c>
      <c r="EK132" s="383">
        <f t="shared" si="233"/>
        <v>0</v>
      </c>
      <c r="EM132" s="383">
        <f t="shared" si="245"/>
        <v>0</v>
      </c>
      <c r="EN132" s="383">
        <f t="shared" si="234"/>
        <v>6.3062942522468792E-3</v>
      </c>
      <c r="EO132" s="383">
        <f t="shared" si="235"/>
        <v>0</v>
      </c>
      <c r="EP132" s="383">
        <v>1</v>
      </c>
      <c r="ER132" s="383">
        <f t="shared" si="236"/>
        <v>0</v>
      </c>
      <c r="ES132" s="383">
        <f t="shared" si="237"/>
        <v>0</v>
      </c>
      <c r="ET132" s="383">
        <f t="shared" si="238"/>
        <v>0</v>
      </c>
      <c r="EU132" s="383">
        <f t="shared" si="239"/>
        <v>0</v>
      </c>
      <c r="EX132" s="383">
        <f t="shared" si="157"/>
        <v>0.99056682004306684</v>
      </c>
      <c r="EY132" s="383">
        <f t="shared" si="158"/>
        <v>0.69627456829156631</v>
      </c>
      <c r="EZ132" s="383">
        <f t="shared" si="246"/>
        <v>0.83036601240201868</v>
      </c>
      <c r="FA132" s="383"/>
      <c r="FB132" s="383">
        <f t="shared" si="172"/>
        <v>0.98408406411627181</v>
      </c>
      <c r="FC132" s="383">
        <f t="shared" si="160"/>
        <v>0.83902208830044644</v>
      </c>
      <c r="FD132" s="383">
        <f t="shared" si="247"/>
        <v>0.89582101308282114</v>
      </c>
      <c r="FE132" s="383"/>
      <c r="FF132" s="383">
        <f t="shared" si="173"/>
        <v>1.0311970062979501</v>
      </c>
      <c r="FG132" s="383">
        <f t="shared" si="162"/>
        <v>1.3002998824219589</v>
      </c>
      <c r="FH132" s="383">
        <f t="shared" si="248"/>
        <v>1.0401930153742127</v>
      </c>
      <c r="FI132" s="383"/>
      <c r="FJ132" s="383">
        <f t="shared" si="163"/>
        <v>1.0028369603196778</v>
      </c>
      <c r="FK132" s="383">
        <f t="shared" si="164"/>
        <v>1.0501943199616055</v>
      </c>
      <c r="FL132" s="383">
        <f t="shared" si="249"/>
        <v>1.0509531234625198</v>
      </c>
      <c r="FN132" s="383">
        <f t="shared" si="174"/>
        <v>0.98408406411627181</v>
      </c>
      <c r="FO132" s="383">
        <f t="shared" si="166"/>
        <v>0.83902208830044644</v>
      </c>
      <c r="FP132" s="383">
        <f t="shared" si="250"/>
        <v>0.89582101308282114</v>
      </c>
      <c r="FR132" s="340"/>
    </row>
    <row r="133" spans="1:174" x14ac:dyDescent="0.2">
      <c r="A133" s="334" t="s">
        <v>621</v>
      </c>
      <c r="B133" s="334">
        <f t="shared" si="156"/>
        <v>1993</v>
      </c>
      <c r="D133" s="388">
        <f t="shared" si="256"/>
        <v>809.42296152380959</v>
      </c>
      <c r="E133" s="388">
        <f t="shared" si="256"/>
        <v>1077.032717924714</v>
      </c>
      <c r="F133" s="388">
        <f t="shared" si="256"/>
        <v>546.90351331856357</v>
      </c>
      <c r="G133" s="388">
        <f t="shared" si="256"/>
        <v>0</v>
      </c>
      <c r="H133" s="388">
        <f t="shared" si="251"/>
        <v>2433.3591927670873</v>
      </c>
      <c r="J133" s="394">
        <f t="shared" si="257"/>
        <v>202070.01312000002</v>
      </c>
      <c r="K133" s="394">
        <f t="shared" si="257"/>
        <v>415249.12664000003</v>
      </c>
      <c r="L133" s="394">
        <f t="shared" si="257"/>
        <v>896882.63425</v>
      </c>
      <c r="M133" s="394"/>
      <c r="N133" s="394">
        <f t="shared" si="252"/>
        <v>1514201.7740100001</v>
      </c>
      <c r="P133" s="403">
        <f t="shared" si="258"/>
        <v>57837.064739999994</v>
      </c>
      <c r="Q133" s="403">
        <f t="shared" si="258"/>
        <v>373495.22083008458</v>
      </c>
      <c r="R133" s="394">
        <f t="shared" si="258"/>
        <v>506244.96075999999</v>
      </c>
      <c r="S133" s="403"/>
      <c r="T133" s="394">
        <f t="shared" si="253"/>
        <v>937577.24633008451</v>
      </c>
      <c r="U133" s="394"/>
      <c r="W133" s="397">
        <f t="shared" si="180"/>
        <v>4.0056560051942531</v>
      </c>
      <c r="X133" s="397">
        <f t="shared" si="181"/>
        <v>2.593702548249901</v>
      </c>
      <c r="Y133" s="397">
        <f t="shared" si="182"/>
        <v>0.60978269891009829</v>
      </c>
      <c r="Z133" s="388"/>
      <c r="AA133" s="388">
        <f t="shared" si="240"/>
        <v>2.5953692906817794</v>
      </c>
      <c r="AB133" s="407"/>
      <c r="AC133" s="399"/>
      <c r="AD133" s="397">
        <f t="shared" si="215"/>
        <v>13.994883128362051</v>
      </c>
      <c r="AE133" s="397">
        <f t="shared" si="216"/>
        <v>2.8836586329833978</v>
      </c>
      <c r="AF133" s="397">
        <f t="shared" si="217"/>
        <v>1.0803139896889542</v>
      </c>
      <c r="AG133" s="388"/>
      <c r="AH133" s="397">
        <f t="shared" si="183"/>
        <v>2.5953692906817794</v>
      </c>
      <c r="AJ133" s="398">
        <f t="shared" si="184"/>
        <v>0.66087892119112601</v>
      </c>
      <c r="AK133" s="398">
        <f t="shared" si="185"/>
        <v>0.98734338606204197</v>
      </c>
      <c r="AL133" s="398">
        <f t="shared" si="186"/>
        <v>1.0336882628851063</v>
      </c>
      <c r="AM133" s="399"/>
      <c r="AN133" s="398">
        <f t="shared" si="187"/>
        <v>0.7993631423376405</v>
      </c>
      <c r="AO133" s="393"/>
      <c r="AP133" s="393">
        <f t="shared" si="218"/>
        <v>3.4937805718250567</v>
      </c>
      <c r="AQ133" s="393">
        <f t="shared" si="219"/>
        <v>1.1117923429304353</v>
      </c>
      <c r="AR133" s="393">
        <f t="shared" si="220"/>
        <v>1.7716376532490425</v>
      </c>
      <c r="AS133" s="393"/>
      <c r="AT133" s="393">
        <f t="shared" si="188"/>
        <v>1.6150154879898915</v>
      </c>
      <c r="AV133" s="393">
        <f t="shared" si="259"/>
        <v>6.1687786223896701E-2</v>
      </c>
      <c r="AW133" s="393">
        <f t="shared" si="259"/>
        <v>0.39836207874288732</v>
      </c>
      <c r="AX133" s="393">
        <f t="shared" si="259"/>
        <v>0.53995013503321598</v>
      </c>
      <c r="AY133" s="406"/>
      <c r="AZ133" s="406">
        <f t="shared" si="190"/>
        <v>619189.10836244514</v>
      </c>
      <c r="BC133" s="383">
        <f t="shared" si="191"/>
        <v>0.66087892119112601</v>
      </c>
      <c r="BD133" s="383">
        <f t="shared" si="192"/>
        <v>0.98734338606204197</v>
      </c>
      <c r="BE133" s="383">
        <f t="shared" si="193"/>
        <v>1.0336882628851063</v>
      </c>
      <c r="BF133" s="383" t="e">
        <f t="shared" si="194"/>
        <v>#DIV/0!</v>
      </c>
      <c r="BG133" s="383"/>
      <c r="BH133" s="383"/>
      <c r="BI133" s="383"/>
      <c r="BJ133" s="383"/>
      <c r="BK133" s="383"/>
      <c r="BL133" s="383"/>
      <c r="BM133" s="383"/>
      <c r="BN133" s="383"/>
      <c r="BO133" s="383"/>
      <c r="BP133" s="383"/>
      <c r="BQ133" s="383"/>
      <c r="BR133" s="391">
        <f t="shared" si="221"/>
        <v>0.66087892119112601</v>
      </c>
      <c r="BS133" s="400">
        <f>Mining!BZ132</f>
        <v>0.89518112340869593</v>
      </c>
      <c r="BT133" s="391">
        <f t="shared" si="195"/>
        <v>1.0336882628851063</v>
      </c>
      <c r="BU133" s="391">
        <v>1</v>
      </c>
      <c r="BV133" s="391"/>
      <c r="BW133" s="391">
        <v>1</v>
      </c>
      <c r="BX133" s="400">
        <f>Mining!BW132</f>
        <v>1.102953760131143</v>
      </c>
      <c r="BY133" s="391">
        <v>1</v>
      </c>
      <c r="BZ133" s="391">
        <v>1</v>
      </c>
      <c r="CB133" s="400">
        <f t="shared" si="222"/>
        <v>6.1687786223896701E-2</v>
      </c>
      <c r="CC133" s="400">
        <f t="shared" si="223"/>
        <v>0.39836207874288732</v>
      </c>
      <c r="CD133" s="400">
        <f t="shared" si="224"/>
        <v>0.53995013503321598</v>
      </c>
      <c r="CE133" s="400"/>
      <c r="CG133" s="400">
        <v>1</v>
      </c>
      <c r="CH133" s="400">
        <v>1</v>
      </c>
      <c r="CI133" s="400">
        <v>1</v>
      </c>
      <c r="CJ133" s="400">
        <v>1</v>
      </c>
      <c r="CL133" s="392">
        <f t="shared" si="196"/>
        <v>0.96926140281084128</v>
      </c>
      <c r="CM133" s="392">
        <f t="shared" si="197"/>
        <v>0.7993631423376405</v>
      </c>
      <c r="CN133" s="392">
        <f t="shared" si="198"/>
        <v>0.93139803314460368</v>
      </c>
      <c r="CO133" s="392">
        <f t="shared" si="199"/>
        <v>0.99580095632626842</v>
      </c>
      <c r="CP133" s="392">
        <f t="shared" si="200"/>
        <v>1.0416404630406932</v>
      </c>
      <c r="CQ133" s="392">
        <v>1</v>
      </c>
      <c r="CR133" s="392">
        <f t="shared" si="201"/>
        <v>0.82740553563585018</v>
      </c>
      <c r="CS133" s="392">
        <f t="shared" si="202"/>
        <v>0.77479184069746387</v>
      </c>
      <c r="CT133" s="392">
        <f t="shared" si="203"/>
        <v>0.77479184069746365</v>
      </c>
      <c r="CU133" s="392"/>
      <c r="CV133" s="392">
        <f t="shared" si="225"/>
        <v>0.96610804244056769</v>
      </c>
      <c r="CY133" s="338"/>
      <c r="DA133" s="383">
        <f t="shared" si="204"/>
        <v>0.33263603825104698</v>
      </c>
      <c r="DB133" s="383">
        <f t="shared" si="205"/>
        <v>0.44261148174346154</v>
      </c>
      <c r="DC133" s="383">
        <f t="shared" si="206"/>
        <v>0.22475248000549145</v>
      </c>
      <c r="DD133" s="383">
        <f t="shared" si="207"/>
        <v>0</v>
      </c>
      <c r="DF133" s="383">
        <f t="shared" si="254"/>
        <v>0.33295106558429721</v>
      </c>
      <c r="DG133" s="383">
        <f t="shared" si="254"/>
        <v>0.44284905867929936</v>
      </c>
      <c r="DH133" s="383">
        <f t="shared" si="254"/>
        <v>0.22419927956671826</v>
      </c>
      <c r="DI133" s="383"/>
      <c r="DJ133" s="383">
        <f t="shared" si="209"/>
        <v>0.99999940383031483</v>
      </c>
      <c r="DK133" s="383"/>
      <c r="DL133" s="383">
        <f t="shared" si="255"/>
        <v>0.33295126407974751</v>
      </c>
      <c r="DM133" s="383">
        <f t="shared" si="255"/>
        <v>0.44284932269264066</v>
      </c>
      <c r="DN133" s="383">
        <f t="shared" si="255"/>
        <v>0.22419941322761186</v>
      </c>
      <c r="DO133" s="383">
        <f t="shared" si="255"/>
        <v>0</v>
      </c>
      <c r="DR133" s="383">
        <f t="shared" si="241"/>
        <v>2.0065009567425861E-2</v>
      </c>
      <c r="DS133" s="383">
        <f t="shared" si="242"/>
        <v>-9.0201755645190704E-3</v>
      </c>
      <c r="DT133" s="383">
        <f t="shared" si="226"/>
        <v>-2.791144522608642E-2</v>
      </c>
      <c r="DU133" s="383">
        <f t="shared" si="227"/>
        <v>0</v>
      </c>
      <c r="DW133" s="383">
        <f t="shared" si="243"/>
        <v>0.11206057317262097</v>
      </c>
      <c r="DX133" s="383">
        <f t="shared" si="211"/>
        <v>1.8525041446333615E-3</v>
      </c>
      <c r="DY133" s="383">
        <f t="shared" si="212"/>
        <v>3.6351490954113609E-3</v>
      </c>
      <c r="DZ133" s="383">
        <f t="shared" si="213"/>
        <v>0</v>
      </c>
      <c r="EA133" s="383"/>
      <c r="EC133" s="383">
        <f t="shared" si="244"/>
        <v>-0.15115888645122713</v>
      </c>
      <c r="ED133" s="383">
        <f t="shared" si="228"/>
        <v>9.0527570184463137E-3</v>
      </c>
      <c r="EE133" s="383">
        <f t="shared" si="229"/>
        <v>1.2066770888356733E-2</v>
      </c>
      <c r="EF133" s="383"/>
      <c r="EH133" s="383">
        <f t="shared" si="230"/>
        <v>0</v>
      </c>
      <c r="EI133" s="383">
        <f t="shared" si="231"/>
        <v>-2.0098597598894985E-2</v>
      </c>
      <c r="EJ133" s="383">
        <f t="shared" si="232"/>
        <v>0</v>
      </c>
      <c r="EK133" s="383">
        <f t="shared" si="233"/>
        <v>0</v>
      </c>
      <c r="EM133" s="383">
        <f t="shared" si="245"/>
        <v>0</v>
      </c>
      <c r="EN133" s="383">
        <f t="shared" si="234"/>
        <v>-2.0098597598894985E-2</v>
      </c>
      <c r="EO133" s="383">
        <f t="shared" si="235"/>
        <v>0</v>
      </c>
      <c r="EP133" s="383">
        <v>1</v>
      </c>
      <c r="ER133" s="383">
        <f t="shared" si="236"/>
        <v>0</v>
      </c>
      <c r="ES133" s="383">
        <f t="shared" si="237"/>
        <v>0</v>
      </c>
      <c r="ET133" s="383">
        <f t="shared" si="238"/>
        <v>0</v>
      </c>
      <c r="EU133" s="383">
        <f t="shared" si="239"/>
        <v>0</v>
      </c>
      <c r="EX133" s="383">
        <f t="shared" si="157"/>
        <v>0.99643473272996241</v>
      </c>
      <c r="EY133" s="383">
        <f t="shared" si="158"/>
        <v>0.69379216336227689</v>
      </c>
      <c r="EZ133" s="383">
        <f t="shared" si="246"/>
        <v>0.82740553563585018</v>
      </c>
      <c r="FA133" s="383"/>
      <c r="FB133" s="383">
        <f t="shared" si="172"/>
        <v>1.0397144290457645</v>
      </c>
      <c r="FC133" s="383">
        <f t="shared" si="160"/>
        <v>0.8723433714940837</v>
      </c>
      <c r="FD133" s="383">
        <f t="shared" si="247"/>
        <v>0.93139803314460368</v>
      </c>
      <c r="FE133" s="383"/>
      <c r="FF133" s="383">
        <f t="shared" si="173"/>
        <v>0.9573232482896703</v>
      </c>
      <c r="FG133" s="383">
        <f t="shared" si="162"/>
        <v>1.2448073071908661</v>
      </c>
      <c r="FH133" s="383">
        <f t="shared" si="248"/>
        <v>0.99580095632626842</v>
      </c>
      <c r="FI133" s="383"/>
      <c r="FJ133" s="383">
        <f t="shared" si="163"/>
        <v>0.9911388431948851</v>
      </c>
      <c r="FK133" s="383">
        <f t="shared" si="164"/>
        <v>1.0408883834165847</v>
      </c>
      <c r="FL133" s="383">
        <f t="shared" si="249"/>
        <v>1.0416404630406932</v>
      </c>
      <c r="FN133" s="383">
        <f t="shared" si="174"/>
        <v>1.0397144290457645</v>
      </c>
      <c r="FO133" s="383">
        <f t="shared" si="166"/>
        <v>0.8723433714940837</v>
      </c>
      <c r="FP133" s="383">
        <f t="shared" si="250"/>
        <v>0.93139803314460368</v>
      </c>
      <c r="FR133" s="340"/>
    </row>
    <row r="134" spans="1:174" x14ac:dyDescent="0.2">
      <c r="A134" s="334" t="s">
        <v>621</v>
      </c>
      <c r="B134" s="334">
        <f t="shared" si="156"/>
        <v>1994</v>
      </c>
      <c r="D134" s="388">
        <f t="shared" si="256"/>
        <v>754.42296152380959</v>
      </c>
      <c r="E134" s="388">
        <f t="shared" si="256"/>
        <v>1093.3842441815109</v>
      </c>
      <c r="F134" s="388">
        <f t="shared" si="256"/>
        <v>558.44703471615037</v>
      </c>
      <c r="G134" s="388">
        <f t="shared" si="256"/>
        <v>0</v>
      </c>
      <c r="H134" s="388">
        <f t="shared" si="251"/>
        <v>2406.254240421471</v>
      </c>
      <c r="J134" s="394">
        <f t="shared" si="257"/>
        <v>220752.53661000004</v>
      </c>
      <c r="K134" s="394">
        <f t="shared" si="257"/>
        <v>416203.25890999998</v>
      </c>
      <c r="L134" s="394">
        <f t="shared" si="257"/>
        <v>942490.00404999999</v>
      </c>
      <c r="M134" s="394"/>
      <c r="N134" s="394">
        <f t="shared" si="252"/>
        <v>1579445.79957</v>
      </c>
      <c r="P134" s="403">
        <f t="shared" si="258"/>
        <v>70526.063580000002</v>
      </c>
      <c r="Q134" s="403">
        <f t="shared" si="258"/>
        <v>408381.04826381907</v>
      </c>
      <c r="R134" s="394">
        <f t="shared" si="258"/>
        <v>534690.57532000006</v>
      </c>
      <c r="S134" s="403"/>
      <c r="T134" s="394">
        <f t="shared" si="253"/>
        <v>1013597.6871638191</v>
      </c>
      <c r="U134" s="394"/>
      <c r="W134" s="397">
        <f t="shared" si="180"/>
        <v>3.4175052894483224</v>
      </c>
      <c r="X134" s="397">
        <f t="shared" si="181"/>
        <v>2.6270439281157696</v>
      </c>
      <c r="Y134" s="397">
        <f t="shared" si="182"/>
        <v>0.59252303187984179</v>
      </c>
      <c r="Z134" s="388"/>
      <c r="AA134" s="388">
        <f t="shared" si="240"/>
        <v>2.3739736888651453</v>
      </c>
      <c r="AB134" s="408"/>
      <c r="AD134" s="397">
        <f t="shared" si="215"/>
        <v>10.697080245632073</v>
      </c>
      <c r="AE134" s="397">
        <f t="shared" si="216"/>
        <v>2.6773628424479958</v>
      </c>
      <c r="AF134" s="397">
        <f t="shared" si="217"/>
        <v>1.0444302938796568</v>
      </c>
      <c r="AG134" s="388"/>
      <c r="AH134" s="397">
        <f t="shared" si="183"/>
        <v>2.3739736888651453</v>
      </c>
      <c r="AJ134" s="398">
        <f t="shared" si="184"/>
        <v>0.56384202885291101</v>
      </c>
      <c r="AK134" s="398">
        <f t="shared" si="185"/>
        <v>1.0000354316148212</v>
      </c>
      <c r="AL134" s="398">
        <f t="shared" si="186"/>
        <v>1.0044301103294997</v>
      </c>
      <c r="AM134" s="399"/>
      <c r="AN134" s="398">
        <f t="shared" si="187"/>
        <v>0.73117420113251896</v>
      </c>
      <c r="AO134" s="393"/>
      <c r="AP134" s="393">
        <f t="shared" si="218"/>
        <v>3.1300844738001472</v>
      </c>
      <c r="AQ134" s="393">
        <f t="shared" si="219"/>
        <v>1.0191541960123665</v>
      </c>
      <c r="AR134" s="393">
        <f t="shared" si="220"/>
        <v>1.7626830311829254</v>
      </c>
      <c r="AS134" s="393"/>
      <c r="AT134" s="393">
        <f t="shared" si="188"/>
        <v>1.5582571069094475</v>
      </c>
      <c r="AV134" s="393">
        <f t="shared" si="259"/>
        <v>6.9579937358915336E-2</v>
      </c>
      <c r="AW134" s="393">
        <f t="shared" si="259"/>
        <v>0.40290250602931371</v>
      </c>
      <c r="AX134" s="393">
        <f t="shared" si="259"/>
        <v>0.52751755661177102</v>
      </c>
      <c r="AY134" s="406"/>
      <c r="AZ134" s="406">
        <f t="shared" si="190"/>
        <v>641742.62101286952</v>
      </c>
      <c r="BC134" s="383">
        <f t="shared" si="191"/>
        <v>0.56384202885291101</v>
      </c>
      <c r="BD134" s="383">
        <f t="shared" si="192"/>
        <v>1.0000354316148212</v>
      </c>
      <c r="BE134" s="383">
        <f t="shared" si="193"/>
        <v>1.0044301103294997</v>
      </c>
      <c r="BF134" s="383" t="e">
        <f t="shared" si="194"/>
        <v>#DIV/0!</v>
      </c>
      <c r="BG134" s="383"/>
      <c r="BH134" s="383"/>
      <c r="BI134" s="383"/>
      <c r="BJ134" s="383"/>
      <c r="BK134" s="383"/>
      <c r="BL134" s="383"/>
      <c r="BM134" s="383"/>
      <c r="BN134" s="383"/>
      <c r="BO134" s="383"/>
      <c r="BP134" s="383"/>
      <c r="BQ134" s="383"/>
      <c r="BR134" s="391">
        <f t="shared" si="221"/>
        <v>0.56384202885291101</v>
      </c>
      <c r="BS134" s="400">
        <f>Mining!BZ133</f>
        <v>0.88347460439261372</v>
      </c>
      <c r="BT134" s="391">
        <f t="shared" si="195"/>
        <v>1.0044301103294997</v>
      </c>
      <c r="BU134" s="391">
        <v>1</v>
      </c>
      <c r="BV134" s="391"/>
      <c r="BW134" s="391">
        <v>1</v>
      </c>
      <c r="BX134" s="400">
        <f>Mining!BW133</f>
        <v>1.1319345532318299</v>
      </c>
      <c r="BY134" s="391">
        <v>1</v>
      </c>
      <c r="BZ134" s="391">
        <v>1</v>
      </c>
      <c r="CB134" s="400">
        <f t="shared" si="222"/>
        <v>6.9579937358915336E-2</v>
      </c>
      <c r="CC134" s="400">
        <f t="shared" si="223"/>
        <v>0.40290250602931371</v>
      </c>
      <c r="CD134" s="400">
        <f t="shared" si="224"/>
        <v>0.52751755661177102</v>
      </c>
      <c r="CE134" s="400"/>
      <c r="CG134" s="400">
        <v>1</v>
      </c>
      <c r="CH134" s="400">
        <v>1</v>
      </c>
      <c r="CI134" s="400">
        <v>1</v>
      </c>
      <c r="CJ134" s="400">
        <v>1</v>
      </c>
      <c r="CL134" s="392">
        <f t="shared" si="196"/>
        <v>1.0110250018402096</v>
      </c>
      <c r="CM134" s="392">
        <f t="shared" si="197"/>
        <v>0.73117420113251896</v>
      </c>
      <c r="CN134" s="392">
        <f t="shared" si="198"/>
        <v>0.86350274296263629</v>
      </c>
      <c r="CO134" s="392">
        <f t="shared" si="199"/>
        <v>1.0350443279923105</v>
      </c>
      <c r="CP134" s="392">
        <f t="shared" si="200"/>
        <v>1.0538291060202163</v>
      </c>
      <c r="CQ134" s="392">
        <v>1</v>
      </c>
      <c r="CR134" s="392">
        <f t="shared" si="201"/>
        <v>0.77629716245545854</v>
      </c>
      <c r="CS134" s="392">
        <f t="shared" si="202"/>
        <v>0.73923539804551874</v>
      </c>
      <c r="CT134" s="392">
        <f t="shared" si="203"/>
        <v>0.73923539804551874</v>
      </c>
      <c r="CU134" s="392"/>
      <c r="CV134" s="392">
        <f t="shared" si="225"/>
        <v>0.94187411276860278</v>
      </c>
      <c r="CY134" s="338"/>
      <c r="DA134" s="383">
        <f t="shared" si="204"/>
        <v>0.31352587305640134</v>
      </c>
      <c r="DB134" s="383">
        <f t="shared" si="205"/>
        <v>0.45439265137253226</v>
      </c>
      <c r="DC134" s="383">
        <f t="shared" si="206"/>
        <v>0.23208147557106631</v>
      </c>
      <c r="DD134" s="383">
        <f t="shared" si="207"/>
        <v>0</v>
      </c>
      <c r="DF134" s="383">
        <f t="shared" si="254"/>
        <v>0.32298673684477691</v>
      </c>
      <c r="DG134" s="383">
        <f t="shared" si="254"/>
        <v>0.44847627657222289</v>
      </c>
      <c r="DH134" s="383">
        <f t="shared" si="254"/>
        <v>0.22839737990795697</v>
      </c>
      <c r="DI134" s="383"/>
      <c r="DJ134" s="383">
        <f t="shared" si="209"/>
        <v>0.99986039332495669</v>
      </c>
      <c r="DK134" s="383"/>
      <c r="DL134" s="383">
        <f t="shared" si="255"/>
        <v>0.32303183424508902</v>
      </c>
      <c r="DM134" s="383">
        <f t="shared" si="255"/>
        <v>0.44853889559606464</v>
      </c>
      <c r="DN134" s="383">
        <f t="shared" si="255"/>
        <v>0.22842927015884643</v>
      </c>
      <c r="DO134" s="383">
        <f t="shared" si="255"/>
        <v>0</v>
      </c>
      <c r="DR134" s="383">
        <f t="shared" si="241"/>
        <v>-0.15879652629151869</v>
      </c>
      <c r="DS134" s="383">
        <f t="shared" si="242"/>
        <v>-1.3163523298109998E-2</v>
      </c>
      <c r="DT134" s="383">
        <f t="shared" si="226"/>
        <v>-2.8712917782179503E-2</v>
      </c>
      <c r="DU134" s="383">
        <f t="shared" si="227"/>
        <v>0</v>
      </c>
      <c r="DW134" s="383">
        <f t="shared" si="243"/>
        <v>-0.10992441569348715</v>
      </c>
      <c r="DX134" s="383">
        <f t="shared" si="211"/>
        <v>-8.7000372713190346E-2</v>
      </c>
      <c r="DY134" s="383">
        <f t="shared" si="212"/>
        <v>-5.0672488584374183E-3</v>
      </c>
      <c r="DZ134" s="383">
        <f t="shared" si="213"/>
        <v>0</v>
      </c>
      <c r="EA134" s="383"/>
      <c r="EC134" s="383">
        <f t="shared" si="244"/>
        <v>0.12039031236510984</v>
      </c>
      <c r="ED134" s="383">
        <f t="shared" si="228"/>
        <v>1.1333274854522818E-2</v>
      </c>
      <c r="EE134" s="383">
        <f t="shared" si="229"/>
        <v>-2.3294645290695807E-2</v>
      </c>
      <c r="EF134" s="383"/>
      <c r="EH134" s="383">
        <f t="shared" si="230"/>
        <v>0</v>
      </c>
      <c r="EI134" s="383">
        <f t="shared" si="231"/>
        <v>2.5936345462712975E-2</v>
      </c>
      <c r="EJ134" s="383">
        <f t="shared" si="232"/>
        <v>0</v>
      </c>
      <c r="EK134" s="383">
        <f t="shared" si="233"/>
        <v>0</v>
      </c>
      <c r="EM134" s="383">
        <f t="shared" si="245"/>
        <v>0</v>
      </c>
      <c r="EN134" s="383">
        <f t="shared" si="234"/>
        <v>2.5936345462712975E-2</v>
      </c>
      <c r="EO134" s="383">
        <f t="shared" si="235"/>
        <v>0</v>
      </c>
      <c r="EP134" s="383">
        <v>1</v>
      </c>
      <c r="ER134" s="383">
        <f t="shared" si="236"/>
        <v>0</v>
      </c>
      <c r="ES134" s="383">
        <f t="shared" si="237"/>
        <v>0</v>
      </c>
      <c r="ET134" s="383">
        <f t="shared" si="238"/>
        <v>0</v>
      </c>
      <c r="EU134" s="383">
        <f t="shared" si="239"/>
        <v>0</v>
      </c>
      <c r="EX134" s="383">
        <f t="shared" si="157"/>
        <v>0.93823056411978745</v>
      </c>
      <c r="EY134" s="383">
        <f t="shared" si="158"/>
        <v>0.65093701281327676</v>
      </c>
      <c r="EZ134" s="383">
        <f t="shared" si="246"/>
        <v>0.77629716245545854</v>
      </c>
      <c r="FA134" s="383"/>
      <c r="FB134" s="383">
        <f t="shared" si="172"/>
        <v>0.92710389353868605</v>
      </c>
      <c r="FC134" s="383">
        <f t="shared" si="160"/>
        <v>0.80875293621482947</v>
      </c>
      <c r="FD134" s="383">
        <f t="shared" si="247"/>
        <v>0.86350274296263629</v>
      </c>
      <c r="FE134" s="383"/>
      <c r="FF134" s="383">
        <f t="shared" si="173"/>
        <v>1.0394088511531658</v>
      </c>
      <c r="FG134" s="383">
        <f t="shared" si="162"/>
        <v>1.2938637330743241</v>
      </c>
      <c r="FH134" s="383">
        <f t="shared" si="248"/>
        <v>1.0350443279923105</v>
      </c>
      <c r="FI134" s="383"/>
      <c r="FJ134" s="383">
        <f t="shared" si="163"/>
        <v>1.0117013916144759</v>
      </c>
      <c r="FK134" s="383">
        <f t="shared" si="164"/>
        <v>1.053068226017901</v>
      </c>
      <c r="FL134" s="383">
        <f t="shared" si="249"/>
        <v>1.0538291060202163</v>
      </c>
      <c r="FN134" s="383">
        <f t="shared" si="174"/>
        <v>0.92710389353868605</v>
      </c>
      <c r="FO134" s="383">
        <f t="shared" si="166"/>
        <v>0.80875293621482947</v>
      </c>
      <c r="FP134" s="383">
        <f t="shared" si="250"/>
        <v>0.86350274296263629</v>
      </c>
      <c r="FR134" s="340"/>
    </row>
    <row r="135" spans="1:174" x14ac:dyDescent="0.2">
      <c r="A135" s="334" t="s">
        <v>621</v>
      </c>
      <c r="B135" s="334">
        <f t="shared" si="156"/>
        <v>1995</v>
      </c>
      <c r="D135" s="388">
        <f t="shared" si="256"/>
        <v>759.73540723809526</v>
      </c>
      <c r="E135" s="388">
        <f t="shared" si="256"/>
        <v>1073.2223329023109</v>
      </c>
      <c r="F135" s="388">
        <f t="shared" si="256"/>
        <v>549.47737584704532</v>
      </c>
      <c r="G135" s="388">
        <f t="shared" si="256"/>
        <v>0</v>
      </c>
      <c r="H135" s="388">
        <f t="shared" si="251"/>
        <v>2382.4351159874514</v>
      </c>
      <c r="J135" s="394">
        <f t="shared" si="257"/>
        <v>211611.20225999999</v>
      </c>
      <c r="K135" s="394">
        <f t="shared" si="257"/>
        <v>399245.11348999996</v>
      </c>
      <c r="L135" s="394">
        <f t="shared" si="257"/>
        <v>955175.33259000001</v>
      </c>
      <c r="M135" s="394"/>
      <c r="N135" s="394">
        <f t="shared" si="252"/>
        <v>1566031.6483399998</v>
      </c>
      <c r="P135" s="403">
        <f t="shared" si="258"/>
        <v>56392.489860000009</v>
      </c>
      <c r="Q135" s="403">
        <f t="shared" si="258"/>
        <v>408664.87374753889</v>
      </c>
      <c r="R135" s="394">
        <f t="shared" si="258"/>
        <v>540393.17376000003</v>
      </c>
      <c r="S135" s="403"/>
      <c r="T135" s="394">
        <f t="shared" si="253"/>
        <v>1005450.537367539</v>
      </c>
      <c r="U135" s="394"/>
      <c r="W135" s="397">
        <f t="shared" si="180"/>
        <v>3.5902419112227926</v>
      </c>
      <c r="X135" s="397">
        <f t="shared" si="181"/>
        <v>2.6881289128894807</v>
      </c>
      <c r="Y135" s="397">
        <f t="shared" si="182"/>
        <v>0.5752633648495854</v>
      </c>
      <c r="Z135" s="388"/>
      <c r="AA135" s="388">
        <f t="shared" si="240"/>
        <v>2.3695199589082923</v>
      </c>
      <c r="AB135" s="408"/>
      <c r="AD135" s="397">
        <f t="shared" si="215"/>
        <v>13.472279892663266</v>
      </c>
      <c r="AE135" s="397">
        <f t="shared" si="216"/>
        <v>2.6261673117648865</v>
      </c>
      <c r="AF135" s="397">
        <f t="shared" si="217"/>
        <v>1.0168103568441442</v>
      </c>
      <c r="AG135" s="388"/>
      <c r="AH135" s="397">
        <f t="shared" si="183"/>
        <v>2.3695199589082923</v>
      </c>
      <c r="AJ135" s="398">
        <f t="shared" si="184"/>
        <v>0.5923412290090101</v>
      </c>
      <c r="AK135" s="398">
        <f t="shared" si="185"/>
        <v>1.0232886206687164</v>
      </c>
      <c r="AL135" s="398">
        <f t="shared" si="186"/>
        <v>0.97517195777389321</v>
      </c>
      <c r="AM135" s="399"/>
      <c r="AN135" s="398">
        <f t="shared" si="187"/>
        <v>0.72980247049433378</v>
      </c>
      <c r="AO135" s="393"/>
      <c r="AP135" s="393">
        <f t="shared" si="218"/>
        <v>3.7524713447720779</v>
      </c>
      <c r="AQ135" s="393">
        <f t="shared" si="219"/>
        <v>0.97694991455674218</v>
      </c>
      <c r="AR135" s="393">
        <f t="shared" si="220"/>
        <v>1.7675562515788059</v>
      </c>
      <c r="AS135" s="393"/>
      <c r="AT135" s="393">
        <f t="shared" si="188"/>
        <v>1.5575422063428093</v>
      </c>
      <c r="AV135" s="393">
        <f t="shared" si="259"/>
        <v>5.6086786733086133E-2</v>
      </c>
      <c r="AW135" s="393">
        <f t="shared" si="259"/>
        <v>0.40644950552963188</v>
      </c>
      <c r="AX135" s="393">
        <f t="shared" si="259"/>
        <v>0.53746370773728191</v>
      </c>
      <c r="AY135" s="406"/>
      <c r="AZ135" s="406">
        <f t="shared" si="190"/>
        <v>642037.17621755647</v>
      </c>
      <c r="BC135" s="383">
        <f t="shared" si="191"/>
        <v>0.5923412290090101</v>
      </c>
      <c r="BD135" s="383">
        <f t="shared" si="192"/>
        <v>1.0232886206687164</v>
      </c>
      <c r="BE135" s="383">
        <f t="shared" si="193"/>
        <v>0.97517195777389321</v>
      </c>
      <c r="BF135" s="383" t="e">
        <f t="shared" si="194"/>
        <v>#DIV/0!</v>
      </c>
      <c r="BG135" s="383"/>
      <c r="BH135" s="383"/>
      <c r="BI135" s="383"/>
      <c r="BJ135" s="383"/>
      <c r="BK135" s="383"/>
      <c r="BL135" s="383"/>
      <c r="BM135" s="383"/>
      <c r="BN135" s="383"/>
      <c r="BO135" s="383"/>
      <c r="BP135" s="383"/>
      <c r="BQ135" s="383"/>
      <c r="BR135" s="391">
        <f t="shared" si="221"/>
        <v>0.5923412290090101</v>
      </c>
      <c r="BS135" s="400">
        <f>Mining!BZ134</f>
        <v>0.89038018311843314</v>
      </c>
      <c r="BT135" s="391">
        <f t="shared" si="195"/>
        <v>0.97517195777389321</v>
      </c>
      <c r="BU135" s="391">
        <v>1</v>
      </c>
      <c r="BV135" s="391"/>
      <c r="BW135" s="391">
        <v>1</v>
      </c>
      <c r="BX135" s="400">
        <f>Mining!BW134</f>
        <v>1.1492715584535922</v>
      </c>
      <c r="BY135" s="391">
        <v>1</v>
      </c>
      <c r="BZ135" s="391">
        <v>1</v>
      </c>
      <c r="CB135" s="400">
        <f t="shared" si="222"/>
        <v>5.6086786733086133E-2</v>
      </c>
      <c r="CC135" s="400">
        <f t="shared" si="223"/>
        <v>0.40644950552963188</v>
      </c>
      <c r="CD135" s="400">
        <f t="shared" si="224"/>
        <v>0.53746370773728191</v>
      </c>
      <c r="CE135" s="400"/>
      <c r="CG135" s="400">
        <v>1</v>
      </c>
      <c r="CH135" s="400">
        <v>1</v>
      </c>
      <c r="CI135" s="400">
        <v>1</v>
      </c>
      <c r="CJ135" s="400">
        <v>1</v>
      </c>
      <c r="CL135" s="392">
        <f t="shared" si="196"/>
        <v>1.0024384189541822</v>
      </c>
      <c r="CM135" s="392">
        <f t="shared" si="197"/>
        <v>0.72980247049433378</v>
      </c>
      <c r="CN135" s="392">
        <f t="shared" si="198"/>
        <v>0.89770911067687575</v>
      </c>
      <c r="CO135" s="392">
        <f t="shared" si="199"/>
        <v>0.9748862300216089</v>
      </c>
      <c r="CP135" s="392">
        <f t="shared" si="200"/>
        <v>1.0611013503536775</v>
      </c>
      <c r="CQ135" s="392">
        <v>1</v>
      </c>
      <c r="CR135" s="392">
        <f t="shared" si="201"/>
        <v>0.78588480721204801</v>
      </c>
      <c r="CS135" s="392">
        <f t="shared" si="202"/>
        <v>0.73158203467119631</v>
      </c>
      <c r="CT135" s="392">
        <f t="shared" si="203"/>
        <v>0.73158203467119609</v>
      </c>
      <c r="CU135" s="392"/>
      <c r="CV135" s="392">
        <f t="shared" si="225"/>
        <v>0.92863796805454479</v>
      </c>
      <c r="CY135" s="338"/>
      <c r="DA135" s="383">
        <f t="shared" si="204"/>
        <v>0.31889028252641693</v>
      </c>
      <c r="DB135" s="383">
        <f t="shared" si="205"/>
        <v>0.45047284843158925</v>
      </c>
      <c r="DC135" s="383">
        <f t="shared" si="206"/>
        <v>0.23063686904199387</v>
      </c>
      <c r="DD135" s="383">
        <f t="shared" si="207"/>
        <v>0</v>
      </c>
      <c r="DF135" s="383">
        <f t="shared" si="254"/>
        <v>0.31620049379763471</v>
      </c>
      <c r="DG135" s="383">
        <f t="shared" si="254"/>
        <v>0.45242991984389536</v>
      </c>
      <c r="DH135" s="383">
        <f t="shared" si="254"/>
        <v>0.23135842062772183</v>
      </c>
      <c r="DI135" s="383"/>
      <c r="DJ135" s="383">
        <f t="shared" si="209"/>
        <v>0.99998883426925189</v>
      </c>
      <c r="DK135" s="383"/>
      <c r="DL135" s="383">
        <f t="shared" si="255"/>
        <v>0.31620402444663315</v>
      </c>
      <c r="DM135" s="383">
        <f t="shared" si="255"/>
        <v>0.45243497161096941</v>
      </c>
      <c r="DN135" s="383">
        <f t="shared" si="255"/>
        <v>0.23136100394239745</v>
      </c>
      <c r="DO135" s="383">
        <f t="shared" si="255"/>
        <v>0</v>
      </c>
      <c r="DR135" s="383">
        <f t="shared" si="241"/>
        <v>4.9308747603177494E-2</v>
      </c>
      <c r="DS135" s="383">
        <f t="shared" si="242"/>
        <v>7.7859965314950909E-3</v>
      </c>
      <c r="DT135" s="383">
        <f t="shared" si="226"/>
        <v>-2.9561782863909848E-2</v>
      </c>
      <c r="DU135" s="383">
        <f t="shared" si="227"/>
        <v>0</v>
      </c>
      <c r="DW135" s="383">
        <f t="shared" si="243"/>
        <v>0.18135465557064706</v>
      </c>
      <c r="DX135" s="383">
        <f t="shared" si="211"/>
        <v>-4.2292956488527642E-2</v>
      </c>
      <c r="DY135" s="383">
        <f t="shared" si="212"/>
        <v>2.7608459942607866E-3</v>
      </c>
      <c r="DZ135" s="383">
        <f t="shared" si="213"/>
        <v>0</v>
      </c>
      <c r="EA135" s="383"/>
      <c r="EC135" s="383">
        <f t="shared" si="244"/>
        <v>-0.21557601526667047</v>
      </c>
      <c r="ED135" s="383">
        <f t="shared" si="228"/>
        <v>8.7650914765351265E-3</v>
      </c>
      <c r="EE135" s="383">
        <f t="shared" si="229"/>
        <v>1.8679089760720569E-2</v>
      </c>
      <c r="EF135" s="383"/>
      <c r="EH135" s="383">
        <f t="shared" si="230"/>
        <v>0</v>
      </c>
      <c r="EI135" s="383">
        <f t="shared" si="231"/>
        <v>1.5200151300184971E-2</v>
      </c>
      <c r="EJ135" s="383">
        <f t="shared" si="232"/>
        <v>0</v>
      </c>
      <c r="EK135" s="383">
        <f t="shared" si="233"/>
        <v>0</v>
      </c>
      <c r="EM135" s="383">
        <f t="shared" si="245"/>
        <v>0</v>
      </c>
      <c r="EN135" s="383">
        <f t="shared" si="234"/>
        <v>1.5200151300184971E-2</v>
      </c>
      <c r="EO135" s="383">
        <f t="shared" si="235"/>
        <v>0</v>
      </c>
      <c r="EP135" s="383">
        <v>1</v>
      </c>
      <c r="ER135" s="383">
        <f t="shared" si="236"/>
        <v>0</v>
      </c>
      <c r="ES135" s="383">
        <f t="shared" si="237"/>
        <v>0</v>
      </c>
      <c r="ET135" s="383">
        <f t="shared" si="238"/>
        <v>0</v>
      </c>
      <c r="EU135" s="383">
        <f t="shared" si="239"/>
        <v>0</v>
      </c>
      <c r="EX135" s="383">
        <f t="shared" si="157"/>
        <v>1.0123504828051455</v>
      </c>
      <c r="EY135" s="383">
        <f t="shared" si="158"/>
        <v>0.65897639919725992</v>
      </c>
      <c r="EZ135" s="383">
        <f t="shared" si="246"/>
        <v>0.78588480721204801</v>
      </c>
      <c r="FA135" s="383"/>
      <c r="FB135" s="383">
        <f t="shared" si="172"/>
        <v>1.0396135020913531</v>
      </c>
      <c r="FC135" s="383">
        <f t="shared" si="160"/>
        <v>0.84079047234496351</v>
      </c>
      <c r="FD135" s="383">
        <f t="shared" si="247"/>
        <v>0.89770911067687575</v>
      </c>
      <c r="FE135" s="383"/>
      <c r="FF135" s="383">
        <f t="shared" si="173"/>
        <v>0.94187872311962606</v>
      </c>
      <c r="FG135" s="383">
        <f t="shared" si="162"/>
        <v>1.2186627207988372</v>
      </c>
      <c r="FH135" s="383">
        <f t="shared" si="248"/>
        <v>0.9748862300216089</v>
      </c>
      <c r="FI135" s="383"/>
      <c r="FJ135" s="383">
        <f t="shared" si="163"/>
        <v>1.0069007814378224</v>
      </c>
      <c r="FK135" s="383">
        <f t="shared" si="164"/>
        <v>1.0603352196847657</v>
      </c>
      <c r="FL135" s="383">
        <f t="shared" si="249"/>
        <v>1.0611013503536775</v>
      </c>
      <c r="FN135" s="383">
        <f t="shared" si="174"/>
        <v>1.0396135020913531</v>
      </c>
      <c r="FO135" s="383">
        <f t="shared" si="166"/>
        <v>0.84079047234496351</v>
      </c>
      <c r="FP135" s="383">
        <f t="shared" si="250"/>
        <v>0.89770911067687575</v>
      </c>
      <c r="FR135" s="340"/>
    </row>
    <row r="136" spans="1:174" x14ac:dyDescent="0.2">
      <c r="A136" s="334" t="s">
        <v>621</v>
      </c>
      <c r="B136" s="334">
        <f t="shared" si="156"/>
        <v>1996</v>
      </c>
      <c r="D136" s="388">
        <f t="shared" si="256"/>
        <v>790.45148342857146</v>
      </c>
      <c r="E136" s="388">
        <f t="shared" si="256"/>
        <v>1066.6457135795526</v>
      </c>
      <c r="F136" s="388">
        <f t="shared" si="256"/>
        <v>570.40707935611636</v>
      </c>
      <c r="G136" s="388">
        <f t="shared" si="256"/>
        <v>0</v>
      </c>
      <c r="H136" s="388">
        <f t="shared" si="251"/>
        <v>2427.5042763642405</v>
      </c>
      <c r="J136" s="394">
        <f t="shared" si="257"/>
        <v>215883.86444999999</v>
      </c>
      <c r="K136" s="394">
        <f t="shared" si="257"/>
        <v>402055.73226999992</v>
      </c>
      <c r="L136" s="394">
        <f t="shared" si="257"/>
        <v>1022228.13502</v>
      </c>
      <c r="M136" s="394"/>
      <c r="N136" s="394">
        <f t="shared" si="252"/>
        <v>1640167.73174</v>
      </c>
      <c r="P136" s="403">
        <f t="shared" si="258"/>
        <v>65281.318200000002</v>
      </c>
      <c r="Q136" s="403">
        <f t="shared" si="258"/>
        <v>357082.28360799869</v>
      </c>
      <c r="R136" s="394">
        <f t="shared" si="258"/>
        <v>569537.06568</v>
      </c>
      <c r="S136" s="403"/>
      <c r="T136" s="394">
        <f t="shared" si="253"/>
        <v>991900.66748799873</v>
      </c>
      <c r="U136" s="394"/>
      <c r="W136" s="397">
        <f t="shared" si="180"/>
        <v>3.6614662491908687</v>
      </c>
      <c r="X136" s="397">
        <f t="shared" si="181"/>
        <v>2.6529797437715632</v>
      </c>
      <c r="Y136" s="397">
        <f t="shared" si="182"/>
        <v>0.55800369781932901</v>
      </c>
      <c r="Z136" s="388"/>
      <c r="AA136" s="388">
        <f t="shared" si="240"/>
        <v>2.4473259832679886</v>
      </c>
      <c r="AB136" s="408"/>
      <c r="AD136" s="397">
        <f t="shared" si="215"/>
        <v>12.108387287874519</v>
      </c>
      <c r="AE136" s="397">
        <f t="shared" si="216"/>
        <v>2.9871146302808613</v>
      </c>
      <c r="AF136" s="397">
        <f t="shared" si="217"/>
        <v>1.0015275804307444</v>
      </c>
      <c r="AG136" s="388"/>
      <c r="AH136" s="397">
        <f t="shared" si="183"/>
        <v>2.4473259832679886</v>
      </c>
      <c r="AJ136" s="398">
        <f t="shared" si="184"/>
        <v>0.6040922789189016</v>
      </c>
      <c r="AK136" s="398">
        <f t="shared" si="185"/>
        <v>1.0099084049313456</v>
      </c>
      <c r="AL136" s="398">
        <f t="shared" si="186"/>
        <v>0.94591380521828683</v>
      </c>
      <c r="AM136" s="399"/>
      <c r="AN136" s="398">
        <f t="shared" si="187"/>
        <v>0.75376640824618557</v>
      </c>
      <c r="AO136" s="393"/>
      <c r="AP136" s="393">
        <f t="shared" si="218"/>
        <v>3.306977714337882</v>
      </c>
      <c r="AQ136" s="393">
        <f t="shared" si="219"/>
        <v>1.1259470176105757</v>
      </c>
      <c r="AR136" s="393">
        <f t="shared" si="220"/>
        <v>1.7948404004215399</v>
      </c>
      <c r="AS136" s="393"/>
      <c r="AT136" s="393">
        <f t="shared" si="188"/>
        <v>1.6535604677973914</v>
      </c>
      <c r="AV136" s="393">
        <f t="shared" si="259"/>
        <v>6.5814370672141784E-2</v>
      </c>
      <c r="AW136" s="393">
        <f t="shared" si="259"/>
        <v>0.35999802733504976</v>
      </c>
      <c r="AX136" s="393">
        <f t="shared" si="259"/>
        <v>0.57418760199280838</v>
      </c>
      <c r="AY136" s="406"/>
      <c r="AZ136" s="406">
        <f t="shared" si="190"/>
        <v>604755.6285208246</v>
      </c>
      <c r="BC136" s="383">
        <f t="shared" si="191"/>
        <v>0.6040922789189016</v>
      </c>
      <c r="BD136" s="383">
        <f t="shared" si="192"/>
        <v>1.0099084049313456</v>
      </c>
      <c r="BE136" s="383">
        <f t="shared" si="193"/>
        <v>0.94591380521828683</v>
      </c>
      <c r="BF136" s="383" t="e">
        <f t="shared" si="194"/>
        <v>#DIV/0!</v>
      </c>
      <c r="BG136" s="383"/>
      <c r="BH136" s="383"/>
      <c r="BI136" s="383"/>
      <c r="BJ136" s="383"/>
      <c r="BK136" s="383"/>
      <c r="BL136" s="383"/>
      <c r="BM136" s="383"/>
      <c r="BN136" s="383"/>
      <c r="BO136" s="383"/>
      <c r="BP136" s="383"/>
      <c r="BQ136" s="383"/>
      <c r="BR136" s="391">
        <f t="shared" si="221"/>
        <v>0.6040922789189016</v>
      </c>
      <c r="BS136" s="400">
        <f>Mining!BZ135</f>
        <v>0.871212788892892</v>
      </c>
      <c r="BT136" s="391">
        <f t="shared" si="195"/>
        <v>0.94591380521828683</v>
      </c>
      <c r="BU136" s="391">
        <v>1</v>
      </c>
      <c r="BV136" s="391"/>
      <c r="BW136" s="391">
        <v>1</v>
      </c>
      <c r="BX136" s="400">
        <f>Mining!BW135</f>
        <v>1.1591983242288069</v>
      </c>
      <c r="BY136" s="391">
        <v>1</v>
      </c>
      <c r="BZ136" s="391">
        <v>1</v>
      </c>
      <c r="CB136" s="400">
        <f t="shared" si="222"/>
        <v>6.5814370672141784E-2</v>
      </c>
      <c r="CC136" s="400">
        <f t="shared" si="223"/>
        <v>0.35999802733504976</v>
      </c>
      <c r="CD136" s="400">
        <f t="shared" si="224"/>
        <v>0.57418760199280838</v>
      </c>
      <c r="CE136" s="400"/>
      <c r="CG136" s="400">
        <v>1</v>
      </c>
      <c r="CH136" s="400">
        <v>1</v>
      </c>
      <c r="CI136" s="400">
        <v>1</v>
      </c>
      <c r="CJ136" s="400">
        <v>1</v>
      </c>
      <c r="CL136" s="392">
        <f t="shared" si="196"/>
        <v>1.0498939466312427</v>
      </c>
      <c r="CM136" s="392">
        <f t="shared" si="197"/>
        <v>0.75376640824618557</v>
      </c>
      <c r="CN136" s="392">
        <f t="shared" si="198"/>
        <v>0.92135083919541627</v>
      </c>
      <c r="CO136" s="392">
        <f t="shared" si="199"/>
        <v>0.98757476372003061</v>
      </c>
      <c r="CP136" s="392">
        <f t="shared" si="200"/>
        <v>1.0651695091871016</v>
      </c>
      <c r="CQ136" s="392">
        <v>1</v>
      </c>
      <c r="CR136" s="392">
        <f t="shared" si="201"/>
        <v>0.77771958134405672</v>
      </c>
      <c r="CS136" s="392">
        <f t="shared" si="202"/>
        <v>0.79137478919164461</v>
      </c>
      <c r="CT136" s="392">
        <f t="shared" si="203"/>
        <v>0.79137478919164428</v>
      </c>
      <c r="CU136" s="392"/>
      <c r="CV136" s="392">
        <f t="shared" si="225"/>
        <v>0.96920075863786914</v>
      </c>
      <c r="CY136" s="338"/>
      <c r="DA136" s="383">
        <f t="shared" si="204"/>
        <v>0.32562310646573145</v>
      </c>
      <c r="DB136" s="383">
        <f t="shared" si="205"/>
        <v>0.43940013781442472</v>
      </c>
      <c r="DC136" s="383">
        <f t="shared" si="206"/>
        <v>0.23497675571984381</v>
      </c>
      <c r="DD136" s="383">
        <f t="shared" si="207"/>
        <v>0</v>
      </c>
      <c r="DF136" s="383">
        <f t="shared" si="254"/>
        <v>0.32224497189568518</v>
      </c>
      <c r="DG136" s="383">
        <f t="shared" si="254"/>
        <v>0.44491352917482019</v>
      </c>
      <c r="DH136" s="383">
        <f t="shared" si="254"/>
        <v>0.23280007036288003</v>
      </c>
      <c r="DI136" s="383"/>
      <c r="DJ136" s="383">
        <f t="shared" si="209"/>
        <v>0.9999585714333854</v>
      </c>
      <c r="DK136" s="383"/>
      <c r="DL136" s="383">
        <f t="shared" si="255"/>
        <v>0.32225832259606996</v>
      </c>
      <c r="DM136" s="383">
        <f t="shared" si="255"/>
        <v>0.4449319620682497</v>
      </c>
      <c r="DN136" s="383">
        <f t="shared" si="255"/>
        <v>0.23280971533568035</v>
      </c>
      <c r="DO136" s="383">
        <f t="shared" si="255"/>
        <v>0</v>
      </c>
      <c r="DR136" s="383">
        <f t="shared" si="241"/>
        <v>1.9644096750059653E-2</v>
      </c>
      <c r="DS136" s="383">
        <f t="shared" si="242"/>
        <v>-2.1762292417237098E-2</v>
      </c>
      <c r="DT136" s="383">
        <f t="shared" si="226"/>
        <v>-3.0462372485193078E-2</v>
      </c>
      <c r="DU136" s="383">
        <f t="shared" si="227"/>
        <v>0</v>
      </c>
      <c r="DW136" s="383">
        <f t="shared" si="243"/>
        <v>-0.12637995315236211</v>
      </c>
      <c r="DX136" s="383">
        <f t="shared" si="211"/>
        <v>0.14194436775943908</v>
      </c>
      <c r="DY136" s="383">
        <f t="shared" si="212"/>
        <v>1.5318160786581327E-2</v>
      </c>
      <c r="DZ136" s="383">
        <f t="shared" si="213"/>
        <v>0</v>
      </c>
      <c r="EA136" s="383"/>
      <c r="EC136" s="383">
        <f t="shared" si="244"/>
        <v>0.15993795957585735</v>
      </c>
      <c r="ED136" s="383">
        <f t="shared" si="228"/>
        <v>-0.1213611518226527</v>
      </c>
      <c r="EE136" s="383">
        <f t="shared" si="229"/>
        <v>6.6094938428036071E-2</v>
      </c>
      <c r="EF136" s="383"/>
      <c r="EH136" s="383">
        <f t="shared" si="230"/>
        <v>0</v>
      </c>
      <c r="EI136" s="383">
        <f t="shared" si="231"/>
        <v>8.6003521523802286E-3</v>
      </c>
      <c r="EJ136" s="383">
        <f t="shared" si="232"/>
        <v>0</v>
      </c>
      <c r="EK136" s="383">
        <f t="shared" si="233"/>
        <v>0</v>
      </c>
      <c r="EM136" s="383">
        <f t="shared" si="245"/>
        <v>0</v>
      </c>
      <c r="EN136" s="383">
        <f t="shared" si="234"/>
        <v>8.6003521523802286E-3</v>
      </c>
      <c r="EO136" s="383">
        <f t="shared" si="235"/>
        <v>0</v>
      </c>
      <c r="EP136" s="383">
        <v>1</v>
      </c>
      <c r="ER136" s="383">
        <f t="shared" si="236"/>
        <v>0</v>
      </c>
      <c r="ES136" s="383">
        <f t="shared" si="237"/>
        <v>0</v>
      </c>
      <c r="ET136" s="383">
        <f t="shared" si="238"/>
        <v>0</v>
      </c>
      <c r="EU136" s="383">
        <f t="shared" si="239"/>
        <v>0</v>
      </c>
      <c r="EX136" s="383">
        <f t="shared" si="157"/>
        <v>0.98961014923172053</v>
      </c>
      <c r="EY136" s="383">
        <f t="shared" si="158"/>
        <v>0.65212973274978225</v>
      </c>
      <c r="EZ136" s="383">
        <f t="shared" si="246"/>
        <v>0.77771958134405672</v>
      </c>
      <c r="FA136" s="383"/>
      <c r="FB136" s="383">
        <f t="shared" si="172"/>
        <v>1.026335622795133</v>
      </c>
      <c r="FC136" s="383">
        <f t="shared" si="160"/>
        <v>0.8629332130743822</v>
      </c>
      <c r="FD136" s="383">
        <f t="shared" si="247"/>
        <v>0.92135083919541627</v>
      </c>
      <c r="FE136" s="383"/>
      <c r="FF136" s="383">
        <f t="shared" si="173"/>
        <v>1.0130153994462927</v>
      </c>
      <c r="FG136" s="383">
        <f t="shared" si="162"/>
        <v>1.23452410290034</v>
      </c>
      <c r="FH136" s="383">
        <f t="shared" si="248"/>
        <v>0.98757476372003061</v>
      </c>
      <c r="FI136" s="383"/>
      <c r="FJ136" s="383">
        <f t="shared" si="163"/>
        <v>1.0038339022300444</v>
      </c>
      <c r="FK136" s="383">
        <f t="shared" si="164"/>
        <v>1.0644004412481098</v>
      </c>
      <c r="FL136" s="383">
        <f t="shared" si="249"/>
        <v>1.0651695091871016</v>
      </c>
      <c r="FN136" s="383">
        <f t="shared" si="174"/>
        <v>1.026335622795133</v>
      </c>
      <c r="FO136" s="383">
        <f t="shared" si="166"/>
        <v>0.8629332130743822</v>
      </c>
      <c r="FP136" s="383">
        <f t="shared" si="250"/>
        <v>0.92135083919541627</v>
      </c>
      <c r="FR136" s="340"/>
    </row>
    <row r="137" spans="1:174" x14ac:dyDescent="0.2">
      <c r="A137" s="334" t="s">
        <v>621</v>
      </c>
      <c r="B137" s="334">
        <f t="shared" si="156"/>
        <v>1997</v>
      </c>
      <c r="D137" s="388">
        <f t="shared" si="256"/>
        <v>843.80401104761916</v>
      </c>
      <c r="E137" s="388">
        <f t="shared" si="256"/>
        <v>1099.6188096954011</v>
      </c>
      <c r="F137" s="388">
        <f t="shared" si="256"/>
        <v>574.91231620498695</v>
      </c>
      <c r="G137" s="388">
        <f t="shared" si="256"/>
        <v>0</v>
      </c>
      <c r="H137" s="388">
        <f t="shared" si="251"/>
        <v>2518.3351369480069</v>
      </c>
      <c r="J137" s="394">
        <f t="shared" si="257"/>
        <v>230955.12078</v>
      </c>
      <c r="K137" s="394">
        <f t="shared" si="257"/>
        <v>419012.60177000007</v>
      </c>
      <c r="L137" s="394">
        <f t="shared" si="257"/>
        <v>1063187.5406299999</v>
      </c>
      <c r="M137" s="394"/>
      <c r="N137" s="394">
        <f t="shared" si="252"/>
        <v>1713155.26318</v>
      </c>
      <c r="P137" s="403">
        <f t="shared" si="258"/>
        <v>72511.333859999999</v>
      </c>
      <c r="Q137" s="403">
        <f t="shared" si="258"/>
        <v>371486.01053402724</v>
      </c>
      <c r="R137" s="394">
        <f t="shared" si="258"/>
        <v>582939.09080000001</v>
      </c>
      <c r="S137" s="403"/>
      <c r="T137" s="394">
        <f t="shared" si="253"/>
        <v>1026936.4351940273</v>
      </c>
      <c r="U137" s="394"/>
      <c r="W137" s="397">
        <f t="shared" si="180"/>
        <v>3.6535410351494138</v>
      </c>
      <c r="X137" s="397">
        <f t="shared" si="181"/>
        <v>2.6243096390189051</v>
      </c>
      <c r="Y137" s="397">
        <f t="shared" si="182"/>
        <v>0.54074403078907252</v>
      </c>
      <c r="Z137" s="388"/>
      <c r="AA137" s="388">
        <f t="shared" si="240"/>
        <v>2.4522794699286306</v>
      </c>
      <c r="AB137" s="407"/>
      <c r="AC137" s="399"/>
      <c r="AD137" s="397">
        <f t="shared" si="215"/>
        <v>11.636856835053941</v>
      </c>
      <c r="AE137" s="397">
        <f t="shared" si="216"/>
        <v>2.9600544260459536</v>
      </c>
      <c r="AF137" s="397">
        <f t="shared" si="217"/>
        <v>0.98623050894734565</v>
      </c>
      <c r="AG137" s="388"/>
      <c r="AH137" s="397">
        <f t="shared" si="183"/>
        <v>2.4522794699286306</v>
      </c>
      <c r="AJ137" s="398">
        <f t="shared" si="184"/>
        <v>0.60278472607384104</v>
      </c>
      <c r="AK137" s="398">
        <f t="shared" si="185"/>
        <v>0.99899457122117585</v>
      </c>
      <c r="AL137" s="398">
        <f t="shared" si="186"/>
        <v>0.91665565266268023</v>
      </c>
      <c r="AM137" s="399"/>
      <c r="AN137" s="398">
        <f t="shared" si="187"/>
        <v>0.75529206190818832</v>
      </c>
      <c r="AO137" s="393"/>
      <c r="AP137" s="393">
        <f t="shared" si="218"/>
        <v>3.1850899505712111</v>
      </c>
      <c r="AQ137" s="393">
        <f t="shared" si="219"/>
        <v>1.1279364226062008</v>
      </c>
      <c r="AR137" s="393">
        <f t="shared" si="220"/>
        <v>1.8238398443496524</v>
      </c>
      <c r="AS137" s="393"/>
      <c r="AT137" s="393">
        <f t="shared" si="188"/>
        <v>1.6682193799622271</v>
      </c>
      <c r="AV137" s="393">
        <f t="shared" si="259"/>
        <v>7.0609369163437907E-2</v>
      </c>
      <c r="AW137" s="393">
        <f t="shared" si="259"/>
        <v>0.36174197136538394</v>
      </c>
      <c r="AX137" s="393">
        <f t="shared" si="259"/>
        <v>0.56764865947117815</v>
      </c>
      <c r="AY137" s="406"/>
      <c r="AZ137" s="406">
        <f t="shared" si="190"/>
        <v>599441.54348730959</v>
      </c>
      <c r="BC137" s="383">
        <f t="shared" si="191"/>
        <v>0.60278472607384104</v>
      </c>
      <c r="BD137" s="383">
        <f t="shared" si="192"/>
        <v>0.99899457122117585</v>
      </c>
      <c r="BE137" s="383">
        <f t="shared" si="193"/>
        <v>0.91665565266268023</v>
      </c>
      <c r="BF137" s="383" t="e">
        <f t="shared" si="194"/>
        <v>#DIV/0!</v>
      </c>
      <c r="BG137" s="383"/>
      <c r="BH137" s="383"/>
      <c r="BI137" s="383"/>
      <c r="BJ137" s="383"/>
      <c r="BK137" s="383"/>
      <c r="BL137" s="383"/>
      <c r="BM137" s="383"/>
      <c r="BN137" s="383"/>
      <c r="BO137" s="383"/>
      <c r="BP137" s="383"/>
      <c r="BQ137" s="383"/>
      <c r="BR137" s="391">
        <f t="shared" si="221"/>
        <v>0.60278472607384104</v>
      </c>
      <c r="BS137" s="400">
        <f>Mining!BZ136</f>
        <v>0.86739134824608244</v>
      </c>
      <c r="BT137" s="391">
        <f t="shared" si="195"/>
        <v>0.91665565266268023</v>
      </c>
      <c r="BU137" s="391">
        <v>1</v>
      </c>
      <c r="BV137" s="391"/>
      <c r="BW137" s="391">
        <v>1</v>
      </c>
      <c r="BX137" s="400">
        <f>Mining!BW136</f>
        <v>1.1517230062776198</v>
      </c>
      <c r="BY137" s="391">
        <v>1</v>
      </c>
      <c r="BZ137" s="391">
        <v>1</v>
      </c>
      <c r="CB137" s="400">
        <f t="shared" si="222"/>
        <v>7.0609369163437907E-2</v>
      </c>
      <c r="CC137" s="400">
        <f t="shared" si="223"/>
        <v>0.36174197136538394</v>
      </c>
      <c r="CD137" s="400">
        <f t="shared" si="224"/>
        <v>0.56764865947117815</v>
      </c>
      <c r="CE137" s="400"/>
      <c r="CG137" s="400">
        <v>1</v>
      </c>
      <c r="CH137" s="400">
        <v>1</v>
      </c>
      <c r="CI137" s="400">
        <v>1</v>
      </c>
      <c r="CJ137" s="400">
        <v>1</v>
      </c>
      <c r="CL137" s="392">
        <f t="shared" si="196"/>
        <v>1.0966142703856432</v>
      </c>
      <c r="CM137" s="392">
        <f t="shared" si="197"/>
        <v>0.75529206190818832</v>
      </c>
      <c r="CN137" s="392">
        <f t="shared" si="198"/>
        <v>0.91408288455719844</v>
      </c>
      <c r="CO137" s="392">
        <f t="shared" si="199"/>
        <v>1.0102436142028222</v>
      </c>
      <c r="CP137" s="392">
        <f t="shared" si="200"/>
        <v>1.062155170711129</v>
      </c>
      <c r="CQ137" s="392">
        <v>1</v>
      </c>
      <c r="CR137" s="392">
        <f t="shared" si="201"/>
        <v>0.77004350392149401</v>
      </c>
      <c r="CS137" s="392">
        <f t="shared" si="202"/>
        <v>0.82826405339751674</v>
      </c>
      <c r="CT137" s="392">
        <f t="shared" si="203"/>
        <v>0.82826405339751596</v>
      </c>
      <c r="CU137" s="392"/>
      <c r="CV137" s="392">
        <f t="shared" si="225"/>
        <v>0.98084336542262573</v>
      </c>
      <c r="CY137" s="338"/>
      <c r="DA137" s="383">
        <f t="shared" si="204"/>
        <v>0.33506422503806738</v>
      </c>
      <c r="DB137" s="383">
        <f t="shared" si="205"/>
        <v>0.43664514446954783</v>
      </c>
      <c r="DC137" s="383">
        <f t="shared" si="206"/>
        <v>0.22829063049238488</v>
      </c>
      <c r="DD137" s="383">
        <f t="shared" si="207"/>
        <v>0</v>
      </c>
      <c r="DF137" s="383">
        <f t="shared" si="254"/>
        <v>0.33032117917621862</v>
      </c>
      <c r="DG137" s="383">
        <f t="shared" si="254"/>
        <v>0.43802119715111432</v>
      </c>
      <c r="DH137" s="383">
        <f t="shared" si="254"/>
        <v>0.23161760925068883</v>
      </c>
      <c r="DI137" s="383"/>
      <c r="DJ137" s="383">
        <f t="shared" si="209"/>
        <v>0.99995998557802179</v>
      </c>
      <c r="DK137" s="383"/>
      <c r="DL137" s="383">
        <f t="shared" si="255"/>
        <v>0.33033439731618675</v>
      </c>
      <c r="DM137" s="383">
        <f t="shared" si="255"/>
        <v>0.43803872501749996</v>
      </c>
      <c r="DN137" s="383">
        <f t="shared" si="255"/>
        <v>0.23162687766631326</v>
      </c>
      <c r="DO137" s="383">
        <f t="shared" si="255"/>
        <v>0</v>
      </c>
      <c r="DR137" s="383">
        <f t="shared" si="241"/>
        <v>-2.1668377991321602E-3</v>
      </c>
      <c r="DS137" s="383">
        <f t="shared" si="242"/>
        <v>-4.39599414175189E-3</v>
      </c>
      <c r="DT137" s="383">
        <f t="shared" si="226"/>
        <v>-3.1419563266168044E-2</v>
      </c>
      <c r="DU137" s="383">
        <f t="shared" si="227"/>
        <v>0</v>
      </c>
      <c r="DW137" s="383">
        <f t="shared" si="243"/>
        <v>-3.7554164477800848E-2</v>
      </c>
      <c r="DX137" s="383">
        <f t="shared" si="211"/>
        <v>1.7653135710256217E-3</v>
      </c>
      <c r="DY137" s="383">
        <f t="shared" si="212"/>
        <v>1.6027978591194762E-2</v>
      </c>
      <c r="DZ137" s="383">
        <f t="shared" si="213"/>
        <v>0</v>
      </c>
      <c r="EA137" s="383"/>
      <c r="EC137" s="383">
        <f t="shared" si="244"/>
        <v>7.0324629633436025E-2</v>
      </c>
      <c r="ED137" s="383">
        <f t="shared" si="228"/>
        <v>4.8326195790993629E-3</v>
      </c>
      <c r="EE137" s="383">
        <f t="shared" si="229"/>
        <v>-1.1453505594839975E-2</v>
      </c>
      <c r="EF137" s="383"/>
      <c r="EH137" s="383">
        <f t="shared" si="230"/>
        <v>0</v>
      </c>
      <c r="EI137" s="383">
        <f t="shared" si="231"/>
        <v>-6.4695789735934725E-3</v>
      </c>
      <c r="EJ137" s="383">
        <f t="shared" si="232"/>
        <v>0</v>
      </c>
      <c r="EK137" s="383">
        <f t="shared" si="233"/>
        <v>0</v>
      </c>
      <c r="EM137" s="383">
        <f t="shared" si="245"/>
        <v>0</v>
      </c>
      <c r="EN137" s="383">
        <f t="shared" si="234"/>
        <v>-6.4695789735934725E-3</v>
      </c>
      <c r="EO137" s="383">
        <f t="shared" si="235"/>
        <v>0</v>
      </c>
      <c r="EP137" s="383">
        <v>1</v>
      </c>
      <c r="ER137" s="383">
        <f t="shared" si="236"/>
        <v>0</v>
      </c>
      <c r="ES137" s="383">
        <f t="shared" si="237"/>
        <v>0</v>
      </c>
      <c r="ET137" s="383">
        <f t="shared" si="238"/>
        <v>0</v>
      </c>
      <c r="EU137" s="383">
        <f t="shared" si="239"/>
        <v>0</v>
      </c>
      <c r="EX137" s="383">
        <f t="shared" si="157"/>
        <v>0.9901300190882466</v>
      </c>
      <c r="EY137" s="383">
        <f t="shared" si="158"/>
        <v>0.64569322473555502</v>
      </c>
      <c r="EZ137" s="383">
        <f t="shared" si="246"/>
        <v>0.77004350392149401</v>
      </c>
      <c r="FA137" s="383"/>
      <c r="FB137" s="383">
        <f t="shared" si="172"/>
        <v>0.99211163182467521</v>
      </c>
      <c r="FC137" s="383">
        <f t="shared" si="160"/>
        <v>0.85612607817893549</v>
      </c>
      <c r="FD137" s="383">
        <f t="shared" si="247"/>
        <v>0.91408288455719844</v>
      </c>
      <c r="FE137" s="383"/>
      <c r="FF137" s="383">
        <f t="shared" si="173"/>
        <v>1.0229540601031579</v>
      </c>
      <c r="FG137" s="383">
        <f t="shared" si="162"/>
        <v>1.2628614433571115</v>
      </c>
      <c r="FH137" s="383">
        <f t="shared" si="248"/>
        <v>1.0102436142028222</v>
      </c>
      <c r="FI137" s="383"/>
      <c r="FJ137" s="383">
        <f t="shared" si="163"/>
        <v>0.99717008565305898</v>
      </c>
      <c r="FK137" s="383">
        <f t="shared" si="164"/>
        <v>1.0613882791685314</v>
      </c>
      <c r="FL137" s="383">
        <f t="shared" si="249"/>
        <v>1.062155170711129</v>
      </c>
      <c r="FN137" s="383">
        <f t="shared" si="174"/>
        <v>0.99211163182467521</v>
      </c>
      <c r="FO137" s="383">
        <f t="shared" si="166"/>
        <v>0.85612607817893549</v>
      </c>
      <c r="FP137" s="383">
        <f t="shared" si="250"/>
        <v>0.91408288455719844</v>
      </c>
      <c r="FR137" s="340"/>
    </row>
    <row r="138" spans="1:174" x14ac:dyDescent="0.2">
      <c r="A138" s="334" t="s">
        <v>621</v>
      </c>
      <c r="B138" s="334">
        <f t="shared" si="156"/>
        <v>1998</v>
      </c>
      <c r="D138" s="388">
        <f t="shared" si="256"/>
        <v>878.9083580952381</v>
      </c>
      <c r="E138" s="388">
        <f t="shared" si="256"/>
        <v>1099.9477826196785</v>
      </c>
      <c r="F138" s="388">
        <f t="shared" si="256"/>
        <v>620.81865846692187</v>
      </c>
      <c r="G138" s="388">
        <f t="shared" si="256"/>
        <v>0</v>
      </c>
      <c r="H138" s="388">
        <f t="shared" si="251"/>
        <v>2599.6747991818384</v>
      </c>
      <c r="J138" s="394">
        <f t="shared" si="257"/>
        <v>232323.17742000002</v>
      </c>
      <c r="K138" s="394">
        <f t="shared" si="257"/>
        <v>416210.59894999996</v>
      </c>
      <c r="L138" s="394">
        <f t="shared" si="257"/>
        <v>1147424.1034300001</v>
      </c>
      <c r="M138" s="394"/>
      <c r="N138" s="394">
        <f t="shared" si="252"/>
        <v>1795957.8798000002</v>
      </c>
      <c r="P138" s="403">
        <f t="shared" si="258"/>
        <v>69386.522519999999</v>
      </c>
      <c r="Q138" s="403">
        <f t="shared" si="258"/>
        <v>366471.23687460396</v>
      </c>
      <c r="R138" s="394">
        <f t="shared" si="258"/>
        <v>601970.21148000006</v>
      </c>
      <c r="S138" s="403"/>
      <c r="T138" s="394">
        <f t="shared" si="253"/>
        <v>1037827.9708746041</v>
      </c>
      <c r="U138" s="394"/>
      <c r="W138" s="397">
        <f t="shared" si="180"/>
        <v>3.7831281745356131</v>
      </c>
      <c r="X138" s="397">
        <f t="shared" si="181"/>
        <v>2.6427673523802238</v>
      </c>
      <c r="Y138" s="397">
        <f t="shared" si="182"/>
        <v>0.54105422451132568</v>
      </c>
      <c r="Z138" s="388"/>
      <c r="AA138" s="388">
        <f t="shared" si="240"/>
        <v>2.504918803634697</v>
      </c>
      <c r="AB138" s="408"/>
      <c r="AD138" s="397">
        <f t="shared" si="215"/>
        <v>12.666845464721211</v>
      </c>
      <c r="AE138" s="397">
        <f t="shared" si="216"/>
        <v>3.001457336735132</v>
      </c>
      <c r="AF138" s="397">
        <f t="shared" si="217"/>
        <v>1.0313112619652409</v>
      </c>
      <c r="AG138" s="388"/>
      <c r="AH138" s="397">
        <f t="shared" si="183"/>
        <v>2.504918803634697</v>
      </c>
      <c r="AJ138" s="398">
        <f t="shared" si="184"/>
        <v>0.62416484677485529</v>
      </c>
      <c r="AK138" s="398">
        <f t="shared" si="185"/>
        <v>1.0060208592669748</v>
      </c>
      <c r="AL138" s="398">
        <f t="shared" si="186"/>
        <v>0.91718148524285481</v>
      </c>
      <c r="AM138" s="399"/>
      <c r="AN138" s="398">
        <f t="shared" si="187"/>
        <v>0.77150476171661808</v>
      </c>
      <c r="AO138" s="393"/>
      <c r="AP138" s="393">
        <f t="shared" si="218"/>
        <v>3.3482464458863044</v>
      </c>
      <c r="AQ138" s="393">
        <f t="shared" si="219"/>
        <v>1.1357251458520752</v>
      </c>
      <c r="AR138" s="393">
        <f t="shared" si="220"/>
        <v>1.9061144248466226</v>
      </c>
      <c r="AS138" s="393"/>
      <c r="AT138" s="393">
        <f t="shared" si="188"/>
        <v>1.7304967009961205</v>
      </c>
      <c r="AV138" s="393">
        <f t="shared" si="259"/>
        <v>6.6857441182208849E-2</v>
      </c>
      <c r="AW138" s="393">
        <f t="shared" si="259"/>
        <v>0.35311366349643603</v>
      </c>
      <c r="AX138" s="393">
        <f t="shared" si="259"/>
        <v>0.58002889532135504</v>
      </c>
      <c r="AY138" s="406"/>
      <c r="AZ138" s="406">
        <f t="shared" si="190"/>
        <v>577868.76994586177</v>
      </c>
      <c r="BC138" s="383">
        <f t="shared" si="191"/>
        <v>0.62416484677485529</v>
      </c>
      <c r="BD138" s="383">
        <f t="shared" si="192"/>
        <v>1.0060208592669748</v>
      </c>
      <c r="BE138" s="383">
        <f t="shared" si="193"/>
        <v>0.91718148524285481</v>
      </c>
      <c r="BF138" s="383" t="e">
        <f t="shared" si="194"/>
        <v>#DIV/0!</v>
      </c>
      <c r="BG138" s="383"/>
      <c r="BH138" s="383"/>
      <c r="BI138" s="383"/>
      <c r="BJ138" s="383"/>
      <c r="BK138" s="383"/>
      <c r="BL138" s="383"/>
      <c r="BM138" s="383"/>
      <c r="BN138" s="383"/>
      <c r="BO138" s="383"/>
      <c r="BP138" s="383"/>
      <c r="BQ138" s="383"/>
      <c r="BR138" s="391">
        <f t="shared" si="221"/>
        <v>0.62416484677485529</v>
      </c>
      <c r="BS138" s="400">
        <f>Mining!BZ137</f>
        <v>0.85922589350273448</v>
      </c>
      <c r="BT138" s="391">
        <f t="shared" si="195"/>
        <v>0.91718148524285481</v>
      </c>
      <c r="BU138" s="391">
        <v>1</v>
      </c>
      <c r="BV138" s="391"/>
      <c r="BW138" s="391">
        <v>1</v>
      </c>
      <c r="BX138" s="400">
        <f>Mining!BW137</f>
        <v>1.1708456028551633</v>
      </c>
      <c r="BY138" s="391">
        <v>1</v>
      </c>
      <c r="BZ138" s="391">
        <v>1</v>
      </c>
      <c r="CB138" s="400">
        <f t="shared" si="222"/>
        <v>6.6857441182208849E-2</v>
      </c>
      <c r="CC138" s="400">
        <f t="shared" si="223"/>
        <v>0.35311366349643603</v>
      </c>
      <c r="CD138" s="400">
        <f t="shared" si="224"/>
        <v>0.58002889532135504</v>
      </c>
      <c r="CE138" s="400"/>
      <c r="CG138" s="400">
        <v>1</v>
      </c>
      <c r="CH138" s="400">
        <v>1</v>
      </c>
      <c r="CI138" s="400">
        <v>1</v>
      </c>
      <c r="CJ138" s="400">
        <v>1</v>
      </c>
      <c r="CL138" s="392">
        <f t="shared" si="196"/>
        <v>1.1496173652961499</v>
      </c>
      <c r="CM138" s="392">
        <f t="shared" si="197"/>
        <v>0.77150476171661808</v>
      </c>
      <c r="CN138" s="392">
        <f t="shared" si="198"/>
        <v>0.94199359354389711</v>
      </c>
      <c r="CO138" s="392">
        <f t="shared" si="199"/>
        <v>0.98656496420748518</v>
      </c>
      <c r="CP138" s="392">
        <f t="shared" si="200"/>
        <v>1.0697006436683554</v>
      </c>
      <c r="CQ138" s="392">
        <v>1</v>
      </c>
      <c r="CR138" s="392">
        <f t="shared" si="201"/>
        <v>0.77607325348591727</v>
      </c>
      <c r="CS138" s="392">
        <f t="shared" si="202"/>
        <v>0.88693527147809326</v>
      </c>
      <c r="CT138" s="392">
        <f t="shared" si="203"/>
        <v>0.88693527147809237</v>
      </c>
      <c r="CU138" s="392"/>
      <c r="CV138" s="392">
        <f t="shared" si="225"/>
        <v>0.99411332403380992</v>
      </c>
      <c r="CY138" s="338"/>
      <c r="DA138" s="383">
        <f t="shared" si="204"/>
        <v>0.33808396279867214</v>
      </c>
      <c r="DB138" s="383">
        <f t="shared" si="205"/>
        <v>0.42310976086926361</v>
      </c>
      <c r="DC138" s="383">
        <f t="shared" si="206"/>
        <v>0.2388062763320643</v>
      </c>
      <c r="DD138" s="383">
        <f t="shared" si="207"/>
        <v>0</v>
      </c>
      <c r="DF138" s="383">
        <f t="shared" si="254"/>
        <v>0.33657183615273006</v>
      </c>
      <c r="DG138" s="383">
        <f t="shared" si="254"/>
        <v>0.42984193504330448</v>
      </c>
      <c r="DH138" s="383">
        <f t="shared" si="254"/>
        <v>0.23350899202320996</v>
      </c>
      <c r="DI138" s="383"/>
      <c r="DJ138" s="383">
        <f t="shared" si="209"/>
        <v>0.99992276321924456</v>
      </c>
      <c r="DK138" s="383"/>
      <c r="DL138" s="383">
        <f t="shared" si="255"/>
        <v>0.33659783388582865</v>
      </c>
      <c r="DM138" s="383">
        <f t="shared" si="255"/>
        <v>0.42987513721502979</v>
      </c>
      <c r="DN138" s="383">
        <f t="shared" si="255"/>
        <v>0.23352702889914151</v>
      </c>
      <c r="DO138" s="383">
        <f t="shared" si="255"/>
        <v>0</v>
      </c>
      <c r="DR138" s="383">
        <f t="shared" si="241"/>
        <v>3.485438287138292E-2</v>
      </c>
      <c r="DS138" s="383">
        <f t="shared" si="242"/>
        <v>-9.4583969395762024E-3</v>
      </c>
      <c r="DT138" s="383">
        <f t="shared" si="226"/>
        <v>5.7347796455495313E-4</v>
      </c>
      <c r="DU138" s="383">
        <f t="shared" si="227"/>
        <v>0</v>
      </c>
      <c r="DW138" s="383">
        <f t="shared" si="243"/>
        <v>4.9956229237646491E-2</v>
      </c>
      <c r="DX138" s="383">
        <f t="shared" si="211"/>
        <v>6.8815534010311288E-3</v>
      </c>
      <c r="DY138" s="383">
        <f t="shared" si="212"/>
        <v>4.4122754288181638E-2</v>
      </c>
      <c r="DZ138" s="383">
        <f t="shared" si="213"/>
        <v>0</v>
      </c>
      <c r="EA138" s="383"/>
      <c r="EC138" s="383">
        <f t="shared" si="244"/>
        <v>-5.4600234412296056E-2</v>
      </c>
      <c r="ED138" s="383">
        <f t="shared" si="228"/>
        <v>-2.4141173376923456E-2</v>
      </c>
      <c r="EE138" s="383">
        <f t="shared" si="229"/>
        <v>2.1575251752466284E-2</v>
      </c>
      <c r="EF138" s="383"/>
      <c r="EH138" s="383">
        <f t="shared" si="230"/>
        <v>0</v>
      </c>
      <c r="EI138" s="383">
        <f t="shared" si="231"/>
        <v>1.6467137821374031E-2</v>
      </c>
      <c r="EJ138" s="383">
        <f t="shared" si="232"/>
        <v>0</v>
      </c>
      <c r="EK138" s="383">
        <f t="shared" si="233"/>
        <v>0</v>
      </c>
      <c r="EM138" s="383">
        <f t="shared" si="245"/>
        <v>0</v>
      </c>
      <c r="EN138" s="383">
        <f t="shared" si="234"/>
        <v>1.6467137821374031E-2</v>
      </c>
      <c r="EO138" s="383">
        <f t="shared" si="235"/>
        <v>0</v>
      </c>
      <c r="EP138" s="383">
        <v>1</v>
      </c>
      <c r="ER138" s="383">
        <f t="shared" si="236"/>
        <v>0</v>
      </c>
      <c r="ES138" s="383">
        <f t="shared" si="237"/>
        <v>0</v>
      </c>
      <c r="ET138" s="383">
        <f t="shared" si="238"/>
        <v>0</v>
      </c>
      <c r="EU138" s="383">
        <f t="shared" si="239"/>
        <v>0</v>
      </c>
      <c r="EX138" s="383">
        <f t="shared" si="157"/>
        <v>1.0078304011834609</v>
      </c>
      <c r="EY138" s="383">
        <f t="shared" si="158"/>
        <v>0.65074926172667702</v>
      </c>
      <c r="EZ138" s="383">
        <f t="shared" si="246"/>
        <v>0.77607325348591727</v>
      </c>
      <c r="FA138" s="383"/>
      <c r="FB138" s="383">
        <f t="shared" si="172"/>
        <v>1.030534111794708</v>
      </c>
      <c r="FC138" s="383">
        <f t="shared" si="160"/>
        <v>0.88226712756041603</v>
      </c>
      <c r="FD138" s="383">
        <f t="shared" si="247"/>
        <v>0.94199359354389711</v>
      </c>
      <c r="FE138" s="383"/>
      <c r="FF138" s="383">
        <f t="shared" si="173"/>
        <v>0.97656144551428647</v>
      </c>
      <c r="FG138" s="383">
        <f t="shared" si="162"/>
        <v>1.2332617966090791</v>
      </c>
      <c r="FH138" s="383">
        <f t="shared" si="248"/>
        <v>0.98656496420748518</v>
      </c>
      <c r="FI138" s="383"/>
      <c r="FJ138" s="383">
        <f t="shared" si="163"/>
        <v>1.0071039271523525</v>
      </c>
      <c r="FK138" s="383">
        <f t="shared" si="164"/>
        <v>1.0689283041841056</v>
      </c>
      <c r="FL138" s="383">
        <f t="shared" si="249"/>
        <v>1.0697006436683554</v>
      </c>
      <c r="FN138" s="383">
        <f t="shared" si="174"/>
        <v>1.030534111794708</v>
      </c>
      <c r="FO138" s="383">
        <f t="shared" si="166"/>
        <v>0.88226712756041603</v>
      </c>
      <c r="FP138" s="383">
        <f t="shared" si="250"/>
        <v>0.94199359354389711</v>
      </c>
      <c r="FR138" s="340"/>
    </row>
    <row r="139" spans="1:174" x14ac:dyDescent="0.2">
      <c r="A139" s="334" t="s">
        <v>621</v>
      </c>
      <c r="B139" s="334">
        <f t="shared" si="156"/>
        <v>1999</v>
      </c>
      <c r="D139" s="388">
        <f t="shared" si="256"/>
        <v>914.56962209523806</v>
      </c>
      <c r="E139" s="388">
        <f t="shared" si="256"/>
        <v>1027.5670472818158</v>
      </c>
      <c r="F139" s="388">
        <f t="shared" si="256"/>
        <v>630.36932332423339</v>
      </c>
      <c r="G139" s="388">
        <f t="shared" si="256"/>
        <v>0</v>
      </c>
      <c r="H139" s="388">
        <f t="shared" si="251"/>
        <v>2572.5059927012871</v>
      </c>
      <c r="J139" s="394">
        <f t="shared" si="257"/>
        <v>237634.45613999999</v>
      </c>
      <c r="K139" s="394">
        <f t="shared" si="257"/>
        <v>384700.76900999999</v>
      </c>
      <c r="L139" s="394">
        <f t="shared" si="257"/>
        <v>1164408.4873200001</v>
      </c>
      <c r="M139" s="394"/>
      <c r="N139" s="394">
        <f t="shared" si="252"/>
        <v>1786743.7124700001</v>
      </c>
      <c r="P139" s="403">
        <f t="shared" si="258"/>
        <v>72759.237599999993</v>
      </c>
      <c r="Q139" s="403">
        <f t="shared" si="258"/>
        <v>308703.43141072354</v>
      </c>
      <c r="R139" s="394">
        <f t="shared" si="258"/>
        <v>634617.74067999993</v>
      </c>
      <c r="S139" s="403"/>
      <c r="T139" s="394">
        <f t="shared" si="253"/>
        <v>1016080.4096907235</v>
      </c>
      <c r="U139" s="394"/>
      <c r="W139" s="397">
        <f t="shared" si="180"/>
        <v>3.8486406262416271</v>
      </c>
      <c r="X139" s="397">
        <f t="shared" si="181"/>
        <v>2.6710813444074635</v>
      </c>
      <c r="Y139" s="397">
        <f t="shared" si="182"/>
        <v>0.54136441823357884</v>
      </c>
      <c r="Z139" s="388"/>
      <c r="AA139" s="388">
        <f t="shared" si="240"/>
        <v>2.5317937125510683</v>
      </c>
      <c r="AB139" s="408"/>
      <c r="AD139" s="397">
        <f t="shared" si="215"/>
        <v>12.569807659656375</v>
      </c>
      <c r="AE139" s="397">
        <f t="shared" si="216"/>
        <v>3.3286544389416228</v>
      </c>
      <c r="AF139" s="397">
        <f t="shared" si="217"/>
        <v>0.99330554902040047</v>
      </c>
      <c r="AG139" s="388"/>
      <c r="AH139" s="397">
        <f t="shared" si="183"/>
        <v>2.5317937125510683</v>
      </c>
      <c r="AJ139" s="398">
        <f t="shared" si="184"/>
        <v>0.63497351290892001</v>
      </c>
      <c r="AK139" s="398">
        <f t="shared" si="185"/>
        <v>1.0167991317330953</v>
      </c>
      <c r="AL139" s="398">
        <f t="shared" si="186"/>
        <v>0.91770731782302939</v>
      </c>
      <c r="AM139" s="399"/>
      <c r="AN139" s="398">
        <f t="shared" si="187"/>
        <v>0.77978212390879587</v>
      </c>
      <c r="AO139" s="393"/>
      <c r="AP139" s="393">
        <f t="shared" si="218"/>
        <v>3.2660382925727633</v>
      </c>
      <c r="AQ139" s="393">
        <f t="shared" si="219"/>
        <v>1.246182354540023</v>
      </c>
      <c r="AR139" s="393">
        <f t="shared" si="220"/>
        <v>1.8348186832475302</v>
      </c>
      <c r="AS139" s="393"/>
      <c r="AT139" s="393">
        <f t="shared" si="188"/>
        <v>1.7584668451720791</v>
      </c>
      <c r="AV139" s="393">
        <f t="shared" si="259"/>
        <v>7.1607755553663902E-2</v>
      </c>
      <c r="AW139" s="393">
        <f t="shared" si="259"/>
        <v>0.30381791486826054</v>
      </c>
      <c r="AX139" s="393">
        <f t="shared" si="259"/>
        <v>0.62457432957807546</v>
      </c>
      <c r="AY139" s="406"/>
      <c r="AZ139" s="406">
        <f t="shared" si="190"/>
        <v>568677.19897337188</v>
      </c>
      <c r="BC139" s="383">
        <f t="shared" si="191"/>
        <v>0.63497351290892001</v>
      </c>
      <c r="BD139" s="383">
        <f t="shared" si="192"/>
        <v>1.0167991317330953</v>
      </c>
      <c r="BE139" s="383">
        <f t="shared" si="193"/>
        <v>0.91770731782302939</v>
      </c>
      <c r="BF139" s="383" t="e">
        <f t="shared" si="194"/>
        <v>#DIV/0!</v>
      </c>
      <c r="BG139" s="383"/>
      <c r="BH139" s="383"/>
      <c r="BI139" s="383"/>
      <c r="BJ139" s="383"/>
      <c r="BK139" s="383"/>
      <c r="BL139" s="383"/>
      <c r="BM139" s="383"/>
      <c r="BN139" s="383"/>
      <c r="BO139" s="383"/>
      <c r="BP139" s="383"/>
      <c r="BQ139" s="383"/>
      <c r="BR139" s="391">
        <f t="shared" si="221"/>
        <v>0.63497351290892001</v>
      </c>
      <c r="BS139" s="400">
        <f>Mining!BZ138</f>
        <v>0.84456643054744718</v>
      </c>
      <c r="BT139" s="391">
        <f t="shared" si="195"/>
        <v>0.91770731782302939</v>
      </c>
      <c r="BU139" s="391">
        <v>1</v>
      </c>
      <c r="BV139" s="391"/>
      <c r="BW139" s="391">
        <v>1</v>
      </c>
      <c r="BX139" s="400">
        <f>Mining!BW138</f>
        <v>1.2039303185114847</v>
      </c>
      <c r="BY139" s="391">
        <v>1</v>
      </c>
      <c r="BZ139" s="391">
        <v>1</v>
      </c>
      <c r="CB139" s="400">
        <f t="shared" si="222"/>
        <v>7.1607755553663902E-2</v>
      </c>
      <c r="CC139" s="400">
        <f t="shared" si="223"/>
        <v>0.30381791486826054</v>
      </c>
      <c r="CD139" s="400">
        <f t="shared" si="224"/>
        <v>0.62457432957807546</v>
      </c>
      <c r="CE139" s="400"/>
      <c r="CG139" s="400">
        <v>1</v>
      </c>
      <c r="CH139" s="400">
        <v>1</v>
      </c>
      <c r="CI139" s="400">
        <v>1</v>
      </c>
      <c r="CJ139" s="400">
        <v>1</v>
      </c>
      <c r="CL139" s="392">
        <f t="shared" si="196"/>
        <v>1.1437192499291613</v>
      </c>
      <c r="CM139" s="392">
        <f t="shared" si="197"/>
        <v>0.77978212390879587</v>
      </c>
      <c r="CN139" s="392">
        <f t="shared" si="198"/>
        <v>0.96133477657103594</v>
      </c>
      <c r="CO139" s="392">
        <f t="shared" si="199"/>
        <v>0.96690606459368145</v>
      </c>
      <c r="CP139" s="392">
        <f t="shared" si="200"/>
        <v>1.082029309979113</v>
      </c>
      <c r="CQ139" s="392">
        <v>1</v>
      </c>
      <c r="CR139" s="392">
        <f t="shared" si="201"/>
        <v>0.77530986933898682</v>
      </c>
      <c r="CS139" s="392">
        <f t="shared" si="202"/>
        <v>0.89185182586513723</v>
      </c>
      <c r="CT139" s="392">
        <f t="shared" si="203"/>
        <v>0.89185182586513634</v>
      </c>
      <c r="CU139" s="392"/>
      <c r="CV139" s="392">
        <f t="shared" si="225"/>
        <v>1.0057683446924555</v>
      </c>
      <c r="CY139" s="338"/>
      <c r="DA139" s="383">
        <f t="shared" si="204"/>
        <v>0.35551700353276322</v>
      </c>
      <c r="DB139" s="383">
        <f t="shared" si="205"/>
        <v>0.39944204219435392</v>
      </c>
      <c r="DC139" s="383">
        <f t="shared" si="206"/>
        <v>0.24504095427288292</v>
      </c>
      <c r="DD139" s="383">
        <f t="shared" si="207"/>
        <v>0</v>
      </c>
      <c r="DF139" s="383">
        <f t="shared" si="254"/>
        <v>0.34672744354167945</v>
      </c>
      <c r="DG139" s="383">
        <f t="shared" si="254"/>
        <v>0.41116237582845661</v>
      </c>
      <c r="DH139" s="383">
        <f t="shared" si="254"/>
        <v>0.24191022508071736</v>
      </c>
      <c r="DI139" s="383"/>
      <c r="DJ139" s="383">
        <f t="shared" si="209"/>
        <v>0.99980004445085335</v>
      </c>
      <c r="DK139" s="383"/>
      <c r="DL139" s="383">
        <f t="shared" si="255"/>
        <v>0.34679678748376308</v>
      </c>
      <c r="DM139" s="383">
        <f t="shared" si="255"/>
        <v>0.41124460646957683</v>
      </c>
      <c r="DN139" s="383">
        <f t="shared" si="255"/>
        <v>0.24195860604666017</v>
      </c>
      <c r="DO139" s="383">
        <f t="shared" si="255"/>
        <v>0</v>
      </c>
      <c r="DR139" s="383">
        <f t="shared" si="241"/>
        <v>1.7168775063770639E-2</v>
      </c>
      <c r="DS139" s="383">
        <f t="shared" si="242"/>
        <v>-1.7208464326298221E-2</v>
      </c>
      <c r="DT139" s="383">
        <f t="shared" si="226"/>
        <v>5.7314927606581269E-4</v>
      </c>
      <c r="DU139" s="383">
        <f t="shared" si="227"/>
        <v>0</v>
      </c>
      <c r="DW139" s="383">
        <f t="shared" si="243"/>
        <v>-2.4859040712093119E-2</v>
      </c>
      <c r="DX139" s="383">
        <f t="shared" si="211"/>
        <v>9.281341966446037E-2</v>
      </c>
      <c r="DY139" s="383">
        <f t="shared" si="212"/>
        <v>-3.812117104725031E-2</v>
      </c>
      <c r="DZ139" s="383">
        <f t="shared" si="213"/>
        <v>0</v>
      </c>
      <c r="EA139" s="383"/>
      <c r="EC139" s="383">
        <f t="shared" si="244"/>
        <v>6.864077690982022E-2</v>
      </c>
      <c r="ED139" s="383">
        <f t="shared" si="228"/>
        <v>-0.15036144030612361</v>
      </c>
      <c r="EE139" s="383">
        <f t="shared" si="229"/>
        <v>7.3992423206874949E-2</v>
      </c>
      <c r="EF139" s="383"/>
      <c r="EH139" s="383">
        <f t="shared" si="230"/>
        <v>0</v>
      </c>
      <c r="EI139" s="383">
        <f t="shared" si="231"/>
        <v>2.7865244977598222E-2</v>
      </c>
      <c r="EJ139" s="383">
        <f t="shared" si="232"/>
        <v>0</v>
      </c>
      <c r="EK139" s="383">
        <f t="shared" si="233"/>
        <v>0</v>
      </c>
      <c r="EM139" s="383">
        <f t="shared" si="245"/>
        <v>0</v>
      </c>
      <c r="EN139" s="383">
        <f t="shared" si="234"/>
        <v>2.7865244977598222E-2</v>
      </c>
      <c r="EO139" s="383">
        <f t="shared" si="235"/>
        <v>0</v>
      </c>
      <c r="EP139" s="383">
        <v>1</v>
      </c>
      <c r="ER139" s="383">
        <f t="shared" si="236"/>
        <v>0</v>
      </c>
      <c r="ES139" s="383">
        <f t="shared" si="237"/>
        <v>0</v>
      </c>
      <c r="ET139" s="383">
        <f t="shared" si="238"/>
        <v>0</v>
      </c>
      <c r="EU139" s="383">
        <f t="shared" si="239"/>
        <v>0</v>
      </c>
      <c r="EX139" s="383">
        <f t="shared" si="157"/>
        <v>0.99901635039797909</v>
      </c>
      <c r="EY139" s="383">
        <f t="shared" si="158"/>
        <v>0.65010915247436418</v>
      </c>
      <c r="EZ139" s="383">
        <f t="shared" si="246"/>
        <v>0.77530986933898682</v>
      </c>
      <c r="FA139" s="383"/>
      <c r="FB139" s="383">
        <f t="shared" si="172"/>
        <v>1.0205321810675749</v>
      </c>
      <c r="FC139" s="383">
        <f t="shared" si="160"/>
        <v>0.9003819959734557</v>
      </c>
      <c r="FD139" s="383">
        <f t="shared" si="247"/>
        <v>0.96133477657103594</v>
      </c>
      <c r="FE139" s="383"/>
      <c r="FF139" s="383">
        <f t="shared" si="173"/>
        <v>0.98007338560862445</v>
      </c>
      <c r="FG139" s="383">
        <f t="shared" si="162"/>
        <v>1.208687064344435</v>
      </c>
      <c r="FH139" s="383">
        <f t="shared" si="248"/>
        <v>0.96690606459368145</v>
      </c>
      <c r="FI139" s="383"/>
      <c r="FJ139" s="383">
        <f t="shared" si="163"/>
        <v>1.0115253425187054</v>
      </c>
      <c r="FK139" s="383">
        <f t="shared" si="164"/>
        <v>1.0812480690177664</v>
      </c>
      <c r="FL139" s="383">
        <f t="shared" si="249"/>
        <v>1.082029309979113</v>
      </c>
      <c r="FN139" s="383">
        <f t="shared" si="174"/>
        <v>1.0205321810675749</v>
      </c>
      <c r="FO139" s="383">
        <f t="shared" si="166"/>
        <v>0.9003819959734557</v>
      </c>
      <c r="FP139" s="383">
        <f t="shared" si="250"/>
        <v>0.96133477657103594</v>
      </c>
      <c r="FR139" s="340"/>
    </row>
    <row r="140" spans="1:174" x14ac:dyDescent="0.2">
      <c r="A140" s="334" t="s">
        <v>621</v>
      </c>
      <c r="B140" s="334">
        <f t="shared" si="156"/>
        <v>2000</v>
      </c>
      <c r="D140" s="388">
        <f t="shared" si="256"/>
        <v>939.1667177142856</v>
      </c>
      <c r="E140" s="388">
        <f t="shared" si="256"/>
        <v>1004.9703682437255</v>
      </c>
      <c r="F140" s="388">
        <f t="shared" si="256"/>
        <v>652.28945207302354</v>
      </c>
      <c r="G140" s="388">
        <f t="shared" si="256"/>
        <v>0</v>
      </c>
      <c r="H140" s="388">
        <f t="shared" si="251"/>
        <v>2596.4265380310344</v>
      </c>
      <c r="J140" s="394">
        <f t="shared" si="257"/>
        <v>240627.08004</v>
      </c>
      <c r="K140" s="394">
        <f t="shared" si="257"/>
        <v>384213.15864000004</v>
      </c>
      <c r="L140" s="394">
        <f t="shared" si="257"/>
        <v>1204209.0171400001</v>
      </c>
      <c r="M140" s="394"/>
      <c r="N140" s="394">
        <f t="shared" si="252"/>
        <v>1829049.2558200001</v>
      </c>
      <c r="P140" s="403">
        <f t="shared" si="258"/>
        <v>83536.419120000006</v>
      </c>
      <c r="Q140" s="403">
        <f t="shared" si="258"/>
        <v>247981.30009938378</v>
      </c>
      <c r="R140" s="394">
        <f t="shared" si="258"/>
        <v>655161.79564000003</v>
      </c>
      <c r="S140" s="403"/>
      <c r="T140" s="394">
        <f t="shared" si="253"/>
        <v>986679.51485938381</v>
      </c>
      <c r="U140" s="394"/>
      <c r="W140" s="397">
        <f t="shared" si="180"/>
        <v>3.9029967764150473</v>
      </c>
      <c r="X140" s="397">
        <f t="shared" si="181"/>
        <v>2.6156583803663067</v>
      </c>
      <c r="Y140" s="397">
        <f t="shared" si="182"/>
        <v>0.54167461195583211</v>
      </c>
      <c r="Z140" s="388"/>
      <c r="AA140" s="388">
        <f t="shared" si="240"/>
        <v>2.6314791165002176</v>
      </c>
      <c r="AB140" s="408"/>
      <c r="AD140" s="397">
        <f t="shared" si="215"/>
        <v>11.242602060368105</v>
      </c>
      <c r="AE140" s="397">
        <f t="shared" si="216"/>
        <v>4.0526054498502999</v>
      </c>
      <c r="AF140" s="397">
        <f t="shared" si="217"/>
        <v>0.99561582560812989</v>
      </c>
      <c r="AG140" s="388"/>
      <c r="AH140" s="397">
        <f t="shared" si="183"/>
        <v>2.6314791165002176</v>
      </c>
      <c r="AJ140" s="398">
        <f t="shared" si="184"/>
        <v>0.64394154057782882</v>
      </c>
      <c r="AK140" s="398">
        <f t="shared" si="185"/>
        <v>0.99570130113609279</v>
      </c>
      <c r="AL140" s="398">
        <f t="shared" si="186"/>
        <v>0.91823315040320419</v>
      </c>
      <c r="AM140" s="399"/>
      <c r="AN140" s="398">
        <f t="shared" si="187"/>
        <v>0.81048482122130683</v>
      </c>
      <c r="AO140" s="393"/>
      <c r="AP140" s="393">
        <f t="shared" si="218"/>
        <v>2.8805050847863058</v>
      </c>
      <c r="AQ140" s="393">
        <f t="shared" si="219"/>
        <v>1.5493634337993165</v>
      </c>
      <c r="AR140" s="393">
        <f t="shared" si="220"/>
        <v>1.8380330250540005</v>
      </c>
      <c r="AS140" s="393"/>
      <c r="AT140" s="393">
        <f t="shared" si="188"/>
        <v>1.8537419985664405</v>
      </c>
      <c r="AV140" s="393">
        <f t="shared" si="259"/>
        <v>8.4664187167101737E-2</v>
      </c>
      <c r="AW140" s="393">
        <f t="shared" si="259"/>
        <v>0.2513291259875044</v>
      </c>
      <c r="AX140" s="393">
        <f t="shared" si="259"/>
        <v>0.66400668684539388</v>
      </c>
      <c r="AY140" s="406"/>
      <c r="AZ140" s="406">
        <f t="shared" si="190"/>
        <v>539449.39520889788</v>
      </c>
      <c r="BC140" s="383">
        <f t="shared" si="191"/>
        <v>0.64394154057782882</v>
      </c>
      <c r="BD140" s="383">
        <f t="shared" si="192"/>
        <v>0.99570130113609279</v>
      </c>
      <c r="BE140" s="383">
        <f t="shared" si="193"/>
        <v>0.91823315040320419</v>
      </c>
      <c r="BF140" s="383" t="e">
        <f t="shared" si="194"/>
        <v>#DIV/0!</v>
      </c>
      <c r="BG140" s="383"/>
      <c r="BH140" s="383"/>
      <c r="BI140" s="383"/>
      <c r="BJ140" s="383"/>
      <c r="BK140" s="383"/>
      <c r="BL140" s="383"/>
      <c r="BM140" s="383"/>
      <c r="BN140" s="383"/>
      <c r="BO140" s="383"/>
      <c r="BP140" s="383"/>
      <c r="BQ140" s="383"/>
      <c r="BR140" s="391">
        <f t="shared" si="221"/>
        <v>0.64394154057782882</v>
      </c>
      <c r="BS140" s="400">
        <f>Mining!BZ139</f>
        <v>0.83266682381148072</v>
      </c>
      <c r="BT140" s="391">
        <f t="shared" si="195"/>
        <v>0.91823315040320419</v>
      </c>
      <c r="BU140" s="391">
        <v>1</v>
      </c>
      <c r="BV140" s="391"/>
      <c r="BW140" s="391">
        <v>1</v>
      </c>
      <c r="BX140" s="400">
        <f>Mining!BW139</f>
        <v>1.1957979742465688</v>
      </c>
      <c r="BY140" s="391">
        <v>1</v>
      </c>
      <c r="BZ140" s="391">
        <v>1</v>
      </c>
      <c r="CB140" s="400">
        <f t="shared" si="222"/>
        <v>8.4664187167101737E-2</v>
      </c>
      <c r="CC140" s="400">
        <f t="shared" si="223"/>
        <v>0.2513291259875044</v>
      </c>
      <c r="CD140" s="400">
        <f t="shared" si="224"/>
        <v>0.66400668684539388</v>
      </c>
      <c r="CE140" s="400"/>
      <c r="CG140" s="400">
        <v>1</v>
      </c>
      <c r="CH140" s="400">
        <v>1</v>
      </c>
      <c r="CI140" s="400">
        <v>1</v>
      </c>
      <c r="CJ140" s="400">
        <v>1</v>
      </c>
      <c r="CL140" s="392">
        <f t="shared" si="196"/>
        <v>1.1707996106828695</v>
      </c>
      <c r="CM140" s="392">
        <f t="shared" si="197"/>
        <v>0.81048482122130683</v>
      </c>
      <c r="CN140" s="392">
        <f t="shared" si="198"/>
        <v>1.0015867502380391</v>
      </c>
      <c r="CO140" s="392">
        <f t="shared" si="199"/>
        <v>0.96755750969828935</v>
      </c>
      <c r="CP140" s="392">
        <f t="shared" si="200"/>
        <v>1.0791492419343176</v>
      </c>
      <c r="CQ140" s="392">
        <v>1</v>
      </c>
      <c r="CR140" s="392">
        <f t="shared" si="201"/>
        <v>0.77499342324884124</v>
      </c>
      <c r="CS140" s="392">
        <f t="shared" si="202"/>
        <v>0.94891531315028266</v>
      </c>
      <c r="CT140" s="392">
        <f t="shared" si="203"/>
        <v>0.9489153131502811</v>
      </c>
      <c r="CU140" s="392"/>
      <c r="CV140" s="392">
        <f t="shared" si="225"/>
        <v>1.0457957408511722</v>
      </c>
      <c r="CY140" s="338"/>
      <c r="DA140" s="383">
        <f t="shared" si="204"/>
        <v>0.36171511265883538</v>
      </c>
      <c r="DB140" s="383">
        <f t="shared" si="205"/>
        <v>0.38705904192684437</v>
      </c>
      <c r="DC140" s="383">
        <f t="shared" si="206"/>
        <v>0.2512258454143203</v>
      </c>
      <c r="DD140" s="383">
        <f t="shared" si="207"/>
        <v>0</v>
      </c>
      <c r="DF140" s="383">
        <f t="shared" si="254"/>
        <v>0.35860713087847923</v>
      </c>
      <c r="DG140" s="383">
        <f t="shared" si="254"/>
        <v>0.39321804606108018</v>
      </c>
      <c r="DH140" s="383">
        <f t="shared" si="254"/>
        <v>0.24812055243202466</v>
      </c>
      <c r="DI140" s="383"/>
      <c r="DJ140" s="383">
        <f t="shared" si="209"/>
        <v>0.9999457293715841</v>
      </c>
      <c r="DK140" s="383"/>
      <c r="DL140" s="383">
        <f t="shared" si="255"/>
        <v>0.35862659376908973</v>
      </c>
      <c r="DM140" s="383">
        <f t="shared" si="255"/>
        <v>0.39323938740975278</v>
      </c>
      <c r="DN140" s="383">
        <f t="shared" si="255"/>
        <v>0.24813401882115746</v>
      </c>
      <c r="DO140" s="383">
        <f t="shared" si="255"/>
        <v>0</v>
      </c>
      <c r="DR140" s="383">
        <f t="shared" si="241"/>
        <v>1.4024660415475503E-2</v>
      </c>
      <c r="DS140" s="383">
        <f t="shared" si="242"/>
        <v>-1.4189804990350465E-2</v>
      </c>
      <c r="DT140" s="383">
        <f t="shared" si="226"/>
        <v>5.7282096413622467E-4</v>
      </c>
      <c r="DU140" s="383">
        <f t="shared" si="227"/>
        <v>0</v>
      </c>
      <c r="DW140" s="383">
        <f t="shared" si="243"/>
        <v>-0.12561206365539271</v>
      </c>
      <c r="DX140" s="383">
        <f t="shared" si="211"/>
        <v>0.21775939708924283</v>
      </c>
      <c r="DY140" s="383">
        <f t="shared" si="212"/>
        <v>1.7503252961924599E-3</v>
      </c>
      <c r="DZ140" s="383">
        <f t="shared" si="213"/>
        <v>0</v>
      </c>
      <c r="EA140" s="383"/>
      <c r="EC140" s="383">
        <f t="shared" si="244"/>
        <v>0.16748930660441436</v>
      </c>
      <c r="ED140" s="383">
        <f t="shared" si="228"/>
        <v>-0.18966521860937122</v>
      </c>
      <c r="EE140" s="383">
        <f t="shared" si="229"/>
        <v>6.1221874950051575E-2</v>
      </c>
      <c r="EF140" s="383"/>
      <c r="EH140" s="383">
        <f t="shared" si="230"/>
        <v>0</v>
      </c>
      <c r="EI140" s="383">
        <f t="shared" si="231"/>
        <v>-6.7777468151731966E-3</v>
      </c>
      <c r="EJ140" s="383">
        <f t="shared" si="232"/>
        <v>0</v>
      </c>
      <c r="EK140" s="383">
        <f t="shared" si="233"/>
        <v>0</v>
      </c>
      <c r="EM140" s="383">
        <f t="shared" si="245"/>
        <v>0</v>
      </c>
      <c r="EN140" s="383">
        <f t="shared" si="234"/>
        <v>-6.7777468151731966E-3</v>
      </c>
      <c r="EO140" s="383">
        <f t="shared" si="235"/>
        <v>0</v>
      </c>
      <c r="EP140" s="383">
        <v>1</v>
      </c>
      <c r="ER140" s="383">
        <f t="shared" si="236"/>
        <v>0</v>
      </c>
      <c r="ES140" s="383">
        <f t="shared" si="237"/>
        <v>0</v>
      </c>
      <c r="ET140" s="383">
        <f t="shared" si="238"/>
        <v>0</v>
      </c>
      <c r="EU140" s="383">
        <f t="shared" si="239"/>
        <v>0</v>
      </c>
      <c r="EX140" s="383">
        <f t="shared" si="157"/>
        <v>0.99959184565725256</v>
      </c>
      <c r="EY140" s="383">
        <f t="shared" si="158"/>
        <v>0.64984380760052196</v>
      </c>
      <c r="EZ140" s="383">
        <f t="shared" si="246"/>
        <v>0.77499342324884124</v>
      </c>
      <c r="FA140" s="383"/>
      <c r="FB140" s="383">
        <f t="shared" si="172"/>
        <v>1.0418709222302109</v>
      </c>
      <c r="FC140" s="383">
        <f t="shared" si="160"/>
        <v>0.93808182050434241</v>
      </c>
      <c r="FD140" s="383">
        <f t="shared" si="247"/>
        <v>1.0015867502380391</v>
      </c>
      <c r="FE140" s="383"/>
      <c r="FF140" s="383">
        <f t="shared" si="173"/>
        <v>1.0006737418746894</v>
      </c>
      <c r="FG140" s="383">
        <f t="shared" si="162"/>
        <v>1.2095014074330792</v>
      </c>
      <c r="FH140" s="383">
        <f t="shared" si="248"/>
        <v>0.96755750969828935</v>
      </c>
      <c r="FI140" s="383"/>
      <c r="FJ140" s="383">
        <f t="shared" si="163"/>
        <v>0.99733827169168732</v>
      </c>
      <c r="FK140" s="383">
        <f t="shared" si="164"/>
        <v>1.0783700804241534</v>
      </c>
      <c r="FL140" s="383">
        <f t="shared" si="249"/>
        <v>1.0791492419343176</v>
      </c>
      <c r="FN140" s="383">
        <f t="shared" si="174"/>
        <v>1.0418709222302109</v>
      </c>
      <c r="FO140" s="383">
        <f t="shared" si="166"/>
        <v>0.93808182050434241</v>
      </c>
      <c r="FP140" s="383">
        <f t="shared" si="250"/>
        <v>1.0015867502380391</v>
      </c>
      <c r="FR140" s="340"/>
    </row>
    <row r="141" spans="1:174" x14ac:dyDescent="0.2">
      <c r="A141" s="334" t="s">
        <v>621</v>
      </c>
      <c r="B141" s="334">
        <f t="shared" si="156"/>
        <v>2001</v>
      </c>
      <c r="D141" s="388">
        <f t="shared" si="256"/>
        <v>932.51733638095243</v>
      </c>
      <c r="E141" s="388">
        <f t="shared" si="256"/>
        <v>1012.4392131615098</v>
      </c>
      <c r="F141" s="388">
        <f t="shared" si="256"/>
        <v>651.70396632334086</v>
      </c>
      <c r="G141" s="388">
        <f t="shared" si="256"/>
        <v>0</v>
      </c>
      <c r="H141" s="388">
        <f t="shared" si="251"/>
        <v>2596.6605158658031</v>
      </c>
      <c r="J141" s="394">
        <f t="shared" si="257"/>
        <v>237166.70148000002</v>
      </c>
      <c r="K141" s="394">
        <f t="shared" si="257"/>
        <v>394741.62784999999</v>
      </c>
      <c r="L141" s="394">
        <f t="shared" si="257"/>
        <v>1202439.55088</v>
      </c>
      <c r="M141" s="394"/>
      <c r="N141" s="394">
        <f t="shared" si="252"/>
        <v>1834347.8802100001</v>
      </c>
      <c r="P141" s="403">
        <f t="shared" si="258"/>
        <v>77730.574739999996</v>
      </c>
      <c r="Q141" s="403">
        <f t="shared" si="258"/>
        <v>277680.22474446381</v>
      </c>
      <c r="R141" s="394">
        <f t="shared" si="258"/>
        <v>640308.08863999997</v>
      </c>
      <c r="S141" s="403"/>
      <c r="T141" s="394">
        <f t="shared" si="253"/>
        <v>995718.88812446385</v>
      </c>
      <c r="U141" s="394"/>
      <c r="W141" s="397">
        <f t="shared" si="180"/>
        <v>3.9319066739206239</v>
      </c>
      <c r="X141" s="397">
        <f t="shared" si="181"/>
        <v>2.5648149111505214</v>
      </c>
      <c r="Y141" s="397">
        <f t="shared" si="182"/>
        <v>0.54198480567808527</v>
      </c>
      <c r="Z141" s="388"/>
      <c r="AA141" s="388">
        <f t="shared" si="240"/>
        <v>2.6078249060403715</v>
      </c>
      <c r="AB141" s="408"/>
      <c r="AD141" s="397">
        <f t="shared" si="215"/>
        <v>11.996789416521334</v>
      </c>
      <c r="AE141" s="397">
        <f t="shared" si="216"/>
        <v>3.6460616311197911</v>
      </c>
      <c r="AF141" s="397">
        <f t="shared" si="217"/>
        <v>1.0177974913725447</v>
      </c>
      <c r="AG141" s="388"/>
      <c r="AH141" s="397">
        <f t="shared" si="183"/>
        <v>2.6078249060403715</v>
      </c>
      <c r="AJ141" s="398">
        <f t="shared" si="184"/>
        <v>0.64871128162659997</v>
      </c>
      <c r="AK141" s="398">
        <f t="shared" si="185"/>
        <v>0.97634674442775815</v>
      </c>
      <c r="AL141" s="398">
        <f t="shared" si="186"/>
        <v>0.91875898298337888</v>
      </c>
      <c r="AM141" s="399"/>
      <c r="AN141" s="398">
        <f t="shared" si="187"/>
        <v>0.80319942100077346</v>
      </c>
      <c r="AO141" s="393"/>
      <c r="AP141" s="393">
        <f t="shared" si="218"/>
        <v>3.0511378858743279</v>
      </c>
      <c r="AQ141" s="393">
        <f t="shared" si="219"/>
        <v>1.4215691024208237</v>
      </c>
      <c r="AR141" s="393">
        <f t="shared" si="220"/>
        <v>1.8779077950334107</v>
      </c>
      <c r="AS141" s="393"/>
      <c r="AT141" s="393">
        <f t="shared" si="188"/>
        <v>1.8422346930318636</v>
      </c>
      <c r="AV141" s="393">
        <f t="shared" si="259"/>
        <v>7.806477879154558E-2</v>
      </c>
      <c r="AW141" s="393">
        <f t="shared" si="259"/>
        <v>0.27887411603439832</v>
      </c>
      <c r="AX141" s="393">
        <f t="shared" si="259"/>
        <v>0.64306110517405601</v>
      </c>
      <c r="AY141" s="406"/>
      <c r="AZ141" s="406">
        <f t="shared" si="190"/>
        <v>542819.00334546785</v>
      </c>
      <c r="BC141" s="383">
        <f t="shared" si="191"/>
        <v>0.64871128162659997</v>
      </c>
      <c r="BD141" s="383">
        <f t="shared" si="192"/>
        <v>0.97634674442775815</v>
      </c>
      <c r="BE141" s="383">
        <f t="shared" si="193"/>
        <v>0.91875898298337888</v>
      </c>
      <c r="BF141" s="383" t="e">
        <f t="shared" si="194"/>
        <v>#DIV/0!</v>
      </c>
      <c r="BG141" s="383"/>
      <c r="BH141" s="383">
        <f t="shared" ref="BH141:BH151" si="260">W141/W$154</f>
        <v>0.64871128162659997</v>
      </c>
      <c r="BI141" s="383">
        <f t="shared" ref="BI141:BI151" si="261">X141/X$154</f>
        <v>0.97634674442775815</v>
      </c>
      <c r="BJ141" s="383">
        <f t="shared" ref="BJ141:BJ151" si="262">Y141/Y$154</f>
        <v>0.91875898298337888</v>
      </c>
      <c r="BK141" s="383" t="e">
        <f t="shared" ref="BK141:BK151" si="263">Z141/Z$154</f>
        <v>#DIV/0!</v>
      </c>
      <c r="BL141" s="383"/>
      <c r="BM141" s="383">
        <f t="shared" ref="BM141:BP150" si="264">BR141*BW141*CB141*CG141</f>
        <v>5.0641502699760553E-2</v>
      </c>
      <c r="BN141" s="383">
        <f t="shared" si="264"/>
        <v>0.27227783529535371</v>
      </c>
      <c r="BO141" s="383">
        <f t="shared" si="264"/>
        <v>0.5908181669858833</v>
      </c>
      <c r="BP141" s="383">
        <f t="shared" si="264"/>
        <v>0</v>
      </c>
      <c r="BQ141" s="383"/>
      <c r="BR141" s="391">
        <f t="shared" si="221"/>
        <v>0.64871128162659997</v>
      </c>
      <c r="BS141" s="400">
        <f>Mining!BZ140</f>
        <v>0.8332833794009068</v>
      </c>
      <c r="BT141" s="391">
        <f t="shared" si="195"/>
        <v>0.91875898298337888</v>
      </c>
      <c r="BU141" s="391">
        <v>1</v>
      </c>
      <c r="BV141" s="391"/>
      <c r="BW141" s="391">
        <v>1</v>
      </c>
      <c r="BX141" s="400">
        <f>Mining!BW140</f>
        <v>1.1716863297209981</v>
      </c>
      <c r="BY141" s="391">
        <v>1</v>
      </c>
      <c r="BZ141" s="391">
        <v>1</v>
      </c>
      <c r="CB141" s="400">
        <f t="shared" si="222"/>
        <v>7.806477879154558E-2</v>
      </c>
      <c r="CC141" s="400">
        <f t="shared" si="223"/>
        <v>0.27887411603439832</v>
      </c>
      <c r="CD141" s="400">
        <f t="shared" si="224"/>
        <v>0.64306110517405601</v>
      </c>
      <c r="CE141" s="400"/>
      <c r="CG141" s="400">
        <v>1</v>
      </c>
      <c r="CH141" s="400">
        <v>1</v>
      </c>
      <c r="CI141" s="400">
        <v>1</v>
      </c>
      <c r="CJ141" s="400">
        <v>1</v>
      </c>
      <c r="CL141" s="392">
        <f t="shared" si="196"/>
        <v>1.174191333105449</v>
      </c>
      <c r="CM141" s="392">
        <f t="shared" si="197"/>
        <v>0.80319942100077346</v>
      </c>
      <c r="CN141" s="392">
        <f t="shared" si="198"/>
        <v>0.99429134117612317</v>
      </c>
      <c r="CO141" s="392">
        <f t="shared" si="199"/>
        <v>0.97056451903855168</v>
      </c>
      <c r="CP141" s="392">
        <f t="shared" si="200"/>
        <v>1.0706434069651751</v>
      </c>
      <c r="CQ141" s="392">
        <v>1</v>
      </c>
      <c r="CR141" s="392">
        <f t="shared" si="201"/>
        <v>0.77739272423136863</v>
      </c>
      <c r="CS141" s="392">
        <f t="shared" si="202"/>
        <v>0.94310979889442392</v>
      </c>
      <c r="CT141" s="392">
        <f t="shared" si="203"/>
        <v>0.94310979889442292</v>
      </c>
      <c r="CU141" s="392"/>
      <c r="CV141" s="392">
        <f t="shared" si="225"/>
        <v>1.0331964732432009</v>
      </c>
      <c r="CY141" s="338"/>
      <c r="DA141" s="383">
        <f t="shared" si="204"/>
        <v>0.35912177609787532</v>
      </c>
      <c r="DB141" s="383">
        <f t="shared" si="205"/>
        <v>0.3899004921804084</v>
      </c>
      <c r="DC141" s="383">
        <f t="shared" si="206"/>
        <v>0.25097773172171628</v>
      </c>
      <c r="DD141" s="383">
        <f t="shared" si="207"/>
        <v>0</v>
      </c>
      <c r="DF141" s="383">
        <f t="shared" si="254"/>
        <v>0.36041688937614369</v>
      </c>
      <c r="DG141" s="383">
        <f t="shared" si="254"/>
        <v>0.38847803511693968</v>
      </c>
      <c r="DH141" s="383">
        <f t="shared" si="254"/>
        <v>0.25110176813791174</v>
      </c>
      <c r="DI141" s="383"/>
      <c r="DJ141" s="383">
        <f t="shared" si="209"/>
        <v>0.99999669263099511</v>
      </c>
      <c r="DK141" s="383"/>
      <c r="DL141" s="383">
        <f t="shared" si="255"/>
        <v>0.36041808141173498</v>
      </c>
      <c r="DM141" s="383">
        <f t="shared" si="255"/>
        <v>0.38847931996140156</v>
      </c>
      <c r="DN141" s="383">
        <f t="shared" si="255"/>
        <v>0.25110259862686346</v>
      </c>
      <c r="DO141" s="383">
        <f t="shared" si="255"/>
        <v>0</v>
      </c>
      <c r="DR141" s="383">
        <f t="shared" si="241"/>
        <v>7.3798047149201042E-3</v>
      </c>
      <c r="DS141" s="383">
        <f t="shared" si="242"/>
        <v>7.4018493036204702E-4</v>
      </c>
      <c r="DT141" s="383">
        <f t="shared" si="226"/>
        <v>5.7249302811878267E-4</v>
      </c>
      <c r="DU141" s="383">
        <f t="shared" si="227"/>
        <v>0</v>
      </c>
      <c r="DW141" s="383">
        <f t="shared" si="243"/>
        <v>5.7548942946043069E-2</v>
      </c>
      <c r="DX141" s="383">
        <f t="shared" si="211"/>
        <v>-8.6082895451421254E-2</v>
      </c>
      <c r="DY141" s="383">
        <f t="shared" si="212"/>
        <v>2.1462290453108879E-2</v>
      </c>
      <c r="DZ141" s="383">
        <f t="shared" si="213"/>
        <v>0</v>
      </c>
      <c r="EA141" s="383"/>
      <c r="EC141" s="383">
        <f t="shared" si="244"/>
        <v>-8.1153713148654855E-2</v>
      </c>
      <c r="ED141" s="383">
        <f t="shared" si="228"/>
        <v>0.10399714389507986</v>
      </c>
      <c r="EE141" s="383">
        <f t="shared" si="229"/>
        <v>-3.2052468878701119E-2</v>
      </c>
      <c r="EF141" s="383"/>
      <c r="EH141" s="383">
        <f t="shared" si="230"/>
        <v>0</v>
      </c>
      <c r="EI141" s="383">
        <f t="shared" si="231"/>
        <v>-2.0369704829287967E-2</v>
      </c>
      <c r="EJ141" s="383">
        <f t="shared" si="232"/>
        <v>0</v>
      </c>
      <c r="EK141" s="383">
        <f t="shared" si="233"/>
        <v>0</v>
      </c>
      <c r="EM141" s="383">
        <f t="shared" si="245"/>
        <v>0</v>
      </c>
      <c r="EN141" s="383">
        <f t="shared" si="234"/>
        <v>-2.0369704829287967E-2</v>
      </c>
      <c r="EO141" s="383">
        <f t="shared" si="235"/>
        <v>0</v>
      </c>
      <c r="EP141" s="383">
        <v>1</v>
      </c>
      <c r="ER141" s="383">
        <f t="shared" si="236"/>
        <v>0</v>
      </c>
      <c r="ES141" s="383">
        <f t="shared" si="237"/>
        <v>0</v>
      </c>
      <c r="ET141" s="383">
        <f t="shared" si="238"/>
        <v>0</v>
      </c>
      <c r="EU141" s="383">
        <f t="shared" si="239"/>
        <v>0</v>
      </c>
      <c r="EX141" s="383">
        <f t="shared" si="157"/>
        <v>1.0030958985077181</v>
      </c>
      <c r="EY141" s="383">
        <f t="shared" si="158"/>
        <v>0.65185565807472223</v>
      </c>
      <c r="EZ141" s="383">
        <f t="shared" si="246"/>
        <v>0.77739272423136863</v>
      </c>
      <c r="FA141" s="383"/>
      <c r="FB141" s="383">
        <f t="shared" si="172"/>
        <v>0.99271614859104118</v>
      </c>
      <c r="FC141" s="383">
        <f t="shared" si="160"/>
        <v>0.93124897191434319</v>
      </c>
      <c r="FD141" s="383">
        <f t="shared" si="247"/>
        <v>0.99429134117612317</v>
      </c>
      <c r="FE141" s="383"/>
      <c r="FF141" s="383">
        <f t="shared" si="173"/>
        <v>1.0031078352553948</v>
      </c>
      <c r="FG141" s="383">
        <f t="shared" si="162"/>
        <v>1.2132603385485494</v>
      </c>
      <c r="FH141" s="383">
        <f t="shared" si="248"/>
        <v>0.97056451903855168</v>
      </c>
      <c r="FJ141" s="383">
        <f t="shared" si="163"/>
        <v>0.99211801793615118</v>
      </c>
      <c r="FK141" s="383">
        <f t="shared" si="164"/>
        <v>1.0698703867920589</v>
      </c>
      <c r="FL141" s="383">
        <f t="shared" si="249"/>
        <v>1.0706434069651751</v>
      </c>
      <c r="FN141" s="383">
        <f t="shared" si="174"/>
        <v>0.99271614859104118</v>
      </c>
      <c r="FO141" s="383">
        <f t="shared" si="166"/>
        <v>0.93124897191434319</v>
      </c>
      <c r="FP141" s="383">
        <f t="shared" si="250"/>
        <v>0.99429134117612317</v>
      </c>
      <c r="FR141" s="340"/>
    </row>
    <row r="142" spans="1:174" x14ac:dyDescent="0.2">
      <c r="A142" s="334" t="s">
        <v>621</v>
      </c>
      <c r="B142" s="334">
        <f t="shared" si="156"/>
        <v>2002</v>
      </c>
      <c r="D142" s="388">
        <f t="shared" si="256"/>
        <v>959.09904761904761</v>
      </c>
      <c r="E142" s="388">
        <f t="shared" si="256"/>
        <v>966.72953883467403</v>
      </c>
      <c r="F142" s="388">
        <f t="shared" si="256"/>
        <v>632.70304747037824</v>
      </c>
      <c r="G142" s="388">
        <f t="shared" si="256"/>
        <v>0</v>
      </c>
      <c r="H142" s="388">
        <f t="shared" ref="H142:H149" si="265">SUM(D142:G142)</f>
        <v>2558.5316339240999</v>
      </c>
      <c r="J142" s="394">
        <f t="shared" si="257"/>
        <v>236206.04405999999</v>
      </c>
      <c r="K142" s="394">
        <f t="shared" si="257"/>
        <v>376669.03860999999</v>
      </c>
      <c r="L142" s="394">
        <f t="shared" si="257"/>
        <v>1166713.7778700001</v>
      </c>
      <c r="M142" s="394"/>
      <c r="N142" s="394">
        <f t="shared" ref="N142:N150" si="266">SUM(J142:M142)</f>
        <v>1779588.86054</v>
      </c>
      <c r="P142" s="403">
        <f t="shared" si="258"/>
        <v>81171.641879999996</v>
      </c>
      <c r="Q142" s="403">
        <f t="shared" si="258"/>
        <v>280569.94940979814</v>
      </c>
      <c r="R142" s="394">
        <f t="shared" si="258"/>
        <v>617926.46168000007</v>
      </c>
      <c r="S142" s="403"/>
      <c r="T142" s="394">
        <f t="shared" ref="T142:T150" si="267">SUM(P142:S142)</f>
        <v>979668.05296979821</v>
      </c>
      <c r="U142" s="394"/>
      <c r="W142" s="397">
        <f t="shared" si="180"/>
        <v>4.0604339801542997</v>
      </c>
      <c r="X142" s="397">
        <f t="shared" si="181"/>
        <v>2.5665224367846644</v>
      </c>
      <c r="Y142" s="397">
        <f t="shared" si="182"/>
        <v>0.54229499940033832</v>
      </c>
      <c r="Z142" s="388"/>
      <c r="AA142" s="388">
        <f t="shared" si="240"/>
        <v>2.6116311807536055</v>
      </c>
      <c r="AB142" s="408"/>
      <c r="AD142" s="397">
        <f t="shared" si="215"/>
        <v>11.815691113368516</v>
      </c>
      <c r="AE142" s="397">
        <f t="shared" si="216"/>
        <v>3.4455918777768924</v>
      </c>
      <c r="AF142" s="397">
        <f t="shared" si="217"/>
        <v>1.0239131785199875</v>
      </c>
      <c r="AG142" s="388"/>
      <c r="AH142" s="397">
        <f t="shared" si="183"/>
        <v>2.6116311807536055</v>
      </c>
      <c r="AJ142" s="398">
        <f t="shared" si="184"/>
        <v>0.66991654422957125</v>
      </c>
      <c r="AK142" s="398">
        <f t="shared" si="185"/>
        <v>0.97699674731360953</v>
      </c>
      <c r="AL142" s="398">
        <f t="shared" si="186"/>
        <v>0.91928481556355324</v>
      </c>
      <c r="AM142" s="399"/>
      <c r="AN142" s="398">
        <f t="shared" si="187"/>
        <v>0.80437173806805751</v>
      </c>
      <c r="AO142" s="393"/>
      <c r="AP142" s="393">
        <f t="shared" si="218"/>
        <v>2.9099576969158134</v>
      </c>
      <c r="AQ142" s="393">
        <f t="shared" si="219"/>
        <v>1.3425138344372023</v>
      </c>
      <c r="AR142" s="393">
        <f t="shared" si="220"/>
        <v>1.8881110459292736</v>
      </c>
      <c r="AS142" s="393"/>
      <c r="AT142" s="393">
        <f t="shared" si="188"/>
        <v>1.8165222956340112</v>
      </c>
      <c r="AV142" s="393">
        <f t="shared" si="259"/>
        <v>8.2856271197099457E-2</v>
      </c>
      <c r="AW142" s="393">
        <f t="shared" si="259"/>
        <v>0.28639287415698522</v>
      </c>
      <c r="AX142" s="393">
        <f t="shared" si="259"/>
        <v>0.63075085464591529</v>
      </c>
      <c r="AY142" s="406"/>
      <c r="AZ142" s="406">
        <f t="shared" si="190"/>
        <v>550502.46418856934</v>
      </c>
      <c r="BC142" s="383">
        <f t="shared" si="191"/>
        <v>0.66991654422957125</v>
      </c>
      <c r="BD142" s="383">
        <f t="shared" si="192"/>
        <v>0.97699674731360953</v>
      </c>
      <c r="BE142" s="383">
        <f t="shared" si="193"/>
        <v>0.91928481556355324</v>
      </c>
      <c r="BF142" s="383" t="e">
        <f t="shared" si="194"/>
        <v>#DIV/0!</v>
      </c>
      <c r="BG142" s="383"/>
      <c r="BH142" s="383">
        <f t="shared" si="260"/>
        <v>0.66991654422957125</v>
      </c>
      <c r="BI142" s="383">
        <f t="shared" si="261"/>
        <v>0.97699674731360953</v>
      </c>
      <c r="BJ142" s="383">
        <f t="shared" si="262"/>
        <v>0.91928481556355324</v>
      </c>
      <c r="BK142" s="383" t="e">
        <f t="shared" si="263"/>
        <v>#DIV/0!</v>
      </c>
      <c r="BL142" s="383"/>
      <c r="BM142" s="383">
        <f t="shared" si="264"/>
        <v>5.5506786868109032E-2</v>
      </c>
      <c r="BN142" s="383">
        <f t="shared" si="264"/>
        <v>0.27980490650517048</v>
      </c>
      <c r="BO142" s="383">
        <f t="shared" si="264"/>
        <v>0.57983968307972378</v>
      </c>
      <c r="BP142" s="383">
        <f t="shared" si="264"/>
        <v>0</v>
      </c>
      <c r="BQ142" s="383"/>
      <c r="BR142" s="391">
        <f t="shared" si="221"/>
        <v>0.66991654422957125</v>
      </c>
      <c r="BS142" s="400">
        <f>Mining!BZ141</f>
        <v>0.82045550709651427</v>
      </c>
      <c r="BT142" s="391">
        <f t="shared" si="195"/>
        <v>0.91928481556355324</v>
      </c>
      <c r="BU142" s="391">
        <v>1</v>
      </c>
      <c r="BV142" s="391"/>
      <c r="BW142" s="391">
        <v>1</v>
      </c>
      <c r="BX142" s="400">
        <f>Mining!BW141</f>
        <v>1.1907979638909056</v>
      </c>
      <c r="BY142" s="391">
        <v>1</v>
      </c>
      <c r="BZ142" s="391">
        <v>1</v>
      </c>
      <c r="CB142" s="400">
        <f t="shared" si="222"/>
        <v>8.2856271197099457E-2</v>
      </c>
      <c r="CC142" s="400">
        <f t="shared" si="223"/>
        <v>0.28639287415698522</v>
      </c>
      <c r="CD142" s="400">
        <f t="shared" si="224"/>
        <v>0.63075085464591529</v>
      </c>
      <c r="CE142" s="400"/>
      <c r="CG142" s="400">
        <v>1</v>
      </c>
      <c r="CH142" s="400">
        <v>1</v>
      </c>
      <c r="CI142" s="400">
        <v>1</v>
      </c>
      <c r="CJ142" s="400">
        <v>1</v>
      </c>
      <c r="CL142" s="392">
        <f t="shared" si="196"/>
        <v>1.1391393307020097</v>
      </c>
      <c r="CM142" s="392">
        <f t="shared" si="197"/>
        <v>0.80437173806805751</v>
      </c>
      <c r="CN142" s="392">
        <f t="shared" si="198"/>
        <v>0.957217166681128</v>
      </c>
      <c r="CO142" s="392">
        <f t="shared" si="199"/>
        <v>0.99738272747721357</v>
      </c>
      <c r="CP142" s="392">
        <f t="shared" si="200"/>
        <v>1.0773138481928488</v>
      </c>
      <c r="CQ142" s="392">
        <v>1</v>
      </c>
      <c r="CR142" s="392">
        <f t="shared" si="201"/>
        <v>0.782063899514573</v>
      </c>
      <c r="CS142" s="392">
        <f t="shared" si="202"/>
        <v>0.91629148333846</v>
      </c>
      <c r="CT142" s="392">
        <f t="shared" si="203"/>
        <v>0.91629148333845922</v>
      </c>
      <c r="CU142" s="392"/>
      <c r="CV142" s="392">
        <f t="shared" si="225"/>
        <v>1.0285243169609692</v>
      </c>
      <c r="CX142" s="409">
        <f t="shared" ref="CX142:CX150" si="268">H142/H125</f>
        <v>0.89699085842728221</v>
      </c>
      <c r="CY142" s="338"/>
      <c r="DA142" s="383">
        <f t="shared" si="204"/>
        <v>0.37486307962823484</v>
      </c>
      <c r="DB142" s="383">
        <f t="shared" si="205"/>
        <v>0.37784545088933325</v>
      </c>
      <c r="DC142" s="383">
        <f t="shared" si="206"/>
        <v>0.24729146948243191</v>
      </c>
      <c r="DD142" s="383">
        <f t="shared" si="207"/>
        <v>0</v>
      </c>
      <c r="DF142" s="383">
        <f t="shared" si="254"/>
        <v>0.36693615534959911</v>
      </c>
      <c r="DG142" s="383">
        <f t="shared" si="254"/>
        <v>0.38384142169350605</v>
      </c>
      <c r="DH142" s="383">
        <f t="shared" si="254"/>
        <v>0.24913005529216356</v>
      </c>
      <c r="DI142" s="383"/>
      <c r="DJ142" s="383">
        <f t="shared" si="209"/>
        <v>0.99990763233526869</v>
      </c>
      <c r="DK142" s="383"/>
      <c r="DL142" s="383">
        <f t="shared" si="255"/>
        <v>0.36697005151628398</v>
      </c>
      <c r="DM142" s="383">
        <f t="shared" si="255"/>
        <v>0.38387687950441018</v>
      </c>
      <c r="DN142" s="383">
        <f t="shared" si="255"/>
        <v>0.24915306897930581</v>
      </c>
      <c r="DO142" s="383">
        <f t="shared" si="255"/>
        <v>0</v>
      </c>
      <c r="DR142" s="383">
        <f t="shared" si="241"/>
        <v>3.2165392576615527E-2</v>
      </c>
      <c r="DS142" s="383">
        <f t="shared" si="242"/>
        <v>-1.5514093186095786E-2</v>
      </c>
      <c r="DT142" s="383">
        <f t="shared" si="226"/>
        <v>5.7216546736852021E-4</v>
      </c>
      <c r="DU142" s="383">
        <f t="shared" si="227"/>
        <v>0</v>
      </c>
      <c r="DW142" s="383">
        <f t="shared" si="243"/>
        <v>-4.7376054443716828E-2</v>
      </c>
      <c r="DX142" s="383">
        <f t="shared" si="211"/>
        <v>-5.7217410924021848E-2</v>
      </c>
      <c r="DY142" s="383">
        <f t="shared" si="212"/>
        <v>5.4186005390475332E-3</v>
      </c>
      <c r="DZ142" s="383">
        <f t="shared" si="213"/>
        <v>0</v>
      </c>
      <c r="EA142" s="383"/>
      <c r="EC142" s="383">
        <f t="shared" si="244"/>
        <v>5.9568455049795979E-2</v>
      </c>
      <c r="ED142" s="383">
        <f t="shared" si="228"/>
        <v>2.6604071048134732E-2</v>
      </c>
      <c r="EE142" s="383">
        <f t="shared" si="229"/>
        <v>-1.9328808609306872E-2</v>
      </c>
      <c r="EF142" s="383"/>
      <c r="EH142" s="383">
        <f t="shared" si="230"/>
        <v>0</v>
      </c>
      <c r="EI142" s="383">
        <f t="shared" si="231"/>
        <v>1.6179621714581847E-2</v>
      </c>
      <c r="EJ142" s="383">
        <f t="shared" si="232"/>
        <v>0</v>
      </c>
      <c r="EK142" s="383">
        <f t="shared" si="233"/>
        <v>0</v>
      </c>
      <c r="EM142" s="383">
        <f t="shared" si="245"/>
        <v>0</v>
      </c>
      <c r="EN142" s="383">
        <f t="shared" si="234"/>
        <v>1.6179621714581847E-2</v>
      </c>
      <c r="EO142" s="383">
        <f t="shared" si="235"/>
        <v>0</v>
      </c>
      <c r="EP142" s="383">
        <v>1</v>
      </c>
      <c r="ER142" s="383">
        <f t="shared" si="236"/>
        <v>0</v>
      </c>
      <c r="ES142" s="383">
        <f t="shared" si="237"/>
        <v>0</v>
      </c>
      <c r="ET142" s="383">
        <f t="shared" si="238"/>
        <v>0</v>
      </c>
      <c r="EU142" s="383">
        <f t="shared" si="239"/>
        <v>0</v>
      </c>
      <c r="EX142" s="383">
        <f t="shared" si="157"/>
        <v>1.0060087715482839</v>
      </c>
      <c r="EY142" s="383">
        <f t="shared" si="158"/>
        <v>0.65577250980654955</v>
      </c>
      <c r="EZ142" s="383">
        <f t="shared" si="246"/>
        <v>0.782063899514573</v>
      </c>
      <c r="FA142" s="383"/>
      <c r="FB142" s="383">
        <f t="shared" si="172"/>
        <v>0.96271296655249861</v>
      </c>
      <c r="FC142" s="383">
        <f t="shared" si="160"/>
        <v>0.89652546035062175</v>
      </c>
      <c r="FD142" s="383">
        <f t="shared" si="247"/>
        <v>0.957217166681128</v>
      </c>
      <c r="FE142" s="383"/>
      <c r="FF142" s="383">
        <f t="shared" si="173"/>
        <v>1.0276315565968022</v>
      </c>
      <c r="FG142" s="383">
        <f t="shared" si="162"/>
        <v>1.246784610259809</v>
      </c>
      <c r="FH142" s="383">
        <f t="shared" si="248"/>
        <v>0.99738272747721357</v>
      </c>
      <c r="FJ142" s="383">
        <f t="shared" si="163"/>
        <v>1.006230310843254</v>
      </c>
      <c r="FK142" s="383">
        <f t="shared" si="164"/>
        <v>1.0765360118637659</v>
      </c>
      <c r="FL142" s="383">
        <f t="shared" si="249"/>
        <v>1.0773138481928488</v>
      </c>
      <c r="FN142" s="383">
        <f t="shared" si="174"/>
        <v>0.96271296655249861</v>
      </c>
      <c r="FO142" s="383">
        <f t="shared" si="166"/>
        <v>0.89652546035062175</v>
      </c>
      <c r="FP142" s="383">
        <f t="shared" si="250"/>
        <v>0.957217166681128</v>
      </c>
      <c r="FR142" s="340"/>
    </row>
    <row r="143" spans="1:174" x14ac:dyDescent="0.2">
      <c r="A143" s="334" t="s">
        <v>621</v>
      </c>
      <c r="B143" s="334">
        <f t="shared" si="156"/>
        <v>2003</v>
      </c>
      <c r="D143" s="388">
        <f t="shared" si="256"/>
        <v>761.5839741954195</v>
      </c>
      <c r="E143" s="388">
        <f t="shared" si="256"/>
        <v>937.07808339070789</v>
      </c>
      <c r="F143" s="388">
        <f t="shared" si="256"/>
        <v>661.20172670959937</v>
      </c>
      <c r="G143" s="388">
        <f t="shared" si="256"/>
        <v>0</v>
      </c>
      <c r="H143" s="388">
        <f t="shared" si="265"/>
        <v>2359.8637842957269</v>
      </c>
      <c r="J143" s="394">
        <f t="shared" si="257"/>
        <v>246147.08799000003</v>
      </c>
      <c r="K143" s="394">
        <f t="shared" si="257"/>
        <v>366442.80878000002</v>
      </c>
      <c r="L143" s="394">
        <f t="shared" si="257"/>
        <v>1194875.7056700001</v>
      </c>
      <c r="M143" s="394"/>
      <c r="N143" s="394">
        <f t="shared" si="266"/>
        <v>1807465.60244</v>
      </c>
      <c r="P143" s="403">
        <f t="shared" si="258"/>
        <v>91550.953200000004</v>
      </c>
      <c r="Q143" s="403">
        <f t="shared" si="258"/>
        <v>238792.42161571907</v>
      </c>
      <c r="R143" s="394">
        <f t="shared" si="258"/>
        <v>619635.40364000003</v>
      </c>
      <c r="S143" s="403"/>
      <c r="T143" s="394">
        <f t="shared" si="267"/>
        <v>949978.77845571912</v>
      </c>
      <c r="U143" s="394"/>
      <c r="W143" s="397">
        <f t="shared" si="180"/>
        <v>3.0940198416093372</v>
      </c>
      <c r="X143" s="397">
        <f t="shared" si="181"/>
        <v>2.5572287433079306</v>
      </c>
      <c r="Y143" s="397">
        <f t="shared" si="182"/>
        <v>0.55336444081340264</v>
      </c>
      <c r="Z143" s="388"/>
      <c r="AA143" s="388">
        <f t="shared" si="240"/>
        <v>2.4841226328570309</v>
      </c>
      <c r="AB143" s="408"/>
      <c r="AD143" s="397">
        <f t="shared" si="215"/>
        <v>8.3186897304245608</v>
      </c>
      <c r="AE143" s="397">
        <f t="shared" si="216"/>
        <v>3.9242371137670249</v>
      </c>
      <c r="AF143" s="397">
        <f t="shared" si="217"/>
        <v>1.0670819046578379</v>
      </c>
      <c r="AG143" s="388"/>
      <c r="AH143" s="397">
        <f t="shared" si="183"/>
        <v>2.4841226328570309</v>
      </c>
      <c r="AJ143" s="398">
        <f t="shared" si="184"/>
        <v>0.51047131666203993</v>
      </c>
      <c r="AK143" s="398">
        <f t="shared" si="185"/>
        <v>0.97345892190161976</v>
      </c>
      <c r="AL143" s="398">
        <f t="shared" si="186"/>
        <v>0.93804945366468429</v>
      </c>
      <c r="AM143" s="399"/>
      <c r="AN143" s="398">
        <f t="shared" si="187"/>
        <v>0.7650996260462879</v>
      </c>
      <c r="AO143" s="393"/>
      <c r="AP143" s="393">
        <f t="shared" si="218"/>
        <v>2.6886349009635437</v>
      </c>
      <c r="AQ143" s="393">
        <f t="shared" si="219"/>
        <v>1.5345663245951104</v>
      </c>
      <c r="AR143" s="393">
        <f t="shared" si="220"/>
        <v>1.9283528646859034</v>
      </c>
      <c r="AS143" s="393"/>
      <c r="AT143" s="393">
        <f t="shared" si="188"/>
        <v>1.9026378730040763</v>
      </c>
      <c r="AV143" s="393">
        <f t="shared" si="259"/>
        <v>9.6371577214413973E-2</v>
      </c>
      <c r="AW143" s="393">
        <f t="shared" si="259"/>
        <v>0.25136605893859953</v>
      </c>
      <c r="AX143" s="393">
        <f t="shared" si="259"/>
        <v>0.65226236384698644</v>
      </c>
      <c r="AY143" s="406"/>
      <c r="AZ143" s="406">
        <f t="shared" si="190"/>
        <v>525586.08981177234</v>
      </c>
      <c r="BC143" s="383">
        <f t="shared" si="191"/>
        <v>0.51047131666203993</v>
      </c>
      <c r="BD143" s="383">
        <f t="shared" si="192"/>
        <v>0.97345892190161976</v>
      </c>
      <c r="BE143" s="383">
        <f t="shared" si="193"/>
        <v>0.93804945366468429</v>
      </c>
      <c r="BF143" s="383" t="e">
        <f t="shared" si="194"/>
        <v>#DIV/0!</v>
      </c>
      <c r="BG143" s="383"/>
      <c r="BH143" s="383">
        <f t="shared" si="260"/>
        <v>0.51047131666203993</v>
      </c>
      <c r="BI143" s="383">
        <f t="shared" si="261"/>
        <v>0.97345892190161976</v>
      </c>
      <c r="BJ143" s="383">
        <f t="shared" si="262"/>
        <v>0.93804945366468429</v>
      </c>
      <c r="BK143" s="383" t="e">
        <f t="shared" si="263"/>
        <v>#DIV/0!</v>
      </c>
      <c r="BL143" s="383"/>
      <c r="BM143" s="383">
        <f t="shared" si="264"/>
        <v>4.9194925909439344E-2</v>
      </c>
      <c r="BN143" s="383">
        <f t="shared" si="264"/>
        <v>0.24469453273702824</v>
      </c>
      <c r="BO143" s="383">
        <f t="shared" si="264"/>
        <v>0.61185435405270117</v>
      </c>
      <c r="BP143" s="383">
        <f t="shared" si="264"/>
        <v>0</v>
      </c>
      <c r="BQ143" s="383"/>
      <c r="BR143" s="391">
        <f t="shared" si="221"/>
        <v>0.51047131666203993</v>
      </c>
      <c r="BS143" s="400">
        <f>Mining!BZ142</f>
        <v>0.81820256885196729</v>
      </c>
      <c r="BT143" s="391">
        <f t="shared" si="195"/>
        <v>0.93804945366468429</v>
      </c>
      <c r="BU143" s="391">
        <v>1</v>
      </c>
      <c r="BV143" s="391"/>
      <c r="BW143" s="391">
        <v>1</v>
      </c>
      <c r="BX143" s="400">
        <f>Mining!BW142</f>
        <v>1.1897529523373356</v>
      </c>
      <c r="BY143" s="391">
        <v>1</v>
      </c>
      <c r="BZ143" s="391">
        <v>1</v>
      </c>
      <c r="CB143" s="400">
        <f t="shared" si="222"/>
        <v>9.6371577214413973E-2</v>
      </c>
      <c r="CC143" s="400">
        <f t="shared" si="223"/>
        <v>0.25136605893859953</v>
      </c>
      <c r="CD143" s="400">
        <f t="shared" si="224"/>
        <v>0.65226236384698644</v>
      </c>
      <c r="CE143" s="400"/>
      <c r="CG143" s="400">
        <v>1</v>
      </c>
      <c r="CH143" s="400">
        <v>1</v>
      </c>
      <c r="CI143" s="400">
        <v>1</v>
      </c>
      <c r="CJ143" s="400">
        <v>1</v>
      </c>
      <c r="CL143" s="392">
        <f t="shared" si="196"/>
        <v>1.1569836169943404</v>
      </c>
      <c r="CM143" s="392">
        <f t="shared" si="197"/>
        <v>0.7650996260462879</v>
      </c>
      <c r="CN143" s="392">
        <f t="shared" si="198"/>
        <v>0.98621327446295248</v>
      </c>
      <c r="CO143" s="392">
        <f t="shared" si="199"/>
        <v>1.008328065591644</v>
      </c>
      <c r="CP143" s="392">
        <f t="shared" si="200"/>
        <v>1.0769471117095739</v>
      </c>
      <c r="CQ143" s="392">
        <v>1</v>
      </c>
      <c r="CR143" s="392">
        <f t="shared" si="201"/>
        <v>0.7144155758504882</v>
      </c>
      <c r="CS143" s="392">
        <f t="shared" si="202"/>
        <v>0.88520773270405217</v>
      </c>
      <c r="CT143" s="392">
        <f t="shared" si="203"/>
        <v>0.8852077327040514</v>
      </c>
      <c r="CU143" s="392"/>
      <c r="CV143" s="392">
        <f t="shared" si="225"/>
        <v>1.0709447720753607</v>
      </c>
      <c r="CX143" s="409">
        <f t="shared" si="268"/>
        <v>0.87281139894958437</v>
      </c>
      <c r="CY143" s="338"/>
      <c r="DA143" s="383">
        <f t="shared" si="204"/>
        <v>0.32272370094560571</v>
      </c>
      <c r="DB143" s="383">
        <f t="shared" si="205"/>
        <v>0.39708990392865734</v>
      </c>
      <c r="DC143" s="383">
        <f t="shared" si="206"/>
        <v>0.28018639512573695</v>
      </c>
      <c r="DD143" s="383">
        <f t="shared" si="207"/>
        <v>0</v>
      </c>
      <c r="DF143" s="383">
        <f t="shared" si="254"/>
        <v>0.3481429152974222</v>
      </c>
      <c r="DG143" s="383">
        <f t="shared" si="254"/>
        <v>0.38738801272123385</v>
      </c>
      <c r="DH143" s="383">
        <f t="shared" si="254"/>
        <v>0.26339667445397907</v>
      </c>
      <c r="DI143" s="383"/>
      <c r="DJ143" s="383">
        <f t="shared" si="209"/>
        <v>0.99892760247263512</v>
      </c>
      <c r="DK143" s="383"/>
      <c r="DL143" s="383">
        <f t="shared" si="255"/>
        <v>0.34851666370582579</v>
      </c>
      <c r="DM143" s="383">
        <f t="shared" si="255"/>
        <v>0.38780389265682152</v>
      </c>
      <c r="DN143" s="383">
        <f t="shared" si="255"/>
        <v>0.26367944363735274</v>
      </c>
      <c r="DO143" s="383">
        <f t="shared" si="255"/>
        <v>0</v>
      </c>
      <c r="DR143" s="383">
        <f t="shared" si="241"/>
        <v>-0.27181869450317736</v>
      </c>
      <c r="DS143" s="383">
        <f t="shared" si="242"/>
        <v>-2.7497373578585487E-3</v>
      </c>
      <c r="DT143" s="383">
        <f t="shared" si="226"/>
        <v>2.0206676729972759E-2</v>
      </c>
      <c r="DU143" s="383">
        <f t="shared" si="227"/>
        <v>0</v>
      </c>
      <c r="DW143" s="383">
        <f t="shared" si="243"/>
        <v>-7.9104950889793593E-2</v>
      </c>
      <c r="DX143" s="383">
        <f t="shared" si="211"/>
        <v>0.13370396409885843</v>
      </c>
      <c r="DY143" s="383">
        <f t="shared" si="212"/>
        <v>2.1089317851180331E-2</v>
      </c>
      <c r="DZ143" s="383">
        <f t="shared" si="213"/>
        <v>0</v>
      </c>
      <c r="EA143" s="383"/>
      <c r="EC143" s="383">
        <f t="shared" si="244"/>
        <v>0.15110388157306237</v>
      </c>
      <c r="ED143" s="383">
        <f t="shared" si="228"/>
        <v>-0.13045427519814032</v>
      </c>
      <c r="EE143" s="383">
        <f t="shared" si="229"/>
        <v>3.3535937036386444E-2</v>
      </c>
      <c r="EF143" s="383"/>
      <c r="EH143" s="383">
        <f t="shared" si="230"/>
        <v>0</v>
      </c>
      <c r="EI143" s="383">
        <f t="shared" si="231"/>
        <v>-8.7795779840010564E-4</v>
      </c>
      <c r="EJ143" s="383">
        <f t="shared" si="232"/>
        <v>0</v>
      </c>
      <c r="EK143" s="383">
        <f t="shared" si="233"/>
        <v>0</v>
      </c>
      <c r="EM143" s="383">
        <f t="shared" si="245"/>
        <v>0</v>
      </c>
      <c r="EN143" s="383">
        <f t="shared" si="234"/>
        <v>-8.7795779840010564E-4</v>
      </c>
      <c r="EO143" s="383">
        <f t="shared" si="235"/>
        <v>0</v>
      </c>
      <c r="EP143" s="383">
        <v>1</v>
      </c>
      <c r="ER143" s="383">
        <f t="shared" si="236"/>
        <v>0</v>
      </c>
      <c r="ES143" s="383">
        <f t="shared" si="237"/>
        <v>0</v>
      </c>
      <c r="ET143" s="383">
        <f t="shared" si="238"/>
        <v>0</v>
      </c>
      <c r="EU143" s="383">
        <f t="shared" si="239"/>
        <v>0</v>
      </c>
      <c r="EX143" s="383">
        <f t="shared" si="157"/>
        <v>0.91350026039294974</v>
      </c>
      <c r="EY143" s="383">
        <f t="shared" si="158"/>
        <v>0.59904835846682125</v>
      </c>
      <c r="EZ143" s="383">
        <f t="shared" si="246"/>
        <v>0.7144155758504882</v>
      </c>
      <c r="FA143" s="383"/>
      <c r="FB143" s="383">
        <f t="shared" si="172"/>
        <v>1.0302920891842757</v>
      </c>
      <c r="FC143" s="383">
        <f t="shared" si="160"/>
        <v>0.92368308955153666</v>
      </c>
      <c r="FD143" s="383">
        <f t="shared" si="247"/>
        <v>0.98621327446295248</v>
      </c>
      <c r="FE143" s="383"/>
      <c r="FF143" s="383">
        <f t="shared" si="173"/>
        <v>1.0109740602207096</v>
      </c>
      <c r="FG143" s="383">
        <f t="shared" si="162"/>
        <v>1.2604668996550541</v>
      </c>
      <c r="FH143" s="383">
        <f t="shared" si="248"/>
        <v>1.008328065591644</v>
      </c>
      <c r="FJ143" s="383">
        <f t="shared" si="163"/>
        <v>0.99965958250338105</v>
      </c>
      <c r="FK143" s="383">
        <f t="shared" si="164"/>
        <v>1.076169540169587</v>
      </c>
      <c r="FL143" s="383">
        <f t="shared" si="249"/>
        <v>1.0769471117095739</v>
      </c>
      <c r="FN143" s="383">
        <f t="shared" si="174"/>
        <v>1.0302920891842757</v>
      </c>
      <c r="FO143" s="383">
        <f t="shared" si="166"/>
        <v>0.92368308955153666</v>
      </c>
      <c r="FP143" s="383">
        <f t="shared" si="250"/>
        <v>0.98621327446295248</v>
      </c>
      <c r="FR143" s="340"/>
    </row>
    <row r="144" spans="1:174" x14ac:dyDescent="0.2">
      <c r="A144" s="334" t="s">
        <v>621</v>
      </c>
      <c r="B144" s="334">
        <f t="shared" si="156"/>
        <v>2004</v>
      </c>
      <c r="D144" s="388">
        <f t="shared" si="256"/>
        <v>839.75789790091562</v>
      </c>
      <c r="E144" s="388">
        <f t="shared" si="256"/>
        <v>954.6895341941663</v>
      </c>
      <c r="F144" s="388">
        <f t="shared" si="256"/>
        <v>681.34922602821655</v>
      </c>
      <c r="G144" s="388">
        <f t="shared" si="256"/>
        <v>0</v>
      </c>
      <c r="H144" s="388">
        <f t="shared" si="265"/>
        <v>2475.7966581232986</v>
      </c>
      <c r="J144" s="394">
        <f t="shared" si="257"/>
        <v>250160.72474999999</v>
      </c>
      <c r="K144" s="394">
        <f t="shared" si="257"/>
        <v>373730.41789000004</v>
      </c>
      <c r="L144" s="394">
        <f t="shared" si="257"/>
        <v>1207137.35919</v>
      </c>
      <c r="M144" s="394"/>
      <c r="N144" s="394">
        <f t="shared" si="266"/>
        <v>1831028.50183</v>
      </c>
      <c r="P144" s="403">
        <f t="shared" si="258"/>
        <v>97914.836040000009</v>
      </c>
      <c r="Q144" s="403">
        <f t="shared" si="258"/>
        <v>234371.61106694827</v>
      </c>
      <c r="R144" s="394">
        <f t="shared" si="258"/>
        <v>619470.02216000005</v>
      </c>
      <c r="S144" s="403"/>
      <c r="T144" s="394">
        <f t="shared" si="267"/>
        <v>951756.46926694829</v>
      </c>
      <c r="U144" s="394"/>
      <c r="W144" s="397">
        <f t="shared" si="180"/>
        <v>3.3568734610124511</v>
      </c>
      <c r="X144" s="397">
        <f t="shared" si="181"/>
        <v>2.5544871075363198</v>
      </c>
      <c r="Y144" s="397">
        <f t="shared" si="182"/>
        <v>0.56443388222646673</v>
      </c>
      <c r="Z144" s="388"/>
      <c r="AA144" s="388">
        <f t="shared" si="240"/>
        <v>2.6012921772206918</v>
      </c>
      <c r="AB144" s="408"/>
      <c r="AD144" s="397">
        <f t="shared" si="215"/>
        <v>8.5764112147198936</v>
      </c>
      <c r="AE144" s="397">
        <f t="shared" si="216"/>
        <v>4.0734009116891681</v>
      </c>
      <c r="AF144" s="397">
        <f t="shared" si="217"/>
        <v>1.0998905542716222</v>
      </c>
      <c r="AG144" s="388"/>
      <c r="AH144" s="397">
        <f t="shared" si="183"/>
        <v>2.6012921772206918</v>
      </c>
      <c r="AJ144" s="398">
        <f t="shared" si="184"/>
        <v>0.55383859937354885</v>
      </c>
      <c r="AK144" s="398">
        <f t="shared" si="185"/>
        <v>0.97241526485315932</v>
      </c>
      <c r="AL144" s="398">
        <f t="shared" si="186"/>
        <v>0.95681409176581489</v>
      </c>
      <c r="AM144" s="399"/>
      <c r="AN144" s="398">
        <f t="shared" si="187"/>
        <v>0.80118736720323203</v>
      </c>
      <c r="AO144" s="393"/>
      <c r="AP144" s="393">
        <f t="shared" si="218"/>
        <v>2.554880699057748</v>
      </c>
      <c r="AQ144" s="393">
        <f t="shared" si="219"/>
        <v>1.5946061734552139</v>
      </c>
      <c r="AR144" s="393">
        <f t="shared" si="220"/>
        <v>1.9486614622300706</v>
      </c>
      <c r="AS144" s="393"/>
      <c r="AT144" s="393">
        <f t="shared" si="188"/>
        <v>1.9238414037156744</v>
      </c>
      <c r="AV144" s="393">
        <f t="shared" si="259"/>
        <v>0.10287803571791314</v>
      </c>
      <c r="AW144" s="393">
        <f t="shared" si="259"/>
        <v>0.24625166062434384</v>
      </c>
      <c r="AX144" s="393">
        <f t="shared" si="259"/>
        <v>0.65087030365774312</v>
      </c>
      <c r="AY144" s="406"/>
      <c r="AZ144" s="406">
        <f t="shared" si="190"/>
        <v>519793.36657825171</v>
      </c>
      <c r="BC144" s="383">
        <f t="shared" si="191"/>
        <v>0.55383859937354885</v>
      </c>
      <c r="BD144" s="383">
        <f t="shared" si="192"/>
        <v>0.97241526485315932</v>
      </c>
      <c r="BE144" s="383">
        <f t="shared" si="193"/>
        <v>0.95681409176581489</v>
      </c>
      <c r="BF144" s="383" t="e">
        <f t="shared" si="194"/>
        <v>#DIV/0!</v>
      </c>
      <c r="BG144" s="383"/>
      <c r="BH144" s="383">
        <f t="shared" si="260"/>
        <v>0.55383859937354885</v>
      </c>
      <c r="BI144" s="383">
        <f t="shared" si="261"/>
        <v>0.97241526485315932</v>
      </c>
      <c r="BJ144" s="383">
        <f t="shared" si="262"/>
        <v>0.95681409176581489</v>
      </c>
      <c r="BK144" s="383" t="e">
        <f t="shared" si="263"/>
        <v>#DIV/0!</v>
      </c>
      <c r="BL144" s="383"/>
      <c r="BM144" s="383">
        <f t="shared" si="264"/>
        <v>5.6977827208310947E-2</v>
      </c>
      <c r="BN144" s="383">
        <f t="shared" si="264"/>
        <v>0.23945887378655165</v>
      </c>
      <c r="BO144" s="383">
        <f t="shared" si="264"/>
        <v>0.62276187845162367</v>
      </c>
      <c r="BP144" s="383">
        <f t="shared" si="264"/>
        <v>0</v>
      </c>
      <c r="BQ144" s="383"/>
      <c r="BR144" s="391">
        <f t="shared" si="221"/>
        <v>0.55383859937354885</v>
      </c>
      <c r="BS144" s="400">
        <f>Mining!BZ143</f>
        <v>0.81594577664759393</v>
      </c>
      <c r="BT144" s="391">
        <f t="shared" si="195"/>
        <v>0.95681409176581489</v>
      </c>
      <c r="BU144" s="391">
        <v>1</v>
      </c>
      <c r="BV144" s="391"/>
      <c r="BW144" s="391">
        <v>1</v>
      </c>
      <c r="BX144" s="400">
        <f>Mining!BW143</f>
        <v>1.1917645665725953</v>
      </c>
      <c r="BY144" s="391">
        <v>1</v>
      </c>
      <c r="BZ144" s="391">
        <v>1</v>
      </c>
      <c r="CB144" s="400">
        <f t="shared" si="222"/>
        <v>0.10287803571791314</v>
      </c>
      <c r="CC144" s="400">
        <f t="shared" si="223"/>
        <v>0.24625166062434384</v>
      </c>
      <c r="CD144" s="400">
        <f t="shared" si="224"/>
        <v>0.65087030365774312</v>
      </c>
      <c r="CE144" s="400"/>
      <c r="CG144" s="400">
        <v>1</v>
      </c>
      <c r="CH144" s="400">
        <v>1</v>
      </c>
      <c r="CI144" s="400">
        <v>1</v>
      </c>
      <c r="CJ144" s="400">
        <v>1</v>
      </c>
      <c r="CL144" s="392">
        <f t="shared" si="196"/>
        <v>1.172066553303786</v>
      </c>
      <c r="CM144" s="392">
        <f t="shared" si="197"/>
        <v>0.80118736720323203</v>
      </c>
      <c r="CN144" s="392">
        <f t="shared" si="198"/>
        <v>0.987242722101207</v>
      </c>
      <c r="CO144" s="392">
        <f t="shared" si="199"/>
        <v>1.0215032770973675</v>
      </c>
      <c r="CP144" s="392">
        <f t="shared" si="200"/>
        <v>1.0776593701987178</v>
      </c>
      <c r="CQ144" s="392">
        <v>1</v>
      </c>
      <c r="CR144" s="392">
        <f t="shared" si="201"/>
        <v>0.73720602916400479</v>
      </c>
      <c r="CS144" s="392">
        <f t="shared" si="202"/>
        <v>0.93904491602842821</v>
      </c>
      <c r="CT144" s="392">
        <f t="shared" si="203"/>
        <v>0.93904491602842688</v>
      </c>
      <c r="CU144" s="392"/>
      <c r="CV144" s="392">
        <f t="shared" si="225"/>
        <v>1.0867889511318614</v>
      </c>
      <c r="CX144" s="409">
        <f t="shared" si="268"/>
        <v>0.94197571046884843</v>
      </c>
      <c r="CY144" s="338"/>
      <c r="DA144" s="383">
        <f t="shared" si="204"/>
        <v>0.33918694216893736</v>
      </c>
      <c r="DB144" s="383">
        <f t="shared" si="205"/>
        <v>0.38560902449793244</v>
      </c>
      <c r="DC144" s="383">
        <f t="shared" si="206"/>
        <v>0.27520403333313015</v>
      </c>
      <c r="DD144" s="383">
        <f t="shared" si="207"/>
        <v>0</v>
      </c>
      <c r="DF144" s="383">
        <f t="shared" si="254"/>
        <v>0.3308870638446334</v>
      </c>
      <c r="DG144" s="383">
        <f t="shared" si="254"/>
        <v>0.3913213950644982</v>
      </c>
      <c r="DH144" s="383">
        <f t="shared" si="254"/>
        <v>0.27768776467667389</v>
      </c>
      <c r="DI144" s="383"/>
      <c r="DJ144" s="383">
        <f t="shared" si="209"/>
        <v>0.99989622358580543</v>
      </c>
      <c r="DK144" s="383"/>
      <c r="DL144" s="383">
        <f t="shared" si="255"/>
        <v>0.33092140568149525</v>
      </c>
      <c r="DM144" s="383">
        <f t="shared" si="255"/>
        <v>0.39136200921046604</v>
      </c>
      <c r="DN144" s="383">
        <f t="shared" si="255"/>
        <v>0.27771658510803876</v>
      </c>
      <c r="DO144" s="383">
        <f t="shared" si="255"/>
        <v>0</v>
      </c>
      <c r="DR144" s="383">
        <f t="shared" si="241"/>
        <v>8.1538858157501753E-2</v>
      </c>
      <c r="DS144" s="383">
        <f t="shared" si="242"/>
        <v>-2.7620425591364174E-3</v>
      </c>
      <c r="DT144" s="383">
        <f t="shared" si="226"/>
        <v>1.9806441030557804E-2</v>
      </c>
      <c r="DU144" s="383">
        <f t="shared" si="227"/>
        <v>0</v>
      </c>
      <c r="DW144" s="383">
        <f t="shared" si="243"/>
        <v>-5.1028063608183412E-2</v>
      </c>
      <c r="DX144" s="383">
        <f t="shared" si="211"/>
        <v>3.8378976126701783E-2</v>
      </c>
      <c r="DY144" s="383">
        <f t="shared" si="212"/>
        <v>1.0476506704685622E-2</v>
      </c>
      <c r="DZ144" s="383">
        <f t="shared" si="213"/>
        <v>0</v>
      </c>
      <c r="EA144" s="383"/>
      <c r="EC144" s="383">
        <f t="shared" si="244"/>
        <v>6.5332851395086031E-2</v>
      </c>
      <c r="ED144" s="383">
        <f t="shared" si="228"/>
        <v>-2.0556255160418445E-2</v>
      </c>
      <c r="EE144" s="383">
        <f t="shared" si="229"/>
        <v>-2.1364834962212249E-3</v>
      </c>
      <c r="EF144" s="383"/>
      <c r="EH144" s="383">
        <f t="shared" si="230"/>
        <v>0</v>
      </c>
      <c r="EI144" s="383">
        <f t="shared" si="231"/>
        <v>1.6893553775714789E-3</v>
      </c>
      <c r="EJ144" s="383">
        <f t="shared" si="232"/>
        <v>0</v>
      </c>
      <c r="EK144" s="383">
        <f t="shared" si="233"/>
        <v>0</v>
      </c>
      <c r="EM144" s="383">
        <f t="shared" si="245"/>
        <v>0</v>
      </c>
      <c r="EN144" s="383">
        <f t="shared" si="234"/>
        <v>1.6893553775714789E-3</v>
      </c>
      <c r="EO144" s="383">
        <f t="shared" si="235"/>
        <v>0</v>
      </c>
      <c r="EP144" s="383">
        <v>1</v>
      </c>
      <c r="ER144" s="383">
        <f t="shared" si="236"/>
        <v>0</v>
      </c>
      <c r="ES144" s="383">
        <f t="shared" si="237"/>
        <v>0</v>
      </c>
      <c r="ET144" s="383">
        <f t="shared" si="238"/>
        <v>0</v>
      </c>
      <c r="EU144" s="383">
        <f t="shared" si="239"/>
        <v>0</v>
      </c>
      <c r="EX144" s="383">
        <f t="shared" si="157"/>
        <v>1.0319008348696559</v>
      </c>
      <c r="EY144" s="383">
        <f t="shared" si="158"/>
        <v>0.61815850122920979</v>
      </c>
      <c r="EZ144" s="383">
        <f t="shared" si="246"/>
        <v>0.73720602916400479</v>
      </c>
      <c r="FA144" s="383"/>
      <c r="FB144" s="383">
        <f t="shared" si="172"/>
        <v>1.001043838756698</v>
      </c>
      <c r="FC144" s="383">
        <f t="shared" si="160"/>
        <v>0.92464726575931711</v>
      </c>
      <c r="FD144" s="383">
        <f t="shared" si="247"/>
        <v>0.987242722101207</v>
      </c>
      <c r="FE144" s="383"/>
      <c r="FF144" s="383">
        <f t="shared" si="173"/>
        <v>1.0130663937217623</v>
      </c>
      <c r="FG144" s="383">
        <f t="shared" si="162"/>
        <v>1.2769366564391962</v>
      </c>
      <c r="FH144" s="383">
        <f t="shared" si="248"/>
        <v>1.0215032770973675</v>
      </c>
      <c r="FJ144" s="383">
        <f t="shared" si="163"/>
        <v>1.0006613681223522</v>
      </c>
      <c r="FK144" s="383">
        <f t="shared" si="164"/>
        <v>1.0768812843977016</v>
      </c>
      <c r="FL144" s="383">
        <f t="shared" si="249"/>
        <v>1.0776593701987178</v>
      </c>
      <c r="FN144" s="383">
        <f t="shared" si="174"/>
        <v>1.001043838756698</v>
      </c>
      <c r="FO144" s="383">
        <f t="shared" si="166"/>
        <v>0.92464726575931711</v>
      </c>
      <c r="FP144" s="383">
        <f t="shared" si="250"/>
        <v>0.987242722101207</v>
      </c>
      <c r="FR144" s="340"/>
    </row>
    <row r="145" spans="1:182" x14ac:dyDescent="0.2">
      <c r="A145" s="334" t="s">
        <v>621</v>
      </c>
      <c r="B145" s="334">
        <f t="shared" si="156"/>
        <v>2005</v>
      </c>
      <c r="D145" s="388">
        <f t="shared" si="256"/>
        <v>780.82422951844637</v>
      </c>
      <c r="E145" s="388">
        <f t="shared" si="256"/>
        <v>950.05877397799418</v>
      </c>
      <c r="F145" s="388">
        <f t="shared" si="256"/>
        <v>717.13641809719059</v>
      </c>
      <c r="G145" s="388">
        <f t="shared" si="256"/>
        <v>0</v>
      </c>
      <c r="H145" s="388">
        <f t="shared" si="265"/>
        <v>2448.0194215936313</v>
      </c>
      <c r="J145" s="394">
        <f t="shared" si="257"/>
        <v>251481</v>
      </c>
      <c r="K145" s="394">
        <f t="shared" si="257"/>
        <v>372008</v>
      </c>
      <c r="L145" s="394">
        <f t="shared" si="257"/>
        <v>1246103</v>
      </c>
      <c r="M145" s="394"/>
      <c r="N145" s="394">
        <f t="shared" si="266"/>
        <v>1869592</v>
      </c>
      <c r="P145" s="403">
        <f t="shared" si="258"/>
        <v>102018</v>
      </c>
      <c r="Q145" s="403">
        <f t="shared" si="258"/>
        <v>192268.48316035364</v>
      </c>
      <c r="R145" s="394">
        <f t="shared" si="258"/>
        <v>612524</v>
      </c>
      <c r="S145" s="403"/>
      <c r="T145" s="394">
        <f t="shared" si="267"/>
        <v>906810.48316035361</v>
      </c>
      <c r="U145" s="394"/>
      <c r="W145" s="397">
        <f t="shared" si="180"/>
        <v>3.1049034699179914</v>
      </c>
      <c r="X145" s="397">
        <f t="shared" si="181"/>
        <v>2.5538665135642087</v>
      </c>
      <c r="Y145" s="397">
        <f t="shared" si="182"/>
        <v>0.57550332363953105</v>
      </c>
      <c r="Z145" s="388"/>
      <c r="AA145" s="388">
        <f t="shared" si="240"/>
        <v>2.6995932083426761</v>
      </c>
      <c r="AB145" s="408"/>
      <c r="AD145" s="397">
        <f t="shared" si="215"/>
        <v>7.6537888364646074</v>
      </c>
      <c r="AE145" s="397">
        <f t="shared" si="216"/>
        <v>4.941313096986554</v>
      </c>
      <c r="AF145" s="397">
        <f t="shared" si="217"/>
        <v>1.1707890925044415</v>
      </c>
      <c r="AG145" s="388"/>
      <c r="AH145" s="397">
        <f t="shared" si="183"/>
        <v>2.6995932083426761</v>
      </c>
      <c r="AJ145" s="398">
        <f t="shared" si="184"/>
        <v>0.51226696774289693</v>
      </c>
      <c r="AK145" s="398">
        <f t="shared" si="185"/>
        <v>0.97217902367191533</v>
      </c>
      <c r="AL145" s="398">
        <f t="shared" si="186"/>
        <v>0.97557872986694583</v>
      </c>
      <c r="AM145" s="399"/>
      <c r="AN145" s="398">
        <f t="shared" si="187"/>
        <v>0.83146368333859699</v>
      </c>
      <c r="AO145" s="393"/>
      <c r="AP145" s="393">
        <f t="shared" si="218"/>
        <v>2.4650649885314357</v>
      </c>
      <c r="AQ145" s="393">
        <f t="shared" si="219"/>
        <v>1.9348360890211111</v>
      </c>
      <c r="AR145" s="393">
        <f t="shared" si="220"/>
        <v>2.0343741632980912</v>
      </c>
      <c r="AS145" s="393"/>
      <c r="AT145" s="393">
        <f t="shared" si="188"/>
        <v>2.0617229671675457</v>
      </c>
      <c r="AV145" s="393">
        <f t="shared" si="259"/>
        <v>0.11250200774527205</v>
      </c>
      <c r="AW145" s="393">
        <f t="shared" si="259"/>
        <v>0.21202719502124934</v>
      </c>
      <c r="AX145" s="393">
        <f t="shared" si="259"/>
        <v>0.67547079723347858</v>
      </c>
      <c r="AY145" s="406"/>
      <c r="AZ145" s="406">
        <f t="shared" si="190"/>
        <v>485031.21705717267</v>
      </c>
      <c r="BC145" s="383">
        <f t="shared" si="191"/>
        <v>0.51226696774289693</v>
      </c>
      <c r="BD145" s="383">
        <f t="shared" si="192"/>
        <v>0.97217902367191533</v>
      </c>
      <c r="BE145" s="383">
        <f t="shared" si="193"/>
        <v>0.97557872986694583</v>
      </c>
      <c r="BF145" s="383" t="e">
        <f t="shared" si="194"/>
        <v>#DIV/0!</v>
      </c>
      <c r="BG145" s="383"/>
      <c r="BH145" s="383">
        <f t="shared" si="260"/>
        <v>0.51226696774289693</v>
      </c>
      <c r="BI145" s="383">
        <f t="shared" si="261"/>
        <v>0.97217902367191533</v>
      </c>
      <c r="BJ145" s="383">
        <f t="shared" si="262"/>
        <v>0.97557872986694583</v>
      </c>
      <c r="BK145" s="383" t="e">
        <f t="shared" si="263"/>
        <v>#DIV/0!</v>
      </c>
      <c r="BL145" s="383"/>
      <c r="BM145" s="383">
        <f t="shared" si="264"/>
        <v>5.7631062372658422E-2</v>
      </c>
      <c r="BN145" s="383">
        <f t="shared" si="264"/>
        <v>0.20612839144765308</v>
      </c>
      <c r="BO145" s="383">
        <f t="shared" si="264"/>
        <v>0.6589749424272503</v>
      </c>
      <c r="BP145" s="383">
        <f t="shared" si="264"/>
        <v>0</v>
      </c>
      <c r="BQ145" s="383"/>
      <c r="BR145" s="391">
        <f t="shared" si="221"/>
        <v>0.51226696774289693</v>
      </c>
      <c r="BS145" s="400">
        <f>Mining!BZ144</f>
        <v>0.8039552566766438</v>
      </c>
      <c r="BT145" s="391">
        <f t="shared" si="195"/>
        <v>0.97557872986694583</v>
      </c>
      <c r="BU145" s="391">
        <v>1</v>
      </c>
      <c r="BV145" s="391"/>
      <c r="BW145" s="391">
        <v>1</v>
      </c>
      <c r="BX145" s="400">
        <f>Mining!BW144</f>
        <v>1.2092451857217381</v>
      </c>
      <c r="BY145" s="391">
        <v>1</v>
      </c>
      <c r="BZ145" s="391">
        <v>1</v>
      </c>
      <c r="CB145" s="400">
        <f t="shared" si="222"/>
        <v>0.11250200774527205</v>
      </c>
      <c r="CC145" s="400">
        <f t="shared" si="223"/>
        <v>0.21202719502124934</v>
      </c>
      <c r="CD145" s="400">
        <f t="shared" si="224"/>
        <v>0.67547079723347858</v>
      </c>
      <c r="CE145" s="400"/>
      <c r="CG145" s="400">
        <v>1</v>
      </c>
      <c r="CH145" s="400">
        <v>1</v>
      </c>
      <c r="CI145" s="400">
        <v>1</v>
      </c>
      <c r="CJ145" s="400">
        <v>1</v>
      </c>
      <c r="CL145" s="392">
        <f t="shared" si="196"/>
        <v>1.196751579417948</v>
      </c>
      <c r="CM145" s="392">
        <f t="shared" si="197"/>
        <v>0.83146368333859699</v>
      </c>
      <c r="CN145" s="392">
        <f t="shared" si="198"/>
        <v>1.0644324870836952</v>
      </c>
      <c r="CO145" s="392">
        <f t="shared" si="199"/>
        <v>1.0033438521744904</v>
      </c>
      <c r="CP145" s="392">
        <f t="shared" si="200"/>
        <v>1.0837482012570998</v>
      </c>
      <c r="CQ145" s="392">
        <v>1</v>
      </c>
      <c r="CR145" s="392">
        <f t="shared" si="201"/>
        <v>0.71836800328521433</v>
      </c>
      <c r="CS145" s="392">
        <f t="shared" si="202"/>
        <v>0.99505547626413138</v>
      </c>
      <c r="CT145" s="392">
        <f t="shared" si="203"/>
        <v>0.99505547626413049</v>
      </c>
      <c r="CU145" s="392"/>
      <c r="CV145" s="392">
        <f t="shared" si="225"/>
        <v>1.1574341835050816</v>
      </c>
      <c r="CX145" s="409">
        <f t="shared" si="268"/>
        <v>0.92316519284048648</v>
      </c>
      <c r="CY145" s="338"/>
      <c r="DA145" s="383">
        <f t="shared" si="204"/>
        <v>0.31896161551289459</v>
      </c>
      <c r="DB145" s="383">
        <f t="shared" si="205"/>
        <v>0.38809282540720913</v>
      </c>
      <c r="DC145" s="383">
        <f t="shared" si="206"/>
        <v>0.29294555907989628</v>
      </c>
      <c r="DD145" s="383">
        <f t="shared" si="207"/>
        <v>0</v>
      </c>
      <c r="DF145" s="383">
        <f t="shared" si="254"/>
        <v>0.32897066320070628</v>
      </c>
      <c r="DG145" s="383">
        <f t="shared" si="254"/>
        <v>0.38684959599881252</v>
      </c>
      <c r="DH145" s="383">
        <f t="shared" si="254"/>
        <v>0.28398243683799007</v>
      </c>
      <c r="DI145" s="383"/>
      <c r="DJ145" s="383">
        <f t="shared" si="209"/>
        <v>0.99980269603750893</v>
      </c>
      <c r="DK145" s="383"/>
      <c r="DL145" s="383">
        <f t="shared" si="255"/>
        <v>0.32903558322507714</v>
      </c>
      <c r="DM145" s="383">
        <f t="shared" si="255"/>
        <v>0.38692593801957437</v>
      </c>
      <c r="DN145" s="383">
        <f t="shared" si="255"/>
        <v>0.28403847875534843</v>
      </c>
      <c r="DO145" s="383">
        <f t="shared" si="255"/>
        <v>0</v>
      </c>
      <c r="DR145" s="383">
        <f t="shared" si="241"/>
        <v>-7.8027396910137256E-2</v>
      </c>
      <c r="DS145" s="383">
        <f t="shared" si="242"/>
        <v>-1.4804285838722552E-2</v>
      </c>
      <c r="DT145" s="383">
        <f t="shared" si="226"/>
        <v>1.9421752895672328E-2</v>
      </c>
      <c r="DU145" s="383">
        <f t="shared" si="227"/>
        <v>0</v>
      </c>
      <c r="DW145" s="383">
        <f t="shared" si="243"/>
        <v>-3.578735777451561E-2</v>
      </c>
      <c r="DX145" s="383">
        <f t="shared" si="211"/>
        <v>0.19339582182305129</v>
      </c>
      <c r="DY145" s="383">
        <f t="shared" si="212"/>
        <v>4.3045527883300502E-2</v>
      </c>
      <c r="DZ145" s="383">
        <f t="shared" si="213"/>
        <v>0</v>
      </c>
      <c r="EA145" s="383"/>
      <c r="EC145" s="383">
        <f t="shared" si="244"/>
        <v>8.9426900746908566E-2</v>
      </c>
      <c r="ED145" s="383">
        <f t="shared" si="228"/>
        <v>-0.14963947883445633</v>
      </c>
      <c r="EE145" s="383">
        <f t="shared" si="229"/>
        <v>3.7099529102978368E-2</v>
      </c>
      <c r="EF145" s="383"/>
      <c r="EH145" s="383">
        <f t="shared" si="230"/>
        <v>0</v>
      </c>
      <c r="EI145" s="383">
        <f t="shared" si="231"/>
        <v>1.4561313632334837E-2</v>
      </c>
      <c r="EJ145" s="383">
        <f t="shared" si="232"/>
        <v>0</v>
      </c>
      <c r="EK145" s="383">
        <f t="shared" si="233"/>
        <v>0</v>
      </c>
      <c r="EM145" s="383">
        <f t="shared" si="245"/>
        <v>0</v>
      </c>
      <c r="EN145" s="383">
        <f t="shared" si="234"/>
        <v>1.4561313632334837E-2</v>
      </c>
      <c r="EO145" s="383">
        <f t="shared" si="235"/>
        <v>0</v>
      </c>
      <c r="EP145" s="383">
        <v>1</v>
      </c>
      <c r="ER145" s="383">
        <f t="shared" si="236"/>
        <v>0</v>
      </c>
      <c r="ES145" s="383">
        <f t="shared" si="237"/>
        <v>0</v>
      </c>
      <c r="ET145" s="383">
        <f t="shared" si="238"/>
        <v>0</v>
      </c>
      <c r="EU145" s="383">
        <f t="shared" si="239"/>
        <v>0</v>
      </c>
      <c r="EX145" s="383">
        <f t="shared" si="157"/>
        <v>0.97444672841301516</v>
      </c>
      <c r="EY145" s="383">
        <f t="shared" si="158"/>
        <v>0.60236252916349631</v>
      </c>
      <c r="EZ145" s="383">
        <f t="shared" si="246"/>
        <v>0.71836800328521433</v>
      </c>
      <c r="FA145" s="383"/>
      <c r="FB145" s="383">
        <f t="shared" si="172"/>
        <v>1.0781872210900687</v>
      </c>
      <c r="FC145" s="383">
        <f t="shared" si="160"/>
        <v>0.99694286595756831</v>
      </c>
      <c r="FD145" s="383">
        <f t="shared" si="247"/>
        <v>1.0644324870836952</v>
      </c>
      <c r="FE145" s="383"/>
      <c r="FF145" s="383">
        <f t="shared" si="173"/>
        <v>0.9822228422267254</v>
      </c>
      <c r="FG145" s="383">
        <f t="shared" si="162"/>
        <v>1.2542363520311988</v>
      </c>
      <c r="FH145" s="383">
        <f t="shared" si="248"/>
        <v>1.0033438521744904</v>
      </c>
      <c r="FJ145" s="383">
        <f t="shared" si="163"/>
        <v>1.0056500516088485</v>
      </c>
      <c r="FK145" s="383">
        <f t="shared" si="164"/>
        <v>1.0829657192311517</v>
      </c>
      <c r="FL145" s="383">
        <f t="shared" si="249"/>
        <v>1.0837482012570998</v>
      </c>
      <c r="FN145" s="383">
        <f t="shared" si="174"/>
        <v>1.0781872210900687</v>
      </c>
      <c r="FO145" s="383">
        <f t="shared" si="166"/>
        <v>0.99694286595756831</v>
      </c>
      <c r="FP145" s="383">
        <f t="shared" si="250"/>
        <v>1.0644324870836952</v>
      </c>
      <c r="FR145" s="340"/>
    </row>
    <row r="146" spans="1:182" x14ac:dyDescent="0.2">
      <c r="A146" s="334" t="s">
        <v>621</v>
      </c>
      <c r="B146" s="334">
        <f t="shared" si="156"/>
        <v>2006</v>
      </c>
      <c r="D146" s="388">
        <f t="shared" si="256"/>
        <v>758.59741021353682</v>
      </c>
      <c r="E146" s="388">
        <f t="shared" si="256"/>
        <v>942.86797027585851</v>
      </c>
      <c r="F146" s="388">
        <f t="shared" si="256"/>
        <v>723.67925583441058</v>
      </c>
      <c r="G146" s="388">
        <f t="shared" si="256"/>
        <v>0</v>
      </c>
      <c r="H146" s="388">
        <f t="shared" si="265"/>
        <v>2425.144636323806</v>
      </c>
      <c r="J146" s="394">
        <f t="shared" si="257"/>
        <v>251938.69542</v>
      </c>
      <c r="K146" s="394">
        <f t="shared" si="257"/>
        <v>385539.58191000001</v>
      </c>
      <c r="L146" s="394">
        <f t="shared" si="257"/>
        <v>1233741.65824</v>
      </c>
      <c r="M146" s="394"/>
      <c r="N146" s="394">
        <f t="shared" si="266"/>
        <v>1871219.93557</v>
      </c>
      <c r="P146" s="403">
        <f t="shared" si="258"/>
        <v>99130.890600000013</v>
      </c>
      <c r="Q146" s="403">
        <f t="shared" si="258"/>
        <v>204931.84952099519</v>
      </c>
      <c r="R146" s="394">
        <f t="shared" si="258"/>
        <v>594038.02567999996</v>
      </c>
      <c r="S146" s="403"/>
      <c r="T146" s="394">
        <f t="shared" si="267"/>
        <v>898100.76580099517</v>
      </c>
      <c r="U146" s="394"/>
      <c r="W146" s="397">
        <f t="shared" si="180"/>
        <v>3.0110396854635613</v>
      </c>
      <c r="X146" s="397">
        <f t="shared" si="181"/>
        <v>2.4455802063300487</v>
      </c>
      <c r="Y146" s="397">
        <f t="shared" si="182"/>
        <v>0.58657276505259515</v>
      </c>
      <c r="Z146" s="388"/>
      <c r="AA146" s="388">
        <f t="shared" si="240"/>
        <v>2.7003034945203237</v>
      </c>
      <c r="AB146" s="408"/>
      <c r="AD146" s="397">
        <f t="shared" si="215"/>
        <v>7.6524825472871996</v>
      </c>
      <c r="AE146" s="397">
        <f t="shared" si="216"/>
        <v>4.6008854771950034</v>
      </c>
      <c r="AF146" s="397">
        <f t="shared" si="217"/>
        <v>1.2182372584751782</v>
      </c>
      <c r="AG146" s="388"/>
      <c r="AH146" s="397">
        <f t="shared" si="183"/>
        <v>2.7003034945203237</v>
      </c>
      <c r="AJ146" s="398">
        <f t="shared" si="184"/>
        <v>0.49678071617044023</v>
      </c>
      <c r="AK146" s="398">
        <f t="shared" si="185"/>
        <v>0.93095773200110621</v>
      </c>
      <c r="AL146" s="398">
        <f t="shared" si="186"/>
        <v>0.99434336796807643</v>
      </c>
      <c r="AM146" s="399"/>
      <c r="AN146" s="398">
        <f t="shared" si="187"/>
        <v>0.83168244858058471</v>
      </c>
      <c r="AO146" s="393"/>
      <c r="AP146" s="393">
        <f t="shared" si="218"/>
        <v>2.5414751536591154</v>
      </c>
      <c r="AQ146" s="393">
        <f t="shared" si="219"/>
        <v>1.8813063113964705</v>
      </c>
      <c r="AR146" s="393">
        <f t="shared" si="220"/>
        <v>2.0768732049227427</v>
      </c>
      <c r="AS146" s="393"/>
      <c r="AT146" s="393">
        <f t="shared" si="188"/>
        <v>2.0835300523333844</v>
      </c>
      <c r="AV146" s="393">
        <f t="shared" si="259"/>
        <v>0.11037836106462673</v>
      </c>
      <c r="AW146" s="393">
        <f t="shared" si="259"/>
        <v>0.22818358175902595</v>
      </c>
      <c r="AX146" s="393">
        <f t="shared" si="259"/>
        <v>0.66143805717634729</v>
      </c>
      <c r="AY146" s="406"/>
      <c r="AZ146" s="406">
        <f t="shared" si="190"/>
        <v>479954.68022171379</v>
      </c>
      <c r="BC146" s="383">
        <f t="shared" si="191"/>
        <v>0.49678071617044023</v>
      </c>
      <c r="BD146" s="383">
        <f t="shared" si="192"/>
        <v>0.93095773200110621</v>
      </c>
      <c r="BE146" s="383">
        <f t="shared" si="193"/>
        <v>0.99434336796807643</v>
      </c>
      <c r="BF146" s="383" t="e">
        <f t="shared" si="194"/>
        <v>#DIV/0!</v>
      </c>
      <c r="BG146" s="383"/>
      <c r="BH146" s="383">
        <f t="shared" si="260"/>
        <v>0.49678071617044023</v>
      </c>
      <c r="BI146" s="383">
        <f t="shared" si="261"/>
        <v>0.93095773200110621</v>
      </c>
      <c r="BJ146" s="383">
        <f t="shared" si="262"/>
        <v>0.99434336796807643</v>
      </c>
      <c r="BK146" s="383" t="e">
        <f t="shared" si="263"/>
        <v>#DIV/0!</v>
      </c>
      <c r="BL146" s="383"/>
      <c r="BM146" s="383">
        <f t="shared" si="264"/>
        <v>5.48338412594047E-2</v>
      </c>
      <c r="BN146" s="383">
        <f t="shared" si="264"/>
        <v>0.21242926975427187</v>
      </c>
      <c r="BO146" s="383">
        <f t="shared" si="264"/>
        <v>0.65769654547499024</v>
      </c>
      <c r="BP146" s="383">
        <f t="shared" si="264"/>
        <v>0</v>
      </c>
      <c r="BQ146" s="383"/>
      <c r="BR146" s="391">
        <f t="shared" si="221"/>
        <v>0.49678071617044023</v>
      </c>
      <c r="BS146" s="400">
        <f>Mining!BZ145</f>
        <v>0.77470697622182305</v>
      </c>
      <c r="BT146" s="391">
        <f t="shared" si="195"/>
        <v>0.99434336796807643</v>
      </c>
      <c r="BU146" s="391">
        <v>1</v>
      </c>
      <c r="BV146" s="391"/>
      <c r="BW146" s="391">
        <v>1</v>
      </c>
      <c r="BX146" s="400">
        <f>Mining!BW145</f>
        <v>1.2016901364969044</v>
      </c>
      <c r="BY146" s="391">
        <v>1</v>
      </c>
      <c r="BZ146" s="391">
        <v>1</v>
      </c>
      <c r="CB146" s="400">
        <f t="shared" si="222"/>
        <v>0.11037836106462673</v>
      </c>
      <c r="CC146" s="400">
        <f t="shared" si="223"/>
        <v>0.22818358175902595</v>
      </c>
      <c r="CD146" s="400">
        <f t="shared" si="224"/>
        <v>0.66143805717634729</v>
      </c>
      <c r="CE146" s="400"/>
      <c r="CG146" s="400">
        <v>1</v>
      </c>
      <c r="CH146" s="400">
        <v>1</v>
      </c>
      <c r="CI146" s="400">
        <v>1</v>
      </c>
      <c r="CJ146" s="400">
        <v>1</v>
      </c>
      <c r="CL146" s="392">
        <f t="shared" si="196"/>
        <v>1.1977936433894392</v>
      </c>
      <c r="CM146" s="392">
        <f t="shared" si="197"/>
        <v>0.83168244858058471</v>
      </c>
      <c r="CN146" s="392">
        <f t="shared" si="198"/>
        <v>1.0696154712531791</v>
      </c>
      <c r="CO146" s="392">
        <f t="shared" si="199"/>
        <v>1.0198314403125079</v>
      </c>
      <c r="CP146" s="392">
        <f t="shared" si="200"/>
        <v>1.0811129894792217</v>
      </c>
      <c r="CQ146" s="392">
        <v>1</v>
      </c>
      <c r="CR146" s="392">
        <f t="shared" si="201"/>
        <v>0.70522934997170317</v>
      </c>
      <c r="CS146" s="392">
        <f t="shared" si="202"/>
        <v>0.99618395022838979</v>
      </c>
      <c r="CT146" s="392">
        <f t="shared" si="203"/>
        <v>0.99618395022838846</v>
      </c>
      <c r="CU146" s="392"/>
      <c r="CV146" s="392">
        <f t="shared" si="225"/>
        <v>1.1793077650752288</v>
      </c>
      <c r="CX146" s="409">
        <f t="shared" si="268"/>
        <v>0.92528939728572612</v>
      </c>
      <c r="CY146" s="338"/>
      <c r="DA146" s="383">
        <f t="shared" si="204"/>
        <v>0.31280501742092742</v>
      </c>
      <c r="DB146" s="383">
        <f t="shared" si="205"/>
        <v>0.38878834530262074</v>
      </c>
      <c r="DC146" s="383">
        <f t="shared" si="206"/>
        <v>0.29840663727645178</v>
      </c>
      <c r="DD146" s="383">
        <f t="shared" si="207"/>
        <v>0</v>
      </c>
      <c r="DF146" s="383">
        <f t="shared" ref="DF146:DH150" si="269">(DA146-DA145)/LN(DA146/DA145)</f>
        <v>0.31587331681988362</v>
      </c>
      <c r="DG146" s="383">
        <f t="shared" si="269"/>
        <v>0.38844048157496697</v>
      </c>
      <c r="DH146" s="383">
        <f t="shared" si="269"/>
        <v>0.29566769256881076</v>
      </c>
      <c r="DI146" s="383"/>
      <c r="DJ146" s="383">
        <f t="shared" si="209"/>
        <v>0.9999814909636614</v>
      </c>
      <c r="DK146" s="383"/>
      <c r="DL146" s="383">
        <f t="shared" ref="DL146:DO150" si="270">DF146/$DJ146</f>
        <v>0.31587916343879829</v>
      </c>
      <c r="DM146" s="383">
        <f t="shared" si="270"/>
        <v>0.38844767136703195</v>
      </c>
      <c r="DN146" s="383">
        <f t="shared" si="270"/>
        <v>0.2956731651941697</v>
      </c>
      <c r="DO146" s="383">
        <f t="shared" si="270"/>
        <v>0</v>
      </c>
      <c r="DR146" s="383">
        <f t="shared" si="241"/>
        <v>-3.0697196735604854E-2</v>
      </c>
      <c r="DS146" s="383">
        <f t="shared" si="242"/>
        <v>-3.7058754071012806E-2</v>
      </c>
      <c r="DT146" s="383">
        <f t="shared" si="226"/>
        <v>1.9051723617755444E-2</v>
      </c>
      <c r="DU146" s="383">
        <f t="shared" si="227"/>
        <v>0</v>
      </c>
      <c r="DW146" s="383">
        <f t="shared" si="243"/>
        <v>3.0526509943527274E-2</v>
      </c>
      <c r="DX146" s="383">
        <f t="shared" si="211"/>
        <v>-2.8056232342264523E-2</v>
      </c>
      <c r="DY146" s="383">
        <f t="shared" si="212"/>
        <v>2.0675260677215399E-2</v>
      </c>
      <c r="DZ146" s="383">
        <f t="shared" si="213"/>
        <v>0</v>
      </c>
      <c r="EA146" s="383"/>
      <c r="EC146" s="383">
        <f t="shared" si="244"/>
        <v>-1.9056958327727771E-2</v>
      </c>
      <c r="ED146" s="383">
        <f t="shared" si="228"/>
        <v>7.3435943274846954E-2</v>
      </c>
      <c r="EE146" s="383">
        <f t="shared" si="229"/>
        <v>-2.0993585905689931E-2</v>
      </c>
      <c r="EF146" s="383"/>
      <c r="EH146" s="383">
        <f t="shared" si="230"/>
        <v>0</v>
      </c>
      <c r="EI146" s="383">
        <f t="shared" si="231"/>
        <v>-6.2673385595141051E-3</v>
      </c>
      <c r="EJ146" s="383">
        <f t="shared" si="232"/>
        <v>0</v>
      </c>
      <c r="EK146" s="383">
        <f t="shared" si="233"/>
        <v>0</v>
      </c>
      <c r="EM146" s="383">
        <f t="shared" si="245"/>
        <v>0</v>
      </c>
      <c r="EN146" s="383">
        <f t="shared" si="234"/>
        <v>-6.2673385595141051E-3</v>
      </c>
      <c r="EO146" s="383">
        <f t="shared" si="235"/>
        <v>0</v>
      </c>
      <c r="EP146" s="383">
        <v>1</v>
      </c>
      <c r="ER146" s="383">
        <f t="shared" si="236"/>
        <v>0</v>
      </c>
      <c r="ES146" s="383">
        <f t="shared" si="237"/>
        <v>0</v>
      </c>
      <c r="ET146" s="383">
        <f t="shared" si="238"/>
        <v>0</v>
      </c>
      <c r="EU146" s="383">
        <f t="shared" si="239"/>
        <v>0</v>
      </c>
      <c r="EX146" s="383">
        <f t="shared" si="157"/>
        <v>0.98171041408661597</v>
      </c>
      <c r="EY146" s="383">
        <f t="shared" si="158"/>
        <v>0.5913455679353572</v>
      </c>
      <c r="EZ146" s="383">
        <f t="shared" si="246"/>
        <v>0.70522934997170317</v>
      </c>
      <c r="FA146" s="383"/>
      <c r="FB146" s="383">
        <f t="shared" si="172"/>
        <v>1.0048692465068254</v>
      </c>
      <c r="FC146" s="383">
        <f t="shared" si="160"/>
        <v>1.0017972265251367</v>
      </c>
      <c r="FD146" s="383">
        <f t="shared" si="247"/>
        <v>1.0696154712531791</v>
      </c>
      <c r="FE146" s="383"/>
      <c r="FF146" s="383">
        <f t="shared" si="173"/>
        <v>1.016432639819624</v>
      </c>
      <c r="FG146" s="383">
        <f t="shared" si="162"/>
        <v>1.2748467662528065</v>
      </c>
      <c r="FH146" s="383">
        <f t="shared" si="248"/>
        <v>1.0198314403125079</v>
      </c>
      <c r="FJ146" s="383">
        <f t="shared" si="163"/>
        <v>0.99756842800309009</v>
      </c>
      <c r="FK146" s="383">
        <f t="shared" si="164"/>
        <v>1.0803324101146559</v>
      </c>
      <c r="FL146" s="383">
        <f t="shared" si="249"/>
        <v>1.0811129894792217</v>
      </c>
      <c r="FN146" s="383">
        <f t="shared" si="174"/>
        <v>1.0048692465068254</v>
      </c>
      <c r="FO146" s="383">
        <f t="shared" si="166"/>
        <v>1.0017972265251367</v>
      </c>
      <c r="FP146" s="383">
        <f t="shared" si="250"/>
        <v>1.0696154712531791</v>
      </c>
      <c r="FR146" s="340"/>
    </row>
    <row r="147" spans="1:182" x14ac:dyDescent="0.2">
      <c r="A147" s="334" t="s">
        <v>621</v>
      </c>
      <c r="B147" s="334">
        <f t="shared" si="156"/>
        <v>2007</v>
      </c>
      <c r="D147" s="388">
        <f t="shared" si="256"/>
        <v>857.24151443628523</v>
      </c>
      <c r="E147" s="388">
        <f t="shared" si="256"/>
        <v>941.85329630952629</v>
      </c>
      <c r="F147" s="388">
        <f t="shared" si="256"/>
        <v>699.22112549822509</v>
      </c>
      <c r="G147" s="388">
        <f t="shared" si="256"/>
        <v>0</v>
      </c>
      <c r="H147" s="388">
        <f t="shared" si="265"/>
        <v>2498.3159362440365</v>
      </c>
      <c r="J147" s="394">
        <f t="shared" si="257"/>
        <v>255431.76651000002</v>
      </c>
      <c r="K147" s="394">
        <f t="shared" si="257"/>
        <v>404476.45403000002</v>
      </c>
      <c r="L147" s="394">
        <f t="shared" si="257"/>
        <v>1169966.1067000001</v>
      </c>
      <c r="M147" s="394"/>
      <c r="N147" s="394">
        <f t="shared" si="266"/>
        <v>1829874.32724</v>
      </c>
      <c r="P147" s="403">
        <f t="shared" si="258"/>
        <v>90348.160980000015</v>
      </c>
      <c r="Q147" s="403">
        <f t="shared" si="258"/>
        <v>213694.85700971819</v>
      </c>
      <c r="R147" s="394">
        <f t="shared" si="258"/>
        <v>561108.73543999996</v>
      </c>
      <c r="S147" s="403"/>
      <c r="T147" s="394">
        <f t="shared" si="267"/>
        <v>865151.7534297182</v>
      </c>
      <c r="U147" s="394"/>
      <c r="W147" s="397">
        <f t="shared" si="180"/>
        <v>3.3560489603501402</v>
      </c>
      <c r="X147" s="397">
        <f t="shared" si="181"/>
        <v>2.3285738562167797</v>
      </c>
      <c r="Y147" s="397">
        <f t="shared" si="182"/>
        <v>0.59764220646565935</v>
      </c>
      <c r="Z147" s="388"/>
      <c r="AA147" s="388">
        <f t="shared" si="240"/>
        <v>2.8877199015548096</v>
      </c>
      <c r="AB147" s="408"/>
      <c r="AD147" s="397">
        <f t="shared" si="215"/>
        <v>9.4882010340647565</v>
      </c>
      <c r="AE147" s="397">
        <f t="shared" si="216"/>
        <v>4.4074682446227227</v>
      </c>
      <c r="AF147" s="397">
        <f t="shared" si="217"/>
        <v>1.2461419353058596</v>
      </c>
      <c r="AG147" s="388"/>
      <c r="AH147" s="397">
        <f t="shared" si="183"/>
        <v>2.8877199015548096</v>
      </c>
      <c r="AJ147" s="398">
        <f t="shared" si="184"/>
        <v>0.55370256794510797</v>
      </c>
      <c r="AK147" s="398">
        <f t="shared" si="185"/>
        <v>0.88641698618985409</v>
      </c>
      <c r="AL147" s="398">
        <f t="shared" si="186"/>
        <v>1.0131080060692073</v>
      </c>
      <c r="AM147" s="399"/>
      <c r="AN147" s="398">
        <f t="shared" si="187"/>
        <v>0.88940593655996281</v>
      </c>
      <c r="AO147" s="393"/>
      <c r="AP147" s="393">
        <f t="shared" si="218"/>
        <v>2.8271938658114344</v>
      </c>
      <c r="AQ147" s="393">
        <f t="shared" si="219"/>
        <v>1.892775800456469</v>
      </c>
      <c r="AR147" s="393">
        <f t="shared" si="220"/>
        <v>2.0850969389784275</v>
      </c>
      <c r="AS147" s="393"/>
      <c r="AT147" s="393">
        <f t="shared" si="188"/>
        <v>2.1150905838031715</v>
      </c>
      <c r="AV147" s="393">
        <f t="shared" si="259"/>
        <v>0.10443042000647065</v>
      </c>
      <c r="AW147" s="393">
        <f t="shared" si="259"/>
        <v>0.24700274392621685</v>
      </c>
      <c r="AX147" s="393">
        <f t="shared" si="259"/>
        <v>0.64856683606731247</v>
      </c>
      <c r="AY147" s="406"/>
      <c r="AZ147" s="406">
        <f t="shared" si="190"/>
        <v>472792.98941508558</v>
      </c>
      <c r="BC147" s="383">
        <f t="shared" si="191"/>
        <v>0.55370256794510797</v>
      </c>
      <c r="BD147" s="383">
        <f t="shared" si="192"/>
        <v>0.88641698618985409</v>
      </c>
      <c r="BE147" s="383">
        <f t="shared" si="193"/>
        <v>1.0131080060692073</v>
      </c>
      <c r="BF147" s="383" t="e">
        <f t="shared" si="194"/>
        <v>#DIV/0!</v>
      </c>
      <c r="BG147" s="383"/>
      <c r="BH147" s="383">
        <f t="shared" si="260"/>
        <v>0.55370256794510797</v>
      </c>
      <c r="BI147" s="383">
        <f t="shared" si="261"/>
        <v>0.88641698618985409</v>
      </c>
      <c r="BJ147" s="383">
        <f t="shared" si="262"/>
        <v>1.0131080060692073</v>
      </c>
      <c r="BK147" s="383" t="e">
        <f t="shared" si="263"/>
        <v>#DIV/0!</v>
      </c>
      <c r="BL147" s="383"/>
      <c r="BM147" s="383">
        <f t="shared" si="264"/>
        <v>5.7823391729168977E-2</v>
      </c>
      <c r="BN147" s="383">
        <f t="shared" si="264"/>
        <v>0.21894742785170157</v>
      </c>
      <c r="BO147" s="383">
        <f t="shared" si="264"/>
        <v>0.6570682540907693</v>
      </c>
      <c r="BP147" s="383">
        <f t="shared" si="264"/>
        <v>0</v>
      </c>
      <c r="BQ147" s="383"/>
      <c r="BR147" s="391">
        <f t="shared" si="221"/>
        <v>0.55370256794510797</v>
      </c>
      <c r="BS147" s="400">
        <f>Mining!BZ146</f>
        <v>0.76550547409984138</v>
      </c>
      <c r="BT147" s="391">
        <f t="shared" si="195"/>
        <v>1.0131080060692073</v>
      </c>
      <c r="BU147" s="391">
        <v>1</v>
      </c>
      <c r="BV147" s="391"/>
      <c r="BW147" s="391">
        <v>1</v>
      </c>
      <c r="BX147" s="400">
        <f>Mining!BW146</f>
        <v>1.1579498987021526</v>
      </c>
      <c r="BY147" s="391">
        <v>1</v>
      </c>
      <c r="BZ147" s="391">
        <v>1</v>
      </c>
      <c r="CB147" s="400">
        <f t="shared" si="222"/>
        <v>0.10443042000647065</v>
      </c>
      <c r="CC147" s="400">
        <f t="shared" si="223"/>
        <v>0.24700274392621685</v>
      </c>
      <c r="CD147" s="400">
        <f t="shared" si="224"/>
        <v>0.64856683606731247</v>
      </c>
      <c r="CE147" s="400"/>
      <c r="CG147" s="400">
        <v>1</v>
      </c>
      <c r="CH147" s="400">
        <v>1</v>
      </c>
      <c r="CI147" s="400">
        <v>1</v>
      </c>
      <c r="CJ147" s="400">
        <v>1</v>
      </c>
      <c r="CL147" s="392">
        <f t="shared" si="196"/>
        <v>1.1713277502582515</v>
      </c>
      <c r="CM147" s="392">
        <f t="shared" si="197"/>
        <v>0.88940593655996281</v>
      </c>
      <c r="CN147" s="392">
        <f t="shared" si="198"/>
        <v>1.1114873571142534</v>
      </c>
      <c r="CO147" s="392">
        <f t="shared" si="199"/>
        <v>1.0264917433268077</v>
      </c>
      <c r="CP147" s="392">
        <f t="shared" si="200"/>
        <v>1.0658687553035817</v>
      </c>
      <c r="CQ147" s="392">
        <v>1</v>
      </c>
      <c r="CR147" s="392">
        <f t="shared" si="201"/>
        <v>0.73136859008219779</v>
      </c>
      <c r="CS147" s="392">
        <f t="shared" si="202"/>
        <v>1.0417858547371157</v>
      </c>
      <c r="CT147" s="392">
        <f t="shared" si="203"/>
        <v>1.0417858547371144</v>
      </c>
      <c r="CU147" s="392"/>
      <c r="CV147" s="392">
        <f t="shared" si="225"/>
        <v>1.2160844048006005</v>
      </c>
      <c r="CX147" s="409">
        <f t="shared" si="268"/>
        <v>0.96969314628415137</v>
      </c>
      <c r="CY147" s="338"/>
      <c r="DA147" s="383">
        <f t="shared" si="204"/>
        <v>0.34312774537437429</v>
      </c>
      <c r="DB147" s="383">
        <f t="shared" si="205"/>
        <v>0.37699527215341178</v>
      </c>
      <c r="DC147" s="383">
        <f t="shared" si="206"/>
        <v>0.27987698247221399</v>
      </c>
      <c r="DD147" s="383">
        <f t="shared" si="207"/>
        <v>0</v>
      </c>
      <c r="DF147" s="383">
        <f t="shared" si="269"/>
        <v>0.32773261952949007</v>
      </c>
      <c r="DG147" s="383">
        <f t="shared" si="269"/>
        <v>0.38286153791177679</v>
      </c>
      <c r="DH147" s="383">
        <f t="shared" si="269"/>
        <v>0.28904282667872427</v>
      </c>
      <c r="DI147" s="383"/>
      <c r="DJ147" s="383">
        <f t="shared" si="209"/>
        <v>0.99963698411999113</v>
      </c>
      <c r="DK147" s="383"/>
      <c r="DL147" s="383">
        <f t="shared" si="270"/>
        <v>0.32785163487923807</v>
      </c>
      <c r="DM147" s="383">
        <f t="shared" si="270"/>
        <v>0.38300057320190156</v>
      </c>
      <c r="DN147" s="383">
        <f t="shared" si="270"/>
        <v>0.28914779191886031</v>
      </c>
      <c r="DO147" s="383">
        <f t="shared" si="270"/>
        <v>0</v>
      </c>
      <c r="DR147" s="383">
        <f t="shared" si="241"/>
        <v>0.1084789478257239</v>
      </c>
      <c r="DS147" s="383">
        <f t="shared" si="242"/>
        <v>-1.1948496575314917E-2</v>
      </c>
      <c r="DT147" s="383">
        <f t="shared" si="226"/>
        <v>1.86955309568137E-2</v>
      </c>
      <c r="DU147" s="383">
        <f t="shared" si="227"/>
        <v>0</v>
      </c>
      <c r="DW147" s="383">
        <f t="shared" si="243"/>
        <v>0.1065399712700016</v>
      </c>
      <c r="DX147" s="383">
        <f t="shared" si="211"/>
        <v>6.0780470744950183E-3</v>
      </c>
      <c r="DY147" s="383">
        <f t="shared" si="212"/>
        <v>3.9518518749245713E-3</v>
      </c>
      <c r="DZ147" s="383">
        <f t="shared" si="213"/>
        <v>0</v>
      </c>
      <c r="EA147" s="383"/>
      <c r="EC147" s="383">
        <f t="shared" si="244"/>
        <v>-5.5393097404000773E-2</v>
      </c>
      <c r="ED147" s="383">
        <f t="shared" si="228"/>
        <v>7.9248957457287966E-2</v>
      </c>
      <c r="EE147" s="383">
        <f t="shared" si="229"/>
        <v>-1.9651278223936423E-2</v>
      </c>
      <c r="EF147" s="383"/>
      <c r="EH147" s="383">
        <f t="shared" si="230"/>
        <v>0</v>
      </c>
      <c r="EI147" s="383">
        <f t="shared" si="231"/>
        <v>-3.7077900098099623E-2</v>
      </c>
      <c r="EJ147" s="383">
        <f t="shared" si="232"/>
        <v>0</v>
      </c>
      <c r="EK147" s="383">
        <f t="shared" si="233"/>
        <v>0</v>
      </c>
      <c r="EM147" s="383">
        <f t="shared" si="245"/>
        <v>0</v>
      </c>
      <c r="EN147" s="383">
        <f t="shared" si="234"/>
        <v>-3.7077900098099623E-2</v>
      </c>
      <c r="EO147" s="383">
        <f t="shared" si="235"/>
        <v>0</v>
      </c>
      <c r="EP147" s="383">
        <v>1</v>
      </c>
      <c r="ER147" s="383">
        <f t="shared" si="236"/>
        <v>0</v>
      </c>
      <c r="ES147" s="383">
        <f t="shared" si="237"/>
        <v>0</v>
      </c>
      <c r="ET147" s="383">
        <f t="shared" si="238"/>
        <v>0</v>
      </c>
      <c r="EU147" s="383">
        <f t="shared" si="239"/>
        <v>0</v>
      </c>
      <c r="EX147" s="383">
        <f t="shared" si="157"/>
        <v>1.0370648784137293</v>
      </c>
      <c r="EY147" s="383">
        <f t="shared" si="158"/>
        <v>0.61326371951137892</v>
      </c>
      <c r="EZ147" s="383">
        <f t="shared" si="246"/>
        <v>0.73136859008219779</v>
      </c>
      <c r="FA147" s="383"/>
      <c r="FB147" s="383">
        <f t="shared" si="172"/>
        <v>1.0391466718520972</v>
      </c>
      <c r="FC147" s="383">
        <f t="shared" si="160"/>
        <v>1.0410142538142573</v>
      </c>
      <c r="FD147" s="383">
        <f t="shared" si="247"/>
        <v>1.1114873571142534</v>
      </c>
      <c r="FE147" s="383"/>
      <c r="FF147" s="383">
        <f t="shared" si="173"/>
        <v>1.0065307880802921</v>
      </c>
      <c r="FG147" s="383">
        <f t="shared" si="162"/>
        <v>1.2831725203180491</v>
      </c>
      <c r="FH147" s="383">
        <f t="shared" si="248"/>
        <v>1.0264917433268077</v>
      </c>
      <c r="FJ147" s="383">
        <f t="shared" si="163"/>
        <v>0.98589949956758616</v>
      </c>
      <c r="FK147" s="383">
        <f t="shared" si="164"/>
        <v>1.0650991824986835</v>
      </c>
      <c r="FL147" s="383">
        <f t="shared" si="249"/>
        <v>1.0658687553035817</v>
      </c>
      <c r="FN147" s="383">
        <f t="shared" si="174"/>
        <v>1.0391466718520972</v>
      </c>
      <c r="FO147" s="383">
        <f t="shared" si="166"/>
        <v>1.0410142538142573</v>
      </c>
      <c r="FP147" s="383">
        <f t="shared" si="250"/>
        <v>1.1114873571142534</v>
      </c>
      <c r="FR147" s="340"/>
    </row>
    <row r="148" spans="1:182" x14ac:dyDescent="0.2">
      <c r="A148" s="334" t="s">
        <v>621</v>
      </c>
      <c r="B148" s="334">
        <f t="shared" si="156"/>
        <v>2008</v>
      </c>
      <c r="D148" s="388">
        <f t="shared" si="256"/>
        <v>763.3396828324685</v>
      </c>
      <c r="E148" s="388">
        <f t="shared" si="256"/>
        <v>950.63169896494173</v>
      </c>
      <c r="F148" s="388">
        <f t="shared" si="256"/>
        <v>648.63204140503683</v>
      </c>
      <c r="G148" s="388">
        <f t="shared" si="256"/>
        <v>0</v>
      </c>
      <c r="H148" s="388">
        <f t="shared" si="265"/>
        <v>2362.6034232024472</v>
      </c>
      <c r="J148" s="394">
        <f t="shared" si="257"/>
        <v>254956.46742000003</v>
      </c>
      <c r="K148" s="394">
        <f t="shared" si="257"/>
        <v>412353.43568</v>
      </c>
      <c r="L148" s="394">
        <f t="shared" si="257"/>
        <v>1085318.3299100001</v>
      </c>
      <c r="M148" s="394"/>
      <c r="N148" s="394">
        <f t="shared" si="266"/>
        <v>1752628.2330100001</v>
      </c>
      <c r="P148" s="403">
        <f t="shared" si="258"/>
        <v>101746.63211999999</v>
      </c>
      <c r="Q148" s="403">
        <f t="shared" si="258"/>
        <v>203791.93051032594</v>
      </c>
      <c r="R148" s="394">
        <f t="shared" si="258"/>
        <v>523995.90628</v>
      </c>
      <c r="S148" s="403"/>
      <c r="T148" s="394">
        <f t="shared" si="267"/>
        <v>829534.4689103259</v>
      </c>
      <c r="U148" s="394"/>
      <c r="W148" s="397">
        <f t="shared" si="180"/>
        <v>2.9940000760011642</v>
      </c>
      <c r="X148" s="397">
        <f t="shared" si="181"/>
        <v>2.3053808134210954</v>
      </c>
      <c r="Y148" s="397">
        <f t="shared" si="182"/>
        <v>0.59764220646565935</v>
      </c>
      <c r="Z148" s="388"/>
      <c r="AA148" s="388">
        <f t="shared" si="240"/>
        <v>2.8481075973924943</v>
      </c>
      <c r="AB148" s="408"/>
      <c r="AD148" s="397">
        <f t="shared" si="215"/>
        <v>7.5023582297268137</v>
      </c>
      <c r="AE148" s="397">
        <f t="shared" si="216"/>
        <v>4.6647170797411635</v>
      </c>
      <c r="AF148" s="397">
        <f t="shared" si="217"/>
        <v>1.2378570779490725</v>
      </c>
      <c r="AG148" s="388"/>
      <c r="AH148" s="397">
        <f t="shared" si="183"/>
        <v>2.8481075973924943</v>
      </c>
      <c r="AJ148" s="398">
        <f t="shared" si="184"/>
        <v>0.4939694116788852</v>
      </c>
      <c r="AK148" s="398">
        <f t="shared" si="185"/>
        <v>0.87758810277667154</v>
      </c>
      <c r="AL148" s="398">
        <f t="shared" si="186"/>
        <v>1.0131080060692073</v>
      </c>
      <c r="AM148" s="399"/>
      <c r="AN148" s="398">
        <f t="shared" si="187"/>
        <v>0.87720550865010471</v>
      </c>
      <c r="AO148" s="393"/>
      <c r="AP148" s="393">
        <f t="shared" si="218"/>
        <v>2.505797608311048</v>
      </c>
      <c r="AQ148" s="393">
        <f t="shared" si="219"/>
        <v>2.0234041389539046</v>
      </c>
      <c r="AR148" s="393">
        <f t="shared" si="220"/>
        <v>2.0712343682510652</v>
      </c>
      <c r="AS148" s="393"/>
      <c r="AT148" s="393">
        <f t="shared" si="188"/>
        <v>2.1127853015104332</v>
      </c>
      <c r="AV148" s="393">
        <f t="shared" si="259"/>
        <v>0.12265509865268659</v>
      </c>
      <c r="AW148" s="393">
        <f t="shared" si="259"/>
        <v>0.24567023812527819</v>
      </c>
      <c r="AX148" s="393">
        <f t="shared" si="259"/>
        <v>0.63167466322203525</v>
      </c>
      <c r="AY148" s="406"/>
      <c r="AZ148" s="406">
        <f t="shared" si="190"/>
        <v>473308.85882493528</v>
      </c>
      <c r="BC148" s="383">
        <f t="shared" si="191"/>
        <v>0.4939694116788852</v>
      </c>
      <c r="BD148" s="383">
        <f t="shared" si="192"/>
        <v>0.87758810277667154</v>
      </c>
      <c r="BE148" s="383">
        <f t="shared" si="193"/>
        <v>1.0131080060692073</v>
      </c>
      <c r="BF148" s="383" t="e">
        <f t="shared" si="194"/>
        <v>#DIV/0!</v>
      </c>
      <c r="BG148" s="383"/>
      <c r="BH148" s="383">
        <f t="shared" si="260"/>
        <v>0.4939694116788852</v>
      </c>
      <c r="BI148" s="383">
        <f t="shared" si="261"/>
        <v>0.87758810277667154</v>
      </c>
      <c r="BJ148" s="383">
        <f t="shared" si="262"/>
        <v>1.0131080060692073</v>
      </c>
      <c r="BK148" s="383" t="e">
        <f t="shared" si="263"/>
        <v>#DIV/0!</v>
      </c>
      <c r="BL148" s="383"/>
      <c r="BM148" s="383">
        <f t="shared" si="264"/>
        <v>6.0587866920883221E-2</v>
      </c>
      <c r="BN148" s="383">
        <f t="shared" si="264"/>
        <v>0.21559727818505611</v>
      </c>
      <c r="BO148" s="383">
        <f t="shared" si="264"/>
        <v>0.63995465854131417</v>
      </c>
      <c r="BP148" s="383">
        <f t="shared" si="264"/>
        <v>0</v>
      </c>
      <c r="BQ148" s="383"/>
      <c r="BR148" s="391">
        <f t="shared" si="221"/>
        <v>0.4939694116788852</v>
      </c>
      <c r="BS148" s="400">
        <f>Mining!BZ147</f>
        <v>0.77637193788078074</v>
      </c>
      <c r="BT148" s="391">
        <f t="shared" si="195"/>
        <v>1.0131080060692073</v>
      </c>
      <c r="BU148" s="391">
        <v>1</v>
      </c>
      <c r="BV148" s="391"/>
      <c r="BW148" s="391">
        <v>1</v>
      </c>
      <c r="BX148" s="400">
        <f>Mining!BW147</f>
        <v>1.1303707153199991</v>
      </c>
      <c r="BY148" s="391">
        <v>1</v>
      </c>
      <c r="BZ148" s="391">
        <v>1</v>
      </c>
      <c r="CB148" s="400">
        <f t="shared" si="222"/>
        <v>0.12265509865268659</v>
      </c>
      <c r="CC148" s="400">
        <f t="shared" si="223"/>
        <v>0.24567023812527819</v>
      </c>
      <c r="CD148" s="400">
        <f t="shared" si="224"/>
        <v>0.63167466322203525</v>
      </c>
      <c r="CE148" s="400"/>
      <c r="CG148" s="400">
        <v>1</v>
      </c>
      <c r="CH148" s="400">
        <v>1</v>
      </c>
      <c r="CI148" s="400">
        <v>1</v>
      </c>
      <c r="CJ148" s="400">
        <v>1</v>
      </c>
      <c r="CL148" s="392">
        <f t="shared" si="196"/>
        <v>1.1218814618308193</v>
      </c>
      <c r="CM148" s="392">
        <f t="shared" si="197"/>
        <v>0.87720550865010471</v>
      </c>
      <c r="CN148" s="392">
        <f t="shared" si="198"/>
        <v>1.0937980742763189</v>
      </c>
      <c r="CO148" s="392">
        <f t="shared" si="199"/>
        <v>1.0728316533361817</v>
      </c>
      <c r="CP148" s="392">
        <f t="shared" si="200"/>
        <v>1.055904520976769</v>
      </c>
      <c r="CQ148" s="392">
        <v>1</v>
      </c>
      <c r="CR148" s="392">
        <f t="shared" si="201"/>
        <v>0.70795877290314191</v>
      </c>
      <c r="CS148" s="392">
        <f t="shared" si="202"/>
        <v>0.9841205983704282</v>
      </c>
      <c r="CT148" s="392">
        <f t="shared" si="203"/>
        <v>0.98412059837042687</v>
      </c>
      <c r="CU148" s="392"/>
      <c r="CV148" s="392">
        <f t="shared" si="225"/>
        <v>1.2390629825136996</v>
      </c>
      <c r="CX148" s="409">
        <f t="shared" si="268"/>
        <v>0.97344413792824258</v>
      </c>
      <c r="CY148" s="338"/>
      <c r="DA148" s="383">
        <f t="shared" si="204"/>
        <v>0.32309260002585688</v>
      </c>
      <c r="DB148" s="383">
        <f t="shared" si="205"/>
        <v>0.40236617353088622</v>
      </c>
      <c r="DC148" s="383">
        <f t="shared" si="206"/>
        <v>0.27454122644325685</v>
      </c>
      <c r="DD148" s="383">
        <f t="shared" si="207"/>
        <v>0</v>
      </c>
      <c r="DF148" s="383">
        <f t="shared" si="269"/>
        <v>0.33300972947990509</v>
      </c>
      <c r="DG148" s="383">
        <f t="shared" si="269"/>
        <v>0.38954303220620989</v>
      </c>
      <c r="DH148" s="383">
        <f t="shared" si="269"/>
        <v>0.27720054563722335</v>
      </c>
      <c r="DI148" s="383"/>
      <c r="DJ148" s="383">
        <f t="shared" si="209"/>
        <v>0.99975330732333823</v>
      </c>
      <c r="DK148" s="383"/>
      <c r="DL148" s="383">
        <f t="shared" si="270"/>
        <v>0.3330919008124909</v>
      </c>
      <c r="DM148" s="383">
        <f t="shared" si="270"/>
        <v>0.38963915333187754</v>
      </c>
      <c r="DN148" s="383">
        <f t="shared" si="270"/>
        <v>0.27726894585563167</v>
      </c>
      <c r="DO148" s="383">
        <f t="shared" si="270"/>
        <v>0</v>
      </c>
      <c r="DR148" s="383">
        <f t="shared" si="241"/>
        <v>-0.11415406601713464</v>
      </c>
      <c r="DS148" s="383">
        <f t="shared" si="242"/>
        <v>1.4095340663381951E-2</v>
      </c>
      <c r="DT148" s="383">
        <f t="shared" si="226"/>
        <v>0</v>
      </c>
      <c r="DU148" s="383">
        <f t="shared" si="227"/>
        <v>0</v>
      </c>
      <c r="DW148" s="383">
        <f t="shared" si="243"/>
        <v>-0.12067756250881087</v>
      </c>
      <c r="DX148" s="383">
        <f t="shared" si="211"/>
        <v>6.6736881221862165E-2</v>
      </c>
      <c r="DY148" s="383">
        <f t="shared" si="212"/>
        <v>-6.6706049668106213E-3</v>
      </c>
      <c r="DZ148" s="383">
        <f t="shared" si="213"/>
        <v>0</v>
      </c>
      <c r="EA148" s="383"/>
      <c r="EC148" s="383">
        <f t="shared" si="244"/>
        <v>0.16085532821394408</v>
      </c>
      <c r="ED148" s="383">
        <f t="shared" si="228"/>
        <v>-5.4093043403577214E-3</v>
      </c>
      <c r="EE148" s="383">
        <f t="shared" si="229"/>
        <v>-2.6390572778831119E-2</v>
      </c>
      <c r="EF148" s="383"/>
      <c r="EH148" s="383">
        <f t="shared" si="230"/>
        <v>0</v>
      </c>
      <c r="EI148" s="383">
        <f t="shared" si="231"/>
        <v>-2.4105467268341937E-2</v>
      </c>
      <c r="EJ148" s="383">
        <f t="shared" si="232"/>
        <v>0</v>
      </c>
      <c r="EK148" s="383">
        <f t="shared" si="233"/>
        <v>0</v>
      </c>
      <c r="EM148" s="383">
        <f t="shared" si="245"/>
        <v>0</v>
      </c>
      <c r="EN148" s="383">
        <f t="shared" si="234"/>
        <v>-2.4105467268341937E-2</v>
      </c>
      <c r="EO148" s="383">
        <f t="shared" si="235"/>
        <v>0</v>
      </c>
      <c r="EP148" s="383">
        <v>1</v>
      </c>
      <c r="ER148" s="383">
        <f t="shared" si="236"/>
        <v>0</v>
      </c>
      <c r="ES148" s="383">
        <f t="shared" si="237"/>
        <v>0</v>
      </c>
      <c r="ET148" s="383">
        <f t="shared" si="238"/>
        <v>0</v>
      </c>
      <c r="EU148" s="383">
        <f t="shared" si="239"/>
        <v>0</v>
      </c>
      <c r="EX148" s="383">
        <f t="shared" si="157"/>
        <v>0.96799176571634704</v>
      </c>
      <c r="EY148" s="383">
        <f t="shared" si="158"/>
        <v>0.59363423069959431</v>
      </c>
      <c r="EZ148" s="383">
        <f t="shared" si="246"/>
        <v>0.70795877290314191</v>
      </c>
      <c r="FA148" s="383"/>
      <c r="FB148" s="383">
        <f t="shared" si="172"/>
        <v>0.98408503459377084</v>
      </c>
      <c r="FC148" s="383">
        <f t="shared" si="160"/>
        <v>1.0244465479774119</v>
      </c>
      <c r="FD148" s="383">
        <f t="shared" si="247"/>
        <v>1.0937980742763189</v>
      </c>
      <c r="FE148" s="383"/>
      <c r="FF148" s="383">
        <f t="shared" si="173"/>
        <v>1.0451439676067813</v>
      </c>
      <c r="FG148" s="383">
        <f t="shared" si="162"/>
        <v>1.3411000190091991</v>
      </c>
      <c r="FH148" s="383">
        <f t="shared" si="248"/>
        <v>1.0728316533361817</v>
      </c>
      <c r="FJ148" s="383">
        <f t="shared" si="163"/>
        <v>0.99065153727676836</v>
      </c>
      <c r="FK148" s="383">
        <f t="shared" si="164"/>
        <v>1.0551421424945502</v>
      </c>
      <c r="FL148" s="383">
        <f t="shared" si="249"/>
        <v>1.055904520976769</v>
      </c>
      <c r="FN148" s="383">
        <f t="shared" si="174"/>
        <v>0.98408503459377084</v>
      </c>
      <c r="FO148" s="383">
        <f t="shared" si="166"/>
        <v>1.0244465479774119</v>
      </c>
      <c r="FP148" s="383">
        <f t="shared" si="250"/>
        <v>1.0937980742763189</v>
      </c>
      <c r="FR148" s="340"/>
    </row>
    <row r="149" spans="1:182" x14ac:dyDescent="0.2">
      <c r="A149" s="334" t="s">
        <v>621</v>
      </c>
      <c r="B149" s="334">
        <f t="shared" si="156"/>
        <v>2009</v>
      </c>
      <c r="D149" s="388">
        <f t="shared" si="256"/>
        <v>917.68538166470603</v>
      </c>
      <c r="E149" s="388">
        <f t="shared" si="256"/>
        <v>832.14499444969738</v>
      </c>
      <c r="F149" s="388">
        <f t="shared" si="256"/>
        <v>567.9635651946121</v>
      </c>
      <c r="G149" s="388">
        <f t="shared" si="256"/>
        <v>0</v>
      </c>
      <c r="H149" s="388">
        <f t="shared" si="265"/>
        <v>2317.7939413090153</v>
      </c>
      <c r="J149" s="394">
        <f t="shared" si="257"/>
        <v>268277.41599000001</v>
      </c>
      <c r="K149" s="394">
        <f t="shared" si="257"/>
        <v>376876.99923999998</v>
      </c>
      <c r="L149" s="394">
        <f t="shared" si="257"/>
        <v>950340.45295000006</v>
      </c>
      <c r="M149" s="394"/>
      <c r="N149" s="394">
        <f t="shared" si="266"/>
        <v>1595494.86818</v>
      </c>
      <c r="P149" s="403">
        <f t="shared" si="258"/>
        <v>117544.11942</v>
      </c>
      <c r="Q149" s="403">
        <f t="shared" si="258"/>
        <v>263860.59744064783</v>
      </c>
      <c r="R149" s="394">
        <f t="shared" si="258"/>
        <v>456269.12760000001</v>
      </c>
      <c r="S149" s="403"/>
      <c r="T149" s="394">
        <f t="shared" si="267"/>
        <v>837673.84446064779</v>
      </c>
      <c r="U149" s="394"/>
      <c r="W149" s="397">
        <f t="shared" si="180"/>
        <v>3.4206583445656586</v>
      </c>
      <c r="X149" s="397">
        <f t="shared" si="181"/>
        <v>2.2080015393026864</v>
      </c>
      <c r="Y149" s="397">
        <f t="shared" si="182"/>
        <v>0.59764220646565924</v>
      </c>
      <c r="Z149" s="388"/>
      <c r="AA149" s="388">
        <f t="shared" si="240"/>
        <v>2.7669408047488591</v>
      </c>
      <c r="AB149" s="408"/>
      <c r="AD149" s="397">
        <f t="shared" si="215"/>
        <v>7.8071568887738234</v>
      </c>
      <c r="AE149" s="397">
        <f t="shared" si="216"/>
        <v>3.1537296683218421</v>
      </c>
      <c r="AF149" s="397">
        <f t="shared" si="217"/>
        <v>1.2447994633827864</v>
      </c>
      <c r="AG149" s="388"/>
      <c r="AH149" s="397">
        <f t="shared" si="183"/>
        <v>2.7669408047488591</v>
      </c>
      <c r="AJ149" s="398">
        <f t="shared" si="184"/>
        <v>0.56436224018950587</v>
      </c>
      <c r="AK149" s="398">
        <f t="shared" si="185"/>
        <v>0.84051878567043337</v>
      </c>
      <c r="AL149" s="398">
        <f t="shared" si="186"/>
        <v>1.013108006069207</v>
      </c>
      <c r="AM149" s="399"/>
      <c r="AN149" s="398">
        <f t="shared" si="187"/>
        <v>0.85220646799179434</v>
      </c>
      <c r="AO149" s="393"/>
      <c r="AP149" s="393">
        <f t="shared" si="218"/>
        <v>2.2823550621993336</v>
      </c>
      <c r="AQ149" s="393">
        <f t="shared" si="219"/>
        <v>1.4283186004108619</v>
      </c>
      <c r="AR149" s="393">
        <f t="shared" si="220"/>
        <v>2.0828506586646385</v>
      </c>
      <c r="AS149" s="393"/>
      <c r="AT149" s="393">
        <f t="shared" si="188"/>
        <v>1.9046731358877389</v>
      </c>
      <c r="AV149" s="393">
        <f t="shared" si="259"/>
        <v>0.14032205994886116</v>
      </c>
      <c r="AW149" s="393">
        <f t="shared" si="259"/>
        <v>0.31499204515635737</v>
      </c>
      <c r="AX149" s="393">
        <f t="shared" si="259"/>
        <v>0.54468589489478159</v>
      </c>
      <c r="AY149" s="406"/>
      <c r="AZ149" s="406">
        <f t="shared" si="190"/>
        <v>525024.46806124318</v>
      </c>
      <c r="BC149" s="383">
        <f t="shared" si="191"/>
        <v>0.56436224018950587</v>
      </c>
      <c r="BD149" s="383">
        <f t="shared" si="192"/>
        <v>0.84051878567043337</v>
      </c>
      <c r="BE149" s="383">
        <f t="shared" si="193"/>
        <v>1.013108006069207</v>
      </c>
      <c r="BF149" s="383" t="e">
        <f t="shared" si="194"/>
        <v>#DIV/0!</v>
      </c>
      <c r="BG149" s="383"/>
      <c r="BH149" s="383">
        <f t="shared" si="260"/>
        <v>0.56436224018950587</v>
      </c>
      <c r="BI149" s="383">
        <f t="shared" si="261"/>
        <v>0.84051878567043337</v>
      </c>
      <c r="BJ149" s="383">
        <f t="shared" si="262"/>
        <v>1.013108006069207</v>
      </c>
      <c r="BK149" s="383" t="e">
        <f t="shared" si="263"/>
        <v>#DIV/0!</v>
      </c>
      <c r="BL149" s="383"/>
      <c r="BM149" s="383">
        <f t="shared" si="264"/>
        <v>7.9192472100745426E-2</v>
      </c>
      <c r="BN149" s="383">
        <f t="shared" si="264"/>
        <v>0.2647567312906679</v>
      </c>
      <c r="BO149" s="383">
        <f t="shared" si="264"/>
        <v>0.55182564091087383</v>
      </c>
      <c r="BP149" s="383">
        <f t="shared" si="264"/>
        <v>0</v>
      </c>
      <c r="BQ149" s="383"/>
      <c r="BR149" s="391">
        <f t="shared" si="221"/>
        <v>0.56436224018950587</v>
      </c>
      <c r="BS149" s="400">
        <f>Mining!BZ148</f>
        <v>0.74645246856391134</v>
      </c>
      <c r="BT149" s="391">
        <f t="shared" si="195"/>
        <v>1.013108006069207</v>
      </c>
      <c r="BU149" s="391">
        <v>1</v>
      </c>
      <c r="BV149" s="391"/>
      <c r="BW149" s="391">
        <v>1</v>
      </c>
      <c r="BX149" s="400">
        <f>Mining!BW148</f>
        <v>1.126017825739789</v>
      </c>
      <c r="BY149" s="391">
        <v>1</v>
      </c>
      <c r="BZ149" s="391">
        <v>1</v>
      </c>
      <c r="CB149" s="400">
        <f t="shared" si="222"/>
        <v>0.14032205994886116</v>
      </c>
      <c r="CC149" s="400">
        <f t="shared" si="223"/>
        <v>0.31499204515635737</v>
      </c>
      <c r="CD149" s="400">
        <f t="shared" si="224"/>
        <v>0.54468589489478159</v>
      </c>
      <c r="CE149" s="400"/>
      <c r="CG149" s="400">
        <v>1</v>
      </c>
      <c r="CH149" s="400">
        <v>1</v>
      </c>
      <c r="CI149" s="400">
        <v>1</v>
      </c>
      <c r="CJ149" s="400">
        <v>1</v>
      </c>
      <c r="CL149" s="392">
        <f t="shared" si="196"/>
        <v>1.0212982316182599</v>
      </c>
      <c r="CM149" s="392">
        <f t="shared" si="197"/>
        <v>0.85220646799179434</v>
      </c>
      <c r="CN149" s="392">
        <f t="shared" si="198"/>
        <v>0.92763309352991474</v>
      </c>
      <c r="CO149" s="392">
        <f t="shared" si="199"/>
        <v>1.1909904958870268</v>
      </c>
      <c r="CP149" s="392">
        <f t="shared" si="200"/>
        <v>1.0543534059252104</v>
      </c>
      <c r="CQ149" s="392">
        <v>1</v>
      </c>
      <c r="CR149" s="392">
        <f t="shared" si="201"/>
        <v>0.73160066425698911</v>
      </c>
      <c r="CS149" s="392">
        <f t="shared" si="202"/>
        <v>0.8703569587336637</v>
      </c>
      <c r="CT149" s="392">
        <f t="shared" si="203"/>
        <v>0.87035695873366281</v>
      </c>
      <c r="CU149" s="392"/>
      <c r="CV149" s="392">
        <f t="shared" si="225"/>
        <v>1.1648519604028693</v>
      </c>
      <c r="CW149" s="383"/>
      <c r="CX149" s="409">
        <f t="shared" si="268"/>
        <v>0.950931976038631</v>
      </c>
      <c r="CY149" s="338"/>
      <c r="DA149" s="383">
        <f t="shared" si="204"/>
        <v>0.39593052915930349</v>
      </c>
      <c r="DB149" s="383">
        <f t="shared" si="205"/>
        <v>0.35902457919953346</v>
      </c>
      <c r="DC149" s="383">
        <f t="shared" si="206"/>
        <v>0.24504489164116314</v>
      </c>
      <c r="DD149" s="383">
        <f t="shared" si="207"/>
        <v>0</v>
      </c>
      <c r="DF149" s="383">
        <f t="shared" si="269"/>
        <v>0.35827841911889818</v>
      </c>
      <c r="DG149" s="383">
        <f t="shared" si="269"/>
        <v>0.38028382251737014</v>
      </c>
      <c r="DH149" s="383">
        <f t="shared" si="269"/>
        <v>0.2595137396959491</v>
      </c>
      <c r="DI149" s="383"/>
      <c r="DJ149" s="383">
        <f t="shared" si="209"/>
        <v>0.99807598133221731</v>
      </c>
      <c r="DK149" s="383"/>
      <c r="DL149" s="383">
        <f t="shared" si="270"/>
        <v>0.3589690823344665</v>
      </c>
      <c r="DM149" s="383">
        <f t="shared" si="270"/>
        <v>0.38101690615755807</v>
      </c>
      <c r="DN149" s="383">
        <f t="shared" si="270"/>
        <v>0.26001401150797548</v>
      </c>
      <c r="DO149" s="383">
        <f t="shared" si="270"/>
        <v>0</v>
      </c>
      <c r="DR149" s="383">
        <f t="shared" si="241"/>
        <v>0.13322271957815676</v>
      </c>
      <c r="DS149" s="383">
        <f t="shared" si="242"/>
        <v>-3.9299764181601506E-2</v>
      </c>
      <c r="DT149" s="383">
        <f t="shared" si="226"/>
        <v>-2.2204460492503131E-16</v>
      </c>
      <c r="DU149" s="383">
        <f t="shared" si="227"/>
        <v>0</v>
      </c>
      <c r="DW149" s="383">
        <f t="shared" si="243"/>
        <v>-9.3399258480908132E-2</v>
      </c>
      <c r="DX149" s="383">
        <f t="shared" si="211"/>
        <v>-0.3482833617680689</v>
      </c>
      <c r="DY149" s="383">
        <f t="shared" si="212"/>
        <v>5.5927216783822229E-3</v>
      </c>
      <c r="DZ149" s="383">
        <f t="shared" si="213"/>
        <v>0</v>
      </c>
      <c r="EA149" s="383"/>
      <c r="EC149" s="383">
        <f t="shared" si="244"/>
        <v>0.13456386828935166</v>
      </c>
      <c r="ED149" s="383">
        <f t="shared" si="228"/>
        <v>0.24855724379593877</v>
      </c>
      <c r="EE149" s="383">
        <f t="shared" si="229"/>
        <v>-0.14816519934958791</v>
      </c>
      <c r="EF149" s="383"/>
      <c r="EH149" s="383">
        <f t="shared" si="230"/>
        <v>0</v>
      </c>
      <c r="EI149" s="383">
        <f t="shared" si="231"/>
        <v>-3.8582849548202268E-3</v>
      </c>
      <c r="EJ149" s="383">
        <f t="shared" si="232"/>
        <v>0</v>
      </c>
      <c r="EK149" s="383">
        <f t="shared" si="233"/>
        <v>0</v>
      </c>
      <c r="EM149" s="383">
        <f t="shared" si="245"/>
        <v>0</v>
      </c>
      <c r="EN149" s="383">
        <f t="shared" si="234"/>
        <v>-3.8582849548202268E-3</v>
      </c>
      <c r="EO149" s="383">
        <f t="shared" si="235"/>
        <v>0</v>
      </c>
      <c r="EP149" s="383">
        <v>1</v>
      </c>
      <c r="ER149" s="383">
        <f t="shared" si="236"/>
        <v>0</v>
      </c>
      <c r="ES149" s="383">
        <f t="shared" si="237"/>
        <v>0</v>
      </c>
      <c r="ET149" s="383">
        <f t="shared" si="238"/>
        <v>0</v>
      </c>
      <c r="EU149" s="383">
        <f t="shared" si="239"/>
        <v>0</v>
      </c>
      <c r="EX149" s="383">
        <f t="shared" si="157"/>
        <v>1.0333944464829476</v>
      </c>
      <c r="EY149" s="383">
        <f t="shared" si="158"/>
        <v>0.61345831724713773</v>
      </c>
      <c r="EZ149" s="383">
        <f t="shared" si="246"/>
        <v>0.73160066425698911</v>
      </c>
      <c r="FA149" s="383"/>
      <c r="FB149" s="383">
        <f t="shared" si="172"/>
        <v>0.84808440912977223</v>
      </c>
      <c r="FC149" s="383">
        <f t="shared" si="160"/>
        <v>0.86881714532645815</v>
      </c>
      <c r="FD149" s="383">
        <f t="shared" si="247"/>
        <v>0.92763309352991474</v>
      </c>
      <c r="FE149" s="383"/>
      <c r="FF149" s="383">
        <f t="shared" si="173"/>
        <v>1.1101373567636701</v>
      </c>
      <c r="FG149" s="383">
        <f t="shared" si="162"/>
        <v>1.4888052302585799</v>
      </c>
      <c r="FH149" s="383">
        <f t="shared" si="248"/>
        <v>1.1909904958870268</v>
      </c>
      <c r="FJ149" s="383">
        <f t="shared" si="163"/>
        <v>0.99853100822968011</v>
      </c>
      <c r="FK149" s="383">
        <f t="shared" si="164"/>
        <v>1.0535921473707079</v>
      </c>
      <c r="FL149" s="383">
        <f t="shared" si="249"/>
        <v>1.0543534059252104</v>
      </c>
      <c r="FN149" s="383">
        <f t="shared" si="174"/>
        <v>0.84808440912977223</v>
      </c>
      <c r="FO149" s="383">
        <f t="shared" si="166"/>
        <v>0.86881714532645815</v>
      </c>
      <c r="FP149" s="383">
        <f t="shared" si="250"/>
        <v>0.92763309352991474</v>
      </c>
      <c r="FR149" s="340"/>
    </row>
    <row r="150" spans="1:182" x14ac:dyDescent="0.2">
      <c r="A150" s="334" t="s">
        <v>621</v>
      </c>
      <c r="B150" s="334">
        <f t="shared" si="156"/>
        <v>2010</v>
      </c>
      <c r="D150" s="388">
        <f t="shared" ref="D150:G151" si="271">D224+D300</f>
        <v>822.85918314055198</v>
      </c>
      <c r="E150" s="388">
        <f t="shared" si="271"/>
        <v>835.88388823539253</v>
      </c>
      <c r="F150" s="388">
        <f t="shared" si="271"/>
        <v>520.27890371239755</v>
      </c>
      <c r="G150" s="388">
        <f t="shared" si="271"/>
        <v>0</v>
      </c>
      <c r="H150" s="388">
        <f>SUM(D150:G150)</f>
        <v>2179.0219750883421</v>
      </c>
      <c r="J150" s="394">
        <f t="shared" ref="J150:L151" si="272">J76</f>
        <v>263476.64369999996</v>
      </c>
      <c r="K150" s="394">
        <f t="shared" si="272"/>
        <v>398806.36439</v>
      </c>
      <c r="L150" s="394">
        <f t="shared" si="272"/>
        <v>870552.47785999998</v>
      </c>
      <c r="M150" s="394"/>
      <c r="N150" s="394">
        <f t="shared" si="266"/>
        <v>1532835.4859499999</v>
      </c>
      <c r="P150" s="403">
        <f t="shared" ref="P150:R151" si="273">P76</f>
        <v>111683.18532</v>
      </c>
      <c r="Q150" s="403">
        <f t="shared" si="273"/>
        <v>232724.60576818936</v>
      </c>
      <c r="R150" s="394">
        <f t="shared" si="273"/>
        <v>450940.16880000004</v>
      </c>
      <c r="S150" s="403"/>
      <c r="T150" s="394">
        <f t="shared" si="267"/>
        <v>795347.95988818933</v>
      </c>
      <c r="U150" s="394"/>
      <c r="W150" s="397">
        <f t="shared" si="180"/>
        <v>3.1230820750756059</v>
      </c>
      <c r="X150" s="397">
        <f t="shared" si="181"/>
        <v>2.0959642645471086</v>
      </c>
      <c r="Y150" s="397">
        <f t="shared" si="182"/>
        <v>0.59764220646565946</v>
      </c>
      <c r="Z150" s="388"/>
      <c r="AA150" s="388">
        <f t="shared" si="240"/>
        <v>2.7397090141460483</v>
      </c>
      <c r="AB150" s="408"/>
      <c r="AD150" s="397">
        <f t="shared" si="215"/>
        <v>7.3677983018021607</v>
      </c>
      <c r="AE150" s="397">
        <f t="shared" si="216"/>
        <v>3.591729742011009</v>
      </c>
      <c r="AF150" s="397">
        <f t="shared" si="217"/>
        <v>1.1537648222754591</v>
      </c>
      <c r="AG150" s="388"/>
      <c r="AH150" s="397">
        <f t="shared" si="183"/>
        <v>2.7397090141460483</v>
      </c>
      <c r="AJ150" s="398">
        <f t="shared" si="184"/>
        <v>0.51526619107853655</v>
      </c>
      <c r="AK150" s="398">
        <f t="shared" si="185"/>
        <v>0.79786961516436439</v>
      </c>
      <c r="AL150" s="398">
        <f t="shared" si="186"/>
        <v>1.0131080060692075</v>
      </c>
      <c r="AM150" s="399"/>
      <c r="AN150" s="398">
        <f t="shared" si="187"/>
        <v>0.8438191876976574</v>
      </c>
      <c r="AO150" s="393"/>
      <c r="AP150" s="393">
        <f t="shared" si="218"/>
        <v>2.3591433477212713</v>
      </c>
      <c r="AQ150" s="393">
        <f t="shared" si="219"/>
        <v>1.7136407346081839</v>
      </c>
      <c r="AR150" s="393">
        <f t="shared" si="220"/>
        <v>1.930527679928433</v>
      </c>
      <c r="AS150" s="393"/>
      <c r="AT150" s="393">
        <f t="shared" si="188"/>
        <v>1.9272514210830278</v>
      </c>
      <c r="AV150" s="393">
        <f t="shared" ref="AV150:AX151" si="274">AV76</f>
        <v>0.14042053409642305</v>
      </c>
      <c r="AW150" s="393">
        <f t="shared" si="274"/>
        <v>0.29260728323349944</v>
      </c>
      <c r="AX150" s="393">
        <f t="shared" si="274"/>
        <v>0.56697218267007765</v>
      </c>
      <c r="AY150" s="406"/>
      <c r="AZ150" s="406">
        <f t="shared" si="190"/>
        <v>518873.66072769347</v>
      </c>
      <c r="BC150" s="383">
        <f t="shared" si="191"/>
        <v>0.51526619107853655</v>
      </c>
      <c r="BD150" s="383">
        <f t="shared" si="192"/>
        <v>0.79786961516436439</v>
      </c>
      <c r="BE150" s="383">
        <f t="shared" si="193"/>
        <v>1.0131080060692075</v>
      </c>
      <c r="BF150" s="383" t="e">
        <f t="shared" si="194"/>
        <v>#DIV/0!</v>
      </c>
      <c r="BG150" s="383"/>
      <c r="BH150" s="383">
        <f t="shared" si="260"/>
        <v>0.51526619107853655</v>
      </c>
      <c r="BI150" s="383">
        <f t="shared" si="261"/>
        <v>0.79786961516436439</v>
      </c>
      <c r="BJ150" s="383">
        <f t="shared" si="262"/>
        <v>1.0131080060692075</v>
      </c>
      <c r="BK150" s="383" t="e">
        <f t="shared" si="263"/>
        <v>#DIV/0!</v>
      </c>
      <c r="BL150" s="383"/>
      <c r="BM150" s="383">
        <f t="shared" si="264"/>
        <v>7.2353953753077682E-2</v>
      </c>
      <c r="BN150" s="383">
        <f t="shared" si="264"/>
        <v>0.23346246046780245</v>
      </c>
      <c r="BO150" s="383">
        <f t="shared" si="264"/>
        <v>0.57440405748158885</v>
      </c>
      <c r="BP150" s="383">
        <f t="shared" si="264"/>
        <v>0</v>
      </c>
      <c r="BQ150" s="383"/>
      <c r="BR150" s="391">
        <f t="shared" si="221"/>
        <v>0.51526619107853655</v>
      </c>
      <c r="BS150" s="400">
        <f>Mining!BZ149</f>
        <v>0.71721031071744712</v>
      </c>
      <c r="BT150" s="391">
        <f t="shared" si="195"/>
        <v>1.0131080060692075</v>
      </c>
      <c r="BU150" s="391">
        <v>1</v>
      </c>
      <c r="BV150" s="391"/>
      <c r="BW150" s="391">
        <v>1</v>
      </c>
      <c r="BX150" s="400">
        <f>Mining!BW149</f>
        <v>1.1124625556013432</v>
      </c>
      <c r="BY150" s="391">
        <v>1</v>
      </c>
      <c r="BZ150" s="391">
        <v>1</v>
      </c>
      <c r="CB150" s="400">
        <f t="shared" si="222"/>
        <v>0.14042053409642305</v>
      </c>
      <c r="CC150" s="400">
        <f t="shared" si="223"/>
        <v>0.29260728323349944</v>
      </c>
      <c r="CD150" s="400">
        <f t="shared" si="224"/>
        <v>0.56697218267007765</v>
      </c>
      <c r="CE150" s="400"/>
      <c r="CG150" s="400">
        <v>1</v>
      </c>
      <c r="CH150" s="400">
        <v>1</v>
      </c>
      <c r="CI150" s="400">
        <v>1</v>
      </c>
      <c r="CJ150" s="400">
        <v>1</v>
      </c>
      <c r="CK150" s="409">
        <f>CL150*CM150</f>
        <v>0.82794618796381747</v>
      </c>
      <c r="CL150" s="392">
        <f t="shared" si="196"/>
        <v>0.98118909836934487</v>
      </c>
      <c r="CM150" s="392">
        <f t="shared" si="197"/>
        <v>0.8438191876976574</v>
      </c>
      <c r="CN150" s="392">
        <f t="shared" si="198"/>
        <v>0.9870059995322833</v>
      </c>
      <c r="CO150" s="392">
        <f t="shared" si="199"/>
        <v>1.1704531894742343</v>
      </c>
      <c r="CP150" s="392">
        <f t="shared" si="200"/>
        <v>1.0496231988922646</v>
      </c>
      <c r="CQ150" s="392">
        <v>1</v>
      </c>
      <c r="CR150" s="392">
        <f t="shared" si="201"/>
        <v>0.69589246442649966</v>
      </c>
      <c r="CS150" s="392">
        <f t="shared" si="202"/>
        <v>0.82794618796381847</v>
      </c>
      <c r="CT150" s="392">
        <f t="shared" si="203"/>
        <v>0.82794618796381747</v>
      </c>
      <c r="CU150" s="392"/>
      <c r="CV150" s="392">
        <f t="shared" si="225"/>
        <v>1.212571238852354</v>
      </c>
      <c r="CX150" s="409">
        <f t="shared" si="268"/>
        <v>0.89547896651068337</v>
      </c>
      <c r="CY150" s="338"/>
      <c r="DA150" s="383">
        <f t="shared" si="204"/>
        <v>0.37762775802533682</v>
      </c>
      <c r="DB150" s="383">
        <f t="shared" si="205"/>
        <v>0.38360507502523195</v>
      </c>
      <c r="DC150" s="383">
        <f t="shared" si="206"/>
        <v>0.23876716694943123</v>
      </c>
      <c r="DD150" s="383">
        <f t="shared" si="207"/>
        <v>0</v>
      </c>
      <c r="DF150" s="383">
        <f t="shared" si="269"/>
        <v>0.38670695738032262</v>
      </c>
      <c r="DG150" s="383">
        <f t="shared" si="269"/>
        <v>0.37117918808287875</v>
      </c>
      <c r="DH150" s="383">
        <f t="shared" si="269"/>
        <v>0.24189245253680339</v>
      </c>
      <c r="DI150" s="383"/>
      <c r="DJ150" s="383">
        <f t="shared" si="209"/>
        <v>0.99977859800000468</v>
      </c>
      <c r="DK150" s="383"/>
      <c r="DL150" s="383">
        <f t="shared" si="270"/>
        <v>0.38679259403422517</v>
      </c>
      <c r="DM150" s="383">
        <f t="shared" si="270"/>
        <v>0.37126138609628151</v>
      </c>
      <c r="DN150" s="383">
        <f t="shared" si="270"/>
        <v>0.24194601986949341</v>
      </c>
      <c r="DO150" s="383">
        <f t="shared" si="270"/>
        <v>0</v>
      </c>
      <c r="DR150" s="383">
        <f t="shared" si="241"/>
        <v>-9.1012672160543262E-2</v>
      </c>
      <c r="DS150" s="383">
        <f t="shared" si="242"/>
        <v>-3.9962824589592064E-2</v>
      </c>
      <c r="DT150" s="383">
        <f t="shared" si="226"/>
        <v>4.4408920985006252E-16</v>
      </c>
      <c r="DU150" s="383">
        <f t="shared" si="227"/>
        <v>0</v>
      </c>
      <c r="DW150" s="383">
        <f t="shared" si="243"/>
        <v>3.3090733000916146E-2</v>
      </c>
      <c r="DX150" s="383">
        <f t="shared" si="211"/>
        <v>0.18212224322855383</v>
      </c>
      <c r="DY150" s="383">
        <f t="shared" si="212"/>
        <v>-7.5944089559750502E-2</v>
      </c>
      <c r="DZ150" s="383">
        <f t="shared" si="213"/>
        <v>0</v>
      </c>
      <c r="EA150" s="383"/>
      <c r="EC150" s="383">
        <f t="shared" si="244"/>
        <v>7.0152626419490798E-4</v>
      </c>
      <c r="ED150" s="383">
        <f t="shared" si="228"/>
        <v>-7.3716005324944114E-2</v>
      </c>
      <c r="EE150" s="383">
        <f t="shared" si="229"/>
        <v>4.0100953104535576E-2</v>
      </c>
      <c r="EF150" s="383"/>
      <c r="EH150" s="383">
        <f t="shared" si="230"/>
        <v>0</v>
      </c>
      <c r="EI150" s="383">
        <f t="shared" si="231"/>
        <v>-1.2111284016811432E-2</v>
      </c>
      <c r="EJ150" s="383">
        <f t="shared" si="232"/>
        <v>0</v>
      </c>
      <c r="EK150" s="383">
        <f t="shared" si="233"/>
        <v>0</v>
      </c>
      <c r="EM150" s="383">
        <f t="shared" si="245"/>
        <v>0</v>
      </c>
      <c r="EN150" s="383">
        <f t="shared" si="234"/>
        <v>-1.2111284016811432E-2</v>
      </c>
      <c r="EO150" s="383">
        <f t="shared" si="235"/>
        <v>0</v>
      </c>
      <c r="EP150" s="383">
        <v>1</v>
      </c>
      <c r="ER150" s="383">
        <f t="shared" si="236"/>
        <v>0</v>
      </c>
      <c r="ES150" s="383">
        <f t="shared" si="237"/>
        <v>0</v>
      </c>
      <c r="ET150" s="383">
        <f t="shared" si="238"/>
        <v>0</v>
      </c>
      <c r="EU150" s="383">
        <f t="shared" si="239"/>
        <v>0</v>
      </c>
      <c r="EX150" s="383">
        <f t="shared" si="157"/>
        <v>0.95119167932036452</v>
      </c>
      <c r="EY150" s="383">
        <f t="shared" si="158"/>
        <v>0.58351644697534988</v>
      </c>
      <c r="EZ150" s="383">
        <f t="shared" si="246"/>
        <v>0.69589246442649966</v>
      </c>
      <c r="FA150" s="383"/>
      <c r="FB150" s="383">
        <f t="shared" si="172"/>
        <v>1.0640047303362554</v>
      </c>
      <c r="FC150" s="383">
        <f t="shared" si="160"/>
        <v>0.92442555242459334</v>
      </c>
      <c r="FD150" s="383">
        <f t="shared" si="247"/>
        <v>0.9870059995322833</v>
      </c>
      <c r="FE150" s="383"/>
      <c r="FF150" s="383">
        <f t="shared" si="173"/>
        <v>0.9827561122580607</v>
      </c>
      <c r="FG150" s="383">
        <f t="shared" si="162"/>
        <v>1.4631324399983889</v>
      </c>
      <c r="FH150" s="383">
        <f t="shared" si="248"/>
        <v>1.1704531894742343</v>
      </c>
      <c r="FJ150" s="383">
        <f t="shared" si="163"/>
        <v>0.99551364181462942</v>
      </c>
      <c r="FK150" s="383">
        <f t="shared" si="164"/>
        <v>1.0488653556163092</v>
      </c>
      <c r="FL150" s="383">
        <f t="shared" si="249"/>
        <v>1.0496231988922646</v>
      </c>
      <c r="FN150" s="383">
        <f t="shared" si="174"/>
        <v>1.0640047303362554</v>
      </c>
      <c r="FO150" s="383">
        <f t="shared" si="166"/>
        <v>0.92442555242459334</v>
      </c>
      <c r="FP150" s="383">
        <f t="shared" si="250"/>
        <v>0.9870059995322833</v>
      </c>
      <c r="FR150" s="340"/>
    </row>
    <row r="151" spans="1:182" x14ac:dyDescent="0.2">
      <c r="A151" s="334" t="s">
        <v>621</v>
      </c>
      <c r="B151" s="334">
        <f t="shared" si="156"/>
        <v>2011</v>
      </c>
      <c r="D151" s="388">
        <f t="shared" si="271"/>
        <v>753.84790188029206</v>
      </c>
      <c r="E151" s="388">
        <f t="shared" si="271"/>
        <v>876.2622859881119</v>
      </c>
      <c r="F151" s="388">
        <f t="shared" si="271"/>
        <v>495.91898996753969</v>
      </c>
      <c r="G151" s="388">
        <f t="shared" si="271"/>
        <v>0</v>
      </c>
      <c r="H151" s="388">
        <f>SUM(D151:G151)</f>
        <v>2126.0291778359438</v>
      </c>
      <c r="J151" s="394">
        <f t="shared" si="272"/>
        <v>248593.99812000003</v>
      </c>
      <c r="K151" s="394">
        <f t="shared" si="272"/>
        <v>426849.47526398889</v>
      </c>
      <c r="L151" s="394">
        <f t="shared" si="272"/>
        <v>829792.44872999995</v>
      </c>
      <c r="M151" s="394"/>
      <c r="N151" s="394">
        <f>SUM(J151:M151)</f>
        <v>1505235.922113989</v>
      </c>
      <c r="P151" s="403">
        <f t="shared" si="273"/>
        <v>91932.500520000016</v>
      </c>
      <c r="Q151" s="403">
        <f t="shared" si="273"/>
        <v>227919.18447188695</v>
      </c>
      <c r="R151" s="394">
        <f t="shared" si="273"/>
        <v>449519.11312000005</v>
      </c>
      <c r="S151" s="403"/>
      <c r="T151" s="394">
        <f>SUM(P151:S151)</f>
        <v>769370.79811188695</v>
      </c>
      <c r="U151" s="394"/>
      <c r="W151" s="397">
        <f>D151/J151*1000</f>
        <v>3.0324461072322366</v>
      </c>
      <c r="X151" s="397">
        <f>E151/K151*1000</f>
        <v>2.0528601691408421</v>
      </c>
      <c r="Y151" s="397">
        <f>F151/L151*1000</f>
        <v>0.59764220646565935</v>
      </c>
      <c r="Z151" s="388"/>
      <c r="AA151" s="388">
        <f>H151/T151*1000</f>
        <v>2.7633349004841783</v>
      </c>
      <c r="AB151" s="408"/>
      <c r="AD151" s="397">
        <f>D151/P151*1000</f>
        <v>8.2000152026354556</v>
      </c>
      <c r="AE151" s="397">
        <f>E151/Q151*1000</f>
        <v>3.844618380934036</v>
      </c>
      <c r="AF151" s="397">
        <f>F151/R151*1000</f>
        <v>1.1032211434247805</v>
      </c>
      <c r="AG151" s="388"/>
      <c r="AH151" s="397">
        <f>H151/T151*1000</f>
        <v>2.7633349004841783</v>
      </c>
      <c r="AJ151" s="398">
        <f t="shared" si="184"/>
        <v>0.50031248547531804</v>
      </c>
      <c r="AK151" s="398">
        <f t="shared" si="185"/>
        <v>0.78146120181708956</v>
      </c>
      <c r="AL151" s="398">
        <f t="shared" si="186"/>
        <v>1.0131080060692073</v>
      </c>
      <c r="AM151" s="399"/>
      <c r="AN151" s="398">
        <f t="shared" si="187"/>
        <v>0.85109586420437466</v>
      </c>
      <c r="AO151" s="393"/>
      <c r="AP151" s="393">
        <f>J151/P151</f>
        <v>2.7040926409471275</v>
      </c>
      <c r="AQ151" s="393">
        <f>K151/Q151</f>
        <v>1.8728106466906005</v>
      </c>
      <c r="AR151" s="393">
        <f>L151/R151</f>
        <v>1.8459558770941185</v>
      </c>
      <c r="AS151" s="393"/>
      <c r="AT151" s="393">
        <f>N151/T151</f>
        <v>1.9564505512920283</v>
      </c>
      <c r="AV151" s="393">
        <f t="shared" si="274"/>
        <v>0.11949049891887187</v>
      </c>
      <c r="AW151" s="393">
        <f t="shared" si="274"/>
        <v>0.29624101282661558</v>
      </c>
      <c r="AX151" s="393">
        <f t="shared" si="274"/>
        <v>0.58426848825451261</v>
      </c>
      <c r="AY151" s="406"/>
      <c r="AZ151" s="406">
        <f>T151/N151*1000000</f>
        <v>511129.70851198159</v>
      </c>
      <c r="BC151" s="383">
        <f t="shared" si="191"/>
        <v>0.50031248547531804</v>
      </c>
      <c r="BD151" s="383">
        <f t="shared" si="192"/>
        <v>0.78146120181708956</v>
      </c>
      <c r="BE151" s="383">
        <f t="shared" si="193"/>
        <v>1.0131080060692073</v>
      </c>
      <c r="BF151" s="383" t="e">
        <f t="shared" si="194"/>
        <v>#DIV/0!</v>
      </c>
      <c r="BG151" s="383"/>
      <c r="BH151" s="383">
        <f t="shared" si="260"/>
        <v>0.50031248547531804</v>
      </c>
      <c r="BI151" s="383">
        <f t="shared" si="261"/>
        <v>0.78146120181708956</v>
      </c>
      <c r="BJ151" s="383">
        <f t="shared" si="262"/>
        <v>1.0131080060692073</v>
      </c>
      <c r="BK151" s="383" t="e">
        <f t="shared" si="263"/>
        <v>#DIV/0!</v>
      </c>
      <c r="BL151" s="383"/>
      <c r="BM151" s="383">
        <f>BR151*BW151*CB151*CG151</f>
        <v>5.9782588504786585E-2</v>
      </c>
      <c r="BN151" s="383">
        <f>BS151*BX151*CC151*CH151</f>
        <v>0.23150085791099889</v>
      </c>
      <c r="BO151" s="383">
        <f>BT151*BY151*CD151*CI151</f>
        <v>0.5919270831445993</v>
      </c>
      <c r="BP151" s="383">
        <f>BU151*BZ151*CE151*CJ151</f>
        <v>0</v>
      </c>
      <c r="BQ151" s="383"/>
      <c r="BR151" s="391">
        <f>AJ151</f>
        <v>0.50031248547531804</v>
      </c>
      <c r="BS151" s="400">
        <f>Mining!BZ150</f>
        <v>0.71721031071744712</v>
      </c>
      <c r="BT151" s="391">
        <f>AL151</f>
        <v>1.0131080060692073</v>
      </c>
      <c r="BU151" s="391">
        <v>1</v>
      </c>
      <c r="BV151" s="391"/>
      <c r="BW151" s="391">
        <v>1</v>
      </c>
      <c r="BX151" s="400">
        <f>Mining!BW150</f>
        <v>1.0895844498322542</v>
      </c>
      <c r="BY151" s="391">
        <v>1</v>
      </c>
      <c r="BZ151" s="391">
        <v>1</v>
      </c>
      <c r="CB151" s="400">
        <f>AV151</f>
        <v>0.11949049891887187</v>
      </c>
      <c r="CC151" s="400">
        <f>AW151</f>
        <v>0.29624101282661558</v>
      </c>
      <c r="CD151" s="400">
        <f>AX151</f>
        <v>0.58426848825451261</v>
      </c>
      <c r="CE151" s="400"/>
      <c r="CG151" s="400">
        <v>1</v>
      </c>
      <c r="CH151" s="400">
        <v>1</v>
      </c>
      <c r="CI151" s="400">
        <v>1</v>
      </c>
      <c r="CJ151" s="400">
        <v>1</v>
      </c>
      <c r="CK151" s="409">
        <f>CL151*CM151</f>
        <v>0.8200497914664</v>
      </c>
      <c r="CL151" s="392">
        <f t="shared" si="196"/>
        <v>0.96352223757191291</v>
      </c>
      <c r="CM151" s="392">
        <f t="shared" si="197"/>
        <v>0.85109586420437466</v>
      </c>
      <c r="CN151" s="392">
        <f>FD151</f>
        <v>1.0635805510511094</v>
      </c>
      <c r="CO151" s="392">
        <f>FH151</f>
        <v>1.116619540114367</v>
      </c>
      <c r="CP151" s="392">
        <f>FL151</f>
        <v>1.0409819220687049</v>
      </c>
      <c r="CQ151" s="392">
        <v>1</v>
      </c>
      <c r="CR151" s="392">
        <f>EZ151</f>
        <v>0.68842983285494852</v>
      </c>
      <c r="CS151" s="392">
        <f>CL151*CN151*CO151*CP151*CQ151*CR151</f>
        <v>0.82004979146640067</v>
      </c>
      <c r="CT151" s="392">
        <f>CL151*CM151</f>
        <v>0.8200497914664</v>
      </c>
      <c r="CU151" s="392"/>
      <c r="CV151" s="392">
        <f>CN151*CO151*CP151</f>
        <v>1.2362855640274095</v>
      </c>
      <c r="CX151" s="409">
        <f>H151/H134</f>
        <v>0.88354303635993015</v>
      </c>
      <c r="CY151" s="338"/>
      <c r="DA151" s="383">
        <f>D151/$H151</f>
        <v>0.35458022389308108</v>
      </c>
      <c r="DB151" s="383">
        <f>E151/$H151</f>
        <v>0.4121591063392871</v>
      </c>
      <c r="DC151" s="383">
        <f>F151/$H151</f>
        <v>0.23326066976763174</v>
      </c>
      <c r="DD151" s="383">
        <f>G151/$H151</f>
        <v>0</v>
      </c>
      <c r="DF151" s="383">
        <f>(DA151-DA150)/LN(DA151/DA150)</f>
        <v>0.36598304871765569</v>
      </c>
      <c r="DG151" s="383">
        <f>(DB151-DB150)/LN(DB151/DB150)</f>
        <v>0.39771126686799568</v>
      </c>
      <c r="DH151" s="383">
        <f>(DC151-DC150)/LN(DC151/DC150)</f>
        <v>0.23600321185307607</v>
      </c>
      <c r="DI151" s="383"/>
      <c r="DJ151" s="383">
        <f>SUM(DF151:DI151)</f>
        <v>0.99969752743872742</v>
      </c>
      <c r="DK151" s="383"/>
      <c r="DL151" s="383">
        <f>DF151/$DJ151</f>
        <v>0.36609378204157578</v>
      </c>
      <c r="DM151" s="383">
        <f>DG151/$DJ151</f>
        <v>0.3978316000110062</v>
      </c>
      <c r="DN151" s="383">
        <f>DH151/$DJ151</f>
        <v>0.23607461794741808</v>
      </c>
      <c r="DO151" s="383">
        <f>DI151/$DJ151</f>
        <v>0</v>
      </c>
      <c r="DR151" s="383">
        <f>LN(AJ151/AJ150)</f>
        <v>-2.9450768850249401E-2</v>
      </c>
      <c r="DS151" s="383">
        <f>LN(BS151/BS150)</f>
        <v>0</v>
      </c>
      <c r="DT151" s="383">
        <f>LN(AL151/AL150)</f>
        <v>-2.2204460492503131E-16</v>
      </c>
      <c r="DU151" s="383">
        <f>LN(BU151/BU150)</f>
        <v>0</v>
      </c>
      <c r="DW151" s="383">
        <f>LN(AP151/AP150)</f>
        <v>0.13646785341149459</v>
      </c>
      <c r="DX151" s="383">
        <f>LN(AQ151/AQ150)</f>
        <v>8.8820130291548671E-2</v>
      </c>
      <c r="DY151" s="383">
        <f>LN(AR151/AR150)</f>
        <v>-4.479614094080122E-2</v>
      </c>
      <c r="DZ151" s="383">
        <f>M151/$N151</f>
        <v>0</v>
      </c>
      <c r="EA151" s="383"/>
      <c r="EC151" s="383">
        <f>LN(AV151/AV150)</f>
        <v>-0.16140487388995561</v>
      </c>
      <c r="ED151" s="383">
        <f>LN(AW151/AW150)</f>
        <v>1.2341975829005487E-2</v>
      </c>
      <c r="EE151" s="383">
        <f>LN(AX151/AX150)</f>
        <v>3.005037536429099E-2</v>
      </c>
      <c r="EF151" s="383"/>
      <c r="EH151" s="383">
        <f>LN(BW151/BW150)</f>
        <v>0</v>
      </c>
      <c r="EI151" s="383">
        <f>LN(BX151/BX150)</f>
        <v>-2.0779691740281974E-2</v>
      </c>
      <c r="EJ151" s="383">
        <f>LN(BY151/BY150)</f>
        <v>0</v>
      </c>
      <c r="EK151" s="383">
        <f>LN(BZ151/BZ150)</f>
        <v>0</v>
      </c>
      <c r="EM151" s="383">
        <f>LN(BW151/BW150)</f>
        <v>0</v>
      </c>
      <c r="EN151" s="383">
        <f>LN(BX151/BX150)</f>
        <v>-2.0779691740281974E-2</v>
      </c>
      <c r="EO151" s="383">
        <f>LN(BY151/BY150)</f>
        <v>0</v>
      </c>
      <c r="EP151" s="383">
        <v>1</v>
      </c>
      <c r="ER151" s="383">
        <f>LN(CG151/CG150)</f>
        <v>0</v>
      </c>
      <c r="ES151" s="383">
        <f>LN(CH151/CH150)</f>
        <v>0</v>
      </c>
      <c r="ET151" s="383">
        <f>LN(CI151/CI150)</f>
        <v>0</v>
      </c>
      <c r="EU151" s="383">
        <f>LN(CJ151/CJ150)</f>
        <v>0</v>
      </c>
      <c r="EX151" s="383">
        <f>EXP(SUMPRODUCT($DL151:$DO151,DR151:DU151))</f>
        <v>0.98927617131520262</v>
      </c>
      <c r="EY151" s="383">
        <f>IF(ISERR(EX151),EY150,EX151*EY150)</f>
        <v>0.57725891656322459</v>
      </c>
      <c r="EZ151" s="383">
        <f t="shared" si="246"/>
        <v>0.68842983285494852</v>
      </c>
      <c r="FA151" s="383"/>
      <c r="FB151" s="383">
        <f>EXP(SUMPRODUCT($DL151:$DO151,DW151:DZ151))</f>
        <v>1.0775826606475674</v>
      </c>
      <c r="FC151" s="383">
        <f>IF(ISERR(FB151),FC150,FB151*FC150)</f>
        <v>0.99614494635229056</v>
      </c>
      <c r="FD151" s="383">
        <f t="shared" si="247"/>
        <v>1.0635805510511094</v>
      </c>
      <c r="FE151" s="383"/>
      <c r="FF151" s="383">
        <f>EXP(SUMPRODUCT($DL151:$DO151,EC151:EF151))</f>
        <v>0.95400614920443838</v>
      </c>
      <c r="FG151" s="383">
        <f>IF(ISERR(FF151),FG150,FF151*FG150)</f>
        <v>1.3958373448589569</v>
      </c>
      <c r="FH151" s="383">
        <f t="shared" si="248"/>
        <v>1.116619540114367</v>
      </c>
      <c r="FJ151" s="383">
        <f>EXP(SUMPRODUCT($DL151:$DO151,EM151:EP151))</f>
        <v>0.99176725816209166</v>
      </c>
      <c r="FK151" s="383">
        <f>IF(ISERR(FJ151),FK150,FJ151*FK150)</f>
        <v>1.0402303179207941</v>
      </c>
      <c r="FL151" s="383">
        <f t="shared" si="249"/>
        <v>1.0409819220687049</v>
      </c>
      <c r="FN151" s="383">
        <f>EXP(SUMPRODUCT($DL151:$DO151,DW151:DZ151))</f>
        <v>1.0775826606475674</v>
      </c>
      <c r="FO151" s="383">
        <f>IF(ISERR(FN151),FO150,FN151*FO150)</f>
        <v>0.99614494635229056</v>
      </c>
      <c r="FP151" s="383">
        <f t="shared" si="250"/>
        <v>1.0635805510511094</v>
      </c>
      <c r="FR151" s="340"/>
    </row>
    <row r="152" spans="1:182" hidden="1" x14ac:dyDescent="0.2">
      <c r="A152" s="334"/>
      <c r="B152" s="334"/>
      <c r="D152" s="388"/>
      <c r="E152" s="388"/>
      <c r="F152" s="388"/>
      <c r="G152" s="388"/>
      <c r="H152" s="388"/>
      <c r="J152" s="394"/>
      <c r="K152" s="394"/>
      <c r="L152" s="394"/>
      <c r="M152" s="394"/>
      <c r="N152" s="394"/>
      <c r="P152" s="403"/>
      <c r="Q152" s="403"/>
      <c r="R152" s="394"/>
      <c r="S152" s="403"/>
      <c r="T152" s="394"/>
      <c r="U152" s="394"/>
      <c r="W152" s="397"/>
      <c r="X152" s="397"/>
      <c r="Y152" s="397"/>
      <c r="Z152" s="388"/>
      <c r="AA152" s="388"/>
      <c r="AB152" s="408"/>
      <c r="AD152" s="397"/>
      <c r="AE152" s="397"/>
      <c r="AF152" s="397"/>
      <c r="AG152" s="388"/>
      <c r="AH152" s="397"/>
      <c r="AJ152" s="398"/>
      <c r="AK152" s="398"/>
      <c r="AL152" s="398"/>
      <c r="AM152" s="399"/>
      <c r="AN152" s="398"/>
      <c r="AO152" s="393"/>
      <c r="AP152" s="393"/>
      <c r="AQ152" s="393"/>
      <c r="AR152" s="393"/>
      <c r="AS152" s="393"/>
      <c r="AT152" s="393"/>
      <c r="AV152" s="393"/>
      <c r="AW152" s="393"/>
      <c r="AX152" s="393"/>
      <c r="AY152" s="406"/>
      <c r="AZ152" s="406"/>
      <c r="BC152" s="383"/>
      <c r="BD152" s="383"/>
      <c r="BE152" s="383"/>
      <c r="BF152" s="383"/>
      <c r="BG152" s="383"/>
      <c r="BH152" s="383"/>
      <c r="BI152" s="383"/>
      <c r="BJ152" s="383"/>
      <c r="BK152" s="383"/>
      <c r="BL152" s="383"/>
      <c r="BM152" s="383"/>
      <c r="BN152" s="383"/>
      <c r="BO152" s="383"/>
      <c r="BP152" s="383"/>
      <c r="BQ152" s="383"/>
      <c r="BR152" s="391"/>
      <c r="BS152" s="400"/>
      <c r="BT152" s="391"/>
      <c r="BU152" s="391"/>
      <c r="BV152" s="391"/>
      <c r="BW152" s="391"/>
      <c r="BX152" s="400"/>
      <c r="BY152" s="391"/>
      <c r="BZ152" s="391"/>
      <c r="CB152" s="400"/>
      <c r="CC152" s="400"/>
      <c r="CD152" s="400"/>
      <c r="CE152" s="400"/>
      <c r="CG152" s="400"/>
      <c r="CH152" s="400"/>
      <c r="CI152" s="400"/>
      <c r="CJ152" s="400"/>
      <c r="CK152" s="409"/>
      <c r="CL152" s="392"/>
      <c r="CM152" s="392"/>
      <c r="CN152" s="392"/>
      <c r="CO152" s="392"/>
      <c r="CP152" s="392"/>
      <c r="CQ152" s="392"/>
      <c r="CR152" s="392"/>
      <c r="CS152" s="392"/>
      <c r="CT152" s="392"/>
      <c r="CU152" s="392"/>
      <c r="CV152" s="392"/>
      <c r="CX152" s="409"/>
      <c r="CY152" s="338"/>
      <c r="DA152" s="383"/>
      <c r="DB152" s="383"/>
      <c r="DC152" s="383"/>
      <c r="DD152" s="383"/>
      <c r="DF152" s="383"/>
      <c r="DG152" s="383"/>
      <c r="DH152" s="383"/>
      <c r="DI152" s="383"/>
      <c r="DJ152" s="383"/>
      <c r="DK152" s="383"/>
      <c r="DL152" s="383"/>
      <c r="DM152" s="383"/>
      <c r="DN152" s="383"/>
      <c r="DO152" s="383"/>
      <c r="DR152" s="383"/>
      <c r="DS152" s="383"/>
      <c r="DT152" s="383"/>
      <c r="DU152" s="383"/>
      <c r="DW152" s="383"/>
      <c r="DX152" s="383"/>
      <c r="DY152" s="383"/>
      <c r="DZ152" s="383"/>
      <c r="EA152" s="383"/>
      <c r="EC152" s="383"/>
      <c r="ED152" s="383"/>
      <c r="EE152" s="383"/>
      <c r="EF152" s="383"/>
      <c r="EH152" s="383"/>
      <c r="EI152" s="383"/>
      <c r="EJ152" s="383"/>
      <c r="EK152" s="383"/>
      <c r="EM152" s="383"/>
      <c r="EN152" s="383"/>
      <c r="EO152" s="383"/>
      <c r="EP152" s="383"/>
      <c r="ER152" s="383"/>
      <c r="ES152" s="383"/>
      <c r="ET152" s="383"/>
      <c r="EU152" s="383"/>
      <c r="EX152" s="383"/>
      <c r="EY152" s="383"/>
      <c r="EZ152" s="383"/>
      <c r="FA152" s="383"/>
      <c r="FB152" s="383"/>
      <c r="FC152" s="383"/>
      <c r="FD152" s="383"/>
      <c r="FE152" s="383"/>
      <c r="FF152" s="383"/>
      <c r="FG152" s="383"/>
      <c r="FH152" s="383"/>
      <c r="FJ152" s="383"/>
      <c r="FK152" s="383"/>
      <c r="FL152" s="383"/>
      <c r="FN152" s="383"/>
      <c r="FO152" s="383"/>
      <c r="FP152" s="383"/>
      <c r="FR152" s="340"/>
    </row>
    <row r="153" spans="1:182" ht="17.25" hidden="1" customHeight="1" x14ac:dyDescent="0.2">
      <c r="A153" s="334"/>
      <c r="B153" s="334"/>
      <c r="D153" s="388"/>
      <c r="E153" s="388"/>
      <c r="F153" s="388"/>
      <c r="G153" s="388"/>
      <c r="H153" s="388"/>
      <c r="J153" s="389"/>
      <c r="K153" s="389"/>
      <c r="L153" s="389"/>
      <c r="M153" s="389"/>
      <c r="N153" s="389"/>
      <c r="W153" s="390"/>
      <c r="X153" s="390"/>
      <c r="Y153" s="390"/>
      <c r="Z153" s="390"/>
      <c r="AA153" s="390"/>
      <c r="AD153" s="345"/>
      <c r="AV153" s="406"/>
      <c r="AW153" s="406"/>
      <c r="AX153" s="406"/>
      <c r="AY153" s="406"/>
      <c r="AZ153" s="406"/>
      <c r="BC153" s="383"/>
      <c r="BD153" s="383"/>
      <c r="BE153" s="383"/>
      <c r="BF153" s="383"/>
      <c r="BG153" s="383"/>
      <c r="BH153" s="383"/>
      <c r="BI153" s="383"/>
      <c r="BJ153" s="383"/>
      <c r="BK153" s="383"/>
      <c r="BL153" s="383"/>
      <c r="BM153" s="383"/>
      <c r="BN153" s="383"/>
      <c r="BO153" s="383"/>
      <c r="BP153" s="383"/>
      <c r="BQ153" s="383"/>
      <c r="BR153" s="383"/>
      <c r="BS153" s="383"/>
      <c r="BT153" s="383"/>
      <c r="BU153" s="383"/>
      <c r="BV153" s="391"/>
      <c r="BW153" s="383"/>
      <c r="CL153" s="391"/>
      <c r="CM153" s="391"/>
      <c r="CN153" s="391"/>
      <c r="CO153" s="391"/>
      <c r="CP153" s="391"/>
      <c r="CQ153" s="391"/>
      <c r="CR153" s="391"/>
      <c r="CS153" s="391"/>
      <c r="CT153" s="391"/>
      <c r="CU153" s="391"/>
      <c r="CV153" s="391"/>
      <c r="CY153" s="338"/>
      <c r="DA153" s="383"/>
      <c r="DB153" s="383"/>
      <c r="DC153" s="383"/>
      <c r="DD153" s="383"/>
      <c r="DF153" s="383"/>
      <c r="DG153" s="383"/>
      <c r="DH153" s="383"/>
      <c r="DI153" s="383"/>
      <c r="DJ153" s="383"/>
      <c r="DK153" s="383"/>
      <c r="DL153" s="383"/>
      <c r="DM153" s="383"/>
      <c r="DN153" s="383"/>
      <c r="DO153" s="383"/>
      <c r="DR153" s="383"/>
      <c r="DS153" s="383"/>
      <c r="DT153" s="383"/>
      <c r="DU153" s="383"/>
      <c r="DW153" s="383"/>
      <c r="DX153" s="383"/>
      <c r="DY153" s="383"/>
      <c r="DZ153" s="383"/>
      <c r="EA153" s="383"/>
      <c r="EC153" s="383"/>
      <c r="ED153" s="383"/>
      <c r="EE153" s="383"/>
      <c r="EF153" s="383"/>
      <c r="EX153" s="383"/>
      <c r="EY153" s="383"/>
      <c r="EZ153" s="383"/>
      <c r="FA153" s="383"/>
      <c r="FB153" s="383"/>
      <c r="FC153" s="383"/>
      <c r="FD153" s="383"/>
      <c r="FE153" s="383"/>
      <c r="FF153" s="383"/>
      <c r="FG153" s="383"/>
      <c r="FH153" s="383"/>
      <c r="FI153" s="383"/>
      <c r="FJ153" s="383"/>
      <c r="FK153" s="383"/>
      <c r="FL153" s="383"/>
      <c r="FR153" s="340"/>
    </row>
    <row r="154" spans="1:182" hidden="1" x14ac:dyDescent="0.2">
      <c r="A154" s="401" t="s">
        <v>22</v>
      </c>
      <c r="B154" s="402">
        <v>1985</v>
      </c>
      <c r="D154" s="403"/>
      <c r="E154" s="403"/>
      <c r="F154" s="403"/>
      <c r="G154" s="403"/>
      <c r="H154" s="410">
        <f>H222/H148</f>
        <v>0.24075312833433937</v>
      </c>
      <c r="J154" s="389"/>
      <c r="K154" s="389"/>
      <c r="L154" s="389"/>
      <c r="M154" s="389"/>
      <c r="N154" s="399">
        <v>1562222.2958830725</v>
      </c>
      <c r="P154" s="403"/>
      <c r="Q154" s="403"/>
      <c r="R154" s="403"/>
      <c r="S154" s="403"/>
      <c r="T154" s="388"/>
      <c r="U154" s="388"/>
      <c r="W154" s="399">
        <v>6.0611042004104387</v>
      </c>
      <c r="X154" s="399">
        <v>2.6269508510050623</v>
      </c>
      <c r="Y154" s="399">
        <v>0.58990966697072311</v>
      </c>
      <c r="Z154" s="399"/>
      <c r="AA154" s="399">
        <v>3.2467962972272364</v>
      </c>
      <c r="AD154" s="399">
        <v>21.056558418707784</v>
      </c>
      <c r="AE154" s="399">
        <v>3.304629955160884</v>
      </c>
      <c r="AF154" s="399">
        <v>1.1735769097411057</v>
      </c>
      <c r="AG154" s="399">
        <v>0</v>
      </c>
      <c r="AH154" s="399">
        <v>3.2467962972272364</v>
      </c>
      <c r="AJ154" s="399">
        <v>1</v>
      </c>
      <c r="AK154" s="399">
        <v>1</v>
      </c>
      <c r="AL154" s="399">
        <v>1</v>
      </c>
      <c r="AM154" s="399">
        <v>0</v>
      </c>
      <c r="AN154" s="399">
        <v>1</v>
      </c>
      <c r="AV154" s="406"/>
      <c r="AW154" s="406"/>
      <c r="AX154" s="406"/>
      <c r="AY154" s="406"/>
      <c r="AZ154" s="406"/>
      <c r="BC154" s="383"/>
      <c r="BD154" s="383"/>
      <c r="BE154" s="383"/>
      <c r="BF154" s="383"/>
      <c r="BG154" s="383"/>
      <c r="BH154" s="383"/>
      <c r="BI154" s="383"/>
      <c r="BJ154" s="383"/>
      <c r="BK154" s="383"/>
      <c r="BL154" s="383"/>
      <c r="BM154" s="383"/>
      <c r="BN154" s="383"/>
      <c r="BO154" s="383"/>
      <c r="BP154" s="383"/>
      <c r="BQ154" s="383"/>
      <c r="BR154" s="383"/>
      <c r="BS154" s="383"/>
      <c r="BT154" s="383"/>
      <c r="BU154" s="383"/>
      <c r="BV154" s="391"/>
      <c r="BW154" s="383"/>
      <c r="CL154" s="391"/>
      <c r="CM154" s="391"/>
      <c r="CN154" s="391"/>
      <c r="CO154" s="391"/>
      <c r="CP154" s="391"/>
      <c r="CQ154" s="391"/>
      <c r="CR154" s="391"/>
      <c r="CS154" s="391"/>
      <c r="CT154" s="391"/>
      <c r="CU154" s="391"/>
      <c r="CV154" s="391"/>
      <c r="CY154" s="338"/>
      <c r="DA154" s="383"/>
      <c r="DB154" s="383"/>
      <c r="DC154" s="383"/>
      <c r="DD154" s="383"/>
      <c r="DF154" s="383"/>
      <c r="DG154" s="383"/>
      <c r="DH154" s="383"/>
      <c r="DI154" s="383"/>
      <c r="DJ154" s="383"/>
      <c r="DK154" s="383"/>
      <c r="DL154" s="383"/>
      <c r="DM154" s="383"/>
      <c r="DN154" s="383"/>
      <c r="DO154" s="383"/>
      <c r="DR154" s="383"/>
      <c r="DS154" s="383"/>
      <c r="DT154" s="383"/>
      <c r="DU154" s="383"/>
      <c r="DW154" s="383"/>
      <c r="DX154" s="383"/>
      <c r="DY154" s="383"/>
      <c r="DZ154" s="383"/>
      <c r="EA154" s="383"/>
      <c r="EC154" s="383"/>
      <c r="ED154" s="383"/>
      <c r="EE154" s="383"/>
      <c r="EF154" s="383"/>
      <c r="EX154" s="383"/>
      <c r="EY154" s="383">
        <v>0.83851525458928289</v>
      </c>
      <c r="EZ154" s="383"/>
      <c r="FA154" s="383"/>
      <c r="FB154" s="383"/>
      <c r="FC154" s="383">
        <v>0.93659567709077229</v>
      </c>
      <c r="FD154" s="383"/>
      <c r="FE154" s="383"/>
      <c r="FF154" s="383"/>
      <c r="FG154" s="383">
        <v>1.2500563483923912</v>
      </c>
      <c r="FH154" s="383"/>
      <c r="FI154" s="383"/>
      <c r="FJ154" s="383"/>
      <c r="FK154" s="383">
        <v>0.99927798539823132</v>
      </c>
      <c r="FL154" s="383"/>
      <c r="FM154" s="383"/>
      <c r="FN154" s="383"/>
      <c r="FO154" s="383">
        <v>0.93659567709077229</v>
      </c>
      <c r="FR154" s="340"/>
    </row>
    <row r="155" spans="1:182" hidden="1" x14ac:dyDescent="0.2">
      <c r="A155" s="401" t="s">
        <v>56</v>
      </c>
      <c r="B155" s="402">
        <v>1996</v>
      </c>
      <c r="D155" s="403"/>
      <c r="E155" s="403"/>
      <c r="F155" s="403"/>
      <c r="G155" s="403"/>
      <c r="H155" s="388"/>
      <c r="J155" s="389"/>
      <c r="K155" s="389"/>
      <c r="L155" s="389"/>
      <c r="M155" s="389"/>
      <c r="N155" s="389"/>
      <c r="P155" s="403"/>
      <c r="Q155" s="403"/>
      <c r="R155" s="403"/>
      <c r="S155" s="403"/>
      <c r="T155" s="388"/>
      <c r="U155" s="388"/>
      <c r="AV155" s="406"/>
      <c r="AW155" s="406"/>
      <c r="AX155" s="406"/>
      <c r="AY155" s="406"/>
      <c r="AZ155" s="406"/>
      <c r="BC155" s="383"/>
      <c r="BD155" s="383"/>
      <c r="BE155" s="383"/>
      <c r="BF155" s="383"/>
      <c r="BG155" s="383"/>
      <c r="BH155" s="383"/>
      <c r="BI155" s="383"/>
      <c r="BJ155" s="383"/>
      <c r="BK155" s="383"/>
      <c r="BL155" s="383"/>
      <c r="BM155" s="383"/>
      <c r="BN155" s="383"/>
      <c r="BO155" s="383"/>
      <c r="BP155" s="383"/>
      <c r="BQ155" s="383"/>
      <c r="BR155" s="383"/>
      <c r="BS155" s="383"/>
      <c r="BT155" s="383"/>
      <c r="BU155" s="383"/>
      <c r="BV155" s="391"/>
      <c r="BW155" s="383"/>
      <c r="CL155" s="391"/>
      <c r="CM155" s="391"/>
      <c r="CN155" s="391"/>
      <c r="CO155" s="391"/>
      <c r="CP155" s="391"/>
      <c r="CQ155" s="391"/>
      <c r="CR155" s="391"/>
      <c r="CS155" s="391"/>
      <c r="CT155" s="391"/>
      <c r="CU155" s="391"/>
      <c r="CV155" s="391"/>
      <c r="CY155" s="338"/>
      <c r="DA155" s="383"/>
      <c r="DB155" s="383"/>
      <c r="DC155" s="383"/>
      <c r="DD155" s="383"/>
      <c r="DF155" s="383"/>
      <c r="DG155" s="383"/>
      <c r="DH155" s="383"/>
      <c r="DI155" s="383"/>
      <c r="DJ155" s="383"/>
      <c r="DK155" s="383"/>
      <c r="DL155" s="383"/>
      <c r="DM155" s="383"/>
      <c r="DN155" s="383"/>
      <c r="DO155" s="383"/>
      <c r="DR155" s="383"/>
      <c r="DS155" s="383"/>
      <c r="DT155" s="383"/>
      <c r="DU155" s="383"/>
      <c r="DW155" s="383"/>
      <c r="DX155" s="383"/>
      <c r="DY155" s="383"/>
      <c r="DZ155" s="383"/>
      <c r="EA155" s="383"/>
      <c r="EC155" s="383"/>
      <c r="ED155" s="383"/>
      <c r="EE155" s="383"/>
      <c r="EF155" s="383"/>
      <c r="EX155" s="383"/>
      <c r="EY155" s="383"/>
      <c r="EZ155" s="383"/>
      <c r="FA155" s="383"/>
      <c r="FB155" s="383"/>
      <c r="FC155" s="383"/>
      <c r="FD155" s="383"/>
      <c r="FE155" s="383"/>
      <c r="FF155" s="383"/>
      <c r="FG155" s="383"/>
      <c r="FH155" s="383"/>
      <c r="FI155" s="383"/>
      <c r="FJ155" s="383"/>
      <c r="FK155" s="383"/>
      <c r="FL155" s="383"/>
      <c r="FR155" s="340"/>
    </row>
    <row r="156" spans="1:182" x14ac:dyDescent="0.2">
      <c r="A156" s="411"/>
      <c r="B156" s="412"/>
      <c r="D156" s="388"/>
      <c r="E156" s="388"/>
      <c r="F156" s="388"/>
      <c r="G156" s="388"/>
      <c r="H156" s="388"/>
      <c r="J156" s="389"/>
      <c r="K156" s="389"/>
      <c r="L156" s="389"/>
      <c r="M156" s="389"/>
      <c r="N156" s="389"/>
      <c r="W156" s="390"/>
      <c r="X156" s="390"/>
      <c r="Y156" s="390"/>
      <c r="Z156" s="390"/>
      <c r="AA156" s="390"/>
      <c r="AD156" s="345"/>
      <c r="AV156" s="406"/>
      <c r="AW156" s="406"/>
      <c r="AX156" s="406"/>
      <c r="AY156" s="406"/>
      <c r="AZ156" s="406"/>
      <c r="BC156" s="383"/>
      <c r="BD156" s="383"/>
      <c r="BE156" s="383"/>
      <c r="BF156" s="383"/>
      <c r="BG156" s="383"/>
      <c r="BH156" s="383"/>
      <c r="BI156" s="383"/>
      <c r="BJ156" s="383"/>
      <c r="BK156" s="383"/>
      <c r="BL156" s="383"/>
      <c r="BM156" s="383"/>
      <c r="BN156" s="383"/>
      <c r="BO156" s="383"/>
      <c r="BP156" s="383"/>
      <c r="BQ156" s="383"/>
      <c r="BR156" s="383"/>
      <c r="BS156" s="383"/>
      <c r="BT156" s="383"/>
      <c r="BU156" s="383"/>
      <c r="BV156" s="391"/>
      <c r="BW156" s="383"/>
      <c r="CL156" s="391"/>
      <c r="CM156" s="391"/>
      <c r="CN156" s="391"/>
      <c r="CO156" s="391"/>
      <c r="CP156" s="391"/>
      <c r="CQ156" s="391"/>
      <c r="CR156" s="391"/>
      <c r="CS156" s="391"/>
      <c r="CT156" s="391"/>
      <c r="CU156" s="391"/>
      <c r="CV156" s="391"/>
      <c r="CY156" s="338"/>
      <c r="DA156" s="383"/>
      <c r="DB156" s="383"/>
      <c r="DC156" s="383"/>
      <c r="DD156" s="383"/>
      <c r="DF156" s="383"/>
      <c r="DG156" s="383"/>
      <c r="DH156" s="383"/>
      <c r="DI156" s="383"/>
      <c r="DJ156" s="383"/>
      <c r="DK156" s="383"/>
      <c r="DL156" s="383"/>
      <c r="DM156" s="383"/>
      <c r="DN156" s="383"/>
      <c r="DO156" s="383"/>
      <c r="DR156" s="383"/>
      <c r="DS156" s="383"/>
      <c r="DT156" s="383"/>
      <c r="DU156" s="383"/>
      <c r="DW156" s="383"/>
      <c r="DX156" s="383"/>
      <c r="DY156" s="383"/>
      <c r="DZ156" s="383"/>
      <c r="EA156" s="383"/>
      <c r="EC156" s="383"/>
      <c r="ED156" s="383"/>
      <c r="EE156" s="383"/>
      <c r="EF156" s="383"/>
      <c r="EX156" s="383"/>
      <c r="EY156" s="383"/>
      <c r="EZ156" s="383"/>
      <c r="FA156" s="383"/>
      <c r="FB156" s="383"/>
      <c r="FC156" s="383"/>
      <c r="FD156" s="383"/>
      <c r="FE156" s="383"/>
      <c r="FF156" s="383"/>
      <c r="FG156" s="383"/>
      <c r="FH156" s="383"/>
      <c r="FI156" s="383"/>
      <c r="FJ156" s="383"/>
      <c r="FK156" s="383"/>
      <c r="FL156" s="383"/>
      <c r="FR156" s="340"/>
    </row>
    <row r="157" spans="1:182" x14ac:dyDescent="0.2">
      <c r="A157" s="411"/>
      <c r="B157" s="412"/>
      <c r="D157" s="388"/>
      <c r="E157" s="388"/>
      <c r="F157" s="388"/>
      <c r="G157" s="388"/>
      <c r="H157" s="388"/>
      <c r="J157" s="389"/>
      <c r="K157" s="389"/>
      <c r="L157" s="389"/>
      <c r="M157" s="389"/>
      <c r="N157" s="389"/>
      <c r="W157" s="390"/>
      <c r="X157" s="390"/>
      <c r="Y157" s="390"/>
      <c r="Z157" s="390"/>
      <c r="AA157" s="390"/>
      <c r="AD157" s="345"/>
      <c r="AV157" s="406"/>
      <c r="AW157" s="406"/>
      <c r="AX157" s="406"/>
      <c r="AY157" s="406"/>
      <c r="AZ157" s="406"/>
      <c r="BC157" s="383"/>
      <c r="BD157" s="383"/>
      <c r="BE157" s="383"/>
      <c r="BF157" s="383"/>
      <c r="BG157" s="383"/>
      <c r="BH157" s="383"/>
      <c r="BI157" s="383"/>
      <c r="BJ157" s="383"/>
      <c r="BK157" s="383"/>
      <c r="BL157" s="383"/>
      <c r="BM157" s="383"/>
      <c r="BN157" s="383"/>
      <c r="BO157" s="383"/>
      <c r="BP157" s="383"/>
      <c r="BQ157" s="383"/>
      <c r="BR157" s="383"/>
      <c r="BS157" s="383"/>
      <c r="BT157" s="383"/>
      <c r="BU157" s="383"/>
      <c r="BV157" s="391"/>
      <c r="BW157" s="383"/>
      <c r="CL157" s="391"/>
      <c r="CM157" s="391"/>
      <c r="CN157" s="391"/>
      <c r="CO157" s="391"/>
      <c r="CP157" s="391"/>
      <c r="CQ157" s="391"/>
      <c r="CR157" s="391"/>
      <c r="CS157" s="391"/>
      <c r="CT157" s="391"/>
      <c r="CU157" s="391"/>
      <c r="CV157" s="391"/>
      <c r="CY157" s="338"/>
      <c r="DA157" s="383"/>
      <c r="DB157" s="383"/>
      <c r="DC157" s="383"/>
      <c r="DD157" s="383"/>
      <c r="DF157" s="383"/>
      <c r="DG157" s="383"/>
      <c r="DH157" s="383"/>
      <c r="DI157" s="383"/>
      <c r="DJ157" s="383"/>
      <c r="DK157" s="383"/>
      <c r="DL157" s="383"/>
      <c r="DM157" s="383"/>
      <c r="DN157" s="383"/>
      <c r="DO157" s="383"/>
      <c r="DR157" s="383"/>
      <c r="DS157" s="383"/>
      <c r="DT157" s="383"/>
      <c r="DU157" s="383"/>
      <c r="DW157" s="383"/>
      <c r="DX157" s="383"/>
      <c r="DY157" s="383"/>
      <c r="DZ157" s="383"/>
      <c r="EA157" s="383"/>
      <c r="EC157" s="383"/>
      <c r="ED157" s="383"/>
      <c r="EE157" s="383"/>
      <c r="EF157" s="383"/>
      <c r="EX157" s="383"/>
      <c r="EY157" s="383"/>
      <c r="EZ157" s="383"/>
      <c r="FA157" s="383"/>
      <c r="FB157" s="383"/>
      <c r="FC157" s="383"/>
      <c r="FD157" s="383"/>
      <c r="FE157" s="383"/>
      <c r="FF157" s="383"/>
      <c r="FG157" s="383"/>
      <c r="FH157" s="383"/>
      <c r="FI157" s="383"/>
      <c r="FJ157" s="383"/>
      <c r="FK157" s="383"/>
      <c r="FL157" s="383"/>
      <c r="FR157" s="340"/>
    </row>
    <row r="158" spans="1:182" x14ac:dyDescent="0.2">
      <c r="A158" s="334"/>
      <c r="B158" s="334"/>
      <c r="D158" s="404" t="s">
        <v>230</v>
      </c>
      <c r="E158" s="360"/>
      <c r="F158" s="360"/>
      <c r="G158" s="360"/>
      <c r="H158" s="360"/>
      <c r="J158" s="345" t="str">
        <f>J3</f>
        <v>Activity (Gross Output)</v>
      </c>
      <c r="P158" s="345" t="s">
        <v>1449</v>
      </c>
      <c r="W158" s="345" t="s">
        <v>627</v>
      </c>
      <c r="AD158" s="345" t="s">
        <v>676</v>
      </c>
      <c r="AJ158" s="345" t="s">
        <v>628</v>
      </c>
      <c r="AP158" s="345" t="s">
        <v>677</v>
      </c>
      <c r="AU158" s="345"/>
      <c r="AV158" s="413" t="s">
        <v>678</v>
      </c>
      <c r="AW158" s="406"/>
      <c r="AX158" s="406"/>
      <c r="AY158" s="406"/>
      <c r="AZ158" s="406"/>
      <c r="BG158" s="347"/>
      <c r="BH158" s="347"/>
      <c r="BI158" s="347"/>
      <c r="BJ158" s="347"/>
      <c r="BK158" s="347"/>
      <c r="BL158" s="347"/>
      <c r="BM158" s="347"/>
      <c r="BN158" s="347"/>
      <c r="BO158" s="347"/>
      <c r="BP158" s="347"/>
      <c r="BV158" s="347"/>
      <c r="CY158" s="338"/>
      <c r="FR158" s="340"/>
    </row>
    <row r="159" spans="1:182" ht="24.75" customHeight="1" x14ac:dyDescent="0.2">
      <c r="A159" s="377" t="s">
        <v>115</v>
      </c>
      <c r="B159" s="334"/>
      <c r="D159" s="360"/>
      <c r="E159" s="360"/>
      <c r="F159" s="360"/>
      <c r="G159" s="360"/>
      <c r="H159" s="360"/>
      <c r="AV159" s="406"/>
      <c r="AW159" s="406"/>
      <c r="AX159" s="406"/>
      <c r="AY159" s="406"/>
      <c r="AZ159" s="406"/>
      <c r="BG159" s="347"/>
      <c r="BH159" s="347"/>
      <c r="BI159" s="347"/>
      <c r="BJ159" s="347"/>
      <c r="BK159" s="347"/>
      <c r="BL159" s="347"/>
      <c r="BM159" s="347"/>
      <c r="BN159" s="347"/>
      <c r="BO159" s="347"/>
      <c r="BP159" s="347"/>
      <c r="BR159" s="347"/>
      <c r="BS159" s="347"/>
      <c r="BT159" s="347"/>
      <c r="BU159" s="347"/>
      <c r="BV159" s="347"/>
      <c r="CY159" s="338"/>
      <c r="DA159" s="376"/>
      <c r="DB159" s="376"/>
      <c r="DC159" s="376"/>
      <c r="DD159" s="376"/>
      <c r="DE159" s="376"/>
      <c r="DF159" s="376"/>
      <c r="DG159" s="376"/>
      <c r="DH159" s="376"/>
      <c r="DI159" s="376"/>
      <c r="DJ159" s="376"/>
      <c r="DK159" s="376"/>
      <c r="DL159" s="376"/>
      <c r="DM159" s="376"/>
      <c r="DN159" s="376"/>
      <c r="DO159" s="376"/>
      <c r="DP159" s="376"/>
      <c r="FR159" s="340"/>
    </row>
    <row r="160" spans="1:182" ht="49.5" customHeight="1" x14ac:dyDescent="0.2">
      <c r="A160" s="334"/>
      <c r="B160" s="334"/>
      <c r="D160" s="351" t="s">
        <v>656</v>
      </c>
      <c r="E160" s="351" t="s">
        <v>657</v>
      </c>
      <c r="F160" s="351" t="s">
        <v>658</v>
      </c>
      <c r="G160" s="351" t="s">
        <v>659</v>
      </c>
      <c r="H160" s="353" t="s">
        <v>213</v>
      </c>
      <c r="J160" s="351" t="s">
        <v>644</v>
      </c>
      <c r="K160" s="351" t="s">
        <v>644</v>
      </c>
      <c r="L160" s="351" t="s">
        <v>645</v>
      </c>
      <c r="M160" s="351" t="s">
        <v>646</v>
      </c>
      <c r="N160" s="353" t="s">
        <v>213</v>
      </c>
      <c r="P160" s="379" t="str">
        <f>J160</f>
        <v>Single-Family Attached</v>
      </c>
      <c r="Q160" s="379" t="str">
        <f>K160</f>
        <v>Single-Family Attached</v>
      </c>
      <c r="R160" s="379" t="str">
        <f>L160</f>
        <v>Mobile Home</v>
      </c>
      <c r="S160" s="379" t="str">
        <f>M160</f>
        <v>Multi-Family (2-4 units)</v>
      </c>
      <c r="T160" s="379" t="s">
        <v>213</v>
      </c>
      <c r="U160" s="379"/>
      <c r="W160" s="379" t="str">
        <f>D160</f>
        <v>Northeast</v>
      </c>
      <c r="X160" s="379" t="str">
        <f>E160</f>
        <v>Midwest</v>
      </c>
      <c r="Y160" s="379" t="str">
        <f>F160</f>
        <v>South</v>
      </c>
      <c r="Z160" s="379" t="str">
        <f>G160</f>
        <v>West</v>
      </c>
      <c r="AA160" s="379" t="s">
        <v>213</v>
      </c>
      <c r="AD160" s="353" t="str">
        <f>J160</f>
        <v>Single-Family Attached</v>
      </c>
      <c r="AE160" s="353" t="str">
        <f>K160</f>
        <v>Single-Family Attached</v>
      </c>
      <c r="AF160" s="353" t="str">
        <f>L160</f>
        <v>Mobile Home</v>
      </c>
      <c r="AG160" s="353" t="str">
        <f>M160</f>
        <v>Multi-Family (2-4 units)</v>
      </c>
      <c r="AH160" s="353" t="s">
        <v>213</v>
      </c>
      <c r="AJ160" s="353" t="str">
        <f>AJ5</f>
        <v>Agriculture - Farms</v>
      </c>
      <c r="AK160" s="353" t="str">
        <f t="shared" ref="AK160:AN160" si="275">AK5</f>
        <v>Mining</v>
      </c>
      <c r="AL160" s="353" t="str">
        <f t="shared" si="275"/>
        <v>Construction</v>
      </c>
      <c r="AM160" s="353" t="str">
        <f t="shared" si="275"/>
        <v>Not Used</v>
      </c>
      <c r="AN160" s="353" t="str">
        <f t="shared" si="275"/>
        <v>Total</v>
      </c>
      <c r="AP160" s="353" t="str">
        <f>AP5</f>
        <v>Agriculture - Farms</v>
      </c>
      <c r="AQ160" s="353" t="str">
        <f t="shared" ref="AQ160:AT160" si="276">AQ5</f>
        <v>Mining</v>
      </c>
      <c r="AR160" s="353" t="str">
        <f t="shared" si="276"/>
        <v>Construction</v>
      </c>
      <c r="AS160" s="353" t="str">
        <f t="shared" si="276"/>
        <v>Not Used</v>
      </c>
      <c r="AT160" s="353" t="str">
        <f t="shared" si="276"/>
        <v>Total</v>
      </c>
      <c r="AV160" s="414" t="str">
        <f>AJ160</f>
        <v>Agriculture - Farms</v>
      </c>
      <c r="AW160" s="414" t="str">
        <f>AK160</f>
        <v>Mining</v>
      </c>
      <c r="AX160" s="414" t="str">
        <f>AL160</f>
        <v>Construction</v>
      </c>
      <c r="AY160" s="414" t="str">
        <f>AM160</f>
        <v>Not Used</v>
      </c>
      <c r="AZ160" s="414" t="str">
        <f>AN160</f>
        <v>Total</v>
      </c>
      <c r="BC160" s="379" t="str">
        <f>D160</f>
        <v>Northeast</v>
      </c>
      <c r="BD160" s="379" t="str">
        <f>E160</f>
        <v>Midwest</v>
      </c>
      <c r="BE160" s="379" t="str">
        <f>F160</f>
        <v>South</v>
      </c>
      <c r="BF160" s="379" t="str">
        <f>G160</f>
        <v>West</v>
      </c>
      <c r="BG160" s="380"/>
      <c r="BH160" s="380"/>
      <c r="BI160" s="380"/>
      <c r="BJ160" s="380"/>
      <c r="BK160" s="380"/>
      <c r="BL160" s="380"/>
      <c r="BM160" s="380"/>
      <c r="BN160" s="380"/>
      <c r="BO160" s="380"/>
      <c r="BP160" s="380"/>
      <c r="BQ160" s="380"/>
      <c r="BR160" s="359"/>
      <c r="BS160" s="359"/>
      <c r="BT160" s="359"/>
      <c r="BU160" s="359"/>
      <c r="BV160" s="380"/>
      <c r="CY160" s="338"/>
      <c r="DA160" s="376"/>
      <c r="DB160" s="376"/>
      <c r="DC160" s="376"/>
      <c r="DD160" s="376"/>
      <c r="DE160" s="376"/>
      <c r="DF160" s="376"/>
      <c r="DG160" s="376"/>
      <c r="DH160" s="376"/>
      <c r="DI160" s="376"/>
      <c r="DJ160" s="376"/>
      <c r="DK160" s="376"/>
      <c r="DL160" s="376"/>
      <c r="DM160" s="376"/>
      <c r="DN160" s="376"/>
      <c r="DO160" s="376"/>
      <c r="DP160" s="376"/>
      <c r="DR160" s="379" t="s">
        <v>644</v>
      </c>
      <c r="DS160" s="379" t="s">
        <v>644</v>
      </c>
      <c r="DT160" s="379" t="s">
        <v>645</v>
      </c>
      <c r="DU160" s="379" t="s">
        <v>646</v>
      </c>
      <c r="FR160" s="340"/>
      <c r="FT160" s="365"/>
      <c r="FU160" s="354" t="s">
        <v>671</v>
      </c>
      <c r="FV160" s="354" t="s">
        <v>639</v>
      </c>
      <c r="FW160" s="354" t="s">
        <v>640</v>
      </c>
      <c r="FX160" s="354" t="s">
        <v>641</v>
      </c>
      <c r="FY160" s="354" t="s">
        <v>642</v>
      </c>
      <c r="FZ160" s="354" t="s">
        <v>679</v>
      </c>
    </row>
    <row r="161" spans="1:182" ht="38.25" x14ac:dyDescent="0.2">
      <c r="A161" s="405" t="s">
        <v>647</v>
      </c>
      <c r="B161" s="334"/>
      <c r="D161" s="370" t="str">
        <f>D5</f>
        <v>Agriculture - Farms</v>
      </c>
      <c r="E161" s="370" t="str">
        <f t="shared" ref="E161:H161" si="277">E5</f>
        <v>Mining</v>
      </c>
      <c r="F161" s="370" t="str">
        <f t="shared" si="277"/>
        <v>Construction</v>
      </c>
      <c r="G161" s="370" t="str">
        <f t="shared" si="277"/>
        <v>Not Used</v>
      </c>
      <c r="H161" s="370" t="str">
        <f t="shared" si="277"/>
        <v>Agriculture - Farms</v>
      </c>
      <c r="J161" s="381"/>
      <c r="K161" s="381"/>
      <c r="L161" s="381"/>
      <c r="M161" s="381"/>
      <c r="N161" s="381"/>
      <c r="P161" s="381"/>
      <c r="Q161" s="381"/>
      <c r="R161" s="381"/>
      <c r="S161" s="381"/>
      <c r="T161" s="381"/>
      <c r="U161" s="381"/>
      <c r="W161" s="370" t="s">
        <v>67</v>
      </c>
      <c r="X161" s="370" t="s">
        <v>67</v>
      </c>
      <c r="Y161" s="370" t="s">
        <v>67</v>
      </c>
      <c r="Z161" s="370" t="s">
        <v>67</v>
      </c>
      <c r="AA161" s="370" t="s">
        <v>67</v>
      </c>
      <c r="AD161" s="370" t="s">
        <v>67</v>
      </c>
      <c r="AE161" s="370" t="s">
        <v>67</v>
      </c>
      <c r="AF161" s="370" t="s">
        <v>67</v>
      </c>
      <c r="AG161" s="370" t="s">
        <v>67</v>
      </c>
      <c r="AH161" s="370" t="s">
        <v>67</v>
      </c>
      <c r="AJ161" s="370" t="s">
        <v>67</v>
      </c>
      <c r="AK161" s="370" t="s">
        <v>67</v>
      </c>
      <c r="AL161" s="370" t="s">
        <v>67</v>
      </c>
      <c r="AM161" s="370" t="s">
        <v>67</v>
      </c>
      <c r="AN161" s="370" t="s">
        <v>67</v>
      </c>
      <c r="AP161" s="382"/>
      <c r="AQ161" s="382"/>
      <c r="AR161" s="382"/>
      <c r="AS161" s="382"/>
      <c r="AT161" s="382"/>
      <c r="AV161" s="415"/>
      <c r="AW161" s="415"/>
      <c r="AX161" s="415"/>
      <c r="AY161" s="415"/>
      <c r="AZ161" s="415"/>
      <c r="BC161" s="370" t="s">
        <v>67</v>
      </c>
      <c r="BD161" s="370" t="s">
        <v>67</v>
      </c>
      <c r="BE161" s="370" t="s">
        <v>67</v>
      </c>
      <c r="BF161" s="370" t="s">
        <v>67</v>
      </c>
      <c r="BG161" s="352"/>
      <c r="BH161" s="352"/>
      <c r="BI161" s="352"/>
      <c r="BJ161" s="352"/>
      <c r="BK161" s="352"/>
      <c r="BL161" s="352"/>
      <c r="BM161" s="352"/>
      <c r="BN161" s="352"/>
      <c r="BO161" s="352"/>
      <c r="BP161" s="352"/>
      <c r="BQ161" s="352"/>
      <c r="BR161" s="352"/>
      <c r="BS161" s="352"/>
      <c r="BT161" s="352"/>
      <c r="BU161" s="352"/>
      <c r="BV161" s="352"/>
      <c r="BW161" s="352"/>
      <c r="CY161" s="338"/>
      <c r="DA161" s="376"/>
      <c r="DB161" s="376"/>
      <c r="DC161" s="376"/>
      <c r="DD161" s="376"/>
      <c r="DE161" s="376"/>
      <c r="DF161" s="376"/>
      <c r="DG161" s="376"/>
      <c r="DH161" s="376"/>
      <c r="DI161" s="376"/>
      <c r="DJ161" s="376"/>
      <c r="DK161" s="376"/>
      <c r="DL161" s="376"/>
      <c r="DM161" s="376"/>
      <c r="DN161" s="376"/>
      <c r="DO161" s="376"/>
      <c r="DP161" s="376"/>
      <c r="FR161" s="340"/>
      <c r="FT161" s="335">
        <v>1978</v>
      </c>
      <c r="FU161" s="383">
        <f t="shared" ref="FU161:FU185" si="278">CM192</f>
        <v>1.0195445391564903</v>
      </c>
      <c r="FV161" s="383">
        <f t="shared" ref="FV161:FZ184" si="279">CN192</f>
        <v>1.0413196101449576</v>
      </c>
      <c r="FW161" s="383">
        <f t="shared" si="279"/>
        <v>0.90769299501904599</v>
      </c>
      <c r="FX161" s="383">
        <f t="shared" si="279"/>
        <v>1.0251940439240668</v>
      </c>
      <c r="FY161" s="383">
        <f t="shared" si="279"/>
        <v>1</v>
      </c>
      <c r="FZ161" s="383">
        <f t="shared" si="279"/>
        <v>1.0521486383433021</v>
      </c>
    </row>
    <row r="162" spans="1:182" x14ac:dyDescent="0.2">
      <c r="A162" s="334"/>
      <c r="B162" s="334"/>
      <c r="D162" s="369" t="s">
        <v>263</v>
      </c>
      <c r="E162" s="369" t="s">
        <v>264</v>
      </c>
      <c r="F162" s="369" t="s">
        <v>264</v>
      </c>
      <c r="G162" s="369" t="s">
        <v>264</v>
      </c>
      <c r="H162" s="369" t="s">
        <v>264</v>
      </c>
      <c r="J162" s="370" t="str">
        <f>J7</f>
        <v>Million 2005$</v>
      </c>
      <c r="K162" s="370" t="str">
        <f t="shared" ref="K162:N162" si="280">K7</f>
        <v>Million 2005$</v>
      </c>
      <c r="L162" s="370" t="str">
        <f t="shared" si="280"/>
        <v>Million 2005$</v>
      </c>
      <c r="M162" s="370" t="str">
        <f t="shared" si="280"/>
        <v>Million 2005$</v>
      </c>
      <c r="N162" s="370" t="str">
        <f t="shared" si="280"/>
        <v>Million 2005$</v>
      </c>
      <c r="P162" s="370" t="str">
        <f>P7</f>
        <v>Million 2005$</v>
      </c>
      <c r="Q162" s="370" t="str">
        <f t="shared" ref="Q162:T162" si="281">Q7</f>
        <v>Million 2005$</v>
      </c>
      <c r="R162" s="370" t="str">
        <f t="shared" si="281"/>
        <v>Million 2005$</v>
      </c>
      <c r="S162" s="370"/>
      <c r="T162" s="370" t="str">
        <f t="shared" si="281"/>
        <v>Million 2005$</v>
      </c>
      <c r="U162" s="370"/>
      <c r="W162" s="370" t="str">
        <f>W7</f>
        <v>MMBtu/$</v>
      </c>
      <c r="X162" s="370" t="str">
        <f t="shared" ref="X162:AA162" si="282">X7</f>
        <v>MMBtu/$</v>
      </c>
      <c r="Y162" s="370" t="str">
        <f t="shared" si="282"/>
        <v>MMBtu/$</v>
      </c>
      <c r="Z162" s="370" t="str">
        <f t="shared" si="282"/>
        <v>MMBtu/$</v>
      </c>
      <c r="AA162" s="370" t="str">
        <f t="shared" si="282"/>
        <v>MMBtu/$</v>
      </c>
      <c r="AD162" s="370" t="str">
        <f>AD7</f>
        <v>MMBtu/$</v>
      </c>
      <c r="AE162" s="370" t="str">
        <f t="shared" ref="AE162:AH162" si="283">AE7</f>
        <v>MMBtu/$</v>
      </c>
      <c r="AF162" s="370" t="str">
        <f t="shared" si="283"/>
        <v>MMBtu/$</v>
      </c>
      <c r="AG162" s="370" t="str">
        <f t="shared" si="283"/>
        <v>MMBtu/$</v>
      </c>
      <c r="AH162" s="370" t="str">
        <f t="shared" si="283"/>
        <v>MMBtu/$</v>
      </c>
      <c r="AJ162" s="370" t="str">
        <f>AJ7</f>
        <v>1985 = 1</v>
      </c>
      <c r="AK162" s="370" t="str">
        <f t="shared" ref="AK162:AN162" si="284">AK7</f>
        <v>1985 = 1</v>
      </c>
      <c r="AL162" s="370" t="str">
        <f t="shared" si="284"/>
        <v>1985 = 1</v>
      </c>
      <c r="AM162" s="370" t="str">
        <f t="shared" si="284"/>
        <v>1985 = 1</v>
      </c>
      <c r="AN162" s="370" t="str">
        <f t="shared" si="284"/>
        <v>1985 = 1</v>
      </c>
      <c r="AP162" s="370" t="str">
        <f>AP7</f>
        <v>GO/VA</v>
      </c>
      <c r="AQ162" s="370" t="str">
        <f t="shared" ref="AQ162:AT162" si="285">AQ7</f>
        <v>GO/VA</v>
      </c>
      <c r="AR162" s="370" t="str">
        <f t="shared" si="285"/>
        <v>GO/VA</v>
      </c>
      <c r="AS162" s="370" t="str">
        <f t="shared" si="285"/>
        <v>GO/VA</v>
      </c>
      <c r="AT162" s="370" t="str">
        <f t="shared" si="285"/>
        <v>GO/VA</v>
      </c>
      <c r="AV162" s="730" t="s">
        <v>1452</v>
      </c>
      <c r="AW162" s="730" t="s">
        <v>1452</v>
      </c>
      <c r="AX162" s="730" t="s">
        <v>1452</v>
      </c>
      <c r="AY162" s="416"/>
      <c r="AZ162" s="731" t="s">
        <v>1453</v>
      </c>
      <c r="BC162" s="381" t="s">
        <v>620</v>
      </c>
      <c r="BD162" s="381" t="s">
        <v>620</v>
      </c>
      <c r="BE162" s="381" t="s">
        <v>620</v>
      </c>
      <c r="BF162" s="381" t="s">
        <v>620</v>
      </c>
      <c r="BG162" s="380"/>
      <c r="BH162" s="380"/>
      <c r="BI162" s="380"/>
      <c r="BJ162" s="380"/>
      <c r="BK162" s="380"/>
      <c r="BL162" s="380"/>
      <c r="BM162" s="380"/>
      <c r="BN162" s="380"/>
      <c r="BO162" s="380"/>
      <c r="BP162" s="380"/>
      <c r="BQ162" s="380"/>
      <c r="BR162" s="380"/>
      <c r="BS162" s="380"/>
      <c r="BT162" s="380"/>
      <c r="BU162" s="380"/>
      <c r="BV162" s="380"/>
      <c r="CY162" s="338"/>
      <c r="FR162" s="340"/>
      <c r="FT162" s="335">
        <f>FT161+1</f>
        <v>1979</v>
      </c>
      <c r="FU162" s="383">
        <f t="shared" si="278"/>
        <v>1.0250914785019638</v>
      </c>
      <c r="FV162" s="383">
        <f t="shared" si="279"/>
        <v>1.0447281114034177</v>
      </c>
      <c r="FW162" s="383">
        <f t="shared" si="279"/>
        <v>0.91214332068410942</v>
      </c>
      <c r="FX162" s="383">
        <f t="shared" si="279"/>
        <v>1.0444070352236037</v>
      </c>
      <c r="FY162" s="383">
        <f t="shared" si="279"/>
        <v>1</v>
      </c>
      <c r="FZ162" s="383">
        <f t="shared" si="279"/>
        <v>1.0299744975354914</v>
      </c>
    </row>
    <row r="163" spans="1:182" x14ac:dyDescent="0.2">
      <c r="A163" s="377" t="s">
        <v>115</v>
      </c>
      <c r="B163" s="334">
        <v>1949</v>
      </c>
      <c r="D163" s="388"/>
      <c r="E163" s="388"/>
      <c r="F163" s="388"/>
      <c r="G163" s="388"/>
      <c r="H163" s="388"/>
      <c r="J163" s="389"/>
      <c r="K163" s="389"/>
      <c r="L163" s="389"/>
      <c r="M163" s="389"/>
      <c r="N163" s="389"/>
      <c r="W163" s="390"/>
      <c r="X163" s="390"/>
      <c r="Y163" s="390"/>
      <c r="Z163" s="390"/>
      <c r="AA163" s="390"/>
      <c r="AV163" s="406"/>
      <c r="AW163" s="406"/>
      <c r="AX163" s="406"/>
      <c r="AY163" s="406"/>
      <c r="AZ163" s="406"/>
      <c r="BC163" s="383"/>
      <c r="BD163" s="383"/>
      <c r="BE163" s="383"/>
      <c r="BF163" s="383"/>
      <c r="BG163" s="391"/>
      <c r="BH163" s="391"/>
      <c r="BI163" s="391"/>
      <c r="BJ163" s="391"/>
      <c r="BK163" s="391"/>
      <c r="BL163" s="391"/>
      <c r="BM163" s="391"/>
      <c r="BN163" s="391"/>
      <c r="BO163" s="391"/>
      <c r="BP163" s="391"/>
      <c r="BQ163" s="391"/>
      <c r="BR163" s="391"/>
      <c r="BS163" s="391"/>
      <c r="BT163" s="391"/>
      <c r="BU163" s="391"/>
      <c r="BV163" s="391"/>
      <c r="BW163" s="391"/>
      <c r="CK163" s="347"/>
      <c r="CL163" s="391"/>
      <c r="CM163" s="391"/>
      <c r="CN163" s="391"/>
      <c r="CO163" s="391"/>
      <c r="CP163" s="391"/>
      <c r="CQ163" s="391"/>
      <c r="CR163" s="391"/>
      <c r="CS163" s="391"/>
      <c r="CT163" s="391"/>
      <c r="CU163" s="391"/>
      <c r="CV163" s="391"/>
      <c r="CW163" s="347"/>
      <c r="CY163" s="338"/>
      <c r="DA163" s="383"/>
      <c r="DB163" s="383"/>
      <c r="DC163" s="383"/>
      <c r="DD163" s="383"/>
      <c r="DF163" s="383"/>
      <c r="DG163" s="383"/>
      <c r="DH163" s="383"/>
      <c r="DI163" s="383"/>
      <c r="DJ163" s="383"/>
      <c r="DK163" s="383"/>
      <c r="DL163" s="383"/>
      <c r="DM163" s="383"/>
      <c r="DN163" s="383"/>
      <c r="DO163" s="383"/>
      <c r="DW163" s="383"/>
      <c r="DX163" s="383"/>
      <c r="DY163" s="383"/>
      <c r="DZ163" s="383"/>
      <c r="EA163" s="383"/>
      <c r="EC163" s="383"/>
      <c r="ED163" s="383"/>
      <c r="EE163" s="383"/>
      <c r="EF163" s="383"/>
      <c r="EX163" s="383"/>
      <c r="EY163" s="383">
        <v>1</v>
      </c>
      <c r="EZ163" s="383">
        <f t="shared" ref="EZ163:EZ194" si="286">EY163/EY$228</f>
        <v>0.91262644888503763</v>
      </c>
      <c r="FA163" s="383"/>
      <c r="FB163" s="383"/>
      <c r="FC163" s="383">
        <v>1</v>
      </c>
      <c r="FD163" s="383">
        <f t="shared" ref="FD163:FD194" si="287">FC163/FC$228</f>
        <v>1.0235746077124221</v>
      </c>
      <c r="FE163" s="383"/>
      <c r="FF163" s="383"/>
      <c r="FG163" s="383">
        <v>1</v>
      </c>
      <c r="FH163" s="383">
        <f t="shared" ref="FH163:FH194" si="288">FG163/FG$228</f>
        <v>0.86747326068825426</v>
      </c>
      <c r="FI163" s="383"/>
      <c r="FJ163" s="383"/>
      <c r="FK163" s="383">
        <v>1</v>
      </c>
      <c r="FL163" s="383">
        <f t="shared" ref="FL163:FL194" si="289">FK163/FK$228</f>
        <v>1.0328349711814875</v>
      </c>
      <c r="FN163" s="383"/>
      <c r="FO163" s="383">
        <v>1</v>
      </c>
      <c r="FP163" s="383">
        <f t="shared" ref="FP163:FP194" si="290">FO163/FO$228</f>
        <v>1.0235746077124221</v>
      </c>
      <c r="FR163" s="340"/>
      <c r="FT163" s="335">
        <f t="shared" ref="FT163:FT191" si="291">FT162+1</f>
        <v>1980</v>
      </c>
      <c r="FU163" s="383">
        <f t="shared" si="278"/>
        <v>1.011179423718306</v>
      </c>
      <c r="FV163" s="383">
        <f t="shared" si="279"/>
        <v>1.0421853553428768</v>
      </c>
      <c r="FW163" s="383">
        <f t="shared" si="279"/>
        <v>0.94218585884292316</v>
      </c>
      <c r="FX163" s="383">
        <f t="shared" si="279"/>
        <v>0.99606297276717226</v>
      </c>
      <c r="FY163" s="383">
        <f t="shared" si="279"/>
        <v>1</v>
      </c>
      <c r="FZ163" s="383">
        <f t="shared" si="279"/>
        <v>1.0338555884434371</v>
      </c>
    </row>
    <row r="164" spans="1:182" x14ac:dyDescent="0.2">
      <c r="A164" s="377" t="s">
        <v>115</v>
      </c>
      <c r="B164" s="334">
        <f t="shared" ref="B164:B225" si="292">B163+1</f>
        <v>1950</v>
      </c>
      <c r="D164" s="388"/>
      <c r="E164" s="388"/>
      <c r="F164" s="388"/>
      <c r="G164" s="388"/>
      <c r="H164" s="388"/>
      <c r="J164" s="389"/>
      <c r="K164" s="389"/>
      <c r="L164" s="389"/>
      <c r="M164" s="389"/>
      <c r="N164" s="389"/>
      <c r="W164" s="390"/>
      <c r="X164" s="390"/>
      <c r="Y164" s="390"/>
      <c r="Z164" s="390"/>
      <c r="AA164" s="390"/>
      <c r="AV164" s="406"/>
      <c r="AW164" s="406"/>
      <c r="AX164" s="406"/>
      <c r="AY164" s="406"/>
      <c r="AZ164" s="406"/>
      <c r="BC164" s="383"/>
      <c r="BD164" s="383"/>
      <c r="BE164" s="383"/>
      <c r="BF164" s="383"/>
      <c r="BG164" s="383"/>
      <c r="BH164" s="383"/>
      <c r="BI164" s="383"/>
      <c r="BJ164" s="383"/>
      <c r="BK164" s="383"/>
      <c r="BL164" s="383"/>
      <c r="BM164" s="383"/>
      <c r="BN164" s="383"/>
      <c r="BO164" s="383"/>
      <c r="BP164" s="383"/>
      <c r="BQ164" s="391"/>
      <c r="BR164" s="383"/>
      <c r="BS164" s="383"/>
      <c r="BT164" s="383"/>
      <c r="BU164" s="383"/>
      <c r="BV164" s="391"/>
      <c r="BW164" s="383"/>
      <c r="CK164" s="347"/>
      <c r="CL164" s="391"/>
      <c r="CM164" s="391"/>
      <c r="CN164" s="391"/>
      <c r="CO164" s="391"/>
      <c r="CP164" s="391"/>
      <c r="CQ164" s="391"/>
      <c r="CR164" s="391"/>
      <c r="CS164" s="391"/>
      <c r="CT164" s="391"/>
      <c r="CU164" s="391"/>
      <c r="CV164" s="391"/>
      <c r="CW164" s="347"/>
      <c r="CY164" s="338"/>
      <c r="DA164" s="383"/>
      <c r="DB164" s="383"/>
      <c r="DC164" s="383"/>
      <c r="DD164" s="383"/>
      <c r="DF164" s="383"/>
      <c r="DG164" s="383"/>
      <c r="DH164" s="383"/>
      <c r="DI164" s="383"/>
      <c r="DJ164" s="383"/>
      <c r="DK164" s="383"/>
      <c r="DL164" s="383"/>
      <c r="DM164" s="383"/>
      <c r="DN164" s="383"/>
      <c r="DO164" s="383"/>
      <c r="DR164" s="383"/>
      <c r="DS164" s="383"/>
      <c r="DT164" s="383"/>
      <c r="DU164" s="383"/>
      <c r="DW164" s="383"/>
      <c r="DX164" s="383"/>
      <c r="DY164" s="383"/>
      <c r="DZ164" s="383"/>
      <c r="EA164" s="383"/>
      <c r="EC164" s="383"/>
      <c r="ED164" s="383"/>
      <c r="EE164" s="383"/>
      <c r="EF164" s="383"/>
      <c r="EH164" s="383"/>
      <c r="EI164" s="383"/>
      <c r="EJ164" s="383"/>
      <c r="EK164" s="383"/>
      <c r="EM164" s="383"/>
      <c r="EN164" s="383"/>
      <c r="EO164" s="383"/>
      <c r="EP164" s="383"/>
      <c r="ER164" s="383"/>
      <c r="ES164" s="383"/>
      <c r="ET164" s="383"/>
      <c r="EU164" s="383"/>
      <c r="EX164" s="383">
        <f t="shared" ref="EX164:EX224" si="293">EXP(SUMPRODUCT($DL164:$DO164,DR164:DU164))</f>
        <v>1</v>
      </c>
      <c r="EY164" s="383">
        <f t="shared" ref="EY164:EY224" si="294">IF(ISERR(EX164),EY163,EX164*EY163)</f>
        <v>1</v>
      </c>
      <c r="EZ164" s="383">
        <f t="shared" si="286"/>
        <v>0.91262644888503763</v>
      </c>
      <c r="FA164" s="383"/>
      <c r="FB164" s="383">
        <f>EXP(SUMPRODUCT($DL164:$DO164,DW164:DZ164))</f>
        <v>1</v>
      </c>
      <c r="FC164" s="383">
        <f t="shared" ref="FC164:FC224" si="295">IF(ISERR(FB164),FC163,FB164*FC163)</f>
        <v>1</v>
      </c>
      <c r="FD164" s="383">
        <f t="shared" si="287"/>
        <v>1.0235746077124221</v>
      </c>
      <c r="FE164" s="383"/>
      <c r="FF164" s="383">
        <f>EXP(SUMPRODUCT($DL164:$DO164,EC164:EF164))</f>
        <v>1</v>
      </c>
      <c r="FG164" s="383">
        <f t="shared" ref="FG164:FG224" si="296">IF(ISERR(FF164),FG163,FF164*FG163)</f>
        <v>1</v>
      </c>
      <c r="FH164" s="383">
        <f t="shared" si="288"/>
        <v>0.86747326068825426</v>
      </c>
      <c r="FI164" s="383"/>
      <c r="FJ164" s="383">
        <f t="shared" ref="FJ164:FJ224" si="297">EXP(SUMPRODUCT($DL164:$DO164,EM164:EP164))</f>
        <v>1</v>
      </c>
      <c r="FK164" s="383">
        <f t="shared" ref="FK164:FK224" si="298">IF(ISERR(FJ164),FK163,FJ164*FK163)</f>
        <v>1</v>
      </c>
      <c r="FL164" s="383">
        <f t="shared" si="289"/>
        <v>1.0328349711814875</v>
      </c>
      <c r="FN164" s="383">
        <f>EXP(SUMPRODUCT($DL164:$DO164,DW164:DZ164))</f>
        <v>1</v>
      </c>
      <c r="FO164" s="383">
        <f t="shared" ref="FO164:FO224" si="299">IF(ISERR(FN164),FO163,FN164*FO163)</f>
        <v>1</v>
      </c>
      <c r="FP164" s="383">
        <f t="shared" si="290"/>
        <v>1.0235746077124221</v>
      </c>
      <c r="FR164" s="340"/>
      <c r="FT164" s="335">
        <f t="shared" si="291"/>
        <v>1981</v>
      </c>
      <c r="FU164" s="383">
        <f t="shared" si="278"/>
        <v>1.0350299632474131</v>
      </c>
      <c r="FV164" s="383">
        <f t="shared" si="279"/>
        <v>1.010914783182999</v>
      </c>
      <c r="FW164" s="383">
        <f t="shared" si="279"/>
        <v>1.0349817842621265</v>
      </c>
      <c r="FX164" s="383">
        <f t="shared" si="279"/>
        <v>0.96360867426323593</v>
      </c>
      <c r="FY164" s="383">
        <f t="shared" si="279"/>
        <v>1</v>
      </c>
      <c r="FZ164" s="383">
        <f t="shared" si="279"/>
        <v>1.0266087649733062</v>
      </c>
    </row>
    <row r="165" spans="1:182" x14ac:dyDescent="0.2">
      <c r="A165" s="377" t="s">
        <v>115</v>
      </c>
      <c r="B165" s="334">
        <f t="shared" si="292"/>
        <v>1951</v>
      </c>
      <c r="D165" s="388"/>
      <c r="E165" s="388"/>
      <c r="F165" s="388"/>
      <c r="G165" s="388"/>
      <c r="H165" s="388"/>
      <c r="J165" s="389"/>
      <c r="K165" s="389"/>
      <c r="L165" s="389"/>
      <c r="M165" s="389"/>
      <c r="N165" s="389"/>
      <c r="W165" s="390"/>
      <c r="X165" s="390"/>
      <c r="Y165" s="390"/>
      <c r="Z165" s="390"/>
      <c r="AA165" s="390"/>
      <c r="AV165" s="406"/>
      <c r="AW165" s="406"/>
      <c r="AX165" s="406"/>
      <c r="AY165" s="406"/>
      <c r="AZ165" s="406"/>
      <c r="BC165" s="383"/>
      <c r="BD165" s="383"/>
      <c r="BE165" s="383"/>
      <c r="BF165" s="383"/>
      <c r="BG165" s="383"/>
      <c r="BH165" s="383"/>
      <c r="BI165" s="383"/>
      <c r="BJ165" s="383"/>
      <c r="BK165" s="383"/>
      <c r="BL165" s="383"/>
      <c r="BM165" s="383"/>
      <c r="BN165" s="383"/>
      <c r="BO165" s="383"/>
      <c r="BP165" s="383"/>
      <c r="BQ165" s="383"/>
      <c r="BR165" s="383"/>
      <c r="BS165" s="383"/>
      <c r="BT165" s="383"/>
      <c r="BU165" s="383"/>
      <c r="BV165" s="391"/>
      <c r="BW165" s="383"/>
      <c r="CK165" s="347"/>
      <c r="CL165" s="391"/>
      <c r="CM165" s="391"/>
      <c r="CN165" s="391"/>
      <c r="CO165" s="391"/>
      <c r="CP165" s="391"/>
      <c r="CQ165" s="391"/>
      <c r="CR165" s="391"/>
      <c r="CS165" s="391"/>
      <c r="CT165" s="391"/>
      <c r="CU165" s="391"/>
      <c r="CV165" s="391"/>
      <c r="CW165" s="347"/>
      <c r="CY165" s="338"/>
      <c r="DA165" s="383"/>
      <c r="DB165" s="383"/>
      <c r="DC165" s="383"/>
      <c r="DD165" s="383"/>
      <c r="DF165" s="383"/>
      <c r="DG165" s="383"/>
      <c r="DH165" s="383"/>
      <c r="DI165" s="383"/>
      <c r="DJ165" s="383"/>
      <c r="DK165" s="383"/>
      <c r="DL165" s="383"/>
      <c r="DM165" s="383"/>
      <c r="DN165" s="383"/>
      <c r="DO165" s="383"/>
      <c r="DR165" s="383"/>
      <c r="DS165" s="383"/>
      <c r="DT165" s="383"/>
      <c r="DU165" s="383"/>
      <c r="DW165" s="383"/>
      <c r="DX165" s="383"/>
      <c r="DY165" s="383"/>
      <c r="DZ165" s="383"/>
      <c r="EA165" s="383"/>
      <c r="EC165" s="383"/>
      <c r="ED165" s="383"/>
      <c r="EE165" s="383"/>
      <c r="EF165" s="383"/>
      <c r="EH165" s="383"/>
      <c r="EI165" s="383"/>
      <c r="EJ165" s="383"/>
      <c r="EK165" s="383"/>
      <c r="EM165" s="383"/>
      <c r="EN165" s="383"/>
      <c r="EO165" s="383"/>
      <c r="EP165" s="383"/>
      <c r="ER165" s="383"/>
      <c r="ES165" s="383"/>
      <c r="ET165" s="383"/>
      <c r="EU165" s="383"/>
      <c r="EX165" s="383">
        <f t="shared" si="293"/>
        <v>1</v>
      </c>
      <c r="EY165" s="383">
        <f t="shared" si="294"/>
        <v>1</v>
      </c>
      <c r="EZ165" s="383">
        <f t="shared" si="286"/>
        <v>0.91262644888503763</v>
      </c>
      <c r="FA165" s="383"/>
      <c r="FB165" s="383">
        <f t="shared" ref="FB165:FB224" si="300">EXP(SUMPRODUCT($DL165:$DO165,DW165:DZ165))</f>
        <v>1</v>
      </c>
      <c r="FC165" s="383">
        <f t="shared" si="295"/>
        <v>1</v>
      </c>
      <c r="FD165" s="383">
        <f t="shared" si="287"/>
        <v>1.0235746077124221</v>
      </c>
      <c r="FE165" s="383"/>
      <c r="FF165" s="383">
        <f t="shared" ref="FF165:FF224" si="301">EXP(SUMPRODUCT($DL165:$DO165,EC165:EF165))</f>
        <v>1</v>
      </c>
      <c r="FG165" s="383">
        <f t="shared" si="296"/>
        <v>1</v>
      </c>
      <c r="FH165" s="383">
        <f t="shared" si="288"/>
        <v>0.86747326068825426</v>
      </c>
      <c r="FI165" s="383"/>
      <c r="FJ165" s="383">
        <f t="shared" si="297"/>
        <v>1</v>
      </c>
      <c r="FK165" s="383">
        <f t="shared" si="298"/>
        <v>1</v>
      </c>
      <c r="FL165" s="383">
        <f t="shared" si="289"/>
        <v>1.0328349711814875</v>
      </c>
      <c r="FN165" s="383">
        <f t="shared" ref="FN165:FN224" si="302">EXP(SUMPRODUCT($DL165:$DO165,DW165:DZ165))</f>
        <v>1</v>
      </c>
      <c r="FO165" s="383">
        <f t="shared" si="299"/>
        <v>1</v>
      </c>
      <c r="FP165" s="383">
        <f t="shared" si="290"/>
        <v>1.0235746077124221</v>
      </c>
      <c r="FR165" s="340"/>
      <c r="FT165" s="335">
        <f t="shared" si="291"/>
        <v>1982</v>
      </c>
      <c r="FU165" s="383">
        <f t="shared" si="278"/>
        <v>1.0574923112347174</v>
      </c>
      <c r="FV165" s="383">
        <f t="shared" si="279"/>
        <v>1.0040935265653896</v>
      </c>
      <c r="FW165" s="383">
        <f t="shared" si="279"/>
        <v>1.0825843240727788</v>
      </c>
      <c r="FX165" s="383">
        <f t="shared" si="279"/>
        <v>0.94011390313976317</v>
      </c>
      <c r="FY165" s="383">
        <f t="shared" si="279"/>
        <v>1</v>
      </c>
      <c r="FZ165" s="383">
        <f t="shared" si="279"/>
        <v>1.0348105354767403</v>
      </c>
    </row>
    <row r="166" spans="1:182" x14ac:dyDescent="0.2">
      <c r="A166" s="377" t="s">
        <v>115</v>
      </c>
      <c r="B166" s="334">
        <f t="shared" si="292"/>
        <v>1952</v>
      </c>
      <c r="D166" s="388"/>
      <c r="E166" s="388"/>
      <c r="F166" s="388"/>
      <c r="G166" s="388"/>
      <c r="H166" s="388"/>
      <c r="J166" s="389"/>
      <c r="K166" s="389"/>
      <c r="L166" s="389"/>
      <c r="M166" s="389"/>
      <c r="N166" s="389"/>
      <c r="W166" s="390"/>
      <c r="X166" s="390"/>
      <c r="Y166" s="390"/>
      <c r="Z166" s="390"/>
      <c r="AA166" s="390"/>
      <c r="AV166" s="406"/>
      <c r="AW166" s="406"/>
      <c r="AX166" s="406"/>
      <c r="AY166" s="406"/>
      <c r="AZ166" s="406"/>
      <c r="BC166" s="383"/>
      <c r="BD166" s="383"/>
      <c r="BE166" s="383"/>
      <c r="BF166" s="383"/>
      <c r="BG166" s="383"/>
      <c r="BH166" s="383"/>
      <c r="BI166" s="383"/>
      <c r="BJ166" s="383"/>
      <c r="BK166" s="383"/>
      <c r="BL166" s="383"/>
      <c r="BM166" s="383"/>
      <c r="BN166" s="383"/>
      <c r="BO166" s="383"/>
      <c r="BP166" s="383"/>
      <c r="BQ166" s="383"/>
      <c r="BR166" s="383"/>
      <c r="BS166" s="383"/>
      <c r="BT166" s="383"/>
      <c r="BU166" s="383"/>
      <c r="BV166" s="391"/>
      <c r="BW166" s="383"/>
      <c r="CK166" s="347"/>
      <c r="CL166" s="391"/>
      <c r="CM166" s="391"/>
      <c r="CN166" s="391"/>
      <c r="CO166" s="391"/>
      <c r="CP166" s="391"/>
      <c r="CQ166" s="391"/>
      <c r="CR166" s="391"/>
      <c r="CS166" s="391"/>
      <c r="CT166" s="391"/>
      <c r="CU166" s="391"/>
      <c r="CV166" s="391"/>
      <c r="CW166" s="347"/>
      <c r="CY166" s="338"/>
      <c r="DA166" s="383"/>
      <c r="DB166" s="383"/>
      <c r="DC166" s="383"/>
      <c r="DD166" s="383"/>
      <c r="DF166" s="383"/>
      <c r="DG166" s="383"/>
      <c r="DH166" s="383"/>
      <c r="DI166" s="383"/>
      <c r="DJ166" s="383"/>
      <c r="DK166" s="383"/>
      <c r="DL166" s="383"/>
      <c r="DM166" s="383"/>
      <c r="DN166" s="383"/>
      <c r="DO166" s="383"/>
      <c r="DR166" s="383"/>
      <c r="DS166" s="383"/>
      <c r="DT166" s="383"/>
      <c r="DU166" s="383"/>
      <c r="DW166" s="383"/>
      <c r="DX166" s="383"/>
      <c r="DY166" s="383"/>
      <c r="DZ166" s="383"/>
      <c r="EA166" s="383"/>
      <c r="EC166" s="383"/>
      <c r="ED166" s="383"/>
      <c r="EE166" s="383"/>
      <c r="EF166" s="383"/>
      <c r="EH166" s="383"/>
      <c r="EI166" s="383"/>
      <c r="EJ166" s="383"/>
      <c r="EK166" s="383"/>
      <c r="EM166" s="383"/>
      <c r="EN166" s="383"/>
      <c r="EO166" s="383"/>
      <c r="EP166" s="383"/>
      <c r="ER166" s="383"/>
      <c r="ES166" s="383"/>
      <c r="ET166" s="383"/>
      <c r="EU166" s="383"/>
      <c r="EX166" s="383">
        <f t="shared" si="293"/>
        <v>1</v>
      </c>
      <c r="EY166" s="383">
        <f t="shared" si="294"/>
        <v>1</v>
      </c>
      <c r="EZ166" s="383">
        <f t="shared" si="286"/>
        <v>0.91262644888503763</v>
      </c>
      <c r="FA166" s="383"/>
      <c r="FB166" s="383">
        <f t="shared" si="300"/>
        <v>1</v>
      </c>
      <c r="FC166" s="383">
        <f t="shared" si="295"/>
        <v>1</v>
      </c>
      <c r="FD166" s="383">
        <f t="shared" si="287"/>
        <v>1.0235746077124221</v>
      </c>
      <c r="FE166" s="383"/>
      <c r="FF166" s="383">
        <f t="shared" si="301"/>
        <v>1</v>
      </c>
      <c r="FG166" s="383">
        <f t="shared" si="296"/>
        <v>1</v>
      </c>
      <c r="FH166" s="383">
        <f t="shared" si="288"/>
        <v>0.86747326068825426</v>
      </c>
      <c r="FI166" s="383"/>
      <c r="FJ166" s="383">
        <f t="shared" si="297"/>
        <v>1</v>
      </c>
      <c r="FK166" s="383">
        <f t="shared" si="298"/>
        <v>1</v>
      </c>
      <c r="FL166" s="383">
        <f t="shared" si="289"/>
        <v>1.0328349711814875</v>
      </c>
      <c r="FN166" s="383">
        <f t="shared" si="302"/>
        <v>1</v>
      </c>
      <c r="FO166" s="383">
        <f t="shared" si="299"/>
        <v>1</v>
      </c>
      <c r="FP166" s="383">
        <f t="shared" si="290"/>
        <v>1.0235746077124221</v>
      </c>
      <c r="FR166" s="340"/>
      <c r="FT166" s="335">
        <f t="shared" si="291"/>
        <v>1983</v>
      </c>
      <c r="FU166" s="383">
        <f t="shared" si="278"/>
        <v>1.0581431559752501</v>
      </c>
      <c r="FV166" s="383">
        <f t="shared" si="279"/>
        <v>1.1034213935290165</v>
      </c>
      <c r="FW166" s="383">
        <f t="shared" si="279"/>
        <v>0.96896591445578484</v>
      </c>
      <c r="FX166" s="383">
        <f t="shared" si="279"/>
        <v>0.95577615379347025</v>
      </c>
      <c r="FY166" s="383">
        <f t="shared" si="279"/>
        <v>1</v>
      </c>
      <c r="FZ166" s="383">
        <f t="shared" si="279"/>
        <v>1.0354719444830083</v>
      </c>
    </row>
    <row r="167" spans="1:182" x14ac:dyDescent="0.2">
      <c r="A167" s="377" t="s">
        <v>115</v>
      </c>
      <c r="B167" s="334">
        <f t="shared" si="292"/>
        <v>1953</v>
      </c>
      <c r="D167" s="388"/>
      <c r="E167" s="388"/>
      <c r="F167" s="388"/>
      <c r="G167" s="388"/>
      <c r="H167" s="388"/>
      <c r="J167" s="389"/>
      <c r="K167" s="389"/>
      <c r="L167" s="389"/>
      <c r="M167" s="389"/>
      <c r="N167" s="389"/>
      <c r="W167" s="390"/>
      <c r="X167" s="390"/>
      <c r="Y167" s="390"/>
      <c r="Z167" s="390"/>
      <c r="AA167" s="390"/>
      <c r="AV167" s="406"/>
      <c r="AW167" s="406"/>
      <c r="AX167" s="406"/>
      <c r="AY167" s="406"/>
      <c r="AZ167" s="406"/>
      <c r="BC167" s="383"/>
      <c r="BD167" s="383"/>
      <c r="BE167" s="383"/>
      <c r="BF167" s="383"/>
      <c r="BG167" s="383"/>
      <c r="BH167" s="383"/>
      <c r="BI167" s="383"/>
      <c r="BJ167" s="383"/>
      <c r="BK167" s="383"/>
      <c r="BL167" s="383"/>
      <c r="BM167" s="383"/>
      <c r="BN167" s="383"/>
      <c r="BO167" s="383"/>
      <c r="BP167" s="383"/>
      <c r="BQ167" s="383"/>
      <c r="BR167" s="383"/>
      <c r="BS167" s="383"/>
      <c r="BT167" s="383"/>
      <c r="BU167" s="383"/>
      <c r="BV167" s="391"/>
      <c r="BW167" s="383"/>
      <c r="CK167" s="347"/>
      <c r="CL167" s="391"/>
      <c r="CM167" s="391"/>
      <c r="CN167" s="391"/>
      <c r="CO167" s="391"/>
      <c r="CP167" s="391"/>
      <c r="CQ167" s="391"/>
      <c r="CR167" s="391"/>
      <c r="CS167" s="391"/>
      <c r="CT167" s="391"/>
      <c r="CU167" s="391"/>
      <c r="CV167" s="391"/>
      <c r="CW167" s="347"/>
      <c r="CY167" s="338"/>
      <c r="DA167" s="383"/>
      <c r="DB167" s="383"/>
      <c r="DC167" s="383"/>
      <c r="DD167" s="383"/>
      <c r="DF167" s="383"/>
      <c r="DG167" s="383"/>
      <c r="DH167" s="383"/>
      <c r="DI167" s="383"/>
      <c r="DJ167" s="383"/>
      <c r="DK167" s="383"/>
      <c r="DL167" s="383"/>
      <c r="DM167" s="383"/>
      <c r="DN167" s="383"/>
      <c r="DO167" s="383"/>
      <c r="DR167" s="383"/>
      <c r="DS167" s="383"/>
      <c r="DT167" s="383"/>
      <c r="DU167" s="383"/>
      <c r="DW167" s="383"/>
      <c r="DX167" s="383"/>
      <c r="DY167" s="383"/>
      <c r="DZ167" s="383"/>
      <c r="EA167" s="383"/>
      <c r="EC167" s="383"/>
      <c r="ED167" s="383"/>
      <c r="EE167" s="383"/>
      <c r="EF167" s="383"/>
      <c r="EH167" s="383"/>
      <c r="EI167" s="383"/>
      <c r="EJ167" s="383"/>
      <c r="EK167" s="383"/>
      <c r="EM167" s="383"/>
      <c r="EN167" s="383"/>
      <c r="EO167" s="383"/>
      <c r="EP167" s="383"/>
      <c r="ER167" s="383"/>
      <c r="ES167" s="383"/>
      <c r="ET167" s="383"/>
      <c r="EU167" s="383"/>
      <c r="EX167" s="383">
        <f t="shared" si="293"/>
        <v>1</v>
      </c>
      <c r="EY167" s="383">
        <f t="shared" si="294"/>
        <v>1</v>
      </c>
      <c r="EZ167" s="383">
        <f t="shared" si="286"/>
        <v>0.91262644888503763</v>
      </c>
      <c r="FA167" s="383"/>
      <c r="FB167" s="383">
        <f t="shared" si="300"/>
        <v>1</v>
      </c>
      <c r="FC167" s="383">
        <f t="shared" si="295"/>
        <v>1</v>
      </c>
      <c r="FD167" s="383">
        <f t="shared" si="287"/>
        <v>1.0235746077124221</v>
      </c>
      <c r="FE167" s="383"/>
      <c r="FF167" s="383">
        <f t="shared" si="301"/>
        <v>1</v>
      </c>
      <c r="FG167" s="383">
        <f t="shared" si="296"/>
        <v>1</v>
      </c>
      <c r="FH167" s="383">
        <f t="shared" si="288"/>
        <v>0.86747326068825426</v>
      </c>
      <c r="FI167" s="383"/>
      <c r="FJ167" s="383">
        <f t="shared" si="297"/>
        <v>1</v>
      </c>
      <c r="FK167" s="383">
        <f t="shared" si="298"/>
        <v>1</v>
      </c>
      <c r="FL167" s="383">
        <f t="shared" si="289"/>
        <v>1.0328349711814875</v>
      </c>
      <c r="FN167" s="383">
        <f t="shared" si="302"/>
        <v>1</v>
      </c>
      <c r="FO167" s="383">
        <f t="shared" si="299"/>
        <v>1</v>
      </c>
      <c r="FP167" s="383">
        <f t="shared" si="290"/>
        <v>1.0235746077124221</v>
      </c>
      <c r="FR167" s="340"/>
      <c r="FT167" s="335">
        <f t="shared" si="291"/>
        <v>1984</v>
      </c>
      <c r="FU167" s="383">
        <f t="shared" si="278"/>
        <v>1.056519839246346</v>
      </c>
      <c r="FV167" s="383">
        <f t="shared" si="279"/>
        <v>1.0440904122059076</v>
      </c>
      <c r="FW167" s="383">
        <f t="shared" si="279"/>
        <v>0.99729392892675572</v>
      </c>
      <c r="FX167" s="383">
        <f t="shared" si="279"/>
        <v>0.98048144040452145</v>
      </c>
      <c r="FY167" s="383">
        <f t="shared" si="279"/>
        <v>1</v>
      </c>
      <c r="FZ167" s="383">
        <f t="shared" si="279"/>
        <v>1.0348490286751342</v>
      </c>
    </row>
    <row r="168" spans="1:182" x14ac:dyDescent="0.2">
      <c r="A168" s="377" t="s">
        <v>115</v>
      </c>
      <c r="B168" s="334">
        <f t="shared" si="292"/>
        <v>1954</v>
      </c>
      <c r="D168" s="388"/>
      <c r="E168" s="388"/>
      <c r="F168" s="388"/>
      <c r="G168" s="388"/>
      <c r="H168" s="388"/>
      <c r="J168" s="389"/>
      <c r="K168" s="389"/>
      <c r="L168" s="389"/>
      <c r="M168" s="389"/>
      <c r="N168" s="389"/>
      <c r="W168" s="390"/>
      <c r="X168" s="390"/>
      <c r="Y168" s="390"/>
      <c r="Z168" s="390"/>
      <c r="AA168" s="390"/>
      <c r="AV168" s="406"/>
      <c r="AW168" s="406"/>
      <c r="AX168" s="406"/>
      <c r="AY168" s="406"/>
      <c r="AZ168" s="406"/>
      <c r="BC168" s="383"/>
      <c r="BD168" s="383"/>
      <c r="BE168" s="383"/>
      <c r="BF168" s="383"/>
      <c r="BG168" s="383"/>
      <c r="BH168" s="383"/>
      <c r="BI168" s="383"/>
      <c r="BJ168" s="383"/>
      <c r="BK168" s="383"/>
      <c r="BL168" s="383"/>
      <c r="BM168" s="383"/>
      <c r="BN168" s="383"/>
      <c r="BO168" s="383"/>
      <c r="BP168" s="383"/>
      <c r="BQ168" s="383"/>
      <c r="BR168" s="383"/>
      <c r="BS168" s="383"/>
      <c r="BT168" s="383"/>
      <c r="BU168" s="383"/>
      <c r="BV168" s="391"/>
      <c r="BW168" s="383"/>
      <c r="CK168" s="347"/>
      <c r="CL168" s="391"/>
      <c r="CM168" s="391"/>
      <c r="CN168" s="391"/>
      <c r="CO168" s="391"/>
      <c r="CP168" s="391"/>
      <c r="CQ168" s="391"/>
      <c r="CR168" s="391"/>
      <c r="CS168" s="391"/>
      <c r="CT168" s="391"/>
      <c r="CU168" s="391"/>
      <c r="CV168" s="391"/>
      <c r="CW168" s="347"/>
      <c r="CY168" s="338"/>
      <c r="DA168" s="383"/>
      <c r="DB168" s="383"/>
      <c r="DC168" s="383"/>
      <c r="DD168" s="383"/>
      <c r="DF168" s="383"/>
      <c r="DG168" s="383"/>
      <c r="DH168" s="383"/>
      <c r="DI168" s="383"/>
      <c r="DJ168" s="383"/>
      <c r="DK168" s="383"/>
      <c r="DL168" s="383"/>
      <c r="DM168" s="383"/>
      <c r="DN168" s="383"/>
      <c r="DO168" s="383"/>
      <c r="DR168" s="383"/>
      <c r="DS168" s="383"/>
      <c r="DT168" s="383"/>
      <c r="DU168" s="383"/>
      <c r="DW168" s="383"/>
      <c r="DX168" s="383"/>
      <c r="DY168" s="383"/>
      <c r="DZ168" s="383"/>
      <c r="EA168" s="383"/>
      <c r="EC168" s="383"/>
      <c r="ED168" s="383"/>
      <c r="EE168" s="383"/>
      <c r="EF168" s="383"/>
      <c r="EH168" s="383"/>
      <c r="EI168" s="383"/>
      <c r="EJ168" s="383"/>
      <c r="EK168" s="383"/>
      <c r="EM168" s="383"/>
      <c r="EN168" s="383"/>
      <c r="EO168" s="383"/>
      <c r="EP168" s="383"/>
      <c r="ER168" s="383"/>
      <c r="ES168" s="383"/>
      <c r="ET168" s="383"/>
      <c r="EU168" s="383"/>
      <c r="EX168" s="383">
        <f t="shared" si="293"/>
        <v>1</v>
      </c>
      <c r="EY168" s="383">
        <f t="shared" si="294"/>
        <v>1</v>
      </c>
      <c r="EZ168" s="383">
        <f t="shared" si="286"/>
        <v>0.91262644888503763</v>
      </c>
      <c r="FA168" s="383"/>
      <c r="FB168" s="383">
        <f t="shared" si="300"/>
        <v>1</v>
      </c>
      <c r="FC168" s="383">
        <f t="shared" si="295"/>
        <v>1</v>
      </c>
      <c r="FD168" s="383">
        <f t="shared" si="287"/>
        <v>1.0235746077124221</v>
      </c>
      <c r="FE168" s="383"/>
      <c r="FF168" s="383">
        <f t="shared" si="301"/>
        <v>1</v>
      </c>
      <c r="FG168" s="383">
        <f t="shared" si="296"/>
        <v>1</v>
      </c>
      <c r="FH168" s="383">
        <f t="shared" si="288"/>
        <v>0.86747326068825426</v>
      </c>
      <c r="FI168" s="383"/>
      <c r="FJ168" s="383">
        <f t="shared" si="297"/>
        <v>1</v>
      </c>
      <c r="FK168" s="383">
        <f t="shared" si="298"/>
        <v>1</v>
      </c>
      <c r="FL168" s="383">
        <f t="shared" si="289"/>
        <v>1.0328349711814875</v>
      </c>
      <c r="FN168" s="383">
        <f t="shared" si="302"/>
        <v>1</v>
      </c>
      <c r="FO168" s="383">
        <f t="shared" si="299"/>
        <v>1</v>
      </c>
      <c r="FP168" s="383">
        <f t="shared" si="290"/>
        <v>1.0235746077124221</v>
      </c>
      <c r="FR168" s="340"/>
      <c r="FT168" s="335">
        <f t="shared" si="291"/>
        <v>1985</v>
      </c>
      <c r="FU168" s="383">
        <f t="shared" si="278"/>
        <v>1</v>
      </c>
      <c r="FV168" s="383">
        <f t="shared" si="279"/>
        <v>1</v>
      </c>
      <c r="FW168" s="383">
        <f t="shared" si="279"/>
        <v>1</v>
      </c>
      <c r="FX168" s="383">
        <f t="shared" si="279"/>
        <v>1</v>
      </c>
      <c r="FY168" s="383">
        <f t="shared" si="279"/>
        <v>1</v>
      </c>
      <c r="FZ168" s="383">
        <f t="shared" si="279"/>
        <v>1</v>
      </c>
    </row>
    <row r="169" spans="1:182" x14ac:dyDescent="0.2">
      <c r="A169" s="377" t="s">
        <v>115</v>
      </c>
      <c r="B169" s="334">
        <f t="shared" si="292"/>
        <v>1955</v>
      </c>
      <c r="D169" s="388"/>
      <c r="E169" s="388"/>
      <c r="F169" s="388"/>
      <c r="G169" s="388"/>
      <c r="H169" s="388"/>
      <c r="J169" s="389"/>
      <c r="K169" s="389"/>
      <c r="L169" s="389"/>
      <c r="M169" s="389"/>
      <c r="N169" s="389"/>
      <c r="W169" s="390"/>
      <c r="X169" s="390"/>
      <c r="Y169" s="390"/>
      <c r="Z169" s="390"/>
      <c r="AA169" s="390"/>
      <c r="AV169" s="406"/>
      <c r="AW169" s="406"/>
      <c r="AX169" s="406"/>
      <c r="AY169" s="406"/>
      <c r="AZ169" s="406"/>
      <c r="BC169" s="383"/>
      <c r="BD169" s="383"/>
      <c r="BE169" s="383"/>
      <c r="BF169" s="383"/>
      <c r="BG169" s="383"/>
      <c r="BH169" s="383"/>
      <c r="BI169" s="383"/>
      <c r="BJ169" s="383"/>
      <c r="BK169" s="383"/>
      <c r="BL169" s="383"/>
      <c r="BM169" s="383"/>
      <c r="BN169" s="383"/>
      <c r="BO169" s="383"/>
      <c r="BP169" s="383"/>
      <c r="BQ169" s="383"/>
      <c r="BR169" s="383"/>
      <c r="BS169" s="383"/>
      <c r="BT169" s="383"/>
      <c r="BU169" s="383"/>
      <c r="BV169" s="391"/>
      <c r="BW169" s="383"/>
      <c r="CK169" s="347"/>
      <c r="CL169" s="391"/>
      <c r="CM169" s="391"/>
      <c r="CN169" s="391"/>
      <c r="CO169" s="391"/>
      <c r="CP169" s="391"/>
      <c r="CQ169" s="391"/>
      <c r="CR169" s="391"/>
      <c r="CS169" s="391"/>
      <c r="CT169" s="391"/>
      <c r="CU169" s="391"/>
      <c r="CV169" s="391"/>
      <c r="CW169" s="347"/>
      <c r="CY169" s="338"/>
      <c r="DA169" s="383"/>
      <c r="DB169" s="383"/>
      <c r="DC169" s="383"/>
      <c r="DD169" s="383"/>
      <c r="DF169" s="383"/>
      <c r="DG169" s="383"/>
      <c r="DH169" s="383"/>
      <c r="DI169" s="383"/>
      <c r="DJ169" s="383"/>
      <c r="DK169" s="383"/>
      <c r="DL169" s="383"/>
      <c r="DM169" s="383"/>
      <c r="DN169" s="383"/>
      <c r="DO169" s="383"/>
      <c r="DR169" s="383"/>
      <c r="DS169" s="383"/>
      <c r="DT169" s="383"/>
      <c r="DU169" s="383"/>
      <c r="DW169" s="383"/>
      <c r="DX169" s="383"/>
      <c r="DY169" s="383"/>
      <c r="DZ169" s="383"/>
      <c r="EA169" s="383"/>
      <c r="EC169" s="383"/>
      <c r="ED169" s="383"/>
      <c r="EE169" s="383"/>
      <c r="EF169" s="383"/>
      <c r="EH169" s="383"/>
      <c r="EI169" s="383"/>
      <c r="EJ169" s="383"/>
      <c r="EK169" s="383"/>
      <c r="EM169" s="383"/>
      <c r="EN169" s="383"/>
      <c r="EO169" s="383"/>
      <c r="EP169" s="383"/>
      <c r="ER169" s="383"/>
      <c r="ES169" s="383"/>
      <c r="ET169" s="383"/>
      <c r="EU169" s="383"/>
      <c r="EX169" s="383">
        <f t="shared" si="293"/>
        <v>1</v>
      </c>
      <c r="EY169" s="383">
        <f t="shared" si="294"/>
        <v>1</v>
      </c>
      <c r="EZ169" s="383">
        <f t="shared" si="286"/>
        <v>0.91262644888503763</v>
      </c>
      <c r="FA169" s="383"/>
      <c r="FB169" s="383">
        <f t="shared" si="300"/>
        <v>1</v>
      </c>
      <c r="FC169" s="383">
        <f t="shared" si="295"/>
        <v>1</v>
      </c>
      <c r="FD169" s="383">
        <f t="shared" si="287"/>
        <v>1.0235746077124221</v>
      </c>
      <c r="FE169" s="383"/>
      <c r="FF169" s="383">
        <f t="shared" si="301"/>
        <v>1</v>
      </c>
      <c r="FG169" s="383">
        <f t="shared" si="296"/>
        <v>1</v>
      </c>
      <c r="FH169" s="383">
        <f t="shared" si="288"/>
        <v>0.86747326068825426</v>
      </c>
      <c r="FI169" s="383"/>
      <c r="FJ169" s="383">
        <f t="shared" si="297"/>
        <v>1</v>
      </c>
      <c r="FK169" s="383">
        <f t="shared" si="298"/>
        <v>1</v>
      </c>
      <c r="FL169" s="383">
        <f t="shared" si="289"/>
        <v>1.0328349711814875</v>
      </c>
      <c r="FN169" s="383">
        <f t="shared" si="302"/>
        <v>1</v>
      </c>
      <c r="FO169" s="383">
        <f t="shared" si="299"/>
        <v>1</v>
      </c>
      <c r="FP169" s="383">
        <f t="shared" si="290"/>
        <v>1.0235746077124221</v>
      </c>
      <c r="FR169" s="340"/>
      <c r="FT169" s="335">
        <f t="shared" si="291"/>
        <v>1986</v>
      </c>
      <c r="FU169" s="383">
        <f t="shared" si="278"/>
        <v>0.99197297919397731</v>
      </c>
      <c r="FV169" s="383">
        <f t="shared" si="279"/>
        <v>0.97148182118818205</v>
      </c>
      <c r="FW169" s="383">
        <f t="shared" si="279"/>
        <v>0.97028152004082269</v>
      </c>
      <c r="FX169" s="383">
        <f t="shared" si="279"/>
        <v>1.0560256119869955</v>
      </c>
      <c r="FY169" s="383">
        <f t="shared" si="279"/>
        <v>1</v>
      </c>
      <c r="FZ169" s="383">
        <f t="shared" si="279"/>
        <v>0.99653590949711279</v>
      </c>
    </row>
    <row r="170" spans="1:182" x14ac:dyDescent="0.2">
      <c r="A170" s="377" t="s">
        <v>115</v>
      </c>
      <c r="B170" s="334">
        <f t="shared" si="292"/>
        <v>1956</v>
      </c>
      <c r="D170" s="388"/>
      <c r="E170" s="388"/>
      <c r="F170" s="388"/>
      <c r="G170" s="388"/>
      <c r="H170" s="388"/>
      <c r="J170" s="389"/>
      <c r="K170" s="389"/>
      <c r="L170" s="389"/>
      <c r="M170" s="389"/>
      <c r="N170" s="389"/>
      <c r="W170" s="390"/>
      <c r="X170" s="390"/>
      <c r="Y170" s="390"/>
      <c r="Z170" s="390"/>
      <c r="AA170" s="390"/>
      <c r="AV170" s="406"/>
      <c r="AW170" s="406"/>
      <c r="AX170" s="406"/>
      <c r="AY170" s="406"/>
      <c r="AZ170" s="406"/>
      <c r="BC170" s="383"/>
      <c r="BD170" s="383"/>
      <c r="BE170" s="383"/>
      <c r="BF170" s="383"/>
      <c r="BG170" s="383"/>
      <c r="BH170" s="383"/>
      <c r="BI170" s="383"/>
      <c r="BJ170" s="383"/>
      <c r="BK170" s="383"/>
      <c r="BL170" s="383"/>
      <c r="BM170" s="383"/>
      <c r="BN170" s="383"/>
      <c r="BO170" s="383"/>
      <c r="BP170" s="383"/>
      <c r="BQ170" s="383"/>
      <c r="BR170" s="383"/>
      <c r="BS170" s="383"/>
      <c r="BT170" s="383"/>
      <c r="BU170" s="383"/>
      <c r="BV170" s="391"/>
      <c r="BW170" s="383"/>
      <c r="CK170" s="347"/>
      <c r="CL170" s="391"/>
      <c r="CM170" s="391"/>
      <c r="CN170" s="391"/>
      <c r="CO170" s="391"/>
      <c r="CP170" s="391"/>
      <c r="CQ170" s="391"/>
      <c r="CR170" s="391"/>
      <c r="CS170" s="391"/>
      <c r="CT170" s="391"/>
      <c r="CU170" s="391"/>
      <c r="CV170" s="391"/>
      <c r="CW170" s="347"/>
      <c r="CY170" s="338"/>
      <c r="DA170" s="383"/>
      <c r="DB170" s="383"/>
      <c r="DC170" s="383"/>
      <c r="DD170" s="383"/>
      <c r="DF170" s="383"/>
      <c r="DG170" s="383"/>
      <c r="DH170" s="383"/>
      <c r="DI170" s="383"/>
      <c r="DJ170" s="383"/>
      <c r="DK170" s="383"/>
      <c r="DL170" s="383"/>
      <c r="DM170" s="383"/>
      <c r="DN170" s="383"/>
      <c r="DO170" s="383"/>
      <c r="DR170" s="383"/>
      <c r="DS170" s="383"/>
      <c r="DT170" s="383"/>
      <c r="DU170" s="383"/>
      <c r="DW170" s="383"/>
      <c r="DX170" s="383"/>
      <c r="DY170" s="383"/>
      <c r="DZ170" s="383"/>
      <c r="EA170" s="383"/>
      <c r="EC170" s="383"/>
      <c r="ED170" s="383"/>
      <c r="EE170" s="383"/>
      <c r="EF170" s="383"/>
      <c r="EH170" s="383"/>
      <c r="EI170" s="383"/>
      <c r="EJ170" s="383"/>
      <c r="EK170" s="383"/>
      <c r="EM170" s="383"/>
      <c r="EN170" s="383"/>
      <c r="EO170" s="383"/>
      <c r="EP170" s="383"/>
      <c r="ER170" s="383"/>
      <c r="ES170" s="383"/>
      <c r="ET170" s="383"/>
      <c r="EU170" s="383"/>
      <c r="EX170" s="383">
        <f t="shared" si="293"/>
        <v>1</v>
      </c>
      <c r="EY170" s="383">
        <f t="shared" si="294"/>
        <v>1</v>
      </c>
      <c r="EZ170" s="383">
        <f t="shared" si="286"/>
        <v>0.91262644888503763</v>
      </c>
      <c r="FA170" s="383"/>
      <c r="FB170" s="383">
        <f t="shared" si="300"/>
        <v>1</v>
      </c>
      <c r="FC170" s="383">
        <f t="shared" si="295"/>
        <v>1</v>
      </c>
      <c r="FD170" s="383">
        <f t="shared" si="287"/>
        <v>1.0235746077124221</v>
      </c>
      <c r="FE170" s="383"/>
      <c r="FF170" s="383">
        <f t="shared" si="301"/>
        <v>1</v>
      </c>
      <c r="FG170" s="383">
        <f t="shared" si="296"/>
        <v>1</v>
      </c>
      <c r="FH170" s="383">
        <f t="shared" si="288"/>
        <v>0.86747326068825426</v>
      </c>
      <c r="FI170" s="383"/>
      <c r="FJ170" s="383">
        <f t="shared" si="297"/>
        <v>1</v>
      </c>
      <c r="FK170" s="383">
        <f t="shared" si="298"/>
        <v>1</v>
      </c>
      <c r="FL170" s="383">
        <f t="shared" si="289"/>
        <v>1.0328349711814875</v>
      </c>
      <c r="FN170" s="383">
        <f t="shared" si="302"/>
        <v>1</v>
      </c>
      <c r="FO170" s="383">
        <f t="shared" si="299"/>
        <v>1</v>
      </c>
      <c r="FP170" s="383">
        <f t="shared" si="290"/>
        <v>1.0235746077124221</v>
      </c>
      <c r="FR170" s="340"/>
      <c r="FT170" s="335">
        <f t="shared" si="291"/>
        <v>1987</v>
      </c>
      <c r="FU170" s="383">
        <f t="shared" si="278"/>
        <v>1.0068565189493297</v>
      </c>
      <c r="FV170" s="383">
        <f t="shared" si="279"/>
        <v>0.9404929185064792</v>
      </c>
      <c r="FW170" s="383">
        <f t="shared" si="279"/>
        <v>0.97290954205825675</v>
      </c>
      <c r="FX170" s="383">
        <f t="shared" si="279"/>
        <v>1.0681612835192937</v>
      </c>
      <c r="FY170" s="383">
        <f t="shared" si="279"/>
        <v>1</v>
      </c>
      <c r="FZ170" s="383">
        <f t="shared" si="279"/>
        <v>1.0301554417937087</v>
      </c>
    </row>
    <row r="171" spans="1:182" x14ac:dyDescent="0.2">
      <c r="A171" s="377" t="s">
        <v>115</v>
      </c>
      <c r="B171" s="334">
        <f t="shared" si="292"/>
        <v>1957</v>
      </c>
      <c r="D171" s="388"/>
      <c r="E171" s="388"/>
      <c r="F171" s="388"/>
      <c r="G171" s="388"/>
      <c r="H171" s="388"/>
      <c r="J171" s="389"/>
      <c r="K171" s="389"/>
      <c r="L171" s="389"/>
      <c r="M171" s="389"/>
      <c r="N171" s="389"/>
      <c r="W171" s="390"/>
      <c r="X171" s="390"/>
      <c r="Y171" s="390"/>
      <c r="Z171" s="390"/>
      <c r="AA171" s="390"/>
      <c r="AV171" s="406"/>
      <c r="AW171" s="406"/>
      <c r="AX171" s="406"/>
      <c r="AY171" s="406"/>
      <c r="AZ171" s="406"/>
      <c r="BC171" s="383"/>
      <c r="BD171" s="383"/>
      <c r="BE171" s="383"/>
      <c r="BF171" s="383"/>
      <c r="BG171" s="383"/>
      <c r="BH171" s="383"/>
      <c r="BI171" s="383"/>
      <c r="BJ171" s="383"/>
      <c r="BK171" s="383"/>
      <c r="BL171" s="383"/>
      <c r="BM171" s="383"/>
      <c r="BN171" s="383"/>
      <c r="BO171" s="383"/>
      <c r="BP171" s="383"/>
      <c r="BQ171" s="383"/>
      <c r="BR171" s="383"/>
      <c r="BS171" s="383"/>
      <c r="BT171" s="383"/>
      <c r="BU171" s="383"/>
      <c r="BV171" s="391"/>
      <c r="BW171" s="383"/>
      <c r="CK171" s="347"/>
      <c r="CL171" s="391"/>
      <c r="CM171" s="391"/>
      <c r="CN171" s="391"/>
      <c r="CO171" s="391"/>
      <c r="CP171" s="391"/>
      <c r="CQ171" s="391"/>
      <c r="CR171" s="391"/>
      <c r="CS171" s="391"/>
      <c r="CT171" s="391"/>
      <c r="CU171" s="391"/>
      <c r="CV171" s="391"/>
      <c r="CW171" s="347"/>
      <c r="CY171" s="338"/>
      <c r="DA171" s="383"/>
      <c r="DB171" s="383"/>
      <c r="DC171" s="383"/>
      <c r="DD171" s="383"/>
      <c r="DF171" s="383"/>
      <c r="DG171" s="383"/>
      <c r="DH171" s="383"/>
      <c r="DI171" s="383"/>
      <c r="DJ171" s="383"/>
      <c r="DK171" s="383"/>
      <c r="DL171" s="383"/>
      <c r="DM171" s="383"/>
      <c r="DN171" s="383"/>
      <c r="DO171" s="383"/>
      <c r="DR171" s="383"/>
      <c r="DS171" s="383"/>
      <c r="DT171" s="383"/>
      <c r="DU171" s="383"/>
      <c r="DW171" s="383"/>
      <c r="DX171" s="383"/>
      <c r="DY171" s="383"/>
      <c r="DZ171" s="383"/>
      <c r="EA171" s="383"/>
      <c r="EC171" s="383"/>
      <c r="ED171" s="383"/>
      <c r="EE171" s="383"/>
      <c r="EF171" s="383"/>
      <c r="EH171" s="383"/>
      <c r="EI171" s="383"/>
      <c r="EJ171" s="383"/>
      <c r="EK171" s="383"/>
      <c r="EM171" s="383"/>
      <c r="EN171" s="383"/>
      <c r="EO171" s="383"/>
      <c r="EP171" s="383"/>
      <c r="ER171" s="383"/>
      <c r="ES171" s="383"/>
      <c r="ET171" s="383"/>
      <c r="EU171" s="383"/>
      <c r="EX171" s="383">
        <f t="shared" si="293"/>
        <v>1</v>
      </c>
      <c r="EY171" s="383">
        <f t="shared" si="294"/>
        <v>1</v>
      </c>
      <c r="EZ171" s="383">
        <f t="shared" si="286"/>
        <v>0.91262644888503763</v>
      </c>
      <c r="FA171" s="383"/>
      <c r="FB171" s="383">
        <f t="shared" si="300"/>
        <v>1</v>
      </c>
      <c r="FC171" s="383">
        <f t="shared" si="295"/>
        <v>1</v>
      </c>
      <c r="FD171" s="383">
        <f t="shared" si="287"/>
        <v>1.0235746077124221</v>
      </c>
      <c r="FE171" s="383"/>
      <c r="FF171" s="383">
        <f t="shared" si="301"/>
        <v>1</v>
      </c>
      <c r="FG171" s="383">
        <f t="shared" si="296"/>
        <v>1</v>
      </c>
      <c r="FH171" s="383">
        <f t="shared" si="288"/>
        <v>0.86747326068825426</v>
      </c>
      <c r="FI171" s="383"/>
      <c r="FJ171" s="383">
        <f t="shared" si="297"/>
        <v>1</v>
      </c>
      <c r="FK171" s="383">
        <f t="shared" si="298"/>
        <v>1</v>
      </c>
      <c r="FL171" s="383">
        <f t="shared" si="289"/>
        <v>1.0328349711814875</v>
      </c>
      <c r="FN171" s="383">
        <f t="shared" si="302"/>
        <v>1</v>
      </c>
      <c r="FO171" s="383">
        <f t="shared" si="299"/>
        <v>1</v>
      </c>
      <c r="FP171" s="383">
        <f t="shared" si="290"/>
        <v>1.0235746077124221</v>
      </c>
      <c r="FR171" s="340"/>
      <c r="FT171" s="335">
        <f t="shared" si="291"/>
        <v>1988</v>
      </c>
      <c r="FU171" s="383">
        <f t="shared" si="278"/>
        <v>0.96244636110465454</v>
      </c>
      <c r="FV171" s="383">
        <f t="shared" si="279"/>
        <v>0.87911788351436781</v>
      </c>
      <c r="FW171" s="383">
        <f t="shared" si="279"/>
        <v>0.96632087201849348</v>
      </c>
      <c r="FX171" s="383">
        <f t="shared" si="279"/>
        <v>1.083048741471172</v>
      </c>
      <c r="FY171" s="383">
        <f t="shared" si="279"/>
        <v>1</v>
      </c>
      <c r="FZ171" s="383">
        <f t="shared" si="279"/>
        <v>1.0460683394053643</v>
      </c>
    </row>
    <row r="172" spans="1:182" x14ac:dyDescent="0.2">
      <c r="A172" s="377" t="s">
        <v>115</v>
      </c>
      <c r="B172" s="334">
        <f t="shared" si="292"/>
        <v>1958</v>
      </c>
      <c r="D172" s="388"/>
      <c r="E172" s="388"/>
      <c r="F172" s="388"/>
      <c r="G172" s="388"/>
      <c r="H172" s="388"/>
      <c r="J172" s="389"/>
      <c r="K172" s="389"/>
      <c r="L172" s="389"/>
      <c r="M172" s="389"/>
      <c r="N172" s="389"/>
      <c r="W172" s="390"/>
      <c r="X172" s="390"/>
      <c r="Y172" s="390"/>
      <c r="Z172" s="390"/>
      <c r="AA172" s="390"/>
      <c r="AV172" s="406"/>
      <c r="AW172" s="406"/>
      <c r="AX172" s="406"/>
      <c r="AY172" s="406"/>
      <c r="AZ172" s="406"/>
      <c r="BC172" s="383"/>
      <c r="BD172" s="383"/>
      <c r="BE172" s="383"/>
      <c r="BF172" s="383"/>
      <c r="BG172" s="383"/>
      <c r="BH172" s="383"/>
      <c r="BI172" s="383"/>
      <c r="BJ172" s="383"/>
      <c r="BK172" s="383"/>
      <c r="BL172" s="383"/>
      <c r="BM172" s="383"/>
      <c r="BN172" s="383"/>
      <c r="BO172" s="383"/>
      <c r="BP172" s="383"/>
      <c r="BQ172" s="383"/>
      <c r="BR172" s="383"/>
      <c r="BS172" s="383"/>
      <c r="BT172" s="383"/>
      <c r="BU172" s="383"/>
      <c r="BV172" s="391"/>
      <c r="BW172" s="383"/>
      <c r="CK172" s="347"/>
      <c r="CL172" s="391"/>
      <c r="CM172" s="391"/>
      <c r="CN172" s="391"/>
      <c r="CO172" s="391"/>
      <c r="CP172" s="391"/>
      <c r="CQ172" s="391"/>
      <c r="CR172" s="391"/>
      <c r="CS172" s="391"/>
      <c r="CT172" s="391"/>
      <c r="CU172" s="391"/>
      <c r="CV172" s="391"/>
      <c r="CW172" s="347"/>
      <c r="CY172" s="338"/>
      <c r="DA172" s="383"/>
      <c r="DB172" s="383"/>
      <c r="DC172" s="383"/>
      <c r="DD172" s="383"/>
      <c r="DF172" s="383"/>
      <c r="DG172" s="383"/>
      <c r="DH172" s="383"/>
      <c r="DI172" s="383"/>
      <c r="DJ172" s="383"/>
      <c r="DK172" s="383"/>
      <c r="DL172" s="383"/>
      <c r="DM172" s="383"/>
      <c r="DN172" s="383"/>
      <c r="DO172" s="383"/>
      <c r="DR172" s="383"/>
      <c r="DS172" s="383"/>
      <c r="DT172" s="383"/>
      <c r="DU172" s="383"/>
      <c r="DW172" s="383"/>
      <c r="DX172" s="383"/>
      <c r="DY172" s="383"/>
      <c r="DZ172" s="383"/>
      <c r="EA172" s="383"/>
      <c r="EC172" s="383"/>
      <c r="ED172" s="383"/>
      <c r="EE172" s="383"/>
      <c r="EF172" s="383"/>
      <c r="EH172" s="383"/>
      <c r="EI172" s="383"/>
      <c r="EJ172" s="383"/>
      <c r="EK172" s="383"/>
      <c r="EM172" s="383"/>
      <c r="EN172" s="383"/>
      <c r="EO172" s="383"/>
      <c r="EP172" s="383"/>
      <c r="ER172" s="383"/>
      <c r="ES172" s="383"/>
      <c r="ET172" s="383"/>
      <c r="EU172" s="383"/>
      <c r="EX172" s="383">
        <f t="shared" si="293"/>
        <v>1</v>
      </c>
      <c r="EY172" s="383">
        <f t="shared" si="294"/>
        <v>1</v>
      </c>
      <c r="EZ172" s="383">
        <f t="shared" si="286"/>
        <v>0.91262644888503763</v>
      </c>
      <c r="FA172" s="383"/>
      <c r="FB172" s="383">
        <f t="shared" si="300"/>
        <v>1</v>
      </c>
      <c r="FC172" s="383">
        <f t="shared" si="295"/>
        <v>1</v>
      </c>
      <c r="FD172" s="383">
        <f t="shared" si="287"/>
        <v>1.0235746077124221</v>
      </c>
      <c r="FE172" s="383"/>
      <c r="FF172" s="383">
        <f t="shared" si="301"/>
        <v>1</v>
      </c>
      <c r="FG172" s="383">
        <f t="shared" si="296"/>
        <v>1</v>
      </c>
      <c r="FH172" s="383">
        <f t="shared" si="288"/>
        <v>0.86747326068825426</v>
      </c>
      <c r="FI172" s="383"/>
      <c r="FJ172" s="383">
        <f t="shared" si="297"/>
        <v>1</v>
      </c>
      <c r="FK172" s="383">
        <f t="shared" si="298"/>
        <v>1</v>
      </c>
      <c r="FL172" s="383">
        <f t="shared" si="289"/>
        <v>1.0328349711814875</v>
      </c>
      <c r="FN172" s="383">
        <f t="shared" si="302"/>
        <v>1</v>
      </c>
      <c r="FO172" s="383">
        <f t="shared" si="299"/>
        <v>1</v>
      </c>
      <c r="FP172" s="383">
        <f t="shared" si="290"/>
        <v>1.0235746077124221</v>
      </c>
      <c r="FR172" s="340"/>
      <c r="FT172" s="335">
        <f t="shared" si="291"/>
        <v>1989</v>
      </c>
      <c r="FU172" s="383">
        <f t="shared" si="278"/>
        <v>1.0060856021081879</v>
      </c>
      <c r="FV172" s="383">
        <f t="shared" si="279"/>
        <v>0.86841138680990493</v>
      </c>
      <c r="FW172" s="383">
        <f t="shared" si="279"/>
        <v>0.97139852038633778</v>
      </c>
      <c r="FX172" s="383">
        <f t="shared" si="279"/>
        <v>1.0996865556218709</v>
      </c>
      <c r="FY172" s="383">
        <f t="shared" si="279"/>
        <v>1</v>
      </c>
      <c r="FZ172" s="383">
        <f t="shared" si="279"/>
        <v>1.0845337495987757</v>
      </c>
    </row>
    <row r="173" spans="1:182" x14ac:dyDescent="0.2">
      <c r="A173" s="377" t="s">
        <v>115</v>
      </c>
      <c r="B173" s="334">
        <f t="shared" si="292"/>
        <v>1959</v>
      </c>
      <c r="D173" s="388"/>
      <c r="E173" s="388"/>
      <c r="F173" s="388"/>
      <c r="G173" s="388"/>
      <c r="H173" s="388"/>
      <c r="J173" s="389"/>
      <c r="K173" s="389"/>
      <c r="L173" s="389"/>
      <c r="M173" s="389"/>
      <c r="N173" s="389"/>
      <c r="W173" s="390"/>
      <c r="X173" s="390"/>
      <c r="Y173" s="390"/>
      <c r="Z173" s="390"/>
      <c r="AA173" s="390"/>
      <c r="AV173" s="406"/>
      <c r="AW173" s="406"/>
      <c r="AX173" s="406"/>
      <c r="AY173" s="406"/>
      <c r="AZ173" s="406"/>
      <c r="BC173" s="383"/>
      <c r="BD173" s="383"/>
      <c r="BE173" s="383"/>
      <c r="BF173" s="383"/>
      <c r="BG173" s="383"/>
      <c r="BH173" s="383"/>
      <c r="BI173" s="383"/>
      <c r="BJ173" s="383"/>
      <c r="BK173" s="383"/>
      <c r="BL173" s="383"/>
      <c r="BM173" s="383"/>
      <c r="BN173" s="383"/>
      <c r="BO173" s="383"/>
      <c r="BP173" s="383"/>
      <c r="BQ173" s="383"/>
      <c r="BR173" s="383"/>
      <c r="BS173" s="383"/>
      <c r="BT173" s="383"/>
      <c r="BU173" s="383"/>
      <c r="BV173" s="391"/>
      <c r="BW173" s="383"/>
      <c r="CK173" s="347"/>
      <c r="CL173" s="391"/>
      <c r="CM173" s="391"/>
      <c r="CN173" s="391"/>
      <c r="CO173" s="391"/>
      <c r="CP173" s="391"/>
      <c r="CQ173" s="391"/>
      <c r="CR173" s="391"/>
      <c r="CS173" s="391"/>
      <c r="CT173" s="391"/>
      <c r="CU173" s="391"/>
      <c r="CV173" s="391"/>
      <c r="CW173" s="347"/>
      <c r="CY173" s="338"/>
      <c r="DA173" s="383"/>
      <c r="DB173" s="383"/>
      <c r="DC173" s="383"/>
      <c r="DD173" s="383"/>
      <c r="DF173" s="383"/>
      <c r="DG173" s="383"/>
      <c r="DH173" s="383"/>
      <c r="DI173" s="383"/>
      <c r="DJ173" s="383"/>
      <c r="DK173" s="383"/>
      <c r="DL173" s="383"/>
      <c r="DM173" s="383"/>
      <c r="DN173" s="383"/>
      <c r="DO173" s="383"/>
      <c r="DR173" s="383"/>
      <c r="DS173" s="383"/>
      <c r="DT173" s="383"/>
      <c r="DU173" s="383"/>
      <c r="DW173" s="383"/>
      <c r="DX173" s="383"/>
      <c r="DY173" s="383"/>
      <c r="DZ173" s="383"/>
      <c r="EA173" s="383"/>
      <c r="EC173" s="383"/>
      <c r="ED173" s="383"/>
      <c r="EE173" s="383"/>
      <c r="EF173" s="383"/>
      <c r="EH173" s="383"/>
      <c r="EI173" s="383"/>
      <c r="EJ173" s="383"/>
      <c r="EK173" s="383"/>
      <c r="EM173" s="383"/>
      <c r="EN173" s="383"/>
      <c r="EO173" s="383"/>
      <c r="EP173" s="383"/>
      <c r="ER173" s="383"/>
      <c r="ES173" s="383"/>
      <c r="ET173" s="383"/>
      <c r="EU173" s="383"/>
      <c r="EX173" s="383">
        <f t="shared" si="293"/>
        <v>1</v>
      </c>
      <c r="EY173" s="383">
        <f t="shared" si="294"/>
        <v>1</v>
      </c>
      <c r="EZ173" s="383">
        <f t="shared" si="286"/>
        <v>0.91262644888503763</v>
      </c>
      <c r="FA173" s="383"/>
      <c r="FB173" s="383">
        <f t="shared" si="300"/>
        <v>1</v>
      </c>
      <c r="FC173" s="383">
        <f t="shared" si="295"/>
        <v>1</v>
      </c>
      <c r="FD173" s="383">
        <f t="shared" si="287"/>
        <v>1.0235746077124221</v>
      </c>
      <c r="FE173" s="383"/>
      <c r="FF173" s="383">
        <f t="shared" si="301"/>
        <v>1</v>
      </c>
      <c r="FG173" s="383">
        <f t="shared" si="296"/>
        <v>1</v>
      </c>
      <c r="FH173" s="383">
        <f t="shared" si="288"/>
        <v>0.86747326068825426</v>
      </c>
      <c r="FI173" s="383"/>
      <c r="FJ173" s="383">
        <f t="shared" si="297"/>
        <v>1</v>
      </c>
      <c r="FK173" s="383">
        <f t="shared" si="298"/>
        <v>1</v>
      </c>
      <c r="FL173" s="383">
        <f t="shared" si="289"/>
        <v>1.0328349711814875</v>
      </c>
      <c r="FN173" s="383">
        <f t="shared" si="302"/>
        <v>1</v>
      </c>
      <c r="FO173" s="383">
        <f t="shared" si="299"/>
        <v>1</v>
      </c>
      <c r="FP173" s="383">
        <f t="shared" si="290"/>
        <v>1.0235746077124221</v>
      </c>
      <c r="FR173" s="340"/>
      <c r="FT173" s="335">
        <f t="shared" si="291"/>
        <v>1990</v>
      </c>
      <c r="FU173" s="383">
        <f t="shared" si="278"/>
        <v>1.0236814059496666</v>
      </c>
      <c r="FV173" s="383">
        <f t="shared" si="279"/>
        <v>0.88651126504296074</v>
      </c>
      <c r="FW173" s="383">
        <f t="shared" si="279"/>
        <v>0.98189117275470006</v>
      </c>
      <c r="FX173" s="383">
        <f t="shared" si="279"/>
        <v>1.1015655925068364</v>
      </c>
      <c r="FY173" s="383">
        <f t="shared" si="279"/>
        <v>1</v>
      </c>
      <c r="FZ173" s="383">
        <f t="shared" si="279"/>
        <v>1.0675957550764072</v>
      </c>
    </row>
    <row r="174" spans="1:182" x14ac:dyDescent="0.2">
      <c r="A174" s="377" t="s">
        <v>115</v>
      </c>
      <c r="B174" s="334">
        <f t="shared" si="292"/>
        <v>1960</v>
      </c>
      <c r="D174" s="388"/>
      <c r="E174" s="388"/>
      <c r="F174" s="388"/>
      <c r="G174" s="388"/>
      <c r="H174" s="388"/>
      <c r="J174" s="389"/>
      <c r="K174" s="389"/>
      <c r="L174" s="389"/>
      <c r="M174" s="389"/>
      <c r="N174" s="389"/>
      <c r="W174" s="390"/>
      <c r="X174" s="390"/>
      <c r="Y174" s="390"/>
      <c r="Z174" s="390"/>
      <c r="AA174" s="390"/>
      <c r="AV174" s="406"/>
      <c r="AW174" s="406"/>
      <c r="AX174" s="406"/>
      <c r="AY174" s="406"/>
      <c r="AZ174" s="406"/>
      <c r="BC174" s="383"/>
      <c r="BD174" s="383"/>
      <c r="BE174" s="383"/>
      <c r="BF174" s="383"/>
      <c r="BG174" s="383"/>
      <c r="BH174" s="383"/>
      <c r="BI174" s="383"/>
      <c r="BJ174" s="383"/>
      <c r="BK174" s="383"/>
      <c r="BL174" s="383"/>
      <c r="BM174" s="383"/>
      <c r="BN174" s="383"/>
      <c r="BO174" s="383"/>
      <c r="BP174" s="383"/>
      <c r="BQ174" s="383"/>
      <c r="BR174" s="383"/>
      <c r="BS174" s="383"/>
      <c r="BT174" s="383"/>
      <c r="BU174" s="383"/>
      <c r="BV174" s="391"/>
      <c r="BW174" s="383"/>
      <c r="CK174" s="347"/>
      <c r="CL174" s="391"/>
      <c r="CM174" s="391"/>
      <c r="CN174" s="391"/>
      <c r="CO174" s="391"/>
      <c r="CP174" s="391"/>
      <c r="CQ174" s="391"/>
      <c r="CR174" s="391"/>
      <c r="CS174" s="391"/>
      <c r="CT174" s="391"/>
      <c r="CU174" s="391"/>
      <c r="CV174" s="391"/>
      <c r="CW174" s="347"/>
      <c r="CY174" s="338"/>
      <c r="DA174" s="383"/>
      <c r="DB174" s="383"/>
      <c r="DC174" s="383"/>
      <c r="DD174" s="383"/>
      <c r="DF174" s="383"/>
      <c r="DG174" s="383"/>
      <c r="DH174" s="383"/>
      <c r="DI174" s="383"/>
      <c r="DJ174" s="383"/>
      <c r="DK174" s="383"/>
      <c r="DL174" s="383"/>
      <c r="DM174" s="383"/>
      <c r="DN174" s="383"/>
      <c r="DO174" s="383"/>
      <c r="DR174" s="383"/>
      <c r="DS174" s="383"/>
      <c r="DT174" s="383"/>
      <c r="DU174" s="383"/>
      <c r="DW174" s="383"/>
      <c r="DX174" s="383"/>
      <c r="DY174" s="383"/>
      <c r="DZ174" s="383"/>
      <c r="EA174" s="383"/>
      <c r="EC174" s="383"/>
      <c r="ED174" s="383"/>
      <c r="EE174" s="383"/>
      <c r="EF174" s="383"/>
      <c r="EH174" s="383"/>
      <c r="EI174" s="383"/>
      <c r="EJ174" s="383"/>
      <c r="EK174" s="383"/>
      <c r="EM174" s="383"/>
      <c r="EN174" s="383"/>
      <c r="EO174" s="383"/>
      <c r="EP174" s="383"/>
      <c r="ER174" s="383"/>
      <c r="ES174" s="383"/>
      <c r="ET174" s="383"/>
      <c r="EU174" s="383"/>
      <c r="EX174" s="383">
        <f t="shared" si="293"/>
        <v>1</v>
      </c>
      <c r="EY174" s="383">
        <f t="shared" si="294"/>
        <v>1</v>
      </c>
      <c r="EZ174" s="383">
        <f t="shared" si="286"/>
        <v>0.91262644888503763</v>
      </c>
      <c r="FA174" s="383"/>
      <c r="FB174" s="383">
        <f t="shared" si="300"/>
        <v>1</v>
      </c>
      <c r="FC174" s="383">
        <f t="shared" si="295"/>
        <v>1</v>
      </c>
      <c r="FD174" s="383">
        <f t="shared" si="287"/>
        <v>1.0235746077124221</v>
      </c>
      <c r="FE174" s="383"/>
      <c r="FF174" s="383">
        <f t="shared" si="301"/>
        <v>1</v>
      </c>
      <c r="FG174" s="383">
        <f t="shared" si="296"/>
        <v>1</v>
      </c>
      <c r="FH174" s="383">
        <f t="shared" si="288"/>
        <v>0.86747326068825426</v>
      </c>
      <c r="FI174" s="383"/>
      <c r="FJ174" s="383">
        <f t="shared" si="297"/>
        <v>1</v>
      </c>
      <c r="FK174" s="383">
        <f t="shared" si="298"/>
        <v>1</v>
      </c>
      <c r="FL174" s="383">
        <f t="shared" si="289"/>
        <v>1.0328349711814875</v>
      </c>
      <c r="FN174" s="383">
        <f t="shared" si="302"/>
        <v>1</v>
      </c>
      <c r="FO174" s="383">
        <f t="shared" si="299"/>
        <v>1</v>
      </c>
      <c r="FP174" s="383">
        <f t="shared" si="290"/>
        <v>1.0235746077124221</v>
      </c>
      <c r="FR174" s="340"/>
      <c r="FT174" s="335">
        <f t="shared" si="291"/>
        <v>1991</v>
      </c>
      <c r="FU174" s="383">
        <f t="shared" si="278"/>
        <v>1.0504016409978372</v>
      </c>
      <c r="FV174" s="383">
        <f t="shared" si="279"/>
        <v>0.88603932414545028</v>
      </c>
      <c r="FW174" s="383">
        <f t="shared" si="279"/>
        <v>1.0165991638953382</v>
      </c>
      <c r="FX174" s="383">
        <f t="shared" si="279"/>
        <v>1.1055434627515275</v>
      </c>
      <c r="FY174" s="383">
        <f t="shared" si="279"/>
        <v>1</v>
      </c>
      <c r="FZ174" s="383">
        <f t="shared" si="279"/>
        <v>1.054816283158396</v>
      </c>
    </row>
    <row r="175" spans="1:182" x14ac:dyDescent="0.2">
      <c r="A175" s="377" t="s">
        <v>115</v>
      </c>
      <c r="B175" s="334">
        <f t="shared" si="292"/>
        <v>1961</v>
      </c>
      <c r="D175" s="388"/>
      <c r="E175" s="388"/>
      <c r="F175" s="388"/>
      <c r="G175" s="388"/>
      <c r="H175" s="388"/>
      <c r="J175" s="389"/>
      <c r="K175" s="389"/>
      <c r="L175" s="389"/>
      <c r="M175" s="389"/>
      <c r="N175" s="389"/>
      <c r="W175" s="390"/>
      <c r="X175" s="390"/>
      <c r="Y175" s="390"/>
      <c r="Z175" s="390"/>
      <c r="AA175" s="390"/>
      <c r="AV175" s="406"/>
      <c r="AW175" s="406"/>
      <c r="AX175" s="406"/>
      <c r="AY175" s="406"/>
      <c r="AZ175" s="406"/>
      <c r="BC175" s="383"/>
      <c r="BD175" s="383"/>
      <c r="BE175" s="383"/>
      <c r="BF175" s="383"/>
      <c r="BG175" s="383"/>
      <c r="BH175" s="383"/>
      <c r="BI175" s="383"/>
      <c r="BJ175" s="383"/>
      <c r="BK175" s="383"/>
      <c r="BL175" s="383"/>
      <c r="BM175" s="383"/>
      <c r="BN175" s="383"/>
      <c r="BO175" s="383"/>
      <c r="BP175" s="383"/>
      <c r="BQ175" s="383"/>
      <c r="BR175" s="383"/>
      <c r="BS175" s="383"/>
      <c r="BT175" s="383"/>
      <c r="BU175" s="383"/>
      <c r="BV175" s="391"/>
      <c r="BW175" s="383"/>
      <c r="CK175" s="347"/>
      <c r="CL175" s="391"/>
      <c r="CM175" s="391"/>
      <c r="CN175" s="391"/>
      <c r="CO175" s="391"/>
      <c r="CP175" s="391"/>
      <c r="CQ175" s="391"/>
      <c r="CR175" s="391"/>
      <c r="CS175" s="391"/>
      <c r="CT175" s="391"/>
      <c r="CU175" s="391"/>
      <c r="CV175" s="391"/>
      <c r="CW175" s="347"/>
      <c r="CY175" s="338"/>
      <c r="DA175" s="383"/>
      <c r="DB175" s="383"/>
      <c r="DC175" s="383"/>
      <c r="DD175" s="383"/>
      <c r="DF175" s="383"/>
      <c r="DG175" s="383"/>
      <c r="DH175" s="383"/>
      <c r="DI175" s="383"/>
      <c r="DJ175" s="383"/>
      <c r="DK175" s="383"/>
      <c r="DL175" s="383"/>
      <c r="DM175" s="383"/>
      <c r="DN175" s="383"/>
      <c r="DO175" s="383"/>
      <c r="DR175" s="383"/>
      <c r="DS175" s="383"/>
      <c r="DT175" s="383"/>
      <c r="DU175" s="383"/>
      <c r="DW175" s="383"/>
      <c r="DX175" s="383"/>
      <c r="DY175" s="383"/>
      <c r="DZ175" s="383"/>
      <c r="EA175" s="383"/>
      <c r="EC175" s="383"/>
      <c r="ED175" s="383"/>
      <c r="EE175" s="383"/>
      <c r="EF175" s="383"/>
      <c r="EH175" s="383"/>
      <c r="EI175" s="383"/>
      <c r="EJ175" s="383"/>
      <c r="EK175" s="383"/>
      <c r="EM175" s="383"/>
      <c r="EN175" s="383"/>
      <c r="EO175" s="383"/>
      <c r="EP175" s="383"/>
      <c r="ER175" s="383"/>
      <c r="ES175" s="383"/>
      <c r="ET175" s="383"/>
      <c r="EU175" s="383"/>
      <c r="EX175" s="383">
        <f t="shared" si="293"/>
        <v>1</v>
      </c>
      <c r="EY175" s="383">
        <f t="shared" si="294"/>
        <v>1</v>
      </c>
      <c r="EZ175" s="383">
        <f t="shared" si="286"/>
        <v>0.91262644888503763</v>
      </c>
      <c r="FA175" s="383"/>
      <c r="FB175" s="383">
        <f t="shared" si="300"/>
        <v>1</v>
      </c>
      <c r="FC175" s="383">
        <f t="shared" si="295"/>
        <v>1</v>
      </c>
      <c r="FD175" s="383">
        <f t="shared" si="287"/>
        <v>1.0235746077124221</v>
      </c>
      <c r="FE175" s="383"/>
      <c r="FF175" s="383">
        <f t="shared" si="301"/>
        <v>1</v>
      </c>
      <c r="FG175" s="383">
        <f t="shared" si="296"/>
        <v>1</v>
      </c>
      <c r="FH175" s="383">
        <f t="shared" si="288"/>
        <v>0.86747326068825426</v>
      </c>
      <c r="FI175" s="383"/>
      <c r="FJ175" s="383">
        <f t="shared" si="297"/>
        <v>1</v>
      </c>
      <c r="FK175" s="383">
        <f t="shared" si="298"/>
        <v>1</v>
      </c>
      <c r="FL175" s="383">
        <f t="shared" si="289"/>
        <v>1.0328349711814875</v>
      </c>
      <c r="FN175" s="383">
        <f t="shared" si="302"/>
        <v>1</v>
      </c>
      <c r="FO175" s="383">
        <f t="shared" si="299"/>
        <v>1</v>
      </c>
      <c r="FP175" s="383">
        <f t="shared" si="290"/>
        <v>1.0235746077124221</v>
      </c>
      <c r="FR175" s="340"/>
      <c r="FT175" s="335">
        <f t="shared" si="291"/>
        <v>1992</v>
      </c>
      <c r="FU175" s="383">
        <f t="shared" si="278"/>
        <v>1.084883870110825</v>
      </c>
      <c r="FV175" s="383">
        <f t="shared" si="279"/>
        <v>0.88300239844487216</v>
      </c>
      <c r="FW175" s="383">
        <f t="shared" si="279"/>
        <v>1.0223064924638379</v>
      </c>
      <c r="FX175" s="383">
        <f t="shared" si="279"/>
        <v>1.1172348308867088</v>
      </c>
      <c r="FY175" s="383">
        <f t="shared" si="279"/>
        <v>1</v>
      </c>
      <c r="FZ175" s="383">
        <f t="shared" si="279"/>
        <v>1.0757114300579766</v>
      </c>
    </row>
    <row r="176" spans="1:182" x14ac:dyDescent="0.2">
      <c r="A176" s="377" t="s">
        <v>115</v>
      </c>
      <c r="B176" s="334">
        <f t="shared" si="292"/>
        <v>1962</v>
      </c>
      <c r="D176" s="388"/>
      <c r="E176" s="388"/>
      <c r="F176" s="388"/>
      <c r="G176" s="388"/>
      <c r="H176" s="388"/>
      <c r="J176" s="389"/>
      <c r="K176" s="389"/>
      <c r="L176" s="389"/>
      <c r="M176" s="389"/>
      <c r="N176" s="389"/>
      <c r="W176" s="390"/>
      <c r="X176" s="390"/>
      <c r="Y176" s="390"/>
      <c r="Z176" s="390"/>
      <c r="AA176" s="390"/>
      <c r="AV176" s="406"/>
      <c r="AW176" s="406"/>
      <c r="AX176" s="406"/>
      <c r="AY176" s="406"/>
      <c r="AZ176" s="406"/>
      <c r="BC176" s="383"/>
      <c r="BD176" s="383"/>
      <c r="BE176" s="383"/>
      <c r="BF176" s="383"/>
      <c r="BG176" s="383"/>
      <c r="BH176" s="383"/>
      <c r="BI176" s="383"/>
      <c r="BJ176" s="383"/>
      <c r="BK176" s="383"/>
      <c r="BL176" s="383"/>
      <c r="BM176" s="383"/>
      <c r="BN176" s="383"/>
      <c r="BO176" s="383"/>
      <c r="BP176" s="383"/>
      <c r="BQ176" s="383"/>
      <c r="BR176" s="383"/>
      <c r="BS176" s="383"/>
      <c r="BT176" s="383"/>
      <c r="BU176" s="383"/>
      <c r="BV176" s="391"/>
      <c r="BW176" s="383"/>
      <c r="CK176" s="347"/>
      <c r="CL176" s="391"/>
      <c r="CM176" s="391"/>
      <c r="CN176" s="391"/>
      <c r="CO176" s="391"/>
      <c r="CP176" s="391"/>
      <c r="CQ176" s="391"/>
      <c r="CR176" s="391"/>
      <c r="CS176" s="391"/>
      <c r="CT176" s="391"/>
      <c r="CU176" s="391"/>
      <c r="CV176" s="391"/>
      <c r="CW176" s="347"/>
      <c r="CY176" s="338"/>
      <c r="DA176" s="383"/>
      <c r="DB176" s="383"/>
      <c r="DC176" s="383"/>
      <c r="DD176" s="383"/>
      <c r="DF176" s="383"/>
      <c r="DG176" s="383"/>
      <c r="DH176" s="383"/>
      <c r="DI176" s="383"/>
      <c r="DJ176" s="383"/>
      <c r="DK176" s="383"/>
      <c r="DL176" s="383"/>
      <c r="DM176" s="383"/>
      <c r="DN176" s="383"/>
      <c r="DO176" s="383"/>
      <c r="DR176" s="383"/>
      <c r="DS176" s="383"/>
      <c r="DT176" s="383"/>
      <c r="DU176" s="383"/>
      <c r="DW176" s="383"/>
      <c r="DX176" s="383"/>
      <c r="DY176" s="383"/>
      <c r="DZ176" s="383"/>
      <c r="EA176" s="383"/>
      <c r="EC176" s="383"/>
      <c r="ED176" s="383"/>
      <c r="EE176" s="383"/>
      <c r="EF176" s="383"/>
      <c r="EH176" s="383"/>
      <c r="EI176" s="383"/>
      <c r="EJ176" s="383"/>
      <c r="EK176" s="383"/>
      <c r="EM176" s="383"/>
      <c r="EN176" s="383"/>
      <c r="EO176" s="383"/>
      <c r="EP176" s="383"/>
      <c r="ER176" s="383"/>
      <c r="ES176" s="383"/>
      <c r="ET176" s="383"/>
      <c r="EU176" s="383"/>
      <c r="EX176" s="383">
        <f t="shared" si="293"/>
        <v>1</v>
      </c>
      <c r="EY176" s="383">
        <f t="shared" si="294"/>
        <v>1</v>
      </c>
      <c r="EZ176" s="383">
        <f t="shared" si="286"/>
        <v>0.91262644888503763</v>
      </c>
      <c r="FA176" s="383"/>
      <c r="FB176" s="383">
        <f t="shared" si="300"/>
        <v>1</v>
      </c>
      <c r="FC176" s="383">
        <f t="shared" si="295"/>
        <v>1</v>
      </c>
      <c r="FD176" s="383">
        <f t="shared" si="287"/>
        <v>1.0235746077124221</v>
      </c>
      <c r="FE176" s="383"/>
      <c r="FF176" s="383">
        <f t="shared" si="301"/>
        <v>1</v>
      </c>
      <c r="FG176" s="383">
        <f t="shared" si="296"/>
        <v>1</v>
      </c>
      <c r="FH176" s="383">
        <f t="shared" si="288"/>
        <v>0.86747326068825426</v>
      </c>
      <c r="FI176" s="383"/>
      <c r="FJ176" s="383">
        <f t="shared" si="297"/>
        <v>1</v>
      </c>
      <c r="FK176" s="383">
        <f t="shared" si="298"/>
        <v>1</v>
      </c>
      <c r="FL176" s="383">
        <f t="shared" si="289"/>
        <v>1.0328349711814875</v>
      </c>
      <c r="FN176" s="383">
        <f t="shared" si="302"/>
        <v>1</v>
      </c>
      <c r="FO176" s="383">
        <f t="shared" si="299"/>
        <v>1</v>
      </c>
      <c r="FP176" s="383">
        <f t="shared" si="290"/>
        <v>1.0235746077124221</v>
      </c>
      <c r="FR176" s="340"/>
      <c r="FT176" s="335">
        <f t="shared" si="291"/>
        <v>1993</v>
      </c>
      <c r="FU176" s="383">
        <f t="shared" si="278"/>
        <v>1.0610471647480788</v>
      </c>
      <c r="FV176" s="383">
        <f t="shared" si="279"/>
        <v>0.9094077321100017</v>
      </c>
      <c r="FW176" s="383">
        <f t="shared" si="279"/>
        <v>0.9918717590526801</v>
      </c>
      <c r="FX176" s="383">
        <f t="shared" si="279"/>
        <v>1.0900396944304362</v>
      </c>
      <c r="FY176" s="383">
        <f t="shared" si="279"/>
        <v>1</v>
      </c>
      <c r="FZ176" s="383">
        <f t="shared" si="279"/>
        <v>1.0791410381740369</v>
      </c>
    </row>
    <row r="177" spans="1:182" x14ac:dyDescent="0.2">
      <c r="A177" s="377" t="s">
        <v>115</v>
      </c>
      <c r="B177" s="334">
        <f t="shared" si="292"/>
        <v>1963</v>
      </c>
      <c r="D177" s="388"/>
      <c r="E177" s="388"/>
      <c r="F177" s="388"/>
      <c r="G177" s="388"/>
      <c r="H177" s="388"/>
      <c r="J177" s="389"/>
      <c r="K177" s="389"/>
      <c r="L177" s="389"/>
      <c r="M177" s="389"/>
      <c r="N177" s="389"/>
      <c r="W177" s="390"/>
      <c r="X177" s="390"/>
      <c r="Y177" s="390"/>
      <c r="Z177" s="390"/>
      <c r="AA177" s="390"/>
      <c r="AV177" s="406"/>
      <c r="AW177" s="406"/>
      <c r="AX177" s="406"/>
      <c r="AY177" s="406"/>
      <c r="AZ177" s="406"/>
      <c r="BC177" s="383"/>
      <c r="BD177" s="383"/>
      <c r="BE177" s="383"/>
      <c r="BF177" s="383"/>
      <c r="BG177" s="383"/>
      <c r="BH177" s="383"/>
      <c r="BI177" s="383"/>
      <c r="BJ177" s="383"/>
      <c r="BK177" s="383"/>
      <c r="BL177" s="383"/>
      <c r="BM177" s="383"/>
      <c r="BN177" s="383"/>
      <c r="BO177" s="383"/>
      <c r="BP177" s="383"/>
      <c r="BQ177" s="383"/>
      <c r="BR177" s="383"/>
      <c r="BS177" s="383"/>
      <c r="BT177" s="383"/>
      <c r="BU177" s="383"/>
      <c r="BV177" s="391"/>
      <c r="BW177" s="383"/>
      <c r="CK177" s="347"/>
      <c r="CL177" s="391"/>
      <c r="CM177" s="391"/>
      <c r="CN177" s="391"/>
      <c r="CO177" s="391"/>
      <c r="CP177" s="391"/>
      <c r="CQ177" s="391"/>
      <c r="CR177" s="391"/>
      <c r="CS177" s="391"/>
      <c r="CT177" s="391"/>
      <c r="CU177" s="391"/>
      <c r="CV177" s="391"/>
      <c r="CW177" s="347"/>
      <c r="CY177" s="338"/>
      <c r="DA177" s="383"/>
      <c r="DB177" s="383"/>
      <c r="DC177" s="383"/>
      <c r="DD177" s="383"/>
      <c r="DF177" s="383"/>
      <c r="DG177" s="383"/>
      <c r="DH177" s="383"/>
      <c r="DI177" s="383"/>
      <c r="DJ177" s="383"/>
      <c r="DK177" s="383"/>
      <c r="DL177" s="383"/>
      <c r="DM177" s="383"/>
      <c r="DN177" s="383"/>
      <c r="DO177" s="383"/>
      <c r="DR177" s="383"/>
      <c r="DS177" s="383"/>
      <c r="DT177" s="383"/>
      <c r="DU177" s="383"/>
      <c r="DW177" s="383"/>
      <c r="DX177" s="383"/>
      <c r="DY177" s="383"/>
      <c r="DZ177" s="383"/>
      <c r="EA177" s="383"/>
      <c r="EC177" s="383"/>
      <c r="ED177" s="383"/>
      <c r="EE177" s="383"/>
      <c r="EF177" s="383"/>
      <c r="EH177" s="383"/>
      <c r="EI177" s="383"/>
      <c r="EJ177" s="383"/>
      <c r="EK177" s="383"/>
      <c r="EM177" s="383"/>
      <c r="EN177" s="383"/>
      <c r="EO177" s="383"/>
      <c r="EP177" s="383"/>
      <c r="ER177" s="383"/>
      <c r="ES177" s="383"/>
      <c r="ET177" s="383"/>
      <c r="EU177" s="383"/>
      <c r="EX177" s="383">
        <f t="shared" si="293"/>
        <v>1</v>
      </c>
      <c r="EY177" s="383">
        <f t="shared" si="294"/>
        <v>1</v>
      </c>
      <c r="EZ177" s="383">
        <f t="shared" si="286"/>
        <v>0.91262644888503763</v>
      </c>
      <c r="FA177" s="383"/>
      <c r="FB177" s="383">
        <f t="shared" si="300"/>
        <v>1</v>
      </c>
      <c r="FC177" s="383">
        <f t="shared" si="295"/>
        <v>1</v>
      </c>
      <c r="FD177" s="383">
        <f t="shared" si="287"/>
        <v>1.0235746077124221</v>
      </c>
      <c r="FE177" s="383"/>
      <c r="FF177" s="383">
        <f t="shared" si="301"/>
        <v>1</v>
      </c>
      <c r="FG177" s="383">
        <f t="shared" si="296"/>
        <v>1</v>
      </c>
      <c r="FH177" s="383">
        <f t="shared" si="288"/>
        <v>0.86747326068825426</v>
      </c>
      <c r="FI177" s="383"/>
      <c r="FJ177" s="383">
        <f t="shared" si="297"/>
        <v>1</v>
      </c>
      <c r="FK177" s="383">
        <f t="shared" si="298"/>
        <v>1</v>
      </c>
      <c r="FL177" s="383">
        <f t="shared" si="289"/>
        <v>1.0328349711814875</v>
      </c>
      <c r="FN177" s="383">
        <f t="shared" si="302"/>
        <v>1</v>
      </c>
      <c r="FO177" s="383">
        <f t="shared" si="299"/>
        <v>1</v>
      </c>
      <c r="FP177" s="383">
        <f t="shared" si="290"/>
        <v>1.0235746077124221</v>
      </c>
      <c r="FR177" s="340"/>
      <c r="FT177" s="335">
        <f t="shared" si="291"/>
        <v>1994</v>
      </c>
      <c r="FU177" s="383">
        <f t="shared" si="278"/>
        <v>1.0047428968326682</v>
      </c>
      <c r="FV177" s="383">
        <f t="shared" si="279"/>
        <v>0.83977127362350157</v>
      </c>
      <c r="FW177" s="383">
        <f t="shared" si="279"/>
        <v>1.0249485816694057</v>
      </c>
      <c r="FX177" s="383">
        <f t="shared" si="279"/>
        <v>1.1130464119844099</v>
      </c>
      <c r="FY177" s="383">
        <f t="shared" si="279"/>
        <v>1</v>
      </c>
      <c r="FZ177" s="383">
        <f t="shared" si="279"/>
        <v>1.0487659464043366</v>
      </c>
    </row>
    <row r="178" spans="1:182" x14ac:dyDescent="0.2">
      <c r="A178" s="377" t="s">
        <v>115</v>
      </c>
      <c r="B178" s="334">
        <f t="shared" si="292"/>
        <v>1964</v>
      </c>
      <c r="D178" s="388"/>
      <c r="E178" s="388"/>
      <c r="F178" s="388"/>
      <c r="G178" s="388"/>
      <c r="H178" s="388"/>
      <c r="J178" s="389"/>
      <c r="K178" s="389"/>
      <c r="L178" s="389"/>
      <c r="M178" s="389"/>
      <c r="N178" s="389"/>
      <c r="W178" s="390"/>
      <c r="X178" s="390"/>
      <c r="Y178" s="390"/>
      <c r="Z178" s="390"/>
      <c r="AA178" s="390"/>
      <c r="AV178" s="406"/>
      <c r="AW178" s="406"/>
      <c r="AX178" s="406"/>
      <c r="AY178" s="406"/>
      <c r="AZ178" s="406"/>
      <c r="BC178" s="383"/>
      <c r="BD178" s="383"/>
      <c r="BE178" s="383"/>
      <c r="BF178" s="383"/>
      <c r="BG178" s="383"/>
      <c r="BH178" s="383"/>
      <c r="BI178" s="383"/>
      <c r="BJ178" s="383"/>
      <c r="BK178" s="383"/>
      <c r="BL178" s="383"/>
      <c r="BM178" s="383"/>
      <c r="BN178" s="383"/>
      <c r="BO178" s="383"/>
      <c r="BP178" s="383"/>
      <c r="BQ178" s="383"/>
      <c r="BR178" s="383"/>
      <c r="BS178" s="383"/>
      <c r="BT178" s="383"/>
      <c r="BU178" s="383"/>
      <c r="BV178" s="391"/>
      <c r="BW178" s="383"/>
      <c r="CK178" s="347"/>
      <c r="CL178" s="391"/>
      <c r="CM178" s="391"/>
      <c r="CN178" s="391"/>
      <c r="CO178" s="391"/>
      <c r="CP178" s="391"/>
      <c r="CQ178" s="391"/>
      <c r="CR178" s="391"/>
      <c r="CS178" s="391"/>
      <c r="CT178" s="391"/>
      <c r="CU178" s="391"/>
      <c r="CV178" s="391"/>
      <c r="CW178" s="347"/>
      <c r="CY178" s="338"/>
      <c r="DA178" s="383"/>
      <c r="DB178" s="383"/>
      <c r="DC178" s="383"/>
      <c r="DD178" s="383"/>
      <c r="DF178" s="383"/>
      <c r="DG178" s="383"/>
      <c r="DH178" s="383"/>
      <c r="DI178" s="383"/>
      <c r="DJ178" s="383"/>
      <c r="DK178" s="383"/>
      <c r="DL178" s="383"/>
      <c r="DM178" s="383"/>
      <c r="DN178" s="383"/>
      <c r="DO178" s="383"/>
      <c r="DR178" s="383"/>
      <c r="DS178" s="383"/>
      <c r="DT178" s="383"/>
      <c r="DU178" s="383"/>
      <c r="DW178" s="383"/>
      <c r="DX178" s="383"/>
      <c r="DY178" s="383"/>
      <c r="DZ178" s="383"/>
      <c r="EA178" s="383"/>
      <c r="EC178" s="383"/>
      <c r="ED178" s="383"/>
      <c r="EE178" s="383"/>
      <c r="EF178" s="383"/>
      <c r="EH178" s="383"/>
      <c r="EI178" s="383"/>
      <c r="EJ178" s="383"/>
      <c r="EK178" s="383"/>
      <c r="EM178" s="383"/>
      <c r="EN178" s="383"/>
      <c r="EO178" s="383"/>
      <c r="EP178" s="383"/>
      <c r="ER178" s="383"/>
      <c r="ES178" s="383"/>
      <c r="ET178" s="383"/>
      <c r="EU178" s="383"/>
      <c r="EX178" s="383">
        <f t="shared" si="293"/>
        <v>1</v>
      </c>
      <c r="EY178" s="383">
        <f t="shared" si="294"/>
        <v>1</v>
      </c>
      <c r="EZ178" s="383">
        <f t="shared" si="286"/>
        <v>0.91262644888503763</v>
      </c>
      <c r="FA178" s="383"/>
      <c r="FB178" s="383">
        <f t="shared" si="300"/>
        <v>1</v>
      </c>
      <c r="FC178" s="383">
        <f t="shared" si="295"/>
        <v>1</v>
      </c>
      <c r="FD178" s="383">
        <f t="shared" si="287"/>
        <v>1.0235746077124221</v>
      </c>
      <c r="FE178" s="383"/>
      <c r="FF178" s="383">
        <f t="shared" si="301"/>
        <v>1</v>
      </c>
      <c r="FG178" s="383">
        <f t="shared" si="296"/>
        <v>1</v>
      </c>
      <c r="FH178" s="383">
        <f t="shared" si="288"/>
        <v>0.86747326068825426</v>
      </c>
      <c r="FI178" s="383"/>
      <c r="FJ178" s="383">
        <f t="shared" si="297"/>
        <v>1</v>
      </c>
      <c r="FK178" s="383">
        <f t="shared" si="298"/>
        <v>1</v>
      </c>
      <c r="FL178" s="383">
        <f t="shared" si="289"/>
        <v>1.0328349711814875</v>
      </c>
      <c r="FN178" s="383">
        <f t="shared" si="302"/>
        <v>1</v>
      </c>
      <c r="FO178" s="383">
        <f t="shared" si="299"/>
        <v>1</v>
      </c>
      <c r="FP178" s="383">
        <f t="shared" si="290"/>
        <v>1.0235746077124221</v>
      </c>
      <c r="FR178" s="340"/>
      <c r="FT178" s="335">
        <f t="shared" si="291"/>
        <v>1995</v>
      </c>
      <c r="FU178" s="383">
        <f t="shared" si="278"/>
        <v>1.045752359279533</v>
      </c>
      <c r="FV178" s="383">
        <f t="shared" si="279"/>
        <v>0.85813685748689694</v>
      </c>
      <c r="FW178" s="383">
        <f t="shared" si="279"/>
        <v>0.97825816593594195</v>
      </c>
      <c r="FX178" s="383">
        <f t="shared" si="279"/>
        <v>1.130385619737718</v>
      </c>
      <c r="FY178" s="383">
        <f t="shared" si="279"/>
        <v>1</v>
      </c>
      <c r="FZ178" s="383">
        <f t="shared" si="279"/>
        <v>1.1020268900571466</v>
      </c>
    </row>
    <row r="179" spans="1:182" x14ac:dyDescent="0.2">
      <c r="A179" s="377" t="s">
        <v>115</v>
      </c>
      <c r="B179" s="334">
        <f t="shared" si="292"/>
        <v>1965</v>
      </c>
      <c r="D179" s="388"/>
      <c r="E179" s="388"/>
      <c r="F179" s="388"/>
      <c r="G179" s="388"/>
      <c r="H179" s="388"/>
      <c r="J179" s="389"/>
      <c r="K179" s="389"/>
      <c r="L179" s="389"/>
      <c r="M179" s="389"/>
      <c r="N179" s="389"/>
      <c r="W179" s="390"/>
      <c r="X179" s="390"/>
      <c r="Y179" s="390"/>
      <c r="Z179" s="390"/>
      <c r="AA179" s="390"/>
      <c r="AV179" s="406"/>
      <c r="AW179" s="406"/>
      <c r="AX179" s="406"/>
      <c r="AY179" s="406"/>
      <c r="AZ179" s="406"/>
      <c r="BC179" s="383"/>
      <c r="BD179" s="383"/>
      <c r="BE179" s="383"/>
      <c r="BF179" s="383"/>
      <c r="BG179" s="383"/>
      <c r="BH179" s="383"/>
      <c r="BI179" s="383"/>
      <c r="BJ179" s="383"/>
      <c r="BK179" s="383"/>
      <c r="BL179" s="383"/>
      <c r="BM179" s="383"/>
      <c r="BN179" s="383"/>
      <c r="BO179" s="383"/>
      <c r="BP179" s="383"/>
      <c r="BQ179" s="383"/>
      <c r="BR179" s="383"/>
      <c r="BS179" s="383"/>
      <c r="BT179" s="383"/>
      <c r="BU179" s="383"/>
      <c r="BV179" s="391"/>
      <c r="BW179" s="383"/>
      <c r="CK179" s="347"/>
      <c r="CL179" s="391"/>
      <c r="CM179" s="391"/>
      <c r="CN179" s="391"/>
      <c r="CO179" s="391"/>
      <c r="CP179" s="391"/>
      <c r="CQ179" s="391"/>
      <c r="CR179" s="391"/>
      <c r="CS179" s="391"/>
      <c r="CT179" s="391"/>
      <c r="CU179" s="391"/>
      <c r="CV179" s="391"/>
      <c r="CW179" s="347"/>
      <c r="CY179" s="338"/>
      <c r="DA179" s="383"/>
      <c r="DB179" s="383"/>
      <c r="DC179" s="383"/>
      <c r="DD179" s="383"/>
      <c r="DF179" s="383"/>
      <c r="DG179" s="383"/>
      <c r="DH179" s="383"/>
      <c r="DI179" s="383"/>
      <c r="DJ179" s="383"/>
      <c r="DK179" s="383"/>
      <c r="DL179" s="383"/>
      <c r="DM179" s="383"/>
      <c r="DN179" s="383"/>
      <c r="DO179" s="383"/>
      <c r="DR179" s="383"/>
      <c r="DS179" s="383"/>
      <c r="DT179" s="383"/>
      <c r="DU179" s="383"/>
      <c r="DW179" s="383"/>
      <c r="DX179" s="383"/>
      <c r="DY179" s="383"/>
      <c r="DZ179" s="383"/>
      <c r="EA179" s="383"/>
      <c r="EC179" s="383"/>
      <c r="ED179" s="383"/>
      <c r="EE179" s="383"/>
      <c r="EF179" s="383"/>
      <c r="EH179" s="383"/>
      <c r="EI179" s="383"/>
      <c r="EJ179" s="383"/>
      <c r="EK179" s="383"/>
      <c r="EM179" s="383"/>
      <c r="EN179" s="383"/>
      <c r="EO179" s="383"/>
      <c r="EP179" s="383"/>
      <c r="ER179" s="383"/>
      <c r="ES179" s="383"/>
      <c r="ET179" s="383"/>
      <c r="EU179" s="383"/>
      <c r="EX179" s="383">
        <f t="shared" si="293"/>
        <v>1</v>
      </c>
      <c r="EY179" s="383">
        <f t="shared" si="294"/>
        <v>1</v>
      </c>
      <c r="EZ179" s="383">
        <f t="shared" si="286"/>
        <v>0.91262644888503763</v>
      </c>
      <c r="FA179" s="383"/>
      <c r="FB179" s="383">
        <f t="shared" si="300"/>
        <v>1</v>
      </c>
      <c r="FC179" s="383">
        <f t="shared" si="295"/>
        <v>1</v>
      </c>
      <c r="FD179" s="383">
        <f t="shared" si="287"/>
        <v>1.0235746077124221</v>
      </c>
      <c r="FE179" s="383"/>
      <c r="FF179" s="383">
        <f t="shared" si="301"/>
        <v>1</v>
      </c>
      <c r="FG179" s="383">
        <f t="shared" si="296"/>
        <v>1</v>
      </c>
      <c r="FH179" s="383">
        <f t="shared" si="288"/>
        <v>0.86747326068825426</v>
      </c>
      <c r="FI179" s="383"/>
      <c r="FJ179" s="383">
        <f t="shared" si="297"/>
        <v>1</v>
      </c>
      <c r="FK179" s="383">
        <f t="shared" si="298"/>
        <v>1</v>
      </c>
      <c r="FL179" s="383">
        <f t="shared" si="289"/>
        <v>1.0328349711814875</v>
      </c>
      <c r="FN179" s="383">
        <f t="shared" si="302"/>
        <v>1</v>
      </c>
      <c r="FO179" s="383">
        <f t="shared" si="299"/>
        <v>1</v>
      </c>
      <c r="FP179" s="383">
        <f t="shared" si="290"/>
        <v>1.0235746077124221</v>
      </c>
      <c r="FR179" s="340"/>
      <c r="FT179" s="335">
        <f t="shared" si="291"/>
        <v>1996</v>
      </c>
      <c r="FU179" s="383">
        <f t="shared" si="278"/>
        <v>1.0910908847117833</v>
      </c>
      <c r="FV179" s="383">
        <f t="shared" si="279"/>
        <v>0.9014968595763867</v>
      </c>
      <c r="FW179" s="383">
        <f t="shared" si="279"/>
        <v>0.96319853124183752</v>
      </c>
      <c r="FX179" s="383">
        <f t="shared" si="279"/>
        <v>1.1349857746941976</v>
      </c>
      <c r="FY179" s="383">
        <f t="shared" si="279"/>
        <v>1</v>
      </c>
      <c r="FZ179" s="383">
        <f t="shared" si="279"/>
        <v>1.1071092500770681</v>
      </c>
    </row>
    <row r="180" spans="1:182" x14ac:dyDescent="0.2">
      <c r="A180" s="377" t="s">
        <v>115</v>
      </c>
      <c r="B180" s="334">
        <f t="shared" si="292"/>
        <v>1966</v>
      </c>
      <c r="D180" s="388"/>
      <c r="E180" s="388"/>
      <c r="F180" s="388"/>
      <c r="G180" s="388"/>
      <c r="H180" s="388"/>
      <c r="J180" s="389"/>
      <c r="K180" s="389"/>
      <c r="L180" s="389"/>
      <c r="M180" s="389"/>
      <c r="N180" s="389"/>
      <c r="W180" s="390"/>
      <c r="X180" s="390"/>
      <c r="Y180" s="390"/>
      <c r="Z180" s="390"/>
      <c r="AA180" s="390"/>
      <c r="AV180" s="406"/>
      <c r="AW180" s="406"/>
      <c r="AX180" s="406"/>
      <c r="AY180" s="406"/>
      <c r="AZ180" s="406"/>
      <c r="BC180" s="383"/>
      <c r="BD180" s="383"/>
      <c r="BE180" s="383"/>
      <c r="BF180" s="383"/>
      <c r="BG180" s="383"/>
      <c r="BH180" s="383"/>
      <c r="BI180" s="383"/>
      <c r="BJ180" s="383"/>
      <c r="BK180" s="383"/>
      <c r="BL180" s="383"/>
      <c r="BM180" s="383"/>
      <c r="BN180" s="383"/>
      <c r="BO180" s="383"/>
      <c r="BP180" s="383"/>
      <c r="BQ180" s="383"/>
      <c r="BR180" s="383"/>
      <c r="BS180" s="383"/>
      <c r="BT180" s="383"/>
      <c r="BU180" s="383"/>
      <c r="BV180" s="391"/>
      <c r="BW180" s="383"/>
      <c r="CK180" s="347"/>
      <c r="CL180" s="391"/>
      <c r="CM180" s="391"/>
      <c r="CN180" s="391"/>
      <c r="CO180" s="391"/>
      <c r="CP180" s="391"/>
      <c r="CQ180" s="391"/>
      <c r="CR180" s="391"/>
      <c r="CS180" s="391"/>
      <c r="CT180" s="391"/>
      <c r="CU180" s="391"/>
      <c r="CV180" s="391"/>
      <c r="CW180" s="347"/>
      <c r="CY180" s="338"/>
      <c r="DA180" s="383"/>
      <c r="DB180" s="383"/>
      <c r="DC180" s="383"/>
      <c r="DD180" s="383"/>
      <c r="DF180" s="383"/>
      <c r="DG180" s="383"/>
      <c r="DH180" s="383"/>
      <c r="DI180" s="383"/>
      <c r="DJ180" s="383"/>
      <c r="DK180" s="383"/>
      <c r="DL180" s="383"/>
      <c r="DM180" s="383"/>
      <c r="DN180" s="383"/>
      <c r="DO180" s="383"/>
      <c r="DR180" s="383"/>
      <c r="DS180" s="383"/>
      <c r="DT180" s="383"/>
      <c r="DU180" s="383"/>
      <c r="DW180" s="383"/>
      <c r="DX180" s="383"/>
      <c r="DY180" s="383"/>
      <c r="DZ180" s="383"/>
      <c r="EA180" s="383"/>
      <c r="EC180" s="383"/>
      <c r="ED180" s="383"/>
      <c r="EE180" s="383"/>
      <c r="EF180" s="383"/>
      <c r="EH180" s="383"/>
      <c r="EI180" s="383"/>
      <c r="EJ180" s="383"/>
      <c r="EK180" s="383"/>
      <c r="EM180" s="383"/>
      <c r="EN180" s="383"/>
      <c r="EO180" s="383"/>
      <c r="EP180" s="383"/>
      <c r="ER180" s="383"/>
      <c r="ES180" s="383"/>
      <c r="ET180" s="383"/>
      <c r="EU180" s="383"/>
      <c r="EX180" s="383">
        <f t="shared" si="293"/>
        <v>1</v>
      </c>
      <c r="EY180" s="383">
        <f t="shared" si="294"/>
        <v>1</v>
      </c>
      <c r="EZ180" s="383">
        <f t="shared" si="286"/>
        <v>0.91262644888503763</v>
      </c>
      <c r="FA180" s="383"/>
      <c r="FB180" s="383">
        <f t="shared" si="300"/>
        <v>1</v>
      </c>
      <c r="FC180" s="383">
        <f t="shared" si="295"/>
        <v>1</v>
      </c>
      <c r="FD180" s="383">
        <f t="shared" si="287"/>
        <v>1.0235746077124221</v>
      </c>
      <c r="FE180" s="383"/>
      <c r="FF180" s="383">
        <f t="shared" si="301"/>
        <v>1</v>
      </c>
      <c r="FG180" s="383">
        <f t="shared" si="296"/>
        <v>1</v>
      </c>
      <c r="FH180" s="383">
        <f t="shared" si="288"/>
        <v>0.86747326068825426</v>
      </c>
      <c r="FI180" s="383"/>
      <c r="FJ180" s="383">
        <f t="shared" si="297"/>
        <v>1</v>
      </c>
      <c r="FK180" s="383">
        <f t="shared" si="298"/>
        <v>1</v>
      </c>
      <c r="FL180" s="383">
        <f t="shared" si="289"/>
        <v>1.0328349711814875</v>
      </c>
      <c r="FN180" s="383">
        <f t="shared" si="302"/>
        <v>1</v>
      </c>
      <c r="FO180" s="383">
        <f t="shared" si="299"/>
        <v>1</v>
      </c>
      <c r="FP180" s="383">
        <f t="shared" si="290"/>
        <v>1.0235746077124221</v>
      </c>
      <c r="FR180" s="340"/>
      <c r="FT180" s="335">
        <f t="shared" si="291"/>
        <v>1997</v>
      </c>
      <c r="FU180" s="383">
        <f t="shared" si="278"/>
        <v>1.0070717841721968</v>
      </c>
      <c r="FV180" s="383">
        <f t="shared" si="279"/>
        <v>0.89651335989350178</v>
      </c>
      <c r="FW180" s="383">
        <f t="shared" si="279"/>
        <v>0.98095557842462267</v>
      </c>
      <c r="FX180" s="383">
        <f t="shared" si="279"/>
        <v>1.1248850635161833</v>
      </c>
      <c r="FY180" s="383">
        <f t="shared" si="279"/>
        <v>1</v>
      </c>
      <c r="FZ180" s="383">
        <f t="shared" si="279"/>
        <v>1.0179962331141543</v>
      </c>
    </row>
    <row r="181" spans="1:182" x14ac:dyDescent="0.2">
      <c r="A181" s="377" t="s">
        <v>115</v>
      </c>
      <c r="B181" s="334">
        <f t="shared" si="292"/>
        <v>1967</v>
      </c>
      <c r="D181" s="388"/>
      <c r="E181" s="388"/>
      <c r="F181" s="388"/>
      <c r="G181" s="388"/>
      <c r="H181" s="388"/>
      <c r="J181" s="389"/>
      <c r="K181" s="389"/>
      <c r="L181" s="389"/>
      <c r="M181" s="389"/>
      <c r="N181" s="389"/>
      <c r="W181" s="390"/>
      <c r="X181" s="390"/>
      <c r="Y181" s="390"/>
      <c r="Z181" s="390"/>
      <c r="AA181" s="390"/>
      <c r="AV181" s="406"/>
      <c r="AW181" s="406"/>
      <c r="AX181" s="406"/>
      <c r="AY181" s="406"/>
      <c r="AZ181" s="406"/>
      <c r="BC181" s="383"/>
      <c r="BD181" s="383"/>
      <c r="BE181" s="383"/>
      <c r="BF181" s="383"/>
      <c r="BG181" s="383"/>
      <c r="BH181" s="383"/>
      <c r="BI181" s="383"/>
      <c r="BJ181" s="383"/>
      <c r="BK181" s="383"/>
      <c r="BL181" s="383"/>
      <c r="BM181" s="383"/>
      <c r="BN181" s="383"/>
      <c r="BO181" s="383"/>
      <c r="BP181" s="383"/>
      <c r="BQ181" s="383"/>
      <c r="BR181" s="383"/>
      <c r="BS181" s="383"/>
      <c r="BT181" s="383"/>
      <c r="BU181" s="383"/>
      <c r="BV181" s="391"/>
      <c r="BW181" s="383"/>
      <c r="CK181" s="347"/>
      <c r="CL181" s="391"/>
      <c r="CM181" s="391"/>
      <c r="CN181" s="391"/>
      <c r="CO181" s="391"/>
      <c r="CP181" s="391"/>
      <c r="CQ181" s="391"/>
      <c r="CR181" s="391"/>
      <c r="CS181" s="391"/>
      <c r="CT181" s="391"/>
      <c r="CU181" s="391"/>
      <c r="CV181" s="391"/>
      <c r="CW181" s="347"/>
      <c r="CY181" s="338"/>
      <c r="DA181" s="383"/>
      <c r="DB181" s="383"/>
      <c r="DC181" s="383"/>
      <c r="DD181" s="383"/>
      <c r="DF181" s="383"/>
      <c r="DG181" s="383"/>
      <c r="DH181" s="383"/>
      <c r="DI181" s="383"/>
      <c r="DJ181" s="383"/>
      <c r="DK181" s="383"/>
      <c r="DL181" s="383"/>
      <c r="DM181" s="383"/>
      <c r="DN181" s="383"/>
      <c r="DO181" s="383"/>
      <c r="DR181" s="383"/>
      <c r="DS181" s="383"/>
      <c r="DT181" s="383"/>
      <c r="DU181" s="383"/>
      <c r="DW181" s="383"/>
      <c r="DX181" s="383"/>
      <c r="DY181" s="383"/>
      <c r="DZ181" s="383"/>
      <c r="EA181" s="383"/>
      <c r="EC181" s="383"/>
      <c r="ED181" s="383"/>
      <c r="EE181" s="383"/>
      <c r="EF181" s="383"/>
      <c r="EH181" s="383"/>
      <c r="EI181" s="383"/>
      <c r="EJ181" s="383"/>
      <c r="EK181" s="383"/>
      <c r="EM181" s="383"/>
      <c r="EN181" s="383"/>
      <c r="EO181" s="383"/>
      <c r="EP181" s="383"/>
      <c r="ER181" s="383"/>
      <c r="ES181" s="383"/>
      <c r="ET181" s="383"/>
      <c r="EU181" s="383"/>
      <c r="EX181" s="383">
        <f t="shared" si="293"/>
        <v>1</v>
      </c>
      <c r="EY181" s="383">
        <f t="shared" si="294"/>
        <v>1</v>
      </c>
      <c r="EZ181" s="383">
        <f t="shared" si="286"/>
        <v>0.91262644888503763</v>
      </c>
      <c r="FA181" s="383"/>
      <c r="FB181" s="383">
        <f t="shared" si="300"/>
        <v>1</v>
      </c>
      <c r="FC181" s="383">
        <f t="shared" si="295"/>
        <v>1</v>
      </c>
      <c r="FD181" s="383">
        <f t="shared" si="287"/>
        <v>1.0235746077124221</v>
      </c>
      <c r="FE181" s="383"/>
      <c r="FF181" s="383">
        <f t="shared" si="301"/>
        <v>1</v>
      </c>
      <c r="FG181" s="383">
        <f t="shared" si="296"/>
        <v>1</v>
      </c>
      <c r="FH181" s="383">
        <f t="shared" si="288"/>
        <v>0.86747326068825426</v>
      </c>
      <c r="FI181" s="383"/>
      <c r="FJ181" s="383">
        <f t="shared" si="297"/>
        <v>1</v>
      </c>
      <c r="FK181" s="383">
        <f t="shared" si="298"/>
        <v>1</v>
      </c>
      <c r="FL181" s="383">
        <f t="shared" si="289"/>
        <v>1.0328349711814875</v>
      </c>
      <c r="FN181" s="383">
        <f t="shared" si="302"/>
        <v>1</v>
      </c>
      <c r="FO181" s="383">
        <f t="shared" si="299"/>
        <v>1</v>
      </c>
      <c r="FP181" s="383">
        <f t="shared" si="290"/>
        <v>1.0235746077124221</v>
      </c>
      <c r="FR181" s="340"/>
      <c r="FT181" s="335">
        <f t="shared" si="291"/>
        <v>1998</v>
      </c>
      <c r="FU181" s="383">
        <f t="shared" si="278"/>
        <v>1.0542791704323442</v>
      </c>
      <c r="FV181" s="383">
        <f t="shared" si="279"/>
        <v>0.91761554847181293</v>
      </c>
      <c r="FW181" s="383">
        <f t="shared" si="279"/>
        <v>0.95906844496022481</v>
      </c>
      <c r="FX181" s="383">
        <f t="shared" si="279"/>
        <v>1.1438087545934326</v>
      </c>
      <c r="FY181" s="383">
        <f t="shared" si="279"/>
        <v>1</v>
      </c>
      <c r="FZ181" s="383">
        <f t="shared" si="279"/>
        <v>1.0473500165457121</v>
      </c>
    </row>
    <row r="182" spans="1:182" x14ac:dyDescent="0.2">
      <c r="A182" s="377" t="s">
        <v>115</v>
      </c>
      <c r="B182" s="334">
        <f t="shared" si="292"/>
        <v>1968</v>
      </c>
      <c r="D182" s="388"/>
      <c r="E182" s="388"/>
      <c r="F182" s="388"/>
      <c r="G182" s="388"/>
      <c r="H182" s="388"/>
      <c r="J182" s="389"/>
      <c r="K182" s="389"/>
      <c r="L182" s="389"/>
      <c r="M182" s="389"/>
      <c r="N182" s="389"/>
      <c r="W182" s="390"/>
      <c r="X182" s="390"/>
      <c r="Y182" s="390"/>
      <c r="Z182" s="390"/>
      <c r="AA182" s="390"/>
      <c r="AV182" s="406"/>
      <c r="AW182" s="406"/>
      <c r="AX182" s="406"/>
      <c r="AY182" s="406"/>
      <c r="AZ182" s="406"/>
      <c r="BC182" s="383"/>
      <c r="BD182" s="383"/>
      <c r="BE182" s="383"/>
      <c r="BF182" s="383"/>
      <c r="BG182" s="383"/>
      <c r="BH182" s="383"/>
      <c r="BI182" s="383"/>
      <c r="BJ182" s="383"/>
      <c r="BK182" s="383"/>
      <c r="BL182" s="383"/>
      <c r="BM182" s="383"/>
      <c r="BN182" s="383"/>
      <c r="BO182" s="383"/>
      <c r="BP182" s="383"/>
      <c r="BQ182" s="383"/>
      <c r="BR182" s="383"/>
      <c r="BS182" s="383"/>
      <c r="BT182" s="383"/>
      <c r="BU182" s="383"/>
      <c r="BV182" s="391"/>
      <c r="BW182" s="383"/>
      <c r="CK182" s="347"/>
      <c r="CL182" s="391"/>
      <c r="CM182" s="391"/>
      <c r="CN182" s="391"/>
      <c r="CO182" s="391"/>
      <c r="CP182" s="391"/>
      <c r="CQ182" s="391"/>
      <c r="CR182" s="391"/>
      <c r="CS182" s="391"/>
      <c r="CT182" s="391"/>
      <c r="CU182" s="391"/>
      <c r="CV182" s="391"/>
      <c r="CW182" s="347"/>
      <c r="CY182" s="338"/>
      <c r="DA182" s="383"/>
      <c r="DB182" s="383"/>
      <c r="DC182" s="383"/>
      <c r="DD182" s="383"/>
      <c r="DF182" s="383"/>
      <c r="DG182" s="383"/>
      <c r="DH182" s="383"/>
      <c r="DI182" s="383"/>
      <c r="DJ182" s="383"/>
      <c r="DK182" s="383"/>
      <c r="DL182" s="383"/>
      <c r="DM182" s="383"/>
      <c r="DN182" s="383"/>
      <c r="DO182" s="383"/>
      <c r="DR182" s="383"/>
      <c r="DS182" s="383"/>
      <c r="DT182" s="383"/>
      <c r="DU182" s="383"/>
      <c r="DW182" s="383"/>
      <c r="DX182" s="383"/>
      <c r="DY182" s="383"/>
      <c r="DZ182" s="383"/>
      <c r="EA182" s="383"/>
      <c r="EC182" s="383"/>
      <c r="ED182" s="383"/>
      <c r="EE182" s="383"/>
      <c r="EF182" s="383"/>
      <c r="EH182" s="383"/>
      <c r="EI182" s="383"/>
      <c r="EJ182" s="383"/>
      <c r="EK182" s="383"/>
      <c r="EM182" s="383"/>
      <c r="EN182" s="383"/>
      <c r="EO182" s="383"/>
      <c r="EP182" s="383"/>
      <c r="ER182" s="383"/>
      <c r="ES182" s="383"/>
      <c r="ET182" s="383"/>
      <c r="EU182" s="383"/>
      <c r="EX182" s="383">
        <f t="shared" si="293"/>
        <v>1</v>
      </c>
      <c r="EY182" s="383">
        <f t="shared" si="294"/>
        <v>1</v>
      </c>
      <c r="EZ182" s="383">
        <f t="shared" si="286"/>
        <v>0.91262644888503763</v>
      </c>
      <c r="FA182" s="383"/>
      <c r="FB182" s="383">
        <f t="shared" si="300"/>
        <v>1</v>
      </c>
      <c r="FC182" s="383">
        <f t="shared" si="295"/>
        <v>1</v>
      </c>
      <c r="FD182" s="383">
        <f t="shared" si="287"/>
        <v>1.0235746077124221</v>
      </c>
      <c r="FE182" s="383"/>
      <c r="FF182" s="383">
        <f t="shared" si="301"/>
        <v>1</v>
      </c>
      <c r="FG182" s="383">
        <f t="shared" si="296"/>
        <v>1</v>
      </c>
      <c r="FH182" s="383">
        <f t="shared" si="288"/>
        <v>0.86747326068825426</v>
      </c>
      <c r="FI182" s="383"/>
      <c r="FJ182" s="383">
        <f t="shared" si="297"/>
        <v>1</v>
      </c>
      <c r="FK182" s="383">
        <f t="shared" si="298"/>
        <v>1</v>
      </c>
      <c r="FL182" s="383">
        <f t="shared" si="289"/>
        <v>1.0328349711814875</v>
      </c>
      <c r="FN182" s="383">
        <f t="shared" si="302"/>
        <v>1</v>
      </c>
      <c r="FO182" s="383">
        <f t="shared" si="299"/>
        <v>1</v>
      </c>
      <c r="FP182" s="383">
        <f t="shared" si="290"/>
        <v>1.0235746077124221</v>
      </c>
      <c r="FR182" s="340"/>
      <c r="FT182" s="335">
        <f t="shared" si="291"/>
        <v>1999</v>
      </c>
      <c r="FU182" s="383">
        <f t="shared" si="278"/>
        <v>1.0194632632170946</v>
      </c>
      <c r="FV182" s="383">
        <f t="shared" si="279"/>
        <v>0.95615538209782747</v>
      </c>
      <c r="FW182" s="383">
        <f t="shared" si="279"/>
        <v>0.90492167932014678</v>
      </c>
      <c r="FX182" s="383">
        <f t="shared" si="279"/>
        <v>1.1691592193315363</v>
      </c>
      <c r="FY182" s="383">
        <f t="shared" si="279"/>
        <v>1</v>
      </c>
      <c r="FZ182" s="383">
        <f t="shared" si="279"/>
        <v>1.0077631063803882</v>
      </c>
    </row>
    <row r="183" spans="1:182" x14ac:dyDescent="0.2">
      <c r="A183" s="377" t="s">
        <v>115</v>
      </c>
      <c r="B183" s="334">
        <f t="shared" si="292"/>
        <v>1969</v>
      </c>
      <c r="D183" s="388"/>
      <c r="E183" s="388"/>
      <c r="F183" s="388"/>
      <c r="G183" s="388"/>
      <c r="H183" s="388"/>
      <c r="J183" s="389"/>
      <c r="K183" s="389"/>
      <c r="L183" s="389"/>
      <c r="M183" s="389"/>
      <c r="N183" s="389"/>
      <c r="W183" s="390"/>
      <c r="X183" s="390"/>
      <c r="Y183" s="390"/>
      <c r="Z183" s="390"/>
      <c r="AA183" s="390"/>
      <c r="AV183" s="406"/>
      <c r="AW183" s="406"/>
      <c r="AX183" s="406"/>
      <c r="AY183" s="406"/>
      <c r="AZ183" s="406"/>
      <c r="BC183" s="383"/>
      <c r="BD183" s="383"/>
      <c r="BE183" s="383"/>
      <c r="BF183" s="383"/>
      <c r="BG183" s="383"/>
      <c r="BH183" s="383"/>
      <c r="BI183" s="383"/>
      <c r="BJ183" s="383"/>
      <c r="BK183" s="383"/>
      <c r="BL183" s="383"/>
      <c r="BM183" s="383"/>
      <c r="BN183" s="383"/>
      <c r="BO183" s="383"/>
      <c r="BP183" s="383"/>
      <c r="BQ183" s="383"/>
      <c r="BR183" s="383"/>
      <c r="BS183" s="383"/>
      <c r="BT183" s="383"/>
      <c r="BU183" s="383"/>
      <c r="BV183" s="391"/>
      <c r="BW183" s="383"/>
      <c r="CK183" s="347"/>
      <c r="CL183" s="391"/>
      <c r="CM183" s="391"/>
      <c r="CN183" s="391"/>
      <c r="CO183" s="391"/>
      <c r="CP183" s="392">
        <f>FL183</f>
        <v>1.0328349711814875</v>
      </c>
      <c r="CQ183" s="391"/>
      <c r="CR183" s="391"/>
      <c r="CS183" s="391"/>
      <c r="CT183" s="391"/>
      <c r="CU183" s="391"/>
      <c r="CV183" s="391"/>
      <c r="CW183" s="347"/>
      <c r="CY183" s="338"/>
      <c r="DA183" s="383" t="e">
        <f t="shared" ref="DA183:DA224" si="303">D183/$H183</f>
        <v>#DIV/0!</v>
      </c>
      <c r="DB183" s="383" t="e">
        <f t="shared" ref="DB183:DB224" si="304">E183/$H183</f>
        <v>#DIV/0!</v>
      </c>
      <c r="DC183" s="383" t="e">
        <f t="shared" ref="DC183:DC224" si="305">F183/$H183</f>
        <v>#DIV/0!</v>
      </c>
      <c r="DD183" s="383" t="e">
        <f t="shared" ref="DD183:DD224" si="306">G183/$H183</f>
        <v>#DIV/0!</v>
      </c>
      <c r="DF183" s="383"/>
      <c r="DG183" s="383"/>
      <c r="DH183" s="383"/>
      <c r="DI183" s="383"/>
      <c r="DJ183" s="383"/>
      <c r="DK183" s="383"/>
      <c r="DL183" s="383"/>
      <c r="DM183" s="383"/>
      <c r="DN183" s="383"/>
      <c r="DO183" s="383"/>
      <c r="DR183" s="383"/>
      <c r="DS183" s="383"/>
      <c r="DT183" s="383"/>
      <c r="DU183" s="383"/>
      <c r="DW183" s="383"/>
      <c r="DX183" s="383"/>
      <c r="DY183" s="383"/>
      <c r="DZ183" s="383"/>
      <c r="EA183" s="383"/>
      <c r="EC183" s="383"/>
      <c r="ED183" s="383"/>
      <c r="EE183" s="383"/>
      <c r="EF183" s="383"/>
      <c r="EH183" s="383"/>
      <c r="EI183" s="383"/>
      <c r="EJ183" s="383"/>
      <c r="EK183" s="383"/>
      <c r="EM183" s="383"/>
      <c r="EN183" s="383"/>
      <c r="EO183" s="383"/>
      <c r="EP183" s="383"/>
      <c r="ER183" s="383"/>
      <c r="ES183" s="383"/>
      <c r="ET183" s="383"/>
      <c r="EU183" s="383"/>
      <c r="EX183" s="383">
        <f t="shared" si="293"/>
        <v>1</v>
      </c>
      <c r="EY183" s="383">
        <f t="shared" si="294"/>
        <v>1</v>
      </c>
      <c r="EZ183" s="383">
        <f t="shared" si="286"/>
        <v>0.91262644888503763</v>
      </c>
      <c r="FA183" s="383"/>
      <c r="FB183" s="383">
        <f t="shared" si="300"/>
        <v>1</v>
      </c>
      <c r="FC183" s="383">
        <f t="shared" si="295"/>
        <v>1</v>
      </c>
      <c r="FD183" s="383">
        <f t="shared" si="287"/>
        <v>1.0235746077124221</v>
      </c>
      <c r="FE183" s="383"/>
      <c r="FF183" s="383">
        <f t="shared" si="301"/>
        <v>1</v>
      </c>
      <c r="FG183" s="383">
        <f t="shared" si="296"/>
        <v>1</v>
      </c>
      <c r="FH183" s="383">
        <f t="shared" si="288"/>
        <v>0.86747326068825426</v>
      </c>
      <c r="FI183" s="383"/>
      <c r="FJ183" s="383">
        <f t="shared" si="297"/>
        <v>1</v>
      </c>
      <c r="FK183" s="383">
        <f t="shared" si="298"/>
        <v>1</v>
      </c>
      <c r="FL183" s="383">
        <f t="shared" si="289"/>
        <v>1.0328349711814875</v>
      </c>
      <c r="FN183" s="383">
        <f t="shared" si="302"/>
        <v>1</v>
      </c>
      <c r="FO183" s="383">
        <f t="shared" si="299"/>
        <v>1</v>
      </c>
      <c r="FP183" s="383">
        <f t="shared" si="290"/>
        <v>1.0235746077124221</v>
      </c>
      <c r="FR183" s="340"/>
      <c r="FT183" s="335">
        <f t="shared" si="291"/>
        <v>2000</v>
      </c>
      <c r="FU183" s="383">
        <f t="shared" si="278"/>
        <v>1.0706217528276598</v>
      </c>
      <c r="FV183" s="383">
        <f t="shared" si="279"/>
        <v>1.0535958292002701</v>
      </c>
      <c r="FW183" s="383">
        <f t="shared" si="279"/>
        <v>0.85371532719312904</v>
      </c>
      <c r="FX183" s="383">
        <f t="shared" si="279"/>
        <v>1.1564438163356292</v>
      </c>
      <c r="FY183" s="383">
        <f t="shared" si="279"/>
        <v>1</v>
      </c>
      <c r="FZ183" s="383">
        <f t="shared" si="279"/>
        <v>1.0292583608218964</v>
      </c>
    </row>
    <row r="184" spans="1:182" x14ac:dyDescent="0.2">
      <c r="A184" s="377" t="s">
        <v>115</v>
      </c>
      <c r="B184" s="334">
        <f t="shared" si="292"/>
        <v>1970</v>
      </c>
      <c r="D184" s="388">
        <f>NonManufacturing_Data!L12</f>
        <v>40.236578666666666</v>
      </c>
      <c r="E184" s="388">
        <f>NonManufacturing_Data!M12</f>
        <v>235.86690668956547</v>
      </c>
      <c r="F184" s="388">
        <f>NonManufacturing_Data!N12</f>
        <v>41.883993723847858</v>
      </c>
      <c r="G184" s="388"/>
      <c r="H184" s="388">
        <f t="shared" ref="H184:H198" si="307">SUM(D184:G184)</f>
        <v>317.98747908007999</v>
      </c>
      <c r="J184" s="394">
        <f t="shared" ref="J184:L203" si="308">J36</f>
        <v>138640.07671470649</v>
      </c>
      <c r="K184" s="394">
        <f t="shared" si="308"/>
        <v>421117.66969322937</v>
      </c>
      <c r="L184" s="394">
        <f t="shared" si="308"/>
        <v>830154.80721638026</v>
      </c>
      <c r="M184" s="394"/>
      <c r="N184" s="394">
        <f>SUM(J184:M184)</f>
        <v>1389912.5536243161</v>
      </c>
      <c r="P184" s="388">
        <f t="shared" ref="P184:R203" si="309">P36</f>
        <v>30791.977041848528</v>
      </c>
      <c r="Q184" s="388">
        <f t="shared" si="309"/>
        <v>339153.89562652103</v>
      </c>
      <c r="R184" s="388">
        <f t="shared" si="309"/>
        <v>502183.92664000008</v>
      </c>
      <c r="S184" s="403"/>
      <c r="T184" s="388">
        <f>SUM(P184:S184)</f>
        <v>872129.79930836963</v>
      </c>
      <c r="U184" s="388"/>
      <c r="W184" s="397">
        <f t="shared" ref="W184:W224" si="310">D184/J184*1000</f>
        <v>0.29022328622527732</v>
      </c>
      <c r="X184" s="397">
        <f t="shared" ref="X184:X224" si="311">E184/K184*1000</f>
        <v>0.56009738765268835</v>
      </c>
      <c r="Y184" s="397">
        <f t="shared" ref="Y184:Y224" si="312">F184/L184*1000</f>
        <v>5.0453232770271451E-2</v>
      </c>
      <c r="Z184" s="388"/>
      <c r="AA184" s="397">
        <f>H184/T184*1000</f>
        <v>0.36461026710961547</v>
      </c>
      <c r="AD184" s="397">
        <f>D184/P184*1000</f>
        <v>1.3067228067876979</v>
      </c>
      <c r="AE184" s="397">
        <f>E184/Q184*1000</f>
        <v>0.69545686996709</v>
      </c>
      <c r="AF184" s="397">
        <f>F184/R184*1000</f>
        <v>8.3403692356472381E-2</v>
      </c>
      <c r="AG184" s="410">
        <f>AH184/AH199</f>
        <v>0.83695013898385628</v>
      </c>
      <c r="AH184" s="397">
        <f t="shared" ref="AH184:AH224" si="313">H184/T184*1000</f>
        <v>0.36461026710961547</v>
      </c>
      <c r="AJ184" s="398">
        <f t="shared" ref="AJ184:AJ225" si="314">W184/W$228</f>
        <v>0.64965942446568814</v>
      </c>
      <c r="AK184" s="398">
        <f t="shared" ref="AK184:AK225" si="315">X184/X$228</f>
        <v>1.0324211449253642</v>
      </c>
      <c r="AL184" s="398">
        <f t="shared" ref="AL184:AL225" si="316">Y184/Y$228</f>
        <v>0.85994680235434418</v>
      </c>
      <c r="AM184" s="399"/>
      <c r="AN184" s="398">
        <f t="shared" ref="AN184:AN225" si="317">AA184/AA$228</f>
        <v>0.83695013898385628</v>
      </c>
      <c r="AP184" s="393">
        <f>J184/P184</f>
        <v>4.5024740219273545</v>
      </c>
      <c r="AQ184" s="393">
        <f>K184/Q184</f>
        <v>1.2416713330545597</v>
      </c>
      <c r="AR184" s="393">
        <f>L184/R184</f>
        <v>1.6530891635078002</v>
      </c>
      <c r="AS184" s="393"/>
      <c r="AT184" s="393">
        <f t="shared" ref="AT184:AT224" si="318">N184/T184</f>
        <v>1.5936991887292085</v>
      </c>
      <c r="AV184" s="393">
        <f t="shared" ref="AV184:AX203" si="319">AV36</f>
        <v>3.5306644797904713E-2</v>
      </c>
      <c r="AW184" s="393">
        <f t="shared" si="319"/>
        <v>0.38888006796176705</v>
      </c>
      <c r="AX184" s="393">
        <f t="shared" si="319"/>
        <v>0.57581328724032821</v>
      </c>
      <c r="AY184" s="406"/>
      <c r="AZ184" s="406">
        <f t="shared" ref="AZ184:AZ224" si="320">T184/N184*1000000</f>
        <v>627470.98515961773</v>
      </c>
      <c r="BC184" s="383">
        <f t="shared" ref="BC184:BC225" si="321">AJ184/AJ$228</f>
        <v>0.64965942446568814</v>
      </c>
      <c r="BD184" s="383">
        <f t="shared" ref="BD184:BD225" si="322">AK184/AK$228</f>
        <v>1.0324211449253642</v>
      </c>
      <c r="BE184" s="383">
        <f t="shared" ref="BE184:BE225" si="323">AL184/AL$228</f>
        <v>0.85994680235434418</v>
      </c>
      <c r="BF184" s="383" t="e">
        <f t="shared" ref="BF184:BF225" si="324">AM184/AM$228</f>
        <v>#DIV/0!</v>
      </c>
      <c r="BG184" s="383"/>
      <c r="BH184" s="383"/>
      <c r="BI184" s="383"/>
      <c r="BJ184" s="383"/>
      <c r="BK184" s="383"/>
      <c r="BL184" s="383"/>
      <c r="BM184" s="383"/>
      <c r="BN184" s="383">
        <f>0.987*BO184</f>
        <v>1.0189996700413344</v>
      </c>
      <c r="BO184" s="383">
        <f>X184/X$199</f>
        <v>1.0324211449253642</v>
      </c>
      <c r="BP184" s="383">
        <f>AE184/AE$199</f>
        <v>1.019043345656321</v>
      </c>
      <c r="BQ184" s="383">
        <f>BS184*BX184</f>
        <v>1.0324211449253642</v>
      </c>
      <c r="BR184" s="391">
        <f>AJ184</f>
        <v>0.64965942446568814</v>
      </c>
      <c r="BS184" s="400">
        <f>Mining!BZ182</f>
        <v>0.98396560408048839</v>
      </c>
      <c r="BT184" s="391">
        <f t="shared" ref="BT184:BT224" si="325">AL184</f>
        <v>0.85994680235434418</v>
      </c>
      <c r="BU184" s="391">
        <v>1</v>
      </c>
      <c r="BV184" s="391"/>
      <c r="BW184" s="391">
        <v>1</v>
      </c>
      <c r="BX184" s="400">
        <f>Mining!BW182</f>
        <v>1.0492451571924175</v>
      </c>
      <c r="BY184" s="391">
        <v>1</v>
      </c>
      <c r="BZ184" s="391">
        <v>1</v>
      </c>
      <c r="CB184" s="668">
        <f>AV184</f>
        <v>3.5306644797904713E-2</v>
      </c>
      <c r="CC184" s="668">
        <f>AW184</f>
        <v>0.38888006796176705</v>
      </c>
      <c r="CD184" s="668">
        <f>AX184</f>
        <v>0.57581328724032821</v>
      </c>
      <c r="CE184" s="668"/>
      <c r="CG184" s="668">
        <v>1</v>
      </c>
      <c r="CH184" s="668">
        <v>1</v>
      </c>
      <c r="CI184" s="668">
        <v>1</v>
      </c>
      <c r="CJ184" s="668">
        <v>1</v>
      </c>
      <c r="CK184" s="347"/>
      <c r="CL184" s="392">
        <f t="shared" ref="CL184:CL225" si="326">N184/N$228</f>
        <v>0.88970216164956506</v>
      </c>
      <c r="CM184" s="392">
        <f t="shared" ref="CM184:CM225" si="327">AA184/AA$228</f>
        <v>0.83695013898385628</v>
      </c>
      <c r="CN184" s="392">
        <f t="shared" ref="CN184:CN224" si="328">FD184</f>
        <v>1.0235746077124221</v>
      </c>
      <c r="CO184" s="392">
        <f t="shared" ref="CO184:CO224" si="329">FH184</f>
        <v>0.86747326068825426</v>
      </c>
      <c r="CP184" s="392">
        <f t="shared" ref="CP184:CP224" si="330">FL184</f>
        <v>1.0328349711814875</v>
      </c>
      <c r="CQ184" s="392">
        <v>1</v>
      </c>
      <c r="CR184" s="392">
        <f t="shared" ref="CR184:CR224" si="331">EZ184</f>
        <v>0.91262644888503763</v>
      </c>
      <c r="CS184" s="392">
        <f t="shared" ref="CS184:CS224" si="332">CL184*CN184*CO184*CP184*CQ184*CR184</f>
        <v>0.74463634784684141</v>
      </c>
      <c r="CT184" s="392">
        <f t="shared" ref="CT184:CT224" si="333">CL184*CM184</f>
        <v>0.74463634784684085</v>
      </c>
      <c r="CU184" s="392"/>
      <c r="CV184" s="392">
        <f>CN184*CO184*CP184</f>
        <v>0.91707854840977387</v>
      </c>
      <c r="CW184" s="347"/>
      <c r="CY184" s="338"/>
      <c r="DA184" s="383">
        <f t="shared" si="303"/>
        <v>0.12653510378166097</v>
      </c>
      <c r="DB184" s="383">
        <f t="shared" si="304"/>
        <v>0.74174903795556746</v>
      </c>
      <c r="DC184" s="383">
        <f t="shared" si="305"/>
        <v>0.13171585826277157</v>
      </c>
      <c r="DD184" s="383">
        <f t="shared" si="306"/>
        <v>0</v>
      </c>
      <c r="DF184" s="383" t="e">
        <f t="shared" ref="DF184:DH199" si="334">(DA184-DA183)/LN(DA184/DA183)</f>
        <v>#DIV/0!</v>
      </c>
      <c r="DG184" s="383" t="e">
        <f t="shared" si="334"/>
        <v>#DIV/0!</v>
      </c>
      <c r="DH184" s="383" t="e">
        <f t="shared" si="334"/>
        <v>#DIV/0!</v>
      </c>
      <c r="DI184" s="383"/>
      <c r="DJ184" s="383" t="e">
        <f t="shared" ref="DJ184:DJ224" si="335">SUM(DF184:DI184)</f>
        <v>#DIV/0!</v>
      </c>
      <c r="DK184" s="383"/>
      <c r="DL184" s="383" t="e">
        <f t="shared" ref="DL184:DO199" si="336">DF184/$DJ184</f>
        <v>#DIV/0!</v>
      </c>
      <c r="DM184" s="383" t="e">
        <f t="shared" si="336"/>
        <v>#DIV/0!</v>
      </c>
      <c r="DN184" s="383" t="e">
        <f t="shared" si="336"/>
        <v>#DIV/0!</v>
      </c>
      <c r="DO184" s="383" t="e">
        <f t="shared" si="336"/>
        <v>#DIV/0!</v>
      </c>
      <c r="DR184" s="383"/>
      <c r="DS184" s="383"/>
      <c r="DT184" s="383"/>
      <c r="DU184" s="383"/>
      <c r="DW184" s="383" t="e">
        <f>LN(AP184/AP183)</f>
        <v>#DIV/0!</v>
      </c>
      <c r="DX184" s="383" t="e">
        <f>LN(AQ184/AQ183)</f>
        <v>#DIV/0!</v>
      </c>
      <c r="DY184" s="383" t="e">
        <f>LN(AR184/AR183)</f>
        <v>#DIV/0!</v>
      </c>
      <c r="DZ184" s="383">
        <f>M184/$N184</f>
        <v>0</v>
      </c>
      <c r="EA184" s="383"/>
      <c r="EC184" s="383"/>
      <c r="ED184" s="383"/>
      <c r="EE184" s="383"/>
      <c r="EF184" s="383"/>
      <c r="EH184" s="383"/>
      <c r="EI184" s="383"/>
      <c r="EJ184" s="383"/>
      <c r="EK184" s="383"/>
      <c r="EM184" s="383"/>
      <c r="EN184" s="383"/>
      <c r="EO184" s="383"/>
      <c r="EP184" s="383"/>
      <c r="ER184" s="383"/>
      <c r="ES184" s="383"/>
      <c r="ET184" s="383"/>
      <c r="EU184" s="383"/>
      <c r="EX184" s="383" t="e">
        <f t="shared" si="293"/>
        <v>#DIV/0!</v>
      </c>
      <c r="EY184" s="383">
        <f t="shared" si="294"/>
        <v>1</v>
      </c>
      <c r="EZ184" s="383">
        <f t="shared" si="286"/>
        <v>0.91262644888503763</v>
      </c>
      <c r="FA184" s="383"/>
      <c r="FB184" s="383" t="e">
        <f t="shared" si="300"/>
        <v>#DIV/0!</v>
      </c>
      <c r="FC184" s="383">
        <f t="shared" si="295"/>
        <v>1</v>
      </c>
      <c r="FD184" s="383">
        <f t="shared" si="287"/>
        <v>1.0235746077124221</v>
      </c>
      <c r="FE184" s="383"/>
      <c r="FF184" s="383" t="e">
        <f t="shared" si="301"/>
        <v>#DIV/0!</v>
      </c>
      <c r="FG184" s="383">
        <f t="shared" si="296"/>
        <v>1</v>
      </c>
      <c r="FH184" s="383">
        <f t="shared" si="288"/>
        <v>0.86747326068825426</v>
      </c>
      <c r="FI184" s="383"/>
      <c r="FJ184" s="383" t="e">
        <f t="shared" si="297"/>
        <v>#DIV/0!</v>
      </c>
      <c r="FK184" s="383">
        <f t="shared" si="298"/>
        <v>1</v>
      </c>
      <c r="FL184" s="383">
        <f t="shared" si="289"/>
        <v>1.0328349711814875</v>
      </c>
      <c r="FN184" s="383" t="e">
        <f t="shared" si="302"/>
        <v>#DIV/0!</v>
      </c>
      <c r="FO184" s="383">
        <f t="shared" si="299"/>
        <v>1</v>
      </c>
      <c r="FP184" s="383">
        <f t="shared" si="290"/>
        <v>1.0235746077124221</v>
      </c>
      <c r="FR184" s="340"/>
      <c r="FT184" s="335">
        <f t="shared" si="291"/>
        <v>2001</v>
      </c>
      <c r="FU184" s="383">
        <f t="shared" si="278"/>
        <v>1.1207707114576835</v>
      </c>
      <c r="FV184" s="383">
        <f t="shared" si="279"/>
        <v>1.0247904049349721</v>
      </c>
      <c r="FW184" s="383">
        <f t="shared" si="279"/>
        <v>0.87915185992631339</v>
      </c>
      <c r="FX184" s="383">
        <f t="shared" si="279"/>
        <v>1.1368221771716849</v>
      </c>
      <c r="FY184" s="383">
        <f t="shared" si="279"/>
        <v>1</v>
      </c>
      <c r="FZ184" s="383">
        <f t="shared" si="279"/>
        <v>1.0942719988792686</v>
      </c>
    </row>
    <row r="185" spans="1:182" x14ac:dyDescent="0.2">
      <c r="A185" s="377" t="s">
        <v>115</v>
      </c>
      <c r="B185" s="334">
        <f t="shared" si="292"/>
        <v>1971</v>
      </c>
      <c r="D185" s="388">
        <f>NonManufacturing_Data!L13</f>
        <v>43.52119733333334</v>
      </c>
      <c r="E185" s="388">
        <f>NonManufacturing_Data!M13</f>
        <v>234.63268504357643</v>
      </c>
      <c r="F185" s="388">
        <f>NonManufacturing_Data!N13</f>
        <v>42.765762012770971</v>
      </c>
      <c r="G185" s="388"/>
      <c r="H185" s="388">
        <f t="shared" si="307"/>
        <v>320.91964438968074</v>
      </c>
      <c r="J185" s="394">
        <f t="shared" si="308"/>
        <v>141558.81517185821</v>
      </c>
      <c r="K185" s="394">
        <f t="shared" si="308"/>
        <v>418958.49762888346</v>
      </c>
      <c r="L185" s="394">
        <f t="shared" si="308"/>
        <v>847631.75052619877</v>
      </c>
      <c r="M185" s="394"/>
      <c r="N185" s="394">
        <f t="shared" ref="N185:N224" si="337">SUM(J185:M185)</f>
        <v>1408149.0633269404</v>
      </c>
      <c r="P185" s="388">
        <f t="shared" si="309"/>
        <v>31440.229190097969</v>
      </c>
      <c r="Q185" s="388">
        <f t="shared" si="309"/>
        <v>337414.97164006298</v>
      </c>
      <c r="R185" s="388">
        <f t="shared" si="309"/>
        <v>447412.03056000004</v>
      </c>
      <c r="S185" s="403"/>
      <c r="T185" s="388">
        <f t="shared" ref="T185:T224" si="338">SUM(P185:S185)</f>
        <v>816267.23139016097</v>
      </c>
      <c r="U185" s="388"/>
      <c r="W185" s="397">
        <f t="shared" si="310"/>
        <v>0.30744250918246824</v>
      </c>
      <c r="X185" s="397">
        <f t="shared" si="311"/>
        <v>0.56003801419828414</v>
      </c>
      <c r="Y185" s="397">
        <f t="shared" si="312"/>
        <v>5.0453232770271451E-2</v>
      </c>
      <c r="Z185" s="388"/>
      <c r="AA185" s="397">
        <f t="shared" ref="AA185:AA224" si="339">H185/T185*1000</f>
        <v>0.39315512377378153</v>
      </c>
      <c r="AD185" s="397">
        <f t="shared" ref="AD185:AD224" si="340">D185/P185*1000</f>
        <v>1.3842519108302251</v>
      </c>
      <c r="AE185" s="397">
        <f t="shared" ref="AE185:AE224" si="341">E185/Q185*1000</f>
        <v>0.69538314765081188</v>
      </c>
      <c r="AF185" s="397">
        <f t="shared" ref="AF185:AF224" si="342">F185/R185*1000</f>
        <v>9.5584738656319793E-2</v>
      </c>
      <c r="AG185" s="388"/>
      <c r="AH185" s="397">
        <f t="shared" si="313"/>
        <v>0.39315512377378153</v>
      </c>
      <c r="AJ185" s="398">
        <f t="shared" si="314"/>
        <v>0.68820433456443098</v>
      </c>
      <c r="AK185" s="398">
        <f t="shared" si="315"/>
        <v>1.0323117025120883</v>
      </c>
      <c r="AL185" s="398">
        <f t="shared" si="316"/>
        <v>0.85994680235434418</v>
      </c>
      <c r="AM185" s="399"/>
      <c r="AN185" s="398">
        <f t="shared" si="317"/>
        <v>0.90247386090682025</v>
      </c>
      <c r="AP185" s="393">
        <f t="shared" ref="AP185:AP224" si="343">J185/P185</f>
        <v>4.5024740219273545</v>
      </c>
      <c r="AQ185" s="393">
        <f t="shared" ref="AQ185:AQ224" si="344">K185/Q185</f>
        <v>1.2416713330545597</v>
      </c>
      <c r="AR185" s="393">
        <f t="shared" ref="AR185:AR224" si="345">L185/R185</f>
        <v>1.8945215877750685</v>
      </c>
      <c r="AS185" s="393"/>
      <c r="AT185" s="393">
        <f t="shared" si="318"/>
        <v>1.725107917083432</v>
      </c>
      <c r="AV185" s="393">
        <f t="shared" si="319"/>
        <v>3.8517078698054596E-2</v>
      </c>
      <c r="AW185" s="393">
        <f t="shared" si="319"/>
        <v>0.41336336761359554</v>
      </c>
      <c r="AX185" s="393">
        <f t="shared" si="319"/>
        <v>0.54811955368834986</v>
      </c>
      <c r="AY185" s="406"/>
      <c r="AZ185" s="406">
        <f t="shared" si="320"/>
        <v>579673.8801655136</v>
      </c>
      <c r="BC185" s="383">
        <f t="shared" si="321"/>
        <v>0.68820433456443098</v>
      </c>
      <c r="BD185" s="383">
        <f t="shared" si="322"/>
        <v>1.0323117025120883</v>
      </c>
      <c r="BE185" s="383">
        <f t="shared" si="323"/>
        <v>0.85994680235434418</v>
      </c>
      <c r="BF185" s="383" t="e">
        <f t="shared" si="324"/>
        <v>#DIV/0!</v>
      </c>
      <c r="BG185" s="383"/>
      <c r="BH185" s="383"/>
      <c r="BI185" s="383"/>
      <c r="BJ185" s="383"/>
      <c r="BK185" s="383"/>
      <c r="BL185" s="383"/>
      <c r="BM185" s="383"/>
      <c r="BN185" s="383"/>
      <c r="BO185" s="383">
        <f t="shared" ref="BO185:BO201" si="346">X185/X$199</f>
        <v>1.0323117025120883</v>
      </c>
      <c r="BP185" s="383">
        <f t="shared" ref="BP185:BP201" si="347">AE185/AE$199</f>
        <v>1.0189353213645584</v>
      </c>
      <c r="BQ185" s="383">
        <f t="shared" ref="BQ185:BQ201" si="348">BS185*BX185</f>
        <v>1.0323117025120883</v>
      </c>
      <c r="BR185" s="391">
        <f t="shared" ref="BR185:BR224" si="349">AJ185</f>
        <v>0.68820433456443098</v>
      </c>
      <c r="BS185" s="400">
        <f>Mining!BZ183</f>
        <v>0.97625493332022617</v>
      </c>
      <c r="BT185" s="391">
        <f t="shared" si="325"/>
        <v>0.85994680235434418</v>
      </c>
      <c r="BU185" s="391">
        <v>1</v>
      </c>
      <c r="BV185" s="391"/>
      <c r="BW185" s="391">
        <v>1</v>
      </c>
      <c r="BX185" s="400">
        <f>Mining!BW183</f>
        <v>1.0574202160507542</v>
      </c>
      <c r="BY185" s="391">
        <v>1</v>
      </c>
      <c r="BZ185" s="391">
        <v>1</v>
      </c>
      <c r="CB185" s="668">
        <f t="shared" ref="CB185:CB224" si="350">AV185</f>
        <v>3.8517078698054596E-2</v>
      </c>
      <c r="CC185" s="668">
        <f t="shared" ref="CC185:CC224" si="351">AW185</f>
        <v>0.41336336761359554</v>
      </c>
      <c r="CD185" s="668">
        <f t="shared" ref="CD185:CD224" si="352">AX185</f>
        <v>0.54811955368834986</v>
      </c>
      <c r="CE185" s="668"/>
      <c r="CG185" s="668">
        <v>1</v>
      </c>
      <c r="CH185" s="668">
        <v>1</v>
      </c>
      <c r="CI185" s="668">
        <v>1</v>
      </c>
      <c r="CJ185" s="668">
        <v>1</v>
      </c>
      <c r="CK185" s="347"/>
      <c r="CL185" s="392">
        <f t="shared" si="326"/>
        <v>0.9013756025873132</v>
      </c>
      <c r="CM185" s="392">
        <f t="shared" si="327"/>
        <v>0.90247386090682025</v>
      </c>
      <c r="CN185" s="392">
        <f t="shared" si="328"/>
        <v>1.0422302131960284</v>
      </c>
      <c r="CO185" s="392">
        <f t="shared" si="329"/>
        <v>0.91180291188068807</v>
      </c>
      <c r="CP185" s="392">
        <f t="shared" si="330"/>
        <v>1.0387554598594531</v>
      </c>
      <c r="CQ185" s="392">
        <v>1</v>
      </c>
      <c r="CR185" s="392">
        <f t="shared" si="331"/>
        <v>0.91423254820888877</v>
      </c>
      <c r="CS185" s="392">
        <f t="shared" si="332"/>
        <v>0.81346792019418468</v>
      </c>
      <c r="CT185" s="392">
        <f t="shared" si="333"/>
        <v>0.81346792019418412</v>
      </c>
      <c r="CU185" s="392"/>
      <c r="CV185" s="392">
        <f t="shared" ref="CV185:CV224" si="353">CN185*CO185*CP185</f>
        <v>0.98713818784388618</v>
      </c>
      <c r="CW185" s="347"/>
      <c r="CY185" s="338"/>
      <c r="DA185" s="383">
        <f t="shared" si="303"/>
        <v>0.13561400211601624</v>
      </c>
      <c r="DB185" s="383">
        <f t="shared" si="304"/>
        <v>0.73112596609595737</v>
      </c>
      <c r="DC185" s="383">
        <f t="shared" si="305"/>
        <v>0.13326003178802637</v>
      </c>
      <c r="DD185" s="383">
        <f t="shared" si="306"/>
        <v>0</v>
      </c>
      <c r="DF185" s="383">
        <f t="shared" si="334"/>
        <v>0.13102213190722595</v>
      </c>
      <c r="DG185" s="383">
        <f t="shared" si="334"/>
        <v>0.73642473207799453</v>
      </c>
      <c r="DH185" s="383">
        <f t="shared" si="334"/>
        <v>0.13248644520751504</v>
      </c>
      <c r="DI185" s="383"/>
      <c r="DJ185" s="383">
        <f t="shared" si="335"/>
        <v>0.99993330919273549</v>
      </c>
      <c r="DK185" s="383"/>
      <c r="DL185" s="383">
        <f t="shared" si="336"/>
        <v>0.1310308704617536</v>
      </c>
      <c r="DM185" s="383">
        <f t="shared" si="336"/>
        <v>0.7364738481134544</v>
      </c>
      <c r="DN185" s="383">
        <f t="shared" si="336"/>
        <v>0.132495281424792</v>
      </c>
      <c r="DO185" s="383">
        <f t="shared" si="336"/>
        <v>0</v>
      </c>
      <c r="DR185" s="383">
        <f>LN(AJ185/AJ184)</f>
        <v>5.7637528538653483E-2</v>
      </c>
      <c r="DS185" s="383">
        <f>LN(BS185/BS184)</f>
        <v>-7.8671867604432778E-3</v>
      </c>
      <c r="DT185" s="383">
        <f>LN(AL185/AL184)</f>
        <v>0</v>
      </c>
      <c r="DU185" s="383">
        <f t="shared" ref="DU185:DU200" si="354">LN(BU185/BU184)</f>
        <v>0</v>
      </c>
      <c r="DW185" s="383">
        <f>LN(AP185/AP184)</f>
        <v>0</v>
      </c>
      <c r="DX185" s="383">
        <f t="shared" ref="DX185:DY224" si="355">LN(AQ185/AQ184)</f>
        <v>0</v>
      </c>
      <c r="DY185" s="383">
        <f t="shared" si="355"/>
        <v>0.13632058858367324</v>
      </c>
      <c r="DZ185" s="383">
        <f t="shared" ref="DZ185:DZ224" si="356">M185/$N185</f>
        <v>0</v>
      </c>
      <c r="EA185" s="383"/>
      <c r="EC185" s="383">
        <f>LN(AV185/AV184)</f>
        <v>8.7030561352385891E-2</v>
      </c>
      <c r="ED185" s="383">
        <f t="shared" ref="ED185:EE224" si="357">LN(AW185/AW184)</f>
        <v>6.1056043372373296E-2</v>
      </c>
      <c r="EE185" s="383">
        <f t="shared" si="357"/>
        <v>-4.9290027231287503E-2</v>
      </c>
      <c r="EF185" s="383"/>
      <c r="EH185" s="383">
        <f t="shared" ref="EH185:EK224" si="358">LN(BW185/BW184)</f>
        <v>0</v>
      </c>
      <c r="EI185" s="383">
        <f t="shared" si="358"/>
        <v>7.7611755507953819E-3</v>
      </c>
      <c r="EJ185" s="383">
        <f t="shared" si="358"/>
        <v>0</v>
      </c>
      <c r="EK185" s="383">
        <f t="shared" si="358"/>
        <v>0</v>
      </c>
      <c r="EM185" s="383">
        <f>LN(BW185/BW184)</f>
        <v>0</v>
      </c>
      <c r="EN185" s="383">
        <f>LN(BX185/BX184)</f>
        <v>7.7611755507953819E-3</v>
      </c>
      <c r="EO185" s="383">
        <f>LN(BY185/BY184)</f>
        <v>0</v>
      </c>
      <c r="EP185" s="383">
        <v>1</v>
      </c>
      <c r="ER185" s="383">
        <f t="shared" ref="ER185:EU215" si="359">LN(CG185/CG184)</f>
        <v>0</v>
      </c>
      <c r="ES185" s="383">
        <f t="shared" si="359"/>
        <v>0</v>
      </c>
      <c r="ET185" s="383">
        <f t="shared" si="359"/>
        <v>0</v>
      </c>
      <c r="EU185" s="383">
        <f t="shared" si="359"/>
        <v>0</v>
      </c>
      <c r="EX185" s="383">
        <f t="shared" si="293"/>
        <v>1.0017598649763146</v>
      </c>
      <c r="EY185" s="383">
        <f t="shared" si="294"/>
        <v>1.0017598649763146</v>
      </c>
      <c r="EZ185" s="383">
        <f t="shared" si="286"/>
        <v>0.91423254820888877</v>
      </c>
      <c r="FA185" s="383"/>
      <c r="FB185" s="383">
        <f t="shared" si="300"/>
        <v>1.0182259361877875</v>
      </c>
      <c r="FC185" s="383">
        <f t="shared" si="295"/>
        <v>1.0182259361877875</v>
      </c>
      <c r="FD185" s="383">
        <f t="shared" si="287"/>
        <v>1.0422302131960284</v>
      </c>
      <c r="FE185" s="383"/>
      <c r="FF185" s="383">
        <f t="shared" si="301"/>
        <v>1.0511020376089317</v>
      </c>
      <c r="FG185" s="383">
        <f t="shared" si="296"/>
        <v>1.0511020376089317</v>
      </c>
      <c r="FH185" s="383">
        <f t="shared" si="288"/>
        <v>0.91180291188068807</v>
      </c>
      <c r="FI185" s="383"/>
      <c r="FJ185" s="383">
        <f t="shared" si="297"/>
        <v>1.0057322697654136</v>
      </c>
      <c r="FK185" s="383">
        <f t="shared" si="298"/>
        <v>1.0057322697654136</v>
      </c>
      <c r="FL185" s="383">
        <f t="shared" si="289"/>
        <v>1.0387554598594531</v>
      </c>
      <c r="FN185" s="383">
        <f t="shared" si="302"/>
        <v>1.0182259361877875</v>
      </c>
      <c r="FO185" s="383">
        <f t="shared" si="299"/>
        <v>1.0182259361877875</v>
      </c>
      <c r="FP185" s="383">
        <f t="shared" si="290"/>
        <v>1.0422302131960284</v>
      </c>
      <c r="FR185" s="340"/>
      <c r="FT185" s="335">
        <f t="shared" si="291"/>
        <v>2002</v>
      </c>
      <c r="FU185" s="383">
        <f t="shared" si="278"/>
        <v>1.1083996512055383</v>
      </c>
      <c r="FV185" s="383">
        <f>CN216</f>
        <v>0.98454031839257639</v>
      </c>
      <c r="FW185" s="383">
        <f>CO216</f>
        <v>0.90042473067241968</v>
      </c>
      <c r="FX185" s="383">
        <f>CP216</f>
        <v>1.1570622893463869</v>
      </c>
      <c r="FY185" s="383">
        <f>CQ216</f>
        <v>1</v>
      </c>
      <c r="FZ185" s="383">
        <f>CR216</f>
        <v>1.0805844673204799</v>
      </c>
    </row>
    <row r="186" spans="1:182" x14ac:dyDescent="0.2">
      <c r="A186" s="377" t="s">
        <v>115</v>
      </c>
      <c r="B186" s="334">
        <f t="shared" si="292"/>
        <v>1972</v>
      </c>
      <c r="D186" s="388">
        <f>NonManufacturing_Data!L14</f>
        <v>45.984661333333335</v>
      </c>
      <c r="E186" s="388">
        <f>NonManufacturing_Data!M14</f>
        <v>239.49501651418419</v>
      </c>
      <c r="F186" s="388">
        <f>NonManufacturing_Data!N14</f>
        <v>44.088414446155639</v>
      </c>
      <c r="G186" s="388"/>
      <c r="H186" s="388">
        <f t="shared" si="307"/>
        <v>329.56809229367315</v>
      </c>
      <c r="J186" s="394">
        <f t="shared" si="308"/>
        <v>145936.9228575858</v>
      </c>
      <c r="K186" s="394">
        <f t="shared" si="308"/>
        <v>422448.27461179974</v>
      </c>
      <c r="L186" s="394">
        <f t="shared" si="308"/>
        <v>873847.16549092659</v>
      </c>
      <c r="M186" s="394"/>
      <c r="N186" s="394">
        <f t="shared" si="337"/>
        <v>1442232.362960312</v>
      </c>
      <c r="P186" s="388">
        <f t="shared" si="309"/>
        <v>32412.607412472138</v>
      </c>
      <c r="Q186" s="388">
        <f t="shared" si="309"/>
        <v>340225.51972151967</v>
      </c>
      <c r="R186" s="388">
        <f t="shared" si="309"/>
        <v>453745.52872</v>
      </c>
      <c r="S186" s="403"/>
      <c r="T186" s="388">
        <f t="shared" si="338"/>
        <v>826383.65585399186</v>
      </c>
      <c r="U186" s="388"/>
      <c r="W186" s="397">
        <f t="shared" si="310"/>
        <v>0.3150995679017296</v>
      </c>
      <c r="X186" s="397">
        <f t="shared" si="311"/>
        <v>0.56692151656735545</v>
      </c>
      <c r="Y186" s="397">
        <f t="shared" si="312"/>
        <v>5.0453232770271451E-2</v>
      </c>
      <c r="Z186" s="388"/>
      <c r="AA186" s="397">
        <f t="shared" si="339"/>
        <v>0.398807611887114</v>
      </c>
      <c r="AD186" s="397">
        <f t="shared" si="340"/>
        <v>1.4187276187980722</v>
      </c>
      <c r="AE186" s="397">
        <f t="shared" si="341"/>
        <v>0.70393019521350109</v>
      </c>
      <c r="AF186" s="397">
        <f t="shared" si="342"/>
        <v>9.7165507218390637E-2</v>
      </c>
      <c r="AG186" s="388"/>
      <c r="AH186" s="397">
        <f t="shared" si="313"/>
        <v>0.398807611887114</v>
      </c>
      <c r="AJ186" s="398">
        <f t="shared" si="314"/>
        <v>0.70534451799131848</v>
      </c>
      <c r="AK186" s="398">
        <f t="shared" si="315"/>
        <v>1.0449999841460313</v>
      </c>
      <c r="AL186" s="398">
        <f t="shared" si="316"/>
        <v>0.85994680235434418</v>
      </c>
      <c r="AM186" s="399"/>
      <c r="AN186" s="398">
        <f t="shared" si="317"/>
        <v>0.91544895003297455</v>
      </c>
      <c r="AP186" s="393">
        <f t="shared" si="343"/>
        <v>4.5024740219273545</v>
      </c>
      <c r="AQ186" s="393">
        <f t="shared" si="344"/>
        <v>1.2416713330545597</v>
      </c>
      <c r="AR186" s="393">
        <f t="shared" si="345"/>
        <v>1.9258529510054201</v>
      </c>
      <c r="AS186" s="393"/>
      <c r="AT186" s="393">
        <f t="shared" si="318"/>
        <v>1.7452334067157911</v>
      </c>
      <c r="AV186" s="393">
        <f t="shared" si="319"/>
        <v>3.9222227088913895E-2</v>
      </c>
      <c r="AW186" s="393">
        <f t="shared" si="319"/>
        <v>0.41170407632267092</v>
      </c>
      <c r="AX186" s="393">
        <f t="shared" si="319"/>
        <v>0.54907369658841509</v>
      </c>
      <c r="AY186" s="406"/>
      <c r="AZ186" s="406">
        <f t="shared" si="320"/>
        <v>572989.26100768172</v>
      </c>
      <c r="BC186" s="383">
        <f t="shared" si="321"/>
        <v>0.70534451799131848</v>
      </c>
      <c r="BD186" s="383">
        <f t="shared" si="322"/>
        <v>1.0449999841460313</v>
      </c>
      <c r="BE186" s="383">
        <f t="shared" si="323"/>
        <v>0.85994680235434418</v>
      </c>
      <c r="BF186" s="383" t="e">
        <f t="shared" si="324"/>
        <v>#DIV/0!</v>
      </c>
      <c r="BG186" s="383"/>
      <c r="BH186" s="383"/>
      <c r="BI186" s="383"/>
      <c r="BJ186" s="383"/>
      <c r="BK186" s="383"/>
      <c r="BL186" s="383"/>
      <c r="BM186" s="383"/>
      <c r="BN186" s="383"/>
      <c r="BO186" s="383">
        <f t="shared" si="346"/>
        <v>1.0449999841460313</v>
      </c>
      <c r="BP186" s="383">
        <f t="shared" si="347"/>
        <v>1.0314591921031979</v>
      </c>
      <c r="BQ186" s="383">
        <f t="shared" si="348"/>
        <v>1.0449999841460316</v>
      </c>
      <c r="BR186" s="391">
        <f t="shared" si="349"/>
        <v>0.70534451799131848</v>
      </c>
      <c r="BS186" s="400">
        <f>Mining!BZ184</f>
        <v>0.98122556680367279</v>
      </c>
      <c r="BT186" s="391">
        <f t="shared" si="325"/>
        <v>0.85994680235434418</v>
      </c>
      <c r="BU186" s="391">
        <v>1</v>
      </c>
      <c r="BV186" s="391"/>
      <c r="BW186" s="391">
        <v>1</v>
      </c>
      <c r="BX186" s="400">
        <f>Mining!BW184</f>
        <v>1.0649946551536595</v>
      </c>
      <c r="BY186" s="391">
        <v>1</v>
      </c>
      <c r="BZ186" s="391">
        <v>1</v>
      </c>
      <c r="CB186" s="668">
        <f t="shared" si="350"/>
        <v>3.9222227088913895E-2</v>
      </c>
      <c r="CC186" s="668">
        <f t="shared" si="351"/>
        <v>0.41170407632267092</v>
      </c>
      <c r="CD186" s="668">
        <f t="shared" si="352"/>
        <v>0.54907369658841509</v>
      </c>
      <c r="CE186" s="668"/>
      <c r="CG186" s="668">
        <v>1</v>
      </c>
      <c r="CH186" s="668">
        <v>1</v>
      </c>
      <c r="CI186" s="668">
        <v>1</v>
      </c>
      <c r="CJ186" s="668">
        <v>1</v>
      </c>
      <c r="CK186" s="347"/>
      <c r="CL186" s="392">
        <f t="shared" si="326"/>
        <v>0.92319279193558423</v>
      </c>
      <c r="CM186" s="392">
        <f t="shared" si="327"/>
        <v>0.91544895003297455</v>
      </c>
      <c r="CN186" s="392">
        <f t="shared" si="328"/>
        <v>1.0445152719212674</v>
      </c>
      <c r="CO186" s="392">
        <f t="shared" si="329"/>
        <v>0.91161696802238124</v>
      </c>
      <c r="CP186" s="392">
        <f t="shared" si="330"/>
        <v>1.044173885503483</v>
      </c>
      <c r="CQ186" s="392">
        <v>1</v>
      </c>
      <c r="CR186" s="392">
        <f t="shared" si="331"/>
        <v>0.92073384830378957</v>
      </c>
      <c r="CS186" s="392">
        <f t="shared" si="332"/>
        <v>0.84513587205544172</v>
      </c>
      <c r="CT186" s="392">
        <f t="shared" si="333"/>
        <v>0.84513587205544094</v>
      </c>
      <c r="CU186" s="392"/>
      <c r="CV186" s="392">
        <f t="shared" si="353"/>
        <v>0.9942601238343195</v>
      </c>
      <c r="CW186" s="347"/>
      <c r="CY186" s="338"/>
      <c r="DA186" s="383">
        <f t="shared" si="303"/>
        <v>0.13953007711789372</v>
      </c>
      <c r="DB186" s="383">
        <f t="shared" si="304"/>
        <v>0.72669357900331499</v>
      </c>
      <c r="DC186" s="383">
        <f t="shared" si="305"/>
        <v>0.13377634387879128</v>
      </c>
      <c r="DD186" s="383">
        <f t="shared" si="306"/>
        <v>0</v>
      </c>
      <c r="DF186" s="383">
        <f t="shared" si="334"/>
        <v>0.13756274965272072</v>
      </c>
      <c r="DG186" s="383">
        <f t="shared" si="334"/>
        <v>0.72890752648932622</v>
      </c>
      <c r="DH186" s="383">
        <f t="shared" si="334"/>
        <v>0.13351802145255498</v>
      </c>
      <c r="DI186" s="383"/>
      <c r="DJ186" s="383">
        <f t="shared" si="335"/>
        <v>0.99998829759460195</v>
      </c>
      <c r="DK186" s="383"/>
      <c r="DL186" s="383">
        <f t="shared" si="336"/>
        <v>0.13756435948662377</v>
      </c>
      <c r="DM186" s="383">
        <f t="shared" si="336"/>
        <v>0.72891605656052127</v>
      </c>
      <c r="DN186" s="383">
        <f t="shared" si="336"/>
        <v>0.13351958395285499</v>
      </c>
      <c r="DO186" s="383">
        <f t="shared" si="336"/>
        <v>0</v>
      </c>
      <c r="DR186" s="383">
        <f t="shared" ref="DR186:DR224" si="360">LN(AJ186/AJ185)</f>
        <v>2.4600569698318458E-2</v>
      </c>
      <c r="DS186" s="383">
        <f t="shared" ref="DS186:DS224" si="361">LN(BS186/BS185)</f>
        <v>5.0786142358089786E-3</v>
      </c>
      <c r="DT186" s="383">
        <f t="shared" ref="DT186:DT224" si="362">LN(AL186/AL185)</f>
        <v>0</v>
      </c>
      <c r="DU186" s="383">
        <f t="shared" si="354"/>
        <v>0</v>
      </c>
      <c r="DW186" s="383">
        <f t="shared" ref="DW186:DW224" si="363">LN(AP186/AP185)</f>
        <v>0</v>
      </c>
      <c r="DX186" s="383">
        <f t="shared" si="355"/>
        <v>0</v>
      </c>
      <c r="DY186" s="383">
        <f t="shared" si="355"/>
        <v>1.6402614651193432E-2</v>
      </c>
      <c r="DZ186" s="383">
        <f t="shared" si="356"/>
        <v>0</v>
      </c>
      <c r="EA186" s="383"/>
      <c r="EC186" s="383">
        <f t="shared" ref="EC186:EC224" si="364">LN(AV186/AV185)</f>
        <v>1.8141858198937873E-2</v>
      </c>
      <c r="ED186" s="383">
        <f t="shared" si="357"/>
        <v>-4.0222009488652104E-3</v>
      </c>
      <c r="EE186" s="383">
        <f t="shared" si="357"/>
        <v>1.7392435477442173E-3</v>
      </c>
      <c r="EF186" s="383"/>
      <c r="EH186" s="383">
        <f t="shared" si="358"/>
        <v>0</v>
      </c>
      <c r="EI186" s="383">
        <f t="shared" si="358"/>
        <v>7.137597236505892E-3</v>
      </c>
      <c r="EJ186" s="383">
        <f t="shared" si="358"/>
        <v>0</v>
      </c>
      <c r="EK186" s="383">
        <f t="shared" si="358"/>
        <v>0</v>
      </c>
      <c r="EM186" s="383">
        <f t="shared" ref="EM186:EM224" si="365">LN(BW186/BW185)</f>
        <v>0</v>
      </c>
      <c r="EN186" s="383">
        <f t="shared" ref="EN186:EN224" si="366">LN(BX186/BX185)</f>
        <v>7.137597236505892E-3</v>
      </c>
      <c r="EO186" s="383">
        <f t="shared" ref="EO186:EO224" si="367">LN(BY186/BY185)</f>
        <v>0</v>
      </c>
      <c r="EP186" s="383">
        <v>1</v>
      </c>
      <c r="ER186" s="383">
        <f t="shared" si="359"/>
        <v>0</v>
      </c>
      <c r="ES186" s="383">
        <f t="shared" si="359"/>
        <v>0</v>
      </c>
      <c r="ET186" s="383">
        <f t="shared" si="359"/>
        <v>0</v>
      </c>
      <c r="EU186" s="383">
        <f t="shared" si="359"/>
        <v>0</v>
      </c>
      <c r="EX186" s="383">
        <f t="shared" si="293"/>
        <v>1.0071112104985078</v>
      </c>
      <c r="EY186" s="383">
        <f t="shared" si="294"/>
        <v>1.0088835902451181</v>
      </c>
      <c r="EZ186" s="383">
        <f t="shared" si="286"/>
        <v>0.92073384830378957</v>
      </c>
      <c r="FA186" s="383"/>
      <c r="FB186" s="383">
        <f t="shared" si="300"/>
        <v>1.0021924702395948</v>
      </c>
      <c r="FC186" s="383">
        <f t="shared" si="295"/>
        <v>1.0204583662500628</v>
      </c>
      <c r="FD186" s="383">
        <f t="shared" si="287"/>
        <v>1.0445152719212674</v>
      </c>
      <c r="FE186" s="383"/>
      <c r="FF186" s="383">
        <f t="shared" si="301"/>
        <v>0.99979607012010607</v>
      </c>
      <c r="FG186" s="383">
        <f t="shared" si="296"/>
        <v>1.0508876864966459</v>
      </c>
      <c r="FH186" s="383">
        <f t="shared" si="288"/>
        <v>0.91161696802238124</v>
      </c>
      <c r="FI186" s="383"/>
      <c r="FJ186" s="383">
        <f t="shared" si="297"/>
        <v>1.0052162668244971</v>
      </c>
      <c r="FK186" s="383">
        <f t="shared" si="298"/>
        <v>1.0109784376385171</v>
      </c>
      <c r="FL186" s="383">
        <f t="shared" si="289"/>
        <v>1.044173885503483</v>
      </c>
      <c r="FN186" s="383">
        <f t="shared" si="302"/>
        <v>1.0021924702395948</v>
      </c>
      <c r="FO186" s="383">
        <f t="shared" si="299"/>
        <v>1.0204583662500628</v>
      </c>
      <c r="FP186" s="383">
        <f t="shared" si="290"/>
        <v>1.0445152719212674</v>
      </c>
      <c r="FR186" s="340"/>
      <c r="FT186" s="335">
        <f t="shared" si="291"/>
        <v>2003</v>
      </c>
      <c r="FU186" s="383">
        <f t="shared" ref="FU186:FZ191" si="368">CM217</f>
        <v>1.1975161727673285</v>
      </c>
      <c r="FV186" s="383">
        <f t="shared" si="368"/>
        <v>1.0380433759490715</v>
      </c>
      <c r="FW186" s="383">
        <f t="shared" si="368"/>
        <v>0.88283563491473716</v>
      </c>
      <c r="FX186" s="383">
        <f t="shared" si="368"/>
        <v>1.1529366713363902</v>
      </c>
      <c r="FY186" s="383">
        <f t="shared" si="368"/>
        <v>1</v>
      </c>
      <c r="FZ186" s="383">
        <f t="shared" si="368"/>
        <v>1.1333931361464993</v>
      </c>
    </row>
    <row r="187" spans="1:182" x14ac:dyDescent="0.2">
      <c r="A187" s="377" t="s">
        <v>115</v>
      </c>
      <c r="B187" s="334">
        <f t="shared" si="292"/>
        <v>1973</v>
      </c>
      <c r="D187" s="388">
        <f>NonManufacturing_Data!L15</f>
        <v>50.090434666666667</v>
      </c>
      <c r="E187" s="388">
        <f>NonManufacturing_Data!M15</f>
        <v>247.43357266291801</v>
      </c>
      <c r="F187" s="388">
        <f>NonManufacturing_Data!N15</f>
        <v>44.935045410560647</v>
      </c>
      <c r="G187" s="388"/>
      <c r="H187" s="388">
        <f t="shared" si="307"/>
        <v>342.4590527401453</v>
      </c>
      <c r="J187" s="394">
        <f t="shared" si="308"/>
        <v>148087.97002030196</v>
      </c>
      <c r="K187" s="394">
        <f t="shared" si="308"/>
        <v>426011.83905944816</v>
      </c>
      <c r="L187" s="394">
        <f t="shared" si="308"/>
        <v>890627.67524061829</v>
      </c>
      <c r="M187" s="394"/>
      <c r="N187" s="394">
        <f t="shared" si="337"/>
        <v>1464727.4843203684</v>
      </c>
      <c r="P187" s="388">
        <f t="shared" si="309"/>
        <v>32890.355235611241</v>
      </c>
      <c r="Q187" s="388">
        <f t="shared" si="309"/>
        <v>343095.49372573697</v>
      </c>
      <c r="R187" s="388">
        <f t="shared" si="309"/>
        <v>470461.30868000002</v>
      </c>
      <c r="S187" s="403"/>
      <c r="T187" s="388">
        <f t="shared" si="338"/>
        <v>846447.1576413482</v>
      </c>
      <c r="U187" s="388"/>
      <c r="W187" s="397">
        <f t="shared" si="310"/>
        <v>0.33824783106824663</v>
      </c>
      <c r="X187" s="397">
        <f t="shared" si="311"/>
        <v>0.58081384125193214</v>
      </c>
      <c r="Y187" s="397">
        <f t="shared" si="312"/>
        <v>5.0453232770271451E-2</v>
      </c>
      <c r="Z187" s="388"/>
      <c r="AA187" s="397">
        <f t="shared" si="339"/>
        <v>0.40458408968424947</v>
      </c>
      <c r="AD187" s="397">
        <f t="shared" si="340"/>
        <v>1.5229520723580527</v>
      </c>
      <c r="AE187" s="397">
        <f t="shared" si="341"/>
        <v>0.72117989652382608</v>
      </c>
      <c r="AF187" s="397">
        <f t="shared" si="342"/>
        <v>9.551273310155399E-2</v>
      </c>
      <c r="AG187" s="388"/>
      <c r="AH187" s="397">
        <f t="shared" si="313"/>
        <v>0.40458408968424947</v>
      </c>
      <c r="AJ187" s="398">
        <f t="shared" si="314"/>
        <v>0.75716147424501667</v>
      </c>
      <c r="AK187" s="398">
        <f t="shared" si="315"/>
        <v>1.070607548245972</v>
      </c>
      <c r="AL187" s="398">
        <f t="shared" si="316"/>
        <v>0.85994680235434418</v>
      </c>
      <c r="AM187" s="399"/>
      <c r="AN187" s="398">
        <f t="shared" si="317"/>
        <v>0.92870865314960738</v>
      </c>
      <c r="AP187" s="393">
        <f t="shared" si="343"/>
        <v>4.5024740219273545</v>
      </c>
      <c r="AQ187" s="393">
        <f t="shared" si="344"/>
        <v>1.2416713330545597</v>
      </c>
      <c r="AR187" s="393">
        <f t="shared" si="345"/>
        <v>1.8930944135225549</v>
      </c>
      <c r="AS187" s="393"/>
      <c r="AT187" s="393">
        <f t="shared" si="318"/>
        <v>1.7304417305882129</v>
      </c>
      <c r="AV187" s="393">
        <f t="shared" si="319"/>
        <v>3.885695041762708E-2</v>
      </c>
      <c r="AW187" s="393">
        <f t="shared" si="319"/>
        <v>0.40533598657449976</v>
      </c>
      <c r="AX187" s="393">
        <f t="shared" si="319"/>
        <v>0.55580706300787319</v>
      </c>
      <c r="AY187" s="406"/>
      <c r="AZ187" s="406">
        <f t="shared" si="320"/>
        <v>577887.12692456821</v>
      </c>
      <c r="BC187" s="383">
        <f t="shared" si="321"/>
        <v>0.75716147424501667</v>
      </c>
      <c r="BD187" s="383">
        <f t="shared" si="322"/>
        <v>1.070607548245972</v>
      </c>
      <c r="BE187" s="383">
        <f t="shared" si="323"/>
        <v>0.85994680235434418</v>
      </c>
      <c r="BF187" s="383" t="e">
        <f t="shared" si="324"/>
        <v>#DIV/0!</v>
      </c>
      <c r="BG187" s="383"/>
      <c r="BH187" s="383"/>
      <c r="BI187" s="383"/>
      <c r="BJ187" s="383"/>
      <c r="BK187" s="383"/>
      <c r="BL187" s="383"/>
      <c r="BM187" s="383"/>
      <c r="BN187" s="383"/>
      <c r="BO187" s="383">
        <f t="shared" si="346"/>
        <v>1.070607548245972</v>
      </c>
      <c r="BP187" s="383">
        <f t="shared" si="347"/>
        <v>1.0567349411739888</v>
      </c>
      <c r="BQ187" s="383">
        <f t="shared" si="348"/>
        <v>1.070607548245972</v>
      </c>
      <c r="BR187" s="391">
        <f t="shared" si="349"/>
        <v>0.75716147424501667</v>
      </c>
      <c r="BS187" s="400">
        <f>Mining!BZ185</f>
        <v>0.97899385748335621</v>
      </c>
      <c r="BT187" s="391">
        <f t="shared" si="325"/>
        <v>0.85994680235434418</v>
      </c>
      <c r="BU187" s="391">
        <v>1</v>
      </c>
      <c r="BV187" s="391"/>
      <c r="BW187" s="391">
        <v>1</v>
      </c>
      <c r="BX187" s="400">
        <f>Mining!BW185</f>
        <v>1.0935794336831917</v>
      </c>
      <c r="BY187" s="391">
        <v>1</v>
      </c>
      <c r="BZ187" s="391">
        <v>1</v>
      </c>
      <c r="CB187" s="668">
        <f t="shared" si="350"/>
        <v>3.885695041762708E-2</v>
      </c>
      <c r="CC187" s="668">
        <f t="shared" si="351"/>
        <v>0.40533598657449976</v>
      </c>
      <c r="CD187" s="668">
        <f t="shared" si="352"/>
        <v>0.55580706300787319</v>
      </c>
      <c r="CE187" s="668"/>
      <c r="CG187" s="668">
        <v>1</v>
      </c>
      <c r="CH187" s="668">
        <v>1</v>
      </c>
      <c r="CI187" s="668">
        <v>1</v>
      </c>
      <c r="CJ187" s="668">
        <v>1</v>
      </c>
      <c r="CK187" s="347"/>
      <c r="CL187" s="392">
        <f t="shared" si="326"/>
        <v>0.93759222882708027</v>
      </c>
      <c r="CM187" s="392">
        <f t="shared" si="327"/>
        <v>0.92870865314960738</v>
      </c>
      <c r="CN187" s="392">
        <f t="shared" si="328"/>
        <v>1.0421436708856318</v>
      </c>
      <c r="CO187" s="392">
        <f t="shared" si="329"/>
        <v>0.90162807963144598</v>
      </c>
      <c r="CP187" s="392">
        <f t="shared" si="330"/>
        <v>1.0644080756269787</v>
      </c>
      <c r="CQ187" s="392">
        <v>1</v>
      </c>
      <c r="CR187" s="392">
        <f t="shared" si="331"/>
        <v>0.92857354668660275</v>
      </c>
      <c r="CS187" s="392">
        <f t="shared" si="332"/>
        <v>0.87075001603753699</v>
      </c>
      <c r="CT187" s="392">
        <f t="shared" si="333"/>
        <v>0.87075001603753621</v>
      </c>
      <c r="CU187" s="392"/>
      <c r="CV187" s="392">
        <f t="shared" si="353"/>
        <v>1.0001454989359622</v>
      </c>
      <c r="CW187" s="347"/>
      <c r="CY187" s="338"/>
      <c r="DA187" s="383">
        <f t="shared" si="303"/>
        <v>0.1462669310852612</v>
      </c>
      <c r="DB187" s="383">
        <f t="shared" si="304"/>
        <v>0.72252016900446281</v>
      </c>
      <c r="DC187" s="383">
        <f t="shared" si="305"/>
        <v>0.1312128999102761</v>
      </c>
      <c r="DD187" s="383">
        <f t="shared" si="306"/>
        <v>0</v>
      </c>
      <c r="DF187" s="383">
        <f t="shared" si="334"/>
        <v>0.14287203314091212</v>
      </c>
      <c r="DG187" s="383">
        <f t="shared" si="334"/>
        <v>0.72460487091893522</v>
      </c>
      <c r="DH187" s="383">
        <f t="shared" si="334"/>
        <v>0.1324904887651531</v>
      </c>
      <c r="DI187" s="383"/>
      <c r="DJ187" s="383">
        <f t="shared" si="335"/>
        <v>0.99996739282500047</v>
      </c>
      <c r="DK187" s="383"/>
      <c r="DL187" s="383">
        <f t="shared" si="336"/>
        <v>0.14287669194620978</v>
      </c>
      <c r="DM187" s="383">
        <f t="shared" si="336"/>
        <v>0.72462849900721205</v>
      </c>
      <c r="DN187" s="383">
        <f t="shared" si="336"/>
        <v>0.1324948090465782</v>
      </c>
      <c r="DO187" s="383">
        <f t="shared" si="336"/>
        <v>0</v>
      </c>
      <c r="DR187" s="383">
        <f t="shared" si="360"/>
        <v>7.0890177358168729E-2</v>
      </c>
      <c r="DS187" s="383">
        <f t="shared" si="361"/>
        <v>-2.2770004795382806E-3</v>
      </c>
      <c r="DT187" s="383">
        <f t="shared" si="362"/>
        <v>0</v>
      </c>
      <c r="DU187" s="383">
        <f t="shared" si="354"/>
        <v>0</v>
      </c>
      <c r="DW187" s="383">
        <f t="shared" si="363"/>
        <v>0</v>
      </c>
      <c r="DX187" s="383">
        <f t="shared" si="355"/>
        <v>0</v>
      </c>
      <c r="DY187" s="383">
        <f t="shared" si="355"/>
        <v>-1.7156214973700977E-2</v>
      </c>
      <c r="DZ187" s="383">
        <f t="shared" si="356"/>
        <v>0</v>
      </c>
      <c r="EA187" s="383"/>
      <c r="EC187" s="383">
        <f t="shared" si="364"/>
        <v>-9.3566389361453856E-3</v>
      </c>
      <c r="ED187" s="383">
        <f t="shared" si="357"/>
        <v>-1.5588510261692062E-2</v>
      </c>
      <c r="EE187" s="383">
        <f t="shared" si="357"/>
        <v>1.2188554683989272E-2</v>
      </c>
      <c r="EF187" s="383"/>
      <c r="EH187" s="383">
        <f t="shared" si="358"/>
        <v>0</v>
      </c>
      <c r="EI187" s="383">
        <f t="shared" si="358"/>
        <v>2.6486419668261513E-2</v>
      </c>
      <c r="EJ187" s="383">
        <f t="shared" si="358"/>
        <v>0</v>
      </c>
      <c r="EK187" s="383">
        <f t="shared" si="358"/>
        <v>0</v>
      </c>
      <c r="EM187" s="383">
        <f t="shared" si="365"/>
        <v>0</v>
      </c>
      <c r="EN187" s="383">
        <f t="shared" si="366"/>
        <v>2.6486419668261513E-2</v>
      </c>
      <c r="EO187" s="383">
        <f t="shared" si="367"/>
        <v>0</v>
      </c>
      <c r="EP187" s="383">
        <v>1</v>
      </c>
      <c r="ER187" s="383">
        <f t="shared" si="359"/>
        <v>0</v>
      </c>
      <c r="ES187" s="383">
        <f t="shared" si="359"/>
        <v>0</v>
      </c>
      <c r="ET187" s="383">
        <f t="shared" si="359"/>
        <v>0</v>
      </c>
      <c r="EU187" s="383">
        <f t="shared" si="359"/>
        <v>0</v>
      </c>
      <c r="EX187" s="383">
        <f t="shared" si="293"/>
        <v>1.0085146195040573</v>
      </c>
      <c r="EY187" s="383">
        <f t="shared" si="294"/>
        <v>1.0174738501399425</v>
      </c>
      <c r="EZ187" s="383">
        <f t="shared" si="286"/>
        <v>0.92857354668660275</v>
      </c>
      <c r="FA187" s="383"/>
      <c r="FB187" s="383">
        <f t="shared" si="300"/>
        <v>0.99772947212990659</v>
      </c>
      <c r="FC187" s="383">
        <f t="shared" si="295"/>
        <v>1.018141387089222</v>
      </c>
      <c r="FD187" s="383">
        <f t="shared" si="287"/>
        <v>1.0421436708856318</v>
      </c>
      <c r="FE187" s="383"/>
      <c r="FF187" s="383">
        <f t="shared" si="301"/>
        <v>0.98904266951875108</v>
      </c>
      <c r="FG187" s="383">
        <f t="shared" si="296"/>
        <v>1.0393727628170271</v>
      </c>
      <c r="FH187" s="383">
        <f t="shared" si="288"/>
        <v>0.90162807963144598</v>
      </c>
      <c r="FI187" s="383"/>
      <c r="FJ187" s="383">
        <f t="shared" si="297"/>
        <v>1.0193781805927267</v>
      </c>
      <c r="FK187" s="383">
        <f t="shared" si="298"/>
        <v>1.0305693603784289</v>
      </c>
      <c r="FL187" s="383">
        <f t="shared" si="289"/>
        <v>1.0644080756269787</v>
      </c>
      <c r="FN187" s="383">
        <f t="shared" si="302"/>
        <v>0.99772947212990659</v>
      </c>
      <c r="FO187" s="383">
        <f t="shared" si="299"/>
        <v>1.018141387089222</v>
      </c>
      <c r="FP187" s="383">
        <f t="shared" si="290"/>
        <v>1.0421436708856318</v>
      </c>
      <c r="FR187" s="340"/>
      <c r="FT187" s="335">
        <f t="shared" si="291"/>
        <v>2004</v>
      </c>
      <c r="FU187" s="383">
        <f t="shared" si="368"/>
        <v>1.2643637685112454</v>
      </c>
      <c r="FV187" s="383">
        <f t="shared" si="368"/>
        <v>1.0475700348928101</v>
      </c>
      <c r="FW187" s="383">
        <f t="shared" si="368"/>
        <v>0.88739969755114656</v>
      </c>
      <c r="FX187" s="383">
        <f t="shared" si="368"/>
        <v>1.151485191608238</v>
      </c>
      <c r="FY187" s="383">
        <f t="shared" si="368"/>
        <v>1</v>
      </c>
      <c r="FZ187" s="383">
        <f t="shared" si="368"/>
        <v>1.1811670993925361</v>
      </c>
    </row>
    <row r="188" spans="1:182" x14ac:dyDescent="0.2">
      <c r="A188" s="377" t="s">
        <v>115</v>
      </c>
      <c r="B188" s="334">
        <f t="shared" si="292"/>
        <v>1974</v>
      </c>
      <c r="D188" s="388">
        <f>NonManufacturing_Data!L16</f>
        <v>55.017362666666664</v>
      </c>
      <c r="E188" s="388">
        <f>NonManufacturing_Data!M16</f>
        <v>238.76271579718076</v>
      </c>
      <c r="F188" s="388">
        <f>NonManufacturing_Data!N16</f>
        <v>41.114657552728346</v>
      </c>
      <c r="G188" s="388"/>
      <c r="H188" s="388">
        <f t="shared" si="307"/>
        <v>334.89473601657573</v>
      </c>
      <c r="J188" s="394">
        <f t="shared" si="308"/>
        <v>143190.86086145518</v>
      </c>
      <c r="K188" s="394">
        <f t="shared" si="308"/>
        <v>419203.19960940862</v>
      </c>
      <c r="L188" s="394">
        <f t="shared" si="308"/>
        <v>814906.30620114249</v>
      </c>
      <c r="M188" s="394"/>
      <c r="N188" s="394">
        <f t="shared" si="337"/>
        <v>1377300.3666720064</v>
      </c>
      <c r="P188" s="388">
        <f t="shared" si="309"/>
        <v>31802.706726147881</v>
      </c>
      <c r="Q188" s="388">
        <f t="shared" si="309"/>
        <v>337612.04631998105</v>
      </c>
      <c r="R188" s="388">
        <f t="shared" si="309"/>
        <v>453243.25903999998</v>
      </c>
      <c r="S188" s="403"/>
      <c r="T188" s="388">
        <f t="shared" si="338"/>
        <v>822658.01208612882</v>
      </c>
      <c r="U188" s="388"/>
      <c r="W188" s="397">
        <f t="shared" si="310"/>
        <v>0.3842239814445903</v>
      </c>
      <c r="X188" s="397">
        <f t="shared" si="311"/>
        <v>0.56956319994610549</v>
      </c>
      <c r="Y188" s="397">
        <f t="shared" si="312"/>
        <v>5.0453232770271451E-2</v>
      </c>
      <c r="Z188" s="388"/>
      <c r="AA188" s="397">
        <f t="shared" si="339"/>
        <v>0.40708864570264913</v>
      </c>
      <c r="AD188" s="397">
        <f t="shared" si="340"/>
        <v>1.7299584950557656</v>
      </c>
      <c r="AE188" s="397">
        <f t="shared" si="341"/>
        <v>0.70721029773590149</v>
      </c>
      <c r="AF188" s="397">
        <f t="shared" si="342"/>
        <v>9.0712121433007054E-2</v>
      </c>
      <c r="AG188" s="388"/>
      <c r="AH188" s="397">
        <f t="shared" si="313"/>
        <v>0.40708864570264913</v>
      </c>
      <c r="AJ188" s="398">
        <f t="shared" si="314"/>
        <v>0.86007823113632464</v>
      </c>
      <c r="AK188" s="398">
        <f t="shared" si="315"/>
        <v>1.0498693690754084</v>
      </c>
      <c r="AL188" s="398">
        <f t="shared" si="316"/>
        <v>0.85994680235434418</v>
      </c>
      <c r="AM188" s="399"/>
      <c r="AN188" s="398">
        <f t="shared" si="317"/>
        <v>0.93445777405152175</v>
      </c>
      <c r="AP188" s="393">
        <f t="shared" si="343"/>
        <v>4.5024740219273545</v>
      </c>
      <c r="AQ188" s="393">
        <f t="shared" si="344"/>
        <v>1.2416713330545597</v>
      </c>
      <c r="AR188" s="393">
        <f t="shared" si="345"/>
        <v>1.7979446797006302</v>
      </c>
      <c r="AS188" s="393"/>
      <c r="AT188" s="393">
        <f t="shared" si="318"/>
        <v>1.6742076858637693</v>
      </c>
      <c r="AV188" s="393">
        <f t="shared" si="319"/>
        <v>3.8658478078273759E-2</v>
      </c>
      <c r="AW188" s="393">
        <f t="shared" si="319"/>
        <v>0.41039173187391809</v>
      </c>
      <c r="AX188" s="393">
        <f t="shared" si="319"/>
        <v>0.55094979004780831</v>
      </c>
      <c r="AY188" s="406"/>
      <c r="AZ188" s="406">
        <f t="shared" si="320"/>
        <v>597297.4610280043</v>
      </c>
      <c r="BC188" s="383">
        <f t="shared" si="321"/>
        <v>0.86007823113632464</v>
      </c>
      <c r="BD188" s="383">
        <f t="shared" si="322"/>
        <v>1.0498693690754084</v>
      </c>
      <c r="BE188" s="383">
        <f t="shared" si="323"/>
        <v>0.85994680235434418</v>
      </c>
      <c r="BF188" s="383" t="e">
        <f t="shared" si="324"/>
        <v>#DIV/0!</v>
      </c>
      <c r="BG188" s="383"/>
      <c r="BH188" s="383"/>
      <c r="BI188" s="383"/>
      <c r="BJ188" s="383"/>
      <c r="BK188" s="383"/>
      <c r="BL188" s="383"/>
      <c r="BM188" s="383"/>
      <c r="BN188" s="383"/>
      <c r="BO188" s="383">
        <f t="shared" si="346"/>
        <v>1.0498693690754084</v>
      </c>
      <c r="BP188" s="383">
        <f t="shared" si="347"/>
        <v>1.036265481023287</v>
      </c>
      <c r="BQ188" s="383">
        <f t="shared" si="348"/>
        <v>1.0498693690754082</v>
      </c>
      <c r="BR188" s="391">
        <f t="shared" si="349"/>
        <v>0.86007823113632464</v>
      </c>
      <c r="BS188" s="400">
        <f>Mining!BZ186</f>
        <v>0.97896320273572357</v>
      </c>
      <c r="BT188" s="391">
        <f t="shared" si="325"/>
        <v>0.85994680235434418</v>
      </c>
      <c r="BU188" s="391">
        <v>1</v>
      </c>
      <c r="BV188" s="391"/>
      <c r="BW188" s="391">
        <v>1</v>
      </c>
      <c r="BX188" s="400">
        <f>Mining!BW186</f>
        <v>1.0724298585907381</v>
      </c>
      <c r="BY188" s="391">
        <v>1</v>
      </c>
      <c r="BZ188" s="391">
        <v>1</v>
      </c>
      <c r="CB188" s="668">
        <f t="shared" si="350"/>
        <v>3.8658478078273759E-2</v>
      </c>
      <c r="CC188" s="668">
        <f t="shared" si="351"/>
        <v>0.41039173187391809</v>
      </c>
      <c r="CD188" s="668">
        <f t="shared" si="352"/>
        <v>0.55094979004780831</v>
      </c>
      <c r="CE188" s="668"/>
      <c r="CG188" s="668">
        <v>1</v>
      </c>
      <c r="CH188" s="668">
        <v>1</v>
      </c>
      <c r="CI188" s="668">
        <v>1</v>
      </c>
      <c r="CJ188" s="668">
        <v>1</v>
      </c>
      <c r="CK188" s="347"/>
      <c r="CL188" s="392">
        <f t="shared" si="326"/>
        <v>0.88162892713899221</v>
      </c>
      <c r="CM188" s="392">
        <f t="shared" si="327"/>
        <v>0.93445777405152175</v>
      </c>
      <c r="CN188" s="392">
        <f t="shared" si="328"/>
        <v>1.0353421683581743</v>
      </c>
      <c r="CO188" s="392">
        <f t="shared" si="329"/>
        <v>0.90795244265036146</v>
      </c>
      <c r="CP188" s="392">
        <f t="shared" si="330"/>
        <v>1.0495893638345561</v>
      </c>
      <c r="CQ188" s="392">
        <v>1</v>
      </c>
      <c r="CR188" s="392">
        <f t="shared" si="331"/>
        <v>0.94709437289890541</v>
      </c>
      <c r="CS188" s="392">
        <f t="shared" si="332"/>
        <v>0.82384500479373446</v>
      </c>
      <c r="CT188" s="392">
        <f t="shared" si="333"/>
        <v>0.8238450047937339</v>
      </c>
      <c r="CU188" s="392"/>
      <c r="CV188" s="392">
        <f t="shared" si="353"/>
        <v>0.98665750826002241</v>
      </c>
      <c r="CW188" s="347"/>
      <c r="CY188" s="338"/>
      <c r="DA188" s="383">
        <f t="shared" si="303"/>
        <v>0.16428255433654698</v>
      </c>
      <c r="DB188" s="383">
        <f t="shared" si="304"/>
        <v>0.71294854806366115</v>
      </c>
      <c r="DC188" s="383">
        <f t="shared" si="305"/>
        <v>0.12276889759979195</v>
      </c>
      <c r="DD188" s="383">
        <f t="shared" si="306"/>
        <v>0</v>
      </c>
      <c r="DF188" s="383">
        <f t="shared" si="334"/>
        <v>0.15510039879971632</v>
      </c>
      <c r="DG188" s="383">
        <f t="shared" si="334"/>
        <v>0.71772372124040074</v>
      </c>
      <c r="DH188" s="383">
        <f t="shared" si="334"/>
        <v>0.12694409605484869</v>
      </c>
      <c r="DI188" s="383"/>
      <c r="DJ188" s="383">
        <f t="shared" si="335"/>
        <v>0.99976821609496569</v>
      </c>
      <c r="DK188" s="383"/>
      <c r="DL188" s="383">
        <f t="shared" si="336"/>
        <v>0.15513635691033378</v>
      </c>
      <c r="DM188" s="383">
        <f t="shared" si="336"/>
        <v>0.71789011661501534</v>
      </c>
      <c r="DN188" s="383">
        <f t="shared" si="336"/>
        <v>0.12697352647465096</v>
      </c>
      <c r="DO188" s="383">
        <f t="shared" si="336"/>
        <v>0</v>
      </c>
      <c r="DR188" s="383">
        <f t="shared" si="360"/>
        <v>0.12744681273984643</v>
      </c>
      <c r="DS188" s="383">
        <f t="shared" si="361"/>
        <v>-3.1312992769836344E-5</v>
      </c>
      <c r="DT188" s="383">
        <f t="shared" si="362"/>
        <v>0</v>
      </c>
      <c r="DU188" s="383">
        <f t="shared" si="354"/>
        <v>0</v>
      </c>
      <c r="DW188" s="383">
        <f t="shared" si="363"/>
        <v>0</v>
      </c>
      <c r="DX188" s="383">
        <f t="shared" si="355"/>
        <v>0</v>
      </c>
      <c r="DY188" s="383">
        <f t="shared" si="355"/>
        <v>-5.1568578171287127E-2</v>
      </c>
      <c r="DZ188" s="383">
        <f t="shared" si="356"/>
        <v>0</v>
      </c>
      <c r="EA188" s="383"/>
      <c r="EC188" s="383">
        <f t="shared" si="364"/>
        <v>-5.1208585676202527E-3</v>
      </c>
      <c r="ED188" s="383">
        <f t="shared" si="357"/>
        <v>1.2395827485743655E-2</v>
      </c>
      <c r="EE188" s="383">
        <f t="shared" si="357"/>
        <v>-8.7775451897165232E-3</v>
      </c>
      <c r="EF188" s="383"/>
      <c r="EH188" s="383">
        <f t="shared" si="358"/>
        <v>0</v>
      </c>
      <c r="EI188" s="383">
        <f t="shared" si="358"/>
        <v>-1.9529230416023509E-2</v>
      </c>
      <c r="EJ188" s="383">
        <f t="shared" si="358"/>
        <v>0</v>
      </c>
      <c r="EK188" s="383">
        <f t="shared" si="358"/>
        <v>0</v>
      </c>
      <c r="EM188" s="383">
        <f t="shared" si="365"/>
        <v>0</v>
      </c>
      <c r="EN188" s="383">
        <f t="shared" si="366"/>
        <v>-1.9529230416023509E-2</v>
      </c>
      <c r="EO188" s="383">
        <f t="shared" si="367"/>
        <v>0</v>
      </c>
      <c r="EP188" s="383">
        <v>1</v>
      </c>
      <c r="ER188" s="383">
        <f t="shared" si="359"/>
        <v>0</v>
      </c>
      <c r="ES188" s="383">
        <f t="shared" si="359"/>
        <v>0</v>
      </c>
      <c r="ET188" s="383">
        <f t="shared" si="359"/>
        <v>0</v>
      </c>
      <c r="EU188" s="383">
        <f t="shared" si="359"/>
        <v>0</v>
      </c>
      <c r="EX188" s="383">
        <f t="shared" si="293"/>
        <v>1.0199454596551776</v>
      </c>
      <c r="EY188" s="383">
        <f t="shared" si="294"/>
        <v>1.0377678337681069</v>
      </c>
      <c r="EZ188" s="383">
        <f t="shared" si="286"/>
        <v>0.94709437289890541</v>
      </c>
      <c r="FA188" s="383"/>
      <c r="FB188" s="383">
        <f t="shared" si="300"/>
        <v>0.99347354619380113</v>
      </c>
      <c r="FC188" s="383">
        <f t="shared" si="295"/>
        <v>1.011496534358205</v>
      </c>
      <c r="FD188" s="383">
        <f t="shared" si="287"/>
        <v>1.0353421683581743</v>
      </c>
      <c r="FE188" s="383"/>
      <c r="FF188" s="383">
        <f t="shared" si="301"/>
        <v>1.0070143811642387</v>
      </c>
      <c r="FG188" s="383">
        <f t="shared" si="296"/>
        <v>1.0466633195471535</v>
      </c>
      <c r="FH188" s="383">
        <f t="shared" si="288"/>
        <v>0.90795244265036146</v>
      </c>
      <c r="FI188" s="383"/>
      <c r="FJ188" s="383">
        <f t="shared" si="297"/>
        <v>0.98607797880179204</v>
      </c>
      <c r="FK188" s="383">
        <f t="shared" si="298"/>
        <v>1.0162217518970169</v>
      </c>
      <c r="FL188" s="383">
        <f t="shared" si="289"/>
        <v>1.0495893638345561</v>
      </c>
      <c r="FN188" s="383">
        <f t="shared" si="302"/>
        <v>0.99347354619380113</v>
      </c>
      <c r="FO188" s="383">
        <f t="shared" si="299"/>
        <v>1.011496534358205</v>
      </c>
      <c r="FP188" s="383">
        <f t="shared" si="290"/>
        <v>1.0353421683581743</v>
      </c>
      <c r="FR188" s="340"/>
      <c r="FT188" s="335">
        <f t="shared" si="291"/>
        <v>2005</v>
      </c>
      <c r="FU188" s="383">
        <f t="shared" si="368"/>
        <v>1.4003459279367663</v>
      </c>
      <c r="FV188" s="383">
        <f t="shared" si="368"/>
        <v>1.1514546302740298</v>
      </c>
      <c r="FW188" s="383">
        <f t="shared" si="368"/>
        <v>0.8549295879072264</v>
      </c>
      <c r="FX188" s="383">
        <f t="shared" si="368"/>
        <v>1.1598919866356092</v>
      </c>
      <c r="FY188" s="383">
        <f t="shared" si="368"/>
        <v>1</v>
      </c>
      <c r="FZ188" s="383">
        <f t="shared" si="368"/>
        <v>1.2264239038681883</v>
      </c>
    </row>
    <row r="189" spans="1:182" x14ac:dyDescent="0.2">
      <c r="A189" s="377" t="s">
        <v>115</v>
      </c>
      <c r="B189" s="334">
        <f t="shared" si="292"/>
        <v>1975</v>
      </c>
      <c r="D189" s="388">
        <f>NonManufacturing_Data!L17</f>
        <v>66.513528000000008</v>
      </c>
      <c r="E189" s="388">
        <f>NonManufacturing_Data!M17</f>
        <v>226.87397592000292</v>
      </c>
      <c r="F189" s="388">
        <f>NonManufacturing_Data!N17</f>
        <v>36.104973081074043</v>
      </c>
      <c r="G189" s="388"/>
      <c r="H189" s="388">
        <f t="shared" si="307"/>
        <v>329.49247700107696</v>
      </c>
      <c r="J189" s="394">
        <f t="shared" si="308"/>
        <v>146015.31998121942</v>
      </c>
      <c r="K189" s="394">
        <f t="shared" si="308"/>
        <v>409386.58027782425</v>
      </c>
      <c r="L189" s="394">
        <f t="shared" si="308"/>
        <v>715612.67928005138</v>
      </c>
      <c r="M189" s="394"/>
      <c r="N189" s="394">
        <f t="shared" si="337"/>
        <v>1271014.5795390951</v>
      </c>
      <c r="P189" s="388">
        <f t="shared" si="309"/>
        <v>32430.019422680707</v>
      </c>
      <c r="Q189" s="388">
        <f t="shared" si="309"/>
        <v>329706.07388568547</v>
      </c>
      <c r="R189" s="388">
        <f t="shared" si="309"/>
        <v>410256.32471999998</v>
      </c>
      <c r="S189" s="403"/>
      <c r="T189" s="388">
        <f t="shared" si="338"/>
        <v>772392.41802836617</v>
      </c>
      <c r="U189" s="388"/>
      <c r="W189" s="397">
        <f t="shared" si="310"/>
        <v>0.45552431079529887</v>
      </c>
      <c r="X189" s="397">
        <f t="shared" si="311"/>
        <v>0.55418029522618506</v>
      </c>
      <c r="Y189" s="397">
        <f t="shared" si="312"/>
        <v>5.0453232770271451E-2</v>
      </c>
      <c r="Z189" s="388"/>
      <c r="AA189" s="397">
        <f t="shared" si="339"/>
        <v>0.4265868868083274</v>
      </c>
      <c r="AD189" s="397">
        <f t="shared" si="340"/>
        <v>2.0509863757121956</v>
      </c>
      <c r="AE189" s="397">
        <f t="shared" si="341"/>
        <v>0.68810978592606653</v>
      </c>
      <c r="AF189" s="397">
        <f t="shared" si="342"/>
        <v>8.8005890233906064E-2</v>
      </c>
      <c r="AG189" s="388"/>
      <c r="AH189" s="397">
        <f t="shared" si="313"/>
        <v>0.4265868868083274</v>
      </c>
      <c r="AJ189" s="398">
        <f t="shared" si="314"/>
        <v>1.0196826913182002</v>
      </c>
      <c r="AK189" s="398">
        <f t="shared" si="315"/>
        <v>1.0215142357480127</v>
      </c>
      <c r="AL189" s="398">
        <f t="shared" si="316"/>
        <v>0.85994680235434418</v>
      </c>
      <c r="AM189" s="399"/>
      <c r="AN189" s="398">
        <f t="shared" si="317"/>
        <v>0.97921530579275506</v>
      </c>
      <c r="AP189" s="393">
        <f t="shared" si="343"/>
        <v>4.5024740219273545</v>
      </c>
      <c r="AQ189" s="393">
        <f t="shared" si="344"/>
        <v>1.2416713330545597</v>
      </c>
      <c r="AR189" s="393">
        <f t="shared" si="345"/>
        <v>1.744306269424261</v>
      </c>
      <c r="AS189" s="393"/>
      <c r="AT189" s="393">
        <f t="shared" si="318"/>
        <v>1.645555484326902</v>
      </c>
      <c r="AV189" s="393">
        <f t="shared" si="319"/>
        <v>4.1986454897450474E-2</v>
      </c>
      <c r="AW189" s="393">
        <f t="shared" si="319"/>
        <v>0.42686342614199119</v>
      </c>
      <c r="AX189" s="393">
        <f t="shared" si="319"/>
        <v>0.5311501189605583</v>
      </c>
      <c r="AY189" s="406"/>
      <c r="AZ189" s="406">
        <f t="shared" si="320"/>
        <v>607697.52799252467</v>
      </c>
      <c r="BC189" s="383">
        <f t="shared" si="321"/>
        <v>1.0196826913182002</v>
      </c>
      <c r="BD189" s="383">
        <f t="shared" si="322"/>
        <v>1.0215142357480127</v>
      </c>
      <c r="BE189" s="383">
        <f t="shared" si="323"/>
        <v>0.85994680235434418</v>
      </c>
      <c r="BF189" s="383" t="e">
        <f t="shared" si="324"/>
        <v>#DIV/0!</v>
      </c>
      <c r="BG189" s="383"/>
      <c r="BH189" s="383"/>
      <c r="BI189" s="383"/>
      <c r="BJ189" s="383"/>
      <c r="BK189" s="383"/>
      <c r="BL189" s="383"/>
      <c r="BM189" s="383"/>
      <c r="BN189" s="383"/>
      <c r="BO189" s="383">
        <f t="shared" si="346"/>
        <v>1.0215142357480127</v>
      </c>
      <c r="BP189" s="383">
        <f t="shared" si="347"/>
        <v>1.0082777648916403</v>
      </c>
      <c r="BQ189" s="383">
        <f t="shared" si="348"/>
        <v>1.0215142357480123</v>
      </c>
      <c r="BR189" s="391">
        <f t="shared" si="349"/>
        <v>1.0196826913182002</v>
      </c>
      <c r="BS189" s="400">
        <f>Mining!BZ187</f>
        <v>0.97990015316507983</v>
      </c>
      <c r="BT189" s="391">
        <f t="shared" si="325"/>
        <v>0.85994680235434418</v>
      </c>
      <c r="BU189" s="391">
        <v>1</v>
      </c>
      <c r="BV189" s="391"/>
      <c r="BW189" s="391">
        <v>1</v>
      </c>
      <c r="BX189" s="400">
        <f>Mining!BW187</f>
        <v>1.0424676763734742</v>
      </c>
      <c r="BY189" s="391">
        <v>1</v>
      </c>
      <c r="BZ189" s="391">
        <v>1</v>
      </c>
      <c r="CB189" s="668">
        <f t="shared" si="350"/>
        <v>4.1986454897450474E-2</v>
      </c>
      <c r="CC189" s="668">
        <f t="shared" si="351"/>
        <v>0.42686342614199119</v>
      </c>
      <c r="CD189" s="668">
        <f t="shared" si="352"/>
        <v>0.5311501189605583</v>
      </c>
      <c r="CE189" s="668"/>
      <c r="CG189" s="668">
        <v>1</v>
      </c>
      <c r="CH189" s="668">
        <v>1</v>
      </c>
      <c r="CI189" s="668">
        <v>1</v>
      </c>
      <c r="CJ189" s="668">
        <v>1</v>
      </c>
      <c r="CK189" s="347"/>
      <c r="CL189" s="392">
        <f t="shared" si="326"/>
        <v>0.81359393147095793</v>
      </c>
      <c r="CM189" s="392">
        <f t="shared" si="327"/>
        <v>0.97921530579275506</v>
      </c>
      <c r="CN189" s="392">
        <f t="shared" si="328"/>
        <v>1.0317065027770744</v>
      </c>
      <c r="CO189" s="392">
        <f t="shared" si="329"/>
        <v>0.94351802311288147</v>
      </c>
      <c r="CP189" s="392">
        <f t="shared" si="330"/>
        <v>1.0289383920233925</v>
      </c>
      <c r="CQ189" s="392">
        <v>1</v>
      </c>
      <c r="CR189" s="392">
        <f t="shared" si="331"/>
        <v>0.97764785728459258</v>
      </c>
      <c r="CS189" s="392">
        <f t="shared" si="332"/>
        <v>0.79668363039646428</v>
      </c>
      <c r="CT189" s="392">
        <f t="shared" si="333"/>
        <v>0.79668363039646384</v>
      </c>
      <c r="CU189" s="392"/>
      <c r="CV189" s="392">
        <f t="shared" si="353"/>
        <v>1.0016032853716026</v>
      </c>
      <c r="CW189" s="347"/>
      <c r="CY189" s="338"/>
      <c r="DA189" s="383">
        <f t="shared" si="303"/>
        <v>0.20186660589456373</v>
      </c>
      <c r="DB189" s="383">
        <f t="shared" si="304"/>
        <v>0.68855586016691173</v>
      </c>
      <c r="DC189" s="383">
        <f t="shared" si="305"/>
        <v>0.10957753393852458</v>
      </c>
      <c r="DD189" s="383">
        <f t="shared" si="306"/>
        <v>0</v>
      </c>
      <c r="DF189" s="383">
        <f t="shared" si="334"/>
        <v>0.18242978285257913</v>
      </c>
      <c r="DG189" s="383">
        <f t="shared" si="334"/>
        <v>0.70068144071623162</v>
      </c>
      <c r="DH189" s="383">
        <f t="shared" si="334"/>
        <v>0.1160482860102124</v>
      </c>
      <c r="DI189" s="383"/>
      <c r="DJ189" s="383">
        <f t="shared" si="335"/>
        <v>0.99915950957902322</v>
      </c>
      <c r="DK189" s="383"/>
      <c r="DL189" s="383">
        <f t="shared" si="336"/>
        <v>0.18258324231877895</v>
      </c>
      <c r="DM189" s="383">
        <f t="shared" si="336"/>
        <v>0.70127085214997387</v>
      </c>
      <c r="DN189" s="383">
        <f t="shared" si="336"/>
        <v>0.11614590553124708</v>
      </c>
      <c r="DO189" s="383">
        <f t="shared" si="336"/>
        <v>0</v>
      </c>
      <c r="DR189" s="383">
        <f t="shared" si="360"/>
        <v>0.17022341938985061</v>
      </c>
      <c r="DS189" s="383">
        <f t="shared" si="361"/>
        <v>9.566267069999882E-4</v>
      </c>
      <c r="DT189" s="383">
        <f t="shared" si="362"/>
        <v>0</v>
      </c>
      <c r="DU189" s="383">
        <f t="shared" si="354"/>
        <v>0</v>
      </c>
      <c r="DW189" s="383">
        <f t="shared" si="363"/>
        <v>0</v>
      </c>
      <c r="DX189" s="383">
        <f t="shared" si="355"/>
        <v>0</v>
      </c>
      <c r="DY189" s="383">
        <f t="shared" si="355"/>
        <v>-3.0287244619546846E-2</v>
      </c>
      <c r="DZ189" s="383">
        <f t="shared" si="356"/>
        <v>0</v>
      </c>
      <c r="EA189" s="383"/>
      <c r="EC189" s="383">
        <f t="shared" si="364"/>
        <v>8.2580957653355117E-2</v>
      </c>
      <c r="ED189" s="383">
        <f t="shared" si="357"/>
        <v>3.9351969818978982E-2</v>
      </c>
      <c r="EE189" s="383">
        <f t="shared" si="357"/>
        <v>-3.6598988666760035E-2</v>
      </c>
      <c r="EF189" s="383"/>
      <c r="EH189" s="383">
        <f t="shared" si="358"/>
        <v>0</v>
      </c>
      <c r="EI189" s="383">
        <f t="shared" si="358"/>
        <v>-2.8336301432607628E-2</v>
      </c>
      <c r="EJ189" s="383">
        <f t="shared" si="358"/>
        <v>0</v>
      </c>
      <c r="EK189" s="383">
        <f t="shared" si="358"/>
        <v>0</v>
      </c>
      <c r="EM189" s="383">
        <f t="shared" si="365"/>
        <v>0</v>
      </c>
      <c r="EN189" s="383">
        <f t="shared" si="366"/>
        <v>-2.8336301432607628E-2</v>
      </c>
      <c r="EO189" s="383">
        <f t="shared" si="367"/>
        <v>0</v>
      </c>
      <c r="EP189" s="383">
        <v>1</v>
      </c>
      <c r="ER189" s="383">
        <f t="shared" si="359"/>
        <v>0</v>
      </c>
      <c r="ES189" s="383">
        <f t="shared" si="359"/>
        <v>0</v>
      </c>
      <c r="ET189" s="383">
        <f t="shared" si="359"/>
        <v>0</v>
      </c>
      <c r="EU189" s="383">
        <f t="shared" si="359"/>
        <v>0</v>
      </c>
      <c r="EX189" s="383">
        <f t="shared" si="293"/>
        <v>1.0322602322006917</v>
      </c>
      <c r="EY189" s="383">
        <f t="shared" si="294"/>
        <v>1.0712464650558748</v>
      </c>
      <c r="EZ189" s="383">
        <f t="shared" si="286"/>
        <v>0.97764785728459258</v>
      </c>
      <c r="FA189" s="383"/>
      <c r="FB189" s="383">
        <f t="shared" si="300"/>
        <v>0.99648844054438046</v>
      </c>
      <c r="FC189" s="383">
        <f t="shared" si="295"/>
        <v>1.0079446041386531</v>
      </c>
      <c r="FD189" s="383">
        <f t="shared" si="287"/>
        <v>1.0317065027770744</v>
      </c>
      <c r="FE189" s="383"/>
      <c r="FF189" s="383">
        <f t="shared" si="301"/>
        <v>1.0391711931064387</v>
      </c>
      <c r="FG189" s="383">
        <f t="shared" si="296"/>
        <v>1.0876623705545612</v>
      </c>
      <c r="FH189" s="383">
        <f t="shared" si="288"/>
        <v>0.94351802311288147</v>
      </c>
      <c r="FI189" s="383"/>
      <c r="FJ189" s="383">
        <f t="shared" si="297"/>
        <v>0.98032471314713254</v>
      </c>
      <c r="FK189" s="383">
        <f t="shared" si="298"/>
        <v>0.99622729742231964</v>
      </c>
      <c r="FL189" s="383">
        <f t="shared" si="289"/>
        <v>1.0289383920233925</v>
      </c>
      <c r="FN189" s="383">
        <f t="shared" si="302"/>
        <v>0.99648844054438046</v>
      </c>
      <c r="FO189" s="383">
        <f t="shared" si="299"/>
        <v>1.0079446041386531</v>
      </c>
      <c r="FP189" s="383">
        <f t="shared" si="290"/>
        <v>1.0317065027770744</v>
      </c>
      <c r="FR189" s="340"/>
      <c r="FT189" s="335">
        <f t="shared" si="291"/>
        <v>2006</v>
      </c>
      <c r="FU189" s="383">
        <f t="shared" si="368"/>
        <v>1.4550988351665024</v>
      </c>
      <c r="FV189" s="383">
        <f t="shared" si="368"/>
        <v>1.1527293869672062</v>
      </c>
      <c r="FW189" s="383">
        <f t="shared" si="368"/>
        <v>0.87354931706869299</v>
      </c>
      <c r="FX189" s="383">
        <f t="shared" si="368"/>
        <v>1.1538846816448218</v>
      </c>
      <c r="FY189" s="383">
        <f t="shared" si="368"/>
        <v>1</v>
      </c>
      <c r="FZ189" s="383">
        <f t="shared" si="368"/>
        <v>1.2523199284563331</v>
      </c>
    </row>
    <row r="190" spans="1:182" x14ac:dyDescent="0.2">
      <c r="A190" s="377" t="s">
        <v>115</v>
      </c>
      <c r="B190" s="334">
        <f t="shared" si="292"/>
        <v>1976</v>
      </c>
      <c r="D190" s="388">
        <f>NonManufacturing_Data!L18</f>
        <v>81.294312000000005</v>
      </c>
      <c r="E190" s="388">
        <f>NonManufacturing_Data!M18</f>
        <v>231.85189376011431</v>
      </c>
      <c r="F190" s="388">
        <f>NonManufacturing_Data!N18</f>
        <v>37.650154982954419</v>
      </c>
      <c r="G190" s="388"/>
      <c r="H190" s="388">
        <f t="shared" si="307"/>
        <v>350.7963607430687</v>
      </c>
      <c r="J190" s="394">
        <f t="shared" si="308"/>
        <v>149363.84797700707</v>
      </c>
      <c r="K190" s="394">
        <f t="shared" si="308"/>
        <v>413150.26516806765</v>
      </c>
      <c r="L190" s="394">
        <f t="shared" si="308"/>
        <v>746238.70296650263</v>
      </c>
      <c r="M190" s="394"/>
      <c r="N190" s="394">
        <f t="shared" si="337"/>
        <v>1308752.8161115772</v>
      </c>
      <c r="P190" s="388">
        <f t="shared" si="309"/>
        <v>33173.727877072692</v>
      </c>
      <c r="Q190" s="388">
        <f t="shared" si="309"/>
        <v>332737.21811044955</v>
      </c>
      <c r="R190" s="388">
        <f t="shared" si="309"/>
        <v>440355.75407999998</v>
      </c>
      <c r="S190" s="403"/>
      <c r="T190" s="388">
        <f t="shared" si="338"/>
        <v>806266.70006752224</v>
      </c>
      <c r="U190" s="388"/>
      <c r="W190" s="397">
        <f t="shared" si="310"/>
        <v>0.54427033784315981</v>
      </c>
      <c r="X190" s="397">
        <f t="shared" si="311"/>
        <v>0.56118055174380199</v>
      </c>
      <c r="Y190" s="397">
        <f t="shared" si="312"/>
        <v>5.0453232770271451E-2</v>
      </c>
      <c r="Z190" s="388"/>
      <c r="AA190" s="397">
        <f t="shared" si="339"/>
        <v>0.43508724931054532</v>
      </c>
      <c r="AD190" s="397">
        <f t="shared" si="340"/>
        <v>2.4505630570444517</v>
      </c>
      <c r="AE190" s="397">
        <f t="shared" si="341"/>
        <v>0.69680180376801992</v>
      </c>
      <c r="AF190" s="397">
        <f t="shared" si="342"/>
        <v>8.5499405047207516E-2</v>
      </c>
      <c r="AG190" s="388"/>
      <c r="AH190" s="397">
        <f t="shared" si="313"/>
        <v>0.43508724931054532</v>
      </c>
      <c r="AJ190" s="398">
        <f t="shared" si="314"/>
        <v>1.2183390210889857</v>
      </c>
      <c r="AK190" s="398">
        <f t="shared" si="315"/>
        <v>1.0344177289761776</v>
      </c>
      <c r="AL190" s="398">
        <f t="shared" si="316"/>
        <v>0.85994680235434418</v>
      </c>
      <c r="AM190" s="399"/>
      <c r="AN190" s="398">
        <f t="shared" si="317"/>
        <v>0.99872759115444398</v>
      </c>
      <c r="AP190" s="393">
        <f t="shared" si="343"/>
        <v>4.5024740219273545</v>
      </c>
      <c r="AQ190" s="393">
        <f t="shared" si="344"/>
        <v>1.2416713330545597</v>
      </c>
      <c r="AR190" s="393">
        <f t="shared" si="345"/>
        <v>1.6946268921262524</v>
      </c>
      <c r="AS190" s="393"/>
      <c r="AT190" s="393">
        <f t="shared" si="318"/>
        <v>1.6232256845060988</v>
      </c>
      <c r="AV190" s="393">
        <f t="shared" si="319"/>
        <v>4.1144856750619241E-2</v>
      </c>
      <c r="AW190" s="393">
        <f t="shared" si="319"/>
        <v>0.41268877665738135</v>
      </c>
      <c r="AX190" s="393">
        <f t="shared" si="319"/>
        <v>0.54616636659199946</v>
      </c>
      <c r="AY190" s="406"/>
      <c r="AZ190" s="406">
        <f t="shared" si="320"/>
        <v>616057.27998585207</v>
      </c>
      <c r="BC190" s="383">
        <f t="shared" si="321"/>
        <v>1.2183390210889857</v>
      </c>
      <c r="BD190" s="383">
        <f t="shared" si="322"/>
        <v>1.0344177289761776</v>
      </c>
      <c r="BE190" s="383">
        <f t="shared" si="323"/>
        <v>0.85994680235434418</v>
      </c>
      <c r="BF190" s="383" t="e">
        <f t="shared" si="324"/>
        <v>#DIV/0!</v>
      </c>
      <c r="BG190" s="383"/>
      <c r="BH190" s="383"/>
      <c r="BI190" s="383"/>
      <c r="BJ190" s="383"/>
      <c r="BK190" s="383"/>
      <c r="BL190" s="383"/>
      <c r="BM190" s="383"/>
      <c r="BN190" s="383"/>
      <c r="BO190" s="383">
        <f t="shared" si="346"/>
        <v>1.0344177289761776</v>
      </c>
      <c r="BP190" s="383">
        <f t="shared" si="347"/>
        <v>1.0210140585781027</v>
      </c>
      <c r="BQ190" s="383">
        <f t="shared" si="348"/>
        <v>1.0344177289761773</v>
      </c>
      <c r="BR190" s="391">
        <f t="shared" si="349"/>
        <v>1.2183390210889857</v>
      </c>
      <c r="BS190" s="400">
        <f>Mining!BZ188</f>
        <v>0.97647899402591243</v>
      </c>
      <c r="BT190" s="391">
        <f t="shared" si="325"/>
        <v>0.85994680235434418</v>
      </c>
      <c r="BU190" s="391">
        <v>1</v>
      </c>
      <c r="BV190" s="391"/>
      <c r="BW190" s="391">
        <v>1</v>
      </c>
      <c r="BX190" s="400">
        <f>Mining!BW188</f>
        <v>1.0593343382753069</v>
      </c>
      <c r="BY190" s="391">
        <v>1</v>
      </c>
      <c r="BZ190" s="391">
        <v>1</v>
      </c>
      <c r="CB190" s="668">
        <f t="shared" si="350"/>
        <v>4.1144856750619241E-2</v>
      </c>
      <c r="CC190" s="668">
        <f t="shared" si="351"/>
        <v>0.41268877665738135</v>
      </c>
      <c r="CD190" s="668">
        <f t="shared" si="352"/>
        <v>0.54616636659199946</v>
      </c>
      <c r="CE190" s="668"/>
      <c r="CG190" s="668">
        <v>1</v>
      </c>
      <c r="CH190" s="668">
        <v>1</v>
      </c>
      <c r="CI190" s="668">
        <v>1</v>
      </c>
      <c r="CJ190" s="668">
        <v>1</v>
      </c>
      <c r="CK190" s="347"/>
      <c r="CL190" s="392">
        <f t="shared" si="326"/>
        <v>0.8377506962744905</v>
      </c>
      <c r="CM190" s="392">
        <f t="shared" si="327"/>
        <v>0.99872759115444398</v>
      </c>
      <c r="CN190" s="392">
        <f t="shared" si="328"/>
        <v>1.0284772319577207</v>
      </c>
      <c r="CO190" s="392">
        <f t="shared" si="329"/>
        <v>0.92100196003106993</v>
      </c>
      <c r="CP190" s="392">
        <f t="shared" si="330"/>
        <v>1.0401454097949889</v>
      </c>
      <c r="CQ190" s="392">
        <v>1</v>
      </c>
      <c r="CR190" s="392">
        <f t="shared" si="331"/>
        <v>1.0136727104485406</v>
      </c>
      <c r="CS190" s="392">
        <f t="shared" si="332"/>
        <v>0.83668473487818074</v>
      </c>
      <c r="CT190" s="392">
        <f t="shared" si="333"/>
        <v>0.83668473487818018</v>
      </c>
      <c r="CU190" s="392"/>
      <c r="CV190" s="392">
        <f t="shared" si="353"/>
        <v>0.98525646479376694</v>
      </c>
      <c r="CW190" s="347"/>
      <c r="CY190" s="338"/>
      <c r="DA190" s="383">
        <f t="shared" si="303"/>
        <v>0.23174217608130154</v>
      </c>
      <c r="DB190" s="383">
        <f t="shared" si="304"/>
        <v>0.66093015694061874</v>
      </c>
      <c r="DC190" s="383">
        <f t="shared" si="305"/>
        <v>0.10732766697807979</v>
      </c>
      <c r="DD190" s="383">
        <f t="shared" si="306"/>
        <v>0</v>
      </c>
      <c r="DF190" s="383">
        <f t="shared" si="334"/>
        <v>0.21646088533542931</v>
      </c>
      <c r="DG190" s="383">
        <f t="shared" si="334"/>
        <v>0.67464874244364614</v>
      </c>
      <c r="DH190" s="383">
        <f t="shared" si="334"/>
        <v>0.10844871085848617</v>
      </c>
      <c r="DI190" s="383"/>
      <c r="DJ190" s="383">
        <f t="shared" si="335"/>
        <v>0.99955833863756161</v>
      </c>
      <c r="DK190" s="383"/>
      <c r="DL190" s="383">
        <f t="shared" si="336"/>
        <v>0.21655652998750852</v>
      </c>
      <c r="DM190" s="383">
        <f t="shared" si="336"/>
        <v>0.67494684038474395</v>
      </c>
      <c r="DN190" s="383">
        <f t="shared" si="336"/>
        <v>0.10849662962774755</v>
      </c>
      <c r="DO190" s="383">
        <f t="shared" si="336"/>
        <v>0</v>
      </c>
      <c r="DR190" s="383">
        <f t="shared" si="360"/>
        <v>0.17799698103956826</v>
      </c>
      <c r="DS190" s="383">
        <f t="shared" si="361"/>
        <v>-3.4974433574512243E-3</v>
      </c>
      <c r="DT190" s="383">
        <f t="shared" si="362"/>
        <v>0</v>
      </c>
      <c r="DU190" s="383">
        <f t="shared" si="354"/>
        <v>0</v>
      </c>
      <c r="DW190" s="383">
        <f t="shared" si="363"/>
        <v>0</v>
      </c>
      <c r="DX190" s="383">
        <f t="shared" si="355"/>
        <v>0</v>
      </c>
      <c r="DY190" s="383">
        <f t="shared" si="355"/>
        <v>-2.8894329308088735E-2</v>
      </c>
      <c r="DZ190" s="383">
        <f t="shared" si="356"/>
        <v>0</v>
      </c>
      <c r="EA190" s="383"/>
      <c r="EC190" s="383">
        <f t="shared" si="364"/>
        <v>-2.0248132349451668E-2</v>
      </c>
      <c r="ED190" s="383">
        <f t="shared" si="357"/>
        <v>-3.3770375495703282E-2</v>
      </c>
      <c r="EE190" s="383">
        <f t="shared" si="357"/>
        <v>2.7878938857103751E-2</v>
      </c>
      <c r="EF190" s="383"/>
      <c r="EH190" s="383">
        <f t="shared" si="358"/>
        <v>0</v>
      </c>
      <c r="EI190" s="383">
        <f t="shared" si="358"/>
        <v>1.6050059767704791E-2</v>
      </c>
      <c r="EJ190" s="383">
        <f t="shared" si="358"/>
        <v>0</v>
      </c>
      <c r="EK190" s="383">
        <f t="shared" si="358"/>
        <v>0</v>
      </c>
      <c r="EM190" s="383">
        <f t="shared" si="365"/>
        <v>0</v>
      </c>
      <c r="EN190" s="383">
        <f t="shared" si="366"/>
        <v>1.6050059767704791E-2</v>
      </c>
      <c r="EO190" s="383">
        <f t="shared" si="367"/>
        <v>0</v>
      </c>
      <c r="EP190" s="383">
        <v>1</v>
      </c>
      <c r="ER190" s="383">
        <f t="shared" si="359"/>
        <v>0</v>
      </c>
      <c r="ES190" s="383">
        <f t="shared" si="359"/>
        <v>0</v>
      </c>
      <c r="ET190" s="383">
        <f t="shared" si="359"/>
        <v>0</v>
      </c>
      <c r="EU190" s="383">
        <f t="shared" si="359"/>
        <v>0</v>
      </c>
      <c r="EX190" s="383">
        <f t="shared" si="293"/>
        <v>1.0368484960055113</v>
      </c>
      <c r="EY190" s="383">
        <f t="shared" si="294"/>
        <v>1.1107202861444043</v>
      </c>
      <c r="EZ190" s="383">
        <f t="shared" si="286"/>
        <v>1.0136727104485406</v>
      </c>
      <c r="FA190" s="383"/>
      <c r="FB190" s="383">
        <f t="shared" si="300"/>
        <v>0.99686997143987977</v>
      </c>
      <c r="FC190" s="383">
        <f t="shared" si="295"/>
        <v>1.0047897087406801</v>
      </c>
      <c r="FD190" s="383">
        <f t="shared" si="287"/>
        <v>1.0284772319577207</v>
      </c>
      <c r="FE190" s="383"/>
      <c r="FF190" s="383">
        <f t="shared" si="301"/>
        <v>0.97613605407607817</v>
      </c>
      <c r="FG190" s="383">
        <f t="shared" si="296"/>
        <v>1.0617064545601624</v>
      </c>
      <c r="FH190" s="383">
        <f t="shared" si="288"/>
        <v>0.92100196003106993</v>
      </c>
      <c r="FI190" s="383"/>
      <c r="FJ190" s="383">
        <f t="shared" si="297"/>
        <v>1.0108918258454307</v>
      </c>
      <c r="FK190" s="383">
        <f t="shared" si="298"/>
        <v>1.0070780316483077</v>
      </c>
      <c r="FL190" s="383">
        <f t="shared" si="289"/>
        <v>1.0401454097949889</v>
      </c>
      <c r="FN190" s="383">
        <f t="shared" si="302"/>
        <v>0.99686997143987977</v>
      </c>
      <c r="FO190" s="383">
        <f t="shared" si="299"/>
        <v>1.0047897087406801</v>
      </c>
      <c r="FP190" s="383">
        <f t="shared" si="290"/>
        <v>1.0284772319577207</v>
      </c>
      <c r="FR190" s="340"/>
      <c r="FT190" s="335">
        <f t="shared" si="291"/>
        <v>2007</v>
      </c>
      <c r="FU190" s="383">
        <f t="shared" si="368"/>
        <v>1.5437519287817583</v>
      </c>
      <c r="FV190" s="383">
        <f t="shared" si="368"/>
        <v>1.1843069015469558</v>
      </c>
      <c r="FW190" s="383">
        <f t="shared" si="368"/>
        <v>0.88743431158261465</v>
      </c>
      <c r="FX190" s="383">
        <f t="shared" si="368"/>
        <v>1.1278224234435188</v>
      </c>
      <c r="FY190" s="383">
        <f t="shared" si="368"/>
        <v>1</v>
      </c>
      <c r="FZ190" s="383">
        <f t="shared" si="368"/>
        <v>1.3023757822425921</v>
      </c>
    </row>
    <row r="191" spans="1:182" x14ac:dyDescent="0.2">
      <c r="A191" s="377" t="s">
        <v>115</v>
      </c>
      <c r="B191" s="334">
        <f t="shared" si="292"/>
        <v>1977</v>
      </c>
      <c r="D191" s="388">
        <f>NonManufacturing_Data!L19</f>
        <v>97.541931047619045</v>
      </c>
      <c r="E191" s="388">
        <f>NonManufacturing_Data!M19</f>
        <v>233.16527100858733</v>
      </c>
      <c r="F191" s="388">
        <f>NonManufacturing_Data!N19</f>
        <v>39.032527105921602</v>
      </c>
      <c r="G191" s="388"/>
      <c r="H191" s="388">
        <f t="shared" si="307"/>
        <v>369.73972916212796</v>
      </c>
      <c r="J191" s="394">
        <f t="shared" si="308"/>
        <v>155314.40077323685</v>
      </c>
      <c r="K191" s="394">
        <f t="shared" si="308"/>
        <v>423693.39771249343</v>
      </c>
      <c r="L191" s="394">
        <f t="shared" si="308"/>
        <v>773637.78221404145</v>
      </c>
      <c r="M191" s="394"/>
      <c r="N191" s="394">
        <f t="shared" si="337"/>
        <v>1352645.5806997716</v>
      </c>
      <c r="P191" s="388">
        <f t="shared" si="309"/>
        <v>34495.346340000004</v>
      </c>
      <c r="Q191" s="388">
        <f t="shared" si="309"/>
        <v>341228.29965816415</v>
      </c>
      <c r="R191" s="388">
        <f t="shared" si="309"/>
        <v>446131.8554</v>
      </c>
      <c r="S191" s="403"/>
      <c r="T191" s="388">
        <f t="shared" si="338"/>
        <v>821855.50139816408</v>
      </c>
      <c r="U191" s="388"/>
      <c r="W191" s="397">
        <f t="shared" si="310"/>
        <v>0.62802889211820645</v>
      </c>
      <c r="X191" s="397">
        <f t="shared" si="311"/>
        <v>0.55031603576416077</v>
      </c>
      <c r="Y191" s="397">
        <f t="shared" si="312"/>
        <v>5.0453232770271444E-2</v>
      </c>
      <c r="Z191" s="388"/>
      <c r="AA191" s="397">
        <f t="shared" si="339"/>
        <v>0.44988410801304629</v>
      </c>
      <c r="AD191" s="397">
        <f t="shared" si="340"/>
        <v>2.8276837717820413</v>
      </c>
      <c r="AE191" s="397">
        <f t="shared" si="341"/>
        <v>0.68331164572858616</v>
      </c>
      <c r="AF191" s="397">
        <f t="shared" si="342"/>
        <v>8.7491011084436465E-2</v>
      </c>
      <c r="AG191" s="388"/>
      <c r="AH191" s="397">
        <f t="shared" si="313"/>
        <v>0.44988410801304629</v>
      </c>
      <c r="AJ191" s="398">
        <f t="shared" si="314"/>
        <v>1.4058309858866249</v>
      </c>
      <c r="AK191" s="398">
        <f t="shared" si="315"/>
        <v>1.0143912902281422</v>
      </c>
      <c r="AL191" s="398">
        <f t="shared" si="316"/>
        <v>0.85994680235434406</v>
      </c>
      <c r="AM191" s="399"/>
      <c r="AN191" s="398">
        <f t="shared" si="317"/>
        <v>1.0326932637224617</v>
      </c>
      <c r="AP191" s="393">
        <f t="shared" si="343"/>
        <v>4.5024740219273545</v>
      </c>
      <c r="AQ191" s="393">
        <f t="shared" si="344"/>
        <v>1.2416713330545597</v>
      </c>
      <c r="AR191" s="393">
        <f t="shared" si="345"/>
        <v>1.7341011919455986</v>
      </c>
      <c r="AS191" s="393"/>
      <c r="AT191" s="393">
        <f t="shared" si="318"/>
        <v>1.6458435557085307</v>
      </c>
      <c r="AV191" s="393">
        <f t="shared" si="319"/>
        <v>4.197251984237562E-2</v>
      </c>
      <c r="AW191" s="393">
        <f t="shared" si="319"/>
        <v>0.41519257226806516</v>
      </c>
      <c r="AX191" s="393">
        <f t="shared" si="319"/>
        <v>0.54283490788955935</v>
      </c>
      <c r="AY191" s="406"/>
      <c r="AZ191" s="406">
        <f t="shared" si="320"/>
        <v>607591.16292161983</v>
      </c>
      <c r="BC191" s="383">
        <f t="shared" si="321"/>
        <v>1.4058309858866249</v>
      </c>
      <c r="BD191" s="383">
        <f t="shared" si="322"/>
        <v>1.0143912902281422</v>
      </c>
      <c r="BE191" s="383">
        <f t="shared" si="323"/>
        <v>0.85994680235434406</v>
      </c>
      <c r="BF191" s="383" t="e">
        <f t="shared" si="324"/>
        <v>#DIV/0!</v>
      </c>
      <c r="BG191" s="383"/>
      <c r="BH191" s="383"/>
      <c r="BI191" s="383"/>
      <c r="BJ191" s="383"/>
      <c r="BK191" s="383"/>
      <c r="BL191" s="383"/>
      <c r="BM191" s="383"/>
      <c r="BN191" s="383"/>
      <c r="BO191" s="383">
        <f t="shared" si="346"/>
        <v>1.0143912902281422</v>
      </c>
      <c r="BP191" s="383">
        <f t="shared" si="347"/>
        <v>1.0012471163339522</v>
      </c>
      <c r="BQ191" s="383">
        <f t="shared" si="348"/>
        <v>1.0143912902281425</v>
      </c>
      <c r="BR191" s="391">
        <f t="shared" si="349"/>
        <v>1.4058309858866249</v>
      </c>
      <c r="BS191" s="400">
        <f>Mining!BZ189</f>
        <v>0.97131634914059006</v>
      </c>
      <c r="BT191" s="391">
        <f t="shared" si="325"/>
        <v>0.85994680235434406</v>
      </c>
      <c r="BU191" s="391">
        <v>1</v>
      </c>
      <c r="BV191" s="391"/>
      <c r="BW191" s="391">
        <v>1</v>
      </c>
      <c r="BX191" s="400">
        <f>Mining!BW189</f>
        <v>1.044346974212536</v>
      </c>
      <c r="BY191" s="391">
        <v>1</v>
      </c>
      <c r="BZ191" s="391">
        <v>1</v>
      </c>
      <c r="CB191" s="668">
        <f t="shared" si="350"/>
        <v>4.197251984237562E-2</v>
      </c>
      <c r="CC191" s="668">
        <f t="shared" si="351"/>
        <v>0.41519257226806516</v>
      </c>
      <c r="CD191" s="668">
        <f t="shared" si="352"/>
        <v>0.54283490788955935</v>
      </c>
      <c r="CE191" s="668"/>
      <c r="CG191" s="668">
        <v>1</v>
      </c>
      <c r="CH191" s="668">
        <v>1</v>
      </c>
      <c r="CI191" s="668">
        <v>1</v>
      </c>
      <c r="CJ191" s="668">
        <v>1</v>
      </c>
      <c r="CK191" s="347"/>
      <c r="CL191" s="392">
        <f t="shared" si="326"/>
        <v>0.86584705919535343</v>
      </c>
      <c r="CM191" s="392">
        <f t="shared" si="327"/>
        <v>1.0326932637224617</v>
      </c>
      <c r="CN191" s="392">
        <f t="shared" si="328"/>
        <v>1.0310023804177813</v>
      </c>
      <c r="CO191" s="392">
        <f t="shared" si="329"/>
        <v>0.92857205375255125</v>
      </c>
      <c r="CP191" s="392">
        <f t="shared" si="330"/>
        <v>1.0306156030238072</v>
      </c>
      <c r="CQ191" s="392">
        <v>1</v>
      </c>
      <c r="CR191" s="392">
        <f t="shared" si="331"/>
        <v>1.046644881475993</v>
      </c>
      <c r="CS191" s="392">
        <f t="shared" si="332"/>
        <v>0.89415442544494583</v>
      </c>
      <c r="CT191" s="392">
        <f t="shared" si="333"/>
        <v>0.89415442544494506</v>
      </c>
      <c r="CU191" s="392"/>
      <c r="CV191" s="392">
        <f t="shared" si="353"/>
        <v>0.98667015145208037</v>
      </c>
      <c r="CW191" s="347"/>
      <c r="CY191" s="338"/>
      <c r="DA191" s="383">
        <f t="shared" si="303"/>
        <v>0.26381241547577289</v>
      </c>
      <c r="DB191" s="383">
        <f t="shared" si="304"/>
        <v>0.63062000812562446</v>
      </c>
      <c r="DC191" s="383">
        <f t="shared" si="305"/>
        <v>0.10556757639860267</v>
      </c>
      <c r="DD191" s="383">
        <f t="shared" si="306"/>
        <v>0</v>
      </c>
      <c r="DF191" s="383">
        <f t="shared" si="334"/>
        <v>0.24743099977429542</v>
      </c>
      <c r="DG191" s="383">
        <f t="shared" si="334"/>
        <v>0.64565651182743611</v>
      </c>
      <c r="DH191" s="383">
        <f t="shared" si="334"/>
        <v>0.10644519641471416</v>
      </c>
      <c r="DI191" s="383"/>
      <c r="DJ191" s="383">
        <f t="shared" si="335"/>
        <v>0.99953270801644567</v>
      </c>
      <c r="DK191" s="383"/>
      <c r="DL191" s="383">
        <f t="shared" si="336"/>
        <v>0.2475466763517101</v>
      </c>
      <c r="DM191" s="383">
        <f t="shared" si="336"/>
        <v>0.64595836299217224</v>
      </c>
      <c r="DN191" s="383">
        <f t="shared" si="336"/>
        <v>0.1064949606561177</v>
      </c>
      <c r="DO191" s="383">
        <f t="shared" si="336"/>
        <v>0</v>
      </c>
      <c r="DR191" s="383">
        <f t="shared" si="360"/>
        <v>0.14314010398306615</v>
      </c>
      <c r="DS191" s="383">
        <f t="shared" si="361"/>
        <v>-5.3010260990715187E-3</v>
      </c>
      <c r="DT191" s="383">
        <f t="shared" si="362"/>
        <v>-1.1102230246251565E-16</v>
      </c>
      <c r="DU191" s="383">
        <f t="shared" si="354"/>
        <v>0</v>
      </c>
      <c r="DW191" s="383">
        <f t="shared" si="363"/>
        <v>0</v>
      </c>
      <c r="DX191" s="383">
        <f t="shared" si="355"/>
        <v>0</v>
      </c>
      <c r="DY191" s="383">
        <f t="shared" si="355"/>
        <v>2.3026640216538951E-2</v>
      </c>
      <c r="DZ191" s="383">
        <f t="shared" si="356"/>
        <v>0</v>
      </c>
      <c r="EA191" s="383"/>
      <c r="EC191" s="383">
        <f t="shared" si="364"/>
        <v>1.9916183198190773E-2</v>
      </c>
      <c r="ED191" s="383">
        <f t="shared" si="357"/>
        <v>6.0487006930334195E-3</v>
      </c>
      <c r="EE191" s="383">
        <f t="shared" si="357"/>
        <v>-6.1183933815133805E-3</v>
      </c>
      <c r="EF191" s="383"/>
      <c r="EH191" s="383">
        <f t="shared" si="358"/>
        <v>0</v>
      </c>
      <c r="EI191" s="383">
        <f t="shared" si="358"/>
        <v>-1.4248943078616599E-2</v>
      </c>
      <c r="EJ191" s="383">
        <f t="shared" si="358"/>
        <v>0</v>
      </c>
      <c r="EK191" s="383">
        <f t="shared" si="358"/>
        <v>0</v>
      </c>
      <c r="EM191" s="383">
        <f t="shared" si="365"/>
        <v>0</v>
      </c>
      <c r="EN191" s="383">
        <f t="shared" si="366"/>
        <v>-1.4248943078616599E-2</v>
      </c>
      <c r="EO191" s="383">
        <f t="shared" si="367"/>
        <v>0</v>
      </c>
      <c r="EP191" s="383">
        <v>1</v>
      </c>
      <c r="ER191" s="383">
        <f t="shared" si="359"/>
        <v>0</v>
      </c>
      <c r="ES191" s="383">
        <f t="shared" si="359"/>
        <v>0</v>
      </c>
      <c r="ET191" s="383">
        <f t="shared" si="359"/>
        <v>0</v>
      </c>
      <c r="EU191" s="383">
        <f t="shared" si="359"/>
        <v>0</v>
      </c>
      <c r="EX191" s="383">
        <f t="shared" si="293"/>
        <v>1.0325274328563729</v>
      </c>
      <c r="EY191" s="383">
        <f t="shared" si="294"/>
        <v>1.1468491656741777</v>
      </c>
      <c r="EZ191" s="383">
        <f t="shared" si="286"/>
        <v>1.046644881475993</v>
      </c>
      <c r="FA191" s="383"/>
      <c r="FB191" s="383">
        <f t="shared" si="300"/>
        <v>1.0024552302973728</v>
      </c>
      <c r="FC191" s="383">
        <f t="shared" si="295"/>
        <v>1.0072566988760685</v>
      </c>
      <c r="FD191" s="383">
        <f t="shared" si="287"/>
        <v>1.0310023804177813</v>
      </c>
      <c r="FE191" s="383"/>
      <c r="FF191" s="383">
        <f t="shared" si="301"/>
        <v>1.0082194110870577</v>
      </c>
      <c r="FG191" s="383">
        <f t="shared" si="296"/>
        <v>1.070433056363975</v>
      </c>
      <c r="FH191" s="383">
        <f t="shared" si="288"/>
        <v>0.92857205375255125</v>
      </c>
      <c r="FI191" s="383"/>
      <c r="FJ191" s="383">
        <f t="shared" si="297"/>
        <v>0.99083800526211019</v>
      </c>
      <c r="FK191" s="383">
        <f t="shared" si="298"/>
        <v>0.99785118802170147</v>
      </c>
      <c r="FL191" s="383">
        <f t="shared" si="289"/>
        <v>1.0306156030238072</v>
      </c>
      <c r="FN191" s="383">
        <f t="shared" si="302"/>
        <v>1.0024552302973728</v>
      </c>
      <c r="FO191" s="383">
        <f t="shared" si="299"/>
        <v>1.0072566988760685</v>
      </c>
      <c r="FP191" s="383">
        <f t="shared" si="290"/>
        <v>1.0310023804177813</v>
      </c>
      <c r="FR191" s="340"/>
      <c r="FT191" s="335">
        <f t="shared" si="291"/>
        <v>2008</v>
      </c>
      <c r="FU191" s="383">
        <f t="shared" si="368"/>
        <v>1.5739793246832683</v>
      </c>
      <c r="FV191" s="383">
        <f t="shared" si="368"/>
        <v>1.185383309264221</v>
      </c>
      <c r="FW191" s="383">
        <f t="shared" si="368"/>
        <v>0.90857374730743312</v>
      </c>
      <c r="FX191" s="383">
        <f t="shared" si="368"/>
        <v>1.110677757268</v>
      </c>
      <c r="FY191" s="383">
        <f t="shared" si="368"/>
        <v>1</v>
      </c>
      <c r="FZ191" s="383">
        <f t="shared" si="368"/>
        <v>1.3158062858735835</v>
      </c>
    </row>
    <row r="192" spans="1:182" x14ac:dyDescent="0.2">
      <c r="A192" s="377" t="s">
        <v>115</v>
      </c>
      <c r="B192" s="334">
        <f t="shared" si="292"/>
        <v>1978</v>
      </c>
      <c r="D192" s="388">
        <f>NonManufacturing_Data!L20</f>
        <v>97.71740533333336</v>
      </c>
      <c r="E192" s="388">
        <f>NonManufacturing_Data!M20</f>
        <v>242.29603573177982</v>
      </c>
      <c r="F192" s="388">
        <f>NonManufacturing_Data!N20</f>
        <v>42.713315915514912</v>
      </c>
      <c r="G192" s="388"/>
      <c r="H192" s="388">
        <f t="shared" si="307"/>
        <v>382.72675698062807</v>
      </c>
      <c r="J192" s="394">
        <f t="shared" si="308"/>
        <v>157806.48384940339</v>
      </c>
      <c r="K192" s="394">
        <f t="shared" si="308"/>
        <v>440924.42420176422</v>
      </c>
      <c r="L192" s="394">
        <f t="shared" si="308"/>
        <v>811828.33197145455</v>
      </c>
      <c r="M192" s="394"/>
      <c r="N192" s="394">
        <f t="shared" si="337"/>
        <v>1410559.240022622</v>
      </c>
      <c r="P192" s="388">
        <f t="shared" si="309"/>
        <v>33302.755919999996</v>
      </c>
      <c r="Q192" s="388">
        <f t="shared" si="309"/>
        <v>356478.74087614275</v>
      </c>
      <c r="R192" s="388">
        <f t="shared" si="309"/>
        <v>471912.99056000001</v>
      </c>
      <c r="S192" s="403"/>
      <c r="T192" s="388">
        <f t="shared" si="338"/>
        <v>861694.48735614284</v>
      </c>
      <c r="U192" s="388"/>
      <c r="W192" s="397">
        <f t="shared" si="310"/>
        <v>0.61922300623963111</v>
      </c>
      <c r="X192" s="397">
        <f t="shared" si="311"/>
        <v>0.54951829028393018</v>
      </c>
      <c r="Y192" s="397">
        <f t="shared" si="312"/>
        <v>5.2613729077167506E-2</v>
      </c>
      <c r="Z192" s="388"/>
      <c r="AA192" s="397">
        <f t="shared" si="339"/>
        <v>0.44415597708523474</v>
      </c>
      <c r="AD192" s="397">
        <f t="shared" si="340"/>
        <v>2.9342137800268087</v>
      </c>
      <c r="AE192" s="397">
        <f t="shared" si="341"/>
        <v>0.67969280618606287</v>
      </c>
      <c r="AF192" s="397">
        <f t="shared" si="342"/>
        <v>9.0510998361856387E-2</v>
      </c>
      <c r="AG192" s="388"/>
      <c r="AH192" s="397">
        <f t="shared" si="313"/>
        <v>0.44415597708523474</v>
      </c>
      <c r="AJ192" s="398">
        <f t="shared" si="314"/>
        <v>1.3861191742460346</v>
      </c>
      <c r="AK192" s="398">
        <f t="shared" si="315"/>
        <v>1.0129208150568325</v>
      </c>
      <c r="AL192" s="398">
        <f t="shared" si="316"/>
        <v>0.89677123933488923</v>
      </c>
      <c r="AM192" s="399"/>
      <c r="AN192" s="398">
        <f t="shared" si="317"/>
        <v>1.0195445391564903</v>
      </c>
      <c r="AP192" s="393">
        <f t="shared" si="343"/>
        <v>4.7385412855466589</v>
      </c>
      <c r="AQ192" s="393">
        <f t="shared" si="344"/>
        <v>1.2368884133681393</v>
      </c>
      <c r="AR192" s="393">
        <f t="shared" si="345"/>
        <v>1.720292401800787</v>
      </c>
      <c r="AS192" s="393"/>
      <c r="AT192" s="393">
        <f t="shared" si="318"/>
        <v>1.6369598050354366</v>
      </c>
      <c r="AV192" s="393">
        <f t="shared" si="319"/>
        <v>3.8647985345919698E-2</v>
      </c>
      <c r="AW192" s="393">
        <f t="shared" si="319"/>
        <v>0.41369504633816723</v>
      </c>
      <c r="AX192" s="393">
        <f t="shared" si="319"/>
        <v>0.54765696831591304</v>
      </c>
      <c r="AY192" s="406"/>
      <c r="AZ192" s="406">
        <f t="shared" si="320"/>
        <v>610888.54895759176</v>
      </c>
      <c r="BC192" s="383">
        <f t="shared" si="321"/>
        <v>1.3861191742460346</v>
      </c>
      <c r="BD192" s="383">
        <f t="shared" si="322"/>
        <v>1.0129208150568325</v>
      </c>
      <c r="BE192" s="383">
        <f t="shared" si="323"/>
        <v>0.89677123933488923</v>
      </c>
      <c r="BF192" s="383" t="e">
        <f t="shared" si="324"/>
        <v>#DIV/0!</v>
      </c>
      <c r="BG192" s="383"/>
      <c r="BH192" s="383"/>
      <c r="BI192" s="383"/>
      <c r="BJ192" s="383"/>
      <c r="BK192" s="383"/>
      <c r="BL192" s="383"/>
      <c r="BM192" s="383"/>
      <c r="BN192" s="383"/>
      <c r="BO192" s="383">
        <f t="shared" si="346"/>
        <v>1.0129208150568325</v>
      </c>
      <c r="BP192" s="383">
        <f t="shared" si="347"/>
        <v>0.99594448073703756</v>
      </c>
      <c r="BQ192" s="383">
        <f t="shared" si="348"/>
        <v>1.0129208150568323</v>
      </c>
      <c r="BR192" s="391">
        <f t="shared" si="349"/>
        <v>1.3861191742460346</v>
      </c>
      <c r="BS192" s="400">
        <f>Mining!BZ190</f>
        <v>0.97803814406148437</v>
      </c>
      <c r="BT192" s="391">
        <f t="shared" si="325"/>
        <v>0.89677123933488923</v>
      </c>
      <c r="BU192" s="391">
        <v>1</v>
      </c>
      <c r="BV192" s="391"/>
      <c r="BW192" s="391">
        <v>1</v>
      </c>
      <c r="BX192" s="400">
        <f>Mining!BW190</f>
        <v>1.0356659617082942</v>
      </c>
      <c r="BY192" s="391">
        <v>1</v>
      </c>
      <c r="BZ192" s="391">
        <v>1</v>
      </c>
      <c r="CB192" s="668">
        <f t="shared" si="350"/>
        <v>3.8647985345919698E-2</v>
      </c>
      <c r="CC192" s="668">
        <f t="shared" si="351"/>
        <v>0.41369504633816723</v>
      </c>
      <c r="CD192" s="668">
        <f t="shared" si="352"/>
        <v>0.54765696831591304</v>
      </c>
      <c r="CE192" s="668"/>
      <c r="CG192" s="668">
        <v>1</v>
      </c>
      <c r="CH192" s="668">
        <v>1</v>
      </c>
      <c r="CI192" s="668">
        <v>1</v>
      </c>
      <c r="CJ192" s="668">
        <v>1</v>
      </c>
      <c r="CK192" s="347"/>
      <c r="CL192" s="392">
        <f t="shared" si="326"/>
        <v>0.90291838987311313</v>
      </c>
      <c r="CM192" s="392">
        <f t="shared" si="327"/>
        <v>1.0195445391564903</v>
      </c>
      <c r="CN192" s="392">
        <f t="shared" si="328"/>
        <v>1.0413196101449576</v>
      </c>
      <c r="CO192" s="392">
        <f t="shared" si="329"/>
        <v>0.90769299501904599</v>
      </c>
      <c r="CP192" s="392">
        <f t="shared" si="330"/>
        <v>1.0251940439240668</v>
      </c>
      <c r="CQ192" s="392">
        <v>1</v>
      </c>
      <c r="CR192" s="392">
        <f t="shared" si="331"/>
        <v>1.0521486383433021</v>
      </c>
      <c r="CS192" s="392">
        <f t="shared" si="332"/>
        <v>0.92056551369910367</v>
      </c>
      <c r="CT192" s="392">
        <f t="shared" si="333"/>
        <v>0.92056551369910344</v>
      </c>
      <c r="CU192" s="392"/>
      <c r="CV192" s="392">
        <f t="shared" si="353"/>
        <v>0.96901188862616472</v>
      </c>
      <c r="CW192" s="347"/>
      <c r="CY192" s="338"/>
      <c r="DA192" s="383">
        <f t="shared" si="303"/>
        <v>0.25531898031963146</v>
      </c>
      <c r="DB192" s="383">
        <f t="shared" si="304"/>
        <v>0.63307838114920134</v>
      </c>
      <c r="DC192" s="383">
        <f t="shared" si="305"/>
        <v>0.11160263853116721</v>
      </c>
      <c r="DD192" s="383">
        <f t="shared" si="306"/>
        <v>0</v>
      </c>
      <c r="DF192" s="383">
        <f t="shared" si="334"/>
        <v>0.25954253626291801</v>
      </c>
      <c r="DG192" s="383">
        <f t="shared" si="334"/>
        <v>0.63184839755849109</v>
      </c>
      <c r="DH192" s="383">
        <f t="shared" si="334"/>
        <v>0.10855714976468717</v>
      </c>
      <c r="DI192" s="383"/>
      <c r="DJ192" s="383">
        <f t="shared" si="335"/>
        <v>0.99994808358609633</v>
      </c>
      <c r="DK192" s="383"/>
      <c r="DL192" s="383">
        <f t="shared" si="336"/>
        <v>0.25955601148024121</v>
      </c>
      <c r="DM192" s="383">
        <f t="shared" si="336"/>
        <v>0.63188120256454139</v>
      </c>
      <c r="DN192" s="383">
        <f t="shared" si="336"/>
        <v>0.10856278595521736</v>
      </c>
      <c r="DO192" s="383">
        <f t="shared" si="336"/>
        <v>0</v>
      </c>
      <c r="DR192" s="383">
        <f t="shared" si="360"/>
        <v>-1.4120695602521499E-2</v>
      </c>
      <c r="DS192" s="383">
        <f t="shared" si="361"/>
        <v>6.8964588900268502E-3</v>
      </c>
      <c r="DT192" s="383">
        <f t="shared" si="362"/>
        <v>4.1930271314527597E-2</v>
      </c>
      <c r="DU192" s="383">
        <f t="shared" si="354"/>
        <v>0</v>
      </c>
      <c r="DW192" s="383">
        <f t="shared" si="363"/>
        <v>5.1102314326622808E-2</v>
      </c>
      <c r="DX192" s="383">
        <f t="shared" si="355"/>
        <v>-3.8594394427892832E-3</v>
      </c>
      <c r="DY192" s="383">
        <f t="shared" si="355"/>
        <v>-7.9949567552390129E-3</v>
      </c>
      <c r="DZ192" s="383">
        <f t="shared" si="356"/>
        <v>0</v>
      </c>
      <c r="EA192" s="383"/>
      <c r="EC192" s="383">
        <f t="shared" si="364"/>
        <v>-8.2520466591204211E-2</v>
      </c>
      <c r="ED192" s="383">
        <f t="shared" si="357"/>
        <v>-3.6133428117906194E-3</v>
      </c>
      <c r="EE192" s="383">
        <f t="shared" si="357"/>
        <v>8.8438840509159448E-3</v>
      </c>
      <c r="EF192" s="383"/>
      <c r="EH192" s="383">
        <f t="shared" si="358"/>
        <v>0</v>
      </c>
      <c r="EI192" s="383">
        <f t="shared" si="358"/>
        <v>-8.3471239606417238E-3</v>
      </c>
      <c r="EJ192" s="383">
        <f t="shared" si="358"/>
        <v>0</v>
      </c>
      <c r="EK192" s="383">
        <f t="shared" si="358"/>
        <v>0</v>
      </c>
      <c r="EM192" s="383">
        <f t="shared" si="365"/>
        <v>0</v>
      </c>
      <c r="EN192" s="383">
        <f t="shared" si="366"/>
        <v>-8.3471239606417238E-3</v>
      </c>
      <c r="EO192" s="383">
        <f t="shared" si="367"/>
        <v>0</v>
      </c>
      <c r="EP192" s="383">
        <v>1</v>
      </c>
      <c r="ER192" s="383">
        <f t="shared" si="359"/>
        <v>0</v>
      </c>
      <c r="ES192" s="383">
        <f t="shared" si="359"/>
        <v>0</v>
      </c>
      <c r="ET192" s="383">
        <f t="shared" si="359"/>
        <v>0</v>
      </c>
      <c r="EU192" s="383">
        <f t="shared" si="359"/>
        <v>0</v>
      </c>
      <c r="EX192" s="383">
        <f t="shared" si="293"/>
        <v>1.0052584758830021</v>
      </c>
      <c r="EY192" s="383">
        <f t="shared" si="294"/>
        <v>1.1528798443533164</v>
      </c>
      <c r="EZ192" s="383">
        <f t="shared" si="286"/>
        <v>1.0521486383433021</v>
      </c>
      <c r="FA192" s="383"/>
      <c r="FB192" s="383">
        <f t="shared" si="300"/>
        <v>1.0100069892399235</v>
      </c>
      <c r="FC192" s="383">
        <f t="shared" si="295"/>
        <v>1.0173363058235623</v>
      </c>
      <c r="FD192" s="383">
        <f t="shared" si="287"/>
        <v>1.0413196101449576</v>
      </c>
      <c r="FE192" s="383"/>
      <c r="FF192" s="383">
        <f t="shared" si="301"/>
        <v>0.97751487496406053</v>
      </c>
      <c r="FG192" s="383">
        <f t="shared" si="296"/>
        <v>1.0463642352490281</v>
      </c>
      <c r="FH192" s="383">
        <f t="shared" si="288"/>
        <v>0.90769299501904599</v>
      </c>
      <c r="FI192" s="383"/>
      <c r="FJ192" s="383">
        <f t="shared" si="297"/>
        <v>0.99473949444988663</v>
      </c>
      <c r="FK192" s="383">
        <f t="shared" si="298"/>
        <v>0.99260198630892604</v>
      </c>
      <c r="FL192" s="383">
        <f t="shared" si="289"/>
        <v>1.0251940439240668</v>
      </c>
      <c r="FN192" s="383">
        <f t="shared" si="302"/>
        <v>1.0100069892399235</v>
      </c>
      <c r="FO192" s="383">
        <f t="shared" si="299"/>
        <v>1.0173363058235623</v>
      </c>
      <c r="FP192" s="383">
        <f t="shared" si="290"/>
        <v>1.0413196101449576</v>
      </c>
      <c r="FR192" s="340"/>
    </row>
    <row r="193" spans="1:174" x14ac:dyDescent="0.2">
      <c r="A193" s="377" t="s">
        <v>115</v>
      </c>
      <c r="B193" s="334">
        <f t="shared" si="292"/>
        <v>1979</v>
      </c>
      <c r="D193" s="388">
        <f>NonManufacturing_Data!L21</f>
        <v>95.25394133333333</v>
      </c>
      <c r="E193" s="388">
        <f>NonManufacturing_Data!M21</f>
        <v>254.59351860191759</v>
      </c>
      <c r="F193" s="388">
        <f>NonManufacturing_Data!N21</f>
        <v>44.281490424925714</v>
      </c>
      <c r="G193" s="388"/>
      <c r="H193" s="388">
        <f t="shared" si="307"/>
        <v>394.12895036017665</v>
      </c>
      <c r="J193" s="394">
        <f t="shared" si="308"/>
        <v>169445.89950644379</v>
      </c>
      <c r="K193" s="394">
        <f t="shared" si="308"/>
        <v>451301.39126844855</v>
      </c>
      <c r="L193" s="394">
        <f t="shared" si="308"/>
        <v>808436.63446510956</v>
      </c>
      <c r="M193" s="394"/>
      <c r="N193" s="394">
        <f t="shared" si="337"/>
        <v>1429183.9252400019</v>
      </c>
      <c r="P193" s="388">
        <f t="shared" si="309"/>
        <v>36324.52908</v>
      </c>
      <c r="Q193" s="388">
        <f t="shared" si="309"/>
        <v>358456.38368461427</v>
      </c>
      <c r="R193" s="388">
        <f t="shared" si="309"/>
        <v>487783.48740000004</v>
      </c>
      <c r="S193" s="403"/>
      <c r="T193" s="388">
        <f t="shared" si="338"/>
        <v>882564.40016461432</v>
      </c>
      <c r="U193" s="388"/>
      <c r="W193" s="397">
        <f t="shared" si="310"/>
        <v>0.56214958054922404</v>
      </c>
      <c r="X193" s="397">
        <f t="shared" si="311"/>
        <v>0.56413191611562563</v>
      </c>
      <c r="Y193" s="397">
        <f t="shared" si="312"/>
        <v>5.4774225384063555E-2</v>
      </c>
      <c r="Z193" s="388"/>
      <c r="AA193" s="397">
        <f t="shared" si="339"/>
        <v>0.44657245441427779</v>
      </c>
      <c r="AD193" s="397">
        <f t="shared" si="340"/>
        <v>2.622303543799537</v>
      </c>
      <c r="AE193" s="397">
        <f t="shared" si="341"/>
        <v>0.71024964316417416</v>
      </c>
      <c r="AF193" s="397">
        <f t="shared" si="342"/>
        <v>9.0781036194883105E-2</v>
      </c>
      <c r="AG193" s="388"/>
      <c r="AH193" s="397">
        <f t="shared" si="313"/>
        <v>0.44657245441427779</v>
      </c>
      <c r="AJ193" s="398">
        <f t="shared" si="314"/>
        <v>1.258361373111035</v>
      </c>
      <c r="AK193" s="398">
        <f t="shared" si="315"/>
        <v>1.0398579453582248</v>
      </c>
      <c r="AL193" s="398">
        <f t="shared" si="316"/>
        <v>0.93359567631543428</v>
      </c>
      <c r="AM193" s="399"/>
      <c r="AN193" s="398">
        <f t="shared" si="317"/>
        <v>1.0250914785019638</v>
      </c>
      <c r="AP193" s="393">
        <f t="shared" si="343"/>
        <v>4.6647789743746291</v>
      </c>
      <c r="AQ193" s="393">
        <f t="shared" si="344"/>
        <v>1.2590134024939654</v>
      </c>
      <c r="AR193" s="393">
        <f t="shared" si="345"/>
        <v>1.6573677776061377</v>
      </c>
      <c r="AS193" s="393"/>
      <c r="AT193" s="393">
        <f t="shared" si="318"/>
        <v>1.6193536981249561</v>
      </c>
      <c r="AV193" s="393">
        <f t="shared" si="319"/>
        <v>4.1157935979770785E-2</v>
      </c>
      <c r="AW193" s="393">
        <f t="shared" si="319"/>
        <v>0.4061532321242004</v>
      </c>
      <c r="AX193" s="393">
        <f t="shared" si="319"/>
        <v>0.5526888318960288</v>
      </c>
      <c r="AY193" s="406"/>
      <c r="AZ193" s="406">
        <f t="shared" si="320"/>
        <v>617530.3154325682</v>
      </c>
      <c r="BC193" s="383">
        <f t="shared" si="321"/>
        <v>1.258361373111035</v>
      </c>
      <c r="BD193" s="383">
        <f t="shared" si="322"/>
        <v>1.0398579453582248</v>
      </c>
      <c r="BE193" s="383">
        <f t="shared" si="323"/>
        <v>0.93359567631543428</v>
      </c>
      <c r="BF193" s="383" t="e">
        <f t="shared" si="324"/>
        <v>#DIV/0!</v>
      </c>
      <c r="BG193" s="383"/>
      <c r="BH193" s="383"/>
      <c r="BI193" s="383"/>
      <c r="BJ193" s="383"/>
      <c r="BK193" s="383"/>
      <c r="BL193" s="383"/>
      <c r="BM193" s="383"/>
      <c r="BN193" s="383"/>
      <c r="BO193" s="383">
        <f t="shared" si="346"/>
        <v>1.0398579453582248</v>
      </c>
      <c r="BP193" s="383">
        <f t="shared" si="347"/>
        <v>1.0407189918987763</v>
      </c>
      <c r="BQ193" s="383">
        <f t="shared" si="348"/>
        <v>1.0398579453582251</v>
      </c>
      <c r="BR193" s="391">
        <f t="shared" si="349"/>
        <v>1.258361373111035</v>
      </c>
      <c r="BS193" s="400">
        <f>Mining!BZ191</f>
        <v>0.97531740164239866</v>
      </c>
      <c r="BT193" s="391">
        <f t="shared" si="325"/>
        <v>0.93359567631543428</v>
      </c>
      <c r="BU193" s="391">
        <v>1</v>
      </c>
      <c r="BV193" s="391"/>
      <c r="BW193" s="391">
        <v>1</v>
      </c>
      <c r="BX193" s="400">
        <f>Mining!BW191</f>
        <v>1.0661738871952273</v>
      </c>
      <c r="BY193" s="391">
        <v>1</v>
      </c>
      <c r="BZ193" s="391">
        <v>1</v>
      </c>
      <c r="CB193" s="668">
        <f t="shared" si="350"/>
        <v>4.1157935979770785E-2</v>
      </c>
      <c r="CC193" s="668">
        <f t="shared" si="351"/>
        <v>0.4061532321242004</v>
      </c>
      <c r="CD193" s="668">
        <f t="shared" si="352"/>
        <v>0.5526888318960288</v>
      </c>
      <c r="CE193" s="668"/>
      <c r="CG193" s="668">
        <v>1</v>
      </c>
      <c r="CH193" s="668">
        <v>1</v>
      </c>
      <c r="CI193" s="668">
        <v>1</v>
      </c>
      <c r="CJ193" s="668">
        <v>1</v>
      </c>
      <c r="CK193" s="347"/>
      <c r="CL193" s="392">
        <f t="shared" si="326"/>
        <v>0.91484030730218935</v>
      </c>
      <c r="CM193" s="392">
        <f t="shared" si="327"/>
        <v>1.0250914785019638</v>
      </c>
      <c r="CN193" s="392">
        <f t="shared" si="328"/>
        <v>1.0447281114034177</v>
      </c>
      <c r="CO193" s="392">
        <f t="shared" si="329"/>
        <v>0.91214332068410942</v>
      </c>
      <c r="CP193" s="392">
        <f t="shared" si="330"/>
        <v>1.0444070352236037</v>
      </c>
      <c r="CQ193" s="392">
        <v>1</v>
      </c>
      <c r="CR193" s="392">
        <f t="shared" si="331"/>
        <v>1.0299744975354914</v>
      </c>
      <c r="CS193" s="392">
        <f t="shared" si="332"/>
        <v>0.9377950032055925</v>
      </c>
      <c r="CT193" s="392">
        <f t="shared" si="333"/>
        <v>0.93779500320559217</v>
      </c>
      <c r="CU193" s="392"/>
      <c r="CV193" s="392">
        <f t="shared" si="353"/>
        <v>0.99525908743836733</v>
      </c>
      <c r="CW193" s="347"/>
      <c r="CY193" s="338"/>
      <c r="DA193" s="383">
        <f t="shared" si="303"/>
        <v>0.24168217342645104</v>
      </c>
      <c r="DB193" s="383">
        <f t="shared" si="304"/>
        <v>0.64596502837270919</v>
      </c>
      <c r="DC193" s="383">
        <f t="shared" si="305"/>
        <v>0.11235279820083975</v>
      </c>
      <c r="DD193" s="383">
        <f t="shared" si="306"/>
        <v>0</v>
      </c>
      <c r="DF193" s="383">
        <f t="shared" si="334"/>
        <v>0.24843820282233578</v>
      </c>
      <c r="DG193" s="383">
        <f t="shared" si="334"/>
        <v>0.63950006486834021</v>
      </c>
      <c r="DH193" s="383">
        <f t="shared" si="334"/>
        <v>0.11197729957642703</v>
      </c>
      <c r="DI193" s="383"/>
      <c r="DJ193" s="383">
        <f t="shared" si="335"/>
        <v>0.99991556726710296</v>
      </c>
      <c r="DK193" s="383"/>
      <c r="DL193" s="383">
        <f t="shared" si="336"/>
        <v>0.24845918090999336</v>
      </c>
      <c r="DM193" s="383">
        <f t="shared" si="336"/>
        <v>0.63955406416581317</v>
      </c>
      <c r="DN193" s="383">
        <f t="shared" si="336"/>
        <v>0.11198675492419355</v>
      </c>
      <c r="DO193" s="383">
        <f t="shared" si="336"/>
        <v>0</v>
      </c>
      <c r="DR193" s="383">
        <f t="shared" si="360"/>
        <v>-9.6697504324113601E-2</v>
      </c>
      <c r="DS193" s="383">
        <f t="shared" si="361"/>
        <v>-2.7857132149113183E-3</v>
      </c>
      <c r="DT193" s="383">
        <f t="shared" si="362"/>
        <v>4.024264884433764E-2</v>
      </c>
      <c r="DU193" s="383">
        <f t="shared" si="354"/>
        <v>0</v>
      </c>
      <c r="DW193" s="383">
        <f t="shared" si="363"/>
        <v>-1.5688889056725795E-2</v>
      </c>
      <c r="DX193" s="383">
        <f t="shared" si="355"/>
        <v>1.7729518475902695E-2</v>
      </c>
      <c r="DY193" s="383">
        <f t="shared" si="355"/>
        <v>-3.7263609711205285E-2</v>
      </c>
      <c r="DZ193" s="383">
        <f t="shared" si="356"/>
        <v>0</v>
      </c>
      <c r="EA193" s="383"/>
      <c r="EC193" s="383">
        <f t="shared" si="364"/>
        <v>6.2922115360258921E-2</v>
      </c>
      <c r="ED193" s="383">
        <f t="shared" si="357"/>
        <v>-1.8398591929875457E-2</v>
      </c>
      <c r="EE193" s="383">
        <f t="shared" si="357"/>
        <v>9.1460314663527904E-3</v>
      </c>
      <c r="EF193" s="383"/>
      <c r="EH193" s="383">
        <f t="shared" si="358"/>
        <v>0</v>
      </c>
      <c r="EI193" s="383">
        <f t="shared" si="358"/>
        <v>2.9031772575300058E-2</v>
      </c>
      <c r="EJ193" s="383">
        <f t="shared" si="358"/>
        <v>0</v>
      </c>
      <c r="EK193" s="383">
        <f t="shared" si="358"/>
        <v>0</v>
      </c>
      <c r="EM193" s="383">
        <f t="shared" si="365"/>
        <v>0</v>
      </c>
      <c r="EN193" s="383">
        <f t="shared" si="366"/>
        <v>2.9031772575300058E-2</v>
      </c>
      <c r="EO193" s="383">
        <f t="shared" si="367"/>
        <v>0</v>
      </c>
      <c r="EP193" s="383">
        <v>1</v>
      </c>
      <c r="ER193" s="383">
        <f t="shared" si="359"/>
        <v>0</v>
      </c>
      <c r="ES193" s="383">
        <f t="shared" si="359"/>
        <v>0</v>
      </c>
      <c r="ET193" s="383">
        <f t="shared" si="359"/>
        <v>0</v>
      </c>
      <c r="EU193" s="383">
        <f t="shared" si="359"/>
        <v>0</v>
      </c>
      <c r="EX193" s="383">
        <f t="shared" si="293"/>
        <v>0.97892489711080588</v>
      </c>
      <c r="EY193" s="383">
        <f t="shared" si="294"/>
        <v>1.1285827830146922</v>
      </c>
      <c r="EZ193" s="383">
        <f t="shared" si="286"/>
        <v>1.0299744975354914</v>
      </c>
      <c r="FA193" s="383"/>
      <c r="FB193" s="383">
        <f t="shared" si="300"/>
        <v>1.0032732517713614</v>
      </c>
      <c r="FC193" s="383">
        <f t="shared" si="295"/>
        <v>1.0206663036886694</v>
      </c>
      <c r="FD193" s="383">
        <f t="shared" si="287"/>
        <v>1.0447281114034177</v>
      </c>
      <c r="FE193" s="383"/>
      <c r="FF193" s="383">
        <f t="shared" si="301"/>
        <v>1.0049028974438323</v>
      </c>
      <c r="FG193" s="383">
        <f t="shared" si="296"/>
        <v>1.0514944517833482</v>
      </c>
      <c r="FH193" s="383">
        <f t="shared" si="288"/>
        <v>0.91214332068410942</v>
      </c>
      <c r="FI193" s="383"/>
      <c r="FJ193" s="383">
        <f t="shared" si="297"/>
        <v>1.0187408339069124</v>
      </c>
      <c r="FK193" s="383">
        <f t="shared" si="298"/>
        <v>1.0112041752700129</v>
      </c>
      <c r="FL193" s="383">
        <f t="shared" si="289"/>
        <v>1.0444070352236037</v>
      </c>
      <c r="FN193" s="383">
        <f t="shared" si="302"/>
        <v>1.0032732517713614</v>
      </c>
      <c r="FO193" s="383">
        <f t="shared" si="299"/>
        <v>1.0206663036886694</v>
      </c>
      <c r="FP193" s="383">
        <f t="shared" si="290"/>
        <v>1.0447281114034177</v>
      </c>
      <c r="FR193" s="340"/>
    </row>
    <row r="194" spans="1:174" x14ac:dyDescent="0.2">
      <c r="A194" s="377" t="s">
        <v>115</v>
      </c>
      <c r="B194" s="334">
        <f t="shared" si="292"/>
        <v>1980</v>
      </c>
      <c r="D194" s="388">
        <f>NonManufacturing_Data!L22</f>
        <v>90.327013333333326</v>
      </c>
      <c r="E194" s="388">
        <f>NonManufacturing_Data!M22</f>
        <v>253.85774355624736</v>
      </c>
      <c r="F194" s="388">
        <f>NonManufacturing_Data!N22</f>
        <v>41.550508275397682</v>
      </c>
      <c r="G194" s="388"/>
      <c r="H194" s="388">
        <f t="shared" si="307"/>
        <v>385.73526516497839</v>
      </c>
      <c r="J194" s="394">
        <f t="shared" si="308"/>
        <v>163538.52010201395</v>
      </c>
      <c r="K194" s="394">
        <f t="shared" si="308"/>
        <v>481186.0943393663</v>
      </c>
      <c r="L194" s="394">
        <f t="shared" si="308"/>
        <v>729792.06785154599</v>
      </c>
      <c r="M194" s="394"/>
      <c r="N194" s="394">
        <f t="shared" si="337"/>
        <v>1374516.6822929261</v>
      </c>
      <c r="P194" s="388">
        <f t="shared" si="309"/>
        <v>35213.553060000006</v>
      </c>
      <c r="Q194" s="388">
        <f t="shared" si="309"/>
        <v>380151.70559426059</v>
      </c>
      <c r="R194" s="388">
        <f t="shared" si="309"/>
        <v>460287.28503999999</v>
      </c>
      <c r="S194" s="403"/>
      <c r="T194" s="388">
        <f t="shared" si="338"/>
        <v>875652.54369426053</v>
      </c>
      <c r="U194" s="388"/>
      <c r="W194" s="397">
        <f t="shared" si="310"/>
        <v>0.55232867019334708</v>
      </c>
      <c r="X194" s="397">
        <f t="shared" si="311"/>
        <v>0.52756666608326597</v>
      </c>
      <c r="Y194" s="397">
        <f t="shared" si="312"/>
        <v>5.693472169095961E-2</v>
      </c>
      <c r="Z194" s="388"/>
      <c r="AA194" s="397">
        <f t="shared" si="339"/>
        <v>0.4405117851169747</v>
      </c>
      <c r="AD194" s="397">
        <f t="shared" si="340"/>
        <v>2.5651206846246404</v>
      </c>
      <c r="AE194" s="397">
        <f t="shared" si="341"/>
        <v>0.66778009889344558</v>
      </c>
      <c r="AF194" s="397">
        <f t="shared" si="342"/>
        <v>9.0270814827715359E-2</v>
      </c>
      <c r="AG194" s="388"/>
      <c r="AH194" s="397">
        <f t="shared" si="313"/>
        <v>0.4405117851169747</v>
      </c>
      <c r="AJ194" s="398">
        <f t="shared" si="314"/>
        <v>1.2363774480700387</v>
      </c>
      <c r="AK194" s="398">
        <f t="shared" si="315"/>
        <v>0.97245763581366418</v>
      </c>
      <c r="AL194" s="398">
        <f t="shared" si="316"/>
        <v>0.97042011329597933</v>
      </c>
      <c r="AM194" s="399"/>
      <c r="AN194" s="398">
        <f t="shared" si="317"/>
        <v>1.011179423718306</v>
      </c>
      <c r="AP194" s="393">
        <f t="shared" si="343"/>
        <v>4.6441925307384455</v>
      </c>
      <c r="AQ194" s="393">
        <f t="shared" si="344"/>
        <v>1.26577386674398</v>
      </c>
      <c r="AR194" s="393">
        <f t="shared" si="345"/>
        <v>1.5855142898160339</v>
      </c>
      <c r="AS194" s="393"/>
      <c r="AT194" s="393">
        <f t="shared" si="318"/>
        <v>1.5697055780755513</v>
      </c>
      <c r="AV194" s="393">
        <f t="shared" si="319"/>
        <v>4.021407042505553E-2</v>
      </c>
      <c r="AW194" s="393">
        <f t="shared" si="319"/>
        <v>0.43413532951146533</v>
      </c>
      <c r="AX194" s="393">
        <f t="shared" si="319"/>
        <v>0.52565060006347919</v>
      </c>
      <c r="AY194" s="406"/>
      <c r="AZ194" s="406">
        <f t="shared" si="320"/>
        <v>637062.14335174463</v>
      </c>
      <c r="BC194" s="383">
        <f t="shared" si="321"/>
        <v>1.2363774480700387</v>
      </c>
      <c r="BD194" s="383">
        <f t="shared" si="322"/>
        <v>0.97245763581366418</v>
      </c>
      <c r="BE194" s="383">
        <f t="shared" si="323"/>
        <v>0.97042011329597933</v>
      </c>
      <c r="BF194" s="383" t="e">
        <f t="shared" si="324"/>
        <v>#DIV/0!</v>
      </c>
      <c r="BG194" s="383"/>
      <c r="BH194" s="383"/>
      <c r="BI194" s="383"/>
      <c r="BJ194" s="383"/>
      <c r="BK194" s="383"/>
      <c r="BL194" s="383"/>
      <c r="BM194" s="383"/>
      <c r="BN194" s="383"/>
      <c r="BO194" s="383">
        <f t="shared" si="346"/>
        <v>0.97245763581366418</v>
      </c>
      <c r="BP194" s="383">
        <f t="shared" si="347"/>
        <v>0.97848895528386659</v>
      </c>
      <c r="BQ194" s="383">
        <f t="shared" si="348"/>
        <v>0.97245763581366429</v>
      </c>
      <c r="BR194" s="391">
        <f t="shared" si="349"/>
        <v>1.2363774480700387</v>
      </c>
      <c r="BS194" s="400">
        <f>Mining!BZ192</f>
        <v>0.9808642931922783</v>
      </c>
      <c r="BT194" s="391">
        <f t="shared" si="325"/>
        <v>0.97042011329597933</v>
      </c>
      <c r="BU194" s="391">
        <v>1</v>
      </c>
      <c r="BV194" s="391"/>
      <c r="BW194" s="391">
        <v>1</v>
      </c>
      <c r="BX194" s="400">
        <f>Mining!BW192</f>
        <v>0.99142933692564739</v>
      </c>
      <c r="BY194" s="391">
        <v>1</v>
      </c>
      <c r="BZ194" s="391">
        <v>1</v>
      </c>
      <c r="CB194" s="668">
        <f t="shared" si="350"/>
        <v>4.021407042505553E-2</v>
      </c>
      <c r="CC194" s="668">
        <f t="shared" si="351"/>
        <v>0.43413532951146533</v>
      </c>
      <c r="CD194" s="668">
        <f t="shared" si="352"/>
        <v>0.52565060006347919</v>
      </c>
      <c r="CE194" s="668"/>
      <c r="CG194" s="668">
        <v>1</v>
      </c>
      <c r="CH194" s="668">
        <v>1</v>
      </c>
      <c r="CI194" s="668">
        <v>1</v>
      </c>
      <c r="CJ194" s="668">
        <v>1</v>
      </c>
      <c r="CK194" s="347"/>
      <c r="CL194" s="392">
        <f t="shared" si="326"/>
        <v>0.87984705244265982</v>
      </c>
      <c r="CM194" s="392">
        <f t="shared" si="327"/>
        <v>1.011179423718306</v>
      </c>
      <c r="CN194" s="392">
        <f t="shared" si="328"/>
        <v>1.0421853553428768</v>
      </c>
      <c r="CO194" s="392">
        <f t="shared" si="329"/>
        <v>0.94218585884292316</v>
      </c>
      <c r="CP194" s="392">
        <f t="shared" si="330"/>
        <v>0.99606297276717226</v>
      </c>
      <c r="CQ194" s="392">
        <v>1</v>
      </c>
      <c r="CR194" s="392">
        <f t="shared" si="331"/>
        <v>1.0338555884434371</v>
      </c>
      <c r="CS194" s="392">
        <f t="shared" si="332"/>
        <v>0.88968323544921957</v>
      </c>
      <c r="CT194" s="392">
        <f t="shared" si="333"/>
        <v>0.8896832354492189</v>
      </c>
      <c r="CU194" s="392"/>
      <c r="CV194" s="392">
        <f t="shared" si="353"/>
        <v>0.97806640987522131</v>
      </c>
      <c r="CW194" s="347"/>
      <c r="CY194" s="338"/>
      <c r="DA194" s="383">
        <f t="shared" si="303"/>
        <v>0.2341684089856306</v>
      </c>
      <c r="DB194" s="383">
        <f t="shared" si="304"/>
        <v>0.65811390993165431</v>
      </c>
      <c r="DC194" s="383">
        <f t="shared" si="305"/>
        <v>0.10771768108271509</v>
      </c>
      <c r="DD194" s="383">
        <f t="shared" si="306"/>
        <v>0</v>
      </c>
      <c r="DF194" s="383">
        <f t="shared" si="334"/>
        <v>0.23790551594733075</v>
      </c>
      <c r="DG194" s="383">
        <f t="shared" si="334"/>
        <v>0.6520206054245814</v>
      </c>
      <c r="DH194" s="383">
        <f t="shared" si="334"/>
        <v>0.11001896693613719</v>
      </c>
      <c r="DI194" s="383"/>
      <c r="DJ194" s="383">
        <f t="shared" si="335"/>
        <v>0.9999450883080494</v>
      </c>
      <c r="DK194" s="383"/>
      <c r="DL194" s="383">
        <f t="shared" si="336"/>
        <v>0.23791858045913025</v>
      </c>
      <c r="DM194" s="383">
        <f t="shared" si="336"/>
        <v>0.6520564109453536</v>
      </c>
      <c r="DN194" s="383">
        <f t="shared" si="336"/>
        <v>0.11002500859551605</v>
      </c>
      <c r="DO194" s="383">
        <f t="shared" si="336"/>
        <v>0</v>
      </c>
      <c r="DR194" s="383">
        <f t="shared" si="360"/>
        <v>-1.7624685937300221E-2</v>
      </c>
      <c r="DS194" s="383">
        <f t="shared" si="361"/>
        <v>5.6711566529023287E-3</v>
      </c>
      <c r="DT194" s="383">
        <f t="shared" si="362"/>
        <v>3.8685634458941229E-2</v>
      </c>
      <c r="DU194" s="383">
        <f t="shared" si="354"/>
        <v>0</v>
      </c>
      <c r="DW194" s="383">
        <f t="shared" si="363"/>
        <v>-4.4229326912799596E-3</v>
      </c>
      <c r="DX194" s="383">
        <f t="shared" si="355"/>
        <v>5.355287147855472E-3</v>
      </c>
      <c r="DY194" s="383">
        <f t="shared" si="355"/>
        <v>-4.4321839943290371E-2</v>
      </c>
      <c r="DZ194" s="383">
        <f t="shared" si="356"/>
        <v>0</v>
      </c>
      <c r="EA194" s="383"/>
      <c r="EC194" s="383">
        <f t="shared" si="364"/>
        <v>-2.3199818485326196E-2</v>
      </c>
      <c r="ED194" s="383">
        <f t="shared" si="357"/>
        <v>6.6625797223547154E-2</v>
      </c>
      <c r="EE194" s="383">
        <f t="shared" si="357"/>
        <v>-5.0158418600893699E-2</v>
      </c>
      <c r="EF194" s="383"/>
      <c r="EH194" s="383">
        <f t="shared" si="358"/>
        <v>0</v>
      </c>
      <c r="EI194" s="383">
        <f t="shared" si="358"/>
        <v>-7.2684036058802359E-2</v>
      </c>
      <c r="EJ194" s="383">
        <f t="shared" si="358"/>
        <v>0</v>
      </c>
      <c r="EK194" s="383">
        <f t="shared" si="358"/>
        <v>0</v>
      </c>
      <c r="EM194" s="383">
        <f t="shared" si="365"/>
        <v>0</v>
      </c>
      <c r="EN194" s="383">
        <f t="shared" si="366"/>
        <v>-7.2684036058802359E-2</v>
      </c>
      <c r="EO194" s="383">
        <f t="shared" si="367"/>
        <v>0</v>
      </c>
      <c r="EP194" s="383">
        <v>1</v>
      </c>
      <c r="ER194" s="383">
        <f t="shared" si="359"/>
        <v>0</v>
      </c>
      <c r="ES194" s="383">
        <f t="shared" si="359"/>
        <v>0</v>
      </c>
      <c r="ET194" s="383">
        <f t="shared" si="359"/>
        <v>0</v>
      </c>
      <c r="EU194" s="383">
        <f t="shared" si="359"/>
        <v>0</v>
      </c>
      <c r="EX194" s="383">
        <f t="shared" si="293"/>
        <v>1.0037681427231764</v>
      </c>
      <c r="EY194" s="383">
        <f t="shared" si="294"/>
        <v>1.1328354440160111</v>
      </c>
      <c r="EZ194" s="383">
        <f t="shared" si="286"/>
        <v>1.0338555884434371</v>
      </c>
      <c r="FA194" s="383"/>
      <c r="FB194" s="383">
        <f t="shared" si="300"/>
        <v>0.99756610736057882</v>
      </c>
      <c r="FC194" s="383">
        <f t="shared" si="295"/>
        <v>1.0181821114848164</v>
      </c>
      <c r="FD194" s="383">
        <f t="shared" si="287"/>
        <v>1.0421853553428768</v>
      </c>
      <c r="FE194" s="383"/>
      <c r="FF194" s="383">
        <f t="shared" si="301"/>
        <v>1.0329362036398861</v>
      </c>
      <c r="FG194" s="383">
        <f t="shared" si="296"/>
        <v>1.0861266871734949</v>
      </c>
      <c r="FH194" s="383">
        <f t="shared" si="288"/>
        <v>0.94218585884292316</v>
      </c>
      <c r="FI194" s="383"/>
      <c r="FJ194" s="383">
        <f t="shared" si="297"/>
        <v>0.95371147375880982</v>
      </c>
      <c r="FK194" s="383">
        <f t="shared" si="298"/>
        <v>0.96439702426782592</v>
      </c>
      <c r="FL194" s="383">
        <f t="shared" si="289"/>
        <v>0.99606297276717226</v>
      </c>
      <c r="FN194" s="383">
        <f t="shared" si="302"/>
        <v>0.99756610736057882</v>
      </c>
      <c r="FO194" s="383">
        <f t="shared" si="299"/>
        <v>1.0181821114848164</v>
      </c>
      <c r="FP194" s="383">
        <f t="shared" si="290"/>
        <v>1.0421853553428768</v>
      </c>
      <c r="FR194" s="340"/>
    </row>
    <row r="195" spans="1:174" x14ac:dyDescent="0.2">
      <c r="A195" s="377" t="s">
        <v>115</v>
      </c>
      <c r="B195" s="334">
        <f t="shared" si="292"/>
        <v>1981</v>
      </c>
      <c r="D195" s="388">
        <f>NonManufacturing_Data!L23</f>
        <v>91.96932266666667</v>
      </c>
      <c r="E195" s="388">
        <f>NonManufacturing_Data!M23</f>
        <v>251.13870838744447</v>
      </c>
      <c r="F195" s="388">
        <f>NonManufacturing_Data!N23</f>
        <v>42.075886314989951</v>
      </c>
      <c r="G195" s="388"/>
      <c r="H195" s="388">
        <f t="shared" si="307"/>
        <v>385.1839173691011</v>
      </c>
      <c r="J195" s="394">
        <f t="shared" si="308"/>
        <v>179056.60881901844</v>
      </c>
      <c r="K195" s="394">
        <f t="shared" si="308"/>
        <v>496081.27029574261</v>
      </c>
      <c r="L195" s="394">
        <f t="shared" si="308"/>
        <v>712001.54158863949</v>
      </c>
      <c r="M195" s="394"/>
      <c r="N195" s="394">
        <f t="shared" si="337"/>
        <v>1387139.4207034004</v>
      </c>
      <c r="P195" s="388">
        <f t="shared" si="309"/>
        <v>46521.228179999998</v>
      </c>
      <c r="Q195" s="388">
        <f t="shared" si="309"/>
        <v>387974.02472425619</v>
      </c>
      <c r="R195" s="388">
        <f t="shared" si="309"/>
        <v>419756.57195999997</v>
      </c>
      <c r="S195" s="403"/>
      <c r="T195" s="388">
        <f t="shared" si="338"/>
        <v>854251.8248642562</v>
      </c>
      <c r="U195" s="388"/>
      <c r="W195" s="397">
        <f t="shared" si="310"/>
        <v>0.51363266216900549</v>
      </c>
      <c r="X195" s="397">
        <f t="shared" si="311"/>
        <v>0.50624509213525881</v>
      </c>
      <c r="Y195" s="397">
        <f t="shared" si="312"/>
        <v>5.9095217997855672E-2</v>
      </c>
      <c r="Z195" s="388"/>
      <c r="AA195" s="397">
        <f t="shared" si="339"/>
        <v>0.45090207144750116</v>
      </c>
      <c r="AD195" s="397">
        <f t="shared" si="340"/>
        <v>1.9769323868840876</v>
      </c>
      <c r="AE195" s="397">
        <f t="shared" si="341"/>
        <v>0.64730804740326531</v>
      </c>
      <c r="AF195" s="397">
        <f t="shared" si="342"/>
        <v>0.100238779153646</v>
      </c>
      <c r="AG195" s="388"/>
      <c r="AH195" s="397">
        <f t="shared" si="313"/>
        <v>0.45090207144750116</v>
      </c>
      <c r="AJ195" s="398">
        <f t="shared" si="314"/>
        <v>1.1497571543328233</v>
      </c>
      <c r="AK195" s="398">
        <f t="shared" si="315"/>
        <v>0.93315582103594141</v>
      </c>
      <c r="AL195" s="398">
        <f t="shared" si="316"/>
        <v>1.0072445502765244</v>
      </c>
      <c r="AM195" s="399"/>
      <c r="AN195" s="398">
        <f t="shared" si="317"/>
        <v>1.0350299632474131</v>
      </c>
      <c r="AP195" s="393">
        <f t="shared" si="343"/>
        <v>3.8489226493808886</v>
      </c>
      <c r="AQ195" s="393">
        <f t="shared" si="344"/>
        <v>1.2786455759462794</v>
      </c>
      <c r="AR195" s="393">
        <f t="shared" si="345"/>
        <v>1.6962248816356555</v>
      </c>
      <c r="AS195" s="393"/>
      <c r="AT195" s="393">
        <f t="shared" si="318"/>
        <v>1.6238062130260267</v>
      </c>
      <c r="AV195" s="393">
        <f t="shared" si="319"/>
        <v>5.4458447527919999E-2</v>
      </c>
      <c r="AW195" s="393">
        <f t="shared" si="319"/>
        <v>0.45416821296917537</v>
      </c>
      <c r="AX195" s="393">
        <f t="shared" si="319"/>
        <v>0.49137333950290463</v>
      </c>
      <c r="AY195" s="406"/>
      <c r="AZ195" s="406">
        <f t="shared" si="320"/>
        <v>615837.0327555656</v>
      </c>
      <c r="BC195" s="383">
        <f t="shared" si="321"/>
        <v>1.1497571543328233</v>
      </c>
      <c r="BD195" s="383">
        <f t="shared" si="322"/>
        <v>0.93315582103594141</v>
      </c>
      <c r="BE195" s="383">
        <f t="shared" si="323"/>
        <v>1.0072445502765244</v>
      </c>
      <c r="BF195" s="383" t="e">
        <f t="shared" si="324"/>
        <v>#DIV/0!</v>
      </c>
      <c r="BG195" s="383"/>
      <c r="BH195" s="383"/>
      <c r="BI195" s="383"/>
      <c r="BJ195" s="383"/>
      <c r="BK195" s="383"/>
      <c r="BL195" s="383"/>
      <c r="BM195" s="383"/>
      <c r="BN195" s="383"/>
      <c r="BO195" s="383">
        <f t="shared" si="346"/>
        <v>0.93315582103594141</v>
      </c>
      <c r="BP195" s="383">
        <f t="shared" si="347"/>
        <v>0.9484915410028214</v>
      </c>
      <c r="BQ195" s="383">
        <f t="shared" si="348"/>
        <v>0.93315582103594186</v>
      </c>
      <c r="BR195" s="391">
        <f t="shared" si="349"/>
        <v>1.1497571543328233</v>
      </c>
      <c r="BS195" s="400">
        <f>Mining!BZ193</f>
        <v>0.99004264867018543</v>
      </c>
      <c r="BT195" s="391">
        <f t="shared" si="325"/>
        <v>1.0072445502765244</v>
      </c>
      <c r="BU195" s="391">
        <v>1</v>
      </c>
      <c r="BV195" s="391"/>
      <c r="BW195" s="391">
        <v>1</v>
      </c>
      <c r="BX195" s="400">
        <f>Mining!BW193</f>
        <v>0.9425410332467461</v>
      </c>
      <c r="BY195" s="391">
        <v>1</v>
      </c>
      <c r="BZ195" s="391">
        <v>1</v>
      </c>
      <c r="CB195" s="668">
        <f t="shared" si="350"/>
        <v>5.4458447527919999E-2</v>
      </c>
      <c r="CC195" s="668">
        <f t="shared" si="351"/>
        <v>0.45416821296917537</v>
      </c>
      <c r="CD195" s="668">
        <f t="shared" si="352"/>
        <v>0.49137333950290463</v>
      </c>
      <c r="CE195" s="668"/>
      <c r="CG195" s="668">
        <v>1</v>
      </c>
      <c r="CH195" s="668">
        <v>1</v>
      </c>
      <c r="CI195" s="668">
        <v>1</v>
      </c>
      <c r="CJ195" s="668">
        <v>1</v>
      </c>
      <c r="CK195" s="347"/>
      <c r="CL195" s="392">
        <f t="shared" si="326"/>
        <v>0.88792704108687448</v>
      </c>
      <c r="CM195" s="392">
        <f t="shared" si="327"/>
        <v>1.0350299632474131</v>
      </c>
      <c r="CN195" s="392">
        <f t="shared" si="328"/>
        <v>1.010914783182999</v>
      </c>
      <c r="CO195" s="392">
        <f t="shared" si="329"/>
        <v>1.0349817842621265</v>
      </c>
      <c r="CP195" s="392">
        <f t="shared" si="330"/>
        <v>0.96360867426323593</v>
      </c>
      <c r="CQ195" s="392">
        <v>1</v>
      </c>
      <c r="CR195" s="392">
        <f t="shared" si="331"/>
        <v>1.0266087649733062</v>
      </c>
      <c r="CS195" s="392">
        <f t="shared" si="332"/>
        <v>0.91903109270253269</v>
      </c>
      <c r="CT195" s="392">
        <f t="shared" si="333"/>
        <v>0.91903109270253203</v>
      </c>
      <c r="CU195" s="392"/>
      <c r="CV195" s="392">
        <f t="shared" si="353"/>
        <v>1.00820292847814</v>
      </c>
      <c r="CW195" s="347"/>
      <c r="CY195" s="338"/>
      <c r="DA195" s="383">
        <f t="shared" si="303"/>
        <v>0.23876729665879948</v>
      </c>
      <c r="DB195" s="383">
        <f t="shared" si="304"/>
        <v>0.65199686971040305</v>
      </c>
      <c r="DC195" s="383">
        <f t="shared" si="305"/>
        <v>0.10923583363079743</v>
      </c>
      <c r="DD195" s="383">
        <f t="shared" si="306"/>
        <v>0</v>
      </c>
      <c r="DF195" s="383">
        <f t="shared" si="334"/>
        <v>0.23646039927165602</v>
      </c>
      <c r="DG195" s="383">
        <f t="shared" si="334"/>
        <v>0.65505062961306382</v>
      </c>
      <c r="DH195" s="383">
        <f t="shared" si="334"/>
        <v>0.10847498676451761</v>
      </c>
      <c r="DI195" s="383"/>
      <c r="DJ195" s="383">
        <f t="shared" si="335"/>
        <v>0.9999860156492375</v>
      </c>
      <c r="DK195" s="383"/>
      <c r="DL195" s="383">
        <f t="shared" si="336"/>
        <v>0.23646370606306422</v>
      </c>
      <c r="DM195" s="383">
        <f t="shared" si="336"/>
        <v>0.65505979019894034</v>
      </c>
      <c r="DN195" s="383">
        <f t="shared" si="336"/>
        <v>0.10847650373799538</v>
      </c>
      <c r="DO195" s="383">
        <f t="shared" si="336"/>
        <v>0</v>
      </c>
      <c r="DR195" s="383">
        <f t="shared" si="360"/>
        <v>-7.2634941184124432E-2</v>
      </c>
      <c r="DS195" s="383">
        <f t="shared" si="361"/>
        <v>9.3139068454726557E-3</v>
      </c>
      <c r="DT195" s="383">
        <f t="shared" si="362"/>
        <v>3.7244629334865463E-2</v>
      </c>
      <c r="DU195" s="383">
        <f t="shared" si="354"/>
        <v>0</v>
      </c>
      <c r="DW195" s="383">
        <f t="shared" si="363"/>
        <v>-0.18782424312034143</v>
      </c>
      <c r="DX195" s="383">
        <f t="shared" si="355"/>
        <v>1.0117686408110992E-2</v>
      </c>
      <c r="DY195" s="383">
        <f t="shared" si="355"/>
        <v>6.7496296114478466E-2</v>
      </c>
      <c r="DZ195" s="383">
        <f t="shared" si="356"/>
        <v>0</v>
      </c>
      <c r="EA195" s="383"/>
      <c r="EC195" s="383">
        <f t="shared" si="364"/>
        <v>0.3032210352316575</v>
      </c>
      <c r="ED195" s="383">
        <f t="shared" si="357"/>
        <v>4.5111337920505958E-2</v>
      </c>
      <c r="EE195" s="383">
        <f t="shared" si="357"/>
        <v>-6.7432529136453173E-2</v>
      </c>
      <c r="EF195" s="383"/>
      <c r="EH195" s="383">
        <f t="shared" si="358"/>
        <v>0</v>
      </c>
      <c r="EI195" s="383">
        <f t="shared" si="358"/>
        <v>-5.0568221584647452E-2</v>
      </c>
      <c r="EJ195" s="383">
        <f t="shared" si="358"/>
        <v>0</v>
      </c>
      <c r="EK195" s="383">
        <f t="shared" si="358"/>
        <v>0</v>
      </c>
      <c r="EM195" s="383">
        <f t="shared" si="365"/>
        <v>0</v>
      </c>
      <c r="EN195" s="383">
        <f t="shared" si="366"/>
        <v>-5.0568221584647452E-2</v>
      </c>
      <c r="EO195" s="383">
        <f t="shared" si="367"/>
        <v>0</v>
      </c>
      <c r="EP195" s="383">
        <v>1</v>
      </c>
      <c r="ER195" s="383">
        <f t="shared" si="359"/>
        <v>0</v>
      </c>
      <c r="ES195" s="383">
        <f t="shared" si="359"/>
        <v>0</v>
      </c>
      <c r="ET195" s="383">
        <f t="shared" si="359"/>
        <v>0</v>
      </c>
      <c r="EU195" s="383">
        <f t="shared" si="359"/>
        <v>0</v>
      </c>
      <c r="EX195" s="383">
        <f t="shared" si="293"/>
        <v>0.99299048769370046</v>
      </c>
      <c r="EY195" s="383">
        <f t="shared" si="294"/>
        <v>1.1248948200301685</v>
      </c>
      <c r="EZ195" s="383">
        <f t="shared" ref="EZ195:EZ225" si="369">EY195/EY$228</f>
        <v>1.0266087649733062</v>
      </c>
      <c r="FA195" s="383"/>
      <c r="FB195" s="383">
        <f t="shared" si="300"/>
        <v>0.96999519135481449</v>
      </c>
      <c r="FC195" s="383">
        <f t="shared" si="295"/>
        <v>0.98763175206376352</v>
      </c>
      <c r="FD195" s="383">
        <f t="shared" ref="FD195:FD225" si="370">FC195/FC$228</f>
        <v>1.010914783182999</v>
      </c>
      <c r="FE195" s="383"/>
      <c r="FF195" s="383">
        <f t="shared" si="301"/>
        <v>1.0984900426473858</v>
      </c>
      <c r="FG195" s="383">
        <f t="shared" si="296"/>
        <v>1.1930993509136762</v>
      </c>
      <c r="FH195" s="383">
        <f t="shared" ref="FH195:FH225" si="371">FG195/FG$228</f>
        <v>1.0349817842621265</v>
      </c>
      <c r="FI195" s="383"/>
      <c r="FJ195" s="383">
        <f t="shared" si="297"/>
        <v>0.96741742300311118</v>
      </c>
      <c r="FK195" s="383">
        <f t="shared" si="298"/>
        <v>0.93297448396904903</v>
      </c>
      <c r="FL195" s="383">
        <f t="shared" ref="FL195:FL225" si="372">FK195/FK$228</f>
        <v>0.96360867426323593</v>
      </c>
      <c r="FN195" s="383">
        <f t="shared" si="302"/>
        <v>0.96999519135481449</v>
      </c>
      <c r="FO195" s="383">
        <f t="shared" si="299"/>
        <v>0.98763175206376352</v>
      </c>
      <c r="FP195" s="383">
        <f t="shared" ref="FP195:FP225" si="373">FO195/FO$228</f>
        <v>1.010914783182999</v>
      </c>
      <c r="FR195" s="340"/>
    </row>
    <row r="196" spans="1:174" x14ac:dyDescent="0.2">
      <c r="A196" s="377" t="s">
        <v>115</v>
      </c>
      <c r="B196" s="334">
        <f t="shared" si="292"/>
        <v>1982</v>
      </c>
      <c r="D196" s="388">
        <f>NonManufacturing_Data!L24</f>
        <v>92.790477333333328</v>
      </c>
      <c r="E196" s="388">
        <f>NonManufacturing_Data!M24</f>
        <v>228.73345925033351</v>
      </c>
      <c r="F196" s="388">
        <f>NonManufacturing_Data!N24</f>
        <v>40.944803580308303</v>
      </c>
      <c r="G196" s="388"/>
      <c r="H196" s="388">
        <f t="shared" si="307"/>
        <v>362.46874016397516</v>
      </c>
      <c r="J196" s="394">
        <f t="shared" si="308"/>
        <v>178124.77875551186</v>
      </c>
      <c r="K196" s="394">
        <f t="shared" si="308"/>
        <v>469195.62755576835</v>
      </c>
      <c r="L196" s="394">
        <f t="shared" si="308"/>
        <v>668424.22858061653</v>
      </c>
      <c r="M196" s="394"/>
      <c r="N196" s="394">
        <f t="shared" si="337"/>
        <v>1315744.6348918967</v>
      </c>
      <c r="P196" s="388">
        <f t="shared" si="309"/>
        <v>48817.653360000004</v>
      </c>
      <c r="Q196" s="388">
        <f t="shared" si="309"/>
        <v>367122.98702843761</v>
      </c>
      <c r="R196" s="388">
        <f t="shared" si="309"/>
        <v>370858.78104000003</v>
      </c>
      <c r="S196" s="403"/>
      <c r="T196" s="388">
        <f t="shared" si="338"/>
        <v>786799.42142843758</v>
      </c>
      <c r="U196" s="388"/>
      <c r="W196" s="397">
        <f t="shared" si="310"/>
        <v>0.52092964258888674</v>
      </c>
      <c r="X196" s="397">
        <f t="shared" si="311"/>
        <v>0.4875012592122811</v>
      </c>
      <c r="Y196" s="397">
        <f t="shared" si="312"/>
        <v>6.125571430475172E-2</v>
      </c>
      <c r="Z196" s="388"/>
      <c r="AA196" s="397">
        <f t="shared" si="339"/>
        <v>0.46068760384433388</v>
      </c>
      <c r="AD196" s="397">
        <f t="shared" si="340"/>
        <v>1.9007566105044202</v>
      </c>
      <c r="AE196" s="397">
        <f t="shared" si="341"/>
        <v>0.6230431417595097</v>
      </c>
      <c r="AF196" s="397">
        <f t="shared" si="342"/>
        <v>0.110405377123569</v>
      </c>
      <c r="AG196" s="388"/>
      <c r="AH196" s="397">
        <f t="shared" si="313"/>
        <v>0.46068760384433388</v>
      </c>
      <c r="AJ196" s="398">
        <f t="shared" si="314"/>
        <v>1.166091309188467</v>
      </c>
      <c r="AK196" s="398">
        <f t="shared" si="315"/>
        <v>0.89860552697416995</v>
      </c>
      <c r="AL196" s="398">
        <f t="shared" si="316"/>
        <v>1.0440689872570694</v>
      </c>
      <c r="AM196" s="399"/>
      <c r="AN196" s="398">
        <f t="shared" si="317"/>
        <v>1.0574923112347174</v>
      </c>
      <c r="AP196" s="393">
        <f t="shared" si="343"/>
        <v>3.6487779828733626</v>
      </c>
      <c r="AQ196" s="393">
        <f t="shared" si="344"/>
        <v>1.2780339127046385</v>
      </c>
      <c r="AR196" s="393">
        <f t="shared" si="345"/>
        <v>1.802368617796114</v>
      </c>
      <c r="AS196" s="393"/>
      <c r="AT196" s="393">
        <f t="shared" si="318"/>
        <v>1.6722745328195043</v>
      </c>
      <c r="AV196" s="393">
        <f t="shared" si="319"/>
        <v>6.2045868401086716E-2</v>
      </c>
      <c r="AW196" s="393">
        <f t="shared" si="319"/>
        <v>0.46660302108754009</v>
      </c>
      <c r="AX196" s="393">
        <f t="shared" si="319"/>
        <v>0.47135111051137329</v>
      </c>
      <c r="AY196" s="406"/>
      <c r="AZ196" s="406">
        <f t="shared" si="320"/>
        <v>597987.93820890784</v>
      </c>
      <c r="BC196" s="383">
        <f t="shared" si="321"/>
        <v>1.166091309188467</v>
      </c>
      <c r="BD196" s="383">
        <f t="shared" si="322"/>
        <v>0.89860552697416995</v>
      </c>
      <c r="BE196" s="383">
        <f t="shared" si="323"/>
        <v>1.0440689872570694</v>
      </c>
      <c r="BF196" s="383" t="e">
        <f t="shared" si="324"/>
        <v>#DIV/0!</v>
      </c>
      <c r="BG196" s="383"/>
      <c r="BH196" s="383"/>
      <c r="BI196" s="383"/>
      <c r="BJ196" s="383"/>
      <c r="BK196" s="383"/>
      <c r="BL196" s="383"/>
      <c r="BM196" s="383"/>
      <c r="BN196" s="383"/>
      <c r="BO196" s="383">
        <f t="shared" si="346"/>
        <v>0.89860552697416995</v>
      </c>
      <c r="BP196" s="383">
        <f t="shared" si="347"/>
        <v>0.9129365099188409</v>
      </c>
      <c r="BQ196" s="383">
        <f t="shared" si="348"/>
        <v>0.89860552697417018</v>
      </c>
      <c r="BR196" s="391">
        <f t="shared" si="349"/>
        <v>1.166091309188467</v>
      </c>
      <c r="BS196" s="400">
        <f>Mining!BZ194</f>
        <v>0.99078213907579449</v>
      </c>
      <c r="BT196" s="391">
        <f t="shared" si="325"/>
        <v>1.0440689872570694</v>
      </c>
      <c r="BU196" s="391">
        <v>1</v>
      </c>
      <c r="BV196" s="391"/>
      <c r="BW196" s="391">
        <v>1</v>
      </c>
      <c r="BX196" s="400">
        <f>Mining!BW194</f>
        <v>0.90696581168933155</v>
      </c>
      <c r="BY196" s="391">
        <v>1</v>
      </c>
      <c r="BZ196" s="391">
        <v>1</v>
      </c>
      <c r="CB196" s="668">
        <f t="shared" si="350"/>
        <v>6.2045868401086716E-2</v>
      </c>
      <c r="CC196" s="668">
        <f t="shared" si="351"/>
        <v>0.46660302108754009</v>
      </c>
      <c r="CD196" s="668">
        <f t="shared" si="352"/>
        <v>0.47135111051137329</v>
      </c>
      <c r="CE196" s="668"/>
      <c r="CG196" s="668">
        <v>1</v>
      </c>
      <c r="CH196" s="668">
        <v>1</v>
      </c>
      <c r="CI196" s="668">
        <v>1</v>
      </c>
      <c r="CJ196" s="668">
        <v>1</v>
      </c>
      <c r="CK196" s="347"/>
      <c r="CL196" s="392">
        <f t="shared" si="326"/>
        <v>0.84222625573791976</v>
      </c>
      <c r="CM196" s="392">
        <f t="shared" si="327"/>
        <v>1.0574923112347174</v>
      </c>
      <c r="CN196" s="392">
        <f t="shared" si="328"/>
        <v>1.0040935265653896</v>
      </c>
      <c r="CO196" s="392">
        <f t="shared" si="329"/>
        <v>1.0825843240727788</v>
      </c>
      <c r="CP196" s="392">
        <f t="shared" si="330"/>
        <v>0.94011390313976317</v>
      </c>
      <c r="CQ196" s="392">
        <v>1</v>
      </c>
      <c r="CR196" s="392">
        <f t="shared" si="331"/>
        <v>1.0348105354767403</v>
      </c>
      <c r="CS196" s="392">
        <f t="shared" si="332"/>
        <v>0.89064778976285552</v>
      </c>
      <c r="CT196" s="392">
        <f t="shared" si="333"/>
        <v>0.89064778976285497</v>
      </c>
      <c r="CU196" s="392"/>
      <c r="CV196" s="392">
        <f t="shared" si="353"/>
        <v>1.0219187715822089</v>
      </c>
      <c r="CW196" s="347"/>
      <c r="CY196" s="338"/>
      <c r="DA196" s="383">
        <f t="shared" si="303"/>
        <v>0.25599580612484368</v>
      </c>
      <c r="DB196" s="383">
        <f t="shared" si="304"/>
        <v>0.63104327050894948</v>
      </c>
      <c r="DC196" s="383">
        <f t="shared" si="305"/>
        <v>0.11296092336620675</v>
      </c>
      <c r="DD196" s="383">
        <f t="shared" si="306"/>
        <v>0</v>
      </c>
      <c r="DF196" s="383">
        <f t="shared" si="334"/>
        <v>0.24728153127638086</v>
      </c>
      <c r="DG196" s="383">
        <f t="shared" si="334"/>
        <v>0.64146303311130548</v>
      </c>
      <c r="DH196" s="383">
        <f t="shared" si="334"/>
        <v>0.11108796930539645</v>
      </c>
      <c r="DI196" s="383"/>
      <c r="DJ196" s="383">
        <f t="shared" si="335"/>
        <v>0.99983253369308278</v>
      </c>
      <c r="DK196" s="383"/>
      <c r="DL196" s="383">
        <f t="shared" si="336"/>
        <v>0.24732294953735576</v>
      </c>
      <c r="DM196" s="383">
        <f t="shared" si="336"/>
        <v>0.64157047454930538</v>
      </c>
      <c r="DN196" s="383">
        <f t="shared" si="336"/>
        <v>0.11110657591333888</v>
      </c>
      <c r="DO196" s="383">
        <f t="shared" si="336"/>
        <v>0</v>
      </c>
      <c r="DR196" s="383">
        <f t="shared" si="360"/>
        <v>1.4106644699142093E-2</v>
      </c>
      <c r="DS196" s="383">
        <f t="shared" si="361"/>
        <v>7.4664901665045396E-4</v>
      </c>
      <c r="DT196" s="383">
        <f t="shared" si="362"/>
        <v>3.5907132448114304E-2</v>
      </c>
      <c r="DU196" s="383">
        <f t="shared" si="354"/>
        <v>0</v>
      </c>
      <c r="DW196" s="383">
        <f t="shared" si="363"/>
        <v>-5.3400965486107455E-2</v>
      </c>
      <c r="DX196" s="383">
        <f t="shared" si="355"/>
        <v>-4.7848254427335004E-4</v>
      </c>
      <c r="DY196" s="383">
        <f t="shared" si="355"/>
        <v>6.0696574757954175E-2</v>
      </c>
      <c r="DZ196" s="383">
        <f t="shared" si="356"/>
        <v>0</v>
      </c>
      <c r="EA196" s="383"/>
      <c r="EC196" s="383">
        <f t="shared" si="364"/>
        <v>0.13043594424842161</v>
      </c>
      <c r="ED196" s="383">
        <f t="shared" si="357"/>
        <v>2.7011191684073406E-2</v>
      </c>
      <c r="EE196" s="383">
        <f t="shared" si="357"/>
        <v>-4.1600930587184858E-2</v>
      </c>
      <c r="EF196" s="383"/>
      <c r="EH196" s="383">
        <f t="shared" si="358"/>
        <v>0</v>
      </c>
      <c r="EI196" s="383">
        <f t="shared" si="358"/>
        <v>-3.8474699408653286E-2</v>
      </c>
      <c r="EJ196" s="383">
        <f t="shared" si="358"/>
        <v>0</v>
      </c>
      <c r="EK196" s="383">
        <f t="shared" si="358"/>
        <v>0</v>
      </c>
      <c r="EM196" s="383">
        <f t="shared" si="365"/>
        <v>0</v>
      </c>
      <c r="EN196" s="383">
        <f t="shared" si="366"/>
        <v>-3.8474699408653286E-2</v>
      </c>
      <c r="EO196" s="383">
        <f t="shared" si="367"/>
        <v>0</v>
      </c>
      <c r="EP196" s="383">
        <v>1</v>
      </c>
      <c r="ER196" s="383">
        <f t="shared" si="359"/>
        <v>0</v>
      </c>
      <c r="ES196" s="383">
        <f t="shared" si="359"/>
        <v>0</v>
      </c>
      <c r="ET196" s="383">
        <f t="shared" si="359"/>
        <v>0</v>
      </c>
      <c r="EU196" s="383">
        <f t="shared" si="359"/>
        <v>0</v>
      </c>
      <c r="EX196" s="383">
        <f t="shared" si="293"/>
        <v>1.0079891880756029</v>
      </c>
      <c r="EY196" s="383">
        <f t="shared" si="294"/>
        <v>1.1338818163126609</v>
      </c>
      <c r="EZ196" s="383">
        <f t="shared" si="369"/>
        <v>1.0348105354767403</v>
      </c>
      <c r="FA196" s="383"/>
      <c r="FB196" s="383">
        <f t="shared" si="300"/>
        <v>0.99325239206005911</v>
      </c>
      <c r="FC196" s="383">
        <f t="shared" si="295"/>
        <v>0.98096760021180029</v>
      </c>
      <c r="FD196" s="383">
        <f t="shared" si="370"/>
        <v>1.0040935265653896</v>
      </c>
      <c r="FE196" s="383"/>
      <c r="FF196" s="383">
        <f t="shared" si="301"/>
        <v>1.045993601563326</v>
      </c>
      <c r="FG196" s="383">
        <f t="shared" si="296"/>
        <v>1.2479742870850628</v>
      </c>
      <c r="FH196" s="383">
        <f t="shared" si="371"/>
        <v>1.0825843240727788</v>
      </c>
      <c r="FI196" s="383"/>
      <c r="FJ196" s="383">
        <f t="shared" si="297"/>
        <v>0.97561793313926271</v>
      </c>
      <c r="FK196" s="383">
        <f t="shared" si="298"/>
        <v>0.91022663772155377</v>
      </c>
      <c r="FL196" s="383">
        <f t="shared" si="372"/>
        <v>0.94011390313976317</v>
      </c>
      <c r="FN196" s="383">
        <f t="shared" si="302"/>
        <v>0.99325239206005911</v>
      </c>
      <c r="FO196" s="383">
        <f t="shared" si="299"/>
        <v>0.98096760021180029</v>
      </c>
      <c r="FP196" s="383">
        <f t="shared" si="373"/>
        <v>1.0040935265653896</v>
      </c>
      <c r="FR196" s="340"/>
    </row>
    <row r="197" spans="1:174" x14ac:dyDescent="0.2">
      <c r="A197" s="377" t="s">
        <v>115</v>
      </c>
      <c r="B197" s="334">
        <f t="shared" si="292"/>
        <v>1983</v>
      </c>
      <c r="D197" s="388">
        <f>NonManufacturing_Data!L25</f>
        <v>85.400085333333337</v>
      </c>
      <c r="E197" s="388">
        <f>NonManufacturing_Data!M25</f>
        <v>219.09013873588967</v>
      </c>
      <c r="F197" s="388">
        <f>NonManufacturing_Data!N25</f>
        <v>44.540507992178512</v>
      </c>
      <c r="G197" s="388"/>
      <c r="H197" s="388">
        <f t="shared" si="307"/>
        <v>349.03073206140152</v>
      </c>
      <c r="J197" s="394">
        <f t="shared" si="308"/>
        <v>164372.00125806828</v>
      </c>
      <c r="K197" s="394">
        <f t="shared" si="308"/>
        <v>435688.10039706557</v>
      </c>
      <c r="L197" s="394">
        <f t="shared" si="308"/>
        <v>737500.48796964937</v>
      </c>
      <c r="M197" s="394"/>
      <c r="N197" s="394">
        <f t="shared" si="337"/>
        <v>1337560.5896247833</v>
      </c>
      <c r="P197" s="388">
        <f t="shared" si="309"/>
        <v>31886.746080000001</v>
      </c>
      <c r="Q197" s="388">
        <f t="shared" si="309"/>
        <v>340704.01859559357</v>
      </c>
      <c r="R197" s="388">
        <f t="shared" si="309"/>
        <v>384573.19339999999</v>
      </c>
      <c r="S197" s="403"/>
      <c r="T197" s="388">
        <f t="shared" si="338"/>
        <v>757163.95807559357</v>
      </c>
      <c r="U197" s="388"/>
      <c r="W197" s="397">
        <f t="shared" si="310"/>
        <v>0.5195537237467408</v>
      </c>
      <c r="X197" s="397">
        <f t="shared" si="311"/>
        <v>0.50286004721318134</v>
      </c>
      <c r="Y197" s="397">
        <f t="shared" si="312"/>
        <v>6.0393869182106229E-2</v>
      </c>
      <c r="Z197" s="388"/>
      <c r="AA197" s="397">
        <f t="shared" si="339"/>
        <v>0.46097113886468838</v>
      </c>
      <c r="AD197" s="397">
        <f t="shared" si="340"/>
        <v>2.6782314231459936</v>
      </c>
      <c r="AE197" s="397">
        <f t="shared" si="341"/>
        <v>0.64305123150291843</v>
      </c>
      <c r="AF197" s="397">
        <f t="shared" si="342"/>
        <v>0.11581802568815894</v>
      </c>
      <c r="AG197" s="388"/>
      <c r="AH197" s="397">
        <f t="shared" si="313"/>
        <v>0.46097113886468838</v>
      </c>
      <c r="AJ197" s="398">
        <f t="shared" si="314"/>
        <v>1.1630113404694642</v>
      </c>
      <c r="AK197" s="398">
        <f t="shared" si="315"/>
        <v>0.92691620622766435</v>
      </c>
      <c r="AL197" s="398">
        <f t="shared" si="316"/>
        <v>1.0293793248380465</v>
      </c>
      <c r="AM197" s="399"/>
      <c r="AN197" s="398">
        <f t="shared" si="317"/>
        <v>1.0581431559752501</v>
      </c>
      <c r="AP197" s="393">
        <f t="shared" si="343"/>
        <v>5.1548690746204944</v>
      </c>
      <c r="AQ197" s="393">
        <f t="shared" si="344"/>
        <v>1.2787876767435946</v>
      </c>
      <c r="AR197" s="393">
        <f t="shared" si="345"/>
        <v>1.9177116362412832</v>
      </c>
      <c r="AS197" s="393"/>
      <c r="AT197" s="393">
        <f t="shared" si="318"/>
        <v>1.7665402260090728</v>
      </c>
      <c r="AV197" s="393">
        <f t="shared" si="319"/>
        <v>4.2113396629500553E-2</v>
      </c>
      <c r="AW197" s="393">
        <f t="shared" si="319"/>
        <v>0.44997389926156317</v>
      </c>
      <c r="AX197" s="393">
        <f t="shared" si="319"/>
        <v>0.5079127041089363</v>
      </c>
      <c r="AY197" s="406"/>
      <c r="AZ197" s="406">
        <f t="shared" si="320"/>
        <v>566078.25017332158</v>
      </c>
      <c r="BC197" s="383">
        <f t="shared" si="321"/>
        <v>1.1630113404694642</v>
      </c>
      <c r="BD197" s="383">
        <f t="shared" si="322"/>
        <v>0.92691620622766435</v>
      </c>
      <c r="BE197" s="383">
        <f t="shared" si="323"/>
        <v>1.0293793248380465</v>
      </c>
      <c r="BF197" s="383" t="e">
        <f t="shared" si="324"/>
        <v>#DIV/0!</v>
      </c>
      <c r="BG197" s="383"/>
      <c r="BH197" s="383"/>
      <c r="BI197" s="383"/>
      <c r="BJ197" s="383"/>
      <c r="BK197" s="383"/>
      <c r="BL197" s="383"/>
      <c r="BM197" s="383"/>
      <c r="BN197" s="383"/>
      <c r="BO197" s="383">
        <f t="shared" si="346"/>
        <v>0.92691620622766435</v>
      </c>
      <c r="BP197" s="383">
        <f t="shared" si="347"/>
        <v>0.94225408746075234</v>
      </c>
      <c r="BQ197" s="383">
        <f t="shared" si="348"/>
        <v>0.92691620622766457</v>
      </c>
      <c r="BR197" s="391">
        <f t="shared" si="349"/>
        <v>1.1630113404694642</v>
      </c>
      <c r="BS197" s="400">
        <f>Mining!BZ195</f>
        <v>0.99552100581876013</v>
      </c>
      <c r="BT197" s="391">
        <f t="shared" si="325"/>
        <v>1.0293793248380465</v>
      </c>
      <c r="BU197" s="391">
        <v>1</v>
      </c>
      <c r="BV197" s="391"/>
      <c r="BW197" s="391">
        <v>1</v>
      </c>
      <c r="BX197" s="400">
        <f>Mining!BW195</f>
        <v>0.93108653741095904</v>
      </c>
      <c r="BY197" s="391">
        <v>1</v>
      </c>
      <c r="BZ197" s="391">
        <v>1</v>
      </c>
      <c r="CB197" s="668">
        <f t="shared" si="350"/>
        <v>4.2113396629500553E-2</v>
      </c>
      <c r="CC197" s="668">
        <f t="shared" si="351"/>
        <v>0.44997389926156317</v>
      </c>
      <c r="CD197" s="668">
        <f t="shared" si="352"/>
        <v>0.5079127041089363</v>
      </c>
      <c r="CE197" s="668"/>
      <c r="CG197" s="668">
        <v>1</v>
      </c>
      <c r="CH197" s="668">
        <v>1</v>
      </c>
      <c r="CI197" s="668">
        <v>1</v>
      </c>
      <c r="CJ197" s="668">
        <v>1</v>
      </c>
      <c r="CK197" s="347"/>
      <c r="CL197" s="392">
        <f t="shared" si="326"/>
        <v>0.85619094872071622</v>
      </c>
      <c r="CM197" s="392">
        <f t="shared" si="327"/>
        <v>1.0581431559752501</v>
      </c>
      <c r="CN197" s="392">
        <f t="shared" si="328"/>
        <v>1.1034213935290165</v>
      </c>
      <c r="CO197" s="392">
        <f t="shared" si="329"/>
        <v>0.96896591445578484</v>
      </c>
      <c r="CP197" s="392">
        <f t="shared" si="330"/>
        <v>0.95577615379347025</v>
      </c>
      <c r="CQ197" s="392">
        <v>1</v>
      </c>
      <c r="CR197" s="392">
        <f t="shared" si="331"/>
        <v>1.0354719444830083</v>
      </c>
      <c r="CS197" s="392">
        <f t="shared" si="332"/>
        <v>0.90597259259678264</v>
      </c>
      <c r="CT197" s="392">
        <f t="shared" si="333"/>
        <v>0.9059725925967822</v>
      </c>
      <c r="CU197" s="392"/>
      <c r="CV197" s="392">
        <f t="shared" si="353"/>
        <v>1.0218945685713983</v>
      </c>
      <c r="CW197" s="347"/>
      <c r="CY197" s="338"/>
      <c r="DA197" s="383">
        <f t="shared" si="303"/>
        <v>0.24467783919471522</v>
      </c>
      <c r="DB197" s="383">
        <f t="shared" si="304"/>
        <v>0.62771016592701445</v>
      </c>
      <c r="DC197" s="383">
        <f t="shared" si="305"/>
        <v>0.12761199487827032</v>
      </c>
      <c r="DD197" s="383">
        <f t="shared" si="306"/>
        <v>0</v>
      </c>
      <c r="DF197" s="383">
        <f t="shared" si="334"/>
        <v>0.25029417550601357</v>
      </c>
      <c r="DG197" s="383">
        <f t="shared" si="334"/>
        <v>0.62937524723795868</v>
      </c>
      <c r="DH197" s="383">
        <f t="shared" si="334"/>
        <v>0.12013760154450157</v>
      </c>
      <c r="DI197" s="383"/>
      <c r="DJ197" s="383">
        <f t="shared" si="335"/>
        <v>0.9998070242884739</v>
      </c>
      <c r="DK197" s="383"/>
      <c r="DL197" s="383">
        <f t="shared" si="336"/>
        <v>0.25034248552528304</v>
      </c>
      <c r="DM197" s="383">
        <f t="shared" si="336"/>
        <v>0.62949672481633345</v>
      </c>
      <c r="DN197" s="383">
        <f t="shared" si="336"/>
        <v>0.12016078965838344</v>
      </c>
      <c r="DO197" s="383">
        <f t="shared" si="336"/>
        <v>0</v>
      </c>
      <c r="DR197" s="383">
        <f t="shared" si="360"/>
        <v>-2.6447700918386143E-3</v>
      </c>
      <c r="DS197" s="383">
        <f t="shared" si="361"/>
        <v>4.7715533716417256E-3</v>
      </c>
      <c r="DT197" s="383">
        <f t="shared" si="362"/>
        <v>-1.4169543663189657E-2</v>
      </c>
      <c r="DU197" s="383">
        <f t="shared" si="354"/>
        <v>0</v>
      </c>
      <c r="DW197" s="383">
        <f t="shared" si="363"/>
        <v>0.34554940707675924</v>
      </c>
      <c r="DX197" s="383">
        <f t="shared" si="355"/>
        <v>5.8961021285433297E-4</v>
      </c>
      <c r="DY197" s="383">
        <f t="shared" si="355"/>
        <v>6.2030920448263228E-2</v>
      </c>
      <c r="DZ197" s="383">
        <f t="shared" si="356"/>
        <v>0</v>
      </c>
      <c r="EA197" s="383"/>
      <c r="EC197" s="383">
        <f t="shared" si="364"/>
        <v>-0.38750802464195122</v>
      </c>
      <c r="ED197" s="383">
        <f t="shared" si="357"/>
        <v>-3.6289254809103721E-2</v>
      </c>
      <c r="EE197" s="383">
        <f t="shared" si="357"/>
        <v>7.4706316644417486E-2</v>
      </c>
      <c r="EF197" s="383"/>
      <c r="EH197" s="383">
        <f t="shared" si="358"/>
        <v>0</v>
      </c>
      <c r="EI197" s="383">
        <f t="shared" si="358"/>
        <v>2.6247468422422648E-2</v>
      </c>
      <c r="EJ197" s="383">
        <f t="shared" si="358"/>
        <v>0</v>
      </c>
      <c r="EK197" s="383">
        <f t="shared" si="358"/>
        <v>0</v>
      </c>
      <c r="EM197" s="383">
        <f t="shared" si="365"/>
        <v>0</v>
      </c>
      <c r="EN197" s="383">
        <f t="shared" si="366"/>
        <v>2.6247468422422648E-2</v>
      </c>
      <c r="EO197" s="383">
        <f t="shared" si="367"/>
        <v>0</v>
      </c>
      <c r="EP197" s="383">
        <v>1</v>
      </c>
      <c r="ER197" s="383">
        <f t="shared" si="359"/>
        <v>0</v>
      </c>
      <c r="ES197" s="383">
        <f t="shared" si="359"/>
        <v>0</v>
      </c>
      <c r="ET197" s="383">
        <f t="shared" si="359"/>
        <v>0</v>
      </c>
      <c r="EU197" s="383">
        <f t="shared" si="359"/>
        <v>0</v>
      </c>
      <c r="EX197" s="383">
        <f t="shared" si="293"/>
        <v>1.000639159521084</v>
      </c>
      <c r="EY197" s="383">
        <f t="shared" si="294"/>
        <v>1.1346065476713412</v>
      </c>
      <c r="EZ197" s="383">
        <f t="shared" si="369"/>
        <v>1.0354719444830083</v>
      </c>
      <c r="FA197" s="383"/>
      <c r="FB197" s="383">
        <f t="shared" si="300"/>
        <v>1.0989229233489717</v>
      </c>
      <c r="FC197" s="383">
        <f t="shared" si="295"/>
        <v>1.0780077829353769</v>
      </c>
      <c r="FD197" s="383">
        <f t="shared" si="370"/>
        <v>1.1034213935290165</v>
      </c>
      <c r="FE197" s="383"/>
      <c r="FF197" s="383">
        <f t="shared" si="301"/>
        <v>0.89504890557665628</v>
      </c>
      <c r="FG197" s="383">
        <f t="shared" si="296"/>
        <v>1.1169980198432932</v>
      </c>
      <c r="FH197" s="383">
        <f t="shared" si="371"/>
        <v>0.96896591445578484</v>
      </c>
      <c r="FI197" s="383"/>
      <c r="FJ197" s="383">
        <f t="shared" si="297"/>
        <v>1.0166599500352018</v>
      </c>
      <c r="FK197" s="383">
        <f t="shared" si="298"/>
        <v>0.92539096802670462</v>
      </c>
      <c r="FL197" s="383">
        <f t="shared" si="372"/>
        <v>0.95577615379347025</v>
      </c>
      <c r="FN197" s="383">
        <f t="shared" si="302"/>
        <v>1.0989229233489717</v>
      </c>
      <c r="FO197" s="383">
        <f t="shared" si="299"/>
        <v>1.0780077829353769</v>
      </c>
      <c r="FP197" s="383">
        <f t="shared" si="373"/>
        <v>1.1034213935290165</v>
      </c>
      <c r="FR197" s="340"/>
    </row>
    <row r="198" spans="1:174" x14ac:dyDescent="0.2">
      <c r="A198" s="377" t="s">
        <v>115</v>
      </c>
      <c r="B198" s="334">
        <f t="shared" si="292"/>
        <v>1984</v>
      </c>
      <c r="D198" s="388">
        <f>NonManufacturing_Data!L26</f>
        <v>92.164294095238105</v>
      </c>
      <c r="E198" s="388">
        <f>NonManufacturing_Data!M26</f>
        <v>245.60411442366475</v>
      </c>
      <c r="F198" s="388">
        <f>NonManufacturing_Data!N26</f>
        <v>50.766380969055945</v>
      </c>
      <c r="G198" s="388"/>
      <c r="H198" s="388">
        <f t="shared" si="307"/>
        <v>388.53478948795879</v>
      </c>
      <c r="J198" s="394">
        <f t="shared" si="308"/>
        <v>175191.59131495433</v>
      </c>
      <c r="K198" s="394">
        <f t="shared" si="308"/>
        <v>470329.43546779081</v>
      </c>
      <c r="L198" s="394">
        <f t="shared" si="308"/>
        <v>852757.51616223168</v>
      </c>
      <c r="M198" s="394"/>
      <c r="N198" s="394">
        <f t="shared" si="337"/>
        <v>1498278.5429449768</v>
      </c>
      <c r="P198" s="388">
        <f t="shared" si="309"/>
        <v>43281.136499999993</v>
      </c>
      <c r="Q198" s="388">
        <f t="shared" si="309"/>
        <v>368096.48887647677</v>
      </c>
      <c r="R198" s="388">
        <f t="shared" si="309"/>
        <v>432778.8322</v>
      </c>
      <c r="S198" s="403"/>
      <c r="T198" s="388">
        <f t="shared" si="338"/>
        <v>844156.45757647674</v>
      </c>
      <c r="U198" s="388"/>
      <c r="W198" s="397">
        <f t="shared" si="310"/>
        <v>0.52607715589241855</v>
      </c>
      <c r="X198" s="397">
        <f t="shared" si="311"/>
        <v>0.52219592460630559</v>
      </c>
      <c r="Y198" s="397">
        <f t="shared" si="312"/>
        <v>5.9532024059460731E-2</v>
      </c>
      <c r="Z198" s="388"/>
      <c r="AA198" s="397">
        <f t="shared" si="339"/>
        <v>0.46026395462686998</v>
      </c>
      <c r="AD198" s="397">
        <f t="shared" si="340"/>
        <v>2.1294333177974227</v>
      </c>
      <c r="AE198" s="397">
        <f t="shared" si="341"/>
        <v>0.66722753909799681</v>
      </c>
      <c r="AF198" s="397">
        <f t="shared" si="342"/>
        <v>0.11730329025333495</v>
      </c>
      <c r="AG198" s="388"/>
      <c r="AH198" s="397">
        <f t="shared" si="313"/>
        <v>0.46026395462686998</v>
      </c>
      <c r="AJ198" s="398">
        <f t="shared" si="314"/>
        <v>1.177613921910887</v>
      </c>
      <c r="AK198" s="398">
        <f t="shared" si="315"/>
        <v>0.96255780912820232</v>
      </c>
      <c r="AL198" s="398">
        <f t="shared" si="316"/>
        <v>1.0146896624190234</v>
      </c>
      <c r="AM198" s="399"/>
      <c r="AN198" s="398">
        <f t="shared" si="317"/>
        <v>1.056519839246346</v>
      </c>
      <c r="AP198" s="393">
        <f t="shared" si="343"/>
        <v>4.0477585729513912</v>
      </c>
      <c r="AQ198" s="393">
        <f t="shared" si="344"/>
        <v>1.277734098750452</v>
      </c>
      <c r="AR198" s="393">
        <f t="shared" si="345"/>
        <v>1.9704233495600982</v>
      </c>
      <c r="AS198" s="393"/>
      <c r="AT198" s="393">
        <f t="shared" si="318"/>
        <v>1.7748825226622633</v>
      </c>
      <c r="AV198" s="393">
        <f t="shared" si="319"/>
        <v>5.1271462904231728E-2</v>
      </c>
      <c r="AW198" s="393">
        <f t="shared" si="319"/>
        <v>0.43605244688083061</v>
      </c>
      <c r="AX198" s="393">
        <f t="shared" si="319"/>
        <v>0.51267609021493765</v>
      </c>
      <c r="AY198" s="406"/>
      <c r="AZ198" s="406">
        <f t="shared" si="320"/>
        <v>563417.57115284121</v>
      </c>
      <c r="BC198" s="383">
        <f t="shared" si="321"/>
        <v>1.177613921910887</v>
      </c>
      <c r="BD198" s="383">
        <f t="shared" si="322"/>
        <v>0.96255780912820232</v>
      </c>
      <c r="BE198" s="383">
        <f t="shared" si="323"/>
        <v>1.0146896624190234</v>
      </c>
      <c r="BF198" s="383" t="e">
        <f t="shared" si="324"/>
        <v>#DIV/0!</v>
      </c>
      <c r="BG198" s="383"/>
      <c r="BH198" s="383"/>
      <c r="BI198" s="383"/>
      <c r="BJ198" s="383"/>
      <c r="BK198" s="383"/>
      <c r="BL198" s="383"/>
      <c r="BM198" s="383"/>
      <c r="BN198" s="383"/>
      <c r="BO198" s="383">
        <f t="shared" si="346"/>
        <v>0.96255780912820232</v>
      </c>
      <c r="BP198" s="383">
        <f t="shared" si="347"/>
        <v>0.97767929704775491</v>
      </c>
      <c r="BQ198" s="383">
        <f t="shared" si="348"/>
        <v>0.96255780912820221</v>
      </c>
      <c r="BR198" s="391">
        <f t="shared" si="349"/>
        <v>1.177613921910887</v>
      </c>
      <c r="BS198" s="400">
        <f>Mining!BZ196</f>
        <v>0.99275615358338754</v>
      </c>
      <c r="BT198" s="391">
        <f t="shared" si="325"/>
        <v>1.0146896624190234</v>
      </c>
      <c r="BU198" s="391">
        <v>1</v>
      </c>
      <c r="BV198" s="391"/>
      <c r="BW198" s="391">
        <v>1</v>
      </c>
      <c r="BX198" s="400">
        <f>Mining!BW196</f>
        <v>0.96958130720602098</v>
      </c>
      <c r="BY198" s="391">
        <v>1</v>
      </c>
      <c r="BZ198" s="391">
        <v>1</v>
      </c>
      <c r="CB198" s="668">
        <f t="shared" si="350"/>
        <v>5.1271462904231728E-2</v>
      </c>
      <c r="CC198" s="668">
        <f t="shared" si="351"/>
        <v>0.43605244688083061</v>
      </c>
      <c r="CD198" s="668">
        <f t="shared" si="352"/>
        <v>0.51267609021493765</v>
      </c>
      <c r="CE198" s="668"/>
      <c r="CG198" s="668">
        <v>1</v>
      </c>
      <c r="CH198" s="668">
        <v>1</v>
      </c>
      <c r="CI198" s="668">
        <v>1</v>
      </c>
      <c r="CJ198" s="668">
        <v>1</v>
      </c>
      <c r="CK198" s="347"/>
      <c r="CL198" s="392">
        <f t="shared" si="326"/>
        <v>0.9590687233778401</v>
      </c>
      <c r="CM198" s="392">
        <f t="shared" si="327"/>
        <v>1.056519839246346</v>
      </c>
      <c r="CN198" s="392">
        <f t="shared" si="328"/>
        <v>1.0440904122059076</v>
      </c>
      <c r="CO198" s="392">
        <f t="shared" si="329"/>
        <v>0.99729392892675572</v>
      </c>
      <c r="CP198" s="392">
        <f t="shared" si="330"/>
        <v>0.98048144040452145</v>
      </c>
      <c r="CQ198" s="392">
        <v>1</v>
      </c>
      <c r="CR198" s="392">
        <f t="shared" si="331"/>
        <v>1.0348490286751342</v>
      </c>
      <c r="CS198" s="392">
        <f t="shared" si="332"/>
        <v>1.0132751334493542</v>
      </c>
      <c r="CT198" s="392">
        <f t="shared" si="333"/>
        <v>1.0132751334493539</v>
      </c>
      <c r="CU198" s="392"/>
      <c r="CV198" s="392">
        <f t="shared" si="353"/>
        <v>1.020941035813655</v>
      </c>
      <c r="CW198" s="347"/>
      <c r="CY198" s="338"/>
      <c r="DA198" s="383">
        <f t="shared" si="303"/>
        <v>0.23720988850625022</v>
      </c>
      <c r="DB198" s="383">
        <f t="shared" si="304"/>
        <v>0.63212901667657828</v>
      </c>
      <c r="DC198" s="383">
        <f t="shared" si="305"/>
        <v>0.13066109481717147</v>
      </c>
      <c r="DD198" s="383">
        <f t="shared" si="306"/>
        <v>0</v>
      </c>
      <c r="DF198" s="383">
        <f t="shared" si="334"/>
        <v>0.24092457379026955</v>
      </c>
      <c r="DG198" s="383">
        <f t="shared" si="334"/>
        <v>0.62991700812739293</v>
      </c>
      <c r="DH198" s="383">
        <f t="shared" si="334"/>
        <v>0.12913054515439126</v>
      </c>
      <c r="DI198" s="383"/>
      <c r="DJ198" s="383">
        <f t="shared" si="335"/>
        <v>0.99997212707205374</v>
      </c>
      <c r="DK198" s="383"/>
      <c r="DL198" s="383">
        <f t="shared" si="336"/>
        <v>0.24093128925073484</v>
      </c>
      <c r="DM198" s="383">
        <f t="shared" si="336"/>
        <v>0.62993456624816879</v>
      </c>
      <c r="DN198" s="383">
        <f t="shared" si="336"/>
        <v>0.12913414450109634</v>
      </c>
      <c r="DO198" s="383">
        <f t="shared" si="336"/>
        <v>0</v>
      </c>
      <c r="DR198" s="383">
        <f t="shared" si="360"/>
        <v>1.2477666659925672E-2</v>
      </c>
      <c r="DS198" s="383">
        <f t="shared" si="361"/>
        <v>-2.7811555390410045E-3</v>
      </c>
      <c r="DT198" s="383">
        <f t="shared" si="362"/>
        <v>-1.4373208931256092E-2</v>
      </c>
      <c r="DU198" s="383">
        <f t="shared" si="354"/>
        <v>0</v>
      </c>
      <c r="DW198" s="383">
        <f t="shared" si="363"/>
        <v>-0.24177843026336832</v>
      </c>
      <c r="DX198" s="383">
        <f t="shared" si="355"/>
        <v>-8.2422771664821556E-4</v>
      </c>
      <c r="DY198" s="383">
        <f t="shared" si="355"/>
        <v>2.7115798826441231E-2</v>
      </c>
      <c r="DZ198" s="383">
        <f t="shared" si="356"/>
        <v>0</v>
      </c>
      <c r="EA198" s="383"/>
      <c r="EC198" s="383">
        <f t="shared" si="364"/>
        <v>0.19676841892918187</v>
      </c>
      <c r="ED198" s="383">
        <f t="shared" si="357"/>
        <v>-3.1427052315504328E-2</v>
      </c>
      <c r="EE198" s="383">
        <f t="shared" si="357"/>
        <v>9.3346521554438424E-3</v>
      </c>
      <c r="EF198" s="383"/>
      <c r="EH198" s="383">
        <f t="shared" si="358"/>
        <v>0</v>
      </c>
      <c r="EI198" s="383">
        <f t="shared" si="358"/>
        <v>4.0512112267965208E-2</v>
      </c>
      <c r="EJ198" s="383">
        <f t="shared" si="358"/>
        <v>0</v>
      </c>
      <c r="EK198" s="383">
        <f t="shared" si="358"/>
        <v>0</v>
      </c>
      <c r="EM198" s="383">
        <f t="shared" si="365"/>
        <v>0</v>
      </c>
      <c r="EN198" s="383">
        <f t="shared" si="366"/>
        <v>4.0512112267965208E-2</v>
      </c>
      <c r="EO198" s="383">
        <f t="shared" si="367"/>
        <v>0</v>
      </c>
      <c r="EP198" s="383">
        <v>1</v>
      </c>
      <c r="ER198" s="383">
        <f t="shared" si="359"/>
        <v>0</v>
      </c>
      <c r="ES198" s="383">
        <f t="shared" si="359"/>
        <v>0</v>
      </c>
      <c r="ET198" s="383">
        <f t="shared" si="359"/>
        <v>0</v>
      </c>
      <c r="EU198" s="383">
        <f t="shared" si="359"/>
        <v>0</v>
      </c>
      <c r="EX198" s="383">
        <f t="shared" si="293"/>
        <v>0.99939842328786122</v>
      </c>
      <c r="EY198" s="383">
        <f t="shared" si="294"/>
        <v>1.1339239947948219</v>
      </c>
      <c r="EZ198" s="383">
        <f t="shared" si="369"/>
        <v>1.0348490286751342</v>
      </c>
      <c r="FA198" s="383"/>
      <c r="FB198" s="383">
        <f t="shared" si="300"/>
        <v>0.94622998822475823</v>
      </c>
      <c r="FC198" s="383">
        <f t="shared" si="295"/>
        <v>1.0200432917531395</v>
      </c>
      <c r="FD198" s="383">
        <f t="shared" si="370"/>
        <v>1.0440904122059076</v>
      </c>
      <c r="FE198" s="383"/>
      <c r="FF198" s="383">
        <f t="shared" si="301"/>
        <v>1.0292353054409362</v>
      </c>
      <c r="FG198" s="383">
        <f t="shared" si="296"/>
        <v>1.1496537981303327</v>
      </c>
      <c r="FH198" s="383">
        <f t="shared" si="371"/>
        <v>0.99729392892675572</v>
      </c>
      <c r="FI198" s="383"/>
      <c r="FJ198" s="383">
        <f t="shared" si="297"/>
        <v>1.0258484023827086</v>
      </c>
      <c r="FK198" s="383">
        <f t="shared" si="298"/>
        <v>0.94931084612958305</v>
      </c>
      <c r="FL198" s="383">
        <f t="shared" si="372"/>
        <v>0.98048144040452145</v>
      </c>
      <c r="FN198" s="383">
        <f t="shared" si="302"/>
        <v>0.94622998822475823</v>
      </c>
      <c r="FO198" s="383">
        <f t="shared" si="299"/>
        <v>1.0200432917531395</v>
      </c>
      <c r="FP198" s="383">
        <f t="shared" si="373"/>
        <v>1.0440904122059076</v>
      </c>
      <c r="FR198" s="340"/>
    </row>
    <row r="199" spans="1:174" x14ac:dyDescent="0.2">
      <c r="A199" s="377" t="s">
        <v>115</v>
      </c>
      <c r="B199" s="334">
        <f t="shared" si="292"/>
        <v>1985</v>
      </c>
      <c r="D199" s="388">
        <f>NonManufacturing_Data!L27</f>
        <v>82.115466666666663</v>
      </c>
      <c r="E199" s="388">
        <f>NonManufacturing_Data!M27</f>
        <v>246.37379871981659</v>
      </c>
      <c r="F199" s="388">
        <f>NonManufacturing_Data!N27</f>
        <v>54.227105695949518</v>
      </c>
      <c r="G199" s="388"/>
      <c r="H199" s="388">
        <f t="shared" ref="H199:H215" si="374">SUM(D199:G199)</f>
        <v>382.71637108243272</v>
      </c>
      <c r="J199" s="394">
        <f t="shared" si="308"/>
        <v>183813.94376807156</v>
      </c>
      <c r="K199" s="394">
        <f t="shared" si="308"/>
        <v>454138.02128220547</v>
      </c>
      <c r="L199" s="394">
        <f t="shared" si="308"/>
        <v>924270.33083279547</v>
      </c>
      <c r="M199" s="394"/>
      <c r="N199" s="394">
        <f t="shared" si="337"/>
        <v>1562222.2958830725</v>
      </c>
      <c r="P199" s="388">
        <f t="shared" si="309"/>
        <v>52910.615519999999</v>
      </c>
      <c r="Q199" s="388">
        <f t="shared" si="309"/>
        <v>361008.12425848882</v>
      </c>
      <c r="R199" s="388">
        <f t="shared" si="309"/>
        <v>464593.32876</v>
      </c>
      <c r="S199" s="403"/>
      <c r="T199" s="388">
        <f t="shared" si="338"/>
        <v>878512.06853848882</v>
      </c>
      <c r="U199" s="388"/>
      <c r="W199" s="397">
        <f t="shared" si="310"/>
        <v>0.44673143388009989</v>
      </c>
      <c r="X199" s="397">
        <f t="shared" si="311"/>
        <v>0.54250863652466064</v>
      </c>
      <c r="Y199" s="397">
        <f t="shared" si="312"/>
        <v>5.8670178936815226E-2</v>
      </c>
      <c r="Z199" s="388"/>
      <c r="AA199" s="397">
        <f t="shared" si="339"/>
        <v>0.43564156348942112</v>
      </c>
      <c r="AD199" s="397">
        <f t="shared" si="340"/>
        <v>1.5519658174384183</v>
      </c>
      <c r="AE199" s="397">
        <f t="shared" si="341"/>
        <v>0.68246053804431328</v>
      </c>
      <c r="AF199" s="397">
        <f t="shared" si="342"/>
        <v>0.11671951002973227</v>
      </c>
      <c r="AG199" s="388"/>
      <c r="AH199" s="397">
        <f t="shared" si="313"/>
        <v>0.43564156348942112</v>
      </c>
      <c r="AJ199" s="398">
        <f t="shared" si="314"/>
        <v>1</v>
      </c>
      <c r="AK199" s="398">
        <f t="shared" si="315"/>
        <v>1</v>
      </c>
      <c r="AL199" s="398">
        <f t="shared" si="316"/>
        <v>1</v>
      </c>
      <c r="AM199" s="399"/>
      <c r="AN199" s="398">
        <f t="shared" si="317"/>
        <v>1</v>
      </c>
      <c r="AP199" s="393">
        <f t="shared" si="343"/>
        <v>3.4740465965396043</v>
      </c>
      <c r="AQ199" s="393">
        <f t="shared" si="344"/>
        <v>1.2579717484613555</v>
      </c>
      <c r="AR199" s="393">
        <f t="shared" si="345"/>
        <v>1.9894179998229284</v>
      </c>
      <c r="AS199" s="393"/>
      <c r="AT199" s="393">
        <f t="shared" si="318"/>
        <v>1.7782593453519864</v>
      </c>
      <c r="AV199" s="393">
        <f t="shared" si="319"/>
        <v>6.0227534048591061E-2</v>
      </c>
      <c r="AW199" s="393">
        <f t="shared" si="319"/>
        <v>0.41093132033925217</v>
      </c>
      <c r="AX199" s="393">
        <f t="shared" si="319"/>
        <v>0.52884114561215678</v>
      </c>
      <c r="AY199" s="406"/>
      <c r="AZ199" s="406">
        <f t="shared" si="320"/>
        <v>562347.67027306766</v>
      </c>
      <c r="BC199" s="383">
        <f t="shared" si="321"/>
        <v>1</v>
      </c>
      <c r="BD199" s="383">
        <f t="shared" si="322"/>
        <v>1</v>
      </c>
      <c r="BE199" s="383">
        <f t="shared" si="323"/>
        <v>1</v>
      </c>
      <c r="BF199" s="383" t="e">
        <f t="shared" si="324"/>
        <v>#DIV/0!</v>
      </c>
      <c r="BG199" s="383"/>
      <c r="BH199" s="383"/>
      <c r="BI199" s="383"/>
      <c r="BJ199" s="383"/>
      <c r="BK199" s="383"/>
      <c r="BL199" s="383"/>
      <c r="BM199" s="383"/>
      <c r="BN199" s="383"/>
      <c r="BO199" s="383">
        <f t="shared" si="346"/>
        <v>1</v>
      </c>
      <c r="BP199" s="383">
        <f t="shared" si="347"/>
        <v>1</v>
      </c>
      <c r="BQ199" s="383">
        <f t="shared" si="348"/>
        <v>1</v>
      </c>
      <c r="BR199" s="391">
        <f t="shared" si="349"/>
        <v>1</v>
      </c>
      <c r="BS199" s="400">
        <f>Mining!BZ197</f>
        <v>1</v>
      </c>
      <c r="BT199" s="391">
        <f t="shared" si="325"/>
        <v>1</v>
      </c>
      <c r="BU199" s="391">
        <v>1</v>
      </c>
      <c r="BV199" s="391"/>
      <c r="BW199" s="391">
        <v>1</v>
      </c>
      <c r="BX199" s="400">
        <f>Mining!BW197</f>
        <v>1</v>
      </c>
      <c r="BY199" s="391">
        <v>1</v>
      </c>
      <c r="BZ199" s="391">
        <v>1</v>
      </c>
      <c r="CB199" s="668">
        <f t="shared" si="350"/>
        <v>6.0227534048591061E-2</v>
      </c>
      <c r="CC199" s="668">
        <f t="shared" si="351"/>
        <v>0.41093132033925217</v>
      </c>
      <c r="CD199" s="668">
        <f t="shared" si="352"/>
        <v>0.52884114561215678</v>
      </c>
      <c r="CE199" s="668"/>
      <c r="CG199" s="668">
        <v>1</v>
      </c>
      <c r="CH199" s="668">
        <v>1</v>
      </c>
      <c r="CI199" s="668">
        <v>1</v>
      </c>
      <c r="CJ199" s="668">
        <v>1</v>
      </c>
      <c r="CL199" s="392">
        <f t="shared" si="326"/>
        <v>1</v>
      </c>
      <c r="CM199" s="392">
        <f t="shared" si="327"/>
        <v>1</v>
      </c>
      <c r="CN199" s="392">
        <f t="shared" si="328"/>
        <v>1</v>
      </c>
      <c r="CO199" s="392">
        <f t="shared" si="329"/>
        <v>1</v>
      </c>
      <c r="CP199" s="392">
        <f t="shared" si="330"/>
        <v>1</v>
      </c>
      <c r="CQ199" s="392">
        <v>1</v>
      </c>
      <c r="CR199" s="392">
        <f t="shared" si="331"/>
        <v>1</v>
      </c>
      <c r="CS199" s="392">
        <f t="shared" si="332"/>
        <v>1</v>
      </c>
      <c r="CT199" s="392">
        <f t="shared" si="333"/>
        <v>1</v>
      </c>
      <c r="CU199" s="392"/>
      <c r="CV199" s="392">
        <f t="shared" si="353"/>
        <v>1</v>
      </c>
      <c r="CY199" s="338"/>
      <c r="DA199" s="383">
        <f t="shared" si="303"/>
        <v>0.21455958738953432</v>
      </c>
      <c r="DB199" s="383">
        <f t="shared" si="304"/>
        <v>0.6437503523118181</v>
      </c>
      <c r="DC199" s="383">
        <f t="shared" si="305"/>
        <v>0.1416900602986477</v>
      </c>
      <c r="DD199" s="383">
        <f t="shared" si="306"/>
        <v>0</v>
      </c>
      <c r="DF199" s="383">
        <f t="shared" si="334"/>
        <v>0.22569534176222739</v>
      </c>
      <c r="DG199" s="383">
        <f t="shared" si="334"/>
        <v>0.63792204196553182</v>
      </c>
      <c r="DH199" s="383">
        <f t="shared" si="334"/>
        <v>0.13610110794063851</v>
      </c>
      <c r="DI199" s="383"/>
      <c r="DJ199" s="383">
        <f t="shared" si="335"/>
        <v>0.99971849166839766</v>
      </c>
      <c r="DK199" s="383"/>
      <c r="DL199" s="383">
        <f t="shared" si="336"/>
        <v>0.22575889477203906</v>
      </c>
      <c r="DM199" s="383">
        <f t="shared" si="336"/>
        <v>0.63810167290286335</v>
      </c>
      <c r="DN199" s="383">
        <f t="shared" si="336"/>
        <v>0.13613943232509765</v>
      </c>
      <c r="DO199" s="383">
        <f t="shared" si="336"/>
        <v>0</v>
      </c>
      <c r="DR199" s="383">
        <f t="shared" si="360"/>
        <v>-0.16349029119746233</v>
      </c>
      <c r="DS199" s="383">
        <f t="shared" si="361"/>
        <v>7.2702104673100952E-3</v>
      </c>
      <c r="DT199" s="383">
        <f t="shared" si="362"/>
        <v>-1.4582814430981606E-2</v>
      </c>
      <c r="DU199" s="383">
        <f t="shared" si="354"/>
        <v>0</v>
      </c>
      <c r="DW199" s="383">
        <f t="shared" si="363"/>
        <v>-0.15284320847230132</v>
      </c>
      <c r="DX199" s="383">
        <f t="shared" si="355"/>
        <v>-1.5587573338931824E-2</v>
      </c>
      <c r="DY199" s="383">
        <f t="shared" si="355"/>
        <v>9.5937156439624225E-3</v>
      </c>
      <c r="DZ199" s="383">
        <f t="shared" si="356"/>
        <v>0</v>
      </c>
      <c r="EA199" s="383"/>
      <c r="EC199" s="383">
        <f t="shared" si="364"/>
        <v>0.16099530524620179</v>
      </c>
      <c r="ED199" s="383">
        <f t="shared" si="357"/>
        <v>-5.9336430390330666E-2</v>
      </c>
      <c r="EE199" s="383">
        <f t="shared" si="357"/>
        <v>3.1043852251097393E-2</v>
      </c>
      <c r="EF199" s="383"/>
      <c r="EH199" s="383">
        <f t="shared" si="358"/>
        <v>0</v>
      </c>
      <c r="EI199" s="383">
        <f t="shared" si="358"/>
        <v>3.0890942724604922E-2</v>
      </c>
      <c r="EJ199" s="383">
        <f t="shared" si="358"/>
        <v>0</v>
      </c>
      <c r="EK199" s="383">
        <f t="shared" si="358"/>
        <v>0</v>
      </c>
      <c r="EM199" s="383">
        <f t="shared" si="365"/>
        <v>0</v>
      </c>
      <c r="EN199" s="383">
        <f t="shared" si="366"/>
        <v>3.0890942724604922E-2</v>
      </c>
      <c r="EO199" s="383">
        <f t="shared" si="367"/>
        <v>0</v>
      </c>
      <c r="EP199" s="383">
        <v>1</v>
      </c>
      <c r="ER199" s="383">
        <f t="shared" si="359"/>
        <v>0</v>
      </c>
      <c r="ES199" s="383">
        <f t="shared" si="359"/>
        <v>0</v>
      </c>
      <c r="ET199" s="383">
        <f t="shared" si="359"/>
        <v>0</v>
      </c>
      <c r="EU199" s="383">
        <f t="shared" si="359"/>
        <v>0</v>
      </c>
      <c r="EX199" s="383">
        <f t="shared" si="293"/>
        <v>0.96632452878682251</v>
      </c>
      <c r="EY199" s="383">
        <f t="shared" si="294"/>
        <v>1.0957385699501776</v>
      </c>
      <c r="EZ199" s="383">
        <f t="shared" si="369"/>
        <v>1</v>
      </c>
      <c r="FA199" s="383"/>
      <c r="FB199" s="383">
        <f t="shared" si="300"/>
        <v>0.95777146146495562</v>
      </c>
      <c r="FC199" s="383">
        <f t="shared" si="295"/>
        <v>0.97696835429992845</v>
      </c>
      <c r="FD199" s="383">
        <f t="shared" si="370"/>
        <v>1</v>
      </c>
      <c r="FE199" s="383"/>
      <c r="FF199" s="383">
        <f t="shared" si="301"/>
        <v>1.0027134137637401</v>
      </c>
      <c r="FG199" s="383">
        <f t="shared" si="296"/>
        <v>1.1527732845697156</v>
      </c>
      <c r="FH199" s="383">
        <f t="shared" si="371"/>
        <v>1</v>
      </c>
      <c r="FI199" s="383"/>
      <c r="FJ199" s="383">
        <f t="shared" si="297"/>
        <v>1.0199071178618391</v>
      </c>
      <c r="FK199" s="383">
        <f t="shared" si="298"/>
        <v>0.96820888903100688</v>
      </c>
      <c r="FL199" s="383">
        <f t="shared" si="372"/>
        <v>1</v>
      </c>
      <c r="FN199" s="383">
        <f t="shared" si="302"/>
        <v>0.95777146146495562</v>
      </c>
      <c r="FO199" s="383">
        <f t="shared" si="299"/>
        <v>0.97696835429992845</v>
      </c>
      <c r="FP199" s="383">
        <f t="shared" si="373"/>
        <v>1</v>
      </c>
      <c r="FR199" s="340"/>
    </row>
    <row r="200" spans="1:174" x14ac:dyDescent="0.2">
      <c r="A200" s="377" t="s">
        <v>115</v>
      </c>
      <c r="B200" s="334">
        <f t="shared" si="292"/>
        <v>1986</v>
      </c>
      <c r="D200" s="388">
        <f>NonManufacturing_Data!L28</f>
        <v>78.830848000000003</v>
      </c>
      <c r="E200" s="388">
        <f>NonManufacturing_Data!M28</f>
        <v>239.13963123343899</v>
      </c>
      <c r="F200" s="388">
        <f>NonManufacturing_Data!N28</f>
        <v>55.497665100962827</v>
      </c>
      <c r="G200" s="388"/>
      <c r="H200" s="388">
        <f t="shared" si="374"/>
        <v>373.46814433440181</v>
      </c>
      <c r="J200" s="394">
        <f t="shared" si="308"/>
        <v>178869.71423058811</v>
      </c>
      <c r="K200" s="394">
        <f t="shared" si="308"/>
        <v>403938.42751859647</v>
      </c>
      <c r="L200" s="394">
        <f t="shared" si="308"/>
        <v>960028.79583703692</v>
      </c>
      <c r="M200" s="394"/>
      <c r="N200" s="394">
        <f t="shared" si="337"/>
        <v>1542836.9375862214</v>
      </c>
      <c r="P200" s="388">
        <f t="shared" si="309"/>
        <v>50749.874280000004</v>
      </c>
      <c r="Q200" s="388">
        <f t="shared" si="309"/>
        <v>338770.3513996668</v>
      </c>
      <c r="R200" s="388">
        <f t="shared" si="309"/>
        <v>474699.97475999995</v>
      </c>
      <c r="S200" s="403"/>
      <c r="T200" s="388">
        <f t="shared" si="338"/>
        <v>864220.20043966675</v>
      </c>
      <c r="U200" s="388"/>
      <c r="W200" s="397">
        <f t="shared" si="310"/>
        <v>0.44071657596755587</v>
      </c>
      <c r="X200" s="397">
        <f t="shared" si="311"/>
        <v>0.59202000835245983</v>
      </c>
      <c r="Y200" s="397">
        <f t="shared" si="312"/>
        <v>5.7808333814169728E-2</v>
      </c>
      <c r="Z200" s="388"/>
      <c r="AA200" s="397">
        <f t="shared" si="339"/>
        <v>0.43214465959532328</v>
      </c>
      <c r="AD200" s="397">
        <f t="shared" si="340"/>
        <v>1.5533210499216235</v>
      </c>
      <c r="AE200" s="397">
        <f t="shared" si="341"/>
        <v>0.70590484157012978</v>
      </c>
      <c r="AF200" s="397">
        <f t="shared" si="342"/>
        <v>0.11691103444659225</v>
      </c>
      <c r="AG200" s="388"/>
      <c r="AH200" s="397">
        <f t="shared" si="313"/>
        <v>0.43214465959532328</v>
      </c>
      <c r="AJ200" s="398">
        <f t="shared" si="314"/>
        <v>0.98653585251366405</v>
      </c>
      <c r="AK200" s="398">
        <f t="shared" si="315"/>
        <v>1.0912637486196932</v>
      </c>
      <c r="AL200" s="398">
        <f t="shared" si="316"/>
        <v>0.98531033758097686</v>
      </c>
      <c r="AM200" s="399"/>
      <c r="AN200" s="398">
        <f t="shared" si="317"/>
        <v>0.99197297919397731</v>
      </c>
      <c r="AP200" s="393">
        <f t="shared" si="343"/>
        <v>3.5245351199043031</v>
      </c>
      <c r="AQ200" s="393">
        <f t="shared" si="344"/>
        <v>1.1923665275006523</v>
      </c>
      <c r="AR200" s="393">
        <f t="shared" si="345"/>
        <v>2.022390661222198</v>
      </c>
      <c r="AS200" s="393"/>
      <c r="AT200" s="393">
        <f t="shared" si="318"/>
        <v>1.7852359118674992</v>
      </c>
      <c r="AV200" s="393">
        <f t="shared" si="319"/>
        <v>5.8723314097704864E-2</v>
      </c>
      <c r="AW200" s="393">
        <f t="shared" si="319"/>
        <v>0.3919954095348841</v>
      </c>
      <c r="AX200" s="393">
        <f t="shared" si="319"/>
        <v>0.54928127636741109</v>
      </c>
      <c r="AY200" s="406"/>
      <c r="AZ200" s="406">
        <f t="shared" si="320"/>
        <v>560150.05823735648</v>
      </c>
      <c r="BC200" s="383">
        <f t="shared" si="321"/>
        <v>0.98653585251366405</v>
      </c>
      <c r="BD200" s="383">
        <f t="shared" si="322"/>
        <v>1.0912637486196932</v>
      </c>
      <c r="BE200" s="383">
        <f t="shared" si="323"/>
        <v>0.98531033758097686</v>
      </c>
      <c r="BF200" s="383" t="e">
        <f t="shared" si="324"/>
        <v>#DIV/0!</v>
      </c>
      <c r="BG200" s="383"/>
      <c r="BH200" s="383"/>
      <c r="BI200" s="383"/>
      <c r="BJ200" s="383"/>
      <c r="BK200" s="383"/>
      <c r="BL200" s="383"/>
      <c r="BM200" s="383"/>
      <c r="BN200" s="383"/>
      <c r="BO200" s="383">
        <f t="shared" si="346"/>
        <v>1.0912637486196932</v>
      </c>
      <c r="BP200" s="383">
        <f t="shared" si="347"/>
        <v>1.034352614135023</v>
      </c>
      <c r="BQ200" s="383">
        <f t="shared" si="348"/>
        <v>1.0912637486196934</v>
      </c>
      <c r="BR200" s="391">
        <f t="shared" si="349"/>
        <v>0.98653585251366405</v>
      </c>
      <c r="BS200" s="400">
        <f>Mining!BZ198</f>
        <v>1.0024364511229835</v>
      </c>
      <c r="BT200" s="391">
        <f t="shared" si="325"/>
        <v>0.98531033758097686</v>
      </c>
      <c r="BU200" s="391">
        <v>1</v>
      </c>
      <c r="BV200" s="391"/>
      <c r="BW200" s="391">
        <v>1</v>
      </c>
      <c r="BX200" s="400">
        <f>Mining!BW198</f>
        <v>1.0886114001513021</v>
      </c>
      <c r="BY200" s="391">
        <v>1</v>
      </c>
      <c r="BZ200" s="391">
        <v>1</v>
      </c>
      <c r="CB200" s="668">
        <f t="shared" si="350"/>
        <v>5.8723314097704864E-2</v>
      </c>
      <c r="CC200" s="668">
        <f t="shared" si="351"/>
        <v>0.3919954095348841</v>
      </c>
      <c r="CD200" s="668">
        <f t="shared" si="352"/>
        <v>0.54928127636741109</v>
      </c>
      <c r="CE200" s="668"/>
      <c r="CG200" s="668">
        <v>1</v>
      </c>
      <c r="CH200" s="668">
        <v>1</v>
      </c>
      <c r="CI200" s="668">
        <v>1</v>
      </c>
      <c r="CJ200" s="668">
        <v>1</v>
      </c>
      <c r="CL200" s="392">
        <f t="shared" si="326"/>
        <v>0.9875911652599394</v>
      </c>
      <c r="CM200" s="392">
        <f t="shared" si="327"/>
        <v>0.99197297919397731</v>
      </c>
      <c r="CN200" s="392">
        <f t="shared" si="328"/>
        <v>0.97148182118818205</v>
      </c>
      <c r="CO200" s="392">
        <f t="shared" si="329"/>
        <v>0.97028152004082269</v>
      </c>
      <c r="CP200" s="392">
        <f t="shared" si="330"/>
        <v>1.0560256119869955</v>
      </c>
      <c r="CQ200" s="392">
        <v>1</v>
      </c>
      <c r="CR200" s="392">
        <f t="shared" si="331"/>
        <v>0.99653590949711279</v>
      </c>
      <c r="CS200" s="392">
        <f t="shared" si="332"/>
        <v>0.97966375042855347</v>
      </c>
      <c r="CT200" s="392">
        <f t="shared" si="333"/>
        <v>0.97966375042855369</v>
      </c>
      <c r="CU200" s="392"/>
      <c r="CV200" s="392">
        <f t="shared" si="353"/>
        <v>0.99542120834818859</v>
      </c>
      <c r="CY200" s="338"/>
      <c r="DA200" s="383">
        <f t="shared" si="303"/>
        <v>0.21107783674694136</v>
      </c>
      <c r="DB200" s="383">
        <f t="shared" si="304"/>
        <v>0.64032136304325427</v>
      </c>
      <c r="DC200" s="383">
        <f t="shared" si="305"/>
        <v>0.14860080020980437</v>
      </c>
      <c r="DD200" s="383">
        <f t="shared" si="306"/>
        <v>0</v>
      </c>
      <c r="DF200" s="383">
        <f t="shared" ref="DF200:DH219" si="375">(DA200-DA199)/LN(DA200/DA199)</f>
        <v>0.2128139651470444</v>
      </c>
      <c r="DG200" s="383">
        <f t="shared" si="375"/>
        <v>0.64203433154396317</v>
      </c>
      <c r="DH200" s="383">
        <f t="shared" si="375"/>
        <v>0.14511800629634797</v>
      </c>
      <c r="DI200" s="383"/>
      <c r="DJ200" s="383">
        <f t="shared" si="335"/>
        <v>0.99996630298735556</v>
      </c>
      <c r="DK200" s="383"/>
      <c r="DL200" s="383">
        <f t="shared" ref="DL200:DO219" si="376">DF200/$DJ200</f>
        <v>0.21282113658357485</v>
      </c>
      <c r="DM200" s="383">
        <f t="shared" si="376"/>
        <v>0.64205596691199862</v>
      </c>
      <c r="DN200" s="383">
        <f t="shared" si="376"/>
        <v>0.14512289650442647</v>
      </c>
      <c r="DO200" s="383">
        <f t="shared" si="376"/>
        <v>0</v>
      </c>
      <c r="DR200" s="383">
        <f t="shared" si="360"/>
        <v>-1.3555611033726255E-2</v>
      </c>
      <c r="DS200" s="383">
        <f t="shared" si="361"/>
        <v>2.4334877883168699E-3</v>
      </c>
      <c r="DT200" s="383">
        <f t="shared" si="362"/>
        <v>-1.4798623898154268E-2</v>
      </c>
      <c r="DU200" s="383">
        <f t="shared" si="354"/>
        <v>0</v>
      </c>
      <c r="DW200" s="383">
        <f t="shared" si="363"/>
        <v>1.4428466024029109E-2</v>
      </c>
      <c r="DX200" s="383">
        <f t="shared" si="355"/>
        <v>-5.3560689631261919E-2</v>
      </c>
      <c r="DY200" s="383">
        <f t="shared" si="355"/>
        <v>1.6438173728359404E-2</v>
      </c>
      <c r="DZ200" s="383">
        <f t="shared" si="356"/>
        <v>0</v>
      </c>
      <c r="EA200" s="383"/>
      <c r="EC200" s="383">
        <f t="shared" si="364"/>
        <v>-2.529280226534469E-2</v>
      </c>
      <c r="ED200" s="383">
        <f t="shared" si="357"/>
        <v>-4.7175967383697462E-2</v>
      </c>
      <c r="EE200" s="383">
        <f t="shared" si="357"/>
        <v>3.7922558503450873E-2</v>
      </c>
      <c r="EF200" s="383"/>
      <c r="EH200" s="383">
        <f t="shared" si="358"/>
        <v>0</v>
      </c>
      <c r="EI200" s="383">
        <f t="shared" si="358"/>
        <v>8.4902939268201041E-2</v>
      </c>
      <c r="EJ200" s="383">
        <f t="shared" si="358"/>
        <v>0</v>
      </c>
      <c r="EK200" s="383">
        <f t="shared" si="358"/>
        <v>0</v>
      </c>
      <c r="EM200" s="383">
        <f t="shared" si="365"/>
        <v>0</v>
      </c>
      <c r="EN200" s="383">
        <f t="shared" si="366"/>
        <v>8.4902939268201041E-2</v>
      </c>
      <c r="EO200" s="383">
        <f t="shared" si="367"/>
        <v>0</v>
      </c>
      <c r="EP200" s="383">
        <v>1</v>
      </c>
      <c r="ER200" s="383">
        <f t="shared" si="359"/>
        <v>0</v>
      </c>
      <c r="ES200" s="383">
        <f t="shared" si="359"/>
        <v>0</v>
      </c>
      <c r="ET200" s="383">
        <f t="shared" si="359"/>
        <v>0</v>
      </c>
      <c r="EU200" s="383">
        <f t="shared" si="359"/>
        <v>0</v>
      </c>
      <c r="EX200" s="383">
        <f t="shared" si="293"/>
        <v>0.9965359094971129</v>
      </c>
      <c r="EY200" s="383">
        <f t="shared" si="294"/>
        <v>1.091942832376366</v>
      </c>
      <c r="EZ200" s="383">
        <f t="shared" si="369"/>
        <v>0.99653590949711279</v>
      </c>
      <c r="FA200" s="383"/>
      <c r="FB200" s="383">
        <f t="shared" si="300"/>
        <v>0.97148182118818205</v>
      </c>
      <c r="FC200" s="383">
        <f t="shared" si="295"/>
        <v>0.94910699607851556</v>
      </c>
      <c r="FD200" s="383">
        <f t="shared" si="370"/>
        <v>0.97148182118818205</v>
      </c>
      <c r="FE200" s="383"/>
      <c r="FF200" s="383">
        <f t="shared" si="301"/>
        <v>0.97028152004082269</v>
      </c>
      <c r="FG200" s="383">
        <f t="shared" si="296"/>
        <v>1.1185146148147556</v>
      </c>
      <c r="FH200" s="383">
        <f t="shared" si="371"/>
        <v>0.97028152004082269</v>
      </c>
      <c r="FI200" s="383"/>
      <c r="FJ200" s="383">
        <f t="shared" si="297"/>
        <v>1.0560256119869955</v>
      </c>
      <c r="FK200" s="383">
        <f t="shared" si="298"/>
        <v>1.0224533845702182</v>
      </c>
      <c r="FL200" s="383">
        <f t="shared" si="372"/>
        <v>1.0560256119869955</v>
      </c>
      <c r="FN200" s="383">
        <f t="shared" si="302"/>
        <v>0.97148182118818205</v>
      </c>
      <c r="FO200" s="383">
        <f t="shared" si="299"/>
        <v>0.94910699607851556</v>
      </c>
      <c r="FP200" s="383">
        <f t="shared" si="373"/>
        <v>0.97148182118818205</v>
      </c>
      <c r="FR200" s="340"/>
    </row>
    <row r="201" spans="1:174" x14ac:dyDescent="0.2">
      <c r="A201" s="377" t="s">
        <v>115</v>
      </c>
      <c r="B201" s="334">
        <f t="shared" si="292"/>
        <v>1987</v>
      </c>
      <c r="D201" s="388">
        <f>NonManufacturing_Data!L29</f>
        <v>94.432786666666672</v>
      </c>
      <c r="E201" s="388">
        <f>NonManufacturing_Data!M29</f>
        <v>242.12952261630025</v>
      </c>
      <c r="F201" s="388">
        <f>NonManufacturing_Data!N29</f>
        <v>53.292563600782763</v>
      </c>
      <c r="G201" s="388"/>
      <c r="H201" s="388">
        <f t="shared" si="374"/>
        <v>389.85487288374969</v>
      </c>
      <c r="J201" s="394">
        <f t="shared" si="308"/>
        <v>182693.40207000004</v>
      </c>
      <c r="K201" s="394">
        <f t="shared" si="308"/>
        <v>402141.82776999997</v>
      </c>
      <c r="L201" s="394">
        <f t="shared" si="308"/>
        <v>935835.81403000001</v>
      </c>
      <c r="M201" s="394"/>
      <c r="N201" s="394">
        <f t="shared" si="337"/>
        <v>1520671.0438700002</v>
      </c>
      <c r="P201" s="388">
        <f t="shared" si="309"/>
        <v>51253.843200000003</v>
      </c>
      <c r="Q201" s="388">
        <f t="shared" si="309"/>
        <v>352749.80900501978</v>
      </c>
      <c r="R201" s="388">
        <f t="shared" si="309"/>
        <v>484800.49552</v>
      </c>
      <c r="S201" s="403"/>
      <c r="T201" s="388">
        <f t="shared" si="338"/>
        <v>888804.14772501984</v>
      </c>
      <c r="U201" s="388"/>
      <c r="W201" s="397">
        <f t="shared" si="310"/>
        <v>0.51689215700567115</v>
      </c>
      <c r="X201" s="397">
        <f t="shared" si="311"/>
        <v>0.60209982124710293</v>
      </c>
      <c r="Y201" s="397">
        <f t="shared" si="312"/>
        <v>5.6946488691524223E-2</v>
      </c>
      <c r="Z201" s="388"/>
      <c r="AA201" s="397">
        <f t="shared" si="339"/>
        <v>0.43862854812460195</v>
      </c>
      <c r="AD201" s="397">
        <f t="shared" si="340"/>
        <v>1.8424527951626204</v>
      </c>
      <c r="AE201" s="397">
        <f t="shared" si="341"/>
        <v>0.68640582201663114</v>
      </c>
      <c r="AF201" s="397">
        <f t="shared" si="342"/>
        <v>0.10992679275960894</v>
      </c>
      <c r="AG201" s="388"/>
      <c r="AH201" s="397">
        <f t="shared" si="313"/>
        <v>0.43862854812460195</v>
      </c>
      <c r="AJ201" s="398">
        <f t="shared" si="314"/>
        <v>1.1570534728577035</v>
      </c>
      <c r="AK201" s="398">
        <f t="shared" si="315"/>
        <v>1.1098437530952256</v>
      </c>
      <c r="AL201" s="398">
        <f t="shared" si="316"/>
        <v>0.97062067516195361</v>
      </c>
      <c r="AM201" s="399"/>
      <c r="AN201" s="398">
        <f t="shared" si="317"/>
        <v>1.0068565189493297</v>
      </c>
      <c r="AP201" s="393">
        <f t="shared" si="343"/>
        <v>3.5644820107850963</v>
      </c>
      <c r="AQ201" s="393">
        <f t="shared" si="344"/>
        <v>1.1400199730916858</v>
      </c>
      <c r="AR201" s="393">
        <f t="shared" si="345"/>
        <v>1.9303524288402734</v>
      </c>
      <c r="AS201" s="393"/>
      <c r="AT201" s="393">
        <f t="shared" si="318"/>
        <v>1.7109180326872964</v>
      </c>
      <c r="AV201" s="393">
        <f t="shared" si="319"/>
        <v>5.7666071126230872E-2</v>
      </c>
      <c r="AW201" s="393">
        <f t="shared" si="319"/>
        <v>0.39688137134363854</v>
      </c>
      <c r="AX201" s="393">
        <f t="shared" si="319"/>
        <v>0.54545255753013056</v>
      </c>
      <c r="AY201" s="406"/>
      <c r="AZ201" s="406">
        <f t="shared" si="320"/>
        <v>584481.5361664783</v>
      </c>
      <c r="BC201" s="383">
        <f t="shared" si="321"/>
        <v>1.1570534728577035</v>
      </c>
      <c r="BD201" s="383">
        <f t="shared" si="322"/>
        <v>1.1098437530952256</v>
      </c>
      <c r="BE201" s="383">
        <f t="shared" si="323"/>
        <v>0.97062067516195361</v>
      </c>
      <c r="BF201" s="383" t="e">
        <f t="shared" si="324"/>
        <v>#DIV/0!</v>
      </c>
      <c r="BG201" s="383"/>
      <c r="BH201" s="383"/>
      <c r="BI201" s="383"/>
      <c r="BJ201" s="383"/>
      <c r="BK201" s="383"/>
      <c r="BL201" s="383"/>
      <c r="BM201" s="383"/>
      <c r="BN201" s="383"/>
      <c r="BO201" s="383">
        <f t="shared" si="346"/>
        <v>1.1098437530952256</v>
      </c>
      <c r="BP201" s="383">
        <f t="shared" si="347"/>
        <v>1.0057809701109219</v>
      </c>
      <c r="BQ201" s="383">
        <f t="shared" si="348"/>
        <v>1.1098437530952254</v>
      </c>
      <c r="BR201" s="391">
        <f t="shared" si="349"/>
        <v>1.1570534728577035</v>
      </c>
      <c r="BS201" s="400">
        <f>Mining!BZ199</f>
        <v>1.0012075844136348</v>
      </c>
      <c r="BT201" s="391">
        <f t="shared" si="325"/>
        <v>0.97062067516195361</v>
      </c>
      <c r="BU201" s="391">
        <v>1</v>
      </c>
      <c r="BV201" s="391"/>
      <c r="BW201" s="391">
        <v>1</v>
      </c>
      <c r="BX201" s="400">
        <f>Mining!BW199</f>
        <v>1.1085051395662511</v>
      </c>
      <c r="BY201" s="391">
        <v>1</v>
      </c>
      <c r="BZ201" s="391">
        <v>1</v>
      </c>
      <c r="CB201" s="668">
        <f t="shared" si="350"/>
        <v>5.7666071126230872E-2</v>
      </c>
      <c r="CC201" s="668">
        <f t="shared" si="351"/>
        <v>0.39688137134363854</v>
      </c>
      <c r="CD201" s="668">
        <f t="shared" si="352"/>
        <v>0.54545255753013056</v>
      </c>
      <c r="CE201" s="668"/>
      <c r="CG201" s="668">
        <v>1</v>
      </c>
      <c r="CH201" s="668">
        <v>1</v>
      </c>
      <c r="CI201" s="668">
        <v>1</v>
      </c>
      <c r="CJ201" s="668">
        <v>1</v>
      </c>
      <c r="CL201" s="392">
        <f t="shared" si="326"/>
        <v>0.97340247151601123</v>
      </c>
      <c r="CM201" s="392">
        <f t="shared" si="327"/>
        <v>1.0068565189493297</v>
      </c>
      <c r="CN201" s="392">
        <f t="shared" si="328"/>
        <v>0.9404929185064792</v>
      </c>
      <c r="CO201" s="392">
        <f t="shared" si="329"/>
        <v>0.97290954205825675</v>
      </c>
      <c r="CP201" s="392">
        <f t="shared" si="330"/>
        <v>1.0681612835192937</v>
      </c>
      <c r="CQ201" s="392">
        <v>1</v>
      </c>
      <c r="CR201" s="392">
        <f t="shared" si="331"/>
        <v>1.0301554417937087</v>
      </c>
      <c r="CS201" s="392">
        <f t="shared" si="332"/>
        <v>0.98007662400728457</v>
      </c>
      <c r="CT201" s="392">
        <f t="shared" si="333"/>
        <v>0.98007662400728512</v>
      </c>
      <c r="CU201" s="392"/>
      <c r="CV201" s="392">
        <f t="shared" si="353"/>
        <v>0.97738309977394155</v>
      </c>
      <c r="CY201" s="338"/>
      <c r="DA201" s="383">
        <f t="shared" si="303"/>
        <v>0.24222548757220602</v>
      </c>
      <c r="DB201" s="383">
        <f t="shared" si="304"/>
        <v>0.62107604510691994</v>
      </c>
      <c r="DC201" s="383">
        <f t="shared" si="305"/>
        <v>0.13669846732087404</v>
      </c>
      <c r="DD201" s="383">
        <f t="shared" si="306"/>
        <v>0</v>
      </c>
      <c r="DF201" s="383">
        <f t="shared" si="375"/>
        <v>0.22629450591481215</v>
      </c>
      <c r="DG201" s="383">
        <f t="shared" si="375"/>
        <v>0.63064976294912334</v>
      </c>
      <c r="DH201" s="383">
        <f t="shared" si="375"/>
        <v>0.14256683688364125</v>
      </c>
      <c r="DI201" s="383"/>
      <c r="DJ201" s="383">
        <f t="shared" si="335"/>
        <v>0.99951110574757673</v>
      </c>
      <c r="DK201" s="383"/>
      <c r="DL201" s="383">
        <f t="shared" si="376"/>
        <v>0.22640519411293272</v>
      </c>
      <c r="DM201" s="383">
        <f t="shared" si="376"/>
        <v>0.630958234803638</v>
      </c>
      <c r="DN201" s="383">
        <f t="shared" si="376"/>
        <v>0.14263657108342931</v>
      </c>
      <c r="DO201" s="383">
        <f t="shared" si="376"/>
        <v>0</v>
      </c>
      <c r="DR201" s="383">
        <f t="shared" si="360"/>
        <v>0.15943227499467719</v>
      </c>
      <c r="DS201" s="383">
        <f t="shared" si="361"/>
        <v>-1.2266319182804787E-3</v>
      </c>
      <c r="DT201" s="383">
        <f t="shared" si="362"/>
        <v>-1.5020916915925345E-2</v>
      </c>
      <c r="DU201" s="383">
        <f t="shared" ref="DU201:DU224" si="377">LN(BU201/BU200)</f>
        <v>0</v>
      </c>
      <c r="DW201" s="383">
        <f t="shared" si="363"/>
        <v>1.1270198102930095E-2</v>
      </c>
      <c r="DX201" s="383">
        <f t="shared" si="355"/>
        <v>-4.4894228383125345E-2</v>
      </c>
      <c r="DY201" s="383">
        <f t="shared" si="355"/>
        <v>-4.6577715425613932E-2</v>
      </c>
      <c r="DZ201" s="383">
        <f t="shared" si="356"/>
        <v>0</v>
      </c>
      <c r="EA201" s="383"/>
      <c r="EC201" s="383">
        <f t="shared" si="364"/>
        <v>-1.816784322170319E-2</v>
      </c>
      <c r="ED201" s="383">
        <f t="shared" si="357"/>
        <v>1.2387293945640256E-2</v>
      </c>
      <c r="EE201" s="383">
        <f t="shared" si="357"/>
        <v>-6.9948225395636736E-3</v>
      </c>
      <c r="EF201" s="383"/>
      <c r="EH201" s="383">
        <f t="shared" si="358"/>
        <v>0</v>
      </c>
      <c r="EI201" s="383">
        <f t="shared" si="358"/>
        <v>1.8109447300693193E-2</v>
      </c>
      <c r="EJ201" s="383">
        <f t="shared" si="358"/>
        <v>0</v>
      </c>
      <c r="EK201" s="383">
        <f t="shared" si="358"/>
        <v>0</v>
      </c>
      <c r="EM201" s="383">
        <f t="shared" si="365"/>
        <v>0</v>
      </c>
      <c r="EN201" s="383">
        <f t="shared" si="366"/>
        <v>1.8109447300693193E-2</v>
      </c>
      <c r="EO201" s="383">
        <f t="shared" si="367"/>
        <v>0</v>
      </c>
      <c r="EP201" s="383">
        <v>1</v>
      </c>
      <c r="ER201" s="383">
        <f t="shared" si="359"/>
        <v>0</v>
      </c>
      <c r="ES201" s="383">
        <f t="shared" si="359"/>
        <v>0</v>
      </c>
      <c r="ET201" s="383">
        <f t="shared" si="359"/>
        <v>0</v>
      </c>
      <c r="EU201" s="383">
        <f t="shared" si="359"/>
        <v>0</v>
      </c>
      <c r="EX201" s="383">
        <f t="shared" si="293"/>
        <v>1.0337363982333176</v>
      </c>
      <c r="EY201" s="383">
        <f t="shared" si="294"/>
        <v>1.1287810506174318</v>
      </c>
      <c r="EZ201" s="383">
        <f t="shared" si="369"/>
        <v>1.0301554417937087</v>
      </c>
      <c r="FA201" s="383"/>
      <c r="FB201" s="383">
        <f t="shared" si="300"/>
        <v>0.96810140755510843</v>
      </c>
      <c r="FC201" s="383">
        <f t="shared" si="295"/>
        <v>0.91883181882401166</v>
      </c>
      <c r="FD201" s="383">
        <f t="shared" si="370"/>
        <v>0.9404929185064792</v>
      </c>
      <c r="FE201" s="383"/>
      <c r="FF201" s="383">
        <f t="shared" si="301"/>
        <v>1.0027085149651449</v>
      </c>
      <c r="FG201" s="383">
        <f t="shared" si="296"/>
        <v>1.1215441283877146</v>
      </c>
      <c r="FH201" s="383">
        <f t="shared" si="371"/>
        <v>0.97290954205825675</v>
      </c>
      <c r="FI201" s="383"/>
      <c r="FJ201" s="383">
        <f t="shared" si="297"/>
        <v>1.0114918344730901</v>
      </c>
      <c r="FK201" s="383">
        <f t="shared" si="298"/>
        <v>1.0342032496221498</v>
      </c>
      <c r="FL201" s="383">
        <f t="shared" si="372"/>
        <v>1.0681612835192937</v>
      </c>
      <c r="FN201" s="383">
        <f t="shared" si="302"/>
        <v>0.96810140755510843</v>
      </c>
      <c r="FO201" s="383">
        <f t="shared" si="299"/>
        <v>0.91883181882401166</v>
      </c>
      <c r="FP201" s="383">
        <f t="shared" si="373"/>
        <v>0.9404929185064792</v>
      </c>
      <c r="FR201" s="340"/>
    </row>
    <row r="202" spans="1:174" x14ac:dyDescent="0.2">
      <c r="A202" s="377" t="s">
        <v>115</v>
      </c>
      <c r="B202" s="334">
        <f t="shared" si="292"/>
        <v>1988</v>
      </c>
      <c r="D202" s="388">
        <f>NonManufacturing_Data!L30</f>
        <v>100.18086933333333</v>
      </c>
      <c r="E202" s="388">
        <f>NonManufacturing_Data!M30</f>
        <v>250.23487007596859</v>
      </c>
      <c r="F202" s="388">
        <f>NonManufacturing_Data!N30</f>
        <v>56.729277872866348</v>
      </c>
      <c r="G202" s="388"/>
      <c r="H202" s="388">
        <f t="shared" si="374"/>
        <v>407.14501728216828</v>
      </c>
      <c r="J202" s="394">
        <f t="shared" si="308"/>
        <v>175231.96080000003</v>
      </c>
      <c r="K202" s="394">
        <f t="shared" si="308"/>
        <v>418646.09389999998</v>
      </c>
      <c r="L202" s="394">
        <f t="shared" si="308"/>
        <v>932820.24476999999</v>
      </c>
      <c r="M202" s="394"/>
      <c r="N202" s="394">
        <f t="shared" si="337"/>
        <v>1526698.29947</v>
      </c>
      <c r="P202" s="388">
        <f t="shared" si="309"/>
        <v>45610.207439999998</v>
      </c>
      <c r="Q202" s="388">
        <f t="shared" si="309"/>
        <v>417195.65421209333</v>
      </c>
      <c r="R202" s="388">
        <f t="shared" si="309"/>
        <v>508247.91424000001</v>
      </c>
      <c r="S202" s="403"/>
      <c r="T202" s="388">
        <f t="shared" si="338"/>
        <v>971053.77589209331</v>
      </c>
      <c r="U202" s="388"/>
      <c r="W202" s="397">
        <f t="shared" si="310"/>
        <v>0.57170432195114329</v>
      </c>
      <c r="X202" s="397">
        <f t="shared" si="311"/>
        <v>0.59772412479678116</v>
      </c>
      <c r="Y202" s="397">
        <f t="shared" si="312"/>
        <v>6.0814801341338542E-2</v>
      </c>
      <c r="Z202" s="388"/>
      <c r="AA202" s="397">
        <f t="shared" si="339"/>
        <v>0.41928163752633568</v>
      </c>
      <c r="AD202" s="397">
        <f t="shared" si="340"/>
        <v>2.196457217720853</v>
      </c>
      <c r="AE202" s="397">
        <f t="shared" si="341"/>
        <v>0.59980219724137995</v>
      </c>
      <c r="AF202" s="397">
        <f t="shared" si="342"/>
        <v>0.11161733532678736</v>
      </c>
      <c r="AG202" s="388"/>
      <c r="AH202" s="397">
        <f t="shared" si="313"/>
        <v>0.41928163752633568</v>
      </c>
      <c r="AJ202" s="398">
        <f t="shared" si="314"/>
        <v>1.279749483902638</v>
      </c>
      <c r="AK202" s="398">
        <f t="shared" si="315"/>
        <v>1.1017780815911686</v>
      </c>
      <c r="AL202" s="398">
        <f t="shared" si="316"/>
        <v>1.0365538752972436</v>
      </c>
      <c r="AM202" s="399"/>
      <c r="AN202" s="398">
        <f t="shared" si="317"/>
        <v>0.96244636110465454</v>
      </c>
      <c r="AP202" s="393">
        <f t="shared" si="343"/>
        <v>3.8419461483598121</v>
      </c>
      <c r="AQ202" s="393">
        <f t="shared" si="344"/>
        <v>1.0034766414109608</v>
      </c>
      <c r="AR202" s="393">
        <f t="shared" si="345"/>
        <v>1.8353646294149129</v>
      </c>
      <c r="AS202" s="393"/>
      <c r="AT202" s="393">
        <f t="shared" si="318"/>
        <v>1.5722077781608377</v>
      </c>
      <c r="AV202" s="393">
        <f t="shared" si="319"/>
        <v>4.6969805969909906E-2</v>
      </c>
      <c r="AW202" s="393">
        <f t="shared" si="319"/>
        <v>0.42963187474228359</v>
      </c>
      <c r="AX202" s="393">
        <f t="shared" si="319"/>
        <v>0.52339831928780656</v>
      </c>
      <c r="AY202" s="406"/>
      <c r="AZ202" s="406">
        <f t="shared" si="320"/>
        <v>636048.24622467905</v>
      </c>
      <c r="BC202" s="383">
        <f t="shared" si="321"/>
        <v>1.279749483902638</v>
      </c>
      <c r="BD202" s="383">
        <f t="shared" si="322"/>
        <v>1.1017780815911686</v>
      </c>
      <c r="BE202" s="383">
        <f t="shared" si="323"/>
        <v>1.0365538752972436</v>
      </c>
      <c r="BF202" s="383" t="e">
        <f t="shared" si="324"/>
        <v>#DIV/0!</v>
      </c>
      <c r="BG202" s="383"/>
      <c r="BH202" s="383"/>
      <c r="BI202" s="383"/>
      <c r="BJ202" s="383"/>
      <c r="BK202" s="383"/>
      <c r="BL202" s="383"/>
      <c r="BM202" s="383"/>
      <c r="BN202" s="383"/>
      <c r="BO202" s="383"/>
      <c r="BP202" s="383"/>
      <c r="BQ202" s="383"/>
      <c r="BR202" s="391">
        <f t="shared" si="349"/>
        <v>1.279749483902638</v>
      </c>
      <c r="BS202" s="400">
        <f>Mining!BZ200</f>
        <v>0.97191252726907706</v>
      </c>
      <c r="BT202" s="391">
        <f t="shared" si="325"/>
        <v>1.0365538752972436</v>
      </c>
      <c r="BU202" s="391">
        <v>1</v>
      </c>
      <c r="BV202" s="391"/>
      <c r="BW202" s="391">
        <v>1</v>
      </c>
      <c r="BX202" s="400">
        <f>Mining!BW200</f>
        <v>1.1336185620397277</v>
      </c>
      <c r="BY202" s="391">
        <v>1</v>
      </c>
      <c r="BZ202" s="391">
        <v>1</v>
      </c>
      <c r="CB202" s="668">
        <f t="shared" si="350"/>
        <v>4.6969805969909906E-2</v>
      </c>
      <c r="CC202" s="668">
        <f t="shared" si="351"/>
        <v>0.42963187474228359</v>
      </c>
      <c r="CD202" s="668">
        <f t="shared" si="352"/>
        <v>0.52339831928780656</v>
      </c>
      <c r="CE202" s="668"/>
      <c r="CG202" s="668">
        <v>1</v>
      </c>
      <c r="CH202" s="668">
        <v>1</v>
      </c>
      <c r="CI202" s="668">
        <v>1</v>
      </c>
      <c r="CJ202" s="668">
        <v>1</v>
      </c>
      <c r="CL202" s="392">
        <f t="shared" si="326"/>
        <v>0.97726060080777943</v>
      </c>
      <c r="CM202" s="392">
        <f t="shared" si="327"/>
        <v>0.96244636110465454</v>
      </c>
      <c r="CN202" s="392">
        <f t="shared" si="328"/>
        <v>0.87911788351436781</v>
      </c>
      <c r="CO202" s="392">
        <f t="shared" si="329"/>
        <v>0.96632087201849348</v>
      </c>
      <c r="CP202" s="392">
        <f t="shared" si="330"/>
        <v>1.083048741471172</v>
      </c>
      <c r="CQ202" s="392">
        <v>1</v>
      </c>
      <c r="CR202" s="392">
        <f t="shared" si="331"/>
        <v>1.0460683394053643</v>
      </c>
      <c r="CS202" s="392">
        <f t="shared" si="332"/>
        <v>0.94056090909839563</v>
      </c>
      <c r="CT202" s="392">
        <f t="shared" si="333"/>
        <v>0.94056090909839574</v>
      </c>
      <c r="CU202" s="392"/>
      <c r="CV202" s="392">
        <f t="shared" si="353"/>
        <v>0.92006069283365888</v>
      </c>
      <c r="CY202" s="338"/>
      <c r="DA202" s="383">
        <f t="shared" si="303"/>
        <v>0.24605697007438473</v>
      </c>
      <c r="DB202" s="383">
        <f t="shared" si="304"/>
        <v>0.61460870071890261</v>
      </c>
      <c r="DC202" s="383">
        <f t="shared" si="305"/>
        <v>0.13933432920671265</v>
      </c>
      <c r="DD202" s="383">
        <f t="shared" si="306"/>
        <v>0</v>
      </c>
      <c r="DF202" s="383">
        <f t="shared" si="375"/>
        <v>0.24413621789195722</v>
      </c>
      <c r="DG202" s="383">
        <f t="shared" si="375"/>
        <v>0.6178367313918669</v>
      </c>
      <c r="DH202" s="383">
        <f t="shared" si="375"/>
        <v>0.13801220314826129</v>
      </c>
      <c r="DI202" s="383"/>
      <c r="DJ202" s="383">
        <f t="shared" si="335"/>
        <v>0.99998515243208552</v>
      </c>
      <c r="DK202" s="383"/>
      <c r="DL202" s="383">
        <f t="shared" si="376"/>
        <v>0.24413984277485345</v>
      </c>
      <c r="DM202" s="383">
        <f t="shared" si="376"/>
        <v>0.61784590490090063</v>
      </c>
      <c r="DN202" s="383">
        <f t="shared" si="376"/>
        <v>0.13801425232424583</v>
      </c>
      <c r="DO202" s="383">
        <f t="shared" si="376"/>
        <v>0</v>
      </c>
      <c r="DR202" s="383">
        <f t="shared" si="360"/>
        <v>0.10078767911469373</v>
      </c>
      <c r="DS202" s="383">
        <f t="shared" si="361"/>
        <v>-2.9696326962829946E-2</v>
      </c>
      <c r="DT202" s="383">
        <f t="shared" si="362"/>
        <v>6.5721170453675884E-2</v>
      </c>
      <c r="DU202" s="383">
        <f t="shared" si="377"/>
        <v>0</v>
      </c>
      <c r="DW202" s="383">
        <f t="shared" si="363"/>
        <v>7.4960302891891095E-2</v>
      </c>
      <c r="DX202" s="383">
        <f t="shared" si="355"/>
        <v>-0.12757517064457369</v>
      </c>
      <c r="DY202" s="383">
        <f t="shared" si="355"/>
        <v>-5.0459421968433525E-2</v>
      </c>
      <c r="DZ202" s="383">
        <f t="shared" si="356"/>
        <v>0</v>
      </c>
      <c r="EA202" s="383"/>
      <c r="EC202" s="383">
        <f t="shared" si="364"/>
        <v>-0.20516400939173418</v>
      </c>
      <c r="ED202" s="383">
        <f t="shared" si="357"/>
        <v>7.9291313472377153E-2</v>
      </c>
      <c r="EE202" s="383">
        <f t="shared" si="357"/>
        <v>-4.1273051929095722E-2</v>
      </c>
      <c r="EF202" s="383"/>
      <c r="EH202" s="383">
        <f t="shared" si="358"/>
        <v>0</v>
      </c>
      <c r="EI202" s="383">
        <f t="shared" si="358"/>
        <v>2.2402397108923926E-2</v>
      </c>
      <c r="EJ202" s="383">
        <f t="shared" si="358"/>
        <v>0</v>
      </c>
      <c r="EK202" s="383">
        <f t="shared" si="358"/>
        <v>0</v>
      </c>
      <c r="EM202" s="383">
        <f t="shared" si="365"/>
        <v>0</v>
      </c>
      <c r="EN202" s="383">
        <f t="shared" si="366"/>
        <v>2.2402397108923926E-2</v>
      </c>
      <c r="EO202" s="383">
        <f t="shared" si="367"/>
        <v>0</v>
      </c>
      <c r="EP202" s="383">
        <v>1</v>
      </c>
      <c r="ER202" s="383">
        <f t="shared" si="359"/>
        <v>0</v>
      </c>
      <c r="ES202" s="383">
        <f t="shared" si="359"/>
        <v>0</v>
      </c>
      <c r="ET202" s="383">
        <f t="shared" si="359"/>
        <v>0</v>
      </c>
      <c r="EU202" s="383">
        <f t="shared" si="359"/>
        <v>0</v>
      </c>
      <c r="EX202" s="383">
        <f t="shared" si="293"/>
        <v>1.0154470839701122</v>
      </c>
      <c r="EY202" s="383">
        <f t="shared" si="294"/>
        <v>1.1462174262901907</v>
      </c>
      <c r="EZ202" s="383">
        <f t="shared" si="369"/>
        <v>1.0460683394053643</v>
      </c>
      <c r="FA202" s="383"/>
      <c r="FB202" s="383">
        <f t="shared" si="300"/>
        <v>0.93474162985769627</v>
      </c>
      <c r="FC202" s="383">
        <f t="shared" si="295"/>
        <v>0.85887035189266814</v>
      </c>
      <c r="FD202" s="383">
        <f t="shared" si="370"/>
        <v>0.87911788351436781</v>
      </c>
      <c r="FE202" s="383"/>
      <c r="FF202" s="383">
        <f t="shared" si="301"/>
        <v>0.99322786985332223</v>
      </c>
      <c r="FG202" s="383">
        <f t="shared" si="296"/>
        <v>1.1139488855850306</v>
      </c>
      <c r="FH202" s="383">
        <f t="shared" si="371"/>
        <v>0.96632087201849348</v>
      </c>
      <c r="FI202" s="383"/>
      <c r="FJ202" s="383">
        <f t="shared" si="297"/>
        <v>1.0139374626112905</v>
      </c>
      <c r="FK202" s="383">
        <f t="shared" si="298"/>
        <v>1.0486174187462336</v>
      </c>
      <c r="FL202" s="383">
        <f t="shared" si="372"/>
        <v>1.083048741471172</v>
      </c>
      <c r="FN202" s="383">
        <f t="shared" si="302"/>
        <v>0.93474162985769627</v>
      </c>
      <c r="FO202" s="383">
        <f t="shared" si="299"/>
        <v>0.85887035189266814</v>
      </c>
      <c r="FP202" s="383">
        <f t="shared" si="373"/>
        <v>0.87911788351436781</v>
      </c>
      <c r="FR202" s="340"/>
    </row>
    <row r="203" spans="1:174" x14ac:dyDescent="0.2">
      <c r="A203" s="377" t="s">
        <v>115</v>
      </c>
      <c r="B203" s="334">
        <f t="shared" si="292"/>
        <v>1989</v>
      </c>
      <c r="D203" s="388">
        <f>NonManufacturing_Data!L31</f>
        <v>109.21357066666668</v>
      </c>
      <c r="E203" s="388">
        <f>NonManufacturing_Data!M31</f>
        <v>254.88965516156802</v>
      </c>
      <c r="F203" s="388">
        <f>NonManufacturing_Data!N31</f>
        <v>60.145885888415968</v>
      </c>
      <c r="G203" s="388"/>
      <c r="H203" s="388">
        <f t="shared" si="374"/>
        <v>424.2491117166507</v>
      </c>
      <c r="J203" s="394">
        <f t="shared" si="308"/>
        <v>185862.06267000001</v>
      </c>
      <c r="K203" s="394">
        <f t="shared" si="308"/>
        <v>402049.75531000004</v>
      </c>
      <c r="L203" s="394">
        <f t="shared" si="308"/>
        <v>929854.51963</v>
      </c>
      <c r="M203" s="394"/>
      <c r="N203" s="394">
        <f t="shared" si="337"/>
        <v>1517766.33761</v>
      </c>
      <c r="P203" s="388">
        <f t="shared" si="309"/>
        <v>52286.265360000005</v>
      </c>
      <c r="Q203" s="388">
        <f t="shared" si="309"/>
        <v>393029.9213150813</v>
      </c>
      <c r="R203" s="388">
        <f t="shared" si="309"/>
        <v>522642.22823999997</v>
      </c>
      <c r="S203" s="403"/>
      <c r="T203" s="388">
        <f t="shared" si="338"/>
        <v>967958.41491508135</v>
      </c>
      <c r="U203" s="388"/>
      <c r="W203" s="397">
        <f t="shared" si="310"/>
        <v>0.58760550215444718</v>
      </c>
      <c r="X203" s="397">
        <f t="shared" si="311"/>
        <v>0.63397540178835732</v>
      </c>
      <c r="Y203" s="397">
        <f t="shared" si="312"/>
        <v>6.4683113991152855E-2</v>
      </c>
      <c r="Z203" s="388"/>
      <c r="AA203" s="397">
        <f t="shared" si="339"/>
        <v>0.43829270470660658</v>
      </c>
      <c r="AD203" s="397">
        <f t="shared" si="340"/>
        <v>2.0887621235655733</v>
      </c>
      <c r="AE203" s="397">
        <f t="shared" si="341"/>
        <v>0.64852481029613518</v>
      </c>
      <c r="AF203" s="397">
        <f t="shared" si="342"/>
        <v>0.11508041761370394</v>
      </c>
      <c r="AG203" s="388"/>
      <c r="AH203" s="397">
        <f t="shared" si="313"/>
        <v>0.43829270470660658</v>
      </c>
      <c r="AJ203" s="398">
        <f t="shared" si="314"/>
        <v>1.3153439798287332</v>
      </c>
      <c r="AK203" s="398">
        <f t="shared" si="315"/>
        <v>1.1685996482003267</v>
      </c>
      <c r="AL203" s="398">
        <f t="shared" si="316"/>
        <v>1.1024870754325335</v>
      </c>
      <c r="AM203" s="399"/>
      <c r="AN203" s="398">
        <f t="shared" si="317"/>
        <v>1.0060856021081879</v>
      </c>
      <c r="AP203" s="393">
        <f t="shared" si="343"/>
        <v>3.5547014381369082</v>
      </c>
      <c r="AQ203" s="393">
        <f t="shared" si="344"/>
        <v>1.0229494842650613</v>
      </c>
      <c r="AR203" s="393">
        <f t="shared" si="345"/>
        <v>1.7791415798170178</v>
      </c>
      <c r="AS203" s="393"/>
      <c r="AT203" s="393">
        <f t="shared" si="318"/>
        <v>1.5680077927140632</v>
      </c>
      <c r="AV203" s="393">
        <f t="shared" si="319"/>
        <v>5.4017057504053063E-2</v>
      </c>
      <c r="AW203" s="393">
        <f t="shared" si="319"/>
        <v>0.40604008938706493</v>
      </c>
      <c r="AX203" s="393">
        <f t="shared" si="319"/>
        <v>0.5399428531088819</v>
      </c>
      <c r="AY203" s="406"/>
      <c r="AZ203" s="406">
        <f t="shared" si="320"/>
        <v>637751.93251374154</v>
      </c>
      <c r="BC203" s="383">
        <f t="shared" si="321"/>
        <v>1.3153439798287332</v>
      </c>
      <c r="BD203" s="383">
        <f t="shared" si="322"/>
        <v>1.1685996482003267</v>
      </c>
      <c r="BE203" s="383">
        <f t="shared" si="323"/>
        <v>1.1024870754325335</v>
      </c>
      <c r="BF203" s="383" t="e">
        <f t="shared" si="324"/>
        <v>#DIV/0!</v>
      </c>
      <c r="BG203" s="383"/>
      <c r="BH203" s="383"/>
      <c r="BI203" s="383"/>
      <c r="BJ203" s="383"/>
      <c r="BK203" s="383"/>
      <c r="BL203" s="383"/>
      <c r="BM203" s="383"/>
      <c r="BN203" s="383"/>
      <c r="BO203" s="383"/>
      <c r="BP203" s="383"/>
      <c r="BQ203" s="383"/>
      <c r="BR203" s="391">
        <f t="shared" si="349"/>
        <v>1.3153439798287332</v>
      </c>
      <c r="BS203" s="400">
        <f>Mining!BZ201</f>
        <v>1.0053196746620663</v>
      </c>
      <c r="BT203" s="391">
        <f t="shared" si="325"/>
        <v>1.1024870754325335</v>
      </c>
      <c r="BU203" s="391">
        <v>1</v>
      </c>
      <c r="BV203" s="391"/>
      <c r="BW203" s="391">
        <v>1</v>
      </c>
      <c r="BX203" s="400">
        <f>Mining!BW201</f>
        <v>1.1624159733998505</v>
      </c>
      <c r="BY203" s="391">
        <v>1</v>
      </c>
      <c r="BZ203" s="391">
        <v>1</v>
      </c>
      <c r="CB203" s="668">
        <f t="shared" si="350"/>
        <v>5.4017057504053063E-2</v>
      </c>
      <c r="CC203" s="668">
        <f t="shared" si="351"/>
        <v>0.40604008938706493</v>
      </c>
      <c r="CD203" s="668">
        <f t="shared" si="352"/>
        <v>0.5399428531088819</v>
      </c>
      <c r="CE203" s="668"/>
      <c r="CG203" s="668">
        <v>1</v>
      </c>
      <c r="CH203" s="668">
        <v>1</v>
      </c>
      <c r="CI203" s="668">
        <v>1</v>
      </c>
      <c r="CJ203" s="668">
        <v>1</v>
      </c>
      <c r="CL203" s="392">
        <f t="shared" si="326"/>
        <v>0.97154312904749385</v>
      </c>
      <c r="CM203" s="392">
        <f t="shared" si="327"/>
        <v>1.0060856021081879</v>
      </c>
      <c r="CN203" s="392">
        <f t="shared" si="328"/>
        <v>0.86841138680990493</v>
      </c>
      <c r="CO203" s="392">
        <f t="shared" si="329"/>
        <v>0.97139852038633778</v>
      </c>
      <c r="CP203" s="392">
        <f t="shared" si="330"/>
        <v>1.0996865556218709</v>
      </c>
      <c r="CQ203" s="392">
        <v>1</v>
      </c>
      <c r="CR203" s="392">
        <f t="shared" si="331"/>
        <v>1.0845337495987757</v>
      </c>
      <c r="CS203" s="392">
        <f t="shared" si="332"/>
        <v>0.97745555396182071</v>
      </c>
      <c r="CT203" s="392">
        <f t="shared" si="333"/>
        <v>0.97745555396182071</v>
      </c>
      <c r="CU203" s="392"/>
      <c r="CV203" s="392">
        <f t="shared" si="353"/>
        <v>0.92766647647469724</v>
      </c>
      <c r="CY203" s="338"/>
      <c r="DA203" s="383">
        <f t="shared" si="303"/>
        <v>0.25742793007804504</v>
      </c>
      <c r="DB203" s="383">
        <f t="shared" si="304"/>
        <v>0.60080185938445707</v>
      </c>
      <c r="DC203" s="383">
        <f t="shared" si="305"/>
        <v>0.14177021053749775</v>
      </c>
      <c r="DD203" s="383">
        <f t="shared" si="306"/>
        <v>0</v>
      </c>
      <c r="DF203" s="383">
        <f t="shared" si="375"/>
        <v>0.25169964299210795</v>
      </c>
      <c r="DG203" s="383">
        <f t="shared" si="375"/>
        <v>0.60767913862064338</v>
      </c>
      <c r="DH203" s="383">
        <f t="shared" si="375"/>
        <v>0.14054875182345786</v>
      </c>
      <c r="DI203" s="383"/>
      <c r="DJ203" s="383">
        <f t="shared" si="335"/>
        <v>0.99992753343620921</v>
      </c>
      <c r="DK203" s="383"/>
      <c r="DL203" s="383">
        <f t="shared" si="376"/>
        <v>0.25171788412221496</v>
      </c>
      <c r="DM203" s="383">
        <f t="shared" si="376"/>
        <v>0.60772317823110578</v>
      </c>
      <c r="DN203" s="383">
        <f t="shared" si="376"/>
        <v>0.14055893764667921</v>
      </c>
      <c r="DO203" s="383">
        <f t="shared" si="376"/>
        <v>0</v>
      </c>
      <c r="DR203" s="383">
        <f t="shared" si="360"/>
        <v>2.7433869966385211E-2</v>
      </c>
      <c r="DS203" s="383">
        <f t="shared" si="361"/>
        <v>3.3795046266627569E-2</v>
      </c>
      <c r="DT203" s="383">
        <f t="shared" si="362"/>
        <v>6.1666975666864805E-2</v>
      </c>
      <c r="DU203" s="383">
        <f t="shared" si="377"/>
        <v>0</v>
      </c>
      <c r="DW203" s="383">
        <f t="shared" si="363"/>
        <v>-7.7707971601852638E-2</v>
      </c>
      <c r="DX203" s="383">
        <f t="shared" si="355"/>
        <v>1.9219493890987586E-2</v>
      </c>
      <c r="DY203" s="383">
        <f t="shared" si="355"/>
        <v>-3.1112180444522981E-2</v>
      </c>
      <c r="DZ203" s="383">
        <f t="shared" si="356"/>
        <v>0</v>
      </c>
      <c r="EA203" s="383"/>
      <c r="EC203" s="383">
        <f t="shared" si="364"/>
        <v>0.13979490729565644</v>
      </c>
      <c r="ED203" s="383">
        <f t="shared" si="357"/>
        <v>-5.6476839710017657E-2</v>
      </c>
      <c r="EE203" s="383">
        <f t="shared" si="357"/>
        <v>3.1120527434051845E-2</v>
      </c>
      <c r="EF203" s="383"/>
      <c r="EH203" s="383">
        <f t="shared" si="358"/>
        <v>0</v>
      </c>
      <c r="EI203" s="383">
        <f t="shared" si="358"/>
        <v>2.50857912427975E-2</v>
      </c>
      <c r="EJ203" s="383">
        <f t="shared" si="358"/>
        <v>0</v>
      </c>
      <c r="EK203" s="383">
        <f t="shared" si="358"/>
        <v>0</v>
      </c>
      <c r="EM203" s="383">
        <f t="shared" si="365"/>
        <v>0</v>
      </c>
      <c r="EN203" s="383">
        <f t="shared" si="366"/>
        <v>2.50857912427975E-2</v>
      </c>
      <c r="EO203" s="383">
        <f t="shared" si="367"/>
        <v>0</v>
      </c>
      <c r="EP203" s="383">
        <v>1</v>
      </c>
      <c r="ER203" s="383">
        <f t="shared" si="359"/>
        <v>0</v>
      </c>
      <c r="ES203" s="383">
        <f t="shared" si="359"/>
        <v>0</v>
      </c>
      <c r="ET203" s="383">
        <f t="shared" si="359"/>
        <v>0</v>
      </c>
      <c r="EU203" s="383">
        <f t="shared" si="359"/>
        <v>0</v>
      </c>
      <c r="EX203" s="383">
        <f t="shared" si="293"/>
        <v>1.0367714122915497</v>
      </c>
      <c r="EY203" s="383">
        <f t="shared" si="294"/>
        <v>1.1883654598480664</v>
      </c>
      <c r="EZ203" s="383">
        <f t="shared" si="369"/>
        <v>1.0845337495987757</v>
      </c>
      <c r="FA203" s="383"/>
      <c r="FB203" s="383">
        <f t="shared" si="300"/>
        <v>0.98782131849978694</v>
      </c>
      <c r="FC203" s="383">
        <f t="shared" si="295"/>
        <v>0.84841044342699146</v>
      </c>
      <c r="FD203" s="383">
        <f t="shared" si="370"/>
        <v>0.86841138680990493</v>
      </c>
      <c r="FE203" s="383"/>
      <c r="FF203" s="383">
        <f t="shared" si="301"/>
        <v>1.0052546193659646</v>
      </c>
      <c r="FG203" s="383">
        <f t="shared" si="296"/>
        <v>1.1198022629719204</v>
      </c>
      <c r="FH203" s="383">
        <f t="shared" si="371"/>
        <v>0.97139852038633778</v>
      </c>
      <c r="FI203" s="383"/>
      <c r="FJ203" s="383">
        <f t="shared" si="297"/>
        <v>1.0153620178978269</v>
      </c>
      <c r="FK203" s="383">
        <f t="shared" si="298"/>
        <v>1.0647262983009862</v>
      </c>
      <c r="FL203" s="383">
        <f t="shared" si="372"/>
        <v>1.0996865556218709</v>
      </c>
      <c r="FN203" s="383">
        <f t="shared" si="302"/>
        <v>0.98782131849978694</v>
      </c>
      <c r="FO203" s="383">
        <f t="shared" si="299"/>
        <v>0.84841044342699146</v>
      </c>
      <c r="FP203" s="383">
        <f t="shared" si="373"/>
        <v>0.86841138680990493</v>
      </c>
      <c r="FR203" s="340"/>
    </row>
    <row r="204" spans="1:174" x14ac:dyDescent="0.2">
      <c r="A204" s="377" t="s">
        <v>115</v>
      </c>
      <c r="B204" s="334">
        <f t="shared" si="292"/>
        <v>1990</v>
      </c>
      <c r="D204" s="388">
        <f>NonManufacturing_Data!L32</f>
        <v>103.46548799999999</v>
      </c>
      <c r="E204" s="388">
        <f>NonManufacturing_Data!M32</f>
        <v>261.25320976252704</v>
      </c>
      <c r="F204" s="388">
        <f>NonManufacturing_Data!N32</f>
        <v>62.733164213399135</v>
      </c>
      <c r="G204" s="388"/>
      <c r="H204" s="388">
        <f t="shared" si="374"/>
        <v>427.45186197592614</v>
      </c>
      <c r="J204" s="394">
        <f t="shared" ref="J204:L223" si="378">J56</f>
        <v>193957.23606000002</v>
      </c>
      <c r="K204" s="394">
        <f t="shared" si="378"/>
        <v>410911.62582000002</v>
      </c>
      <c r="L204" s="394">
        <f t="shared" si="378"/>
        <v>915125.58216999995</v>
      </c>
      <c r="M204" s="394"/>
      <c r="N204" s="394">
        <f t="shared" si="337"/>
        <v>1519994.44405</v>
      </c>
      <c r="P204" s="388">
        <f t="shared" ref="P204:R223" si="379">P56</f>
        <v>56019.10398</v>
      </c>
      <c r="Q204" s="388">
        <f t="shared" si="379"/>
        <v>383191.32169055322</v>
      </c>
      <c r="R204" s="388">
        <f t="shared" si="379"/>
        <v>519291.72195999994</v>
      </c>
      <c r="S204" s="403"/>
      <c r="T204" s="388">
        <f t="shared" si="338"/>
        <v>958502.14763055323</v>
      </c>
      <c r="U204" s="388"/>
      <c r="W204" s="397">
        <f t="shared" si="310"/>
        <v>0.53344484640930478</v>
      </c>
      <c r="X204" s="397">
        <f t="shared" si="311"/>
        <v>0.63578928739526364</v>
      </c>
      <c r="Y204" s="397">
        <f t="shared" si="312"/>
        <v>6.8551426640967181E-2</v>
      </c>
      <c r="Z204" s="388"/>
      <c r="AA204" s="397">
        <f t="shared" si="339"/>
        <v>0.44595816820296152</v>
      </c>
      <c r="AD204" s="397">
        <f t="shared" si="340"/>
        <v>1.8469679207460967</v>
      </c>
      <c r="AE204" s="397">
        <f t="shared" si="341"/>
        <v>0.6817826891536507</v>
      </c>
      <c r="AF204" s="397">
        <f t="shared" si="342"/>
        <v>0.12080524599279353</v>
      </c>
      <c r="AG204" s="388"/>
      <c r="AH204" s="397">
        <f t="shared" si="313"/>
        <v>0.44595816820296152</v>
      </c>
      <c r="AJ204" s="398">
        <f t="shared" si="314"/>
        <v>1.1941063600025923</v>
      </c>
      <c r="AK204" s="398">
        <f t="shared" si="315"/>
        <v>1.1719431629110346</v>
      </c>
      <c r="AL204" s="398">
        <f t="shared" si="316"/>
        <v>1.1684202755678239</v>
      </c>
      <c r="AM204" s="399"/>
      <c r="AN204" s="398">
        <f t="shared" si="317"/>
        <v>1.0236814059496666</v>
      </c>
      <c r="AP204" s="393">
        <f t="shared" si="343"/>
        <v>3.4623409208624052</v>
      </c>
      <c r="AQ204" s="393">
        <f t="shared" si="344"/>
        <v>1.0723406365445625</v>
      </c>
      <c r="AR204" s="393">
        <f t="shared" si="345"/>
        <v>1.7622572120271356</v>
      </c>
      <c r="AS204" s="393"/>
      <c r="AT204" s="393">
        <f t="shared" si="318"/>
        <v>1.585801813597886</v>
      </c>
      <c r="AV204" s="393">
        <f t="shared" ref="AV204:AX223" si="380">AV56</f>
        <v>5.8444421974933436E-2</v>
      </c>
      <c r="AW204" s="393">
        <f t="shared" si="380"/>
        <v>0.39978139082715042</v>
      </c>
      <c r="AX204" s="393">
        <f t="shared" si="380"/>
        <v>0.54177418719791604</v>
      </c>
      <c r="AY204" s="406"/>
      <c r="AZ204" s="406">
        <f t="shared" si="320"/>
        <v>630595.82315093209</v>
      </c>
      <c r="BC204" s="383">
        <f t="shared" si="321"/>
        <v>1.1941063600025923</v>
      </c>
      <c r="BD204" s="383">
        <f t="shared" si="322"/>
        <v>1.1719431629110346</v>
      </c>
      <c r="BE204" s="383">
        <f t="shared" si="323"/>
        <v>1.1684202755678239</v>
      </c>
      <c r="BF204" s="383" t="e">
        <f t="shared" si="324"/>
        <v>#DIV/0!</v>
      </c>
      <c r="BG204" s="383"/>
      <c r="BH204" s="383"/>
      <c r="BI204" s="383"/>
      <c r="BJ204" s="383"/>
      <c r="BK204" s="383"/>
      <c r="BL204" s="383"/>
      <c r="BM204" s="383"/>
      <c r="BN204" s="383"/>
      <c r="BO204" s="383"/>
      <c r="BP204" s="383"/>
      <c r="BQ204" s="383"/>
      <c r="BR204" s="391">
        <f t="shared" si="349"/>
        <v>1.1941063600025923</v>
      </c>
      <c r="BS204" s="400">
        <f>Mining!BZ202</f>
        <v>1.0053599088051939</v>
      </c>
      <c r="BT204" s="391">
        <f t="shared" si="325"/>
        <v>1.1684202755678239</v>
      </c>
      <c r="BU204" s="391">
        <v>1</v>
      </c>
      <c r="BV204" s="391"/>
      <c r="BW204" s="391">
        <v>1</v>
      </c>
      <c r="BX204" s="400">
        <f>Mining!BW202</f>
        <v>1.1656951432485654</v>
      </c>
      <c r="BY204" s="391">
        <v>1</v>
      </c>
      <c r="BZ204" s="391">
        <v>1</v>
      </c>
      <c r="CB204" s="668">
        <f t="shared" si="350"/>
        <v>5.8444421974933436E-2</v>
      </c>
      <c r="CC204" s="668">
        <f t="shared" si="351"/>
        <v>0.39978139082715042</v>
      </c>
      <c r="CD204" s="668">
        <f t="shared" si="352"/>
        <v>0.54177418719791604</v>
      </c>
      <c r="CE204" s="668"/>
      <c r="CG204" s="668">
        <v>1</v>
      </c>
      <c r="CH204" s="668">
        <v>1</v>
      </c>
      <c r="CI204" s="668">
        <v>1</v>
      </c>
      <c r="CJ204" s="668">
        <v>1</v>
      </c>
      <c r="CL204" s="392">
        <f t="shared" si="326"/>
        <v>0.97296937065592037</v>
      </c>
      <c r="CM204" s="392">
        <f t="shared" si="327"/>
        <v>1.0236814059496666</v>
      </c>
      <c r="CN204" s="392">
        <f t="shared" si="328"/>
        <v>0.88651126504296074</v>
      </c>
      <c r="CO204" s="392">
        <f t="shared" si="329"/>
        <v>0.98189117275470006</v>
      </c>
      <c r="CP204" s="392">
        <f t="shared" si="330"/>
        <v>1.1015655925068364</v>
      </c>
      <c r="CQ204" s="392">
        <v>1</v>
      </c>
      <c r="CR204" s="392">
        <f t="shared" si="331"/>
        <v>1.0675957550764072</v>
      </c>
      <c r="CS204" s="392">
        <f t="shared" si="332"/>
        <v>0.99601065329901484</v>
      </c>
      <c r="CT204" s="392">
        <f t="shared" si="333"/>
        <v>0.99601065329901484</v>
      </c>
      <c r="CU204" s="392"/>
      <c r="CV204" s="392">
        <f t="shared" si="353"/>
        <v>0.95886612613629429</v>
      </c>
      <c r="CY204" s="338"/>
      <c r="DA204" s="383">
        <f t="shared" si="303"/>
        <v>0.24205178922773557</v>
      </c>
      <c r="DB204" s="383">
        <f t="shared" si="304"/>
        <v>0.61118744121236435</v>
      </c>
      <c r="DC204" s="383">
        <f t="shared" si="305"/>
        <v>0.14676076955990014</v>
      </c>
      <c r="DD204" s="383">
        <f t="shared" si="306"/>
        <v>0</v>
      </c>
      <c r="DF204" s="383">
        <f t="shared" si="375"/>
        <v>0.24966094904656264</v>
      </c>
      <c r="DG204" s="383">
        <f t="shared" si="375"/>
        <v>0.60597981760119035</v>
      </c>
      <c r="DH204" s="383">
        <f t="shared" si="375"/>
        <v>0.14425110241599659</v>
      </c>
      <c r="DI204" s="383"/>
      <c r="DJ204" s="383">
        <f t="shared" si="335"/>
        <v>0.99989186906374961</v>
      </c>
      <c r="DK204" s="383"/>
      <c r="DL204" s="383">
        <f t="shared" si="376"/>
        <v>0.24968794803815444</v>
      </c>
      <c r="DM204" s="383">
        <f t="shared" si="376"/>
        <v>0.60604534985228009</v>
      </c>
      <c r="DN204" s="383">
        <f t="shared" si="376"/>
        <v>0.14426670210956546</v>
      </c>
      <c r="DO204" s="383">
        <f t="shared" si="376"/>
        <v>0</v>
      </c>
      <c r="DR204" s="383">
        <f t="shared" si="360"/>
        <v>-9.6700123309754554E-2</v>
      </c>
      <c r="DS204" s="383">
        <f t="shared" si="361"/>
        <v>4.0020442306040419E-5</v>
      </c>
      <c r="DT204" s="383">
        <f t="shared" si="362"/>
        <v>5.8084039350545888E-2</v>
      </c>
      <c r="DU204" s="383">
        <f t="shared" si="377"/>
        <v>0</v>
      </c>
      <c r="DW204" s="383">
        <f t="shared" si="363"/>
        <v>-2.6326149057156266E-2</v>
      </c>
      <c r="DX204" s="383">
        <f t="shared" si="355"/>
        <v>4.7153664389707549E-2</v>
      </c>
      <c r="DY204" s="383">
        <f t="shared" si="355"/>
        <v>-9.53549527592212E-3</v>
      </c>
      <c r="DZ204" s="383">
        <f t="shared" si="356"/>
        <v>0</v>
      </c>
      <c r="EA204" s="383"/>
      <c r="EC204" s="383">
        <f t="shared" si="364"/>
        <v>7.877637455263227E-2</v>
      </c>
      <c r="ED204" s="383">
        <f t="shared" si="357"/>
        <v>-1.5534022281936705E-2</v>
      </c>
      <c r="EE204" s="383">
        <f t="shared" si="357"/>
        <v>3.3859794575847087E-3</v>
      </c>
      <c r="EF204" s="383"/>
      <c r="EH204" s="383">
        <f t="shared" si="358"/>
        <v>0</v>
      </c>
      <c r="EI204" s="383">
        <f t="shared" si="358"/>
        <v>2.8170236324084499E-3</v>
      </c>
      <c r="EJ204" s="383">
        <f t="shared" si="358"/>
        <v>0</v>
      </c>
      <c r="EK204" s="383">
        <f t="shared" si="358"/>
        <v>0</v>
      </c>
      <c r="EM204" s="383">
        <f t="shared" si="365"/>
        <v>0</v>
      </c>
      <c r="EN204" s="383">
        <f t="shared" si="366"/>
        <v>2.8170236324084499E-3</v>
      </c>
      <c r="EO204" s="383">
        <f t="shared" si="367"/>
        <v>0</v>
      </c>
      <c r="EP204" s="383">
        <v>1</v>
      </c>
      <c r="ER204" s="383">
        <f t="shared" si="359"/>
        <v>0</v>
      </c>
      <c r="ES204" s="383">
        <f t="shared" si="359"/>
        <v>0</v>
      </c>
      <c r="ET204" s="383">
        <f t="shared" si="359"/>
        <v>0</v>
      </c>
      <c r="EU204" s="383">
        <f t="shared" si="359"/>
        <v>0</v>
      </c>
      <c r="EX204" s="383">
        <f t="shared" si="293"/>
        <v>0.98438223381371526</v>
      </c>
      <c r="EY204" s="383">
        <f t="shared" si="294"/>
        <v>1.1698058459523026</v>
      </c>
      <c r="EZ204" s="383">
        <f t="shared" si="369"/>
        <v>1.0675957550764072</v>
      </c>
      <c r="FA204" s="383"/>
      <c r="FB204" s="383">
        <f t="shared" si="300"/>
        <v>1.020842516010235</v>
      </c>
      <c r="FC204" s="383">
        <f t="shared" si="295"/>
        <v>0.86609345167736906</v>
      </c>
      <c r="FD204" s="383">
        <f t="shared" si="370"/>
        <v>0.88651126504296074</v>
      </c>
      <c r="FE204" s="383"/>
      <c r="FF204" s="383">
        <f t="shared" si="301"/>
        <v>1.0108015939371509</v>
      </c>
      <c r="FG204" s="383">
        <f t="shared" si="296"/>
        <v>1.1318979123064457</v>
      </c>
      <c r="FH204" s="383">
        <f t="shared" si="371"/>
        <v>0.98189117275470006</v>
      </c>
      <c r="FI204" s="383"/>
      <c r="FJ204" s="383">
        <f t="shared" si="297"/>
        <v>1.001708702243707</v>
      </c>
      <c r="FK204" s="383">
        <f t="shared" si="298"/>
        <v>1.066545598515827</v>
      </c>
      <c r="FL204" s="383">
        <f t="shared" si="372"/>
        <v>1.1015655925068364</v>
      </c>
      <c r="FN204" s="383">
        <f t="shared" si="302"/>
        <v>1.020842516010235</v>
      </c>
      <c r="FO204" s="383">
        <f t="shared" si="299"/>
        <v>0.86609345167736906</v>
      </c>
      <c r="FP204" s="383">
        <f t="shared" si="373"/>
        <v>0.88651126504296074</v>
      </c>
      <c r="FR204" s="340"/>
    </row>
    <row r="205" spans="1:174" x14ac:dyDescent="0.2">
      <c r="A205" s="377" t="s">
        <v>115</v>
      </c>
      <c r="B205" s="334">
        <f t="shared" si="292"/>
        <v>1991</v>
      </c>
      <c r="D205" s="388">
        <f>NonManufacturing_Data!L33</f>
        <v>102.64433333333334</v>
      </c>
      <c r="E205" s="388">
        <f>NonManufacturing_Data!M33</f>
        <v>260.88331180686379</v>
      </c>
      <c r="F205" s="388">
        <f>NonManufacturing_Data!N33</f>
        <v>60.514785064484556</v>
      </c>
      <c r="G205" s="388"/>
      <c r="H205" s="388">
        <f t="shared" si="374"/>
        <v>424.04243020468169</v>
      </c>
      <c r="J205" s="394">
        <f t="shared" si="378"/>
        <v>196645.56795</v>
      </c>
      <c r="K205" s="394">
        <f t="shared" si="378"/>
        <v>417839.93434000004</v>
      </c>
      <c r="L205" s="394">
        <f t="shared" si="378"/>
        <v>835611.74974000012</v>
      </c>
      <c r="M205" s="394"/>
      <c r="N205" s="394">
        <f t="shared" si="337"/>
        <v>1450097.2520300001</v>
      </c>
      <c r="P205" s="388">
        <f t="shared" si="379"/>
        <v>56938.286159999996</v>
      </c>
      <c r="Q205" s="388">
        <f t="shared" si="379"/>
        <v>388188.80432887416</v>
      </c>
      <c r="R205" s="388">
        <f t="shared" si="379"/>
        <v>481541.86784000002</v>
      </c>
      <c r="S205" s="403"/>
      <c r="T205" s="388">
        <f t="shared" si="338"/>
        <v>926668.9583288742</v>
      </c>
      <c r="U205" s="388"/>
      <c r="W205" s="397">
        <f t="shared" si="310"/>
        <v>0.52197633744500238</v>
      </c>
      <c r="X205" s="397">
        <f t="shared" si="311"/>
        <v>0.62436184377384274</v>
      </c>
      <c r="Y205" s="397">
        <f t="shared" si="312"/>
        <v>7.2419739290781493E-2</v>
      </c>
      <c r="Z205" s="388"/>
      <c r="AA205" s="397">
        <f t="shared" si="339"/>
        <v>0.45759861317615141</v>
      </c>
      <c r="AD205" s="397">
        <f t="shared" si="340"/>
        <v>1.8027295912085695</v>
      </c>
      <c r="AE205" s="397">
        <f t="shared" si="341"/>
        <v>0.67205264267704912</v>
      </c>
      <c r="AF205" s="397">
        <f t="shared" si="342"/>
        <v>0.12566879248927856</v>
      </c>
      <c r="AG205" s="388"/>
      <c r="AH205" s="397">
        <f t="shared" si="313"/>
        <v>0.45759861317615141</v>
      </c>
      <c r="AJ205" s="398">
        <f t="shared" si="314"/>
        <v>1.1684343161423867</v>
      </c>
      <c r="AK205" s="398">
        <f t="shared" si="315"/>
        <v>1.1508790860428291</v>
      </c>
      <c r="AL205" s="398">
        <f t="shared" si="316"/>
        <v>1.2343534757031138</v>
      </c>
      <c r="AM205" s="399"/>
      <c r="AN205" s="398">
        <f t="shared" si="317"/>
        <v>1.0504016409978372</v>
      </c>
      <c r="AP205" s="393">
        <f t="shared" si="343"/>
        <v>3.4536615204295784</v>
      </c>
      <c r="AQ205" s="393">
        <f t="shared" si="344"/>
        <v>1.0763832693794162</v>
      </c>
      <c r="AR205" s="393">
        <f t="shared" si="345"/>
        <v>1.7352836908828153</v>
      </c>
      <c r="AS205" s="393"/>
      <c r="AT205" s="393">
        <f t="shared" si="318"/>
        <v>1.5648492797741493</v>
      </c>
      <c r="AV205" s="393">
        <f t="shared" si="380"/>
        <v>6.1444041745696024E-2</v>
      </c>
      <c r="AW205" s="393">
        <f t="shared" si="380"/>
        <v>0.41890774568398376</v>
      </c>
      <c r="AX205" s="393">
        <f t="shared" si="380"/>
        <v>0.51964821257032023</v>
      </c>
      <c r="AY205" s="406"/>
      <c r="AZ205" s="406">
        <f t="shared" si="320"/>
        <v>639039.17963545176</v>
      </c>
      <c r="BC205" s="383">
        <f t="shared" si="321"/>
        <v>1.1684343161423867</v>
      </c>
      <c r="BD205" s="383">
        <f t="shared" si="322"/>
        <v>1.1508790860428291</v>
      </c>
      <c r="BE205" s="383">
        <f t="shared" si="323"/>
        <v>1.2343534757031138</v>
      </c>
      <c r="BF205" s="383" t="e">
        <f t="shared" si="324"/>
        <v>#DIV/0!</v>
      </c>
      <c r="BG205" s="383"/>
      <c r="BH205" s="383"/>
      <c r="BI205" s="383"/>
      <c r="BJ205" s="383"/>
      <c r="BK205" s="383"/>
      <c r="BL205" s="383"/>
      <c r="BM205" s="383"/>
      <c r="BN205" s="383"/>
      <c r="BO205" s="383"/>
      <c r="BP205" s="383"/>
      <c r="BQ205" s="383"/>
      <c r="BR205" s="391">
        <f t="shared" si="349"/>
        <v>1.1684343161423867</v>
      </c>
      <c r="BS205" s="400">
        <f>Mining!BZ203</f>
        <v>0.98150345603986577</v>
      </c>
      <c r="BT205" s="391">
        <f t="shared" si="325"/>
        <v>1.2343534757031138</v>
      </c>
      <c r="BU205" s="391">
        <v>1</v>
      </c>
      <c r="BV205" s="391"/>
      <c r="BW205" s="391">
        <v>1</v>
      </c>
      <c r="BX205" s="400">
        <f>Mining!BW203</f>
        <v>1.1725675329624961</v>
      </c>
      <c r="BY205" s="391">
        <v>1</v>
      </c>
      <c r="BZ205" s="391">
        <v>1</v>
      </c>
      <c r="CB205" s="668">
        <f t="shared" si="350"/>
        <v>6.1444041745696024E-2</v>
      </c>
      <c r="CC205" s="668">
        <f t="shared" si="351"/>
        <v>0.41890774568398376</v>
      </c>
      <c r="CD205" s="668">
        <f t="shared" si="352"/>
        <v>0.51964821257032023</v>
      </c>
      <c r="CE205" s="668"/>
      <c r="CG205" s="668">
        <v>1</v>
      </c>
      <c r="CH205" s="668">
        <v>1</v>
      </c>
      <c r="CI205" s="668">
        <v>1</v>
      </c>
      <c r="CJ205" s="668">
        <v>1</v>
      </c>
      <c r="CL205" s="392">
        <f t="shared" si="326"/>
        <v>0.92822721571151823</v>
      </c>
      <c r="CM205" s="392">
        <f t="shared" si="327"/>
        <v>1.0504016409978372</v>
      </c>
      <c r="CN205" s="392">
        <f t="shared" si="328"/>
        <v>0.88603932414545028</v>
      </c>
      <c r="CO205" s="392">
        <f t="shared" si="329"/>
        <v>1.0165991638953382</v>
      </c>
      <c r="CP205" s="392">
        <f t="shared" si="330"/>
        <v>1.1055434627515275</v>
      </c>
      <c r="CQ205" s="392">
        <v>1</v>
      </c>
      <c r="CR205" s="392">
        <f t="shared" si="331"/>
        <v>1.054816283158396</v>
      </c>
      <c r="CS205" s="392">
        <f t="shared" si="332"/>
        <v>0.9750113906022323</v>
      </c>
      <c r="CT205" s="392">
        <f t="shared" si="333"/>
        <v>0.97501139060223219</v>
      </c>
      <c r="CU205" s="392"/>
      <c r="CV205" s="392">
        <f t="shared" si="353"/>
        <v>0.99581477624962322</v>
      </c>
      <c r="CY205" s="338"/>
      <c r="DA205" s="383">
        <f t="shared" si="303"/>
        <v>0.24206146843321266</v>
      </c>
      <c r="DB205" s="383">
        <f t="shared" si="304"/>
        <v>0.61522926297950331</v>
      </c>
      <c r="DC205" s="383">
        <f t="shared" si="305"/>
        <v>0.14270926858728403</v>
      </c>
      <c r="DD205" s="383">
        <f t="shared" si="306"/>
        <v>0</v>
      </c>
      <c r="DF205" s="383">
        <f t="shared" si="375"/>
        <v>0.24205662879790155</v>
      </c>
      <c r="DG205" s="383">
        <f t="shared" si="375"/>
        <v>0.61320613202798413</v>
      </c>
      <c r="DH205" s="383">
        <f t="shared" si="375"/>
        <v>0.14472556759586952</v>
      </c>
      <c r="DI205" s="383"/>
      <c r="DJ205" s="383">
        <f t="shared" si="335"/>
        <v>0.99998832842175522</v>
      </c>
      <c r="DK205" s="383"/>
      <c r="DL205" s="383">
        <f t="shared" si="376"/>
        <v>0.24205945401375895</v>
      </c>
      <c r="DM205" s="383">
        <f t="shared" si="376"/>
        <v>0.61321328919486973</v>
      </c>
      <c r="DN205" s="383">
        <f t="shared" si="376"/>
        <v>0.1447272567913713</v>
      </c>
      <c r="DO205" s="383">
        <f t="shared" si="376"/>
        <v>0</v>
      </c>
      <c r="DR205" s="383">
        <f t="shared" si="360"/>
        <v>-2.1733428431517456E-2</v>
      </c>
      <c r="DS205" s="383">
        <f t="shared" si="361"/>
        <v>-2.4015339706232916E-2</v>
      </c>
      <c r="DT205" s="383">
        <f t="shared" si="362"/>
        <v>5.4894686893237031E-2</v>
      </c>
      <c r="DU205" s="383">
        <f t="shared" si="377"/>
        <v>0</v>
      </c>
      <c r="DW205" s="383">
        <f t="shared" si="363"/>
        <v>-2.5099485036547613E-3</v>
      </c>
      <c r="DX205" s="383">
        <f t="shared" si="355"/>
        <v>3.7628264791310117E-3</v>
      </c>
      <c r="DY205" s="383">
        <f t="shared" si="355"/>
        <v>-1.5424583546556611E-2</v>
      </c>
      <c r="DZ205" s="383">
        <f t="shared" si="356"/>
        <v>0</v>
      </c>
      <c r="EA205" s="383"/>
      <c r="EC205" s="383">
        <f t="shared" si="364"/>
        <v>5.0050619355021052E-2</v>
      </c>
      <c r="ED205" s="383">
        <f t="shared" si="357"/>
        <v>4.6732843536584384E-2</v>
      </c>
      <c r="EE205" s="383">
        <f t="shared" si="357"/>
        <v>-4.169721749105014E-2</v>
      </c>
      <c r="EF205" s="383"/>
      <c r="EH205" s="383">
        <f t="shared" si="358"/>
        <v>0</v>
      </c>
      <c r="EI205" s="383">
        <f t="shared" si="358"/>
        <v>5.8782185359844722E-3</v>
      </c>
      <c r="EJ205" s="383">
        <f t="shared" si="358"/>
        <v>0</v>
      </c>
      <c r="EK205" s="383">
        <f t="shared" si="358"/>
        <v>0</v>
      </c>
      <c r="EM205" s="383">
        <f t="shared" si="365"/>
        <v>0</v>
      </c>
      <c r="EN205" s="383">
        <f t="shared" si="366"/>
        <v>5.8782185359844722E-3</v>
      </c>
      <c r="EO205" s="383">
        <f t="shared" si="367"/>
        <v>0</v>
      </c>
      <c r="EP205" s="383">
        <v>1</v>
      </c>
      <c r="ER205" s="383">
        <f t="shared" si="359"/>
        <v>0</v>
      </c>
      <c r="ES205" s="383">
        <f t="shared" si="359"/>
        <v>0</v>
      </c>
      <c r="ET205" s="383">
        <f t="shared" si="359"/>
        <v>0</v>
      </c>
      <c r="EU205" s="383">
        <f t="shared" si="359"/>
        <v>0</v>
      </c>
      <c r="EX205" s="383">
        <f t="shared" si="293"/>
        <v>0.98802967147701259</v>
      </c>
      <c r="EY205" s="383">
        <f t="shared" si="294"/>
        <v>1.1558028856681424</v>
      </c>
      <c r="EZ205" s="383">
        <f t="shared" si="369"/>
        <v>1.054816283158396</v>
      </c>
      <c r="FA205" s="383"/>
      <c r="FB205" s="383">
        <f t="shared" si="300"/>
        <v>0.99946764252624853</v>
      </c>
      <c r="FC205" s="383">
        <f t="shared" si="295"/>
        <v>0.86563238035540147</v>
      </c>
      <c r="FD205" s="383">
        <f t="shared" si="370"/>
        <v>0.88603932414545028</v>
      </c>
      <c r="FE205" s="383"/>
      <c r="FF205" s="383">
        <f t="shared" si="301"/>
        <v>1.0353481038466461</v>
      </c>
      <c r="FG205" s="383">
        <f t="shared" si="296"/>
        <v>1.1719083572544557</v>
      </c>
      <c r="FH205" s="383">
        <f t="shared" si="371"/>
        <v>1.0165991638953382</v>
      </c>
      <c r="FI205" s="383"/>
      <c r="FJ205" s="383">
        <f t="shared" si="297"/>
        <v>1.0036111061127448</v>
      </c>
      <c r="FK205" s="383">
        <f t="shared" si="298"/>
        <v>1.0703970078461487</v>
      </c>
      <c r="FL205" s="383">
        <f t="shared" si="372"/>
        <v>1.1055434627515275</v>
      </c>
      <c r="FN205" s="383">
        <f t="shared" si="302"/>
        <v>0.99946764252624853</v>
      </c>
      <c r="FO205" s="383">
        <f t="shared" si="299"/>
        <v>0.86563238035540147</v>
      </c>
      <c r="FP205" s="383">
        <f t="shared" si="373"/>
        <v>0.88603932414545028</v>
      </c>
      <c r="FR205" s="340"/>
    </row>
    <row r="206" spans="1:174" x14ac:dyDescent="0.2">
      <c r="A206" s="377" t="s">
        <v>115</v>
      </c>
      <c r="B206" s="334">
        <f t="shared" si="292"/>
        <v>1992</v>
      </c>
      <c r="D206" s="388">
        <f>NonManufacturing_Data!L34</f>
        <v>107.30057600000001</v>
      </c>
      <c r="E206" s="388">
        <f>NonManufacturing_Data!M34</f>
        <v>262.68851520000004</v>
      </c>
      <c r="F206" s="388">
        <f>NonManufacturing_Data!N34</f>
        <v>66.32054176072235</v>
      </c>
      <c r="G206" s="388"/>
      <c r="H206" s="388">
        <f t="shared" si="374"/>
        <v>436.30963296072241</v>
      </c>
      <c r="J206" s="394">
        <f t="shared" si="378"/>
        <v>206898.44832000002</v>
      </c>
      <c r="K206" s="394">
        <f t="shared" si="378"/>
        <v>404434.14565999998</v>
      </c>
      <c r="L206" s="394">
        <f t="shared" si="378"/>
        <v>869343.75795</v>
      </c>
      <c r="M206" s="394"/>
      <c r="N206" s="394">
        <f t="shared" si="337"/>
        <v>1480676.3519299999</v>
      </c>
      <c r="P206" s="388">
        <f t="shared" si="379"/>
        <v>66241.307579999993</v>
      </c>
      <c r="Q206" s="388">
        <f t="shared" si="379"/>
        <v>364442.20771895442</v>
      </c>
      <c r="R206" s="388">
        <f t="shared" si="379"/>
        <v>492487.67172000004</v>
      </c>
      <c r="S206" s="403"/>
      <c r="T206" s="388">
        <f t="shared" si="338"/>
        <v>923171.18701895443</v>
      </c>
      <c r="U206" s="388"/>
      <c r="W206" s="397">
        <f t="shared" si="310"/>
        <v>0.51861469658797676</v>
      </c>
      <c r="X206" s="397">
        <f t="shared" si="311"/>
        <v>0.64952110997283896</v>
      </c>
      <c r="Y206" s="397">
        <f t="shared" si="312"/>
        <v>7.6288051940595805E-2</v>
      </c>
      <c r="Z206" s="388"/>
      <c r="AA206" s="397">
        <f t="shared" si="339"/>
        <v>0.47262050537953382</v>
      </c>
      <c r="AD206" s="397">
        <f t="shared" si="340"/>
        <v>1.6198438696339519</v>
      </c>
      <c r="AE206" s="397">
        <f t="shared" si="341"/>
        <v>0.72079608134351059</v>
      </c>
      <c r="AF206" s="397">
        <f t="shared" si="342"/>
        <v>0.13466436942289262</v>
      </c>
      <c r="AG206" s="388"/>
      <c r="AH206" s="397">
        <f t="shared" si="313"/>
        <v>0.47262050537953382</v>
      </c>
      <c r="AJ206" s="398">
        <f t="shared" si="314"/>
        <v>1.1609093456521127</v>
      </c>
      <c r="AK206" s="398">
        <f t="shared" si="315"/>
        <v>1.1972548753024577</v>
      </c>
      <c r="AL206" s="398">
        <f t="shared" si="316"/>
        <v>1.3002866758384037</v>
      </c>
      <c r="AM206" s="399"/>
      <c r="AN206" s="398">
        <f t="shared" si="317"/>
        <v>1.084883870110825</v>
      </c>
      <c r="AP206" s="393">
        <f t="shared" si="343"/>
        <v>3.1234052569105408</v>
      </c>
      <c r="AQ206" s="393">
        <f t="shared" si="344"/>
        <v>1.1097346495384146</v>
      </c>
      <c r="AR206" s="393">
        <f t="shared" si="345"/>
        <v>1.7652091775492371</v>
      </c>
      <c r="AS206" s="393"/>
      <c r="AT206" s="393">
        <f t="shared" si="318"/>
        <v>1.6039022585955109</v>
      </c>
      <c r="AV206" s="393">
        <f t="shared" si="380"/>
        <v>7.1754089069766352E-2</v>
      </c>
      <c r="AW206" s="393">
        <f t="shared" si="380"/>
        <v>0.39477207785891583</v>
      </c>
      <c r="AX206" s="393">
        <f t="shared" si="380"/>
        <v>0.53347383307131779</v>
      </c>
      <c r="AY206" s="406"/>
      <c r="AZ206" s="406">
        <f t="shared" si="320"/>
        <v>623479.38887228072</v>
      </c>
      <c r="BC206" s="383">
        <f t="shared" si="321"/>
        <v>1.1609093456521127</v>
      </c>
      <c r="BD206" s="383">
        <f t="shared" si="322"/>
        <v>1.1972548753024577</v>
      </c>
      <c r="BE206" s="383">
        <f t="shared" si="323"/>
        <v>1.3002866758384037</v>
      </c>
      <c r="BF206" s="383" t="e">
        <f t="shared" si="324"/>
        <v>#DIV/0!</v>
      </c>
      <c r="BG206" s="383"/>
      <c r="BH206" s="383"/>
      <c r="BI206" s="383"/>
      <c r="BJ206" s="383"/>
      <c r="BK206" s="383"/>
      <c r="BL206" s="383"/>
      <c r="BM206" s="383"/>
      <c r="BN206" s="383"/>
      <c r="BO206" s="383"/>
      <c r="BP206" s="383"/>
      <c r="BQ206" s="383"/>
      <c r="BR206" s="391">
        <f t="shared" si="349"/>
        <v>1.1609093456521127</v>
      </c>
      <c r="BS206" s="400">
        <f>Mining!BZ204</f>
        <v>1.0035588238359672</v>
      </c>
      <c r="BT206" s="391">
        <f t="shared" si="325"/>
        <v>1.3002866758384037</v>
      </c>
      <c r="BU206" s="391">
        <v>1</v>
      </c>
      <c r="BV206" s="391"/>
      <c r="BW206" s="391">
        <v>1</v>
      </c>
      <c r="BX206" s="400">
        <f>Mining!BW204</f>
        <v>1.1930091658465158</v>
      </c>
      <c r="BY206" s="391">
        <v>1</v>
      </c>
      <c r="BZ206" s="391">
        <v>1</v>
      </c>
      <c r="CB206" s="668">
        <f t="shared" si="350"/>
        <v>7.1754089069766352E-2</v>
      </c>
      <c r="CC206" s="668">
        <f t="shared" si="351"/>
        <v>0.39477207785891583</v>
      </c>
      <c r="CD206" s="668">
        <f t="shared" si="352"/>
        <v>0.53347383307131779</v>
      </c>
      <c r="CE206" s="668"/>
      <c r="CG206" s="668">
        <v>1</v>
      </c>
      <c r="CH206" s="668">
        <v>1</v>
      </c>
      <c r="CI206" s="668">
        <v>1</v>
      </c>
      <c r="CJ206" s="668">
        <v>1</v>
      </c>
      <c r="CL206" s="392">
        <f t="shared" si="326"/>
        <v>0.94780131856524463</v>
      </c>
      <c r="CM206" s="392">
        <f t="shared" si="327"/>
        <v>1.084883870110825</v>
      </c>
      <c r="CN206" s="392">
        <f t="shared" si="328"/>
        <v>0.88300239844487216</v>
      </c>
      <c r="CO206" s="392">
        <f t="shared" si="329"/>
        <v>1.0223064924638379</v>
      </c>
      <c r="CP206" s="392">
        <f t="shared" si="330"/>
        <v>1.1172348308867088</v>
      </c>
      <c r="CQ206" s="392">
        <v>1</v>
      </c>
      <c r="CR206" s="392">
        <f t="shared" si="331"/>
        <v>1.0757114300579766</v>
      </c>
      <c r="CS206" s="392">
        <f t="shared" si="332"/>
        <v>1.0282543625812053</v>
      </c>
      <c r="CT206" s="392">
        <f t="shared" si="333"/>
        <v>1.0282543625812055</v>
      </c>
      <c r="CU206" s="392"/>
      <c r="CV206" s="392">
        <f t="shared" si="353"/>
        <v>1.0085268593384322</v>
      </c>
      <c r="CY206" s="338"/>
      <c r="DA206" s="383">
        <f t="shared" si="303"/>
        <v>0.24592758879027421</v>
      </c>
      <c r="DB206" s="383">
        <f t="shared" si="304"/>
        <v>0.6020690247369529</v>
      </c>
      <c r="DC206" s="383">
        <f t="shared" si="305"/>
        <v>0.15200338647277284</v>
      </c>
      <c r="DD206" s="383">
        <f t="shared" si="306"/>
        <v>0</v>
      </c>
      <c r="DF206" s="383">
        <f t="shared" si="375"/>
        <v>0.24398942360082085</v>
      </c>
      <c r="DG206" s="383">
        <f t="shared" si="375"/>
        <v>0.60862543051551254</v>
      </c>
      <c r="DH206" s="383">
        <f t="shared" si="375"/>
        <v>0.14730746437094311</v>
      </c>
      <c r="DI206" s="383"/>
      <c r="DJ206" s="383">
        <f t="shared" si="335"/>
        <v>0.99992231848727653</v>
      </c>
      <c r="DK206" s="383"/>
      <c r="DL206" s="383">
        <f t="shared" si="376"/>
        <v>0.24400837854078311</v>
      </c>
      <c r="DM206" s="383">
        <f t="shared" si="376"/>
        <v>0.60867271313262217</v>
      </c>
      <c r="DN206" s="383">
        <f t="shared" si="376"/>
        <v>0.14731890832659469</v>
      </c>
      <c r="DO206" s="383">
        <f t="shared" si="376"/>
        <v>0</v>
      </c>
      <c r="DR206" s="383">
        <f t="shared" si="360"/>
        <v>-6.4610446206215429E-3</v>
      </c>
      <c r="DS206" s="383">
        <f t="shared" si="361"/>
        <v>2.2222250296961624E-2</v>
      </c>
      <c r="DT206" s="383">
        <f t="shared" si="362"/>
        <v>5.2037428482008506E-2</v>
      </c>
      <c r="DU206" s="383">
        <f t="shared" si="377"/>
        <v>0</v>
      </c>
      <c r="DW206" s="383">
        <f t="shared" si="363"/>
        <v>-0.10051114337783129</v>
      </c>
      <c r="DX206" s="383">
        <f t="shared" si="355"/>
        <v>3.0514335652228296E-2</v>
      </c>
      <c r="DY206" s="383">
        <f t="shared" si="355"/>
        <v>1.7098286927505663E-2</v>
      </c>
      <c r="DZ206" s="383">
        <f t="shared" si="356"/>
        <v>0</v>
      </c>
      <c r="EA206" s="383"/>
      <c r="EC206" s="383">
        <f t="shared" si="364"/>
        <v>0.15511797323810039</v>
      </c>
      <c r="ED206" s="383">
        <f t="shared" si="357"/>
        <v>-5.9342138030920172E-2</v>
      </c>
      <c r="EE206" s="383">
        <f t="shared" si="357"/>
        <v>2.6257953526470909E-2</v>
      </c>
      <c r="EF206" s="383"/>
      <c r="EH206" s="383">
        <f t="shared" si="358"/>
        <v>0</v>
      </c>
      <c r="EI206" s="383">
        <f t="shared" si="358"/>
        <v>1.7283009020320553E-2</v>
      </c>
      <c r="EJ206" s="383">
        <f t="shared" si="358"/>
        <v>0</v>
      </c>
      <c r="EK206" s="383">
        <f t="shared" si="358"/>
        <v>0</v>
      </c>
      <c r="EM206" s="383">
        <f t="shared" si="365"/>
        <v>0</v>
      </c>
      <c r="EN206" s="383">
        <f t="shared" si="366"/>
        <v>1.7283009020320553E-2</v>
      </c>
      <c r="EO206" s="383">
        <f t="shared" si="367"/>
        <v>0</v>
      </c>
      <c r="EP206" s="383">
        <v>1</v>
      </c>
      <c r="ER206" s="383">
        <f t="shared" si="359"/>
        <v>0</v>
      </c>
      <c r="ES206" s="383">
        <f t="shared" si="359"/>
        <v>0</v>
      </c>
      <c r="ET206" s="383">
        <f t="shared" si="359"/>
        <v>0</v>
      </c>
      <c r="EU206" s="383">
        <f t="shared" si="359"/>
        <v>0</v>
      </c>
      <c r="EX206" s="383">
        <f t="shared" si="293"/>
        <v>1.019809276016308</v>
      </c>
      <c r="EY206" s="383">
        <f t="shared" si="294"/>
        <v>1.1786985040507878</v>
      </c>
      <c r="EZ206" s="383">
        <f t="shared" si="369"/>
        <v>1.0757114300579766</v>
      </c>
      <c r="FA206" s="383"/>
      <c r="FB206" s="383">
        <f t="shared" si="300"/>
        <v>0.9965724707495266</v>
      </c>
      <c r="FC206" s="383">
        <f t="shared" si="295"/>
        <v>0.86266540005157644</v>
      </c>
      <c r="FD206" s="383">
        <f t="shared" si="370"/>
        <v>0.88300239844487216</v>
      </c>
      <c r="FE206" s="383"/>
      <c r="FF206" s="383">
        <f t="shared" si="301"/>
        <v>1.0056141385623718</v>
      </c>
      <c r="FG206" s="383">
        <f t="shared" si="296"/>
        <v>1.1784876131544837</v>
      </c>
      <c r="FH206" s="383">
        <f t="shared" si="371"/>
        <v>1.0223064924638379</v>
      </c>
      <c r="FI206" s="383"/>
      <c r="FJ206" s="383">
        <f t="shared" si="297"/>
        <v>1.0105752225299975</v>
      </c>
      <c r="FK206" s="383">
        <f t="shared" si="298"/>
        <v>1.0817166943995653</v>
      </c>
      <c r="FL206" s="383">
        <f t="shared" si="372"/>
        <v>1.1172348308867088</v>
      </c>
      <c r="FN206" s="383">
        <f t="shared" si="302"/>
        <v>0.9965724707495266</v>
      </c>
      <c r="FO206" s="383">
        <f t="shared" si="299"/>
        <v>0.86266540005157644</v>
      </c>
      <c r="FP206" s="383">
        <f t="shared" si="373"/>
        <v>0.88300239844487216</v>
      </c>
      <c r="FR206" s="340"/>
    </row>
    <row r="207" spans="1:174" x14ac:dyDescent="0.2">
      <c r="A207" s="377" t="s">
        <v>115</v>
      </c>
      <c r="B207" s="334">
        <f t="shared" si="292"/>
        <v>1993</v>
      </c>
      <c r="D207" s="388">
        <f>NonManufacturing_Data!L35</f>
        <v>108.42296152380955</v>
      </c>
      <c r="E207" s="388">
        <f>NonManufacturing_Data!M35</f>
        <v>256.89024114441298</v>
      </c>
      <c r="F207" s="388">
        <f>NonManufacturing_Data!N35</f>
        <v>68.068983810587611</v>
      </c>
      <c r="G207" s="388"/>
      <c r="H207" s="388">
        <f t="shared" si="374"/>
        <v>433.38218647881013</v>
      </c>
      <c r="J207" s="394">
        <f t="shared" si="378"/>
        <v>202070.01312000002</v>
      </c>
      <c r="K207" s="394">
        <f t="shared" si="378"/>
        <v>415249.12664000003</v>
      </c>
      <c r="L207" s="394">
        <f t="shared" si="378"/>
        <v>896882.63425</v>
      </c>
      <c r="M207" s="394"/>
      <c r="N207" s="394">
        <f t="shared" si="337"/>
        <v>1514201.7740100001</v>
      </c>
      <c r="P207" s="388">
        <f t="shared" si="379"/>
        <v>57837.064739999994</v>
      </c>
      <c r="Q207" s="388">
        <f t="shared" si="379"/>
        <v>373495.22083008458</v>
      </c>
      <c r="R207" s="388">
        <f t="shared" si="379"/>
        <v>506244.96075999999</v>
      </c>
      <c r="S207" s="403"/>
      <c r="T207" s="388">
        <f t="shared" si="338"/>
        <v>937577.24633008451</v>
      </c>
      <c r="U207" s="388"/>
      <c r="W207" s="397">
        <f t="shared" si="310"/>
        <v>0.53656136232060403</v>
      </c>
      <c r="X207" s="397">
        <f t="shared" si="311"/>
        <v>0.61864125572773043</v>
      </c>
      <c r="Y207" s="397">
        <f t="shared" si="312"/>
        <v>7.5895085054812017E-2</v>
      </c>
      <c r="Z207" s="388"/>
      <c r="AA207" s="397">
        <f t="shared" si="339"/>
        <v>0.46223624578687045</v>
      </c>
      <c r="AD207" s="397">
        <f t="shared" si="340"/>
        <v>1.8746276632677117</v>
      </c>
      <c r="AE207" s="397">
        <f t="shared" si="341"/>
        <v>0.68780061113895996</v>
      </c>
      <c r="AF207" s="397">
        <f t="shared" si="342"/>
        <v>0.13445859037964364</v>
      </c>
      <c r="AG207" s="388"/>
      <c r="AH207" s="397">
        <f t="shared" si="313"/>
        <v>0.46223624578687045</v>
      </c>
      <c r="AJ207" s="398">
        <f t="shared" si="314"/>
        <v>1.2010826228642195</v>
      </c>
      <c r="AK207" s="398">
        <f t="shared" si="315"/>
        <v>1.1403343911550965</v>
      </c>
      <c r="AL207" s="398">
        <f t="shared" si="316"/>
        <v>1.2935887776402921</v>
      </c>
      <c r="AM207" s="399"/>
      <c r="AN207" s="398">
        <f t="shared" si="317"/>
        <v>1.0610471647480788</v>
      </c>
      <c r="AP207" s="393">
        <f t="shared" si="343"/>
        <v>3.4937805718250567</v>
      </c>
      <c r="AQ207" s="393">
        <f t="shared" si="344"/>
        <v>1.1117923429304353</v>
      </c>
      <c r="AR207" s="393">
        <f t="shared" si="345"/>
        <v>1.7716376532490425</v>
      </c>
      <c r="AS207" s="393"/>
      <c r="AT207" s="393">
        <f t="shared" si="318"/>
        <v>1.6150154879898915</v>
      </c>
      <c r="AV207" s="393">
        <f t="shared" si="380"/>
        <v>6.1687786223896701E-2</v>
      </c>
      <c r="AW207" s="393">
        <f t="shared" si="380"/>
        <v>0.39836207874288732</v>
      </c>
      <c r="AX207" s="393">
        <f t="shared" si="380"/>
        <v>0.53995013503321598</v>
      </c>
      <c r="AY207" s="406"/>
      <c r="AZ207" s="406">
        <f t="shared" si="320"/>
        <v>619189.10836244514</v>
      </c>
      <c r="BC207" s="383">
        <f t="shared" si="321"/>
        <v>1.2010826228642195</v>
      </c>
      <c r="BD207" s="383">
        <f t="shared" si="322"/>
        <v>1.1403343911550965</v>
      </c>
      <c r="BE207" s="383">
        <f t="shared" si="323"/>
        <v>1.2935887776402921</v>
      </c>
      <c r="BF207" s="383" t="e">
        <f t="shared" si="324"/>
        <v>#DIV/0!</v>
      </c>
      <c r="BG207" s="383"/>
      <c r="BH207" s="383"/>
      <c r="BI207" s="383"/>
      <c r="BJ207" s="383"/>
      <c r="BK207" s="383"/>
      <c r="BL207" s="383"/>
      <c r="BM207" s="383"/>
      <c r="BN207" s="383"/>
      <c r="BO207" s="383"/>
      <c r="BP207" s="383"/>
      <c r="BQ207" s="383"/>
      <c r="BR207" s="391">
        <f t="shared" si="349"/>
        <v>1.2010826228642195</v>
      </c>
      <c r="BS207" s="400">
        <f>Mining!BZ205</f>
        <v>0.99609875356464816</v>
      </c>
      <c r="BT207" s="391">
        <f t="shared" si="325"/>
        <v>1.2935887776402921</v>
      </c>
      <c r="BU207" s="391">
        <v>1</v>
      </c>
      <c r="BV207" s="391"/>
      <c r="BW207" s="391">
        <v>1</v>
      </c>
      <c r="BX207" s="400">
        <f>Mining!BW205</f>
        <v>1.144800540181669</v>
      </c>
      <c r="BY207" s="391">
        <v>1</v>
      </c>
      <c r="BZ207" s="391">
        <v>1</v>
      </c>
      <c r="CB207" s="668">
        <f t="shared" si="350"/>
        <v>6.1687786223896701E-2</v>
      </c>
      <c r="CC207" s="668">
        <f t="shared" si="351"/>
        <v>0.39836207874288732</v>
      </c>
      <c r="CD207" s="668">
        <f t="shared" si="352"/>
        <v>0.53995013503321598</v>
      </c>
      <c r="CE207" s="668"/>
      <c r="CG207" s="668">
        <v>1</v>
      </c>
      <c r="CH207" s="668">
        <v>1</v>
      </c>
      <c r="CI207" s="668">
        <v>1</v>
      </c>
      <c r="CJ207" s="668">
        <v>1</v>
      </c>
      <c r="CL207" s="392">
        <f t="shared" si="326"/>
        <v>0.96926140281084128</v>
      </c>
      <c r="CM207" s="392">
        <f t="shared" si="327"/>
        <v>1.0610471647480788</v>
      </c>
      <c r="CN207" s="392">
        <f t="shared" si="328"/>
        <v>0.9094077321100017</v>
      </c>
      <c r="CO207" s="392">
        <f t="shared" si="329"/>
        <v>0.9918717590526801</v>
      </c>
      <c r="CP207" s="392">
        <f t="shared" si="330"/>
        <v>1.0900396944304362</v>
      </c>
      <c r="CQ207" s="392">
        <v>1</v>
      </c>
      <c r="CR207" s="392">
        <f t="shared" si="331"/>
        <v>1.0791410381740369</v>
      </c>
      <c r="CS207" s="392">
        <f t="shared" si="332"/>
        <v>1.0284320633521886</v>
      </c>
      <c r="CT207" s="392">
        <f t="shared" si="333"/>
        <v>1.0284320633521886</v>
      </c>
      <c r="CU207" s="392"/>
      <c r="CV207" s="392">
        <f t="shared" si="353"/>
        <v>0.98323307817430983</v>
      </c>
      <c r="CY207" s="338"/>
      <c r="DA207" s="383">
        <f t="shared" si="303"/>
        <v>0.25017862964035509</v>
      </c>
      <c r="DB207" s="383">
        <f t="shared" si="304"/>
        <v>0.59275680717664525</v>
      </c>
      <c r="DC207" s="383">
        <f t="shared" si="305"/>
        <v>0.15706456318299966</v>
      </c>
      <c r="DD207" s="383">
        <f t="shared" si="306"/>
        <v>0</v>
      </c>
      <c r="DF207" s="383">
        <f t="shared" si="375"/>
        <v>0.24804703803489472</v>
      </c>
      <c r="DG207" s="383">
        <f t="shared" si="375"/>
        <v>0.59740081952144608</v>
      </c>
      <c r="DH207" s="383">
        <f t="shared" si="375"/>
        <v>0.15452016052926626</v>
      </c>
      <c r="DI207" s="383"/>
      <c r="DJ207" s="383">
        <f t="shared" si="335"/>
        <v>0.99996801808560698</v>
      </c>
      <c r="DK207" s="383"/>
      <c r="DL207" s="383">
        <f t="shared" si="376"/>
        <v>0.24805497130775186</v>
      </c>
      <c r="DM207" s="383">
        <f t="shared" si="376"/>
        <v>0.597419926154381</v>
      </c>
      <c r="DN207" s="383">
        <f t="shared" si="376"/>
        <v>0.15452510253786719</v>
      </c>
      <c r="DO207" s="383">
        <f t="shared" si="376"/>
        <v>0</v>
      </c>
      <c r="DR207" s="383">
        <f t="shared" si="360"/>
        <v>3.4019719109073587E-2</v>
      </c>
      <c r="DS207" s="383">
        <f t="shared" si="361"/>
        <v>-7.4613823541508041E-3</v>
      </c>
      <c r="DT207" s="383">
        <f t="shared" si="362"/>
        <v>-5.1644060826509762E-3</v>
      </c>
      <c r="DU207" s="383">
        <f t="shared" si="377"/>
        <v>0</v>
      </c>
      <c r="DW207" s="383">
        <f t="shared" si="363"/>
        <v>0.11206057317262097</v>
      </c>
      <c r="DX207" s="383">
        <f t="shared" si="355"/>
        <v>1.8525041446333615E-3</v>
      </c>
      <c r="DY207" s="383">
        <f t="shared" si="355"/>
        <v>3.6351490954113609E-3</v>
      </c>
      <c r="DZ207" s="383">
        <f t="shared" si="356"/>
        <v>0</v>
      </c>
      <c r="EA207" s="383"/>
      <c r="EC207" s="383">
        <f t="shared" si="364"/>
        <v>-0.15115888645122713</v>
      </c>
      <c r="ED207" s="383">
        <f t="shared" si="357"/>
        <v>9.0527570184463137E-3</v>
      </c>
      <c r="EE207" s="383">
        <f t="shared" si="357"/>
        <v>1.2066770888356733E-2</v>
      </c>
      <c r="EF207" s="383"/>
      <c r="EH207" s="383">
        <f t="shared" si="358"/>
        <v>0</v>
      </c>
      <c r="EI207" s="383">
        <f t="shared" si="358"/>
        <v>-4.12484049925326E-2</v>
      </c>
      <c r="EJ207" s="383">
        <f t="shared" si="358"/>
        <v>0</v>
      </c>
      <c r="EK207" s="383">
        <f t="shared" si="358"/>
        <v>0</v>
      </c>
      <c r="EM207" s="383">
        <f t="shared" si="365"/>
        <v>0</v>
      </c>
      <c r="EN207" s="383">
        <f t="shared" si="366"/>
        <v>-4.12484049925326E-2</v>
      </c>
      <c r="EO207" s="383">
        <f t="shared" si="367"/>
        <v>0</v>
      </c>
      <c r="EP207" s="383">
        <v>1</v>
      </c>
      <c r="ER207" s="383">
        <f t="shared" si="359"/>
        <v>0</v>
      </c>
      <c r="ES207" s="383">
        <f t="shared" si="359"/>
        <v>0</v>
      </c>
      <c r="ET207" s="383">
        <f t="shared" si="359"/>
        <v>0</v>
      </c>
      <c r="EU207" s="383">
        <f t="shared" si="359"/>
        <v>0</v>
      </c>
      <c r="EX207" s="383">
        <f t="shared" si="293"/>
        <v>1.0031882231797755</v>
      </c>
      <c r="EY207" s="383">
        <f t="shared" si="294"/>
        <v>1.1824564579433692</v>
      </c>
      <c r="EZ207" s="383">
        <f t="shared" si="369"/>
        <v>1.0791410381740369</v>
      </c>
      <c r="FA207" s="383"/>
      <c r="FB207" s="383">
        <f t="shared" si="300"/>
        <v>1.0299040339093464</v>
      </c>
      <c r="FC207" s="383">
        <f t="shared" si="295"/>
        <v>0.88846257542713858</v>
      </c>
      <c r="FD207" s="383">
        <f t="shared" si="370"/>
        <v>0.9094077321100017</v>
      </c>
      <c r="FE207" s="383"/>
      <c r="FF207" s="383">
        <f t="shared" si="301"/>
        <v>0.97022934546976447</v>
      </c>
      <c r="FG207" s="383">
        <f t="shared" si="296"/>
        <v>1.1434032655550996</v>
      </c>
      <c r="FH207" s="383">
        <f t="shared" si="371"/>
        <v>0.9918717590526801</v>
      </c>
      <c r="FI207" s="383"/>
      <c r="FJ207" s="383">
        <f t="shared" si="297"/>
        <v>0.97565853148823789</v>
      </c>
      <c r="FK207" s="383">
        <f t="shared" si="298"/>
        <v>1.0553861215441909</v>
      </c>
      <c r="FL207" s="383">
        <f t="shared" si="372"/>
        <v>1.0900396944304362</v>
      </c>
      <c r="FN207" s="383">
        <f t="shared" si="302"/>
        <v>1.0299040339093464</v>
      </c>
      <c r="FO207" s="383">
        <f t="shared" si="299"/>
        <v>0.88846257542713858</v>
      </c>
      <c r="FP207" s="383">
        <f t="shared" si="373"/>
        <v>0.9094077321100017</v>
      </c>
      <c r="FR207" s="340"/>
    </row>
    <row r="208" spans="1:174" x14ac:dyDescent="0.2">
      <c r="A208" s="377" t="s">
        <v>115</v>
      </c>
      <c r="B208" s="334">
        <f t="shared" si="292"/>
        <v>1994</v>
      </c>
      <c r="D208" s="388">
        <f>NonManufacturing_Data!L36</f>
        <v>108.42296152380953</v>
      </c>
      <c r="E208" s="388">
        <f>NonManufacturing_Data!M36</f>
        <v>264.07662657613679</v>
      </c>
      <c r="F208" s="388">
        <f>NonManufacturing_Data!N36</f>
        <v>71.159991658910982</v>
      </c>
      <c r="G208" s="388"/>
      <c r="H208" s="388">
        <f t="shared" si="374"/>
        <v>443.65957975885732</v>
      </c>
      <c r="J208" s="394">
        <f t="shared" si="378"/>
        <v>220752.53661000004</v>
      </c>
      <c r="K208" s="394">
        <f t="shared" si="378"/>
        <v>416203.25890999998</v>
      </c>
      <c r="L208" s="394">
        <f t="shared" si="378"/>
        <v>942490.00404999999</v>
      </c>
      <c r="M208" s="394"/>
      <c r="N208" s="394">
        <f t="shared" si="337"/>
        <v>1579445.79957</v>
      </c>
      <c r="P208" s="388">
        <f t="shared" si="379"/>
        <v>70526.063580000002</v>
      </c>
      <c r="Q208" s="388">
        <f t="shared" si="379"/>
        <v>408381.04826381907</v>
      </c>
      <c r="R208" s="388">
        <f t="shared" si="379"/>
        <v>534690.57532000006</v>
      </c>
      <c r="S208" s="403"/>
      <c r="T208" s="388">
        <f t="shared" si="338"/>
        <v>1013597.6871638191</v>
      </c>
      <c r="U208" s="388"/>
      <c r="W208" s="397">
        <f t="shared" si="310"/>
        <v>0.49115159983578638</v>
      </c>
      <c r="X208" s="397">
        <f t="shared" si="311"/>
        <v>0.63448956951401692</v>
      </c>
      <c r="Y208" s="397">
        <f t="shared" si="312"/>
        <v>7.5502118169028215E-2</v>
      </c>
      <c r="Z208" s="388"/>
      <c r="AA208" s="397">
        <f t="shared" si="339"/>
        <v>0.43770776648107373</v>
      </c>
      <c r="AD208" s="397">
        <f t="shared" si="340"/>
        <v>1.537345996928098</v>
      </c>
      <c r="AE208" s="397">
        <f t="shared" si="341"/>
        <v>0.64664270709629035</v>
      </c>
      <c r="AF208" s="397">
        <f t="shared" si="342"/>
        <v>0.13308630251491407</v>
      </c>
      <c r="AG208" s="388"/>
      <c r="AH208" s="397">
        <f t="shared" si="313"/>
        <v>0.43770776648107373</v>
      </c>
      <c r="AJ208" s="398">
        <f t="shared" si="314"/>
        <v>1.0994337147262589</v>
      </c>
      <c r="AK208" s="398">
        <f t="shared" si="315"/>
        <v>1.1695474077216375</v>
      </c>
      <c r="AL208" s="398">
        <f t="shared" si="316"/>
        <v>1.2868908794421801</v>
      </c>
      <c r="AM208" s="399"/>
      <c r="AN208" s="398">
        <f t="shared" si="317"/>
        <v>1.0047428968326682</v>
      </c>
      <c r="AP208" s="393">
        <f t="shared" si="343"/>
        <v>3.1300844738001472</v>
      </c>
      <c r="AQ208" s="393">
        <f t="shared" si="344"/>
        <v>1.0191541960123665</v>
      </c>
      <c r="AR208" s="393">
        <f t="shared" si="345"/>
        <v>1.7626830311829254</v>
      </c>
      <c r="AS208" s="393"/>
      <c r="AT208" s="393">
        <f t="shared" si="318"/>
        <v>1.5582571069094475</v>
      </c>
      <c r="AV208" s="393">
        <f t="shared" si="380"/>
        <v>6.9579937358915336E-2</v>
      </c>
      <c r="AW208" s="393">
        <f t="shared" si="380"/>
        <v>0.40290250602931371</v>
      </c>
      <c r="AX208" s="393">
        <f t="shared" si="380"/>
        <v>0.52751755661177102</v>
      </c>
      <c r="AY208" s="406"/>
      <c r="AZ208" s="406">
        <f t="shared" si="320"/>
        <v>641742.62101286952</v>
      </c>
      <c r="BC208" s="383">
        <f t="shared" si="321"/>
        <v>1.0994337147262589</v>
      </c>
      <c r="BD208" s="383">
        <f t="shared" si="322"/>
        <v>1.1695474077216375</v>
      </c>
      <c r="BE208" s="383">
        <f t="shared" si="323"/>
        <v>1.2868908794421801</v>
      </c>
      <c r="BF208" s="383" t="e">
        <f t="shared" si="324"/>
        <v>#DIV/0!</v>
      </c>
      <c r="BG208" s="383"/>
      <c r="BH208" s="383"/>
      <c r="BI208" s="383"/>
      <c r="BJ208" s="383"/>
      <c r="BK208" s="383"/>
      <c r="BL208" s="383"/>
      <c r="BM208" s="383"/>
      <c r="BN208" s="383"/>
      <c r="BO208" s="383"/>
      <c r="BP208" s="383"/>
      <c r="BQ208" s="383"/>
      <c r="BR208" s="391">
        <f t="shared" si="349"/>
        <v>1.0994337147262589</v>
      </c>
      <c r="BS208" s="400">
        <f>Mining!BZ206</f>
        <v>0.98631815595484196</v>
      </c>
      <c r="BT208" s="391">
        <f t="shared" si="325"/>
        <v>1.2868908794421801</v>
      </c>
      <c r="BU208" s="391">
        <v>1</v>
      </c>
      <c r="BV208" s="391"/>
      <c r="BW208" s="391">
        <v>1</v>
      </c>
      <c r="BX208" s="400">
        <f>Mining!BW206</f>
        <v>1.1857709408070392</v>
      </c>
      <c r="BY208" s="391">
        <v>1</v>
      </c>
      <c r="BZ208" s="391">
        <v>1</v>
      </c>
      <c r="CB208" s="668">
        <f t="shared" si="350"/>
        <v>6.9579937358915336E-2</v>
      </c>
      <c r="CC208" s="668">
        <f t="shared" si="351"/>
        <v>0.40290250602931371</v>
      </c>
      <c r="CD208" s="668">
        <f t="shared" si="352"/>
        <v>0.52751755661177102</v>
      </c>
      <c r="CE208" s="668"/>
      <c r="CG208" s="668">
        <v>1</v>
      </c>
      <c r="CH208" s="668">
        <v>1</v>
      </c>
      <c r="CI208" s="668">
        <v>1</v>
      </c>
      <c r="CJ208" s="668">
        <v>1</v>
      </c>
      <c r="CL208" s="392">
        <f t="shared" si="326"/>
        <v>1.0110250018402096</v>
      </c>
      <c r="CM208" s="392">
        <f t="shared" si="327"/>
        <v>1.0047428968326682</v>
      </c>
      <c r="CN208" s="392">
        <f t="shared" si="328"/>
        <v>0.83977127362350157</v>
      </c>
      <c r="CO208" s="392">
        <f t="shared" si="329"/>
        <v>1.0249485816694057</v>
      </c>
      <c r="CP208" s="392">
        <f t="shared" si="330"/>
        <v>1.1130464119844099</v>
      </c>
      <c r="CQ208" s="392">
        <v>1</v>
      </c>
      <c r="CR208" s="392">
        <f t="shared" si="331"/>
        <v>1.0487659464043366</v>
      </c>
      <c r="CS208" s="392">
        <f t="shared" si="332"/>
        <v>1.0158201891191856</v>
      </c>
      <c r="CT208" s="392">
        <f t="shared" si="333"/>
        <v>1.0158201891191858</v>
      </c>
      <c r="CU208" s="392"/>
      <c r="CV208" s="392">
        <f t="shared" si="353"/>
        <v>0.95802395212907077</v>
      </c>
      <c r="CY208" s="338"/>
      <c r="DA208" s="383">
        <f t="shared" si="303"/>
        <v>0.24438323090586878</v>
      </c>
      <c r="DB208" s="383">
        <f t="shared" si="304"/>
        <v>0.59522354215741402</v>
      </c>
      <c r="DC208" s="383">
        <f t="shared" si="305"/>
        <v>0.1603932269367172</v>
      </c>
      <c r="DD208" s="383">
        <f t="shared" si="306"/>
        <v>0</v>
      </c>
      <c r="DF208" s="383">
        <f t="shared" si="375"/>
        <v>0.24726961120495139</v>
      </c>
      <c r="DG208" s="383">
        <f t="shared" si="375"/>
        <v>0.59398932100693314</v>
      </c>
      <c r="DH208" s="383">
        <f t="shared" si="375"/>
        <v>0.15872307784174111</v>
      </c>
      <c r="DI208" s="383"/>
      <c r="DJ208" s="383">
        <f t="shared" si="335"/>
        <v>0.99998201005362564</v>
      </c>
      <c r="DK208" s="383"/>
      <c r="DL208" s="383">
        <f t="shared" si="376"/>
        <v>0.24727405965202431</v>
      </c>
      <c r="DM208" s="383">
        <f t="shared" si="376"/>
        <v>0.59400000703520606</v>
      </c>
      <c r="DN208" s="383">
        <f t="shared" si="376"/>
        <v>0.15872593331276963</v>
      </c>
      <c r="DO208" s="383">
        <f t="shared" si="376"/>
        <v>0</v>
      </c>
      <c r="DR208" s="383">
        <f t="shared" si="360"/>
        <v>-8.842809333667935E-2</v>
      </c>
      <c r="DS208" s="383">
        <f t="shared" si="361"/>
        <v>-9.8674268978865432E-3</v>
      </c>
      <c r="DT208" s="383">
        <f t="shared" si="362"/>
        <v>-5.1912156884250304E-3</v>
      </c>
      <c r="DU208" s="383">
        <f t="shared" si="377"/>
        <v>0</v>
      </c>
      <c r="DW208" s="383">
        <f t="shared" si="363"/>
        <v>-0.10992441569348715</v>
      </c>
      <c r="DX208" s="383">
        <f t="shared" si="355"/>
        <v>-8.7000372713190346E-2</v>
      </c>
      <c r="DY208" s="383">
        <f t="shared" si="355"/>
        <v>-5.0672488584374183E-3</v>
      </c>
      <c r="DZ208" s="383">
        <f t="shared" si="356"/>
        <v>0</v>
      </c>
      <c r="EA208" s="383"/>
      <c r="EC208" s="383">
        <f t="shared" si="364"/>
        <v>0.12039031236510984</v>
      </c>
      <c r="ED208" s="383">
        <f t="shared" si="357"/>
        <v>1.1333274854522818E-2</v>
      </c>
      <c r="EE208" s="383">
        <f t="shared" si="357"/>
        <v>-2.3294645290695807E-2</v>
      </c>
      <c r="EF208" s="383"/>
      <c r="EH208" s="383">
        <f t="shared" si="358"/>
        <v>0</v>
      </c>
      <c r="EI208" s="383">
        <f t="shared" si="358"/>
        <v>3.5162724892474469E-2</v>
      </c>
      <c r="EJ208" s="383">
        <f t="shared" si="358"/>
        <v>0</v>
      </c>
      <c r="EK208" s="383">
        <f t="shared" si="358"/>
        <v>0</v>
      </c>
      <c r="EM208" s="383">
        <f t="shared" si="365"/>
        <v>0</v>
      </c>
      <c r="EN208" s="383">
        <f t="shared" si="366"/>
        <v>3.5162724892474469E-2</v>
      </c>
      <c r="EO208" s="383">
        <f t="shared" si="367"/>
        <v>0</v>
      </c>
      <c r="EP208" s="383">
        <v>1</v>
      </c>
      <c r="ER208" s="383">
        <f t="shared" si="359"/>
        <v>0</v>
      </c>
      <c r="ES208" s="383">
        <f t="shared" si="359"/>
        <v>0</v>
      </c>
      <c r="ET208" s="383">
        <f t="shared" si="359"/>
        <v>0</v>
      </c>
      <c r="EU208" s="383">
        <f t="shared" si="359"/>
        <v>0</v>
      </c>
      <c r="EX208" s="383">
        <f t="shared" si="293"/>
        <v>0.97185252835802027</v>
      </c>
      <c r="EY208" s="383">
        <f t="shared" si="294"/>
        <v>1.1491732983255325</v>
      </c>
      <c r="EZ208" s="383">
        <f t="shared" si="369"/>
        <v>1.0487659464043366</v>
      </c>
      <c r="FA208" s="383"/>
      <c r="FB208" s="383">
        <f t="shared" si="300"/>
        <v>0.92342658190850202</v>
      </c>
      <c r="FC208" s="383">
        <f t="shared" si="295"/>
        <v>0.82042995918030726</v>
      </c>
      <c r="FD208" s="383">
        <f t="shared" si="370"/>
        <v>0.83977127362350157</v>
      </c>
      <c r="FE208" s="383"/>
      <c r="FF208" s="383">
        <f t="shared" si="301"/>
        <v>1.0333478822386439</v>
      </c>
      <c r="FG208" s="383">
        <f t="shared" si="296"/>
        <v>1.1815333430061121</v>
      </c>
      <c r="FH208" s="383">
        <f t="shared" si="371"/>
        <v>1.0249485816694057</v>
      </c>
      <c r="FI208" s="383"/>
      <c r="FJ208" s="383">
        <f t="shared" si="297"/>
        <v>1.0211063116981214</v>
      </c>
      <c r="FK208" s="383">
        <f t="shared" si="298"/>
        <v>1.0776614299873739</v>
      </c>
      <c r="FL208" s="383">
        <f t="shared" si="372"/>
        <v>1.1130464119844099</v>
      </c>
      <c r="FN208" s="383">
        <f t="shared" si="302"/>
        <v>0.92342658190850202</v>
      </c>
      <c r="FO208" s="383">
        <f t="shared" si="299"/>
        <v>0.82042995918030726</v>
      </c>
      <c r="FP208" s="383">
        <f t="shared" si="373"/>
        <v>0.83977127362350157</v>
      </c>
      <c r="FR208" s="340"/>
    </row>
    <row r="209" spans="1:174" x14ac:dyDescent="0.2">
      <c r="A209" s="377" t="s">
        <v>115</v>
      </c>
      <c r="B209" s="334">
        <f t="shared" si="292"/>
        <v>1995</v>
      </c>
      <c r="D209" s="388">
        <f>NonManufacturing_Data!L37</f>
        <v>120.73540723809525</v>
      </c>
      <c r="E209" s="388">
        <f>NonManufacturing_Data!M37</f>
        <v>265.57849573477631</v>
      </c>
      <c r="F209" s="388">
        <f>NonManufacturing_Data!N37</f>
        <v>71.742408557525621</v>
      </c>
      <c r="G209" s="388"/>
      <c r="H209" s="388">
        <f t="shared" si="374"/>
        <v>458.05631153039718</v>
      </c>
      <c r="J209" s="394">
        <f t="shared" si="378"/>
        <v>211611.20225999999</v>
      </c>
      <c r="K209" s="394">
        <f t="shared" si="378"/>
        <v>399245.11348999996</v>
      </c>
      <c r="L209" s="394">
        <f t="shared" si="378"/>
        <v>955175.33259000001</v>
      </c>
      <c r="M209" s="394"/>
      <c r="N209" s="394">
        <f t="shared" si="337"/>
        <v>1566031.6483399998</v>
      </c>
      <c r="P209" s="388">
        <f t="shared" si="379"/>
        <v>56392.489860000009</v>
      </c>
      <c r="Q209" s="388">
        <f t="shared" si="379"/>
        <v>408664.87374753889</v>
      </c>
      <c r="R209" s="388">
        <f t="shared" si="379"/>
        <v>540393.17376000003</v>
      </c>
      <c r="S209" s="403"/>
      <c r="T209" s="388">
        <f t="shared" si="338"/>
        <v>1005450.537367539</v>
      </c>
      <c r="U209" s="388"/>
      <c r="W209" s="397">
        <f t="shared" si="310"/>
        <v>0.57055300451320845</v>
      </c>
      <c r="X209" s="397">
        <f t="shared" si="311"/>
        <v>0.66520161865782823</v>
      </c>
      <c r="Y209" s="397">
        <f t="shared" si="312"/>
        <v>7.5109151283244427E-2</v>
      </c>
      <c r="Z209" s="388"/>
      <c r="AA209" s="397">
        <f t="shared" si="339"/>
        <v>0.4555731928192866</v>
      </c>
      <c r="AD209" s="397">
        <f t="shared" si="340"/>
        <v>2.1409838001094288</v>
      </c>
      <c r="AE209" s="397">
        <f t="shared" si="341"/>
        <v>0.64986866451077185</v>
      </c>
      <c r="AF209" s="397">
        <f t="shared" si="342"/>
        <v>0.13275964990147698</v>
      </c>
      <c r="AG209" s="388"/>
      <c r="AH209" s="397">
        <f t="shared" si="313"/>
        <v>0.4555731928192866</v>
      </c>
      <c r="AJ209" s="398">
        <f t="shared" si="314"/>
        <v>1.2771722812465924</v>
      </c>
      <c r="AK209" s="398">
        <f t="shared" si="315"/>
        <v>1.2261585786341493</v>
      </c>
      <c r="AL209" s="398">
        <f t="shared" si="316"/>
        <v>1.2801929812440682</v>
      </c>
      <c r="AM209" s="399"/>
      <c r="AN209" s="398">
        <f t="shared" si="317"/>
        <v>1.045752359279533</v>
      </c>
      <c r="AP209" s="393">
        <f t="shared" si="343"/>
        <v>3.7524713447720779</v>
      </c>
      <c r="AQ209" s="393">
        <f t="shared" si="344"/>
        <v>0.97694991455674218</v>
      </c>
      <c r="AR209" s="393">
        <f t="shared" si="345"/>
        <v>1.7675562515788059</v>
      </c>
      <c r="AS209" s="393"/>
      <c r="AT209" s="393">
        <f t="shared" si="318"/>
        <v>1.5575422063428093</v>
      </c>
      <c r="AV209" s="393">
        <f t="shared" si="380"/>
        <v>5.6086786733086133E-2</v>
      </c>
      <c r="AW209" s="393">
        <f t="shared" si="380"/>
        <v>0.40644950552963188</v>
      </c>
      <c r="AX209" s="393">
        <f t="shared" si="380"/>
        <v>0.53746370773728191</v>
      </c>
      <c r="AY209" s="406"/>
      <c r="AZ209" s="406">
        <f t="shared" si="320"/>
        <v>642037.17621755647</v>
      </c>
      <c r="BC209" s="383">
        <f t="shared" si="321"/>
        <v>1.2771722812465924</v>
      </c>
      <c r="BD209" s="383">
        <f t="shared" si="322"/>
        <v>1.2261585786341493</v>
      </c>
      <c r="BE209" s="383">
        <f t="shared" si="323"/>
        <v>1.2801929812440682</v>
      </c>
      <c r="BF209" s="383" t="e">
        <f t="shared" si="324"/>
        <v>#DIV/0!</v>
      </c>
      <c r="BG209" s="383"/>
      <c r="BH209" s="383"/>
      <c r="BI209" s="383"/>
      <c r="BJ209" s="383"/>
      <c r="BK209" s="383"/>
      <c r="BL209" s="383"/>
      <c r="BM209" s="383"/>
      <c r="BN209" s="383"/>
      <c r="BO209" s="383"/>
      <c r="BP209" s="383"/>
      <c r="BQ209" s="383"/>
      <c r="BR209" s="391">
        <f t="shared" si="349"/>
        <v>1.2771722812465924</v>
      </c>
      <c r="BS209" s="400">
        <f>Mining!BZ207</f>
        <v>1.0072104683306593</v>
      </c>
      <c r="BT209" s="391">
        <f t="shared" si="325"/>
        <v>1.2801929812440682</v>
      </c>
      <c r="BU209" s="391">
        <v>1</v>
      </c>
      <c r="BV209" s="391"/>
      <c r="BW209" s="391">
        <v>1</v>
      </c>
      <c r="BX209" s="400">
        <f>Mining!BW207</f>
        <v>1.2173806936958989</v>
      </c>
      <c r="BY209" s="391">
        <v>1</v>
      </c>
      <c r="BZ209" s="391">
        <v>1</v>
      </c>
      <c r="CB209" s="668">
        <f t="shared" si="350"/>
        <v>5.6086786733086133E-2</v>
      </c>
      <c r="CC209" s="668">
        <f t="shared" si="351"/>
        <v>0.40644950552963188</v>
      </c>
      <c r="CD209" s="668">
        <f t="shared" si="352"/>
        <v>0.53746370773728191</v>
      </c>
      <c r="CE209" s="668"/>
      <c r="CG209" s="668">
        <v>1</v>
      </c>
      <c r="CH209" s="668">
        <v>1</v>
      </c>
      <c r="CI209" s="668">
        <v>1</v>
      </c>
      <c r="CJ209" s="668">
        <v>1</v>
      </c>
      <c r="CL209" s="392">
        <f t="shared" si="326"/>
        <v>1.0024384189541822</v>
      </c>
      <c r="CM209" s="392">
        <f t="shared" si="327"/>
        <v>1.045752359279533</v>
      </c>
      <c r="CN209" s="392">
        <f t="shared" si="328"/>
        <v>0.85813685748689694</v>
      </c>
      <c r="CO209" s="392">
        <f t="shared" si="329"/>
        <v>0.97825816593594195</v>
      </c>
      <c r="CP209" s="392">
        <f t="shared" si="330"/>
        <v>1.130385619737718</v>
      </c>
      <c r="CQ209" s="392">
        <v>1</v>
      </c>
      <c r="CR209" s="392">
        <f t="shared" si="331"/>
        <v>1.1020268900571466</v>
      </c>
      <c r="CS209" s="392">
        <f t="shared" si="332"/>
        <v>1.0483023416537813</v>
      </c>
      <c r="CT209" s="392">
        <f t="shared" si="333"/>
        <v>1.0483023416537809</v>
      </c>
      <c r="CU209" s="392"/>
      <c r="CV209" s="392">
        <f t="shared" si="353"/>
        <v>0.94893542863124236</v>
      </c>
      <c r="CY209" s="338"/>
      <c r="DA209" s="383">
        <f t="shared" si="303"/>
        <v>0.26358201862716413</v>
      </c>
      <c r="DB209" s="383">
        <f t="shared" si="304"/>
        <v>0.57979442494190414</v>
      </c>
      <c r="DC209" s="383">
        <f t="shared" si="305"/>
        <v>0.15662355643093176</v>
      </c>
      <c r="DD209" s="383">
        <f t="shared" si="306"/>
        <v>0</v>
      </c>
      <c r="DF209" s="383">
        <f t="shared" si="375"/>
        <v>0.25386164078031104</v>
      </c>
      <c r="DG209" s="383">
        <f t="shared" si="375"/>
        <v>0.58747521546959369</v>
      </c>
      <c r="DH209" s="383">
        <f t="shared" si="375"/>
        <v>0.15850092049600631</v>
      </c>
      <c r="DI209" s="383"/>
      <c r="DJ209" s="383">
        <f t="shared" si="335"/>
        <v>0.99983777674591101</v>
      </c>
      <c r="DK209" s="383"/>
      <c r="DL209" s="383">
        <f t="shared" si="376"/>
        <v>0.2539028297235712</v>
      </c>
      <c r="DM209" s="383">
        <f t="shared" si="376"/>
        <v>0.58757053307347562</v>
      </c>
      <c r="DN209" s="383">
        <f t="shared" si="376"/>
        <v>0.15852663720295315</v>
      </c>
      <c r="DO209" s="383">
        <f t="shared" si="376"/>
        <v>0</v>
      </c>
      <c r="DR209" s="383">
        <f t="shared" si="360"/>
        <v>0.14985323641958406</v>
      </c>
      <c r="DS209" s="383">
        <f t="shared" si="361"/>
        <v>2.0960900236634588E-2</v>
      </c>
      <c r="DT209" s="383">
        <f t="shared" si="362"/>
        <v>-5.2183050968634577E-3</v>
      </c>
      <c r="DU209" s="383">
        <f t="shared" si="377"/>
        <v>0</v>
      </c>
      <c r="DW209" s="383">
        <f t="shared" si="363"/>
        <v>0.18135465557064706</v>
      </c>
      <c r="DX209" s="383">
        <f t="shared" si="355"/>
        <v>-4.2292956488527642E-2</v>
      </c>
      <c r="DY209" s="383">
        <f t="shared" si="355"/>
        <v>2.7608459942607866E-3</v>
      </c>
      <c r="DZ209" s="383">
        <f t="shared" si="356"/>
        <v>0</v>
      </c>
      <c r="EA209" s="383"/>
      <c r="EC209" s="383">
        <f t="shared" si="364"/>
        <v>-0.21557601526667047</v>
      </c>
      <c r="ED209" s="383">
        <f t="shared" si="357"/>
        <v>8.7650914765351265E-3</v>
      </c>
      <c r="EE209" s="383">
        <f t="shared" si="357"/>
        <v>1.8679089760720569E-2</v>
      </c>
      <c r="EF209" s="383"/>
      <c r="EH209" s="383">
        <f t="shared" si="358"/>
        <v>0</v>
      </c>
      <c r="EI209" s="383">
        <f t="shared" si="358"/>
        <v>2.6308432306145164E-2</v>
      </c>
      <c r="EJ209" s="383">
        <f t="shared" si="358"/>
        <v>0</v>
      </c>
      <c r="EK209" s="383">
        <f t="shared" si="358"/>
        <v>0</v>
      </c>
      <c r="EM209" s="383">
        <f t="shared" si="365"/>
        <v>0</v>
      </c>
      <c r="EN209" s="383">
        <f t="shared" si="366"/>
        <v>2.6308432306145164E-2</v>
      </c>
      <c r="EO209" s="383">
        <f t="shared" si="367"/>
        <v>0</v>
      </c>
      <c r="EP209" s="383">
        <v>1</v>
      </c>
      <c r="ER209" s="383">
        <f t="shared" si="359"/>
        <v>0</v>
      </c>
      <c r="ES209" s="383">
        <f t="shared" si="359"/>
        <v>0</v>
      </c>
      <c r="ET209" s="383">
        <f t="shared" si="359"/>
        <v>0</v>
      </c>
      <c r="EU209" s="383">
        <f t="shared" si="359"/>
        <v>0</v>
      </c>
      <c r="EX209" s="383">
        <f t="shared" si="293"/>
        <v>1.0507843945881474</v>
      </c>
      <c r="EY209" s="383">
        <f t="shared" si="294"/>
        <v>1.2075333685578593</v>
      </c>
      <c r="EZ209" s="383">
        <f t="shared" si="369"/>
        <v>1.1020268900571466</v>
      </c>
      <c r="FA209" s="383"/>
      <c r="FB209" s="383">
        <f t="shared" si="300"/>
        <v>1.0218697452988006</v>
      </c>
      <c r="FC209" s="383">
        <f t="shared" si="295"/>
        <v>0.83837255342308592</v>
      </c>
      <c r="FD209" s="383">
        <f t="shared" si="370"/>
        <v>0.85813685748689694</v>
      </c>
      <c r="FE209" s="383"/>
      <c r="FF209" s="383">
        <f t="shared" si="301"/>
        <v>0.95444608971757816</v>
      </c>
      <c r="FG209" s="383">
        <f t="shared" si="296"/>
        <v>1.1277098791031217</v>
      </c>
      <c r="FH209" s="383">
        <f t="shared" si="371"/>
        <v>0.97825816593594195</v>
      </c>
      <c r="FI209" s="383"/>
      <c r="FJ209" s="383">
        <f t="shared" si="297"/>
        <v>1.0155781534054762</v>
      </c>
      <c r="FK209" s="383">
        <f t="shared" si="298"/>
        <v>1.0944494050628821</v>
      </c>
      <c r="FL209" s="383">
        <f t="shared" si="372"/>
        <v>1.130385619737718</v>
      </c>
      <c r="FN209" s="383">
        <f t="shared" si="302"/>
        <v>1.0218697452988006</v>
      </c>
      <c r="FO209" s="383">
        <f t="shared" si="299"/>
        <v>0.83837255342308592</v>
      </c>
      <c r="FP209" s="383">
        <f t="shared" si="373"/>
        <v>0.85813685748689694</v>
      </c>
      <c r="FR209" s="340"/>
    </row>
    <row r="210" spans="1:174" x14ac:dyDescent="0.2">
      <c r="A210" s="377" t="s">
        <v>115</v>
      </c>
      <c r="B210" s="334">
        <f t="shared" si="292"/>
        <v>1996</v>
      </c>
      <c r="D210" s="388">
        <f>NonManufacturing_Data!L38</f>
        <v>130.45148342857144</v>
      </c>
      <c r="E210" s="388">
        <f>NonManufacturing_Data!M38</f>
        <v>264.6462581720325</v>
      </c>
      <c r="F210" s="388">
        <f>NonManufacturing_Data!N38</f>
        <v>76.376985832426612</v>
      </c>
      <c r="G210" s="388"/>
      <c r="H210" s="388">
        <f t="shared" si="374"/>
        <v>471.47472743303058</v>
      </c>
      <c r="J210" s="394">
        <f t="shared" si="378"/>
        <v>215883.86444999999</v>
      </c>
      <c r="K210" s="394">
        <f t="shared" si="378"/>
        <v>402055.73226999992</v>
      </c>
      <c r="L210" s="394">
        <f t="shared" si="378"/>
        <v>1022228.13502</v>
      </c>
      <c r="M210" s="394"/>
      <c r="N210" s="394">
        <f t="shared" si="337"/>
        <v>1640167.73174</v>
      </c>
      <c r="P210" s="388">
        <f t="shared" si="379"/>
        <v>65281.318200000002</v>
      </c>
      <c r="Q210" s="388">
        <f t="shared" si="379"/>
        <v>357082.28360799869</v>
      </c>
      <c r="R210" s="388">
        <f t="shared" si="379"/>
        <v>569537.06568</v>
      </c>
      <c r="S210" s="403"/>
      <c r="T210" s="388">
        <f t="shared" si="338"/>
        <v>991900.66748799873</v>
      </c>
      <c r="U210" s="388"/>
      <c r="W210" s="397">
        <f t="shared" si="310"/>
        <v>0.60426694584571317</v>
      </c>
      <c r="X210" s="397">
        <f t="shared" si="311"/>
        <v>0.65823276956615984</v>
      </c>
      <c r="Y210" s="397">
        <f t="shared" si="312"/>
        <v>7.4716184397460639E-2</v>
      </c>
      <c r="Z210" s="388"/>
      <c r="AA210" s="397">
        <f t="shared" si="339"/>
        <v>0.47532453892489701</v>
      </c>
      <c r="AD210" s="397">
        <f t="shared" si="340"/>
        <v>1.9982973234227894</v>
      </c>
      <c r="AE210" s="397">
        <f t="shared" si="341"/>
        <v>0.74113522378656704</v>
      </c>
      <c r="AF210" s="397">
        <f t="shared" si="342"/>
        <v>0.13410362632190787</v>
      </c>
      <c r="AG210" s="388"/>
      <c r="AH210" s="397">
        <f t="shared" si="313"/>
        <v>0.47532453892489701</v>
      </c>
      <c r="AJ210" s="398">
        <f t="shared" si="314"/>
        <v>1.3526403114223096</v>
      </c>
      <c r="AK210" s="398">
        <f t="shared" si="315"/>
        <v>1.2133129783570529</v>
      </c>
      <c r="AL210" s="398">
        <f t="shared" si="316"/>
        <v>1.2734950830459566</v>
      </c>
      <c r="AM210" s="399"/>
      <c r="AN210" s="398">
        <f t="shared" si="317"/>
        <v>1.0910908847117833</v>
      </c>
      <c r="AP210" s="393">
        <f t="shared" si="343"/>
        <v>3.306977714337882</v>
      </c>
      <c r="AQ210" s="393">
        <f t="shared" si="344"/>
        <v>1.1259470176105757</v>
      </c>
      <c r="AR210" s="393">
        <f t="shared" si="345"/>
        <v>1.7948404004215399</v>
      </c>
      <c r="AS210" s="393"/>
      <c r="AT210" s="393">
        <f t="shared" si="318"/>
        <v>1.6535604677973914</v>
      </c>
      <c r="AV210" s="393">
        <f t="shared" si="380"/>
        <v>6.5814370672141784E-2</v>
      </c>
      <c r="AW210" s="393">
        <f t="shared" si="380"/>
        <v>0.35999802733504976</v>
      </c>
      <c r="AX210" s="393">
        <f t="shared" si="380"/>
        <v>0.57418760199280838</v>
      </c>
      <c r="AY210" s="406"/>
      <c r="AZ210" s="406">
        <f t="shared" si="320"/>
        <v>604755.6285208246</v>
      </c>
      <c r="BC210" s="383">
        <f t="shared" si="321"/>
        <v>1.3526403114223096</v>
      </c>
      <c r="BD210" s="383">
        <f t="shared" si="322"/>
        <v>1.2133129783570529</v>
      </c>
      <c r="BE210" s="383">
        <f t="shared" si="323"/>
        <v>1.2734950830459566</v>
      </c>
      <c r="BF210" s="383" t="e">
        <f t="shared" si="324"/>
        <v>#DIV/0!</v>
      </c>
      <c r="BG210" s="383"/>
      <c r="BH210" s="383"/>
      <c r="BI210" s="383"/>
      <c r="BJ210" s="383"/>
      <c r="BK210" s="383"/>
      <c r="BL210" s="383"/>
      <c r="BM210" s="383"/>
      <c r="BN210" s="383"/>
      <c r="BO210" s="383"/>
      <c r="BP210" s="383"/>
      <c r="BQ210" s="383"/>
      <c r="BR210" s="391">
        <f t="shared" si="349"/>
        <v>1.3526403114223096</v>
      </c>
      <c r="BS210" s="400">
        <f>Mining!BZ208</f>
        <v>0.98958969080722881</v>
      </c>
      <c r="BT210" s="391">
        <f t="shared" si="325"/>
        <v>1.2734950830459566</v>
      </c>
      <c r="BU210" s="391">
        <v>1</v>
      </c>
      <c r="BV210" s="391"/>
      <c r="BW210" s="391">
        <v>1</v>
      </c>
      <c r="BX210" s="400">
        <f>Mining!BW208</f>
        <v>1.2260768171173326</v>
      </c>
      <c r="BY210" s="391">
        <v>1</v>
      </c>
      <c r="BZ210" s="391">
        <v>1</v>
      </c>
      <c r="CB210" s="668">
        <f t="shared" si="350"/>
        <v>6.5814370672141784E-2</v>
      </c>
      <c r="CC210" s="668">
        <f t="shared" si="351"/>
        <v>0.35999802733504976</v>
      </c>
      <c r="CD210" s="668">
        <f t="shared" si="352"/>
        <v>0.57418760199280838</v>
      </c>
      <c r="CE210" s="668"/>
      <c r="CG210" s="668">
        <v>1</v>
      </c>
      <c r="CH210" s="668">
        <v>1</v>
      </c>
      <c r="CI210" s="668">
        <v>1</v>
      </c>
      <c r="CJ210" s="668">
        <v>1</v>
      </c>
      <c r="CL210" s="392">
        <f t="shared" si="326"/>
        <v>1.0498939466312427</v>
      </c>
      <c r="CM210" s="392">
        <f t="shared" si="327"/>
        <v>1.0910908847117833</v>
      </c>
      <c r="CN210" s="392">
        <f t="shared" si="328"/>
        <v>0.9014968595763867</v>
      </c>
      <c r="CO210" s="392">
        <f t="shared" si="329"/>
        <v>0.96319853124183752</v>
      </c>
      <c r="CP210" s="392">
        <f t="shared" si="330"/>
        <v>1.1349857746941976</v>
      </c>
      <c r="CQ210" s="392">
        <v>1</v>
      </c>
      <c r="CR210" s="392">
        <f t="shared" si="331"/>
        <v>1.1071092500770681</v>
      </c>
      <c r="CS210" s="392">
        <f t="shared" si="332"/>
        <v>1.1455297150834289</v>
      </c>
      <c r="CT210" s="392">
        <f t="shared" si="333"/>
        <v>1.1455297150834283</v>
      </c>
      <c r="CU210" s="392"/>
      <c r="CV210" s="392">
        <f t="shared" si="353"/>
        <v>0.98553135983267304</v>
      </c>
      <c r="CY210" s="338"/>
      <c r="DA210" s="383">
        <f t="shared" si="303"/>
        <v>0.27668817825893133</v>
      </c>
      <c r="DB210" s="383">
        <f t="shared" si="304"/>
        <v>0.56131589409450056</v>
      </c>
      <c r="DC210" s="383">
        <f t="shared" si="305"/>
        <v>0.16199592764656803</v>
      </c>
      <c r="DD210" s="383">
        <f t="shared" si="306"/>
        <v>0</v>
      </c>
      <c r="DF210" s="383">
        <f t="shared" si="375"/>
        <v>0.27008210076856093</v>
      </c>
      <c r="DG210" s="383">
        <f t="shared" si="375"/>
        <v>0.57050528412096113</v>
      </c>
      <c r="DH210" s="383">
        <f t="shared" si="375"/>
        <v>0.15929464327546417</v>
      </c>
      <c r="DI210" s="383"/>
      <c r="DJ210" s="383">
        <f t="shared" si="335"/>
        <v>0.99988202816498617</v>
      </c>
      <c r="DK210" s="383"/>
      <c r="DL210" s="383">
        <f t="shared" si="376"/>
        <v>0.27011396660886466</v>
      </c>
      <c r="DM210" s="383">
        <f t="shared" si="376"/>
        <v>0.57057259561707463</v>
      </c>
      <c r="DN210" s="383">
        <f t="shared" si="376"/>
        <v>0.15931343777406073</v>
      </c>
      <c r="DO210" s="383">
        <f t="shared" si="376"/>
        <v>0</v>
      </c>
      <c r="DR210" s="383">
        <f t="shared" si="360"/>
        <v>5.7409989757105873E-2</v>
      </c>
      <c r="DS210" s="383">
        <f t="shared" si="361"/>
        <v>-1.7649472684724197E-2</v>
      </c>
      <c r="DT210" s="383">
        <f t="shared" si="362"/>
        <v>-5.245678711261411E-3</v>
      </c>
      <c r="DU210" s="383">
        <f t="shared" si="377"/>
        <v>0</v>
      </c>
      <c r="DW210" s="383">
        <f t="shared" si="363"/>
        <v>-0.12637995315236211</v>
      </c>
      <c r="DX210" s="383">
        <f t="shared" si="355"/>
        <v>0.14194436775943908</v>
      </c>
      <c r="DY210" s="383">
        <f t="shared" si="355"/>
        <v>1.5318160786581327E-2</v>
      </c>
      <c r="DZ210" s="383">
        <f t="shared" si="356"/>
        <v>0</v>
      </c>
      <c r="EA210" s="383"/>
      <c r="EC210" s="383">
        <f t="shared" si="364"/>
        <v>0.15993795957585735</v>
      </c>
      <c r="ED210" s="383">
        <f t="shared" si="357"/>
        <v>-0.1213611518226527</v>
      </c>
      <c r="EE210" s="383">
        <f t="shared" si="357"/>
        <v>6.6094938428036071E-2</v>
      </c>
      <c r="EF210" s="383"/>
      <c r="EH210" s="383">
        <f t="shared" si="358"/>
        <v>0</v>
      </c>
      <c r="EI210" s="383">
        <f t="shared" si="358"/>
        <v>7.1179139383095759E-3</v>
      </c>
      <c r="EJ210" s="383">
        <f t="shared" si="358"/>
        <v>0</v>
      </c>
      <c r="EK210" s="383">
        <f t="shared" si="358"/>
        <v>0</v>
      </c>
      <c r="EM210" s="383">
        <f t="shared" si="365"/>
        <v>0</v>
      </c>
      <c r="EN210" s="383">
        <f t="shared" si="366"/>
        <v>7.1179139383095759E-3</v>
      </c>
      <c r="EO210" s="383">
        <f t="shared" si="367"/>
        <v>0</v>
      </c>
      <c r="EP210" s="383">
        <v>1</v>
      </c>
      <c r="ER210" s="383">
        <f t="shared" si="359"/>
        <v>0</v>
      </c>
      <c r="ES210" s="383">
        <f t="shared" si="359"/>
        <v>0</v>
      </c>
      <c r="ET210" s="383">
        <f t="shared" si="359"/>
        <v>0</v>
      </c>
      <c r="EU210" s="383">
        <f t="shared" si="359"/>
        <v>0</v>
      </c>
      <c r="EX210" s="383">
        <f t="shared" si="293"/>
        <v>1.004611829407954</v>
      </c>
      <c r="EY210" s="383">
        <f t="shared" si="294"/>
        <v>1.2131023064580602</v>
      </c>
      <c r="EZ210" s="383">
        <f t="shared" si="369"/>
        <v>1.1071092500770681</v>
      </c>
      <c r="FA210" s="383"/>
      <c r="FB210" s="383">
        <f t="shared" si="300"/>
        <v>1.0505280733617153</v>
      </c>
      <c r="FC210" s="383">
        <f t="shared" si="295"/>
        <v>0.88073390330689616</v>
      </c>
      <c r="FD210" s="383">
        <f t="shared" si="370"/>
        <v>0.9014968595763867</v>
      </c>
      <c r="FE210" s="383"/>
      <c r="FF210" s="383">
        <f t="shared" si="301"/>
        <v>0.98460566421165896</v>
      </c>
      <c r="FG210" s="383">
        <f t="shared" si="296"/>
        <v>1.1103495345523788</v>
      </c>
      <c r="FH210" s="383">
        <f t="shared" si="371"/>
        <v>0.96319853124183752</v>
      </c>
      <c r="FI210" s="383"/>
      <c r="FJ210" s="383">
        <f t="shared" si="297"/>
        <v>1.0040695448315655</v>
      </c>
      <c r="FK210" s="383">
        <f t="shared" si="298"/>
        <v>1.0989033159826658</v>
      </c>
      <c r="FL210" s="383">
        <f t="shared" si="372"/>
        <v>1.1349857746941976</v>
      </c>
      <c r="FN210" s="383">
        <f t="shared" si="302"/>
        <v>1.0505280733617153</v>
      </c>
      <c r="FO210" s="383">
        <f t="shared" si="299"/>
        <v>0.88073390330689616</v>
      </c>
      <c r="FP210" s="383">
        <f t="shared" si="373"/>
        <v>0.9014968595763867</v>
      </c>
      <c r="FR210" s="340"/>
    </row>
    <row r="211" spans="1:174" x14ac:dyDescent="0.2">
      <c r="A211" s="377" t="s">
        <v>115</v>
      </c>
      <c r="B211" s="334">
        <f t="shared" si="292"/>
        <v>1997</v>
      </c>
      <c r="D211" s="388">
        <f>NonManufacturing_Data!L39</f>
        <v>98.702011047619052</v>
      </c>
      <c r="E211" s="388">
        <f>NonManufacturing_Data!M39</f>
        <v>272.81841223600009</v>
      </c>
      <c r="F211" s="388">
        <f>NonManufacturing_Data!N39</f>
        <v>79.01951883794824</v>
      </c>
      <c r="G211" s="388"/>
      <c r="H211" s="388">
        <f t="shared" si="374"/>
        <v>450.53994212156738</v>
      </c>
      <c r="J211" s="394">
        <f t="shared" si="378"/>
        <v>230955.12078</v>
      </c>
      <c r="K211" s="394">
        <f t="shared" si="378"/>
        <v>419012.60177000007</v>
      </c>
      <c r="L211" s="394">
        <f t="shared" si="378"/>
        <v>1063187.5406299999</v>
      </c>
      <c r="M211" s="394"/>
      <c r="N211" s="394">
        <f t="shared" si="337"/>
        <v>1713155.26318</v>
      </c>
      <c r="P211" s="388">
        <f t="shared" si="379"/>
        <v>72511.333859999999</v>
      </c>
      <c r="Q211" s="388">
        <f t="shared" si="379"/>
        <v>371486.01053402724</v>
      </c>
      <c r="R211" s="388">
        <f t="shared" si="379"/>
        <v>582939.09080000001</v>
      </c>
      <c r="S211" s="403"/>
      <c r="T211" s="388">
        <f t="shared" si="338"/>
        <v>1026936.4351940273</v>
      </c>
      <c r="U211" s="388"/>
      <c r="W211" s="397">
        <f t="shared" si="310"/>
        <v>0.42736446247337911</v>
      </c>
      <c r="X211" s="397">
        <f t="shared" si="311"/>
        <v>0.65109834664531796</v>
      </c>
      <c r="Y211" s="397">
        <f t="shared" si="312"/>
        <v>7.4323217511676837E-2</v>
      </c>
      <c r="Z211" s="388"/>
      <c r="AA211" s="397">
        <f t="shared" si="339"/>
        <v>0.4387223266028567</v>
      </c>
      <c r="AD211" s="397">
        <f t="shared" si="340"/>
        <v>1.3611942546552276</v>
      </c>
      <c r="AE211" s="397">
        <f t="shared" si="341"/>
        <v>0.73439753987993195</v>
      </c>
      <c r="AF211" s="397">
        <f t="shared" si="342"/>
        <v>0.13555364545806206</v>
      </c>
      <c r="AG211" s="388"/>
      <c r="AH211" s="397">
        <f t="shared" si="313"/>
        <v>0.4387223266028567</v>
      </c>
      <c r="AJ211" s="398">
        <f t="shared" si="314"/>
        <v>0.9566473949717208</v>
      </c>
      <c r="AK211" s="398">
        <f t="shared" si="315"/>
        <v>1.2001621777236373</v>
      </c>
      <c r="AL211" s="398">
        <f t="shared" si="316"/>
        <v>1.2667971848478445</v>
      </c>
      <c r="AM211" s="399"/>
      <c r="AN211" s="398">
        <f t="shared" si="317"/>
        <v>1.0070717841721968</v>
      </c>
      <c r="AP211" s="393">
        <f t="shared" si="343"/>
        <v>3.1850899505712111</v>
      </c>
      <c r="AQ211" s="393">
        <f t="shared" si="344"/>
        <v>1.1279364226062008</v>
      </c>
      <c r="AR211" s="393">
        <f t="shared" si="345"/>
        <v>1.8238398443496524</v>
      </c>
      <c r="AS211" s="393"/>
      <c r="AT211" s="393">
        <f t="shared" si="318"/>
        <v>1.6682193799622271</v>
      </c>
      <c r="AV211" s="393">
        <f t="shared" si="380"/>
        <v>7.0609369163437907E-2</v>
      </c>
      <c r="AW211" s="393">
        <f t="shared" si="380"/>
        <v>0.36174197136538394</v>
      </c>
      <c r="AX211" s="393">
        <f t="shared" si="380"/>
        <v>0.56764865947117815</v>
      </c>
      <c r="AY211" s="406"/>
      <c r="AZ211" s="406">
        <f t="shared" si="320"/>
        <v>599441.54348730959</v>
      </c>
      <c r="BC211" s="383">
        <f t="shared" si="321"/>
        <v>0.9566473949717208</v>
      </c>
      <c r="BD211" s="383">
        <f t="shared" si="322"/>
        <v>1.2001621777236373</v>
      </c>
      <c r="BE211" s="383">
        <f t="shared" si="323"/>
        <v>1.2667971848478445</v>
      </c>
      <c r="BF211" s="383" t="e">
        <f t="shared" si="324"/>
        <v>#DIV/0!</v>
      </c>
      <c r="BG211" s="383"/>
      <c r="BH211" s="383"/>
      <c r="BI211" s="383"/>
      <c r="BJ211" s="383"/>
      <c r="BK211" s="383"/>
      <c r="BL211" s="383"/>
      <c r="BM211" s="383"/>
      <c r="BN211" s="383"/>
      <c r="BO211" s="383"/>
      <c r="BP211" s="383"/>
      <c r="BQ211" s="383"/>
      <c r="BR211" s="391">
        <f t="shared" si="349"/>
        <v>0.9566473949717208</v>
      </c>
      <c r="BS211" s="400">
        <f>Mining!BZ209</f>
        <v>0.99396203080430368</v>
      </c>
      <c r="BT211" s="391">
        <f t="shared" si="325"/>
        <v>1.2667971848478445</v>
      </c>
      <c r="BU211" s="391">
        <v>1</v>
      </c>
      <c r="BV211" s="391"/>
      <c r="BW211" s="391">
        <v>1</v>
      </c>
      <c r="BX211" s="400">
        <f>Mining!BW209</f>
        <v>1.2074527401740673</v>
      </c>
      <c r="BY211" s="391">
        <v>1</v>
      </c>
      <c r="BZ211" s="391">
        <v>1</v>
      </c>
      <c r="CB211" s="668">
        <f t="shared" si="350"/>
        <v>7.0609369163437907E-2</v>
      </c>
      <c r="CC211" s="668">
        <f t="shared" si="351"/>
        <v>0.36174197136538394</v>
      </c>
      <c r="CD211" s="668">
        <f t="shared" si="352"/>
        <v>0.56764865947117815</v>
      </c>
      <c r="CE211" s="668"/>
      <c r="CG211" s="668">
        <v>1</v>
      </c>
      <c r="CH211" s="668">
        <v>1</v>
      </c>
      <c r="CI211" s="668">
        <v>1</v>
      </c>
      <c r="CJ211" s="668">
        <v>1</v>
      </c>
      <c r="CL211" s="392">
        <f t="shared" si="326"/>
        <v>1.0966142703856432</v>
      </c>
      <c r="CM211" s="392">
        <f t="shared" si="327"/>
        <v>1.0070717841721968</v>
      </c>
      <c r="CN211" s="392">
        <f t="shared" si="328"/>
        <v>0.89651335989350178</v>
      </c>
      <c r="CO211" s="392">
        <f t="shared" si="329"/>
        <v>0.98095557842462267</v>
      </c>
      <c r="CP211" s="392">
        <f t="shared" si="330"/>
        <v>1.1248850635161833</v>
      </c>
      <c r="CQ211" s="392">
        <v>1</v>
      </c>
      <c r="CR211" s="392">
        <f t="shared" si="331"/>
        <v>1.0179962331141543</v>
      </c>
      <c r="CS211" s="392">
        <f t="shared" si="332"/>
        <v>1.1043692898259621</v>
      </c>
      <c r="CT211" s="392">
        <f t="shared" si="333"/>
        <v>1.1043692898259616</v>
      </c>
      <c r="CU211" s="392"/>
      <c r="CV211" s="392">
        <f t="shared" si="353"/>
        <v>0.98926867449348199</v>
      </c>
      <c r="CY211" s="338"/>
      <c r="DA211" s="383">
        <f t="shared" si="303"/>
        <v>0.21907494057649318</v>
      </c>
      <c r="DB211" s="383">
        <f t="shared" si="304"/>
        <v>0.6055365722988143</v>
      </c>
      <c r="DC211" s="383">
        <f t="shared" si="305"/>
        <v>0.17538848712469254</v>
      </c>
      <c r="DD211" s="383">
        <f t="shared" si="306"/>
        <v>0</v>
      </c>
      <c r="DF211" s="383">
        <f t="shared" si="375"/>
        <v>0.24676162793058229</v>
      </c>
      <c r="DG211" s="383">
        <f t="shared" si="375"/>
        <v>0.58314681799974699</v>
      </c>
      <c r="DH211" s="383">
        <f t="shared" si="375"/>
        <v>0.16860356661990164</v>
      </c>
      <c r="DI211" s="383"/>
      <c r="DJ211" s="383">
        <f t="shared" si="335"/>
        <v>0.99851201255023092</v>
      </c>
      <c r="DK211" s="383"/>
      <c r="DL211" s="383">
        <f t="shared" si="376"/>
        <v>0.24712935330677233</v>
      </c>
      <c r="DM211" s="383">
        <f t="shared" si="376"/>
        <v>0.58401582621962833</v>
      </c>
      <c r="DN211" s="383">
        <f t="shared" si="376"/>
        <v>0.16885482047359937</v>
      </c>
      <c r="DO211" s="383">
        <f t="shared" si="376"/>
        <v>0</v>
      </c>
      <c r="DR211" s="383">
        <f t="shared" si="360"/>
        <v>-0.34637887235756953</v>
      </c>
      <c r="DS211" s="383">
        <f t="shared" si="361"/>
        <v>4.4086040521061874E-3</v>
      </c>
      <c r="DT211" s="383">
        <f t="shared" si="362"/>
        <v>-5.2733410277952825E-3</v>
      </c>
      <c r="DU211" s="383">
        <f t="shared" si="377"/>
        <v>0</v>
      </c>
      <c r="DW211" s="383">
        <f t="shared" si="363"/>
        <v>-3.7554164477800848E-2</v>
      </c>
      <c r="DX211" s="383">
        <f t="shared" si="355"/>
        <v>1.7653135710256217E-3</v>
      </c>
      <c r="DY211" s="383">
        <f t="shared" si="355"/>
        <v>1.6027978591194762E-2</v>
      </c>
      <c r="DZ211" s="383">
        <f t="shared" si="356"/>
        <v>0</v>
      </c>
      <c r="EA211" s="383"/>
      <c r="EC211" s="383">
        <f t="shared" si="364"/>
        <v>7.0324629633436025E-2</v>
      </c>
      <c r="ED211" s="383">
        <f t="shared" si="357"/>
        <v>4.8326195790993629E-3</v>
      </c>
      <c r="EE211" s="383">
        <f t="shared" si="357"/>
        <v>-1.1453505594839975E-2</v>
      </c>
      <c r="EF211" s="383"/>
      <c r="EH211" s="383">
        <f t="shared" si="358"/>
        <v>0</v>
      </c>
      <c r="EI211" s="383">
        <f t="shared" si="358"/>
        <v>-1.5306525047269736E-2</v>
      </c>
      <c r="EJ211" s="383">
        <f t="shared" si="358"/>
        <v>0</v>
      </c>
      <c r="EK211" s="383">
        <f t="shared" si="358"/>
        <v>0</v>
      </c>
      <c r="EM211" s="383">
        <f t="shared" si="365"/>
        <v>0</v>
      </c>
      <c r="EN211" s="383">
        <f t="shared" si="366"/>
        <v>-1.5306525047269736E-2</v>
      </c>
      <c r="EO211" s="383">
        <f t="shared" si="367"/>
        <v>0</v>
      </c>
      <c r="EP211" s="383">
        <v>1</v>
      </c>
      <c r="ER211" s="383">
        <f t="shared" si="359"/>
        <v>0</v>
      </c>
      <c r="ES211" s="383">
        <f t="shared" si="359"/>
        <v>0</v>
      </c>
      <c r="ET211" s="383">
        <f t="shared" si="359"/>
        <v>0</v>
      </c>
      <c r="EU211" s="383">
        <f t="shared" si="359"/>
        <v>0</v>
      </c>
      <c r="EX211" s="383">
        <f t="shared" si="293"/>
        <v>0.91950838008379898</v>
      </c>
      <c r="EY211" s="383">
        <f t="shared" si="294"/>
        <v>1.1154577366871712</v>
      </c>
      <c r="EZ211" s="383">
        <f t="shared" si="369"/>
        <v>1.0179962331141543</v>
      </c>
      <c r="FA211" s="383"/>
      <c r="FB211" s="383">
        <f t="shared" si="300"/>
        <v>0.99447197222048389</v>
      </c>
      <c r="FC211" s="383">
        <f t="shared" si="295"/>
        <v>0.87586518182305395</v>
      </c>
      <c r="FD211" s="383">
        <f t="shared" si="370"/>
        <v>0.89651335989350178</v>
      </c>
      <c r="FE211" s="383"/>
      <c r="FF211" s="383">
        <f t="shared" si="301"/>
        <v>1.0184355006852963</v>
      </c>
      <c r="FG211" s="383">
        <f t="shared" si="296"/>
        <v>1.1308193841575376</v>
      </c>
      <c r="FH211" s="383">
        <f t="shared" si="371"/>
        <v>0.98095557842462267</v>
      </c>
      <c r="FI211" s="383"/>
      <c r="FJ211" s="383">
        <f t="shared" si="297"/>
        <v>0.99110058345820606</v>
      </c>
      <c r="FK211" s="383">
        <f t="shared" si="298"/>
        <v>1.0891237176345774</v>
      </c>
      <c r="FL211" s="383">
        <f t="shared" si="372"/>
        <v>1.1248850635161833</v>
      </c>
      <c r="FN211" s="383">
        <f t="shared" si="302"/>
        <v>0.99447197222048389</v>
      </c>
      <c r="FO211" s="383">
        <f t="shared" si="299"/>
        <v>0.87586518182305395</v>
      </c>
      <c r="FP211" s="383">
        <f t="shared" si="373"/>
        <v>0.89651335989350178</v>
      </c>
      <c r="FR211" s="340"/>
    </row>
    <row r="212" spans="1:174" x14ac:dyDescent="0.2">
      <c r="A212" s="377" t="s">
        <v>115</v>
      </c>
      <c r="B212" s="334">
        <f t="shared" si="292"/>
        <v>1998</v>
      </c>
      <c r="D212" s="388">
        <f>NonManufacturing_Data!L40</f>
        <v>107.5933580952381</v>
      </c>
      <c r="E212" s="388">
        <f>NonManufacturing_Data!M40</f>
        <v>278.45900922337677</v>
      </c>
      <c r="F212" s="388">
        <f>NonManufacturing_Data!N40</f>
        <v>90.60938535395789</v>
      </c>
      <c r="G212" s="388"/>
      <c r="H212" s="388">
        <f t="shared" si="374"/>
        <v>476.66175267257279</v>
      </c>
      <c r="J212" s="394">
        <f t="shared" si="378"/>
        <v>232323.17742000002</v>
      </c>
      <c r="K212" s="394">
        <f t="shared" si="378"/>
        <v>416210.59894999996</v>
      </c>
      <c r="L212" s="394">
        <f t="shared" si="378"/>
        <v>1147424.1034300001</v>
      </c>
      <c r="M212" s="394"/>
      <c r="N212" s="394">
        <f t="shared" si="337"/>
        <v>1795957.8798000002</v>
      </c>
      <c r="P212" s="388">
        <f t="shared" si="379"/>
        <v>69386.522519999999</v>
      </c>
      <c r="Q212" s="388">
        <f t="shared" si="379"/>
        <v>366471.23687460396</v>
      </c>
      <c r="R212" s="388">
        <f t="shared" si="379"/>
        <v>601970.21148000006</v>
      </c>
      <c r="S212" s="403"/>
      <c r="T212" s="388">
        <f t="shared" si="338"/>
        <v>1037827.9708746041</v>
      </c>
      <c r="U212" s="388"/>
      <c r="W212" s="397">
        <f t="shared" si="310"/>
        <v>0.46311934646420566</v>
      </c>
      <c r="X212" s="397">
        <f t="shared" si="311"/>
        <v>0.66903392159128672</v>
      </c>
      <c r="Y212" s="397">
        <f t="shared" si="312"/>
        <v>7.8967650307413664E-2</v>
      </c>
      <c r="Z212" s="388"/>
      <c r="AA212" s="397">
        <f t="shared" si="339"/>
        <v>0.45928782616147629</v>
      </c>
      <c r="AD212" s="397">
        <f t="shared" si="340"/>
        <v>1.5506377058199645</v>
      </c>
      <c r="AE212" s="397">
        <f t="shared" si="341"/>
        <v>0.75983864817924995</v>
      </c>
      <c r="AF212" s="397">
        <f t="shared" si="342"/>
        <v>0.150521377347205</v>
      </c>
      <c r="AG212" s="388"/>
      <c r="AH212" s="397">
        <f t="shared" si="313"/>
        <v>0.45928782616147629</v>
      </c>
      <c r="AJ212" s="398">
        <f t="shared" si="314"/>
        <v>1.0366840373012662</v>
      </c>
      <c r="AK212" s="398">
        <f t="shared" si="315"/>
        <v>1.2332226190483415</v>
      </c>
      <c r="AL212" s="398">
        <f t="shared" si="316"/>
        <v>1.3459589136835217</v>
      </c>
      <c r="AM212" s="399"/>
      <c r="AN212" s="398">
        <f t="shared" si="317"/>
        <v>1.0542791704323442</v>
      </c>
      <c r="AP212" s="393">
        <f t="shared" si="343"/>
        <v>3.3482464458863044</v>
      </c>
      <c r="AQ212" s="393">
        <f t="shared" si="344"/>
        <v>1.1357251458520752</v>
      </c>
      <c r="AR212" s="393">
        <f t="shared" si="345"/>
        <v>1.9061144248466226</v>
      </c>
      <c r="AS212" s="393"/>
      <c r="AT212" s="393">
        <f t="shared" si="318"/>
        <v>1.7304967009961205</v>
      </c>
      <c r="AV212" s="393">
        <f t="shared" si="380"/>
        <v>6.6857441182208849E-2</v>
      </c>
      <c r="AW212" s="393">
        <f t="shared" si="380"/>
        <v>0.35311366349643603</v>
      </c>
      <c r="AX212" s="393">
        <f t="shared" si="380"/>
        <v>0.58002889532135504</v>
      </c>
      <c r="AY212" s="406"/>
      <c r="AZ212" s="406">
        <f t="shared" si="320"/>
        <v>577868.76994586177</v>
      </c>
      <c r="BC212" s="383">
        <f t="shared" si="321"/>
        <v>1.0366840373012662</v>
      </c>
      <c r="BD212" s="383">
        <f t="shared" si="322"/>
        <v>1.2332226190483415</v>
      </c>
      <c r="BE212" s="383">
        <f t="shared" si="323"/>
        <v>1.3459589136835217</v>
      </c>
      <c r="BF212" s="383" t="e">
        <f t="shared" si="324"/>
        <v>#DIV/0!</v>
      </c>
      <c r="BG212" s="383"/>
      <c r="BH212" s="383"/>
      <c r="BI212" s="383"/>
      <c r="BJ212" s="383"/>
      <c r="BK212" s="383"/>
      <c r="BL212" s="383"/>
      <c r="BM212" s="383"/>
      <c r="BN212" s="383"/>
      <c r="BO212" s="383"/>
      <c r="BP212" s="383"/>
      <c r="BQ212" s="383"/>
      <c r="BR212" s="391">
        <f t="shared" si="349"/>
        <v>1.0366840373012662</v>
      </c>
      <c r="BS212" s="400">
        <f>Mining!BZ210</f>
        <v>0.99309879230247255</v>
      </c>
      <c r="BT212" s="391">
        <f t="shared" si="325"/>
        <v>1.3459589136835217</v>
      </c>
      <c r="BU212" s="391">
        <v>1</v>
      </c>
      <c r="BV212" s="391"/>
      <c r="BW212" s="391">
        <v>1</v>
      </c>
      <c r="BX212" s="400">
        <f>Mining!BW210</f>
        <v>1.2417924869177905</v>
      </c>
      <c r="BY212" s="391">
        <v>1</v>
      </c>
      <c r="BZ212" s="391">
        <v>1</v>
      </c>
      <c r="CB212" s="668">
        <f t="shared" si="350"/>
        <v>6.6857441182208849E-2</v>
      </c>
      <c r="CC212" s="668">
        <f t="shared" si="351"/>
        <v>0.35311366349643603</v>
      </c>
      <c r="CD212" s="668">
        <f t="shared" si="352"/>
        <v>0.58002889532135504</v>
      </c>
      <c r="CE212" s="668"/>
      <c r="CG212" s="668">
        <v>1</v>
      </c>
      <c r="CH212" s="668">
        <v>1</v>
      </c>
      <c r="CI212" s="668">
        <v>1</v>
      </c>
      <c r="CJ212" s="668">
        <v>1</v>
      </c>
      <c r="CL212" s="392">
        <f t="shared" si="326"/>
        <v>1.1496173652961499</v>
      </c>
      <c r="CM212" s="392">
        <f t="shared" si="327"/>
        <v>1.0542791704323442</v>
      </c>
      <c r="CN212" s="392">
        <f t="shared" si="328"/>
        <v>0.91761554847181293</v>
      </c>
      <c r="CO212" s="392">
        <f t="shared" si="329"/>
        <v>0.95906844496022481</v>
      </c>
      <c r="CP212" s="392">
        <f t="shared" si="330"/>
        <v>1.1438087545934326</v>
      </c>
      <c r="CQ212" s="392">
        <v>1</v>
      </c>
      <c r="CR212" s="392">
        <f t="shared" si="331"/>
        <v>1.0473500165457121</v>
      </c>
      <c r="CS212" s="392">
        <f t="shared" si="332"/>
        <v>1.2120176421990425</v>
      </c>
      <c r="CT212" s="392">
        <f t="shared" si="333"/>
        <v>1.2120176421990421</v>
      </c>
      <c r="CU212" s="392"/>
      <c r="CV212" s="392">
        <f t="shared" si="353"/>
        <v>1.0066158913230228</v>
      </c>
      <c r="CY212" s="338"/>
      <c r="DA212" s="383">
        <f t="shared" si="303"/>
        <v>0.22572265866094327</v>
      </c>
      <c r="DB212" s="383">
        <f t="shared" si="304"/>
        <v>0.5841857620463522</v>
      </c>
      <c r="DC212" s="383">
        <f t="shared" si="305"/>
        <v>0.19009157929270454</v>
      </c>
      <c r="DD212" s="383">
        <f t="shared" si="306"/>
        <v>0</v>
      </c>
      <c r="DF212" s="383">
        <f t="shared" si="375"/>
        <v>0.22238223973155161</v>
      </c>
      <c r="DG212" s="383">
        <f t="shared" si="375"/>
        <v>0.59479730125443808</v>
      </c>
      <c r="DH212" s="383">
        <f t="shared" si="375"/>
        <v>0.18264140753927061</v>
      </c>
      <c r="DI212" s="383"/>
      <c r="DJ212" s="383">
        <f t="shared" si="335"/>
        <v>0.99982094852526027</v>
      </c>
      <c r="DK212" s="383"/>
      <c r="DL212" s="383">
        <f t="shared" si="376"/>
        <v>0.22242206473025622</v>
      </c>
      <c r="DM212" s="383">
        <f t="shared" si="376"/>
        <v>0.59490381966067662</v>
      </c>
      <c r="DN212" s="383">
        <f t="shared" si="376"/>
        <v>0.18267411560906718</v>
      </c>
      <c r="DO212" s="383">
        <f t="shared" si="376"/>
        <v>0</v>
      </c>
      <c r="DR212" s="383">
        <f t="shared" si="360"/>
        <v>8.0347597350161351E-2</v>
      </c>
      <c r="DS212" s="383">
        <f t="shared" si="361"/>
        <v>-8.6885972094961667E-4</v>
      </c>
      <c r="DT212" s="383">
        <f t="shared" si="362"/>
        <v>6.0614892579177501E-2</v>
      </c>
      <c r="DU212" s="383">
        <f t="shared" si="377"/>
        <v>0</v>
      </c>
      <c r="DW212" s="383">
        <f t="shared" si="363"/>
        <v>4.9956229237646491E-2</v>
      </c>
      <c r="DX212" s="383">
        <f t="shared" si="355"/>
        <v>6.8815534010311288E-3</v>
      </c>
      <c r="DY212" s="383">
        <f t="shared" si="355"/>
        <v>4.4122754288181638E-2</v>
      </c>
      <c r="DZ212" s="383">
        <f t="shared" si="356"/>
        <v>0</v>
      </c>
      <c r="EA212" s="383"/>
      <c r="EC212" s="383">
        <f t="shared" si="364"/>
        <v>-5.4600234412296056E-2</v>
      </c>
      <c r="ED212" s="383">
        <f t="shared" si="357"/>
        <v>-2.4141173376923456E-2</v>
      </c>
      <c r="EE212" s="383">
        <f t="shared" si="357"/>
        <v>2.1575251752466284E-2</v>
      </c>
      <c r="EF212" s="383"/>
      <c r="EH212" s="383">
        <f t="shared" si="358"/>
        <v>0</v>
      </c>
      <c r="EI212" s="383">
        <f t="shared" si="358"/>
        <v>2.804292256911424E-2</v>
      </c>
      <c r="EJ212" s="383">
        <f t="shared" si="358"/>
        <v>0</v>
      </c>
      <c r="EK212" s="383">
        <f t="shared" si="358"/>
        <v>0</v>
      </c>
      <c r="EM212" s="383">
        <f t="shared" si="365"/>
        <v>0</v>
      </c>
      <c r="EN212" s="383">
        <f t="shared" si="366"/>
        <v>2.804292256911424E-2</v>
      </c>
      <c r="EO212" s="383">
        <f t="shared" si="367"/>
        <v>0</v>
      </c>
      <c r="EP212" s="383">
        <v>1</v>
      </c>
      <c r="ER212" s="383">
        <f t="shared" si="359"/>
        <v>0</v>
      </c>
      <c r="ES212" s="383">
        <f t="shared" si="359"/>
        <v>0</v>
      </c>
      <c r="ET212" s="383">
        <f t="shared" si="359"/>
        <v>0</v>
      </c>
      <c r="EU212" s="383">
        <f t="shared" si="359"/>
        <v>0</v>
      </c>
      <c r="EX212" s="383">
        <f t="shared" si="293"/>
        <v>1.0288348644884091</v>
      </c>
      <c r="EY212" s="383">
        <f t="shared" si="294"/>
        <v>1.1476218093670933</v>
      </c>
      <c r="EZ212" s="383">
        <f t="shared" si="369"/>
        <v>1.0473500165457121</v>
      </c>
      <c r="FA212" s="383"/>
      <c r="FB212" s="383">
        <f t="shared" si="300"/>
        <v>1.0235380637058413</v>
      </c>
      <c r="FC212" s="383">
        <f t="shared" si="295"/>
        <v>0.89648135227053327</v>
      </c>
      <c r="FD212" s="383">
        <f t="shared" si="370"/>
        <v>0.91761554847181293</v>
      </c>
      <c r="FE212" s="383"/>
      <c r="FF212" s="383">
        <f t="shared" si="301"/>
        <v>0.97768794638025525</v>
      </c>
      <c r="FG212" s="383">
        <f t="shared" si="296"/>
        <v>1.1055884814239678</v>
      </c>
      <c r="FH212" s="383">
        <f t="shared" si="371"/>
        <v>0.95906844496022481</v>
      </c>
      <c r="FI212" s="383"/>
      <c r="FJ212" s="383">
        <f t="shared" si="297"/>
        <v>1.0168227774472332</v>
      </c>
      <c r="FK212" s="383">
        <f t="shared" si="298"/>
        <v>1.107445803548847</v>
      </c>
      <c r="FL212" s="383">
        <f t="shared" si="372"/>
        <v>1.1438087545934326</v>
      </c>
      <c r="FN212" s="383">
        <f t="shared" si="302"/>
        <v>1.0235380637058413</v>
      </c>
      <c r="FO212" s="383">
        <f t="shared" si="299"/>
        <v>0.89648135227053327</v>
      </c>
      <c r="FP212" s="383">
        <f t="shared" si="373"/>
        <v>0.91761554847181293</v>
      </c>
      <c r="FR212" s="340"/>
    </row>
    <row r="213" spans="1:174" x14ac:dyDescent="0.2">
      <c r="A213" s="377" t="s">
        <v>115</v>
      </c>
      <c r="B213" s="334">
        <f t="shared" si="292"/>
        <v>1999</v>
      </c>
      <c r="D213" s="388">
        <f>NonManufacturing_Data!L41</f>
        <v>90.949622095238098</v>
      </c>
      <c r="E213" s="388">
        <f>NonManufacturing_Data!M41</f>
        <v>262.95396932106775</v>
      </c>
      <c r="F213" s="388">
        <f>NonManufacturing_Data!N41</f>
        <v>97.358619207813547</v>
      </c>
      <c r="G213" s="388"/>
      <c r="H213" s="388">
        <f t="shared" si="374"/>
        <v>451.2622106241194</v>
      </c>
      <c r="J213" s="394">
        <f t="shared" si="378"/>
        <v>237634.45613999999</v>
      </c>
      <c r="K213" s="394">
        <f t="shared" si="378"/>
        <v>384700.76900999999</v>
      </c>
      <c r="L213" s="394">
        <f t="shared" si="378"/>
        <v>1164408.4873200001</v>
      </c>
      <c r="M213" s="394"/>
      <c r="N213" s="394">
        <f t="shared" si="337"/>
        <v>1786743.7124700001</v>
      </c>
      <c r="P213" s="388">
        <f t="shared" si="379"/>
        <v>72759.237599999993</v>
      </c>
      <c r="Q213" s="388">
        <f t="shared" si="379"/>
        <v>308703.43141072354</v>
      </c>
      <c r="R213" s="388">
        <f t="shared" si="379"/>
        <v>634617.74067999993</v>
      </c>
      <c r="S213" s="403"/>
      <c r="T213" s="388">
        <f t="shared" si="338"/>
        <v>1016080.4096907235</v>
      </c>
      <c r="U213" s="388"/>
      <c r="W213" s="397">
        <f t="shared" si="310"/>
        <v>0.382729102389327</v>
      </c>
      <c r="X213" s="397">
        <f t="shared" si="311"/>
        <v>0.68352857728296479</v>
      </c>
      <c r="Y213" s="397">
        <f t="shared" si="312"/>
        <v>8.361208310315045E-2</v>
      </c>
      <c r="Z213" s="388"/>
      <c r="AA213" s="397">
        <f t="shared" si="339"/>
        <v>0.44412056990792237</v>
      </c>
      <c r="AD213" s="397">
        <f t="shared" si="340"/>
        <v>1.2500079040855441</v>
      </c>
      <c r="AE213" s="397">
        <f t="shared" si="341"/>
        <v>0.85180125183387712</v>
      </c>
      <c r="AF213" s="397">
        <f t="shared" si="342"/>
        <v>0.15341301222290557</v>
      </c>
      <c r="AG213" s="388"/>
      <c r="AH213" s="397">
        <f t="shared" si="313"/>
        <v>0.44412056990792237</v>
      </c>
      <c r="AJ213" s="398">
        <f t="shared" si="314"/>
        <v>0.8567319721943929</v>
      </c>
      <c r="AK213" s="398">
        <f t="shared" si="315"/>
        <v>1.2599404530436333</v>
      </c>
      <c r="AL213" s="398">
        <f t="shared" si="316"/>
        <v>1.4251206425191982</v>
      </c>
      <c r="AM213" s="399"/>
      <c r="AN213" s="398">
        <f t="shared" si="317"/>
        <v>1.0194632632170946</v>
      </c>
      <c r="AP213" s="393">
        <f t="shared" si="343"/>
        <v>3.2660382925727633</v>
      </c>
      <c r="AQ213" s="393">
        <f t="shared" si="344"/>
        <v>1.246182354540023</v>
      </c>
      <c r="AR213" s="393">
        <f t="shared" si="345"/>
        <v>1.8348186832475302</v>
      </c>
      <c r="AS213" s="393"/>
      <c r="AT213" s="393">
        <f t="shared" si="318"/>
        <v>1.7584668451720791</v>
      </c>
      <c r="AV213" s="393">
        <f t="shared" si="380"/>
        <v>7.1607755553663902E-2</v>
      </c>
      <c r="AW213" s="393">
        <f t="shared" si="380"/>
        <v>0.30381791486826054</v>
      </c>
      <c r="AX213" s="393">
        <f t="shared" si="380"/>
        <v>0.62457432957807546</v>
      </c>
      <c r="AY213" s="406"/>
      <c r="AZ213" s="406">
        <f t="shared" si="320"/>
        <v>568677.19897337188</v>
      </c>
      <c r="BC213" s="383">
        <f t="shared" si="321"/>
        <v>0.8567319721943929</v>
      </c>
      <c r="BD213" s="383">
        <f t="shared" si="322"/>
        <v>1.2599404530436333</v>
      </c>
      <c r="BE213" s="383">
        <f t="shared" si="323"/>
        <v>1.4251206425191982</v>
      </c>
      <c r="BF213" s="383" t="e">
        <f t="shared" si="324"/>
        <v>#DIV/0!</v>
      </c>
      <c r="BG213" s="383"/>
      <c r="BH213" s="383"/>
      <c r="BI213" s="383"/>
      <c r="BJ213" s="383"/>
      <c r="BK213" s="383"/>
      <c r="BL213" s="383"/>
      <c r="BM213" s="383"/>
      <c r="BN213" s="383"/>
      <c r="BO213" s="383"/>
      <c r="BP213" s="383"/>
      <c r="BQ213" s="383"/>
      <c r="BR213" s="391">
        <f t="shared" si="349"/>
        <v>0.8567319721943929</v>
      </c>
      <c r="BS213" s="400">
        <f>Mining!BZ211</f>
        <v>0.97721895998125763</v>
      </c>
      <c r="BT213" s="391">
        <f t="shared" si="325"/>
        <v>1.4251206425191982</v>
      </c>
      <c r="BU213" s="391">
        <v>1</v>
      </c>
      <c r="BV213" s="391"/>
      <c r="BW213" s="391">
        <v>1</v>
      </c>
      <c r="BX213" s="400">
        <f>Mining!BW211</f>
        <v>1.2893123288027464</v>
      </c>
      <c r="BY213" s="391">
        <v>1</v>
      </c>
      <c r="BZ213" s="391">
        <v>1</v>
      </c>
      <c r="CB213" s="668">
        <f t="shared" si="350"/>
        <v>7.1607755553663902E-2</v>
      </c>
      <c r="CC213" s="668">
        <f t="shared" si="351"/>
        <v>0.30381791486826054</v>
      </c>
      <c r="CD213" s="668">
        <f t="shared" si="352"/>
        <v>0.62457432957807546</v>
      </c>
      <c r="CE213" s="668"/>
      <c r="CG213" s="668">
        <v>1</v>
      </c>
      <c r="CH213" s="668">
        <v>1</v>
      </c>
      <c r="CI213" s="668">
        <v>1</v>
      </c>
      <c r="CJ213" s="668">
        <v>1</v>
      </c>
      <c r="CL213" s="392">
        <f t="shared" si="326"/>
        <v>1.1437192499291613</v>
      </c>
      <c r="CM213" s="392">
        <f t="shared" si="327"/>
        <v>1.0194632632170946</v>
      </c>
      <c r="CN213" s="392">
        <f t="shared" si="328"/>
        <v>0.95615538209782747</v>
      </c>
      <c r="CO213" s="392">
        <f t="shared" si="329"/>
        <v>0.90492167932014678</v>
      </c>
      <c r="CP213" s="392">
        <f t="shared" si="330"/>
        <v>1.1691592193315363</v>
      </c>
      <c r="CQ213" s="392">
        <v>1</v>
      </c>
      <c r="CR213" s="392">
        <f t="shared" si="331"/>
        <v>1.0077631063803882</v>
      </c>
      <c r="CS213" s="392">
        <f t="shared" si="332"/>
        <v>1.1659797587369907</v>
      </c>
      <c r="CT213" s="392">
        <f t="shared" si="333"/>
        <v>1.1659797587369904</v>
      </c>
      <c r="CU213" s="392"/>
      <c r="CV213" s="392">
        <f t="shared" si="353"/>
        <v>1.0116100269623189</v>
      </c>
      <c r="CY213" s="338"/>
      <c r="DA213" s="383">
        <f t="shared" si="303"/>
        <v>0.20154495535854861</v>
      </c>
      <c r="DB213" s="383">
        <f t="shared" si="304"/>
        <v>0.58270770990858856</v>
      </c>
      <c r="DC213" s="383">
        <f t="shared" si="305"/>
        <v>0.21574733473286284</v>
      </c>
      <c r="DD213" s="383">
        <f t="shared" si="306"/>
        <v>0</v>
      </c>
      <c r="DF213" s="383">
        <f t="shared" si="375"/>
        <v>0.21340558886874367</v>
      </c>
      <c r="DG213" s="383">
        <f t="shared" si="375"/>
        <v>0.58344642394683077</v>
      </c>
      <c r="DH213" s="383">
        <f t="shared" si="375"/>
        <v>0.20264885674386429</v>
      </c>
      <c r="DI213" s="383"/>
      <c r="DJ213" s="383">
        <f t="shared" si="335"/>
        <v>0.99950086955943873</v>
      </c>
      <c r="DK213" s="383"/>
      <c r="DL213" s="383">
        <f t="shared" si="376"/>
        <v>0.21351215928687373</v>
      </c>
      <c r="DM213" s="383">
        <f t="shared" si="376"/>
        <v>0.58373778524475228</v>
      </c>
      <c r="DN213" s="383">
        <f t="shared" si="376"/>
        <v>0.20275005546837405</v>
      </c>
      <c r="DO213" s="383">
        <f t="shared" si="376"/>
        <v>0</v>
      </c>
      <c r="DR213" s="383">
        <f t="shared" si="360"/>
        <v>-0.19065735415478252</v>
      </c>
      <c r="DS213" s="383">
        <f t="shared" si="361"/>
        <v>-1.6119406269722469E-2</v>
      </c>
      <c r="DT213" s="383">
        <f t="shared" si="362"/>
        <v>5.7149765549585944E-2</v>
      </c>
      <c r="DU213" s="383">
        <f t="shared" si="377"/>
        <v>0</v>
      </c>
      <c r="DW213" s="383">
        <f t="shared" si="363"/>
        <v>-2.4859040712093119E-2</v>
      </c>
      <c r="DX213" s="383">
        <f t="shared" si="355"/>
        <v>9.281341966446037E-2</v>
      </c>
      <c r="DY213" s="383">
        <f t="shared" si="355"/>
        <v>-3.812117104725031E-2</v>
      </c>
      <c r="DZ213" s="383">
        <f t="shared" si="356"/>
        <v>0</v>
      </c>
      <c r="EA213" s="383"/>
      <c r="EC213" s="383">
        <f t="shared" si="364"/>
        <v>6.864077690982022E-2</v>
      </c>
      <c r="ED213" s="383">
        <f t="shared" si="357"/>
        <v>-0.15036144030612361</v>
      </c>
      <c r="EE213" s="383">
        <f t="shared" si="357"/>
        <v>7.3992423206874949E-2</v>
      </c>
      <c r="EF213" s="383"/>
      <c r="EH213" s="383">
        <f t="shared" si="358"/>
        <v>0</v>
      </c>
      <c r="EI213" s="383">
        <f t="shared" si="358"/>
        <v>3.755310801369599E-2</v>
      </c>
      <c r="EJ213" s="383">
        <f t="shared" si="358"/>
        <v>0</v>
      </c>
      <c r="EK213" s="383">
        <f t="shared" si="358"/>
        <v>0</v>
      </c>
      <c r="EM213" s="383">
        <f t="shared" si="365"/>
        <v>0</v>
      </c>
      <c r="EN213" s="383">
        <f t="shared" si="366"/>
        <v>3.755310801369599E-2</v>
      </c>
      <c r="EO213" s="383">
        <f t="shared" si="367"/>
        <v>0</v>
      </c>
      <c r="EP213" s="383">
        <v>1</v>
      </c>
      <c r="ER213" s="383">
        <f t="shared" si="359"/>
        <v>0</v>
      </c>
      <c r="ES213" s="383">
        <f t="shared" si="359"/>
        <v>0</v>
      </c>
      <c r="ET213" s="383">
        <f t="shared" si="359"/>
        <v>0</v>
      </c>
      <c r="EU213" s="383">
        <f t="shared" si="359"/>
        <v>0</v>
      </c>
      <c r="EX213" s="383">
        <f t="shared" si="293"/>
        <v>0.96220278842799256</v>
      </c>
      <c r="EY213" s="383">
        <f t="shared" si="294"/>
        <v>1.1042449050337952</v>
      </c>
      <c r="EZ213" s="383">
        <f t="shared" si="369"/>
        <v>1.0077631063803882</v>
      </c>
      <c r="FA213" s="383"/>
      <c r="FB213" s="383">
        <f t="shared" si="300"/>
        <v>1.0419999788475669</v>
      </c>
      <c r="FC213" s="383">
        <f t="shared" si="295"/>
        <v>0.93413355010313381</v>
      </c>
      <c r="FD213" s="383">
        <f t="shared" si="370"/>
        <v>0.95615538209782747</v>
      </c>
      <c r="FE213" s="383"/>
      <c r="FF213" s="383">
        <f t="shared" si="301"/>
        <v>0.94354233430928536</v>
      </c>
      <c r="FG213" s="383">
        <f t="shared" si="296"/>
        <v>1.0431695365482285</v>
      </c>
      <c r="FH213" s="383">
        <f t="shared" si="371"/>
        <v>0.90492167932014678</v>
      </c>
      <c r="FI213" s="383"/>
      <c r="FJ213" s="383">
        <f t="shared" si="297"/>
        <v>1.0221632022279061</v>
      </c>
      <c r="FK213" s="383">
        <f t="shared" si="298"/>
        <v>1.1319903488493461</v>
      </c>
      <c r="FL213" s="383">
        <f t="shared" si="372"/>
        <v>1.1691592193315363</v>
      </c>
      <c r="FN213" s="383">
        <f t="shared" si="302"/>
        <v>1.0419999788475669</v>
      </c>
      <c r="FO213" s="383">
        <f t="shared" si="299"/>
        <v>0.93413355010313381</v>
      </c>
      <c r="FP213" s="383">
        <f t="shared" si="373"/>
        <v>0.95615538209782747</v>
      </c>
      <c r="FR213" s="340"/>
    </row>
    <row r="214" spans="1:174" x14ac:dyDescent="0.2">
      <c r="A214" s="377" t="s">
        <v>115</v>
      </c>
      <c r="B214" s="334">
        <f t="shared" si="292"/>
        <v>2000</v>
      </c>
      <c r="D214" s="388">
        <f>NonManufacturing_Data!L42</f>
        <v>101.55671771428572</v>
      </c>
      <c r="E214" s="388">
        <f>NonManufacturing_Data!M42</f>
        <v>252.35855236042147</v>
      </c>
      <c r="F214" s="388">
        <f>NonManufacturing_Data!N42</f>
        <v>106.27929226679984</v>
      </c>
      <c r="G214" s="388"/>
      <c r="H214" s="388">
        <f t="shared" si="374"/>
        <v>460.19456234150709</v>
      </c>
      <c r="J214" s="394">
        <f t="shared" si="378"/>
        <v>240627.08004</v>
      </c>
      <c r="K214" s="394">
        <f t="shared" si="378"/>
        <v>384213.15864000004</v>
      </c>
      <c r="L214" s="394">
        <f t="shared" si="378"/>
        <v>1204209.0171400001</v>
      </c>
      <c r="M214" s="394"/>
      <c r="N214" s="394">
        <f t="shared" si="337"/>
        <v>1829049.2558200001</v>
      </c>
      <c r="P214" s="388">
        <f t="shared" si="379"/>
        <v>83536.419120000006</v>
      </c>
      <c r="Q214" s="388">
        <f t="shared" si="379"/>
        <v>247981.30009938378</v>
      </c>
      <c r="R214" s="388">
        <f t="shared" si="379"/>
        <v>655161.79564000003</v>
      </c>
      <c r="S214" s="403"/>
      <c r="T214" s="388">
        <f t="shared" si="338"/>
        <v>986679.51485938381</v>
      </c>
      <c r="U214" s="388"/>
      <c r="W214" s="397">
        <f t="shared" si="310"/>
        <v>0.42205024346139142</v>
      </c>
      <c r="X214" s="397">
        <f t="shared" si="311"/>
        <v>0.65681912939602449</v>
      </c>
      <c r="Y214" s="397">
        <f t="shared" si="312"/>
        <v>8.8256515898887278E-2</v>
      </c>
      <c r="Z214" s="388"/>
      <c r="AA214" s="397">
        <f t="shared" si="339"/>
        <v>0.46640733430762626</v>
      </c>
      <c r="AD214" s="397">
        <f t="shared" si="340"/>
        <v>1.2157178723258364</v>
      </c>
      <c r="AE214" s="397">
        <f t="shared" si="341"/>
        <v>1.0176515417061021</v>
      </c>
      <c r="AF214" s="397">
        <f t="shared" si="342"/>
        <v>0.16221839089835827</v>
      </c>
      <c r="AG214" s="388"/>
      <c r="AH214" s="397">
        <f t="shared" si="313"/>
        <v>0.46640733430762626</v>
      </c>
      <c r="AJ214" s="398">
        <f t="shared" si="314"/>
        <v>0.94475161462371426</v>
      </c>
      <c r="AK214" s="398">
        <f t="shared" si="315"/>
        <v>1.2107072315081342</v>
      </c>
      <c r="AL214" s="398">
        <f t="shared" si="316"/>
        <v>1.5042823713548754</v>
      </c>
      <c r="AM214" s="399"/>
      <c r="AN214" s="398">
        <f t="shared" si="317"/>
        <v>1.0706217528276598</v>
      </c>
      <c r="AP214" s="393">
        <f t="shared" si="343"/>
        <v>2.8805050847863058</v>
      </c>
      <c r="AQ214" s="393">
        <f t="shared" si="344"/>
        <v>1.5493634337993165</v>
      </c>
      <c r="AR214" s="393">
        <f t="shared" si="345"/>
        <v>1.8380330250540005</v>
      </c>
      <c r="AS214" s="393"/>
      <c r="AT214" s="393">
        <f t="shared" si="318"/>
        <v>1.8537419985664405</v>
      </c>
      <c r="AV214" s="393">
        <f t="shared" si="380"/>
        <v>8.4664187167101737E-2</v>
      </c>
      <c r="AW214" s="393">
        <f t="shared" si="380"/>
        <v>0.2513291259875044</v>
      </c>
      <c r="AX214" s="393">
        <f t="shared" si="380"/>
        <v>0.66400668684539388</v>
      </c>
      <c r="AY214" s="406"/>
      <c r="AZ214" s="406">
        <f t="shared" si="320"/>
        <v>539449.39520889788</v>
      </c>
      <c r="BC214" s="383">
        <f t="shared" si="321"/>
        <v>0.94475161462371426</v>
      </c>
      <c r="BD214" s="383">
        <f t="shared" si="322"/>
        <v>1.2107072315081342</v>
      </c>
      <c r="BE214" s="383">
        <f t="shared" si="323"/>
        <v>1.5042823713548754</v>
      </c>
      <c r="BF214" s="383" t="e">
        <f t="shared" si="324"/>
        <v>#DIV/0!</v>
      </c>
      <c r="BG214" s="383"/>
      <c r="BH214" s="383"/>
      <c r="BI214" s="383"/>
      <c r="BJ214" s="383"/>
      <c r="BK214" s="383"/>
      <c r="BL214" s="383"/>
      <c r="BM214" s="383"/>
      <c r="BN214" s="383"/>
      <c r="BO214" s="383"/>
      <c r="BP214" s="383"/>
      <c r="BQ214" s="383"/>
      <c r="BR214" s="391">
        <f t="shared" si="349"/>
        <v>0.94475161462371426</v>
      </c>
      <c r="BS214" s="400">
        <f>Mining!BZ212</f>
        <v>0.95736527317284459</v>
      </c>
      <c r="BT214" s="391">
        <f t="shared" si="325"/>
        <v>1.5042823713548754</v>
      </c>
      <c r="BU214" s="391">
        <v>1</v>
      </c>
      <c r="BV214" s="391"/>
      <c r="BW214" s="391">
        <v>1</v>
      </c>
      <c r="BX214" s="400">
        <f>Mining!BW212</f>
        <v>1.26462413608933</v>
      </c>
      <c r="BY214" s="391">
        <v>1</v>
      </c>
      <c r="BZ214" s="391">
        <v>1</v>
      </c>
      <c r="CB214" s="668">
        <f t="shared" si="350"/>
        <v>8.4664187167101737E-2</v>
      </c>
      <c r="CC214" s="668">
        <f t="shared" si="351"/>
        <v>0.2513291259875044</v>
      </c>
      <c r="CD214" s="668">
        <f t="shared" si="352"/>
        <v>0.66400668684539388</v>
      </c>
      <c r="CE214" s="668"/>
      <c r="CG214" s="668">
        <v>1</v>
      </c>
      <c r="CH214" s="668">
        <v>1</v>
      </c>
      <c r="CI214" s="668">
        <v>1</v>
      </c>
      <c r="CJ214" s="668">
        <v>1</v>
      </c>
      <c r="CL214" s="392">
        <f t="shared" si="326"/>
        <v>1.1707996106828695</v>
      </c>
      <c r="CM214" s="392">
        <f t="shared" si="327"/>
        <v>1.0706217528276598</v>
      </c>
      <c r="CN214" s="392">
        <f t="shared" si="328"/>
        <v>1.0535958292002701</v>
      </c>
      <c r="CO214" s="392">
        <f t="shared" si="329"/>
        <v>0.85371532719312904</v>
      </c>
      <c r="CP214" s="392">
        <f t="shared" si="330"/>
        <v>1.1564438163356292</v>
      </c>
      <c r="CQ214" s="392">
        <v>1</v>
      </c>
      <c r="CR214" s="392">
        <f t="shared" si="331"/>
        <v>1.0292583608218964</v>
      </c>
      <c r="CS214" s="392">
        <f t="shared" si="332"/>
        <v>1.2534835313992359</v>
      </c>
      <c r="CT214" s="392">
        <f t="shared" si="333"/>
        <v>1.2534835313992354</v>
      </c>
      <c r="CU214" s="392"/>
      <c r="CV214" s="392">
        <f t="shared" si="353"/>
        <v>1.0401875695940266</v>
      </c>
      <c r="CY214" s="338"/>
      <c r="DA214" s="383">
        <f t="shared" si="303"/>
        <v>0.22068213322112487</v>
      </c>
      <c r="DB214" s="383">
        <f t="shared" si="304"/>
        <v>0.5483736076245681</v>
      </c>
      <c r="DC214" s="383">
        <f t="shared" si="305"/>
        <v>0.23094425915430686</v>
      </c>
      <c r="DD214" s="383">
        <f t="shared" si="306"/>
        <v>0</v>
      </c>
      <c r="DF214" s="383">
        <f t="shared" si="375"/>
        <v>0.21096890158095338</v>
      </c>
      <c r="DG214" s="383">
        <f t="shared" si="375"/>
        <v>0.5653669134666679</v>
      </c>
      <c r="DH214" s="383">
        <f t="shared" si="375"/>
        <v>0.22325960106868178</v>
      </c>
      <c r="DI214" s="383"/>
      <c r="DJ214" s="383">
        <f t="shared" si="335"/>
        <v>0.99959541611630309</v>
      </c>
      <c r="DK214" s="383"/>
      <c r="DL214" s="383">
        <f t="shared" si="376"/>
        <v>0.21105429074557414</v>
      </c>
      <c r="DM214" s="383">
        <f t="shared" si="376"/>
        <v>0.56559574438953542</v>
      </c>
      <c r="DN214" s="383">
        <f t="shared" si="376"/>
        <v>0.22334996486489039</v>
      </c>
      <c r="DO214" s="383">
        <f t="shared" si="376"/>
        <v>0</v>
      </c>
      <c r="DR214" s="383">
        <f t="shared" si="360"/>
        <v>9.7796932827623376E-2</v>
      </c>
      <c r="DS214" s="383">
        <f t="shared" si="361"/>
        <v>-2.0525737264743611E-2</v>
      </c>
      <c r="DT214" s="383">
        <f t="shared" si="362"/>
        <v>5.4059483262869024E-2</v>
      </c>
      <c r="DU214" s="383">
        <f t="shared" si="377"/>
        <v>0</v>
      </c>
      <c r="DW214" s="383">
        <f t="shared" si="363"/>
        <v>-0.12561206365539271</v>
      </c>
      <c r="DX214" s="383">
        <f t="shared" si="355"/>
        <v>0.21775939708924283</v>
      </c>
      <c r="DY214" s="383">
        <f t="shared" si="355"/>
        <v>1.7503252961924599E-3</v>
      </c>
      <c r="DZ214" s="383">
        <f t="shared" si="356"/>
        <v>0</v>
      </c>
      <c r="EA214" s="383"/>
      <c r="EC214" s="383">
        <f t="shared" si="364"/>
        <v>0.16748930660441436</v>
      </c>
      <c r="ED214" s="383">
        <f t="shared" si="357"/>
        <v>-0.18966521860937122</v>
      </c>
      <c r="EE214" s="383">
        <f t="shared" si="357"/>
        <v>6.1221874950051575E-2</v>
      </c>
      <c r="EF214" s="383"/>
      <c r="EH214" s="383">
        <f t="shared" si="358"/>
        <v>0</v>
      </c>
      <c r="EI214" s="383">
        <f t="shared" si="358"/>
        <v>-1.9334045381428615E-2</v>
      </c>
      <c r="EJ214" s="383">
        <f t="shared" si="358"/>
        <v>0</v>
      </c>
      <c r="EK214" s="383">
        <f t="shared" si="358"/>
        <v>0</v>
      </c>
      <c r="EM214" s="383">
        <f t="shared" si="365"/>
        <v>0</v>
      </c>
      <c r="EN214" s="383">
        <f t="shared" si="366"/>
        <v>-1.9334045381428615E-2</v>
      </c>
      <c r="EO214" s="383">
        <f t="shared" si="367"/>
        <v>0</v>
      </c>
      <c r="EP214" s="383">
        <v>1</v>
      </c>
      <c r="ER214" s="383">
        <f t="shared" si="359"/>
        <v>0</v>
      </c>
      <c r="ES214" s="383">
        <f t="shared" si="359"/>
        <v>0</v>
      </c>
      <c r="ET214" s="383">
        <f t="shared" si="359"/>
        <v>0</v>
      </c>
      <c r="EU214" s="383">
        <f t="shared" si="359"/>
        <v>0</v>
      </c>
      <c r="EX214" s="383">
        <f t="shared" si="293"/>
        <v>1.0213296699446692</v>
      </c>
      <c r="EY214" s="383">
        <f t="shared" si="294"/>
        <v>1.1277980843962487</v>
      </c>
      <c r="EZ214" s="383">
        <f t="shared" si="369"/>
        <v>1.0292583608218964</v>
      </c>
      <c r="FA214" s="383"/>
      <c r="FB214" s="383">
        <f t="shared" si="300"/>
        <v>1.1019085903053287</v>
      </c>
      <c r="FC214" s="383">
        <f t="shared" si="295"/>
        <v>1.0293297833510564</v>
      </c>
      <c r="FD214" s="383">
        <f t="shared" si="370"/>
        <v>1.0535958292002701</v>
      </c>
      <c r="FE214" s="383"/>
      <c r="FF214" s="383">
        <f t="shared" si="301"/>
        <v>0.94341349832011068</v>
      </c>
      <c r="FG214" s="383">
        <f t="shared" si="296"/>
        <v>0.98414022181593286</v>
      </c>
      <c r="FH214" s="383">
        <f t="shared" si="371"/>
        <v>0.85371532719312904</v>
      </c>
      <c r="FI214" s="383"/>
      <c r="FJ214" s="383">
        <f t="shared" si="297"/>
        <v>0.98912431875345663</v>
      </c>
      <c r="FK214" s="383">
        <f t="shared" si="298"/>
        <v>1.1196791826410972</v>
      </c>
      <c r="FL214" s="383">
        <f t="shared" si="372"/>
        <v>1.1564438163356292</v>
      </c>
      <c r="FN214" s="383">
        <f t="shared" si="302"/>
        <v>1.1019085903053287</v>
      </c>
      <c r="FO214" s="383">
        <f t="shared" si="299"/>
        <v>1.0293297833510564</v>
      </c>
      <c r="FP214" s="383">
        <f t="shared" si="373"/>
        <v>1.0535958292002701</v>
      </c>
      <c r="FR214" s="340"/>
    </row>
    <row r="215" spans="1:174" x14ac:dyDescent="0.2">
      <c r="A215" s="377" t="s">
        <v>115</v>
      </c>
      <c r="B215" s="334">
        <f t="shared" si="292"/>
        <v>2001</v>
      </c>
      <c r="D215" s="388">
        <f>NonManufacturing_Data!L43</f>
        <v>120.1953363809524</v>
      </c>
      <c r="E215" s="388">
        <f>NonManufacturing_Data!M43</f>
        <v>254.26092234329184</v>
      </c>
      <c r="F215" s="388">
        <f>NonManufacturing_Data!N43</f>
        <v>111.70777502468971</v>
      </c>
      <c r="G215" s="388"/>
      <c r="H215" s="388">
        <f t="shared" si="374"/>
        <v>486.16403374893389</v>
      </c>
      <c r="J215" s="394">
        <f t="shared" si="378"/>
        <v>237166.70148000002</v>
      </c>
      <c r="K215" s="394">
        <f t="shared" si="378"/>
        <v>394741.62784999999</v>
      </c>
      <c r="L215" s="394">
        <f t="shared" si="378"/>
        <v>1202439.55088</v>
      </c>
      <c r="M215" s="394"/>
      <c r="N215" s="394">
        <f t="shared" si="337"/>
        <v>1834347.8802100001</v>
      </c>
      <c r="P215" s="388">
        <f t="shared" si="379"/>
        <v>77730.574739999996</v>
      </c>
      <c r="Q215" s="388">
        <f t="shared" si="379"/>
        <v>277680.22474446381</v>
      </c>
      <c r="R215" s="388">
        <f t="shared" si="379"/>
        <v>640308.08863999997</v>
      </c>
      <c r="S215" s="403"/>
      <c r="T215" s="388">
        <f t="shared" si="338"/>
        <v>995718.88812446385</v>
      </c>
      <c r="U215" s="388"/>
      <c r="W215" s="397">
        <f t="shared" si="310"/>
        <v>0.50679684639914901</v>
      </c>
      <c r="X215" s="397">
        <f t="shared" si="311"/>
        <v>0.64411986070014848</v>
      </c>
      <c r="Y215" s="397">
        <f t="shared" si="312"/>
        <v>9.2900948694624091E-2</v>
      </c>
      <c r="Z215" s="388"/>
      <c r="AA215" s="397">
        <f t="shared" si="339"/>
        <v>0.48825430505257611</v>
      </c>
      <c r="AD215" s="397">
        <f t="shared" si="340"/>
        <v>1.546307058490076</v>
      </c>
      <c r="AE215" s="397">
        <f t="shared" si="341"/>
        <v>0.91566089222693603</v>
      </c>
      <c r="AF215" s="397">
        <f t="shared" si="342"/>
        <v>0.17445941571963355</v>
      </c>
      <c r="AG215" s="388"/>
      <c r="AH215" s="397">
        <f t="shared" si="313"/>
        <v>0.48825430505257611</v>
      </c>
      <c r="AJ215" s="398">
        <f t="shared" si="314"/>
        <v>1.134455307962883</v>
      </c>
      <c r="AK215" s="398">
        <f t="shared" si="315"/>
        <v>1.1872988139440781</v>
      </c>
      <c r="AL215" s="398">
        <f t="shared" si="316"/>
        <v>1.5834441001905526</v>
      </c>
      <c r="AM215" s="399"/>
      <c r="AN215" s="398">
        <f t="shared" si="317"/>
        <v>1.1207707114576835</v>
      </c>
      <c r="AP215" s="393">
        <f t="shared" si="343"/>
        <v>3.0511378858743279</v>
      </c>
      <c r="AQ215" s="393">
        <f t="shared" si="344"/>
        <v>1.4215691024208237</v>
      </c>
      <c r="AR215" s="393">
        <f t="shared" si="345"/>
        <v>1.8779077950334107</v>
      </c>
      <c r="AS215" s="393"/>
      <c r="AT215" s="393">
        <f t="shared" si="318"/>
        <v>1.8422346930318636</v>
      </c>
      <c r="AV215" s="393">
        <f t="shared" si="380"/>
        <v>7.806477879154558E-2</v>
      </c>
      <c r="AW215" s="393">
        <f t="shared" si="380"/>
        <v>0.27887411603439832</v>
      </c>
      <c r="AX215" s="393">
        <f t="shared" si="380"/>
        <v>0.64306110517405601</v>
      </c>
      <c r="AY215" s="406"/>
      <c r="AZ215" s="406">
        <f t="shared" si="320"/>
        <v>542819.00334546785</v>
      </c>
      <c r="BC215" s="383">
        <f t="shared" si="321"/>
        <v>1.134455307962883</v>
      </c>
      <c r="BD215" s="383">
        <f t="shared" si="322"/>
        <v>1.1872988139440781</v>
      </c>
      <c r="BE215" s="383">
        <f t="shared" si="323"/>
        <v>1.5834441001905526</v>
      </c>
      <c r="BF215" s="383" t="e">
        <f t="shared" si="324"/>
        <v>#DIV/0!</v>
      </c>
      <c r="BG215" s="383"/>
      <c r="BH215" s="383">
        <f t="shared" ref="BH215:BH225" si="381">W215/W$228</f>
        <v>1.134455307962883</v>
      </c>
      <c r="BI215" s="383">
        <f t="shared" ref="BI215:BI225" si="382">X215/X$228</f>
        <v>1.1872988139440781</v>
      </c>
      <c r="BJ215" s="383">
        <f t="shared" ref="BJ215:BJ225" si="383">Y215/Y$228</f>
        <v>1.5834441001905526</v>
      </c>
      <c r="BK215" s="383" t="e">
        <f t="shared" ref="BK215:BK225" si="384">Z215/Z$228</f>
        <v>#DIV/0!</v>
      </c>
      <c r="BL215" s="383"/>
      <c r="BM215" s="383">
        <f t="shared" ref="BM215:BP224" si="385">BR215*BW215*CB215*CG215</f>
        <v>8.856100266501718E-2</v>
      </c>
      <c r="BN215" s="383">
        <f t="shared" si="385"/>
        <v>0.33110690720734426</v>
      </c>
      <c r="BO215" s="383">
        <f t="shared" si="385"/>
        <v>1.0182513130498754</v>
      </c>
      <c r="BP215" s="383">
        <f t="shared" si="385"/>
        <v>0</v>
      </c>
      <c r="BQ215" s="383"/>
      <c r="BR215" s="391">
        <f t="shared" si="349"/>
        <v>1.134455307962883</v>
      </c>
      <c r="BS215" s="400">
        <f>Mining!BZ213</f>
        <v>0.9693266111682316</v>
      </c>
      <c r="BT215" s="391">
        <f t="shared" si="325"/>
        <v>1.5834441001905526</v>
      </c>
      <c r="BU215" s="391">
        <v>1</v>
      </c>
      <c r="BV215" s="391"/>
      <c r="BW215" s="391">
        <v>1</v>
      </c>
      <c r="BX215" s="400">
        <f>Mining!BW213</f>
        <v>1.2248697191064901</v>
      </c>
      <c r="BY215" s="391">
        <v>1</v>
      </c>
      <c r="BZ215" s="391">
        <v>1</v>
      </c>
      <c r="CB215" s="668">
        <f t="shared" si="350"/>
        <v>7.806477879154558E-2</v>
      </c>
      <c r="CC215" s="668">
        <f t="shared" si="351"/>
        <v>0.27887411603439832</v>
      </c>
      <c r="CD215" s="668">
        <f t="shared" si="352"/>
        <v>0.64306110517405601</v>
      </c>
      <c r="CE215" s="668"/>
      <c r="CG215" s="668">
        <v>1</v>
      </c>
      <c r="CH215" s="668">
        <v>1</v>
      </c>
      <c r="CI215" s="668">
        <v>1</v>
      </c>
      <c r="CJ215" s="668">
        <v>1</v>
      </c>
      <c r="CL215" s="392">
        <f t="shared" si="326"/>
        <v>1.174191333105449</v>
      </c>
      <c r="CM215" s="392">
        <f t="shared" si="327"/>
        <v>1.1207707114576835</v>
      </c>
      <c r="CN215" s="392">
        <f t="shared" si="328"/>
        <v>1.0247904049349721</v>
      </c>
      <c r="CO215" s="392">
        <f t="shared" si="329"/>
        <v>0.87915185992631339</v>
      </c>
      <c r="CP215" s="392">
        <f t="shared" si="330"/>
        <v>1.1368221771716849</v>
      </c>
      <c r="CQ215" s="392">
        <v>1</v>
      </c>
      <c r="CR215" s="392">
        <f t="shared" si="331"/>
        <v>1.0942719988792686</v>
      </c>
      <c r="CS215" s="392">
        <f t="shared" si="332"/>
        <v>1.3159992557920404</v>
      </c>
      <c r="CT215" s="392">
        <f t="shared" si="333"/>
        <v>1.3159992557920399</v>
      </c>
      <c r="CU215" s="392"/>
      <c r="CV215" s="392">
        <f t="shared" si="353"/>
        <v>1.0242158372009469</v>
      </c>
      <c r="CY215" s="338"/>
      <c r="DA215" s="383">
        <f t="shared" si="303"/>
        <v>0.24723206168522122</v>
      </c>
      <c r="DB215" s="383">
        <f t="shared" si="304"/>
        <v>0.52299410218115383</v>
      </c>
      <c r="DC215" s="383">
        <f t="shared" si="305"/>
        <v>0.22977383613362509</v>
      </c>
      <c r="DD215" s="383">
        <f t="shared" si="306"/>
        <v>0</v>
      </c>
      <c r="DF215" s="383">
        <f t="shared" si="375"/>
        <v>0.23370580319201772</v>
      </c>
      <c r="DG215" s="383">
        <f t="shared" si="375"/>
        <v>0.53558363787695362</v>
      </c>
      <c r="DH215" s="383">
        <f t="shared" si="375"/>
        <v>0.23035855207975428</v>
      </c>
      <c r="DI215" s="383"/>
      <c r="DJ215" s="383">
        <f t="shared" si="335"/>
        <v>0.99964799314872566</v>
      </c>
      <c r="DL215" s="383">
        <f t="shared" si="376"/>
        <v>0.23378809820433205</v>
      </c>
      <c r="DM215" s="383">
        <f t="shared" si="376"/>
        <v>0.53577223337382374</v>
      </c>
      <c r="DN215" s="383">
        <f t="shared" si="376"/>
        <v>0.23043966842184416</v>
      </c>
      <c r="DO215" s="383">
        <f t="shared" si="376"/>
        <v>0</v>
      </c>
      <c r="DR215" s="383">
        <f t="shared" si="360"/>
        <v>0.18298585856899408</v>
      </c>
      <c r="DS215" s="383">
        <f t="shared" si="361"/>
        <v>1.2416610842361455E-2</v>
      </c>
      <c r="DT215" s="383">
        <f t="shared" si="362"/>
        <v>5.1286330129689472E-2</v>
      </c>
      <c r="DU215" s="383">
        <f t="shared" si="377"/>
        <v>0</v>
      </c>
      <c r="DW215" s="383">
        <f t="shared" si="363"/>
        <v>5.7548942946043069E-2</v>
      </c>
      <c r="DX215" s="383">
        <f t="shared" si="355"/>
        <v>-8.6082895451421254E-2</v>
      </c>
      <c r="DY215" s="383">
        <f t="shared" si="355"/>
        <v>2.1462290453108879E-2</v>
      </c>
      <c r="DZ215" s="383">
        <f t="shared" si="356"/>
        <v>0</v>
      </c>
      <c r="EA215" s="383"/>
      <c r="EC215" s="383">
        <f t="shared" si="364"/>
        <v>-8.1153713148654855E-2</v>
      </c>
      <c r="ED215" s="383">
        <f t="shared" si="357"/>
        <v>0.10399714389507986</v>
      </c>
      <c r="EE215" s="383">
        <f t="shared" si="357"/>
        <v>-3.2052468878701119E-2</v>
      </c>
      <c r="EF215" s="383"/>
      <c r="EH215" s="383">
        <f t="shared" si="358"/>
        <v>0</v>
      </c>
      <c r="EI215" s="383">
        <f t="shared" si="358"/>
        <v>-3.1940465816699473E-2</v>
      </c>
      <c r="EJ215" s="383">
        <f t="shared" si="358"/>
        <v>0</v>
      </c>
      <c r="EK215" s="383">
        <f t="shared" si="358"/>
        <v>0</v>
      </c>
      <c r="EM215" s="383">
        <f t="shared" si="365"/>
        <v>0</v>
      </c>
      <c r="EN215" s="383">
        <f t="shared" si="366"/>
        <v>-3.1940465816699473E-2</v>
      </c>
      <c r="EO215" s="383">
        <f t="shared" si="367"/>
        <v>0</v>
      </c>
      <c r="EP215" s="383">
        <v>1</v>
      </c>
      <c r="ER215" s="383">
        <f t="shared" si="359"/>
        <v>0</v>
      </c>
      <c r="ES215" s="383">
        <f t="shared" si="359"/>
        <v>0</v>
      </c>
      <c r="ET215" s="383">
        <f t="shared" si="359"/>
        <v>0</v>
      </c>
      <c r="EU215" s="383">
        <f t="shared" si="359"/>
        <v>0</v>
      </c>
      <c r="EX215" s="383">
        <f t="shared" si="293"/>
        <v>1.0631655185248694</v>
      </c>
      <c r="EY215" s="383">
        <f t="shared" si="294"/>
        <v>1.1990360351884921</v>
      </c>
      <c r="EZ215" s="383">
        <f t="shared" si="369"/>
        <v>1.0942719988792686</v>
      </c>
      <c r="FA215" s="383"/>
      <c r="FB215" s="383">
        <f t="shared" si="300"/>
        <v>0.9726598915191581</v>
      </c>
      <c r="FC215" s="383">
        <f t="shared" si="295"/>
        <v>1.001187795411677</v>
      </c>
      <c r="FD215" s="383">
        <f t="shared" si="370"/>
        <v>1.0247904049349721</v>
      </c>
      <c r="FE215" s="383"/>
      <c r="FF215" s="383">
        <f t="shared" si="301"/>
        <v>1.0297950990487841</v>
      </c>
      <c r="FG215" s="383">
        <f t="shared" si="296"/>
        <v>1.0134627772028308</v>
      </c>
      <c r="FH215" s="383">
        <f t="shared" si="371"/>
        <v>0.87915185992631339</v>
      </c>
      <c r="FJ215" s="383">
        <f t="shared" si="297"/>
        <v>0.98303277782562903</v>
      </c>
      <c r="FK215" s="383">
        <f t="shared" si="298"/>
        <v>1.1006813371852076</v>
      </c>
      <c r="FL215" s="383">
        <f t="shared" si="372"/>
        <v>1.1368221771716849</v>
      </c>
      <c r="FN215" s="383">
        <f t="shared" si="302"/>
        <v>0.9726598915191581</v>
      </c>
      <c r="FO215" s="383">
        <f t="shared" si="299"/>
        <v>1.001187795411677</v>
      </c>
      <c r="FP215" s="383">
        <f t="shared" si="373"/>
        <v>1.0247904049349721</v>
      </c>
      <c r="FR215" s="340"/>
    </row>
    <row r="216" spans="1:174" x14ac:dyDescent="0.2">
      <c r="A216" s="377" t="s">
        <v>115</v>
      </c>
      <c r="B216" s="334">
        <f t="shared" si="292"/>
        <v>2002</v>
      </c>
      <c r="D216" s="388">
        <f>NonManufacturing_Data!L44</f>
        <v>115.68304761904763</v>
      </c>
      <c r="E216" s="388">
        <f>NonManufacturing_Data!M44</f>
        <v>243.55678412195454</v>
      </c>
      <c r="F216" s="388">
        <f>NonManufacturing_Data!N44</f>
        <v>113.80754055238933</v>
      </c>
      <c r="G216" s="388"/>
      <c r="H216" s="388">
        <f t="shared" ref="H216:H224" si="386">SUM(D216:G216)</f>
        <v>473.0473722933915</v>
      </c>
      <c r="J216" s="394">
        <f t="shared" si="378"/>
        <v>236206.04405999999</v>
      </c>
      <c r="K216" s="394">
        <f t="shared" si="378"/>
        <v>376669.03860999999</v>
      </c>
      <c r="L216" s="394">
        <f t="shared" si="378"/>
        <v>1166713.7778700001</v>
      </c>
      <c r="M216" s="394"/>
      <c r="N216" s="394">
        <f t="shared" si="337"/>
        <v>1779588.86054</v>
      </c>
      <c r="P216" s="388">
        <f t="shared" si="379"/>
        <v>81171.641879999996</v>
      </c>
      <c r="Q216" s="388">
        <f t="shared" si="379"/>
        <v>280569.94940979814</v>
      </c>
      <c r="R216" s="388">
        <f t="shared" si="379"/>
        <v>617926.46168000007</v>
      </c>
      <c r="S216" s="403"/>
      <c r="T216" s="388">
        <f t="shared" si="338"/>
        <v>979668.05296979821</v>
      </c>
      <c r="U216" s="388"/>
      <c r="W216" s="397">
        <f t="shared" si="310"/>
        <v>0.48975481588295994</v>
      </c>
      <c r="X216" s="397">
        <f t="shared" si="311"/>
        <v>0.64660685948794216</v>
      </c>
      <c r="Y216" s="397">
        <f t="shared" si="312"/>
        <v>9.7545381490360877E-2</v>
      </c>
      <c r="Z216" s="388"/>
      <c r="AA216" s="397">
        <f t="shared" si="339"/>
        <v>0.48286495702230975</v>
      </c>
      <c r="AD216" s="397">
        <f t="shared" si="340"/>
        <v>1.4251657960802064</v>
      </c>
      <c r="AE216" s="397">
        <f t="shared" si="341"/>
        <v>0.86807865430455466</v>
      </c>
      <c r="AF216" s="397">
        <f t="shared" si="342"/>
        <v>0.18417651227133527</v>
      </c>
      <c r="AG216" s="388"/>
      <c r="AH216" s="397">
        <f t="shared" si="313"/>
        <v>0.48286495702230975</v>
      </c>
      <c r="AJ216" s="398">
        <f t="shared" si="314"/>
        <v>1.0963070398453476</v>
      </c>
      <c r="AK216" s="398">
        <f t="shared" si="315"/>
        <v>1.1918830705261032</v>
      </c>
      <c r="AL216" s="398">
        <f t="shared" si="316"/>
        <v>1.6626058290262289</v>
      </c>
      <c r="AM216" s="399"/>
      <c r="AN216" s="398">
        <f t="shared" si="317"/>
        <v>1.1083996512055383</v>
      </c>
      <c r="AP216" s="393">
        <f t="shared" si="343"/>
        <v>2.9099576969158134</v>
      </c>
      <c r="AQ216" s="393">
        <f t="shared" si="344"/>
        <v>1.3425138344372023</v>
      </c>
      <c r="AR216" s="393">
        <f t="shared" si="345"/>
        <v>1.8881110459292736</v>
      </c>
      <c r="AS216" s="393"/>
      <c r="AT216" s="393">
        <f t="shared" si="318"/>
        <v>1.8165222956340112</v>
      </c>
      <c r="AV216" s="393">
        <f t="shared" si="380"/>
        <v>8.2856271197099457E-2</v>
      </c>
      <c r="AW216" s="393">
        <f t="shared" si="380"/>
        <v>0.28639287415698522</v>
      </c>
      <c r="AX216" s="393">
        <f t="shared" si="380"/>
        <v>0.63075085464591529</v>
      </c>
      <c r="AY216" s="406"/>
      <c r="AZ216" s="406">
        <f t="shared" si="320"/>
        <v>550502.46418856934</v>
      </c>
      <c r="BC216" s="383">
        <f t="shared" si="321"/>
        <v>1.0963070398453476</v>
      </c>
      <c r="BD216" s="383">
        <f t="shared" si="322"/>
        <v>1.1918830705261032</v>
      </c>
      <c r="BE216" s="383">
        <f t="shared" si="323"/>
        <v>1.6626058290262289</v>
      </c>
      <c r="BF216" s="383" t="e">
        <f t="shared" si="324"/>
        <v>#DIV/0!</v>
      </c>
      <c r="BG216" s="383"/>
      <c r="BH216" s="383">
        <f t="shared" si="381"/>
        <v>1.0963070398453476</v>
      </c>
      <c r="BI216" s="383">
        <f t="shared" si="382"/>
        <v>1.1918830705261032</v>
      </c>
      <c r="BJ216" s="383">
        <f t="shared" si="383"/>
        <v>1.6626058290262289</v>
      </c>
      <c r="BK216" s="383" t="e">
        <f t="shared" si="384"/>
        <v>#DIV/0!</v>
      </c>
      <c r="BL216" s="383"/>
      <c r="BM216" s="383">
        <f t="shared" si="385"/>
        <v>9.0835913408715441E-2</v>
      </c>
      <c r="BN216" s="383">
        <f t="shared" si="385"/>
        <v>0.3413468182270234</v>
      </c>
      <c r="BO216" s="383">
        <f t="shared" si="385"/>
        <v>1.0486900475975744</v>
      </c>
      <c r="BP216" s="383">
        <f t="shared" si="385"/>
        <v>0</v>
      </c>
      <c r="BQ216" s="383"/>
      <c r="BR216" s="391">
        <f t="shared" si="349"/>
        <v>1.0963070398453476</v>
      </c>
      <c r="BS216" s="400">
        <f>Mining!BZ214</f>
        <v>0.9405351682731391</v>
      </c>
      <c r="BT216" s="391">
        <f t="shared" si="325"/>
        <v>1.6626058290262289</v>
      </c>
      <c r="BU216" s="391">
        <v>1</v>
      </c>
      <c r="BV216" s="391"/>
      <c r="BW216" s="391">
        <v>1</v>
      </c>
      <c r="BX216" s="400">
        <f>Mining!BW214</f>
        <v>1.2672392386075781</v>
      </c>
      <c r="BY216" s="391">
        <v>1</v>
      </c>
      <c r="BZ216" s="391">
        <v>1</v>
      </c>
      <c r="CB216" s="668">
        <f t="shared" si="350"/>
        <v>8.2856271197099457E-2</v>
      </c>
      <c r="CC216" s="668">
        <f t="shared" si="351"/>
        <v>0.28639287415698522</v>
      </c>
      <c r="CD216" s="668">
        <f t="shared" si="352"/>
        <v>0.63075085464591529</v>
      </c>
      <c r="CE216" s="668"/>
      <c r="CG216" s="668">
        <v>1</v>
      </c>
      <c r="CH216" s="668">
        <v>1</v>
      </c>
      <c r="CI216" s="668">
        <v>1</v>
      </c>
      <c r="CJ216" s="668">
        <v>1</v>
      </c>
      <c r="CL216" s="392">
        <f t="shared" si="326"/>
        <v>1.1391393307020097</v>
      </c>
      <c r="CM216" s="392">
        <f t="shared" si="327"/>
        <v>1.1083996512055383</v>
      </c>
      <c r="CN216" s="392">
        <f t="shared" si="328"/>
        <v>0.98454031839257639</v>
      </c>
      <c r="CO216" s="392">
        <f t="shared" si="329"/>
        <v>0.90042473067241968</v>
      </c>
      <c r="CP216" s="392">
        <f t="shared" si="330"/>
        <v>1.1570622893463869</v>
      </c>
      <c r="CQ216" s="392">
        <v>1</v>
      </c>
      <c r="CR216" s="392">
        <f t="shared" si="331"/>
        <v>1.0805844673204799</v>
      </c>
      <c r="CS216" s="392">
        <f t="shared" si="332"/>
        <v>1.2626216368246179</v>
      </c>
      <c r="CT216" s="392">
        <f t="shared" si="333"/>
        <v>1.2626216368246179</v>
      </c>
      <c r="CU216" s="392"/>
      <c r="CV216" s="392">
        <f t="shared" si="353"/>
        <v>1.0257408696184869</v>
      </c>
      <c r="CY216" s="338"/>
      <c r="DA216" s="383">
        <f t="shared" si="303"/>
        <v>0.24454854713218693</v>
      </c>
      <c r="DB216" s="383">
        <f t="shared" si="304"/>
        <v>0.5148676398753923</v>
      </c>
      <c r="DC216" s="383">
        <f t="shared" si="305"/>
        <v>0.24058381299242074</v>
      </c>
      <c r="DD216" s="383">
        <f t="shared" si="306"/>
        <v>0</v>
      </c>
      <c r="DF216" s="383">
        <f t="shared" si="375"/>
        <v>0.24588786385309705</v>
      </c>
      <c r="DG216" s="383">
        <f t="shared" si="375"/>
        <v>0.51892026581522699</v>
      </c>
      <c r="DH216" s="383">
        <f t="shared" si="375"/>
        <v>0.23513741208191749</v>
      </c>
      <c r="DI216" s="383"/>
      <c r="DJ216" s="383">
        <f t="shared" si="335"/>
        <v>0.99994554175024153</v>
      </c>
      <c r="DL216" s="383">
        <f t="shared" si="376"/>
        <v>0.24590125520506892</v>
      </c>
      <c r="DM216" s="383">
        <f t="shared" si="376"/>
        <v>0.51894852684371362</v>
      </c>
      <c r="DN216" s="383">
        <f t="shared" si="376"/>
        <v>0.23515021795121743</v>
      </c>
      <c r="DO216" s="383">
        <f t="shared" si="376"/>
        <v>0</v>
      </c>
      <c r="DR216" s="383">
        <f t="shared" si="360"/>
        <v>-3.4205335727047967E-2</v>
      </c>
      <c r="DS216" s="383">
        <f t="shared" si="361"/>
        <v>-3.0152573919403791E-2</v>
      </c>
      <c r="DT216" s="383">
        <f t="shared" si="362"/>
        <v>4.8783863132431451E-2</v>
      </c>
      <c r="DU216" s="383">
        <f t="shared" si="377"/>
        <v>0</v>
      </c>
      <c r="DW216" s="383">
        <f t="shared" si="363"/>
        <v>-4.7376054443716828E-2</v>
      </c>
      <c r="DX216" s="383">
        <f t="shared" si="355"/>
        <v>-5.7217410924021848E-2</v>
      </c>
      <c r="DY216" s="383">
        <f t="shared" si="355"/>
        <v>5.4186005390475332E-3</v>
      </c>
      <c r="DZ216" s="383">
        <f t="shared" si="356"/>
        <v>0</v>
      </c>
      <c r="EA216" s="383"/>
      <c r="EC216" s="383">
        <f t="shared" si="364"/>
        <v>5.9568455049795979E-2</v>
      </c>
      <c r="ED216" s="383">
        <f t="shared" si="357"/>
        <v>2.6604071048134732E-2</v>
      </c>
      <c r="EE216" s="383">
        <f t="shared" si="357"/>
        <v>-1.9328808609306872E-2</v>
      </c>
      <c r="EF216" s="383"/>
      <c r="EH216" s="383">
        <f t="shared" si="358"/>
        <v>0</v>
      </c>
      <c r="EI216" s="383">
        <f t="shared" si="358"/>
        <v>3.4006219817759704E-2</v>
      </c>
      <c r="EJ216" s="383">
        <f t="shared" si="358"/>
        <v>0</v>
      </c>
      <c r="EK216" s="383">
        <f t="shared" si="358"/>
        <v>0</v>
      </c>
      <c r="EM216" s="383">
        <f t="shared" si="365"/>
        <v>0</v>
      </c>
      <c r="EN216" s="383">
        <f t="shared" si="366"/>
        <v>3.4006219817759704E-2</v>
      </c>
      <c r="EO216" s="383">
        <f t="shared" si="367"/>
        <v>0</v>
      </c>
      <c r="EP216" s="383">
        <v>1</v>
      </c>
      <c r="ER216" s="383">
        <f t="shared" ref="ER216:EU224" si="387">LN(CG216/CG215)</f>
        <v>0</v>
      </c>
      <c r="ES216" s="383">
        <f t="shared" si="387"/>
        <v>0</v>
      </c>
      <c r="ET216" s="383">
        <f t="shared" si="387"/>
        <v>0</v>
      </c>
      <c r="EU216" s="383">
        <f t="shared" si="387"/>
        <v>0</v>
      </c>
      <c r="EX216" s="383">
        <f t="shared" si="293"/>
        <v>0.98749165511608883</v>
      </c>
      <c r="EY216" s="383">
        <f t="shared" si="294"/>
        <v>1.184038078932117</v>
      </c>
      <c r="EZ216" s="383">
        <f t="shared" si="369"/>
        <v>1.0805844673204799</v>
      </c>
      <c r="FA216" s="383"/>
      <c r="FB216" s="383">
        <f t="shared" si="300"/>
        <v>0.96072359152801601</v>
      </c>
      <c r="FC216" s="383">
        <f t="shared" si="295"/>
        <v>0.9618647346019229</v>
      </c>
      <c r="FD216" s="383">
        <f t="shared" si="370"/>
        <v>0.98454031839257639</v>
      </c>
      <c r="FE216" s="383"/>
      <c r="FF216" s="383">
        <f t="shared" si="301"/>
        <v>1.0241970377539658</v>
      </c>
      <c r="FG216" s="383">
        <f t="shared" si="296"/>
        <v>1.0379855742850468</v>
      </c>
      <c r="FH216" s="383">
        <f t="shared" si="371"/>
        <v>0.90042473067241968</v>
      </c>
      <c r="FJ216" s="383">
        <f t="shared" si="297"/>
        <v>1.0178041144702663</v>
      </c>
      <c r="FK216" s="383">
        <f t="shared" si="298"/>
        <v>1.1202779937077387</v>
      </c>
      <c r="FL216" s="383">
        <f t="shared" si="372"/>
        <v>1.1570622893463869</v>
      </c>
      <c r="FN216" s="383">
        <f t="shared" si="302"/>
        <v>0.96072359152801601</v>
      </c>
      <c r="FO216" s="383">
        <f t="shared" si="299"/>
        <v>0.9618647346019229</v>
      </c>
      <c r="FP216" s="383">
        <f t="shared" si="373"/>
        <v>0.98454031839257639</v>
      </c>
      <c r="FR216" s="340"/>
    </row>
    <row r="217" spans="1:174" x14ac:dyDescent="0.2">
      <c r="A217" s="377" t="s">
        <v>115</v>
      </c>
      <c r="B217" s="334">
        <f t="shared" si="292"/>
        <v>2003</v>
      </c>
      <c r="D217" s="388">
        <f>NonManufacturing_Data!L45</f>
        <v>120.55172175866923</v>
      </c>
      <c r="E217" s="388">
        <f>NonManufacturing_Data!M45</f>
        <v>240.08054400359629</v>
      </c>
      <c r="F217" s="388">
        <f>NonManufacturing_Data!N45</f>
        <v>134.96009013442335</v>
      </c>
      <c r="G217" s="388"/>
      <c r="H217" s="388">
        <f t="shared" si="386"/>
        <v>495.5923558966889</v>
      </c>
      <c r="J217" s="394">
        <f t="shared" si="378"/>
        <v>246147.08799000003</v>
      </c>
      <c r="K217" s="394">
        <f t="shared" si="378"/>
        <v>366442.80878000002</v>
      </c>
      <c r="L217" s="394">
        <f t="shared" si="378"/>
        <v>1194875.7056700001</v>
      </c>
      <c r="M217" s="394"/>
      <c r="N217" s="394">
        <f t="shared" si="337"/>
        <v>1807465.60244</v>
      </c>
      <c r="P217" s="388">
        <f t="shared" si="379"/>
        <v>91550.953200000004</v>
      </c>
      <c r="Q217" s="388">
        <f t="shared" si="379"/>
        <v>238792.42161571907</v>
      </c>
      <c r="R217" s="388">
        <f t="shared" si="379"/>
        <v>619635.40364000003</v>
      </c>
      <c r="S217" s="403"/>
      <c r="T217" s="388">
        <f t="shared" si="338"/>
        <v>949978.77845571912</v>
      </c>
      <c r="U217" s="388"/>
      <c r="W217" s="397">
        <f t="shared" si="310"/>
        <v>0.48975481588296005</v>
      </c>
      <c r="X217" s="397">
        <f t="shared" si="311"/>
        <v>0.65516511240293596</v>
      </c>
      <c r="Y217" s="397">
        <f t="shared" si="312"/>
        <v>0.11294906197690871</v>
      </c>
      <c r="Z217" s="388"/>
      <c r="AA217" s="397">
        <f t="shared" si="339"/>
        <v>0.52168781780822671</v>
      </c>
      <c r="AD217" s="397">
        <f t="shared" si="340"/>
        <v>1.3167718908979007</v>
      </c>
      <c r="AE217" s="397">
        <f t="shared" si="341"/>
        <v>1.0053943185431158</v>
      </c>
      <c r="AF217" s="397">
        <f t="shared" si="342"/>
        <v>0.21780564722675752</v>
      </c>
      <c r="AG217" s="388"/>
      <c r="AH217" s="397">
        <f t="shared" si="313"/>
        <v>0.52168781780822671</v>
      </c>
      <c r="AJ217" s="398">
        <f t="shared" si="314"/>
        <v>1.0963070398453478</v>
      </c>
      <c r="AK217" s="398">
        <f t="shared" si="315"/>
        <v>1.207658400795163</v>
      </c>
      <c r="AL217" s="398">
        <f t="shared" si="316"/>
        <v>1.9251528463642331</v>
      </c>
      <c r="AM217" s="399"/>
      <c r="AN217" s="398">
        <f t="shared" si="317"/>
        <v>1.1975161727673285</v>
      </c>
      <c r="AP217" s="393">
        <f t="shared" si="343"/>
        <v>2.6886349009635437</v>
      </c>
      <c r="AQ217" s="393">
        <f t="shared" si="344"/>
        <v>1.5345663245951104</v>
      </c>
      <c r="AR217" s="393">
        <f t="shared" si="345"/>
        <v>1.9283528646859034</v>
      </c>
      <c r="AS217" s="393"/>
      <c r="AT217" s="393">
        <f t="shared" si="318"/>
        <v>1.9026378730040763</v>
      </c>
      <c r="AV217" s="393">
        <f t="shared" si="380"/>
        <v>9.6371577214413973E-2</v>
      </c>
      <c r="AW217" s="393">
        <f t="shared" si="380"/>
        <v>0.25136605893859953</v>
      </c>
      <c r="AX217" s="393">
        <f t="shared" si="380"/>
        <v>0.65226236384698644</v>
      </c>
      <c r="AY217" s="406"/>
      <c r="AZ217" s="406">
        <f t="shared" si="320"/>
        <v>525586.08981177234</v>
      </c>
      <c r="BC217" s="383">
        <f t="shared" si="321"/>
        <v>1.0963070398453478</v>
      </c>
      <c r="BD217" s="383">
        <f t="shared" si="322"/>
        <v>1.207658400795163</v>
      </c>
      <c r="BE217" s="383">
        <f t="shared" si="323"/>
        <v>1.9251528463642331</v>
      </c>
      <c r="BF217" s="383" t="e">
        <f t="shared" si="324"/>
        <v>#DIV/0!</v>
      </c>
      <c r="BG217" s="383"/>
      <c r="BH217" s="383">
        <f t="shared" si="381"/>
        <v>1.0963070398453478</v>
      </c>
      <c r="BI217" s="383">
        <f t="shared" si="382"/>
        <v>1.207658400795163</v>
      </c>
      <c r="BJ217" s="383">
        <f t="shared" si="383"/>
        <v>1.9251528463642331</v>
      </c>
      <c r="BK217" s="383" t="e">
        <f t="shared" si="384"/>
        <v>#DIV/0!</v>
      </c>
      <c r="BL217" s="383"/>
      <c r="BM217" s="383">
        <f t="shared" si="385"/>
        <v>0.10565283854116156</v>
      </c>
      <c r="BN217" s="383">
        <f t="shared" si="385"/>
        <v>0.30356433275197181</v>
      </c>
      <c r="BO217" s="383">
        <f t="shared" si="385"/>
        <v>1.2557047463362889</v>
      </c>
      <c r="BP217" s="383">
        <f t="shared" si="385"/>
        <v>0</v>
      </c>
      <c r="BQ217" s="383"/>
      <c r="BR217" s="391">
        <f t="shared" si="349"/>
        <v>1.0963070398453478</v>
      </c>
      <c r="BS217" s="400">
        <f>Mining!BZ215</f>
        <v>0.95981980092784225</v>
      </c>
      <c r="BT217" s="391">
        <f t="shared" si="325"/>
        <v>1.9251528463642331</v>
      </c>
      <c r="BU217" s="391">
        <v>1</v>
      </c>
      <c r="BV217" s="391"/>
      <c r="BW217" s="391">
        <v>1</v>
      </c>
      <c r="BX217" s="400">
        <f>Mining!BW215</f>
        <v>1.2582136768044785</v>
      </c>
      <c r="BY217" s="391">
        <v>1</v>
      </c>
      <c r="BZ217" s="391">
        <v>1</v>
      </c>
      <c r="CB217" s="668">
        <f t="shared" si="350"/>
        <v>9.6371577214413973E-2</v>
      </c>
      <c r="CC217" s="668">
        <f t="shared" si="351"/>
        <v>0.25136605893859953</v>
      </c>
      <c r="CD217" s="668">
        <f t="shared" si="352"/>
        <v>0.65226236384698644</v>
      </c>
      <c r="CE217" s="668"/>
      <c r="CG217" s="668">
        <v>1</v>
      </c>
      <c r="CH217" s="668">
        <v>1</v>
      </c>
      <c r="CI217" s="668">
        <v>1</v>
      </c>
      <c r="CJ217" s="668">
        <v>1</v>
      </c>
      <c r="CL217" s="392">
        <f t="shared" si="326"/>
        <v>1.1569836169943404</v>
      </c>
      <c r="CM217" s="392">
        <f t="shared" si="327"/>
        <v>1.1975161727673285</v>
      </c>
      <c r="CN217" s="392">
        <f t="shared" si="328"/>
        <v>1.0380433759490715</v>
      </c>
      <c r="CO217" s="392">
        <f t="shared" si="329"/>
        <v>0.88283563491473716</v>
      </c>
      <c r="CP217" s="392">
        <f t="shared" si="330"/>
        <v>1.1529366713363902</v>
      </c>
      <c r="CQ217" s="392">
        <v>1</v>
      </c>
      <c r="CR217" s="392">
        <f t="shared" si="331"/>
        <v>1.1333931361464993</v>
      </c>
      <c r="CS217" s="392">
        <f t="shared" si="332"/>
        <v>1.385506592977563</v>
      </c>
      <c r="CT217" s="392">
        <f t="shared" si="333"/>
        <v>1.3855065929775632</v>
      </c>
      <c r="CU217" s="392"/>
      <c r="CV217" s="392">
        <f t="shared" si="353"/>
        <v>1.0565761645944367</v>
      </c>
      <c r="CY217" s="338"/>
      <c r="DA217" s="383">
        <f t="shared" si="303"/>
        <v>0.24324774247284683</v>
      </c>
      <c r="DB217" s="383">
        <f t="shared" si="304"/>
        <v>0.48443149121864876</v>
      </c>
      <c r="DC217" s="383">
        <f t="shared" si="305"/>
        <v>0.27232076630850438</v>
      </c>
      <c r="DD217" s="383">
        <f t="shared" si="306"/>
        <v>0</v>
      </c>
      <c r="DF217" s="383">
        <f t="shared" si="375"/>
        <v>0.24389756665954787</v>
      </c>
      <c r="DG217" s="383">
        <f t="shared" si="375"/>
        <v>0.49949502583239735</v>
      </c>
      <c r="DH217" s="383">
        <f t="shared" si="375"/>
        <v>0.25612465734453188</v>
      </c>
      <c r="DI217" s="383"/>
      <c r="DJ217" s="383">
        <f t="shared" si="335"/>
        <v>0.99951724983647705</v>
      </c>
      <c r="DL217" s="383">
        <f t="shared" si="376"/>
        <v>0.2440153651169602</v>
      </c>
      <c r="DM217" s="383">
        <f t="shared" si="376"/>
        <v>0.49973627360019618</v>
      </c>
      <c r="DN217" s="383">
        <f t="shared" si="376"/>
        <v>0.25624836128284367</v>
      </c>
      <c r="DO217" s="383">
        <f t="shared" si="376"/>
        <v>0</v>
      </c>
      <c r="DR217" s="383">
        <f t="shared" si="360"/>
        <v>2.2204460492503128E-16</v>
      </c>
      <c r="DS217" s="383">
        <f t="shared" si="361"/>
        <v>2.0296518267291466E-2</v>
      </c>
      <c r="DT217" s="383">
        <f t="shared" si="362"/>
        <v>0.14661921721736104</v>
      </c>
      <c r="DU217" s="383">
        <f t="shared" si="377"/>
        <v>0</v>
      </c>
      <c r="DW217" s="383">
        <f t="shared" si="363"/>
        <v>-7.9104950889793593E-2</v>
      </c>
      <c r="DX217" s="383">
        <f t="shared" si="355"/>
        <v>0.13370396409885843</v>
      </c>
      <c r="DY217" s="383">
        <f t="shared" si="355"/>
        <v>2.1089317851180331E-2</v>
      </c>
      <c r="DZ217" s="383">
        <f t="shared" si="356"/>
        <v>0</v>
      </c>
      <c r="EA217" s="383"/>
      <c r="EC217" s="383">
        <f t="shared" si="364"/>
        <v>0.15110388157306237</v>
      </c>
      <c r="ED217" s="383">
        <f t="shared" si="357"/>
        <v>-0.13045427519814032</v>
      </c>
      <c r="EE217" s="383">
        <f t="shared" si="357"/>
        <v>3.3535937036386444E-2</v>
      </c>
      <c r="EF217" s="383"/>
      <c r="EH217" s="383">
        <f t="shared" si="358"/>
        <v>0</v>
      </c>
      <c r="EI217" s="383">
        <f t="shared" si="358"/>
        <v>-7.1477081786909874E-3</v>
      </c>
      <c r="EJ217" s="383">
        <f t="shared" si="358"/>
        <v>0</v>
      </c>
      <c r="EK217" s="383">
        <f t="shared" si="358"/>
        <v>0</v>
      </c>
      <c r="EM217" s="383">
        <f t="shared" si="365"/>
        <v>0</v>
      </c>
      <c r="EN217" s="383">
        <f t="shared" si="366"/>
        <v>-7.1477081786909874E-3</v>
      </c>
      <c r="EO217" s="383">
        <f t="shared" si="367"/>
        <v>0</v>
      </c>
      <c r="EP217" s="383">
        <v>1</v>
      </c>
      <c r="ER217" s="383">
        <f t="shared" si="387"/>
        <v>0</v>
      </c>
      <c r="ES217" s="383">
        <f t="shared" si="387"/>
        <v>0</v>
      </c>
      <c r="ET217" s="383">
        <f t="shared" si="387"/>
        <v>0</v>
      </c>
      <c r="EU217" s="383">
        <f t="shared" si="387"/>
        <v>0</v>
      </c>
      <c r="EX217" s="383">
        <f t="shared" si="293"/>
        <v>1.0488704681800294</v>
      </c>
      <c r="EY217" s="383">
        <f t="shared" si="294"/>
        <v>1.241902574192512</v>
      </c>
      <c r="EZ217" s="383">
        <f t="shared" si="369"/>
        <v>1.1333931361464993</v>
      </c>
      <c r="FA217" s="383"/>
      <c r="FB217" s="383">
        <f t="shared" si="300"/>
        <v>1.0543431859081684</v>
      </c>
      <c r="FC217" s="383">
        <f t="shared" si="295"/>
        <v>1.0141355286929064</v>
      </c>
      <c r="FD217" s="383">
        <f t="shared" si="370"/>
        <v>1.0380433759490715</v>
      </c>
      <c r="FE217" s="383"/>
      <c r="FF217" s="383">
        <f t="shared" si="301"/>
        <v>0.98046577891685927</v>
      </c>
      <c r="FG217" s="383">
        <f t="shared" si="296"/>
        <v>1.0177093345958519</v>
      </c>
      <c r="FH217" s="383">
        <f t="shared" si="371"/>
        <v>0.88283563491473716</v>
      </c>
      <c r="FJ217" s="383">
        <f t="shared" si="297"/>
        <v>0.99643440284245444</v>
      </c>
      <c r="FK217" s="383">
        <f t="shared" si="298"/>
        <v>1.1162835336777135</v>
      </c>
      <c r="FL217" s="383">
        <f t="shared" si="372"/>
        <v>1.1529366713363902</v>
      </c>
      <c r="FN217" s="383">
        <f t="shared" si="302"/>
        <v>1.0543431859081684</v>
      </c>
      <c r="FO217" s="383">
        <f t="shared" si="299"/>
        <v>1.0141355286929064</v>
      </c>
      <c r="FP217" s="383">
        <f t="shared" si="373"/>
        <v>1.0380433759490715</v>
      </c>
      <c r="FR217" s="340"/>
    </row>
    <row r="218" spans="1:174" x14ac:dyDescent="0.2">
      <c r="A218" s="377" t="s">
        <v>115</v>
      </c>
      <c r="B218" s="334">
        <f t="shared" si="292"/>
        <v>2004</v>
      </c>
      <c r="D218" s="388">
        <f>NonManufacturing_Data!L46</f>
        <v>122.51741969108407</v>
      </c>
      <c r="E218" s="388">
        <f>NonManufacturing_Data!M46</f>
        <v>246.77960801245746</v>
      </c>
      <c r="F218" s="388">
        <f>NonManufacturing_Data!N46</f>
        <v>154.93939058213107</v>
      </c>
      <c r="G218" s="388"/>
      <c r="H218" s="388">
        <f t="shared" si="386"/>
        <v>524.23641828567258</v>
      </c>
      <c r="J218" s="394">
        <f t="shared" si="378"/>
        <v>250160.72474999999</v>
      </c>
      <c r="K218" s="394">
        <f t="shared" si="378"/>
        <v>373730.41789000004</v>
      </c>
      <c r="L218" s="394">
        <f t="shared" si="378"/>
        <v>1207137.35919</v>
      </c>
      <c r="M218" s="394"/>
      <c r="N218" s="394">
        <f t="shared" si="337"/>
        <v>1831028.50183</v>
      </c>
      <c r="P218" s="388">
        <f t="shared" si="379"/>
        <v>97914.836040000009</v>
      </c>
      <c r="Q218" s="388">
        <f t="shared" si="379"/>
        <v>234371.61106694827</v>
      </c>
      <c r="R218" s="388">
        <f t="shared" si="379"/>
        <v>619470.02216000005</v>
      </c>
      <c r="S218" s="403"/>
      <c r="T218" s="388">
        <f t="shared" si="338"/>
        <v>951756.46926694829</v>
      </c>
      <c r="U218" s="388"/>
      <c r="W218" s="397">
        <f t="shared" si="310"/>
        <v>0.48975481588295994</v>
      </c>
      <c r="X218" s="397">
        <f t="shared" si="311"/>
        <v>0.66031448391522685</v>
      </c>
      <c r="Y218" s="397">
        <f t="shared" si="312"/>
        <v>0.12835274246345649</v>
      </c>
      <c r="Z218" s="388"/>
      <c r="AA218" s="397">
        <f t="shared" si="339"/>
        <v>0.55080940893361552</v>
      </c>
      <c r="AD218" s="397">
        <f t="shared" si="340"/>
        <v>1.2512651263699555</v>
      </c>
      <c r="AE218" s="397">
        <f t="shared" si="341"/>
        <v>1.0529415524731143</v>
      </c>
      <c r="AF218" s="397">
        <f t="shared" si="342"/>
        <v>0.25011604281007888</v>
      </c>
      <c r="AG218" s="388"/>
      <c r="AH218" s="397">
        <f t="shared" si="313"/>
        <v>0.55080940893361552</v>
      </c>
      <c r="AJ218" s="398">
        <f t="shared" si="314"/>
        <v>1.0963070398453476</v>
      </c>
      <c r="AK218" s="398">
        <f t="shared" si="315"/>
        <v>1.2171501787422903</v>
      </c>
      <c r="AL218" s="398">
        <f t="shared" si="316"/>
        <v>2.1876998637022362</v>
      </c>
      <c r="AM218" s="399"/>
      <c r="AN218" s="398">
        <f t="shared" si="317"/>
        <v>1.2643637685112454</v>
      </c>
      <c r="AP218" s="393">
        <f t="shared" si="343"/>
        <v>2.554880699057748</v>
      </c>
      <c r="AQ218" s="393">
        <f t="shared" si="344"/>
        <v>1.5946061734552139</v>
      </c>
      <c r="AR218" s="393">
        <f t="shared" si="345"/>
        <v>1.9486614622300706</v>
      </c>
      <c r="AS218" s="393"/>
      <c r="AT218" s="393">
        <f t="shared" si="318"/>
        <v>1.9238414037156744</v>
      </c>
      <c r="AV218" s="393">
        <f t="shared" si="380"/>
        <v>0.10287803571791314</v>
      </c>
      <c r="AW218" s="393">
        <f t="shared" si="380"/>
        <v>0.24625166062434384</v>
      </c>
      <c r="AX218" s="393">
        <f t="shared" si="380"/>
        <v>0.65087030365774312</v>
      </c>
      <c r="AY218" s="406"/>
      <c r="AZ218" s="406">
        <f t="shared" si="320"/>
        <v>519793.36657825171</v>
      </c>
      <c r="BC218" s="383">
        <f t="shared" si="321"/>
        <v>1.0963070398453476</v>
      </c>
      <c r="BD218" s="383">
        <f t="shared" si="322"/>
        <v>1.2171501787422903</v>
      </c>
      <c r="BE218" s="383">
        <f t="shared" si="323"/>
        <v>2.1876998637022362</v>
      </c>
      <c r="BF218" s="383" t="e">
        <f t="shared" si="324"/>
        <v>#DIV/0!</v>
      </c>
      <c r="BG218" s="383"/>
      <c r="BH218" s="383">
        <f t="shared" si="381"/>
        <v>1.0963070398453476</v>
      </c>
      <c r="BI218" s="383">
        <f t="shared" si="382"/>
        <v>1.2171501787422903</v>
      </c>
      <c r="BJ218" s="383">
        <f t="shared" si="383"/>
        <v>2.1876998637022362</v>
      </c>
      <c r="BK218" s="383" t="e">
        <f t="shared" si="384"/>
        <v>#DIV/0!</v>
      </c>
      <c r="BL218" s="383"/>
      <c r="BM218" s="383">
        <f t="shared" si="385"/>
        <v>0.1127859148030093</v>
      </c>
      <c r="BN218" s="383">
        <f t="shared" si="385"/>
        <v>0.29972525274450595</v>
      </c>
      <c r="BO218" s="383">
        <f t="shared" si="385"/>
        <v>1.4239088745998778</v>
      </c>
      <c r="BP218" s="383">
        <f t="shared" si="385"/>
        <v>0</v>
      </c>
      <c r="BQ218" s="383"/>
      <c r="BR218" s="391">
        <f t="shared" si="349"/>
        <v>1.0963070398453476</v>
      </c>
      <c r="BS218" s="400">
        <f>Mining!BZ216</f>
        <v>0.96991825163525902</v>
      </c>
      <c r="BT218" s="391">
        <f t="shared" si="325"/>
        <v>2.1876998637022362</v>
      </c>
      <c r="BU218" s="391">
        <v>1</v>
      </c>
      <c r="BV218" s="391"/>
      <c r="BW218" s="391">
        <v>1</v>
      </c>
      <c r="BX218" s="400">
        <f>Mining!BW216</f>
        <v>1.2548997574694614</v>
      </c>
      <c r="BY218" s="391">
        <v>1</v>
      </c>
      <c r="BZ218" s="391">
        <v>1</v>
      </c>
      <c r="CB218" s="668">
        <f t="shared" si="350"/>
        <v>0.10287803571791314</v>
      </c>
      <c r="CC218" s="668">
        <f t="shared" si="351"/>
        <v>0.24625166062434384</v>
      </c>
      <c r="CD218" s="668">
        <f t="shared" si="352"/>
        <v>0.65087030365774312</v>
      </c>
      <c r="CE218" s="668"/>
      <c r="CG218" s="668">
        <v>1</v>
      </c>
      <c r="CH218" s="668">
        <v>1</v>
      </c>
      <c r="CI218" s="668">
        <v>1</v>
      </c>
      <c r="CJ218" s="668">
        <v>1</v>
      </c>
      <c r="CL218" s="392">
        <f t="shared" si="326"/>
        <v>1.172066553303786</v>
      </c>
      <c r="CM218" s="392">
        <f t="shared" si="327"/>
        <v>1.2643637685112454</v>
      </c>
      <c r="CN218" s="392">
        <f t="shared" si="328"/>
        <v>1.0475700348928101</v>
      </c>
      <c r="CO218" s="392">
        <f t="shared" si="329"/>
        <v>0.88739969755114656</v>
      </c>
      <c r="CP218" s="392">
        <f t="shared" si="330"/>
        <v>1.151485191608238</v>
      </c>
      <c r="CQ218" s="392">
        <v>1</v>
      </c>
      <c r="CR218" s="392">
        <f t="shared" si="331"/>
        <v>1.1811670993925361</v>
      </c>
      <c r="CS218" s="392">
        <f t="shared" si="332"/>
        <v>1.4819184842811621</v>
      </c>
      <c r="CT218" s="392">
        <f t="shared" si="333"/>
        <v>1.4819184842811612</v>
      </c>
      <c r="CU218" s="392"/>
      <c r="CV218" s="392">
        <f t="shared" si="353"/>
        <v>1.0704359858664343</v>
      </c>
      <c r="CY218" s="338"/>
      <c r="DA218" s="383">
        <f t="shared" si="303"/>
        <v>0.23370642598950567</v>
      </c>
      <c r="DB218" s="383">
        <f t="shared" si="304"/>
        <v>0.47074106148417116</v>
      </c>
      <c r="DC218" s="383">
        <f t="shared" si="305"/>
        <v>0.29555251252632325</v>
      </c>
      <c r="DD218" s="383">
        <f t="shared" si="306"/>
        <v>0</v>
      </c>
      <c r="DF218" s="383">
        <f t="shared" si="375"/>
        <v>0.23844526900187932</v>
      </c>
      <c r="DG218" s="383">
        <f t="shared" si="375"/>
        <v>0.47755357054438091</v>
      </c>
      <c r="DH218" s="383">
        <f t="shared" si="375"/>
        <v>0.28377816652691912</v>
      </c>
      <c r="DI218" s="383"/>
      <c r="DJ218" s="383">
        <f t="shared" si="335"/>
        <v>0.99977700607317932</v>
      </c>
      <c r="DL218" s="383">
        <f t="shared" si="376"/>
        <v>0.23849845270838943</v>
      </c>
      <c r="DM218" s="383">
        <f t="shared" si="376"/>
        <v>0.47766008584260844</v>
      </c>
      <c r="DN218" s="383">
        <f t="shared" si="376"/>
        <v>0.28384146144900213</v>
      </c>
      <c r="DO218" s="383">
        <f t="shared" si="376"/>
        <v>0</v>
      </c>
      <c r="DR218" s="383">
        <f t="shared" si="360"/>
        <v>-2.2204460492503131E-16</v>
      </c>
      <c r="DS218" s="383">
        <f t="shared" si="361"/>
        <v>1.0466231805451151E-2</v>
      </c>
      <c r="DT218" s="383">
        <f t="shared" si="362"/>
        <v>0.12784533604349832</v>
      </c>
      <c r="DU218" s="383">
        <f t="shared" si="377"/>
        <v>0</v>
      </c>
      <c r="DW218" s="383">
        <f t="shared" si="363"/>
        <v>-5.1028063608183412E-2</v>
      </c>
      <c r="DX218" s="383">
        <f t="shared" si="355"/>
        <v>3.8378976126701783E-2</v>
      </c>
      <c r="DY218" s="383">
        <f t="shared" si="355"/>
        <v>1.0476506704685622E-2</v>
      </c>
      <c r="DZ218" s="383">
        <f t="shared" si="356"/>
        <v>0</v>
      </c>
      <c r="EA218" s="383"/>
      <c r="EC218" s="383">
        <f t="shared" si="364"/>
        <v>6.5332851395086031E-2</v>
      </c>
      <c r="ED218" s="383">
        <f t="shared" si="357"/>
        <v>-2.0556255160418445E-2</v>
      </c>
      <c r="EE218" s="383">
        <f t="shared" si="357"/>
        <v>-2.1364834962212249E-3</v>
      </c>
      <c r="EF218" s="383"/>
      <c r="EH218" s="383">
        <f t="shared" si="358"/>
        <v>0</v>
      </c>
      <c r="EI218" s="383">
        <f t="shared" si="358"/>
        <v>-2.6373033629249489E-3</v>
      </c>
      <c r="EJ218" s="383">
        <f t="shared" si="358"/>
        <v>0</v>
      </c>
      <c r="EK218" s="383">
        <f t="shared" si="358"/>
        <v>0</v>
      </c>
      <c r="EM218" s="383">
        <f t="shared" si="365"/>
        <v>0</v>
      </c>
      <c r="EN218" s="383">
        <f t="shared" si="366"/>
        <v>-2.6373033629249489E-3</v>
      </c>
      <c r="EO218" s="383">
        <f t="shared" si="367"/>
        <v>0</v>
      </c>
      <c r="EP218" s="383">
        <v>1</v>
      </c>
      <c r="ER218" s="383">
        <f t="shared" si="387"/>
        <v>0</v>
      </c>
      <c r="ES218" s="383">
        <f t="shared" si="387"/>
        <v>0</v>
      </c>
      <c r="ET218" s="383">
        <f t="shared" si="387"/>
        <v>0</v>
      </c>
      <c r="EU218" s="383">
        <f t="shared" si="387"/>
        <v>0</v>
      </c>
      <c r="EX218" s="383">
        <f t="shared" si="293"/>
        <v>1.0421512727776583</v>
      </c>
      <c r="EY218" s="383">
        <f t="shared" si="294"/>
        <v>1.2942503483605767</v>
      </c>
      <c r="EZ218" s="383">
        <f t="shared" si="369"/>
        <v>1.1811670993925361</v>
      </c>
      <c r="FA218" s="383"/>
      <c r="FB218" s="383">
        <f t="shared" si="300"/>
        <v>1.0091775152796754</v>
      </c>
      <c r="FC218" s="383">
        <f t="shared" si="295"/>
        <v>1.0234427730031472</v>
      </c>
      <c r="FD218" s="383">
        <f t="shared" si="370"/>
        <v>1.0475700348928101</v>
      </c>
      <c r="FE218" s="383"/>
      <c r="FF218" s="383">
        <f t="shared" si="301"/>
        <v>1.0051697761801948</v>
      </c>
      <c r="FG218" s="383">
        <f t="shared" si="296"/>
        <v>1.0229706640722074</v>
      </c>
      <c r="FH218" s="383">
        <f t="shared" si="371"/>
        <v>0.88739969755114656</v>
      </c>
      <c r="FJ218" s="383">
        <f t="shared" si="297"/>
        <v>0.99874105858176099</v>
      </c>
      <c r="FK218" s="383">
        <f t="shared" si="298"/>
        <v>1.1148781981026683</v>
      </c>
      <c r="FL218" s="383">
        <f t="shared" si="372"/>
        <v>1.151485191608238</v>
      </c>
      <c r="FN218" s="383">
        <f t="shared" si="302"/>
        <v>1.0091775152796754</v>
      </c>
      <c r="FO218" s="383">
        <f t="shared" si="299"/>
        <v>1.0234427730031472</v>
      </c>
      <c r="FP218" s="383">
        <f t="shared" si="373"/>
        <v>1.0475700348928101</v>
      </c>
      <c r="FR218" s="340"/>
    </row>
    <row r="219" spans="1:174" x14ac:dyDescent="0.2">
      <c r="A219" s="377" t="s">
        <v>115</v>
      </c>
      <c r="B219" s="334">
        <f t="shared" si="292"/>
        <v>2005</v>
      </c>
      <c r="D219" s="388">
        <f>NonManufacturing_Data!L47</f>
        <v>123.16403085306266</v>
      </c>
      <c r="E219" s="388">
        <f>NonManufacturing_Data!M47</f>
        <v>250.89938745358774</v>
      </c>
      <c r="F219" s="388">
        <f>NonManufacturing_Data!N47</f>
        <v>179.13530990726926</v>
      </c>
      <c r="G219" s="388"/>
      <c r="H219" s="388">
        <f t="shared" si="386"/>
        <v>553.19872821391971</v>
      </c>
      <c r="J219" s="394">
        <f t="shared" si="378"/>
        <v>251481</v>
      </c>
      <c r="K219" s="394">
        <f t="shared" si="378"/>
        <v>372008</v>
      </c>
      <c r="L219" s="394">
        <f t="shared" si="378"/>
        <v>1246103</v>
      </c>
      <c r="M219" s="394"/>
      <c r="N219" s="394">
        <f t="shared" si="337"/>
        <v>1869592</v>
      </c>
      <c r="P219" s="388">
        <f t="shared" si="379"/>
        <v>102018</v>
      </c>
      <c r="Q219" s="388">
        <f t="shared" si="379"/>
        <v>192268.48316035364</v>
      </c>
      <c r="R219" s="388">
        <f t="shared" si="379"/>
        <v>612524</v>
      </c>
      <c r="S219" s="403"/>
      <c r="T219" s="388">
        <f t="shared" si="338"/>
        <v>906810.48316035361</v>
      </c>
      <c r="U219" s="388"/>
      <c r="W219" s="397">
        <f t="shared" si="310"/>
        <v>0.48975481588295994</v>
      </c>
      <c r="X219" s="397">
        <f t="shared" si="311"/>
        <v>0.6744462147415855</v>
      </c>
      <c r="Y219" s="397">
        <f t="shared" si="312"/>
        <v>0.14375642295000435</v>
      </c>
      <c r="Z219" s="388"/>
      <c r="AA219" s="397">
        <f t="shared" si="339"/>
        <v>0.61004888947241709</v>
      </c>
      <c r="AD219" s="397">
        <f t="shared" si="340"/>
        <v>1.2072774495977441</v>
      </c>
      <c r="AE219" s="397">
        <f t="shared" si="341"/>
        <v>1.3049428763857018</v>
      </c>
      <c r="AF219" s="397">
        <f t="shared" si="342"/>
        <v>0.29245435265764158</v>
      </c>
      <c r="AG219" s="388"/>
      <c r="AH219" s="397">
        <f t="shared" si="313"/>
        <v>0.61004888947241709</v>
      </c>
      <c r="AJ219" s="398">
        <f t="shared" si="314"/>
        <v>1.0963070398453476</v>
      </c>
      <c r="AK219" s="398">
        <f t="shared" si="315"/>
        <v>1.2431990374607196</v>
      </c>
      <c r="AL219" s="398">
        <f t="shared" si="316"/>
        <v>2.4502468810402411</v>
      </c>
      <c r="AM219" s="399"/>
      <c r="AN219" s="398">
        <f t="shared" si="317"/>
        <v>1.4003459279367663</v>
      </c>
      <c r="AP219" s="393">
        <f t="shared" si="343"/>
        <v>2.4650649885314357</v>
      </c>
      <c r="AQ219" s="393">
        <f t="shared" si="344"/>
        <v>1.9348360890211111</v>
      </c>
      <c r="AR219" s="393">
        <f t="shared" si="345"/>
        <v>2.0343741632980912</v>
      </c>
      <c r="AS219" s="393"/>
      <c r="AT219" s="393">
        <f t="shared" si="318"/>
        <v>2.0617229671675457</v>
      </c>
      <c r="AV219" s="393">
        <f t="shared" si="380"/>
        <v>0.11250200774527205</v>
      </c>
      <c r="AW219" s="393">
        <f t="shared" si="380"/>
        <v>0.21202719502124934</v>
      </c>
      <c r="AX219" s="393">
        <f t="shared" si="380"/>
        <v>0.67547079723347858</v>
      </c>
      <c r="AY219" s="406"/>
      <c r="AZ219" s="406">
        <f t="shared" si="320"/>
        <v>485031.21705717267</v>
      </c>
      <c r="BC219" s="383">
        <f t="shared" si="321"/>
        <v>1.0963070398453476</v>
      </c>
      <c r="BD219" s="383">
        <f t="shared" si="322"/>
        <v>1.2431990374607196</v>
      </c>
      <c r="BE219" s="383">
        <f t="shared" si="323"/>
        <v>2.4502468810402411</v>
      </c>
      <c r="BF219" s="383" t="e">
        <f t="shared" si="324"/>
        <v>#DIV/0!</v>
      </c>
      <c r="BG219" s="383"/>
      <c r="BH219" s="383">
        <f t="shared" si="381"/>
        <v>1.0963070398453476</v>
      </c>
      <c r="BI219" s="383">
        <f t="shared" si="382"/>
        <v>1.2431990374607196</v>
      </c>
      <c r="BJ219" s="383">
        <f t="shared" si="383"/>
        <v>2.4502468810402411</v>
      </c>
      <c r="BK219" s="383" t="e">
        <f t="shared" si="384"/>
        <v>#DIV/0!</v>
      </c>
      <c r="BL219" s="383"/>
      <c r="BM219" s="383">
        <f t="shared" si="385"/>
        <v>0.12333674308787758</v>
      </c>
      <c r="BN219" s="383">
        <f t="shared" si="385"/>
        <v>0.26359200476591338</v>
      </c>
      <c r="BO219" s="383">
        <f t="shared" si="385"/>
        <v>1.6550702141550961</v>
      </c>
      <c r="BP219" s="383">
        <f t="shared" si="385"/>
        <v>0</v>
      </c>
      <c r="BQ219" s="383"/>
      <c r="BR219" s="391">
        <f t="shared" si="349"/>
        <v>1.0963070398453476</v>
      </c>
      <c r="BS219" s="400">
        <f>Mining!BZ217</f>
        <v>0.97520744398382864</v>
      </c>
      <c r="BT219" s="391">
        <f t="shared" si="325"/>
        <v>2.4502468810402411</v>
      </c>
      <c r="BU219" s="391">
        <v>1</v>
      </c>
      <c r="BV219" s="391"/>
      <c r="BW219" s="391">
        <v>1</v>
      </c>
      <c r="BX219" s="400">
        <f>Mining!BW217</f>
        <v>1.2748047045068851</v>
      </c>
      <c r="BY219" s="391">
        <v>1</v>
      </c>
      <c r="BZ219" s="391">
        <v>1</v>
      </c>
      <c r="CB219" s="668">
        <f t="shared" si="350"/>
        <v>0.11250200774527205</v>
      </c>
      <c r="CC219" s="668">
        <f t="shared" si="351"/>
        <v>0.21202719502124934</v>
      </c>
      <c r="CD219" s="668">
        <f t="shared" si="352"/>
        <v>0.67547079723347858</v>
      </c>
      <c r="CE219" s="668"/>
      <c r="CG219" s="668">
        <v>1</v>
      </c>
      <c r="CH219" s="668">
        <v>1</v>
      </c>
      <c r="CI219" s="668">
        <v>1</v>
      </c>
      <c r="CJ219" s="668">
        <v>1</v>
      </c>
      <c r="CL219" s="392">
        <f t="shared" si="326"/>
        <v>1.196751579417948</v>
      </c>
      <c r="CM219" s="392">
        <f t="shared" si="327"/>
        <v>1.4003459279367663</v>
      </c>
      <c r="CN219" s="392">
        <f t="shared" si="328"/>
        <v>1.1514546302740298</v>
      </c>
      <c r="CO219" s="392">
        <f t="shared" si="329"/>
        <v>0.8549295879072264</v>
      </c>
      <c r="CP219" s="392">
        <f t="shared" si="330"/>
        <v>1.1598919866356092</v>
      </c>
      <c r="CQ219" s="392">
        <v>1</v>
      </c>
      <c r="CR219" s="392">
        <f t="shared" si="331"/>
        <v>1.2264239038681883</v>
      </c>
      <c r="CS219" s="392">
        <f t="shared" si="332"/>
        <v>1.6758662009898175</v>
      </c>
      <c r="CT219" s="392">
        <f t="shared" si="333"/>
        <v>1.6758662009898169</v>
      </c>
      <c r="CU219" s="392"/>
      <c r="CV219" s="392">
        <f t="shared" si="353"/>
        <v>1.1418123240423002</v>
      </c>
      <c r="CY219" s="338"/>
      <c r="DA219" s="383">
        <f t="shared" si="303"/>
        <v>0.22263975777875544</v>
      </c>
      <c r="DB219" s="383">
        <f t="shared" si="304"/>
        <v>0.45354295781491016</v>
      </c>
      <c r="DC219" s="383">
        <f t="shared" si="305"/>
        <v>0.32381728440633428</v>
      </c>
      <c r="DD219" s="383">
        <f t="shared" si="306"/>
        <v>0</v>
      </c>
      <c r="DF219" s="383">
        <f t="shared" si="375"/>
        <v>0.22812835597893844</v>
      </c>
      <c r="DG219" s="383">
        <f t="shared" si="375"/>
        <v>0.46208867069095516</v>
      </c>
      <c r="DH219" s="383">
        <f t="shared" si="375"/>
        <v>0.30946980309079153</v>
      </c>
      <c r="DI219" s="383"/>
      <c r="DJ219" s="383">
        <f t="shared" si="335"/>
        <v>0.99968682976068513</v>
      </c>
      <c r="DL219" s="383">
        <f t="shared" si="376"/>
        <v>0.22819982137160899</v>
      </c>
      <c r="DM219" s="383">
        <f t="shared" si="376"/>
        <v>0.46223342844436044</v>
      </c>
      <c r="DN219" s="383">
        <f t="shared" si="376"/>
        <v>0.30956675018403057</v>
      </c>
      <c r="DO219" s="383">
        <f t="shared" si="376"/>
        <v>0</v>
      </c>
      <c r="DR219" s="383">
        <f t="shared" si="360"/>
        <v>0</v>
      </c>
      <c r="DS219" s="383">
        <f t="shared" si="361"/>
        <v>5.4384201460648254E-3</v>
      </c>
      <c r="DT219" s="383">
        <f t="shared" si="362"/>
        <v>0.1133380859115628</v>
      </c>
      <c r="DU219" s="383">
        <f t="shared" si="377"/>
        <v>0</v>
      </c>
      <c r="DW219" s="383">
        <f t="shared" si="363"/>
        <v>-3.578735777451561E-2</v>
      </c>
      <c r="DX219" s="383">
        <f t="shared" si="355"/>
        <v>0.19339582182305129</v>
      </c>
      <c r="DY219" s="383">
        <f t="shared" si="355"/>
        <v>4.3045527883300502E-2</v>
      </c>
      <c r="DZ219" s="383">
        <f t="shared" si="356"/>
        <v>0</v>
      </c>
      <c r="EA219" s="383"/>
      <c r="EC219" s="383">
        <f t="shared" si="364"/>
        <v>8.9426900746908566E-2</v>
      </c>
      <c r="ED219" s="383">
        <f t="shared" si="357"/>
        <v>-0.14963947883445633</v>
      </c>
      <c r="EE219" s="383">
        <f t="shared" si="357"/>
        <v>3.7099529102978368E-2</v>
      </c>
      <c r="EF219" s="383"/>
      <c r="EH219" s="383">
        <f t="shared" si="358"/>
        <v>0</v>
      </c>
      <c r="EI219" s="383">
        <f t="shared" si="358"/>
        <v>1.5737299075159153E-2</v>
      </c>
      <c r="EJ219" s="383">
        <f t="shared" si="358"/>
        <v>0</v>
      </c>
      <c r="EK219" s="383">
        <f t="shared" si="358"/>
        <v>0</v>
      </c>
      <c r="EM219" s="383">
        <f t="shared" si="365"/>
        <v>0</v>
      </c>
      <c r="EN219" s="383">
        <f t="shared" si="366"/>
        <v>1.5737299075159153E-2</v>
      </c>
      <c r="EO219" s="383">
        <f t="shared" si="367"/>
        <v>0</v>
      </c>
      <c r="EP219" s="383">
        <v>1</v>
      </c>
      <c r="ER219" s="383">
        <f t="shared" si="387"/>
        <v>0</v>
      </c>
      <c r="ES219" s="383">
        <f t="shared" si="387"/>
        <v>0</v>
      </c>
      <c r="ET219" s="383">
        <f t="shared" si="387"/>
        <v>0</v>
      </c>
      <c r="EU219" s="383">
        <f t="shared" si="387"/>
        <v>0</v>
      </c>
      <c r="EX219" s="383">
        <f t="shared" si="293"/>
        <v>1.0383153276948938</v>
      </c>
      <c r="EY219" s="383">
        <f t="shared" si="294"/>
        <v>1.3438399745772427</v>
      </c>
      <c r="EZ219" s="383">
        <f t="shared" si="369"/>
        <v>1.2264239038681883</v>
      </c>
      <c r="FA219" s="383"/>
      <c r="FB219" s="383">
        <f t="shared" si="300"/>
        <v>1.0991672078438646</v>
      </c>
      <c r="FC219" s="383">
        <f t="shared" si="295"/>
        <v>1.1249347351898515</v>
      </c>
      <c r="FD219" s="383">
        <f t="shared" si="370"/>
        <v>1.1514546302740298</v>
      </c>
      <c r="FE219" s="383"/>
      <c r="FF219" s="383">
        <f t="shared" si="301"/>
        <v>0.96340982565857969</v>
      </c>
      <c r="FG219" s="383">
        <f t="shared" si="296"/>
        <v>0.98553998912764684</v>
      </c>
      <c r="FH219" s="383">
        <f t="shared" si="371"/>
        <v>0.8549295879072264</v>
      </c>
      <c r="FJ219" s="383">
        <f t="shared" si="297"/>
        <v>1.0073008277385049</v>
      </c>
      <c r="FK219" s="383">
        <f t="shared" si="298"/>
        <v>1.1230177317764307</v>
      </c>
      <c r="FL219" s="383">
        <f t="shared" si="372"/>
        <v>1.1598919866356092</v>
      </c>
      <c r="FN219" s="383">
        <f t="shared" si="302"/>
        <v>1.0991672078438646</v>
      </c>
      <c r="FO219" s="383">
        <f t="shared" si="299"/>
        <v>1.1249347351898515</v>
      </c>
      <c r="FP219" s="383">
        <f t="shared" si="373"/>
        <v>1.1514546302740298</v>
      </c>
      <c r="FR219" s="340"/>
    </row>
    <row r="220" spans="1:174" x14ac:dyDescent="0.2">
      <c r="A220" s="377" t="s">
        <v>115</v>
      </c>
      <c r="B220" s="334">
        <f t="shared" si="292"/>
        <v>2006</v>
      </c>
      <c r="D220" s="388">
        <f>NonManufacturing_Data!L48</f>
        <v>123.38818938921524</v>
      </c>
      <c r="E220" s="388">
        <f>NonManufacturing_Data!M48</f>
        <v>249.55681162895152</v>
      </c>
      <c r="F220" s="388">
        <f>NonManufacturing_Data!N48</f>
        <v>196.36244993946175</v>
      </c>
      <c r="G220" s="388"/>
      <c r="H220" s="388">
        <f t="shared" si="386"/>
        <v>569.30745095762848</v>
      </c>
      <c r="J220" s="394">
        <f t="shared" si="378"/>
        <v>251938.69542</v>
      </c>
      <c r="K220" s="394">
        <f t="shared" si="378"/>
        <v>385539.58191000001</v>
      </c>
      <c r="L220" s="394">
        <f t="shared" si="378"/>
        <v>1233741.65824</v>
      </c>
      <c r="M220" s="394"/>
      <c r="N220" s="394">
        <f t="shared" si="337"/>
        <v>1871219.93557</v>
      </c>
      <c r="P220" s="388">
        <f t="shared" si="379"/>
        <v>99130.890600000013</v>
      </c>
      <c r="Q220" s="388">
        <f t="shared" si="379"/>
        <v>204931.84952099519</v>
      </c>
      <c r="R220" s="388">
        <f t="shared" si="379"/>
        <v>594038.02567999996</v>
      </c>
      <c r="S220" s="403"/>
      <c r="T220" s="388">
        <f t="shared" si="338"/>
        <v>898100.76580099517</v>
      </c>
      <c r="U220" s="388"/>
      <c r="W220" s="397">
        <f t="shared" si="310"/>
        <v>0.48975481588296005</v>
      </c>
      <c r="X220" s="397">
        <f t="shared" si="311"/>
        <v>0.64729232311925844</v>
      </c>
      <c r="Y220" s="397">
        <f t="shared" si="312"/>
        <v>0.15916010343655215</v>
      </c>
      <c r="Z220" s="388"/>
      <c r="AA220" s="397">
        <f t="shared" si="339"/>
        <v>0.63390153158357054</v>
      </c>
      <c r="AD220" s="397">
        <f t="shared" si="340"/>
        <v>1.2446996959514376</v>
      </c>
      <c r="AE220" s="397">
        <f t="shared" si="341"/>
        <v>1.2177551328027443</v>
      </c>
      <c r="AF220" s="397">
        <f t="shared" si="342"/>
        <v>0.33055535412010728</v>
      </c>
      <c r="AG220" s="388"/>
      <c r="AH220" s="397">
        <f t="shared" si="313"/>
        <v>0.63390153158357054</v>
      </c>
      <c r="AJ220" s="398">
        <f t="shared" si="314"/>
        <v>1.0963070398453478</v>
      </c>
      <c r="AK220" s="398">
        <f t="shared" si="315"/>
        <v>1.1931465778422399</v>
      </c>
      <c r="AL220" s="398">
        <f t="shared" si="316"/>
        <v>2.7127938983782447</v>
      </c>
      <c r="AM220" s="399"/>
      <c r="AN220" s="398">
        <f t="shared" si="317"/>
        <v>1.4550988351665024</v>
      </c>
      <c r="AP220" s="393">
        <f t="shared" si="343"/>
        <v>2.5414751536591154</v>
      </c>
      <c r="AQ220" s="393">
        <f t="shared" si="344"/>
        <v>1.8813063113964705</v>
      </c>
      <c r="AR220" s="393">
        <f t="shared" si="345"/>
        <v>2.0768732049227427</v>
      </c>
      <c r="AS220" s="393"/>
      <c r="AT220" s="393">
        <f t="shared" si="318"/>
        <v>2.0835300523333844</v>
      </c>
      <c r="AV220" s="393">
        <f t="shared" si="380"/>
        <v>0.11037836106462673</v>
      </c>
      <c r="AW220" s="393">
        <f t="shared" si="380"/>
        <v>0.22818358175902595</v>
      </c>
      <c r="AX220" s="393">
        <f t="shared" si="380"/>
        <v>0.66143805717634729</v>
      </c>
      <c r="AY220" s="406"/>
      <c r="AZ220" s="406">
        <f t="shared" si="320"/>
        <v>479954.68022171379</v>
      </c>
      <c r="BC220" s="383">
        <f t="shared" si="321"/>
        <v>1.0963070398453478</v>
      </c>
      <c r="BD220" s="383">
        <f t="shared" si="322"/>
        <v>1.1931465778422399</v>
      </c>
      <c r="BE220" s="383">
        <f t="shared" si="323"/>
        <v>2.7127938983782447</v>
      </c>
      <c r="BF220" s="383" t="e">
        <f t="shared" si="324"/>
        <v>#DIV/0!</v>
      </c>
      <c r="BG220" s="383"/>
      <c r="BH220" s="383">
        <f t="shared" si="381"/>
        <v>1.0963070398453478</v>
      </c>
      <c r="BI220" s="383">
        <f t="shared" si="382"/>
        <v>1.1931465778422399</v>
      </c>
      <c r="BJ220" s="383">
        <f t="shared" si="383"/>
        <v>2.7127938983782447</v>
      </c>
      <c r="BK220" s="383" t="e">
        <f t="shared" si="384"/>
        <v>#DIV/0!</v>
      </c>
      <c r="BL220" s="383"/>
      <c r="BM220" s="383">
        <f t="shared" si="385"/>
        <v>0.12100857428174193</v>
      </c>
      <c r="BN220" s="383">
        <f t="shared" si="385"/>
        <v>0.27225645969556672</v>
      </c>
      <c r="BO220" s="383">
        <f t="shared" si="385"/>
        <v>1.7943451256631555</v>
      </c>
      <c r="BP220" s="383">
        <f t="shared" si="385"/>
        <v>0</v>
      </c>
      <c r="BQ220" s="383"/>
      <c r="BR220" s="391">
        <f t="shared" si="349"/>
        <v>1.0963070398453478</v>
      </c>
      <c r="BS220" s="400">
        <f>Mining!BZ218</f>
        <v>0.94690574449375386</v>
      </c>
      <c r="BT220" s="391">
        <f t="shared" si="325"/>
        <v>2.7127938983782447</v>
      </c>
      <c r="BU220" s="391">
        <v>1</v>
      </c>
      <c r="BV220" s="391"/>
      <c r="BW220" s="391">
        <v>1</v>
      </c>
      <c r="BX220" s="400">
        <f>Mining!BW218</f>
        <v>1.2600478820414529</v>
      </c>
      <c r="BY220" s="391">
        <v>1</v>
      </c>
      <c r="BZ220" s="391">
        <v>1</v>
      </c>
      <c r="CB220" s="668">
        <f t="shared" si="350"/>
        <v>0.11037836106462673</v>
      </c>
      <c r="CC220" s="668">
        <f t="shared" si="351"/>
        <v>0.22818358175902595</v>
      </c>
      <c r="CD220" s="668">
        <f t="shared" si="352"/>
        <v>0.66143805717634729</v>
      </c>
      <c r="CE220" s="668"/>
      <c r="CG220" s="668">
        <v>1</v>
      </c>
      <c r="CH220" s="668">
        <v>1</v>
      </c>
      <c r="CI220" s="668">
        <v>1</v>
      </c>
      <c r="CJ220" s="668">
        <v>1</v>
      </c>
      <c r="CL220" s="392">
        <f t="shared" si="326"/>
        <v>1.1977936433894392</v>
      </c>
      <c r="CM220" s="392">
        <f t="shared" si="327"/>
        <v>1.4550988351665024</v>
      </c>
      <c r="CN220" s="392">
        <f t="shared" si="328"/>
        <v>1.1527293869672062</v>
      </c>
      <c r="CO220" s="392">
        <f t="shared" si="329"/>
        <v>0.87354931706869299</v>
      </c>
      <c r="CP220" s="392">
        <f t="shared" si="330"/>
        <v>1.1538846816448218</v>
      </c>
      <c r="CQ220" s="392">
        <v>1</v>
      </c>
      <c r="CR220" s="392">
        <f t="shared" si="331"/>
        <v>1.2523199284563331</v>
      </c>
      <c r="CS220" s="392">
        <f t="shared" si="332"/>
        <v>1.7429081352658149</v>
      </c>
      <c r="CT220" s="392">
        <f t="shared" si="333"/>
        <v>1.742908135265814</v>
      </c>
      <c r="CU220" s="392"/>
      <c r="CV220" s="392">
        <f t="shared" si="353"/>
        <v>1.1619226062785128</v>
      </c>
      <c r="CY220" s="338"/>
      <c r="DA220" s="383">
        <f t="shared" si="303"/>
        <v>0.21673383895057891</v>
      </c>
      <c r="DB220" s="383">
        <f t="shared" si="304"/>
        <v>0.43835156418412158</v>
      </c>
      <c r="DC220" s="383">
        <f t="shared" si="305"/>
        <v>0.34491459686529963</v>
      </c>
      <c r="DD220" s="383">
        <f t="shared" si="306"/>
        <v>0</v>
      </c>
      <c r="DF220" s="383">
        <f t="shared" ref="DF220:DH224" si="388">(DA220-DA219)/LN(DA220/DA219)</f>
        <v>0.2196735668163253</v>
      </c>
      <c r="DG220" s="383">
        <f t="shared" si="388"/>
        <v>0.44590413252573935</v>
      </c>
      <c r="DH220" s="383">
        <f t="shared" si="388"/>
        <v>0.33425498067298115</v>
      </c>
      <c r="DI220" s="383"/>
      <c r="DJ220" s="383">
        <f t="shared" si="335"/>
        <v>0.99983268001504588</v>
      </c>
      <c r="DL220" s="383">
        <f t="shared" ref="DL220:DO224" si="389">DF220/$DJ220</f>
        <v>0.21971032874522523</v>
      </c>
      <c r="DM220" s="383">
        <f t="shared" si="389"/>
        <v>0.44597875368409562</v>
      </c>
      <c r="DN220" s="383">
        <f t="shared" si="389"/>
        <v>0.3343109175706791</v>
      </c>
      <c r="DO220" s="383">
        <f t="shared" si="389"/>
        <v>0</v>
      </c>
      <c r="DR220" s="383">
        <f t="shared" si="360"/>
        <v>2.2204460492503128E-16</v>
      </c>
      <c r="DS220" s="383">
        <f t="shared" si="361"/>
        <v>-2.9450653824373618E-2</v>
      </c>
      <c r="DT220" s="383">
        <f t="shared" si="362"/>
        <v>0.10179027537828124</v>
      </c>
      <c r="DU220" s="383">
        <f t="shared" si="377"/>
        <v>0</v>
      </c>
      <c r="DW220" s="383">
        <f t="shared" si="363"/>
        <v>3.0526509943527274E-2</v>
      </c>
      <c r="DX220" s="383">
        <f t="shared" si="355"/>
        <v>-2.8056232342264523E-2</v>
      </c>
      <c r="DY220" s="383">
        <f t="shared" si="355"/>
        <v>2.0675260677215399E-2</v>
      </c>
      <c r="DZ220" s="383">
        <f t="shared" si="356"/>
        <v>0</v>
      </c>
      <c r="EA220" s="383"/>
      <c r="EC220" s="383">
        <f t="shared" si="364"/>
        <v>-1.9056958327727771E-2</v>
      </c>
      <c r="ED220" s="383">
        <f t="shared" si="357"/>
        <v>7.3435943274846954E-2</v>
      </c>
      <c r="EE220" s="383">
        <f t="shared" si="357"/>
        <v>-2.0993585905689931E-2</v>
      </c>
      <c r="EF220" s="383"/>
      <c r="EH220" s="383">
        <f t="shared" si="358"/>
        <v>0</v>
      </c>
      <c r="EI220" s="383">
        <f t="shared" si="358"/>
        <v>-1.1643272080896825E-2</v>
      </c>
      <c r="EJ220" s="383">
        <f t="shared" si="358"/>
        <v>0</v>
      </c>
      <c r="EK220" s="383">
        <f t="shared" si="358"/>
        <v>0</v>
      </c>
      <c r="EM220" s="383">
        <f t="shared" si="365"/>
        <v>0</v>
      </c>
      <c r="EN220" s="383">
        <f t="shared" si="366"/>
        <v>-1.1643272080896825E-2</v>
      </c>
      <c r="EO220" s="383">
        <f t="shared" si="367"/>
        <v>0</v>
      </c>
      <c r="EP220" s="383">
        <v>1</v>
      </c>
      <c r="ER220" s="383">
        <f t="shared" si="387"/>
        <v>0</v>
      </c>
      <c r="ES220" s="383">
        <f t="shared" si="387"/>
        <v>0</v>
      </c>
      <c r="ET220" s="383">
        <f t="shared" si="387"/>
        <v>0</v>
      </c>
      <c r="EU220" s="383">
        <f t="shared" si="387"/>
        <v>0</v>
      </c>
      <c r="EX220" s="383">
        <f t="shared" si="293"/>
        <v>1.021115068376006</v>
      </c>
      <c r="EY220" s="383">
        <f t="shared" si="294"/>
        <v>1.3722152475268512</v>
      </c>
      <c r="EZ220" s="383">
        <f t="shared" si="369"/>
        <v>1.2523199284563331</v>
      </c>
      <c r="FA220" s="383"/>
      <c r="FB220" s="383">
        <f t="shared" si="300"/>
        <v>1.0011070837353555</v>
      </c>
      <c r="FC220" s="383">
        <f t="shared" si="295"/>
        <v>1.1261801321385168</v>
      </c>
      <c r="FD220" s="383">
        <f t="shared" si="370"/>
        <v>1.1527293869672062</v>
      </c>
      <c r="FE220" s="383"/>
      <c r="FF220" s="383">
        <f t="shared" si="301"/>
        <v>1.0217792546015931</v>
      </c>
      <c r="FG220" s="383">
        <f t="shared" si="296"/>
        <v>1.0070043154709092</v>
      </c>
      <c r="FH220" s="383">
        <f t="shared" si="371"/>
        <v>0.87354931706869299</v>
      </c>
      <c r="FJ220" s="383">
        <f t="shared" si="297"/>
        <v>0.99482080654060523</v>
      </c>
      <c r="FK220" s="383">
        <f t="shared" si="298"/>
        <v>1.11720140568523</v>
      </c>
      <c r="FL220" s="383">
        <f t="shared" si="372"/>
        <v>1.1538846816448218</v>
      </c>
      <c r="FN220" s="383">
        <f t="shared" si="302"/>
        <v>1.0011070837353555</v>
      </c>
      <c r="FO220" s="383">
        <f t="shared" si="299"/>
        <v>1.1261801321385168</v>
      </c>
      <c r="FP220" s="383">
        <f t="shared" si="373"/>
        <v>1.1527293869672062</v>
      </c>
      <c r="FR220" s="340"/>
    </row>
    <row r="221" spans="1:174" x14ac:dyDescent="0.2">
      <c r="A221" s="377" t="s">
        <v>115</v>
      </c>
      <c r="B221" s="334">
        <f t="shared" si="292"/>
        <v>2007</v>
      </c>
      <c r="D221" s="388">
        <f>NonManufacturing_Data!L49</f>
        <v>125.09893777776429</v>
      </c>
      <c r="E221" s="388">
        <f>NonManufacturing_Data!M49</f>
        <v>252.50137503999997</v>
      </c>
      <c r="F221" s="388">
        <f>NonManufacturing_Data!N49</f>
        <v>204.23371064732933</v>
      </c>
      <c r="G221" s="388"/>
      <c r="H221" s="388">
        <f t="shared" si="386"/>
        <v>581.83402346509354</v>
      </c>
      <c r="J221" s="394">
        <f t="shared" si="378"/>
        <v>255431.76651000002</v>
      </c>
      <c r="K221" s="394">
        <f t="shared" si="378"/>
        <v>404476.45403000002</v>
      </c>
      <c r="L221" s="394">
        <f t="shared" si="378"/>
        <v>1169966.1067000001</v>
      </c>
      <c r="M221" s="394"/>
      <c r="N221" s="394">
        <f t="shared" si="337"/>
        <v>1829874.32724</v>
      </c>
      <c r="P221" s="388">
        <f t="shared" si="379"/>
        <v>90348.160980000015</v>
      </c>
      <c r="Q221" s="388">
        <f t="shared" si="379"/>
        <v>213694.85700971819</v>
      </c>
      <c r="R221" s="388">
        <f t="shared" si="379"/>
        <v>561108.73543999996</v>
      </c>
      <c r="S221" s="403"/>
      <c r="T221" s="388">
        <f t="shared" si="338"/>
        <v>865151.7534297182</v>
      </c>
      <c r="U221" s="388"/>
      <c r="W221" s="397">
        <f t="shared" si="310"/>
        <v>0.48975481588296005</v>
      </c>
      <c r="X221" s="397">
        <f t="shared" si="311"/>
        <v>0.62426717927385689</v>
      </c>
      <c r="Y221" s="397">
        <f t="shared" si="312"/>
        <v>0.17456378392309996</v>
      </c>
      <c r="Z221" s="388"/>
      <c r="AA221" s="397">
        <f t="shared" si="339"/>
        <v>0.67252250389429469</v>
      </c>
      <c r="AD221" s="397">
        <f t="shared" si="340"/>
        <v>1.3846318112159128</v>
      </c>
      <c r="AE221" s="397">
        <f t="shared" si="341"/>
        <v>1.1815978099487765</v>
      </c>
      <c r="AF221" s="397">
        <f t="shared" si="342"/>
        <v>0.3639824115145473</v>
      </c>
      <c r="AG221" s="388"/>
      <c r="AH221" s="397">
        <f t="shared" si="313"/>
        <v>0.67252250389429469</v>
      </c>
      <c r="AJ221" s="398">
        <f t="shared" si="314"/>
        <v>1.0963070398453478</v>
      </c>
      <c r="AK221" s="398">
        <f t="shared" si="315"/>
        <v>1.1507045920465817</v>
      </c>
      <c r="AL221" s="398">
        <f t="shared" si="316"/>
        <v>2.9753409157162483</v>
      </c>
      <c r="AM221" s="399"/>
      <c r="AN221" s="398">
        <f t="shared" si="317"/>
        <v>1.5437519287817583</v>
      </c>
      <c r="AP221" s="393">
        <f t="shared" si="343"/>
        <v>2.8271938658114344</v>
      </c>
      <c r="AQ221" s="393">
        <f t="shared" si="344"/>
        <v>1.892775800456469</v>
      </c>
      <c r="AR221" s="393">
        <f t="shared" si="345"/>
        <v>2.0850969389784275</v>
      </c>
      <c r="AS221" s="393"/>
      <c r="AT221" s="393">
        <f t="shared" si="318"/>
        <v>2.1150905838031715</v>
      </c>
      <c r="AV221" s="393">
        <f t="shared" si="380"/>
        <v>0.10443042000647065</v>
      </c>
      <c r="AW221" s="393">
        <f t="shared" si="380"/>
        <v>0.24700274392621685</v>
      </c>
      <c r="AX221" s="393">
        <f t="shared" si="380"/>
        <v>0.64856683606731247</v>
      </c>
      <c r="AY221" s="406"/>
      <c r="AZ221" s="406">
        <f t="shared" si="320"/>
        <v>472792.98941508558</v>
      </c>
      <c r="BC221" s="383">
        <f t="shared" si="321"/>
        <v>1.0963070398453478</v>
      </c>
      <c r="BD221" s="383">
        <f t="shared" si="322"/>
        <v>1.1507045920465817</v>
      </c>
      <c r="BE221" s="383">
        <f t="shared" si="323"/>
        <v>2.9753409157162483</v>
      </c>
      <c r="BF221" s="383" t="e">
        <f t="shared" si="324"/>
        <v>#DIV/0!</v>
      </c>
      <c r="BG221" s="383"/>
      <c r="BH221" s="383">
        <f t="shared" si="381"/>
        <v>1.0963070398453478</v>
      </c>
      <c r="BI221" s="383">
        <f t="shared" si="382"/>
        <v>1.1507045920465817</v>
      </c>
      <c r="BJ221" s="383">
        <f t="shared" si="383"/>
        <v>2.9753409157162483</v>
      </c>
      <c r="BK221" s="383" t="e">
        <f t="shared" si="384"/>
        <v>#DIV/0!</v>
      </c>
      <c r="BL221" s="383"/>
      <c r="BM221" s="383">
        <f t="shared" si="385"/>
        <v>0.11448780462710023</v>
      </c>
      <c r="BN221" s="383">
        <f t="shared" si="385"/>
        <v>0.28422719168400357</v>
      </c>
      <c r="BO221" s="383">
        <f t="shared" si="385"/>
        <v>1.9297074439277073</v>
      </c>
      <c r="BP221" s="383">
        <f t="shared" si="385"/>
        <v>0</v>
      </c>
      <c r="BQ221" s="383"/>
      <c r="BR221" s="391">
        <f t="shared" si="349"/>
        <v>1.0963070398453478</v>
      </c>
      <c r="BS221" s="400">
        <f>Mining!BZ219</f>
        <v>0.96233063763188254</v>
      </c>
      <c r="BT221" s="391">
        <f t="shared" si="325"/>
        <v>2.9753409157162483</v>
      </c>
      <c r="BU221" s="391">
        <v>1</v>
      </c>
      <c r="BV221" s="391"/>
      <c r="BW221" s="391">
        <v>1</v>
      </c>
      <c r="BX221" s="400">
        <f>Mining!BW219</f>
        <v>1.195747643323767</v>
      </c>
      <c r="BY221" s="391">
        <v>1</v>
      </c>
      <c r="BZ221" s="391">
        <v>1</v>
      </c>
      <c r="CB221" s="668">
        <f t="shared" si="350"/>
        <v>0.10443042000647065</v>
      </c>
      <c r="CC221" s="668">
        <f t="shared" si="351"/>
        <v>0.24700274392621685</v>
      </c>
      <c r="CD221" s="668">
        <f t="shared" si="352"/>
        <v>0.64856683606731247</v>
      </c>
      <c r="CE221" s="668"/>
      <c r="CG221" s="668">
        <v>1</v>
      </c>
      <c r="CH221" s="668">
        <v>1</v>
      </c>
      <c r="CI221" s="668">
        <v>1</v>
      </c>
      <c r="CJ221" s="668">
        <v>1</v>
      </c>
      <c r="CL221" s="392">
        <f t="shared" si="326"/>
        <v>1.1713277502582515</v>
      </c>
      <c r="CM221" s="392">
        <f t="shared" si="327"/>
        <v>1.5437519287817583</v>
      </c>
      <c r="CN221" s="392">
        <f t="shared" si="328"/>
        <v>1.1843069015469558</v>
      </c>
      <c r="CO221" s="392">
        <f t="shared" si="329"/>
        <v>0.88743431158261465</v>
      </c>
      <c r="CP221" s="392">
        <f t="shared" si="330"/>
        <v>1.1278224234435188</v>
      </c>
      <c r="CQ221" s="392">
        <v>1</v>
      </c>
      <c r="CR221" s="392">
        <f t="shared" si="331"/>
        <v>1.3023757822425921</v>
      </c>
      <c r="CS221" s="392">
        <f t="shared" si="332"/>
        <v>1.8082394736967742</v>
      </c>
      <c r="CT221" s="392">
        <f t="shared" si="333"/>
        <v>1.8082394736967735</v>
      </c>
      <c r="CU221" s="392"/>
      <c r="CV221" s="392">
        <f t="shared" si="353"/>
        <v>1.1853352541027256</v>
      </c>
      <c r="CY221" s="338"/>
      <c r="DA221" s="383">
        <f t="shared" si="303"/>
        <v>0.21500794510561905</v>
      </c>
      <c r="DB221" s="383">
        <f t="shared" si="304"/>
        <v>0.4339749221543221</v>
      </c>
      <c r="DC221" s="383">
        <f t="shared" si="305"/>
        <v>0.35101713274005897</v>
      </c>
      <c r="DD221" s="383">
        <f t="shared" si="306"/>
        <v>0</v>
      </c>
      <c r="DF221" s="383">
        <f t="shared" si="388"/>
        <v>0.21586974214238575</v>
      </c>
      <c r="DG221" s="383">
        <f t="shared" si="388"/>
        <v>0.43615958339192379</v>
      </c>
      <c r="DH221" s="383">
        <f t="shared" si="388"/>
        <v>0.3479569458943601</v>
      </c>
      <c r="DI221" s="383"/>
      <c r="DJ221" s="383">
        <f t="shared" si="335"/>
        <v>0.99998627142866958</v>
      </c>
      <c r="DL221" s="383">
        <f t="shared" si="389"/>
        <v>0.21587270576622514</v>
      </c>
      <c r="DM221" s="383">
        <f t="shared" si="389"/>
        <v>0.43616557132208156</v>
      </c>
      <c r="DN221" s="383">
        <f t="shared" si="389"/>
        <v>0.34796172291169336</v>
      </c>
      <c r="DO221" s="383">
        <f t="shared" si="389"/>
        <v>0</v>
      </c>
      <c r="DR221" s="383">
        <f t="shared" si="360"/>
        <v>0</v>
      </c>
      <c r="DS221" s="383">
        <f t="shared" si="361"/>
        <v>1.6158532174102659E-2</v>
      </c>
      <c r="DT221" s="383">
        <f t="shared" si="362"/>
        <v>9.2379563320610966E-2</v>
      </c>
      <c r="DU221" s="383">
        <f t="shared" si="377"/>
        <v>0</v>
      </c>
      <c r="DW221" s="383">
        <f t="shared" si="363"/>
        <v>0.1065399712700016</v>
      </c>
      <c r="DX221" s="383">
        <f t="shared" si="355"/>
        <v>6.0780470744950183E-3</v>
      </c>
      <c r="DY221" s="383">
        <f t="shared" si="355"/>
        <v>3.9518518749245713E-3</v>
      </c>
      <c r="DZ221" s="383">
        <f t="shared" si="356"/>
        <v>0</v>
      </c>
      <c r="EA221" s="383"/>
      <c r="EC221" s="383">
        <f t="shared" si="364"/>
        <v>-5.5393097404000773E-2</v>
      </c>
      <c r="ED221" s="383">
        <f t="shared" si="357"/>
        <v>7.9248957457287966E-2</v>
      </c>
      <c r="EE221" s="383">
        <f t="shared" si="357"/>
        <v>-1.9651278223936423E-2</v>
      </c>
      <c r="EF221" s="383"/>
      <c r="EH221" s="383">
        <f t="shared" si="358"/>
        <v>0</v>
      </c>
      <c r="EI221" s="383">
        <f t="shared" si="358"/>
        <v>-5.2378089162267411E-2</v>
      </c>
      <c r="EJ221" s="383">
        <f t="shared" si="358"/>
        <v>0</v>
      </c>
      <c r="EK221" s="383">
        <f t="shared" si="358"/>
        <v>0</v>
      </c>
      <c r="EM221" s="383">
        <f t="shared" si="365"/>
        <v>0</v>
      </c>
      <c r="EN221" s="383">
        <f t="shared" si="366"/>
        <v>-5.2378089162267411E-2</v>
      </c>
      <c r="EO221" s="383">
        <f t="shared" si="367"/>
        <v>0</v>
      </c>
      <c r="EP221" s="383">
        <v>1</v>
      </c>
      <c r="ER221" s="383">
        <f t="shared" si="387"/>
        <v>0</v>
      </c>
      <c r="ES221" s="383">
        <f t="shared" si="387"/>
        <v>0</v>
      </c>
      <c r="ET221" s="383">
        <f t="shared" si="387"/>
        <v>0</v>
      </c>
      <c r="EU221" s="383">
        <f t="shared" si="387"/>
        <v>0</v>
      </c>
      <c r="EX221" s="383">
        <f t="shared" si="293"/>
        <v>1.0399705000685888</v>
      </c>
      <c r="EY221" s="383">
        <f t="shared" si="294"/>
        <v>1.4270633771722419</v>
      </c>
      <c r="EZ221" s="383">
        <f t="shared" si="369"/>
        <v>1.3023757822425921</v>
      </c>
      <c r="FA221" s="383"/>
      <c r="FB221" s="383">
        <f t="shared" si="300"/>
        <v>1.0273936926886449</v>
      </c>
      <c r="FC221" s="383">
        <f t="shared" si="295"/>
        <v>1.1570303645903768</v>
      </c>
      <c r="FD221" s="383">
        <f t="shared" si="370"/>
        <v>1.1843069015469558</v>
      </c>
      <c r="FE221" s="383"/>
      <c r="FF221" s="383">
        <f t="shared" si="301"/>
        <v>1.0158949177139931</v>
      </c>
      <c r="FG221" s="383">
        <f t="shared" si="296"/>
        <v>1.0230105662029552</v>
      </c>
      <c r="FH221" s="383">
        <f t="shared" si="371"/>
        <v>0.88743431158261465</v>
      </c>
      <c r="FJ221" s="383">
        <f t="shared" si="297"/>
        <v>0.97741346374045623</v>
      </c>
      <c r="FK221" s="383">
        <f t="shared" si="298"/>
        <v>1.0919676956265072</v>
      </c>
      <c r="FL221" s="383">
        <f t="shared" si="372"/>
        <v>1.1278224234435188</v>
      </c>
      <c r="FN221" s="383">
        <f t="shared" si="302"/>
        <v>1.0273936926886449</v>
      </c>
      <c r="FO221" s="383">
        <f t="shared" si="299"/>
        <v>1.1570303645903768</v>
      </c>
      <c r="FP221" s="383">
        <f t="shared" si="373"/>
        <v>1.1843069015469558</v>
      </c>
      <c r="FR221" s="340"/>
    </row>
    <row r="222" spans="1:174" x14ac:dyDescent="0.2">
      <c r="A222" s="377" t="s">
        <v>115</v>
      </c>
      <c r="B222" s="334">
        <f t="shared" si="292"/>
        <v>2008</v>
      </c>
      <c r="D222" s="388">
        <f>NonManufacturing_Data!L50</f>
        <v>124.86615775945199</v>
      </c>
      <c r="E222" s="388">
        <f>NonManufacturing_Data!M50</f>
        <v>254.48073295976729</v>
      </c>
      <c r="F222" s="388">
        <f>NonManufacturing_Data!N50</f>
        <v>189.45727443018896</v>
      </c>
      <c r="G222" s="388"/>
      <c r="H222" s="388">
        <f t="shared" si="386"/>
        <v>568.80416514940828</v>
      </c>
      <c r="J222" s="394">
        <f t="shared" si="378"/>
        <v>254956.46742000003</v>
      </c>
      <c r="K222" s="394">
        <f t="shared" si="378"/>
        <v>412353.43568</v>
      </c>
      <c r="L222" s="394">
        <f t="shared" si="378"/>
        <v>1085318.3299100001</v>
      </c>
      <c r="M222" s="394"/>
      <c r="N222" s="394">
        <f t="shared" si="337"/>
        <v>1752628.2330100001</v>
      </c>
      <c r="P222" s="388">
        <f t="shared" si="379"/>
        <v>101746.63211999999</v>
      </c>
      <c r="Q222" s="388">
        <f t="shared" si="379"/>
        <v>203791.93051032594</v>
      </c>
      <c r="R222" s="388">
        <f t="shared" si="379"/>
        <v>523995.90628</v>
      </c>
      <c r="S222" s="403"/>
      <c r="T222" s="388">
        <f t="shared" si="338"/>
        <v>829534.4689103259</v>
      </c>
      <c r="U222" s="388"/>
      <c r="W222" s="397">
        <f t="shared" si="310"/>
        <v>0.48975481588295994</v>
      </c>
      <c r="X222" s="397">
        <f t="shared" si="311"/>
        <v>0.61714226423289176</v>
      </c>
      <c r="Y222" s="397">
        <f t="shared" si="312"/>
        <v>0.17456378392309993</v>
      </c>
      <c r="Z222" s="388"/>
      <c r="AA222" s="397">
        <f t="shared" si="339"/>
        <v>0.68569081390504216</v>
      </c>
      <c r="AD222" s="397">
        <f t="shared" si="340"/>
        <v>1.2272264462983387</v>
      </c>
      <c r="AE222" s="397">
        <f t="shared" si="341"/>
        <v>1.2487282117722174</v>
      </c>
      <c r="AF222" s="397">
        <f t="shared" si="342"/>
        <v>0.36156250871347734</v>
      </c>
      <c r="AG222" s="388"/>
      <c r="AH222" s="397">
        <f t="shared" si="313"/>
        <v>0.68569081390504216</v>
      </c>
      <c r="AJ222" s="398">
        <f t="shared" si="314"/>
        <v>1.0963070398453476</v>
      </c>
      <c r="AK222" s="398">
        <f t="shared" si="315"/>
        <v>1.1375713171800141</v>
      </c>
      <c r="AL222" s="398">
        <f t="shared" si="316"/>
        <v>2.9753409157162478</v>
      </c>
      <c r="AM222" s="399"/>
      <c r="AN222" s="398">
        <f t="shared" si="317"/>
        <v>1.5739793246832683</v>
      </c>
      <c r="AP222" s="393">
        <f t="shared" si="343"/>
        <v>2.505797608311048</v>
      </c>
      <c r="AQ222" s="393">
        <f t="shared" si="344"/>
        <v>2.0234041389539046</v>
      </c>
      <c r="AR222" s="393">
        <f t="shared" si="345"/>
        <v>2.0712343682510652</v>
      </c>
      <c r="AS222" s="393"/>
      <c r="AT222" s="393">
        <f t="shared" si="318"/>
        <v>2.1127853015104332</v>
      </c>
      <c r="AV222" s="393">
        <f t="shared" si="380"/>
        <v>0.12265509865268659</v>
      </c>
      <c r="AW222" s="393">
        <f t="shared" si="380"/>
        <v>0.24567023812527819</v>
      </c>
      <c r="AX222" s="393">
        <f t="shared" si="380"/>
        <v>0.63167466322203525</v>
      </c>
      <c r="AY222" s="406"/>
      <c r="AZ222" s="406">
        <f t="shared" si="320"/>
        <v>473308.85882493528</v>
      </c>
      <c r="BC222" s="383">
        <f t="shared" si="321"/>
        <v>1.0963070398453476</v>
      </c>
      <c r="BD222" s="383">
        <f t="shared" si="322"/>
        <v>1.1375713171800141</v>
      </c>
      <c r="BE222" s="383">
        <f t="shared" si="323"/>
        <v>2.9753409157162478</v>
      </c>
      <c r="BF222" s="383" t="e">
        <f t="shared" si="324"/>
        <v>#DIV/0!</v>
      </c>
      <c r="BG222" s="383"/>
      <c r="BH222" s="383">
        <f t="shared" si="381"/>
        <v>1.0963070398453476</v>
      </c>
      <c r="BI222" s="383">
        <f t="shared" si="382"/>
        <v>1.1375713171800141</v>
      </c>
      <c r="BJ222" s="383">
        <f t="shared" si="383"/>
        <v>2.9753409157162478</v>
      </c>
      <c r="BK222" s="383" t="e">
        <f t="shared" si="384"/>
        <v>#DIV/0!</v>
      </c>
      <c r="BL222" s="383"/>
      <c r="BM222" s="383">
        <f t="shared" si="385"/>
        <v>0.13446764812586592</v>
      </c>
      <c r="BN222" s="383">
        <f t="shared" si="385"/>
        <v>0.27946741637610034</v>
      </c>
      <c r="BO222" s="383">
        <f t="shared" si="385"/>
        <v>1.8794474709058029</v>
      </c>
      <c r="BP222" s="383">
        <f t="shared" si="385"/>
        <v>0</v>
      </c>
      <c r="BQ222" s="383"/>
      <c r="BR222" s="391">
        <f t="shared" si="349"/>
        <v>1.0963070398453476</v>
      </c>
      <c r="BS222" s="400">
        <f>Mining!BZ220</f>
        <v>0.98499628369424952</v>
      </c>
      <c r="BT222" s="391">
        <f t="shared" si="325"/>
        <v>2.9753409157162478</v>
      </c>
      <c r="BU222" s="391">
        <v>1</v>
      </c>
      <c r="BV222" s="391"/>
      <c r="BW222" s="391">
        <v>1</v>
      </c>
      <c r="BX222" s="400">
        <f>Mining!BW220</f>
        <v>1.15489909557174</v>
      </c>
      <c r="BY222" s="391">
        <v>1</v>
      </c>
      <c r="BZ222" s="391">
        <v>1</v>
      </c>
      <c r="CB222" s="668">
        <f t="shared" si="350"/>
        <v>0.12265509865268659</v>
      </c>
      <c r="CC222" s="668">
        <f t="shared" si="351"/>
        <v>0.24567023812527819</v>
      </c>
      <c r="CD222" s="668">
        <f t="shared" si="352"/>
        <v>0.63167466322203525</v>
      </c>
      <c r="CE222" s="668"/>
      <c r="CG222" s="668">
        <v>1</v>
      </c>
      <c r="CH222" s="668">
        <v>1</v>
      </c>
      <c r="CI222" s="668">
        <v>1</v>
      </c>
      <c r="CJ222" s="668">
        <v>1</v>
      </c>
      <c r="CL222" s="392">
        <f t="shared" si="326"/>
        <v>1.1218814618308193</v>
      </c>
      <c r="CM222" s="392">
        <f t="shared" si="327"/>
        <v>1.5739793246832683</v>
      </c>
      <c r="CN222" s="392">
        <f t="shared" si="328"/>
        <v>1.185383309264221</v>
      </c>
      <c r="CO222" s="392">
        <f t="shared" si="329"/>
        <v>0.90857374730743312</v>
      </c>
      <c r="CP222" s="392">
        <f t="shared" si="330"/>
        <v>1.110677757268</v>
      </c>
      <c r="CQ222" s="392">
        <v>1</v>
      </c>
      <c r="CR222" s="392">
        <f t="shared" si="331"/>
        <v>1.3158062858735835</v>
      </c>
      <c r="CS222" s="392">
        <f t="shared" si="332"/>
        <v>1.7658182256671506</v>
      </c>
      <c r="CT222" s="392">
        <f t="shared" si="333"/>
        <v>1.7658182256671509</v>
      </c>
      <c r="CU222" s="392"/>
      <c r="CV222" s="392">
        <f t="shared" si="353"/>
        <v>1.1962090024811514</v>
      </c>
      <c r="CY222" s="338"/>
      <c r="DA222" s="383">
        <f t="shared" si="303"/>
        <v>0.21952398630318273</v>
      </c>
      <c r="DB222" s="383">
        <f t="shared" si="304"/>
        <v>0.44739604340436329</v>
      </c>
      <c r="DC222" s="383">
        <f t="shared" si="305"/>
        <v>0.3330799702924539</v>
      </c>
      <c r="DD222" s="383">
        <f t="shared" si="306"/>
        <v>0</v>
      </c>
      <c r="DF222" s="383">
        <f t="shared" si="388"/>
        <v>0.21725814302821164</v>
      </c>
      <c r="DG222" s="383">
        <f t="shared" si="388"/>
        <v>0.44065141887171522</v>
      </c>
      <c r="DH222" s="383">
        <f t="shared" si="388"/>
        <v>0.34197015114434182</v>
      </c>
      <c r="DI222" s="383"/>
      <c r="DJ222" s="383">
        <f t="shared" si="335"/>
        <v>0.9998797130442687</v>
      </c>
      <c r="DL222" s="383">
        <f t="shared" si="389"/>
        <v>0.21728427949272008</v>
      </c>
      <c r="DM222" s="383">
        <f t="shared" si="389"/>
        <v>0.44070442986596109</v>
      </c>
      <c r="DN222" s="383">
        <f t="shared" si="389"/>
        <v>0.3420112906413188</v>
      </c>
      <c r="DO222" s="383">
        <f t="shared" si="389"/>
        <v>0</v>
      </c>
      <c r="DR222" s="383">
        <f t="shared" si="360"/>
        <v>-2.2204460492503131E-16</v>
      </c>
      <c r="DS222" s="383">
        <f t="shared" si="361"/>
        <v>2.3279778488669176E-2</v>
      </c>
      <c r="DT222" s="383">
        <f t="shared" si="362"/>
        <v>-1.1102230246251565E-16</v>
      </c>
      <c r="DU222" s="383">
        <f t="shared" si="377"/>
        <v>0</v>
      </c>
      <c r="DW222" s="383">
        <f t="shared" si="363"/>
        <v>-0.12067756250881087</v>
      </c>
      <c r="DX222" s="383">
        <f t="shared" si="355"/>
        <v>6.6736881221862165E-2</v>
      </c>
      <c r="DY222" s="383">
        <f t="shared" si="355"/>
        <v>-6.6706049668106213E-3</v>
      </c>
      <c r="DZ222" s="383">
        <f t="shared" si="356"/>
        <v>0</v>
      </c>
      <c r="EA222" s="383"/>
      <c r="EC222" s="383">
        <f t="shared" si="364"/>
        <v>0.16085532821394408</v>
      </c>
      <c r="ED222" s="383">
        <f t="shared" si="357"/>
        <v>-5.4093043403577214E-3</v>
      </c>
      <c r="EE222" s="383">
        <f t="shared" si="357"/>
        <v>-2.6390572778831119E-2</v>
      </c>
      <c r="EF222" s="383"/>
      <c r="EH222" s="383">
        <f t="shared" si="358"/>
        <v>0</v>
      </c>
      <c r="EI222" s="383">
        <f t="shared" si="358"/>
        <v>-3.4758655683252045E-2</v>
      </c>
      <c r="EJ222" s="383">
        <f t="shared" si="358"/>
        <v>0</v>
      </c>
      <c r="EK222" s="383">
        <f t="shared" si="358"/>
        <v>0</v>
      </c>
      <c r="EM222" s="383">
        <f t="shared" si="365"/>
        <v>0</v>
      </c>
      <c r="EN222" s="383">
        <f t="shared" si="366"/>
        <v>-3.4758655683252045E-2</v>
      </c>
      <c r="EO222" s="383">
        <f t="shared" si="367"/>
        <v>0</v>
      </c>
      <c r="EP222" s="383">
        <v>1</v>
      </c>
      <c r="ER222" s="383">
        <f t="shared" si="387"/>
        <v>0</v>
      </c>
      <c r="ES222" s="383">
        <f t="shared" si="387"/>
        <v>0</v>
      </c>
      <c r="ET222" s="383">
        <f t="shared" si="387"/>
        <v>0</v>
      </c>
      <c r="EU222" s="383">
        <f t="shared" si="387"/>
        <v>0</v>
      </c>
      <c r="EX222" s="383">
        <f t="shared" si="293"/>
        <v>1.0103123106357714</v>
      </c>
      <c r="EY222" s="383">
        <f t="shared" si="294"/>
        <v>1.441779698014575</v>
      </c>
      <c r="EZ222" s="383">
        <f t="shared" si="369"/>
        <v>1.3158062858735835</v>
      </c>
      <c r="FA222" s="383"/>
      <c r="FB222" s="383">
        <f t="shared" si="300"/>
        <v>1.000908892547919</v>
      </c>
      <c r="FC222" s="383">
        <f t="shared" si="295"/>
        <v>1.1580819808664691</v>
      </c>
      <c r="FD222" s="383">
        <f t="shared" si="370"/>
        <v>1.185383309264221</v>
      </c>
      <c r="FE222" s="383"/>
      <c r="FF222" s="383">
        <f t="shared" si="301"/>
        <v>1.0238208456095406</v>
      </c>
      <c r="FG222" s="383">
        <f t="shared" si="296"/>
        <v>1.0473795429574044</v>
      </c>
      <c r="FH222" s="383">
        <f t="shared" si="371"/>
        <v>0.90857374730743312</v>
      </c>
      <c r="FJ222" s="383">
        <f t="shared" si="297"/>
        <v>0.98479843473658568</v>
      </c>
      <c r="FK222" s="383">
        <f t="shared" si="298"/>
        <v>1.0753680774359007</v>
      </c>
      <c r="FL222" s="383">
        <f t="shared" si="372"/>
        <v>1.110677757268</v>
      </c>
      <c r="FN222" s="383">
        <f t="shared" si="302"/>
        <v>1.000908892547919</v>
      </c>
      <c r="FO222" s="383">
        <f t="shared" si="299"/>
        <v>1.1580819808664691</v>
      </c>
      <c r="FP222" s="383">
        <f t="shared" si="373"/>
        <v>1.185383309264221</v>
      </c>
      <c r="FR222" s="340"/>
    </row>
    <row r="223" spans="1:174" x14ac:dyDescent="0.2">
      <c r="A223" s="377" t="s">
        <v>115</v>
      </c>
      <c r="B223" s="334">
        <f t="shared" si="292"/>
        <v>2009</v>
      </c>
      <c r="D223" s="388">
        <f>NonManufacturing_Data!L51</f>
        <v>131.39015647373873</v>
      </c>
      <c r="E223" s="388">
        <f>NonManufacturing_Data!M51</f>
        <v>220.6106945579366</v>
      </c>
      <c r="F223" s="388">
        <f>NonManufacturing_Data!N51</f>
        <v>165.89502548214475</v>
      </c>
      <c r="G223" s="388"/>
      <c r="H223" s="388">
        <f t="shared" si="386"/>
        <v>517.8958765138201</v>
      </c>
      <c r="J223" s="394">
        <f t="shared" si="378"/>
        <v>268277.41599000001</v>
      </c>
      <c r="K223" s="394">
        <f t="shared" si="378"/>
        <v>376876.99923999998</v>
      </c>
      <c r="L223" s="394">
        <f t="shared" si="378"/>
        <v>950340.45295000006</v>
      </c>
      <c r="M223" s="394"/>
      <c r="N223" s="394">
        <f t="shared" si="337"/>
        <v>1595494.86818</v>
      </c>
      <c r="O223" s="393">
        <f>N223/N199</f>
        <v>1.0212982316182599</v>
      </c>
      <c r="P223" s="388">
        <f t="shared" si="379"/>
        <v>117544.11942</v>
      </c>
      <c r="Q223" s="388">
        <f t="shared" si="379"/>
        <v>263860.59744064783</v>
      </c>
      <c r="R223" s="388">
        <f t="shared" si="379"/>
        <v>456269.12760000001</v>
      </c>
      <c r="S223" s="403"/>
      <c r="T223" s="388">
        <f t="shared" si="338"/>
        <v>837673.84446064779</v>
      </c>
      <c r="U223" s="388"/>
      <c r="V223" s="393">
        <f>T223/T199</f>
        <v>0.95351432775900236</v>
      </c>
      <c r="W223" s="397">
        <f t="shared" si="310"/>
        <v>0.48975481588296005</v>
      </c>
      <c r="X223" s="397">
        <f t="shared" si="311"/>
        <v>0.58536523853356459</v>
      </c>
      <c r="Y223" s="397">
        <f t="shared" si="312"/>
        <v>0.17456378392309993</v>
      </c>
      <c r="Z223" s="388"/>
      <c r="AA223" s="397">
        <f t="shared" si="339"/>
        <v>0.61825480160154367</v>
      </c>
      <c r="AD223" s="397">
        <f t="shared" si="340"/>
        <v>1.1177943832669763</v>
      </c>
      <c r="AE223" s="397">
        <f t="shared" si="341"/>
        <v>0.83608805823143117</v>
      </c>
      <c r="AF223" s="397">
        <f t="shared" si="342"/>
        <v>0.36359029232322038</v>
      </c>
      <c r="AG223" s="388"/>
      <c r="AH223" s="397">
        <f t="shared" si="313"/>
        <v>0.61825480160154367</v>
      </c>
      <c r="AJ223" s="398">
        <f t="shared" si="314"/>
        <v>1.0963070398453478</v>
      </c>
      <c r="AK223" s="398">
        <f t="shared" si="315"/>
        <v>1.0789970870942178</v>
      </c>
      <c r="AL223" s="398">
        <f t="shared" si="316"/>
        <v>2.9753409157162478</v>
      </c>
      <c r="AM223" s="399"/>
      <c r="AN223" s="398">
        <f t="shared" si="317"/>
        <v>1.4191823127467886</v>
      </c>
      <c r="AP223" s="393">
        <f t="shared" si="343"/>
        <v>2.2823550621993336</v>
      </c>
      <c r="AQ223" s="393">
        <f t="shared" si="344"/>
        <v>1.4283186004108619</v>
      </c>
      <c r="AR223" s="393">
        <f t="shared" si="345"/>
        <v>2.0828506586646385</v>
      </c>
      <c r="AS223" s="393"/>
      <c r="AT223" s="393">
        <f t="shared" si="318"/>
        <v>1.9046731358877389</v>
      </c>
      <c r="AV223" s="393">
        <f t="shared" si="380"/>
        <v>0.14032205994886116</v>
      </c>
      <c r="AW223" s="393">
        <f t="shared" si="380"/>
        <v>0.31499204515635737</v>
      </c>
      <c r="AX223" s="393">
        <f t="shared" si="380"/>
        <v>0.54468589489478159</v>
      </c>
      <c r="AY223" s="406"/>
      <c r="AZ223" s="406">
        <f t="shared" si="320"/>
        <v>525024.46806124318</v>
      </c>
      <c r="BA223" s="393">
        <f>AZ223/AZ199</f>
        <v>0.93362966686836124</v>
      </c>
      <c r="BC223" s="383">
        <f t="shared" si="321"/>
        <v>1.0963070398453478</v>
      </c>
      <c r="BD223" s="383">
        <f t="shared" si="322"/>
        <v>1.0789970870942178</v>
      </c>
      <c r="BE223" s="383">
        <f t="shared" si="323"/>
        <v>2.9753409157162478</v>
      </c>
      <c r="BF223" s="383" t="e">
        <f t="shared" si="324"/>
        <v>#DIV/0!</v>
      </c>
      <c r="BG223" s="383"/>
      <c r="BH223" s="383">
        <f t="shared" si="381"/>
        <v>1.0963070398453478</v>
      </c>
      <c r="BI223" s="383">
        <f t="shared" si="382"/>
        <v>1.0789970870942178</v>
      </c>
      <c r="BJ223" s="383">
        <f t="shared" si="383"/>
        <v>2.9753409157162478</v>
      </c>
      <c r="BK223" s="383" t="e">
        <f t="shared" si="384"/>
        <v>#DIV/0!</v>
      </c>
      <c r="BL223" s="383"/>
      <c r="BM223" s="383">
        <f t="shared" si="385"/>
        <v>0.15383606216753742</v>
      </c>
      <c r="BN223" s="383">
        <f t="shared" si="385"/>
        <v>0.33987549918155979</v>
      </c>
      <c r="BO223" s="383">
        <f t="shared" si="385"/>
        <v>1.6206262292939633</v>
      </c>
      <c r="BP223" s="383">
        <f t="shared" si="385"/>
        <v>0</v>
      </c>
      <c r="BQ223" s="383"/>
      <c r="BR223" s="391">
        <f t="shared" si="349"/>
        <v>1.0963070398453478</v>
      </c>
      <c r="BS223" s="400">
        <f>Mining!BZ221</f>
        <v>0.92490268775819828</v>
      </c>
      <c r="BT223" s="391">
        <f t="shared" si="325"/>
        <v>2.9753409157162478</v>
      </c>
      <c r="BU223" s="391">
        <v>1</v>
      </c>
      <c r="BV223" s="391"/>
      <c r="BW223" s="391">
        <v>1</v>
      </c>
      <c r="BX223" s="400">
        <f>Mining!BW221</f>
        <v>1.1666060671847724</v>
      </c>
      <c r="BY223" s="391">
        <v>1</v>
      </c>
      <c r="BZ223" s="391">
        <v>1</v>
      </c>
      <c r="CB223" s="668">
        <f t="shared" si="350"/>
        <v>0.14032205994886116</v>
      </c>
      <c r="CC223" s="668">
        <f t="shared" si="351"/>
        <v>0.31499204515635737</v>
      </c>
      <c r="CD223" s="668">
        <f t="shared" si="352"/>
        <v>0.54468589489478159</v>
      </c>
      <c r="CE223" s="668"/>
      <c r="CG223" s="668">
        <v>1</v>
      </c>
      <c r="CH223" s="668">
        <v>1</v>
      </c>
      <c r="CI223" s="668">
        <v>1</v>
      </c>
      <c r="CJ223" s="668">
        <v>1</v>
      </c>
      <c r="CL223" s="392">
        <f t="shared" si="326"/>
        <v>1.0212982316182599</v>
      </c>
      <c r="CM223" s="392">
        <f t="shared" si="327"/>
        <v>1.4191823127467886</v>
      </c>
      <c r="CN223" s="392">
        <f t="shared" si="328"/>
        <v>0.99768183462255811</v>
      </c>
      <c r="CO223" s="392">
        <f t="shared" si="329"/>
        <v>0.99608200112093181</v>
      </c>
      <c r="CP223" s="392">
        <f t="shared" si="330"/>
        <v>1.1155819827560454</v>
      </c>
      <c r="CQ223" s="392">
        <v>1</v>
      </c>
      <c r="CR223" s="392">
        <f t="shared" si="331"/>
        <v>1.2801166340349399</v>
      </c>
      <c r="CS223" s="392">
        <f t="shared" si="332"/>
        <v>1.4494083863522074</v>
      </c>
      <c r="CT223" s="392">
        <f t="shared" si="333"/>
        <v>1.4494083863522076</v>
      </c>
      <c r="CU223" s="392"/>
      <c r="CV223" s="392">
        <f t="shared" si="353"/>
        <v>1.1086351626206998</v>
      </c>
      <c r="CY223" s="338"/>
      <c r="DA223" s="383">
        <f t="shared" si="303"/>
        <v>0.25369994709782667</v>
      </c>
      <c r="DB223" s="383">
        <f t="shared" si="304"/>
        <v>0.4259749972194451</v>
      </c>
      <c r="DC223" s="383">
        <f t="shared" si="305"/>
        <v>0.32032505568272818</v>
      </c>
      <c r="DD223" s="383">
        <f t="shared" si="306"/>
        <v>0</v>
      </c>
      <c r="DF223" s="383">
        <f t="shared" si="388"/>
        <v>0.23620003161669725</v>
      </c>
      <c r="DG223" s="383">
        <f t="shared" si="388"/>
        <v>0.43659794110615741</v>
      </c>
      <c r="DH223" s="383">
        <f t="shared" si="388"/>
        <v>0.3266610113219322</v>
      </c>
      <c r="DI223" s="383"/>
      <c r="DJ223" s="383">
        <f t="shared" si="335"/>
        <v>0.99945898404478695</v>
      </c>
      <c r="DL223" s="383">
        <f t="shared" si="389"/>
        <v>0.23632788877518646</v>
      </c>
      <c r="DM223" s="383">
        <f t="shared" si="389"/>
        <v>0.43683427541894299</v>
      </c>
      <c r="DN223" s="383">
        <f t="shared" si="389"/>
        <v>0.3268378358058705</v>
      </c>
      <c r="DO223" s="383">
        <f t="shared" si="389"/>
        <v>0</v>
      </c>
      <c r="DR223" s="383">
        <f t="shared" si="360"/>
        <v>2.2204460492503128E-16</v>
      </c>
      <c r="DS223" s="383">
        <f t="shared" si="361"/>
        <v>-6.2949338711039762E-2</v>
      </c>
      <c r="DT223" s="383">
        <f t="shared" si="362"/>
        <v>0</v>
      </c>
      <c r="DU223" s="383">
        <f t="shared" si="377"/>
        <v>0</v>
      </c>
      <c r="DW223" s="383">
        <f t="shared" si="363"/>
        <v>-9.3399258480908132E-2</v>
      </c>
      <c r="DX223" s="383">
        <f t="shared" si="355"/>
        <v>-0.3482833617680689</v>
      </c>
      <c r="DY223" s="383">
        <f t="shared" si="355"/>
        <v>5.5927216783822229E-3</v>
      </c>
      <c r="DZ223" s="383">
        <f t="shared" si="356"/>
        <v>0</v>
      </c>
      <c r="EA223" s="383"/>
      <c r="EC223" s="383">
        <f t="shared" si="364"/>
        <v>0.13456386828935166</v>
      </c>
      <c r="ED223" s="383">
        <f t="shared" si="357"/>
        <v>0.24855724379593877</v>
      </c>
      <c r="EE223" s="383">
        <f t="shared" si="357"/>
        <v>-0.14816519934958791</v>
      </c>
      <c r="EF223" s="383"/>
      <c r="EH223" s="383">
        <f t="shared" si="358"/>
        <v>0</v>
      </c>
      <c r="EI223" s="383">
        <f t="shared" si="358"/>
        <v>1.0085759049127599E-2</v>
      </c>
      <c r="EJ223" s="383">
        <f t="shared" si="358"/>
        <v>0</v>
      </c>
      <c r="EK223" s="383">
        <f t="shared" si="358"/>
        <v>0</v>
      </c>
      <c r="EM223" s="383">
        <f t="shared" si="365"/>
        <v>0</v>
      </c>
      <c r="EN223" s="383">
        <f t="shared" si="366"/>
        <v>1.0085759049127599E-2</v>
      </c>
      <c r="EO223" s="383">
        <f t="shared" si="367"/>
        <v>0</v>
      </c>
      <c r="EP223" s="383">
        <v>1</v>
      </c>
      <c r="ER223" s="383">
        <f t="shared" si="387"/>
        <v>0</v>
      </c>
      <c r="ES223" s="383">
        <f t="shared" si="387"/>
        <v>0</v>
      </c>
      <c r="ET223" s="383">
        <f t="shared" si="387"/>
        <v>0</v>
      </c>
      <c r="EU223" s="383">
        <f t="shared" si="387"/>
        <v>0</v>
      </c>
      <c r="EX223" s="383">
        <f t="shared" si="293"/>
        <v>0.97287621117043932</v>
      </c>
      <c r="EY223" s="383">
        <f t="shared" si="294"/>
        <v>1.40267316994688</v>
      </c>
      <c r="EZ223" s="383">
        <f t="shared" si="369"/>
        <v>1.2801166340349399</v>
      </c>
      <c r="FA223" s="383"/>
      <c r="FB223" s="383">
        <f t="shared" si="300"/>
        <v>0.84165335113570061</v>
      </c>
      <c r="FC223" s="383">
        <f t="shared" si="295"/>
        <v>0.974703580086134</v>
      </c>
      <c r="FD223" s="383">
        <f t="shared" si="370"/>
        <v>0.99768183462255811</v>
      </c>
      <c r="FE223" s="383"/>
      <c r="FF223" s="383">
        <f t="shared" si="301"/>
        <v>1.0963138700329282</v>
      </c>
      <c r="FG223" s="383">
        <f t="shared" si="296"/>
        <v>1.1482567201329517</v>
      </c>
      <c r="FH223" s="383">
        <f t="shared" si="371"/>
        <v>0.99608200112093181</v>
      </c>
      <c r="FJ223" s="383">
        <f t="shared" si="297"/>
        <v>1.0044155250755256</v>
      </c>
      <c r="FK223" s="383">
        <f t="shared" si="298"/>
        <v>1.0801163921472385</v>
      </c>
      <c r="FL223" s="383">
        <f t="shared" si="372"/>
        <v>1.1155819827560454</v>
      </c>
      <c r="FN223" s="383">
        <f t="shared" si="302"/>
        <v>0.84165335113570061</v>
      </c>
      <c r="FO223" s="383">
        <f t="shared" si="299"/>
        <v>0.974703580086134</v>
      </c>
      <c r="FP223" s="383">
        <f t="shared" si="373"/>
        <v>0.99768183462255811</v>
      </c>
      <c r="FR223" s="340"/>
    </row>
    <row r="224" spans="1:174" x14ac:dyDescent="0.2">
      <c r="A224" s="377" t="s">
        <v>115</v>
      </c>
      <c r="B224" s="334">
        <f t="shared" si="292"/>
        <v>2010</v>
      </c>
      <c r="D224" s="388">
        <f>NonManufacturing_Data!L52</f>
        <v>129.03895512475373</v>
      </c>
      <c r="E224" s="388">
        <f>NonManufacturing_Data!M52</f>
        <v>216.63771095334553</v>
      </c>
      <c r="F224" s="388">
        <f>NonManufacturing_Data!N52</f>
        <v>151.96693463887232</v>
      </c>
      <c r="G224" s="388"/>
      <c r="H224" s="388">
        <f t="shared" si="386"/>
        <v>497.6436007169716</v>
      </c>
      <c r="J224" s="394">
        <f t="shared" ref="J224:L225" si="390">J76</f>
        <v>263476.64369999996</v>
      </c>
      <c r="K224" s="394">
        <f t="shared" si="390"/>
        <v>398806.36439</v>
      </c>
      <c r="L224" s="394">
        <f t="shared" si="390"/>
        <v>870552.47785999998</v>
      </c>
      <c r="M224" s="394"/>
      <c r="N224" s="394">
        <f t="shared" si="337"/>
        <v>1532835.4859499999</v>
      </c>
      <c r="P224" s="388">
        <f t="shared" ref="P224:R225" si="391">P76</f>
        <v>111683.18532</v>
      </c>
      <c r="Q224" s="388">
        <f t="shared" si="391"/>
        <v>232724.60576818936</v>
      </c>
      <c r="R224" s="388">
        <f t="shared" si="391"/>
        <v>450940.16880000004</v>
      </c>
      <c r="S224" s="403"/>
      <c r="T224" s="388">
        <f t="shared" si="338"/>
        <v>795347.95988818933</v>
      </c>
      <c r="U224" s="388"/>
      <c r="W224" s="397">
        <f t="shared" si="310"/>
        <v>0.48975481588295994</v>
      </c>
      <c r="X224" s="397">
        <f t="shared" si="311"/>
        <v>0.54321528013903897</v>
      </c>
      <c r="Y224" s="397">
        <f t="shared" si="312"/>
        <v>0.17456378392309999</v>
      </c>
      <c r="Z224" s="388"/>
      <c r="AA224" s="397">
        <f t="shared" si="339"/>
        <v>0.62569293669519288</v>
      </c>
      <c r="AD224" s="397">
        <f t="shared" si="340"/>
        <v>1.155401815904741</v>
      </c>
      <c r="AE224" s="397">
        <f t="shared" si="341"/>
        <v>0.93087583170785326</v>
      </c>
      <c r="AF224" s="397">
        <f t="shared" si="342"/>
        <v>0.33700021677659048</v>
      </c>
      <c r="AG224" s="388"/>
      <c r="AH224" s="397">
        <f t="shared" si="313"/>
        <v>0.62569293669519288</v>
      </c>
      <c r="AJ224" s="398">
        <f t="shared" si="314"/>
        <v>1.0963070398453476</v>
      </c>
      <c r="AK224" s="398">
        <f t="shared" si="315"/>
        <v>1.0013025481380446</v>
      </c>
      <c r="AL224" s="398">
        <f t="shared" si="316"/>
        <v>2.9753409157162487</v>
      </c>
      <c r="AM224" s="399"/>
      <c r="AN224" s="398">
        <f t="shared" si="317"/>
        <v>1.4362562921762787</v>
      </c>
      <c r="AP224" s="393">
        <f t="shared" si="343"/>
        <v>2.3591433477212713</v>
      </c>
      <c r="AQ224" s="393">
        <f t="shared" si="344"/>
        <v>1.7136407346081839</v>
      </c>
      <c r="AR224" s="393">
        <f t="shared" si="345"/>
        <v>1.930527679928433</v>
      </c>
      <c r="AS224" s="393"/>
      <c r="AT224" s="393">
        <f t="shared" si="318"/>
        <v>1.9272514210830278</v>
      </c>
      <c r="AV224" s="393">
        <f t="shared" ref="AV224:AX225" si="392">AV76</f>
        <v>0.14042053409642305</v>
      </c>
      <c r="AW224" s="393">
        <f t="shared" si="392"/>
        <v>0.29260728323349944</v>
      </c>
      <c r="AX224" s="393">
        <f t="shared" si="392"/>
        <v>0.56697218267007765</v>
      </c>
      <c r="AY224" s="406"/>
      <c r="AZ224" s="406">
        <f t="shared" si="320"/>
        <v>518873.66072769347</v>
      </c>
      <c r="BC224" s="383">
        <f t="shared" si="321"/>
        <v>1.0963070398453476</v>
      </c>
      <c r="BD224" s="383">
        <f t="shared" si="322"/>
        <v>1.0013025481380446</v>
      </c>
      <c r="BE224" s="383">
        <f t="shared" si="323"/>
        <v>2.9753409157162487</v>
      </c>
      <c r="BF224" s="383" t="e">
        <f t="shared" si="324"/>
        <v>#DIV/0!</v>
      </c>
      <c r="BG224" s="383"/>
      <c r="BH224" s="383">
        <f t="shared" si="381"/>
        <v>1.0963070398453476</v>
      </c>
      <c r="BI224" s="383">
        <f t="shared" si="382"/>
        <v>1.0013025481380446</v>
      </c>
      <c r="BJ224" s="383">
        <f t="shared" si="383"/>
        <v>2.9753409157162487</v>
      </c>
      <c r="BK224" s="383" t="e">
        <f t="shared" si="384"/>
        <v>#DIV/0!</v>
      </c>
      <c r="BL224" s="383"/>
      <c r="BM224" s="383">
        <f t="shared" si="385"/>
        <v>0.15394402006875227</v>
      </c>
      <c r="BN224" s="383">
        <f t="shared" si="385"/>
        <v>0.29298841830545352</v>
      </c>
      <c r="BO224" s="383">
        <f t="shared" si="385"/>
        <v>1.686935533171229</v>
      </c>
      <c r="BP224" s="383">
        <f t="shared" si="385"/>
        <v>0</v>
      </c>
      <c r="BQ224" s="383"/>
      <c r="BR224" s="391">
        <f t="shared" si="349"/>
        <v>1.0963070398453476</v>
      </c>
      <c r="BS224" s="400">
        <f>Mining!BZ222</f>
        <v>0.87717379078347435</v>
      </c>
      <c r="BT224" s="391">
        <f t="shared" si="325"/>
        <v>2.9753409157162487</v>
      </c>
      <c r="BU224" s="391">
        <v>1</v>
      </c>
      <c r="BV224" s="391"/>
      <c r="BW224" s="391">
        <v>1</v>
      </c>
      <c r="BX224" s="400">
        <f>Mining!BW222</f>
        <v>1.1415098794090746</v>
      </c>
      <c r="BY224" s="391">
        <v>1</v>
      </c>
      <c r="BZ224" s="391">
        <v>1</v>
      </c>
      <c r="CB224" s="668">
        <f t="shared" si="350"/>
        <v>0.14042053409642305</v>
      </c>
      <c r="CC224" s="668">
        <f t="shared" si="351"/>
        <v>0.29260728323349944</v>
      </c>
      <c r="CD224" s="668">
        <f t="shared" si="352"/>
        <v>0.56697218267007765</v>
      </c>
      <c r="CE224" s="668"/>
      <c r="CG224" s="668">
        <v>1</v>
      </c>
      <c r="CH224" s="668">
        <v>1</v>
      </c>
      <c r="CI224" s="668">
        <v>1</v>
      </c>
      <c r="CJ224" s="668">
        <v>1</v>
      </c>
      <c r="CK224" s="409">
        <f>CL224*CM224</f>
        <v>1.4092390163477413</v>
      </c>
      <c r="CL224" s="392">
        <f t="shared" si="326"/>
        <v>0.98118909836934487</v>
      </c>
      <c r="CM224" s="392">
        <f t="shared" si="327"/>
        <v>1.4362562921762787</v>
      </c>
      <c r="CN224" s="392">
        <f t="shared" si="328"/>
        <v>1.0627348004502701</v>
      </c>
      <c r="CO224" s="392">
        <f t="shared" si="329"/>
        <v>0.97731244541950879</v>
      </c>
      <c r="CP224" s="392">
        <f t="shared" si="330"/>
        <v>1.1051824788513731</v>
      </c>
      <c r="CQ224" s="392">
        <v>1</v>
      </c>
      <c r="CR224" s="392">
        <f t="shared" si="331"/>
        <v>1.2512371248247001</v>
      </c>
      <c r="CS224" s="392">
        <f t="shared" si="332"/>
        <v>1.4092390163477413</v>
      </c>
      <c r="CT224" s="392">
        <f t="shared" si="333"/>
        <v>1.4092390163477413</v>
      </c>
      <c r="CU224" s="392"/>
      <c r="CV224" s="392">
        <f t="shared" si="353"/>
        <v>1.1478689879646116</v>
      </c>
      <c r="CY224" s="338"/>
      <c r="DA224" s="383">
        <f t="shared" si="303"/>
        <v>0.25929993862845424</v>
      </c>
      <c r="DB224" s="383">
        <f t="shared" si="304"/>
        <v>0.43532703051185306</v>
      </c>
      <c r="DC224" s="383">
        <f t="shared" si="305"/>
        <v>0.30537303085969258</v>
      </c>
      <c r="DD224" s="383">
        <f t="shared" si="306"/>
        <v>0</v>
      </c>
      <c r="DF224" s="383">
        <f t="shared" si="388"/>
        <v>0.2564897541338671</v>
      </c>
      <c r="DG224" s="383">
        <f t="shared" si="388"/>
        <v>0.43063408924189422</v>
      </c>
      <c r="DH224" s="383">
        <f t="shared" si="388"/>
        <v>0.31278948390192624</v>
      </c>
      <c r="DI224" s="383"/>
      <c r="DJ224" s="383">
        <f t="shared" si="335"/>
        <v>0.99991332727768767</v>
      </c>
      <c r="DL224" s="383">
        <f t="shared" si="389"/>
        <v>0.2565119867260624</v>
      </c>
      <c r="DM224" s="383">
        <f t="shared" si="389"/>
        <v>0.43067141670600223</v>
      </c>
      <c r="DN224" s="383">
        <f t="shared" si="389"/>
        <v>0.31281659656793526</v>
      </c>
      <c r="DO224" s="383">
        <f t="shared" si="389"/>
        <v>0</v>
      </c>
      <c r="DR224" s="383">
        <f t="shared" si="360"/>
        <v>-2.2204460492503131E-16</v>
      </c>
      <c r="DS224" s="383">
        <f t="shared" si="361"/>
        <v>-5.2983391725137004E-2</v>
      </c>
      <c r="DT224" s="383">
        <f t="shared" si="362"/>
        <v>2.2204460492503128E-16</v>
      </c>
      <c r="DU224" s="383">
        <f t="shared" si="377"/>
        <v>0</v>
      </c>
      <c r="DW224" s="383">
        <f t="shared" si="363"/>
        <v>3.3090733000916146E-2</v>
      </c>
      <c r="DX224" s="383">
        <f t="shared" si="355"/>
        <v>0.18212224322855383</v>
      </c>
      <c r="DY224" s="383">
        <f t="shared" si="355"/>
        <v>-7.5944089559750502E-2</v>
      </c>
      <c r="DZ224" s="383">
        <f t="shared" si="356"/>
        <v>0</v>
      </c>
      <c r="EA224" s="383"/>
      <c r="EC224" s="383">
        <f t="shared" si="364"/>
        <v>7.0152626419490798E-4</v>
      </c>
      <c r="ED224" s="383">
        <f t="shared" si="357"/>
        <v>-7.3716005324944114E-2</v>
      </c>
      <c r="EE224" s="383">
        <f t="shared" si="357"/>
        <v>4.0100953104535576E-2</v>
      </c>
      <c r="EF224" s="383"/>
      <c r="EH224" s="383">
        <f t="shared" si="358"/>
        <v>0</v>
      </c>
      <c r="EI224" s="383">
        <f t="shared" si="358"/>
        <v>-2.1746894354422976E-2</v>
      </c>
      <c r="EJ224" s="383">
        <f t="shared" si="358"/>
        <v>0</v>
      </c>
      <c r="EK224" s="383">
        <f t="shared" si="358"/>
        <v>0</v>
      </c>
      <c r="EM224" s="383">
        <f t="shared" si="365"/>
        <v>0</v>
      </c>
      <c r="EN224" s="383">
        <f t="shared" si="366"/>
        <v>-2.1746894354422976E-2</v>
      </c>
      <c r="EO224" s="383">
        <f t="shared" si="367"/>
        <v>0</v>
      </c>
      <c r="EP224" s="383">
        <v>1</v>
      </c>
      <c r="ER224" s="383">
        <f t="shared" si="387"/>
        <v>0</v>
      </c>
      <c r="ES224" s="383">
        <f t="shared" si="387"/>
        <v>0</v>
      </c>
      <c r="ET224" s="383">
        <f t="shared" si="387"/>
        <v>0</v>
      </c>
      <c r="EU224" s="383">
        <f t="shared" si="387"/>
        <v>0</v>
      </c>
      <c r="EX224" s="383">
        <f t="shared" si="293"/>
        <v>0.97743993910991422</v>
      </c>
      <c r="EY224" s="383">
        <f t="shared" si="294"/>
        <v>1.3710287778239887</v>
      </c>
      <c r="EZ224" s="383">
        <f t="shared" si="369"/>
        <v>1.2512371248247001</v>
      </c>
      <c r="FA224" s="383"/>
      <c r="FB224" s="383">
        <f t="shared" si="300"/>
        <v>1.0652041197606075</v>
      </c>
      <c r="FC224" s="383">
        <f t="shared" si="295"/>
        <v>1.0382582690531632</v>
      </c>
      <c r="FD224" s="383">
        <f t="shared" si="370"/>
        <v>1.0627348004502701</v>
      </c>
      <c r="FE224" s="383"/>
      <c r="FF224" s="383">
        <f t="shared" si="301"/>
        <v>0.98115661594095582</v>
      </c>
      <c r="FG224" s="383">
        <f t="shared" si="296"/>
        <v>1.126619677757108</v>
      </c>
      <c r="FH224" s="383">
        <f t="shared" si="371"/>
        <v>0.97731244541950879</v>
      </c>
      <c r="FJ224" s="383">
        <f t="shared" si="297"/>
        <v>0.99067795638023837</v>
      </c>
      <c r="FK224" s="383">
        <f t="shared" si="298"/>
        <v>1.0700475000252223</v>
      </c>
      <c r="FL224" s="383">
        <f t="shared" si="372"/>
        <v>1.1051824788513731</v>
      </c>
      <c r="FN224" s="383">
        <f t="shared" si="302"/>
        <v>1.0652041197606075</v>
      </c>
      <c r="FO224" s="383">
        <f t="shared" si="299"/>
        <v>1.0382582690531632</v>
      </c>
      <c r="FP224" s="383">
        <f t="shared" si="373"/>
        <v>1.0627348004502701</v>
      </c>
      <c r="FR224" s="340"/>
    </row>
    <row r="225" spans="1:182" x14ac:dyDescent="0.2">
      <c r="A225" s="377" t="s">
        <v>115</v>
      </c>
      <c r="B225" s="334">
        <f t="shared" si="292"/>
        <v>2011</v>
      </c>
      <c r="D225" s="388">
        <f>NonManufacturing_Data!L53</f>
        <v>121.75010777886952</v>
      </c>
      <c r="E225" s="388">
        <f>NonManufacturing_Data!M53</f>
        <v>224.70400405573929</v>
      </c>
      <c r="F225" s="388">
        <f>NonManufacturing_Data!N53</f>
        <v>144.85170972112371</v>
      </c>
      <c r="G225" s="388"/>
      <c r="H225" s="388">
        <f>SUM(D225:G225)</f>
        <v>491.30582155573251</v>
      </c>
      <c r="J225" s="394">
        <f t="shared" si="390"/>
        <v>248593.99812000003</v>
      </c>
      <c r="K225" s="394">
        <f t="shared" si="390"/>
        <v>426849.47526398889</v>
      </c>
      <c r="L225" s="394">
        <f t="shared" si="390"/>
        <v>829792.44872999995</v>
      </c>
      <c r="M225" s="394"/>
      <c r="N225" s="394">
        <f>SUM(J225:M225)</f>
        <v>1505235.922113989</v>
      </c>
      <c r="P225" s="388">
        <f t="shared" si="391"/>
        <v>91932.500520000016</v>
      </c>
      <c r="Q225" s="388">
        <f t="shared" si="391"/>
        <v>227919.18447188695</v>
      </c>
      <c r="R225" s="388">
        <f t="shared" si="391"/>
        <v>449519.11312000005</v>
      </c>
      <c r="S225" s="403"/>
      <c r="T225" s="388">
        <f>SUM(P225:S225)</f>
        <v>769370.79811188695</v>
      </c>
      <c r="U225" s="388"/>
      <c r="W225" s="397">
        <f>D225/J225*1000</f>
        <v>0.48975481588295994</v>
      </c>
      <c r="X225" s="397">
        <f>E225/K225*1000</f>
        <v>0.52642445891908174</v>
      </c>
      <c r="Y225" s="397">
        <f>F225/L225*1000</f>
        <v>0.17456378392309996</v>
      </c>
      <c r="Z225" s="388"/>
      <c r="AA225" s="397">
        <f>H225/T225*1000</f>
        <v>0.63858132224597841</v>
      </c>
      <c r="AD225" s="397">
        <f>D225/P225*1000</f>
        <v>1.3243423934975276</v>
      </c>
      <c r="AE225" s="397">
        <f>E225/Q225*1000</f>
        <v>0.98589333134199486</v>
      </c>
      <c r="AF225" s="397">
        <f>F225/R225*1000</f>
        <v>0.32223704286063415</v>
      </c>
      <c r="AG225" s="388"/>
      <c r="AH225" s="397">
        <f>H225/T225*1000</f>
        <v>0.63858132224597841</v>
      </c>
      <c r="AJ225" s="398">
        <f t="shared" si="314"/>
        <v>1.0963070398453476</v>
      </c>
      <c r="AK225" s="398">
        <f t="shared" si="315"/>
        <v>0.97035221833773011</v>
      </c>
      <c r="AL225" s="398">
        <f t="shared" si="316"/>
        <v>2.9753409157162483</v>
      </c>
      <c r="AM225" s="399"/>
      <c r="AN225" s="398">
        <f t="shared" si="317"/>
        <v>1.4658411312525861</v>
      </c>
      <c r="AP225" s="393">
        <f>J225/P225</f>
        <v>2.7040926409471275</v>
      </c>
      <c r="AQ225" s="393">
        <f>K225/Q225</f>
        <v>1.8728106466906005</v>
      </c>
      <c r="AR225" s="393">
        <f>L225/R225</f>
        <v>1.8459558770941185</v>
      </c>
      <c r="AS225" s="393"/>
      <c r="AT225" s="393">
        <f>N225/T225</f>
        <v>1.9564505512920283</v>
      </c>
      <c r="AV225" s="393">
        <f t="shared" si="392"/>
        <v>0.11949049891887187</v>
      </c>
      <c r="AW225" s="393">
        <f t="shared" si="392"/>
        <v>0.29624101282661558</v>
      </c>
      <c r="AX225" s="393">
        <f t="shared" si="392"/>
        <v>0.58426848825451261</v>
      </c>
      <c r="AY225" s="406"/>
      <c r="AZ225" s="406">
        <f>T225/N225*1000000</f>
        <v>511129.70851198159</v>
      </c>
      <c r="BC225" s="383">
        <f t="shared" si="321"/>
        <v>1.0963070398453476</v>
      </c>
      <c r="BD225" s="383">
        <f t="shared" si="322"/>
        <v>0.97035221833773011</v>
      </c>
      <c r="BE225" s="383">
        <f t="shared" si="323"/>
        <v>2.9753409157162483</v>
      </c>
      <c r="BF225" s="383" t="e">
        <f t="shared" si="324"/>
        <v>#DIV/0!</v>
      </c>
      <c r="BG225" s="383"/>
      <c r="BH225" s="383">
        <f t="shared" si="381"/>
        <v>1.0963070398453476</v>
      </c>
      <c r="BI225" s="383">
        <f t="shared" si="382"/>
        <v>0.97035221833773011</v>
      </c>
      <c r="BJ225" s="383">
        <f t="shared" si="383"/>
        <v>2.9753409157162483</v>
      </c>
      <c r="BK225" s="383" t="e">
        <f t="shared" si="384"/>
        <v>#DIV/0!</v>
      </c>
      <c r="BL225" s="383"/>
      <c r="BM225" s="383">
        <f>BR225*BW225*CB225*CG225</f>
        <v>0.13099827515939214</v>
      </c>
      <c r="BN225" s="383">
        <f>BS225*BX225*CC225*CH225</f>
        <v>0</v>
      </c>
      <c r="BO225" s="383">
        <f>BT225*BY225*CD225*CI225</f>
        <v>1.7383979388673296</v>
      </c>
      <c r="BP225" s="383">
        <f>BU225*BZ225*CE225*CJ225</f>
        <v>0</v>
      </c>
      <c r="BQ225" s="383"/>
      <c r="BR225" s="391">
        <f>AJ225</f>
        <v>1.0963070398453476</v>
      </c>
      <c r="BS225" s="400">
        <f>Mining!BZ224</f>
        <v>0</v>
      </c>
      <c r="BT225" s="391">
        <f>AL225</f>
        <v>2.9753409157162483</v>
      </c>
      <c r="BU225" s="391">
        <v>1</v>
      </c>
      <c r="BV225" s="391"/>
      <c r="BW225" s="391">
        <v>1</v>
      </c>
      <c r="BX225" s="400">
        <f>Mining!BW223</f>
        <v>1.1062257314722435</v>
      </c>
      <c r="BY225" s="391">
        <v>1</v>
      </c>
      <c r="BZ225" s="391">
        <v>1</v>
      </c>
      <c r="CB225" s="668">
        <f>AV225</f>
        <v>0.11949049891887187</v>
      </c>
      <c r="CC225" s="668">
        <f>AW225</f>
        <v>0.29624101282661558</v>
      </c>
      <c r="CD225" s="668">
        <f>AX225</f>
        <v>0.58426848825451261</v>
      </c>
      <c r="CE225" s="668"/>
      <c r="CG225" s="668">
        <v>1</v>
      </c>
      <c r="CH225" s="668">
        <v>1</v>
      </c>
      <c r="CI225" s="668">
        <v>1</v>
      </c>
      <c r="CJ225" s="668">
        <v>1</v>
      </c>
      <c r="CK225" s="409">
        <f>CL225*CM225</f>
        <v>1.4123705267094357</v>
      </c>
      <c r="CL225" s="392">
        <f t="shared" si="326"/>
        <v>0.96352223757191291</v>
      </c>
      <c r="CM225" s="392">
        <f t="shared" si="327"/>
        <v>1.4658411312525861</v>
      </c>
      <c r="CN225" s="392">
        <f>FD225</f>
        <v>1.1293542424054703</v>
      </c>
      <c r="CO225" s="392">
        <f>FH225</f>
        <v>0.95185145875157184</v>
      </c>
      <c r="CP225" s="392">
        <f>FL225</f>
        <v>1.0898027881840717</v>
      </c>
      <c r="CQ225" s="392">
        <v>1</v>
      </c>
      <c r="CR225" s="392">
        <f>EZ225</f>
        <v>1.2512371248247001</v>
      </c>
      <c r="CS225" s="392">
        <f>CL225*CN225*CO225*CP225*CQ225*CR225</f>
        <v>1.4123705267094362</v>
      </c>
      <c r="CT225" s="392">
        <f>CL225*CM225</f>
        <v>1.4123705267094357</v>
      </c>
      <c r="CU225" s="392"/>
      <c r="CV225" s="392">
        <f>CN225*CO225*CP225</f>
        <v>1.1715134582966857</v>
      </c>
      <c r="CY225" s="338"/>
      <c r="DA225" s="383">
        <f>D225/$H225</f>
        <v>0.24780921055106711</v>
      </c>
      <c r="DB225" s="383">
        <f>E225/$H225</f>
        <v>0.45736076023729638</v>
      </c>
      <c r="DC225" s="383">
        <f>F225/$H225</f>
        <v>0.29483002921163654</v>
      </c>
      <c r="DD225" s="383">
        <f>G225/$H225</f>
        <v>0</v>
      </c>
      <c r="DF225" s="383">
        <f>(DA225-DA224)/LN(DA225/DA224)</f>
        <v>0.25351117337621465</v>
      </c>
      <c r="DG225" s="383">
        <f>(DB225-DB224)/LN(DB225/DB224)</f>
        <v>0.44625323953954193</v>
      </c>
      <c r="DH225" s="383">
        <f>(DC225-DC224)/LN(DC225/DC224)</f>
        <v>0.30007066158502743</v>
      </c>
      <c r="DI225" s="383"/>
      <c r="DJ225" s="383">
        <f>SUM(DF225:DI225)</f>
        <v>0.99983507450078402</v>
      </c>
      <c r="DL225" s="383">
        <f>DF225/$DJ225</f>
        <v>0.25355299072978849</v>
      </c>
      <c r="DM225" s="383">
        <f>DG225/$DJ225</f>
        <v>0.44632685021812768</v>
      </c>
      <c r="DN225" s="383">
        <f>DH225/$DJ225</f>
        <v>0.30012015905208389</v>
      </c>
      <c r="DO225" s="383">
        <f>DI225/$DJ225</f>
        <v>0</v>
      </c>
      <c r="DR225" s="383">
        <f>LN(AJ225/AJ224)</f>
        <v>0</v>
      </c>
      <c r="DS225" s="383" t="e">
        <f>LN(BS225/BS224)</f>
        <v>#NUM!</v>
      </c>
      <c r="DT225" s="383">
        <f>LN(AL225/AL224)</f>
        <v>-1.1102230246251565E-16</v>
      </c>
      <c r="DU225" s="383">
        <f>LN(BU225/BU224)</f>
        <v>0</v>
      </c>
      <c r="DW225" s="383">
        <f>LN(AP225/AP224)</f>
        <v>0.13646785341149459</v>
      </c>
      <c r="DX225" s="383">
        <f>LN(AQ225/AQ224)</f>
        <v>8.8820130291548671E-2</v>
      </c>
      <c r="DY225" s="383">
        <f>LN(AR225/AR224)</f>
        <v>-4.479614094080122E-2</v>
      </c>
      <c r="DZ225" s="383">
        <f>M225/$N225</f>
        <v>0</v>
      </c>
      <c r="EA225" s="383"/>
      <c r="EC225" s="383">
        <f>LN(AV225/AV224)</f>
        <v>-0.16140487388995561</v>
      </c>
      <c r="ED225" s="383">
        <f>LN(AW225/AW224)</f>
        <v>1.2341975829005487E-2</v>
      </c>
      <c r="EE225" s="383">
        <f>LN(AX225/AX224)</f>
        <v>3.005037536429099E-2</v>
      </c>
      <c r="EF225" s="383"/>
      <c r="EH225" s="383">
        <f>LN(BW225/BW224)</f>
        <v>0</v>
      </c>
      <c r="EI225" s="383">
        <f>LN(BX225/BX224)</f>
        <v>-3.139786226357013E-2</v>
      </c>
      <c r="EJ225" s="383">
        <f>LN(BY225/BY224)</f>
        <v>0</v>
      </c>
      <c r="EK225" s="383">
        <f>LN(BZ225/BZ224)</f>
        <v>0</v>
      </c>
      <c r="EM225" s="383">
        <f>LN(BW225/BW224)</f>
        <v>0</v>
      </c>
      <c r="EN225" s="383">
        <f>LN(BX225/BX224)</f>
        <v>-3.139786226357013E-2</v>
      </c>
      <c r="EO225" s="383">
        <f>LN(BY225/BY224)</f>
        <v>0</v>
      </c>
      <c r="EP225" s="383">
        <v>1</v>
      </c>
      <c r="ER225" s="383">
        <f>LN(CG225/CG224)</f>
        <v>0</v>
      </c>
      <c r="ES225" s="383">
        <f>LN(CH225/CH224)</f>
        <v>0</v>
      </c>
      <c r="ET225" s="383">
        <f>LN(CI225/CI224)</f>
        <v>0</v>
      </c>
      <c r="EU225" s="383">
        <f>LN(CJ225/CJ224)</f>
        <v>0</v>
      </c>
      <c r="EX225" s="383" t="e">
        <f>EXP(SUMPRODUCT($DL225:$DO225,DR225:DU225))</f>
        <v>#NUM!</v>
      </c>
      <c r="EY225" s="383">
        <f>IF(ISERR(EX225),EY224,EX225*EY224)</f>
        <v>1.3710287778239887</v>
      </c>
      <c r="EZ225" s="383">
        <f t="shared" si="369"/>
        <v>1.2512371248247001</v>
      </c>
      <c r="FA225" s="383"/>
      <c r="FB225" s="383">
        <f>EXP(SUMPRODUCT($DL225:$DO225,DW225:DZ225))</f>
        <v>1.0626867981804815</v>
      </c>
      <c r="FC225" s="383">
        <f>IF(ISERR(FB225),FC224,FB225*FC224)</f>
        <v>1.1033433556245149</v>
      </c>
      <c r="FD225" s="383">
        <f t="shared" si="370"/>
        <v>1.1293542424054703</v>
      </c>
      <c r="FE225" s="383"/>
      <c r="FF225" s="383">
        <f>EXP(SUMPRODUCT($DL225:$DO225,EC225:EF225))</f>
        <v>0.97394795616563767</v>
      </c>
      <c r="FG225" s="383">
        <f>IF(ISERR(FF225),FG224,FF225*FG224)</f>
        <v>1.0972689325275247</v>
      </c>
      <c r="FH225" s="383">
        <f t="shared" si="371"/>
        <v>0.95185145875157184</v>
      </c>
      <c r="FJ225" s="383">
        <f>EXP(SUMPRODUCT($DL225:$DO225,EM225:EP225))</f>
        <v>0.98608402597615752</v>
      </c>
      <c r="FK225" s="383">
        <f>IF(ISERR(FJ225),FK224,FJ225*FK224)</f>
        <v>1.0551567468105938</v>
      </c>
      <c r="FL225" s="383">
        <f t="shared" si="372"/>
        <v>1.0898027881840717</v>
      </c>
      <c r="FN225" s="383">
        <f>EXP(SUMPRODUCT($DL225:$DO225,DW225:DZ225))</f>
        <v>1.0626867981804815</v>
      </c>
      <c r="FO225" s="383">
        <f>IF(ISERR(FN225),FO224,FN225*FO224)</f>
        <v>1.1033433556245149</v>
      </c>
      <c r="FP225" s="383">
        <f t="shared" si="373"/>
        <v>1.1293542424054703</v>
      </c>
      <c r="FR225" s="340"/>
    </row>
    <row r="226" spans="1:182" hidden="1" x14ac:dyDescent="0.2">
      <c r="A226" s="377"/>
      <c r="B226" s="334"/>
      <c r="D226" s="388"/>
      <c r="E226" s="388"/>
      <c r="F226" s="388"/>
      <c r="G226" s="388"/>
      <c r="H226" s="388"/>
      <c r="J226" s="394"/>
      <c r="K226" s="394"/>
      <c r="L226" s="394"/>
      <c r="M226" s="394"/>
      <c r="N226" s="394"/>
      <c r="P226" s="388"/>
      <c r="Q226" s="388"/>
      <c r="R226" s="388"/>
      <c r="S226" s="403"/>
      <c r="T226" s="388"/>
      <c r="U226" s="388"/>
      <c r="W226" s="397"/>
      <c r="X226" s="397"/>
      <c r="Y226" s="397"/>
      <c r="Z226" s="388"/>
      <c r="AA226" s="397"/>
      <c r="AD226" s="397"/>
      <c r="AE226" s="397"/>
      <c r="AF226" s="397"/>
      <c r="AG226" s="388"/>
      <c r="AH226" s="397"/>
      <c r="AJ226" s="398"/>
      <c r="AK226" s="398"/>
      <c r="AL226" s="398"/>
      <c r="AM226" s="399"/>
      <c r="AN226" s="398"/>
      <c r="AP226" s="393"/>
      <c r="AQ226" s="393"/>
      <c r="AR226" s="393"/>
      <c r="AS226" s="393"/>
      <c r="AT226" s="393"/>
      <c r="AV226" s="393"/>
      <c r="AW226" s="393"/>
      <c r="AX226" s="393"/>
      <c r="AY226" s="406"/>
      <c r="AZ226" s="406"/>
      <c r="BC226" s="383"/>
      <c r="BD226" s="383"/>
      <c r="BE226" s="383"/>
      <c r="BF226" s="383"/>
      <c r="BG226" s="383"/>
      <c r="BH226" s="383"/>
      <c r="BI226" s="383"/>
      <c r="BJ226" s="383"/>
      <c r="BK226" s="383"/>
      <c r="BL226" s="383"/>
      <c r="BM226" s="383"/>
      <c r="BN226" s="383"/>
      <c r="BO226" s="383"/>
      <c r="BP226" s="383"/>
      <c r="BQ226" s="383"/>
      <c r="BR226" s="391"/>
      <c r="BS226" s="400"/>
      <c r="BT226" s="391"/>
      <c r="BU226" s="391"/>
      <c r="BV226" s="391"/>
      <c r="BW226" s="391"/>
      <c r="BX226" s="400"/>
      <c r="BY226" s="391"/>
      <c r="BZ226" s="391"/>
      <c r="CB226" s="668"/>
      <c r="CC226" s="668"/>
      <c r="CD226" s="668"/>
      <c r="CE226" s="668"/>
      <c r="CG226" s="668"/>
      <c r="CH226" s="668"/>
      <c r="CI226" s="668"/>
      <c r="CJ226" s="668"/>
      <c r="CK226" s="409"/>
      <c r="CL226" s="392"/>
      <c r="CM226" s="392"/>
      <c r="CN226" s="392"/>
      <c r="CO226" s="392"/>
      <c r="CP226" s="392"/>
      <c r="CQ226" s="392"/>
      <c r="CR226" s="392"/>
      <c r="CS226" s="392"/>
      <c r="CT226" s="392"/>
      <c r="CU226" s="392"/>
      <c r="CV226" s="392"/>
      <c r="CY226" s="338"/>
      <c r="DA226" s="383"/>
      <c r="DB226" s="383"/>
      <c r="DC226" s="383"/>
      <c r="DD226" s="383"/>
      <c r="DF226" s="383"/>
      <c r="DG226" s="383"/>
      <c r="DH226" s="383"/>
      <c r="DI226" s="383"/>
      <c r="DJ226" s="383"/>
      <c r="DL226" s="383"/>
      <c r="DM226" s="383"/>
      <c r="DN226" s="383"/>
      <c r="DO226" s="383"/>
      <c r="DR226" s="383"/>
      <c r="DS226" s="383"/>
      <c r="DT226" s="383"/>
      <c r="DU226" s="383"/>
      <c r="DW226" s="383"/>
      <c r="DX226" s="383"/>
      <c r="DY226" s="383"/>
      <c r="DZ226" s="383"/>
      <c r="EA226" s="383"/>
      <c r="EC226" s="383"/>
      <c r="ED226" s="383"/>
      <c r="EE226" s="383"/>
      <c r="EF226" s="383"/>
      <c r="EH226" s="383"/>
      <c r="EI226" s="383"/>
      <c r="EJ226" s="383"/>
      <c r="EK226" s="383"/>
      <c r="EM226" s="383"/>
      <c r="EN226" s="383"/>
      <c r="EO226" s="383"/>
      <c r="EP226" s="383"/>
      <c r="ER226" s="383"/>
      <c r="ES226" s="383"/>
      <c r="ET226" s="383"/>
      <c r="EU226" s="383"/>
      <c r="EX226" s="383"/>
      <c r="EY226" s="383"/>
      <c r="EZ226" s="383"/>
      <c r="FA226" s="383"/>
      <c r="FB226" s="383"/>
      <c r="FC226" s="383"/>
      <c r="FD226" s="383"/>
      <c r="FE226" s="383"/>
      <c r="FF226" s="383"/>
      <c r="FG226" s="383"/>
      <c r="FH226" s="383"/>
      <c r="FJ226" s="383"/>
      <c r="FK226" s="383"/>
      <c r="FL226" s="383"/>
      <c r="FN226" s="383"/>
      <c r="FO226" s="383"/>
      <c r="FP226" s="383"/>
      <c r="FR226" s="340"/>
    </row>
    <row r="227" spans="1:182" hidden="1" x14ac:dyDescent="0.2">
      <c r="A227" s="377"/>
      <c r="B227" s="334"/>
      <c r="D227" s="403"/>
      <c r="E227" s="403"/>
      <c r="F227" s="403"/>
      <c r="G227" s="403"/>
      <c r="H227" s="388"/>
      <c r="J227" s="389"/>
      <c r="K227" s="389"/>
      <c r="L227" s="389"/>
      <c r="M227" s="389"/>
      <c r="N227" s="389"/>
      <c r="P227" s="403"/>
      <c r="Q227" s="403"/>
      <c r="R227" s="403"/>
      <c r="S227" s="403"/>
      <c r="T227" s="388"/>
      <c r="U227" s="388"/>
      <c r="AV227" s="406"/>
      <c r="AW227" s="406"/>
      <c r="AX227" s="406"/>
      <c r="AY227" s="406"/>
      <c r="AZ227" s="406"/>
      <c r="BV227" s="347"/>
      <c r="CY227" s="338"/>
      <c r="FR227" s="340"/>
    </row>
    <row r="228" spans="1:182" hidden="1" x14ac:dyDescent="0.2">
      <c r="A228" s="401" t="s">
        <v>22</v>
      </c>
      <c r="B228" s="402">
        <v>1985</v>
      </c>
      <c r="C228" s="335">
        <f>MATCH(B228,B163:B224)</f>
        <v>37</v>
      </c>
      <c r="D228" s="403"/>
      <c r="E228" s="403"/>
      <c r="F228" s="403"/>
      <c r="G228" s="403"/>
      <c r="H228" s="399">
        <v>382.71637108243272</v>
      </c>
      <c r="J228" s="389"/>
      <c r="K228" s="389"/>
      <c r="L228" s="389"/>
      <c r="M228" s="389"/>
      <c r="N228" s="399">
        <v>1562222.2958830725</v>
      </c>
      <c r="P228" s="403"/>
      <c r="Q228" s="403"/>
      <c r="R228" s="403"/>
      <c r="S228" s="403"/>
      <c r="T228" s="388"/>
      <c r="U228" s="388"/>
      <c r="W228" s="399">
        <v>0.44673143388009989</v>
      </c>
      <c r="X228" s="399">
        <v>0.54250863652466064</v>
      </c>
      <c r="Y228" s="399">
        <v>5.8670178936815226E-2</v>
      </c>
      <c r="Z228" s="399">
        <v>0</v>
      </c>
      <c r="AA228" s="399">
        <v>0.43564156348942112</v>
      </c>
      <c r="AD228" s="399">
        <f>AD199</f>
        <v>1.5519658174384183</v>
      </c>
      <c r="AE228" s="399">
        <f>AE199</f>
        <v>0.68246053804431328</v>
      </c>
      <c r="AF228" s="399">
        <f>AF199</f>
        <v>0.11671951002973227</v>
      </c>
      <c r="AG228" s="399">
        <f>AG199</f>
        <v>0</v>
      </c>
      <c r="AH228" s="399">
        <f>AH199</f>
        <v>0.43564156348942112</v>
      </c>
      <c r="AJ228" s="399">
        <v>1</v>
      </c>
      <c r="AK228" s="399">
        <v>1</v>
      </c>
      <c r="AL228" s="399">
        <v>1</v>
      </c>
      <c r="AM228" s="399">
        <v>0</v>
      </c>
      <c r="AN228" s="399">
        <v>1</v>
      </c>
      <c r="AV228" s="406"/>
      <c r="AW228" s="406"/>
      <c r="AX228" s="406"/>
      <c r="AY228" s="406"/>
      <c r="AZ228" s="406"/>
      <c r="BV228" s="347"/>
      <c r="CY228" s="338"/>
      <c r="EY228" s="383">
        <v>1.0957385699501776</v>
      </c>
      <c r="FC228" s="383">
        <v>0.97696835429992845</v>
      </c>
      <c r="FG228" s="383">
        <v>1.1527732845697156</v>
      </c>
      <c r="FK228" s="383">
        <v>0.96820888903100688</v>
      </c>
      <c r="FO228" s="393">
        <f>FO199</f>
        <v>0.97696835429992845</v>
      </c>
      <c r="FR228" s="340"/>
    </row>
    <row r="229" spans="1:182" hidden="1" x14ac:dyDescent="0.2">
      <c r="A229" s="401" t="s">
        <v>56</v>
      </c>
      <c r="B229" s="402">
        <v>1996</v>
      </c>
      <c r="C229" s="335">
        <f>MATCH(B229,B163:B224)</f>
        <v>48</v>
      </c>
      <c r="D229" s="403"/>
      <c r="E229" s="403"/>
      <c r="F229" s="403"/>
      <c r="G229" s="403"/>
      <c r="H229" s="388"/>
      <c r="J229" s="389"/>
      <c r="K229" s="389"/>
      <c r="L229" s="389"/>
      <c r="M229" s="389"/>
      <c r="N229" s="389"/>
      <c r="P229" s="403"/>
      <c r="Q229" s="403"/>
      <c r="R229" s="403"/>
      <c r="S229" s="403"/>
      <c r="T229" s="388"/>
      <c r="U229" s="388"/>
      <c r="AV229" s="406"/>
      <c r="AW229" s="406"/>
      <c r="AX229" s="406"/>
      <c r="AY229" s="406"/>
      <c r="AZ229" s="406"/>
      <c r="BV229" s="347"/>
      <c r="CY229" s="338"/>
      <c r="FR229" s="340"/>
    </row>
    <row r="230" spans="1:182" x14ac:dyDescent="0.2">
      <c r="A230" s="377"/>
      <c r="B230" s="334"/>
      <c r="D230" s="403"/>
      <c r="E230" s="403"/>
      <c r="F230" s="403"/>
      <c r="G230" s="403"/>
      <c r="H230" s="388"/>
      <c r="J230" s="389"/>
      <c r="K230" s="389"/>
      <c r="L230" s="389"/>
      <c r="M230" s="389"/>
      <c r="N230" s="389"/>
      <c r="P230" s="403"/>
      <c r="Q230" s="403"/>
      <c r="R230" s="403"/>
      <c r="S230" s="403"/>
      <c r="T230" s="388"/>
      <c r="U230" s="388"/>
      <c r="AV230" s="406"/>
      <c r="AW230" s="406"/>
      <c r="AX230" s="406"/>
      <c r="AY230" s="406"/>
      <c r="AZ230" s="406"/>
      <c r="BV230" s="347"/>
      <c r="CY230" s="338"/>
      <c r="FR230" s="340"/>
    </row>
    <row r="231" spans="1:182" x14ac:dyDescent="0.2">
      <c r="A231" s="377"/>
      <c r="B231" s="334"/>
      <c r="D231" s="403"/>
      <c r="E231" s="403"/>
      <c r="F231" s="403"/>
      <c r="G231" s="403"/>
      <c r="H231" s="388"/>
      <c r="J231" s="389"/>
      <c r="K231" s="389"/>
      <c r="L231" s="389"/>
      <c r="M231" s="389"/>
      <c r="N231" s="389"/>
      <c r="P231" s="403"/>
      <c r="Q231" s="403"/>
      <c r="R231" s="403"/>
      <c r="S231" s="403"/>
      <c r="T231" s="388"/>
      <c r="U231" s="388"/>
      <c r="AV231" s="406"/>
      <c r="AW231" s="406"/>
      <c r="AX231" s="406"/>
      <c r="AY231" s="406"/>
      <c r="AZ231" s="406"/>
      <c r="BV231" s="347"/>
      <c r="CN231" s="383"/>
      <c r="CY231" s="338"/>
      <c r="FR231" s="340"/>
    </row>
    <row r="232" spans="1:182" x14ac:dyDescent="0.2">
      <c r="A232" s="377"/>
      <c r="B232" s="334"/>
      <c r="D232" s="403"/>
      <c r="E232" s="403"/>
      <c r="F232" s="403"/>
      <c r="G232" s="403"/>
      <c r="H232" s="388"/>
      <c r="J232" s="389"/>
      <c r="K232" s="389"/>
      <c r="L232" s="389"/>
      <c r="M232" s="389"/>
      <c r="N232" s="389"/>
      <c r="P232" s="403"/>
      <c r="Q232" s="403"/>
      <c r="R232" s="403"/>
      <c r="S232" s="403"/>
      <c r="T232" s="388"/>
      <c r="U232" s="388"/>
      <c r="AV232" s="406"/>
      <c r="AW232" s="406"/>
      <c r="AX232" s="406"/>
      <c r="AY232" s="406"/>
      <c r="AZ232" s="406"/>
      <c r="BV232" s="347"/>
      <c r="CY232" s="338"/>
      <c r="FR232" s="340"/>
    </row>
    <row r="233" spans="1:182" x14ac:dyDescent="0.2">
      <c r="A233" s="334"/>
      <c r="B233" s="334"/>
      <c r="D233" s="360"/>
      <c r="E233" s="360"/>
      <c r="F233" s="360"/>
      <c r="G233" s="360"/>
      <c r="H233" s="360"/>
      <c r="AV233" s="406"/>
      <c r="AW233" s="406"/>
      <c r="AX233" s="406"/>
      <c r="AY233" s="406"/>
      <c r="AZ233" s="406"/>
      <c r="BV233" s="347"/>
      <c r="CY233" s="338"/>
      <c r="FR233" s="340"/>
    </row>
    <row r="234" spans="1:182" x14ac:dyDescent="0.2">
      <c r="A234" s="334"/>
      <c r="B234" s="334"/>
      <c r="D234" s="417" t="s">
        <v>230</v>
      </c>
      <c r="E234" s="360"/>
      <c r="F234" s="360"/>
      <c r="G234" s="360"/>
      <c r="H234" s="360"/>
      <c r="O234" s="418" t="s">
        <v>217</v>
      </c>
      <c r="V234" s="419">
        <f>1.33*1.35</f>
        <v>1.7955000000000003</v>
      </c>
      <c r="AD234" s="345" t="s">
        <v>670</v>
      </c>
      <c r="AJ234" s="345" t="s">
        <v>628</v>
      </c>
      <c r="AP234" s="345" t="s">
        <v>695</v>
      </c>
      <c r="AV234" s="345" t="s">
        <v>692</v>
      </c>
      <c r="AW234" s="406"/>
      <c r="AX234" s="406"/>
      <c r="AY234" s="406"/>
      <c r="AZ234" s="406"/>
      <c r="BV234" s="347"/>
      <c r="CL234" s="345"/>
      <c r="CM234" s="345"/>
      <c r="CN234" s="345"/>
      <c r="CQ234" s="345"/>
      <c r="CY234" s="338"/>
      <c r="FR234" s="340"/>
    </row>
    <row r="235" spans="1:182" x14ac:dyDescent="0.2">
      <c r="A235" s="334"/>
      <c r="B235" s="334"/>
      <c r="D235" s="360"/>
      <c r="E235" s="360"/>
      <c r="F235" s="360"/>
      <c r="G235" s="360"/>
      <c r="H235" s="360"/>
      <c r="AV235" s="406"/>
      <c r="AW235" s="406"/>
      <c r="AX235" s="406"/>
      <c r="AY235" s="406"/>
      <c r="AZ235" s="406"/>
      <c r="BV235" s="347"/>
      <c r="CY235" s="338"/>
      <c r="FR235" s="340"/>
    </row>
    <row r="236" spans="1:182" ht="63.75" x14ac:dyDescent="0.2">
      <c r="A236" s="334"/>
      <c r="B236" s="334"/>
      <c r="D236" s="351" t="str">
        <f>D5</f>
        <v>Agriculture - Farms</v>
      </c>
      <c r="E236" s="351" t="str">
        <f t="shared" ref="E236:H236" si="393">E5</f>
        <v>Mining</v>
      </c>
      <c r="F236" s="351" t="str">
        <f t="shared" si="393"/>
        <v>Construction</v>
      </c>
      <c r="G236" s="351" t="str">
        <f t="shared" si="393"/>
        <v>Not Used</v>
      </c>
      <c r="H236" s="351" t="str">
        <f t="shared" si="393"/>
        <v>Agriculture - Farms</v>
      </c>
      <c r="J236" s="351" t="str">
        <f>J5</f>
        <v>Agriculture - Farms</v>
      </c>
      <c r="K236" s="351" t="str">
        <f t="shared" ref="K236:N236" si="394">K5</f>
        <v>Mining</v>
      </c>
      <c r="L236" s="351" t="str">
        <f t="shared" si="394"/>
        <v>Construction</v>
      </c>
      <c r="M236" s="351" t="str">
        <f t="shared" si="394"/>
        <v>Not Used</v>
      </c>
      <c r="N236" s="351" t="str">
        <f t="shared" si="394"/>
        <v>Total</v>
      </c>
      <c r="P236" s="379" t="str">
        <f>J236</f>
        <v>Agriculture - Farms</v>
      </c>
      <c r="Q236" s="379" t="str">
        <f>K236</f>
        <v>Mining</v>
      </c>
      <c r="R236" s="379" t="str">
        <f>L236</f>
        <v>Construction</v>
      </c>
      <c r="S236" s="379" t="str">
        <f>M236</f>
        <v>Not Used</v>
      </c>
      <c r="T236" s="379" t="s">
        <v>213</v>
      </c>
      <c r="U236" s="379"/>
      <c r="W236" s="379" t="str">
        <f>D236</f>
        <v>Agriculture - Farms</v>
      </c>
      <c r="X236" s="379" t="str">
        <f>E236</f>
        <v>Mining</v>
      </c>
      <c r="Y236" s="379" t="str">
        <f>F236</f>
        <v>Construction</v>
      </c>
      <c r="Z236" s="379" t="str">
        <f>G236</f>
        <v>Not Used</v>
      </c>
      <c r="AA236" s="379" t="s">
        <v>213</v>
      </c>
      <c r="AD236" s="353" t="str">
        <f>J236</f>
        <v>Agriculture - Farms</v>
      </c>
      <c r="AE236" s="353" t="str">
        <f>K236</f>
        <v>Mining</v>
      </c>
      <c r="AF236" s="353" t="str">
        <f>L236</f>
        <v>Construction</v>
      </c>
      <c r="AG236" s="353" t="str">
        <f>M236</f>
        <v>Not Used</v>
      </c>
      <c r="AH236" s="353" t="s">
        <v>213</v>
      </c>
      <c r="AJ236" s="353" t="str">
        <f>AD236</f>
        <v>Agriculture - Farms</v>
      </c>
      <c r="AK236" s="353" t="str">
        <f>AE236</f>
        <v>Mining</v>
      </c>
      <c r="AL236" s="353" t="str">
        <f>AF236</f>
        <v>Construction</v>
      </c>
      <c r="AM236" s="353" t="str">
        <f>AG236</f>
        <v>Not Used</v>
      </c>
      <c r="AN236" s="353" t="str">
        <f>AH236</f>
        <v>Total</v>
      </c>
      <c r="AP236" s="353" t="str">
        <f>AD236</f>
        <v>Agriculture - Farms</v>
      </c>
      <c r="AQ236" s="353" t="str">
        <f>AE236</f>
        <v>Mining</v>
      </c>
      <c r="AR236" s="353" t="str">
        <f>AF236</f>
        <v>Construction</v>
      </c>
      <c r="AS236" s="353" t="str">
        <f>AG236</f>
        <v>Not Used</v>
      </c>
      <c r="AT236" s="353" t="str">
        <f>AH236</f>
        <v>Total</v>
      </c>
      <c r="AV236" s="414" t="str">
        <f>AV5</f>
        <v>Agriculture - Farms</v>
      </c>
      <c r="AW236" s="414" t="str">
        <f t="shared" ref="AW236:AZ236" si="395">AW5</f>
        <v>Mining</v>
      </c>
      <c r="AX236" s="414" t="str">
        <f t="shared" si="395"/>
        <v>Construction</v>
      </c>
      <c r="AY236" s="414" t="str">
        <f t="shared" si="395"/>
        <v>Not Used</v>
      </c>
      <c r="AZ236" s="414" t="str">
        <f t="shared" si="395"/>
        <v>Total</v>
      </c>
      <c r="BC236" s="353" t="str">
        <f>D236</f>
        <v>Agriculture - Farms</v>
      </c>
      <c r="BD236" s="353" t="str">
        <f>E236</f>
        <v>Mining</v>
      </c>
      <c r="BE236" s="353" t="str">
        <f>F236</f>
        <v>Construction</v>
      </c>
      <c r="BF236" s="353" t="str">
        <f>G236</f>
        <v>Not Used</v>
      </c>
      <c r="BG236" s="353"/>
      <c r="BH236" s="353"/>
      <c r="BI236" s="353"/>
      <c r="BJ236" s="353"/>
      <c r="BK236" s="353"/>
      <c r="BL236" s="353"/>
      <c r="BR236" s="353" t="str">
        <f>D236</f>
        <v>Agriculture - Farms</v>
      </c>
      <c r="BS236" s="353" t="str">
        <f>E236</f>
        <v>Mining</v>
      </c>
      <c r="BT236" s="353" t="str">
        <f>F236</f>
        <v>Construction</v>
      </c>
      <c r="BU236" s="353" t="str">
        <f>G236</f>
        <v>Not Used</v>
      </c>
      <c r="BV236" s="347"/>
      <c r="BW236" s="353" t="str">
        <f>D236</f>
        <v>Agriculture - Farms</v>
      </c>
      <c r="BX236" s="353" t="str">
        <f>E236</f>
        <v>Mining</v>
      </c>
      <c r="BY236" s="353" t="str">
        <f>F236</f>
        <v>Construction</v>
      </c>
      <c r="BZ236" s="353" t="str">
        <f>G236</f>
        <v>Not Used</v>
      </c>
      <c r="CB236" s="353" t="str">
        <f>D236</f>
        <v>Agriculture - Farms</v>
      </c>
      <c r="CC236" s="353" t="str">
        <f>E236</f>
        <v>Mining</v>
      </c>
      <c r="CD236" s="353" t="str">
        <f>F236</f>
        <v>Construction</v>
      </c>
      <c r="CE236" s="353" t="str">
        <f>G236</f>
        <v>Not Used</v>
      </c>
      <c r="CG236" s="353" t="str">
        <f>D236</f>
        <v>Agriculture - Farms</v>
      </c>
      <c r="CH236" s="353" t="str">
        <f>E236</f>
        <v>Mining</v>
      </c>
      <c r="CI236" s="353" t="str">
        <f>F236</f>
        <v>Construction</v>
      </c>
      <c r="CJ236" s="353" t="str">
        <f>G236</f>
        <v>Not Used</v>
      </c>
      <c r="CY236" s="338"/>
      <c r="FR236" s="340"/>
      <c r="FT236" s="365"/>
      <c r="FU236" s="354" t="s">
        <v>671</v>
      </c>
      <c r="FV236" s="354" t="s">
        <v>639</v>
      </c>
      <c r="FW236" s="354" t="s">
        <v>640</v>
      </c>
      <c r="FX236" s="354" t="s">
        <v>641</v>
      </c>
      <c r="FY236" s="354" t="s">
        <v>642</v>
      </c>
      <c r="FZ236" s="354" t="s">
        <v>679</v>
      </c>
    </row>
    <row r="237" spans="1:182" ht="25.5" x14ac:dyDescent="0.2">
      <c r="A237" s="405" t="s">
        <v>647</v>
      </c>
      <c r="B237" s="334"/>
      <c r="D237" s="370" t="s">
        <v>218</v>
      </c>
      <c r="E237" s="370" t="s">
        <v>218</v>
      </c>
      <c r="F237" s="370" t="s">
        <v>218</v>
      </c>
      <c r="G237" s="370" t="s">
        <v>218</v>
      </c>
      <c r="H237" s="370" t="s">
        <v>218</v>
      </c>
      <c r="J237" s="370"/>
      <c r="K237" s="370"/>
      <c r="L237" s="370"/>
      <c r="M237" s="370"/>
      <c r="N237" s="370"/>
      <c r="P237" s="370"/>
      <c r="Q237" s="370"/>
      <c r="R237" s="370"/>
      <c r="S237" s="370"/>
      <c r="T237" s="370"/>
      <c r="U237" s="370"/>
      <c r="W237" s="370" t="s">
        <v>218</v>
      </c>
      <c r="X237" s="370" t="s">
        <v>218</v>
      </c>
      <c r="Y237" s="370" t="s">
        <v>218</v>
      </c>
      <c r="Z237" s="370" t="s">
        <v>218</v>
      </c>
      <c r="AA237" s="381"/>
      <c r="AD237" s="370" t="s">
        <v>218</v>
      </c>
      <c r="AE237" s="370" t="s">
        <v>218</v>
      </c>
      <c r="AF237" s="370" t="s">
        <v>218</v>
      </c>
      <c r="AG237" s="370" t="s">
        <v>218</v>
      </c>
      <c r="AH237" s="381"/>
      <c r="AJ237" s="370" t="s">
        <v>218</v>
      </c>
      <c r="AK237" s="370" t="s">
        <v>218</v>
      </c>
      <c r="AL237" s="370" t="s">
        <v>218</v>
      </c>
      <c r="AM237" s="370" t="s">
        <v>218</v>
      </c>
      <c r="AN237" s="381"/>
      <c r="AP237" s="382"/>
      <c r="AQ237" s="382"/>
      <c r="AR237" s="382"/>
      <c r="AS237" s="382"/>
      <c r="AT237" s="382"/>
      <c r="AV237" s="732"/>
      <c r="AW237" s="415"/>
      <c r="AX237" s="415"/>
      <c r="AY237" s="415"/>
      <c r="AZ237" s="415"/>
      <c r="BC237" s="370" t="s">
        <v>218</v>
      </c>
      <c r="BD237" s="370" t="s">
        <v>218</v>
      </c>
      <c r="BE237" s="370" t="s">
        <v>218</v>
      </c>
      <c r="BF237" s="370" t="s">
        <v>218</v>
      </c>
      <c r="BG237" s="370"/>
      <c r="BH237" s="370"/>
      <c r="BI237" s="370"/>
      <c r="BJ237" s="370"/>
      <c r="BK237" s="370"/>
      <c r="BL237" s="370"/>
      <c r="BR237" s="370" t="s">
        <v>218</v>
      </c>
      <c r="BS237" s="370" t="s">
        <v>218</v>
      </c>
      <c r="BT237" s="370" t="s">
        <v>218</v>
      </c>
      <c r="BU237" s="370" t="s">
        <v>218</v>
      </c>
      <c r="BV237" s="347"/>
      <c r="BW237" s="370" t="s">
        <v>218</v>
      </c>
      <c r="BX237" s="370" t="s">
        <v>218</v>
      </c>
      <c r="BY237" s="370" t="s">
        <v>218</v>
      </c>
      <c r="BZ237" s="370" t="s">
        <v>218</v>
      </c>
      <c r="CB237" s="370" t="s">
        <v>218</v>
      </c>
      <c r="CC237" s="370" t="s">
        <v>218</v>
      </c>
      <c r="CD237" s="370" t="s">
        <v>218</v>
      </c>
      <c r="CE237" s="370" t="s">
        <v>218</v>
      </c>
      <c r="CG237" s="370" t="s">
        <v>218</v>
      </c>
      <c r="CH237" s="370" t="s">
        <v>218</v>
      </c>
      <c r="CI237" s="370" t="s">
        <v>218</v>
      </c>
      <c r="CJ237" s="370" t="s">
        <v>218</v>
      </c>
      <c r="CY237" s="338"/>
      <c r="FR237" s="340"/>
      <c r="FT237" s="335">
        <v>1978</v>
      </c>
      <c r="FU237" s="383">
        <f t="shared" ref="FU237:FZ252" si="396">CM268</f>
        <v>1.1527446189214448</v>
      </c>
      <c r="FV237" s="383">
        <f t="shared" si="396"/>
        <v>1.1076148613214698</v>
      </c>
      <c r="FW237" s="383">
        <f t="shared" si="396"/>
        <v>0.8318721996142413</v>
      </c>
      <c r="FX237" s="383">
        <f t="shared" si="396"/>
        <v>1.0072452712188931</v>
      </c>
      <c r="FY237" s="383">
        <f t="shared" si="396"/>
        <v>1</v>
      </c>
      <c r="FZ237" s="383">
        <f t="shared" si="396"/>
        <v>1.2420883299471677</v>
      </c>
    </row>
    <row r="238" spans="1:182" ht="25.5" x14ac:dyDescent="0.2">
      <c r="A238" s="334"/>
      <c r="B238" s="334"/>
      <c r="D238" s="369" t="s">
        <v>263</v>
      </c>
      <c r="E238" s="369" t="s">
        <v>264</v>
      </c>
      <c r="F238" s="369" t="s">
        <v>264</v>
      </c>
      <c r="G238" s="369" t="s">
        <v>264</v>
      </c>
      <c r="H238" s="369" t="s">
        <v>264</v>
      </c>
      <c r="J238" s="370" t="str">
        <f>J7</f>
        <v>Million 2005$</v>
      </c>
      <c r="K238" s="370" t="str">
        <f t="shared" ref="K238:N238" si="397">K7</f>
        <v>Million 2005$</v>
      </c>
      <c r="L238" s="370" t="str">
        <f t="shared" si="397"/>
        <v>Million 2005$</v>
      </c>
      <c r="M238" s="370" t="str">
        <f t="shared" si="397"/>
        <v>Million 2005$</v>
      </c>
      <c r="N238" s="370" t="str">
        <f t="shared" si="397"/>
        <v>Million 2005$</v>
      </c>
      <c r="P238" s="370" t="str">
        <f>P7</f>
        <v>Million 2005$</v>
      </c>
      <c r="Q238" s="370" t="str">
        <f t="shared" ref="Q238:T238" si="398">Q7</f>
        <v>Million 2005$</v>
      </c>
      <c r="R238" s="370" t="str">
        <f t="shared" si="398"/>
        <v>Million 2005$</v>
      </c>
      <c r="S238" s="370"/>
      <c r="T238" s="370" t="str">
        <f t="shared" si="398"/>
        <v>Million 2005$</v>
      </c>
      <c r="U238" s="370"/>
      <c r="W238" s="384" t="s">
        <v>663</v>
      </c>
      <c r="X238" s="384" t="s">
        <v>663</v>
      </c>
      <c r="Y238" s="384" t="s">
        <v>663</v>
      </c>
      <c r="Z238" s="384" t="s">
        <v>663</v>
      </c>
      <c r="AA238" s="384" t="s">
        <v>663</v>
      </c>
      <c r="AD238" s="384" t="s">
        <v>664</v>
      </c>
      <c r="AE238" s="384" t="s">
        <v>664</v>
      </c>
      <c r="AF238" s="384" t="s">
        <v>664</v>
      </c>
      <c r="AG238" s="384" t="s">
        <v>664</v>
      </c>
      <c r="AH238" s="384" t="s">
        <v>664</v>
      </c>
      <c r="AJ238" s="370" t="s">
        <v>664</v>
      </c>
      <c r="AK238" s="370" t="s">
        <v>664</v>
      </c>
      <c r="AL238" s="370" t="s">
        <v>664</v>
      </c>
      <c r="AM238" s="370" t="s">
        <v>664</v>
      </c>
      <c r="AN238" s="370" t="s">
        <v>664</v>
      </c>
      <c r="AP238" s="370" t="str">
        <f>AP7</f>
        <v>GO/VA</v>
      </c>
      <c r="AQ238" s="370" t="str">
        <f t="shared" ref="AQ238:AT238" si="399">AQ7</f>
        <v>GO/VA</v>
      </c>
      <c r="AR238" s="370" t="str">
        <f t="shared" si="399"/>
        <v>GO/VA</v>
      </c>
      <c r="AS238" s="370" t="str">
        <f t="shared" si="399"/>
        <v>GO/VA</v>
      </c>
      <c r="AT238" s="370" t="str">
        <f t="shared" si="399"/>
        <v>GO/VA</v>
      </c>
      <c r="AV238" s="416" t="str">
        <f>AV7</f>
        <v>Share</v>
      </c>
      <c r="AW238" s="416" t="str">
        <f t="shared" ref="AW238:AZ238" si="400">AW7</f>
        <v>Share</v>
      </c>
      <c r="AX238" s="416" t="str">
        <f t="shared" si="400"/>
        <v>Share</v>
      </c>
      <c r="AY238" s="416">
        <f t="shared" si="400"/>
        <v>0</v>
      </c>
      <c r="AZ238" s="416" t="str">
        <f t="shared" si="400"/>
        <v>Sum</v>
      </c>
      <c r="BC238" s="369" t="s">
        <v>835</v>
      </c>
      <c r="BD238" s="369" t="s">
        <v>835</v>
      </c>
      <c r="BE238" s="369" t="s">
        <v>835</v>
      </c>
      <c r="BF238" s="369" t="s">
        <v>835</v>
      </c>
      <c r="BG238" s="369"/>
      <c r="BH238" s="369"/>
      <c r="BI238" s="369"/>
      <c r="BJ238" s="369"/>
      <c r="BK238" s="369"/>
      <c r="BL238" s="369"/>
      <c r="BR238" s="369" t="s">
        <v>835</v>
      </c>
      <c r="BS238" s="369" t="s">
        <v>835</v>
      </c>
      <c r="BT238" s="369" t="s">
        <v>835</v>
      </c>
      <c r="BU238" s="369" t="s">
        <v>835</v>
      </c>
      <c r="BV238" s="359"/>
      <c r="BW238" s="369" t="s">
        <v>835</v>
      </c>
      <c r="BX238" s="369" t="s">
        <v>835</v>
      </c>
      <c r="BY238" s="369" t="s">
        <v>835</v>
      </c>
      <c r="BZ238" s="369" t="s">
        <v>835</v>
      </c>
      <c r="CB238" s="369" t="s">
        <v>835</v>
      </c>
      <c r="CC238" s="369" t="s">
        <v>835</v>
      </c>
      <c r="CD238" s="369" t="s">
        <v>835</v>
      </c>
      <c r="CE238" s="369" t="s">
        <v>835</v>
      </c>
      <c r="CG238" s="369" t="s">
        <v>835</v>
      </c>
      <c r="CH238" s="369" t="s">
        <v>835</v>
      </c>
      <c r="CI238" s="369" t="s">
        <v>835</v>
      </c>
      <c r="CJ238" s="369" t="s">
        <v>835</v>
      </c>
      <c r="CY238" s="338"/>
      <c r="FR238" s="340"/>
      <c r="FT238" s="335">
        <f>FT237+1</f>
        <v>1979</v>
      </c>
      <c r="FU238" s="383">
        <f t="shared" si="396"/>
        <v>1.0115703999098644</v>
      </c>
      <c r="FV238" s="383">
        <f t="shared" si="396"/>
        <v>1.1003687750973361</v>
      </c>
      <c r="FW238" s="383">
        <f t="shared" si="396"/>
        <v>0.84984332978417376</v>
      </c>
      <c r="FX238" s="383">
        <f t="shared" si="396"/>
        <v>1.0188860572727672</v>
      </c>
      <c r="FY238" s="383">
        <f t="shared" si="396"/>
        <v>1</v>
      </c>
      <c r="FZ238" s="383">
        <f t="shared" si="396"/>
        <v>1.0616793379832095</v>
      </c>
    </row>
    <row r="239" spans="1:182" x14ac:dyDescent="0.2">
      <c r="A239" s="377" t="s">
        <v>218</v>
      </c>
      <c r="B239" s="334">
        <v>1949</v>
      </c>
      <c r="D239" s="388"/>
      <c r="E239" s="388"/>
      <c r="F239" s="388"/>
      <c r="G239" s="388"/>
      <c r="H239" s="388"/>
      <c r="J239" s="389"/>
      <c r="K239" s="389"/>
      <c r="L239" s="389"/>
      <c r="M239" s="389"/>
      <c r="N239" s="389"/>
      <c r="W239" s="390"/>
      <c r="X239" s="390"/>
      <c r="Y239" s="390"/>
      <c r="Z239" s="390"/>
      <c r="AA239" s="390"/>
      <c r="AV239" s="406"/>
      <c r="AW239" s="406"/>
      <c r="AX239" s="406"/>
      <c r="AY239" s="406"/>
      <c r="AZ239" s="406"/>
      <c r="BC239" s="383"/>
      <c r="BD239" s="383"/>
      <c r="BE239" s="383"/>
      <c r="BF239" s="383"/>
      <c r="BG239" s="383"/>
      <c r="BH239" s="383"/>
      <c r="BI239" s="383"/>
      <c r="BJ239" s="383"/>
      <c r="BK239" s="383"/>
      <c r="BL239" s="383"/>
      <c r="BM239" s="383"/>
      <c r="BN239" s="383"/>
      <c r="BO239" s="383"/>
      <c r="BP239" s="383"/>
      <c r="BQ239" s="383"/>
      <c r="BR239" s="383"/>
      <c r="BS239" s="383"/>
      <c r="BT239" s="383"/>
      <c r="BU239" s="383"/>
      <c r="BV239" s="391"/>
      <c r="BW239" s="391"/>
      <c r="CL239" s="391"/>
      <c r="CM239" s="391"/>
      <c r="CN239" s="391"/>
      <c r="CO239" s="391"/>
      <c r="CP239" s="391"/>
      <c r="CQ239" s="391"/>
      <c r="CR239" s="391"/>
      <c r="CS239" s="391"/>
      <c r="CT239" s="391"/>
      <c r="CU239" s="391"/>
      <c r="CV239" s="391"/>
      <c r="CY239" s="338"/>
      <c r="DA239" s="383"/>
      <c r="DB239" s="383"/>
      <c r="DC239" s="383"/>
      <c r="DD239" s="383"/>
      <c r="DF239" s="383"/>
      <c r="DG239" s="383"/>
      <c r="DH239" s="383"/>
      <c r="DI239" s="383"/>
      <c r="DJ239" s="383"/>
      <c r="DK239" s="383"/>
      <c r="DL239" s="383"/>
      <c r="DM239" s="383"/>
      <c r="DN239" s="383"/>
      <c r="DO239" s="383"/>
      <c r="DW239" s="383"/>
      <c r="DX239" s="383"/>
      <c r="DY239" s="383"/>
      <c r="DZ239" s="383"/>
      <c r="EA239" s="383"/>
      <c r="EC239" s="383"/>
      <c r="ED239" s="383"/>
      <c r="EE239" s="383"/>
      <c r="EF239" s="383"/>
      <c r="EX239" s="383"/>
      <c r="EY239" s="383"/>
      <c r="EZ239" s="383"/>
      <c r="FA239" s="383"/>
      <c r="FB239" s="383"/>
      <c r="FC239" s="383"/>
      <c r="FD239" s="383"/>
      <c r="FE239" s="383"/>
      <c r="FF239" s="383"/>
      <c r="FG239" s="383"/>
      <c r="FH239" s="383"/>
      <c r="FI239" s="383"/>
      <c r="FJ239" s="383"/>
      <c r="FK239" s="383"/>
      <c r="FL239" s="383"/>
      <c r="FN239" s="383"/>
      <c r="FO239" s="383"/>
      <c r="FP239" s="383"/>
      <c r="FR239" s="340"/>
      <c r="FT239" s="335">
        <f t="shared" ref="FT239:FT260" si="401">FT238+1</f>
        <v>1980</v>
      </c>
      <c r="FU239" s="383">
        <f t="shared" si="396"/>
        <v>1.057957533839653</v>
      </c>
      <c r="FV239" s="383">
        <f t="shared" si="396"/>
        <v>1.0922234251599372</v>
      </c>
      <c r="FW239" s="383">
        <f t="shared" si="396"/>
        <v>0.85740996046481288</v>
      </c>
      <c r="FX239" s="383">
        <f t="shared" si="396"/>
        <v>1.0018763717604562</v>
      </c>
      <c r="FY239" s="383">
        <f t="shared" si="396"/>
        <v>1</v>
      </c>
      <c r="FZ239" s="383">
        <f t="shared" si="396"/>
        <v>1.1275974632300056</v>
      </c>
    </row>
    <row r="240" spans="1:182" x14ac:dyDescent="0.2">
      <c r="A240" s="377" t="s">
        <v>218</v>
      </c>
      <c r="B240" s="334">
        <f t="shared" ref="B240:B301" si="402">B239+1</f>
        <v>1950</v>
      </c>
      <c r="D240" s="388"/>
      <c r="E240" s="388"/>
      <c r="F240" s="388"/>
      <c r="G240" s="388"/>
      <c r="H240" s="388"/>
      <c r="J240" s="389"/>
      <c r="K240" s="389"/>
      <c r="L240" s="389"/>
      <c r="M240" s="389"/>
      <c r="N240" s="389"/>
      <c r="W240" s="390"/>
      <c r="X240" s="390"/>
      <c r="Y240" s="390"/>
      <c r="Z240" s="390"/>
      <c r="AA240" s="390"/>
      <c r="AV240" s="406"/>
      <c r="AW240" s="406"/>
      <c r="AX240" s="406"/>
      <c r="AY240" s="406"/>
      <c r="AZ240" s="406"/>
      <c r="BC240" s="383"/>
      <c r="BD240" s="383"/>
      <c r="BE240" s="383"/>
      <c r="BF240" s="383"/>
      <c r="BG240" s="383"/>
      <c r="BH240" s="383"/>
      <c r="BI240" s="383"/>
      <c r="BJ240" s="383"/>
      <c r="BK240" s="383"/>
      <c r="BL240" s="383"/>
      <c r="BM240" s="383"/>
      <c r="BN240" s="383"/>
      <c r="BO240" s="383"/>
      <c r="BP240" s="383"/>
      <c r="BQ240" s="383"/>
      <c r="BR240" s="383"/>
      <c r="BS240" s="383"/>
      <c r="BT240" s="383"/>
      <c r="BU240" s="383"/>
      <c r="BV240" s="391"/>
      <c r="BW240" s="383"/>
      <c r="CL240" s="391"/>
      <c r="CM240" s="391"/>
      <c r="CN240" s="391"/>
      <c r="CO240" s="391"/>
      <c r="CP240" s="391"/>
      <c r="CQ240" s="391"/>
      <c r="CR240" s="391"/>
      <c r="CS240" s="391"/>
      <c r="CT240" s="391"/>
      <c r="CU240" s="391"/>
      <c r="CV240" s="391"/>
      <c r="CY240" s="338"/>
      <c r="DA240" s="383"/>
      <c r="DB240" s="383"/>
      <c r="DC240" s="383"/>
      <c r="DD240" s="383"/>
      <c r="DF240" s="383"/>
      <c r="DG240" s="383"/>
      <c r="DH240" s="383"/>
      <c r="DI240" s="383"/>
      <c r="DJ240" s="383"/>
      <c r="DK240" s="383"/>
      <c r="DL240" s="383"/>
      <c r="DM240" s="383"/>
      <c r="DN240" s="383"/>
      <c r="DO240" s="383"/>
      <c r="DR240" s="383"/>
      <c r="DS240" s="383"/>
      <c r="DT240" s="383"/>
      <c r="DU240" s="383"/>
      <c r="DW240" s="383"/>
      <c r="DX240" s="383"/>
      <c r="DY240" s="383"/>
      <c r="DZ240" s="383"/>
      <c r="EA240" s="383"/>
      <c r="EC240" s="383"/>
      <c r="ED240" s="383"/>
      <c r="EE240" s="383"/>
      <c r="EF240" s="383"/>
      <c r="EH240" s="383"/>
      <c r="EI240" s="383"/>
      <c r="EJ240" s="383"/>
      <c r="EK240" s="383"/>
      <c r="EM240" s="383"/>
      <c r="EN240" s="383"/>
      <c r="EO240" s="383"/>
      <c r="EP240" s="383"/>
      <c r="ER240" s="383"/>
      <c r="ES240" s="383"/>
      <c r="ET240" s="383"/>
      <c r="EU240" s="383"/>
      <c r="EX240" s="383"/>
      <c r="EY240" s="383"/>
      <c r="EZ240" s="383"/>
      <c r="FA240" s="383"/>
      <c r="FB240" s="383"/>
      <c r="FC240" s="383"/>
      <c r="FD240" s="383"/>
      <c r="FE240" s="383"/>
      <c r="FF240" s="383">
        <f>EXP(SUMPRODUCT($DL240:$DO240,EC240:EF240))</f>
        <v>1</v>
      </c>
      <c r="FG240" s="383"/>
      <c r="FH240" s="383"/>
      <c r="FI240" s="383"/>
      <c r="FJ240" s="383"/>
      <c r="FK240" s="383"/>
      <c r="FL240" s="383"/>
      <c r="FN240" s="383"/>
      <c r="FO240" s="383"/>
      <c r="FP240" s="383"/>
      <c r="FR240" s="340"/>
      <c r="FT240" s="335">
        <f t="shared" si="401"/>
        <v>1981</v>
      </c>
      <c r="FU240" s="383">
        <f t="shared" si="396"/>
        <v>1.0905248636893872</v>
      </c>
      <c r="FV240" s="383">
        <f t="shared" si="396"/>
        <v>1.0199773087391619</v>
      </c>
      <c r="FW240" s="383">
        <f t="shared" si="396"/>
        <v>0.98779523075955789</v>
      </c>
      <c r="FX240" s="383">
        <f t="shared" si="396"/>
        <v>0.9904264703822242</v>
      </c>
      <c r="FY240" s="383">
        <f t="shared" si="396"/>
        <v>1</v>
      </c>
      <c r="FZ240" s="383">
        <f t="shared" si="396"/>
        <v>1.0928382766405593</v>
      </c>
    </row>
    <row r="241" spans="1:182" x14ac:dyDescent="0.2">
      <c r="A241" s="377" t="s">
        <v>218</v>
      </c>
      <c r="B241" s="334">
        <f t="shared" si="402"/>
        <v>1951</v>
      </c>
      <c r="D241" s="388"/>
      <c r="E241" s="388"/>
      <c r="F241" s="388"/>
      <c r="G241" s="388"/>
      <c r="H241" s="388"/>
      <c r="J241" s="389"/>
      <c r="K241" s="389"/>
      <c r="L241" s="389"/>
      <c r="M241" s="389"/>
      <c r="N241" s="389"/>
      <c r="W241" s="390"/>
      <c r="X241" s="390"/>
      <c r="Y241" s="390"/>
      <c r="Z241" s="390"/>
      <c r="AA241" s="390"/>
      <c r="AV241" s="406"/>
      <c r="AW241" s="406"/>
      <c r="AX241" s="406"/>
      <c r="AY241" s="406"/>
      <c r="AZ241" s="406"/>
      <c r="BC241" s="383"/>
      <c r="BD241" s="383"/>
      <c r="BE241" s="383"/>
      <c r="BF241" s="383"/>
      <c r="BG241" s="383"/>
      <c r="BH241" s="383"/>
      <c r="BI241" s="383"/>
      <c r="BJ241" s="383"/>
      <c r="BK241" s="383"/>
      <c r="BL241" s="383"/>
      <c r="BM241" s="383"/>
      <c r="BN241" s="383"/>
      <c r="BO241" s="383"/>
      <c r="BP241" s="383"/>
      <c r="BQ241" s="383"/>
      <c r="BR241" s="383"/>
      <c r="BS241" s="383"/>
      <c r="BT241" s="383"/>
      <c r="BU241" s="383"/>
      <c r="BV241" s="391"/>
      <c r="BW241" s="383"/>
      <c r="CL241" s="391"/>
      <c r="CM241" s="391"/>
      <c r="CN241" s="391"/>
      <c r="CO241" s="391"/>
      <c r="CP241" s="391"/>
      <c r="CQ241" s="391"/>
      <c r="CR241" s="391"/>
      <c r="CS241" s="391"/>
      <c r="CT241" s="391"/>
      <c r="CU241" s="391"/>
      <c r="CV241" s="391"/>
      <c r="CY241" s="338"/>
      <c r="DA241" s="383"/>
      <c r="DB241" s="383"/>
      <c r="DC241" s="383"/>
      <c r="DD241" s="383"/>
      <c r="DF241" s="383"/>
      <c r="DG241" s="383"/>
      <c r="DH241" s="383"/>
      <c r="DI241" s="383"/>
      <c r="DJ241" s="383"/>
      <c r="DK241" s="383"/>
      <c r="DL241" s="383"/>
      <c r="DM241" s="383"/>
      <c r="DN241" s="383"/>
      <c r="DO241" s="383"/>
      <c r="DR241" s="383"/>
      <c r="DS241" s="383"/>
      <c r="DT241" s="383"/>
      <c r="DU241" s="383"/>
      <c r="DW241" s="383"/>
      <c r="DX241" s="383"/>
      <c r="DY241" s="383"/>
      <c r="DZ241" s="383"/>
      <c r="EA241" s="383"/>
      <c r="EC241" s="383"/>
      <c r="ED241" s="383"/>
      <c r="EE241" s="383"/>
      <c r="EF241" s="383"/>
      <c r="EH241" s="383"/>
      <c r="EI241" s="383"/>
      <c r="EJ241" s="383"/>
      <c r="EK241" s="383"/>
      <c r="EM241" s="383"/>
      <c r="EN241" s="383"/>
      <c r="EO241" s="383"/>
      <c r="EP241" s="383"/>
      <c r="ER241" s="383"/>
      <c r="ES241" s="383"/>
      <c r="ET241" s="383"/>
      <c r="EU241" s="383"/>
      <c r="EX241" s="383"/>
      <c r="EY241" s="383"/>
      <c r="EZ241" s="383"/>
      <c r="FA241" s="383"/>
      <c r="FB241" s="383"/>
      <c r="FC241" s="383"/>
      <c r="FD241" s="383"/>
      <c r="FE241" s="383"/>
      <c r="FF241" s="383">
        <f t="shared" ref="FF241:FF300" si="403">EXP(SUMPRODUCT($DL241:$DO241,EC241:EF241))</f>
        <v>1</v>
      </c>
      <c r="FG241" s="383"/>
      <c r="FH241" s="383"/>
      <c r="FI241" s="383"/>
      <c r="FJ241" s="383"/>
      <c r="FK241" s="383"/>
      <c r="FL241" s="383"/>
      <c r="FN241" s="383"/>
      <c r="FO241" s="383"/>
      <c r="FP241" s="383"/>
      <c r="FR241" s="340"/>
      <c r="FT241" s="335">
        <f t="shared" si="401"/>
        <v>1982</v>
      </c>
      <c r="FU241" s="383">
        <f t="shared" si="396"/>
        <v>1.1050840795249639</v>
      </c>
      <c r="FV241" s="383">
        <f t="shared" si="396"/>
        <v>1.0045559724693491</v>
      </c>
      <c r="FW241" s="383">
        <f t="shared" si="396"/>
        <v>1.0527596381701043</v>
      </c>
      <c r="FX241" s="383">
        <f t="shared" si="396"/>
        <v>0.97753145133452257</v>
      </c>
      <c r="FY241" s="383">
        <f t="shared" si="396"/>
        <v>1</v>
      </c>
      <c r="FZ241" s="383">
        <f t="shared" si="396"/>
        <v>1.0689594148707902</v>
      </c>
    </row>
    <row r="242" spans="1:182" x14ac:dyDescent="0.2">
      <c r="A242" s="377" t="s">
        <v>218</v>
      </c>
      <c r="B242" s="334">
        <f t="shared" si="402"/>
        <v>1952</v>
      </c>
      <c r="D242" s="388"/>
      <c r="E242" s="388"/>
      <c r="F242" s="388"/>
      <c r="G242" s="388"/>
      <c r="H242" s="388"/>
      <c r="J242" s="389"/>
      <c r="K242" s="389"/>
      <c r="L242" s="389"/>
      <c r="M242" s="389"/>
      <c r="N242" s="389"/>
      <c r="W242" s="390"/>
      <c r="X242" s="390"/>
      <c r="Y242" s="390"/>
      <c r="Z242" s="390"/>
      <c r="AA242" s="390"/>
      <c r="AV242" s="406"/>
      <c r="AW242" s="406"/>
      <c r="AX242" s="406"/>
      <c r="AY242" s="406"/>
      <c r="AZ242" s="406"/>
      <c r="BC242" s="383"/>
      <c r="BD242" s="383"/>
      <c r="BE242" s="383"/>
      <c r="BF242" s="383"/>
      <c r="BG242" s="383"/>
      <c r="BH242" s="383"/>
      <c r="BI242" s="383"/>
      <c r="BJ242" s="383"/>
      <c r="BK242" s="383"/>
      <c r="BL242" s="383"/>
      <c r="BM242" s="383"/>
      <c r="BN242" s="383"/>
      <c r="BO242" s="383"/>
      <c r="BP242" s="383"/>
      <c r="BQ242" s="383"/>
      <c r="BR242" s="383"/>
      <c r="BS242" s="383"/>
      <c r="BT242" s="383"/>
      <c r="BU242" s="383"/>
      <c r="BV242" s="391"/>
      <c r="BW242" s="383"/>
      <c r="CL242" s="391"/>
      <c r="CM242" s="391"/>
      <c r="CN242" s="391"/>
      <c r="CO242" s="391"/>
      <c r="CP242" s="391"/>
      <c r="CQ242" s="391"/>
      <c r="CR242" s="391"/>
      <c r="CS242" s="391"/>
      <c r="CT242" s="391"/>
      <c r="CU242" s="391"/>
      <c r="CV242" s="391"/>
      <c r="CY242" s="338"/>
      <c r="DA242" s="383"/>
      <c r="DB242" s="383"/>
      <c r="DC242" s="383"/>
      <c r="DD242" s="383"/>
      <c r="DF242" s="383"/>
      <c r="DG242" s="383"/>
      <c r="DH242" s="383"/>
      <c r="DI242" s="383"/>
      <c r="DJ242" s="383"/>
      <c r="DK242" s="383"/>
      <c r="DL242" s="383"/>
      <c r="DM242" s="383"/>
      <c r="DN242" s="383"/>
      <c r="DO242" s="383"/>
      <c r="DR242" s="383"/>
      <c r="DS242" s="383"/>
      <c r="DT242" s="383"/>
      <c r="DU242" s="383"/>
      <c r="DW242" s="383"/>
      <c r="DX242" s="383"/>
      <c r="DY242" s="383"/>
      <c r="DZ242" s="383"/>
      <c r="EA242" s="383"/>
      <c r="EC242" s="383"/>
      <c r="ED242" s="383"/>
      <c r="EE242" s="383"/>
      <c r="EF242" s="383"/>
      <c r="EH242" s="383"/>
      <c r="EI242" s="383"/>
      <c r="EJ242" s="383"/>
      <c r="EK242" s="383"/>
      <c r="EM242" s="383"/>
      <c r="EN242" s="383"/>
      <c r="EO242" s="383"/>
      <c r="EP242" s="383"/>
      <c r="ER242" s="383"/>
      <c r="ES242" s="383"/>
      <c r="ET242" s="383"/>
      <c r="EU242" s="383"/>
      <c r="EX242" s="383"/>
      <c r="EY242" s="383"/>
      <c r="EZ242" s="383"/>
      <c r="FA242" s="383"/>
      <c r="FB242" s="383"/>
      <c r="FC242" s="383"/>
      <c r="FD242" s="383"/>
      <c r="FE242" s="383"/>
      <c r="FF242" s="383">
        <f t="shared" si="403"/>
        <v>1</v>
      </c>
      <c r="FG242" s="383"/>
      <c r="FH242" s="383"/>
      <c r="FI242" s="383"/>
      <c r="FJ242" s="383"/>
      <c r="FK242" s="383"/>
      <c r="FL242" s="383"/>
      <c r="FN242" s="383"/>
      <c r="FO242" s="383"/>
      <c r="FP242" s="383"/>
      <c r="FR242" s="340"/>
      <c r="FT242" s="335">
        <f t="shared" si="401"/>
        <v>1983</v>
      </c>
      <c r="FU242" s="383">
        <f t="shared" si="396"/>
        <v>1.2145668971573911</v>
      </c>
      <c r="FV242" s="383">
        <f t="shared" si="396"/>
        <v>1.198226009755988</v>
      </c>
      <c r="FW242" s="383">
        <f t="shared" si="396"/>
        <v>0.8721113414122571</v>
      </c>
      <c r="FX242" s="383">
        <f t="shared" si="396"/>
        <v>0.98070676986005567</v>
      </c>
      <c r="FY242" s="383">
        <f t="shared" si="396"/>
        <v>1</v>
      </c>
      <c r="FZ242" s="383">
        <f t="shared" si="396"/>
        <v>1.1851452771764166</v>
      </c>
    </row>
    <row r="243" spans="1:182" x14ac:dyDescent="0.2">
      <c r="A243" s="377" t="s">
        <v>218</v>
      </c>
      <c r="B243" s="334">
        <f t="shared" si="402"/>
        <v>1953</v>
      </c>
      <c r="D243" s="388"/>
      <c r="E243" s="388"/>
      <c r="F243" s="388"/>
      <c r="G243" s="388"/>
      <c r="H243" s="388"/>
      <c r="J243" s="389"/>
      <c r="K243" s="389"/>
      <c r="L243" s="389"/>
      <c r="M243" s="389"/>
      <c r="N243" s="389"/>
      <c r="W243" s="390"/>
      <c r="X243" s="390"/>
      <c r="Y243" s="390"/>
      <c r="Z243" s="390"/>
      <c r="AA243" s="390"/>
      <c r="AV243" s="406"/>
      <c r="AW243" s="406"/>
      <c r="AX243" s="406"/>
      <c r="AY243" s="406"/>
      <c r="AZ243" s="406"/>
      <c r="BC243" s="383"/>
      <c r="BD243" s="383"/>
      <c r="BE243" s="383"/>
      <c r="BF243" s="383"/>
      <c r="BG243" s="383"/>
      <c r="BH243" s="383"/>
      <c r="BI243" s="383"/>
      <c r="BJ243" s="383"/>
      <c r="BK243" s="383"/>
      <c r="BL243" s="383"/>
      <c r="BM243" s="383"/>
      <c r="BN243" s="383"/>
      <c r="BO243" s="383"/>
      <c r="BP243" s="383"/>
      <c r="BQ243" s="383"/>
      <c r="BR243" s="383"/>
      <c r="BS243" s="383"/>
      <c r="BT243" s="383"/>
      <c r="BU243" s="383"/>
      <c r="BV243" s="391"/>
      <c r="BW243" s="383"/>
      <c r="CL243" s="391"/>
      <c r="CM243" s="391"/>
      <c r="CN243" s="391"/>
      <c r="CO243" s="391"/>
      <c r="CP243" s="391"/>
      <c r="CQ243" s="391"/>
      <c r="CR243" s="391"/>
      <c r="CS243" s="391"/>
      <c r="CT243" s="391"/>
      <c r="CU243" s="391"/>
      <c r="CV243" s="391"/>
      <c r="CY243" s="338"/>
      <c r="DA243" s="383"/>
      <c r="DB243" s="383"/>
      <c r="DC243" s="383"/>
      <c r="DD243" s="383"/>
      <c r="DF243" s="383"/>
      <c r="DG243" s="383"/>
      <c r="DH243" s="383"/>
      <c r="DI243" s="383"/>
      <c r="DJ243" s="383"/>
      <c r="DK243" s="383"/>
      <c r="DL243" s="383"/>
      <c r="DM243" s="383"/>
      <c r="DN243" s="383"/>
      <c r="DO243" s="383"/>
      <c r="DR243" s="383"/>
      <c r="DS243" s="383"/>
      <c r="DT243" s="383"/>
      <c r="DU243" s="383"/>
      <c r="DW243" s="383"/>
      <c r="DX243" s="383"/>
      <c r="DY243" s="383"/>
      <c r="DZ243" s="383"/>
      <c r="EA243" s="383"/>
      <c r="EC243" s="383"/>
      <c r="ED243" s="383"/>
      <c r="EE243" s="383"/>
      <c r="EF243" s="383"/>
      <c r="EH243" s="383"/>
      <c r="EI243" s="383"/>
      <c r="EJ243" s="383"/>
      <c r="EK243" s="383"/>
      <c r="EM243" s="383"/>
      <c r="EN243" s="383"/>
      <c r="EO243" s="383"/>
      <c r="EP243" s="383"/>
      <c r="ER243" s="383"/>
      <c r="ES243" s="383"/>
      <c r="ET243" s="383"/>
      <c r="EU243" s="383"/>
      <c r="EX243" s="383"/>
      <c r="EY243" s="383"/>
      <c r="EZ243" s="383"/>
      <c r="FA243" s="383"/>
      <c r="FB243" s="383"/>
      <c r="FC243" s="383"/>
      <c r="FD243" s="383"/>
      <c r="FE243" s="383"/>
      <c r="FF243" s="383">
        <f t="shared" si="403"/>
        <v>1</v>
      </c>
      <c r="FG243" s="383"/>
      <c r="FH243" s="383"/>
      <c r="FI243" s="383"/>
      <c r="FJ243" s="383"/>
      <c r="FK243" s="383"/>
      <c r="FL243" s="383"/>
      <c r="FN243" s="383"/>
      <c r="FO243" s="383"/>
      <c r="FP243" s="383"/>
      <c r="FR243" s="340"/>
      <c r="FT243" s="335">
        <f t="shared" si="401"/>
        <v>1984</v>
      </c>
      <c r="FU243" s="383">
        <f t="shared" si="396"/>
        <v>1.0955775421005591</v>
      </c>
      <c r="FV243" s="383">
        <f t="shared" si="396"/>
        <v>1.0728963661888122</v>
      </c>
      <c r="FW243" s="383">
        <f t="shared" si="396"/>
        <v>0.94820988142767271</v>
      </c>
      <c r="FX243" s="383">
        <f t="shared" si="396"/>
        <v>0.99352995113346187</v>
      </c>
      <c r="FY243" s="383">
        <f t="shared" si="396"/>
        <v>1</v>
      </c>
      <c r="FZ243" s="383">
        <f t="shared" si="396"/>
        <v>1.0839266794624489</v>
      </c>
    </row>
    <row r="244" spans="1:182" x14ac:dyDescent="0.2">
      <c r="A244" s="377" t="s">
        <v>218</v>
      </c>
      <c r="B244" s="334">
        <f t="shared" si="402"/>
        <v>1954</v>
      </c>
      <c r="D244" s="388"/>
      <c r="E244" s="388"/>
      <c r="F244" s="388"/>
      <c r="G244" s="388"/>
      <c r="H244" s="388"/>
      <c r="J244" s="389"/>
      <c r="K244" s="389"/>
      <c r="L244" s="389"/>
      <c r="M244" s="389"/>
      <c r="N244" s="389"/>
      <c r="W244" s="390"/>
      <c r="X244" s="390"/>
      <c r="Y244" s="390"/>
      <c r="Z244" s="390"/>
      <c r="AA244" s="390"/>
      <c r="AV244" s="406"/>
      <c r="AW244" s="406"/>
      <c r="AX244" s="406"/>
      <c r="AY244" s="406"/>
      <c r="AZ244" s="406"/>
      <c r="BC244" s="383"/>
      <c r="BD244" s="383"/>
      <c r="BE244" s="383"/>
      <c r="BF244" s="383"/>
      <c r="BG244" s="383"/>
      <c r="BH244" s="383"/>
      <c r="BI244" s="383"/>
      <c r="BJ244" s="383"/>
      <c r="BK244" s="383"/>
      <c r="BL244" s="383"/>
      <c r="BM244" s="383"/>
      <c r="BN244" s="383"/>
      <c r="BO244" s="383"/>
      <c r="BP244" s="383"/>
      <c r="BQ244" s="383"/>
      <c r="BR244" s="383"/>
      <c r="BS244" s="383"/>
      <c r="BT244" s="383"/>
      <c r="BU244" s="383"/>
      <c r="BV244" s="391"/>
      <c r="BW244" s="383"/>
      <c r="CL244" s="391"/>
      <c r="CM244" s="391"/>
      <c r="CN244" s="391"/>
      <c r="CO244" s="391"/>
      <c r="CP244" s="391"/>
      <c r="CQ244" s="391"/>
      <c r="CR244" s="391"/>
      <c r="CS244" s="391"/>
      <c r="CT244" s="391"/>
      <c r="CU244" s="391"/>
      <c r="CV244" s="391"/>
      <c r="CY244" s="338"/>
      <c r="DA244" s="383"/>
      <c r="DB244" s="383"/>
      <c r="DC244" s="383"/>
      <c r="DD244" s="383"/>
      <c r="DF244" s="383"/>
      <c r="DG244" s="383"/>
      <c r="DH244" s="383"/>
      <c r="DI244" s="383"/>
      <c r="DJ244" s="383"/>
      <c r="DK244" s="383"/>
      <c r="DL244" s="383"/>
      <c r="DM244" s="383"/>
      <c r="DN244" s="383"/>
      <c r="DO244" s="383"/>
      <c r="DR244" s="383"/>
      <c r="DS244" s="383"/>
      <c r="DT244" s="383"/>
      <c r="DU244" s="383"/>
      <c r="DW244" s="383"/>
      <c r="DX244" s="383"/>
      <c r="DY244" s="383"/>
      <c r="DZ244" s="383"/>
      <c r="EA244" s="383"/>
      <c r="EC244" s="383"/>
      <c r="ED244" s="383"/>
      <c r="EE244" s="383"/>
      <c r="EF244" s="383"/>
      <c r="EH244" s="383"/>
      <c r="EI244" s="383"/>
      <c r="EJ244" s="383"/>
      <c r="EK244" s="383"/>
      <c r="EM244" s="383"/>
      <c r="EN244" s="383"/>
      <c r="EO244" s="383"/>
      <c r="EP244" s="383"/>
      <c r="ER244" s="383"/>
      <c r="ES244" s="383"/>
      <c r="ET244" s="383"/>
      <c r="EU244" s="383"/>
      <c r="EX244" s="383"/>
      <c r="EY244" s="383"/>
      <c r="EZ244" s="383"/>
      <c r="FA244" s="383"/>
      <c r="FB244" s="383"/>
      <c r="FC244" s="383"/>
      <c r="FD244" s="383"/>
      <c r="FE244" s="383"/>
      <c r="FF244" s="383">
        <f t="shared" si="403"/>
        <v>1</v>
      </c>
      <c r="FG244" s="383"/>
      <c r="FH244" s="383"/>
      <c r="FI244" s="383"/>
      <c r="FJ244" s="383"/>
      <c r="FK244" s="383"/>
      <c r="FL244" s="383"/>
      <c r="FN244" s="383"/>
      <c r="FO244" s="383"/>
      <c r="FP244" s="383"/>
      <c r="FR244" s="340"/>
      <c r="FT244" s="335">
        <f t="shared" si="401"/>
        <v>1985</v>
      </c>
      <c r="FU244" s="383">
        <f t="shared" si="396"/>
        <v>1</v>
      </c>
      <c r="FV244" s="383">
        <f t="shared" si="396"/>
        <v>1</v>
      </c>
      <c r="FW244" s="383">
        <f t="shared" si="396"/>
        <v>1</v>
      </c>
      <c r="FX244" s="383">
        <f t="shared" si="396"/>
        <v>1</v>
      </c>
      <c r="FY244" s="383">
        <f t="shared" si="396"/>
        <v>1</v>
      </c>
      <c r="FZ244" s="383">
        <f t="shared" si="396"/>
        <v>1</v>
      </c>
    </row>
    <row r="245" spans="1:182" x14ac:dyDescent="0.2">
      <c r="A245" s="377" t="s">
        <v>218</v>
      </c>
      <c r="B245" s="334">
        <f t="shared" si="402"/>
        <v>1955</v>
      </c>
      <c r="D245" s="388"/>
      <c r="E245" s="388"/>
      <c r="F245" s="388"/>
      <c r="G245" s="388"/>
      <c r="H245" s="388"/>
      <c r="J245" s="389"/>
      <c r="K245" s="389"/>
      <c r="L245" s="389"/>
      <c r="M245" s="389"/>
      <c r="N245" s="389"/>
      <c r="W245" s="390"/>
      <c r="X245" s="390"/>
      <c r="Y245" s="390"/>
      <c r="Z245" s="390"/>
      <c r="AA245" s="390"/>
      <c r="AV245" s="406"/>
      <c r="AW245" s="406"/>
      <c r="AX245" s="406"/>
      <c r="AY245" s="406"/>
      <c r="AZ245" s="406"/>
      <c r="BC245" s="383"/>
      <c r="BD245" s="383"/>
      <c r="BE245" s="383"/>
      <c r="BF245" s="383"/>
      <c r="BG245" s="383"/>
      <c r="BH245" s="383"/>
      <c r="BI245" s="383"/>
      <c r="BJ245" s="383"/>
      <c r="BK245" s="383"/>
      <c r="BL245" s="383"/>
      <c r="BM245" s="383"/>
      <c r="BN245" s="383"/>
      <c r="BO245" s="383"/>
      <c r="BP245" s="383"/>
      <c r="BQ245" s="383"/>
      <c r="BR245" s="383"/>
      <c r="BS245" s="383"/>
      <c r="BT245" s="383"/>
      <c r="BU245" s="383"/>
      <c r="BV245" s="391"/>
      <c r="BW245" s="383"/>
      <c r="CL245" s="391"/>
      <c r="CM245" s="391"/>
      <c r="CN245" s="391"/>
      <c r="CO245" s="391"/>
      <c r="CP245" s="391"/>
      <c r="CQ245" s="391"/>
      <c r="CR245" s="391"/>
      <c r="CS245" s="391"/>
      <c r="CT245" s="391"/>
      <c r="CU245" s="391"/>
      <c r="CV245" s="391"/>
      <c r="CY245" s="338"/>
      <c r="DA245" s="383"/>
      <c r="DB245" s="383"/>
      <c r="DC245" s="383"/>
      <c r="DD245" s="383"/>
      <c r="DF245" s="383"/>
      <c r="DG245" s="383"/>
      <c r="DH245" s="383"/>
      <c r="DI245" s="383"/>
      <c r="DJ245" s="383"/>
      <c r="DK245" s="383"/>
      <c r="DL245" s="383"/>
      <c r="DM245" s="383"/>
      <c r="DN245" s="383"/>
      <c r="DO245" s="383"/>
      <c r="DR245" s="383"/>
      <c r="DS245" s="383"/>
      <c r="DT245" s="383"/>
      <c r="DU245" s="383"/>
      <c r="DW245" s="383"/>
      <c r="DX245" s="383"/>
      <c r="DY245" s="383"/>
      <c r="DZ245" s="383"/>
      <c r="EA245" s="383"/>
      <c r="EC245" s="383"/>
      <c r="ED245" s="383"/>
      <c r="EE245" s="383"/>
      <c r="EF245" s="383"/>
      <c r="EH245" s="383"/>
      <c r="EI245" s="383"/>
      <c r="EJ245" s="383"/>
      <c r="EK245" s="383"/>
      <c r="EM245" s="383"/>
      <c r="EN245" s="383"/>
      <c r="EO245" s="383"/>
      <c r="EP245" s="383"/>
      <c r="ER245" s="383"/>
      <c r="ES245" s="383"/>
      <c r="ET245" s="383"/>
      <c r="EU245" s="383"/>
      <c r="EX245" s="383"/>
      <c r="EY245" s="383"/>
      <c r="EZ245" s="383"/>
      <c r="FA245" s="383"/>
      <c r="FB245" s="383"/>
      <c r="FC245" s="383"/>
      <c r="FD245" s="383"/>
      <c r="FE245" s="383"/>
      <c r="FF245" s="383">
        <f t="shared" si="403"/>
        <v>1</v>
      </c>
      <c r="FG245" s="383"/>
      <c r="FH245" s="383"/>
      <c r="FI245" s="383"/>
      <c r="FJ245" s="383"/>
      <c r="FK245" s="383"/>
      <c r="FL245" s="383"/>
      <c r="FN245" s="383"/>
      <c r="FO245" s="383"/>
      <c r="FP245" s="383"/>
      <c r="FR245" s="340"/>
      <c r="FT245" s="335">
        <f t="shared" si="401"/>
        <v>1986</v>
      </c>
      <c r="FU245" s="383">
        <f t="shared" si="396"/>
        <v>0.95917816016569013</v>
      </c>
      <c r="FV245" s="383">
        <f t="shared" si="396"/>
        <v>0.98917186571463867</v>
      </c>
      <c r="FW245" s="383">
        <f t="shared" si="396"/>
        <v>0.97970601917243794</v>
      </c>
      <c r="FX245" s="383">
        <f t="shared" si="396"/>
        <v>1.0153661275115544</v>
      </c>
      <c r="FY245" s="383">
        <f t="shared" si="396"/>
        <v>1</v>
      </c>
      <c r="FZ245" s="383">
        <f t="shared" si="396"/>
        <v>0.97478554054763522</v>
      </c>
    </row>
    <row r="246" spans="1:182" x14ac:dyDescent="0.2">
      <c r="A246" s="377" t="s">
        <v>218</v>
      </c>
      <c r="B246" s="334">
        <f t="shared" si="402"/>
        <v>1956</v>
      </c>
      <c r="D246" s="388"/>
      <c r="E246" s="388"/>
      <c r="F246" s="388"/>
      <c r="G246" s="388"/>
      <c r="H246" s="388"/>
      <c r="J246" s="389"/>
      <c r="K246" s="389"/>
      <c r="L246" s="389"/>
      <c r="M246" s="389"/>
      <c r="N246" s="389"/>
      <c r="W246" s="390"/>
      <c r="X246" s="390"/>
      <c r="Y246" s="390"/>
      <c r="Z246" s="390"/>
      <c r="AA246" s="390"/>
      <c r="AV246" s="406"/>
      <c r="AW246" s="406"/>
      <c r="AX246" s="406"/>
      <c r="AY246" s="406"/>
      <c r="AZ246" s="406"/>
      <c r="BC246" s="383"/>
      <c r="BD246" s="383"/>
      <c r="BE246" s="383"/>
      <c r="BF246" s="383"/>
      <c r="BG246" s="383"/>
      <c r="BH246" s="383"/>
      <c r="BI246" s="383"/>
      <c r="BJ246" s="383"/>
      <c r="BK246" s="383"/>
      <c r="BL246" s="383"/>
      <c r="BM246" s="383"/>
      <c r="BN246" s="383"/>
      <c r="BO246" s="383"/>
      <c r="BP246" s="383"/>
      <c r="BQ246" s="383"/>
      <c r="BR246" s="383"/>
      <c r="BS246" s="383"/>
      <c r="BT246" s="383"/>
      <c r="BU246" s="383"/>
      <c r="BV246" s="391"/>
      <c r="BW246" s="383"/>
      <c r="CL246" s="391"/>
      <c r="CM246" s="391"/>
      <c r="CN246" s="391"/>
      <c r="CO246" s="391"/>
      <c r="CP246" s="391"/>
      <c r="CQ246" s="391"/>
      <c r="CR246" s="391"/>
      <c r="CS246" s="391"/>
      <c r="CT246" s="391"/>
      <c r="CU246" s="391"/>
      <c r="CV246" s="391"/>
      <c r="CY246" s="338"/>
      <c r="DA246" s="383"/>
      <c r="DB246" s="383"/>
      <c r="DC246" s="383"/>
      <c r="DD246" s="383"/>
      <c r="DF246" s="383"/>
      <c r="DG246" s="383"/>
      <c r="DH246" s="383"/>
      <c r="DI246" s="383"/>
      <c r="DJ246" s="383"/>
      <c r="DK246" s="383"/>
      <c r="DL246" s="383"/>
      <c r="DM246" s="383"/>
      <c r="DN246" s="383"/>
      <c r="DO246" s="383"/>
      <c r="DR246" s="383"/>
      <c r="DS246" s="383"/>
      <c r="DT246" s="383"/>
      <c r="DU246" s="383"/>
      <c r="DW246" s="383"/>
      <c r="DX246" s="383"/>
      <c r="DY246" s="383"/>
      <c r="DZ246" s="383"/>
      <c r="EA246" s="383"/>
      <c r="EC246" s="383"/>
      <c r="ED246" s="383"/>
      <c r="EE246" s="383"/>
      <c r="EF246" s="383"/>
      <c r="EH246" s="383"/>
      <c r="EI246" s="383"/>
      <c r="EJ246" s="383"/>
      <c r="EK246" s="383"/>
      <c r="EM246" s="383"/>
      <c r="EN246" s="383"/>
      <c r="EO246" s="383"/>
      <c r="EP246" s="383"/>
      <c r="ER246" s="383"/>
      <c r="ES246" s="383"/>
      <c r="ET246" s="383"/>
      <c r="EU246" s="383"/>
      <c r="EX246" s="383"/>
      <c r="EY246" s="383"/>
      <c r="EZ246" s="383"/>
      <c r="FA246" s="383"/>
      <c r="FB246" s="383"/>
      <c r="FC246" s="383"/>
      <c r="FD246" s="383"/>
      <c r="FE246" s="383"/>
      <c r="FF246" s="383">
        <f t="shared" si="403"/>
        <v>1</v>
      </c>
      <c r="FG246" s="383"/>
      <c r="FH246" s="383"/>
      <c r="FI246" s="383"/>
      <c r="FJ246" s="383"/>
      <c r="FK246" s="383"/>
      <c r="FL246" s="383"/>
      <c r="FN246" s="383"/>
      <c r="FO246" s="383"/>
      <c r="FP246" s="383"/>
      <c r="FR246" s="340"/>
      <c r="FT246" s="335">
        <f t="shared" si="401"/>
        <v>1987</v>
      </c>
      <c r="FU246" s="383">
        <f t="shared" si="396"/>
        <v>0.89589274558906651</v>
      </c>
      <c r="FV246" s="383">
        <f t="shared" si="396"/>
        <v>0.96724119900741246</v>
      </c>
      <c r="FW246" s="383">
        <f t="shared" si="396"/>
        <v>0.97560660000470678</v>
      </c>
      <c r="FX246" s="383">
        <f t="shared" si="396"/>
        <v>1.0203258187393622</v>
      </c>
      <c r="FY246" s="383">
        <f t="shared" si="396"/>
        <v>1</v>
      </c>
      <c r="FZ246" s="383">
        <f t="shared" si="396"/>
        <v>0.93048125222930722</v>
      </c>
    </row>
    <row r="247" spans="1:182" x14ac:dyDescent="0.2">
      <c r="A247" s="377" t="s">
        <v>218</v>
      </c>
      <c r="B247" s="334">
        <f t="shared" si="402"/>
        <v>1957</v>
      </c>
      <c r="D247" s="388"/>
      <c r="E247" s="388"/>
      <c r="F247" s="388"/>
      <c r="G247" s="388"/>
      <c r="H247" s="388"/>
      <c r="J247" s="389"/>
      <c r="K247" s="389"/>
      <c r="L247" s="389"/>
      <c r="M247" s="389"/>
      <c r="N247" s="389"/>
      <c r="W247" s="390"/>
      <c r="X247" s="390"/>
      <c r="Y247" s="390"/>
      <c r="Z247" s="390"/>
      <c r="AA247" s="390"/>
      <c r="AV247" s="406"/>
      <c r="AW247" s="406"/>
      <c r="AX247" s="406"/>
      <c r="AY247" s="406"/>
      <c r="AZ247" s="406"/>
      <c r="BC247" s="383"/>
      <c r="BD247" s="383"/>
      <c r="BE247" s="383"/>
      <c r="BF247" s="383"/>
      <c r="BG247" s="383"/>
      <c r="BH247" s="383"/>
      <c r="BI247" s="383"/>
      <c r="BJ247" s="383"/>
      <c r="BK247" s="383"/>
      <c r="BL247" s="383"/>
      <c r="BM247" s="383"/>
      <c r="BN247" s="383"/>
      <c r="BO247" s="383"/>
      <c r="BP247" s="383"/>
      <c r="BQ247" s="383"/>
      <c r="BR247" s="383"/>
      <c r="BS247" s="383"/>
      <c r="BT247" s="383"/>
      <c r="BU247" s="383"/>
      <c r="BV247" s="391"/>
      <c r="BW247" s="383"/>
      <c r="CL247" s="391"/>
      <c r="CM247" s="391"/>
      <c r="CN247" s="391"/>
      <c r="CO247" s="391"/>
      <c r="CP247" s="391"/>
      <c r="CQ247" s="391"/>
      <c r="CR247" s="391"/>
      <c r="CS247" s="391"/>
      <c r="CT247" s="391"/>
      <c r="CU247" s="391"/>
      <c r="CV247" s="391"/>
      <c r="CY247" s="338"/>
      <c r="DA247" s="383"/>
      <c r="DB247" s="383"/>
      <c r="DC247" s="383"/>
      <c r="DD247" s="383"/>
      <c r="DF247" s="383"/>
      <c r="DG247" s="383"/>
      <c r="DH247" s="383"/>
      <c r="DI247" s="383"/>
      <c r="DJ247" s="383"/>
      <c r="DK247" s="383"/>
      <c r="DL247" s="383"/>
      <c r="DM247" s="383"/>
      <c r="DN247" s="383"/>
      <c r="DO247" s="383"/>
      <c r="DR247" s="383"/>
      <c r="DS247" s="383"/>
      <c r="DT247" s="383"/>
      <c r="DU247" s="383"/>
      <c r="DW247" s="383"/>
      <c r="DX247" s="383"/>
      <c r="DY247" s="383"/>
      <c r="DZ247" s="383"/>
      <c r="EA247" s="383"/>
      <c r="EC247" s="383"/>
      <c r="ED247" s="383"/>
      <c r="EE247" s="383"/>
      <c r="EF247" s="383"/>
      <c r="EH247" s="383"/>
      <c r="EI247" s="383"/>
      <c r="EJ247" s="383"/>
      <c r="EK247" s="383"/>
      <c r="EM247" s="383"/>
      <c r="EN247" s="383"/>
      <c r="EO247" s="383"/>
      <c r="EP247" s="383"/>
      <c r="ER247" s="383"/>
      <c r="ES247" s="383"/>
      <c r="ET247" s="383"/>
      <c r="EU247" s="383"/>
      <c r="EX247" s="383"/>
      <c r="EY247" s="383"/>
      <c r="EZ247" s="383"/>
      <c r="FA247" s="383"/>
      <c r="FB247" s="383"/>
      <c r="FC247" s="383"/>
      <c r="FD247" s="383"/>
      <c r="FE247" s="383"/>
      <c r="FF247" s="383">
        <f t="shared" si="403"/>
        <v>1</v>
      </c>
      <c r="FG247" s="383"/>
      <c r="FH247" s="383"/>
      <c r="FI247" s="383"/>
      <c r="FJ247" s="383"/>
      <c r="FK247" s="383"/>
      <c r="FL247" s="383"/>
      <c r="FN247" s="383"/>
      <c r="FO247" s="383"/>
      <c r="FP247" s="383"/>
      <c r="FR247" s="340"/>
      <c r="FT247" s="335">
        <f t="shared" si="401"/>
        <v>1988</v>
      </c>
      <c r="FU247" s="383">
        <f t="shared" si="396"/>
        <v>0.82227155926930817</v>
      </c>
      <c r="FV247" s="383">
        <f t="shared" si="396"/>
        <v>0.93811531178231378</v>
      </c>
      <c r="FW247" s="383">
        <f t="shared" si="396"/>
        <v>0.91917898608713644</v>
      </c>
      <c r="FX247" s="383">
        <f t="shared" si="396"/>
        <v>1.0279775389693904</v>
      </c>
      <c r="FY247" s="383">
        <f t="shared" si="396"/>
        <v>1</v>
      </c>
      <c r="FZ247" s="383">
        <f t="shared" si="396"/>
        <v>0.92763116724172245</v>
      </c>
    </row>
    <row r="248" spans="1:182" x14ac:dyDescent="0.2">
      <c r="A248" s="377" t="s">
        <v>218</v>
      </c>
      <c r="B248" s="334">
        <f t="shared" si="402"/>
        <v>1958</v>
      </c>
      <c r="D248" s="388"/>
      <c r="E248" s="388"/>
      <c r="F248" s="388"/>
      <c r="G248" s="388"/>
      <c r="H248" s="388"/>
      <c r="J248" s="389"/>
      <c r="K248" s="389"/>
      <c r="L248" s="389"/>
      <c r="M248" s="389"/>
      <c r="N248" s="389"/>
      <c r="W248" s="390"/>
      <c r="X248" s="390"/>
      <c r="Y248" s="390"/>
      <c r="Z248" s="390"/>
      <c r="AA248" s="390"/>
      <c r="AV248" s="406"/>
      <c r="AW248" s="406"/>
      <c r="AX248" s="406"/>
      <c r="AY248" s="406"/>
      <c r="AZ248" s="406"/>
      <c r="BC248" s="383"/>
      <c r="BD248" s="383"/>
      <c r="BE248" s="383"/>
      <c r="BF248" s="383"/>
      <c r="BG248" s="383"/>
      <c r="BH248" s="383"/>
      <c r="BI248" s="383"/>
      <c r="BJ248" s="383"/>
      <c r="BK248" s="383"/>
      <c r="BL248" s="383"/>
      <c r="BM248" s="383"/>
      <c r="BN248" s="383"/>
      <c r="BO248" s="383"/>
      <c r="BP248" s="383"/>
      <c r="BQ248" s="383"/>
      <c r="BR248" s="383"/>
      <c r="BS248" s="383"/>
      <c r="BT248" s="383"/>
      <c r="BU248" s="383"/>
      <c r="BV248" s="391"/>
      <c r="BW248" s="383"/>
      <c r="CL248" s="391"/>
      <c r="CM248" s="391"/>
      <c r="CN248" s="391"/>
      <c r="CO248" s="391"/>
      <c r="CP248" s="391"/>
      <c r="CQ248" s="391"/>
      <c r="CR248" s="391"/>
      <c r="CS248" s="391"/>
      <c r="CT248" s="391"/>
      <c r="CU248" s="391"/>
      <c r="CV248" s="391"/>
      <c r="CY248" s="338"/>
      <c r="DA248" s="383"/>
      <c r="DB248" s="383"/>
      <c r="DC248" s="383"/>
      <c r="DD248" s="383"/>
      <c r="DF248" s="383"/>
      <c r="DG248" s="383"/>
      <c r="DH248" s="383"/>
      <c r="DI248" s="383"/>
      <c r="DJ248" s="383"/>
      <c r="DK248" s="383"/>
      <c r="DL248" s="383"/>
      <c r="DM248" s="383"/>
      <c r="DN248" s="383"/>
      <c r="DO248" s="383"/>
      <c r="DR248" s="383"/>
      <c r="DS248" s="383"/>
      <c r="DT248" s="383"/>
      <c r="DU248" s="383"/>
      <c r="DW248" s="383"/>
      <c r="DX248" s="383"/>
      <c r="DY248" s="383"/>
      <c r="DZ248" s="383"/>
      <c r="EA248" s="383"/>
      <c r="EC248" s="383"/>
      <c r="ED248" s="383"/>
      <c r="EE248" s="383"/>
      <c r="EF248" s="383"/>
      <c r="EH248" s="383"/>
      <c r="EI248" s="383"/>
      <c r="EJ248" s="383"/>
      <c r="EK248" s="383"/>
      <c r="EM248" s="383"/>
      <c r="EN248" s="383"/>
      <c r="EO248" s="383"/>
      <c r="EP248" s="383"/>
      <c r="ER248" s="383"/>
      <c r="ES248" s="383"/>
      <c r="ET248" s="383"/>
      <c r="EU248" s="383"/>
      <c r="EX248" s="383"/>
      <c r="EY248" s="383"/>
      <c r="EZ248" s="383"/>
      <c r="FA248" s="383"/>
      <c r="FB248" s="383"/>
      <c r="FC248" s="383"/>
      <c r="FD248" s="383"/>
      <c r="FE248" s="383"/>
      <c r="FF248" s="383">
        <f t="shared" si="403"/>
        <v>1</v>
      </c>
      <c r="FG248" s="383"/>
      <c r="FH248" s="383"/>
      <c r="FI248" s="383"/>
      <c r="FJ248" s="383"/>
      <c r="FK248" s="383"/>
      <c r="FL248" s="383"/>
      <c r="FN248" s="383"/>
      <c r="FO248" s="383"/>
      <c r="FP248" s="383"/>
      <c r="FR248" s="340"/>
      <c r="FT248" s="335">
        <f t="shared" si="401"/>
        <v>1989</v>
      </c>
      <c r="FU248" s="383">
        <f t="shared" si="396"/>
        <v>0.80729275323914274</v>
      </c>
      <c r="FV248" s="383">
        <f t="shared" si="396"/>
        <v>0.91068430989682281</v>
      </c>
      <c r="FW248" s="383">
        <f t="shared" si="396"/>
        <v>0.95610704224804477</v>
      </c>
      <c r="FX248" s="383">
        <f t="shared" si="396"/>
        <v>1.0343265764179781</v>
      </c>
      <c r="FY248" s="383">
        <f t="shared" si="396"/>
        <v>1</v>
      </c>
      <c r="FZ248" s="383">
        <f t="shared" si="396"/>
        <v>0.8963941198514157</v>
      </c>
    </row>
    <row r="249" spans="1:182" x14ac:dyDescent="0.2">
      <c r="A249" s="377" t="s">
        <v>218</v>
      </c>
      <c r="B249" s="334">
        <f t="shared" si="402"/>
        <v>1959</v>
      </c>
      <c r="D249" s="388"/>
      <c r="E249" s="388"/>
      <c r="F249" s="388"/>
      <c r="G249" s="388"/>
      <c r="H249" s="388"/>
      <c r="J249" s="389"/>
      <c r="K249" s="389"/>
      <c r="L249" s="389"/>
      <c r="M249" s="389"/>
      <c r="N249" s="389"/>
      <c r="W249" s="390"/>
      <c r="X249" s="390"/>
      <c r="Y249" s="390"/>
      <c r="Z249" s="390"/>
      <c r="AA249" s="390"/>
      <c r="AV249" s="406"/>
      <c r="AW249" s="406"/>
      <c r="AX249" s="406"/>
      <c r="AY249" s="406"/>
      <c r="AZ249" s="406"/>
      <c r="BC249" s="383"/>
      <c r="BD249" s="383"/>
      <c r="BE249" s="383"/>
      <c r="BF249" s="383"/>
      <c r="BG249" s="383"/>
      <c r="BH249" s="383"/>
      <c r="BI249" s="383"/>
      <c r="BJ249" s="383"/>
      <c r="BK249" s="383"/>
      <c r="BL249" s="383"/>
      <c r="BM249" s="383"/>
      <c r="BN249" s="383"/>
      <c r="BO249" s="383"/>
      <c r="BP249" s="383"/>
      <c r="BQ249" s="383"/>
      <c r="BR249" s="383"/>
      <c r="BS249" s="383"/>
      <c r="BT249" s="383"/>
      <c r="BU249" s="383"/>
      <c r="BV249" s="391"/>
      <c r="BW249" s="383"/>
      <c r="CL249" s="391"/>
      <c r="CM249" s="391"/>
      <c r="CN249" s="391"/>
      <c r="CO249" s="391"/>
      <c r="CP249" s="391"/>
      <c r="CQ249" s="391"/>
      <c r="CR249" s="391"/>
      <c r="CS249" s="391"/>
      <c r="CT249" s="391"/>
      <c r="CU249" s="391"/>
      <c r="CV249" s="391"/>
      <c r="CY249" s="338"/>
      <c r="DA249" s="383"/>
      <c r="DB249" s="383"/>
      <c r="DC249" s="383"/>
      <c r="DD249" s="383"/>
      <c r="DF249" s="383"/>
      <c r="DG249" s="383"/>
      <c r="DH249" s="383"/>
      <c r="DI249" s="383"/>
      <c r="DJ249" s="383"/>
      <c r="DK249" s="383"/>
      <c r="DL249" s="383"/>
      <c r="DM249" s="383"/>
      <c r="DN249" s="383"/>
      <c r="DO249" s="383"/>
      <c r="DR249" s="383"/>
      <c r="DS249" s="383"/>
      <c r="DT249" s="383"/>
      <c r="DU249" s="383"/>
      <c r="DW249" s="383"/>
      <c r="DX249" s="383"/>
      <c r="DY249" s="383"/>
      <c r="DZ249" s="383"/>
      <c r="EA249" s="383"/>
      <c r="EC249" s="383"/>
      <c r="ED249" s="383"/>
      <c r="EE249" s="383"/>
      <c r="EF249" s="383"/>
      <c r="EH249" s="383"/>
      <c r="EI249" s="383"/>
      <c r="EJ249" s="383"/>
      <c r="EK249" s="383"/>
      <c r="EM249" s="383"/>
      <c r="EN249" s="383"/>
      <c r="EO249" s="383"/>
      <c r="EP249" s="383"/>
      <c r="ER249" s="383"/>
      <c r="ES249" s="383"/>
      <c r="ET249" s="383"/>
      <c r="EU249" s="383"/>
      <c r="EX249" s="383"/>
      <c r="EY249" s="383"/>
      <c r="EZ249" s="383"/>
      <c r="FA249" s="383"/>
      <c r="FB249" s="383"/>
      <c r="FC249" s="383"/>
      <c r="FD249" s="383"/>
      <c r="FE249" s="383"/>
      <c r="FF249" s="383">
        <f t="shared" si="403"/>
        <v>1</v>
      </c>
      <c r="FG249" s="383"/>
      <c r="FH249" s="383"/>
      <c r="FI249" s="383"/>
      <c r="FJ249" s="383"/>
      <c r="FK249" s="383"/>
      <c r="FL249" s="383"/>
      <c r="FN249" s="383"/>
      <c r="FO249" s="383"/>
      <c r="FP249" s="383"/>
      <c r="FR249" s="340"/>
      <c r="FT249" s="335">
        <f t="shared" si="401"/>
        <v>1990</v>
      </c>
      <c r="FU249" s="383">
        <f t="shared" si="396"/>
        <v>0.79753138643419097</v>
      </c>
      <c r="FV249" s="383">
        <f t="shared" si="396"/>
        <v>0.91656584551640308</v>
      </c>
      <c r="FW249" s="383">
        <f t="shared" si="396"/>
        <v>0.97989581360806988</v>
      </c>
      <c r="FX249" s="383">
        <f t="shared" si="396"/>
        <v>1.0379123169488182</v>
      </c>
      <c r="FY249" s="383">
        <f t="shared" si="396"/>
        <v>1</v>
      </c>
      <c r="FZ249" s="383">
        <f t="shared" si="396"/>
        <v>0.85554635553378633</v>
      </c>
    </row>
    <row r="250" spans="1:182" x14ac:dyDescent="0.2">
      <c r="A250" s="377" t="s">
        <v>218</v>
      </c>
      <c r="B250" s="334">
        <f t="shared" si="402"/>
        <v>1960</v>
      </c>
      <c r="D250" s="388"/>
      <c r="E250" s="388"/>
      <c r="F250" s="388"/>
      <c r="G250" s="388"/>
      <c r="H250" s="388"/>
      <c r="J250" s="389"/>
      <c r="K250" s="389"/>
      <c r="L250" s="389"/>
      <c r="M250" s="389"/>
      <c r="N250" s="389"/>
      <c r="W250" s="390"/>
      <c r="X250" s="390"/>
      <c r="Y250" s="390"/>
      <c r="Z250" s="390"/>
      <c r="AA250" s="390"/>
      <c r="AV250" s="406"/>
      <c r="AW250" s="406"/>
      <c r="AX250" s="406"/>
      <c r="AY250" s="406"/>
      <c r="AZ250" s="406"/>
      <c r="BC250" s="383"/>
      <c r="BD250" s="383"/>
      <c r="BE250" s="383"/>
      <c r="BF250" s="383"/>
      <c r="BG250" s="383"/>
      <c r="BH250" s="383"/>
      <c r="BI250" s="383"/>
      <c r="BJ250" s="383"/>
      <c r="BK250" s="383"/>
      <c r="BL250" s="383"/>
      <c r="BM250" s="383"/>
      <c r="BN250" s="383"/>
      <c r="BO250" s="383"/>
      <c r="BP250" s="383"/>
      <c r="BQ250" s="383"/>
      <c r="BR250" s="383"/>
      <c r="BS250" s="383"/>
      <c r="BT250" s="383"/>
      <c r="BU250" s="383"/>
      <c r="BV250" s="391"/>
      <c r="BW250" s="383"/>
      <c r="CL250" s="391"/>
      <c r="CM250" s="391"/>
      <c r="CN250" s="391"/>
      <c r="CO250" s="391"/>
      <c r="CP250" s="391"/>
      <c r="CQ250" s="391"/>
      <c r="CR250" s="391"/>
      <c r="CS250" s="391"/>
      <c r="CT250" s="391"/>
      <c r="CU250" s="391"/>
      <c r="CV250" s="391"/>
      <c r="CY250" s="338"/>
      <c r="DA250" s="383"/>
      <c r="DB250" s="383"/>
      <c r="DC250" s="383"/>
      <c r="DD250" s="383"/>
      <c r="DF250" s="383"/>
      <c r="DG250" s="383"/>
      <c r="DH250" s="383"/>
      <c r="DI250" s="383"/>
      <c r="DJ250" s="383"/>
      <c r="DK250" s="383"/>
      <c r="DL250" s="383"/>
      <c r="DM250" s="383"/>
      <c r="DN250" s="383"/>
      <c r="DO250" s="383"/>
      <c r="DR250" s="383"/>
      <c r="DS250" s="383"/>
      <c r="DT250" s="383"/>
      <c r="DU250" s="383"/>
      <c r="DW250" s="383"/>
      <c r="DX250" s="383"/>
      <c r="DY250" s="383"/>
      <c r="DZ250" s="383"/>
      <c r="EA250" s="383"/>
      <c r="EC250" s="383"/>
      <c r="ED250" s="383"/>
      <c r="EE250" s="383"/>
      <c r="EF250" s="383"/>
      <c r="EH250" s="383"/>
      <c r="EI250" s="383"/>
      <c r="EJ250" s="383"/>
      <c r="EK250" s="383"/>
      <c r="EM250" s="383"/>
      <c r="EN250" s="383"/>
      <c r="EO250" s="383"/>
      <c r="EP250" s="383"/>
      <c r="ER250" s="383"/>
      <c r="ES250" s="383"/>
      <c r="ET250" s="383"/>
      <c r="EU250" s="383"/>
      <c r="EX250" s="383"/>
      <c r="EY250" s="383"/>
      <c r="EZ250" s="383"/>
      <c r="FA250" s="383"/>
      <c r="FB250" s="383"/>
      <c r="FC250" s="383"/>
      <c r="FD250" s="383"/>
      <c r="FE250" s="383"/>
      <c r="FF250" s="383">
        <f t="shared" si="403"/>
        <v>1</v>
      </c>
      <c r="FG250" s="383"/>
      <c r="FH250" s="383"/>
      <c r="FI250" s="383"/>
      <c r="FJ250" s="383"/>
      <c r="FK250" s="383"/>
      <c r="FL250" s="383"/>
      <c r="FN250" s="383"/>
      <c r="FO250" s="383"/>
      <c r="FP250" s="383"/>
      <c r="FR250" s="340"/>
      <c r="FT250" s="335">
        <f t="shared" si="401"/>
        <v>1991</v>
      </c>
      <c r="FU250" s="383">
        <f t="shared" si="396"/>
        <v>0.76890825319733602</v>
      </c>
      <c r="FV250" s="383">
        <f t="shared" si="396"/>
        <v>0.91394093738430304</v>
      </c>
      <c r="FW250" s="383">
        <f t="shared" si="396"/>
        <v>1.0075545469212972</v>
      </c>
      <c r="FX250" s="383">
        <f t="shared" si="396"/>
        <v>1.0387266877833583</v>
      </c>
      <c r="FY250" s="383">
        <f t="shared" si="396"/>
        <v>1</v>
      </c>
      <c r="FZ250" s="383">
        <f t="shared" si="396"/>
        <v>0.80387132005893769</v>
      </c>
    </row>
    <row r="251" spans="1:182" x14ac:dyDescent="0.2">
      <c r="A251" s="377" t="s">
        <v>218</v>
      </c>
      <c r="B251" s="334">
        <f t="shared" si="402"/>
        <v>1961</v>
      </c>
      <c r="D251" s="388"/>
      <c r="E251" s="388"/>
      <c r="F251" s="388"/>
      <c r="G251" s="388"/>
      <c r="H251" s="388"/>
      <c r="J251" s="389"/>
      <c r="K251" s="389"/>
      <c r="L251" s="389"/>
      <c r="M251" s="389"/>
      <c r="N251" s="389"/>
      <c r="W251" s="390"/>
      <c r="X251" s="390"/>
      <c r="Y251" s="390"/>
      <c r="Z251" s="390"/>
      <c r="AA251" s="390"/>
      <c r="AV251" s="406"/>
      <c r="AW251" s="406"/>
      <c r="AX251" s="406"/>
      <c r="AY251" s="406"/>
      <c r="AZ251" s="406"/>
      <c r="BC251" s="383"/>
      <c r="BD251" s="383"/>
      <c r="BE251" s="383"/>
      <c r="BF251" s="383"/>
      <c r="BG251" s="383"/>
      <c r="BH251" s="383"/>
      <c r="BI251" s="383"/>
      <c r="BJ251" s="383"/>
      <c r="BK251" s="383"/>
      <c r="BL251" s="383"/>
      <c r="BM251" s="383"/>
      <c r="BN251" s="383"/>
      <c r="BO251" s="383"/>
      <c r="BP251" s="383"/>
      <c r="BQ251" s="383"/>
      <c r="BR251" s="383"/>
      <c r="BS251" s="383"/>
      <c r="BT251" s="383"/>
      <c r="BU251" s="383"/>
      <c r="BV251" s="391"/>
      <c r="BW251" s="383"/>
      <c r="CL251" s="391"/>
      <c r="CM251" s="391"/>
      <c r="CN251" s="391"/>
      <c r="CO251" s="391"/>
      <c r="CP251" s="391"/>
      <c r="CQ251" s="391"/>
      <c r="CR251" s="391"/>
      <c r="CS251" s="391"/>
      <c r="CT251" s="391"/>
      <c r="CU251" s="391"/>
      <c r="CV251" s="391"/>
      <c r="CY251" s="338"/>
      <c r="DA251" s="383"/>
      <c r="DB251" s="383"/>
      <c r="DC251" s="383"/>
      <c r="DD251" s="383"/>
      <c r="DF251" s="383"/>
      <c r="DG251" s="383"/>
      <c r="DH251" s="383"/>
      <c r="DI251" s="383"/>
      <c r="DJ251" s="383"/>
      <c r="DK251" s="383"/>
      <c r="DL251" s="383"/>
      <c r="DM251" s="383"/>
      <c r="DN251" s="383"/>
      <c r="DO251" s="383"/>
      <c r="DR251" s="383"/>
      <c r="DS251" s="383"/>
      <c r="DT251" s="383"/>
      <c r="DU251" s="383"/>
      <c r="DW251" s="383"/>
      <c r="DX251" s="383"/>
      <c r="DY251" s="383"/>
      <c r="DZ251" s="383"/>
      <c r="EA251" s="383"/>
      <c r="EC251" s="383"/>
      <c r="ED251" s="383"/>
      <c r="EE251" s="383"/>
      <c r="EF251" s="383"/>
      <c r="EH251" s="383"/>
      <c r="EI251" s="383"/>
      <c r="EJ251" s="383"/>
      <c r="EK251" s="383"/>
      <c r="EM251" s="383"/>
      <c r="EN251" s="383"/>
      <c r="EO251" s="383"/>
      <c r="EP251" s="383"/>
      <c r="ER251" s="383"/>
      <c r="ES251" s="383"/>
      <c r="ET251" s="383"/>
      <c r="EU251" s="383"/>
      <c r="EX251" s="383"/>
      <c r="EY251" s="383"/>
      <c r="EZ251" s="383"/>
      <c r="FA251" s="383"/>
      <c r="FB251" s="383"/>
      <c r="FC251" s="383"/>
      <c r="FD251" s="383"/>
      <c r="FE251" s="383"/>
      <c r="FF251" s="383">
        <f t="shared" si="403"/>
        <v>1</v>
      </c>
      <c r="FG251" s="383"/>
      <c r="FH251" s="383"/>
      <c r="FI251" s="383"/>
      <c r="FJ251" s="383"/>
      <c r="FK251" s="383"/>
      <c r="FL251" s="383"/>
      <c r="FN251" s="383"/>
      <c r="FO251" s="383"/>
      <c r="FP251" s="383"/>
      <c r="FR251" s="340"/>
      <c r="FT251" s="335">
        <f t="shared" si="401"/>
        <v>1992</v>
      </c>
      <c r="FU251" s="383">
        <f t="shared" si="396"/>
        <v>0.77107737715472158</v>
      </c>
      <c r="FV251" s="383">
        <f t="shared" si="396"/>
        <v>0.89696125759537204</v>
      </c>
      <c r="FW251" s="383">
        <f t="shared" si="396"/>
        <v>1.0446104066571698</v>
      </c>
      <c r="FX251" s="383">
        <f t="shared" si="396"/>
        <v>1.0399549146157085</v>
      </c>
      <c r="FY251" s="383">
        <f t="shared" si="396"/>
        <v>1</v>
      </c>
      <c r="FZ251" s="383">
        <f t="shared" si="396"/>
        <v>0.79132596625467977</v>
      </c>
    </row>
    <row r="252" spans="1:182" x14ac:dyDescent="0.2">
      <c r="A252" s="377" t="s">
        <v>218</v>
      </c>
      <c r="B252" s="334">
        <f t="shared" si="402"/>
        <v>1962</v>
      </c>
      <c r="D252" s="388"/>
      <c r="E252" s="388"/>
      <c r="F252" s="388"/>
      <c r="G252" s="388"/>
      <c r="H252" s="388"/>
      <c r="J252" s="389"/>
      <c r="K252" s="389"/>
      <c r="L252" s="389"/>
      <c r="M252" s="389"/>
      <c r="N252" s="389"/>
      <c r="W252" s="390"/>
      <c r="X252" s="390"/>
      <c r="Y252" s="390"/>
      <c r="Z252" s="390"/>
      <c r="AA252" s="390"/>
      <c r="AV252" s="406"/>
      <c r="AW252" s="406"/>
      <c r="AX252" s="406"/>
      <c r="AY252" s="406"/>
      <c r="AZ252" s="406"/>
      <c r="BC252" s="383"/>
      <c r="BD252" s="383"/>
      <c r="BE252" s="383"/>
      <c r="BF252" s="383"/>
      <c r="BG252" s="383"/>
      <c r="BH252" s="383"/>
      <c r="BI252" s="383"/>
      <c r="BJ252" s="383"/>
      <c r="BK252" s="383"/>
      <c r="BL252" s="383"/>
      <c r="BM252" s="383"/>
      <c r="BN252" s="383"/>
      <c r="BO252" s="383"/>
      <c r="BP252" s="383"/>
      <c r="BQ252" s="383"/>
      <c r="BR252" s="383"/>
      <c r="BS252" s="383"/>
      <c r="BT252" s="383"/>
      <c r="BU252" s="383"/>
      <c r="BV252" s="391"/>
      <c r="BW252" s="383"/>
      <c r="CL252" s="391"/>
      <c r="CM252" s="391"/>
      <c r="CN252" s="391"/>
      <c r="CO252" s="391"/>
      <c r="CP252" s="391"/>
      <c r="CQ252" s="391"/>
      <c r="CR252" s="391"/>
      <c r="CS252" s="391"/>
      <c r="CT252" s="391"/>
      <c r="CU252" s="391"/>
      <c r="CV252" s="391"/>
      <c r="CY252" s="338"/>
      <c r="DA252" s="383"/>
      <c r="DB252" s="383"/>
      <c r="DC252" s="383"/>
      <c r="DD252" s="383"/>
      <c r="DF252" s="383"/>
      <c r="DG252" s="383"/>
      <c r="DH252" s="383"/>
      <c r="DI252" s="383"/>
      <c r="DJ252" s="383"/>
      <c r="DK252" s="383"/>
      <c r="DL252" s="383"/>
      <c r="DM252" s="383"/>
      <c r="DN252" s="383"/>
      <c r="DO252" s="383"/>
      <c r="DR252" s="383"/>
      <c r="DS252" s="383"/>
      <c r="DT252" s="383"/>
      <c r="DU252" s="383"/>
      <c r="DW252" s="383"/>
      <c r="DX252" s="383"/>
      <c r="DY252" s="383"/>
      <c r="DZ252" s="383"/>
      <c r="EA252" s="383"/>
      <c r="EC252" s="383"/>
      <c r="ED252" s="383"/>
      <c r="EE252" s="383"/>
      <c r="EF252" s="383"/>
      <c r="EH252" s="383"/>
      <c r="EI252" s="383"/>
      <c r="EJ252" s="383"/>
      <c r="EK252" s="383"/>
      <c r="EM252" s="383"/>
      <c r="EN252" s="383"/>
      <c r="EO252" s="383"/>
      <c r="EP252" s="383"/>
      <c r="ER252" s="383"/>
      <c r="ES252" s="383"/>
      <c r="ET252" s="383"/>
      <c r="EU252" s="383"/>
      <c r="EX252" s="383"/>
      <c r="EY252" s="383"/>
      <c r="EZ252" s="383"/>
      <c r="FA252" s="383"/>
      <c r="FB252" s="383"/>
      <c r="FC252" s="383"/>
      <c r="FD252" s="383"/>
      <c r="FE252" s="383"/>
      <c r="FF252" s="383">
        <f t="shared" si="403"/>
        <v>1</v>
      </c>
      <c r="FG252" s="383"/>
      <c r="FH252" s="383"/>
      <c r="FI252" s="383"/>
      <c r="FJ252" s="383"/>
      <c r="FK252" s="383"/>
      <c r="FL252" s="383"/>
      <c r="FN252" s="383"/>
      <c r="FO252" s="383"/>
      <c r="FP252" s="383"/>
      <c r="FR252" s="340"/>
      <c r="FT252" s="335">
        <f t="shared" si="401"/>
        <v>1993</v>
      </c>
      <c r="FU252" s="383">
        <f t="shared" si="396"/>
        <v>0.75881025661601198</v>
      </c>
      <c r="FV252" s="383">
        <f t="shared" si="396"/>
        <v>0.93450750617457234</v>
      </c>
      <c r="FW252" s="383">
        <f t="shared" si="396"/>
        <v>0.99712289574959012</v>
      </c>
      <c r="FX252" s="383">
        <f t="shared" si="396"/>
        <v>1.034272523133088</v>
      </c>
      <c r="FY252" s="383">
        <f t="shared" si="396"/>
        <v>1</v>
      </c>
      <c r="FZ252" s="383">
        <f t="shared" si="396"/>
        <v>0.78734798911750437</v>
      </c>
    </row>
    <row r="253" spans="1:182" x14ac:dyDescent="0.2">
      <c r="A253" s="377" t="s">
        <v>218</v>
      </c>
      <c r="B253" s="334">
        <f t="shared" si="402"/>
        <v>1963</v>
      </c>
      <c r="D253" s="388"/>
      <c r="E253" s="388"/>
      <c r="F253" s="388"/>
      <c r="G253" s="388"/>
      <c r="H253" s="388"/>
      <c r="J253" s="389"/>
      <c r="K253" s="389"/>
      <c r="L253" s="389"/>
      <c r="M253" s="389"/>
      <c r="N253" s="389"/>
      <c r="W253" s="390"/>
      <c r="X253" s="390"/>
      <c r="Y253" s="390"/>
      <c r="Z253" s="390"/>
      <c r="AA253" s="390"/>
      <c r="AV253" s="406"/>
      <c r="AW253" s="406"/>
      <c r="AX253" s="406"/>
      <c r="AY253" s="406"/>
      <c r="AZ253" s="406"/>
      <c r="BC253" s="383"/>
      <c r="BD253" s="383"/>
      <c r="BE253" s="383"/>
      <c r="BF253" s="383"/>
      <c r="BG253" s="383"/>
      <c r="BH253" s="383"/>
      <c r="BI253" s="383"/>
      <c r="BJ253" s="383"/>
      <c r="BK253" s="383"/>
      <c r="BL253" s="383"/>
      <c r="BM253" s="383"/>
      <c r="BN253" s="383"/>
      <c r="BO253" s="383"/>
      <c r="BP253" s="383"/>
      <c r="BQ253" s="383"/>
      <c r="BR253" s="383"/>
      <c r="BS253" s="383"/>
      <c r="BT253" s="383"/>
      <c r="BU253" s="383"/>
      <c r="BV253" s="391"/>
      <c r="BW253" s="383"/>
      <c r="CL253" s="391"/>
      <c r="CM253" s="391"/>
      <c r="CN253" s="391"/>
      <c r="CO253" s="391"/>
      <c r="CP253" s="391"/>
      <c r="CQ253" s="391"/>
      <c r="CR253" s="391"/>
      <c r="CS253" s="391"/>
      <c r="CT253" s="391"/>
      <c r="CU253" s="391"/>
      <c r="CV253" s="391"/>
      <c r="CY253" s="338"/>
      <c r="DA253" s="383"/>
      <c r="DB253" s="383"/>
      <c r="DC253" s="383"/>
      <c r="DD253" s="383"/>
      <c r="DF253" s="383"/>
      <c r="DG253" s="383"/>
      <c r="DH253" s="383"/>
      <c r="DI253" s="383"/>
      <c r="DJ253" s="383"/>
      <c r="DK253" s="383"/>
      <c r="DL253" s="383"/>
      <c r="DM253" s="383"/>
      <c r="DN253" s="383"/>
      <c r="DO253" s="383"/>
      <c r="DR253" s="383"/>
      <c r="DS253" s="383"/>
      <c r="DT253" s="383"/>
      <c r="DU253" s="383"/>
      <c r="DW253" s="383"/>
      <c r="DX253" s="383"/>
      <c r="DY253" s="383"/>
      <c r="DZ253" s="383"/>
      <c r="EA253" s="383"/>
      <c r="EC253" s="383"/>
      <c r="ED253" s="383"/>
      <c r="EE253" s="383"/>
      <c r="EF253" s="383"/>
      <c r="EH253" s="383"/>
      <c r="EI253" s="383"/>
      <c r="EJ253" s="383"/>
      <c r="EK253" s="383"/>
      <c r="EM253" s="383"/>
      <c r="EN253" s="383"/>
      <c r="EO253" s="383"/>
      <c r="EP253" s="383"/>
      <c r="ER253" s="383"/>
      <c r="ES253" s="383"/>
      <c r="ET253" s="383"/>
      <c r="EU253" s="383"/>
      <c r="EX253" s="383"/>
      <c r="EY253" s="383"/>
      <c r="EZ253" s="383"/>
      <c r="FA253" s="383"/>
      <c r="FB253" s="383"/>
      <c r="FC253" s="383"/>
      <c r="FD253" s="383"/>
      <c r="FE253" s="383"/>
      <c r="FF253" s="383">
        <f t="shared" si="403"/>
        <v>1</v>
      </c>
      <c r="FG253" s="383"/>
      <c r="FH253" s="383"/>
      <c r="FI253" s="383"/>
      <c r="FJ253" s="383"/>
      <c r="FK253" s="383"/>
      <c r="FL253" s="383"/>
      <c r="FN253" s="383"/>
      <c r="FO253" s="383"/>
      <c r="FP253" s="383"/>
      <c r="FR253" s="340"/>
      <c r="FT253" s="335">
        <f t="shared" si="401"/>
        <v>1994</v>
      </c>
      <c r="FU253" s="383">
        <f t="shared" ref="FU253:FZ260" si="404">CM284</f>
        <v>0.68877956063611634</v>
      </c>
      <c r="FV253" s="383">
        <f t="shared" si="404"/>
        <v>0.86714926537224779</v>
      </c>
      <c r="FW253" s="383">
        <f t="shared" si="404"/>
        <v>1.0377577126601396</v>
      </c>
      <c r="FX253" s="383">
        <f t="shared" si="404"/>
        <v>1.0442342919023007</v>
      </c>
      <c r="FY253" s="383">
        <f t="shared" si="404"/>
        <v>1</v>
      </c>
      <c r="FZ253" s="383">
        <f t="shared" si="404"/>
        <v>0.73298058238267061</v>
      </c>
    </row>
    <row r="254" spans="1:182" x14ac:dyDescent="0.2">
      <c r="A254" s="377" t="s">
        <v>218</v>
      </c>
      <c r="B254" s="334">
        <f t="shared" si="402"/>
        <v>1964</v>
      </c>
      <c r="D254" s="388"/>
      <c r="E254" s="388"/>
      <c r="F254" s="388"/>
      <c r="G254" s="388"/>
      <c r="H254" s="388"/>
      <c r="J254" s="389"/>
      <c r="K254" s="389"/>
      <c r="L254" s="389"/>
      <c r="M254" s="389"/>
      <c r="N254" s="389"/>
      <c r="W254" s="390"/>
      <c r="X254" s="390"/>
      <c r="Y254" s="390"/>
      <c r="Z254" s="390"/>
      <c r="AA254" s="390"/>
      <c r="AV254" s="406"/>
      <c r="AW254" s="406"/>
      <c r="AX254" s="406"/>
      <c r="AY254" s="406"/>
      <c r="AZ254" s="406"/>
      <c r="BC254" s="383"/>
      <c r="BD254" s="383"/>
      <c r="BE254" s="383"/>
      <c r="BF254" s="383"/>
      <c r="BG254" s="383"/>
      <c r="BH254" s="383"/>
      <c r="BI254" s="383"/>
      <c r="BJ254" s="383"/>
      <c r="BK254" s="383"/>
      <c r="BL254" s="383"/>
      <c r="BM254" s="383"/>
      <c r="BN254" s="383"/>
      <c r="BO254" s="383"/>
      <c r="BP254" s="383"/>
      <c r="BQ254" s="383"/>
      <c r="BR254" s="383"/>
      <c r="BS254" s="383"/>
      <c r="BT254" s="383"/>
      <c r="BU254" s="383"/>
      <c r="BV254" s="391"/>
      <c r="BW254" s="383"/>
      <c r="CL254" s="391"/>
      <c r="CM254" s="391"/>
      <c r="CN254" s="391"/>
      <c r="CO254" s="391"/>
      <c r="CP254" s="391"/>
      <c r="CQ254" s="391"/>
      <c r="CR254" s="391"/>
      <c r="CS254" s="391"/>
      <c r="CT254" s="391"/>
      <c r="CU254" s="391"/>
      <c r="CV254" s="391"/>
      <c r="CY254" s="338"/>
      <c r="DA254" s="383"/>
      <c r="DB254" s="383"/>
      <c r="DC254" s="383"/>
      <c r="DD254" s="383"/>
      <c r="DF254" s="383"/>
      <c r="DG254" s="383"/>
      <c r="DH254" s="383"/>
      <c r="DI254" s="383"/>
      <c r="DJ254" s="383"/>
      <c r="DK254" s="383"/>
      <c r="DL254" s="383"/>
      <c r="DM254" s="383"/>
      <c r="DN254" s="383"/>
      <c r="DO254" s="383"/>
      <c r="DR254" s="383"/>
      <c r="DS254" s="383"/>
      <c r="DT254" s="383"/>
      <c r="DU254" s="383"/>
      <c r="DW254" s="383"/>
      <c r="DX254" s="383"/>
      <c r="DY254" s="383"/>
      <c r="DZ254" s="383"/>
      <c r="EA254" s="383"/>
      <c r="EC254" s="383"/>
      <c r="ED254" s="383"/>
      <c r="EE254" s="383"/>
      <c r="EF254" s="383"/>
      <c r="EH254" s="383"/>
      <c r="EI254" s="383"/>
      <c r="EJ254" s="383"/>
      <c r="EK254" s="383"/>
      <c r="EM254" s="383"/>
      <c r="EN254" s="383"/>
      <c r="EO254" s="383"/>
      <c r="EP254" s="383"/>
      <c r="ER254" s="383"/>
      <c r="ES254" s="383"/>
      <c r="ET254" s="383"/>
      <c r="EU254" s="383"/>
      <c r="EX254" s="383"/>
      <c r="EY254" s="383"/>
      <c r="EZ254" s="383"/>
      <c r="FA254" s="383"/>
      <c r="FB254" s="383"/>
      <c r="FC254" s="383"/>
      <c r="FD254" s="383"/>
      <c r="FE254" s="383"/>
      <c r="FF254" s="383">
        <f t="shared" si="403"/>
        <v>1</v>
      </c>
      <c r="FG254" s="383"/>
      <c r="FH254" s="383"/>
      <c r="FI254" s="383"/>
      <c r="FJ254" s="383"/>
      <c r="FK254" s="383"/>
      <c r="FL254" s="383"/>
      <c r="FN254" s="383"/>
      <c r="FO254" s="383"/>
      <c r="FP254" s="383"/>
      <c r="FR254" s="340"/>
      <c r="FT254" s="335">
        <f t="shared" si="401"/>
        <v>1995</v>
      </c>
      <c r="FU254" s="383">
        <f t="shared" si="404"/>
        <v>0.68084006302426159</v>
      </c>
      <c r="FV254" s="383">
        <f t="shared" si="404"/>
        <v>0.90509753761111433</v>
      </c>
      <c r="FW254" s="383">
        <f t="shared" si="404"/>
        <v>0.9744525577782901</v>
      </c>
      <c r="FX254" s="383">
        <f t="shared" si="404"/>
        <v>1.049350631906192</v>
      </c>
      <c r="FY254" s="383">
        <f t="shared" si="404"/>
        <v>1</v>
      </c>
      <c r="FZ254" s="383">
        <f t="shared" si="404"/>
        <v>0.73564517629490855</v>
      </c>
    </row>
    <row r="255" spans="1:182" x14ac:dyDescent="0.2">
      <c r="A255" s="377" t="s">
        <v>218</v>
      </c>
      <c r="B255" s="334">
        <f t="shared" si="402"/>
        <v>1965</v>
      </c>
      <c r="D255" s="388"/>
      <c r="E255" s="388"/>
      <c r="F255" s="388"/>
      <c r="G255" s="388"/>
      <c r="H255" s="388"/>
      <c r="J255" s="389"/>
      <c r="K255" s="389"/>
      <c r="L255" s="389"/>
      <c r="M255" s="389"/>
      <c r="N255" s="389"/>
      <c r="W255" s="390"/>
      <c r="X255" s="390"/>
      <c r="Y255" s="390"/>
      <c r="Z255" s="390"/>
      <c r="AA255" s="390"/>
      <c r="AV255" s="406"/>
      <c r="AW255" s="406"/>
      <c r="AX255" s="406"/>
      <c r="AY255" s="406"/>
      <c r="AZ255" s="406"/>
      <c r="BC255" s="383"/>
      <c r="BD255" s="383"/>
      <c r="BE255" s="383"/>
      <c r="BF255" s="383"/>
      <c r="BG255" s="383"/>
      <c r="BH255" s="383"/>
      <c r="BI255" s="383"/>
      <c r="BJ255" s="383"/>
      <c r="BK255" s="383"/>
      <c r="BL255" s="383"/>
      <c r="BM255" s="383"/>
      <c r="BN255" s="383"/>
      <c r="BO255" s="383"/>
      <c r="BP255" s="383"/>
      <c r="BQ255" s="383"/>
      <c r="BR255" s="383"/>
      <c r="BS255" s="383"/>
      <c r="BT255" s="383"/>
      <c r="BU255" s="383"/>
      <c r="BV255" s="391"/>
      <c r="BW255" s="383"/>
      <c r="CL255" s="391"/>
      <c r="CM255" s="391"/>
      <c r="CN255" s="391"/>
      <c r="CO255" s="391"/>
      <c r="CP255" s="391"/>
      <c r="CQ255" s="391"/>
      <c r="CR255" s="391"/>
      <c r="CS255" s="391"/>
      <c r="CT255" s="391"/>
      <c r="CU255" s="391"/>
      <c r="CV255" s="391"/>
      <c r="CY255" s="338"/>
      <c r="DA255" s="383"/>
      <c r="DB255" s="383"/>
      <c r="DC255" s="383"/>
      <c r="DD255" s="383"/>
      <c r="DF255" s="383"/>
      <c r="DG255" s="383"/>
      <c r="DH255" s="383"/>
      <c r="DI255" s="383"/>
      <c r="DJ255" s="383"/>
      <c r="DK255" s="383"/>
      <c r="DL255" s="383"/>
      <c r="DM255" s="383"/>
      <c r="DN255" s="383"/>
      <c r="DO255" s="383"/>
      <c r="DR255" s="383"/>
      <c r="DS255" s="383"/>
      <c r="DT255" s="383"/>
      <c r="DU255" s="383"/>
      <c r="DW255" s="383"/>
      <c r="DX255" s="383"/>
      <c r="DY255" s="383"/>
      <c r="DZ255" s="383"/>
      <c r="EA255" s="383"/>
      <c r="EC255" s="383"/>
      <c r="ED255" s="383"/>
      <c r="EE255" s="383"/>
      <c r="EF255" s="383"/>
      <c r="EH255" s="383"/>
      <c r="EI255" s="383"/>
      <c r="EJ255" s="383"/>
      <c r="EK255" s="383"/>
      <c r="EM255" s="383"/>
      <c r="EN255" s="383"/>
      <c r="EO255" s="383"/>
      <c r="EP255" s="383"/>
      <c r="ER255" s="383"/>
      <c r="ES255" s="383"/>
      <c r="ET255" s="383"/>
      <c r="EU255" s="383"/>
      <c r="EX255" s="383"/>
      <c r="EY255" s="383"/>
      <c r="EZ255" s="383"/>
      <c r="FA255" s="383"/>
      <c r="FB255" s="383"/>
      <c r="FC255" s="383"/>
      <c r="FD255" s="383"/>
      <c r="FE255" s="383"/>
      <c r="FF255" s="383">
        <f t="shared" si="403"/>
        <v>1</v>
      </c>
      <c r="FG255" s="383"/>
      <c r="FH255" s="383"/>
      <c r="FI255" s="383"/>
      <c r="FJ255" s="383"/>
      <c r="FK255" s="383"/>
      <c r="FL255" s="383"/>
      <c r="FN255" s="383"/>
      <c r="FO255" s="383"/>
      <c r="FP255" s="383"/>
      <c r="FR255" s="340"/>
      <c r="FT255" s="335">
        <f t="shared" si="401"/>
        <v>1996</v>
      </c>
      <c r="FU255" s="383">
        <f t="shared" si="404"/>
        <v>0.70149160438459568</v>
      </c>
      <c r="FV255" s="383">
        <f t="shared" si="404"/>
        <v>0.92376645711446148</v>
      </c>
      <c r="FW255" s="383">
        <f t="shared" si="404"/>
        <v>0.99388175919720778</v>
      </c>
      <c r="FX255" s="383">
        <f t="shared" si="404"/>
        <v>1.0533146204389574</v>
      </c>
      <c r="FY255" s="383">
        <f t="shared" si="404"/>
        <v>1</v>
      </c>
      <c r="FZ255" s="383">
        <f t="shared" si="404"/>
        <v>0.7253831393061434</v>
      </c>
    </row>
    <row r="256" spans="1:182" x14ac:dyDescent="0.2">
      <c r="A256" s="377" t="s">
        <v>218</v>
      </c>
      <c r="B256" s="334">
        <f t="shared" si="402"/>
        <v>1966</v>
      </c>
      <c r="D256" s="388"/>
      <c r="E256" s="388"/>
      <c r="F256" s="388"/>
      <c r="G256" s="388"/>
      <c r="H256" s="388"/>
      <c r="J256" s="389"/>
      <c r="K256" s="389"/>
      <c r="L256" s="389"/>
      <c r="M256" s="389"/>
      <c r="N256" s="389"/>
      <c r="W256" s="390"/>
      <c r="X256" s="390"/>
      <c r="Y256" s="390"/>
      <c r="Z256" s="390"/>
      <c r="AA256" s="390"/>
      <c r="AV256" s="406"/>
      <c r="AW256" s="406"/>
      <c r="AX256" s="406"/>
      <c r="AY256" s="406"/>
      <c r="AZ256" s="406"/>
      <c r="BC256" s="383"/>
      <c r="BD256" s="383"/>
      <c r="BE256" s="383"/>
      <c r="BF256" s="383"/>
      <c r="BG256" s="383"/>
      <c r="BH256" s="383"/>
      <c r="BI256" s="383"/>
      <c r="BJ256" s="383"/>
      <c r="BK256" s="383"/>
      <c r="BL256" s="383"/>
      <c r="BM256" s="383"/>
      <c r="BN256" s="383"/>
      <c r="BO256" s="383"/>
      <c r="BP256" s="383"/>
      <c r="BQ256" s="383"/>
      <c r="BR256" s="383"/>
      <c r="BS256" s="383"/>
      <c r="BT256" s="383"/>
      <c r="BU256" s="383"/>
      <c r="BV256" s="391"/>
      <c r="BW256" s="383"/>
      <c r="CL256" s="391"/>
      <c r="CM256" s="391"/>
      <c r="CN256" s="391"/>
      <c r="CO256" s="391"/>
      <c r="CP256" s="391"/>
      <c r="CQ256" s="391"/>
      <c r="CR256" s="391"/>
      <c r="CS256" s="391"/>
      <c r="CT256" s="391"/>
      <c r="CU256" s="391"/>
      <c r="CV256" s="391"/>
      <c r="CY256" s="338"/>
      <c r="DA256" s="383"/>
      <c r="DB256" s="383"/>
      <c r="DC256" s="383"/>
      <c r="DD256" s="383"/>
      <c r="DF256" s="383"/>
      <c r="DG256" s="383"/>
      <c r="DH256" s="383"/>
      <c r="DI256" s="383"/>
      <c r="DJ256" s="383"/>
      <c r="DK256" s="383"/>
      <c r="DL256" s="383"/>
      <c r="DM256" s="383"/>
      <c r="DN256" s="383"/>
      <c r="DO256" s="383"/>
      <c r="DR256" s="383"/>
      <c r="DS256" s="383"/>
      <c r="DT256" s="383"/>
      <c r="DU256" s="383"/>
      <c r="DW256" s="383"/>
      <c r="DX256" s="383"/>
      <c r="DY256" s="383"/>
      <c r="DZ256" s="383"/>
      <c r="EA256" s="383"/>
      <c r="EC256" s="383"/>
      <c r="ED256" s="383"/>
      <c r="EE256" s="383"/>
      <c r="EF256" s="383"/>
      <c r="EH256" s="383"/>
      <c r="EI256" s="383"/>
      <c r="EJ256" s="383"/>
      <c r="EK256" s="383"/>
      <c r="EM256" s="383"/>
      <c r="EN256" s="383"/>
      <c r="EO256" s="383"/>
      <c r="EP256" s="383"/>
      <c r="ER256" s="383"/>
      <c r="ES256" s="383"/>
      <c r="ET256" s="383"/>
      <c r="EU256" s="383"/>
      <c r="EX256" s="383"/>
      <c r="EY256" s="383"/>
      <c r="EZ256" s="383"/>
      <c r="FA256" s="383"/>
      <c r="FB256" s="383"/>
      <c r="FC256" s="383"/>
      <c r="FD256" s="383"/>
      <c r="FE256" s="383"/>
      <c r="FF256" s="383">
        <f t="shared" si="403"/>
        <v>1</v>
      </c>
      <c r="FG256" s="383"/>
      <c r="FH256" s="383"/>
      <c r="FI256" s="383"/>
      <c r="FJ256" s="383"/>
      <c r="FK256" s="383"/>
      <c r="FL256" s="383"/>
      <c r="FN256" s="383"/>
      <c r="FO256" s="383"/>
      <c r="FP256" s="383"/>
      <c r="FR256" s="340"/>
      <c r="FT256" s="335">
        <f t="shared" si="401"/>
        <v>1997</v>
      </c>
      <c r="FU256" s="383">
        <f t="shared" si="404"/>
        <v>0.71627403470903006</v>
      </c>
      <c r="FV256" s="383">
        <f t="shared" si="404"/>
        <v>0.91600367576674102</v>
      </c>
      <c r="FW256" s="383">
        <f t="shared" si="404"/>
        <v>1.0176857945085236</v>
      </c>
      <c r="FX256" s="383">
        <f t="shared" si="404"/>
        <v>1.0517999006172802</v>
      </c>
      <c r="FY256" s="383">
        <f t="shared" si="404"/>
        <v>1</v>
      </c>
      <c r="FZ256" s="383">
        <f t="shared" si="404"/>
        <v>0.73052511917283025</v>
      </c>
    </row>
    <row r="257" spans="1:182" x14ac:dyDescent="0.2">
      <c r="A257" s="377" t="s">
        <v>218</v>
      </c>
      <c r="B257" s="334">
        <f t="shared" si="402"/>
        <v>1967</v>
      </c>
      <c r="D257" s="388"/>
      <c r="E257" s="388"/>
      <c r="F257" s="388"/>
      <c r="G257" s="388"/>
      <c r="H257" s="388"/>
      <c r="J257" s="389"/>
      <c r="K257" s="389"/>
      <c r="L257" s="389"/>
      <c r="M257" s="389"/>
      <c r="N257" s="389"/>
      <c r="W257" s="390"/>
      <c r="X257" s="390"/>
      <c r="Y257" s="390"/>
      <c r="Z257" s="390"/>
      <c r="AA257" s="390"/>
      <c r="AV257" s="406"/>
      <c r="AW257" s="406"/>
      <c r="AX257" s="406"/>
      <c r="AY257" s="406"/>
      <c r="AZ257" s="406"/>
      <c r="BC257" s="383"/>
      <c r="BD257" s="383"/>
      <c r="BE257" s="383"/>
      <c r="BF257" s="383"/>
      <c r="BG257" s="383"/>
      <c r="BH257" s="383"/>
      <c r="BI257" s="383"/>
      <c r="BJ257" s="383"/>
      <c r="BK257" s="383"/>
      <c r="BL257" s="383"/>
      <c r="BM257" s="383"/>
      <c r="BN257" s="383"/>
      <c r="BO257" s="383"/>
      <c r="BP257" s="383"/>
      <c r="BQ257" s="383"/>
      <c r="BR257" s="383"/>
      <c r="BS257" s="383"/>
      <c r="BT257" s="383"/>
      <c r="BU257" s="383"/>
      <c r="BV257" s="391"/>
      <c r="BW257" s="383"/>
      <c r="CL257" s="391"/>
      <c r="CM257" s="391"/>
      <c r="CN257" s="391"/>
      <c r="CO257" s="391"/>
      <c r="CP257" s="391"/>
      <c r="CQ257" s="391"/>
      <c r="CR257" s="391"/>
      <c r="CS257" s="391"/>
      <c r="CT257" s="391"/>
      <c r="CU257" s="391"/>
      <c r="CV257" s="391"/>
      <c r="CY257" s="338"/>
      <c r="DA257" s="383"/>
      <c r="DB257" s="383"/>
      <c r="DC257" s="383"/>
      <c r="DD257" s="383"/>
      <c r="DF257" s="383"/>
      <c r="DG257" s="383"/>
      <c r="DH257" s="383"/>
      <c r="DI257" s="383"/>
      <c r="DJ257" s="383"/>
      <c r="DK257" s="383"/>
      <c r="DL257" s="383"/>
      <c r="DM257" s="383"/>
      <c r="DN257" s="383"/>
      <c r="DO257" s="383"/>
      <c r="DR257" s="383"/>
      <c r="DS257" s="383"/>
      <c r="DT257" s="383"/>
      <c r="DU257" s="383"/>
      <c r="DW257" s="383"/>
      <c r="DX257" s="383"/>
      <c r="DY257" s="383"/>
      <c r="DZ257" s="383"/>
      <c r="EA257" s="383"/>
      <c r="EC257" s="383"/>
      <c r="ED257" s="383"/>
      <c r="EE257" s="383"/>
      <c r="EF257" s="383"/>
      <c r="EH257" s="383"/>
      <c r="EI257" s="383"/>
      <c r="EJ257" s="383"/>
      <c r="EK257" s="383"/>
      <c r="EM257" s="383"/>
      <c r="EN257" s="383"/>
      <c r="EO257" s="383"/>
      <c r="EP257" s="383"/>
      <c r="ER257" s="383"/>
      <c r="ES257" s="383"/>
      <c r="ET257" s="383"/>
      <c r="EU257" s="383"/>
      <c r="EX257" s="383"/>
      <c r="EY257" s="383"/>
      <c r="EZ257" s="383"/>
      <c r="FA257" s="383"/>
      <c r="FB257" s="383"/>
      <c r="FC257" s="383"/>
      <c r="FD257" s="383"/>
      <c r="FE257" s="383"/>
      <c r="FF257" s="383">
        <f t="shared" si="403"/>
        <v>1</v>
      </c>
      <c r="FG257" s="383"/>
      <c r="FH257" s="383"/>
      <c r="FI257" s="383"/>
      <c r="FJ257" s="383"/>
      <c r="FK257" s="383"/>
      <c r="FL257" s="383"/>
      <c r="FN257" s="383"/>
      <c r="FO257" s="383"/>
      <c r="FP257" s="383"/>
      <c r="FR257" s="340"/>
      <c r="FT257" s="335">
        <f t="shared" si="401"/>
        <v>1998</v>
      </c>
      <c r="FU257" s="383">
        <f t="shared" si="404"/>
        <v>0.72768352197862618</v>
      </c>
      <c r="FV257" s="383">
        <f t="shared" si="404"/>
        <v>0.94539583473058542</v>
      </c>
      <c r="FW257" s="383">
        <f t="shared" si="404"/>
        <v>0.99357896078901653</v>
      </c>
      <c r="FX257" s="383">
        <f t="shared" si="404"/>
        <v>1.0570244362527546</v>
      </c>
      <c r="FY257" s="383">
        <f t="shared" si="404"/>
        <v>1</v>
      </c>
      <c r="FZ257" s="383">
        <f t="shared" si="404"/>
        <v>0.73289446536989278</v>
      </c>
    </row>
    <row r="258" spans="1:182" x14ac:dyDescent="0.2">
      <c r="A258" s="377" t="s">
        <v>218</v>
      </c>
      <c r="B258" s="334">
        <f t="shared" si="402"/>
        <v>1968</v>
      </c>
      <c r="D258" s="388"/>
      <c r="E258" s="388"/>
      <c r="F258" s="388"/>
      <c r="G258" s="388"/>
      <c r="H258" s="388"/>
      <c r="J258" s="389"/>
      <c r="K258" s="389"/>
      <c r="L258" s="389"/>
      <c r="M258" s="389"/>
      <c r="N258" s="389"/>
      <c r="W258" s="390"/>
      <c r="X258" s="390"/>
      <c r="Y258" s="390"/>
      <c r="Z258" s="390"/>
      <c r="AA258" s="390"/>
      <c r="AV258" s="406"/>
      <c r="AW258" s="406"/>
      <c r="AX258" s="406"/>
      <c r="AY258" s="406"/>
      <c r="AZ258" s="406"/>
      <c r="BC258" s="383"/>
      <c r="BD258" s="383"/>
      <c r="BE258" s="383"/>
      <c r="BF258" s="383"/>
      <c r="BG258" s="383"/>
      <c r="BH258" s="383"/>
      <c r="BI258" s="383"/>
      <c r="BJ258" s="383"/>
      <c r="BK258" s="383"/>
      <c r="BL258" s="383"/>
      <c r="BM258" s="383"/>
      <c r="BN258" s="383"/>
      <c r="BO258" s="383"/>
      <c r="BP258" s="383"/>
      <c r="BQ258" s="383"/>
      <c r="BR258" s="383"/>
      <c r="BS258" s="383"/>
      <c r="BT258" s="383"/>
      <c r="BU258" s="383"/>
      <c r="BV258" s="391"/>
      <c r="BW258" s="383"/>
      <c r="CL258" s="391"/>
      <c r="CM258" s="391"/>
      <c r="CN258" s="391"/>
      <c r="CO258" s="391"/>
      <c r="CP258" s="391"/>
      <c r="CQ258" s="391"/>
      <c r="CR258" s="391"/>
      <c r="CS258" s="391"/>
      <c r="CT258" s="391"/>
      <c r="CU258" s="391"/>
      <c r="CV258" s="391"/>
      <c r="CY258" s="338"/>
      <c r="DA258" s="383"/>
      <c r="DB258" s="383"/>
      <c r="DC258" s="383"/>
      <c r="DD258" s="383"/>
      <c r="DF258" s="383"/>
      <c r="DG258" s="383"/>
      <c r="DH258" s="383"/>
      <c r="DI258" s="383"/>
      <c r="DJ258" s="383"/>
      <c r="DK258" s="383"/>
      <c r="DL258" s="383"/>
      <c r="DM258" s="383"/>
      <c r="DN258" s="383"/>
      <c r="DO258" s="383"/>
      <c r="DR258" s="383"/>
      <c r="DS258" s="383"/>
      <c r="DT258" s="383"/>
      <c r="DU258" s="383"/>
      <c r="DW258" s="383"/>
      <c r="DX258" s="383"/>
      <c r="DY258" s="383"/>
      <c r="DZ258" s="383"/>
      <c r="EA258" s="383"/>
      <c r="EC258" s="383"/>
      <c r="ED258" s="383"/>
      <c r="EE258" s="383"/>
      <c r="EF258" s="383"/>
      <c r="EH258" s="383"/>
      <c r="EI258" s="383"/>
      <c r="EJ258" s="383"/>
      <c r="EK258" s="383"/>
      <c r="EM258" s="383"/>
      <c r="EN258" s="383"/>
      <c r="EO258" s="383"/>
      <c r="EP258" s="383"/>
      <c r="ER258" s="383"/>
      <c r="ES258" s="383"/>
      <c r="ET258" s="383"/>
      <c r="EU258" s="383"/>
      <c r="EX258" s="383"/>
      <c r="EY258" s="383"/>
      <c r="EZ258" s="383"/>
      <c r="FA258" s="383"/>
      <c r="FB258" s="383"/>
      <c r="FC258" s="383"/>
      <c r="FD258" s="383"/>
      <c r="FE258" s="383"/>
      <c r="FF258" s="383">
        <f t="shared" si="403"/>
        <v>1</v>
      </c>
      <c r="FG258" s="383"/>
      <c r="FH258" s="383"/>
      <c r="FI258" s="383"/>
      <c r="FJ258" s="383"/>
      <c r="FK258" s="383"/>
      <c r="FL258" s="383"/>
      <c r="FN258" s="383"/>
      <c r="FO258" s="383"/>
      <c r="FP258" s="383"/>
      <c r="FR258" s="340"/>
      <c r="FT258" s="335">
        <f t="shared" si="401"/>
        <v>1999</v>
      </c>
      <c r="FU258" s="383">
        <f t="shared" si="404"/>
        <v>0.74263900083055856</v>
      </c>
      <c r="FV258" s="383">
        <f t="shared" si="404"/>
        <v>0.96043872910571126</v>
      </c>
      <c r="FW258" s="383">
        <f t="shared" si="404"/>
        <v>0.98187531044643428</v>
      </c>
      <c r="FX258" s="383">
        <f t="shared" si="404"/>
        <v>1.066768225398967</v>
      </c>
      <c r="FY258" s="383">
        <f t="shared" si="404"/>
        <v>1</v>
      </c>
      <c r="FZ258" s="383">
        <f t="shared" si="404"/>
        <v>0.73821298090074339</v>
      </c>
    </row>
    <row r="259" spans="1:182" x14ac:dyDescent="0.2">
      <c r="A259" s="377" t="s">
        <v>218</v>
      </c>
      <c r="B259" s="334">
        <f t="shared" si="402"/>
        <v>1969</v>
      </c>
      <c r="D259" s="388"/>
      <c r="E259" s="388"/>
      <c r="F259" s="388"/>
      <c r="G259" s="388"/>
      <c r="H259" s="388"/>
      <c r="I259" s="350"/>
      <c r="J259" s="389"/>
      <c r="K259" s="389"/>
      <c r="L259" s="389"/>
      <c r="M259" s="389"/>
      <c r="N259" s="389"/>
      <c r="W259" s="390"/>
      <c r="X259" s="390"/>
      <c r="Y259" s="390"/>
      <c r="Z259" s="390"/>
      <c r="AA259" s="390"/>
      <c r="AV259" s="406"/>
      <c r="AW259" s="406"/>
      <c r="AX259" s="406"/>
      <c r="AY259" s="406"/>
      <c r="AZ259" s="406"/>
      <c r="BC259" s="383"/>
      <c r="BD259" s="383"/>
      <c r="BE259" s="383"/>
      <c r="BF259" s="383"/>
      <c r="BG259" s="383"/>
      <c r="BH259" s="383"/>
      <c r="BI259" s="383"/>
      <c r="BJ259" s="383"/>
      <c r="BK259" s="383"/>
      <c r="BL259" s="383"/>
      <c r="BM259" s="383"/>
      <c r="BN259" s="383"/>
      <c r="BO259" s="383"/>
      <c r="BP259" s="383"/>
      <c r="BQ259" s="383"/>
      <c r="BR259" s="383"/>
      <c r="BS259" s="383"/>
      <c r="BT259" s="383"/>
      <c r="BU259" s="383"/>
      <c r="BV259" s="391"/>
      <c r="BW259" s="383"/>
      <c r="CL259" s="391"/>
      <c r="CM259" s="391"/>
      <c r="CN259" s="391"/>
      <c r="CO259" s="391"/>
      <c r="CP259" s="392">
        <f>FL259</f>
        <v>0</v>
      </c>
      <c r="CQ259" s="391"/>
      <c r="CR259" s="391"/>
      <c r="CS259" s="391"/>
      <c r="CT259" s="391"/>
      <c r="CU259" s="391"/>
      <c r="CV259" s="391"/>
      <c r="CY259" s="338"/>
      <c r="DA259" s="383"/>
      <c r="DB259" s="383"/>
      <c r="DC259" s="383"/>
      <c r="DD259" s="383"/>
      <c r="DF259" s="383"/>
      <c r="DG259" s="383"/>
      <c r="DH259" s="383"/>
      <c r="DI259" s="383"/>
      <c r="DJ259" s="383"/>
      <c r="DK259" s="383"/>
      <c r="DL259" s="383"/>
      <c r="DM259" s="383"/>
      <c r="DN259" s="383"/>
      <c r="DO259" s="383"/>
      <c r="DR259" s="383"/>
      <c r="DS259" s="383"/>
      <c r="DT259" s="383"/>
      <c r="DU259" s="383"/>
      <c r="DW259" s="383"/>
      <c r="DX259" s="383"/>
      <c r="DY259" s="383"/>
      <c r="DZ259" s="383"/>
      <c r="EA259" s="383"/>
      <c r="EC259" s="383"/>
      <c r="ED259" s="383"/>
      <c r="EE259" s="383"/>
      <c r="EF259" s="383"/>
      <c r="EH259" s="383"/>
      <c r="EI259" s="383"/>
      <c r="EJ259" s="383"/>
      <c r="EK259" s="383"/>
      <c r="EM259" s="383"/>
      <c r="EN259" s="383"/>
      <c r="EO259" s="383"/>
      <c r="EP259" s="383"/>
      <c r="ER259" s="383"/>
      <c r="ES259" s="383"/>
      <c r="ET259" s="383"/>
      <c r="EU259" s="383"/>
      <c r="EX259" s="383"/>
      <c r="EY259" s="383"/>
      <c r="EZ259" s="383"/>
      <c r="FA259" s="383"/>
      <c r="FB259" s="383"/>
      <c r="FC259" s="383"/>
      <c r="FD259" s="383"/>
      <c r="FE259" s="383"/>
      <c r="FF259" s="383">
        <f t="shared" si="403"/>
        <v>1</v>
      </c>
      <c r="FG259" s="383"/>
      <c r="FH259" s="383"/>
      <c r="FI259" s="383"/>
      <c r="FJ259" s="383"/>
      <c r="FK259" s="383"/>
      <c r="FL259" s="383"/>
      <c r="FN259" s="383"/>
      <c r="FO259" s="383"/>
      <c r="FP259" s="383"/>
      <c r="FR259" s="340"/>
      <c r="FT259" s="335">
        <f t="shared" si="401"/>
        <v>2000</v>
      </c>
      <c r="FU259" s="383">
        <f t="shared" si="404"/>
        <v>0.77017168646345968</v>
      </c>
      <c r="FV259" s="383">
        <f t="shared" si="404"/>
        <v>0.98873371897495699</v>
      </c>
      <c r="FW259" s="383">
        <f t="shared" si="404"/>
        <v>0.99499821782481124</v>
      </c>
      <c r="FX259" s="383">
        <f t="shared" si="404"/>
        <v>1.0658127726792146</v>
      </c>
      <c r="FY259" s="383">
        <f t="shared" si="404"/>
        <v>1</v>
      </c>
      <c r="FZ259" s="383">
        <f t="shared" si="404"/>
        <v>0.73452229104905353</v>
      </c>
    </row>
    <row r="260" spans="1:182" x14ac:dyDescent="0.2">
      <c r="A260" s="377" t="s">
        <v>218</v>
      </c>
      <c r="B260" s="334">
        <f t="shared" si="402"/>
        <v>1970</v>
      </c>
      <c r="D260" s="388">
        <f>NonManufacturing_Data!Q12</f>
        <v>1102</v>
      </c>
      <c r="E260" s="388">
        <f>NonManufacturing_Data!R12</f>
        <v>961.65071660575268</v>
      </c>
      <c r="F260" s="388">
        <f>NonManufacturing_Data!S12</f>
        <v>504.76596120929884</v>
      </c>
      <c r="G260" s="388"/>
      <c r="H260" s="388">
        <f t="shared" ref="H260:H269" si="405">SUM(D260:G260)</f>
        <v>2568.4166778150516</v>
      </c>
      <c r="I260" s="393"/>
      <c r="J260" s="394">
        <f t="shared" ref="J260:L279" si="406">J36</f>
        <v>138640.07671470649</v>
      </c>
      <c r="K260" s="394">
        <f t="shared" si="406"/>
        <v>421117.66969322937</v>
      </c>
      <c r="L260" s="394">
        <f t="shared" si="406"/>
        <v>830154.80721638026</v>
      </c>
      <c r="M260" s="394"/>
      <c r="N260" s="394">
        <f>SUM(J260:M260)</f>
        <v>1389912.5536243161</v>
      </c>
      <c r="P260" s="403">
        <f t="shared" ref="P260:R279" si="407">P36</f>
        <v>30791.977041848528</v>
      </c>
      <c r="Q260" s="403">
        <f t="shared" si="407"/>
        <v>339153.89562652103</v>
      </c>
      <c r="R260" s="403">
        <f t="shared" si="407"/>
        <v>502183.92664000008</v>
      </c>
      <c r="S260" s="403"/>
      <c r="T260" s="388">
        <f>SUM(P260:S260)</f>
        <v>872129.79930836963</v>
      </c>
      <c r="U260" s="388"/>
      <c r="W260" s="397">
        <f t="shared" ref="W260:W300" si="408">D260/J260*1000</f>
        <v>7.94863957171414</v>
      </c>
      <c r="X260" s="397">
        <f t="shared" ref="X260:X300" si="409">E260/K260*1000</f>
        <v>2.2835677194601787</v>
      </c>
      <c r="Y260" s="397">
        <f t="shared" ref="Y260:Y300" si="410">F260/L260*1000</f>
        <v>0.60803835239097925</v>
      </c>
      <c r="Z260" s="388"/>
      <c r="AA260" s="388">
        <f>H260/T260*1000</f>
        <v>2.9449936005533792</v>
      </c>
      <c r="AD260" s="397">
        <f>D260/P260*1000</f>
        <v>35.788543181306686</v>
      </c>
      <c r="AE260" s="397">
        <f>E260/Q260*1000</f>
        <v>2.8354405743424809</v>
      </c>
      <c r="AF260" s="397">
        <f>F260/R260*1000</f>
        <v>1.005141611334665</v>
      </c>
      <c r="AG260" s="388"/>
      <c r="AH260" s="397">
        <f t="shared" ref="AH260:AH300" si="411">H260/T260*1000</f>
        <v>2.9449936005533792</v>
      </c>
      <c r="AJ260" s="398">
        <f t="shared" ref="AJ260:AJ301" si="412">W260/W$304</f>
        <v>1.4157662667322979</v>
      </c>
      <c r="AK260" s="398">
        <f t="shared" ref="AK260:AK301" si="413">X260/X$304</f>
        <v>1.0955293956323051</v>
      </c>
      <c r="AL260" s="398">
        <f t="shared" ref="AL260:AL301" si="414">Y260/Y$304</f>
        <v>1.144565428750977</v>
      </c>
      <c r="AM260" s="399"/>
      <c r="AN260" s="398">
        <f t="shared" ref="AN260:AN301" si="415">AA260/AA$304</f>
        <v>1.0476099252770787</v>
      </c>
      <c r="AP260" s="393">
        <f>J260/P260</f>
        <v>4.5024740219273545</v>
      </c>
      <c r="AQ260" s="393">
        <f>K260/Q260</f>
        <v>1.2416713330545597</v>
      </c>
      <c r="AR260" s="393">
        <f>L260/R260</f>
        <v>1.6530891635078002</v>
      </c>
      <c r="AS260" s="393"/>
      <c r="AT260" s="393">
        <f t="shared" ref="AT260:AT300" si="416">N260/T260</f>
        <v>1.5936991887292085</v>
      </c>
      <c r="AV260" s="393">
        <f>P260/$T260</f>
        <v>3.5306644797904713E-2</v>
      </c>
      <c r="AW260" s="393">
        <f t="shared" ref="AW260:AW300" si="417">Q260/$T260</f>
        <v>0.38888006796176705</v>
      </c>
      <c r="AX260" s="393">
        <f t="shared" ref="AX260:AX300" si="418">R260/$T260</f>
        <v>0.57581328724032821</v>
      </c>
      <c r="AY260" s="393"/>
      <c r="AZ260" s="393">
        <f t="shared" ref="AZ260:AZ300" si="419">T260/$T260</f>
        <v>1</v>
      </c>
      <c r="BC260" s="383">
        <f t="shared" ref="BC260:BC301" si="420">AJ260/AJ$304</f>
        <v>1.4157662667322979</v>
      </c>
      <c r="BD260" s="383">
        <f t="shared" ref="BD260:BD301" si="421">AK260/AK$304</f>
        <v>1.0955293956323051</v>
      </c>
      <c r="BE260" s="383">
        <f t="shared" ref="BE260:BE301" si="422">AL260/AL$304</f>
        <v>1.144565428750977</v>
      </c>
      <c r="BF260" s="383" t="e">
        <f t="shared" ref="BF260:BF301" si="423">AM260/AM$304</f>
        <v>#DIV/0!</v>
      </c>
      <c r="BG260" s="383"/>
      <c r="BH260" s="383"/>
      <c r="BI260" s="383"/>
      <c r="BJ260" s="383"/>
      <c r="BK260" s="383"/>
      <c r="BL260" s="383"/>
      <c r="BM260" s="383"/>
      <c r="BN260" s="383">
        <f>0.987*BO260</f>
        <v>1.0812875134890851</v>
      </c>
      <c r="BO260" s="383">
        <f>X260/X$275</f>
        <v>1.0955293956323051</v>
      </c>
      <c r="BP260" s="383">
        <f>AE260/AE$275</f>
        <v>1.0813338588398422</v>
      </c>
      <c r="BQ260" s="383">
        <f>BS260*BX260</f>
        <v>1.0955293956323047</v>
      </c>
      <c r="BR260" s="391">
        <f>AJ260</f>
        <v>1.4157662667322979</v>
      </c>
      <c r="BS260" s="400">
        <f>Mining!BZ257</f>
        <v>1.1154198307546701</v>
      </c>
      <c r="BT260" s="391">
        <f t="shared" ref="BT260:BT300" si="424">AL260</f>
        <v>1.144565428750977</v>
      </c>
      <c r="BU260" s="391">
        <v>1</v>
      </c>
      <c r="BV260" s="391"/>
      <c r="BW260" s="391">
        <v>1</v>
      </c>
      <c r="BX260" s="400">
        <f>Mining!BW257</f>
        <v>0.98216775910384524</v>
      </c>
      <c r="BY260" s="391">
        <v>1</v>
      </c>
      <c r="BZ260" s="391">
        <v>1</v>
      </c>
      <c r="CB260" s="668">
        <f>AV260</f>
        <v>3.5306644797904713E-2</v>
      </c>
      <c r="CC260" s="668">
        <f>AW260</f>
        <v>0.38888006796176705</v>
      </c>
      <c r="CD260" s="668">
        <f>AX260</f>
        <v>0.57581328724032821</v>
      </c>
      <c r="CE260" s="668"/>
      <c r="CG260" s="668">
        <v>1</v>
      </c>
      <c r="CH260" s="668">
        <v>1</v>
      </c>
      <c r="CI260" s="668">
        <v>1</v>
      </c>
      <c r="CJ260" s="668">
        <v>1</v>
      </c>
      <c r="CL260" s="392">
        <f t="shared" ref="CL260:CL301" si="425">N260/N$304</f>
        <v>0.88970216164956506</v>
      </c>
      <c r="CM260" s="392">
        <f t="shared" ref="CM260:CM301" si="426">AA260/AA$304</f>
        <v>1.0476099252770787</v>
      </c>
      <c r="CN260" s="392">
        <f t="shared" ref="CN260:CN300" si="427">FD260</f>
        <v>1.0748496367101894</v>
      </c>
      <c r="CO260" s="392">
        <f t="shared" ref="CO260:CO300" si="428">FH260</f>
        <v>0.79040669878425496</v>
      </c>
      <c r="CP260" s="392">
        <f t="shared" ref="CP260:CP300" si="429">FL260</f>
        <v>0.99600404838883683</v>
      </c>
      <c r="CQ260" s="392">
        <v>1</v>
      </c>
      <c r="CR260" s="392">
        <f t="shared" ref="CR260:CR300" si="430">EZ260</f>
        <v>1.2380556726707186</v>
      </c>
      <c r="CS260" s="392">
        <f t="shared" ref="CS260:CS300" si="431">CL260*CN260*CO260*CP260*CQ260*CR260</f>
        <v>0.93206081508455674</v>
      </c>
      <c r="CT260" s="392">
        <f t="shared" ref="CT260:CT300" si="432">CL260*CM260</f>
        <v>0.93206081508455629</v>
      </c>
      <c r="CU260" s="392"/>
      <c r="CV260" s="392">
        <f>CN260*CO260*CP260</f>
        <v>0.84617351901242688</v>
      </c>
      <c r="CW260" s="383">
        <f>CS260/CT260</f>
        <v>1.0000000000000004</v>
      </c>
      <c r="CY260" s="338"/>
      <c r="DA260" s="383">
        <f t="shared" ref="DA260:DA300" si="433">D260/$H260</f>
        <v>0.42905810786802312</v>
      </c>
      <c r="DB260" s="383">
        <f t="shared" ref="DB260:DB300" si="434">E260/$H260</f>
        <v>0.37441382658511141</v>
      </c>
      <c r="DC260" s="383">
        <f t="shared" ref="DC260:DC300" si="435">F260/$H260</f>
        <v>0.19652806554686544</v>
      </c>
      <c r="DD260" s="383">
        <f t="shared" ref="DD260:DD300" si="436">G260/$H260</f>
        <v>0</v>
      </c>
      <c r="DF260" s="383" t="e">
        <f t="shared" ref="DF260:DH275" si="437">(DA260-DA259)/LN(DA260/DA259)</f>
        <v>#DIV/0!</v>
      </c>
      <c r="DG260" s="383" t="e">
        <f t="shared" si="437"/>
        <v>#DIV/0!</v>
      </c>
      <c r="DH260" s="383" t="e">
        <f t="shared" si="437"/>
        <v>#DIV/0!</v>
      </c>
      <c r="DI260" s="383"/>
      <c r="DJ260" s="383" t="e">
        <f t="shared" ref="DJ260:DJ300" si="438">SUM(DF260:DI260)</f>
        <v>#DIV/0!</v>
      </c>
      <c r="DK260" s="383"/>
      <c r="DL260" s="383" t="e">
        <f t="shared" ref="DL260:DO275" si="439">DF260/$DJ260</f>
        <v>#DIV/0!</v>
      </c>
      <c r="DM260" s="383" t="e">
        <f t="shared" si="439"/>
        <v>#DIV/0!</v>
      </c>
      <c r="DN260" s="383" t="e">
        <f t="shared" si="439"/>
        <v>#DIV/0!</v>
      </c>
      <c r="DO260" s="383" t="e">
        <f t="shared" si="439"/>
        <v>#DIV/0!</v>
      </c>
      <c r="DR260" s="383"/>
      <c r="DS260" s="383"/>
      <c r="DT260" s="383"/>
      <c r="DU260" s="383"/>
      <c r="DW260" s="383" t="e">
        <f>LN(AP260/AP259)</f>
        <v>#DIV/0!</v>
      </c>
      <c r="DX260" s="383" t="e">
        <f t="shared" ref="DX260:DX300" si="440">LN(AQ260/AQ259)</f>
        <v>#DIV/0!</v>
      </c>
      <c r="DY260" s="383" t="e">
        <f t="shared" ref="DY260:DY300" si="441">LN(AR260/AR259)</f>
        <v>#DIV/0!</v>
      </c>
      <c r="DZ260" s="383">
        <f t="shared" ref="DZ260:DZ300" si="442">M260/$N260</f>
        <v>0</v>
      </c>
      <c r="EA260" s="383"/>
      <c r="EC260" s="383"/>
      <c r="ED260" s="383"/>
      <c r="EE260" s="383"/>
      <c r="EF260" s="383"/>
      <c r="EH260" s="383"/>
      <c r="EI260" s="383"/>
      <c r="EJ260" s="383"/>
      <c r="EK260" s="383"/>
      <c r="EM260" s="383"/>
      <c r="EN260" s="383"/>
      <c r="EO260" s="383"/>
      <c r="EP260" s="383"/>
      <c r="ER260" s="383"/>
      <c r="ES260" s="383"/>
      <c r="ET260" s="383"/>
      <c r="EU260" s="383"/>
      <c r="EX260" s="383"/>
      <c r="EY260" s="420">
        <v>1</v>
      </c>
      <c r="EZ260" s="383">
        <f t="shared" ref="EZ260:EZ301" si="443">EY260/EY$304</f>
        <v>1.2380556726707186</v>
      </c>
      <c r="FA260" s="383"/>
      <c r="FB260" s="383"/>
      <c r="FC260" s="420">
        <v>1</v>
      </c>
      <c r="FD260" s="383">
        <f t="shared" ref="FD260:FD301" si="444">FC260/FC$304</f>
        <v>1.0748496367101894</v>
      </c>
      <c r="FE260" s="383"/>
      <c r="FF260" s="383" t="e">
        <f t="shared" si="403"/>
        <v>#DIV/0!</v>
      </c>
      <c r="FG260" s="420">
        <v>1</v>
      </c>
      <c r="FH260" s="383">
        <f t="shared" ref="FH260:FH301" si="445">FG260/FG$304</f>
        <v>0.79040669878425496</v>
      </c>
      <c r="FI260" s="383"/>
      <c r="FJ260" s="383"/>
      <c r="FK260" s="420">
        <v>1</v>
      </c>
      <c r="FL260" s="383">
        <f t="shared" ref="FL260:FL301" si="446">FK260/FK$304</f>
        <v>0.99600404838883683</v>
      </c>
      <c r="FN260" s="383"/>
      <c r="FO260" s="420">
        <v>1</v>
      </c>
      <c r="FP260" s="383">
        <f t="shared" ref="FP260:FP301" si="447">FO260/FO$304</f>
        <v>1.0748496367101894</v>
      </c>
      <c r="FR260" s="340"/>
      <c r="FT260" s="335">
        <f t="shared" si="401"/>
        <v>2001</v>
      </c>
      <c r="FU260" s="383">
        <f t="shared" si="404"/>
        <v>0.75398574669332963</v>
      </c>
      <c r="FV260" s="383">
        <f t="shared" si="404"/>
        <v>0.98598907402332814</v>
      </c>
      <c r="FW260" s="383">
        <f t="shared" si="404"/>
        <v>0.99229011559193947</v>
      </c>
      <c r="FX260" s="383">
        <f t="shared" si="404"/>
        <v>1.0595789757846434</v>
      </c>
      <c r="FY260" s="383">
        <f t="shared" si="404"/>
        <v>1</v>
      </c>
      <c r="FZ260" s="383">
        <f t="shared" si="404"/>
        <v>0.72730912424391947</v>
      </c>
    </row>
    <row r="261" spans="1:182" x14ac:dyDescent="0.2">
      <c r="A261" s="377" t="s">
        <v>218</v>
      </c>
      <c r="B261" s="334">
        <f t="shared" si="402"/>
        <v>1971</v>
      </c>
      <c r="D261" s="388">
        <f>NonManufacturing_Data!Q13</f>
        <v>1085</v>
      </c>
      <c r="E261" s="388">
        <f>NonManufacturing_Data!R13</f>
        <v>962.06991362132794</v>
      </c>
      <c r="F261" s="388">
        <f>NonManufacturing_Data!S13</f>
        <v>515.39261302423154</v>
      </c>
      <c r="G261" s="388"/>
      <c r="H261" s="388">
        <f t="shared" si="405"/>
        <v>2562.4625266455596</v>
      </c>
      <c r="I261" s="393"/>
      <c r="J261" s="394">
        <f t="shared" si="406"/>
        <v>141558.81517185821</v>
      </c>
      <c r="K261" s="394">
        <f t="shared" si="406"/>
        <v>418958.49762888346</v>
      </c>
      <c r="L261" s="394">
        <f t="shared" si="406"/>
        <v>847631.75052619877</v>
      </c>
      <c r="M261" s="394"/>
      <c r="N261" s="394">
        <f t="shared" ref="N261:N300" si="448">SUM(J261:M261)</f>
        <v>1408149.0633269404</v>
      </c>
      <c r="P261" s="403">
        <f t="shared" si="407"/>
        <v>31440.229190097969</v>
      </c>
      <c r="Q261" s="403">
        <f t="shared" si="407"/>
        <v>337414.97164006298</v>
      </c>
      <c r="R261" s="403">
        <f t="shared" si="407"/>
        <v>447412.03056000004</v>
      </c>
      <c r="S261" s="403"/>
      <c r="T261" s="388">
        <f t="shared" ref="T261:T301" si="449">SUM(P261:S261)</f>
        <v>816267.23139016097</v>
      </c>
      <c r="U261" s="388"/>
      <c r="W261" s="397">
        <f t="shared" si="408"/>
        <v>7.6646586698452195</v>
      </c>
      <c r="X261" s="397">
        <f t="shared" si="409"/>
        <v>2.2963370335396243</v>
      </c>
      <c r="Y261" s="397">
        <f t="shared" si="410"/>
        <v>0.60803835239097936</v>
      </c>
      <c r="Z261" s="388"/>
      <c r="AA261" s="388">
        <f t="shared" ref="AA261:AA300" si="450">H261/T261*1000</f>
        <v>3.1392446347276541</v>
      </c>
      <c r="AD261" s="397">
        <f t="shared" ref="AD261:AD300" si="451">D261/P261*1000</f>
        <v>34.509926547918376</v>
      </c>
      <c r="AE261" s="397">
        <f t="shared" ref="AE261:AE300" si="452">E261/Q261*1000</f>
        <v>2.8512958655776983</v>
      </c>
      <c r="AF261" s="397">
        <f t="shared" ref="AF261:AF300" si="453">F261/R261*1000</f>
        <v>1.151941784799895</v>
      </c>
      <c r="AG261" s="388"/>
      <c r="AH261" s="397">
        <f t="shared" si="411"/>
        <v>3.1392446347276541</v>
      </c>
      <c r="AJ261" s="398">
        <f t="shared" si="412"/>
        <v>1.3651852109887515</v>
      </c>
      <c r="AK261" s="398">
        <f t="shared" si="413"/>
        <v>1.1016554057422225</v>
      </c>
      <c r="AL261" s="398">
        <f t="shared" si="414"/>
        <v>1.1445654287509772</v>
      </c>
      <c r="AM261" s="399"/>
      <c r="AN261" s="398">
        <f t="shared" si="415"/>
        <v>1.1167100113886645</v>
      </c>
      <c r="AP261" s="393">
        <f t="shared" ref="AP261:AP300" si="454">J261/P261</f>
        <v>4.5024740219273545</v>
      </c>
      <c r="AQ261" s="393">
        <f t="shared" ref="AQ261:AQ300" si="455">K261/Q261</f>
        <v>1.2416713330545597</v>
      </c>
      <c r="AR261" s="393">
        <f t="shared" ref="AR261:AR300" si="456">L261/R261</f>
        <v>1.8945215877750685</v>
      </c>
      <c r="AS261" s="393"/>
      <c r="AT261" s="393">
        <f t="shared" si="416"/>
        <v>1.725107917083432</v>
      </c>
      <c r="AV261" s="393">
        <f t="shared" ref="AV261:AV300" si="457">P261/$T261</f>
        <v>3.8517078698054596E-2</v>
      </c>
      <c r="AW261" s="393">
        <f t="shared" si="417"/>
        <v>0.41336336761359554</v>
      </c>
      <c r="AX261" s="393">
        <f t="shared" si="418"/>
        <v>0.54811955368834986</v>
      </c>
      <c r="AY261" s="393"/>
      <c r="AZ261" s="393">
        <f t="shared" si="419"/>
        <v>1</v>
      </c>
      <c r="BC261" s="383">
        <f t="shared" si="420"/>
        <v>1.3651852109887515</v>
      </c>
      <c r="BD261" s="383">
        <f t="shared" si="421"/>
        <v>1.1016554057422225</v>
      </c>
      <c r="BE261" s="383">
        <f t="shared" si="422"/>
        <v>1.1445654287509772</v>
      </c>
      <c r="BF261" s="383" t="e">
        <f t="shared" si="423"/>
        <v>#DIV/0!</v>
      </c>
      <c r="BG261" s="383"/>
      <c r="BH261" s="383"/>
      <c r="BI261" s="383"/>
      <c r="BJ261" s="383"/>
      <c r="BK261" s="383"/>
      <c r="BL261" s="383"/>
      <c r="BM261" s="383"/>
      <c r="BN261" s="383"/>
      <c r="BO261" s="383"/>
      <c r="BP261" s="383"/>
      <c r="BQ261" s="383">
        <f t="shared" ref="BQ261:BQ299" si="458">CG261*CL261*CQ261</f>
        <v>0.9013756025873132</v>
      </c>
      <c r="BR261" s="391">
        <f t="shared" ref="BR261:BR300" si="459">AJ261</f>
        <v>1.3651852109887515</v>
      </c>
      <c r="BS261" s="400">
        <f>Mining!BZ258</f>
        <v>1.1112023418676507</v>
      </c>
      <c r="BT261" s="391">
        <f t="shared" si="424"/>
        <v>1.1445654287509772</v>
      </c>
      <c r="BU261" s="391">
        <v>1</v>
      </c>
      <c r="BV261" s="391"/>
      <c r="BW261" s="391">
        <v>1</v>
      </c>
      <c r="BX261" s="400">
        <f>Mining!BW258</f>
        <v>0.99140846291829932</v>
      </c>
      <c r="BY261" s="391">
        <v>1</v>
      </c>
      <c r="BZ261" s="391">
        <v>1</v>
      </c>
      <c r="CB261" s="668">
        <f t="shared" ref="CB261:CB300" si="460">AV261</f>
        <v>3.8517078698054596E-2</v>
      </c>
      <c r="CC261" s="668">
        <f t="shared" ref="CC261:CC300" si="461">AW261</f>
        <v>0.41336336761359554</v>
      </c>
      <c r="CD261" s="668">
        <f t="shared" ref="CD261:CD300" si="462">AX261</f>
        <v>0.54811955368834986</v>
      </c>
      <c r="CE261" s="668"/>
      <c r="CG261" s="668">
        <v>1</v>
      </c>
      <c r="CH261" s="668">
        <v>1</v>
      </c>
      <c r="CI261" s="668">
        <v>1</v>
      </c>
      <c r="CJ261" s="668">
        <v>1</v>
      </c>
      <c r="CL261" s="392">
        <f t="shared" si="425"/>
        <v>0.9013756025873132</v>
      </c>
      <c r="CM261" s="392">
        <f t="shared" si="426"/>
        <v>1.1167100113886645</v>
      </c>
      <c r="CN261" s="392">
        <f t="shared" si="427"/>
        <v>1.1043805557520867</v>
      </c>
      <c r="CO261" s="392">
        <f t="shared" si="428"/>
        <v>0.83108791370320867</v>
      </c>
      <c r="CP261" s="392">
        <f t="shared" si="429"/>
        <v>0.99950725181177857</v>
      </c>
      <c r="CQ261" s="392">
        <v>1</v>
      </c>
      <c r="CR261" s="392">
        <f t="shared" si="430"/>
        <v>1.2172751102237296</v>
      </c>
      <c r="CS261" s="392">
        <f t="shared" si="431"/>
        <v>1.0065751594307435</v>
      </c>
      <c r="CT261" s="392">
        <f t="shared" si="432"/>
        <v>1.0065751594307428</v>
      </c>
      <c r="CU261" s="392"/>
      <c r="CV261" s="392">
        <f t="shared" ref="CV261:CV300" si="463">CN261*CO261*CP261</f>
        <v>0.91738506933195985</v>
      </c>
      <c r="CW261" s="383">
        <f t="shared" ref="CW261:CW274" si="464">CS261/CT261</f>
        <v>1.0000000000000007</v>
      </c>
      <c r="CY261" s="338"/>
      <c r="DA261" s="383">
        <f t="shared" si="433"/>
        <v>0.42342082614583243</v>
      </c>
      <c r="DB261" s="383">
        <f t="shared" si="434"/>
        <v>0.37544740795907128</v>
      </c>
      <c r="DC261" s="383">
        <f t="shared" si="435"/>
        <v>0.20113176589509627</v>
      </c>
      <c r="DD261" s="383">
        <f t="shared" si="436"/>
        <v>0</v>
      </c>
      <c r="DF261" s="383">
        <f t="shared" si="437"/>
        <v>0.42623325388843097</v>
      </c>
      <c r="DG261" s="383">
        <f t="shared" si="437"/>
        <v>0.37493037983015287</v>
      </c>
      <c r="DH261" s="383">
        <f t="shared" si="437"/>
        <v>0.19882103257817121</v>
      </c>
      <c r="DI261" s="383"/>
      <c r="DJ261" s="383">
        <f t="shared" si="438"/>
        <v>0.99998466629675509</v>
      </c>
      <c r="DK261" s="383"/>
      <c r="DL261" s="383">
        <f t="shared" si="439"/>
        <v>0.42623978972287774</v>
      </c>
      <c r="DM261" s="383">
        <f t="shared" si="439"/>
        <v>0.37493612898949058</v>
      </c>
      <c r="DN261" s="383">
        <f t="shared" si="439"/>
        <v>0.19882408128763163</v>
      </c>
      <c r="DO261" s="383">
        <f t="shared" si="439"/>
        <v>0</v>
      </c>
      <c r="DR261" s="383">
        <f>LN(AJ261/AJ260)</f>
        <v>-3.6380810641141938E-2</v>
      </c>
      <c r="DS261" s="383">
        <f>LN(BS261/BS260)</f>
        <v>-3.7882438992721951E-3</v>
      </c>
      <c r="DT261" s="383">
        <f t="shared" ref="DT261:DT300" si="465">LN(AL261/AL260)</f>
        <v>2.2204460492503128E-16</v>
      </c>
      <c r="DU261" s="383">
        <f t="shared" ref="DU261:DU300" si="466">LN(BU261/BU260)</f>
        <v>0</v>
      </c>
      <c r="DW261" s="383">
        <f>LN(AP261/AP260)</f>
        <v>0</v>
      </c>
      <c r="DX261" s="383">
        <f t="shared" si="440"/>
        <v>0</v>
      </c>
      <c r="DY261" s="383">
        <f t="shared" si="441"/>
        <v>0.13632058858367324</v>
      </c>
      <c r="DZ261" s="383">
        <f t="shared" si="442"/>
        <v>0</v>
      </c>
      <c r="EA261" s="383"/>
      <c r="EC261" s="383">
        <f>LN(AV261/AV260)</f>
        <v>8.7030561352385891E-2</v>
      </c>
      <c r="ED261" s="383">
        <f t="shared" ref="ED261:ED300" si="467">LN(AW261/AW260)</f>
        <v>6.1056043372373296E-2</v>
      </c>
      <c r="EE261" s="383">
        <f t="shared" ref="EE261:EE300" si="468">LN(AX261/AX260)</f>
        <v>-4.9290027231287503E-2</v>
      </c>
      <c r="EF261" s="383"/>
      <c r="EH261" s="383">
        <f t="shared" ref="EH261:EH300" si="469">LN(BW261/BW260)</f>
        <v>0</v>
      </c>
      <c r="EI261" s="383">
        <f t="shared" ref="EI261:EI300" si="470">LN(BX261/BX260)</f>
        <v>9.3644939988345964E-3</v>
      </c>
      <c r="EJ261" s="383">
        <f t="shared" ref="EJ261:EJ300" si="471">LN(BY261/BY260)</f>
        <v>0</v>
      </c>
      <c r="EK261" s="383">
        <f t="shared" ref="EK261:EK300" si="472">LN(BZ261/BZ260)</f>
        <v>0</v>
      </c>
      <c r="EM261" s="383">
        <f>LN(BW261/BW260)</f>
        <v>0</v>
      </c>
      <c r="EN261" s="383">
        <f t="shared" ref="EN261:EN300" si="473">LN(BX261/BX260)</f>
        <v>9.3644939988345964E-3</v>
      </c>
      <c r="EO261" s="383">
        <f t="shared" ref="EO261:EO300" si="474">LN(BY261/BY260)</f>
        <v>0</v>
      </c>
      <c r="EP261" s="383">
        <v>1</v>
      </c>
      <c r="ER261" s="383">
        <f t="shared" ref="ER261:ER300" si="475">LN(CG261/CG260)</f>
        <v>0</v>
      </c>
      <c r="ES261" s="383">
        <f t="shared" ref="ES261:ES300" si="476">LN(CH261/CH260)</f>
        <v>0</v>
      </c>
      <c r="ET261" s="383">
        <f t="shared" ref="ET261:ET300" si="477">LN(CI261/CI260)</f>
        <v>0</v>
      </c>
      <c r="EU261" s="383">
        <f t="shared" ref="EU261:EU300" si="478">LN(CJ261/CJ260)</f>
        <v>0</v>
      </c>
      <c r="EX261" s="383">
        <f t="shared" ref="EX261:EX300" si="479">EXP(SUMPRODUCT($DL261:$DO261,DR261:DU261))</f>
        <v>0.98321516317423641</v>
      </c>
      <c r="EY261" s="383">
        <f t="shared" ref="EY261:EY300" si="480">IF(ISERR(EX261),EY260,EX261*EY260)</f>
        <v>0.98321516317423641</v>
      </c>
      <c r="EZ261" s="383">
        <f t="shared" si="443"/>
        <v>1.2172751102237296</v>
      </c>
      <c r="FA261" s="383"/>
      <c r="FB261" s="383">
        <f t="shared" ref="FB261:FB300" si="481">EXP(SUMPRODUCT($DL261:$DO261,DW261:DZ261))</f>
        <v>1.0274744652957069</v>
      </c>
      <c r="FC261" s="383">
        <f t="shared" ref="FC261:FC300" si="482">IF(ISERR(FB261),FC260,FB261*FC260)</f>
        <v>1.0274744652957069</v>
      </c>
      <c r="FD261" s="383">
        <f t="shared" si="444"/>
        <v>1.1043805557520867</v>
      </c>
      <c r="FE261" s="383"/>
      <c r="FF261" s="383">
        <f t="shared" si="403"/>
        <v>1.0514687122231208</v>
      </c>
      <c r="FG261" s="383">
        <f t="shared" ref="FG261:FG300" si="483">IF(ISERR(FF261),FG260,FF261*FG260)</f>
        <v>1.0514687122231208</v>
      </c>
      <c r="FH261" s="383">
        <f t="shared" si="445"/>
        <v>0.83108791370320867</v>
      </c>
      <c r="FI261" s="383"/>
      <c r="FJ261" s="383">
        <f t="shared" ref="FJ261:FJ300" si="484">EXP(SUMPRODUCT($DL261:$DO261,EM261:EP261))</f>
        <v>1.0035172582165792</v>
      </c>
      <c r="FK261" s="383">
        <f t="shared" ref="FK261:FK300" si="485">IF(ISERR(FJ261),FK260,FJ261*FK260)</f>
        <v>1.0035172582165792</v>
      </c>
      <c r="FL261" s="383">
        <f t="shared" si="446"/>
        <v>0.99950725181177857</v>
      </c>
      <c r="FN261" s="383">
        <f t="shared" ref="FN261:FN300" si="486">EXP(SUMPRODUCT($DL261:$DO261,DW261:DZ261))</f>
        <v>1.0274744652957069</v>
      </c>
      <c r="FO261" s="383">
        <f t="shared" ref="FO261:FO300" si="487">IF(ISERR(FN261),FO260,FN261*FO260)</f>
        <v>1.0274744652957069</v>
      </c>
      <c r="FP261" s="383">
        <f t="shared" si="447"/>
        <v>1.1043805557520867</v>
      </c>
      <c r="FR261" s="340"/>
    </row>
    <row r="262" spans="1:182" x14ac:dyDescent="0.2">
      <c r="A262" s="377" t="s">
        <v>218</v>
      </c>
      <c r="B262" s="334">
        <f t="shared" si="402"/>
        <v>1972</v>
      </c>
      <c r="D262" s="388">
        <f>NonManufacturing_Data!Q14</f>
        <v>1077</v>
      </c>
      <c r="E262" s="388">
        <f>NonManufacturing_Data!R14</f>
        <v>980.82462787779843</v>
      </c>
      <c r="F262" s="388">
        <f>NonManufacturing_Data!S14</f>
        <v>531.33259074663033</v>
      </c>
      <c r="G262" s="388"/>
      <c r="H262" s="388">
        <f t="shared" si="405"/>
        <v>2589.1572186244284</v>
      </c>
      <c r="I262" s="393"/>
      <c r="J262" s="394">
        <f t="shared" si="406"/>
        <v>145936.9228575858</v>
      </c>
      <c r="K262" s="394">
        <f t="shared" si="406"/>
        <v>422448.27461179974</v>
      </c>
      <c r="L262" s="394">
        <f t="shared" si="406"/>
        <v>873847.16549092659</v>
      </c>
      <c r="M262" s="394"/>
      <c r="N262" s="394">
        <f t="shared" si="448"/>
        <v>1442232.362960312</v>
      </c>
      <c r="P262" s="403">
        <f t="shared" si="407"/>
        <v>32412.607412472138</v>
      </c>
      <c r="Q262" s="403">
        <f t="shared" si="407"/>
        <v>340225.51972151967</v>
      </c>
      <c r="R262" s="403">
        <f t="shared" si="407"/>
        <v>453745.52872</v>
      </c>
      <c r="S262" s="403"/>
      <c r="T262" s="388">
        <f t="shared" si="449"/>
        <v>826383.65585399186</v>
      </c>
      <c r="U262" s="388"/>
      <c r="W262" s="397">
        <f t="shared" si="408"/>
        <v>7.3799007058070059</v>
      </c>
      <c r="X262" s="397">
        <f t="shared" si="409"/>
        <v>2.3217626555087896</v>
      </c>
      <c r="Y262" s="397">
        <f t="shared" si="410"/>
        <v>0.60803835239097925</v>
      </c>
      <c r="Z262" s="388"/>
      <c r="AA262" s="388">
        <f t="shared" si="450"/>
        <v>3.1331176509641536</v>
      </c>
      <c r="AD262" s="397">
        <f t="shared" si="451"/>
        <v>33.227811212299386</v>
      </c>
      <c r="AE262" s="397">
        <f t="shared" si="452"/>
        <v>2.8828661315018933</v>
      </c>
      <c r="AF262" s="397">
        <f t="shared" si="453"/>
        <v>1.1709924552766409</v>
      </c>
      <c r="AG262" s="388"/>
      <c r="AH262" s="397">
        <f t="shared" si="411"/>
        <v>3.1331176509641536</v>
      </c>
      <c r="AJ262" s="398">
        <f t="shared" si="412"/>
        <v>1.3144657493712797</v>
      </c>
      <c r="AK262" s="398">
        <f t="shared" si="413"/>
        <v>1.1138532118471538</v>
      </c>
      <c r="AL262" s="398">
        <f t="shared" si="414"/>
        <v>1.144565428750977</v>
      </c>
      <c r="AM262" s="399"/>
      <c r="AN262" s="398">
        <f t="shared" si="415"/>
        <v>1.1145304857688301</v>
      </c>
      <c r="AP262" s="393">
        <f t="shared" si="454"/>
        <v>4.5024740219273545</v>
      </c>
      <c r="AQ262" s="393">
        <f t="shared" si="455"/>
        <v>1.2416713330545597</v>
      </c>
      <c r="AR262" s="393">
        <f t="shared" si="456"/>
        <v>1.9258529510054201</v>
      </c>
      <c r="AS262" s="393"/>
      <c r="AT262" s="393">
        <f t="shared" si="416"/>
        <v>1.7452334067157911</v>
      </c>
      <c r="AV262" s="393">
        <f t="shared" si="457"/>
        <v>3.9222227088913895E-2</v>
      </c>
      <c r="AW262" s="393">
        <f t="shared" si="417"/>
        <v>0.41170407632267092</v>
      </c>
      <c r="AX262" s="393">
        <f t="shared" si="418"/>
        <v>0.54907369658841509</v>
      </c>
      <c r="AY262" s="393"/>
      <c r="AZ262" s="393">
        <f t="shared" si="419"/>
        <v>1</v>
      </c>
      <c r="BC262" s="383">
        <f t="shared" si="420"/>
        <v>1.3144657493712797</v>
      </c>
      <c r="BD262" s="383">
        <f t="shared" si="421"/>
        <v>1.1138532118471538</v>
      </c>
      <c r="BE262" s="383">
        <f t="shared" si="422"/>
        <v>1.144565428750977</v>
      </c>
      <c r="BF262" s="383" t="e">
        <f t="shared" si="423"/>
        <v>#DIV/0!</v>
      </c>
      <c r="BG262" s="383"/>
      <c r="BH262" s="383"/>
      <c r="BI262" s="383"/>
      <c r="BJ262" s="383"/>
      <c r="BK262" s="383"/>
      <c r="BL262" s="383"/>
      <c r="BM262" s="383"/>
      <c r="BN262" s="383"/>
      <c r="BO262" s="383"/>
      <c r="BP262" s="383"/>
      <c r="BQ262" s="383">
        <f t="shared" si="458"/>
        <v>0.92319279193558423</v>
      </c>
      <c r="BR262" s="391">
        <f t="shared" si="459"/>
        <v>1.3144657493712797</v>
      </c>
      <c r="BS262" s="400">
        <f>Mining!BZ259</f>
        <v>1.1143658771181959</v>
      </c>
      <c r="BT262" s="391">
        <f t="shared" si="424"/>
        <v>1.144565428750977</v>
      </c>
      <c r="BU262" s="391">
        <v>1</v>
      </c>
      <c r="BV262" s="391"/>
      <c r="BW262" s="391">
        <v>1</v>
      </c>
      <c r="BX262" s="400">
        <f>Mining!BW259</f>
        <v>0.99953994887893738</v>
      </c>
      <c r="BY262" s="391">
        <v>1</v>
      </c>
      <c r="BZ262" s="391">
        <v>1</v>
      </c>
      <c r="CB262" s="668">
        <f t="shared" si="460"/>
        <v>3.9222227088913895E-2</v>
      </c>
      <c r="CC262" s="668">
        <f t="shared" si="461"/>
        <v>0.41170407632267092</v>
      </c>
      <c r="CD262" s="668">
        <f t="shared" si="462"/>
        <v>0.54907369658841509</v>
      </c>
      <c r="CE262" s="668"/>
      <c r="CG262" s="668">
        <v>1</v>
      </c>
      <c r="CH262" s="668">
        <v>1</v>
      </c>
      <c r="CI262" s="668">
        <v>1</v>
      </c>
      <c r="CJ262" s="668">
        <v>1</v>
      </c>
      <c r="CL262" s="392">
        <f t="shared" si="425"/>
        <v>0.92319279193558423</v>
      </c>
      <c r="CM262" s="392">
        <f t="shared" si="426"/>
        <v>1.1145304857688301</v>
      </c>
      <c r="CN262" s="392">
        <f t="shared" si="427"/>
        <v>1.1080670723612582</v>
      </c>
      <c r="CO262" s="392">
        <f t="shared" si="428"/>
        <v>0.83646609275883543</v>
      </c>
      <c r="CP262" s="392">
        <f t="shared" si="429"/>
        <v>1.0025911407136243</v>
      </c>
      <c r="CQ262" s="392">
        <v>1</v>
      </c>
      <c r="CR262" s="392">
        <f t="shared" si="430"/>
        <v>1.1993714293172772</v>
      </c>
      <c r="CS262" s="392">
        <f t="shared" si="431"/>
        <v>1.0289265108542498</v>
      </c>
      <c r="CT262" s="392">
        <f t="shared" si="432"/>
        <v>1.0289265108542491</v>
      </c>
      <c r="CU262" s="392"/>
      <c r="CV262" s="392">
        <f t="shared" si="463"/>
        <v>0.92926216059962286</v>
      </c>
      <c r="CW262" s="383">
        <f t="shared" si="464"/>
        <v>1.0000000000000007</v>
      </c>
      <c r="CY262" s="338"/>
      <c r="DA262" s="383">
        <f t="shared" si="433"/>
        <v>0.41596547025143193</v>
      </c>
      <c r="DB262" s="383">
        <f t="shared" si="434"/>
        <v>0.37882003488335581</v>
      </c>
      <c r="DC262" s="383">
        <f t="shared" si="435"/>
        <v>0.20521449486521237</v>
      </c>
      <c r="DD262" s="383">
        <f t="shared" si="436"/>
        <v>0</v>
      </c>
      <c r="DF262" s="383">
        <f t="shared" si="437"/>
        <v>0.41968211166295588</v>
      </c>
      <c r="DG262" s="383">
        <f t="shared" si="437"/>
        <v>0.37713120801717714</v>
      </c>
      <c r="DH262" s="383">
        <f t="shared" si="437"/>
        <v>0.20316629338496078</v>
      </c>
      <c r="DI262" s="383"/>
      <c r="DJ262" s="383">
        <f t="shared" si="438"/>
        <v>0.99997961306509375</v>
      </c>
      <c r="DK262" s="383"/>
      <c r="DL262" s="383">
        <f t="shared" si="439"/>
        <v>0.4196906678692825</v>
      </c>
      <c r="DM262" s="383">
        <f t="shared" si="439"/>
        <v>0.37713889672331524</v>
      </c>
      <c r="DN262" s="383">
        <f t="shared" si="439"/>
        <v>0.20317043540740232</v>
      </c>
      <c r="DO262" s="383">
        <f t="shared" si="439"/>
        <v>0</v>
      </c>
      <c r="DR262" s="383">
        <f t="shared" ref="DR262:DR300" si="488">LN(AJ262/AJ261)</f>
        <v>-3.7859796302880139E-2</v>
      </c>
      <c r="DS262" s="383">
        <f t="shared" ref="DS262:DS300" si="489">LN(BS262/BS261)</f>
        <v>2.8429030880511366E-3</v>
      </c>
      <c r="DT262" s="383">
        <f t="shared" si="465"/>
        <v>-2.2204460492503131E-16</v>
      </c>
      <c r="DU262" s="383">
        <f t="shared" si="466"/>
        <v>0</v>
      </c>
      <c r="DW262" s="383">
        <f t="shared" ref="DW262:DW300" si="490">LN(AP262/AP261)</f>
        <v>0</v>
      </c>
      <c r="DX262" s="383">
        <f t="shared" si="440"/>
        <v>0</v>
      </c>
      <c r="DY262" s="383">
        <f t="shared" si="441"/>
        <v>1.6402614651193432E-2</v>
      </c>
      <c r="DZ262" s="383">
        <f t="shared" si="442"/>
        <v>0</v>
      </c>
      <c r="EA262" s="383"/>
      <c r="EC262" s="383">
        <f t="shared" ref="EC262:EC300" si="491">LN(AV262/AV261)</f>
        <v>1.8141858198937873E-2</v>
      </c>
      <c r="ED262" s="383">
        <f t="shared" si="467"/>
        <v>-4.0222009488652104E-3</v>
      </c>
      <c r="EE262" s="383">
        <f t="shared" si="468"/>
        <v>1.7392435477442173E-3</v>
      </c>
      <c r="EF262" s="383"/>
      <c r="EH262" s="383">
        <f t="shared" si="469"/>
        <v>0</v>
      </c>
      <c r="EI262" s="383">
        <f t="shared" si="470"/>
        <v>8.1685001243070945E-3</v>
      </c>
      <c r="EJ262" s="383">
        <f t="shared" si="471"/>
        <v>0</v>
      </c>
      <c r="EK262" s="383">
        <f t="shared" si="472"/>
        <v>0</v>
      </c>
      <c r="EM262" s="383">
        <f t="shared" ref="EM262:EM300" si="492">LN(BW262/BW261)</f>
        <v>0</v>
      </c>
      <c r="EN262" s="383">
        <f t="shared" si="473"/>
        <v>8.1685001243070945E-3</v>
      </c>
      <c r="EO262" s="383">
        <f t="shared" si="474"/>
        <v>0</v>
      </c>
      <c r="EP262" s="383">
        <v>1</v>
      </c>
      <c r="ER262" s="383">
        <f t="shared" si="475"/>
        <v>0</v>
      </c>
      <c r="ES262" s="383">
        <f t="shared" si="476"/>
        <v>0</v>
      </c>
      <c r="ET262" s="383">
        <f t="shared" si="477"/>
        <v>0</v>
      </c>
      <c r="EU262" s="383">
        <f t="shared" si="478"/>
        <v>0</v>
      </c>
      <c r="EX262" s="383">
        <f t="shared" si="479"/>
        <v>0.98529200116220095</v>
      </c>
      <c r="EY262" s="383">
        <f t="shared" si="480"/>
        <v>0.96875403569696328</v>
      </c>
      <c r="EZ262" s="383">
        <f t="shared" si="443"/>
        <v>1.1993714293172772</v>
      </c>
      <c r="FA262" s="383"/>
      <c r="FB262" s="383">
        <f t="shared" si="481"/>
        <v>1.0033380853999745</v>
      </c>
      <c r="FC262" s="383">
        <f t="shared" si="482"/>
        <v>1.030904262807157</v>
      </c>
      <c r="FD262" s="383">
        <f t="shared" si="444"/>
        <v>1.1080670723612582</v>
      </c>
      <c r="FE262" s="383"/>
      <c r="FF262" s="383">
        <f t="shared" si="403"/>
        <v>1.0064712516774097</v>
      </c>
      <c r="FG262" s="383">
        <f t="shared" si="483"/>
        <v>1.0582730308908384</v>
      </c>
      <c r="FH262" s="383">
        <f t="shared" si="445"/>
        <v>0.83646609275883543</v>
      </c>
      <c r="FI262" s="383"/>
      <c r="FJ262" s="383">
        <f t="shared" si="484"/>
        <v>1.0030854092316546</v>
      </c>
      <c r="FK262" s="383">
        <f t="shared" si="485"/>
        <v>1.0066135196292054</v>
      </c>
      <c r="FL262" s="383">
        <f t="shared" si="446"/>
        <v>1.0025911407136243</v>
      </c>
      <c r="FN262" s="383">
        <f t="shared" si="486"/>
        <v>1.0033380853999745</v>
      </c>
      <c r="FO262" s="383">
        <f t="shared" si="487"/>
        <v>1.030904262807157</v>
      </c>
      <c r="FP262" s="383">
        <f t="shared" si="447"/>
        <v>1.1080670723612582</v>
      </c>
      <c r="FR262" s="340"/>
    </row>
    <row r="263" spans="1:182" x14ac:dyDescent="0.2">
      <c r="A263" s="377" t="s">
        <v>218</v>
      </c>
      <c r="B263" s="334">
        <f t="shared" si="402"/>
        <v>1973</v>
      </c>
      <c r="D263" s="388">
        <f>NonManufacturing_Data!Q15</f>
        <v>1096</v>
      </c>
      <c r="E263" s="388">
        <f>NonManufacturing_Data!R15</f>
        <v>1016.8948602795139</v>
      </c>
      <c r="F263" s="388">
        <f>NonManufacturing_Data!S15</f>
        <v>541.53578424711372</v>
      </c>
      <c r="G263" s="388"/>
      <c r="H263" s="388">
        <f t="shared" si="405"/>
        <v>2654.4306445266275</v>
      </c>
      <c r="I263" s="393"/>
      <c r="J263" s="394">
        <f t="shared" si="406"/>
        <v>148087.97002030196</v>
      </c>
      <c r="K263" s="394">
        <f t="shared" si="406"/>
        <v>426011.83905944816</v>
      </c>
      <c r="L263" s="394">
        <f t="shared" si="406"/>
        <v>890627.67524061829</v>
      </c>
      <c r="M263" s="394"/>
      <c r="N263" s="394">
        <f t="shared" si="448"/>
        <v>1464727.4843203684</v>
      </c>
      <c r="P263" s="403">
        <f t="shared" si="407"/>
        <v>32890.355235611241</v>
      </c>
      <c r="Q263" s="403">
        <f t="shared" si="407"/>
        <v>343095.49372573697</v>
      </c>
      <c r="R263" s="403">
        <f t="shared" si="407"/>
        <v>470461.30868000002</v>
      </c>
      <c r="S263" s="403"/>
      <c r="T263" s="388">
        <f t="shared" si="449"/>
        <v>846447.1576413482</v>
      </c>
      <c r="U263" s="388"/>
      <c r="W263" s="397">
        <f t="shared" si="408"/>
        <v>7.4010063062498936</v>
      </c>
      <c r="X263" s="397">
        <f t="shared" si="409"/>
        <v>2.3870107988656399</v>
      </c>
      <c r="Y263" s="397">
        <f t="shared" si="410"/>
        <v>0.60803835239097936</v>
      </c>
      <c r="Z263" s="388"/>
      <c r="AA263" s="388">
        <f t="shared" si="450"/>
        <v>3.1359673436948889</v>
      </c>
      <c r="AD263" s="397">
        <f t="shared" si="451"/>
        <v>33.322838630010672</v>
      </c>
      <c r="AE263" s="397">
        <f t="shared" si="452"/>
        <v>2.963882880643129</v>
      </c>
      <c r="AF263" s="397">
        <f t="shared" si="453"/>
        <v>1.1510740081188215</v>
      </c>
      <c r="AG263" s="388"/>
      <c r="AH263" s="397">
        <f t="shared" si="411"/>
        <v>3.1359673436948889</v>
      </c>
      <c r="AJ263" s="398">
        <f t="shared" si="412"/>
        <v>1.3182249583373653</v>
      </c>
      <c r="AK263" s="398">
        <f t="shared" si="413"/>
        <v>1.1451556595252801</v>
      </c>
      <c r="AL263" s="398">
        <f t="shared" si="414"/>
        <v>1.1445654287509772</v>
      </c>
      <c r="AM263" s="399"/>
      <c r="AN263" s="398">
        <f t="shared" si="415"/>
        <v>1.1155441947249878</v>
      </c>
      <c r="AP263" s="393">
        <f t="shared" si="454"/>
        <v>4.5024740219273545</v>
      </c>
      <c r="AQ263" s="393">
        <f t="shared" si="455"/>
        <v>1.2416713330545597</v>
      </c>
      <c r="AR263" s="393">
        <f t="shared" si="456"/>
        <v>1.8930944135225549</v>
      </c>
      <c r="AS263" s="393"/>
      <c r="AT263" s="393">
        <f t="shared" si="416"/>
        <v>1.7304417305882129</v>
      </c>
      <c r="AV263" s="393">
        <f t="shared" si="457"/>
        <v>3.885695041762708E-2</v>
      </c>
      <c r="AW263" s="393">
        <f t="shared" si="417"/>
        <v>0.40533598657449976</v>
      </c>
      <c r="AX263" s="393">
        <f t="shared" si="418"/>
        <v>0.55580706300787319</v>
      </c>
      <c r="AY263" s="393"/>
      <c r="AZ263" s="393">
        <f t="shared" si="419"/>
        <v>1</v>
      </c>
      <c r="BC263" s="383">
        <f t="shared" si="420"/>
        <v>1.3182249583373653</v>
      </c>
      <c r="BD263" s="383">
        <f t="shared" si="421"/>
        <v>1.1451556595252801</v>
      </c>
      <c r="BE263" s="383">
        <f t="shared" si="422"/>
        <v>1.1445654287509772</v>
      </c>
      <c r="BF263" s="383" t="e">
        <f t="shared" si="423"/>
        <v>#DIV/0!</v>
      </c>
      <c r="BG263" s="383"/>
      <c r="BH263" s="383"/>
      <c r="BI263" s="383"/>
      <c r="BJ263" s="383"/>
      <c r="BK263" s="383"/>
      <c r="BL263" s="383"/>
      <c r="BM263" s="383"/>
      <c r="BN263" s="383"/>
      <c r="BO263" s="383"/>
      <c r="BP263" s="383"/>
      <c r="BQ263" s="383">
        <f t="shared" si="458"/>
        <v>0.93759222882708027</v>
      </c>
      <c r="BR263" s="391">
        <f t="shared" si="459"/>
        <v>1.3182249583373653</v>
      </c>
      <c r="BS263" s="400">
        <f>Mining!BZ260</f>
        <v>1.1126642490618133</v>
      </c>
      <c r="BT263" s="391">
        <f t="shared" si="424"/>
        <v>1.1445654287509772</v>
      </c>
      <c r="BU263" s="391">
        <v>1</v>
      </c>
      <c r="BV263" s="391"/>
      <c r="BW263" s="391">
        <v>1</v>
      </c>
      <c r="BX263" s="400">
        <f>Mining!BW260</f>
        <v>1.0292014509236393</v>
      </c>
      <c r="BY263" s="391">
        <v>1</v>
      </c>
      <c r="BZ263" s="391">
        <v>1</v>
      </c>
      <c r="CB263" s="668">
        <f t="shared" si="460"/>
        <v>3.885695041762708E-2</v>
      </c>
      <c r="CC263" s="668">
        <f t="shared" si="461"/>
        <v>0.40533598657449976</v>
      </c>
      <c r="CD263" s="668">
        <f t="shared" si="462"/>
        <v>0.55580706300787319</v>
      </c>
      <c r="CE263" s="668"/>
      <c r="CG263" s="668">
        <v>1</v>
      </c>
      <c r="CH263" s="668">
        <v>1</v>
      </c>
      <c r="CI263" s="668">
        <v>1</v>
      </c>
      <c r="CJ263" s="668">
        <v>1</v>
      </c>
      <c r="CL263" s="392">
        <f t="shared" si="425"/>
        <v>0.93759222882708027</v>
      </c>
      <c r="CM263" s="392">
        <f t="shared" si="426"/>
        <v>1.1155441947249878</v>
      </c>
      <c r="CN263" s="392">
        <f t="shared" si="427"/>
        <v>1.1041841310889662</v>
      </c>
      <c r="CO263" s="392">
        <f t="shared" si="428"/>
        <v>0.83036364430806231</v>
      </c>
      <c r="CP263" s="392">
        <f t="shared" si="429"/>
        <v>1.0138228668702765</v>
      </c>
      <c r="CQ263" s="392">
        <v>1</v>
      </c>
      <c r="CR263" s="392">
        <f t="shared" si="430"/>
        <v>1.2000929109316025</v>
      </c>
      <c r="CS263" s="392">
        <f t="shared" si="431"/>
        <v>1.0459255678873123</v>
      </c>
      <c r="CT263" s="392">
        <f t="shared" si="432"/>
        <v>1.0459255678873118</v>
      </c>
      <c r="CU263" s="392"/>
      <c r="CV263" s="392">
        <f t="shared" si="463"/>
        <v>0.92954819128047272</v>
      </c>
      <c r="CW263" s="383">
        <f t="shared" si="464"/>
        <v>1.0000000000000004</v>
      </c>
      <c r="CY263" s="338"/>
      <c r="DA263" s="383">
        <f t="shared" si="433"/>
        <v>0.41289457016325737</v>
      </c>
      <c r="DB263" s="383">
        <f t="shared" si="434"/>
        <v>0.38309339985067109</v>
      </c>
      <c r="DC263" s="383">
        <f t="shared" si="435"/>
        <v>0.20401202998607162</v>
      </c>
      <c r="DD263" s="383">
        <f t="shared" si="436"/>
        <v>0</v>
      </c>
      <c r="DF263" s="383">
        <f t="shared" si="437"/>
        <v>0.41442812393587453</v>
      </c>
      <c r="DG263" s="383">
        <f t="shared" si="437"/>
        <v>0.38095272264344504</v>
      </c>
      <c r="DH263" s="383">
        <f t="shared" si="437"/>
        <v>0.20461267354025875</v>
      </c>
      <c r="DI263" s="383"/>
      <c r="DJ263" s="383">
        <f t="shared" si="438"/>
        <v>0.99999352011957821</v>
      </c>
      <c r="DK263" s="383"/>
      <c r="DL263" s="383">
        <f t="shared" si="439"/>
        <v>0.41443080939796251</v>
      </c>
      <c r="DM263" s="383">
        <f t="shared" si="439"/>
        <v>0.38095519118753002</v>
      </c>
      <c r="DN263" s="383">
        <f t="shared" si="439"/>
        <v>0.20461399941450759</v>
      </c>
      <c r="DO263" s="383">
        <f t="shared" si="439"/>
        <v>0</v>
      </c>
      <c r="DR263" s="383">
        <f t="shared" si="488"/>
        <v>2.855794271578985E-3</v>
      </c>
      <c r="DS263" s="383">
        <f t="shared" si="489"/>
        <v>-1.5281592893835409E-3</v>
      </c>
      <c r="DT263" s="383">
        <f t="shared" si="465"/>
        <v>2.2204460492503128E-16</v>
      </c>
      <c r="DU263" s="383">
        <f t="shared" si="466"/>
        <v>0</v>
      </c>
      <c r="DW263" s="383">
        <f t="shared" si="490"/>
        <v>0</v>
      </c>
      <c r="DX263" s="383">
        <f t="shared" si="440"/>
        <v>0</v>
      </c>
      <c r="DY263" s="383">
        <f t="shared" si="441"/>
        <v>-1.7156214973700977E-2</v>
      </c>
      <c r="DZ263" s="383">
        <f t="shared" si="442"/>
        <v>0</v>
      </c>
      <c r="EA263" s="383"/>
      <c r="EC263" s="383">
        <f t="shared" si="491"/>
        <v>-9.3566389361453856E-3</v>
      </c>
      <c r="ED263" s="383">
        <f t="shared" si="467"/>
        <v>-1.5588510261692062E-2</v>
      </c>
      <c r="EE263" s="383">
        <f t="shared" si="468"/>
        <v>1.2188554683989272E-2</v>
      </c>
      <c r="EF263" s="383"/>
      <c r="EH263" s="383">
        <f t="shared" si="469"/>
        <v>0</v>
      </c>
      <c r="EI263" s="383">
        <f t="shared" si="470"/>
        <v>2.9243368160190984E-2</v>
      </c>
      <c r="EJ263" s="383">
        <f t="shared" si="471"/>
        <v>0</v>
      </c>
      <c r="EK263" s="383">
        <f t="shared" si="472"/>
        <v>0</v>
      </c>
      <c r="EM263" s="383">
        <f t="shared" si="492"/>
        <v>0</v>
      </c>
      <c r="EN263" s="383">
        <f t="shared" si="473"/>
        <v>2.9243368160190984E-2</v>
      </c>
      <c r="EO263" s="383">
        <f t="shared" si="474"/>
        <v>0</v>
      </c>
      <c r="EP263" s="383">
        <v>1</v>
      </c>
      <c r="ER263" s="383">
        <f t="shared" si="475"/>
        <v>0</v>
      </c>
      <c r="ES263" s="383">
        <f t="shared" si="476"/>
        <v>0</v>
      </c>
      <c r="ET263" s="383">
        <f t="shared" si="477"/>
        <v>0</v>
      </c>
      <c r="EU263" s="383">
        <f t="shared" si="478"/>
        <v>0</v>
      </c>
      <c r="EX263" s="383">
        <f t="shared" si="479"/>
        <v>1.0006015497757321</v>
      </c>
      <c r="EY263" s="383">
        <f t="shared" si="480"/>
        <v>0.96933678946987634</v>
      </c>
      <c r="EZ263" s="383">
        <f t="shared" si="443"/>
        <v>1.2000929109316025</v>
      </c>
      <c r="FA263" s="383"/>
      <c r="FB263" s="383">
        <f t="shared" si="481"/>
        <v>0.99649575249626554</v>
      </c>
      <c r="FC263" s="383">
        <f t="shared" si="482"/>
        <v>1.0272917191176258</v>
      </c>
      <c r="FD263" s="383">
        <f t="shared" si="444"/>
        <v>1.1041841310889662</v>
      </c>
      <c r="FE263" s="383"/>
      <c r="FF263" s="383">
        <f t="shared" si="403"/>
        <v>0.99270448796000088</v>
      </c>
      <c r="FG263" s="383">
        <f t="shared" si="483"/>
        <v>1.0505523872523679</v>
      </c>
      <c r="FH263" s="383">
        <f t="shared" si="445"/>
        <v>0.83036364430806231</v>
      </c>
      <c r="FI263" s="383"/>
      <c r="FJ263" s="383">
        <f t="shared" si="484"/>
        <v>1.0112026983887545</v>
      </c>
      <c r="FK263" s="383">
        <f t="shared" si="485"/>
        <v>1.017890307283654</v>
      </c>
      <c r="FL263" s="383">
        <f t="shared" si="446"/>
        <v>1.0138228668702765</v>
      </c>
      <c r="FN263" s="383">
        <f t="shared" si="486"/>
        <v>0.99649575249626554</v>
      </c>
      <c r="FO263" s="383">
        <f t="shared" si="487"/>
        <v>1.0272917191176258</v>
      </c>
      <c r="FP263" s="383">
        <f t="shared" si="447"/>
        <v>1.1041841310889662</v>
      </c>
      <c r="FR263" s="340"/>
    </row>
    <row r="264" spans="1:182" x14ac:dyDescent="0.2">
      <c r="A264" s="377" t="s">
        <v>218</v>
      </c>
      <c r="B264" s="334">
        <f t="shared" si="402"/>
        <v>1974</v>
      </c>
      <c r="D264" s="388">
        <f>NonManufacturing_Data!Q16</f>
        <v>1107</v>
      </c>
      <c r="E264" s="388">
        <f>NonManufacturing_Data!R16</f>
        <v>991.26411497623826</v>
      </c>
      <c r="F264" s="388">
        <f>NonManufacturing_Data!S16</f>
        <v>495.49428777556159</v>
      </c>
      <c r="G264" s="388"/>
      <c r="H264" s="388">
        <f t="shared" si="405"/>
        <v>2593.7584027518001</v>
      </c>
      <c r="I264" s="393"/>
      <c r="J264" s="394">
        <f t="shared" si="406"/>
        <v>143190.86086145518</v>
      </c>
      <c r="K264" s="394">
        <f t="shared" si="406"/>
        <v>419203.19960940862</v>
      </c>
      <c r="L264" s="394">
        <f t="shared" si="406"/>
        <v>814906.30620114249</v>
      </c>
      <c r="M264" s="394"/>
      <c r="N264" s="394">
        <f t="shared" si="448"/>
        <v>1377300.3666720064</v>
      </c>
      <c r="P264" s="403">
        <f t="shared" si="407"/>
        <v>31802.706726147881</v>
      </c>
      <c r="Q264" s="403">
        <f t="shared" si="407"/>
        <v>337612.04631998105</v>
      </c>
      <c r="R264" s="403">
        <f t="shared" si="407"/>
        <v>453243.25903999998</v>
      </c>
      <c r="S264" s="403"/>
      <c r="T264" s="388">
        <f t="shared" si="449"/>
        <v>822658.01208612882</v>
      </c>
      <c r="U264" s="388"/>
      <c r="W264" s="397">
        <f t="shared" si="408"/>
        <v>7.7309403221695954</v>
      </c>
      <c r="X264" s="397">
        <f t="shared" si="409"/>
        <v>2.3646387143510492</v>
      </c>
      <c r="Y264" s="397">
        <f t="shared" si="410"/>
        <v>0.60803835239097936</v>
      </c>
      <c r="Z264" s="388"/>
      <c r="AA264" s="388">
        <f t="shared" si="450"/>
        <v>3.1528999470563042</v>
      </c>
      <c r="AD264" s="397">
        <f t="shared" si="451"/>
        <v>34.808357965639296</v>
      </c>
      <c r="AE264" s="397">
        <f t="shared" si="452"/>
        <v>2.9361041046406875</v>
      </c>
      <c r="AF264" s="397">
        <f t="shared" si="453"/>
        <v>1.0932193207352983</v>
      </c>
      <c r="AG264" s="388"/>
      <c r="AH264" s="397">
        <f t="shared" si="411"/>
        <v>3.1528999470563042</v>
      </c>
      <c r="AJ264" s="398">
        <f t="shared" si="412"/>
        <v>1.3769909202069759</v>
      </c>
      <c r="AK264" s="398">
        <f t="shared" si="413"/>
        <v>1.1344227716768311</v>
      </c>
      <c r="AL264" s="398">
        <f t="shared" si="414"/>
        <v>1.1445654287509772</v>
      </c>
      <c r="AM264" s="399"/>
      <c r="AN264" s="398">
        <f t="shared" si="415"/>
        <v>1.1215675569960859</v>
      </c>
      <c r="AP264" s="393">
        <f t="shared" si="454"/>
        <v>4.5024740219273545</v>
      </c>
      <c r="AQ264" s="393">
        <f t="shared" si="455"/>
        <v>1.2416713330545597</v>
      </c>
      <c r="AR264" s="393">
        <f t="shared" si="456"/>
        <v>1.7979446797006302</v>
      </c>
      <c r="AS264" s="393"/>
      <c r="AT264" s="393">
        <f t="shared" si="416"/>
        <v>1.6742076858637693</v>
      </c>
      <c r="AV264" s="393">
        <f t="shared" si="457"/>
        <v>3.8658478078273759E-2</v>
      </c>
      <c r="AW264" s="393">
        <f t="shared" si="417"/>
        <v>0.41039173187391809</v>
      </c>
      <c r="AX264" s="393">
        <f t="shared" si="418"/>
        <v>0.55094979004780831</v>
      </c>
      <c r="AY264" s="393"/>
      <c r="AZ264" s="393">
        <f t="shared" si="419"/>
        <v>1</v>
      </c>
      <c r="BC264" s="383">
        <f t="shared" si="420"/>
        <v>1.3769909202069759</v>
      </c>
      <c r="BD264" s="383">
        <f t="shared" si="421"/>
        <v>1.1344227716768311</v>
      </c>
      <c r="BE264" s="383">
        <f t="shared" si="422"/>
        <v>1.1445654287509772</v>
      </c>
      <c r="BF264" s="383" t="e">
        <f t="shared" si="423"/>
        <v>#DIV/0!</v>
      </c>
      <c r="BG264" s="383"/>
      <c r="BH264" s="383"/>
      <c r="BI264" s="383"/>
      <c r="BJ264" s="383"/>
      <c r="BK264" s="383"/>
      <c r="BL264" s="383"/>
      <c r="BM264" s="383"/>
      <c r="BN264" s="383"/>
      <c r="BO264" s="383"/>
      <c r="BP264" s="383"/>
      <c r="BQ264" s="383">
        <f t="shared" si="458"/>
        <v>0.88162892713899221</v>
      </c>
      <c r="BR264" s="391">
        <f t="shared" si="459"/>
        <v>1.3769909202069759</v>
      </c>
      <c r="BS264" s="400">
        <f>Mining!BZ261</f>
        <v>1.1138579742733561</v>
      </c>
      <c r="BT264" s="391">
        <f t="shared" si="424"/>
        <v>1.1445654287509772</v>
      </c>
      <c r="BU264" s="391">
        <v>1</v>
      </c>
      <c r="BV264" s="391"/>
      <c r="BW264" s="391">
        <v>1</v>
      </c>
      <c r="BX264" s="400">
        <f>Mining!BW261</f>
        <v>1.0184626746663017</v>
      </c>
      <c r="BY264" s="391">
        <v>1</v>
      </c>
      <c r="BZ264" s="391">
        <v>1</v>
      </c>
      <c r="CB264" s="668">
        <f t="shared" si="460"/>
        <v>3.8658478078273759E-2</v>
      </c>
      <c r="CC264" s="668">
        <f t="shared" si="461"/>
        <v>0.41039173187391809</v>
      </c>
      <c r="CD264" s="668">
        <f t="shared" si="462"/>
        <v>0.55094979004780831</v>
      </c>
      <c r="CE264" s="668"/>
      <c r="CG264" s="668">
        <v>1</v>
      </c>
      <c r="CH264" s="668">
        <v>1</v>
      </c>
      <c r="CI264" s="668">
        <v>1</v>
      </c>
      <c r="CJ264" s="668">
        <v>1</v>
      </c>
      <c r="CL264" s="392">
        <f t="shared" si="425"/>
        <v>0.88162892713899221</v>
      </c>
      <c r="CM264" s="392">
        <f t="shared" si="426"/>
        <v>1.1215675569960859</v>
      </c>
      <c r="CN264" s="392">
        <f t="shared" si="427"/>
        <v>1.0929968260597591</v>
      </c>
      <c r="CO264" s="392">
        <f t="shared" si="428"/>
        <v>0.83107826351697045</v>
      </c>
      <c r="CP264" s="392">
        <f t="shared" si="429"/>
        <v>1.0097617002257648</v>
      </c>
      <c r="CQ264" s="392">
        <v>1</v>
      </c>
      <c r="CR264" s="392">
        <f t="shared" si="430"/>
        <v>1.2227726595761472</v>
      </c>
      <c r="CS264" s="392">
        <f t="shared" si="431"/>
        <v>0.98880640198835978</v>
      </c>
      <c r="CT264" s="392">
        <f t="shared" si="432"/>
        <v>0.98880640198835967</v>
      </c>
      <c r="CU264" s="392"/>
      <c r="CV264" s="392">
        <f t="shared" si="463"/>
        <v>0.9172330998837166</v>
      </c>
      <c r="CW264" s="383">
        <f t="shared" si="464"/>
        <v>1.0000000000000002</v>
      </c>
      <c r="CY264" s="338"/>
      <c r="DA264" s="383">
        <f t="shared" si="433"/>
        <v>0.4267937980752366</v>
      </c>
      <c r="DB264" s="383">
        <f t="shared" si="434"/>
        <v>0.38217287852429699</v>
      </c>
      <c r="DC264" s="383">
        <f t="shared" si="435"/>
        <v>0.1910333234004663</v>
      </c>
      <c r="DD264" s="383">
        <f t="shared" si="436"/>
        <v>0</v>
      </c>
      <c r="DF264" s="383">
        <f t="shared" si="437"/>
        <v>0.41980583603255422</v>
      </c>
      <c r="DG264" s="383">
        <f t="shared" si="437"/>
        <v>0.38263295464173097</v>
      </c>
      <c r="DH264" s="383">
        <f t="shared" si="437"/>
        <v>0.19745158977677146</v>
      </c>
      <c r="DI264" s="383"/>
      <c r="DJ264" s="383">
        <f t="shared" si="438"/>
        <v>0.9998903804510566</v>
      </c>
      <c r="DK264" s="383"/>
      <c r="DL264" s="383">
        <f t="shared" si="439"/>
        <v>0.41985186000407093</v>
      </c>
      <c r="DM264" s="383">
        <f t="shared" si="439"/>
        <v>0.38267490329202181</v>
      </c>
      <c r="DN264" s="383">
        <f t="shared" si="439"/>
        <v>0.19747323670390735</v>
      </c>
      <c r="DO264" s="383">
        <f t="shared" si="439"/>
        <v>0</v>
      </c>
      <c r="DR264" s="383">
        <f t="shared" si="488"/>
        <v>4.361452272286763E-2</v>
      </c>
      <c r="DS264" s="383">
        <f t="shared" si="489"/>
        <v>1.072277934986442E-3</v>
      </c>
      <c r="DT264" s="383">
        <f t="shared" si="465"/>
        <v>0</v>
      </c>
      <c r="DU264" s="383">
        <f t="shared" si="466"/>
        <v>0</v>
      </c>
      <c r="DW264" s="383">
        <f t="shared" si="490"/>
        <v>0</v>
      </c>
      <c r="DX264" s="383">
        <f t="shared" si="440"/>
        <v>0</v>
      </c>
      <c r="DY264" s="383">
        <f t="shared" si="441"/>
        <v>-5.1568578171287127E-2</v>
      </c>
      <c r="DZ264" s="383">
        <f t="shared" si="442"/>
        <v>0</v>
      </c>
      <c r="EA264" s="383"/>
      <c r="EC264" s="383">
        <f t="shared" si="491"/>
        <v>-5.1208585676202527E-3</v>
      </c>
      <c r="ED264" s="383">
        <f t="shared" si="467"/>
        <v>1.2395827485743655E-2</v>
      </c>
      <c r="EE264" s="383">
        <f t="shared" si="468"/>
        <v>-8.7775451897165232E-3</v>
      </c>
      <c r="EF264" s="383"/>
      <c r="EH264" s="383">
        <f t="shared" si="469"/>
        <v>0</v>
      </c>
      <c r="EI264" s="383">
        <f t="shared" si="470"/>
        <v>-1.0488902527534451E-2</v>
      </c>
      <c r="EJ264" s="383">
        <f t="shared" si="471"/>
        <v>0</v>
      </c>
      <c r="EK264" s="383">
        <f t="shared" si="472"/>
        <v>0</v>
      </c>
      <c r="EM264" s="383">
        <f t="shared" si="492"/>
        <v>0</v>
      </c>
      <c r="EN264" s="383">
        <f t="shared" si="473"/>
        <v>-1.0488902527534451E-2</v>
      </c>
      <c r="EO264" s="383">
        <f t="shared" si="474"/>
        <v>0</v>
      </c>
      <c r="EP264" s="383">
        <v>1</v>
      </c>
      <c r="ER264" s="383">
        <f t="shared" si="475"/>
        <v>0</v>
      </c>
      <c r="ES264" s="383">
        <f t="shared" si="476"/>
        <v>0</v>
      </c>
      <c r="ET264" s="383">
        <f t="shared" si="477"/>
        <v>0</v>
      </c>
      <c r="EU264" s="383">
        <f t="shared" si="478"/>
        <v>0</v>
      </c>
      <c r="EX264" s="383">
        <f t="shared" si="479"/>
        <v>1.0188983273194565</v>
      </c>
      <c r="EY264" s="383">
        <f t="shared" si="480"/>
        <v>0.98765563340006912</v>
      </c>
      <c r="EZ264" s="383">
        <f t="shared" si="443"/>
        <v>1.2227726595761472</v>
      </c>
      <c r="FA264" s="383"/>
      <c r="FB264" s="383">
        <f t="shared" si="481"/>
        <v>0.98986826135766537</v>
      </c>
      <c r="FC264" s="383">
        <f t="shared" si="482"/>
        <v>1.0168834679100913</v>
      </c>
      <c r="FD264" s="383">
        <f t="shared" si="444"/>
        <v>1.0929968260597591</v>
      </c>
      <c r="FE264" s="383"/>
      <c r="FF264" s="383">
        <f t="shared" si="403"/>
        <v>1.0008606099433746</v>
      </c>
      <c r="FG264" s="383">
        <f t="shared" si="483"/>
        <v>1.0514565030828731</v>
      </c>
      <c r="FH264" s="383">
        <f t="shared" si="445"/>
        <v>0.83107826351697045</v>
      </c>
      <c r="FI264" s="383"/>
      <c r="FJ264" s="383">
        <f t="shared" si="484"/>
        <v>0.99599420492748536</v>
      </c>
      <c r="FK264" s="383">
        <f t="shared" si="485"/>
        <v>1.0138128473063768</v>
      </c>
      <c r="FL264" s="383">
        <f t="shared" si="446"/>
        <v>1.0097617002257648</v>
      </c>
      <c r="FN264" s="383">
        <f t="shared" si="486"/>
        <v>0.98986826135766537</v>
      </c>
      <c r="FO264" s="383">
        <f t="shared" si="487"/>
        <v>1.0168834679100913</v>
      </c>
      <c r="FP264" s="383">
        <f t="shared" si="447"/>
        <v>1.0929968260597591</v>
      </c>
      <c r="FR264" s="340"/>
    </row>
    <row r="265" spans="1:182" x14ac:dyDescent="0.2">
      <c r="A265" s="377" t="s">
        <v>218</v>
      </c>
      <c r="B265" s="334">
        <f t="shared" si="402"/>
        <v>1975</v>
      </c>
      <c r="D265" s="388">
        <f>NonManufacturing_Data!Q17</f>
        <v>1106</v>
      </c>
      <c r="E265" s="388">
        <f>NonManufacturing_Data!R17</f>
        <v>939.81960803081904</v>
      </c>
      <c r="F265" s="388">
        <f>NonManufacturing_Data!S17</f>
        <v>435.1199544595367</v>
      </c>
      <c r="G265" s="388"/>
      <c r="H265" s="388">
        <f t="shared" si="405"/>
        <v>2480.9395624903555</v>
      </c>
      <c r="I265" s="393"/>
      <c r="J265" s="394">
        <f t="shared" si="406"/>
        <v>146015.31998121942</v>
      </c>
      <c r="K265" s="394">
        <f t="shared" si="406"/>
        <v>409386.58027782425</v>
      </c>
      <c r="L265" s="394">
        <f t="shared" si="406"/>
        <v>715612.67928005138</v>
      </c>
      <c r="M265" s="394"/>
      <c r="N265" s="394">
        <f t="shared" si="448"/>
        <v>1271014.5795390951</v>
      </c>
      <c r="P265" s="403">
        <f t="shared" si="407"/>
        <v>32430.019422680707</v>
      </c>
      <c r="Q265" s="403">
        <f t="shared" si="407"/>
        <v>329706.07388568547</v>
      </c>
      <c r="R265" s="403">
        <f t="shared" si="407"/>
        <v>410256.32471999998</v>
      </c>
      <c r="S265" s="403"/>
      <c r="T265" s="388">
        <f t="shared" si="449"/>
        <v>772392.41802836617</v>
      </c>
      <c r="U265" s="388"/>
      <c r="W265" s="397">
        <f t="shared" si="408"/>
        <v>7.5745476580283109</v>
      </c>
      <c r="X265" s="397">
        <f t="shared" si="409"/>
        <v>2.2956776145251858</v>
      </c>
      <c r="Y265" s="397">
        <f t="shared" si="410"/>
        <v>0.60803835239097925</v>
      </c>
      <c r="Z265" s="388"/>
      <c r="AA265" s="388">
        <f t="shared" si="450"/>
        <v>3.2120195700823708</v>
      </c>
      <c r="AD265" s="397">
        <f t="shared" si="451"/>
        <v>34.104204058123152</v>
      </c>
      <c r="AE265" s="397">
        <f t="shared" si="452"/>
        <v>2.8504770838909992</v>
      </c>
      <c r="AF265" s="397">
        <f t="shared" si="453"/>
        <v>1.0606051101259832</v>
      </c>
      <c r="AG265" s="388"/>
      <c r="AH265" s="397">
        <f t="shared" si="411"/>
        <v>3.2120195700823708</v>
      </c>
      <c r="AJ265" s="398">
        <f t="shared" si="412"/>
        <v>1.3491351524044517</v>
      </c>
      <c r="AK265" s="398">
        <f t="shared" si="413"/>
        <v>1.1013390529981371</v>
      </c>
      <c r="AL265" s="398">
        <f t="shared" si="414"/>
        <v>1.144565428750977</v>
      </c>
      <c r="AM265" s="399"/>
      <c r="AN265" s="398">
        <f t="shared" si="415"/>
        <v>1.1425979265863997</v>
      </c>
      <c r="AP265" s="393">
        <f t="shared" si="454"/>
        <v>4.5024740219273545</v>
      </c>
      <c r="AQ265" s="393">
        <f t="shared" si="455"/>
        <v>1.2416713330545597</v>
      </c>
      <c r="AR265" s="393">
        <f t="shared" si="456"/>
        <v>1.744306269424261</v>
      </c>
      <c r="AS265" s="393"/>
      <c r="AT265" s="393">
        <f t="shared" si="416"/>
        <v>1.645555484326902</v>
      </c>
      <c r="AV265" s="393">
        <f t="shared" si="457"/>
        <v>4.1986454897450474E-2</v>
      </c>
      <c r="AW265" s="393">
        <f t="shared" si="417"/>
        <v>0.42686342614199119</v>
      </c>
      <c r="AX265" s="393">
        <f t="shared" si="418"/>
        <v>0.5311501189605583</v>
      </c>
      <c r="AY265" s="393"/>
      <c r="AZ265" s="393">
        <f t="shared" si="419"/>
        <v>1</v>
      </c>
      <c r="BC265" s="383">
        <f t="shared" si="420"/>
        <v>1.3491351524044517</v>
      </c>
      <c r="BD265" s="383">
        <f t="shared" si="421"/>
        <v>1.1013390529981371</v>
      </c>
      <c r="BE265" s="383">
        <f t="shared" si="422"/>
        <v>1.144565428750977</v>
      </c>
      <c r="BF265" s="383" t="e">
        <f t="shared" si="423"/>
        <v>#DIV/0!</v>
      </c>
      <c r="BG265" s="383"/>
      <c r="BH265" s="383"/>
      <c r="BI265" s="383"/>
      <c r="BJ265" s="383"/>
      <c r="BK265" s="383"/>
      <c r="BL265" s="383"/>
      <c r="BM265" s="383"/>
      <c r="BN265" s="383"/>
      <c r="BO265" s="383"/>
      <c r="BP265" s="383"/>
      <c r="BQ265" s="383">
        <f t="shared" si="458"/>
        <v>0.81359393147095793</v>
      </c>
      <c r="BR265" s="391">
        <f t="shared" si="459"/>
        <v>1.3491351524044517</v>
      </c>
      <c r="BS265" s="400">
        <f>Mining!BZ262</f>
        <v>1.1006365416472124</v>
      </c>
      <c r="BT265" s="391">
        <f t="shared" si="424"/>
        <v>1.144565428750977</v>
      </c>
      <c r="BU265" s="391">
        <v>1</v>
      </c>
      <c r="BV265" s="391"/>
      <c r="BW265" s="391">
        <v>1</v>
      </c>
      <c r="BX265" s="400">
        <f>Mining!BW262</f>
        <v>1.0006382773280207</v>
      </c>
      <c r="BY265" s="391">
        <v>1</v>
      </c>
      <c r="BZ265" s="391">
        <v>1</v>
      </c>
      <c r="CB265" s="668">
        <f t="shared" si="460"/>
        <v>4.1986454897450474E-2</v>
      </c>
      <c r="CC265" s="668">
        <f t="shared" si="461"/>
        <v>0.42686342614199119</v>
      </c>
      <c r="CD265" s="668">
        <f t="shared" si="462"/>
        <v>0.5311501189605583</v>
      </c>
      <c r="CE265" s="668"/>
      <c r="CG265" s="668">
        <v>1</v>
      </c>
      <c r="CH265" s="668">
        <v>1</v>
      </c>
      <c r="CI265" s="668">
        <v>1</v>
      </c>
      <c r="CJ265" s="668">
        <v>1</v>
      </c>
      <c r="CL265" s="392">
        <f t="shared" si="425"/>
        <v>0.81359393147095793</v>
      </c>
      <c r="CM265" s="392">
        <f t="shared" si="426"/>
        <v>1.1425979265863997</v>
      </c>
      <c r="CN265" s="392">
        <f t="shared" si="427"/>
        <v>1.086951254299878</v>
      </c>
      <c r="CO265" s="392">
        <f t="shared" si="428"/>
        <v>0.86872624963459788</v>
      </c>
      <c r="CP265" s="392">
        <f t="shared" si="429"/>
        <v>1.0029995677730881</v>
      </c>
      <c r="CQ265" s="392">
        <v>1</v>
      </c>
      <c r="CR265" s="392">
        <f t="shared" si="430"/>
        <v>1.2064231805809997</v>
      </c>
      <c r="CS265" s="392">
        <f t="shared" si="431"/>
        <v>0.92961073918199455</v>
      </c>
      <c r="CT265" s="392">
        <f t="shared" si="432"/>
        <v>0.92961073918199388</v>
      </c>
      <c r="CU265" s="392"/>
      <c r="CV265" s="392">
        <f t="shared" si="463"/>
        <v>0.94709546780768783</v>
      </c>
      <c r="CW265" s="383">
        <f t="shared" si="464"/>
        <v>1.0000000000000007</v>
      </c>
      <c r="CY265" s="338"/>
      <c r="DA265" s="383">
        <f t="shared" si="433"/>
        <v>0.44579884843700202</v>
      </c>
      <c r="DB265" s="383">
        <f t="shared" si="434"/>
        <v>0.37881600271126015</v>
      </c>
      <c r="DC265" s="383">
        <f t="shared" si="435"/>
        <v>0.17538514885173798</v>
      </c>
      <c r="DD265" s="383">
        <f t="shared" si="436"/>
        <v>0</v>
      </c>
      <c r="DF265" s="383">
        <f t="shared" si="437"/>
        <v>0.43622732625770888</v>
      </c>
      <c r="DG265" s="383">
        <f t="shared" si="437"/>
        <v>0.38049197262865192</v>
      </c>
      <c r="DH265" s="383">
        <f t="shared" si="437"/>
        <v>0.18309780407624501</v>
      </c>
      <c r="DI265" s="383"/>
      <c r="DJ265" s="383">
        <f t="shared" si="438"/>
        <v>0.99981710296260573</v>
      </c>
      <c r="DK265" s="383"/>
      <c r="DL265" s="383">
        <f t="shared" si="439"/>
        <v>0.43630712553836387</v>
      </c>
      <c r="DM265" s="383">
        <f t="shared" si="439"/>
        <v>0.38056157621348746</v>
      </c>
      <c r="DN265" s="383">
        <f t="shared" si="439"/>
        <v>0.18313129824814878</v>
      </c>
      <c r="DO265" s="383">
        <f t="shared" si="439"/>
        <v>0</v>
      </c>
      <c r="DR265" s="383">
        <f t="shared" si="488"/>
        <v>-2.0436866517979071E-2</v>
      </c>
      <c r="DS265" s="383">
        <f t="shared" si="489"/>
        <v>-1.1940955040016353E-2</v>
      </c>
      <c r="DT265" s="383">
        <f t="shared" si="465"/>
        <v>-2.2204460492503131E-16</v>
      </c>
      <c r="DU265" s="383">
        <f t="shared" si="466"/>
        <v>0</v>
      </c>
      <c r="DW265" s="383">
        <f t="shared" si="490"/>
        <v>0</v>
      </c>
      <c r="DX265" s="383">
        <f t="shared" si="440"/>
        <v>0</v>
      </c>
      <c r="DY265" s="383">
        <f t="shared" si="441"/>
        <v>-3.0287244619546846E-2</v>
      </c>
      <c r="DZ265" s="383">
        <f t="shared" si="442"/>
        <v>0</v>
      </c>
      <c r="EA265" s="383"/>
      <c r="EC265" s="383">
        <f t="shared" si="491"/>
        <v>8.2580957653355117E-2</v>
      </c>
      <c r="ED265" s="383">
        <f t="shared" si="467"/>
        <v>3.9351969818978982E-2</v>
      </c>
      <c r="EE265" s="383">
        <f t="shared" si="468"/>
        <v>-3.6598988666760035E-2</v>
      </c>
      <c r="EF265" s="383"/>
      <c r="EH265" s="383">
        <f t="shared" si="469"/>
        <v>0</v>
      </c>
      <c r="EI265" s="383">
        <f t="shared" si="470"/>
        <v>-1.7656234939926567E-2</v>
      </c>
      <c r="EJ265" s="383">
        <f t="shared" si="471"/>
        <v>0</v>
      </c>
      <c r="EK265" s="383">
        <f t="shared" si="472"/>
        <v>0</v>
      </c>
      <c r="EM265" s="383">
        <f t="shared" si="492"/>
        <v>0</v>
      </c>
      <c r="EN265" s="383">
        <f t="shared" si="473"/>
        <v>-1.7656234939926567E-2</v>
      </c>
      <c r="EO265" s="383">
        <f t="shared" si="474"/>
        <v>0</v>
      </c>
      <c r="EP265" s="383">
        <v>1</v>
      </c>
      <c r="ER265" s="383">
        <f t="shared" si="475"/>
        <v>0</v>
      </c>
      <c r="ES265" s="383">
        <f t="shared" si="476"/>
        <v>0</v>
      </c>
      <c r="ET265" s="383">
        <f t="shared" si="477"/>
        <v>0</v>
      </c>
      <c r="EU265" s="383">
        <f t="shared" si="478"/>
        <v>0</v>
      </c>
      <c r="EX265" s="383">
        <f t="shared" si="479"/>
        <v>0.98662917520513194</v>
      </c>
      <c r="EY265" s="383">
        <f t="shared" si="480"/>
        <v>0.97444986296821234</v>
      </c>
      <c r="EZ265" s="383">
        <f t="shared" si="443"/>
        <v>1.2064231805809997</v>
      </c>
      <c r="FA265" s="383"/>
      <c r="FB265" s="383">
        <f t="shared" si="481"/>
        <v>0.9944688112392096</v>
      </c>
      <c r="FC265" s="383">
        <f t="shared" si="482"/>
        <v>1.0112588935013536</v>
      </c>
      <c r="FD265" s="383">
        <f t="shared" si="444"/>
        <v>1.086951254299878</v>
      </c>
      <c r="FE265" s="383"/>
      <c r="FF265" s="383">
        <f t="shared" si="403"/>
        <v>1.0453001693947668</v>
      </c>
      <c r="FG265" s="383">
        <f t="shared" si="483"/>
        <v>1.0990876607837563</v>
      </c>
      <c r="FH265" s="383">
        <f t="shared" si="445"/>
        <v>0.86872624963459788</v>
      </c>
      <c r="FI265" s="383"/>
      <c r="FJ265" s="383">
        <f t="shared" si="484"/>
        <v>0.99330323931758857</v>
      </c>
      <c r="FK265" s="383">
        <f t="shared" si="485"/>
        <v>1.0070235852912119</v>
      </c>
      <c r="FL265" s="383">
        <f t="shared" si="446"/>
        <v>1.0029995677730881</v>
      </c>
      <c r="FN265" s="383">
        <f t="shared" si="486"/>
        <v>0.9944688112392096</v>
      </c>
      <c r="FO265" s="383">
        <f t="shared" si="487"/>
        <v>1.0112588935013536</v>
      </c>
      <c r="FP265" s="383">
        <f t="shared" si="447"/>
        <v>1.086951254299878</v>
      </c>
      <c r="FR265" s="340"/>
    </row>
    <row r="266" spans="1:182" x14ac:dyDescent="0.2">
      <c r="A266" s="377" t="s">
        <v>218</v>
      </c>
      <c r="B266" s="334">
        <f t="shared" si="402"/>
        <v>1976</v>
      </c>
      <c r="D266" s="388">
        <f>NonManufacturing_Data!Q18</f>
        <v>1119</v>
      </c>
      <c r="E266" s="388">
        <f>NonManufacturing_Data!R18</f>
        <v>962.61564219618572</v>
      </c>
      <c r="F266" s="388">
        <f>NonManufacturing_Data!S18</f>
        <v>453.74175144213365</v>
      </c>
      <c r="G266" s="388"/>
      <c r="H266" s="388">
        <f t="shared" si="405"/>
        <v>2535.3573936383195</v>
      </c>
      <c r="I266" s="393"/>
      <c r="J266" s="394">
        <f t="shared" si="406"/>
        <v>149363.84797700707</v>
      </c>
      <c r="K266" s="394">
        <f t="shared" si="406"/>
        <v>413150.26516806765</v>
      </c>
      <c r="L266" s="394">
        <f t="shared" si="406"/>
        <v>746238.70296650263</v>
      </c>
      <c r="M266" s="394"/>
      <c r="N266" s="394">
        <f t="shared" si="448"/>
        <v>1308752.8161115772</v>
      </c>
      <c r="P266" s="403">
        <f t="shared" si="407"/>
        <v>33173.727877072692</v>
      </c>
      <c r="Q266" s="403">
        <f t="shared" si="407"/>
        <v>332737.21811044955</v>
      </c>
      <c r="R266" s="403">
        <f t="shared" si="407"/>
        <v>440355.75407999998</v>
      </c>
      <c r="S266" s="403"/>
      <c r="T266" s="388">
        <f t="shared" si="449"/>
        <v>806266.70006752224</v>
      </c>
      <c r="U266" s="388"/>
      <c r="W266" s="397">
        <f t="shared" si="408"/>
        <v>7.4917727090979733</v>
      </c>
      <c r="X266" s="397">
        <f t="shared" si="409"/>
        <v>2.3299407584903715</v>
      </c>
      <c r="Y266" s="397">
        <f t="shared" si="410"/>
        <v>0.60803835239097936</v>
      </c>
      <c r="Z266" s="388"/>
      <c r="AA266" s="388">
        <f t="shared" si="450"/>
        <v>3.144564191260772</v>
      </c>
      <c r="AD266" s="397">
        <f t="shared" si="451"/>
        <v>33.731512000897936</v>
      </c>
      <c r="AE266" s="397">
        <f t="shared" si="452"/>
        <v>2.8930206475328917</v>
      </c>
      <c r="AF266" s="397">
        <f t="shared" si="453"/>
        <v>1.0303981434058922</v>
      </c>
      <c r="AG266" s="388"/>
      <c r="AH266" s="397">
        <f t="shared" si="411"/>
        <v>3.144564191260772</v>
      </c>
      <c r="AJ266" s="398">
        <f t="shared" si="412"/>
        <v>1.334391751427624</v>
      </c>
      <c r="AK266" s="398">
        <f t="shared" si="413"/>
        <v>1.1177766129972406</v>
      </c>
      <c r="AL266" s="398">
        <f t="shared" si="414"/>
        <v>1.1445654287509772</v>
      </c>
      <c r="AM266" s="399"/>
      <c r="AN266" s="398">
        <f t="shared" si="415"/>
        <v>1.1186023143875978</v>
      </c>
      <c r="AP266" s="393">
        <f t="shared" si="454"/>
        <v>4.5024740219273545</v>
      </c>
      <c r="AQ266" s="393">
        <f t="shared" si="455"/>
        <v>1.2416713330545597</v>
      </c>
      <c r="AR266" s="393">
        <f t="shared" si="456"/>
        <v>1.6946268921262524</v>
      </c>
      <c r="AS266" s="393"/>
      <c r="AT266" s="393">
        <f t="shared" si="416"/>
        <v>1.6232256845060988</v>
      </c>
      <c r="AV266" s="393">
        <f t="shared" si="457"/>
        <v>4.1144856750619241E-2</v>
      </c>
      <c r="AW266" s="393">
        <f t="shared" si="417"/>
        <v>0.41268877665738135</v>
      </c>
      <c r="AX266" s="393">
        <f t="shared" si="418"/>
        <v>0.54616636659199946</v>
      </c>
      <c r="AY266" s="393"/>
      <c r="AZ266" s="393">
        <f t="shared" si="419"/>
        <v>1</v>
      </c>
      <c r="BC266" s="383">
        <f t="shared" si="420"/>
        <v>1.334391751427624</v>
      </c>
      <c r="BD266" s="383">
        <f t="shared" si="421"/>
        <v>1.1177766129972406</v>
      </c>
      <c r="BE266" s="383">
        <f t="shared" si="422"/>
        <v>1.1445654287509772</v>
      </c>
      <c r="BF266" s="383" t="e">
        <f t="shared" si="423"/>
        <v>#DIV/0!</v>
      </c>
      <c r="BH266" s="383"/>
      <c r="BI266" s="383"/>
      <c r="BJ266" s="383"/>
      <c r="BK266" s="383"/>
      <c r="BL266" s="383"/>
      <c r="BM266" s="383"/>
      <c r="BN266" s="383"/>
      <c r="BO266" s="383"/>
      <c r="BP266" s="383"/>
      <c r="BQ266" s="383">
        <f t="shared" si="458"/>
        <v>0.8377506962744905</v>
      </c>
      <c r="BR266" s="391">
        <f t="shared" si="459"/>
        <v>1.334391751427624</v>
      </c>
      <c r="BS266" s="400">
        <f>Mining!BZ263</f>
        <v>1.0945144518087027</v>
      </c>
      <c r="BT266" s="391">
        <f t="shared" si="424"/>
        <v>1.1445654287509772</v>
      </c>
      <c r="BU266" s="391">
        <v>1</v>
      </c>
      <c r="BV266" s="391"/>
      <c r="BW266" s="391">
        <v>1</v>
      </c>
      <c r="BX266" s="400">
        <f>Mining!BW263</f>
        <v>1.0212534070702282</v>
      </c>
      <c r="BY266" s="391">
        <v>1</v>
      </c>
      <c r="BZ266" s="391">
        <v>1</v>
      </c>
      <c r="CB266" s="668">
        <f t="shared" si="460"/>
        <v>4.1144856750619241E-2</v>
      </c>
      <c r="CC266" s="668">
        <f t="shared" si="461"/>
        <v>0.41268877665738135</v>
      </c>
      <c r="CD266" s="668">
        <f t="shared" si="462"/>
        <v>0.54616636659199946</v>
      </c>
      <c r="CE266" s="668"/>
      <c r="CG266" s="668">
        <v>1</v>
      </c>
      <c r="CH266" s="668">
        <v>1</v>
      </c>
      <c r="CI266" s="668">
        <v>1</v>
      </c>
      <c r="CJ266" s="668">
        <v>1</v>
      </c>
      <c r="CL266" s="392">
        <f t="shared" si="425"/>
        <v>0.8377506962744905</v>
      </c>
      <c r="CM266" s="392">
        <f t="shared" si="426"/>
        <v>1.1186023143875978</v>
      </c>
      <c r="CN266" s="392">
        <f t="shared" si="427"/>
        <v>1.081401108321475</v>
      </c>
      <c r="CO266" s="392">
        <f t="shared" si="428"/>
        <v>0.85421109148911745</v>
      </c>
      <c r="CP266" s="392">
        <f t="shared" si="429"/>
        <v>1.0107867416006235</v>
      </c>
      <c r="CQ266" s="392">
        <v>1</v>
      </c>
      <c r="CR266" s="392">
        <f t="shared" si="430"/>
        <v>1.1980202537436546</v>
      </c>
      <c r="CS266" s="392">
        <f t="shared" si="431"/>
        <v>0.93710986773246718</v>
      </c>
      <c r="CT266" s="392">
        <f t="shared" si="432"/>
        <v>0.93710986773246663</v>
      </c>
      <c r="CU266" s="392"/>
      <c r="CV266" s="392">
        <f t="shared" si="463"/>
        <v>0.93370901776669835</v>
      </c>
      <c r="CW266" s="383">
        <f t="shared" si="464"/>
        <v>1.0000000000000007</v>
      </c>
      <c r="CY266" s="338"/>
      <c r="DA266" s="383">
        <f t="shared" si="433"/>
        <v>0.44135789408143322</v>
      </c>
      <c r="DB266" s="383">
        <f t="shared" si="434"/>
        <v>0.37967650817654597</v>
      </c>
      <c r="DC266" s="383">
        <f t="shared" si="435"/>
        <v>0.17896559774202075</v>
      </c>
      <c r="DD266" s="383">
        <f t="shared" si="436"/>
        <v>0</v>
      </c>
      <c r="DF266" s="383">
        <f t="shared" si="437"/>
        <v>0.4435746661252688</v>
      </c>
      <c r="DG266" s="383">
        <f t="shared" si="437"/>
        <v>0.37924609273739829</v>
      </c>
      <c r="DH266" s="383">
        <f t="shared" si="437"/>
        <v>0.17716934350698957</v>
      </c>
      <c r="DI266" s="383"/>
      <c r="DJ266" s="383">
        <f t="shared" si="438"/>
        <v>0.99999010236965657</v>
      </c>
      <c r="DK266" s="383"/>
      <c r="DL266" s="383">
        <f t="shared" si="439"/>
        <v>0.44357905650679819</v>
      </c>
      <c r="DM266" s="383">
        <f t="shared" si="439"/>
        <v>0.3792498464121859</v>
      </c>
      <c r="DN266" s="383">
        <f t="shared" si="439"/>
        <v>0.17717109708101603</v>
      </c>
      <c r="DO266" s="383">
        <f t="shared" si="439"/>
        <v>0</v>
      </c>
      <c r="DR266" s="383">
        <f t="shared" si="488"/>
        <v>-1.0988188192937655E-2</v>
      </c>
      <c r="DS266" s="383">
        <f t="shared" si="489"/>
        <v>-5.5778447400386018E-3</v>
      </c>
      <c r="DT266" s="383">
        <f t="shared" si="465"/>
        <v>2.2204460492503128E-16</v>
      </c>
      <c r="DU266" s="383">
        <f t="shared" si="466"/>
        <v>0</v>
      </c>
      <c r="DW266" s="383">
        <f t="shared" si="490"/>
        <v>0</v>
      </c>
      <c r="DX266" s="383">
        <f t="shared" si="440"/>
        <v>0</v>
      </c>
      <c r="DY266" s="383">
        <f t="shared" si="441"/>
        <v>-2.8894329308088735E-2</v>
      </c>
      <c r="DZ266" s="383">
        <f t="shared" si="442"/>
        <v>0</v>
      </c>
      <c r="EA266" s="383"/>
      <c r="EC266" s="383">
        <f t="shared" si="491"/>
        <v>-2.0248132349451668E-2</v>
      </c>
      <c r="ED266" s="383">
        <f t="shared" si="467"/>
        <v>-3.3770375495703282E-2</v>
      </c>
      <c r="EE266" s="383">
        <f t="shared" si="468"/>
        <v>2.7878938857103751E-2</v>
      </c>
      <c r="EF266" s="383"/>
      <c r="EH266" s="383">
        <f t="shared" si="469"/>
        <v>0</v>
      </c>
      <c r="EI266" s="383">
        <f t="shared" si="470"/>
        <v>2.0392629647305368E-2</v>
      </c>
      <c r="EJ266" s="383">
        <f t="shared" si="471"/>
        <v>0</v>
      </c>
      <c r="EK266" s="383">
        <f t="shared" si="472"/>
        <v>0</v>
      </c>
      <c r="EM266" s="383">
        <f t="shared" si="492"/>
        <v>0</v>
      </c>
      <c r="EN266" s="383">
        <f t="shared" si="473"/>
        <v>2.0392629647305368E-2</v>
      </c>
      <c r="EO266" s="383">
        <f t="shared" si="474"/>
        <v>0</v>
      </c>
      <c r="EP266" s="383">
        <v>1</v>
      </c>
      <c r="ER266" s="383">
        <f t="shared" si="475"/>
        <v>0</v>
      </c>
      <c r="ES266" s="383">
        <f t="shared" si="476"/>
        <v>0</v>
      </c>
      <c r="ET266" s="383">
        <f t="shared" si="477"/>
        <v>0</v>
      </c>
      <c r="EU266" s="383">
        <f t="shared" si="478"/>
        <v>0</v>
      </c>
      <c r="EX266" s="383">
        <f t="shared" si="479"/>
        <v>0.99303484301976164</v>
      </c>
      <c r="EY266" s="383">
        <f t="shared" si="480"/>
        <v>0.96766266670326695</v>
      </c>
      <c r="EZ266" s="383">
        <f t="shared" si="443"/>
        <v>1.1980202537436546</v>
      </c>
      <c r="FA266" s="383"/>
      <c r="FB266" s="383">
        <f t="shared" si="481"/>
        <v>0.99489384095519717</v>
      </c>
      <c r="FC266" s="383">
        <f t="shared" si="482"/>
        <v>1.0060952447556644</v>
      </c>
      <c r="FD266" s="383">
        <f t="shared" si="444"/>
        <v>1.081401108321475</v>
      </c>
      <c r="FE266" s="383"/>
      <c r="FF266" s="383">
        <f t="shared" si="403"/>
        <v>0.98329144750537278</v>
      </c>
      <c r="FG266" s="383">
        <f t="shared" si="483"/>
        <v>1.0807234969073538</v>
      </c>
      <c r="FH266" s="383">
        <f t="shared" si="445"/>
        <v>0.85421109148911745</v>
      </c>
      <c r="FI266" s="383"/>
      <c r="FJ266" s="383">
        <f t="shared" si="484"/>
        <v>1.0077638855267155</v>
      </c>
      <c r="FK266" s="383">
        <f t="shared" si="485"/>
        <v>1.0148420011301156</v>
      </c>
      <c r="FL266" s="383">
        <f t="shared" si="446"/>
        <v>1.0107867416006235</v>
      </c>
      <c r="FN266" s="383">
        <f t="shared" si="486"/>
        <v>0.99489384095519717</v>
      </c>
      <c r="FO266" s="383">
        <f t="shared" si="487"/>
        <v>1.0060952447556644</v>
      </c>
      <c r="FP266" s="383">
        <f t="shared" si="447"/>
        <v>1.081401108321475</v>
      </c>
      <c r="FR266" s="340"/>
    </row>
    <row r="267" spans="1:182" x14ac:dyDescent="0.2">
      <c r="A267" s="377" t="s">
        <v>218</v>
      </c>
      <c r="B267" s="334">
        <f t="shared" si="402"/>
        <v>1977</v>
      </c>
      <c r="D267" s="388">
        <f>NonManufacturing_Data!Q19</f>
        <v>1073</v>
      </c>
      <c r="E267" s="388">
        <f>NonManufacturing_Data!R19</f>
        <v>983.50376315790652</v>
      </c>
      <c r="F267" s="388">
        <f>NonManufacturing_Data!S19</f>
        <v>470.40144244483702</v>
      </c>
      <c r="G267" s="388"/>
      <c r="H267" s="388">
        <f t="shared" si="405"/>
        <v>2526.9052056027435</v>
      </c>
      <c r="I267" s="393"/>
      <c r="J267" s="394">
        <f t="shared" si="406"/>
        <v>155314.40077323685</v>
      </c>
      <c r="K267" s="394">
        <f t="shared" si="406"/>
        <v>423693.39771249343</v>
      </c>
      <c r="L267" s="394">
        <f t="shared" si="406"/>
        <v>773637.78221404145</v>
      </c>
      <c r="M267" s="394"/>
      <c r="N267" s="394">
        <f t="shared" si="448"/>
        <v>1352645.5806997716</v>
      </c>
      <c r="P267" s="403">
        <f t="shared" si="407"/>
        <v>34495.346340000004</v>
      </c>
      <c r="Q267" s="403">
        <f t="shared" si="407"/>
        <v>341228.29965816415</v>
      </c>
      <c r="R267" s="403">
        <f t="shared" si="407"/>
        <v>446131.8554</v>
      </c>
      <c r="S267" s="403"/>
      <c r="T267" s="388">
        <f t="shared" si="449"/>
        <v>821855.50139816408</v>
      </c>
      <c r="U267" s="388"/>
      <c r="W267" s="397">
        <f t="shared" si="408"/>
        <v>6.9085673618031631</v>
      </c>
      <c r="X267" s="397">
        <f t="shared" si="409"/>
        <v>2.3212628954517833</v>
      </c>
      <c r="Y267" s="397">
        <f t="shared" si="410"/>
        <v>0.60803835239097925</v>
      </c>
      <c r="Z267" s="388"/>
      <c r="AA267" s="388">
        <f t="shared" si="450"/>
        <v>3.0746344111633981</v>
      </c>
      <c r="AD267" s="397">
        <f t="shared" si="451"/>
        <v>31.105645075253936</v>
      </c>
      <c r="AE267" s="397">
        <f t="shared" si="452"/>
        <v>2.8822455937657026</v>
      </c>
      <c r="AF267" s="397">
        <f t="shared" si="453"/>
        <v>1.054400031629835</v>
      </c>
      <c r="AG267" s="388"/>
      <c r="AH267" s="397">
        <f t="shared" si="411"/>
        <v>3.0746344111633981</v>
      </c>
      <c r="AJ267" s="398">
        <f t="shared" si="412"/>
        <v>1.2305145470546717</v>
      </c>
      <c r="AK267" s="398">
        <f t="shared" si="413"/>
        <v>1.1136134546336727</v>
      </c>
      <c r="AL267" s="398">
        <f t="shared" si="414"/>
        <v>1.144565428750977</v>
      </c>
      <c r="AM267" s="399"/>
      <c r="AN267" s="398">
        <f t="shared" si="415"/>
        <v>1.0937264940500981</v>
      </c>
      <c r="AP267" s="393">
        <f t="shared" si="454"/>
        <v>4.5024740219273545</v>
      </c>
      <c r="AQ267" s="393">
        <f t="shared" si="455"/>
        <v>1.2416713330545597</v>
      </c>
      <c r="AR267" s="393">
        <f t="shared" si="456"/>
        <v>1.7341011919455986</v>
      </c>
      <c r="AS267" s="393"/>
      <c r="AT267" s="393">
        <f t="shared" si="416"/>
        <v>1.6458435557085307</v>
      </c>
      <c r="AV267" s="393">
        <f t="shared" si="457"/>
        <v>4.197251984237562E-2</v>
      </c>
      <c r="AW267" s="393">
        <f t="shared" si="417"/>
        <v>0.41519257226806516</v>
      </c>
      <c r="AX267" s="393">
        <f t="shared" si="418"/>
        <v>0.54283490788955935</v>
      </c>
      <c r="AY267" s="393"/>
      <c r="AZ267" s="393">
        <f t="shared" si="419"/>
        <v>1</v>
      </c>
      <c r="BC267" s="383">
        <f t="shared" si="420"/>
        <v>1.2305145470546717</v>
      </c>
      <c r="BD267" s="383">
        <f t="shared" si="421"/>
        <v>1.1136134546336727</v>
      </c>
      <c r="BE267" s="383">
        <f t="shared" si="422"/>
        <v>1.144565428750977</v>
      </c>
      <c r="BF267" s="383" t="e">
        <f t="shared" si="423"/>
        <v>#DIV/0!</v>
      </c>
      <c r="BG267" s="383"/>
      <c r="BH267" s="383"/>
      <c r="BI267" s="383"/>
      <c r="BJ267" s="383"/>
      <c r="BK267" s="383"/>
      <c r="BL267" s="383"/>
      <c r="BM267" s="383"/>
      <c r="BN267" s="383"/>
      <c r="BO267" s="383"/>
      <c r="BP267" s="383"/>
      <c r="BQ267" s="383">
        <f t="shared" si="458"/>
        <v>0.86584705919535343</v>
      </c>
      <c r="BR267" s="391">
        <f t="shared" si="459"/>
        <v>1.2305145470546717</v>
      </c>
      <c r="BS267" s="400">
        <f>Mining!BZ264</f>
        <v>1.0978929973602798</v>
      </c>
      <c r="BT267" s="391">
        <f t="shared" si="424"/>
        <v>1.144565428750977</v>
      </c>
      <c r="BU267" s="391">
        <v>1</v>
      </c>
      <c r="BV267" s="391"/>
      <c r="BW267" s="391">
        <v>1</v>
      </c>
      <c r="BX267" s="400">
        <f>Mining!BW264</f>
        <v>1.0143187517464729</v>
      </c>
      <c r="BY267" s="391">
        <v>1</v>
      </c>
      <c r="BZ267" s="391">
        <v>1</v>
      </c>
      <c r="CB267" s="668">
        <f t="shared" si="460"/>
        <v>4.197251984237562E-2</v>
      </c>
      <c r="CC267" s="668">
        <f t="shared" si="461"/>
        <v>0.41519257226806516</v>
      </c>
      <c r="CD267" s="668">
        <f t="shared" si="462"/>
        <v>0.54283490788955935</v>
      </c>
      <c r="CE267" s="668"/>
      <c r="CG267" s="668">
        <v>1</v>
      </c>
      <c r="CH267" s="668">
        <v>1</v>
      </c>
      <c r="CI267" s="668">
        <v>1</v>
      </c>
      <c r="CJ267" s="668">
        <v>1</v>
      </c>
      <c r="CL267" s="392">
        <f t="shared" si="425"/>
        <v>0.86584705919535343</v>
      </c>
      <c r="CM267" s="392">
        <f t="shared" si="426"/>
        <v>1.0937264940500981</v>
      </c>
      <c r="CN267" s="392">
        <f t="shared" si="427"/>
        <v>1.0859564969573718</v>
      </c>
      <c r="CO267" s="392">
        <f t="shared" si="428"/>
        <v>0.86265103534424847</v>
      </c>
      <c r="CP267" s="392">
        <f t="shared" si="429"/>
        <v>1.0081424177959295</v>
      </c>
      <c r="CQ267" s="392">
        <v>1</v>
      </c>
      <c r="CR267" s="392">
        <f t="shared" si="430"/>
        <v>1.158081885415764</v>
      </c>
      <c r="CS267" s="392">
        <f t="shared" si="431"/>
        <v>0.9469998684373222</v>
      </c>
      <c r="CT267" s="392">
        <f t="shared" si="432"/>
        <v>0.94699986843732165</v>
      </c>
      <c r="CU267" s="392"/>
      <c r="CV267" s="392">
        <f t="shared" si="463"/>
        <v>0.94442932561494908</v>
      </c>
      <c r="CW267" s="383">
        <f t="shared" si="464"/>
        <v>1.0000000000000007</v>
      </c>
      <c r="CY267" s="338"/>
      <c r="DA267" s="383">
        <f t="shared" si="433"/>
        <v>0.42463009598496471</v>
      </c>
      <c r="DB267" s="383">
        <f t="shared" si="434"/>
        <v>0.38921276547186939</v>
      </c>
      <c r="DC267" s="383">
        <f t="shared" si="435"/>
        <v>0.1861571385431659</v>
      </c>
      <c r="DD267" s="383">
        <f t="shared" si="436"/>
        <v>0</v>
      </c>
      <c r="DF267" s="383">
        <f t="shared" si="437"/>
        <v>0.43294013611140703</v>
      </c>
      <c r="DG267" s="383">
        <f t="shared" si="437"/>
        <v>0.38442492355360719</v>
      </c>
      <c r="DH267" s="383">
        <f t="shared" si="437"/>
        <v>0.18253775799484975</v>
      </c>
      <c r="DI267" s="383"/>
      <c r="DJ267" s="383">
        <f t="shared" si="438"/>
        <v>0.99990281765986389</v>
      </c>
      <c r="DK267" s="383"/>
      <c r="DL267" s="383">
        <f t="shared" si="439"/>
        <v>0.43298221433623352</v>
      </c>
      <c r="DM267" s="383">
        <f t="shared" si="439"/>
        <v>0.38446228649830316</v>
      </c>
      <c r="DN267" s="383">
        <f t="shared" si="439"/>
        <v>0.18255549916546338</v>
      </c>
      <c r="DO267" s="383">
        <f t="shared" si="439"/>
        <v>0</v>
      </c>
      <c r="DR267" s="383">
        <f t="shared" si="488"/>
        <v>-8.1043158272053537E-2</v>
      </c>
      <c r="DS267" s="383">
        <f t="shared" si="489"/>
        <v>3.0820441038517509E-3</v>
      </c>
      <c r="DT267" s="383">
        <f t="shared" si="465"/>
        <v>-2.2204460492503131E-16</v>
      </c>
      <c r="DU267" s="383">
        <f t="shared" si="466"/>
        <v>0</v>
      </c>
      <c r="DW267" s="383">
        <f t="shared" si="490"/>
        <v>0</v>
      </c>
      <c r="DX267" s="383">
        <f t="shared" si="440"/>
        <v>0</v>
      </c>
      <c r="DY267" s="383">
        <f t="shared" si="441"/>
        <v>2.3026640216538951E-2</v>
      </c>
      <c r="DZ267" s="383">
        <f t="shared" si="442"/>
        <v>0</v>
      </c>
      <c r="EA267" s="383"/>
      <c r="EC267" s="383">
        <f t="shared" si="491"/>
        <v>1.9916183198190773E-2</v>
      </c>
      <c r="ED267" s="383">
        <f t="shared" si="467"/>
        <v>6.0487006930334195E-3</v>
      </c>
      <c r="EE267" s="383">
        <f t="shared" si="468"/>
        <v>-6.1183933815133805E-3</v>
      </c>
      <c r="EF267" s="383"/>
      <c r="EH267" s="383">
        <f t="shared" si="469"/>
        <v>0</v>
      </c>
      <c r="EI267" s="383">
        <f t="shared" si="470"/>
        <v>-6.8134967570829966E-3</v>
      </c>
      <c r="EJ267" s="383">
        <f t="shared" si="471"/>
        <v>0</v>
      </c>
      <c r="EK267" s="383">
        <f t="shared" si="472"/>
        <v>0</v>
      </c>
      <c r="EM267" s="383">
        <f t="shared" si="492"/>
        <v>0</v>
      </c>
      <c r="EN267" s="383">
        <f t="shared" si="473"/>
        <v>-6.8134967570829966E-3</v>
      </c>
      <c r="EO267" s="383">
        <f t="shared" si="474"/>
        <v>0</v>
      </c>
      <c r="EP267" s="383">
        <v>1</v>
      </c>
      <c r="ER267" s="383">
        <f t="shared" si="475"/>
        <v>0</v>
      </c>
      <c r="ES267" s="383">
        <f t="shared" si="476"/>
        <v>0</v>
      </c>
      <c r="ET267" s="383">
        <f t="shared" si="477"/>
        <v>0</v>
      </c>
      <c r="EU267" s="383">
        <f t="shared" si="478"/>
        <v>0</v>
      </c>
      <c r="EX267" s="383">
        <f t="shared" si="479"/>
        <v>0.96666302743790145</v>
      </c>
      <c r="EY267" s="383">
        <f t="shared" si="480"/>
        <v>0.93540372293401297</v>
      </c>
      <c r="EZ267" s="383">
        <f t="shared" si="443"/>
        <v>1.158081885415764</v>
      </c>
      <c r="FA267" s="383"/>
      <c r="FB267" s="383">
        <f t="shared" si="481"/>
        <v>1.0042124874857652</v>
      </c>
      <c r="FC267" s="383">
        <f t="shared" si="482"/>
        <v>1.0103334083836855</v>
      </c>
      <c r="FD267" s="383">
        <f t="shared" si="444"/>
        <v>1.0859564969573718</v>
      </c>
      <c r="FE267" s="383"/>
      <c r="FF267" s="383">
        <f t="shared" si="403"/>
        <v>1.0098803960042453</v>
      </c>
      <c r="FG267" s="383">
        <f t="shared" si="483"/>
        <v>1.0914014730278911</v>
      </c>
      <c r="FH267" s="383">
        <f t="shared" si="445"/>
        <v>0.86265103534424847</v>
      </c>
      <c r="FI267" s="383"/>
      <c r="FJ267" s="383">
        <f t="shared" si="484"/>
        <v>0.99738389543920347</v>
      </c>
      <c r="FK267" s="383">
        <f t="shared" si="485"/>
        <v>1.0121870683424712</v>
      </c>
      <c r="FL267" s="383">
        <f t="shared" si="446"/>
        <v>1.0081424177959295</v>
      </c>
      <c r="FN267" s="383">
        <f t="shared" si="486"/>
        <v>1.0042124874857652</v>
      </c>
      <c r="FO267" s="383">
        <f t="shared" si="487"/>
        <v>1.0103334083836855</v>
      </c>
      <c r="FP267" s="383">
        <f t="shared" si="447"/>
        <v>1.0859564969573718</v>
      </c>
      <c r="FR267" s="340"/>
    </row>
    <row r="268" spans="1:182" x14ac:dyDescent="0.2">
      <c r="A268" s="377" t="s">
        <v>218</v>
      </c>
      <c r="B268" s="334">
        <f t="shared" si="402"/>
        <v>1978</v>
      </c>
      <c r="D268" s="388">
        <f>NonManufacturing_Data!Q20</f>
        <v>1289</v>
      </c>
      <c r="E268" s="388">
        <f>NonManufacturing_Data!R20</f>
        <v>1017.5291386757432</v>
      </c>
      <c r="F268" s="388">
        <f>NonManufacturing_Data!S20</f>
        <v>485.82932465270227</v>
      </c>
      <c r="G268" s="388"/>
      <c r="H268" s="388">
        <f t="shared" si="405"/>
        <v>2792.3584633284454</v>
      </c>
      <c r="I268" s="393"/>
      <c r="J268" s="394">
        <f t="shared" si="406"/>
        <v>157806.48384940339</v>
      </c>
      <c r="K268" s="394">
        <f t="shared" si="406"/>
        <v>440924.42420176422</v>
      </c>
      <c r="L268" s="394">
        <f t="shared" si="406"/>
        <v>811828.33197145455</v>
      </c>
      <c r="M268" s="394"/>
      <c r="N268" s="394">
        <f t="shared" si="448"/>
        <v>1410559.240022622</v>
      </c>
      <c r="P268" s="403">
        <f t="shared" si="407"/>
        <v>33302.755919999996</v>
      </c>
      <c r="Q268" s="403">
        <f t="shared" si="407"/>
        <v>356478.74087614275</v>
      </c>
      <c r="R268" s="403">
        <f t="shared" si="407"/>
        <v>471912.99056000001</v>
      </c>
      <c r="S268" s="403"/>
      <c r="T268" s="388">
        <f t="shared" si="449"/>
        <v>861694.48735614284</v>
      </c>
      <c r="U268" s="388"/>
      <c r="W268" s="397">
        <f t="shared" si="408"/>
        <v>8.1682321825895841</v>
      </c>
      <c r="X268" s="397">
        <f t="shared" si="409"/>
        <v>2.3077177920407701</v>
      </c>
      <c r="Y268" s="397">
        <f t="shared" si="410"/>
        <v>0.59843849434634533</v>
      </c>
      <c r="Z268" s="388"/>
      <c r="AA268" s="388">
        <f t="shared" si="450"/>
        <v>3.2405434922718137</v>
      </c>
      <c r="AD268" s="397">
        <f t="shared" si="451"/>
        <v>38.705505427131634</v>
      </c>
      <c r="AE268" s="397">
        <f t="shared" si="452"/>
        <v>2.8543893982987334</v>
      </c>
      <c r="AF268" s="397">
        <f t="shared" si="453"/>
        <v>1.0294891947691212</v>
      </c>
      <c r="AG268" s="388"/>
      <c r="AH268" s="397">
        <f t="shared" si="411"/>
        <v>3.2405434922718137</v>
      </c>
      <c r="AJ268" s="398">
        <f t="shared" si="412"/>
        <v>1.4548788479603434</v>
      </c>
      <c r="AK268" s="398">
        <f t="shared" si="413"/>
        <v>1.1071152637426436</v>
      </c>
      <c r="AL268" s="398">
        <f t="shared" si="414"/>
        <v>1.1264947501571048</v>
      </c>
      <c r="AM268" s="399"/>
      <c r="AN268" s="398">
        <f t="shared" si="415"/>
        <v>1.1527446189214448</v>
      </c>
      <c r="AP268" s="393">
        <f t="shared" si="454"/>
        <v>4.7385412855466589</v>
      </c>
      <c r="AQ268" s="393">
        <f t="shared" si="455"/>
        <v>1.2368884133681393</v>
      </c>
      <c r="AR268" s="393">
        <f t="shared" si="456"/>
        <v>1.720292401800787</v>
      </c>
      <c r="AS268" s="393"/>
      <c r="AT268" s="393">
        <f t="shared" si="416"/>
        <v>1.6369598050354366</v>
      </c>
      <c r="AV268" s="393">
        <f t="shared" si="457"/>
        <v>3.8647985345919698E-2</v>
      </c>
      <c r="AW268" s="393">
        <f t="shared" si="417"/>
        <v>0.41369504633816723</v>
      </c>
      <c r="AX268" s="393">
        <f t="shared" si="418"/>
        <v>0.54765696831591304</v>
      </c>
      <c r="AY268" s="393"/>
      <c r="AZ268" s="393">
        <f t="shared" si="419"/>
        <v>1</v>
      </c>
      <c r="BC268" s="383">
        <f t="shared" si="420"/>
        <v>1.4548788479603434</v>
      </c>
      <c r="BD268" s="383">
        <f t="shared" si="421"/>
        <v>1.1071152637426436</v>
      </c>
      <c r="BE268" s="383">
        <f t="shared" si="422"/>
        <v>1.1264947501571048</v>
      </c>
      <c r="BF268" s="383" t="e">
        <f t="shared" si="423"/>
        <v>#DIV/0!</v>
      </c>
      <c r="BG268" s="383"/>
      <c r="BH268" s="383"/>
      <c r="BI268" s="383"/>
      <c r="BJ268" s="383"/>
      <c r="BK268" s="383"/>
      <c r="BL268" s="383"/>
      <c r="BM268" s="383"/>
      <c r="BN268" s="383"/>
      <c r="BO268" s="383"/>
      <c r="BP268" s="383"/>
      <c r="BQ268" s="383">
        <f t="shared" si="458"/>
        <v>0.90291838987311313</v>
      </c>
      <c r="BR268" s="391">
        <f t="shared" si="459"/>
        <v>1.4548788479603434</v>
      </c>
      <c r="BS268" s="400">
        <f>Mining!BZ265</f>
        <v>1.0940682381133471</v>
      </c>
      <c r="BT268" s="391">
        <f t="shared" si="424"/>
        <v>1.1264947501571048</v>
      </c>
      <c r="BU268" s="391">
        <v>1</v>
      </c>
      <c r="BV268" s="391"/>
      <c r="BW268" s="391">
        <v>1</v>
      </c>
      <c r="BX268" s="400">
        <f>Mining!BW265</f>
        <v>1.0119252393724498</v>
      </c>
      <c r="BY268" s="391">
        <v>1</v>
      </c>
      <c r="BZ268" s="391">
        <v>1</v>
      </c>
      <c r="CB268" s="668">
        <f t="shared" si="460"/>
        <v>3.8647985345919698E-2</v>
      </c>
      <c r="CC268" s="668">
        <f t="shared" si="461"/>
        <v>0.41369504633816723</v>
      </c>
      <c r="CD268" s="668">
        <f t="shared" si="462"/>
        <v>0.54765696831591304</v>
      </c>
      <c r="CE268" s="668"/>
      <c r="CG268" s="668">
        <v>1</v>
      </c>
      <c r="CH268" s="668">
        <v>1</v>
      </c>
      <c r="CI268" s="668">
        <v>1</v>
      </c>
      <c r="CJ268" s="668">
        <v>1</v>
      </c>
      <c r="CL268" s="392">
        <f t="shared" si="425"/>
        <v>0.90291838987311313</v>
      </c>
      <c r="CM268" s="392">
        <f t="shared" si="426"/>
        <v>1.1527446189214448</v>
      </c>
      <c r="CN268" s="392">
        <f t="shared" si="427"/>
        <v>1.1076148613214698</v>
      </c>
      <c r="CO268" s="392">
        <f t="shared" si="428"/>
        <v>0.8318721996142413</v>
      </c>
      <c r="CP268" s="392">
        <f t="shared" si="429"/>
        <v>1.0072452712188931</v>
      </c>
      <c r="CQ268" s="392">
        <v>1</v>
      </c>
      <c r="CR268" s="392">
        <f t="shared" si="430"/>
        <v>1.2420883299471677</v>
      </c>
      <c r="CS268" s="392">
        <f t="shared" si="431"/>
        <v>1.0408343152514468</v>
      </c>
      <c r="CT268" s="392">
        <f t="shared" si="432"/>
        <v>1.0408343152514463</v>
      </c>
      <c r="CU268" s="392"/>
      <c r="CV268" s="392">
        <f t="shared" si="463"/>
        <v>0.92806976052216628</v>
      </c>
      <c r="CW268" s="383">
        <f t="shared" si="464"/>
        <v>1.0000000000000004</v>
      </c>
      <c r="CY268" s="338"/>
      <c r="DA268" s="383">
        <f t="shared" si="433"/>
        <v>0.46161695102122857</v>
      </c>
      <c r="DB268" s="383">
        <f t="shared" si="434"/>
        <v>0.36439774908514616</v>
      </c>
      <c r="DC268" s="383">
        <f t="shared" si="435"/>
        <v>0.17398529989362529</v>
      </c>
      <c r="DD268" s="383">
        <f t="shared" si="436"/>
        <v>0</v>
      </c>
      <c r="DF268" s="383">
        <f t="shared" si="437"/>
        <v>0.44286613413055287</v>
      </c>
      <c r="DG268" s="383">
        <f t="shared" si="437"/>
        <v>0.37666903235994881</v>
      </c>
      <c r="DH268" s="383">
        <f t="shared" si="437"/>
        <v>0.18000263579362186</v>
      </c>
      <c r="DI268" s="383"/>
      <c r="DJ268" s="383">
        <f t="shared" si="438"/>
        <v>0.99953780228412359</v>
      </c>
      <c r="DK268" s="383"/>
      <c r="DL268" s="383">
        <f t="shared" si="439"/>
        <v>0.4430709204979783</v>
      </c>
      <c r="DM268" s="383">
        <f t="shared" si="439"/>
        <v>0.37684320843012875</v>
      </c>
      <c r="DN268" s="383">
        <f t="shared" si="439"/>
        <v>0.18008587107189289</v>
      </c>
      <c r="DO268" s="383">
        <f t="shared" si="439"/>
        <v>0</v>
      </c>
      <c r="DR268" s="383">
        <f t="shared" si="488"/>
        <v>0.16749021830292116</v>
      </c>
      <c r="DS268" s="383">
        <f t="shared" si="489"/>
        <v>-3.4898090958650997E-3</v>
      </c>
      <c r="DT268" s="383">
        <f t="shared" si="465"/>
        <v>-1.5914206188558259E-2</v>
      </c>
      <c r="DU268" s="383">
        <f t="shared" si="466"/>
        <v>0</v>
      </c>
      <c r="DW268" s="383">
        <f t="shared" si="490"/>
        <v>5.1102314326622808E-2</v>
      </c>
      <c r="DX268" s="383">
        <f t="shared" si="440"/>
        <v>-3.8594394427892832E-3</v>
      </c>
      <c r="DY268" s="383">
        <f t="shared" si="441"/>
        <v>-7.9949567552390129E-3</v>
      </c>
      <c r="DZ268" s="383">
        <f t="shared" si="442"/>
        <v>0</v>
      </c>
      <c r="EA268" s="383"/>
      <c r="EC268" s="383">
        <f t="shared" si="491"/>
        <v>-8.2520466591204211E-2</v>
      </c>
      <c r="ED268" s="383">
        <f t="shared" si="467"/>
        <v>-3.6133428117906194E-3</v>
      </c>
      <c r="EE268" s="383">
        <f t="shared" si="468"/>
        <v>8.8438840509159448E-3</v>
      </c>
      <c r="EF268" s="383"/>
      <c r="EH268" s="383">
        <f t="shared" si="469"/>
        <v>0</v>
      </c>
      <c r="EI268" s="383">
        <f t="shared" si="470"/>
        <v>-2.3625126073557497E-3</v>
      </c>
      <c r="EJ268" s="383">
        <f t="shared" si="471"/>
        <v>0</v>
      </c>
      <c r="EK268" s="383">
        <f t="shared" si="472"/>
        <v>0</v>
      </c>
      <c r="EM268" s="383">
        <f t="shared" si="492"/>
        <v>0</v>
      </c>
      <c r="EN268" s="383">
        <f t="shared" si="473"/>
        <v>-2.3625126073557497E-3</v>
      </c>
      <c r="EO268" s="383">
        <f t="shared" si="474"/>
        <v>0</v>
      </c>
      <c r="EP268" s="383">
        <v>1</v>
      </c>
      <c r="ER268" s="383">
        <f t="shared" si="475"/>
        <v>0</v>
      </c>
      <c r="ES268" s="383">
        <f t="shared" si="476"/>
        <v>0</v>
      </c>
      <c r="ET268" s="383">
        <f t="shared" si="477"/>
        <v>0</v>
      </c>
      <c r="EU268" s="383">
        <f t="shared" si="478"/>
        <v>0</v>
      </c>
      <c r="EX268" s="383">
        <f t="shared" si="479"/>
        <v>1.0725392958730586</v>
      </c>
      <c r="EY268" s="383">
        <f t="shared" si="480"/>
        <v>1.003257250352684</v>
      </c>
      <c r="EZ268" s="383">
        <f t="shared" si="443"/>
        <v>1.2420883299471677</v>
      </c>
      <c r="FA268" s="383"/>
      <c r="FB268" s="383">
        <f t="shared" si="481"/>
        <v>1.0199440441903338</v>
      </c>
      <c r="FC268" s="383">
        <f t="shared" si="482"/>
        <v>1.0304835425274603</v>
      </c>
      <c r="FD268" s="383">
        <f t="shared" si="444"/>
        <v>1.1076148613214698</v>
      </c>
      <c r="FE268" s="383"/>
      <c r="FF268" s="383">
        <f t="shared" si="403"/>
        <v>0.9643206412918468</v>
      </c>
      <c r="FG268" s="383">
        <f t="shared" si="483"/>
        <v>1.0524609683771222</v>
      </c>
      <c r="FH268" s="383">
        <f t="shared" si="445"/>
        <v>0.8318721996142413</v>
      </c>
      <c r="FI268" s="383"/>
      <c r="FJ268" s="383">
        <f t="shared" si="484"/>
        <v>0.9991100993657247</v>
      </c>
      <c r="FK268" s="383">
        <f t="shared" si="485"/>
        <v>1.0112863224283479</v>
      </c>
      <c r="FL268" s="383">
        <f t="shared" si="446"/>
        <v>1.0072452712188931</v>
      </c>
      <c r="FN268" s="383">
        <f t="shared" si="486"/>
        <v>1.0199440441903338</v>
      </c>
      <c r="FO268" s="383">
        <f t="shared" si="487"/>
        <v>1.0304835425274603</v>
      </c>
      <c r="FP268" s="383">
        <f t="shared" si="447"/>
        <v>1.1076148613214698</v>
      </c>
      <c r="FR268" s="340"/>
    </row>
    <row r="269" spans="1:182" x14ac:dyDescent="0.2">
      <c r="A269" s="377" t="s">
        <v>218</v>
      </c>
      <c r="B269" s="334">
        <f t="shared" si="402"/>
        <v>1979</v>
      </c>
      <c r="D269" s="388">
        <f>NonManufacturing_Data!Q21</f>
        <v>988.00000000000011</v>
      </c>
      <c r="E269" s="388">
        <f>NonManufacturing_Data!R21</f>
        <v>1045.6928184697927</v>
      </c>
      <c r="F269" s="388">
        <f>NonManufacturing_Data!S21</f>
        <v>476.03872537478026</v>
      </c>
      <c r="G269" s="388"/>
      <c r="H269" s="388">
        <f t="shared" si="405"/>
        <v>2509.731543844573</v>
      </c>
      <c r="I269" s="393"/>
      <c r="J269" s="394">
        <f t="shared" si="406"/>
        <v>169445.89950644379</v>
      </c>
      <c r="K269" s="394">
        <f t="shared" si="406"/>
        <v>451301.39126844855</v>
      </c>
      <c r="L269" s="394">
        <f t="shared" si="406"/>
        <v>808436.63446510956</v>
      </c>
      <c r="M269" s="394"/>
      <c r="N269" s="394">
        <f t="shared" si="448"/>
        <v>1429183.9252400019</v>
      </c>
      <c r="P269" s="403">
        <f t="shared" si="407"/>
        <v>36324.52908</v>
      </c>
      <c r="Q269" s="403">
        <f t="shared" si="407"/>
        <v>358456.38368461427</v>
      </c>
      <c r="R269" s="403">
        <f t="shared" si="407"/>
        <v>487783.48740000004</v>
      </c>
      <c r="S269" s="403"/>
      <c r="T269" s="388">
        <f t="shared" si="449"/>
        <v>882564.40016461432</v>
      </c>
      <c r="U269" s="388"/>
      <c r="W269" s="397">
        <f t="shared" si="408"/>
        <v>5.8307696018482158</v>
      </c>
      <c r="X269" s="397">
        <f t="shared" si="409"/>
        <v>2.3170609235897106</v>
      </c>
      <c r="Y269" s="397">
        <f t="shared" si="410"/>
        <v>0.5888386363017114</v>
      </c>
      <c r="Z269" s="388"/>
      <c r="AA269" s="388">
        <f t="shared" si="450"/>
        <v>2.8436809182156706</v>
      </c>
      <c r="AD269" s="397">
        <f t="shared" si="451"/>
        <v>27.19925144312429</v>
      </c>
      <c r="AE269" s="397">
        <f t="shared" si="452"/>
        <v>2.917210757194491</v>
      </c>
      <c r="AF269" s="397">
        <f t="shared" si="453"/>
        <v>0.97592218201599634</v>
      </c>
      <c r="AG269" s="388"/>
      <c r="AH269" s="397">
        <f t="shared" si="411"/>
        <v>2.8436809182156706</v>
      </c>
      <c r="AJ269" s="398">
        <f t="shared" si="412"/>
        <v>1.0385433679444855</v>
      </c>
      <c r="AK269" s="398">
        <f t="shared" si="413"/>
        <v>1.111597581114665</v>
      </c>
      <c r="AL269" s="398">
        <f t="shared" si="414"/>
        <v>1.1084240715632327</v>
      </c>
      <c r="AM269" s="399"/>
      <c r="AN269" s="398">
        <f t="shared" si="415"/>
        <v>1.0115703999098644</v>
      </c>
      <c r="AP269" s="393">
        <f t="shared" si="454"/>
        <v>4.6647789743746291</v>
      </c>
      <c r="AQ269" s="393">
        <f t="shared" si="455"/>
        <v>1.2590134024939654</v>
      </c>
      <c r="AR269" s="393">
        <f t="shared" si="456"/>
        <v>1.6573677776061377</v>
      </c>
      <c r="AS269" s="393"/>
      <c r="AT269" s="393">
        <f t="shared" si="416"/>
        <v>1.6193536981249561</v>
      </c>
      <c r="AV269" s="393">
        <f t="shared" si="457"/>
        <v>4.1157935979770785E-2</v>
      </c>
      <c r="AW269" s="393">
        <f t="shared" si="417"/>
        <v>0.4061532321242004</v>
      </c>
      <c r="AX269" s="393">
        <f t="shared" si="418"/>
        <v>0.5526888318960288</v>
      </c>
      <c r="AY269" s="393"/>
      <c r="AZ269" s="393">
        <f t="shared" si="419"/>
        <v>1</v>
      </c>
      <c r="BC269" s="383">
        <f t="shared" si="420"/>
        <v>1.0385433679444855</v>
      </c>
      <c r="BD269" s="383">
        <f t="shared" si="421"/>
        <v>1.111597581114665</v>
      </c>
      <c r="BE269" s="383">
        <f t="shared" si="422"/>
        <v>1.1084240715632327</v>
      </c>
      <c r="BF269" s="383" t="e">
        <f t="shared" si="423"/>
        <v>#DIV/0!</v>
      </c>
      <c r="BG269" s="383"/>
      <c r="BH269" s="383"/>
      <c r="BI269" s="383"/>
      <c r="BJ269" s="383"/>
      <c r="BK269" s="383"/>
      <c r="BL269" s="383"/>
      <c r="BM269" s="383"/>
      <c r="BN269" s="383"/>
      <c r="BO269" s="383"/>
      <c r="BP269" s="383"/>
      <c r="BQ269" s="383">
        <f t="shared" si="458"/>
        <v>0.91484030730218935</v>
      </c>
      <c r="BR269" s="391">
        <f t="shared" si="459"/>
        <v>1.0385433679444855</v>
      </c>
      <c r="BS269" s="400">
        <f>Mining!BZ266</f>
        <v>1.0666498842205963</v>
      </c>
      <c r="BT269" s="391">
        <f t="shared" si="424"/>
        <v>1.1084240715632327</v>
      </c>
      <c r="BU269" s="391">
        <v>1</v>
      </c>
      <c r="BV269" s="391"/>
      <c r="BW269" s="391">
        <v>1</v>
      </c>
      <c r="BX269" s="400">
        <f>Mining!BW266</f>
        <v>1.0421391288359929</v>
      </c>
      <c r="BY269" s="391">
        <v>1</v>
      </c>
      <c r="BZ269" s="391">
        <v>1</v>
      </c>
      <c r="CB269" s="668">
        <f t="shared" si="460"/>
        <v>4.1157935979770785E-2</v>
      </c>
      <c r="CC269" s="668">
        <f t="shared" si="461"/>
        <v>0.4061532321242004</v>
      </c>
      <c r="CD269" s="668">
        <f t="shared" si="462"/>
        <v>0.5526888318960288</v>
      </c>
      <c r="CE269" s="668"/>
      <c r="CG269" s="668">
        <v>1</v>
      </c>
      <c r="CH269" s="668">
        <v>1</v>
      </c>
      <c r="CI269" s="668">
        <v>1</v>
      </c>
      <c r="CJ269" s="668">
        <v>1</v>
      </c>
      <c r="CL269" s="392">
        <f t="shared" si="425"/>
        <v>0.91484030730218935</v>
      </c>
      <c r="CM269" s="392">
        <f t="shared" si="426"/>
        <v>1.0115703999098644</v>
      </c>
      <c r="CN269" s="392">
        <f t="shared" si="427"/>
        <v>1.1003687750973361</v>
      </c>
      <c r="CO269" s="392">
        <f t="shared" si="428"/>
        <v>0.84984332978417376</v>
      </c>
      <c r="CP269" s="392">
        <f t="shared" si="429"/>
        <v>1.0188860572727672</v>
      </c>
      <c r="CQ269" s="392">
        <v>1</v>
      </c>
      <c r="CR269" s="392">
        <f t="shared" si="430"/>
        <v>1.0616793379832095</v>
      </c>
      <c r="CS269" s="392">
        <f t="shared" si="431"/>
        <v>0.92542537551133941</v>
      </c>
      <c r="CT269" s="392">
        <f t="shared" si="432"/>
        <v>0.92542537551133897</v>
      </c>
      <c r="CU269" s="392"/>
      <c r="CV269" s="392">
        <f t="shared" si="463"/>
        <v>0.95280219150865963</v>
      </c>
      <c r="CW269" s="383">
        <f t="shared" si="464"/>
        <v>1.0000000000000004</v>
      </c>
      <c r="CY269" s="338"/>
      <c r="DA269" s="383">
        <f t="shared" si="433"/>
        <v>0.39366760258609823</v>
      </c>
      <c r="DB269" s="383">
        <f t="shared" si="434"/>
        <v>0.41665524786285751</v>
      </c>
      <c r="DC269" s="383">
        <f t="shared" si="435"/>
        <v>0.18967714955104426</v>
      </c>
      <c r="DD269" s="383">
        <f t="shared" si="436"/>
        <v>0</v>
      </c>
      <c r="DF269" s="383">
        <f t="shared" si="437"/>
        <v>0.42674103464942242</v>
      </c>
      <c r="DG269" s="383">
        <f t="shared" si="437"/>
        <v>0.38994307375982096</v>
      </c>
      <c r="DH269" s="383">
        <f t="shared" si="437"/>
        <v>0.18171831941646102</v>
      </c>
      <c r="DI269" s="383"/>
      <c r="DJ269" s="383">
        <f t="shared" si="438"/>
        <v>0.99840242782570432</v>
      </c>
      <c r="DK269" s="383"/>
      <c r="DL269" s="383">
        <f t="shared" si="439"/>
        <v>0.42742387513897406</v>
      </c>
      <c r="DM269" s="383">
        <f t="shared" si="439"/>
        <v>0.39056703278359328</v>
      </c>
      <c r="DN269" s="383">
        <f t="shared" si="439"/>
        <v>0.18200909207743274</v>
      </c>
      <c r="DO269" s="383">
        <f t="shared" si="439"/>
        <v>0</v>
      </c>
      <c r="DR269" s="383">
        <f t="shared" si="488"/>
        <v>-0.33710350751026841</v>
      </c>
      <c r="DS269" s="383">
        <f t="shared" si="489"/>
        <v>-2.5380289459039852E-2</v>
      </c>
      <c r="DT269" s="383">
        <f t="shared" si="465"/>
        <v>-1.6171569397809751E-2</v>
      </c>
      <c r="DU269" s="383">
        <f t="shared" si="466"/>
        <v>0</v>
      </c>
      <c r="DW269" s="383">
        <f t="shared" si="490"/>
        <v>-1.5688889056725795E-2</v>
      </c>
      <c r="DX269" s="383">
        <f t="shared" si="440"/>
        <v>1.7729518475902695E-2</v>
      </c>
      <c r="DY269" s="383">
        <f t="shared" si="441"/>
        <v>-3.7263609711205285E-2</v>
      </c>
      <c r="DZ269" s="383">
        <f t="shared" si="442"/>
        <v>0</v>
      </c>
      <c r="EA269" s="383"/>
      <c r="EC269" s="383">
        <f t="shared" si="491"/>
        <v>6.2922115360258921E-2</v>
      </c>
      <c r="ED269" s="383">
        <f t="shared" si="467"/>
        <v>-1.8398591929875457E-2</v>
      </c>
      <c r="EE269" s="383">
        <f t="shared" si="468"/>
        <v>9.1460314663527904E-3</v>
      </c>
      <c r="EF269" s="383"/>
      <c r="EH269" s="383">
        <f t="shared" si="469"/>
        <v>0</v>
      </c>
      <c r="EI269" s="383">
        <f t="shared" si="470"/>
        <v>2.9420761375343184E-2</v>
      </c>
      <c r="EJ269" s="383">
        <f t="shared" si="471"/>
        <v>0</v>
      </c>
      <c r="EK269" s="383">
        <f t="shared" si="472"/>
        <v>0</v>
      </c>
      <c r="EM269" s="383">
        <f t="shared" si="492"/>
        <v>0</v>
      </c>
      <c r="EN269" s="383">
        <f t="shared" si="473"/>
        <v>2.9420761375343184E-2</v>
      </c>
      <c r="EO269" s="383">
        <f t="shared" si="474"/>
        <v>0</v>
      </c>
      <c r="EP269" s="383">
        <v>1</v>
      </c>
      <c r="ER269" s="383">
        <f t="shared" si="475"/>
        <v>0</v>
      </c>
      <c r="ES269" s="383">
        <f t="shared" si="476"/>
        <v>0</v>
      </c>
      <c r="ET269" s="383">
        <f t="shared" si="477"/>
        <v>0</v>
      </c>
      <c r="EU269" s="383">
        <f t="shared" si="478"/>
        <v>0</v>
      </c>
      <c r="EX269" s="383">
        <f t="shared" si="479"/>
        <v>0.85475349247373411</v>
      </c>
      <c r="EY269" s="383">
        <f t="shared" si="480"/>
        <v>0.85753763858855203</v>
      </c>
      <c r="EZ269" s="383">
        <f t="shared" si="443"/>
        <v>1.0616793379832095</v>
      </c>
      <c r="FA269" s="383"/>
      <c r="FB269" s="383">
        <f t="shared" si="481"/>
        <v>0.99345793698046958</v>
      </c>
      <c r="FC269" s="383">
        <f t="shared" si="482"/>
        <v>1.0237420542516567</v>
      </c>
      <c r="FD269" s="383">
        <f t="shared" si="444"/>
        <v>1.1003687750973361</v>
      </c>
      <c r="FE269" s="383"/>
      <c r="FF269" s="383">
        <f t="shared" si="403"/>
        <v>1.0216032344610941</v>
      </c>
      <c r="FG269" s="383">
        <f t="shared" si="483"/>
        <v>1.0751975294381233</v>
      </c>
      <c r="FH269" s="383">
        <f t="shared" si="445"/>
        <v>0.84984332978417376</v>
      </c>
      <c r="FI269" s="383"/>
      <c r="FJ269" s="383">
        <f t="shared" si="484"/>
        <v>1.0115570520770847</v>
      </c>
      <c r="FK269" s="383">
        <f t="shared" si="485"/>
        <v>1.0229738111214959</v>
      </c>
      <c r="FL269" s="383">
        <f t="shared" si="446"/>
        <v>1.0188860572727672</v>
      </c>
      <c r="FN269" s="383">
        <f t="shared" si="486"/>
        <v>0.99345793698046958</v>
      </c>
      <c r="FO269" s="383">
        <f t="shared" si="487"/>
        <v>1.0237420542516567</v>
      </c>
      <c r="FP269" s="383">
        <f t="shared" si="447"/>
        <v>1.1003687750973361</v>
      </c>
      <c r="FR269" s="340"/>
    </row>
    <row r="270" spans="1:182" x14ac:dyDescent="0.2">
      <c r="A270" s="377" t="s">
        <v>218</v>
      </c>
      <c r="B270" s="334">
        <f t="shared" si="402"/>
        <v>1980</v>
      </c>
      <c r="D270" s="388">
        <f>NonManufacturing_Data!Q22</f>
        <v>1134</v>
      </c>
      <c r="E270" s="388">
        <f>NonManufacturing_Data!R22</f>
        <v>1047.5388910847514</v>
      </c>
      <c r="F270" s="388">
        <f>NonManufacturing_Data!S22</f>
        <v>422.72386576403568</v>
      </c>
      <c r="G270" s="388"/>
      <c r="H270" s="388">
        <f t="shared" ref="H270:H291" si="493">SUM(D270:G270)</f>
        <v>2604.2627568487869</v>
      </c>
      <c r="I270" s="393"/>
      <c r="J270" s="394">
        <f t="shared" si="406"/>
        <v>163538.52010201395</v>
      </c>
      <c r="K270" s="394">
        <f t="shared" si="406"/>
        <v>481186.0943393663</v>
      </c>
      <c r="L270" s="394">
        <f t="shared" si="406"/>
        <v>729792.06785154599</v>
      </c>
      <c r="M270" s="394"/>
      <c r="N270" s="394">
        <f t="shared" si="448"/>
        <v>1374516.6822929261</v>
      </c>
      <c r="P270" s="403">
        <f t="shared" si="407"/>
        <v>35213.553060000006</v>
      </c>
      <c r="Q270" s="403">
        <f t="shared" si="407"/>
        <v>380151.70559426059</v>
      </c>
      <c r="R270" s="403">
        <f t="shared" si="407"/>
        <v>460287.28503999999</v>
      </c>
      <c r="S270" s="403"/>
      <c r="T270" s="388">
        <f t="shared" si="449"/>
        <v>875652.54369426053</v>
      </c>
      <c r="U270" s="388"/>
      <c r="W270" s="397">
        <f t="shared" si="408"/>
        <v>6.9341461528000892</v>
      </c>
      <c r="X270" s="397">
        <f t="shared" si="409"/>
        <v>2.1769932743441944</v>
      </c>
      <c r="Y270" s="397">
        <f t="shared" si="410"/>
        <v>0.57923877825707737</v>
      </c>
      <c r="Z270" s="388"/>
      <c r="AA270" s="388">
        <f t="shared" si="450"/>
        <v>2.9740823293469254</v>
      </c>
      <c r="AD270" s="397">
        <f t="shared" si="451"/>
        <v>32.203509769882899</v>
      </c>
      <c r="AE270" s="397">
        <f t="shared" si="452"/>
        <v>2.7555811947422888</v>
      </c>
      <c r="AF270" s="397">
        <f t="shared" si="453"/>
        <v>0.91839136014217737</v>
      </c>
      <c r="AG270" s="388"/>
      <c r="AH270" s="397">
        <f t="shared" si="411"/>
        <v>2.9740823293469254</v>
      </c>
      <c r="AJ270" s="398">
        <f t="shared" si="412"/>
        <v>1.2350704951651021</v>
      </c>
      <c r="AK270" s="398">
        <f t="shared" si="413"/>
        <v>1.0444008757934615</v>
      </c>
      <c r="AL270" s="398">
        <f t="shared" si="414"/>
        <v>1.0903533929693605</v>
      </c>
      <c r="AM270" s="399"/>
      <c r="AN270" s="398">
        <f t="shared" si="415"/>
        <v>1.057957533839653</v>
      </c>
      <c r="AP270" s="393">
        <f t="shared" si="454"/>
        <v>4.6441925307384455</v>
      </c>
      <c r="AQ270" s="393">
        <f t="shared" si="455"/>
        <v>1.26577386674398</v>
      </c>
      <c r="AR270" s="393">
        <f t="shared" si="456"/>
        <v>1.5855142898160339</v>
      </c>
      <c r="AS270" s="393"/>
      <c r="AT270" s="393">
        <f t="shared" si="416"/>
        <v>1.5697055780755513</v>
      </c>
      <c r="AV270" s="393">
        <f t="shared" si="457"/>
        <v>4.021407042505553E-2</v>
      </c>
      <c r="AW270" s="393">
        <f t="shared" si="417"/>
        <v>0.43413532951146533</v>
      </c>
      <c r="AX270" s="393">
        <f t="shared" si="418"/>
        <v>0.52565060006347919</v>
      </c>
      <c r="AY270" s="393"/>
      <c r="AZ270" s="393">
        <f t="shared" si="419"/>
        <v>1</v>
      </c>
      <c r="BC270" s="383">
        <f t="shared" si="420"/>
        <v>1.2350704951651021</v>
      </c>
      <c r="BD270" s="383">
        <f t="shared" si="421"/>
        <v>1.0444008757934615</v>
      </c>
      <c r="BE270" s="383">
        <f t="shared" si="422"/>
        <v>1.0903533929693605</v>
      </c>
      <c r="BF270" s="383" t="e">
        <f t="shared" si="423"/>
        <v>#DIV/0!</v>
      </c>
      <c r="BG270" s="383"/>
      <c r="BH270" s="383"/>
      <c r="BI270" s="383"/>
      <c r="BJ270" s="383"/>
      <c r="BK270" s="383"/>
      <c r="BL270" s="383"/>
      <c r="BM270" s="383"/>
      <c r="BN270" s="383"/>
      <c r="BO270" s="383"/>
      <c r="BP270" s="383"/>
      <c r="BQ270" s="383">
        <f t="shared" si="458"/>
        <v>0.87984705244265982</v>
      </c>
      <c r="BR270" s="391">
        <f t="shared" si="459"/>
        <v>1.2350704951651021</v>
      </c>
      <c r="BS270" s="400">
        <f>Mining!BZ267</f>
        <v>1.0442078482802761</v>
      </c>
      <c r="BT270" s="391">
        <f t="shared" si="424"/>
        <v>1.0903533929693605</v>
      </c>
      <c r="BU270" s="391">
        <v>1</v>
      </c>
      <c r="BV270" s="391"/>
      <c r="BW270" s="391">
        <v>1</v>
      </c>
      <c r="BX270" s="400">
        <f>Mining!BW267</f>
        <v>1.0001848554514348</v>
      </c>
      <c r="BY270" s="391">
        <v>1</v>
      </c>
      <c r="BZ270" s="391">
        <v>1</v>
      </c>
      <c r="CB270" s="668">
        <f t="shared" si="460"/>
        <v>4.021407042505553E-2</v>
      </c>
      <c r="CC270" s="668">
        <f t="shared" si="461"/>
        <v>0.43413532951146533</v>
      </c>
      <c r="CD270" s="668">
        <f t="shared" si="462"/>
        <v>0.52565060006347919</v>
      </c>
      <c r="CE270" s="668"/>
      <c r="CG270" s="668">
        <v>1</v>
      </c>
      <c r="CH270" s="668">
        <v>1</v>
      </c>
      <c r="CI270" s="668">
        <v>1</v>
      </c>
      <c r="CJ270" s="668">
        <v>1</v>
      </c>
      <c r="CL270" s="392">
        <f t="shared" si="425"/>
        <v>0.87984705244265982</v>
      </c>
      <c r="CM270" s="392">
        <f t="shared" si="426"/>
        <v>1.057957533839653</v>
      </c>
      <c r="CN270" s="392">
        <f t="shared" si="427"/>
        <v>1.0922234251599372</v>
      </c>
      <c r="CO270" s="392">
        <f t="shared" si="428"/>
        <v>0.85740996046481288</v>
      </c>
      <c r="CP270" s="392">
        <f t="shared" si="429"/>
        <v>1.0018763717604562</v>
      </c>
      <c r="CQ270" s="392">
        <v>1</v>
      </c>
      <c r="CR270" s="392">
        <f t="shared" si="430"/>
        <v>1.1275974632300056</v>
      </c>
      <c r="CS270" s="392">
        <f t="shared" si="431"/>
        <v>0.93084081775832483</v>
      </c>
      <c r="CT270" s="392">
        <f t="shared" si="432"/>
        <v>0.93084081775832417</v>
      </c>
      <c r="CU270" s="392"/>
      <c r="CV270" s="392">
        <f t="shared" si="463"/>
        <v>0.93824043449790306</v>
      </c>
      <c r="CW270" s="383">
        <f t="shared" si="464"/>
        <v>1.0000000000000007</v>
      </c>
      <c r="CY270" s="338"/>
      <c r="DA270" s="383">
        <f t="shared" si="433"/>
        <v>0.43543993286305871</v>
      </c>
      <c r="DB270" s="383">
        <f t="shared" si="434"/>
        <v>0.40224009206824263</v>
      </c>
      <c r="DC270" s="383">
        <f t="shared" si="435"/>
        <v>0.16231997506869872</v>
      </c>
      <c r="DD270" s="383">
        <f t="shared" si="436"/>
        <v>0</v>
      </c>
      <c r="DF270" s="383">
        <f t="shared" si="437"/>
        <v>0.41420276575029108</v>
      </c>
      <c r="DG270" s="383">
        <f t="shared" si="437"/>
        <v>0.40940537439166563</v>
      </c>
      <c r="DH270" s="383">
        <f t="shared" si="437"/>
        <v>0.1756436236397281</v>
      </c>
      <c r="DI270" s="383"/>
      <c r="DJ270" s="383">
        <f t="shared" si="438"/>
        <v>0.99925176378168479</v>
      </c>
      <c r="DK270" s="383"/>
      <c r="DL270" s="383">
        <f t="shared" si="439"/>
        <v>0.41451291932949297</v>
      </c>
      <c r="DM270" s="383">
        <f t="shared" si="439"/>
        <v>0.4097119357010332</v>
      </c>
      <c r="DN270" s="383">
        <f t="shared" si="439"/>
        <v>0.17577514496947386</v>
      </c>
      <c r="DO270" s="383">
        <f t="shared" si="439"/>
        <v>0</v>
      </c>
      <c r="DR270" s="383">
        <f t="shared" si="488"/>
        <v>0.17330892591647787</v>
      </c>
      <c r="DS270" s="383">
        <f t="shared" si="489"/>
        <v>-2.1264229434554336E-2</v>
      </c>
      <c r="DT270" s="383">
        <f t="shared" si="465"/>
        <v>-1.6437393739730782E-2</v>
      </c>
      <c r="DU270" s="383">
        <f t="shared" si="466"/>
        <v>0</v>
      </c>
      <c r="DW270" s="383">
        <f t="shared" si="490"/>
        <v>-4.4229326912799596E-3</v>
      </c>
      <c r="DX270" s="383">
        <f t="shared" si="440"/>
        <v>5.355287147855472E-3</v>
      </c>
      <c r="DY270" s="383">
        <f t="shared" si="441"/>
        <v>-4.4321839943290371E-2</v>
      </c>
      <c r="DZ270" s="383">
        <f t="shared" si="442"/>
        <v>0</v>
      </c>
      <c r="EA270" s="383"/>
      <c r="EC270" s="383">
        <f t="shared" si="491"/>
        <v>-2.3199818485326196E-2</v>
      </c>
      <c r="ED270" s="383">
        <f t="shared" si="467"/>
        <v>6.6625797223547154E-2</v>
      </c>
      <c r="EE270" s="383">
        <f t="shared" si="468"/>
        <v>-5.0158418600893699E-2</v>
      </c>
      <c r="EF270" s="383"/>
      <c r="EH270" s="383">
        <f t="shared" si="469"/>
        <v>0</v>
      </c>
      <c r="EI270" s="383">
        <f t="shared" si="470"/>
        <v>-4.1090617006121918E-2</v>
      </c>
      <c r="EJ270" s="383">
        <f t="shared" si="471"/>
        <v>0</v>
      </c>
      <c r="EK270" s="383">
        <f t="shared" si="472"/>
        <v>0</v>
      </c>
      <c r="EM270" s="383">
        <f t="shared" si="492"/>
        <v>0</v>
      </c>
      <c r="EN270" s="383">
        <f t="shared" si="473"/>
        <v>-4.1090617006121918E-2</v>
      </c>
      <c r="EO270" s="383">
        <f t="shared" si="474"/>
        <v>0</v>
      </c>
      <c r="EP270" s="383">
        <v>1</v>
      </c>
      <c r="ER270" s="383">
        <f t="shared" si="475"/>
        <v>0</v>
      </c>
      <c r="ES270" s="383">
        <f t="shared" si="476"/>
        <v>0</v>
      </c>
      <c r="ET270" s="383">
        <f t="shared" si="477"/>
        <v>0</v>
      </c>
      <c r="EU270" s="383">
        <f t="shared" si="478"/>
        <v>0</v>
      </c>
      <c r="EX270" s="383">
        <f t="shared" si="479"/>
        <v>1.062088544900964</v>
      </c>
      <c r="EY270" s="383">
        <f t="shared" si="480"/>
        <v>0.91078090276632406</v>
      </c>
      <c r="EZ270" s="383">
        <f t="shared" si="443"/>
        <v>1.1275974632300056</v>
      </c>
      <c r="FA270" s="383"/>
      <c r="FB270" s="383">
        <f t="shared" si="481"/>
        <v>0.99259761806974345</v>
      </c>
      <c r="FC270" s="383">
        <f t="shared" si="482"/>
        <v>1.0161639245680205</v>
      </c>
      <c r="FD270" s="383">
        <f t="shared" si="444"/>
        <v>1.0922234251599372</v>
      </c>
      <c r="FE270" s="383"/>
      <c r="FF270" s="383">
        <f t="shared" si="403"/>
        <v>1.008903559533215</v>
      </c>
      <c r="FG270" s="383">
        <f t="shared" si="483"/>
        <v>1.0847706146514413</v>
      </c>
      <c r="FH270" s="383">
        <f t="shared" si="445"/>
        <v>0.85740996046481288</v>
      </c>
      <c r="FI270" s="383"/>
      <c r="FJ270" s="383">
        <f t="shared" si="484"/>
        <v>0.98330560577319059</v>
      </c>
      <c r="FK270" s="383">
        <f t="shared" si="485"/>
        <v>1.005895883034932</v>
      </c>
      <c r="FL270" s="383">
        <f t="shared" si="446"/>
        <v>1.0018763717604562</v>
      </c>
      <c r="FN270" s="383">
        <f t="shared" si="486"/>
        <v>0.99259761806974345</v>
      </c>
      <c r="FO270" s="383">
        <f t="shared" si="487"/>
        <v>1.0161639245680205</v>
      </c>
      <c r="FP270" s="383">
        <f t="shared" si="447"/>
        <v>1.0922234251599372</v>
      </c>
      <c r="FR270" s="340"/>
    </row>
    <row r="271" spans="1:182" x14ac:dyDescent="0.2">
      <c r="A271" s="377" t="s">
        <v>218</v>
      </c>
      <c r="B271" s="334">
        <f t="shared" si="402"/>
        <v>1981</v>
      </c>
      <c r="D271" s="388">
        <f>NonManufacturing_Data!Q23</f>
        <v>1179</v>
      </c>
      <c r="E271" s="388">
        <f>NonManufacturing_Data!R23</f>
        <v>1034.2397629868108</v>
      </c>
      <c r="F271" s="388">
        <f>NonManufacturing_Data!S23</f>
        <v>405.5837893401478</v>
      </c>
      <c r="G271" s="388"/>
      <c r="H271" s="388">
        <f t="shared" si="493"/>
        <v>2618.8235523269586</v>
      </c>
      <c r="I271" s="393"/>
      <c r="J271" s="394">
        <f t="shared" si="406"/>
        <v>179056.60881901844</v>
      </c>
      <c r="K271" s="394">
        <f t="shared" si="406"/>
        <v>496081.27029574261</v>
      </c>
      <c r="L271" s="394">
        <f t="shared" si="406"/>
        <v>712001.54158863949</v>
      </c>
      <c r="M271" s="394"/>
      <c r="N271" s="394">
        <f t="shared" si="448"/>
        <v>1387139.4207034004</v>
      </c>
      <c r="P271" s="403">
        <f t="shared" si="407"/>
        <v>46521.228179999998</v>
      </c>
      <c r="Q271" s="403">
        <f t="shared" si="407"/>
        <v>387974.02472425619</v>
      </c>
      <c r="R271" s="403">
        <f t="shared" si="407"/>
        <v>419756.57195999997</v>
      </c>
      <c r="S271" s="403"/>
      <c r="T271" s="388">
        <f t="shared" si="449"/>
        <v>854251.8248642562</v>
      </c>
      <c r="U271" s="388"/>
      <c r="W271" s="397">
        <f t="shared" si="408"/>
        <v>6.5845098249999525</v>
      </c>
      <c r="X271" s="397">
        <f t="shared" si="409"/>
        <v>2.0848192119211455</v>
      </c>
      <c r="Y271" s="397">
        <f t="shared" si="410"/>
        <v>0.56963892021244344</v>
      </c>
      <c r="Z271" s="388"/>
      <c r="AA271" s="388">
        <f t="shared" si="450"/>
        <v>3.0656341328192065</v>
      </c>
      <c r="AD271" s="397">
        <f t="shared" si="451"/>
        <v>25.343269000513306</v>
      </c>
      <c r="AE271" s="397">
        <f t="shared" si="452"/>
        <v>2.6657448619707811</v>
      </c>
      <c r="AF271" s="397">
        <f t="shared" si="453"/>
        <v>0.96623571001241471</v>
      </c>
      <c r="AG271" s="388"/>
      <c r="AH271" s="397">
        <f t="shared" si="411"/>
        <v>3.0656341328192065</v>
      </c>
      <c r="AJ271" s="398">
        <f t="shared" si="412"/>
        <v>1.172795270070597</v>
      </c>
      <c r="AK271" s="398">
        <f t="shared" si="413"/>
        <v>1.0001808625051463</v>
      </c>
      <c r="AL271" s="398">
        <f t="shared" si="414"/>
        <v>1.0722827143754883</v>
      </c>
      <c r="AM271" s="399"/>
      <c r="AN271" s="398">
        <f t="shared" si="415"/>
        <v>1.0905248636893872</v>
      </c>
      <c r="AP271" s="393">
        <f t="shared" si="454"/>
        <v>3.8489226493808886</v>
      </c>
      <c r="AQ271" s="393">
        <f t="shared" si="455"/>
        <v>1.2786455759462794</v>
      </c>
      <c r="AR271" s="393">
        <f t="shared" si="456"/>
        <v>1.6962248816356555</v>
      </c>
      <c r="AS271" s="393"/>
      <c r="AT271" s="393">
        <f t="shared" si="416"/>
        <v>1.6238062130260267</v>
      </c>
      <c r="AV271" s="393">
        <f t="shared" si="457"/>
        <v>5.4458447527919999E-2</v>
      </c>
      <c r="AW271" s="393">
        <f t="shared" si="417"/>
        <v>0.45416821296917537</v>
      </c>
      <c r="AX271" s="393">
        <f t="shared" si="418"/>
        <v>0.49137333950290463</v>
      </c>
      <c r="AY271" s="393"/>
      <c r="AZ271" s="393">
        <f t="shared" si="419"/>
        <v>1</v>
      </c>
      <c r="BC271" s="383">
        <f t="shared" si="420"/>
        <v>1.172795270070597</v>
      </c>
      <c r="BD271" s="383">
        <f t="shared" si="421"/>
        <v>1.0001808625051463</v>
      </c>
      <c r="BE271" s="383">
        <f t="shared" si="422"/>
        <v>1.0722827143754883</v>
      </c>
      <c r="BF271" s="383" t="e">
        <f t="shared" si="423"/>
        <v>#DIV/0!</v>
      </c>
      <c r="BG271" s="383"/>
      <c r="BH271" s="383"/>
      <c r="BI271" s="383"/>
      <c r="BJ271" s="383"/>
      <c r="BK271" s="383"/>
      <c r="BL271" s="383"/>
      <c r="BM271" s="383"/>
      <c r="BN271" s="383"/>
      <c r="BO271" s="383"/>
      <c r="BP271" s="383"/>
      <c r="BQ271" s="383">
        <f t="shared" si="458"/>
        <v>0.88792704108687448</v>
      </c>
      <c r="BR271" s="391">
        <f t="shared" si="459"/>
        <v>1.172795270070597</v>
      </c>
      <c r="BS271" s="400">
        <f>Mining!BZ268</f>
        <v>1.0292519847885733</v>
      </c>
      <c r="BT271" s="391">
        <f t="shared" si="424"/>
        <v>1.0722827143754883</v>
      </c>
      <c r="BU271" s="391">
        <v>1</v>
      </c>
      <c r="BV271" s="391"/>
      <c r="BW271" s="391">
        <v>1</v>
      </c>
      <c r="BX271" s="400">
        <f>Mining!BW268</f>
        <v>0.97175509718409858</v>
      </c>
      <c r="BY271" s="391">
        <v>1</v>
      </c>
      <c r="BZ271" s="391">
        <v>1</v>
      </c>
      <c r="CB271" s="668">
        <f t="shared" si="460"/>
        <v>5.4458447527919999E-2</v>
      </c>
      <c r="CC271" s="668">
        <f t="shared" si="461"/>
        <v>0.45416821296917537</v>
      </c>
      <c r="CD271" s="668">
        <f t="shared" si="462"/>
        <v>0.49137333950290463</v>
      </c>
      <c r="CE271" s="668"/>
      <c r="CG271" s="668">
        <v>1</v>
      </c>
      <c r="CH271" s="668">
        <v>1</v>
      </c>
      <c r="CI271" s="668">
        <v>1</v>
      </c>
      <c r="CJ271" s="668">
        <v>1</v>
      </c>
      <c r="CL271" s="392">
        <f t="shared" si="425"/>
        <v>0.88792704108687448</v>
      </c>
      <c r="CM271" s="392">
        <f t="shared" si="426"/>
        <v>1.0905248636893872</v>
      </c>
      <c r="CN271" s="392">
        <f t="shared" si="427"/>
        <v>1.0199773087391619</v>
      </c>
      <c r="CO271" s="392">
        <f t="shared" si="428"/>
        <v>0.98779523075955789</v>
      </c>
      <c r="CP271" s="392">
        <f t="shared" si="429"/>
        <v>0.9904264703822242</v>
      </c>
      <c r="CQ271" s="392">
        <v>1</v>
      </c>
      <c r="CR271" s="392">
        <f t="shared" si="430"/>
        <v>1.0928382766405593</v>
      </c>
      <c r="CS271" s="392">
        <f t="shared" si="431"/>
        <v>0.96830651544738522</v>
      </c>
      <c r="CT271" s="392">
        <f t="shared" si="432"/>
        <v>0.96830651544738466</v>
      </c>
      <c r="CU271" s="392"/>
      <c r="CV271" s="392">
        <f t="shared" si="463"/>
        <v>0.9978831150037285</v>
      </c>
      <c r="CW271" s="383">
        <f t="shared" si="464"/>
        <v>1.0000000000000007</v>
      </c>
      <c r="CY271" s="338"/>
      <c r="DA271" s="383">
        <f t="shared" si="433"/>
        <v>0.4502021523948791</v>
      </c>
      <c r="DB271" s="383">
        <f t="shared" si="434"/>
        <v>0.39492533281512449</v>
      </c>
      <c r="DC271" s="383">
        <f t="shared" si="435"/>
        <v>0.15487251478999639</v>
      </c>
      <c r="DD271" s="383">
        <f t="shared" si="436"/>
        <v>0</v>
      </c>
      <c r="DF271" s="383">
        <f t="shared" si="437"/>
        <v>0.44278002920731974</v>
      </c>
      <c r="DG271" s="383">
        <f t="shared" si="437"/>
        <v>0.39857152553227709</v>
      </c>
      <c r="DH271" s="383">
        <f t="shared" si="437"/>
        <v>0.15856709710773015</v>
      </c>
      <c r="DI271" s="383"/>
      <c r="DJ271" s="383">
        <f t="shared" si="438"/>
        <v>0.99991865184732709</v>
      </c>
      <c r="DK271" s="383"/>
      <c r="DL271" s="383">
        <f t="shared" si="439"/>
        <v>0.44281605147508113</v>
      </c>
      <c r="DM271" s="383">
        <f t="shared" si="439"/>
        <v>0.39860395122735759</v>
      </c>
      <c r="DN271" s="383">
        <f t="shared" si="439"/>
        <v>0.15857999729756117</v>
      </c>
      <c r="DO271" s="383">
        <f t="shared" si="439"/>
        <v>0</v>
      </c>
      <c r="DR271" s="383">
        <f t="shared" si="488"/>
        <v>-5.1738030437129108E-2</v>
      </c>
      <c r="DS271" s="383">
        <f t="shared" si="489"/>
        <v>-1.4426247986674631E-2</v>
      </c>
      <c r="DT271" s="383">
        <f t="shared" si="465"/>
        <v>-1.6712103452961442E-2</v>
      </c>
      <c r="DU271" s="383">
        <f t="shared" si="466"/>
        <v>0</v>
      </c>
      <c r="DW271" s="383">
        <f t="shared" si="490"/>
        <v>-0.18782424312034143</v>
      </c>
      <c r="DX271" s="383">
        <f t="shared" si="440"/>
        <v>1.0117686408110992E-2</v>
      </c>
      <c r="DY271" s="383">
        <f t="shared" si="441"/>
        <v>6.7496296114478466E-2</v>
      </c>
      <c r="DZ271" s="383">
        <f t="shared" si="442"/>
        <v>0</v>
      </c>
      <c r="EA271" s="383"/>
      <c r="EC271" s="383">
        <f t="shared" si="491"/>
        <v>0.3032210352316575</v>
      </c>
      <c r="ED271" s="383">
        <f t="shared" si="467"/>
        <v>4.5111337920505958E-2</v>
      </c>
      <c r="EE271" s="383">
        <f t="shared" si="468"/>
        <v>-6.7432529136453173E-2</v>
      </c>
      <c r="EF271" s="383"/>
      <c r="EH271" s="383">
        <f t="shared" si="469"/>
        <v>0</v>
      </c>
      <c r="EI271" s="383">
        <f t="shared" si="470"/>
        <v>-2.8836302265653427E-2</v>
      </c>
      <c r="EJ271" s="383">
        <f t="shared" si="471"/>
        <v>0</v>
      </c>
      <c r="EK271" s="383">
        <f t="shared" si="472"/>
        <v>0</v>
      </c>
      <c r="EM271" s="383">
        <f t="shared" si="492"/>
        <v>0</v>
      </c>
      <c r="EN271" s="383">
        <f t="shared" si="473"/>
        <v>-2.8836302265653427E-2</v>
      </c>
      <c r="EO271" s="383">
        <f t="shared" si="474"/>
        <v>0</v>
      </c>
      <c r="EP271" s="383">
        <v>1</v>
      </c>
      <c r="ER271" s="383">
        <f t="shared" si="475"/>
        <v>0</v>
      </c>
      <c r="ES271" s="383">
        <f t="shared" si="476"/>
        <v>0</v>
      </c>
      <c r="ET271" s="383">
        <f t="shared" si="477"/>
        <v>0</v>
      </c>
      <c r="EU271" s="383">
        <f t="shared" si="478"/>
        <v>0</v>
      </c>
      <c r="EX271" s="383">
        <f t="shared" si="479"/>
        <v>0.96917411778323925</v>
      </c>
      <c r="EY271" s="383">
        <f t="shared" si="480"/>
        <v>0.8827052779323743</v>
      </c>
      <c r="EZ271" s="383">
        <f t="shared" si="443"/>
        <v>1.0928382766405593</v>
      </c>
      <c r="FA271" s="383"/>
      <c r="FB271" s="383">
        <f t="shared" si="481"/>
        <v>0.93385408630089028</v>
      </c>
      <c r="FC271" s="383">
        <f t="shared" si="482"/>
        <v>0.94894883330939561</v>
      </c>
      <c r="FD271" s="383">
        <f t="shared" si="444"/>
        <v>1.0199773087391619</v>
      </c>
      <c r="FE271" s="383"/>
      <c r="FF271" s="383">
        <f t="shared" si="403"/>
        <v>1.1520687609274582</v>
      </c>
      <c r="FG271" s="383">
        <f t="shared" si="483"/>
        <v>1.2497303379120033</v>
      </c>
      <c r="FH271" s="383">
        <f t="shared" si="445"/>
        <v>0.98779523075955789</v>
      </c>
      <c r="FI271" s="383"/>
      <c r="FJ271" s="383">
        <f t="shared" si="484"/>
        <v>0.98857154265639313</v>
      </c>
      <c r="FK271" s="383">
        <f t="shared" si="485"/>
        <v>0.9944000448435576</v>
      </c>
      <c r="FL271" s="383">
        <f t="shared" si="446"/>
        <v>0.9904264703822242</v>
      </c>
      <c r="FN271" s="383">
        <f t="shared" si="486"/>
        <v>0.93385408630089028</v>
      </c>
      <c r="FO271" s="383">
        <f t="shared" si="487"/>
        <v>0.94894883330939561</v>
      </c>
      <c r="FP271" s="383">
        <f t="shared" si="447"/>
        <v>1.0199773087391619</v>
      </c>
      <c r="FR271" s="340"/>
    </row>
    <row r="272" spans="1:182" x14ac:dyDescent="0.2">
      <c r="A272" s="377" t="s">
        <v>218</v>
      </c>
      <c r="B272" s="334">
        <f t="shared" si="402"/>
        <v>1982</v>
      </c>
      <c r="D272" s="388">
        <f>NonManufacturing_Data!Q24</f>
        <v>1133</v>
      </c>
      <c r="E272" s="388">
        <f>NonManufacturing_Data!R24</f>
        <v>936.89777468914076</v>
      </c>
      <c r="F272" s="388">
        <f>NonManufacturing_Data!S24</f>
        <v>374.34367810453011</v>
      </c>
      <c r="G272" s="388"/>
      <c r="H272" s="388">
        <f t="shared" si="493"/>
        <v>2444.2414527936708</v>
      </c>
      <c r="I272" s="393"/>
      <c r="J272" s="394">
        <f t="shared" si="406"/>
        <v>178124.77875551186</v>
      </c>
      <c r="K272" s="394">
        <f t="shared" si="406"/>
        <v>469195.62755576835</v>
      </c>
      <c r="L272" s="394">
        <f t="shared" si="406"/>
        <v>668424.22858061653</v>
      </c>
      <c r="M272" s="394"/>
      <c r="N272" s="394">
        <f t="shared" si="448"/>
        <v>1315744.6348918967</v>
      </c>
      <c r="P272" s="403">
        <f t="shared" si="407"/>
        <v>48817.653360000004</v>
      </c>
      <c r="Q272" s="403">
        <f t="shared" si="407"/>
        <v>367122.98702843761</v>
      </c>
      <c r="R272" s="403">
        <f t="shared" si="407"/>
        <v>370858.78104000003</v>
      </c>
      <c r="S272" s="403"/>
      <c r="T272" s="388">
        <f t="shared" si="449"/>
        <v>786799.42142843758</v>
      </c>
      <c r="U272" s="388"/>
      <c r="W272" s="397">
        <f t="shared" si="408"/>
        <v>6.3607096548600799</v>
      </c>
      <c r="X272" s="397">
        <f t="shared" si="409"/>
        <v>1.9968169344838611</v>
      </c>
      <c r="Y272" s="397">
        <f t="shared" si="410"/>
        <v>0.56003906216780963</v>
      </c>
      <c r="Z272" s="388"/>
      <c r="AA272" s="388">
        <f t="shared" si="450"/>
        <v>3.1065623413348988</v>
      </c>
      <c r="AD272" s="397">
        <f t="shared" si="451"/>
        <v>23.208817344103487</v>
      </c>
      <c r="AE272" s="397">
        <f t="shared" si="452"/>
        <v>2.5519997597332909</v>
      </c>
      <c r="AF272" s="397">
        <f t="shared" si="453"/>
        <v>1.0093968303912271</v>
      </c>
      <c r="AG272" s="388"/>
      <c r="AH272" s="397">
        <f t="shared" si="411"/>
        <v>3.1065623413348988</v>
      </c>
      <c r="AJ272" s="398">
        <f t="shared" si="412"/>
        <v>1.1329332624258532</v>
      </c>
      <c r="AK272" s="398">
        <f t="shared" si="413"/>
        <v>0.95796224074343861</v>
      </c>
      <c r="AL272" s="398">
        <f t="shared" si="414"/>
        <v>1.0542120357816163</v>
      </c>
      <c r="AM272" s="399"/>
      <c r="AN272" s="398">
        <f t="shared" si="415"/>
        <v>1.1050840795249639</v>
      </c>
      <c r="AP272" s="393">
        <f t="shared" si="454"/>
        <v>3.6487779828733626</v>
      </c>
      <c r="AQ272" s="393">
        <f t="shared" si="455"/>
        <v>1.2780339127046385</v>
      </c>
      <c r="AR272" s="393">
        <f t="shared" si="456"/>
        <v>1.802368617796114</v>
      </c>
      <c r="AS272" s="393"/>
      <c r="AT272" s="393">
        <f t="shared" si="416"/>
        <v>1.6722745328195043</v>
      </c>
      <c r="AV272" s="393">
        <f t="shared" si="457"/>
        <v>6.2045868401086716E-2</v>
      </c>
      <c r="AW272" s="393">
        <f t="shared" si="417"/>
        <v>0.46660302108754009</v>
      </c>
      <c r="AX272" s="393">
        <f t="shared" si="418"/>
        <v>0.47135111051137329</v>
      </c>
      <c r="AY272" s="393"/>
      <c r="AZ272" s="393">
        <f t="shared" si="419"/>
        <v>1</v>
      </c>
      <c r="BC272" s="383">
        <f t="shared" si="420"/>
        <v>1.1329332624258532</v>
      </c>
      <c r="BD272" s="383">
        <f t="shared" si="421"/>
        <v>0.95796224074343861</v>
      </c>
      <c r="BE272" s="383">
        <f t="shared" si="422"/>
        <v>1.0542120357816163</v>
      </c>
      <c r="BF272" s="383" t="e">
        <f t="shared" si="423"/>
        <v>#DIV/0!</v>
      </c>
      <c r="BG272" s="383"/>
      <c r="BH272" s="383"/>
      <c r="BI272" s="383"/>
      <c r="BJ272" s="383"/>
      <c r="BK272" s="383"/>
      <c r="BL272" s="383"/>
      <c r="BM272" s="383"/>
      <c r="BN272" s="383"/>
      <c r="BO272" s="383"/>
      <c r="BP272" s="383"/>
      <c r="BQ272" s="383">
        <f t="shared" si="458"/>
        <v>0.84222625573791976</v>
      </c>
      <c r="BR272" s="391">
        <f t="shared" si="459"/>
        <v>1.1329332624258532</v>
      </c>
      <c r="BS272" s="400">
        <f>Mining!BZ269</f>
        <v>1.0195732753343758</v>
      </c>
      <c r="BT272" s="391">
        <f t="shared" si="424"/>
        <v>1.0542120357816163</v>
      </c>
      <c r="BU272" s="391">
        <v>1</v>
      </c>
      <c r="BV272" s="391"/>
      <c r="BW272" s="391">
        <v>1</v>
      </c>
      <c r="BX272" s="400">
        <f>Mining!BW269</f>
        <v>0.93957174429593449</v>
      </c>
      <c r="BY272" s="391">
        <v>1</v>
      </c>
      <c r="BZ272" s="391">
        <v>1</v>
      </c>
      <c r="CB272" s="668">
        <f t="shared" si="460"/>
        <v>6.2045868401086716E-2</v>
      </c>
      <c r="CC272" s="668">
        <f t="shared" si="461"/>
        <v>0.46660302108754009</v>
      </c>
      <c r="CD272" s="668">
        <f t="shared" si="462"/>
        <v>0.47135111051137329</v>
      </c>
      <c r="CE272" s="668"/>
      <c r="CG272" s="668">
        <v>1</v>
      </c>
      <c r="CH272" s="668">
        <v>1</v>
      </c>
      <c r="CI272" s="668">
        <v>1</v>
      </c>
      <c r="CJ272" s="668">
        <v>1</v>
      </c>
      <c r="CL272" s="392">
        <f t="shared" si="425"/>
        <v>0.84222625573791976</v>
      </c>
      <c r="CM272" s="392">
        <f t="shared" si="426"/>
        <v>1.1050840795249639</v>
      </c>
      <c r="CN272" s="392">
        <f t="shared" si="427"/>
        <v>1.0045559724693491</v>
      </c>
      <c r="CO272" s="392">
        <f t="shared" si="428"/>
        <v>1.0527596381701043</v>
      </c>
      <c r="CP272" s="392">
        <f t="shared" si="429"/>
        <v>0.97753145133452257</v>
      </c>
      <c r="CQ272" s="392">
        <v>1</v>
      </c>
      <c r="CR272" s="392">
        <f t="shared" si="430"/>
        <v>1.0689594148707902</v>
      </c>
      <c r="CS272" s="392">
        <f t="shared" si="431"/>
        <v>0.93073082657389627</v>
      </c>
      <c r="CT272" s="392">
        <f t="shared" si="432"/>
        <v>0.93073082657389594</v>
      </c>
      <c r="CU272" s="392"/>
      <c r="CV272" s="392">
        <f t="shared" si="463"/>
        <v>1.0337942340482034</v>
      </c>
      <c r="CW272" s="383">
        <f t="shared" si="464"/>
        <v>1.0000000000000004</v>
      </c>
      <c r="CY272" s="338"/>
      <c r="DA272" s="383">
        <f t="shared" si="433"/>
        <v>0.46353849318160695</v>
      </c>
      <c r="DB272" s="383">
        <f t="shared" si="434"/>
        <v>0.38330819306672992</v>
      </c>
      <c r="DC272" s="383">
        <f t="shared" si="435"/>
        <v>0.15315331375166319</v>
      </c>
      <c r="DD272" s="383">
        <f t="shared" si="436"/>
        <v>0</v>
      </c>
      <c r="DF272" s="383">
        <f t="shared" si="437"/>
        <v>0.45683787957600697</v>
      </c>
      <c r="DG272" s="383">
        <f t="shared" si="437"/>
        <v>0.38908785860140888</v>
      </c>
      <c r="DH272" s="383">
        <f t="shared" si="437"/>
        <v>0.15401131501275309</v>
      </c>
      <c r="DI272" s="383"/>
      <c r="DJ272" s="383">
        <f t="shared" si="438"/>
        <v>0.99993705319016901</v>
      </c>
      <c r="DK272" s="383"/>
      <c r="DL272" s="383">
        <f t="shared" si="439"/>
        <v>0.45686663787337928</v>
      </c>
      <c r="DM272" s="383">
        <f t="shared" si="439"/>
        <v>0.389112351982632</v>
      </c>
      <c r="DN272" s="383">
        <f t="shared" si="439"/>
        <v>0.15402101014398858</v>
      </c>
      <c r="DO272" s="383">
        <f t="shared" si="439"/>
        <v>0</v>
      </c>
      <c r="DR272" s="383">
        <f t="shared" si="488"/>
        <v>-3.4579942227468692E-2</v>
      </c>
      <c r="DS272" s="383">
        <f t="shared" si="489"/>
        <v>-9.4481278044361225E-3</v>
      </c>
      <c r="DT272" s="383">
        <f t="shared" si="465"/>
        <v>-1.6996151620504177E-2</v>
      </c>
      <c r="DU272" s="383">
        <f t="shared" si="466"/>
        <v>0</v>
      </c>
      <c r="DW272" s="383">
        <f t="shared" si="490"/>
        <v>-5.3400965486107455E-2</v>
      </c>
      <c r="DX272" s="383">
        <f t="shared" si="440"/>
        <v>-4.7848254427335004E-4</v>
      </c>
      <c r="DY272" s="383">
        <f t="shared" si="441"/>
        <v>6.0696574757954175E-2</v>
      </c>
      <c r="DZ272" s="383">
        <f t="shared" si="442"/>
        <v>0</v>
      </c>
      <c r="EA272" s="383"/>
      <c r="EC272" s="383">
        <f t="shared" si="491"/>
        <v>0.13043594424842161</v>
      </c>
      <c r="ED272" s="383">
        <f t="shared" si="467"/>
        <v>2.7011191684073406E-2</v>
      </c>
      <c r="EE272" s="383">
        <f t="shared" si="468"/>
        <v>-4.1600930587184858E-2</v>
      </c>
      <c r="EF272" s="383"/>
      <c r="EH272" s="383">
        <f t="shared" si="469"/>
        <v>0</v>
      </c>
      <c r="EI272" s="383">
        <f t="shared" si="470"/>
        <v>-3.3679634807934178E-2</v>
      </c>
      <c r="EJ272" s="383">
        <f t="shared" si="471"/>
        <v>0</v>
      </c>
      <c r="EK272" s="383">
        <f t="shared" si="472"/>
        <v>0</v>
      </c>
      <c r="EM272" s="383">
        <f t="shared" si="492"/>
        <v>0</v>
      </c>
      <c r="EN272" s="383">
        <f t="shared" si="473"/>
        <v>-3.3679634807934178E-2</v>
      </c>
      <c r="EO272" s="383">
        <f t="shared" si="474"/>
        <v>0</v>
      </c>
      <c r="EP272" s="383">
        <v>1</v>
      </c>
      <c r="ER272" s="383">
        <f t="shared" si="475"/>
        <v>0</v>
      </c>
      <c r="ES272" s="383">
        <f t="shared" si="476"/>
        <v>0</v>
      </c>
      <c r="ET272" s="383">
        <f t="shared" si="477"/>
        <v>0</v>
      </c>
      <c r="EU272" s="383">
        <f t="shared" si="478"/>
        <v>0</v>
      </c>
      <c r="EX272" s="383">
        <f t="shared" si="479"/>
        <v>0.97814968391922186</v>
      </c>
      <c r="EY272" s="383">
        <f t="shared" si="480"/>
        <v>0.86341788860338076</v>
      </c>
      <c r="EZ272" s="383">
        <f t="shared" si="443"/>
        <v>1.0689594148707902</v>
      </c>
      <c r="FA272" s="383"/>
      <c r="FB272" s="383">
        <f t="shared" si="481"/>
        <v>0.98488070652387771</v>
      </c>
      <c r="FC272" s="383">
        <f t="shared" si="482"/>
        <v>0.934601397404767</v>
      </c>
      <c r="FD272" s="383">
        <f t="shared" si="444"/>
        <v>1.0045559724693491</v>
      </c>
      <c r="FE272" s="383"/>
      <c r="FF272" s="383">
        <f t="shared" si="403"/>
        <v>1.0657670794387137</v>
      </c>
      <c r="FG272" s="383">
        <f t="shared" si="483"/>
        <v>1.3319214523224325</v>
      </c>
      <c r="FH272" s="383">
        <f t="shared" si="445"/>
        <v>1.0527596381701043</v>
      </c>
      <c r="FI272" s="383"/>
      <c r="FJ272" s="383">
        <f t="shared" si="484"/>
        <v>0.98698033682124309</v>
      </c>
      <c r="FK272" s="383">
        <f t="shared" si="485"/>
        <v>0.98145329119475366</v>
      </c>
      <c r="FL272" s="383">
        <f t="shared" si="446"/>
        <v>0.97753145133452257</v>
      </c>
      <c r="FN272" s="383">
        <f t="shared" si="486"/>
        <v>0.98488070652387771</v>
      </c>
      <c r="FO272" s="383">
        <f t="shared" si="487"/>
        <v>0.934601397404767</v>
      </c>
      <c r="FP272" s="383">
        <f t="shared" si="447"/>
        <v>1.0045559724693491</v>
      </c>
      <c r="FR272" s="340"/>
    </row>
    <row r="273" spans="1:174" x14ac:dyDescent="0.2">
      <c r="A273" s="377" t="s">
        <v>218</v>
      </c>
      <c r="B273" s="334">
        <f t="shared" si="402"/>
        <v>1983</v>
      </c>
      <c r="D273" s="388">
        <f>NonManufacturing_Data!Q25</f>
        <v>1292</v>
      </c>
      <c r="E273" s="388">
        <f>NonManufacturing_Data!R25</f>
        <v>887.26258640228991</v>
      </c>
      <c r="F273" s="388">
        <f>NonManufacturing_Data!S25</f>
        <v>405.94918163846756</v>
      </c>
      <c r="G273" s="388"/>
      <c r="H273" s="388">
        <f t="shared" si="493"/>
        <v>2585.2117680407573</v>
      </c>
      <c r="I273" s="393"/>
      <c r="J273" s="394">
        <f t="shared" si="406"/>
        <v>164372.00125806828</v>
      </c>
      <c r="K273" s="394">
        <f t="shared" si="406"/>
        <v>435688.10039706557</v>
      </c>
      <c r="L273" s="394">
        <f t="shared" si="406"/>
        <v>737500.48796964937</v>
      </c>
      <c r="M273" s="394"/>
      <c r="N273" s="394">
        <f t="shared" si="448"/>
        <v>1337560.5896247833</v>
      </c>
      <c r="P273" s="403">
        <f t="shared" si="407"/>
        <v>31886.746080000001</v>
      </c>
      <c r="Q273" s="403">
        <f t="shared" si="407"/>
        <v>340704.01859559357</v>
      </c>
      <c r="R273" s="403">
        <f t="shared" si="407"/>
        <v>384573.19339999999</v>
      </c>
      <c r="S273" s="403"/>
      <c r="T273" s="388">
        <f t="shared" si="449"/>
        <v>757163.95807559357</v>
      </c>
      <c r="U273" s="388"/>
      <c r="W273" s="397">
        <f t="shared" si="408"/>
        <v>7.8602194419445368</v>
      </c>
      <c r="X273" s="397">
        <f t="shared" si="409"/>
        <v>2.0364627484516578</v>
      </c>
      <c r="Y273" s="397">
        <f t="shared" si="410"/>
        <v>0.55043920412317571</v>
      </c>
      <c r="Z273" s="388"/>
      <c r="AA273" s="388">
        <f t="shared" si="450"/>
        <v>3.4143354823852503</v>
      </c>
      <c r="AD273" s="397">
        <f t="shared" si="451"/>
        <v>40.518402121010645</v>
      </c>
      <c r="AE273" s="397">
        <f t="shared" si="452"/>
        <v>2.6042034668673706</v>
      </c>
      <c r="AF273" s="397">
        <f t="shared" si="453"/>
        <v>1.0555836667904048</v>
      </c>
      <c r="AG273" s="388"/>
      <c r="AH273" s="397">
        <f t="shared" si="411"/>
        <v>3.4143354823852503</v>
      </c>
      <c r="AJ273" s="398">
        <f t="shared" si="412"/>
        <v>1.4000173783975736</v>
      </c>
      <c r="AK273" s="398">
        <f t="shared" si="413"/>
        <v>0.97698210787738038</v>
      </c>
      <c r="AL273" s="398">
        <f t="shared" si="414"/>
        <v>1.0361413571877442</v>
      </c>
      <c r="AM273" s="399"/>
      <c r="AN273" s="398">
        <f t="shared" si="415"/>
        <v>1.2145668971573911</v>
      </c>
      <c r="AP273" s="393">
        <f t="shared" si="454"/>
        <v>5.1548690746204944</v>
      </c>
      <c r="AQ273" s="393">
        <f t="shared" si="455"/>
        <v>1.2787876767435946</v>
      </c>
      <c r="AR273" s="393">
        <f t="shared" si="456"/>
        <v>1.9177116362412832</v>
      </c>
      <c r="AS273" s="393"/>
      <c r="AT273" s="393">
        <f t="shared" si="416"/>
        <v>1.7665402260090728</v>
      </c>
      <c r="AV273" s="393">
        <f t="shared" si="457"/>
        <v>4.2113396629500553E-2</v>
      </c>
      <c r="AW273" s="393">
        <f t="shared" si="417"/>
        <v>0.44997389926156317</v>
      </c>
      <c r="AX273" s="393">
        <f t="shared" si="418"/>
        <v>0.5079127041089363</v>
      </c>
      <c r="AY273" s="393"/>
      <c r="AZ273" s="393">
        <f t="shared" si="419"/>
        <v>1</v>
      </c>
      <c r="BC273" s="383">
        <f t="shared" si="420"/>
        <v>1.4000173783975736</v>
      </c>
      <c r="BD273" s="383">
        <f t="shared" si="421"/>
        <v>0.97698210787738038</v>
      </c>
      <c r="BE273" s="383">
        <f t="shared" si="422"/>
        <v>1.0361413571877442</v>
      </c>
      <c r="BF273" s="383" t="e">
        <f t="shared" si="423"/>
        <v>#DIV/0!</v>
      </c>
      <c r="BG273" s="383"/>
      <c r="BH273" s="383"/>
      <c r="BI273" s="383"/>
      <c r="BJ273" s="383"/>
      <c r="BK273" s="383"/>
      <c r="BL273" s="383"/>
      <c r="BM273" s="383"/>
      <c r="BN273" s="383"/>
      <c r="BO273" s="383"/>
      <c r="BP273" s="383"/>
      <c r="BQ273" s="383">
        <f t="shared" si="458"/>
        <v>0.85619094872071622</v>
      </c>
      <c r="BR273" s="391">
        <f t="shared" si="459"/>
        <v>1.4000173783975736</v>
      </c>
      <c r="BS273" s="400">
        <f>Mining!BZ270</f>
        <v>1.0305707962359363</v>
      </c>
      <c r="BT273" s="391">
        <f t="shared" si="424"/>
        <v>1.0361413571877442</v>
      </c>
      <c r="BU273" s="391">
        <v>1</v>
      </c>
      <c r="BV273" s="391"/>
      <c r="BW273" s="391">
        <v>1</v>
      </c>
      <c r="BX273" s="400">
        <f>Mining!BW270</f>
        <v>0.94800096358805896</v>
      </c>
      <c r="BY273" s="391">
        <v>1</v>
      </c>
      <c r="BZ273" s="391">
        <v>1</v>
      </c>
      <c r="CB273" s="668">
        <f t="shared" si="460"/>
        <v>4.2113396629500553E-2</v>
      </c>
      <c r="CC273" s="668">
        <f t="shared" si="461"/>
        <v>0.44997389926156317</v>
      </c>
      <c r="CD273" s="668">
        <f t="shared" si="462"/>
        <v>0.5079127041089363</v>
      </c>
      <c r="CE273" s="668"/>
      <c r="CG273" s="668">
        <v>1</v>
      </c>
      <c r="CH273" s="668">
        <v>1</v>
      </c>
      <c r="CI273" s="668">
        <v>1</v>
      </c>
      <c r="CJ273" s="668">
        <v>1</v>
      </c>
      <c r="CL273" s="392">
        <f t="shared" si="425"/>
        <v>0.85619094872071622</v>
      </c>
      <c r="CM273" s="392">
        <f t="shared" si="426"/>
        <v>1.2145668971573911</v>
      </c>
      <c r="CN273" s="392">
        <f t="shared" si="427"/>
        <v>1.198226009755988</v>
      </c>
      <c r="CO273" s="392">
        <f t="shared" si="428"/>
        <v>0.8721113414122571</v>
      </c>
      <c r="CP273" s="392">
        <f t="shared" si="429"/>
        <v>0.98070676986005567</v>
      </c>
      <c r="CQ273" s="392">
        <v>1</v>
      </c>
      <c r="CR273" s="392">
        <f t="shared" si="430"/>
        <v>1.1851452771764166</v>
      </c>
      <c r="CS273" s="392">
        <f t="shared" si="431"/>
        <v>1.0399011839619634</v>
      </c>
      <c r="CT273" s="392">
        <f t="shared" si="432"/>
        <v>1.0399011839619632</v>
      </c>
      <c r="CU273" s="392"/>
      <c r="CV273" s="392">
        <f t="shared" si="463"/>
        <v>1.0248253277868777</v>
      </c>
      <c r="CW273" s="383">
        <f t="shared" si="464"/>
        <v>1.0000000000000002</v>
      </c>
      <c r="CY273" s="338"/>
      <c r="DA273" s="383">
        <f t="shared" si="433"/>
        <v>0.49976563466565144</v>
      </c>
      <c r="DB273" s="383">
        <f t="shared" si="434"/>
        <v>0.34320692694150762</v>
      </c>
      <c r="DC273" s="383">
        <f t="shared" si="435"/>
        <v>0.157027438392841</v>
      </c>
      <c r="DD273" s="383">
        <f t="shared" si="436"/>
        <v>0</v>
      </c>
      <c r="DF273" s="383">
        <f t="shared" si="437"/>
        <v>0.48142491151517092</v>
      </c>
      <c r="DG273" s="383">
        <f t="shared" si="437"/>
        <v>0.36288834994532138</v>
      </c>
      <c r="DH273" s="383">
        <f t="shared" si="437"/>
        <v>0.15508231116921281</v>
      </c>
      <c r="DI273" s="383"/>
      <c r="DJ273" s="383">
        <f t="shared" si="438"/>
        <v>0.99939557262970502</v>
      </c>
      <c r="DK273" s="383"/>
      <c r="DL273" s="383">
        <f t="shared" si="439"/>
        <v>0.48171607389494409</v>
      </c>
      <c r="DM273" s="383">
        <f t="shared" si="439"/>
        <v>0.36310782225145838</v>
      </c>
      <c r="DN273" s="383">
        <f t="shared" si="439"/>
        <v>0.15517610385359767</v>
      </c>
      <c r="DO273" s="383">
        <f t="shared" si="439"/>
        <v>0</v>
      </c>
      <c r="DR273" s="383">
        <f t="shared" si="488"/>
        <v>0.21167457279367022</v>
      </c>
      <c r="DS273" s="383">
        <f t="shared" si="489"/>
        <v>1.07286376033541E-2</v>
      </c>
      <c r="DT273" s="383">
        <f t="shared" si="465"/>
        <v>-1.7290022663617417E-2</v>
      </c>
      <c r="DU273" s="383">
        <f t="shared" si="466"/>
        <v>0</v>
      </c>
      <c r="DW273" s="383">
        <f t="shared" si="490"/>
        <v>0.34554940707675924</v>
      </c>
      <c r="DX273" s="383">
        <f t="shared" si="440"/>
        <v>5.8961021285433297E-4</v>
      </c>
      <c r="DY273" s="383">
        <f t="shared" si="441"/>
        <v>6.2030920448263228E-2</v>
      </c>
      <c r="DZ273" s="383">
        <f t="shared" si="442"/>
        <v>0</v>
      </c>
      <c r="EA273" s="383"/>
      <c r="EC273" s="383">
        <f t="shared" si="491"/>
        <v>-0.38750802464195122</v>
      </c>
      <c r="ED273" s="383">
        <f t="shared" si="467"/>
        <v>-3.6289254809103721E-2</v>
      </c>
      <c r="EE273" s="383">
        <f t="shared" si="468"/>
        <v>7.4706316644417486E-2</v>
      </c>
      <c r="EF273" s="383"/>
      <c r="EH273" s="383">
        <f t="shared" si="469"/>
        <v>0</v>
      </c>
      <c r="EI273" s="383">
        <f t="shared" si="470"/>
        <v>8.9313384212848772E-3</v>
      </c>
      <c r="EJ273" s="383">
        <f t="shared" si="471"/>
        <v>0</v>
      </c>
      <c r="EK273" s="383">
        <f t="shared" si="472"/>
        <v>0</v>
      </c>
      <c r="EM273" s="383">
        <f t="shared" si="492"/>
        <v>0</v>
      </c>
      <c r="EN273" s="383">
        <f t="shared" si="473"/>
        <v>8.9313384212848772E-3</v>
      </c>
      <c r="EO273" s="383">
        <f t="shared" si="474"/>
        <v>0</v>
      </c>
      <c r="EP273" s="383">
        <v>1</v>
      </c>
      <c r="ER273" s="383">
        <f t="shared" si="475"/>
        <v>0</v>
      </c>
      <c r="ES273" s="383">
        <f t="shared" si="476"/>
        <v>0</v>
      </c>
      <c r="ET273" s="383">
        <f t="shared" si="477"/>
        <v>0</v>
      </c>
      <c r="EU273" s="383">
        <f t="shared" si="478"/>
        <v>0</v>
      </c>
      <c r="EX273" s="383">
        <f t="shared" si="479"/>
        <v>1.1086906207001979</v>
      </c>
      <c r="EY273" s="383">
        <f t="shared" si="480"/>
        <v>0.95726331483933647</v>
      </c>
      <c r="EZ273" s="383">
        <f t="shared" si="443"/>
        <v>1.1851452771764166</v>
      </c>
      <c r="FA273" s="383"/>
      <c r="FB273" s="383">
        <f t="shared" si="481"/>
        <v>1.1927916836834576</v>
      </c>
      <c r="FC273" s="383">
        <f t="shared" si="482"/>
        <v>1.1147847743833443</v>
      </c>
      <c r="FD273" s="383">
        <f t="shared" si="444"/>
        <v>1.198226009755988</v>
      </c>
      <c r="FE273" s="383"/>
      <c r="FF273" s="383">
        <f t="shared" si="403"/>
        <v>0.82840499368702225</v>
      </c>
      <c r="FG273" s="383">
        <f t="shared" si="483"/>
        <v>1.1033703823027743</v>
      </c>
      <c r="FH273" s="383">
        <f t="shared" si="445"/>
        <v>0.8721113414122571</v>
      </c>
      <c r="FI273" s="383"/>
      <c r="FJ273" s="383">
        <f t="shared" si="484"/>
        <v>1.0032483031836963</v>
      </c>
      <c r="FK273" s="383">
        <f t="shared" si="485"/>
        <v>0.98464134904519074</v>
      </c>
      <c r="FL273" s="383">
        <f t="shared" si="446"/>
        <v>0.98070676986005567</v>
      </c>
      <c r="FN273" s="383">
        <f t="shared" si="486"/>
        <v>1.1927916836834576</v>
      </c>
      <c r="FO273" s="383">
        <f t="shared" si="487"/>
        <v>1.1147847743833443</v>
      </c>
      <c r="FP273" s="383">
        <f t="shared" si="447"/>
        <v>1.198226009755988</v>
      </c>
      <c r="FR273" s="340"/>
    </row>
    <row r="274" spans="1:174" x14ac:dyDescent="0.2">
      <c r="A274" s="377" t="s">
        <v>218</v>
      </c>
      <c r="B274" s="334">
        <f t="shared" si="402"/>
        <v>1984</v>
      </c>
      <c r="D274" s="388">
        <f>NonManufacturing_Data!Q26</f>
        <v>1168</v>
      </c>
      <c r="E274" s="388">
        <f>NonManufacturing_Data!R26</f>
        <v>970.66031322667141</v>
      </c>
      <c r="F274" s="388">
        <f>NonManufacturing_Data!S26</f>
        <v>461.20481740474287</v>
      </c>
      <c r="G274" s="388"/>
      <c r="H274" s="388">
        <f t="shared" si="493"/>
        <v>2599.8651306314141</v>
      </c>
      <c r="I274" s="393"/>
      <c r="J274" s="394">
        <f t="shared" si="406"/>
        <v>175191.59131495433</v>
      </c>
      <c r="K274" s="394">
        <f t="shared" si="406"/>
        <v>470329.43546779081</v>
      </c>
      <c r="L274" s="394">
        <f t="shared" si="406"/>
        <v>852757.51616223168</v>
      </c>
      <c r="M274" s="394"/>
      <c r="N274" s="394">
        <f t="shared" si="448"/>
        <v>1498278.5429449768</v>
      </c>
      <c r="P274" s="403">
        <f t="shared" si="407"/>
        <v>43281.136499999993</v>
      </c>
      <c r="Q274" s="403">
        <f t="shared" si="407"/>
        <v>368096.48887647677</v>
      </c>
      <c r="R274" s="403">
        <f t="shared" si="407"/>
        <v>432778.8322</v>
      </c>
      <c r="S274" s="403"/>
      <c r="T274" s="388">
        <f t="shared" si="449"/>
        <v>844156.45757647674</v>
      </c>
      <c r="U274" s="388"/>
      <c r="W274" s="397">
        <f t="shared" si="408"/>
        <v>6.6669866472084482</v>
      </c>
      <c r="X274" s="397">
        <f t="shared" si="409"/>
        <v>2.0637881451354421</v>
      </c>
      <c r="Y274" s="397">
        <f t="shared" si="410"/>
        <v>0.54083934607854178</v>
      </c>
      <c r="Z274" s="388"/>
      <c r="AA274" s="388">
        <f t="shared" si="450"/>
        <v>3.0798379936528275</v>
      </c>
      <c r="AD274" s="397">
        <f t="shared" si="451"/>
        <v>26.986352356990444</v>
      </c>
      <c r="AE274" s="397">
        <f t="shared" si="452"/>
        <v>2.6369724856365004</v>
      </c>
      <c r="AF274" s="397">
        <f t="shared" si="453"/>
        <v>1.0656824758739734</v>
      </c>
      <c r="AG274" s="388"/>
      <c r="AH274" s="397">
        <f t="shared" si="411"/>
        <v>3.0798379936528275</v>
      </c>
      <c r="AJ274" s="398">
        <f t="shared" si="412"/>
        <v>1.1874855704190481</v>
      </c>
      <c r="AK274" s="398">
        <f t="shared" si="413"/>
        <v>0.99009132073728012</v>
      </c>
      <c r="AL274" s="398">
        <f t="shared" si="414"/>
        <v>1.018070678593872</v>
      </c>
      <c r="AM274" s="399"/>
      <c r="AN274" s="398">
        <f t="shared" si="415"/>
        <v>1.0955775421005591</v>
      </c>
      <c r="AP274" s="393">
        <f t="shared" si="454"/>
        <v>4.0477585729513912</v>
      </c>
      <c r="AQ274" s="393">
        <f t="shared" si="455"/>
        <v>1.277734098750452</v>
      </c>
      <c r="AR274" s="393">
        <f t="shared" si="456"/>
        <v>1.9704233495600982</v>
      </c>
      <c r="AS274" s="393"/>
      <c r="AT274" s="393">
        <f t="shared" si="416"/>
        <v>1.7748825226622633</v>
      </c>
      <c r="AV274" s="393">
        <f t="shared" si="457"/>
        <v>5.1271462904231728E-2</v>
      </c>
      <c r="AW274" s="393">
        <f t="shared" si="417"/>
        <v>0.43605244688083061</v>
      </c>
      <c r="AX274" s="393">
        <f t="shared" si="418"/>
        <v>0.51267609021493765</v>
      </c>
      <c r="AY274" s="393"/>
      <c r="AZ274" s="393">
        <f t="shared" si="419"/>
        <v>1</v>
      </c>
      <c r="BC274" s="383">
        <f t="shared" si="420"/>
        <v>1.1874855704190481</v>
      </c>
      <c r="BD274" s="383">
        <f t="shared" si="421"/>
        <v>0.99009132073728012</v>
      </c>
      <c r="BE274" s="383">
        <f t="shared" si="422"/>
        <v>1.018070678593872</v>
      </c>
      <c r="BF274" s="383" t="e">
        <f t="shared" si="423"/>
        <v>#DIV/0!</v>
      </c>
      <c r="BG274" s="383"/>
      <c r="BH274" s="383"/>
      <c r="BI274" s="383"/>
      <c r="BJ274" s="383"/>
      <c r="BK274" s="383"/>
      <c r="BL274" s="383"/>
      <c r="BM274" s="383"/>
      <c r="BN274" s="383"/>
      <c r="BO274" s="383"/>
      <c r="BP274" s="383"/>
      <c r="BQ274" s="383">
        <f t="shared" si="458"/>
        <v>0.9590687233778401</v>
      </c>
      <c r="BR274" s="391">
        <f t="shared" si="459"/>
        <v>1.1874855704190481</v>
      </c>
      <c r="BS274" s="400">
        <f>Mining!BZ271</f>
        <v>1.0072189685953534</v>
      </c>
      <c r="BT274" s="391">
        <f t="shared" si="424"/>
        <v>1.018070678593872</v>
      </c>
      <c r="BU274" s="391">
        <v>1</v>
      </c>
      <c r="BV274" s="391"/>
      <c r="BW274" s="391">
        <v>1</v>
      </c>
      <c r="BX274" s="400">
        <f>Mining!BW271</f>
        <v>0.98299510990945815</v>
      </c>
      <c r="BY274" s="391">
        <v>1</v>
      </c>
      <c r="BZ274" s="391">
        <v>1</v>
      </c>
      <c r="CB274" s="668">
        <f t="shared" si="460"/>
        <v>5.1271462904231728E-2</v>
      </c>
      <c r="CC274" s="668">
        <f t="shared" si="461"/>
        <v>0.43605244688083061</v>
      </c>
      <c r="CD274" s="668">
        <f t="shared" si="462"/>
        <v>0.51267609021493765</v>
      </c>
      <c r="CE274" s="668"/>
      <c r="CG274" s="668">
        <v>1</v>
      </c>
      <c r="CH274" s="668">
        <v>1</v>
      </c>
      <c r="CI274" s="668">
        <v>1</v>
      </c>
      <c r="CJ274" s="668">
        <v>1</v>
      </c>
      <c r="CL274" s="392">
        <f t="shared" si="425"/>
        <v>0.9590687233778401</v>
      </c>
      <c r="CM274" s="392">
        <f t="shared" si="426"/>
        <v>1.0955775421005591</v>
      </c>
      <c r="CN274" s="392">
        <f t="shared" si="427"/>
        <v>1.0728963661888122</v>
      </c>
      <c r="CO274" s="392">
        <f t="shared" si="428"/>
        <v>0.94820988142767271</v>
      </c>
      <c r="CP274" s="392">
        <f t="shared" si="429"/>
        <v>0.99352995113346187</v>
      </c>
      <c r="CQ274" s="392">
        <v>1</v>
      </c>
      <c r="CR274" s="392">
        <f t="shared" si="430"/>
        <v>1.0839266794624489</v>
      </c>
      <c r="CS274" s="392">
        <f t="shared" si="431"/>
        <v>1.0507341546638151</v>
      </c>
      <c r="CT274" s="392">
        <f t="shared" si="432"/>
        <v>1.0507341546638151</v>
      </c>
      <c r="CU274" s="392"/>
      <c r="CV274" s="392">
        <f t="shared" si="463"/>
        <v>1.010748755297626</v>
      </c>
      <c r="CW274" s="383">
        <f t="shared" si="464"/>
        <v>1</v>
      </c>
      <c r="CY274" s="338"/>
      <c r="DA274" s="383">
        <f t="shared" si="433"/>
        <v>0.44925407331277012</v>
      </c>
      <c r="DB274" s="383">
        <f t="shared" si="434"/>
        <v>0.3733502564384687</v>
      </c>
      <c r="DC274" s="383">
        <f t="shared" si="435"/>
        <v>0.17739567024876124</v>
      </c>
      <c r="DD274" s="383">
        <f t="shared" si="436"/>
        <v>0</v>
      </c>
      <c r="DF274" s="383">
        <f t="shared" si="437"/>
        <v>0.47406143545852664</v>
      </c>
      <c r="DG274" s="383">
        <f t="shared" si="437"/>
        <v>0.3580671525311937</v>
      </c>
      <c r="DH274" s="383">
        <f t="shared" si="437"/>
        <v>0.16700459291938352</v>
      </c>
      <c r="DI274" s="383"/>
      <c r="DJ274" s="383">
        <f t="shared" si="438"/>
        <v>0.99913318090910386</v>
      </c>
      <c r="DK274" s="383"/>
      <c r="DL274" s="383">
        <f t="shared" si="439"/>
        <v>0.47447271746813741</v>
      </c>
      <c r="DM274" s="383">
        <f t="shared" si="439"/>
        <v>0.35837780125107149</v>
      </c>
      <c r="DN274" s="383">
        <f t="shared" si="439"/>
        <v>0.1671494812807911</v>
      </c>
      <c r="DO274" s="383">
        <f t="shared" si="439"/>
        <v>0</v>
      </c>
      <c r="DR274" s="383">
        <f t="shared" si="488"/>
        <v>-0.16464654405852672</v>
      </c>
      <c r="DS274" s="383">
        <f t="shared" si="489"/>
        <v>-2.2919783279864523E-2</v>
      </c>
      <c r="DT274" s="383">
        <f t="shared" si="465"/>
        <v>-1.7594235099016399E-2</v>
      </c>
      <c r="DU274" s="383">
        <f t="shared" si="466"/>
        <v>0</v>
      </c>
      <c r="DW274" s="383">
        <f t="shared" si="490"/>
        <v>-0.24177843026336832</v>
      </c>
      <c r="DX274" s="383">
        <f t="shared" si="440"/>
        <v>-8.2422771664821556E-4</v>
      </c>
      <c r="DY274" s="383">
        <f t="shared" si="441"/>
        <v>2.7115798826441231E-2</v>
      </c>
      <c r="DZ274" s="383">
        <f t="shared" si="442"/>
        <v>0</v>
      </c>
      <c r="EA274" s="383"/>
      <c r="EC274" s="383">
        <f t="shared" si="491"/>
        <v>0.19676841892918187</v>
      </c>
      <c r="ED274" s="383">
        <f t="shared" si="467"/>
        <v>-3.1427052315504328E-2</v>
      </c>
      <c r="EE274" s="383">
        <f t="shared" si="468"/>
        <v>9.3346521554438424E-3</v>
      </c>
      <c r="EF274" s="383"/>
      <c r="EH274" s="383">
        <f t="shared" si="469"/>
        <v>0</v>
      </c>
      <c r="EI274" s="383">
        <f t="shared" si="470"/>
        <v>3.6248626777429745E-2</v>
      </c>
      <c r="EJ274" s="383">
        <f t="shared" si="471"/>
        <v>0</v>
      </c>
      <c r="EK274" s="383">
        <f t="shared" si="472"/>
        <v>0</v>
      </c>
      <c r="EM274" s="383">
        <f t="shared" si="492"/>
        <v>0</v>
      </c>
      <c r="EN274" s="383">
        <f t="shared" si="473"/>
        <v>3.6248626777429745E-2</v>
      </c>
      <c r="EO274" s="383">
        <f t="shared" si="474"/>
        <v>0</v>
      </c>
      <c r="EP274" s="383">
        <v>1</v>
      </c>
      <c r="ER274" s="383">
        <f t="shared" si="475"/>
        <v>0</v>
      </c>
      <c r="ES274" s="383">
        <f t="shared" si="476"/>
        <v>0</v>
      </c>
      <c r="ET274" s="383">
        <f t="shared" si="477"/>
        <v>0</v>
      </c>
      <c r="EU274" s="383">
        <f t="shared" si="478"/>
        <v>0</v>
      </c>
      <c r="EX274" s="383">
        <f t="shared" si="479"/>
        <v>0.91459393235307085</v>
      </c>
      <c r="EY274" s="383">
        <f t="shared" si="480"/>
        <v>0.87550721941624443</v>
      </c>
      <c r="EZ274" s="383">
        <f t="shared" si="443"/>
        <v>1.0839266794624489</v>
      </c>
      <c r="FA274" s="383"/>
      <c r="FB274" s="383">
        <f t="shared" si="481"/>
        <v>0.89540400346283711</v>
      </c>
      <c r="FC274" s="383">
        <f t="shared" si="482"/>
        <v>0.99818274998226209</v>
      </c>
      <c r="FD274" s="383">
        <f t="shared" si="444"/>
        <v>1.0728963661888122</v>
      </c>
      <c r="FE274" s="383"/>
      <c r="FF274" s="383">
        <f t="shared" si="403"/>
        <v>1.0872578263827932</v>
      </c>
      <c r="FG274" s="383">
        <f t="shared" si="483"/>
        <v>1.1996480835576659</v>
      </c>
      <c r="FH274" s="383">
        <f t="shared" si="445"/>
        <v>0.94820988142767271</v>
      </c>
      <c r="FI274" s="383"/>
      <c r="FJ274" s="383">
        <f t="shared" si="484"/>
        <v>1.0130754489185754</v>
      </c>
      <c r="FK274" s="383">
        <f t="shared" si="485"/>
        <v>0.99751597670774828</v>
      </c>
      <c r="FL274" s="383">
        <f t="shared" si="446"/>
        <v>0.99352995113346187</v>
      </c>
      <c r="FN274" s="383">
        <f t="shared" si="486"/>
        <v>0.89540400346283711</v>
      </c>
      <c r="FO274" s="383">
        <f t="shared" si="487"/>
        <v>0.99818274998226209</v>
      </c>
      <c r="FP274" s="383">
        <f t="shared" si="447"/>
        <v>1.0728963661888122</v>
      </c>
      <c r="FR274" s="340"/>
    </row>
    <row r="275" spans="1:174" x14ac:dyDescent="0.2">
      <c r="A275" s="377" t="s">
        <v>218</v>
      </c>
      <c r="B275" s="334">
        <f t="shared" si="402"/>
        <v>1985</v>
      </c>
      <c r="D275" s="388">
        <f>NonManufacturing_Data!Q27</f>
        <v>1032</v>
      </c>
      <c r="E275" s="388">
        <f>NonManufacturing_Data!R27</f>
        <v>946.62446276122819</v>
      </c>
      <c r="F275" s="388">
        <f>NonManufacturing_Data!S27</f>
        <v>491.00889735654494</v>
      </c>
      <c r="G275" s="388"/>
      <c r="H275" s="388">
        <f t="shared" si="493"/>
        <v>2469.633360117773</v>
      </c>
      <c r="I275" s="393"/>
      <c r="J275" s="394">
        <f t="shared" si="406"/>
        <v>183813.94376807156</v>
      </c>
      <c r="K275" s="394">
        <f t="shared" si="406"/>
        <v>454138.02128220547</v>
      </c>
      <c r="L275" s="394">
        <f t="shared" si="406"/>
        <v>924270.33083279547</v>
      </c>
      <c r="M275" s="394"/>
      <c r="N275" s="394">
        <f t="shared" si="448"/>
        <v>1562222.2958830725</v>
      </c>
      <c r="P275" s="403">
        <f t="shared" si="407"/>
        <v>52910.615519999999</v>
      </c>
      <c r="Q275" s="403">
        <f t="shared" si="407"/>
        <v>361008.12425848882</v>
      </c>
      <c r="R275" s="403">
        <f t="shared" si="407"/>
        <v>464593.32876</v>
      </c>
      <c r="S275" s="403"/>
      <c r="T275" s="388">
        <f t="shared" si="449"/>
        <v>878512.06853848882</v>
      </c>
      <c r="U275" s="388"/>
      <c r="W275" s="397">
        <f t="shared" si="408"/>
        <v>5.6143727665303382</v>
      </c>
      <c r="X275" s="397">
        <f t="shared" si="409"/>
        <v>2.084442214480402</v>
      </c>
      <c r="Y275" s="397">
        <f t="shared" si="410"/>
        <v>0.53123948803390786</v>
      </c>
      <c r="Z275" s="388"/>
      <c r="AA275" s="388">
        <f t="shared" si="450"/>
        <v>2.8111547337378155</v>
      </c>
      <c r="AD275" s="397">
        <f t="shared" si="451"/>
        <v>19.504592601269366</v>
      </c>
      <c r="AE275" s="397">
        <f t="shared" si="452"/>
        <v>2.6221694171165706</v>
      </c>
      <c r="AF275" s="397">
        <f t="shared" si="453"/>
        <v>1.0568573997113737</v>
      </c>
      <c r="AG275" s="388"/>
      <c r="AH275" s="397">
        <f t="shared" si="411"/>
        <v>2.8111547337378155</v>
      </c>
      <c r="AJ275" s="398">
        <f t="shared" si="412"/>
        <v>1</v>
      </c>
      <c r="AK275" s="398">
        <f t="shared" si="413"/>
        <v>1</v>
      </c>
      <c r="AL275" s="398">
        <f t="shared" si="414"/>
        <v>1</v>
      </c>
      <c r="AM275" s="399"/>
      <c r="AN275" s="398">
        <f t="shared" si="415"/>
        <v>1</v>
      </c>
      <c r="AP275" s="393">
        <f t="shared" si="454"/>
        <v>3.4740465965396043</v>
      </c>
      <c r="AQ275" s="393">
        <f t="shared" si="455"/>
        <v>1.2579717484613555</v>
      </c>
      <c r="AR275" s="393">
        <f t="shared" si="456"/>
        <v>1.9894179998229284</v>
      </c>
      <c r="AS275" s="393"/>
      <c r="AT275" s="393">
        <f t="shared" si="416"/>
        <v>1.7782593453519864</v>
      </c>
      <c r="AV275" s="393">
        <f t="shared" si="457"/>
        <v>6.0227534048591061E-2</v>
      </c>
      <c r="AW275" s="393">
        <f t="shared" si="417"/>
        <v>0.41093132033925217</v>
      </c>
      <c r="AX275" s="393">
        <f t="shared" si="418"/>
        <v>0.52884114561215678</v>
      </c>
      <c r="AY275" s="393"/>
      <c r="AZ275" s="393">
        <f t="shared" si="419"/>
        <v>1</v>
      </c>
      <c r="BC275" s="383">
        <f t="shared" si="420"/>
        <v>1</v>
      </c>
      <c r="BD275" s="383">
        <f t="shared" si="421"/>
        <v>1</v>
      </c>
      <c r="BE275" s="383">
        <f t="shared" si="422"/>
        <v>1</v>
      </c>
      <c r="BF275" s="383" t="e">
        <f t="shared" si="423"/>
        <v>#DIV/0!</v>
      </c>
      <c r="BG275" s="383"/>
      <c r="BH275" s="383"/>
      <c r="BI275" s="383"/>
      <c r="BJ275" s="383"/>
      <c r="BK275" s="383"/>
      <c r="BL275" s="383"/>
      <c r="BM275" s="383"/>
      <c r="BN275" s="383"/>
      <c r="BO275" s="383"/>
      <c r="BP275" s="383"/>
      <c r="BQ275" s="383">
        <f t="shared" si="458"/>
        <v>1</v>
      </c>
      <c r="BR275" s="391">
        <f t="shared" si="459"/>
        <v>1</v>
      </c>
      <c r="BS275" s="400">
        <f>Mining!BZ272</f>
        <v>1</v>
      </c>
      <c r="BT275" s="391">
        <f t="shared" si="424"/>
        <v>1</v>
      </c>
      <c r="BU275" s="391">
        <v>1</v>
      </c>
      <c r="BV275" s="391"/>
      <c r="BW275" s="391">
        <v>1</v>
      </c>
      <c r="BX275" s="400">
        <f>Mining!BW272</f>
        <v>1</v>
      </c>
      <c r="BY275" s="391">
        <v>1</v>
      </c>
      <c r="BZ275" s="391">
        <v>1</v>
      </c>
      <c r="CB275" s="668">
        <f t="shared" si="460"/>
        <v>6.0227534048591061E-2</v>
      </c>
      <c r="CC275" s="668">
        <f t="shared" si="461"/>
        <v>0.41093132033925217</v>
      </c>
      <c r="CD275" s="668">
        <f t="shared" si="462"/>
        <v>0.52884114561215678</v>
      </c>
      <c r="CE275" s="668"/>
      <c r="CG275" s="668">
        <v>1</v>
      </c>
      <c r="CH275" s="668">
        <v>1</v>
      </c>
      <c r="CI275" s="668">
        <v>1</v>
      </c>
      <c r="CJ275" s="668">
        <v>1</v>
      </c>
      <c r="CL275" s="392">
        <f t="shared" si="425"/>
        <v>1</v>
      </c>
      <c r="CM275" s="392">
        <f t="shared" si="426"/>
        <v>1</v>
      </c>
      <c r="CN275" s="392">
        <f t="shared" si="427"/>
        <v>1</v>
      </c>
      <c r="CO275" s="392">
        <f t="shared" si="428"/>
        <v>1</v>
      </c>
      <c r="CP275" s="392">
        <f t="shared" si="429"/>
        <v>1</v>
      </c>
      <c r="CQ275" s="392">
        <v>1</v>
      </c>
      <c r="CR275" s="392">
        <f t="shared" si="430"/>
        <v>1</v>
      </c>
      <c r="CS275" s="392">
        <f t="shared" si="431"/>
        <v>1</v>
      </c>
      <c r="CT275" s="392">
        <f t="shared" si="432"/>
        <v>1</v>
      </c>
      <c r="CU275" s="392"/>
      <c r="CV275" s="392">
        <f t="shared" si="463"/>
        <v>1</v>
      </c>
      <c r="CW275" s="383">
        <f>CS275/CT275</f>
        <v>1</v>
      </c>
      <c r="CY275" s="338"/>
      <c r="DA275" s="383">
        <f t="shared" si="433"/>
        <v>0.4178757934946204</v>
      </c>
      <c r="DB275" s="383">
        <f t="shared" si="434"/>
        <v>0.38330566716837883</v>
      </c>
      <c r="DC275" s="383">
        <f t="shared" si="435"/>
        <v>0.1988185393370008</v>
      </c>
      <c r="DD275" s="383">
        <f t="shared" si="436"/>
        <v>0</v>
      </c>
      <c r="DF275" s="383">
        <f t="shared" si="437"/>
        <v>0.43337562295035292</v>
      </c>
      <c r="DG275" s="383">
        <f t="shared" si="437"/>
        <v>0.37830613004447122</v>
      </c>
      <c r="DH275" s="383">
        <f t="shared" si="437"/>
        <v>0.1879036139722691</v>
      </c>
      <c r="DI275" s="383"/>
      <c r="DJ275" s="383">
        <f t="shared" si="438"/>
        <v>0.99958536696709321</v>
      </c>
      <c r="DK275" s="383"/>
      <c r="DL275" s="383">
        <f t="shared" si="439"/>
        <v>0.43355538933636656</v>
      </c>
      <c r="DM275" s="383">
        <f t="shared" si="439"/>
        <v>0.37846305332811581</v>
      </c>
      <c r="DN275" s="383">
        <f t="shared" si="439"/>
        <v>0.18798155733551766</v>
      </c>
      <c r="DO275" s="383">
        <f t="shared" si="439"/>
        <v>0</v>
      </c>
      <c r="DR275" s="383">
        <f t="shared" si="488"/>
        <v>-0.17183810562676771</v>
      </c>
      <c r="DS275" s="383">
        <f t="shared" si="489"/>
        <v>-7.1930365684311501E-3</v>
      </c>
      <c r="DT275" s="383">
        <f t="shared" si="465"/>
        <v>-1.7909344592395845E-2</v>
      </c>
      <c r="DU275" s="383">
        <f t="shared" si="466"/>
        <v>0</v>
      </c>
      <c r="DW275" s="383">
        <f t="shared" si="490"/>
        <v>-0.15284320847230132</v>
      </c>
      <c r="DX275" s="383">
        <f t="shared" si="440"/>
        <v>-1.5587573338931824E-2</v>
      </c>
      <c r="DY275" s="383">
        <f t="shared" si="441"/>
        <v>9.5937156439624225E-3</v>
      </c>
      <c r="DZ275" s="383">
        <f t="shared" si="442"/>
        <v>0</v>
      </c>
      <c r="EA275" s="383"/>
      <c r="EC275" s="383">
        <f t="shared" si="491"/>
        <v>0.16099530524620179</v>
      </c>
      <c r="ED275" s="383">
        <f t="shared" si="467"/>
        <v>-5.9336430390330666E-2</v>
      </c>
      <c r="EE275" s="383">
        <f t="shared" si="468"/>
        <v>3.1043852251097393E-2</v>
      </c>
      <c r="EF275" s="383"/>
      <c r="EH275" s="383">
        <f t="shared" si="469"/>
        <v>0</v>
      </c>
      <c r="EI275" s="383">
        <f t="shared" si="470"/>
        <v>1.7151133507101991E-2</v>
      </c>
      <c r="EJ275" s="383">
        <f t="shared" si="471"/>
        <v>0</v>
      </c>
      <c r="EK275" s="383">
        <f t="shared" si="472"/>
        <v>0</v>
      </c>
      <c r="EM275" s="383">
        <f t="shared" si="492"/>
        <v>0</v>
      </c>
      <c r="EN275" s="383">
        <f t="shared" si="473"/>
        <v>1.7151133507101991E-2</v>
      </c>
      <c r="EO275" s="383">
        <f t="shared" si="474"/>
        <v>0</v>
      </c>
      <c r="EP275" s="383">
        <v>1</v>
      </c>
      <c r="ER275" s="383">
        <f t="shared" si="475"/>
        <v>0</v>
      </c>
      <c r="ES275" s="383">
        <f t="shared" si="476"/>
        <v>0</v>
      </c>
      <c r="ET275" s="383">
        <f t="shared" si="477"/>
        <v>0</v>
      </c>
      <c r="EU275" s="383">
        <f t="shared" si="478"/>
        <v>0</v>
      </c>
      <c r="EX275" s="383">
        <f t="shared" si="479"/>
        <v>0.92257162679668459</v>
      </c>
      <c r="EY275" s="383">
        <f t="shared" si="480"/>
        <v>0.80771811968908647</v>
      </c>
      <c r="EZ275" s="383">
        <f t="shared" si="443"/>
        <v>1</v>
      </c>
      <c r="FA275" s="383"/>
      <c r="FB275" s="383">
        <f t="shared" si="481"/>
        <v>0.93205647023695515</v>
      </c>
      <c r="FC275" s="383">
        <f t="shared" si="482"/>
        <v>0.9303626905998843</v>
      </c>
      <c r="FD275" s="383">
        <f t="shared" si="444"/>
        <v>1</v>
      </c>
      <c r="FE275" s="383"/>
      <c r="FF275" s="383">
        <f t="shared" si="403"/>
        <v>1.0546188344866745</v>
      </c>
      <c r="FG275" s="383">
        <f t="shared" si="483"/>
        <v>1.2651714636757583</v>
      </c>
      <c r="FH275" s="383">
        <f t="shared" si="445"/>
        <v>1</v>
      </c>
      <c r="FI275" s="383"/>
      <c r="FJ275" s="383">
        <f t="shared" si="484"/>
        <v>1.0065121830088331</v>
      </c>
      <c r="FK275" s="383">
        <f t="shared" si="485"/>
        <v>1.004011983302304</v>
      </c>
      <c r="FL275" s="383">
        <f t="shared" si="446"/>
        <v>1</v>
      </c>
      <c r="FN275" s="383">
        <f t="shared" si="486"/>
        <v>0.93205647023695515</v>
      </c>
      <c r="FO275" s="383">
        <f t="shared" si="487"/>
        <v>0.9303626905998843</v>
      </c>
      <c r="FP275" s="383">
        <f t="shared" si="447"/>
        <v>1</v>
      </c>
      <c r="FR275" s="340"/>
    </row>
    <row r="276" spans="1:174" x14ac:dyDescent="0.2">
      <c r="A276" s="377" t="s">
        <v>218</v>
      </c>
      <c r="B276" s="334">
        <f t="shared" si="402"/>
        <v>1986</v>
      </c>
      <c r="D276" s="388">
        <f>NonManufacturing_Data!Q28</f>
        <v>958.99999999999977</v>
      </c>
      <c r="E276" s="388">
        <f>NonManufacturing_Data!R28</f>
        <v>870.49274902210027</v>
      </c>
      <c r="F276" s="388">
        <f>NonManufacturing_Data!S28</f>
        <v>500.7890658394802</v>
      </c>
      <c r="G276" s="388"/>
      <c r="H276" s="388">
        <f t="shared" si="493"/>
        <v>2330.2818148615802</v>
      </c>
      <c r="I276" s="393"/>
      <c r="J276" s="394">
        <f t="shared" si="406"/>
        <v>178869.71423058811</v>
      </c>
      <c r="K276" s="394">
        <f t="shared" si="406"/>
        <v>403938.42751859647</v>
      </c>
      <c r="L276" s="394">
        <f t="shared" si="406"/>
        <v>960028.79583703692</v>
      </c>
      <c r="M276" s="394"/>
      <c r="N276" s="394">
        <f t="shared" si="448"/>
        <v>1542836.9375862214</v>
      </c>
      <c r="P276" s="403">
        <f t="shared" si="407"/>
        <v>50749.874280000004</v>
      </c>
      <c r="Q276" s="403">
        <f t="shared" si="407"/>
        <v>338770.3513996668</v>
      </c>
      <c r="R276" s="403">
        <f t="shared" si="407"/>
        <v>474699.97475999995</v>
      </c>
      <c r="S276" s="403"/>
      <c r="T276" s="388">
        <f t="shared" si="449"/>
        <v>864220.20043966675</v>
      </c>
      <c r="U276" s="388"/>
      <c r="W276" s="397">
        <f t="shared" si="408"/>
        <v>5.3614442451879496</v>
      </c>
      <c r="X276" s="397">
        <f t="shared" si="409"/>
        <v>2.1550134617534615</v>
      </c>
      <c r="Y276" s="397">
        <f t="shared" si="410"/>
        <v>0.52163962998927405</v>
      </c>
      <c r="Z276" s="388"/>
      <c r="AA276" s="388">
        <f t="shared" si="450"/>
        <v>2.6963982254477084</v>
      </c>
      <c r="AD276" s="397">
        <f t="shared" si="451"/>
        <v>18.896598535573744</v>
      </c>
      <c r="AE276" s="397">
        <f t="shared" si="452"/>
        <v>2.5695659181081347</v>
      </c>
      <c r="AF276" s="397">
        <f t="shared" si="453"/>
        <v>1.0549591162137104</v>
      </c>
      <c r="AG276" s="388"/>
      <c r="AH276" s="397">
        <f t="shared" si="411"/>
        <v>2.6963982254477084</v>
      </c>
      <c r="AJ276" s="398">
        <f t="shared" si="412"/>
        <v>0.95494981686107427</v>
      </c>
      <c r="AK276" s="398">
        <f t="shared" si="413"/>
        <v>1.0338561783017099</v>
      </c>
      <c r="AL276" s="398">
        <f t="shared" si="414"/>
        <v>0.9819293214061281</v>
      </c>
      <c r="AM276" s="399"/>
      <c r="AN276" s="398">
        <f t="shared" si="415"/>
        <v>0.95917816016569013</v>
      </c>
      <c r="AP276" s="393">
        <f t="shared" si="454"/>
        <v>3.5245351199043031</v>
      </c>
      <c r="AQ276" s="393">
        <f t="shared" si="455"/>
        <v>1.1923665275006523</v>
      </c>
      <c r="AR276" s="393">
        <f t="shared" si="456"/>
        <v>2.022390661222198</v>
      </c>
      <c r="AS276" s="393"/>
      <c r="AT276" s="393">
        <f t="shared" si="416"/>
        <v>1.7852359118674992</v>
      </c>
      <c r="AV276" s="393">
        <f t="shared" si="457"/>
        <v>5.8723314097704864E-2</v>
      </c>
      <c r="AW276" s="393">
        <f t="shared" si="417"/>
        <v>0.3919954095348841</v>
      </c>
      <c r="AX276" s="393">
        <f t="shared" si="418"/>
        <v>0.54928127636741109</v>
      </c>
      <c r="AY276" s="393"/>
      <c r="AZ276" s="393">
        <f t="shared" si="419"/>
        <v>1</v>
      </c>
      <c r="BC276" s="383">
        <f t="shared" si="420"/>
        <v>0.95494981686107427</v>
      </c>
      <c r="BD276" s="383">
        <f t="shared" si="421"/>
        <v>1.0338561783017099</v>
      </c>
      <c r="BE276" s="383">
        <f t="shared" si="422"/>
        <v>0.9819293214061281</v>
      </c>
      <c r="BF276" s="383" t="e">
        <f t="shared" si="423"/>
        <v>#DIV/0!</v>
      </c>
      <c r="BG276" s="383"/>
      <c r="BH276" s="383"/>
      <c r="BI276" s="383"/>
      <c r="BJ276" s="383"/>
      <c r="BK276" s="383"/>
      <c r="BL276" s="383"/>
      <c r="BM276" s="383"/>
      <c r="BN276" s="383"/>
      <c r="BO276" s="383"/>
      <c r="BP276" s="383"/>
      <c r="BQ276" s="383">
        <f t="shared" si="458"/>
        <v>0.9875911652599394</v>
      </c>
      <c r="BR276" s="391">
        <f t="shared" si="459"/>
        <v>0.95494981686107427</v>
      </c>
      <c r="BS276" s="400">
        <f>Mining!BZ273</f>
        <v>0.99302724471456327</v>
      </c>
      <c r="BT276" s="391">
        <f t="shared" si="424"/>
        <v>0.9819293214061281</v>
      </c>
      <c r="BU276" s="391">
        <v>1</v>
      </c>
      <c r="BV276" s="391"/>
      <c r="BW276" s="391">
        <v>1</v>
      </c>
      <c r="BX276" s="400">
        <f>Mining!BW273</f>
        <v>1.041115622763082</v>
      </c>
      <c r="BY276" s="391">
        <v>1</v>
      </c>
      <c r="BZ276" s="391">
        <v>1</v>
      </c>
      <c r="CB276" s="668">
        <f t="shared" si="460"/>
        <v>5.8723314097704864E-2</v>
      </c>
      <c r="CC276" s="668">
        <f t="shared" si="461"/>
        <v>0.3919954095348841</v>
      </c>
      <c r="CD276" s="668">
        <f t="shared" si="462"/>
        <v>0.54928127636741109</v>
      </c>
      <c r="CE276" s="668"/>
      <c r="CG276" s="668">
        <v>1</v>
      </c>
      <c r="CH276" s="668">
        <v>1</v>
      </c>
      <c r="CI276" s="668">
        <v>1</v>
      </c>
      <c r="CJ276" s="668">
        <v>1</v>
      </c>
      <c r="CL276" s="392">
        <f t="shared" si="425"/>
        <v>0.9875911652599394</v>
      </c>
      <c r="CM276" s="392">
        <f t="shared" si="426"/>
        <v>0.95917816016569013</v>
      </c>
      <c r="CN276" s="392">
        <f t="shared" si="427"/>
        <v>0.98917186571463867</v>
      </c>
      <c r="CO276" s="392">
        <f t="shared" si="428"/>
        <v>0.97970601917243794</v>
      </c>
      <c r="CP276" s="392">
        <f t="shared" si="429"/>
        <v>1.0153661275115544</v>
      </c>
      <c r="CQ276" s="392">
        <v>1</v>
      </c>
      <c r="CR276" s="392">
        <f t="shared" si="430"/>
        <v>0.97478554054763522</v>
      </c>
      <c r="CS276" s="392">
        <f t="shared" si="431"/>
        <v>0.94727587688991888</v>
      </c>
      <c r="CT276" s="392">
        <f t="shared" si="432"/>
        <v>0.94727587688991866</v>
      </c>
      <c r="CU276" s="392"/>
      <c r="CV276" s="392">
        <f t="shared" si="463"/>
        <v>0.9839889086032434</v>
      </c>
      <c r="CW276" s="383">
        <f t="shared" ref="CW276:CW300" si="494">CS276/CT276</f>
        <v>1.0000000000000002</v>
      </c>
      <c r="CY276" s="338"/>
      <c r="DA276" s="383">
        <f t="shared" si="433"/>
        <v>0.41153820704598548</v>
      </c>
      <c r="DB276" s="383">
        <f t="shared" si="434"/>
        <v>0.37355685628684698</v>
      </c>
      <c r="DC276" s="383">
        <f t="shared" si="435"/>
        <v>0.21490493666716756</v>
      </c>
      <c r="DD276" s="383">
        <f t="shared" si="436"/>
        <v>0</v>
      </c>
      <c r="DF276" s="383">
        <f t="shared" ref="DF276:DH292" si="495">(DA276-DA275)/LN(DA276/DA275)</f>
        <v>0.41469892918490614</v>
      </c>
      <c r="DG276" s="383">
        <f t="shared" si="495"/>
        <v>0.37841033244922428</v>
      </c>
      <c r="DH276" s="383">
        <f t="shared" si="495"/>
        <v>0.20675745071817983</v>
      </c>
      <c r="DI276" s="383"/>
      <c r="DJ276" s="383">
        <f t="shared" si="438"/>
        <v>0.99986671235231028</v>
      </c>
      <c r="DK276" s="383"/>
      <c r="DL276" s="383">
        <f t="shared" ref="DL276:DO295" si="496">DF276/$DJ276</f>
        <v>0.41475421079803282</v>
      </c>
      <c r="DM276" s="383">
        <f t="shared" si="496"/>
        <v>0.37846077659587957</v>
      </c>
      <c r="DN276" s="383">
        <f t="shared" si="496"/>
        <v>0.20678501260608759</v>
      </c>
      <c r="DO276" s="383">
        <f t="shared" si="496"/>
        <v>0</v>
      </c>
      <c r="DR276" s="383">
        <f t="shared" si="488"/>
        <v>-4.6096487671541279E-2</v>
      </c>
      <c r="DS276" s="383">
        <f t="shared" si="489"/>
        <v>-6.997178541378761E-3</v>
      </c>
      <c r="DT276" s="383">
        <f t="shared" si="465"/>
        <v>-1.8235947346112145E-2</v>
      </c>
      <c r="DU276" s="383">
        <f t="shared" si="466"/>
        <v>0</v>
      </c>
      <c r="DW276" s="383">
        <f t="shared" si="490"/>
        <v>1.4428466024029109E-2</v>
      </c>
      <c r="DX276" s="383">
        <f t="shared" si="440"/>
        <v>-5.3560689631261919E-2</v>
      </c>
      <c r="DY276" s="383">
        <f t="shared" si="441"/>
        <v>1.6438173728359404E-2</v>
      </c>
      <c r="DZ276" s="383">
        <f t="shared" si="442"/>
        <v>0</v>
      </c>
      <c r="EA276" s="383"/>
      <c r="EC276" s="383">
        <f t="shared" si="491"/>
        <v>-2.529280226534469E-2</v>
      </c>
      <c r="ED276" s="383">
        <f t="shared" si="467"/>
        <v>-4.7175967383697462E-2</v>
      </c>
      <c r="EE276" s="383">
        <f t="shared" si="468"/>
        <v>3.7922558503450873E-2</v>
      </c>
      <c r="EF276" s="383"/>
      <c r="EH276" s="383">
        <f t="shared" si="469"/>
        <v>0</v>
      </c>
      <c r="EI276" s="383">
        <f t="shared" si="470"/>
        <v>4.0292852401812372E-2</v>
      </c>
      <c r="EJ276" s="383">
        <f t="shared" si="471"/>
        <v>0</v>
      </c>
      <c r="EK276" s="383">
        <f t="shared" si="472"/>
        <v>0</v>
      </c>
      <c r="EM276" s="383">
        <f t="shared" si="492"/>
        <v>0</v>
      </c>
      <c r="EN276" s="383">
        <f t="shared" si="473"/>
        <v>4.0292852401812372E-2</v>
      </c>
      <c r="EO276" s="383">
        <f t="shared" si="474"/>
        <v>0</v>
      </c>
      <c r="EP276" s="383">
        <v>1</v>
      </c>
      <c r="ER276" s="383">
        <f t="shared" si="475"/>
        <v>0</v>
      </c>
      <c r="ES276" s="383">
        <f t="shared" si="476"/>
        <v>0</v>
      </c>
      <c r="ET276" s="383">
        <f t="shared" si="477"/>
        <v>0</v>
      </c>
      <c r="EU276" s="383">
        <f t="shared" si="478"/>
        <v>0</v>
      </c>
      <c r="EX276" s="383">
        <f t="shared" si="479"/>
        <v>0.97478554054763511</v>
      </c>
      <c r="EY276" s="383">
        <f t="shared" si="480"/>
        <v>0.78735194391124563</v>
      </c>
      <c r="EZ276" s="383">
        <f t="shared" si="443"/>
        <v>0.97478554054763522</v>
      </c>
      <c r="FA276" s="383"/>
      <c r="FB276" s="383">
        <f t="shared" si="481"/>
        <v>0.98917186571463867</v>
      </c>
      <c r="FC276" s="383">
        <f t="shared" si="482"/>
        <v>0.92028859845197863</v>
      </c>
      <c r="FD276" s="383">
        <f t="shared" si="444"/>
        <v>0.98917186571463867</v>
      </c>
      <c r="FE276" s="383"/>
      <c r="FF276" s="383">
        <f t="shared" si="403"/>
        <v>0.97970601917243794</v>
      </c>
      <c r="FG276" s="383">
        <f t="shared" si="483"/>
        <v>1.2394960982483438</v>
      </c>
      <c r="FH276" s="383">
        <f t="shared" si="445"/>
        <v>0.97970601917243794</v>
      </c>
      <c r="FI276" s="383"/>
      <c r="FJ276" s="383">
        <f t="shared" si="484"/>
        <v>1.0153661275115544</v>
      </c>
      <c r="FK276" s="383">
        <f t="shared" si="485"/>
        <v>1.019439759460856</v>
      </c>
      <c r="FL276" s="383">
        <f t="shared" si="446"/>
        <v>1.0153661275115544</v>
      </c>
      <c r="FN276" s="383">
        <f t="shared" si="486"/>
        <v>0.98917186571463867</v>
      </c>
      <c r="FO276" s="383">
        <f t="shared" si="487"/>
        <v>0.92028859845197863</v>
      </c>
      <c r="FP276" s="383">
        <f t="shared" si="447"/>
        <v>0.98917186571463867</v>
      </c>
      <c r="FR276" s="340"/>
    </row>
    <row r="277" spans="1:174" x14ac:dyDescent="0.2">
      <c r="A277" s="377" t="s">
        <v>218</v>
      </c>
      <c r="B277" s="334">
        <f t="shared" si="402"/>
        <v>1987</v>
      </c>
      <c r="D277" s="388">
        <f>NonManufacturing_Data!Q29</f>
        <v>899</v>
      </c>
      <c r="E277" s="388">
        <f>NonManufacturing_Data!R29</f>
        <v>860.2619855530354</v>
      </c>
      <c r="F277" s="388">
        <f>NonManufacturing_Data!S29</f>
        <v>479.18515679354778</v>
      </c>
      <c r="G277" s="388"/>
      <c r="H277" s="388">
        <f t="shared" si="493"/>
        <v>2238.447142346583</v>
      </c>
      <c r="I277" s="393"/>
      <c r="J277" s="394">
        <f t="shared" si="406"/>
        <v>182693.40207000004</v>
      </c>
      <c r="K277" s="394">
        <f t="shared" si="406"/>
        <v>402141.82776999997</v>
      </c>
      <c r="L277" s="394">
        <f t="shared" si="406"/>
        <v>935835.81403000001</v>
      </c>
      <c r="M277" s="394"/>
      <c r="N277" s="394">
        <f t="shared" si="448"/>
        <v>1520671.0438700002</v>
      </c>
      <c r="P277" s="403">
        <f t="shared" si="407"/>
        <v>51253.843200000003</v>
      </c>
      <c r="Q277" s="403">
        <f t="shared" si="407"/>
        <v>352749.80900501978</v>
      </c>
      <c r="R277" s="403">
        <f t="shared" si="407"/>
        <v>484800.49552</v>
      </c>
      <c r="S277" s="403"/>
      <c r="T277" s="388">
        <f t="shared" si="449"/>
        <v>888804.14772501984</v>
      </c>
      <c r="U277" s="388"/>
      <c r="W277" s="397">
        <f t="shared" si="408"/>
        <v>4.9208126282280462</v>
      </c>
      <c r="X277" s="397">
        <f t="shared" si="409"/>
        <v>2.1392004664708781</v>
      </c>
      <c r="Y277" s="397">
        <f t="shared" si="410"/>
        <v>0.51203977194464012</v>
      </c>
      <c r="Z277" s="388"/>
      <c r="AA277" s="388">
        <f t="shared" si="450"/>
        <v>2.5184931326840729</v>
      </c>
      <c r="AD277" s="397">
        <f t="shared" si="451"/>
        <v>17.540148091762997</v>
      </c>
      <c r="AE277" s="397">
        <f t="shared" si="452"/>
        <v>2.4387312582238518</v>
      </c>
      <c r="AF277" s="397">
        <f t="shared" si="453"/>
        <v>0.98841721743615552</v>
      </c>
      <c r="AG277" s="388"/>
      <c r="AH277" s="397">
        <f t="shared" si="411"/>
        <v>2.5184931326840729</v>
      </c>
      <c r="AJ277" s="398">
        <f t="shared" si="412"/>
        <v>0.87646703075419241</v>
      </c>
      <c r="AK277" s="398">
        <f t="shared" si="413"/>
        <v>1.0262699784192031</v>
      </c>
      <c r="AL277" s="398">
        <f t="shared" si="414"/>
        <v>0.96385864281225597</v>
      </c>
      <c r="AM277" s="399"/>
      <c r="AN277" s="398">
        <f t="shared" si="415"/>
        <v>0.89589274558906651</v>
      </c>
      <c r="AP277" s="393">
        <f t="shared" si="454"/>
        <v>3.5644820107850963</v>
      </c>
      <c r="AQ277" s="393">
        <f t="shared" si="455"/>
        <v>1.1400199730916858</v>
      </c>
      <c r="AR277" s="393">
        <f t="shared" si="456"/>
        <v>1.9303524288402734</v>
      </c>
      <c r="AS277" s="393"/>
      <c r="AT277" s="393">
        <f t="shared" si="416"/>
        <v>1.7109180326872964</v>
      </c>
      <c r="AV277" s="393">
        <f t="shared" si="457"/>
        <v>5.7666071126230872E-2</v>
      </c>
      <c r="AW277" s="393">
        <f t="shared" si="417"/>
        <v>0.39688137134363854</v>
      </c>
      <c r="AX277" s="393">
        <f t="shared" si="418"/>
        <v>0.54545255753013056</v>
      </c>
      <c r="AY277" s="393"/>
      <c r="AZ277" s="393">
        <f t="shared" si="419"/>
        <v>1</v>
      </c>
      <c r="BC277" s="383">
        <f t="shared" si="420"/>
        <v>0.87646703075419241</v>
      </c>
      <c r="BD277" s="383">
        <f t="shared" si="421"/>
        <v>1.0262699784192031</v>
      </c>
      <c r="BE277" s="383">
        <f t="shared" si="422"/>
        <v>0.96385864281225597</v>
      </c>
      <c r="BF277" s="383" t="e">
        <f t="shared" si="423"/>
        <v>#DIV/0!</v>
      </c>
      <c r="BG277" s="383"/>
      <c r="BH277" s="383"/>
      <c r="BI277" s="383"/>
      <c r="BJ277" s="383"/>
      <c r="BK277" s="383"/>
      <c r="BL277" s="383"/>
      <c r="BM277" s="383"/>
      <c r="BN277" s="383"/>
      <c r="BO277" s="383"/>
      <c r="BP277" s="383"/>
      <c r="BQ277" s="383">
        <f t="shared" si="458"/>
        <v>0.97340247151601123</v>
      </c>
      <c r="BR277" s="391">
        <f t="shared" si="459"/>
        <v>0.87646703075419241</v>
      </c>
      <c r="BS277" s="400">
        <f>Mining!BZ274</f>
        <v>0.97314581968858416</v>
      </c>
      <c r="BT277" s="391">
        <f t="shared" si="424"/>
        <v>0.96385864281225597</v>
      </c>
      <c r="BU277" s="391">
        <v>1</v>
      </c>
      <c r="BV277" s="391"/>
      <c r="BW277" s="391">
        <v>1</v>
      </c>
      <c r="BX277" s="400">
        <f>Mining!BW274</f>
        <v>1.0545901319779794</v>
      </c>
      <c r="BY277" s="391">
        <v>1</v>
      </c>
      <c r="BZ277" s="391">
        <v>1</v>
      </c>
      <c r="CB277" s="668">
        <f t="shared" si="460"/>
        <v>5.7666071126230872E-2</v>
      </c>
      <c r="CC277" s="668">
        <f t="shared" si="461"/>
        <v>0.39688137134363854</v>
      </c>
      <c r="CD277" s="668">
        <f t="shared" si="462"/>
        <v>0.54545255753013056</v>
      </c>
      <c r="CE277" s="668"/>
      <c r="CG277" s="668">
        <v>1</v>
      </c>
      <c r="CH277" s="668">
        <v>1</v>
      </c>
      <c r="CI277" s="668">
        <v>1</v>
      </c>
      <c r="CJ277" s="668">
        <v>1</v>
      </c>
      <c r="CL277" s="392">
        <f t="shared" si="425"/>
        <v>0.97340247151601123</v>
      </c>
      <c r="CM277" s="392">
        <f t="shared" si="426"/>
        <v>0.89589274558906651</v>
      </c>
      <c r="CN277" s="392">
        <f t="shared" si="427"/>
        <v>0.96724119900741246</v>
      </c>
      <c r="CO277" s="392">
        <f t="shared" si="428"/>
        <v>0.97560660000470678</v>
      </c>
      <c r="CP277" s="392">
        <f t="shared" si="429"/>
        <v>1.0203258187393622</v>
      </c>
      <c r="CQ277" s="392">
        <v>1</v>
      </c>
      <c r="CR277" s="392">
        <f t="shared" si="430"/>
        <v>0.93048125222930722</v>
      </c>
      <c r="CS277" s="392">
        <f t="shared" si="431"/>
        <v>0.87206421276966262</v>
      </c>
      <c r="CT277" s="392">
        <f t="shared" si="432"/>
        <v>0.87206421276966239</v>
      </c>
      <c r="CU277" s="392"/>
      <c r="CV277" s="392">
        <f t="shared" si="463"/>
        <v>0.96282729334162176</v>
      </c>
      <c r="CW277" s="383">
        <f t="shared" si="494"/>
        <v>1.0000000000000002</v>
      </c>
      <c r="CY277" s="338"/>
      <c r="DA277" s="383">
        <f t="shared" si="433"/>
        <v>0.40161770318041584</v>
      </c>
      <c r="DB277" s="383">
        <f t="shared" si="434"/>
        <v>0.38431194968991561</v>
      </c>
      <c r="DC277" s="383">
        <f t="shared" si="435"/>
        <v>0.21407034712966863</v>
      </c>
      <c r="DD277" s="383">
        <f t="shared" si="436"/>
        <v>0</v>
      </c>
      <c r="DF277" s="383">
        <f t="shared" si="495"/>
        <v>0.4065577826177364</v>
      </c>
      <c r="DG277" s="383">
        <f t="shared" si="495"/>
        <v>0.37890896361463211</v>
      </c>
      <c r="DH277" s="383">
        <f t="shared" si="495"/>
        <v>0.21448737127661305</v>
      </c>
      <c r="DI277" s="383"/>
      <c r="DJ277" s="383">
        <f t="shared" si="438"/>
        <v>0.99995411750898167</v>
      </c>
      <c r="DK277" s="383"/>
      <c r="DL277" s="383">
        <f t="shared" si="496"/>
        <v>0.40657643735747173</v>
      </c>
      <c r="DM277" s="383">
        <f t="shared" si="496"/>
        <v>0.37892634969946881</v>
      </c>
      <c r="DN277" s="383">
        <f t="shared" si="496"/>
        <v>0.21449721294305937</v>
      </c>
      <c r="DO277" s="383">
        <f t="shared" si="496"/>
        <v>0</v>
      </c>
      <c r="DR277" s="383">
        <f t="shared" si="488"/>
        <v>-8.575970231255417E-2</v>
      </c>
      <c r="DS277" s="383">
        <f t="shared" si="489"/>
        <v>-2.0224163411008397E-2</v>
      </c>
      <c r="DT277" s="383">
        <f t="shared" si="465"/>
        <v>-1.8574683864472776E-2</v>
      </c>
      <c r="DU277" s="383">
        <f t="shared" si="466"/>
        <v>0</v>
      </c>
      <c r="DW277" s="383">
        <f t="shared" si="490"/>
        <v>1.1270198102930095E-2</v>
      </c>
      <c r="DX277" s="383">
        <f t="shared" si="440"/>
        <v>-4.4894228383125345E-2</v>
      </c>
      <c r="DY277" s="383">
        <f t="shared" si="441"/>
        <v>-4.6577715425613932E-2</v>
      </c>
      <c r="DZ277" s="383">
        <f t="shared" si="442"/>
        <v>0</v>
      </c>
      <c r="EA277" s="383"/>
      <c r="EC277" s="383">
        <f t="shared" si="491"/>
        <v>-1.816784322170319E-2</v>
      </c>
      <c r="ED277" s="383">
        <f t="shared" si="467"/>
        <v>1.2387293945640256E-2</v>
      </c>
      <c r="EE277" s="383">
        <f t="shared" si="468"/>
        <v>-6.9948225395636736E-3</v>
      </c>
      <c r="EF277" s="383"/>
      <c r="EH277" s="383">
        <f t="shared" si="469"/>
        <v>0</v>
      </c>
      <c r="EI277" s="383">
        <f t="shared" si="470"/>
        <v>1.2859338545542411E-2</v>
      </c>
      <c r="EJ277" s="383">
        <f t="shared" si="471"/>
        <v>0</v>
      </c>
      <c r="EK277" s="383">
        <f t="shared" si="472"/>
        <v>0</v>
      </c>
      <c r="EM277" s="383">
        <f t="shared" si="492"/>
        <v>0</v>
      </c>
      <c r="EN277" s="383">
        <f t="shared" si="473"/>
        <v>1.2859338545542411E-2</v>
      </c>
      <c r="EO277" s="383">
        <f t="shared" si="474"/>
        <v>0</v>
      </c>
      <c r="EP277" s="383">
        <v>1</v>
      </c>
      <c r="ER277" s="383">
        <f t="shared" si="475"/>
        <v>0</v>
      </c>
      <c r="ES277" s="383">
        <f t="shared" si="476"/>
        <v>0</v>
      </c>
      <c r="ET277" s="383">
        <f t="shared" si="477"/>
        <v>0</v>
      </c>
      <c r="EU277" s="383">
        <f t="shared" si="478"/>
        <v>0</v>
      </c>
      <c r="EX277" s="383">
        <f t="shared" si="479"/>
        <v>0.9545497071146154</v>
      </c>
      <c r="EY277" s="383">
        <f t="shared" si="480"/>
        <v>0.75156656745660266</v>
      </c>
      <c r="EZ277" s="383">
        <f t="shared" si="443"/>
        <v>0.93048125222930722</v>
      </c>
      <c r="FA277" s="383"/>
      <c r="FB277" s="383">
        <f t="shared" si="481"/>
        <v>0.97782926560352368</v>
      </c>
      <c r="FC277" s="383">
        <f t="shared" si="482"/>
        <v>0.89988512436759438</v>
      </c>
      <c r="FD277" s="383">
        <f t="shared" si="444"/>
        <v>0.96724119900741246</v>
      </c>
      <c r="FE277" s="383"/>
      <c r="FF277" s="383">
        <f t="shared" si="403"/>
        <v>0.9958156639976613</v>
      </c>
      <c r="FG277" s="383">
        <f t="shared" si="483"/>
        <v>1.234309630099685</v>
      </c>
      <c r="FH277" s="383">
        <f t="shared" si="445"/>
        <v>0.97560660000470678</v>
      </c>
      <c r="FI277" s="383"/>
      <c r="FJ277" s="383">
        <f t="shared" si="484"/>
        <v>1.0048846333292238</v>
      </c>
      <c r="FK277" s="383">
        <f t="shared" si="485"/>
        <v>1.0244193488870543</v>
      </c>
      <c r="FL277" s="383">
        <f t="shared" si="446"/>
        <v>1.0203258187393622</v>
      </c>
      <c r="FN277" s="383">
        <f t="shared" si="486"/>
        <v>0.97782926560352368</v>
      </c>
      <c r="FO277" s="383">
        <f t="shared" si="487"/>
        <v>0.89988512436759438</v>
      </c>
      <c r="FP277" s="383">
        <f t="shared" si="447"/>
        <v>0.96724119900741246</v>
      </c>
      <c r="FR277" s="340"/>
    </row>
    <row r="278" spans="1:174" x14ac:dyDescent="0.2">
      <c r="A278" s="377" t="s">
        <v>218</v>
      </c>
      <c r="B278" s="334">
        <f t="shared" si="402"/>
        <v>1988</v>
      </c>
      <c r="D278" s="388">
        <f>NonManufacturing_Data!Q30</f>
        <v>881</v>
      </c>
      <c r="E278" s="388">
        <f>NonManufacturing_Data!R30</f>
        <v>878.75863886676348</v>
      </c>
      <c r="F278" s="388">
        <f>NonManufacturing_Data!S30</f>
        <v>484.86380711657705</v>
      </c>
      <c r="G278" s="388"/>
      <c r="H278" s="388">
        <f t="shared" si="493"/>
        <v>2244.6224459833406</v>
      </c>
      <c r="I278" s="393"/>
      <c r="J278" s="394">
        <f t="shared" si="406"/>
        <v>175231.96080000003</v>
      </c>
      <c r="K278" s="394">
        <f t="shared" si="406"/>
        <v>418646.09389999998</v>
      </c>
      <c r="L278" s="394">
        <f t="shared" si="406"/>
        <v>932820.24476999999</v>
      </c>
      <c r="M278" s="394"/>
      <c r="N278" s="394">
        <f t="shared" si="448"/>
        <v>1526698.29947</v>
      </c>
      <c r="P278" s="403">
        <f t="shared" si="407"/>
        <v>45610.207439999998</v>
      </c>
      <c r="Q278" s="403">
        <f t="shared" si="407"/>
        <v>417195.65421209333</v>
      </c>
      <c r="R278" s="403">
        <f t="shared" si="407"/>
        <v>508247.91424000001</v>
      </c>
      <c r="S278" s="403"/>
      <c r="T278" s="388">
        <f t="shared" si="449"/>
        <v>971053.77589209331</v>
      </c>
      <c r="U278" s="388"/>
      <c r="W278" s="397">
        <f t="shared" si="408"/>
        <v>5.0276216506275597</v>
      </c>
      <c r="X278" s="397">
        <f t="shared" si="409"/>
        <v>2.0990489381627158</v>
      </c>
      <c r="Y278" s="397">
        <f t="shared" si="410"/>
        <v>0.51978268035566388</v>
      </c>
      <c r="Z278" s="388"/>
      <c r="AA278" s="388">
        <f t="shared" si="450"/>
        <v>2.3115325862578904</v>
      </c>
      <c r="AD278" s="397">
        <f t="shared" si="451"/>
        <v>19.315851636038953</v>
      </c>
      <c r="AE278" s="397">
        <f t="shared" si="452"/>
        <v>2.1063465786247657</v>
      </c>
      <c r="AF278" s="397">
        <f t="shared" si="453"/>
        <v>0.95399074650726301</v>
      </c>
      <c r="AG278" s="388"/>
      <c r="AH278" s="397">
        <f t="shared" si="411"/>
        <v>2.3115325862578904</v>
      </c>
      <c r="AJ278" s="398">
        <f t="shared" si="412"/>
        <v>0.89549124358100141</v>
      </c>
      <c r="AK278" s="398">
        <f t="shared" si="413"/>
        <v>1.0070074975361958</v>
      </c>
      <c r="AL278" s="398">
        <f t="shared" si="414"/>
        <v>0.97843381763534731</v>
      </c>
      <c r="AM278" s="399"/>
      <c r="AN278" s="398">
        <f t="shared" si="415"/>
        <v>0.82227155926930817</v>
      </c>
      <c r="AP278" s="393">
        <f t="shared" si="454"/>
        <v>3.8419461483598121</v>
      </c>
      <c r="AQ278" s="393">
        <f t="shared" si="455"/>
        <v>1.0034766414109608</v>
      </c>
      <c r="AR278" s="393">
        <f t="shared" si="456"/>
        <v>1.8353646294149129</v>
      </c>
      <c r="AS278" s="393"/>
      <c r="AT278" s="393">
        <f t="shared" si="416"/>
        <v>1.5722077781608377</v>
      </c>
      <c r="AV278" s="393">
        <f t="shared" si="457"/>
        <v>4.6969805969909906E-2</v>
      </c>
      <c r="AW278" s="393">
        <f t="shared" si="417"/>
        <v>0.42963187474228359</v>
      </c>
      <c r="AX278" s="393">
        <f t="shared" si="418"/>
        <v>0.52339831928780656</v>
      </c>
      <c r="AY278" s="393"/>
      <c r="AZ278" s="393">
        <f t="shared" si="419"/>
        <v>1</v>
      </c>
      <c r="BC278" s="383">
        <f t="shared" si="420"/>
        <v>0.89549124358100141</v>
      </c>
      <c r="BD278" s="383">
        <f t="shared" si="421"/>
        <v>1.0070074975361958</v>
      </c>
      <c r="BE278" s="383">
        <f t="shared" si="422"/>
        <v>0.97843381763534731</v>
      </c>
      <c r="BF278" s="383" t="e">
        <f t="shared" si="423"/>
        <v>#DIV/0!</v>
      </c>
      <c r="BG278" s="383"/>
      <c r="BH278" s="383"/>
      <c r="BI278" s="383"/>
      <c r="BJ278" s="383"/>
      <c r="BK278" s="383"/>
      <c r="BL278" s="383"/>
      <c r="BM278" s="383"/>
      <c r="BN278" s="383"/>
      <c r="BO278" s="383"/>
      <c r="BP278" s="383"/>
      <c r="BQ278" s="383">
        <f t="shared" si="458"/>
        <v>0.97726060080777943</v>
      </c>
      <c r="BR278" s="391">
        <f t="shared" si="459"/>
        <v>0.89549124358100141</v>
      </c>
      <c r="BS278" s="400">
        <f>Mining!BZ275</f>
        <v>0.93666475126603421</v>
      </c>
      <c r="BT278" s="391">
        <f t="shared" si="424"/>
        <v>0.97843381763534731</v>
      </c>
      <c r="BU278" s="391">
        <v>1</v>
      </c>
      <c r="BV278" s="391"/>
      <c r="BW278" s="391">
        <v>1</v>
      </c>
      <c r="BX278" s="400">
        <f>Mining!BW275</f>
        <v>1.075099170941453</v>
      </c>
      <c r="BY278" s="391">
        <v>1</v>
      </c>
      <c r="BZ278" s="391">
        <v>1</v>
      </c>
      <c r="CB278" s="668">
        <f t="shared" si="460"/>
        <v>4.6969805969909906E-2</v>
      </c>
      <c r="CC278" s="668">
        <f t="shared" si="461"/>
        <v>0.42963187474228359</v>
      </c>
      <c r="CD278" s="668">
        <f t="shared" si="462"/>
        <v>0.52339831928780656</v>
      </c>
      <c r="CE278" s="668"/>
      <c r="CG278" s="668">
        <v>1</v>
      </c>
      <c r="CH278" s="668">
        <v>1</v>
      </c>
      <c r="CI278" s="668">
        <v>1</v>
      </c>
      <c r="CJ278" s="668">
        <v>1</v>
      </c>
      <c r="CL278" s="392">
        <f t="shared" si="425"/>
        <v>0.97726060080777943</v>
      </c>
      <c r="CM278" s="392">
        <f t="shared" si="426"/>
        <v>0.82227155926930817</v>
      </c>
      <c r="CN278" s="392">
        <f t="shared" si="427"/>
        <v>0.93811531178231378</v>
      </c>
      <c r="CO278" s="392">
        <f t="shared" si="428"/>
        <v>0.91917898608713644</v>
      </c>
      <c r="CP278" s="392">
        <f t="shared" si="429"/>
        <v>1.0279775389693904</v>
      </c>
      <c r="CQ278" s="392">
        <v>1</v>
      </c>
      <c r="CR278" s="392">
        <f t="shared" si="430"/>
        <v>0.92763116724172245</v>
      </c>
      <c r="CS278" s="392">
        <f t="shared" si="431"/>
        <v>0.80357359803867401</v>
      </c>
      <c r="CT278" s="392">
        <f t="shared" si="432"/>
        <v>0.80357359803867368</v>
      </c>
      <c r="CU278" s="392"/>
      <c r="CV278" s="392">
        <f t="shared" si="463"/>
        <v>0.88642079773397753</v>
      </c>
      <c r="CW278" s="383">
        <f t="shared" si="494"/>
        <v>1.0000000000000004</v>
      </c>
      <c r="CY278" s="338"/>
      <c r="DA278" s="383">
        <f t="shared" si="433"/>
        <v>0.39249362474144067</v>
      </c>
      <c r="DB278" s="383">
        <f t="shared" si="434"/>
        <v>0.39149507768634578</v>
      </c>
      <c r="DC278" s="383">
        <f t="shared" si="435"/>
        <v>0.21601129757221346</v>
      </c>
      <c r="DD278" s="383">
        <f t="shared" si="436"/>
        <v>0</v>
      </c>
      <c r="DF278" s="383">
        <f t="shared" si="495"/>
        <v>0.39703819123486045</v>
      </c>
      <c r="DG278" s="383">
        <f t="shared" si="495"/>
        <v>0.38789242877792274</v>
      </c>
      <c r="DH278" s="383">
        <f t="shared" si="495"/>
        <v>0.21503936243081886</v>
      </c>
      <c r="DI278" s="383"/>
      <c r="DJ278" s="383">
        <f t="shared" si="438"/>
        <v>0.99996998244360213</v>
      </c>
      <c r="DK278" s="383"/>
      <c r="DL278" s="383">
        <f t="shared" si="496"/>
        <v>0.39705010970892141</v>
      </c>
      <c r="DM278" s="383">
        <f t="shared" si="496"/>
        <v>0.38790407271030231</v>
      </c>
      <c r="DN278" s="383">
        <f t="shared" si="496"/>
        <v>0.21504581758077623</v>
      </c>
      <c r="DO278" s="383">
        <f t="shared" si="496"/>
        <v>0</v>
      </c>
      <c r="DR278" s="383">
        <f t="shared" si="488"/>
        <v>2.1473354209246228E-2</v>
      </c>
      <c r="DS278" s="383">
        <f t="shared" si="489"/>
        <v>-3.8208508283866231E-2</v>
      </c>
      <c r="DT278" s="383">
        <f t="shared" si="465"/>
        <v>1.5008500226635933E-2</v>
      </c>
      <c r="DU278" s="383">
        <f t="shared" si="466"/>
        <v>0</v>
      </c>
      <c r="DW278" s="383">
        <f t="shared" si="490"/>
        <v>7.4960302891891095E-2</v>
      </c>
      <c r="DX278" s="383">
        <f t="shared" si="440"/>
        <v>-0.12757517064457369</v>
      </c>
      <c r="DY278" s="383">
        <f t="shared" si="441"/>
        <v>-5.0459421968433525E-2</v>
      </c>
      <c r="DZ278" s="383">
        <f t="shared" si="442"/>
        <v>0</v>
      </c>
      <c r="EA278" s="383"/>
      <c r="EC278" s="383">
        <f t="shared" si="491"/>
        <v>-0.20516400939173418</v>
      </c>
      <c r="ED278" s="383">
        <f t="shared" si="467"/>
        <v>7.9291313472377153E-2</v>
      </c>
      <c r="EE278" s="383">
        <f t="shared" si="468"/>
        <v>-4.1273051929095722E-2</v>
      </c>
      <c r="EF278" s="383"/>
      <c r="EH278" s="383">
        <f t="shared" si="469"/>
        <v>0</v>
      </c>
      <c r="EI278" s="383">
        <f t="shared" si="470"/>
        <v>1.9260718415874629E-2</v>
      </c>
      <c r="EJ278" s="383">
        <f t="shared" si="471"/>
        <v>0</v>
      </c>
      <c r="EK278" s="383">
        <f t="shared" si="472"/>
        <v>0</v>
      </c>
      <c r="EM278" s="383">
        <f t="shared" si="492"/>
        <v>0</v>
      </c>
      <c r="EN278" s="383">
        <f t="shared" si="473"/>
        <v>1.9260718415874629E-2</v>
      </c>
      <c r="EO278" s="383">
        <f t="shared" si="474"/>
        <v>0</v>
      </c>
      <c r="EP278" s="383">
        <v>1</v>
      </c>
      <c r="ER278" s="383">
        <f t="shared" si="475"/>
        <v>0</v>
      </c>
      <c r="ES278" s="383">
        <f t="shared" si="476"/>
        <v>0</v>
      </c>
      <c r="ET278" s="383">
        <f t="shared" si="477"/>
        <v>0</v>
      </c>
      <c r="EU278" s="383">
        <f t="shared" si="478"/>
        <v>0</v>
      </c>
      <c r="EX278" s="383">
        <f t="shared" si="479"/>
        <v>0.99693697752560151</v>
      </c>
      <c r="EY278" s="383">
        <f t="shared" si="480"/>
        <v>0.7492645021694766</v>
      </c>
      <c r="EZ278" s="383">
        <f t="shared" si="443"/>
        <v>0.92763116724172245</v>
      </c>
      <c r="FA278" s="383"/>
      <c r="FB278" s="383">
        <f t="shared" si="481"/>
        <v>0.96988766891341294</v>
      </c>
      <c r="FC278" s="383">
        <f t="shared" si="482"/>
        <v>0.87278748556274277</v>
      </c>
      <c r="FD278" s="383">
        <f t="shared" si="444"/>
        <v>0.93811531178231378</v>
      </c>
      <c r="FE278" s="383"/>
      <c r="FF278" s="383">
        <f t="shared" si="403"/>
        <v>0.9421615086272499</v>
      </c>
      <c r="FG278" s="383">
        <f t="shared" si="483"/>
        <v>1.1629190232078619</v>
      </c>
      <c r="FH278" s="383">
        <f t="shared" si="445"/>
        <v>0.91917898608713644</v>
      </c>
      <c r="FI278" s="383"/>
      <c r="FJ278" s="383">
        <f t="shared" si="484"/>
        <v>1.0074992910004787</v>
      </c>
      <c r="FK278" s="383">
        <f t="shared" si="485"/>
        <v>1.0321017676908792</v>
      </c>
      <c r="FL278" s="383">
        <f t="shared" si="446"/>
        <v>1.0279775389693904</v>
      </c>
      <c r="FN278" s="383">
        <f t="shared" si="486"/>
        <v>0.96988766891341294</v>
      </c>
      <c r="FO278" s="383">
        <f t="shared" si="487"/>
        <v>0.87278748556274277</v>
      </c>
      <c r="FP278" s="383">
        <f t="shared" si="447"/>
        <v>0.93811531178231378</v>
      </c>
      <c r="FR278" s="340"/>
    </row>
    <row r="279" spans="1:174" x14ac:dyDescent="0.2">
      <c r="A279" s="377" t="s">
        <v>218</v>
      </c>
      <c r="B279" s="334">
        <f t="shared" si="402"/>
        <v>1989</v>
      </c>
      <c r="D279" s="388">
        <f>NonManufacturing_Data!Q31</f>
        <v>852.99999999999989</v>
      </c>
      <c r="E279" s="388">
        <f>NonManufacturing_Data!R31</f>
        <v>853.18682258740807</v>
      </c>
      <c r="F279" s="388">
        <f>NonManufacturing_Data!S31</f>
        <v>490.52205293518119</v>
      </c>
      <c r="G279" s="388"/>
      <c r="H279" s="388">
        <f t="shared" si="493"/>
        <v>2196.7088755225891</v>
      </c>
      <c r="I279" s="393"/>
      <c r="J279" s="394">
        <f t="shared" si="406"/>
        <v>185862.06267000001</v>
      </c>
      <c r="K279" s="394">
        <f t="shared" si="406"/>
        <v>402049.75531000004</v>
      </c>
      <c r="L279" s="394">
        <f t="shared" si="406"/>
        <v>929854.51963</v>
      </c>
      <c r="M279" s="394"/>
      <c r="N279" s="394">
        <f t="shared" si="448"/>
        <v>1517766.33761</v>
      </c>
      <c r="P279" s="403">
        <f t="shared" si="407"/>
        <v>52286.265360000005</v>
      </c>
      <c r="Q279" s="403">
        <f t="shared" si="407"/>
        <v>393029.9213150813</v>
      </c>
      <c r="R279" s="403">
        <f t="shared" si="407"/>
        <v>522642.22823999997</v>
      </c>
      <c r="S279" s="403"/>
      <c r="T279" s="388">
        <f t="shared" si="449"/>
        <v>967958.41491508135</v>
      </c>
      <c r="U279" s="388"/>
      <c r="W279" s="397">
        <f t="shared" si="408"/>
        <v>4.5894250163063672</v>
      </c>
      <c r="X279" s="397">
        <f t="shared" si="409"/>
        <v>2.1220926298775118</v>
      </c>
      <c r="Y279" s="397">
        <f t="shared" si="410"/>
        <v>0.52752558876668754</v>
      </c>
      <c r="Z279" s="388"/>
      <c r="AA279" s="388">
        <f t="shared" si="450"/>
        <v>2.2694248447804504</v>
      </c>
      <c r="AD279" s="397">
        <f t="shared" si="451"/>
        <v>16.314035705685747</v>
      </c>
      <c r="AE279" s="397">
        <f t="shared" si="452"/>
        <v>2.1707935612958882</v>
      </c>
      <c r="AF279" s="397">
        <f t="shared" si="453"/>
        <v>0.93854270939226703</v>
      </c>
      <c r="AG279" s="388"/>
      <c r="AH279" s="397">
        <f t="shared" si="411"/>
        <v>2.2694248447804504</v>
      </c>
      <c r="AJ279" s="398">
        <f t="shared" si="412"/>
        <v>0.8174421626696895</v>
      </c>
      <c r="AK279" s="398">
        <f t="shared" si="413"/>
        <v>1.0180625853456413</v>
      </c>
      <c r="AL279" s="398">
        <f t="shared" si="414"/>
        <v>0.99300899245843854</v>
      </c>
      <c r="AM279" s="399"/>
      <c r="AN279" s="398">
        <f t="shared" si="415"/>
        <v>0.80729275323914274</v>
      </c>
      <c r="AP279" s="393">
        <f t="shared" si="454"/>
        <v>3.5547014381369082</v>
      </c>
      <c r="AQ279" s="393">
        <f t="shared" si="455"/>
        <v>1.0229494842650613</v>
      </c>
      <c r="AR279" s="393">
        <f t="shared" si="456"/>
        <v>1.7791415798170178</v>
      </c>
      <c r="AS279" s="393"/>
      <c r="AT279" s="393">
        <f t="shared" si="416"/>
        <v>1.5680077927140632</v>
      </c>
      <c r="AV279" s="393">
        <f t="shared" si="457"/>
        <v>5.4017057504053063E-2</v>
      </c>
      <c r="AW279" s="393">
        <f t="shared" si="417"/>
        <v>0.40604008938706493</v>
      </c>
      <c r="AX279" s="393">
        <f t="shared" si="418"/>
        <v>0.5399428531088819</v>
      </c>
      <c r="AY279" s="393"/>
      <c r="AZ279" s="393">
        <f t="shared" si="419"/>
        <v>1</v>
      </c>
      <c r="BC279" s="383">
        <f t="shared" si="420"/>
        <v>0.8174421626696895</v>
      </c>
      <c r="BD279" s="383">
        <f t="shared" si="421"/>
        <v>1.0180625853456413</v>
      </c>
      <c r="BE279" s="383">
        <f t="shared" si="422"/>
        <v>0.99300899245843854</v>
      </c>
      <c r="BF279" s="383" t="e">
        <f t="shared" si="423"/>
        <v>#DIV/0!</v>
      </c>
      <c r="BG279" s="383"/>
      <c r="BH279" s="383"/>
      <c r="BI279" s="383"/>
      <c r="BJ279" s="383"/>
      <c r="BK279" s="383"/>
      <c r="BL279" s="383"/>
      <c r="BM279" s="383"/>
      <c r="BN279" s="383"/>
      <c r="BO279" s="383"/>
      <c r="BP279" s="383"/>
      <c r="BQ279" s="383">
        <f t="shared" si="458"/>
        <v>0.97154312904749385</v>
      </c>
      <c r="BR279" s="391">
        <f t="shared" si="459"/>
        <v>0.8174421626696895</v>
      </c>
      <c r="BS279" s="400">
        <f>Mining!BZ276</f>
        <v>0.93211296815737987</v>
      </c>
      <c r="BT279" s="391">
        <f t="shared" si="424"/>
        <v>0.99300899245843854</v>
      </c>
      <c r="BU279" s="391">
        <v>1</v>
      </c>
      <c r="BV279" s="391"/>
      <c r="BW279" s="391">
        <v>1</v>
      </c>
      <c r="BX279" s="400">
        <f>Mining!BW276</f>
        <v>1.092209442550905</v>
      </c>
      <c r="BY279" s="391">
        <v>1</v>
      </c>
      <c r="BZ279" s="391">
        <v>1</v>
      </c>
      <c r="CB279" s="668">
        <f t="shared" si="460"/>
        <v>5.4017057504053063E-2</v>
      </c>
      <c r="CC279" s="668">
        <f t="shared" si="461"/>
        <v>0.40604008938706493</v>
      </c>
      <c r="CD279" s="668">
        <f t="shared" si="462"/>
        <v>0.5399428531088819</v>
      </c>
      <c r="CE279" s="668"/>
      <c r="CG279" s="668">
        <v>1</v>
      </c>
      <c r="CH279" s="668">
        <v>1</v>
      </c>
      <c r="CI279" s="668">
        <v>1</v>
      </c>
      <c r="CJ279" s="668">
        <v>1</v>
      </c>
      <c r="CL279" s="392">
        <f t="shared" si="425"/>
        <v>0.97154312904749385</v>
      </c>
      <c r="CM279" s="392">
        <f t="shared" si="426"/>
        <v>0.80729275323914274</v>
      </c>
      <c r="CN279" s="392">
        <f t="shared" si="427"/>
        <v>0.91068430989682281</v>
      </c>
      <c r="CO279" s="392">
        <f t="shared" si="428"/>
        <v>0.95610704224804477</v>
      </c>
      <c r="CP279" s="392">
        <f t="shared" si="429"/>
        <v>1.0343265764179781</v>
      </c>
      <c r="CQ279" s="392">
        <v>1</v>
      </c>
      <c r="CR279" s="392">
        <f t="shared" si="430"/>
        <v>0.8963941198514157</v>
      </c>
      <c r="CS279" s="392">
        <f t="shared" si="431"/>
        <v>0.78431972753932311</v>
      </c>
      <c r="CT279" s="392">
        <f t="shared" si="432"/>
        <v>0.78431972753932311</v>
      </c>
      <c r="CU279" s="392"/>
      <c r="CV279" s="392">
        <f t="shared" si="463"/>
        <v>0.90060023304588155</v>
      </c>
      <c r="CW279" s="383">
        <f t="shared" si="494"/>
        <v>1</v>
      </c>
      <c r="CY279" s="338"/>
      <c r="DA279" s="383">
        <f t="shared" si="433"/>
        <v>0.38830816841720744</v>
      </c>
      <c r="DB279" s="383">
        <f t="shared" si="434"/>
        <v>0.38839321500189139</v>
      </c>
      <c r="DC279" s="383">
        <f t="shared" si="435"/>
        <v>0.22329861658090117</v>
      </c>
      <c r="DD279" s="383">
        <f t="shared" si="436"/>
        <v>0</v>
      </c>
      <c r="DF279" s="383">
        <f t="shared" si="495"/>
        <v>0.39039715722254309</v>
      </c>
      <c r="DG279" s="383">
        <f t="shared" si="495"/>
        <v>0.38994209015376785</v>
      </c>
      <c r="DH279" s="383">
        <f t="shared" si="495"/>
        <v>0.21963480846245009</v>
      </c>
      <c r="DI279" s="383"/>
      <c r="DJ279" s="383">
        <f t="shared" si="438"/>
        <v>0.99997405583876098</v>
      </c>
      <c r="DK279" s="383"/>
      <c r="DL279" s="383">
        <f t="shared" si="496"/>
        <v>0.39040728601212027</v>
      </c>
      <c r="DM279" s="383">
        <f t="shared" si="496"/>
        <v>0.38995220713670531</v>
      </c>
      <c r="DN279" s="383">
        <f t="shared" si="496"/>
        <v>0.21964050685117445</v>
      </c>
      <c r="DO279" s="383">
        <f t="shared" si="496"/>
        <v>0</v>
      </c>
      <c r="DR279" s="383">
        <f t="shared" si="488"/>
        <v>-9.1192291966612729E-2</v>
      </c>
      <c r="DS279" s="383">
        <f t="shared" si="489"/>
        <v>-4.8714109363961547E-3</v>
      </c>
      <c r="DT279" s="383">
        <f t="shared" si="465"/>
        <v>1.4786571855364685E-2</v>
      </c>
      <c r="DU279" s="383">
        <f t="shared" si="466"/>
        <v>0</v>
      </c>
      <c r="DW279" s="383">
        <f t="shared" si="490"/>
        <v>-7.7707971601852638E-2</v>
      </c>
      <c r="DX279" s="383">
        <f t="shared" si="440"/>
        <v>1.9219493890987586E-2</v>
      </c>
      <c r="DY279" s="383">
        <f t="shared" si="441"/>
        <v>-3.1112180444522981E-2</v>
      </c>
      <c r="DZ279" s="383">
        <f t="shared" si="442"/>
        <v>0</v>
      </c>
      <c r="EA279" s="383"/>
      <c r="EC279" s="383">
        <f t="shared" si="491"/>
        <v>0.13979490729565644</v>
      </c>
      <c r="ED279" s="383">
        <f t="shared" si="467"/>
        <v>-5.6476839710017657E-2</v>
      </c>
      <c r="EE279" s="383">
        <f t="shared" si="468"/>
        <v>3.1120527434051845E-2</v>
      </c>
      <c r="EF279" s="383"/>
      <c r="EH279" s="383">
        <f t="shared" si="469"/>
        <v>0</v>
      </c>
      <c r="EI279" s="383">
        <f t="shared" si="470"/>
        <v>1.578974677653943E-2</v>
      </c>
      <c r="EJ279" s="383">
        <f t="shared" si="471"/>
        <v>0</v>
      </c>
      <c r="EK279" s="383">
        <f t="shared" si="472"/>
        <v>0</v>
      </c>
      <c r="EM279" s="383">
        <f t="shared" si="492"/>
        <v>0</v>
      </c>
      <c r="EN279" s="383">
        <f t="shared" si="473"/>
        <v>1.578974677653943E-2</v>
      </c>
      <c r="EO279" s="383">
        <f t="shared" si="474"/>
        <v>0</v>
      </c>
      <c r="EP279" s="383">
        <v>1</v>
      </c>
      <c r="ER279" s="383">
        <f t="shared" si="475"/>
        <v>0</v>
      </c>
      <c r="ES279" s="383">
        <f t="shared" si="476"/>
        <v>0</v>
      </c>
      <c r="ET279" s="383">
        <f t="shared" si="477"/>
        <v>0</v>
      </c>
      <c r="EU279" s="383">
        <f t="shared" si="478"/>
        <v>0</v>
      </c>
      <c r="EX279" s="383">
        <f t="shared" si="479"/>
        <v>0.96632600488921794</v>
      </c>
      <c r="EY279" s="383">
        <f t="shared" si="480"/>
        <v>0.7240337729867391</v>
      </c>
      <c r="EZ279" s="383">
        <f t="shared" si="443"/>
        <v>0.8963941198514157</v>
      </c>
      <c r="FA279" s="383"/>
      <c r="FB279" s="383">
        <f t="shared" si="481"/>
        <v>0.9707594561766878</v>
      </c>
      <c r="FC279" s="383">
        <f t="shared" si="482"/>
        <v>0.84726670484270694</v>
      </c>
      <c r="FD279" s="383">
        <f t="shared" si="444"/>
        <v>0.91068430989682281</v>
      </c>
      <c r="FE279" s="383"/>
      <c r="FF279" s="383">
        <f t="shared" si="403"/>
        <v>1.0401750439466722</v>
      </c>
      <c r="FG279" s="383">
        <f t="shared" si="483"/>
        <v>1.2096393460716588</v>
      </c>
      <c r="FH279" s="383">
        <f t="shared" si="445"/>
        <v>0.95610704224804477</v>
      </c>
      <c r="FI279" s="383"/>
      <c r="FJ279" s="383">
        <f t="shared" si="484"/>
        <v>1.0061762414137501</v>
      </c>
      <c r="FK279" s="383">
        <f t="shared" si="485"/>
        <v>1.0384762773716962</v>
      </c>
      <c r="FL279" s="383">
        <f t="shared" si="446"/>
        <v>1.0343265764179781</v>
      </c>
      <c r="FN279" s="383">
        <f t="shared" si="486"/>
        <v>0.9707594561766878</v>
      </c>
      <c r="FO279" s="383">
        <f t="shared" si="487"/>
        <v>0.84726670484270694</v>
      </c>
      <c r="FP279" s="383">
        <f t="shared" si="447"/>
        <v>0.91068430989682281</v>
      </c>
      <c r="FR279" s="340"/>
    </row>
    <row r="280" spans="1:174" x14ac:dyDescent="0.2">
      <c r="A280" s="377" t="s">
        <v>218</v>
      </c>
      <c r="B280" s="334">
        <f t="shared" si="402"/>
        <v>1990</v>
      </c>
      <c r="D280" s="388">
        <f>NonManufacturing_Data!Q32</f>
        <v>799</v>
      </c>
      <c r="E280" s="388">
        <f>NonManufacturing_Data!R32</f>
        <v>860.10871064599019</v>
      </c>
      <c r="F280" s="388">
        <f>NonManufacturing_Data!S32</f>
        <v>489.83789509701415</v>
      </c>
      <c r="G280" s="388"/>
      <c r="H280" s="388">
        <f t="shared" si="493"/>
        <v>2148.9466057430045</v>
      </c>
      <c r="I280" s="393"/>
      <c r="J280" s="394">
        <f t="shared" ref="J280:L299" si="497">J56</f>
        <v>193957.23606000002</v>
      </c>
      <c r="K280" s="394">
        <f t="shared" si="497"/>
        <v>410911.62582000002</v>
      </c>
      <c r="L280" s="394">
        <f t="shared" si="497"/>
        <v>915125.58216999995</v>
      </c>
      <c r="M280" s="394"/>
      <c r="N280" s="394">
        <f t="shared" si="448"/>
        <v>1519994.44405</v>
      </c>
      <c r="P280" s="403">
        <f t="shared" ref="P280:R299" si="498">P56</f>
        <v>56019.10398</v>
      </c>
      <c r="Q280" s="403">
        <f t="shared" si="498"/>
        <v>383191.32169055322</v>
      </c>
      <c r="R280" s="403">
        <f t="shared" si="498"/>
        <v>519291.72195999994</v>
      </c>
      <c r="S280" s="403"/>
      <c r="T280" s="388">
        <f t="shared" si="449"/>
        <v>958502.14763055323</v>
      </c>
      <c r="U280" s="388"/>
      <c r="W280" s="397">
        <f t="shared" si="408"/>
        <v>4.1194647656910925</v>
      </c>
      <c r="X280" s="397">
        <f t="shared" si="409"/>
        <v>2.0931720024459981</v>
      </c>
      <c r="Y280" s="397">
        <f t="shared" si="410"/>
        <v>0.53526849717771141</v>
      </c>
      <c r="Z280" s="388"/>
      <c r="AA280" s="388">
        <f t="shared" si="450"/>
        <v>2.2419841322789589</v>
      </c>
      <c r="AD280" s="397">
        <f t="shared" si="451"/>
        <v>14.262991430303131</v>
      </c>
      <c r="AE280" s="397">
        <f t="shared" si="452"/>
        <v>2.2445933975001982</v>
      </c>
      <c r="AF280" s="397">
        <f t="shared" si="453"/>
        <v>0.94328076952234841</v>
      </c>
      <c r="AG280" s="388"/>
      <c r="AH280" s="397">
        <f t="shared" si="411"/>
        <v>2.2419841322789589</v>
      </c>
      <c r="AJ280" s="398">
        <f t="shared" si="412"/>
        <v>0.73373552790241725</v>
      </c>
      <c r="AK280" s="398">
        <f t="shared" si="413"/>
        <v>1.004188069069486</v>
      </c>
      <c r="AL280" s="398">
        <f t="shared" si="414"/>
        <v>1.00758416728153</v>
      </c>
      <c r="AM280" s="399"/>
      <c r="AN280" s="398">
        <f t="shared" si="415"/>
        <v>0.79753138643419097</v>
      </c>
      <c r="AP280" s="393">
        <f t="shared" si="454"/>
        <v>3.4623409208624052</v>
      </c>
      <c r="AQ280" s="393">
        <f t="shared" si="455"/>
        <v>1.0723406365445625</v>
      </c>
      <c r="AR280" s="393">
        <f t="shared" si="456"/>
        <v>1.7622572120271356</v>
      </c>
      <c r="AS280" s="393"/>
      <c r="AT280" s="393">
        <f t="shared" si="416"/>
        <v>1.585801813597886</v>
      </c>
      <c r="AV280" s="393">
        <f t="shared" si="457"/>
        <v>5.8444421974933436E-2</v>
      </c>
      <c r="AW280" s="393">
        <f t="shared" si="417"/>
        <v>0.39978139082715042</v>
      </c>
      <c r="AX280" s="393">
        <f t="shared" si="418"/>
        <v>0.54177418719791604</v>
      </c>
      <c r="AY280" s="393"/>
      <c r="AZ280" s="393">
        <f t="shared" si="419"/>
        <v>1</v>
      </c>
      <c r="BC280" s="383">
        <f t="shared" si="420"/>
        <v>0.73373552790241725</v>
      </c>
      <c r="BD280" s="383">
        <f t="shared" si="421"/>
        <v>1.004188069069486</v>
      </c>
      <c r="BE280" s="383">
        <f t="shared" si="422"/>
        <v>1.00758416728153</v>
      </c>
      <c r="BF280" s="383" t="e">
        <f t="shared" si="423"/>
        <v>#DIV/0!</v>
      </c>
      <c r="BG280" s="383"/>
      <c r="BH280" s="383"/>
      <c r="BI280" s="383"/>
      <c r="BJ280" s="383"/>
      <c r="BK280" s="383"/>
      <c r="BL280" s="383"/>
      <c r="BM280" s="383"/>
      <c r="BN280" s="383"/>
      <c r="BO280" s="383"/>
      <c r="BP280" s="383"/>
      <c r="BQ280" s="383">
        <f t="shared" si="458"/>
        <v>0.97296937065592037</v>
      </c>
      <c r="BR280" s="391">
        <f t="shared" si="459"/>
        <v>0.73373552790241725</v>
      </c>
      <c r="BS280" s="400">
        <f>Mining!BZ277</f>
        <v>0.91137609765468386</v>
      </c>
      <c r="BT280" s="391">
        <f t="shared" si="424"/>
        <v>1.00758416728153</v>
      </c>
      <c r="BU280" s="391">
        <v>1</v>
      </c>
      <c r="BV280" s="391"/>
      <c r="BW280" s="391">
        <v>1</v>
      </c>
      <c r="BX280" s="400">
        <f>Mining!BW277</f>
        <v>1.1018371796820685</v>
      </c>
      <c r="BY280" s="391">
        <v>1</v>
      </c>
      <c r="BZ280" s="391">
        <v>1</v>
      </c>
      <c r="CB280" s="668">
        <f t="shared" si="460"/>
        <v>5.8444421974933436E-2</v>
      </c>
      <c r="CC280" s="668">
        <f t="shared" si="461"/>
        <v>0.39978139082715042</v>
      </c>
      <c r="CD280" s="668">
        <f t="shared" si="462"/>
        <v>0.54177418719791604</v>
      </c>
      <c r="CE280" s="668"/>
      <c r="CG280" s="668">
        <v>1</v>
      </c>
      <c r="CH280" s="668">
        <v>1</v>
      </c>
      <c r="CI280" s="668">
        <v>1</v>
      </c>
      <c r="CJ280" s="668">
        <v>1</v>
      </c>
      <c r="CL280" s="392">
        <f t="shared" si="425"/>
        <v>0.97296937065592037</v>
      </c>
      <c r="CM280" s="392">
        <f t="shared" si="426"/>
        <v>0.79753138643419097</v>
      </c>
      <c r="CN280" s="392">
        <f t="shared" si="427"/>
        <v>0.91656584551640308</v>
      </c>
      <c r="CO280" s="392">
        <f t="shared" si="428"/>
        <v>0.97989581360806988</v>
      </c>
      <c r="CP280" s="392">
        <f t="shared" si="429"/>
        <v>1.0379123169488182</v>
      </c>
      <c r="CQ280" s="392">
        <v>1</v>
      </c>
      <c r="CR280" s="392">
        <f t="shared" si="430"/>
        <v>0.85554635553378633</v>
      </c>
      <c r="CS280" s="392">
        <f t="shared" si="431"/>
        <v>0.77597361113721841</v>
      </c>
      <c r="CT280" s="392">
        <f t="shared" si="432"/>
        <v>0.77597361113721841</v>
      </c>
      <c r="CU280" s="392"/>
      <c r="CV280" s="392">
        <f t="shared" si="463"/>
        <v>0.93218956667356845</v>
      </c>
      <c r="CW280" s="383">
        <f t="shared" si="494"/>
        <v>1</v>
      </c>
      <c r="CY280" s="338"/>
      <c r="DA280" s="383">
        <f t="shared" si="433"/>
        <v>0.37181007562714358</v>
      </c>
      <c r="DB280" s="383">
        <f t="shared" si="434"/>
        <v>0.40024666427140243</v>
      </c>
      <c r="DC280" s="383">
        <f t="shared" si="435"/>
        <v>0.22794326010145388</v>
      </c>
      <c r="DD280" s="383">
        <f t="shared" si="436"/>
        <v>0</v>
      </c>
      <c r="DF280" s="383">
        <f t="shared" si="495"/>
        <v>0.37999943366236855</v>
      </c>
      <c r="DG280" s="383">
        <f t="shared" si="495"/>
        <v>0.39429024447654365</v>
      </c>
      <c r="DH280" s="383">
        <f t="shared" si="495"/>
        <v>0.22561297021142215</v>
      </c>
      <c r="DI280" s="383"/>
      <c r="DJ280" s="383">
        <f t="shared" si="438"/>
        <v>0.99990264835033427</v>
      </c>
      <c r="DK280" s="383"/>
      <c r="DL280" s="383">
        <f t="shared" si="496"/>
        <v>0.38003643083584349</v>
      </c>
      <c r="DM280" s="383">
        <f t="shared" si="496"/>
        <v>0.39432863301947851</v>
      </c>
      <c r="DN280" s="383">
        <f t="shared" si="496"/>
        <v>0.22563493614467806</v>
      </c>
      <c r="DO280" s="383">
        <f t="shared" si="496"/>
        <v>0</v>
      </c>
      <c r="DR280" s="383">
        <f t="shared" si="488"/>
        <v>-0.10803150376488291</v>
      </c>
      <c r="DS280" s="383">
        <f t="shared" si="489"/>
        <v>-2.2498365289506373E-2</v>
      </c>
      <c r="DT280" s="383">
        <f t="shared" si="465"/>
        <v>1.4571111204037325E-2</v>
      </c>
      <c r="DU280" s="383">
        <f t="shared" si="466"/>
        <v>0</v>
      </c>
      <c r="DW280" s="383">
        <f t="shared" si="490"/>
        <v>-2.6326149057156266E-2</v>
      </c>
      <c r="DX280" s="383">
        <f t="shared" si="440"/>
        <v>4.7153664389707549E-2</v>
      </c>
      <c r="DY280" s="383">
        <f t="shared" si="441"/>
        <v>-9.53549527592212E-3</v>
      </c>
      <c r="DZ280" s="383">
        <f t="shared" si="442"/>
        <v>0</v>
      </c>
      <c r="EA280" s="383"/>
      <c r="EC280" s="383">
        <f t="shared" si="491"/>
        <v>7.877637455263227E-2</v>
      </c>
      <c r="ED280" s="383">
        <f t="shared" si="467"/>
        <v>-1.5534022281936705E-2</v>
      </c>
      <c r="EE280" s="383">
        <f t="shared" si="468"/>
        <v>3.3859794575847087E-3</v>
      </c>
      <c r="EF280" s="383"/>
      <c r="EH280" s="383">
        <f t="shared" si="469"/>
        <v>0</v>
      </c>
      <c r="EI280" s="383">
        <f t="shared" si="470"/>
        <v>8.7762938400882569E-3</v>
      </c>
      <c r="EJ280" s="383">
        <f t="shared" si="471"/>
        <v>0</v>
      </c>
      <c r="EK280" s="383">
        <f t="shared" si="472"/>
        <v>0</v>
      </c>
      <c r="EM280" s="383">
        <f t="shared" si="492"/>
        <v>0</v>
      </c>
      <c r="EN280" s="383">
        <f t="shared" si="473"/>
        <v>8.7762938400882569E-3</v>
      </c>
      <c r="EO280" s="383">
        <f t="shared" si="474"/>
        <v>0</v>
      </c>
      <c r="EP280" s="383">
        <v>1</v>
      </c>
      <c r="ER280" s="383">
        <f t="shared" si="475"/>
        <v>0</v>
      </c>
      <c r="ES280" s="383">
        <f t="shared" si="476"/>
        <v>0</v>
      </c>
      <c r="ET280" s="383">
        <f t="shared" si="477"/>
        <v>0</v>
      </c>
      <c r="EU280" s="383">
        <f t="shared" si="478"/>
        <v>0</v>
      </c>
      <c r="EX280" s="383">
        <f t="shared" si="479"/>
        <v>0.95443102156404125</v>
      </c>
      <c r="EY280" s="383">
        <f t="shared" si="480"/>
        <v>0.69104029359860053</v>
      </c>
      <c r="EZ280" s="383">
        <f t="shared" si="443"/>
        <v>0.85554635553378633</v>
      </c>
      <c r="FA280" s="383"/>
      <c r="FB280" s="383">
        <f t="shared" si="481"/>
        <v>1.0064583693335472</v>
      </c>
      <c r="FC280" s="383">
        <f t="shared" si="482"/>
        <v>0.85273866614659866</v>
      </c>
      <c r="FD280" s="383">
        <f t="shared" si="444"/>
        <v>0.91656584551640308</v>
      </c>
      <c r="FE280" s="383"/>
      <c r="FF280" s="383">
        <f t="shared" si="403"/>
        <v>1.0248808661675495</v>
      </c>
      <c r="FG280" s="383">
        <f t="shared" si="483"/>
        <v>1.2397362207522697</v>
      </c>
      <c r="FH280" s="383">
        <f t="shared" si="445"/>
        <v>0.97989581360806988</v>
      </c>
      <c r="FI280" s="383"/>
      <c r="FJ280" s="383">
        <f t="shared" si="484"/>
        <v>1.0034667392413508</v>
      </c>
      <c r="FK280" s="383">
        <f t="shared" si="485"/>
        <v>1.0420764038336725</v>
      </c>
      <c r="FL280" s="383">
        <f t="shared" si="446"/>
        <v>1.0379123169488182</v>
      </c>
      <c r="FN280" s="383">
        <f t="shared" si="486"/>
        <v>1.0064583693335472</v>
      </c>
      <c r="FO280" s="383">
        <f t="shared" si="487"/>
        <v>0.85273866614659866</v>
      </c>
      <c r="FP280" s="383">
        <f t="shared" si="447"/>
        <v>0.91656584551640308</v>
      </c>
      <c r="FR280" s="340"/>
    </row>
    <row r="281" spans="1:174" x14ac:dyDescent="0.2">
      <c r="A281" s="377" t="s">
        <v>218</v>
      </c>
      <c r="B281" s="334">
        <f t="shared" si="402"/>
        <v>1991</v>
      </c>
      <c r="D281" s="388">
        <f>NonManufacturing_Data!Q33</f>
        <v>705</v>
      </c>
      <c r="E281" s="388">
        <f>NonManufacturing_Data!R33</f>
        <v>844.26684628256487</v>
      </c>
      <c r="F281" s="388">
        <f>NonManufacturing_Data!S33</f>
        <v>453.74671075277985</v>
      </c>
      <c r="G281" s="388"/>
      <c r="H281" s="388">
        <f t="shared" si="493"/>
        <v>2003.0135570353448</v>
      </c>
      <c r="I281" s="393"/>
      <c r="J281" s="394">
        <f t="shared" si="497"/>
        <v>196645.56795</v>
      </c>
      <c r="K281" s="394">
        <f t="shared" si="497"/>
        <v>417839.93434000004</v>
      </c>
      <c r="L281" s="394">
        <f t="shared" si="497"/>
        <v>835611.74974000012</v>
      </c>
      <c r="M281" s="394"/>
      <c r="N281" s="394">
        <f t="shared" si="448"/>
        <v>1450097.2520300001</v>
      </c>
      <c r="P281" s="403">
        <f t="shared" si="498"/>
        <v>56938.286159999996</v>
      </c>
      <c r="Q281" s="403">
        <f t="shared" si="498"/>
        <v>388188.80432887416</v>
      </c>
      <c r="R281" s="403">
        <f t="shared" si="498"/>
        <v>481541.86784000002</v>
      </c>
      <c r="S281" s="403"/>
      <c r="T281" s="388">
        <f t="shared" si="449"/>
        <v>926668.9583288742</v>
      </c>
      <c r="U281" s="388"/>
      <c r="W281" s="397">
        <f t="shared" si="408"/>
        <v>3.5851303812718349</v>
      </c>
      <c r="X281" s="397">
        <f t="shared" si="409"/>
        <v>2.0205508782116013</v>
      </c>
      <c r="Y281" s="397">
        <f t="shared" si="410"/>
        <v>0.54301140558873517</v>
      </c>
      <c r="Z281" s="388"/>
      <c r="AA281" s="388">
        <f t="shared" si="450"/>
        <v>2.161520075785766</v>
      </c>
      <c r="AD281" s="397">
        <f t="shared" si="451"/>
        <v>12.381826843521559</v>
      </c>
      <c r="AE281" s="397">
        <f t="shared" si="452"/>
        <v>2.174887160236854</v>
      </c>
      <c r="AF281" s="397">
        <f t="shared" si="453"/>
        <v>0.94227883608148577</v>
      </c>
      <c r="AG281" s="388"/>
      <c r="AH281" s="397">
        <f t="shared" si="411"/>
        <v>2.161520075785766</v>
      </c>
      <c r="AJ281" s="398">
        <f t="shared" si="412"/>
        <v>0.63856294021735083</v>
      </c>
      <c r="AK281" s="398">
        <f t="shared" si="413"/>
        <v>0.96934847326303686</v>
      </c>
      <c r="AL281" s="398">
        <f t="shared" si="414"/>
        <v>1.0221593421046213</v>
      </c>
      <c r="AM281" s="399"/>
      <c r="AN281" s="398">
        <f t="shared" si="415"/>
        <v>0.76890825319733602</v>
      </c>
      <c r="AP281" s="393">
        <f t="shared" si="454"/>
        <v>3.4536615204295784</v>
      </c>
      <c r="AQ281" s="393">
        <f t="shared" si="455"/>
        <v>1.0763832693794162</v>
      </c>
      <c r="AR281" s="393">
        <f t="shared" si="456"/>
        <v>1.7352836908828153</v>
      </c>
      <c r="AS281" s="393"/>
      <c r="AT281" s="393">
        <f t="shared" si="416"/>
        <v>1.5648492797741493</v>
      </c>
      <c r="AV281" s="393">
        <f t="shared" si="457"/>
        <v>6.1444041745696024E-2</v>
      </c>
      <c r="AW281" s="393">
        <f t="shared" si="417"/>
        <v>0.41890774568398376</v>
      </c>
      <c r="AX281" s="393">
        <f t="shared" si="418"/>
        <v>0.51964821257032023</v>
      </c>
      <c r="AY281" s="393"/>
      <c r="AZ281" s="393">
        <f t="shared" si="419"/>
        <v>1</v>
      </c>
      <c r="BC281" s="383">
        <f t="shared" si="420"/>
        <v>0.63856294021735083</v>
      </c>
      <c r="BD281" s="383">
        <f t="shared" si="421"/>
        <v>0.96934847326303686</v>
      </c>
      <c r="BE281" s="383">
        <f t="shared" si="422"/>
        <v>1.0221593421046213</v>
      </c>
      <c r="BF281" s="383" t="e">
        <f t="shared" si="423"/>
        <v>#DIV/0!</v>
      </c>
      <c r="BG281" s="383"/>
      <c r="BH281" s="383"/>
      <c r="BI281" s="383"/>
      <c r="BJ281" s="383"/>
      <c r="BK281" s="383"/>
      <c r="BL281" s="383"/>
      <c r="BM281" s="383"/>
      <c r="BN281" s="383"/>
      <c r="BO281" s="383"/>
      <c r="BP281" s="383"/>
      <c r="BQ281" s="383">
        <f t="shared" si="458"/>
        <v>0.92822721571151823</v>
      </c>
      <c r="BR281" s="391">
        <f t="shared" si="459"/>
        <v>0.63856294021735083</v>
      </c>
      <c r="BS281" s="400">
        <f>Mining!BZ278</f>
        <v>0.87807871143132854</v>
      </c>
      <c r="BT281" s="391">
        <f t="shared" si="424"/>
        <v>1.0221593421046213</v>
      </c>
      <c r="BU281" s="391">
        <v>1</v>
      </c>
      <c r="BV281" s="391"/>
      <c r="BW281" s="391">
        <v>1</v>
      </c>
      <c r="BX281" s="400">
        <f>Mining!BW278</f>
        <v>1.1039425744452143</v>
      </c>
      <c r="BY281" s="391">
        <v>1</v>
      </c>
      <c r="BZ281" s="391">
        <v>1</v>
      </c>
      <c r="CB281" s="668">
        <f t="shared" si="460"/>
        <v>6.1444041745696024E-2</v>
      </c>
      <c r="CC281" s="668">
        <f t="shared" si="461"/>
        <v>0.41890774568398376</v>
      </c>
      <c r="CD281" s="668">
        <f t="shared" si="462"/>
        <v>0.51964821257032023</v>
      </c>
      <c r="CE281" s="668"/>
      <c r="CG281" s="668">
        <v>1</v>
      </c>
      <c r="CH281" s="668">
        <v>1</v>
      </c>
      <c r="CI281" s="668">
        <v>1</v>
      </c>
      <c r="CJ281" s="668">
        <v>1</v>
      </c>
      <c r="CL281" s="392">
        <f t="shared" si="425"/>
        <v>0.92822721571151823</v>
      </c>
      <c r="CM281" s="392">
        <f t="shared" si="426"/>
        <v>0.76890825319733602</v>
      </c>
      <c r="CN281" s="392">
        <f t="shared" si="427"/>
        <v>0.91394093738430304</v>
      </c>
      <c r="CO281" s="392">
        <f t="shared" si="428"/>
        <v>1.0075545469212972</v>
      </c>
      <c r="CP281" s="392">
        <f t="shared" si="429"/>
        <v>1.0387266877833583</v>
      </c>
      <c r="CQ281" s="392">
        <v>1</v>
      </c>
      <c r="CR281" s="392">
        <f t="shared" si="430"/>
        <v>0.80387132005893769</v>
      </c>
      <c r="CS281" s="392">
        <f t="shared" si="431"/>
        <v>0.7137215670029704</v>
      </c>
      <c r="CT281" s="392">
        <f t="shared" si="432"/>
        <v>0.71372156700297029</v>
      </c>
      <c r="CU281" s="392"/>
      <c r="CV281" s="392">
        <f t="shared" si="463"/>
        <v>0.95650663733215635</v>
      </c>
      <c r="CW281" s="383">
        <f t="shared" si="494"/>
        <v>1.0000000000000002</v>
      </c>
      <c r="CY281" s="338"/>
      <c r="DA281" s="383">
        <f t="shared" si="433"/>
        <v>0.35196965967792482</v>
      </c>
      <c r="DB281" s="383">
        <f t="shared" si="434"/>
        <v>0.42149831852968689</v>
      </c>
      <c r="DC281" s="383">
        <f t="shared" si="435"/>
        <v>0.22653202179238827</v>
      </c>
      <c r="DD281" s="383">
        <f t="shared" si="436"/>
        <v>0</v>
      </c>
      <c r="DF281" s="383">
        <f t="shared" si="495"/>
        <v>0.36179920447710978</v>
      </c>
      <c r="DG281" s="383">
        <f t="shared" si="495"/>
        <v>0.4107808746994181</v>
      </c>
      <c r="DH281" s="383">
        <f t="shared" si="495"/>
        <v>0.22723691058131476</v>
      </c>
      <c r="DI281" s="383"/>
      <c r="DJ281" s="383">
        <f t="shared" si="438"/>
        <v>0.99981698975784261</v>
      </c>
      <c r="DK281" s="383"/>
      <c r="DL281" s="383">
        <f t="shared" si="496"/>
        <v>0.36186542955700141</v>
      </c>
      <c r="DM281" s="383">
        <f t="shared" si="496"/>
        <v>0.41085606556746945</v>
      </c>
      <c r="DN281" s="383">
        <f t="shared" si="496"/>
        <v>0.2272785048755292</v>
      </c>
      <c r="DO281" s="383">
        <f t="shared" si="496"/>
        <v>0</v>
      </c>
      <c r="DR281" s="383">
        <f t="shared" si="488"/>
        <v>-0.13892840173634657</v>
      </c>
      <c r="DS281" s="383">
        <f t="shared" si="489"/>
        <v>-3.7219414348012167E-2</v>
      </c>
      <c r="DT281" s="383">
        <f t="shared" si="465"/>
        <v>1.4361839592787471E-2</v>
      </c>
      <c r="DU281" s="383">
        <f t="shared" si="466"/>
        <v>0</v>
      </c>
      <c r="DW281" s="383">
        <f t="shared" si="490"/>
        <v>-2.5099485036547613E-3</v>
      </c>
      <c r="DX281" s="383">
        <f t="shared" si="440"/>
        <v>3.7628264791310117E-3</v>
      </c>
      <c r="DY281" s="383">
        <f t="shared" si="441"/>
        <v>-1.5424583546556611E-2</v>
      </c>
      <c r="DZ281" s="383">
        <f t="shared" si="442"/>
        <v>0</v>
      </c>
      <c r="EA281" s="383"/>
      <c r="EC281" s="383">
        <f t="shared" si="491"/>
        <v>5.0050619355021052E-2</v>
      </c>
      <c r="ED281" s="383">
        <f t="shared" si="467"/>
        <v>4.6732843536584384E-2</v>
      </c>
      <c r="EE281" s="383">
        <f t="shared" si="468"/>
        <v>-4.169721749105014E-2</v>
      </c>
      <c r="EF281" s="383"/>
      <c r="EH281" s="383">
        <f t="shared" si="469"/>
        <v>0</v>
      </c>
      <c r="EI281" s="383">
        <f t="shared" si="470"/>
        <v>1.9089806210985535E-3</v>
      </c>
      <c r="EJ281" s="383">
        <f t="shared" si="471"/>
        <v>0</v>
      </c>
      <c r="EK281" s="383">
        <f t="shared" si="472"/>
        <v>0</v>
      </c>
      <c r="EM281" s="383">
        <f t="shared" si="492"/>
        <v>0</v>
      </c>
      <c r="EN281" s="383">
        <f t="shared" si="473"/>
        <v>1.9089806210985535E-3</v>
      </c>
      <c r="EO281" s="383">
        <f t="shared" si="474"/>
        <v>0</v>
      </c>
      <c r="EP281" s="383">
        <v>1</v>
      </c>
      <c r="ER281" s="383">
        <f t="shared" si="475"/>
        <v>0</v>
      </c>
      <c r="ES281" s="383">
        <f t="shared" si="476"/>
        <v>0</v>
      </c>
      <c r="ET281" s="383">
        <f t="shared" si="477"/>
        <v>0</v>
      </c>
      <c r="EU281" s="383">
        <f t="shared" si="478"/>
        <v>0</v>
      </c>
      <c r="EX281" s="383">
        <f t="shared" si="479"/>
        <v>0.93959995838845234</v>
      </c>
      <c r="EY281" s="383">
        <f t="shared" si="480"/>
        <v>0.64930143110998895</v>
      </c>
      <c r="EZ281" s="383">
        <f t="shared" si="443"/>
        <v>0.80387132005893769</v>
      </c>
      <c r="FA281" s="383"/>
      <c r="FB281" s="383">
        <f t="shared" si="481"/>
        <v>0.99713614887032909</v>
      </c>
      <c r="FC281" s="383">
        <f t="shared" si="482"/>
        <v>0.85029654955424061</v>
      </c>
      <c r="FD281" s="383">
        <f t="shared" si="444"/>
        <v>0.91394093738430304</v>
      </c>
      <c r="FE281" s="383"/>
      <c r="FF281" s="383">
        <f t="shared" si="403"/>
        <v>1.0282261980601644</v>
      </c>
      <c r="FG281" s="383">
        <f t="shared" si="483"/>
        <v>1.274729260861583</v>
      </c>
      <c r="FH281" s="383">
        <f t="shared" si="445"/>
        <v>1.0075545469212972</v>
      </c>
      <c r="FI281" s="383"/>
      <c r="FJ281" s="383">
        <f t="shared" si="484"/>
        <v>1.0007846239236606</v>
      </c>
      <c r="FK281" s="383">
        <f t="shared" si="485"/>
        <v>1.0428940419104027</v>
      </c>
      <c r="FL281" s="383">
        <f t="shared" si="446"/>
        <v>1.0387266877833583</v>
      </c>
      <c r="FN281" s="383">
        <f t="shared" si="486"/>
        <v>0.99713614887032909</v>
      </c>
      <c r="FO281" s="383">
        <f t="shared" si="487"/>
        <v>0.85029654955424061</v>
      </c>
      <c r="FP281" s="383">
        <f t="shared" si="447"/>
        <v>0.91394093738430304</v>
      </c>
      <c r="FR281" s="340"/>
    </row>
    <row r="282" spans="1:174" x14ac:dyDescent="0.2">
      <c r="A282" s="377" t="s">
        <v>218</v>
      </c>
      <c r="B282" s="334">
        <f t="shared" si="402"/>
        <v>1992</v>
      </c>
      <c r="D282" s="388">
        <f>NonManufacturing_Data!Q34</f>
        <v>705</v>
      </c>
      <c r="E282" s="388">
        <f>NonManufacturing_Data!R34</f>
        <v>817.28748980682303</v>
      </c>
      <c r="F282" s="388">
        <f>NonManufacturing_Data!S34</f>
        <v>478.7948250397248</v>
      </c>
      <c r="G282" s="388"/>
      <c r="H282" s="388">
        <f t="shared" si="493"/>
        <v>2001.0823148465479</v>
      </c>
      <c r="I282" s="393"/>
      <c r="J282" s="394">
        <f t="shared" si="497"/>
        <v>206898.44832000002</v>
      </c>
      <c r="K282" s="394">
        <f t="shared" si="497"/>
        <v>404434.14565999998</v>
      </c>
      <c r="L282" s="394">
        <f t="shared" si="497"/>
        <v>869343.75795</v>
      </c>
      <c r="M282" s="394"/>
      <c r="N282" s="394">
        <f t="shared" si="448"/>
        <v>1480676.3519299999</v>
      </c>
      <c r="P282" s="403">
        <f t="shared" si="498"/>
        <v>66241.307579999993</v>
      </c>
      <c r="Q282" s="403">
        <f t="shared" si="498"/>
        <v>364442.20771895442</v>
      </c>
      <c r="R282" s="403">
        <f t="shared" si="498"/>
        <v>492487.67172000004</v>
      </c>
      <c r="S282" s="403"/>
      <c r="T282" s="388">
        <f t="shared" si="449"/>
        <v>923171.18701895443</v>
      </c>
      <c r="U282" s="388"/>
      <c r="W282" s="397">
        <f t="shared" si="408"/>
        <v>3.407468764142735</v>
      </c>
      <c r="X282" s="397">
        <f t="shared" si="409"/>
        <v>2.0208172296458393</v>
      </c>
      <c r="Y282" s="397">
        <f t="shared" si="410"/>
        <v>0.55075431399975905</v>
      </c>
      <c r="Z282" s="388"/>
      <c r="AA282" s="388">
        <f t="shared" si="450"/>
        <v>2.1676178188666344</v>
      </c>
      <c r="AD282" s="397">
        <f t="shared" si="451"/>
        <v>10.642905850681881</v>
      </c>
      <c r="AE282" s="397">
        <f t="shared" si="452"/>
        <v>2.2425709001222156</v>
      </c>
      <c r="AF282" s="397">
        <f t="shared" si="453"/>
        <v>0.97219656964720902</v>
      </c>
      <c r="AG282" s="388"/>
      <c r="AH282" s="397">
        <f t="shared" si="411"/>
        <v>2.1676178188666344</v>
      </c>
      <c r="AJ282" s="398">
        <f t="shared" si="412"/>
        <v>0.60691886802673745</v>
      </c>
      <c r="AK282" s="398">
        <f t="shared" si="413"/>
        <v>0.96947625393855175</v>
      </c>
      <c r="AL282" s="398">
        <f t="shared" si="414"/>
        <v>1.0367345169277131</v>
      </c>
      <c r="AM282" s="399"/>
      <c r="AN282" s="398">
        <f t="shared" si="415"/>
        <v>0.77107737715472158</v>
      </c>
      <c r="AP282" s="393">
        <f t="shared" si="454"/>
        <v>3.1234052569105408</v>
      </c>
      <c r="AQ282" s="393">
        <f t="shared" si="455"/>
        <v>1.1097346495384146</v>
      </c>
      <c r="AR282" s="393">
        <f t="shared" si="456"/>
        <v>1.7652091775492371</v>
      </c>
      <c r="AS282" s="393"/>
      <c r="AT282" s="393">
        <f t="shared" si="416"/>
        <v>1.6039022585955109</v>
      </c>
      <c r="AV282" s="393">
        <f t="shared" si="457"/>
        <v>7.1754089069766352E-2</v>
      </c>
      <c r="AW282" s="393">
        <f t="shared" si="417"/>
        <v>0.39477207785891583</v>
      </c>
      <c r="AX282" s="393">
        <f t="shared" si="418"/>
        <v>0.53347383307131779</v>
      </c>
      <c r="AY282" s="393"/>
      <c r="AZ282" s="393">
        <f t="shared" si="419"/>
        <v>1</v>
      </c>
      <c r="BC282" s="383">
        <f t="shared" si="420"/>
        <v>0.60691886802673745</v>
      </c>
      <c r="BD282" s="383">
        <f t="shared" si="421"/>
        <v>0.96947625393855175</v>
      </c>
      <c r="BE282" s="383">
        <f t="shared" si="422"/>
        <v>1.0367345169277131</v>
      </c>
      <c r="BF282" s="383" t="e">
        <f t="shared" si="423"/>
        <v>#DIV/0!</v>
      </c>
      <c r="BG282" s="383"/>
      <c r="BH282" s="383"/>
      <c r="BI282" s="383"/>
      <c r="BJ282" s="383"/>
      <c r="BK282" s="383"/>
      <c r="BL282" s="383"/>
      <c r="BM282" s="383"/>
      <c r="BN282" s="383"/>
      <c r="BO282" s="383"/>
      <c r="BP282" s="383"/>
      <c r="BQ282" s="383">
        <f t="shared" si="458"/>
        <v>0.94780131856524463</v>
      </c>
      <c r="BR282" s="391">
        <f t="shared" si="459"/>
        <v>0.60691886802673745</v>
      </c>
      <c r="BS282" s="400">
        <f>Mining!BZ279</f>
        <v>0.8756970952231331</v>
      </c>
      <c r="BT282" s="391">
        <f t="shared" si="424"/>
        <v>1.0367345169277131</v>
      </c>
      <c r="BU282" s="391">
        <v>1</v>
      </c>
      <c r="BV282" s="391"/>
      <c r="BW282" s="391">
        <v>1</v>
      </c>
      <c r="BX282" s="400">
        <f>Mining!BW279</f>
        <v>1.1070908642120409</v>
      </c>
      <c r="BY282" s="391">
        <v>1</v>
      </c>
      <c r="BZ282" s="391">
        <v>1</v>
      </c>
      <c r="CB282" s="668">
        <f t="shared" si="460"/>
        <v>7.1754089069766352E-2</v>
      </c>
      <c r="CC282" s="668">
        <f t="shared" si="461"/>
        <v>0.39477207785891583</v>
      </c>
      <c r="CD282" s="668">
        <f t="shared" si="462"/>
        <v>0.53347383307131779</v>
      </c>
      <c r="CE282" s="668"/>
      <c r="CG282" s="668">
        <v>1</v>
      </c>
      <c r="CH282" s="668">
        <v>1</v>
      </c>
      <c r="CI282" s="668">
        <v>1</v>
      </c>
      <c r="CJ282" s="668">
        <v>1</v>
      </c>
      <c r="CL282" s="392">
        <f t="shared" si="425"/>
        <v>0.94780131856524463</v>
      </c>
      <c r="CM282" s="392">
        <f t="shared" si="426"/>
        <v>0.77107737715472158</v>
      </c>
      <c r="CN282" s="392">
        <f t="shared" si="427"/>
        <v>0.89696125759537204</v>
      </c>
      <c r="CO282" s="392">
        <f t="shared" si="428"/>
        <v>1.0446104066571698</v>
      </c>
      <c r="CP282" s="392">
        <f t="shared" si="429"/>
        <v>1.0399549146157085</v>
      </c>
      <c r="CQ282" s="392">
        <v>1</v>
      </c>
      <c r="CR282" s="392">
        <f t="shared" si="430"/>
        <v>0.79132596625467977</v>
      </c>
      <c r="CS282" s="392">
        <f t="shared" si="431"/>
        <v>0.73082815478307561</v>
      </c>
      <c r="CT282" s="392">
        <f t="shared" si="432"/>
        <v>0.7308281547830755</v>
      </c>
      <c r="CU282" s="392"/>
      <c r="CV282" s="392">
        <f t="shared" si="463"/>
        <v>0.97441182273369087</v>
      </c>
      <c r="CW282" s="383">
        <f t="shared" si="494"/>
        <v>1.0000000000000002</v>
      </c>
      <c r="CY282" s="338"/>
      <c r="DA282" s="383">
        <f t="shared" si="433"/>
        <v>0.35230934518256568</v>
      </c>
      <c r="DB282" s="383">
        <f t="shared" si="434"/>
        <v>0.40842272391453138</v>
      </c>
      <c r="DC282" s="383">
        <f t="shared" si="435"/>
        <v>0.23926793090290291</v>
      </c>
      <c r="DD282" s="383">
        <f t="shared" si="436"/>
        <v>0</v>
      </c>
      <c r="DF282" s="383">
        <f t="shared" si="495"/>
        <v>0.35213947512424021</v>
      </c>
      <c r="DG282" s="383">
        <f t="shared" si="495"/>
        <v>0.41492618412164661</v>
      </c>
      <c r="DH282" s="383">
        <f t="shared" si="495"/>
        <v>0.23284192720414149</v>
      </c>
      <c r="DI282" s="383"/>
      <c r="DJ282" s="383">
        <f t="shared" si="438"/>
        <v>0.99990758645002842</v>
      </c>
      <c r="DK282" s="383"/>
      <c r="DL282" s="383">
        <f t="shared" si="496"/>
        <v>0.35217202059086367</v>
      </c>
      <c r="DM282" s="383">
        <f t="shared" si="496"/>
        <v>0.41496453246720422</v>
      </c>
      <c r="DN282" s="383">
        <f t="shared" si="496"/>
        <v>0.23286344694193201</v>
      </c>
      <c r="DO282" s="383">
        <f t="shared" si="496"/>
        <v>0</v>
      </c>
      <c r="DR282" s="383">
        <f t="shared" si="488"/>
        <v>-5.0825124195300109E-2</v>
      </c>
      <c r="DS282" s="383">
        <f t="shared" si="489"/>
        <v>-2.7159887406094378E-3</v>
      </c>
      <c r="DT282" s="383">
        <f t="shared" si="465"/>
        <v>1.4158494125592608E-2</v>
      </c>
      <c r="DU282" s="383">
        <f t="shared" si="466"/>
        <v>0</v>
      </c>
      <c r="DW282" s="383">
        <f t="shared" si="490"/>
        <v>-0.10051114337783129</v>
      </c>
      <c r="DX282" s="383">
        <f t="shared" si="440"/>
        <v>3.0514335652228296E-2</v>
      </c>
      <c r="DY282" s="383">
        <f t="shared" si="441"/>
        <v>1.7098286927505663E-2</v>
      </c>
      <c r="DZ282" s="383">
        <f t="shared" si="442"/>
        <v>0</v>
      </c>
      <c r="EA282" s="383"/>
      <c r="EC282" s="383">
        <f t="shared" si="491"/>
        <v>0.15511797323810039</v>
      </c>
      <c r="ED282" s="383">
        <f t="shared" si="467"/>
        <v>-5.9342138030920172E-2</v>
      </c>
      <c r="EE282" s="383">
        <f t="shared" si="468"/>
        <v>2.6257953526470909E-2</v>
      </c>
      <c r="EF282" s="383"/>
      <c r="EH282" s="383">
        <f t="shared" si="469"/>
        <v>0</v>
      </c>
      <c r="EI282" s="383">
        <f t="shared" si="470"/>
        <v>2.8478012494013334E-3</v>
      </c>
      <c r="EJ282" s="383">
        <f t="shared" si="471"/>
        <v>0</v>
      </c>
      <c r="EK282" s="383">
        <f t="shared" si="472"/>
        <v>0</v>
      </c>
      <c r="EM282" s="383">
        <f t="shared" si="492"/>
        <v>0</v>
      </c>
      <c r="EN282" s="383">
        <f t="shared" si="473"/>
        <v>2.8478012494013334E-3</v>
      </c>
      <c r="EO282" s="383">
        <f t="shared" si="474"/>
        <v>0</v>
      </c>
      <c r="EP282" s="383">
        <v>1</v>
      </c>
      <c r="ER282" s="383">
        <f t="shared" si="475"/>
        <v>0</v>
      </c>
      <c r="ES282" s="383">
        <f t="shared" si="476"/>
        <v>0</v>
      </c>
      <c r="ET282" s="383">
        <f t="shared" si="477"/>
        <v>0</v>
      </c>
      <c r="EU282" s="383">
        <f t="shared" si="478"/>
        <v>0</v>
      </c>
      <c r="EX282" s="383">
        <f t="shared" si="479"/>
        <v>0.98439382835136091</v>
      </c>
      <c r="EY282" s="383">
        <f t="shared" si="480"/>
        <v>0.63916832152437941</v>
      </c>
      <c r="EZ282" s="383">
        <f t="shared" si="443"/>
        <v>0.79132596625467977</v>
      </c>
      <c r="FA282" s="383"/>
      <c r="FB282" s="383">
        <f t="shared" si="481"/>
        <v>0.98142146927182528</v>
      </c>
      <c r="FC282" s="383">
        <f t="shared" si="482"/>
        <v>0.83449928898028625</v>
      </c>
      <c r="FD282" s="383">
        <f t="shared" si="444"/>
        <v>0.89696125759537204</v>
      </c>
      <c r="FE282" s="383"/>
      <c r="FF282" s="383">
        <f t="shared" si="403"/>
        <v>1.0367780184696711</v>
      </c>
      <c r="FG282" s="383">
        <f t="shared" si="483"/>
        <v>1.3216112771613806</v>
      </c>
      <c r="FH282" s="383">
        <f t="shared" si="445"/>
        <v>1.0446104066571698</v>
      </c>
      <c r="FI282" s="383"/>
      <c r="FJ282" s="383">
        <f t="shared" si="484"/>
        <v>1.0011824350397422</v>
      </c>
      <c r="FK282" s="383">
        <f t="shared" si="485"/>
        <v>1.0441271963682959</v>
      </c>
      <c r="FL282" s="383">
        <f t="shared" si="446"/>
        <v>1.0399549146157085</v>
      </c>
      <c r="FN282" s="383">
        <f t="shared" si="486"/>
        <v>0.98142146927182528</v>
      </c>
      <c r="FO282" s="383">
        <f t="shared" si="487"/>
        <v>0.83449928898028625</v>
      </c>
      <c r="FP282" s="383">
        <f t="shared" si="447"/>
        <v>0.89696125759537204</v>
      </c>
      <c r="FR282" s="340"/>
    </row>
    <row r="283" spans="1:174" x14ac:dyDescent="0.2">
      <c r="A283" s="377" t="s">
        <v>218</v>
      </c>
      <c r="B283" s="334">
        <f t="shared" si="402"/>
        <v>1993</v>
      </c>
      <c r="D283" s="388">
        <f>NonManufacturing_Data!Q35</f>
        <v>701</v>
      </c>
      <c r="E283" s="388">
        <f>NonManufacturing_Data!R35</f>
        <v>820.14247678030097</v>
      </c>
      <c r="F283" s="388">
        <f>NonManufacturing_Data!S35</f>
        <v>478.83452950797596</v>
      </c>
      <c r="G283" s="388"/>
      <c r="H283" s="388">
        <f t="shared" si="493"/>
        <v>1999.9770062882769</v>
      </c>
      <c r="I283" s="393"/>
      <c r="J283" s="394">
        <f t="shared" si="497"/>
        <v>202070.01312000002</v>
      </c>
      <c r="K283" s="394">
        <f t="shared" si="497"/>
        <v>415249.12664000003</v>
      </c>
      <c r="L283" s="394">
        <f t="shared" si="497"/>
        <v>896882.63425</v>
      </c>
      <c r="M283" s="394"/>
      <c r="N283" s="394">
        <f t="shared" si="448"/>
        <v>1514201.7740100001</v>
      </c>
      <c r="P283" s="403">
        <f t="shared" si="498"/>
        <v>57837.064739999994</v>
      </c>
      <c r="Q283" s="403">
        <f t="shared" si="498"/>
        <v>373495.22083008458</v>
      </c>
      <c r="R283" s="403">
        <f t="shared" si="498"/>
        <v>506244.96075999999</v>
      </c>
      <c r="S283" s="403"/>
      <c r="T283" s="388">
        <f t="shared" si="449"/>
        <v>937577.24633008451</v>
      </c>
      <c r="U283" s="388"/>
      <c r="W283" s="397">
        <f t="shared" si="408"/>
        <v>3.4690946428736487</v>
      </c>
      <c r="X283" s="397">
        <f t="shared" si="409"/>
        <v>1.9750612925221707</v>
      </c>
      <c r="Y283" s="397">
        <f t="shared" si="410"/>
        <v>0.53388761385528627</v>
      </c>
      <c r="Z283" s="388"/>
      <c r="AA283" s="388">
        <f t="shared" si="450"/>
        <v>2.1331330448949086</v>
      </c>
      <c r="AD283" s="397">
        <f t="shared" si="451"/>
        <v>12.120255465094338</v>
      </c>
      <c r="AE283" s="397">
        <f t="shared" si="452"/>
        <v>2.1958580218444377</v>
      </c>
      <c r="AF283" s="397">
        <f t="shared" si="453"/>
        <v>0.94585539930931029</v>
      </c>
      <c r="AG283" s="388"/>
      <c r="AH283" s="397">
        <f t="shared" si="411"/>
        <v>2.1331330448949086</v>
      </c>
      <c r="AJ283" s="398">
        <f t="shared" si="412"/>
        <v>0.61789531745280546</v>
      </c>
      <c r="AK283" s="398">
        <f t="shared" si="413"/>
        <v>0.94752508791158929</v>
      </c>
      <c r="AL283" s="398">
        <f t="shared" si="414"/>
        <v>1.0049848060639825</v>
      </c>
      <c r="AM283" s="399"/>
      <c r="AN283" s="398">
        <f t="shared" si="415"/>
        <v>0.75881025661601198</v>
      </c>
      <c r="AP283" s="393">
        <f t="shared" si="454"/>
        <v>3.4937805718250567</v>
      </c>
      <c r="AQ283" s="393">
        <f t="shared" si="455"/>
        <v>1.1117923429304353</v>
      </c>
      <c r="AR283" s="393">
        <f t="shared" si="456"/>
        <v>1.7716376532490425</v>
      </c>
      <c r="AS283" s="393"/>
      <c r="AT283" s="393">
        <f t="shared" si="416"/>
        <v>1.6150154879898915</v>
      </c>
      <c r="AV283" s="393">
        <f t="shared" si="457"/>
        <v>6.1687786223896701E-2</v>
      </c>
      <c r="AW283" s="393">
        <f t="shared" si="417"/>
        <v>0.39836207874288732</v>
      </c>
      <c r="AX283" s="393">
        <f t="shared" si="418"/>
        <v>0.53995013503321598</v>
      </c>
      <c r="AY283" s="393"/>
      <c r="AZ283" s="393">
        <f t="shared" si="419"/>
        <v>1</v>
      </c>
      <c r="BC283" s="383">
        <f t="shared" si="420"/>
        <v>0.61789531745280546</v>
      </c>
      <c r="BD283" s="383">
        <f t="shared" si="421"/>
        <v>0.94752508791158929</v>
      </c>
      <c r="BE283" s="383">
        <f t="shared" si="422"/>
        <v>1.0049848060639825</v>
      </c>
      <c r="BF283" s="383" t="e">
        <f t="shared" si="423"/>
        <v>#DIV/0!</v>
      </c>
      <c r="BG283" s="383"/>
      <c r="BH283" s="383"/>
      <c r="BI283" s="383"/>
      <c r="BJ283" s="383"/>
      <c r="BK283" s="383"/>
      <c r="BL283" s="383"/>
      <c r="BM283" s="383"/>
      <c r="BN283" s="383"/>
      <c r="BO283" s="383"/>
      <c r="BP283" s="383"/>
      <c r="BQ283" s="383">
        <f t="shared" si="458"/>
        <v>0.96926140281084128</v>
      </c>
      <c r="BR283" s="391">
        <f t="shared" si="459"/>
        <v>0.61789531745280546</v>
      </c>
      <c r="BS283" s="400">
        <f>Mining!BZ280</f>
        <v>0.86740478676381361</v>
      </c>
      <c r="BT283" s="391">
        <f t="shared" si="424"/>
        <v>1.0049848060639825</v>
      </c>
      <c r="BU283" s="391">
        <v>1</v>
      </c>
      <c r="BV283" s="391"/>
      <c r="BW283" s="391">
        <v>1</v>
      </c>
      <c r="BX283" s="400">
        <f>Mining!BW280</f>
        <v>1.0923678337615537</v>
      </c>
      <c r="BY283" s="391">
        <v>1</v>
      </c>
      <c r="BZ283" s="391">
        <v>1</v>
      </c>
      <c r="CB283" s="668">
        <f t="shared" si="460"/>
        <v>6.1687786223896701E-2</v>
      </c>
      <c r="CC283" s="668">
        <f t="shared" si="461"/>
        <v>0.39836207874288732</v>
      </c>
      <c r="CD283" s="668">
        <f t="shared" si="462"/>
        <v>0.53995013503321598</v>
      </c>
      <c r="CE283" s="668"/>
      <c r="CG283" s="668">
        <v>1</v>
      </c>
      <c r="CH283" s="668">
        <v>1</v>
      </c>
      <c r="CI283" s="668">
        <v>1</v>
      </c>
      <c r="CJ283" s="668">
        <v>1</v>
      </c>
      <c r="CL283" s="392">
        <f t="shared" si="425"/>
        <v>0.96926140281084128</v>
      </c>
      <c r="CM283" s="392">
        <f t="shared" si="426"/>
        <v>0.75881025661601198</v>
      </c>
      <c r="CN283" s="392">
        <f t="shared" si="427"/>
        <v>0.93450750617457234</v>
      </c>
      <c r="CO283" s="392">
        <f t="shared" si="428"/>
        <v>0.99712289574959012</v>
      </c>
      <c r="CP283" s="392">
        <f t="shared" si="429"/>
        <v>1.034272523133088</v>
      </c>
      <c r="CQ283" s="392">
        <v>1</v>
      </c>
      <c r="CR283" s="392">
        <f t="shared" si="430"/>
        <v>0.78734798911750437</v>
      </c>
      <c r="CS283" s="392">
        <f t="shared" si="431"/>
        <v>0.73548549379489037</v>
      </c>
      <c r="CT283" s="392">
        <f t="shared" si="432"/>
        <v>0.73548549379489025</v>
      </c>
      <c r="CU283" s="392"/>
      <c r="CV283" s="392">
        <f t="shared" si="463"/>
        <v>0.96375461308604005</v>
      </c>
      <c r="CW283" s="383">
        <f t="shared" si="494"/>
        <v>1.0000000000000002</v>
      </c>
      <c r="CY283" s="338"/>
      <c r="DA283" s="383">
        <f t="shared" si="433"/>
        <v>0.35050402969430827</v>
      </c>
      <c r="DB283" s="383">
        <f t="shared" si="434"/>
        <v>0.41007595297427413</v>
      </c>
      <c r="DC283" s="383">
        <f t="shared" si="435"/>
        <v>0.2394200173314176</v>
      </c>
      <c r="DD283" s="383">
        <f t="shared" si="436"/>
        <v>0</v>
      </c>
      <c r="DF283" s="383">
        <f t="shared" si="495"/>
        <v>0.35140591455195652</v>
      </c>
      <c r="DG283" s="383">
        <f t="shared" si="495"/>
        <v>0.40924878190322611</v>
      </c>
      <c r="DH283" s="383">
        <f t="shared" si="495"/>
        <v>0.23934396606375999</v>
      </c>
      <c r="DI283" s="383"/>
      <c r="DJ283" s="383">
        <f t="shared" si="438"/>
        <v>0.99999866251894254</v>
      </c>
      <c r="DK283" s="383"/>
      <c r="DL283" s="383">
        <f t="shared" si="496"/>
        <v>0.35140638455133932</v>
      </c>
      <c r="DM283" s="383">
        <f t="shared" si="496"/>
        <v>0.4092493292664518</v>
      </c>
      <c r="DN283" s="383">
        <f t="shared" si="496"/>
        <v>0.23934428618220896</v>
      </c>
      <c r="DO283" s="383">
        <f t="shared" si="496"/>
        <v>0</v>
      </c>
      <c r="DR283" s="383">
        <f t="shared" si="488"/>
        <v>1.7923932330625923E-2</v>
      </c>
      <c r="DS283" s="383">
        <f t="shared" si="489"/>
        <v>-9.5144995258213978E-3</v>
      </c>
      <c r="DT283" s="383">
        <f t="shared" si="465"/>
        <v>-3.1103462741373527E-2</v>
      </c>
      <c r="DU283" s="383">
        <f t="shared" si="466"/>
        <v>0</v>
      </c>
      <c r="DW283" s="383">
        <f t="shared" si="490"/>
        <v>0.11206057317262097</v>
      </c>
      <c r="DX283" s="383">
        <f t="shared" si="440"/>
        <v>1.8525041446333615E-3</v>
      </c>
      <c r="DY283" s="383">
        <f t="shared" si="441"/>
        <v>3.6351490954113609E-3</v>
      </c>
      <c r="DZ283" s="383">
        <f t="shared" si="442"/>
        <v>0</v>
      </c>
      <c r="EA283" s="383"/>
      <c r="EC283" s="383">
        <f t="shared" si="491"/>
        <v>-0.15115888645122713</v>
      </c>
      <c r="ED283" s="383">
        <f t="shared" si="467"/>
        <v>9.0527570184463137E-3</v>
      </c>
      <c r="EE283" s="383">
        <f t="shared" si="468"/>
        <v>1.2066770888356733E-2</v>
      </c>
      <c r="EF283" s="383"/>
      <c r="EH283" s="383">
        <f t="shared" si="469"/>
        <v>0</v>
      </c>
      <c r="EI283" s="383">
        <f t="shared" si="470"/>
        <v>-1.3388067142895376E-2</v>
      </c>
      <c r="EJ283" s="383">
        <f t="shared" si="471"/>
        <v>0</v>
      </c>
      <c r="EK283" s="383">
        <f t="shared" si="472"/>
        <v>0</v>
      </c>
      <c r="EM283" s="383">
        <f t="shared" si="492"/>
        <v>0</v>
      </c>
      <c r="EN283" s="383">
        <f t="shared" si="473"/>
        <v>-1.3388067142895376E-2</v>
      </c>
      <c r="EO283" s="383">
        <f t="shared" si="474"/>
        <v>0</v>
      </c>
      <c r="EP283" s="383">
        <v>1</v>
      </c>
      <c r="ER283" s="383">
        <f t="shared" si="475"/>
        <v>0</v>
      </c>
      <c r="ES283" s="383">
        <f t="shared" si="476"/>
        <v>0</v>
      </c>
      <c r="ET283" s="383">
        <f t="shared" si="477"/>
        <v>0</v>
      </c>
      <c r="EU283" s="383">
        <f t="shared" si="478"/>
        <v>0</v>
      </c>
      <c r="EX283" s="383">
        <f t="shared" si="479"/>
        <v>0.99497302337239979</v>
      </c>
      <c r="EY283" s="383">
        <f t="shared" si="480"/>
        <v>0.63595523731097392</v>
      </c>
      <c r="EZ283" s="383">
        <f t="shared" si="443"/>
        <v>0.78734798911750437</v>
      </c>
      <c r="FA283" s="383"/>
      <c r="FB283" s="383">
        <f t="shared" si="481"/>
        <v>1.0418593871934407</v>
      </c>
      <c r="FC283" s="383">
        <f t="shared" si="482"/>
        <v>0.86943091783036308</v>
      </c>
      <c r="FD283" s="383">
        <f t="shared" si="444"/>
        <v>0.93450750617457234</v>
      </c>
      <c r="FE283" s="383"/>
      <c r="FF283" s="383">
        <f t="shared" si="403"/>
        <v>0.95454045775827256</v>
      </c>
      <c r="FG283" s="383">
        <f t="shared" si="483"/>
        <v>1.2615314334801195</v>
      </c>
      <c r="FH283" s="383">
        <f t="shared" si="445"/>
        <v>0.99712289574959012</v>
      </c>
      <c r="FI283" s="383"/>
      <c r="FJ283" s="383">
        <f t="shared" si="484"/>
        <v>0.9945359251610244</v>
      </c>
      <c r="FK283" s="383">
        <f t="shared" si="485"/>
        <v>1.0384220072259298</v>
      </c>
      <c r="FL283" s="383">
        <f t="shared" si="446"/>
        <v>1.034272523133088</v>
      </c>
      <c r="FN283" s="383">
        <f t="shared" si="486"/>
        <v>1.0418593871934407</v>
      </c>
      <c r="FO283" s="383">
        <f t="shared" si="487"/>
        <v>0.86943091783036308</v>
      </c>
      <c r="FP283" s="383">
        <f t="shared" si="447"/>
        <v>0.93450750617457234</v>
      </c>
      <c r="FR283" s="340"/>
    </row>
    <row r="284" spans="1:174" x14ac:dyDescent="0.2">
      <c r="A284" s="377" t="s">
        <v>218</v>
      </c>
      <c r="B284" s="334">
        <f t="shared" si="402"/>
        <v>1994</v>
      </c>
      <c r="D284" s="388">
        <f>NonManufacturing_Data!Q36</f>
        <v>646</v>
      </c>
      <c r="E284" s="388">
        <f>NonManufacturing_Data!R36</f>
        <v>829.30761760537416</v>
      </c>
      <c r="F284" s="388">
        <f>NonManufacturing_Data!S36</f>
        <v>487.28704305723943</v>
      </c>
      <c r="G284" s="388"/>
      <c r="H284" s="388">
        <f t="shared" si="493"/>
        <v>1962.5946606626135</v>
      </c>
      <c r="I284" s="393"/>
      <c r="J284" s="394">
        <f t="shared" si="497"/>
        <v>220752.53661000004</v>
      </c>
      <c r="K284" s="394">
        <f t="shared" si="497"/>
        <v>416203.25890999998</v>
      </c>
      <c r="L284" s="394">
        <f t="shared" si="497"/>
        <v>942490.00404999999</v>
      </c>
      <c r="M284" s="394"/>
      <c r="N284" s="394">
        <f t="shared" si="448"/>
        <v>1579445.79957</v>
      </c>
      <c r="P284" s="403">
        <f t="shared" si="498"/>
        <v>70526.063580000002</v>
      </c>
      <c r="Q284" s="403">
        <f t="shared" si="498"/>
        <v>408381.04826381907</v>
      </c>
      <c r="R284" s="403">
        <f t="shared" si="498"/>
        <v>534690.57532000006</v>
      </c>
      <c r="S284" s="403"/>
      <c r="T284" s="388">
        <f t="shared" si="449"/>
        <v>1013597.6871638191</v>
      </c>
      <c r="U284" s="388"/>
      <c r="W284" s="397">
        <f t="shared" si="408"/>
        <v>2.9263536896125357</v>
      </c>
      <c r="X284" s="397">
        <f t="shared" si="409"/>
        <v>1.9925543586017527</v>
      </c>
      <c r="Y284" s="397">
        <f t="shared" si="410"/>
        <v>0.5170209137108136</v>
      </c>
      <c r="Z284" s="388"/>
      <c r="AA284" s="388">
        <f t="shared" si="450"/>
        <v>1.9362659223840712</v>
      </c>
      <c r="AD284" s="397">
        <f t="shared" si="451"/>
        <v>9.1597342487039732</v>
      </c>
      <c r="AE284" s="397">
        <f t="shared" si="452"/>
        <v>2.0307201353517059</v>
      </c>
      <c r="AF284" s="397">
        <f t="shared" si="453"/>
        <v>0.91134399136474264</v>
      </c>
      <c r="AG284" s="388"/>
      <c r="AH284" s="397">
        <f t="shared" si="411"/>
        <v>1.9362659223840712</v>
      </c>
      <c r="AJ284" s="398">
        <f t="shared" si="412"/>
        <v>0.52122539975574356</v>
      </c>
      <c r="AK284" s="398">
        <f t="shared" si="413"/>
        <v>0.95591729277006865</v>
      </c>
      <c r="AL284" s="398">
        <f t="shared" si="414"/>
        <v>0.97323509520025231</v>
      </c>
      <c r="AM284" s="399"/>
      <c r="AN284" s="398">
        <f t="shared" si="415"/>
        <v>0.68877956063611634</v>
      </c>
      <c r="AP284" s="393">
        <f t="shared" si="454"/>
        <v>3.1300844738001472</v>
      </c>
      <c r="AQ284" s="393">
        <f t="shared" si="455"/>
        <v>1.0191541960123665</v>
      </c>
      <c r="AR284" s="393">
        <f t="shared" si="456"/>
        <v>1.7626830311829254</v>
      </c>
      <c r="AS284" s="393"/>
      <c r="AT284" s="393">
        <f t="shared" si="416"/>
        <v>1.5582571069094475</v>
      </c>
      <c r="AV284" s="393">
        <f t="shared" si="457"/>
        <v>6.9579937358915336E-2</v>
      </c>
      <c r="AW284" s="393">
        <f t="shared" si="417"/>
        <v>0.40290250602931371</v>
      </c>
      <c r="AX284" s="393">
        <f t="shared" si="418"/>
        <v>0.52751755661177102</v>
      </c>
      <c r="AY284" s="393"/>
      <c r="AZ284" s="393">
        <f t="shared" si="419"/>
        <v>1</v>
      </c>
      <c r="BC284" s="383">
        <f t="shared" si="420"/>
        <v>0.52122539975574356</v>
      </c>
      <c r="BD284" s="383">
        <f t="shared" si="421"/>
        <v>0.95591729277006865</v>
      </c>
      <c r="BE284" s="383">
        <f t="shared" si="422"/>
        <v>0.97323509520025231</v>
      </c>
      <c r="BF284" s="383" t="e">
        <f t="shared" si="423"/>
        <v>#DIV/0!</v>
      </c>
      <c r="BG284" s="383"/>
      <c r="BH284" s="383"/>
      <c r="BI284" s="383"/>
      <c r="BJ284" s="383"/>
      <c r="BK284" s="383"/>
      <c r="BL284" s="383"/>
      <c r="BM284" s="383"/>
      <c r="BN284" s="383"/>
      <c r="BO284" s="383"/>
      <c r="BP284" s="383"/>
      <c r="BQ284" s="383">
        <f t="shared" si="458"/>
        <v>1.0110250018402096</v>
      </c>
      <c r="BR284" s="391">
        <f t="shared" si="459"/>
        <v>0.52122539975574356</v>
      </c>
      <c r="BS284" s="400">
        <f>Mining!BZ281</f>
        <v>0.8551707617797325</v>
      </c>
      <c r="BT284" s="391">
        <f t="shared" si="424"/>
        <v>0.97323509520025231</v>
      </c>
      <c r="BU284" s="391">
        <v>1</v>
      </c>
      <c r="BV284" s="391"/>
      <c r="BW284" s="391">
        <v>1</v>
      </c>
      <c r="BX284" s="400">
        <f>Mining!BW281</f>
        <v>1.1178086710783564</v>
      </c>
      <c r="BY284" s="391">
        <v>1</v>
      </c>
      <c r="BZ284" s="391">
        <v>1</v>
      </c>
      <c r="CB284" s="668">
        <f t="shared" si="460"/>
        <v>6.9579937358915336E-2</v>
      </c>
      <c r="CC284" s="668">
        <f t="shared" si="461"/>
        <v>0.40290250602931371</v>
      </c>
      <c r="CD284" s="668">
        <f t="shared" si="462"/>
        <v>0.52751755661177102</v>
      </c>
      <c r="CE284" s="668"/>
      <c r="CG284" s="668">
        <v>1</v>
      </c>
      <c r="CH284" s="668">
        <v>1</v>
      </c>
      <c r="CI284" s="668">
        <v>1</v>
      </c>
      <c r="CJ284" s="668">
        <v>1</v>
      </c>
      <c r="CL284" s="392">
        <f t="shared" si="425"/>
        <v>1.0110250018402096</v>
      </c>
      <c r="CM284" s="392">
        <f t="shared" si="426"/>
        <v>0.68877956063611634</v>
      </c>
      <c r="CN284" s="392">
        <f t="shared" si="427"/>
        <v>0.86714926537224779</v>
      </c>
      <c r="CO284" s="392">
        <f t="shared" si="428"/>
        <v>1.0377577126601396</v>
      </c>
      <c r="CP284" s="392">
        <f t="shared" si="429"/>
        <v>1.0442342919023007</v>
      </c>
      <c r="CQ284" s="392">
        <v>1</v>
      </c>
      <c r="CR284" s="392">
        <f t="shared" si="430"/>
        <v>0.73298058238267061</v>
      </c>
      <c r="CS284" s="392">
        <f t="shared" si="431"/>
        <v>0.69637335655962818</v>
      </c>
      <c r="CT284" s="392">
        <f t="shared" si="432"/>
        <v>0.69637335655962829</v>
      </c>
      <c r="CU284" s="392"/>
      <c r="CV284" s="392">
        <f t="shared" si="463"/>
        <v>0.93969687218333697</v>
      </c>
      <c r="CW284" s="383">
        <f t="shared" si="494"/>
        <v>0.99999999999999989</v>
      </c>
      <c r="CY284" s="338"/>
      <c r="DA284" s="383">
        <f t="shared" si="433"/>
        <v>0.32915609776595273</v>
      </c>
      <c r="DB284" s="383">
        <f t="shared" si="434"/>
        <v>0.42255674807827226</v>
      </c>
      <c r="DC284" s="383">
        <f t="shared" si="435"/>
        <v>0.2482871541557751</v>
      </c>
      <c r="DD284" s="383">
        <f t="shared" si="436"/>
        <v>0</v>
      </c>
      <c r="DF284" s="383">
        <f t="shared" si="495"/>
        <v>0.33971827889870804</v>
      </c>
      <c r="DG284" s="383">
        <f t="shared" si="495"/>
        <v>0.41628516839347496</v>
      </c>
      <c r="DH284" s="383">
        <f t="shared" si="495"/>
        <v>0.24382671407002146</v>
      </c>
      <c r="DI284" s="383"/>
      <c r="DJ284" s="383">
        <f t="shared" si="438"/>
        <v>0.99983016136220448</v>
      </c>
      <c r="DK284" s="383"/>
      <c r="DL284" s="383">
        <f t="shared" si="496"/>
        <v>0.33977598598932407</v>
      </c>
      <c r="DM284" s="383">
        <f t="shared" si="496"/>
        <v>0.41635588170926263</v>
      </c>
      <c r="DN284" s="383">
        <f t="shared" si="496"/>
        <v>0.24386813230141327</v>
      </c>
      <c r="DO284" s="383">
        <f t="shared" si="496"/>
        <v>0</v>
      </c>
      <c r="DR284" s="383">
        <f t="shared" si="488"/>
        <v>-0.17013647658866748</v>
      </c>
      <c r="DS284" s="383">
        <f t="shared" si="489"/>
        <v>-1.4204579530633404E-2</v>
      </c>
      <c r="DT284" s="383">
        <f t="shared" si="465"/>
        <v>-3.2102030122894615E-2</v>
      </c>
      <c r="DU284" s="383">
        <f t="shared" si="466"/>
        <v>0</v>
      </c>
      <c r="DW284" s="383">
        <f t="shared" si="490"/>
        <v>-0.10992441569348715</v>
      </c>
      <c r="DX284" s="383">
        <f t="shared" si="440"/>
        <v>-8.7000372713190346E-2</v>
      </c>
      <c r="DY284" s="383">
        <f t="shared" si="441"/>
        <v>-5.0672488584374183E-3</v>
      </c>
      <c r="DZ284" s="383">
        <f t="shared" si="442"/>
        <v>0</v>
      </c>
      <c r="EA284" s="383"/>
      <c r="EC284" s="383">
        <f t="shared" si="491"/>
        <v>0.12039031236510984</v>
      </c>
      <c r="ED284" s="383">
        <f t="shared" si="467"/>
        <v>1.1333274854522818E-2</v>
      </c>
      <c r="EE284" s="383">
        <f t="shared" si="468"/>
        <v>-2.3294645290695807E-2</v>
      </c>
      <c r="EF284" s="383"/>
      <c r="EH284" s="383">
        <f t="shared" si="469"/>
        <v>0</v>
      </c>
      <c r="EI284" s="383">
        <f t="shared" si="470"/>
        <v>2.3022560387656345E-2</v>
      </c>
      <c r="EJ284" s="383">
        <f t="shared" si="471"/>
        <v>0</v>
      </c>
      <c r="EK284" s="383">
        <f t="shared" si="472"/>
        <v>0</v>
      </c>
      <c r="EM284" s="383">
        <f t="shared" si="492"/>
        <v>0</v>
      </c>
      <c r="EN284" s="383">
        <f t="shared" si="473"/>
        <v>2.3022560387656345E-2</v>
      </c>
      <c r="EO284" s="383">
        <f t="shared" si="474"/>
        <v>0</v>
      </c>
      <c r="EP284" s="383">
        <v>1</v>
      </c>
      <c r="ER284" s="383">
        <f t="shared" si="475"/>
        <v>0</v>
      </c>
      <c r="ES284" s="383">
        <f t="shared" si="476"/>
        <v>0</v>
      </c>
      <c r="ET284" s="383">
        <f t="shared" si="477"/>
        <v>0</v>
      </c>
      <c r="EU284" s="383">
        <f t="shared" si="478"/>
        <v>0</v>
      </c>
      <c r="EX284" s="383">
        <f t="shared" si="479"/>
        <v>0.93094869424157511</v>
      </c>
      <c r="EY284" s="383">
        <f t="shared" si="480"/>
        <v>0.59204169777074223</v>
      </c>
      <c r="EZ284" s="383">
        <f t="shared" si="443"/>
        <v>0.73298058238267061</v>
      </c>
      <c r="FA284" s="383"/>
      <c r="FB284" s="383">
        <f t="shared" si="481"/>
        <v>0.9279211345470546</v>
      </c>
      <c r="FC284" s="383">
        <f t="shared" si="482"/>
        <v>0.80676332368343751</v>
      </c>
      <c r="FD284" s="383">
        <f t="shared" si="444"/>
        <v>0.86714926537224779</v>
      </c>
      <c r="FE284" s="383"/>
      <c r="FF284" s="383">
        <f t="shared" si="403"/>
        <v>1.040752064849541</v>
      </c>
      <c r="FG284" s="383">
        <f t="shared" si="483"/>
        <v>1.3129414442670357</v>
      </c>
      <c r="FH284" s="383">
        <f t="shared" si="445"/>
        <v>1.0377577126601396</v>
      </c>
      <c r="FI284" s="383"/>
      <c r="FJ284" s="383">
        <f t="shared" si="484"/>
        <v>1.0096316672312204</v>
      </c>
      <c r="FK284" s="383">
        <f t="shared" si="485"/>
        <v>1.0484237424451059</v>
      </c>
      <c r="FL284" s="383">
        <f t="shared" si="446"/>
        <v>1.0442342919023007</v>
      </c>
      <c r="FN284" s="383">
        <f t="shared" si="486"/>
        <v>0.9279211345470546</v>
      </c>
      <c r="FO284" s="383">
        <f t="shared" si="487"/>
        <v>0.80676332368343751</v>
      </c>
      <c r="FP284" s="383">
        <f t="shared" si="447"/>
        <v>0.86714926537224779</v>
      </c>
      <c r="FR284" s="340"/>
    </row>
    <row r="285" spans="1:174" x14ac:dyDescent="0.2">
      <c r="A285" s="377" t="s">
        <v>218</v>
      </c>
      <c r="B285" s="334">
        <f t="shared" si="402"/>
        <v>1995</v>
      </c>
      <c r="D285" s="388">
        <f>NonManufacturing_Data!Q37</f>
        <v>639</v>
      </c>
      <c r="E285" s="388">
        <f>NonManufacturing_Data!R37</f>
        <v>807.64383716753468</v>
      </c>
      <c r="F285" s="388">
        <f>NonManufacturing_Data!S37</f>
        <v>477.73496728951966</v>
      </c>
      <c r="G285" s="388"/>
      <c r="H285" s="388">
        <f t="shared" si="493"/>
        <v>1924.3788044570542</v>
      </c>
      <c r="I285" s="393"/>
      <c r="J285" s="394">
        <f t="shared" si="497"/>
        <v>211611.20225999999</v>
      </c>
      <c r="K285" s="394">
        <f t="shared" si="497"/>
        <v>399245.11348999996</v>
      </c>
      <c r="L285" s="394">
        <f t="shared" si="497"/>
        <v>955175.33259000001</v>
      </c>
      <c r="M285" s="394"/>
      <c r="N285" s="394">
        <f t="shared" si="448"/>
        <v>1566031.6483399998</v>
      </c>
      <c r="P285" s="403">
        <f t="shared" si="498"/>
        <v>56392.489860000009</v>
      </c>
      <c r="Q285" s="403">
        <f t="shared" si="498"/>
        <v>408664.87374753889</v>
      </c>
      <c r="R285" s="403">
        <f t="shared" si="498"/>
        <v>540393.17376000003</v>
      </c>
      <c r="S285" s="403"/>
      <c r="T285" s="388">
        <f t="shared" si="449"/>
        <v>1005450.537367539</v>
      </c>
      <c r="U285" s="388"/>
      <c r="W285" s="397">
        <f t="shared" si="408"/>
        <v>3.0196889067095838</v>
      </c>
      <c r="X285" s="397">
        <f t="shared" si="409"/>
        <v>2.022927294231653</v>
      </c>
      <c r="Y285" s="397">
        <f t="shared" si="410"/>
        <v>0.50015421356634093</v>
      </c>
      <c r="Z285" s="388"/>
      <c r="AA285" s="388">
        <f t="shared" si="450"/>
        <v>1.9139467660890057</v>
      </c>
      <c r="AD285" s="397">
        <f t="shared" si="451"/>
        <v>11.331296092553837</v>
      </c>
      <c r="AE285" s="397">
        <f t="shared" si="452"/>
        <v>1.9762986472541149</v>
      </c>
      <c r="AF285" s="397">
        <f t="shared" si="453"/>
        <v>0.88405070694266719</v>
      </c>
      <c r="AG285" s="388"/>
      <c r="AH285" s="397">
        <f t="shared" si="411"/>
        <v>1.9139467660890057</v>
      </c>
      <c r="AJ285" s="398">
        <f t="shared" si="412"/>
        <v>0.53784973536335756</v>
      </c>
      <c r="AK285" s="398">
        <f t="shared" si="413"/>
        <v>0.9704885461341114</v>
      </c>
      <c r="AL285" s="398">
        <f t="shared" si="414"/>
        <v>0.94148538433652207</v>
      </c>
      <c r="AM285" s="399"/>
      <c r="AN285" s="398">
        <f t="shared" si="415"/>
        <v>0.68084006302426159</v>
      </c>
      <c r="AP285" s="393">
        <f t="shared" si="454"/>
        <v>3.7524713447720779</v>
      </c>
      <c r="AQ285" s="393">
        <f t="shared" si="455"/>
        <v>0.97694991455674218</v>
      </c>
      <c r="AR285" s="393">
        <f t="shared" si="456"/>
        <v>1.7675562515788059</v>
      </c>
      <c r="AS285" s="393"/>
      <c r="AT285" s="393">
        <f t="shared" si="416"/>
        <v>1.5575422063428093</v>
      </c>
      <c r="AV285" s="393">
        <f t="shared" si="457"/>
        <v>5.6086786733086133E-2</v>
      </c>
      <c r="AW285" s="393">
        <f t="shared" si="417"/>
        <v>0.40644950552963188</v>
      </c>
      <c r="AX285" s="393">
        <f t="shared" si="418"/>
        <v>0.53746370773728191</v>
      </c>
      <c r="AY285" s="393"/>
      <c r="AZ285" s="393">
        <f t="shared" si="419"/>
        <v>1</v>
      </c>
      <c r="BC285" s="383">
        <f t="shared" si="420"/>
        <v>0.53784973536335756</v>
      </c>
      <c r="BD285" s="383">
        <f t="shared" si="421"/>
        <v>0.9704885461341114</v>
      </c>
      <c r="BE285" s="383">
        <f t="shared" si="422"/>
        <v>0.94148538433652207</v>
      </c>
      <c r="BF285" s="383" t="e">
        <f t="shared" si="423"/>
        <v>#DIV/0!</v>
      </c>
      <c r="BG285" s="383"/>
      <c r="BH285" s="383"/>
      <c r="BI285" s="383"/>
      <c r="BJ285" s="383"/>
      <c r="BK285" s="383"/>
      <c r="BL285" s="383"/>
      <c r="BM285" s="383"/>
      <c r="BN285" s="383"/>
      <c r="BO285" s="383"/>
      <c r="BP285" s="383"/>
      <c r="BQ285" s="383">
        <f t="shared" si="458"/>
        <v>1.0024384189541822</v>
      </c>
      <c r="BR285" s="391">
        <f t="shared" si="459"/>
        <v>0.53784973536335756</v>
      </c>
      <c r="BS285" s="400">
        <f>Mining!BZ282</f>
        <v>0.85818798817552566</v>
      </c>
      <c r="BT285" s="391">
        <f t="shared" si="424"/>
        <v>0.94148538433652207</v>
      </c>
      <c r="BU285" s="391">
        <v>1</v>
      </c>
      <c r="BV285" s="391"/>
      <c r="BW285" s="391">
        <v>1</v>
      </c>
      <c r="BX285" s="400">
        <f>Mining!BW282</f>
        <v>1.1308577601946308</v>
      </c>
      <c r="BY285" s="391">
        <v>1</v>
      </c>
      <c r="BZ285" s="391">
        <v>1</v>
      </c>
      <c r="CB285" s="668">
        <f t="shared" si="460"/>
        <v>5.6086786733086133E-2</v>
      </c>
      <c r="CC285" s="668">
        <f t="shared" si="461"/>
        <v>0.40644950552963188</v>
      </c>
      <c r="CD285" s="668">
        <f t="shared" si="462"/>
        <v>0.53746370773728191</v>
      </c>
      <c r="CE285" s="668"/>
      <c r="CG285" s="668">
        <v>1</v>
      </c>
      <c r="CH285" s="668">
        <v>1</v>
      </c>
      <c r="CI285" s="668">
        <v>1</v>
      </c>
      <c r="CJ285" s="668">
        <v>1</v>
      </c>
      <c r="CL285" s="392">
        <f t="shared" si="425"/>
        <v>1.0024384189541822</v>
      </c>
      <c r="CM285" s="392">
        <f t="shared" si="426"/>
        <v>0.68084006302426159</v>
      </c>
      <c r="CN285" s="392">
        <f t="shared" si="427"/>
        <v>0.90509753761111433</v>
      </c>
      <c r="CO285" s="392">
        <f t="shared" si="428"/>
        <v>0.9744525577782901</v>
      </c>
      <c r="CP285" s="392">
        <f t="shared" si="429"/>
        <v>1.049350631906192</v>
      </c>
      <c r="CQ285" s="392">
        <v>1</v>
      </c>
      <c r="CR285" s="392">
        <f t="shared" si="430"/>
        <v>0.73564517629490855</v>
      </c>
      <c r="CS285" s="392">
        <f t="shared" si="431"/>
        <v>0.68250023633870649</v>
      </c>
      <c r="CT285" s="392">
        <f t="shared" si="432"/>
        <v>0.68250023633870649</v>
      </c>
      <c r="CU285" s="392"/>
      <c r="CV285" s="392">
        <f t="shared" si="463"/>
        <v>0.9255006149205327</v>
      </c>
      <c r="CW285" s="383">
        <f t="shared" si="494"/>
        <v>1</v>
      </c>
      <c r="CY285" s="338"/>
      <c r="DA285" s="383">
        <f t="shared" si="433"/>
        <v>0.33205520582538733</v>
      </c>
      <c r="DB285" s="383">
        <f t="shared" si="434"/>
        <v>0.41969067384080028</v>
      </c>
      <c r="DC285" s="383">
        <f t="shared" si="435"/>
        <v>0.24825412033381244</v>
      </c>
      <c r="DD285" s="383">
        <f t="shared" si="436"/>
        <v>0</v>
      </c>
      <c r="DF285" s="383">
        <f t="shared" si="495"/>
        <v>0.33060353324179437</v>
      </c>
      <c r="DG285" s="383">
        <f t="shared" si="495"/>
        <v>0.42112208546591118</v>
      </c>
      <c r="DH285" s="383">
        <f t="shared" si="495"/>
        <v>0.24827063687845888</v>
      </c>
      <c r="DI285" s="383"/>
      <c r="DJ285" s="383">
        <f t="shared" si="438"/>
        <v>0.99999625558616434</v>
      </c>
      <c r="DK285" s="383"/>
      <c r="DL285" s="383">
        <f t="shared" si="496"/>
        <v>0.33060477116287362</v>
      </c>
      <c r="DM285" s="383">
        <f t="shared" si="496"/>
        <v>0.4211236623271789</v>
      </c>
      <c r="DN285" s="383">
        <f t="shared" si="496"/>
        <v>0.24827156650994753</v>
      </c>
      <c r="DO285" s="383">
        <f t="shared" si="496"/>
        <v>0</v>
      </c>
      <c r="DR285" s="383">
        <f t="shared" si="488"/>
        <v>3.1396641564937391E-2</v>
      </c>
      <c r="DS285" s="383">
        <f t="shared" si="489"/>
        <v>3.5220055517376564E-3</v>
      </c>
      <c r="DT285" s="383">
        <f t="shared" si="465"/>
        <v>-3.3166847741127596E-2</v>
      </c>
      <c r="DU285" s="383">
        <f t="shared" si="466"/>
        <v>0</v>
      </c>
      <c r="DW285" s="383">
        <f t="shared" si="490"/>
        <v>0.18135465557064706</v>
      </c>
      <c r="DX285" s="383">
        <f t="shared" si="440"/>
        <v>-4.2292956488527642E-2</v>
      </c>
      <c r="DY285" s="383">
        <f t="shared" si="441"/>
        <v>2.7608459942607866E-3</v>
      </c>
      <c r="DZ285" s="383">
        <f t="shared" si="442"/>
        <v>0</v>
      </c>
      <c r="EA285" s="383"/>
      <c r="EC285" s="383">
        <f t="shared" si="491"/>
        <v>-0.21557601526667047</v>
      </c>
      <c r="ED285" s="383">
        <f t="shared" si="467"/>
        <v>8.7650914765351265E-3</v>
      </c>
      <c r="EE285" s="383">
        <f t="shared" si="468"/>
        <v>1.8679089760720569E-2</v>
      </c>
      <c r="EF285" s="383"/>
      <c r="EH285" s="383">
        <f t="shared" si="469"/>
        <v>0</v>
      </c>
      <c r="EI285" s="383">
        <f t="shared" si="470"/>
        <v>1.160619949201476E-2</v>
      </c>
      <c r="EJ285" s="383">
        <f t="shared" si="471"/>
        <v>0</v>
      </c>
      <c r="EK285" s="383">
        <f t="shared" si="472"/>
        <v>0</v>
      </c>
      <c r="EM285" s="383">
        <f t="shared" si="492"/>
        <v>0</v>
      </c>
      <c r="EN285" s="383">
        <f t="shared" si="473"/>
        <v>1.160619949201476E-2</v>
      </c>
      <c r="EO285" s="383">
        <f t="shared" si="474"/>
        <v>0</v>
      </c>
      <c r="EP285" s="383">
        <v>1</v>
      </c>
      <c r="ER285" s="383">
        <f t="shared" si="475"/>
        <v>0</v>
      </c>
      <c r="ES285" s="383">
        <f t="shared" si="476"/>
        <v>0</v>
      </c>
      <c r="ET285" s="383">
        <f t="shared" si="477"/>
        <v>0</v>
      </c>
      <c r="EU285" s="383">
        <f t="shared" si="478"/>
        <v>0</v>
      </c>
      <c r="EX285" s="383">
        <f t="shared" si="479"/>
        <v>1.0036352858128605</v>
      </c>
      <c r="EY285" s="383">
        <f t="shared" si="480"/>
        <v>0.59419393855527003</v>
      </c>
      <c r="EZ285" s="383">
        <f t="shared" si="443"/>
        <v>0.73564517629490855</v>
      </c>
      <c r="FA285" s="383"/>
      <c r="FB285" s="383">
        <f t="shared" si="481"/>
        <v>1.0437620992766179</v>
      </c>
      <c r="FC285" s="383">
        <f t="shared" si="482"/>
        <v>0.84206898034720634</v>
      </c>
      <c r="FD285" s="383">
        <f t="shared" si="444"/>
        <v>0.90509753761111433</v>
      </c>
      <c r="FE285" s="383"/>
      <c r="FF285" s="383">
        <f t="shared" si="403"/>
        <v>0.93899813597185799</v>
      </c>
      <c r="FG285" s="383">
        <f t="shared" si="483"/>
        <v>1.2328495688069456</v>
      </c>
      <c r="FH285" s="383">
        <f t="shared" si="445"/>
        <v>0.9744525577782901</v>
      </c>
      <c r="FI285" s="383"/>
      <c r="FJ285" s="383">
        <f t="shared" si="484"/>
        <v>1.0048996092577758</v>
      </c>
      <c r="FK285" s="383">
        <f t="shared" si="485"/>
        <v>1.0535606091196619</v>
      </c>
      <c r="FL285" s="383">
        <f t="shared" si="446"/>
        <v>1.049350631906192</v>
      </c>
      <c r="FN285" s="383">
        <f t="shared" si="486"/>
        <v>1.0437620992766179</v>
      </c>
      <c r="FO285" s="383">
        <f t="shared" si="487"/>
        <v>0.84206898034720634</v>
      </c>
      <c r="FP285" s="383">
        <f t="shared" si="447"/>
        <v>0.90509753761111433</v>
      </c>
      <c r="FR285" s="340"/>
    </row>
    <row r="286" spans="1:174" x14ac:dyDescent="0.2">
      <c r="A286" s="377" t="s">
        <v>218</v>
      </c>
      <c r="B286" s="334">
        <f t="shared" si="402"/>
        <v>1996</v>
      </c>
      <c r="D286" s="388">
        <f>NonManufacturing_Data!Q38</f>
        <v>660</v>
      </c>
      <c r="E286" s="388">
        <f>NonManufacturing_Data!R38</f>
        <v>801.99945540752026</v>
      </c>
      <c r="F286" s="388">
        <f>NonManufacturing_Data!S38</f>
        <v>494.03009352368974</v>
      </c>
      <c r="G286" s="388"/>
      <c r="H286" s="388">
        <f t="shared" si="493"/>
        <v>1956.0295489312098</v>
      </c>
      <c r="I286" s="393"/>
      <c r="J286" s="394">
        <f t="shared" si="497"/>
        <v>215883.86444999999</v>
      </c>
      <c r="K286" s="394">
        <f t="shared" si="497"/>
        <v>402055.73226999992</v>
      </c>
      <c r="L286" s="394">
        <f t="shared" si="497"/>
        <v>1022228.13502</v>
      </c>
      <c r="M286" s="394"/>
      <c r="N286" s="394">
        <f t="shared" si="448"/>
        <v>1640167.73174</v>
      </c>
      <c r="P286" s="403">
        <f t="shared" si="498"/>
        <v>65281.318200000002</v>
      </c>
      <c r="Q286" s="403">
        <f t="shared" si="498"/>
        <v>357082.28360799869</v>
      </c>
      <c r="R286" s="403">
        <f t="shared" si="498"/>
        <v>569537.06568</v>
      </c>
      <c r="S286" s="403"/>
      <c r="T286" s="388">
        <f t="shared" si="449"/>
        <v>991900.66748799873</v>
      </c>
      <c r="U286" s="388"/>
      <c r="W286" s="397">
        <f t="shared" si="408"/>
        <v>3.0571993033451559</v>
      </c>
      <c r="X286" s="397">
        <f t="shared" si="409"/>
        <v>1.9947469742054038</v>
      </c>
      <c r="Y286" s="397">
        <f t="shared" si="410"/>
        <v>0.48328751342186838</v>
      </c>
      <c r="Z286" s="388"/>
      <c r="AA286" s="388">
        <f t="shared" si="450"/>
        <v>1.9720014443430911</v>
      </c>
      <c r="AD286" s="397">
        <f t="shared" si="451"/>
        <v>10.110089964451729</v>
      </c>
      <c r="AE286" s="397">
        <f t="shared" si="452"/>
        <v>2.2459794064942948</v>
      </c>
      <c r="AF286" s="397">
        <f t="shared" si="453"/>
        <v>0.86742395410883655</v>
      </c>
      <c r="AG286" s="388"/>
      <c r="AH286" s="397">
        <f t="shared" si="411"/>
        <v>1.9720014443430911</v>
      </c>
      <c r="AJ286" s="398">
        <f t="shared" si="412"/>
        <v>0.54453087290007174</v>
      </c>
      <c r="AK286" s="398">
        <f t="shared" si="413"/>
        <v>0.95696918837476297</v>
      </c>
      <c r="AL286" s="398">
        <f t="shared" si="414"/>
        <v>0.90973567347279194</v>
      </c>
      <c r="AM286" s="399"/>
      <c r="AN286" s="398">
        <f t="shared" si="415"/>
        <v>0.70149160438459568</v>
      </c>
      <c r="AP286" s="393">
        <f t="shared" si="454"/>
        <v>3.306977714337882</v>
      </c>
      <c r="AQ286" s="393">
        <f t="shared" si="455"/>
        <v>1.1259470176105757</v>
      </c>
      <c r="AR286" s="393">
        <f t="shared" si="456"/>
        <v>1.7948404004215399</v>
      </c>
      <c r="AS286" s="393"/>
      <c r="AT286" s="393">
        <f t="shared" si="416"/>
        <v>1.6535604677973914</v>
      </c>
      <c r="AV286" s="393">
        <f t="shared" si="457"/>
        <v>6.5814370672141784E-2</v>
      </c>
      <c r="AW286" s="393">
        <f t="shared" si="417"/>
        <v>0.35999802733504976</v>
      </c>
      <c r="AX286" s="393">
        <f t="shared" si="418"/>
        <v>0.57418760199280838</v>
      </c>
      <c r="AY286" s="393"/>
      <c r="AZ286" s="393">
        <f t="shared" si="419"/>
        <v>1</v>
      </c>
      <c r="BC286" s="383">
        <f t="shared" si="420"/>
        <v>0.54453087290007174</v>
      </c>
      <c r="BD286" s="383">
        <f t="shared" si="421"/>
        <v>0.95696918837476297</v>
      </c>
      <c r="BE286" s="383">
        <f t="shared" si="422"/>
        <v>0.90973567347279194</v>
      </c>
      <c r="BF286" s="383" t="e">
        <f t="shared" si="423"/>
        <v>#DIV/0!</v>
      </c>
      <c r="BG286" s="383"/>
      <c r="BH286" s="383"/>
      <c r="BI286" s="383"/>
      <c r="BJ286" s="383"/>
      <c r="BK286" s="383"/>
      <c r="BL286" s="383"/>
      <c r="BM286" s="383"/>
      <c r="BN286" s="383"/>
      <c r="BO286" s="383"/>
      <c r="BP286" s="383"/>
      <c r="BQ286" s="383">
        <f t="shared" si="458"/>
        <v>1.0498939466312427</v>
      </c>
      <c r="BR286" s="391">
        <f t="shared" si="459"/>
        <v>0.54453087290007174</v>
      </c>
      <c r="BS286" s="400">
        <f>Mining!BZ283</f>
        <v>0.83857666111273743</v>
      </c>
      <c r="BT286" s="391">
        <f t="shared" si="424"/>
        <v>0.90973567347279194</v>
      </c>
      <c r="BU286" s="391">
        <v>1</v>
      </c>
      <c r="BV286" s="391"/>
      <c r="BW286" s="391">
        <v>1</v>
      </c>
      <c r="BX286" s="400">
        <f>Mining!BW283</f>
        <v>1.1411827120312723</v>
      </c>
      <c r="BY286" s="391">
        <v>1</v>
      </c>
      <c r="BZ286" s="391">
        <v>1</v>
      </c>
      <c r="CB286" s="668">
        <f t="shared" si="460"/>
        <v>6.5814370672141784E-2</v>
      </c>
      <c r="CC286" s="668">
        <f t="shared" si="461"/>
        <v>0.35999802733504976</v>
      </c>
      <c r="CD286" s="668">
        <f t="shared" si="462"/>
        <v>0.57418760199280838</v>
      </c>
      <c r="CE286" s="668"/>
      <c r="CG286" s="668">
        <v>1</v>
      </c>
      <c r="CH286" s="668">
        <v>1</v>
      </c>
      <c r="CI286" s="668">
        <v>1</v>
      </c>
      <c r="CJ286" s="668">
        <v>1</v>
      </c>
      <c r="CL286" s="392">
        <f t="shared" si="425"/>
        <v>1.0498939466312427</v>
      </c>
      <c r="CM286" s="392">
        <f t="shared" si="426"/>
        <v>0.70149160438459568</v>
      </c>
      <c r="CN286" s="392">
        <f t="shared" si="427"/>
        <v>0.92376645711446148</v>
      </c>
      <c r="CO286" s="392">
        <f t="shared" si="428"/>
        <v>0.99388175919720778</v>
      </c>
      <c r="CP286" s="392">
        <f t="shared" si="429"/>
        <v>1.0533146204389574</v>
      </c>
      <c r="CQ286" s="392">
        <v>1</v>
      </c>
      <c r="CR286" s="392">
        <f t="shared" si="430"/>
        <v>0.7253831393061434</v>
      </c>
      <c r="CS286" s="392">
        <f t="shared" si="431"/>
        <v>0.73649178905602519</v>
      </c>
      <c r="CT286" s="392">
        <f t="shared" si="432"/>
        <v>0.73649178905602553</v>
      </c>
      <c r="CU286" s="392"/>
      <c r="CV286" s="392">
        <f t="shared" si="463"/>
        <v>0.96706356458133125</v>
      </c>
      <c r="CW286" s="383">
        <f t="shared" si="494"/>
        <v>0.99999999999999956</v>
      </c>
      <c r="CY286" s="338"/>
      <c r="DA286" s="383">
        <f t="shared" si="433"/>
        <v>0.33741821556869084</v>
      </c>
      <c r="DB286" s="383">
        <f t="shared" si="434"/>
        <v>0.41001397747070806</v>
      </c>
      <c r="DC286" s="383">
        <f t="shared" si="435"/>
        <v>0.25256780696060127</v>
      </c>
      <c r="DD286" s="383">
        <f t="shared" si="436"/>
        <v>0</v>
      </c>
      <c r="DF286" s="383">
        <f t="shared" si="495"/>
        <v>0.33472955025202983</v>
      </c>
      <c r="DG286" s="383">
        <f t="shared" si="495"/>
        <v>0.41483351537805996</v>
      </c>
      <c r="DH286" s="383">
        <f t="shared" si="495"/>
        <v>0.25040477107341286</v>
      </c>
      <c r="DI286" s="383"/>
      <c r="DJ286" s="383">
        <f t="shared" si="438"/>
        <v>0.99996783670350264</v>
      </c>
      <c r="DK286" s="383"/>
      <c r="DL286" s="383">
        <f t="shared" si="496"/>
        <v>0.33474031660408238</v>
      </c>
      <c r="DM286" s="383">
        <f t="shared" si="496"/>
        <v>0.41484685822056189</v>
      </c>
      <c r="DN286" s="383">
        <f t="shared" si="496"/>
        <v>0.25041282517535574</v>
      </c>
      <c r="DO286" s="383">
        <f t="shared" si="496"/>
        <v>0</v>
      </c>
      <c r="DR286" s="383">
        <f t="shared" si="488"/>
        <v>1.2345421455610534E-2</v>
      </c>
      <c r="DS286" s="383">
        <f t="shared" si="489"/>
        <v>-2.3117172351485291E-2</v>
      </c>
      <c r="DT286" s="383">
        <f t="shared" si="465"/>
        <v>-3.4304735565103585E-2</v>
      </c>
      <c r="DU286" s="383">
        <f t="shared" si="466"/>
        <v>0</v>
      </c>
      <c r="DW286" s="383">
        <f t="shared" si="490"/>
        <v>-0.12637995315236211</v>
      </c>
      <c r="DX286" s="383">
        <f t="shared" si="440"/>
        <v>0.14194436775943908</v>
      </c>
      <c r="DY286" s="383">
        <f t="shared" si="441"/>
        <v>1.5318160786581327E-2</v>
      </c>
      <c r="DZ286" s="383">
        <f t="shared" si="442"/>
        <v>0</v>
      </c>
      <c r="EA286" s="383"/>
      <c r="EC286" s="383">
        <f t="shared" si="491"/>
        <v>0.15993795957585735</v>
      </c>
      <c r="ED286" s="383">
        <f t="shared" si="467"/>
        <v>-0.1213611518226527</v>
      </c>
      <c r="EE286" s="383">
        <f t="shared" si="468"/>
        <v>6.6094938428036071E-2</v>
      </c>
      <c r="EF286" s="383"/>
      <c r="EH286" s="383">
        <f t="shared" si="469"/>
        <v>0</v>
      </c>
      <c r="EI286" s="383">
        <f t="shared" si="470"/>
        <v>9.0887667167309678E-3</v>
      </c>
      <c r="EJ286" s="383">
        <f t="shared" si="471"/>
        <v>0</v>
      </c>
      <c r="EK286" s="383">
        <f t="shared" si="472"/>
        <v>0</v>
      </c>
      <c r="EM286" s="383">
        <f t="shared" si="492"/>
        <v>0</v>
      </c>
      <c r="EN286" s="383">
        <f t="shared" si="473"/>
        <v>9.0887667167309678E-3</v>
      </c>
      <c r="EO286" s="383">
        <f t="shared" si="474"/>
        <v>0</v>
      </c>
      <c r="EP286" s="383">
        <v>1</v>
      </c>
      <c r="ER286" s="383">
        <f t="shared" si="475"/>
        <v>0</v>
      </c>
      <c r="ES286" s="383">
        <f t="shared" si="476"/>
        <v>0</v>
      </c>
      <c r="ET286" s="383">
        <f t="shared" si="477"/>
        <v>0</v>
      </c>
      <c r="EU286" s="383">
        <f t="shared" si="478"/>
        <v>0</v>
      </c>
      <c r="EX286" s="383">
        <f t="shared" si="479"/>
        <v>0.98605028984156451</v>
      </c>
      <c r="EY286" s="383">
        <f t="shared" si="480"/>
        <v>0.58590510533452478</v>
      </c>
      <c r="EZ286" s="383">
        <f t="shared" si="443"/>
        <v>0.7253831393061434</v>
      </c>
      <c r="FA286" s="383"/>
      <c r="FB286" s="383">
        <f t="shared" si="481"/>
        <v>1.0206264172948931</v>
      </c>
      <c r="FC286" s="383">
        <f t="shared" si="482"/>
        <v>0.859437846526933</v>
      </c>
      <c r="FD286" s="383">
        <f t="shared" si="444"/>
        <v>0.92376645711446148</v>
      </c>
      <c r="FE286" s="383"/>
      <c r="FF286" s="383">
        <f t="shared" si="403"/>
        <v>1.019938581169324</v>
      </c>
      <c r="FG286" s="383">
        <f t="shared" si="483"/>
        <v>1.2574308400041689</v>
      </c>
      <c r="FH286" s="383">
        <f t="shared" si="445"/>
        <v>0.99388175919720778</v>
      </c>
      <c r="FI286" s="383"/>
      <c r="FJ286" s="383">
        <f t="shared" si="484"/>
        <v>1.0037775633922903</v>
      </c>
      <c r="FK286" s="383">
        <f t="shared" si="485"/>
        <v>1.0575405011082313</v>
      </c>
      <c r="FL286" s="383">
        <f t="shared" si="446"/>
        <v>1.0533146204389574</v>
      </c>
      <c r="FN286" s="383">
        <f t="shared" si="486"/>
        <v>1.0206264172948931</v>
      </c>
      <c r="FO286" s="383">
        <f t="shared" si="487"/>
        <v>0.859437846526933</v>
      </c>
      <c r="FP286" s="383">
        <f t="shared" si="447"/>
        <v>0.92376645711446148</v>
      </c>
      <c r="FR286" s="340"/>
    </row>
    <row r="287" spans="1:174" x14ac:dyDescent="0.2">
      <c r="A287" s="377" t="s">
        <v>218</v>
      </c>
      <c r="B287" s="334">
        <f t="shared" si="402"/>
        <v>1997</v>
      </c>
      <c r="D287" s="388">
        <f>NonManufacturing_Data!Q39</f>
        <v>745.10200000000009</v>
      </c>
      <c r="E287" s="388">
        <f>NonManufacturing_Data!R39</f>
        <v>826.80039745940098</v>
      </c>
      <c r="F287" s="388">
        <f>NonManufacturing_Data!S39</f>
        <v>495.89279736703872</v>
      </c>
      <c r="G287" s="388"/>
      <c r="H287" s="388">
        <f t="shared" si="493"/>
        <v>2067.7951948264399</v>
      </c>
      <c r="I287" s="393"/>
      <c r="J287" s="394">
        <f t="shared" si="497"/>
        <v>230955.12078</v>
      </c>
      <c r="K287" s="394">
        <f t="shared" si="497"/>
        <v>419012.60177000007</v>
      </c>
      <c r="L287" s="394">
        <f t="shared" si="497"/>
        <v>1063187.5406299999</v>
      </c>
      <c r="M287" s="394"/>
      <c r="N287" s="394">
        <f t="shared" si="448"/>
        <v>1713155.26318</v>
      </c>
      <c r="P287" s="403">
        <f t="shared" si="498"/>
        <v>72511.333859999999</v>
      </c>
      <c r="Q287" s="403">
        <f t="shared" si="498"/>
        <v>371486.01053402724</v>
      </c>
      <c r="R287" s="403">
        <f t="shared" si="498"/>
        <v>582939.09080000001</v>
      </c>
      <c r="S287" s="403"/>
      <c r="T287" s="388">
        <f t="shared" si="449"/>
        <v>1026936.4351940273</v>
      </c>
      <c r="U287" s="388"/>
      <c r="W287" s="397">
        <f t="shared" si="408"/>
        <v>3.2261765726760347</v>
      </c>
      <c r="X287" s="397">
        <f t="shared" si="409"/>
        <v>1.9732112923735869</v>
      </c>
      <c r="Y287" s="397">
        <f t="shared" si="410"/>
        <v>0.46642081327739565</v>
      </c>
      <c r="Z287" s="388"/>
      <c r="AA287" s="388">
        <f t="shared" si="450"/>
        <v>2.0135571433257744</v>
      </c>
      <c r="AD287" s="397">
        <f t="shared" si="451"/>
        <v>10.275662580398711</v>
      </c>
      <c r="AE287" s="397">
        <f t="shared" si="452"/>
        <v>2.2256568861660218</v>
      </c>
      <c r="AF287" s="397">
        <f t="shared" si="453"/>
        <v>0.85067686348928362</v>
      </c>
      <c r="AG287" s="388"/>
      <c r="AH287" s="397">
        <f t="shared" si="411"/>
        <v>2.0135571433257744</v>
      </c>
      <c r="AJ287" s="398">
        <f t="shared" si="412"/>
        <v>0.57462813867804508</v>
      </c>
      <c r="AK287" s="398">
        <f t="shared" si="413"/>
        <v>0.94663756023836709</v>
      </c>
      <c r="AL287" s="398">
        <f t="shared" si="414"/>
        <v>0.87798596260906159</v>
      </c>
      <c r="AM287" s="399"/>
      <c r="AN287" s="398">
        <f t="shared" si="415"/>
        <v>0.71627403470903006</v>
      </c>
      <c r="AP287" s="393">
        <f t="shared" si="454"/>
        <v>3.1850899505712111</v>
      </c>
      <c r="AQ287" s="393">
        <f t="shared" si="455"/>
        <v>1.1279364226062008</v>
      </c>
      <c r="AR287" s="393">
        <f t="shared" si="456"/>
        <v>1.8238398443496524</v>
      </c>
      <c r="AS287" s="393"/>
      <c r="AT287" s="393">
        <f t="shared" si="416"/>
        <v>1.6682193799622271</v>
      </c>
      <c r="AV287" s="393">
        <f t="shared" si="457"/>
        <v>7.0609369163437907E-2</v>
      </c>
      <c r="AW287" s="393">
        <f t="shared" si="417"/>
        <v>0.36174197136538394</v>
      </c>
      <c r="AX287" s="393">
        <f t="shared" si="418"/>
        <v>0.56764865947117815</v>
      </c>
      <c r="AY287" s="393"/>
      <c r="AZ287" s="393">
        <f t="shared" si="419"/>
        <v>1</v>
      </c>
      <c r="BC287" s="383">
        <f t="shared" si="420"/>
        <v>0.57462813867804508</v>
      </c>
      <c r="BD287" s="383">
        <f t="shared" si="421"/>
        <v>0.94663756023836709</v>
      </c>
      <c r="BE287" s="383">
        <f t="shared" si="422"/>
        <v>0.87798596260906159</v>
      </c>
      <c r="BF287" s="383" t="e">
        <f t="shared" si="423"/>
        <v>#DIV/0!</v>
      </c>
      <c r="BG287" s="383"/>
      <c r="BH287" s="383"/>
      <c r="BI287" s="383"/>
      <c r="BJ287" s="383"/>
      <c r="BK287" s="383"/>
      <c r="BL287" s="383"/>
      <c r="BM287" s="383"/>
      <c r="BN287" s="383"/>
      <c r="BO287" s="383"/>
      <c r="BP287" s="383"/>
      <c r="BQ287" s="383">
        <f t="shared" si="458"/>
        <v>1.0966142703856432</v>
      </c>
      <c r="BR287" s="391">
        <f t="shared" si="459"/>
        <v>0.57462813867804508</v>
      </c>
      <c r="BS287" s="400">
        <f>Mining!BZ284</f>
        <v>0.83247607664728029</v>
      </c>
      <c r="BT287" s="391">
        <f t="shared" si="424"/>
        <v>0.87798596260906159</v>
      </c>
      <c r="BU287" s="391">
        <v>1</v>
      </c>
      <c r="BV287" s="391"/>
      <c r="BW287" s="391">
        <v>1</v>
      </c>
      <c r="BX287" s="400">
        <f>Mining!BW284</f>
        <v>1.1371348520318585</v>
      </c>
      <c r="BY287" s="391">
        <v>1</v>
      </c>
      <c r="BZ287" s="391">
        <v>1</v>
      </c>
      <c r="CB287" s="668">
        <f t="shared" si="460"/>
        <v>7.0609369163437907E-2</v>
      </c>
      <c r="CC287" s="668">
        <f t="shared" si="461"/>
        <v>0.36174197136538394</v>
      </c>
      <c r="CD287" s="668">
        <f t="shared" si="462"/>
        <v>0.56764865947117815</v>
      </c>
      <c r="CE287" s="668"/>
      <c r="CG287" s="668">
        <v>1</v>
      </c>
      <c r="CH287" s="668">
        <v>1</v>
      </c>
      <c r="CI287" s="668">
        <v>1</v>
      </c>
      <c r="CJ287" s="668">
        <v>1</v>
      </c>
      <c r="CL287" s="392">
        <f t="shared" si="425"/>
        <v>1.0966142703856432</v>
      </c>
      <c r="CM287" s="392">
        <f t="shared" si="426"/>
        <v>0.71627403470903006</v>
      </c>
      <c r="CN287" s="392">
        <f t="shared" si="427"/>
        <v>0.91600367576674102</v>
      </c>
      <c r="CO287" s="392">
        <f t="shared" si="428"/>
        <v>1.0176857945085236</v>
      </c>
      <c r="CP287" s="392">
        <f t="shared" si="429"/>
        <v>1.0517999006172802</v>
      </c>
      <c r="CQ287" s="392">
        <v>1</v>
      </c>
      <c r="CR287" s="392">
        <f t="shared" si="430"/>
        <v>0.73052511917283025</v>
      </c>
      <c r="CS287" s="392">
        <f t="shared" si="431"/>
        <v>0.78547632796862343</v>
      </c>
      <c r="CT287" s="392">
        <f t="shared" si="432"/>
        <v>0.78547632796862388</v>
      </c>
      <c r="CU287" s="392"/>
      <c r="CV287" s="392">
        <f t="shared" si="463"/>
        <v>0.98049199939909404</v>
      </c>
      <c r="CW287" s="383">
        <f t="shared" si="494"/>
        <v>0.99999999999999944</v>
      </c>
      <c r="CY287" s="338"/>
      <c r="DA287" s="383">
        <f t="shared" si="433"/>
        <v>0.36033645975395551</v>
      </c>
      <c r="DB287" s="383">
        <f t="shared" si="434"/>
        <v>0.39984636753583247</v>
      </c>
      <c r="DC287" s="383">
        <f t="shared" si="435"/>
        <v>0.23981717271021197</v>
      </c>
      <c r="DD287" s="383">
        <f t="shared" si="436"/>
        <v>0</v>
      </c>
      <c r="DF287" s="383">
        <f t="shared" si="495"/>
        <v>0.34875184056591035</v>
      </c>
      <c r="DG287" s="383">
        <f t="shared" si="495"/>
        <v>0.40490889627580651</v>
      </c>
      <c r="DH287" s="383">
        <f t="shared" si="495"/>
        <v>0.2461374489752807</v>
      </c>
      <c r="DI287" s="383"/>
      <c r="DJ287" s="383">
        <f t="shared" si="438"/>
        <v>0.99979818581699753</v>
      </c>
      <c r="DK287" s="383"/>
      <c r="DL287" s="383">
        <f t="shared" si="496"/>
        <v>0.34882223784085331</v>
      </c>
      <c r="DM287" s="383">
        <f t="shared" si="496"/>
        <v>0.40499062912874778</v>
      </c>
      <c r="DN287" s="383">
        <f t="shared" si="496"/>
        <v>0.24618713303039894</v>
      </c>
      <c r="DO287" s="383">
        <f t="shared" si="496"/>
        <v>0</v>
      </c>
      <c r="DR287" s="383">
        <f t="shared" si="488"/>
        <v>5.3798475937596492E-2</v>
      </c>
      <c r="DS287" s="383">
        <f t="shared" si="489"/>
        <v>-7.3015188934904577E-3</v>
      </c>
      <c r="DT287" s="383">
        <f t="shared" si="465"/>
        <v>-3.5523483014948849E-2</v>
      </c>
      <c r="DU287" s="383">
        <f t="shared" si="466"/>
        <v>0</v>
      </c>
      <c r="DW287" s="383">
        <f t="shared" si="490"/>
        <v>-3.7554164477800848E-2</v>
      </c>
      <c r="DX287" s="383">
        <f t="shared" si="440"/>
        <v>1.7653135710256217E-3</v>
      </c>
      <c r="DY287" s="383">
        <f t="shared" si="441"/>
        <v>1.6027978591194762E-2</v>
      </c>
      <c r="DZ287" s="383">
        <f t="shared" si="442"/>
        <v>0</v>
      </c>
      <c r="EA287" s="383"/>
      <c r="EC287" s="383">
        <f t="shared" si="491"/>
        <v>7.0324629633436025E-2</v>
      </c>
      <c r="ED287" s="383">
        <f t="shared" si="467"/>
        <v>4.8326195790993629E-3</v>
      </c>
      <c r="EE287" s="383">
        <f t="shared" si="468"/>
        <v>-1.1453505594839975E-2</v>
      </c>
      <c r="EF287" s="383"/>
      <c r="EH287" s="383">
        <f t="shared" si="469"/>
        <v>0</v>
      </c>
      <c r="EI287" s="383">
        <f t="shared" si="470"/>
        <v>-3.5533801981402868E-3</v>
      </c>
      <c r="EJ287" s="383">
        <f t="shared" si="471"/>
        <v>0</v>
      </c>
      <c r="EK287" s="383">
        <f t="shared" si="472"/>
        <v>0</v>
      </c>
      <c r="EM287" s="383">
        <f t="shared" si="492"/>
        <v>0</v>
      </c>
      <c r="EN287" s="383">
        <f t="shared" si="473"/>
        <v>-3.5533801981402868E-3</v>
      </c>
      <c r="EO287" s="383">
        <f t="shared" si="474"/>
        <v>0</v>
      </c>
      <c r="EP287" s="383">
        <v>1</v>
      </c>
      <c r="ER287" s="383">
        <f t="shared" si="475"/>
        <v>0</v>
      </c>
      <c r="ES287" s="383">
        <f t="shared" si="476"/>
        <v>0</v>
      </c>
      <c r="ET287" s="383">
        <f t="shared" si="477"/>
        <v>0</v>
      </c>
      <c r="EU287" s="383">
        <f t="shared" si="478"/>
        <v>0</v>
      </c>
      <c r="EX287" s="383">
        <f t="shared" si="479"/>
        <v>1.0070886399036039</v>
      </c>
      <c r="EY287" s="383">
        <f t="shared" si="480"/>
        <v>0.59005837564392427</v>
      </c>
      <c r="EZ287" s="383">
        <f t="shared" si="443"/>
        <v>0.73052511917283025</v>
      </c>
      <c r="FA287" s="383"/>
      <c r="FB287" s="383">
        <f t="shared" si="481"/>
        <v>0.99159659750802287</v>
      </c>
      <c r="FC287" s="383">
        <f t="shared" si="482"/>
        <v>0.85221564438572917</v>
      </c>
      <c r="FD287" s="383">
        <f t="shared" si="444"/>
        <v>0.91600367576674102</v>
      </c>
      <c r="FE287" s="383"/>
      <c r="FF287" s="383">
        <f t="shared" si="403"/>
        <v>1.0239505706700394</v>
      </c>
      <c r="FG287" s="383">
        <f t="shared" si="483"/>
        <v>1.2875470262003756</v>
      </c>
      <c r="FH287" s="383">
        <f t="shared" si="445"/>
        <v>1.0176857945085236</v>
      </c>
      <c r="FI287" s="383"/>
      <c r="FJ287" s="383">
        <f t="shared" si="484"/>
        <v>0.99856194930528364</v>
      </c>
      <c r="FK287" s="383">
        <f t="shared" si="485"/>
        <v>1.0560197042559218</v>
      </c>
      <c r="FL287" s="383">
        <f t="shared" si="446"/>
        <v>1.0517999006172802</v>
      </c>
      <c r="FN287" s="383">
        <f t="shared" si="486"/>
        <v>0.99159659750802287</v>
      </c>
      <c r="FO287" s="383">
        <f t="shared" si="487"/>
        <v>0.85221564438572917</v>
      </c>
      <c r="FP287" s="383">
        <f t="shared" si="447"/>
        <v>0.91600367576674102</v>
      </c>
      <c r="FR287" s="340"/>
    </row>
    <row r="288" spans="1:174" x14ac:dyDescent="0.2">
      <c r="A288" s="377" t="s">
        <v>218</v>
      </c>
      <c r="B288" s="334">
        <f t="shared" si="402"/>
        <v>1998</v>
      </c>
      <c r="D288" s="388">
        <f>NonManufacturing_Data!Q40</f>
        <v>771.31499999999994</v>
      </c>
      <c r="E288" s="388">
        <f>NonManufacturing_Data!R40</f>
        <v>821.48877339630167</v>
      </c>
      <c r="F288" s="388">
        <f>NonManufacturing_Data!S40</f>
        <v>530.20927311296396</v>
      </c>
      <c r="G288" s="388"/>
      <c r="H288" s="388">
        <f t="shared" si="493"/>
        <v>2123.0130465092652</v>
      </c>
      <c r="I288" s="393"/>
      <c r="J288" s="394">
        <f t="shared" si="497"/>
        <v>232323.17742000002</v>
      </c>
      <c r="K288" s="394">
        <f t="shared" si="497"/>
        <v>416210.59894999996</v>
      </c>
      <c r="L288" s="394">
        <f t="shared" si="497"/>
        <v>1147424.1034300001</v>
      </c>
      <c r="M288" s="394"/>
      <c r="N288" s="394">
        <f t="shared" si="448"/>
        <v>1795957.8798000002</v>
      </c>
      <c r="P288" s="403">
        <f t="shared" si="498"/>
        <v>69386.522519999999</v>
      </c>
      <c r="Q288" s="403">
        <f t="shared" si="498"/>
        <v>366471.23687460396</v>
      </c>
      <c r="R288" s="403">
        <f t="shared" si="498"/>
        <v>601970.21148000006</v>
      </c>
      <c r="S288" s="403"/>
      <c r="T288" s="388">
        <f t="shared" si="449"/>
        <v>1037827.9708746041</v>
      </c>
      <c r="U288" s="388"/>
      <c r="W288" s="397">
        <f t="shared" si="408"/>
        <v>3.3200088280714075</v>
      </c>
      <c r="X288" s="397">
        <f t="shared" si="409"/>
        <v>1.9737334307889367</v>
      </c>
      <c r="Y288" s="397">
        <f t="shared" si="410"/>
        <v>0.46208657420391203</v>
      </c>
      <c r="Z288" s="388"/>
      <c r="AA288" s="388">
        <f t="shared" si="450"/>
        <v>2.0456309774732206</v>
      </c>
      <c r="AD288" s="397">
        <f t="shared" si="451"/>
        <v>11.116207758901245</v>
      </c>
      <c r="AE288" s="397">
        <f t="shared" si="452"/>
        <v>2.241618688555882</v>
      </c>
      <c r="AF288" s="397">
        <f t="shared" si="453"/>
        <v>0.88078988461803598</v>
      </c>
      <c r="AG288" s="388"/>
      <c r="AH288" s="397">
        <f t="shared" si="411"/>
        <v>2.0456309774732206</v>
      </c>
      <c r="AJ288" s="398">
        <f t="shared" si="412"/>
        <v>0.59134100390757649</v>
      </c>
      <c r="AK288" s="398">
        <f t="shared" si="413"/>
        <v>0.94688805334953252</v>
      </c>
      <c r="AL288" s="398">
        <f t="shared" si="414"/>
        <v>0.86982723350267599</v>
      </c>
      <c r="AM288" s="399"/>
      <c r="AN288" s="398">
        <f t="shared" si="415"/>
        <v>0.72768352197862618</v>
      </c>
      <c r="AP288" s="393">
        <f t="shared" si="454"/>
        <v>3.3482464458863044</v>
      </c>
      <c r="AQ288" s="393">
        <f t="shared" si="455"/>
        <v>1.1357251458520752</v>
      </c>
      <c r="AR288" s="393">
        <f t="shared" si="456"/>
        <v>1.9061144248466226</v>
      </c>
      <c r="AS288" s="393"/>
      <c r="AT288" s="393">
        <f t="shared" si="416"/>
        <v>1.7304967009961205</v>
      </c>
      <c r="AV288" s="393">
        <f t="shared" si="457"/>
        <v>6.6857441182208849E-2</v>
      </c>
      <c r="AW288" s="393">
        <f t="shared" si="417"/>
        <v>0.35311366349643603</v>
      </c>
      <c r="AX288" s="393">
        <f t="shared" si="418"/>
        <v>0.58002889532135504</v>
      </c>
      <c r="AY288" s="393"/>
      <c r="AZ288" s="393">
        <f t="shared" si="419"/>
        <v>1</v>
      </c>
      <c r="BC288" s="383">
        <f t="shared" si="420"/>
        <v>0.59134100390757649</v>
      </c>
      <c r="BD288" s="383">
        <f t="shared" si="421"/>
        <v>0.94688805334953252</v>
      </c>
      <c r="BE288" s="383">
        <f t="shared" si="422"/>
        <v>0.86982723350267599</v>
      </c>
      <c r="BF288" s="383" t="e">
        <f t="shared" si="423"/>
        <v>#DIV/0!</v>
      </c>
      <c r="BG288" s="383"/>
      <c r="BH288" s="383"/>
      <c r="BI288" s="383"/>
      <c r="BJ288" s="383"/>
      <c r="BK288" s="383"/>
      <c r="BL288" s="383"/>
      <c r="BM288" s="383"/>
      <c r="BN288" s="383"/>
      <c r="BO288" s="383"/>
      <c r="BP288" s="383"/>
      <c r="BQ288" s="383">
        <f t="shared" si="458"/>
        <v>1.1496173652961499</v>
      </c>
      <c r="BR288" s="391">
        <f t="shared" si="459"/>
        <v>0.59134100390757649</v>
      </c>
      <c r="BS288" s="400">
        <f>Mining!BZ285</f>
        <v>0.82227387494884396</v>
      </c>
      <c r="BT288" s="391">
        <f t="shared" si="424"/>
        <v>0.86982723350267599</v>
      </c>
      <c r="BU288" s="391">
        <v>1</v>
      </c>
      <c r="BV288" s="391"/>
      <c r="BW288" s="391">
        <v>1</v>
      </c>
      <c r="BX288" s="400">
        <f>Mining!BW285</f>
        <v>1.1515482641454973</v>
      </c>
      <c r="BY288" s="391">
        <v>1</v>
      </c>
      <c r="BZ288" s="391">
        <v>1</v>
      </c>
      <c r="CB288" s="668">
        <f t="shared" si="460"/>
        <v>6.6857441182208849E-2</v>
      </c>
      <c r="CC288" s="668">
        <f t="shared" si="461"/>
        <v>0.35311366349643603</v>
      </c>
      <c r="CD288" s="668">
        <f t="shared" si="462"/>
        <v>0.58002889532135504</v>
      </c>
      <c r="CE288" s="668"/>
      <c r="CG288" s="668">
        <v>1</v>
      </c>
      <c r="CH288" s="668">
        <v>1</v>
      </c>
      <c r="CI288" s="668">
        <v>1</v>
      </c>
      <c r="CJ288" s="668">
        <v>1</v>
      </c>
      <c r="CL288" s="392">
        <f t="shared" si="425"/>
        <v>1.1496173652961499</v>
      </c>
      <c r="CM288" s="392">
        <f t="shared" si="426"/>
        <v>0.72768352197862618</v>
      </c>
      <c r="CN288" s="392">
        <f t="shared" si="427"/>
        <v>0.94539583473058542</v>
      </c>
      <c r="CO288" s="392">
        <f t="shared" si="428"/>
        <v>0.99357896078901653</v>
      </c>
      <c r="CP288" s="392">
        <f t="shared" si="429"/>
        <v>1.0570244362527546</v>
      </c>
      <c r="CQ288" s="392">
        <v>1</v>
      </c>
      <c r="CR288" s="392">
        <f t="shared" si="430"/>
        <v>0.73289446536989278</v>
      </c>
      <c r="CS288" s="392">
        <f t="shared" si="431"/>
        <v>0.83655761330649103</v>
      </c>
      <c r="CT288" s="392">
        <f t="shared" si="432"/>
        <v>0.83655761330649125</v>
      </c>
      <c r="CU288" s="392"/>
      <c r="CV288" s="392">
        <f t="shared" si="463"/>
        <v>0.99288991302637708</v>
      </c>
      <c r="CW288" s="383">
        <f t="shared" si="494"/>
        <v>0.99999999999999978</v>
      </c>
      <c r="CY288" s="338"/>
      <c r="DA288" s="383">
        <f t="shared" si="433"/>
        <v>0.36331147435397249</v>
      </c>
      <c r="DB288" s="383">
        <f t="shared" si="434"/>
        <v>0.38694475982944299</v>
      </c>
      <c r="DC288" s="383">
        <f t="shared" si="435"/>
        <v>0.2497437658165847</v>
      </c>
      <c r="DD288" s="383">
        <f t="shared" si="436"/>
        <v>0</v>
      </c>
      <c r="DF288" s="383">
        <f t="shared" si="495"/>
        <v>0.3618219285968281</v>
      </c>
      <c r="DG288" s="383">
        <f t="shared" si="495"/>
        <v>0.39336030158820995</v>
      </c>
      <c r="DH288" s="383">
        <f t="shared" si="495"/>
        <v>0.24474691945425189</v>
      </c>
      <c r="DI288" s="383"/>
      <c r="DJ288" s="383">
        <f t="shared" si="438"/>
        <v>0.99992914963928992</v>
      </c>
      <c r="DK288" s="383"/>
      <c r="DL288" s="383">
        <f t="shared" si="496"/>
        <v>0.36184756562737486</v>
      </c>
      <c r="DM288" s="383">
        <f t="shared" si="496"/>
        <v>0.39338817328218606</v>
      </c>
      <c r="DN288" s="383">
        <f t="shared" si="496"/>
        <v>0.24476426109043908</v>
      </c>
      <c r="DO288" s="383">
        <f t="shared" si="496"/>
        <v>0</v>
      </c>
      <c r="DR288" s="383">
        <f t="shared" si="488"/>
        <v>2.8669729531845906E-2</v>
      </c>
      <c r="DS288" s="383">
        <f t="shared" si="489"/>
        <v>-1.2330963915044766E-2</v>
      </c>
      <c r="DT288" s="383">
        <f t="shared" si="465"/>
        <v>-9.3359958427770007E-3</v>
      </c>
      <c r="DU288" s="383">
        <f t="shared" si="466"/>
        <v>0</v>
      </c>
      <c r="DW288" s="383">
        <f t="shared" si="490"/>
        <v>4.9956229237646491E-2</v>
      </c>
      <c r="DX288" s="383">
        <f t="shared" si="440"/>
        <v>6.8815534010311288E-3</v>
      </c>
      <c r="DY288" s="383">
        <f t="shared" si="441"/>
        <v>4.4122754288181638E-2</v>
      </c>
      <c r="DZ288" s="383">
        <f t="shared" si="442"/>
        <v>0</v>
      </c>
      <c r="EA288" s="383"/>
      <c r="EC288" s="383">
        <f t="shared" si="491"/>
        <v>-5.4600234412296056E-2</v>
      </c>
      <c r="ED288" s="383">
        <f t="shared" si="467"/>
        <v>-2.4141173376923456E-2</v>
      </c>
      <c r="EE288" s="383">
        <f t="shared" si="468"/>
        <v>2.1575251752466284E-2</v>
      </c>
      <c r="EF288" s="383"/>
      <c r="EH288" s="383">
        <f t="shared" si="469"/>
        <v>0</v>
      </c>
      <c r="EI288" s="383">
        <f t="shared" si="470"/>
        <v>1.2595542446044895E-2</v>
      </c>
      <c r="EJ288" s="383">
        <f t="shared" si="471"/>
        <v>0</v>
      </c>
      <c r="EK288" s="383">
        <f t="shared" si="472"/>
        <v>0</v>
      </c>
      <c r="EM288" s="383">
        <f t="shared" si="492"/>
        <v>0</v>
      </c>
      <c r="EN288" s="383">
        <f t="shared" si="473"/>
        <v>1.2595542446044895E-2</v>
      </c>
      <c r="EO288" s="383">
        <f t="shared" si="474"/>
        <v>0</v>
      </c>
      <c r="EP288" s="383">
        <v>1</v>
      </c>
      <c r="ER288" s="383">
        <f t="shared" si="475"/>
        <v>0</v>
      </c>
      <c r="ES288" s="383">
        <f t="shared" si="476"/>
        <v>0</v>
      </c>
      <c r="ET288" s="383">
        <f t="shared" si="477"/>
        <v>0</v>
      </c>
      <c r="EU288" s="383">
        <f t="shared" si="478"/>
        <v>0</v>
      </c>
      <c r="EX288" s="383">
        <f t="shared" si="479"/>
        <v>1.003243346648703</v>
      </c>
      <c r="EY288" s="383">
        <f t="shared" si="480"/>
        <v>0.5919721394991081</v>
      </c>
      <c r="EZ288" s="383">
        <f t="shared" si="443"/>
        <v>0.73289446536989278</v>
      </c>
      <c r="FA288" s="383"/>
      <c r="FB288" s="383">
        <f t="shared" si="481"/>
        <v>1.0320873810241447</v>
      </c>
      <c r="FC288" s="383">
        <f t="shared" si="482"/>
        <v>0.87956101248187102</v>
      </c>
      <c r="FD288" s="383">
        <f t="shared" si="444"/>
        <v>0.94539583473058542</v>
      </c>
      <c r="FE288" s="383"/>
      <c r="FF288" s="383">
        <f t="shared" si="403"/>
        <v>0.9763121055146996</v>
      </c>
      <c r="FG288" s="383">
        <f t="shared" si="483"/>
        <v>1.2570477480988789</v>
      </c>
      <c r="FH288" s="383">
        <f t="shared" si="445"/>
        <v>0.99357896078901653</v>
      </c>
      <c r="FI288" s="383"/>
      <c r="FJ288" s="383">
        <f t="shared" si="484"/>
        <v>1.00496723343709</v>
      </c>
      <c r="FK288" s="383">
        <f t="shared" si="485"/>
        <v>1.0612652006411278</v>
      </c>
      <c r="FL288" s="383">
        <f t="shared" si="446"/>
        <v>1.0570244362527546</v>
      </c>
      <c r="FN288" s="383">
        <f t="shared" si="486"/>
        <v>1.0320873810241447</v>
      </c>
      <c r="FO288" s="383">
        <f t="shared" si="487"/>
        <v>0.87956101248187102</v>
      </c>
      <c r="FP288" s="383">
        <f t="shared" si="447"/>
        <v>0.94539583473058542</v>
      </c>
      <c r="FR288" s="340"/>
    </row>
    <row r="289" spans="1:174" x14ac:dyDescent="0.2">
      <c r="A289" s="377" t="s">
        <v>218</v>
      </c>
      <c r="B289" s="334">
        <f t="shared" si="402"/>
        <v>1999</v>
      </c>
      <c r="D289" s="388">
        <f>NonManufacturing_Data!Q41</f>
        <v>823.62</v>
      </c>
      <c r="E289" s="388">
        <f>NonManufacturing_Data!R41</f>
        <v>764.61307796074811</v>
      </c>
      <c r="F289" s="388">
        <f>NonManufacturing_Data!S41</f>
        <v>533.0107041164199</v>
      </c>
      <c r="G289" s="388"/>
      <c r="H289" s="388">
        <f t="shared" si="493"/>
        <v>2121.2437820771684</v>
      </c>
      <c r="I289" s="393"/>
      <c r="J289" s="394">
        <f t="shared" si="497"/>
        <v>237634.45613999999</v>
      </c>
      <c r="K289" s="394">
        <f t="shared" si="497"/>
        <v>384700.76900999999</v>
      </c>
      <c r="L289" s="394">
        <f t="shared" si="497"/>
        <v>1164408.4873200001</v>
      </c>
      <c r="M289" s="394"/>
      <c r="N289" s="394">
        <f t="shared" si="448"/>
        <v>1786743.7124700001</v>
      </c>
      <c r="P289" s="403">
        <f t="shared" si="498"/>
        <v>72759.237599999993</v>
      </c>
      <c r="Q289" s="403">
        <f t="shared" si="498"/>
        <v>308703.43141072354</v>
      </c>
      <c r="R289" s="403">
        <f t="shared" si="498"/>
        <v>634617.74067999993</v>
      </c>
      <c r="S289" s="403"/>
      <c r="T289" s="388">
        <f t="shared" si="449"/>
        <v>1016080.4096907235</v>
      </c>
      <c r="U289" s="388"/>
      <c r="W289" s="397">
        <f t="shared" si="408"/>
        <v>3.4659115238523004</v>
      </c>
      <c r="X289" s="397">
        <f t="shared" si="409"/>
        <v>1.987552767124499</v>
      </c>
      <c r="Y289" s="397">
        <f t="shared" si="410"/>
        <v>0.4577523351304284</v>
      </c>
      <c r="Z289" s="388"/>
      <c r="AA289" s="388">
        <f t="shared" si="450"/>
        <v>2.0876731426431463</v>
      </c>
      <c r="AD289" s="397">
        <f t="shared" si="451"/>
        <v>11.319799755570832</v>
      </c>
      <c r="AE289" s="397">
        <f t="shared" si="452"/>
        <v>2.4768531871077464</v>
      </c>
      <c r="AF289" s="397">
        <f t="shared" si="453"/>
        <v>0.83989253679749487</v>
      </c>
      <c r="AG289" s="388"/>
      <c r="AH289" s="397">
        <f t="shared" si="411"/>
        <v>2.0876731426431463</v>
      </c>
      <c r="AJ289" s="398">
        <f t="shared" si="412"/>
        <v>0.61732835847916467</v>
      </c>
      <c r="AK289" s="398">
        <f t="shared" si="413"/>
        <v>0.95351780601888503</v>
      </c>
      <c r="AL289" s="398">
        <f t="shared" si="414"/>
        <v>0.86166850439629039</v>
      </c>
      <c r="AM289" s="399"/>
      <c r="AN289" s="398">
        <f t="shared" si="415"/>
        <v>0.74263900083055856</v>
      </c>
      <c r="AP289" s="393">
        <f t="shared" si="454"/>
        <v>3.2660382925727633</v>
      </c>
      <c r="AQ289" s="393">
        <f t="shared" si="455"/>
        <v>1.246182354540023</v>
      </c>
      <c r="AR289" s="393">
        <f t="shared" si="456"/>
        <v>1.8348186832475302</v>
      </c>
      <c r="AS289" s="393"/>
      <c r="AT289" s="393">
        <f t="shared" si="416"/>
        <v>1.7584668451720791</v>
      </c>
      <c r="AV289" s="393">
        <f t="shared" si="457"/>
        <v>7.1607755553663902E-2</v>
      </c>
      <c r="AW289" s="393">
        <f t="shared" si="417"/>
        <v>0.30381791486826054</v>
      </c>
      <c r="AX289" s="393">
        <f t="shared" si="418"/>
        <v>0.62457432957807546</v>
      </c>
      <c r="AY289" s="393"/>
      <c r="AZ289" s="393">
        <f t="shared" si="419"/>
        <v>1</v>
      </c>
      <c r="BC289" s="383">
        <f t="shared" si="420"/>
        <v>0.61732835847916467</v>
      </c>
      <c r="BD289" s="383">
        <f t="shared" si="421"/>
        <v>0.95351780601888503</v>
      </c>
      <c r="BE289" s="383">
        <f t="shared" si="422"/>
        <v>0.86166850439629039</v>
      </c>
      <c r="BF289" s="383" t="e">
        <f t="shared" si="423"/>
        <v>#DIV/0!</v>
      </c>
      <c r="BG289" s="383"/>
      <c r="BH289" s="383"/>
      <c r="BI289" s="383"/>
      <c r="BJ289" s="383"/>
      <c r="BK289" s="383"/>
      <c r="BL289" s="383"/>
      <c r="BM289" s="383"/>
      <c r="BN289" s="383"/>
      <c r="BO289" s="383"/>
      <c r="BP289" s="383"/>
      <c r="BQ289" s="383">
        <f t="shared" si="458"/>
        <v>1.1437192499291613</v>
      </c>
      <c r="BR289" s="391">
        <f t="shared" si="459"/>
        <v>0.61732835847916467</v>
      </c>
      <c r="BS289" s="400">
        <f>Mining!BZ286</f>
        <v>0.80794461845460219</v>
      </c>
      <c r="BT289" s="391">
        <f t="shared" si="424"/>
        <v>0.86166850439629039</v>
      </c>
      <c r="BU289" s="391">
        <v>1</v>
      </c>
      <c r="BV289" s="391"/>
      <c r="BW289" s="391">
        <v>1</v>
      </c>
      <c r="BX289" s="400">
        <f>Mining!BW286</f>
        <v>1.1801771857119714</v>
      </c>
      <c r="BY289" s="391">
        <v>1</v>
      </c>
      <c r="BZ289" s="391">
        <v>1</v>
      </c>
      <c r="CB289" s="668">
        <f t="shared" si="460"/>
        <v>7.1607755553663902E-2</v>
      </c>
      <c r="CC289" s="668">
        <f t="shared" si="461"/>
        <v>0.30381791486826054</v>
      </c>
      <c r="CD289" s="668">
        <f t="shared" si="462"/>
        <v>0.62457432957807546</v>
      </c>
      <c r="CE289" s="668"/>
      <c r="CG289" s="668">
        <v>1</v>
      </c>
      <c r="CH289" s="668">
        <v>1</v>
      </c>
      <c r="CI289" s="668">
        <v>1</v>
      </c>
      <c r="CJ289" s="668">
        <v>1</v>
      </c>
      <c r="CL289" s="392">
        <f t="shared" si="425"/>
        <v>1.1437192499291613</v>
      </c>
      <c r="CM289" s="392">
        <f t="shared" si="426"/>
        <v>0.74263900083055856</v>
      </c>
      <c r="CN289" s="392">
        <f t="shared" si="427"/>
        <v>0.96043872910571126</v>
      </c>
      <c r="CO289" s="392">
        <f t="shared" si="428"/>
        <v>0.98187531044643428</v>
      </c>
      <c r="CP289" s="392">
        <f t="shared" si="429"/>
        <v>1.066768225398967</v>
      </c>
      <c r="CQ289" s="392">
        <v>1</v>
      </c>
      <c r="CR289" s="392">
        <f t="shared" si="430"/>
        <v>0.73821298090074339</v>
      </c>
      <c r="CS289" s="392">
        <f t="shared" si="431"/>
        <v>0.84937052099806787</v>
      </c>
      <c r="CT289" s="392">
        <f t="shared" si="432"/>
        <v>0.8493705209980682</v>
      </c>
      <c r="CU289" s="392"/>
      <c r="CV289" s="392">
        <f t="shared" si="463"/>
        <v>1.0059955866996735</v>
      </c>
      <c r="CW289" s="383">
        <f t="shared" si="494"/>
        <v>0.99999999999999956</v>
      </c>
      <c r="CY289" s="338"/>
      <c r="DA289" s="383">
        <f t="shared" si="433"/>
        <v>0.38827220471260182</v>
      </c>
      <c r="DB289" s="383">
        <f t="shared" si="434"/>
        <v>0.36045507094522733</v>
      </c>
      <c r="DC289" s="383">
        <f t="shared" si="435"/>
        <v>0.25127272434217068</v>
      </c>
      <c r="DD289" s="383">
        <f t="shared" si="436"/>
        <v>0</v>
      </c>
      <c r="DF289" s="383">
        <f t="shared" si="495"/>
        <v>0.37565363770847932</v>
      </c>
      <c r="DG289" s="383">
        <f t="shared" si="495"/>
        <v>0.37354338631181278</v>
      </c>
      <c r="DH289" s="383">
        <f t="shared" si="495"/>
        <v>0.25050746742035274</v>
      </c>
      <c r="DI289" s="383"/>
      <c r="DJ289" s="383">
        <f t="shared" si="438"/>
        <v>0.99970449144064477</v>
      </c>
      <c r="DK289" s="383"/>
      <c r="DL289" s="383">
        <f t="shared" si="496"/>
        <v>0.37576467938754171</v>
      </c>
      <c r="DM289" s="383">
        <f t="shared" si="496"/>
        <v>0.37365380420919225</v>
      </c>
      <c r="DN289" s="383">
        <f t="shared" si="496"/>
        <v>0.25058151640326609</v>
      </c>
      <c r="DO289" s="383">
        <f t="shared" si="496"/>
        <v>0</v>
      </c>
      <c r="DR289" s="383">
        <f t="shared" si="488"/>
        <v>4.3008222110386275E-2</v>
      </c>
      <c r="DS289" s="383">
        <f t="shared" si="489"/>
        <v>-1.7580006111184945E-2</v>
      </c>
      <c r="DT289" s="383">
        <f t="shared" si="465"/>
        <v>-9.4239787139474493E-3</v>
      </c>
      <c r="DU289" s="383">
        <f t="shared" si="466"/>
        <v>0</v>
      </c>
      <c r="DW289" s="383">
        <f t="shared" si="490"/>
        <v>-2.4859040712093119E-2</v>
      </c>
      <c r="DX289" s="383">
        <f t="shared" si="440"/>
        <v>9.281341966446037E-2</v>
      </c>
      <c r="DY289" s="383">
        <f t="shared" si="441"/>
        <v>-3.812117104725031E-2</v>
      </c>
      <c r="DZ289" s="383">
        <f t="shared" si="442"/>
        <v>0</v>
      </c>
      <c r="EA289" s="383"/>
      <c r="EC289" s="383">
        <f t="shared" si="491"/>
        <v>6.864077690982022E-2</v>
      </c>
      <c r="ED289" s="383">
        <f t="shared" si="467"/>
        <v>-0.15036144030612361</v>
      </c>
      <c r="EE289" s="383">
        <f t="shared" si="468"/>
        <v>7.3992423206874949E-2</v>
      </c>
      <c r="EF289" s="383"/>
      <c r="EH289" s="383">
        <f t="shared" si="469"/>
        <v>0</v>
      </c>
      <c r="EI289" s="383">
        <f t="shared" si="470"/>
        <v>2.4557231036340218E-2</v>
      </c>
      <c r="EJ289" s="383">
        <f t="shared" si="471"/>
        <v>0</v>
      </c>
      <c r="EK289" s="383">
        <f t="shared" si="472"/>
        <v>0</v>
      </c>
      <c r="EM289" s="383">
        <f t="shared" si="492"/>
        <v>0</v>
      </c>
      <c r="EN289" s="383">
        <f t="shared" si="473"/>
        <v>2.4557231036340218E-2</v>
      </c>
      <c r="EO289" s="383">
        <f t="shared" si="474"/>
        <v>0</v>
      </c>
      <c r="EP289" s="383">
        <v>1</v>
      </c>
      <c r="ER289" s="383">
        <f t="shared" si="475"/>
        <v>0</v>
      </c>
      <c r="ES289" s="383">
        <f t="shared" si="476"/>
        <v>0</v>
      </c>
      <c r="ET289" s="383">
        <f t="shared" si="477"/>
        <v>0</v>
      </c>
      <c r="EU289" s="383">
        <f t="shared" si="478"/>
        <v>0</v>
      </c>
      <c r="EX289" s="383">
        <f t="shared" si="479"/>
        <v>1.0072568640945683</v>
      </c>
      <c r="EY289" s="383">
        <f t="shared" si="480"/>
        <v>0.59626800086322396</v>
      </c>
      <c r="EZ289" s="383">
        <f t="shared" si="443"/>
        <v>0.73821298090074339</v>
      </c>
      <c r="FA289" s="383"/>
      <c r="FB289" s="383">
        <f t="shared" si="481"/>
        <v>1.0159117417514461</v>
      </c>
      <c r="FC289" s="383">
        <f t="shared" si="482"/>
        <v>0.89355636016712292</v>
      </c>
      <c r="FD289" s="383">
        <f t="shared" si="444"/>
        <v>0.96043872910571126</v>
      </c>
      <c r="FE289" s="383"/>
      <c r="FF289" s="383">
        <f t="shared" si="403"/>
        <v>0.9882207144027203</v>
      </c>
      <c r="FG289" s="383">
        <f t="shared" si="483"/>
        <v>1.2422406236646049</v>
      </c>
      <c r="FH289" s="383">
        <f t="shared" si="445"/>
        <v>0.98187531044643428</v>
      </c>
      <c r="FI289" s="383"/>
      <c r="FJ289" s="383">
        <f t="shared" si="484"/>
        <v>1.0092181304537813</v>
      </c>
      <c r="FK289" s="383">
        <f t="shared" si="485"/>
        <v>1.0710480817066961</v>
      </c>
      <c r="FL289" s="383">
        <f t="shared" si="446"/>
        <v>1.066768225398967</v>
      </c>
      <c r="FN289" s="383">
        <f t="shared" si="486"/>
        <v>1.0159117417514461</v>
      </c>
      <c r="FO289" s="383">
        <f t="shared" si="487"/>
        <v>0.89355636016712292</v>
      </c>
      <c r="FP289" s="383">
        <f t="shared" si="447"/>
        <v>0.96043872910571126</v>
      </c>
      <c r="FR289" s="340"/>
    </row>
    <row r="290" spans="1:174" x14ac:dyDescent="0.2">
      <c r="A290" s="377" t="s">
        <v>218</v>
      </c>
      <c r="B290" s="334">
        <f t="shared" si="402"/>
        <v>2000</v>
      </c>
      <c r="D290" s="388">
        <f>NonManufacturing_Data!Q42</f>
        <v>837.6099999999999</v>
      </c>
      <c r="E290" s="388">
        <f>NonManufacturing_Data!R42</f>
        <v>752.61181588330408</v>
      </c>
      <c r="F290" s="388">
        <f>NonManufacturing_Data!S42</f>
        <v>546.01015980622367</v>
      </c>
      <c r="G290" s="388"/>
      <c r="H290" s="388">
        <f t="shared" si="493"/>
        <v>2136.2319756895276</v>
      </c>
      <c r="I290" s="393"/>
      <c r="J290" s="394">
        <f t="shared" si="497"/>
        <v>240627.08004</v>
      </c>
      <c r="K290" s="394">
        <f t="shared" si="497"/>
        <v>384213.15864000004</v>
      </c>
      <c r="L290" s="394">
        <f t="shared" si="497"/>
        <v>1204209.0171400001</v>
      </c>
      <c r="M290" s="394"/>
      <c r="N290" s="394">
        <f t="shared" si="448"/>
        <v>1829049.2558200001</v>
      </c>
      <c r="P290" s="403">
        <f t="shared" si="498"/>
        <v>83536.419120000006</v>
      </c>
      <c r="Q290" s="403">
        <f t="shared" si="498"/>
        <v>247981.30009938378</v>
      </c>
      <c r="R290" s="403">
        <f t="shared" si="498"/>
        <v>655161.79564000003</v>
      </c>
      <c r="S290" s="403"/>
      <c r="T290" s="388">
        <f t="shared" si="449"/>
        <v>986679.51485938381</v>
      </c>
      <c r="U290" s="388"/>
      <c r="W290" s="397">
        <f t="shared" si="408"/>
        <v>3.4809465329536562</v>
      </c>
      <c r="X290" s="397">
        <f t="shared" si="409"/>
        <v>1.9588392509702828</v>
      </c>
      <c r="Y290" s="397">
        <f t="shared" si="410"/>
        <v>0.45341809605694483</v>
      </c>
      <c r="Z290" s="388"/>
      <c r="AA290" s="388">
        <f t="shared" si="450"/>
        <v>2.1650717821925913</v>
      </c>
      <c r="AD290" s="397">
        <f t="shared" si="451"/>
        <v>10.026884188042269</v>
      </c>
      <c r="AE290" s="397">
        <f t="shared" si="452"/>
        <v>3.0349539081441983</v>
      </c>
      <c r="AF290" s="397">
        <f t="shared" si="453"/>
        <v>0.83339743470977157</v>
      </c>
      <c r="AG290" s="388"/>
      <c r="AH290" s="397">
        <f t="shared" si="411"/>
        <v>2.1650717821925913</v>
      </c>
      <c r="AJ290" s="398">
        <f t="shared" si="412"/>
        <v>0.62000630839923165</v>
      </c>
      <c r="AK290" s="398">
        <f t="shared" si="413"/>
        <v>0.939742650269905</v>
      </c>
      <c r="AL290" s="398">
        <f t="shared" si="414"/>
        <v>0.8535097752899049</v>
      </c>
      <c r="AM290" s="399"/>
      <c r="AN290" s="398">
        <f t="shared" si="415"/>
        <v>0.77017168646345968</v>
      </c>
      <c r="AP290" s="393">
        <f t="shared" si="454"/>
        <v>2.8805050847863058</v>
      </c>
      <c r="AQ290" s="393">
        <f t="shared" si="455"/>
        <v>1.5493634337993165</v>
      </c>
      <c r="AR290" s="393">
        <f t="shared" si="456"/>
        <v>1.8380330250540005</v>
      </c>
      <c r="AS290" s="393"/>
      <c r="AT290" s="393">
        <f t="shared" si="416"/>
        <v>1.8537419985664405</v>
      </c>
      <c r="AV290" s="393">
        <f t="shared" si="457"/>
        <v>8.4664187167101737E-2</v>
      </c>
      <c r="AW290" s="393">
        <f t="shared" si="417"/>
        <v>0.2513291259875044</v>
      </c>
      <c r="AX290" s="393">
        <f t="shared" si="418"/>
        <v>0.66400668684539388</v>
      </c>
      <c r="AY290" s="393"/>
      <c r="AZ290" s="393">
        <f t="shared" si="419"/>
        <v>1</v>
      </c>
      <c r="BC290" s="383">
        <f t="shared" si="420"/>
        <v>0.62000630839923165</v>
      </c>
      <c r="BD290" s="383">
        <f t="shared" si="421"/>
        <v>0.939742650269905</v>
      </c>
      <c r="BE290" s="383">
        <f t="shared" si="422"/>
        <v>0.8535097752899049</v>
      </c>
      <c r="BF290" s="383" t="e">
        <f t="shared" si="423"/>
        <v>#DIV/0!</v>
      </c>
      <c r="BG290" s="383"/>
      <c r="BH290" s="383"/>
      <c r="BI290" s="383"/>
      <c r="BJ290" s="383"/>
      <c r="BK290" s="383"/>
      <c r="BL290" s="383"/>
      <c r="BM290" s="383"/>
      <c r="BN290" s="383"/>
      <c r="BO290" s="383"/>
      <c r="BP290" s="383"/>
      <c r="BQ290" s="383">
        <f t="shared" si="458"/>
        <v>1.1707996106828695</v>
      </c>
      <c r="BR290" s="391">
        <f t="shared" si="459"/>
        <v>0.62000630839923165</v>
      </c>
      <c r="BS290" s="400">
        <f>Mining!BZ287</f>
        <v>0.7982771411549574</v>
      </c>
      <c r="BT290" s="391">
        <f t="shared" si="424"/>
        <v>0.8535097752899049</v>
      </c>
      <c r="BU290" s="391">
        <v>1</v>
      </c>
      <c r="BV290" s="391"/>
      <c r="BW290" s="391">
        <v>1</v>
      </c>
      <c r="BX290" s="400">
        <f>Mining!BW287</f>
        <v>1.1772135287630474</v>
      </c>
      <c r="BY290" s="391">
        <v>1</v>
      </c>
      <c r="BZ290" s="391">
        <v>1</v>
      </c>
      <c r="CB290" s="668">
        <f t="shared" si="460"/>
        <v>8.4664187167101737E-2</v>
      </c>
      <c r="CC290" s="668">
        <f t="shared" si="461"/>
        <v>0.2513291259875044</v>
      </c>
      <c r="CD290" s="668">
        <f t="shared" si="462"/>
        <v>0.66400668684539388</v>
      </c>
      <c r="CE290" s="668"/>
      <c r="CG290" s="668">
        <v>1</v>
      </c>
      <c r="CH290" s="668">
        <v>1</v>
      </c>
      <c r="CI290" s="668">
        <v>1</v>
      </c>
      <c r="CJ290" s="668">
        <v>1</v>
      </c>
      <c r="CL290" s="392">
        <f t="shared" si="425"/>
        <v>1.1707996106828695</v>
      </c>
      <c r="CM290" s="392">
        <f t="shared" si="426"/>
        <v>0.77017168646345968</v>
      </c>
      <c r="CN290" s="392">
        <f t="shared" si="427"/>
        <v>0.98873371897495699</v>
      </c>
      <c r="CO290" s="392">
        <f t="shared" si="428"/>
        <v>0.99499821782481124</v>
      </c>
      <c r="CP290" s="392">
        <f t="shared" si="429"/>
        <v>1.0658127726792146</v>
      </c>
      <c r="CQ290" s="392">
        <v>1</v>
      </c>
      <c r="CR290" s="392">
        <f t="shared" si="430"/>
        <v>0.73452229104905353</v>
      </c>
      <c r="CS290" s="392">
        <f t="shared" si="431"/>
        <v>0.9017167106703875</v>
      </c>
      <c r="CT290" s="392">
        <f t="shared" si="432"/>
        <v>0.90171671067038761</v>
      </c>
      <c r="CU290" s="392"/>
      <c r="CV290" s="392">
        <f t="shared" si="463"/>
        <v>1.0485341232646477</v>
      </c>
      <c r="CW290" s="383">
        <f t="shared" si="494"/>
        <v>0.99999999999999989</v>
      </c>
      <c r="CY290" s="338"/>
      <c r="DA290" s="383">
        <f t="shared" si="433"/>
        <v>0.39209693026415737</v>
      </c>
      <c r="DB290" s="383">
        <f t="shared" si="434"/>
        <v>0.35230809408719665</v>
      </c>
      <c r="DC290" s="383">
        <f t="shared" si="435"/>
        <v>0.25559497564864597</v>
      </c>
      <c r="DD290" s="383">
        <f t="shared" si="436"/>
        <v>0</v>
      </c>
      <c r="DF290" s="383">
        <f t="shared" si="495"/>
        <v>0.39018144319360643</v>
      </c>
      <c r="DG290" s="383">
        <f t="shared" si="495"/>
        <v>0.35636606180569902</v>
      </c>
      <c r="DH290" s="383">
        <f t="shared" si="495"/>
        <v>0.25342770696616329</v>
      </c>
      <c r="DI290" s="383"/>
      <c r="DJ290" s="383">
        <f t="shared" si="438"/>
        <v>0.99997521196546879</v>
      </c>
      <c r="DK290" s="383"/>
      <c r="DL290" s="383">
        <f t="shared" si="496"/>
        <v>0.39019111526444539</v>
      </c>
      <c r="DM290" s="383">
        <f t="shared" si="496"/>
        <v>0.35637489563891817</v>
      </c>
      <c r="DN290" s="383">
        <f t="shared" si="496"/>
        <v>0.25343398909663639</v>
      </c>
      <c r="DO290" s="383">
        <f t="shared" si="496"/>
        <v>0</v>
      </c>
      <c r="DR290" s="383">
        <f t="shared" si="488"/>
        <v>4.3285849383639255E-3</v>
      </c>
      <c r="DS290" s="383">
        <f t="shared" si="489"/>
        <v>-1.2037682818068687E-2</v>
      </c>
      <c r="DT290" s="383">
        <f t="shared" si="465"/>
        <v>-9.5136356839817544E-3</v>
      </c>
      <c r="DU290" s="383">
        <f t="shared" si="466"/>
        <v>0</v>
      </c>
      <c r="DW290" s="383">
        <f t="shared" si="490"/>
        <v>-0.12561206365539271</v>
      </c>
      <c r="DX290" s="383">
        <f t="shared" si="440"/>
        <v>0.21775939708924283</v>
      </c>
      <c r="DY290" s="383">
        <f t="shared" si="441"/>
        <v>1.7503252961924599E-3</v>
      </c>
      <c r="DZ290" s="383">
        <f t="shared" si="442"/>
        <v>0</v>
      </c>
      <c r="EA290" s="383"/>
      <c r="EC290" s="383">
        <f t="shared" si="491"/>
        <v>0.16748930660441436</v>
      </c>
      <c r="ED290" s="383">
        <f t="shared" si="467"/>
        <v>-0.18966521860937122</v>
      </c>
      <c r="EE290" s="383">
        <f t="shared" si="468"/>
        <v>6.1221874950051575E-2</v>
      </c>
      <c r="EF290" s="383"/>
      <c r="EH290" s="383">
        <f t="shared" si="469"/>
        <v>0</v>
      </c>
      <c r="EI290" s="383">
        <f t="shared" si="470"/>
        <v>-2.5143549536143302E-3</v>
      </c>
      <c r="EJ290" s="383">
        <f t="shared" si="471"/>
        <v>0</v>
      </c>
      <c r="EK290" s="383">
        <f t="shared" si="472"/>
        <v>0</v>
      </c>
      <c r="EM290" s="383">
        <f t="shared" si="492"/>
        <v>0</v>
      </c>
      <c r="EN290" s="383">
        <f t="shared" si="473"/>
        <v>-2.5143549536143302E-3</v>
      </c>
      <c r="EO290" s="383">
        <f t="shared" si="474"/>
        <v>0</v>
      </c>
      <c r="EP290" s="383">
        <v>1</v>
      </c>
      <c r="ER290" s="383">
        <f t="shared" si="475"/>
        <v>0</v>
      </c>
      <c r="ES290" s="383">
        <f t="shared" si="476"/>
        <v>0</v>
      </c>
      <c r="ET290" s="383">
        <f t="shared" si="477"/>
        <v>0</v>
      </c>
      <c r="EU290" s="383">
        <f t="shared" si="478"/>
        <v>0</v>
      </c>
      <c r="EX290" s="383">
        <f t="shared" si="479"/>
        <v>0.99500050805502416</v>
      </c>
      <c r="EY290" s="383">
        <f t="shared" si="480"/>
        <v>0.59328696379586143</v>
      </c>
      <c r="EZ290" s="383">
        <f t="shared" si="443"/>
        <v>0.73452229104905353</v>
      </c>
      <c r="FA290" s="383"/>
      <c r="FB290" s="383">
        <f t="shared" si="481"/>
        <v>1.0294604840598129</v>
      </c>
      <c r="FC290" s="383">
        <f t="shared" si="482"/>
        <v>0.91988096307237088</v>
      </c>
      <c r="FD290" s="383">
        <f t="shared" si="444"/>
        <v>0.98873371897495699</v>
      </c>
      <c r="FE290" s="383"/>
      <c r="FF290" s="383">
        <f t="shared" si="403"/>
        <v>1.0133651465097031</v>
      </c>
      <c r="FG290" s="383">
        <f t="shared" si="483"/>
        <v>1.2588433516001873</v>
      </c>
      <c r="FH290" s="383">
        <f t="shared" si="445"/>
        <v>0.99499821782481124</v>
      </c>
      <c r="FI290" s="383"/>
      <c r="FJ290" s="383">
        <f t="shared" si="484"/>
        <v>0.99910434835140016</v>
      </c>
      <c r="FK290" s="383">
        <f t="shared" si="485"/>
        <v>1.0700887957265859</v>
      </c>
      <c r="FL290" s="383">
        <f t="shared" si="446"/>
        <v>1.0658127726792146</v>
      </c>
      <c r="FN290" s="383">
        <f t="shared" si="486"/>
        <v>1.0294604840598129</v>
      </c>
      <c r="FO290" s="383">
        <f t="shared" si="487"/>
        <v>0.91988096307237088</v>
      </c>
      <c r="FP290" s="383">
        <f t="shared" si="447"/>
        <v>0.98873371897495699</v>
      </c>
      <c r="FR290" s="340"/>
    </row>
    <row r="291" spans="1:174" x14ac:dyDescent="0.2">
      <c r="A291" s="377" t="s">
        <v>218</v>
      </c>
      <c r="B291" s="334">
        <f t="shared" si="402"/>
        <v>2001</v>
      </c>
      <c r="D291" s="388">
        <f>NonManufacturing_Data!Q43</f>
        <v>812.322</v>
      </c>
      <c r="E291" s="388">
        <f>NonManufacturing_Data!R43</f>
        <v>758.17829081821787</v>
      </c>
      <c r="F291" s="388">
        <f>NonManufacturing_Data!S43</f>
        <v>539.99619129865118</v>
      </c>
      <c r="G291" s="388"/>
      <c r="H291" s="388">
        <f t="shared" si="493"/>
        <v>2110.4964821168687</v>
      </c>
      <c r="I291" s="393"/>
      <c r="J291" s="394">
        <f t="shared" si="497"/>
        <v>237166.70148000002</v>
      </c>
      <c r="K291" s="394">
        <f t="shared" si="497"/>
        <v>394741.62784999999</v>
      </c>
      <c r="L291" s="394">
        <f t="shared" si="497"/>
        <v>1202439.55088</v>
      </c>
      <c r="M291" s="394"/>
      <c r="N291" s="394">
        <f t="shared" si="448"/>
        <v>1834347.8802100001</v>
      </c>
      <c r="P291" s="403">
        <f t="shared" si="498"/>
        <v>77730.574739999996</v>
      </c>
      <c r="Q291" s="403">
        <f t="shared" si="498"/>
        <v>277680.22474446381</v>
      </c>
      <c r="R291" s="403">
        <f t="shared" si="498"/>
        <v>640308.08863999997</v>
      </c>
      <c r="S291" s="403"/>
      <c r="T291" s="388">
        <f t="shared" si="449"/>
        <v>995718.88812446385</v>
      </c>
      <c r="U291" s="388"/>
      <c r="W291" s="397">
        <f t="shared" si="408"/>
        <v>3.4251098275214749</v>
      </c>
      <c r="X291" s="397">
        <f t="shared" si="409"/>
        <v>1.9206950504503724</v>
      </c>
      <c r="Y291" s="397">
        <f t="shared" si="410"/>
        <v>0.44908385698346115</v>
      </c>
      <c r="Z291" s="388"/>
      <c r="AA291" s="388">
        <f t="shared" si="450"/>
        <v>2.119570600987795</v>
      </c>
      <c r="AD291" s="397">
        <f t="shared" si="451"/>
        <v>10.450482358031255</v>
      </c>
      <c r="AE291" s="397">
        <f t="shared" si="452"/>
        <v>2.7304007388928544</v>
      </c>
      <c r="AF291" s="397">
        <f t="shared" si="453"/>
        <v>0.84333807565291108</v>
      </c>
      <c r="AG291" s="388"/>
      <c r="AH291" s="397">
        <f t="shared" si="411"/>
        <v>2.119570600987795</v>
      </c>
      <c r="AJ291" s="398">
        <f t="shared" si="412"/>
        <v>0.61006099344525355</v>
      </c>
      <c r="AK291" s="398">
        <f t="shared" si="413"/>
        <v>0.92144317415350008</v>
      </c>
      <c r="AL291" s="398">
        <f t="shared" si="414"/>
        <v>0.84535104618351919</v>
      </c>
      <c r="AM291" s="399"/>
      <c r="AN291" s="398">
        <f t="shared" si="415"/>
        <v>0.75398574669332963</v>
      </c>
      <c r="AP291" s="393">
        <f t="shared" si="454"/>
        <v>3.0511378858743279</v>
      </c>
      <c r="AQ291" s="393">
        <f t="shared" si="455"/>
        <v>1.4215691024208237</v>
      </c>
      <c r="AR291" s="393">
        <f t="shared" si="456"/>
        <v>1.8779077950334107</v>
      </c>
      <c r="AS291" s="393"/>
      <c r="AT291" s="393">
        <f t="shared" si="416"/>
        <v>1.8422346930318636</v>
      </c>
      <c r="AV291" s="393">
        <f t="shared" si="457"/>
        <v>7.806477879154558E-2</v>
      </c>
      <c r="AW291" s="393">
        <f t="shared" si="417"/>
        <v>0.27887411603439832</v>
      </c>
      <c r="AX291" s="393">
        <f t="shared" si="418"/>
        <v>0.64306110517405601</v>
      </c>
      <c r="AY291" s="393"/>
      <c r="AZ291" s="393">
        <f t="shared" si="419"/>
        <v>1</v>
      </c>
      <c r="BC291" s="383">
        <f t="shared" si="420"/>
        <v>0.61006099344525355</v>
      </c>
      <c r="BD291" s="383">
        <f t="shared" si="421"/>
        <v>0.92144317415350008</v>
      </c>
      <c r="BE291" s="383">
        <f t="shared" si="422"/>
        <v>0.84535104618351919</v>
      </c>
      <c r="BF291" s="383" t="e">
        <f t="shared" si="423"/>
        <v>#DIV/0!</v>
      </c>
      <c r="BG291" s="383"/>
      <c r="BH291" s="383">
        <f t="shared" ref="BH291:BH301" si="499">W291/W$304</f>
        <v>0.61006099344525355</v>
      </c>
      <c r="BI291" s="383">
        <f t="shared" ref="BI291:BI301" si="500">X291/X$304</f>
        <v>0.92144317415350008</v>
      </c>
      <c r="BJ291" s="383">
        <f t="shared" ref="BJ291:BJ301" si="501">Y291/Y$304</f>
        <v>0.84535104618351919</v>
      </c>
      <c r="BK291" s="383" t="e">
        <f t="shared" ref="BK291:BK301" si="502">Z291/Z$304</f>
        <v>#DIV/0!</v>
      </c>
      <c r="BL291" s="383"/>
      <c r="BM291" s="383">
        <f t="shared" ref="BM291:BP300" si="503">BR291*BW291*CB291*CG291</f>
        <v>4.7624276502654259E-2</v>
      </c>
      <c r="BN291" s="383">
        <f t="shared" si="503"/>
        <v>0.25696665066798741</v>
      </c>
      <c r="BO291" s="383">
        <f t="shared" si="503"/>
        <v>0.54361237801881834</v>
      </c>
      <c r="BP291" s="383">
        <f t="shared" si="503"/>
        <v>0</v>
      </c>
      <c r="BQ291" s="383">
        <f t="shared" si="458"/>
        <v>1.174191333105449</v>
      </c>
      <c r="BR291" s="391">
        <f t="shared" si="459"/>
        <v>0.61006099344525355</v>
      </c>
      <c r="BS291" s="400">
        <f>Mining!BZ288</f>
        <v>0.79574524716460537</v>
      </c>
      <c r="BT291" s="391">
        <f t="shared" si="424"/>
        <v>0.84535104618351919</v>
      </c>
      <c r="BU291" s="391">
        <v>1</v>
      </c>
      <c r="BV291" s="391"/>
      <c r="BW291" s="391">
        <v>1</v>
      </c>
      <c r="BX291" s="400">
        <f>Mining!BW288</f>
        <v>1.1579625231024382</v>
      </c>
      <c r="BY291" s="391">
        <v>1</v>
      </c>
      <c r="BZ291" s="391">
        <v>1</v>
      </c>
      <c r="CB291" s="668">
        <f t="shared" si="460"/>
        <v>7.806477879154558E-2</v>
      </c>
      <c r="CC291" s="668">
        <f t="shared" si="461"/>
        <v>0.27887411603439832</v>
      </c>
      <c r="CD291" s="668">
        <f t="shared" si="462"/>
        <v>0.64306110517405601</v>
      </c>
      <c r="CE291" s="668"/>
      <c r="CG291" s="668">
        <v>1</v>
      </c>
      <c r="CH291" s="668">
        <v>1</v>
      </c>
      <c r="CI291" s="668">
        <v>1</v>
      </c>
      <c r="CJ291" s="668">
        <v>1</v>
      </c>
      <c r="CL291" s="392">
        <f t="shared" si="425"/>
        <v>1.174191333105449</v>
      </c>
      <c r="CM291" s="392">
        <f t="shared" si="426"/>
        <v>0.75398574669332963</v>
      </c>
      <c r="CN291" s="392">
        <f t="shared" si="427"/>
        <v>0.98598907402332814</v>
      </c>
      <c r="CO291" s="392">
        <f t="shared" si="428"/>
        <v>0.99229011559193947</v>
      </c>
      <c r="CP291" s="392">
        <f t="shared" si="429"/>
        <v>1.0595789757846434</v>
      </c>
      <c r="CQ291" s="392">
        <v>1</v>
      </c>
      <c r="CR291" s="392">
        <f t="shared" si="430"/>
        <v>0.72730912424391947</v>
      </c>
      <c r="CS291" s="392">
        <f t="shared" si="431"/>
        <v>0.88532352905234779</v>
      </c>
      <c r="CT291" s="392">
        <f t="shared" si="432"/>
        <v>0.88532352905234812</v>
      </c>
      <c r="CU291" s="392"/>
      <c r="CV291" s="392">
        <f t="shared" si="463"/>
        <v>1.0366785202607514</v>
      </c>
      <c r="CW291" s="383">
        <f t="shared" si="494"/>
        <v>0.99999999999999967</v>
      </c>
      <c r="CY291" s="338"/>
      <c r="DA291" s="383">
        <f t="shared" si="433"/>
        <v>0.38489616395153869</v>
      </c>
      <c r="DB291" s="383">
        <f t="shared" si="434"/>
        <v>0.35924167476353736</v>
      </c>
      <c r="DC291" s="383">
        <f t="shared" si="435"/>
        <v>0.25586216128492412</v>
      </c>
      <c r="DD291" s="383">
        <f t="shared" si="436"/>
        <v>0</v>
      </c>
      <c r="DF291" s="383">
        <f t="shared" si="495"/>
        <v>0.38848542469601971</v>
      </c>
      <c r="DG291" s="383">
        <f t="shared" si="495"/>
        <v>0.35576362361587971</v>
      </c>
      <c r="DH291" s="383">
        <f t="shared" si="495"/>
        <v>0.2557285452037697</v>
      </c>
      <c r="DI291" s="383"/>
      <c r="DJ291" s="383">
        <f t="shared" si="438"/>
        <v>0.99997759351566917</v>
      </c>
      <c r="DL291" s="383">
        <f t="shared" si="496"/>
        <v>0.38849412948364459</v>
      </c>
      <c r="DM291" s="383">
        <f t="shared" si="496"/>
        <v>0.35577159520655305</v>
      </c>
      <c r="DN291" s="383">
        <f t="shared" si="496"/>
        <v>0.25573427530980231</v>
      </c>
      <c r="DO291" s="383">
        <f t="shared" si="496"/>
        <v>0</v>
      </c>
      <c r="DR291" s="383">
        <f t="shared" si="488"/>
        <v>-1.617071140156565E-2</v>
      </c>
      <c r="DS291" s="383">
        <f t="shared" si="489"/>
        <v>-3.1767384676114714E-3</v>
      </c>
      <c r="DT291" s="383">
        <f t="shared" si="465"/>
        <v>-9.6050149932062744E-3</v>
      </c>
      <c r="DU291" s="383">
        <f t="shared" si="466"/>
        <v>0</v>
      </c>
      <c r="DW291" s="383">
        <f t="shared" si="490"/>
        <v>5.7548942946043069E-2</v>
      </c>
      <c r="DX291" s="383">
        <f t="shared" si="440"/>
        <v>-8.6082895451421254E-2</v>
      </c>
      <c r="DY291" s="383">
        <f t="shared" si="441"/>
        <v>2.1462290453108879E-2</v>
      </c>
      <c r="DZ291" s="383">
        <f t="shared" si="442"/>
        <v>0</v>
      </c>
      <c r="EA291" s="383"/>
      <c r="EC291" s="383">
        <f t="shared" si="491"/>
        <v>-8.1153713148654855E-2</v>
      </c>
      <c r="ED291" s="383">
        <f t="shared" si="467"/>
        <v>0.10399714389507986</v>
      </c>
      <c r="EE291" s="383">
        <f t="shared" si="468"/>
        <v>-3.2052468878701119E-2</v>
      </c>
      <c r="EF291" s="383"/>
      <c r="EH291" s="383">
        <f t="shared" si="469"/>
        <v>0</v>
      </c>
      <c r="EI291" s="383">
        <f t="shared" si="470"/>
        <v>-1.6488214476796142E-2</v>
      </c>
      <c r="EJ291" s="383">
        <f t="shared" si="471"/>
        <v>0</v>
      </c>
      <c r="EK291" s="383">
        <f t="shared" si="472"/>
        <v>0</v>
      </c>
      <c r="EM291" s="383">
        <f t="shared" si="492"/>
        <v>0</v>
      </c>
      <c r="EN291" s="383">
        <f t="shared" si="473"/>
        <v>-1.6488214476796142E-2</v>
      </c>
      <c r="EO291" s="383">
        <f t="shared" si="474"/>
        <v>0</v>
      </c>
      <c r="EP291" s="383">
        <v>1</v>
      </c>
      <c r="ER291" s="383">
        <f t="shared" si="475"/>
        <v>0</v>
      </c>
      <c r="ES291" s="383">
        <f t="shared" si="476"/>
        <v>0</v>
      </c>
      <c r="ET291" s="383">
        <f t="shared" si="477"/>
        <v>0</v>
      </c>
      <c r="EU291" s="383">
        <f t="shared" si="478"/>
        <v>0</v>
      </c>
      <c r="EX291" s="383">
        <f t="shared" si="479"/>
        <v>0.99017978502077575</v>
      </c>
      <c r="EY291" s="383">
        <f t="shared" si="480"/>
        <v>0.58746075826701483</v>
      </c>
      <c r="EZ291" s="383">
        <f t="shared" si="443"/>
        <v>0.72730912424391947</v>
      </c>
      <c r="FA291" s="383"/>
      <c r="FB291" s="383">
        <f t="shared" si="481"/>
        <v>0.99722408076213453</v>
      </c>
      <c r="FC291" s="383">
        <f t="shared" si="482"/>
        <v>0.91732744781043207</v>
      </c>
      <c r="FD291" s="383">
        <f t="shared" si="444"/>
        <v>0.98598907402332814</v>
      </c>
      <c r="FE291" s="383"/>
      <c r="FF291" s="383">
        <f t="shared" si="403"/>
        <v>0.99727828433824539</v>
      </c>
      <c r="FG291" s="383">
        <f t="shared" si="483"/>
        <v>1.2554171379344414</v>
      </c>
      <c r="FH291" s="383">
        <f t="shared" si="445"/>
        <v>0.99229011559193947</v>
      </c>
      <c r="FJ291" s="383">
        <f t="shared" si="484"/>
        <v>0.99415113324369275</v>
      </c>
      <c r="FK291" s="383">
        <f t="shared" si="485"/>
        <v>1.0638299889429639</v>
      </c>
      <c r="FL291" s="383">
        <f t="shared" si="446"/>
        <v>1.0595789757846434</v>
      </c>
      <c r="FN291" s="383">
        <f t="shared" si="486"/>
        <v>0.99722408076213453</v>
      </c>
      <c r="FO291" s="383">
        <f t="shared" si="487"/>
        <v>0.91732744781043207</v>
      </c>
      <c r="FP291" s="383">
        <f t="shared" si="447"/>
        <v>0.98598907402332814</v>
      </c>
      <c r="FR291" s="340"/>
    </row>
    <row r="292" spans="1:174" x14ac:dyDescent="0.2">
      <c r="A292" s="377" t="s">
        <v>218</v>
      </c>
      <c r="B292" s="334">
        <f t="shared" si="402"/>
        <v>2002</v>
      </c>
      <c r="D292" s="388">
        <f>NonManufacturing_Data!Q44</f>
        <v>843.41599999999994</v>
      </c>
      <c r="E292" s="388">
        <f>NonManufacturing_Data!R44</f>
        <v>723.17275471271944</v>
      </c>
      <c r="F292" s="388">
        <f>NonManufacturing_Data!S44</f>
        <v>518.89550691798888</v>
      </c>
      <c r="G292" s="388"/>
      <c r="H292" s="388">
        <f t="shared" ref="H292:H297" si="504">SUM(D292:G292)</f>
        <v>2085.4842616307083</v>
      </c>
      <c r="I292" s="393"/>
      <c r="J292" s="394">
        <f t="shared" si="497"/>
        <v>236206.04405999999</v>
      </c>
      <c r="K292" s="394">
        <f t="shared" si="497"/>
        <v>376669.03860999999</v>
      </c>
      <c r="L292" s="394">
        <f t="shared" si="497"/>
        <v>1166713.7778700001</v>
      </c>
      <c r="M292" s="394"/>
      <c r="N292" s="394">
        <f t="shared" si="448"/>
        <v>1779588.86054</v>
      </c>
      <c r="P292" s="403">
        <f t="shared" si="498"/>
        <v>81171.641879999996</v>
      </c>
      <c r="Q292" s="403">
        <f t="shared" si="498"/>
        <v>280569.94940979814</v>
      </c>
      <c r="R292" s="403">
        <f t="shared" si="498"/>
        <v>617926.46168000007</v>
      </c>
      <c r="S292" s="403"/>
      <c r="T292" s="388">
        <f t="shared" si="449"/>
        <v>979668.05296979821</v>
      </c>
      <c r="U292" s="388"/>
      <c r="W292" s="397">
        <f t="shared" si="408"/>
        <v>3.5706791642713394</v>
      </c>
      <c r="X292" s="397">
        <f t="shared" si="409"/>
        <v>1.919915577296722</v>
      </c>
      <c r="Y292" s="397">
        <f t="shared" si="410"/>
        <v>0.44474961790997747</v>
      </c>
      <c r="Z292" s="388"/>
      <c r="AA292" s="388">
        <f t="shared" si="450"/>
        <v>2.1287662237312954</v>
      </c>
      <c r="AD292" s="397">
        <f t="shared" si="451"/>
        <v>10.39052531728831</v>
      </c>
      <c r="AE292" s="397">
        <f t="shared" si="452"/>
        <v>2.5775132234723372</v>
      </c>
      <c r="AF292" s="397">
        <f t="shared" si="453"/>
        <v>0.8397366662486524</v>
      </c>
      <c r="AG292" s="388"/>
      <c r="AH292" s="397">
        <f t="shared" si="411"/>
        <v>2.1287662237312954</v>
      </c>
      <c r="AJ292" s="398">
        <f t="shared" si="412"/>
        <v>0.63598897201084958</v>
      </c>
      <c r="AK292" s="398">
        <f t="shared" si="413"/>
        <v>0.92106922607845365</v>
      </c>
      <c r="AL292" s="398">
        <f t="shared" si="414"/>
        <v>0.83719231707713349</v>
      </c>
      <c r="AM292" s="399"/>
      <c r="AN292" s="398">
        <f t="shared" si="415"/>
        <v>0.75725686607823572</v>
      </c>
      <c r="AP292" s="393">
        <f t="shared" si="454"/>
        <v>2.9099576969158134</v>
      </c>
      <c r="AQ292" s="393">
        <f t="shared" si="455"/>
        <v>1.3425138344372023</v>
      </c>
      <c r="AR292" s="393">
        <f t="shared" si="456"/>
        <v>1.8881110459292736</v>
      </c>
      <c r="AS292" s="393"/>
      <c r="AT292" s="393">
        <f t="shared" si="416"/>
        <v>1.8165222956340112</v>
      </c>
      <c r="AV292" s="393">
        <f t="shared" si="457"/>
        <v>8.2856271197099457E-2</v>
      </c>
      <c r="AW292" s="393">
        <f t="shared" si="417"/>
        <v>0.28639287415698522</v>
      </c>
      <c r="AX292" s="393">
        <f t="shared" si="418"/>
        <v>0.63075085464591529</v>
      </c>
      <c r="AY292" s="393"/>
      <c r="AZ292" s="393">
        <f t="shared" si="419"/>
        <v>1</v>
      </c>
      <c r="BC292" s="383">
        <f t="shared" si="420"/>
        <v>0.63598897201084958</v>
      </c>
      <c r="BD292" s="383">
        <f t="shared" si="421"/>
        <v>0.92106922607845365</v>
      </c>
      <c r="BE292" s="383">
        <f t="shared" si="422"/>
        <v>0.83719231707713349</v>
      </c>
      <c r="BF292" s="383" t="e">
        <f t="shared" si="423"/>
        <v>#DIV/0!</v>
      </c>
      <c r="BG292" s="383"/>
      <c r="BH292" s="383">
        <f t="shared" si="499"/>
        <v>0.63598897201084958</v>
      </c>
      <c r="BI292" s="383">
        <f t="shared" si="500"/>
        <v>0.92106922607845365</v>
      </c>
      <c r="BJ292" s="383">
        <f t="shared" si="501"/>
        <v>0.83719231707713349</v>
      </c>
      <c r="BK292" s="383" t="e">
        <f t="shared" si="502"/>
        <v>#DIV/0!</v>
      </c>
      <c r="BL292" s="383"/>
      <c r="BM292" s="383">
        <f t="shared" si="503"/>
        <v>5.2695674743295451E-2</v>
      </c>
      <c r="BN292" s="383">
        <f t="shared" si="503"/>
        <v>0.26378766295415829</v>
      </c>
      <c r="BO292" s="383">
        <f t="shared" si="503"/>
        <v>0.52805976949939604</v>
      </c>
      <c r="BP292" s="383">
        <f t="shared" si="503"/>
        <v>0</v>
      </c>
      <c r="BQ292" s="383">
        <f t="shared" si="458"/>
        <v>1.1391393307020097</v>
      </c>
      <c r="BR292" s="391">
        <f t="shared" si="459"/>
        <v>0.63598897201084958</v>
      </c>
      <c r="BS292" s="400">
        <f>Mining!BZ289</f>
        <v>0.78736215087464301</v>
      </c>
      <c r="BT292" s="391">
        <f t="shared" si="424"/>
        <v>0.83719231707713349</v>
      </c>
      <c r="BU292" s="391">
        <v>1</v>
      </c>
      <c r="BV292" s="391"/>
      <c r="BW292" s="391">
        <v>1</v>
      </c>
      <c r="BX292" s="400">
        <f>Mining!BW289</f>
        <v>1.1698164879468509</v>
      </c>
      <c r="BY292" s="391">
        <v>1</v>
      </c>
      <c r="BZ292" s="391">
        <v>1</v>
      </c>
      <c r="CB292" s="668">
        <f t="shared" si="460"/>
        <v>8.2856271197099457E-2</v>
      </c>
      <c r="CC292" s="668">
        <f t="shared" si="461"/>
        <v>0.28639287415698522</v>
      </c>
      <c r="CD292" s="668">
        <f t="shared" si="462"/>
        <v>0.63075085464591529</v>
      </c>
      <c r="CE292" s="668"/>
      <c r="CG292" s="668">
        <v>1</v>
      </c>
      <c r="CH292" s="668">
        <v>1</v>
      </c>
      <c r="CI292" s="668">
        <v>1</v>
      </c>
      <c r="CJ292" s="668">
        <v>1</v>
      </c>
      <c r="CL292" s="392">
        <f t="shared" si="425"/>
        <v>1.1391393307020097</v>
      </c>
      <c r="CM292" s="392">
        <f t="shared" si="426"/>
        <v>0.75725686607823572</v>
      </c>
      <c r="CN292" s="392">
        <f t="shared" si="427"/>
        <v>0.94967334113143465</v>
      </c>
      <c r="CO292" s="392">
        <f t="shared" si="428"/>
        <v>1.0204887772661047</v>
      </c>
      <c r="CP292" s="392">
        <f t="shared" si="429"/>
        <v>1.0633954429577412</v>
      </c>
      <c r="CQ292" s="392">
        <v>1</v>
      </c>
      <c r="CR292" s="392">
        <f t="shared" si="430"/>
        <v>0.73479458157558175</v>
      </c>
      <c r="CS292" s="392">
        <f t="shared" si="431"/>
        <v>0.86262107959386281</v>
      </c>
      <c r="CT292" s="392">
        <f t="shared" si="432"/>
        <v>0.86262107959386281</v>
      </c>
      <c r="CU292" s="392"/>
      <c r="CV292" s="392">
        <f t="shared" si="463"/>
        <v>1.0305694748789371</v>
      </c>
      <c r="CW292" s="383">
        <f t="shared" si="494"/>
        <v>1</v>
      </c>
      <c r="CY292" s="338"/>
      <c r="DA292" s="383">
        <f t="shared" si="433"/>
        <v>0.40442213615196759</v>
      </c>
      <c r="DB292" s="383">
        <f t="shared" si="434"/>
        <v>0.34676490636627821</v>
      </c>
      <c r="DC292" s="383">
        <f t="shared" si="435"/>
        <v>0.24881295748175417</v>
      </c>
      <c r="DD292" s="383">
        <f t="shared" si="436"/>
        <v>0</v>
      </c>
      <c r="DF292" s="383">
        <f t="shared" si="495"/>
        <v>0.39457863208493549</v>
      </c>
      <c r="DG292" s="383">
        <f t="shared" si="495"/>
        <v>0.3529665386137365</v>
      </c>
      <c r="DH292" s="383">
        <f t="shared" si="495"/>
        <v>0.25232114821176216</v>
      </c>
      <c r="DI292" s="383"/>
      <c r="DJ292" s="383">
        <f t="shared" si="438"/>
        <v>0.9998663189104342</v>
      </c>
      <c r="DL292" s="383">
        <f t="shared" si="496"/>
        <v>0.39463138683870497</v>
      </c>
      <c r="DM292" s="383">
        <f t="shared" si="496"/>
        <v>0.35301372987377772</v>
      </c>
      <c r="DN292" s="383">
        <f t="shared" si="496"/>
        <v>0.25235488328751726</v>
      </c>
      <c r="DO292" s="383">
        <f t="shared" si="496"/>
        <v>0</v>
      </c>
      <c r="DR292" s="383">
        <f t="shared" si="488"/>
        <v>4.1622282160928344E-2</v>
      </c>
      <c r="DS292" s="383">
        <f t="shared" si="489"/>
        <v>-1.0590784500786635E-2</v>
      </c>
      <c r="DT292" s="383">
        <f t="shared" si="465"/>
        <v>-9.6981667533741957E-3</v>
      </c>
      <c r="DU292" s="383">
        <f t="shared" si="466"/>
        <v>0</v>
      </c>
      <c r="DW292" s="383">
        <f t="shared" si="490"/>
        <v>-4.7376054443716828E-2</v>
      </c>
      <c r="DX292" s="383">
        <f t="shared" si="440"/>
        <v>-5.7217410924021848E-2</v>
      </c>
      <c r="DY292" s="383">
        <f t="shared" si="441"/>
        <v>5.4186005390475332E-3</v>
      </c>
      <c r="DZ292" s="383">
        <f t="shared" si="442"/>
        <v>0</v>
      </c>
      <c r="EA292" s="383"/>
      <c r="EC292" s="383">
        <f t="shared" si="491"/>
        <v>5.9568455049795979E-2</v>
      </c>
      <c r="ED292" s="383">
        <f t="shared" si="467"/>
        <v>2.6604071048134732E-2</v>
      </c>
      <c r="EE292" s="383">
        <f t="shared" si="468"/>
        <v>-1.9328808609306872E-2</v>
      </c>
      <c r="EF292" s="383"/>
      <c r="EH292" s="383">
        <f t="shared" si="469"/>
        <v>0</v>
      </c>
      <c r="EI292" s="383">
        <f t="shared" si="470"/>
        <v>1.0184873441372672E-2</v>
      </c>
      <c r="EJ292" s="383">
        <f t="shared" si="471"/>
        <v>0</v>
      </c>
      <c r="EK292" s="383">
        <f t="shared" si="472"/>
        <v>0</v>
      </c>
      <c r="EM292" s="383">
        <f t="shared" si="492"/>
        <v>0</v>
      </c>
      <c r="EN292" s="383">
        <f t="shared" si="473"/>
        <v>1.0184873441372672E-2</v>
      </c>
      <c r="EO292" s="383">
        <f t="shared" si="474"/>
        <v>0</v>
      </c>
      <c r="EP292" s="383">
        <v>1</v>
      </c>
      <c r="ER292" s="383">
        <f t="shared" si="475"/>
        <v>0</v>
      </c>
      <c r="ES292" s="383">
        <f t="shared" si="476"/>
        <v>0</v>
      </c>
      <c r="ET292" s="383">
        <f t="shared" si="477"/>
        <v>0</v>
      </c>
      <c r="EU292" s="383">
        <f t="shared" si="478"/>
        <v>0</v>
      </c>
      <c r="EX292" s="383">
        <f t="shared" si="479"/>
        <v>1.0102919887598603</v>
      </c>
      <c r="EY292" s="383">
        <f t="shared" si="480"/>
        <v>0.59350689778795795</v>
      </c>
      <c r="EZ292" s="383">
        <f t="shared" si="443"/>
        <v>0.73479458157558175</v>
      </c>
      <c r="FA292" s="383"/>
      <c r="FB292" s="383">
        <f t="shared" si="481"/>
        <v>0.96316821976159717</v>
      </c>
      <c r="FC292" s="383">
        <f t="shared" si="482"/>
        <v>0.88354064484602335</v>
      </c>
      <c r="FD292" s="383">
        <f t="shared" si="444"/>
        <v>0.94967334113143465</v>
      </c>
      <c r="FE292" s="383"/>
      <c r="FF292" s="383">
        <f t="shared" si="403"/>
        <v>1.0284177593136092</v>
      </c>
      <c r="FG292" s="383">
        <f t="shared" si="483"/>
        <v>1.2910932799984425</v>
      </c>
      <c r="FH292" s="383">
        <f t="shared" si="445"/>
        <v>1.0204887772661047</v>
      </c>
      <c r="FJ292" s="383">
        <f t="shared" si="484"/>
        <v>1.0036018713661921</v>
      </c>
      <c r="FK292" s="383">
        <f t="shared" si="485"/>
        <v>1.067661767718634</v>
      </c>
      <c r="FL292" s="383">
        <f t="shared" si="446"/>
        <v>1.0633954429577412</v>
      </c>
      <c r="FN292" s="383">
        <f t="shared" si="486"/>
        <v>0.96316821976159717</v>
      </c>
      <c r="FO292" s="383">
        <f t="shared" si="487"/>
        <v>0.88354064484602335</v>
      </c>
      <c r="FP292" s="383">
        <f t="shared" si="447"/>
        <v>0.94967334113143465</v>
      </c>
      <c r="FR292" s="340"/>
    </row>
    <row r="293" spans="1:174" x14ac:dyDescent="0.2">
      <c r="A293" s="377" t="s">
        <v>218</v>
      </c>
      <c r="B293" s="334">
        <f t="shared" si="402"/>
        <v>2003</v>
      </c>
      <c r="D293" s="388">
        <f>NonManufacturing_Data!Q45</f>
        <v>641.03225243675024</v>
      </c>
      <c r="E293" s="388">
        <f>NonManufacturing_Data!R45</f>
        <v>696.9975393871116</v>
      </c>
      <c r="F293" s="388">
        <f>NonManufacturing_Data!S45</f>
        <v>526.24163657517602</v>
      </c>
      <c r="G293" s="388"/>
      <c r="H293" s="388">
        <f t="shared" si="504"/>
        <v>1864.2714283990379</v>
      </c>
      <c r="I293" s="393"/>
      <c r="J293" s="394">
        <f t="shared" si="497"/>
        <v>246147.08799000003</v>
      </c>
      <c r="K293" s="394">
        <f t="shared" si="497"/>
        <v>366442.80878000002</v>
      </c>
      <c r="L293" s="394">
        <f t="shared" si="497"/>
        <v>1194875.7056700001</v>
      </c>
      <c r="M293" s="394"/>
      <c r="N293" s="394">
        <f t="shared" si="448"/>
        <v>1807465.60244</v>
      </c>
      <c r="P293" s="403">
        <f t="shared" si="498"/>
        <v>91550.953200000004</v>
      </c>
      <c r="Q293" s="403">
        <f t="shared" si="498"/>
        <v>238792.42161571907</v>
      </c>
      <c r="R293" s="403">
        <f t="shared" si="498"/>
        <v>619635.40364000003</v>
      </c>
      <c r="S293" s="403"/>
      <c r="T293" s="388">
        <f t="shared" si="449"/>
        <v>949978.77845571912</v>
      </c>
      <c r="U293" s="388"/>
      <c r="W293" s="397">
        <f t="shared" si="408"/>
        <v>2.6042650257263773</v>
      </c>
      <c r="X293" s="397">
        <f t="shared" si="409"/>
        <v>1.902063630904995</v>
      </c>
      <c r="Y293" s="397">
        <f t="shared" si="410"/>
        <v>0.44041537883649384</v>
      </c>
      <c r="Z293" s="388"/>
      <c r="AA293" s="388">
        <f t="shared" si="450"/>
        <v>1.962434815048804</v>
      </c>
      <c r="AD293" s="397">
        <f t="shared" si="451"/>
        <v>7.0019178395266577</v>
      </c>
      <c r="AE293" s="397">
        <f t="shared" si="452"/>
        <v>2.9188427952239091</v>
      </c>
      <c r="AF293" s="397">
        <f t="shared" si="453"/>
        <v>0.84927625743108026</v>
      </c>
      <c r="AG293" s="388"/>
      <c r="AH293" s="397">
        <f t="shared" si="411"/>
        <v>1.962434815048804</v>
      </c>
      <c r="AJ293" s="398">
        <f t="shared" si="412"/>
        <v>0.4638568071666897</v>
      </c>
      <c r="AK293" s="398">
        <f t="shared" si="413"/>
        <v>0.91250485031034101</v>
      </c>
      <c r="AL293" s="398">
        <f t="shared" si="414"/>
        <v>0.82903358797074789</v>
      </c>
      <c r="AM293" s="399"/>
      <c r="AN293" s="398">
        <f t="shared" si="415"/>
        <v>0.69808850843278836</v>
      </c>
      <c r="AP293" s="393">
        <f t="shared" si="454"/>
        <v>2.6886349009635437</v>
      </c>
      <c r="AQ293" s="393">
        <f t="shared" si="455"/>
        <v>1.5345663245951104</v>
      </c>
      <c r="AR293" s="393">
        <f t="shared" si="456"/>
        <v>1.9283528646859034</v>
      </c>
      <c r="AS293" s="393"/>
      <c r="AT293" s="393">
        <f t="shared" si="416"/>
        <v>1.9026378730040763</v>
      </c>
      <c r="AV293" s="393">
        <f t="shared" si="457"/>
        <v>9.6371577214413973E-2</v>
      </c>
      <c r="AW293" s="393">
        <f t="shared" si="417"/>
        <v>0.25136605893859953</v>
      </c>
      <c r="AX293" s="393">
        <f t="shared" si="418"/>
        <v>0.65226236384698644</v>
      </c>
      <c r="AY293" s="393"/>
      <c r="AZ293" s="393">
        <f t="shared" si="419"/>
        <v>1</v>
      </c>
      <c r="BC293" s="383">
        <f t="shared" si="420"/>
        <v>0.4638568071666897</v>
      </c>
      <c r="BD293" s="383">
        <f t="shared" si="421"/>
        <v>0.91250485031034101</v>
      </c>
      <c r="BE293" s="383">
        <f t="shared" si="422"/>
        <v>0.82903358797074789</v>
      </c>
      <c r="BF293" s="383" t="e">
        <f t="shared" si="423"/>
        <v>#DIV/0!</v>
      </c>
      <c r="BG293" s="383"/>
      <c r="BH293" s="383">
        <f t="shared" si="499"/>
        <v>0.4638568071666897</v>
      </c>
      <c r="BI293" s="383">
        <f t="shared" si="500"/>
        <v>0.91250485031034101</v>
      </c>
      <c r="BJ293" s="383">
        <f t="shared" si="501"/>
        <v>0.82903358797074789</v>
      </c>
      <c r="BK293" s="383" t="e">
        <f t="shared" si="502"/>
        <v>#DIV/0!</v>
      </c>
      <c r="BL293" s="383"/>
      <c r="BM293" s="383">
        <f t="shared" si="503"/>
        <v>4.4702612108296166E-2</v>
      </c>
      <c r="BN293" s="383">
        <f t="shared" si="503"/>
        <v>0.22937274798486701</v>
      </c>
      <c r="BO293" s="383">
        <f t="shared" si="503"/>
        <v>0.54074740779834862</v>
      </c>
      <c r="BP293" s="383">
        <f t="shared" si="503"/>
        <v>0</v>
      </c>
      <c r="BQ293" s="383">
        <f t="shared" si="458"/>
        <v>1.1569836169943404</v>
      </c>
      <c r="BR293" s="391">
        <f t="shared" si="459"/>
        <v>0.4638568071666897</v>
      </c>
      <c r="BS293" s="400">
        <f>Mining!BZ290</f>
        <v>0.77906065023254989</v>
      </c>
      <c r="BT293" s="391">
        <f t="shared" si="424"/>
        <v>0.82903358797074789</v>
      </c>
      <c r="BU293" s="391">
        <v>1</v>
      </c>
      <c r="BV293" s="391"/>
      <c r="BW293" s="391">
        <v>1</v>
      </c>
      <c r="BX293" s="400">
        <f>Mining!BW290</f>
        <v>1.1712885897111573</v>
      </c>
      <c r="BY293" s="391">
        <v>1</v>
      </c>
      <c r="BZ293" s="391">
        <v>1</v>
      </c>
      <c r="CB293" s="668">
        <f t="shared" si="460"/>
        <v>9.6371577214413973E-2</v>
      </c>
      <c r="CC293" s="668">
        <f t="shared" si="461"/>
        <v>0.25136605893859953</v>
      </c>
      <c r="CD293" s="668">
        <f t="shared" si="462"/>
        <v>0.65226236384698644</v>
      </c>
      <c r="CE293" s="668"/>
      <c r="CG293" s="668">
        <v>1</v>
      </c>
      <c r="CH293" s="668">
        <v>1</v>
      </c>
      <c r="CI293" s="668">
        <v>1</v>
      </c>
      <c r="CJ293" s="668">
        <v>1</v>
      </c>
      <c r="CL293" s="392">
        <f t="shared" si="425"/>
        <v>1.1569836169943404</v>
      </c>
      <c r="CM293" s="392">
        <f t="shared" si="426"/>
        <v>0.69808850843278836</v>
      </c>
      <c r="CN293" s="392">
        <f t="shared" si="427"/>
        <v>0.97298166408264686</v>
      </c>
      <c r="CO293" s="392">
        <f t="shared" si="428"/>
        <v>1.0393824766615325</v>
      </c>
      <c r="CP293" s="392">
        <f t="shared" si="429"/>
        <v>1.0638778391913848</v>
      </c>
      <c r="CQ293" s="392">
        <v>1</v>
      </c>
      <c r="CR293" s="392">
        <f t="shared" si="430"/>
        <v>0.64884158982532969</v>
      </c>
      <c r="CS293" s="392">
        <f t="shared" si="431"/>
        <v>0.80767696746875173</v>
      </c>
      <c r="CT293" s="392">
        <f t="shared" si="432"/>
        <v>0.80767696746875151</v>
      </c>
      <c r="CU293" s="392"/>
      <c r="CV293" s="392">
        <f t="shared" si="463"/>
        <v>1.0758997563961896</v>
      </c>
      <c r="CW293" s="383">
        <f t="shared" si="494"/>
        <v>1.0000000000000002</v>
      </c>
      <c r="CY293" s="338"/>
      <c r="DA293" s="383">
        <f t="shared" si="433"/>
        <v>0.34385135269022665</v>
      </c>
      <c r="DB293" s="383">
        <f t="shared" si="434"/>
        <v>0.37387127688035499</v>
      </c>
      <c r="DC293" s="383">
        <f t="shared" si="435"/>
        <v>0.28227737042941831</v>
      </c>
      <c r="DD293" s="383">
        <f t="shared" si="436"/>
        <v>0</v>
      </c>
      <c r="DF293" s="383">
        <f t="shared" ref="DF293:DH296" si="505">(DA293-DA292)/LN(DA293/DA292)</f>
        <v>0.37331813718906837</v>
      </c>
      <c r="DG293" s="383">
        <f t="shared" si="505"/>
        <v>0.36014809536084863</v>
      </c>
      <c r="DH293" s="383">
        <f t="shared" si="505"/>
        <v>0.26519335466193183</v>
      </c>
      <c r="DI293" s="383"/>
      <c r="DJ293" s="383">
        <f t="shared" si="438"/>
        <v>0.99865958721184889</v>
      </c>
      <c r="DL293" s="383">
        <f t="shared" si="496"/>
        <v>0.37381920923758699</v>
      </c>
      <c r="DM293" s="383">
        <f t="shared" si="496"/>
        <v>0.36063149042242082</v>
      </c>
      <c r="DN293" s="383">
        <f t="shared" si="496"/>
        <v>0.26554930033999213</v>
      </c>
      <c r="DO293" s="383">
        <f t="shared" si="496"/>
        <v>0</v>
      </c>
      <c r="DR293" s="383">
        <f t="shared" si="488"/>
        <v>-0.31560532423055249</v>
      </c>
      <c r="DS293" s="383">
        <f t="shared" si="489"/>
        <v>-1.0599409504429428E-2</v>
      </c>
      <c r="DT293" s="383">
        <f t="shared" si="465"/>
        <v>-9.7931430393073532E-3</v>
      </c>
      <c r="DU293" s="383">
        <f t="shared" si="466"/>
        <v>0</v>
      </c>
      <c r="DW293" s="383">
        <f t="shared" si="490"/>
        <v>-7.9104950889793593E-2</v>
      </c>
      <c r="DX293" s="383">
        <f t="shared" si="440"/>
        <v>0.13370396409885843</v>
      </c>
      <c r="DY293" s="383">
        <f t="shared" si="441"/>
        <v>2.1089317851180331E-2</v>
      </c>
      <c r="DZ293" s="383">
        <f t="shared" si="442"/>
        <v>0</v>
      </c>
      <c r="EA293" s="383"/>
      <c r="EC293" s="383">
        <f t="shared" si="491"/>
        <v>0.15110388157306237</v>
      </c>
      <c r="ED293" s="383">
        <f t="shared" si="467"/>
        <v>-0.13045427519814032</v>
      </c>
      <c r="EE293" s="383">
        <f t="shared" si="468"/>
        <v>3.3535937036386444E-2</v>
      </c>
      <c r="EF293" s="383"/>
      <c r="EH293" s="383">
        <f t="shared" si="469"/>
        <v>0</v>
      </c>
      <c r="EI293" s="383">
        <f t="shared" si="470"/>
        <v>1.2576128875008356E-3</v>
      </c>
      <c r="EJ293" s="383">
        <f t="shared" si="471"/>
        <v>0</v>
      </c>
      <c r="EK293" s="383">
        <f t="shared" si="472"/>
        <v>0</v>
      </c>
      <c r="EM293" s="383">
        <f t="shared" si="492"/>
        <v>0</v>
      </c>
      <c r="EN293" s="383">
        <f t="shared" si="473"/>
        <v>1.2576128875008356E-3</v>
      </c>
      <c r="EO293" s="383">
        <f t="shared" si="474"/>
        <v>0</v>
      </c>
      <c r="EP293" s="383">
        <v>1</v>
      </c>
      <c r="ER293" s="383">
        <f t="shared" si="475"/>
        <v>0</v>
      </c>
      <c r="ES293" s="383">
        <f t="shared" si="476"/>
        <v>0</v>
      </c>
      <c r="ET293" s="383">
        <f t="shared" si="477"/>
        <v>0</v>
      </c>
      <c r="EU293" s="383">
        <f t="shared" si="478"/>
        <v>0</v>
      </c>
      <c r="EX293" s="383">
        <f t="shared" si="479"/>
        <v>0.88302446165845749</v>
      </c>
      <c r="EY293" s="383">
        <f t="shared" si="480"/>
        <v>0.52408110890979276</v>
      </c>
      <c r="EZ293" s="383">
        <f t="shared" si="443"/>
        <v>0.64884158982532969</v>
      </c>
      <c r="FA293" s="383"/>
      <c r="FB293" s="383">
        <f t="shared" si="481"/>
        <v>1.0245435161141228</v>
      </c>
      <c r="FC293" s="383">
        <f t="shared" si="482"/>
        <v>0.90522583890028419</v>
      </c>
      <c r="FD293" s="383">
        <f t="shared" si="444"/>
        <v>0.97298166408264686</v>
      </c>
      <c r="FE293" s="383"/>
      <c r="FF293" s="383">
        <f t="shared" si="403"/>
        <v>1.0185143627410036</v>
      </c>
      <c r="FG293" s="383">
        <f t="shared" si="483"/>
        <v>1.3149970493168057</v>
      </c>
      <c r="FH293" s="383">
        <f t="shared" si="445"/>
        <v>1.0393824766615325</v>
      </c>
      <c r="FJ293" s="383">
        <f t="shared" si="484"/>
        <v>1.0004536376724558</v>
      </c>
      <c r="FK293" s="383">
        <f t="shared" si="485"/>
        <v>1.0681460993179119</v>
      </c>
      <c r="FL293" s="383">
        <f t="shared" si="446"/>
        <v>1.0638778391913848</v>
      </c>
      <c r="FN293" s="383">
        <f t="shared" si="486"/>
        <v>1.0245435161141228</v>
      </c>
      <c r="FO293" s="383">
        <f t="shared" si="487"/>
        <v>0.90522583890028419</v>
      </c>
      <c r="FP293" s="383">
        <f t="shared" si="447"/>
        <v>0.97298166408264686</v>
      </c>
      <c r="FR293" s="340"/>
    </row>
    <row r="294" spans="1:174" x14ac:dyDescent="0.2">
      <c r="A294" s="377" t="s">
        <v>218</v>
      </c>
      <c r="B294" s="334">
        <f t="shared" si="402"/>
        <v>2004</v>
      </c>
      <c r="D294" s="388">
        <f>NonManufacturing_Data!Q46</f>
        <v>717.24047820983151</v>
      </c>
      <c r="E294" s="388">
        <f>NonManufacturing_Data!R46</f>
        <v>707.9099261817089</v>
      </c>
      <c r="F294" s="388">
        <f>NonManufacturing_Data!S46</f>
        <v>526.40983544608548</v>
      </c>
      <c r="G294" s="388"/>
      <c r="H294" s="388">
        <f t="shared" si="504"/>
        <v>1951.5602398376259</v>
      </c>
      <c r="I294" s="393"/>
      <c r="J294" s="394">
        <f t="shared" si="497"/>
        <v>250160.72474999999</v>
      </c>
      <c r="K294" s="394">
        <f t="shared" si="497"/>
        <v>373730.41789000004</v>
      </c>
      <c r="L294" s="394">
        <f t="shared" si="497"/>
        <v>1207137.35919</v>
      </c>
      <c r="M294" s="394"/>
      <c r="N294" s="394">
        <f t="shared" si="448"/>
        <v>1831028.50183</v>
      </c>
      <c r="P294" s="403">
        <f t="shared" si="498"/>
        <v>97914.836040000009</v>
      </c>
      <c r="Q294" s="403">
        <f t="shared" si="498"/>
        <v>234371.61106694827</v>
      </c>
      <c r="R294" s="403">
        <f t="shared" si="498"/>
        <v>619470.02216000005</v>
      </c>
      <c r="S294" s="403"/>
      <c r="T294" s="388">
        <f t="shared" si="449"/>
        <v>951756.46926694829</v>
      </c>
      <c r="U294" s="388"/>
      <c r="W294" s="397">
        <f t="shared" si="408"/>
        <v>2.8671186451294912</v>
      </c>
      <c r="X294" s="397">
        <f t="shared" si="409"/>
        <v>1.8941726236210932</v>
      </c>
      <c r="Y294" s="397">
        <f t="shared" si="410"/>
        <v>0.43608113976301027</v>
      </c>
      <c r="Z294" s="388"/>
      <c r="AA294" s="388">
        <f t="shared" si="450"/>
        <v>2.0504827682870763</v>
      </c>
      <c r="AD294" s="397">
        <f t="shared" si="451"/>
        <v>7.3251460883499373</v>
      </c>
      <c r="AE294" s="397">
        <f t="shared" si="452"/>
        <v>3.0204593592160545</v>
      </c>
      <c r="AF294" s="397">
        <f t="shared" si="453"/>
        <v>0.84977451146154337</v>
      </c>
      <c r="AG294" s="388"/>
      <c r="AH294" s="397">
        <f t="shared" si="411"/>
        <v>2.0504827682870763</v>
      </c>
      <c r="AJ294" s="398">
        <f t="shared" si="412"/>
        <v>0.51067479206610644</v>
      </c>
      <c r="AK294" s="398">
        <f t="shared" si="413"/>
        <v>0.90871918178516731</v>
      </c>
      <c r="AL294" s="398">
        <f t="shared" si="414"/>
        <v>0.8208748588643624</v>
      </c>
      <c r="AM294" s="399"/>
      <c r="AN294" s="398">
        <f t="shared" si="415"/>
        <v>0.72940942868722081</v>
      </c>
      <c r="AP294" s="393">
        <f t="shared" si="454"/>
        <v>2.554880699057748</v>
      </c>
      <c r="AQ294" s="393">
        <f t="shared" si="455"/>
        <v>1.5946061734552139</v>
      </c>
      <c r="AR294" s="393">
        <f t="shared" si="456"/>
        <v>1.9486614622300706</v>
      </c>
      <c r="AS294" s="393"/>
      <c r="AT294" s="393">
        <f t="shared" si="416"/>
        <v>1.9238414037156744</v>
      </c>
      <c r="AV294" s="393">
        <f t="shared" si="457"/>
        <v>0.10287803571791314</v>
      </c>
      <c r="AW294" s="393">
        <f t="shared" si="417"/>
        <v>0.24625166062434384</v>
      </c>
      <c r="AX294" s="393">
        <f t="shared" si="418"/>
        <v>0.65087030365774312</v>
      </c>
      <c r="AY294" s="393"/>
      <c r="AZ294" s="393">
        <f t="shared" si="419"/>
        <v>1</v>
      </c>
      <c r="BC294" s="383">
        <f t="shared" si="420"/>
        <v>0.51067479206610644</v>
      </c>
      <c r="BD294" s="383">
        <f t="shared" si="421"/>
        <v>0.90871918178516731</v>
      </c>
      <c r="BE294" s="383">
        <f t="shared" si="422"/>
        <v>0.8208748588643624</v>
      </c>
      <c r="BF294" s="383" t="e">
        <f t="shared" si="423"/>
        <v>#DIV/0!</v>
      </c>
      <c r="BG294" s="383"/>
      <c r="BH294" s="383">
        <f t="shared" si="499"/>
        <v>0.51067479206610644</v>
      </c>
      <c r="BI294" s="383">
        <f t="shared" si="500"/>
        <v>0.90871918178516731</v>
      </c>
      <c r="BJ294" s="383">
        <f t="shared" si="501"/>
        <v>0.8208748588643624</v>
      </c>
      <c r="BK294" s="383" t="e">
        <f t="shared" si="502"/>
        <v>#DIV/0!</v>
      </c>
      <c r="BL294" s="383"/>
      <c r="BM294" s="383">
        <f t="shared" si="503"/>
        <v>5.2537219498414764E-2</v>
      </c>
      <c r="BN294" s="383">
        <f t="shared" si="503"/>
        <v>0.22377360755579234</v>
      </c>
      <c r="BO294" s="383">
        <f t="shared" si="503"/>
        <v>0.53428306865405462</v>
      </c>
      <c r="BP294" s="383">
        <f t="shared" si="503"/>
        <v>0</v>
      </c>
      <c r="BQ294" s="383">
        <f t="shared" si="458"/>
        <v>1.172066553303786</v>
      </c>
      <c r="BR294" s="391">
        <f t="shared" si="459"/>
        <v>0.51067479206610644</v>
      </c>
      <c r="BS294" s="400">
        <f>Mining!BZ291</f>
        <v>0.77335876097402056</v>
      </c>
      <c r="BT294" s="391">
        <f t="shared" si="424"/>
        <v>0.8208748588643624</v>
      </c>
      <c r="BU294" s="391">
        <v>1</v>
      </c>
      <c r="BV294" s="391"/>
      <c r="BW294" s="391">
        <v>1</v>
      </c>
      <c r="BX294" s="400">
        <f>Mining!BW291</f>
        <v>1.1750292718487656</v>
      </c>
      <c r="BY294" s="391">
        <v>1</v>
      </c>
      <c r="BZ294" s="391">
        <v>1</v>
      </c>
      <c r="CB294" s="668">
        <f t="shared" si="460"/>
        <v>0.10287803571791314</v>
      </c>
      <c r="CC294" s="668">
        <f t="shared" si="461"/>
        <v>0.24625166062434384</v>
      </c>
      <c r="CD294" s="668">
        <f t="shared" si="462"/>
        <v>0.65087030365774312</v>
      </c>
      <c r="CE294" s="668"/>
      <c r="CG294" s="668">
        <v>1</v>
      </c>
      <c r="CH294" s="668">
        <v>1</v>
      </c>
      <c r="CI294" s="668">
        <v>1</v>
      </c>
      <c r="CJ294" s="668">
        <v>1</v>
      </c>
      <c r="CL294" s="392">
        <f t="shared" si="425"/>
        <v>1.172066553303786</v>
      </c>
      <c r="CM294" s="392">
        <f t="shared" si="426"/>
        <v>0.72940942868722081</v>
      </c>
      <c r="CN294" s="392">
        <f t="shared" si="427"/>
        <v>0.97189418994639476</v>
      </c>
      <c r="CO294" s="392">
        <f t="shared" si="428"/>
        <v>1.0551672824043199</v>
      </c>
      <c r="CP294" s="392">
        <f t="shared" si="429"/>
        <v>1.0651281171776594</v>
      </c>
      <c r="CQ294" s="392">
        <v>1</v>
      </c>
      <c r="CR294" s="392">
        <f t="shared" si="430"/>
        <v>0.66777356253386455</v>
      </c>
      <c r="CS294" s="392">
        <f t="shared" si="431"/>
        <v>0.85491639502871475</v>
      </c>
      <c r="CT294" s="392">
        <f t="shared" si="432"/>
        <v>0.85491639502871453</v>
      </c>
      <c r="CU294" s="392"/>
      <c r="CV294" s="392">
        <f t="shared" si="463"/>
        <v>1.0923005485863793</v>
      </c>
      <c r="CW294" s="383">
        <f t="shared" si="494"/>
        <v>1.0000000000000002</v>
      </c>
      <c r="CY294" s="338"/>
      <c r="DA294" s="383">
        <f t="shared" si="433"/>
        <v>0.36752156739445946</v>
      </c>
      <c r="DB294" s="383">
        <f t="shared" si="434"/>
        <v>0.36274049436496442</v>
      </c>
      <c r="DC294" s="383">
        <f t="shared" si="435"/>
        <v>0.26973793824057613</v>
      </c>
      <c r="DD294" s="383">
        <f t="shared" si="436"/>
        <v>0</v>
      </c>
      <c r="DF294" s="383">
        <f t="shared" si="505"/>
        <v>0.35555515418705907</v>
      </c>
      <c r="DG294" s="383">
        <f t="shared" si="505"/>
        <v>0.36827785143762176</v>
      </c>
      <c r="DH294" s="383">
        <f t="shared" si="505"/>
        <v>0.2759601740691881</v>
      </c>
      <c r="DI294" s="383"/>
      <c r="DJ294" s="383">
        <f t="shared" si="438"/>
        <v>0.99979317969386905</v>
      </c>
      <c r="DL294" s="383">
        <f t="shared" si="496"/>
        <v>0.35562870542478398</v>
      </c>
      <c r="DM294" s="383">
        <f t="shared" si="496"/>
        <v>0.36835403453180821</v>
      </c>
      <c r="DN294" s="383">
        <f t="shared" si="496"/>
        <v>0.27601726004340771</v>
      </c>
      <c r="DO294" s="383">
        <f t="shared" si="496"/>
        <v>0</v>
      </c>
      <c r="DR294" s="383">
        <f t="shared" si="488"/>
        <v>9.6157073508793531E-2</v>
      </c>
      <c r="DS294" s="383">
        <f t="shared" si="489"/>
        <v>-7.3458433429946625E-3</v>
      </c>
      <c r="DT294" s="383">
        <f t="shared" si="465"/>
        <v>-9.8899979859722598E-3</v>
      </c>
      <c r="DU294" s="383">
        <f t="shared" si="466"/>
        <v>0</v>
      </c>
      <c r="DW294" s="383">
        <f t="shared" si="490"/>
        <v>-5.1028063608183412E-2</v>
      </c>
      <c r="DX294" s="383">
        <f t="shared" si="440"/>
        <v>3.8378976126701783E-2</v>
      </c>
      <c r="DY294" s="383">
        <f t="shared" si="441"/>
        <v>1.0476506704685622E-2</v>
      </c>
      <c r="DZ294" s="383">
        <f t="shared" si="442"/>
        <v>0</v>
      </c>
      <c r="EA294" s="383"/>
      <c r="EC294" s="383">
        <f t="shared" si="491"/>
        <v>6.5332851395086031E-2</v>
      </c>
      <c r="ED294" s="383">
        <f t="shared" si="467"/>
        <v>-2.0556255160418445E-2</v>
      </c>
      <c r="EE294" s="383">
        <f t="shared" si="468"/>
        <v>-2.1364834962212249E-3</v>
      </c>
      <c r="EF294" s="383"/>
      <c r="EH294" s="383">
        <f t="shared" si="469"/>
        <v>0</v>
      </c>
      <c r="EI294" s="383">
        <f t="shared" si="470"/>
        <v>3.1885580109620175E-3</v>
      </c>
      <c r="EJ294" s="383">
        <f t="shared" si="471"/>
        <v>0</v>
      </c>
      <c r="EK294" s="383">
        <f t="shared" si="472"/>
        <v>0</v>
      </c>
      <c r="EM294" s="383">
        <f t="shared" si="492"/>
        <v>0</v>
      </c>
      <c r="EN294" s="383">
        <f t="shared" si="473"/>
        <v>3.1885580109620175E-3</v>
      </c>
      <c r="EO294" s="383">
        <f t="shared" si="474"/>
        <v>0</v>
      </c>
      <c r="EP294" s="383">
        <v>1</v>
      </c>
      <c r="ER294" s="383">
        <f t="shared" si="475"/>
        <v>0</v>
      </c>
      <c r="ES294" s="383">
        <f t="shared" si="476"/>
        <v>0</v>
      </c>
      <c r="ET294" s="383">
        <f t="shared" si="477"/>
        <v>0</v>
      </c>
      <c r="EU294" s="383">
        <f t="shared" si="478"/>
        <v>0</v>
      </c>
      <c r="EX294" s="383">
        <f t="shared" si="479"/>
        <v>1.0291781122009018</v>
      </c>
      <c r="EY294" s="383">
        <f t="shared" si="480"/>
        <v>0.53937280630793571</v>
      </c>
      <c r="EZ294" s="383">
        <f t="shared" si="443"/>
        <v>0.66777356253386455</v>
      </c>
      <c r="FA294" s="383"/>
      <c r="FB294" s="383">
        <f t="shared" si="481"/>
        <v>0.99888232823248779</v>
      </c>
      <c r="FC294" s="383">
        <f t="shared" si="482"/>
        <v>0.90421409353692284</v>
      </c>
      <c r="FD294" s="383">
        <f t="shared" si="444"/>
        <v>0.97189418994639476</v>
      </c>
      <c r="FE294" s="383"/>
      <c r="FF294" s="383">
        <f t="shared" si="403"/>
        <v>1.0151867152826048</v>
      </c>
      <c r="FG294" s="383">
        <f t="shared" si="483"/>
        <v>1.3349675351022456</v>
      </c>
      <c r="FH294" s="383">
        <f t="shared" si="445"/>
        <v>1.0551672824043199</v>
      </c>
      <c r="FJ294" s="383">
        <f t="shared" si="484"/>
        <v>1.0011752082243059</v>
      </c>
      <c r="FK294" s="383">
        <f t="shared" si="485"/>
        <v>1.0694013933985906</v>
      </c>
      <c r="FL294" s="383">
        <f t="shared" si="446"/>
        <v>1.0651281171776594</v>
      </c>
      <c r="FN294" s="383">
        <f t="shared" si="486"/>
        <v>0.99888232823248779</v>
      </c>
      <c r="FO294" s="383">
        <f t="shared" si="487"/>
        <v>0.90421409353692284</v>
      </c>
      <c r="FP294" s="383">
        <f t="shared" si="447"/>
        <v>0.97189418994639476</v>
      </c>
      <c r="FR294" s="340"/>
    </row>
    <row r="295" spans="1:174" x14ac:dyDescent="0.2">
      <c r="A295" s="377" t="s">
        <v>218</v>
      </c>
      <c r="B295" s="334">
        <f t="shared" si="402"/>
        <v>2005</v>
      </c>
      <c r="D295" s="388">
        <f>NonManufacturing_Data!Q47</f>
        <v>657.66019866538375</v>
      </c>
      <c r="E295" s="388">
        <f>NonManufacturing_Data!R47</f>
        <v>699.1593865244065</v>
      </c>
      <c r="F295" s="388">
        <f>NonManufacturing_Data!S47</f>
        <v>538.0011081899213</v>
      </c>
      <c r="G295" s="388"/>
      <c r="H295" s="388">
        <f t="shared" si="504"/>
        <v>1894.8206933797117</v>
      </c>
      <c r="I295" s="393"/>
      <c r="J295" s="394">
        <f t="shared" si="497"/>
        <v>251481</v>
      </c>
      <c r="K295" s="394">
        <f t="shared" si="497"/>
        <v>372008</v>
      </c>
      <c r="L295" s="394">
        <f t="shared" si="497"/>
        <v>1246103</v>
      </c>
      <c r="M295" s="394"/>
      <c r="N295" s="394">
        <f t="shared" si="448"/>
        <v>1869592</v>
      </c>
      <c r="P295" s="403">
        <f t="shared" si="498"/>
        <v>102018</v>
      </c>
      <c r="Q295" s="403">
        <f t="shared" si="498"/>
        <v>192268.48316035364</v>
      </c>
      <c r="R295" s="403">
        <f t="shared" si="498"/>
        <v>612524</v>
      </c>
      <c r="S295" s="403"/>
      <c r="T295" s="388">
        <f t="shared" si="449"/>
        <v>906810.48316035361</v>
      </c>
      <c r="U295" s="388"/>
      <c r="W295" s="397">
        <f t="shared" si="408"/>
        <v>2.6151486540350315</v>
      </c>
      <c r="X295" s="397">
        <f t="shared" si="409"/>
        <v>1.8794202988226234</v>
      </c>
      <c r="Y295" s="397">
        <f t="shared" si="410"/>
        <v>0.4317469006895267</v>
      </c>
      <c r="Z295" s="388"/>
      <c r="AA295" s="388">
        <f t="shared" si="450"/>
        <v>2.0895443188702592</v>
      </c>
      <c r="AD295" s="397">
        <f t="shared" si="451"/>
        <v>6.446511386866864</v>
      </c>
      <c r="AE295" s="397">
        <f t="shared" si="452"/>
        <v>3.6363702206008526</v>
      </c>
      <c r="AF295" s="397">
        <f t="shared" si="453"/>
        <v>0.87833473984679999</v>
      </c>
      <c r="AG295" s="388"/>
      <c r="AH295" s="397">
        <f t="shared" si="411"/>
        <v>2.0895443188702592</v>
      </c>
      <c r="AJ295" s="398">
        <f t="shared" si="412"/>
        <v>0.46579533685847224</v>
      </c>
      <c r="AK295" s="398">
        <f t="shared" si="413"/>
        <v>0.90164183289250577</v>
      </c>
      <c r="AL295" s="398">
        <f t="shared" si="414"/>
        <v>0.81271612975797691</v>
      </c>
      <c r="AM295" s="399"/>
      <c r="AN295" s="398">
        <f t="shared" si="415"/>
        <v>0.74330462631344507</v>
      </c>
      <c r="AP295" s="393">
        <f t="shared" si="454"/>
        <v>2.4650649885314357</v>
      </c>
      <c r="AQ295" s="393">
        <f t="shared" si="455"/>
        <v>1.9348360890211111</v>
      </c>
      <c r="AR295" s="393">
        <f t="shared" si="456"/>
        <v>2.0343741632980912</v>
      </c>
      <c r="AS295" s="393"/>
      <c r="AT295" s="393">
        <f t="shared" si="416"/>
        <v>2.0617229671675457</v>
      </c>
      <c r="AV295" s="393">
        <f t="shared" si="457"/>
        <v>0.11250200774527205</v>
      </c>
      <c r="AW295" s="393">
        <f t="shared" si="417"/>
        <v>0.21202719502124934</v>
      </c>
      <c r="AX295" s="393">
        <f t="shared" si="418"/>
        <v>0.67547079723347858</v>
      </c>
      <c r="AY295" s="393"/>
      <c r="AZ295" s="393">
        <f t="shared" si="419"/>
        <v>1</v>
      </c>
      <c r="BC295" s="383">
        <f t="shared" si="420"/>
        <v>0.46579533685847224</v>
      </c>
      <c r="BD295" s="383">
        <f t="shared" si="421"/>
        <v>0.90164183289250577</v>
      </c>
      <c r="BE295" s="383">
        <f t="shared" si="422"/>
        <v>0.81271612975797691</v>
      </c>
      <c r="BF295" s="383" t="e">
        <f t="shared" si="423"/>
        <v>#DIV/0!</v>
      </c>
      <c r="BG295" s="383"/>
      <c r="BH295" s="383">
        <f t="shared" si="499"/>
        <v>0.46579533685847224</v>
      </c>
      <c r="BI295" s="383">
        <f t="shared" si="500"/>
        <v>0.90164183289250577</v>
      </c>
      <c r="BJ295" s="383">
        <f t="shared" si="501"/>
        <v>0.81271612975797691</v>
      </c>
      <c r="BK295" s="383" t="e">
        <f t="shared" si="502"/>
        <v>#DIV/0!</v>
      </c>
      <c r="BL295" s="383"/>
      <c r="BM295" s="383">
        <f t="shared" si="503"/>
        <v>5.240291059496345E-2</v>
      </c>
      <c r="BN295" s="383">
        <f t="shared" si="503"/>
        <v>0.19117258874201598</v>
      </c>
      <c r="BO295" s="383">
        <f t="shared" si="503"/>
        <v>0.54896601209212792</v>
      </c>
      <c r="BP295" s="383">
        <f t="shared" si="503"/>
        <v>0</v>
      </c>
      <c r="BQ295" s="383">
        <f t="shared" si="458"/>
        <v>1.196751579417948</v>
      </c>
      <c r="BR295" s="391">
        <f t="shared" si="459"/>
        <v>0.46579533685847224</v>
      </c>
      <c r="BS295" s="400">
        <f>Mining!BZ292</f>
        <v>0.75655811112929505</v>
      </c>
      <c r="BT295" s="391">
        <f t="shared" si="424"/>
        <v>0.81271612975797691</v>
      </c>
      <c r="BU295" s="391">
        <v>1</v>
      </c>
      <c r="BV295" s="391"/>
      <c r="BW295" s="391">
        <v>1</v>
      </c>
      <c r="BX295" s="400">
        <f>Mining!BW292</f>
        <v>1.1917681135513143</v>
      </c>
      <c r="BY295" s="391">
        <v>1</v>
      </c>
      <c r="BZ295" s="391">
        <v>1</v>
      </c>
      <c r="CB295" s="668">
        <f t="shared" si="460"/>
        <v>0.11250200774527205</v>
      </c>
      <c r="CC295" s="668">
        <f t="shared" si="461"/>
        <v>0.21202719502124934</v>
      </c>
      <c r="CD295" s="668">
        <f t="shared" si="462"/>
        <v>0.67547079723347858</v>
      </c>
      <c r="CE295" s="668"/>
      <c r="CG295" s="668">
        <v>1</v>
      </c>
      <c r="CH295" s="668">
        <v>1</v>
      </c>
      <c r="CI295" s="668">
        <v>1</v>
      </c>
      <c r="CJ295" s="668">
        <v>1</v>
      </c>
      <c r="CL295" s="392">
        <f t="shared" si="425"/>
        <v>1.196751579417948</v>
      </c>
      <c r="CM295" s="392">
        <f t="shared" si="426"/>
        <v>0.74330462631344507</v>
      </c>
      <c r="CN295" s="392">
        <f t="shared" si="427"/>
        <v>1.042256816485158</v>
      </c>
      <c r="CO295" s="392">
        <f t="shared" si="428"/>
        <v>1.0420219526708139</v>
      </c>
      <c r="CP295" s="392">
        <f t="shared" si="429"/>
        <v>1.0706553488741988</v>
      </c>
      <c r="CQ295" s="392">
        <v>1</v>
      </c>
      <c r="CR295" s="392">
        <f t="shared" si="430"/>
        <v>0.63924233936149</v>
      </c>
      <c r="CS295" s="392">
        <f t="shared" si="431"/>
        <v>0.88955098552928313</v>
      </c>
      <c r="CT295" s="392">
        <f t="shared" si="432"/>
        <v>0.88955098552928302</v>
      </c>
      <c r="CU295" s="392"/>
      <c r="CV295" s="392">
        <f t="shared" si="463"/>
        <v>1.1627900414980308</v>
      </c>
      <c r="CW295" s="383">
        <f t="shared" si="494"/>
        <v>1.0000000000000002</v>
      </c>
      <c r="CY295" s="338"/>
      <c r="DA295" s="383">
        <f t="shared" si="433"/>
        <v>0.34708307807866667</v>
      </c>
      <c r="DB295" s="383">
        <f t="shared" si="434"/>
        <v>0.36898445798443619</v>
      </c>
      <c r="DC295" s="383">
        <f t="shared" si="435"/>
        <v>0.28393246393689708</v>
      </c>
      <c r="DD295" s="383">
        <f t="shared" si="436"/>
        <v>0</v>
      </c>
      <c r="DF295" s="383">
        <f t="shared" si="505"/>
        <v>0.35720487421237779</v>
      </c>
      <c r="DG295" s="383">
        <f t="shared" si="505"/>
        <v>0.36585359582546034</v>
      </c>
      <c r="DH295" s="383">
        <f t="shared" si="505"/>
        <v>0.27677453928063545</v>
      </c>
      <c r="DI295" s="383"/>
      <c r="DJ295" s="383">
        <f t="shared" si="438"/>
        <v>0.99983300931847363</v>
      </c>
      <c r="DL295" s="383">
        <f t="shared" si="496"/>
        <v>0.35726453406040576</v>
      </c>
      <c r="DM295" s="383">
        <f t="shared" si="496"/>
        <v>0.36591470017062233</v>
      </c>
      <c r="DN295" s="383">
        <f t="shared" si="496"/>
        <v>0.27682076576897185</v>
      </c>
      <c r="DO295" s="383">
        <f t="shared" si="496"/>
        <v>0</v>
      </c>
      <c r="DR295" s="383">
        <f t="shared" si="488"/>
        <v>-9.198662650037677E-2</v>
      </c>
      <c r="DS295" s="383">
        <f t="shared" si="489"/>
        <v>-2.1963709974254054E-2</v>
      </c>
      <c r="DT295" s="383">
        <f t="shared" si="465"/>
        <v>-9.9887878913766694E-3</v>
      </c>
      <c r="DU295" s="383">
        <f t="shared" si="466"/>
        <v>0</v>
      </c>
      <c r="DW295" s="383">
        <f t="shared" si="490"/>
        <v>-3.578735777451561E-2</v>
      </c>
      <c r="DX295" s="383">
        <f t="shared" si="440"/>
        <v>0.19339582182305129</v>
      </c>
      <c r="DY295" s="383">
        <f t="shared" si="441"/>
        <v>4.3045527883300502E-2</v>
      </c>
      <c r="DZ295" s="383">
        <f t="shared" si="442"/>
        <v>0</v>
      </c>
      <c r="EA295" s="383"/>
      <c r="EC295" s="383">
        <f t="shared" si="491"/>
        <v>8.9426900746908566E-2</v>
      </c>
      <c r="ED295" s="383">
        <f t="shared" si="467"/>
        <v>-0.14963947883445633</v>
      </c>
      <c r="EE295" s="383">
        <f t="shared" si="468"/>
        <v>3.7099529102978368E-2</v>
      </c>
      <c r="EF295" s="383"/>
      <c r="EH295" s="383">
        <f t="shared" si="469"/>
        <v>0</v>
      </c>
      <c r="EI295" s="383">
        <f t="shared" si="470"/>
        <v>1.414495460980442E-2</v>
      </c>
      <c r="EJ295" s="383">
        <f t="shared" si="471"/>
        <v>0</v>
      </c>
      <c r="EK295" s="383">
        <f t="shared" si="472"/>
        <v>0</v>
      </c>
      <c r="EM295" s="383">
        <f t="shared" si="492"/>
        <v>0</v>
      </c>
      <c r="EN295" s="383">
        <f t="shared" si="473"/>
        <v>1.414495460980442E-2</v>
      </c>
      <c r="EO295" s="383">
        <f t="shared" si="474"/>
        <v>0</v>
      </c>
      <c r="EP295" s="383">
        <v>1</v>
      </c>
      <c r="ER295" s="383">
        <f t="shared" si="475"/>
        <v>0</v>
      </c>
      <c r="ES295" s="383">
        <f t="shared" si="476"/>
        <v>0</v>
      </c>
      <c r="ET295" s="383">
        <f t="shared" si="477"/>
        <v>0</v>
      </c>
      <c r="EU295" s="383">
        <f t="shared" si="478"/>
        <v>0</v>
      </c>
      <c r="EX295" s="383">
        <f t="shared" si="479"/>
        <v>0.95727410491647347</v>
      </c>
      <c r="EY295" s="383">
        <f t="shared" si="480"/>
        <v>0.51632762037471558</v>
      </c>
      <c r="EZ295" s="383">
        <f t="shared" si="443"/>
        <v>0.63924233936149</v>
      </c>
      <c r="FA295" s="383"/>
      <c r="FB295" s="383">
        <f t="shared" si="481"/>
        <v>1.072397414519624</v>
      </c>
      <c r="FC295" s="383">
        <f t="shared" si="482"/>
        <v>0.96967685608120147</v>
      </c>
      <c r="FD295" s="383">
        <f t="shared" si="444"/>
        <v>1.042256816485158</v>
      </c>
      <c r="FE295" s="383"/>
      <c r="FF295" s="383">
        <f t="shared" si="403"/>
        <v>0.98754194718438104</v>
      </c>
      <c r="FG295" s="383">
        <f t="shared" si="483"/>
        <v>1.3183364390428052</v>
      </c>
      <c r="FH295" s="383">
        <f t="shared" si="445"/>
        <v>1.0420219526708139</v>
      </c>
      <c r="FJ295" s="383">
        <f t="shared" si="484"/>
        <v>1.0051892646597156</v>
      </c>
      <c r="FK295" s="383">
        <f t="shared" si="485"/>
        <v>1.0749508002564045</v>
      </c>
      <c r="FL295" s="383">
        <f t="shared" si="446"/>
        <v>1.0706553488741988</v>
      </c>
      <c r="FN295" s="383">
        <f t="shared" si="486"/>
        <v>1.072397414519624</v>
      </c>
      <c r="FO295" s="383">
        <f t="shared" si="487"/>
        <v>0.96967685608120147</v>
      </c>
      <c r="FP295" s="383">
        <f t="shared" si="447"/>
        <v>1.042256816485158</v>
      </c>
      <c r="FR295" s="340"/>
    </row>
    <row r="296" spans="1:174" x14ac:dyDescent="0.2">
      <c r="A296" s="377" t="s">
        <v>218</v>
      </c>
      <c r="B296" s="334">
        <f t="shared" si="402"/>
        <v>2006</v>
      </c>
      <c r="D296" s="388">
        <f>NonManufacturing_Data!Q48</f>
        <v>635.20922082432162</v>
      </c>
      <c r="E296" s="388">
        <f>NonManufacturing_Data!R48</f>
        <v>693.31115864690696</v>
      </c>
      <c r="F296" s="388">
        <f>NonManufacturing_Data!S48</f>
        <v>527.31680589494886</v>
      </c>
      <c r="G296" s="388"/>
      <c r="H296" s="388">
        <f t="shared" si="504"/>
        <v>1855.8371853661774</v>
      </c>
      <c r="I296" s="393"/>
      <c r="J296" s="394">
        <f t="shared" si="497"/>
        <v>251938.69542</v>
      </c>
      <c r="K296" s="394">
        <f t="shared" si="497"/>
        <v>385539.58191000001</v>
      </c>
      <c r="L296" s="394">
        <f t="shared" si="497"/>
        <v>1233741.65824</v>
      </c>
      <c r="M296" s="394"/>
      <c r="N296" s="394">
        <f t="shared" si="448"/>
        <v>1871219.93557</v>
      </c>
      <c r="P296" s="403">
        <f t="shared" si="498"/>
        <v>99130.890600000013</v>
      </c>
      <c r="Q296" s="403">
        <f t="shared" si="498"/>
        <v>204931.84952099519</v>
      </c>
      <c r="R296" s="403">
        <f t="shared" si="498"/>
        <v>594038.02567999996</v>
      </c>
      <c r="S296" s="403"/>
      <c r="T296" s="388">
        <f t="shared" si="449"/>
        <v>898100.76580099517</v>
      </c>
      <c r="U296" s="388"/>
      <c r="W296" s="397">
        <f t="shared" si="408"/>
        <v>2.5212848695806014</v>
      </c>
      <c r="X296" s="397">
        <f t="shared" si="409"/>
        <v>1.79828788321079</v>
      </c>
      <c r="Y296" s="397">
        <f t="shared" si="410"/>
        <v>0.42741266161604297</v>
      </c>
      <c r="Z296" s="388"/>
      <c r="AA296" s="388">
        <f t="shared" si="450"/>
        <v>2.0664019629367529</v>
      </c>
      <c r="AD296" s="397">
        <f t="shared" si="451"/>
        <v>6.407782851335762</v>
      </c>
      <c r="AE296" s="397">
        <f t="shared" si="452"/>
        <v>3.3831303443922582</v>
      </c>
      <c r="AF296" s="397">
        <f t="shared" si="453"/>
        <v>0.88768190435507088</v>
      </c>
      <c r="AG296" s="388"/>
      <c r="AH296" s="397">
        <f t="shared" si="411"/>
        <v>2.0664019629367529</v>
      </c>
      <c r="AJ296" s="398">
        <f t="shared" si="412"/>
        <v>0.44907685585307977</v>
      </c>
      <c r="AK296" s="398">
        <f t="shared" si="413"/>
        <v>0.86271899058571744</v>
      </c>
      <c r="AL296" s="398">
        <f t="shared" si="414"/>
        <v>0.80455740065159109</v>
      </c>
      <c r="AM296" s="399"/>
      <c r="AN296" s="398">
        <f t="shared" si="415"/>
        <v>0.73507229542971053</v>
      </c>
      <c r="AP296" s="393">
        <f t="shared" si="454"/>
        <v>2.5414751536591154</v>
      </c>
      <c r="AQ296" s="393">
        <f t="shared" si="455"/>
        <v>1.8813063113964705</v>
      </c>
      <c r="AR296" s="393">
        <f t="shared" si="456"/>
        <v>2.0768732049227427</v>
      </c>
      <c r="AS296" s="393"/>
      <c r="AT296" s="393">
        <f t="shared" si="416"/>
        <v>2.0835300523333844</v>
      </c>
      <c r="AV296" s="393">
        <f t="shared" si="457"/>
        <v>0.11037836106462673</v>
      </c>
      <c r="AW296" s="393">
        <f t="shared" si="417"/>
        <v>0.22818358175902595</v>
      </c>
      <c r="AX296" s="393">
        <f t="shared" si="418"/>
        <v>0.66143805717634729</v>
      </c>
      <c r="AY296" s="393"/>
      <c r="AZ296" s="393">
        <f t="shared" si="419"/>
        <v>1</v>
      </c>
      <c r="BC296" s="383">
        <f t="shared" si="420"/>
        <v>0.44907685585307977</v>
      </c>
      <c r="BD296" s="383">
        <f t="shared" si="421"/>
        <v>0.86271899058571744</v>
      </c>
      <c r="BE296" s="383">
        <f t="shared" si="422"/>
        <v>0.80455740065159109</v>
      </c>
      <c r="BF296" s="383" t="e">
        <f t="shared" si="423"/>
        <v>#DIV/0!</v>
      </c>
      <c r="BG296" s="383"/>
      <c r="BH296" s="383">
        <f t="shared" si="499"/>
        <v>0.44907685585307977</v>
      </c>
      <c r="BI296" s="383">
        <f t="shared" si="500"/>
        <v>0.86271899058571744</v>
      </c>
      <c r="BJ296" s="383">
        <f t="shared" si="501"/>
        <v>0.80455740065159109</v>
      </c>
      <c r="BK296" s="383" t="e">
        <f t="shared" si="502"/>
        <v>#DIV/0!</v>
      </c>
      <c r="BL296" s="383"/>
      <c r="BM296" s="383">
        <f t="shared" si="503"/>
        <v>4.9568367341118573E-2</v>
      </c>
      <c r="BN296" s="383">
        <f t="shared" si="503"/>
        <v>0.19685830932338033</v>
      </c>
      <c r="BO296" s="383">
        <f t="shared" si="503"/>
        <v>0.53216488397384043</v>
      </c>
      <c r="BP296" s="383">
        <f t="shared" si="503"/>
        <v>0</v>
      </c>
      <c r="BQ296" s="383">
        <f t="shared" si="458"/>
        <v>1.1977936433894392</v>
      </c>
      <c r="BR296" s="391">
        <f t="shared" si="459"/>
        <v>0.44907685585307977</v>
      </c>
      <c r="BS296" s="400">
        <f>Mining!BZ293</f>
        <v>0.72704372391263594</v>
      </c>
      <c r="BT296" s="391">
        <f t="shared" si="424"/>
        <v>0.80455740065159109</v>
      </c>
      <c r="BU296" s="391">
        <v>1</v>
      </c>
      <c r="BV296" s="391"/>
      <c r="BW296" s="391">
        <v>1</v>
      </c>
      <c r="BX296" s="400">
        <f>Mining!BW293</f>
        <v>1.1866122520705296</v>
      </c>
      <c r="BY296" s="391">
        <v>1</v>
      </c>
      <c r="BZ296" s="391">
        <v>1</v>
      </c>
      <c r="CB296" s="668">
        <f t="shared" si="460"/>
        <v>0.11037836106462673</v>
      </c>
      <c r="CC296" s="668">
        <f t="shared" si="461"/>
        <v>0.22818358175902595</v>
      </c>
      <c r="CD296" s="668">
        <f t="shared" si="462"/>
        <v>0.66143805717634729</v>
      </c>
      <c r="CE296" s="668"/>
      <c r="CG296" s="668">
        <v>1</v>
      </c>
      <c r="CH296" s="668">
        <v>1</v>
      </c>
      <c r="CI296" s="668">
        <v>1</v>
      </c>
      <c r="CJ296" s="668">
        <v>1</v>
      </c>
      <c r="CL296" s="392">
        <f t="shared" si="425"/>
        <v>1.1977936433894392</v>
      </c>
      <c r="CM296" s="392">
        <f t="shared" si="426"/>
        <v>0.73507229542971053</v>
      </c>
      <c r="CN296" s="392">
        <f t="shared" si="427"/>
        <v>1.0485056425869566</v>
      </c>
      <c r="CO296" s="392">
        <f t="shared" si="428"/>
        <v>1.0574888082970146</v>
      </c>
      <c r="CP296" s="392">
        <f t="shared" si="429"/>
        <v>1.0689332572298096</v>
      </c>
      <c r="CQ296" s="392">
        <v>1</v>
      </c>
      <c r="CR296" s="392">
        <f t="shared" si="430"/>
        <v>0.62020164469699823</v>
      </c>
      <c r="CS296" s="392">
        <f t="shared" si="431"/>
        <v>0.8804649228973912</v>
      </c>
      <c r="CT296" s="392">
        <f t="shared" si="432"/>
        <v>0.8804649228973912</v>
      </c>
      <c r="CU296" s="392"/>
      <c r="CV296" s="392">
        <f t="shared" si="463"/>
        <v>1.1852150050147523</v>
      </c>
      <c r="CW296" s="383">
        <f t="shared" si="494"/>
        <v>1</v>
      </c>
      <c r="CY296" s="338"/>
      <c r="DA296" s="383">
        <f t="shared" si="433"/>
        <v>0.34227637307471437</v>
      </c>
      <c r="DB296" s="383">
        <f t="shared" si="434"/>
        <v>0.37358404288580355</v>
      </c>
      <c r="DC296" s="383">
        <f t="shared" si="435"/>
        <v>0.28413958403948208</v>
      </c>
      <c r="DD296" s="383">
        <f t="shared" si="436"/>
        <v>0</v>
      </c>
      <c r="DF296" s="383">
        <f t="shared" si="505"/>
        <v>0.34467413954255488</v>
      </c>
      <c r="DG296" s="383">
        <f t="shared" si="505"/>
        <v>0.37127950196237258</v>
      </c>
      <c r="DH296" s="383">
        <f t="shared" si="505"/>
        <v>0.28403601140213597</v>
      </c>
      <c r="DI296" s="383"/>
      <c r="DJ296" s="383">
        <f t="shared" si="438"/>
        <v>0.99998965290706343</v>
      </c>
      <c r="DL296" s="383">
        <f t="shared" ref="DL296:DO300" si="506">DF296/$DJ296</f>
        <v>0.34467770595481156</v>
      </c>
      <c r="DM296" s="383">
        <f t="shared" si="506"/>
        <v>0.37128334366563531</v>
      </c>
      <c r="DN296" s="383">
        <f t="shared" si="506"/>
        <v>0.28403895037955312</v>
      </c>
      <c r="DO296" s="383">
        <f t="shared" si="506"/>
        <v>0</v>
      </c>
      <c r="DR296" s="383">
        <f t="shared" si="488"/>
        <v>-3.6552302102940769E-2</v>
      </c>
      <c r="DS296" s="383">
        <f t="shared" si="489"/>
        <v>-3.9792727388811858E-2</v>
      </c>
      <c r="DT296" s="383">
        <f t="shared" si="465"/>
        <v>-1.0089571325694694E-2</v>
      </c>
      <c r="DU296" s="383">
        <f t="shared" si="466"/>
        <v>0</v>
      </c>
      <c r="DW296" s="383">
        <f t="shared" si="490"/>
        <v>3.0526509943527274E-2</v>
      </c>
      <c r="DX296" s="383">
        <f t="shared" si="440"/>
        <v>-2.8056232342264523E-2</v>
      </c>
      <c r="DY296" s="383">
        <f t="shared" si="441"/>
        <v>2.0675260677215399E-2</v>
      </c>
      <c r="DZ296" s="383">
        <f t="shared" si="442"/>
        <v>0</v>
      </c>
      <c r="EA296" s="383"/>
      <c r="EC296" s="383">
        <f t="shared" si="491"/>
        <v>-1.9056958327727771E-2</v>
      </c>
      <c r="ED296" s="383">
        <f t="shared" si="467"/>
        <v>7.3435943274846954E-2</v>
      </c>
      <c r="EE296" s="383">
        <f t="shared" si="468"/>
        <v>-2.0993585905689931E-2</v>
      </c>
      <c r="EF296" s="383"/>
      <c r="EH296" s="383">
        <f t="shared" si="469"/>
        <v>0</v>
      </c>
      <c r="EI296" s="383">
        <f t="shared" si="470"/>
        <v>-4.3356139596259875E-3</v>
      </c>
      <c r="EJ296" s="383">
        <f t="shared" si="471"/>
        <v>0</v>
      </c>
      <c r="EK296" s="383">
        <f t="shared" si="472"/>
        <v>0</v>
      </c>
      <c r="EM296" s="383">
        <f t="shared" si="492"/>
        <v>0</v>
      </c>
      <c r="EN296" s="383">
        <f t="shared" si="473"/>
        <v>-4.3356139596259875E-3</v>
      </c>
      <c r="EO296" s="383">
        <f t="shared" si="474"/>
        <v>0</v>
      </c>
      <c r="EP296" s="383">
        <v>1</v>
      </c>
      <c r="ER296" s="383">
        <f t="shared" si="475"/>
        <v>0</v>
      </c>
      <c r="ES296" s="383">
        <f t="shared" si="476"/>
        <v>0</v>
      </c>
      <c r="ET296" s="383">
        <f t="shared" si="477"/>
        <v>0</v>
      </c>
      <c r="EU296" s="383">
        <f t="shared" si="478"/>
        <v>0</v>
      </c>
      <c r="EX296" s="383">
        <f t="shared" si="479"/>
        <v>0.97021365217530708</v>
      </c>
      <c r="EY296" s="383">
        <f t="shared" si="480"/>
        <v>0.50094810628273834</v>
      </c>
      <c r="EZ296" s="383">
        <f t="shared" si="443"/>
        <v>0.62020164469699823</v>
      </c>
      <c r="FA296" s="383"/>
      <c r="FB296" s="383">
        <f t="shared" si="481"/>
        <v>1.0059954763576138</v>
      </c>
      <c r="FC296" s="383">
        <f t="shared" si="482"/>
        <v>0.97549053074636161</v>
      </c>
      <c r="FD296" s="383">
        <f t="shared" si="444"/>
        <v>1.0485056425869566</v>
      </c>
      <c r="FE296" s="383"/>
      <c r="FF296" s="383">
        <f t="shared" si="403"/>
        <v>1.0148431187908831</v>
      </c>
      <c r="FG296" s="383">
        <f t="shared" si="483"/>
        <v>1.3379046634138674</v>
      </c>
      <c r="FH296" s="383">
        <f t="shared" si="445"/>
        <v>1.0574888082970146</v>
      </c>
      <c r="FJ296" s="383">
        <f t="shared" si="484"/>
        <v>0.99839155369073718</v>
      </c>
      <c r="FK296" s="383">
        <f t="shared" si="485"/>
        <v>1.0732217996090929</v>
      </c>
      <c r="FL296" s="383">
        <f t="shared" si="446"/>
        <v>1.0689332572298096</v>
      </c>
      <c r="FN296" s="383">
        <f t="shared" si="486"/>
        <v>1.0059954763576138</v>
      </c>
      <c r="FO296" s="383">
        <f t="shared" si="487"/>
        <v>0.97549053074636161</v>
      </c>
      <c r="FP296" s="383">
        <f t="shared" si="447"/>
        <v>1.0485056425869566</v>
      </c>
      <c r="FR296" s="340"/>
    </row>
    <row r="297" spans="1:174" x14ac:dyDescent="0.2">
      <c r="A297" s="377" t="s">
        <v>218</v>
      </c>
      <c r="B297" s="334">
        <f>B296+1</f>
        <v>2007</v>
      </c>
      <c r="D297" s="388">
        <f>NonManufacturing_Data!Q49</f>
        <v>732.14257665852097</v>
      </c>
      <c r="E297" s="388">
        <f>NonManufacturing_Data!R49</f>
        <v>689.35192126952631</v>
      </c>
      <c r="F297" s="388">
        <f>NonManufacturing_Data!S49</f>
        <v>494.98741485089579</v>
      </c>
      <c r="G297" s="388"/>
      <c r="H297" s="388">
        <f t="shared" si="504"/>
        <v>1916.4819127789428</v>
      </c>
      <c r="I297" s="393"/>
      <c r="J297" s="394">
        <f t="shared" si="497"/>
        <v>255431.76651000002</v>
      </c>
      <c r="K297" s="394">
        <f t="shared" si="497"/>
        <v>404476.45403000002</v>
      </c>
      <c r="L297" s="394">
        <f t="shared" si="497"/>
        <v>1169966.1067000001</v>
      </c>
      <c r="M297" s="394"/>
      <c r="N297" s="394">
        <f t="shared" si="448"/>
        <v>1829874.32724</v>
      </c>
      <c r="P297" s="403">
        <f t="shared" si="498"/>
        <v>90348.160980000015</v>
      </c>
      <c r="Q297" s="403">
        <f t="shared" si="498"/>
        <v>213694.85700971819</v>
      </c>
      <c r="R297" s="403">
        <f t="shared" si="498"/>
        <v>561108.73543999996</v>
      </c>
      <c r="S297" s="403"/>
      <c r="T297" s="388">
        <f t="shared" si="449"/>
        <v>865151.7534297182</v>
      </c>
      <c r="U297" s="388"/>
      <c r="W297" s="397">
        <f t="shared" si="408"/>
        <v>2.8662941444671799</v>
      </c>
      <c r="X297" s="397">
        <f t="shared" si="409"/>
        <v>1.7043066769429229</v>
      </c>
      <c r="Y297" s="397">
        <f t="shared" si="410"/>
        <v>0.4230784225425594</v>
      </c>
      <c r="Z297" s="388"/>
      <c r="AA297" s="388">
        <f t="shared" si="450"/>
        <v>2.2151973976605146</v>
      </c>
      <c r="AD297" s="397">
        <f t="shared" si="451"/>
        <v>8.1035692228488436</v>
      </c>
      <c r="AE297" s="397">
        <f t="shared" si="452"/>
        <v>3.2258704346739457</v>
      </c>
      <c r="AF297" s="397">
        <f t="shared" si="453"/>
        <v>0.88215952379131224</v>
      </c>
      <c r="AG297" s="388"/>
      <c r="AH297" s="397">
        <f t="shared" si="411"/>
        <v>2.2151973976605146</v>
      </c>
      <c r="AJ297" s="398">
        <f t="shared" si="412"/>
        <v>0.51052793671884011</v>
      </c>
      <c r="AK297" s="398">
        <f t="shared" si="413"/>
        <v>0.81763200970661731</v>
      </c>
      <c r="AL297" s="398">
        <f t="shared" si="414"/>
        <v>0.79639867154520561</v>
      </c>
      <c r="AM297" s="399"/>
      <c r="AN297" s="398">
        <f t="shared" si="415"/>
        <v>0.7880026563728515</v>
      </c>
      <c r="AP297" s="393">
        <f t="shared" si="454"/>
        <v>2.8271938658114344</v>
      </c>
      <c r="AQ297" s="393">
        <f t="shared" si="455"/>
        <v>1.892775800456469</v>
      </c>
      <c r="AR297" s="393">
        <f t="shared" si="456"/>
        <v>2.0850969389784275</v>
      </c>
      <c r="AS297" s="393"/>
      <c r="AT297" s="393">
        <f t="shared" si="416"/>
        <v>2.1150905838031715</v>
      </c>
      <c r="AV297" s="393">
        <f t="shared" si="457"/>
        <v>0.10443042000647065</v>
      </c>
      <c r="AW297" s="393">
        <f t="shared" si="417"/>
        <v>0.24700274392621685</v>
      </c>
      <c r="AX297" s="393">
        <f t="shared" si="418"/>
        <v>0.64856683606731247</v>
      </c>
      <c r="AY297" s="393"/>
      <c r="AZ297" s="393">
        <f t="shared" si="419"/>
        <v>1</v>
      </c>
      <c r="BC297" s="383">
        <f t="shared" si="420"/>
        <v>0.51052793671884011</v>
      </c>
      <c r="BD297" s="383">
        <f t="shared" si="421"/>
        <v>0.81763200970661731</v>
      </c>
      <c r="BE297" s="383">
        <f t="shared" si="422"/>
        <v>0.79639867154520561</v>
      </c>
      <c r="BF297" s="383" t="e">
        <f t="shared" si="423"/>
        <v>#DIV/0!</v>
      </c>
      <c r="BG297" s="383"/>
      <c r="BH297" s="383">
        <f t="shared" si="499"/>
        <v>0.51052793671884011</v>
      </c>
      <c r="BI297" s="383">
        <f t="shared" si="500"/>
        <v>0.81763200970661731</v>
      </c>
      <c r="BJ297" s="383">
        <f t="shared" si="501"/>
        <v>0.79639867154520561</v>
      </c>
      <c r="BK297" s="383" t="e">
        <f t="shared" si="502"/>
        <v>#DIV/0!</v>
      </c>
      <c r="BL297" s="383"/>
      <c r="BM297" s="383">
        <f t="shared" si="503"/>
        <v>5.3314646856585345E-2</v>
      </c>
      <c r="BN297" s="383">
        <f t="shared" si="503"/>
        <v>0.20195734991944161</v>
      </c>
      <c r="BO297" s="383">
        <f t="shared" si="503"/>
        <v>0.51651776665228477</v>
      </c>
      <c r="BP297" s="383">
        <f t="shared" si="503"/>
        <v>0</v>
      </c>
      <c r="BQ297" s="383">
        <f t="shared" si="458"/>
        <v>1.1713277502582515</v>
      </c>
      <c r="BR297" s="391">
        <f t="shared" si="459"/>
        <v>0.51052793671884011</v>
      </c>
      <c r="BS297" s="400">
        <f>Mining!BZ294</f>
        <v>0.71111345659504899</v>
      </c>
      <c r="BT297" s="391">
        <f t="shared" si="424"/>
        <v>0.79639867154520561</v>
      </c>
      <c r="BU297" s="391">
        <v>1</v>
      </c>
      <c r="BV297" s="391"/>
      <c r="BW297" s="391">
        <v>1</v>
      </c>
      <c r="BX297" s="400">
        <f>Mining!BW294</f>
        <v>1.1497912212512473</v>
      </c>
      <c r="BY297" s="391">
        <v>1</v>
      </c>
      <c r="BZ297" s="391">
        <v>1</v>
      </c>
      <c r="CB297" s="668">
        <f t="shared" si="460"/>
        <v>0.10443042000647065</v>
      </c>
      <c r="CC297" s="668">
        <f t="shared" si="461"/>
        <v>0.24700274392621685</v>
      </c>
      <c r="CD297" s="668">
        <f t="shared" si="462"/>
        <v>0.64856683606731247</v>
      </c>
      <c r="CE297" s="668"/>
      <c r="CG297" s="668">
        <v>1</v>
      </c>
      <c r="CH297" s="668">
        <v>1</v>
      </c>
      <c r="CI297" s="668">
        <v>1</v>
      </c>
      <c r="CJ297" s="668">
        <v>1</v>
      </c>
      <c r="CL297" s="392">
        <f t="shared" si="425"/>
        <v>1.1713277502582515</v>
      </c>
      <c r="CM297" s="392">
        <f t="shared" si="426"/>
        <v>0.7880026563728515</v>
      </c>
      <c r="CN297" s="392">
        <f t="shared" si="427"/>
        <v>1.0933381172379624</v>
      </c>
      <c r="CO297" s="392">
        <f t="shared" si="428"/>
        <v>1.0613966693192813</v>
      </c>
      <c r="CP297" s="392">
        <f t="shared" si="429"/>
        <v>1.0566444172655038</v>
      </c>
      <c r="CQ297" s="392">
        <v>1</v>
      </c>
      <c r="CR297" s="392">
        <f t="shared" si="430"/>
        <v>0.6426383057421835</v>
      </c>
      <c r="CS297" s="392">
        <f t="shared" si="431"/>
        <v>0.92300937868673794</v>
      </c>
      <c r="CT297" s="392">
        <f t="shared" si="432"/>
        <v>0.92300937868673816</v>
      </c>
      <c r="CU297" s="392"/>
      <c r="CV297" s="392">
        <f t="shared" si="463"/>
        <v>1.2261993244594818</v>
      </c>
      <c r="CW297" s="383">
        <f t="shared" si="494"/>
        <v>0.99999999999999978</v>
      </c>
      <c r="CY297" s="338"/>
      <c r="DA297" s="383">
        <f t="shared" si="433"/>
        <v>0.38202425589130523</v>
      </c>
      <c r="DB297" s="383">
        <f t="shared" si="434"/>
        <v>0.35969654431538578</v>
      </c>
      <c r="DC297" s="383">
        <f t="shared" si="435"/>
        <v>0.2582791997933091</v>
      </c>
      <c r="DD297" s="383">
        <f t="shared" si="436"/>
        <v>0</v>
      </c>
      <c r="DF297" s="383">
        <f>(DA297-DA296)/LN(DA297/DA296)</f>
        <v>0.36178647730625196</v>
      </c>
      <c r="DG297" s="383">
        <f>(DB297-DB296)/LN(DB297/DB296)</f>
        <v>0.36659645384122613</v>
      </c>
      <c r="DH297" s="383">
        <f>(DC297-DC296)/LN(DC297/DC296)</f>
        <v>0.27100378039289696</v>
      </c>
      <c r="DI297" s="383"/>
      <c r="DJ297" s="383">
        <f t="shared" si="438"/>
        <v>0.99938671154037506</v>
      </c>
      <c r="DL297" s="383">
        <f t="shared" si="506"/>
        <v>0.36200849293725662</v>
      </c>
      <c r="DM297" s="383">
        <f t="shared" si="506"/>
        <v>0.36682142118558247</v>
      </c>
      <c r="DN297" s="383">
        <f t="shared" si="506"/>
        <v>0.2711700858771609</v>
      </c>
      <c r="DO297" s="383">
        <f t="shared" si="506"/>
        <v>0</v>
      </c>
      <c r="DR297" s="383">
        <f t="shared" si="488"/>
        <v>0.12825131607714776</v>
      </c>
      <c r="DS297" s="383">
        <f t="shared" si="489"/>
        <v>-2.2154628315588197E-2</v>
      </c>
      <c r="DT297" s="383">
        <f t="shared" si="465"/>
        <v>-1.0192409247064287E-2</v>
      </c>
      <c r="DU297" s="383">
        <f t="shared" si="466"/>
        <v>0</v>
      </c>
      <c r="DW297" s="383">
        <f t="shared" si="490"/>
        <v>0.1065399712700016</v>
      </c>
      <c r="DX297" s="383">
        <f t="shared" si="440"/>
        <v>6.0780470744950183E-3</v>
      </c>
      <c r="DY297" s="383">
        <f t="shared" si="441"/>
        <v>3.9518518749245713E-3</v>
      </c>
      <c r="DZ297" s="383">
        <f t="shared" si="442"/>
        <v>0</v>
      </c>
      <c r="EA297" s="383"/>
      <c r="EC297" s="383">
        <f t="shared" si="491"/>
        <v>-5.5393097404000773E-2</v>
      </c>
      <c r="ED297" s="383">
        <f t="shared" si="467"/>
        <v>7.9248957457287966E-2</v>
      </c>
      <c r="EE297" s="383">
        <f t="shared" si="468"/>
        <v>-1.9651278223936423E-2</v>
      </c>
      <c r="EF297" s="383"/>
      <c r="EH297" s="383">
        <f t="shared" si="469"/>
        <v>0</v>
      </c>
      <c r="EI297" s="383">
        <f t="shared" si="470"/>
        <v>-3.152202099220313E-2</v>
      </c>
      <c r="EJ297" s="383">
        <f t="shared" si="471"/>
        <v>0</v>
      </c>
      <c r="EK297" s="383">
        <f t="shared" si="472"/>
        <v>0</v>
      </c>
      <c r="EM297" s="383">
        <f t="shared" si="492"/>
        <v>0</v>
      </c>
      <c r="EN297" s="383">
        <f t="shared" si="473"/>
        <v>-3.152202099220313E-2</v>
      </c>
      <c r="EO297" s="383">
        <f t="shared" si="474"/>
        <v>0</v>
      </c>
      <c r="EP297" s="383">
        <v>1</v>
      </c>
      <c r="ER297" s="383">
        <f t="shared" si="475"/>
        <v>0</v>
      </c>
      <c r="ES297" s="383">
        <f t="shared" si="476"/>
        <v>0</v>
      </c>
      <c r="ET297" s="383">
        <f t="shared" si="477"/>
        <v>0</v>
      </c>
      <c r="EU297" s="383">
        <f t="shared" si="478"/>
        <v>0</v>
      </c>
      <c r="EX297" s="383">
        <f t="shared" si="479"/>
        <v>1.0361763972040847</v>
      </c>
      <c r="EY297" s="383">
        <f t="shared" si="480"/>
        <v>0.51907060395425675</v>
      </c>
      <c r="EZ297" s="383">
        <f t="shared" si="443"/>
        <v>0.6426383057421835</v>
      </c>
      <c r="FA297" s="383"/>
      <c r="FB297" s="383">
        <f t="shared" si="481"/>
        <v>1.0427584486244552</v>
      </c>
      <c r="FC297" s="383">
        <f t="shared" si="482"/>
        <v>1.0172009924889225</v>
      </c>
      <c r="FD297" s="383">
        <f t="shared" si="444"/>
        <v>1.0933381172379624</v>
      </c>
      <c r="FE297" s="383"/>
      <c r="FF297" s="383">
        <f t="shared" si="403"/>
        <v>1.0036954159624252</v>
      </c>
      <c r="FG297" s="383">
        <f t="shared" si="483"/>
        <v>1.3428487776632501</v>
      </c>
      <c r="FH297" s="383">
        <f t="shared" si="445"/>
        <v>1.0613966693192813</v>
      </c>
      <c r="FJ297" s="383">
        <f t="shared" si="484"/>
        <v>0.98850364147509773</v>
      </c>
      <c r="FK297" s="383">
        <f t="shared" si="485"/>
        <v>1.0608836570240459</v>
      </c>
      <c r="FL297" s="383">
        <f t="shared" si="446"/>
        <v>1.0566444172655038</v>
      </c>
      <c r="FN297" s="383">
        <f t="shared" si="486"/>
        <v>1.0427584486244552</v>
      </c>
      <c r="FO297" s="383">
        <f t="shared" si="487"/>
        <v>1.0172009924889225</v>
      </c>
      <c r="FP297" s="383">
        <f t="shared" si="447"/>
        <v>1.0933381172379624</v>
      </c>
      <c r="FR297" s="340"/>
    </row>
    <row r="298" spans="1:174" x14ac:dyDescent="0.2">
      <c r="A298" s="377" t="s">
        <v>218</v>
      </c>
      <c r="B298" s="334">
        <f t="shared" si="402"/>
        <v>2008</v>
      </c>
      <c r="D298" s="388">
        <f>NonManufacturing_Data!Q50</f>
        <v>638.4735250730165</v>
      </c>
      <c r="E298" s="388">
        <f>NonManufacturing_Data!R50</f>
        <v>696.1509660051745</v>
      </c>
      <c r="F298" s="388">
        <f>NonManufacturing_Data!S50</f>
        <v>459.1747669748479</v>
      </c>
      <c r="G298" s="388"/>
      <c r="H298" s="388">
        <f>SUM(D298:G298)</f>
        <v>1793.799258053039</v>
      </c>
      <c r="I298" s="393"/>
      <c r="J298" s="394">
        <f t="shared" si="497"/>
        <v>254956.46742000003</v>
      </c>
      <c r="K298" s="394">
        <f t="shared" si="497"/>
        <v>412353.43568</v>
      </c>
      <c r="L298" s="394">
        <f t="shared" si="497"/>
        <v>1085318.3299100001</v>
      </c>
      <c r="M298" s="394"/>
      <c r="N298" s="394">
        <f t="shared" si="448"/>
        <v>1752628.2330100001</v>
      </c>
      <c r="P298" s="403">
        <f t="shared" si="498"/>
        <v>101746.63211999999</v>
      </c>
      <c r="Q298" s="403">
        <f t="shared" si="498"/>
        <v>203791.93051032594</v>
      </c>
      <c r="R298" s="403">
        <f t="shared" si="498"/>
        <v>523995.90628</v>
      </c>
      <c r="S298" s="403"/>
      <c r="T298" s="388">
        <f t="shared" si="449"/>
        <v>829534.4689103259</v>
      </c>
      <c r="U298" s="388"/>
      <c r="W298" s="397">
        <f t="shared" si="408"/>
        <v>2.5042452601182044</v>
      </c>
      <c r="X298" s="397">
        <f t="shared" si="409"/>
        <v>1.6882385491882037</v>
      </c>
      <c r="Y298" s="397">
        <f t="shared" si="410"/>
        <v>0.4230784225425594</v>
      </c>
      <c r="Z298" s="388"/>
      <c r="AA298" s="388">
        <f t="shared" si="450"/>
        <v>2.1624167834874521</v>
      </c>
      <c r="AD298" s="397">
        <f t="shared" si="451"/>
        <v>6.275131783428475</v>
      </c>
      <c r="AE298" s="397">
        <f t="shared" si="452"/>
        <v>3.4159888679689461</v>
      </c>
      <c r="AF298" s="397">
        <f t="shared" si="453"/>
        <v>0.87629456923559523</v>
      </c>
      <c r="AG298" s="388"/>
      <c r="AH298" s="397">
        <f t="shared" si="411"/>
        <v>2.1624167834874521</v>
      </c>
      <c r="AJ298" s="398">
        <f t="shared" si="412"/>
        <v>0.44604185796979395</v>
      </c>
      <c r="AK298" s="398">
        <f t="shared" si="413"/>
        <v>0.80992341138563939</v>
      </c>
      <c r="AL298" s="398">
        <f t="shared" si="414"/>
        <v>0.79639867154520561</v>
      </c>
      <c r="AM298" s="399"/>
      <c r="AN298" s="398">
        <f t="shared" si="415"/>
        <v>0.76922723517684943</v>
      </c>
      <c r="AP298" s="393">
        <f t="shared" si="454"/>
        <v>2.505797608311048</v>
      </c>
      <c r="AQ298" s="393">
        <f t="shared" si="455"/>
        <v>2.0234041389539046</v>
      </c>
      <c r="AR298" s="393">
        <f t="shared" si="456"/>
        <v>2.0712343682510652</v>
      </c>
      <c r="AS298" s="393"/>
      <c r="AT298" s="393">
        <f t="shared" si="416"/>
        <v>2.1127853015104332</v>
      </c>
      <c r="AV298" s="393">
        <f t="shared" si="457"/>
        <v>0.12265509865268659</v>
      </c>
      <c r="AW298" s="393">
        <f t="shared" si="417"/>
        <v>0.24567023812527819</v>
      </c>
      <c r="AX298" s="393">
        <f t="shared" si="418"/>
        <v>0.63167466322203525</v>
      </c>
      <c r="AY298" s="393"/>
      <c r="AZ298" s="393">
        <f t="shared" si="419"/>
        <v>1</v>
      </c>
      <c r="BC298" s="383">
        <f t="shared" si="420"/>
        <v>0.44604185796979395</v>
      </c>
      <c r="BD298" s="383">
        <f t="shared" si="421"/>
        <v>0.80992341138563939</v>
      </c>
      <c r="BE298" s="383">
        <f t="shared" si="422"/>
        <v>0.79639867154520561</v>
      </c>
      <c r="BF298" s="383" t="e">
        <f t="shared" si="423"/>
        <v>#DIV/0!</v>
      </c>
      <c r="BG298" s="383"/>
      <c r="BH298" s="383">
        <f t="shared" si="499"/>
        <v>0.44604185796979395</v>
      </c>
      <c r="BI298" s="383">
        <f t="shared" si="500"/>
        <v>0.80992341138563939</v>
      </c>
      <c r="BJ298" s="383">
        <f t="shared" si="501"/>
        <v>0.79639867154520561</v>
      </c>
      <c r="BK298" s="383" t="e">
        <f t="shared" si="502"/>
        <v>#DIV/0!</v>
      </c>
      <c r="BL298" s="383"/>
      <c r="BM298" s="383">
        <f t="shared" si="503"/>
        <v>5.4709308092512697E-2</v>
      </c>
      <c r="BN298" s="383">
        <f t="shared" si="503"/>
        <v>0.19897407733834763</v>
      </c>
      <c r="BO298" s="383">
        <f t="shared" si="503"/>
        <v>0.50306486263879402</v>
      </c>
      <c r="BP298" s="383">
        <f t="shared" si="503"/>
        <v>0</v>
      </c>
      <c r="BQ298" s="383">
        <f t="shared" si="458"/>
        <v>1.1218814618308193</v>
      </c>
      <c r="BR298" s="391">
        <f t="shared" si="459"/>
        <v>0.44604185796979395</v>
      </c>
      <c r="BS298" s="400">
        <f>Mining!BZ295</f>
        <v>0.71878785580269888</v>
      </c>
      <c r="BT298" s="391">
        <f t="shared" si="424"/>
        <v>0.79639867154520561</v>
      </c>
      <c r="BU298" s="391">
        <v>1</v>
      </c>
      <c r="BV298" s="391"/>
      <c r="BW298" s="391">
        <v>1</v>
      </c>
      <c r="BX298" s="400">
        <f>Mining!BW295</f>
        <v>1.1267906167963364</v>
      </c>
      <c r="BY298" s="391">
        <v>1</v>
      </c>
      <c r="BZ298" s="391">
        <v>1</v>
      </c>
      <c r="CB298" s="668">
        <f t="shared" si="460"/>
        <v>0.12265509865268659</v>
      </c>
      <c r="CC298" s="668">
        <f t="shared" si="461"/>
        <v>0.24567023812527819</v>
      </c>
      <c r="CD298" s="668">
        <f t="shared" si="462"/>
        <v>0.63167466322203525</v>
      </c>
      <c r="CE298" s="668"/>
      <c r="CG298" s="668">
        <v>1</v>
      </c>
      <c r="CH298" s="668">
        <v>1</v>
      </c>
      <c r="CI298" s="668">
        <v>1</v>
      </c>
      <c r="CJ298" s="668">
        <v>1</v>
      </c>
      <c r="CL298" s="392">
        <f t="shared" si="425"/>
        <v>1.1218814618308193</v>
      </c>
      <c r="CM298" s="392">
        <f t="shared" si="426"/>
        <v>0.76922723517684943</v>
      </c>
      <c r="CN298" s="392">
        <f t="shared" si="427"/>
        <v>1.0703060619948614</v>
      </c>
      <c r="CO298" s="392">
        <f t="shared" si="428"/>
        <v>1.1164151874580228</v>
      </c>
      <c r="CP298" s="392">
        <f t="shared" si="429"/>
        <v>1.0486924741111965</v>
      </c>
      <c r="CQ298" s="392">
        <v>1</v>
      </c>
      <c r="CR298" s="392">
        <f t="shared" si="430"/>
        <v>0.61386486935082962</v>
      </c>
      <c r="CS298" s="392">
        <f t="shared" si="431"/>
        <v>0.86298177508028295</v>
      </c>
      <c r="CT298" s="392">
        <f t="shared" si="432"/>
        <v>0.86298177508028329</v>
      </c>
      <c r="CU298" s="392"/>
      <c r="CV298" s="392">
        <f t="shared" si="463"/>
        <v>1.2530888695264764</v>
      </c>
      <c r="CW298" s="383">
        <f t="shared" si="494"/>
        <v>0.99999999999999967</v>
      </c>
      <c r="CY298" s="338"/>
      <c r="DA298" s="383">
        <f t="shared" si="433"/>
        <v>0.35593365434101332</v>
      </c>
      <c r="DB298" s="383">
        <f t="shared" si="434"/>
        <v>0.38808744227086234</v>
      </c>
      <c r="DC298" s="383">
        <f t="shared" si="435"/>
        <v>0.25597890338812429</v>
      </c>
      <c r="DD298" s="383">
        <f t="shared" si="436"/>
        <v>0</v>
      </c>
      <c r="DF298" s="383">
        <f t="shared" ref="DF298:DH300" si="507">(DA298-DA297)/LN(DA298/DA297)</f>
        <v>0.3688251643799535</v>
      </c>
      <c r="DG298" s="383">
        <f t="shared" si="507"/>
        <v>0.3737122726848352</v>
      </c>
      <c r="DH298" s="383">
        <f t="shared" si="507"/>
        <v>0.25712733669575255</v>
      </c>
      <c r="DI298" s="383"/>
      <c r="DJ298" s="383">
        <f t="shared" si="438"/>
        <v>0.9996647737605413</v>
      </c>
      <c r="DL298" s="383">
        <f t="shared" si="506"/>
        <v>0.36894884571405484</v>
      </c>
      <c r="DM298" s="383">
        <f t="shared" si="506"/>
        <v>0.37383759285525636</v>
      </c>
      <c r="DN298" s="383">
        <f t="shared" si="506"/>
        <v>0.25721356143068874</v>
      </c>
      <c r="DO298" s="383">
        <f t="shared" si="506"/>
        <v>0</v>
      </c>
      <c r="DR298" s="383">
        <f t="shared" si="488"/>
        <v>-0.13503256076982212</v>
      </c>
      <c r="DS298" s="383">
        <f t="shared" si="489"/>
        <v>1.0734269324593518E-2</v>
      </c>
      <c r="DT298" s="383">
        <f t="shared" si="465"/>
        <v>0</v>
      </c>
      <c r="DU298" s="383">
        <f t="shared" si="466"/>
        <v>0</v>
      </c>
      <c r="DW298" s="383">
        <f t="shared" si="490"/>
        <v>-0.12067756250881087</v>
      </c>
      <c r="DX298" s="383">
        <f t="shared" si="440"/>
        <v>6.6736881221862165E-2</v>
      </c>
      <c r="DY298" s="383">
        <f t="shared" si="441"/>
        <v>-6.6706049668106213E-3</v>
      </c>
      <c r="DZ298" s="383">
        <f t="shared" si="442"/>
        <v>0</v>
      </c>
      <c r="EA298" s="383"/>
      <c r="EC298" s="383">
        <f t="shared" si="491"/>
        <v>0.16085532821394408</v>
      </c>
      <c r="ED298" s="383">
        <f t="shared" si="467"/>
        <v>-5.4093043403577214E-3</v>
      </c>
      <c r="EE298" s="383">
        <f t="shared" si="468"/>
        <v>-2.6390572778831119E-2</v>
      </c>
      <c r="EF298" s="383"/>
      <c r="EH298" s="383">
        <f t="shared" si="469"/>
        <v>0</v>
      </c>
      <c r="EI298" s="383">
        <f t="shared" si="470"/>
        <v>-2.0206949471896583E-2</v>
      </c>
      <c r="EJ298" s="383">
        <f t="shared" si="471"/>
        <v>0</v>
      </c>
      <c r="EK298" s="383">
        <f t="shared" si="472"/>
        <v>0</v>
      </c>
      <c r="EM298" s="383">
        <f t="shared" si="492"/>
        <v>0</v>
      </c>
      <c r="EN298" s="383">
        <f t="shared" si="473"/>
        <v>-2.0206949471896583E-2</v>
      </c>
      <c r="EO298" s="383">
        <f t="shared" si="474"/>
        <v>0</v>
      </c>
      <c r="EP298" s="383">
        <v>1</v>
      </c>
      <c r="ER298" s="383">
        <f t="shared" si="475"/>
        <v>0</v>
      </c>
      <c r="ES298" s="383">
        <f t="shared" si="476"/>
        <v>0</v>
      </c>
      <c r="ET298" s="383">
        <f t="shared" si="477"/>
        <v>0</v>
      </c>
      <c r="EU298" s="383">
        <f t="shared" si="478"/>
        <v>0</v>
      </c>
      <c r="EX298" s="383">
        <f t="shared" si="479"/>
        <v>0.95522607953143501</v>
      </c>
      <c r="EY298" s="383">
        <f t="shared" si="480"/>
        <v>0.49582977801523886</v>
      </c>
      <c r="EZ298" s="383">
        <f t="shared" si="443"/>
        <v>0.61386486935082962</v>
      </c>
      <c r="FA298" s="383"/>
      <c r="FB298" s="383">
        <f t="shared" si="481"/>
        <v>0.97893418798817189</v>
      </c>
      <c r="FC298" s="383">
        <f t="shared" si="482"/>
        <v>0.99577282760290586</v>
      </c>
      <c r="FD298" s="383">
        <f t="shared" si="444"/>
        <v>1.0703060619948614</v>
      </c>
      <c r="FE298" s="383"/>
      <c r="FF298" s="383">
        <f t="shared" si="403"/>
        <v>1.0518359626792755</v>
      </c>
      <c r="FG298" s="383">
        <f t="shared" si="483"/>
        <v>1.4124566367861129</v>
      </c>
      <c r="FH298" s="383">
        <f t="shared" si="445"/>
        <v>1.1164151874580228</v>
      </c>
      <c r="FJ298" s="383">
        <f t="shared" si="484"/>
        <v>0.99247434328486184</v>
      </c>
      <c r="FK298" s="383">
        <f t="shared" si="485"/>
        <v>1.0528998108065826</v>
      </c>
      <c r="FL298" s="383">
        <f t="shared" si="446"/>
        <v>1.0486924741111965</v>
      </c>
      <c r="FN298" s="383">
        <f t="shared" si="486"/>
        <v>0.97893418798817189</v>
      </c>
      <c r="FO298" s="383">
        <f t="shared" si="487"/>
        <v>0.99577282760290586</v>
      </c>
      <c r="FP298" s="383">
        <f t="shared" si="447"/>
        <v>1.0703060619948614</v>
      </c>
      <c r="FR298" s="340"/>
    </row>
    <row r="299" spans="1:174" x14ac:dyDescent="0.2">
      <c r="A299" s="377" t="s">
        <v>218</v>
      </c>
      <c r="B299" s="334">
        <f t="shared" si="402"/>
        <v>2009</v>
      </c>
      <c r="D299" s="388">
        <f>NonManufacturing_Data!Q51</f>
        <v>786.29522519096724</v>
      </c>
      <c r="E299" s="388">
        <f>NonManufacturing_Data!R51</f>
        <v>611.53429989176084</v>
      </c>
      <c r="F299" s="388">
        <f>NonManufacturing_Data!S51</f>
        <v>402.06853971246738</v>
      </c>
      <c r="G299" s="388"/>
      <c r="H299" s="388">
        <f>SUM(D299:G299)</f>
        <v>1799.8980647951955</v>
      </c>
      <c r="I299" s="393"/>
      <c r="J299" s="394">
        <f t="shared" si="497"/>
        <v>268277.41599000001</v>
      </c>
      <c r="K299" s="394">
        <f t="shared" si="497"/>
        <v>376876.99923999998</v>
      </c>
      <c r="L299" s="394">
        <f t="shared" si="497"/>
        <v>950340.45295000006</v>
      </c>
      <c r="M299" s="394"/>
      <c r="N299" s="394">
        <f t="shared" si="448"/>
        <v>1595494.86818</v>
      </c>
      <c r="P299" s="403">
        <f t="shared" si="498"/>
        <v>117544.11942</v>
      </c>
      <c r="Q299" s="403">
        <f t="shared" si="498"/>
        <v>263860.59744064783</v>
      </c>
      <c r="R299" s="403">
        <f t="shared" si="498"/>
        <v>456269.12760000001</v>
      </c>
      <c r="S299" s="403"/>
      <c r="T299" s="388">
        <f t="shared" si="449"/>
        <v>837673.84446064779</v>
      </c>
      <c r="U299" s="388"/>
      <c r="W299" s="397">
        <f t="shared" si="408"/>
        <v>2.9309035286826988</v>
      </c>
      <c r="X299" s="397">
        <f t="shared" si="409"/>
        <v>1.6226363007691222</v>
      </c>
      <c r="Y299" s="397">
        <f t="shared" si="410"/>
        <v>0.4230784225425594</v>
      </c>
      <c r="Z299" s="388"/>
      <c r="AA299" s="388">
        <f t="shared" si="450"/>
        <v>2.1486860031473158</v>
      </c>
      <c r="AD299" s="397">
        <f t="shared" si="451"/>
        <v>6.6893625055068471</v>
      </c>
      <c r="AE299" s="397">
        <f t="shared" si="452"/>
        <v>2.3176416100904111</v>
      </c>
      <c r="AF299" s="397">
        <f t="shared" si="453"/>
        <v>0.88120917105956598</v>
      </c>
      <c r="AG299" s="388"/>
      <c r="AH299" s="397">
        <f t="shared" si="411"/>
        <v>2.1486860031473158</v>
      </c>
      <c r="AJ299" s="398">
        <f t="shared" si="412"/>
        <v>0.52203579109585674</v>
      </c>
      <c r="AK299" s="398">
        <f t="shared" si="413"/>
        <v>0.77845108369847704</v>
      </c>
      <c r="AL299" s="398">
        <f t="shared" si="414"/>
        <v>0.79639867154520561</v>
      </c>
      <c r="AM299" s="399"/>
      <c r="AN299" s="398">
        <f t="shared" si="415"/>
        <v>0.76434284365782434</v>
      </c>
      <c r="AP299" s="393">
        <f t="shared" si="454"/>
        <v>2.2823550621993336</v>
      </c>
      <c r="AQ299" s="393">
        <f t="shared" si="455"/>
        <v>1.4283186004108619</v>
      </c>
      <c r="AR299" s="393">
        <f t="shared" si="456"/>
        <v>2.0828506586646385</v>
      </c>
      <c r="AS299" s="393"/>
      <c r="AT299" s="393">
        <f t="shared" si="416"/>
        <v>1.9046731358877389</v>
      </c>
      <c r="AV299" s="393">
        <f t="shared" si="457"/>
        <v>0.14032205994886116</v>
      </c>
      <c r="AW299" s="393">
        <f t="shared" si="417"/>
        <v>0.31499204515635737</v>
      </c>
      <c r="AX299" s="393">
        <f t="shared" si="418"/>
        <v>0.54468589489478159</v>
      </c>
      <c r="AY299" s="393"/>
      <c r="AZ299" s="393">
        <f t="shared" si="419"/>
        <v>1</v>
      </c>
      <c r="BC299" s="383">
        <f t="shared" si="420"/>
        <v>0.52203579109585674</v>
      </c>
      <c r="BD299" s="383">
        <f t="shared" si="421"/>
        <v>0.77845108369847704</v>
      </c>
      <c r="BE299" s="383">
        <f t="shared" si="422"/>
        <v>0.79639867154520561</v>
      </c>
      <c r="BF299" s="383" t="e">
        <f t="shared" si="423"/>
        <v>#DIV/0!</v>
      </c>
      <c r="BG299" s="383"/>
      <c r="BH299" s="383">
        <f t="shared" si="499"/>
        <v>0.52203579109585674</v>
      </c>
      <c r="BI299" s="383">
        <f t="shared" si="500"/>
        <v>0.77845108369847704</v>
      </c>
      <c r="BJ299" s="383">
        <f t="shared" si="501"/>
        <v>0.79639867154520561</v>
      </c>
      <c r="BK299" s="383" t="e">
        <f t="shared" si="502"/>
        <v>#DIV/0!</v>
      </c>
      <c r="BL299" s="383"/>
      <c r="BM299" s="383">
        <f t="shared" si="503"/>
        <v>7.3253137573603966E-2</v>
      </c>
      <c r="BN299" s="383">
        <f t="shared" si="503"/>
        <v>0.24520589890836583</v>
      </c>
      <c r="BO299" s="383">
        <f t="shared" si="503"/>
        <v>0.43378712310361556</v>
      </c>
      <c r="BP299" s="383">
        <f t="shared" si="503"/>
        <v>0</v>
      </c>
      <c r="BQ299" s="383">
        <f t="shared" si="458"/>
        <v>1.0212982316182599</v>
      </c>
      <c r="BR299" s="391">
        <f t="shared" si="459"/>
        <v>0.52203579109585674</v>
      </c>
      <c r="BS299" s="400">
        <f>Mining!BZ296</f>
        <v>0.69705476824695589</v>
      </c>
      <c r="BT299" s="391">
        <f t="shared" si="424"/>
        <v>0.79639867154520561</v>
      </c>
      <c r="BU299" s="391">
        <v>1</v>
      </c>
      <c r="BV299" s="391"/>
      <c r="BW299" s="391">
        <v>1</v>
      </c>
      <c r="BX299" s="400">
        <f>Mining!BW296</f>
        <v>1.116771764801533</v>
      </c>
      <c r="BY299" s="391">
        <v>1</v>
      </c>
      <c r="BZ299" s="391">
        <v>1</v>
      </c>
      <c r="CB299" s="668">
        <f t="shared" si="460"/>
        <v>0.14032205994886116</v>
      </c>
      <c r="CC299" s="668">
        <f t="shared" si="461"/>
        <v>0.31499204515635737</v>
      </c>
      <c r="CD299" s="668">
        <f t="shared" si="462"/>
        <v>0.54468589489478159</v>
      </c>
      <c r="CE299" s="668"/>
      <c r="CG299" s="668">
        <v>1</v>
      </c>
      <c r="CH299" s="668">
        <v>1</v>
      </c>
      <c r="CI299" s="668">
        <v>1</v>
      </c>
      <c r="CJ299" s="668">
        <v>1</v>
      </c>
      <c r="CL299" s="392">
        <f t="shared" si="425"/>
        <v>1.0212982316182599</v>
      </c>
      <c r="CM299" s="392">
        <f t="shared" si="426"/>
        <v>0.76434284365782434</v>
      </c>
      <c r="CN299" s="392">
        <f t="shared" si="427"/>
        <v>0.90978718634821032</v>
      </c>
      <c r="CO299" s="392">
        <f t="shared" si="428"/>
        <v>1.2440723091716346</v>
      </c>
      <c r="CP299" s="392">
        <f t="shared" si="429"/>
        <v>1.0452866693975749</v>
      </c>
      <c r="CQ299" s="392">
        <v>1</v>
      </c>
      <c r="CR299" s="392">
        <f t="shared" si="430"/>
        <v>0.64605181734800199</v>
      </c>
      <c r="CS299" s="392">
        <f t="shared" si="431"/>
        <v>0.78062199457780745</v>
      </c>
      <c r="CT299" s="392">
        <f t="shared" si="432"/>
        <v>0.78062199457780812</v>
      </c>
      <c r="CU299" s="392"/>
      <c r="CV299" s="392">
        <f t="shared" si="463"/>
        <v>1.1830983570255991</v>
      </c>
      <c r="CW299" s="383">
        <f t="shared" si="494"/>
        <v>0.99999999999999911</v>
      </c>
      <c r="CY299" s="338"/>
      <c r="DA299" s="383">
        <f t="shared" si="433"/>
        <v>0.43685542007649036</v>
      </c>
      <c r="DB299" s="383">
        <f t="shared" si="434"/>
        <v>0.33976051858322615</v>
      </c>
      <c r="DC299" s="383">
        <f t="shared" si="435"/>
        <v>0.22338406134028344</v>
      </c>
      <c r="DD299" s="383">
        <f t="shared" si="436"/>
        <v>0</v>
      </c>
      <c r="DF299" s="383">
        <f t="shared" si="507"/>
        <v>0.39501404694824893</v>
      </c>
      <c r="DG299" s="383">
        <f t="shared" si="507"/>
        <v>0.36338855643742968</v>
      </c>
      <c r="DH299" s="383">
        <f t="shared" si="507"/>
        <v>0.23931163846730713</v>
      </c>
      <c r="DI299" s="383"/>
      <c r="DJ299" s="383">
        <f t="shared" si="438"/>
        <v>0.99771424185298563</v>
      </c>
      <c r="DL299" s="383">
        <f t="shared" si="506"/>
        <v>0.39591902207852286</v>
      </c>
      <c r="DM299" s="383">
        <f t="shared" si="506"/>
        <v>0.36422107773317264</v>
      </c>
      <c r="DN299" s="383">
        <f t="shared" si="506"/>
        <v>0.23985990018830461</v>
      </c>
      <c r="DO299" s="383">
        <f t="shared" si="506"/>
        <v>0</v>
      </c>
      <c r="DR299" s="383">
        <f t="shared" si="488"/>
        <v>0.15732335128342198</v>
      </c>
      <c r="DS299" s="383">
        <f t="shared" si="489"/>
        <v>-3.0702274882136272E-2</v>
      </c>
      <c r="DT299" s="383">
        <f t="shared" si="465"/>
        <v>0</v>
      </c>
      <c r="DU299" s="383">
        <f t="shared" si="466"/>
        <v>0</v>
      </c>
      <c r="DW299" s="383">
        <f t="shared" si="490"/>
        <v>-9.3399258480908132E-2</v>
      </c>
      <c r="DX299" s="383">
        <f t="shared" si="440"/>
        <v>-0.3482833617680689</v>
      </c>
      <c r="DY299" s="383">
        <f t="shared" si="441"/>
        <v>5.5927216783822229E-3</v>
      </c>
      <c r="DZ299" s="383">
        <f t="shared" si="442"/>
        <v>0</v>
      </c>
      <c r="EA299" s="383"/>
      <c r="EC299" s="383">
        <f t="shared" si="491"/>
        <v>0.13456386828935166</v>
      </c>
      <c r="ED299" s="383">
        <f t="shared" si="467"/>
        <v>0.24855724379593877</v>
      </c>
      <c r="EE299" s="383">
        <f t="shared" si="468"/>
        <v>-0.14816519934958791</v>
      </c>
      <c r="EF299" s="383"/>
      <c r="EH299" s="383">
        <f t="shared" si="469"/>
        <v>0</v>
      </c>
      <c r="EI299" s="383">
        <f t="shared" si="470"/>
        <v>-8.9312592108269223E-3</v>
      </c>
      <c r="EJ299" s="383">
        <f t="shared" si="471"/>
        <v>0</v>
      </c>
      <c r="EK299" s="383">
        <f t="shared" si="472"/>
        <v>0</v>
      </c>
      <c r="EM299" s="383">
        <f t="shared" si="492"/>
        <v>0</v>
      </c>
      <c r="EN299" s="383">
        <f t="shared" si="473"/>
        <v>-8.9312592108269223E-3</v>
      </c>
      <c r="EO299" s="383">
        <f t="shared" si="474"/>
        <v>0</v>
      </c>
      <c r="EP299" s="383">
        <v>1</v>
      </c>
      <c r="ER299" s="383">
        <f t="shared" si="475"/>
        <v>0</v>
      </c>
      <c r="ES299" s="383">
        <f t="shared" si="476"/>
        <v>0</v>
      </c>
      <c r="ET299" s="383">
        <f t="shared" si="477"/>
        <v>0</v>
      </c>
      <c r="EU299" s="383">
        <f t="shared" si="478"/>
        <v>0</v>
      </c>
      <c r="EX299" s="383">
        <f t="shared" si="479"/>
        <v>1.0524332790557154</v>
      </c>
      <c r="EY299" s="383">
        <f t="shared" si="480"/>
        <v>0.52182775913004531</v>
      </c>
      <c r="EZ299" s="383">
        <f t="shared" si="443"/>
        <v>0.64605181734800199</v>
      </c>
      <c r="FA299" s="383"/>
      <c r="FB299" s="383">
        <f t="shared" si="481"/>
        <v>0.85002525787112493</v>
      </c>
      <c r="FC299" s="383">
        <f t="shared" si="482"/>
        <v>0.84643205456421933</v>
      </c>
      <c r="FD299" s="383">
        <f t="shared" si="444"/>
        <v>0.90978718634821032</v>
      </c>
      <c r="FE299" s="383"/>
      <c r="FF299" s="383">
        <f t="shared" si="403"/>
        <v>1.1143455617119251</v>
      </c>
      <c r="FG299" s="383">
        <f t="shared" si="483"/>
        <v>1.5739647843131575</v>
      </c>
      <c r="FH299" s="383">
        <f t="shared" si="445"/>
        <v>1.2440723091716346</v>
      </c>
      <c r="FJ299" s="383">
        <f t="shared" si="484"/>
        <v>0.99675233226355697</v>
      </c>
      <c r="FK299" s="383">
        <f t="shared" si="485"/>
        <v>1.049480342061319</v>
      </c>
      <c r="FL299" s="383">
        <f t="shared" si="446"/>
        <v>1.0452866693975749</v>
      </c>
      <c r="FN299" s="383">
        <f t="shared" si="486"/>
        <v>0.85002525787112493</v>
      </c>
      <c r="FO299" s="383">
        <f t="shared" si="487"/>
        <v>0.84643205456421933</v>
      </c>
      <c r="FP299" s="383">
        <f t="shared" si="447"/>
        <v>0.90978718634821032</v>
      </c>
      <c r="FR299" s="340"/>
    </row>
    <row r="300" spans="1:174" x14ac:dyDescent="0.2">
      <c r="A300" s="377" t="s">
        <v>218</v>
      </c>
      <c r="B300" s="334">
        <f t="shared" si="402"/>
        <v>2010</v>
      </c>
      <c r="D300" s="388">
        <f>NonManufacturing_Data!Q52</f>
        <v>693.82022801579831</v>
      </c>
      <c r="E300" s="388">
        <f>NonManufacturing_Data!R52</f>
        <v>619.24617728204703</v>
      </c>
      <c r="F300" s="388">
        <f>NonManufacturing_Data!S52</f>
        <v>368.31196907352518</v>
      </c>
      <c r="G300" s="388"/>
      <c r="H300" s="388">
        <f>SUM(D300:G300)</f>
        <v>1681.3783743713707</v>
      </c>
      <c r="I300" s="393"/>
      <c r="J300" s="394">
        <f t="shared" ref="J300:L301" si="508">J76</f>
        <v>263476.64369999996</v>
      </c>
      <c r="K300" s="394">
        <f t="shared" si="508"/>
        <v>398806.36439</v>
      </c>
      <c r="L300" s="394">
        <f t="shared" si="508"/>
        <v>870552.47785999998</v>
      </c>
      <c r="M300" s="394"/>
      <c r="N300" s="394">
        <f t="shared" si="448"/>
        <v>1532835.4859499999</v>
      </c>
      <c r="P300" s="403">
        <f t="shared" ref="P300:R301" si="509">P76</f>
        <v>111683.18532</v>
      </c>
      <c r="Q300" s="403">
        <f t="shared" si="509"/>
        <v>232724.60576818936</v>
      </c>
      <c r="R300" s="403">
        <f t="shared" si="509"/>
        <v>450940.16880000004</v>
      </c>
      <c r="S300" s="403"/>
      <c r="T300" s="388">
        <f t="shared" si="449"/>
        <v>795347.95988818933</v>
      </c>
      <c r="U300" s="388"/>
      <c r="W300" s="397">
        <f t="shared" si="408"/>
        <v>2.6333272591926464</v>
      </c>
      <c r="X300" s="397">
        <f t="shared" si="409"/>
        <v>1.5527489844080697</v>
      </c>
      <c r="Y300" s="397">
        <f t="shared" si="410"/>
        <v>0.42307842254255945</v>
      </c>
      <c r="Z300" s="388"/>
      <c r="AA300" s="388">
        <f t="shared" si="450"/>
        <v>2.1140160774508558</v>
      </c>
      <c r="AB300" s="383">
        <f>AA300/AA275</f>
        <v>0.75200985989127023</v>
      </c>
      <c r="AD300" s="397">
        <f t="shared" si="451"/>
        <v>6.2123964858974201</v>
      </c>
      <c r="AE300" s="397">
        <f t="shared" si="452"/>
        <v>2.6608539103031559</v>
      </c>
      <c r="AF300" s="397">
        <f t="shared" si="453"/>
        <v>0.81676460549886853</v>
      </c>
      <c r="AG300" s="388"/>
      <c r="AH300" s="397">
        <f t="shared" si="411"/>
        <v>2.1140160774508558</v>
      </c>
      <c r="AJ300" s="398">
        <f t="shared" si="412"/>
        <v>0.46903320614744876</v>
      </c>
      <c r="AK300" s="398">
        <f t="shared" si="413"/>
        <v>0.74492301759256507</v>
      </c>
      <c r="AL300" s="398">
        <f t="shared" si="414"/>
        <v>0.79639867154520572</v>
      </c>
      <c r="AM300" s="399"/>
      <c r="AN300" s="398">
        <f t="shared" si="415"/>
        <v>0.75200985989127023</v>
      </c>
      <c r="AP300" s="393">
        <f t="shared" si="454"/>
        <v>2.3591433477212713</v>
      </c>
      <c r="AQ300" s="393">
        <f t="shared" si="455"/>
        <v>1.7136407346081839</v>
      </c>
      <c r="AR300" s="393">
        <f t="shared" si="456"/>
        <v>1.930527679928433</v>
      </c>
      <c r="AS300" s="393"/>
      <c r="AT300" s="393">
        <f t="shared" si="416"/>
        <v>1.9272514210830278</v>
      </c>
      <c r="AV300" s="393">
        <f t="shared" si="457"/>
        <v>0.14042053409642305</v>
      </c>
      <c r="AW300" s="393">
        <f t="shared" si="417"/>
        <v>0.29260728323349944</v>
      </c>
      <c r="AX300" s="393">
        <f t="shared" si="418"/>
        <v>0.56697218267007765</v>
      </c>
      <c r="AY300" s="393"/>
      <c r="AZ300" s="393">
        <f t="shared" si="419"/>
        <v>1</v>
      </c>
      <c r="BC300" s="383">
        <f t="shared" si="420"/>
        <v>0.46903320614744876</v>
      </c>
      <c r="BD300" s="383">
        <f t="shared" si="421"/>
        <v>0.74492301759256507</v>
      </c>
      <c r="BE300" s="383">
        <f t="shared" si="422"/>
        <v>0.79639867154520572</v>
      </c>
      <c r="BF300" s="383" t="e">
        <f t="shared" si="423"/>
        <v>#DIV/0!</v>
      </c>
      <c r="BG300" s="383"/>
      <c r="BH300" s="383">
        <f t="shared" si="499"/>
        <v>0.46903320614744876</v>
      </c>
      <c r="BI300" s="383">
        <f t="shared" si="500"/>
        <v>0.74492301759256507</v>
      </c>
      <c r="BJ300" s="383">
        <f t="shared" si="501"/>
        <v>0.79639867154520572</v>
      </c>
      <c r="BK300" s="383" t="e">
        <f t="shared" si="502"/>
        <v>#DIV/0!</v>
      </c>
      <c r="BL300" s="383"/>
      <c r="BM300" s="383">
        <f t="shared" si="503"/>
        <v>6.5861893316182446E-2</v>
      </c>
      <c r="BN300" s="383">
        <f t="shared" si="503"/>
        <v>0.21796990039586067</v>
      </c>
      <c r="BO300" s="383">
        <f t="shared" si="503"/>
        <v>0.45153589308153552</v>
      </c>
      <c r="BP300" s="383">
        <f t="shared" si="503"/>
        <v>0</v>
      </c>
      <c r="BQ300" s="383">
        <f>CG300*CL300*CQ300*CB300</f>
        <v>0.13777909724261117</v>
      </c>
      <c r="BR300" s="391">
        <f t="shared" si="459"/>
        <v>0.46903320614744876</v>
      </c>
      <c r="BS300" s="400">
        <f>Mining!BZ297</f>
        <v>0.67285391946984663</v>
      </c>
      <c r="BT300" s="391">
        <f t="shared" si="424"/>
        <v>0.79639867154520572</v>
      </c>
      <c r="BU300" s="391">
        <v>1</v>
      </c>
      <c r="BV300" s="391"/>
      <c r="BW300" s="391">
        <v>1</v>
      </c>
      <c r="BX300" s="400">
        <f>Mining!BW297</f>
        <v>1.1071095761461902</v>
      </c>
      <c r="BY300" s="391">
        <v>1</v>
      </c>
      <c r="BZ300" s="391">
        <v>1</v>
      </c>
      <c r="CB300" s="668">
        <f t="shared" si="460"/>
        <v>0.14042053409642305</v>
      </c>
      <c r="CC300" s="668">
        <f t="shared" si="461"/>
        <v>0.29260728323349944</v>
      </c>
      <c r="CD300" s="668">
        <f t="shared" si="462"/>
        <v>0.56697218267007765</v>
      </c>
      <c r="CE300" s="668"/>
      <c r="CG300" s="668">
        <v>1</v>
      </c>
      <c r="CH300" s="668">
        <v>1</v>
      </c>
      <c r="CI300" s="668">
        <v>1</v>
      </c>
      <c r="CJ300" s="668">
        <v>1</v>
      </c>
      <c r="CK300" s="409"/>
      <c r="CL300" s="392">
        <f t="shared" si="425"/>
        <v>0.98118909836934487</v>
      </c>
      <c r="CM300" s="392">
        <f t="shared" si="426"/>
        <v>0.75200985989127023</v>
      </c>
      <c r="CN300" s="392">
        <f t="shared" si="427"/>
        <v>0.96770131762752265</v>
      </c>
      <c r="CO300" s="392">
        <f t="shared" si="428"/>
        <v>1.2231996209710609</v>
      </c>
      <c r="CP300" s="392">
        <f t="shared" si="429"/>
        <v>1.0420766789983531</v>
      </c>
      <c r="CQ300" s="392">
        <v>1</v>
      </c>
      <c r="CR300" s="392">
        <f t="shared" si="430"/>
        <v>0.6096564709960306</v>
      </c>
      <c r="CS300" s="392">
        <f t="shared" si="431"/>
        <v>0.73786387639157247</v>
      </c>
      <c r="CT300" s="392">
        <f t="shared" si="432"/>
        <v>0.7378638763915728</v>
      </c>
      <c r="CU300" s="392"/>
      <c r="CV300" s="392">
        <f t="shared" si="463"/>
        <v>1.2334977084105552</v>
      </c>
      <c r="CW300" s="383">
        <f t="shared" si="494"/>
        <v>0.99999999999999956</v>
      </c>
      <c r="CY300" s="338"/>
      <c r="DA300" s="383">
        <f t="shared" si="433"/>
        <v>0.41264966802918585</v>
      </c>
      <c r="DB300" s="383">
        <f t="shared" si="434"/>
        <v>0.36829674195944689</v>
      </c>
      <c r="DC300" s="383">
        <f t="shared" si="435"/>
        <v>0.21905359001136712</v>
      </c>
      <c r="DD300" s="383">
        <f t="shared" si="436"/>
        <v>0</v>
      </c>
      <c r="DF300" s="383">
        <f t="shared" si="507"/>
        <v>0.42463756625569121</v>
      </c>
      <c r="DG300" s="383">
        <f t="shared" si="507"/>
        <v>0.353836868695796</v>
      </c>
      <c r="DH300" s="383">
        <f t="shared" si="507"/>
        <v>0.22121176122995564</v>
      </c>
      <c r="DI300" s="383"/>
      <c r="DJ300" s="383">
        <f t="shared" si="438"/>
        <v>0.99968619618144283</v>
      </c>
      <c r="DL300" s="383">
        <f t="shared" si="506"/>
        <v>0.42477086097387662</v>
      </c>
      <c r="DM300" s="383">
        <f t="shared" si="506"/>
        <v>0.35394793891059656</v>
      </c>
      <c r="DN300" s="383">
        <f t="shared" si="506"/>
        <v>0.22128120011552682</v>
      </c>
      <c r="DO300" s="383">
        <f t="shared" si="506"/>
        <v>0</v>
      </c>
      <c r="DR300" s="383">
        <f t="shared" si="488"/>
        <v>-0.10706258288979677</v>
      </c>
      <c r="DS300" s="383">
        <f t="shared" si="489"/>
        <v>-3.5335737438504974E-2</v>
      </c>
      <c r="DT300" s="383">
        <f t="shared" si="465"/>
        <v>2.2204460492503128E-16</v>
      </c>
      <c r="DU300" s="383">
        <f t="shared" si="466"/>
        <v>0</v>
      </c>
      <c r="DW300" s="383">
        <f t="shared" si="490"/>
        <v>3.3090733000916146E-2</v>
      </c>
      <c r="DX300" s="383">
        <f t="shared" si="440"/>
        <v>0.18212224322855383</v>
      </c>
      <c r="DY300" s="383">
        <f t="shared" si="441"/>
        <v>-7.5944089559750502E-2</v>
      </c>
      <c r="DZ300" s="383">
        <f t="shared" si="442"/>
        <v>0</v>
      </c>
      <c r="EA300" s="383"/>
      <c r="EC300" s="383">
        <f t="shared" si="491"/>
        <v>7.0152626419490798E-4</v>
      </c>
      <c r="ED300" s="383">
        <f t="shared" si="467"/>
        <v>-7.3716005324944114E-2</v>
      </c>
      <c r="EE300" s="383">
        <f t="shared" si="468"/>
        <v>4.0100953104535576E-2</v>
      </c>
      <c r="EF300" s="383"/>
      <c r="EH300" s="383">
        <f t="shared" si="469"/>
        <v>0</v>
      </c>
      <c r="EI300" s="383">
        <f t="shared" si="470"/>
        <v>-8.6895368697157485E-3</v>
      </c>
      <c r="EJ300" s="383">
        <f t="shared" si="471"/>
        <v>0</v>
      </c>
      <c r="EK300" s="383">
        <f t="shared" si="472"/>
        <v>0</v>
      </c>
      <c r="EM300" s="383">
        <f t="shared" si="492"/>
        <v>0</v>
      </c>
      <c r="EN300" s="383">
        <f t="shared" si="473"/>
        <v>-8.6895368697157485E-3</v>
      </c>
      <c r="EO300" s="383">
        <f t="shared" si="474"/>
        <v>0</v>
      </c>
      <c r="EP300" s="383">
        <v>1</v>
      </c>
      <c r="ER300" s="383">
        <f t="shared" si="475"/>
        <v>0</v>
      </c>
      <c r="ES300" s="383">
        <f t="shared" si="476"/>
        <v>0</v>
      </c>
      <c r="ET300" s="383">
        <f t="shared" si="477"/>
        <v>0</v>
      </c>
      <c r="EU300" s="383">
        <f t="shared" si="478"/>
        <v>0</v>
      </c>
      <c r="EX300" s="383">
        <f t="shared" si="479"/>
        <v>0.94366497334320365</v>
      </c>
      <c r="EY300" s="383">
        <f t="shared" si="480"/>
        <v>0.49243057840919791</v>
      </c>
      <c r="EZ300" s="383">
        <f t="shared" si="443"/>
        <v>0.6096564709960306</v>
      </c>
      <c r="FA300" s="383"/>
      <c r="FB300" s="383">
        <f t="shared" si="481"/>
        <v>1.0636567893550726</v>
      </c>
      <c r="FC300" s="383">
        <f t="shared" si="482"/>
        <v>0.90031320156499517</v>
      </c>
      <c r="FD300" s="383">
        <f t="shared" si="444"/>
        <v>0.96770131762752265</v>
      </c>
      <c r="FE300" s="383"/>
      <c r="FF300" s="383">
        <f t="shared" si="403"/>
        <v>0.98322228696298875</v>
      </c>
      <c r="FG300" s="383">
        <f t="shared" si="483"/>
        <v>1.5475572548315899</v>
      </c>
      <c r="FH300" s="383">
        <f t="shared" si="445"/>
        <v>1.2231996209710609</v>
      </c>
      <c r="FJ300" s="383">
        <f t="shared" si="484"/>
        <v>0.99692908128152846</v>
      </c>
      <c r="FK300" s="383">
        <f t="shared" si="485"/>
        <v>1.0462574732342149</v>
      </c>
      <c r="FL300" s="383">
        <f t="shared" si="446"/>
        <v>1.0420766789983531</v>
      </c>
      <c r="FN300" s="383">
        <f t="shared" si="486"/>
        <v>1.0636567893550726</v>
      </c>
      <c r="FO300" s="383">
        <f t="shared" si="487"/>
        <v>0.90031320156499517</v>
      </c>
      <c r="FP300" s="383">
        <f t="shared" si="447"/>
        <v>0.96770131762752265</v>
      </c>
      <c r="FR300" s="340"/>
    </row>
    <row r="301" spans="1:174" x14ac:dyDescent="0.2">
      <c r="A301" s="377" t="s">
        <v>218</v>
      </c>
      <c r="B301" s="334">
        <f t="shared" si="402"/>
        <v>2011</v>
      </c>
      <c r="D301" s="388">
        <f>NonManufacturing_Data!Q53</f>
        <v>632.09779410142255</v>
      </c>
      <c r="E301" s="388">
        <f>NonManufacturing_Data!R53</f>
        <v>651.55828193237267</v>
      </c>
      <c r="F301" s="388">
        <f>NonManufacturing_Data!S53</f>
        <v>351.06728024641598</v>
      </c>
      <c r="G301" s="388"/>
      <c r="H301" s="388">
        <f>SUM(D301:G301)</f>
        <v>1634.7233562802112</v>
      </c>
      <c r="I301" s="393"/>
      <c r="J301" s="394">
        <f t="shared" si="508"/>
        <v>248593.99812000003</v>
      </c>
      <c r="K301" s="394">
        <f t="shared" si="508"/>
        <v>426849.47526398889</v>
      </c>
      <c r="L301" s="394">
        <f t="shared" si="508"/>
        <v>829792.44872999995</v>
      </c>
      <c r="M301" s="394"/>
      <c r="N301" s="394">
        <f>SUM(J301:M301)</f>
        <v>1505235.922113989</v>
      </c>
      <c r="P301" s="403">
        <f t="shared" si="509"/>
        <v>91932.500520000016</v>
      </c>
      <c r="Q301" s="403">
        <f t="shared" si="509"/>
        <v>227919.18447188695</v>
      </c>
      <c r="R301" s="403">
        <f t="shared" si="509"/>
        <v>449519.11312000005</v>
      </c>
      <c r="S301" s="403"/>
      <c r="T301" s="388">
        <f t="shared" si="449"/>
        <v>769370.79811188695</v>
      </c>
      <c r="U301" s="388"/>
      <c r="W301" s="397">
        <f>D301/J301*1000</f>
        <v>2.5426912913492767</v>
      </c>
      <c r="X301" s="397">
        <f>E301/K301*1000</f>
        <v>1.5264357102217605</v>
      </c>
      <c r="Y301" s="397">
        <f>F301/L301*1000</f>
        <v>0.4230784225425594</v>
      </c>
      <c r="Z301" s="388"/>
      <c r="AA301" s="388">
        <f>H301/T301*1000</f>
        <v>2.1247535782381997</v>
      </c>
      <c r="AB301" s="383"/>
      <c r="AD301" s="397">
        <f>D301/P301*1000</f>
        <v>6.875672809137928</v>
      </c>
      <c r="AE301" s="397">
        <f>E301/Q301*1000</f>
        <v>2.8587250495920413</v>
      </c>
      <c r="AF301" s="397">
        <f>F301/R301*1000</f>
        <v>0.78098410056414624</v>
      </c>
      <c r="AG301" s="388"/>
      <c r="AH301" s="397">
        <f>H301/T301*1000</f>
        <v>2.1247535782381997</v>
      </c>
      <c r="AJ301" s="398">
        <f t="shared" si="412"/>
        <v>0.45288964539500121</v>
      </c>
      <c r="AK301" s="398">
        <f t="shared" si="413"/>
        <v>0.73229936508566718</v>
      </c>
      <c r="AL301" s="398">
        <f t="shared" si="414"/>
        <v>0.79639867154520561</v>
      </c>
      <c r="AM301" s="399"/>
      <c r="AN301" s="398">
        <f t="shared" si="415"/>
        <v>0.75582946493060821</v>
      </c>
      <c r="AP301" s="393">
        <f>J301/P301</f>
        <v>2.7040926409471275</v>
      </c>
      <c r="AQ301" s="393">
        <f>K301/Q301</f>
        <v>1.8728106466906005</v>
      </c>
      <c r="AR301" s="393">
        <f>L301/R301</f>
        <v>1.8459558770941185</v>
      </c>
      <c r="AS301" s="393"/>
      <c r="AT301" s="393">
        <f>N301/T301</f>
        <v>1.9564505512920283</v>
      </c>
      <c r="AV301" s="393">
        <f>P301/$T301</f>
        <v>0.11949049891887187</v>
      </c>
      <c r="AW301" s="393">
        <f>Q301/$T301</f>
        <v>0.29624101282661558</v>
      </c>
      <c r="AX301" s="393">
        <f>R301/$T301</f>
        <v>0.58426848825451261</v>
      </c>
      <c r="AY301" s="393"/>
      <c r="AZ301" s="393">
        <f>T301/$T301</f>
        <v>1</v>
      </c>
      <c r="BC301" s="383">
        <f t="shared" si="420"/>
        <v>0.45288964539500121</v>
      </c>
      <c r="BD301" s="383">
        <f t="shared" si="421"/>
        <v>0.73229936508566718</v>
      </c>
      <c r="BE301" s="383">
        <f t="shared" si="422"/>
        <v>0.79639867154520561</v>
      </c>
      <c r="BF301" s="383" t="e">
        <f t="shared" si="423"/>
        <v>#DIV/0!</v>
      </c>
      <c r="BG301" s="383"/>
      <c r="BH301" s="383">
        <f t="shared" si="499"/>
        <v>0.45288964539500121</v>
      </c>
      <c r="BI301" s="383">
        <f t="shared" si="500"/>
        <v>0.73229936508566718</v>
      </c>
      <c r="BJ301" s="383">
        <f t="shared" si="501"/>
        <v>0.79639867154520561</v>
      </c>
      <c r="BK301" s="383" t="e">
        <f t="shared" si="502"/>
        <v>#DIV/0!</v>
      </c>
      <c r="BL301" s="383"/>
      <c r="BM301" s="383">
        <f>BR301*BW301*CB301*CG301</f>
        <v>5.4116009683439659E-2</v>
      </c>
      <c r="BN301" s="383">
        <f>BS301*BX301*CC301*CH301</f>
        <v>0.21693710560526547</v>
      </c>
      <c r="BO301" s="383">
        <f>BT301*BY301*CD301*CI301</f>
        <v>0.46531064787161941</v>
      </c>
      <c r="BP301" s="383">
        <f>BU301*BZ301*CE301*CJ301</f>
        <v>0</v>
      </c>
      <c r="BQ301" s="383">
        <f>CG301*CL301*CQ301*CB301</f>
        <v>0.11513175288689566</v>
      </c>
      <c r="BR301" s="391">
        <f>AJ301</f>
        <v>0.45288964539500121</v>
      </c>
      <c r="BS301" s="400">
        <f>Mining!BZ298</f>
        <v>0.67285391946984663</v>
      </c>
      <c r="BT301" s="391">
        <f>AL301</f>
        <v>0.79639867154520561</v>
      </c>
      <c r="BU301" s="391">
        <v>1</v>
      </c>
      <c r="BV301" s="391"/>
      <c r="BW301" s="391">
        <v>1</v>
      </c>
      <c r="BX301" s="400">
        <f>Mining!BW298</f>
        <v>1.0883482192727039</v>
      </c>
      <c r="BY301" s="391">
        <v>1</v>
      </c>
      <c r="BZ301" s="391">
        <v>1</v>
      </c>
      <c r="CB301" s="668">
        <f>AV301</f>
        <v>0.11949049891887187</v>
      </c>
      <c r="CC301" s="668">
        <f>AW301</f>
        <v>0.29624101282661558</v>
      </c>
      <c r="CD301" s="668">
        <f>AX301</f>
        <v>0.58426848825451261</v>
      </c>
      <c r="CE301" s="668"/>
      <c r="CG301" s="668">
        <v>1</v>
      </c>
      <c r="CH301" s="668">
        <v>1</v>
      </c>
      <c r="CI301" s="668">
        <v>1</v>
      </c>
      <c r="CJ301" s="668">
        <v>1</v>
      </c>
      <c r="CK301" s="409"/>
      <c r="CL301" s="392">
        <f t="shared" si="425"/>
        <v>0.96352223757191291</v>
      </c>
      <c r="CM301" s="392">
        <f t="shared" si="426"/>
        <v>0.75582946493060821</v>
      </c>
      <c r="CN301" s="392">
        <f>FD301</f>
        <v>1.0471162492274608</v>
      </c>
      <c r="CO301" s="392">
        <f>FH301</f>
        <v>1.1597622655475932</v>
      </c>
      <c r="CP301" s="392">
        <f>FL301</f>
        <v>1.0352709517957641</v>
      </c>
      <c r="CQ301" s="392">
        <v>1</v>
      </c>
      <c r="CR301" s="392">
        <f>EZ301</f>
        <v>0.60118192736290132</v>
      </c>
      <c r="CS301" s="392">
        <f>CL301*CN301*CO301*CP301*CQ301*CR301</f>
        <v>0.72825849727272074</v>
      </c>
      <c r="CT301" s="392">
        <f>CL301*CM301</f>
        <v>0.72825849727272129</v>
      </c>
      <c r="CU301" s="392"/>
      <c r="CV301" s="392">
        <f>CN301*CO301*CP301</f>
        <v>1.2572391659311373</v>
      </c>
      <c r="CW301" s="383">
        <f>CS301/CT301</f>
        <v>0.99999999999999922</v>
      </c>
      <c r="CY301" s="338"/>
      <c r="DA301" s="383">
        <f>D301/$H301</f>
        <v>0.38666958031342485</v>
      </c>
      <c r="DB301" s="383">
        <f>E301/$H301</f>
        <v>0.39857403359977917</v>
      </c>
      <c r="DC301" s="383">
        <f>F301/$H301</f>
        <v>0.21475638608679598</v>
      </c>
      <c r="DD301" s="383">
        <f>G301/$H301</f>
        <v>0</v>
      </c>
      <c r="DF301" s="383">
        <f>(DA301-DA300)/LN(DA301/DA300)</f>
        <v>0.39951884704295032</v>
      </c>
      <c r="DG301" s="383">
        <f>(DB301-DB300)/LN(DB301/DB300)</f>
        <v>0.38323607219977895</v>
      </c>
      <c r="DH301" s="383">
        <f>(DC301-DC300)/LN(DC301/DC300)</f>
        <v>0.21689789337407137</v>
      </c>
      <c r="DI301" s="383"/>
      <c r="DJ301" s="383">
        <f>SUM(DF301:DI301)</f>
        <v>0.99965281261680061</v>
      </c>
      <c r="DL301" s="383">
        <f>DF301/$DJ301</f>
        <v>0.39965760312035342</v>
      </c>
      <c r="DM301" s="383">
        <f>DG301/$DJ301</f>
        <v>0.38336917313980068</v>
      </c>
      <c r="DN301" s="383">
        <f>DH301/$DJ301</f>
        <v>0.21697322373984593</v>
      </c>
      <c r="DO301" s="383">
        <f>DI301/$DJ301</f>
        <v>0</v>
      </c>
      <c r="DR301" s="383">
        <f>LN(AJ301/AJ300)</f>
        <v>-3.5025080553949116E-2</v>
      </c>
      <c r="DS301" s="383">
        <f>LN(BS301/BS300)</f>
        <v>0</v>
      </c>
      <c r="DT301" s="383">
        <f>LN(AL301/AL300)</f>
        <v>-1.1102230246251565E-16</v>
      </c>
      <c r="DU301" s="383">
        <f>LN(BU301/BU300)</f>
        <v>0</v>
      </c>
      <c r="DW301" s="383">
        <f>LN(AP301/AP300)</f>
        <v>0.13646785341149459</v>
      </c>
      <c r="DX301" s="383">
        <f>LN(AQ301/AQ300)</f>
        <v>8.8820130291548671E-2</v>
      </c>
      <c r="DY301" s="383">
        <f>LN(AR301/AR300)</f>
        <v>-4.479614094080122E-2</v>
      </c>
      <c r="DZ301" s="383">
        <f>M301/$N301</f>
        <v>0</v>
      </c>
      <c r="EA301" s="383"/>
      <c r="EC301" s="383">
        <f>LN(AV301/AV300)</f>
        <v>-0.16140487388995561</v>
      </c>
      <c r="ED301" s="383">
        <f>LN(AW301/AW300)</f>
        <v>1.2341975829005487E-2</v>
      </c>
      <c r="EE301" s="383">
        <f>LN(AX301/AX300)</f>
        <v>3.005037536429099E-2</v>
      </c>
      <c r="EF301" s="383"/>
      <c r="EH301" s="383">
        <f>LN(BW301/BW300)</f>
        <v>0</v>
      </c>
      <c r="EI301" s="383">
        <f>LN(BX301/BX300)</f>
        <v>-1.7091481897239788E-2</v>
      </c>
      <c r="EJ301" s="383">
        <f>LN(BY301/BY300)</f>
        <v>0</v>
      </c>
      <c r="EK301" s="383">
        <f>LN(BZ301/BZ300)</f>
        <v>0</v>
      </c>
      <c r="EM301" s="383">
        <f>LN(BW301/BW300)</f>
        <v>0</v>
      </c>
      <c r="EN301" s="383">
        <f>LN(BX301/BX300)</f>
        <v>-1.7091481897239788E-2</v>
      </c>
      <c r="EO301" s="383">
        <f>LN(BY301/BY300)</f>
        <v>0</v>
      </c>
      <c r="EP301" s="383">
        <v>1</v>
      </c>
      <c r="ER301" s="383">
        <f>LN(CG301/CG300)</f>
        <v>0</v>
      </c>
      <c r="ES301" s="383">
        <f>LN(CH301/CH300)</f>
        <v>0</v>
      </c>
      <c r="ET301" s="383">
        <f>LN(CI301/CI300)</f>
        <v>0</v>
      </c>
      <c r="EU301" s="383">
        <f>LN(CJ301/CJ300)</f>
        <v>0</v>
      </c>
      <c r="EX301" s="383">
        <f>EXP(SUMPRODUCT($DL301:$DO301,DR301:DU301))</f>
        <v>0.98609947726908576</v>
      </c>
      <c r="EY301" s="383">
        <f>IF(ISERR(EX301),EY300,EX301*EY300)</f>
        <v>0.48558553596062359</v>
      </c>
      <c r="EZ301" s="383">
        <f t="shared" si="443"/>
        <v>0.60118192736290132</v>
      </c>
      <c r="FA301" s="383"/>
      <c r="FB301" s="383">
        <f>EXP(SUMPRODUCT($DL301:$DO301,DW301:DZ301))</f>
        <v>1.0820655404238126</v>
      </c>
      <c r="FC301" s="383">
        <f>IF(ISERR(FB301),FC300,FB301*FC300)</f>
        <v>0.97419789100211951</v>
      </c>
      <c r="FD301" s="383">
        <f t="shared" si="444"/>
        <v>1.0471162492274608</v>
      </c>
      <c r="FE301" s="383"/>
      <c r="FF301" s="383">
        <f>EXP(SUMPRODUCT($DL301:$DO301,EC301:EF301))</f>
        <v>0.94813818256981908</v>
      </c>
      <c r="FG301" s="383">
        <f>IF(ISERR(FF301),FG300,FF301*FG300)</f>
        <v>1.4672981230187621</v>
      </c>
      <c r="FH301" s="383">
        <f t="shared" si="445"/>
        <v>1.1597622655475932</v>
      </c>
      <c r="FJ301" s="383">
        <f>EXP(SUMPRODUCT($DL301:$DO301,EM301:EP301))</f>
        <v>0.99346907253588046</v>
      </c>
      <c r="FK301" s="383">
        <f>IF(ISERR(FJ301),FK300,FJ301*FK300)</f>
        <v>1.0394244415677292</v>
      </c>
      <c r="FL301" s="383">
        <f t="shared" si="446"/>
        <v>1.0352709517957641</v>
      </c>
      <c r="FN301" s="383">
        <f>EXP(SUMPRODUCT($DL301:$DO301,DW301:DZ301))</f>
        <v>1.0820655404238126</v>
      </c>
      <c r="FO301" s="383">
        <f>IF(ISERR(FN301),FO300,FN301*FO300)</f>
        <v>0.97419789100211951</v>
      </c>
      <c r="FP301" s="383">
        <f t="shared" si="447"/>
        <v>1.0471162492274608</v>
      </c>
      <c r="FR301" s="340"/>
    </row>
    <row r="302" spans="1:174" hidden="1" x14ac:dyDescent="0.2">
      <c r="A302" s="377"/>
      <c r="B302" s="334"/>
      <c r="D302" s="388"/>
      <c r="E302" s="388"/>
      <c r="F302" s="388"/>
      <c r="G302" s="388"/>
      <c r="H302" s="388"/>
      <c r="I302" s="393"/>
      <c r="J302" s="394"/>
      <c r="K302" s="394"/>
      <c r="L302" s="394"/>
      <c r="M302" s="394"/>
      <c r="N302" s="394"/>
      <c r="P302" s="403"/>
      <c r="Q302" s="403"/>
      <c r="R302" s="403"/>
      <c r="S302" s="403"/>
      <c r="T302" s="388"/>
      <c r="U302" s="388"/>
      <c r="W302" s="397"/>
      <c r="X302" s="397"/>
      <c r="Y302" s="397"/>
      <c r="Z302" s="388"/>
      <c r="AA302" s="388"/>
      <c r="AB302" s="383"/>
      <c r="AD302" s="397"/>
      <c r="AE302" s="397"/>
      <c r="AF302" s="397"/>
      <c r="AG302" s="388"/>
      <c r="AH302" s="397"/>
      <c r="AJ302" s="398"/>
      <c r="AK302" s="398"/>
      <c r="AL302" s="398"/>
      <c r="AM302" s="399"/>
      <c r="AN302" s="398"/>
      <c r="AP302" s="393"/>
      <c r="AQ302" s="393"/>
      <c r="AR302" s="393"/>
      <c r="AS302" s="393"/>
      <c r="AT302" s="393"/>
      <c r="AV302" s="393"/>
      <c r="AW302" s="393"/>
      <c r="AX302" s="393"/>
      <c r="AY302" s="393"/>
      <c r="AZ302" s="393"/>
      <c r="BC302" s="383"/>
      <c r="BD302" s="383"/>
      <c r="BE302" s="383"/>
      <c r="BF302" s="383"/>
      <c r="BG302" s="383"/>
      <c r="BH302" s="383"/>
      <c r="BI302" s="383"/>
      <c r="BJ302" s="383"/>
      <c r="BK302" s="383"/>
      <c r="BL302" s="383"/>
      <c r="BM302" s="383"/>
      <c r="BN302" s="383"/>
      <c r="BO302" s="383"/>
      <c r="BP302" s="383"/>
      <c r="BQ302" s="383"/>
      <c r="BR302" s="391"/>
      <c r="BS302" s="400"/>
      <c r="BT302" s="391"/>
      <c r="BU302" s="391"/>
      <c r="BV302" s="391"/>
      <c r="BW302" s="391"/>
      <c r="BX302" s="400"/>
      <c r="BY302" s="391"/>
      <c r="BZ302" s="391"/>
      <c r="CB302" s="391"/>
      <c r="CC302" s="391"/>
      <c r="CD302" s="391"/>
      <c r="CE302" s="391"/>
      <c r="CF302" s="347"/>
      <c r="CG302" s="391"/>
      <c r="CH302" s="391"/>
      <c r="CI302" s="391"/>
      <c r="CJ302" s="391"/>
      <c r="CK302" s="729"/>
      <c r="CL302" s="391"/>
      <c r="CM302" s="391"/>
      <c r="CN302" s="391"/>
      <c r="CO302" s="391"/>
      <c r="CP302" s="391"/>
      <c r="CQ302" s="391"/>
      <c r="CR302" s="391"/>
      <c r="CS302" s="391"/>
      <c r="CT302" s="391"/>
      <c r="CU302" s="391"/>
      <c r="CV302" s="391"/>
      <c r="CW302" s="383"/>
      <c r="CY302" s="338"/>
      <c r="DA302" s="383"/>
      <c r="DB302" s="383"/>
      <c r="DC302" s="383"/>
      <c r="DD302" s="383"/>
      <c r="DF302" s="383"/>
      <c r="DG302" s="383"/>
      <c r="DH302" s="383"/>
      <c r="DI302" s="383"/>
      <c r="DJ302" s="383"/>
      <c r="DL302" s="383"/>
      <c r="DM302" s="383"/>
      <c r="DN302" s="383"/>
      <c r="DO302" s="383"/>
      <c r="DR302" s="383"/>
      <c r="DS302" s="383"/>
      <c r="DT302" s="383"/>
      <c r="DU302" s="383"/>
      <c r="DW302" s="383"/>
      <c r="DX302" s="383"/>
      <c r="DY302" s="383"/>
      <c r="DZ302" s="383"/>
      <c r="EA302" s="383"/>
      <c r="EC302" s="383"/>
      <c r="ED302" s="383"/>
      <c r="EE302" s="383"/>
      <c r="EF302" s="383"/>
      <c r="EH302" s="383"/>
      <c r="EI302" s="383"/>
      <c r="EJ302" s="383"/>
      <c r="EK302" s="383"/>
      <c r="EM302" s="383"/>
      <c r="EN302" s="383"/>
      <c r="EO302" s="383"/>
      <c r="EP302" s="383"/>
      <c r="ER302" s="383"/>
      <c r="ES302" s="383"/>
      <c r="ET302" s="383"/>
      <c r="EU302" s="383"/>
      <c r="EX302" s="383"/>
      <c r="EY302" s="383"/>
      <c r="EZ302" s="383"/>
      <c r="FA302" s="383"/>
      <c r="FB302" s="383"/>
      <c r="FC302" s="383"/>
      <c r="FD302" s="383"/>
      <c r="FE302" s="383"/>
      <c r="FF302" s="383"/>
      <c r="FG302" s="383"/>
      <c r="FH302" s="383"/>
      <c r="FJ302" s="383"/>
      <c r="FK302" s="383"/>
      <c r="FL302" s="383"/>
      <c r="FN302" s="383"/>
      <c r="FO302" s="383"/>
      <c r="FP302" s="383"/>
      <c r="FR302" s="340"/>
    </row>
    <row r="303" spans="1:174" hidden="1" x14ac:dyDescent="0.2">
      <c r="A303" s="377"/>
      <c r="B303" s="334"/>
      <c r="D303" s="388"/>
      <c r="E303" s="388"/>
      <c r="F303" s="388"/>
      <c r="G303" s="388"/>
      <c r="H303" s="388"/>
      <c r="J303" s="394"/>
      <c r="K303" s="394"/>
      <c r="L303" s="394"/>
      <c r="M303" s="394"/>
      <c r="N303" s="394"/>
      <c r="P303" s="403"/>
      <c r="Q303" s="403"/>
      <c r="R303" s="403"/>
      <c r="S303" s="403"/>
      <c r="T303" s="388"/>
      <c r="U303" s="388"/>
      <c r="W303" s="403"/>
      <c r="X303" s="403"/>
      <c r="Y303" s="403"/>
      <c r="Z303" s="403"/>
      <c r="AA303" s="403"/>
      <c r="AD303" s="403"/>
      <c r="AE303" s="403"/>
      <c r="AF303" s="403"/>
      <c r="AG303" s="403"/>
      <c r="AH303" s="403"/>
      <c r="AJ303" s="399"/>
      <c r="AK303" s="399"/>
      <c r="AL303" s="399"/>
      <c r="AM303" s="399"/>
      <c r="AN303" s="399"/>
      <c r="AP303" s="393"/>
      <c r="AQ303" s="393"/>
      <c r="AR303" s="393"/>
      <c r="AS303" s="393"/>
      <c r="AT303" s="393"/>
      <c r="AV303" s="406"/>
      <c r="AW303" s="406"/>
      <c r="AX303" s="406"/>
      <c r="AY303" s="406"/>
      <c r="AZ303" s="406"/>
      <c r="BC303" s="383"/>
      <c r="BD303" s="383"/>
      <c r="BE303" s="383"/>
      <c r="BF303" s="383"/>
      <c r="BQ303" s="383"/>
      <c r="BR303" s="391"/>
      <c r="BS303" s="391"/>
      <c r="BT303" s="391"/>
      <c r="BU303" s="391"/>
      <c r="BV303" s="391"/>
      <c r="BW303" s="391"/>
      <c r="BX303" s="391"/>
      <c r="BY303" s="391"/>
      <c r="BZ303" s="391"/>
      <c r="CB303" s="391"/>
      <c r="CC303" s="391"/>
      <c r="CD303" s="391"/>
      <c r="CE303" s="391"/>
      <c r="CF303" s="347"/>
      <c r="CG303" s="391"/>
      <c r="CH303" s="391"/>
      <c r="CI303" s="391"/>
      <c r="CJ303" s="391"/>
      <c r="CK303" s="347"/>
      <c r="CL303" s="391"/>
      <c r="CM303" s="391"/>
      <c r="CN303" s="391"/>
      <c r="CO303" s="391"/>
      <c r="CP303" s="391"/>
      <c r="CQ303" s="391"/>
      <c r="CR303" s="391"/>
      <c r="CS303" s="391"/>
      <c r="CT303" s="391"/>
      <c r="CU303" s="391"/>
      <c r="CV303" s="391"/>
      <c r="CW303" s="383"/>
      <c r="CY303" s="338"/>
      <c r="FB303" s="383">
        <f t="shared" ref="FB303:FB323" si="510">EXP(SUMPRODUCT($DL303:$DO303,DW303:DZ303))</f>
        <v>1</v>
      </c>
      <c r="FR303" s="340"/>
    </row>
    <row r="304" spans="1:174" hidden="1" x14ac:dyDescent="0.2">
      <c r="A304" s="401" t="s">
        <v>22</v>
      </c>
      <c r="B304" s="402">
        <v>1985</v>
      </c>
      <c r="C304" s="335">
        <f>MATCH(B304,B239:B300)</f>
        <v>37</v>
      </c>
      <c r="D304" s="403"/>
      <c r="E304" s="403"/>
      <c r="F304" s="403"/>
      <c r="G304" s="403"/>
      <c r="H304" s="399">
        <v>2469.633360117773</v>
      </c>
      <c r="J304" s="389"/>
      <c r="K304" s="389"/>
      <c r="L304" s="389"/>
      <c r="M304" s="389"/>
      <c r="N304" s="399">
        <v>1562222.2958830725</v>
      </c>
      <c r="P304" s="403"/>
      <c r="Q304" s="403"/>
      <c r="R304" s="403"/>
      <c r="S304" s="403"/>
      <c r="T304" s="388"/>
      <c r="U304" s="388"/>
      <c r="W304" s="399">
        <v>5.6143727665303382</v>
      </c>
      <c r="X304" s="399">
        <v>2.084442214480402</v>
      </c>
      <c r="Y304" s="399">
        <v>0.53123948803390786</v>
      </c>
      <c r="Z304" s="399">
        <v>0</v>
      </c>
      <c r="AA304" s="399">
        <v>2.8111547337378155</v>
      </c>
      <c r="AD304" s="399">
        <f>AD275</f>
        <v>19.504592601269366</v>
      </c>
      <c r="AE304" s="399">
        <f>AE275</f>
        <v>2.6221694171165706</v>
      </c>
      <c r="AF304" s="399">
        <f>AF275</f>
        <v>1.0568573997113737</v>
      </c>
      <c r="AG304" s="399">
        <f>AG275</f>
        <v>0</v>
      </c>
      <c r="AH304" s="399">
        <f>AH275</f>
        <v>2.8111547337378155</v>
      </c>
      <c r="AJ304" s="399">
        <v>1</v>
      </c>
      <c r="AK304" s="399">
        <v>1</v>
      </c>
      <c r="AL304" s="399">
        <v>1</v>
      </c>
      <c r="AM304" s="399">
        <v>0</v>
      </c>
      <c r="AN304" s="399">
        <v>1</v>
      </c>
      <c r="AV304" s="406"/>
      <c r="AW304" s="406"/>
      <c r="AX304" s="406"/>
      <c r="AY304" s="406"/>
      <c r="AZ304" s="406"/>
      <c r="BC304" s="383"/>
      <c r="BD304" s="383"/>
      <c r="BE304" s="383"/>
      <c r="BF304" s="383"/>
      <c r="BQ304" s="383"/>
      <c r="BR304" s="391"/>
      <c r="BS304" s="391"/>
      <c r="BT304" s="391"/>
      <c r="BU304" s="391"/>
      <c r="BV304" s="391"/>
      <c r="BW304" s="391"/>
      <c r="BX304" s="391"/>
      <c r="BY304" s="391"/>
      <c r="BZ304" s="391"/>
      <c r="CB304" s="391"/>
      <c r="CC304" s="391"/>
      <c r="CD304" s="391"/>
      <c r="CE304" s="391"/>
      <c r="CF304" s="347"/>
      <c r="CG304" s="391"/>
      <c r="CH304" s="391"/>
      <c r="CI304" s="391"/>
      <c r="CJ304" s="391"/>
      <c r="CK304" s="347"/>
      <c r="CL304" s="391"/>
      <c r="CM304" s="391"/>
      <c r="CN304" s="391"/>
      <c r="CO304" s="391"/>
      <c r="CP304" s="391"/>
      <c r="CQ304" s="391"/>
      <c r="CR304" s="391"/>
      <c r="CS304" s="391"/>
      <c r="CT304" s="391"/>
      <c r="CU304" s="391"/>
      <c r="CV304" s="391"/>
      <c r="CW304" s="383"/>
      <c r="CY304" s="338"/>
      <c r="EY304" s="399">
        <v>0.80771811968908647</v>
      </c>
      <c r="EZ304" s="383"/>
      <c r="FA304" s="383"/>
      <c r="FB304" s="383">
        <f t="shared" si="510"/>
        <v>1</v>
      </c>
      <c r="FC304" s="399">
        <v>0.9303626905998843</v>
      </c>
      <c r="FD304" s="383"/>
      <c r="FE304" s="383"/>
      <c r="FF304" s="383"/>
      <c r="FG304" s="399">
        <v>1.2651714636757583</v>
      </c>
      <c r="FH304" s="383"/>
      <c r="FI304" s="383"/>
      <c r="FJ304" s="383"/>
      <c r="FK304" s="383">
        <v>1.004011983302304</v>
      </c>
      <c r="FL304" s="383"/>
      <c r="FO304" s="399">
        <v>0.9303626905998843</v>
      </c>
      <c r="FR304" s="340"/>
    </row>
    <row r="305" spans="1:194" hidden="1" x14ac:dyDescent="0.2">
      <c r="A305" s="401" t="s">
        <v>56</v>
      </c>
      <c r="B305" s="402">
        <v>1996</v>
      </c>
      <c r="C305" s="335">
        <f>MATCH(B305,B239:B300)</f>
        <v>48</v>
      </c>
      <c r="D305" s="403"/>
      <c r="E305" s="403"/>
      <c r="F305" s="403"/>
      <c r="G305" s="403"/>
      <c r="H305" s="388"/>
      <c r="J305" s="389"/>
      <c r="K305" s="389"/>
      <c r="L305" s="389"/>
      <c r="M305" s="389"/>
      <c r="N305" s="389"/>
      <c r="P305" s="403"/>
      <c r="Q305" s="403"/>
      <c r="R305" s="403"/>
      <c r="S305" s="403"/>
      <c r="T305" s="388"/>
      <c r="U305" s="388"/>
      <c r="AV305" s="406"/>
      <c r="AW305" s="406"/>
      <c r="AX305" s="406"/>
      <c r="AY305" s="406"/>
      <c r="AZ305" s="406"/>
      <c r="BC305" s="383"/>
      <c r="BD305" s="383"/>
      <c r="BE305" s="383"/>
      <c r="BF305" s="383"/>
      <c r="BQ305" s="383"/>
      <c r="BR305" s="391"/>
      <c r="BS305" s="391"/>
      <c r="BT305" s="391"/>
      <c r="BU305" s="391"/>
      <c r="BV305" s="391"/>
      <c r="BW305" s="391"/>
      <c r="BX305" s="391"/>
      <c r="BY305" s="391"/>
      <c r="BZ305" s="391"/>
      <c r="CB305" s="391"/>
      <c r="CC305" s="391"/>
      <c r="CD305" s="391"/>
      <c r="CE305" s="391"/>
      <c r="CF305" s="347"/>
      <c r="CG305" s="391"/>
      <c r="CH305" s="391"/>
      <c r="CI305" s="391"/>
      <c r="CJ305" s="391"/>
      <c r="CK305" s="347"/>
      <c r="CL305" s="391"/>
      <c r="CM305" s="391"/>
      <c r="CN305" s="391"/>
      <c r="CO305" s="391"/>
      <c r="CP305" s="391"/>
      <c r="CQ305" s="391"/>
      <c r="CR305" s="391"/>
      <c r="CS305" s="391"/>
      <c r="CT305" s="391"/>
      <c r="CU305" s="391"/>
      <c r="CV305" s="391"/>
      <c r="CW305" s="383"/>
      <c r="CY305" s="338"/>
      <c r="FB305" s="383">
        <f t="shared" si="510"/>
        <v>1</v>
      </c>
      <c r="FR305" s="340"/>
    </row>
    <row r="306" spans="1:194" x14ac:dyDescent="0.2">
      <c r="A306" s="758"/>
      <c r="B306" s="347"/>
      <c r="D306" s="388"/>
      <c r="E306" s="388"/>
      <c r="F306" s="388"/>
      <c r="G306" s="388"/>
      <c r="H306" s="388"/>
      <c r="J306" s="394"/>
      <c r="K306" s="394"/>
      <c r="L306" s="394"/>
      <c r="M306" s="394"/>
      <c r="N306" s="394"/>
      <c r="P306" s="403"/>
      <c r="Q306" s="403"/>
      <c r="R306" s="403"/>
      <c r="S306" s="403"/>
      <c r="T306" s="388"/>
      <c r="U306" s="388"/>
      <c r="W306" s="403"/>
      <c r="X306" s="403"/>
      <c r="Y306" s="403"/>
      <c r="Z306" s="403"/>
      <c r="AA306" s="403"/>
      <c r="AD306" s="403"/>
      <c r="AE306" s="403"/>
      <c r="AF306" s="403"/>
      <c r="AG306" s="403"/>
      <c r="AH306" s="403"/>
      <c r="AJ306" s="399"/>
      <c r="AK306" s="399"/>
      <c r="AL306" s="399"/>
      <c r="AM306" s="399"/>
      <c r="AN306" s="399"/>
      <c r="AP306" s="393"/>
      <c r="AQ306" s="393"/>
      <c r="AR306" s="393"/>
      <c r="AS306" s="393"/>
      <c r="AT306" s="393"/>
      <c r="AV306" s="406"/>
      <c r="AW306" s="406"/>
      <c r="AX306" s="406"/>
      <c r="AY306" s="406"/>
      <c r="AZ306" s="406"/>
      <c r="BC306" s="383"/>
      <c r="BD306" s="383"/>
      <c r="BE306" s="383"/>
      <c r="BF306" s="383"/>
      <c r="BQ306" s="383"/>
      <c r="BR306" s="391"/>
      <c r="BS306" s="391"/>
      <c r="BT306" s="391"/>
      <c r="BU306" s="391"/>
      <c r="BV306" s="391"/>
      <c r="BW306" s="391"/>
      <c r="BX306" s="391"/>
      <c r="BY306" s="391"/>
      <c r="BZ306" s="391"/>
      <c r="CB306" s="391"/>
      <c r="CC306" s="391"/>
      <c r="CD306" s="391"/>
      <c r="CE306" s="391"/>
      <c r="CF306" s="347"/>
      <c r="CG306" s="391"/>
      <c r="CH306" s="391"/>
      <c r="CI306" s="391"/>
      <c r="CJ306" s="391"/>
      <c r="CK306" s="347"/>
      <c r="CL306" s="391"/>
      <c r="CM306" s="391"/>
      <c r="CN306" s="391"/>
      <c r="CO306" s="391"/>
      <c r="CP306" s="391"/>
      <c r="CQ306" s="391"/>
      <c r="CR306" s="391"/>
      <c r="CS306" s="391"/>
      <c r="CT306" s="391"/>
      <c r="CU306" s="391"/>
      <c r="CV306" s="391"/>
      <c r="CW306" s="383"/>
      <c r="CY306" s="338"/>
      <c r="FB306" s="383">
        <f t="shared" si="510"/>
        <v>1</v>
      </c>
    </row>
    <row r="307" spans="1:194" x14ac:dyDescent="0.2">
      <c r="A307" s="758"/>
      <c r="B307" s="347"/>
      <c r="D307" s="388"/>
      <c r="E307" s="388"/>
      <c r="F307" s="388"/>
      <c r="G307" s="388"/>
      <c r="H307" s="388"/>
      <c r="J307" s="394"/>
      <c r="K307" s="394"/>
      <c r="L307" s="394"/>
      <c r="M307" s="394"/>
      <c r="N307" s="394"/>
      <c r="P307" s="403"/>
      <c r="Q307" s="403"/>
      <c r="R307" s="403"/>
      <c r="S307" s="403"/>
      <c r="T307" s="388"/>
      <c r="U307" s="388"/>
      <c r="W307" s="403"/>
      <c r="X307" s="403"/>
      <c r="Y307" s="403"/>
      <c r="Z307" s="403"/>
      <c r="AA307" s="403"/>
      <c r="AD307" s="403"/>
      <c r="AE307" s="403"/>
      <c r="AF307" s="403"/>
      <c r="AG307" s="403"/>
      <c r="AH307" s="403"/>
      <c r="AJ307" s="399"/>
      <c r="AK307" s="399"/>
      <c r="AL307" s="399"/>
      <c r="AM307" s="399"/>
      <c r="AN307" s="399"/>
      <c r="AP307" s="393"/>
      <c r="AQ307" s="393"/>
      <c r="AR307" s="393"/>
      <c r="AS307" s="393"/>
      <c r="AT307" s="393"/>
      <c r="AV307" s="406"/>
      <c r="AW307" s="406"/>
      <c r="AX307" s="406"/>
      <c r="AY307" s="406"/>
      <c r="AZ307" s="406"/>
      <c r="BC307" s="383"/>
      <c r="BD307" s="383"/>
      <c r="BE307" s="383"/>
      <c r="BF307" s="383"/>
      <c r="BQ307" s="383"/>
      <c r="BR307" s="391"/>
      <c r="BS307" s="391"/>
      <c r="BT307" s="391"/>
      <c r="BU307" s="391"/>
      <c r="BV307" s="391"/>
      <c r="BW307" s="391"/>
      <c r="BX307" s="391"/>
      <c r="BY307" s="391"/>
      <c r="BZ307" s="391"/>
      <c r="CA307" s="347"/>
      <c r="CB307" s="391"/>
      <c r="CC307" s="391"/>
      <c r="CD307" s="391"/>
      <c r="CE307" s="391"/>
      <c r="CF307" s="347"/>
      <c r="CG307" s="391"/>
      <c r="CH307" s="391"/>
      <c r="CI307" s="391"/>
      <c r="CJ307" s="391"/>
      <c r="CK307" s="347"/>
      <c r="CL307" s="391"/>
      <c r="CM307" s="391"/>
      <c r="CN307" s="391"/>
      <c r="CO307" s="391"/>
      <c r="CP307" s="391"/>
      <c r="CQ307" s="391"/>
      <c r="CR307" s="391"/>
      <c r="CS307" s="391"/>
      <c r="CT307" s="391"/>
      <c r="CU307" s="391"/>
      <c r="CV307" s="391"/>
      <c r="CY307" s="338"/>
      <c r="FB307" s="383">
        <f t="shared" si="510"/>
        <v>1</v>
      </c>
    </row>
    <row r="308" spans="1:194" x14ac:dyDescent="0.2">
      <c r="A308" s="758"/>
      <c r="B308" s="347"/>
      <c r="D308" s="388"/>
      <c r="E308" s="388"/>
      <c r="F308" s="388"/>
      <c r="G308" s="388"/>
      <c r="H308" s="388"/>
      <c r="J308" s="394"/>
      <c r="K308" s="394"/>
      <c r="L308" s="394"/>
      <c r="M308" s="394"/>
      <c r="N308" s="394"/>
      <c r="P308" s="403"/>
      <c r="Q308" s="403"/>
      <c r="R308" s="403"/>
      <c r="S308" s="403"/>
      <c r="T308" s="388"/>
      <c r="U308" s="388"/>
      <c r="W308" s="403"/>
      <c r="X308" s="403"/>
      <c r="Y308" s="403"/>
      <c r="Z308" s="403"/>
      <c r="AA308" s="403"/>
      <c r="AD308" s="403"/>
      <c r="AE308" s="403"/>
      <c r="AF308" s="403"/>
      <c r="AG308" s="403"/>
      <c r="AH308" s="403"/>
      <c r="AJ308" s="399"/>
      <c r="AK308" s="399"/>
      <c r="AL308" s="399"/>
      <c r="AM308" s="399"/>
      <c r="AN308" s="399"/>
      <c r="AP308" s="393"/>
      <c r="AQ308" s="393"/>
      <c r="AR308" s="393"/>
      <c r="AS308" s="393"/>
      <c r="AT308" s="393"/>
      <c r="AV308" s="406"/>
      <c r="AW308" s="406"/>
      <c r="AX308" s="406"/>
      <c r="AY308" s="406"/>
      <c r="AZ308" s="406"/>
      <c r="BC308" s="383"/>
      <c r="BD308" s="383"/>
      <c r="BE308" s="383"/>
      <c r="BF308" s="383"/>
      <c r="BQ308" s="383"/>
      <c r="BR308" s="391"/>
      <c r="BS308" s="391"/>
      <c r="BT308" s="391"/>
      <c r="BU308" s="391"/>
      <c r="BV308" s="391"/>
      <c r="BW308" s="391"/>
      <c r="BX308" s="391"/>
      <c r="BY308" s="391"/>
      <c r="BZ308" s="391"/>
      <c r="CA308" s="347"/>
      <c r="CB308" s="391"/>
      <c r="CC308" s="391"/>
      <c r="CD308" s="391"/>
      <c r="CE308" s="391"/>
      <c r="CF308" s="347"/>
      <c r="CG308" s="391"/>
      <c r="CH308" s="391"/>
      <c r="CI308" s="391"/>
      <c r="CJ308" s="391"/>
      <c r="CK308" s="347"/>
      <c r="CL308" s="391"/>
      <c r="CM308" s="391"/>
      <c r="CN308" s="391"/>
      <c r="CO308" s="391"/>
      <c r="CP308" s="391"/>
      <c r="CQ308" s="391"/>
      <c r="CR308" s="391"/>
      <c r="CS308" s="391"/>
      <c r="CT308" s="391"/>
      <c r="CU308" s="391"/>
      <c r="CV308" s="391"/>
      <c r="CY308" s="338"/>
      <c r="FB308" s="383">
        <f t="shared" si="510"/>
        <v>1</v>
      </c>
    </row>
    <row r="309" spans="1:194" x14ac:dyDescent="0.2">
      <c r="A309" s="758"/>
      <c r="B309" s="347"/>
      <c r="D309" s="388"/>
      <c r="E309" s="388"/>
      <c r="F309" s="388"/>
      <c r="G309" s="388"/>
      <c r="H309" s="388"/>
      <c r="J309" s="394"/>
      <c r="K309" s="394"/>
      <c r="L309" s="394"/>
      <c r="M309" s="394"/>
      <c r="N309" s="394"/>
      <c r="P309" s="403"/>
      <c r="Q309" s="403"/>
      <c r="R309" s="403"/>
      <c r="S309" s="403"/>
      <c r="T309" s="388"/>
      <c r="U309" s="388"/>
      <c r="W309" s="403"/>
      <c r="X309" s="403"/>
      <c r="Y309" s="403"/>
      <c r="Z309" s="403"/>
      <c r="AA309" s="403"/>
      <c r="AD309" s="403"/>
      <c r="AE309" s="403"/>
      <c r="AF309" s="403"/>
      <c r="AG309" s="403"/>
      <c r="AH309" s="403"/>
      <c r="AJ309" s="399"/>
      <c r="AK309" s="399"/>
      <c r="AL309" s="399"/>
      <c r="AM309" s="399"/>
      <c r="AN309" s="399"/>
      <c r="AP309" s="393"/>
      <c r="AQ309" s="393"/>
      <c r="AR309" s="393"/>
      <c r="AS309" s="393"/>
      <c r="AT309" s="393"/>
      <c r="AV309" s="406"/>
      <c r="AW309" s="406"/>
      <c r="AX309" s="406"/>
      <c r="AY309" s="406"/>
      <c r="AZ309" s="406"/>
      <c r="BC309" s="383"/>
      <c r="BD309" s="383"/>
      <c r="BE309" s="383"/>
      <c r="BF309" s="383"/>
      <c r="BQ309" s="383"/>
      <c r="BR309" s="391"/>
      <c r="BS309" s="391"/>
      <c r="BT309" s="391"/>
      <c r="BU309" s="391"/>
      <c r="BV309" s="391"/>
      <c r="BW309" s="391"/>
      <c r="BX309" s="391"/>
      <c r="BY309" s="391"/>
      <c r="BZ309" s="391"/>
      <c r="CA309" s="347"/>
      <c r="CB309" s="391"/>
      <c r="CC309" s="391"/>
      <c r="CD309" s="391"/>
      <c r="CE309" s="391"/>
      <c r="CF309" s="347"/>
      <c r="CG309" s="391"/>
      <c r="CH309" s="391"/>
      <c r="CI309" s="391"/>
      <c r="CJ309" s="391"/>
      <c r="CK309" s="347"/>
      <c r="CL309" s="391"/>
      <c r="CM309" s="391"/>
      <c r="CN309" s="391"/>
      <c r="CO309" s="391"/>
      <c r="CP309" s="391"/>
      <c r="CQ309" s="391"/>
      <c r="CR309" s="391"/>
      <c r="CS309" s="391"/>
      <c r="CT309" s="391"/>
      <c r="CU309" s="391"/>
      <c r="CV309" s="391"/>
      <c r="CY309" s="338"/>
      <c r="FB309" s="383">
        <f t="shared" si="510"/>
        <v>1</v>
      </c>
    </row>
    <row r="310" spans="1:194" hidden="1" x14ac:dyDescent="0.2">
      <c r="A310" s="421" t="s">
        <v>680</v>
      </c>
      <c r="B310" s="361"/>
      <c r="C310" s="361"/>
      <c r="D310" s="362"/>
      <c r="E310" s="362"/>
      <c r="F310" s="362"/>
      <c r="G310" s="362"/>
      <c r="H310" s="362"/>
      <c r="I310" s="361"/>
      <c r="J310" s="669" t="s">
        <v>1475</v>
      </c>
      <c r="BV310" s="347"/>
      <c r="CY310" s="338"/>
      <c r="FB310" s="383">
        <f t="shared" si="510"/>
        <v>1</v>
      </c>
    </row>
    <row r="311" spans="1:194" ht="39.75" hidden="1" customHeight="1" x14ac:dyDescent="0.2">
      <c r="A311" s="334"/>
      <c r="B311" s="334"/>
      <c r="D311" s="351" t="str">
        <f>D5</f>
        <v>Agriculture - Farms</v>
      </c>
      <c r="E311" s="351" t="str">
        <f t="shared" ref="E311:H311" si="511">E5</f>
        <v>Mining</v>
      </c>
      <c r="F311" s="351" t="str">
        <f t="shared" si="511"/>
        <v>Construction</v>
      </c>
      <c r="G311" s="351" t="str">
        <f t="shared" si="511"/>
        <v>Not Used</v>
      </c>
      <c r="H311" s="351" t="str">
        <f t="shared" si="511"/>
        <v>Agriculture - Farms</v>
      </c>
      <c r="I311" s="378"/>
      <c r="J311" s="353" t="str">
        <f>D311</f>
        <v>Agriculture - Farms</v>
      </c>
      <c r="K311" s="353" t="str">
        <f>E311</f>
        <v>Mining</v>
      </c>
      <c r="L311" s="353" t="str">
        <f>F311</f>
        <v>Construction</v>
      </c>
      <c r="M311" s="353" t="str">
        <f>G311</f>
        <v>Not Used</v>
      </c>
      <c r="N311" s="353" t="s">
        <v>213</v>
      </c>
      <c r="O311" s="378"/>
      <c r="P311" s="379" t="str">
        <f>J311</f>
        <v>Agriculture - Farms</v>
      </c>
      <c r="Q311" s="379" t="str">
        <f>K311</f>
        <v>Mining</v>
      </c>
      <c r="R311" s="379" t="str">
        <f>L311</f>
        <v>Construction</v>
      </c>
      <c r="S311" s="353" t="str">
        <f>M311</f>
        <v>Not Used</v>
      </c>
      <c r="T311" s="379" t="s">
        <v>213</v>
      </c>
      <c r="U311" s="379"/>
      <c r="V311" s="378"/>
      <c r="W311" s="353" t="str">
        <f>D311</f>
        <v>Agriculture - Farms</v>
      </c>
      <c r="X311" s="353" t="str">
        <f>E311</f>
        <v>Mining</v>
      </c>
      <c r="Y311" s="353" t="str">
        <f>F311</f>
        <v>Construction</v>
      </c>
      <c r="Z311" s="353" t="str">
        <f>G311</f>
        <v>Not Used</v>
      </c>
      <c r="AA311" s="353" t="s">
        <v>213</v>
      </c>
      <c r="AB311" s="378"/>
      <c r="AC311" s="378"/>
      <c r="AD311" s="353" t="str">
        <f>J311</f>
        <v>Agriculture - Farms</v>
      </c>
      <c r="AE311" s="353" t="str">
        <f>K311</f>
        <v>Mining</v>
      </c>
      <c r="AF311" s="353" t="str">
        <f>L311</f>
        <v>Construction</v>
      </c>
      <c r="AG311" s="353" t="str">
        <f>M311</f>
        <v>Not Used</v>
      </c>
      <c r="AH311" s="353" t="s">
        <v>213</v>
      </c>
      <c r="AI311" s="378"/>
      <c r="AJ311" s="351" t="str">
        <f>AJ5</f>
        <v>Agriculture - Farms</v>
      </c>
      <c r="AK311" s="351" t="str">
        <f t="shared" ref="AK311:AN311" si="512">AK5</f>
        <v>Mining</v>
      </c>
      <c r="AL311" s="351" t="str">
        <f t="shared" si="512"/>
        <v>Construction</v>
      </c>
      <c r="AM311" s="351" t="str">
        <f t="shared" si="512"/>
        <v>Not Used</v>
      </c>
      <c r="AN311" s="351" t="str">
        <f t="shared" si="512"/>
        <v>Total</v>
      </c>
      <c r="AO311" s="378"/>
      <c r="AP311" s="351" t="str">
        <f>AP5</f>
        <v>Agriculture - Farms</v>
      </c>
      <c r="AQ311" s="351" t="str">
        <f t="shared" ref="AQ311:AT311" si="513">AQ5</f>
        <v>Mining</v>
      </c>
      <c r="AR311" s="351" t="str">
        <f t="shared" si="513"/>
        <v>Construction</v>
      </c>
      <c r="AS311" s="351" t="str">
        <f t="shared" si="513"/>
        <v>Not Used</v>
      </c>
      <c r="AT311" s="351" t="str">
        <f t="shared" si="513"/>
        <v>Total</v>
      </c>
      <c r="AU311" s="378"/>
      <c r="AV311" s="351" t="str">
        <f>AV5</f>
        <v>Agriculture - Farms</v>
      </c>
      <c r="AW311" s="351" t="str">
        <f t="shared" ref="AW311:AZ311" si="514">AW5</f>
        <v>Mining</v>
      </c>
      <c r="AX311" s="351" t="str">
        <f t="shared" si="514"/>
        <v>Construction</v>
      </c>
      <c r="AY311" s="351" t="str">
        <f t="shared" si="514"/>
        <v>Not Used</v>
      </c>
      <c r="AZ311" s="351" t="str">
        <f t="shared" si="514"/>
        <v>Total</v>
      </c>
      <c r="BA311" s="378"/>
      <c r="BB311" s="378"/>
      <c r="BC311" s="379" t="str">
        <f>D311</f>
        <v>Agriculture - Farms</v>
      </c>
      <c r="BD311" s="379" t="str">
        <f>E311</f>
        <v>Mining</v>
      </c>
      <c r="BE311" s="379" t="str">
        <f>F311</f>
        <v>Construction</v>
      </c>
      <c r="BF311" s="379" t="str">
        <f>G311</f>
        <v>Not Used</v>
      </c>
      <c r="BG311" s="380"/>
      <c r="BH311" s="380"/>
      <c r="BI311" s="380"/>
      <c r="BJ311" s="380"/>
      <c r="BK311" s="380"/>
      <c r="BL311" s="380"/>
      <c r="BM311" s="380"/>
      <c r="BN311" s="380"/>
      <c r="BO311" s="380"/>
      <c r="BP311" s="380"/>
      <c r="BQ311" s="380"/>
      <c r="BR311" s="359"/>
      <c r="BS311" s="359"/>
      <c r="BT311" s="359"/>
      <c r="BU311" s="359"/>
      <c r="BV311" s="380"/>
      <c r="BW311" s="380"/>
      <c r="BX311" s="378"/>
      <c r="BY311" s="378"/>
      <c r="BZ311" s="378"/>
      <c r="CA311" s="378"/>
      <c r="CB311" s="378"/>
      <c r="CC311" s="378"/>
      <c r="CD311" s="378"/>
      <c r="CE311" s="378"/>
      <c r="CF311" s="378"/>
      <c r="CG311" s="378"/>
      <c r="CH311" s="378"/>
      <c r="CI311" s="378"/>
      <c r="CJ311" s="378"/>
      <c r="CK311" s="378"/>
      <c r="CL311" s="365" t="s">
        <v>653</v>
      </c>
      <c r="CM311" s="355" t="s">
        <v>254</v>
      </c>
      <c r="CN311" s="354" t="s">
        <v>639</v>
      </c>
      <c r="CO311" s="354" t="s">
        <v>640</v>
      </c>
      <c r="CP311" s="354" t="s">
        <v>641</v>
      </c>
      <c r="CQ311" s="365" t="s">
        <v>642</v>
      </c>
      <c r="CR311" s="354" t="s">
        <v>643</v>
      </c>
      <c r="CS311" s="357" t="s">
        <v>257</v>
      </c>
      <c r="CT311" s="355" t="s">
        <v>258</v>
      </c>
      <c r="CU311" s="357"/>
      <c r="CV311" s="356" t="s">
        <v>259</v>
      </c>
      <c r="CY311" s="338"/>
      <c r="DA311" s="353" t="str">
        <f>W311</f>
        <v>Agriculture - Farms</v>
      </c>
      <c r="DB311" s="353" t="str">
        <f>E311</f>
        <v>Mining</v>
      </c>
      <c r="DC311" s="353" t="str">
        <f>F311</f>
        <v>Construction</v>
      </c>
      <c r="DD311" s="353" t="str">
        <f>G311</f>
        <v>Not Used</v>
      </c>
      <c r="DE311" s="360"/>
      <c r="DF311" s="353" t="str">
        <f>D311</f>
        <v>Agriculture - Farms</v>
      </c>
      <c r="DG311" s="353" t="str">
        <f>E311</f>
        <v>Mining</v>
      </c>
      <c r="DH311" s="353" t="str">
        <f>F311</f>
        <v>Construction</v>
      </c>
      <c r="DI311" s="353" t="str">
        <f>G311</f>
        <v>Not Used</v>
      </c>
      <c r="DJ311" s="353" t="s">
        <v>213</v>
      </c>
      <c r="DK311" s="358"/>
      <c r="DL311" s="353" t="str">
        <f>D311</f>
        <v>Agriculture - Farms</v>
      </c>
      <c r="DM311" s="353" t="str">
        <f>E311</f>
        <v>Mining</v>
      </c>
      <c r="DN311" s="353" t="str">
        <f>F311</f>
        <v>Construction</v>
      </c>
      <c r="DO311" s="353" t="str">
        <f>G311</f>
        <v>Not Used</v>
      </c>
      <c r="DP311" s="358"/>
      <c r="DQ311" s="358"/>
      <c r="DR311" s="353" t="str">
        <f>D311</f>
        <v>Agriculture - Farms</v>
      </c>
      <c r="DS311" s="353" t="str">
        <f>E311</f>
        <v>Mining</v>
      </c>
      <c r="DT311" s="353" t="str">
        <f>F311</f>
        <v>Construction</v>
      </c>
      <c r="DU311" s="353" t="str">
        <f>G311</f>
        <v>Not Used</v>
      </c>
      <c r="DV311" s="358"/>
      <c r="DW311" s="353" t="str">
        <f>D311</f>
        <v>Agriculture - Farms</v>
      </c>
      <c r="DX311" s="353" t="str">
        <f>E311</f>
        <v>Mining</v>
      </c>
      <c r="DY311" s="353" t="str">
        <f>F311</f>
        <v>Construction</v>
      </c>
      <c r="DZ311" s="353" t="str">
        <f>G311</f>
        <v>Not Used</v>
      </c>
      <c r="EA311" s="353"/>
      <c r="EB311" s="358"/>
      <c r="EC311" s="353" t="str">
        <f>D311</f>
        <v>Agriculture - Farms</v>
      </c>
      <c r="ED311" s="353" t="str">
        <f>E311</f>
        <v>Mining</v>
      </c>
      <c r="EE311" s="353" t="str">
        <f>F311</f>
        <v>Construction</v>
      </c>
      <c r="EF311" s="353" t="str">
        <f>G311</f>
        <v>Not Used</v>
      </c>
      <c r="EG311" s="358"/>
      <c r="EH311" s="358"/>
      <c r="EI311" s="358"/>
      <c r="EJ311" s="358"/>
      <c r="EK311" s="358"/>
      <c r="EL311" s="358"/>
      <c r="EM311" s="353" t="str">
        <f>D311</f>
        <v>Agriculture - Farms</v>
      </c>
      <c r="EN311" s="353" t="str">
        <f>E311</f>
        <v>Mining</v>
      </c>
      <c r="EO311" s="353" t="str">
        <f>F311</f>
        <v>Construction</v>
      </c>
      <c r="EP311" s="353" t="str">
        <f>G311</f>
        <v>Not Used</v>
      </c>
      <c r="EQ311" s="358"/>
      <c r="ER311" s="353" t="s">
        <v>644</v>
      </c>
      <c r="ES311" s="353" t="s">
        <v>644</v>
      </c>
      <c r="ET311" s="353" t="s">
        <v>645</v>
      </c>
      <c r="EU311" s="353" t="s">
        <v>646</v>
      </c>
      <c r="EV311" s="358"/>
      <c r="EW311" s="358"/>
      <c r="EX311" s="362" t="s">
        <v>30</v>
      </c>
      <c r="EY311" s="362" t="s">
        <v>28</v>
      </c>
      <c r="EZ311" s="362" t="s">
        <v>28</v>
      </c>
      <c r="FA311" s="362"/>
      <c r="FB311" s="383">
        <f t="shared" si="510"/>
        <v>1</v>
      </c>
      <c r="FC311" s="362"/>
      <c r="FD311" s="362"/>
      <c r="FE311" s="360"/>
      <c r="FF311" s="362" t="s">
        <v>30</v>
      </c>
      <c r="FG311" s="362" t="s">
        <v>28</v>
      </c>
      <c r="FH311" s="362" t="s">
        <v>28</v>
      </c>
      <c r="FI311" s="360"/>
      <c r="FJ311" s="362" t="s">
        <v>30</v>
      </c>
      <c r="FK311" s="362" t="s">
        <v>28</v>
      </c>
      <c r="FL311" s="362" t="s">
        <v>28</v>
      </c>
      <c r="FM311" s="360"/>
      <c r="FN311" s="362" t="s">
        <v>30</v>
      </c>
      <c r="FO311" s="362" t="s">
        <v>28</v>
      </c>
      <c r="FP311" s="362" t="s">
        <v>28</v>
      </c>
    </row>
    <row r="312" spans="1:194" ht="38.25" hidden="1" x14ac:dyDescent="0.2">
      <c r="A312" s="363" t="s">
        <v>647</v>
      </c>
      <c r="B312" s="334"/>
      <c r="D312" s="370" t="s">
        <v>105</v>
      </c>
      <c r="E312" s="370" t="s">
        <v>105</v>
      </c>
      <c r="F312" s="370" t="s">
        <v>105</v>
      </c>
      <c r="G312" s="370" t="s">
        <v>105</v>
      </c>
      <c r="H312" s="370" t="s">
        <v>105</v>
      </c>
      <c r="I312" s="378"/>
      <c r="J312" s="381"/>
      <c r="K312" s="381"/>
      <c r="L312" s="381"/>
      <c r="M312" s="381"/>
      <c r="N312" s="381"/>
      <c r="O312" s="378"/>
      <c r="P312" s="381"/>
      <c r="Q312" s="381"/>
      <c r="R312" s="381"/>
      <c r="S312" s="381"/>
      <c r="T312" s="381"/>
      <c r="U312" s="381"/>
      <c r="V312" s="378"/>
      <c r="W312" s="370" t="s">
        <v>105</v>
      </c>
      <c r="X312" s="370" t="s">
        <v>105</v>
      </c>
      <c r="Y312" s="370" t="s">
        <v>105</v>
      </c>
      <c r="Z312" s="370" t="s">
        <v>105</v>
      </c>
      <c r="AA312" s="370" t="s">
        <v>105</v>
      </c>
      <c r="AB312" s="378"/>
      <c r="AC312" s="378"/>
      <c r="AD312" s="370" t="s">
        <v>105</v>
      </c>
      <c r="AE312" s="370" t="s">
        <v>105</v>
      </c>
      <c r="AF312" s="370" t="s">
        <v>105</v>
      </c>
      <c r="AG312" s="370" t="s">
        <v>105</v>
      </c>
      <c r="AH312" s="370" t="s">
        <v>105</v>
      </c>
      <c r="AI312" s="378"/>
      <c r="AJ312" s="370" t="s">
        <v>105</v>
      </c>
      <c r="AK312" s="370" t="s">
        <v>105</v>
      </c>
      <c r="AL312" s="370" t="s">
        <v>105</v>
      </c>
      <c r="AM312" s="370" t="s">
        <v>105</v>
      </c>
      <c r="AN312" s="370" t="s">
        <v>105</v>
      </c>
      <c r="AO312" s="378"/>
      <c r="AP312" s="382"/>
      <c r="AQ312" s="382"/>
      <c r="AR312" s="382"/>
      <c r="AS312" s="382"/>
      <c r="AT312" s="382"/>
      <c r="AU312" s="378"/>
      <c r="AV312" s="381"/>
      <c r="AW312" s="381"/>
      <c r="AX312" s="381"/>
      <c r="AY312" s="381"/>
      <c r="AZ312" s="381"/>
      <c r="BA312" s="378"/>
      <c r="BB312" s="378"/>
      <c r="BC312" s="370" t="s">
        <v>105</v>
      </c>
      <c r="BD312" s="370" t="s">
        <v>105</v>
      </c>
      <c r="BE312" s="370" t="s">
        <v>105</v>
      </c>
      <c r="BF312" s="370" t="s">
        <v>105</v>
      </c>
      <c r="BG312" s="352"/>
      <c r="BH312" s="352"/>
      <c r="BI312" s="352"/>
      <c r="BJ312" s="352"/>
      <c r="BK312" s="352"/>
      <c r="BL312" s="352"/>
      <c r="BM312" s="352"/>
      <c r="BN312" s="352"/>
      <c r="BO312" s="352"/>
      <c r="BP312" s="352"/>
      <c r="BQ312" s="352"/>
      <c r="BR312" s="352"/>
      <c r="BS312" s="352"/>
      <c r="BT312" s="352"/>
      <c r="BU312" s="352"/>
      <c r="BV312" s="352"/>
      <c r="BW312" s="352"/>
      <c r="BX312" s="378"/>
      <c r="BY312" s="378"/>
      <c r="BZ312" s="378"/>
      <c r="CA312" s="378"/>
      <c r="CB312" s="378"/>
      <c r="CC312" s="378"/>
      <c r="CD312" s="378"/>
      <c r="CE312" s="378"/>
      <c r="CF312" s="378"/>
      <c r="CG312" s="378"/>
      <c r="CH312" s="378"/>
      <c r="CI312" s="378"/>
      <c r="CJ312" s="378"/>
      <c r="CK312" s="378"/>
      <c r="CL312" s="364"/>
      <c r="CM312" s="365"/>
      <c r="CN312" s="365"/>
      <c r="CO312" s="364"/>
      <c r="CP312" s="364"/>
      <c r="CQ312" s="364"/>
      <c r="CR312" s="364"/>
      <c r="CS312" s="366" t="s">
        <v>648</v>
      </c>
      <c r="CT312" s="367" t="s">
        <v>261</v>
      </c>
      <c r="CU312" s="368"/>
      <c r="CV312" s="366" t="s">
        <v>649</v>
      </c>
      <c r="CY312" s="338"/>
      <c r="EX312" s="335" t="s">
        <v>29</v>
      </c>
      <c r="EY312" s="335" t="s">
        <v>29</v>
      </c>
      <c r="EZ312" s="335" t="s">
        <v>835</v>
      </c>
      <c r="FB312" s="383">
        <f t="shared" si="510"/>
        <v>1</v>
      </c>
      <c r="FF312" s="335" t="s">
        <v>29</v>
      </c>
      <c r="FG312" s="335" t="s">
        <v>29</v>
      </c>
      <c r="FH312" s="335" t="s">
        <v>835</v>
      </c>
      <c r="FJ312" s="335" t="s">
        <v>29</v>
      </c>
      <c r="FK312" s="335" t="s">
        <v>29</v>
      </c>
      <c r="FL312" s="335" t="s">
        <v>835</v>
      </c>
      <c r="FN312" s="335" t="s">
        <v>29</v>
      </c>
      <c r="FO312" s="335" t="s">
        <v>29</v>
      </c>
      <c r="FP312" s="335" t="s">
        <v>835</v>
      </c>
      <c r="GC312" s="387" t="s">
        <v>79</v>
      </c>
      <c r="GD312" s="387" t="s">
        <v>666</v>
      </c>
      <c r="GE312" s="387" t="s">
        <v>667</v>
      </c>
      <c r="GF312" s="387" t="s">
        <v>668</v>
      </c>
      <c r="GG312" s="387" t="s">
        <v>669</v>
      </c>
      <c r="GJ312" s="350" t="s">
        <v>79</v>
      </c>
      <c r="GK312" s="350" t="s">
        <v>660</v>
      </c>
      <c r="GL312" s="350" t="s">
        <v>681</v>
      </c>
    </row>
    <row r="313" spans="1:194" ht="13.5" hidden="1" thickBot="1" x14ac:dyDescent="0.25">
      <c r="A313" s="377"/>
      <c r="B313" s="334"/>
      <c r="D313" s="369" t="s">
        <v>263</v>
      </c>
      <c r="E313" s="369" t="s">
        <v>264</v>
      </c>
      <c r="F313" s="369" t="s">
        <v>264</v>
      </c>
      <c r="G313" s="369" t="s">
        <v>264</v>
      </c>
      <c r="H313" s="369" t="s">
        <v>264</v>
      </c>
      <c r="I313" s="378"/>
      <c r="J313" s="370" t="str">
        <f>J7</f>
        <v>Million 2005$</v>
      </c>
      <c r="K313" s="370" t="str">
        <f t="shared" ref="K313:N313" si="515">K7</f>
        <v>Million 2005$</v>
      </c>
      <c r="L313" s="370" t="str">
        <f t="shared" si="515"/>
        <v>Million 2005$</v>
      </c>
      <c r="M313" s="370" t="str">
        <f t="shared" si="515"/>
        <v>Million 2005$</v>
      </c>
      <c r="N313" s="370" t="str">
        <f t="shared" si="515"/>
        <v>Million 2005$</v>
      </c>
      <c r="O313" s="378"/>
      <c r="P313" s="370" t="str">
        <f>P7</f>
        <v>Million 2005$</v>
      </c>
      <c r="Q313" s="370" t="str">
        <f t="shared" ref="Q313:T313" si="516">Q7</f>
        <v>Million 2005$</v>
      </c>
      <c r="R313" s="370" t="str">
        <f t="shared" si="516"/>
        <v>Million 2005$</v>
      </c>
      <c r="S313" s="370"/>
      <c r="T313" s="370" t="str">
        <f t="shared" si="516"/>
        <v>Million 2005$</v>
      </c>
      <c r="U313" s="370"/>
      <c r="V313" s="378"/>
      <c r="W313" s="370" t="str">
        <f>W7</f>
        <v>MMBtu/$</v>
      </c>
      <c r="X313" s="370" t="str">
        <f t="shared" ref="X313:AA313" si="517">X7</f>
        <v>MMBtu/$</v>
      </c>
      <c r="Y313" s="370" t="str">
        <f t="shared" si="517"/>
        <v>MMBtu/$</v>
      </c>
      <c r="Z313" s="370" t="str">
        <f t="shared" si="517"/>
        <v>MMBtu/$</v>
      </c>
      <c r="AA313" s="370" t="str">
        <f t="shared" si="517"/>
        <v>MMBtu/$</v>
      </c>
      <c r="AB313" s="378"/>
      <c r="AC313" s="378"/>
      <c r="AD313" s="384" t="s">
        <v>664</v>
      </c>
      <c r="AE313" s="384" t="s">
        <v>664</v>
      </c>
      <c r="AF313" s="384" t="s">
        <v>664</v>
      </c>
      <c r="AG313" s="384" t="s">
        <v>664</v>
      </c>
      <c r="AH313" s="384" t="s">
        <v>664</v>
      </c>
      <c r="AI313" s="378"/>
      <c r="AJ313" s="369" t="str">
        <f>AJ7</f>
        <v>1985 = 1</v>
      </c>
      <c r="AK313" s="369" t="str">
        <f t="shared" ref="AK313:AN313" si="518">AK7</f>
        <v>1985 = 1</v>
      </c>
      <c r="AL313" s="369" t="str">
        <f t="shared" si="518"/>
        <v>1985 = 1</v>
      </c>
      <c r="AM313" s="369" t="str">
        <f t="shared" si="518"/>
        <v>1985 = 1</v>
      </c>
      <c r="AN313" s="369" t="str">
        <f t="shared" si="518"/>
        <v>1985 = 1</v>
      </c>
      <c r="AO313" s="378"/>
      <c r="AP313" s="370" t="str">
        <f>AP7</f>
        <v>GO/VA</v>
      </c>
      <c r="AQ313" s="370" t="str">
        <f t="shared" ref="AQ313:AT313" si="519">AQ7</f>
        <v>GO/VA</v>
      </c>
      <c r="AR313" s="370" t="str">
        <f t="shared" si="519"/>
        <v>GO/VA</v>
      </c>
      <c r="AS313" s="370" t="str">
        <f t="shared" si="519"/>
        <v>GO/VA</v>
      </c>
      <c r="AT313" s="370" t="str">
        <f t="shared" si="519"/>
        <v>GO/VA</v>
      </c>
      <c r="AU313" s="378"/>
      <c r="AV313" s="370" t="str">
        <f>AV7</f>
        <v>Share</v>
      </c>
      <c r="AW313" s="370" t="str">
        <f t="shared" ref="AW313:AZ313" si="520">AW7</f>
        <v>Share</v>
      </c>
      <c r="AX313" s="370" t="str">
        <f t="shared" si="520"/>
        <v>Share</v>
      </c>
      <c r="AY313" s="370">
        <f t="shared" si="520"/>
        <v>0</v>
      </c>
      <c r="AZ313" s="370" t="str">
        <f t="shared" si="520"/>
        <v>Sum</v>
      </c>
      <c r="BA313" s="378"/>
      <c r="BB313" s="378"/>
      <c r="BC313" s="369" t="s">
        <v>835</v>
      </c>
      <c r="BD313" s="369" t="s">
        <v>835</v>
      </c>
      <c r="BE313" s="369" t="s">
        <v>835</v>
      </c>
      <c r="BF313" s="369" t="s">
        <v>835</v>
      </c>
      <c r="BG313" s="380"/>
      <c r="BH313" s="380"/>
      <c r="BI313" s="380"/>
      <c r="BJ313" s="380"/>
      <c r="BK313" s="380"/>
      <c r="BL313" s="380"/>
      <c r="BM313" s="380"/>
      <c r="BN313" s="380"/>
      <c r="BO313" s="380"/>
      <c r="BP313" s="380"/>
      <c r="BQ313" s="380"/>
      <c r="BR313" s="380"/>
      <c r="BS313" s="380"/>
      <c r="BT313" s="380"/>
      <c r="BU313" s="380"/>
      <c r="BV313" s="380"/>
      <c r="BW313" s="380"/>
      <c r="BX313" s="378"/>
      <c r="BY313" s="378"/>
      <c r="BZ313" s="378"/>
      <c r="CA313" s="378"/>
      <c r="CB313" s="378"/>
      <c r="CC313" s="378"/>
      <c r="CD313" s="378"/>
      <c r="CE313" s="378"/>
      <c r="CF313" s="378"/>
      <c r="CG313" s="378"/>
      <c r="CH313" s="378"/>
      <c r="CI313" s="378"/>
      <c r="CJ313" s="378"/>
      <c r="CK313" s="378"/>
      <c r="CL313" s="372"/>
      <c r="CM313" s="373" t="s">
        <v>682</v>
      </c>
      <c r="CN313" s="373"/>
      <c r="CO313" s="372"/>
      <c r="CP313" s="372"/>
      <c r="CQ313" s="372"/>
      <c r="CR313" s="374" t="s">
        <v>652</v>
      </c>
      <c r="CS313" s="375"/>
      <c r="CT313" s="372"/>
      <c r="CU313" s="375"/>
      <c r="CV313" s="375"/>
      <c r="CY313" s="338"/>
      <c r="EX313" s="385"/>
      <c r="EY313" s="385"/>
      <c r="EZ313" s="385"/>
      <c r="FA313" s="386"/>
      <c r="FB313" s="383">
        <f t="shared" si="510"/>
        <v>1</v>
      </c>
      <c r="FC313" s="386"/>
      <c r="FD313" s="386"/>
      <c r="FF313" s="385"/>
      <c r="FG313" s="385"/>
      <c r="FH313" s="385"/>
      <c r="FJ313" s="385"/>
      <c r="FK313" s="385"/>
      <c r="FL313" s="385"/>
      <c r="GB313" s="335">
        <v>1970</v>
      </c>
      <c r="GC313" s="393">
        <f>CS335</f>
        <v>0.86886127934117863</v>
      </c>
      <c r="GD313" s="393">
        <f>CL335</f>
        <v>0.88970216164956506</v>
      </c>
      <c r="GE313" s="393">
        <f>CP335</f>
        <v>1</v>
      </c>
      <c r="GF313" s="393">
        <f>CN335*CN335*CQ335</f>
        <v>0.66399329246767158</v>
      </c>
      <c r="GG313" s="393">
        <f>CR335</f>
        <v>1.1338173570083645</v>
      </c>
      <c r="GI313" s="335">
        <f t="shared" ref="GI313:GI321" si="521">GI312+1</f>
        <v>1</v>
      </c>
      <c r="GJ313" s="383">
        <f>CS335</f>
        <v>0.86886127934117863</v>
      </c>
      <c r="GK313" s="383">
        <f>GD313</f>
        <v>0.88970216164956506</v>
      </c>
      <c r="GL313" s="383">
        <f>CR342*CP342</f>
        <v>1.1375114655532739</v>
      </c>
    </row>
    <row r="314" spans="1:194" hidden="1" x14ac:dyDescent="0.2">
      <c r="A314" s="377" t="s">
        <v>557</v>
      </c>
      <c r="B314" s="334">
        <v>1949</v>
      </c>
      <c r="D314" s="388"/>
      <c r="E314" s="388"/>
      <c r="F314" s="388"/>
      <c r="G314" s="388"/>
      <c r="H314" s="388"/>
      <c r="J314" s="389"/>
      <c r="K314" s="389"/>
      <c r="L314" s="389"/>
      <c r="M314" s="389"/>
      <c r="N314" s="389"/>
      <c r="W314" s="390"/>
      <c r="X314" s="390"/>
      <c r="Y314" s="390"/>
      <c r="Z314" s="390"/>
      <c r="AA314" s="390"/>
      <c r="BC314" s="383"/>
      <c r="BD314" s="383"/>
      <c r="BE314" s="383"/>
      <c r="BF314" s="383"/>
      <c r="BG314" s="391"/>
      <c r="BH314" s="391"/>
      <c r="BI314" s="391"/>
      <c r="BJ314" s="391"/>
      <c r="BK314" s="391"/>
      <c r="BL314" s="391"/>
      <c r="BM314" s="391"/>
      <c r="BN314" s="391"/>
      <c r="BO314" s="391"/>
      <c r="BP314" s="391"/>
      <c r="BQ314" s="391"/>
      <c r="BR314" s="391"/>
      <c r="BS314" s="391"/>
      <c r="BT314" s="391"/>
      <c r="BU314" s="391"/>
      <c r="BV314" s="391"/>
      <c r="BW314" s="391"/>
      <c r="CL314" s="392"/>
      <c r="CM314" s="392"/>
      <c r="CN314" s="392"/>
      <c r="CO314" s="392"/>
      <c r="CP314" s="392"/>
      <c r="CQ314" s="392"/>
      <c r="CR314" s="392"/>
      <c r="CS314" s="392"/>
      <c r="CT314" s="392"/>
      <c r="CU314" s="392"/>
      <c r="CV314" s="392"/>
      <c r="CY314" s="338"/>
      <c r="DA314" s="383"/>
      <c r="DB314" s="383"/>
      <c r="DC314" s="383"/>
      <c r="DD314" s="383"/>
      <c r="DF314" s="383"/>
      <c r="DG314" s="383"/>
      <c r="DH314" s="383"/>
      <c r="DI314" s="383"/>
      <c r="DJ314" s="383"/>
      <c r="DK314" s="383"/>
      <c r="DL314" s="383"/>
      <c r="DM314" s="383"/>
      <c r="DN314" s="383"/>
      <c r="DO314" s="383"/>
      <c r="DW314" s="383"/>
      <c r="DX314" s="383"/>
      <c r="DY314" s="383"/>
      <c r="DZ314" s="383"/>
      <c r="EA314" s="383"/>
      <c r="EC314" s="383"/>
      <c r="ED314" s="383"/>
      <c r="EE314" s="383"/>
      <c r="EF314" s="383"/>
      <c r="EX314" s="383"/>
      <c r="EY314" s="383">
        <v>1</v>
      </c>
      <c r="EZ314" s="383">
        <f t="shared" ref="EZ314:EZ324" si="522">EY314/EY$379</f>
        <v>1.1338173570083645</v>
      </c>
      <c r="FA314" s="383"/>
      <c r="FB314" s="383">
        <f t="shared" si="510"/>
        <v>1</v>
      </c>
      <c r="FC314" s="383">
        <v>1</v>
      </c>
      <c r="FD314" s="383">
        <f t="shared" ref="FD314:FD324" si="523">FC314/FC$379</f>
        <v>0.81485783574048765</v>
      </c>
      <c r="FE314" s="383"/>
      <c r="FF314" s="383"/>
      <c r="FG314" s="383">
        <v>1</v>
      </c>
      <c r="FH314" s="383">
        <f t="shared" ref="FH314:FH324" si="524">FG314/FG$379</f>
        <v>1.057014269982903</v>
      </c>
      <c r="FI314" s="383"/>
      <c r="FJ314" s="383"/>
      <c r="FK314" s="383">
        <v>1</v>
      </c>
      <c r="FL314" s="383">
        <f t="shared" ref="FL314:FL335" si="525">FK314/FK$80</f>
        <v>1.0083796975718107</v>
      </c>
      <c r="FN314" s="383"/>
      <c r="FO314" s="383">
        <v>1</v>
      </c>
      <c r="FP314" s="383">
        <f t="shared" ref="FP314:FP324" si="526">FO314/FO$379</f>
        <v>1</v>
      </c>
      <c r="GB314" s="335">
        <f>GB313+1</f>
        <v>1971</v>
      </c>
      <c r="GC314" s="393">
        <f t="shared" ref="GC314:GC353" si="527">CS336</f>
        <v>0.94145939280590374</v>
      </c>
      <c r="GD314" s="393">
        <f t="shared" ref="GD314:GD353" si="528">CL336</f>
        <v>0.9013756025873132</v>
      </c>
      <c r="GE314" s="393">
        <f t="shared" ref="GE314:GE353" si="529">CP336</f>
        <v>1</v>
      </c>
      <c r="GF314" s="393">
        <f t="shared" ref="GF314:GF353" si="530">CN336*CN336*CQ336</f>
        <v>0.73395497771457618</v>
      </c>
      <c r="GG314" s="393">
        <f t="shared" ref="GG314:GG353" si="531">CR336</f>
        <v>1.1255088924166994</v>
      </c>
      <c r="GI314" s="335">
        <f t="shared" si="521"/>
        <v>2</v>
      </c>
      <c r="GJ314" s="383">
        <f t="shared" ref="GJ314:GJ345" si="532">CT343</f>
        <v>1.0002796719087492</v>
      </c>
      <c r="GK314" s="383">
        <f t="shared" ref="GK314:GK345" si="533">CL343</f>
        <v>0.90291838987311313</v>
      </c>
      <c r="GL314" s="383">
        <f t="shared" ref="GL314:GL345" si="534">CR343*CP343</f>
        <v>1.1924772089446789</v>
      </c>
    </row>
    <row r="315" spans="1:194" hidden="1" x14ac:dyDescent="0.2">
      <c r="A315" s="377" t="s">
        <v>557</v>
      </c>
      <c r="B315" s="334">
        <f t="shared" ref="B315:B371" si="535">B314+1</f>
        <v>1950</v>
      </c>
      <c r="D315" s="388"/>
      <c r="E315" s="388"/>
      <c r="F315" s="388"/>
      <c r="G315" s="388"/>
      <c r="H315" s="388"/>
      <c r="J315" s="389"/>
      <c r="K315" s="389"/>
      <c r="L315" s="389"/>
      <c r="M315" s="389"/>
      <c r="N315" s="389"/>
      <c r="W315" s="390"/>
      <c r="X315" s="390"/>
      <c r="Y315" s="390"/>
      <c r="Z315" s="390"/>
      <c r="AA315" s="390"/>
      <c r="BC315" s="383"/>
      <c r="BD315" s="383"/>
      <c r="BE315" s="383"/>
      <c r="BF315" s="383"/>
      <c r="BG315" s="383"/>
      <c r="BH315" s="383"/>
      <c r="BI315" s="383"/>
      <c r="BJ315" s="383"/>
      <c r="BK315" s="383"/>
      <c r="BL315" s="383"/>
      <c r="BM315" s="383"/>
      <c r="BN315" s="383"/>
      <c r="BO315" s="383"/>
      <c r="BP315" s="383"/>
      <c r="BQ315" s="383"/>
      <c r="BR315" s="391"/>
      <c r="BS315" s="391"/>
      <c r="BT315" s="391"/>
      <c r="BU315" s="391"/>
      <c r="BV315" s="391"/>
      <c r="BW315" s="383"/>
      <c r="CL315" s="392"/>
      <c r="CM315" s="392"/>
      <c r="CN315" s="392"/>
      <c r="CO315" s="392"/>
      <c r="CP315" s="392"/>
      <c r="CQ315" s="392"/>
      <c r="CR315" s="392"/>
      <c r="CS315" s="392"/>
      <c r="CT315" s="392"/>
      <c r="CU315" s="392"/>
      <c r="CV315" s="392"/>
      <c r="CY315" s="338"/>
      <c r="DA315" s="383"/>
      <c r="DB315" s="383"/>
      <c r="DC315" s="383"/>
      <c r="DD315" s="383"/>
      <c r="DF315" s="383"/>
      <c r="DG315" s="383"/>
      <c r="DH315" s="383"/>
      <c r="DI315" s="383"/>
      <c r="DJ315" s="383"/>
      <c r="DK315" s="383"/>
      <c r="DL315" s="383"/>
      <c r="DM315" s="383"/>
      <c r="DN315" s="383"/>
      <c r="DO315" s="383"/>
      <c r="DR315" s="383"/>
      <c r="DS315" s="383"/>
      <c r="DT315" s="383"/>
      <c r="DU315" s="383"/>
      <c r="DW315" s="383"/>
      <c r="DX315" s="383"/>
      <c r="DY315" s="383"/>
      <c r="DZ315" s="383"/>
      <c r="EA315" s="383"/>
      <c r="EC315" s="383"/>
      <c r="ED315" s="383"/>
      <c r="EE315" s="383"/>
      <c r="EF315" s="383"/>
      <c r="EH315" s="383"/>
      <c r="EI315" s="383"/>
      <c r="EJ315" s="383"/>
      <c r="EK315" s="383"/>
      <c r="EM315" s="383"/>
      <c r="EN315" s="383"/>
      <c r="EO315" s="383"/>
      <c r="EP315" s="383"/>
      <c r="ER315" s="383"/>
      <c r="ES315" s="383"/>
      <c r="ET315" s="383"/>
      <c r="EU315" s="383"/>
      <c r="EX315" s="383">
        <f t="shared" ref="EX315:EX324" si="536">EXP(SUMPRODUCT($DL315:$DO315,DR315:DU315))</f>
        <v>1</v>
      </c>
      <c r="EY315" s="383">
        <f t="shared" ref="EY315:EY324" si="537">IF(ISERR(EX315),EY314,EX315*EY314)</f>
        <v>1</v>
      </c>
      <c r="EZ315" s="383">
        <f t="shared" si="522"/>
        <v>1.1338173570083645</v>
      </c>
      <c r="FA315" s="383"/>
      <c r="FB315" s="383">
        <f t="shared" si="510"/>
        <v>1</v>
      </c>
      <c r="FC315" s="383">
        <f t="shared" ref="FC315:FC334" si="538">IF(ISERR(FB315),FC314,FB315*FC314)</f>
        <v>1</v>
      </c>
      <c r="FD315" s="383">
        <f t="shared" si="523"/>
        <v>0.81485783574048765</v>
      </c>
      <c r="FE315" s="383"/>
      <c r="FF315" s="383">
        <f t="shared" ref="FF315:FF335" si="539">EXP(SUMPRODUCT($DL315:$DO315,EH315:EK315))</f>
        <v>1</v>
      </c>
      <c r="FG315" s="383">
        <f t="shared" ref="FG315:FG334" si="540">IF(ISERR(FF315),FG314,FF315*FG314)</f>
        <v>1</v>
      </c>
      <c r="FH315" s="383">
        <f t="shared" si="524"/>
        <v>1.057014269982903</v>
      </c>
      <c r="FI315" s="383"/>
      <c r="FJ315" s="383">
        <f t="shared" ref="FJ315:FJ335" si="541">EXP(SUMPRODUCT($DL315:$DO315,EM315:EP315))</f>
        <v>1</v>
      </c>
      <c r="FK315" s="383">
        <f t="shared" ref="FK315:FK334" si="542">IF(ISERR(FJ315),FK314,FJ315*FK314)</f>
        <v>1</v>
      </c>
      <c r="FL315" s="383">
        <f t="shared" si="525"/>
        <v>1.0083796975718107</v>
      </c>
      <c r="FN315" s="383">
        <f t="shared" ref="FN315:FN335" si="543">EXP(SUMPRODUCT($DL315:$DO315,ER315:EU315))</f>
        <v>1</v>
      </c>
      <c r="FO315" s="383">
        <f t="shared" ref="FO315:FO334" si="544">IF(ISERR(FN315),FO314,FN315*FO314)</f>
        <v>1</v>
      </c>
      <c r="FP315" s="383">
        <f t="shared" si="526"/>
        <v>1</v>
      </c>
      <c r="GB315" s="335">
        <f t="shared" ref="GB315:GB320" si="545">GB314+1</f>
        <v>1972</v>
      </c>
      <c r="GC315" s="393">
        <f t="shared" si="527"/>
        <v>0.96695230216498917</v>
      </c>
      <c r="GD315" s="393">
        <f t="shared" si="528"/>
        <v>0.92319279193558423</v>
      </c>
      <c r="GE315" s="393">
        <f t="shared" si="529"/>
        <v>1</v>
      </c>
      <c r="GF315" s="393">
        <f t="shared" si="530"/>
        <v>0.7405913392585125</v>
      </c>
      <c r="GG315" s="393">
        <f t="shared" si="531"/>
        <v>1.1202354150470348</v>
      </c>
      <c r="GI315" s="335">
        <f t="shared" si="521"/>
        <v>3</v>
      </c>
      <c r="GJ315" s="383">
        <f t="shared" si="532"/>
        <v>0.92959641432562445</v>
      </c>
      <c r="GK315" s="383">
        <f t="shared" si="533"/>
        <v>0.91484030730218935</v>
      </c>
      <c r="GL315" s="383">
        <f t="shared" si="534"/>
        <v>1.0800079692189941</v>
      </c>
    </row>
    <row r="316" spans="1:194" hidden="1" x14ac:dyDescent="0.2">
      <c r="A316" s="377" t="s">
        <v>557</v>
      </c>
      <c r="B316" s="334">
        <f t="shared" si="535"/>
        <v>1951</v>
      </c>
      <c r="D316" s="388"/>
      <c r="E316" s="388"/>
      <c r="F316" s="388"/>
      <c r="G316" s="388"/>
      <c r="H316" s="388"/>
      <c r="J316" s="389"/>
      <c r="K316" s="389"/>
      <c r="L316" s="389"/>
      <c r="M316" s="389"/>
      <c r="N316" s="389"/>
      <c r="W316" s="390"/>
      <c r="X316" s="390"/>
      <c r="Y316" s="390"/>
      <c r="Z316" s="390"/>
      <c r="AA316" s="390"/>
      <c r="BC316" s="383"/>
      <c r="BD316" s="383"/>
      <c r="BE316" s="383"/>
      <c r="BF316" s="383"/>
      <c r="BG316" s="383"/>
      <c r="BH316" s="383"/>
      <c r="BI316" s="383"/>
      <c r="BJ316" s="383"/>
      <c r="BK316" s="383"/>
      <c r="BL316" s="383"/>
      <c r="BM316" s="383"/>
      <c r="BN316" s="383"/>
      <c r="BO316" s="383"/>
      <c r="BP316" s="383"/>
      <c r="BQ316" s="383"/>
      <c r="BR316" s="383"/>
      <c r="BS316" s="383"/>
      <c r="BT316" s="383"/>
      <c r="BU316" s="383"/>
      <c r="BV316" s="383"/>
      <c r="BW316" s="383"/>
      <c r="CL316" s="392"/>
      <c r="CM316" s="392"/>
      <c r="CN316" s="392"/>
      <c r="CO316" s="392"/>
      <c r="CP316" s="392"/>
      <c r="CQ316" s="392"/>
      <c r="CR316" s="392"/>
      <c r="CS316" s="392"/>
      <c r="CT316" s="392"/>
      <c r="CU316" s="392"/>
      <c r="CV316" s="392"/>
      <c r="CY316" s="338"/>
      <c r="DA316" s="383"/>
      <c r="DB316" s="383"/>
      <c r="DC316" s="383"/>
      <c r="DD316" s="383"/>
      <c r="DF316" s="383"/>
      <c r="DG316" s="383"/>
      <c r="DH316" s="383"/>
      <c r="DI316" s="383"/>
      <c r="DJ316" s="383"/>
      <c r="DK316" s="383"/>
      <c r="DL316" s="383"/>
      <c r="DM316" s="383"/>
      <c r="DN316" s="383"/>
      <c r="DO316" s="383"/>
      <c r="DR316" s="383"/>
      <c r="DS316" s="383"/>
      <c r="DT316" s="383"/>
      <c r="DU316" s="383"/>
      <c r="DW316" s="383"/>
      <c r="DX316" s="383"/>
      <c r="DY316" s="383"/>
      <c r="DZ316" s="383"/>
      <c r="EA316" s="383"/>
      <c r="EC316" s="383"/>
      <c r="ED316" s="383"/>
      <c r="EE316" s="383"/>
      <c r="EF316" s="383"/>
      <c r="EH316" s="383"/>
      <c r="EI316" s="383"/>
      <c r="EJ316" s="383"/>
      <c r="EK316" s="383"/>
      <c r="EM316" s="383"/>
      <c r="EN316" s="383"/>
      <c r="EO316" s="383"/>
      <c r="EP316" s="383"/>
      <c r="ER316" s="383"/>
      <c r="ES316" s="383"/>
      <c r="ET316" s="383"/>
      <c r="EU316" s="383"/>
      <c r="EX316" s="383">
        <f t="shared" si="536"/>
        <v>1</v>
      </c>
      <c r="EY316" s="383">
        <f t="shared" si="537"/>
        <v>1</v>
      </c>
      <c r="EZ316" s="383">
        <f t="shared" si="522"/>
        <v>1.1338173570083645</v>
      </c>
      <c r="FA316" s="383"/>
      <c r="FB316" s="383">
        <f t="shared" si="510"/>
        <v>1</v>
      </c>
      <c r="FC316" s="383">
        <f t="shared" si="538"/>
        <v>1</v>
      </c>
      <c r="FD316" s="383">
        <f t="shared" si="523"/>
        <v>0.81485783574048765</v>
      </c>
      <c r="FE316" s="383"/>
      <c r="FF316" s="383">
        <f t="shared" si="539"/>
        <v>1</v>
      </c>
      <c r="FG316" s="383">
        <f t="shared" si="540"/>
        <v>1</v>
      </c>
      <c r="FH316" s="383">
        <f t="shared" si="524"/>
        <v>1.057014269982903</v>
      </c>
      <c r="FI316" s="383"/>
      <c r="FJ316" s="383">
        <f t="shared" si="541"/>
        <v>1</v>
      </c>
      <c r="FK316" s="383">
        <f t="shared" si="542"/>
        <v>1</v>
      </c>
      <c r="FL316" s="383">
        <f t="shared" si="525"/>
        <v>1.0083796975718107</v>
      </c>
      <c r="FN316" s="383">
        <f t="shared" si="543"/>
        <v>1</v>
      </c>
      <c r="FO316" s="383">
        <f t="shared" si="544"/>
        <v>1</v>
      </c>
      <c r="FP316" s="383">
        <f t="shared" si="526"/>
        <v>1</v>
      </c>
      <c r="GB316" s="335">
        <f t="shared" si="545"/>
        <v>1973</v>
      </c>
      <c r="GC316" s="393">
        <f t="shared" si="527"/>
        <v>0.98685636676505761</v>
      </c>
      <c r="GD316" s="393">
        <f t="shared" si="528"/>
        <v>0.93759222882708027</v>
      </c>
      <c r="GE316" s="393">
        <f t="shared" si="529"/>
        <v>1</v>
      </c>
      <c r="GF316" s="393">
        <f t="shared" si="530"/>
        <v>0.72822918889171251</v>
      </c>
      <c r="GG316" s="393">
        <f t="shared" si="531"/>
        <v>1.1388257569229849</v>
      </c>
      <c r="GI316" s="335">
        <f t="shared" si="521"/>
        <v>4</v>
      </c>
      <c r="GJ316" s="383">
        <f t="shared" si="532"/>
        <v>0.91696247981989343</v>
      </c>
      <c r="GK316" s="383">
        <f t="shared" si="533"/>
        <v>0.87984705244265982</v>
      </c>
      <c r="GL316" s="383">
        <f t="shared" si="534"/>
        <v>1.0956370137560654</v>
      </c>
    </row>
    <row r="317" spans="1:194" hidden="1" x14ac:dyDescent="0.2">
      <c r="A317" s="377" t="s">
        <v>557</v>
      </c>
      <c r="B317" s="334">
        <f t="shared" si="535"/>
        <v>1952</v>
      </c>
      <c r="D317" s="388"/>
      <c r="E317" s="388"/>
      <c r="F317" s="388"/>
      <c r="G317" s="388"/>
      <c r="H317" s="388"/>
      <c r="J317" s="389"/>
      <c r="K317" s="389"/>
      <c r="L317" s="389"/>
      <c r="M317" s="389"/>
      <c r="N317" s="389"/>
      <c r="W317" s="390"/>
      <c r="X317" s="390"/>
      <c r="Y317" s="390"/>
      <c r="Z317" s="390"/>
      <c r="AA317" s="390"/>
      <c r="BC317" s="383"/>
      <c r="BD317" s="383"/>
      <c r="BE317" s="383"/>
      <c r="BF317" s="383"/>
      <c r="BG317" s="383"/>
      <c r="BH317" s="383"/>
      <c r="BI317" s="383"/>
      <c r="BJ317" s="383"/>
      <c r="BK317" s="383"/>
      <c r="BL317" s="383"/>
      <c r="BM317" s="383"/>
      <c r="BN317" s="383"/>
      <c r="BO317" s="383"/>
      <c r="BP317" s="383"/>
      <c r="BQ317" s="383"/>
      <c r="BR317" s="383"/>
      <c r="BS317" s="383"/>
      <c r="BT317" s="383"/>
      <c r="BU317" s="383"/>
      <c r="BV317" s="383"/>
      <c r="BW317" s="383"/>
      <c r="CL317" s="392"/>
      <c r="CM317" s="392"/>
      <c r="CN317" s="392"/>
      <c r="CO317" s="392"/>
      <c r="CP317" s="392"/>
      <c r="CQ317" s="392"/>
      <c r="CR317" s="392"/>
      <c r="CS317" s="392"/>
      <c r="CT317" s="392"/>
      <c r="CU317" s="392"/>
      <c r="CV317" s="392"/>
      <c r="CY317" s="338"/>
      <c r="DA317" s="383"/>
      <c r="DB317" s="383"/>
      <c r="DC317" s="383"/>
      <c r="DD317" s="383"/>
      <c r="DF317" s="383"/>
      <c r="DG317" s="383"/>
      <c r="DH317" s="383"/>
      <c r="DI317" s="383"/>
      <c r="DJ317" s="383"/>
      <c r="DK317" s="383"/>
      <c r="DL317" s="383"/>
      <c r="DM317" s="383"/>
      <c r="DN317" s="383"/>
      <c r="DO317" s="383"/>
      <c r="DR317" s="383"/>
      <c r="DS317" s="383"/>
      <c r="DT317" s="383"/>
      <c r="DU317" s="383"/>
      <c r="DW317" s="383"/>
      <c r="DX317" s="383"/>
      <c r="DY317" s="383"/>
      <c r="DZ317" s="383"/>
      <c r="EA317" s="383"/>
      <c r="EC317" s="383"/>
      <c r="ED317" s="383"/>
      <c r="EE317" s="383"/>
      <c r="EF317" s="383"/>
      <c r="EH317" s="383"/>
      <c r="EI317" s="383"/>
      <c r="EJ317" s="383"/>
      <c r="EK317" s="383"/>
      <c r="EM317" s="383"/>
      <c r="EN317" s="383"/>
      <c r="EO317" s="383"/>
      <c r="EP317" s="383"/>
      <c r="ER317" s="383"/>
      <c r="ES317" s="383"/>
      <c r="ET317" s="383"/>
      <c r="EU317" s="383"/>
      <c r="EX317" s="383">
        <f t="shared" si="536"/>
        <v>1</v>
      </c>
      <c r="EY317" s="383">
        <f t="shared" si="537"/>
        <v>1</v>
      </c>
      <c r="EZ317" s="383">
        <f t="shared" si="522"/>
        <v>1.1338173570083645</v>
      </c>
      <c r="FA317" s="383"/>
      <c r="FB317" s="383">
        <f t="shared" si="510"/>
        <v>1</v>
      </c>
      <c r="FC317" s="383">
        <f t="shared" si="538"/>
        <v>1</v>
      </c>
      <c r="FD317" s="383">
        <f t="shared" si="523"/>
        <v>0.81485783574048765</v>
      </c>
      <c r="FE317" s="383"/>
      <c r="FF317" s="383">
        <f t="shared" si="539"/>
        <v>1</v>
      </c>
      <c r="FG317" s="383">
        <f t="shared" si="540"/>
        <v>1</v>
      </c>
      <c r="FH317" s="383">
        <f t="shared" si="524"/>
        <v>1.057014269982903</v>
      </c>
      <c r="FI317" s="383"/>
      <c r="FJ317" s="383">
        <f t="shared" si="541"/>
        <v>1</v>
      </c>
      <c r="FK317" s="383">
        <f t="shared" si="542"/>
        <v>1</v>
      </c>
      <c r="FL317" s="383">
        <f t="shared" si="525"/>
        <v>1.0083796975718107</v>
      </c>
      <c r="FN317" s="383">
        <f t="shared" si="543"/>
        <v>1</v>
      </c>
      <c r="FO317" s="383">
        <f t="shared" si="544"/>
        <v>1</v>
      </c>
      <c r="FP317" s="383">
        <f t="shared" si="526"/>
        <v>1</v>
      </c>
      <c r="GB317" s="335">
        <f t="shared" si="545"/>
        <v>1974</v>
      </c>
      <c r="GC317" s="393">
        <f t="shared" si="527"/>
        <v>0.9331814141096082</v>
      </c>
      <c r="GD317" s="393">
        <f t="shared" si="528"/>
        <v>0.88162892713899221</v>
      </c>
      <c r="GE317" s="393">
        <f t="shared" si="529"/>
        <v>1</v>
      </c>
      <c r="GF317" s="393">
        <f t="shared" si="530"/>
        <v>0.73214905862654389</v>
      </c>
      <c r="GG317" s="393">
        <f t="shared" si="531"/>
        <v>1.1526156615886665</v>
      </c>
      <c r="GI317" s="335">
        <f t="shared" si="521"/>
        <v>5</v>
      </c>
      <c r="GJ317" s="383">
        <f t="shared" si="532"/>
        <v>0.95169084148052963</v>
      </c>
      <c r="GK317" s="383">
        <f t="shared" si="533"/>
        <v>0.88792704108687448</v>
      </c>
      <c r="GL317" s="383">
        <f t="shared" si="534"/>
        <v>1.0506348873830982</v>
      </c>
    </row>
    <row r="318" spans="1:194" hidden="1" x14ac:dyDescent="0.2">
      <c r="A318" s="377" t="s">
        <v>557</v>
      </c>
      <c r="B318" s="334">
        <f t="shared" si="535"/>
        <v>1953</v>
      </c>
      <c r="D318" s="388"/>
      <c r="E318" s="388"/>
      <c r="F318" s="388"/>
      <c r="G318" s="388"/>
      <c r="H318" s="388"/>
      <c r="J318" s="389"/>
      <c r="K318" s="389"/>
      <c r="L318" s="389"/>
      <c r="M318" s="389"/>
      <c r="N318" s="389"/>
      <c r="W318" s="390"/>
      <c r="X318" s="390"/>
      <c r="Y318" s="390"/>
      <c r="Z318" s="390"/>
      <c r="AA318" s="390"/>
      <c r="BC318" s="383"/>
      <c r="BD318" s="383"/>
      <c r="BE318" s="383"/>
      <c r="BF318" s="383"/>
      <c r="BG318" s="383"/>
      <c r="BH318" s="383"/>
      <c r="BI318" s="383"/>
      <c r="BJ318" s="383"/>
      <c r="BK318" s="383"/>
      <c r="BL318" s="383"/>
      <c r="BM318" s="383"/>
      <c r="BN318" s="383"/>
      <c r="BO318" s="383"/>
      <c r="BP318" s="383"/>
      <c r="BQ318" s="383"/>
      <c r="BR318" s="383"/>
      <c r="BS318" s="383"/>
      <c r="BT318" s="383"/>
      <c r="BU318" s="383"/>
      <c r="BV318" s="383"/>
      <c r="BW318" s="383"/>
      <c r="CL318" s="392"/>
      <c r="CM318" s="392"/>
      <c r="CN318" s="392"/>
      <c r="CO318" s="392"/>
      <c r="CP318" s="392"/>
      <c r="CQ318" s="392"/>
      <c r="CR318" s="392"/>
      <c r="CS318" s="392"/>
      <c r="CT318" s="392"/>
      <c r="CU318" s="392"/>
      <c r="CV318" s="392"/>
      <c r="CY318" s="338"/>
      <c r="DA318" s="383"/>
      <c r="DB318" s="383"/>
      <c r="DC318" s="383"/>
      <c r="DD318" s="383"/>
      <c r="DF318" s="383"/>
      <c r="DG318" s="383"/>
      <c r="DH318" s="383"/>
      <c r="DI318" s="383"/>
      <c r="DJ318" s="383"/>
      <c r="DK318" s="383"/>
      <c r="DL318" s="383"/>
      <c r="DM318" s="383"/>
      <c r="DN318" s="383"/>
      <c r="DO318" s="383"/>
      <c r="DR318" s="383"/>
      <c r="DS318" s="383"/>
      <c r="DT318" s="383"/>
      <c r="DU318" s="383"/>
      <c r="DW318" s="383"/>
      <c r="DX318" s="383"/>
      <c r="DY318" s="383"/>
      <c r="DZ318" s="383"/>
      <c r="EA318" s="383"/>
      <c r="EC318" s="383"/>
      <c r="ED318" s="383"/>
      <c r="EE318" s="383"/>
      <c r="EF318" s="383"/>
      <c r="EH318" s="383"/>
      <c r="EI318" s="383"/>
      <c r="EJ318" s="383"/>
      <c r="EK318" s="383"/>
      <c r="EM318" s="383"/>
      <c r="EN318" s="383"/>
      <c r="EO318" s="383"/>
      <c r="EP318" s="383"/>
      <c r="ER318" s="383"/>
      <c r="ES318" s="383"/>
      <c r="ET318" s="383"/>
      <c r="EU318" s="383"/>
      <c r="EX318" s="383">
        <f t="shared" si="536"/>
        <v>1</v>
      </c>
      <c r="EY318" s="383">
        <f t="shared" si="537"/>
        <v>1</v>
      </c>
      <c r="EZ318" s="383">
        <f t="shared" si="522"/>
        <v>1.1338173570083645</v>
      </c>
      <c r="FA318" s="383"/>
      <c r="FB318" s="383">
        <f t="shared" si="510"/>
        <v>1</v>
      </c>
      <c r="FC318" s="383">
        <f t="shared" si="538"/>
        <v>1</v>
      </c>
      <c r="FD318" s="383">
        <f t="shared" si="523"/>
        <v>0.81485783574048765</v>
      </c>
      <c r="FE318" s="383"/>
      <c r="FF318" s="383">
        <f t="shared" si="539"/>
        <v>1</v>
      </c>
      <c r="FG318" s="383">
        <f t="shared" si="540"/>
        <v>1</v>
      </c>
      <c r="FH318" s="383">
        <f t="shared" si="524"/>
        <v>1.057014269982903</v>
      </c>
      <c r="FI318" s="383"/>
      <c r="FJ318" s="383">
        <f t="shared" si="541"/>
        <v>1</v>
      </c>
      <c r="FK318" s="383">
        <f t="shared" si="542"/>
        <v>1</v>
      </c>
      <c r="FL318" s="383">
        <f t="shared" si="525"/>
        <v>1.0083796975718107</v>
      </c>
      <c r="FN318" s="383">
        <f t="shared" si="543"/>
        <v>1</v>
      </c>
      <c r="FO318" s="383">
        <f t="shared" si="544"/>
        <v>1</v>
      </c>
      <c r="FP318" s="383">
        <f t="shared" si="526"/>
        <v>1</v>
      </c>
      <c r="GB318" s="335">
        <f t="shared" si="545"/>
        <v>1975</v>
      </c>
      <c r="GC318" s="393">
        <f t="shared" si="527"/>
        <v>0.88478771427617997</v>
      </c>
      <c r="GD318" s="393">
        <f t="shared" si="528"/>
        <v>0.81359393147095793</v>
      </c>
      <c r="GE318" s="393">
        <f t="shared" si="529"/>
        <v>1</v>
      </c>
      <c r="GF318" s="393">
        <f t="shared" si="530"/>
        <v>0.79717144585947408</v>
      </c>
      <c r="GG318" s="393">
        <f t="shared" si="531"/>
        <v>1.1405210427687773</v>
      </c>
      <c r="GI318" s="335">
        <f t="shared" si="521"/>
        <v>6</v>
      </c>
      <c r="GJ318" s="383">
        <f t="shared" si="532"/>
        <v>0.91721482540831945</v>
      </c>
      <c r="GK318" s="383">
        <f t="shared" si="533"/>
        <v>0.84222625573791976</v>
      </c>
      <c r="GL318" s="383">
        <f t="shared" si="534"/>
        <v>1.0204336975086901</v>
      </c>
    </row>
    <row r="319" spans="1:194" hidden="1" x14ac:dyDescent="0.2">
      <c r="A319" s="377" t="s">
        <v>557</v>
      </c>
      <c r="B319" s="334">
        <f t="shared" si="535"/>
        <v>1954</v>
      </c>
      <c r="D319" s="388"/>
      <c r="E319" s="388"/>
      <c r="F319" s="388"/>
      <c r="G319" s="388"/>
      <c r="H319" s="388"/>
      <c r="J319" s="389"/>
      <c r="K319" s="389"/>
      <c r="L319" s="389"/>
      <c r="M319" s="389"/>
      <c r="N319" s="389"/>
      <c r="W319" s="390"/>
      <c r="X319" s="390"/>
      <c r="Y319" s="390"/>
      <c r="Z319" s="390"/>
      <c r="AA319" s="390"/>
      <c r="BC319" s="383"/>
      <c r="BD319" s="383"/>
      <c r="BE319" s="383"/>
      <c r="BF319" s="383"/>
      <c r="BG319" s="383"/>
      <c r="BH319" s="383"/>
      <c r="BI319" s="383"/>
      <c r="BJ319" s="383"/>
      <c r="BK319" s="383"/>
      <c r="BL319" s="383"/>
      <c r="BM319" s="383"/>
      <c r="BN319" s="383"/>
      <c r="BO319" s="383"/>
      <c r="BP319" s="383"/>
      <c r="BQ319" s="383"/>
      <c r="BR319" s="383"/>
      <c r="BS319" s="383"/>
      <c r="BT319" s="383"/>
      <c r="BU319" s="383"/>
      <c r="BV319" s="383"/>
      <c r="BW319" s="383"/>
      <c r="CL319" s="392"/>
      <c r="CM319" s="392"/>
      <c r="CN319" s="392"/>
      <c r="CO319" s="392"/>
      <c r="CP319" s="392"/>
      <c r="CQ319" s="392"/>
      <c r="CR319" s="392"/>
      <c r="CS319" s="392"/>
      <c r="CT319" s="392"/>
      <c r="CU319" s="392"/>
      <c r="CV319" s="392"/>
      <c r="CY319" s="338"/>
      <c r="DA319" s="383"/>
      <c r="DB319" s="383"/>
      <c r="DC319" s="383"/>
      <c r="DD319" s="383"/>
      <c r="DF319" s="383"/>
      <c r="DG319" s="383"/>
      <c r="DH319" s="383"/>
      <c r="DI319" s="383"/>
      <c r="DJ319" s="383"/>
      <c r="DK319" s="383"/>
      <c r="DL319" s="383"/>
      <c r="DM319" s="383"/>
      <c r="DN319" s="383"/>
      <c r="DO319" s="383"/>
      <c r="DR319" s="383"/>
      <c r="DS319" s="383"/>
      <c r="DT319" s="383"/>
      <c r="DU319" s="383"/>
      <c r="DW319" s="383"/>
      <c r="DX319" s="383"/>
      <c r="DY319" s="383"/>
      <c r="DZ319" s="383"/>
      <c r="EA319" s="383"/>
      <c r="EC319" s="383"/>
      <c r="ED319" s="383"/>
      <c r="EE319" s="383"/>
      <c r="EF319" s="383"/>
      <c r="EH319" s="383"/>
      <c r="EI319" s="383"/>
      <c r="EJ319" s="383"/>
      <c r="EK319" s="383"/>
      <c r="EM319" s="383"/>
      <c r="EN319" s="383"/>
      <c r="EO319" s="383"/>
      <c r="EP319" s="383"/>
      <c r="ER319" s="383"/>
      <c r="ES319" s="383"/>
      <c r="ET319" s="383"/>
      <c r="EU319" s="383"/>
      <c r="EX319" s="383">
        <f t="shared" si="536"/>
        <v>1</v>
      </c>
      <c r="EY319" s="383">
        <f t="shared" si="537"/>
        <v>1</v>
      </c>
      <c r="EZ319" s="383">
        <f t="shared" si="522"/>
        <v>1.1338173570083645</v>
      </c>
      <c r="FA319" s="383"/>
      <c r="FB319" s="383">
        <f t="shared" si="510"/>
        <v>1</v>
      </c>
      <c r="FC319" s="383">
        <f t="shared" si="538"/>
        <v>1</v>
      </c>
      <c r="FD319" s="383">
        <f t="shared" si="523"/>
        <v>0.81485783574048765</v>
      </c>
      <c r="FE319" s="383"/>
      <c r="FF319" s="383">
        <f t="shared" si="539"/>
        <v>1</v>
      </c>
      <c r="FG319" s="383">
        <f t="shared" si="540"/>
        <v>1</v>
      </c>
      <c r="FH319" s="383">
        <f t="shared" si="524"/>
        <v>1.057014269982903</v>
      </c>
      <c r="FI319" s="383"/>
      <c r="FJ319" s="383">
        <f t="shared" si="541"/>
        <v>1</v>
      </c>
      <c r="FK319" s="383">
        <f t="shared" si="542"/>
        <v>1</v>
      </c>
      <c r="FL319" s="383">
        <f t="shared" si="525"/>
        <v>1.0083796975718107</v>
      </c>
      <c r="FN319" s="383">
        <f t="shared" si="543"/>
        <v>1</v>
      </c>
      <c r="FO319" s="383">
        <f t="shared" si="544"/>
        <v>1</v>
      </c>
      <c r="FP319" s="383">
        <f t="shared" si="526"/>
        <v>1</v>
      </c>
      <c r="GB319" s="335">
        <f t="shared" si="545"/>
        <v>1976</v>
      </c>
      <c r="GC319" s="393">
        <f t="shared" si="527"/>
        <v>0.90324651004551038</v>
      </c>
      <c r="GD319" s="393">
        <f t="shared" si="528"/>
        <v>0.8377506962744905</v>
      </c>
      <c r="GE319" s="393">
        <f t="shared" si="529"/>
        <v>1</v>
      </c>
      <c r="GF319" s="393">
        <f t="shared" si="530"/>
        <v>0.76729612342424924</v>
      </c>
      <c r="GG319" s="393">
        <f t="shared" si="531"/>
        <v>1.157751465040761</v>
      </c>
      <c r="GI319" s="335">
        <f t="shared" si="521"/>
        <v>7</v>
      </c>
      <c r="GJ319" s="383">
        <f t="shared" si="532"/>
        <v>0.99474045910148545</v>
      </c>
      <c r="GK319" s="383">
        <f t="shared" si="533"/>
        <v>0.85619094872071622</v>
      </c>
      <c r="GL319" s="383">
        <f t="shared" si="534"/>
        <v>1.1033453162140177</v>
      </c>
    </row>
    <row r="320" spans="1:194" hidden="1" x14ac:dyDescent="0.2">
      <c r="A320" s="377" t="s">
        <v>557</v>
      </c>
      <c r="B320" s="334">
        <f t="shared" si="535"/>
        <v>1955</v>
      </c>
      <c r="D320" s="388"/>
      <c r="E320" s="388"/>
      <c r="F320" s="388"/>
      <c r="G320" s="388"/>
      <c r="H320" s="388"/>
      <c r="J320" s="389"/>
      <c r="K320" s="389"/>
      <c r="L320" s="389"/>
      <c r="M320" s="389"/>
      <c r="N320" s="389"/>
      <c r="W320" s="390"/>
      <c r="X320" s="390"/>
      <c r="Y320" s="390"/>
      <c r="Z320" s="390"/>
      <c r="AA320" s="390"/>
      <c r="BC320" s="383"/>
      <c r="BD320" s="383"/>
      <c r="BE320" s="383"/>
      <c r="BF320" s="383"/>
      <c r="BG320" s="383"/>
      <c r="BH320" s="383"/>
      <c r="BI320" s="383"/>
      <c r="BJ320" s="383"/>
      <c r="BK320" s="383"/>
      <c r="BL320" s="383"/>
      <c r="BM320" s="383"/>
      <c r="BN320" s="383"/>
      <c r="BO320" s="383"/>
      <c r="BP320" s="383"/>
      <c r="BQ320" s="383"/>
      <c r="BR320" s="383"/>
      <c r="BS320" s="383"/>
      <c r="BT320" s="383"/>
      <c r="BU320" s="383"/>
      <c r="BV320" s="383"/>
      <c r="BW320" s="383"/>
      <c r="CL320" s="392"/>
      <c r="CM320" s="392"/>
      <c r="CN320" s="392"/>
      <c r="CO320" s="392"/>
      <c r="CP320" s="392"/>
      <c r="CQ320" s="392"/>
      <c r="CR320" s="392"/>
      <c r="CS320" s="392"/>
      <c r="CT320" s="392"/>
      <c r="CU320" s="392"/>
      <c r="CV320" s="392"/>
      <c r="CY320" s="338"/>
      <c r="DA320" s="383"/>
      <c r="DB320" s="383"/>
      <c r="DC320" s="383"/>
      <c r="DD320" s="383"/>
      <c r="DF320" s="383"/>
      <c r="DG320" s="383"/>
      <c r="DH320" s="383"/>
      <c r="DI320" s="383"/>
      <c r="DJ320" s="383"/>
      <c r="DK320" s="383"/>
      <c r="DL320" s="383"/>
      <c r="DM320" s="383"/>
      <c r="DN320" s="383"/>
      <c r="DO320" s="383"/>
      <c r="DR320" s="383"/>
      <c r="DS320" s="383"/>
      <c r="DT320" s="383"/>
      <c r="DU320" s="383"/>
      <c r="DW320" s="383"/>
      <c r="DX320" s="383"/>
      <c r="DY320" s="383"/>
      <c r="DZ320" s="383"/>
      <c r="EA320" s="383"/>
      <c r="EC320" s="383"/>
      <c r="ED320" s="383"/>
      <c r="EE320" s="383"/>
      <c r="EF320" s="383"/>
      <c r="EH320" s="383"/>
      <c r="EI320" s="383"/>
      <c r="EJ320" s="383"/>
      <c r="EK320" s="383"/>
      <c r="EM320" s="383"/>
      <c r="EN320" s="383"/>
      <c r="EO320" s="383"/>
      <c r="EP320" s="383"/>
      <c r="ER320" s="383"/>
      <c r="ES320" s="383"/>
      <c r="ET320" s="383"/>
      <c r="EU320" s="383"/>
      <c r="EX320" s="383">
        <f t="shared" si="536"/>
        <v>1</v>
      </c>
      <c r="EY320" s="383">
        <f t="shared" si="537"/>
        <v>1</v>
      </c>
      <c r="EZ320" s="383">
        <f t="shared" si="522"/>
        <v>1.1338173570083645</v>
      </c>
      <c r="FA320" s="383"/>
      <c r="FB320" s="383">
        <f t="shared" si="510"/>
        <v>1</v>
      </c>
      <c r="FC320" s="383">
        <f t="shared" si="538"/>
        <v>1</v>
      </c>
      <c r="FD320" s="383">
        <f t="shared" si="523"/>
        <v>0.81485783574048765</v>
      </c>
      <c r="FE320" s="383"/>
      <c r="FF320" s="383">
        <f t="shared" si="539"/>
        <v>1</v>
      </c>
      <c r="FG320" s="383">
        <f t="shared" si="540"/>
        <v>1</v>
      </c>
      <c r="FH320" s="383">
        <f t="shared" si="524"/>
        <v>1.057014269982903</v>
      </c>
      <c r="FI320" s="383"/>
      <c r="FJ320" s="383">
        <f t="shared" si="541"/>
        <v>1</v>
      </c>
      <c r="FK320" s="383">
        <f t="shared" si="542"/>
        <v>1</v>
      </c>
      <c r="FL320" s="383">
        <f t="shared" si="525"/>
        <v>1.0083796975718107</v>
      </c>
      <c r="FN320" s="383">
        <f t="shared" si="543"/>
        <v>1</v>
      </c>
      <c r="FO320" s="383">
        <f t="shared" si="544"/>
        <v>1</v>
      </c>
      <c r="FP320" s="383">
        <f t="shared" si="526"/>
        <v>1</v>
      </c>
      <c r="GB320" s="335">
        <f t="shared" si="545"/>
        <v>1977</v>
      </c>
      <c r="GC320" s="393">
        <f t="shared" si="527"/>
        <v>0.92918038354031829</v>
      </c>
      <c r="GD320" s="393">
        <f t="shared" si="528"/>
        <v>0.86584705919535343</v>
      </c>
      <c r="GE320" s="393">
        <f t="shared" si="529"/>
        <v>1</v>
      </c>
      <c r="GF320" s="393">
        <f t="shared" si="530"/>
        <v>0.78171932002365652</v>
      </c>
      <c r="GG320" s="393">
        <f t="shared" si="531"/>
        <v>1.1375114655532739</v>
      </c>
      <c r="GI320" s="335">
        <f t="shared" si="521"/>
        <v>8</v>
      </c>
      <c r="GJ320" s="383">
        <f t="shared" si="532"/>
        <v>1.0381029716328789</v>
      </c>
      <c r="GK320" s="383">
        <f t="shared" si="533"/>
        <v>0.9590687233778401</v>
      </c>
      <c r="GL320" s="383">
        <f t="shared" si="534"/>
        <v>1.0557552941921893</v>
      </c>
    </row>
    <row r="321" spans="1:194" hidden="1" x14ac:dyDescent="0.2">
      <c r="A321" s="377" t="s">
        <v>557</v>
      </c>
      <c r="B321" s="334">
        <f t="shared" si="535"/>
        <v>1956</v>
      </c>
      <c r="D321" s="388"/>
      <c r="E321" s="388"/>
      <c r="F321" s="388"/>
      <c r="G321" s="388"/>
      <c r="H321" s="388"/>
      <c r="J321" s="389"/>
      <c r="K321" s="389"/>
      <c r="L321" s="389"/>
      <c r="M321" s="389"/>
      <c r="N321" s="389"/>
      <c r="W321" s="390"/>
      <c r="X321" s="390"/>
      <c r="Y321" s="390"/>
      <c r="Z321" s="390"/>
      <c r="AA321" s="390"/>
      <c r="BC321" s="383"/>
      <c r="BD321" s="383"/>
      <c r="BE321" s="383"/>
      <c r="BF321" s="383"/>
      <c r="BG321" s="383"/>
      <c r="BH321" s="383"/>
      <c r="BI321" s="383"/>
      <c r="BJ321" s="383"/>
      <c r="BK321" s="383"/>
      <c r="BL321" s="383"/>
      <c r="BM321" s="383"/>
      <c r="BN321" s="383"/>
      <c r="BO321" s="383"/>
      <c r="BP321" s="383"/>
      <c r="BQ321" s="383"/>
      <c r="BR321" s="383"/>
      <c r="BS321" s="383"/>
      <c r="BT321" s="383"/>
      <c r="BU321" s="383"/>
      <c r="BV321" s="383"/>
      <c r="BW321" s="383"/>
      <c r="CL321" s="392"/>
      <c r="CM321" s="392"/>
      <c r="CN321" s="392"/>
      <c r="CO321" s="392"/>
      <c r="CP321" s="392"/>
      <c r="CQ321" s="392"/>
      <c r="CR321" s="392"/>
      <c r="CS321" s="392"/>
      <c r="CT321" s="392"/>
      <c r="CU321" s="392"/>
      <c r="CV321" s="392"/>
      <c r="CY321" s="338"/>
      <c r="DA321" s="383"/>
      <c r="DB321" s="383"/>
      <c r="DC321" s="383"/>
      <c r="DD321" s="383"/>
      <c r="DF321" s="383"/>
      <c r="DG321" s="383"/>
      <c r="DH321" s="383"/>
      <c r="DI321" s="383"/>
      <c r="DJ321" s="383"/>
      <c r="DK321" s="383"/>
      <c r="DL321" s="383"/>
      <c r="DM321" s="383"/>
      <c r="DN321" s="383"/>
      <c r="DO321" s="383"/>
      <c r="DR321" s="383"/>
      <c r="DS321" s="383"/>
      <c r="DT321" s="383"/>
      <c r="DU321" s="383"/>
      <c r="DW321" s="383"/>
      <c r="DX321" s="383"/>
      <c r="DY321" s="383"/>
      <c r="DZ321" s="383"/>
      <c r="EA321" s="383"/>
      <c r="EC321" s="383"/>
      <c r="ED321" s="383"/>
      <c r="EE321" s="383"/>
      <c r="EF321" s="383"/>
      <c r="EH321" s="383"/>
      <c r="EI321" s="383"/>
      <c r="EJ321" s="383"/>
      <c r="EK321" s="383"/>
      <c r="EM321" s="383"/>
      <c r="EN321" s="383"/>
      <c r="EO321" s="383"/>
      <c r="EP321" s="383"/>
      <c r="ER321" s="383"/>
      <c r="ES321" s="383"/>
      <c r="ET321" s="383"/>
      <c r="EU321" s="383"/>
      <c r="EX321" s="383">
        <f t="shared" si="536"/>
        <v>1</v>
      </c>
      <c r="EY321" s="383">
        <f t="shared" si="537"/>
        <v>1</v>
      </c>
      <c r="EZ321" s="383">
        <f t="shared" si="522"/>
        <v>1.1338173570083645</v>
      </c>
      <c r="FA321" s="383"/>
      <c r="FB321" s="383">
        <f t="shared" si="510"/>
        <v>1</v>
      </c>
      <c r="FC321" s="383">
        <f t="shared" si="538"/>
        <v>1</v>
      </c>
      <c r="FD321" s="383">
        <f t="shared" si="523"/>
        <v>0.81485783574048765</v>
      </c>
      <c r="FE321" s="383"/>
      <c r="FF321" s="383">
        <f t="shared" si="539"/>
        <v>1</v>
      </c>
      <c r="FG321" s="383">
        <f t="shared" si="540"/>
        <v>1</v>
      </c>
      <c r="FH321" s="383">
        <f t="shared" si="524"/>
        <v>1.057014269982903</v>
      </c>
      <c r="FI321" s="383"/>
      <c r="FJ321" s="383">
        <f t="shared" si="541"/>
        <v>1</v>
      </c>
      <c r="FK321" s="383">
        <f t="shared" si="542"/>
        <v>1</v>
      </c>
      <c r="FL321" s="383">
        <f t="shared" si="525"/>
        <v>1.0083796975718107</v>
      </c>
      <c r="FN321" s="383">
        <f t="shared" si="543"/>
        <v>1</v>
      </c>
      <c r="FO321" s="383">
        <f t="shared" si="544"/>
        <v>1</v>
      </c>
      <c r="FP321" s="383">
        <f t="shared" si="526"/>
        <v>1</v>
      </c>
      <c r="GB321" s="335">
        <v>1978</v>
      </c>
      <c r="GC321" s="393">
        <f t="shared" si="527"/>
        <v>1.0002796719087492</v>
      </c>
      <c r="GD321" s="393">
        <f t="shared" si="528"/>
        <v>0.90291838987311313</v>
      </c>
      <c r="GE321" s="393">
        <f t="shared" si="529"/>
        <v>1</v>
      </c>
      <c r="GF321" s="393">
        <f t="shared" si="530"/>
        <v>0.73321218516487552</v>
      </c>
      <c r="GG321" s="393">
        <f t="shared" si="531"/>
        <v>1.1924772089446789</v>
      </c>
      <c r="GI321" s="335">
        <f t="shared" si="521"/>
        <v>9</v>
      </c>
      <c r="GJ321" s="383">
        <f t="shared" si="532"/>
        <v>1</v>
      </c>
      <c r="GK321" s="383">
        <f t="shared" si="533"/>
        <v>1</v>
      </c>
      <c r="GL321" s="383">
        <f t="shared" si="534"/>
        <v>1</v>
      </c>
    </row>
    <row r="322" spans="1:194" hidden="1" x14ac:dyDescent="0.2">
      <c r="A322" s="377" t="s">
        <v>557</v>
      </c>
      <c r="B322" s="334">
        <f t="shared" si="535"/>
        <v>1957</v>
      </c>
      <c r="D322" s="388"/>
      <c r="E322" s="388"/>
      <c r="F322" s="388"/>
      <c r="G322" s="388"/>
      <c r="H322" s="388"/>
      <c r="J322" s="389"/>
      <c r="K322" s="389"/>
      <c r="L322" s="389"/>
      <c r="M322" s="389"/>
      <c r="N322" s="389"/>
      <c r="W322" s="390"/>
      <c r="X322" s="390"/>
      <c r="Y322" s="390"/>
      <c r="Z322" s="390"/>
      <c r="AA322" s="390"/>
      <c r="BC322" s="383"/>
      <c r="BD322" s="383"/>
      <c r="BE322" s="383"/>
      <c r="BF322" s="383"/>
      <c r="BG322" s="383"/>
      <c r="BH322" s="383"/>
      <c r="BI322" s="383"/>
      <c r="BJ322" s="383"/>
      <c r="BK322" s="383"/>
      <c r="BL322" s="383"/>
      <c r="BM322" s="383"/>
      <c r="BN322" s="383"/>
      <c r="BO322" s="383"/>
      <c r="BP322" s="383"/>
      <c r="BQ322" s="383"/>
      <c r="BR322" s="383"/>
      <c r="BS322" s="383"/>
      <c r="BT322" s="383"/>
      <c r="BU322" s="383"/>
      <c r="BV322" s="383"/>
      <c r="BW322" s="383"/>
      <c r="CL322" s="392"/>
      <c r="CM322" s="392"/>
      <c r="CN322" s="392"/>
      <c r="CO322" s="392"/>
      <c r="CP322" s="392"/>
      <c r="CQ322" s="392"/>
      <c r="CR322" s="392"/>
      <c r="CS322" s="392"/>
      <c r="CT322" s="392"/>
      <c r="CU322" s="392"/>
      <c r="CV322" s="392"/>
      <c r="CY322" s="338"/>
      <c r="DA322" s="383"/>
      <c r="DB322" s="383"/>
      <c r="DC322" s="383"/>
      <c r="DD322" s="383"/>
      <c r="DF322" s="383"/>
      <c r="DG322" s="383"/>
      <c r="DH322" s="383"/>
      <c r="DI322" s="383"/>
      <c r="DJ322" s="383"/>
      <c r="DK322" s="383"/>
      <c r="DL322" s="383"/>
      <c r="DM322" s="383"/>
      <c r="DN322" s="383"/>
      <c r="DO322" s="383"/>
      <c r="DR322" s="383"/>
      <c r="DS322" s="383"/>
      <c r="DT322" s="383"/>
      <c r="DU322" s="383"/>
      <c r="DW322" s="383"/>
      <c r="DX322" s="383"/>
      <c r="DY322" s="383"/>
      <c r="DZ322" s="383"/>
      <c r="EA322" s="383"/>
      <c r="EC322" s="383"/>
      <c r="ED322" s="383"/>
      <c r="EE322" s="383"/>
      <c r="EF322" s="383"/>
      <c r="EH322" s="383"/>
      <c r="EI322" s="383"/>
      <c r="EJ322" s="383"/>
      <c r="EK322" s="383"/>
      <c r="EM322" s="383"/>
      <c r="EN322" s="383"/>
      <c r="EO322" s="383"/>
      <c r="EP322" s="383"/>
      <c r="ER322" s="383"/>
      <c r="ES322" s="383"/>
      <c r="ET322" s="383"/>
      <c r="EU322" s="383"/>
      <c r="EX322" s="383">
        <f t="shared" si="536"/>
        <v>1</v>
      </c>
      <c r="EY322" s="383">
        <f t="shared" si="537"/>
        <v>1</v>
      </c>
      <c r="EZ322" s="383">
        <f t="shared" si="522"/>
        <v>1.1338173570083645</v>
      </c>
      <c r="FA322" s="383"/>
      <c r="FB322" s="383">
        <f t="shared" si="510"/>
        <v>1</v>
      </c>
      <c r="FC322" s="383">
        <f t="shared" si="538"/>
        <v>1</v>
      </c>
      <c r="FD322" s="383">
        <f t="shared" si="523"/>
        <v>0.81485783574048765</v>
      </c>
      <c r="FE322" s="383"/>
      <c r="FF322" s="383">
        <f t="shared" si="539"/>
        <v>1</v>
      </c>
      <c r="FG322" s="383">
        <f t="shared" si="540"/>
        <v>1</v>
      </c>
      <c r="FH322" s="383">
        <f t="shared" si="524"/>
        <v>1.057014269982903</v>
      </c>
      <c r="FI322" s="383"/>
      <c r="FJ322" s="383">
        <f t="shared" si="541"/>
        <v>1</v>
      </c>
      <c r="FK322" s="383">
        <f t="shared" si="542"/>
        <v>1</v>
      </c>
      <c r="FL322" s="383">
        <f t="shared" si="525"/>
        <v>1.0083796975718107</v>
      </c>
      <c r="FN322" s="383">
        <f t="shared" si="543"/>
        <v>1</v>
      </c>
      <c r="FO322" s="383">
        <f t="shared" si="544"/>
        <v>1</v>
      </c>
      <c r="FP322" s="383">
        <f t="shared" si="526"/>
        <v>1</v>
      </c>
      <c r="GB322" s="335">
        <f>GB321+1</f>
        <v>1979</v>
      </c>
      <c r="GC322" s="393">
        <f t="shared" si="527"/>
        <v>0.92959641432562412</v>
      </c>
      <c r="GD322" s="393">
        <f t="shared" si="528"/>
        <v>0.91484030730218935</v>
      </c>
      <c r="GE322" s="393">
        <f t="shared" si="529"/>
        <v>1</v>
      </c>
      <c r="GF322" s="393">
        <f t="shared" si="530"/>
        <v>0.75710409680706547</v>
      </c>
      <c r="GG322" s="393">
        <f t="shared" si="531"/>
        <v>1.0800079692189941</v>
      </c>
      <c r="GI322" s="335">
        <f>GI321+1</f>
        <v>10</v>
      </c>
      <c r="GJ322" s="383">
        <f t="shared" si="532"/>
        <v>0.95819706877870681</v>
      </c>
      <c r="GK322" s="383">
        <f t="shared" si="533"/>
        <v>0.9875911652599394</v>
      </c>
      <c r="GL322" s="383">
        <f t="shared" si="534"/>
        <v>1.0106830459583651</v>
      </c>
    </row>
    <row r="323" spans="1:194" hidden="1" x14ac:dyDescent="0.2">
      <c r="A323" s="377" t="s">
        <v>557</v>
      </c>
      <c r="B323" s="334">
        <f t="shared" si="535"/>
        <v>1958</v>
      </c>
      <c r="D323" s="388"/>
      <c r="E323" s="388"/>
      <c r="F323" s="388"/>
      <c r="G323" s="388"/>
      <c r="H323" s="388"/>
      <c r="J323" s="389"/>
      <c r="K323" s="389"/>
      <c r="L323" s="389"/>
      <c r="M323" s="389"/>
      <c r="N323" s="389"/>
      <c r="W323" s="390"/>
      <c r="X323" s="390"/>
      <c r="Y323" s="390"/>
      <c r="Z323" s="390"/>
      <c r="AA323" s="390"/>
      <c r="BC323" s="383"/>
      <c r="BD323" s="383"/>
      <c r="BE323" s="383"/>
      <c r="BF323" s="383"/>
      <c r="BG323" s="383"/>
      <c r="BH323" s="383"/>
      <c r="BI323" s="383"/>
      <c r="BJ323" s="383"/>
      <c r="BK323" s="383"/>
      <c r="BL323" s="383"/>
      <c r="BM323" s="383"/>
      <c r="BN323" s="383"/>
      <c r="BO323" s="383"/>
      <c r="BP323" s="383"/>
      <c r="BQ323" s="383"/>
      <c r="BR323" s="383"/>
      <c r="BS323" s="383"/>
      <c r="BT323" s="383"/>
      <c r="BU323" s="383"/>
      <c r="BV323" s="383"/>
      <c r="BW323" s="383"/>
      <c r="CL323" s="392"/>
      <c r="CM323" s="392"/>
      <c r="CN323" s="392"/>
      <c r="CO323" s="392"/>
      <c r="CP323" s="392"/>
      <c r="CQ323" s="392"/>
      <c r="CR323" s="392"/>
      <c r="CS323" s="392"/>
      <c r="CT323" s="392"/>
      <c r="CU323" s="392"/>
      <c r="CV323" s="392"/>
      <c r="CY323" s="338"/>
      <c r="DA323" s="383"/>
      <c r="DB323" s="383"/>
      <c r="DC323" s="383"/>
      <c r="DD323" s="383"/>
      <c r="DF323" s="383"/>
      <c r="DG323" s="383"/>
      <c r="DH323" s="383"/>
      <c r="DI323" s="383"/>
      <c r="DJ323" s="383"/>
      <c r="DK323" s="383"/>
      <c r="DL323" s="383"/>
      <c r="DM323" s="383"/>
      <c r="DN323" s="383"/>
      <c r="DO323" s="383"/>
      <c r="DR323" s="383"/>
      <c r="DS323" s="383"/>
      <c r="DT323" s="383"/>
      <c r="DU323" s="383"/>
      <c r="DW323" s="383"/>
      <c r="DX323" s="383"/>
      <c r="DY323" s="383"/>
      <c r="DZ323" s="383"/>
      <c r="EA323" s="383"/>
      <c r="EC323" s="383"/>
      <c r="ED323" s="383"/>
      <c r="EE323" s="383"/>
      <c r="EF323" s="383"/>
      <c r="EH323" s="383"/>
      <c r="EI323" s="383"/>
      <c r="EJ323" s="383"/>
      <c r="EK323" s="383"/>
      <c r="EM323" s="383"/>
      <c r="EN323" s="383"/>
      <c r="EO323" s="383"/>
      <c r="EP323" s="383"/>
      <c r="ER323" s="383"/>
      <c r="ES323" s="383"/>
      <c r="ET323" s="383"/>
      <c r="EU323" s="383"/>
      <c r="EX323" s="383">
        <f t="shared" si="536"/>
        <v>1</v>
      </c>
      <c r="EY323" s="383">
        <f t="shared" si="537"/>
        <v>1</v>
      </c>
      <c r="EZ323" s="383">
        <f t="shared" si="522"/>
        <v>1.1338173570083645</v>
      </c>
      <c r="FA323" s="383"/>
      <c r="FB323" s="383">
        <f t="shared" si="510"/>
        <v>1</v>
      </c>
      <c r="FC323" s="383">
        <f t="shared" si="538"/>
        <v>1</v>
      </c>
      <c r="FD323" s="383">
        <f t="shared" si="523"/>
        <v>0.81485783574048765</v>
      </c>
      <c r="FE323" s="383"/>
      <c r="FF323" s="383">
        <f t="shared" si="539"/>
        <v>1</v>
      </c>
      <c r="FG323" s="383">
        <f t="shared" si="540"/>
        <v>1</v>
      </c>
      <c r="FH323" s="383">
        <f t="shared" si="524"/>
        <v>1.057014269982903</v>
      </c>
      <c r="FI323" s="383"/>
      <c r="FJ323" s="383">
        <f t="shared" si="541"/>
        <v>1</v>
      </c>
      <c r="FK323" s="383">
        <f t="shared" si="542"/>
        <v>1</v>
      </c>
      <c r="FL323" s="383">
        <f t="shared" si="525"/>
        <v>1.0083796975718107</v>
      </c>
      <c r="FN323" s="383">
        <f t="shared" si="543"/>
        <v>1</v>
      </c>
      <c r="FO323" s="383">
        <f t="shared" si="544"/>
        <v>1</v>
      </c>
      <c r="FP323" s="383">
        <f t="shared" si="526"/>
        <v>1</v>
      </c>
      <c r="GB323" s="335">
        <f t="shared" ref="GB323:GB350" si="546">GB322+1</f>
        <v>1980</v>
      </c>
      <c r="GC323" s="393">
        <f t="shared" si="527"/>
        <v>0.91696247981989332</v>
      </c>
      <c r="GD323" s="393">
        <f t="shared" si="528"/>
        <v>0.87984705244265982</v>
      </c>
      <c r="GE323" s="393">
        <f t="shared" si="529"/>
        <v>1</v>
      </c>
      <c r="GF323" s="393">
        <f t="shared" si="530"/>
        <v>0.78283793421937731</v>
      </c>
      <c r="GG323" s="393">
        <f t="shared" si="531"/>
        <v>1.0956370137560654</v>
      </c>
      <c r="GI323" s="335">
        <f t="shared" ref="GI323:GI342" si="547">GI322+1</f>
        <v>11</v>
      </c>
      <c r="GJ323" s="383">
        <f t="shared" si="532"/>
        <v>0.90848600094571019</v>
      </c>
      <c r="GK323" s="383">
        <f t="shared" si="533"/>
        <v>0.97340247151601123</v>
      </c>
      <c r="GL323" s="383">
        <f t="shared" si="534"/>
        <v>0.99952646839520487</v>
      </c>
    </row>
    <row r="324" spans="1:194" hidden="1" x14ac:dyDescent="0.2">
      <c r="A324" s="377" t="s">
        <v>557</v>
      </c>
      <c r="B324" s="334">
        <f t="shared" si="535"/>
        <v>1959</v>
      </c>
      <c r="D324" s="388"/>
      <c r="E324" s="388"/>
      <c r="F324" s="388"/>
      <c r="G324" s="388"/>
      <c r="H324" s="388"/>
      <c r="J324" s="389"/>
      <c r="K324" s="389"/>
      <c r="L324" s="389"/>
      <c r="M324" s="389"/>
      <c r="N324" s="389"/>
      <c r="W324" s="390"/>
      <c r="X324" s="390"/>
      <c r="Y324" s="390"/>
      <c r="Z324" s="390"/>
      <c r="AA324" s="390"/>
      <c r="BC324" s="383"/>
      <c r="BD324" s="383"/>
      <c r="BE324" s="383"/>
      <c r="BF324" s="383"/>
      <c r="BG324" s="383"/>
      <c r="BH324" s="383"/>
      <c r="BI324" s="383"/>
      <c r="BJ324" s="383"/>
      <c r="BK324" s="383"/>
      <c r="BL324" s="383"/>
      <c r="BM324" s="383"/>
      <c r="BN324" s="383"/>
      <c r="BO324" s="383"/>
      <c r="BP324" s="383"/>
      <c r="BQ324" s="383"/>
      <c r="BR324" s="383"/>
      <c r="BS324" s="383"/>
      <c r="BT324" s="383"/>
      <c r="BU324" s="383"/>
      <c r="BV324" s="383"/>
      <c r="BW324" s="383"/>
      <c r="CL324" s="392"/>
      <c r="CM324" s="392"/>
      <c r="CN324" s="392"/>
      <c r="CO324" s="392"/>
      <c r="CP324" s="392"/>
      <c r="CQ324" s="392"/>
      <c r="CR324" s="392"/>
      <c r="CS324" s="392"/>
      <c r="CT324" s="392"/>
      <c r="CU324" s="392"/>
      <c r="CV324" s="392"/>
      <c r="CY324" s="338"/>
      <c r="DA324" s="383"/>
      <c r="DB324" s="383"/>
      <c r="DC324" s="383"/>
      <c r="DD324" s="383"/>
      <c r="DF324" s="383"/>
      <c r="DG324" s="383"/>
      <c r="DH324" s="383"/>
      <c r="DI324" s="383"/>
      <c r="DJ324" s="383"/>
      <c r="DK324" s="383"/>
      <c r="DL324" s="383"/>
      <c r="DM324" s="383"/>
      <c r="DN324" s="383"/>
      <c r="DO324" s="383"/>
      <c r="DR324" s="383"/>
      <c r="DS324" s="383"/>
      <c r="DT324" s="383"/>
      <c r="DU324" s="383"/>
      <c r="DW324" s="383"/>
      <c r="DX324" s="383"/>
      <c r="DY324" s="383"/>
      <c r="DZ324" s="383"/>
      <c r="EA324" s="383"/>
      <c r="EC324" s="383"/>
      <c r="ED324" s="383"/>
      <c r="EE324" s="383"/>
      <c r="EF324" s="383"/>
      <c r="EH324" s="383"/>
      <c r="EI324" s="383"/>
      <c r="EJ324" s="383"/>
      <c r="EK324" s="383"/>
      <c r="EM324" s="383"/>
      <c r="EN324" s="383"/>
      <c r="EO324" s="383"/>
      <c r="EP324" s="383"/>
      <c r="ER324" s="383"/>
      <c r="ES324" s="383"/>
      <c r="ET324" s="383"/>
      <c r="EU324" s="383"/>
      <c r="EX324" s="383">
        <f t="shared" si="536"/>
        <v>1</v>
      </c>
      <c r="EY324" s="383">
        <f t="shared" si="537"/>
        <v>1</v>
      </c>
      <c r="EZ324" s="383">
        <f t="shared" si="522"/>
        <v>1.1338173570083645</v>
      </c>
      <c r="FA324" s="383"/>
      <c r="FB324" s="383">
        <f>EXP(SUMPRODUCT($DL324:$DO324,EC324:EF324))</f>
        <v>1</v>
      </c>
      <c r="FC324" s="383">
        <f t="shared" si="538"/>
        <v>1</v>
      </c>
      <c r="FD324" s="383">
        <f t="shared" si="523"/>
        <v>0.81485783574048765</v>
      </c>
      <c r="FE324" s="383"/>
      <c r="FF324" s="383">
        <f t="shared" si="539"/>
        <v>1</v>
      </c>
      <c r="FG324" s="383">
        <f t="shared" si="540"/>
        <v>1</v>
      </c>
      <c r="FH324" s="383">
        <f t="shared" si="524"/>
        <v>1.057014269982903</v>
      </c>
      <c r="FI324" s="383"/>
      <c r="FJ324" s="383">
        <f t="shared" si="541"/>
        <v>1</v>
      </c>
      <c r="FK324" s="383">
        <f t="shared" si="542"/>
        <v>1</v>
      </c>
      <c r="FL324" s="383">
        <f t="shared" si="525"/>
        <v>1.0083796975718107</v>
      </c>
      <c r="FN324" s="383">
        <f t="shared" si="543"/>
        <v>1</v>
      </c>
      <c r="FO324" s="383">
        <f t="shared" si="544"/>
        <v>1</v>
      </c>
      <c r="FP324" s="383">
        <f t="shared" si="526"/>
        <v>1</v>
      </c>
      <c r="GB324" s="335">
        <f t="shared" si="546"/>
        <v>1981</v>
      </c>
      <c r="GC324" s="393">
        <f t="shared" si="527"/>
        <v>0.95169084148052963</v>
      </c>
      <c r="GD324" s="393">
        <f t="shared" si="528"/>
        <v>0.88792704108687448</v>
      </c>
      <c r="GE324" s="393">
        <f t="shared" si="529"/>
        <v>1</v>
      </c>
      <c r="GF324" s="393">
        <f t="shared" si="530"/>
        <v>1.0072247889644517</v>
      </c>
      <c r="GG324" s="393">
        <f t="shared" si="531"/>
        <v>1.0506348873830982</v>
      </c>
      <c r="GI324" s="335">
        <f t="shared" si="547"/>
        <v>12</v>
      </c>
      <c r="GJ324" s="383">
        <f t="shared" si="532"/>
        <v>0.84976572326812772</v>
      </c>
      <c r="GK324" s="383">
        <f t="shared" si="533"/>
        <v>0.97726060080777943</v>
      </c>
      <c r="GL324" s="383">
        <f t="shared" si="534"/>
        <v>1.0131442978496437</v>
      </c>
    </row>
    <row r="325" spans="1:194" hidden="1" x14ac:dyDescent="0.2">
      <c r="A325" s="377" t="s">
        <v>557</v>
      </c>
      <c r="B325" s="334">
        <f t="shared" si="535"/>
        <v>1960</v>
      </c>
      <c r="D325" s="388"/>
      <c r="E325" s="388"/>
      <c r="F325" s="388"/>
      <c r="G325" s="388"/>
      <c r="H325" s="388"/>
      <c r="J325" s="389"/>
      <c r="K325" s="389"/>
      <c r="L325" s="389"/>
      <c r="M325" s="389"/>
      <c r="N325" s="389"/>
      <c r="W325" s="390"/>
      <c r="X325" s="390"/>
      <c r="Y325" s="390"/>
      <c r="Z325" s="390"/>
      <c r="AA325" s="390"/>
      <c r="BC325" s="383"/>
      <c r="BD325" s="383"/>
      <c r="BE325" s="383"/>
      <c r="BF325" s="383"/>
      <c r="BG325" s="383"/>
      <c r="BH325" s="383"/>
      <c r="BI325" s="383"/>
      <c r="BJ325" s="383"/>
      <c r="BK325" s="383"/>
      <c r="BL325" s="383"/>
      <c r="BM325" s="383"/>
      <c r="BN325" s="383"/>
      <c r="BO325" s="383"/>
      <c r="BP325" s="383"/>
      <c r="BQ325" s="383"/>
      <c r="BR325" s="383"/>
      <c r="BS325" s="383"/>
      <c r="BT325" s="383"/>
      <c r="BU325" s="383"/>
      <c r="BV325" s="383"/>
      <c r="BW325" s="383"/>
      <c r="CL325" s="392"/>
      <c r="CM325" s="392"/>
      <c r="CN325" s="392"/>
      <c r="CO325" s="392"/>
      <c r="CP325" s="392"/>
      <c r="CQ325" s="392"/>
      <c r="CR325" s="392"/>
      <c r="CS325" s="392"/>
      <c r="CT325" s="392"/>
      <c r="CU325" s="392"/>
      <c r="CV325" s="392"/>
      <c r="CY325" s="338"/>
      <c r="DA325" s="383"/>
      <c r="DB325" s="383"/>
      <c r="DC325" s="383"/>
      <c r="DD325" s="383"/>
      <c r="DF325" s="383"/>
      <c r="DG325" s="383"/>
      <c r="DH325" s="383"/>
      <c r="DI325" s="383"/>
      <c r="DJ325" s="383"/>
      <c r="DK325" s="383"/>
      <c r="DL325" s="383"/>
      <c r="DM325" s="383"/>
      <c r="DN325" s="383"/>
      <c r="DO325" s="383"/>
      <c r="DR325" s="383"/>
      <c r="DS325" s="383"/>
      <c r="DT325" s="383"/>
      <c r="DU325" s="383"/>
      <c r="DW325" s="383"/>
      <c r="DX325" s="383"/>
      <c r="DY325" s="383"/>
      <c r="DZ325" s="383"/>
      <c r="EA325" s="383"/>
      <c r="EC325" s="383"/>
      <c r="ED325" s="383"/>
      <c r="EE325" s="383"/>
      <c r="EF325" s="383"/>
      <c r="EH325" s="383"/>
      <c r="EI325" s="383"/>
      <c r="EJ325" s="383"/>
      <c r="EK325" s="383"/>
      <c r="EM325" s="383"/>
      <c r="EN325" s="383"/>
      <c r="EO325" s="383"/>
      <c r="EP325" s="383"/>
      <c r="ER325" s="383"/>
      <c r="ES325" s="383"/>
      <c r="ET325" s="383"/>
      <c r="EU325" s="383"/>
      <c r="EX325" s="383"/>
      <c r="EY325" s="383"/>
      <c r="EZ325" s="383"/>
      <c r="FA325" s="383"/>
      <c r="FB325" s="383"/>
      <c r="FC325" s="383"/>
      <c r="FD325" s="383"/>
      <c r="FE325" s="383"/>
      <c r="FF325" s="383"/>
      <c r="FG325" s="383"/>
      <c r="FH325" s="383"/>
      <c r="FI325" s="383"/>
      <c r="FJ325" s="383"/>
      <c r="FK325" s="383"/>
      <c r="FL325" s="383"/>
      <c r="FN325" s="383"/>
      <c r="FO325" s="383"/>
      <c r="FP325" s="383"/>
      <c r="GB325" s="335">
        <f t="shared" si="546"/>
        <v>1982</v>
      </c>
      <c r="GC325" s="393">
        <f t="shared" si="527"/>
        <v>0.91721482540831889</v>
      </c>
      <c r="GD325" s="393">
        <f t="shared" si="528"/>
        <v>0.84222625573791976</v>
      </c>
      <c r="GE325" s="393">
        <f t="shared" si="529"/>
        <v>1</v>
      </c>
      <c r="GF325" s="393">
        <f t="shared" si="530"/>
        <v>1.1301604875870122</v>
      </c>
      <c r="GG325" s="393">
        <f t="shared" si="531"/>
        <v>1.0204336975086901</v>
      </c>
      <c r="GI325" s="335">
        <f t="shared" si="547"/>
        <v>13</v>
      </c>
      <c r="GJ325" s="383">
        <f t="shared" si="532"/>
        <v>0.84944513376408393</v>
      </c>
      <c r="GK325" s="383">
        <f t="shared" si="533"/>
        <v>0.97154312904749385</v>
      </c>
      <c r="GL325" s="383">
        <f t="shared" si="534"/>
        <v>1.0153125875394517</v>
      </c>
    </row>
    <row r="326" spans="1:194" hidden="1" x14ac:dyDescent="0.2">
      <c r="A326" s="377" t="s">
        <v>557</v>
      </c>
      <c r="B326" s="334">
        <f t="shared" si="535"/>
        <v>1961</v>
      </c>
      <c r="D326" s="388"/>
      <c r="E326" s="388"/>
      <c r="F326" s="388"/>
      <c r="G326" s="388"/>
      <c r="H326" s="388"/>
      <c r="J326" s="389"/>
      <c r="K326" s="389"/>
      <c r="L326" s="389"/>
      <c r="M326" s="389"/>
      <c r="N326" s="389"/>
      <c r="W326" s="390"/>
      <c r="X326" s="390"/>
      <c r="Y326" s="390"/>
      <c r="Z326" s="390"/>
      <c r="AA326" s="390"/>
      <c r="BC326" s="383"/>
      <c r="BD326" s="383"/>
      <c r="BE326" s="383"/>
      <c r="BF326" s="383"/>
      <c r="BG326" s="383"/>
      <c r="BH326" s="383"/>
      <c r="BI326" s="383"/>
      <c r="BJ326" s="383"/>
      <c r="BK326" s="383"/>
      <c r="BL326" s="383"/>
      <c r="BM326" s="383"/>
      <c r="BN326" s="383"/>
      <c r="BO326" s="383"/>
      <c r="BP326" s="383"/>
      <c r="BQ326" s="383"/>
      <c r="BR326" s="383"/>
      <c r="BS326" s="383"/>
      <c r="BT326" s="383"/>
      <c r="BU326" s="383"/>
      <c r="BV326" s="383"/>
      <c r="BW326" s="383"/>
      <c r="CL326" s="392"/>
      <c r="CM326" s="392"/>
      <c r="CN326" s="392"/>
      <c r="CO326" s="392"/>
      <c r="CP326" s="392"/>
      <c r="CQ326" s="392"/>
      <c r="CR326" s="392"/>
      <c r="CS326" s="392"/>
      <c r="CT326" s="392"/>
      <c r="CU326" s="392"/>
      <c r="CV326" s="392"/>
      <c r="CY326" s="338"/>
      <c r="DA326" s="383"/>
      <c r="DB326" s="383"/>
      <c r="DC326" s="383"/>
      <c r="DD326" s="383"/>
      <c r="DF326" s="383"/>
      <c r="DG326" s="383"/>
      <c r="DH326" s="383"/>
      <c r="DI326" s="383"/>
      <c r="DJ326" s="383"/>
      <c r="DK326" s="383"/>
      <c r="DL326" s="383"/>
      <c r="DM326" s="383"/>
      <c r="DN326" s="383"/>
      <c r="DO326" s="383"/>
      <c r="DR326" s="383"/>
      <c r="DS326" s="383"/>
      <c r="DT326" s="383"/>
      <c r="DU326" s="383"/>
      <c r="DW326" s="383"/>
      <c r="DX326" s="383"/>
      <c r="DY326" s="383"/>
      <c r="DZ326" s="383"/>
      <c r="EA326" s="383"/>
      <c r="EC326" s="383"/>
      <c r="ED326" s="383"/>
      <c r="EE326" s="383"/>
      <c r="EF326" s="383"/>
      <c r="EH326" s="383"/>
      <c r="EI326" s="383"/>
      <c r="EJ326" s="383"/>
      <c r="EK326" s="383"/>
      <c r="EM326" s="383"/>
      <c r="EN326" s="383"/>
      <c r="EO326" s="383"/>
      <c r="EP326" s="383"/>
      <c r="ER326" s="383"/>
      <c r="ES326" s="383"/>
      <c r="ET326" s="383"/>
      <c r="EU326" s="383"/>
      <c r="EX326" s="383"/>
      <c r="EY326" s="383"/>
      <c r="EZ326" s="383"/>
      <c r="FA326" s="383"/>
      <c r="FB326" s="383"/>
      <c r="FC326" s="383"/>
      <c r="FD326" s="383"/>
      <c r="FE326" s="383"/>
      <c r="FF326" s="383"/>
      <c r="FG326" s="383"/>
      <c r="FH326" s="383"/>
      <c r="FI326" s="383"/>
      <c r="FJ326" s="383"/>
      <c r="FK326" s="383"/>
      <c r="FL326" s="383"/>
      <c r="FN326" s="383"/>
      <c r="FO326" s="383"/>
      <c r="FP326" s="383"/>
      <c r="GB326" s="335">
        <f t="shared" si="546"/>
        <v>1983</v>
      </c>
      <c r="GC326" s="393">
        <f t="shared" si="527"/>
        <v>0.99474045910148501</v>
      </c>
      <c r="GD326" s="393">
        <f t="shared" si="528"/>
        <v>0.85619094872071622</v>
      </c>
      <c r="GE326" s="393">
        <f t="shared" si="529"/>
        <v>1</v>
      </c>
      <c r="GF326" s="393">
        <f t="shared" si="530"/>
        <v>0.81447360583505579</v>
      </c>
      <c r="GG326" s="393">
        <f t="shared" si="531"/>
        <v>1.1033453162140177</v>
      </c>
      <c r="GI326" s="335">
        <f t="shared" si="547"/>
        <v>14</v>
      </c>
      <c r="GJ326" s="383">
        <f t="shared" si="532"/>
        <v>0.85017010808302051</v>
      </c>
      <c r="GK326" s="383">
        <f t="shared" si="533"/>
        <v>0.97296937065592037</v>
      </c>
      <c r="GL326" s="383">
        <f t="shared" si="534"/>
        <v>0.98356532025154797</v>
      </c>
    </row>
    <row r="327" spans="1:194" hidden="1" x14ac:dyDescent="0.2">
      <c r="A327" s="377" t="s">
        <v>557</v>
      </c>
      <c r="B327" s="334">
        <f t="shared" si="535"/>
        <v>1962</v>
      </c>
      <c r="D327" s="388"/>
      <c r="E327" s="388"/>
      <c r="F327" s="388"/>
      <c r="G327" s="388"/>
      <c r="H327" s="388"/>
      <c r="J327" s="389"/>
      <c r="K327" s="389"/>
      <c r="L327" s="389"/>
      <c r="M327" s="389"/>
      <c r="N327" s="389"/>
      <c r="W327" s="390"/>
      <c r="X327" s="390"/>
      <c r="Y327" s="390"/>
      <c r="Z327" s="390"/>
      <c r="AA327" s="390"/>
      <c r="BC327" s="383"/>
      <c r="BD327" s="383"/>
      <c r="BE327" s="383"/>
      <c r="BF327" s="383"/>
      <c r="BG327" s="383"/>
      <c r="BH327" s="383"/>
      <c r="BI327" s="383"/>
      <c r="BJ327" s="383"/>
      <c r="BK327" s="383"/>
      <c r="BL327" s="383"/>
      <c r="BM327" s="383"/>
      <c r="BN327" s="383"/>
      <c r="BO327" s="383"/>
      <c r="BP327" s="383"/>
      <c r="BQ327" s="383"/>
      <c r="BR327" s="383"/>
      <c r="BS327" s="383"/>
      <c r="BT327" s="383"/>
      <c r="BU327" s="383"/>
      <c r="BV327" s="383"/>
      <c r="BW327" s="383"/>
      <c r="CL327" s="392"/>
      <c r="CM327" s="392"/>
      <c r="CN327" s="392"/>
      <c r="CO327" s="392"/>
      <c r="CP327" s="392"/>
      <c r="CQ327" s="392"/>
      <c r="CR327" s="392"/>
      <c r="CS327" s="392"/>
      <c r="CT327" s="392"/>
      <c r="CU327" s="392"/>
      <c r="CV327" s="392"/>
      <c r="CY327" s="338"/>
      <c r="DA327" s="383"/>
      <c r="DB327" s="383"/>
      <c r="DC327" s="383"/>
      <c r="DD327" s="383"/>
      <c r="DF327" s="383"/>
      <c r="DG327" s="383"/>
      <c r="DH327" s="383"/>
      <c r="DI327" s="383"/>
      <c r="DJ327" s="383"/>
      <c r="DK327" s="383"/>
      <c r="DL327" s="383"/>
      <c r="DM327" s="383"/>
      <c r="DN327" s="383"/>
      <c r="DO327" s="383"/>
      <c r="DR327" s="383"/>
      <c r="DS327" s="383"/>
      <c r="DT327" s="383"/>
      <c r="DU327" s="383"/>
      <c r="DW327" s="383"/>
      <c r="DX327" s="383"/>
      <c r="DY327" s="383"/>
      <c r="DZ327" s="383"/>
      <c r="EA327" s="383"/>
      <c r="EC327" s="383"/>
      <c r="ED327" s="383"/>
      <c r="EE327" s="383"/>
      <c r="EF327" s="383"/>
      <c r="EH327" s="383"/>
      <c r="EI327" s="383"/>
      <c r="EJ327" s="383"/>
      <c r="EK327" s="383"/>
      <c r="EM327" s="383"/>
      <c r="EN327" s="383"/>
      <c r="EO327" s="383"/>
      <c r="EP327" s="383"/>
      <c r="ER327" s="383"/>
      <c r="ES327" s="383"/>
      <c r="ET327" s="383"/>
      <c r="EU327" s="383"/>
      <c r="EX327" s="383"/>
      <c r="EY327" s="383"/>
      <c r="EZ327" s="383"/>
      <c r="FA327" s="383"/>
      <c r="FB327" s="383"/>
      <c r="FC327" s="383"/>
      <c r="FD327" s="383"/>
      <c r="FE327" s="383"/>
      <c r="FF327" s="383"/>
      <c r="FG327" s="383"/>
      <c r="FH327" s="383"/>
      <c r="FI327" s="383"/>
      <c r="FJ327" s="383"/>
      <c r="FK327" s="383"/>
      <c r="FL327" s="383"/>
      <c r="FN327" s="383"/>
      <c r="FO327" s="383"/>
      <c r="FP327" s="383"/>
      <c r="GB327" s="335">
        <f t="shared" si="546"/>
        <v>1984</v>
      </c>
      <c r="GC327" s="393">
        <f t="shared" si="527"/>
        <v>1.0381029716328785</v>
      </c>
      <c r="GD327" s="393">
        <f t="shared" si="528"/>
        <v>0.9590687233778401</v>
      </c>
      <c r="GE327" s="393">
        <f t="shared" si="529"/>
        <v>1</v>
      </c>
      <c r="GF327" s="393">
        <f t="shared" si="530"/>
        <v>0.92985476786340227</v>
      </c>
      <c r="GG327" s="393">
        <f t="shared" si="531"/>
        <v>1.0557552941921893</v>
      </c>
      <c r="GI327" s="335">
        <f t="shared" si="547"/>
        <v>15</v>
      </c>
      <c r="GJ327" s="383">
        <f t="shared" si="532"/>
        <v>0.80182850303602438</v>
      </c>
      <c r="GK327" s="383">
        <f t="shared" si="533"/>
        <v>0.92822721571151823</v>
      </c>
      <c r="GL327" s="383">
        <f t="shared" si="534"/>
        <v>0.94485453824865195</v>
      </c>
    </row>
    <row r="328" spans="1:194" hidden="1" x14ac:dyDescent="0.2">
      <c r="A328" s="377" t="s">
        <v>557</v>
      </c>
      <c r="B328" s="334">
        <f t="shared" si="535"/>
        <v>1963</v>
      </c>
      <c r="D328" s="388"/>
      <c r="E328" s="388"/>
      <c r="F328" s="388"/>
      <c r="G328" s="388"/>
      <c r="H328" s="388"/>
      <c r="J328" s="389"/>
      <c r="K328" s="389"/>
      <c r="L328" s="389"/>
      <c r="M328" s="389"/>
      <c r="N328" s="389"/>
      <c r="W328" s="390"/>
      <c r="X328" s="390"/>
      <c r="Y328" s="390"/>
      <c r="Z328" s="390"/>
      <c r="AA328" s="390"/>
      <c r="BC328" s="383"/>
      <c r="BD328" s="383"/>
      <c r="BE328" s="383"/>
      <c r="BF328" s="383"/>
      <c r="BG328" s="383"/>
      <c r="BH328" s="383"/>
      <c r="BI328" s="383"/>
      <c r="BJ328" s="383"/>
      <c r="BK328" s="383"/>
      <c r="BL328" s="383"/>
      <c r="BM328" s="383"/>
      <c r="BN328" s="383"/>
      <c r="BO328" s="383"/>
      <c r="BP328" s="383"/>
      <c r="BQ328" s="383"/>
      <c r="BR328" s="383"/>
      <c r="BS328" s="383"/>
      <c r="BT328" s="383"/>
      <c r="BU328" s="383"/>
      <c r="BV328" s="383"/>
      <c r="BW328" s="383"/>
      <c r="CL328" s="392"/>
      <c r="CM328" s="392"/>
      <c r="CN328" s="392"/>
      <c r="CO328" s="392"/>
      <c r="CP328" s="392"/>
      <c r="CQ328" s="392"/>
      <c r="CR328" s="392"/>
      <c r="CS328" s="392"/>
      <c r="CT328" s="392"/>
      <c r="CU328" s="392"/>
      <c r="CV328" s="392"/>
      <c r="CY328" s="338"/>
      <c r="DA328" s="383"/>
      <c r="DB328" s="383"/>
      <c r="DC328" s="383"/>
      <c r="DD328" s="383"/>
      <c r="DF328" s="383"/>
      <c r="DG328" s="383"/>
      <c r="DH328" s="383"/>
      <c r="DI328" s="383"/>
      <c r="DJ328" s="383"/>
      <c r="DK328" s="383"/>
      <c r="DL328" s="383"/>
      <c r="DM328" s="383"/>
      <c r="DN328" s="383"/>
      <c r="DO328" s="383"/>
      <c r="DR328" s="383"/>
      <c r="DS328" s="383"/>
      <c r="DT328" s="383"/>
      <c r="DU328" s="383"/>
      <c r="DW328" s="383"/>
      <c r="DX328" s="383"/>
      <c r="DY328" s="383"/>
      <c r="DZ328" s="383"/>
      <c r="EA328" s="383"/>
      <c r="EC328" s="383"/>
      <c r="ED328" s="383"/>
      <c r="EE328" s="383"/>
      <c r="EF328" s="383"/>
      <c r="EH328" s="383"/>
      <c r="EI328" s="383"/>
      <c r="EJ328" s="383"/>
      <c r="EK328" s="383"/>
      <c r="EM328" s="383"/>
      <c r="EN328" s="383"/>
      <c r="EO328" s="383"/>
      <c r="EP328" s="383"/>
      <c r="ER328" s="383"/>
      <c r="ES328" s="383"/>
      <c r="ET328" s="383"/>
      <c r="EU328" s="383"/>
      <c r="EX328" s="383"/>
      <c r="EY328" s="383"/>
      <c r="EZ328" s="383"/>
      <c r="FA328" s="383"/>
      <c r="FB328" s="383"/>
      <c r="FC328" s="383"/>
      <c r="FD328" s="383"/>
      <c r="FE328" s="383"/>
      <c r="FF328" s="383"/>
      <c r="FG328" s="383"/>
      <c r="FH328" s="383"/>
      <c r="FI328" s="383"/>
      <c r="FJ328" s="383"/>
      <c r="FK328" s="383"/>
      <c r="FL328" s="383"/>
      <c r="FN328" s="383"/>
      <c r="FO328" s="383"/>
      <c r="FP328" s="383"/>
      <c r="GB328" s="335">
        <f t="shared" si="546"/>
        <v>1985</v>
      </c>
      <c r="GC328" s="393">
        <f t="shared" si="527"/>
        <v>1</v>
      </c>
      <c r="GD328" s="393">
        <f t="shared" si="528"/>
        <v>1</v>
      </c>
      <c r="GE328" s="393">
        <f t="shared" si="529"/>
        <v>1</v>
      </c>
      <c r="GF328" s="393">
        <f t="shared" si="530"/>
        <v>1</v>
      </c>
      <c r="GG328" s="393">
        <f t="shared" si="531"/>
        <v>1</v>
      </c>
      <c r="GI328" s="335">
        <f t="shared" si="547"/>
        <v>16</v>
      </c>
      <c r="GJ328" s="383">
        <f t="shared" si="532"/>
        <v>0.83112028060736542</v>
      </c>
      <c r="GK328" s="383">
        <f t="shared" si="533"/>
        <v>0.94780131856524463</v>
      </c>
      <c r="GL328" s="383">
        <f t="shared" si="534"/>
        <v>0.94857839129814236</v>
      </c>
    </row>
    <row r="329" spans="1:194" hidden="1" x14ac:dyDescent="0.2">
      <c r="A329" s="377" t="s">
        <v>557</v>
      </c>
      <c r="B329" s="334">
        <f t="shared" si="535"/>
        <v>1964</v>
      </c>
      <c r="D329" s="388"/>
      <c r="E329" s="388"/>
      <c r="F329" s="388"/>
      <c r="G329" s="388"/>
      <c r="H329" s="388"/>
      <c r="J329" s="389"/>
      <c r="K329" s="389"/>
      <c r="L329" s="389"/>
      <c r="M329" s="389"/>
      <c r="N329" s="389"/>
      <c r="W329" s="390"/>
      <c r="X329" s="390"/>
      <c r="Y329" s="390"/>
      <c r="Z329" s="390"/>
      <c r="AA329" s="390"/>
      <c r="BC329" s="383"/>
      <c r="BD329" s="383"/>
      <c r="BE329" s="383"/>
      <c r="BF329" s="383"/>
      <c r="BG329" s="383"/>
      <c r="BH329" s="383"/>
      <c r="BI329" s="383"/>
      <c r="BJ329" s="383"/>
      <c r="BK329" s="383"/>
      <c r="BL329" s="383"/>
      <c r="BM329" s="383"/>
      <c r="BN329" s="383"/>
      <c r="BO329" s="383"/>
      <c r="BP329" s="383"/>
      <c r="BQ329" s="383"/>
      <c r="BR329" s="383"/>
      <c r="BS329" s="383"/>
      <c r="BT329" s="383"/>
      <c r="BU329" s="383"/>
      <c r="BV329" s="383"/>
      <c r="BW329" s="383"/>
      <c r="CL329" s="392"/>
      <c r="CM329" s="392"/>
      <c r="CN329" s="392"/>
      <c r="CO329" s="392"/>
      <c r="CP329" s="392"/>
      <c r="CQ329" s="392"/>
      <c r="CR329" s="392"/>
      <c r="CS329" s="392"/>
      <c r="CT329" s="392"/>
      <c r="CU329" s="392"/>
      <c r="CV329" s="392"/>
      <c r="CY329" s="338"/>
      <c r="DA329" s="383"/>
      <c r="DB329" s="383"/>
      <c r="DC329" s="383"/>
      <c r="DD329" s="383"/>
      <c r="DF329" s="383"/>
      <c r="DG329" s="383"/>
      <c r="DH329" s="383"/>
      <c r="DI329" s="383"/>
      <c r="DJ329" s="383"/>
      <c r="DK329" s="383"/>
      <c r="DL329" s="383"/>
      <c r="DM329" s="383"/>
      <c r="DN329" s="383"/>
      <c r="DO329" s="383"/>
      <c r="DR329" s="383"/>
      <c r="DS329" s="383"/>
      <c r="DT329" s="383"/>
      <c r="DU329" s="383"/>
      <c r="DW329" s="383"/>
      <c r="DX329" s="383"/>
      <c r="DY329" s="383"/>
      <c r="DZ329" s="383"/>
      <c r="EA329" s="383"/>
      <c r="EC329" s="383"/>
      <c r="ED329" s="383"/>
      <c r="EE329" s="383"/>
      <c r="EF329" s="383"/>
      <c r="EH329" s="383"/>
      <c r="EI329" s="383"/>
      <c r="EJ329" s="383"/>
      <c r="EK329" s="383"/>
      <c r="EM329" s="383"/>
      <c r="EN329" s="383"/>
      <c r="EO329" s="383"/>
      <c r="EP329" s="383"/>
      <c r="ER329" s="383"/>
      <c r="ES329" s="383"/>
      <c r="ET329" s="383"/>
      <c r="EU329" s="383"/>
      <c r="EX329" s="383"/>
      <c r="EY329" s="383"/>
      <c r="EZ329" s="383"/>
      <c r="FA329" s="383"/>
      <c r="FB329" s="383"/>
      <c r="FC329" s="383"/>
      <c r="FD329" s="383"/>
      <c r="FE329" s="383"/>
      <c r="FF329" s="383"/>
      <c r="FG329" s="383"/>
      <c r="FH329" s="383"/>
      <c r="FI329" s="383"/>
      <c r="FJ329" s="383"/>
      <c r="FK329" s="383"/>
      <c r="FL329" s="383"/>
      <c r="FN329" s="383"/>
      <c r="FO329" s="383"/>
      <c r="FP329" s="383"/>
      <c r="GB329" s="335">
        <f t="shared" si="546"/>
        <v>1986</v>
      </c>
      <c r="GC329" s="393">
        <f t="shared" si="527"/>
        <v>0.95819706877870681</v>
      </c>
      <c r="GD329" s="393">
        <f t="shared" si="528"/>
        <v>0.9875911652599394</v>
      </c>
      <c r="GE329" s="393">
        <f t="shared" si="529"/>
        <v>1</v>
      </c>
      <c r="GF329" s="393">
        <f t="shared" si="530"/>
        <v>0.95351513699591262</v>
      </c>
      <c r="GG329" s="393">
        <f t="shared" si="531"/>
        <v>1.0106830459583651</v>
      </c>
      <c r="GI329" s="335">
        <f t="shared" si="547"/>
        <v>17</v>
      </c>
      <c r="GJ329" s="383">
        <f t="shared" si="532"/>
        <v>0.83426708547552553</v>
      </c>
      <c r="GK329" s="383">
        <f t="shared" si="533"/>
        <v>0.96926140281084128</v>
      </c>
      <c r="GL329" s="383">
        <f t="shared" si="534"/>
        <v>0.93438594807457509</v>
      </c>
    </row>
    <row r="330" spans="1:194" hidden="1" x14ac:dyDescent="0.2">
      <c r="A330" s="377" t="s">
        <v>557</v>
      </c>
      <c r="B330" s="334">
        <f t="shared" si="535"/>
        <v>1965</v>
      </c>
      <c r="D330" s="388"/>
      <c r="E330" s="388"/>
      <c r="F330" s="388"/>
      <c r="G330" s="388"/>
      <c r="H330" s="388"/>
      <c r="J330" s="389"/>
      <c r="K330" s="389"/>
      <c r="L330" s="389"/>
      <c r="M330" s="389"/>
      <c r="N330" s="389"/>
      <c r="W330" s="390"/>
      <c r="X330" s="390"/>
      <c r="Y330" s="390"/>
      <c r="Z330" s="390"/>
      <c r="AA330" s="390"/>
      <c r="BC330" s="383"/>
      <c r="BD330" s="383"/>
      <c r="BE330" s="383"/>
      <c r="BF330" s="383"/>
      <c r="BG330" s="383"/>
      <c r="BH330" s="383"/>
      <c r="BI330" s="383"/>
      <c r="BJ330" s="383"/>
      <c r="BK330" s="383"/>
      <c r="BL330" s="383"/>
      <c r="BM330" s="383"/>
      <c r="BN330" s="383"/>
      <c r="BO330" s="383"/>
      <c r="BP330" s="383"/>
      <c r="BQ330" s="383"/>
      <c r="BR330" s="383"/>
      <c r="BS330" s="383"/>
      <c r="BT330" s="383"/>
      <c r="BU330" s="383"/>
      <c r="BV330" s="383"/>
      <c r="BW330" s="383"/>
      <c r="CL330" s="392"/>
      <c r="CM330" s="392"/>
      <c r="CN330" s="392"/>
      <c r="CO330" s="392"/>
      <c r="CP330" s="392"/>
      <c r="CQ330" s="392"/>
      <c r="CR330" s="392"/>
      <c r="CS330" s="392"/>
      <c r="CT330" s="392"/>
      <c r="CU330" s="392"/>
      <c r="CV330" s="392"/>
      <c r="CY330" s="338"/>
      <c r="DA330" s="383"/>
      <c r="DB330" s="383"/>
      <c r="DC330" s="383"/>
      <c r="DD330" s="383"/>
      <c r="DF330" s="383"/>
      <c r="DG330" s="383"/>
      <c r="DH330" s="383"/>
      <c r="DI330" s="383"/>
      <c r="DJ330" s="383"/>
      <c r="DK330" s="383"/>
      <c r="DL330" s="383"/>
      <c r="DM330" s="383"/>
      <c r="DN330" s="383"/>
      <c r="DO330" s="383"/>
      <c r="DR330" s="383"/>
      <c r="DS330" s="383"/>
      <c r="DT330" s="383"/>
      <c r="DU330" s="383"/>
      <c r="DW330" s="383"/>
      <c r="DX330" s="383"/>
      <c r="DY330" s="383"/>
      <c r="DZ330" s="383"/>
      <c r="EA330" s="383"/>
      <c r="EC330" s="383"/>
      <c r="ED330" s="383"/>
      <c r="EE330" s="383"/>
      <c r="EF330" s="383"/>
      <c r="EH330" s="383"/>
      <c r="EI330" s="383"/>
      <c r="EJ330" s="383"/>
      <c r="EK330" s="383"/>
      <c r="EM330" s="383"/>
      <c r="EN330" s="383"/>
      <c r="EO330" s="383"/>
      <c r="EP330" s="383"/>
      <c r="ER330" s="383"/>
      <c r="ES330" s="383"/>
      <c r="ET330" s="383"/>
      <c r="EU330" s="383"/>
      <c r="EX330" s="383"/>
      <c r="EY330" s="383"/>
      <c r="EZ330" s="383"/>
      <c r="FA330" s="383"/>
      <c r="FB330" s="383"/>
      <c r="FC330" s="383"/>
      <c r="FD330" s="383"/>
      <c r="FE330" s="383"/>
      <c r="FF330" s="383"/>
      <c r="FG330" s="383"/>
      <c r="FH330" s="383"/>
      <c r="FI330" s="383"/>
      <c r="FJ330" s="383"/>
      <c r="FK330" s="383"/>
      <c r="FL330" s="383"/>
      <c r="FN330" s="383"/>
      <c r="FO330" s="383"/>
      <c r="FP330" s="383"/>
      <c r="GB330" s="335">
        <f t="shared" si="546"/>
        <v>1987</v>
      </c>
      <c r="GC330" s="393">
        <f t="shared" si="527"/>
        <v>0.90848600094570997</v>
      </c>
      <c r="GD330" s="393">
        <f t="shared" si="528"/>
        <v>0.97340247151601123</v>
      </c>
      <c r="GE330" s="393">
        <f t="shared" si="529"/>
        <v>1</v>
      </c>
      <c r="GF330" s="393">
        <f t="shared" si="530"/>
        <v>0.95017036395525067</v>
      </c>
      <c r="GG330" s="393">
        <f t="shared" si="531"/>
        <v>0.99952646839520487</v>
      </c>
      <c r="GI330" s="335">
        <f t="shared" si="547"/>
        <v>18</v>
      </c>
      <c r="GJ330" s="383">
        <f t="shared" si="532"/>
        <v>0.80409083768684286</v>
      </c>
      <c r="GK330" s="383">
        <f t="shared" si="533"/>
        <v>1.0110250018402096</v>
      </c>
      <c r="GL330" s="383">
        <f t="shared" si="534"/>
        <v>0.89854171505127256</v>
      </c>
    </row>
    <row r="331" spans="1:194" hidden="1" x14ac:dyDescent="0.2">
      <c r="A331" s="377" t="s">
        <v>557</v>
      </c>
      <c r="B331" s="334">
        <f t="shared" si="535"/>
        <v>1966</v>
      </c>
      <c r="D331" s="388"/>
      <c r="E331" s="388"/>
      <c r="F331" s="388"/>
      <c r="G331" s="388"/>
      <c r="H331" s="388"/>
      <c r="J331" s="389"/>
      <c r="K331" s="389"/>
      <c r="L331" s="389"/>
      <c r="M331" s="389"/>
      <c r="N331" s="389"/>
      <c r="W331" s="390"/>
      <c r="X331" s="390"/>
      <c r="Y331" s="390"/>
      <c r="Z331" s="390"/>
      <c r="AA331" s="390"/>
      <c r="BC331" s="383"/>
      <c r="BD331" s="383"/>
      <c r="BE331" s="383"/>
      <c r="BF331" s="383"/>
      <c r="BG331" s="383"/>
      <c r="BH331" s="383"/>
      <c r="BI331" s="383"/>
      <c r="BJ331" s="383"/>
      <c r="BK331" s="383"/>
      <c r="BL331" s="383"/>
      <c r="BM331" s="383"/>
      <c r="BN331" s="383"/>
      <c r="BO331" s="383"/>
      <c r="BP331" s="383"/>
      <c r="BQ331" s="383"/>
      <c r="BR331" s="383"/>
      <c r="BS331" s="383"/>
      <c r="BT331" s="383"/>
      <c r="BU331" s="383"/>
      <c r="BV331" s="383"/>
      <c r="BW331" s="383"/>
      <c r="CL331" s="392"/>
      <c r="CM331" s="392"/>
      <c r="CN331" s="392"/>
      <c r="CO331" s="392"/>
      <c r="CP331" s="392"/>
      <c r="CQ331" s="392"/>
      <c r="CR331" s="392"/>
      <c r="CS331" s="392"/>
      <c r="CT331" s="392"/>
      <c r="CU331" s="392"/>
      <c r="CV331" s="392"/>
      <c r="CY331" s="338"/>
      <c r="DA331" s="383"/>
      <c r="DB331" s="383"/>
      <c r="DC331" s="383"/>
      <c r="DD331" s="383"/>
      <c r="DF331" s="383"/>
      <c r="DG331" s="383"/>
      <c r="DH331" s="383"/>
      <c r="DI331" s="383"/>
      <c r="DJ331" s="383"/>
      <c r="DK331" s="383"/>
      <c r="DL331" s="383"/>
      <c r="DM331" s="383"/>
      <c r="DN331" s="383"/>
      <c r="DO331" s="383"/>
      <c r="DR331" s="383"/>
      <c r="DS331" s="383"/>
      <c r="DT331" s="383"/>
      <c r="DU331" s="383"/>
      <c r="DW331" s="383"/>
      <c r="DX331" s="383"/>
      <c r="DY331" s="383"/>
      <c r="DZ331" s="383"/>
      <c r="EA331" s="383"/>
      <c r="EC331" s="383"/>
      <c r="ED331" s="383"/>
      <c r="EE331" s="383"/>
      <c r="EF331" s="383"/>
      <c r="EH331" s="383"/>
      <c r="EI331" s="383"/>
      <c r="EJ331" s="383"/>
      <c r="EK331" s="383"/>
      <c r="EM331" s="383"/>
      <c r="EN331" s="383"/>
      <c r="EO331" s="383"/>
      <c r="EP331" s="383"/>
      <c r="ER331" s="383"/>
      <c r="ES331" s="383"/>
      <c r="ET331" s="383"/>
      <c r="EU331" s="383"/>
      <c r="EX331" s="383"/>
      <c r="EY331" s="383"/>
      <c r="EZ331" s="383"/>
      <c r="FA331" s="383"/>
      <c r="FB331" s="383"/>
      <c r="FC331" s="383"/>
      <c r="FD331" s="383"/>
      <c r="FE331" s="383"/>
      <c r="FF331" s="383"/>
      <c r="FG331" s="383"/>
      <c r="FH331" s="383"/>
      <c r="FI331" s="383"/>
      <c r="FJ331" s="383"/>
      <c r="FK331" s="383"/>
      <c r="FL331" s="383"/>
      <c r="FN331" s="383"/>
      <c r="FO331" s="383"/>
      <c r="FP331" s="383"/>
      <c r="GB331" s="335">
        <f t="shared" si="546"/>
        <v>1988</v>
      </c>
      <c r="GC331" s="393">
        <f t="shared" si="527"/>
        <v>0.84976572326812749</v>
      </c>
      <c r="GD331" s="393">
        <f t="shared" si="528"/>
        <v>0.97726060080777943</v>
      </c>
      <c r="GE331" s="393">
        <f t="shared" si="529"/>
        <v>1</v>
      </c>
      <c r="GF331" s="393">
        <f t="shared" si="530"/>
        <v>0.87687809133667072</v>
      </c>
      <c r="GG331" s="393">
        <f t="shared" si="531"/>
        <v>1.0131442978496437</v>
      </c>
      <c r="GI331" s="335">
        <f t="shared" si="547"/>
        <v>19</v>
      </c>
      <c r="GJ331" s="383">
        <f t="shared" si="532"/>
        <v>0.8058487167723809</v>
      </c>
      <c r="GK331" s="383">
        <f t="shared" si="533"/>
        <v>1.0024384189541822</v>
      </c>
      <c r="GL331" s="383">
        <f t="shared" si="534"/>
        <v>0.92862683517422007</v>
      </c>
    </row>
    <row r="332" spans="1:194" hidden="1" x14ac:dyDescent="0.2">
      <c r="A332" s="377" t="s">
        <v>557</v>
      </c>
      <c r="B332" s="334">
        <f t="shared" si="535"/>
        <v>1967</v>
      </c>
      <c r="D332" s="388"/>
      <c r="E332" s="388"/>
      <c r="F332" s="388"/>
      <c r="G332" s="388"/>
      <c r="H332" s="388"/>
      <c r="J332" s="389"/>
      <c r="K332" s="389"/>
      <c r="L332" s="389"/>
      <c r="M332" s="389"/>
      <c r="N332" s="389"/>
      <c r="W332" s="390"/>
      <c r="X332" s="390"/>
      <c r="Y332" s="390"/>
      <c r="Z332" s="390"/>
      <c r="AA332" s="390"/>
      <c r="BC332" s="383"/>
      <c r="BD332" s="383"/>
      <c r="BE332" s="383"/>
      <c r="BF332" s="383"/>
      <c r="BG332" s="383"/>
      <c r="BH332" s="383"/>
      <c r="BI332" s="383"/>
      <c r="BJ332" s="383"/>
      <c r="BK332" s="383"/>
      <c r="BL332" s="383"/>
      <c r="BM332" s="383"/>
      <c r="BN332" s="383"/>
      <c r="BO332" s="383"/>
      <c r="BP332" s="383"/>
      <c r="BQ332" s="383"/>
      <c r="BR332" s="422" t="s">
        <v>683</v>
      </c>
      <c r="BS332" s="423"/>
      <c r="BT332" s="423"/>
      <c r="BU332" s="423"/>
      <c r="BV332" s="423"/>
      <c r="BW332" s="423"/>
      <c r="BX332" s="361"/>
      <c r="BY332" s="361"/>
      <c r="BZ332" s="361"/>
      <c r="CA332" s="361"/>
      <c r="CB332" s="361"/>
      <c r="CC332" s="361"/>
      <c r="CD332" s="361"/>
      <c r="CE332" s="361"/>
      <c r="CF332" s="361"/>
      <c r="CG332" s="361"/>
      <c r="CL332" s="392"/>
      <c r="CM332" s="392"/>
      <c r="CN332" s="392"/>
      <c r="CO332" s="392"/>
      <c r="CP332" s="392"/>
      <c r="CQ332" s="392"/>
      <c r="CR332" s="392"/>
      <c r="CS332" s="392"/>
      <c r="CT332" s="392"/>
      <c r="CU332" s="392"/>
      <c r="CV332" s="392"/>
      <c r="CY332" s="338"/>
      <c r="DA332" s="383"/>
      <c r="DB332" s="383"/>
      <c r="DC332" s="383"/>
      <c r="DD332" s="383"/>
      <c r="DF332" s="383"/>
      <c r="DG332" s="383"/>
      <c r="DH332" s="383"/>
      <c r="DI332" s="383"/>
      <c r="DJ332" s="383"/>
      <c r="DK332" s="383"/>
      <c r="DL332" s="383"/>
      <c r="DM332" s="383"/>
      <c r="DN332" s="383"/>
      <c r="DO332" s="383"/>
      <c r="DR332" s="383"/>
      <c r="DS332" s="383"/>
      <c r="DT332" s="383"/>
      <c r="DU332" s="383"/>
      <c r="DW332" s="383"/>
      <c r="DX332" s="383"/>
      <c r="DY332" s="383"/>
      <c r="DZ332" s="383"/>
      <c r="EA332" s="383"/>
      <c r="EC332" s="383"/>
      <c r="ED332" s="383"/>
      <c r="EE332" s="383"/>
      <c r="EF332" s="383"/>
      <c r="EH332" s="383"/>
      <c r="EI332" s="383"/>
      <c r="EJ332" s="383"/>
      <c r="EK332" s="383"/>
      <c r="EM332" s="383"/>
      <c r="EN332" s="383"/>
      <c r="EO332" s="383"/>
      <c r="EP332" s="383"/>
      <c r="ER332" s="383"/>
      <c r="ES332" s="383"/>
      <c r="ET332" s="383"/>
      <c r="EU332" s="383"/>
      <c r="EX332" s="383"/>
      <c r="EY332" s="383"/>
      <c r="EZ332" s="383"/>
      <c r="FA332" s="383"/>
      <c r="FB332" s="383"/>
      <c r="FC332" s="383"/>
      <c r="FD332" s="383"/>
      <c r="FE332" s="383"/>
      <c r="FF332" s="383"/>
      <c r="FG332" s="383"/>
      <c r="FH332" s="383"/>
      <c r="FI332" s="383"/>
      <c r="FJ332" s="383"/>
      <c r="FK332" s="383"/>
      <c r="FL332" s="383"/>
      <c r="FN332" s="383"/>
      <c r="FO332" s="383"/>
      <c r="FP332" s="383"/>
      <c r="GB332" s="335">
        <f t="shared" si="546"/>
        <v>1989</v>
      </c>
      <c r="GC332" s="393">
        <f t="shared" si="527"/>
        <v>0.84944513376408382</v>
      </c>
      <c r="GD332" s="393">
        <f t="shared" si="528"/>
        <v>0.97154312904749385</v>
      </c>
      <c r="GE332" s="393">
        <f t="shared" si="529"/>
        <v>1</v>
      </c>
      <c r="GF332" s="393">
        <f t="shared" si="530"/>
        <v>0.92442687495965181</v>
      </c>
      <c r="GG332" s="393">
        <f t="shared" si="531"/>
        <v>1.0153125875394517</v>
      </c>
      <c r="GI332" s="335">
        <f t="shared" si="547"/>
        <v>20</v>
      </c>
      <c r="GJ332" s="383">
        <f t="shared" si="532"/>
        <v>0.87441938947747322</v>
      </c>
      <c r="GK332" s="383">
        <f t="shared" si="533"/>
        <v>1.0498939466312427</v>
      </c>
      <c r="GL332" s="383">
        <f t="shared" si="534"/>
        <v>0.92682670078254226</v>
      </c>
    </row>
    <row r="333" spans="1:194" hidden="1" x14ac:dyDescent="0.2">
      <c r="A333" s="377" t="s">
        <v>557</v>
      </c>
      <c r="B333" s="334">
        <f t="shared" si="535"/>
        <v>1968</v>
      </c>
      <c r="D333" s="388"/>
      <c r="E333" s="388"/>
      <c r="F333" s="388"/>
      <c r="G333" s="388"/>
      <c r="H333" s="388"/>
      <c r="J333" s="389"/>
      <c r="K333" s="389"/>
      <c r="L333" s="389"/>
      <c r="M333" s="389"/>
      <c r="N333" s="389"/>
      <c r="W333" s="390"/>
      <c r="X333" s="390"/>
      <c r="Y333" s="390"/>
      <c r="Z333" s="390"/>
      <c r="AA333" s="390"/>
      <c r="BC333" s="383"/>
      <c r="BD333" s="383"/>
      <c r="BE333" s="383"/>
      <c r="BF333" s="383"/>
      <c r="BG333" s="383"/>
      <c r="BH333" s="383"/>
      <c r="BI333" s="383"/>
      <c r="BJ333" s="383"/>
      <c r="BK333" s="383"/>
      <c r="BL333" s="383"/>
      <c r="BM333" s="383"/>
      <c r="BN333" s="383"/>
      <c r="BO333" s="383"/>
      <c r="BP333" s="383"/>
      <c r="BQ333" s="383"/>
      <c r="BR333" s="383"/>
      <c r="BS333" s="383"/>
      <c r="BT333" s="383"/>
      <c r="BU333" s="383"/>
      <c r="BV333" s="383"/>
      <c r="BW333" s="383"/>
      <c r="CL333" s="392">
        <v>0.72144208389881037</v>
      </c>
      <c r="CM333" s="392">
        <v>1.187948100065136</v>
      </c>
      <c r="CN333" s="392">
        <v>1.0080026068461327</v>
      </c>
      <c r="CO333" s="392">
        <v>0.98954366264099791</v>
      </c>
      <c r="CP333" s="392">
        <v>0.97246592469933635</v>
      </c>
      <c r="CQ333" s="392">
        <v>1.0180972917103057</v>
      </c>
      <c r="CR333" s="392">
        <v>1.2029211908192137</v>
      </c>
      <c r="CS333" s="392">
        <v>0.85703575287462441</v>
      </c>
      <c r="CT333" s="392">
        <v>0.85703575287462419</v>
      </c>
      <c r="CU333" s="392"/>
      <c r="CV333" s="392">
        <v>0.98755272509258851</v>
      </c>
      <c r="CY333" s="338"/>
      <c r="DA333" s="383"/>
      <c r="DB333" s="383"/>
      <c r="DC333" s="383"/>
      <c r="DD333" s="383"/>
      <c r="DF333" s="383"/>
      <c r="DG333" s="383"/>
      <c r="DH333" s="383"/>
      <c r="DI333" s="383"/>
      <c r="DJ333" s="383"/>
      <c r="DK333" s="383"/>
      <c r="DL333" s="383"/>
      <c r="DM333" s="383"/>
      <c r="DN333" s="383"/>
      <c r="DO333" s="383"/>
      <c r="DR333" s="383"/>
      <c r="DS333" s="383"/>
      <c r="DT333" s="383"/>
      <c r="DU333" s="383"/>
      <c r="DW333" s="383"/>
      <c r="DX333" s="383"/>
      <c r="DY333" s="383"/>
      <c r="DZ333" s="383"/>
      <c r="EA333" s="383"/>
      <c r="EC333" s="383"/>
      <c r="ED333" s="383"/>
      <c r="EE333" s="383"/>
      <c r="EF333" s="383"/>
      <c r="EH333" s="383"/>
      <c r="EI333" s="383"/>
      <c r="EJ333" s="383"/>
      <c r="EK333" s="383"/>
      <c r="EM333" s="383"/>
      <c r="EN333" s="383"/>
      <c r="EO333" s="383"/>
      <c r="EP333" s="383"/>
      <c r="ER333" s="383"/>
      <c r="ES333" s="383"/>
      <c r="ET333" s="383"/>
      <c r="EU333" s="383"/>
      <c r="EX333" s="383"/>
      <c r="EY333" s="383"/>
      <c r="EZ333" s="383"/>
      <c r="FA333" s="383"/>
      <c r="FB333" s="383"/>
      <c r="FC333" s="383"/>
      <c r="FD333" s="383"/>
      <c r="FE333" s="383"/>
      <c r="FF333" s="383"/>
      <c r="FG333" s="383"/>
      <c r="FH333" s="383"/>
      <c r="FI333" s="383"/>
      <c r="FJ333" s="383"/>
      <c r="FK333" s="383"/>
      <c r="FL333" s="383"/>
      <c r="FN333" s="383"/>
      <c r="FO333" s="383"/>
      <c r="FP333" s="383"/>
      <c r="GB333" s="335">
        <f t="shared" si="546"/>
        <v>1990</v>
      </c>
      <c r="GC333" s="393">
        <f t="shared" si="527"/>
        <v>0.8501701080830204</v>
      </c>
      <c r="GD333" s="393">
        <f t="shared" si="528"/>
        <v>0.97296937065592037</v>
      </c>
      <c r="GE333" s="393">
        <f t="shared" si="529"/>
        <v>1</v>
      </c>
      <c r="GF333" s="393">
        <f t="shared" si="530"/>
        <v>0.96053927815427442</v>
      </c>
      <c r="GG333" s="393">
        <f t="shared" si="531"/>
        <v>0.98356532025154797</v>
      </c>
      <c r="GI333" s="335">
        <f t="shared" si="547"/>
        <v>21</v>
      </c>
      <c r="GJ333" s="383">
        <f t="shared" si="532"/>
        <v>0.89300704387911911</v>
      </c>
      <c r="GK333" s="383">
        <f t="shared" si="533"/>
        <v>1.0966142703856432</v>
      </c>
      <c r="GL333" s="383">
        <f t="shared" si="534"/>
        <v>0.8934464978645078</v>
      </c>
    </row>
    <row r="334" spans="1:194" hidden="1" x14ac:dyDescent="0.2">
      <c r="A334" s="377" t="s">
        <v>557</v>
      </c>
      <c r="B334" s="334">
        <f t="shared" si="535"/>
        <v>1969</v>
      </c>
      <c r="D334" s="388"/>
      <c r="E334" s="388"/>
      <c r="F334" s="388"/>
      <c r="G334" s="388"/>
      <c r="H334" s="388"/>
      <c r="J334" s="389"/>
      <c r="K334" s="389"/>
      <c r="L334" s="389"/>
      <c r="M334" s="389"/>
      <c r="N334" s="389"/>
      <c r="W334" s="390"/>
      <c r="X334" s="390"/>
      <c r="Y334" s="390"/>
      <c r="Z334" s="390"/>
      <c r="AA334" s="390"/>
      <c r="BC334" s="383"/>
      <c r="BD334" s="383"/>
      <c r="BE334" s="383"/>
      <c r="BF334" s="383"/>
      <c r="BG334" s="383"/>
      <c r="BH334" s="383"/>
      <c r="BI334" s="383"/>
      <c r="BJ334" s="383"/>
      <c r="BK334" s="383"/>
      <c r="BL334" s="383"/>
      <c r="BM334" s="383"/>
      <c r="BN334" s="383"/>
      <c r="BO334" s="383"/>
      <c r="BP334" s="383"/>
      <c r="BQ334" s="383"/>
      <c r="BR334" s="383"/>
      <c r="BS334" s="383"/>
      <c r="BT334" s="383"/>
      <c r="BU334" s="383"/>
      <c r="BV334" s="383"/>
      <c r="BW334" s="383"/>
      <c r="CL334" s="392"/>
      <c r="CM334" s="392"/>
      <c r="CN334" s="392"/>
      <c r="CO334" s="392"/>
      <c r="CP334" s="392"/>
      <c r="CQ334" s="392"/>
      <c r="CR334" s="392"/>
      <c r="CS334" s="392"/>
      <c r="CT334" s="392"/>
      <c r="CU334" s="392"/>
      <c r="CV334" s="392"/>
      <c r="CY334" s="338"/>
      <c r="DA334" s="383" t="e">
        <f t="shared" ref="DA334:DD337" si="548">D334/$H334</f>
        <v>#DIV/0!</v>
      </c>
      <c r="DB334" s="383" t="e">
        <f t="shared" si="548"/>
        <v>#DIV/0!</v>
      </c>
      <c r="DC334" s="383" t="e">
        <f t="shared" si="548"/>
        <v>#DIV/0!</v>
      </c>
      <c r="DD334" s="383" t="e">
        <f t="shared" si="548"/>
        <v>#DIV/0!</v>
      </c>
      <c r="DF334" s="383" t="e">
        <f>(DA334-DA333)/LN(DA334/DA333)</f>
        <v>#DIV/0!</v>
      </c>
      <c r="DG334" s="383" t="e">
        <f>(DB334-DB333)/LN(DB334/DB333)</f>
        <v>#DIV/0!</v>
      </c>
      <c r="DH334" s="383" t="e">
        <f>(DC334-DC333)/LN(DC334/DC333)</f>
        <v>#DIV/0!</v>
      </c>
      <c r="DI334" s="383" t="e">
        <f>(DD334-DD333)/LN(DD334/DD333)</f>
        <v>#DIV/0!</v>
      </c>
      <c r="DJ334" s="383" t="e">
        <f>SUM(DF334:DI334)</f>
        <v>#DIV/0!</v>
      </c>
      <c r="DK334" s="383"/>
      <c r="DL334" s="383" t="e">
        <f>DF334/$DJ334</f>
        <v>#DIV/0!</v>
      </c>
      <c r="DM334" s="383" t="e">
        <f>DG334/$DJ334</f>
        <v>#DIV/0!</v>
      </c>
      <c r="DN334" s="383" t="e">
        <f>DH334/$DJ334</f>
        <v>#DIV/0!</v>
      </c>
      <c r="DO334" s="383" t="e">
        <f>DI334/$DJ334</f>
        <v>#DIV/0!</v>
      </c>
      <c r="DR334" s="383"/>
      <c r="DS334" s="383"/>
      <c r="DT334" s="383"/>
      <c r="DU334" s="383"/>
      <c r="DW334" s="383" t="e">
        <f>J334/$N334</f>
        <v>#DIV/0!</v>
      </c>
      <c r="DX334" s="383" t="e">
        <f>K334/$N334</f>
        <v>#DIV/0!</v>
      </c>
      <c r="DY334" s="383" t="e">
        <f>L334/$N334</f>
        <v>#DIV/0!</v>
      </c>
      <c r="DZ334" s="383" t="e">
        <f>M334/$N334</f>
        <v>#DIV/0!</v>
      </c>
      <c r="EA334" s="383"/>
      <c r="EC334" s="383"/>
      <c r="ED334" s="383"/>
      <c r="EE334" s="383"/>
      <c r="EF334" s="383"/>
      <c r="EH334" s="383"/>
      <c r="EI334" s="383"/>
      <c r="EJ334" s="383"/>
      <c r="EK334" s="383"/>
      <c r="EM334" s="383"/>
      <c r="EN334" s="383"/>
      <c r="EO334" s="383"/>
      <c r="EP334" s="383"/>
      <c r="ER334" s="383"/>
      <c r="ES334" s="383"/>
      <c r="ET334" s="383"/>
      <c r="EU334" s="383"/>
      <c r="EX334" s="383">
        <v>1</v>
      </c>
      <c r="EY334" s="383">
        <f t="shared" ref="EY334:EY371" si="549">IF(ISERR(EX334),EY333,EX334*EY333)</f>
        <v>0</v>
      </c>
      <c r="EZ334" s="383">
        <f t="shared" ref="EZ334:EZ376" si="550">EY334/EY$379</f>
        <v>0</v>
      </c>
      <c r="FA334" s="383"/>
      <c r="FB334" s="383" t="e">
        <f>EXP(SUMPRODUCT($DL334:$DO334,EC334:EF334))</f>
        <v>#DIV/0!</v>
      </c>
      <c r="FC334" s="383">
        <f t="shared" si="538"/>
        <v>0</v>
      </c>
      <c r="FD334" s="383">
        <f t="shared" ref="FD334:FD376" si="551">FC334/FC$379</f>
        <v>0</v>
      </c>
      <c r="FE334" s="383"/>
      <c r="FF334" s="383" t="e">
        <f t="shared" si="539"/>
        <v>#DIV/0!</v>
      </c>
      <c r="FG334" s="383">
        <f t="shared" si="540"/>
        <v>0</v>
      </c>
      <c r="FH334" s="383">
        <f t="shared" ref="FH334:FH376" si="552">FG334/FG$379</f>
        <v>0</v>
      </c>
      <c r="FI334" s="383"/>
      <c r="FJ334" s="383" t="e">
        <f t="shared" si="541"/>
        <v>#DIV/0!</v>
      </c>
      <c r="FK334" s="383">
        <f t="shared" si="542"/>
        <v>0</v>
      </c>
      <c r="FL334" s="383">
        <f t="shared" si="525"/>
        <v>0</v>
      </c>
      <c r="FN334" s="383" t="e">
        <f t="shared" si="543"/>
        <v>#DIV/0!</v>
      </c>
      <c r="FO334" s="383">
        <f t="shared" si="544"/>
        <v>0</v>
      </c>
      <c r="FP334" s="383">
        <f>FO334/FO$379</f>
        <v>0</v>
      </c>
      <c r="GB334" s="335">
        <f t="shared" si="546"/>
        <v>1991</v>
      </c>
      <c r="GC334" s="393">
        <f t="shared" si="527"/>
        <v>0.80182850303602426</v>
      </c>
      <c r="GD334" s="393">
        <f t="shared" si="528"/>
        <v>0.92822721571151823</v>
      </c>
      <c r="GE334" s="393">
        <f t="shared" si="529"/>
        <v>1</v>
      </c>
      <c r="GF334" s="393">
        <f t="shared" si="530"/>
        <v>1.0211918094850834</v>
      </c>
      <c r="GG334" s="393">
        <f t="shared" si="531"/>
        <v>0.94485453824865195</v>
      </c>
      <c r="GI334" s="335">
        <f t="shared" si="547"/>
        <v>22</v>
      </c>
      <c r="GJ334" s="383">
        <f t="shared" si="532"/>
        <v>0.96316274584827777</v>
      </c>
      <c r="GK334" s="383">
        <f t="shared" si="533"/>
        <v>1.1496173652961499</v>
      </c>
      <c r="GL334" s="383">
        <f t="shared" si="534"/>
        <v>0.91489348329797671</v>
      </c>
    </row>
    <row r="335" spans="1:194" hidden="1" x14ac:dyDescent="0.2">
      <c r="A335" s="377" t="s">
        <v>557</v>
      </c>
      <c r="B335" s="334">
        <f t="shared" si="535"/>
        <v>1970</v>
      </c>
      <c r="D335" s="432">
        <f>Conversion_factors!$M32*D184+D260</f>
        <v>1234.0935495511983</v>
      </c>
      <c r="E335" s="432">
        <f>Conversion_factors!$M32*E184+E260</f>
        <v>1735.9833750655303</v>
      </c>
      <c r="F335" s="432">
        <f>Conversion_factors!$M32*F184+F260</f>
        <v>642.26784590474313</v>
      </c>
      <c r="G335" s="388"/>
      <c r="H335" s="388">
        <f t="shared" ref="H335:H375" si="553">SUM(D335:G335)</f>
        <v>3612.3447705214712</v>
      </c>
      <c r="J335" s="394">
        <f t="shared" ref="J335:L354" si="554">J36</f>
        <v>138640.07671470649</v>
      </c>
      <c r="K335" s="394">
        <f t="shared" si="554"/>
        <v>421117.66969322937</v>
      </c>
      <c r="L335" s="394">
        <f t="shared" si="554"/>
        <v>830154.80721638026</v>
      </c>
      <c r="M335" s="394"/>
      <c r="N335" s="394">
        <f t="shared" ref="N335:N375" si="555">SUM(J335:M335)</f>
        <v>1389912.5536243161</v>
      </c>
      <c r="P335" s="396">
        <f t="shared" ref="P335:T344" si="556">P36</f>
        <v>30791.977041848528</v>
      </c>
      <c r="Q335" s="396">
        <f t="shared" si="556"/>
        <v>339153.89562652103</v>
      </c>
      <c r="R335" s="396">
        <f t="shared" si="556"/>
        <v>502183.92664000008</v>
      </c>
      <c r="S335" s="396">
        <f t="shared" si="556"/>
        <v>0</v>
      </c>
      <c r="T335" s="396">
        <f t="shared" si="556"/>
        <v>872129.79930836963</v>
      </c>
      <c r="U335" s="396"/>
      <c r="W335" s="397">
        <f>D335/J335*1000</f>
        <v>8.9014199847185278</v>
      </c>
      <c r="X335" s="397">
        <f>E335/K335*1000</f>
        <v>4.1223237588917563</v>
      </c>
      <c r="Y335" s="397">
        <f>F335/L335*1000</f>
        <v>0.77367238052665488</v>
      </c>
      <c r="Z335" s="388"/>
      <c r="AA335" s="388">
        <f>H335/T335*1000</f>
        <v>4.1419806700633215</v>
      </c>
      <c r="AD335" s="397">
        <f>D335/P335*1000</f>
        <v>40.078412239460164</v>
      </c>
      <c r="AE335" s="397">
        <f>E335/Q335*1000</f>
        <v>5.1185712369856109</v>
      </c>
      <c r="AF335" s="397">
        <f>F335/R335*1000</f>
        <v>1.2789494283538962</v>
      </c>
      <c r="AG335" s="388"/>
      <c r="AH335" s="397">
        <f>H335/T335*1000</f>
        <v>4.1419806700633215</v>
      </c>
      <c r="AJ335" s="398">
        <f>W335/W$80</f>
        <v>1.257092749773701</v>
      </c>
      <c r="AK335" s="398">
        <f>X335/X$80</f>
        <v>1.0664521907235243</v>
      </c>
      <c r="AL335" s="398">
        <f>Y335/Y$80</f>
        <v>1.068831017827613</v>
      </c>
      <c r="AM335" s="399"/>
      <c r="AN335" s="398">
        <f>AA335/AA$80</f>
        <v>0.97657543927987422</v>
      </c>
      <c r="AP335" s="393">
        <f t="shared" ref="AP335:AS354" si="557">AP36</f>
        <v>4.5024740219273545</v>
      </c>
      <c r="AQ335" s="393">
        <f t="shared" si="557"/>
        <v>1.2416713330545597</v>
      </c>
      <c r="AR335" s="393">
        <f t="shared" si="557"/>
        <v>1.6530891635078002</v>
      </c>
      <c r="AS335" s="393">
        <f t="shared" si="557"/>
        <v>0</v>
      </c>
      <c r="AT335" s="393">
        <f t="shared" ref="AT335:AT375" si="558">AH335/AN335</f>
        <v>4.2413320092481683</v>
      </c>
      <c r="AV335" s="393">
        <f>P335/$T335</f>
        <v>3.5306644797904713E-2</v>
      </c>
      <c r="AW335" s="393">
        <f t="shared" ref="AW335:AW375" si="559">Q335/$T335</f>
        <v>0.38888006796176705</v>
      </c>
      <c r="AX335" s="393">
        <f t="shared" ref="AX335:AX375" si="560">R335/$T335</f>
        <v>0.57581328724032821</v>
      </c>
      <c r="AY335" s="393"/>
      <c r="AZ335" s="393">
        <f t="shared" ref="AZ335:AZ375" si="561">T335/$T335</f>
        <v>1</v>
      </c>
      <c r="BC335" s="383">
        <f t="shared" ref="BC335:BF350" si="562">AJ335/AJ$80</f>
        <v>1.257092749773701</v>
      </c>
      <c r="BD335" s="383">
        <f t="shared" si="562"/>
        <v>1.0664521907235243</v>
      </c>
      <c r="BE335" s="383">
        <f t="shared" si="562"/>
        <v>1.068831017827613</v>
      </c>
      <c r="BF335" s="383" t="e">
        <f t="shared" si="562"/>
        <v>#DIV/0!</v>
      </c>
      <c r="BG335" s="383"/>
      <c r="BH335" s="383"/>
      <c r="BI335" s="383"/>
      <c r="BJ335" s="383"/>
      <c r="BK335" s="383"/>
      <c r="BL335" s="383"/>
      <c r="BM335" s="383"/>
      <c r="BN335" s="383"/>
      <c r="BO335" s="383"/>
      <c r="BP335" s="383"/>
      <c r="BQ335" s="383"/>
      <c r="BR335" s="400">
        <f>AJ335</f>
        <v>1.257092749773701</v>
      </c>
      <c r="BS335" s="400">
        <f t="shared" ref="BS335:BS375" si="563">AK335</f>
        <v>1.0664521907235243</v>
      </c>
      <c r="BT335" s="400">
        <f t="shared" ref="BT335:BT375" si="564">AL335</f>
        <v>1.068831017827613</v>
      </c>
      <c r="BU335" s="400">
        <v>1</v>
      </c>
      <c r="BV335" s="391"/>
      <c r="BW335" s="400">
        <f>AP335</f>
        <v>4.5024740219273545</v>
      </c>
      <c r="BX335" s="400">
        <f t="shared" ref="BX335:BX375" si="565">AQ335</f>
        <v>1.2416713330545597</v>
      </c>
      <c r="BY335" s="400">
        <f t="shared" ref="BY335:BY375" si="566">AR335</f>
        <v>1.6530891635078002</v>
      </c>
      <c r="BZ335" s="400">
        <v>1</v>
      </c>
      <c r="CB335" s="400">
        <f>AV335</f>
        <v>3.5306644797904713E-2</v>
      </c>
      <c r="CC335" s="400">
        <f t="shared" ref="CC335:CC375" si="567">AW335</f>
        <v>0.38888006796176705</v>
      </c>
      <c r="CD335" s="400">
        <f t="shared" ref="CD335:CD375" si="568">AX335</f>
        <v>0.57581328724032821</v>
      </c>
      <c r="CE335" s="400"/>
      <c r="CG335" s="400">
        <v>1</v>
      </c>
      <c r="CH335" s="400">
        <v>1</v>
      </c>
      <c r="CI335" s="400">
        <v>1</v>
      </c>
      <c r="CJ335" s="400">
        <v>1</v>
      </c>
      <c r="CK335" s="383">
        <f>CM335*CL335</f>
        <v>0.86886127934117763</v>
      </c>
      <c r="CL335" s="392">
        <f t="shared" ref="CL335:CL375" si="569">N335/N$80</f>
        <v>0.88970216164956506</v>
      </c>
      <c r="CM335" s="392">
        <f t="shared" ref="CM335:CM376" si="570">AA335/AA$379</f>
        <v>0.97657543927987422</v>
      </c>
      <c r="CN335" s="392">
        <f t="shared" ref="CN335:CN375" si="571">FD335</f>
        <v>0.81485783574048765</v>
      </c>
      <c r="CO335" s="392">
        <f t="shared" ref="CO335:CO375" si="572">FH335</f>
        <v>1.057014269982903</v>
      </c>
      <c r="CP335" s="392">
        <f>1</f>
        <v>1</v>
      </c>
      <c r="CQ335" s="392">
        <f>1</f>
        <v>1</v>
      </c>
      <c r="CR335" s="392">
        <f t="shared" ref="CR335:CR375" si="573">EZ335</f>
        <v>1.1338173570083645</v>
      </c>
      <c r="CS335" s="392">
        <f t="shared" ref="CS335:CS375" si="574">CL335*CN335*CO335*CP335*CQ335*CR335</f>
        <v>0.86886127934117863</v>
      </c>
      <c r="CT335" s="392">
        <f t="shared" ref="CT335:CT375" si="575">CL335*CM335</f>
        <v>0.86886127934117763</v>
      </c>
      <c r="CU335" s="392"/>
      <c r="CV335" s="392">
        <f t="shared" ref="CV335:CV375" si="576">CN335*CO335*CP335*CQ335</f>
        <v>0.86131636038507986</v>
      </c>
      <c r="CY335" s="338"/>
      <c r="DA335" s="383">
        <f t="shared" si="548"/>
        <v>0.3416322715434072</v>
      </c>
      <c r="DB335" s="383">
        <f t="shared" si="548"/>
        <v>0.48056968128624306</v>
      </c>
      <c r="DC335" s="383">
        <f t="shared" si="548"/>
        <v>0.17779804717034983</v>
      </c>
      <c r="DD335" s="383">
        <f t="shared" si="548"/>
        <v>0</v>
      </c>
      <c r="DF335" s="383"/>
      <c r="DG335" s="383"/>
      <c r="DH335" s="383"/>
      <c r="DI335" s="383"/>
      <c r="DJ335" s="383"/>
      <c r="DK335" s="383"/>
      <c r="DL335" s="383"/>
      <c r="DM335" s="383"/>
      <c r="DN335" s="383"/>
      <c r="DO335" s="383"/>
      <c r="DR335" s="383"/>
      <c r="DS335" s="383"/>
      <c r="DT335" s="383"/>
      <c r="DU335" s="383"/>
      <c r="DW335" s="383"/>
      <c r="DX335" s="383"/>
      <c r="DY335" s="383"/>
      <c r="DZ335" s="383"/>
      <c r="EA335" s="383"/>
      <c r="EC335" s="383"/>
      <c r="ED335" s="383"/>
      <c r="EE335" s="383"/>
      <c r="EF335" s="383"/>
      <c r="EH335" s="383"/>
      <c r="EI335" s="383"/>
      <c r="EJ335" s="383"/>
      <c r="EK335" s="383"/>
      <c r="EM335" s="383"/>
      <c r="EN335" s="383"/>
      <c r="EO335" s="383"/>
      <c r="EP335" s="383"/>
      <c r="ER335" s="383"/>
      <c r="ES335" s="383"/>
      <c r="ET335" s="383"/>
      <c r="EU335" s="383"/>
      <c r="EX335" s="383">
        <f t="shared" ref="EX335:EX375" si="577">EXP(SUMPRODUCT($DL335:$DO335,DR335:DU335))</f>
        <v>1</v>
      </c>
      <c r="EY335" s="420">
        <v>1</v>
      </c>
      <c r="EZ335" s="383">
        <f t="shared" si="550"/>
        <v>1.1338173570083645</v>
      </c>
      <c r="FA335" s="383"/>
      <c r="FB335" s="383">
        <f>EXP(SUMPRODUCT($DL335:$DO335,EC335:EF335))</f>
        <v>1</v>
      </c>
      <c r="FC335" s="420">
        <v>1</v>
      </c>
      <c r="FD335" s="383">
        <f t="shared" si="551"/>
        <v>0.81485783574048765</v>
      </c>
      <c r="FE335" s="383"/>
      <c r="FF335" s="383">
        <f t="shared" si="539"/>
        <v>1</v>
      </c>
      <c r="FG335" s="420">
        <v>1</v>
      </c>
      <c r="FH335" s="383">
        <f t="shared" si="552"/>
        <v>1.057014269982903</v>
      </c>
      <c r="FI335" s="383"/>
      <c r="FJ335" s="383">
        <f t="shared" si="541"/>
        <v>1</v>
      </c>
      <c r="FK335" s="420">
        <v>1</v>
      </c>
      <c r="FL335" s="383">
        <f t="shared" si="525"/>
        <v>1.0083796975718107</v>
      </c>
      <c r="FN335" s="383">
        <f t="shared" si="543"/>
        <v>1</v>
      </c>
      <c r="FO335" s="420">
        <v>1</v>
      </c>
      <c r="FP335" s="383">
        <f>FO335/FO$80</f>
        <v>1.0570362736601544</v>
      </c>
      <c r="GB335" s="335">
        <f t="shared" si="546"/>
        <v>1992</v>
      </c>
      <c r="GC335" s="393">
        <f t="shared" si="527"/>
        <v>0.8311202806073652</v>
      </c>
      <c r="GD335" s="393">
        <f t="shared" si="528"/>
        <v>0.94780131856524463</v>
      </c>
      <c r="GE335" s="393">
        <f t="shared" si="529"/>
        <v>1</v>
      </c>
      <c r="GF335" s="393">
        <f t="shared" si="530"/>
        <v>1.0703234717574321</v>
      </c>
      <c r="GG335" s="393">
        <f t="shared" si="531"/>
        <v>0.94857839129814236</v>
      </c>
      <c r="GI335" s="335">
        <f t="shared" si="547"/>
        <v>23</v>
      </c>
      <c r="GJ335" s="383">
        <f t="shared" si="532"/>
        <v>0.95613116507014773</v>
      </c>
      <c r="GK335" s="383">
        <f t="shared" si="533"/>
        <v>1.1437192499291613</v>
      </c>
      <c r="GL335" s="383">
        <f t="shared" si="534"/>
        <v>0.91727113299630003</v>
      </c>
    </row>
    <row r="336" spans="1:194" hidden="1" x14ac:dyDescent="0.2">
      <c r="A336" s="377" t="s">
        <v>557</v>
      </c>
      <c r="B336" s="334">
        <f t="shared" si="535"/>
        <v>1971</v>
      </c>
      <c r="D336" s="432">
        <f>Conversion_factors!$M33*D185+D261</f>
        <v>1227.876696453337</v>
      </c>
      <c r="E336" s="432">
        <f>Conversion_factors!$M33*E185+E261</f>
        <v>1732.350718679199</v>
      </c>
      <c r="F336" s="432">
        <f>Conversion_factors!$M33*F185+F261</f>
        <v>655.78927423957987</v>
      </c>
      <c r="G336" s="388"/>
      <c r="H336" s="388">
        <f t="shared" si="553"/>
        <v>3616.0166893721157</v>
      </c>
      <c r="J336" s="394">
        <f t="shared" si="554"/>
        <v>141558.81517185821</v>
      </c>
      <c r="K336" s="394">
        <f t="shared" si="554"/>
        <v>418958.49762888346</v>
      </c>
      <c r="L336" s="394">
        <f t="shared" si="554"/>
        <v>847631.75052619877</v>
      </c>
      <c r="M336" s="394"/>
      <c r="N336" s="394">
        <f t="shared" si="555"/>
        <v>1408149.0633269404</v>
      </c>
      <c r="P336" s="396">
        <f t="shared" si="556"/>
        <v>31440.229190097969</v>
      </c>
      <c r="Q336" s="396">
        <f t="shared" si="556"/>
        <v>337414.97164006298</v>
      </c>
      <c r="R336" s="396">
        <f t="shared" si="556"/>
        <v>447412.03056000004</v>
      </c>
      <c r="S336" s="396">
        <f t="shared" si="556"/>
        <v>0</v>
      </c>
      <c r="T336" s="396">
        <f t="shared" si="556"/>
        <v>816267.23139016097</v>
      </c>
      <c r="U336" s="396"/>
      <c r="W336" s="397">
        <f t="shared" ref="W336:W375" si="578">D336/J336*1000</f>
        <v>8.6739684488220981</v>
      </c>
      <c r="X336" s="397">
        <f t="shared" ref="X336:X375" si="579">E336/K336*1000</f>
        <v>4.1348981545511654</v>
      </c>
      <c r="Y336" s="397">
        <f t="shared" ref="Y336:Y375" si="580">F336/L336*1000</f>
        <v>0.77367238052665488</v>
      </c>
      <c r="Z336" s="388"/>
      <c r="AA336" s="388">
        <f t="shared" ref="AA336:AA375" si="581">H336/T336*1000</f>
        <v>4.4299422423386794</v>
      </c>
      <c r="AD336" s="397">
        <f t="shared" ref="AD336:AD375" si="582">D336/P336*1000</f>
        <v>39.054317607839003</v>
      </c>
      <c r="AE336" s="397">
        <f t="shared" ref="AE336:AE375" si="583">E336/Q336*1000</f>
        <v>5.1341845036063836</v>
      </c>
      <c r="AF336" s="397">
        <f t="shared" ref="AF336:AF375" si="584">F336/R336*1000</f>
        <v>1.4657390267730752</v>
      </c>
      <c r="AG336" s="388"/>
      <c r="AH336" s="397">
        <f t="shared" ref="AH336:AH375" si="585">H336/T336*1000</f>
        <v>4.4299422423386794</v>
      </c>
      <c r="AJ336" s="398">
        <f t="shared" ref="AJ336:AJ375" si="586">W336/W$80</f>
        <v>1.2249711694875041</v>
      </c>
      <c r="AK336" s="398">
        <f t="shared" ref="AK336:AK375" si="587">X336/X$80</f>
        <v>1.0697052083374552</v>
      </c>
      <c r="AL336" s="398">
        <f t="shared" ref="AL336:AL375" si="588">Y336/Y$80</f>
        <v>1.068831017827613</v>
      </c>
      <c r="AM336" s="399"/>
      <c r="AN336" s="398">
        <f t="shared" ref="AN336:AN375" si="589">AA336/AA$80</f>
        <v>1.044469575284191</v>
      </c>
      <c r="AP336" s="393">
        <f t="shared" si="557"/>
        <v>4.5024740219273545</v>
      </c>
      <c r="AQ336" s="393">
        <f t="shared" si="557"/>
        <v>1.2416713330545597</v>
      </c>
      <c r="AR336" s="393">
        <f t="shared" si="557"/>
        <v>1.8945215877750685</v>
      </c>
      <c r="AS336" s="393">
        <f t="shared" si="557"/>
        <v>0</v>
      </c>
      <c r="AT336" s="393">
        <f t="shared" si="558"/>
        <v>4.2413320092481683</v>
      </c>
      <c r="AV336" s="393">
        <f t="shared" ref="AV336:AV375" si="590">P336/$T336</f>
        <v>3.8517078698054596E-2</v>
      </c>
      <c r="AW336" s="393">
        <f t="shared" si="559"/>
        <v>0.41336336761359554</v>
      </c>
      <c r="AX336" s="393">
        <f t="shared" si="560"/>
        <v>0.54811955368834986</v>
      </c>
      <c r="AY336" s="393"/>
      <c r="AZ336" s="393">
        <f t="shared" si="561"/>
        <v>1</v>
      </c>
      <c r="BC336" s="383">
        <f t="shared" si="562"/>
        <v>1.2249711694875041</v>
      </c>
      <c r="BD336" s="383">
        <f t="shared" si="562"/>
        <v>1.0697052083374552</v>
      </c>
      <c r="BE336" s="383">
        <f t="shared" si="562"/>
        <v>1.068831017827613</v>
      </c>
      <c r="BF336" s="383" t="e">
        <f t="shared" si="562"/>
        <v>#DIV/0!</v>
      </c>
      <c r="BG336" s="383"/>
      <c r="BH336" s="383"/>
      <c r="BI336" s="383"/>
      <c r="BJ336" s="383"/>
      <c r="BK336" s="383"/>
      <c r="BL336" s="383"/>
      <c r="BM336" s="383"/>
      <c r="BN336" s="383"/>
      <c r="BO336" s="383"/>
      <c r="BP336" s="383"/>
      <c r="BQ336" s="383"/>
      <c r="BR336" s="400">
        <f t="shared" ref="BR336:BR375" si="591">AJ336</f>
        <v>1.2249711694875041</v>
      </c>
      <c r="BS336" s="400">
        <f t="shared" si="563"/>
        <v>1.0697052083374552</v>
      </c>
      <c r="BT336" s="400">
        <f t="shared" si="564"/>
        <v>1.068831017827613</v>
      </c>
      <c r="BU336" s="400">
        <v>1</v>
      </c>
      <c r="BV336" s="391"/>
      <c r="BW336" s="400">
        <f t="shared" ref="BW336:BW375" si="592">AP336</f>
        <v>4.5024740219273545</v>
      </c>
      <c r="BX336" s="400">
        <f t="shared" si="565"/>
        <v>1.2416713330545597</v>
      </c>
      <c r="BY336" s="400">
        <f t="shared" si="566"/>
        <v>1.8945215877750685</v>
      </c>
      <c r="BZ336" s="400">
        <v>1</v>
      </c>
      <c r="CB336" s="400">
        <f t="shared" ref="CB336:CB375" si="593">AV336</f>
        <v>3.8517078698054596E-2</v>
      </c>
      <c r="CC336" s="400">
        <f t="shared" si="567"/>
        <v>0.41336336761359554</v>
      </c>
      <c r="CD336" s="400">
        <f t="shared" si="568"/>
        <v>0.54811955368834986</v>
      </c>
      <c r="CE336" s="400"/>
      <c r="CG336" s="400">
        <v>1</v>
      </c>
      <c r="CH336" s="400">
        <v>1</v>
      </c>
      <c r="CI336" s="400">
        <v>1</v>
      </c>
      <c r="CJ336" s="400">
        <v>1</v>
      </c>
      <c r="CL336" s="392">
        <f t="shared" si="569"/>
        <v>0.9013756025873132</v>
      </c>
      <c r="CM336" s="392">
        <f t="shared" si="570"/>
        <v>1.044469575284191</v>
      </c>
      <c r="CN336" s="392">
        <f t="shared" si="571"/>
        <v>0.8567117238106271</v>
      </c>
      <c r="CO336" s="392">
        <f t="shared" si="572"/>
        <v>1.0832087338557586</v>
      </c>
      <c r="CP336" s="392">
        <f>1</f>
        <v>1</v>
      </c>
      <c r="CQ336" s="392">
        <f>1</f>
        <v>1</v>
      </c>
      <c r="CR336" s="392">
        <f t="shared" si="573"/>
        <v>1.1255088924166994</v>
      </c>
      <c r="CS336" s="392">
        <f t="shared" si="574"/>
        <v>0.94145939280590374</v>
      </c>
      <c r="CT336" s="392">
        <f t="shared" si="575"/>
        <v>0.94145939280590274</v>
      </c>
      <c r="CU336" s="392"/>
      <c r="CV336" s="392">
        <f t="shared" si="576"/>
        <v>0.92799762162829369</v>
      </c>
      <c r="CY336" s="338"/>
      <c r="DA336" s="383">
        <f t="shared" si="548"/>
        <v>0.33956610323790987</v>
      </c>
      <c r="DB336" s="383">
        <f t="shared" si="548"/>
        <v>0.47907708052641867</v>
      </c>
      <c r="DC336" s="383">
        <f t="shared" si="548"/>
        <v>0.18135681623567146</v>
      </c>
      <c r="DD336" s="383">
        <f t="shared" si="548"/>
        <v>0</v>
      </c>
      <c r="DF336" s="383">
        <f t="shared" ref="DF336:DH337" si="594">(DA336-DA335)/LN(DA336/DA335)</f>
        <v>0.34059814289268209</v>
      </c>
      <c r="DG336" s="383">
        <f t="shared" si="594"/>
        <v>0.47982299398297534</v>
      </c>
      <c r="DH336" s="383">
        <f t="shared" si="594"/>
        <v>0.17957155440134126</v>
      </c>
      <c r="DI336" s="383"/>
      <c r="DJ336" s="383">
        <f>SUM(DF336:DI336)</f>
        <v>0.99999269127699875</v>
      </c>
      <c r="DK336" s="383"/>
      <c r="DL336" s="383">
        <f t="shared" ref="DL336:DO337" si="595">DF336/$DJ336</f>
        <v>0.34060063224835724</v>
      </c>
      <c r="DM336" s="383">
        <f t="shared" si="595"/>
        <v>0.47982650090195911</v>
      </c>
      <c r="DN336" s="383">
        <f t="shared" si="595"/>
        <v>0.1795728668496836</v>
      </c>
      <c r="DO336" s="383">
        <f t="shared" si="595"/>
        <v>0</v>
      </c>
      <c r="DR336" s="383">
        <f t="shared" ref="DR336:DU337" si="596">LN(BR336/BR335)</f>
        <v>-2.5884404892441242E-2</v>
      </c>
      <c r="DS336" s="383">
        <f t="shared" si="596"/>
        <v>3.0456745649728423E-3</v>
      </c>
      <c r="DT336" s="383">
        <f t="shared" si="596"/>
        <v>0</v>
      </c>
      <c r="DU336" s="383">
        <f t="shared" si="596"/>
        <v>0</v>
      </c>
      <c r="DW336" s="383">
        <f t="shared" ref="DW336:DY337" si="597">LN(AP336/AP335)</f>
        <v>0</v>
      </c>
      <c r="DX336" s="383">
        <f t="shared" si="597"/>
        <v>0</v>
      </c>
      <c r="DY336" s="383">
        <f t="shared" si="597"/>
        <v>0.13632058858367324</v>
      </c>
      <c r="DZ336" s="383">
        <f>M336/$N336</f>
        <v>0</v>
      </c>
      <c r="EA336" s="383"/>
      <c r="EC336" s="383">
        <f t="shared" ref="EC336:EE340" si="598">LN(AV336/AV335)</f>
        <v>8.7030561352385891E-2</v>
      </c>
      <c r="ED336" s="383">
        <f t="shared" si="598"/>
        <v>6.1056043372373296E-2</v>
      </c>
      <c r="EE336" s="383">
        <f t="shared" si="598"/>
        <v>-4.9290027231287503E-2</v>
      </c>
      <c r="EF336" s="383"/>
      <c r="EH336" s="383">
        <f t="shared" ref="EH336:EK340" si="599">LN(BW336/BW335)</f>
        <v>0</v>
      </c>
      <c r="EI336" s="383">
        <f t="shared" si="599"/>
        <v>0</v>
      </c>
      <c r="EJ336" s="383">
        <f t="shared" si="599"/>
        <v>0.13632058858367324</v>
      </c>
      <c r="EK336" s="383">
        <f t="shared" si="599"/>
        <v>0</v>
      </c>
      <c r="EM336" s="383">
        <f t="shared" ref="EM336:EP340" si="600">LN(CB336/CB335)</f>
        <v>8.7030561352385891E-2</v>
      </c>
      <c r="EN336" s="383">
        <f t="shared" si="600"/>
        <v>6.1056043372373296E-2</v>
      </c>
      <c r="EO336" s="383">
        <f t="shared" si="600"/>
        <v>-4.9290027231287503E-2</v>
      </c>
      <c r="EP336" s="383" t="e">
        <f t="shared" si="600"/>
        <v>#DIV/0!</v>
      </c>
      <c r="ER336" s="383">
        <f t="shared" ref="ER336:EU340" si="601">LN(CG336/CG335)</f>
        <v>0</v>
      </c>
      <c r="ES336" s="383">
        <f t="shared" si="601"/>
        <v>0</v>
      </c>
      <c r="ET336" s="383">
        <f t="shared" si="601"/>
        <v>0</v>
      </c>
      <c r="EU336" s="383">
        <f t="shared" si="601"/>
        <v>0</v>
      </c>
      <c r="EX336" s="383">
        <f t="shared" si="577"/>
        <v>0.99267213141489785</v>
      </c>
      <c r="EY336" s="383">
        <f t="shared" si="549"/>
        <v>0.99267213141489785</v>
      </c>
      <c r="EZ336" s="383">
        <f t="shared" si="550"/>
        <v>1.1255088924166994</v>
      </c>
      <c r="FA336" s="383"/>
      <c r="FB336" s="383">
        <f t="shared" ref="FB336:FB375" si="602">EXP(SUMPRODUCT($DL336:$DO336,EC336:EF336))</f>
        <v>1.0513634234517797</v>
      </c>
      <c r="FC336" s="383">
        <f t="shared" ref="FC336:FC375" si="603">IF(ISERR(FB336),FC335,FB336*FC335)</f>
        <v>1.0513634234517797</v>
      </c>
      <c r="FD336" s="383">
        <f t="shared" si="551"/>
        <v>0.8567117238106271</v>
      </c>
      <c r="FE336" s="383"/>
      <c r="FF336" s="383">
        <f t="shared" ref="FF336:FF375" si="604">EXP(SUMPRODUCT($DL336:$DO336,EH336:EK336))</f>
        <v>1.0247815612491959</v>
      </c>
      <c r="FG336" s="383">
        <f t="shared" ref="FG336:FG375" si="605">IF(ISERR(FF336),FG335,FF336*FG335)</f>
        <v>1.0247815612491959</v>
      </c>
      <c r="FH336" s="383">
        <f t="shared" si="552"/>
        <v>1.0832087338557586</v>
      </c>
      <c r="FI336" s="383"/>
      <c r="FJ336" s="383" t="e">
        <f t="shared" ref="FJ336:FJ375" si="606">EXP(SUMPRODUCT($DL336:$DO336,EM336:EP336))</f>
        <v>#DIV/0!</v>
      </c>
      <c r="FK336" s="383">
        <f t="shared" ref="FK336:FK375" si="607">IF(ISERR(FJ336),FK335,FJ336*FK335)</f>
        <v>1</v>
      </c>
      <c r="FL336" s="383">
        <f t="shared" ref="FL336:FL375" si="608">FK336/FK$80</f>
        <v>1.0083796975718107</v>
      </c>
      <c r="FN336" s="383">
        <f t="shared" ref="FN336:FN375" si="609">EXP(SUMPRODUCT($DL336:$DO336,ER336:EU336))</f>
        <v>1</v>
      </c>
      <c r="FO336" s="383">
        <f t="shared" ref="FO336:FO375" si="610">IF(ISERR(FN336),FO335,FN336*FO335)</f>
        <v>1</v>
      </c>
      <c r="FP336" s="383">
        <f t="shared" ref="FP336:FP375" si="611">FO336/FO$80</f>
        <v>1.0570362736601544</v>
      </c>
      <c r="GB336" s="335">
        <f t="shared" si="546"/>
        <v>1993</v>
      </c>
      <c r="GC336" s="393">
        <f t="shared" si="527"/>
        <v>0.83426708547552519</v>
      </c>
      <c r="GD336" s="393">
        <f t="shared" si="528"/>
        <v>0.96926140281084128</v>
      </c>
      <c r="GE336" s="393">
        <f t="shared" si="529"/>
        <v>1</v>
      </c>
      <c r="GF336" s="393">
        <f t="shared" si="530"/>
        <v>0.98855464968406415</v>
      </c>
      <c r="GG336" s="393">
        <f t="shared" si="531"/>
        <v>0.93438594807457509</v>
      </c>
      <c r="GI336" s="335">
        <f t="shared" si="547"/>
        <v>24</v>
      </c>
      <c r="GJ336" s="383">
        <f t="shared" si="532"/>
        <v>1.0203324927378947</v>
      </c>
      <c r="GK336" s="383">
        <f t="shared" si="533"/>
        <v>1.1707996106828695</v>
      </c>
      <c r="GL336" s="383">
        <f t="shared" si="534"/>
        <v>0.91793822432032346</v>
      </c>
    </row>
    <row r="337" spans="1:194" hidden="1" x14ac:dyDescent="0.2">
      <c r="A337" s="377" t="s">
        <v>557</v>
      </c>
      <c r="B337" s="334">
        <f t="shared" si="535"/>
        <v>1972</v>
      </c>
      <c r="D337" s="432">
        <f>Conversion_factors!$M34*D186+D262</f>
        <v>1227.9640566299408</v>
      </c>
      <c r="E337" s="432">
        <f>Conversion_factors!$M34*E186+E262</f>
        <v>1767.0680879210238</v>
      </c>
      <c r="F337" s="432">
        <f>Conversion_factors!$M34*F186+F262</f>
        <v>676.07141674183481</v>
      </c>
      <c r="G337" s="388"/>
      <c r="H337" s="388">
        <f t="shared" si="553"/>
        <v>3671.103561292799</v>
      </c>
      <c r="J337" s="394">
        <f t="shared" si="554"/>
        <v>145936.9228575858</v>
      </c>
      <c r="K337" s="394">
        <f t="shared" si="554"/>
        <v>422448.27461179974</v>
      </c>
      <c r="L337" s="394">
        <f t="shared" si="554"/>
        <v>873847.16549092659</v>
      </c>
      <c r="M337" s="394"/>
      <c r="N337" s="394">
        <f t="shared" si="555"/>
        <v>1442232.362960312</v>
      </c>
      <c r="P337" s="396">
        <f t="shared" si="556"/>
        <v>32412.607412472138</v>
      </c>
      <c r="Q337" s="396">
        <f t="shared" si="556"/>
        <v>340225.51972151967</v>
      </c>
      <c r="R337" s="396">
        <f t="shared" si="556"/>
        <v>453745.52872</v>
      </c>
      <c r="S337" s="396">
        <f t="shared" si="556"/>
        <v>0</v>
      </c>
      <c r="T337" s="396">
        <f t="shared" si="556"/>
        <v>826383.65585399186</v>
      </c>
      <c r="U337" s="396"/>
      <c r="W337" s="397">
        <f t="shared" si="578"/>
        <v>8.4143480113546278</v>
      </c>
      <c r="X337" s="397">
        <f t="shared" si="579"/>
        <v>4.1829217779261496</v>
      </c>
      <c r="Y337" s="397">
        <f t="shared" si="580"/>
        <v>0.77367238052665477</v>
      </c>
      <c r="Z337" s="388"/>
      <c r="AA337" s="388">
        <f t="shared" si="581"/>
        <v>4.442371936191126</v>
      </c>
      <c r="AD337" s="397">
        <f t="shared" si="582"/>
        <v>37.885383332580304</v>
      </c>
      <c r="AE337" s="397">
        <f t="shared" si="583"/>
        <v>5.1938140600605118</v>
      </c>
      <c r="AF337" s="397">
        <f t="shared" si="584"/>
        <v>1.4899792371486464</v>
      </c>
      <c r="AG337" s="388"/>
      <c r="AH337" s="397">
        <f t="shared" si="585"/>
        <v>4.442371936191126</v>
      </c>
      <c r="AJ337" s="398">
        <f t="shared" si="586"/>
        <v>1.1883065732552487</v>
      </c>
      <c r="AK337" s="398">
        <f t="shared" si="587"/>
        <v>1.0821290016516665</v>
      </c>
      <c r="AL337" s="398">
        <f t="shared" si="588"/>
        <v>1.0688310178276128</v>
      </c>
      <c r="AM337" s="399"/>
      <c r="AN337" s="398">
        <f t="shared" si="589"/>
        <v>1.0474001861925906</v>
      </c>
      <c r="AP337" s="393">
        <f t="shared" si="557"/>
        <v>4.5024740219273545</v>
      </c>
      <c r="AQ337" s="393">
        <f t="shared" si="557"/>
        <v>1.2416713330545597</v>
      </c>
      <c r="AR337" s="393">
        <f t="shared" si="557"/>
        <v>1.9258529510054201</v>
      </c>
      <c r="AS337" s="393">
        <f t="shared" si="557"/>
        <v>0</v>
      </c>
      <c r="AT337" s="393">
        <f t="shared" si="558"/>
        <v>4.2413320092481683</v>
      </c>
      <c r="AV337" s="393">
        <f t="shared" si="590"/>
        <v>3.9222227088913895E-2</v>
      </c>
      <c r="AW337" s="393">
        <f t="shared" si="559"/>
        <v>0.41170407632267092</v>
      </c>
      <c r="AX337" s="393">
        <f t="shared" si="560"/>
        <v>0.54907369658841509</v>
      </c>
      <c r="AY337" s="393"/>
      <c r="AZ337" s="393">
        <f t="shared" si="561"/>
        <v>1</v>
      </c>
      <c r="BC337" s="383">
        <f t="shared" si="562"/>
        <v>1.1883065732552487</v>
      </c>
      <c r="BD337" s="383">
        <f t="shared" si="562"/>
        <v>1.0821290016516665</v>
      </c>
      <c r="BE337" s="383">
        <f t="shared" si="562"/>
        <v>1.0688310178276128</v>
      </c>
      <c r="BF337" s="383" t="e">
        <f t="shared" si="562"/>
        <v>#DIV/0!</v>
      </c>
      <c r="BG337" s="383"/>
      <c r="BH337" s="383"/>
      <c r="BI337" s="383"/>
      <c r="BJ337" s="383"/>
      <c r="BK337" s="383"/>
      <c r="BL337" s="383"/>
      <c r="BM337" s="383"/>
      <c r="BN337" s="383"/>
      <c r="BO337" s="383"/>
      <c r="BP337" s="383"/>
      <c r="BQ337" s="383"/>
      <c r="BR337" s="400">
        <f t="shared" si="591"/>
        <v>1.1883065732552487</v>
      </c>
      <c r="BS337" s="400">
        <f t="shared" si="563"/>
        <v>1.0821290016516665</v>
      </c>
      <c r="BT337" s="400">
        <f t="shared" si="564"/>
        <v>1.0688310178276128</v>
      </c>
      <c r="BU337" s="400">
        <v>1</v>
      </c>
      <c r="BV337" s="391"/>
      <c r="BW337" s="400">
        <f t="shared" si="592"/>
        <v>4.5024740219273545</v>
      </c>
      <c r="BX337" s="400">
        <f t="shared" si="565"/>
        <v>1.2416713330545597</v>
      </c>
      <c r="BY337" s="400">
        <f t="shared" si="566"/>
        <v>1.9258529510054201</v>
      </c>
      <c r="BZ337" s="400">
        <v>1</v>
      </c>
      <c r="CB337" s="400">
        <f t="shared" si="593"/>
        <v>3.9222227088913895E-2</v>
      </c>
      <c r="CC337" s="400">
        <f t="shared" si="567"/>
        <v>0.41170407632267092</v>
      </c>
      <c r="CD337" s="400">
        <f t="shared" si="568"/>
        <v>0.54907369658841509</v>
      </c>
      <c r="CE337" s="400"/>
      <c r="CG337" s="400">
        <v>1</v>
      </c>
      <c r="CH337" s="400">
        <v>1</v>
      </c>
      <c r="CI337" s="400">
        <v>1</v>
      </c>
      <c r="CJ337" s="400">
        <v>1</v>
      </c>
      <c r="CL337" s="392">
        <f t="shared" si="569"/>
        <v>0.92319279193558423</v>
      </c>
      <c r="CM337" s="392">
        <f t="shared" si="570"/>
        <v>1.0474001861925906</v>
      </c>
      <c r="CN337" s="392">
        <f t="shared" si="571"/>
        <v>0.86057616702910877</v>
      </c>
      <c r="CO337" s="392">
        <f t="shared" si="572"/>
        <v>1.0864607314338717</v>
      </c>
      <c r="CP337" s="392">
        <f>1</f>
        <v>1</v>
      </c>
      <c r="CQ337" s="392">
        <f>1</f>
        <v>1</v>
      </c>
      <c r="CR337" s="392">
        <f t="shared" si="573"/>
        <v>1.1202354150470348</v>
      </c>
      <c r="CS337" s="392">
        <f t="shared" si="574"/>
        <v>0.96695230216498917</v>
      </c>
      <c r="CT337" s="392">
        <f t="shared" si="575"/>
        <v>0.9669523021649884</v>
      </c>
      <c r="CU337" s="392"/>
      <c r="CV337" s="392">
        <f t="shared" si="576"/>
        <v>0.93498221188500319</v>
      </c>
      <c r="CY337" s="338"/>
      <c r="DA337" s="383">
        <f t="shared" si="548"/>
        <v>0.33449452899593674</v>
      </c>
      <c r="DB337" s="383">
        <f t="shared" si="548"/>
        <v>0.48134520272120607</v>
      </c>
      <c r="DC337" s="383">
        <f t="shared" si="548"/>
        <v>0.18416026828285731</v>
      </c>
      <c r="DD337" s="383">
        <f t="shared" si="548"/>
        <v>0</v>
      </c>
      <c r="DF337" s="383">
        <f t="shared" si="594"/>
        <v>0.3370239563394905</v>
      </c>
      <c r="DG337" s="383">
        <f t="shared" si="594"/>
        <v>0.48021024889395286</v>
      </c>
      <c r="DH337" s="383">
        <f t="shared" si="594"/>
        <v>0.1827549585386459</v>
      </c>
      <c r="DI337" s="383"/>
      <c r="DJ337" s="383">
        <f>SUM(DF337:DI337)</f>
        <v>0.99998916377208924</v>
      </c>
      <c r="DK337" s="383"/>
      <c r="DL337" s="383">
        <f t="shared" si="595"/>
        <v>0.33702760844746787</v>
      </c>
      <c r="DM337" s="383">
        <f t="shared" si="595"/>
        <v>0.48021545261804371</v>
      </c>
      <c r="DN337" s="383">
        <f t="shared" si="595"/>
        <v>0.18275693893448847</v>
      </c>
      <c r="DO337" s="383">
        <f t="shared" si="595"/>
        <v>0</v>
      </c>
      <c r="DR337" s="383">
        <f t="shared" si="596"/>
        <v>-3.0388062662691218E-2</v>
      </c>
      <c r="DS337" s="383">
        <f t="shared" si="596"/>
        <v>1.1547294215590238E-2</v>
      </c>
      <c r="DT337" s="383">
        <f t="shared" si="596"/>
        <v>-2.2204460492503131E-16</v>
      </c>
      <c r="DU337" s="383">
        <f t="shared" si="596"/>
        <v>0</v>
      </c>
      <c r="DW337" s="383">
        <f t="shared" si="597"/>
        <v>0</v>
      </c>
      <c r="DX337" s="383">
        <f t="shared" si="597"/>
        <v>0</v>
      </c>
      <c r="DY337" s="383">
        <f t="shared" si="597"/>
        <v>1.6402614651193432E-2</v>
      </c>
      <c r="DZ337" s="383">
        <f>M337/$N337</f>
        <v>0</v>
      </c>
      <c r="EA337" s="383"/>
      <c r="EC337" s="383">
        <f t="shared" si="598"/>
        <v>1.8141858198937873E-2</v>
      </c>
      <c r="ED337" s="383">
        <f t="shared" si="598"/>
        <v>-4.0222009488652104E-3</v>
      </c>
      <c r="EE337" s="383">
        <f t="shared" si="598"/>
        <v>1.7392435477442173E-3</v>
      </c>
      <c r="EF337" s="383"/>
      <c r="EH337" s="383">
        <f t="shared" si="599"/>
        <v>0</v>
      </c>
      <c r="EI337" s="383">
        <f t="shared" si="599"/>
        <v>0</v>
      </c>
      <c r="EJ337" s="383">
        <f t="shared" si="599"/>
        <v>1.6402614651193432E-2</v>
      </c>
      <c r="EK337" s="383">
        <f t="shared" si="599"/>
        <v>0</v>
      </c>
      <c r="EM337" s="383">
        <f t="shared" si="600"/>
        <v>1.8141858198937873E-2</v>
      </c>
      <c r="EN337" s="383">
        <f t="shared" si="600"/>
        <v>-4.0222009488652104E-3</v>
      </c>
      <c r="EO337" s="383">
        <f t="shared" si="600"/>
        <v>1.7392435477442173E-3</v>
      </c>
      <c r="EP337" s="383" t="e">
        <f t="shared" si="600"/>
        <v>#DIV/0!</v>
      </c>
      <c r="ER337" s="383">
        <f t="shared" si="601"/>
        <v>0</v>
      </c>
      <c r="ES337" s="383">
        <f t="shared" si="601"/>
        <v>0</v>
      </c>
      <c r="ET337" s="383">
        <f t="shared" si="601"/>
        <v>0</v>
      </c>
      <c r="EU337" s="383">
        <f t="shared" si="601"/>
        <v>0</v>
      </c>
      <c r="EX337" s="383">
        <f t="shared" si="577"/>
        <v>0.9953145840026717</v>
      </c>
      <c r="EY337" s="383">
        <f t="shared" si="549"/>
        <v>0.98802104953026448</v>
      </c>
      <c r="EZ337" s="383">
        <f t="shared" si="550"/>
        <v>1.1202354150470348</v>
      </c>
      <c r="FA337" s="383"/>
      <c r="FB337" s="383">
        <f t="shared" si="602"/>
        <v>1.0045107859634426</v>
      </c>
      <c r="FC337" s="383">
        <f t="shared" si="603"/>
        <v>1.0561058988247629</v>
      </c>
      <c r="FD337" s="383">
        <f t="shared" si="551"/>
        <v>0.86057616702910877</v>
      </c>
      <c r="FE337" s="383"/>
      <c r="FF337" s="383">
        <f t="shared" si="604"/>
        <v>1.0030021892147578</v>
      </c>
      <c r="FG337" s="383">
        <f t="shared" si="605"/>
        <v>1.0278581493998609</v>
      </c>
      <c r="FH337" s="383">
        <f t="shared" si="552"/>
        <v>1.0864607314338717</v>
      </c>
      <c r="FI337" s="383"/>
      <c r="FJ337" s="383" t="e">
        <f t="shared" si="606"/>
        <v>#DIV/0!</v>
      </c>
      <c r="FK337" s="383">
        <f t="shared" si="607"/>
        <v>1</v>
      </c>
      <c r="FL337" s="383">
        <f t="shared" si="608"/>
        <v>1.0083796975718107</v>
      </c>
      <c r="FN337" s="383">
        <f t="shared" si="609"/>
        <v>1</v>
      </c>
      <c r="FO337" s="383">
        <f t="shared" si="610"/>
        <v>1</v>
      </c>
      <c r="FP337" s="383">
        <f t="shared" si="611"/>
        <v>1.0570362736601544</v>
      </c>
      <c r="GB337" s="335">
        <f t="shared" si="546"/>
        <v>1994</v>
      </c>
      <c r="GC337" s="393">
        <f t="shared" si="527"/>
        <v>0.80409083768684253</v>
      </c>
      <c r="GD337" s="393">
        <f t="shared" si="528"/>
        <v>1.0110250018402096</v>
      </c>
      <c r="GE337" s="393">
        <f t="shared" si="529"/>
        <v>1</v>
      </c>
      <c r="GF337" s="393">
        <f t="shared" si="530"/>
        <v>1.0643616418978878</v>
      </c>
      <c r="GG337" s="393">
        <f t="shared" si="531"/>
        <v>0.89854171505127256</v>
      </c>
      <c r="GI337" s="335">
        <f t="shared" si="547"/>
        <v>25</v>
      </c>
      <c r="GJ337" s="383">
        <f t="shared" si="532"/>
        <v>1.0305473964963394</v>
      </c>
      <c r="GK337" s="383">
        <f t="shared" si="533"/>
        <v>1.174191333105449</v>
      </c>
      <c r="GL337" s="383">
        <f t="shared" si="534"/>
        <v>0.92675910377501902</v>
      </c>
    </row>
    <row r="338" spans="1:194" hidden="1" x14ac:dyDescent="0.2">
      <c r="A338" s="377" t="s">
        <v>557</v>
      </c>
      <c r="B338" s="334">
        <f t="shared" si="535"/>
        <v>1973</v>
      </c>
      <c r="D338" s="432">
        <f>Conversion_factors!$M35*D187+D263</f>
        <v>1260.4429902576142</v>
      </c>
      <c r="E338" s="432">
        <f>Conversion_factors!$M35*E187+E263</f>
        <v>1829.1999809993331</v>
      </c>
      <c r="F338" s="432">
        <f>Conversion_factors!$M35*F187+F263</f>
        <v>689.05403366632959</v>
      </c>
      <c r="G338" s="388"/>
      <c r="H338" s="388">
        <f t="shared" si="553"/>
        <v>3778.6970049232768</v>
      </c>
      <c r="J338" s="394">
        <f t="shared" si="554"/>
        <v>148087.97002030196</v>
      </c>
      <c r="K338" s="394">
        <f t="shared" si="554"/>
        <v>426011.83905944816</v>
      </c>
      <c r="L338" s="394">
        <f t="shared" si="554"/>
        <v>890627.67524061829</v>
      </c>
      <c r="M338" s="394"/>
      <c r="N338" s="394">
        <f t="shared" si="555"/>
        <v>1464727.4843203684</v>
      </c>
      <c r="P338" s="396">
        <f t="shared" si="556"/>
        <v>32890.355235611241</v>
      </c>
      <c r="Q338" s="396">
        <f t="shared" si="556"/>
        <v>343095.49372573697</v>
      </c>
      <c r="R338" s="396">
        <f t="shared" si="556"/>
        <v>470461.30868000002</v>
      </c>
      <c r="S338" s="396">
        <f t="shared" si="556"/>
        <v>0</v>
      </c>
      <c r="T338" s="396">
        <f t="shared" si="556"/>
        <v>846447.1576413482</v>
      </c>
      <c r="U338" s="396"/>
      <c r="W338" s="397">
        <f t="shared" si="578"/>
        <v>8.5114475543476971</v>
      </c>
      <c r="X338" s="397">
        <f t="shared" si="579"/>
        <v>4.2937773397045795</v>
      </c>
      <c r="Y338" s="397">
        <f t="shared" si="580"/>
        <v>0.77367238052665477</v>
      </c>
      <c r="Z338" s="388"/>
      <c r="AA338" s="388">
        <f t="shared" si="581"/>
        <v>4.4641853549992838</v>
      </c>
      <c r="AD338" s="397">
        <f t="shared" si="582"/>
        <v>38.322571502447616</v>
      </c>
      <c r="AE338" s="397">
        <f t="shared" si="583"/>
        <v>5.3314602332304473</v>
      </c>
      <c r="AF338" s="397">
        <f t="shared" si="584"/>
        <v>1.4646348614717064</v>
      </c>
      <c r="AG338" s="388"/>
      <c r="AH338" s="397">
        <f t="shared" si="585"/>
        <v>4.4641853549992838</v>
      </c>
      <c r="AJ338" s="398">
        <f t="shared" si="586"/>
        <v>1.202019343994353</v>
      </c>
      <c r="AK338" s="398">
        <f t="shared" si="587"/>
        <v>1.1108075246467348</v>
      </c>
      <c r="AL338" s="398">
        <f t="shared" si="588"/>
        <v>1.0688310178276128</v>
      </c>
      <c r="AM338" s="399"/>
      <c r="AN338" s="398">
        <f t="shared" si="589"/>
        <v>1.0525432447318877</v>
      </c>
      <c r="AP338" s="393">
        <f t="shared" si="557"/>
        <v>4.5024740219273545</v>
      </c>
      <c r="AQ338" s="393">
        <f t="shared" si="557"/>
        <v>1.2416713330545597</v>
      </c>
      <c r="AR338" s="393">
        <f t="shared" si="557"/>
        <v>1.8930944135225549</v>
      </c>
      <c r="AS338" s="393">
        <f t="shared" si="557"/>
        <v>0</v>
      </c>
      <c r="AT338" s="393">
        <f t="shared" si="558"/>
        <v>4.2413320092481683</v>
      </c>
      <c r="AV338" s="393">
        <f t="shared" si="590"/>
        <v>3.885695041762708E-2</v>
      </c>
      <c r="AW338" s="393">
        <f t="shared" si="559"/>
        <v>0.40533598657449976</v>
      </c>
      <c r="AX338" s="393">
        <f t="shared" si="560"/>
        <v>0.55580706300787319</v>
      </c>
      <c r="AY338" s="393"/>
      <c r="AZ338" s="393">
        <f t="shared" si="561"/>
        <v>1</v>
      </c>
      <c r="BC338" s="383">
        <f t="shared" si="562"/>
        <v>1.202019343994353</v>
      </c>
      <c r="BD338" s="383">
        <f t="shared" si="562"/>
        <v>1.1108075246467348</v>
      </c>
      <c r="BE338" s="383">
        <f t="shared" si="562"/>
        <v>1.0688310178276128</v>
      </c>
      <c r="BF338" s="383" t="e">
        <f t="shared" si="562"/>
        <v>#DIV/0!</v>
      </c>
      <c r="BG338" s="383"/>
      <c r="BH338" s="383"/>
      <c r="BI338" s="383"/>
      <c r="BJ338" s="383"/>
      <c r="BK338" s="383"/>
      <c r="BL338" s="383"/>
      <c r="BM338" s="383"/>
      <c r="BN338" s="383"/>
      <c r="BO338" s="383"/>
      <c r="BP338" s="383"/>
      <c r="BQ338" s="383"/>
      <c r="BR338" s="400">
        <f t="shared" si="591"/>
        <v>1.202019343994353</v>
      </c>
      <c r="BS338" s="400">
        <f t="shared" si="563"/>
        <v>1.1108075246467348</v>
      </c>
      <c r="BT338" s="400">
        <f t="shared" si="564"/>
        <v>1.0688310178276128</v>
      </c>
      <c r="BU338" s="400">
        <v>1</v>
      </c>
      <c r="BV338" s="391"/>
      <c r="BW338" s="400">
        <f t="shared" si="592"/>
        <v>4.5024740219273545</v>
      </c>
      <c r="BX338" s="400">
        <f t="shared" si="565"/>
        <v>1.2416713330545597</v>
      </c>
      <c r="BY338" s="400">
        <f t="shared" si="566"/>
        <v>1.8930944135225549</v>
      </c>
      <c r="BZ338" s="400">
        <v>1</v>
      </c>
      <c r="CB338" s="400">
        <f t="shared" si="593"/>
        <v>3.885695041762708E-2</v>
      </c>
      <c r="CC338" s="400">
        <f t="shared" si="567"/>
        <v>0.40533598657449976</v>
      </c>
      <c r="CD338" s="400">
        <f t="shared" si="568"/>
        <v>0.55580706300787319</v>
      </c>
      <c r="CE338" s="400"/>
      <c r="CG338" s="400">
        <v>1</v>
      </c>
      <c r="CH338" s="400">
        <v>1</v>
      </c>
      <c r="CI338" s="400">
        <v>1</v>
      </c>
      <c r="CJ338" s="400">
        <v>1</v>
      </c>
      <c r="CL338" s="392">
        <f t="shared" si="569"/>
        <v>0.93759222882708027</v>
      </c>
      <c r="CM338" s="392">
        <f t="shared" si="570"/>
        <v>1.0525432447318877</v>
      </c>
      <c r="CN338" s="392">
        <f t="shared" si="571"/>
        <v>0.8533634565012217</v>
      </c>
      <c r="CO338" s="392">
        <f t="shared" si="572"/>
        <v>1.0830502976254084</v>
      </c>
      <c r="CP338" s="392">
        <f>1</f>
        <v>1</v>
      </c>
      <c r="CQ338" s="392">
        <f>1</f>
        <v>1</v>
      </c>
      <c r="CR338" s="392">
        <f t="shared" si="573"/>
        <v>1.1388257569229849</v>
      </c>
      <c r="CS338" s="392">
        <f t="shared" si="574"/>
        <v>0.98685636676505761</v>
      </c>
      <c r="CT338" s="392">
        <f t="shared" si="575"/>
        <v>0.9868563667650575</v>
      </c>
      <c r="CU338" s="392"/>
      <c r="CV338" s="392">
        <f t="shared" si="576"/>
        <v>0.92423554554629539</v>
      </c>
      <c r="CY338" s="338"/>
      <c r="DA338" s="383">
        <f t="shared" ref="DA338:DA375" si="612">D338/$H338</f>
        <v>0.3335655091200429</v>
      </c>
      <c r="DB338" s="383">
        <f t="shared" ref="DB338:DB375" si="613">E338/$H338</f>
        <v>0.48408220574871774</v>
      </c>
      <c r="DC338" s="383">
        <f t="shared" ref="DC338:DC375" si="614">F338/$H338</f>
        <v>0.18235228513123936</v>
      </c>
      <c r="DD338" s="383">
        <f t="shared" ref="DD338:DD375" si="615">G338/$H338</f>
        <v>0</v>
      </c>
      <c r="DF338" s="383">
        <f t="shared" ref="DF338:DF375" si="616">(DA338-DA337)/LN(DA338/DA337)</f>
        <v>0.33402980373843294</v>
      </c>
      <c r="DG338" s="383">
        <f t="shared" ref="DG338:DG375" si="617">(DB338-DB337)/LN(DB338/DB337)</f>
        <v>0.48271241099055046</v>
      </c>
      <c r="DH338" s="383">
        <f t="shared" ref="DH338:DH375" si="618">(DC338-DC337)/LN(DC338/DC337)</f>
        <v>0.18325479025305683</v>
      </c>
      <c r="DI338" s="383"/>
      <c r="DJ338" s="383">
        <f t="shared" ref="DJ338:DJ375" si="619">SUM(DF338:DI338)</f>
        <v>0.99999700498204014</v>
      </c>
      <c r="DK338" s="383"/>
      <c r="DL338" s="383">
        <f t="shared" ref="DL338:DL375" si="620">DF338/$DJ338</f>
        <v>0.33403080416669056</v>
      </c>
      <c r="DM338" s="383">
        <f t="shared" ref="DM338:DM375" si="621">DG338/$DJ338</f>
        <v>0.48271385672722084</v>
      </c>
      <c r="DN338" s="383">
        <f t="shared" ref="DN338:DN375" si="622">DH338/$DJ338</f>
        <v>0.18325533910608868</v>
      </c>
      <c r="DO338" s="383">
        <f t="shared" ref="DO338:DO375" si="623">DI338/$DJ338</f>
        <v>0</v>
      </c>
      <c r="DR338" s="383">
        <f t="shared" ref="DR338:DR375" si="624">LN(BR338/BR337)</f>
        <v>1.1473683212058362E-2</v>
      </c>
      <c r="DS338" s="383">
        <f t="shared" ref="DS338:DS375" si="625">LN(BS338/BS337)</f>
        <v>2.6156852002451731E-2</v>
      </c>
      <c r="DT338" s="383">
        <f t="shared" ref="DT338:DT375" si="626">LN(BT338/BT337)</f>
        <v>0</v>
      </c>
      <c r="DU338" s="383">
        <f t="shared" ref="DU338:DU375" si="627">LN(BU338/BU337)</f>
        <v>0</v>
      </c>
      <c r="DW338" s="383">
        <f t="shared" ref="DW338:DW375" si="628">LN(AP338/AP337)</f>
        <v>0</v>
      </c>
      <c r="DX338" s="383">
        <f t="shared" ref="DX338:DX375" si="629">LN(AQ338/AQ337)</f>
        <v>0</v>
      </c>
      <c r="DY338" s="383">
        <f t="shared" ref="DY338:DY375" si="630">LN(AR338/AR337)</f>
        <v>-1.7156214973700977E-2</v>
      </c>
      <c r="DZ338" s="383">
        <f t="shared" ref="DZ338:DZ375" si="631">M338/$N338</f>
        <v>0</v>
      </c>
      <c r="EA338" s="383"/>
      <c r="EC338" s="383">
        <f t="shared" si="598"/>
        <v>-9.3566389361453856E-3</v>
      </c>
      <c r="ED338" s="383">
        <f t="shared" si="598"/>
        <v>-1.5588510261692062E-2</v>
      </c>
      <c r="EE338" s="383">
        <f t="shared" si="598"/>
        <v>1.2188554683989272E-2</v>
      </c>
      <c r="EF338" s="383"/>
      <c r="EH338" s="383">
        <f t="shared" si="599"/>
        <v>0</v>
      </c>
      <c r="EI338" s="383">
        <f t="shared" si="599"/>
        <v>0</v>
      </c>
      <c r="EJ338" s="383">
        <f t="shared" si="599"/>
        <v>-1.7156214973700977E-2</v>
      </c>
      <c r="EK338" s="383">
        <f t="shared" si="599"/>
        <v>0</v>
      </c>
      <c r="EM338" s="383">
        <f t="shared" si="600"/>
        <v>-9.3566389361453856E-3</v>
      </c>
      <c r="EN338" s="383">
        <f t="shared" si="600"/>
        <v>-1.5588510261692062E-2</v>
      </c>
      <c r="EO338" s="383">
        <f t="shared" si="600"/>
        <v>1.2188554683989272E-2</v>
      </c>
      <c r="EP338" s="383" t="e">
        <f t="shared" si="600"/>
        <v>#DIV/0!</v>
      </c>
      <c r="ER338" s="383">
        <f t="shared" si="601"/>
        <v>0</v>
      </c>
      <c r="ES338" s="383">
        <f t="shared" si="601"/>
        <v>0</v>
      </c>
      <c r="ET338" s="383">
        <f t="shared" si="601"/>
        <v>0</v>
      </c>
      <c r="EU338" s="383">
        <f t="shared" si="601"/>
        <v>0</v>
      </c>
      <c r="EX338" s="383">
        <f t="shared" si="577"/>
        <v>1.0165950313891565</v>
      </c>
      <c r="EY338" s="383">
        <f t="shared" si="549"/>
        <v>1.0044172898603665</v>
      </c>
      <c r="EZ338" s="383">
        <f t="shared" si="550"/>
        <v>1.1388257569229849</v>
      </c>
      <c r="FA338" s="383"/>
      <c r="FB338" s="383">
        <f t="shared" si="602"/>
        <v>0.99161874241441439</v>
      </c>
      <c r="FC338" s="383">
        <f t="shared" si="603"/>
        <v>1.0472544032490561</v>
      </c>
      <c r="FD338" s="383">
        <f t="shared" si="551"/>
        <v>0.8533634565012217</v>
      </c>
      <c r="FE338" s="383"/>
      <c r="FF338" s="383">
        <f t="shared" si="604"/>
        <v>0.99686096909921229</v>
      </c>
      <c r="FG338" s="383">
        <f t="shared" si="605"/>
        <v>1.0246316709072683</v>
      </c>
      <c r="FH338" s="383">
        <f t="shared" si="552"/>
        <v>1.0830502976254084</v>
      </c>
      <c r="FI338" s="383"/>
      <c r="FJ338" s="383" t="e">
        <f t="shared" si="606"/>
        <v>#DIV/0!</v>
      </c>
      <c r="FK338" s="383">
        <f t="shared" si="607"/>
        <v>1</v>
      </c>
      <c r="FL338" s="383">
        <f t="shared" si="608"/>
        <v>1.0083796975718107</v>
      </c>
      <c r="FN338" s="383">
        <f t="shared" si="609"/>
        <v>1</v>
      </c>
      <c r="FO338" s="383">
        <f t="shared" si="610"/>
        <v>1</v>
      </c>
      <c r="FP338" s="383">
        <f t="shared" si="611"/>
        <v>1.0570362736601544</v>
      </c>
      <c r="GB338" s="335">
        <f t="shared" si="546"/>
        <v>1995</v>
      </c>
      <c r="GC338" s="393">
        <f t="shared" si="527"/>
        <v>0.80584871677238068</v>
      </c>
      <c r="GD338" s="393">
        <f t="shared" si="528"/>
        <v>1.0024384189541822</v>
      </c>
      <c r="GE338" s="393">
        <f t="shared" si="529"/>
        <v>1</v>
      </c>
      <c r="GF338" s="393">
        <f t="shared" si="530"/>
        <v>0.95176916504355991</v>
      </c>
      <c r="GG338" s="393">
        <f t="shared" si="531"/>
        <v>0.92862683517422007</v>
      </c>
      <c r="GI338" s="335">
        <f t="shared" si="547"/>
        <v>26</v>
      </c>
      <c r="GJ338" s="383">
        <f t="shared" si="532"/>
        <v>0.99750127899714225</v>
      </c>
      <c r="GK338" s="383">
        <f t="shared" si="533"/>
        <v>1.1391393307020097</v>
      </c>
      <c r="GL338" s="383">
        <f t="shared" si="534"/>
        <v>0.93614072802707016</v>
      </c>
    </row>
    <row r="339" spans="1:194" hidden="1" x14ac:dyDescent="0.2">
      <c r="A339" s="377" t="s">
        <v>557</v>
      </c>
      <c r="B339" s="334">
        <f t="shared" si="535"/>
        <v>1974</v>
      </c>
      <c r="D339" s="432">
        <f>Conversion_factors!$M36*D188+D264</f>
        <v>1287.6177106108221</v>
      </c>
      <c r="E339" s="432">
        <f>Conversion_factors!$M36*E188+E264</f>
        <v>1775.1034888805989</v>
      </c>
      <c r="F339" s="432">
        <f>Conversion_factors!$M36*F188+F264</f>
        <v>630.4705018248211</v>
      </c>
      <c r="G339" s="388"/>
      <c r="H339" s="388">
        <f t="shared" si="553"/>
        <v>3693.191701316242</v>
      </c>
      <c r="J339" s="394">
        <f t="shared" si="554"/>
        <v>143190.86086145518</v>
      </c>
      <c r="K339" s="394">
        <f t="shared" si="554"/>
        <v>419203.19960940862</v>
      </c>
      <c r="L339" s="394">
        <f t="shared" si="554"/>
        <v>814906.30620114249</v>
      </c>
      <c r="M339" s="394"/>
      <c r="N339" s="394">
        <f t="shared" si="555"/>
        <v>1377300.3666720064</v>
      </c>
      <c r="P339" s="396">
        <f t="shared" si="556"/>
        <v>31802.706726147881</v>
      </c>
      <c r="Q339" s="396">
        <f t="shared" si="556"/>
        <v>337612.04631998105</v>
      </c>
      <c r="R339" s="396">
        <f t="shared" si="556"/>
        <v>453243.25903999998</v>
      </c>
      <c r="S339" s="396">
        <f t="shared" si="556"/>
        <v>0</v>
      </c>
      <c r="T339" s="396">
        <f t="shared" si="556"/>
        <v>822658.01208612882</v>
      </c>
      <c r="U339" s="396"/>
      <c r="W339" s="397">
        <f t="shared" si="578"/>
        <v>8.992317686089347</v>
      </c>
      <c r="X339" s="397">
        <f t="shared" si="579"/>
        <v>4.2344702772654079</v>
      </c>
      <c r="Y339" s="397">
        <f t="shared" si="580"/>
        <v>0.77367238052665499</v>
      </c>
      <c r="Z339" s="388"/>
      <c r="AA339" s="388">
        <f t="shared" si="581"/>
        <v>4.4893402204287778</v>
      </c>
      <c r="AD339" s="397">
        <f t="shared" si="582"/>
        <v>40.487676778535182</v>
      </c>
      <c r="AE339" s="397">
        <f t="shared" si="583"/>
        <v>5.2578203539520505</v>
      </c>
      <c r="AF339" s="397">
        <f t="shared" si="584"/>
        <v>1.3910201403992206</v>
      </c>
      <c r="AG339" s="388"/>
      <c r="AH339" s="397">
        <f t="shared" si="585"/>
        <v>4.4893402204287778</v>
      </c>
      <c r="AJ339" s="398">
        <f t="shared" si="586"/>
        <v>1.2699296725973088</v>
      </c>
      <c r="AK339" s="398">
        <f t="shared" si="587"/>
        <v>1.0954646863926538</v>
      </c>
      <c r="AL339" s="398">
        <f t="shared" si="588"/>
        <v>1.0688310178276133</v>
      </c>
      <c r="AM339" s="399"/>
      <c r="AN339" s="398">
        <f t="shared" si="589"/>
        <v>1.058474132805409</v>
      </c>
      <c r="AP339" s="393">
        <f t="shared" si="557"/>
        <v>4.5024740219273545</v>
      </c>
      <c r="AQ339" s="393">
        <f t="shared" si="557"/>
        <v>1.2416713330545597</v>
      </c>
      <c r="AR339" s="393">
        <f t="shared" si="557"/>
        <v>1.7979446797006302</v>
      </c>
      <c r="AS339" s="393">
        <f t="shared" si="557"/>
        <v>0</v>
      </c>
      <c r="AT339" s="393">
        <f t="shared" si="558"/>
        <v>4.2413320092481683</v>
      </c>
      <c r="AV339" s="393">
        <f t="shared" si="590"/>
        <v>3.8658478078273759E-2</v>
      </c>
      <c r="AW339" s="393">
        <f t="shared" si="559"/>
        <v>0.41039173187391809</v>
      </c>
      <c r="AX339" s="393">
        <f t="shared" si="560"/>
        <v>0.55094979004780831</v>
      </c>
      <c r="AY339" s="393"/>
      <c r="AZ339" s="393">
        <f t="shared" si="561"/>
        <v>1</v>
      </c>
      <c r="BC339" s="383">
        <f t="shared" si="562"/>
        <v>1.2699296725973088</v>
      </c>
      <c r="BD339" s="383">
        <f t="shared" si="562"/>
        <v>1.0954646863926538</v>
      </c>
      <c r="BE339" s="383">
        <f t="shared" si="562"/>
        <v>1.0688310178276133</v>
      </c>
      <c r="BF339" s="383" t="e">
        <f t="shared" si="562"/>
        <v>#DIV/0!</v>
      </c>
      <c r="BG339" s="424" t="s">
        <v>684</v>
      </c>
      <c r="BH339" s="383"/>
      <c r="BI339" s="383"/>
      <c r="BJ339" s="383"/>
      <c r="BK339" s="383"/>
      <c r="BL339" s="383"/>
      <c r="BM339" s="383"/>
      <c r="BN339" s="383"/>
      <c r="BO339" s="383"/>
      <c r="BP339" s="383"/>
      <c r="BQ339" s="383"/>
      <c r="BR339" s="400">
        <f t="shared" si="591"/>
        <v>1.2699296725973088</v>
      </c>
      <c r="BS339" s="400">
        <f t="shared" si="563"/>
        <v>1.0954646863926538</v>
      </c>
      <c r="BT339" s="400">
        <f t="shared" si="564"/>
        <v>1.0688310178276133</v>
      </c>
      <c r="BU339" s="400">
        <v>1</v>
      </c>
      <c r="BV339" s="391"/>
      <c r="BW339" s="400">
        <f t="shared" si="592"/>
        <v>4.5024740219273545</v>
      </c>
      <c r="BX339" s="400">
        <f t="shared" si="565"/>
        <v>1.2416713330545597</v>
      </c>
      <c r="BY339" s="400">
        <f t="shared" si="566"/>
        <v>1.7979446797006302</v>
      </c>
      <c r="BZ339" s="400">
        <v>1</v>
      </c>
      <c r="CB339" s="400">
        <f t="shared" si="593"/>
        <v>3.8658478078273759E-2</v>
      </c>
      <c r="CC339" s="400">
        <f t="shared" si="567"/>
        <v>0.41039173187391809</v>
      </c>
      <c r="CD339" s="400">
        <f t="shared" si="568"/>
        <v>0.55094979004780831</v>
      </c>
      <c r="CE339" s="400"/>
      <c r="CG339" s="400">
        <v>1</v>
      </c>
      <c r="CH339" s="400">
        <v>1</v>
      </c>
      <c r="CI339" s="400">
        <v>1</v>
      </c>
      <c r="CJ339" s="400">
        <v>1</v>
      </c>
      <c r="CL339" s="392">
        <f t="shared" si="569"/>
        <v>0.88162892713899221</v>
      </c>
      <c r="CM339" s="392">
        <f t="shared" si="570"/>
        <v>1.058474132805409</v>
      </c>
      <c r="CN339" s="392">
        <f t="shared" si="571"/>
        <v>0.85565709172924165</v>
      </c>
      <c r="CO339" s="392">
        <f t="shared" si="572"/>
        <v>1.0732378449438589</v>
      </c>
      <c r="CP339" s="392">
        <f>1</f>
        <v>1</v>
      </c>
      <c r="CQ339" s="392">
        <f>1</f>
        <v>1</v>
      </c>
      <c r="CR339" s="392">
        <f t="shared" si="573"/>
        <v>1.1526156615886665</v>
      </c>
      <c r="CS339" s="392">
        <f t="shared" si="574"/>
        <v>0.9331814141096082</v>
      </c>
      <c r="CT339" s="392">
        <f t="shared" si="575"/>
        <v>0.93318141410960798</v>
      </c>
      <c r="CU339" s="392"/>
      <c r="CV339" s="392">
        <f t="shared" si="576"/>
        <v>0.91832357313842106</v>
      </c>
      <c r="CY339" s="338"/>
      <c r="DA339" s="383">
        <f t="shared" si="612"/>
        <v>0.34864632403238616</v>
      </c>
      <c r="DB339" s="383">
        <f t="shared" si="613"/>
        <v>0.48064211999825451</v>
      </c>
      <c r="DC339" s="383">
        <f t="shared" si="614"/>
        <v>0.17071155596935936</v>
      </c>
      <c r="DD339" s="383">
        <f t="shared" si="615"/>
        <v>0</v>
      </c>
      <c r="DF339" s="383">
        <f t="shared" si="616"/>
        <v>0.3410503471739581</v>
      </c>
      <c r="DG339" s="383">
        <f t="shared" si="617"/>
        <v>0.48236011838095161</v>
      </c>
      <c r="DH339" s="383">
        <f t="shared" si="618"/>
        <v>0.17646793501233857</v>
      </c>
      <c r="DI339" s="383"/>
      <c r="DJ339" s="383">
        <f t="shared" si="619"/>
        <v>0.9998784005672483</v>
      </c>
      <c r="DK339" s="383"/>
      <c r="DL339" s="383">
        <f t="shared" si="620"/>
        <v>0.34109182374624186</v>
      </c>
      <c r="DM339" s="383">
        <f t="shared" si="621"/>
        <v>0.48241878023097645</v>
      </c>
      <c r="DN339" s="383">
        <f t="shared" si="622"/>
        <v>0.17648939602278163</v>
      </c>
      <c r="DO339" s="383">
        <f t="shared" si="623"/>
        <v>0</v>
      </c>
      <c r="DR339" s="383">
        <f t="shared" si="624"/>
        <v>5.4958593872706178E-2</v>
      </c>
      <c r="DS339" s="383">
        <f t="shared" si="625"/>
        <v>-1.3908606123022124E-2</v>
      </c>
      <c r="DT339" s="383">
        <f t="shared" si="626"/>
        <v>4.4408920985006252E-16</v>
      </c>
      <c r="DU339" s="383">
        <f t="shared" si="627"/>
        <v>0</v>
      </c>
      <c r="DW339" s="383">
        <f t="shared" si="628"/>
        <v>0</v>
      </c>
      <c r="DX339" s="383">
        <f t="shared" si="629"/>
        <v>0</v>
      </c>
      <c r="DY339" s="383">
        <f t="shared" si="630"/>
        <v>-5.1568578171287127E-2</v>
      </c>
      <c r="DZ339" s="383">
        <f t="shared" si="631"/>
        <v>0</v>
      </c>
      <c r="EA339" s="383"/>
      <c r="EC339" s="383">
        <f t="shared" si="598"/>
        <v>-5.1208585676202527E-3</v>
      </c>
      <c r="ED339" s="383">
        <f t="shared" si="598"/>
        <v>1.2395827485743655E-2</v>
      </c>
      <c r="EE339" s="383">
        <f t="shared" si="598"/>
        <v>-8.7775451897165232E-3</v>
      </c>
      <c r="EF339" s="383"/>
      <c r="EH339" s="383">
        <f t="shared" si="599"/>
        <v>0</v>
      </c>
      <c r="EI339" s="383">
        <f t="shared" si="599"/>
        <v>0</v>
      </c>
      <c r="EJ339" s="383">
        <f t="shared" si="599"/>
        <v>-5.1568578171287127E-2</v>
      </c>
      <c r="EK339" s="383">
        <f t="shared" si="599"/>
        <v>0</v>
      </c>
      <c r="EM339" s="383">
        <f t="shared" si="600"/>
        <v>-5.1208585676202527E-3</v>
      </c>
      <c r="EN339" s="383">
        <f t="shared" si="600"/>
        <v>1.2395827485743655E-2</v>
      </c>
      <c r="EO339" s="383">
        <f t="shared" si="600"/>
        <v>-8.7775451897165232E-3</v>
      </c>
      <c r="EP339" s="383" t="e">
        <f t="shared" si="600"/>
        <v>#DIV/0!</v>
      </c>
      <c r="ER339" s="383">
        <f t="shared" si="601"/>
        <v>0</v>
      </c>
      <c r="ES339" s="383">
        <f t="shared" si="601"/>
        <v>0</v>
      </c>
      <c r="ET339" s="383">
        <f t="shared" si="601"/>
        <v>0</v>
      </c>
      <c r="EU339" s="383">
        <f t="shared" si="601"/>
        <v>0</v>
      </c>
      <c r="EX339" s="383">
        <f t="shared" si="577"/>
        <v>1.0121088802056433</v>
      </c>
      <c r="EY339" s="383">
        <f t="shared" si="549"/>
        <v>1.0165796584997626</v>
      </c>
      <c r="EZ339" s="383">
        <f t="shared" si="550"/>
        <v>1.1526156615886665</v>
      </c>
      <c r="FA339" s="383"/>
      <c r="FB339" s="383">
        <f t="shared" si="602"/>
        <v>1.0026877589033678</v>
      </c>
      <c r="FC339" s="383">
        <f t="shared" si="603"/>
        <v>1.0500691705954799</v>
      </c>
      <c r="FD339" s="383">
        <f t="shared" si="551"/>
        <v>0.85565709172924165</v>
      </c>
      <c r="FE339" s="383"/>
      <c r="FF339" s="383">
        <f t="shared" si="604"/>
        <v>0.99093998431738262</v>
      </c>
      <c r="FG339" s="383">
        <f t="shared" si="605"/>
        <v>1.015348491899942</v>
      </c>
      <c r="FH339" s="383">
        <f t="shared" si="552"/>
        <v>1.0732378449438589</v>
      </c>
      <c r="FI339" s="383"/>
      <c r="FJ339" s="383" t="e">
        <f t="shared" si="606"/>
        <v>#DIV/0!</v>
      </c>
      <c r="FK339" s="383">
        <f t="shared" si="607"/>
        <v>1</v>
      </c>
      <c r="FL339" s="383">
        <f t="shared" si="608"/>
        <v>1.0083796975718107</v>
      </c>
      <c r="FN339" s="383">
        <f t="shared" si="609"/>
        <v>1</v>
      </c>
      <c r="FO339" s="383">
        <f t="shared" si="610"/>
        <v>1</v>
      </c>
      <c r="FP339" s="383">
        <f t="shared" si="611"/>
        <v>1.0570362736601544</v>
      </c>
      <c r="GB339" s="335">
        <f t="shared" si="546"/>
        <v>1996</v>
      </c>
      <c r="GC339" s="393">
        <f t="shared" si="527"/>
        <v>0.874419389477473</v>
      </c>
      <c r="GD339" s="393">
        <f t="shared" si="528"/>
        <v>1.0498939466312427</v>
      </c>
      <c r="GE339" s="393">
        <f t="shared" si="529"/>
        <v>1</v>
      </c>
      <c r="GF339" s="393">
        <f t="shared" si="530"/>
        <v>0.95984758648880786</v>
      </c>
      <c r="GG339" s="393">
        <f t="shared" si="531"/>
        <v>0.92682670078254226</v>
      </c>
      <c r="GI339" s="335">
        <f t="shared" si="547"/>
        <v>27</v>
      </c>
      <c r="GJ339" s="383">
        <f t="shared" si="532"/>
        <v>1.0025211338102236</v>
      </c>
      <c r="GK339" s="383">
        <f t="shared" si="533"/>
        <v>1.1569836169943404</v>
      </c>
      <c r="GL339" s="383">
        <f t="shared" si="534"/>
        <v>0.89141833363940215</v>
      </c>
    </row>
    <row r="340" spans="1:194" hidden="1" x14ac:dyDescent="0.2">
      <c r="A340" s="377" t="s">
        <v>557</v>
      </c>
      <c r="B340" s="334">
        <f t="shared" si="535"/>
        <v>1975</v>
      </c>
      <c r="D340" s="432">
        <f>Conversion_factors!$M37*D189+D265</f>
        <v>1324.3587247683072</v>
      </c>
      <c r="E340" s="432">
        <f>Conversion_factors!$M37*E189+E265</f>
        <v>1684.6291761687096</v>
      </c>
      <c r="F340" s="432">
        <f>Conversion_factors!$M37*F189+F265</f>
        <v>553.64976511365489</v>
      </c>
      <c r="G340" s="388"/>
      <c r="H340" s="388">
        <f t="shared" si="553"/>
        <v>3562.6376660506721</v>
      </c>
      <c r="J340" s="394">
        <f t="shared" si="554"/>
        <v>146015.31998121942</v>
      </c>
      <c r="K340" s="394">
        <f t="shared" si="554"/>
        <v>409386.58027782425</v>
      </c>
      <c r="L340" s="394">
        <f t="shared" si="554"/>
        <v>715612.67928005138</v>
      </c>
      <c r="M340" s="394"/>
      <c r="N340" s="394">
        <f t="shared" si="555"/>
        <v>1271014.5795390951</v>
      </c>
      <c r="P340" s="396">
        <f t="shared" si="556"/>
        <v>32430.019422680707</v>
      </c>
      <c r="Q340" s="396">
        <f t="shared" si="556"/>
        <v>329706.07388568547</v>
      </c>
      <c r="R340" s="396">
        <f t="shared" si="556"/>
        <v>410256.32471999998</v>
      </c>
      <c r="S340" s="396">
        <f t="shared" si="556"/>
        <v>0</v>
      </c>
      <c r="T340" s="396">
        <f t="shared" si="556"/>
        <v>772392.41802836617</v>
      </c>
      <c r="U340" s="396"/>
      <c r="W340" s="397">
        <f t="shared" si="578"/>
        <v>9.0699984422089894</v>
      </c>
      <c r="X340" s="397">
        <f t="shared" si="579"/>
        <v>4.1150083010182223</v>
      </c>
      <c r="Y340" s="397">
        <f t="shared" si="580"/>
        <v>0.77367238052665477</v>
      </c>
      <c r="Z340" s="388"/>
      <c r="AA340" s="388">
        <f t="shared" si="581"/>
        <v>4.6124710482590912</v>
      </c>
      <c r="AD340" s="397">
        <f t="shared" si="582"/>
        <v>40.83743236496754</v>
      </c>
      <c r="AE340" s="397">
        <f t="shared" si="583"/>
        <v>5.1094878426558754</v>
      </c>
      <c r="AF340" s="397">
        <f t="shared" si="584"/>
        <v>1.3495215838330366</v>
      </c>
      <c r="AG340" s="388"/>
      <c r="AH340" s="397">
        <f t="shared" si="585"/>
        <v>4.6124710482590912</v>
      </c>
      <c r="AJ340" s="398">
        <f t="shared" si="586"/>
        <v>1.2809000476029353</v>
      </c>
      <c r="AK340" s="398">
        <f t="shared" si="587"/>
        <v>1.0645596692886059</v>
      </c>
      <c r="AL340" s="398">
        <f t="shared" si="588"/>
        <v>1.0688310178276128</v>
      </c>
      <c r="AM340" s="399"/>
      <c r="AN340" s="398">
        <f t="shared" si="589"/>
        <v>1.0875053021554688</v>
      </c>
      <c r="AP340" s="393">
        <f t="shared" si="557"/>
        <v>4.5024740219273545</v>
      </c>
      <c r="AQ340" s="393">
        <f t="shared" si="557"/>
        <v>1.2416713330545597</v>
      </c>
      <c r="AR340" s="393">
        <f t="shared" si="557"/>
        <v>1.744306269424261</v>
      </c>
      <c r="AS340" s="393">
        <f t="shared" si="557"/>
        <v>0</v>
      </c>
      <c r="AT340" s="393">
        <f t="shared" si="558"/>
        <v>4.2413320092481683</v>
      </c>
      <c r="AV340" s="393">
        <f t="shared" si="590"/>
        <v>4.1986454897450474E-2</v>
      </c>
      <c r="AW340" s="393">
        <f t="shared" si="559"/>
        <v>0.42686342614199119</v>
      </c>
      <c r="AX340" s="393">
        <f t="shared" si="560"/>
        <v>0.5311501189605583</v>
      </c>
      <c r="AY340" s="393"/>
      <c r="AZ340" s="393">
        <f t="shared" si="561"/>
        <v>1</v>
      </c>
      <c r="BC340" s="383">
        <f t="shared" si="562"/>
        <v>1.2809000476029353</v>
      </c>
      <c r="BD340" s="383">
        <f t="shared" si="562"/>
        <v>1.0645596692886059</v>
      </c>
      <c r="BE340" s="383">
        <f t="shared" si="562"/>
        <v>1.0688310178276128</v>
      </c>
      <c r="BF340" s="383" t="e">
        <f t="shared" si="562"/>
        <v>#DIV/0!</v>
      </c>
      <c r="BR340" s="400">
        <f t="shared" si="591"/>
        <v>1.2809000476029353</v>
      </c>
      <c r="BS340" s="400">
        <f t="shared" si="563"/>
        <v>1.0645596692886059</v>
      </c>
      <c r="BT340" s="400">
        <f t="shared" si="564"/>
        <v>1.0688310178276128</v>
      </c>
      <c r="BU340" s="400">
        <v>1</v>
      </c>
      <c r="BV340" s="391"/>
      <c r="BW340" s="400">
        <f t="shared" si="592"/>
        <v>4.5024740219273545</v>
      </c>
      <c r="BX340" s="400">
        <f t="shared" si="565"/>
        <v>1.2416713330545597</v>
      </c>
      <c r="BY340" s="400">
        <f t="shared" si="566"/>
        <v>1.744306269424261</v>
      </c>
      <c r="BZ340" s="400">
        <v>1</v>
      </c>
      <c r="CB340" s="400">
        <f t="shared" si="593"/>
        <v>4.1986454897450474E-2</v>
      </c>
      <c r="CC340" s="400">
        <f t="shared" si="567"/>
        <v>0.42686342614199119</v>
      </c>
      <c r="CD340" s="400">
        <f t="shared" si="568"/>
        <v>0.5311501189605583</v>
      </c>
      <c r="CE340" s="400"/>
      <c r="CG340" s="400">
        <v>1</v>
      </c>
      <c r="CH340" s="400">
        <v>1</v>
      </c>
      <c r="CI340" s="400">
        <v>1</v>
      </c>
      <c r="CJ340" s="400">
        <v>1</v>
      </c>
      <c r="CL340" s="392">
        <f t="shared" si="569"/>
        <v>0.81359393147095793</v>
      </c>
      <c r="CM340" s="392">
        <f t="shared" si="570"/>
        <v>1.0875053021554688</v>
      </c>
      <c r="CN340" s="392">
        <f t="shared" si="571"/>
        <v>0.8928445810215091</v>
      </c>
      <c r="CO340" s="392">
        <f t="shared" si="572"/>
        <v>1.0679531805354052</v>
      </c>
      <c r="CP340" s="392">
        <f>1</f>
        <v>1</v>
      </c>
      <c r="CQ340" s="392">
        <f>1</f>
        <v>1</v>
      </c>
      <c r="CR340" s="392">
        <f t="shared" si="573"/>
        <v>1.1405210427687773</v>
      </c>
      <c r="CS340" s="392">
        <f t="shared" si="574"/>
        <v>0.88478771427617997</v>
      </c>
      <c r="CT340" s="392">
        <f t="shared" si="575"/>
        <v>0.88478771427617986</v>
      </c>
      <c r="CU340" s="392"/>
      <c r="CV340" s="392">
        <f t="shared" si="576"/>
        <v>0.95351621002572196</v>
      </c>
      <c r="CY340" s="338"/>
      <c r="DA340" s="383">
        <f t="shared" si="612"/>
        <v>0.37173545246783751</v>
      </c>
      <c r="DB340" s="383">
        <f t="shared" si="613"/>
        <v>0.47286009245958183</v>
      </c>
      <c r="DC340" s="383">
        <f t="shared" si="614"/>
        <v>0.15540445507258055</v>
      </c>
      <c r="DD340" s="383">
        <f t="shared" si="615"/>
        <v>0</v>
      </c>
      <c r="DF340" s="383">
        <f t="shared" si="616"/>
        <v>0.36006751524881159</v>
      </c>
      <c r="DG340" s="383">
        <f t="shared" si="617"/>
        <v>0.47674052051176369</v>
      </c>
      <c r="DH340" s="383">
        <f t="shared" si="618"/>
        <v>0.1629381886739133</v>
      </c>
      <c r="DI340" s="383"/>
      <c r="DJ340" s="383">
        <f t="shared" si="619"/>
        <v>0.99974622443448857</v>
      </c>
      <c r="DK340" s="383"/>
      <c r="DL340" s="383">
        <f t="shared" si="620"/>
        <v>0.36015891478108414</v>
      </c>
      <c r="DM340" s="383">
        <f t="shared" si="621"/>
        <v>0.47686153631781336</v>
      </c>
      <c r="DN340" s="383">
        <f t="shared" si="622"/>
        <v>0.16297954890110247</v>
      </c>
      <c r="DO340" s="383">
        <f t="shared" si="623"/>
        <v>0</v>
      </c>
      <c r="DR340" s="383">
        <f t="shared" si="624"/>
        <v>8.6014699890481841E-3</v>
      </c>
      <c r="DS340" s="383">
        <f t="shared" si="625"/>
        <v>-2.861738678551963E-2</v>
      </c>
      <c r="DT340" s="383">
        <f t="shared" si="626"/>
        <v>-4.4408920985006271E-16</v>
      </c>
      <c r="DU340" s="383">
        <f t="shared" si="627"/>
        <v>0</v>
      </c>
      <c r="DW340" s="383">
        <f t="shared" si="628"/>
        <v>0</v>
      </c>
      <c r="DX340" s="383">
        <f t="shared" si="629"/>
        <v>0</v>
      </c>
      <c r="DY340" s="383">
        <f t="shared" si="630"/>
        <v>-3.0287244619546846E-2</v>
      </c>
      <c r="DZ340" s="383">
        <f t="shared" si="631"/>
        <v>0</v>
      </c>
      <c r="EA340" s="383"/>
      <c r="EC340" s="383">
        <f t="shared" si="598"/>
        <v>8.2580957653355117E-2</v>
      </c>
      <c r="ED340" s="383">
        <f t="shared" si="598"/>
        <v>3.9351969818978982E-2</v>
      </c>
      <c r="EE340" s="383">
        <f t="shared" si="598"/>
        <v>-3.6598988666760035E-2</v>
      </c>
      <c r="EF340" s="383"/>
      <c r="EH340" s="383">
        <f t="shared" si="599"/>
        <v>0</v>
      </c>
      <c r="EI340" s="383">
        <f t="shared" si="599"/>
        <v>0</v>
      </c>
      <c r="EJ340" s="383">
        <f t="shared" si="599"/>
        <v>-3.0287244619546846E-2</v>
      </c>
      <c r="EK340" s="383">
        <f t="shared" si="599"/>
        <v>0</v>
      </c>
      <c r="EM340" s="383">
        <f t="shared" si="600"/>
        <v>8.2580957653355117E-2</v>
      </c>
      <c r="EN340" s="383">
        <f t="shared" si="600"/>
        <v>3.9351969818978982E-2</v>
      </c>
      <c r="EO340" s="383">
        <f t="shared" si="600"/>
        <v>-3.6598988666760035E-2</v>
      </c>
      <c r="EP340" s="383" t="e">
        <f t="shared" si="600"/>
        <v>#DIV/0!</v>
      </c>
      <c r="ER340" s="383">
        <f t="shared" si="601"/>
        <v>0</v>
      </c>
      <c r="ES340" s="383">
        <f t="shared" si="601"/>
        <v>0</v>
      </c>
      <c r="ET340" s="383">
        <f t="shared" si="601"/>
        <v>0</v>
      </c>
      <c r="EU340" s="383">
        <f t="shared" si="601"/>
        <v>0</v>
      </c>
      <c r="EX340" s="383">
        <f t="shared" si="577"/>
        <v>0.98950680680217451</v>
      </c>
      <c r="EY340" s="383">
        <f t="shared" si="549"/>
        <v>1.0059124917421451</v>
      </c>
      <c r="EZ340" s="383">
        <f t="shared" si="550"/>
        <v>1.1405210427687773</v>
      </c>
      <c r="FA340" s="383"/>
      <c r="FB340" s="383">
        <f t="shared" si="602"/>
        <v>1.0434607387138151</v>
      </c>
      <c r="FC340" s="383">
        <f t="shared" si="603"/>
        <v>1.0957059524501624</v>
      </c>
      <c r="FD340" s="383">
        <f t="shared" si="551"/>
        <v>0.8928445810215091</v>
      </c>
      <c r="FE340" s="383"/>
      <c r="FF340" s="383">
        <f t="shared" si="604"/>
        <v>0.99507596155563249</v>
      </c>
      <c r="FG340" s="383">
        <f t="shared" si="605"/>
        <v>1.0103488768913962</v>
      </c>
      <c r="FH340" s="383">
        <f t="shared" si="552"/>
        <v>1.0679531805354052</v>
      </c>
      <c r="FI340" s="383"/>
      <c r="FJ340" s="383" t="e">
        <f t="shared" si="606"/>
        <v>#DIV/0!</v>
      </c>
      <c r="FK340" s="383">
        <f t="shared" si="607"/>
        <v>1</v>
      </c>
      <c r="FL340" s="383">
        <f t="shared" si="608"/>
        <v>1.0083796975718107</v>
      </c>
      <c r="FN340" s="383">
        <f t="shared" si="609"/>
        <v>1</v>
      </c>
      <c r="FO340" s="383">
        <f t="shared" si="610"/>
        <v>1</v>
      </c>
      <c r="FP340" s="383">
        <f t="shared" si="611"/>
        <v>1.0570362736601544</v>
      </c>
      <c r="GB340" s="335">
        <f t="shared" si="546"/>
        <v>1997</v>
      </c>
      <c r="GC340" s="393">
        <f t="shared" si="527"/>
        <v>0.89300704387911889</v>
      </c>
      <c r="GD340" s="393">
        <f t="shared" si="528"/>
        <v>1.0966142703856432</v>
      </c>
      <c r="GE340" s="393">
        <f t="shared" si="529"/>
        <v>1</v>
      </c>
      <c r="GF340" s="393">
        <f t="shared" si="530"/>
        <v>1.001836897346194</v>
      </c>
      <c r="GG340" s="393">
        <f t="shared" si="531"/>
        <v>0.8934464978645078</v>
      </c>
      <c r="GI340" s="335">
        <f t="shared" si="547"/>
        <v>28</v>
      </c>
      <c r="GJ340" s="383">
        <f t="shared" si="532"/>
        <v>1.0663415175588697</v>
      </c>
      <c r="GK340" s="383">
        <f t="shared" si="533"/>
        <v>1.172066553303786</v>
      </c>
      <c r="GL340" s="383">
        <f t="shared" si="534"/>
        <v>0.92284921217687998</v>
      </c>
    </row>
    <row r="341" spans="1:194" hidden="1" x14ac:dyDescent="0.2">
      <c r="A341" s="377" t="s">
        <v>557</v>
      </c>
      <c r="B341" s="334">
        <f t="shared" si="535"/>
        <v>1976</v>
      </c>
      <c r="D341" s="432">
        <f>Conversion_factors!$M38*D190+D266</f>
        <v>1385.8828858279312</v>
      </c>
      <c r="E341" s="432">
        <f>Conversion_factors!$M38*E190+E266</f>
        <v>1723.7673263554686</v>
      </c>
      <c r="F341" s="432">
        <f>Conversion_factors!$M38*F190+F266</f>
        <v>577.34427376521739</v>
      </c>
      <c r="G341" s="388"/>
      <c r="H341" s="388">
        <f t="shared" si="553"/>
        <v>3686.9944859486177</v>
      </c>
      <c r="J341" s="394">
        <f t="shared" si="554"/>
        <v>149363.84797700707</v>
      </c>
      <c r="K341" s="394">
        <f t="shared" si="554"/>
        <v>413150.26516806765</v>
      </c>
      <c r="L341" s="394">
        <f t="shared" si="554"/>
        <v>746238.70296650263</v>
      </c>
      <c r="M341" s="394"/>
      <c r="N341" s="394">
        <f t="shared" si="555"/>
        <v>1308752.8161115772</v>
      </c>
      <c r="P341" s="396">
        <f t="shared" si="556"/>
        <v>33173.727877072692</v>
      </c>
      <c r="Q341" s="396">
        <f t="shared" si="556"/>
        <v>332737.21811044955</v>
      </c>
      <c r="R341" s="396">
        <f t="shared" si="556"/>
        <v>440355.75407999998</v>
      </c>
      <c r="S341" s="396">
        <f t="shared" si="556"/>
        <v>0</v>
      </c>
      <c r="T341" s="396">
        <f t="shared" si="556"/>
        <v>806266.70006752224</v>
      </c>
      <c r="U341" s="396"/>
      <c r="W341" s="397">
        <f t="shared" si="578"/>
        <v>9.2785697784196941</v>
      </c>
      <c r="X341" s="397">
        <f t="shared" si="579"/>
        <v>4.1722527411527812</v>
      </c>
      <c r="Y341" s="397">
        <f t="shared" si="580"/>
        <v>0.77367238052665488</v>
      </c>
      <c r="Z341" s="388"/>
      <c r="AA341" s="388">
        <f t="shared" si="581"/>
        <v>4.5729216965550528</v>
      </c>
      <c r="AD341" s="397">
        <f t="shared" si="582"/>
        <v>41.776519387974915</v>
      </c>
      <c r="AE341" s="397">
        <f t="shared" si="583"/>
        <v>5.1805666229477145</v>
      </c>
      <c r="AF341" s="397">
        <f t="shared" si="584"/>
        <v>1.3110860217358045</v>
      </c>
      <c r="AG341" s="388"/>
      <c r="AH341" s="397">
        <f t="shared" si="585"/>
        <v>4.5729216965550528</v>
      </c>
      <c r="AJ341" s="398">
        <f t="shared" si="586"/>
        <v>1.3103552935087805</v>
      </c>
      <c r="AK341" s="398">
        <f t="shared" si="587"/>
        <v>1.0793689036328424</v>
      </c>
      <c r="AL341" s="398">
        <f t="shared" si="588"/>
        <v>1.068831017827613</v>
      </c>
      <c r="AM341" s="399"/>
      <c r="AN341" s="398">
        <f t="shared" si="589"/>
        <v>1.0781805542654661</v>
      </c>
      <c r="AP341" s="393">
        <f t="shared" si="557"/>
        <v>4.5024740219273545</v>
      </c>
      <c r="AQ341" s="393">
        <f t="shared" si="557"/>
        <v>1.2416713330545597</v>
      </c>
      <c r="AR341" s="393">
        <f t="shared" si="557"/>
        <v>1.6946268921262524</v>
      </c>
      <c r="AS341" s="393">
        <f t="shared" si="557"/>
        <v>0</v>
      </c>
      <c r="AT341" s="393">
        <f t="shared" si="558"/>
        <v>4.2413320092481683</v>
      </c>
      <c r="AV341" s="393">
        <f t="shared" si="590"/>
        <v>4.1144856750619241E-2</v>
      </c>
      <c r="AW341" s="393">
        <f t="shared" si="559"/>
        <v>0.41268877665738135</v>
      </c>
      <c r="AX341" s="393">
        <f t="shared" si="560"/>
        <v>0.54616636659199946</v>
      </c>
      <c r="AY341" s="393"/>
      <c r="AZ341" s="393">
        <f t="shared" si="561"/>
        <v>1</v>
      </c>
      <c r="BC341" s="383">
        <f t="shared" si="562"/>
        <v>1.3103552935087805</v>
      </c>
      <c r="BD341" s="383">
        <f t="shared" si="562"/>
        <v>1.0793689036328424</v>
      </c>
      <c r="BE341" s="383">
        <f t="shared" si="562"/>
        <v>1.068831017827613</v>
      </c>
      <c r="BF341" s="383" t="e">
        <f t="shared" si="562"/>
        <v>#DIV/0!</v>
      </c>
      <c r="BG341" s="383"/>
      <c r="BH341" s="383"/>
      <c r="BI341" s="383"/>
      <c r="BJ341" s="383"/>
      <c r="BK341" s="383"/>
      <c r="BL341" s="383"/>
      <c r="BM341" s="383"/>
      <c r="BN341" s="383"/>
      <c r="BO341" s="383"/>
      <c r="BP341" s="383"/>
      <c r="BQ341" s="383"/>
      <c r="BR341" s="400">
        <f t="shared" si="591"/>
        <v>1.3103552935087805</v>
      </c>
      <c r="BS341" s="400">
        <f t="shared" si="563"/>
        <v>1.0793689036328424</v>
      </c>
      <c r="BT341" s="400">
        <f t="shared" si="564"/>
        <v>1.068831017827613</v>
      </c>
      <c r="BU341" s="400">
        <v>1</v>
      </c>
      <c r="BV341" s="391"/>
      <c r="BW341" s="400">
        <f t="shared" si="592"/>
        <v>4.5024740219273545</v>
      </c>
      <c r="BX341" s="400">
        <f t="shared" si="565"/>
        <v>1.2416713330545597</v>
      </c>
      <c r="BY341" s="400">
        <f t="shared" si="566"/>
        <v>1.6946268921262524</v>
      </c>
      <c r="BZ341" s="400">
        <v>1</v>
      </c>
      <c r="CB341" s="400">
        <f t="shared" si="593"/>
        <v>4.1144856750619241E-2</v>
      </c>
      <c r="CC341" s="400">
        <f t="shared" si="567"/>
        <v>0.41268877665738135</v>
      </c>
      <c r="CD341" s="400">
        <f t="shared" si="568"/>
        <v>0.54616636659199946</v>
      </c>
      <c r="CE341" s="400"/>
      <c r="CG341" s="400">
        <v>1</v>
      </c>
      <c r="CH341" s="400">
        <v>1</v>
      </c>
      <c r="CI341" s="400">
        <v>1</v>
      </c>
      <c r="CJ341" s="400">
        <v>1</v>
      </c>
      <c r="CL341" s="392">
        <f t="shared" si="569"/>
        <v>0.8377506962744905</v>
      </c>
      <c r="CM341" s="392">
        <f t="shared" si="570"/>
        <v>1.0781805542654661</v>
      </c>
      <c r="CN341" s="392">
        <f t="shared" si="571"/>
        <v>0.87595440716069761</v>
      </c>
      <c r="CO341" s="392">
        <f t="shared" si="572"/>
        <v>1.0631502692484773</v>
      </c>
      <c r="CP341" s="392">
        <f>1</f>
        <v>1</v>
      </c>
      <c r="CQ341" s="392">
        <f>1</f>
        <v>1</v>
      </c>
      <c r="CR341" s="392">
        <f t="shared" si="573"/>
        <v>1.157751465040761</v>
      </c>
      <c r="CS341" s="392">
        <f t="shared" si="574"/>
        <v>0.90324651004551038</v>
      </c>
      <c r="CT341" s="392">
        <f t="shared" si="575"/>
        <v>0.90324651004551038</v>
      </c>
      <c r="CU341" s="392"/>
      <c r="CV341" s="392">
        <f t="shared" si="576"/>
        <v>0.93127116382228603</v>
      </c>
      <c r="CY341" s="338"/>
      <c r="DA341" s="383">
        <f t="shared" si="612"/>
        <v>0.37588417642326927</v>
      </c>
      <c r="DB341" s="383">
        <f t="shared" si="613"/>
        <v>0.46752641831303549</v>
      </c>
      <c r="DC341" s="383">
        <f t="shared" si="614"/>
        <v>0.15658940526369514</v>
      </c>
      <c r="DD341" s="383">
        <f t="shared" si="615"/>
        <v>0</v>
      </c>
      <c r="DF341" s="383">
        <f t="shared" si="616"/>
        <v>0.37380597736692395</v>
      </c>
      <c r="DG341" s="383">
        <f t="shared" si="617"/>
        <v>0.47018821343040129</v>
      </c>
      <c r="DH341" s="383">
        <f t="shared" si="618"/>
        <v>0.15599618009335983</v>
      </c>
      <c r="DI341" s="383"/>
      <c r="DJ341" s="383">
        <f t="shared" si="619"/>
        <v>0.99999037089068499</v>
      </c>
      <c r="DK341" s="383"/>
      <c r="DL341" s="383">
        <f t="shared" si="620"/>
        <v>0.37380957682020216</v>
      </c>
      <c r="DM341" s="383">
        <f t="shared" si="621"/>
        <v>0.47019274096770319</v>
      </c>
      <c r="DN341" s="383">
        <f t="shared" si="622"/>
        <v>0.15599768221209473</v>
      </c>
      <c r="DO341" s="383">
        <f t="shared" si="623"/>
        <v>0</v>
      </c>
      <c r="DR341" s="383">
        <f t="shared" si="624"/>
        <v>2.2735323840837283E-2</v>
      </c>
      <c r="DS341" s="383">
        <f t="shared" si="625"/>
        <v>1.3815264252076102E-2</v>
      </c>
      <c r="DT341" s="383">
        <f t="shared" si="626"/>
        <v>2.2204460492503128E-16</v>
      </c>
      <c r="DU341" s="383">
        <f t="shared" si="627"/>
        <v>0</v>
      </c>
      <c r="DW341" s="383">
        <f t="shared" si="628"/>
        <v>0</v>
      </c>
      <c r="DX341" s="383">
        <f t="shared" si="629"/>
        <v>0</v>
      </c>
      <c r="DY341" s="383">
        <f t="shared" si="630"/>
        <v>-2.8894329308088735E-2</v>
      </c>
      <c r="DZ341" s="383">
        <f t="shared" si="631"/>
        <v>0</v>
      </c>
      <c r="EA341" s="383"/>
      <c r="EC341" s="383">
        <f t="shared" ref="EC341:EC375" si="632">LN(AV341/AV340)</f>
        <v>-2.0248132349451668E-2</v>
      </c>
      <c r="ED341" s="383">
        <f t="shared" ref="ED341:ED375" si="633">LN(AW341/AW340)</f>
        <v>-3.3770375495703282E-2</v>
      </c>
      <c r="EE341" s="383">
        <f t="shared" ref="EE341:EE375" si="634">LN(AX341/AX340)</f>
        <v>2.7878938857103751E-2</v>
      </c>
      <c r="EF341" s="383"/>
      <c r="EH341" s="383">
        <f t="shared" ref="EH341:EH375" si="635">LN(BW341/BW340)</f>
        <v>0</v>
      </c>
      <c r="EI341" s="383">
        <f t="shared" ref="EI341:EI375" si="636">LN(BX341/BX340)</f>
        <v>0</v>
      </c>
      <c r="EJ341" s="383">
        <f t="shared" ref="EJ341:EJ375" si="637">LN(BY341/BY340)</f>
        <v>-2.8894329308088735E-2</v>
      </c>
      <c r="EK341" s="383">
        <f t="shared" ref="EK341:EK375" si="638">LN(BZ341/BZ340)</f>
        <v>0</v>
      </c>
      <c r="EM341" s="383">
        <f t="shared" ref="EM341:EM375" si="639">LN(CB341/CB340)</f>
        <v>-2.0248132349451668E-2</v>
      </c>
      <c r="EN341" s="383">
        <f t="shared" ref="EN341:EN375" si="640">LN(CC341/CC340)</f>
        <v>-3.3770375495703282E-2</v>
      </c>
      <c r="EO341" s="383">
        <f t="shared" ref="EO341:EO375" si="641">LN(CD341/CD340)</f>
        <v>2.7878938857103751E-2</v>
      </c>
      <c r="EP341" s="383" t="e">
        <f t="shared" ref="EP341:EP375" si="642">LN(CE341/CE340)</f>
        <v>#DIV/0!</v>
      </c>
      <c r="ER341" s="383">
        <f t="shared" ref="ER341:ER375" si="643">LN(CG341/CG340)</f>
        <v>0</v>
      </c>
      <c r="ES341" s="383">
        <f t="shared" ref="ES341:ES375" si="644">LN(CH341/CH340)</f>
        <v>0</v>
      </c>
      <c r="ET341" s="383">
        <f t="shared" ref="ET341:ET375" si="645">LN(CI341/CI340)</f>
        <v>0</v>
      </c>
      <c r="EU341" s="383">
        <f t="shared" ref="EU341:EU375" si="646">LN(CJ341/CJ340)</f>
        <v>0</v>
      </c>
      <c r="EX341" s="383">
        <f t="shared" si="577"/>
        <v>1.0151075005421684</v>
      </c>
      <c r="EY341" s="383">
        <f t="shared" si="549"/>
        <v>1.0211093152565136</v>
      </c>
      <c r="EZ341" s="383">
        <f t="shared" si="550"/>
        <v>1.157751465040761</v>
      </c>
      <c r="FA341" s="383"/>
      <c r="FB341" s="383">
        <f t="shared" si="602"/>
        <v>0.98108273912410671</v>
      </c>
      <c r="FC341" s="383">
        <f t="shared" si="603"/>
        <v>1.0749781971043937</v>
      </c>
      <c r="FD341" s="383">
        <f t="shared" si="551"/>
        <v>0.87595440716069761</v>
      </c>
      <c r="FE341" s="383"/>
      <c r="FF341" s="383">
        <f t="shared" si="604"/>
        <v>0.99550269489855348</v>
      </c>
      <c r="FG341" s="383">
        <f t="shared" si="605"/>
        <v>1.0058050297331118</v>
      </c>
      <c r="FH341" s="383">
        <f t="shared" si="552"/>
        <v>1.0631502692484773</v>
      </c>
      <c r="FI341" s="383"/>
      <c r="FJ341" s="383" t="e">
        <f t="shared" si="606"/>
        <v>#DIV/0!</v>
      </c>
      <c r="FK341" s="383">
        <f t="shared" si="607"/>
        <v>1</v>
      </c>
      <c r="FL341" s="383">
        <f t="shared" si="608"/>
        <v>1.0083796975718107</v>
      </c>
      <c r="FN341" s="383">
        <f t="shared" si="609"/>
        <v>1</v>
      </c>
      <c r="FO341" s="383">
        <f t="shared" si="610"/>
        <v>1</v>
      </c>
      <c r="FP341" s="383">
        <f t="shared" si="611"/>
        <v>1.0570362736601544</v>
      </c>
      <c r="GB341" s="335">
        <f t="shared" si="546"/>
        <v>1998</v>
      </c>
      <c r="GC341" s="393">
        <f t="shared" si="527"/>
        <v>0.96316274584827732</v>
      </c>
      <c r="GD341" s="393">
        <f t="shared" si="528"/>
        <v>1.1496173652961499</v>
      </c>
      <c r="GE341" s="393">
        <f t="shared" si="529"/>
        <v>1</v>
      </c>
      <c r="GF341" s="393">
        <f t="shared" si="530"/>
        <v>0.95606922413035644</v>
      </c>
      <c r="GG341" s="393">
        <f t="shared" si="531"/>
        <v>0.91489348329797671</v>
      </c>
      <c r="GI341" s="335">
        <f t="shared" si="547"/>
        <v>29</v>
      </c>
      <c r="GJ341" s="383">
        <f t="shared" si="532"/>
        <v>1.15469649879907</v>
      </c>
      <c r="GK341" s="383">
        <f t="shared" si="533"/>
        <v>1.196751579417948</v>
      </c>
      <c r="GL341" s="383">
        <f t="shared" si="534"/>
        <v>0.92417761844860968</v>
      </c>
    </row>
    <row r="342" spans="1:194" hidden="1" x14ac:dyDescent="0.2">
      <c r="A342" s="377" t="s">
        <v>557</v>
      </c>
      <c r="B342" s="334">
        <f t="shared" si="535"/>
        <v>1977</v>
      </c>
      <c r="D342" s="432">
        <f>Conversion_factors!$M39*D191+D267</f>
        <v>1393.2225519445647</v>
      </c>
      <c r="E342" s="432">
        <f>Conversion_factors!$M39*E191+E267</f>
        <v>1748.9671623883892</v>
      </c>
      <c r="F342" s="432">
        <f>Conversion_factors!$M39*F191+F267</f>
        <v>598.54218463089921</v>
      </c>
      <c r="G342" s="388"/>
      <c r="H342" s="388">
        <f t="shared" si="553"/>
        <v>3740.7318989638529</v>
      </c>
      <c r="J342" s="394">
        <f t="shared" si="554"/>
        <v>155314.40077323685</v>
      </c>
      <c r="K342" s="394">
        <f t="shared" si="554"/>
        <v>423693.39771249343</v>
      </c>
      <c r="L342" s="394">
        <f t="shared" si="554"/>
        <v>773637.78221404145</v>
      </c>
      <c r="M342" s="394"/>
      <c r="N342" s="394">
        <f t="shared" si="555"/>
        <v>1352645.5806997716</v>
      </c>
      <c r="P342" s="396">
        <f t="shared" si="556"/>
        <v>34495.346340000004</v>
      </c>
      <c r="Q342" s="396">
        <f t="shared" si="556"/>
        <v>341228.29965816415</v>
      </c>
      <c r="R342" s="396">
        <f t="shared" si="556"/>
        <v>446131.8554</v>
      </c>
      <c r="S342" s="396">
        <f t="shared" si="556"/>
        <v>0</v>
      </c>
      <c r="T342" s="396">
        <f t="shared" si="556"/>
        <v>821855.50139816408</v>
      </c>
      <c r="U342" s="396"/>
      <c r="W342" s="397">
        <f t="shared" si="578"/>
        <v>8.9703372321456953</v>
      </c>
      <c r="X342" s="397">
        <f t="shared" si="579"/>
        <v>4.127907519520023</v>
      </c>
      <c r="Y342" s="397">
        <f t="shared" si="580"/>
        <v>0.77367238052665488</v>
      </c>
      <c r="Z342" s="388"/>
      <c r="AA342" s="388">
        <f t="shared" si="581"/>
        <v>4.5515688495118827</v>
      </c>
      <c r="AD342" s="397">
        <f t="shared" si="582"/>
        <v>40.388710355663719</v>
      </c>
      <c r="AE342" s="397">
        <f t="shared" si="583"/>
        <v>5.1255044324883672</v>
      </c>
      <c r="AF342" s="397">
        <f t="shared" si="584"/>
        <v>1.341626197246661</v>
      </c>
      <c r="AG342" s="388"/>
      <c r="AH342" s="397">
        <f t="shared" si="585"/>
        <v>4.5515688495118827</v>
      </c>
      <c r="AJ342" s="398">
        <f t="shared" si="586"/>
        <v>1.2668255083924138</v>
      </c>
      <c r="AK342" s="398">
        <f t="shared" si="587"/>
        <v>1.0678967191261386</v>
      </c>
      <c r="AL342" s="398">
        <f t="shared" si="588"/>
        <v>1.068831017827613</v>
      </c>
      <c r="AM342" s="399"/>
      <c r="AN342" s="398">
        <f t="shared" si="589"/>
        <v>1.0731460870281428</v>
      </c>
      <c r="AP342" s="393">
        <f t="shared" si="557"/>
        <v>4.5024740219273545</v>
      </c>
      <c r="AQ342" s="393">
        <f t="shared" si="557"/>
        <v>1.2416713330545597</v>
      </c>
      <c r="AR342" s="393">
        <f t="shared" si="557"/>
        <v>1.7341011919455986</v>
      </c>
      <c r="AS342" s="393">
        <f t="shared" si="557"/>
        <v>0</v>
      </c>
      <c r="AT342" s="393">
        <f t="shared" si="558"/>
        <v>4.2413320092481683</v>
      </c>
      <c r="AV342" s="393">
        <f t="shared" si="590"/>
        <v>4.197251984237562E-2</v>
      </c>
      <c r="AW342" s="393">
        <f t="shared" si="559"/>
        <v>0.41519257226806516</v>
      </c>
      <c r="AX342" s="393">
        <f t="shared" si="560"/>
        <v>0.54283490788955935</v>
      </c>
      <c r="AY342" s="393"/>
      <c r="AZ342" s="393">
        <f t="shared" si="561"/>
        <v>1</v>
      </c>
      <c r="BC342" s="383">
        <f t="shared" si="562"/>
        <v>1.2668255083924138</v>
      </c>
      <c r="BD342" s="383">
        <f t="shared" si="562"/>
        <v>1.0678967191261386</v>
      </c>
      <c r="BE342" s="383">
        <f t="shared" si="562"/>
        <v>1.068831017827613</v>
      </c>
      <c r="BF342" s="383" t="e">
        <f t="shared" si="562"/>
        <v>#DIV/0!</v>
      </c>
      <c r="BG342" s="383"/>
      <c r="BH342" s="383"/>
      <c r="BI342" s="383"/>
      <c r="BJ342" s="383"/>
      <c r="BK342" s="383"/>
      <c r="BL342" s="383"/>
      <c r="BM342" s="383"/>
      <c r="BN342" s="383"/>
      <c r="BO342" s="383"/>
      <c r="BP342" s="383"/>
      <c r="BQ342" s="383"/>
      <c r="BR342" s="400">
        <f t="shared" si="591"/>
        <v>1.2668255083924138</v>
      </c>
      <c r="BS342" s="400">
        <f t="shared" si="563"/>
        <v>1.0678967191261386</v>
      </c>
      <c r="BT342" s="400">
        <f t="shared" si="564"/>
        <v>1.068831017827613</v>
      </c>
      <c r="BU342" s="400">
        <v>1</v>
      </c>
      <c r="BV342" s="391"/>
      <c r="BW342" s="400">
        <f t="shared" si="592"/>
        <v>4.5024740219273545</v>
      </c>
      <c r="BX342" s="400">
        <f t="shared" si="565"/>
        <v>1.2416713330545597</v>
      </c>
      <c r="BY342" s="400">
        <f t="shared" si="566"/>
        <v>1.7341011919455986</v>
      </c>
      <c r="BZ342" s="400">
        <v>1</v>
      </c>
      <c r="CB342" s="400">
        <f t="shared" si="593"/>
        <v>4.197251984237562E-2</v>
      </c>
      <c r="CC342" s="400">
        <f t="shared" si="567"/>
        <v>0.41519257226806516</v>
      </c>
      <c r="CD342" s="400">
        <f t="shared" si="568"/>
        <v>0.54283490788955935</v>
      </c>
      <c r="CE342" s="400"/>
      <c r="CG342" s="400">
        <v>1</v>
      </c>
      <c r="CH342" s="400">
        <v>1</v>
      </c>
      <c r="CI342" s="400">
        <v>1</v>
      </c>
      <c r="CJ342" s="400">
        <v>1</v>
      </c>
      <c r="CL342" s="392">
        <f t="shared" si="569"/>
        <v>0.86584705919535343</v>
      </c>
      <c r="CM342" s="392">
        <f t="shared" si="570"/>
        <v>1.0731460870281428</v>
      </c>
      <c r="CN342" s="392">
        <f t="shared" si="571"/>
        <v>0.88414892412062374</v>
      </c>
      <c r="CO342" s="392">
        <f t="shared" si="572"/>
        <v>1.0670324833937539</v>
      </c>
      <c r="CP342" s="392">
        <f>1</f>
        <v>1</v>
      </c>
      <c r="CQ342" s="392">
        <f>1</f>
        <v>1</v>
      </c>
      <c r="CR342" s="392">
        <f t="shared" si="573"/>
        <v>1.1375114655532739</v>
      </c>
      <c r="CS342" s="392">
        <f t="shared" si="574"/>
        <v>0.92918038354031829</v>
      </c>
      <c r="CT342" s="392">
        <f t="shared" si="575"/>
        <v>0.92918038354031829</v>
      </c>
      <c r="CU342" s="392"/>
      <c r="CV342" s="392">
        <f t="shared" si="576"/>
        <v>0.94341562219434483</v>
      </c>
      <c r="CY342" s="338"/>
      <c r="DA342" s="383">
        <f t="shared" si="612"/>
        <v>0.37244651302876691</v>
      </c>
      <c r="DB342" s="383">
        <f t="shared" si="613"/>
        <v>0.46754678218795537</v>
      </c>
      <c r="DC342" s="383">
        <f t="shared" si="614"/>
        <v>0.16000670478327775</v>
      </c>
      <c r="DD342" s="383">
        <f t="shared" si="615"/>
        <v>0</v>
      </c>
      <c r="DF342" s="383">
        <f t="shared" si="616"/>
        <v>0.37416271273540141</v>
      </c>
      <c r="DG342" s="383">
        <f t="shared" si="617"/>
        <v>0.46753660017615312</v>
      </c>
      <c r="DH342" s="383">
        <f t="shared" si="618"/>
        <v>0.1582919071806049</v>
      </c>
      <c r="DI342" s="383"/>
      <c r="DJ342" s="383">
        <f t="shared" si="619"/>
        <v>0.99999122009215946</v>
      </c>
      <c r="DK342" s="383"/>
      <c r="DL342" s="383">
        <f t="shared" si="620"/>
        <v>0.37416599787837984</v>
      </c>
      <c r="DM342" s="383">
        <f t="shared" si="621"/>
        <v>0.46754070514045593</v>
      </c>
      <c r="DN342" s="383">
        <f t="shared" si="622"/>
        <v>0.15829329698116418</v>
      </c>
      <c r="DO342" s="383">
        <f t="shared" si="623"/>
        <v>0</v>
      </c>
      <c r="DR342" s="383">
        <f t="shared" si="624"/>
        <v>-3.378414529488364E-2</v>
      </c>
      <c r="DS342" s="383">
        <f t="shared" si="625"/>
        <v>-1.0685490926194707E-2</v>
      </c>
      <c r="DT342" s="383">
        <f t="shared" si="626"/>
        <v>0</v>
      </c>
      <c r="DU342" s="383">
        <f t="shared" si="627"/>
        <v>0</v>
      </c>
      <c r="DW342" s="383">
        <f t="shared" si="628"/>
        <v>0</v>
      </c>
      <c r="DX342" s="383">
        <f t="shared" si="629"/>
        <v>0</v>
      </c>
      <c r="DY342" s="383">
        <f t="shared" si="630"/>
        <v>2.3026640216538951E-2</v>
      </c>
      <c r="DZ342" s="383">
        <f t="shared" si="631"/>
        <v>0</v>
      </c>
      <c r="EA342" s="383"/>
      <c r="EC342" s="383">
        <f t="shared" si="632"/>
        <v>1.9916183198190773E-2</v>
      </c>
      <c r="ED342" s="383">
        <f t="shared" si="633"/>
        <v>6.0487006930334195E-3</v>
      </c>
      <c r="EE342" s="383">
        <f t="shared" si="634"/>
        <v>-6.1183933815133805E-3</v>
      </c>
      <c r="EF342" s="383"/>
      <c r="EH342" s="383">
        <f t="shared" si="635"/>
        <v>0</v>
      </c>
      <c r="EI342" s="383">
        <f t="shared" si="636"/>
        <v>0</v>
      </c>
      <c r="EJ342" s="383">
        <f t="shared" si="637"/>
        <v>2.3026640216538951E-2</v>
      </c>
      <c r="EK342" s="383">
        <f t="shared" si="638"/>
        <v>0</v>
      </c>
      <c r="EM342" s="383">
        <f t="shared" si="639"/>
        <v>1.9916183198190773E-2</v>
      </c>
      <c r="EN342" s="383">
        <f t="shared" si="640"/>
        <v>6.0487006930334195E-3</v>
      </c>
      <c r="EO342" s="383">
        <f t="shared" si="641"/>
        <v>-6.1183933815133805E-3</v>
      </c>
      <c r="EP342" s="383" t="e">
        <f t="shared" si="642"/>
        <v>#DIV/0!</v>
      </c>
      <c r="ER342" s="383">
        <f t="shared" si="643"/>
        <v>0</v>
      </c>
      <c r="ES342" s="383">
        <f t="shared" si="644"/>
        <v>0</v>
      </c>
      <c r="ET342" s="383">
        <f t="shared" si="645"/>
        <v>0</v>
      </c>
      <c r="EU342" s="383">
        <f t="shared" si="646"/>
        <v>0</v>
      </c>
      <c r="EX342" s="383">
        <f t="shared" si="577"/>
        <v>0.98251783729181075</v>
      </c>
      <c r="EY342" s="383">
        <f t="shared" si="549"/>
        <v>1.0032581160643514</v>
      </c>
      <c r="EZ342" s="383">
        <f t="shared" si="550"/>
        <v>1.1375114655532739</v>
      </c>
      <c r="FA342" s="383"/>
      <c r="FB342" s="383">
        <f t="shared" si="602"/>
        <v>1.009354958309403</v>
      </c>
      <c r="FC342" s="383">
        <f t="shared" si="603"/>
        <v>1.0850345733218225</v>
      </c>
      <c r="FD342" s="383">
        <f t="shared" si="551"/>
        <v>0.88414892412062374</v>
      </c>
      <c r="FE342" s="383"/>
      <c r="FF342" s="383">
        <f t="shared" si="604"/>
        <v>1.0036516137535485</v>
      </c>
      <c r="FG342" s="383">
        <f t="shared" si="605"/>
        <v>1.0094778412130736</v>
      </c>
      <c r="FH342" s="383">
        <f t="shared" si="552"/>
        <v>1.0670324833937539</v>
      </c>
      <c r="FI342" s="383"/>
      <c r="FJ342" s="383" t="e">
        <f t="shared" si="606"/>
        <v>#DIV/0!</v>
      </c>
      <c r="FK342" s="383">
        <f t="shared" si="607"/>
        <v>1</v>
      </c>
      <c r="FL342" s="383">
        <f t="shared" si="608"/>
        <v>1.0083796975718107</v>
      </c>
      <c r="FN342" s="383">
        <f t="shared" si="609"/>
        <v>1</v>
      </c>
      <c r="FO342" s="383">
        <f t="shared" si="610"/>
        <v>1</v>
      </c>
      <c r="FP342" s="383">
        <f t="shared" si="611"/>
        <v>1.0570362736601544</v>
      </c>
      <c r="GB342" s="335">
        <f t="shared" si="546"/>
        <v>1999</v>
      </c>
      <c r="GC342" s="393">
        <f t="shared" si="527"/>
        <v>0.9561311650701475</v>
      </c>
      <c r="GD342" s="393">
        <f t="shared" si="528"/>
        <v>1.1437192499291613</v>
      </c>
      <c r="GE342" s="393">
        <f t="shared" si="529"/>
        <v>1</v>
      </c>
      <c r="GF342" s="393">
        <f t="shared" si="530"/>
        <v>0.89834536846239377</v>
      </c>
      <c r="GG342" s="393">
        <f t="shared" si="531"/>
        <v>0.91727113299630003</v>
      </c>
      <c r="GI342" s="335">
        <f t="shared" si="547"/>
        <v>30</v>
      </c>
      <c r="GJ342" s="383">
        <f t="shared" si="532"/>
        <v>1.1712807989141598</v>
      </c>
      <c r="GK342" s="383">
        <f t="shared" si="533"/>
        <v>1.1977936433894392</v>
      </c>
      <c r="GL342" s="383">
        <f t="shared" si="534"/>
        <v>0.91655665669953978</v>
      </c>
    </row>
    <row r="343" spans="1:194" hidden="1" x14ac:dyDescent="0.2">
      <c r="A343" s="377" t="s">
        <v>557</v>
      </c>
      <c r="B343" s="334">
        <f t="shared" si="535"/>
        <v>1978</v>
      </c>
      <c r="D343" s="432">
        <f>Conversion_factors!$M40*D192+D268</f>
        <v>1609.7986203386245</v>
      </c>
      <c r="E343" s="432">
        <f>Conversion_factors!$M40*E192+E268</f>
        <v>1812.9681263476596</v>
      </c>
      <c r="F343" s="432">
        <f>Conversion_factors!$M40*F192+F268</f>
        <v>626.05380942123952</v>
      </c>
      <c r="G343" s="388"/>
      <c r="H343" s="388">
        <f t="shared" si="553"/>
        <v>4048.8205561075238</v>
      </c>
      <c r="I343" s="383"/>
      <c r="J343" s="394">
        <f t="shared" si="554"/>
        <v>157806.48384940339</v>
      </c>
      <c r="K343" s="394">
        <f t="shared" si="554"/>
        <v>440924.42420176422</v>
      </c>
      <c r="L343" s="394">
        <f t="shared" si="554"/>
        <v>811828.33197145455</v>
      </c>
      <c r="M343" s="394"/>
      <c r="N343" s="394">
        <f t="shared" si="555"/>
        <v>1410559.240022622</v>
      </c>
      <c r="P343" s="396">
        <f t="shared" si="556"/>
        <v>33302.755919999996</v>
      </c>
      <c r="Q343" s="396">
        <f t="shared" si="556"/>
        <v>356478.74087614275</v>
      </c>
      <c r="R343" s="396">
        <f t="shared" si="556"/>
        <v>471912.99056000001</v>
      </c>
      <c r="S343" s="396">
        <f t="shared" si="556"/>
        <v>0</v>
      </c>
      <c r="T343" s="396">
        <f t="shared" si="556"/>
        <v>861694.48735614284</v>
      </c>
      <c r="U343" s="396"/>
      <c r="W343" s="397">
        <f t="shared" si="578"/>
        <v>10.201093016398962</v>
      </c>
      <c r="X343" s="397">
        <f t="shared" si="579"/>
        <v>4.1117434799167691</v>
      </c>
      <c r="Y343" s="397">
        <f t="shared" si="580"/>
        <v>0.77116526335182489</v>
      </c>
      <c r="Z343" s="388"/>
      <c r="AA343" s="388">
        <f t="shared" si="581"/>
        <v>4.6986729235441018</v>
      </c>
      <c r="AD343" s="397">
        <f t="shared" si="582"/>
        <v>48.338300415908186</v>
      </c>
      <c r="AE343" s="397">
        <f t="shared" si="583"/>
        <v>5.0857678690510433</v>
      </c>
      <c r="AF343" s="397">
        <f t="shared" si="584"/>
        <v>1.3266297430768474</v>
      </c>
      <c r="AG343" s="388"/>
      <c r="AH343" s="397">
        <f t="shared" si="585"/>
        <v>4.6986729235441018</v>
      </c>
      <c r="AJ343" s="398">
        <f t="shared" si="586"/>
        <v>1.44063757161187</v>
      </c>
      <c r="AK343" s="398">
        <f t="shared" si="587"/>
        <v>1.0637150544985969</v>
      </c>
      <c r="AL343" s="398">
        <f t="shared" si="588"/>
        <v>1.0653674269469839</v>
      </c>
      <c r="AM343" s="399"/>
      <c r="AN343" s="398">
        <f t="shared" si="589"/>
        <v>1.1078295481935174</v>
      </c>
      <c r="AP343" s="393">
        <f t="shared" si="557"/>
        <v>4.7385412855466589</v>
      </c>
      <c r="AQ343" s="393">
        <f t="shared" si="557"/>
        <v>1.2368884133681393</v>
      </c>
      <c r="AR343" s="393">
        <f t="shared" si="557"/>
        <v>1.720292401800787</v>
      </c>
      <c r="AS343" s="393">
        <f t="shared" si="557"/>
        <v>0</v>
      </c>
      <c r="AT343" s="393">
        <f t="shared" si="558"/>
        <v>4.2413320092481683</v>
      </c>
      <c r="AV343" s="393">
        <f t="shared" si="590"/>
        <v>3.8647985345919698E-2</v>
      </c>
      <c r="AW343" s="393">
        <f t="shared" si="559"/>
        <v>0.41369504633816723</v>
      </c>
      <c r="AX343" s="393">
        <f t="shared" si="560"/>
        <v>0.54765696831591304</v>
      </c>
      <c r="AY343" s="393"/>
      <c r="AZ343" s="393">
        <f t="shared" si="561"/>
        <v>1</v>
      </c>
      <c r="BC343" s="383">
        <f t="shared" si="562"/>
        <v>1.44063757161187</v>
      </c>
      <c r="BD343" s="383">
        <f t="shared" si="562"/>
        <v>1.0637150544985969</v>
      </c>
      <c r="BE343" s="383">
        <f t="shared" si="562"/>
        <v>1.0653674269469839</v>
      </c>
      <c r="BF343" s="383" t="e">
        <f t="shared" si="562"/>
        <v>#DIV/0!</v>
      </c>
      <c r="BG343" s="383"/>
      <c r="BH343" s="383"/>
      <c r="BI343" s="383"/>
      <c r="BJ343" s="383"/>
      <c r="BK343" s="383"/>
      <c r="BL343" s="383"/>
      <c r="BM343" s="383"/>
      <c r="BN343" s="383"/>
      <c r="BO343" s="383"/>
      <c r="BP343" s="383"/>
      <c r="BQ343" s="383"/>
      <c r="BR343" s="400">
        <f t="shared" si="591"/>
        <v>1.44063757161187</v>
      </c>
      <c r="BS343" s="400">
        <f t="shared" si="563"/>
        <v>1.0637150544985969</v>
      </c>
      <c r="BT343" s="400">
        <f t="shared" si="564"/>
        <v>1.0653674269469839</v>
      </c>
      <c r="BU343" s="400">
        <v>1</v>
      </c>
      <c r="BV343" s="391"/>
      <c r="BW343" s="400">
        <f t="shared" si="592"/>
        <v>4.7385412855466589</v>
      </c>
      <c r="BX343" s="400">
        <f t="shared" si="565"/>
        <v>1.2368884133681393</v>
      </c>
      <c r="BY343" s="400">
        <f t="shared" si="566"/>
        <v>1.720292401800787</v>
      </c>
      <c r="BZ343" s="400">
        <v>1</v>
      </c>
      <c r="CB343" s="400">
        <f t="shared" si="593"/>
        <v>3.8647985345919698E-2</v>
      </c>
      <c r="CC343" s="400">
        <f t="shared" si="567"/>
        <v>0.41369504633816723</v>
      </c>
      <c r="CD343" s="400">
        <f t="shared" si="568"/>
        <v>0.54765696831591304</v>
      </c>
      <c r="CE343" s="400"/>
      <c r="CG343" s="400">
        <v>1</v>
      </c>
      <c r="CH343" s="400">
        <v>1</v>
      </c>
      <c r="CI343" s="400">
        <v>1</v>
      </c>
      <c r="CJ343" s="400">
        <v>1</v>
      </c>
      <c r="CL343" s="392">
        <f t="shared" si="569"/>
        <v>0.90291838987311313</v>
      </c>
      <c r="CM343" s="392">
        <f t="shared" si="570"/>
        <v>1.1078295481935174</v>
      </c>
      <c r="CN343" s="392">
        <f t="shared" si="571"/>
        <v>0.85627810036510654</v>
      </c>
      <c r="CO343" s="392">
        <f t="shared" si="572"/>
        <v>1.0849457432472545</v>
      </c>
      <c r="CP343" s="392">
        <f>1</f>
        <v>1</v>
      </c>
      <c r="CQ343" s="392">
        <f>1</f>
        <v>1</v>
      </c>
      <c r="CR343" s="392">
        <f t="shared" si="573"/>
        <v>1.1924772089446789</v>
      </c>
      <c r="CS343" s="392">
        <f t="shared" si="574"/>
        <v>1.0002796719087492</v>
      </c>
      <c r="CT343" s="392">
        <f t="shared" si="575"/>
        <v>1.0002796719087492</v>
      </c>
      <c r="CU343" s="392"/>
      <c r="CV343" s="392">
        <f t="shared" si="576"/>
        <v>0.92901528002696765</v>
      </c>
      <c r="CY343" s="338"/>
      <c r="DA343" s="383">
        <f t="shared" si="612"/>
        <v>0.39759692928605883</v>
      </c>
      <c r="DB343" s="383">
        <f t="shared" si="613"/>
        <v>0.44777685284492341</v>
      </c>
      <c r="DC343" s="383">
        <f t="shared" si="614"/>
        <v>0.15462621786901773</v>
      </c>
      <c r="DD343" s="383">
        <f t="shared" si="615"/>
        <v>0</v>
      </c>
      <c r="DF343" s="383">
        <f t="shared" si="616"/>
        <v>0.38488477575058266</v>
      </c>
      <c r="DG343" s="383">
        <f t="shared" si="617"/>
        <v>0.45759064073518241</v>
      </c>
      <c r="DH343" s="383">
        <f t="shared" si="618"/>
        <v>0.15730112499011184</v>
      </c>
      <c r="DI343" s="383"/>
      <c r="DJ343" s="383">
        <f t="shared" si="619"/>
        <v>0.99977654147587691</v>
      </c>
      <c r="DK343" s="383"/>
      <c r="DL343" s="383">
        <f t="shared" si="620"/>
        <v>0.38497080075755041</v>
      </c>
      <c r="DM343" s="383">
        <f t="shared" si="621"/>
        <v>0.45769291611871987</v>
      </c>
      <c r="DN343" s="383">
        <f t="shared" si="622"/>
        <v>0.15733628312372969</v>
      </c>
      <c r="DO343" s="383">
        <f t="shared" si="623"/>
        <v>0</v>
      </c>
      <c r="DR343" s="383">
        <f t="shared" si="624"/>
        <v>0.12857160209870991</v>
      </c>
      <c r="DS343" s="383">
        <f t="shared" si="625"/>
        <v>-3.9234817930349237E-3</v>
      </c>
      <c r="DT343" s="383">
        <f t="shared" si="626"/>
        <v>-3.245803060087133E-3</v>
      </c>
      <c r="DU343" s="383">
        <f t="shared" si="627"/>
        <v>0</v>
      </c>
      <c r="DW343" s="383">
        <f t="shared" si="628"/>
        <v>5.1102314326622808E-2</v>
      </c>
      <c r="DX343" s="383">
        <f t="shared" si="629"/>
        <v>-3.8594394427892832E-3</v>
      </c>
      <c r="DY343" s="383">
        <f t="shared" si="630"/>
        <v>-7.9949567552390129E-3</v>
      </c>
      <c r="DZ343" s="383">
        <f t="shared" si="631"/>
        <v>0</v>
      </c>
      <c r="EA343" s="383"/>
      <c r="EC343" s="383">
        <f t="shared" si="632"/>
        <v>-8.2520466591204211E-2</v>
      </c>
      <c r="ED343" s="383">
        <f t="shared" si="633"/>
        <v>-3.6133428117906194E-3</v>
      </c>
      <c r="EE343" s="383">
        <f t="shared" si="634"/>
        <v>8.8438840509159448E-3</v>
      </c>
      <c r="EF343" s="383"/>
      <c r="EH343" s="383">
        <f t="shared" si="635"/>
        <v>5.1102314326622808E-2</v>
      </c>
      <c r="EI343" s="383">
        <f t="shared" si="636"/>
        <v>-3.8594394427892832E-3</v>
      </c>
      <c r="EJ343" s="383">
        <f t="shared" si="637"/>
        <v>-7.9949567552390129E-3</v>
      </c>
      <c r="EK343" s="383">
        <f t="shared" si="638"/>
        <v>0</v>
      </c>
      <c r="EM343" s="383">
        <f t="shared" si="639"/>
        <v>-8.2520466591204211E-2</v>
      </c>
      <c r="EN343" s="383">
        <f t="shared" si="640"/>
        <v>-3.6133428117906194E-3</v>
      </c>
      <c r="EO343" s="383">
        <f t="shared" si="641"/>
        <v>8.8438840509159448E-3</v>
      </c>
      <c r="EP343" s="383" t="e">
        <f t="shared" si="642"/>
        <v>#DIV/0!</v>
      </c>
      <c r="ER343" s="383">
        <f t="shared" si="643"/>
        <v>0</v>
      </c>
      <c r="ES343" s="383">
        <f t="shared" si="644"/>
        <v>0</v>
      </c>
      <c r="ET343" s="383">
        <f t="shared" si="645"/>
        <v>0</v>
      </c>
      <c r="EU343" s="383">
        <f t="shared" si="646"/>
        <v>0</v>
      </c>
      <c r="EX343" s="383">
        <f t="shared" si="577"/>
        <v>1.0483210455946219</v>
      </c>
      <c r="EY343" s="383">
        <f t="shared" si="549"/>
        <v>1.0517365972338715</v>
      </c>
      <c r="EZ343" s="383">
        <f t="shared" si="550"/>
        <v>1.1924772089446789</v>
      </c>
      <c r="FA343" s="383"/>
      <c r="FB343" s="383">
        <f t="shared" si="602"/>
        <v>0.96847722934997904</v>
      </c>
      <c r="FC343" s="383">
        <f t="shared" si="603"/>
        <v>1.0508312773196553</v>
      </c>
      <c r="FD343" s="383">
        <f t="shared" si="551"/>
        <v>0.85627810036510654</v>
      </c>
      <c r="FE343" s="383"/>
      <c r="FF343" s="383">
        <f t="shared" si="604"/>
        <v>1.0167879236408308</v>
      </c>
      <c r="FG343" s="383">
        <f t="shared" si="605"/>
        <v>1.0264248781284695</v>
      </c>
      <c r="FH343" s="383">
        <f t="shared" si="552"/>
        <v>1.0849457432472545</v>
      </c>
      <c r="FI343" s="383"/>
      <c r="FJ343" s="383" t="e">
        <f t="shared" si="606"/>
        <v>#DIV/0!</v>
      </c>
      <c r="FK343" s="383">
        <f t="shared" si="607"/>
        <v>1</v>
      </c>
      <c r="FL343" s="383">
        <f t="shared" si="608"/>
        <v>1.0083796975718107</v>
      </c>
      <c r="FN343" s="383">
        <f t="shared" si="609"/>
        <v>1</v>
      </c>
      <c r="FO343" s="383">
        <f t="shared" si="610"/>
        <v>1</v>
      </c>
      <c r="FP343" s="383">
        <f t="shared" si="611"/>
        <v>1.0570362736601544</v>
      </c>
      <c r="GB343" s="335">
        <f t="shared" si="546"/>
        <v>2000</v>
      </c>
      <c r="GC343" s="393">
        <f t="shared" si="527"/>
        <v>1.0203324927378943</v>
      </c>
      <c r="GD343" s="393">
        <f t="shared" si="528"/>
        <v>1.1707996106828695</v>
      </c>
      <c r="GE343" s="393">
        <f t="shared" si="529"/>
        <v>1</v>
      </c>
      <c r="GF343" s="393">
        <f t="shared" si="530"/>
        <v>0.86965816847933819</v>
      </c>
      <c r="GG343" s="393">
        <f t="shared" si="531"/>
        <v>0.91793822432032346</v>
      </c>
      <c r="GI343" s="335">
        <v>2007</v>
      </c>
      <c r="GJ343" s="383">
        <f t="shared" si="532"/>
        <v>1.2215089921856697</v>
      </c>
      <c r="GK343" s="383">
        <f t="shared" si="533"/>
        <v>1.1713277502582515</v>
      </c>
      <c r="GL343" s="383">
        <f t="shared" si="534"/>
        <v>0.93522227505953581</v>
      </c>
    </row>
    <row r="344" spans="1:194" hidden="1" x14ac:dyDescent="0.2">
      <c r="A344" s="377" t="s">
        <v>557</v>
      </c>
      <c r="B344" s="334">
        <f t="shared" si="535"/>
        <v>1979</v>
      </c>
      <c r="D344" s="432">
        <f>Conversion_factors!$M41*D193+D269</f>
        <v>1300.7112601620204</v>
      </c>
      <c r="E344" s="432">
        <f>Conversion_factors!$M41*E193+E269</f>
        <v>1881.5034832745682</v>
      </c>
      <c r="F344" s="432">
        <f>Conversion_factors!$M41*F193+F269</f>
        <v>621.41140474952022</v>
      </c>
      <c r="G344" s="388"/>
      <c r="H344" s="388">
        <f t="shared" si="553"/>
        <v>3803.6261481861093</v>
      </c>
      <c r="I344" s="383"/>
      <c r="J344" s="394">
        <f t="shared" si="554"/>
        <v>169445.89950644379</v>
      </c>
      <c r="K344" s="394">
        <f t="shared" si="554"/>
        <v>451301.39126844855</v>
      </c>
      <c r="L344" s="394">
        <f t="shared" si="554"/>
        <v>808436.63446510956</v>
      </c>
      <c r="M344" s="394"/>
      <c r="N344" s="394">
        <f t="shared" si="555"/>
        <v>1429183.9252400019</v>
      </c>
      <c r="P344" s="396">
        <f t="shared" si="556"/>
        <v>36324.52908</v>
      </c>
      <c r="Q344" s="396">
        <f t="shared" si="556"/>
        <v>358456.38368461427</v>
      </c>
      <c r="R344" s="396">
        <f t="shared" si="556"/>
        <v>487783.48740000004</v>
      </c>
      <c r="S344" s="396">
        <f t="shared" si="556"/>
        <v>0</v>
      </c>
      <c r="T344" s="396">
        <f t="shared" si="556"/>
        <v>882564.40016461432</v>
      </c>
      <c r="U344" s="396"/>
      <c r="W344" s="397">
        <f t="shared" si="578"/>
        <v>7.6762628305003986</v>
      </c>
      <c r="X344" s="397">
        <f t="shared" si="579"/>
        <v>4.169062005296122</v>
      </c>
      <c r="Y344" s="397">
        <f t="shared" si="580"/>
        <v>0.76865814617699513</v>
      </c>
      <c r="Z344" s="388"/>
      <c r="AA344" s="388">
        <f t="shared" si="581"/>
        <v>4.3097434560884897</v>
      </c>
      <c r="AD344" s="397">
        <f t="shared" si="582"/>
        <v>35.80806945349174</v>
      </c>
      <c r="AE344" s="397">
        <f t="shared" si="583"/>
        <v>5.2489049404961854</v>
      </c>
      <c r="AF344" s="397">
        <f t="shared" si="584"/>
        <v>1.2739492434682202</v>
      </c>
      <c r="AG344" s="388"/>
      <c r="AH344" s="397">
        <f t="shared" si="585"/>
        <v>4.3097434560884897</v>
      </c>
      <c r="AJ344" s="398">
        <f t="shared" si="586"/>
        <v>1.0840713466104963</v>
      </c>
      <c r="AK344" s="398">
        <f t="shared" si="587"/>
        <v>1.07854345482208</v>
      </c>
      <c r="AL344" s="398">
        <f t="shared" si="588"/>
        <v>1.0619038360663553</v>
      </c>
      <c r="AM344" s="399"/>
      <c r="AN344" s="398">
        <f t="shared" si="589"/>
        <v>1.0161297080000224</v>
      </c>
      <c r="AP344" s="393">
        <f t="shared" si="557"/>
        <v>4.6647789743746291</v>
      </c>
      <c r="AQ344" s="393">
        <f t="shared" si="557"/>
        <v>1.2590134024939654</v>
      </c>
      <c r="AR344" s="393">
        <f t="shared" si="557"/>
        <v>1.6573677776061377</v>
      </c>
      <c r="AS344" s="393">
        <f t="shared" si="557"/>
        <v>0</v>
      </c>
      <c r="AT344" s="393">
        <f t="shared" si="558"/>
        <v>4.2413320092481683</v>
      </c>
      <c r="AV344" s="393">
        <f t="shared" si="590"/>
        <v>4.1157935979770785E-2</v>
      </c>
      <c r="AW344" s="393">
        <f t="shared" si="559"/>
        <v>0.4061532321242004</v>
      </c>
      <c r="AX344" s="393">
        <f t="shared" si="560"/>
        <v>0.5526888318960288</v>
      </c>
      <c r="AY344" s="393"/>
      <c r="AZ344" s="393">
        <f t="shared" si="561"/>
        <v>1</v>
      </c>
      <c r="BC344" s="383">
        <f t="shared" si="562"/>
        <v>1.0840713466104963</v>
      </c>
      <c r="BD344" s="383">
        <f t="shared" si="562"/>
        <v>1.07854345482208</v>
      </c>
      <c r="BE344" s="383">
        <f t="shared" si="562"/>
        <v>1.0619038360663553</v>
      </c>
      <c r="BF344" s="383" t="e">
        <f t="shared" si="562"/>
        <v>#DIV/0!</v>
      </c>
      <c r="BG344" s="383"/>
      <c r="BH344" s="383"/>
      <c r="BI344" s="383"/>
      <c r="BJ344" s="383"/>
      <c r="BK344" s="383"/>
      <c r="BL344" s="383"/>
      <c r="BM344" s="383"/>
      <c r="BN344" s="383"/>
      <c r="BO344" s="383"/>
      <c r="BP344" s="383"/>
      <c r="BQ344" s="383"/>
      <c r="BR344" s="400">
        <f t="shared" si="591"/>
        <v>1.0840713466104963</v>
      </c>
      <c r="BS344" s="400">
        <f t="shared" si="563"/>
        <v>1.07854345482208</v>
      </c>
      <c r="BT344" s="400">
        <f t="shared" si="564"/>
        <v>1.0619038360663553</v>
      </c>
      <c r="BU344" s="400">
        <v>1</v>
      </c>
      <c r="BV344" s="391"/>
      <c r="BW344" s="400">
        <f t="shared" si="592"/>
        <v>4.6647789743746291</v>
      </c>
      <c r="BX344" s="400">
        <f t="shared" si="565"/>
        <v>1.2590134024939654</v>
      </c>
      <c r="BY344" s="400">
        <f t="shared" si="566"/>
        <v>1.6573677776061377</v>
      </c>
      <c r="BZ344" s="400">
        <v>1</v>
      </c>
      <c r="CB344" s="400">
        <f t="shared" si="593"/>
        <v>4.1157935979770785E-2</v>
      </c>
      <c r="CC344" s="400">
        <f t="shared" si="567"/>
        <v>0.4061532321242004</v>
      </c>
      <c r="CD344" s="400">
        <f t="shared" si="568"/>
        <v>0.5526888318960288</v>
      </c>
      <c r="CE344" s="400"/>
      <c r="CG344" s="400">
        <v>1</v>
      </c>
      <c r="CH344" s="400">
        <v>1</v>
      </c>
      <c r="CI344" s="400">
        <v>1</v>
      </c>
      <c r="CJ344" s="400">
        <v>1</v>
      </c>
      <c r="CL344" s="392">
        <f t="shared" si="569"/>
        <v>0.91484030730218935</v>
      </c>
      <c r="CM344" s="392">
        <f t="shared" si="570"/>
        <v>1.0161297080000224</v>
      </c>
      <c r="CN344" s="392">
        <f t="shared" si="571"/>
        <v>0.87011728910938524</v>
      </c>
      <c r="CO344" s="392">
        <f t="shared" si="572"/>
        <v>1.0812954874518768</v>
      </c>
      <c r="CP344" s="392">
        <f>1</f>
        <v>1</v>
      </c>
      <c r="CQ344" s="392">
        <f>1</f>
        <v>1</v>
      </c>
      <c r="CR344" s="392">
        <f t="shared" si="573"/>
        <v>1.0800079692189941</v>
      </c>
      <c r="CS344" s="392">
        <f t="shared" si="574"/>
        <v>0.92959641432562412</v>
      </c>
      <c r="CT344" s="392">
        <f t="shared" si="575"/>
        <v>0.92959641432562445</v>
      </c>
      <c r="CU344" s="392"/>
      <c r="CV344" s="392">
        <f t="shared" si="576"/>
        <v>0.94085389826783827</v>
      </c>
      <c r="CY344" s="338"/>
      <c r="DA344" s="383">
        <f t="shared" si="612"/>
        <v>0.3419661158818959</v>
      </c>
      <c r="DB344" s="383">
        <f t="shared" si="613"/>
        <v>0.49466046608493008</v>
      </c>
      <c r="DC344" s="383">
        <f t="shared" si="614"/>
        <v>0.16337341803317387</v>
      </c>
      <c r="DD344" s="383">
        <f t="shared" si="615"/>
        <v>0</v>
      </c>
      <c r="DF344" s="383">
        <f t="shared" si="616"/>
        <v>0.36908303110889312</v>
      </c>
      <c r="DG344" s="383">
        <f t="shared" si="617"/>
        <v>0.47082968122183289</v>
      </c>
      <c r="DH344" s="383">
        <f t="shared" si="618"/>
        <v>0.15895970839004697</v>
      </c>
      <c r="DI344" s="383"/>
      <c r="DJ344" s="383">
        <f t="shared" si="619"/>
        <v>0.99887242072077287</v>
      </c>
      <c r="DK344" s="383"/>
      <c r="DL344" s="383">
        <f t="shared" si="620"/>
        <v>0.36949967128191186</v>
      </c>
      <c r="DM344" s="383">
        <f t="shared" si="621"/>
        <v>0.47136117831953805</v>
      </c>
      <c r="DN344" s="383">
        <f t="shared" si="622"/>
        <v>0.1591391503985502</v>
      </c>
      <c r="DO344" s="383">
        <f t="shared" si="623"/>
        <v>0</v>
      </c>
      <c r="DR344" s="383">
        <f t="shared" si="624"/>
        <v>-0.28436205490536565</v>
      </c>
      <c r="DS344" s="383">
        <f t="shared" si="625"/>
        <v>1.3843928812058065E-2</v>
      </c>
      <c r="DT344" s="383">
        <f t="shared" si="626"/>
        <v>-3.2563726135902246E-3</v>
      </c>
      <c r="DU344" s="383">
        <f t="shared" si="627"/>
        <v>0</v>
      </c>
      <c r="DW344" s="383">
        <f t="shared" si="628"/>
        <v>-1.5688889056725795E-2</v>
      </c>
      <c r="DX344" s="383">
        <f t="shared" si="629"/>
        <v>1.7729518475902695E-2</v>
      </c>
      <c r="DY344" s="383">
        <f t="shared" si="630"/>
        <v>-3.7263609711205285E-2</v>
      </c>
      <c r="DZ344" s="383">
        <f t="shared" si="631"/>
        <v>0</v>
      </c>
      <c r="EA344" s="383"/>
      <c r="EC344" s="383">
        <f t="shared" si="632"/>
        <v>6.2922115360258921E-2</v>
      </c>
      <c r="ED344" s="383">
        <f t="shared" si="633"/>
        <v>-1.8398591929875457E-2</v>
      </c>
      <c r="EE344" s="383">
        <f t="shared" si="634"/>
        <v>9.1460314663527904E-3</v>
      </c>
      <c r="EF344" s="383"/>
      <c r="EH344" s="383">
        <f t="shared" si="635"/>
        <v>-1.5688889056725795E-2</v>
      </c>
      <c r="EI344" s="383">
        <f t="shared" si="636"/>
        <v>1.7729518475902695E-2</v>
      </c>
      <c r="EJ344" s="383">
        <f t="shared" si="637"/>
        <v>-3.7263609711205285E-2</v>
      </c>
      <c r="EK344" s="383">
        <f t="shared" si="638"/>
        <v>0</v>
      </c>
      <c r="EM344" s="383">
        <f t="shared" si="639"/>
        <v>6.2922115360258921E-2</v>
      </c>
      <c r="EN344" s="383">
        <f t="shared" si="640"/>
        <v>-1.8398591929875457E-2</v>
      </c>
      <c r="EO344" s="383">
        <f t="shared" si="641"/>
        <v>9.1460314663527904E-3</v>
      </c>
      <c r="EP344" s="383" t="e">
        <f t="shared" si="642"/>
        <v>#DIV/0!</v>
      </c>
      <c r="ER344" s="383">
        <f t="shared" si="643"/>
        <v>0</v>
      </c>
      <c r="ES344" s="383">
        <f t="shared" si="644"/>
        <v>0</v>
      </c>
      <c r="ET344" s="383">
        <f t="shared" si="645"/>
        <v>0</v>
      </c>
      <c r="EU344" s="383">
        <f t="shared" si="646"/>
        <v>0</v>
      </c>
      <c r="EX344" s="383">
        <f t="shared" si="577"/>
        <v>0.90568436957783194</v>
      </c>
      <c r="EY344" s="383">
        <f t="shared" si="549"/>
        <v>0.95254139702769303</v>
      </c>
      <c r="EZ344" s="383">
        <f t="shared" si="550"/>
        <v>1.0800079692189941</v>
      </c>
      <c r="FA344" s="383"/>
      <c r="FB344" s="383">
        <f t="shared" si="602"/>
        <v>1.0161620257932298</v>
      </c>
      <c r="FC344" s="383">
        <f t="shared" si="603"/>
        <v>1.0678148395280282</v>
      </c>
      <c r="FD344" s="383">
        <f t="shared" si="551"/>
        <v>0.87011728910938524</v>
      </c>
      <c r="FE344" s="383"/>
      <c r="FF344" s="383">
        <f t="shared" si="604"/>
        <v>0.99663554070044802</v>
      </c>
      <c r="FG344" s="383">
        <f t="shared" si="605"/>
        <v>1.0229715134019586</v>
      </c>
      <c r="FH344" s="383">
        <f t="shared" si="552"/>
        <v>1.0812954874518768</v>
      </c>
      <c r="FI344" s="383"/>
      <c r="FJ344" s="383" t="e">
        <f t="shared" si="606"/>
        <v>#DIV/0!</v>
      </c>
      <c r="FK344" s="383">
        <f t="shared" si="607"/>
        <v>1</v>
      </c>
      <c r="FL344" s="383">
        <f t="shared" si="608"/>
        <v>1.0083796975718107</v>
      </c>
      <c r="FN344" s="383">
        <f t="shared" si="609"/>
        <v>1</v>
      </c>
      <c r="FO344" s="383">
        <f t="shared" si="610"/>
        <v>1</v>
      </c>
      <c r="FP344" s="383">
        <f t="shared" si="611"/>
        <v>1.0570362736601544</v>
      </c>
      <c r="GB344" s="335">
        <f t="shared" si="546"/>
        <v>2001</v>
      </c>
      <c r="GC344" s="393">
        <f t="shared" si="527"/>
        <v>1.0305473964963394</v>
      </c>
      <c r="GD344" s="393">
        <f t="shared" si="528"/>
        <v>1.174191333105449</v>
      </c>
      <c r="GE344" s="393">
        <f t="shared" si="529"/>
        <v>1</v>
      </c>
      <c r="GF344" s="393">
        <f t="shared" si="530"/>
        <v>0.88863885977682133</v>
      </c>
      <c r="GG344" s="393">
        <f t="shared" si="531"/>
        <v>0.92675910377501902</v>
      </c>
      <c r="GI344" s="335">
        <v>2008</v>
      </c>
      <c r="GJ344" s="383">
        <f t="shared" si="532"/>
        <v>1.1674182521861269</v>
      </c>
      <c r="GK344" s="383">
        <f t="shared" si="533"/>
        <v>1.1218814618308193</v>
      </c>
      <c r="GL344" s="383">
        <f t="shared" si="534"/>
        <v>0.90849988394619374</v>
      </c>
    </row>
    <row r="345" spans="1:194" hidden="1" x14ac:dyDescent="0.2">
      <c r="A345" s="377" t="s">
        <v>557</v>
      </c>
      <c r="B345" s="334">
        <f t="shared" si="535"/>
        <v>1980</v>
      </c>
      <c r="D345" s="432">
        <f>Conversion_factors!$M42*D194+D270</f>
        <v>1430.5365398088124</v>
      </c>
      <c r="E345" s="432">
        <f>Conversion_factors!$M42*E194+E270</f>
        <v>1880.9340638006258</v>
      </c>
      <c r="F345" s="432">
        <f>Conversion_factors!$M42*F194+F270</f>
        <v>559.13094374208004</v>
      </c>
      <c r="G345" s="388"/>
      <c r="H345" s="388">
        <f t="shared" si="553"/>
        <v>3870.6015473515185</v>
      </c>
      <c r="I345" s="383"/>
      <c r="J345" s="394">
        <f t="shared" si="554"/>
        <v>163538.52010201395</v>
      </c>
      <c r="K345" s="394">
        <f t="shared" si="554"/>
        <v>481186.0943393663</v>
      </c>
      <c r="L345" s="394">
        <f t="shared" si="554"/>
        <v>729792.06785154599</v>
      </c>
      <c r="M345" s="394"/>
      <c r="N345" s="394">
        <f t="shared" si="555"/>
        <v>1374516.6822929261</v>
      </c>
      <c r="P345" s="396">
        <f t="shared" ref="P345:T354" si="647">P46</f>
        <v>35213.553060000006</v>
      </c>
      <c r="Q345" s="396">
        <f t="shared" si="647"/>
        <v>380151.70559426059</v>
      </c>
      <c r="R345" s="396">
        <f t="shared" si="647"/>
        <v>460287.28503999999</v>
      </c>
      <c r="S345" s="396">
        <f t="shared" si="647"/>
        <v>0</v>
      </c>
      <c r="T345" s="396">
        <f t="shared" si="647"/>
        <v>875652.54369426053</v>
      </c>
      <c r="U345" s="396"/>
      <c r="W345" s="397">
        <f t="shared" si="578"/>
        <v>8.7473980987259505</v>
      </c>
      <c r="X345" s="397">
        <f t="shared" si="579"/>
        <v>3.9089534920642546</v>
      </c>
      <c r="Y345" s="397">
        <f t="shared" si="580"/>
        <v>0.76615102900216536</v>
      </c>
      <c r="Z345" s="388"/>
      <c r="AA345" s="388">
        <f t="shared" si="581"/>
        <v>4.4202481626125012</v>
      </c>
      <c r="AD345" s="397">
        <f t="shared" si="582"/>
        <v>40.624600913498739</v>
      </c>
      <c r="AE345" s="397">
        <f t="shared" si="583"/>
        <v>4.9478511765725548</v>
      </c>
      <c r="AF345" s="397">
        <f t="shared" si="584"/>
        <v>1.2147434046401919</v>
      </c>
      <c r="AG345" s="388"/>
      <c r="AH345" s="397">
        <f t="shared" si="585"/>
        <v>4.4202481626125012</v>
      </c>
      <c r="AJ345" s="398">
        <f t="shared" si="586"/>
        <v>1.2353411869309032</v>
      </c>
      <c r="AK345" s="398">
        <f t="shared" si="587"/>
        <v>1.0112529386020397</v>
      </c>
      <c r="AL345" s="398">
        <f t="shared" si="588"/>
        <v>1.0584402451857267</v>
      </c>
      <c r="AM345" s="399"/>
      <c r="AN345" s="398">
        <f t="shared" si="589"/>
        <v>1.0421839537612732</v>
      </c>
      <c r="AP345" s="393">
        <f t="shared" si="557"/>
        <v>4.6441925307384455</v>
      </c>
      <c r="AQ345" s="393">
        <f t="shared" si="557"/>
        <v>1.26577386674398</v>
      </c>
      <c r="AR345" s="393">
        <f t="shared" si="557"/>
        <v>1.5855142898160339</v>
      </c>
      <c r="AS345" s="393">
        <f t="shared" si="557"/>
        <v>0</v>
      </c>
      <c r="AT345" s="393">
        <f t="shared" si="558"/>
        <v>4.2413320092481683</v>
      </c>
      <c r="AV345" s="393">
        <f t="shared" si="590"/>
        <v>4.021407042505553E-2</v>
      </c>
      <c r="AW345" s="393">
        <f t="shared" si="559"/>
        <v>0.43413532951146533</v>
      </c>
      <c r="AX345" s="393">
        <f t="shared" si="560"/>
        <v>0.52565060006347919</v>
      </c>
      <c r="AY345" s="393"/>
      <c r="AZ345" s="393">
        <f t="shared" si="561"/>
        <v>1</v>
      </c>
      <c r="BC345" s="383">
        <f t="shared" si="562"/>
        <v>1.2353411869309032</v>
      </c>
      <c r="BD345" s="383">
        <f t="shared" si="562"/>
        <v>1.0112529386020397</v>
      </c>
      <c r="BE345" s="383">
        <f t="shared" si="562"/>
        <v>1.0584402451857267</v>
      </c>
      <c r="BF345" s="383" t="e">
        <f t="shared" si="562"/>
        <v>#DIV/0!</v>
      </c>
      <c r="BG345" s="383"/>
      <c r="BH345" s="383"/>
      <c r="BI345" s="383"/>
      <c r="BJ345" s="383"/>
      <c r="BK345" s="383"/>
      <c r="BL345" s="383"/>
      <c r="BM345" s="383"/>
      <c r="BN345" s="383"/>
      <c r="BO345" s="383"/>
      <c r="BP345" s="383"/>
      <c r="BQ345" s="383"/>
      <c r="BR345" s="400">
        <f t="shared" si="591"/>
        <v>1.2353411869309032</v>
      </c>
      <c r="BS345" s="400">
        <f t="shared" si="563"/>
        <v>1.0112529386020397</v>
      </c>
      <c r="BT345" s="400">
        <f t="shared" si="564"/>
        <v>1.0584402451857267</v>
      </c>
      <c r="BU345" s="400">
        <v>1</v>
      </c>
      <c r="BV345" s="391"/>
      <c r="BW345" s="400">
        <f t="shared" si="592"/>
        <v>4.6441925307384455</v>
      </c>
      <c r="BX345" s="400">
        <f t="shared" si="565"/>
        <v>1.26577386674398</v>
      </c>
      <c r="BY345" s="400">
        <f t="shared" si="566"/>
        <v>1.5855142898160339</v>
      </c>
      <c r="BZ345" s="400">
        <v>1</v>
      </c>
      <c r="CB345" s="400">
        <f t="shared" si="593"/>
        <v>4.021407042505553E-2</v>
      </c>
      <c r="CC345" s="400">
        <f t="shared" si="567"/>
        <v>0.43413532951146533</v>
      </c>
      <c r="CD345" s="400">
        <f t="shared" si="568"/>
        <v>0.52565060006347919</v>
      </c>
      <c r="CE345" s="400"/>
      <c r="CG345" s="400">
        <v>1</v>
      </c>
      <c r="CH345" s="400">
        <v>1</v>
      </c>
      <c r="CI345" s="400">
        <v>1</v>
      </c>
      <c r="CJ345" s="400">
        <v>1</v>
      </c>
      <c r="CL345" s="392">
        <f t="shared" si="569"/>
        <v>0.87984705244265982</v>
      </c>
      <c r="CM345" s="392">
        <f t="shared" si="570"/>
        <v>1.0421839537612732</v>
      </c>
      <c r="CN345" s="392">
        <f t="shared" si="571"/>
        <v>0.88478129174354569</v>
      </c>
      <c r="CO345" s="392">
        <f t="shared" si="572"/>
        <v>1.0750824082898289</v>
      </c>
      <c r="CP345" s="392">
        <f>1</f>
        <v>1</v>
      </c>
      <c r="CQ345" s="392">
        <f>1</f>
        <v>1</v>
      </c>
      <c r="CR345" s="392">
        <f t="shared" si="573"/>
        <v>1.0956370137560654</v>
      </c>
      <c r="CS345" s="392">
        <f t="shared" si="574"/>
        <v>0.91696247981989332</v>
      </c>
      <c r="CT345" s="392">
        <f t="shared" si="575"/>
        <v>0.91696247981989343</v>
      </c>
      <c r="CU345" s="392"/>
      <c r="CV345" s="392">
        <f t="shared" si="576"/>
        <v>0.95121280193743685</v>
      </c>
      <c r="CY345" s="338"/>
      <c r="DA345" s="383">
        <f t="shared" si="612"/>
        <v>0.36959023611915448</v>
      </c>
      <c r="DB345" s="383">
        <f t="shared" si="613"/>
        <v>0.48595393785435387</v>
      </c>
      <c r="DC345" s="383">
        <f t="shared" si="614"/>
        <v>0.14445582602649157</v>
      </c>
      <c r="DD345" s="383">
        <f t="shared" si="615"/>
        <v>0</v>
      </c>
      <c r="DF345" s="383">
        <f t="shared" si="616"/>
        <v>0.35559936632692268</v>
      </c>
      <c r="DG345" s="383">
        <f t="shared" si="617"/>
        <v>0.49029431800167828</v>
      </c>
      <c r="DH345" s="383">
        <f t="shared" si="618"/>
        <v>0.15372066361948664</v>
      </c>
      <c r="DI345" s="383"/>
      <c r="DJ345" s="383">
        <f t="shared" si="619"/>
        <v>0.99961434794808757</v>
      </c>
      <c r="DK345" s="383"/>
      <c r="DL345" s="383">
        <f t="shared" si="620"/>
        <v>0.35573655686001604</v>
      </c>
      <c r="DM345" s="383">
        <f t="shared" si="621"/>
        <v>0.49048347395984004</v>
      </c>
      <c r="DN345" s="383">
        <f t="shared" si="622"/>
        <v>0.153779969180144</v>
      </c>
      <c r="DO345" s="383">
        <f t="shared" si="623"/>
        <v>0</v>
      </c>
      <c r="DR345" s="383">
        <f t="shared" si="624"/>
        <v>0.13062347788933537</v>
      </c>
      <c r="DS345" s="383">
        <f t="shared" si="625"/>
        <v>-6.4421382645841505E-2</v>
      </c>
      <c r="DT345" s="383">
        <f t="shared" si="626"/>
        <v>-3.2670112289160925E-3</v>
      </c>
      <c r="DU345" s="383">
        <f t="shared" si="627"/>
        <v>0</v>
      </c>
      <c r="DW345" s="383">
        <f t="shared" si="628"/>
        <v>-4.4229326912799596E-3</v>
      </c>
      <c r="DX345" s="383">
        <f t="shared" si="629"/>
        <v>5.355287147855472E-3</v>
      </c>
      <c r="DY345" s="383">
        <f t="shared" si="630"/>
        <v>-4.4321839943290371E-2</v>
      </c>
      <c r="DZ345" s="383">
        <f t="shared" si="631"/>
        <v>0</v>
      </c>
      <c r="EA345" s="383"/>
      <c r="EC345" s="383">
        <f t="shared" si="632"/>
        <v>-2.3199818485326196E-2</v>
      </c>
      <c r="ED345" s="383">
        <f t="shared" si="633"/>
        <v>6.6625797223547154E-2</v>
      </c>
      <c r="EE345" s="383">
        <f t="shared" si="634"/>
        <v>-5.0158418600893699E-2</v>
      </c>
      <c r="EF345" s="383"/>
      <c r="EH345" s="383">
        <f t="shared" si="635"/>
        <v>-4.4229326912799596E-3</v>
      </c>
      <c r="EI345" s="383">
        <f t="shared" si="636"/>
        <v>5.355287147855472E-3</v>
      </c>
      <c r="EJ345" s="383">
        <f t="shared" si="637"/>
        <v>-4.4321839943290371E-2</v>
      </c>
      <c r="EK345" s="383">
        <f t="shared" si="638"/>
        <v>0</v>
      </c>
      <c r="EM345" s="383">
        <f t="shared" si="639"/>
        <v>-2.3199818485326196E-2</v>
      </c>
      <c r="EN345" s="383">
        <f t="shared" si="640"/>
        <v>6.6625797223547154E-2</v>
      </c>
      <c r="EO345" s="383">
        <f t="shared" si="641"/>
        <v>-5.0158418600893699E-2</v>
      </c>
      <c r="EP345" s="383" t="e">
        <f t="shared" si="642"/>
        <v>#DIV/0!</v>
      </c>
      <c r="ER345" s="383">
        <f t="shared" si="643"/>
        <v>0</v>
      </c>
      <c r="ES345" s="383">
        <f t="shared" si="644"/>
        <v>0</v>
      </c>
      <c r="ET345" s="383">
        <f t="shared" si="645"/>
        <v>0</v>
      </c>
      <c r="EU345" s="383">
        <f t="shared" si="646"/>
        <v>0</v>
      </c>
      <c r="EX345" s="383">
        <f t="shared" si="577"/>
        <v>1.014471230752467</v>
      </c>
      <c r="EY345" s="383">
        <f t="shared" si="549"/>
        <v>0.9663258433853581</v>
      </c>
      <c r="EZ345" s="383">
        <f t="shared" si="550"/>
        <v>1.0956370137560654</v>
      </c>
      <c r="FA345" s="383"/>
      <c r="FB345" s="383">
        <f t="shared" si="602"/>
        <v>1.0168529034162395</v>
      </c>
      <c r="FC345" s="383">
        <f t="shared" si="603"/>
        <v>1.0858106198850213</v>
      </c>
      <c r="FD345" s="383">
        <f t="shared" si="551"/>
        <v>0.88478129174354569</v>
      </c>
      <c r="FE345" s="383"/>
      <c r="FF345" s="383">
        <f t="shared" si="604"/>
        <v>0.99425404134748674</v>
      </c>
      <c r="FG345" s="383">
        <f t="shared" si="605"/>
        <v>1.0170935613832519</v>
      </c>
      <c r="FH345" s="383">
        <f t="shared" si="552"/>
        <v>1.0750824082898289</v>
      </c>
      <c r="FI345" s="383"/>
      <c r="FJ345" s="383" t="e">
        <f t="shared" si="606"/>
        <v>#DIV/0!</v>
      </c>
      <c r="FK345" s="383">
        <f t="shared" si="607"/>
        <v>1</v>
      </c>
      <c r="FL345" s="383">
        <f t="shared" si="608"/>
        <v>1.0083796975718107</v>
      </c>
      <c r="FN345" s="383">
        <f t="shared" si="609"/>
        <v>1</v>
      </c>
      <c r="FO345" s="383">
        <f t="shared" si="610"/>
        <v>1</v>
      </c>
      <c r="FP345" s="383">
        <f t="shared" si="611"/>
        <v>1.0570362736601544</v>
      </c>
      <c r="GB345" s="335">
        <f t="shared" si="546"/>
        <v>2002</v>
      </c>
      <c r="GC345" s="393">
        <f t="shared" si="527"/>
        <v>0.99750127899714158</v>
      </c>
      <c r="GD345" s="393">
        <f t="shared" si="528"/>
        <v>1.1391393307020097</v>
      </c>
      <c r="GE345" s="393">
        <f t="shared" si="529"/>
        <v>1</v>
      </c>
      <c r="GF345" s="393">
        <f t="shared" si="530"/>
        <v>0.93655592694834744</v>
      </c>
      <c r="GG345" s="393">
        <f t="shared" si="531"/>
        <v>0.93614072802707016</v>
      </c>
      <c r="GI345" s="335">
        <v>2009</v>
      </c>
      <c r="GJ345" s="383">
        <f t="shared" si="532"/>
        <v>1.0061367851201921</v>
      </c>
      <c r="GK345" s="383">
        <f t="shared" si="533"/>
        <v>1.0212982316182599</v>
      </c>
      <c r="GL345" s="383">
        <f t="shared" si="534"/>
        <v>0.91993522684421503</v>
      </c>
    </row>
    <row r="346" spans="1:194" hidden="1" x14ac:dyDescent="0.2">
      <c r="A346" s="377" t="s">
        <v>557</v>
      </c>
      <c r="B346" s="334">
        <f t="shared" si="535"/>
        <v>1981</v>
      </c>
      <c r="D346" s="432">
        <f>Conversion_factors!$M43*D195+D271</f>
        <v>1480.9281132598817</v>
      </c>
      <c r="E346" s="432">
        <f>Conversion_factors!$M43*E195+E271</f>
        <v>1858.7085553119175</v>
      </c>
      <c r="F346" s="432">
        <f>Conversion_factors!$M43*F195+F271</f>
        <v>543.71564244584204</v>
      </c>
      <c r="G346" s="388"/>
      <c r="H346" s="388">
        <f t="shared" si="553"/>
        <v>3883.3523110176416</v>
      </c>
      <c r="I346" s="383"/>
      <c r="J346" s="394">
        <f t="shared" si="554"/>
        <v>179056.60881901844</v>
      </c>
      <c r="K346" s="394">
        <f t="shared" si="554"/>
        <v>496081.27029574261</v>
      </c>
      <c r="L346" s="394">
        <f t="shared" si="554"/>
        <v>712001.54158863949</v>
      </c>
      <c r="M346" s="394"/>
      <c r="N346" s="394">
        <f t="shared" si="555"/>
        <v>1387139.4207034004</v>
      </c>
      <c r="P346" s="396">
        <f t="shared" si="647"/>
        <v>46521.228179999998</v>
      </c>
      <c r="Q346" s="396">
        <f t="shared" si="647"/>
        <v>387974.02472425619</v>
      </c>
      <c r="R346" s="396">
        <f t="shared" si="647"/>
        <v>419756.57195999997</v>
      </c>
      <c r="S346" s="396">
        <f t="shared" si="647"/>
        <v>0</v>
      </c>
      <c r="T346" s="396">
        <f t="shared" si="647"/>
        <v>854251.8248642562</v>
      </c>
      <c r="U346" s="396"/>
      <c r="W346" s="397">
        <f t="shared" si="578"/>
        <v>8.2707257946381123</v>
      </c>
      <c r="X346" s="397">
        <f t="shared" si="579"/>
        <v>3.7467823653246057</v>
      </c>
      <c r="Y346" s="397">
        <f t="shared" si="580"/>
        <v>0.7636439118273356</v>
      </c>
      <c r="Z346" s="388"/>
      <c r="AA346" s="388">
        <f t="shared" si="581"/>
        <v>4.5459104657279727</v>
      </c>
      <c r="AD346" s="397">
        <f t="shared" si="582"/>
        <v>31.833383837801371</v>
      </c>
      <c r="AE346" s="397">
        <f t="shared" si="583"/>
        <v>4.7908066954558439</v>
      </c>
      <c r="AF346" s="397">
        <f t="shared" si="584"/>
        <v>1.2953118039511113</v>
      </c>
      <c r="AG346" s="388"/>
      <c r="AH346" s="397">
        <f t="shared" si="585"/>
        <v>4.5459104657279727</v>
      </c>
      <c r="AJ346" s="398">
        <f t="shared" si="586"/>
        <v>1.1680236916868347</v>
      </c>
      <c r="AK346" s="398">
        <f t="shared" si="587"/>
        <v>0.9692989913870601</v>
      </c>
      <c r="AL346" s="398">
        <f t="shared" si="588"/>
        <v>1.054976654305098</v>
      </c>
      <c r="AM346" s="399"/>
      <c r="AN346" s="398">
        <f t="shared" si="589"/>
        <v>1.0718119816641742</v>
      </c>
      <c r="AP346" s="393">
        <f t="shared" si="557"/>
        <v>3.8489226493808886</v>
      </c>
      <c r="AQ346" s="393">
        <f t="shared" si="557"/>
        <v>1.2786455759462794</v>
      </c>
      <c r="AR346" s="393">
        <f t="shared" si="557"/>
        <v>1.6962248816356555</v>
      </c>
      <c r="AS346" s="393">
        <f t="shared" si="557"/>
        <v>0</v>
      </c>
      <c r="AT346" s="393">
        <f t="shared" si="558"/>
        <v>4.2413320092481683</v>
      </c>
      <c r="AV346" s="393">
        <f t="shared" si="590"/>
        <v>5.4458447527919999E-2</v>
      </c>
      <c r="AW346" s="393">
        <f t="shared" si="559"/>
        <v>0.45416821296917537</v>
      </c>
      <c r="AX346" s="393">
        <f t="shared" si="560"/>
        <v>0.49137333950290463</v>
      </c>
      <c r="AY346" s="393"/>
      <c r="AZ346" s="393">
        <f t="shared" si="561"/>
        <v>1</v>
      </c>
      <c r="BC346" s="383">
        <f t="shared" si="562"/>
        <v>1.1680236916868347</v>
      </c>
      <c r="BD346" s="383">
        <f t="shared" si="562"/>
        <v>0.9692989913870601</v>
      </c>
      <c r="BE346" s="383">
        <f t="shared" si="562"/>
        <v>1.054976654305098</v>
      </c>
      <c r="BF346" s="383" t="e">
        <f t="shared" si="562"/>
        <v>#DIV/0!</v>
      </c>
      <c r="BG346" s="383"/>
      <c r="BH346" s="383"/>
      <c r="BI346" s="383"/>
      <c r="BJ346" s="383"/>
      <c r="BK346" s="383"/>
      <c r="BL346" s="383"/>
      <c r="BM346" s="383"/>
      <c r="BN346" s="383"/>
      <c r="BO346" s="383"/>
      <c r="BP346" s="383"/>
      <c r="BQ346" s="383"/>
      <c r="BR346" s="400">
        <f t="shared" si="591"/>
        <v>1.1680236916868347</v>
      </c>
      <c r="BS346" s="400">
        <f t="shared" si="563"/>
        <v>0.9692989913870601</v>
      </c>
      <c r="BT346" s="400">
        <f t="shared" si="564"/>
        <v>1.054976654305098</v>
      </c>
      <c r="BU346" s="400">
        <v>1</v>
      </c>
      <c r="BV346" s="391"/>
      <c r="BW346" s="400">
        <f t="shared" si="592"/>
        <v>3.8489226493808886</v>
      </c>
      <c r="BX346" s="400">
        <f t="shared" si="565"/>
        <v>1.2786455759462794</v>
      </c>
      <c r="BY346" s="400">
        <f t="shared" si="566"/>
        <v>1.6962248816356555</v>
      </c>
      <c r="BZ346" s="400">
        <v>1</v>
      </c>
      <c r="CB346" s="400">
        <f t="shared" si="593"/>
        <v>5.4458447527919999E-2</v>
      </c>
      <c r="CC346" s="400">
        <f t="shared" si="567"/>
        <v>0.45416821296917537</v>
      </c>
      <c r="CD346" s="400">
        <f t="shared" si="568"/>
        <v>0.49137333950290463</v>
      </c>
      <c r="CE346" s="400"/>
      <c r="CG346" s="400">
        <v>1</v>
      </c>
      <c r="CH346" s="400">
        <v>1</v>
      </c>
      <c r="CI346" s="400">
        <v>1</v>
      </c>
      <c r="CJ346" s="400">
        <v>1</v>
      </c>
      <c r="CL346" s="392">
        <f t="shared" si="569"/>
        <v>0.88792704108687448</v>
      </c>
      <c r="CM346" s="392">
        <f t="shared" si="570"/>
        <v>1.0718119816641742</v>
      </c>
      <c r="CN346" s="392">
        <f t="shared" si="571"/>
        <v>1.0036058932491636</v>
      </c>
      <c r="CO346" s="392">
        <f t="shared" si="572"/>
        <v>1.0164911150649751</v>
      </c>
      <c r="CP346" s="392">
        <f>1</f>
        <v>1</v>
      </c>
      <c r="CQ346" s="392">
        <f>1</f>
        <v>1</v>
      </c>
      <c r="CR346" s="392">
        <f t="shared" si="573"/>
        <v>1.0506348873830982</v>
      </c>
      <c r="CS346" s="392">
        <f t="shared" si="574"/>
        <v>0.95169084148052963</v>
      </c>
      <c r="CT346" s="392">
        <f t="shared" si="575"/>
        <v>0.95169084148052963</v>
      </c>
      <c r="CU346" s="392"/>
      <c r="CV346" s="392">
        <f t="shared" si="576"/>
        <v>1.0201564735146227</v>
      </c>
      <c r="CY346" s="338"/>
      <c r="DA346" s="383">
        <f t="shared" si="612"/>
        <v>0.38135301529512811</v>
      </c>
      <c r="DB346" s="383">
        <f t="shared" si="613"/>
        <v>0.47863505714855897</v>
      </c>
      <c r="DC346" s="383">
        <f t="shared" si="614"/>
        <v>0.14001192755631284</v>
      </c>
      <c r="DD346" s="383">
        <f t="shared" si="615"/>
        <v>0</v>
      </c>
      <c r="DF346" s="383">
        <f t="shared" si="616"/>
        <v>0.37544091499145643</v>
      </c>
      <c r="DG346" s="383">
        <f t="shared" si="617"/>
        <v>0.48228524194676764</v>
      </c>
      <c r="DH346" s="383">
        <f t="shared" si="618"/>
        <v>0.14222230575584877</v>
      </c>
      <c r="DI346" s="383"/>
      <c r="DJ346" s="383">
        <f t="shared" si="619"/>
        <v>0.99994846269407289</v>
      </c>
      <c r="DK346" s="383"/>
      <c r="DL346" s="383">
        <f t="shared" si="620"/>
        <v>0.37546026520200759</v>
      </c>
      <c r="DM346" s="383">
        <f t="shared" si="621"/>
        <v>0.48231009890988691</v>
      </c>
      <c r="DN346" s="383">
        <f t="shared" si="622"/>
        <v>0.14222963588810544</v>
      </c>
      <c r="DO346" s="383">
        <f t="shared" si="623"/>
        <v>0</v>
      </c>
      <c r="DR346" s="383">
        <f t="shared" si="624"/>
        <v>-5.6034028468475786E-2</v>
      </c>
      <c r="DS346" s="383">
        <f t="shared" si="625"/>
        <v>-4.2372253339077202E-2</v>
      </c>
      <c r="DT346" s="383">
        <f t="shared" si="626"/>
        <v>-3.277719585161749E-3</v>
      </c>
      <c r="DU346" s="383">
        <f t="shared" si="627"/>
        <v>0</v>
      </c>
      <c r="DW346" s="383">
        <f t="shared" si="628"/>
        <v>-0.18782424312034143</v>
      </c>
      <c r="DX346" s="383">
        <f t="shared" si="629"/>
        <v>1.0117686408110992E-2</v>
      </c>
      <c r="DY346" s="383">
        <f t="shared" si="630"/>
        <v>6.7496296114478466E-2</v>
      </c>
      <c r="DZ346" s="383">
        <f t="shared" si="631"/>
        <v>0</v>
      </c>
      <c r="EA346" s="383"/>
      <c r="EC346" s="383">
        <f t="shared" si="632"/>
        <v>0.3032210352316575</v>
      </c>
      <c r="ED346" s="383">
        <f t="shared" si="633"/>
        <v>4.5111337920505958E-2</v>
      </c>
      <c r="EE346" s="383">
        <f t="shared" si="634"/>
        <v>-6.7432529136453173E-2</v>
      </c>
      <c r="EF346" s="383"/>
      <c r="EH346" s="383">
        <f t="shared" si="635"/>
        <v>-0.18782424312034143</v>
      </c>
      <c r="EI346" s="383">
        <f t="shared" si="636"/>
        <v>1.0117686408110992E-2</v>
      </c>
      <c r="EJ346" s="383">
        <f t="shared" si="637"/>
        <v>6.7496296114478466E-2</v>
      </c>
      <c r="EK346" s="383">
        <f t="shared" si="638"/>
        <v>0</v>
      </c>
      <c r="EM346" s="383">
        <f t="shared" si="639"/>
        <v>0.3032210352316575</v>
      </c>
      <c r="EN346" s="383">
        <f t="shared" si="640"/>
        <v>4.5111337920505958E-2</v>
      </c>
      <c r="EO346" s="383">
        <f t="shared" si="641"/>
        <v>-6.7432529136453173E-2</v>
      </c>
      <c r="EP346" s="383" t="e">
        <f t="shared" si="642"/>
        <v>#DIV/0!</v>
      </c>
      <c r="ER346" s="383">
        <f t="shared" si="643"/>
        <v>0</v>
      </c>
      <c r="ES346" s="383">
        <f t="shared" si="644"/>
        <v>0</v>
      </c>
      <c r="ET346" s="383">
        <f t="shared" si="645"/>
        <v>0</v>
      </c>
      <c r="EU346" s="383">
        <f t="shared" si="646"/>
        <v>0</v>
      </c>
      <c r="EX346" s="383">
        <f t="shared" si="577"/>
        <v>0.95892606236559053</v>
      </c>
      <c r="EY346" s="383">
        <f t="shared" si="549"/>
        <v>0.92663503595962982</v>
      </c>
      <c r="EZ346" s="383">
        <f t="shared" si="550"/>
        <v>1.0506348873830982</v>
      </c>
      <c r="FA346" s="383"/>
      <c r="FB346" s="383">
        <f t="shared" si="602"/>
        <v>1.1342982753076329</v>
      </c>
      <c r="FC346" s="383">
        <f t="shared" si="603"/>
        <v>1.2316331134462914</v>
      </c>
      <c r="FD346" s="383">
        <f t="shared" si="551"/>
        <v>1.0036058932491636</v>
      </c>
      <c r="FE346" s="383"/>
      <c r="FF346" s="383">
        <f t="shared" si="604"/>
        <v>0.94550064927761479</v>
      </c>
      <c r="FG346" s="383">
        <f t="shared" si="605"/>
        <v>0.9616626226639462</v>
      </c>
      <c r="FH346" s="383">
        <f t="shared" si="552"/>
        <v>1.0164911150649751</v>
      </c>
      <c r="FI346" s="383"/>
      <c r="FJ346" s="383" t="e">
        <f t="shared" si="606"/>
        <v>#DIV/0!</v>
      </c>
      <c r="FK346" s="383">
        <f t="shared" si="607"/>
        <v>1</v>
      </c>
      <c r="FL346" s="383">
        <f t="shared" si="608"/>
        <v>1.0083796975718107</v>
      </c>
      <c r="FN346" s="383">
        <f t="shared" si="609"/>
        <v>1</v>
      </c>
      <c r="FO346" s="383">
        <f t="shared" si="610"/>
        <v>1</v>
      </c>
      <c r="FP346" s="383">
        <f t="shared" si="611"/>
        <v>1.0570362736601544</v>
      </c>
      <c r="GB346" s="335">
        <f t="shared" si="546"/>
        <v>2003</v>
      </c>
      <c r="GC346" s="393">
        <f t="shared" si="527"/>
        <v>1.0025211338102231</v>
      </c>
      <c r="GD346" s="393">
        <f t="shared" si="528"/>
        <v>1.1569836169943404</v>
      </c>
      <c r="GE346" s="393">
        <f t="shared" si="529"/>
        <v>1</v>
      </c>
      <c r="GF346" s="393">
        <f t="shared" si="530"/>
        <v>0.93934849295027423</v>
      </c>
      <c r="GG346" s="393">
        <f t="shared" si="531"/>
        <v>0.89141833363940215</v>
      </c>
    </row>
    <row r="347" spans="1:194" hidden="1" x14ac:dyDescent="0.2">
      <c r="A347" s="377" t="s">
        <v>557</v>
      </c>
      <c r="B347" s="334">
        <f t="shared" si="535"/>
        <v>1982</v>
      </c>
      <c r="D347" s="432">
        <f>Conversion_factors!$M44*D196+D272</f>
        <v>1437.6238999854163</v>
      </c>
      <c r="E347" s="432">
        <f>Conversion_factors!$M44*E196+E272</f>
        <v>1687.8118815719754</v>
      </c>
      <c r="F347" s="432">
        <f>Conversion_factors!$M44*F196+F272</f>
        <v>508.76227480992429</v>
      </c>
      <c r="G347" s="388"/>
      <c r="H347" s="388">
        <f t="shared" si="553"/>
        <v>3634.198056367316</v>
      </c>
      <c r="I347" s="383"/>
      <c r="J347" s="394">
        <f t="shared" si="554"/>
        <v>178124.77875551186</v>
      </c>
      <c r="K347" s="394">
        <f t="shared" si="554"/>
        <v>469195.62755576835</v>
      </c>
      <c r="L347" s="394">
        <f t="shared" si="554"/>
        <v>668424.22858061653</v>
      </c>
      <c r="M347" s="394"/>
      <c r="N347" s="394">
        <f t="shared" si="555"/>
        <v>1315744.6348918967</v>
      </c>
      <c r="P347" s="396">
        <f t="shared" si="647"/>
        <v>48817.653360000004</v>
      </c>
      <c r="Q347" s="396">
        <f t="shared" si="647"/>
        <v>367122.98702843761</v>
      </c>
      <c r="R347" s="396">
        <f t="shared" si="647"/>
        <v>370858.78104000003</v>
      </c>
      <c r="S347" s="396">
        <f t="shared" si="647"/>
        <v>0</v>
      </c>
      <c r="T347" s="396">
        <f t="shared" si="647"/>
        <v>786799.42142843758</v>
      </c>
      <c r="U347" s="396"/>
      <c r="W347" s="397">
        <f t="shared" si="578"/>
        <v>8.0708810420960635</v>
      </c>
      <c r="X347" s="397">
        <f t="shared" si="579"/>
        <v>3.5972455463075748</v>
      </c>
      <c r="Y347" s="397">
        <f t="shared" si="580"/>
        <v>0.76113679465250572</v>
      </c>
      <c r="Z347" s="388"/>
      <c r="AA347" s="388">
        <f t="shared" si="581"/>
        <v>4.6189638138897138</v>
      </c>
      <c r="AD347" s="397">
        <f t="shared" si="582"/>
        <v>29.448853048790138</v>
      </c>
      <c r="AE347" s="397">
        <f t="shared" si="583"/>
        <v>4.5974018005068054</v>
      </c>
      <c r="AF347" s="397">
        <f t="shared" si="584"/>
        <v>1.3718490725316015</v>
      </c>
      <c r="AG347" s="388"/>
      <c r="AH347" s="397">
        <f t="shared" si="585"/>
        <v>4.6189638138897138</v>
      </c>
      <c r="AJ347" s="398">
        <f t="shared" si="586"/>
        <v>1.1398008474740893</v>
      </c>
      <c r="AK347" s="398">
        <f t="shared" si="587"/>
        <v>0.93061356113899707</v>
      </c>
      <c r="AL347" s="398">
        <f t="shared" si="588"/>
        <v>1.0515130634244692</v>
      </c>
      <c r="AM347" s="399"/>
      <c r="AN347" s="398">
        <f t="shared" si="589"/>
        <v>1.0890361338886285</v>
      </c>
      <c r="AP347" s="393">
        <f t="shared" si="557"/>
        <v>3.6487779828733626</v>
      </c>
      <c r="AQ347" s="393">
        <f t="shared" si="557"/>
        <v>1.2780339127046385</v>
      </c>
      <c r="AR347" s="393">
        <f t="shared" si="557"/>
        <v>1.802368617796114</v>
      </c>
      <c r="AS347" s="393">
        <f t="shared" si="557"/>
        <v>0</v>
      </c>
      <c r="AT347" s="393">
        <f t="shared" si="558"/>
        <v>4.2413320092481683</v>
      </c>
      <c r="AV347" s="393">
        <f t="shared" si="590"/>
        <v>6.2045868401086716E-2</v>
      </c>
      <c r="AW347" s="393">
        <f t="shared" si="559"/>
        <v>0.46660302108754009</v>
      </c>
      <c r="AX347" s="393">
        <f t="shared" si="560"/>
        <v>0.47135111051137329</v>
      </c>
      <c r="AY347" s="393"/>
      <c r="AZ347" s="393">
        <f t="shared" si="561"/>
        <v>1</v>
      </c>
      <c r="BC347" s="383">
        <f t="shared" si="562"/>
        <v>1.1398008474740893</v>
      </c>
      <c r="BD347" s="383">
        <f t="shared" si="562"/>
        <v>0.93061356113899707</v>
      </c>
      <c r="BE347" s="383">
        <f t="shared" si="562"/>
        <v>1.0515130634244692</v>
      </c>
      <c r="BF347" s="383" t="e">
        <f t="shared" si="562"/>
        <v>#DIV/0!</v>
      </c>
      <c r="BG347" s="383"/>
      <c r="BH347" s="383"/>
      <c r="BI347" s="383"/>
      <c r="BJ347" s="383"/>
      <c r="BK347" s="383"/>
      <c r="BL347" s="383"/>
      <c r="BM347" s="383"/>
      <c r="BN347" s="383"/>
      <c r="BO347" s="383"/>
      <c r="BP347" s="383"/>
      <c r="BQ347" s="383"/>
      <c r="BR347" s="400">
        <f t="shared" si="591"/>
        <v>1.1398008474740893</v>
      </c>
      <c r="BS347" s="400">
        <f t="shared" si="563"/>
        <v>0.93061356113899707</v>
      </c>
      <c r="BT347" s="400">
        <f t="shared" si="564"/>
        <v>1.0515130634244692</v>
      </c>
      <c r="BU347" s="400">
        <v>1</v>
      </c>
      <c r="BV347" s="391"/>
      <c r="BW347" s="400">
        <f t="shared" si="592"/>
        <v>3.6487779828733626</v>
      </c>
      <c r="BX347" s="400">
        <f t="shared" si="565"/>
        <v>1.2780339127046385</v>
      </c>
      <c r="BY347" s="400">
        <f t="shared" si="566"/>
        <v>1.802368617796114</v>
      </c>
      <c r="BZ347" s="400">
        <v>1</v>
      </c>
      <c r="CB347" s="400">
        <f t="shared" si="593"/>
        <v>6.2045868401086716E-2</v>
      </c>
      <c r="CC347" s="400">
        <f t="shared" si="567"/>
        <v>0.46660302108754009</v>
      </c>
      <c r="CD347" s="400">
        <f t="shared" si="568"/>
        <v>0.47135111051137329</v>
      </c>
      <c r="CE347" s="400"/>
      <c r="CG347" s="400">
        <v>1</v>
      </c>
      <c r="CH347" s="400">
        <v>1</v>
      </c>
      <c r="CI347" s="400">
        <v>1</v>
      </c>
      <c r="CJ347" s="400">
        <v>1</v>
      </c>
      <c r="CL347" s="392">
        <f t="shared" si="569"/>
        <v>0.84222625573791976</v>
      </c>
      <c r="CM347" s="392">
        <f t="shared" si="570"/>
        <v>1.0890361338886285</v>
      </c>
      <c r="CN347" s="392">
        <f t="shared" si="571"/>
        <v>1.063090065604515</v>
      </c>
      <c r="CO347" s="392">
        <f t="shared" si="572"/>
        <v>1.0038930283334258</v>
      </c>
      <c r="CP347" s="392">
        <f>1</f>
        <v>1</v>
      </c>
      <c r="CQ347" s="392">
        <f>1</f>
        <v>1</v>
      </c>
      <c r="CR347" s="392">
        <f t="shared" si="573"/>
        <v>1.0204336975086901</v>
      </c>
      <c r="CS347" s="392">
        <f t="shared" si="574"/>
        <v>0.91721482540831889</v>
      </c>
      <c r="CT347" s="392">
        <f t="shared" si="575"/>
        <v>0.91721482540831945</v>
      </c>
      <c r="CU347" s="392"/>
      <c r="CV347" s="392">
        <f t="shared" si="576"/>
        <v>1.0672287053508969</v>
      </c>
      <c r="CY347" s="338"/>
      <c r="DA347" s="383">
        <f t="shared" si="612"/>
        <v>0.39558215531666463</v>
      </c>
      <c r="DB347" s="383">
        <f t="shared" si="613"/>
        <v>0.46442484845173354</v>
      </c>
      <c r="DC347" s="383">
        <f t="shared" si="614"/>
        <v>0.1399929962316018</v>
      </c>
      <c r="DD347" s="383">
        <f t="shared" si="615"/>
        <v>0</v>
      </c>
      <c r="DF347" s="383">
        <f t="shared" si="616"/>
        <v>0.38842414827571364</v>
      </c>
      <c r="DG347" s="383">
        <f t="shared" si="617"/>
        <v>0.47149426361121377</v>
      </c>
      <c r="DH347" s="383">
        <f t="shared" si="618"/>
        <v>0.14000246168065378</v>
      </c>
      <c r="DI347" s="383"/>
      <c r="DJ347" s="383">
        <f t="shared" si="619"/>
        <v>0.99992087356758119</v>
      </c>
      <c r="DK347" s="383"/>
      <c r="DL347" s="383">
        <f t="shared" si="620"/>
        <v>0.38845488532494504</v>
      </c>
      <c r="DM347" s="383">
        <f t="shared" si="621"/>
        <v>0.47153157422245484</v>
      </c>
      <c r="DN347" s="383">
        <f t="shared" si="622"/>
        <v>0.14001354045260012</v>
      </c>
      <c r="DO347" s="383">
        <f t="shared" si="623"/>
        <v>0</v>
      </c>
      <c r="DR347" s="383">
        <f t="shared" si="624"/>
        <v>-2.445961623151937E-2</v>
      </c>
      <c r="DS347" s="383">
        <f t="shared" si="625"/>
        <v>-4.0729009167280561E-2</v>
      </c>
      <c r="DT347" s="383">
        <f t="shared" si="626"/>
        <v>-3.2884983703580688E-3</v>
      </c>
      <c r="DU347" s="383">
        <f t="shared" si="627"/>
        <v>0</v>
      </c>
      <c r="DW347" s="383">
        <f t="shared" si="628"/>
        <v>-5.3400965486107455E-2</v>
      </c>
      <c r="DX347" s="383">
        <f t="shared" si="629"/>
        <v>-4.7848254427335004E-4</v>
      </c>
      <c r="DY347" s="383">
        <f t="shared" si="630"/>
        <v>6.0696574757954175E-2</v>
      </c>
      <c r="DZ347" s="383">
        <f t="shared" si="631"/>
        <v>0</v>
      </c>
      <c r="EA347" s="383"/>
      <c r="EC347" s="383">
        <f t="shared" si="632"/>
        <v>0.13043594424842161</v>
      </c>
      <c r="ED347" s="383">
        <f t="shared" si="633"/>
        <v>2.7011191684073406E-2</v>
      </c>
      <c r="EE347" s="383">
        <f t="shared" si="634"/>
        <v>-4.1600930587184858E-2</v>
      </c>
      <c r="EF347" s="383"/>
      <c r="EH347" s="383">
        <f t="shared" si="635"/>
        <v>-5.3400965486107455E-2</v>
      </c>
      <c r="EI347" s="383">
        <f t="shared" si="636"/>
        <v>-4.7848254427335004E-4</v>
      </c>
      <c r="EJ347" s="383">
        <f t="shared" si="637"/>
        <v>6.0696574757954175E-2</v>
      </c>
      <c r="EK347" s="383">
        <f t="shared" si="638"/>
        <v>0</v>
      </c>
      <c r="EM347" s="383">
        <f t="shared" si="639"/>
        <v>0.13043594424842161</v>
      </c>
      <c r="EN347" s="383">
        <f t="shared" si="640"/>
        <v>2.7011191684073406E-2</v>
      </c>
      <c r="EO347" s="383">
        <f t="shared" si="641"/>
        <v>-4.1600930587184858E-2</v>
      </c>
      <c r="EP347" s="383" t="e">
        <f t="shared" si="642"/>
        <v>#DIV/0!</v>
      </c>
      <c r="ER347" s="383">
        <f t="shared" si="643"/>
        <v>0</v>
      </c>
      <c r="ES347" s="383">
        <f t="shared" si="644"/>
        <v>0</v>
      </c>
      <c r="ET347" s="383">
        <f t="shared" si="645"/>
        <v>0</v>
      </c>
      <c r="EU347" s="383">
        <f t="shared" si="646"/>
        <v>0</v>
      </c>
      <c r="EX347" s="383">
        <f t="shared" si="577"/>
        <v>0.97125434321942927</v>
      </c>
      <c r="EY347" s="383">
        <f t="shared" si="549"/>
        <v>0.89999830325508245</v>
      </c>
      <c r="EZ347" s="383">
        <f t="shared" si="550"/>
        <v>1.0204336975086901</v>
      </c>
      <c r="FA347" s="383"/>
      <c r="FB347" s="383">
        <f t="shared" si="602"/>
        <v>1.0592704494418343</v>
      </c>
      <c r="FC347" s="383">
        <f t="shared" si="603"/>
        <v>1.3046325616276988</v>
      </c>
      <c r="FD347" s="383">
        <f t="shared" si="551"/>
        <v>1.063090065604515</v>
      </c>
      <c r="FE347" s="383"/>
      <c r="FF347" s="383">
        <f t="shared" si="604"/>
        <v>0.98760629921419041</v>
      </c>
      <c r="FG347" s="383">
        <f t="shared" si="605"/>
        <v>0.94974406386175236</v>
      </c>
      <c r="FH347" s="383">
        <f t="shared" si="552"/>
        <v>1.0038930283334258</v>
      </c>
      <c r="FI347" s="383"/>
      <c r="FJ347" s="383" t="e">
        <f t="shared" si="606"/>
        <v>#DIV/0!</v>
      </c>
      <c r="FK347" s="383">
        <f t="shared" si="607"/>
        <v>1</v>
      </c>
      <c r="FL347" s="383">
        <f t="shared" si="608"/>
        <v>1.0083796975718107</v>
      </c>
      <c r="FN347" s="383">
        <f t="shared" si="609"/>
        <v>1</v>
      </c>
      <c r="FO347" s="383">
        <f t="shared" si="610"/>
        <v>1</v>
      </c>
      <c r="FP347" s="383">
        <f t="shared" si="611"/>
        <v>1.0570362736601544</v>
      </c>
      <c r="GB347" s="335">
        <f t="shared" si="546"/>
        <v>2004</v>
      </c>
      <c r="GC347" s="393">
        <f t="shared" si="527"/>
        <v>1.0663415175588693</v>
      </c>
      <c r="GD347" s="393">
        <f t="shared" si="528"/>
        <v>1.172066553303786</v>
      </c>
      <c r="GE347" s="393">
        <f t="shared" si="529"/>
        <v>1</v>
      </c>
      <c r="GF347" s="393">
        <f t="shared" si="530"/>
        <v>0.95916773262294375</v>
      </c>
      <c r="GG347" s="393">
        <f t="shared" si="531"/>
        <v>0.92284921217687998</v>
      </c>
    </row>
    <row r="348" spans="1:194" hidden="1" x14ac:dyDescent="0.2">
      <c r="A348" s="377" t="s">
        <v>557</v>
      </c>
      <c r="B348" s="334">
        <f t="shared" si="535"/>
        <v>1983</v>
      </c>
      <c r="D348" s="432">
        <f>Conversion_factors!$M45*D197+D273</f>
        <v>1572.3618194556043</v>
      </c>
      <c r="E348" s="432">
        <f>Conversion_factors!$M45*E197+E273</f>
        <v>1606.5184241572861</v>
      </c>
      <c r="F348" s="432">
        <f>Conversion_factors!$M45*F197+F273</f>
        <v>552.17219548468393</v>
      </c>
      <c r="G348" s="388"/>
      <c r="H348" s="388">
        <f t="shared" si="553"/>
        <v>3731.0524390975743</v>
      </c>
      <c r="I348" s="383"/>
      <c r="J348" s="394">
        <f t="shared" si="554"/>
        <v>164372.00125806828</v>
      </c>
      <c r="K348" s="394">
        <f t="shared" si="554"/>
        <v>435688.10039706557</v>
      </c>
      <c r="L348" s="394">
        <f t="shared" si="554"/>
        <v>737500.48796964937</v>
      </c>
      <c r="M348" s="394"/>
      <c r="N348" s="394">
        <f t="shared" si="555"/>
        <v>1337560.5896247833</v>
      </c>
      <c r="P348" s="396">
        <f t="shared" si="647"/>
        <v>31886.746080000001</v>
      </c>
      <c r="Q348" s="396">
        <f t="shared" si="647"/>
        <v>340704.01859559357</v>
      </c>
      <c r="R348" s="396">
        <f t="shared" si="647"/>
        <v>384573.19339999999</v>
      </c>
      <c r="S348" s="396">
        <f t="shared" si="647"/>
        <v>0</v>
      </c>
      <c r="T348" s="396">
        <f t="shared" si="647"/>
        <v>757163.95807559357</v>
      </c>
      <c r="U348" s="396"/>
      <c r="W348" s="397">
        <f t="shared" si="578"/>
        <v>9.5658737949351575</v>
      </c>
      <c r="X348" s="397">
        <f t="shared" si="579"/>
        <v>3.68731306338911</v>
      </c>
      <c r="Y348" s="397">
        <f t="shared" si="580"/>
        <v>0.74870756628896995</v>
      </c>
      <c r="Z348" s="388"/>
      <c r="AA348" s="388">
        <f t="shared" si="581"/>
        <v>4.9276677782978604</v>
      </c>
      <c r="AD348" s="397">
        <f t="shared" si="582"/>
        <v>49.310826997233839</v>
      </c>
      <c r="AE348" s="397">
        <f t="shared" si="583"/>
        <v>4.7152905057576673</v>
      </c>
      <c r="AF348" s="397">
        <f t="shared" si="584"/>
        <v>1.4358052120142493</v>
      </c>
      <c r="AG348" s="388"/>
      <c r="AH348" s="397">
        <f t="shared" si="585"/>
        <v>4.9276677782978604</v>
      </c>
      <c r="AJ348" s="398">
        <f t="shared" si="586"/>
        <v>1.3509294711975635</v>
      </c>
      <c r="AK348" s="398">
        <f t="shared" si="587"/>
        <v>0.95391418149843599</v>
      </c>
      <c r="AL348" s="398">
        <f t="shared" si="588"/>
        <v>1.0343420422829797</v>
      </c>
      <c r="AM348" s="399"/>
      <c r="AN348" s="398">
        <f t="shared" si="589"/>
        <v>1.1618208071316147</v>
      </c>
      <c r="AP348" s="393">
        <f t="shared" si="557"/>
        <v>5.1548690746204944</v>
      </c>
      <c r="AQ348" s="393">
        <f t="shared" si="557"/>
        <v>1.2787876767435946</v>
      </c>
      <c r="AR348" s="393">
        <f t="shared" si="557"/>
        <v>1.9177116362412832</v>
      </c>
      <c r="AS348" s="393">
        <f t="shared" si="557"/>
        <v>0</v>
      </c>
      <c r="AT348" s="393">
        <f t="shared" si="558"/>
        <v>4.2413320092481683</v>
      </c>
      <c r="AV348" s="393">
        <f t="shared" si="590"/>
        <v>4.2113396629500553E-2</v>
      </c>
      <c r="AW348" s="393">
        <f t="shared" si="559"/>
        <v>0.44997389926156317</v>
      </c>
      <c r="AX348" s="393">
        <f t="shared" si="560"/>
        <v>0.5079127041089363</v>
      </c>
      <c r="AY348" s="393"/>
      <c r="AZ348" s="393">
        <f t="shared" si="561"/>
        <v>1</v>
      </c>
      <c r="BC348" s="383">
        <f t="shared" si="562"/>
        <v>1.3509294711975635</v>
      </c>
      <c r="BD348" s="383">
        <f t="shared" si="562"/>
        <v>0.95391418149843599</v>
      </c>
      <c r="BE348" s="383">
        <f t="shared" si="562"/>
        <v>1.0343420422829797</v>
      </c>
      <c r="BF348" s="383" t="e">
        <f t="shared" si="562"/>
        <v>#DIV/0!</v>
      </c>
      <c r="BG348" s="383"/>
      <c r="BH348" s="383"/>
      <c r="BI348" s="383"/>
      <c r="BJ348" s="383"/>
      <c r="BK348" s="383"/>
      <c r="BL348" s="383"/>
      <c r="BM348" s="383"/>
      <c r="BN348" s="383"/>
      <c r="BO348" s="383"/>
      <c r="BP348" s="383"/>
      <c r="BQ348" s="383"/>
      <c r="BR348" s="400">
        <f t="shared" si="591"/>
        <v>1.3509294711975635</v>
      </c>
      <c r="BS348" s="400">
        <f t="shared" si="563"/>
        <v>0.95391418149843599</v>
      </c>
      <c r="BT348" s="400">
        <f t="shared" si="564"/>
        <v>1.0343420422829797</v>
      </c>
      <c r="BU348" s="400">
        <v>1</v>
      </c>
      <c r="BV348" s="391"/>
      <c r="BW348" s="400">
        <f t="shared" si="592"/>
        <v>5.1548690746204944</v>
      </c>
      <c r="BX348" s="400">
        <f t="shared" si="565"/>
        <v>1.2787876767435946</v>
      </c>
      <c r="BY348" s="400">
        <f t="shared" si="566"/>
        <v>1.9177116362412832</v>
      </c>
      <c r="BZ348" s="400">
        <v>1</v>
      </c>
      <c r="CB348" s="400">
        <f t="shared" si="593"/>
        <v>4.2113396629500553E-2</v>
      </c>
      <c r="CC348" s="400">
        <f t="shared" si="567"/>
        <v>0.44997389926156317</v>
      </c>
      <c r="CD348" s="400">
        <f t="shared" si="568"/>
        <v>0.5079127041089363</v>
      </c>
      <c r="CE348" s="400"/>
      <c r="CG348" s="400">
        <v>1</v>
      </c>
      <c r="CH348" s="400">
        <v>1</v>
      </c>
      <c r="CI348" s="400">
        <v>1</v>
      </c>
      <c r="CJ348" s="400">
        <v>1</v>
      </c>
      <c r="CL348" s="392">
        <f t="shared" si="569"/>
        <v>0.85619094872071622</v>
      </c>
      <c r="CM348" s="392">
        <f t="shared" si="570"/>
        <v>1.1618208071316147</v>
      </c>
      <c r="CN348" s="392">
        <f t="shared" si="571"/>
        <v>0.90248191440884606</v>
      </c>
      <c r="CO348" s="392">
        <f t="shared" si="572"/>
        <v>1.1667805658590686</v>
      </c>
      <c r="CP348" s="392">
        <f>1</f>
        <v>1</v>
      </c>
      <c r="CQ348" s="392">
        <f>1</f>
        <v>1</v>
      </c>
      <c r="CR348" s="392">
        <f t="shared" si="573"/>
        <v>1.1033453162140177</v>
      </c>
      <c r="CS348" s="392">
        <f t="shared" si="574"/>
        <v>0.99474045910148501</v>
      </c>
      <c r="CT348" s="392">
        <f t="shared" si="575"/>
        <v>0.99474045910148545</v>
      </c>
      <c r="CU348" s="392"/>
      <c r="CV348" s="392">
        <f t="shared" si="576"/>
        <v>1.052998358771529</v>
      </c>
      <c r="CY348" s="338"/>
      <c r="DA348" s="383">
        <f t="shared" si="612"/>
        <v>0.4214258162064079</v>
      </c>
      <c r="DB348" s="383">
        <f t="shared" si="613"/>
        <v>0.43058049984037561</v>
      </c>
      <c r="DC348" s="383">
        <f t="shared" si="614"/>
        <v>0.14799368395321649</v>
      </c>
      <c r="DD348" s="383">
        <f t="shared" si="615"/>
        <v>0</v>
      </c>
      <c r="DF348" s="383">
        <f t="shared" si="616"/>
        <v>0.40836770126676541</v>
      </c>
      <c r="DG348" s="383">
        <f t="shared" si="617"/>
        <v>0.44728929049757721</v>
      </c>
      <c r="DH348" s="383">
        <f t="shared" si="618"/>
        <v>0.14395628734644064</v>
      </c>
      <c r="DI348" s="383"/>
      <c r="DJ348" s="383">
        <f t="shared" si="619"/>
        <v>0.99961327911078324</v>
      </c>
      <c r="DK348" s="383"/>
      <c r="DL348" s="383">
        <f t="shared" si="620"/>
        <v>0.40852568668358757</v>
      </c>
      <c r="DM348" s="383">
        <f t="shared" si="621"/>
        <v>0.44746233352909059</v>
      </c>
      <c r="DN348" s="383">
        <f t="shared" si="622"/>
        <v>0.14401197978732186</v>
      </c>
      <c r="DO348" s="383">
        <f t="shared" si="623"/>
        <v>0</v>
      </c>
      <c r="DR348" s="383">
        <f t="shared" si="624"/>
        <v>0.16993930078101235</v>
      </c>
      <c r="DS348" s="383">
        <f t="shared" si="625"/>
        <v>2.4729599128699112E-2</v>
      </c>
      <c r="DT348" s="383">
        <f t="shared" si="626"/>
        <v>-1.6464623061855525E-2</v>
      </c>
      <c r="DU348" s="383">
        <f t="shared" si="627"/>
        <v>0</v>
      </c>
      <c r="DW348" s="383">
        <f t="shared" si="628"/>
        <v>0.34554940707675924</v>
      </c>
      <c r="DX348" s="383">
        <f t="shared" si="629"/>
        <v>5.8961021285433297E-4</v>
      </c>
      <c r="DY348" s="383">
        <f t="shared" si="630"/>
        <v>6.2030920448263228E-2</v>
      </c>
      <c r="DZ348" s="383">
        <f t="shared" si="631"/>
        <v>0</v>
      </c>
      <c r="EA348" s="383"/>
      <c r="EC348" s="383">
        <f t="shared" si="632"/>
        <v>-0.38750802464195122</v>
      </c>
      <c r="ED348" s="383">
        <f t="shared" si="633"/>
        <v>-3.6289254809103721E-2</v>
      </c>
      <c r="EE348" s="383">
        <f t="shared" si="634"/>
        <v>7.4706316644417486E-2</v>
      </c>
      <c r="EF348" s="383"/>
      <c r="EH348" s="383">
        <f t="shared" si="635"/>
        <v>0.34554940707675924</v>
      </c>
      <c r="EI348" s="383">
        <f t="shared" si="636"/>
        <v>5.8961021285433297E-4</v>
      </c>
      <c r="EJ348" s="383">
        <f t="shared" si="637"/>
        <v>6.2030920448263228E-2</v>
      </c>
      <c r="EK348" s="383">
        <f t="shared" si="638"/>
        <v>0</v>
      </c>
      <c r="EM348" s="383">
        <f t="shared" si="639"/>
        <v>-0.38750802464195122</v>
      </c>
      <c r="EN348" s="383">
        <f t="shared" si="640"/>
        <v>-3.6289254809103721E-2</v>
      </c>
      <c r="EO348" s="383">
        <f t="shared" si="641"/>
        <v>7.4706316644417486E-2</v>
      </c>
      <c r="EP348" s="383" t="e">
        <f t="shared" si="642"/>
        <v>#DIV/0!</v>
      </c>
      <c r="ER348" s="383">
        <f t="shared" si="643"/>
        <v>0</v>
      </c>
      <c r="ES348" s="383">
        <f t="shared" si="644"/>
        <v>0</v>
      </c>
      <c r="ET348" s="383">
        <f t="shared" si="645"/>
        <v>0</v>
      </c>
      <c r="EU348" s="383">
        <f t="shared" si="646"/>
        <v>0</v>
      </c>
      <c r="EX348" s="383">
        <f t="shared" si="577"/>
        <v>1.0812513531332315</v>
      </c>
      <c r="EY348" s="383">
        <f t="shared" si="549"/>
        <v>0.97312438321217032</v>
      </c>
      <c r="EZ348" s="383">
        <f t="shared" si="550"/>
        <v>1.1033453162140177</v>
      </c>
      <c r="FA348" s="383"/>
      <c r="FB348" s="383">
        <f t="shared" si="602"/>
        <v>0.8489232884474931</v>
      </c>
      <c r="FC348" s="383">
        <f t="shared" si="603"/>
        <v>1.1075329644326628</v>
      </c>
      <c r="FD348" s="383">
        <f t="shared" si="551"/>
        <v>0.90248191440884606</v>
      </c>
      <c r="FE348" s="383"/>
      <c r="FF348" s="383">
        <f t="shared" si="604"/>
        <v>1.1622558708232631</v>
      </c>
      <c r="FG348" s="383">
        <f t="shared" si="605"/>
        <v>1.1038456140028658</v>
      </c>
      <c r="FH348" s="383">
        <f t="shared" si="552"/>
        <v>1.1667805658590686</v>
      </c>
      <c r="FI348" s="383"/>
      <c r="FJ348" s="383" t="e">
        <f t="shared" si="606"/>
        <v>#DIV/0!</v>
      </c>
      <c r="FK348" s="383">
        <f t="shared" si="607"/>
        <v>1</v>
      </c>
      <c r="FL348" s="383">
        <f t="shared" si="608"/>
        <v>1.0083796975718107</v>
      </c>
      <c r="FN348" s="383">
        <f t="shared" si="609"/>
        <v>1</v>
      </c>
      <c r="FO348" s="383">
        <f t="shared" si="610"/>
        <v>1</v>
      </c>
      <c r="FP348" s="383">
        <f t="shared" si="611"/>
        <v>1.0570362736601544</v>
      </c>
      <c r="GB348" s="335">
        <f t="shared" si="546"/>
        <v>2005</v>
      </c>
      <c r="GC348" s="393">
        <f t="shared" si="527"/>
        <v>1.1546964987990695</v>
      </c>
      <c r="GD348" s="393">
        <f t="shared" si="528"/>
        <v>1.196751579417948</v>
      </c>
      <c r="GE348" s="393">
        <f t="shared" si="529"/>
        <v>1</v>
      </c>
      <c r="GF348" s="393">
        <f t="shared" si="530"/>
        <v>0.91354419107304685</v>
      </c>
      <c r="GG348" s="393">
        <f t="shared" si="531"/>
        <v>0.92417761844860968</v>
      </c>
    </row>
    <row r="349" spans="1:194" hidden="1" x14ac:dyDescent="0.2">
      <c r="A349" s="377" t="s">
        <v>557</v>
      </c>
      <c r="B349" s="334">
        <f t="shared" si="535"/>
        <v>1984</v>
      </c>
      <c r="D349" s="432">
        <f>Conversion_factors!$M46*D198+D274</f>
        <v>1470.5681892532814</v>
      </c>
      <c r="E349" s="432">
        <f>Conversion_factors!$M46*E198+E274</f>
        <v>1776.9594652337769</v>
      </c>
      <c r="F349" s="432">
        <f>Conversion_factors!$M46*F198+F274</f>
        <v>627.8668866533493</v>
      </c>
      <c r="G349" s="388"/>
      <c r="H349" s="388">
        <f t="shared" si="553"/>
        <v>3875.3945411404079</v>
      </c>
      <c r="I349" s="383"/>
      <c r="J349" s="394">
        <f t="shared" si="554"/>
        <v>175191.59131495433</v>
      </c>
      <c r="K349" s="394">
        <f t="shared" si="554"/>
        <v>470329.43546779081</v>
      </c>
      <c r="L349" s="394">
        <f t="shared" si="554"/>
        <v>852757.51616223168</v>
      </c>
      <c r="M349" s="394"/>
      <c r="N349" s="394">
        <f t="shared" si="555"/>
        <v>1498278.5429449768</v>
      </c>
      <c r="P349" s="396">
        <f t="shared" si="647"/>
        <v>43281.136499999993</v>
      </c>
      <c r="Q349" s="396">
        <f t="shared" si="647"/>
        <v>368096.48887647677</v>
      </c>
      <c r="R349" s="396">
        <f t="shared" si="647"/>
        <v>432778.8322</v>
      </c>
      <c r="S349" s="396">
        <f t="shared" si="647"/>
        <v>0</v>
      </c>
      <c r="T349" s="396">
        <f t="shared" si="647"/>
        <v>844156.45757647674</v>
      </c>
      <c r="U349" s="396"/>
      <c r="W349" s="397">
        <f t="shared" si="578"/>
        <v>8.3940569191448056</v>
      </c>
      <c r="X349" s="397">
        <f t="shared" si="579"/>
        <v>3.7781166374722188</v>
      </c>
      <c r="Y349" s="397">
        <f t="shared" si="580"/>
        <v>0.73627833792543385</v>
      </c>
      <c r="Z349" s="388"/>
      <c r="AA349" s="388">
        <f t="shared" si="581"/>
        <v>4.5908486588688033</v>
      </c>
      <c r="AD349" s="397">
        <f t="shared" si="582"/>
        <v>33.97711585631032</v>
      </c>
      <c r="AE349" s="397">
        <f t="shared" si="583"/>
        <v>4.8274284567546539</v>
      </c>
      <c r="AF349" s="397">
        <f t="shared" si="584"/>
        <v>1.4507800288235753</v>
      </c>
      <c r="AG349" s="388"/>
      <c r="AH349" s="397">
        <f t="shared" si="585"/>
        <v>4.5908486588688033</v>
      </c>
      <c r="AJ349" s="398">
        <f t="shared" si="586"/>
        <v>1.185440987208781</v>
      </c>
      <c r="AK349" s="398">
        <f t="shared" si="587"/>
        <v>0.97740522106018335</v>
      </c>
      <c r="AL349" s="398">
        <f t="shared" si="588"/>
        <v>1.0171710211414895</v>
      </c>
      <c r="AM349" s="399"/>
      <c r="AN349" s="398">
        <f t="shared" si="589"/>
        <v>1.0824072835747163</v>
      </c>
      <c r="AP349" s="393">
        <f t="shared" si="557"/>
        <v>4.0477585729513912</v>
      </c>
      <c r="AQ349" s="393">
        <f t="shared" si="557"/>
        <v>1.277734098750452</v>
      </c>
      <c r="AR349" s="393">
        <f t="shared" si="557"/>
        <v>1.9704233495600982</v>
      </c>
      <c r="AS349" s="393">
        <f t="shared" si="557"/>
        <v>0</v>
      </c>
      <c r="AT349" s="393">
        <f t="shared" si="558"/>
        <v>4.2413320092481683</v>
      </c>
      <c r="AV349" s="393">
        <f t="shared" si="590"/>
        <v>5.1271462904231728E-2</v>
      </c>
      <c r="AW349" s="393">
        <f t="shared" si="559"/>
        <v>0.43605244688083061</v>
      </c>
      <c r="AX349" s="393">
        <f t="shared" si="560"/>
        <v>0.51267609021493765</v>
      </c>
      <c r="AY349" s="393"/>
      <c r="AZ349" s="393">
        <f t="shared" si="561"/>
        <v>1</v>
      </c>
      <c r="BC349" s="383">
        <f t="shared" si="562"/>
        <v>1.185440987208781</v>
      </c>
      <c r="BD349" s="383">
        <f t="shared" si="562"/>
        <v>0.97740522106018335</v>
      </c>
      <c r="BE349" s="383">
        <f t="shared" si="562"/>
        <v>1.0171710211414895</v>
      </c>
      <c r="BF349" s="383" t="e">
        <f t="shared" si="562"/>
        <v>#DIV/0!</v>
      </c>
      <c r="BG349" s="383"/>
      <c r="BH349" s="383"/>
      <c r="BI349" s="383"/>
      <c r="BJ349" s="383"/>
      <c r="BK349" s="383"/>
      <c r="BL349" s="383"/>
      <c r="BM349" s="383"/>
      <c r="BN349" s="383"/>
      <c r="BO349" s="383"/>
      <c r="BP349" s="383"/>
      <c r="BQ349" s="383"/>
      <c r="BR349" s="400">
        <f t="shared" si="591"/>
        <v>1.185440987208781</v>
      </c>
      <c r="BS349" s="400">
        <f t="shared" si="563"/>
        <v>0.97740522106018335</v>
      </c>
      <c r="BT349" s="400">
        <f t="shared" si="564"/>
        <v>1.0171710211414895</v>
      </c>
      <c r="BU349" s="400">
        <v>1</v>
      </c>
      <c r="BV349" s="391"/>
      <c r="BW349" s="400">
        <f t="shared" si="592"/>
        <v>4.0477585729513912</v>
      </c>
      <c r="BX349" s="400">
        <f t="shared" si="565"/>
        <v>1.277734098750452</v>
      </c>
      <c r="BY349" s="400">
        <f t="shared" si="566"/>
        <v>1.9704233495600982</v>
      </c>
      <c r="BZ349" s="400">
        <v>1</v>
      </c>
      <c r="CB349" s="400">
        <f t="shared" si="593"/>
        <v>5.1271462904231728E-2</v>
      </c>
      <c r="CC349" s="400">
        <f t="shared" si="567"/>
        <v>0.43605244688083061</v>
      </c>
      <c r="CD349" s="400">
        <f t="shared" si="568"/>
        <v>0.51267609021493765</v>
      </c>
      <c r="CE349" s="400"/>
      <c r="CG349" s="400">
        <v>1</v>
      </c>
      <c r="CH349" s="400">
        <v>1</v>
      </c>
      <c r="CI349" s="400">
        <v>1</v>
      </c>
      <c r="CJ349" s="400">
        <v>1</v>
      </c>
      <c r="CL349" s="392">
        <f t="shared" si="569"/>
        <v>0.9590687233778401</v>
      </c>
      <c r="CM349" s="392">
        <f t="shared" si="570"/>
        <v>1.0824072835747163</v>
      </c>
      <c r="CN349" s="392">
        <f t="shared" si="571"/>
        <v>0.96428977380422443</v>
      </c>
      <c r="CO349" s="392">
        <f t="shared" si="572"/>
        <v>1.0632120178370748</v>
      </c>
      <c r="CP349" s="392">
        <f>1</f>
        <v>1</v>
      </c>
      <c r="CQ349" s="392">
        <f>1</f>
        <v>1</v>
      </c>
      <c r="CR349" s="392">
        <f t="shared" si="573"/>
        <v>1.0557552941921893</v>
      </c>
      <c r="CS349" s="392">
        <f t="shared" si="574"/>
        <v>1.0381029716328785</v>
      </c>
      <c r="CT349" s="392">
        <f t="shared" si="575"/>
        <v>1.0381029716328789</v>
      </c>
      <c r="CU349" s="392"/>
      <c r="CV349" s="392">
        <f t="shared" si="576"/>
        <v>1.0252444761860458</v>
      </c>
      <c r="CY349" s="338"/>
      <c r="DA349" s="383">
        <f t="shared" si="612"/>
        <v>0.37946283240119832</v>
      </c>
      <c r="DB349" s="383">
        <f t="shared" si="613"/>
        <v>0.45852349905794959</v>
      </c>
      <c r="DC349" s="383">
        <f t="shared" si="614"/>
        <v>0.162013668540852</v>
      </c>
      <c r="DD349" s="383">
        <f t="shared" si="615"/>
        <v>0</v>
      </c>
      <c r="DF349" s="383">
        <f t="shared" si="616"/>
        <v>0.4000776102003018</v>
      </c>
      <c r="DG349" s="383">
        <f t="shared" si="617"/>
        <v>0.4444055941963308</v>
      </c>
      <c r="DH349" s="383">
        <f t="shared" si="618"/>
        <v>0.15489794365380044</v>
      </c>
      <c r="DI349" s="383"/>
      <c r="DJ349" s="383">
        <f t="shared" si="619"/>
        <v>0.9993811480504331</v>
      </c>
      <c r="DK349" s="383"/>
      <c r="DL349" s="383">
        <f t="shared" si="620"/>
        <v>0.40032535232504923</v>
      </c>
      <c r="DM349" s="383">
        <f t="shared" si="621"/>
        <v>0.444680785767538</v>
      </c>
      <c r="DN349" s="383">
        <f t="shared" si="622"/>
        <v>0.15499386190741274</v>
      </c>
      <c r="DO349" s="383">
        <f t="shared" si="623"/>
        <v>0</v>
      </c>
      <c r="DR349" s="383">
        <f t="shared" si="624"/>
        <v>-0.13067800626404105</v>
      </c>
      <c r="DS349" s="383">
        <f t="shared" si="625"/>
        <v>2.4327615704933771E-2</v>
      </c>
      <c r="DT349" s="383">
        <f t="shared" si="626"/>
        <v>-1.6740251320487558E-2</v>
      </c>
      <c r="DU349" s="383">
        <f t="shared" si="627"/>
        <v>0</v>
      </c>
      <c r="DW349" s="383">
        <f t="shared" si="628"/>
        <v>-0.24177843026336832</v>
      </c>
      <c r="DX349" s="383">
        <f t="shared" si="629"/>
        <v>-8.2422771664821556E-4</v>
      </c>
      <c r="DY349" s="383">
        <f t="shared" si="630"/>
        <v>2.7115798826441231E-2</v>
      </c>
      <c r="DZ349" s="383">
        <f t="shared" si="631"/>
        <v>0</v>
      </c>
      <c r="EA349" s="383"/>
      <c r="EC349" s="383">
        <f t="shared" si="632"/>
        <v>0.19676841892918187</v>
      </c>
      <c r="ED349" s="383">
        <f t="shared" si="633"/>
        <v>-3.1427052315504328E-2</v>
      </c>
      <c r="EE349" s="383">
        <f t="shared" si="634"/>
        <v>9.3346521554438424E-3</v>
      </c>
      <c r="EF349" s="383"/>
      <c r="EH349" s="383">
        <f t="shared" si="635"/>
        <v>-0.24177843026336832</v>
      </c>
      <c r="EI349" s="383">
        <f t="shared" si="636"/>
        <v>-8.2422771664821556E-4</v>
      </c>
      <c r="EJ349" s="383">
        <f t="shared" si="637"/>
        <v>2.7115798826441231E-2</v>
      </c>
      <c r="EK349" s="383">
        <f t="shared" si="638"/>
        <v>0</v>
      </c>
      <c r="EM349" s="383">
        <f t="shared" si="639"/>
        <v>0.19676841892918187</v>
      </c>
      <c r="EN349" s="383">
        <f t="shared" si="640"/>
        <v>-3.1427052315504328E-2</v>
      </c>
      <c r="EO349" s="383">
        <f t="shared" si="641"/>
        <v>9.3346521554438424E-3</v>
      </c>
      <c r="EP349" s="383" t="e">
        <f t="shared" si="642"/>
        <v>#DIV/0!</v>
      </c>
      <c r="ER349" s="383">
        <f t="shared" si="643"/>
        <v>0</v>
      </c>
      <c r="ES349" s="383">
        <f t="shared" si="644"/>
        <v>0</v>
      </c>
      <c r="ET349" s="383">
        <f t="shared" si="645"/>
        <v>0</v>
      </c>
      <c r="EU349" s="383">
        <f t="shared" si="646"/>
        <v>0</v>
      </c>
      <c r="EX349" s="383">
        <f t="shared" si="577"/>
        <v>0.95686751797240832</v>
      </c>
      <c r="EY349" s="383">
        <f t="shared" si="549"/>
        <v>0.9311511132426602</v>
      </c>
      <c r="EZ349" s="383">
        <f t="shared" si="550"/>
        <v>1.0557552941921893</v>
      </c>
      <c r="FA349" s="383"/>
      <c r="FB349" s="383">
        <f t="shared" si="602"/>
        <v>1.0684865351965136</v>
      </c>
      <c r="FC349" s="383">
        <f t="shared" si="603"/>
        <v>1.1833840597825793</v>
      </c>
      <c r="FD349" s="383">
        <f t="shared" si="551"/>
        <v>0.96428977380422443</v>
      </c>
      <c r="FE349" s="383"/>
      <c r="FF349" s="383">
        <f t="shared" si="604"/>
        <v>0.91123562471599862</v>
      </c>
      <c r="FG349" s="383">
        <f t="shared" si="605"/>
        <v>1.0058634476659165</v>
      </c>
      <c r="FH349" s="383">
        <f t="shared" si="552"/>
        <v>1.0632120178370748</v>
      </c>
      <c r="FI349" s="383"/>
      <c r="FJ349" s="383" t="e">
        <f t="shared" si="606"/>
        <v>#DIV/0!</v>
      </c>
      <c r="FK349" s="383">
        <f t="shared" si="607"/>
        <v>1</v>
      </c>
      <c r="FL349" s="383">
        <f t="shared" si="608"/>
        <v>1.0083796975718107</v>
      </c>
      <c r="FN349" s="383">
        <f t="shared" si="609"/>
        <v>1</v>
      </c>
      <c r="FO349" s="383">
        <f t="shared" si="610"/>
        <v>1</v>
      </c>
      <c r="FP349" s="383">
        <f t="shared" si="611"/>
        <v>1.0570362736601544</v>
      </c>
      <c r="GB349" s="335">
        <f t="shared" si="546"/>
        <v>2006</v>
      </c>
      <c r="GC349" s="393">
        <f t="shared" si="527"/>
        <v>1.17128079891416</v>
      </c>
      <c r="GD349" s="393">
        <f t="shared" si="528"/>
        <v>1.1977936433894392</v>
      </c>
      <c r="GE349" s="393">
        <f t="shared" si="529"/>
        <v>1</v>
      </c>
      <c r="GF349" s="393">
        <f t="shared" si="530"/>
        <v>0.94722801556871927</v>
      </c>
      <c r="GG349" s="393">
        <f t="shared" si="531"/>
        <v>0.91655665669953978</v>
      </c>
    </row>
    <row r="350" spans="1:194" hidden="1" x14ac:dyDescent="0.2">
      <c r="A350" s="377" t="s">
        <v>557</v>
      </c>
      <c r="B350" s="334">
        <f t="shared" si="535"/>
        <v>1985</v>
      </c>
      <c r="D350" s="432">
        <f>Conversion_factors!$M47*D199+D275</f>
        <v>1301.5786725534658</v>
      </c>
      <c r="E350" s="432">
        <f>Conversion_factors!$M47*E199+E275</f>
        <v>1755.450428281848</v>
      </c>
      <c r="F350" s="432">
        <f>Conversion_factors!$M47*F199+F275</f>
        <v>669.03225596779998</v>
      </c>
      <c r="G350" s="388"/>
      <c r="H350" s="388">
        <f t="shared" si="553"/>
        <v>3726.061356803114</v>
      </c>
      <c r="I350" s="383"/>
      <c r="J350" s="394">
        <f t="shared" si="554"/>
        <v>183813.94376807156</v>
      </c>
      <c r="K350" s="394">
        <f t="shared" si="554"/>
        <v>454138.02128220547</v>
      </c>
      <c r="L350" s="394">
        <f t="shared" si="554"/>
        <v>924270.33083279547</v>
      </c>
      <c r="M350" s="394"/>
      <c r="N350" s="394">
        <f t="shared" si="555"/>
        <v>1562222.2958830725</v>
      </c>
      <c r="P350" s="396">
        <f t="shared" si="647"/>
        <v>52910.615519999999</v>
      </c>
      <c r="Q350" s="396">
        <f t="shared" si="647"/>
        <v>361008.12425848882</v>
      </c>
      <c r="R350" s="396">
        <f t="shared" si="647"/>
        <v>464593.32876</v>
      </c>
      <c r="S350" s="396">
        <f t="shared" si="647"/>
        <v>0</v>
      </c>
      <c r="T350" s="396">
        <f t="shared" si="647"/>
        <v>878512.06853848882</v>
      </c>
      <c r="U350" s="396"/>
      <c r="W350" s="397">
        <f t="shared" si="578"/>
        <v>7.0809572215900074</v>
      </c>
      <c r="X350" s="397">
        <f t="shared" si="579"/>
        <v>3.8654557557756108</v>
      </c>
      <c r="Y350" s="397">
        <f t="shared" si="580"/>
        <v>0.72384910956189807</v>
      </c>
      <c r="Z350" s="388"/>
      <c r="AA350" s="388">
        <f t="shared" si="581"/>
        <v>4.2413320092481683</v>
      </c>
      <c r="AD350" s="397">
        <f t="shared" si="582"/>
        <v>24.599575335907296</v>
      </c>
      <c r="AE350" s="397">
        <f t="shared" si="583"/>
        <v>4.8626341356930549</v>
      </c>
      <c r="AF350" s="397">
        <f t="shared" si="584"/>
        <v>1.4400384477182393</v>
      </c>
      <c r="AG350" s="388"/>
      <c r="AH350" s="397">
        <f t="shared" si="585"/>
        <v>4.2413320092481683</v>
      </c>
      <c r="AJ350" s="398">
        <f t="shared" si="586"/>
        <v>1</v>
      </c>
      <c r="AK350" s="398">
        <f t="shared" si="587"/>
        <v>1</v>
      </c>
      <c r="AL350" s="398">
        <f t="shared" si="588"/>
        <v>1</v>
      </c>
      <c r="AM350" s="399"/>
      <c r="AN350" s="398">
        <f t="shared" si="589"/>
        <v>1</v>
      </c>
      <c r="AP350" s="393">
        <f t="shared" si="557"/>
        <v>3.4740465965396043</v>
      </c>
      <c r="AQ350" s="393">
        <f t="shared" si="557"/>
        <v>1.2579717484613555</v>
      </c>
      <c r="AR350" s="393">
        <f t="shared" si="557"/>
        <v>1.9894179998229284</v>
      </c>
      <c r="AS350" s="393">
        <f t="shared" si="557"/>
        <v>0</v>
      </c>
      <c r="AT350" s="393">
        <f t="shared" si="558"/>
        <v>4.2413320092481683</v>
      </c>
      <c r="AV350" s="393">
        <f t="shared" si="590"/>
        <v>6.0227534048591061E-2</v>
      </c>
      <c r="AW350" s="393">
        <f t="shared" si="559"/>
        <v>0.41093132033925217</v>
      </c>
      <c r="AX350" s="393">
        <f t="shared" si="560"/>
        <v>0.52884114561215678</v>
      </c>
      <c r="AY350" s="393"/>
      <c r="AZ350" s="393">
        <f t="shared" si="561"/>
        <v>1</v>
      </c>
      <c r="BC350" s="383">
        <f t="shared" si="562"/>
        <v>1</v>
      </c>
      <c r="BD350" s="383">
        <f t="shared" si="562"/>
        <v>1</v>
      </c>
      <c r="BE350" s="383">
        <f t="shared" si="562"/>
        <v>1</v>
      </c>
      <c r="BF350" s="383" t="e">
        <f t="shared" si="562"/>
        <v>#DIV/0!</v>
      </c>
      <c r="BG350" s="383"/>
      <c r="BH350" s="383"/>
      <c r="BI350" s="383"/>
      <c r="BJ350" s="383"/>
      <c r="BK350" s="383"/>
      <c r="BL350" s="383"/>
      <c r="BM350" s="383"/>
      <c r="BN350" s="383"/>
      <c r="BO350" s="383"/>
      <c r="BP350" s="383"/>
      <c r="BQ350" s="383"/>
      <c r="BR350" s="400">
        <f t="shared" si="591"/>
        <v>1</v>
      </c>
      <c r="BS350" s="400">
        <f t="shared" si="563"/>
        <v>1</v>
      </c>
      <c r="BT350" s="400">
        <f t="shared" si="564"/>
        <v>1</v>
      </c>
      <c r="BU350" s="400">
        <v>1</v>
      </c>
      <c r="BV350" s="391"/>
      <c r="BW350" s="400">
        <f t="shared" si="592"/>
        <v>3.4740465965396043</v>
      </c>
      <c r="BX350" s="400">
        <f t="shared" si="565"/>
        <v>1.2579717484613555</v>
      </c>
      <c r="BY350" s="400">
        <f t="shared" si="566"/>
        <v>1.9894179998229284</v>
      </c>
      <c r="BZ350" s="400">
        <v>1</v>
      </c>
      <c r="CB350" s="400">
        <f t="shared" si="593"/>
        <v>6.0227534048591061E-2</v>
      </c>
      <c r="CC350" s="400">
        <f t="shared" si="567"/>
        <v>0.41093132033925217</v>
      </c>
      <c r="CD350" s="400">
        <f t="shared" si="568"/>
        <v>0.52884114561215678</v>
      </c>
      <c r="CE350" s="400"/>
      <c r="CG350" s="400">
        <v>1</v>
      </c>
      <c r="CH350" s="400">
        <v>1</v>
      </c>
      <c r="CI350" s="400">
        <v>1</v>
      </c>
      <c r="CJ350" s="400">
        <v>1</v>
      </c>
      <c r="CL350" s="392">
        <f t="shared" si="569"/>
        <v>1</v>
      </c>
      <c r="CM350" s="392">
        <f t="shared" si="570"/>
        <v>1</v>
      </c>
      <c r="CN350" s="392">
        <f t="shared" si="571"/>
        <v>1</v>
      </c>
      <c r="CO350" s="392">
        <f t="shared" si="572"/>
        <v>1</v>
      </c>
      <c r="CP350" s="392">
        <f>1</f>
        <v>1</v>
      </c>
      <c r="CQ350" s="392">
        <f>1</f>
        <v>1</v>
      </c>
      <c r="CR350" s="392">
        <f t="shared" si="573"/>
        <v>1</v>
      </c>
      <c r="CS350" s="392">
        <f t="shared" si="574"/>
        <v>1</v>
      </c>
      <c r="CT350" s="392">
        <f t="shared" si="575"/>
        <v>1</v>
      </c>
      <c r="CU350" s="392"/>
      <c r="CV350" s="392">
        <f t="shared" si="576"/>
        <v>1</v>
      </c>
      <c r="CY350" s="338"/>
      <c r="DA350" s="383">
        <f t="shared" si="612"/>
        <v>0.34931756294807614</v>
      </c>
      <c r="DB350" s="383">
        <f t="shared" si="613"/>
        <v>0.47112762248982104</v>
      </c>
      <c r="DC350" s="383">
        <f t="shared" si="614"/>
        <v>0.1795548145621027</v>
      </c>
      <c r="DD350" s="383">
        <f t="shared" si="615"/>
        <v>0</v>
      </c>
      <c r="DF350" s="383">
        <f t="shared" si="616"/>
        <v>0.36418228130048375</v>
      </c>
      <c r="DG350" s="383">
        <f t="shared" si="617"/>
        <v>0.46479707845549711</v>
      </c>
      <c r="DH350" s="383">
        <f t="shared" si="618"/>
        <v>0.17063399910995886</v>
      </c>
      <c r="DI350" s="383"/>
      <c r="DJ350" s="383">
        <f t="shared" si="619"/>
        <v>0.99961335886593972</v>
      </c>
      <c r="DK350" s="383"/>
      <c r="DL350" s="383">
        <f t="shared" si="620"/>
        <v>0.36432314361389501</v>
      </c>
      <c r="DM350" s="383">
        <f t="shared" si="621"/>
        <v>0.46497685763504493</v>
      </c>
      <c r="DN350" s="383">
        <f t="shared" si="622"/>
        <v>0.17069999875106007</v>
      </c>
      <c r="DO350" s="383">
        <f t="shared" si="623"/>
        <v>0</v>
      </c>
      <c r="DR350" s="383">
        <f t="shared" si="624"/>
        <v>-0.17011484646422453</v>
      </c>
      <c r="DS350" s="383">
        <f t="shared" si="625"/>
        <v>2.2853952375836595E-2</v>
      </c>
      <c r="DT350" s="383">
        <f t="shared" si="626"/>
        <v>-1.7025265309726957E-2</v>
      </c>
      <c r="DU350" s="383">
        <f t="shared" si="627"/>
        <v>0</v>
      </c>
      <c r="DW350" s="383">
        <f t="shared" si="628"/>
        <v>-0.15284320847230132</v>
      </c>
      <c r="DX350" s="383">
        <f t="shared" si="629"/>
        <v>-1.5587573338931824E-2</v>
      </c>
      <c r="DY350" s="383">
        <f t="shared" si="630"/>
        <v>9.5937156439624225E-3</v>
      </c>
      <c r="DZ350" s="383">
        <f t="shared" si="631"/>
        <v>0</v>
      </c>
      <c r="EA350" s="383"/>
      <c r="EC350" s="383">
        <f t="shared" si="632"/>
        <v>0.16099530524620179</v>
      </c>
      <c r="ED350" s="383">
        <f t="shared" si="633"/>
        <v>-5.9336430390330666E-2</v>
      </c>
      <c r="EE350" s="383">
        <f t="shared" si="634"/>
        <v>3.1043852251097393E-2</v>
      </c>
      <c r="EF350" s="383"/>
      <c r="EH350" s="383">
        <f t="shared" si="635"/>
        <v>-0.15284320847230132</v>
      </c>
      <c r="EI350" s="383">
        <f t="shared" si="636"/>
        <v>-1.5587573338931824E-2</v>
      </c>
      <c r="EJ350" s="383">
        <f t="shared" si="637"/>
        <v>9.5937156439624225E-3</v>
      </c>
      <c r="EK350" s="383">
        <f t="shared" si="638"/>
        <v>0</v>
      </c>
      <c r="EM350" s="383">
        <f t="shared" si="639"/>
        <v>0.16099530524620179</v>
      </c>
      <c r="EN350" s="383">
        <f t="shared" si="640"/>
        <v>-5.9336430390330666E-2</v>
      </c>
      <c r="EO350" s="383">
        <f t="shared" si="641"/>
        <v>3.1043852251097393E-2</v>
      </c>
      <c r="EP350" s="383" t="e">
        <f t="shared" si="642"/>
        <v>#DIV/0!</v>
      </c>
      <c r="ER350" s="383">
        <f t="shared" si="643"/>
        <v>0</v>
      </c>
      <c r="ES350" s="383">
        <f t="shared" si="644"/>
        <v>0</v>
      </c>
      <c r="ET350" s="383">
        <f t="shared" si="645"/>
        <v>0</v>
      </c>
      <c r="EU350" s="383">
        <f t="shared" si="646"/>
        <v>0</v>
      </c>
      <c r="EX350" s="383">
        <f t="shared" si="577"/>
        <v>0.94718918815855868</v>
      </c>
      <c r="EY350" s="383">
        <f t="shared" si="549"/>
        <v>0.88197626700525344</v>
      </c>
      <c r="EZ350" s="383">
        <f t="shared" si="550"/>
        <v>1</v>
      </c>
      <c r="FA350" s="383"/>
      <c r="FB350" s="383">
        <f t="shared" si="602"/>
        <v>1.037032671263219</v>
      </c>
      <c r="FC350" s="383">
        <f t="shared" si="603"/>
        <v>1.227207932646641</v>
      </c>
      <c r="FD350" s="383">
        <f t="shared" si="551"/>
        <v>1</v>
      </c>
      <c r="FE350" s="383"/>
      <c r="FF350" s="383">
        <f t="shared" si="604"/>
        <v>0.94054617820661124</v>
      </c>
      <c r="FG350" s="383">
        <f t="shared" si="605"/>
        <v>0.94606102149990345</v>
      </c>
      <c r="FH350" s="383">
        <f t="shared" si="552"/>
        <v>1</v>
      </c>
      <c r="FI350" s="383"/>
      <c r="FJ350" s="383" t="e">
        <f t="shared" si="606"/>
        <v>#DIV/0!</v>
      </c>
      <c r="FK350" s="383">
        <f t="shared" si="607"/>
        <v>1</v>
      </c>
      <c r="FL350" s="383">
        <f t="shared" si="608"/>
        <v>1.0083796975718107</v>
      </c>
      <c r="FN350" s="383">
        <f t="shared" si="609"/>
        <v>1</v>
      </c>
      <c r="FO350" s="383">
        <f t="shared" si="610"/>
        <v>1</v>
      </c>
      <c r="FP350" s="383">
        <f t="shared" si="611"/>
        <v>1.0570362736601544</v>
      </c>
      <c r="GB350" s="335">
        <f t="shared" si="546"/>
        <v>2007</v>
      </c>
      <c r="GC350" s="393">
        <f t="shared" si="527"/>
        <v>1.221508992185669</v>
      </c>
      <c r="GD350" s="393">
        <f t="shared" si="528"/>
        <v>1.1713277502582515</v>
      </c>
      <c r="GE350" s="393">
        <f t="shared" si="529"/>
        <v>1</v>
      </c>
      <c r="GF350" s="393">
        <f t="shared" si="530"/>
        <v>0.96583843802496394</v>
      </c>
      <c r="GG350" s="393">
        <f t="shared" si="531"/>
        <v>0.93522227505953581</v>
      </c>
    </row>
    <row r="351" spans="1:194" hidden="1" x14ac:dyDescent="0.2">
      <c r="A351" s="377" t="s">
        <v>557</v>
      </c>
      <c r="B351" s="334">
        <f t="shared" si="535"/>
        <v>1986</v>
      </c>
      <c r="D351" s="432">
        <f>Conversion_factors!$M48*D200+D276</f>
        <v>1217.7955256513269</v>
      </c>
      <c r="E351" s="432">
        <f>Conversion_factors!$M48*E200+E276</f>
        <v>1655.5695069065564</v>
      </c>
      <c r="F351" s="432">
        <f>Conversion_factors!$M48*F200+F276</f>
        <v>682.98357188139153</v>
      </c>
      <c r="G351" s="388"/>
      <c r="H351" s="388">
        <f t="shared" si="553"/>
        <v>3556.3486044392748</v>
      </c>
      <c r="I351" s="383"/>
      <c r="J351" s="394">
        <f t="shared" si="554"/>
        <v>178869.71423058811</v>
      </c>
      <c r="K351" s="394">
        <f t="shared" si="554"/>
        <v>403938.42751859647</v>
      </c>
      <c r="L351" s="394">
        <f t="shared" si="554"/>
        <v>960028.79583703692</v>
      </c>
      <c r="M351" s="394"/>
      <c r="N351" s="394">
        <f t="shared" si="555"/>
        <v>1542836.9375862214</v>
      </c>
      <c r="P351" s="396">
        <f t="shared" si="647"/>
        <v>50749.874280000004</v>
      </c>
      <c r="Q351" s="396">
        <f t="shared" si="647"/>
        <v>338770.3513996668</v>
      </c>
      <c r="R351" s="396">
        <f t="shared" si="647"/>
        <v>474699.97475999995</v>
      </c>
      <c r="S351" s="396">
        <f t="shared" si="647"/>
        <v>0</v>
      </c>
      <c r="T351" s="396">
        <f t="shared" si="647"/>
        <v>864220.20043966675</v>
      </c>
      <c r="U351" s="396"/>
      <c r="W351" s="397">
        <f t="shared" si="578"/>
        <v>6.8082823908435275</v>
      </c>
      <c r="X351" s="397">
        <f t="shared" si="579"/>
        <v>4.0985689751697061</v>
      </c>
      <c r="Y351" s="397">
        <f t="shared" si="580"/>
        <v>0.71141988119836219</v>
      </c>
      <c r="Z351" s="388"/>
      <c r="AA351" s="388">
        <f t="shared" si="581"/>
        <v>4.1150954382112381</v>
      </c>
      <c r="AD351" s="397">
        <f t="shared" si="582"/>
        <v>23.996030392754047</v>
      </c>
      <c r="AE351" s="397">
        <f t="shared" si="583"/>
        <v>4.8869964566450097</v>
      </c>
      <c r="AF351" s="397">
        <f t="shared" si="584"/>
        <v>1.4387689239433732</v>
      </c>
      <c r="AG351" s="388"/>
      <c r="AH351" s="397">
        <f t="shared" si="585"/>
        <v>4.1150954382112381</v>
      </c>
      <c r="AJ351" s="398">
        <f t="shared" si="586"/>
        <v>0.9614918121641679</v>
      </c>
      <c r="AK351" s="398">
        <f t="shared" si="587"/>
        <v>1.0603067876396688</v>
      </c>
      <c r="AL351" s="398">
        <f t="shared" si="588"/>
        <v>0.98282897885851028</v>
      </c>
      <c r="AM351" s="399"/>
      <c r="AN351" s="398">
        <f t="shared" si="589"/>
        <v>0.97023657408529373</v>
      </c>
      <c r="AP351" s="393">
        <f t="shared" si="557"/>
        <v>3.5245351199043031</v>
      </c>
      <c r="AQ351" s="393">
        <f t="shared" si="557"/>
        <v>1.1923665275006523</v>
      </c>
      <c r="AR351" s="393">
        <f t="shared" si="557"/>
        <v>2.022390661222198</v>
      </c>
      <c r="AS351" s="393">
        <f t="shared" si="557"/>
        <v>0</v>
      </c>
      <c r="AT351" s="393">
        <f t="shared" si="558"/>
        <v>4.2413320092481683</v>
      </c>
      <c r="AV351" s="393">
        <f t="shared" si="590"/>
        <v>5.8723314097704864E-2</v>
      </c>
      <c r="AW351" s="393">
        <f t="shared" si="559"/>
        <v>0.3919954095348841</v>
      </c>
      <c r="AX351" s="393">
        <f t="shared" si="560"/>
        <v>0.54928127636741109</v>
      </c>
      <c r="AY351" s="393"/>
      <c r="AZ351" s="393">
        <f t="shared" si="561"/>
        <v>1</v>
      </c>
      <c r="BC351" s="383">
        <f t="shared" ref="BC351:BF375" si="648">AJ351/AJ$80</f>
        <v>0.9614918121641679</v>
      </c>
      <c r="BD351" s="383">
        <f t="shared" si="648"/>
        <v>1.0603067876396688</v>
      </c>
      <c r="BE351" s="383">
        <f t="shared" si="648"/>
        <v>0.98282897885851028</v>
      </c>
      <c r="BF351" s="383" t="e">
        <f t="shared" si="648"/>
        <v>#DIV/0!</v>
      </c>
      <c r="BG351" s="383"/>
      <c r="BH351" s="383"/>
      <c r="BI351" s="383"/>
      <c r="BJ351" s="383"/>
      <c r="BK351" s="383"/>
      <c r="BL351" s="383"/>
      <c r="BM351" s="383"/>
      <c r="BN351" s="383"/>
      <c r="BO351" s="383"/>
      <c r="BP351" s="383"/>
      <c r="BQ351" s="383"/>
      <c r="BR351" s="400">
        <f t="shared" si="591"/>
        <v>0.9614918121641679</v>
      </c>
      <c r="BS351" s="400">
        <f t="shared" si="563"/>
        <v>1.0603067876396688</v>
      </c>
      <c r="BT351" s="400">
        <f t="shared" si="564"/>
        <v>0.98282897885851028</v>
      </c>
      <c r="BU351" s="400">
        <v>1</v>
      </c>
      <c r="BV351" s="391"/>
      <c r="BW351" s="400">
        <f t="shared" si="592"/>
        <v>3.5245351199043031</v>
      </c>
      <c r="BX351" s="400">
        <f t="shared" si="565"/>
        <v>1.1923665275006523</v>
      </c>
      <c r="BY351" s="400">
        <f t="shared" si="566"/>
        <v>2.022390661222198</v>
      </c>
      <c r="BZ351" s="400">
        <v>1</v>
      </c>
      <c r="CB351" s="400">
        <f t="shared" si="593"/>
        <v>5.8723314097704864E-2</v>
      </c>
      <c r="CC351" s="400">
        <f t="shared" si="567"/>
        <v>0.3919954095348841</v>
      </c>
      <c r="CD351" s="400">
        <f t="shared" si="568"/>
        <v>0.54928127636741109</v>
      </c>
      <c r="CE351" s="400"/>
      <c r="CG351" s="400">
        <v>1</v>
      </c>
      <c r="CH351" s="400">
        <v>1</v>
      </c>
      <c r="CI351" s="400">
        <v>1</v>
      </c>
      <c r="CJ351" s="400">
        <v>1</v>
      </c>
      <c r="CL351" s="392">
        <f t="shared" si="569"/>
        <v>0.9875911652599394</v>
      </c>
      <c r="CM351" s="392">
        <f t="shared" si="570"/>
        <v>0.97023657408529373</v>
      </c>
      <c r="CN351" s="392">
        <f t="shared" si="571"/>
        <v>0.97648099674080324</v>
      </c>
      <c r="CO351" s="392">
        <f t="shared" si="572"/>
        <v>0.98310264673623537</v>
      </c>
      <c r="CP351" s="392">
        <f>1</f>
        <v>1</v>
      </c>
      <c r="CQ351" s="392">
        <f>1</f>
        <v>1</v>
      </c>
      <c r="CR351" s="392">
        <f t="shared" si="573"/>
        <v>1.0106830459583651</v>
      </c>
      <c r="CS351" s="392">
        <f t="shared" si="574"/>
        <v>0.95819706877870681</v>
      </c>
      <c r="CT351" s="392">
        <f t="shared" si="575"/>
        <v>0.95819706877870681</v>
      </c>
      <c r="CU351" s="392"/>
      <c r="CV351" s="392">
        <f t="shared" si="576"/>
        <v>0.95998105238352094</v>
      </c>
      <c r="CY351" s="338"/>
      <c r="DA351" s="383">
        <f t="shared" si="612"/>
        <v>0.34242861459959018</v>
      </c>
      <c r="DB351" s="383">
        <f t="shared" si="613"/>
        <v>0.46552509077427412</v>
      </c>
      <c r="DC351" s="383">
        <f t="shared" si="614"/>
        <v>0.19204629462613571</v>
      </c>
      <c r="DD351" s="383">
        <f t="shared" si="615"/>
        <v>0</v>
      </c>
      <c r="DF351" s="383">
        <f t="shared" si="616"/>
        <v>0.34586165421732484</v>
      </c>
      <c r="DG351" s="383">
        <f t="shared" si="617"/>
        <v>0.46832077137783312</v>
      </c>
      <c r="DH351" s="383">
        <f t="shared" si="618"/>
        <v>0.18573054936680689</v>
      </c>
      <c r="DI351" s="383"/>
      <c r="DJ351" s="383">
        <f t="shared" si="619"/>
        <v>0.99991297496196485</v>
      </c>
      <c r="DK351" s="383"/>
      <c r="DL351" s="383">
        <f t="shared" si="620"/>
        <v>0.34589175546049983</v>
      </c>
      <c r="DM351" s="383">
        <f t="shared" si="621"/>
        <v>0.46836153055784413</v>
      </c>
      <c r="DN351" s="383">
        <f t="shared" si="622"/>
        <v>0.18574671398165604</v>
      </c>
      <c r="DO351" s="383">
        <f t="shared" si="623"/>
        <v>0</v>
      </c>
      <c r="DR351" s="383">
        <f t="shared" si="624"/>
        <v>-3.9269229679454301E-2</v>
      </c>
      <c r="DS351" s="383">
        <f t="shared" si="625"/>
        <v>5.8558288550995208E-2</v>
      </c>
      <c r="DT351" s="383">
        <f t="shared" si="626"/>
        <v>-1.7320152751796856E-2</v>
      </c>
      <c r="DU351" s="383">
        <f t="shared" si="627"/>
        <v>0</v>
      </c>
      <c r="DW351" s="383">
        <f t="shared" si="628"/>
        <v>1.4428466024029109E-2</v>
      </c>
      <c r="DX351" s="383">
        <f t="shared" si="629"/>
        <v>-5.3560689631261919E-2</v>
      </c>
      <c r="DY351" s="383">
        <f t="shared" si="630"/>
        <v>1.6438173728359404E-2</v>
      </c>
      <c r="DZ351" s="383">
        <f t="shared" si="631"/>
        <v>0</v>
      </c>
      <c r="EA351" s="383"/>
      <c r="EC351" s="383">
        <f t="shared" si="632"/>
        <v>-2.529280226534469E-2</v>
      </c>
      <c r="ED351" s="383">
        <f t="shared" si="633"/>
        <v>-4.7175967383697462E-2</v>
      </c>
      <c r="EE351" s="383">
        <f t="shared" si="634"/>
        <v>3.7922558503450873E-2</v>
      </c>
      <c r="EF351" s="383"/>
      <c r="EH351" s="383">
        <f t="shared" si="635"/>
        <v>1.4428466024029109E-2</v>
      </c>
      <c r="EI351" s="383">
        <f t="shared" si="636"/>
        <v>-5.3560689631261919E-2</v>
      </c>
      <c r="EJ351" s="383">
        <f t="shared" si="637"/>
        <v>1.6438173728359404E-2</v>
      </c>
      <c r="EK351" s="383">
        <f t="shared" si="638"/>
        <v>0</v>
      </c>
      <c r="EM351" s="383">
        <f t="shared" si="639"/>
        <v>-2.529280226534469E-2</v>
      </c>
      <c r="EN351" s="383">
        <f t="shared" si="640"/>
        <v>-4.7175967383697462E-2</v>
      </c>
      <c r="EO351" s="383">
        <f t="shared" si="641"/>
        <v>3.7922558503450873E-2</v>
      </c>
      <c r="EP351" s="383" t="e">
        <f t="shared" si="642"/>
        <v>#DIV/0!</v>
      </c>
      <c r="ER351" s="383">
        <f t="shared" si="643"/>
        <v>0</v>
      </c>
      <c r="ES351" s="383">
        <f t="shared" si="644"/>
        <v>0</v>
      </c>
      <c r="ET351" s="383">
        <f t="shared" si="645"/>
        <v>0</v>
      </c>
      <c r="EU351" s="383">
        <f t="shared" si="646"/>
        <v>0</v>
      </c>
      <c r="EX351" s="383">
        <f t="shared" si="577"/>
        <v>1.0106830459583651</v>
      </c>
      <c r="EY351" s="383">
        <f t="shared" si="549"/>
        <v>0.8913984599998579</v>
      </c>
      <c r="EZ351" s="383">
        <f t="shared" si="550"/>
        <v>1.0106830459583651</v>
      </c>
      <c r="FA351" s="383"/>
      <c r="FB351" s="383">
        <f t="shared" si="602"/>
        <v>0.97648099674080335</v>
      </c>
      <c r="FC351" s="383">
        <f t="shared" si="603"/>
        <v>1.1983452252790125</v>
      </c>
      <c r="FD351" s="383">
        <f t="shared" si="551"/>
        <v>0.97648099674080324</v>
      </c>
      <c r="FE351" s="383"/>
      <c r="FF351" s="383">
        <f t="shared" si="604"/>
        <v>0.98310264673623537</v>
      </c>
      <c r="FG351" s="383">
        <f t="shared" si="605"/>
        <v>0.93007509421054158</v>
      </c>
      <c r="FH351" s="383">
        <f t="shared" si="552"/>
        <v>0.98310264673623537</v>
      </c>
      <c r="FI351" s="383"/>
      <c r="FJ351" s="383" t="e">
        <f t="shared" si="606"/>
        <v>#DIV/0!</v>
      </c>
      <c r="FK351" s="383">
        <f t="shared" si="607"/>
        <v>1</v>
      </c>
      <c r="FL351" s="383">
        <f t="shared" si="608"/>
        <v>1.0083796975718107</v>
      </c>
      <c r="FN351" s="383">
        <f t="shared" si="609"/>
        <v>1</v>
      </c>
      <c r="FO351" s="383">
        <f t="shared" si="610"/>
        <v>1</v>
      </c>
      <c r="FP351" s="383">
        <f t="shared" si="611"/>
        <v>1.0570362736601544</v>
      </c>
      <c r="GB351" s="335">
        <v>2008</v>
      </c>
      <c r="GC351" s="393">
        <f t="shared" si="527"/>
        <v>1.1674182521861272</v>
      </c>
      <c r="GD351" s="393">
        <f t="shared" si="528"/>
        <v>1.1218814618308193</v>
      </c>
      <c r="GE351" s="393">
        <f t="shared" si="529"/>
        <v>1</v>
      </c>
      <c r="GF351" s="393">
        <f t="shared" si="530"/>
        <v>1.0398786851107804</v>
      </c>
      <c r="GG351" s="393">
        <f t="shared" si="531"/>
        <v>0.90849988394619374</v>
      </c>
    </row>
    <row r="352" spans="1:194" hidden="1" x14ac:dyDescent="0.2">
      <c r="A352" s="377" t="s">
        <v>557</v>
      </c>
      <c r="B352" s="334">
        <f t="shared" si="535"/>
        <v>1987</v>
      </c>
      <c r="D352" s="432">
        <f>Conversion_factors!$M49*D201+D277</f>
        <v>1209.0154734364855</v>
      </c>
      <c r="E352" s="432">
        <f>Conversion_factors!$M49*E201+E277</f>
        <v>1655.154323653855</v>
      </c>
      <c r="F352" s="432">
        <f>Conversion_factors!$M49*F201+F277</f>
        <v>654.14048659504067</v>
      </c>
      <c r="G352" s="388"/>
      <c r="H352" s="388">
        <f t="shared" si="553"/>
        <v>3518.3102836853814</v>
      </c>
      <c r="I352" s="383"/>
      <c r="J352" s="394">
        <f t="shared" si="554"/>
        <v>182693.40207000004</v>
      </c>
      <c r="K352" s="394">
        <f t="shared" si="554"/>
        <v>402141.82776999997</v>
      </c>
      <c r="L352" s="394">
        <f t="shared" si="554"/>
        <v>935835.81403000001</v>
      </c>
      <c r="M352" s="394"/>
      <c r="N352" s="394">
        <f t="shared" si="555"/>
        <v>1520671.0438700002</v>
      </c>
      <c r="P352" s="396">
        <f t="shared" si="647"/>
        <v>51253.843200000003</v>
      </c>
      <c r="Q352" s="396">
        <f t="shared" si="647"/>
        <v>352749.80900501978</v>
      </c>
      <c r="R352" s="396">
        <f t="shared" si="647"/>
        <v>484800.49552</v>
      </c>
      <c r="S352" s="396">
        <f t="shared" si="647"/>
        <v>0</v>
      </c>
      <c r="T352" s="396">
        <f t="shared" si="647"/>
        <v>888804.14772501984</v>
      </c>
      <c r="U352" s="396"/>
      <c r="W352" s="397">
        <f t="shared" si="578"/>
        <v>6.6177292651939572</v>
      </c>
      <c r="X352" s="397">
        <f t="shared" si="579"/>
        <v>4.1158472194553708</v>
      </c>
      <c r="Y352" s="397">
        <f t="shared" si="580"/>
        <v>0.6989906528348262</v>
      </c>
      <c r="Z352" s="388"/>
      <c r="AA352" s="388">
        <f t="shared" si="581"/>
        <v>3.9584764457848638</v>
      </c>
      <c r="AD352" s="397">
        <f t="shared" si="582"/>
        <v>23.588776918029932</v>
      </c>
      <c r="AE352" s="397">
        <f t="shared" si="583"/>
        <v>4.6921480363730019</v>
      </c>
      <c r="AF352" s="397">
        <f t="shared" si="584"/>
        <v>1.3492983044363549</v>
      </c>
      <c r="AG352" s="388"/>
      <c r="AH352" s="397">
        <f t="shared" si="585"/>
        <v>3.9584764457848638</v>
      </c>
      <c r="AJ352" s="398">
        <f t="shared" si="586"/>
        <v>0.93458116722077389</v>
      </c>
      <c r="AK352" s="398">
        <f t="shared" si="587"/>
        <v>1.0647766989198195</v>
      </c>
      <c r="AL352" s="398">
        <f t="shared" si="588"/>
        <v>0.96565795771702034</v>
      </c>
      <c r="AM352" s="399"/>
      <c r="AN352" s="398">
        <f t="shared" si="589"/>
        <v>0.93330973315775756</v>
      </c>
      <c r="AP352" s="393">
        <f t="shared" si="557"/>
        <v>3.5644820107850963</v>
      </c>
      <c r="AQ352" s="393">
        <f t="shared" si="557"/>
        <v>1.1400199730916858</v>
      </c>
      <c r="AR352" s="393">
        <f t="shared" si="557"/>
        <v>1.9303524288402734</v>
      </c>
      <c r="AS352" s="393">
        <f t="shared" si="557"/>
        <v>0</v>
      </c>
      <c r="AT352" s="393">
        <f t="shared" si="558"/>
        <v>4.2413320092481683</v>
      </c>
      <c r="AV352" s="393">
        <f t="shared" si="590"/>
        <v>5.7666071126230872E-2</v>
      </c>
      <c r="AW352" s="393">
        <f t="shared" si="559"/>
        <v>0.39688137134363854</v>
      </c>
      <c r="AX352" s="393">
        <f t="shared" si="560"/>
        <v>0.54545255753013056</v>
      </c>
      <c r="AY352" s="393"/>
      <c r="AZ352" s="393">
        <f t="shared" si="561"/>
        <v>1</v>
      </c>
      <c r="BC352" s="383">
        <f t="shared" si="648"/>
        <v>0.93458116722077389</v>
      </c>
      <c r="BD352" s="383">
        <f t="shared" si="648"/>
        <v>1.0647766989198195</v>
      </c>
      <c r="BE352" s="383">
        <f t="shared" si="648"/>
        <v>0.96565795771702034</v>
      </c>
      <c r="BF352" s="383" t="e">
        <f t="shared" si="648"/>
        <v>#DIV/0!</v>
      </c>
      <c r="BG352" s="383"/>
      <c r="BH352" s="383"/>
      <c r="BI352" s="383"/>
      <c r="BJ352" s="383"/>
      <c r="BK352" s="383"/>
      <c r="BL352" s="383"/>
      <c r="BM352" s="383"/>
      <c r="BN352" s="383"/>
      <c r="BO352" s="383"/>
      <c r="BP352" s="383"/>
      <c r="BQ352" s="383"/>
      <c r="BR352" s="400">
        <f t="shared" si="591"/>
        <v>0.93458116722077389</v>
      </c>
      <c r="BS352" s="400">
        <f t="shared" si="563"/>
        <v>1.0647766989198195</v>
      </c>
      <c r="BT352" s="400">
        <f t="shared" si="564"/>
        <v>0.96565795771702034</v>
      </c>
      <c r="BU352" s="400">
        <v>1</v>
      </c>
      <c r="BV352" s="391"/>
      <c r="BW352" s="400">
        <f t="shared" si="592"/>
        <v>3.5644820107850963</v>
      </c>
      <c r="BX352" s="400">
        <f t="shared" si="565"/>
        <v>1.1400199730916858</v>
      </c>
      <c r="BY352" s="400">
        <f t="shared" si="566"/>
        <v>1.9303524288402734</v>
      </c>
      <c r="BZ352" s="400">
        <v>1</v>
      </c>
      <c r="CB352" s="400">
        <f t="shared" si="593"/>
        <v>5.7666071126230872E-2</v>
      </c>
      <c r="CC352" s="400">
        <f t="shared" si="567"/>
        <v>0.39688137134363854</v>
      </c>
      <c r="CD352" s="400">
        <f t="shared" si="568"/>
        <v>0.54545255753013056</v>
      </c>
      <c r="CE352" s="400"/>
      <c r="CG352" s="400">
        <v>1</v>
      </c>
      <c r="CH352" s="400">
        <v>1</v>
      </c>
      <c r="CI352" s="400">
        <v>1</v>
      </c>
      <c r="CJ352" s="400">
        <v>1</v>
      </c>
      <c r="CL352" s="392">
        <f t="shared" si="569"/>
        <v>0.97340247151601123</v>
      </c>
      <c r="CM352" s="392">
        <f t="shared" si="570"/>
        <v>0.93330973315775756</v>
      </c>
      <c r="CN352" s="392">
        <f t="shared" si="571"/>
        <v>0.97476682542813831</v>
      </c>
      <c r="CO352" s="392">
        <f t="shared" si="572"/>
        <v>0.95792334108269461</v>
      </c>
      <c r="CP352" s="392">
        <f>1</f>
        <v>1</v>
      </c>
      <c r="CQ352" s="392">
        <f>1</f>
        <v>1</v>
      </c>
      <c r="CR352" s="392">
        <f t="shared" si="573"/>
        <v>0.99952646839520487</v>
      </c>
      <c r="CS352" s="392">
        <f t="shared" si="574"/>
        <v>0.90848600094570997</v>
      </c>
      <c r="CT352" s="392">
        <f t="shared" si="575"/>
        <v>0.90848600094571019</v>
      </c>
      <c r="CU352" s="392"/>
      <c r="CV352" s="392">
        <f t="shared" si="576"/>
        <v>0.93375189419069393</v>
      </c>
      <c r="CY352" s="338"/>
      <c r="DA352" s="383">
        <f t="shared" si="612"/>
        <v>0.3436352612339974</v>
      </c>
      <c r="DB352" s="383">
        <f t="shared" si="613"/>
        <v>0.47044012329694351</v>
      </c>
      <c r="DC352" s="383">
        <f t="shared" si="614"/>
        <v>0.18592461546905908</v>
      </c>
      <c r="DD352" s="383">
        <f t="shared" si="615"/>
        <v>0</v>
      </c>
      <c r="DF352" s="383">
        <f t="shared" si="616"/>
        <v>0.34303158420888352</v>
      </c>
      <c r="DG352" s="383">
        <f t="shared" si="617"/>
        <v>0.46797830528699602</v>
      </c>
      <c r="DH352" s="383">
        <f t="shared" si="618"/>
        <v>0.18896892927075953</v>
      </c>
      <c r="DI352" s="383"/>
      <c r="DJ352" s="383">
        <f t="shared" si="619"/>
        <v>0.99997881876663897</v>
      </c>
      <c r="DK352" s="383"/>
      <c r="DL352" s="383">
        <f t="shared" si="620"/>
        <v>0.34303885019482139</v>
      </c>
      <c r="DM352" s="383">
        <f t="shared" si="621"/>
        <v>0.46798821785464861</v>
      </c>
      <c r="DN352" s="383">
        <f t="shared" si="622"/>
        <v>0.18897293195053011</v>
      </c>
      <c r="DO352" s="383">
        <f t="shared" si="623"/>
        <v>0</v>
      </c>
      <c r="DR352" s="383">
        <f t="shared" si="624"/>
        <v>-2.8387569869841662E-2</v>
      </c>
      <c r="DS352" s="383">
        <f t="shared" si="625"/>
        <v>4.2068162503111715E-3</v>
      </c>
      <c r="DT352" s="383">
        <f t="shared" si="626"/>
        <v>-1.7625435757595627E-2</v>
      </c>
      <c r="DU352" s="383">
        <f t="shared" si="627"/>
        <v>0</v>
      </c>
      <c r="DW352" s="383">
        <f t="shared" si="628"/>
        <v>1.1270198102930095E-2</v>
      </c>
      <c r="DX352" s="383">
        <f t="shared" si="629"/>
        <v>-4.4894228383125345E-2</v>
      </c>
      <c r="DY352" s="383">
        <f t="shared" si="630"/>
        <v>-4.6577715425613932E-2</v>
      </c>
      <c r="DZ352" s="383">
        <f t="shared" si="631"/>
        <v>0</v>
      </c>
      <c r="EA352" s="383"/>
      <c r="EC352" s="383">
        <f t="shared" si="632"/>
        <v>-1.816784322170319E-2</v>
      </c>
      <c r="ED352" s="383">
        <f t="shared" si="633"/>
        <v>1.2387293945640256E-2</v>
      </c>
      <c r="EE352" s="383">
        <f t="shared" si="634"/>
        <v>-6.9948225395636736E-3</v>
      </c>
      <c r="EF352" s="383"/>
      <c r="EH352" s="383">
        <f t="shared" si="635"/>
        <v>1.1270198102930095E-2</v>
      </c>
      <c r="EI352" s="383">
        <f t="shared" si="636"/>
        <v>-4.4894228383125345E-2</v>
      </c>
      <c r="EJ352" s="383">
        <f t="shared" si="637"/>
        <v>-4.6577715425613932E-2</v>
      </c>
      <c r="EK352" s="383">
        <f t="shared" si="638"/>
        <v>0</v>
      </c>
      <c r="EM352" s="383">
        <f t="shared" si="639"/>
        <v>-1.816784322170319E-2</v>
      </c>
      <c r="EN352" s="383">
        <f t="shared" si="640"/>
        <v>1.2387293945640256E-2</v>
      </c>
      <c r="EO352" s="383">
        <f t="shared" si="641"/>
        <v>-6.9948225395636736E-3</v>
      </c>
      <c r="EP352" s="383" t="e">
        <f t="shared" si="642"/>
        <v>#DIV/0!</v>
      </c>
      <c r="ER352" s="383">
        <f t="shared" si="643"/>
        <v>0</v>
      </c>
      <c r="ES352" s="383">
        <f t="shared" si="644"/>
        <v>0</v>
      </c>
      <c r="ET352" s="383">
        <f t="shared" si="645"/>
        <v>0</v>
      </c>
      <c r="EU352" s="383">
        <f t="shared" si="646"/>
        <v>0</v>
      </c>
      <c r="EX352" s="383">
        <f t="shared" si="577"/>
        <v>0.98896134885434717</v>
      </c>
      <c r="EY352" s="383">
        <f t="shared" si="549"/>
        <v>0.88155862336814728</v>
      </c>
      <c r="EZ352" s="383">
        <f t="shared" si="550"/>
        <v>0.99952646839520487</v>
      </c>
      <c r="FA352" s="383"/>
      <c r="FB352" s="383">
        <f t="shared" si="602"/>
        <v>0.99824454206647506</v>
      </c>
      <c r="FC352" s="383">
        <f t="shared" si="603"/>
        <v>1.1962415806461948</v>
      </c>
      <c r="FD352" s="383">
        <f t="shared" si="551"/>
        <v>0.97476682542813831</v>
      </c>
      <c r="FE352" s="383"/>
      <c r="FF352" s="383">
        <f t="shared" si="604"/>
        <v>0.97438791794820956</v>
      </c>
      <c r="FG352" s="383">
        <f t="shared" si="605"/>
        <v>0.90625393458329451</v>
      </c>
      <c r="FH352" s="383">
        <f t="shared" si="552"/>
        <v>0.95792334108269461</v>
      </c>
      <c r="FI352" s="383"/>
      <c r="FJ352" s="383" t="e">
        <f t="shared" si="606"/>
        <v>#DIV/0!</v>
      </c>
      <c r="FK352" s="383">
        <f t="shared" si="607"/>
        <v>1</v>
      </c>
      <c r="FL352" s="383">
        <f t="shared" si="608"/>
        <v>1.0083796975718107</v>
      </c>
      <c r="FN352" s="383">
        <f t="shared" si="609"/>
        <v>1</v>
      </c>
      <c r="FO352" s="383">
        <f t="shared" si="610"/>
        <v>1</v>
      </c>
      <c r="FP352" s="383">
        <f t="shared" si="611"/>
        <v>1.0570362736601544</v>
      </c>
      <c r="GB352" s="335">
        <v>2009</v>
      </c>
      <c r="GC352" s="393">
        <f t="shared" si="527"/>
        <v>1.0061367851201917</v>
      </c>
      <c r="GD352" s="393">
        <f t="shared" si="528"/>
        <v>1.0212982316182599</v>
      </c>
      <c r="GE352" s="393">
        <f t="shared" si="529"/>
        <v>1</v>
      </c>
      <c r="GF352" s="393">
        <f t="shared" si="530"/>
        <v>1.2704870652079241</v>
      </c>
      <c r="GG352" s="393">
        <f t="shared" si="531"/>
        <v>0.91993522684421503</v>
      </c>
    </row>
    <row r="353" spans="1:189" hidden="1" x14ac:dyDescent="0.2">
      <c r="A353" s="377" t="s">
        <v>557</v>
      </c>
      <c r="B353" s="334">
        <f t="shared" si="535"/>
        <v>1988</v>
      </c>
      <c r="D353" s="432">
        <f>Conversion_factors!$M50*D202+D278</f>
        <v>1209.8859805152283</v>
      </c>
      <c r="E353" s="432">
        <f>Conversion_factors!$M50*E202+E278</f>
        <v>1700.2602005092544</v>
      </c>
      <c r="F353" s="432">
        <f>Conversion_factors!$M50*F202+F278</f>
        <v>671.10160183024868</v>
      </c>
      <c r="G353" s="388"/>
      <c r="H353" s="388">
        <f t="shared" si="553"/>
        <v>3581.2477828547317</v>
      </c>
      <c r="I353" s="383"/>
      <c r="J353" s="394">
        <f t="shared" si="554"/>
        <v>175231.96080000003</v>
      </c>
      <c r="K353" s="394">
        <f t="shared" si="554"/>
        <v>418646.09389999998</v>
      </c>
      <c r="L353" s="394">
        <f t="shared" si="554"/>
        <v>932820.24476999999</v>
      </c>
      <c r="M353" s="394"/>
      <c r="N353" s="394">
        <f t="shared" si="555"/>
        <v>1526698.29947</v>
      </c>
      <c r="P353" s="396">
        <f t="shared" si="647"/>
        <v>45610.207439999998</v>
      </c>
      <c r="Q353" s="396">
        <f t="shared" si="647"/>
        <v>417195.65421209333</v>
      </c>
      <c r="R353" s="396">
        <f t="shared" si="647"/>
        <v>508247.91424000001</v>
      </c>
      <c r="S353" s="396">
        <f t="shared" si="647"/>
        <v>0</v>
      </c>
      <c r="T353" s="396">
        <f t="shared" si="647"/>
        <v>971053.77589209331</v>
      </c>
      <c r="U353" s="396"/>
      <c r="W353" s="397">
        <f t="shared" si="578"/>
        <v>6.9044823500898023</v>
      </c>
      <c r="X353" s="397">
        <f t="shared" si="579"/>
        <v>4.0613306209788442</v>
      </c>
      <c r="Y353" s="397">
        <f t="shared" si="580"/>
        <v>0.71943292997003749</v>
      </c>
      <c r="Z353" s="388"/>
      <c r="AA353" s="388">
        <f t="shared" si="581"/>
        <v>3.688001500807399</v>
      </c>
      <c r="AD353" s="397">
        <f t="shared" si="582"/>
        <v>26.526649371345819</v>
      </c>
      <c r="AE353" s="397">
        <f t="shared" si="583"/>
        <v>4.0754504111993421</v>
      </c>
      <c r="AF353" s="397">
        <f t="shared" si="584"/>
        <v>1.3204217529033428</v>
      </c>
      <c r="AG353" s="388"/>
      <c r="AH353" s="397">
        <f t="shared" si="585"/>
        <v>3.688001500807399</v>
      </c>
      <c r="AJ353" s="398">
        <f t="shared" si="586"/>
        <v>0.97507754022830007</v>
      </c>
      <c r="AK353" s="398">
        <f t="shared" si="587"/>
        <v>1.0506731618672818</v>
      </c>
      <c r="AL353" s="398">
        <f t="shared" si="588"/>
        <v>0.99389903291511483</v>
      </c>
      <c r="AM353" s="399"/>
      <c r="AN353" s="398">
        <f t="shared" si="589"/>
        <v>0.86953850647998332</v>
      </c>
      <c r="AP353" s="393">
        <f t="shared" si="557"/>
        <v>3.8419461483598121</v>
      </c>
      <c r="AQ353" s="393">
        <f t="shared" si="557"/>
        <v>1.0034766414109608</v>
      </c>
      <c r="AR353" s="393">
        <f t="shared" si="557"/>
        <v>1.8353646294149129</v>
      </c>
      <c r="AS353" s="393">
        <f t="shared" si="557"/>
        <v>0</v>
      </c>
      <c r="AT353" s="393">
        <f t="shared" si="558"/>
        <v>4.2413320092481683</v>
      </c>
      <c r="AV353" s="393">
        <f t="shared" si="590"/>
        <v>4.6969805969909906E-2</v>
      </c>
      <c r="AW353" s="393">
        <f t="shared" si="559"/>
        <v>0.42963187474228359</v>
      </c>
      <c r="AX353" s="393">
        <f t="shared" si="560"/>
        <v>0.52339831928780656</v>
      </c>
      <c r="AY353" s="393"/>
      <c r="AZ353" s="393">
        <f t="shared" si="561"/>
        <v>1</v>
      </c>
      <c r="BC353" s="383">
        <f t="shared" si="648"/>
        <v>0.97507754022830007</v>
      </c>
      <c r="BD353" s="383">
        <f t="shared" si="648"/>
        <v>1.0506731618672818</v>
      </c>
      <c r="BE353" s="383">
        <f t="shared" si="648"/>
        <v>0.99389903291511483</v>
      </c>
      <c r="BF353" s="383" t="e">
        <f t="shared" si="648"/>
        <v>#DIV/0!</v>
      </c>
      <c r="BG353" s="383"/>
      <c r="BH353" s="383"/>
      <c r="BI353" s="383"/>
      <c r="BJ353" s="383"/>
      <c r="BK353" s="383"/>
      <c r="BL353" s="383"/>
      <c r="BM353" s="383"/>
      <c r="BN353" s="383"/>
      <c r="BO353" s="383"/>
      <c r="BP353" s="383"/>
      <c r="BQ353" s="383"/>
      <c r="BR353" s="400">
        <f t="shared" si="591"/>
        <v>0.97507754022830007</v>
      </c>
      <c r="BS353" s="400">
        <f t="shared" si="563"/>
        <v>1.0506731618672818</v>
      </c>
      <c r="BT353" s="400">
        <f t="shared" si="564"/>
        <v>0.99389903291511483</v>
      </c>
      <c r="BU353" s="400">
        <v>1</v>
      </c>
      <c r="BV353" s="391"/>
      <c r="BW353" s="400">
        <f t="shared" si="592"/>
        <v>3.8419461483598121</v>
      </c>
      <c r="BX353" s="400">
        <f t="shared" si="565"/>
        <v>1.0034766414109608</v>
      </c>
      <c r="BY353" s="400">
        <f t="shared" si="566"/>
        <v>1.8353646294149129</v>
      </c>
      <c r="BZ353" s="400">
        <v>1</v>
      </c>
      <c r="CB353" s="400">
        <f t="shared" si="593"/>
        <v>4.6969805969909906E-2</v>
      </c>
      <c r="CC353" s="400">
        <f t="shared" si="567"/>
        <v>0.42963187474228359</v>
      </c>
      <c r="CD353" s="400">
        <f t="shared" si="568"/>
        <v>0.52339831928780656</v>
      </c>
      <c r="CE353" s="400"/>
      <c r="CG353" s="400">
        <v>1</v>
      </c>
      <c r="CH353" s="400">
        <v>1</v>
      </c>
      <c r="CI353" s="400">
        <v>1</v>
      </c>
      <c r="CJ353" s="400">
        <v>1</v>
      </c>
      <c r="CL353" s="392">
        <f t="shared" si="569"/>
        <v>0.97726060080777943</v>
      </c>
      <c r="CM353" s="392">
        <f t="shared" si="570"/>
        <v>0.86953850647998332</v>
      </c>
      <c r="CN353" s="392">
        <f t="shared" si="571"/>
        <v>0.93641769063632641</v>
      </c>
      <c r="CO353" s="392">
        <f t="shared" si="572"/>
        <v>0.91653257436296243</v>
      </c>
      <c r="CP353" s="392">
        <f>1</f>
        <v>1</v>
      </c>
      <c r="CQ353" s="392">
        <f>1</f>
        <v>1</v>
      </c>
      <c r="CR353" s="392">
        <f t="shared" si="573"/>
        <v>1.0131442978496437</v>
      </c>
      <c r="CS353" s="392">
        <f t="shared" si="574"/>
        <v>0.84976572326812749</v>
      </c>
      <c r="CT353" s="392">
        <f t="shared" si="575"/>
        <v>0.84976572326812772</v>
      </c>
      <c r="CU353" s="392"/>
      <c r="CV353" s="392">
        <f t="shared" si="576"/>
        <v>0.85825731667793237</v>
      </c>
      <c r="CY353" s="338"/>
      <c r="DA353" s="383">
        <f t="shared" si="612"/>
        <v>0.33783922640247693</v>
      </c>
      <c r="DB353" s="383">
        <f t="shared" si="613"/>
        <v>0.47476754014320688</v>
      </c>
      <c r="DC353" s="383">
        <f t="shared" si="614"/>
        <v>0.1873932334543161</v>
      </c>
      <c r="DD353" s="383">
        <f t="shared" si="615"/>
        <v>0</v>
      </c>
      <c r="DF353" s="383">
        <f t="shared" si="616"/>
        <v>0.34072902764667889</v>
      </c>
      <c r="DG353" s="383">
        <f t="shared" si="617"/>
        <v>0.47260052968710564</v>
      </c>
      <c r="DH353" s="383">
        <f t="shared" si="618"/>
        <v>0.18665796154331682</v>
      </c>
      <c r="DI353" s="383"/>
      <c r="DJ353" s="383">
        <f t="shared" si="619"/>
        <v>0.99998751887710136</v>
      </c>
      <c r="DK353" s="383"/>
      <c r="DL353" s="383">
        <f t="shared" si="620"/>
        <v>0.340733280380627</v>
      </c>
      <c r="DM353" s="383">
        <f t="shared" si="621"/>
        <v>0.47260642834602051</v>
      </c>
      <c r="DN353" s="383">
        <f t="shared" si="622"/>
        <v>0.18666029127335249</v>
      </c>
      <c r="DO353" s="383">
        <f t="shared" si="623"/>
        <v>0</v>
      </c>
      <c r="DR353" s="383">
        <f t="shared" si="624"/>
        <v>4.2418516842069473E-2</v>
      </c>
      <c r="DS353" s="383">
        <f t="shared" si="625"/>
        <v>-1.3334039512610953E-2</v>
      </c>
      <c r="DT353" s="383">
        <f t="shared" si="626"/>
        <v>2.8825934480432764E-2</v>
      </c>
      <c r="DU353" s="383">
        <f t="shared" si="627"/>
        <v>0</v>
      </c>
      <c r="DW353" s="383">
        <f t="shared" si="628"/>
        <v>7.4960302891891095E-2</v>
      </c>
      <c r="DX353" s="383">
        <f t="shared" si="629"/>
        <v>-0.12757517064457369</v>
      </c>
      <c r="DY353" s="383">
        <f t="shared" si="630"/>
        <v>-5.0459421968433525E-2</v>
      </c>
      <c r="DZ353" s="383">
        <f t="shared" si="631"/>
        <v>0</v>
      </c>
      <c r="EA353" s="383"/>
      <c r="EC353" s="383">
        <f t="shared" si="632"/>
        <v>-0.20516400939173418</v>
      </c>
      <c r="ED353" s="383">
        <f t="shared" si="633"/>
        <v>7.9291313472377153E-2</v>
      </c>
      <c r="EE353" s="383">
        <f t="shared" si="634"/>
        <v>-4.1273051929095722E-2</v>
      </c>
      <c r="EF353" s="383"/>
      <c r="EH353" s="383">
        <f t="shared" si="635"/>
        <v>7.4960302891891095E-2</v>
      </c>
      <c r="EI353" s="383">
        <f t="shared" si="636"/>
        <v>-0.12757517064457369</v>
      </c>
      <c r="EJ353" s="383">
        <f t="shared" si="637"/>
        <v>-5.0459421968433525E-2</v>
      </c>
      <c r="EK353" s="383">
        <f t="shared" si="638"/>
        <v>0</v>
      </c>
      <c r="EM353" s="383">
        <f t="shared" si="639"/>
        <v>-0.20516400939173418</v>
      </c>
      <c r="EN353" s="383">
        <f t="shared" si="640"/>
        <v>7.9291313472377153E-2</v>
      </c>
      <c r="EO353" s="383">
        <f t="shared" si="641"/>
        <v>-4.1273051929095722E-2</v>
      </c>
      <c r="EP353" s="383" t="e">
        <f t="shared" si="642"/>
        <v>#DIV/0!</v>
      </c>
      <c r="ER353" s="383">
        <f t="shared" si="643"/>
        <v>0</v>
      </c>
      <c r="ES353" s="383">
        <f t="shared" si="644"/>
        <v>0</v>
      </c>
      <c r="ET353" s="383">
        <f t="shared" si="645"/>
        <v>0</v>
      </c>
      <c r="EU353" s="383">
        <f t="shared" si="646"/>
        <v>0</v>
      </c>
      <c r="EX353" s="383">
        <f t="shared" si="577"/>
        <v>1.0136242809820764</v>
      </c>
      <c r="EY353" s="383">
        <f t="shared" si="549"/>
        <v>0.89356922575508735</v>
      </c>
      <c r="EZ353" s="383">
        <f t="shared" si="550"/>
        <v>1.0131442978496437</v>
      </c>
      <c r="FA353" s="383"/>
      <c r="FB353" s="383">
        <f t="shared" si="602"/>
        <v>0.9606581453210945</v>
      </c>
      <c r="FC353" s="383">
        <f t="shared" si="603"/>
        <v>1.1491792182195479</v>
      </c>
      <c r="FD353" s="383">
        <f t="shared" si="551"/>
        <v>0.93641769063632641</v>
      </c>
      <c r="FE353" s="383"/>
      <c r="FF353" s="383">
        <f t="shared" si="604"/>
        <v>0.95679114920307695</v>
      </c>
      <c r="FG353" s="383">
        <f t="shared" si="605"/>
        <v>0.86709574353976049</v>
      </c>
      <c r="FH353" s="383">
        <f t="shared" si="552"/>
        <v>0.91653257436296243</v>
      </c>
      <c r="FI353" s="383"/>
      <c r="FJ353" s="383" t="e">
        <f t="shared" si="606"/>
        <v>#DIV/0!</v>
      </c>
      <c r="FK353" s="383">
        <f t="shared" si="607"/>
        <v>1</v>
      </c>
      <c r="FL353" s="383">
        <f t="shared" si="608"/>
        <v>1.0083796975718107</v>
      </c>
      <c r="FN353" s="383">
        <f t="shared" si="609"/>
        <v>1</v>
      </c>
      <c r="FO353" s="383">
        <f t="shared" si="610"/>
        <v>1</v>
      </c>
      <c r="FP353" s="383">
        <f t="shared" si="611"/>
        <v>1.0570362736601544</v>
      </c>
      <c r="GB353" s="335">
        <v>2010</v>
      </c>
      <c r="GC353" s="393">
        <f t="shared" si="527"/>
        <v>0.96425159289530815</v>
      </c>
      <c r="GD353" s="393">
        <f t="shared" si="528"/>
        <v>0.98118909836934487</v>
      </c>
      <c r="GE353" s="393">
        <f t="shared" si="529"/>
        <v>1</v>
      </c>
      <c r="GF353" s="393">
        <f t="shared" si="530"/>
        <v>1.2256914104174974</v>
      </c>
      <c r="GG353" s="393">
        <f t="shared" si="531"/>
        <v>0.87775954526767863</v>
      </c>
    </row>
    <row r="354" spans="1:189" hidden="1" x14ac:dyDescent="0.2">
      <c r="A354" s="377" t="s">
        <v>557</v>
      </c>
      <c r="B354" s="334">
        <f t="shared" si="535"/>
        <v>1989</v>
      </c>
      <c r="D354" s="432">
        <f>Conversion_factors!$M51*D203+D279</f>
        <v>1211.5396344961096</v>
      </c>
      <c r="E354" s="432">
        <f>Conversion_factors!$M51*E203+E279</f>
        <v>1689.969680620643</v>
      </c>
      <c r="F354" s="432">
        <f>Conversion_factors!$M51*F203+F279</f>
        <v>687.97630528899765</v>
      </c>
      <c r="G354" s="388"/>
      <c r="H354" s="388">
        <f t="shared" si="553"/>
        <v>3589.4856204057501</v>
      </c>
      <c r="I354" s="383"/>
      <c r="J354" s="394">
        <f t="shared" si="554"/>
        <v>185862.06267000001</v>
      </c>
      <c r="K354" s="394">
        <f t="shared" si="554"/>
        <v>402049.75531000004</v>
      </c>
      <c r="L354" s="394">
        <f t="shared" si="554"/>
        <v>929854.51963</v>
      </c>
      <c r="M354" s="394"/>
      <c r="N354" s="394">
        <f t="shared" si="555"/>
        <v>1517766.33761</v>
      </c>
      <c r="P354" s="396">
        <f t="shared" si="647"/>
        <v>52286.265360000005</v>
      </c>
      <c r="Q354" s="396">
        <f t="shared" si="647"/>
        <v>393029.9213150813</v>
      </c>
      <c r="R354" s="396">
        <f t="shared" si="647"/>
        <v>522642.22823999997</v>
      </c>
      <c r="S354" s="396">
        <f t="shared" si="647"/>
        <v>0</v>
      </c>
      <c r="T354" s="396">
        <f t="shared" si="647"/>
        <v>967958.41491508135</v>
      </c>
      <c r="U354" s="396"/>
      <c r="W354" s="397">
        <f t="shared" si="578"/>
        <v>6.5184880501795055</v>
      </c>
      <c r="X354" s="397">
        <f t="shared" si="579"/>
        <v>4.2033844276751111</v>
      </c>
      <c r="Y354" s="397">
        <f t="shared" si="580"/>
        <v>0.73987520710524846</v>
      </c>
      <c r="Z354" s="388"/>
      <c r="AA354" s="388">
        <f t="shared" si="581"/>
        <v>3.7083056101337313</v>
      </c>
      <c r="AD354" s="397">
        <f t="shared" si="582"/>
        <v>23.17127884645134</v>
      </c>
      <c r="AE354" s="397">
        <f t="shared" si="583"/>
        <v>4.2998499324580441</v>
      </c>
      <c r="AF354" s="397">
        <f t="shared" si="584"/>
        <v>1.3163427448366753</v>
      </c>
      <c r="AG354" s="388"/>
      <c r="AH354" s="397">
        <f t="shared" si="585"/>
        <v>3.7083056101337313</v>
      </c>
      <c r="AJ354" s="398">
        <f t="shared" si="586"/>
        <v>0.92056594132562752</v>
      </c>
      <c r="AK354" s="398">
        <f t="shared" si="587"/>
        <v>1.0874227240590144</v>
      </c>
      <c r="AL354" s="398">
        <f t="shared" si="588"/>
        <v>1.0221401081132089</v>
      </c>
      <c r="AM354" s="399"/>
      <c r="AN354" s="398">
        <f t="shared" si="589"/>
        <v>0.87432570759559025</v>
      </c>
      <c r="AP354" s="393">
        <f t="shared" si="557"/>
        <v>3.5547014381369082</v>
      </c>
      <c r="AQ354" s="393">
        <f t="shared" si="557"/>
        <v>1.0229494842650613</v>
      </c>
      <c r="AR354" s="393">
        <f t="shared" si="557"/>
        <v>1.7791415798170178</v>
      </c>
      <c r="AS354" s="393">
        <f t="shared" si="557"/>
        <v>0</v>
      </c>
      <c r="AT354" s="393">
        <f t="shared" si="558"/>
        <v>4.2413320092481683</v>
      </c>
      <c r="AV354" s="393">
        <f t="shared" si="590"/>
        <v>5.4017057504053063E-2</v>
      </c>
      <c r="AW354" s="393">
        <f t="shared" si="559"/>
        <v>0.40604008938706493</v>
      </c>
      <c r="AX354" s="393">
        <f t="shared" si="560"/>
        <v>0.5399428531088819</v>
      </c>
      <c r="AY354" s="393"/>
      <c r="AZ354" s="393">
        <f t="shared" si="561"/>
        <v>1</v>
      </c>
      <c r="BC354" s="383">
        <f t="shared" si="648"/>
        <v>0.92056594132562752</v>
      </c>
      <c r="BD354" s="383">
        <f t="shared" si="648"/>
        <v>1.0874227240590144</v>
      </c>
      <c r="BE354" s="383">
        <f t="shared" si="648"/>
        <v>1.0221401081132089</v>
      </c>
      <c r="BF354" s="383" t="e">
        <f t="shared" si="648"/>
        <v>#DIV/0!</v>
      </c>
      <c r="BG354" s="383"/>
      <c r="BH354" s="383"/>
      <c r="BI354" s="383"/>
      <c r="BJ354" s="383"/>
      <c r="BK354" s="383"/>
      <c r="BL354" s="383"/>
      <c r="BM354" s="383"/>
      <c r="BN354" s="383"/>
      <c r="BO354" s="383"/>
      <c r="BP354" s="383"/>
      <c r="BQ354" s="383"/>
      <c r="BR354" s="400">
        <f t="shared" si="591"/>
        <v>0.92056594132562752</v>
      </c>
      <c r="BS354" s="400">
        <f t="shared" si="563"/>
        <v>1.0874227240590144</v>
      </c>
      <c r="BT354" s="400">
        <f t="shared" si="564"/>
        <v>1.0221401081132089</v>
      </c>
      <c r="BU354" s="400">
        <v>1</v>
      </c>
      <c r="BV354" s="391"/>
      <c r="BW354" s="400">
        <f t="shared" si="592"/>
        <v>3.5547014381369082</v>
      </c>
      <c r="BX354" s="400">
        <f t="shared" si="565"/>
        <v>1.0229494842650613</v>
      </c>
      <c r="BY354" s="400">
        <f t="shared" si="566"/>
        <v>1.7791415798170178</v>
      </c>
      <c r="BZ354" s="400">
        <v>1</v>
      </c>
      <c r="CB354" s="400">
        <f t="shared" si="593"/>
        <v>5.4017057504053063E-2</v>
      </c>
      <c r="CC354" s="400">
        <f t="shared" si="567"/>
        <v>0.40604008938706493</v>
      </c>
      <c r="CD354" s="400">
        <f t="shared" si="568"/>
        <v>0.5399428531088819</v>
      </c>
      <c r="CE354" s="400"/>
      <c r="CG354" s="400">
        <v>1</v>
      </c>
      <c r="CH354" s="400">
        <v>1</v>
      </c>
      <c r="CI354" s="400">
        <v>1</v>
      </c>
      <c r="CJ354" s="400">
        <v>1</v>
      </c>
      <c r="CL354" s="392">
        <f t="shared" si="569"/>
        <v>0.97154312904749385</v>
      </c>
      <c r="CM354" s="392">
        <f t="shared" si="570"/>
        <v>0.87432570759559025</v>
      </c>
      <c r="CN354" s="392">
        <f t="shared" si="571"/>
        <v>0.96147120339594772</v>
      </c>
      <c r="CO354" s="392">
        <f t="shared" si="572"/>
        <v>0.89564766118604011</v>
      </c>
      <c r="CP354" s="392">
        <f>1</f>
        <v>1</v>
      </c>
      <c r="CQ354" s="392">
        <f>1</f>
        <v>1</v>
      </c>
      <c r="CR354" s="392">
        <f t="shared" si="573"/>
        <v>1.0153125875394517</v>
      </c>
      <c r="CS354" s="392">
        <f t="shared" si="574"/>
        <v>0.84944513376408382</v>
      </c>
      <c r="CT354" s="392">
        <f t="shared" si="575"/>
        <v>0.84944513376408393</v>
      </c>
      <c r="CU354" s="392"/>
      <c r="CV354" s="392">
        <f t="shared" si="576"/>
        <v>0.86113943461930809</v>
      </c>
      <c r="CY354" s="338"/>
      <c r="DA354" s="383">
        <f t="shared" si="612"/>
        <v>0.33752458224339088</v>
      </c>
      <c r="DB354" s="383">
        <f t="shared" si="613"/>
        <v>0.47081110201790177</v>
      </c>
      <c r="DC354" s="383">
        <f t="shared" si="614"/>
        <v>0.19166431573870737</v>
      </c>
      <c r="DD354" s="383">
        <f t="shared" si="615"/>
        <v>0</v>
      </c>
      <c r="DF354" s="383">
        <f t="shared" si="616"/>
        <v>0.33768187989142967</v>
      </c>
      <c r="DG354" s="383">
        <f t="shared" si="617"/>
        <v>0.4727865620158912</v>
      </c>
      <c r="DH354" s="383">
        <f t="shared" si="618"/>
        <v>0.18952075349190411</v>
      </c>
      <c r="DI354" s="383"/>
      <c r="DJ354" s="383">
        <f t="shared" si="619"/>
        <v>0.99998919539922504</v>
      </c>
      <c r="DK354" s="383"/>
      <c r="DL354" s="383">
        <f t="shared" si="620"/>
        <v>0.33768552844875205</v>
      </c>
      <c r="DM354" s="383">
        <f t="shared" si="621"/>
        <v>0.47279167034113895</v>
      </c>
      <c r="DN354" s="383">
        <f t="shared" si="622"/>
        <v>0.18952280121010895</v>
      </c>
      <c r="DO354" s="383">
        <f t="shared" si="623"/>
        <v>0</v>
      </c>
      <c r="DR354" s="383">
        <f t="shared" si="624"/>
        <v>-5.7528361746438543E-2</v>
      </c>
      <c r="DS354" s="383">
        <f t="shared" si="625"/>
        <v>3.43793578307049E-2</v>
      </c>
      <c r="DT354" s="383">
        <f t="shared" si="626"/>
        <v>2.8018228501499497E-2</v>
      </c>
      <c r="DU354" s="383">
        <f t="shared" si="627"/>
        <v>0</v>
      </c>
      <c r="DW354" s="383">
        <f t="shared" si="628"/>
        <v>-7.7707971601852638E-2</v>
      </c>
      <c r="DX354" s="383">
        <f t="shared" si="629"/>
        <v>1.9219493890987586E-2</v>
      </c>
      <c r="DY354" s="383">
        <f t="shared" si="630"/>
        <v>-3.1112180444522981E-2</v>
      </c>
      <c r="DZ354" s="383">
        <f t="shared" si="631"/>
        <v>0</v>
      </c>
      <c r="EA354" s="383"/>
      <c r="EC354" s="383">
        <f t="shared" si="632"/>
        <v>0.13979490729565644</v>
      </c>
      <c r="ED354" s="383">
        <f t="shared" si="633"/>
        <v>-5.6476839710017657E-2</v>
      </c>
      <c r="EE354" s="383">
        <f t="shared" si="634"/>
        <v>3.1120527434051845E-2</v>
      </c>
      <c r="EF354" s="383"/>
      <c r="EH354" s="383">
        <f t="shared" si="635"/>
        <v>-7.7707971601852638E-2</v>
      </c>
      <c r="EI354" s="383">
        <f t="shared" si="636"/>
        <v>1.9219493890987586E-2</v>
      </c>
      <c r="EJ354" s="383">
        <f t="shared" si="637"/>
        <v>-3.1112180444522981E-2</v>
      </c>
      <c r="EK354" s="383">
        <f t="shared" si="638"/>
        <v>0</v>
      </c>
      <c r="EM354" s="383">
        <f t="shared" si="639"/>
        <v>0.13979490729565644</v>
      </c>
      <c r="EN354" s="383">
        <f t="shared" si="640"/>
        <v>-5.6476839710017657E-2</v>
      </c>
      <c r="EO354" s="383">
        <f t="shared" si="641"/>
        <v>3.1120527434051845E-2</v>
      </c>
      <c r="EP354" s="383" t="e">
        <f t="shared" si="642"/>
        <v>#DIV/0!</v>
      </c>
      <c r="ER354" s="383">
        <f t="shared" si="643"/>
        <v>0</v>
      </c>
      <c r="ES354" s="383">
        <f t="shared" si="644"/>
        <v>0</v>
      </c>
      <c r="ET354" s="383">
        <f t="shared" si="645"/>
        <v>0</v>
      </c>
      <c r="EU354" s="383">
        <f t="shared" si="646"/>
        <v>0</v>
      </c>
      <c r="EX354" s="383">
        <f t="shared" si="577"/>
        <v>1.0021401588050292</v>
      </c>
      <c r="EY354" s="383">
        <f t="shared" si="549"/>
        <v>0.89548160580149017</v>
      </c>
      <c r="EZ354" s="383">
        <f t="shared" si="550"/>
        <v>1.0153125875394517</v>
      </c>
      <c r="FA354" s="383"/>
      <c r="FB354" s="383">
        <f t="shared" si="602"/>
        <v>1.026754634187439</v>
      </c>
      <c r="FC354" s="383">
        <f t="shared" si="603"/>
        <v>1.179925087818819</v>
      </c>
      <c r="FD354" s="383">
        <f t="shared" si="551"/>
        <v>0.96147120339594772</v>
      </c>
      <c r="FE354" s="383"/>
      <c r="FF354" s="383">
        <f t="shared" si="604"/>
        <v>0.97721312503111146</v>
      </c>
      <c r="FG354" s="383">
        <f t="shared" si="605"/>
        <v>0.84733734124566451</v>
      </c>
      <c r="FH354" s="383">
        <f t="shared" si="552"/>
        <v>0.89564766118604011</v>
      </c>
      <c r="FI354" s="383"/>
      <c r="FJ354" s="383" t="e">
        <f t="shared" si="606"/>
        <v>#DIV/0!</v>
      </c>
      <c r="FK354" s="383">
        <f t="shared" si="607"/>
        <v>1</v>
      </c>
      <c r="FL354" s="383">
        <f t="shared" si="608"/>
        <v>1.0083796975718107</v>
      </c>
      <c r="FN354" s="383">
        <f t="shared" si="609"/>
        <v>1</v>
      </c>
      <c r="FO354" s="383">
        <f t="shared" si="610"/>
        <v>1</v>
      </c>
      <c r="FP354" s="383">
        <f t="shared" si="611"/>
        <v>1.0570362736601544</v>
      </c>
    </row>
    <row r="355" spans="1:189" hidden="1" x14ac:dyDescent="0.2">
      <c r="A355" s="377" t="s">
        <v>557</v>
      </c>
      <c r="B355" s="334">
        <f t="shared" si="535"/>
        <v>1990</v>
      </c>
      <c r="D355" s="432">
        <f>Conversion_factors!$M52*D204+D280</f>
        <v>1138.6691274173668</v>
      </c>
      <c r="E355" s="432">
        <f>Conversion_factors!$M52*E204+E280</f>
        <v>1717.7826221151349</v>
      </c>
      <c r="F355" s="432">
        <f>Conversion_factors!$M52*F204+F280</f>
        <v>695.78598039958069</v>
      </c>
      <c r="G355" s="388"/>
      <c r="H355" s="388">
        <f t="shared" si="553"/>
        <v>3552.2377299320824</v>
      </c>
      <c r="I355" s="383"/>
      <c r="J355" s="394">
        <f t="shared" ref="J355:L374" si="649">J56</f>
        <v>193957.23606000002</v>
      </c>
      <c r="K355" s="394">
        <f t="shared" si="649"/>
        <v>410911.62582000002</v>
      </c>
      <c r="L355" s="394">
        <f t="shared" si="649"/>
        <v>915125.58216999995</v>
      </c>
      <c r="M355" s="394"/>
      <c r="N355" s="394">
        <f t="shared" si="555"/>
        <v>1519994.44405</v>
      </c>
      <c r="P355" s="396">
        <f t="shared" ref="P355:T364" si="650">P56</f>
        <v>56019.10398</v>
      </c>
      <c r="Q355" s="396">
        <f t="shared" si="650"/>
        <v>383191.32169055322</v>
      </c>
      <c r="R355" s="396">
        <f t="shared" si="650"/>
        <v>519291.72195999994</v>
      </c>
      <c r="S355" s="396">
        <f t="shared" si="650"/>
        <v>0</v>
      </c>
      <c r="T355" s="396">
        <f t="shared" si="650"/>
        <v>958502.14763055323</v>
      </c>
      <c r="U355" s="396"/>
      <c r="W355" s="397">
        <f t="shared" si="578"/>
        <v>5.8707225909587786</v>
      </c>
      <c r="X355" s="397">
        <f t="shared" si="579"/>
        <v>4.1804186452188876</v>
      </c>
      <c r="Y355" s="397">
        <f t="shared" si="580"/>
        <v>0.76031748424045997</v>
      </c>
      <c r="Z355" s="388"/>
      <c r="AA355" s="388">
        <f t="shared" si="581"/>
        <v>3.7060300164306601</v>
      </c>
      <c r="AD355" s="397">
        <f t="shared" si="582"/>
        <v>20.326443061707945</v>
      </c>
      <c r="AE355" s="397">
        <f t="shared" si="583"/>
        <v>4.4828327910367793</v>
      </c>
      <c r="AF355" s="397">
        <f t="shared" si="584"/>
        <v>1.3398749700330785</v>
      </c>
      <c r="AG355" s="388"/>
      <c r="AH355" s="397">
        <f t="shared" si="585"/>
        <v>3.7060300164306601</v>
      </c>
      <c r="AJ355" s="398">
        <f t="shared" si="586"/>
        <v>0.82908601298406459</v>
      </c>
      <c r="AK355" s="398">
        <f t="shared" si="587"/>
        <v>1.0814814369489734</v>
      </c>
      <c r="AL355" s="398">
        <f t="shared" si="588"/>
        <v>1.0503811833113037</v>
      </c>
      <c r="AM355" s="399"/>
      <c r="AN355" s="398">
        <f t="shared" si="589"/>
        <v>0.87378917951947899</v>
      </c>
      <c r="AP355" s="393">
        <f t="shared" ref="AP355:AS374" si="651">AP56</f>
        <v>3.4623409208624052</v>
      </c>
      <c r="AQ355" s="393">
        <f t="shared" si="651"/>
        <v>1.0723406365445625</v>
      </c>
      <c r="AR355" s="393">
        <f t="shared" si="651"/>
        <v>1.7622572120271356</v>
      </c>
      <c r="AS355" s="393">
        <f t="shared" si="651"/>
        <v>0</v>
      </c>
      <c r="AT355" s="393">
        <f t="shared" si="558"/>
        <v>4.2413320092481683</v>
      </c>
      <c r="AV355" s="393">
        <f t="shared" si="590"/>
        <v>5.8444421974933436E-2</v>
      </c>
      <c r="AW355" s="393">
        <f t="shared" si="559"/>
        <v>0.39978139082715042</v>
      </c>
      <c r="AX355" s="393">
        <f t="shared" si="560"/>
        <v>0.54177418719791604</v>
      </c>
      <c r="AY355" s="393"/>
      <c r="AZ355" s="393">
        <f t="shared" si="561"/>
        <v>1</v>
      </c>
      <c r="BC355" s="383">
        <f t="shared" si="648"/>
        <v>0.82908601298406459</v>
      </c>
      <c r="BD355" s="383">
        <f t="shared" si="648"/>
        <v>1.0814814369489734</v>
      </c>
      <c r="BE355" s="383">
        <f t="shared" si="648"/>
        <v>1.0503811833113037</v>
      </c>
      <c r="BF355" s="383" t="e">
        <f t="shared" si="648"/>
        <v>#DIV/0!</v>
      </c>
      <c r="BG355" s="383"/>
      <c r="BH355" s="383"/>
      <c r="BI355" s="383"/>
      <c r="BJ355" s="383"/>
      <c r="BK355" s="383"/>
      <c r="BL355" s="383"/>
      <c r="BM355" s="383"/>
      <c r="BN355" s="383"/>
      <c r="BO355" s="383"/>
      <c r="BP355" s="383"/>
      <c r="BQ355" s="383"/>
      <c r="BR355" s="400">
        <f t="shared" si="591"/>
        <v>0.82908601298406459</v>
      </c>
      <c r="BS355" s="400">
        <f t="shared" si="563"/>
        <v>1.0814814369489734</v>
      </c>
      <c r="BT355" s="400">
        <f t="shared" si="564"/>
        <v>1.0503811833113037</v>
      </c>
      <c r="BU355" s="400">
        <v>1</v>
      </c>
      <c r="BV355" s="391"/>
      <c r="BW355" s="400">
        <f t="shared" si="592"/>
        <v>3.4623409208624052</v>
      </c>
      <c r="BX355" s="400">
        <f t="shared" si="565"/>
        <v>1.0723406365445625</v>
      </c>
      <c r="BY355" s="400">
        <f t="shared" si="566"/>
        <v>1.7622572120271356</v>
      </c>
      <c r="BZ355" s="400">
        <v>1</v>
      </c>
      <c r="CB355" s="400">
        <f t="shared" si="593"/>
        <v>5.8444421974933436E-2</v>
      </c>
      <c r="CC355" s="400">
        <f t="shared" si="567"/>
        <v>0.39978139082715042</v>
      </c>
      <c r="CD355" s="400">
        <f t="shared" si="568"/>
        <v>0.54177418719791604</v>
      </c>
      <c r="CE355" s="400"/>
      <c r="CG355" s="400">
        <v>1</v>
      </c>
      <c r="CH355" s="400">
        <v>1</v>
      </c>
      <c r="CI355" s="400">
        <v>1</v>
      </c>
      <c r="CJ355" s="400">
        <v>1</v>
      </c>
      <c r="CL355" s="392">
        <f t="shared" si="569"/>
        <v>0.97296937065592037</v>
      </c>
      <c r="CM355" s="392">
        <f t="shared" si="570"/>
        <v>0.87378917951947899</v>
      </c>
      <c r="CN355" s="392">
        <f t="shared" si="571"/>
        <v>0.9800710577066718</v>
      </c>
      <c r="CO355" s="392">
        <f t="shared" si="572"/>
        <v>0.90645425220492293</v>
      </c>
      <c r="CP355" s="392">
        <f>1</f>
        <v>1</v>
      </c>
      <c r="CQ355" s="392">
        <f>1</f>
        <v>1</v>
      </c>
      <c r="CR355" s="392">
        <f t="shared" si="573"/>
        <v>0.98356532025154797</v>
      </c>
      <c r="CS355" s="392">
        <f t="shared" si="574"/>
        <v>0.8501701080830204</v>
      </c>
      <c r="CT355" s="392">
        <f t="shared" si="575"/>
        <v>0.85017010808302051</v>
      </c>
      <c r="CU355" s="392"/>
      <c r="CV355" s="392">
        <f t="shared" si="576"/>
        <v>0.88838957772118909</v>
      </c>
      <c r="CY355" s="338"/>
      <c r="DA355" s="383">
        <f t="shared" si="612"/>
        <v>0.32054980944057981</v>
      </c>
      <c r="DB355" s="383">
        <f t="shared" si="613"/>
        <v>0.4835776073320347</v>
      </c>
      <c r="DC355" s="383">
        <f t="shared" si="614"/>
        <v>0.19587258322738549</v>
      </c>
      <c r="DD355" s="383">
        <f t="shared" si="615"/>
        <v>0</v>
      </c>
      <c r="DF355" s="383">
        <f t="shared" si="616"/>
        <v>0.32896420661302456</v>
      </c>
      <c r="DG355" s="383">
        <f t="shared" si="617"/>
        <v>0.47716589117891539</v>
      </c>
      <c r="DH355" s="383">
        <f t="shared" si="618"/>
        <v>0.19376083297297622</v>
      </c>
      <c r="DI355" s="383"/>
      <c r="DJ355" s="383">
        <f t="shared" si="619"/>
        <v>0.99989093076491609</v>
      </c>
      <c r="DK355" s="383"/>
      <c r="DL355" s="383">
        <f t="shared" si="620"/>
        <v>0.32900009040122713</v>
      </c>
      <c r="DM355" s="383">
        <f t="shared" si="621"/>
        <v>0.47721794097470582</v>
      </c>
      <c r="DN355" s="383">
        <f t="shared" si="622"/>
        <v>0.1937819686240671</v>
      </c>
      <c r="DO355" s="383">
        <f t="shared" si="623"/>
        <v>0</v>
      </c>
      <c r="DR355" s="383">
        <f t="shared" si="624"/>
        <v>-0.10466472966792983</v>
      </c>
      <c r="DS355" s="383">
        <f t="shared" si="625"/>
        <v>-5.478621026813498E-3</v>
      </c>
      <c r="DT355" s="383">
        <f t="shared" si="626"/>
        <v>2.7254555541870569E-2</v>
      </c>
      <c r="DU355" s="383">
        <f t="shared" si="627"/>
        <v>0</v>
      </c>
      <c r="DW355" s="383">
        <f t="shared" si="628"/>
        <v>-2.6326149057156266E-2</v>
      </c>
      <c r="DX355" s="383">
        <f t="shared" si="629"/>
        <v>4.7153664389707549E-2</v>
      </c>
      <c r="DY355" s="383">
        <f t="shared" si="630"/>
        <v>-9.53549527592212E-3</v>
      </c>
      <c r="DZ355" s="383">
        <f t="shared" si="631"/>
        <v>0</v>
      </c>
      <c r="EA355" s="383"/>
      <c r="EC355" s="383">
        <f t="shared" si="632"/>
        <v>7.877637455263227E-2</v>
      </c>
      <c r="ED355" s="383">
        <f t="shared" si="633"/>
        <v>-1.5534022281936705E-2</v>
      </c>
      <c r="EE355" s="383">
        <f t="shared" si="634"/>
        <v>3.3859794575847087E-3</v>
      </c>
      <c r="EF355" s="383"/>
      <c r="EH355" s="383">
        <f t="shared" si="635"/>
        <v>-2.6326149057156266E-2</v>
      </c>
      <c r="EI355" s="383">
        <f t="shared" si="636"/>
        <v>4.7153664389707549E-2</v>
      </c>
      <c r="EJ355" s="383">
        <f t="shared" si="637"/>
        <v>-9.53549527592212E-3</v>
      </c>
      <c r="EK355" s="383">
        <f t="shared" si="638"/>
        <v>0</v>
      </c>
      <c r="EM355" s="383">
        <f t="shared" si="639"/>
        <v>7.877637455263227E-2</v>
      </c>
      <c r="EN355" s="383">
        <f t="shared" si="640"/>
        <v>-1.5534022281936705E-2</v>
      </c>
      <c r="EO355" s="383">
        <f t="shared" si="641"/>
        <v>3.3859794575847087E-3</v>
      </c>
      <c r="EP355" s="383" t="e">
        <f t="shared" si="642"/>
        <v>#DIV/0!</v>
      </c>
      <c r="ER355" s="383">
        <f t="shared" si="643"/>
        <v>0</v>
      </c>
      <c r="ES355" s="383">
        <f t="shared" si="644"/>
        <v>0</v>
      </c>
      <c r="ET355" s="383">
        <f t="shared" si="645"/>
        <v>0</v>
      </c>
      <c r="EU355" s="383">
        <f t="shared" si="646"/>
        <v>0</v>
      </c>
      <c r="EX355" s="383">
        <f t="shared" si="577"/>
        <v>0.96873153383743504</v>
      </c>
      <c r="EY355" s="383">
        <f t="shared" si="549"/>
        <v>0.8674812695112869</v>
      </c>
      <c r="EZ355" s="383">
        <f t="shared" si="550"/>
        <v>0.98356532025154797</v>
      </c>
      <c r="FA355" s="383"/>
      <c r="FB355" s="383">
        <f t="shared" si="602"/>
        <v>1.0193452016503759</v>
      </c>
      <c r="FC355" s="383">
        <f t="shared" si="603"/>
        <v>1.2027509765750115</v>
      </c>
      <c r="FD355" s="383">
        <f t="shared" si="551"/>
        <v>0.9800710577066718</v>
      </c>
      <c r="FE355" s="383"/>
      <c r="FF355" s="383">
        <f t="shared" si="604"/>
        <v>1.0120656721244294</v>
      </c>
      <c r="FG355" s="383">
        <f t="shared" si="605"/>
        <v>0.85756103578392051</v>
      </c>
      <c r="FH355" s="383">
        <f t="shared" si="552"/>
        <v>0.90645425220492293</v>
      </c>
      <c r="FI355" s="383"/>
      <c r="FJ355" s="383" t="e">
        <f t="shared" si="606"/>
        <v>#DIV/0!</v>
      </c>
      <c r="FK355" s="383">
        <f t="shared" si="607"/>
        <v>1</v>
      </c>
      <c r="FL355" s="383">
        <f t="shared" si="608"/>
        <v>1.0083796975718107</v>
      </c>
      <c r="FN355" s="383">
        <f t="shared" si="609"/>
        <v>1</v>
      </c>
      <c r="FO355" s="383">
        <f t="shared" si="610"/>
        <v>1</v>
      </c>
      <c r="FP355" s="383">
        <f t="shared" si="611"/>
        <v>1.0570362736601544</v>
      </c>
    </row>
    <row r="356" spans="1:189" hidden="1" x14ac:dyDescent="0.2">
      <c r="A356" s="377" t="s">
        <v>557</v>
      </c>
      <c r="B356" s="334">
        <f t="shared" si="535"/>
        <v>1991</v>
      </c>
      <c r="D356" s="432">
        <f>Conversion_factors!$M53*D205+D281</f>
        <v>1041.9733406918322</v>
      </c>
      <c r="E356" s="432">
        <f>Conversion_factors!$M53*E205+E281</f>
        <v>1700.7264116130862</v>
      </c>
      <c r="F356" s="432">
        <f>Conversion_factors!$M53*F205+F281</f>
        <v>652.41203032970952</v>
      </c>
      <c r="G356" s="388"/>
      <c r="H356" s="388">
        <f t="shared" si="553"/>
        <v>3395.1117826346281</v>
      </c>
      <c r="I356" s="383"/>
      <c r="J356" s="394">
        <f t="shared" si="649"/>
        <v>196645.56795</v>
      </c>
      <c r="K356" s="394">
        <f t="shared" si="649"/>
        <v>417839.93434000004</v>
      </c>
      <c r="L356" s="394">
        <f t="shared" si="649"/>
        <v>835611.74974000012</v>
      </c>
      <c r="M356" s="394"/>
      <c r="N356" s="394">
        <f t="shared" si="555"/>
        <v>1450097.2520300001</v>
      </c>
      <c r="P356" s="396">
        <f t="shared" si="650"/>
        <v>56938.286159999996</v>
      </c>
      <c r="Q356" s="396">
        <f t="shared" si="650"/>
        <v>388188.80432887416</v>
      </c>
      <c r="R356" s="396">
        <f t="shared" si="650"/>
        <v>481541.86784000002</v>
      </c>
      <c r="S356" s="396">
        <f t="shared" si="650"/>
        <v>0</v>
      </c>
      <c r="T356" s="396">
        <f t="shared" si="650"/>
        <v>926668.9583288742</v>
      </c>
      <c r="U356" s="396"/>
      <c r="W356" s="397">
        <f t="shared" si="578"/>
        <v>5.2987379860845332</v>
      </c>
      <c r="X356" s="397">
        <f t="shared" si="579"/>
        <v>4.0702821148473332</v>
      </c>
      <c r="Y356" s="397">
        <f t="shared" si="580"/>
        <v>0.78075976137567116</v>
      </c>
      <c r="Z356" s="388"/>
      <c r="AA356" s="388">
        <f t="shared" si="581"/>
        <v>3.6637806328996563</v>
      </c>
      <c r="AD356" s="397">
        <f t="shared" si="582"/>
        <v>18.30004748937867</v>
      </c>
      <c r="AE356" s="397">
        <f t="shared" si="583"/>
        <v>4.3811835700759367</v>
      </c>
      <c r="AF356" s="397">
        <f t="shared" si="584"/>
        <v>1.3548396804127609</v>
      </c>
      <c r="AG356" s="388"/>
      <c r="AH356" s="397">
        <f t="shared" si="585"/>
        <v>3.6637806328996563</v>
      </c>
      <c r="AJ356" s="398">
        <f t="shared" si="586"/>
        <v>0.74830814821597214</v>
      </c>
      <c r="AK356" s="398">
        <f t="shared" si="587"/>
        <v>1.0529889286058129</v>
      </c>
      <c r="AL356" s="398">
        <f t="shared" si="588"/>
        <v>1.0786222585093979</v>
      </c>
      <c r="AM356" s="399"/>
      <c r="AN356" s="398">
        <f t="shared" si="589"/>
        <v>0.86382783166015564</v>
      </c>
      <c r="AP356" s="393">
        <f t="shared" si="651"/>
        <v>3.4536615204295784</v>
      </c>
      <c r="AQ356" s="393">
        <f t="shared" si="651"/>
        <v>1.0763832693794162</v>
      </c>
      <c r="AR356" s="393">
        <f t="shared" si="651"/>
        <v>1.7352836908828153</v>
      </c>
      <c r="AS356" s="393">
        <f t="shared" si="651"/>
        <v>0</v>
      </c>
      <c r="AT356" s="393">
        <f t="shared" si="558"/>
        <v>4.2413320092481683</v>
      </c>
      <c r="AV356" s="393">
        <f t="shared" si="590"/>
        <v>6.1444041745696024E-2</v>
      </c>
      <c r="AW356" s="393">
        <f t="shared" si="559"/>
        <v>0.41890774568398376</v>
      </c>
      <c r="AX356" s="393">
        <f t="shared" si="560"/>
        <v>0.51964821257032023</v>
      </c>
      <c r="AY356" s="393"/>
      <c r="AZ356" s="393">
        <f t="shared" si="561"/>
        <v>1</v>
      </c>
      <c r="BC356" s="383">
        <f t="shared" si="648"/>
        <v>0.74830814821597214</v>
      </c>
      <c r="BD356" s="383">
        <f t="shared" si="648"/>
        <v>1.0529889286058129</v>
      </c>
      <c r="BE356" s="383">
        <f t="shared" si="648"/>
        <v>1.0786222585093979</v>
      </c>
      <c r="BF356" s="383" t="e">
        <f t="shared" si="648"/>
        <v>#DIV/0!</v>
      </c>
      <c r="BG356" s="383"/>
      <c r="BH356" s="383"/>
      <c r="BI356" s="383"/>
      <c r="BJ356" s="383"/>
      <c r="BK356" s="383"/>
      <c r="BL356" s="383"/>
      <c r="BM356" s="383"/>
      <c r="BN356" s="383"/>
      <c r="BO356" s="383"/>
      <c r="BP356" s="383"/>
      <c r="BQ356" s="383"/>
      <c r="BR356" s="400">
        <f t="shared" si="591"/>
        <v>0.74830814821597214</v>
      </c>
      <c r="BS356" s="400">
        <f t="shared" si="563"/>
        <v>1.0529889286058129</v>
      </c>
      <c r="BT356" s="400">
        <f t="shared" si="564"/>
        <v>1.0786222585093979</v>
      </c>
      <c r="BU356" s="400">
        <v>1</v>
      </c>
      <c r="BV356" s="391"/>
      <c r="BW356" s="400">
        <f t="shared" si="592"/>
        <v>3.4536615204295784</v>
      </c>
      <c r="BX356" s="400">
        <f t="shared" si="565"/>
        <v>1.0763832693794162</v>
      </c>
      <c r="BY356" s="400">
        <f t="shared" si="566"/>
        <v>1.7352836908828153</v>
      </c>
      <c r="BZ356" s="400">
        <v>1</v>
      </c>
      <c r="CB356" s="400">
        <f t="shared" si="593"/>
        <v>6.1444041745696024E-2</v>
      </c>
      <c r="CC356" s="400">
        <f t="shared" si="567"/>
        <v>0.41890774568398376</v>
      </c>
      <c r="CD356" s="400">
        <f t="shared" si="568"/>
        <v>0.51964821257032023</v>
      </c>
      <c r="CE356" s="400"/>
      <c r="CG356" s="400">
        <v>1</v>
      </c>
      <c r="CH356" s="400">
        <v>1</v>
      </c>
      <c r="CI356" s="400">
        <v>1</v>
      </c>
      <c r="CJ356" s="400">
        <v>1</v>
      </c>
      <c r="CL356" s="392">
        <f t="shared" si="569"/>
        <v>0.92822721571151823</v>
      </c>
      <c r="CM356" s="392">
        <f t="shared" si="570"/>
        <v>0.86382783166015564</v>
      </c>
      <c r="CN356" s="392">
        <f t="shared" si="571"/>
        <v>1.0105403551986845</v>
      </c>
      <c r="CO356" s="392">
        <f t="shared" si="572"/>
        <v>0.90470830625471554</v>
      </c>
      <c r="CP356" s="392">
        <f>1</f>
        <v>1</v>
      </c>
      <c r="CQ356" s="392">
        <f>1</f>
        <v>1</v>
      </c>
      <c r="CR356" s="392">
        <f t="shared" si="573"/>
        <v>0.94485453824865195</v>
      </c>
      <c r="CS356" s="392">
        <f t="shared" si="574"/>
        <v>0.80182850303602426</v>
      </c>
      <c r="CT356" s="392">
        <f t="shared" si="575"/>
        <v>0.80182850303602438</v>
      </c>
      <c r="CU356" s="392"/>
      <c r="CV356" s="392">
        <f t="shared" si="576"/>
        <v>0.91424425315384039</v>
      </c>
      <c r="CY356" s="338"/>
      <c r="DA356" s="383">
        <f t="shared" si="612"/>
        <v>0.30690398649650774</v>
      </c>
      <c r="DB356" s="383">
        <f t="shared" si="613"/>
        <v>0.50093384857370193</v>
      </c>
      <c r="DC356" s="383">
        <f t="shared" si="614"/>
        <v>0.19216216492979024</v>
      </c>
      <c r="DD356" s="383">
        <f t="shared" si="615"/>
        <v>0</v>
      </c>
      <c r="DF356" s="383">
        <f t="shared" si="616"/>
        <v>0.31367743032205897</v>
      </c>
      <c r="DG356" s="383">
        <f t="shared" si="617"/>
        <v>0.49220472734772081</v>
      </c>
      <c r="DH356" s="383">
        <f t="shared" si="618"/>
        <v>0.19401146071657546</v>
      </c>
      <c r="DI356" s="383"/>
      <c r="DJ356" s="383">
        <f t="shared" si="619"/>
        <v>0.99989361838635527</v>
      </c>
      <c r="DK356" s="383"/>
      <c r="DL356" s="383">
        <f t="shared" si="620"/>
        <v>0.31371080338354068</v>
      </c>
      <c r="DM356" s="383">
        <f t="shared" si="621"/>
        <v>0.49225709445175664</v>
      </c>
      <c r="DN356" s="383">
        <f t="shared" si="622"/>
        <v>0.19403210216470262</v>
      </c>
      <c r="DO356" s="383">
        <f t="shared" si="623"/>
        <v>0</v>
      </c>
      <c r="DR356" s="383">
        <f t="shared" si="624"/>
        <v>-0.10250904886388647</v>
      </c>
      <c r="DS356" s="383">
        <f t="shared" si="625"/>
        <v>-2.6699083140549619E-2</v>
      </c>
      <c r="DT356" s="383">
        <f t="shared" si="626"/>
        <v>2.6531410175568992E-2</v>
      </c>
      <c r="DU356" s="383">
        <f t="shared" si="627"/>
        <v>0</v>
      </c>
      <c r="DW356" s="383">
        <f t="shared" si="628"/>
        <v>-2.5099485036547613E-3</v>
      </c>
      <c r="DX356" s="383">
        <f t="shared" si="629"/>
        <v>3.7628264791310117E-3</v>
      </c>
      <c r="DY356" s="383">
        <f t="shared" si="630"/>
        <v>-1.5424583546556611E-2</v>
      </c>
      <c r="DZ356" s="383">
        <f t="shared" si="631"/>
        <v>0</v>
      </c>
      <c r="EA356" s="383"/>
      <c r="EC356" s="383">
        <f t="shared" si="632"/>
        <v>5.0050619355021052E-2</v>
      </c>
      <c r="ED356" s="383">
        <f t="shared" si="633"/>
        <v>4.6732843536584384E-2</v>
      </c>
      <c r="EE356" s="383">
        <f t="shared" si="634"/>
        <v>-4.169721749105014E-2</v>
      </c>
      <c r="EF356" s="383"/>
      <c r="EH356" s="383">
        <f t="shared" si="635"/>
        <v>-2.5099485036547613E-3</v>
      </c>
      <c r="EI356" s="383">
        <f t="shared" si="636"/>
        <v>3.7628264791310117E-3</v>
      </c>
      <c r="EJ356" s="383">
        <f t="shared" si="637"/>
        <v>-1.5424583546556611E-2</v>
      </c>
      <c r="EK356" s="383">
        <f t="shared" si="638"/>
        <v>0</v>
      </c>
      <c r="EM356" s="383">
        <f t="shared" si="639"/>
        <v>5.0050619355021052E-2</v>
      </c>
      <c r="EN356" s="383">
        <f t="shared" si="640"/>
        <v>4.6732843536584384E-2</v>
      </c>
      <c r="EO356" s="383">
        <f t="shared" si="641"/>
        <v>-4.169721749105014E-2</v>
      </c>
      <c r="EP356" s="383" t="e">
        <f t="shared" si="642"/>
        <v>#DIV/0!</v>
      </c>
      <c r="ER356" s="383">
        <f t="shared" si="643"/>
        <v>0</v>
      </c>
      <c r="ES356" s="383">
        <f t="shared" si="644"/>
        <v>0</v>
      </c>
      <c r="ET356" s="383">
        <f t="shared" si="645"/>
        <v>0</v>
      </c>
      <c r="EU356" s="383">
        <f t="shared" si="646"/>
        <v>0</v>
      </c>
      <c r="EX356" s="383">
        <f t="shared" si="577"/>
        <v>0.9606423882523677</v>
      </c>
      <c r="EY356" s="383">
        <f t="shared" si="549"/>
        <v>0.83333927850751854</v>
      </c>
      <c r="EZ356" s="383">
        <f t="shared" si="550"/>
        <v>0.94485453824865195</v>
      </c>
      <c r="FA356" s="383"/>
      <c r="FB356" s="383">
        <f t="shared" si="602"/>
        <v>1.0310888657025641</v>
      </c>
      <c r="FC356" s="383">
        <f t="shared" si="603"/>
        <v>1.2401431401593799</v>
      </c>
      <c r="FD356" s="383">
        <f t="shared" si="551"/>
        <v>1.0105403551986845</v>
      </c>
      <c r="FE356" s="383"/>
      <c r="FF356" s="383">
        <f t="shared" si="604"/>
        <v>0.99807387306534179</v>
      </c>
      <c r="FG356" s="383">
        <f t="shared" si="605"/>
        <v>0.85590926437478365</v>
      </c>
      <c r="FH356" s="383">
        <f t="shared" si="552"/>
        <v>0.90470830625471554</v>
      </c>
      <c r="FI356" s="383"/>
      <c r="FJ356" s="383" t="e">
        <f t="shared" si="606"/>
        <v>#DIV/0!</v>
      </c>
      <c r="FK356" s="383">
        <f t="shared" si="607"/>
        <v>1</v>
      </c>
      <c r="FL356" s="383">
        <f t="shared" si="608"/>
        <v>1.0083796975718107</v>
      </c>
      <c r="FN356" s="383">
        <f t="shared" si="609"/>
        <v>1</v>
      </c>
      <c r="FO356" s="383">
        <f t="shared" si="610"/>
        <v>1</v>
      </c>
      <c r="FP356" s="383">
        <f t="shared" si="611"/>
        <v>1.0570362736601544</v>
      </c>
    </row>
    <row r="357" spans="1:189" hidden="1" x14ac:dyDescent="0.2">
      <c r="A357" s="377" t="s">
        <v>557</v>
      </c>
      <c r="B357" s="334">
        <f t="shared" si="535"/>
        <v>1992</v>
      </c>
      <c r="D357" s="432">
        <f>Conversion_factors!$M54*D206+D282</f>
        <v>1057.259422207537</v>
      </c>
      <c r="E357" s="432">
        <f>Conversion_factors!$M54*E206+E282</f>
        <v>1679.6733970819882</v>
      </c>
      <c r="F357" s="432">
        <f>Conversion_factors!$M54*F206+F282</f>
        <v>696.5199910362511</v>
      </c>
      <c r="G357" s="388"/>
      <c r="H357" s="388">
        <f t="shared" si="553"/>
        <v>3433.4528103257767</v>
      </c>
      <c r="I357" s="383"/>
      <c r="J357" s="394">
        <f t="shared" si="649"/>
        <v>206898.44832000002</v>
      </c>
      <c r="K357" s="394">
        <f t="shared" si="649"/>
        <v>404434.14565999998</v>
      </c>
      <c r="L357" s="394">
        <f t="shared" si="649"/>
        <v>869343.75795</v>
      </c>
      <c r="M357" s="394"/>
      <c r="N357" s="394">
        <f t="shared" si="555"/>
        <v>1480676.3519299999</v>
      </c>
      <c r="P357" s="396">
        <f t="shared" si="650"/>
        <v>66241.307579999993</v>
      </c>
      <c r="Q357" s="396">
        <f t="shared" si="650"/>
        <v>364442.20771895442</v>
      </c>
      <c r="R357" s="396">
        <f t="shared" si="650"/>
        <v>492487.67172000004</v>
      </c>
      <c r="S357" s="396">
        <f t="shared" si="650"/>
        <v>0</v>
      </c>
      <c r="T357" s="396">
        <f t="shared" si="650"/>
        <v>923171.18701895443</v>
      </c>
      <c r="U357" s="396"/>
      <c r="W357" s="397">
        <f t="shared" si="578"/>
        <v>5.1100403642096142</v>
      </c>
      <c r="X357" s="397">
        <f t="shared" si="579"/>
        <v>4.1531443749412231</v>
      </c>
      <c r="Y357" s="397">
        <f t="shared" si="580"/>
        <v>0.80120203851088245</v>
      </c>
      <c r="Z357" s="388"/>
      <c r="AA357" s="388">
        <f t="shared" si="581"/>
        <v>3.7191940764668616</v>
      </c>
      <c r="AD357" s="397">
        <f t="shared" si="582"/>
        <v>15.960726936597364</v>
      </c>
      <c r="AE357" s="397">
        <f t="shared" si="583"/>
        <v>4.6088882174078361</v>
      </c>
      <c r="AF357" s="397">
        <f t="shared" si="584"/>
        <v>1.4142891914505671</v>
      </c>
      <c r="AG357" s="388"/>
      <c r="AH357" s="397">
        <f t="shared" si="585"/>
        <v>3.7191940764668616</v>
      </c>
      <c r="AJ357" s="398">
        <f t="shared" si="586"/>
        <v>0.72165954464870641</v>
      </c>
      <c r="AK357" s="398">
        <f t="shared" si="587"/>
        <v>1.0744255366875586</v>
      </c>
      <c r="AL357" s="398">
        <f t="shared" si="588"/>
        <v>1.1068633337074925</v>
      </c>
      <c r="AM357" s="399"/>
      <c r="AN357" s="398">
        <f t="shared" si="589"/>
        <v>0.87689293560542025</v>
      </c>
      <c r="AP357" s="393">
        <f t="shared" si="651"/>
        <v>3.1234052569105408</v>
      </c>
      <c r="AQ357" s="393">
        <f t="shared" si="651"/>
        <v>1.1097346495384146</v>
      </c>
      <c r="AR357" s="393">
        <f t="shared" si="651"/>
        <v>1.7652091775492371</v>
      </c>
      <c r="AS357" s="393">
        <f t="shared" si="651"/>
        <v>0</v>
      </c>
      <c r="AT357" s="393">
        <f t="shared" si="558"/>
        <v>4.2413320092481683</v>
      </c>
      <c r="AV357" s="393">
        <f t="shared" si="590"/>
        <v>7.1754089069766352E-2</v>
      </c>
      <c r="AW357" s="393">
        <f t="shared" si="559"/>
        <v>0.39477207785891583</v>
      </c>
      <c r="AX357" s="393">
        <f t="shared" si="560"/>
        <v>0.53347383307131779</v>
      </c>
      <c r="AY357" s="393"/>
      <c r="AZ357" s="393">
        <f t="shared" si="561"/>
        <v>1</v>
      </c>
      <c r="BC357" s="383">
        <f t="shared" si="648"/>
        <v>0.72165954464870641</v>
      </c>
      <c r="BD357" s="383">
        <f t="shared" si="648"/>
        <v>1.0744255366875586</v>
      </c>
      <c r="BE357" s="383">
        <f t="shared" si="648"/>
        <v>1.1068633337074925</v>
      </c>
      <c r="BF357" s="383" t="e">
        <f t="shared" si="648"/>
        <v>#DIV/0!</v>
      </c>
      <c r="BG357" s="383"/>
      <c r="BH357" s="383"/>
      <c r="BI357" s="383"/>
      <c r="BJ357" s="383"/>
      <c r="BK357" s="383"/>
      <c r="BL357" s="383"/>
      <c r="BM357" s="383"/>
      <c r="BN357" s="383"/>
      <c r="BO357" s="383"/>
      <c r="BP357" s="383"/>
      <c r="BQ357" s="383"/>
      <c r="BR357" s="400">
        <f t="shared" si="591"/>
        <v>0.72165954464870641</v>
      </c>
      <c r="BS357" s="400">
        <f t="shared" si="563"/>
        <v>1.0744255366875586</v>
      </c>
      <c r="BT357" s="400">
        <f t="shared" si="564"/>
        <v>1.1068633337074925</v>
      </c>
      <c r="BU357" s="400">
        <v>1</v>
      </c>
      <c r="BV357" s="391"/>
      <c r="BW357" s="400">
        <f t="shared" si="592"/>
        <v>3.1234052569105408</v>
      </c>
      <c r="BX357" s="400">
        <f t="shared" si="565"/>
        <v>1.1097346495384146</v>
      </c>
      <c r="BY357" s="400">
        <f t="shared" si="566"/>
        <v>1.7652091775492371</v>
      </c>
      <c r="BZ357" s="400">
        <v>1</v>
      </c>
      <c r="CB357" s="400">
        <f t="shared" si="593"/>
        <v>7.1754089069766352E-2</v>
      </c>
      <c r="CC357" s="400">
        <f t="shared" si="567"/>
        <v>0.39477207785891583</v>
      </c>
      <c r="CD357" s="400">
        <f t="shared" si="568"/>
        <v>0.53347383307131779</v>
      </c>
      <c r="CE357" s="400"/>
      <c r="CG357" s="400">
        <v>1</v>
      </c>
      <c r="CH357" s="400">
        <v>1</v>
      </c>
      <c r="CI357" s="400">
        <v>1</v>
      </c>
      <c r="CJ357" s="400">
        <v>1</v>
      </c>
      <c r="CL357" s="392">
        <f t="shared" si="569"/>
        <v>0.94780131856524463</v>
      </c>
      <c r="CM357" s="392">
        <f t="shared" si="570"/>
        <v>0.87689293560542025</v>
      </c>
      <c r="CN357" s="392">
        <f t="shared" si="571"/>
        <v>1.0345643874391928</v>
      </c>
      <c r="CO357" s="392">
        <f t="shared" si="572"/>
        <v>0.89354374593940389</v>
      </c>
      <c r="CP357" s="392">
        <f>1</f>
        <v>1</v>
      </c>
      <c r="CQ357" s="392">
        <f>1</f>
        <v>1</v>
      </c>
      <c r="CR357" s="392">
        <f t="shared" si="573"/>
        <v>0.94857839129814236</v>
      </c>
      <c r="CS357" s="392">
        <f t="shared" si="574"/>
        <v>0.8311202806073652</v>
      </c>
      <c r="CT357" s="392">
        <f t="shared" si="575"/>
        <v>0.83112028060736542</v>
      </c>
      <c r="CU357" s="392"/>
      <c r="CV357" s="392">
        <f t="shared" si="576"/>
        <v>0.92442853816792103</v>
      </c>
      <c r="CY357" s="338"/>
      <c r="DA357" s="383">
        <f t="shared" si="612"/>
        <v>0.30792892187943627</v>
      </c>
      <c r="DB357" s="383">
        <f t="shared" si="613"/>
        <v>0.4892082372678993</v>
      </c>
      <c r="DC357" s="383">
        <f t="shared" si="614"/>
        <v>0.20286284085266432</v>
      </c>
      <c r="DD357" s="383">
        <f t="shared" si="615"/>
        <v>0</v>
      </c>
      <c r="DF357" s="383">
        <f t="shared" si="616"/>
        <v>0.3074161694240764</v>
      </c>
      <c r="DG357" s="383">
        <f t="shared" si="617"/>
        <v>0.49504789891876855</v>
      </c>
      <c r="DH357" s="383">
        <f t="shared" si="618"/>
        <v>0.1974641823722097</v>
      </c>
      <c r="DI357" s="383"/>
      <c r="DJ357" s="383">
        <f t="shared" si="619"/>
        <v>0.99992825071505465</v>
      </c>
      <c r="DK357" s="383"/>
      <c r="DL357" s="383">
        <f t="shared" si="620"/>
        <v>0.30743822789709291</v>
      </c>
      <c r="DM357" s="383">
        <f t="shared" si="621"/>
        <v>0.49508342080019924</v>
      </c>
      <c r="DN357" s="383">
        <f t="shared" si="622"/>
        <v>0.19747835130270786</v>
      </c>
      <c r="DO357" s="383">
        <f t="shared" si="623"/>
        <v>0</v>
      </c>
      <c r="DR357" s="383">
        <f t="shared" si="624"/>
        <v>-3.6261373123930712E-2</v>
      </c>
      <c r="DS357" s="383">
        <f t="shared" si="625"/>
        <v>2.0153415316626774E-2</v>
      </c>
      <c r="DT357" s="383">
        <f t="shared" si="626"/>
        <v>2.5845649463015749E-2</v>
      </c>
      <c r="DU357" s="383">
        <f t="shared" si="627"/>
        <v>0</v>
      </c>
      <c r="DW357" s="383">
        <f t="shared" si="628"/>
        <v>-0.10051114337783129</v>
      </c>
      <c r="DX357" s="383">
        <f t="shared" si="629"/>
        <v>3.0514335652228296E-2</v>
      </c>
      <c r="DY357" s="383">
        <f t="shared" si="630"/>
        <v>1.7098286927505663E-2</v>
      </c>
      <c r="DZ357" s="383">
        <f t="shared" si="631"/>
        <v>0</v>
      </c>
      <c r="EA357" s="383"/>
      <c r="EC357" s="383">
        <f t="shared" si="632"/>
        <v>0.15511797323810039</v>
      </c>
      <c r="ED357" s="383">
        <f t="shared" si="633"/>
        <v>-5.9342138030920172E-2</v>
      </c>
      <c r="EE357" s="383">
        <f t="shared" si="634"/>
        <v>2.6257953526470909E-2</v>
      </c>
      <c r="EF357" s="383"/>
      <c r="EH357" s="383">
        <f t="shared" si="635"/>
        <v>-0.10051114337783129</v>
      </c>
      <c r="EI357" s="383">
        <f t="shared" si="636"/>
        <v>3.0514335652228296E-2</v>
      </c>
      <c r="EJ357" s="383">
        <f t="shared" si="637"/>
        <v>1.7098286927505663E-2</v>
      </c>
      <c r="EK357" s="383">
        <f t="shared" si="638"/>
        <v>0</v>
      </c>
      <c r="EM357" s="383">
        <f t="shared" si="639"/>
        <v>0.15511797323810039</v>
      </c>
      <c r="EN357" s="383">
        <f t="shared" si="640"/>
        <v>-5.9342138030920172E-2</v>
      </c>
      <c r="EO357" s="383">
        <f t="shared" si="641"/>
        <v>2.6257953526470909E-2</v>
      </c>
      <c r="EP357" s="383" t="e">
        <f t="shared" si="642"/>
        <v>#DIV/0!</v>
      </c>
      <c r="ER357" s="383">
        <f t="shared" si="643"/>
        <v>0</v>
      </c>
      <c r="ES357" s="383">
        <f t="shared" si="644"/>
        <v>0</v>
      </c>
      <c r="ET357" s="383">
        <f t="shared" si="645"/>
        <v>0</v>
      </c>
      <c r="EU357" s="383">
        <f t="shared" si="646"/>
        <v>0</v>
      </c>
      <c r="EX357" s="383">
        <f t="shared" si="577"/>
        <v>1.003941191896472</v>
      </c>
      <c r="EY357" s="383">
        <f t="shared" si="549"/>
        <v>0.8366236285189842</v>
      </c>
      <c r="EZ357" s="383">
        <f t="shared" si="550"/>
        <v>0.94857839129814236</v>
      </c>
      <c r="FA357" s="383"/>
      <c r="FB357" s="383">
        <f t="shared" si="602"/>
        <v>1.0237734516161752</v>
      </c>
      <c r="FC357" s="383">
        <f t="shared" si="603"/>
        <v>1.2696256230990903</v>
      </c>
      <c r="FD357" s="383">
        <f t="shared" si="551"/>
        <v>1.0345643874391928</v>
      </c>
      <c r="FE357" s="383"/>
      <c r="FF357" s="383">
        <f t="shared" si="604"/>
        <v>0.98765949175206502</v>
      </c>
      <c r="FG357" s="383">
        <f t="shared" si="605"/>
        <v>0.84534690903828269</v>
      </c>
      <c r="FH357" s="383">
        <f t="shared" si="552"/>
        <v>0.89354374593940389</v>
      </c>
      <c r="FI357" s="383"/>
      <c r="FJ357" s="383" t="e">
        <f t="shared" si="606"/>
        <v>#DIV/0!</v>
      </c>
      <c r="FK357" s="383">
        <f t="shared" si="607"/>
        <v>1</v>
      </c>
      <c r="FL357" s="383">
        <f t="shared" si="608"/>
        <v>1.0083796975718107</v>
      </c>
      <c r="FN357" s="383">
        <f t="shared" si="609"/>
        <v>1</v>
      </c>
      <c r="FO357" s="383">
        <f t="shared" si="610"/>
        <v>1</v>
      </c>
      <c r="FP357" s="383">
        <f t="shared" si="611"/>
        <v>1.0570362736601544</v>
      </c>
    </row>
    <row r="358" spans="1:189" hidden="1" x14ac:dyDescent="0.2">
      <c r="A358" s="377" t="s">
        <v>557</v>
      </c>
      <c r="B358" s="334">
        <f t="shared" si="535"/>
        <v>1993</v>
      </c>
      <c r="D358" s="432">
        <f>Conversion_factors!$M55*D207+D283</f>
        <v>1056.9441263428741</v>
      </c>
      <c r="E358" s="432">
        <f>Conversion_factors!$M55*E207+E283</f>
        <v>1663.4931025615249</v>
      </c>
      <c r="F358" s="432">
        <f>Conversion_factors!$M55*F207+F283</f>
        <v>702.29969438623152</v>
      </c>
      <c r="G358" s="388"/>
      <c r="H358" s="388">
        <f t="shared" si="553"/>
        <v>3422.7369232906303</v>
      </c>
      <c r="I358" s="383"/>
      <c r="J358" s="394">
        <f t="shared" si="649"/>
        <v>202070.01312000002</v>
      </c>
      <c r="K358" s="394">
        <f t="shared" si="649"/>
        <v>415249.12664000003</v>
      </c>
      <c r="L358" s="394">
        <f t="shared" si="649"/>
        <v>896882.63425</v>
      </c>
      <c r="M358" s="394"/>
      <c r="N358" s="394">
        <f t="shared" si="555"/>
        <v>1514201.7740100001</v>
      </c>
      <c r="P358" s="396">
        <f t="shared" si="650"/>
        <v>57837.064739999994</v>
      </c>
      <c r="Q358" s="396">
        <f t="shared" si="650"/>
        <v>373495.22083008458</v>
      </c>
      <c r="R358" s="396">
        <f t="shared" si="650"/>
        <v>506244.96075999999</v>
      </c>
      <c r="S358" s="396">
        <f t="shared" si="650"/>
        <v>0</v>
      </c>
      <c r="T358" s="396">
        <f t="shared" si="650"/>
        <v>937577.24633008451</v>
      </c>
      <c r="U358" s="396"/>
      <c r="W358" s="397">
        <f t="shared" si="578"/>
        <v>5.2305837468086072</v>
      </c>
      <c r="X358" s="397">
        <f t="shared" si="579"/>
        <v>4.006012284774024</v>
      </c>
      <c r="Y358" s="397">
        <f t="shared" si="580"/>
        <v>0.78304525872943842</v>
      </c>
      <c r="Z358" s="388"/>
      <c r="AA358" s="388">
        <f t="shared" si="581"/>
        <v>3.6506185881623003</v>
      </c>
      <c r="AD358" s="397">
        <f t="shared" si="582"/>
        <v>18.274511873903826</v>
      </c>
      <c r="AE358" s="397">
        <f t="shared" si="583"/>
        <v>4.4538537838970189</v>
      </c>
      <c r="AF358" s="397">
        <f t="shared" si="584"/>
        <v>1.3872724645632115</v>
      </c>
      <c r="AG358" s="388"/>
      <c r="AH358" s="397">
        <f t="shared" si="585"/>
        <v>3.6506185881623003</v>
      </c>
      <c r="AJ358" s="398">
        <f t="shared" si="586"/>
        <v>0.7386831445415929</v>
      </c>
      <c r="AK358" s="398">
        <f t="shared" si="587"/>
        <v>1.036362213896356</v>
      </c>
      <c r="AL358" s="398">
        <f t="shared" si="588"/>
        <v>1.081779680855542</v>
      </c>
      <c r="AM358" s="399"/>
      <c r="AN358" s="398">
        <f t="shared" si="589"/>
        <v>0.86072455073127374</v>
      </c>
      <c r="AP358" s="393">
        <f t="shared" si="651"/>
        <v>3.4937805718250567</v>
      </c>
      <c r="AQ358" s="393">
        <f t="shared" si="651"/>
        <v>1.1117923429304353</v>
      </c>
      <c r="AR358" s="393">
        <f t="shared" si="651"/>
        <v>1.7716376532490425</v>
      </c>
      <c r="AS358" s="393">
        <f t="shared" si="651"/>
        <v>0</v>
      </c>
      <c r="AT358" s="393">
        <f t="shared" si="558"/>
        <v>4.2413320092481683</v>
      </c>
      <c r="AV358" s="393">
        <f t="shared" si="590"/>
        <v>6.1687786223896701E-2</v>
      </c>
      <c r="AW358" s="393">
        <f t="shared" si="559"/>
        <v>0.39836207874288732</v>
      </c>
      <c r="AX358" s="393">
        <f t="shared" si="560"/>
        <v>0.53995013503321598</v>
      </c>
      <c r="AY358" s="393"/>
      <c r="AZ358" s="393">
        <f t="shared" si="561"/>
        <v>1</v>
      </c>
      <c r="BC358" s="383">
        <f t="shared" si="648"/>
        <v>0.7386831445415929</v>
      </c>
      <c r="BD358" s="383">
        <f t="shared" si="648"/>
        <v>1.036362213896356</v>
      </c>
      <c r="BE358" s="383">
        <f t="shared" si="648"/>
        <v>1.081779680855542</v>
      </c>
      <c r="BF358" s="383" t="e">
        <f t="shared" si="648"/>
        <v>#DIV/0!</v>
      </c>
      <c r="BG358" s="383"/>
      <c r="BH358" s="383"/>
      <c r="BI358" s="383"/>
      <c r="BJ358" s="383"/>
      <c r="BK358" s="383"/>
      <c r="BL358" s="383"/>
      <c r="BM358" s="383"/>
      <c r="BN358" s="383"/>
      <c r="BO358" s="383"/>
      <c r="BP358" s="383"/>
      <c r="BQ358" s="383"/>
      <c r="BR358" s="400">
        <f t="shared" si="591"/>
        <v>0.7386831445415929</v>
      </c>
      <c r="BS358" s="400">
        <f t="shared" si="563"/>
        <v>1.036362213896356</v>
      </c>
      <c r="BT358" s="400">
        <f t="shared" si="564"/>
        <v>1.081779680855542</v>
      </c>
      <c r="BU358" s="400">
        <v>1</v>
      </c>
      <c r="BV358" s="391"/>
      <c r="BW358" s="400">
        <f t="shared" si="592"/>
        <v>3.4937805718250567</v>
      </c>
      <c r="BX358" s="400">
        <f t="shared" si="565"/>
        <v>1.1117923429304353</v>
      </c>
      <c r="BY358" s="400">
        <f t="shared" si="566"/>
        <v>1.7716376532490425</v>
      </c>
      <c r="BZ358" s="400">
        <v>1</v>
      </c>
      <c r="CB358" s="400">
        <f t="shared" si="593"/>
        <v>6.1687786223896701E-2</v>
      </c>
      <c r="CC358" s="400">
        <f t="shared" si="567"/>
        <v>0.39836207874288732</v>
      </c>
      <c r="CD358" s="400">
        <f t="shared" si="568"/>
        <v>0.53995013503321598</v>
      </c>
      <c r="CE358" s="400"/>
      <c r="CG358" s="400">
        <v>1</v>
      </c>
      <c r="CH358" s="400">
        <v>1</v>
      </c>
      <c r="CI358" s="400">
        <v>1</v>
      </c>
      <c r="CJ358" s="400">
        <v>1</v>
      </c>
      <c r="CL358" s="392">
        <f t="shared" si="569"/>
        <v>0.96926140281084128</v>
      </c>
      <c r="CM358" s="392">
        <f t="shared" si="570"/>
        <v>0.86072455073127374</v>
      </c>
      <c r="CN358" s="392">
        <f t="shared" si="571"/>
        <v>0.99426085595484659</v>
      </c>
      <c r="CO358" s="392">
        <f t="shared" si="572"/>
        <v>0.92648320396082329</v>
      </c>
      <c r="CP358" s="392">
        <f>1</f>
        <v>1</v>
      </c>
      <c r="CQ358" s="392">
        <f>1</f>
        <v>1</v>
      </c>
      <c r="CR358" s="392">
        <f t="shared" si="573"/>
        <v>0.93438594807457509</v>
      </c>
      <c r="CS358" s="392">
        <f t="shared" si="574"/>
        <v>0.83426708547552519</v>
      </c>
      <c r="CT358" s="392">
        <f t="shared" si="575"/>
        <v>0.83426708547552553</v>
      </c>
      <c r="CU358" s="392"/>
      <c r="CV358" s="392">
        <f t="shared" si="576"/>
        <v>0.92116598339787692</v>
      </c>
      <c r="CY358" s="338"/>
      <c r="DA358" s="383">
        <f t="shared" si="612"/>
        <v>0.30880086609949697</v>
      </c>
      <c r="DB358" s="383">
        <f t="shared" si="613"/>
        <v>0.48601255072862487</v>
      </c>
      <c r="DC358" s="383">
        <f t="shared" si="614"/>
        <v>0.20518658317187824</v>
      </c>
      <c r="DD358" s="383">
        <f t="shared" si="615"/>
        <v>0</v>
      </c>
      <c r="DF358" s="383">
        <f t="shared" si="616"/>
        <v>0.30836468852747945</v>
      </c>
      <c r="DG358" s="383">
        <f t="shared" si="617"/>
        <v>0.48760864867696013</v>
      </c>
      <c r="DH358" s="383">
        <f t="shared" si="618"/>
        <v>0.20402250646855388</v>
      </c>
      <c r="DI358" s="383"/>
      <c r="DJ358" s="383">
        <f t="shared" si="619"/>
        <v>0.99999584367299343</v>
      </c>
      <c r="DK358" s="383"/>
      <c r="DL358" s="383">
        <f t="shared" si="620"/>
        <v>0.30836597019728929</v>
      </c>
      <c r="DM358" s="383">
        <f t="shared" si="621"/>
        <v>0.48761067534637875</v>
      </c>
      <c r="DN358" s="383">
        <f t="shared" si="622"/>
        <v>0.20402335445633199</v>
      </c>
      <c r="DO358" s="383">
        <f t="shared" si="623"/>
        <v>0</v>
      </c>
      <c r="DR358" s="383">
        <f t="shared" si="624"/>
        <v>2.3315583669938203E-2</v>
      </c>
      <c r="DS358" s="383">
        <f t="shared" si="625"/>
        <v>-3.6069424223674505E-2</v>
      </c>
      <c r="DT358" s="383">
        <f t="shared" si="626"/>
        <v>-2.2922652092319175E-2</v>
      </c>
      <c r="DU358" s="383">
        <f t="shared" si="627"/>
        <v>0</v>
      </c>
      <c r="DW358" s="383">
        <f t="shared" si="628"/>
        <v>0.11206057317262097</v>
      </c>
      <c r="DX358" s="383">
        <f t="shared" si="629"/>
        <v>1.8525041446333615E-3</v>
      </c>
      <c r="DY358" s="383">
        <f t="shared" si="630"/>
        <v>3.6351490954113609E-3</v>
      </c>
      <c r="DZ358" s="383">
        <f t="shared" si="631"/>
        <v>0</v>
      </c>
      <c r="EA358" s="383"/>
      <c r="EC358" s="383">
        <f t="shared" si="632"/>
        <v>-0.15115888645122713</v>
      </c>
      <c r="ED358" s="383">
        <f t="shared" si="633"/>
        <v>9.0527570184463137E-3</v>
      </c>
      <c r="EE358" s="383">
        <f t="shared" si="634"/>
        <v>1.2066770888356733E-2</v>
      </c>
      <c r="EF358" s="383"/>
      <c r="EH358" s="383">
        <f t="shared" si="635"/>
        <v>0.11206057317262097</v>
      </c>
      <c r="EI358" s="383">
        <f t="shared" si="636"/>
        <v>1.8525041446333615E-3</v>
      </c>
      <c r="EJ358" s="383">
        <f t="shared" si="637"/>
        <v>3.6351490954113609E-3</v>
      </c>
      <c r="EK358" s="383">
        <f t="shared" si="638"/>
        <v>0</v>
      </c>
      <c r="EM358" s="383">
        <f t="shared" si="639"/>
        <v>-0.15115888645122713</v>
      </c>
      <c r="EN358" s="383">
        <f t="shared" si="640"/>
        <v>9.0527570184463137E-3</v>
      </c>
      <c r="EO358" s="383">
        <f t="shared" si="641"/>
        <v>1.2066770888356733E-2</v>
      </c>
      <c r="EP358" s="383" t="e">
        <f t="shared" si="642"/>
        <v>#DIV/0!</v>
      </c>
      <c r="ER358" s="383">
        <f t="shared" si="643"/>
        <v>0</v>
      </c>
      <c r="ES358" s="383">
        <f t="shared" si="644"/>
        <v>0</v>
      </c>
      <c r="ET358" s="383">
        <f t="shared" si="645"/>
        <v>0</v>
      </c>
      <c r="EU358" s="383">
        <f t="shared" si="646"/>
        <v>0</v>
      </c>
      <c r="EX358" s="383">
        <f t="shared" si="577"/>
        <v>0.98503819678609295</v>
      </c>
      <c r="EY358" s="383">
        <f t="shared" si="549"/>
        <v>0.82410623042497833</v>
      </c>
      <c r="EZ358" s="383">
        <f t="shared" si="550"/>
        <v>0.93438594807457509</v>
      </c>
      <c r="FA358" s="383"/>
      <c r="FB358" s="383">
        <f t="shared" si="602"/>
        <v>0.96104299357905842</v>
      </c>
      <c r="FC358" s="383">
        <f t="shared" si="603"/>
        <v>1.220164809547827</v>
      </c>
      <c r="FD358" s="383">
        <f t="shared" si="551"/>
        <v>0.99426085595484659</v>
      </c>
      <c r="FE358" s="383"/>
      <c r="FF358" s="383">
        <f t="shared" si="604"/>
        <v>1.0368638448549481</v>
      </c>
      <c r="FG358" s="383">
        <f t="shared" si="605"/>
        <v>0.87650964634167983</v>
      </c>
      <c r="FH358" s="383">
        <f t="shared" si="552"/>
        <v>0.92648320396082329</v>
      </c>
      <c r="FI358" s="383"/>
      <c r="FJ358" s="383" t="e">
        <f t="shared" si="606"/>
        <v>#DIV/0!</v>
      </c>
      <c r="FK358" s="383">
        <f t="shared" si="607"/>
        <v>1</v>
      </c>
      <c r="FL358" s="383">
        <f t="shared" si="608"/>
        <v>1.0083796975718107</v>
      </c>
      <c r="FN358" s="383">
        <f t="shared" si="609"/>
        <v>1</v>
      </c>
      <c r="FO358" s="383">
        <f t="shared" si="610"/>
        <v>1</v>
      </c>
      <c r="FP358" s="383">
        <f t="shared" si="611"/>
        <v>1.0570362736601544</v>
      </c>
    </row>
    <row r="359" spans="1:189" hidden="1" x14ac:dyDescent="0.2">
      <c r="A359" s="377" t="s">
        <v>557</v>
      </c>
      <c r="B359" s="334">
        <f t="shared" si="535"/>
        <v>1994</v>
      </c>
      <c r="D359" s="432">
        <f>Conversion_factors!$M56*D208+D284</f>
        <v>1001.9441263428741</v>
      </c>
      <c r="E359" s="432">
        <f>Conversion_factors!$M56*E208+E284</f>
        <v>1696.2505862640464</v>
      </c>
      <c r="F359" s="432">
        <f>Conversion_factors!$M56*F208+F284</f>
        <v>720.89974562149348</v>
      </c>
      <c r="G359" s="388"/>
      <c r="H359" s="388">
        <f t="shared" si="553"/>
        <v>3419.0944582284142</v>
      </c>
      <c r="I359" s="383"/>
      <c r="J359" s="394">
        <f t="shared" si="649"/>
        <v>220752.53661000004</v>
      </c>
      <c r="K359" s="394">
        <f t="shared" si="649"/>
        <v>416203.25890999998</v>
      </c>
      <c r="L359" s="394">
        <f t="shared" si="649"/>
        <v>942490.00404999999</v>
      </c>
      <c r="M359" s="394"/>
      <c r="N359" s="394">
        <f t="shared" si="555"/>
        <v>1579445.79957</v>
      </c>
      <c r="P359" s="396">
        <f t="shared" si="650"/>
        <v>70526.063580000002</v>
      </c>
      <c r="Q359" s="396">
        <f t="shared" si="650"/>
        <v>408381.04826381907</v>
      </c>
      <c r="R359" s="396">
        <f t="shared" si="650"/>
        <v>534690.57532000006</v>
      </c>
      <c r="S359" s="396">
        <f t="shared" si="650"/>
        <v>0</v>
      </c>
      <c r="T359" s="396">
        <f t="shared" si="650"/>
        <v>1013597.6871638191</v>
      </c>
      <c r="U359" s="396"/>
      <c r="W359" s="397">
        <f t="shared" si="578"/>
        <v>4.5387660849985734</v>
      </c>
      <c r="X359" s="397">
        <f t="shared" si="579"/>
        <v>4.0755341289406983</v>
      </c>
      <c r="Y359" s="397">
        <f t="shared" si="580"/>
        <v>0.76488847894799439</v>
      </c>
      <c r="Z359" s="388"/>
      <c r="AA359" s="388">
        <f t="shared" si="581"/>
        <v>3.3732263811645966</v>
      </c>
      <c r="AD359" s="397">
        <f t="shared" si="582"/>
        <v>14.206721252864714</v>
      </c>
      <c r="AE359" s="397">
        <f t="shared" si="583"/>
        <v>4.1535977085015174</v>
      </c>
      <c r="AF359" s="397">
        <f t="shared" si="584"/>
        <v>1.348255942588948</v>
      </c>
      <c r="AG359" s="388"/>
      <c r="AH359" s="397">
        <f t="shared" si="585"/>
        <v>3.3732263811645966</v>
      </c>
      <c r="AJ359" s="398">
        <f t="shared" si="586"/>
        <v>0.6409819948014609</v>
      </c>
      <c r="AK359" s="398">
        <f t="shared" si="587"/>
        <v>1.0543476336137587</v>
      </c>
      <c r="AL359" s="398">
        <f t="shared" si="588"/>
        <v>1.0566960280035917</v>
      </c>
      <c r="AM359" s="399"/>
      <c r="AN359" s="398">
        <f t="shared" si="589"/>
        <v>0.7953224066895308</v>
      </c>
      <c r="AP359" s="393">
        <f t="shared" si="651"/>
        <v>3.1300844738001472</v>
      </c>
      <c r="AQ359" s="393">
        <f t="shared" si="651"/>
        <v>1.0191541960123665</v>
      </c>
      <c r="AR359" s="393">
        <f t="shared" si="651"/>
        <v>1.7626830311829254</v>
      </c>
      <c r="AS359" s="393">
        <f t="shared" si="651"/>
        <v>0</v>
      </c>
      <c r="AT359" s="393">
        <f t="shared" si="558"/>
        <v>4.2413320092481683</v>
      </c>
      <c r="AV359" s="393">
        <f t="shared" si="590"/>
        <v>6.9579937358915336E-2</v>
      </c>
      <c r="AW359" s="393">
        <f t="shared" si="559"/>
        <v>0.40290250602931371</v>
      </c>
      <c r="AX359" s="393">
        <f t="shared" si="560"/>
        <v>0.52751755661177102</v>
      </c>
      <c r="AY359" s="393"/>
      <c r="AZ359" s="393">
        <f t="shared" si="561"/>
        <v>1</v>
      </c>
      <c r="BC359" s="383">
        <f t="shared" si="648"/>
        <v>0.6409819948014609</v>
      </c>
      <c r="BD359" s="383">
        <f t="shared" si="648"/>
        <v>1.0543476336137587</v>
      </c>
      <c r="BE359" s="383">
        <f t="shared" si="648"/>
        <v>1.0566960280035917</v>
      </c>
      <c r="BF359" s="383" t="e">
        <f t="shared" si="648"/>
        <v>#DIV/0!</v>
      </c>
      <c r="BG359" s="383"/>
      <c r="BH359" s="383"/>
      <c r="BI359" s="383"/>
      <c r="BJ359" s="383"/>
      <c r="BK359" s="383"/>
      <c r="BL359" s="383"/>
      <c r="BM359" s="383"/>
      <c r="BN359" s="383"/>
      <c r="BO359" s="383"/>
      <c r="BP359" s="383"/>
      <c r="BQ359" s="383"/>
      <c r="BR359" s="400">
        <f t="shared" si="591"/>
        <v>0.6409819948014609</v>
      </c>
      <c r="BS359" s="400">
        <f t="shared" si="563"/>
        <v>1.0543476336137587</v>
      </c>
      <c r="BT359" s="400">
        <f t="shared" si="564"/>
        <v>1.0566960280035917</v>
      </c>
      <c r="BU359" s="400">
        <v>1</v>
      </c>
      <c r="BV359" s="391"/>
      <c r="BW359" s="400">
        <f t="shared" si="592"/>
        <v>3.1300844738001472</v>
      </c>
      <c r="BX359" s="400">
        <f t="shared" si="565"/>
        <v>1.0191541960123665</v>
      </c>
      <c r="BY359" s="400">
        <f t="shared" si="566"/>
        <v>1.7626830311829254</v>
      </c>
      <c r="BZ359" s="400">
        <v>1</v>
      </c>
      <c r="CB359" s="400">
        <f t="shared" si="593"/>
        <v>6.9579937358915336E-2</v>
      </c>
      <c r="CC359" s="400">
        <f t="shared" si="567"/>
        <v>0.40290250602931371</v>
      </c>
      <c r="CD359" s="400">
        <f t="shared" si="568"/>
        <v>0.52751755661177102</v>
      </c>
      <c r="CE359" s="400"/>
      <c r="CG359" s="400">
        <v>1</v>
      </c>
      <c r="CH359" s="400">
        <v>1</v>
      </c>
      <c r="CI359" s="400">
        <v>1</v>
      </c>
      <c r="CJ359" s="400">
        <v>1</v>
      </c>
      <c r="CL359" s="392">
        <f t="shared" si="569"/>
        <v>1.0110250018402096</v>
      </c>
      <c r="CM359" s="392">
        <f t="shared" si="570"/>
        <v>0.7953224066895308</v>
      </c>
      <c r="CN359" s="392">
        <f t="shared" si="571"/>
        <v>1.0316790401563307</v>
      </c>
      <c r="CO359" s="392">
        <f t="shared" si="572"/>
        <v>0.85794681532318207</v>
      </c>
      <c r="CP359" s="392">
        <f>1</f>
        <v>1</v>
      </c>
      <c r="CQ359" s="392">
        <f>1</f>
        <v>1</v>
      </c>
      <c r="CR359" s="392">
        <f t="shared" si="573"/>
        <v>0.89854171505127256</v>
      </c>
      <c r="CS359" s="392">
        <f t="shared" si="574"/>
        <v>0.80409083768684253</v>
      </c>
      <c r="CT359" s="392">
        <f t="shared" si="575"/>
        <v>0.80409083768684286</v>
      </c>
      <c r="CU359" s="392"/>
      <c r="CV359" s="392">
        <f t="shared" si="576"/>
        <v>0.88512574693780122</v>
      </c>
      <c r="CY359" s="338"/>
      <c r="DA359" s="383">
        <f t="shared" si="612"/>
        <v>0.29304371042794364</v>
      </c>
      <c r="DB359" s="383">
        <f t="shared" si="613"/>
        <v>0.49611106302776725</v>
      </c>
      <c r="DC359" s="383">
        <f t="shared" si="614"/>
        <v>0.21084522654428914</v>
      </c>
      <c r="DD359" s="383">
        <f t="shared" si="615"/>
        <v>0</v>
      </c>
      <c r="DF359" s="383">
        <f t="shared" si="616"/>
        <v>0.30085351819535011</v>
      </c>
      <c r="DG359" s="383">
        <f t="shared" si="617"/>
        <v>0.49104450036257224</v>
      </c>
      <c r="DH359" s="383">
        <f t="shared" si="618"/>
        <v>0.20800307658234277</v>
      </c>
      <c r="DI359" s="383"/>
      <c r="DJ359" s="383">
        <f t="shared" si="619"/>
        <v>0.99990109514026504</v>
      </c>
      <c r="DK359" s="383"/>
      <c r="DL359" s="383">
        <f t="shared" si="620"/>
        <v>0.30088327701365974</v>
      </c>
      <c r="DM359" s="383">
        <f t="shared" si="621"/>
        <v>0.49109307185396078</v>
      </c>
      <c r="DN359" s="383">
        <f t="shared" si="622"/>
        <v>0.20802365113237956</v>
      </c>
      <c r="DO359" s="383">
        <f t="shared" si="623"/>
        <v>0</v>
      </c>
      <c r="DR359" s="383">
        <f t="shared" si="624"/>
        <v>-0.14186769924979351</v>
      </c>
      <c r="DS359" s="383">
        <f t="shared" si="625"/>
        <v>1.7205508857437397E-2</v>
      </c>
      <c r="DT359" s="383">
        <f t="shared" si="626"/>
        <v>-2.3460451971453369E-2</v>
      </c>
      <c r="DU359" s="383">
        <f t="shared" si="627"/>
        <v>0</v>
      </c>
      <c r="DW359" s="383">
        <f t="shared" si="628"/>
        <v>-0.10992441569348715</v>
      </c>
      <c r="DX359" s="383">
        <f t="shared" si="629"/>
        <v>-8.7000372713190346E-2</v>
      </c>
      <c r="DY359" s="383">
        <f t="shared" si="630"/>
        <v>-5.0672488584374183E-3</v>
      </c>
      <c r="DZ359" s="383">
        <f t="shared" si="631"/>
        <v>0</v>
      </c>
      <c r="EA359" s="383"/>
      <c r="EC359" s="383">
        <f t="shared" si="632"/>
        <v>0.12039031236510984</v>
      </c>
      <c r="ED359" s="383">
        <f t="shared" si="633"/>
        <v>1.1333274854522818E-2</v>
      </c>
      <c r="EE359" s="383">
        <f t="shared" si="634"/>
        <v>-2.3294645290695807E-2</v>
      </c>
      <c r="EF359" s="383"/>
      <c r="EH359" s="383">
        <f t="shared" si="635"/>
        <v>-0.10992441569348715</v>
      </c>
      <c r="EI359" s="383">
        <f t="shared" si="636"/>
        <v>-8.7000372713190346E-2</v>
      </c>
      <c r="EJ359" s="383">
        <f t="shared" si="637"/>
        <v>-5.0672488584374183E-3</v>
      </c>
      <c r="EK359" s="383">
        <f t="shared" si="638"/>
        <v>0</v>
      </c>
      <c r="EM359" s="383">
        <f t="shared" si="639"/>
        <v>0.12039031236510984</v>
      </c>
      <c r="EN359" s="383">
        <f t="shared" si="640"/>
        <v>1.1333274854522818E-2</v>
      </c>
      <c r="EO359" s="383">
        <f t="shared" si="641"/>
        <v>-2.3294645290695807E-2</v>
      </c>
      <c r="EP359" s="383" t="e">
        <f t="shared" si="642"/>
        <v>#DIV/0!</v>
      </c>
      <c r="ER359" s="383">
        <f t="shared" si="643"/>
        <v>0</v>
      </c>
      <c r="ES359" s="383">
        <f t="shared" si="644"/>
        <v>0</v>
      </c>
      <c r="ET359" s="383">
        <f t="shared" si="645"/>
        <v>0</v>
      </c>
      <c r="EU359" s="383">
        <f t="shared" si="646"/>
        <v>0</v>
      </c>
      <c r="EX359" s="383">
        <f t="shared" si="577"/>
        <v>0.96163872851773469</v>
      </c>
      <c r="EY359" s="383">
        <f t="shared" si="549"/>
        <v>0.79249246758941949</v>
      </c>
      <c r="EZ359" s="383">
        <f t="shared" si="550"/>
        <v>0.89854171505127256</v>
      </c>
      <c r="FA359" s="383"/>
      <c r="FB359" s="383">
        <f t="shared" si="602"/>
        <v>1.0376341721363951</v>
      </c>
      <c r="FC359" s="383">
        <f t="shared" si="603"/>
        <v>1.2660847020251216</v>
      </c>
      <c r="FD359" s="383">
        <f t="shared" si="551"/>
        <v>1.0316790401563307</v>
      </c>
      <c r="FE359" s="383"/>
      <c r="FF359" s="383">
        <f t="shared" si="604"/>
        <v>0.92602522275132448</v>
      </c>
      <c r="FG359" s="383">
        <f t="shared" si="605"/>
        <v>0.81167004049723868</v>
      </c>
      <c r="FH359" s="383">
        <f t="shared" si="552"/>
        <v>0.85794681532318207</v>
      </c>
      <c r="FI359" s="383"/>
      <c r="FJ359" s="383" t="e">
        <f t="shared" si="606"/>
        <v>#DIV/0!</v>
      </c>
      <c r="FK359" s="383">
        <f t="shared" si="607"/>
        <v>1</v>
      </c>
      <c r="FL359" s="383">
        <f t="shared" si="608"/>
        <v>1.0083796975718107</v>
      </c>
      <c r="FN359" s="383">
        <f t="shared" si="609"/>
        <v>1</v>
      </c>
      <c r="FO359" s="383">
        <f t="shared" si="610"/>
        <v>1</v>
      </c>
      <c r="FP359" s="383">
        <f t="shared" si="611"/>
        <v>1.0570362736601544</v>
      </c>
    </row>
    <row r="360" spans="1:189" hidden="1" x14ac:dyDescent="0.2">
      <c r="A360" s="377" t="s">
        <v>557</v>
      </c>
      <c r="B360" s="334">
        <f t="shared" si="535"/>
        <v>1995</v>
      </c>
      <c r="D360" s="432">
        <f>Conversion_factors!$M57*D209+D285</f>
        <v>1035.3649253260589</v>
      </c>
      <c r="E360" s="432">
        <f>Conversion_factors!$M57*E209+E285</f>
        <v>1679.5173251372466</v>
      </c>
      <c r="F360" s="432">
        <f>Conversion_factors!$M57*F209+F285</f>
        <v>713.2596991069056</v>
      </c>
      <c r="G360" s="388"/>
      <c r="H360" s="388">
        <f t="shared" si="553"/>
        <v>3428.1419495702112</v>
      </c>
      <c r="I360" s="383"/>
      <c r="J360" s="394">
        <f t="shared" si="649"/>
        <v>211611.20225999999</v>
      </c>
      <c r="K360" s="394">
        <f t="shared" si="649"/>
        <v>399245.11348999996</v>
      </c>
      <c r="L360" s="394">
        <f t="shared" si="649"/>
        <v>955175.33259000001</v>
      </c>
      <c r="M360" s="394"/>
      <c r="N360" s="394">
        <f t="shared" si="555"/>
        <v>1566031.6483399998</v>
      </c>
      <c r="P360" s="396">
        <f t="shared" si="650"/>
        <v>56392.489860000009</v>
      </c>
      <c r="Q360" s="396">
        <f t="shared" si="650"/>
        <v>408664.87374753889</v>
      </c>
      <c r="R360" s="396">
        <f t="shared" si="650"/>
        <v>540393.17376000003</v>
      </c>
      <c r="S360" s="396">
        <f t="shared" si="650"/>
        <v>0</v>
      </c>
      <c r="T360" s="396">
        <f t="shared" si="650"/>
        <v>1005450.537367539</v>
      </c>
      <c r="U360" s="396"/>
      <c r="W360" s="397">
        <f t="shared" si="578"/>
        <v>4.8927699208189308</v>
      </c>
      <c r="X360" s="397">
        <f t="shared" si="579"/>
        <v>4.2067323265543592</v>
      </c>
      <c r="Y360" s="397">
        <f t="shared" si="580"/>
        <v>0.74673169916655047</v>
      </c>
      <c r="Z360" s="388"/>
      <c r="AA360" s="388">
        <f t="shared" si="581"/>
        <v>3.4095580261419318</v>
      </c>
      <c r="AD360" s="397">
        <f t="shared" si="582"/>
        <v>18.359978924435786</v>
      </c>
      <c r="AE360" s="397">
        <f t="shared" si="583"/>
        <v>4.1097667869903658</v>
      </c>
      <c r="AF360" s="397">
        <f t="shared" si="584"/>
        <v>1.3198902831139003</v>
      </c>
      <c r="AG360" s="388"/>
      <c r="AH360" s="397">
        <f t="shared" si="585"/>
        <v>3.4095580261419318</v>
      </c>
      <c r="AJ360" s="398">
        <f t="shared" si="586"/>
        <v>0.69097577738511939</v>
      </c>
      <c r="AK360" s="398">
        <f t="shared" si="587"/>
        <v>1.0882888312119021</v>
      </c>
      <c r="AL360" s="398">
        <f t="shared" si="588"/>
        <v>1.0316123751516415</v>
      </c>
      <c r="AM360" s="399"/>
      <c r="AN360" s="398">
        <f t="shared" si="589"/>
        <v>0.80388849981737709</v>
      </c>
      <c r="AP360" s="393">
        <f t="shared" si="651"/>
        <v>3.7524713447720779</v>
      </c>
      <c r="AQ360" s="393">
        <f t="shared" si="651"/>
        <v>0.97694991455674218</v>
      </c>
      <c r="AR360" s="393">
        <f t="shared" si="651"/>
        <v>1.7675562515788059</v>
      </c>
      <c r="AS360" s="393">
        <f t="shared" si="651"/>
        <v>0</v>
      </c>
      <c r="AT360" s="393">
        <f t="shared" si="558"/>
        <v>4.2413320092481683</v>
      </c>
      <c r="AV360" s="393">
        <f t="shared" si="590"/>
        <v>5.6086786733086133E-2</v>
      </c>
      <c r="AW360" s="393">
        <f t="shared" si="559"/>
        <v>0.40644950552963188</v>
      </c>
      <c r="AX360" s="393">
        <f t="shared" si="560"/>
        <v>0.53746370773728191</v>
      </c>
      <c r="AY360" s="393"/>
      <c r="AZ360" s="393">
        <f t="shared" si="561"/>
        <v>1</v>
      </c>
      <c r="BC360" s="383">
        <f t="shared" si="648"/>
        <v>0.69097577738511939</v>
      </c>
      <c r="BD360" s="383">
        <f t="shared" si="648"/>
        <v>1.0882888312119021</v>
      </c>
      <c r="BE360" s="383">
        <f t="shared" si="648"/>
        <v>1.0316123751516415</v>
      </c>
      <c r="BF360" s="383" t="e">
        <f t="shared" si="648"/>
        <v>#DIV/0!</v>
      </c>
      <c r="BG360" s="383"/>
      <c r="BH360" s="383"/>
      <c r="BI360" s="383"/>
      <c r="BJ360" s="383"/>
      <c r="BK360" s="383"/>
      <c r="BL360" s="383"/>
      <c r="BM360" s="383"/>
      <c r="BN360" s="383"/>
      <c r="BO360" s="383"/>
      <c r="BP360" s="383"/>
      <c r="BQ360" s="383"/>
      <c r="BR360" s="400">
        <f t="shared" si="591"/>
        <v>0.69097577738511939</v>
      </c>
      <c r="BS360" s="400">
        <f t="shared" si="563"/>
        <v>1.0882888312119021</v>
      </c>
      <c r="BT360" s="400">
        <f t="shared" si="564"/>
        <v>1.0316123751516415</v>
      </c>
      <c r="BU360" s="400">
        <v>1</v>
      </c>
      <c r="BV360" s="391"/>
      <c r="BW360" s="400">
        <f t="shared" si="592"/>
        <v>3.7524713447720779</v>
      </c>
      <c r="BX360" s="400">
        <f t="shared" si="565"/>
        <v>0.97694991455674218</v>
      </c>
      <c r="BY360" s="400">
        <f t="shared" si="566"/>
        <v>1.7675562515788059</v>
      </c>
      <c r="BZ360" s="400">
        <v>1</v>
      </c>
      <c r="CB360" s="400">
        <f t="shared" si="593"/>
        <v>5.6086786733086133E-2</v>
      </c>
      <c r="CC360" s="400">
        <f t="shared" si="567"/>
        <v>0.40644950552963188</v>
      </c>
      <c r="CD360" s="400">
        <f t="shared" si="568"/>
        <v>0.53746370773728191</v>
      </c>
      <c r="CE360" s="400"/>
      <c r="CG360" s="400">
        <v>1</v>
      </c>
      <c r="CH360" s="400">
        <v>1</v>
      </c>
      <c r="CI360" s="400">
        <v>1</v>
      </c>
      <c r="CJ360" s="400">
        <v>1</v>
      </c>
      <c r="CL360" s="392">
        <f t="shared" si="569"/>
        <v>1.0024384189541822</v>
      </c>
      <c r="CM360" s="392">
        <f t="shared" si="570"/>
        <v>0.80388849981737709</v>
      </c>
      <c r="CN360" s="392">
        <f t="shared" si="571"/>
        <v>0.97558657485820288</v>
      </c>
      <c r="CO360" s="392">
        <f t="shared" si="572"/>
        <v>0.88733736749994618</v>
      </c>
      <c r="CP360" s="392">
        <f>1</f>
        <v>1</v>
      </c>
      <c r="CQ360" s="392">
        <f>1</f>
        <v>1</v>
      </c>
      <c r="CR360" s="392">
        <f t="shared" si="573"/>
        <v>0.92862683517422007</v>
      </c>
      <c r="CS360" s="392">
        <f t="shared" si="574"/>
        <v>0.80584871677238068</v>
      </c>
      <c r="CT360" s="392">
        <f t="shared" si="575"/>
        <v>0.8058487167723809</v>
      </c>
      <c r="CU360" s="392"/>
      <c r="CV360" s="392">
        <f t="shared" si="576"/>
        <v>0.86567442310296694</v>
      </c>
      <c r="CY360" s="338"/>
      <c r="DA360" s="383">
        <f t="shared" si="612"/>
        <v>0.30201926890917202</v>
      </c>
      <c r="DB360" s="383">
        <f t="shared" si="613"/>
        <v>0.48992058959163259</v>
      </c>
      <c r="DC360" s="383">
        <f t="shared" si="614"/>
        <v>0.20806014149919536</v>
      </c>
      <c r="DD360" s="383">
        <f t="shared" si="615"/>
        <v>0</v>
      </c>
      <c r="DF360" s="383">
        <f t="shared" si="616"/>
        <v>0.29750892467937279</v>
      </c>
      <c r="DG360" s="383">
        <f t="shared" si="617"/>
        <v>0.4930093487684617</v>
      </c>
      <c r="DH360" s="383">
        <f t="shared" si="618"/>
        <v>0.20944959788712644</v>
      </c>
      <c r="DI360" s="383"/>
      <c r="DJ360" s="383">
        <f t="shared" si="619"/>
        <v>0.9999678713349609</v>
      </c>
      <c r="DK360" s="383"/>
      <c r="DL360" s="383">
        <f t="shared" si="620"/>
        <v>0.29751848355107374</v>
      </c>
      <c r="DM360" s="383">
        <f t="shared" si="621"/>
        <v>0.49302518900961523</v>
      </c>
      <c r="DN360" s="383">
        <f t="shared" si="622"/>
        <v>0.20945632743931106</v>
      </c>
      <c r="DO360" s="383">
        <f t="shared" si="623"/>
        <v>0</v>
      </c>
      <c r="DR360" s="383">
        <f t="shared" si="624"/>
        <v>7.5103401424951283E-2</v>
      </c>
      <c r="DS360" s="383">
        <f t="shared" si="625"/>
        <v>3.1684364164315214E-2</v>
      </c>
      <c r="DT360" s="383">
        <f t="shared" si="626"/>
        <v>-2.402409456047136E-2</v>
      </c>
      <c r="DU360" s="383">
        <f t="shared" si="627"/>
        <v>0</v>
      </c>
      <c r="DW360" s="383">
        <f t="shared" si="628"/>
        <v>0.18135465557064706</v>
      </c>
      <c r="DX360" s="383">
        <f t="shared" si="629"/>
        <v>-4.2292956488527642E-2</v>
      </c>
      <c r="DY360" s="383">
        <f t="shared" si="630"/>
        <v>2.7608459942607866E-3</v>
      </c>
      <c r="DZ360" s="383">
        <f t="shared" si="631"/>
        <v>0</v>
      </c>
      <c r="EA360" s="383"/>
      <c r="EC360" s="383">
        <f t="shared" si="632"/>
        <v>-0.21557601526667047</v>
      </c>
      <c r="ED360" s="383">
        <f t="shared" si="633"/>
        <v>8.7650914765351265E-3</v>
      </c>
      <c r="EE360" s="383">
        <f t="shared" si="634"/>
        <v>1.8679089760720569E-2</v>
      </c>
      <c r="EF360" s="383"/>
      <c r="EH360" s="383">
        <f t="shared" si="635"/>
        <v>0.18135465557064706</v>
      </c>
      <c r="EI360" s="383">
        <f t="shared" si="636"/>
        <v>-4.2292956488527642E-2</v>
      </c>
      <c r="EJ360" s="383">
        <f t="shared" si="637"/>
        <v>2.7608459942607866E-3</v>
      </c>
      <c r="EK360" s="383">
        <f t="shared" si="638"/>
        <v>0</v>
      </c>
      <c r="EM360" s="383">
        <f t="shared" si="639"/>
        <v>-0.21557601526667047</v>
      </c>
      <c r="EN360" s="383">
        <f t="shared" si="640"/>
        <v>8.7650914765351265E-3</v>
      </c>
      <c r="EO360" s="383">
        <f t="shared" si="641"/>
        <v>1.8679089760720569E-2</v>
      </c>
      <c r="EP360" s="383" t="e">
        <f t="shared" si="642"/>
        <v>#DIV/0!</v>
      </c>
      <c r="ER360" s="383">
        <f t="shared" si="643"/>
        <v>0</v>
      </c>
      <c r="ES360" s="383">
        <f t="shared" si="644"/>
        <v>0</v>
      </c>
      <c r="ET360" s="383">
        <f t="shared" si="645"/>
        <v>0</v>
      </c>
      <c r="EU360" s="383">
        <f t="shared" si="646"/>
        <v>0</v>
      </c>
      <c r="EX360" s="383">
        <f t="shared" si="577"/>
        <v>1.03348216295248</v>
      </c>
      <c r="EY360" s="383">
        <f t="shared" si="549"/>
        <v>0.81902682952786143</v>
      </c>
      <c r="EZ360" s="383">
        <f t="shared" si="550"/>
        <v>0.92862683517422007</v>
      </c>
      <c r="FA360" s="383"/>
      <c r="FB360" s="383">
        <f t="shared" si="602"/>
        <v>0.94562992644531363</v>
      </c>
      <c r="FC360" s="383">
        <f t="shared" si="603"/>
        <v>1.1972475836495526</v>
      </c>
      <c r="FD360" s="383">
        <f t="shared" si="551"/>
        <v>0.97558657485820288</v>
      </c>
      <c r="FE360" s="383"/>
      <c r="FF360" s="383">
        <f t="shared" si="604"/>
        <v>1.0342568462891175</v>
      </c>
      <c r="FG360" s="383">
        <f t="shared" si="605"/>
        <v>0.83947529631203432</v>
      </c>
      <c r="FH360" s="383">
        <f t="shared" si="552"/>
        <v>0.88733736749994618</v>
      </c>
      <c r="FI360" s="383"/>
      <c r="FJ360" s="383" t="e">
        <f t="shared" si="606"/>
        <v>#DIV/0!</v>
      </c>
      <c r="FK360" s="383">
        <f t="shared" si="607"/>
        <v>1</v>
      </c>
      <c r="FL360" s="383">
        <f t="shared" si="608"/>
        <v>1.0083796975718107</v>
      </c>
      <c r="FN360" s="383">
        <f t="shared" si="609"/>
        <v>1</v>
      </c>
      <c r="FO360" s="383">
        <f t="shared" si="610"/>
        <v>1</v>
      </c>
      <c r="FP360" s="383">
        <f t="shared" si="611"/>
        <v>1.0570362736601544</v>
      </c>
    </row>
    <row r="361" spans="1:189" hidden="1" x14ac:dyDescent="0.2">
      <c r="A361" s="377" t="s">
        <v>557</v>
      </c>
      <c r="B361" s="334">
        <f t="shared" si="535"/>
        <v>1996</v>
      </c>
      <c r="D361" s="432">
        <f>Conversion_factors!$M58*D210+D286</f>
        <v>1088.2620456638058</v>
      </c>
      <c r="E361" s="432">
        <f>Conversion_factors!$M58*E210+E286</f>
        <v>1670.8124801676749</v>
      </c>
      <c r="F361" s="432">
        <f>Conversion_factors!$M58*F210+F286</f>
        <v>744.76978106538422</v>
      </c>
      <c r="G361" s="388"/>
      <c r="H361" s="388">
        <f t="shared" si="553"/>
        <v>3503.8443068968654</v>
      </c>
      <c r="I361" s="383"/>
      <c r="J361" s="394">
        <f t="shared" si="649"/>
        <v>215883.86444999999</v>
      </c>
      <c r="K361" s="394">
        <f t="shared" si="649"/>
        <v>402055.73226999992</v>
      </c>
      <c r="L361" s="394">
        <f t="shared" si="649"/>
        <v>1022228.13502</v>
      </c>
      <c r="M361" s="394"/>
      <c r="N361" s="394">
        <f t="shared" si="555"/>
        <v>1640167.73174</v>
      </c>
      <c r="P361" s="396">
        <f t="shared" si="650"/>
        <v>65281.318200000002</v>
      </c>
      <c r="Q361" s="396">
        <f t="shared" si="650"/>
        <v>357082.28360799869</v>
      </c>
      <c r="R361" s="396">
        <f t="shared" si="650"/>
        <v>569537.06568</v>
      </c>
      <c r="S361" s="396">
        <f t="shared" si="650"/>
        <v>0</v>
      </c>
      <c r="T361" s="396">
        <f t="shared" si="650"/>
        <v>991900.66748799873</v>
      </c>
      <c r="U361" s="396"/>
      <c r="W361" s="397">
        <f t="shared" si="578"/>
        <v>5.0409605573641834</v>
      </c>
      <c r="X361" s="397">
        <f t="shared" si="579"/>
        <v>4.1556738184885358</v>
      </c>
      <c r="Y361" s="397">
        <f t="shared" si="580"/>
        <v>0.72857491938510643</v>
      </c>
      <c r="Z361" s="388"/>
      <c r="AA361" s="388">
        <f t="shared" si="581"/>
        <v>3.5324548331743708</v>
      </c>
      <c r="AD361" s="397">
        <f t="shared" si="582"/>
        <v>16.670344222059626</v>
      </c>
      <c r="AE361" s="397">
        <f t="shared" si="583"/>
        <v>4.6790685420895199</v>
      </c>
      <c r="AF361" s="397">
        <f t="shared" si="584"/>
        <v>1.3076757000462556</v>
      </c>
      <c r="AG361" s="388"/>
      <c r="AH361" s="397">
        <f t="shared" si="585"/>
        <v>3.5324548331743708</v>
      </c>
      <c r="AJ361" s="398">
        <f t="shared" si="586"/>
        <v>0.71190382876402281</v>
      </c>
      <c r="AK361" s="398">
        <f t="shared" si="587"/>
        <v>1.0750799080494693</v>
      </c>
      <c r="AL361" s="398">
        <f t="shared" si="588"/>
        <v>1.0065287222996913</v>
      </c>
      <c r="AM361" s="399"/>
      <c r="AN361" s="398">
        <f t="shared" si="589"/>
        <v>0.83286449291682418</v>
      </c>
      <c r="AP361" s="393">
        <f t="shared" si="651"/>
        <v>3.306977714337882</v>
      </c>
      <c r="AQ361" s="393">
        <f t="shared" si="651"/>
        <v>1.1259470176105757</v>
      </c>
      <c r="AR361" s="393">
        <f t="shared" si="651"/>
        <v>1.7948404004215399</v>
      </c>
      <c r="AS361" s="393">
        <f t="shared" si="651"/>
        <v>0</v>
      </c>
      <c r="AT361" s="393">
        <f t="shared" si="558"/>
        <v>4.2413320092481683</v>
      </c>
      <c r="AV361" s="393">
        <f t="shared" si="590"/>
        <v>6.5814370672141784E-2</v>
      </c>
      <c r="AW361" s="393">
        <f t="shared" si="559"/>
        <v>0.35999802733504976</v>
      </c>
      <c r="AX361" s="393">
        <f t="shared" si="560"/>
        <v>0.57418760199280838</v>
      </c>
      <c r="AY361" s="393"/>
      <c r="AZ361" s="393">
        <f t="shared" si="561"/>
        <v>1</v>
      </c>
      <c r="BC361" s="383">
        <f t="shared" si="648"/>
        <v>0.71190382876402281</v>
      </c>
      <c r="BD361" s="383">
        <f t="shared" si="648"/>
        <v>1.0750799080494693</v>
      </c>
      <c r="BE361" s="383">
        <f t="shared" si="648"/>
        <v>1.0065287222996913</v>
      </c>
      <c r="BF361" s="383" t="e">
        <f t="shared" si="648"/>
        <v>#DIV/0!</v>
      </c>
      <c r="BG361" s="383"/>
      <c r="BH361" s="383"/>
      <c r="BI361" s="383"/>
      <c r="BJ361" s="383"/>
      <c r="BK361" s="383"/>
      <c r="BL361" s="383"/>
      <c r="BM361" s="383"/>
      <c r="BN361" s="383"/>
      <c r="BO361" s="383"/>
      <c r="BP361" s="383"/>
      <c r="BQ361" s="383"/>
      <c r="BR361" s="400">
        <f t="shared" si="591"/>
        <v>0.71190382876402281</v>
      </c>
      <c r="BS361" s="400">
        <f t="shared" si="563"/>
        <v>1.0750799080494693</v>
      </c>
      <c r="BT361" s="400">
        <f t="shared" si="564"/>
        <v>1.0065287222996913</v>
      </c>
      <c r="BU361" s="400">
        <v>1</v>
      </c>
      <c r="BV361" s="391"/>
      <c r="BW361" s="400">
        <f t="shared" si="592"/>
        <v>3.306977714337882</v>
      </c>
      <c r="BX361" s="400">
        <f t="shared" si="565"/>
        <v>1.1259470176105757</v>
      </c>
      <c r="BY361" s="400">
        <f t="shared" si="566"/>
        <v>1.7948404004215399</v>
      </c>
      <c r="BZ361" s="400">
        <v>1</v>
      </c>
      <c r="CB361" s="400">
        <f t="shared" si="593"/>
        <v>6.5814370672141784E-2</v>
      </c>
      <c r="CC361" s="400">
        <f t="shared" si="567"/>
        <v>0.35999802733504976</v>
      </c>
      <c r="CD361" s="400">
        <f t="shared" si="568"/>
        <v>0.57418760199280838</v>
      </c>
      <c r="CE361" s="400"/>
      <c r="CG361" s="400">
        <v>1</v>
      </c>
      <c r="CH361" s="400">
        <v>1</v>
      </c>
      <c r="CI361" s="400">
        <v>1</v>
      </c>
      <c r="CJ361" s="400">
        <v>1</v>
      </c>
      <c r="CL361" s="392">
        <f t="shared" si="569"/>
        <v>1.0498939466312427</v>
      </c>
      <c r="CM361" s="392">
        <f t="shared" si="570"/>
        <v>0.83286449291682418</v>
      </c>
      <c r="CN361" s="392">
        <f t="shared" si="571"/>
        <v>0.97971811583169566</v>
      </c>
      <c r="CO361" s="392">
        <f t="shared" si="572"/>
        <v>0.91722244156334487</v>
      </c>
      <c r="CP361" s="392">
        <f>1</f>
        <v>1</v>
      </c>
      <c r="CQ361" s="392">
        <f>1</f>
        <v>1</v>
      </c>
      <c r="CR361" s="392">
        <f t="shared" si="573"/>
        <v>0.92682670078254226</v>
      </c>
      <c r="CS361" s="392">
        <f t="shared" si="574"/>
        <v>0.874419389477473</v>
      </c>
      <c r="CT361" s="392">
        <f t="shared" si="575"/>
        <v>0.87441938947747322</v>
      </c>
      <c r="CU361" s="392"/>
      <c r="CV361" s="392">
        <f t="shared" si="576"/>
        <v>0.89861944224698787</v>
      </c>
      <c r="CY361" s="338"/>
      <c r="DA361" s="383">
        <f t="shared" si="612"/>
        <v>0.31059086829905724</v>
      </c>
      <c r="DB361" s="383">
        <f t="shared" si="613"/>
        <v>0.47685123362327947</v>
      </c>
      <c r="DC361" s="383">
        <f t="shared" si="614"/>
        <v>0.21255789807766315</v>
      </c>
      <c r="DD361" s="383">
        <f t="shared" si="615"/>
        <v>0</v>
      </c>
      <c r="DF361" s="383">
        <f t="shared" si="616"/>
        <v>0.30628507868781035</v>
      </c>
      <c r="DG361" s="383">
        <f t="shared" si="617"/>
        <v>0.48335646370909502</v>
      </c>
      <c r="DH361" s="383">
        <f t="shared" si="618"/>
        <v>0.21030100363552356</v>
      </c>
      <c r="DI361" s="383"/>
      <c r="DJ361" s="383">
        <f t="shared" si="619"/>
        <v>0.99994254603242894</v>
      </c>
      <c r="DK361" s="383"/>
      <c r="DL361" s="383">
        <f t="shared" si="620"/>
        <v>0.30630267699188118</v>
      </c>
      <c r="DM361" s="383">
        <f t="shared" si="621"/>
        <v>0.48338423605131747</v>
      </c>
      <c r="DN361" s="383">
        <f t="shared" si="622"/>
        <v>0.21031308695680134</v>
      </c>
      <c r="DO361" s="383">
        <f t="shared" si="623"/>
        <v>0</v>
      </c>
      <c r="DR361" s="383">
        <f t="shared" si="624"/>
        <v>2.9838061610473841E-2</v>
      </c>
      <c r="DS361" s="383">
        <f t="shared" si="625"/>
        <v>-1.2211591180408002E-2</v>
      </c>
      <c r="DT361" s="383">
        <f t="shared" si="626"/>
        <v>-2.4615488527785646E-2</v>
      </c>
      <c r="DU361" s="383">
        <f t="shared" si="627"/>
        <v>0</v>
      </c>
      <c r="DW361" s="383">
        <f t="shared" si="628"/>
        <v>-0.12637995315236211</v>
      </c>
      <c r="DX361" s="383">
        <f t="shared" si="629"/>
        <v>0.14194436775943908</v>
      </c>
      <c r="DY361" s="383">
        <f t="shared" si="630"/>
        <v>1.5318160786581327E-2</v>
      </c>
      <c r="DZ361" s="383">
        <f t="shared" si="631"/>
        <v>0</v>
      </c>
      <c r="EA361" s="383"/>
      <c r="EC361" s="383">
        <f t="shared" si="632"/>
        <v>0.15993795957585735</v>
      </c>
      <c r="ED361" s="383">
        <f t="shared" si="633"/>
        <v>-0.1213611518226527</v>
      </c>
      <c r="EE361" s="383">
        <f t="shared" si="634"/>
        <v>6.6094938428036071E-2</v>
      </c>
      <c r="EF361" s="383"/>
      <c r="EH361" s="383">
        <f t="shared" si="635"/>
        <v>-0.12637995315236211</v>
      </c>
      <c r="EI361" s="383">
        <f t="shared" si="636"/>
        <v>0.14194436775943908</v>
      </c>
      <c r="EJ361" s="383">
        <f t="shared" si="637"/>
        <v>1.5318160786581327E-2</v>
      </c>
      <c r="EK361" s="383">
        <f t="shared" si="638"/>
        <v>0</v>
      </c>
      <c r="EM361" s="383">
        <f t="shared" si="639"/>
        <v>0.15993795957585735</v>
      </c>
      <c r="EN361" s="383">
        <f t="shared" si="640"/>
        <v>-0.1213611518226527</v>
      </c>
      <c r="EO361" s="383">
        <f t="shared" si="641"/>
        <v>6.6094938428036071E-2</v>
      </c>
      <c r="EP361" s="383" t="e">
        <f t="shared" si="642"/>
        <v>#DIV/0!</v>
      </c>
      <c r="ER361" s="383">
        <f t="shared" si="643"/>
        <v>0</v>
      </c>
      <c r="ES361" s="383">
        <f t="shared" si="644"/>
        <v>0</v>
      </c>
      <c r="ET361" s="383">
        <f t="shared" si="645"/>
        <v>0</v>
      </c>
      <c r="EU361" s="383">
        <f t="shared" si="646"/>
        <v>0</v>
      </c>
      <c r="EX361" s="383">
        <f t="shared" si="577"/>
        <v>0.99806150939915472</v>
      </c>
      <c r="EY361" s="383">
        <f t="shared" si="549"/>
        <v>0.81743915371698161</v>
      </c>
      <c r="EZ361" s="383">
        <f t="shared" si="550"/>
        <v>0.92682670078254226</v>
      </c>
      <c r="FA361" s="383"/>
      <c r="FB361" s="383">
        <f t="shared" si="602"/>
        <v>1.0042349301230322</v>
      </c>
      <c r="FC361" s="383">
        <f t="shared" si="603"/>
        <v>1.2023178435062776</v>
      </c>
      <c r="FD361" s="383">
        <f t="shared" si="551"/>
        <v>0.97971811583169566</v>
      </c>
      <c r="FE361" s="383"/>
      <c r="FF361" s="383">
        <f t="shared" si="604"/>
        <v>1.0336794945845673</v>
      </c>
      <c r="FG361" s="383">
        <f t="shared" si="605"/>
        <v>0.86774840000805353</v>
      </c>
      <c r="FH361" s="383">
        <f t="shared" si="552"/>
        <v>0.91722244156334487</v>
      </c>
      <c r="FI361" s="383"/>
      <c r="FJ361" s="383" t="e">
        <f t="shared" si="606"/>
        <v>#DIV/0!</v>
      </c>
      <c r="FK361" s="383">
        <f t="shared" si="607"/>
        <v>1</v>
      </c>
      <c r="FL361" s="383">
        <f t="shared" si="608"/>
        <v>1.0083796975718107</v>
      </c>
      <c r="FN361" s="383">
        <f t="shared" si="609"/>
        <v>1</v>
      </c>
      <c r="FO361" s="383">
        <f t="shared" si="610"/>
        <v>1</v>
      </c>
      <c r="FP361" s="383">
        <f t="shared" si="611"/>
        <v>1.0570362736601544</v>
      </c>
    </row>
    <row r="362" spans="1:189" hidden="1" x14ac:dyDescent="0.2">
      <c r="A362" s="377" t="s">
        <v>557</v>
      </c>
      <c r="B362" s="334">
        <f t="shared" si="535"/>
        <v>1997</v>
      </c>
      <c r="D362" s="432">
        <f>Conversion_factors!$M59*D211+D287</f>
        <v>1069.1330041052925</v>
      </c>
      <c r="E362" s="432">
        <f>Conversion_factors!$M59*E211+E287</f>
        <v>1722.4419666326276</v>
      </c>
      <c r="F362" s="432">
        <f>Conversion_factors!$M59*F211+F287</f>
        <v>755.30771466415786</v>
      </c>
      <c r="G362" s="388"/>
      <c r="H362" s="388">
        <f t="shared" si="553"/>
        <v>3546.8826854020781</v>
      </c>
      <c r="I362" s="383"/>
      <c r="J362" s="394">
        <f t="shared" si="649"/>
        <v>230955.12078</v>
      </c>
      <c r="K362" s="394">
        <f t="shared" si="649"/>
        <v>419012.60177000007</v>
      </c>
      <c r="L362" s="394">
        <f t="shared" si="649"/>
        <v>1063187.5406299999</v>
      </c>
      <c r="M362" s="394"/>
      <c r="N362" s="394">
        <f t="shared" si="555"/>
        <v>1713155.26318</v>
      </c>
      <c r="P362" s="396">
        <f t="shared" si="650"/>
        <v>72511.333859999999</v>
      </c>
      <c r="Q362" s="396">
        <f t="shared" si="650"/>
        <v>371486.01053402724</v>
      </c>
      <c r="R362" s="396">
        <f t="shared" si="650"/>
        <v>582939.09080000001</v>
      </c>
      <c r="S362" s="396">
        <f t="shared" si="650"/>
        <v>0</v>
      </c>
      <c r="T362" s="396">
        <f t="shared" si="650"/>
        <v>1026936.4351940273</v>
      </c>
      <c r="U362" s="396"/>
      <c r="W362" s="397">
        <f t="shared" si="578"/>
        <v>4.6291807711148882</v>
      </c>
      <c r="X362" s="397">
        <f t="shared" si="579"/>
        <v>4.1107163826497324</v>
      </c>
      <c r="Y362" s="397">
        <f t="shared" si="580"/>
        <v>0.71041813960366251</v>
      </c>
      <c r="Z362" s="388"/>
      <c r="AA362" s="388">
        <f t="shared" si="581"/>
        <v>3.4538483238565174</v>
      </c>
      <c r="AD362" s="397">
        <f t="shared" si="582"/>
        <v>14.744357153455521</v>
      </c>
      <c r="AE362" s="397">
        <f t="shared" si="583"/>
        <v>4.6366267309946414</v>
      </c>
      <c r="AF362" s="397">
        <f t="shared" si="584"/>
        <v>1.2956889091579133</v>
      </c>
      <c r="AG362" s="388"/>
      <c r="AH362" s="397">
        <f t="shared" si="585"/>
        <v>3.4538483238565174</v>
      </c>
      <c r="AJ362" s="398">
        <f t="shared" si="586"/>
        <v>0.65375070435398275</v>
      </c>
      <c r="AK362" s="398">
        <f t="shared" si="587"/>
        <v>1.0634493426829845</v>
      </c>
      <c r="AL362" s="398">
        <f t="shared" si="588"/>
        <v>0.98144506944774101</v>
      </c>
      <c r="AM362" s="399"/>
      <c r="AN362" s="398">
        <f t="shared" si="589"/>
        <v>0.81433104419211866</v>
      </c>
      <c r="AP362" s="393">
        <f t="shared" si="651"/>
        <v>3.1850899505712111</v>
      </c>
      <c r="AQ362" s="393">
        <f t="shared" si="651"/>
        <v>1.1279364226062008</v>
      </c>
      <c r="AR362" s="393">
        <f t="shared" si="651"/>
        <v>1.8238398443496524</v>
      </c>
      <c r="AS362" s="393">
        <f t="shared" si="651"/>
        <v>0</v>
      </c>
      <c r="AT362" s="393">
        <f t="shared" si="558"/>
        <v>4.2413320092481683</v>
      </c>
      <c r="AV362" s="393">
        <f t="shared" si="590"/>
        <v>7.0609369163437907E-2</v>
      </c>
      <c r="AW362" s="393">
        <f t="shared" si="559"/>
        <v>0.36174197136538394</v>
      </c>
      <c r="AX362" s="393">
        <f t="shared" si="560"/>
        <v>0.56764865947117815</v>
      </c>
      <c r="AY362" s="393"/>
      <c r="AZ362" s="393">
        <f t="shared" si="561"/>
        <v>1</v>
      </c>
      <c r="BC362" s="383">
        <f t="shared" si="648"/>
        <v>0.65375070435398275</v>
      </c>
      <c r="BD362" s="383">
        <f t="shared" si="648"/>
        <v>1.0634493426829845</v>
      </c>
      <c r="BE362" s="383">
        <f t="shared" si="648"/>
        <v>0.98144506944774101</v>
      </c>
      <c r="BF362" s="383" t="e">
        <f t="shared" si="648"/>
        <v>#DIV/0!</v>
      </c>
      <c r="BG362" s="383"/>
      <c r="BH362" s="383"/>
      <c r="BI362" s="383"/>
      <c r="BJ362" s="383"/>
      <c r="BK362" s="383"/>
      <c r="BL362" s="383"/>
      <c r="BM362" s="383"/>
      <c r="BN362" s="383"/>
      <c r="BO362" s="383"/>
      <c r="BP362" s="383"/>
      <c r="BQ362" s="383"/>
      <c r="BR362" s="400">
        <f t="shared" si="591"/>
        <v>0.65375070435398275</v>
      </c>
      <c r="BS362" s="400">
        <f t="shared" si="563"/>
        <v>1.0634493426829845</v>
      </c>
      <c r="BT362" s="400">
        <f t="shared" si="564"/>
        <v>0.98144506944774101</v>
      </c>
      <c r="BU362" s="400">
        <v>1</v>
      </c>
      <c r="BV362" s="391"/>
      <c r="BW362" s="400">
        <f t="shared" si="592"/>
        <v>3.1850899505712111</v>
      </c>
      <c r="BX362" s="400">
        <f t="shared" si="565"/>
        <v>1.1279364226062008</v>
      </c>
      <c r="BY362" s="400">
        <f t="shared" si="566"/>
        <v>1.8238398443496524</v>
      </c>
      <c r="BZ362" s="400">
        <v>1</v>
      </c>
      <c r="CB362" s="400">
        <f t="shared" si="593"/>
        <v>7.0609369163437907E-2</v>
      </c>
      <c r="CC362" s="400">
        <f t="shared" si="567"/>
        <v>0.36174197136538394</v>
      </c>
      <c r="CD362" s="400">
        <f t="shared" si="568"/>
        <v>0.56764865947117815</v>
      </c>
      <c r="CE362" s="400"/>
      <c r="CG362" s="400">
        <v>1</v>
      </c>
      <c r="CH362" s="400">
        <v>1</v>
      </c>
      <c r="CI362" s="400">
        <v>1</v>
      </c>
      <c r="CJ362" s="400">
        <v>1</v>
      </c>
      <c r="CL362" s="392">
        <f t="shared" si="569"/>
        <v>1.0966142703856432</v>
      </c>
      <c r="CM362" s="392">
        <f t="shared" si="570"/>
        <v>0.81433104419211866</v>
      </c>
      <c r="CN362" s="392">
        <f t="shared" si="571"/>
        <v>1.0009180272860481</v>
      </c>
      <c r="CO362" s="392">
        <f t="shared" si="572"/>
        <v>0.9106131745839634</v>
      </c>
      <c r="CP362" s="392">
        <f>1</f>
        <v>1</v>
      </c>
      <c r="CQ362" s="392">
        <f>1</f>
        <v>1</v>
      </c>
      <c r="CR362" s="392">
        <f t="shared" si="573"/>
        <v>0.8934464978645078</v>
      </c>
      <c r="CS362" s="392">
        <f t="shared" si="574"/>
        <v>0.89300704387911889</v>
      </c>
      <c r="CT362" s="392">
        <f t="shared" si="575"/>
        <v>0.89300704387911911</v>
      </c>
      <c r="CU362" s="392"/>
      <c r="CV362" s="392">
        <f t="shared" si="576"/>
        <v>0.9114491423252663</v>
      </c>
      <c r="CY362" s="338"/>
      <c r="DA362" s="383">
        <f t="shared" si="612"/>
        <v>0.30142891630036939</v>
      </c>
      <c r="DB362" s="383">
        <f t="shared" si="613"/>
        <v>0.48562135244046556</v>
      </c>
      <c r="DC362" s="383">
        <f t="shared" si="614"/>
        <v>0.21294973125916497</v>
      </c>
      <c r="DD362" s="383">
        <f t="shared" si="615"/>
        <v>0</v>
      </c>
      <c r="DF362" s="383">
        <f t="shared" si="616"/>
        <v>0.30598703182376702</v>
      </c>
      <c r="DG362" s="383">
        <f t="shared" si="617"/>
        <v>0.48122297374564593</v>
      </c>
      <c r="DH362" s="383">
        <f t="shared" si="618"/>
        <v>0.21275375453112469</v>
      </c>
      <c r="DI362" s="383"/>
      <c r="DJ362" s="383">
        <f t="shared" si="619"/>
        <v>0.99996376010053756</v>
      </c>
      <c r="DK362" s="383"/>
      <c r="DL362" s="383">
        <f t="shared" si="620"/>
        <v>0.30599812116491371</v>
      </c>
      <c r="DM362" s="383">
        <f t="shared" si="621"/>
        <v>0.4812404138498611</v>
      </c>
      <c r="DN362" s="383">
        <f t="shared" si="622"/>
        <v>0.21276146498522525</v>
      </c>
      <c r="DO362" s="383">
        <f t="shared" si="623"/>
        <v>0</v>
      </c>
      <c r="DR362" s="383">
        <f t="shared" si="624"/>
        <v>-8.521673754403282E-2</v>
      </c>
      <c r="DS362" s="383">
        <f t="shared" si="625"/>
        <v>-1.0877270006763994E-2</v>
      </c>
      <c r="DT362" s="383">
        <f t="shared" si="626"/>
        <v>-2.5236735254549995E-2</v>
      </c>
      <c r="DU362" s="383">
        <f t="shared" si="627"/>
        <v>0</v>
      </c>
      <c r="DW362" s="383">
        <f t="shared" si="628"/>
        <v>-3.7554164477800848E-2</v>
      </c>
      <c r="DX362" s="383">
        <f t="shared" si="629"/>
        <v>1.7653135710256217E-3</v>
      </c>
      <c r="DY362" s="383">
        <f t="shared" si="630"/>
        <v>1.6027978591194762E-2</v>
      </c>
      <c r="DZ362" s="383">
        <f t="shared" si="631"/>
        <v>0</v>
      </c>
      <c r="EA362" s="383"/>
      <c r="EC362" s="383">
        <f t="shared" si="632"/>
        <v>7.0324629633436025E-2</v>
      </c>
      <c r="ED362" s="383">
        <f t="shared" si="633"/>
        <v>4.8326195790993629E-3</v>
      </c>
      <c r="EE362" s="383">
        <f t="shared" si="634"/>
        <v>-1.1453505594839975E-2</v>
      </c>
      <c r="EF362" s="383"/>
      <c r="EH362" s="383">
        <f t="shared" si="635"/>
        <v>-3.7554164477800848E-2</v>
      </c>
      <c r="EI362" s="383">
        <f t="shared" si="636"/>
        <v>1.7653135710256217E-3</v>
      </c>
      <c r="EJ362" s="383">
        <f t="shared" si="637"/>
        <v>1.6027978591194762E-2</v>
      </c>
      <c r="EK362" s="383">
        <f t="shared" si="638"/>
        <v>0</v>
      </c>
      <c r="EM362" s="383">
        <f t="shared" si="639"/>
        <v>7.0324629633436025E-2</v>
      </c>
      <c r="EN362" s="383">
        <f t="shared" si="640"/>
        <v>4.8326195790993629E-3</v>
      </c>
      <c r="EO362" s="383">
        <f t="shared" si="641"/>
        <v>-1.1453505594839975E-2</v>
      </c>
      <c r="EP362" s="383" t="e">
        <f t="shared" si="642"/>
        <v>#DIV/0!</v>
      </c>
      <c r="ER362" s="383">
        <f t="shared" si="643"/>
        <v>0</v>
      </c>
      <c r="ES362" s="383">
        <f t="shared" si="644"/>
        <v>0</v>
      </c>
      <c r="ET362" s="383">
        <f t="shared" si="645"/>
        <v>0</v>
      </c>
      <c r="EU362" s="383">
        <f t="shared" si="646"/>
        <v>0</v>
      </c>
      <c r="EX362" s="383">
        <f t="shared" si="577"/>
        <v>0.96398441813356184</v>
      </c>
      <c r="EY362" s="383">
        <f t="shared" si="549"/>
        <v>0.78799860695545576</v>
      </c>
      <c r="EZ362" s="383">
        <f t="shared" si="550"/>
        <v>0.8934464978645078</v>
      </c>
      <c r="FA362" s="383"/>
      <c r="FB362" s="383">
        <f t="shared" si="602"/>
        <v>1.0216387868222234</v>
      </c>
      <c r="FC362" s="383">
        <f t="shared" si="603"/>
        <v>1.2283345430144652</v>
      </c>
      <c r="FD362" s="383">
        <f t="shared" si="551"/>
        <v>1.0009180272860481</v>
      </c>
      <c r="FE362" s="383"/>
      <c r="FF362" s="383">
        <f t="shared" si="604"/>
        <v>0.99279425940765642</v>
      </c>
      <c r="FG362" s="383">
        <f t="shared" si="605"/>
        <v>0.86149563013817432</v>
      </c>
      <c r="FH362" s="383">
        <f t="shared" si="552"/>
        <v>0.9106131745839634</v>
      </c>
      <c r="FI362" s="383"/>
      <c r="FJ362" s="383" t="e">
        <f t="shared" si="606"/>
        <v>#DIV/0!</v>
      </c>
      <c r="FK362" s="383">
        <f t="shared" si="607"/>
        <v>1</v>
      </c>
      <c r="FL362" s="383">
        <f t="shared" si="608"/>
        <v>1.0083796975718107</v>
      </c>
      <c r="FN362" s="383">
        <f t="shared" si="609"/>
        <v>1</v>
      </c>
      <c r="FO362" s="383">
        <f t="shared" si="610"/>
        <v>1</v>
      </c>
      <c r="FP362" s="383">
        <f t="shared" si="611"/>
        <v>1.0570362736601544</v>
      </c>
    </row>
    <row r="363" spans="1:189" hidden="1" x14ac:dyDescent="0.2">
      <c r="A363" s="377" t="s">
        <v>557</v>
      </c>
      <c r="B363" s="334">
        <f t="shared" si="535"/>
        <v>1998</v>
      </c>
      <c r="D363" s="432">
        <f>Conversion_factors!$M60*D212+D288</f>
        <v>1124.5356029909588</v>
      </c>
      <c r="E363" s="432">
        <f>Conversion_factors!$M60*E212+E288</f>
        <v>1735.6479825463991</v>
      </c>
      <c r="F363" s="432">
        <f>Conversion_factors!$M60*F212+F288</f>
        <v>827.67281824216502</v>
      </c>
      <c r="G363" s="388"/>
      <c r="H363" s="388">
        <f t="shared" si="553"/>
        <v>3687.8564037795231</v>
      </c>
      <c r="I363" s="383"/>
      <c r="J363" s="394">
        <f t="shared" si="649"/>
        <v>232323.17742000002</v>
      </c>
      <c r="K363" s="394">
        <f t="shared" si="649"/>
        <v>416210.59894999996</v>
      </c>
      <c r="L363" s="394">
        <f t="shared" si="649"/>
        <v>1147424.1034300001</v>
      </c>
      <c r="M363" s="394"/>
      <c r="N363" s="394">
        <f t="shared" si="555"/>
        <v>1795957.8798000002</v>
      </c>
      <c r="P363" s="396">
        <f t="shared" si="650"/>
        <v>69386.522519999999</v>
      </c>
      <c r="Q363" s="396">
        <f t="shared" si="650"/>
        <v>366471.23687460396</v>
      </c>
      <c r="R363" s="396">
        <f t="shared" si="650"/>
        <v>601970.21148000006</v>
      </c>
      <c r="S363" s="396">
        <f t="shared" si="650"/>
        <v>0</v>
      </c>
      <c r="T363" s="396">
        <f t="shared" si="650"/>
        <v>1037827.9708746041</v>
      </c>
      <c r="U363" s="396"/>
      <c r="W363" s="397">
        <f t="shared" si="578"/>
        <v>4.8403935219859413</v>
      </c>
      <c r="X363" s="397">
        <f t="shared" si="579"/>
        <v>4.1701196147455759</v>
      </c>
      <c r="Y363" s="397">
        <f t="shared" si="580"/>
        <v>0.72133121116071985</v>
      </c>
      <c r="Z363" s="388"/>
      <c r="AA363" s="388">
        <f t="shared" si="581"/>
        <v>3.5534370890694653</v>
      </c>
      <c r="AD363" s="397">
        <f t="shared" si="582"/>
        <v>16.20683040668052</v>
      </c>
      <c r="AE363" s="397">
        <f t="shared" si="583"/>
        <v>4.7361097076775183</v>
      </c>
      <c r="AF363" s="397">
        <f t="shared" si="584"/>
        <v>1.3749398266855331</v>
      </c>
      <c r="AG363" s="388"/>
      <c r="AH363" s="397">
        <f t="shared" si="585"/>
        <v>3.5534370890694653</v>
      </c>
      <c r="AJ363" s="398">
        <f t="shared" si="586"/>
        <v>0.68357898099249437</v>
      </c>
      <c r="AK363" s="398">
        <f t="shared" si="587"/>
        <v>1.0788170601913496</v>
      </c>
      <c r="AL363" s="398">
        <f t="shared" si="588"/>
        <v>0.9965215148186034</v>
      </c>
      <c r="AM363" s="399"/>
      <c r="AN363" s="398">
        <f t="shared" si="589"/>
        <v>0.83781158403097011</v>
      </c>
      <c r="AP363" s="393">
        <f t="shared" si="651"/>
        <v>3.3482464458863044</v>
      </c>
      <c r="AQ363" s="393">
        <f t="shared" si="651"/>
        <v>1.1357251458520752</v>
      </c>
      <c r="AR363" s="393">
        <f t="shared" si="651"/>
        <v>1.9061144248466226</v>
      </c>
      <c r="AS363" s="393">
        <f t="shared" si="651"/>
        <v>0</v>
      </c>
      <c r="AT363" s="393">
        <f t="shared" si="558"/>
        <v>4.2413320092481683</v>
      </c>
      <c r="AV363" s="393">
        <f t="shared" si="590"/>
        <v>6.6857441182208849E-2</v>
      </c>
      <c r="AW363" s="393">
        <f t="shared" si="559"/>
        <v>0.35311366349643603</v>
      </c>
      <c r="AX363" s="393">
        <f t="shared" si="560"/>
        <v>0.58002889532135504</v>
      </c>
      <c r="AY363" s="393"/>
      <c r="AZ363" s="393">
        <f t="shared" si="561"/>
        <v>1</v>
      </c>
      <c r="BC363" s="383">
        <f t="shared" si="648"/>
        <v>0.68357898099249437</v>
      </c>
      <c r="BD363" s="383">
        <f t="shared" si="648"/>
        <v>1.0788170601913496</v>
      </c>
      <c r="BE363" s="383">
        <f t="shared" si="648"/>
        <v>0.9965215148186034</v>
      </c>
      <c r="BF363" s="383" t="e">
        <f t="shared" si="648"/>
        <v>#DIV/0!</v>
      </c>
      <c r="BG363" s="383"/>
      <c r="BH363" s="383"/>
      <c r="BI363" s="383"/>
      <c r="BJ363" s="383"/>
      <c r="BK363" s="383"/>
      <c r="BL363" s="383"/>
      <c r="BM363" s="383"/>
      <c r="BN363" s="383"/>
      <c r="BO363" s="383"/>
      <c r="BP363" s="383"/>
      <c r="BQ363" s="383"/>
      <c r="BR363" s="400">
        <f t="shared" si="591"/>
        <v>0.68357898099249437</v>
      </c>
      <c r="BS363" s="400">
        <f t="shared" si="563"/>
        <v>1.0788170601913496</v>
      </c>
      <c r="BT363" s="400">
        <f t="shared" si="564"/>
        <v>0.9965215148186034</v>
      </c>
      <c r="BU363" s="400">
        <v>1</v>
      </c>
      <c r="BV363" s="391"/>
      <c r="BW363" s="400">
        <f t="shared" si="592"/>
        <v>3.3482464458863044</v>
      </c>
      <c r="BX363" s="400">
        <f t="shared" si="565"/>
        <v>1.1357251458520752</v>
      </c>
      <c r="BY363" s="400">
        <f t="shared" si="566"/>
        <v>1.9061144248466226</v>
      </c>
      <c r="BZ363" s="400">
        <v>1</v>
      </c>
      <c r="CB363" s="400">
        <f t="shared" si="593"/>
        <v>6.6857441182208849E-2</v>
      </c>
      <c r="CC363" s="400">
        <f t="shared" si="567"/>
        <v>0.35311366349643603</v>
      </c>
      <c r="CD363" s="400">
        <f t="shared" si="568"/>
        <v>0.58002889532135504</v>
      </c>
      <c r="CE363" s="400"/>
      <c r="CG363" s="400">
        <v>1</v>
      </c>
      <c r="CH363" s="400">
        <v>1</v>
      </c>
      <c r="CI363" s="400">
        <v>1</v>
      </c>
      <c r="CJ363" s="400">
        <v>1</v>
      </c>
      <c r="CL363" s="392">
        <f t="shared" si="569"/>
        <v>1.1496173652961499</v>
      </c>
      <c r="CM363" s="392">
        <f t="shared" si="570"/>
        <v>0.83781158403097011</v>
      </c>
      <c r="CN363" s="392">
        <f t="shared" si="571"/>
        <v>0.9777879239029067</v>
      </c>
      <c r="CO363" s="392">
        <f t="shared" si="572"/>
        <v>0.93655040811819334</v>
      </c>
      <c r="CP363" s="392">
        <f>1</f>
        <v>1</v>
      </c>
      <c r="CQ363" s="392">
        <f>1</f>
        <v>1</v>
      </c>
      <c r="CR363" s="392">
        <f t="shared" si="573"/>
        <v>0.91489348329797671</v>
      </c>
      <c r="CS363" s="392">
        <f t="shared" si="574"/>
        <v>0.96316274584827732</v>
      </c>
      <c r="CT363" s="392">
        <f t="shared" si="575"/>
        <v>0.96316274584827777</v>
      </c>
      <c r="CU363" s="392"/>
      <c r="CV363" s="392">
        <f t="shared" si="576"/>
        <v>0.91574767918430822</v>
      </c>
      <c r="CY363" s="338"/>
      <c r="DA363" s="383">
        <f t="shared" si="612"/>
        <v>0.30492933559952912</v>
      </c>
      <c r="DB363" s="383">
        <f t="shared" si="613"/>
        <v>0.47063871054404649</v>
      </c>
      <c r="DC363" s="383">
        <f t="shared" si="614"/>
        <v>0.22443195385642437</v>
      </c>
      <c r="DD363" s="383">
        <f t="shared" si="615"/>
        <v>0</v>
      </c>
      <c r="DF363" s="383">
        <f t="shared" si="616"/>
        <v>0.30317575801685004</v>
      </c>
      <c r="DG363" s="383">
        <f t="shared" si="617"/>
        <v>0.47809090436498891</v>
      </c>
      <c r="DH363" s="383">
        <f t="shared" si="618"/>
        <v>0.21864059442635761</v>
      </c>
      <c r="DI363" s="383"/>
      <c r="DJ363" s="383">
        <f t="shared" si="619"/>
        <v>0.99990725680819659</v>
      </c>
      <c r="DK363" s="383"/>
      <c r="DL363" s="383">
        <f t="shared" si="620"/>
        <v>0.30320387811227334</v>
      </c>
      <c r="DM363" s="383">
        <f t="shared" si="621"/>
        <v>0.47813524815401642</v>
      </c>
      <c r="DN363" s="383">
        <f t="shared" si="622"/>
        <v>0.21866087373371021</v>
      </c>
      <c r="DO363" s="383">
        <f t="shared" si="623"/>
        <v>0</v>
      </c>
      <c r="DR363" s="383">
        <f t="shared" si="624"/>
        <v>4.4616110460313795E-2</v>
      </c>
      <c r="DS363" s="383">
        <f t="shared" si="625"/>
        <v>1.4347404323459493E-2</v>
      </c>
      <c r="DT363" s="383">
        <f t="shared" si="626"/>
        <v>1.5244683576178484E-2</v>
      </c>
      <c r="DU363" s="383">
        <f t="shared" si="627"/>
        <v>0</v>
      </c>
      <c r="DW363" s="383">
        <f t="shared" si="628"/>
        <v>4.9956229237646491E-2</v>
      </c>
      <c r="DX363" s="383">
        <f t="shared" si="629"/>
        <v>6.8815534010311288E-3</v>
      </c>
      <c r="DY363" s="383">
        <f t="shared" si="630"/>
        <v>4.4122754288181638E-2</v>
      </c>
      <c r="DZ363" s="383">
        <f t="shared" si="631"/>
        <v>0</v>
      </c>
      <c r="EA363" s="383"/>
      <c r="EC363" s="383">
        <f t="shared" si="632"/>
        <v>-5.4600234412296056E-2</v>
      </c>
      <c r="ED363" s="383">
        <f t="shared" si="633"/>
        <v>-2.4141173376923456E-2</v>
      </c>
      <c r="EE363" s="383">
        <f t="shared" si="634"/>
        <v>2.1575251752466284E-2</v>
      </c>
      <c r="EF363" s="383"/>
      <c r="EH363" s="383">
        <f t="shared" si="635"/>
        <v>4.9956229237646491E-2</v>
      </c>
      <c r="EI363" s="383">
        <f t="shared" si="636"/>
        <v>6.8815534010311288E-3</v>
      </c>
      <c r="EJ363" s="383">
        <f t="shared" si="637"/>
        <v>4.4122754288181638E-2</v>
      </c>
      <c r="EK363" s="383">
        <f t="shared" si="638"/>
        <v>0</v>
      </c>
      <c r="EM363" s="383">
        <f t="shared" si="639"/>
        <v>-5.4600234412296056E-2</v>
      </c>
      <c r="EN363" s="383">
        <f t="shared" si="640"/>
        <v>-2.4141173376923456E-2</v>
      </c>
      <c r="EO363" s="383">
        <f t="shared" si="641"/>
        <v>2.1575251752466284E-2</v>
      </c>
      <c r="EP363" s="383" t="e">
        <f t="shared" si="642"/>
        <v>#DIV/0!</v>
      </c>
      <c r="ER363" s="383">
        <f t="shared" si="643"/>
        <v>0</v>
      </c>
      <c r="ES363" s="383">
        <f t="shared" si="644"/>
        <v>0</v>
      </c>
      <c r="ET363" s="383">
        <f t="shared" si="645"/>
        <v>0</v>
      </c>
      <c r="EU363" s="383">
        <f t="shared" si="646"/>
        <v>0</v>
      </c>
      <c r="EX363" s="383">
        <f t="shared" si="577"/>
        <v>1.0240047786685951</v>
      </c>
      <c r="EY363" s="383">
        <f t="shared" si="549"/>
        <v>0.80691433910658272</v>
      </c>
      <c r="EZ363" s="383">
        <f t="shared" si="550"/>
        <v>0.91489348329797671</v>
      </c>
      <c r="FA363" s="383"/>
      <c r="FB363" s="383">
        <f t="shared" si="602"/>
        <v>0.97689111120732053</v>
      </c>
      <c r="FC363" s="383">
        <f t="shared" si="603"/>
        <v>1.1999490966597373</v>
      </c>
      <c r="FD363" s="383">
        <f t="shared" si="551"/>
        <v>0.9777879239029067</v>
      </c>
      <c r="FE363" s="383"/>
      <c r="FF363" s="383">
        <f t="shared" si="604"/>
        <v>1.0284832618922739</v>
      </c>
      <c r="FG363" s="383">
        <f t="shared" si="605"/>
        <v>0.88603383579044948</v>
      </c>
      <c r="FH363" s="383">
        <f t="shared" si="552"/>
        <v>0.93655040811819334</v>
      </c>
      <c r="FI363" s="383"/>
      <c r="FJ363" s="383" t="e">
        <f t="shared" si="606"/>
        <v>#DIV/0!</v>
      </c>
      <c r="FK363" s="383">
        <f t="shared" si="607"/>
        <v>1</v>
      </c>
      <c r="FL363" s="383">
        <f t="shared" si="608"/>
        <v>1.0083796975718107</v>
      </c>
      <c r="FN363" s="383">
        <f t="shared" si="609"/>
        <v>1</v>
      </c>
      <c r="FO363" s="383">
        <f t="shared" si="610"/>
        <v>1</v>
      </c>
      <c r="FP363" s="383">
        <f t="shared" si="611"/>
        <v>1.0570362736601544</v>
      </c>
    </row>
    <row r="364" spans="1:189" hidden="1" x14ac:dyDescent="0.2">
      <c r="A364" s="377" t="s">
        <v>557</v>
      </c>
      <c r="B364" s="334">
        <f t="shared" si="535"/>
        <v>1999</v>
      </c>
      <c r="D364" s="432">
        <f>Conversion_factors!$M61*D213+D289</f>
        <v>1122.2005158144018</v>
      </c>
      <c r="E364" s="432">
        <f>Conversion_factors!$M61*E213+E289</f>
        <v>1627.8704504115517</v>
      </c>
      <c r="F364" s="432">
        <f>Conversion_factors!$M61*F213+F289</f>
        <v>852.63145758812561</v>
      </c>
      <c r="G364" s="388"/>
      <c r="H364" s="388">
        <f t="shared" si="553"/>
        <v>3602.7024238140789</v>
      </c>
      <c r="I364" s="383"/>
      <c r="J364" s="394">
        <f t="shared" si="649"/>
        <v>237634.45613999999</v>
      </c>
      <c r="K364" s="394">
        <f t="shared" si="649"/>
        <v>384700.76900999999</v>
      </c>
      <c r="L364" s="394">
        <f t="shared" si="649"/>
        <v>1164408.4873200001</v>
      </c>
      <c r="M364" s="394"/>
      <c r="N364" s="394">
        <f t="shared" si="555"/>
        <v>1786743.7124700001</v>
      </c>
      <c r="P364" s="396">
        <f t="shared" si="650"/>
        <v>72759.237599999993</v>
      </c>
      <c r="Q364" s="396">
        <f t="shared" si="650"/>
        <v>308703.43141072354</v>
      </c>
      <c r="R364" s="396">
        <f t="shared" si="650"/>
        <v>634617.74067999993</v>
      </c>
      <c r="S364" s="396">
        <f t="shared" si="650"/>
        <v>0</v>
      </c>
      <c r="T364" s="396">
        <f t="shared" si="650"/>
        <v>1016080.4096907235</v>
      </c>
      <c r="U364" s="396"/>
      <c r="W364" s="397">
        <f t="shared" si="578"/>
        <v>4.7223813164252091</v>
      </c>
      <c r="X364" s="397">
        <f t="shared" si="579"/>
        <v>4.2315237752208299</v>
      </c>
      <c r="Y364" s="397">
        <f t="shared" si="580"/>
        <v>0.73224428271777742</v>
      </c>
      <c r="Z364" s="388"/>
      <c r="AA364" s="388">
        <f t="shared" si="581"/>
        <v>3.5456863349138641</v>
      </c>
      <c r="AD364" s="397">
        <f t="shared" si="582"/>
        <v>15.42347821157491</v>
      </c>
      <c r="AE364" s="397">
        <f t="shared" si="583"/>
        <v>5.2732502614967816</v>
      </c>
      <c r="AF364" s="397">
        <f t="shared" si="584"/>
        <v>1.3435354906317645</v>
      </c>
      <c r="AG364" s="388"/>
      <c r="AH364" s="397">
        <f t="shared" si="585"/>
        <v>3.5456863349138641</v>
      </c>
      <c r="AJ364" s="398">
        <f t="shared" si="586"/>
        <v>0.66691284365149894</v>
      </c>
      <c r="AK364" s="398">
        <f t="shared" si="587"/>
        <v>1.0947024212858354</v>
      </c>
      <c r="AL364" s="398">
        <f t="shared" si="588"/>
        <v>1.011597960189466</v>
      </c>
      <c r="AM364" s="399"/>
      <c r="AN364" s="398">
        <f t="shared" si="589"/>
        <v>0.83598415006949278</v>
      </c>
      <c r="AP364" s="393">
        <f t="shared" si="651"/>
        <v>3.2660382925727633</v>
      </c>
      <c r="AQ364" s="393">
        <f t="shared" si="651"/>
        <v>1.246182354540023</v>
      </c>
      <c r="AR364" s="393">
        <f t="shared" si="651"/>
        <v>1.8348186832475302</v>
      </c>
      <c r="AS364" s="393">
        <f t="shared" si="651"/>
        <v>0</v>
      </c>
      <c r="AT364" s="393">
        <f t="shared" si="558"/>
        <v>4.2413320092481683</v>
      </c>
      <c r="AV364" s="393">
        <f t="shared" si="590"/>
        <v>7.1607755553663902E-2</v>
      </c>
      <c r="AW364" s="393">
        <f t="shared" si="559"/>
        <v>0.30381791486826054</v>
      </c>
      <c r="AX364" s="393">
        <f t="shared" si="560"/>
        <v>0.62457432957807546</v>
      </c>
      <c r="AY364" s="393"/>
      <c r="AZ364" s="393">
        <f t="shared" si="561"/>
        <v>1</v>
      </c>
      <c r="BC364" s="383">
        <f t="shared" si="648"/>
        <v>0.66691284365149894</v>
      </c>
      <c r="BD364" s="383">
        <f t="shared" si="648"/>
        <v>1.0947024212858354</v>
      </c>
      <c r="BE364" s="383">
        <f t="shared" si="648"/>
        <v>1.011597960189466</v>
      </c>
      <c r="BF364" s="383" t="e">
        <f t="shared" si="648"/>
        <v>#DIV/0!</v>
      </c>
      <c r="BG364" s="383"/>
      <c r="BH364" s="383"/>
      <c r="BI364" s="383"/>
      <c r="BJ364" s="383"/>
      <c r="BK364" s="383"/>
      <c r="BL364" s="383"/>
      <c r="BM364" s="383"/>
      <c r="BN364" s="383"/>
      <c r="BO364" s="383"/>
      <c r="BP364" s="383"/>
      <c r="BQ364" s="383"/>
      <c r="BR364" s="400">
        <f t="shared" si="591"/>
        <v>0.66691284365149894</v>
      </c>
      <c r="BS364" s="400">
        <f t="shared" si="563"/>
        <v>1.0947024212858354</v>
      </c>
      <c r="BT364" s="400">
        <f t="shared" si="564"/>
        <v>1.011597960189466</v>
      </c>
      <c r="BU364" s="400">
        <v>1</v>
      </c>
      <c r="BV364" s="391"/>
      <c r="BW364" s="400">
        <f t="shared" si="592"/>
        <v>3.2660382925727633</v>
      </c>
      <c r="BX364" s="400">
        <f t="shared" si="565"/>
        <v>1.246182354540023</v>
      </c>
      <c r="BY364" s="400">
        <f t="shared" si="566"/>
        <v>1.8348186832475302</v>
      </c>
      <c r="BZ364" s="400">
        <v>1</v>
      </c>
      <c r="CB364" s="400">
        <f t="shared" si="593"/>
        <v>7.1607755553663902E-2</v>
      </c>
      <c r="CC364" s="400">
        <f t="shared" si="567"/>
        <v>0.30381791486826054</v>
      </c>
      <c r="CD364" s="400">
        <f t="shared" si="568"/>
        <v>0.62457432957807546</v>
      </c>
      <c r="CE364" s="400"/>
      <c r="CG364" s="400">
        <v>1</v>
      </c>
      <c r="CH364" s="400">
        <v>1</v>
      </c>
      <c r="CI364" s="400">
        <v>1</v>
      </c>
      <c r="CJ364" s="400">
        <v>1</v>
      </c>
      <c r="CL364" s="392">
        <f t="shared" si="569"/>
        <v>1.1437192499291613</v>
      </c>
      <c r="CM364" s="392">
        <f t="shared" si="570"/>
        <v>0.83598415006949278</v>
      </c>
      <c r="CN364" s="392">
        <f t="shared" si="571"/>
        <v>0.94781082947094131</v>
      </c>
      <c r="CO364" s="392">
        <f t="shared" si="572"/>
        <v>0.96156500799704125</v>
      </c>
      <c r="CP364" s="392">
        <f>1</f>
        <v>1</v>
      </c>
      <c r="CQ364" s="392">
        <f>1</f>
        <v>1</v>
      </c>
      <c r="CR364" s="392">
        <f t="shared" si="573"/>
        <v>0.91727113299630003</v>
      </c>
      <c r="CS364" s="392">
        <f t="shared" si="574"/>
        <v>0.9561311650701475</v>
      </c>
      <c r="CT364" s="392">
        <f t="shared" si="575"/>
        <v>0.95613116507014773</v>
      </c>
      <c r="CU364" s="392"/>
      <c r="CV364" s="392">
        <f t="shared" si="576"/>
        <v>0.91138172781990801</v>
      </c>
      <c r="CY364" s="338"/>
      <c r="DA364" s="383">
        <f t="shared" si="612"/>
        <v>0.31148853937993576</v>
      </c>
      <c r="DB364" s="383">
        <f t="shared" si="613"/>
        <v>0.45184704672004838</v>
      </c>
      <c r="DC364" s="383">
        <f t="shared" si="614"/>
        <v>0.23666441390001589</v>
      </c>
      <c r="DD364" s="383">
        <f t="shared" si="615"/>
        <v>0</v>
      </c>
      <c r="DF364" s="383">
        <f t="shared" si="616"/>
        <v>0.30819730456584032</v>
      </c>
      <c r="DG364" s="383">
        <f t="shared" si="617"/>
        <v>0.46117907173656447</v>
      </c>
      <c r="DH364" s="383">
        <f t="shared" si="618"/>
        <v>0.23049408774909874</v>
      </c>
      <c r="DI364" s="383"/>
      <c r="DJ364" s="383">
        <f t="shared" si="619"/>
        <v>0.99987046405150359</v>
      </c>
      <c r="DK364" s="383"/>
      <c r="DL364" s="383">
        <f t="shared" si="620"/>
        <v>0.30823723236809702</v>
      </c>
      <c r="DM364" s="383">
        <f t="shared" si="621"/>
        <v>0.4612388187444339</v>
      </c>
      <c r="DN364" s="383">
        <f t="shared" si="622"/>
        <v>0.23052394888746902</v>
      </c>
      <c r="DO364" s="383">
        <f t="shared" si="623"/>
        <v>0</v>
      </c>
      <c r="DR364" s="383">
        <f t="shared" si="624"/>
        <v>-2.4682835055071774E-2</v>
      </c>
      <c r="DS364" s="383">
        <f t="shared" si="625"/>
        <v>1.4617438748819463E-2</v>
      </c>
      <c r="DT364" s="383">
        <f t="shared" si="626"/>
        <v>1.5015768568984737E-2</v>
      </c>
      <c r="DU364" s="383">
        <f t="shared" si="627"/>
        <v>0</v>
      </c>
      <c r="DW364" s="383">
        <f t="shared" si="628"/>
        <v>-2.4859040712093119E-2</v>
      </c>
      <c r="DX364" s="383">
        <f t="shared" si="629"/>
        <v>9.281341966446037E-2</v>
      </c>
      <c r="DY364" s="383">
        <f t="shared" si="630"/>
        <v>-3.812117104725031E-2</v>
      </c>
      <c r="DZ364" s="383">
        <f t="shared" si="631"/>
        <v>0</v>
      </c>
      <c r="EA364" s="383"/>
      <c r="EC364" s="383">
        <f t="shared" si="632"/>
        <v>6.864077690982022E-2</v>
      </c>
      <c r="ED364" s="383">
        <f t="shared" si="633"/>
        <v>-0.15036144030612361</v>
      </c>
      <c r="EE364" s="383">
        <f t="shared" si="634"/>
        <v>7.3992423206874949E-2</v>
      </c>
      <c r="EF364" s="383"/>
      <c r="EH364" s="383">
        <f t="shared" si="635"/>
        <v>-2.4859040712093119E-2</v>
      </c>
      <c r="EI364" s="383">
        <f t="shared" si="636"/>
        <v>9.281341966446037E-2</v>
      </c>
      <c r="EJ364" s="383">
        <f t="shared" si="637"/>
        <v>-3.812117104725031E-2</v>
      </c>
      <c r="EK364" s="383">
        <f t="shared" si="638"/>
        <v>0</v>
      </c>
      <c r="EM364" s="383">
        <f t="shared" si="639"/>
        <v>6.864077690982022E-2</v>
      </c>
      <c r="EN364" s="383">
        <f t="shared" si="640"/>
        <v>-0.15036144030612361</v>
      </c>
      <c r="EO364" s="383">
        <f t="shared" si="641"/>
        <v>7.3992423206874949E-2</v>
      </c>
      <c r="EP364" s="383" t="e">
        <f t="shared" si="642"/>
        <v>#DIV/0!</v>
      </c>
      <c r="ER364" s="383">
        <f t="shared" si="643"/>
        <v>0</v>
      </c>
      <c r="ES364" s="383">
        <f t="shared" si="644"/>
        <v>0</v>
      </c>
      <c r="ET364" s="383">
        <f t="shared" si="645"/>
        <v>0</v>
      </c>
      <c r="EU364" s="383">
        <f t="shared" si="646"/>
        <v>0</v>
      </c>
      <c r="EX364" s="383">
        <f t="shared" si="577"/>
        <v>1.0025988267942978</v>
      </c>
      <c r="EY364" s="383">
        <f t="shared" si="549"/>
        <v>0.80901136971175602</v>
      </c>
      <c r="EZ364" s="383">
        <f t="shared" si="550"/>
        <v>0.91727113299630003</v>
      </c>
      <c r="FA364" s="383"/>
      <c r="FB364" s="383">
        <f t="shared" si="602"/>
        <v>0.96934192609752245</v>
      </c>
      <c r="FC364" s="383">
        <f t="shared" si="603"/>
        <v>1.1631609685751318</v>
      </c>
      <c r="FD364" s="383">
        <f t="shared" si="551"/>
        <v>0.94781082947094131</v>
      </c>
      <c r="FE364" s="383"/>
      <c r="FF364" s="383">
        <f t="shared" si="604"/>
        <v>1.0267092936610958</v>
      </c>
      <c r="FG364" s="383">
        <f t="shared" si="605"/>
        <v>0.90969917370424369</v>
      </c>
      <c r="FH364" s="383">
        <f t="shared" si="552"/>
        <v>0.96156500799704125</v>
      </c>
      <c r="FI364" s="383"/>
      <c r="FJ364" s="383" t="e">
        <f t="shared" si="606"/>
        <v>#DIV/0!</v>
      </c>
      <c r="FK364" s="383">
        <f t="shared" si="607"/>
        <v>1</v>
      </c>
      <c r="FL364" s="383">
        <f t="shared" si="608"/>
        <v>1.0083796975718107</v>
      </c>
      <c r="FN364" s="383">
        <f t="shared" si="609"/>
        <v>1</v>
      </c>
      <c r="FO364" s="383">
        <f t="shared" si="610"/>
        <v>1</v>
      </c>
      <c r="FP364" s="383">
        <f t="shared" si="611"/>
        <v>1.0570362736601544</v>
      </c>
    </row>
    <row r="365" spans="1:189" hidden="1" x14ac:dyDescent="0.2">
      <c r="A365" s="377" t="s">
        <v>557</v>
      </c>
      <c r="B365" s="334">
        <f t="shared" si="535"/>
        <v>2000</v>
      </c>
      <c r="D365" s="432">
        <f>Conversion_factors!$M62*D214+D290</f>
        <v>1171.0127834419848</v>
      </c>
      <c r="E365" s="432">
        <f>Conversion_factors!$M62*E214+E290</f>
        <v>1581.0852608311911</v>
      </c>
      <c r="F365" s="432">
        <f>Conversion_factors!$M62*F214+F290</f>
        <v>894.91678717166178</v>
      </c>
      <c r="G365" s="388"/>
      <c r="H365" s="388">
        <f t="shared" si="553"/>
        <v>3647.0148314448379</v>
      </c>
      <c r="I365" s="383"/>
      <c r="J365" s="394">
        <f t="shared" si="649"/>
        <v>240627.08004</v>
      </c>
      <c r="K365" s="394">
        <f t="shared" si="649"/>
        <v>384213.15864000004</v>
      </c>
      <c r="L365" s="394">
        <f t="shared" si="649"/>
        <v>1204209.0171400001</v>
      </c>
      <c r="M365" s="394"/>
      <c r="N365" s="394">
        <f t="shared" si="555"/>
        <v>1829049.2558200001</v>
      </c>
      <c r="P365" s="396">
        <f t="shared" ref="P365:T374" si="652">P66</f>
        <v>83536.419120000006</v>
      </c>
      <c r="Q365" s="396">
        <f t="shared" si="652"/>
        <v>247981.30009938378</v>
      </c>
      <c r="R365" s="396">
        <f t="shared" si="652"/>
        <v>655161.79564000003</v>
      </c>
      <c r="S365" s="396">
        <f t="shared" si="652"/>
        <v>0</v>
      </c>
      <c r="T365" s="396">
        <f t="shared" si="652"/>
        <v>986679.51485938381</v>
      </c>
      <c r="U365" s="396"/>
      <c r="W365" s="397">
        <f t="shared" si="578"/>
        <v>4.8665045648533187</v>
      </c>
      <c r="X365" s="397">
        <f t="shared" si="579"/>
        <v>4.1151252248303036</v>
      </c>
      <c r="Y365" s="397">
        <f t="shared" si="580"/>
        <v>0.74315735427483487</v>
      </c>
      <c r="Z365" s="388"/>
      <c r="AA365" s="388">
        <f t="shared" si="581"/>
        <v>3.6962506837537727</v>
      </c>
      <c r="AD365" s="397">
        <f t="shared" si="582"/>
        <v>14.017991144195751</v>
      </c>
      <c r="AE365" s="397">
        <f t="shared" si="583"/>
        <v>6.3758245488572634</v>
      </c>
      <c r="AF365" s="397">
        <f t="shared" si="584"/>
        <v>1.3659477599689023</v>
      </c>
      <c r="AG365" s="388"/>
      <c r="AH365" s="397">
        <f t="shared" si="585"/>
        <v>3.6962506837537727</v>
      </c>
      <c r="AJ365" s="398">
        <f t="shared" si="586"/>
        <v>0.68726648284432934</v>
      </c>
      <c r="AK365" s="398">
        <f t="shared" si="587"/>
        <v>1.0645899176783091</v>
      </c>
      <c r="AL365" s="398">
        <f t="shared" si="588"/>
        <v>1.0266744055603285</v>
      </c>
      <c r="AM365" s="399"/>
      <c r="AN365" s="398">
        <f t="shared" si="589"/>
        <v>0.87148345748320266</v>
      </c>
      <c r="AP365" s="393">
        <f t="shared" si="651"/>
        <v>2.8805050847863058</v>
      </c>
      <c r="AQ365" s="393">
        <f t="shared" si="651"/>
        <v>1.5493634337993165</v>
      </c>
      <c r="AR365" s="393">
        <f t="shared" si="651"/>
        <v>1.8380330250540005</v>
      </c>
      <c r="AS365" s="393">
        <f t="shared" si="651"/>
        <v>0</v>
      </c>
      <c r="AT365" s="393">
        <f t="shared" si="558"/>
        <v>4.2413320092481683</v>
      </c>
      <c r="AV365" s="393">
        <f t="shared" si="590"/>
        <v>8.4664187167101737E-2</v>
      </c>
      <c r="AW365" s="393">
        <f t="shared" si="559"/>
        <v>0.2513291259875044</v>
      </c>
      <c r="AX365" s="393">
        <f t="shared" si="560"/>
        <v>0.66400668684539388</v>
      </c>
      <c r="AY365" s="393"/>
      <c r="AZ365" s="393">
        <f t="shared" si="561"/>
        <v>1</v>
      </c>
      <c r="BC365" s="383">
        <f t="shared" si="648"/>
        <v>0.68726648284432934</v>
      </c>
      <c r="BD365" s="383">
        <f t="shared" si="648"/>
        <v>1.0645899176783091</v>
      </c>
      <c r="BE365" s="383">
        <f t="shared" si="648"/>
        <v>1.0266744055603285</v>
      </c>
      <c r="BF365" s="383" t="e">
        <f t="shared" si="648"/>
        <v>#DIV/0!</v>
      </c>
      <c r="BG365" s="383"/>
      <c r="BH365" s="383"/>
      <c r="BI365" s="383"/>
      <c r="BJ365" s="383"/>
      <c r="BK365" s="383"/>
      <c r="BL365" s="383"/>
      <c r="BM365" s="383"/>
      <c r="BN365" s="383"/>
      <c r="BO365" s="383"/>
      <c r="BP365" s="383"/>
      <c r="BQ365" s="383"/>
      <c r="BR365" s="400">
        <f t="shared" si="591"/>
        <v>0.68726648284432934</v>
      </c>
      <c r="BS365" s="400">
        <f t="shared" si="563"/>
        <v>1.0645899176783091</v>
      </c>
      <c r="BT365" s="400">
        <f t="shared" si="564"/>
        <v>1.0266744055603285</v>
      </c>
      <c r="BU365" s="400">
        <v>1</v>
      </c>
      <c r="BV365" s="391"/>
      <c r="BW365" s="400">
        <f t="shared" si="592"/>
        <v>2.8805050847863058</v>
      </c>
      <c r="BX365" s="400">
        <f t="shared" si="565"/>
        <v>1.5493634337993165</v>
      </c>
      <c r="BY365" s="400">
        <f t="shared" si="566"/>
        <v>1.8380330250540005</v>
      </c>
      <c r="BZ365" s="400">
        <v>1</v>
      </c>
      <c r="CB365" s="400">
        <f t="shared" si="593"/>
        <v>8.4664187167101737E-2</v>
      </c>
      <c r="CC365" s="400">
        <f t="shared" si="567"/>
        <v>0.2513291259875044</v>
      </c>
      <c r="CD365" s="400">
        <f t="shared" si="568"/>
        <v>0.66400668684539388</v>
      </c>
      <c r="CE365" s="400"/>
      <c r="CG365" s="400">
        <v>1</v>
      </c>
      <c r="CH365" s="400">
        <v>1</v>
      </c>
      <c r="CI365" s="400">
        <v>1</v>
      </c>
      <c r="CJ365" s="400">
        <v>1</v>
      </c>
      <c r="CL365" s="392">
        <f t="shared" si="569"/>
        <v>1.1707996106828695</v>
      </c>
      <c r="CM365" s="392">
        <f t="shared" si="570"/>
        <v>0.87148345748320266</v>
      </c>
      <c r="CN365" s="392">
        <f t="shared" si="571"/>
        <v>0.93255464637700358</v>
      </c>
      <c r="CO365" s="392">
        <f t="shared" si="572"/>
        <v>1.0180553782348487</v>
      </c>
      <c r="CP365" s="392">
        <f>1</f>
        <v>1</v>
      </c>
      <c r="CQ365" s="392">
        <f>1</f>
        <v>1</v>
      </c>
      <c r="CR365" s="392">
        <f t="shared" si="573"/>
        <v>0.91793822432032346</v>
      </c>
      <c r="CS365" s="392">
        <f t="shared" si="574"/>
        <v>1.0203324927378943</v>
      </c>
      <c r="CT365" s="392">
        <f t="shared" si="575"/>
        <v>1.0203324927378947</v>
      </c>
      <c r="CU365" s="392"/>
      <c r="CV365" s="392">
        <f t="shared" si="576"/>
        <v>0.94939227324200592</v>
      </c>
      <c r="CY365" s="338"/>
      <c r="DA365" s="383">
        <f t="shared" si="612"/>
        <v>0.32108802337336934</v>
      </c>
      <c r="DB365" s="383">
        <f t="shared" si="613"/>
        <v>0.43352860734180576</v>
      </c>
      <c r="DC365" s="383">
        <f t="shared" si="614"/>
        <v>0.24538336928482482</v>
      </c>
      <c r="DD365" s="383">
        <f t="shared" si="615"/>
        <v>0</v>
      </c>
      <c r="DF365" s="383">
        <f t="shared" si="616"/>
        <v>0.31626400084999923</v>
      </c>
      <c r="DG365" s="383">
        <f t="shared" si="617"/>
        <v>0.44262465167434861</v>
      </c>
      <c r="DH365" s="383">
        <f t="shared" si="618"/>
        <v>0.24099760553433691</v>
      </c>
      <c r="DI365" s="383"/>
      <c r="DJ365" s="383">
        <f t="shared" si="619"/>
        <v>0.99988625805868481</v>
      </c>
      <c r="DK365" s="383"/>
      <c r="DL365" s="383">
        <f t="shared" si="620"/>
        <v>0.31629997742346933</v>
      </c>
      <c r="DM365" s="383">
        <f t="shared" si="621"/>
        <v>0.442675002388492</v>
      </c>
      <c r="DN365" s="383">
        <f t="shared" si="622"/>
        <v>0.24102502018803862</v>
      </c>
      <c r="DO365" s="383">
        <f t="shared" si="623"/>
        <v>0</v>
      </c>
      <c r="DR365" s="383">
        <f t="shared" si="624"/>
        <v>3.0062742335912346E-2</v>
      </c>
      <c r="DS365" s="383">
        <f t="shared" si="625"/>
        <v>-2.7892893765903766E-2</v>
      </c>
      <c r="DT365" s="383">
        <f t="shared" si="626"/>
        <v>1.4793626780821746E-2</v>
      </c>
      <c r="DU365" s="383">
        <f t="shared" si="627"/>
        <v>0</v>
      </c>
      <c r="DW365" s="383">
        <f t="shared" si="628"/>
        <v>-0.12561206365539271</v>
      </c>
      <c r="DX365" s="383">
        <f t="shared" si="629"/>
        <v>0.21775939708924283</v>
      </c>
      <c r="DY365" s="383">
        <f t="shared" si="630"/>
        <v>1.7503252961924599E-3</v>
      </c>
      <c r="DZ365" s="383">
        <f t="shared" si="631"/>
        <v>0</v>
      </c>
      <c r="EA365" s="383"/>
      <c r="EC365" s="383">
        <f t="shared" si="632"/>
        <v>0.16748930660441436</v>
      </c>
      <c r="ED365" s="383">
        <f t="shared" si="633"/>
        <v>-0.18966521860937122</v>
      </c>
      <c r="EE365" s="383">
        <f t="shared" si="634"/>
        <v>6.1221874950051575E-2</v>
      </c>
      <c r="EF365" s="383"/>
      <c r="EH365" s="383">
        <f t="shared" si="635"/>
        <v>-0.12561206365539271</v>
      </c>
      <c r="EI365" s="383">
        <f t="shared" si="636"/>
        <v>0.21775939708924283</v>
      </c>
      <c r="EJ365" s="383">
        <f t="shared" si="637"/>
        <v>1.7503252961924599E-3</v>
      </c>
      <c r="EK365" s="383">
        <f t="shared" si="638"/>
        <v>0</v>
      </c>
      <c r="EM365" s="383">
        <f t="shared" si="639"/>
        <v>0.16748930660441436</v>
      </c>
      <c r="EN365" s="383">
        <f t="shared" si="640"/>
        <v>-0.18966521860937122</v>
      </c>
      <c r="EO365" s="383">
        <f t="shared" si="641"/>
        <v>6.1221874950051575E-2</v>
      </c>
      <c r="EP365" s="383" t="e">
        <f t="shared" si="642"/>
        <v>#DIV/0!</v>
      </c>
      <c r="ER365" s="383">
        <f t="shared" si="643"/>
        <v>0</v>
      </c>
      <c r="ES365" s="383">
        <f t="shared" si="644"/>
        <v>0</v>
      </c>
      <c r="ET365" s="383">
        <f t="shared" si="645"/>
        <v>0</v>
      </c>
      <c r="EU365" s="383">
        <f t="shared" si="646"/>
        <v>0</v>
      </c>
      <c r="EX365" s="383">
        <f t="shared" si="577"/>
        <v>1.0007272564240024</v>
      </c>
      <c r="EY365" s="383">
        <f t="shared" si="549"/>
        <v>0.80959972842746986</v>
      </c>
      <c r="EZ365" s="383">
        <f t="shared" si="550"/>
        <v>0.91793822432032346</v>
      </c>
      <c r="FA365" s="383"/>
      <c r="FB365" s="383">
        <f t="shared" si="602"/>
        <v>0.98390376790434697</v>
      </c>
      <c r="FC365" s="383">
        <f t="shared" si="603"/>
        <v>1.1444384596603419</v>
      </c>
      <c r="FD365" s="383">
        <f t="shared" si="551"/>
        <v>0.93255464637700358</v>
      </c>
      <c r="FE365" s="383"/>
      <c r="FF365" s="383">
        <f t="shared" si="604"/>
        <v>1.0587483631038925</v>
      </c>
      <c r="FG365" s="383">
        <f t="shared" si="605"/>
        <v>0.96314251107633164</v>
      </c>
      <c r="FH365" s="383">
        <f t="shared" si="552"/>
        <v>1.0180553782348487</v>
      </c>
      <c r="FI365" s="383"/>
      <c r="FJ365" s="383" t="e">
        <f t="shared" si="606"/>
        <v>#DIV/0!</v>
      </c>
      <c r="FK365" s="383">
        <f t="shared" si="607"/>
        <v>1</v>
      </c>
      <c r="FL365" s="383">
        <f t="shared" si="608"/>
        <v>1.0083796975718107</v>
      </c>
      <c r="FN365" s="383">
        <f t="shared" si="609"/>
        <v>1</v>
      </c>
      <c r="FO365" s="383">
        <f t="shared" si="610"/>
        <v>1</v>
      </c>
      <c r="FP365" s="383">
        <f t="shared" si="611"/>
        <v>1.0570362736601544</v>
      </c>
    </row>
    <row r="366" spans="1:189" hidden="1" x14ac:dyDescent="0.2">
      <c r="A366" s="377" t="s">
        <v>557</v>
      </c>
      <c r="B366" s="334">
        <f t="shared" si="535"/>
        <v>2001</v>
      </c>
      <c r="D366" s="432">
        <f>Conversion_factors!$M63*D215+D291</f>
        <v>1206.9139148243421</v>
      </c>
      <c r="E366" s="432">
        <f>Conversion_factors!$M63*E215+E291</f>
        <v>1592.8970680464354</v>
      </c>
      <c r="F366" s="432">
        <f>Conversion_factors!$M63*F215+F291</f>
        <v>906.72410416919092</v>
      </c>
      <c r="G366" s="388"/>
      <c r="H366" s="388">
        <f t="shared" si="553"/>
        <v>3706.5350870399684</v>
      </c>
      <c r="I366" s="383"/>
      <c r="J366" s="394">
        <f t="shared" si="649"/>
        <v>237166.70148000002</v>
      </c>
      <c r="K366" s="394">
        <f t="shared" si="649"/>
        <v>394741.62784999999</v>
      </c>
      <c r="L366" s="394">
        <f t="shared" si="649"/>
        <v>1202439.55088</v>
      </c>
      <c r="M366" s="394"/>
      <c r="N366" s="394">
        <f t="shared" si="555"/>
        <v>1834347.8802100001</v>
      </c>
      <c r="P366" s="396">
        <f t="shared" si="652"/>
        <v>77730.574739999996</v>
      </c>
      <c r="Q366" s="396">
        <f t="shared" si="652"/>
        <v>277680.22474446381</v>
      </c>
      <c r="R366" s="396">
        <f t="shared" si="652"/>
        <v>640308.08863999997</v>
      </c>
      <c r="S366" s="396">
        <f t="shared" si="652"/>
        <v>0</v>
      </c>
      <c r="T366" s="396">
        <f t="shared" si="652"/>
        <v>995718.88812446385</v>
      </c>
      <c r="U366" s="396"/>
      <c r="W366" s="397">
        <f t="shared" si="578"/>
        <v>5.0888843471397678</v>
      </c>
      <c r="X366" s="397">
        <f t="shared" si="579"/>
        <v>4.0352903156485151</v>
      </c>
      <c r="Y366" s="397">
        <f t="shared" si="580"/>
        <v>0.75407042583189232</v>
      </c>
      <c r="Z366" s="388"/>
      <c r="AA366" s="388">
        <f t="shared" si="581"/>
        <v>3.7224714035721447</v>
      </c>
      <c r="AD366" s="397">
        <f t="shared" si="582"/>
        <v>15.526887828390992</v>
      </c>
      <c r="AE366" s="397">
        <f t="shared" si="583"/>
        <v>5.7364440320239032</v>
      </c>
      <c r="AF366" s="397">
        <f t="shared" si="584"/>
        <v>1.4160747306738739</v>
      </c>
      <c r="AG366" s="388"/>
      <c r="AH366" s="397">
        <f t="shared" si="585"/>
        <v>3.7224714035721447</v>
      </c>
      <c r="AJ366" s="398">
        <f t="shared" si="586"/>
        <v>0.71867181058849472</v>
      </c>
      <c r="AK366" s="398">
        <f t="shared" si="587"/>
        <v>1.0439364904433699</v>
      </c>
      <c r="AL366" s="398">
        <f t="shared" si="588"/>
        <v>1.0417508509311912</v>
      </c>
      <c r="AM366" s="399"/>
      <c r="AN366" s="398">
        <f t="shared" si="589"/>
        <v>0.8776656473615706</v>
      </c>
      <c r="AP366" s="393">
        <f t="shared" si="651"/>
        <v>3.0511378858743279</v>
      </c>
      <c r="AQ366" s="393">
        <f t="shared" si="651"/>
        <v>1.4215691024208237</v>
      </c>
      <c r="AR366" s="393">
        <f t="shared" si="651"/>
        <v>1.8779077950334107</v>
      </c>
      <c r="AS366" s="393">
        <f t="shared" si="651"/>
        <v>0</v>
      </c>
      <c r="AT366" s="393">
        <f t="shared" si="558"/>
        <v>4.2413320092481683</v>
      </c>
      <c r="AV366" s="393">
        <f t="shared" si="590"/>
        <v>7.806477879154558E-2</v>
      </c>
      <c r="AW366" s="393">
        <f t="shared" si="559"/>
        <v>0.27887411603439832</v>
      </c>
      <c r="AX366" s="393">
        <f t="shared" si="560"/>
        <v>0.64306110517405601</v>
      </c>
      <c r="AY366" s="393"/>
      <c r="AZ366" s="393">
        <f t="shared" si="561"/>
        <v>1</v>
      </c>
      <c r="BC366" s="383">
        <f t="shared" si="648"/>
        <v>0.71867181058849472</v>
      </c>
      <c r="BD366" s="383">
        <f t="shared" si="648"/>
        <v>1.0439364904433699</v>
      </c>
      <c r="BE366" s="383">
        <f t="shared" si="648"/>
        <v>1.0417508509311912</v>
      </c>
      <c r="BF366" s="383" t="e">
        <f t="shared" si="648"/>
        <v>#DIV/0!</v>
      </c>
      <c r="BG366" s="383"/>
      <c r="BH366" s="383">
        <f t="shared" ref="BH366:BK375" si="653">W366/W$80</f>
        <v>0.71867181058849472</v>
      </c>
      <c r="BI366" s="383">
        <f t="shared" si="653"/>
        <v>1.0439364904433699</v>
      </c>
      <c r="BJ366" s="383">
        <f t="shared" si="653"/>
        <v>1.0417508509311912</v>
      </c>
      <c r="BK366" s="383">
        <f t="shared" si="653"/>
        <v>0</v>
      </c>
      <c r="BL366" s="383"/>
      <c r="BM366" s="383">
        <f t="shared" ref="BM366:BP375" si="654">BR366*BW366*CB366*CG366</f>
        <v>0.171177854308843</v>
      </c>
      <c r="BN366" s="383">
        <f t="shared" si="654"/>
        <v>0.41385695754535246</v>
      </c>
      <c r="BO366" s="383">
        <f t="shared" si="654"/>
        <v>1.2580281847239403</v>
      </c>
      <c r="BP366" s="383">
        <f t="shared" si="654"/>
        <v>0</v>
      </c>
      <c r="BQ366" s="383"/>
      <c r="BR366" s="400">
        <f t="shared" si="591"/>
        <v>0.71867181058849472</v>
      </c>
      <c r="BS366" s="400">
        <f t="shared" si="563"/>
        <v>1.0439364904433699</v>
      </c>
      <c r="BT366" s="400">
        <f t="shared" si="564"/>
        <v>1.0417508509311912</v>
      </c>
      <c r="BU366" s="400">
        <v>1</v>
      </c>
      <c r="BV366" s="391"/>
      <c r="BW366" s="400">
        <f t="shared" si="592"/>
        <v>3.0511378858743279</v>
      </c>
      <c r="BX366" s="400">
        <f t="shared" si="565"/>
        <v>1.4215691024208237</v>
      </c>
      <c r="BY366" s="400">
        <f t="shared" si="566"/>
        <v>1.8779077950334107</v>
      </c>
      <c r="BZ366" s="400">
        <v>1</v>
      </c>
      <c r="CB366" s="400">
        <f t="shared" si="593"/>
        <v>7.806477879154558E-2</v>
      </c>
      <c r="CC366" s="400">
        <f t="shared" si="567"/>
        <v>0.27887411603439832</v>
      </c>
      <c r="CD366" s="400">
        <f t="shared" si="568"/>
        <v>0.64306110517405601</v>
      </c>
      <c r="CE366" s="400"/>
      <c r="CG366" s="400">
        <v>1</v>
      </c>
      <c r="CH366" s="400">
        <v>1</v>
      </c>
      <c r="CI366" s="400">
        <v>1</v>
      </c>
      <c r="CJ366" s="400">
        <v>1</v>
      </c>
      <c r="CL366" s="392">
        <f t="shared" si="569"/>
        <v>1.174191333105449</v>
      </c>
      <c r="CM366" s="392">
        <f t="shared" si="570"/>
        <v>0.8776656473615706</v>
      </c>
      <c r="CN366" s="392">
        <f t="shared" si="571"/>
        <v>0.94267643429589421</v>
      </c>
      <c r="CO366" s="392">
        <f t="shared" si="572"/>
        <v>1.0046148388388392</v>
      </c>
      <c r="CP366" s="392">
        <f>1</f>
        <v>1</v>
      </c>
      <c r="CQ366" s="392">
        <f>1</f>
        <v>1</v>
      </c>
      <c r="CR366" s="392">
        <f t="shared" si="573"/>
        <v>0.92675910377501902</v>
      </c>
      <c r="CS366" s="392">
        <f t="shared" si="574"/>
        <v>1.0305473964963394</v>
      </c>
      <c r="CT366" s="392">
        <f t="shared" si="575"/>
        <v>1.0305473964963394</v>
      </c>
      <c r="CU366" s="392"/>
      <c r="CV366" s="392">
        <f t="shared" si="576"/>
        <v>0.94702673411734128</v>
      </c>
      <c r="CY366" s="338"/>
      <c r="DA366" s="383">
        <f t="shared" si="612"/>
        <v>0.32561783079954093</v>
      </c>
      <c r="DB366" s="383">
        <f t="shared" si="613"/>
        <v>0.42975367307760193</v>
      </c>
      <c r="DC366" s="383">
        <f t="shared" si="614"/>
        <v>0.24462849612285717</v>
      </c>
      <c r="DD366" s="383">
        <f t="shared" si="615"/>
        <v>0</v>
      </c>
      <c r="DF366" s="383">
        <f t="shared" si="616"/>
        <v>0.32334763889563028</v>
      </c>
      <c r="DG366" s="383">
        <f t="shared" si="617"/>
        <v>0.43163838904289176</v>
      </c>
      <c r="DH366" s="383">
        <f t="shared" si="618"/>
        <v>0.2450057388874938</v>
      </c>
      <c r="DI366" s="383"/>
      <c r="DJ366" s="383">
        <f t="shared" si="619"/>
        <v>0.99999176682601587</v>
      </c>
      <c r="DK366" s="383"/>
      <c r="DL366" s="383">
        <f t="shared" si="620"/>
        <v>0.32335030109491703</v>
      </c>
      <c r="DM366" s="383">
        <f t="shared" si="621"/>
        <v>0.43164194282610591</v>
      </c>
      <c r="DN366" s="383">
        <f t="shared" si="622"/>
        <v>0.24500775607897707</v>
      </c>
      <c r="DO366" s="383">
        <f t="shared" si="623"/>
        <v>0</v>
      </c>
      <c r="DR366" s="383">
        <f t="shared" si="624"/>
        <v>4.4682690400416059E-2</v>
      </c>
      <c r="DS366" s="383">
        <f t="shared" si="625"/>
        <v>-1.9591016484544407E-2</v>
      </c>
      <c r="DT366" s="383">
        <f t="shared" si="626"/>
        <v>1.4577961976289014E-2</v>
      </c>
      <c r="DU366" s="383">
        <f t="shared" si="627"/>
        <v>0</v>
      </c>
      <c r="DW366" s="383">
        <f t="shared" si="628"/>
        <v>5.7548942946043069E-2</v>
      </c>
      <c r="DX366" s="383">
        <f t="shared" si="629"/>
        <v>-8.6082895451421254E-2</v>
      </c>
      <c r="DY366" s="383">
        <f t="shared" si="630"/>
        <v>2.1462290453108879E-2</v>
      </c>
      <c r="DZ366" s="383">
        <f t="shared" si="631"/>
        <v>0</v>
      </c>
      <c r="EA366" s="383"/>
      <c r="EC366" s="383">
        <f t="shared" si="632"/>
        <v>-8.1153713148654855E-2</v>
      </c>
      <c r="ED366" s="383">
        <f t="shared" si="633"/>
        <v>0.10399714389507986</v>
      </c>
      <c r="EE366" s="383">
        <f t="shared" si="634"/>
        <v>-3.2052468878701119E-2</v>
      </c>
      <c r="EF366" s="383"/>
      <c r="EH366" s="383">
        <f t="shared" si="635"/>
        <v>5.7548942946043069E-2</v>
      </c>
      <c r="EI366" s="383">
        <f t="shared" si="636"/>
        <v>-8.6082895451421254E-2</v>
      </c>
      <c r="EJ366" s="383">
        <f t="shared" si="637"/>
        <v>2.1462290453108879E-2</v>
      </c>
      <c r="EK366" s="383">
        <f t="shared" si="638"/>
        <v>0</v>
      </c>
      <c r="EM366" s="383">
        <f t="shared" si="639"/>
        <v>-8.1153713148654855E-2</v>
      </c>
      <c r="EN366" s="383">
        <f t="shared" si="640"/>
        <v>0.10399714389507986</v>
      </c>
      <c r="EO366" s="383">
        <f t="shared" si="641"/>
        <v>-3.2052468878701119E-2</v>
      </c>
      <c r="EP366" s="383" t="e">
        <f t="shared" si="642"/>
        <v>#DIV/0!</v>
      </c>
      <c r="ER366" s="383">
        <f t="shared" si="643"/>
        <v>0</v>
      </c>
      <c r="ES366" s="383">
        <f t="shared" si="644"/>
        <v>0</v>
      </c>
      <c r="ET366" s="383">
        <f t="shared" si="645"/>
        <v>0</v>
      </c>
      <c r="EU366" s="383">
        <f t="shared" si="646"/>
        <v>0</v>
      </c>
      <c r="EX366" s="383">
        <f t="shared" si="577"/>
        <v>1.0096094478048638</v>
      </c>
      <c r="EY366" s="383">
        <f t="shared" si="549"/>
        <v>0.81737953476062553</v>
      </c>
      <c r="EZ366" s="383">
        <f t="shared" si="550"/>
        <v>0.92675910377501902</v>
      </c>
      <c r="FA366" s="383"/>
      <c r="FB366" s="383">
        <f t="shared" si="602"/>
        <v>1.010853828200003</v>
      </c>
      <c r="FC366" s="383">
        <f t="shared" si="603"/>
        <v>1.1568599980869714</v>
      </c>
      <c r="FD366" s="383">
        <f t="shared" si="551"/>
        <v>0.94267643429589421</v>
      </c>
      <c r="FE366" s="383"/>
      <c r="FF366" s="383">
        <f t="shared" si="604"/>
        <v>0.98679783076308325</v>
      </c>
      <c r="FG366" s="383">
        <f t="shared" si="605"/>
        <v>0.950426940645833</v>
      </c>
      <c r="FH366" s="383">
        <f t="shared" si="552"/>
        <v>1.0046148388388392</v>
      </c>
      <c r="FI366" s="383"/>
      <c r="FJ366" s="383" t="e">
        <f t="shared" si="606"/>
        <v>#DIV/0!</v>
      </c>
      <c r="FK366" s="383">
        <f t="shared" si="607"/>
        <v>1</v>
      </c>
      <c r="FL366" s="383">
        <f t="shared" si="608"/>
        <v>1.0083796975718107</v>
      </c>
      <c r="FN366" s="383">
        <f t="shared" si="609"/>
        <v>1</v>
      </c>
      <c r="FO366" s="383">
        <f t="shared" si="610"/>
        <v>1</v>
      </c>
      <c r="FP366" s="383">
        <f t="shared" si="611"/>
        <v>1.0570362736601544</v>
      </c>
    </row>
    <row r="367" spans="1:189" hidden="1" x14ac:dyDescent="0.2">
      <c r="A367" s="377" t="s">
        <v>557</v>
      </c>
      <c r="B367" s="334">
        <f t="shared" si="535"/>
        <v>2002</v>
      </c>
      <c r="D367" s="432">
        <f>Conversion_factors!$M64*D216+D292</f>
        <v>1223.1944227504305</v>
      </c>
      <c r="E367" s="432">
        <f>Conversion_factors!$M64*E216+E292</f>
        <v>1522.750681018777</v>
      </c>
      <c r="F367" s="432">
        <f>Conversion_factors!$M64*F216+F292</f>
        <v>892.5167862468669</v>
      </c>
      <c r="G367" s="388"/>
      <c r="H367" s="388">
        <f t="shared" si="553"/>
        <v>3638.4618900160744</v>
      </c>
      <c r="I367" s="383"/>
      <c r="J367" s="394">
        <f t="shared" si="649"/>
        <v>236206.04405999999</v>
      </c>
      <c r="K367" s="394">
        <f t="shared" si="649"/>
        <v>376669.03860999999</v>
      </c>
      <c r="L367" s="394">
        <f t="shared" si="649"/>
        <v>1166713.7778700001</v>
      </c>
      <c r="M367" s="394"/>
      <c r="N367" s="394">
        <f t="shared" si="555"/>
        <v>1779588.86054</v>
      </c>
      <c r="P367" s="396">
        <f t="shared" si="652"/>
        <v>81171.641879999996</v>
      </c>
      <c r="Q367" s="396">
        <f t="shared" si="652"/>
        <v>280569.94940979814</v>
      </c>
      <c r="R367" s="396">
        <f t="shared" si="652"/>
        <v>617926.46168000007</v>
      </c>
      <c r="S367" s="396">
        <f t="shared" si="652"/>
        <v>0</v>
      </c>
      <c r="T367" s="396">
        <f t="shared" si="652"/>
        <v>979668.05296979821</v>
      </c>
      <c r="U367" s="396"/>
      <c r="W367" s="397">
        <f t="shared" si="578"/>
        <v>5.1785060268810064</v>
      </c>
      <c r="X367" s="397">
        <f t="shared" si="579"/>
        <v>4.0426754655442236</v>
      </c>
      <c r="Y367" s="397">
        <f t="shared" si="580"/>
        <v>0.76498349738894966</v>
      </c>
      <c r="Z367" s="388"/>
      <c r="AA367" s="388">
        <f t="shared" si="581"/>
        <v>3.7139742170690577</v>
      </c>
      <c r="AD367" s="397">
        <f t="shared" si="582"/>
        <v>15.069233471447314</v>
      </c>
      <c r="AE367" s="397">
        <f t="shared" si="583"/>
        <v>5.4273477406329782</v>
      </c>
      <c r="AF367" s="397">
        <f t="shared" si="584"/>
        <v>1.4443737913736834</v>
      </c>
      <c r="AG367" s="388"/>
      <c r="AH367" s="397">
        <f t="shared" si="585"/>
        <v>3.7139742170690577</v>
      </c>
      <c r="AJ367" s="398">
        <f t="shared" si="586"/>
        <v>0.73132852873219145</v>
      </c>
      <c r="AK367" s="398">
        <f t="shared" si="587"/>
        <v>1.0458470413233467</v>
      </c>
      <c r="AL367" s="398">
        <f t="shared" si="588"/>
        <v>1.0568272963020535</v>
      </c>
      <c r="AM367" s="399"/>
      <c r="AN367" s="398">
        <f t="shared" si="589"/>
        <v>0.87566222332295285</v>
      </c>
      <c r="AP367" s="393">
        <f t="shared" si="651"/>
        <v>2.9099576969158134</v>
      </c>
      <c r="AQ367" s="393">
        <f t="shared" si="651"/>
        <v>1.3425138344372023</v>
      </c>
      <c r="AR367" s="393">
        <f t="shared" si="651"/>
        <v>1.8881110459292736</v>
      </c>
      <c r="AS367" s="393">
        <f t="shared" si="651"/>
        <v>0</v>
      </c>
      <c r="AT367" s="393">
        <f t="shared" si="558"/>
        <v>4.2413320092481683</v>
      </c>
      <c r="AV367" s="393">
        <f t="shared" si="590"/>
        <v>8.2856271197099457E-2</v>
      </c>
      <c r="AW367" s="393">
        <f t="shared" si="559"/>
        <v>0.28639287415698522</v>
      </c>
      <c r="AX367" s="393">
        <f t="shared" si="560"/>
        <v>0.63075085464591529</v>
      </c>
      <c r="AY367" s="393"/>
      <c r="AZ367" s="393">
        <f t="shared" si="561"/>
        <v>1</v>
      </c>
      <c r="BC367" s="383">
        <f t="shared" si="648"/>
        <v>0.73132852873219145</v>
      </c>
      <c r="BD367" s="383">
        <f t="shared" si="648"/>
        <v>1.0458470413233467</v>
      </c>
      <c r="BE367" s="383">
        <f t="shared" si="648"/>
        <v>1.0568272963020535</v>
      </c>
      <c r="BF367" s="383" t="e">
        <f t="shared" si="648"/>
        <v>#DIV/0!</v>
      </c>
      <c r="BG367" s="383"/>
      <c r="BH367" s="383">
        <f t="shared" si="653"/>
        <v>0.73132852873219145</v>
      </c>
      <c r="BI367" s="383">
        <f t="shared" si="653"/>
        <v>1.0458470413233467</v>
      </c>
      <c r="BJ367" s="383">
        <f t="shared" si="653"/>
        <v>1.0568272963020535</v>
      </c>
      <c r="BK367" s="383">
        <f t="shared" si="653"/>
        <v>0</v>
      </c>
      <c r="BL367" s="383"/>
      <c r="BM367" s="383">
        <f t="shared" si="654"/>
        <v>0.1763293374285182</v>
      </c>
      <c r="BN367" s="383">
        <f t="shared" si="654"/>
        <v>0.40211395930915639</v>
      </c>
      <c r="BO367" s="383">
        <f t="shared" si="654"/>
        <v>1.2586048546616422</v>
      </c>
      <c r="BP367" s="383">
        <f t="shared" si="654"/>
        <v>0</v>
      </c>
      <c r="BQ367" s="383"/>
      <c r="BR367" s="400">
        <f t="shared" si="591"/>
        <v>0.73132852873219145</v>
      </c>
      <c r="BS367" s="400">
        <f t="shared" si="563"/>
        <v>1.0458470413233467</v>
      </c>
      <c r="BT367" s="400">
        <f t="shared" si="564"/>
        <v>1.0568272963020535</v>
      </c>
      <c r="BU367" s="400">
        <v>1</v>
      </c>
      <c r="BV367" s="391"/>
      <c r="BW367" s="400">
        <f t="shared" si="592"/>
        <v>2.9099576969158134</v>
      </c>
      <c r="BX367" s="400">
        <f t="shared" si="565"/>
        <v>1.3425138344372023</v>
      </c>
      <c r="BY367" s="400">
        <f t="shared" si="566"/>
        <v>1.8881110459292736</v>
      </c>
      <c r="BZ367" s="400">
        <v>1</v>
      </c>
      <c r="CB367" s="400">
        <f t="shared" si="593"/>
        <v>8.2856271197099457E-2</v>
      </c>
      <c r="CC367" s="400">
        <f t="shared" si="567"/>
        <v>0.28639287415698522</v>
      </c>
      <c r="CD367" s="400">
        <f t="shared" si="568"/>
        <v>0.63075085464591529</v>
      </c>
      <c r="CE367" s="400"/>
      <c r="CG367" s="400">
        <v>1</v>
      </c>
      <c r="CH367" s="400">
        <v>1</v>
      </c>
      <c r="CI367" s="400">
        <v>1</v>
      </c>
      <c r="CJ367" s="400">
        <v>1</v>
      </c>
      <c r="CL367" s="392">
        <f t="shared" si="569"/>
        <v>1.1391393307020097</v>
      </c>
      <c r="CM367" s="392">
        <f t="shared" si="570"/>
        <v>0.87566222332295285</v>
      </c>
      <c r="CN367" s="392">
        <f t="shared" si="571"/>
        <v>0.96775819652863049</v>
      </c>
      <c r="CO367" s="392">
        <f t="shared" si="572"/>
        <v>0.96655954920372977</v>
      </c>
      <c r="CP367" s="392">
        <f>1</f>
        <v>1</v>
      </c>
      <c r="CQ367" s="392">
        <f>1</f>
        <v>1</v>
      </c>
      <c r="CR367" s="392">
        <f t="shared" si="573"/>
        <v>0.93614072802707016</v>
      </c>
      <c r="CS367" s="392">
        <f t="shared" si="574"/>
        <v>0.99750127899714158</v>
      </c>
      <c r="CT367" s="392">
        <f t="shared" si="575"/>
        <v>0.99750127899714225</v>
      </c>
      <c r="CU367" s="392"/>
      <c r="CV367" s="392">
        <f t="shared" si="576"/>
        <v>0.93539592617492762</v>
      </c>
      <c r="CY367" s="338"/>
      <c r="DA367" s="383">
        <f t="shared" si="612"/>
        <v>0.33618448116960392</v>
      </c>
      <c r="DB367" s="383">
        <f t="shared" si="613"/>
        <v>0.41851494588886556</v>
      </c>
      <c r="DC367" s="383">
        <f t="shared" si="614"/>
        <v>0.24530057294153049</v>
      </c>
      <c r="DD367" s="383">
        <f t="shared" si="615"/>
        <v>0</v>
      </c>
      <c r="DF367" s="383">
        <f t="shared" si="616"/>
        <v>0.33087303537882101</v>
      </c>
      <c r="DG367" s="383">
        <f t="shared" si="617"/>
        <v>0.42410949130279835</v>
      </c>
      <c r="DH367" s="383">
        <f t="shared" si="618"/>
        <v>0.24496438087474592</v>
      </c>
      <c r="DI367" s="383"/>
      <c r="DJ367" s="383">
        <f t="shared" si="619"/>
        <v>0.99994690755636528</v>
      </c>
      <c r="DK367" s="383"/>
      <c r="DL367" s="383">
        <f t="shared" si="620"/>
        <v>0.33089060316951907</v>
      </c>
      <c r="DM367" s="383">
        <f t="shared" si="621"/>
        <v>0.42413200950760682</v>
      </c>
      <c r="DN367" s="383">
        <f t="shared" si="622"/>
        <v>0.24497738732287413</v>
      </c>
      <c r="DO367" s="383">
        <f t="shared" si="623"/>
        <v>0</v>
      </c>
      <c r="DR367" s="383">
        <f t="shared" si="624"/>
        <v>1.7457981573606795E-2</v>
      </c>
      <c r="DS367" s="383">
        <f t="shared" si="625"/>
        <v>1.8284682439395855E-3</v>
      </c>
      <c r="DT367" s="383">
        <f t="shared" si="626"/>
        <v>1.4368494947026708E-2</v>
      </c>
      <c r="DU367" s="383">
        <f t="shared" si="627"/>
        <v>0</v>
      </c>
      <c r="DW367" s="383">
        <f t="shared" si="628"/>
        <v>-4.7376054443716828E-2</v>
      </c>
      <c r="DX367" s="383">
        <f t="shared" si="629"/>
        <v>-5.7217410924021848E-2</v>
      </c>
      <c r="DY367" s="383">
        <f t="shared" si="630"/>
        <v>5.4186005390475332E-3</v>
      </c>
      <c r="DZ367" s="383">
        <f t="shared" si="631"/>
        <v>0</v>
      </c>
      <c r="EA367" s="383"/>
      <c r="EC367" s="383">
        <f t="shared" si="632"/>
        <v>5.9568455049795979E-2</v>
      </c>
      <c r="ED367" s="383">
        <f t="shared" si="633"/>
        <v>2.6604071048134732E-2</v>
      </c>
      <c r="EE367" s="383">
        <f t="shared" si="634"/>
        <v>-1.9328808609306872E-2</v>
      </c>
      <c r="EF367" s="383"/>
      <c r="EH367" s="383">
        <f t="shared" si="635"/>
        <v>-4.7376054443716828E-2</v>
      </c>
      <c r="EI367" s="383">
        <f t="shared" si="636"/>
        <v>-5.7217410924021848E-2</v>
      </c>
      <c r="EJ367" s="383">
        <f t="shared" si="637"/>
        <v>5.4186005390475332E-3</v>
      </c>
      <c r="EK367" s="383">
        <f t="shared" si="638"/>
        <v>0</v>
      </c>
      <c r="EM367" s="383">
        <f t="shared" si="639"/>
        <v>5.9568455049795979E-2</v>
      </c>
      <c r="EN367" s="383">
        <f t="shared" si="640"/>
        <v>2.6604071048134732E-2</v>
      </c>
      <c r="EO367" s="383">
        <f t="shared" si="641"/>
        <v>-1.9328808609306872E-2</v>
      </c>
      <c r="EP367" s="383" t="e">
        <f t="shared" si="642"/>
        <v>#DIV/0!</v>
      </c>
      <c r="ER367" s="383">
        <f t="shared" si="643"/>
        <v>0</v>
      </c>
      <c r="ES367" s="383">
        <f t="shared" si="644"/>
        <v>0</v>
      </c>
      <c r="ET367" s="383">
        <f t="shared" si="645"/>
        <v>0</v>
      </c>
      <c r="EU367" s="383">
        <f t="shared" si="646"/>
        <v>0</v>
      </c>
      <c r="EX367" s="383">
        <f t="shared" si="577"/>
        <v>1.0101230451514709</v>
      </c>
      <c r="EY367" s="383">
        <f t="shared" si="549"/>
        <v>0.82565390469689559</v>
      </c>
      <c r="EZ367" s="383">
        <f t="shared" si="550"/>
        <v>0.93614072802707016</v>
      </c>
      <c r="FA367" s="383"/>
      <c r="FB367" s="383">
        <f t="shared" si="602"/>
        <v>1.0266069685421493</v>
      </c>
      <c r="FC367" s="383">
        <f t="shared" si="603"/>
        <v>1.1876405356637423</v>
      </c>
      <c r="FD367" s="383">
        <f t="shared" si="551"/>
        <v>0.96775819652863049</v>
      </c>
      <c r="FE367" s="383"/>
      <c r="FF367" s="383">
        <f t="shared" si="604"/>
        <v>0.96211952266293954</v>
      </c>
      <c r="FG367" s="383">
        <f t="shared" si="605"/>
        <v>0.91442431446016681</v>
      </c>
      <c r="FH367" s="383">
        <f t="shared" si="552"/>
        <v>0.96655954920372977</v>
      </c>
      <c r="FI367" s="383"/>
      <c r="FJ367" s="383" t="e">
        <f t="shared" si="606"/>
        <v>#DIV/0!</v>
      </c>
      <c r="FK367" s="383">
        <f t="shared" si="607"/>
        <v>1</v>
      </c>
      <c r="FL367" s="383">
        <f t="shared" si="608"/>
        <v>1.0083796975718107</v>
      </c>
      <c r="FN367" s="383">
        <f t="shared" si="609"/>
        <v>1</v>
      </c>
      <c r="FO367" s="383">
        <f t="shared" si="610"/>
        <v>1</v>
      </c>
      <c r="FP367" s="383">
        <f t="shared" si="611"/>
        <v>1.0570362736601544</v>
      </c>
    </row>
    <row r="368" spans="1:189" hidden="1" x14ac:dyDescent="0.2">
      <c r="A368" s="377" t="s">
        <v>557</v>
      </c>
      <c r="B368" s="334">
        <f t="shared" si="535"/>
        <v>2003</v>
      </c>
      <c r="D368" s="432">
        <f>Conversion_factors!$M65*D217+D293</f>
        <v>1036.7941526602178</v>
      </c>
      <c r="E368" s="432">
        <f>Conversion_factors!$M65*E217+E293</f>
        <v>1485.1632405104497</v>
      </c>
      <c r="F368" s="432">
        <f>Conversion_factors!$M65*F217+F293</f>
        <v>969.30508641005008</v>
      </c>
      <c r="G368" s="388"/>
      <c r="H368" s="388">
        <f t="shared" si="553"/>
        <v>3491.2624795807174</v>
      </c>
      <c r="I368" s="383"/>
      <c r="J368" s="394">
        <f t="shared" si="649"/>
        <v>246147.08799000003</v>
      </c>
      <c r="K368" s="394">
        <f t="shared" si="649"/>
        <v>366442.80878000002</v>
      </c>
      <c r="L368" s="394">
        <f t="shared" si="649"/>
        <v>1194875.7056700001</v>
      </c>
      <c r="M368" s="394"/>
      <c r="N368" s="394">
        <f t="shared" si="555"/>
        <v>1807465.60244</v>
      </c>
      <c r="P368" s="396">
        <f t="shared" si="652"/>
        <v>91550.953200000004</v>
      </c>
      <c r="Q368" s="396">
        <f t="shared" si="652"/>
        <v>238792.42161571907</v>
      </c>
      <c r="R368" s="396">
        <f t="shared" si="652"/>
        <v>619635.40364000003</v>
      </c>
      <c r="S368" s="396">
        <f t="shared" si="652"/>
        <v>0</v>
      </c>
      <c r="T368" s="396">
        <f t="shared" si="652"/>
        <v>949978.77845571912</v>
      </c>
      <c r="U368" s="396"/>
      <c r="W368" s="397">
        <f t="shared" si="578"/>
        <v>4.2120918883360448</v>
      </c>
      <c r="X368" s="397">
        <f t="shared" si="579"/>
        <v>4.0529195959800974</v>
      </c>
      <c r="Y368" s="397">
        <f t="shared" si="580"/>
        <v>0.81121833995824177</v>
      </c>
      <c r="Z368" s="388"/>
      <c r="AA368" s="388">
        <f t="shared" si="581"/>
        <v>3.6750952323967665</v>
      </c>
      <c r="AD368" s="397">
        <f t="shared" si="582"/>
        <v>11.324777257045728</v>
      </c>
      <c r="AE368" s="397">
        <f t="shared" si="583"/>
        <v>6.2194739282826781</v>
      </c>
      <c r="AF368" s="397">
        <f t="shared" si="584"/>
        <v>1.5643152097442186</v>
      </c>
      <c r="AG368" s="388"/>
      <c r="AH368" s="397">
        <f t="shared" si="585"/>
        <v>3.6750952323967665</v>
      </c>
      <c r="AJ368" s="398">
        <f t="shared" si="586"/>
        <v>0.59484780892239764</v>
      </c>
      <c r="AK368" s="398">
        <f t="shared" si="587"/>
        <v>1.0484972153476044</v>
      </c>
      <c r="AL368" s="398">
        <f t="shared" si="588"/>
        <v>1.1207008881301561</v>
      </c>
      <c r="AM368" s="399"/>
      <c r="AN368" s="398">
        <f t="shared" si="589"/>
        <v>0.86649553121124923</v>
      </c>
      <c r="AP368" s="393">
        <f t="shared" si="651"/>
        <v>2.6886349009635437</v>
      </c>
      <c r="AQ368" s="393">
        <f t="shared" si="651"/>
        <v>1.5345663245951104</v>
      </c>
      <c r="AR368" s="393">
        <f t="shared" si="651"/>
        <v>1.9283528646859034</v>
      </c>
      <c r="AS368" s="393">
        <f t="shared" si="651"/>
        <v>0</v>
      </c>
      <c r="AT368" s="393">
        <f t="shared" si="558"/>
        <v>4.2413320092481683</v>
      </c>
      <c r="AV368" s="393">
        <f t="shared" si="590"/>
        <v>9.6371577214413973E-2</v>
      </c>
      <c r="AW368" s="393">
        <f t="shared" si="559"/>
        <v>0.25136605893859953</v>
      </c>
      <c r="AX368" s="393">
        <f t="shared" si="560"/>
        <v>0.65226236384698644</v>
      </c>
      <c r="AY368" s="393"/>
      <c r="AZ368" s="393">
        <f t="shared" si="561"/>
        <v>1</v>
      </c>
      <c r="BC368" s="383">
        <f t="shared" si="648"/>
        <v>0.59484780892239764</v>
      </c>
      <c r="BD368" s="383">
        <f t="shared" si="648"/>
        <v>1.0484972153476044</v>
      </c>
      <c r="BE368" s="383">
        <f t="shared" si="648"/>
        <v>1.1207008881301561</v>
      </c>
      <c r="BF368" s="383" t="e">
        <f t="shared" si="648"/>
        <v>#DIV/0!</v>
      </c>
      <c r="BG368" s="383"/>
      <c r="BH368" s="383">
        <f t="shared" si="653"/>
        <v>0.59484780892239764</v>
      </c>
      <c r="BI368" s="383">
        <f t="shared" si="653"/>
        <v>1.0484972153476044</v>
      </c>
      <c r="BJ368" s="383">
        <f t="shared" si="653"/>
        <v>1.1207008881301561</v>
      </c>
      <c r="BK368" s="383">
        <f t="shared" si="653"/>
        <v>0</v>
      </c>
      <c r="BL368" s="383"/>
      <c r="BM368" s="383">
        <f t="shared" si="654"/>
        <v>0.1541298177223494</v>
      </c>
      <c r="BN368" s="383">
        <f t="shared" si="654"/>
        <v>0.40444510267330558</v>
      </c>
      <c r="BO368" s="383">
        <f t="shared" si="654"/>
        <v>1.4096086090747708</v>
      </c>
      <c r="BP368" s="383">
        <f t="shared" si="654"/>
        <v>0</v>
      </c>
      <c r="BQ368" s="383"/>
      <c r="BR368" s="400">
        <f t="shared" si="591"/>
        <v>0.59484780892239764</v>
      </c>
      <c r="BS368" s="400">
        <f t="shared" si="563"/>
        <v>1.0484972153476044</v>
      </c>
      <c r="BT368" s="400">
        <f t="shared" si="564"/>
        <v>1.1207008881301561</v>
      </c>
      <c r="BU368" s="400">
        <v>1</v>
      </c>
      <c r="BV368" s="391"/>
      <c r="BW368" s="400">
        <f t="shared" si="592"/>
        <v>2.6886349009635437</v>
      </c>
      <c r="BX368" s="400">
        <f t="shared" si="565"/>
        <v>1.5345663245951104</v>
      </c>
      <c r="BY368" s="400">
        <f t="shared" si="566"/>
        <v>1.9283528646859034</v>
      </c>
      <c r="BZ368" s="400">
        <v>1</v>
      </c>
      <c r="CB368" s="400">
        <f t="shared" si="593"/>
        <v>9.6371577214413973E-2</v>
      </c>
      <c r="CC368" s="400">
        <f t="shared" si="567"/>
        <v>0.25136605893859953</v>
      </c>
      <c r="CD368" s="400">
        <f t="shared" si="568"/>
        <v>0.65226236384698644</v>
      </c>
      <c r="CE368" s="400"/>
      <c r="CG368" s="400">
        <v>1</v>
      </c>
      <c r="CH368" s="400">
        <v>1</v>
      </c>
      <c r="CI368" s="400">
        <v>1</v>
      </c>
      <c r="CJ368" s="400">
        <v>1</v>
      </c>
      <c r="CL368" s="392">
        <f t="shared" si="569"/>
        <v>1.1569836169943404</v>
      </c>
      <c r="CM368" s="392">
        <f t="shared" si="570"/>
        <v>0.86649553121124923</v>
      </c>
      <c r="CN368" s="392">
        <f t="shared" si="571"/>
        <v>0.96919992413860323</v>
      </c>
      <c r="CO368" s="392">
        <f t="shared" si="572"/>
        <v>1.002931781916127</v>
      </c>
      <c r="CP368" s="392">
        <f>1</f>
        <v>1</v>
      </c>
      <c r="CQ368" s="392">
        <f>1</f>
        <v>1</v>
      </c>
      <c r="CR368" s="392">
        <f t="shared" si="573"/>
        <v>0.89141833363940215</v>
      </c>
      <c r="CS368" s="392">
        <f t="shared" si="574"/>
        <v>1.0025211338102231</v>
      </c>
      <c r="CT368" s="392">
        <f t="shared" si="575"/>
        <v>1.0025211338102236</v>
      </c>
      <c r="CU368" s="392"/>
      <c r="CV368" s="392">
        <f t="shared" si="576"/>
        <v>0.97204140694930441</v>
      </c>
      <c r="CY368" s="338"/>
      <c r="DA368" s="383">
        <f t="shared" si="612"/>
        <v>0.29696826254803149</v>
      </c>
      <c r="DB368" s="383">
        <f t="shared" si="613"/>
        <v>0.42539432345654232</v>
      </c>
      <c r="DC368" s="383">
        <f t="shared" si="614"/>
        <v>0.2776374139954263</v>
      </c>
      <c r="DD368" s="383">
        <f t="shared" si="615"/>
        <v>0</v>
      </c>
      <c r="DF368" s="383">
        <f t="shared" si="616"/>
        <v>0.31617112781125783</v>
      </c>
      <c r="DG368" s="383">
        <f t="shared" si="617"/>
        <v>0.42194528795813496</v>
      </c>
      <c r="DH368" s="383">
        <f t="shared" si="618"/>
        <v>0.26113538486170995</v>
      </c>
      <c r="DI368" s="383"/>
      <c r="DJ368" s="383">
        <f t="shared" si="619"/>
        <v>0.99925180063110275</v>
      </c>
      <c r="DK368" s="383"/>
      <c r="DL368" s="383">
        <f t="shared" si="620"/>
        <v>0.31640786397539833</v>
      </c>
      <c r="DM368" s="383">
        <f t="shared" si="621"/>
        <v>0.42226122353909668</v>
      </c>
      <c r="DN368" s="383">
        <f t="shared" si="622"/>
        <v>0.26133091248550494</v>
      </c>
      <c r="DO368" s="383">
        <f t="shared" si="623"/>
        <v>0</v>
      </c>
      <c r="DR368" s="383">
        <f t="shared" si="624"/>
        <v>-0.20655719299564465</v>
      </c>
      <c r="DS368" s="383">
        <f t="shared" si="625"/>
        <v>2.5307925670069072E-3</v>
      </c>
      <c r="DT368" s="383">
        <f t="shared" si="626"/>
        <v>5.8682979457869905E-2</v>
      </c>
      <c r="DU368" s="383">
        <f t="shared" si="627"/>
        <v>0</v>
      </c>
      <c r="DW368" s="383">
        <f t="shared" si="628"/>
        <v>-7.9104950889793593E-2</v>
      </c>
      <c r="DX368" s="383">
        <f t="shared" si="629"/>
        <v>0.13370396409885843</v>
      </c>
      <c r="DY368" s="383">
        <f t="shared" si="630"/>
        <v>2.1089317851180331E-2</v>
      </c>
      <c r="DZ368" s="383">
        <f t="shared" si="631"/>
        <v>0</v>
      </c>
      <c r="EA368" s="383"/>
      <c r="EC368" s="383">
        <f t="shared" si="632"/>
        <v>0.15110388157306237</v>
      </c>
      <c r="ED368" s="383">
        <f t="shared" si="633"/>
        <v>-0.13045427519814032</v>
      </c>
      <c r="EE368" s="383">
        <f t="shared" si="634"/>
        <v>3.3535937036386444E-2</v>
      </c>
      <c r="EF368" s="383"/>
      <c r="EH368" s="383">
        <f t="shared" si="635"/>
        <v>-7.9104950889793593E-2</v>
      </c>
      <c r="EI368" s="383">
        <f t="shared" si="636"/>
        <v>0.13370396409885843</v>
      </c>
      <c r="EJ368" s="383">
        <f t="shared" si="637"/>
        <v>2.1089317851180331E-2</v>
      </c>
      <c r="EK368" s="383">
        <f t="shared" si="638"/>
        <v>0</v>
      </c>
      <c r="EM368" s="383">
        <f t="shared" si="639"/>
        <v>0.15110388157306237</v>
      </c>
      <c r="EN368" s="383">
        <f t="shared" si="640"/>
        <v>-0.13045427519814032</v>
      </c>
      <c r="EO368" s="383">
        <f t="shared" si="641"/>
        <v>3.3535937036386444E-2</v>
      </c>
      <c r="EP368" s="383" t="e">
        <f t="shared" si="642"/>
        <v>#DIV/0!</v>
      </c>
      <c r="ER368" s="383">
        <f t="shared" si="643"/>
        <v>0</v>
      </c>
      <c r="ES368" s="383">
        <f t="shared" si="644"/>
        <v>0</v>
      </c>
      <c r="ET368" s="383">
        <f t="shared" si="645"/>
        <v>0</v>
      </c>
      <c r="EU368" s="383">
        <f t="shared" si="646"/>
        <v>0</v>
      </c>
      <c r="EX368" s="383">
        <f t="shared" si="577"/>
        <v>0.9522268468311158</v>
      </c>
      <c r="EY368" s="383">
        <f t="shared" si="549"/>
        <v>0.78620981424332348</v>
      </c>
      <c r="EZ368" s="383">
        <f t="shared" si="550"/>
        <v>0.89141833363940215</v>
      </c>
      <c r="FA368" s="383"/>
      <c r="FB368" s="383">
        <f t="shared" si="602"/>
        <v>1.0014897601644133</v>
      </c>
      <c r="FC368" s="383">
        <f t="shared" si="603"/>
        <v>1.1894098352234166</v>
      </c>
      <c r="FD368" s="383">
        <f t="shared" si="551"/>
        <v>0.96919992413860323</v>
      </c>
      <c r="FE368" s="383"/>
      <c r="FF368" s="383">
        <f t="shared" si="604"/>
        <v>1.037630617526216</v>
      </c>
      <c r="FG368" s="383">
        <f t="shared" si="605"/>
        <v>0.94883466609428957</v>
      </c>
      <c r="FH368" s="383">
        <f t="shared" si="552"/>
        <v>1.002931781916127</v>
      </c>
      <c r="FI368" s="383"/>
      <c r="FJ368" s="383" t="e">
        <f t="shared" si="606"/>
        <v>#DIV/0!</v>
      </c>
      <c r="FK368" s="383">
        <f t="shared" si="607"/>
        <v>1</v>
      </c>
      <c r="FL368" s="383">
        <f t="shared" si="608"/>
        <v>1.0083796975718107</v>
      </c>
      <c r="FN368" s="383">
        <f t="shared" si="609"/>
        <v>1</v>
      </c>
      <c r="FO368" s="383">
        <f t="shared" si="610"/>
        <v>1</v>
      </c>
      <c r="FP368" s="383">
        <f t="shared" si="611"/>
        <v>1.0570362736601544</v>
      </c>
    </row>
    <row r="369" spans="1:172" hidden="1" x14ac:dyDescent="0.2">
      <c r="A369" s="377" t="s">
        <v>557</v>
      </c>
      <c r="B369" s="334">
        <f t="shared" si="535"/>
        <v>2004</v>
      </c>
      <c r="D369" s="432">
        <f>Conversion_factors!$M66*D218+D294</f>
        <v>1119.4556114327845</v>
      </c>
      <c r="E369" s="432">
        <f>Conversion_factors!$M66*E218+E294</f>
        <v>1518.0681319593809</v>
      </c>
      <c r="F369" s="432">
        <f>Conversion_factors!$M66*F218+F294</f>
        <v>1035.0637703853481</v>
      </c>
      <c r="G369" s="388"/>
      <c r="H369" s="388">
        <f t="shared" si="553"/>
        <v>3672.5875137775138</v>
      </c>
      <c r="I369" s="383"/>
      <c r="J369" s="394">
        <f t="shared" si="649"/>
        <v>250160.72474999999</v>
      </c>
      <c r="K369" s="394">
        <f t="shared" si="649"/>
        <v>373730.41789000004</v>
      </c>
      <c r="L369" s="394">
        <f t="shared" si="649"/>
        <v>1207137.35919</v>
      </c>
      <c r="M369" s="394"/>
      <c r="N369" s="394">
        <f t="shared" si="555"/>
        <v>1831028.50183</v>
      </c>
      <c r="P369" s="396">
        <f t="shared" si="652"/>
        <v>97914.836040000009</v>
      </c>
      <c r="Q369" s="396">
        <f t="shared" si="652"/>
        <v>234371.61106694827</v>
      </c>
      <c r="R369" s="396">
        <f t="shared" si="652"/>
        <v>619470.02216000005</v>
      </c>
      <c r="S369" s="396">
        <f t="shared" si="652"/>
        <v>0</v>
      </c>
      <c r="T369" s="396">
        <f t="shared" si="652"/>
        <v>951756.46926694829</v>
      </c>
      <c r="U369" s="396"/>
      <c r="W369" s="397">
        <f t="shared" si="578"/>
        <v>4.4749455077391582</v>
      </c>
      <c r="X369" s="397">
        <f t="shared" si="579"/>
        <v>4.0619335737509958</v>
      </c>
      <c r="Y369" s="397">
        <f t="shared" si="580"/>
        <v>0.85745318252753377</v>
      </c>
      <c r="Z369" s="388"/>
      <c r="AA369" s="388">
        <f t="shared" si="581"/>
        <v>3.8587470979904919</v>
      </c>
      <c r="AD369" s="397">
        <f t="shared" si="582"/>
        <v>11.43295190705795</v>
      </c>
      <c r="AE369" s="397">
        <f t="shared" si="583"/>
        <v>6.4771843528683375</v>
      </c>
      <c r="AF369" s="397">
        <f t="shared" si="584"/>
        <v>1.6708859724579317</v>
      </c>
      <c r="AG369" s="388"/>
      <c r="AH369" s="397">
        <f t="shared" si="585"/>
        <v>3.8587470979904919</v>
      </c>
      <c r="AJ369" s="398">
        <f t="shared" si="586"/>
        <v>0.63196900753685425</v>
      </c>
      <c r="AK369" s="398">
        <f t="shared" si="587"/>
        <v>1.0508291467783109</v>
      </c>
      <c r="AL369" s="398">
        <f t="shared" si="588"/>
        <v>1.1845744799582583</v>
      </c>
      <c r="AM369" s="399"/>
      <c r="AN369" s="398">
        <f t="shared" si="589"/>
        <v>0.90979604746257658</v>
      </c>
      <c r="AP369" s="393">
        <f t="shared" si="651"/>
        <v>2.554880699057748</v>
      </c>
      <c r="AQ369" s="393">
        <f t="shared" si="651"/>
        <v>1.5946061734552139</v>
      </c>
      <c r="AR369" s="393">
        <f t="shared" si="651"/>
        <v>1.9486614622300706</v>
      </c>
      <c r="AS369" s="393">
        <f t="shared" si="651"/>
        <v>0</v>
      </c>
      <c r="AT369" s="393">
        <f t="shared" si="558"/>
        <v>4.2413320092481683</v>
      </c>
      <c r="AV369" s="393">
        <f t="shared" si="590"/>
        <v>0.10287803571791314</v>
      </c>
      <c r="AW369" s="393">
        <f t="shared" si="559"/>
        <v>0.24625166062434384</v>
      </c>
      <c r="AX369" s="393">
        <f t="shared" si="560"/>
        <v>0.65087030365774312</v>
      </c>
      <c r="AY369" s="393"/>
      <c r="AZ369" s="393">
        <f t="shared" si="561"/>
        <v>1</v>
      </c>
      <c r="BC369" s="383">
        <f t="shared" si="648"/>
        <v>0.63196900753685425</v>
      </c>
      <c r="BD369" s="383">
        <f t="shared" si="648"/>
        <v>1.0508291467783109</v>
      </c>
      <c r="BE369" s="383">
        <f t="shared" si="648"/>
        <v>1.1845744799582583</v>
      </c>
      <c r="BF369" s="383" t="e">
        <f t="shared" si="648"/>
        <v>#DIV/0!</v>
      </c>
      <c r="BG369" s="383"/>
      <c r="BH369" s="383">
        <f t="shared" si="653"/>
        <v>0.63196900753685425</v>
      </c>
      <c r="BI369" s="383">
        <f t="shared" si="653"/>
        <v>1.0508291467783109</v>
      </c>
      <c r="BJ369" s="383">
        <f t="shared" si="653"/>
        <v>1.1845744799582583</v>
      </c>
      <c r="BK369" s="383">
        <f t="shared" si="653"/>
        <v>0</v>
      </c>
      <c r="BL369" s="383"/>
      <c r="BM369" s="383">
        <f t="shared" si="654"/>
        <v>0.16610743404426029</v>
      </c>
      <c r="BN369" s="383">
        <f t="shared" si="654"/>
        <v>0.41263372389675712</v>
      </c>
      <c r="BO369" s="383">
        <f t="shared" si="654"/>
        <v>1.5024264669322771</v>
      </c>
      <c r="BP369" s="383">
        <f t="shared" si="654"/>
        <v>0</v>
      </c>
      <c r="BQ369" s="383"/>
      <c r="BR369" s="400">
        <f t="shared" si="591"/>
        <v>0.63196900753685425</v>
      </c>
      <c r="BS369" s="400">
        <f t="shared" si="563"/>
        <v>1.0508291467783109</v>
      </c>
      <c r="BT369" s="400">
        <f t="shared" si="564"/>
        <v>1.1845744799582583</v>
      </c>
      <c r="BU369" s="400">
        <v>1</v>
      </c>
      <c r="BV369" s="391"/>
      <c r="BW369" s="400">
        <f t="shared" si="592"/>
        <v>2.554880699057748</v>
      </c>
      <c r="BX369" s="400">
        <f t="shared" si="565"/>
        <v>1.5946061734552139</v>
      </c>
      <c r="BY369" s="400">
        <f t="shared" si="566"/>
        <v>1.9486614622300706</v>
      </c>
      <c r="BZ369" s="400">
        <v>1</v>
      </c>
      <c r="CB369" s="400">
        <f t="shared" si="593"/>
        <v>0.10287803571791314</v>
      </c>
      <c r="CC369" s="400">
        <f t="shared" si="567"/>
        <v>0.24625166062434384</v>
      </c>
      <c r="CD369" s="400">
        <f t="shared" si="568"/>
        <v>0.65087030365774312</v>
      </c>
      <c r="CE369" s="400"/>
      <c r="CG369" s="400">
        <v>1</v>
      </c>
      <c r="CH369" s="400">
        <v>1</v>
      </c>
      <c r="CI369" s="400">
        <v>1</v>
      </c>
      <c r="CJ369" s="400">
        <v>1</v>
      </c>
      <c r="CL369" s="392">
        <f t="shared" si="569"/>
        <v>1.172066553303786</v>
      </c>
      <c r="CM369" s="392">
        <f t="shared" si="570"/>
        <v>0.90979604746257658</v>
      </c>
      <c r="CN369" s="392">
        <f t="shared" si="571"/>
        <v>0.979371090354899</v>
      </c>
      <c r="CO369" s="392">
        <f t="shared" si="572"/>
        <v>1.0066210775743862</v>
      </c>
      <c r="CP369" s="392">
        <f>1</f>
        <v>1</v>
      </c>
      <c r="CQ369" s="392">
        <f>1</f>
        <v>1</v>
      </c>
      <c r="CR369" s="392">
        <f t="shared" si="573"/>
        <v>0.92284921217687998</v>
      </c>
      <c r="CS369" s="392">
        <f t="shared" si="574"/>
        <v>1.0663415175588693</v>
      </c>
      <c r="CT369" s="392">
        <f t="shared" si="575"/>
        <v>1.0663415175588697</v>
      </c>
      <c r="CU369" s="392"/>
      <c r="CV369" s="392">
        <f t="shared" si="576"/>
        <v>0.98585558231824999</v>
      </c>
      <c r="CY369" s="338"/>
      <c r="DA369" s="383">
        <f t="shared" si="612"/>
        <v>0.30481386957647905</v>
      </c>
      <c r="DB369" s="383">
        <f t="shared" si="613"/>
        <v>0.41335111178819572</v>
      </c>
      <c r="DC369" s="383">
        <f t="shared" si="614"/>
        <v>0.28183501863532517</v>
      </c>
      <c r="DD369" s="383">
        <f t="shared" si="615"/>
        <v>0</v>
      </c>
      <c r="DF369" s="383">
        <f t="shared" si="616"/>
        <v>0.30087401771630612</v>
      </c>
      <c r="DG369" s="383">
        <f t="shared" si="617"/>
        <v>0.41934389542434075</v>
      </c>
      <c r="DH369" s="383">
        <f t="shared" si="618"/>
        <v>0.27973096727831165</v>
      </c>
      <c r="DI369" s="383"/>
      <c r="DJ369" s="383">
        <f t="shared" si="619"/>
        <v>0.99994888041895846</v>
      </c>
      <c r="DK369" s="383"/>
      <c r="DL369" s="383">
        <f t="shared" si="620"/>
        <v>0.30088939905632572</v>
      </c>
      <c r="DM369" s="383">
        <f t="shared" si="621"/>
        <v>0.4193653332044775</v>
      </c>
      <c r="DN369" s="383">
        <f t="shared" si="622"/>
        <v>0.27974526773919683</v>
      </c>
      <c r="DO369" s="383">
        <f t="shared" si="623"/>
        <v>0</v>
      </c>
      <c r="DR369" s="383">
        <f t="shared" si="624"/>
        <v>6.0534764733116926E-2</v>
      </c>
      <c r="DS369" s="383">
        <f t="shared" si="625"/>
        <v>2.2216006352158151E-3</v>
      </c>
      <c r="DT369" s="383">
        <f t="shared" si="626"/>
        <v>5.5429338902923252E-2</v>
      </c>
      <c r="DU369" s="383">
        <f t="shared" si="627"/>
        <v>0</v>
      </c>
      <c r="DW369" s="383">
        <f t="shared" si="628"/>
        <v>-5.1028063608183412E-2</v>
      </c>
      <c r="DX369" s="383">
        <f t="shared" si="629"/>
        <v>3.8378976126701783E-2</v>
      </c>
      <c r="DY369" s="383">
        <f t="shared" si="630"/>
        <v>1.0476506704685622E-2</v>
      </c>
      <c r="DZ369" s="383">
        <f t="shared" si="631"/>
        <v>0</v>
      </c>
      <c r="EA369" s="383"/>
      <c r="EC369" s="383">
        <f t="shared" si="632"/>
        <v>6.5332851395086031E-2</v>
      </c>
      <c r="ED369" s="383">
        <f t="shared" si="633"/>
        <v>-2.0556255160418445E-2</v>
      </c>
      <c r="EE369" s="383">
        <f t="shared" si="634"/>
        <v>-2.1364834962212249E-3</v>
      </c>
      <c r="EF369" s="383"/>
      <c r="EH369" s="383">
        <f t="shared" si="635"/>
        <v>-5.1028063608183412E-2</v>
      </c>
      <c r="EI369" s="383">
        <f t="shared" si="636"/>
        <v>3.8378976126701783E-2</v>
      </c>
      <c r="EJ369" s="383">
        <f t="shared" si="637"/>
        <v>1.0476506704685622E-2</v>
      </c>
      <c r="EK369" s="383">
        <f t="shared" si="638"/>
        <v>0</v>
      </c>
      <c r="EM369" s="383">
        <f t="shared" si="639"/>
        <v>6.5332851395086031E-2</v>
      </c>
      <c r="EN369" s="383">
        <f t="shared" si="640"/>
        <v>-2.0556255160418445E-2</v>
      </c>
      <c r="EO369" s="383">
        <f t="shared" si="641"/>
        <v>-2.1364834962212249E-3</v>
      </c>
      <c r="EP369" s="383" t="e">
        <f t="shared" si="642"/>
        <v>#DIV/0!</v>
      </c>
      <c r="ER369" s="383">
        <f t="shared" si="643"/>
        <v>0</v>
      </c>
      <c r="ES369" s="383">
        <f t="shared" si="644"/>
        <v>0</v>
      </c>
      <c r="ET369" s="383">
        <f t="shared" si="645"/>
        <v>0</v>
      </c>
      <c r="EU369" s="383">
        <f t="shared" si="646"/>
        <v>0</v>
      </c>
      <c r="EX369" s="383">
        <f t="shared" si="577"/>
        <v>1.0352594033029976</v>
      </c>
      <c r="EY369" s="383">
        <f t="shared" si="549"/>
        <v>0.81393110316450368</v>
      </c>
      <c r="EZ369" s="383">
        <f t="shared" si="550"/>
        <v>0.92284921217687998</v>
      </c>
      <c r="FA369" s="383"/>
      <c r="FB369" s="383">
        <f t="shared" si="602"/>
        <v>1.010494394358662</v>
      </c>
      <c r="FC369" s="383">
        <f t="shared" si="603"/>
        <v>1.2018919710883222</v>
      </c>
      <c r="FD369" s="383">
        <f t="shared" si="551"/>
        <v>0.979371090354899</v>
      </c>
      <c r="FE369" s="383"/>
      <c r="FF369" s="383">
        <f t="shared" si="604"/>
        <v>1.0036785110660376</v>
      </c>
      <c r="FG369" s="383">
        <f t="shared" si="605"/>
        <v>0.9523249649133575</v>
      </c>
      <c r="FH369" s="383">
        <f t="shared" si="552"/>
        <v>1.0066210775743862</v>
      </c>
      <c r="FI369" s="383"/>
      <c r="FJ369" s="383" t="e">
        <f t="shared" si="606"/>
        <v>#DIV/0!</v>
      </c>
      <c r="FK369" s="383">
        <f t="shared" si="607"/>
        <v>1</v>
      </c>
      <c r="FL369" s="383">
        <f t="shared" si="608"/>
        <v>1.0083796975718107</v>
      </c>
      <c r="FN369" s="383">
        <f t="shared" si="609"/>
        <v>1</v>
      </c>
      <c r="FO369" s="383">
        <f t="shared" si="610"/>
        <v>1</v>
      </c>
      <c r="FP369" s="383">
        <f t="shared" si="611"/>
        <v>1.0570362736601544</v>
      </c>
    </row>
    <row r="370" spans="1:172" hidden="1" x14ac:dyDescent="0.2">
      <c r="A370" s="377" t="s">
        <v>557</v>
      </c>
      <c r="B370" s="334">
        <f t="shared" si="535"/>
        <v>2005</v>
      </c>
      <c r="D370" s="432">
        <f>Conversion_factors!$M67*D219+D295</f>
        <v>1061.9981059013255</v>
      </c>
      <c r="E370" s="432">
        <f>Conversion_factors!$M67*E219+E295</f>
        <v>1522.842506889257</v>
      </c>
      <c r="F370" s="432">
        <f>Conversion_factors!$M67*F219+F295</f>
        <v>1126.0883591372299</v>
      </c>
      <c r="G370" s="388"/>
      <c r="H370" s="388">
        <f t="shared" si="553"/>
        <v>3710.9289719278127</v>
      </c>
      <c r="I370" s="383"/>
      <c r="J370" s="394">
        <f t="shared" si="649"/>
        <v>251481</v>
      </c>
      <c r="K370" s="394">
        <f t="shared" si="649"/>
        <v>372008</v>
      </c>
      <c r="L370" s="394">
        <f t="shared" si="649"/>
        <v>1246103</v>
      </c>
      <c r="M370" s="394"/>
      <c r="N370" s="394">
        <f t="shared" si="555"/>
        <v>1869592</v>
      </c>
      <c r="P370" s="396">
        <f t="shared" si="652"/>
        <v>102018</v>
      </c>
      <c r="Q370" s="396">
        <f t="shared" si="652"/>
        <v>192268.48316035364</v>
      </c>
      <c r="R370" s="396">
        <f t="shared" si="652"/>
        <v>612524</v>
      </c>
      <c r="S370" s="396">
        <f t="shared" si="652"/>
        <v>0</v>
      </c>
      <c r="T370" s="396">
        <f t="shared" si="652"/>
        <v>906810.48316035361</v>
      </c>
      <c r="U370" s="396"/>
      <c r="W370" s="397">
        <f t="shared" si="578"/>
        <v>4.2229755166446985</v>
      </c>
      <c r="X370" s="397">
        <f t="shared" si="579"/>
        <v>4.0935746190653344</v>
      </c>
      <c r="Y370" s="397">
        <f t="shared" si="580"/>
        <v>0.90368802509682578</v>
      </c>
      <c r="Z370" s="388"/>
      <c r="AA370" s="388">
        <f t="shared" si="581"/>
        <v>4.0922872428588803</v>
      </c>
      <c r="AD370" s="397">
        <f t="shared" si="582"/>
        <v>10.409909093506299</v>
      </c>
      <c r="AE370" s="397">
        <f t="shared" si="583"/>
        <v>7.9203959060684568</v>
      </c>
      <c r="AF370" s="397">
        <f t="shared" si="584"/>
        <v>1.8384395699388594</v>
      </c>
      <c r="AG370" s="388"/>
      <c r="AH370" s="397">
        <f t="shared" si="585"/>
        <v>4.0922872428588803</v>
      </c>
      <c r="AJ370" s="398">
        <f t="shared" si="586"/>
        <v>0.59638483675183707</v>
      </c>
      <c r="AK370" s="398">
        <f t="shared" si="587"/>
        <v>1.059014739193141</v>
      </c>
      <c r="AL370" s="398">
        <f t="shared" si="588"/>
        <v>1.2484480717863606</v>
      </c>
      <c r="AM370" s="399"/>
      <c r="AN370" s="398">
        <f t="shared" si="589"/>
        <v>0.96485897211906591</v>
      </c>
      <c r="AP370" s="393">
        <f t="shared" si="651"/>
        <v>2.4650649885314357</v>
      </c>
      <c r="AQ370" s="393">
        <f t="shared" si="651"/>
        <v>1.9348360890211111</v>
      </c>
      <c r="AR370" s="393">
        <f t="shared" si="651"/>
        <v>2.0343741632980912</v>
      </c>
      <c r="AS370" s="393">
        <f t="shared" si="651"/>
        <v>0</v>
      </c>
      <c r="AT370" s="393">
        <f t="shared" si="558"/>
        <v>4.2413320092481683</v>
      </c>
      <c r="AV370" s="393">
        <f t="shared" si="590"/>
        <v>0.11250200774527205</v>
      </c>
      <c r="AW370" s="393">
        <f t="shared" si="559"/>
        <v>0.21202719502124934</v>
      </c>
      <c r="AX370" s="393">
        <f t="shared" si="560"/>
        <v>0.67547079723347858</v>
      </c>
      <c r="AY370" s="393"/>
      <c r="AZ370" s="393">
        <f t="shared" si="561"/>
        <v>1</v>
      </c>
      <c r="BC370" s="383">
        <f t="shared" si="648"/>
        <v>0.59638483675183707</v>
      </c>
      <c r="BD370" s="383">
        <f t="shared" si="648"/>
        <v>1.059014739193141</v>
      </c>
      <c r="BE370" s="383">
        <f t="shared" si="648"/>
        <v>1.2484480717863606</v>
      </c>
      <c r="BF370" s="383" t="e">
        <f t="shared" si="648"/>
        <v>#DIV/0!</v>
      </c>
      <c r="BG370" s="383"/>
      <c r="BH370" s="383">
        <f t="shared" si="653"/>
        <v>0.59638483675183707</v>
      </c>
      <c r="BI370" s="383">
        <f t="shared" si="653"/>
        <v>1.059014739193141</v>
      </c>
      <c r="BJ370" s="383">
        <f t="shared" si="653"/>
        <v>1.2484480717863606</v>
      </c>
      <c r="BK370" s="383">
        <f t="shared" si="653"/>
        <v>0</v>
      </c>
      <c r="BL370" s="383"/>
      <c r="BM370" s="383">
        <f t="shared" si="654"/>
        <v>0.16539228197769684</v>
      </c>
      <c r="BN370" s="383">
        <f t="shared" si="654"/>
        <v>0.43444794961429301</v>
      </c>
      <c r="BO370" s="383">
        <f t="shared" si="654"/>
        <v>1.7155678242441557</v>
      </c>
      <c r="BP370" s="383">
        <f t="shared" si="654"/>
        <v>0</v>
      </c>
      <c r="BQ370" s="383"/>
      <c r="BR370" s="400">
        <f t="shared" si="591"/>
        <v>0.59638483675183707</v>
      </c>
      <c r="BS370" s="400">
        <f t="shared" si="563"/>
        <v>1.059014739193141</v>
      </c>
      <c r="BT370" s="400">
        <f t="shared" si="564"/>
        <v>1.2484480717863606</v>
      </c>
      <c r="BU370" s="400">
        <v>1</v>
      </c>
      <c r="BV370" s="391"/>
      <c r="BW370" s="400">
        <f t="shared" si="592"/>
        <v>2.4650649885314357</v>
      </c>
      <c r="BX370" s="400">
        <f t="shared" si="565"/>
        <v>1.9348360890211111</v>
      </c>
      <c r="BY370" s="400">
        <f t="shared" si="566"/>
        <v>2.0343741632980912</v>
      </c>
      <c r="BZ370" s="400">
        <v>1</v>
      </c>
      <c r="CB370" s="400">
        <f t="shared" si="593"/>
        <v>0.11250200774527205</v>
      </c>
      <c r="CC370" s="400">
        <f t="shared" si="567"/>
        <v>0.21202719502124934</v>
      </c>
      <c r="CD370" s="400">
        <f t="shared" si="568"/>
        <v>0.67547079723347858</v>
      </c>
      <c r="CE370" s="400"/>
      <c r="CG370" s="400">
        <v>1</v>
      </c>
      <c r="CH370" s="400">
        <v>1</v>
      </c>
      <c r="CI370" s="400">
        <v>1</v>
      </c>
      <c r="CJ370" s="400">
        <v>1</v>
      </c>
      <c r="CL370" s="392">
        <f t="shared" si="569"/>
        <v>1.196751579417948</v>
      </c>
      <c r="CM370" s="392">
        <f t="shared" si="570"/>
        <v>0.96485897211906591</v>
      </c>
      <c r="CN370" s="392">
        <f t="shared" si="571"/>
        <v>0.9557950570457282</v>
      </c>
      <c r="CO370" s="392">
        <f t="shared" si="572"/>
        <v>1.0923042232452156</v>
      </c>
      <c r="CP370" s="392">
        <f>1</f>
        <v>1</v>
      </c>
      <c r="CQ370" s="392">
        <f>1</f>
        <v>1</v>
      </c>
      <c r="CR370" s="392">
        <f t="shared" si="573"/>
        <v>0.92417761844860968</v>
      </c>
      <c r="CS370" s="392">
        <f t="shared" si="574"/>
        <v>1.1546964987990695</v>
      </c>
      <c r="CT370" s="392">
        <f t="shared" si="575"/>
        <v>1.15469649879907</v>
      </c>
      <c r="CU370" s="392"/>
      <c r="CV370" s="392">
        <f t="shared" si="576"/>
        <v>1.0440189773679507</v>
      </c>
      <c r="CY370" s="338"/>
      <c r="DA370" s="383">
        <f t="shared" si="612"/>
        <v>0.28618119989227975</v>
      </c>
      <c r="DB370" s="383">
        <f t="shared" si="613"/>
        <v>0.41036692386438928</v>
      </c>
      <c r="DC370" s="383">
        <f t="shared" si="614"/>
        <v>0.30345187624333092</v>
      </c>
      <c r="DD370" s="383">
        <f t="shared" si="615"/>
        <v>0</v>
      </c>
      <c r="DF370" s="383">
        <f t="shared" si="616"/>
        <v>0.29539960147190469</v>
      </c>
      <c r="DG370" s="383">
        <f t="shared" si="617"/>
        <v>0.41185721595389874</v>
      </c>
      <c r="DH370" s="383">
        <f t="shared" si="618"/>
        <v>0.292510333622301</v>
      </c>
      <c r="DI370" s="383"/>
      <c r="DJ370" s="383">
        <f t="shared" si="619"/>
        <v>0.99976715104810432</v>
      </c>
      <c r="DK370" s="383"/>
      <c r="DL370" s="383">
        <f t="shared" si="620"/>
        <v>0.29546840097939103</v>
      </c>
      <c r="DM370" s="383">
        <f t="shared" si="621"/>
        <v>0.41195313881050089</v>
      </c>
      <c r="DN370" s="383">
        <f t="shared" si="622"/>
        <v>0.29257846021010819</v>
      </c>
      <c r="DO370" s="383">
        <f t="shared" si="623"/>
        <v>0</v>
      </c>
      <c r="DR370" s="383">
        <f t="shared" si="624"/>
        <v>-5.7954196297579329E-2</v>
      </c>
      <c r="DS370" s="383">
        <f t="shared" si="625"/>
        <v>7.7594684042573223E-3</v>
      </c>
      <c r="DT370" s="383">
        <f t="shared" si="626"/>
        <v>5.2517615934300453E-2</v>
      </c>
      <c r="DU370" s="383">
        <f t="shared" si="627"/>
        <v>0</v>
      </c>
      <c r="DW370" s="383">
        <f t="shared" si="628"/>
        <v>-3.578735777451561E-2</v>
      </c>
      <c r="DX370" s="383">
        <f t="shared" si="629"/>
        <v>0.19339582182305129</v>
      </c>
      <c r="DY370" s="383">
        <f t="shared" si="630"/>
        <v>4.3045527883300502E-2</v>
      </c>
      <c r="DZ370" s="383">
        <f t="shared" si="631"/>
        <v>0</v>
      </c>
      <c r="EA370" s="383"/>
      <c r="EC370" s="383">
        <f t="shared" si="632"/>
        <v>8.9426900746908566E-2</v>
      </c>
      <c r="ED370" s="383">
        <f t="shared" si="633"/>
        <v>-0.14963947883445633</v>
      </c>
      <c r="EE370" s="383">
        <f t="shared" si="634"/>
        <v>3.7099529102978368E-2</v>
      </c>
      <c r="EF370" s="383"/>
      <c r="EH370" s="383">
        <f t="shared" si="635"/>
        <v>-3.578735777451561E-2</v>
      </c>
      <c r="EI370" s="383">
        <f t="shared" si="636"/>
        <v>0.19339582182305129</v>
      </c>
      <c r="EJ370" s="383">
        <f t="shared" si="637"/>
        <v>4.3045527883300502E-2</v>
      </c>
      <c r="EK370" s="383">
        <f t="shared" si="638"/>
        <v>0</v>
      </c>
      <c r="EM370" s="383">
        <f t="shared" si="639"/>
        <v>8.9426900746908566E-2</v>
      </c>
      <c r="EN370" s="383">
        <f t="shared" si="640"/>
        <v>-0.14963947883445633</v>
      </c>
      <c r="EO370" s="383">
        <f t="shared" si="641"/>
        <v>3.7099529102978368E-2</v>
      </c>
      <c r="EP370" s="383" t="e">
        <f t="shared" si="642"/>
        <v>#DIV/0!</v>
      </c>
      <c r="ER370" s="383">
        <f t="shared" si="643"/>
        <v>0</v>
      </c>
      <c r="ES370" s="383">
        <f t="shared" si="644"/>
        <v>0</v>
      </c>
      <c r="ET370" s="383">
        <f t="shared" si="645"/>
        <v>0</v>
      </c>
      <c r="EU370" s="383">
        <f t="shared" si="646"/>
        <v>0</v>
      </c>
      <c r="EX370" s="383">
        <f t="shared" si="577"/>
        <v>1.0014394618906335</v>
      </c>
      <c r="EY370" s="383">
        <f t="shared" si="549"/>
        <v>0.81510272596911026</v>
      </c>
      <c r="EZ370" s="383">
        <f t="shared" si="550"/>
        <v>0.92417761844860968</v>
      </c>
      <c r="FA370" s="383"/>
      <c r="FB370" s="383">
        <f t="shared" si="602"/>
        <v>0.97592737467814428</v>
      </c>
      <c r="FC370" s="383">
        <f t="shared" si="603"/>
        <v>1.1729592759909664</v>
      </c>
      <c r="FD370" s="383">
        <f t="shared" si="551"/>
        <v>0.9557950570457282</v>
      </c>
      <c r="FE370" s="383"/>
      <c r="FF370" s="383">
        <f t="shared" si="604"/>
        <v>1.0851195624447845</v>
      </c>
      <c r="FG370" s="383">
        <f t="shared" si="605"/>
        <v>1.0333864492320273</v>
      </c>
      <c r="FH370" s="383">
        <f t="shared" si="552"/>
        <v>1.0923042232452156</v>
      </c>
      <c r="FI370" s="383"/>
      <c r="FJ370" s="383" t="e">
        <f t="shared" si="606"/>
        <v>#DIV/0!</v>
      </c>
      <c r="FK370" s="383">
        <f t="shared" si="607"/>
        <v>1</v>
      </c>
      <c r="FL370" s="383">
        <f t="shared" si="608"/>
        <v>1.0083796975718107</v>
      </c>
      <c r="FN370" s="383">
        <f t="shared" si="609"/>
        <v>1</v>
      </c>
      <c r="FO370" s="383">
        <f t="shared" si="610"/>
        <v>1</v>
      </c>
      <c r="FP370" s="383">
        <f t="shared" si="611"/>
        <v>1.0570362736601544</v>
      </c>
    </row>
    <row r="371" spans="1:172" hidden="1" x14ac:dyDescent="0.2">
      <c r="A371" s="377" t="s">
        <v>557</v>
      </c>
      <c r="B371" s="334">
        <f t="shared" si="535"/>
        <v>2006</v>
      </c>
      <c r="D371" s="432">
        <f>Conversion_factors!$M68*D220+D296</f>
        <v>1040.2830230514328</v>
      </c>
      <c r="E371" s="432">
        <f>Conversion_factors!$M68*E220+E296</f>
        <v>1512.5867072923274</v>
      </c>
      <c r="F371" s="432">
        <f>Conversion_factors!$M68*F220+F296</f>
        <v>1171.959413954492</v>
      </c>
      <c r="G371" s="388"/>
      <c r="H371" s="388">
        <f t="shared" si="553"/>
        <v>3724.8291442982522</v>
      </c>
      <c r="I371" s="383"/>
      <c r="J371" s="394">
        <f t="shared" si="649"/>
        <v>251938.69542</v>
      </c>
      <c r="K371" s="394">
        <f t="shared" si="649"/>
        <v>385539.58191000001</v>
      </c>
      <c r="L371" s="394">
        <f t="shared" si="649"/>
        <v>1233741.65824</v>
      </c>
      <c r="M371" s="394"/>
      <c r="N371" s="394">
        <f t="shared" si="555"/>
        <v>1871219.93557</v>
      </c>
      <c r="P371" s="396">
        <f t="shared" si="652"/>
        <v>99130.890600000013</v>
      </c>
      <c r="Q371" s="396">
        <f t="shared" si="652"/>
        <v>204931.84952099519</v>
      </c>
      <c r="R371" s="396">
        <f t="shared" si="652"/>
        <v>594038.02567999996</v>
      </c>
      <c r="S371" s="396">
        <f t="shared" si="652"/>
        <v>0</v>
      </c>
      <c r="T371" s="396">
        <f t="shared" si="652"/>
        <v>898100.76580099517</v>
      </c>
      <c r="U371" s="396"/>
      <c r="W371" s="397">
        <f t="shared" si="578"/>
        <v>4.1291117321902693</v>
      </c>
      <c r="X371" s="397">
        <f t="shared" si="579"/>
        <v>3.923298095097858</v>
      </c>
      <c r="Y371" s="397">
        <f t="shared" si="580"/>
        <v>0.94992286766611767</v>
      </c>
      <c r="Z371" s="388"/>
      <c r="AA371" s="388">
        <f t="shared" si="581"/>
        <v>4.1474512506134698</v>
      </c>
      <c r="AD371" s="397">
        <f t="shared" si="582"/>
        <v>10.494034874043919</v>
      </c>
      <c r="AE371" s="397">
        <f t="shared" si="583"/>
        <v>7.3809254677973497</v>
      </c>
      <c r="AF371" s="397">
        <f t="shared" si="584"/>
        <v>1.9728693505991322</v>
      </c>
      <c r="AG371" s="388"/>
      <c r="AH371" s="397">
        <f t="shared" si="585"/>
        <v>4.1474512506134698</v>
      </c>
      <c r="AJ371" s="398">
        <f t="shared" si="586"/>
        <v>0.5831290322727144</v>
      </c>
      <c r="AK371" s="398">
        <f t="shared" si="587"/>
        <v>1.0149639118843417</v>
      </c>
      <c r="AL371" s="398">
        <f t="shared" si="588"/>
        <v>1.3123216636144628</v>
      </c>
      <c r="AM371" s="399"/>
      <c r="AN371" s="398">
        <f t="shared" si="589"/>
        <v>0.97786526533881502</v>
      </c>
      <c r="AP371" s="393">
        <f t="shared" si="651"/>
        <v>2.5414751536591154</v>
      </c>
      <c r="AQ371" s="393">
        <f t="shared" si="651"/>
        <v>1.8813063113964705</v>
      </c>
      <c r="AR371" s="393">
        <f t="shared" si="651"/>
        <v>2.0768732049227427</v>
      </c>
      <c r="AS371" s="393">
        <f t="shared" si="651"/>
        <v>0</v>
      </c>
      <c r="AT371" s="393">
        <f t="shared" si="558"/>
        <v>4.2413320092481683</v>
      </c>
      <c r="AV371" s="393">
        <f t="shared" si="590"/>
        <v>0.11037836106462673</v>
      </c>
      <c r="AW371" s="393">
        <f t="shared" si="559"/>
        <v>0.22818358175902595</v>
      </c>
      <c r="AX371" s="393">
        <f t="shared" si="560"/>
        <v>0.66143805717634729</v>
      </c>
      <c r="AY371" s="393"/>
      <c r="AZ371" s="393">
        <f t="shared" si="561"/>
        <v>1</v>
      </c>
      <c r="BC371" s="383">
        <f t="shared" si="648"/>
        <v>0.5831290322727144</v>
      </c>
      <c r="BD371" s="383">
        <f t="shared" si="648"/>
        <v>1.0149639118843417</v>
      </c>
      <c r="BE371" s="383">
        <f t="shared" si="648"/>
        <v>1.3123216636144628</v>
      </c>
      <c r="BF371" s="383" t="e">
        <f t="shared" si="648"/>
        <v>#DIV/0!</v>
      </c>
      <c r="BG371" s="383"/>
      <c r="BH371" s="383">
        <f t="shared" si="653"/>
        <v>0.5831290322727144</v>
      </c>
      <c r="BI371" s="383">
        <f t="shared" si="653"/>
        <v>1.0149639118843417</v>
      </c>
      <c r="BJ371" s="383">
        <f t="shared" si="653"/>
        <v>1.3123216636144628</v>
      </c>
      <c r="BK371" s="383">
        <f t="shared" si="653"/>
        <v>0</v>
      </c>
      <c r="BL371" s="383"/>
      <c r="BM371" s="383">
        <f t="shared" si="654"/>
        <v>0.16358160826339643</v>
      </c>
      <c r="BN371" s="383">
        <f t="shared" si="654"/>
        <v>0.43570696868588904</v>
      </c>
      <c r="BO371" s="383">
        <f t="shared" si="654"/>
        <v>1.8027664233956817</v>
      </c>
      <c r="BP371" s="383">
        <f t="shared" si="654"/>
        <v>0</v>
      </c>
      <c r="BQ371" s="383"/>
      <c r="BR371" s="400">
        <f t="shared" si="591"/>
        <v>0.5831290322727144</v>
      </c>
      <c r="BS371" s="400">
        <f t="shared" si="563"/>
        <v>1.0149639118843417</v>
      </c>
      <c r="BT371" s="400">
        <f t="shared" si="564"/>
        <v>1.3123216636144628</v>
      </c>
      <c r="BU371" s="400">
        <v>1</v>
      </c>
      <c r="BV371" s="391"/>
      <c r="BW371" s="400">
        <f t="shared" si="592"/>
        <v>2.5414751536591154</v>
      </c>
      <c r="BX371" s="400">
        <f t="shared" si="565"/>
        <v>1.8813063113964705</v>
      </c>
      <c r="BY371" s="400">
        <f t="shared" si="566"/>
        <v>2.0768732049227427</v>
      </c>
      <c r="BZ371" s="400">
        <v>1</v>
      </c>
      <c r="CB371" s="400">
        <f t="shared" si="593"/>
        <v>0.11037836106462673</v>
      </c>
      <c r="CC371" s="400">
        <f t="shared" si="567"/>
        <v>0.22818358175902595</v>
      </c>
      <c r="CD371" s="400">
        <f t="shared" si="568"/>
        <v>0.66143805717634729</v>
      </c>
      <c r="CE371" s="400"/>
      <c r="CG371" s="400">
        <v>1</v>
      </c>
      <c r="CH371" s="400">
        <v>1</v>
      </c>
      <c r="CI371" s="400">
        <v>1</v>
      </c>
      <c r="CJ371" s="400">
        <v>1</v>
      </c>
      <c r="CL371" s="392">
        <f t="shared" si="569"/>
        <v>1.1977936433894392</v>
      </c>
      <c r="CM371" s="392">
        <f t="shared" si="570"/>
        <v>0.97786526533881502</v>
      </c>
      <c r="CN371" s="392">
        <f t="shared" si="571"/>
        <v>0.97325639765106053</v>
      </c>
      <c r="CO371" s="392">
        <f t="shared" si="572"/>
        <v>1.0962066610970502</v>
      </c>
      <c r="CP371" s="392">
        <f>1</f>
        <v>1</v>
      </c>
      <c r="CQ371" s="392">
        <f>1</f>
        <v>1</v>
      </c>
      <c r="CR371" s="392">
        <f t="shared" si="573"/>
        <v>0.91655665669953978</v>
      </c>
      <c r="CS371" s="392">
        <f t="shared" si="574"/>
        <v>1.17128079891416</v>
      </c>
      <c r="CT371" s="392">
        <f t="shared" si="575"/>
        <v>1.1712807989141598</v>
      </c>
      <c r="CU371" s="392"/>
      <c r="CV371" s="392">
        <f t="shared" si="576"/>
        <v>1.0668901460604121</v>
      </c>
      <c r="CY371" s="338"/>
      <c r="DA371" s="383">
        <f t="shared" si="612"/>
        <v>0.2792834201922621</v>
      </c>
      <c r="DB371" s="383">
        <f t="shared" si="613"/>
        <v>0.40608217147562475</v>
      </c>
      <c r="DC371" s="383">
        <f t="shared" si="614"/>
        <v>0.31463440833211315</v>
      </c>
      <c r="DD371" s="383">
        <f t="shared" si="615"/>
        <v>0</v>
      </c>
      <c r="DF371" s="383">
        <f t="shared" si="616"/>
        <v>0.28271828580709113</v>
      </c>
      <c r="DG371" s="383">
        <f t="shared" si="617"/>
        <v>0.40822079988830745</v>
      </c>
      <c r="DH371" s="383">
        <f t="shared" si="618"/>
        <v>0.30900941993533243</v>
      </c>
      <c r="DI371" s="383"/>
      <c r="DJ371" s="383">
        <f t="shared" si="619"/>
        <v>0.9999485056307309</v>
      </c>
      <c r="DK371" s="383"/>
      <c r="DL371" s="383">
        <f t="shared" si="620"/>
        <v>0.28273284495661383</v>
      </c>
      <c r="DM371" s="383">
        <f t="shared" si="621"/>
        <v>0.40824182204344284</v>
      </c>
      <c r="DN371" s="383">
        <f t="shared" si="622"/>
        <v>0.30902533299994345</v>
      </c>
      <c r="DO371" s="383">
        <f t="shared" si="623"/>
        <v>0</v>
      </c>
      <c r="DR371" s="383">
        <f t="shared" si="624"/>
        <v>-2.2477671424501171E-2</v>
      </c>
      <c r="DS371" s="383">
        <f t="shared" si="625"/>
        <v>-4.2485927483908732E-2</v>
      </c>
      <c r="DT371" s="383">
        <f t="shared" si="626"/>
        <v>4.9896593519579854E-2</v>
      </c>
      <c r="DU371" s="383">
        <f t="shared" si="627"/>
        <v>0</v>
      </c>
      <c r="DW371" s="383">
        <f t="shared" si="628"/>
        <v>3.0526509943527274E-2</v>
      </c>
      <c r="DX371" s="383">
        <f t="shared" si="629"/>
        <v>-2.8056232342264523E-2</v>
      </c>
      <c r="DY371" s="383">
        <f t="shared" si="630"/>
        <v>2.0675260677215399E-2</v>
      </c>
      <c r="DZ371" s="383">
        <f t="shared" si="631"/>
        <v>0</v>
      </c>
      <c r="EA371" s="383"/>
      <c r="EC371" s="383">
        <f t="shared" si="632"/>
        <v>-1.9056958327727771E-2</v>
      </c>
      <c r="ED371" s="383">
        <f t="shared" si="633"/>
        <v>7.3435943274846954E-2</v>
      </c>
      <c r="EE371" s="383">
        <f t="shared" si="634"/>
        <v>-2.0993585905689931E-2</v>
      </c>
      <c r="EF371" s="383"/>
      <c r="EH371" s="383">
        <f t="shared" si="635"/>
        <v>3.0526509943527274E-2</v>
      </c>
      <c r="EI371" s="383">
        <f t="shared" si="636"/>
        <v>-2.8056232342264523E-2</v>
      </c>
      <c r="EJ371" s="383">
        <f t="shared" si="637"/>
        <v>2.0675260677215399E-2</v>
      </c>
      <c r="EK371" s="383">
        <f t="shared" si="638"/>
        <v>0</v>
      </c>
      <c r="EM371" s="383">
        <f t="shared" si="639"/>
        <v>-1.9056958327727771E-2</v>
      </c>
      <c r="EN371" s="383">
        <f t="shared" si="640"/>
        <v>7.3435943274846954E-2</v>
      </c>
      <c r="EO371" s="383">
        <f t="shared" si="641"/>
        <v>-2.0993585905689931E-2</v>
      </c>
      <c r="EP371" s="383" t="e">
        <f t="shared" si="642"/>
        <v>#DIV/0!</v>
      </c>
      <c r="ER371" s="383">
        <f t="shared" si="643"/>
        <v>0</v>
      </c>
      <c r="ES371" s="383">
        <f t="shared" si="644"/>
        <v>0</v>
      </c>
      <c r="ET371" s="383">
        <f t="shared" si="645"/>
        <v>0</v>
      </c>
      <c r="EU371" s="383">
        <f t="shared" si="646"/>
        <v>0</v>
      </c>
      <c r="EX371" s="383">
        <f t="shared" si="577"/>
        <v>0.99175379104953543</v>
      </c>
      <c r="EY371" s="383">
        <f t="shared" si="549"/>
        <v>0.80838121857467571</v>
      </c>
      <c r="EZ371" s="383">
        <f t="shared" si="550"/>
        <v>0.91655665669953978</v>
      </c>
      <c r="FA371" s="383"/>
      <c r="FB371" s="383">
        <f t="shared" si="602"/>
        <v>1.0182689170409644</v>
      </c>
      <c r="FC371" s="383">
        <f t="shared" si="603"/>
        <v>1.1943879716964751</v>
      </c>
      <c r="FD371" s="383">
        <f t="shared" si="551"/>
        <v>0.97325639765106053</v>
      </c>
      <c r="FE371" s="383"/>
      <c r="FF371" s="383">
        <f t="shared" si="604"/>
        <v>1.0035726657178352</v>
      </c>
      <c r="FG371" s="383">
        <f t="shared" si="605"/>
        <v>1.0370783935724739</v>
      </c>
      <c r="FH371" s="383">
        <f t="shared" si="552"/>
        <v>1.0962066610970502</v>
      </c>
      <c r="FI371" s="383"/>
      <c r="FJ371" s="383" t="e">
        <f t="shared" si="606"/>
        <v>#DIV/0!</v>
      </c>
      <c r="FK371" s="383">
        <f t="shared" si="607"/>
        <v>1</v>
      </c>
      <c r="FL371" s="383">
        <f t="shared" si="608"/>
        <v>1.0083796975718107</v>
      </c>
      <c r="FN371" s="383">
        <f t="shared" si="609"/>
        <v>1</v>
      </c>
      <c r="FO371" s="383">
        <f t="shared" si="610"/>
        <v>1</v>
      </c>
      <c r="FP371" s="383">
        <f t="shared" si="611"/>
        <v>1.0570362736601544</v>
      </c>
    </row>
    <row r="372" spans="1:172" hidden="1" x14ac:dyDescent="0.2">
      <c r="A372" s="377" t="s">
        <v>557</v>
      </c>
      <c r="B372" s="334">
        <f>B371+1</f>
        <v>2007</v>
      </c>
      <c r="D372" s="432">
        <f>Conversion_factors!$M69*D221+D297</f>
        <v>1142.8326324171394</v>
      </c>
      <c r="E372" s="432">
        <f>Conversion_factors!$M69*E221+E297</f>
        <v>1518.2942419351582</v>
      </c>
      <c r="F372" s="432">
        <f>Conversion_factors!$M69*F221+F297</f>
        <v>1165.470757903309</v>
      </c>
      <c r="G372" s="388"/>
      <c r="H372" s="388">
        <f t="shared" si="553"/>
        <v>3826.5976322556071</v>
      </c>
      <c r="I372" s="383"/>
      <c r="J372" s="394">
        <f t="shared" si="649"/>
        <v>255431.76651000002</v>
      </c>
      <c r="K372" s="394">
        <f t="shared" si="649"/>
        <v>404476.45403000002</v>
      </c>
      <c r="L372" s="394">
        <f t="shared" si="649"/>
        <v>1169966.1067000001</v>
      </c>
      <c r="M372" s="394"/>
      <c r="N372" s="394">
        <f t="shared" si="555"/>
        <v>1829874.32724</v>
      </c>
      <c r="P372" s="396">
        <f t="shared" si="652"/>
        <v>90348.160980000015</v>
      </c>
      <c r="Q372" s="396">
        <f t="shared" si="652"/>
        <v>213694.85700971819</v>
      </c>
      <c r="R372" s="396">
        <f t="shared" si="652"/>
        <v>561108.73543999996</v>
      </c>
      <c r="S372" s="396">
        <f t="shared" si="652"/>
        <v>0</v>
      </c>
      <c r="T372" s="396">
        <f t="shared" si="652"/>
        <v>865151.7534297182</v>
      </c>
      <c r="U372" s="396"/>
      <c r="W372" s="397">
        <f t="shared" si="578"/>
        <v>4.4741210070768469</v>
      </c>
      <c r="X372" s="397">
        <f t="shared" si="579"/>
        <v>3.7537271374084642</v>
      </c>
      <c r="Y372" s="397">
        <f t="shared" si="580"/>
        <v>0.99615771023540967</v>
      </c>
      <c r="Z372" s="388"/>
      <c r="AA372" s="388">
        <f t="shared" si="581"/>
        <v>4.4230363252294636</v>
      </c>
      <c r="AD372" s="397">
        <f t="shared" si="582"/>
        <v>12.649207466105738</v>
      </c>
      <c r="AE372" s="397">
        <f t="shared" si="583"/>
        <v>7.1049638872034757</v>
      </c>
      <c r="AF372" s="397">
        <f t="shared" si="584"/>
        <v>2.0770853923516119</v>
      </c>
      <c r="AG372" s="388"/>
      <c r="AH372" s="397">
        <f t="shared" si="585"/>
        <v>4.4230363252294636</v>
      </c>
      <c r="AJ372" s="398">
        <f t="shared" si="586"/>
        <v>0.63185256838371306</v>
      </c>
      <c r="AK372" s="398">
        <f t="shared" si="587"/>
        <v>0.9710956157756544</v>
      </c>
      <c r="AL372" s="398">
        <f t="shared" si="588"/>
        <v>1.3761952554425652</v>
      </c>
      <c r="AM372" s="399"/>
      <c r="AN372" s="398">
        <f t="shared" si="589"/>
        <v>1.0428413327664732</v>
      </c>
      <c r="AP372" s="393">
        <f t="shared" si="651"/>
        <v>2.8271938658114344</v>
      </c>
      <c r="AQ372" s="393">
        <f t="shared" si="651"/>
        <v>1.892775800456469</v>
      </c>
      <c r="AR372" s="393">
        <f t="shared" si="651"/>
        <v>2.0850969389784275</v>
      </c>
      <c r="AS372" s="393">
        <f t="shared" si="651"/>
        <v>0</v>
      </c>
      <c r="AT372" s="393">
        <f t="shared" si="558"/>
        <v>4.2413320092481683</v>
      </c>
      <c r="AV372" s="393">
        <f t="shared" si="590"/>
        <v>0.10443042000647065</v>
      </c>
      <c r="AW372" s="393">
        <f t="shared" si="559"/>
        <v>0.24700274392621685</v>
      </c>
      <c r="AX372" s="393">
        <f t="shared" si="560"/>
        <v>0.64856683606731247</v>
      </c>
      <c r="AY372" s="393"/>
      <c r="AZ372" s="393">
        <f t="shared" si="561"/>
        <v>1</v>
      </c>
      <c r="BC372" s="383">
        <f t="shared" si="648"/>
        <v>0.63185256838371306</v>
      </c>
      <c r="BD372" s="383">
        <f t="shared" si="648"/>
        <v>0.9710956157756544</v>
      </c>
      <c r="BE372" s="383">
        <f t="shared" si="648"/>
        <v>1.3761952554425652</v>
      </c>
      <c r="BF372" s="383" t="e">
        <f t="shared" si="648"/>
        <v>#DIV/0!</v>
      </c>
      <c r="BG372" s="383"/>
      <c r="BH372" s="383">
        <f t="shared" si="653"/>
        <v>0.63185256838371306</v>
      </c>
      <c r="BI372" s="383">
        <f t="shared" si="653"/>
        <v>0.9710956157756544</v>
      </c>
      <c r="BJ372" s="383">
        <f t="shared" si="653"/>
        <v>1.3761952554425652</v>
      </c>
      <c r="BK372" s="383">
        <f t="shared" si="653"/>
        <v>0</v>
      </c>
      <c r="BL372" s="383"/>
      <c r="BM372" s="383">
        <f t="shared" si="654"/>
        <v>0.18655133862506074</v>
      </c>
      <c r="BN372" s="383">
        <f t="shared" si="654"/>
        <v>0.45400741504123243</v>
      </c>
      <c r="BO372" s="383">
        <f t="shared" si="654"/>
        <v>1.8610628698216576</v>
      </c>
      <c r="BP372" s="383">
        <f t="shared" si="654"/>
        <v>0</v>
      </c>
      <c r="BQ372" s="383"/>
      <c r="BR372" s="400">
        <f t="shared" si="591"/>
        <v>0.63185256838371306</v>
      </c>
      <c r="BS372" s="400">
        <f t="shared" si="563"/>
        <v>0.9710956157756544</v>
      </c>
      <c r="BT372" s="400">
        <f t="shared" si="564"/>
        <v>1.3761952554425652</v>
      </c>
      <c r="BU372" s="400">
        <v>1</v>
      </c>
      <c r="BV372" s="391"/>
      <c r="BW372" s="400">
        <f t="shared" si="592"/>
        <v>2.8271938658114344</v>
      </c>
      <c r="BX372" s="400">
        <f t="shared" si="565"/>
        <v>1.892775800456469</v>
      </c>
      <c r="BY372" s="400">
        <f t="shared" si="566"/>
        <v>2.0850969389784275</v>
      </c>
      <c r="BZ372" s="400">
        <v>1</v>
      </c>
      <c r="CB372" s="400">
        <f t="shared" si="593"/>
        <v>0.10443042000647065</v>
      </c>
      <c r="CC372" s="400">
        <f t="shared" si="567"/>
        <v>0.24700274392621685</v>
      </c>
      <c r="CD372" s="400">
        <f t="shared" si="568"/>
        <v>0.64856683606731247</v>
      </c>
      <c r="CE372" s="400"/>
      <c r="CG372" s="400">
        <v>1</v>
      </c>
      <c r="CH372" s="400">
        <v>1</v>
      </c>
      <c r="CI372" s="400">
        <v>1</v>
      </c>
      <c r="CJ372" s="400">
        <v>1</v>
      </c>
      <c r="CL372" s="392">
        <f t="shared" si="569"/>
        <v>1.1713277502582515</v>
      </c>
      <c r="CM372" s="392">
        <f t="shared" si="570"/>
        <v>1.0428413327664732</v>
      </c>
      <c r="CN372" s="392">
        <f t="shared" si="571"/>
        <v>0.98277079628210562</v>
      </c>
      <c r="CO372" s="392">
        <f t="shared" si="572"/>
        <v>1.1346218717950052</v>
      </c>
      <c r="CP372" s="392">
        <f>1</f>
        <v>1</v>
      </c>
      <c r="CQ372" s="392">
        <f>1</f>
        <v>1</v>
      </c>
      <c r="CR372" s="392">
        <f t="shared" si="573"/>
        <v>0.93522227505953581</v>
      </c>
      <c r="CS372" s="392">
        <f t="shared" si="574"/>
        <v>1.221508992185669</v>
      </c>
      <c r="CT372" s="392">
        <f t="shared" si="575"/>
        <v>1.2215089921856697</v>
      </c>
      <c r="CU372" s="392"/>
      <c r="CV372" s="392">
        <f t="shared" si="576"/>
        <v>1.1150732404230703</v>
      </c>
      <c r="CY372" s="338"/>
      <c r="DA372" s="383">
        <f t="shared" si="612"/>
        <v>0.29865503045939296</v>
      </c>
      <c r="DB372" s="383">
        <f t="shared" si="613"/>
        <v>0.39677394590352894</v>
      </c>
      <c r="DC372" s="383">
        <f t="shared" si="614"/>
        <v>0.30457102363707794</v>
      </c>
      <c r="DD372" s="383">
        <f t="shared" si="615"/>
        <v>0</v>
      </c>
      <c r="DF372" s="383">
        <f t="shared" si="616"/>
        <v>0.28886097510859238</v>
      </c>
      <c r="DG372" s="383">
        <f t="shared" si="617"/>
        <v>0.40141007162079606</v>
      </c>
      <c r="DH372" s="383">
        <f t="shared" si="618"/>
        <v>0.30957545555256155</v>
      </c>
      <c r="DI372" s="383"/>
      <c r="DJ372" s="383">
        <f t="shared" si="619"/>
        <v>0.99984650228195004</v>
      </c>
      <c r="DK372" s="383"/>
      <c r="DL372" s="383">
        <f t="shared" si="620"/>
        <v>0.28890532141616226</v>
      </c>
      <c r="DM372" s="383">
        <f t="shared" si="621"/>
        <v>0.40147169661008736</v>
      </c>
      <c r="DN372" s="383">
        <f t="shared" si="622"/>
        <v>0.30962298197375032</v>
      </c>
      <c r="DO372" s="383">
        <f t="shared" si="623"/>
        <v>0</v>
      </c>
      <c r="DR372" s="383">
        <f t="shared" si="624"/>
        <v>8.0247602544639252E-2</v>
      </c>
      <c r="DS372" s="383">
        <f t="shared" si="625"/>
        <v>-4.4183401159082966E-2</v>
      </c>
      <c r="DT372" s="383">
        <f t="shared" si="626"/>
        <v>4.7524799291480263E-2</v>
      </c>
      <c r="DU372" s="383">
        <f t="shared" si="627"/>
        <v>0</v>
      </c>
      <c r="DW372" s="383">
        <f t="shared" si="628"/>
        <v>0.1065399712700016</v>
      </c>
      <c r="DX372" s="383">
        <f t="shared" si="629"/>
        <v>6.0780470744950183E-3</v>
      </c>
      <c r="DY372" s="383">
        <f t="shared" si="630"/>
        <v>3.9518518749245713E-3</v>
      </c>
      <c r="DZ372" s="383">
        <f t="shared" si="631"/>
        <v>0</v>
      </c>
      <c r="EA372" s="383"/>
      <c r="EC372" s="383">
        <f t="shared" si="632"/>
        <v>-5.5393097404000773E-2</v>
      </c>
      <c r="ED372" s="383">
        <f t="shared" si="633"/>
        <v>7.9248957457287966E-2</v>
      </c>
      <c r="EE372" s="383">
        <f t="shared" si="634"/>
        <v>-1.9651278223936423E-2</v>
      </c>
      <c r="EF372" s="383"/>
      <c r="EH372" s="383">
        <f t="shared" si="635"/>
        <v>0.1065399712700016</v>
      </c>
      <c r="EI372" s="383">
        <f t="shared" si="636"/>
        <v>6.0780470744950183E-3</v>
      </c>
      <c r="EJ372" s="383">
        <f t="shared" si="637"/>
        <v>3.9518518749245713E-3</v>
      </c>
      <c r="EK372" s="383">
        <f t="shared" si="638"/>
        <v>0</v>
      </c>
      <c r="EM372" s="383">
        <f t="shared" si="639"/>
        <v>-5.5393097404000773E-2</v>
      </c>
      <c r="EN372" s="383">
        <f t="shared" si="640"/>
        <v>7.9248957457287966E-2</v>
      </c>
      <c r="EO372" s="383">
        <f t="shared" si="641"/>
        <v>-1.9651278223936423E-2</v>
      </c>
      <c r="EP372" s="383" t="e">
        <f t="shared" si="642"/>
        <v>#DIV/0!</v>
      </c>
      <c r="ER372" s="383">
        <f t="shared" si="643"/>
        <v>0</v>
      </c>
      <c r="ES372" s="383">
        <f t="shared" si="644"/>
        <v>0</v>
      </c>
      <c r="ET372" s="383">
        <f t="shared" si="645"/>
        <v>0</v>
      </c>
      <c r="EU372" s="383">
        <f t="shared" si="646"/>
        <v>0</v>
      </c>
      <c r="EX372" s="383">
        <f t="shared" si="577"/>
        <v>1.0203649367702043</v>
      </c>
      <c r="EY372" s="383">
        <f>IF(ISERR(EX372),EY371,EX372*EY371)</f>
        <v>0.82484385097716972</v>
      </c>
      <c r="EZ372" s="383">
        <f t="shared" si="550"/>
        <v>0.93522227505953581</v>
      </c>
      <c r="FA372" s="383"/>
      <c r="FB372" s="383">
        <f t="shared" si="602"/>
        <v>1.0097758398033734</v>
      </c>
      <c r="FC372" s="383">
        <f t="shared" si="603"/>
        <v>1.2060641171708559</v>
      </c>
      <c r="FD372" s="383">
        <f t="shared" si="551"/>
        <v>0.98277079628210562</v>
      </c>
      <c r="FE372" s="383"/>
      <c r="FF372" s="383">
        <f t="shared" si="604"/>
        <v>1.0350437668929233</v>
      </c>
      <c r="FG372" s="383">
        <f t="shared" si="605"/>
        <v>1.0734215270465151</v>
      </c>
      <c r="FH372" s="383">
        <f t="shared" si="552"/>
        <v>1.1346218717950052</v>
      </c>
      <c r="FI372" s="383"/>
      <c r="FJ372" s="383" t="e">
        <f t="shared" si="606"/>
        <v>#DIV/0!</v>
      </c>
      <c r="FK372" s="383">
        <f t="shared" si="607"/>
        <v>1</v>
      </c>
      <c r="FL372" s="383">
        <f t="shared" si="608"/>
        <v>1.0083796975718107</v>
      </c>
      <c r="FN372" s="383">
        <f t="shared" si="609"/>
        <v>1</v>
      </c>
      <c r="FO372" s="383">
        <f t="shared" si="610"/>
        <v>1</v>
      </c>
      <c r="FP372" s="383">
        <f t="shared" si="611"/>
        <v>1.0570362736601544</v>
      </c>
    </row>
    <row r="373" spans="1:172" hidden="1" x14ac:dyDescent="0.2">
      <c r="A373" s="377" t="s">
        <v>557</v>
      </c>
      <c r="B373" s="334">
        <f>B372+1</f>
        <v>2008</v>
      </c>
      <c r="D373" s="432">
        <f>Conversion_factors!$M70*D222+D298</f>
        <v>1048.399382186959</v>
      </c>
      <c r="E373" s="432">
        <f>Conversion_factors!$M70*E222+E298</f>
        <v>1531.5913643433732</v>
      </c>
      <c r="F373" s="432">
        <f>Conversion_factors!$M70*F222+F298</f>
        <v>1081.1482223996645</v>
      </c>
      <c r="G373" s="388"/>
      <c r="H373" s="388">
        <f t="shared" si="553"/>
        <v>3661.1389689299967</v>
      </c>
      <c r="I373" s="383"/>
      <c r="J373" s="394">
        <f t="shared" si="649"/>
        <v>254956.46742000003</v>
      </c>
      <c r="K373" s="394">
        <f t="shared" si="649"/>
        <v>412353.43568</v>
      </c>
      <c r="L373" s="394">
        <f t="shared" si="649"/>
        <v>1085318.3299100001</v>
      </c>
      <c r="M373" s="394"/>
      <c r="N373" s="394">
        <f t="shared" si="555"/>
        <v>1752628.2330100001</v>
      </c>
      <c r="P373" s="396">
        <f t="shared" si="652"/>
        <v>101746.63211999999</v>
      </c>
      <c r="Q373" s="396">
        <f t="shared" si="652"/>
        <v>203791.93051032594</v>
      </c>
      <c r="R373" s="396">
        <f t="shared" si="652"/>
        <v>523995.90628</v>
      </c>
      <c r="S373" s="396">
        <f t="shared" si="652"/>
        <v>0</v>
      </c>
      <c r="T373" s="396">
        <f t="shared" si="652"/>
        <v>829534.4689103259</v>
      </c>
      <c r="U373" s="396"/>
      <c r="W373" s="397">
        <f t="shared" si="578"/>
        <v>4.1120721227278718</v>
      </c>
      <c r="X373" s="397">
        <f t="shared" si="579"/>
        <v>3.714268469274836</v>
      </c>
      <c r="Y373" s="397">
        <f t="shared" si="580"/>
        <v>0.99615771023540967</v>
      </c>
      <c r="Z373" s="388"/>
      <c r="AA373" s="388">
        <f t="shared" si="581"/>
        <v>4.4134862457725932</v>
      </c>
      <c r="AD373" s="397">
        <f t="shared" si="582"/>
        <v>10.304020490334034</v>
      </c>
      <c r="AE373" s="397">
        <f t="shared" si="583"/>
        <v>7.5154661939166871</v>
      </c>
      <c r="AF373" s="397">
        <f t="shared" si="584"/>
        <v>2.0632760856378658</v>
      </c>
      <c r="AG373" s="388"/>
      <c r="AH373" s="397">
        <f t="shared" si="585"/>
        <v>4.4134862457725932</v>
      </c>
      <c r="AJ373" s="398">
        <f t="shared" si="586"/>
        <v>0.58072263311944128</v>
      </c>
      <c r="AK373" s="398">
        <f t="shared" si="587"/>
        <v>0.96088759099754883</v>
      </c>
      <c r="AL373" s="398">
        <f t="shared" si="588"/>
        <v>1.3761952554425652</v>
      </c>
      <c r="AM373" s="399"/>
      <c r="AN373" s="398">
        <f t="shared" si="589"/>
        <v>1.0405896629052016</v>
      </c>
      <c r="AP373" s="393">
        <f t="shared" si="651"/>
        <v>2.505797608311048</v>
      </c>
      <c r="AQ373" s="393">
        <f t="shared" si="651"/>
        <v>2.0234041389539046</v>
      </c>
      <c r="AR373" s="393">
        <f t="shared" si="651"/>
        <v>2.0712343682510652</v>
      </c>
      <c r="AS373" s="393">
        <f t="shared" si="651"/>
        <v>0</v>
      </c>
      <c r="AT373" s="393">
        <f t="shared" si="558"/>
        <v>4.2413320092481683</v>
      </c>
      <c r="AV373" s="393">
        <f t="shared" si="590"/>
        <v>0.12265509865268659</v>
      </c>
      <c r="AW373" s="393">
        <f t="shared" si="559"/>
        <v>0.24567023812527819</v>
      </c>
      <c r="AX373" s="393">
        <f t="shared" si="560"/>
        <v>0.63167466322203525</v>
      </c>
      <c r="AY373" s="393"/>
      <c r="AZ373" s="393">
        <f t="shared" si="561"/>
        <v>1</v>
      </c>
      <c r="BC373" s="383">
        <f t="shared" si="648"/>
        <v>0.58072263311944128</v>
      </c>
      <c r="BD373" s="383">
        <f t="shared" si="648"/>
        <v>0.96088759099754883</v>
      </c>
      <c r="BE373" s="383">
        <f t="shared" si="648"/>
        <v>1.3761952554425652</v>
      </c>
      <c r="BF373" s="383" t="e">
        <f t="shared" si="648"/>
        <v>#DIV/0!</v>
      </c>
      <c r="BG373" s="383"/>
      <c r="BH373" s="383">
        <f t="shared" si="653"/>
        <v>0.58072263311944128</v>
      </c>
      <c r="BI373" s="383">
        <f t="shared" si="653"/>
        <v>0.96088759099754883</v>
      </c>
      <c r="BJ373" s="383">
        <f t="shared" si="653"/>
        <v>1.3761952554425652</v>
      </c>
      <c r="BK373" s="383">
        <f t="shared" si="653"/>
        <v>0</v>
      </c>
      <c r="BL373" s="383"/>
      <c r="BM373" s="383">
        <f t="shared" si="654"/>
        <v>0.17848443511390594</v>
      </c>
      <c r="BN373" s="383">
        <f t="shared" si="654"/>
        <v>0.47764778234061611</v>
      </c>
      <c r="BO373" s="383">
        <f t="shared" si="654"/>
        <v>1.8005399320283733</v>
      </c>
      <c r="BP373" s="383">
        <f t="shared" si="654"/>
        <v>0</v>
      </c>
      <c r="BQ373" s="383"/>
      <c r="BR373" s="400">
        <f t="shared" si="591"/>
        <v>0.58072263311944128</v>
      </c>
      <c r="BS373" s="400">
        <f t="shared" si="563"/>
        <v>0.96088759099754883</v>
      </c>
      <c r="BT373" s="400">
        <f t="shared" si="564"/>
        <v>1.3761952554425652</v>
      </c>
      <c r="BU373" s="400">
        <v>1</v>
      </c>
      <c r="BV373" s="391"/>
      <c r="BW373" s="400">
        <f t="shared" si="592"/>
        <v>2.505797608311048</v>
      </c>
      <c r="BX373" s="400">
        <f t="shared" si="565"/>
        <v>2.0234041389539046</v>
      </c>
      <c r="BY373" s="400">
        <f t="shared" si="566"/>
        <v>2.0712343682510652</v>
      </c>
      <c r="BZ373" s="400">
        <v>1</v>
      </c>
      <c r="CB373" s="400">
        <f t="shared" si="593"/>
        <v>0.12265509865268659</v>
      </c>
      <c r="CC373" s="400">
        <f t="shared" si="567"/>
        <v>0.24567023812527819</v>
      </c>
      <c r="CD373" s="400">
        <f t="shared" si="568"/>
        <v>0.63167466322203525</v>
      </c>
      <c r="CE373" s="400"/>
      <c r="CG373" s="400">
        <v>1</v>
      </c>
      <c r="CH373" s="400">
        <v>1</v>
      </c>
      <c r="CI373" s="400">
        <v>1</v>
      </c>
      <c r="CJ373" s="400">
        <v>1</v>
      </c>
      <c r="CL373" s="392">
        <f t="shared" si="569"/>
        <v>1.1218814618308193</v>
      </c>
      <c r="CM373" s="392">
        <f t="shared" si="570"/>
        <v>1.0405896629052016</v>
      </c>
      <c r="CN373" s="392">
        <f t="shared" si="571"/>
        <v>1.0197444214658791</v>
      </c>
      <c r="CO373" s="392">
        <f t="shared" si="572"/>
        <v>1.1232160303479566</v>
      </c>
      <c r="CP373" s="392">
        <f>1</f>
        <v>1</v>
      </c>
      <c r="CQ373" s="392">
        <f>1</f>
        <v>1</v>
      </c>
      <c r="CR373" s="392">
        <f t="shared" si="573"/>
        <v>0.90849988394619374</v>
      </c>
      <c r="CS373" s="392">
        <f t="shared" si="574"/>
        <v>1.1674182521861272</v>
      </c>
      <c r="CT373" s="392">
        <f t="shared" si="575"/>
        <v>1.1674182521861269</v>
      </c>
      <c r="CU373" s="392"/>
      <c r="CV373" s="392">
        <f t="shared" si="576"/>
        <v>1.1453932810483782</v>
      </c>
      <c r="CY373" s="338"/>
      <c r="DA373" s="383">
        <f t="shared" si="612"/>
        <v>0.2863588055750213</v>
      </c>
      <c r="DB373" s="383">
        <f t="shared" si="613"/>
        <v>0.41833740192358654</v>
      </c>
      <c r="DC373" s="383">
        <f t="shared" si="614"/>
        <v>0.29530379250139216</v>
      </c>
      <c r="DD373" s="383">
        <f t="shared" si="615"/>
        <v>0</v>
      </c>
      <c r="DF373" s="383">
        <f t="shared" si="616"/>
        <v>0.29246383785007679</v>
      </c>
      <c r="DG373" s="383">
        <f t="shared" si="617"/>
        <v>0.40746058067949947</v>
      </c>
      <c r="DH373" s="383">
        <f t="shared" si="618"/>
        <v>0.29991354557964661</v>
      </c>
      <c r="DI373" s="383"/>
      <c r="DJ373" s="383">
        <f t="shared" si="619"/>
        <v>0.99983796410922299</v>
      </c>
      <c r="DK373" s="383"/>
      <c r="DL373" s="383">
        <f t="shared" si="620"/>
        <v>0.29251123516862965</v>
      </c>
      <c r="DM373" s="383">
        <f t="shared" si="621"/>
        <v>0.40752661461751438</v>
      </c>
      <c r="DN373" s="383">
        <f t="shared" si="622"/>
        <v>0.29996215021385592</v>
      </c>
      <c r="DO373" s="383">
        <f t="shared" si="623"/>
        <v>0</v>
      </c>
      <c r="DR373" s="383">
        <f t="shared" si="624"/>
        <v>-8.4382841860761254E-2</v>
      </c>
      <c r="DS373" s="383">
        <f t="shared" si="625"/>
        <v>-1.0567503628533063E-2</v>
      </c>
      <c r="DT373" s="383">
        <f t="shared" si="626"/>
        <v>0</v>
      </c>
      <c r="DU373" s="383">
        <f t="shared" si="627"/>
        <v>0</v>
      </c>
      <c r="DW373" s="383">
        <f t="shared" si="628"/>
        <v>-0.12067756250881087</v>
      </c>
      <c r="DX373" s="383">
        <f t="shared" si="629"/>
        <v>6.6736881221862165E-2</v>
      </c>
      <c r="DY373" s="383">
        <f t="shared" si="630"/>
        <v>-6.6706049668106213E-3</v>
      </c>
      <c r="DZ373" s="383">
        <f t="shared" si="631"/>
        <v>0</v>
      </c>
      <c r="EA373" s="383"/>
      <c r="EC373" s="383">
        <f t="shared" si="632"/>
        <v>0.16085532821394408</v>
      </c>
      <c r="ED373" s="383">
        <f t="shared" si="633"/>
        <v>-5.4093043403577214E-3</v>
      </c>
      <c r="EE373" s="383">
        <f t="shared" si="634"/>
        <v>-2.6390572778831119E-2</v>
      </c>
      <c r="EF373" s="383"/>
      <c r="EH373" s="383">
        <f t="shared" si="635"/>
        <v>-0.12067756250881087</v>
      </c>
      <c r="EI373" s="383">
        <f t="shared" si="636"/>
        <v>6.6736881221862165E-2</v>
      </c>
      <c r="EJ373" s="383">
        <f t="shared" si="637"/>
        <v>-6.6706049668106213E-3</v>
      </c>
      <c r="EK373" s="383">
        <f t="shared" si="638"/>
        <v>0</v>
      </c>
      <c r="EM373" s="383">
        <f t="shared" si="639"/>
        <v>0.16085532821394408</v>
      </c>
      <c r="EN373" s="383">
        <f t="shared" si="640"/>
        <v>-5.4093043403577214E-3</v>
      </c>
      <c r="EO373" s="383">
        <f t="shared" si="641"/>
        <v>-2.6390572778831119E-2</v>
      </c>
      <c r="EP373" s="383" t="e">
        <f t="shared" si="642"/>
        <v>#DIV/0!</v>
      </c>
      <c r="ER373" s="383">
        <f t="shared" si="643"/>
        <v>0</v>
      </c>
      <c r="ES373" s="383">
        <f t="shared" si="644"/>
        <v>0</v>
      </c>
      <c r="ET373" s="383">
        <f t="shared" si="645"/>
        <v>0</v>
      </c>
      <c r="EU373" s="383">
        <f t="shared" si="646"/>
        <v>0</v>
      </c>
      <c r="EX373" s="383">
        <f t="shared" si="577"/>
        <v>0.97142669520821567</v>
      </c>
      <c r="EY373" s="383">
        <f>IF(ISERR(EX373),EY372,EX373*EY372)</f>
        <v>0.80127533621756997</v>
      </c>
      <c r="EZ373" s="383">
        <f t="shared" si="550"/>
        <v>0.90849988394619374</v>
      </c>
      <c r="FA373" s="383"/>
      <c r="FB373" s="383">
        <f t="shared" si="602"/>
        <v>1.0376218191704998</v>
      </c>
      <c r="FC373" s="383">
        <f t="shared" si="603"/>
        <v>1.2514384432950862</v>
      </c>
      <c r="FD373" s="383">
        <f t="shared" si="551"/>
        <v>1.0197444214658791</v>
      </c>
      <c r="FE373" s="383"/>
      <c r="FF373" s="383">
        <f t="shared" si="604"/>
        <v>0.98994745145446184</v>
      </c>
      <c r="FG373" s="383">
        <f t="shared" si="605"/>
        <v>1.0626309050360543</v>
      </c>
      <c r="FH373" s="383">
        <f t="shared" si="552"/>
        <v>1.1232160303479566</v>
      </c>
      <c r="FI373" s="383"/>
      <c r="FJ373" s="383" t="e">
        <f t="shared" si="606"/>
        <v>#DIV/0!</v>
      </c>
      <c r="FK373" s="383">
        <f t="shared" si="607"/>
        <v>1</v>
      </c>
      <c r="FL373" s="383">
        <f t="shared" si="608"/>
        <v>1.0083796975718107</v>
      </c>
      <c r="FN373" s="383">
        <f t="shared" si="609"/>
        <v>1</v>
      </c>
      <c r="FO373" s="383">
        <f t="shared" si="610"/>
        <v>1</v>
      </c>
      <c r="FP373" s="383">
        <f t="shared" si="611"/>
        <v>1.0570362736601544</v>
      </c>
    </row>
    <row r="374" spans="1:172" hidden="1" x14ac:dyDescent="0.2">
      <c r="A374" s="377" t="s">
        <v>557</v>
      </c>
      <c r="B374" s="334">
        <f>B373+1</f>
        <v>2009</v>
      </c>
      <c r="D374" s="432">
        <f>Conversion_factors!$M71*D223+D299</f>
        <v>1217.6388612511976</v>
      </c>
      <c r="E374" s="432">
        <f>Conversion_factors!$M71*E223+E299</f>
        <v>1335.7820038163156</v>
      </c>
      <c r="F374" s="432">
        <f>Conversion_factors!$M71*F223+F299</f>
        <v>946.68896955475407</v>
      </c>
      <c r="G374" s="388"/>
      <c r="H374" s="388">
        <f>SUM(D374:G374)</f>
        <v>3500.109834622267</v>
      </c>
      <c r="I374" s="383"/>
      <c r="J374" s="394">
        <f t="shared" si="649"/>
        <v>268277.41599000001</v>
      </c>
      <c r="K374" s="394">
        <f t="shared" si="649"/>
        <v>376876.99923999998</v>
      </c>
      <c r="L374" s="394">
        <f t="shared" si="649"/>
        <v>950340.45295000006</v>
      </c>
      <c r="M374" s="394"/>
      <c r="N374" s="394">
        <f>SUM(J374:M374)</f>
        <v>1595494.86818</v>
      </c>
      <c r="P374" s="396">
        <f t="shared" si="652"/>
        <v>117544.11942</v>
      </c>
      <c r="Q374" s="396">
        <f t="shared" si="652"/>
        <v>263860.59744064783</v>
      </c>
      <c r="R374" s="396">
        <f t="shared" si="652"/>
        <v>456269.12760000001</v>
      </c>
      <c r="S374" s="396">
        <f t="shared" si="652"/>
        <v>0</v>
      </c>
      <c r="T374" s="396">
        <f t="shared" si="652"/>
        <v>837673.84446064779</v>
      </c>
      <c r="U374" s="396"/>
      <c r="W374" s="397">
        <f t="shared" si="578"/>
        <v>4.5387303912923658</v>
      </c>
      <c r="X374" s="397">
        <f t="shared" si="579"/>
        <v>3.5443447239020096</v>
      </c>
      <c r="Y374" s="397">
        <f t="shared" si="580"/>
        <v>0.99615771023540967</v>
      </c>
      <c r="Z374" s="388"/>
      <c r="AA374" s="388">
        <f t="shared" si="581"/>
        <v>4.178368296643999</v>
      </c>
      <c r="AD374" s="397">
        <f t="shared" si="582"/>
        <v>10.358994284524094</v>
      </c>
      <c r="AE374" s="397">
        <f t="shared" si="583"/>
        <v>5.0624534954173415</v>
      </c>
      <c r="AF374" s="397">
        <f t="shared" si="584"/>
        <v>2.0748477428976813</v>
      </c>
      <c r="AG374" s="388"/>
      <c r="AH374" s="397">
        <f t="shared" si="585"/>
        <v>4.178368296643999</v>
      </c>
      <c r="AJ374" s="398">
        <f t="shared" si="586"/>
        <v>0.64097695399905374</v>
      </c>
      <c r="AK374" s="398">
        <f t="shared" si="587"/>
        <v>0.91692802811316365</v>
      </c>
      <c r="AL374" s="398">
        <f t="shared" si="588"/>
        <v>1.3761952554425652</v>
      </c>
      <c r="AM374" s="399"/>
      <c r="AN374" s="398">
        <f t="shared" si="589"/>
        <v>0.98515473146952948</v>
      </c>
      <c r="AP374" s="393">
        <f t="shared" si="651"/>
        <v>2.2823550621993336</v>
      </c>
      <c r="AQ374" s="393">
        <f t="shared" si="651"/>
        <v>1.4283186004108619</v>
      </c>
      <c r="AR374" s="393">
        <f t="shared" si="651"/>
        <v>2.0828506586646385</v>
      </c>
      <c r="AS374" s="393">
        <f t="shared" si="651"/>
        <v>0</v>
      </c>
      <c r="AT374" s="393">
        <f>AH374/AN374</f>
        <v>4.2413320092481683</v>
      </c>
      <c r="AV374" s="393">
        <f t="shared" si="590"/>
        <v>0.14032205994886116</v>
      </c>
      <c r="AW374" s="393">
        <f t="shared" si="559"/>
        <v>0.31499204515635737</v>
      </c>
      <c r="AX374" s="393">
        <f t="shared" si="560"/>
        <v>0.54468589489478159</v>
      </c>
      <c r="AY374" s="393"/>
      <c r="AZ374" s="393">
        <f t="shared" si="561"/>
        <v>1</v>
      </c>
      <c r="BC374" s="383">
        <f>AJ374/AJ$80</f>
        <v>0.64097695399905374</v>
      </c>
      <c r="BD374" s="383">
        <f>AK374/AK$80</f>
        <v>0.91692802811316365</v>
      </c>
      <c r="BE374" s="383">
        <f>AL374/AL$80</f>
        <v>1.3761952554425652</v>
      </c>
      <c r="BF374" s="383" t="e">
        <f>AM374/AM$80</f>
        <v>#DIV/0!</v>
      </c>
      <c r="BG374" s="383"/>
      <c r="BH374" s="383">
        <f>W374/W$80</f>
        <v>0.64097695399905374</v>
      </c>
      <c r="BI374" s="383">
        <f>X374/X$80</f>
        <v>0.91692802811316365</v>
      </c>
      <c r="BJ374" s="383">
        <f>Y374/Y$80</f>
        <v>1.3761952554425652</v>
      </c>
      <c r="BK374" s="383">
        <f>Z374/Z$80</f>
        <v>0</v>
      </c>
      <c r="BL374" s="383"/>
      <c r="BM374" s="383">
        <f>BR374*BW374*CB374*CG374</f>
        <v>0.20528233281382532</v>
      </c>
      <c r="BN374" s="383">
        <f>BS374*BX374*CC374*CH374</f>
        <v>0.41253416952136146</v>
      </c>
      <c r="BO374" s="383">
        <f>BT374*BY374*CD374*CI374</f>
        <v>1.5612926571045262</v>
      </c>
      <c r="BP374" s="383">
        <f>BU374*BZ374*CE374*CJ374</f>
        <v>0</v>
      </c>
      <c r="BQ374" s="383"/>
      <c r="BR374" s="400">
        <f t="shared" si="591"/>
        <v>0.64097695399905374</v>
      </c>
      <c r="BS374" s="400">
        <f t="shared" si="563"/>
        <v>0.91692802811316365</v>
      </c>
      <c r="BT374" s="400">
        <f t="shared" si="564"/>
        <v>1.3761952554425652</v>
      </c>
      <c r="BU374" s="400">
        <v>1</v>
      </c>
      <c r="BV374" s="391"/>
      <c r="BW374" s="400">
        <f t="shared" si="592"/>
        <v>2.2823550621993336</v>
      </c>
      <c r="BX374" s="400">
        <f t="shared" si="565"/>
        <v>1.4283186004108619</v>
      </c>
      <c r="BY374" s="400">
        <f t="shared" si="566"/>
        <v>2.0828506586646385</v>
      </c>
      <c r="BZ374" s="400">
        <v>1</v>
      </c>
      <c r="CB374" s="400">
        <f t="shared" si="593"/>
        <v>0.14032205994886116</v>
      </c>
      <c r="CC374" s="400">
        <f t="shared" si="567"/>
        <v>0.31499204515635737</v>
      </c>
      <c r="CD374" s="400">
        <f t="shared" si="568"/>
        <v>0.54468589489478159</v>
      </c>
      <c r="CE374" s="400"/>
      <c r="CG374" s="400">
        <v>1</v>
      </c>
      <c r="CH374" s="400">
        <v>1</v>
      </c>
      <c r="CI374" s="400">
        <v>1</v>
      </c>
      <c r="CJ374" s="400">
        <v>1</v>
      </c>
      <c r="CL374" s="392">
        <f>N374/N$80</f>
        <v>1.0212982316182599</v>
      </c>
      <c r="CM374" s="392">
        <f t="shared" si="570"/>
        <v>0.98515473146952948</v>
      </c>
      <c r="CN374" s="392">
        <f>FD374</f>
        <v>1.1271588464843472</v>
      </c>
      <c r="CO374" s="392">
        <f>FH374</f>
        <v>0.95008415246517564</v>
      </c>
      <c r="CP374" s="392">
        <f>1</f>
        <v>1</v>
      </c>
      <c r="CQ374" s="392">
        <f>1</f>
        <v>1</v>
      </c>
      <c r="CR374" s="392">
        <f>EZ374</f>
        <v>0.91993522684421503</v>
      </c>
      <c r="CS374" s="392">
        <f>CL374*CN374*CO374*CP374*CQ374*CR374</f>
        <v>1.0061367851201917</v>
      </c>
      <c r="CT374" s="392">
        <f>CL374*CM374</f>
        <v>1.0061367851201921</v>
      </c>
      <c r="CU374" s="392"/>
      <c r="CV374" s="392">
        <f>CN374*CO374*CP374*CQ374</f>
        <v>1.0708957573557061</v>
      </c>
      <c r="CW374" s="383">
        <f>CR374*CP374</f>
        <v>0.91993522684421503</v>
      </c>
      <c r="CY374" s="338"/>
      <c r="DA374" s="383">
        <f t="shared" si="612"/>
        <v>0.34788590038135347</v>
      </c>
      <c r="DB374" s="383">
        <f t="shared" si="613"/>
        <v>0.38164002472238806</v>
      </c>
      <c r="DC374" s="383">
        <f t="shared" si="614"/>
        <v>0.27047407489625852</v>
      </c>
      <c r="DD374" s="383">
        <f t="shared" si="615"/>
        <v>0</v>
      </c>
      <c r="DF374" s="383">
        <f t="shared" si="616"/>
        <v>0.31612506953959907</v>
      </c>
      <c r="DG374" s="383">
        <f t="shared" si="617"/>
        <v>0.39970798581127515</v>
      </c>
      <c r="DH374" s="383">
        <f t="shared" si="618"/>
        <v>0.28270722757044353</v>
      </c>
      <c r="DI374" s="383"/>
      <c r="DJ374" s="383">
        <f t="shared" si="619"/>
        <v>0.9985402829213178</v>
      </c>
      <c r="DK374" s="383"/>
      <c r="DL374" s="383">
        <f t="shared" si="620"/>
        <v>0.31658719727835843</v>
      </c>
      <c r="DM374" s="383">
        <f t="shared" si="621"/>
        <v>0.40029229931705324</v>
      </c>
      <c r="DN374" s="383">
        <f t="shared" si="622"/>
        <v>0.28312050340458833</v>
      </c>
      <c r="DO374" s="383">
        <f t="shared" si="623"/>
        <v>0</v>
      </c>
      <c r="DR374" s="383">
        <f t="shared" si="624"/>
        <v>9.8720255876025245E-2</v>
      </c>
      <c r="DS374" s="383">
        <f t="shared" si="625"/>
        <v>-4.6828448331361475E-2</v>
      </c>
      <c r="DT374" s="383">
        <f t="shared" si="626"/>
        <v>0</v>
      </c>
      <c r="DU374" s="383">
        <f t="shared" si="627"/>
        <v>0</v>
      </c>
      <c r="DW374" s="383">
        <f t="shared" si="628"/>
        <v>-9.3399258480908132E-2</v>
      </c>
      <c r="DX374" s="383">
        <f t="shared" si="629"/>
        <v>-0.3482833617680689</v>
      </c>
      <c r="DY374" s="383">
        <f t="shared" si="630"/>
        <v>5.5927216783822229E-3</v>
      </c>
      <c r="DZ374" s="383">
        <f t="shared" si="631"/>
        <v>0</v>
      </c>
      <c r="EA374" s="383"/>
      <c r="EC374" s="383">
        <f t="shared" si="632"/>
        <v>0.13456386828935166</v>
      </c>
      <c r="ED374" s="383">
        <f t="shared" si="633"/>
        <v>0.24855724379593877</v>
      </c>
      <c r="EE374" s="383">
        <f t="shared" si="634"/>
        <v>-0.14816519934958791</v>
      </c>
      <c r="EF374" s="383"/>
      <c r="EH374" s="383">
        <f t="shared" si="635"/>
        <v>-9.3399258480908132E-2</v>
      </c>
      <c r="EI374" s="383">
        <f t="shared" si="636"/>
        <v>-0.3482833617680689</v>
      </c>
      <c r="EJ374" s="383">
        <f t="shared" si="637"/>
        <v>5.5927216783822229E-3</v>
      </c>
      <c r="EK374" s="383">
        <f t="shared" si="638"/>
        <v>0</v>
      </c>
      <c r="EM374" s="383">
        <f t="shared" si="639"/>
        <v>0.13456386828935166</v>
      </c>
      <c r="EN374" s="383">
        <f t="shared" si="640"/>
        <v>0.24855724379593877</v>
      </c>
      <c r="EO374" s="383">
        <f t="shared" si="641"/>
        <v>-0.14816519934958791</v>
      </c>
      <c r="EP374" s="383" t="e">
        <f t="shared" si="642"/>
        <v>#DIV/0!</v>
      </c>
      <c r="ER374" s="383">
        <f t="shared" si="643"/>
        <v>0</v>
      </c>
      <c r="ES374" s="383">
        <f t="shared" si="644"/>
        <v>0</v>
      </c>
      <c r="ET374" s="383">
        <f t="shared" si="645"/>
        <v>0</v>
      </c>
      <c r="EU374" s="383">
        <f t="shared" si="646"/>
        <v>0</v>
      </c>
      <c r="EX374" s="383">
        <f t="shared" si="577"/>
        <v>1.0125870603839269</v>
      </c>
      <c r="EY374" s="383">
        <f>IF(ISERR(EX374),EY373,EX374*EY373)</f>
        <v>0.8113610372586918</v>
      </c>
      <c r="EZ374" s="383">
        <f t="shared" si="550"/>
        <v>0.91993522684421503</v>
      </c>
      <c r="FA374" s="383"/>
      <c r="FB374" s="383">
        <f t="shared" si="602"/>
        <v>1.1053346532301305</v>
      </c>
      <c r="FC374" s="383">
        <f t="shared" si="603"/>
        <v>1.3832582777584284</v>
      </c>
      <c r="FD374" s="383">
        <f t="shared" si="551"/>
        <v>1.1271588464843472</v>
      </c>
      <c r="FE374" s="383"/>
      <c r="FF374" s="383">
        <f t="shared" si="604"/>
        <v>0.84586057071394627</v>
      </c>
      <c r="FG374" s="383">
        <f t="shared" si="605"/>
        <v>0.89883758379207412</v>
      </c>
      <c r="FH374" s="383">
        <f t="shared" si="552"/>
        <v>0.95008415246517564</v>
      </c>
      <c r="FI374" s="383"/>
      <c r="FJ374" s="383" t="e">
        <f t="shared" si="606"/>
        <v>#DIV/0!</v>
      </c>
      <c r="FK374" s="383">
        <f t="shared" si="607"/>
        <v>1</v>
      </c>
      <c r="FL374" s="383">
        <f t="shared" si="608"/>
        <v>1.0083796975718107</v>
      </c>
      <c r="FN374" s="383">
        <f t="shared" si="609"/>
        <v>1</v>
      </c>
      <c r="FO374" s="383">
        <f t="shared" si="610"/>
        <v>1</v>
      </c>
      <c r="FP374" s="383">
        <f t="shared" si="611"/>
        <v>1.0570362736601544</v>
      </c>
    </row>
    <row r="375" spans="1:172" hidden="1" x14ac:dyDescent="0.2">
      <c r="A375" s="377" t="s">
        <v>557</v>
      </c>
      <c r="B375" s="334">
        <f>B374+1</f>
        <v>2010</v>
      </c>
      <c r="D375" s="432">
        <f>Conversion_factors!$M72*D224+D300</f>
        <v>1117.4450534268944</v>
      </c>
      <c r="E375" s="432">
        <f>Conversion_factors!$M72*E224+E300</f>
        <v>1330.4508859015882</v>
      </c>
      <c r="F375" s="432">
        <f>Conversion_factors!$M72*F224+F300</f>
        <v>867.20756298477977</v>
      </c>
      <c r="G375" s="388"/>
      <c r="H375" s="388">
        <f t="shared" si="553"/>
        <v>3315.1035023132627</v>
      </c>
      <c r="I375" s="383"/>
      <c r="J375" s="394">
        <f t="shared" ref="J375:L376" si="655">J76</f>
        <v>263476.64369999996</v>
      </c>
      <c r="K375" s="394">
        <f t="shared" si="655"/>
        <v>398806.36439</v>
      </c>
      <c r="L375" s="394">
        <f t="shared" si="655"/>
        <v>870552.47785999998</v>
      </c>
      <c r="M375" s="394"/>
      <c r="N375" s="394">
        <f t="shared" si="555"/>
        <v>1532835.4859499999</v>
      </c>
      <c r="P375" s="396">
        <f t="shared" ref="P375:T376" si="656">P76</f>
        <v>111683.18532</v>
      </c>
      <c r="Q375" s="396">
        <f t="shared" si="656"/>
        <v>232724.60576818936</v>
      </c>
      <c r="R375" s="396">
        <f t="shared" si="656"/>
        <v>450940.16880000004</v>
      </c>
      <c r="S375" s="396">
        <f t="shared" si="656"/>
        <v>0</v>
      </c>
      <c r="T375" s="396">
        <f t="shared" si="656"/>
        <v>795347.95988818933</v>
      </c>
      <c r="U375" s="396"/>
      <c r="W375" s="397">
        <f t="shared" si="578"/>
        <v>4.2411541218023139</v>
      </c>
      <c r="X375" s="397">
        <f t="shared" si="579"/>
        <v>3.3360823815753253</v>
      </c>
      <c r="Y375" s="397">
        <f t="shared" si="580"/>
        <v>0.99615771023540967</v>
      </c>
      <c r="Z375" s="388"/>
      <c r="AA375" s="388">
        <f t="shared" si="581"/>
        <v>4.1681171883301271</v>
      </c>
      <c r="AD375" s="397">
        <f t="shared" si="582"/>
        <v>10.00549053311058</v>
      </c>
      <c r="AE375" s="397">
        <f t="shared" si="583"/>
        <v>5.7168466630761605</v>
      </c>
      <c r="AF375" s="397">
        <f t="shared" si="584"/>
        <v>1.9231100331835858</v>
      </c>
      <c r="AG375" s="388"/>
      <c r="AH375" s="397">
        <f t="shared" si="585"/>
        <v>4.1681171883301271</v>
      </c>
      <c r="AJ375" s="398">
        <f t="shared" si="586"/>
        <v>0.59895208925580479</v>
      </c>
      <c r="AK375" s="398">
        <f t="shared" si="587"/>
        <v>0.86305020477615946</v>
      </c>
      <c r="AL375" s="398">
        <f t="shared" si="588"/>
        <v>1.3761952554425652</v>
      </c>
      <c r="AM375" s="399"/>
      <c r="AN375" s="398">
        <f t="shared" si="589"/>
        <v>0.98273777653850314</v>
      </c>
      <c r="AP375" s="393">
        <f t="shared" ref="AP375:AS376" si="657">AP76</f>
        <v>2.3591433477212713</v>
      </c>
      <c r="AQ375" s="393">
        <f t="shared" si="657"/>
        <v>1.7136407346081839</v>
      </c>
      <c r="AR375" s="393">
        <f t="shared" si="657"/>
        <v>1.930527679928433</v>
      </c>
      <c r="AS375" s="393">
        <f t="shared" si="657"/>
        <v>0</v>
      </c>
      <c r="AT375" s="393">
        <f t="shared" si="558"/>
        <v>4.2413320092481683</v>
      </c>
      <c r="AV375" s="393">
        <f t="shared" si="590"/>
        <v>0.14042053409642305</v>
      </c>
      <c r="AW375" s="393">
        <f t="shared" si="559"/>
        <v>0.29260728323349944</v>
      </c>
      <c r="AX375" s="393">
        <f t="shared" si="560"/>
        <v>0.56697218267007765</v>
      </c>
      <c r="AY375" s="393"/>
      <c r="AZ375" s="393">
        <f t="shared" si="561"/>
        <v>1</v>
      </c>
      <c r="BC375" s="383">
        <f t="shared" si="648"/>
        <v>0.59895208925580479</v>
      </c>
      <c r="BD375" s="383">
        <f t="shared" si="648"/>
        <v>0.86305020477615946</v>
      </c>
      <c r="BE375" s="383">
        <f t="shared" si="648"/>
        <v>1.3761952554425652</v>
      </c>
      <c r="BF375" s="383" t="e">
        <f t="shared" si="648"/>
        <v>#DIV/0!</v>
      </c>
      <c r="BG375" s="383"/>
      <c r="BH375" s="383">
        <f t="shared" si="653"/>
        <v>0.59895208925580479</v>
      </c>
      <c r="BI375" s="383">
        <f t="shared" si="653"/>
        <v>0.86305020477615946</v>
      </c>
      <c r="BJ375" s="383">
        <f t="shared" si="653"/>
        <v>1.3761952554425652</v>
      </c>
      <c r="BK375" s="383">
        <f t="shared" si="653"/>
        <v>0</v>
      </c>
      <c r="BL375" s="383"/>
      <c r="BM375" s="383">
        <f t="shared" si="654"/>
        <v>0.19841615767318657</v>
      </c>
      <c r="BN375" s="383">
        <f t="shared" si="654"/>
        <v>0.4327538785680819</v>
      </c>
      <c r="BO375" s="383">
        <f t="shared" si="654"/>
        <v>1.5063220754512576</v>
      </c>
      <c r="BP375" s="383">
        <f t="shared" si="654"/>
        <v>0</v>
      </c>
      <c r="BQ375" s="383"/>
      <c r="BR375" s="400">
        <f t="shared" si="591"/>
        <v>0.59895208925580479</v>
      </c>
      <c r="BS375" s="400">
        <f t="shared" si="563"/>
        <v>0.86305020477615946</v>
      </c>
      <c r="BT375" s="400">
        <f t="shared" si="564"/>
        <v>1.3761952554425652</v>
      </c>
      <c r="BU375" s="400">
        <v>1</v>
      </c>
      <c r="BV375" s="391"/>
      <c r="BW375" s="400">
        <f t="shared" si="592"/>
        <v>2.3591433477212713</v>
      </c>
      <c r="BX375" s="400">
        <f t="shared" si="565"/>
        <v>1.7136407346081839</v>
      </c>
      <c r="BY375" s="400">
        <f t="shared" si="566"/>
        <v>1.930527679928433</v>
      </c>
      <c r="BZ375" s="400">
        <v>1</v>
      </c>
      <c r="CB375" s="400">
        <f t="shared" si="593"/>
        <v>0.14042053409642305</v>
      </c>
      <c r="CC375" s="400">
        <f t="shared" si="567"/>
        <v>0.29260728323349944</v>
      </c>
      <c r="CD375" s="400">
        <f t="shared" si="568"/>
        <v>0.56697218267007765</v>
      </c>
      <c r="CE375" s="400"/>
      <c r="CG375" s="400">
        <v>1</v>
      </c>
      <c r="CH375" s="400">
        <v>1</v>
      </c>
      <c r="CI375" s="400">
        <v>1</v>
      </c>
      <c r="CJ375" s="400">
        <v>1</v>
      </c>
      <c r="CL375" s="392">
        <f t="shared" si="569"/>
        <v>0.98118909836934487</v>
      </c>
      <c r="CM375" s="392">
        <f t="shared" si="570"/>
        <v>0.98273777653850314</v>
      </c>
      <c r="CN375" s="392">
        <f t="shared" si="571"/>
        <v>1.1071094843860283</v>
      </c>
      <c r="CO375" s="392">
        <f t="shared" si="572"/>
        <v>1.011280233193707</v>
      </c>
      <c r="CP375" s="392">
        <f>1</f>
        <v>1</v>
      </c>
      <c r="CQ375" s="392">
        <f>1</f>
        <v>1</v>
      </c>
      <c r="CR375" s="392">
        <f t="shared" si="573"/>
        <v>0.87775954526767863</v>
      </c>
      <c r="CS375" s="392">
        <f t="shared" si="574"/>
        <v>0.96425159289530815</v>
      </c>
      <c r="CT375" s="392">
        <f t="shared" si="575"/>
        <v>0.9642515928953086</v>
      </c>
      <c r="CU375" s="392"/>
      <c r="CV375" s="392">
        <f t="shared" si="576"/>
        <v>1.1195979375408673</v>
      </c>
      <c r="CY375" s="338"/>
      <c r="DA375" s="383">
        <f t="shared" si="612"/>
        <v>0.33707697290511346</v>
      </c>
      <c r="DB375" s="383">
        <f t="shared" si="613"/>
        <v>0.40133011985092054</v>
      </c>
      <c r="DC375" s="383">
        <f t="shared" si="614"/>
        <v>0.26159290724396589</v>
      </c>
      <c r="DD375" s="383">
        <f t="shared" si="615"/>
        <v>0</v>
      </c>
      <c r="DF375" s="383">
        <f t="shared" si="616"/>
        <v>0.34245300671488094</v>
      </c>
      <c r="DG375" s="383">
        <f t="shared" si="617"/>
        <v>0.3914025307716632</v>
      </c>
      <c r="DH375" s="383">
        <f t="shared" si="618"/>
        <v>0.26600878208840351</v>
      </c>
      <c r="DI375" s="383"/>
      <c r="DJ375" s="383">
        <f t="shared" si="619"/>
        <v>0.99986431957494759</v>
      </c>
      <c r="DK375" s="383"/>
      <c r="DL375" s="383">
        <f t="shared" si="620"/>
        <v>0.34249947718952622</v>
      </c>
      <c r="DM375" s="383">
        <f t="shared" si="621"/>
        <v>0.39145564363978141</v>
      </c>
      <c r="DN375" s="383">
        <f t="shared" si="622"/>
        <v>0.26604487917069242</v>
      </c>
      <c r="DO375" s="383">
        <f t="shared" si="623"/>
        <v>0</v>
      </c>
      <c r="DR375" s="383">
        <f t="shared" si="624"/>
        <v>-6.7811892706124546E-2</v>
      </c>
      <c r="DS375" s="383">
        <f t="shared" si="625"/>
        <v>-6.0556118828070063E-2</v>
      </c>
      <c r="DT375" s="383">
        <f t="shared" si="626"/>
        <v>0</v>
      </c>
      <c r="DU375" s="383">
        <f t="shared" si="627"/>
        <v>0</v>
      </c>
      <c r="DW375" s="383">
        <f t="shared" si="628"/>
        <v>3.3090733000916146E-2</v>
      </c>
      <c r="DX375" s="383">
        <f t="shared" si="629"/>
        <v>0.18212224322855383</v>
      </c>
      <c r="DY375" s="383">
        <f t="shared" si="630"/>
        <v>-7.5944089559750502E-2</v>
      </c>
      <c r="DZ375" s="383">
        <f t="shared" si="631"/>
        <v>0</v>
      </c>
      <c r="EA375" s="383"/>
      <c r="EC375" s="383">
        <f t="shared" si="632"/>
        <v>7.0152626419490798E-4</v>
      </c>
      <c r="ED375" s="383">
        <f t="shared" si="633"/>
        <v>-7.3716005324944114E-2</v>
      </c>
      <c r="EE375" s="383">
        <f t="shared" si="634"/>
        <v>4.0100953104535576E-2</v>
      </c>
      <c r="EF375" s="383"/>
      <c r="EH375" s="383">
        <f t="shared" si="635"/>
        <v>3.3090733000916146E-2</v>
      </c>
      <c r="EI375" s="383">
        <f t="shared" si="636"/>
        <v>0.18212224322855383</v>
      </c>
      <c r="EJ375" s="383">
        <f t="shared" si="637"/>
        <v>-7.5944089559750502E-2</v>
      </c>
      <c r="EK375" s="383">
        <f t="shared" si="638"/>
        <v>0</v>
      </c>
      <c r="EM375" s="383">
        <f t="shared" si="639"/>
        <v>7.0152626419490798E-4</v>
      </c>
      <c r="EN375" s="383">
        <f t="shared" si="640"/>
        <v>-7.3716005324944114E-2</v>
      </c>
      <c r="EO375" s="383">
        <f t="shared" si="641"/>
        <v>4.0100953104535576E-2</v>
      </c>
      <c r="EP375" s="383" t="e">
        <f t="shared" si="642"/>
        <v>#DIV/0!</v>
      </c>
      <c r="ER375" s="383">
        <f t="shared" si="643"/>
        <v>0</v>
      </c>
      <c r="ES375" s="383">
        <f t="shared" si="644"/>
        <v>0</v>
      </c>
      <c r="ET375" s="383">
        <f t="shared" si="645"/>
        <v>0</v>
      </c>
      <c r="EU375" s="383">
        <f t="shared" si="646"/>
        <v>0</v>
      </c>
      <c r="EX375" s="383">
        <f t="shared" si="577"/>
        <v>0.9541536400109194</v>
      </c>
      <c r="EY375" s="383">
        <f>IF(ISERR(EX375),EY374,EX375*EY374)</f>
        <v>0.77416308706341597</v>
      </c>
      <c r="EZ375" s="383">
        <f t="shared" si="550"/>
        <v>0.87775954526767863</v>
      </c>
      <c r="FA375" s="383"/>
      <c r="FB375" s="383">
        <f t="shared" si="602"/>
        <v>0.98221247860418803</v>
      </c>
      <c r="FC375" s="383">
        <f t="shared" si="603"/>
        <v>1.3586535415468664</v>
      </c>
      <c r="FD375" s="383">
        <f t="shared" si="551"/>
        <v>1.1071094843860283</v>
      </c>
      <c r="FE375" s="383"/>
      <c r="FF375" s="383">
        <f t="shared" si="604"/>
        <v>1.0644112214373289</v>
      </c>
      <c r="FG375" s="383">
        <f t="shared" si="605"/>
        <v>0.95673281043789904</v>
      </c>
      <c r="FH375" s="383">
        <f t="shared" si="552"/>
        <v>1.011280233193707</v>
      </c>
      <c r="FI375" s="383"/>
      <c r="FJ375" s="383" t="e">
        <f t="shared" si="606"/>
        <v>#DIV/0!</v>
      </c>
      <c r="FK375" s="383">
        <f t="shared" si="607"/>
        <v>1</v>
      </c>
      <c r="FL375" s="383">
        <f t="shared" si="608"/>
        <v>1.0083796975718107</v>
      </c>
      <c r="FN375" s="383">
        <f t="shared" si="609"/>
        <v>1</v>
      </c>
      <c r="FO375" s="383">
        <f t="shared" si="610"/>
        <v>1</v>
      </c>
      <c r="FP375" s="383">
        <f t="shared" si="611"/>
        <v>1.0570362736601544</v>
      </c>
    </row>
    <row r="376" spans="1:172" hidden="1" x14ac:dyDescent="0.2">
      <c r="A376" s="377" t="s">
        <v>557</v>
      </c>
      <c r="B376" s="334">
        <f>B375+1</f>
        <v>2011</v>
      </c>
      <c r="D376" s="432">
        <f>Conversion_factors!$M73*D225+D301</f>
        <v>1031.7939021622958</v>
      </c>
      <c r="E376" s="432">
        <f>Conversion_factors!$M73*E225+E301</f>
        <v>1389.2440016846581</v>
      </c>
      <c r="F376" s="432">
        <f>Conversion_factors!$M73*F225+F301</f>
        <v>826.60414569751026</v>
      </c>
      <c r="G376" s="388"/>
      <c r="H376" s="388">
        <f>SUM(D376:G376)</f>
        <v>3247.642049544464</v>
      </c>
      <c r="I376" s="383"/>
      <c r="J376" s="394">
        <f t="shared" si="655"/>
        <v>248593.99812000003</v>
      </c>
      <c r="K376" s="394">
        <f t="shared" si="655"/>
        <v>426849.47526398889</v>
      </c>
      <c r="L376" s="394">
        <f t="shared" si="655"/>
        <v>829792.44872999995</v>
      </c>
      <c r="M376" s="394"/>
      <c r="N376" s="394">
        <f>SUM(J376:M376)</f>
        <v>1505235.922113989</v>
      </c>
      <c r="P376" s="396">
        <f t="shared" si="656"/>
        <v>91932.500520000016</v>
      </c>
      <c r="Q376" s="396">
        <f t="shared" si="656"/>
        <v>227919.18447188695</v>
      </c>
      <c r="R376" s="396">
        <f t="shared" si="656"/>
        <v>449519.11312000005</v>
      </c>
      <c r="S376" s="396">
        <f t="shared" si="656"/>
        <v>0</v>
      </c>
      <c r="T376" s="396">
        <f t="shared" si="656"/>
        <v>769370.79811188695</v>
      </c>
      <c r="U376" s="396"/>
      <c r="W376" s="397">
        <f>D376/J376*1000</f>
        <v>4.1505181539589442</v>
      </c>
      <c r="X376" s="397">
        <f>E376/K376*1000</f>
        <v>3.254646150907103</v>
      </c>
      <c r="Y376" s="397">
        <f>F376/L376*1000</f>
        <v>0.99615771023540967</v>
      </c>
      <c r="Z376" s="388"/>
      <c r="AA376" s="388">
        <f>H376/T376*1000</f>
        <v>4.2211662536640366</v>
      </c>
      <c r="AD376" s="397">
        <f>D376/P376*1000</f>
        <v>11.22338559623784</v>
      </c>
      <c r="AE376" s="397">
        <f>E376/Q376*1000</f>
        <v>6.095335962629405</v>
      </c>
      <c r="AF376" s="397">
        <f>F376/R376*1000</f>
        <v>1.8388631797216741</v>
      </c>
      <c r="AG376" s="388"/>
      <c r="AH376" s="397">
        <f>H376/T376*1000</f>
        <v>4.2211662536640366</v>
      </c>
      <c r="AJ376" s="398">
        <f>W376/W$80</f>
        <v>0.58615212944711981</v>
      </c>
      <c r="AK376" s="398">
        <f>X376/X$80</f>
        <v>0.84198251294019844</v>
      </c>
      <c r="AL376" s="398">
        <f>Y376/Y$80</f>
        <v>1.3761952554425652</v>
      </c>
      <c r="AM376" s="399"/>
      <c r="AN376" s="398">
        <f>AA376/AA$80</f>
        <v>0.99524541923618326</v>
      </c>
      <c r="AP376" s="393">
        <f t="shared" si="657"/>
        <v>2.7040926409471275</v>
      </c>
      <c r="AQ376" s="393">
        <f t="shared" si="657"/>
        <v>1.8728106466906005</v>
      </c>
      <c r="AR376" s="393">
        <f t="shared" si="657"/>
        <v>1.8459558770941185</v>
      </c>
      <c r="AS376" s="393">
        <f t="shared" si="657"/>
        <v>0</v>
      </c>
      <c r="AT376" s="393">
        <f>AH376/AN376</f>
        <v>4.2413320092481683</v>
      </c>
      <c r="AV376" s="393">
        <f>P376/$T376</f>
        <v>0.11949049891887187</v>
      </c>
      <c r="AW376" s="393">
        <f>Q376/$T376</f>
        <v>0.29624101282661558</v>
      </c>
      <c r="AX376" s="393">
        <f>R376/$T376</f>
        <v>0.58426848825451261</v>
      </c>
      <c r="AY376" s="393"/>
      <c r="AZ376" s="393">
        <f>T376/$T376</f>
        <v>1</v>
      </c>
      <c r="BC376" s="383">
        <f>AJ376/AJ$80</f>
        <v>0.58615212944711981</v>
      </c>
      <c r="BD376" s="383">
        <f>AK376/AK$80</f>
        <v>0.84198251294019844</v>
      </c>
      <c r="BE376" s="383">
        <f>AL376/AL$80</f>
        <v>1.3761952554425652</v>
      </c>
      <c r="BF376" s="383" t="e">
        <f>AM376/AM$80</f>
        <v>#DIV/0!</v>
      </c>
      <c r="BG376" s="383"/>
      <c r="BH376" s="383">
        <f>W376/W$80</f>
        <v>0.58615212944711981</v>
      </c>
      <c r="BI376" s="383">
        <f>X376/X$80</f>
        <v>0.84198251294019844</v>
      </c>
      <c r="BJ376" s="383">
        <f>Y376/Y$80</f>
        <v>1.3761952554425652</v>
      </c>
      <c r="BK376" s="383">
        <f>Z376/Z$80</f>
        <v>0</v>
      </c>
      <c r="BL376" s="383"/>
      <c r="BM376" s="383">
        <f>BR376*BW376*CB376*CG376</f>
        <v>0.18939359503039083</v>
      </c>
      <c r="BN376" s="383">
        <f>BS376*BX376*CC376*CH376</f>
        <v>0.4671346959255297</v>
      </c>
      <c r="BO376" s="383">
        <f>BT376*BY376*CD376*CI376</f>
        <v>1.4842731667835189</v>
      </c>
      <c r="BP376" s="383">
        <f>BU376*BZ376*CE376*CJ376</f>
        <v>0</v>
      </c>
      <c r="BQ376" s="383"/>
      <c r="BR376" s="400">
        <f>AJ376</f>
        <v>0.58615212944711981</v>
      </c>
      <c r="BS376" s="400">
        <f>AK376</f>
        <v>0.84198251294019844</v>
      </c>
      <c r="BT376" s="400">
        <f>AL376</f>
        <v>1.3761952554425652</v>
      </c>
      <c r="BU376" s="400">
        <v>1</v>
      </c>
      <c r="BV376" s="391"/>
      <c r="BW376" s="400">
        <f>AP376</f>
        <v>2.7040926409471275</v>
      </c>
      <c r="BX376" s="400">
        <f>AQ376</f>
        <v>1.8728106466906005</v>
      </c>
      <c r="BY376" s="400">
        <f>AR376</f>
        <v>1.8459558770941185</v>
      </c>
      <c r="BZ376" s="400">
        <v>1</v>
      </c>
      <c r="CB376" s="400">
        <f>AV376</f>
        <v>0.11949049891887187</v>
      </c>
      <c r="CC376" s="400">
        <f>AW376</f>
        <v>0.29624101282661558</v>
      </c>
      <c r="CD376" s="400">
        <f>AX376</f>
        <v>0.58426848825451261</v>
      </c>
      <c r="CE376" s="400"/>
      <c r="CG376" s="400">
        <v>1</v>
      </c>
      <c r="CH376" s="400">
        <v>1</v>
      </c>
      <c r="CI376" s="400">
        <v>1</v>
      </c>
      <c r="CJ376" s="400">
        <v>1</v>
      </c>
      <c r="CL376" s="392">
        <f>N376/N$80</f>
        <v>0.96352223757191291</v>
      </c>
      <c r="CM376" s="392">
        <f t="shared" si="570"/>
        <v>0.99524541923618326</v>
      </c>
      <c r="CN376" s="392">
        <f>FD376</f>
        <v>1.0637328206976655</v>
      </c>
      <c r="CO376" s="392">
        <f>FH376</f>
        <v>1.0845321203519769</v>
      </c>
      <c r="CP376" s="392">
        <f>1</f>
        <v>1</v>
      </c>
      <c r="CQ376" s="392">
        <f>1</f>
        <v>1</v>
      </c>
      <c r="CR376" s="392">
        <f>EZ376</f>
        <v>0.8626908844454787</v>
      </c>
      <c r="CS376" s="392">
        <f>CL376*CN376*CO376*CP376*CQ376*CR376</f>
        <v>0.95894109327564325</v>
      </c>
      <c r="CT376" s="392">
        <f>CL376*CM376</f>
        <v>0.95894109327564381</v>
      </c>
      <c r="CU376" s="392"/>
      <c r="CV376" s="392">
        <f>CN376*CO376*CP376*CQ376</f>
        <v>1.1536524115192284</v>
      </c>
      <c r="CY376" s="338"/>
      <c r="DA376" s="383">
        <f>D376/$H376</f>
        <v>0.31770554957157982</v>
      </c>
      <c r="DB376" s="383">
        <f>E376/$H376</f>
        <v>0.42777004992884693</v>
      </c>
      <c r="DC376" s="383">
        <f>F376/$H376</f>
        <v>0.25452440049957331</v>
      </c>
      <c r="DD376" s="383">
        <f>G376/$H376</f>
        <v>0</v>
      </c>
      <c r="DF376" s="383">
        <f>(DA376-DA375)/LN(DA376/DA375)</f>
        <v>0.32729572324101208</v>
      </c>
      <c r="DG376" s="383">
        <f>(DB376-DB375)/LN(DB376/DB375)</f>
        <v>0.41440951892641292</v>
      </c>
      <c r="DH376" s="383">
        <f>(DC376-DC375)/LN(DC376/DC375)</f>
        <v>0.25804251855841354</v>
      </c>
      <c r="DI376" s="383"/>
      <c r="DJ376" s="383">
        <f>SUM(DF376:DI376)</f>
        <v>0.9997477607258386</v>
      </c>
      <c r="DK376" s="383"/>
      <c r="DL376" s="383">
        <f>DF376/$DJ376</f>
        <v>0.32737830090600883</v>
      </c>
      <c r="DM376" s="383">
        <f>DG376/$DJ376</f>
        <v>0.41451407565598608</v>
      </c>
      <c r="DN376" s="383">
        <f>DH376/$DJ376</f>
        <v>0.25810762343800508</v>
      </c>
      <c r="DO376" s="383">
        <f>DI376/$DJ376</f>
        <v>0</v>
      </c>
      <c r="DR376" s="383">
        <f>LN(BR376/BR375)</f>
        <v>-2.1602247918499521E-2</v>
      </c>
      <c r="DS376" s="383">
        <f>LN(BS376/BS375)</f>
        <v>-2.471361855591684E-2</v>
      </c>
      <c r="DT376" s="383">
        <f>LN(BT376/BT375)</f>
        <v>0</v>
      </c>
      <c r="DU376" s="383">
        <f>LN(BU376/BU375)</f>
        <v>0</v>
      </c>
      <c r="DW376" s="383">
        <f>LN(AP376/AP375)</f>
        <v>0.13646785341149459</v>
      </c>
      <c r="DX376" s="383">
        <f>LN(AQ376/AQ375)</f>
        <v>8.8820130291548671E-2</v>
      </c>
      <c r="DY376" s="383">
        <f>LN(AR376/AR375)</f>
        <v>-4.479614094080122E-2</v>
      </c>
      <c r="DZ376" s="383">
        <f>M376/$N376</f>
        <v>0</v>
      </c>
      <c r="EA376" s="383"/>
      <c r="EC376" s="383">
        <f>LN(AV376/AV375)</f>
        <v>-0.16140487388995561</v>
      </c>
      <c r="ED376" s="383">
        <f>LN(AW376/AW375)</f>
        <v>1.2341975829005487E-2</v>
      </c>
      <c r="EE376" s="383">
        <f>LN(AX376/AX375)</f>
        <v>3.005037536429099E-2</v>
      </c>
      <c r="EF376" s="383"/>
      <c r="EH376" s="383">
        <f>LN(BW376/BW375)</f>
        <v>0.13646785341149459</v>
      </c>
      <c r="EI376" s="383">
        <f>LN(BX376/BX375)</f>
        <v>8.8820130291548671E-2</v>
      </c>
      <c r="EJ376" s="383">
        <f>LN(BY376/BY375)</f>
        <v>-4.479614094080122E-2</v>
      </c>
      <c r="EK376" s="383">
        <f>LN(BZ376/BZ375)</f>
        <v>0</v>
      </c>
      <c r="EM376" s="383">
        <f>LN(CB376/CB375)</f>
        <v>-0.16140487388995561</v>
      </c>
      <c r="EN376" s="383">
        <f>LN(CC376/CC375)</f>
        <v>1.2341975829005487E-2</v>
      </c>
      <c r="EO376" s="383">
        <f>LN(CD376/CD375)</f>
        <v>3.005037536429099E-2</v>
      </c>
      <c r="EP376" s="383" t="e">
        <f>LN(CE376/CE375)</f>
        <v>#DIV/0!</v>
      </c>
      <c r="ER376" s="383">
        <f>LN(CG376/CG375)</f>
        <v>0</v>
      </c>
      <c r="ES376" s="383">
        <f>LN(CH376/CH375)</f>
        <v>0</v>
      </c>
      <c r="ET376" s="383">
        <f>LN(CI376/CI375)</f>
        <v>0</v>
      </c>
      <c r="EU376" s="383">
        <f>LN(CJ376/CJ375)</f>
        <v>0</v>
      </c>
      <c r="EX376" s="383">
        <f>EXP(SUMPRODUCT($DL376:$DO376,DR376:DU376))</f>
        <v>0.98283281463193362</v>
      </c>
      <c r="EY376" s="383">
        <f>IF(ISERR(EX376),EY375,EX376*EY375)</f>
        <v>0.76087288584268375</v>
      </c>
      <c r="EZ376" s="383">
        <f t="shared" si="550"/>
        <v>0.8626908844454787</v>
      </c>
      <c r="FA376" s="383"/>
      <c r="FB376" s="383">
        <f>EXP(SUMPRODUCT($DL376:$DO376,EC376:EF376))</f>
        <v>0.96081989694775483</v>
      </c>
      <c r="FC376" s="383">
        <f>IF(ISERR(FB376),FC375,FB376*FC375)</f>
        <v>1.3054213557767622</v>
      </c>
      <c r="FD376" s="383">
        <f t="shared" si="551"/>
        <v>1.0637328206976655</v>
      </c>
      <c r="FE376" s="383"/>
      <c r="FF376" s="383">
        <f>EXP(SUMPRODUCT($DL376:$DO376,EH376:EK376))</f>
        <v>1.0724348056590944</v>
      </c>
      <c r="FG376" s="383">
        <f>IF(ISERR(FF376),FG375,FF376*FG375)</f>
        <v>1.0260335656296475</v>
      </c>
      <c r="FH376" s="383">
        <f t="shared" si="552"/>
        <v>1.0845321203519769</v>
      </c>
      <c r="FI376" s="383"/>
      <c r="FJ376" s="383" t="e">
        <f>EXP(SUMPRODUCT($DL376:$DO376,EM376:EP376))</f>
        <v>#DIV/0!</v>
      </c>
      <c r="FK376" s="383">
        <f>IF(ISERR(FJ376),FK375,FJ376*FK375)</f>
        <v>1</v>
      </c>
      <c r="FL376" s="383">
        <f>FK376/FK$80</f>
        <v>1.0083796975718107</v>
      </c>
      <c r="FN376" s="383">
        <f>EXP(SUMPRODUCT($DL376:$DO376,ER376:EU376))</f>
        <v>1</v>
      </c>
      <c r="FO376" s="383">
        <f>IF(ISERR(FN376),FO375,FN376*FO375)</f>
        <v>1</v>
      </c>
      <c r="FP376" s="383">
        <f>FO376/FO$80</f>
        <v>1.0570362736601544</v>
      </c>
    </row>
    <row r="377" spans="1:172" hidden="1" x14ac:dyDescent="0.2">
      <c r="A377" s="377"/>
      <c r="B377" s="334"/>
      <c r="D377" s="432"/>
      <c r="E377" s="432"/>
      <c r="F377" s="432"/>
      <c r="G377" s="388"/>
      <c r="H377" s="388"/>
      <c r="I377" s="383"/>
      <c r="J377" s="397"/>
      <c r="K377" s="397"/>
      <c r="L377" s="397"/>
      <c r="M377" s="397"/>
      <c r="N377" s="397"/>
      <c r="P377" s="396"/>
      <c r="Q377" s="396"/>
      <c r="R377" s="396"/>
      <c r="S377" s="396"/>
      <c r="T377" s="396"/>
      <c r="U377" s="396"/>
      <c r="W377" s="397"/>
      <c r="X377" s="397"/>
      <c r="Y377" s="397"/>
      <c r="Z377" s="388"/>
      <c r="AA377" s="388"/>
      <c r="AD377" s="397"/>
      <c r="AE377" s="397"/>
      <c r="AF377" s="397"/>
      <c r="AG377" s="388"/>
      <c r="AH377" s="397"/>
      <c r="AJ377" s="398"/>
      <c r="AK377" s="398"/>
      <c r="AL377" s="398"/>
      <c r="AM377" s="399"/>
      <c r="AN377" s="398"/>
      <c r="AP377" s="393"/>
      <c r="AQ377" s="393"/>
      <c r="AR377" s="393"/>
      <c r="AS377" s="393"/>
      <c r="AT377" s="393"/>
      <c r="AV377" s="393"/>
      <c r="AW377" s="393"/>
      <c r="AX377" s="393"/>
      <c r="AY377" s="393"/>
      <c r="AZ377" s="393"/>
      <c r="BC377" s="383"/>
      <c r="BD377" s="383"/>
      <c r="BE377" s="383"/>
      <c r="BF377" s="383"/>
      <c r="BG377" s="383"/>
      <c r="BH377" s="383"/>
      <c r="BI377" s="383"/>
      <c r="BJ377" s="383"/>
      <c r="BK377" s="383"/>
      <c r="BL377" s="383"/>
      <c r="BM377" s="383"/>
      <c r="BN377" s="383"/>
      <c r="BO377" s="383"/>
      <c r="BP377" s="383"/>
      <c r="BQ377" s="383"/>
      <c r="BR377" s="400"/>
      <c r="BS377" s="400"/>
      <c r="BT377" s="400"/>
      <c r="BU377" s="400"/>
      <c r="BV377" s="391"/>
      <c r="BW377" s="400"/>
      <c r="BX377" s="400"/>
      <c r="BY377" s="400"/>
      <c r="BZ377" s="400"/>
      <c r="CB377" s="400"/>
      <c r="CC377" s="400"/>
      <c r="CD377" s="400"/>
      <c r="CE377" s="400"/>
      <c r="CG377" s="400"/>
      <c r="CH377" s="400"/>
      <c r="CI377" s="400"/>
      <c r="CJ377" s="400"/>
      <c r="CL377" s="392"/>
      <c r="CM377" s="392"/>
      <c r="CN377" s="392"/>
      <c r="CO377" s="392"/>
      <c r="CP377" s="392"/>
      <c r="CQ377" s="392"/>
      <c r="CR377" s="392"/>
      <c r="CS377" s="392"/>
      <c r="CT377" s="392"/>
      <c r="CU377" s="392"/>
      <c r="CV377" s="392"/>
      <c r="CY377" s="338"/>
      <c r="DA377" s="383"/>
      <c r="DB377" s="383"/>
      <c r="DC377" s="383"/>
      <c r="DD377" s="383"/>
      <c r="DF377" s="383"/>
      <c r="DG377" s="383"/>
      <c r="DH377" s="383"/>
      <c r="DI377" s="383"/>
      <c r="DJ377" s="383"/>
      <c r="DK377" s="383"/>
      <c r="DL377" s="383"/>
      <c r="DM377" s="383"/>
      <c r="DN377" s="383"/>
      <c r="DO377" s="383"/>
      <c r="DR377" s="383"/>
      <c r="DS377" s="383"/>
      <c r="DT377" s="383"/>
      <c r="DU377" s="383"/>
      <c r="DW377" s="383"/>
      <c r="DX377" s="383"/>
      <c r="DY377" s="383"/>
      <c r="DZ377" s="383"/>
      <c r="EA377" s="383"/>
      <c r="EC377" s="383"/>
      <c r="ED377" s="383"/>
      <c r="EE377" s="383"/>
      <c r="EF377" s="383"/>
      <c r="EH377" s="383"/>
      <c r="EI377" s="383"/>
      <c r="EJ377" s="383"/>
      <c r="EK377" s="383"/>
      <c r="EM377" s="383"/>
      <c r="EN377" s="383"/>
      <c r="EO377" s="383"/>
      <c r="EP377" s="383"/>
      <c r="ER377" s="383"/>
      <c r="ES377" s="383"/>
      <c r="ET377" s="383"/>
      <c r="EU377" s="383"/>
      <c r="EX377" s="383"/>
      <c r="EY377" s="383"/>
      <c r="EZ377" s="383"/>
      <c r="FA377" s="383"/>
      <c r="FB377" s="383"/>
      <c r="FC377" s="383"/>
      <c r="FD377" s="383"/>
      <c r="FE377" s="383"/>
      <c r="FF377" s="383"/>
      <c r="FG377" s="383"/>
      <c r="FH377" s="383"/>
      <c r="FI377" s="383"/>
      <c r="FJ377" s="383"/>
      <c r="FK377" s="383"/>
      <c r="FL377" s="383"/>
      <c r="FN377" s="383"/>
      <c r="FO377" s="383"/>
      <c r="FP377" s="383"/>
    </row>
    <row r="378" spans="1:172" hidden="1" x14ac:dyDescent="0.2">
      <c r="A378" s="377"/>
      <c r="B378" s="334"/>
      <c r="D378" s="388"/>
      <c r="E378" s="388"/>
      <c r="F378" s="388"/>
      <c r="G378" s="388"/>
      <c r="H378" s="388"/>
      <c r="J378" s="389"/>
      <c r="K378" s="389"/>
      <c r="L378" s="389"/>
      <c r="M378" s="389"/>
      <c r="N378" s="389"/>
      <c r="AA378" s="390"/>
      <c r="BC378" s="383"/>
      <c r="BD378" s="383"/>
      <c r="BE378" s="383"/>
      <c r="BF378" s="383"/>
      <c r="BG378" s="383"/>
      <c r="BH378" s="383"/>
      <c r="BI378" s="383"/>
      <c r="BJ378" s="383"/>
      <c r="BK378" s="383"/>
      <c r="BL378" s="383"/>
      <c r="BM378" s="383"/>
      <c r="BN378" s="383"/>
      <c r="BO378" s="383"/>
      <c r="BP378" s="383"/>
      <c r="BQ378" s="383"/>
      <c r="BR378" s="383"/>
      <c r="BS378" s="383"/>
      <c r="BT378" s="383"/>
      <c r="BU378" s="383"/>
      <c r="BV378" s="383"/>
      <c r="BW378" s="383"/>
      <c r="CL378" s="392"/>
      <c r="CM378" s="392"/>
      <c r="CN378" s="392"/>
      <c r="CO378" s="392"/>
      <c r="CP378" s="392"/>
      <c r="CQ378" s="392"/>
      <c r="CR378" s="392"/>
      <c r="CS378" s="392"/>
      <c r="CT378" s="392"/>
      <c r="CU378" s="392"/>
      <c r="CV378" s="392"/>
      <c r="CY378" s="338"/>
      <c r="DA378" s="383"/>
      <c r="DB378" s="383"/>
      <c r="DC378" s="383"/>
      <c r="DD378" s="383"/>
      <c r="DF378" s="383"/>
      <c r="DG378" s="383"/>
      <c r="DH378" s="383"/>
      <c r="DI378" s="383"/>
      <c r="DJ378" s="383"/>
      <c r="DK378" s="383"/>
      <c r="DL378" s="383"/>
      <c r="DM378" s="383"/>
      <c r="DN378" s="383"/>
      <c r="DO378" s="383"/>
      <c r="DR378" s="383"/>
      <c r="DS378" s="383"/>
      <c r="DT378" s="383"/>
      <c r="DU378" s="383"/>
      <c r="DW378" s="383"/>
      <c r="DX378" s="383"/>
      <c r="DY378" s="383"/>
      <c r="DZ378" s="383"/>
      <c r="EA378" s="383"/>
      <c r="EC378" s="383"/>
      <c r="ED378" s="383"/>
      <c r="EE378" s="383"/>
      <c r="EF378" s="383"/>
      <c r="EX378" s="383"/>
      <c r="EY378" s="383"/>
      <c r="EZ378" s="383"/>
      <c r="FA378" s="383"/>
      <c r="FB378" s="383"/>
      <c r="FC378" s="383"/>
      <c r="FD378" s="383"/>
      <c r="FE378" s="383"/>
      <c r="FF378" s="383"/>
      <c r="FG378" s="383"/>
      <c r="FH378" s="383"/>
      <c r="FI378" s="383"/>
      <c r="FJ378" s="383"/>
      <c r="FK378" s="383"/>
      <c r="FL378" s="383"/>
    </row>
    <row r="379" spans="1:172" hidden="1" x14ac:dyDescent="0.2">
      <c r="A379" s="401" t="s">
        <v>22</v>
      </c>
      <c r="B379" s="402">
        <v>1985</v>
      </c>
      <c r="D379" s="403"/>
      <c r="E379" s="403"/>
      <c r="F379" s="403"/>
      <c r="G379" s="403"/>
      <c r="H379" s="388"/>
      <c r="J379" s="389"/>
      <c r="K379" s="389"/>
      <c r="L379" s="389"/>
      <c r="M379" s="389"/>
      <c r="N379" s="399">
        <v>1562222.2958830725</v>
      </c>
      <c r="P379" s="403"/>
      <c r="Q379" s="403"/>
      <c r="R379" s="403"/>
      <c r="S379" s="403"/>
      <c r="T379" s="388"/>
      <c r="U379" s="388"/>
      <c r="W379" s="399">
        <v>7.0809572215900074</v>
      </c>
      <c r="X379" s="399">
        <v>3.8654557557756108</v>
      </c>
      <c r="Y379" s="399">
        <v>0.72384910956189807</v>
      </c>
      <c r="Z379" s="399">
        <v>0</v>
      </c>
      <c r="AA379" s="399">
        <v>4.2413320092481683</v>
      </c>
      <c r="AD379" s="399">
        <v>24.599575335907296</v>
      </c>
      <c r="AE379" s="399">
        <v>4.8626341356930549</v>
      </c>
      <c r="AF379" s="399">
        <v>1.4400384477182393</v>
      </c>
      <c r="AG379" s="399">
        <v>0</v>
      </c>
      <c r="AH379" s="399">
        <v>4.2413320092481683</v>
      </c>
      <c r="AJ379" s="399">
        <v>1</v>
      </c>
      <c r="AK379" s="399">
        <v>1</v>
      </c>
      <c r="AL379" s="399">
        <v>1</v>
      </c>
      <c r="AM379" s="399">
        <v>0</v>
      </c>
      <c r="AN379" s="399">
        <v>1</v>
      </c>
      <c r="BC379" s="383"/>
      <c r="BD379" s="383"/>
      <c r="BE379" s="383"/>
      <c r="BF379" s="383"/>
      <c r="BG379" s="383"/>
      <c r="BH379" s="383"/>
      <c r="BI379" s="383"/>
      <c r="BJ379" s="383"/>
      <c r="BK379" s="383"/>
      <c r="BL379" s="383"/>
      <c r="BM379" s="383"/>
      <c r="BN379" s="383"/>
      <c r="BO379" s="383"/>
      <c r="BP379" s="383"/>
      <c r="BQ379" s="383"/>
      <c r="BR379" s="383"/>
      <c r="BS379" s="383"/>
      <c r="BT379" s="383"/>
      <c r="BU379" s="383"/>
      <c r="BV379" s="383"/>
      <c r="BW379" s="383"/>
      <c r="CL379" s="392"/>
      <c r="CM379" s="392"/>
      <c r="CN379" s="392"/>
      <c r="CO379" s="392"/>
      <c r="CP379" s="392"/>
      <c r="CQ379" s="392"/>
      <c r="CR379" s="392"/>
      <c r="CS379" s="392"/>
      <c r="CT379" s="392"/>
      <c r="CU379" s="392"/>
      <c r="CV379" s="392"/>
      <c r="CY379" s="338"/>
      <c r="DA379" s="383"/>
      <c r="DB379" s="383"/>
      <c r="DC379" s="383"/>
      <c r="DD379" s="383"/>
      <c r="DF379" s="383"/>
      <c r="DG379" s="383"/>
      <c r="DH379" s="383"/>
      <c r="DI379" s="383"/>
      <c r="DJ379" s="383"/>
      <c r="DK379" s="383"/>
      <c r="DL379" s="383"/>
      <c r="DM379" s="383"/>
      <c r="DN379" s="383"/>
      <c r="DO379" s="383"/>
      <c r="DR379" s="383"/>
      <c r="DS379" s="383"/>
      <c r="DT379" s="383"/>
      <c r="DU379" s="383"/>
      <c r="DW379" s="383"/>
      <c r="DX379" s="383"/>
      <c r="DY379" s="383"/>
      <c r="DZ379" s="383"/>
      <c r="EA379" s="383"/>
      <c r="EC379" s="383"/>
      <c r="ED379" s="383"/>
      <c r="EE379" s="383"/>
      <c r="EF379" s="383"/>
      <c r="EX379" s="383"/>
      <c r="EY379" s="383">
        <v>0.88197626700525344</v>
      </c>
      <c r="FC379" s="383">
        <v>1.227207932646641</v>
      </c>
      <c r="FG379" s="383">
        <v>0.94606102149990345</v>
      </c>
      <c r="FK379" s="383">
        <v>1.227207932646641</v>
      </c>
      <c r="FO379" s="383">
        <v>1</v>
      </c>
    </row>
    <row r="380" spans="1:172" hidden="1" x14ac:dyDescent="0.2">
      <c r="CY380" s="338"/>
    </row>
    <row r="381" spans="1:172" hidden="1" x14ac:dyDescent="0.2">
      <c r="CL381" s="383">
        <v>1.2704931265274093</v>
      </c>
      <c r="CM381" s="383">
        <v>1.0737580330375252</v>
      </c>
      <c r="CN381" s="383">
        <v>0.99686337170488248</v>
      </c>
      <c r="CO381" s="383">
        <v>0.99024701081611466</v>
      </c>
      <c r="CP381" s="383">
        <v>1.3342343709779505</v>
      </c>
      <c r="CQ381" s="383">
        <v>1.0219464382853332</v>
      </c>
      <c r="CR381" s="383">
        <v>0.79775032244543365</v>
      </c>
      <c r="CS381" s="383">
        <v>1.3642022005277668</v>
      </c>
      <c r="CT381" s="383">
        <v>1.3642022005277665</v>
      </c>
      <c r="CU381" s="383"/>
      <c r="CV381" s="383">
        <v>1.3459825747810596</v>
      </c>
      <c r="CY381" s="338"/>
    </row>
    <row r="382" spans="1:172" x14ac:dyDescent="0.2">
      <c r="CJ382" s="350" t="s">
        <v>685</v>
      </c>
      <c r="CL382" s="383"/>
      <c r="CM382" s="383"/>
      <c r="CN382" s="383"/>
      <c r="CO382" s="383"/>
      <c r="CP382" s="383"/>
      <c r="CQ382" s="383"/>
      <c r="CR382" s="383"/>
      <c r="CS382" s="383"/>
      <c r="CT382" s="383"/>
      <c r="CU382" s="383"/>
      <c r="CV382" s="383"/>
      <c r="CY382" s="338"/>
    </row>
    <row r="383" spans="1:172" x14ac:dyDescent="0.2">
      <c r="CL383" s="383"/>
      <c r="CM383" s="383"/>
      <c r="CN383" s="383"/>
      <c r="CO383" s="383"/>
      <c r="CP383" s="383"/>
      <c r="CQ383" s="383"/>
      <c r="CR383" s="383"/>
      <c r="CS383" s="383"/>
      <c r="CT383" s="383"/>
      <c r="CY383" s="338"/>
    </row>
    <row r="384" spans="1:172" x14ac:dyDescent="0.2">
      <c r="CY384" s="338"/>
    </row>
    <row r="385" spans="103:103" x14ac:dyDescent="0.2">
      <c r="CY385" s="338"/>
    </row>
    <row r="386" spans="103:103" x14ac:dyDescent="0.2">
      <c r="CY386" s="338"/>
    </row>
    <row r="387" spans="103:103" x14ac:dyDescent="0.2">
      <c r="CY387" s="338"/>
    </row>
    <row r="388" spans="103:103" x14ac:dyDescent="0.2">
      <c r="CY388" s="338"/>
    </row>
    <row r="389" spans="103:103" x14ac:dyDescent="0.2">
      <c r="CY389" s="338"/>
    </row>
    <row r="390" spans="103:103" x14ac:dyDescent="0.2">
      <c r="CY390" s="338"/>
    </row>
    <row r="391" spans="103:103" x14ac:dyDescent="0.2">
      <c r="CY391" s="338"/>
    </row>
    <row r="392" spans="103:103" x14ac:dyDescent="0.2">
      <c r="CY392" s="338"/>
    </row>
    <row r="393" spans="103:103" x14ac:dyDescent="0.2">
      <c r="CY393" s="338"/>
    </row>
    <row r="394" spans="103:103" x14ac:dyDescent="0.2">
      <c r="CY394" s="338"/>
    </row>
    <row r="395" spans="103:103" x14ac:dyDescent="0.2">
      <c r="CY395" s="338"/>
    </row>
    <row r="396" spans="103:103" x14ac:dyDescent="0.2">
      <c r="CY396" s="338"/>
    </row>
    <row r="397" spans="103:103" x14ac:dyDescent="0.2">
      <c r="CY397" s="338"/>
    </row>
    <row r="398" spans="103:103" x14ac:dyDescent="0.2">
      <c r="CY398" s="338"/>
    </row>
    <row r="399" spans="103:103" x14ac:dyDescent="0.2">
      <c r="CY399" s="338"/>
    </row>
    <row r="400" spans="103:103" x14ac:dyDescent="0.2">
      <c r="CY400" s="338"/>
    </row>
    <row r="401" spans="103:103" x14ac:dyDescent="0.2">
      <c r="CY401" s="338"/>
    </row>
    <row r="402" spans="103:103" x14ac:dyDescent="0.2">
      <c r="CY402" s="338"/>
    </row>
    <row r="403" spans="103:103" x14ac:dyDescent="0.2">
      <c r="CY403" s="338"/>
    </row>
    <row r="404" spans="103:103" x14ac:dyDescent="0.2">
      <c r="CY404" s="338"/>
    </row>
    <row r="405" spans="103:103" x14ac:dyDescent="0.2">
      <c r="CY405" s="338"/>
    </row>
    <row r="406" spans="103:103" x14ac:dyDescent="0.2">
      <c r="CY406" s="338"/>
    </row>
    <row r="407" spans="103:103" x14ac:dyDescent="0.2">
      <c r="CY407" s="338"/>
    </row>
    <row r="408" spans="103:103" x14ac:dyDescent="0.2">
      <c r="CY408" s="338"/>
    </row>
    <row r="409" spans="103:103" x14ac:dyDescent="0.2">
      <c r="CY409" s="338"/>
    </row>
    <row r="410" spans="103:103" x14ac:dyDescent="0.2">
      <c r="CY410" s="338"/>
    </row>
    <row r="411" spans="103:103" x14ac:dyDescent="0.2">
      <c r="CY411" s="338"/>
    </row>
    <row r="412" spans="103:103" x14ac:dyDescent="0.2">
      <c r="CY412" s="338"/>
    </row>
    <row r="413" spans="103:103" x14ac:dyDescent="0.2">
      <c r="CY413" s="338"/>
    </row>
    <row r="414" spans="103:103" x14ac:dyDescent="0.2">
      <c r="CY414" s="338"/>
    </row>
    <row r="415" spans="103:103" x14ac:dyDescent="0.2">
      <c r="CY415" s="338"/>
    </row>
    <row r="416" spans="103:103" x14ac:dyDescent="0.2">
      <c r="CY416" s="338"/>
    </row>
    <row r="417" spans="103:103" x14ac:dyDescent="0.2">
      <c r="CY417" s="338"/>
    </row>
    <row r="418" spans="103:103" x14ac:dyDescent="0.2">
      <c r="CY418" s="338"/>
    </row>
    <row r="419" spans="103:103" x14ac:dyDescent="0.2">
      <c r="CY419" s="338"/>
    </row>
    <row r="420" spans="103:103" x14ac:dyDescent="0.2">
      <c r="CY420" s="338"/>
    </row>
    <row r="421" spans="103:103" x14ac:dyDescent="0.2">
      <c r="CY421" s="338"/>
    </row>
    <row r="422" spans="103:103" x14ac:dyDescent="0.2">
      <c r="CY422" s="338"/>
    </row>
    <row r="423" spans="103:103" x14ac:dyDescent="0.2">
      <c r="CY423" s="338"/>
    </row>
    <row r="424" spans="103:103" x14ac:dyDescent="0.2">
      <c r="CY424" s="338"/>
    </row>
    <row r="425" spans="103:103" x14ac:dyDescent="0.2">
      <c r="CY425" s="338"/>
    </row>
    <row r="426" spans="103:103" x14ac:dyDescent="0.2">
      <c r="CY426" s="338"/>
    </row>
    <row r="427" spans="103:103" x14ac:dyDescent="0.2">
      <c r="CY427" s="338"/>
    </row>
    <row r="428" spans="103:103" x14ac:dyDescent="0.2">
      <c r="CY428" s="338"/>
    </row>
    <row r="429" spans="103:103" x14ac:dyDescent="0.2">
      <c r="CY429" s="338"/>
    </row>
    <row r="430" spans="103:103" x14ac:dyDescent="0.2">
      <c r="CY430" s="338"/>
    </row>
    <row r="431" spans="103:103" x14ac:dyDescent="0.2">
      <c r="CY431" s="338"/>
    </row>
    <row r="432" spans="103:103" x14ac:dyDescent="0.2">
      <c r="CY432" s="338"/>
    </row>
    <row r="433" spans="103:103" x14ac:dyDescent="0.2">
      <c r="CY433" s="338"/>
    </row>
    <row r="434" spans="103:103" x14ac:dyDescent="0.2">
      <c r="CY434" s="338"/>
    </row>
    <row r="435" spans="103:103" x14ac:dyDescent="0.2">
      <c r="CY435" s="338"/>
    </row>
    <row r="436" spans="103:103" x14ac:dyDescent="0.2">
      <c r="CY436" s="338"/>
    </row>
    <row r="437" spans="103:103" x14ac:dyDescent="0.2">
      <c r="CY437" s="338"/>
    </row>
    <row r="438" spans="103:103" x14ac:dyDescent="0.2">
      <c r="CY438" s="338"/>
    </row>
    <row r="439" spans="103:103" x14ac:dyDescent="0.2">
      <c r="CY439" s="338"/>
    </row>
    <row r="440" spans="103:103" x14ac:dyDescent="0.2">
      <c r="CY440" s="338"/>
    </row>
    <row r="441" spans="103:103" x14ac:dyDescent="0.2">
      <c r="CY441" s="338"/>
    </row>
    <row r="442" spans="103:103" x14ac:dyDescent="0.2">
      <c r="CY442" s="338"/>
    </row>
    <row r="443" spans="103:103" x14ac:dyDescent="0.2">
      <c r="CY443" s="338"/>
    </row>
    <row r="444" spans="103:103" x14ac:dyDescent="0.2">
      <c r="CY444" s="338"/>
    </row>
    <row r="445" spans="103:103" x14ac:dyDescent="0.2">
      <c r="CY445" s="338"/>
    </row>
    <row r="446" spans="103:103" x14ac:dyDescent="0.2">
      <c r="CY446" s="338"/>
    </row>
    <row r="447" spans="103:103" x14ac:dyDescent="0.2">
      <c r="CY447" s="338"/>
    </row>
    <row r="448" spans="103:103" x14ac:dyDescent="0.2">
      <c r="CY448" s="338"/>
    </row>
    <row r="449" spans="103:103" x14ac:dyDescent="0.2">
      <c r="CY449" s="338"/>
    </row>
    <row r="450" spans="103:103" x14ac:dyDescent="0.2">
      <c r="CY450" s="338"/>
    </row>
    <row r="451" spans="103:103" x14ac:dyDescent="0.2">
      <c r="CY451" s="338"/>
    </row>
    <row r="452" spans="103:103" x14ac:dyDescent="0.2">
      <c r="CY452" s="338"/>
    </row>
    <row r="453" spans="103:103" x14ac:dyDescent="0.2">
      <c r="CY453" s="338"/>
    </row>
    <row r="454" spans="103:103" x14ac:dyDescent="0.2">
      <c r="CY454" s="338"/>
    </row>
    <row r="455" spans="103:103" x14ac:dyDescent="0.2">
      <c r="CY455" s="338"/>
    </row>
    <row r="456" spans="103:103" x14ac:dyDescent="0.2">
      <c r="CY456" s="338"/>
    </row>
    <row r="457" spans="103:103" x14ac:dyDescent="0.2">
      <c r="CY457" s="338"/>
    </row>
    <row r="458" spans="103:103" x14ac:dyDescent="0.2">
      <c r="CY458" s="338"/>
    </row>
    <row r="459" spans="103:103" x14ac:dyDescent="0.2">
      <c r="CY459" s="338"/>
    </row>
    <row r="460" spans="103:103" x14ac:dyDescent="0.2">
      <c r="CY460" s="338"/>
    </row>
    <row r="461" spans="103:103" x14ac:dyDescent="0.2">
      <c r="CY461" s="338"/>
    </row>
    <row r="462" spans="103:103" x14ac:dyDescent="0.2">
      <c r="CY462" s="338"/>
    </row>
    <row r="463" spans="103:103" x14ac:dyDescent="0.2">
      <c r="CY463" s="338"/>
    </row>
    <row r="464" spans="103:103" x14ac:dyDescent="0.2">
      <c r="CY464" s="338"/>
    </row>
    <row r="465" spans="103:103" x14ac:dyDescent="0.2">
      <c r="CY465" s="338"/>
    </row>
    <row r="466" spans="103:103" x14ac:dyDescent="0.2">
      <c r="CY466" s="338"/>
    </row>
    <row r="467" spans="103:103" x14ac:dyDescent="0.2">
      <c r="CY467" s="338"/>
    </row>
    <row r="468" spans="103:103" x14ac:dyDescent="0.2">
      <c r="CY468" s="338"/>
    </row>
    <row r="469" spans="103:103" x14ac:dyDescent="0.2">
      <c r="CY469" s="338"/>
    </row>
    <row r="470" spans="103:103" x14ac:dyDescent="0.2">
      <c r="CY470" s="338"/>
    </row>
    <row r="471" spans="103:103" x14ac:dyDescent="0.2">
      <c r="CY471" s="338"/>
    </row>
    <row r="472" spans="103:103" x14ac:dyDescent="0.2">
      <c r="CY472" s="338"/>
    </row>
    <row r="473" spans="103:103" x14ac:dyDescent="0.2">
      <c r="CY473" s="338"/>
    </row>
    <row r="474" spans="103:103" x14ac:dyDescent="0.2">
      <c r="CY474" s="338"/>
    </row>
    <row r="475" spans="103:103" x14ac:dyDescent="0.2">
      <c r="CY475" s="338"/>
    </row>
    <row r="476" spans="103:103" x14ac:dyDescent="0.2">
      <c r="CY476" s="338"/>
    </row>
    <row r="477" spans="103:103" x14ac:dyDescent="0.2">
      <c r="CY477" s="338"/>
    </row>
    <row r="478" spans="103:103" x14ac:dyDescent="0.2">
      <c r="CY478" s="338"/>
    </row>
    <row r="479" spans="103:103" x14ac:dyDescent="0.2">
      <c r="CY479" s="338"/>
    </row>
    <row r="480" spans="103:103" x14ac:dyDescent="0.2">
      <c r="CY480" s="338"/>
    </row>
    <row r="481" spans="103:103" x14ac:dyDescent="0.2">
      <c r="CY481" s="338"/>
    </row>
    <row r="482" spans="103:103" x14ac:dyDescent="0.2">
      <c r="CY482" s="338"/>
    </row>
    <row r="483" spans="103:103" x14ac:dyDescent="0.2">
      <c r="CY483" s="338"/>
    </row>
    <row r="484" spans="103:103" x14ac:dyDescent="0.2">
      <c r="CY484" s="338"/>
    </row>
    <row r="485" spans="103:103" x14ac:dyDescent="0.2">
      <c r="CY485" s="338"/>
    </row>
    <row r="486" spans="103:103" x14ac:dyDescent="0.2">
      <c r="CY486" s="338"/>
    </row>
    <row r="487" spans="103:103" x14ac:dyDescent="0.2">
      <c r="CY487" s="338"/>
    </row>
    <row r="488" spans="103:103" x14ac:dyDescent="0.2">
      <c r="CY488" s="338"/>
    </row>
    <row r="489" spans="103:103" x14ac:dyDescent="0.2">
      <c r="CY489" s="338"/>
    </row>
    <row r="490" spans="103:103" x14ac:dyDescent="0.2">
      <c r="CY490" s="338"/>
    </row>
    <row r="491" spans="103:103" x14ac:dyDescent="0.2">
      <c r="CY491" s="338"/>
    </row>
    <row r="492" spans="103:103" x14ac:dyDescent="0.2">
      <c r="CY492" s="338"/>
    </row>
    <row r="493" spans="103:103" x14ac:dyDescent="0.2">
      <c r="CY493" s="338"/>
    </row>
    <row r="494" spans="103:103" x14ac:dyDescent="0.2">
      <c r="CY494" s="338"/>
    </row>
    <row r="495" spans="103:103" x14ac:dyDescent="0.2">
      <c r="CY495" s="338"/>
    </row>
    <row r="496" spans="103:103" x14ac:dyDescent="0.2">
      <c r="CY496" s="338"/>
    </row>
    <row r="497" spans="103:103" x14ac:dyDescent="0.2">
      <c r="CY497" s="338"/>
    </row>
    <row r="498" spans="103:103" x14ac:dyDescent="0.2">
      <c r="CY498" s="338"/>
    </row>
    <row r="499" spans="103:103" x14ac:dyDescent="0.2">
      <c r="CY499" s="338"/>
    </row>
    <row r="500" spans="103:103" x14ac:dyDescent="0.2">
      <c r="CY500" s="338"/>
    </row>
    <row r="501" spans="103:103" x14ac:dyDescent="0.2">
      <c r="CY501" s="338"/>
    </row>
    <row r="502" spans="103:103" x14ac:dyDescent="0.2">
      <c r="CY502" s="338"/>
    </row>
    <row r="503" spans="103:103" x14ac:dyDescent="0.2">
      <c r="CY503" s="338"/>
    </row>
    <row r="504" spans="103:103" x14ac:dyDescent="0.2">
      <c r="CY504" s="338"/>
    </row>
    <row r="505" spans="103:103" x14ac:dyDescent="0.2">
      <c r="CY505" s="338"/>
    </row>
    <row r="506" spans="103:103" x14ac:dyDescent="0.2">
      <c r="CY506" s="338"/>
    </row>
    <row r="507" spans="103:103" x14ac:dyDescent="0.2">
      <c r="CY507" s="338"/>
    </row>
    <row r="508" spans="103:103" x14ac:dyDescent="0.2">
      <c r="CY508" s="338"/>
    </row>
    <row r="509" spans="103:103" x14ac:dyDescent="0.2">
      <c r="CY509" s="338"/>
    </row>
    <row r="510" spans="103:103" x14ac:dyDescent="0.2">
      <c r="CY510" s="338"/>
    </row>
    <row r="511" spans="103:103" x14ac:dyDescent="0.2">
      <c r="CY511" s="338"/>
    </row>
    <row r="512" spans="103:103" x14ac:dyDescent="0.2">
      <c r="CY512" s="338"/>
    </row>
    <row r="513" spans="103:103" x14ac:dyDescent="0.2">
      <c r="CY513" s="338"/>
    </row>
    <row r="514" spans="103:103" x14ac:dyDescent="0.2">
      <c r="CY514" s="338"/>
    </row>
    <row r="515" spans="103:103" x14ac:dyDescent="0.2">
      <c r="CY515" s="338"/>
    </row>
    <row r="516" spans="103:103" x14ac:dyDescent="0.2">
      <c r="CY516" s="338"/>
    </row>
    <row r="517" spans="103:103" x14ac:dyDescent="0.2">
      <c r="CY517" s="338"/>
    </row>
    <row r="518" spans="103:103" x14ac:dyDescent="0.2">
      <c r="CY518" s="338"/>
    </row>
    <row r="519" spans="103:103" x14ac:dyDescent="0.2">
      <c r="CY519" s="338"/>
    </row>
    <row r="520" spans="103:103" x14ac:dyDescent="0.2">
      <c r="CY520" s="338"/>
    </row>
    <row r="521" spans="103:103" x14ac:dyDescent="0.2">
      <c r="CY521" s="338"/>
    </row>
    <row r="522" spans="103:103" x14ac:dyDescent="0.2">
      <c r="CY522" s="338"/>
    </row>
    <row r="523" spans="103:103" x14ac:dyDescent="0.2">
      <c r="CY523" s="338"/>
    </row>
    <row r="524" spans="103:103" x14ac:dyDescent="0.2">
      <c r="CY524" s="338"/>
    </row>
    <row r="525" spans="103:103" x14ac:dyDescent="0.2">
      <c r="CY525" s="338"/>
    </row>
    <row r="526" spans="103:103" x14ac:dyDescent="0.2">
      <c r="CY526" s="338"/>
    </row>
    <row r="527" spans="103:103" x14ac:dyDescent="0.2">
      <c r="CY527" s="338"/>
    </row>
    <row r="528" spans="103:103" x14ac:dyDescent="0.2">
      <c r="CY528" s="338"/>
    </row>
    <row r="529" spans="103:103" x14ac:dyDescent="0.2">
      <c r="CY529" s="338"/>
    </row>
    <row r="530" spans="103:103" x14ac:dyDescent="0.2">
      <c r="CY530" s="338"/>
    </row>
    <row r="531" spans="103:103" x14ac:dyDescent="0.2">
      <c r="CY531" s="338"/>
    </row>
    <row r="532" spans="103:103" x14ac:dyDescent="0.2">
      <c r="CY532" s="338"/>
    </row>
    <row r="533" spans="103:103" x14ac:dyDescent="0.2">
      <c r="CY533" s="338"/>
    </row>
    <row r="534" spans="103:103" x14ac:dyDescent="0.2">
      <c r="CY534" s="338"/>
    </row>
    <row r="535" spans="103:103" x14ac:dyDescent="0.2">
      <c r="CY535" s="338"/>
    </row>
    <row r="536" spans="103:103" x14ac:dyDescent="0.2">
      <c r="CY536" s="338"/>
    </row>
    <row r="537" spans="103:103" x14ac:dyDescent="0.2">
      <c r="CY537" s="338"/>
    </row>
    <row r="538" spans="103:103" x14ac:dyDescent="0.2">
      <c r="CY538" s="338"/>
    </row>
    <row r="539" spans="103:103" x14ac:dyDescent="0.2">
      <c r="CY539" s="338"/>
    </row>
    <row r="540" spans="103:103" x14ac:dyDescent="0.2">
      <c r="CY540" s="338"/>
    </row>
    <row r="541" spans="103:103" x14ac:dyDescent="0.2">
      <c r="CY541" s="338"/>
    </row>
    <row r="542" spans="103:103" x14ac:dyDescent="0.2">
      <c r="CY542" s="338"/>
    </row>
    <row r="543" spans="103:103" x14ac:dyDescent="0.2">
      <c r="CY543" s="338"/>
    </row>
    <row r="544" spans="103:103" x14ac:dyDescent="0.2">
      <c r="CY544" s="338"/>
    </row>
    <row r="545" spans="103:103" x14ac:dyDescent="0.2">
      <c r="CY545" s="338"/>
    </row>
    <row r="546" spans="103:103" x14ac:dyDescent="0.2">
      <c r="CY546" s="338"/>
    </row>
    <row r="547" spans="103:103" x14ac:dyDescent="0.2">
      <c r="CY547" s="338"/>
    </row>
    <row r="548" spans="103:103" x14ac:dyDescent="0.2">
      <c r="CY548" s="338"/>
    </row>
    <row r="549" spans="103:103" x14ac:dyDescent="0.2">
      <c r="CY549" s="338"/>
    </row>
    <row r="550" spans="103:103" x14ac:dyDescent="0.2">
      <c r="CY550" s="338"/>
    </row>
    <row r="551" spans="103:103" x14ac:dyDescent="0.2">
      <c r="CY551" s="338"/>
    </row>
    <row r="552" spans="103:103" x14ac:dyDescent="0.2">
      <c r="CY552" s="338"/>
    </row>
    <row r="553" spans="103:103" x14ac:dyDescent="0.2">
      <c r="CY553" s="338"/>
    </row>
    <row r="554" spans="103:103" x14ac:dyDescent="0.2">
      <c r="CY554" s="338"/>
    </row>
    <row r="555" spans="103:103" x14ac:dyDescent="0.2">
      <c r="CY555" s="338"/>
    </row>
    <row r="556" spans="103:103" x14ac:dyDescent="0.2">
      <c r="CY556" s="338"/>
    </row>
    <row r="557" spans="103:103" x14ac:dyDescent="0.2">
      <c r="CY557" s="338"/>
    </row>
    <row r="558" spans="103:103" x14ac:dyDescent="0.2">
      <c r="CY558" s="338"/>
    </row>
    <row r="559" spans="103:103" x14ac:dyDescent="0.2">
      <c r="CY559" s="338"/>
    </row>
    <row r="560" spans="103:103" x14ac:dyDescent="0.2">
      <c r="CY560" s="338"/>
    </row>
    <row r="561" spans="103:103" x14ac:dyDescent="0.2">
      <c r="CY561" s="338"/>
    </row>
    <row r="562" spans="103:103" x14ac:dyDescent="0.2">
      <c r="CY562" s="338"/>
    </row>
    <row r="563" spans="103:103" x14ac:dyDescent="0.2">
      <c r="CY563" s="338"/>
    </row>
    <row r="564" spans="103:103" x14ac:dyDescent="0.2">
      <c r="CY564" s="338"/>
    </row>
    <row r="565" spans="103:103" x14ac:dyDescent="0.2">
      <c r="CY565" s="338"/>
    </row>
    <row r="566" spans="103:103" x14ac:dyDescent="0.2">
      <c r="CY566" s="338"/>
    </row>
    <row r="567" spans="103:103" x14ac:dyDescent="0.2">
      <c r="CY567" s="338"/>
    </row>
    <row r="568" spans="103:103" x14ac:dyDescent="0.2">
      <c r="CY568" s="338"/>
    </row>
    <row r="569" spans="103:103" x14ac:dyDescent="0.2">
      <c r="CY569" s="338"/>
    </row>
    <row r="570" spans="103:103" x14ac:dyDescent="0.2">
      <c r="CY570" s="338"/>
    </row>
    <row r="571" spans="103:103" x14ac:dyDescent="0.2">
      <c r="CY571" s="338"/>
    </row>
    <row r="572" spans="103:103" x14ac:dyDescent="0.2">
      <c r="CY572" s="338"/>
    </row>
    <row r="573" spans="103:103" x14ac:dyDescent="0.2">
      <c r="CY573" s="338"/>
    </row>
    <row r="574" spans="103:103" x14ac:dyDescent="0.2">
      <c r="CY574" s="338"/>
    </row>
    <row r="575" spans="103:103" x14ac:dyDescent="0.2">
      <c r="CY575" s="338"/>
    </row>
    <row r="576" spans="103:103" x14ac:dyDescent="0.2">
      <c r="CY576" s="338"/>
    </row>
    <row r="577" spans="103:103" x14ac:dyDescent="0.2">
      <c r="CY577" s="338"/>
    </row>
    <row r="578" spans="103:103" x14ac:dyDescent="0.2">
      <c r="CY578" s="338"/>
    </row>
    <row r="579" spans="103:103" x14ac:dyDescent="0.2">
      <c r="CY579" s="338"/>
    </row>
    <row r="580" spans="103:103" x14ac:dyDescent="0.2">
      <c r="CY580" s="338"/>
    </row>
    <row r="581" spans="103:103" x14ac:dyDescent="0.2">
      <c r="CY581" s="338"/>
    </row>
    <row r="582" spans="103:103" x14ac:dyDescent="0.2">
      <c r="CY582" s="338"/>
    </row>
    <row r="583" spans="103:103" x14ac:dyDescent="0.2">
      <c r="CY583" s="338"/>
    </row>
    <row r="584" spans="103:103" x14ac:dyDescent="0.2">
      <c r="CY584" s="338"/>
    </row>
    <row r="585" spans="103:103" x14ac:dyDescent="0.2">
      <c r="CY585" s="338"/>
    </row>
    <row r="586" spans="103:103" x14ac:dyDescent="0.2">
      <c r="CY586" s="338"/>
    </row>
    <row r="587" spans="103:103" x14ac:dyDescent="0.2">
      <c r="CY587" s="338"/>
    </row>
    <row r="588" spans="103:103" x14ac:dyDescent="0.2">
      <c r="CY588" s="338"/>
    </row>
    <row r="589" spans="103:103" x14ac:dyDescent="0.2">
      <c r="CY589" s="338"/>
    </row>
    <row r="590" spans="103:103" x14ac:dyDescent="0.2">
      <c r="CY590" s="338"/>
    </row>
    <row r="591" spans="103:103" x14ac:dyDescent="0.2">
      <c r="CY591" s="338"/>
    </row>
    <row r="592" spans="103:103" x14ac:dyDescent="0.2">
      <c r="CY592" s="338"/>
    </row>
    <row r="593" spans="103:103" x14ac:dyDescent="0.2">
      <c r="CY593" s="338"/>
    </row>
    <row r="594" spans="103:103" x14ac:dyDescent="0.2">
      <c r="CY594" s="338"/>
    </row>
    <row r="595" spans="103:103" x14ac:dyDescent="0.2">
      <c r="CY595" s="338"/>
    </row>
    <row r="596" spans="103:103" x14ac:dyDescent="0.2">
      <c r="CY596" s="338"/>
    </row>
    <row r="597" spans="103:103" x14ac:dyDescent="0.2">
      <c r="CY597" s="338"/>
    </row>
    <row r="598" spans="103:103" x14ac:dyDescent="0.2">
      <c r="CY598" s="338"/>
    </row>
    <row r="599" spans="103:103" x14ac:dyDescent="0.2">
      <c r="CY599" s="338"/>
    </row>
    <row r="600" spans="103:103" x14ac:dyDescent="0.2">
      <c r="CY600" s="338"/>
    </row>
    <row r="601" spans="103:103" x14ac:dyDescent="0.2">
      <c r="CY601" s="338"/>
    </row>
    <row r="602" spans="103:103" x14ac:dyDescent="0.2">
      <c r="CY602" s="338"/>
    </row>
    <row r="603" spans="103:103" x14ac:dyDescent="0.2">
      <c r="CY603" s="338"/>
    </row>
    <row r="604" spans="103:103" x14ac:dyDescent="0.2">
      <c r="CY604" s="338"/>
    </row>
    <row r="605" spans="103:103" x14ac:dyDescent="0.2">
      <c r="CY605" s="338"/>
    </row>
    <row r="606" spans="103:103" x14ac:dyDescent="0.2">
      <c r="CY606" s="338"/>
    </row>
    <row r="607" spans="103:103" x14ac:dyDescent="0.2">
      <c r="CY607" s="338"/>
    </row>
    <row r="608" spans="103:103" x14ac:dyDescent="0.2">
      <c r="CY608" s="338"/>
    </row>
    <row r="609" spans="103:103" x14ac:dyDescent="0.2">
      <c r="CY609" s="338"/>
    </row>
    <row r="610" spans="103:103" x14ac:dyDescent="0.2">
      <c r="CY610" s="338"/>
    </row>
    <row r="611" spans="103:103" x14ac:dyDescent="0.2">
      <c r="CY611" s="338"/>
    </row>
    <row r="612" spans="103:103" x14ac:dyDescent="0.2">
      <c r="CY612" s="338"/>
    </row>
    <row r="613" spans="103:103" x14ac:dyDescent="0.2">
      <c r="CY613" s="338"/>
    </row>
    <row r="614" spans="103:103" x14ac:dyDescent="0.2">
      <c r="CY614" s="338"/>
    </row>
    <row r="615" spans="103:103" x14ac:dyDescent="0.2">
      <c r="CY615" s="338"/>
    </row>
    <row r="616" spans="103:103" x14ac:dyDescent="0.2">
      <c r="CY616" s="338"/>
    </row>
    <row r="617" spans="103:103" x14ac:dyDescent="0.2">
      <c r="CY617" s="338"/>
    </row>
    <row r="618" spans="103:103" x14ac:dyDescent="0.2">
      <c r="CY618" s="338"/>
    </row>
    <row r="619" spans="103:103" x14ac:dyDescent="0.2">
      <c r="CY619" s="338"/>
    </row>
    <row r="620" spans="103:103" x14ac:dyDescent="0.2">
      <c r="CY620" s="338"/>
    </row>
    <row r="621" spans="103:103" x14ac:dyDescent="0.2">
      <c r="CY621" s="338"/>
    </row>
    <row r="622" spans="103:103" x14ac:dyDescent="0.2">
      <c r="CY622" s="338"/>
    </row>
    <row r="623" spans="103:103" x14ac:dyDescent="0.2">
      <c r="CY623" s="338"/>
    </row>
    <row r="624" spans="103:103" x14ac:dyDescent="0.2">
      <c r="CY624" s="338"/>
    </row>
    <row r="625" spans="103:103" x14ac:dyDescent="0.2">
      <c r="CY625" s="338"/>
    </row>
    <row r="626" spans="103:103" x14ac:dyDescent="0.2">
      <c r="CY626" s="338"/>
    </row>
    <row r="627" spans="103:103" x14ac:dyDescent="0.2">
      <c r="CY627" s="338"/>
    </row>
    <row r="628" spans="103:103" x14ac:dyDescent="0.2">
      <c r="CY628" s="338"/>
    </row>
    <row r="629" spans="103:103" x14ac:dyDescent="0.2">
      <c r="CY629" s="338"/>
    </row>
    <row r="630" spans="103:103" x14ac:dyDescent="0.2">
      <c r="CY630" s="338"/>
    </row>
    <row r="631" spans="103:103" x14ac:dyDescent="0.2">
      <c r="CY631" s="338"/>
    </row>
    <row r="632" spans="103:103" x14ac:dyDescent="0.2">
      <c r="CY632" s="338"/>
    </row>
    <row r="633" spans="103:103" x14ac:dyDescent="0.2">
      <c r="CY633" s="338"/>
    </row>
    <row r="634" spans="103:103" x14ac:dyDescent="0.2">
      <c r="CY634" s="338"/>
    </row>
    <row r="635" spans="103:103" x14ac:dyDescent="0.2">
      <c r="CY635" s="338"/>
    </row>
    <row r="636" spans="103:103" x14ac:dyDescent="0.2">
      <c r="CY636" s="338"/>
    </row>
    <row r="637" spans="103:103" x14ac:dyDescent="0.2">
      <c r="CY637" s="338"/>
    </row>
    <row r="638" spans="103:103" x14ac:dyDescent="0.2">
      <c r="CY638" s="338"/>
    </row>
    <row r="639" spans="103:103" x14ac:dyDescent="0.2">
      <c r="CY639" s="338"/>
    </row>
    <row r="640" spans="103:103" x14ac:dyDescent="0.2">
      <c r="CY640" s="338"/>
    </row>
    <row r="641" spans="103:103" x14ac:dyDescent="0.2">
      <c r="CY641" s="338"/>
    </row>
    <row r="642" spans="103:103" x14ac:dyDescent="0.2">
      <c r="CY642" s="338"/>
    </row>
    <row r="643" spans="103:103" x14ac:dyDescent="0.2">
      <c r="CY643" s="338"/>
    </row>
    <row r="644" spans="103:103" x14ac:dyDescent="0.2">
      <c r="CY644" s="338"/>
    </row>
    <row r="645" spans="103:103" x14ac:dyDescent="0.2">
      <c r="CY645" s="338"/>
    </row>
    <row r="646" spans="103:103" x14ac:dyDescent="0.2">
      <c r="CY646" s="338"/>
    </row>
    <row r="647" spans="103:103" x14ac:dyDescent="0.2">
      <c r="CY647" s="338"/>
    </row>
    <row r="648" spans="103:103" x14ac:dyDescent="0.2">
      <c r="CY648" s="338"/>
    </row>
    <row r="649" spans="103:103" x14ac:dyDescent="0.2">
      <c r="CY649" s="338"/>
    </row>
    <row r="650" spans="103:103" x14ac:dyDescent="0.2">
      <c r="CY650" s="338"/>
    </row>
    <row r="651" spans="103:103" x14ac:dyDescent="0.2">
      <c r="CY651" s="338"/>
    </row>
    <row r="652" spans="103:103" x14ac:dyDescent="0.2">
      <c r="CY652" s="338"/>
    </row>
    <row r="653" spans="103:103" x14ac:dyDescent="0.2">
      <c r="CY653" s="338"/>
    </row>
    <row r="654" spans="103:103" x14ac:dyDescent="0.2">
      <c r="CY654" s="338"/>
    </row>
    <row r="655" spans="103:103" x14ac:dyDescent="0.2">
      <c r="CY655" s="338"/>
    </row>
    <row r="656" spans="103:103" x14ac:dyDescent="0.2">
      <c r="CY656" s="338"/>
    </row>
    <row r="657" spans="103:103" x14ac:dyDescent="0.2">
      <c r="CY657" s="338"/>
    </row>
    <row r="658" spans="103:103" x14ac:dyDescent="0.2">
      <c r="CY658" s="338"/>
    </row>
    <row r="659" spans="103:103" x14ac:dyDescent="0.2">
      <c r="CY659" s="338"/>
    </row>
    <row r="660" spans="103:103" x14ac:dyDescent="0.2">
      <c r="CY660" s="338"/>
    </row>
    <row r="661" spans="103:103" x14ac:dyDescent="0.2">
      <c r="CY661" s="338"/>
    </row>
    <row r="662" spans="103:103" x14ac:dyDescent="0.2">
      <c r="CY662" s="338"/>
    </row>
    <row r="663" spans="103:103" x14ac:dyDescent="0.2">
      <c r="CY663" s="338"/>
    </row>
    <row r="664" spans="103:103" x14ac:dyDescent="0.2">
      <c r="CY664" s="338"/>
    </row>
    <row r="665" spans="103:103" x14ac:dyDescent="0.2">
      <c r="CY665" s="338"/>
    </row>
    <row r="666" spans="103:103" x14ac:dyDescent="0.2">
      <c r="CY666" s="338"/>
    </row>
    <row r="667" spans="103:103" x14ac:dyDescent="0.2">
      <c r="CY667" s="338"/>
    </row>
    <row r="668" spans="103:103" x14ac:dyDescent="0.2">
      <c r="CY668" s="338"/>
    </row>
    <row r="669" spans="103:103" x14ac:dyDescent="0.2">
      <c r="CY669" s="338"/>
    </row>
    <row r="670" spans="103:103" x14ac:dyDescent="0.2">
      <c r="CY670" s="338"/>
    </row>
    <row r="671" spans="103:103" x14ac:dyDescent="0.2">
      <c r="CY671" s="338"/>
    </row>
    <row r="672" spans="103:103" x14ac:dyDescent="0.2">
      <c r="CY672" s="338"/>
    </row>
    <row r="673" spans="103:103" x14ac:dyDescent="0.2">
      <c r="CY673" s="338"/>
    </row>
    <row r="674" spans="103:103" x14ac:dyDescent="0.2">
      <c r="CY674" s="338"/>
    </row>
    <row r="675" spans="103:103" x14ac:dyDescent="0.2">
      <c r="CY675" s="338"/>
    </row>
    <row r="676" spans="103:103" x14ac:dyDescent="0.2">
      <c r="CY676" s="338"/>
    </row>
    <row r="677" spans="103:103" x14ac:dyDescent="0.2">
      <c r="CY677" s="338"/>
    </row>
    <row r="678" spans="103:103" x14ac:dyDescent="0.2">
      <c r="CY678" s="338"/>
    </row>
    <row r="679" spans="103:103" x14ac:dyDescent="0.2">
      <c r="CY679" s="338"/>
    </row>
    <row r="680" spans="103:103" x14ac:dyDescent="0.2">
      <c r="CY680" s="338"/>
    </row>
    <row r="681" spans="103:103" x14ac:dyDescent="0.2">
      <c r="CY681" s="338"/>
    </row>
    <row r="682" spans="103:103" x14ac:dyDescent="0.2">
      <c r="CY682" s="338"/>
    </row>
    <row r="683" spans="103:103" x14ac:dyDescent="0.2">
      <c r="CY683" s="338"/>
    </row>
    <row r="684" spans="103:103" x14ac:dyDescent="0.2">
      <c r="CY684" s="338"/>
    </row>
    <row r="685" spans="103:103" x14ac:dyDescent="0.2">
      <c r="CY685" s="338"/>
    </row>
    <row r="686" spans="103:103" x14ac:dyDescent="0.2">
      <c r="CY686" s="338"/>
    </row>
    <row r="687" spans="103:103" x14ac:dyDescent="0.2">
      <c r="CY687" s="338"/>
    </row>
    <row r="688" spans="103:103" x14ac:dyDescent="0.2">
      <c r="CY688" s="338"/>
    </row>
    <row r="689" spans="103:103" x14ac:dyDescent="0.2">
      <c r="CY689" s="338"/>
    </row>
    <row r="690" spans="103:103" x14ac:dyDescent="0.2">
      <c r="CY690" s="338"/>
    </row>
    <row r="691" spans="103:103" x14ac:dyDescent="0.2">
      <c r="CY691" s="338"/>
    </row>
    <row r="692" spans="103:103" x14ac:dyDescent="0.2">
      <c r="CY692" s="338"/>
    </row>
    <row r="693" spans="103:103" x14ac:dyDescent="0.2">
      <c r="CY693" s="338"/>
    </row>
    <row r="694" spans="103:103" x14ac:dyDescent="0.2">
      <c r="CY694" s="338"/>
    </row>
    <row r="695" spans="103:103" x14ac:dyDescent="0.2">
      <c r="CY695" s="338"/>
    </row>
    <row r="696" spans="103:103" x14ac:dyDescent="0.2">
      <c r="CY696" s="338"/>
    </row>
    <row r="697" spans="103:103" x14ac:dyDescent="0.2">
      <c r="CY697" s="338"/>
    </row>
    <row r="698" spans="103:103" x14ac:dyDescent="0.2">
      <c r="CY698" s="338"/>
    </row>
    <row r="699" spans="103:103" x14ac:dyDescent="0.2">
      <c r="CY699" s="338"/>
    </row>
    <row r="700" spans="103:103" x14ac:dyDescent="0.2">
      <c r="CY700" s="338"/>
    </row>
    <row r="701" spans="103:103" x14ac:dyDescent="0.2">
      <c r="CY701" s="338"/>
    </row>
    <row r="702" spans="103:103" x14ac:dyDescent="0.2">
      <c r="CY702" s="338"/>
    </row>
    <row r="703" spans="103:103" x14ac:dyDescent="0.2">
      <c r="CY703" s="338"/>
    </row>
    <row r="704" spans="103:103" x14ac:dyDescent="0.2">
      <c r="CY704" s="338"/>
    </row>
    <row r="705" spans="103:103" x14ac:dyDescent="0.2">
      <c r="CY705" s="338"/>
    </row>
    <row r="706" spans="103:103" x14ac:dyDescent="0.2">
      <c r="CY706" s="338"/>
    </row>
    <row r="707" spans="103:103" x14ac:dyDescent="0.2">
      <c r="CY707" s="338"/>
    </row>
    <row r="708" spans="103:103" x14ac:dyDescent="0.2">
      <c r="CY708" s="338"/>
    </row>
    <row r="709" spans="103:103" x14ac:dyDescent="0.2">
      <c r="CY709" s="338"/>
    </row>
    <row r="710" spans="103:103" x14ac:dyDescent="0.2">
      <c r="CY710" s="338"/>
    </row>
    <row r="711" spans="103:103" x14ac:dyDescent="0.2">
      <c r="CY711" s="338"/>
    </row>
    <row r="712" spans="103:103" x14ac:dyDescent="0.2">
      <c r="CY712" s="338"/>
    </row>
    <row r="713" spans="103:103" x14ac:dyDescent="0.2">
      <c r="CY713" s="338"/>
    </row>
    <row r="714" spans="103:103" x14ac:dyDescent="0.2">
      <c r="CY714" s="338"/>
    </row>
    <row r="715" spans="103:103" x14ac:dyDescent="0.2">
      <c r="CY715" s="338"/>
    </row>
    <row r="716" spans="103:103" x14ac:dyDescent="0.2">
      <c r="CY716" s="338"/>
    </row>
    <row r="717" spans="103:103" x14ac:dyDescent="0.2">
      <c r="CY717" s="338"/>
    </row>
    <row r="718" spans="103:103" x14ac:dyDescent="0.2">
      <c r="CY718" s="338"/>
    </row>
    <row r="719" spans="103:103" x14ac:dyDescent="0.2">
      <c r="CY719" s="338"/>
    </row>
    <row r="720" spans="103:103" x14ac:dyDescent="0.2">
      <c r="CY720" s="338"/>
    </row>
    <row r="721" spans="103:103" x14ac:dyDescent="0.2">
      <c r="CY721" s="338"/>
    </row>
    <row r="722" spans="103:103" x14ac:dyDescent="0.2">
      <c r="CY722" s="338"/>
    </row>
    <row r="723" spans="103:103" x14ac:dyDescent="0.2">
      <c r="CY723" s="338"/>
    </row>
    <row r="724" spans="103:103" x14ac:dyDescent="0.2">
      <c r="CY724" s="338"/>
    </row>
    <row r="725" spans="103:103" x14ac:dyDescent="0.2">
      <c r="CY725" s="338"/>
    </row>
    <row r="726" spans="103:103" x14ac:dyDescent="0.2">
      <c r="CY726" s="338"/>
    </row>
    <row r="727" spans="103:103" x14ac:dyDescent="0.2">
      <c r="CY727" s="338"/>
    </row>
    <row r="728" spans="103:103" x14ac:dyDescent="0.2">
      <c r="CY728" s="338"/>
    </row>
    <row r="729" spans="103:103" x14ac:dyDescent="0.2">
      <c r="CY729" s="338"/>
    </row>
    <row r="730" spans="103:103" x14ac:dyDescent="0.2">
      <c r="CY730" s="338"/>
    </row>
    <row r="731" spans="103:103" x14ac:dyDescent="0.2">
      <c r="CY731" s="338"/>
    </row>
    <row r="732" spans="103:103" x14ac:dyDescent="0.2">
      <c r="CY732" s="338"/>
    </row>
    <row r="733" spans="103:103" x14ac:dyDescent="0.2">
      <c r="CY733" s="338"/>
    </row>
    <row r="734" spans="103:103" x14ac:dyDescent="0.2">
      <c r="CY734" s="338"/>
    </row>
    <row r="735" spans="103:103" x14ac:dyDescent="0.2">
      <c r="CY735" s="338"/>
    </row>
    <row r="736" spans="103:103" x14ac:dyDescent="0.2">
      <c r="CY736" s="338"/>
    </row>
    <row r="737" spans="103:103" x14ac:dyDescent="0.2">
      <c r="CY737" s="338"/>
    </row>
    <row r="738" spans="103:103" x14ac:dyDescent="0.2">
      <c r="CY738" s="338"/>
    </row>
    <row r="739" spans="103:103" x14ac:dyDescent="0.2">
      <c r="CY739" s="338"/>
    </row>
    <row r="740" spans="103:103" x14ac:dyDescent="0.2">
      <c r="CY740" s="338"/>
    </row>
    <row r="741" spans="103:103" x14ac:dyDescent="0.2">
      <c r="CY741" s="338"/>
    </row>
    <row r="742" spans="103:103" x14ac:dyDescent="0.2">
      <c r="CY742" s="338"/>
    </row>
    <row r="743" spans="103:103" x14ac:dyDescent="0.2">
      <c r="CY743" s="338"/>
    </row>
    <row r="744" spans="103:103" x14ac:dyDescent="0.2">
      <c r="CY744" s="338"/>
    </row>
    <row r="745" spans="103:103" x14ac:dyDescent="0.2">
      <c r="CY745" s="338"/>
    </row>
    <row r="746" spans="103:103" x14ac:dyDescent="0.2">
      <c r="CY746" s="338"/>
    </row>
    <row r="747" spans="103:103" x14ac:dyDescent="0.2">
      <c r="CY747" s="338"/>
    </row>
    <row r="748" spans="103:103" x14ac:dyDescent="0.2">
      <c r="CY748" s="338"/>
    </row>
    <row r="749" spans="103:103" x14ac:dyDescent="0.2">
      <c r="CY749" s="338"/>
    </row>
    <row r="750" spans="103:103" x14ac:dyDescent="0.2">
      <c r="CY750" s="338"/>
    </row>
    <row r="751" spans="103:103" x14ac:dyDescent="0.2">
      <c r="CY751" s="338"/>
    </row>
    <row r="752" spans="103:103" x14ac:dyDescent="0.2">
      <c r="CY752" s="338"/>
    </row>
    <row r="753" spans="103:103" x14ac:dyDescent="0.2">
      <c r="CY753" s="338"/>
    </row>
    <row r="754" spans="103:103" x14ac:dyDescent="0.2">
      <c r="CY754" s="338"/>
    </row>
    <row r="755" spans="103:103" x14ac:dyDescent="0.2">
      <c r="CY755" s="338"/>
    </row>
    <row r="756" spans="103:103" x14ac:dyDescent="0.2">
      <c r="CY756" s="338"/>
    </row>
    <row r="757" spans="103:103" x14ac:dyDescent="0.2">
      <c r="CY757" s="338"/>
    </row>
    <row r="758" spans="103:103" x14ac:dyDescent="0.2">
      <c r="CY758" s="338"/>
    </row>
    <row r="759" spans="103:103" x14ac:dyDescent="0.2">
      <c r="CY759" s="338"/>
    </row>
    <row r="760" spans="103:103" x14ac:dyDescent="0.2">
      <c r="CY760" s="338"/>
    </row>
    <row r="761" spans="103:103" x14ac:dyDescent="0.2">
      <c r="CY761" s="338"/>
    </row>
    <row r="762" spans="103:103" x14ac:dyDescent="0.2">
      <c r="CY762" s="338"/>
    </row>
    <row r="763" spans="103:103" x14ac:dyDescent="0.2">
      <c r="CY763" s="338"/>
    </row>
    <row r="764" spans="103:103" x14ac:dyDescent="0.2">
      <c r="CY764" s="338"/>
    </row>
    <row r="765" spans="103:103" x14ac:dyDescent="0.2">
      <c r="CY765" s="338"/>
    </row>
    <row r="766" spans="103:103" x14ac:dyDescent="0.2">
      <c r="CY766" s="338"/>
    </row>
    <row r="767" spans="103:103" x14ac:dyDescent="0.2">
      <c r="CY767" s="338"/>
    </row>
    <row r="768" spans="103:103" x14ac:dyDescent="0.2">
      <c r="CY768" s="338"/>
    </row>
    <row r="769" spans="103:103" x14ac:dyDescent="0.2">
      <c r="CY769" s="338"/>
    </row>
    <row r="770" spans="103:103" x14ac:dyDescent="0.2">
      <c r="CY770" s="338"/>
    </row>
    <row r="771" spans="103:103" x14ac:dyDescent="0.2">
      <c r="CY771" s="338"/>
    </row>
    <row r="772" spans="103:103" x14ac:dyDescent="0.2">
      <c r="CY772" s="338"/>
    </row>
    <row r="773" spans="103:103" x14ac:dyDescent="0.2">
      <c r="CY773" s="338"/>
    </row>
    <row r="774" spans="103:103" x14ac:dyDescent="0.2">
      <c r="CY774" s="338"/>
    </row>
    <row r="775" spans="103:103" x14ac:dyDescent="0.2">
      <c r="CY775" s="338"/>
    </row>
    <row r="776" spans="103:103" x14ac:dyDescent="0.2">
      <c r="CY776" s="338"/>
    </row>
    <row r="777" spans="103:103" x14ac:dyDescent="0.2">
      <c r="CY777" s="338"/>
    </row>
    <row r="778" spans="103:103" x14ac:dyDescent="0.2">
      <c r="CY778" s="338"/>
    </row>
    <row r="779" spans="103:103" x14ac:dyDescent="0.2">
      <c r="CY779" s="338"/>
    </row>
    <row r="780" spans="103:103" x14ac:dyDescent="0.2">
      <c r="CY780" s="338"/>
    </row>
    <row r="781" spans="103:103" x14ac:dyDescent="0.2">
      <c r="CY781" s="338"/>
    </row>
    <row r="782" spans="103:103" x14ac:dyDescent="0.2">
      <c r="CY782" s="338"/>
    </row>
    <row r="783" spans="103:103" x14ac:dyDescent="0.2">
      <c r="CY783" s="338"/>
    </row>
    <row r="784" spans="103:103" x14ac:dyDescent="0.2">
      <c r="CY784" s="338"/>
    </row>
    <row r="785" spans="103:103" x14ac:dyDescent="0.2">
      <c r="CY785" s="338"/>
    </row>
    <row r="786" spans="103:103" x14ac:dyDescent="0.2">
      <c r="CY786" s="338"/>
    </row>
    <row r="787" spans="103:103" x14ac:dyDescent="0.2">
      <c r="CY787" s="338"/>
    </row>
  </sheetData>
  <mergeCells count="1">
    <mergeCell ref="BR1:BX1"/>
  </mergeCells>
  <pageMargins left="0.75" right="0.75" top="1" bottom="1" header="0.5" footer="0.5"/>
  <pageSetup scale="10" orientation="portrait" horizontalDpi="300" verticalDpi="300"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V782"/>
  <sheetViews>
    <sheetView workbookViewId="0">
      <pane xSplit="2" ySplit="7" topLeftCell="C8" activePane="bottomRight" state="frozen"/>
      <selection pane="topRight" activeCell="C1" sqref="C1"/>
      <selection pane="bottomLeft" activeCell="A7" sqref="A7"/>
      <selection pane="bottomRight" activeCell="A54" sqref="A54"/>
    </sheetView>
  </sheetViews>
  <sheetFormatPr defaultRowHeight="12.75" x14ac:dyDescent="0.2"/>
  <cols>
    <col min="1" max="1" width="10.7109375" style="576" customWidth="1"/>
    <col min="2" max="2" width="6.85546875" style="576" customWidth="1"/>
    <col min="3" max="3" width="9.140625" style="576"/>
    <col min="4" max="4" width="11.5703125" style="576" customWidth="1"/>
    <col min="5" max="5" width="10.5703125" style="576" customWidth="1"/>
    <col min="6" max="6" width="11.5703125" style="576" customWidth="1"/>
    <col min="7" max="7" width="11.28515625" style="576" customWidth="1"/>
    <col min="8" max="8" width="10.5703125" style="576" customWidth="1"/>
    <col min="9" max="9" width="9.140625" style="576"/>
    <col min="10" max="10" width="11.85546875" style="576" customWidth="1"/>
    <col min="11" max="11" width="12.42578125" style="576" customWidth="1"/>
    <col min="12" max="12" width="12.140625" style="576" customWidth="1"/>
    <col min="13" max="13" width="12.28515625" style="576" customWidth="1"/>
    <col min="14" max="14" width="12.7109375" style="576" customWidth="1"/>
    <col min="15" max="15" width="6.28515625" style="576" customWidth="1"/>
    <col min="16" max="16" width="14" style="576" customWidth="1"/>
    <col min="17" max="17" width="5.28515625" style="576" customWidth="1"/>
    <col min="18" max="18" width="12.140625" style="576" customWidth="1"/>
    <col min="19" max="19" width="11.28515625" style="576" customWidth="1"/>
    <col min="20" max="20" width="11.7109375" style="576" customWidth="1"/>
    <col min="21" max="21" width="13" style="576" customWidth="1"/>
    <col min="22" max="22" width="12.5703125" style="576" customWidth="1"/>
    <col min="23" max="23" width="9.140625" style="576"/>
    <col min="24" max="24" width="10.7109375" style="576" customWidth="1"/>
    <col min="25" max="25" width="10.28515625" style="576" customWidth="1"/>
    <col min="26" max="26" width="12.42578125" style="576" customWidth="1"/>
    <col min="27" max="27" width="10.85546875" style="576" customWidth="1"/>
    <col min="28" max="28" width="9.85546875" style="576" customWidth="1"/>
    <col min="29" max="29" width="11.7109375" style="576" customWidth="1"/>
    <col min="30" max="30" width="9.140625" style="576"/>
    <col min="31" max="31" width="16.7109375" style="576" bestFit="1" customWidth="1"/>
    <col min="32" max="32" width="9.140625" style="576"/>
    <col min="33" max="33" width="12.7109375" style="576" customWidth="1"/>
    <col min="34" max="34" width="11.5703125" style="576" customWidth="1"/>
    <col min="35" max="38" width="9.140625" style="576"/>
    <col min="39" max="39" width="12.28515625" style="576" customWidth="1"/>
    <col min="40" max="42" width="9.140625" style="576"/>
    <col min="43" max="43" width="10.85546875" style="576" customWidth="1"/>
    <col min="44" max="48" width="9.140625" style="576"/>
    <col min="49" max="49" width="10.42578125" style="576" customWidth="1"/>
    <col min="50" max="50" width="9.140625" style="576"/>
    <col min="51" max="51" width="11.42578125" style="576" customWidth="1"/>
    <col min="52" max="54" width="9.140625" style="576"/>
    <col min="55" max="55" width="13" style="576" customWidth="1"/>
    <col min="56" max="56" width="10.42578125" style="576" customWidth="1"/>
    <col min="57" max="57" width="10.28515625" style="576" customWidth="1"/>
    <col min="58" max="58" width="11.42578125" style="576" customWidth="1"/>
    <col min="59" max="59" width="9.140625" style="576"/>
    <col min="60" max="60" width="11.140625" style="576" customWidth="1"/>
    <col min="61" max="61" width="11" style="576" customWidth="1"/>
    <col min="62" max="62" width="11.42578125" style="576" customWidth="1"/>
    <col min="63" max="63" width="11.85546875" style="576" customWidth="1"/>
    <col min="64" max="64" width="9.28515625" style="576" customWidth="1"/>
    <col min="65" max="69" width="9.140625" style="576"/>
    <col min="70" max="70" width="9.140625" style="576" customWidth="1"/>
    <col min="71" max="71" width="9.140625" style="576"/>
    <col min="72" max="72" width="11.85546875" style="576" customWidth="1"/>
    <col min="73" max="73" width="10.28515625" style="576" customWidth="1"/>
    <col min="74" max="74" width="11.7109375" style="576" customWidth="1"/>
    <col min="75" max="75" width="12.85546875" style="576" customWidth="1"/>
    <col min="76" max="76" width="10.5703125" style="576" bestFit="1" customWidth="1"/>
    <col min="77" max="77" width="10.5703125" style="576" customWidth="1"/>
    <col min="78" max="78" width="10.42578125" style="576" customWidth="1"/>
    <col min="79" max="79" width="10.28515625" style="576" customWidth="1"/>
    <col min="80" max="80" width="10.5703125" style="576" bestFit="1" customWidth="1"/>
    <col min="81" max="81" width="5.7109375" style="576" customWidth="1"/>
    <col min="82" max="82" width="9.5703125" style="576" bestFit="1" customWidth="1"/>
    <col min="83" max="84" width="9.140625" style="576"/>
    <col min="85" max="85" width="6.42578125" style="576" customWidth="1"/>
    <col min="86" max="86" width="9.140625" style="576"/>
    <col min="87" max="87" width="10.28515625" style="576" customWidth="1"/>
    <col min="88" max="88" width="9.85546875" style="576" customWidth="1"/>
    <col min="89" max="89" width="12.85546875" style="576" customWidth="1"/>
    <col min="90" max="90" width="10.5703125" style="576" customWidth="1"/>
    <col min="91" max="91" width="9.140625" style="576"/>
    <col min="92" max="92" width="11.140625" style="576" customWidth="1"/>
    <col min="93" max="93" width="9.140625" style="576"/>
    <col min="94" max="95" width="10.7109375" style="576" customWidth="1"/>
    <col min="96" max="96" width="9.5703125" style="576" customWidth="1"/>
    <col min="97" max="97" width="9.140625" style="576"/>
    <col min="98" max="98" width="11.42578125" style="576" customWidth="1"/>
    <col min="99" max="100" width="9.140625" style="576"/>
    <col min="101" max="101" width="10.28515625" style="576" customWidth="1"/>
    <col min="102" max="103" width="9.140625" style="576"/>
    <col min="104" max="104" width="11.7109375" style="576" customWidth="1"/>
    <col min="105" max="105" width="10.85546875" style="576" customWidth="1"/>
    <col min="106" max="106" width="12.140625" style="576" customWidth="1"/>
    <col min="107" max="107" width="10.85546875" style="576" customWidth="1"/>
    <col min="108" max="108" width="7.140625" style="576" customWidth="1"/>
    <col min="109" max="109" width="12.85546875" style="576" customWidth="1"/>
    <col min="110" max="110" width="11" style="576" customWidth="1"/>
    <col min="111" max="111" width="12.42578125" style="576" customWidth="1"/>
    <col min="112" max="113" width="11" style="576" customWidth="1"/>
    <col min="114" max="114" width="9.140625" style="576"/>
    <col min="115" max="115" width="11.140625" style="576" customWidth="1"/>
    <col min="116" max="116" width="8.42578125" style="576" customWidth="1"/>
    <col min="117" max="117" width="11.140625" style="576" customWidth="1"/>
    <col min="118" max="118" width="10.7109375" style="576" customWidth="1"/>
    <col min="119" max="124" width="9.140625" style="576"/>
    <col min="125" max="128" width="9.5703125" style="576" bestFit="1" customWidth="1"/>
    <col min="129" max="153" width="9.140625" style="576"/>
    <col min="154" max="154" width="11" style="576" customWidth="1"/>
    <col min="155" max="156" width="9.140625" style="576"/>
    <col min="157" max="157" width="9.5703125" style="576" bestFit="1" customWidth="1"/>
    <col min="158" max="158" width="10.5703125" style="576" customWidth="1"/>
    <col min="159" max="164" width="9.140625" style="576"/>
    <col min="165" max="165" width="10.42578125" style="576" customWidth="1"/>
    <col min="166" max="16384" width="9.140625" style="576"/>
  </cols>
  <sheetData>
    <row r="1" spans="1:178" ht="15.75" x14ac:dyDescent="0.25">
      <c r="A1" s="575"/>
      <c r="B1" s="575"/>
      <c r="D1" s="577" t="s">
        <v>622</v>
      </c>
      <c r="BD1" s="821" t="s">
        <v>623</v>
      </c>
      <c r="BE1" s="821"/>
      <c r="BF1" s="822"/>
      <c r="BG1" s="822"/>
      <c r="BH1" s="822"/>
      <c r="BI1" s="822"/>
      <c r="BJ1" s="822"/>
      <c r="BK1" s="578"/>
      <c r="BL1" s="578"/>
      <c r="BM1" s="578"/>
      <c r="BN1" s="578"/>
      <c r="BO1" s="578"/>
      <c r="BP1" s="578"/>
      <c r="BQ1" s="578"/>
      <c r="BR1" s="578"/>
      <c r="BS1" s="578"/>
      <c r="CG1" s="579"/>
      <c r="CI1" s="580" t="s">
        <v>624</v>
      </c>
      <c r="EP1" s="581"/>
    </row>
    <row r="2" spans="1:178" x14ac:dyDescent="0.2">
      <c r="A2" s="575"/>
      <c r="B2" s="575"/>
      <c r="BD2" s="582"/>
      <c r="BE2" s="582"/>
      <c r="BF2" s="583" t="s">
        <v>1456</v>
      </c>
      <c r="BG2" s="582"/>
      <c r="BH2" s="582"/>
      <c r="BI2" s="582"/>
      <c r="BJ2" s="584"/>
      <c r="BK2" s="585"/>
      <c r="BL2" s="585"/>
      <c r="BM2" s="585"/>
      <c r="BN2" s="585"/>
      <c r="BO2" s="585"/>
      <c r="BP2" s="585"/>
      <c r="BQ2" s="585"/>
      <c r="BR2" s="585"/>
      <c r="BS2" s="585"/>
      <c r="CG2" s="579"/>
      <c r="EP2" s="581"/>
    </row>
    <row r="3" spans="1:178" ht="15" x14ac:dyDescent="0.2">
      <c r="A3" s="575"/>
      <c r="B3" s="575"/>
      <c r="D3" s="586" t="s">
        <v>626</v>
      </c>
      <c r="J3" s="586" t="s">
        <v>687</v>
      </c>
      <c r="R3" s="586" t="s">
        <v>688</v>
      </c>
      <c r="X3" s="586" t="s">
        <v>691</v>
      </c>
      <c r="AE3" s="586" t="s">
        <v>694</v>
      </c>
      <c r="AK3" s="586" t="s">
        <v>696</v>
      </c>
      <c r="AQ3" s="586" t="s">
        <v>695</v>
      </c>
      <c r="AW3" s="586" t="s">
        <v>692</v>
      </c>
      <c r="BD3" s="586" t="s">
        <v>629</v>
      </c>
      <c r="BI3" s="586" t="s">
        <v>706</v>
      </c>
      <c r="BN3" s="586" t="s">
        <v>709</v>
      </c>
      <c r="BT3" s="586" t="s">
        <v>75</v>
      </c>
      <c r="BU3" s="586"/>
      <c r="BV3" s="586"/>
      <c r="BW3" s="586" t="s">
        <v>835</v>
      </c>
      <c r="CG3" s="579"/>
      <c r="CI3" s="586" t="s">
        <v>233</v>
      </c>
      <c r="CN3" s="586" t="s">
        <v>630</v>
      </c>
      <c r="CT3" s="586" t="s">
        <v>631</v>
      </c>
      <c r="CU3" s="586"/>
      <c r="CV3" s="586"/>
      <c r="CW3" s="586"/>
      <c r="CZ3" s="586" t="s">
        <v>236</v>
      </c>
      <c r="DE3" s="587" t="s">
        <v>700</v>
      </c>
      <c r="DF3" s="588"/>
      <c r="DG3" s="588"/>
      <c r="DH3" s="588"/>
      <c r="DK3" s="586" t="s">
        <v>275</v>
      </c>
      <c r="DP3" s="586" t="s">
        <v>707</v>
      </c>
      <c r="DQ3" s="586"/>
      <c r="DR3" s="586"/>
      <c r="DU3" s="586" t="s">
        <v>708</v>
      </c>
      <c r="DV3" s="586"/>
      <c r="DW3" s="586"/>
      <c r="EB3" s="586" t="s">
        <v>239</v>
      </c>
      <c r="EF3" s="586" t="s">
        <v>633</v>
      </c>
      <c r="EJ3" s="586" t="s">
        <v>634</v>
      </c>
      <c r="EP3" s="581"/>
      <c r="ER3" s="589" t="s">
        <v>637</v>
      </c>
    </row>
    <row r="4" spans="1:178" ht="15" customHeight="1" x14ac:dyDescent="0.2">
      <c r="A4" s="575"/>
      <c r="B4" s="575"/>
      <c r="BC4" s="590"/>
      <c r="BT4" s="591" t="s">
        <v>241</v>
      </c>
      <c r="BU4" s="591" t="s">
        <v>242</v>
      </c>
      <c r="BV4" s="591" t="s">
        <v>243</v>
      </c>
      <c r="BW4" s="591" t="s">
        <v>244</v>
      </c>
      <c r="BX4" s="591" t="s">
        <v>245</v>
      </c>
      <c r="BY4" s="591" t="s">
        <v>246</v>
      </c>
      <c r="BZ4" s="591" t="s">
        <v>351</v>
      </c>
      <c r="CA4" s="591" t="s">
        <v>247</v>
      </c>
      <c r="CB4" s="592" t="s">
        <v>248</v>
      </c>
      <c r="CD4" s="592" t="s">
        <v>638</v>
      </c>
      <c r="CG4" s="579"/>
      <c r="CT4" s="586"/>
      <c r="CU4" s="586"/>
      <c r="CV4" s="586"/>
      <c r="CW4" s="586"/>
      <c r="EF4" s="593" t="s">
        <v>702</v>
      </c>
      <c r="EJ4" s="593" t="s">
        <v>701</v>
      </c>
      <c r="EP4" s="581"/>
    </row>
    <row r="5" spans="1:178" ht="50.25" customHeight="1" x14ac:dyDescent="0.2">
      <c r="A5" s="575"/>
      <c r="B5" s="575"/>
      <c r="D5" s="594" t="s">
        <v>838</v>
      </c>
      <c r="E5" s="594" t="s">
        <v>839</v>
      </c>
      <c r="F5" s="594" t="s">
        <v>840</v>
      </c>
      <c r="G5" s="594" t="s">
        <v>495</v>
      </c>
      <c r="H5" s="594" t="str">
        <f>H12</f>
        <v>Total</v>
      </c>
      <c r="J5" s="594" t="str">
        <f>D5</f>
        <v>Petroleum and Natural Gas</v>
      </c>
      <c r="K5" s="594" t="str">
        <f>E5</f>
        <v>Other Mining</v>
      </c>
      <c r="L5" s="594" t="str">
        <f>F5</f>
        <v>Petroleum drilling and Mining Services</v>
      </c>
      <c r="M5" s="594" t="str">
        <f>G5</f>
        <v>Not Used</v>
      </c>
      <c r="N5" s="594" t="str">
        <f>N12</f>
        <v>Total</v>
      </c>
      <c r="O5" s="594"/>
      <c r="R5" s="594" t="str">
        <f>D5</f>
        <v>Petroleum and Natural Gas</v>
      </c>
      <c r="S5" s="594" t="str">
        <f>E5</f>
        <v>Other Mining</v>
      </c>
      <c r="T5" s="594" t="str">
        <f>F5</f>
        <v>Petroleum drilling and Mining Services</v>
      </c>
      <c r="U5" s="594" t="s">
        <v>495</v>
      </c>
      <c r="V5" s="594" t="str">
        <f>V12</f>
        <v>Total</v>
      </c>
      <c r="X5" s="596" t="s">
        <v>838</v>
      </c>
      <c r="Y5" s="596" t="s">
        <v>839</v>
      </c>
      <c r="Z5" s="596" t="s">
        <v>840</v>
      </c>
      <c r="AA5" s="596" t="s">
        <v>495</v>
      </c>
      <c r="AB5" s="594" t="str">
        <f>AB12</f>
        <v>Total</v>
      </c>
      <c r="AE5" s="596" t="s">
        <v>838</v>
      </c>
      <c r="AF5" s="596" t="s">
        <v>839</v>
      </c>
      <c r="AG5" s="596" t="s">
        <v>840</v>
      </c>
      <c r="AH5" s="596" t="s">
        <v>495</v>
      </c>
      <c r="AI5" s="594" t="str">
        <f>AI12</f>
        <v>Total</v>
      </c>
      <c r="AK5" s="596" t="s">
        <v>838</v>
      </c>
      <c r="AL5" s="596" t="s">
        <v>839</v>
      </c>
      <c r="AM5" s="596" t="s">
        <v>840</v>
      </c>
      <c r="AN5" s="596" t="s">
        <v>495</v>
      </c>
      <c r="AO5" s="594" t="s">
        <v>838</v>
      </c>
      <c r="AQ5" s="596" t="s">
        <v>838</v>
      </c>
      <c r="AR5" s="596" t="s">
        <v>839</v>
      </c>
      <c r="AS5" s="596" t="s">
        <v>840</v>
      </c>
      <c r="AT5" s="596" t="s">
        <v>495</v>
      </c>
      <c r="AU5" s="594" t="str">
        <f>AU12</f>
        <v>Total</v>
      </c>
      <c r="AW5" s="596" t="s">
        <v>838</v>
      </c>
      <c r="AX5" s="596" t="s">
        <v>839</v>
      </c>
      <c r="AY5" s="596" t="s">
        <v>840</v>
      </c>
      <c r="AZ5" s="596" t="s">
        <v>495</v>
      </c>
      <c r="BA5" s="594" t="s">
        <v>213</v>
      </c>
      <c r="BC5" s="595"/>
      <c r="BD5" s="596" t="str">
        <f>D5</f>
        <v>Petroleum and Natural Gas</v>
      </c>
      <c r="BE5" s="596" t="str">
        <f>E5</f>
        <v>Other Mining</v>
      </c>
      <c r="BF5" s="596" t="str">
        <f>F5</f>
        <v>Petroleum drilling and Mining Services</v>
      </c>
      <c r="BG5" s="596" t="e">
        <f>#REF!</f>
        <v>#REF!</v>
      </c>
      <c r="BH5" s="595"/>
      <c r="BI5" s="596" t="str">
        <f>D5</f>
        <v>Petroleum and Natural Gas</v>
      </c>
      <c r="BJ5" s="596" t="str">
        <f>E5</f>
        <v>Other Mining</v>
      </c>
      <c r="BK5" s="596" t="str">
        <f>F5</f>
        <v>Petroleum drilling and Mining Services</v>
      </c>
      <c r="BL5" s="596" t="str">
        <f>G5</f>
        <v>Not Used</v>
      </c>
      <c r="BN5" s="596" t="str">
        <f>D5</f>
        <v>Petroleum and Natural Gas</v>
      </c>
      <c r="BO5" s="596" t="str">
        <f>E5</f>
        <v>Other Mining</v>
      </c>
      <c r="BP5" s="596" t="str">
        <f>F5</f>
        <v>Petroleum drilling and Mining Services</v>
      </c>
      <c r="BQ5" s="596" t="str">
        <f>G5</f>
        <v>Not Used</v>
      </c>
      <c r="BT5" s="597" t="s">
        <v>693</v>
      </c>
      <c r="BU5" s="598" t="s">
        <v>254</v>
      </c>
      <c r="BV5" s="597" t="s">
        <v>697</v>
      </c>
      <c r="BW5" s="597" t="s">
        <v>705</v>
      </c>
      <c r="BX5" s="597" t="s">
        <v>841</v>
      </c>
      <c r="BY5" s="597" t="s">
        <v>841</v>
      </c>
      <c r="BZ5" s="597" t="s">
        <v>643</v>
      </c>
      <c r="CA5" s="599" t="s">
        <v>257</v>
      </c>
      <c r="CB5" s="598" t="s">
        <v>258</v>
      </c>
      <c r="CC5" s="600"/>
      <c r="CD5" s="599" t="s">
        <v>259</v>
      </c>
      <c r="CG5" s="579"/>
      <c r="CI5" s="596" t="str">
        <f>D5</f>
        <v>Petroleum and Natural Gas</v>
      </c>
      <c r="CJ5" s="596" t="str">
        <f>E5</f>
        <v>Other Mining</v>
      </c>
      <c r="CK5" s="596" t="str">
        <f>F5</f>
        <v>Petroleum drilling and Mining Services</v>
      </c>
      <c r="CL5" s="596" t="str">
        <f>G5</f>
        <v>Not Used</v>
      </c>
      <c r="CN5" s="596" t="str">
        <f>D5</f>
        <v>Petroleum and Natural Gas</v>
      </c>
      <c r="CO5" s="596" t="str">
        <f>E5</f>
        <v>Other Mining</v>
      </c>
      <c r="CP5" s="596" t="str">
        <f>F5</f>
        <v>Petroleum drilling and Mining Services</v>
      </c>
      <c r="CQ5" s="596" t="str">
        <f>G5</f>
        <v>Not Used</v>
      </c>
      <c r="CR5" s="596" t="s">
        <v>213</v>
      </c>
      <c r="CS5" s="601"/>
      <c r="CT5" s="596" t="str">
        <f>D5</f>
        <v>Petroleum and Natural Gas</v>
      </c>
      <c r="CU5" s="596" t="str">
        <f>E5</f>
        <v>Other Mining</v>
      </c>
      <c r="CV5" s="596" t="str">
        <f>F5</f>
        <v>Petroleum drilling and Mining Services</v>
      </c>
      <c r="CW5" s="596" t="str">
        <f>G5</f>
        <v>Not Used</v>
      </c>
      <c r="CX5" s="601"/>
      <c r="CY5" s="601"/>
      <c r="CZ5" s="596" t="str">
        <f>D5</f>
        <v>Petroleum and Natural Gas</v>
      </c>
      <c r="DA5" s="596" t="str">
        <f>E5</f>
        <v>Other Mining</v>
      </c>
      <c r="DB5" s="596" t="str">
        <f>F5</f>
        <v>Petroleum drilling and Mining Services</v>
      </c>
      <c r="DC5" s="596" t="str">
        <f>G5</f>
        <v>Not Used</v>
      </c>
      <c r="DD5" s="601"/>
      <c r="DE5" s="596" t="str">
        <f>D5</f>
        <v>Petroleum and Natural Gas</v>
      </c>
      <c r="DF5" s="596" t="str">
        <f>E5</f>
        <v>Other Mining</v>
      </c>
      <c r="DG5" s="596" t="str">
        <f>F5</f>
        <v>Petroleum drilling and Mining Services</v>
      </c>
      <c r="DH5" s="596" t="str">
        <f>G5</f>
        <v>Not Used</v>
      </c>
      <c r="DI5" s="602"/>
      <c r="DJ5" s="601"/>
      <c r="DK5" s="596" t="str">
        <f>D5</f>
        <v>Petroleum and Natural Gas</v>
      </c>
      <c r="DL5" s="596" t="str">
        <f>E5</f>
        <v>Other Mining</v>
      </c>
      <c r="DM5" s="596" t="str">
        <f>F5</f>
        <v>Petroleum drilling and Mining Services</v>
      </c>
      <c r="DN5" s="596" t="str">
        <f>G5</f>
        <v>Not Used</v>
      </c>
      <c r="DO5" s="601"/>
      <c r="DP5" s="596" t="str">
        <f>D5</f>
        <v>Petroleum and Natural Gas</v>
      </c>
      <c r="DQ5" s="596" t="str">
        <f>E5</f>
        <v>Other Mining</v>
      </c>
      <c r="DR5" s="596" t="str">
        <f>F5</f>
        <v>Petroleum drilling and Mining Services</v>
      </c>
      <c r="DS5" s="596" t="str">
        <f>G5</f>
        <v>Not Used</v>
      </c>
      <c r="DT5" s="601"/>
      <c r="DU5" s="596" t="str">
        <f>D5</f>
        <v>Petroleum and Natural Gas</v>
      </c>
      <c r="DV5" s="596" t="str">
        <f>E5</f>
        <v>Other Mining</v>
      </c>
      <c r="DW5" s="596" t="str">
        <f>F5</f>
        <v>Petroleum drilling and Mining Services</v>
      </c>
      <c r="DX5" s="596" t="str">
        <f>G5</f>
        <v>Not Used</v>
      </c>
      <c r="DY5" s="603"/>
      <c r="DZ5" s="601"/>
      <c r="EB5" s="604" t="s">
        <v>30</v>
      </c>
      <c r="EC5" s="604" t="s">
        <v>28</v>
      </c>
      <c r="ED5" s="604" t="s">
        <v>28</v>
      </c>
      <c r="EE5" s="590"/>
      <c r="EF5" s="605" t="s">
        <v>30</v>
      </c>
      <c r="EG5" s="605" t="s">
        <v>28</v>
      </c>
      <c r="EH5" s="605" t="s">
        <v>28</v>
      </c>
      <c r="EJ5" s="605" t="s">
        <v>30</v>
      </c>
      <c r="EK5" s="605" t="s">
        <v>28</v>
      </c>
      <c r="EL5" s="605" t="s">
        <v>28</v>
      </c>
      <c r="EP5" s="581"/>
    </row>
    <row r="6" spans="1:178" ht="24.75" customHeight="1" x14ac:dyDescent="0.2">
      <c r="A6" s="606" t="s">
        <v>647</v>
      </c>
      <c r="B6" s="575"/>
      <c r="D6" s="594"/>
      <c r="E6" s="594"/>
      <c r="F6" s="594"/>
      <c r="G6" s="594"/>
      <c r="H6" s="594"/>
      <c r="J6" s="594"/>
      <c r="K6" s="594"/>
      <c r="L6" s="594"/>
      <c r="M6" s="594"/>
      <c r="N6" s="594"/>
      <c r="O6" s="594"/>
      <c r="R6" s="594"/>
      <c r="S6" s="594"/>
      <c r="T6" s="594"/>
      <c r="U6" s="594"/>
      <c r="V6" s="594"/>
      <c r="X6" s="594"/>
      <c r="Y6" s="594"/>
      <c r="Z6" s="594"/>
      <c r="AA6" s="594"/>
      <c r="AB6" s="594"/>
      <c r="AE6" s="594"/>
      <c r="AF6" s="594"/>
      <c r="AG6" s="594"/>
      <c r="AH6" s="594"/>
      <c r="AI6" s="594"/>
      <c r="AK6" s="594"/>
      <c r="AL6" s="594"/>
      <c r="AM6" s="594"/>
      <c r="AN6" s="594"/>
      <c r="AO6" s="594"/>
      <c r="AQ6" s="594"/>
      <c r="AR6" s="594"/>
      <c r="AS6" s="594"/>
      <c r="AT6" s="594"/>
      <c r="AU6" s="594"/>
      <c r="AW6" s="594"/>
      <c r="AX6" s="594"/>
      <c r="AY6" s="594"/>
      <c r="AZ6" s="594"/>
      <c r="BA6" s="594"/>
      <c r="BC6" s="595"/>
      <c r="BD6" s="594"/>
      <c r="BE6" s="594"/>
      <c r="BF6" s="594"/>
      <c r="BG6" s="594"/>
      <c r="BH6" s="595"/>
      <c r="BI6" s="594"/>
      <c r="BJ6" s="594"/>
      <c r="BK6" s="594"/>
      <c r="BL6" s="594"/>
      <c r="BN6" s="594"/>
      <c r="BO6" s="594"/>
      <c r="BP6" s="594"/>
      <c r="BQ6" s="594"/>
      <c r="BT6" s="607"/>
      <c r="BU6" s="608"/>
      <c r="BV6" s="608"/>
      <c r="BW6" s="607"/>
      <c r="BX6" s="607"/>
      <c r="BY6" s="607"/>
      <c r="BZ6" s="607"/>
      <c r="CA6" s="609" t="s">
        <v>648</v>
      </c>
      <c r="CB6" s="610" t="s">
        <v>261</v>
      </c>
      <c r="CC6" s="611"/>
      <c r="CD6" s="609" t="s">
        <v>649</v>
      </c>
      <c r="CG6" s="579"/>
      <c r="EB6" s="576" t="s">
        <v>29</v>
      </c>
      <c r="EC6" s="576" t="s">
        <v>29</v>
      </c>
      <c r="ED6" s="576" t="s">
        <v>835</v>
      </c>
      <c r="EF6" s="576" t="s">
        <v>29</v>
      </c>
      <c r="EG6" s="576" t="s">
        <v>29</v>
      </c>
      <c r="EH6" s="576" t="s">
        <v>835</v>
      </c>
      <c r="EJ6" s="576" t="s">
        <v>29</v>
      </c>
      <c r="EK6" s="576" t="s">
        <v>29</v>
      </c>
      <c r="EL6" s="576" t="s">
        <v>835</v>
      </c>
      <c r="EP6" s="581"/>
    </row>
    <row r="7" spans="1:178" ht="16.5" customHeight="1" thickBot="1" x14ac:dyDescent="0.25">
      <c r="A7" s="575"/>
      <c r="B7" s="575"/>
      <c r="D7" s="612" t="str">
        <f>D14</f>
        <v xml:space="preserve"> (TBtu)</v>
      </c>
      <c r="E7" s="612" t="str">
        <f>E14</f>
        <v xml:space="preserve">   (TBtu)</v>
      </c>
      <c r="F7" s="612" t="str">
        <f>F14</f>
        <v xml:space="preserve">   (TBtu)</v>
      </c>
      <c r="G7" s="612" t="str">
        <f>G14</f>
        <v xml:space="preserve">   (TBtu)</v>
      </c>
      <c r="H7" s="612" t="str">
        <f>H14</f>
        <v xml:space="preserve">   (TBtu)</v>
      </c>
      <c r="J7" s="613" t="s">
        <v>541</v>
      </c>
      <c r="K7" s="613" t="s">
        <v>541</v>
      </c>
      <c r="L7" s="613" t="s">
        <v>541</v>
      </c>
      <c r="M7" s="613" t="s">
        <v>541</v>
      </c>
      <c r="N7" s="613" t="s">
        <v>541</v>
      </c>
      <c r="O7" s="613"/>
      <c r="R7" s="613" t="s">
        <v>541</v>
      </c>
      <c r="S7" s="613" t="s">
        <v>541</v>
      </c>
      <c r="T7" s="613" t="s">
        <v>541</v>
      </c>
      <c r="U7" s="613" t="s">
        <v>541</v>
      </c>
      <c r="V7" s="613" t="s">
        <v>541</v>
      </c>
      <c r="X7" s="735" t="s">
        <v>1425</v>
      </c>
      <c r="Y7" s="735" t="s">
        <v>1425</v>
      </c>
      <c r="Z7" s="735" t="s">
        <v>1425</v>
      </c>
      <c r="AA7" s="735" t="s">
        <v>1425</v>
      </c>
      <c r="AB7" s="735" t="s">
        <v>1425</v>
      </c>
      <c r="AC7" s="614"/>
      <c r="AE7" s="735" t="s">
        <v>1425</v>
      </c>
      <c r="AF7" s="735" t="s">
        <v>1425</v>
      </c>
      <c r="AG7" s="735" t="s">
        <v>1425</v>
      </c>
      <c r="AH7" s="735" t="s">
        <v>1425</v>
      </c>
      <c r="AI7" s="735" t="s">
        <v>1425</v>
      </c>
      <c r="AK7" s="612" t="s">
        <v>835</v>
      </c>
      <c r="AL7" s="612" t="s">
        <v>835</v>
      </c>
      <c r="AM7" s="612" t="s">
        <v>835</v>
      </c>
      <c r="AN7" s="612" t="s">
        <v>835</v>
      </c>
      <c r="AO7" s="612" t="s">
        <v>835</v>
      </c>
      <c r="AQ7" s="612" t="s">
        <v>1474</v>
      </c>
      <c r="AR7" s="612" t="s">
        <v>1474</v>
      </c>
      <c r="AS7" s="612" t="s">
        <v>1474</v>
      </c>
      <c r="AT7" s="612" t="s">
        <v>1474</v>
      </c>
      <c r="AU7" s="612" t="s">
        <v>1474</v>
      </c>
      <c r="AW7" s="612" t="s">
        <v>1452</v>
      </c>
      <c r="AX7" s="612" t="s">
        <v>1452</v>
      </c>
      <c r="AY7" s="612" t="s">
        <v>1452</v>
      </c>
      <c r="AZ7" s="612" t="s">
        <v>1452</v>
      </c>
      <c r="BA7" s="612" t="s">
        <v>1452</v>
      </c>
      <c r="BC7" s="602"/>
      <c r="BD7" s="612"/>
      <c r="BE7" s="612"/>
      <c r="BF7" s="612"/>
      <c r="BG7" s="612"/>
      <c r="BH7" s="602"/>
      <c r="BI7" s="612"/>
      <c r="BJ7" s="612"/>
      <c r="BK7" s="612"/>
      <c r="BL7" s="612"/>
      <c r="BN7" s="612"/>
      <c r="BO7" s="612"/>
      <c r="BP7" s="612"/>
      <c r="BQ7" s="612"/>
      <c r="BT7" s="615"/>
      <c r="BU7" s="616" t="s">
        <v>651</v>
      </c>
      <c r="BV7" s="616"/>
      <c r="BW7" s="615"/>
      <c r="BX7" s="615"/>
      <c r="BY7" s="615"/>
      <c r="BZ7" s="617" t="s">
        <v>652</v>
      </c>
      <c r="CA7" s="618"/>
      <c r="CB7" s="615"/>
      <c r="CC7" s="618"/>
      <c r="CD7" s="618"/>
      <c r="CG7" s="579"/>
      <c r="EP7" s="581"/>
    </row>
    <row r="8" spans="1:178" ht="14.25" x14ac:dyDescent="0.2">
      <c r="A8" s="575"/>
      <c r="B8" s="575"/>
      <c r="BC8" s="590"/>
      <c r="BH8" s="590"/>
      <c r="BJ8" s="588"/>
      <c r="BK8" s="588"/>
      <c r="BL8" s="588"/>
      <c r="BM8" s="588"/>
      <c r="BN8" s="588"/>
      <c r="BO8" s="588"/>
      <c r="BP8" s="588"/>
      <c r="BQ8" s="588"/>
      <c r="BR8" s="588"/>
      <c r="BS8" s="588"/>
      <c r="BT8" s="588"/>
      <c r="BU8" s="588"/>
      <c r="BV8" s="588"/>
      <c r="BW8" s="588"/>
      <c r="BX8" s="588"/>
      <c r="BY8" s="588"/>
      <c r="BZ8" s="588"/>
      <c r="CA8" s="588"/>
      <c r="CB8" s="588"/>
      <c r="CC8" s="588"/>
      <c r="CD8" s="588"/>
      <c r="CE8" s="588"/>
      <c r="CG8" s="579"/>
      <c r="CI8" s="580" t="s">
        <v>624</v>
      </c>
      <c r="EP8" s="581"/>
    </row>
    <row r="9" spans="1:178" x14ac:dyDescent="0.2">
      <c r="A9" s="575"/>
      <c r="B9" s="575"/>
      <c r="BH9" s="590"/>
      <c r="BJ9" s="588"/>
      <c r="BK9" s="588"/>
      <c r="BL9" s="588"/>
      <c r="BM9" s="588"/>
      <c r="BN9" s="588"/>
      <c r="BO9" s="588"/>
      <c r="BP9" s="588"/>
      <c r="BQ9" s="588"/>
      <c r="BR9" s="588"/>
      <c r="BS9" s="588"/>
      <c r="BT9" s="588"/>
      <c r="BU9" s="588"/>
      <c r="BV9" s="588"/>
      <c r="BW9" s="588"/>
      <c r="BX9" s="588"/>
      <c r="BY9" s="588"/>
      <c r="BZ9" s="588"/>
      <c r="CA9" s="588"/>
      <c r="CB9" s="588"/>
      <c r="CC9" s="588"/>
      <c r="CD9" s="588"/>
      <c r="CE9" s="588"/>
      <c r="CG9" s="579"/>
      <c r="EP9" s="581"/>
    </row>
    <row r="10" spans="1:178" x14ac:dyDescent="0.2">
      <c r="A10" s="575"/>
      <c r="B10" s="575"/>
      <c r="D10" s="586" t="s">
        <v>626</v>
      </c>
      <c r="J10" s="586" t="str">
        <f>J3</f>
        <v>Activity (Gross Output)</v>
      </c>
      <c r="R10" s="586" t="s">
        <v>688</v>
      </c>
      <c r="X10" s="586" t="s">
        <v>691</v>
      </c>
      <c r="AE10" s="586" t="s">
        <v>694</v>
      </c>
      <c r="AK10" s="586" t="s">
        <v>696</v>
      </c>
      <c r="AQ10" s="586" t="s">
        <v>695</v>
      </c>
      <c r="AW10" s="586" t="s">
        <v>692</v>
      </c>
      <c r="BH10" s="590"/>
      <c r="BT10" s="586" t="s">
        <v>75</v>
      </c>
      <c r="BU10" s="586"/>
      <c r="BV10" s="586"/>
      <c r="BW10" s="586" t="s">
        <v>835</v>
      </c>
      <c r="CG10" s="579"/>
      <c r="CI10" s="586" t="s">
        <v>233</v>
      </c>
      <c r="CN10" s="586" t="s">
        <v>630</v>
      </c>
      <c r="CT10" s="586" t="s">
        <v>235</v>
      </c>
      <c r="CU10" s="586"/>
      <c r="CV10" s="586"/>
      <c r="CW10" s="586"/>
      <c r="CZ10" s="586" t="s">
        <v>236</v>
      </c>
      <c r="DE10" s="586" t="s">
        <v>654</v>
      </c>
      <c r="DK10" s="586" t="s">
        <v>275</v>
      </c>
      <c r="DP10" s="586" t="s">
        <v>707</v>
      </c>
      <c r="DU10" s="586" t="s">
        <v>708</v>
      </c>
      <c r="DV10" s="586"/>
      <c r="DW10" s="586"/>
      <c r="EB10" s="586" t="s">
        <v>239</v>
      </c>
      <c r="EJ10" s="586" t="s">
        <v>240</v>
      </c>
      <c r="EP10" s="581"/>
    </row>
    <row r="11" spans="1:178" x14ac:dyDescent="0.2">
      <c r="A11" s="619"/>
      <c r="B11" s="575"/>
      <c r="BC11" s="590"/>
      <c r="BD11" s="590"/>
      <c r="BE11" s="590"/>
      <c r="BF11" s="590"/>
      <c r="BG11" s="590"/>
      <c r="BH11" s="590"/>
      <c r="BT11" s="591" t="s">
        <v>241</v>
      </c>
      <c r="BU11" s="591" t="s">
        <v>242</v>
      </c>
      <c r="BV11" s="591" t="s">
        <v>243</v>
      </c>
      <c r="BW11" s="591" t="s">
        <v>244</v>
      </c>
      <c r="BX11" s="591" t="s">
        <v>245</v>
      </c>
      <c r="BY11" s="591" t="s">
        <v>246</v>
      </c>
      <c r="BZ11" s="591" t="s">
        <v>351</v>
      </c>
      <c r="CA11" s="591" t="s">
        <v>247</v>
      </c>
      <c r="CB11" s="592" t="s">
        <v>248</v>
      </c>
      <c r="CD11" s="592" t="s">
        <v>638</v>
      </c>
      <c r="CG11" s="579"/>
      <c r="CT11" s="586" t="s">
        <v>249</v>
      </c>
      <c r="CU11" s="586"/>
      <c r="CV11" s="586"/>
      <c r="CW11" s="586"/>
      <c r="EJ11" s="593" t="s">
        <v>701</v>
      </c>
      <c r="EP11" s="581"/>
    </row>
    <row r="12" spans="1:178" ht="48.75" customHeight="1" x14ac:dyDescent="0.2">
      <c r="A12" s="575"/>
      <c r="B12" s="575"/>
      <c r="D12" s="594" t="s">
        <v>838</v>
      </c>
      <c r="E12" s="594" t="s">
        <v>839</v>
      </c>
      <c r="F12" s="594" t="s">
        <v>840</v>
      </c>
      <c r="G12" s="594" t="s">
        <v>495</v>
      </c>
      <c r="H12" s="596" t="s">
        <v>213</v>
      </c>
      <c r="I12" s="620"/>
      <c r="J12" s="596" t="str">
        <f>D12</f>
        <v>Petroleum and Natural Gas</v>
      </c>
      <c r="K12" s="596" t="str">
        <f>E12</f>
        <v>Other Mining</v>
      </c>
      <c r="L12" s="596" t="str">
        <f>F12</f>
        <v>Petroleum drilling and Mining Services</v>
      </c>
      <c r="M12" s="596" t="str">
        <f>G12</f>
        <v>Not Used</v>
      </c>
      <c r="N12" s="596" t="s">
        <v>213</v>
      </c>
      <c r="O12" s="602"/>
      <c r="P12" s="601" t="s">
        <v>1522</v>
      </c>
      <c r="Q12" s="620"/>
      <c r="R12" s="621" t="str">
        <f>J12</f>
        <v>Petroleum and Natural Gas</v>
      </c>
      <c r="S12" s="621" t="str">
        <f>K12</f>
        <v>Other Mining</v>
      </c>
      <c r="T12" s="621" t="str">
        <f>L12</f>
        <v>Petroleum drilling and Mining Services</v>
      </c>
      <c r="U12" s="596" t="str">
        <f>M12</f>
        <v>Not Used</v>
      </c>
      <c r="V12" s="621" t="s">
        <v>213</v>
      </c>
      <c r="W12" s="620"/>
      <c r="X12" s="596" t="str">
        <f>D12</f>
        <v>Petroleum and Natural Gas</v>
      </c>
      <c r="Y12" s="596" t="str">
        <f>E12</f>
        <v>Other Mining</v>
      </c>
      <c r="Z12" s="596" t="str">
        <f>F12</f>
        <v>Petroleum drilling and Mining Services</v>
      </c>
      <c r="AA12" s="596" t="str">
        <f>G12</f>
        <v>Not Used</v>
      </c>
      <c r="AB12" s="596" t="s">
        <v>213</v>
      </c>
      <c r="AC12" s="620"/>
      <c r="AD12" s="620"/>
      <c r="AE12" s="596" t="str">
        <f>J12</f>
        <v>Petroleum and Natural Gas</v>
      </c>
      <c r="AF12" s="596" t="str">
        <f>K12</f>
        <v>Other Mining</v>
      </c>
      <c r="AG12" s="596" t="str">
        <f>L12</f>
        <v>Petroleum drilling and Mining Services</v>
      </c>
      <c r="AH12" s="596" t="s">
        <v>495</v>
      </c>
      <c r="AI12" s="596" t="s">
        <v>213</v>
      </c>
      <c r="AJ12" s="620"/>
      <c r="AK12" s="594" t="str">
        <f>AK5</f>
        <v>Petroleum and Natural Gas</v>
      </c>
      <c r="AL12" s="594" t="str">
        <f t="shared" ref="AL12:AO12" si="0">AL5</f>
        <v>Other Mining</v>
      </c>
      <c r="AM12" s="594" t="str">
        <f t="shared" si="0"/>
        <v>Petroleum drilling and Mining Services</v>
      </c>
      <c r="AN12" s="594" t="str">
        <f t="shared" si="0"/>
        <v>Not Used</v>
      </c>
      <c r="AO12" s="594" t="str">
        <f t="shared" si="0"/>
        <v>Petroleum and Natural Gas</v>
      </c>
      <c r="AP12" s="620"/>
      <c r="AQ12" s="594" t="s">
        <v>656</v>
      </c>
      <c r="AR12" s="594" t="s">
        <v>657</v>
      </c>
      <c r="AS12" s="594" t="s">
        <v>658</v>
      </c>
      <c r="AT12" s="594" t="s">
        <v>659</v>
      </c>
      <c r="AU12" s="596" t="s">
        <v>213</v>
      </c>
      <c r="AV12" s="620"/>
      <c r="AW12" s="594" t="str">
        <f>AW5</f>
        <v>Petroleum and Natural Gas</v>
      </c>
      <c r="AX12" s="594" t="str">
        <f t="shared" ref="AX12:BA12" si="1">AX5</f>
        <v>Other Mining</v>
      </c>
      <c r="AY12" s="594" t="str">
        <f t="shared" si="1"/>
        <v>Petroleum drilling and Mining Services</v>
      </c>
      <c r="AZ12" s="594" t="str">
        <f t="shared" si="1"/>
        <v>Not Used</v>
      </c>
      <c r="BA12" s="594" t="str">
        <f t="shared" si="1"/>
        <v>Total</v>
      </c>
      <c r="BB12" s="620"/>
      <c r="BC12" s="622"/>
      <c r="BD12" s="602"/>
      <c r="BE12" s="602"/>
      <c r="BF12" s="602"/>
      <c r="BG12" s="602"/>
      <c r="BH12" s="622"/>
      <c r="BI12" s="622"/>
      <c r="BJ12" s="620"/>
      <c r="BK12" s="620"/>
      <c r="BL12" s="620"/>
      <c r="BM12" s="620"/>
      <c r="BN12" s="620"/>
      <c r="BO12" s="620"/>
      <c r="BP12" s="620"/>
      <c r="BQ12" s="620"/>
      <c r="BR12" s="620"/>
      <c r="BS12" s="620"/>
      <c r="BT12" s="608" t="s">
        <v>653</v>
      </c>
      <c r="BU12" s="598" t="s">
        <v>254</v>
      </c>
      <c r="BV12" s="597" t="s">
        <v>639</v>
      </c>
      <c r="BW12" s="597" t="s">
        <v>640</v>
      </c>
      <c r="BX12" s="597" t="s">
        <v>641</v>
      </c>
      <c r="BY12" s="608" t="s">
        <v>642</v>
      </c>
      <c r="BZ12" s="597" t="s">
        <v>643</v>
      </c>
      <c r="CA12" s="600" t="s">
        <v>257</v>
      </c>
      <c r="CB12" s="598" t="s">
        <v>258</v>
      </c>
      <c r="CC12" s="600"/>
      <c r="CD12" s="599" t="s">
        <v>259</v>
      </c>
      <c r="CG12" s="579"/>
      <c r="CI12" s="596" t="str">
        <f>X12</f>
        <v>Petroleum and Natural Gas</v>
      </c>
      <c r="CJ12" s="596" t="str">
        <f>E12</f>
        <v>Other Mining</v>
      </c>
      <c r="CK12" s="596" t="str">
        <f>F12</f>
        <v>Petroleum drilling and Mining Services</v>
      </c>
      <c r="CL12" s="596" t="str">
        <f>G12</f>
        <v>Not Used</v>
      </c>
      <c r="CM12" s="603"/>
      <c r="CN12" s="596" t="str">
        <f>D12</f>
        <v>Petroleum and Natural Gas</v>
      </c>
      <c r="CO12" s="596" t="str">
        <f>E12</f>
        <v>Other Mining</v>
      </c>
      <c r="CP12" s="596" t="str">
        <f>F12</f>
        <v>Petroleum drilling and Mining Services</v>
      </c>
      <c r="CQ12" s="596" t="str">
        <f>G12</f>
        <v>Not Used</v>
      </c>
      <c r="CR12" s="596" t="s">
        <v>213</v>
      </c>
      <c r="CS12" s="601"/>
      <c r="CT12" s="596" t="str">
        <f>D12</f>
        <v>Petroleum and Natural Gas</v>
      </c>
      <c r="CU12" s="596" t="str">
        <f>E12</f>
        <v>Other Mining</v>
      </c>
      <c r="CV12" s="596" t="str">
        <f>F12</f>
        <v>Petroleum drilling and Mining Services</v>
      </c>
      <c r="CW12" s="596" t="str">
        <f>G12</f>
        <v>Not Used</v>
      </c>
      <c r="CX12" s="601"/>
      <c r="CY12" s="601"/>
      <c r="CZ12" s="596" t="str">
        <f>D12</f>
        <v>Petroleum and Natural Gas</v>
      </c>
      <c r="DA12" s="596" t="str">
        <f>E12</f>
        <v>Other Mining</v>
      </c>
      <c r="DB12" s="596" t="str">
        <f>F12</f>
        <v>Petroleum drilling and Mining Services</v>
      </c>
      <c r="DC12" s="596" t="str">
        <f>G12</f>
        <v>Not Used</v>
      </c>
      <c r="DD12" s="601"/>
      <c r="DE12" s="596" t="str">
        <f>D12</f>
        <v>Petroleum and Natural Gas</v>
      </c>
      <c r="DF12" s="596" t="str">
        <f>E12</f>
        <v>Other Mining</v>
      </c>
      <c r="DG12" s="596" t="str">
        <f>F12</f>
        <v>Petroleum drilling and Mining Services</v>
      </c>
      <c r="DH12" s="596" t="str">
        <f>G12</f>
        <v>Not Used</v>
      </c>
      <c r="DI12" s="596"/>
      <c r="DJ12" s="601"/>
      <c r="DK12" s="596" t="str">
        <f>D12</f>
        <v>Petroleum and Natural Gas</v>
      </c>
      <c r="DL12" s="596" t="str">
        <f>E12</f>
        <v>Other Mining</v>
      </c>
      <c r="DM12" s="596" t="str">
        <f>F12</f>
        <v>Petroleum drilling and Mining Services</v>
      </c>
      <c r="DN12" s="596" t="str">
        <f>G12</f>
        <v>Not Used</v>
      </c>
      <c r="DO12" s="601"/>
      <c r="DP12" s="601"/>
      <c r="DQ12" s="601"/>
      <c r="DR12" s="601"/>
      <c r="DS12" s="601"/>
      <c r="DT12" s="601"/>
      <c r="DU12" s="596" t="str">
        <f>D12</f>
        <v>Petroleum and Natural Gas</v>
      </c>
      <c r="DV12" s="596" t="str">
        <f>E12</f>
        <v>Other Mining</v>
      </c>
      <c r="DW12" s="596" t="str">
        <f>F12</f>
        <v>Petroleum drilling and Mining Services</v>
      </c>
      <c r="DX12" s="596" t="str">
        <f>G12</f>
        <v>Not Used</v>
      </c>
      <c r="DY12" s="601"/>
      <c r="DZ12" s="601"/>
      <c r="EA12" s="601"/>
      <c r="EB12" s="605" t="s">
        <v>30</v>
      </c>
      <c r="EC12" s="605" t="s">
        <v>28</v>
      </c>
      <c r="ED12" s="605" t="s">
        <v>28</v>
      </c>
      <c r="EE12" s="605"/>
      <c r="EF12" s="605"/>
      <c r="EG12" s="605"/>
      <c r="EH12" s="605"/>
      <c r="EI12" s="603"/>
      <c r="EJ12" s="605" t="s">
        <v>30</v>
      </c>
      <c r="EK12" s="605" t="s">
        <v>28</v>
      </c>
      <c r="EL12" s="605" t="s">
        <v>28</v>
      </c>
      <c r="EM12" s="603"/>
      <c r="EN12" s="603"/>
      <c r="EP12" s="581"/>
      <c r="FT12" s="593" t="s">
        <v>79</v>
      </c>
      <c r="FU12" s="593" t="s">
        <v>660</v>
      </c>
      <c r="FV12" s="593" t="s">
        <v>661</v>
      </c>
    </row>
    <row r="13" spans="1:178" ht="27" customHeight="1" x14ac:dyDescent="0.2">
      <c r="A13" s="606" t="s">
        <v>647</v>
      </c>
      <c r="B13" s="575"/>
      <c r="D13" s="613" t="s">
        <v>105</v>
      </c>
      <c r="E13" s="613" t="s">
        <v>105</v>
      </c>
      <c r="F13" s="613" t="s">
        <v>105</v>
      </c>
      <c r="G13" s="613" t="s">
        <v>105</v>
      </c>
      <c r="H13" s="613" t="s">
        <v>105</v>
      </c>
      <c r="I13" s="620"/>
      <c r="J13" s="623"/>
      <c r="K13" s="623"/>
      <c r="L13" s="623"/>
      <c r="M13" s="623"/>
      <c r="N13" s="623"/>
      <c r="O13" s="622"/>
      <c r="P13" s="601" t="s">
        <v>1520</v>
      </c>
      <c r="Q13" s="620"/>
      <c r="R13" s="623"/>
      <c r="S13" s="623"/>
      <c r="T13" s="623"/>
      <c r="U13" s="623"/>
      <c r="V13" s="623"/>
      <c r="W13" s="620"/>
      <c r="X13" s="613" t="s">
        <v>105</v>
      </c>
      <c r="Y13" s="613" t="s">
        <v>105</v>
      </c>
      <c r="Z13" s="613" t="s">
        <v>105</v>
      </c>
      <c r="AA13" s="613" t="s">
        <v>105</v>
      </c>
      <c r="AB13" s="613" t="s">
        <v>105</v>
      </c>
      <c r="AC13" s="620"/>
      <c r="AD13" s="620"/>
      <c r="AE13" s="613" t="s">
        <v>105</v>
      </c>
      <c r="AF13" s="613" t="s">
        <v>105</v>
      </c>
      <c r="AG13" s="613" t="s">
        <v>105</v>
      </c>
      <c r="AH13" s="613" t="s">
        <v>105</v>
      </c>
      <c r="AI13" s="613" t="s">
        <v>105</v>
      </c>
      <c r="AJ13" s="620"/>
      <c r="AK13" s="613" t="s">
        <v>105</v>
      </c>
      <c r="AL13" s="613" t="s">
        <v>105</v>
      </c>
      <c r="AM13" s="613" t="s">
        <v>105</v>
      </c>
      <c r="AN13" s="613" t="s">
        <v>105</v>
      </c>
      <c r="AO13" s="613" t="s">
        <v>105</v>
      </c>
      <c r="AP13" s="620"/>
      <c r="AQ13" s="624"/>
      <c r="AR13" s="624"/>
      <c r="AS13" s="624"/>
      <c r="AT13" s="624"/>
      <c r="AU13" s="624"/>
      <c r="AV13" s="620"/>
      <c r="AW13" s="623"/>
      <c r="AX13" s="623"/>
      <c r="AY13" s="623"/>
      <c r="AZ13" s="623"/>
      <c r="BA13" s="623"/>
      <c r="BB13" s="620"/>
      <c r="BC13" s="595"/>
      <c r="BD13" s="595"/>
      <c r="BE13" s="595"/>
      <c r="BF13" s="595"/>
      <c r="BG13" s="595"/>
      <c r="BH13" s="595"/>
      <c r="BI13" s="595"/>
      <c r="BJ13" s="620"/>
      <c r="BK13" s="620"/>
      <c r="BL13" s="620"/>
      <c r="BM13" s="620"/>
      <c r="BN13" s="620"/>
      <c r="BO13" s="620"/>
      <c r="BP13" s="620"/>
      <c r="BQ13" s="620"/>
      <c r="BR13" s="620"/>
      <c r="BS13" s="620"/>
      <c r="BT13" s="607"/>
      <c r="BU13" s="608"/>
      <c r="BV13" s="608"/>
      <c r="BW13" s="607"/>
      <c r="BX13" s="607"/>
      <c r="BY13" s="607"/>
      <c r="BZ13" s="607"/>
      <c r="CA13" s="609" t="s">
        <v>648</v>
      </c>
      <c r="CB13" s="610" t="s">
        <v>261</v>
      </c>
      <c r="CC13" s="611"/>
      <c r="CD13" s="609" t="s">
        <v>649</v>
      </c>
      <c r="CG13" s="579"/>
      <c r="EB13" s="576" t="s">
        <v>29</v>
      </c>
      <c r="EC13" s="576" t="s">
        <v>29</v>
      </c>
      <c r="ED13" s="576" t="s">
        <v>835</v>
      </c>
      <c r="EJ13" s="576" t="s">
        <v>29</v>
      </c>
      <c r="EK13" s="576" t="s">
        <v>29</v>
      </c>
      <c r="EL13" s="576" t="s">
        <v>835</v>
      </c>
      <c r="EP13" s="581"/>
      <c r="FS13" s="576">
        <v>1985</v>
      </c>
      <c r="FT13" s="625">
        <f t="shared" ref="FT13:FT36" si="2">CB51</f>
        <v>1</v>
      </c>
      <c r="FU13" s="625">
        <f t="shared" ref="FU13:FU36" si="3">BT51</f>
        <v>1</v>
      </c>
      <c r="FV13" s="625">
        <f t="shared" ref="FV13:FV36" si="4">BU51</f>
        <v>1</v>
      </c>
    </row>
    <row r="14" spans="1:178" ht="39.75" customHeight="1" thickBot="1" x14ac:dyDescent="0.25">
      <c r="A14" s="619"/>
      <c r="B14" s="575"/>
      <c r="D14" s="612" t="s">
        <v>263</v>
      </c>
      <c r="E14" s="612" t="s">
        <v>264</v>
      </c>
      <c r="F14" s="612" t="s">
        <v>264</v>
      </c>
      <c r="G14" s="612" t="s">
        <v>264</v>
      </c>
      <c r="H14" s="612" t="s">
        <v>264</v>
      </c>
      <c r="I14" s="620"/>
      <c r="J14" s="613" t="s">
        <v>541</v>
      </c>
      <c r="K14" s="613" t="s">
        <v>541</v>
      </c>
      <c r="L14" s="613" t="s">
        <v>541</v>
      </c>
      <c r="M14" s="613" t="s">
        <v>541</v>
      </c>
      <c r="N14" s="613" t="s">
        <v>541</v>
      </c>
      <c r="O14" s="595"/>
      <c r="P14" s="783" t="s">
        <v>1474</v>
      </c>
      <c r="Q14" s="620"/>
      <c r="R14" s="613" t="str">
        <f>R7</f>
        <v>Million 2005$</v>
      </c>
      <c r="S14" s="613" t="str">
        <f t="shared" ref="S14:V14" si="5">S7</f>
        <v>Million 2005$</v>
      </c>
      <c r="T14" s="613" t="str">
        <f t="shared" si="5"/>
        <v>Million 2005$</v>
      </c>
      <c r="U14" s="613" t="str">
        <f t="shared" si="5"/>
        <v>Million 2005$</v>
      </c>
      <c r="V14" s="613" t="str">
        <f t="shared" si="5"/>
        <v>Million 2005$</v>
      </c>
      <c r="W14" s="620"/>
      <c r="X14" s="613" t="str">
        <f>X7</f>
        <v>MMBtu/$</v>
      </c>
      <c r="Y14" s="613" t="str">
        <f t="shared" ref="Y14:AB14" si="6">Y7</f>
        <v>MMBtu/$</v>
      </c>
      <c r="Z14" s="613" t="str">
        <f t="shared" si="6"/>
        <v>MMBtu/$</v>
      </c>
      <c r="AA14" s="613" t="str">
        <f t="shared" si="6"/>
        <v>MMBtu/$</v>
      </c>
      <c r="AB14" s="613" t="str">
        <f t="shared" si="6"/>
        <v>MMBtu/$</v>
      </c>
      <c r="AC14" s="620"/>
      <c r="AD14" s="620"/>
      <c r="AE14" s="613" t="str">
        <f>AE7</f>
        <v>MMBtu/$</v>
      </c>
      <c r="AF14" s="613" t="str">
        <f t="shared" ref="AF14:AI14" si="7">AF7</f>
        <v>MMBtu/$</v>
      </c>
      <c r="AG14" s="613" t="str">
        <f t="shared" si="7"/>
        <v>MMBtu/$</v>
      </c>
      <c r="AH14" s="613" t="str">
        <f t="shared" si="7"/>
        <v>MMBtu/$</v>
      </c>
      <c r="AI14" s="613" t="str">
        <f t="shared" si="7"/>
        <v>MMBtu/$</v>
      </c>
      <c r="AJ14" s="620"/>
      <c r="AK14" s="612" t="str">
        <f>AK7</f>
        <v>1985 = 1</v>
      </c>
      <c r="AL14" s="612" t="str">
        <f t="shared" ref="AL14:AO14" si="8">AL7</f>
        <v>1985 = 1</v>
      </c>
      <c r="AM14" s="612" t="str">
        <f t="shared" si="8"/>
        <v>1985 = 1</v>
      </c>
      <c r="AN14" s="612" t="str">
        <f t="shared" si="8"/>
        <v>1985 = 1</v>
      </c>
      <c r="AO14" s="612" t="str">
        <f t="shared" si="8"/>
        <v>1985 = 1</v>
      </c>
      <c r="AP14" s="620"/>
      <c r="AQ14" s="613" t="str">
        <f>AQ7</f>
        <v>Ratio</v>
      </c>
      <c r="AR14" s="613" t="str">
        <f t="shared" ref="AR14:AU14" si="9">AR7</f>
        <v>Ratio</v>
      </c>
      <c r="AS14" s="613" t="str">
        <f t="shared" si="9"/>
        <v>Ratio</v>
      </c>
      <c r="AT14" s="613" t="str">
        <f t="shared" si="9"/>
        <v>Ratio</v>
      </c>
      <c r="AU14" s="613" t="str">
        <f t="shared" si="9"/>
        <v>Ratio</v>
      </c>
      <c r="AV14" s="620"/>
      <c r="AW14" s="613" t="str">
        <f>AW7</f>
        <v>Share</v>
      </c>
      <c r="AX14" s="613" t="str">
        <f t="shared" ref="AX14:BA14" si="10">AX7</f>
        <v>Share</v>
      </c>
      <c r="AY14" s="613" t="str">
        <f t="shared" si="10"/>
        <v>Share</v>
      </c>
      <c r="AZ14" s="613" t="str">
        <f t="shared" si="10"/>
        <v>Share</v>
      </c>
      <c r="BA14" s="613" t="str">
        <f t="shared" si="10"/>
        <v>Share</v>
      </c>
      <c r="BB14" s="620"/>
      <c r="BC14" s="622"/>
      <c r="BD14" s="622"/>
      <c r="BE14" s="622"/>
      <c r="BF14" s="622"/>
      <c r="BG14" s="622"/>
      <c r="BH14" s="622"/>
      <c r="BI14" s="622"/>
      <c r="BJ14" s="620"/>
      <c r="BK14" s="620"/>
      <c r="BL14" s="620"/>
      <c r="BM14" s="620"/>
      <c r="BN14" s="620"/>
      <c r="BO14" s="620"/>
      <c r="BP14" s="620"/>
      <c r="BQ14" s="620"/>
      <c r="BR14" s="620"/>
      <c r="BS14" s="620"/>
      <c r="BT14" s="615"/>
      <c r="BU14" s="616" t="s">
        <v>651</v>
      </c>
      <c r="BV14" s="616"/>
      <c r="BW14" s="615"/>
      <c r="BX14" s="615"/>
      <c r="BY14" s="615"/>
      <c r="BZ14" s="617" t="s">
        <v>652</v>
      </c>
      <c r="CA14" s="618"/>
      <c r="CB14" s="615"/>
      <c r="CC14" s="618"/>
      <c r="CD14" s="618"/>
      <c r="CG14" s="579"/>
      <c r="EB14" s="627"/>
      <c r="EC14" s="627"/>
      <c r="ED14" s="627"/>
      <c r="EE14" s="628"/>
      <c r="EF14" s="628"/>
      <c r="EG14" s="628"/>
      <c r="EH14" s="628"/>
      <c r="EJ14" s="627"/>
      <c r="EK14" s="627"/>
      <c r="EL14" s="627"/>
      <c r="EP14" s="581"/>
      <c r="FA14" s="629" t="s">
        <v>79</v>
      </c>
      <c r="FB14" s="629" t="s">
        <v>666</v>
      </c>
      <c r="FC14" s="629" t="s">
        <v>667</v>
      </c>
      <c r="FD14" s="629" t="s">
        <v>668</v>
      </c>
      <c r="FE14" s="629" t="s">
        <v>669</v>
      </c>
      <c r="FH14" s="629" t="s">
        <v>79</v>
      </c>
      <c r="FI14" s="629" t="s">
        <v>666</v>
      </c>
      <c r="FJ14" s="629" t="s">
        <v>667</v>
      </c>
      <c r="FK14" s="629" t="s">
        <v>668</v>
      </c>
      <c r="FL14" s="629" t="s">
        <v>669</v>
      </c>
      <c r="FS14" s="576">
        <f>FS13+1</f>
        <v>1986</v>
      </c>
      <c r="FT14" s="625">
        <f t="shared" si="2"/>
        <v>0.88902254674783043</v>
      </c>
      <c r="FU14" s="625">
        <f t="shared" si="3"/>
        <v>0.88946181246424527</v>
      </c>
      <c r="FV14" s="625">
        <f t="shared" si="4"/>
        <v>0.99950614437825291</v>
      </c>
    </row>
    <row r="15" spans="1:178" hidden="1" x14ac:dyDescent="0.2">
      <c r="A15" s="619" t="s">
        <v>105</v>
      </c>
      <c r="B15" s="575">
        <v>1949</v>
      </c>
      <c r="D15" s="630"/>
      <c r="E15" s="630"/>
      <c r="F15" s="630"/>
      <c r="G15" s="630"/>
      <c r="H15" s="630"/>
      <c r="J15" s="631"/>
      <c r="K15" s="631"/>
      <c r="L15" s="631"/>
      <c r="M15" s="631"/>
      <c r="N15" s="631"/>
      <c r="O15" s="780"/>
      <c r="X15" s="632"/>
      <c r="Y15" s="632"/>
      <c r="Z15" s="632"/>
      <c r="AA15" s="632"/>
      <c r="AB15" s="632"/>
      <c r="BC15" s="633"/>
      <c r="BD15" s="633"/>
      <c r="BE15" s="633"/>
      <c r="BF15" s="633"/>
      <c r="BG15" s="633"/>
      <c r="BH15" s="633"/>
      <c r="BI15" s="633"/>
      <c r="BT15" s="634"/>
      <c r="BU15" s="634"/>
      <c r="BV15" s="634"/>
      <c r="BW15" s="634"/>
      <c r="BX15" s="634"/>
      <c r="BY15" s="634"/>
      <c r="BZ15" s="634"/>
      <c r="CA15" s="634"/>
      <c r="CB15" s="634"/>
      <c r="CC15" s="634"/>
      <c r="CD15" s="634"/>
      <c r="CG15" s="579"/>
      <c r="CI15" s="625"/>
      <c r="CJ15" s="625"/>
      <c r="CK15" s="625"/>
      <c r="CL15" s="625"/>
      <c r="CN15" s="625"/>
      <c r="CO15" s="625"/>
      <c r="CP15" s="625"/>
      <c r="CQ15" s="625"/>
      <c r="CR15" s="625"/>
      <c r="CS15" s="625"/>
      <c r="CT15" s="625"/>
      <c r="CU15" s="625"/>
      <c r="CV15" s="625"/>
      <c r="CW15" s="625"/>
      <c r="DE15" s="625"/>
      <c r="DF15" s="625"/>
      <c r="DG15" s="625"/>
      <c r="DH15" s="625"/>
      <c r="DI15" s="625"/>
      <c r="DK15" s="625"/>
      <c r="DL15" s="625"/>
      <c r="DM15" s="625"/>
      <c r="DN15" s="625"/>
      <c r="EB15" s="625"/>
      <c r="EC15" s="625">
        <v>1</v>
      </c>
      <c r="ED15" s="625">
        <f t="shared" ref="ED15:ED46" si="11">EC15/EC$79</f>
        <v>1.0739372971561076</v>
      </c>
      <c r="EE15" s="625"/>
      <c r="EF15" s="625"/>
      <c r="EG15" s="625">
        <v>1</v>
      </c>
      <c r="EH15" s="625">
        <f t="shared" ref="EH15:EH46" si="12">EG15/EG$79</f>
        <v>0.98704230406864635</v>
      </c>
      <c r="EI15" s="625"/>
      <c r="EJ15" s="625"/>
      <c r="EK15" s="625">
        <v>1</v>
      </c>
      <c r="EL15" s="625">
        <f t="shared" ref="EL15:EL46" si="13">EK15/EK$79</f>
        <v>1.0117106753818406</v>
      </c>
      <c r="EM15" s="625"/>
      <c r="EP15" s="581"/>
      <c r="EZ15" s="576">
        <v>1970</v>
      </c>
      <c r="FA15" s="635">
        <f t="shared" ref="FA15:FA55" si="14">CA36</f>
        <v>0.99445841191876305</v>
      </c>
      <c r="FB15" s="635">
        <f t="shared" ref="FB15:FB55" si="15">BT36</f>
        <v>0.92729005271184517</v>
      </c>
      <c r="FC15" s="635">
        <f t="shared" ref="FC15:FC55" si="16">BX36</f>
        <v>1</v>
      </c>
      <c r="FD15" s="635">
        <f t="shared" ref="FD15:FD55" si="17">BV36*BW36*BY36</f>
        <v>0.99860123607973827</v>
      </c>
      <c r="FE15" s="635">
        <f t="shared" ref="FE15:FE55" si="18">BZ36</f>
        <v>1.0739372971561076</v>
      </c>
      <c r="FG15" s="576">
        <f t="shared" ref="FG15:FG40" si="19">FG14+1</f>
        <v>1</v>
      </c>
      <c r="FH15" s="635">
        <f t="shared" ref="FH15:FH47" si="20">CA43</f>
        <v>0.99772222460875615</v>
      </c>
      <c r="FI15" s="635">
        <f t="shared" ref="FI15:FI47" si="21">BT43</f>
        <v>0.93296173818753336</v>
      </c>
      <c r="FJ15" s="635">
        <f t="shared" ref="FJ15:FJ47" si="22">BX43</f>
        <v>1</v>
      </c>
      <c r="FK15" s="635">
        <f t="shared" ref="FK15:FK47" si="23">BV43*BW43*BY43</f>
        <v>1.014283889384574</v>
      </c>
      <c r="FL15" s="635">
        <f t="shared" ref="FL15:FL47" si="24">BZ43</f>
        <v>1.0543536015112938</v>
      </c>
      <c r="FS15" s="576">
        <f t="shared" ref="FS15:FS32" si="25">FS14+1</f>
        <v>1987</v>
      </c>
      <c r="FT15" s="625">
        <f t="shared" si="2"/>
        <v>0.84645174114538824</v>
      </c>
      <c r="FU15" s="625">
        <f t="shared" si="3"/>
        <v>0.88550574698546425</v>
      </c>
      <c r="FV15" s="625">
        <f t="shared" si="4"/>
        <v>0.95589638353785067</v>
      </c>
    </row>
    <row r="16" spans="1:178" hidden="1" x14ac:dyDescent="0.2">
      <c r="A16" s="619" t="s">
        <v>105</v>
      </c>
      <c r="B16" s="575">
        <f t="shared" ref="B16:B77" si="26">B15+1</f>
        <v>1950</v>
      </c>
      <c r="D16" s="630"/>
      <c r="E16" s="630"/>
      <c r="F16" s="630"/>
      <c r="G16" s="630"/>
      <c r="H16" s="630"/>
      <c r="J16" s="631"/>
      <c r="K16" s="631"/>
      <c r="L16" s="631"/>
      <c r="M16" s="631"/>
      <c r="N16" s="631"/>
      <c r="O16" s="780"/>
      <c r="X16" s="632"/>
      <c r="Y16" s="632"/>
      <c r="Z16" s="632"/>
      <c r="AA16" s="632"/>
      <c r="AB16" s="632"/>
      <c r="BC16" s="625"/>
      <c r="BD16" s="633"/>
      <c r="BE16" s="633"/>
      <c r="BF16" s="633"/>
      <c r="BG16" s="633"/>
      <c r="BH16" s="633"/>
      <c r="BI16" s="625"/>
      <c r="BT16" s="634"/>
      <c r="BU16" s="634"/>
      <c r="BV16" s="634"/>
      <c r="BW16" s="634"/>
      <c r="BX16" s="634"/>
      <c r="BY16" s="634"/>
      <c r="BZ16" s="634"/>
      <c r="CA16" s="634"/>
      <c r="CB16" s="634"/>
      <c r="CC16" s="634"/>
      <c r="CD16" s="634"/>
      <c r="CG16" s="579"/>
      <c r="CI16" s="625"/>
      <c r="CJ16" s="625"/>
      <c r="CK16" s="625"/>
      <c r="CL16" s="625"/>
      <c r="CN16" s="625"/>
      <c r="CO16" s="625"/>
      <c r="CP16" s="625"/>
      <c r="CQ16" s="625"/>
      <c r="CR16" s="625"/>
      <c r="CS16" s="625"/>
      <c r="CT16" s="625"/>
      <c r="CU16" s="625"/>
      <c r="CV16" s="625"/>
      <c r="CW16" s="625"/>
      <c r="CZ16" s="625"/>
      <c r="DA16" s="625"/>
      <c r="DB16" s="625"/>
      <c r="DC16" s="625"/>
      <c r="DE16" s="625"/>
      <c r="DF16" s="625"/>
      <c r="DG16" s="625"/>
      <c r="DH16" s="625"/>
      <c r="DI16" s="625"/>
      <c r="DK16" s="625"/>
      <c r="DL16" s="625"/>
      <c r="DM16" s="625"/>
      <c r="DN16" s="625"/>
      <c r="DP16" s="625"/>
      <c r="DQ16" s="625"/>
      <c r="DR16" s="625"/>
      <c r="DS16" s="625"/>
      <c r="DU16" s="625"/>
      <c r="DV16" s="625"/>
      <c r="DW16" s="625"/>
      <c r="DX16" s="625"/>
      <c r="EB16" s="625">
        <f t="shared" ref="EB16:EB47" si="27">EXP(SUMPRODUCT($CT16:$CW16,CZ16:DC16))</f>
        <v>1</v>
      </c>
      <c r="EC16" s="625">
        <f t="shared" ref="EC16:EC76" si="28">IF(ISERR(EB16),EC15,EB16*EC15)</f>
        <v>1</v>
      </c>
      <c r="ED16" s="625">
        <f t="shared" si="11"/>
        <v>1.0739372971561076</v>
      </c>
      <c r="EE16" s="625"/>
      <c r="EF16" s="625">
        <f t="shared" ref="EF16:EF47" si="29">EXP(SUMPRODUCT($CT16:$CW16,DE16:DH16))</f>
        <v>1</v>
      </c>
      <c r="EG16" s="625">
        <f t="shared" ref="EG16:EG76" si="30">IF(ISERR(EF16),EG15,EF16*EG15)</f>
        <v>1</v>
      </c>
      <c r="EH16" s="625">
        <f t="shared" si="12"/>
        <v>0.98704230406864635</v>
      </c>
      <c r="EI16" s="625"/>
      <c r="EJ16" s="625">
        <f t="shared" ref="EJ16:EJ47" si="31">EXP(SUMPRODUCT($CT16:$CW16,DK16:DN16))</f>
        <v>1</v>
      </c>
      <c r="EK16" s="625">
        <f t="shared" ref="EK16:EK76" si="32">IF(ISERR(EJ16),EK15,EJ16*EK15)</f>
        <v>1</v>
      </c>
      <c r="EL16" s="625">
        <f t="shared" si="13"/>
        <v>1.0117106753818406</v>
      </c>
      <c r="EM16" s="625"/>
      <c r="EP16" s="581"/>
      <c r="EZ16" s="576">
        <v>1971</v>
      </c>
      <c r="FA16" s="635">
        <f t="shared" si="14"/>
        <v>0.99134023833243357</v>
      </c>
      <c r="FB16" s="635">
        <f t="shared" si="15"/>
        <v>0.92253561251269656</v>
      </c>
      <c r="FC16" s="635">
        <f t="shared" si="16"/>
        <v>1</v>
      </c>
      <c r="FD16" s="635">
        <f t="shared" si="17"/>
        <v>1.007261022213656</v>
      </c>
      <c r="FE16" s="635">
        <f t="shared" si="18"/>
        <v>1.0668357628729084</v>
      </c>
      <c r="FG16" s="576">
        <f t="shared" si="19"/>
        <v>2</v>
      </c>
      <c r="FH16" s="635">
        <f t="shared" si="20"/>
        <v>1.0341757362394981</v>
      </c>
      <c r="FI16" s="635">
        <f t="shared" si="21"/>
        <v>0.97090400613642913</v>
      </c>
      <c r="FJ16" s="635">
        <f t="shared" si="22"/>
        <v>1</v>
      </c>
      <c r="FK16" s="635">
        <f t="shared" si="23"/>
        <v>1.0052976701932395</v>
      </c>
      <c r="FL16" s="635">
        <f t="shared" si="24"/>
        <v>1.0595546823120712</v>
      </c>
      <c r="FS16" s="576">
        <f t="shared" si="25"/>
        <v>1988</v>
      </c>
      <c r="FT16" s="625">
        <f t="shared" si="2"/>
        <v>0.76419975753418246</v>
      </c>
      <c r="FU16" s="625">
        <f t="shared" si="3"/>
        <v>0.92184770770349023</v>
      </c>
      <c r="FV16" s="625">
        <f t="shared" si="4"/>
        <v>0.8289869911787916</v>
      </c>
    </row>
    <row r="17" spans="1:178" hidden="1" x14ac:dyDescent="0.2">
      <c r="A17" s="619" t="s">
        <v>105</v>
      </c>
      <c r="B17" s="575">
        <f t="shared" si="26"/>
        <v>1951</v>
      </c>
      <c r="D17" s="630"/>
      <c r="E17" s="630"/>
      <c r="F17" s="630"/>
      <c r="G17" s="630"/>
      <c r="H17" s="630"/>
      <c r="J17" s="631"/>
      <c r="K17" s="631"/>
      <c r="L17" s="631"/>
      <c r="M17" s="631"/>
      <c r="N17" s="631"/>
      <c r="O17" s="780"/>
      <c r="X17" s="632"/>
      <c r="Y17" s="632"/>
      <c r="Z17" s="632"/>
      <c r="AA17" s="632"/>
      <c r="AB17" s="632"/>
      <c r="BC17" s="625"/>
      <c r="BD17" s="625"/>
      <c r="BE17" s="625"/>
      <c r="BF17" s="625"/>
      <c r="BG17" s="625"/>
      <c r="BH17" s="625"/>
      <c r="BI17" s="625"/>
      <c r="BT17" s="634"/>
      <c r="BU17" s="634"/>
      <c r="BV17" s="634"/>
      <c r="BW17" s="634"/>
      <c r="BX17" s="634"/>
      <c r="BY17" s="634"/>
      <c r="BZ17" s="634"/>
      <c r="CA17" s="634"/>
      <c r="CB17" s="634"/>
      <c r="CC17" s="634"/>
      <c r="CD17" s="634"/>
      <c r="CG17" s="579"/>
      <c r="CI17" s="625"/>
      <c r="CJ17" s="625"/>
      <c r="CK17" s="625"/>
      <c r="CL17" s="625"/>
      <c r="CN17" s="625"/>
      <c r="CO17" s="625"/>
      <c r="CP17" s="625"/>
      <c r="CQ17" s="625"/>
      <c r="CR17" s="625"/>
      <c r="CS17" s="625"/>
      <c r="CT17" s="625"/>
      <c r="CU17" s="625"/>
      <c r="CV17" s="625"/>
      <c r="CW17" s="625"/>
      <c r="CZ17" s="625"/>
      <c r="DA17" s="625"/>
      <c r="DB17" s="625"/>
      <c r="DC17" s="625"/>
      <c r="DE17" s="625"/>
      <c r="DF17" s="625"/>
      <c r="DG17" s="625"/>
      <c r="DH17" s="625"/>
      <c r="DI17" s="625"/>
      <c r="DK17" s="625"/>
      <c r="DL17" s="625"/>
      <c r="DM17" s="625"/>
      <c r="DN17" s="625"/>
      <c r="DP17" s="625"/>
      <c r="DQ17" s="625"/>
      <c r="DR17" s="625"/>
      <c r="DS17" s="625"/>
      <c r="DU17" s="625"/>
      <c r="DV17" s="625"/>
      <c r="DW17" s="625"/>
      <c r="DX17" s="625"/>
      <c r="EB17" s="625">
        <f t="shared" si="27"/>
        <v>1</v>
      </c>
      <c r="EC17" s="625">
        <f t="shared" si="28"/>
        <v>1</v>
      </c>
      <c r="ED17" s="625">
        <f t="shared" si="11"/>
        <v>1.0739372971561076</v>
      </c>
      <c r="EE17" s="625"/>
      <c r="EF17" s="625">
        <f t="shared" si="29"/>
        <v>1</v>
      </c>
      <c r="EG17" s="625">
        <f t="shared" si="30"/>
        <v>1</v>
      </c>
      <c r="EH17" s="625">
        <f t="shared" si="12"/>
        <v>0.98704230406864635</v>
      </c>
      <c r="EI17" s="625"/>
      <c r="EJ17" s="625">
        <f t="shared" si="31"/>
        <v>1</v>
      </c>
      <c r="EK17" s="625">
        <f t="shared" si="32"/>
        <v>1</v>
      </c>
      <c r="EL17" s="625">
        <f t="shared" si="13"/>
        <v>1.0117106753818406</v>
      </c>
      <c r="EM17" s="625"/>
      <c r="EP17" s="581"/>
      <c r="EZ17" s="576">
        <v>1972</v>
      </c>
      <c r="FA17" s="635">
        <f t="shared" si="14"/>
        <v>1.0079752569414615</v>
      </c>
      <c r="FB17" s="635">
        <f t="shared" si="15"/>
        <v>0.93022000980905883</v>
      </c>
      <c r="FC17" s="635">
        <f t="shared" si="16"/>
        <v>1</v>
      </c>
      <c r="FD17" s="635">
        <f t="shared" si="17"/>
        <v>1.0150477557379085</v>
      </c>
      <c r="FE17" s="635">
        <f t="shared" si="18"/>
        <v>1.0675241751915703</v>
      </c>
      <c r="FG17" s="576">
        <f t="shared" si="19"/>
        <v>3</v>
      </c>
      <c r="FH17" s="635">
        <f t="shared" si="20"/>
        <v>1.0879789638102164</v>
      </c>
      <c r="FI17" s="635">
        <f t="shared" si="21"/>
        <v>0.9937538151821157</v>
      </c>
      <c r="FJ17" s="635">
        <f t="shared" si="22"/>
        <v>1</v>
      </c>
      <c r="FK17" s="635">
        <f t="shared" si="23"/>
        <v>1.0536494425733762</v>
      </c>
      <c r="FL17" s="635">
        <f t="shared" si="24"/>
        <v>1.0390717741292375</v>
      </c>
      <c r="FS17" s="576">
        <f t="shared" si="25"/>
        <v>1989</v>
      </c>
      <c r="FT17" s="625">
        <f t="shared" si="2"/>
        <v>0.78573452986673309</v>
      </c>
      <c r="FU17" s="625">
        <f t="shared" si="3"/>
        <v>0.88530300584579924</v>
      </c>
      <c r="FV17" s="625">
        <f t="shared" si="4"/>
        <v>0.88753175430152231</v>
      </c>
    </row>
    <row r="18" spans="1:178" hidden="1" x14ac:dyDescent="0.2">
      <c r="A18" s="619" t="s">
        <v>105</v>
      </c>
      <c r="B18" s="575">
        <f t="shared" si="26"/>
        <v>1952</v>
      </c>
      <c r="D18" s="630"/>
      <c r="E18" s="630"/>
      <c r="F18" s="630"/>
      <c r="G18" s="630"/>
      <c r="H18" s="630"/>
      <c r="J18" s="631"/>
      <c r="K18" s="631"/>
      <c r="L18" s="631"/>
      <c r="M18" s="631"/>
      <c r="N18" s="631"/>
      <c r="O18" s="780"/>
      <c r="X18" s="632"/>
      <c r="Y18" s="632"/>
      <c r="Z18" s="632"/>
      <c r="AA18" s="632"/>
      <c r="AB18" s="632"/>
      <c r="BC18" s="625"/>
      <c r="BD18" s="625"/>
      <c r="BE18" s="625"/>
      <c r="BF18" s="625"/>
      <c r="BG18" s="625"/>
      <c r="BH18" s="625"/>
      <c r="BI18" s="625"/>
      <c r="BT18" s="634"/>
      <c r="BU18" s="634"/>
      <c r="BV18" s="634"/>
      <c r="BW18" s="634"/>
      <c r="BX18" s="634"/>
      <c r="BY18" s="634"/>
      <c r="BZ18" s="634"/>
      <c r="CA18" s="634"/>
      <c r="CB18" s="634"/>
      <c r="CC18" s="634"/>
      <c r="CD18" s="634"/>
      <c r="CG18" s="579"/>
      <c r="CI18" s="625"/>
      <c r="CJ18" s="625"/>
      <c r="CK18" s="625"/>
      <c r="CL18" s="625"/>
      <c r="CN18" s="625"/>
      <c r="CO18" s="625"/>
      <c r="CP18" s="625"/>
      <c r="CQ18" s="625"/>
      <c r="CR18" s="625"/>
      <c r="CS18" s="625"/>
      <c r="CT18" s="625"/>
      <c r="CU18" s="625"/>
      <c r="CV18" s="625"/>
      <c r="CW18" s="625"/>
      <c r="CZ18" s="625"/>
      <c r="DA18" s="625"/>
      <c r="DB18" s="625"/>
      <c r="DC18" s="625"/>
      <c r="DE18" s="625"/>
      <c r="DF18" s="625"/>
      <c r="DG18" s="625"/>
      <c r="DH18" s="625"/>
      <c r="DI18" s="625"/>
      <c r="DK18" s="625"/>
      <c r="DL18" s="625"/>
      <c r="DM18" s="625"/>
      <c r="DN18" s="625"/>
      <c r="DP18" s="625"/>
      <c r="DQ18" s="625"/>
      <c r="DR18" s="625"/>
      <c r="DS18" s="625"/>
      <c r="DU18" s="625"/>
      <c r="DV18" s="625"/>
      <c r="DW18" s="625"/>
      <c r="DX18" s="625"/>
      <c r="EB18" s="625">
        <f t="shared" si="27"/>
        <v>1</v>
      </c>
      <c r="EC18" s="625">
        <f t="shared" si="28"/>
        <v>1</v>
      </c>
      <c r="ED18" s="625">
        <f t="shared" si="11"/>
        <v>1.0739372971561076</v>
      </c>
      <c r="EE18" s="625"/>
      <c r="EF18" s="625">
        <f t="shared" si="29"/>
        <v>1</v>
      </c>
      <c r="EG18" s="625">
        <f t="shared" si="30"/>
        <v>1</v>
      </c>
      <c r="EH18" s="625">
        <f t="shared" si="12"/>
        <v>0.98704230406864635</v>
      </c>
      <c r="EI18" s="625"/>
      <c r="EJ18" s="625">
        <f t="shared" si="31"/>
        <v>1</v>
      </c>
      <c r="EK18" s="625">
        <f t="shared" si="32"/>
        <v>1</v>
      </c>
      <c r="EL18" s="625">
        <f t="shared" si="13"/>
        <v>1.0117106753818406</v>
      </c>
      <c r="EM18" s="625"/>
      <c r="EP18" s="581"/>
      <c r="EZ18" s="576">
        <v>1973</v>
      </c>
      <c r="FA18" s="635">
        <f t="shared" si="14"/>
        <v>1.0414540643571968</v>
      </c>
      <c r="FB18" s="635">
        <f t="shared" si="15"/>
        <v>0.93806688516555747</v>
      </c>
      <c r="FC18" s="635">
        <f t="shared" si="16"/>
        <v>1</v>
      </c>
      <c r="FD18" s="635">
        <f t="shared" si="17"/>
        <v>1.0438680455743203</v>
      </c>
      <c r="FE18" s="635">
        <f t="shared" si="18"/>
        <v>1.0635568539340043</v>
      </c>
      <c r="FG18" s="576">
        <f t="shared" si="19"/>
        <v>4</v>
      </c>
      <c r="FH18" s="635">
        <f t="shared" si="20"/>
        <v>1.0945964282163458</v>
      </c>
      <c r="FI18" s="635">
        <f t="shared" si="21"/>
        <v>1.0595591467562961</v>
      </c>
      <c r="FJ18" s="635">
        <f t="shared" si="22"/>
        <v>1</v>
      </c>
      <c r="FK18" s="635">
        <f t="shared" si="23"/>
        <v>1.00224557221481</v>
      </c>
      <c r="FL18" s="635">
        <f t="shared" si="24"/>
        <v>1.0307531613249483</v>
      </c>
      <c r="FS18" s="576">
        <f t="shared" si="25"/>
        <v>1990</v>
      </c>
      <c r="FT18" s="625">
        <f t="shared" si="2"/>
        <v>0.83566414189442395</v>
      </c>
      <c r="FU18" s="625">
        <f t="shared" si="3"/>
        <v>0.90481661205075758</v>
      </c>
      <c r="FV18" s="625">
        <f t="shared" si="4"/>
        <v>0.92357294369341847</v>
      </c>
    </row>
    <row r="19" spans="1:178" hidden="1" x14ac:dyDescent="0.2">
      <c r="A19" s="619" t="s">
        <v>105</v>
      </c>
      <c r="B19" s="575">
        <f t="shared" si="26"/>
        <v>1953</v>
      </c>
      <c r="D19" s="630"/>
      <c r="E19" s="630"/>
      <c r="F19" s="630"/>
      <c r="G19" s="630"/>
      <c r="H19" s="630"/>
      <c r="J19" s="631"/>
      <c r="K19" s="631"/>
      <c r="L19" s="631"/>
      <c r="M19" s="631"/>
      <c r="N19" s="631"/>
      <c r="O19" s="780"/>
      <c r="X19" s="632"/>
      <c r="Y19" s="632"/>
      <c r="Z19" s="632"/>
      <c r="AA19" s="632"/>
      <c r="AB19" s="632"/>
      <c r="BC19" s="625"/>
      <c r="BD19" s="625"/>
      <c r="BE19" s="625"/>
      <c r="BF19" s="625"/>
      <c r="BG19" s="625"/>
      <c r="BH19" s="625"/>
      <c r="BI19" s="625"/>
      <c r="BT19" s="634"/>
      <c r="BU19" s="634"/>
      <c r="BV19" s="634"/>
      <c r="BW19" s="634"/>
      <c r="BX19" s="634"/>
      <c r="BY19" s="634"/>
      <c r="BZ19" s="634"/>
      <c r="CA19" s="634"/>
      <c r="CB19" s="634"/>
      <c r="CC19" s="634"/>
      <c r="CD19" s="634"/>
      <c r="CG19" s="579"/>
      <c r="CI19" s="625"/>
      <c r="CJ19" s="625"/>
      <c r="CK19" s="625"/>
      <c r="CL19" s="625"/>
      <c r="CN19" s="625"/>
      <c r="CO19" s="625"/>
      <c r="CP19" s="625"/>
      <c r="CQ19" s="625"/>
      <c r="CR19" s="625"/>
      <c r="CS19" s="625"/>
      <c r="CT19" s="625"/>
      <c r="CU19" s="625"/>
      <c r="CV19" s="625"/>
      <c r="CW19" s="625"/>
      <c r="CZ19" s="625"/>
      <c r="DA19" s="625"/>
      <c r="DB19" s="625"/>
      <c r="DC19" s="625"/>
      <c r="DE19" s="625"/>
      <c r="DF19" s="625"/>
      <c r="DG19" s="625"/>
      <c r="DH19" s="625"/>
      <c r="DI19" s="625"/>
      <c r="DK19" s="625"/>
      <c r="DL19" s="625"/>
      <c r="DM19" s="625"/>
      <c r="DN19" s="625"/>
      <c r="DP19" s="625"/>
      <c r="DQ19" s="625"/>
      <c r="DR19" s="625"/>
      <c r="DS19" s="625"/>
      <c r="DU19" s="625"/>
      <c r="DV19" s="625"/>
      <c r="DW19" s="625"/>
      <c r="DX19" s="625"/>
      <c r="EB19" s="625">
        <f t="shared" si="27"/>
        <v>1</v>
      </c>
      <c r="EC19" s="625">
        <f t="shared" si="28"/>
        <v>1</v>
      </c>
      <c r="ED19" s="625">
        <f t="shared" si="11"/>
        <v>1.0739372971561076</v>
      </c>
      <c r="EE19" s="625"/>
      <c r="EF19" s="625">
        <f t="shared" si="29"/>
        <v>1</v>
      </c>
      <c r="EG19" s="625">
        <f t="shared" si="30"/>
        <v>1</v>
      </c>
      <c r="EH19" s="625">
        <f t="shared" si="12"/>
        <v>0.98704230406864635</v>
      </c>
      <c r="EI19" s="625"/>
      <c r="EJ19" s="625">
        <f t="shared" si="31"/>
        <v>1</v>
      </c>
      <c r="EK19" s="625">
        <f t="shared" si="32"/>
        <v>1</v>
      </c>
      <c r="EL19" s="625">
        <f t="shared" si="13"/>
        <v>1.0117106753818406</v>
      </c>
      <c r="EM19" s="625"/>
      <c r="EP19" s="581"/>
      <c r="EZ19" s="576">
        <v>1974</v>
      </c>
      <c r="FA19" s="635">
        <f t="shared" si="14"/>
        <v>1.0164664592274641</v>
      </c>
      <c r="FB19" s="635">
        <f t="shared" si="15"/>
        <v>0.92307443984944826</v>
      </c>
      <c r="FC19" s="635">
        <f t="shared" si="16"/>
        <v>1</v>
      </c>
      <c r="FD19" s="635">
        <f t="shared" si="17"/>
        <v>1.0287696794414305</v>
      </c>
      <c r="FE19" s="635">
        <f t="shared" si="18"/>
        <v>1.0703804572025708</v>
      </c>
      <c r="FG19" s="576">
        <f t="shared" si="19"/>
        <v>5</v>
      </c>
      <c r="FH19" s="635">
        <f t="shared" si="20"/>
        <v>1.0836530612136444</v>
      </c>
      <c r="FI19" s="635">
        <f t="shared" si="21"/>
        <v>1.0923579331567863</v>
      </c>
      <c r="FJ19" s="635">
        <f t="shared" si="22"/>
        <v>1</v>
      </c>
      <c r="FK19" s="635">
        <f t="shared" si="23"/>
        <v>0.97409772517434889</v>
      </c>
      <c r="FL19" s="635">
        <f t="shared" si="24"/>
        <v>1.018410260007846</v>
      </c>
      <c r="FS19" s="576">
        <f t="shared" si="25"/>
        <v>1991</v>
      </c>
      <c r="FT19" s="625">
        <f t="shared" si="2"/>
        <v>0.82786833797714965</v>
      </c>
      <c r="FU19" s="625">
        <f t="shared" si="3"/>
        <v>0.92007256551714822</v>
      </c>
      <c r="FV19" s="625">
        <f t="shared" si="4"/>
        <v>0.89978591798553076</v>
      </c>
    </row>
    <row r="20" spans="1:178" hidden="1" x14ac:dyDescent="0.2">
      <c r="A20" s="619" t="s">
        <v>105</v>
      </c>
      <c r="B20" s="575">
        <f t="shared" si="26"/>
        <v>1954</v>
      </c>
      <c r="D20" s="630"/>
      <c r="E20" s="630"/>
      <c r="F20" s="630"/>
      <c r="G20" s="630"/>
      <c r="H20" s="630"/>
      <c r="J20" s="631"/>
      <c r="K20" s="631"/>
      <c r="L20" s="631"/>
      <c r="M20" s="631"/>
      <c r="N20" s="631"/>
      <c r="O20" s="780"/>
      <c r="X20" s="632"/>
      <c r="Y20" s="632"/>
      <c r="Z20" s="632"/>
      <c r="AA20" s="632"/>
      <c r="AB20" s="632"/>
      <c r="BC20" s="625"/>
      <c r="BD20" s="625"/>
      <c r="BE20" s="625"/>
      <c r="BF20" s="625"/>
      <c r="BG20" s="625"/>
      <c r="BH20" s="625"/>
      <c r="BI20" s="625"/>
      <c r="BT20" s="634"/>
      <c r="BU20" s="634"/>
      <c r="BV20" s="634"/>
      <c r="BW20" s="634"/>
      <c r="BX20" s="634"/>
      <c r="BY20" s="634"/>
      <c r="BZ20" s="634"/>
      <c r="CA20" s="634"/>
      <c r="CB20" s="634"/>
      <c r="CC20" s="634"/>
      <c r="CD20" s="634"/>
      <c r="CG20" s="579"/>
      <c r="CI20" s="625"/>
      <c r="CJ20" s="625"/>
      <c r="CK20" s="625"/>
      <c r="CL20" s="625"/>
      <c r="CN20" s="625"/>
      <c r="CO20" s="625"/>
      <c r="CP20" s="625"/>
      <c r="CQ20" s="625"/>
      <c r="CR20" s="625"/>
      <c r="CS20" s="625"/>
      <c r="CT20" s="625"/>
      <c r="CU20" s="625"/>
      <c r="CV20" s="625"/>
      <c r="CW20" s="625"/>
      <c r="CZ20" s="625"/>
      <c r="DA20" s="625"/>
      <c r="DB20" s="625"/>
      <c r="DC20" s="625"/>
      <c r="DE20" s="625"/>
      <c r="DF20" s="625"/>
      <c r="DG20" s="625"/>
      <c r="DH20" s="625"/>
      <c r="DI20" s="625"/>
      <c r="DK20" s="625"/>
      <c r="DL20" s="625"/>
      <c r="DM20" s="625"/>
      <c r="DN20" s="625"/>
      <c r="DP20" s="625"/>
      <c r="DQ20" s="625"/>
      <c r="DR20" s="625"/>
      <c r="DS20" s="625"/>
      <c r="DU20" s="625"/>
      <c r="DV20" s="625"/>
      <c r="DW20" s="625"/>
      <c r="DX20" s="625"/>
      <c r="EB20" s="625">
        <f t="shared" si="27"/>
        <v>1</v>
      </c>
      <c r="EC20" s="625">
        <f t="shared" si="28"/>
        <v>1</v>
      </c>
      <c r="ED20" s="625">
        <f t="shared" si="11"/>
        <v>1.0739372971561076</v>
      </c>
      <c r="EE20" s="625"/>
      <c r="EF20" s="625">
        <f t="shared" si="29"/>
        <v>1</v>
      </c>
      <c r="EG20" s="625">
        <f t="shared" si="30"/>
        <v>1</v>
      </c>
      <c r="EH20" s="625">
        <f t="shared" si="12"/>
        <v>0.98704230406864635</v>
      </c>
      <c r="EI20" s="625"/>
      <c r="EJ20" s="625">
        <f t="shared" si="31"/>
        <v>1</v>
      </c>
      <c r="EK20" s="625">
        <f t="shared" si="32"/>
        <v>1</v>
      </c>
      <c r="EL20" s="625">
        <f t="shared" si="13"/>
        <v>1.0117106753818406</v>
      </c>
      <c r="EM20" s="625"/>
      <c r="EP20" s="581"/>
      <c r="EZ20" s="576">
        <v>1975</v>
      </c>
      <c r="FA20" s="635">
        <f t="shared" si="14"/>
        <v>0.96221188463311935</v>
      </c>
      <c r="FB20" s="635">
        <f t="shared" si="15"/>
        <v>0.90145850180517639</v>
      </c>
      <c r="FC20" s="635">
        <f t="shared" si="16"/>
        <v>1</v>
      </c>
      <c r="FD20" s="635">
        <f t="shared" si="17"/>
        <v>1.0059049114605059</v>
      </c>
      <c r="FE20" s="635">
        <f t="shared" si="18"/>
        <v>1.0611286711120245</v>
      </c>
      <c r="FG20" s="576">
        <f t="shared" si="19"/>
        <v>6</v>
      </c>
      <c r="FH20" s="635">
        <f t="shared" si="20"/>
        <v>0.98811797544995039</v>
      </c>
      <c r="FI20" s="635">
        <f t="shared" si="21"/>
        <v>1.0331564536945166</v>
      </c>
      <c r="FJ20" s="635">
        <f t="shared" si="22"/>
        <v>1</v>
      </c>
      <c r="FK20" s="635">
        <f t="shared" si="23"/>
        <v>0.93935928256666879</v>
      </c>
      <c r="FL20" s="635">
        <f t="shared" si="24"/>
        <v>1.0181481480472365</v>
      </c>
      <c r="FS20" s="576">
        <f t="shared" si="25"/>
        <v>1992</v>
      </c>
      <c r="FT20" s="625">
        <f t="shared" si="2"/>
        <v>0.84085304988349008</v>
      </c>
      <c r="FU20" s="625">
        <f t="shared" si="3"/>
        <v>0.89055337079711483</v>
      </c>
      <c r="FV20" s="625">
        <f t="shared" si="4"/>
        <v>0.94419164247378118</v>
      </c>
    </row>
    <row r="21" spans="1:178" hidden="1" x14ac:dyDescent="0.2">
      <c r="A21" s="619" t="s">
        <v>105</v>
      </c>
      <c r="B21" s="575">
        <f t="shared" si="26"/>
        <v>1955</v>
      </c>
      <c r="D21" s="630"/>
      <c r="E21" s="630"/>
      <c r="F21" s="630"/>
      <c r="G21" s="630"/>
      <c r="H21" s="630"/>
      <c r="J21" s="631"/>
      <c r="K21" s="631"/>
      <c r="L21" s="631"/>
      <c r="M21" s="631"/>
      <c r="N21" s="631"/>
      <c r="O21" s="780"/>
      <c r="X21" s="632"/>
      <c r="Y21" s="632"/>
      <c r="Z21" s="632"/>
      <c r="AA21" s="632"/>
      <c r="AB21" s="632"/>
      <c r="BC21" s="625"/>
      <c r="BD21" s="625"/>
      <c r="BE21" s="625"/>
      <c r="BF21" s="625"/>
      <c r="BG21" s="625"/>
      <c r="BH21" s="625"/>
      <c r="BI21" s="625"/>
      <c r="BT21" s="634"/>
      <c r="BU21" s="634"/>
      <c r="BV21" s="634"/>
      <c r="BW21" s="634"/>
      <c r="BX21" s="634"/>
      <c r="BY21" s="634"/>
      <c r="BZ21" s="634"/>
      <c r="CA21" s="634"/>
      <c r="CB21" s="634"/>
      <c r="CC21" s="634"/>
      <c r="CD21" s="634"/>
      <c r="CG21" s="579"/>
      <c r="CI21" s="625"/>
      <c r="CJ21" s="625"/>
      <c r="CK21" s="625"/>
      <c r="CL21" s="625"/>
      <c r="CN21" s="625"/>
      <c r="CO21" s="625"/>
      <c r="CP21" s="625"/>
      <c r="CQ21" s="625"/>
      <c r="CR21" s="625"/>
      <c r="CS21" s="625"/>
      <c r="CT21" s="625"/>
      <c r="CU21" s="625"/>
      <c r="CV21" s="625"/>
      <c r="CW21" s="625"/>
      <c r="CZ21" s="625"/>
      <c r="DA21" s="625"/>
      <c r="DB21" s="625"/>
      <c r="DC21" s="625"/>
      <c r="DE21" s="625"/>
      <c r="DF21" s="625"/>
      <c r="DG21" s="625"/>
      <c r="DH21" s="625"/>
      <c r="DI21" s="625"/>
      <c r="DK21" s="625"/>
      <c r="DL21" s="625"/>
      <c r="DM21" s="625"/>
      <c r="DN21" s="625"/>
      <c r="DP21" s="625"/>
      <c r="DQ21" s="625"/>
      <c r="DR21" s="625"/>
      <c r="DS21" s="625"/>
      <c r="DU21" s="625"/>
      <c r="DV21" s="625"/>
      <c r="DW21" s="625"/>
      <c r="DX21" s="625"/>
      <c r="EB21" s="625">
        <f t="shared" si="27"/>
        <v>1</v>
      </c>
      <c r="EC21" s="625">
        <f t="shared" si="28"/>
        <v>1</v>
      </c>
      <c r="ED21" s="625">
        <f t="shared" si="11"/>
        <v>1.0739372971561076</v>
      </c>
      <c r="EE21" s="625"/>
      <c r="EF21" s="625">
        <f t="shared" si="29"/>
        <v>1</v>
      </c>
      <c r="EG21" s="625">
        <f t="shared" si="30"/>
        <v>1</v>
      </c>
      <c r="EH21" s="625">
        <f t="shared" si="12"/>
        <v>0.98704230406864635</v>
      </c>
      <c r="EI21" s="625"/>
      <c r="EJ21" s="625">
        <f t="shared" si="31"/>
        <v>1</v>
      </c>
      <c r="EK21" s="625">
        <f t="shared" si="32"/>
        <v>1</v>
      </c>
      <c r="EL21" s="625">
        <f t="shared" si="13"/>
        <v>1.0117106753818406</v>
      </c>
      <c r="EM21" s="625"/>
      <c r="EP21" s="581"/>
      <c r="EZ21" s="576">
        <v>1976</v>
      </c>
      <c r="FA21" s="635">
        <f t="shared" si="14"/>
        <v>0.98346953426671824</v>
      </c>
      <c r="FB21" s="635">
        <f t="shared" si="15"/>
        <v>0.9097460371223407</v>
      </c>
      <c r="FC21" s="635">
        <f t="shared" si="16"/>
        <v>1</v>
      </c>
      <c r="FD21" s="635">
        <f t="shared" si="17"/>
        <v>1.0246232865968894</v>
      </c>
      <c r="FE21" s="635">
        <f t="shared" si="18"/>
        <v>1.0550584415811617</v>
      </c>
      <c r="FG21" s="576">
        <f t="shared" si="19"/>
        <v>7</v>
      </c>
      <c r="FH21" s="635">
        <f t="shared" si="20"/>
        <v>0.9392945570219543</v>
      </c>
      <c r="FI21" s="635">
        <f t="shared" si="21"/>
        <v>0.95937375859204932</v>
      </c>
      <c r="FJ21" s="635">
        <f t="shared" si="22"/>
        <v>1</v>
      </c>
      <c r="FK21" s="635">
        <f t="shared" si="23"/>
        <v>0.95580005437493021</v>
      </c>
      <c r="FL21" s="635">
        <f t="shared" si="24"/>
        <v>1.024346574910032</v>
      </c>
      <c r="FS21" s="576">
        <f t="shared" si="25"/>
        <v>1993</v>
      </c>
      <c r="FT21" s="625">
        <f t="shared" si="2"/>
        <v>0.83478361874657758</v>
      </c>
      <c r="FU21" s="625">
        <f t="shared" si="3"/>
        <v>0.91436767498037885</v>
      </c>
      <c r="FV21" s="625">
        <f t="shared" si="4"/>
        <v>0.91296274090670471</v>
      </c>
    </row>
    <row r="22" spans="1:178" hidden="1" x14ac:dyDescent="0.2">
      <c r="A22" s="619" t="s">
        <v>105</v>
      </c>
      <c r="B22" s="575">
        <f t="shared" si="26"/>
        <v>1956</v>
      </c>
      <c r="D22" s="630"/>
      <c r="E22" s="630"/>
      <c r="F22" s="630"/>
      <c r="G22" s="630"/>
      <c r="H22" s="630"/>
      <c r="J22" s="631"/>
      <c r="K22" s="631"/>
      <c r="L22" s="631"/>
      <c r="M22" s="631"/>
      <c r="N22" s="631"/>
      <c r="O22" s="780"/>
      <c r="X22" s="632"/>
      <c r="Y22" s="632"/>
      <c r="Z22" s="632"/>
      <c r="AA22" s="632"/>
      <c r="AB22" s="632"/>
      <c r="BC22" s="625"/>
      <c r="BD22" s="625"/>
      <c r="BE22" s="625"/>
      <c r="BF22" s="625"/>
      <c r="BG22" s="625"/>
      <c r="BH22" s="625"/>
      <c r="BI22" s="625"/>
      <c r="BT22" s="634"/>
      <c r="BU22" s="634"/>
      <c r="BV22" s="634"/>
      <c r="BW22" s="634"/>
      <c r="BX22" s="634"/>
      <c r="BY22" s="634"/>
      <c r="BZ22" s="634"/>
      <c r="CA22" s="634"/>
      <c r="CB22" s="634"/>
      <c r="CC22" s="634"/>
      <c r="CD22" s="634"/>
      <c r="CG22" s="579"/>
      <c r="CI22" s="625"/>
      <c r="CJ22" s="625"/>
      <c r="CK22" s="625"/>
      <c r="CL22" s="625"/>
      <c r="CN22" s="625"/>
      <c r="CO22" s="625"/>
      <c r="CP22" s="625"/>
      <c r="CQ22" s="625"/>
      <c r="CR22" s="625"/>
      <c r="CS22" s="625"/>
      <c r="CT22" s="625"/>
      <c r="CU22" s="625"/>
      <c r="CV22" s="625"/>
      <c r="CW22" s="625"/>
      <c r="CZ22" s="625"/>
      <c r="DA22" s="625"/>
      <c r="DB22" s="625"/>
      <c r="DC22" s="625"/>
      <c r="DE22" s="625"/>
      <c r="DF22" s="625"/>
      <c r="DG22" s="625"/>
      <c r="DH22" s="625"/>
      <c r="DI22" s="625"/>
      <c r="DK22" s="625"/>
      <c r="DL22" s="625"/>
      <c r="DM22" s="625"/>
      <c r="DN22" s="625"/>
      <c r="DP22" s="625"/>
      <c r="DQ22" s="625"/>
      <c r="DR22" s="625"/>
      <c r="DS22" s="625"/>
      <c r="DU22" s="625"/>
      <c r="DV22" s="625"/>
      <c r="DW22" s="625"/>
      <c r="DX22" s="625"/>
      <c r="EB22" s="625">
        <f t="shared" si="27"/>
        <v>1</v>
      </c>
      <c r="EC22" s="625">
        <f t="shared" si="28"/>
        <v>1</v>
      </c>
      <c r="ED22" s="625">
        <f t="shared" si="11"/>
        <v>1.0739372971561076</v>
      </c>
      <c r="EE22" s="625"/>
      <c r="EF22" s="625">
        <f t="shared" si="29"/>
        <v>1</v>
      </c>
      <c r="EG22" s="625">
        <f t="shared" si="30"/>
        <v>1</v>
      </c>
      <c r="EH22" s="625">
        <f t="shared" si="12"/>
        <v>0.98704230406864635</v>
      </c>
      <c r="EI22" s="625"/>
      <c r="EJ22" s="625">
        <f t="shared" si="31"/>
        <v>1</v>
      </c>
      <c r="EK22" s="625">
        <f t="shared" si="32"/>
        <v>1</v>
      </c>
      <c r="EL22" s="625">
        <f t="shared" si="13"/>
        <v>1.0117106753818406</v>
      </c>
      <c r="EM22" s="625"/>
      <c r="EP22" s="581"/>
      <c r="EZ22" s="576">
        <v>1977</v>
      </c>
      <c r="FA22" s="635">
        <f t="shared" si="14"/>
        <v>0.99772222460875615</v>
      </c>
      <c r="FB22" s="635">
        <f t="shared" si="15"/>
        <v>0.93296173818753336</v>
      </c>
      <c r="FC22" s="635">
        <f t="shared" si="16"/>
        <v>1</v>
      </c>
      <c r="FD22" s="635">
        <f t="shared" si="17"/>
        <v>1.014283889384574</v>
      </c>
      <c r="FE22" s="635">
        <f t="shared" si="18"/>
        <v>1.0543536015112938</v>
      </c>
      <c r="FG22" s="576">
        <f t="shared" si="19"/>
        <v>8</v>
      </c>
      <c r="FH22" s="635">
        <f t="shared" si="20"/>
        <v>1.0287207869309296</v>
      </c>
      <c r="FI22" s="635">
        <f t="shared" si="21"/>
        <v>1.0356530689499874</v>
      </c>
      <c r="FJ22" s="635">
        <f t="shared" si="22"/>
        <v>1</v>
      </c>
      <c r="FK22" s="635">
        <f t="shared" si="23"/>
        <v>0.99218262202739782</v>
      </c>
      <c r="FL22" s="635">
        <f t="shared" si="24"/>
        <v>1.0011325984786601</v>
      </c>
      <c r="FS22" s="576">
        <f t="shared" si="25"/>
        <v>1994</v>
      </c>
      <c r="FT22" s="625">
        <f t="shared" si="2"/>
        <v>0.77708795251190865</v>
      </c>
      <c r="FU22" s="625">
        <f t="shared" si="3"/>
        <v>0.9164686491892905</v>
      </c>
      <c r="FV22" s="625">
        <f t="shared" si="4"/>
        <v>0.84791547774091536</v>
      </c>
    </row>
    <row r="23" spans="1:178" hidden="1" x14ac:dyDescent="0.2">
      <c r="A23" s="619" t="s">
        <v>105</v>
      </c>
      <c r="B23" s="575">
        <f t="shared" si="26"/>
        <v>1957</v>
      </c>
      <c r="D23" s="630"/>
      <c r="E23" s="630"/>
      <c r="F23" s="630"/>
      <c r="G23" s="630"/>
      <c r="H23" s="630"/>
      <c r="J23" s="631"/>
      <c r="K23" s="631"/>
      <c r="L23" s="631"/>
      <c r="M23" s="631"/>
      <c r="N23" s="631"/>
      <c r="O23" s="780"/>
      <c r="X23" s="632"/>
      <c r="Y23" s="632"/>
      <c r="Z23" s="632"/>
      <c r="AA23" s="632"/>
      <c r="AB23" s="632"/>
      <c r="BC23" s="625"/>
      <c r="BD23" s="625"/>
      <c r="BE23" s="625"/>
      <c r="BF23" s="625"/>
      <c r="BG23" s="625"/>
      <c r="BH23" s="625"/>
      <c r="BI23" s="625"/>
      <c r="BT23" s="634"/>
      <c r="BU23" s="634"/>
      <c r="BV23" s="634"/>
      <c r="BW23" s="634"/>
      <c r="BX23" s="634"/>
      <c r="BY23" s="634"/>
      <c r="BZ23" s="634"/>
      <c r="CA23" s="634"/>
      <c r="CB23" s="634"/>
      <c r="CC23" s="634"/>
      <c r="CD23" s="634"/>
      <c r="CG23" s="579"/>
      <c r="CI23" s="625"/>
      <c r="CJ23" s="625"/>
      <c r="CK23" s="625"/>
      <c r="CL23" s="625"/>
      <c r="CN23" s="625"/>
      <c r="CO23" s="625"/>
      <c r="CP23" s="625"/>
      <c r="CQ23" s="625"/>
      <c r="CR23" s="625"/>
      <c r="CS23" s="625"/>
      <c r="CT23" s="625"/>
      <c r="CU23" s="625"/>
      <c r="CV23" s="625"/>
      <c r="CW23" s="625"/>
      <c r="CZ23" s="625"/>
      <c r="DA23" s="625"/>
      <c r="DB23" s="625"/>
      <c r="DC23" s="625"/>
      <c r="DE23" s="625"/>
      <c r="DF23" s="625"/>
      <c r="DG23" s="625"/>
      <c r="DH23" s="625"/>
      <c r="DI23" s="625"/>
      <c r="DK23" s="625"/>
      <c r="DL23" s="625"/>
      <c r="DM23" s="625"/>
      <c r="DN23" s="625"/>
      <c r="DP23" s="625"/>
      <c r="DQ23" s="625"/>
      <c r="DR23" s="625"/>
      <c r="DS23" s="625"/>
      <c r="DU23" s="625"/>
      <c r="DV23" s="625"/>
      <c r="DW23" s="625"/>
      <c r="DX23" s="625"/>
      <c r="EB23" s="625">
        <f t="shared" si="27"/>
        <v>1</v>
      </c>
      <c r="EC23" s="625">
        <f t="shared" si="28"/>
        <v>1</v>
      </c>
      <c r="ED23" s="625">
        <f t="shared" si="11"/>
        <v>1.0739372971561076</v>
      </c>
      <c r="EE23" s="625"/>
      <c r="EF23" s="625">
        <f t="shared" si="29"/>
        <v>1</v>
      </c>
      <c r="EG23" s="625">
        <f t="shared" si="30"/>
        <v>1</v>
      </c>
      <c r="EH23" s="625">
        <f t="shared" si="12"/>
        <v>0.98704230406864635</v>
      </c>
      <c r="EI23" s="625"/>
      <c r="EJ23" s="625">
        <f t="shared" si="31"/>
        <v>1</v>
      </c>
      <c r="EK23" s="625">
        <f t="shared" si="32"/>
        <v>1</v>
      </c>
      <c r="EL23" s="625">
        <f t="shared" si="13"/>
        <v>1.0117106753818406</v>
      </c>
      <c r="EM23" s="625"/>
      <c r="EP23" s="581"/>
      <c r="EZ23" s="576">
        <v>1978</v>
      </c>
      <c r="FA23" s="635">
        <f t="shared" si="14"/>
        <v>1.0341757362394981</v>
      </c>
      <c r="FB23" s="635">
        <f t="shared" si="15"/>
        <v>0.97090400613642913</v>
      </c>
      <c r="FC23" s="635">
        <f t="shared" si="16"/>
        <v>1</v>
      </c>
      <c r="FD23" s="635">
        <f t="shared" si="17"/>
        <v>1.0052976701932395</v>
      </c>
      <c r="FE23" s="635">
        <f t="shared" si="18"/>
        <v>1.0595546823120712</v>
      </c>
      <c r="FG23" s="576">
        <f t="shared" si="19"/>
        <v>9</v>
      </c>
      <c r="FH23" s="635">
        <f t="shared" si="20"/>
        <v>1</v>
      </c>
      <c r="FI23" s="635">
        <f t="shared" si="21"/>
        <v>1</v>
      </c>
      <c r="FJ23" s="635">
        <f t="shared" si="22"/>
        <v>1</v>
      </c>
      <c r="FK23" s="635">
        <f t="shared" si="23"/>
        <v>1</v>
      </c>
      <c r="FL23" s="635">
        <f t="shared" si="24"/>
        <v>1</v>
      </c>
      <c r="FS23" s="576">
        <f t="shared" si="25"/>
        <v>1995</v>
      </c>
      <c r="FT23" s="625">
        <f t="shared" si="2"/>
        <v>0.73988443816153437</v>
      </c>
      <c r="FU23" s="625">
        <f t="shared" si="3"/>
        <v>0.87912725819075477</v>
      </c>
      <c r="FV23" s="625">
        <f t="shared" si="4"/>
        <v>0.84161244150729408</v>
      </c>
    </row>
    <row r="24" spans="1:178" hidden="1" x14ac:dyDescent="0.2">
      <c r="A24" s="619" t="s">
        <v>105</v>
      </c>
      <c r="B24" s="575">
        <f t="shared" si="26"/>
        <v>1958</v>
      </c>
      <c r="D24" s="630"/>
      <c r="E24" s="630"/>
      <c r="F24" s="630"/>
      <c r="G24" s="630"/>
      <c r="H24" s="630"/>
      <c r="J24" s="631"/>
      <c r="K24" s="631"/>
      <c r="L24" s="631"/>
      <c r="M24" s="631"/>
      <c r="N24" s="631"/>
      <c r="O24" s="780"/>
      <c r="X24" s="632"/>
      <c r="Y24" s="632"/>
      <c r="Z24" s="632"/>
      <c r="AA24" s="632"/>
      <c r="AB24" s="632"/>
      <c r="BC24" s="625"/>
      <c r="BD24" s="625"/>
      <c r="BE24" s="625"/>
      <c r="BF24" s="625"/>
      <c r="BG24" s="625"/>
      <c r="BH24" s="625"/>
      <c r="BI24" s="625"/>
      <c r="BT24" s="634"/>
      <c r="BU24" s="634"/>
      <c r="BV24" s="634"/>
      <c r="BW24" s="634"/>
      <c r="BX24" s="634"/>
      <c r="BY24" s="634"/>
      <c r="BZ24" s="634"/>
      <c r="CA24" s="634"/>
      <c r="CB24" s="634"/>
      <c r="CC24" s="634"/>
      <c r="CD24" s="634"/>
      <c r="CG24" s="579"/>
      <c r="CI24" s="625"/>
      <c r="CJ24" s="625"/>
      <c r="CK24" s="625"/>
      <c r="CL24" s="625"/>
      <c r="CN24" s="625"/>
      <c r="CO24" s="625"/>
      <c r="CP24" s="625"/>
      <c r="CQ24" s="625"/>
      <c r="CR24" s="625"/>
      <c r="CS24" s="625"/>
      <c r="CT24" s="625"/>
      <c r="CU24" s="625"/>
      <c r="CV24" s="625"/>
      <c r="CW24" s="625"/>
      <c r="CZ24" s="625"/>
      <c r="DA24" s="625"/>
      <c r="DB24" s="625"/>
      <c r="DC24" s="625"/>
      <c r="DE24" s="625"/>
      <c r="DF24" s="625"/>
      <c r="DG24" s="625"/>
      <c r="DH24" s="625"/>
      <c r="DI24" s="625"/>
      <c r="DK24" s="625"/>
      <c r="DL24" s="625"/>
      <c r="DM24" s="625"/>
      <c r="DN24" s="625"/>
      <c r="DP24" s="625"/>
      <c r="DQ24" s="625"/>
      <c r="DR24" s="625"/>
      <c r="DS24" s="625"/>
      <c r="DU24" s="625"/>
      <c r="DV24" s="625"/>
      <c r="DW24" s="625"/>
      <c r="DX24" s="625"/>
      <c r="EB24" s="625">
        <f t="shared" si="27"/>
        <v>1</v>
      </c>
      <c r="EC24" s="625">
        <f t="shared" si="28"/>
        <v>1</v>
      </c>
      <c r="ED24" s="625">
        <f t="shared" si="11"/>
        <v>1.0739372971561076</v>
      </c>
      <c r="EE24" s="625"/>
      <c r="EF24" s="625">
        <f t="shared" si="29"/>
        <v>1</v>
      </c>
      <c r="EG24" s="625">
        <f t="shared" si="30"/>
        <v>1</v>
      </c>
      <c r="EH24" s="625">
        <f t="shared" si="12"/>
        <v>0.98704230406864635</v>
      </c>
      <c r="EI24" s="625"/>
      <c r="EJ24" s="625">
        <f t="shared" si="31"/>
        <v>1</v>
      </c>
      <c r="EK24" s="625">
        <f t="shared" si="32"/>
        <v>1</v>
      </c>
      <c r="EL24" s="625">
        <f t="shared" si="13"/>
        <v>1.0117106753818406</v>
      </c>
      <c r="EM24" s="625"/>
      <c r="EP24" s="581"/>
      <c r="EZ24" s="576">
        <f>EZ23+1</f>
        <v>1979</v>
      </c>
      <c r="FA24" s="635">
        <f t="shared" si="14"/>
        <v>1.0879789638102164</v>
      </c>
      <c r="FB24" s="635">
        <f t="shared" si="15"/>
        <v>0.9937538151821157</v>
      </c>
      <c r="FC24" s="635">
        <f t="shared" si="16"/>
        <v>1</v>
      </c>
      <c r="FD24" s="635">
        <f t="shared" si="17"/>
        <v>1.0536494425733762</v>
      </c>
      <c r="FE24" s="635">
        <f t="shared" si="18"/>
        <v>1.0390717741292375</v>
      </c>
      <c r="FG24" s="576">
        <f t="shared" si="19"/>
        <v>10</v>
      </c>
      <c r="FH24" s="635">
        <f t="shared" si="20"/>
        <v>0.88902254674783043</v>
      </c>
      <c r="FI24" s="635">
        <f t="shared" si="21"/>
        <v>0.88946181246424527</v>
      </c>
      <c r="FJ24" s="635">
        <f t="shared" si="22"/>
        <v>1</v>
      </c>
      <c r="FK24" s="635">
        <f t="shared" si="23"/>
        <v>1.0075505466860428</v>
      </c>
      <c r="FL24" s="635">
        <f t="shared" si="24"/>
        <v>0.99201588214680747</v>
      </c>
      <c r="FS24" s="576">
        <f t="shared" si="25"/>
        <v>1996</v>
      </c>
      <c r="FT24" s="625">
        <f t="shared" si="2"/>
        <v>0.84869118482250527</v>
      </c>
      <c r="FU24" s="625">
        <f t="shared" si="3"/>
        <v>0.88531616695480086</v>
      </c>
      <c r="FV24" s="625">
        <f t="shared" si="4"/>
        <v>0.95863061864297183</v>
      </c>
    </row>
    <row r="25" spans="1:178" hidden="1" x14ac:dyDescent="0.2">
      <c r="A25" s="619" t="s">
        <v>105</v>
      </c>
      <c r="B25" s="575">
        <f t="shared" si="26"/>
        <v>1959</v>
      </c>
      <c r="D25" s="630"/>
      <c r="E25" s="630"/>
      <c r="F25" s="630"/>
      <c r="G25" s="630"/>
      <c r="H25" s="630"/>
      <c r="J25" s="631"/>
      <c r="K25" s="631"/>
      <c r="L25" s="631"/>
      <c r="M25" s="631"/>
      <c r="N25" s="631"/>
      <c r="O25" s="780"/>
      <c r="X25" s="632"/>
      <c r="Y25" s="632"/>
      <c r="Z25" s="632"/>
      <c r="AA25" s="632"/>
      <c r="AB25" s="632"/>
      <c r="BC25" s="625"/>
      <c r="BD25" s="625"/>
      <c r="BE25" s="625"/>
      <c r="BF25" s="625"/>
      <c r="BG25" s="625"/>
      <c r="BH25" s="625"/>
      <c r="BI25" s="625"/>
      <c r="BT25" s="634"/>
      <c r="BU25" s="634"/>
      <c r="BV25" s="634"/>
      <c r="BW25" s="634"/>
      <c r="BX25" s="634"/>
      <c r="BY25" s="634"/>
      <c r="BZ25" s="634"/>
      <c r="CA25" s="634"/>
      <c r="CB25" s="634"/>
      <c r="CC25" s="634"/>
      <c r="CD25" s="634"/>
      <c r="CG25" s="579"/>
      <c r="CI25" s="625"/>
      <c r="CJ25" s="625"/>
      <c r="CK25" s="625"/>
      <c r="CL25" s="625"/>
      <c r="CN25" s="625"/>
      <c r="CO25" s="625"/>
      <c r="CP25" s="625"/>
      <c r="CQ25" s="625"/>
      <c r="CR25" s="625"/>
      <c r="CS25" s="625"/>
      <c r="CT25" s="625"/>
      <c r="CU25" s="625"/>
      <c r="CV25" s="625"/>
      <c r="CW25" s="625"/>
      <c r="CZ25" s="625"/>
      <c r="DA25" s="625"/>
      <c r="DB25" s="625"/>
      <c r="DC25" s="625"/>
      <c r="DE25" s="625"/>
      <c r="DF25" s="625"/>
      <c r="DG25" s="625"/>
      <c r="DH25" s="625"/>
      <c r="DI25" s="625"/>
      <c r="DK25" s="625"/>
      <c r="DL25" s="625"/>
      <c r="DM25" s="625"/>
      <c r="DN25" s="625"/>
      <c r="DP25" s="625"/>
      <c r="DQ25" s="625"/>
      <c r="DR25" s="625"/>
      <c r="DS25" s="625"/>
      <c r="DU25" s="625"/>
      <c r="DV25" s="625"/>
      <c r="DW25" s="625"/>
      <c r="DX25" s="625"/>
      <c r="EB25" s="625">
        <f t="shared" si="27"/>
        <v>1</v>
      </c>
      <c r="EC25" s="625">
        <f t="shared" si="28"/>
        <v>1</v>
      </c>
      <c r="ED25" s="625">
        <f t="shared" si="11"/>
        <v>1.0739372971561076</v>
      </c>
      <c r="EE25" s="625"/>
      <c r="EF25" s="625">
        <f t="shared" si="29"/>
        <v>1</v>
      </c>
      <c r="EG25" s="625">
        <f t="shared" si="30"/>
        <v>1</v>
      </c>
      <c r="EH25" s="625">
        <f t="shared" si="12"/>
        <v>0.98704230406864635</v>
      </c>
      <c r="EI25" s="625"/>
      <c r="EJ25" s="625">
        <f t="shared" si="31"/>
        <v>1</v>
      </c>
      <c r="EK25" s="625">
        <f t="shared" si="32"/>
        <v>1</v>
      </c>
      <c r="EL25" s="625">
        <f t="shared" si="13"/>
        <v>1.0117106753818406</v>
      </c>
      <c r="EM25" s="625"/>
      <c r="EP25" s="581"/>
      <c r="EZ25" s="576">
        <f t="shared" ref="EZ25:EZ47" si="33">EZ24+1</f>
        <v>1980</v>
      </c>
      <c r="FA25" s="635">
        <f t="shared" si="14"/>
        <v>1.0945964282163458</v>
      </c>
      <c r="FB25" s="635">
        <f t="shared" si="15"/>
        <v>1.0595591467562961</v>
      </c>
      <c r="FC25" s="635">
        <f t="shared" si="16"/>
        <v>1</v>
      </c>
      <c r="FD25" s="635">
        <f t="shared" si="17"/>
        <v>1.00224557221481</v>
      </c>
      <c r="FE25" s="635">
        <f t="shared" si="18"/>
        <v>1.0307531613249483</v>
      </c>
      <c r="FG25" s="576">
        <f t="shared" si="19"/>
        <v>11</v>
      </c>
      <c r="FH25" s="635">
        <f t="shared" si="20"/>
        <v>0.8464517411453879</v>
      </c>
      <c r="FI25" s="635">
        <f t="shared" si="21"/>
        <v>0.88550574698546425</v>
      </c>
      <c r="FJ25" s="635">
        <f t="shared" si="22"/>
        <v>1</v>
      </c>
      <c r="FK25" s="635">
        <f t="shared" si="23"/>
        <v>0.97821350800821227</v>
      </c>
      <c r="FL25" s="635">
        <f t="shared" si="24"/>
        <v>0.97718583490448518</v>
      </c>
      <c r="FS25" s="576">
        <f t="shared" si="25"/>
        <v>1997</v>
      </c>
      <c r="FT25" s="625">
        <f t="shared" si="2"/>
        <v>0.87524481603992399</v>
      </c>
      <c r="FU25" s="625">
        <f t="shared" si="3"/>
        <v>0.92265474841099426</v>
      </c>
      <c r="FV25" s="625">
        <f t="shared" si="4"/>
        <v>0.948615739037034</v>
      </c>
    </row>
    <row r="26" spans="1:178" hidden="1" x14ac:dyDescent="0.2">
      <c r="A26" s="619" t="s">
        <v>105</v>
      </c>
      <c r="B26" s="575">
        <f t="shared" si="26"/>
        <v>1960</v>
      </c>
      <c r="D26" s="630"/>
      <c r="E26" s="630"/>
      <c r="F26" s="630"/>
      <c r="G26" s="630"/>
      <c r="H26" s="630"/>
      <c r="J26" s="631"/>
      <c r="K26" s="631"/>
      <c r="L26" s="631"/>
      <c r="M26" s="631"/>
      <c r="N26" s="631"/>
      <c r="O26" s="780"/>
      <c r="X26" s="632"/>
      <c r="Y26" s="632"/>
      <c r="Z26" s="632"/>
      <c r="AA26" s="632"/>
      <c r="AB26" s="632"/>
      <c r="BC26" s="625"/>
      <c r="BD26" s="625"/>
      <c r="BE26" s="625"/>
      <c r="BF26" s="625"/>
      <c r="BG26" s="625"/>
      <c r="BH26" s="625"/>
      <c r="BI26" s="625"/>
      <c r="BT26" s="634"/>
      <c r="BU26" s="634"/>
      <c r="BV26" s="634"/>
      <c r="BW26" s="634"/>
      <c r="BX26" s="634"/>
      <c r="BY26" s="634"/>
      <c r="BZ26" s="634"/>
      <c r="CA26" s="634"/>
      <c r="CB26" s="634"/>
      <c r="CC26" s="634"/>
      <c r="CD26" s="634"/>
      <c r="CG26" s="579"/>
      <c r="CI26" s="625"/>
      <c r="CJ26" s="625"/>
      <c r="CK26" s="625"/>
      <c r="CL26" s="625"/>
      <c r="CN26" s="625"/>
      <c r="CO26" s="625"/>
      <c r="CP26" s="625"/>
      <c r="CQ26" s="625"/>
      <c r="CR26" s="625"/>
      <c r="CS26" s="625"/>
      <c r="CT26" s="625"/>
      <c r="CU26" s="625"/>
      <c r="CV26" s="625"/>
      <c r="CW26" s="625"/>
      <c r="CZ26" s="625"/>
      <c r="DA26" s="625"/>
      <c r="DB26" s="625"/>
      <c r="DC26" s="625"/>
      <c r="DE26" s="625"/>
      <c r="DF26" s="625"/>
      <c r="DG26" s="625"/>
      <c r="DH26" s="625"/>
      <c r="DI26" s="625"/>
      <c r="DK26" s="625"/>
      <c r="DL26" s="625"/>
      <c r="DM26" s="625"/>
      <c r="DN26" s="625"/>
      <c r="DP26" s="625"/>
      <c r="DQ26" s="625"/>
      <c r="DR26" s="625"/>
      <c r="DS26" s="625"/>
      <c r="DU26" s="625"/>
      <c r="DV26" s="625"/>
      <c r="DW26" s="625"/>
      <c r="DX26" s="625"/>
      <c r="EB26" s="625">
        <f t="shared" si="27"/>
        <v>1</v>
      </c>
      <c r="EC26" s="625">
        <f t="shared" si="28"/>
        <v>1</v>
      </c>
      <c r="ED26" s="625">
        <f t="shared" si="11"/>
        <v>1.0739372971561076</v>
      </c>
      <c r="EE26" s="625"/>
      <c r="EF26" s="625">
        <f t="shared" si="29"/>
        <v>1</v>
      </c>
      <c r="EG26" s="625">
        <f t="shared" si="30"/>
        <v>1</v>
      </c>
      <c r="EH26" s="625">
        <f t="shared" si="12"/>
        <v>0.98704230406864635</v>
      </c>
      <c r="EI26" s="625"/>
      <c r="EJ26" s="625">
        <f t="shared" si="31"/>
        <v>1</v>
      </c>
      <c r="EK26" s="625">
        <f t="shared" si="32"/>
        <v>1</v>
      </c>
      <c r="EL26" s="625">
        <f t="shared" si="13"/>
        <v>1.0117106753818406</v>
      </c>
      <c r="EM26" s="625"/>
      <c r="EP26" s="581"/>
      <c r="EZ26" s="576">
        <f t="shared" si="33"/>
        <v>1981</v>
      </c>
      <c r="FA26" s="635">
        <f t="shared" si="14"/>
        <v>1.0836530612136444</v>
      </c>
      <c r="FB26" s="635">
        <f t="shared" si="15"/>
        <v>1.0923579331567863</v>
      </c>
      <c r="FC26" s="635">
        <f t="shared" si="16"/>
        <v>1</v>
      </c>
      <c r="FD26" s="635">
        <f t="shared" si="17"/>
        <v>0.97409772517434889</v>
      </c>
      <c r="FE26" s="635">
        <f t="shared" si="18"/>
        <v>1.018410260007846</v>
      </c>
      <c r="FG26" s="576">
        <f t="shared" si="19"/>
        <v>12</v>
      </c>
      <c r="FH26" s="635">
        <f t="shared" si="20"/>
        <v>0.76419975753418246</v>
      </c>
      <c r="FI26" s="635">
        <f t="shared" si="21"/>
        <v>0.92184770770349023</v>
      </c>
      <c r="FJ26" s="635">
        <f t="shared" si="22"/>
        <v>1</v>
      </c>
      <c r="FK26" s="635">
        <f t="shared" si="23"/>
        <v>0.87911010523553168</v>
      </c>
      <c r="FL26" s="635">
        <f t="shared" si="24"/>
        <v>0.94298425901575644</v>
      </c>
      <c r="FS26" s="576">
        <f t="shared" si="25"/>
        <v>1998</v>
      </c>
      <c r="FT26" s="625">
        <f t="shared" si="2"/>
        <v>0.88828596285975925</v>
      </c>
      <c r="FU26" s="625">
        <f t="shared" si="3"/>
        <v>0.91648481176466601</v>
      </c>
      <c r="FV26" s="625">
        <f t="shared" si="4"/>
        <v>0.96923151530398999</v>
      </c>
    </row>
    <row r="27" spans="1:178" hidden="1" x14ac:dyDescent="0.2">
      <c r="A27" s="619" t="s">
        <v>105</v>
      </c>
      <c r="B27" s="575">
        <f t="shared" si="26"/>
        <v>1961</v>
      </c>
      <c r="D27" s="630"/>
      <c r="E27" s="630"/>
      <c r="F27" s="630"/>
      <c r="G27" s="630"/>
      <c r="H27" s="630"/>
      <c r="J27" s="631"/>
      <c r="K27" s="631"/>
      <c r="L27" s="631"/>
      <c r="M27" s="631"/>
      <c r="N27" s="631"/>
      <c r="O27" s="780"/>
      <c r="X27" s="632"/>
      <c r="Y27" s="632"/>
      <c r="Z27" s="632"/>
      <c r="AA27" s="632"/>
      <c r="AB27" s="632"/>
      <c r="BC27" s="625"/>
      <c r="BD27" s="625"/>
      <c r="BE27" s="625"/>
      <c r="BF27" s="625"/>
      <c r="BG27" s="625"/>
      <c r="BH27" s="625"/>
      <c r="BI27" s="625"/>
      <c r="BT27" s="634"/>
      <c r="BU27" s="634"/>
      <c r="BV27" s="634"/>
      <c r="BW27" s="634"/>
      <c r="BX27" s="634"/>
      <c r="BY27" s="634"/>
      <c r="BZ27" s="634"/>
      <c r="CA27" s="634"/>
      <c r="CB27" s="634"/>
      <c r="CC27" s="634"/>
      <c r="CD27" s="634"/>
      <c r="CG27" s="579"/>
      <c r="CI27" s="625"/>
      <c r="CJ27" s="625"/>
      <c r="CK27" s="625"/>
      <c r="CL27" s="625"/>
      <c r="CN27" s="625"/>
      <c r="CO27" s="625"/>
      <c r="CP27" s="625"/>
      <c r="CQ27" s="625"/>
      <c r="CR27" s="625"/>
      <c r="CS27" s="625"/>
      <c r="CT27" s="625"/>
      <c r="CU27" s="625"/>
      <c r="CV27" s="625"/>
      <c r="CW27" s="625"/>
      <c r="CZ27" s="625"/>
      <c r="DA27" s="625"/>
      <c r="DB27" s="625"/>
      <c r="DC27" s="625"/>
      <c r="DE27" s="625"/>
      <c r="DF27" s="625"/>
      <c r="DG27" s="625"/>
      <c r="DH27" s="625"/>
      <c r="DI27" s="625"/>
      <c r="DK27" s="625"/>
      <c r="DL27" s="625"/>
      <c r="DM27" s="625"/>
      <c r="DN27" s="625"/>
      <c r="DP27" s="625"/>
      <c r="DQ27" s="625"/>
      <c r="DR27" s="625"/>
      <c r="DS27" s="625"/>
      <c r="DU27" s="625"/>
      <c r="DV27" s="625"/>
      <c r="DW27" s="625"/>
      <c r="DX27" s="625"/>
      <c r="EB27" s="625">
        <f t="shared" si="27"/>
        <v>1</v>
      </c>
      <c r="EC27" s="625">
        <f t="shared" si="28"/>
        <v>1</v>
      </c>
      <c r="ED27" s="625">
        <f t="shared" si="11"/>
        <v>1.0739372971561076</v>
      </c>
      <c r="EE27" s="625"/>
      <c r="EF27" s="625">
        <f t="shared" si="29"/>
        <v>1</v>
      </c>
      <c r="EG27" s="625">
        <f t="shared" si="30"/>
        <v>1</v>
      </c>
      <c r="EH27" s="625">
        <f t="shared" si="12"/>
        <v>0.98704230406864635</v>
      </c>
      <c r="EI27" s="625"/>
      <c r="EJ27" s="625">
        <f t="shared" si="31"/>
        <v>1</v>
      </c>
      <c r="EK27" s="625">
        <f t="shared" si="32"/>
        <v>1</v>
      </c>
      <c r="EL27" s="625">
        <f t="shared" si="13"/>
        <v>1.0117106753818406</v>
      </c>
      <c r="EM27" s="625"/>
      <c r="EP27" s="581"/>
      <c r="EZ27" s="576">
        <f t="shared" si="33"/>
        <v>1982</v>
      </c>
      <c r="FA27" s="635">
        <f t="shared" si="14"/>
        <v>0.98811797544995039</v>
      </c>
      <c r="FB27" s="635">
        <f t="shared" si="15"/>
        <v>1.0331564536945166</v>
      </c>
      <c r="FC27" s="635">
        <f t="shared" si="16"/>
        <v>1</v>
      </c>
      <c r="FD27" s="635">
        <f t="shared" si="17"/>
        <v>0.93935928256666879</v>
      </c>
      <c r="FE27" s="635">
        <f t="shared" si="18"/>
        <v>1.0181481480472365</v>
      </c>
      <c r="FG27" s="576">
        <f t="shared" si="19"/>
        <v>13</v>
      </c>
      <c r="FH27" s="635">
        <f t="shared" si="20"/>
        <v>0.78573452986673298</v>
      </c>
      <c r="FI27" s="635">
        <f t="shared" si="21"/>
        <v>0.88530300584579924</v>
      </c>
      <c r="FJ27" s="635">
        <f t="shared" si="22"/>
        <v>1</v>
      </c>
      <c r="FK27" s="635">
        <f t="shared" si="23"/>
        <v>0.9145667401801717</v>
      </c>
      <c r="FL27" s="635">
        <f t="shared" si="24"/>
        <v>0.97043957024577177</v>
      </c>
      <c r="FS27" s="576">
        <f t="shared" si="25"/>
        <v>1999</v>
      </c>
      <c r="FT27" s="625">
        <f t="shared" si="2"/>
        <v>0.9170037469372192</v>
      </c>
      <c r="FU27" s="625">
        <f t="shared" si="3"/>
        <v>0.84710099349057466</v>
      </c>
      <c r="FV27" s="625">
        <f t="shared" si="4"/>
        <v>1.0825199757570847</v>
      </c>
    </row>
    <row r="28" spans="1:178" hidden="1" x14ac:dyDescent="0.2">
      <c r="A28" s="619" t="s">
        <v>105</v>
      </c>
      <c r="B28" s="575">
        <f t="shared" si="26"/>
        <v>1962</v>
      </c>
      <c r="D28" s="630"/>
      <c r="E28" s="630"/>
      <c r="F28" s="630"/>
      <c r="G28" s="630"/>
      <c r="H28" s="630"/>
      <c r="J28" s="631"/>
      <c r="K28" s="631"/>
      <c r="L28" s="631"/>
      <c r="M28" s="631"/>
      <c r="N28" s="631"/>
      <c r="O28" s="780"/>
      <c r="X28" s="632"/>
      <c r="Y28" s="632"/>
      <c r="Z28" s="632"/>
      <c r="AA28" s="632"/>
      <c r="AB28" s="632"/>
      <c r="BC28" s="625"/>
      <c r="BD28" s="625"/>
      <c r="BE28" s="625"/>
      <c r="BF28" s="625"/>
      <c r="BG28" s="625"/>
      <c r="BH28" s="625"/>
      <c r="BI28" s="625"/>
      <c r="BT28" s="634"/>
      <c r="BU28" s="634"/>
      <c r="BV28" s="634"/>
      <c r="BW28" s="634"/>
      <c r="BX28" s="634"/>
      <c r="BY28" s="634"/>
      <c r="BZ28" s="634"/>
      <c r="CA28" s="634"/>
      <c r="CB28" s="634"/>
      <c r="CC28" s="634"/>
      <c r="CD28" s="634"/>
      <c r="CG28" s="579"/>
      <c r="CI28" s="625"/>
      <c r="CJ28" s="625"/>
      <c r="CK28" s="625"/>
      <c r="CL28" s="625"/>
      <c r="CN28" s="625"/>
      <c r="CO28" s="625"/>
      <c r="CP28" s="625"/>
      <c r="CQ28" s="625"/>
      <c r="CR28" s="625"/>
      <c r="CS28" s="625"/>
      <c r="CT28" s="625"/>
      <c r="CU28" s="625"/>
      <c r="CV28" s="625"/>
      <c r="CW28" s="625"/>
      <c r="CZ28" s="625"/>
      <c r="DA28" s="625"/>
      <c r="DB28" s="625"/>
      <c r="DC28" s="625"/>
      <c r="DE28" s="625"/>
      <c r="DF28" s="625"/>
      <c r="DG28" s="625"/>
      <c r="DH28" s="625"/>
      <c r="DI28" s="625"/>
      <c r="DK28" s="625"/>
      <c r="DL28" s="625"/>
      <c r="DM28" s="625"/>
      <c r="DN28" s="625"/>
      <c r="DP28" s="625"/>
      <c r="DQ28" s="625"/>
      <c r="DR28" s="625"/>
      <c r="DS28" s="625"/>
      <c r="DU28" s="625"/>
      <c r="DV28" s="625"/>
      <c r="DW28" s="625"/>
      <c r="DX28" s="625"/>
      <c r="EB28" s="625">
        <f t="shared" si="27"/>
        <v>1</v>
      </c>
      <c r="EC28" s="625">
        <f t="shared" si="28"/>
        <v>1</v>
      </c>
      <c r="ED28" s="625">
        <f t="shared" si="11"/>
        <v>1.0739372971561076</v>
      </c>
      <c r="EE28" s="625"/>
      <c r="EF28" s="625">
        <f t="shared" si="29"/>
        <v>1</v>
      </c>
      <c r="EG28" s="625">
        <f t="shared" si="30"/>
        <v>1</v>
      </c>
      <c r="EH28" s="625">
        <f t="shared" si="12"/>
        <v>0.98704230406864635</v>
      </c>
      <c r="EI28" s="625"/>
      <c r="EJ28" s="625">
        <f t="shared" si="31"/>
        <v>1</v>
      </c>
      <c r="EK28" s="625">
        <f t="shared" si="32"/>
        <v>1</v>
      </c>
      <c r="EL28" s="625">
        <f t="shared" si="13"/>
        <v>1.0117106753818406</v>
      </c>
      <c r="EM28" s="625"/>
      <c r="EP28" s="581"/>
      <c r="EZ28" s="576">
        <f t="shared" si="33"/>
        <v>1983</v>
      </c>
      <c r="FA28" s="635">
        <f t="shared" si="14"/>
        <v>0.9392945570219543</v>
      </c>
      <c r="FB28" s="635">
        <f t="shared" si="15"/>
        <v>0.95937375859204932</v>
      </c>
      <c r="FC28" s="635">
        <f t="shared" si="16"/>
        <v>1</v>
      </c>
      <c r="FD28" s="635">
        <f t="shared" si="17"/>
        <v>0.95580005437493021</v>
      </c>
      <c r="FE28" s="635">
        <f t="shared" si="18"/>
        <v>1.024346574910032</v>
      </c>
      <c r="FG28" s="576">
        <f t="shared" si="19"/>
        <v>14</v>
      </c>
      <c r="FH28" s="635">
        <f t="shared" si="20"/>
        <v>0.83566414189442384</v>
      </c>
      <c r="FI28" s="635">
        <f t="shared" si="21"/>
        <v>0.90481661205075758</v>
      </c>
      <c r="FJ28" s="635">
        <f t="shared" si="22"/>
        <v>1</v>
      </c>
      <c r="FK28" s="635">
        <f t="shared" si="23"/>
        <v>0.96430580266573074</v>
      </c>
      <c r="FL28" s="635">
        <f t="shared" si="24"/>
        <v>0.95775939659420239</v>
      </c>
      <c r="FS28" s="576">
        <f t="shared" si="25"/>
        <v>2000</v>
      </c>
      <c r="FT28" s="625">
        <f t="shared" si="2"/>
        <v>1.1053197333058262</v>
      </c>
      <c r="FU28" s="625">
        <f t="shared" si="3"/>
        <v>0.84602728825747564</v>
      </c>
      <c r="FV28" s="625">
        <f t="shared" si="4"/>
        <v>1.3064823660503948</v>
      </c>
    </row>
    <row r="29" spans="1:178" hidden="1" x14ac:dyDescent="0.2">
      <c r="A29" s="619" t="s">
        <v>105</v>
      </c>
      <c r="B29" s="575">
        <f t="shared" si="26"/>
        <v>1963</v>
      </c>
      <c r="D29" s="630"/>
      <c r="E29" s="630"/>
      <c r="F29" s="630"/>
      <c r="G29" s="630"/>
      <c r="H29" s="630"/>
      <c r="J29" s="631"/>
      <c r="K29" s="631"/>
      <c r="L29" s="631"/>
      <c r="M29" s="631"/>
      <c r="N29" s="631"/>
      <c r="O29" s="780"/>
      <c r="X29" s="632"/>
      <c r="Y29" s="632"/>
      <c r="Z29" s="632"/>
      <c r="AA29" s="632"/>
      <c r="AB29" s="632"/>
      <c r="BC29" s="625"/>
      <c r="BD29" s="625"/>
      <c r="BE29" s="625"/>
      <c r="BF29" s="625"/>
      <c r="BG29" s="625"/>
      <c r="BH29" s="625"/>
      <c r="BI29" s="625"/>
      <c r="BT29" s="634"/>
      <c r="BU29" s="634"/>
      <c r="BV29" s="634"/>
      <c r="BW29" s="634"/>
      <c r="BX29" s="634"/>
      <c r="BY29" s="634"/>
      <c r="BZ29" s="634"/>
      <c r="CA29" s="634"/>
      <c r="CB29" s="634"/>
      <c r="CC29" s="634"/>
      <c r="CD29" s="634"/>
      <c r="CG29" s="579"/>
      <c r="CI29" s="625"/>
      <c r="CJ29" s="625"/>
      <c r="CK29" s="625"/>
      <c r="CL29" s="625"/>
      <c r="CN29" s="625"/>
      <c r="CO29" s="625"/>
      <c r="CP29" s="625"/>
      <c r="CQ29" s="625"/>
      <c r="CR29" s="625"/>
      <c r="CS29" s="625"/>
      <c r="CT29" s="625"/>
      <c r="CU29" s="625"/>
      <c r="CV29" s="625"/>
      <c r="CW29" s="625"/>
      <c r="CZ29" s="625"/>
      <c r="DA29" s="625"/>
      <c r="DB29" s="625"/>
      <c r="DC29" s="625"/>
      <c r="DE29" s="625"/>
      <c r="DF29" s="625"/>
      <c r="DG29" s="625"/>
      <c r="DH29" s="625"/>
      <c r="DI29" s="625"/>
      <c r="DK29" s="625"/>
      <c r="DL29" s="625"/>
      <c r="DM29" s="625"/>
      <c r="DN29" s="625"/>
      <c r="DP29" s="625"/>
      <c r="DQ29" s="625"/>
      <c r="DR29" s="625"/>
      <c r="DS29" s="625"/>
      <c r="DU29" s="625"/>
      <c r="DV29" s="625"/>
      <c r="DW29" s="625"/>
      <c r="DX29" s="625"/>
      <c r="EB29" s="625">
        <f t="shared" si="27"/>
        <v>1</v>
      </c>
      <c r="EC29" s="625">
        <f t="shared" si="28"/>
        <v>1</v>
      </c>
      <c r="ED29" s="625">
        <f t="shared" si="11"/>
        <v>1.0739372971561076</v>
      </c>
      <c r="EE29" s="625"/>
      <c r="EF29" s="625">
        <f t="shared" si="29"/>
        <v>1</v>
      </c>
      <c r="EG29" s="625">
        <f t="shared" si="30"/>
        <v>1</v>
      </c>
      <c r="EH29" s="625">
        <f t="shared" si="12"/>
        <v>0.98704230406864635</v>
      </c>
      <c r="EI29" s="625"/>
      <c r="EJ29" s="625">
        <f t="shared" si="31"/>
        <v>1</v>
      </c>
      <c r="EK29" s="625">
        <f t="shared" si="32"/>
        <v>1</v>
      </c>
      <c r="EL29" s="625">
        <f t="shared" si="13"/>
        <v>1.0117106753818406</v>
      </c>
      <c r="EM29" s="625"/>
      <c r="EP29" s="581"/>
      <c r="EZ29" s="576">
        <f t="shared" si="33"/>
        <v>1984</v>
      </c>
      <c r="FA29" s="635">
        <f t="shared" si="14"/>
        <v>1.0287207869309296</v>
      </c>
      <c r="FB29" s="635">
        <f t="shared" si="15"/>
        <v>1.0356530689499874</v>
      </c>
      <c r="FC29" s="635">
        <f t="shared" si="16"/>
        <v>1</v>
      </c>
      <c r="FD29" s="635">
        <f t="shared" si="17"/>
        <v>0.99218262202739782</v>
      </c>
      <c r="FE29" s="635">
        <f t="shared" si="18"/>
        <v>1.0011325984786601</v>
      </c>
      <c r="FG29" s="576">
        <f t="shared" si="19"/>
        <v>15</v>
      </c>
      <c r="FH29" s="635">
        <f t="shared" si="20"/>
        <v>0.82786833797714932</v>
      </c>
      <c r="FI29" s="635">
        <f t="shared" si="21"/>
        <v>0.92007256551714822</v>
      </c>
      <c r="FJ29" s="635">
        <f t="shared" si="22"/>
        <v>1</v>
      </c>
      <c r="FK29" s="635">
        <f t="shared" si="23"/>
        <v>0.97172331982066806</v>
      </c>
      <c r="FL29" s="635">
        <f t="shared" si="24"/>
        <v>0.92596925444949318</v>
      </c>
      <c r="FS29" s="576">
        <f t="shared" si="25"/>
        <v>2001</v>
      </c>
      <c r="FT29" s="625">
        <f t="shared" si="2"/>
        <v>1.0140008647512941</v>
      </c>
      <c r="FU29" s="625">
        <f t="shared" si="3"/>
        <v>0.86921070104523135</v>
      </c>
      <c r="FV29" s="625">
        <f t="shared" si="4"/>
        <v>1.1665766005088889</v>
      </c>
    </row>
    <row r="30" spans="1:178" hidden="1" x14ac:dyDescent="0.2">
      <c r="A30" s="619" t="s">
        <v>105</v>
      </c>
      <c r="B30" s="575">
        <f t="shared" si="26"/>
        <v>1964</v>
      </c>
      <c r="D30" s="630"/>
      <c r="E30" s="630"/>
      <c r="F30" s="630"/>
      <c r="G30" s="630"/>
      <c r="H30" s="630"/>
      <c r="J30" s="631"/>
      <c r="K30" s="631"/>
      <c r="L30" s="631"/>
      <c r="M30" s="631"/>
      <c r="N30" s="631"/>
      <c r="O30" s="780"/>
      <c r="X30" s="632"/>
      <c r="Y30" s="632"/>
      <c r="Z30" s="632"/>
      <c r="AA30" s="632"/>
      <c r="AB30" s="632"/>
      <c r="BC30" s="625"/>
      <c r="BD30" s="625"/>
      <c r="BE30" s="625"/>
      <c r="BF30" s="625"/>
      <c r="BG30" s="625"/>
      <c r="BH30" s="625"/>
      <c r="BI30" s="625"/>
      <c r="BT30" s="634"/>
      <c r="BU30" s="634"/>
      <c r="BV30" s="634"/>
      <c r="BW30" s="634"/>
      <c r="BX30" s="634"/>
      <c r="BY30" s="634"/>
      <c r="BZ30" s="634"/>
      <c r="CA30" s="634"/>
      <c r="CB30" s="634"/>
      <c r="CC30" s="634"/>
      <c r="CD30" s="634"/>
      <c r="CG30" s="579"/>
      <c r="CI30" s="625"/>
      <c r="CJ30" s="625"/>
      <c r="CK30" s="625"/>
      <c r="CL30" s="625"/>
      <c r="CN30" s="625"/>
      <c r="CO30" s="625"/>
      <c r="CP30" s="625"/>
      <c r="CQ30" s="625"/>
      <c r="CR30" s="625"/>
      <c r="CS30" s="625"/>
      <c r="CT30" s="625"/>
      <c r="CU30" s="625"/>
      <c r="CV30" s="625"/>
      <c r="CW30" s="625"/>
      <c r="CZ30" s="625"/>
      <c r="DA30" s="625"/>
      <c r="DB30" s="625"/>
      <c r="DC30" s="625"/>
      <c r="DE30" s="625"/>
      <c r="DF30" s="625"/>
      <c r="DG30" s="625"/>
      <c r="DH30" s="625"/>
      <c r="DI30" s="625"/>
      <c r="DK30" s="625"/>
      <c r="DL30" s="625"/>
      <c r="DM30" s="625"/>
      <c r="DN30" s="625"/>
      <c r="DP30" s="625"/>
      <c r="DQ30" s="625"/>
      <c r="DR30" s="625"/>
      <c r="DS30" s="625"/>
      <c r="DU30" s="625"/>
      <c r="DV30" s="625"/>
      <c r="DW30" s="625"/>
      <c r="DX30" s="625"/>
      <c r="EB30" s="625">
        <f t="shared" si="27"/>
        <v>1</v>
      </c>
      <c r="EC30" s="625">
        <f t="shared" si="28"/>
        <v>1</v>
      </c>
      <c r="ED30" s="625">
        <f t="shared" si="11"/>
        <v>1.0739372971561076</v>
      </c>
      <c r="EE30" s="625"/>
      <c r="EF30" s="625">
        <f t="shared" si="29"/>
        <v>1</v>
      </c>
      <c r="EG30" s="625">
        <f t="shared" si="30"/>
        <v>1</v>
      </c>
      <c r="EH30" s="625">
        <f t="shared" si="12"/>
        <v>0.98704230406864635</v>
      </c>
      <c r="EI30" s="625"/>
      <c r="EJ30" s="625">
        <f t="shared" si="31"/>
        <v>1</v>
      </c>
      <c r="EK30" s="625">
        <f t="shared" si="32"/>
        <v>1</v>
      </c>
      <c r="EL30" s="625">
        <f t="shared" si="13"/>
        <v>1.0117106753818406</v>
      </c>
      <c r="EM30" s="625"/>
      <c r="EP30" s="581"/>
      <c r="EZ30" s="576">
        <f t="shared" si="33"/>
        <v>1985</v>
      </c>
      <c r="FA30" s="635">
        <f t="shared" si="14"/>
        <v>1</v>
      </c>
      <c r="FB30" s="635">
        <f t="shared" si="15"/>
        <v>1</v>
      </c>
      <c r="FC30" s="635">
        <f t="shared" si="16"/>
        <v>1</v>
      </c>
      <c r="FD30" s="635">
        <f t="shared" si="17"/>
        <v>1</v>
      </c>
      <c r="FE30" s="635">
        <f t="shared" si="18"/>
        <v>1</v>
      </c>
      <c r="FG30" s="576">
        <f t="shared" si="19"/>
        <v>16</v>
      </c>
      <c r="FH30" s="635">
        <f t="shared" si="20"/>
        <v>0.84085304988348974</v>
      </c>
      <c r="FI30" s="635">
        <f t="shared" si="21"/>
        <v>0.89055337079711483</v>
      </c>
      <c r="FJ30" s="635">
        <f t="shared" si="22"/>
        <v>1</v>
      </c>
      <c r="FK30" s="635">
        <f t="shared" si="23"/>
        <v>1.0120713867308728</v>
      </c>
      <c r="FL30" s="635">
        <f t="shared" si="24"/>
        <v>0.93292988503869001</v>
      </c>
      <c r="FS30" s="576">
        <f t="shared" si="25"/>
        <v>2002</v>
      </c>
      <c r="FT30" s="625">
        <f t="shared" si="2"/>
        <v>0.91570070829476846</v>
      </c>
      <c r="FU30" s="625">
        <f t="shared" si="3"/>
        <v>0.829415334013477</v>
      </c>
      <c r="FV30" s="625">
        <f t="shared" si="4"/>
        <v>1.1040315638532545</v>
      </c>
    </row>
    <row r="31" spans="1:178" hidden="1" x14ac:dyDescent="0.2">
      <c r="A31" s="619" t="s">
        <v>105</v>
      </c>
      <c r="B31" s="575">
        <f t="shared" si="26"/>
        <v>1965</v>
      </c>
      <c r="D31" s="630"/>
      <c r="E31" s="630"/>
      <c r="F31" s="630"/>
      <c r="G31" s="630"/>
      <c r="H31" s="630"/>
      <c r="J31" s="631"/>
      <c r="K31" s="631"/>
      <c r="L31" s="631"/>
      <c r="M31" s="631"/>
      <c r="N31" s="631"/>
      <c r="O31" s="780"/>
      <c r="X31" s="632"/>
      <c r="Y31" s="632"/>
      <c r="Z31" s="632"/>
      <c r="AA31" s="632"/>
      <c r="AB31" s="632"/>
      <c r="BC31" s="625"/>
      <c r="BD31" s="625"/>
      <c r="BE31" s="625"/>
      <c r="BF31" s="625"/>
      <c r="BG31" s="625"/>
      <c r="BH31" s="625"/>
      <c r="BI31" s="625"/>
      <c r="BT31" s="634"/>
      <c r="BU31" s="634"/>
      <c r="BV31" s="634"/>
      <c r="BW31" s="634"/>
      <c r="BX31" s="634"/>
      <c r="BY31" s="634"/>
      <c r="BZ31" s="634"/>
      <c r="CA31" s="634"/>
      <c r="CB31" s="634"/>
      <c r="CC31" s="634"/>
      <c r="CD31" s="634"/>
      <c r="CG31" s="579"/>
      <c r="CI31" s="625"/>
      <c r="CJ31" s="625"/>
      <c r="CK31" s="625"/>
      <c r="CL31" s="625"/>
      <c r="CN31" s="625"/>
      <c r="CO31" s="625"/>
      <c r="CP31" s="625"/>
      <c r="CQ31" s="625"/>
      <c r="CR31" s="625"/>
      <c r="CS31" s="625"/>
      <c r="CT31" s="625"/>
      <c r="CU31" s="625"/>
      <c r="CV31" s="625"/>
      <c r="CW31" s="625"/>
      <c r="CZ31" s="625"/>
      <c r="DA31" s="625"/>
      <c r="DB31" s="625"/>
      <c r="DC31" s="625"/>
      <c r="DE31" s="625"/>
      <c r="DF31" s="625"/>
      <c r="DG31" s="625"/>
      <c r="DH31" s="625"/>
      <c r="DI31" s="625"/>
      <c r="DK31" s="625"/>
      <c r="DL31" s="625"/>
      <c r="DM31" s="625"/>
      <c r="DN31" s="625"/>
      <c r="DP31" s="625"/>
      <c r="DQ31" s="625"/>
      <c r="DR31" s="625"/>
      <c r="DS31" s="625"/>
      <c r="DU31" s="625"/>
      <c r="DV31" s="625"/>
      <c r="DW31" s="625"/>
      <c r="DX31" s="625"/>
      <c r="EB31" s="625">
        <f t="shared" si="27"/>
        <v>1</v>
      </c>
      <c r="EC31" s="625">
        <f t="shared" si="28"/>
        <v>1</v>
      </c>
      <c r="ED31" s="625">
        <f t="shared" si="11"/>
        <v>1.0739372971561076</v>
      </c>
      <c r="EE31" s="625"/>
      <c r="EF31" s="625">
        <f t="shared" si="29"/>
        <v>1</v>
      </c>
      <c r="EG31" s="625">
        <f t="shared" si="30"/>
        <v>1</v>
      </c>
      <c r="EH31" s="625">
        <f t="shared" si="12"/>
        <v>0.98704230406864635</v>
      </c>
      <c r="EI31" s="625"/>
      <c r="EJ31" s="625">
        <f t="shared" si="31"/>
        <v>1</v>
      </c>
      <c r="EK31" s="625">
        <f t="shared" si="32"/>
        <v>1</v>
      </c>
      <c r="EL31" s="625">
        <f t="shared" si="13"/>
        <v>1.0117106753818406</v>
      </c>
      <c r="EM31" s="625"/>
      <c r="EP31" s="581"/>
      <c r="EZ31" s="576">
        <f t="shared" si="33"/>
        <v>1986</v>
      </c>
      <c r="FA31" s="635">
        <f t="shared" si="14"/>
        <v>0.88902254674783043</v>
      </c>
      <c r="FB31" s="635">
        <f t="shared" si="15"/>
        <v>0.88946181246424527</v>
      </c>
      <c r="FC31" s="635">
        <f t="shared" si="16"/>
        <v>1</v>
      </c>
      <c r="FD31" s="635">
        <f t="shared" si="17"/>
        <v>1.0075505466860428</v>
      </c>
      <c r="FE31" s="635">
        <f t="shared" si="18"/>
        <v>0.99201588214680747</v>
      </c>
      <c r="FG31" s="576">
        <f t="shared" si="19"/>
        <v>17</v>
      </c>
      <c r="FH31" s="635">
        <f t="shared" si="20"/>
        <v>0.83478361874657714</v>
      </c>
      <c r="FI31" s="635">
        <f t="shared" si="21"/>
        <v>0.91436767498037885</v>
      </c>
      <c r="FJ31" s="635">
        <f t="shared" si="22"/>
        <v>1</v>
      </c>
      <c r="FK31" s="635">
        <f t="shared" si="23"/>
        <v>0.98639129191057251</v>
      </c>
      <c r="FL31" s="635">
        <f t="shared" si="24"/>
        <v>0.92555839492292935</v>
      </c>
      <c r="FS31" s="576">
        <f t="shared" si="25"/>
        <v>2003</v>
      </c>
      <c r="FT31" s="625">
        <f t="shared" si="2"/>
        <v>1.01704254928821</v>
      </c>
      <c r="FU31" s="625">
        <f t="shared" si="3"/>
        <v>0.80689744440553934</v>
      </c>
      <c r="FV31" s="625">
        <f t="shared" si="4"/>
        <v>1.2604359529698221</v>
      </c>
    </row>
    <row r="32" spans="1:178" hidden="1" x14ac:dyDescent="0.2">
      <c r="A32" s="619" t="s">
        <v>105</v>
      </c>
      <c r="B32" s="575">
        <f t="shared" si="26"/>
        <v>1966</v>
      </c>
      <c r="D32" s="630"/>
      <c r="E32" s="630"/>
      <c r="F32" s="630"/>
      <c r="G32" s="630"/>
      <c r="H32" s="630"/>
      <c r="J32" s="631"/>
      <c r="K32" s="631"/>
      <c r="L32" s="631"/>
      <c r="M32" s="631"/>
      <c r="N32" s="631"/>
      <c r="O32" s="780"/>
      <c r="X32" s="632"/>
      <c r="Y32" s="632"/>
      <c r="Z32" s="632"/>
      <c r="AA32" s="632"/>
      <c r="AB32" s="632"/>
      <c r="BC32" s="625"/>
      <c r="BD32" s="625"/>
      <c r="BE32" s="625"/>
      <c r="BF32" s="625"/>
      <c r="BG32" s="625"/>
      <c r="BH32" s="625"/>
      <c r="BI32" s="625"/>
      <c r="BT32" s="634"/>
      <c r="BU32" s="634"/>
      <c r="BV32" s="634"/>
      <c r="BW32" s="634"/>
      <c r="BX32" s="634"/>
      <c r="BY32" s="634"/>
      <c r="BZ32" s="634"/>
      <c r="CA32" s="634"/>
      <c r="CB32" s="634"/>
      <c r="CC32" s="634"/>
      <c r="CD32" s="634"/>
      <c r="CG32" s="579"/>
      <c r="CI32" s="625"/>
      <c r="CJ32" s="625"/>
      <c r="CK32" s="625"/>
      <c r="CL32" s="625"/>
      <c r="CN32" s="625"/>
      <c r="CO32" s="625"/>
      <c r="CP32" s="625"/>
      <c r="CQ32" s="625"/>
      <c r="CR32" s="625"/>
      <c r="CS32" s="625"/>
      <c r="CT32" s="625"/>
      <c r="CU32" s="625"/>
      <c r="CV32" s="625"/>
      <c r="CW32" s="625"/>
      <c r="CZ32" s="625"/>
      <c r="DA32" s="625"/>
      <c r="DB32" s="625"/>
      <c r="DC32" s="625"/>
      <c r="DE32" s="625"/>
      <c r="DF32" s="625"/>
      <c r="DG32" s="625"/>
      <c r="DH32" s="625"/>
      <c r="DI32" s="625"/>
      <c r="DK32" s="625"/>
      <c r="DL32" s="625"/>
      <c r="DM32" s="625"/>
      <c r="DN32" s="625"/>
      <c r="DP32" s="625"/>
      <c r="DQ32" s="625"/>
      <c r="DR32" s="625"/>
      <c r="DS32" s="625"/>
      <c r="DU32" s="625"/>
      <c r="DV32" s="625"/>
      <c r="DW32" s="625"/>
      <c r="DX32" s="625"/>
      <c r="EB32" s="625">
        <f t="shared" si="27"/>
        <v>1</v>
      </c>
      <c r="EC32" s="625">
        <f t="shared" si="28"/>
        <v>1</v>
      </c>
      <c r="ED32" s="625">
        <f t="shared" si="11"/>
        <v>1.0739372971561076</v>
      </c>
      <c r="EE32" s="625"/>
      <c r="EF32" s="625">
        <f t="shared" si="29"/>
        <v>1</v>
      </c>
      <c r="EG32" s="625">
        <f t="shared" si="30"/>
        <v>1</v>
      </c>
      <c r="EH32" s="625">
        <f t="shared" si="12"/>
        <v>0.98704230406864635</v>
      </c>
      <c r="EI32" s="625"/>
      <c r="EJ32" s="625">
        <f t="shared" si="31"/>
        <v>1</v>
      </c>
      <c r="EK32" s="625">
        <f t="shared" si="32"/>
        <v>1</v>
      </c>
      <c r="EL32" s="625">
        <f t="shared" si="13"/>
        <v>1.0117106753818406</v>
      </c>
      <c r="EM32" s="625"/>
      <c r="EP32" s="581"/>
      <c r="EZ32" s="576">
        <f t="shared" si="33"/>
        <v>1987</v>
      </c>
      <c r="FA32" s="635">
        <f t="shared" si="14"/>
        <v>0.8464517411453879</v>
      </c>
      <c r="FB32" s="635">
        <f t="shared" si="15"/>
        <v>0.88550574698546425</v>
      </c>
      <c r="FC32" s="635">
        <f t="shared" si="16"/>
        <v>1</v>
      </c>
      <c r="FD32" s="635">
        <f t="shared" si="17"/>
        <v>0.97821350800821227</v>
      </c>
      <c r="FE32" s="635">
        <f t="shared" si="18"/>
        <v>0.97718583490448518</v>
      </c>
      <c r="FG32" s="576">
        <f t="shared" si="19"/>
        <v>18</v>
      </c>
      <c r="FH32" s="635">
        <f t="shared" si="20"/>
        <v>0.77708795251190821</v>
      </c>
      <c r="FI32" s="635">
        <f t="shared" si="21"/>
        <v>0.9164686491892905</v>
      </c>
      <c r="FJ32" s="635">
        <f t="shared" si="22"/>
        <v>1</v>
      </c>
      <c r="FK32" s="635">
        <f t="shared" si="23"/>
        <v>0.93096680734319992</v>
      </c>
      <c r="FL32" s="635">
        <f t="shared" si="24"/>
        <v>0.91079023554094529</v>
      </c>
      <c r="FS32" s="576">
        <f t="shared" si="25"/>
        <v>2004</v>
      </c>
      <c r="FT32" s="625">
        <f t="shared" si="2"/>
        <v>1.0811264886201668</v>
      </c>
      <c r="FU32" s="625">
        <f t="shared" si="3"/>
        <v>0.82294456833809249</v>
      </c>
      <c r="FV32" s="625">
        <f t="shared" si="4"/>
        <v>1.3137294177704624</v>
      </c>
    </row>
    <row r="33" spans="1:178" hidden="1" x14ac:dyDescent="0.2">
      <c r="A33" s="619" t="s">
        <v>105</v>
      </c>
      <c r="B33" s="575">
        <f t="shared" si="26"/>
        <v>1967</v>
      </c>
      <c r="D33" s="630"/>
      <c r="E33" s="630"/>
      <c r="F33" s="630"/>
      <c r="G33" s="630"/>
      <c r="H33" s="630"/>
      <c r="J33" s="631"/>
      <c r="K33" s="631"/>
      <c r="L33" s="631"/>
      <c r="M33" s="631"/>
      <c r="N33" s="631"/>
      <c r="O33" s="780"/>
      <c r="X33" s="632"/>
      <c r="Y33" s="632"/>
      <c r="Z33" s="632"/>
      <c r="AA33" s="632"/>
      <c r="AB33" s="632"/>
      <c r="BC33" s="625"/>
      <c r="BD33" s="625"/>
      <c r="BE33" s="625"/>
      <c r="BF33" s="625"/>
      <c r="BG33" s="625"/>
      <c r="BH33" s="625"/>
      <c r="BI33" s="625"/>
      <c r="BT33" s="634"/>
      <c r="BU33" s="634"/>
      <c r="BV33" s="634"/>
      <c r="BW33" s="634"/>
      <c r="BX33" s="634"/>
      <c r="BY33" s="634"/>
      <c r="BZ33" s="634"/>
      <c r="CA33" s="634"/>
      <c r="CB33" s="634"/>
      <c r="CC33" s="634"/>
      <c r="CD33" s="634"/>
      <c r="CG33" s="579"/>
      <c r="CI33" s="625"/>
      <c r="CJ33" s="625"/>
      <c r="CK33" s="625"/>
      <c r="CL33" s="625"/>
      <c r="CN33" s="625"/>
      <c r="CO33" s="625"/>
      <c r="CP33" s="625"/>
      <c r="CQ33" s="625"/>
      <c r="CR33" s="625"/>
      <c r="CS33" s="625"/>
      <c r="CT33" s="625"/>
      <c r="CU33" s="625"/>
      <c r="CV33" s="625"/>
      <c r="CW33" s="625"/>
      <c r="CZ33" s="625"/>
      <c r="DA33" s="625"/>
      <c r="DB33" s="625"/>
      <c r="DC33" s="625"/>
      <c r="DE33" s="625"/>
      <c r="DF33" s="625"/>
      <c r="DG33" s="625"/>
      <c r="DH33" s="625"/>
      <c r="DI33" s="625"/>
      <c r="DK33" s="625"/>
      <c r="DL33" s="625"/>
      <c r="DM33" s="625"/>
      <c r="DN33" s="625"/>
      <c r="DP33" s="625"/>
      <c r="DQ33" s="625"/>
      <c r="DR33" s="625"/>
      <c r="DS33" s="625"/>
      <c r="DU33" s="625"/>
      <c r="DV33" s="625"/>
      <c r="DW33" s="625"/>
      <c r="DX33" s="625"/>
      <c r="EB33" s="625">
        <f t="shared" si="27"/>
        <v>1</v>
      </c>
      <c r="EC33" s="625">
        <f t="shared" si="28"/>
        <v>1</v>
      </c>
      <c r="ED33" s="625">
        <f t="shared" si="11"/>
        <v>1.0739372971561076</v>
      </c>
      <c r="EE33" s="625"/>
      <c r="EF33" s="625">
        <f t="shared" si="29"/>
        <v>1</v>
      </c>
      <c r="EG33" s="625">
        <f t="shared" si="30"/>
        <v>1</v>
      </c>
      <c r="EH33" s="625">
        <f t="shared" si="12"/>
        <v>0.98704230406864635</v>
      </c>
      <c r="EI33" s="625"/>
      <c r="EJ33" s="625">
        <f t="shared" si="31"/>
        <v>1</v>
      </c>
      <c r="EK33" s="625">
        <f t="shared" si="32"/>
        <v>1</v>
      </c>
      <c r="EL33" s="625">
        <f t="shared" si="13"/>
        <v>1.0117106753818406</v>
      </c>
      <c r="EM33" s="625"/>
      <c r="EP33" s="581"/>
      <c r="EZ33" s="576">
        <f t="shared" si="33"/>
        <v>1988</v>
      </c>
      <c r="FA33" s="635">
        <f t="shared" si="14"/>
        <v>0.76419975753418246</v>
      </c>
      <c r="FB33" s="635">
        <f t="shared" si="15"/>
        <v>0.92184770770349023</v>
      </c>
      <c r="FC33" s="635">
        <f t="shared" si="16"/>
        <v>1</v>
      </c>
      <c r="FD33" s="635">
        <f t="shared" si="17"/>
        <v>0.87911010523553168</v>
      </c>
      <c r="FE33" s="635">
        <f t="shared" si="18"/>
        <v>0.94298425901575644</v>
      </c>
      <c r="FG33" s="576">
        <f t="shared" si="19"/>
        <v>19</v>
      </c>
      <c r="FH33" s="635">
        <f t="shared" si="20"/>
        <v>0.73988443816153404</v>
      </c>
      <c r="FI33" s="635">
        <f t="shared" si="21"/>
        <v>0.87912725819075477</v>
      </c>
      <c r="FJ33" s="635">
        <f t="shared" si="22"/>
        <v>1</v>
      </c>
      <c r="FK33" s="635">
        <f t="shared" si="23"/>
        <v>0.90965693638776701</v>
      </c>
      <c r="FL33" s="635">
        <f t="shared" si="24"/>
        <v>0.92519762983320175</v>
      </c>
      <c r="FS33" s="576">
        <f>FS32+1</f>
        <v>2005</v>
      </c>
      <c r="FT33" s="625">
        <f t="shared" si="2"/>
        <v>1.3101524491712939</v>
      </c>
      <c r="FU33" s="625">
        <f t="shared" si="3"/>
        <v>0.81915184936438268</v>
      </c>
      <c r="FV33" s="625">
        <f t="shared" si="4"/>
        <v>1.5994011979438256</v>
      </c>
    </row>
    <row r="34" spans="1:178" hidden="1" x14ac:dyDescent="0.2">
      <c r="A34" s="619" t="s">
        <v>105</v>
      </c>
      <c r="B34" s="575">
        <f t="shared" si="26"/>
        <v>1968</v>
      </c>
      <c r="D34" s="630"/>
      <c r="E34" s="630"/>
      <c r="F34" s="630"/>
      <c r="G34" s="630"/>
      <c r="H34" s="630"/>
      <c r="J34" s="631"/>
      <c r="K34" s="631"/>
      <c r="L34" s="631"/>
      <c r="M34" s="631"/>
      <c r="N34" s="631"/>
      <c r="O34" s="780"/>
      <c r="X34" s="632"/>
      <c r="Y34" s="632"/>
      <c r="Z34" s="632"/>
      <c r="AA34" s="632"/>
      <c r="AB34" s="632"/>
      <c r="BC34" s="625"/>
      <c r="BD34" s="625"/>
      <c r="BE34" s="625"/>
      <c r="BF34" s="625"/>
      <c r="BG34" s="625"/>
      <c r="BH34" s="625"/>
      <c r="BI34" s="625"/>
      <c r="BT34" s="634"/>
      <c r="BU34" s="634"/>
      <c r="BV34" s="634"/>
      <c r="BW34" s="634"/>
      <c r="BX34" s="634"/>
      <c r="BY34" s="634"/>
      <c r="BZ34" s="634"/>
      <c r="CA34" s="634"/>
      <c r="CB34" s="634"/>
      <c r="CC34" s="634"/>
      <c r="CD34" s="634"/>
      <c r="CG34" s="579"/>
      <c r="CI34" s="625"/>
      <c r="CJ34" s="625"/>
      <c r="CK34" s="625"/>
      <c r="CL34" s="625"/>
      <c r="CN34" s="625"/>
      <c r="CO34" s="625"/>
      <c r="CP34" s="625"/>
      <c r="CQ34" s="625"/>
      <c r="CR34" s="625"/>
      <c r="CS34" s="625"/>
      <c r="CT34" s="625"/>
      <c r="CU34" s="625"/>
      <c r="CV34" s="625"/>
      <c r="CW34" s="625"/>
      <c r="CZ34" s="625"/>
      <c r="DA34" s="625"/>
      <c r="DB34" s="625"/>
      <c r="DC34" s="625"/>
      <c r="DE34" s="625"/>
      <c r="DF34" s="625"/>
      <c r="DG34" s="625"/>
      <c r="DH34" s="625"/>
      <c r="DI34" s="625"/>
      <c r="DK34" s="625"/>
      <c r="DL34" s="625"/>
      <c r="DM34" s="625"/>
      <c r="DN34" s="625"/>
      <c r="DP34" s="625"/>
      <c r="DQ34" s="625"/>
      <c r="DR34" s="625"/>
      <c r="DS34" s="625"/>
      <c r="DU34" s="625"/>
      <c r="DV34" s="625"/>
      <c r="DW34" s="625"/>
      <c r="DX34" s="625"/>
      <c r="EB34" s="625">
        <f t="shared" si="27"/>
        <v>1</v>
      </c>
      <c r="EC34" s="625">
        <f t="shared" si="28"/>
        <v>1</v>
      </c>
      <c r="ED34" s="625">
        <f t="shared" si="11"/>
        <v>1.0739372971561076</v>
      </c>
      <c r="EE34" s="625"/>
      <c r="EF34" s="625">
        <f t="shared" si="29"/>
        <v>1</v>
      </c>
      <c r="EG34" s="625">
        <f t="shared" si="30"/>
        <v>1</v>
      </c>
      <c r="EH34" s="625">
        <f t="shared" si="12"/>
        <v>0.98704230406864635</v>
      </c>
      <c r="EI34" s="625"/>
      <c r="EJ34" s="625">
        <f t="shared" si="31"/>
        <v>1</v>
      </c>
      <c r="EK34" s="625">
        <f t="shared" si="32"/>
        <v>1</v>
      </c>
      <c r="EL34" s="625">
        <f t="shared" si="13"/>
        <v>1.0117106753818406</v>
      </c>
      <c r="EM34" s="625"/>
      <c r="EP34" s="581"/>
      <c r="EZ34" s="576">
        <f t="shared" si="33"/>
        <v>1989</v>
      </c>
      <c r="FA34" s="635">
        <f t="shared" si="14"/>
        <v>0.78573452986673298</v>
      </c>
      <c r="FB34" s="635">
        <f t="shared" si="15"/>
        <v>0.88530300584579924</v>
      </c>
      <c r="FC34" s="635">
        <f t="shared" si="16"/>
        <v>1</v>
      </c>
      <c r="FD34" s="635">
        <f t="shared" si="17"/>
        <v>0.9145667401801717</v>
      </c>
      <c r="FE34" s="635">
        <f t="shared" si="18"/>
        <v>0.97043957024577177</v>
      </c>
      <c r="FG34" s="576">
        <f t="shared" si="19"/>
        <v>20</v>
      </c>
      <c r="FH34" s="635">
        <f t="shared" si="20"/>
        <v>0.84869118482250516</v>
      </c>
      <c r="FI34" s="635">
        <f t="shared" si="21"/>
        <v>0.88531616695480086</v>
      </c>
      <c r="FJ34" s="635">
        <f t="shared" si="22"/>
        <v>1</v>
      </c>
      <c r="FK34" s="635">
        <f t="shared" si="23"/>
        <v>1.0568841690585924</v>
      </c>
      <c r="FL34" s="635">
        <f t="shared" si="24"/>
        <v>0.9070347032417575</v>
      </c>
      <c r="FS34" s="576">
        <f>FS33+1</f>
        <v>2006</v>
      </c>
      <c r="FT34" s="625">
        <f t="shared" si="2"/>
        <v>1.2600906682289508</v>
      </c>
      <c r="FU34" s="625">
        <f t="shared" si="3"/>
        <v>0.84894803747432157</v>
      </c>
      <c r="FV34" s="625">
        <f t="shared" si="4"/>
        <v>1.484296579538374</v>
      </c>
    </row>
    <row r="35" spans="1:178" hidden="1" x14ac:dyDescent="0.2">
      <c r="A35" s="619" t="s">
        <v>105</v>
      </c>
      <c r="B35" s="575">
        <f t="shared" si="26"/>
        <v>1969</v>
      </c>
      <c r="D35" s="630"/>
      <c r="E35" s="630"/>
      <c r="F35" s="630"/>
      <c r="G35" s="630"/>
      <c r="H35" s="630"/>
      <c r="J35" s="631"/>
      <c r="K35" s="631"/>
      <c r="L35" s="631"/>
      <c r="M35" s="631"/>
      <c r="N35" s="631"/>
      <c r="O35" s="780"/>
      <c r="X35" s="632"/>
      <c r="Y35" s="632"/>
      <c r="Z35" s="632"/>
      <c r="AA35" s="632"/>
      <c r="AB35" s="632"/>
      <c r="BC35" s="625"/>
      <c r="BD35" s="625"/>
      <c r="BE35" s="625"/>
      <c r="BF35" s="625"/>
      <c r="BG35" s="625"/>
      <c r="BH35" s="625"/>
      <c r="BI35" s="625"/>
      <c r="BT35" s="634"/>
      <c r="BU35" s="634"/>
      <c r="BV35" s="634"/>
      <c r="BW35" s="634"/>
      <c r="BX35" s="634"/>
      <c r="BY35" s="634"/>
      <c r="BZ35" s="634"/>
      <c r="CA35" s="634"/>
      <c r="CB35" s="634"/>
      <c r="CC35" s="634"/>
      <c r="CD35" s="634"/>
      <c r="CG35" s="579"/>
      <c r="CI35" s="625"/>
      <c r="CJ35" s="625"/>
      <c r="CK35" s="625"/>
      <c r="CL35" s="625"/>
      <c r="CN35" s="625"/>
      <c r="CO35" s="625"/>
      <c r="CP35" s="625"/>
      <c r="CQ35" s="625"/>
      <c r="CR35" s="625"/>
      <c r="CS35" s="625"/>
      <c r="CT35" s="625"/>
      <c r="CU35" s="625"/>
      <c r="CV35" s="625"/>
      <c r="CW35" s="625"/>
      <c r="CZ35" s="625"/>
      <c r="DA35" s="625"/>
      <c r="DB35" s="625"/>
      <c r="DC35" s="625"/>
      <c r="DE35" s="625"/>
      <c r="DF35" s="625"/>
      <c r="DG35" s="625"/>
      <c r="DH35" s="625"/>
      <c r="DI35" s="625"/>
      <c r="DK35" s="625"/>
      <c r="DL35" s="625"/>
      <c r="DM35" s="625"/>
      <c r="DN35" s="625"/>
      <c r="DP35" s="625"/>
      <c r="DQ35" s="625"/>
      <c r="DR35" s="625"/>
      <c r="DS35" s="625"/>
      <c r="DU35" s="625"/>
      <c r="DV35" s="625"/>
      <c r="DW35" s="625"/>
      <c r="DX35" s="625"/>
      <c r="EB35" s="625">
        <f t="shared" si="27"/>
        <v>1</v>
      </c>
      <c r="EC35" s="625">
        <f t="shared" si="28"/>
        <v>1</v>
      </c>
      <c r="ED35" s="625">
        <f t="shared" si="11"/>
        <v>1.0739372971561076</v>
      </c>
      <c r="EE35" s="625"/>
      <c r="EF35" s="625">
        <f t="shared" si="29"/>
        <v>1</v>
      </c>
      <c r="EG35" s="625">
        <f t="shared" si="30"/>
        <v>1</v>
      </c>
      <c r="EH35" s="625">
        <f t="shared" si="12"/>
        <v>0.98704230406864635</v>
      </c>
      <c r="EI35" s="625"/>
      <c r="EJ35" s="625">
        <f t="shared" si="31"/>
        <v>1</v>
      </c>
      <c r="EK35" s="625">
        <f t="shared" si="32"/>
        <v>1</v>
      </c>
      <c r="EL35" s="625">
        <f t="shared" si="13"/>
        <v>1.0117106753818406</v>
      </c>
      <c r="EM35" s="625"/>
      <c r="EP35" s="581"/>
      <c r="EZ35" s="576">
        <f t="shared" si="33"/>
        <v>1990</v>
      </c>
      <c r="FA35" s="635">
        <f t="shared" si="14"/>
        <v>0.83566414189442384</v>
      </c>
      <c r="FB35" s="635">
        <f t="shared" si="15"/>
        <v>0.90481661205075758</v>
      </c>
      <c r="FC35" s="635">
        <f t="shared" si="16"/>
        <v>1</v>
      </c>
      <c r="FD35" s="635">
        <f t="shared" si="17"/>
        <v>0.96430580266573074</v>
      </c>
      <c r="FE35" s="635">
        <f t="shared" si="18"/>
        <v>0.95775939659420239</v>
      </c>
      <c r="FG35" s="576">
        <f t="shared" si="19"/>
        <v>21</v>
      </c>
      <c r="FH35" s="635">
        <f t="shared" si="20"/>
        <v>0.87524481603992399</v>
      </c>
      <c r="FI35" s="635">
        <f t="shared" si="21"/>
        <v>0.92265474841099426</v>
      </c>
      <c r="FJ35" s="635">
        <f t="shared" si="22"/>
        <v>1</v>
      </c>
      <c r="FK35" s="635">
        <f t="shared" si="23"/>
        <v>1.0485944745998097</v>
      </c>
      <c r="FL35" s="635">
        <f t="shared" si="24"/>
        <v>0.90465452757517917</v>
      </c>
      <c r="FS35" s="576">
        <f>FS34+1</f>
        <v>2007</v>
      </c>
      <c r="FT35" s="625">
        <f t="shared" si="2"/>
        <v>1.2711704277121334</v>
      </c>
      <c r="FU35" s="625">
        <f t="shared" si="3"/>
        <v>0.89064653271709815</v>
      </c>
      <c r="FV35" s="625">
        <f t="shared" si="4"/>
        <v>1.4272445701148915</v>
      </c>
    </row>
    <row r="36" spans="1:178" x14ac:dyDescent="0.2">
      <c r="A36" s="619" t="s">
        <v>105</v>
      </c>
      <c r="B36" s="575">
        <f t="shared" si="26"/>
        <v>1970</v>
      </c>
      <c r="D36" s="432">
        <f>Conversion_factors!$A32*D182+D257</f>
        <v>938.82980769178585</v>
      </c>
      <c r="E36" s="432">
        <f>Conversion_factors!$A32*E182+E257</f>
        <v>773.84805239070931</v>
      </c>
      <c r="F36" s="432">
        <f>Conversion_factors!$A32*F182+F257</f>
        <v>55.962083631477398</v>
      </c>
      <c r="G36" s="630"/>
      <c r="H36" s="630">
        <f t="shared" ref="H36:H76" si="34">SUM(D36:G36)</f>
        <v>1768.6399437139723</v>
      </c>
      <c r="J36" s="636">
        <f>Mining_Data!C10</f>
        <v>339544.86719908594</v>
      </c>
      <c r="K36" s="636">
        <f>Mining_Data!D10</f>
        <v>45531.886494143415</v>
      </c>
      <c r="L36" s="636">
        <f>Mining_Data!E10</f>
        <v>36040.915999999997</v>
      </c>
      <c r="M36" s="636"/>
      <c r="N36" s="636">
        <f t="shared" ref="N36:N67" si="35">SUM(J36:M36)</f>
        <v>421117.66969322937</v>
      </c>
      <c r="O36" s="781"/>
      <c r="P36" s="635">
        <f>NonManufacturing_Data!V12</f>
        <v>0.80536610081829074</v>
      </c>
      <c r="Q36" s="635"/>
      <c r="R36" s="637">
        <f t="shared" ref="R36:R77" si="36">J36*$P36</f>
        <v>273457.92574899219</v>
      </c>
      <c r="S36" s="637">
        <f t="shared" ref="S36:S77" si="37">K36*$P36</f>
        <v>36669.837888689275</v>
      </c>
      <c r="T36" s="637">
        <f t="shared" ref="T36:T77" si="38">L36*$P36</f>
        <v>29026.131988839545</v>
      </c>
      <c r="U36" s="638"/>
      <c r="V36" s="636">
        <f t="shared" ref="V36:V77" si="39">SUM(R36:U36)</f>
        <v>339153.89562652103</v>
      </c>
      <c r="X36" s="639">
        <f t="shared" ref="X36:Z37" si="40">D36/J36*1000</f>
        <v>2.7649653945183044</v>
      </c>
      <c r="Y36" s="639">
        <f t="shared" si="40"/>
        <v>16.995738854137887</v>
      </c>
      <c r="Z36" s="639">
        <f t="shared" si="40"/>
        <v>1.5527375506071321</v>
      </c>
      <c r="AA36" s="630"/>
      <c r="AB36" s="630">
        <f>H36/V36*1000</f>
        <v>5.2148595859314932</v>
      </c>
      <c r="AE36" s="639">
        <f t="shared" ref="AE36:AE77" si="41">D36/R36*1000</f>
        <v>3.4331782672612694</v>
      </c>
      <c r="AF36" s="639">
        <f t="shared" ref="AF36:AF77" si="42">E36/S36*1000</f>
        <v>21.103121719264564</v>
      </c>
      <c r="AG36" s="639">
        <f t="shared" ref="AG36:AG77" si="43">F36/T36*1000</f>
        <v>1.9279897043462297</v>
      </c>
      <c r="AH36" s="630"/>
      <c r="AI36" s="639">
        <f t="shared" ref="AI36:AI51" si="44">H36/V36*1000</f>
        <v>5.2148595859314932</v>
      </c>
      <c r="AK36" s="640">
        <f t="shared" ref="AK36:AK77" si="45">X36/X$79</f>
        <v>1.0188249582662516</v>
      </c>
      <c r="AL36" s="640">
        <f t="shared" ref="AL36:AL77" si="46">Y36/Y$79</f>
        <v>1.1451402510055781</v>
      </c>
      <c r="AM36" s="640">
        <f t="shared" ref="AM36:AM77" si="47">Z36/Z$79</f>
        <v>1.0063391756666147</v>
      </c>
      <c r="AN36" s="641"/>
      <c r="AO36" s="640">
        <f t="shared" ref="AO36:AO77" si="48">AB36/AB$79</f>
        <v>1.0724351124122229</v>
      </c>
      <c r="AQ36" s="635">
        <f>AQ$43</f>
        <v>1.2416713330545597</v>
      </c>
      <c r="AR36" s="635">
        <f>AR$43</f>
        <v>1.2416713330545597</v>
      </c>
      <c r="AS36" s="635">
        <f>AS$43</f>
        <v>1.2416713330545597</v>
      </c>
      <c r="AT36" s="635"/>
      <c r="AU36" s="635">
        <f t="shared" ref="AU36:AU76" si="49">N36/V36</f>
        <v>1.2416713330545597</v>
      </c>
      <c r="AW36" s="635">
        <f>R36/$V36</f>
        <v>0.8062945148951679</v>
      </c>
      <c r="AX36" s="635">
        <f t="shared" ref="AX36:AY51" si="50">S36/$V36</f>
        <v>0.10812152937517897</v>
      </c>
      <c r="AY36" s="635">
        <f t="shared" si="50"/>
        <v>8.558395572965305E-2</v>
      </c>
      <c r="AZ36" s="635"/>
      <c r="BA36" s="635">
        <f>SUM(AW36:AZ36)</f>
        <v>0.99999999999999989</v>
      </c>
      <c r="BC36" s="625"/>
      <c r="BD36" s="642">
        <f t="shared" ref="BD36:BD77" si="51">AK36</f>
        <v>1.0188249582662516</v>
      </c>
      <c r="BE36" s="642">
        <f t="shared" ref="BE36:BE77" si="52">AL36</f>
        <v>1.1451402510055781</v>
      </c>
      <c r="BF36" s="642">
        <f t="shared" ref="BF36:BF77" si="53">AM36</f>
        <v>1.0063391756666147</v>
      </c>
      <c r="BG36" s="642">
        <v>1</v>
      </c>
      <c r="BH36" s="633"/>
      <c r="BI36" s="642">
        <f t="shared" ref="BI36:BI77" si="54">AQ36</f>
        <v>1.2416713330545597</v>
      </c>
      <c r="BJ36" s="642">
        <f t="shared" ref="BJ36:BJ77" si="55">AR36</f>
        <v>1.2416713330545597</v>
      </c>
      <c r="BK36" s="642">
        <f t="shared" ref="BK36:BK77" si="56">AS36</f>
        <v>1.2416713330545597</v>
      </c>
      <c r="BL36" s="642">
        <v>1</v>
      </c>
      <c r="BN36" s="642">
        <f t="shared" ref="BN36:BN77" si="57">AW36</f>
        <v>0.8062945148951679</v>
      </c>
      <c r="BO36" s="642">
        <f t="shared" ref="BO36:BO77" si="58">AX36</f>
        <v>0.10812152937517897</v>
      </c>
      <c r="BP36" s="642">
        <f t="shared" ref="BP36:BP77" si="59">AY36</f>
        <v>8.558395572965305E-2</v>
      </c>
      <c r="BQ36" s="642">
        <v>1</v>
      </c>
      <c r="BT36" s="634">
        <f t="shared" ref="BT36:BT77" si="60">N36/N$79</f>
        <v>0.92729005271184517</v>
      </c>
      <c r="BU36" s="634">
        <f t="shared" ref="BU36:BU77" si="61">AI36/AI$79</f>
        <v>1.0724351124122229</v>
      </c>
      <c r="BV36" s="634">
        <f t="shared" ref="BV36:BV76" si="62">EH36</f>
        <v>0.98704230406864635</v>
      </c>
      <c r="BW36" s="634">
        <f t="shared" ref="BW36:BW76" si="63">EL36</f>
        <v>1.0117106753818406</v>
      </c>
      <c r="BX36" s="634">
        <v>1</v>
      </c>
      <c r="BY36" s="634">
        <v>1</v>
      </c>
      <c r="BZ36" s="634">
        <f t="shared" ref="BZ36:BZ76" si="64">ED36</f>
        <v>1.0739372971561076</v>
      </c>
      <c r="CA36" s="634">
        <f t="shared" ref="CA36:CA76" si="65">BT36*BV36*BW36*BX36*BY36*BZ36</f>
        <v>0.99445841191876305</v>
      </c>
      <c r="CB36" s="634">
        <f t="shared" ref="CB36:CB76" si="66">BT36*BU36</f>
        <v>0.99445841191876372</v>
      </c>
      <c r="CC36" s="634"/>
      <c r="CD36" s="634">
        <f>BV36*BW36</f>
        <v>0.99860123607973827</v>
      </c>
      <c r="CG36" s="579"/>
      <c r="CI36" s="625">
        <f t="shared" ref="CI36:CI77" si="67">D36/$H36</f>
        <v>0.53082019945808434</v>
      </c>
      <c r="CJ36" s="625">
        <f t="shared" ref="CJ36:CJ77" si="68">E36/$H36</f>
        <v>0.43753849116723187</v>
      </c>
      <c r="CK36" s="625">
        <f t="shared" ref="CK36:CK77" si="69">F36/$H36</f>
        <v>3.1641309374683943E-2</v>
      </c>
      <c r="CL36" s="625">
        <f t="shared" ref="CL36:CL77" si="70">G36/$H36</f>
        <v>0</v>
      </c>
      <c r="CN36" s="625"/>
      <c r="CO36" s="625"/>
      <c r="CP36" s="625"/>
      <c r="CQ36" s="625"/>
      <c r="CR36" s="625"/>
      <c r="CS36" s="625"/>
      <c r="CT36" s="625"/>
      <c r="CU36" s="625"/>
      <c r="CV36" s="625"/>
      <c r="CW36" s="625"/>
      <c r="CZ36" s="625"/>
      <c r="DA36" s="625"/>
      <c r="DB36" s="625"/>
      <c r="DC36" s="625"/>
      <c r="DE36" s="625"/>
      <c r="DF36" s="625"/>
      <c r="DG36" s="625"/>
      <c r="DH36" s="625"/>
      <c r="DI36" s="625"/>
      <c r="DK36" s="625"/>
      <c r="DL36" s="625"/>
      <c r="DM36" s="625"/>
      <c r="DN36" s="625"/>
      <c r="DP36" s="625"/>
      <c r="DQ36" s="625"/>
      <c r="DR36" s="625"/>
      <c r="DS36" s="625"/>
      <c r="DU36" s="625"/>
      <c r="DV36" s="625"/>
      <c r="DW36" s="625"/>
      <c r="DX36" s="625"/>
      <c r="EB36" s="625">
        <f t="shared" si="27"/>
        <v>1</v>
      </c>
      <c r="EC36" s="625">
        <f t="shared" si="28"/>
        <v>1</v>
      </c>
      <c r="ED36" s="625">
        <f t="shared" si="11"/>
        <v>1.0739372971561076</v>
      </c>
      <c r="EE36" s="625"/>
      <c r="EF36" s="625">
        <f t="shared" si="29"/>
        <v>1</v>
      </c>
      <c r="EG36" s="625">
        <f t="shared" si="30"/>
        <v>1</v>
      </c>
      <c r="EH36" s="625">
        <f t="shared" si="12"/>
        <v>0.98704230406864635</v>
      </c>
      <c r="EI36" s="625"/>
      <c r="EJ36" s="625">
        <f t="shared" si="31"/>
        <v>1</v>
      </c>
      <c r="EK36" s="625">
        <f t="shared" si="32"/>
        <v>1</v>
      </c>
      <c r="EL36" s="625">
        <f t="shared" si="13"/>
        <v>1.0117106753818406</v>
      </c>
      <c r="EM36" s="625"/>
      <c r="EP36" s="581"/>
      <c r="EZ36" s="576">
        <f t="shared" si="33"/>
        <v>1991</v>
      </c>
      <c r="FA36" s="635">
        <f t="shared" si="14"/>
        <v>0.82786833797714932</v>
      </c>
      <c r="FB36" s="635">
        <f t="shared" si="15"/>
        <v>0.92007256551714822</v>
      </c>
      <c r="FC36" s="635">
        <f t="shared" si="16"/>
        <v>1</v>
      </c>
      <c r="FD36" s="635">
        <f t="shared" si="17"/>
        <v>0.97172331982066806</v>
      </c>
      <c r="FE36" s="635">
        <f t="shared" si="18"/>
        <v>0.92596925444949318</v>
      </c>
      <c r="FG36" s="576">
        <f t="shared" si="19"/>
        <v>22</v>
      </c>
      <c r="FH36" s="635">
        <f t="shared" si="20"/>
        <v>0.88828596285975936</v>
      </c>
      <c r="FI36" s="635">
        <f t="shared" si="21"/>
        <v>0.91648481176466601</v>
      </c>
      <c r="FJ36" s="635">
        <f t="shared" si="22"/>
        <v>1</v>
      </c>
      <c r="FK36" s="635">
        <f t="shared" si="23"/>
        <v>1.0778571148904028</v>
      </c>
      <c r="FL36" s="635">
        <f t="shared" si="24"/>
        <v>0.899220779743651</v>
      </c>
      <c r="FS36" s="576">
        <f>FS35+1</f>
        <v>2008</v>
      </c>
      <c r="FT36" s="625">
        <f t="shared" si="2"/>
        <v>1.3697442449921271</v>
      </c>
      <c r="FU36" s="625">
        <f t="shared" si="3"/>
        <v>0.90799143950944339</v>
      </c>
      <c r="FV36" s="625">
        <f t="shared" si="4"/>
        <v>1.5085431264992464</v>
      </c>
    </row>
    <row r="37" spans="1:178" x14ac:dyDescent="0.2">
      <c r="A37" s="619" t="s">
        <v>105</v>
      </c>
      <c r="B37" s="575">
        <f t="shared" si="26"/>
        <v>1971</v>
      </c>
      <c r="D37" s="432">
        <f>Conversion_factors!$A33*D183+D258</f>
        <v>926.07804316919498</v>
      </c>
      <c r="E37" s="432">
        <f>Conversion_factors!$A33*E183+E258</f>
        <v>779.29022604988268</v>
      </c>
      <c r="F37" s="432">
        <f>Conversion_factors!$A33*F183+F258</f>
        <v>57.726016385798559</v>
      </c>
      <c r="G37" s="630"/>
      <c r="H37" s="630">
        <f t="shared" si="34"/>
        <v>1763.0942856048764</v>
      </c>
      <c r="J37" s="636">
        <f>Mining_Data!C11</f>
        <v>335276.88710328442</v>
      </c>
      <c r="K37" s="636">
        <f>Mining_Data!D11</f>
        <v>46490.452525599067</v>
      </c>
      <c r="L37" s="636">
        <f>Mining_Data!E11</f>
        <v>37191.158000000003</v>
      </c>
      <c r="M37" s="636"/>
      <c r="N37" s="636">
        <f t="shared" si="35"/>
        <v>418958.49762888346</v>
      </c>
      <c r="O37" s="781"/>
      <c r="P37" s="635">
        <f>NonManufacturing_Data!V13</f>
        <v>0.80536610081829074</v>
      </c>
      <c r="Q37" s="635"/>
      <c r="R37" s="637">
        <f t="shared" si="36"/>
        <v>270020.63926086645</v>
      </c>
      <c r="S37" s="637">
        <f t="shared" si="37"/>
        <v>37441.834475819574</v>
      </c>
      <c r="T37" s="637">
        <f t="shared" si="38"/>
        <v>29952.497903376981</v>
      </c>
      <c r="U37" s="638"/>
      <c r="V37" s="636">
        <f t="shared" si="39"/>
        <v>337414.97164006304</v>
      </c>
      <c r="X37" s="639">
        <f t="shared" si="40"/>
        <v>2.7621290902880227</v>
      </c>
      <c r="Y37" s="639">
        <f t="shared" si="40"/>
        <v>16.762371276570853</v>
      </c>
      <c r="Z37" s="639">
        <f t="shared" si="40"/>
        <v>1.5521435601924132</v>
      </c>
      <c r="AA37" s="630"/>
      <c r="AB37" s="630">
        <f t="shared" ref="AB37:AB76" si="71">H37/V37*1000</f>
        <v>5.2252995088956959</v>
      </c>
      <c r="AE37" s="639">
        <f t="shared" si="41"/>
        <v>3.4296565096067071</v>
      </c>
      <c r="AF37" s="639">
        <f t="shared" si="42"/>
        <v>20.813355888135195</v>
      </c>
      <c r="AG37" s="639">
        <f t="shared" si="43"/>
        <v>1.9272521634761641</v>
      </c>
      <c r="AH37" s="630"/>
      <c r="AI37" s="639">
        <f t="shared" si="44"/>
        <v>5.2252995088956959</v>
      </c>
      <c r="AK37" s="640">
        <f t="shared" si="45"/>
        <v>1.0177798466186427</v>
      </c>
      <c r="AL37" s="640">
        <f t="shared" si="46"/>
        <v>1.129416391710893</v>
      </c>
      <c r="AM37" s="640">
        <f t="shared" si="47"/>
        <v>1.0059542066652092</v>
      </c>
      <c r="AN37" s="641"/>
      <c r="AO37" s="640">
        <f t="shared" si="48"/>
        <v>1.0745820810454521</v>
      </c>
      <c r="AQ37" s="635">
        <f t="shared" ref="AQ37:AS42" si="72">AQ$43</f>
        <v>1.2416713330545597</v>
      </c>
      <c r="AR37" s="635">
        <f t="shared" si="72"/>
        <v>1.2416713330545597</v>
      </c>
      <c r="AS37" s="635">
        <f t="shared" si="72"/>
        <v>1.2416713330545597</v>
      </c>
      <c r="AT37" s="635"/>
      <c r="AU37" s="635">
        <f t="shared" si="49"/>
        <v>1.2416713330545595</v>
      </c>
      <c r="AW37" s="635">
        <f t="shared" ref="AW37:AY76" si="73">R37/$V37</f>
        <v>0.80026276827132192</v>
      </c>
      <c r="AX37" s="635">
        <f t="shared" si="50"/>
        <v>0.11096672531698031</v>
      </c>
      <c r="AY37" s="635">
        <f t="shared" si="50"/>
        <v>8.8770506411697606E-2</v>
      </c>
      <c r="AZ37" s="635"/>
      <c r="BA37" s="635">
        <f t="shared" ref="BA37:BA77" si="74">SUM(AW37:AZ37)</f>
        <v>0.99999999999999978</v>
      </c>
      <c r="BC37" s="625"/>
      <c r="BD37" s="642">
        <f t="shared" si="51"/>
        <v>1.0177798466186427</v>
      </c>
      <c r="BE37" s="642">
        <f t="shared" si="52"/>
        <v>1.129416391710893</v>
      </c>
      <c r="BF37" s="642">
        <f t="shared" si="53"/>
        <v>1.0059542066652092</v>
      </c>
      <c r="BG37" s="642">
        <v>1</v>
      </c>
      <c r="BH37" s="633"/>
      <c r="BI37" s="642">
        <f t="shared" si="54"/>
        <v>1.2416713330545597</v>
      </c>
      <c r="BJ37" s="642">
        <f t="shared" si="55"/>
        <v>1.2416713330545597</v>
      </c>
      <c r="BK37" s="642">
        <f t="shared" si="56"/>
        <v>1.2416713330545597</v>
      </c>
      <c r="BL37" s="642">
        <v>1</v>
      </c>
      <c r="BN37" s="642">
        <f t="shared" si="57"/>
        <v>0.80026276827132192</v>
      </c>
      <c r="BO37" s="642">
        <f t="shared" si="58"/>
        <v>0.11096672531698031</v>
      </c>
      <c r="BP37" s="642">
        <f t="shared" si="59"/>
        <v>8.8770506411697606E-2</v>
      </c>
      <c r="BQ37" s="642">
        <v>1</v>
      </c>
      <c r="BT37" s="634">
        <f t="shared" si="60"/>
        <v>0.92253561251269656</v>
      </c>
      <c r="BU37" s="634">
        <f t="shared" si="61"/>
        <v>1.0745820810454521</v>
      </c>
      <c r="BV37" s="634">
        <f t="shared" si="62"/>
        <v>0.98704230406864635</v>
      </c>
      <c r="BW37" s="634">
        <f t="shared" si="63"/>
        <v>1.0204841454734686</v>
      </c>
      <c r="BX37" s="634">
        <v>1</v>
      </c>
      <c r="BY37" s="634">
        <v>1</v>
      </c>
      <c r="BZ37" s="634">
        <f t="shared" si="64"/>
        <v>1.0668357628729084</v>
      </c>
      <c r="CA37" s="634">
        <f t="shared" si="65"/>
        <v>0.99134023833243357</v>
      </c>
      <c r="CB37" s="634">
        <f t="shared" si="66"/>
        <v>0.99134023833243423</v>
      </c>
      <c r="CC37" s="634"/>
      <c r="CD37" s="634">
        <f t="shared" ref="CD37:CD76" si="75">BV37*BW37</f>
        <v>1.007261022213656</v>
      </c>
      <c r="CG37" s="579"/>
      <c r="CI37" s="625">
        <f t="shared" si="67"/>
        <v>0.52525724275232355</v>
      </c>
      <c r="CJ37" s="625">
        <f t="shared" si="68"/>
        <v>0.44200144734887303</v>
      </c>
      <c r="CK37" s="625">
        <f t="shared" si="69"/>
        <v>3.2741309898803347E-2</v>
      </c>
      <c r="CL37" s="625">
        <f t="shared" si="70"/>
        <v>0</v>
      </c>
      <c r="CN37" s="625">
        <f t="shared" ref="CN37:CP52" si="76">(CI37-CI36)/LN(CI37/CI36)</f>
        <v>0.52803383719627295</v>
      </c>
      <c r="CO37" s="625">
        <f t="shared" si="76"/>
        <v>0.43976619491464181</v>
      </c>
      <c r="CP37" s="625">
        <f t="shared" si="76"/>
        <v>3.2188177074543016E-2</v>
      </c>
      <c r="CQ37" s="625"/>
      <c r="CR37" s="625">
        <f t="shared" ref="CR37:CR76" si="77">SUM(CN37:CQ37)</f>
        <v>0.99998820918545783</v>
      </c>
      <c r="CS37" s="625"/>
      <c r="CT37" s="625">
        <f t="shared" ref="CT37:CW52" si="78">CN37/$CR37</f>
        <v>0.52804006321872921</v>
      </c>
      <c r="CU37" s="625">
        <f t="shared" si="78"/>
        <v>0.43977138017742645</v>
      </c>
      <c r="CV37" s="625">
        <f t="shared" si="78"/>
        <v>3.2188556603844315E-2</v>
      </c>
      <c r="CW37" s="625">
        <f t="shared" si="78"/>
        <v>0</v>
      </c>
      <c r="CZ37" s="625">
        <f t="shared" ref="CZ37:CZ77" si="79">LN(BD37/BD36)</f>
        <v>-1.0263274807572127E-3</v>
      </c>
      <c r="DA37" s="625">
        <f t="shared" ref="DA37:DA77" si="80">LN(BE37/BE36)</f>
        <v>-1.3826087669642785E-2</v>
      </c>
      <c r="DB37" s="625">
        <f t="shared" ref="DB37:DB77" si="81">LN(BF37/BF36)</f>
        <v>-3.8261717648335579E-4</v>
      </c>
      <c r="DC37" s="625">
        <f t="shared" ref="DC37:DC77" si="82">LN(BG37/BG36)</f>
        <v>0</v>
      </c>
      <c r="DE37" s="625">
        <f t="shared" ref="DE37:DE77" si="83">LN(AQ37/AQ36)</f>
        <v>0</v>
      </c>
      <c r="DF37" s="625">
        <f t="shared" ref="DF37:DF77" si="84">LN(AR37/AR36)</f>
        <v>0</v>
      </c>
      <c r="DG37" s="625">
        <f t="shared" ref="DG37:DG77" si="85">LN(AS37/AS36)</f>
        <v>0</v>
      </c>
      <c r="DH37" s="625">
        <f t="shared" ref="DH37:DH77" si="86">M37/$N37</f>
        <v>0</v>
      </c>
      <c r="DI37" s="625"/>
      <c r="DK37" s="625">
        <f t="shared" ref="DK37:DK77" si="87">LN(AW37/AW36)</f>
        <v>-7.5089447831255254E-3</v>
      </c>
      <c r="DL37" s="625">
        <f t="shared" ref="DL37:DL77" si="88">LN(AX37/AX36)</f>
        <v>2.5974517980012241E-2</v>
      </c>
      <c r="DM37" s="625">
        <f t="shared" ref="DM37:DM77" si="89">LN(AY37/AY36)</f>
        <v>3.6556627310549247E-2</v>
      </c>
      <c r="DN37" s="625"/>
      <c r="DP37" s="625">
        <f t="shared" ref="DP37:DP77" si="90">LN(BI37/BI36)</f>
        <v>0</v>
      </c>
      <c r="DQ37" s="625">
        <f t="shared" ref="DQ37:DQ77" si="91">LN(BJ37/BJ36)</f>
        <v>0</v>
      </c>
      <c r="DR37" s="625">
        <f t="shared" ref="DR37:DR77" si="92">LN(BK37/BK36)</f>
        <v>0</v>
      </c>
      <c r="DS37" s="625">
        <f t="shared" ref="DS37:DS77" si="93">LN(BL37/BL36)</f>
        <v>0</v>
      </c>
      <c r="DU37" s="625">
        <f t="shared" ref="DU37:DU77" si="94">LN(BN37/BN36)</f>
        <v>-7.5089447831255254E-3</v>
      </c>
      <c r="DV37" s="625">
        <f t="shared" ref="DV37:DV77" si="95">LN(BO37/BO36)</f>
        <v>2.5974517980012241E-2</v>
      </c>
      <c r="DW37" s="625">
        <f t="shared" ref="DW37:DW77" si="96">LN(BP37/BP36)</f>
        <v>3.6556627310549247E-2</v>
      </c>
      <c r="DX37" s="625">
        <f t="shared" ref="DX37:DX77" si="97">LN(BQ37/BQ36)</f>
        <v>0</v>
      </c>
      <c r="EB37" s="625">
        <f t="shared" si="27"/>
        <v>0.9933873846247776</v>
      </c>
      <c r="EC37" s="625">
        <f t="shared" si="28"/>
        <v>0.9933873846247776</v>
      </c>
      <c r="ED37" s="625">
        <f t="shared" si="11"/>
        <v>1.0668357628729084</v>
      </c>
      <c r="EE37" s="625"/>
      <c r="EF37" s="625">
        <f t="shared" si="29"/>
        <v>1</v>
      </c>
      <c r="EG37" s="625">
        <f t="shared" si="30"/>
        <v>1</v>
      </c>
      <c r="EH37" s="625">
        <f t="shared" si="12"/>
        <v>0.98704230406864635</v>
      </c>
      <c r="EI37" s="625"/>
      <c r="EJ37" s="625">
        <f t="shared" si="31"/>
        <v>1.0086719160972741</v>
      </c>
      <c r="EK37" s="625">
        <f t="shared" si="32"/>
        <v>1.0086719160972741</v>
      </c>
      <c r="EL37" s="625">
        <f t="shared" si="13"/>
        <v>1.0204841454734686</v>
      </c>
      <c r="EM37" s="625"/>
      <c r="EP37" s="581"/>
      <c r="EZ37" s="576">
        <f t="shared" si="33"/>
        <v>1992</v>
      </c>
      <c r="FA37" s="635">
        <f t="shared" si="14"/>
        <v>0.84085304988348974</v>
      </c>
      <c r="FB37" s="635">
        <f t="shared" si="15"/>
        <v>0.89055337079711483</v>
      </c>
      <c r="FC37" s="635">
        <f t="shared" si="16"/>
        <v>1</v>
      </c>
      <c r="FD37" s="635">
        <f t="shared" si="17"/>
        <v>1.0120713867308728</v>
      </c>
      <c r="FE37" s="635">
        <f t="shared" si="18"/>
        <v>0.93292988503869001</v>
      </c>
      <c r="FG37" s="576">
        <f t="shared" si="19"/>
        <v>23</v>
      </c>
      <c r="FH37" s="635">
        <f t="shared" si="20"/>
        <v>0.91700374693721887</v>
      </c>
      <c r="FI37" s="635">
        <f t="shared" si="21"/>
        <v>0.84710099349057466</v>
      </c>
      <c r="FJ37" s="635">
        <f t="shared" si="22"/>
        <v>1</v>
      </c>
      <c r="FK37" s="635">
        <f t="shared" si="23"/>
        <v>1.2204184876302222</v>
      </c>
      <c r="FL37" s="635">
        <f t="shared" si="24"/>
        <v>0.88700719198305022</v>
      </c>
    </row>
    <row r="38" spans="1:178" x14ac:dyDescent="0.2">
      <c r="A38" s="619" t="s">
        <v>105</v>
      </c>
      <c r="B38" s="575">
        <f t="shared" si="26"/>
        <v>1972</v>
      </c>
      <c r="D38" s="432">
        <f>Conversion_factors!$A34*D184+D259</f>
        <v>925.47511776830902</v>
      </c>
      <c r="E38" s="432">
        <f>Conversion_factors!$A34*E184+E259</f>
        <v>807.76700679593591</v>
      </c>
      <c r="F38" s="432">
        <f>Conversion_factors!$A34*F184+F259</f>
        <v>59.437469006988806</v>
      </c>
      <c r="G38" s="630"/>
      <c r="H38" s="630">
        <f t="shared" si="34"/>
        <v>1792.6795935712337</v>
      </c>
      <c r="J38" s="636">
        <f>Mining_Data!C12</f>
        <v>336178.57303901715</v>
      </c>
      <c r="K38" s="636">
        <f>Mining_Data!D12</f>
        <v>47928.30157278254</v>
      </c>
      <c r="L38" s="636">
        <f>Mining_Data!E12</f>
        <v>38341.4</v>
      </c>
      <c r="M38" s="636"/>
      <c r="N38" s="636">
        <f t="shared" si="35"/>
        <v>422448.27461179974</v>
      </c>
      <c r="O38" s="781"/>
      <c r="P38" s="635">
        <f>NonManufacturing_Data!V14</f>
        <v>0.80536610081829074</v>
      </c>
      <c r="Q38" s="635"/>
      <c r="R38" s="637">
        <f t="shared" si="36"/>
        <v>270746.8265470902</v>
      </c>
      <c r="S38" s="637">
        <f t="shared" si="37"/>
        <v>38599.829356515023</v>
      </c>
      <c r="T38" s="637">
        <f t="shared" si="38"/>
        <v>30878.863817914415</v>
      </c>
      <c r="U38" s="638"/>
      <c r="V38" s="636">
        <f t="shared" si="39"/>
        <v>340225.51972151961</v>
      </c>
      <c r="X38" s="639">
        <f t="shared" ref="X38:X76" si="98">D38/J38*1000</f>
        <v>2.7529271404840476</v>
      </c>
      <c r="Y38" s="639">
        <f t="shared" ref="Y38:Y76" si="99">E38/K38*1000</f>
        <v>16.853653901532152</v>
      </c>
      <c r="Z38" s="639">
        <f t="shared" ref="Z38:Z76" si="100">F38/L38*1000</f>
        <v>1.5502164502858218</v>
      </c>
      <c r="AA38" s="630"/>
      <c r="AB38" s="630">
        <f t="shared" si="71"/>
        <v>5.2690920864448163</v>
      </c>
      <c r="AE38" s="639">
        <f t="shared" si="41"/>
        <v>3.4182307123269045</v>
      </c>
      <c r="AF38" s="639">
        <f t="shared" si="42"/>
        <v>20.926698906755604</v>
      </c>
      <c r="AG38" s="639">
        <f t="shared" si="43"/>
        <v>1.9248593263495037</v>
      </c>
      <c r="AH38" s="630"/>
      <c r="AI38" s="639">
        <f t="shared" si="44"/>
        <v>5.2690920864448163</v>
      </c>
      <c r="AK38" s="640">
        <f t="shared" si="45"/>
        <v>1.0143891437391093</v>
      </c>
      <c r="AL38" s="640">
        <f t="shared" si="46"/>
        <v>1.1355668397118743</v>
      </c>
      <c r="AM38" s="640">
        <f t="shared" si="47"/>
        <v>1.0047052343620275</v>
      </c>
      <c r="AN38" s="641"/>
      <c r="AO38" s="640">
        <f t="shared" si="48"/>
        <v>1.0835880182241657</v>
      </c>
      <c r="AQ38" s="635">
        <f t="shared" si="72"/>
        <v>1.2416713330545597</v>
      </c>
      <c r="AR38" s="635">
        <f t="shared" si="72"/>
        <v>1.2416713330545597</v>
      </c>
      <c r="AS38" s="635">
        <f t="shared" si="72"/>
        <v>1.2416713330545597</v>
      </c>
      <c r="AT38" s="635"/>
      <c r="AU38" s="635">
        <f t="shared" si="49"/>
        <v>1.2416713330545599</v>
      </c>
      <c r="AW38" s="635">
        <f t="shared" si="73"/>
        <v>0.79578635596971414</v>
      </c>
      <c r="AX38" s="635">
        <f t="shared" si="50"/>
        <v>0.11345365682183289</v>
      </c>
      <c r="AY38" s="635">
        <f t="shared" si="50"/>
        <v>9.0759987208453061E-2</v>
      </c>
      <c r="AZ38" s="635"/>
      <c r="BA38" s="635">
        <f t="shared" si="74"/>
        <v>1</v>
      </c>
      <c r="BC38" s="625"/>
      <c r="BD38" s="642">
        <f t="shared" si="51"/>
        <v>1.0143891437391093</v>
      </c>
      <c r="BE38" s="642">
        <f t="shared" si="52"/>
        <v>1.1355668397118743</v>
      </c>
      <c r="BF38" s="642">
        <f t="shared" si="53"/>
        <v>1.0047052343620275</v>
      </c>
      <c r="BG38" s="642">
        <v>1</v>
      </c>
      <c r="BH38" s="633"/>
      <c r="BI38" s="642">
        <f t="shared" si="54"/>
        <v>1.2416713330545597</v>
      </c>
      <c r="BJ38" s="642">
        <f t="shared" si="55"/>
        <v>1.2416713330545597</v>
      </c>
      <c r="BK38" s="642">
        <f t="shared" si="56"/>
        <v>1.2416713330545597</v>
      </c>
      <c r="BL38" s="642">
        <v>1</v>
      </c>
      <c r="BN38" s="642">
        <f t="shared" si="57"/>
        <v>0.79578635596971414</v>
      </c>
      <c r="BO38" s="642">
        <f t="shared" si="58"/>
        <v>0.11345365682183289</v>
      </c>
      <c r="BP38" s="642">
        <f t="shared" si="59"/>
        <v>9.0759987208453061E-2</v>
      </c>
      <c r="BQ38" s="642">
        <v>1</v>
      </c>
      <c r="BT38" s="634">
        <f t="shared" si="60"/>
        <v>0.93022000980905883</v>
      </c>
      <c r="BU38" s="634">
        <f t="shared" si="61"/>
        <v>1.0835880182241657</v>
      </c>
      <c r="BV38" s="634">
        <f t="shared" si="62"/>
        <v>0.98704230406864635</v>
      </c>
      <c r="BW38" s="634">
        <f t="shared" si="63"/>
        <v>1.0283731016936377</v>
      </c>
      <c r="BX38" s="634">
        <v>1</v>
      </c>
      <c r="BY38" s="634">
        <v>1</v>
      </c>
      <c r="BZ38" s="634">
        <f t="shared" si="64"/>
        <v>1.0675241751915703</v>
      </c>
      <c r="CA38" s="634">
        <f t="shared" si="65"/>
        <v>1.0079752569414615</v>
      </c>
      <c r="CB38" s="634">
        <f t="shared" si="66"/>
        <v>1.0079752569414622</v>
      </c>
      <c r="CC38" s="634"/>
      <c r="CD38" s="634">
        <f t="shared" si="75"/>
        <v>1.0150477557379085</v>
      </c>
      <c r="CG38" s="579"/>
      <c r="CI38" s="625">
        <f t="shared" si="67"/>
        <v>0.51625238614149171</v>
      </c>
      <c r="CJ38" s="625">
        <f t="shared" si="68"/>
        <v>0.45059195725364776</v>
      </c>
      <c r="CK38" s="625">
        <f t="shared" si="69"/>
        <v>3.3155656604860556E-2</v>
      </c>
      <c r="CL38" s="625">
        <f t="shared" si="70"/>
        <v>0</v>
      </c>
      <c r="CN38" s="625">
        <f t="shared" si="76"/>
        <v>0.52074183824121634</v>
      </c>
      <c r="CO38" s="625">
        <f t="shared" si="76"/>
        <v>0.44628292247666407</v>
      </c>
      <c r="CP38" s="625">
        <f t="shared" si="76"/>
        <v>3.294804902596879E-2</v>
      </c>
      <c r="CQ38" s="625"/>
      <c r="CR38" s="625">
        <f t="shared" si="77"/>
        <v>0.99997280974384917</v>
      </c>
      <c r="CS38" s="625"/>
      <c r="CT38" s="625">
        <f t="shared" si="78"/>
        <v>0.52075599773018666</v>
      </c>
      <c r="CU38" s="625">
        <f t="shared" si="78"/>
        <v>0.44629505735359237</v>
      </c>
      <c r="CV38" s="625">
        <f t="shared" si="78"/>
        <v>3.2948944916220961E-2</v>
      </c>
      <c r="CW38" s="625">
        <f t="shared" si="78"/>
        <v>0</v>
      </c>
      <c r="CZ38" s="625">
        <f t="shared" si="79"/>
        <v>-3.3370315580359294E-3</v>
      </c>
      <c r="DA38" s="625">
        <f t="shared" si="80"/>
        <v>5.4309127174448002E-3</v>
      </c>
      <c r="DB38" s="625">
        <f t="shared" si="81"/>
        <v>-1.2423510797890235E-3</v>
      </c>
      <c r="DC38" s="625">
        <f t="shared" si="82"/>
        <v>0</v>
      </c>
      <c r="DE38" s="625">
        <f t="shared" si="83"/>
        <v>0</v>
      </c>
      <c r="DF38" s="625">
        <f t="shared" si="84"/>
        <v>0</v>
      </c>
      <c r="DG38" s="625">
        <f t="shared" si="85"/>
        <v>0</v>
      </c>
      <c r="DH38" s="625">
        <f t="shared" si="86"/>
        <v>0</v>
      </c>
      <c r="DI38" s="625"/>
      <c r="DK38" s="625">
        <f t="shared" si="87"/>
        <v>-5.6093812793080282E-3</v>
      </c>
      <c r="DL38" s="625">
        <f t="shared" si="88"/>
        <v>2.2164059147803301E-2</v>
      </c>
      <c r="DM38" s="625">
        <f t="shared" si="89"/>
        <v>2.2164059147803301E-2</v>
      </c>
      <c r="DN38" s="625"/>
      <c r="DP38" s="625">
        <f t="shared" si="90"/>
        <v>0</v>
      </c>
      <c r="DQ38" s="625">
        <f t="shared" si="91"/>
        <v>0</v>
      </c>
      <c r="DR38" s="625">
        <f t="shared" si="92"/>
        <v>0</v>
      </c>
      <c r="DS38" s="625">
        <f t="shared" si="93"/>
        <v>0</v>
      </c>
      <c r="DU38" s="625">
        <f t="shared" si="94"/>
        <v>-5.6093812793080282E-3</v>
      </c>
      <c r="DV38" s="625">
        <f t="shared" si="95"/>
        <v>2.2164059147803301E-2</v>
      </c>
      <c r="DW38" s="625">
        <f t="shared" si="96"/>
        <v>2.2164059147803301E-2</v>
      </c>
      <c r="DX38" s="625">
        <f t="shared" si="97"/>
        <v>0</v>
      </c>
      <c r="EB38" s="625">
        <f t="shared" si="27"/>
        <v>1.0006452842533211</v>
      </c>
      <c r="EC38" s="625">
        <f t="shared" si="28"/>
        <v>0.99402840186152386</v>
      </c>
      <c r="ED38" s="625">
        <f t="shared" si="11"/>
        <v>1.0675241751915703</v>
      </c>
      <c r="EE38" s="625"/>
      <c r="EF38" s="625">
        <f t="shared" si="29"/>
        <v>1</v>
      </c>
      <c r="EG38" s="625">
        <f t="shared" si="30"/>
        <v>1</v>
      </c>
      <c r="EH38" s="625">
        <f t="shared" si="12"/>
        <v>0.98704230406864635</v>
      </c>
      <c r="EI38" s="625"/>
      <c r="EJ38" s="625">
        <f t="shared" si="31"/>
        <v>1.0077306014553602</v>
      </c>
      <c r="EK38" s="625">
        <f t="shared" si="32"/>
        <v>1.0164695566798367</v>
      </c>
      <c r="EL38" s="625">
        <f t="shared" si="13"/>
        <v>1.0283731016936377</v>
      </c>
      <c r="EM38" s="625"/>
      <c r="EP38" s="581"/>
      <c r="EZ38" s="576">
        <f t="shared" si="33"/>
        <v>1993</v>
      </c>
      <c r="FA38" s="635">
        <f t="shared" si="14"/>
        <v>0.83478361874657714</v>
      </c>
      <c r="FB38" s="635">
        <f t="shared" si="15"/>
        <v>0.91436767498037885</v>
      </c>
      <c r="FC38" s="635">
        <f t="shared" si="16"/>
        <v>1</v>
      </c>
      <c r="FD38" s="635">
        <f t="shared" si="17"/>
        <v>0.98639129191057251</v>
      </c>
      <c r="FE38" s="635">
        <f t="shared" si="18"/>
        <v>0.92555839492292935</v>
      </c>
      <c r="FG38" s="576">
        <f t="shared" si="19"/>
        <v>24</v>
      </c>
      <c r="FH38" s="635">
        <f t="shared" si="20"/>
        <v>1.1053197333058258</v>
      </c>
      <c r="FI38" s="635">
        <f t="shared" si="21"/>
        <v>0.84602728825747564</v>
      </c>
      <c r="FJ38" s="635">
        <f t="shared" si="22"/>
        <v>1</v>
      </c>
      <c r="FK38" s="635">
        <f t="shared" si="23"/>
        <v>1.5001943420535442</v>
      </c>
      <c r="FL38" s="635">
        <f t="shared" si="24"/>
        <v>0.87087541222293463</v>
      </c>
    </row>
    <row r="39" spans="1:178" x14ac:dyDescent="0.2">
      <c r="A39" s="619" t="s">
        <v>105</v>
      </c>
      <c r="B39" s="575">
        <f t="shared" si="26"/>
        <v>1973</v>
      </c>
      <c r="D39" s="432">
        <f>Conversion_factors!$A35*D185+D260</f>
        <v>914.61518915032184</v>
      </c>
      <c r="E39" s="432">
        <f>Conversion_factors!$A35*E185+E260</f>
        <v>874.15236017682787</v>
      </c>
      <c r="F39" s="432">
        <f>Conversion_factors!$A35*F185+F260</f>
        <v>63.45395706186644</v>
      </c>
      <c r="G39" s="630"/>
      <c r="H39" s="630">
        <f t="shared" si="34"/>
        <v>1852.2215063890162</v>
      </c>
      <c r="J39" s="636">
        <f>Mining_Data!C13</f>
        <v>332875.67740582715</v>
      </c>
      <c r="K39" s="636">
        <f>Mining_Data!D13</f>
        <v>52174.461653620972</v>
      </c>
      <c r="L39" s="636">
        <f>Mining_Data!E13</f>
        <v>40961.699999999997</v>
      </c>
      <c r="M39" s="636"/>
      <c r="N39" s="636">
        <f t="shared" si="35"/>
        <v>426011.83905944816</v>
      </c>
      <c r="O39" s="781"/>
      <c r="P39" s="635">
        <f>NonManufacturing_Data!V15</f>
        <v>0.80536610081829074</v>
      </c>
      <c r="Q39" s="635"/>
      <c r="R39" s="637">
        <f t="shared" si="36"/>
        <v>268086.78636957821</v>
      </c>
      <c r="S39" s="637">
        <f t="shared" si="37"/>
        <v>42019.542744270155</v>
      </c>
      <c r="T39" s="637">
        <f t="shared" si="38"/>
        <v>32989.164611888576</v>
      </c>
      <c r="U39" s="638"/>
      <c r="V39" s="636">
        <f t="shared" si="39"/>
        <v>343095.49372573697</v>
      </c>
      <c r="X39" s="639">
        <f t="shared" si="98"/>
        <v>2.7476179583864995</v>
      </c>
      <c r="Y39" s="639">
        <f t="shared" si="99"/>
        <v>16.754410730295682</v>
      </c>
      <c r="Z39" s="639">
        <f t="shared" si="100"/>
        <v>1.5491045796894769</v>
      </c>
      <c r="AA39" s="630"/>
      <c r="AB39" s="630">
        <f t="shared" si="71"/>
        <v>5.3985597020683738</v>
      </c>
      <c r="AE39" s="639">
        <f t="shared" si="41"/>
        <v>3.4116384531144126</v>
      </c>
      <c r="AF39" s="639">
        <f t="shared" si="42"/>
        <v>20.803471506029858</v>
      </c>
      <c r="AG39" s="639">
        <f t="shared" si="43"/>
        <v>1.9234787485039562</v>
      </c>
      <c r="AH39" s="630"/>
      <c r="AI39" s="639">
        <f t="shared" si="44"/>
        <v>5.3985597020683738</v>
      </c>
      <c r="AK39" s="640">
        <f t="shared" si="45"/>
        <v>1.0124328345427316</v>
      </c>
      <c r="AL39" s="640">
        <f t="shared" si="46"/>
        <v>1.1288800253876679</v>
      </c>
      <c r="AM39" s="640">
        <f t="shared" si="47"/>
        <v>1.0039846238899384</v>
      </c>
      <c r="AN39" s="641"/>
      <c r="AO39" s="640">
        <f t="shared" si="48"/>
        <v>1.1102130144732625</v>
      </c>
      <c r="AQ39" s="635">
        <f t="shared" si="72"/>
        <v>1.2416713330545597</v>
      </c>
      <c r="AR39" s="635">
        <f t="shared" si="72"/>
        <v>1.2416713330545597</v>
      </c>
      <c r="AS39" s="635">
        <f t="shared" si="72"/>
        <v>1.2416713330545597</v>
      </c>
      <c r="AT39" s="635"/>
      <c r="AU39" s="635">
        <f t="shared" si="49"/>
        <v>1.2416713330545597</v>
      </c>
      <c r="AW39" s="635">
        <f t="shared" si="73"/>
        <v>0.78137658836137591</v>
      </c>
      <c r="AX39" s="635">
        <f t="shared" si="50"/>
        <v>0.12247185845541783</v>
      </c>
      <c r="AY39" s="635">
        <f t="shared" si="50"/>
        <v>9.6151553183206173E-2</v>
      </c>
      <c r="AZ39" s="635"/>
      <c r="BA39" s="635">
        <f t="shared" si="74"/>
        <v>1</v>
      </c>
      <c r="BC39" s="625"/>
      <c r="BD39" s="642">
        <f t="shared" si="51"/>
        <v>1.0124328345427316</v>
      </c>
      <c r="BE39" s="642">
        <f t="shared" si="52"/>
        <v>1.1288800253876679</v>
      </c>
      <c r="BF39" s="642">
        <f t="shared" si="53"/>
        <v>1.0039846238899384</v>
      </c>
      <c r="BG39" s="642">
        <v>1</v>
      </c>
      <c r="BH39" s="633"/>
      <c r="BI39" s="642">
        <f t="shared" si="54"/>
        <v>1.2416713330545597</v>
      </c>
      <c r="BJ39" s="642">
        <f t="shared" si="55"/>
        <v>1.2416713330545597</v>
      </c>
      <c r="BK39" s="642">
        <f t="shared" si="56"/>
        <v>1.2416713330545597</v>
      </c>
      <c r="BL39" s="642">
        <v>1</v>
      </c>
      <c r="BN39" s="642">
        <f t="shared" si="57"/>
        <v>0.78137658836137591</v>
      </c>
      <c r="BO39" s="642">
        <f t="shared" si="58"/>
        <v>0.12247185845541783</v>
      </c>
      <c r="BP39" s="642">
        <f t="shared" si="59"/>
        <v>9.6151553183206173E-2</v>
      </c>
      <c r="BQ39" s="642">
        <v>1</v>
      </c>
      <c r="BT39" s="634">
        <f t="shared" si="60"/>
        <v>0.93806688516555747</v>
      </c>
      <c r="BU39" s="634">
        <f t="shared" si="61"/>
        <v>1.1102130144732625</v>
      </c>
      <c r="BV39" s="634">
        <f t="shared" si="62"/>
        <v>0.98704230406864635</v>
      </c>
      <c r="BW39" s="634">
        <f t="shared" si="63"/>
        <v>1.0575717385885437</v>
      </c>
      <c r="BX39" s="634">
        <v>1</v>
      </c>
      <c r="BY39" s="634">
        <v>1</v>
      </c>
      <c r="BZ39" s="634">
        <f t="shared" si="64"/>
        <v>1.0635568539340043</v>
      </c>
      <c r="CA39" s="634">
        <f t="shared" si="65"/>
        <v>1.0414540643571968</v>
      </c>
      <c r="CB39" s="634">
        <f t="shared" si="66"/>
        <v>1.0414540643571972</v>
      </c>
      <c r="CC39" s="634"/>
      <c r="CD39" s="634">
        <f t="shared" si="75"/>
        <v>1.0438680455743203</v>
      </c>
      <c r="CG39" s="579"/>
      <c r="CI39" s="625">
        <f t="shared" si="67"/>
        <v>0.49379363429021111</v>
      </c>
      <c r="CJ39" s="625">
        <f t="shared" si="68"/>
        <v>0.47194806731351729</v>
      </c>
      <c r="CK39" s="625">
        <f t="shared" si="69"/>
        <v>3.4258298396271515E-2</v>
      </c>
      <c r="CL39" s="625">
        <f t="shared" si="70"/>
        <v>0</v>
      </c>
      <c r="CN39" s="625">
        <f t="shared" si="76"/>
        <v>0.50493976944548868</v>
      </c>
      <c r="CO39" s="625">
        <f t="shared" si="76"/>
        <v>0.46118760418223154</v>
      </c>
      <c r="CP39" s="625">
        <f t="shared" si="76"/>
        <v>3.3703971432386723E-2</v>
      </c>
      <c r="CQ39" s="625"/>
      <c r="CR39" s="625">
        <f t="shared" si="77"/>
        <v>0.99983134506010696</v>
      </c>
      <c r="CS39" s="625"/>
      <c r="CT39" s="625">
        <f t="shared" si="78"/>
        <v>0.50502494439713042</v>
      </c>
      <c r="CU39" s="625">
        <f t="shared" si="78"/>
        <v>0.46126539887035278</v>
      </c>
      <c r="CV39" s="625">
        <f t="shared" si="78"/>
        <v>3.370965673251676E-2</v>
      </c>
      <c r="CW39" s="625">
        <f t="shared" si="78"/>
        <v>0</v>
      </c>
      <c r="CZ39" s="625">
        <f t="shared" si="79"/>
        <v>-1.9304209495060165E-3</v>
      </c>
      <c r="DA39" s="625">
        <f t="shared" si="80"/>
        <v>-5.9059312573049843E-3</v>
      </c>
      <c r="DB39" s="625">
        <f t="shared" si="81"/>
        <v>-7.1749304656735407E-4</v>
      </c>
      <c r="DC39" s="625">
        <f t="shared" si="82"/>
        <v>0</v>
      </c>
      <c r="DE39" s="625">
        <f t="shared" si="83"/>
        <v>0</v>
      </c>
      <c r="DF39" s="625">
        <f t="shared" si="84"/>
        <v>0</v>
      </c>
      <c r="DG39" s="625">
        <f t="shared" si="85"/>
        <v>0</v>
      </c>
      <c r="DH39" s="625">
        <f t="shared" si="86"/>
        <v>0</v>
      </c>
      <c r="DI39" s="625"/>
      <c r="DK39" s="625">
        <f t="shared" si="87"/>
        <v>-1.8273531769256623E-2</v>
      </c>
      <c r="DL39" s="625">
        <f t="shared" si="88"/>
        <v>7.6486833098510551E-2</v>
      </c>
      <c r="DM39" s="625">
        <f t="shared" si="89"/>
        <v>5.7707106682336473E-2</v>
      </c>
      <c r="DN39" s="625"/>
      <c r="DP39" s="625">
        <f t="shared" si="90"/>
        <v>0</v>
      </c>
      <c r="DQ39" s="625">
        <f t="shared" si="91"/>
        <v>0</v>
      </c>
      <c r="DR39" s="625">
        <f t="shared" si="92"/>
        <v>0</v>
      </c>
      <c r="DS39" s="625">
        <f t="shared" si="93"/>
        <v>0</v>
      </c>
      <c r="DU39" s="625">
        <f t="shared" si="94"/>
        <v>-1.8273531769256623E-2</v>
      </c>
      <c r="DV39" s="625">
        <f t="shared" si="95"/>
        <v>7.6486833098510551E-2</v>
      </c>
      <c r="DW39" s="625">
        <f t="shared" si="96"/>
        <v>5.7707106682336473E-2</v>
      </c>
      <c r="DX39" s="625">
        <f t="shared" si="97"/>
        <v>0</v>
      </c>
      <c r="EB39" s="625">
        <f t="shared" si="27"/>
        <v>0.99628362396865267</v>
      </c>
      <c r="EC39" s="625">
        <f t="shared" si="28"/>
        <v>0.99033421853436721</v>
      </c>
      <c r="ED39" s="625">
        <f t="shared" si="11"/>
        <v>1.0635568539340043</v>
      </c>
      <c r="EE39" s="625"/>
      <c r="EF39" s="625">
        <f t="shared" si="29"/>
        <v>1</v>
      </c>
      <c r="EG39" s="625">
        <f t="shared" si="30"/>
        <v>1</v>
      </c>
      <c r="EH39" s="625">
        <f t="shared" si="12"/>
        <v>0.98704230406864635</v>
      </c>
      <c r="EI39" s="625"/>
      <c r="EJ39" s="625">
        <f t="shared" si="31"/>
        <v>1.0283930383309505</v>
      </c>
      <c r="EK39" s="625">
        <f t="shared" si="32"/>
        <v>1.0453302157648916</v>
      </c>
      <c r="EL39" s="625">
        <f t="shared" si="13"/>
        <v>1.0575717385885437</v>
      </c>
      <c r="EM39" s="625"/>
      <c r="EP39" s="581"/>
      <c r="EZ39" s="576">
        <f t="shared" si="33"/>
        <v>1994</v>
      </c>
      <c r="FA39" s="635">
        <f t="shared" si="14"/>
        <v>0.77708795251190821</v>
      </c>
      <c r="FB39" s="635">
        <f t="shared" si="15"/>
        <v>0.9164686491892905</v>
      </c>
      <c r="FC39" s="635">
        <f t="shared" si="16"/>
        <v>1</v>
      </c>
      <c r="FD39" s="635">
        <f t="shared" si="17"/>
        <v>0.93096680734319992</v>
      </c>
      <c r="FE39" s="635">
        <f t="shared" si="18"/>
        <v>0.91079023554094529</v>
      </c>
      <c r="FG39" s="576">
        <f t="shared" si="19"/>
        <v>25</v>
      </c>
      <c r="FH39" s="635">
        <f t="shared" si="20"/>
        <v>1.0140008647512941</v>
      </c>
      <c r="FI39" s="635">
        <f t="shared" si="21"/>
        <v>0.86921070104523135</v>
      </c>
      <c r="FJ39" s="635">
        <f t="shared" si="22"/>
        <v>1</v>
      </c>
      <c r="FK39" s="635">
        <f t="shared" si="23"/>
        <v>1.343100392140713</v>
      </c>
      <c r="FL39" s="635">
        <f t="shared" si="24"/>
        <v>0.8685699202645083</v>
      </c>
    </row>
    <row r="40" spans="1:178" x14ac:dyDescent="0.2">
      <c r="A40" s="619" t="s">
        <v>105</v>
      </c>
      <c r="B40" s="575">
        <f t="shared" si="26"/>
        <v>1974</v>
      </c>
      <c r="D40" s="432">
        <f>Conversion_factors!$A36*D186+D261</f>
        <v>885.2206140839221</v>
      </c>
      <c r="E40" s="432">
        <f>Conversion_factors!$A36*E186+E261</f>
        <v>846.80853467527959</v>
      </c>
      <c r="F40" s="432">
        <f>Conversion_factors!$A36*F186+F261</f>
        <v>75.752011004431751</v>
      </c>
      <c r="G40" s="630"/>
      <c r="H40" s="630">
        <f t="shared" si="34"/>
        <v>1807.7811597636335</v>
      </c>
      <c r="J40" s="636">
        <f>Mining_Data!C14</f>
        <v>320226.50889956247</v>
      </c>
      <c r="K40" s="636">
        <f>Mining_Data!D14</f>
        <v>50186.590709846118</v>
      </c>
      <c r="L40" s="636">
        <f>Mining_Data!E14</f>
        <v>48790.100000000006</v>
      </c>
      <c r="M40" s="636"/>
      <c r="N40" s="636">
        <f t="shared" si="35"/>
        <v>419203.19960940862</v>
      </c>
      <c r="O40" s="781"/>
      <c r="P40" s="635">
        <f>NonManufacturing_Data!V16</f>
        <v>0.80536610081829074</v>
      </c>
      <c r="Q40" s="635"/>
      <c r="R40" s="637">
        <f t="shared" si="36"/>
        <v>257899.57485109431</v>
      </c>
      <c r="S40" s="637">
        <f t="shared" si="37"/>
        <v>40418.57887335222</v>
      </c>
      <c r="T40" s="637">
        <f t="shared" si="38"/>
        <v>39293.892595534489</v>
      </c>
      <c r="U40" s="638"/>
      <c r="V40" s="636">
        <f t="shared" si="39"/>
        <v>337612.04631998105</v>
      </c>
      <c r="X40" s="639">
        <f t="shared" si="98"/>
        <v>2.7643576952012032</v>
      </c>
      <c r="Y40" s="639">
        <f t="shared" si="99"/>
        <v>16.8732030348725</v>
      </c>
      <c r="Z40" s="639">
        <f t="shared" si="100"/>
        <v>1.5526102837344407</v>
      </c>
      <c r="AA40" s="630"/>
      <c r="AB40" s="630">
        <f t="shared" si="71"/>
        <v>5.3546109490721765</v>
      </c>
      <c r="AE40" s="639">
        <f t="shared" si="41"/>
        <v>3.432423704440108</v>
      </c>
      <c r="AF40" s="639">
        <f t="shared" si="42"/>
        <v>20.950972505210384</v>
      </c>
      <c r="AG40" s="639">
        <f t="shared" si="43"/>
        <v>1.9278316807187614</v>
      </c>
      <c r="AH40" s="630"/>
      <c r="AI40" s="639">
        <f t="shared" si="44"/>
        <v>5.3546109490721765</v>
      </c>
      <c r="AK40" s="640">
        <f t="shared" si="45"/>
        <v>1.018601035307718</v>
      </c>
      <c r="AL40" s="640">
        <f t="shared" si="46"/>
        <v>1.1368840227806678</v>
      </c>
      <c r="AM40" s="640">
        <f t="shared" si="47"/>
        <v>1.0062566931893255</v>
      </c>
      <c r="AN40" s="641"/>
      <c r="AO40" s="640">
        <f t="shared" si="48"/>
        <v>1.1011749598366609</v>
      </c>
      <c r="AQ40" s="635">
        <f t="shared" si="72"/>
        <v>1.2416713330545597</v>
      </c>
      <c r="AR40" s="635">
        <f t="shared" si="72"/>
        <v>1.2416713330545597</v>
      </c>
      <c r="AS40" s="635">
        <f t="shared" si="72"/>
        <v>1.2416713330545597</v>
      </c>
      <c r="AT40" s="635"/>
      <c r="AU40" s="635">
        <f t="shared" si="49"/>
        <v>1.2416713330545597</v>
      </c>
      <c r="AW40" s="635">
        <f t="shared" si="73"/>
        <v>0.76389328420663916</v>
      </c>
      <c r="AX40" s="635">
        <f t="shared" si="50"/>
        <v>0.11971900681246547</v>
      </c>
      <c r="AY40" s="635">
        <f t="shared" si="50"/>
        <v>0.11638770898089527</v>
      </c>
      <c r="AZ40" s="635"/>
      <c r="BA40" s="635">
        <f t="shared" si="74"/>
        <v>0.99999999999999989</v>
      </c>
      <c r="BC40" s="625"/>
      <c r="BD40" s="642">
        <f t="shared" si="51"/>
        <v>1.018601035307718</v>
      </c>
      <c r="BE40" s="642">
        <f t="shared" si="52"/>
        <v>1.1368840227806678</v>
      </c>
      <c r="BF40" s="642">
        <f t="shared" si="53"/>
        <v>1.0062566931893255</v>
      </c>
      <c r="BG40" s="642">
        <v>1</v>
      </c>
      <c r="BH40" s="633"/>
      <c r="BI40" s="642">
        <f t="shared" si="54"/>
        <v>1.2416713330545597</v>
      </c>
      <c r="BJ40" s="642">
        <f t="shared" si="55"/>
        <v>1.2416713330545597</v>
      </c>
      <c r="BK40" s="642">
        <f t="shared" si="56"/>
        <v>1.2416713330545597</v>
      </c>
      <c r="BL40" s="642">
        <v>1</v>
      </c>
      <c r="BN40" s="642">
        <f t="shared" si="57"/>
        <v>0.76389328420663916</v>
      </c>
      <c r="BO40" s="642">
        <f t="shared" si="58"/>
        <v>0.11971900681246547</v>
      </c>
      <c r="BP40" s="642">
        <f t="shared" si="59"/>
        <v>0.11638770898089527</v>
      </c>
      <c r="BQ40" s="642">
        <v>1</v>
      </c>
      <c r="BT40" s="634">
        <f t="shared" si="60"/>
        <v>0.92307443984944826</v>
      </c>
      <c r="BU40" s="634">
        <f t="shared" si="61"/>
        <v>1.1011749598366609</v>
      </c>
      <c r="BV40" s="634">
        <f t="shared" si="62"/>
        <v>0.98704230406864635</v>
      </c>
      <c r="BW40" s="634">
        <f t="shared" si="63"/>
        <v>1.0422751640945698</v>
      </c>
      <c r="BX40" s="634">
        <v>1</v>
      </c>
      <c r="BY40" s="634">
        <v>1</v>
      </c>
      <c r="BZ40" s="634">
        <f t="shared" si="64"/>
        <v>1.0703804572025708</v>
      </c>
      <c r="CA40" s="634">
        <f t="shared" si="65"/>
        <v>1.0164664592274641</v>
      </c>
      <c r="CB40" s="634">
        <f t="shared" si="66"/>
        <v>1.0164664592274644</v>
      </c>
      <c r="CC40" s="634"/>
      <c r="CD40" s="634">
        <f t="shared" si="75"/>
        <v>1.0287696794414305</v>
      </c>
      <c r="CG40" s="579"/>
      <c r="CI40" s="625">
        <f t="shared" si="67"/>
        <v>0.48967244143625455</v>
      </c>
      <c r="CJ40" s="625">
        <f t="shared" si="68"/>
        <v>0.46842425041424784</v>
      </c>
      <c r="CK40" s="625">
        <f t="shared" si="69"/>
        <v>4.1903308149497637E-2</v>
      </c>
      <c r="CL40" s="625">
        <f t="shared" si="70"/>
        <v>0</v>
      </c>
      <c r="CN40" s="625">
        <f t="shared" si="76"/>
        <v>0.49173015955515709</v>
      </c>
      <c r="CO40" s="625">
        <f t="shared" si="76"/>
        <v>0.4701839580809597</v>
      </c>
      <c r="CP40" s="625">
        <f t="shared" si="76"/>
        <v>3.7952558324406409E-2</v>
      </c>
      <c r="CQ40" s="625"/>
      <c r="CR40" s="625">
        <f t="shared" si="77"/>
        <v>0.99986667596052314</v>
      </c>
      <c r="CS40" s="625"/>
      <c r="CT40" s="625">
        <f t="shared" si="78"/>
        <v>0.49179572774817792</v>
      </c>
      <c r="CU40" s="625">
        <f t="shared" si="78"/>
        <v>0.47024665326432336</v>
      </c>
      <c r="CV40" s="625">
        <f t="shared" si="78"/>
        <v>3.7957618987498748E-2</v>
      </c>
      <c r="CW40" s="625">
        <f t="shared" si="78"/>
        <v>0</v>
      </c>
      <c r="CZ40" s="625">
        <f t="shared" si="79"/>
        <v>6.0739703263613908E-3</v>
      </c>
      <c r="DA40" s="625">
        <f t="shared" si="80"/>
        <v>7.0651934777087198E-3</v>
      </c>
      <c r="DB40" s="625">
        <f t="shared" si="81"/>
        <v>2.2604950436302131E-3</v>
      </c>
      <c r="DC40" s="625">
        <f t="shared" si="82"/>
        <v>0</v>
      </c>
      <c r="DE40" s="625">
        <f t="shared" si="83"/>
        <v>0</v>
      </c>
      <c r="DF40" s="625">
        <f t="shared" si="84"/>
        <v>0</v>
      </c>
      <c r="DG40" s="625">
        <f t="shared" si="85"/>
        <v>0</v>
      </c>
      <c r="DH40" s="625">
        <f t="shared" si="86"/>
        <v>0</v>
      </c>
      <c r="DI40" s="625"/>
      <c r="DK40" s="625">
        <f t="shared" si="87"/>
        <v>-2.2629121974718457E-2</v>
      </c>
      <c r="DL40" s="625">
        <f t="shared" si="88"/>
        <v>-2.2733889668815826E-2</v>
      </c>
      <c r="DM40" s="625">
        <f t="shared" si="89"/>
        <v>0.19100131111856192</v>
      </c>
      <c r="DN40" s="625"/>
      <c r="DP40" s="625">
        <f t="shared" si="90"/>
        <v>0</v>
      </c>
      <c r="DQ40" s="625">
        <f t="shared" si="91"/>
        <v>0</v>
      </c>
      <c r="DR40" s="625">
        <f t="shared" si="92"/>
        <v>0</v>
      </c>
      <c r="DS40" s="625">
        <f t="shared" si="93"/>
        <v>0</v>
      </c>
      <c r="DU40" s="625">
        <f t="shared" si="94"/>
        <v>-2.2629121974718457E-2</v>
      </c>
      <c r="DV40" s="625">
        <f t="shared" si="95"/>
        <v>-2.2733889668815826E-2</v>
      </c>
      <c r="DW40" s="625">
        <f t="shared" si="96"/>
        <v>0.19100131111856192</v>
      </c>
      <c r="DX40" s="625">
        <f t="shared" si="97"/>
        <v>0</v>
      </c>
      <c r="EB40" s="625">
        <f t="shared" si="27"/>
        <v>1.0064158331012831</v>
      </c>
      <c r="EC40" s="625">
        <f t="shared" si="28"/>
        <v>0.99668803759497338</v>
      </c>
      <c r="ED40" s="625">
        <f t="shared" si="11"/>
        <v>1.0703804572025708</v>
      </c>
      <c r="EE40" s="625"/>
      <c r="EF40" s="625">
        <f t="shared" si="29"/>
        <v>1</v>
      </c>
      <c r="EG40" s="625">
        <f t="shared" si="30"/>
        <v>1</v>
      </c>
      <c r="EH40" s="625">
        <f t="shared" si="12"/>
        <v>0.98704230406864635</v>
      </c>
      <c r="EI40" s="625"/>
      <c r="EJ40" s="625">
        <f t="shared" si="31"/>
        <v>0.9855361353411457</v>
      </c>
      <c r="EK40" s="625">
        <f t="shared" si="32"/>
        <v>1.0302107010002572</v>
      </c>
      <c r="EL40" s="625">
        <f t="shared" si="13"/>
        <v>1.0422751640945698</v>
      </c>
      <c r="EM40" s="625"/>
      <c r="EP40" s="581"/>
      <c r="EZ40" s="576">
        <f t="shared" si="33"/>
        <v>1995</v>
      </c>
      <c r="FA40" s="635">
        <f t="shared" si="14"/>
        <v>0.73988443816153404</v>
      </c>
      <c r="FB40" s="635">
        <f t="shared" si="15"/>
        <v>0.87912725819075477</v>
      </c>
      <c r="FC40" s="635">
        <f t="shared" si="16"/>
        <v>1</v>
      </c>
      <c r="FD40" s="635">
        <f t="shared" si="17"/>
        <v>0.90965693638776701</v>
      </c>
      <c r="FE40" s="635">
        <f t="shared" si="18"/>
        <v>0.92519762983320175</v>
      </c>
      <c r="FG40" s="576">
        <f t="shared" si="19"/>
        <v>26</v>
      </c>
      <c r="FH40" s="635">
        <f t="shared" si="20"/>
        <v>0.91570070829476846</v>
      </c>
      <c r="FI40" s="635">
        <f t="shared" si="21"/>
        <v>0.829415334013477</v>
      </c>
      <c r="FJ40" s="635">
        <f t="shared" si="22"/>
        <v>1</v>
      </c>
      <c r="FK40" s="635">
        <f t="shared" si="23"/>
        <v>1.2973471491861355</v>
      </c>
      <c r="FL40" s="635">
        <f t="shared" si="24"/>
        <v>0.85099162899139713</v>
      </c>
    </row>
    <row r="41" spans="1:178" x14ac:dyDescent="0.2">
      <c r="A41" s="619" t="s">
        <v>105</v>
      </c>
      <c r="B41" s="575">
        <f t="shared" si="26"/>
        <v>1975</v>
      </c>
      <c r="D41" s="432">
        <f>Conversion_factors!$A37*D187+D262</f>
        <v>841.99436517923755</v>
      </c>
      <c r="E41" s="432">
        <f>Conversion_factors!$A37*E187+E262</f>
        <v>780.94893589619608</v>
      </c>
      <c r="F41" s="432">
        <f>Conversion_factors!$A37*F187+F262</f>
        <v>88.346334651892278</v>
      </c>
      <c r="G41" s="630"/>
      <c r="H41" s="630">
        <f t="shared" si="34"/>
        <v>1711.289635727326</v>
      </c>
      <c r="J41" s="636">
        <f>Mining_Data!C15</f>
        <v>305406.16247556172</v>
      </c>
      <c r="K41" s="636">
        <f>Mining_Data!D15</f>
        <v>47021.817802262551</v>
      </c>
      <c r="L41" s="636">
        <f>Mining_Data!E15</f>
        <v>56958.6</v>
      </c>
      <c r="M41" s="636"/>
      <c r="N41" s="636">
        <f t="shared" si="35"/>
        <v>409386.58027782425</v>
      </c>
      <c r="O41" s="781"/>
      <c r="P41" s="635">
        <f>NonManufacturing_Data!V17</f>
        <v>0.80536610081829074</v>
      </c>
      <c r="Q41" s="635"/>
      <c r="R41" s="637">
        <f t="shared" si="36"/>
        <v>245963.77023882052</v>
      </c>
      <c r="S41" s="637">
        <f t="shared" si="37"/>
        <v>37869.778056796276</v>
      </c>
      <c r="T41" s="637">
        <f t="shared" si="38"/>
        <v>45872.525590068697</v>
      </c>
      <c r="U41" s="638"/>
      <c r="V41" s="636">
        <f t="shared" si="39"/>
        <v>329706.07388568553</v>
      </c>
      <c r="X41" s="639">
        <f t="shared" si="98"/>
        <v>2.7569658658954306</v>
      </c>
      <c r="Y41" s="639">
        <f t="shared" si="99"/>
        <v>16.608225126052425</v>
      </c>
      <c r="Z41" s="639">
        <f t="shared" si="100"/>
        <v>1.5510622566546979</v>
      </c>
      <c r="AA41" s="630"/>
      <c r="AB41" s="630">
        <f t="shared" si="71"/>
        <v>5.1903491360024443</v>
      </c>
      <c r="AE41" s="639">
        <f t="shared" si="41"/>
        <v>3.4232454818922977</v>
      </c>
      <c r="AF41" s="639">
        <f t="shared" si="42"/>
        <v>20.62195703193575</v>
      </c>
      <c r="AG41" s="639">
        <f t="shared" si="43"/>
        <v>1.9259095398710524</v>
      </c>
      <c r="AH41" s="630"/>
      <c r="AI41" s="639">
        <f t="shared" si="44"/>
        <v>5.1903491360024443</v>
      </c>
      <c r="AK41" s="640">
        <f t="shared" si="45"/>
        <v>1.0158773194164104</v>
      </c>
      <c r="AL41" s="640">
        <f t="shared" si="46"/>
        <v>1.1190303200601606</v>
      </c>
      <c r="AM41" s="640">
        <f t="shared" si="47"/>
        <v>1.0052534069000689</v>
      </c>
      <c r="AN41" s="641"/>
      <c r="AO41" s="640">
        <f t="shared" si="48"/>
        <v>1.0673945419631454</v>
      </c>
      <c r="AQ41" s="635">
        <f t="shared" si="72"/>
        <v>1.2416713330545597</v>
      </c>
      <c r="AR41" s="635">
        <f t="shared" si="72"/>
        <v>1.2416713330545597</v>
      </c>
      <c r="AS41" s="635">
        <f t="shared" si="72"/>
        <v>1.2416713330545597</v>
      </c>
      <c r="AT41" s="635"/>
      <c r="AU41" s="635">
        <f t="shared" si="49"/>
        <v>1.2416713330545595</v>
      </c>
      <c r="AW41" s="635">
        <f t="shared" si="73"/>
        <v>0.74600921766488348</v>
      </c>
      <c r="AX41" s="635">
        <f t="shared" si="50"/>
        <v>0.11485920659722619</v>
      </c>
      <c r="AY41" s="635">
        <f t="shared" si="50"/>
        <v>0.13913157573789026</v>
      </c>
      <c r="AZ41" s="635"/>
      <c r="BA41" s="635">
        <f t="shared" si="74"/>
        <v>0.99999999999999989</v>
      </c>
      <c r="BC41" s="625"/>
      <c r="BD41" s="642">
        <f t="shared" si="51"/>
        <v>1.0158773194164104</v>
      </c>
      <c r="BE41" s="642">
        <f t="shared" si="52"/>
        <v>1.1190303200601606</v>
      </c>
      <c r="BF41" s="642">
        <f t="shared" si="53"/>
        <v>1.0052534069000689</v>
      </c>
      <c r="BG41" s="642">
        <v>1</v>
      </c>
      <c r="BH41" s="633"/>
      <c r="BI41" s="642">
        <f t="shared" si="54"/>
        <v>1.2416713330545597</v>
      </c>
      <c r="BJ41" s="642">
        <f t="shared" si="55"/>
        <v>1.2416713330545597</v>
      </c>
      <c r="BK41" s="642">
        <f t="shared" si="56"/>
        <v>1.2416713330545597</v>
      </c>
      <c r="BL41" s="642">
        <v>1</v>
      </c>
      <c r="BN41" s="642">
        <f t="shared" si="57"/>
        <v>0.74600921766488348</v>
      </c>
      <c r="BO41" s="642">
        <f t="shared" si="58"/>
        <v>0.11485920659722619</v>
      </c>
      <c r="BP41" s="642">
        <f t="shared" si="59"/>
        <v>0.13913157573789026</v>
      </c>
      <c r="BQ41" s="642">
        <v>1</v>
      </c>
      <c r="BT41" s="634">
        <f t="shared" si="60"/>
        <v>0.90145850180517639</v>
      </c>
      <c r="BU41" s="634">
        <f t="shared" si="61"/>
        <v>1.0673945419631454</v>
      </c>
      <c r="BV41" s="634">
        <f t="shared" si="62"/>
        <v>0.98704230406864635</v>
      </c>
      <c r="BW41" s="634">
        <f t="shared" si="63"/>
        <v>1.0191102319668637</v>
      </c>
      <c r="BX41" s="634">
        <v>1</v>
      </c>
      <c r="BY41" s="634">
        <v>1</v>
      </c>
      <c r="BZ41" s="634">
        <f t="shared" si="64"/>
        <v>1.0611286711120245</v>
      </c>
      <c r="CA41" s="634">
        <f t="shared" si="65"/>
        <v>0.96221188463311935</v>
      </c>
      <c r="CB41" s="634">
        <f t="shared" si="66"/>
        <v>0.96221188463311957</v>
      </c>
      <c r="CC41" s="634"/>
      <c r="CD41" s="634">
        <f t="shared" si="75"/>
        <v>1.0059049114605059</v>
      </c>
      <c r="CG41" s="579"/>
      <c r="CI41" s="625">
        <f t="shared" si="67"/>
        <v>0.49202329494701591</v>
      </c>
      <c r="CJ41" s="625">
        <f t="shared" si="68"/>
        <v>0.456351116486649</v>
      </c>
      <c r="CK41" s="625">
        <f t="shared" si="69"/>
        <v>5.1625588566335028E-2</v>
      </c>
      <c r="CL41" s="625">
        <f t="shared" si="70"/>
        <v>0</v>
      </c>
      <c r="CN41" s="625">
        <f t="shared" si="76"/>
        <v>0.49084692993069062</v>
      </c>
      <c r="CO41" s="625">
        <f t="shared" si="76"/>
        <v>0.46236141271244074</v>
      </c>
      <c r="CP41" s="625">
        <f t="shared" si="76"/>
        <v>4.6595522574385137E-2</v>
      </c>
      <c r="CQ41" s="625"/>
      <c r="CR41" s="625">
        <f t="shared" si="77"/>
        <v>0.99980386521751652</v>
      </c>
      <c r="CS41" s="625"/>
      <c r="CT41" s="625">
        <f t="shared" si="78"/>
        <v>0.49094322097254783</v>
      </c>
      <c r="CU41" s="625">
        <f t="shared" si="78"/>
        <v>0.46245211565755429</v>
      </c>
      <c r="CV41" s="625">
        <f t="shared" si="78"/>
        <v>4.6604663369897908E-2</v>
      </c>
      <c r="CW41" s="625">
        <f t="shared" si="78"/>
        <v>0</v>
      </c>
      <c r="CZ41" s="625">
        <f t="shared" si="79"/>
        <v>-2.6775586107846889E-3</v>
      </c>
      <c r="DA41" s="625">
        <f t="shared" si="80"/>
        <v>-1.5828682096769593E-2</v>
      </c>
      <c r="DB41" s="625">
        <f t="shared" si="81"/>
        <v>-9.9754544847607709E-4</v>
      </c>
      <c r="DC41" s="625">
        <f t="shared" si="82"/>
        <v>0</v>
      </c>
      <c r="DE41" s="625">
        <f t="shared" si="83"/>
        <v>0</v>
      </c>
      <c r="DF41" s="625">
        <f t="shared" si="84"/>
        <v>0</v>
      </c>
      <c r="DG41" s="625">
        <f t="shared" si="85"/>
        <v>0</v>
      </c>
      <c r="DH41" s="625">
        <f t="shared" si="86"/>
        <v>0</v>
      </c>
      <c r="DI41" s="625"/>
      <c r="DK41" s="625">
        <f t="shared" si="87"/>
        <v>-2.36901428059372E-2</v>
      </c>
      <c r="DL41" s="625">
        <f t="shared" si="88"/>
        <v>-4.1440299181622439E-2</v>
      </c>
      <c r="DM41" s="625">
        <f t="shared" si="89"/>
        <v>0.17849313666675498</v>
      </c>
      <c r="DN41" s="625"/>
      <c r="DP41" s="625">
        <f t="shared" si="90"/>
        <v>0</v>
      </c>
      <c r="DQ41" s="625">
        <f t="shared" si="91"/>
        <v>0</v>
      </c>
      <c r="DR41" s="625">
        <f t="shared" si="92"/>
        <v>0</v>
      </c>
      <c r="DS41" s="625">
        <f t="shared" si="93"/>
        <v>0</v>
      </c>
      <c r="DU41" s="625">
        <f t="shared" si="94"/>
        <v>-2.36901428059372E-2</v>
      </c>
      <c r="DV41" s="625">
        <f t="shared" si="95"/>
        <v>-4.1440299181622439E-2</v>
      </c>
      <c r="DW41" s="625">
        <f t="shared" si="96"/>
        <v>0.17849313666675498</v>
      </c>
      <c r="DX41" s="625">
        <f t="shared" si="97"/>
        <v>0</v>
      </c>
      <c r="EB41" s="625">
        <f t="shared" si="27"/>
        <v>0.99135654427517694</v>
      </c>
      <c r="EC41" s="625">
        <f t="shared" si="28"/>
        <v>0.98807320867056048</v>
      </c>
      <c r="ED41" s="625">
        <f t="shared" si="11"/>
        <v>1.0611286711120245</v>
      </c>
      <c r="EE41" s="625"/>
      <c r="EF41" s="625">
        <f t="shared" si="29"/>
        <v>1</v>
      </c>
      <c r="EG41" s="625">
        <f t="shared" si="30"/>
        <v>1</v>
      </c>
      <c r="EH41" s="625">
        <f t="shared" si="12"/>
        <v>0.98704230406864635</v>
      </c>
      <c r="EI41" s="625"/>
      <c r="EJ41" s="625">
        <f t="shared" si="31"/>
        <v>0.9777746482639933</v>
      </c>
      <c r="EK41" s="625">
        <f t="shared" si="32"/>
        <v>1.0073139058083285</v>
      </c>
      <c r="EL41" s="625">
        <f t="shared" si="13"/>
        <v>1.0191102319668637</v>
      </c>
      <c r="EM41" s="625"/>
      <c r="EP41" s="581"/>
      <c r="EZ41" s="576">
        <f t="shared" si="33"/>
        <v>1996</v>
      </c>
      <c r="FA41" s="635">
        <f t="shared" si="14"/>
        <v>0.84869118482250516</v>
      </c>
      <c r="FB41" s="635">
        <f t="shared" si="15"/>
        <v>0.88531616695480086</v>
      </c>
      <c r="FC41" s="635">
        <f t="shared" si="16"/>
        <v>1</v>
      </c>
      <c r="FD41" s="635">
        <f t="shared" si="17"/>
        <v>1.0568841690585924</v>
      </c>
      <c r="FE41" s="635">
        <f t="shared" si="18"/>
        <v>0.9070347032417575</v>
      </c>
      <c r="FG41" s="576">
        <f>FG40+1</f>
        <v>27</v>
      </c>
      <c r="FH41" s="635">
        <f t="shared" si="20"/>
        <v>1.0170425492882105</v>
      </c>
      <c r="FI41" s="635">
        <f t="shared" si="21"/>
        <v>0.80689744440553934</v>
      </c>
      <c r="FJ41" s="635">
        <f t="shared" si="22"/>
        <v>1</v>
      </c>
      <c r="FK41" s="635">
        <f t="shared" si="23"/>
        <v>1.4783064345836419</v>
      </c>
      <c r="FL41" s="635">
        <f t="shared" si="24"/>
        <v>0.852621569847133</v>
      </c>
    </row>
    <row r="42" spans="1:178" x14ac:dyDescent="0.2">
      <c r="A42" s="619" t="s">
        <v>105</v>
      </c>
      <c r="B42" s="575">
        <f t="shared" si="26"/>
        <v>1976</v>
      </c>
      <c r="D42" s="432">
        <f>Conversion_factors!$A38*D188+D263</f>
        <v>828.9148381396094</v>
      </c>
      <c r="E42" s="432">
        <f>Conversion_factors!$A38*E188+E263</f>
        <v>824.10634178420287</v>
      </c>
      <c r="F42" s="432">
        <f>Conversion_factors!$A38*F188+F263</f>
        <v>96.075092864300629</v>
      </c>
      <c r="G42" s="630"/>
      <c r="H42" s="630">
        <f t="shared" si="34"/>
        <v>1749.0962727881129</v>
      </c>
      <c r="J42" s="636">
        <f>Mining_Data!C16</f>
        <v>301006.73593417241</v>
      </c>
      <c r="K42" s="636">
        <f>Mining_Data!D16</f>
        <v>50175.629233895226</v>
      </c>
      <c r="L42" s="636">
        <f>Mining_Data!E16</f>
        <v>61967.9</v>
      </c>
      <c r="M42" s="636"/>
      <c r="N42" s="636">
        <f t="shared" si="35"/>
        <v>413150.26516806765</v>
      </c>
      <c r="O42" s="781"/>
      <c r="P42" s="635">
        <f>NonManufacturing_Data!V18</f>
        <v>0.80536610081829074</v>
      </c>
      <c r="Q42" s="635"/>
      <c r="R42" s="637">
        <f t="shared" si="36"/>
        <v>242420.62123934532</v>
      </c>
      <c r="S42" s="637">
        <f t="shared" si="37"/>
        <v>40409.750872206438</v>
      </c>
      <c r="T42" s="637">
        <f t="shared" si="38"/>
        <v>49906.845998897763</v>
      </c>
      <c r="U42" s="638"/>
      <c r="V42" s="636">
        <f t="shared" si="39"/>
        <v>332737.2181104495</v>
      </c>
      <c r="X42" s="639">
        <f t="shared" si="98"/>
        <v>2.7538082680013045</v>
      </c>
      <c r="Y42" s="639">
        <f t="shared" si="99"/>
        <v>16.42443461830057</v>
      </c>
      <c r="Z42" s="639">
        <f t="shared" si="100"/>
        <v>1.5504009796088076</v>
      </c>
      <c r="AA42" s="630"/>
      <c r="AB42" s="630">
        <f t="shared" si="71"/>
        <v>5.2566895964355691</v>
      </c>
      <c r="AE42" s="639">
        <f t="shared" si="41"/>
        <v>3.4193247831058482</v>
      </c>
      <c r="AF42" s="639">
        <f t="shared" si="42"/>
        <v>20.393749627172731</v>
      </c>
      <c r="AG42" s="639">
        <f t="shared" si="43"/>
        <v>1.9250884511199631</v>
      </c>
      <c r="AH42" s="630"/>
      <c r="AI42" s="639">
        <f t="shared" si="44"/>
        <v>5.2566895964355691</v>
      </c>
      <c r="AK42" s="640">
        <f t="shared" si="45"/>
        <v>1.0147138185823374</v>
      </c>
      <c r="AL42" s="640">
        <f t="shared" si="46"/>
        <v>1.106646868538242</v>
      </c>
      <c r="AM42" s="640">
        <f t="shared" si="47"/>
        <v>1.0048248290009976</v>
      </c>
      <c r="AN42" s="641"/>
      <c r="AO42" s="640">
        <f t="shared" si="48"/>
        <v>1.0810374479646823</v>
      </c>
      <c r="AQ42" s="635">
        <f t="shared" si="72"/>
        <v>1.2416713330545597</v>
      </c>
      <c r="AR42" s="635">
        <f t="shared" si="72"/>
        <v>1.2416713330545597</v>
      </c>
      <c r="AS42" s="635">
        <f t="shared" si="72"/>
        <v>1.2416713330545597</v>
      </c>
      <c r="AT42" s="635"/>
      <c r="AU42" s="635">
        <f t="shared" si="49"/>
        <v>1.2416713330545599</v>
      </c>
      <c r="AW42" s="635">
        <f t="shared" si="73"/>
        <v>0.72856478940349767</v>
      </c>
      <c r="AX42" s="635">
        <f t="shared" si="50"/>
        <v>0.12144644083305625</v>
      </c>
      <c r="AY42" s="635">
        <f t="shared" si="50"/>
        <v>0.14998876976344611</v>
      </c>
      <c r="AZ42" s="635"/>
      <c r="BA42" s="635">
        <f t="shared" si="74"/>
        <v>1</v>
      </c>
      <c r="BC42" s="625"/>
      <c r="BD42" s="642">
        <f t="shared" si="51"/>
        <v>1.0147138185823374</v>
      </c>
      <c r="BE42" s="642">
        <f t="shared" si="52"/>
        <v>1.106646868538242</v>
      </c>
      <c r="BF42" s="642">
        <f t="shared" si="53"/>
        <v>1.0048248290009976</v>
      </c>
      <c r="BG42" s="642">
        <v>1</v>
      </c>
      <c r="BH42" s="633"/>
      <c r="BI42" s="642">
        <f t="shared" si="54"/>
        <v>1.2416713330545597</v>
      </c>
      <c r="BJ42" s="642">
        <f t="shared" si="55"/>
        <v>1.2416713330545597</v>
      </c>
      <c r="BK42" s="642">
        <f t="shared" si="56"/>
        <v>1.2416713330545597</v>
      </c>
      <c r="BL42" s="642">
        <v>1</v>
      </c>
      <c r="BN42" s="642">
        <f t="shared" si="57"/>
        <v>0.72856478940349767</v>
      </c>
      <c r="BO42" s="642">
        <f t="shared" si="58"/>
        <v>0.12144644083305625</v>
      </c>
      <c r="BP42" s="642">
        <f t="shared" si="59"/>
        <v>0.14998876976344611</v>
      </c>
      <c r="BQ42" s="642">
        <v>1</v>
      </c>
      <c r="BT42" s="634">
        <f t="shared" si="60"/>
        <v>0.9097460371223407</v>
      </c>
      <c r="BU42" s="634">
        <f t="shared" si="61"/>
        <v>1.0810374479646823</v>
      </c>
      <c r="BV42" s="634">
        <f t="shared" si="62"/>
        <v>0.98704230406864635</v>
      </c>
      <c r="BW42" s="634">
        <f t="shared" si="63"/>
        <v>1.03807433822576</v>
      </c>
      <c r="BX42" s="634">
        <v>1</v>
      </c>
      <c r="BY42" s="634">
        <v>1</v>
      </c>
      <c r="BZ42" s="634">
        <f t="shared" si="64"/>
        <v>1.0550584415811617</v>
      </c>
      <c r="CA42" s="634">
        <f t="shared" si="65"/>
        <v>0.98346953426671824</v>
      </c>
      <c r="CB42" s="634">
        <f t="shared" si="66"/>
        <v>0.98346953426671824</v>
      </c>
      <c r="CC42" s="634"/>
      <c r="CD42" s="634">
        <f t="shared" si="75"/>
        <v>1.0246232865968894</v>
      </c>
      <c r="CG42" s="579"/>
      <c r="CI42" s="625">
        <f t="shared" si="67"/>
        <v>0.47391035647128438</v>
      </c>
      <c r="CJ42" s="625">
        <f t="shared" si="68"/>
        <v>0.47116122457373499</v>
      </c>
      <c r="CK42" s="625">
        <f t="shared" si="69"/>
        <v>5.4928418954980678E-2</v>
      </c>
      <c r="CL42" s="625">
        <f t="shared" si="70"/>
        <v>0</v>
      </c>
      <c r="CN42" s="625">
        <f t="shared" si="76"/>
        <v>0.48291021220909441</v>
      </c>
      <c r="CO42" s="625">
        <f t="shared" si="76"/>
        <v>0.46371675430416714</v>
      </c>
      <c r="CP42" s="625">
        <f t="shared" si="76"/>
        <v>5.325993653939802E-2</v>
      </c>
      <c r="CQ42" s="625"/>
      <c r="CR42" s="625">
        <f t="shared" si="77"/>
        <v>0.99988690305265959</v>
      </c>
      <c r="CS42" s="625"/>
      <c r="CT42" s="625">
        <f t="shared" si="78"/>
        <v>0.48296483405749907</v>
      </c>
      <c r="CU42" s="625">
        <f t="shared" si="78"/>
        <v>0.4637692051855441</v>
      </c>
      <c r="CV42" s="625">
        <f t="shared" si="78"/>
        <v>5.3265960756956783E-2</v>
      </c>
      <c r="CW42" s="625">
        <f t="shared" si="78"/>
        <v>0</v>
      </c>
      <c r="CZ42" s="625">
        <f t="shared" si="79"/>
        <v>-1.1459726575488655E-3</v>
      </c>
      <c r="DA42" s="625">
        <f t="shared" si="80"/>
        <v>-1.1127920412380827E-2</v>
      </c>
      <c r="DB42" s="625">
        <f t="shared" si="81"/>
        <v>-4.2642907913847147E-4</v>
      </c>
      <c r="DC42" s="625">
        <f t="shared" si="82"/>
        <v>0</v>
      </c>
      <c r="DE42" s="625">
        <f t="shared" si="83"/>
        <v>0</v>
      </c>
      <c r="DF42" s="625">
        <f t="shared" si="84"/>
        <v>0</v>
      </c>
      <c r="DG42" s="625">
        <f t="shared" si="85"/>
        <v>0</v>
      </c>
      <c r="DH42" s="625">
        <f t="shared" si="86"/>
        <v>0</v>
      </c>
      <c r="DI42" s="625"/>
      <c r="DK42" s="625">
        <f t="shared" si="87"/>
        <v>-2.3661399214422004E-2</v>
      </c>
      <c r="DL42" s="625">
        <f t="shared" si="88"/>
        <v>5.5766261555216856E-2</v>
      </c>
      <c r="DM42" s="625">
        <f t="shared" si="89"/>
        <v>7.5140349608666682E-2</v>
      </c>
      <c r="DN42" s="625"/>
      <c r="DP42" s="625">
        <f t="shared" si="90"/>
        <v>0</v>
      </c>
      <c r="DQ42" s="625">
        <f t="shared" si="91"/>
        <v>0</v>
      </c>
      <c r="DR42" s="625">
        <f t="shared" si="92"/>
        <v>0</v>
      </c>
      <c r="DS42" s="625">
        <f t="shared" si="93"/>
        <v>0</v>
      </c>
      <c r="DU42" s="625">
        <f t="shared" si="94"/>
        <v>-2.3661399214422004E-2</v>
      </c>
      <c r="DV42" s="625">
        <f t="shared" si="95"/>
        <v>5.5766261555216856E-2</v>
      </c>
      <c r="DW42" s="625">
        <f t="shared" si="96"/>
        <v>7.5140349608666682E-2</v>
      </c>
      <c r="DX42" s="625">
        <f t="shared" si="97"/>
        <v>0</v>
      </c>
      <c r="EB42" s="625">
        <f t="shared" si="27"/>
        <v>0.99427945950748697</v>
      </c>
      <c r="EC42" s="625">
        <f t="shared" si="28"/>
        <v>0.98242089587079329</v>
      </c>
      <c r="ED42" s="625">
        <f t="shared" si="11"/>
        <v>1.0550584415811617</v>
      </c>
      <c r="EE42" s="625"/>
      <c r="EF42" s="625">
        <f t="shared" si="29"/>
        <v>1</v>
      </c>
      <c r="EG42" s="625">
        <f t="shared" si="30"/>
        <v>1</v>
      </c>
      <c r="EH42" s="625">
        <f t="shared" si="12"/>
        <v>0.98704230406864635</v>
      </c>
      <c r="EI42" s="625"/>
      <c r="EJ42" s="625">
        <f t="shared" si="31"/>
        <v>1.0186084936290905</v>
      </c>
      <c r="EK42" s="625">
        <f t="shared" si="32"/>
        <v>1.026058500207057</v>
      </c>
      <c r="EL42" s="625">
        <f t="shared" si="13"/>
        <v>1.03807433822576</v>
      </c>
      <c r="EM42" s="625"/>
      <c r="EP42" s="581"/>
      <c r="EZ42" s="576">
        <f t="shared" si="33"/>
        <v>1997</v>
      </c>
      <c r="FA42" s="635">
        <f t="shared" si="14"/>
        <v>0.87524481603992399</v>
      </c>
      <c r="FB42" s="635">
        <f t="shared" si="15"/>
        <v>0.92265474841099426</v>
      </c>
      <c r="FC42" s="635">
        <f t="shared" si="16"/>
        <v>1</v>
      </c>
      <c r="FD42" s="635">
        <f t="shared" si="17"/>
        <v>1.0485944745998097</v>
      </c>
      <c r="FE42" s="635">
        <f t="shared" si="18"/>
        <v>0.90465452757517917</v>
      </c>
      <c r="FG42" s="576">
        <f>FG41+1</f>
        <v>28</v>
      </c>
      <c r="FH42" s="635">
        <f t="shared" si="20"/>
        <v>1.0811264886201668</v>
      </c>
      <c r="FI42" s="635">
        <f t="shared" si="21"/>
        <v>0.82294456833809249</v>
      </c>
      <c r="FJ42" s="635">
        <f t="shared" si="22"/>
        <v>1</v>
      </c>
      <c r="FK42" s="635">
        <f t="shared" si="23"/>
        <v>1.536340873980069</v>
      </c>
      <c r="FL42" s="635">
        <f t="shared" si="24"/>
        <v>0.85510282257028958</v>
      </c>
    </row>
    <row r="43" spans="1:178" x14ac:dyDescent="0.2">
      <c r="A43" s="619" t="s">
        <v>105</v>
      </c>
      <c r="B43" s="575">
        <f t="shared" si="26"/>
        <v>1977</v>
      </c>
      <c r="D43" s="432">
        <f>Conversion_factors!$A39*D189+D264</f>
        <v>834.00229045496894</v>
      </c>
      <c r="E43" s="432">
        <f>Conversion_factors!$A39*E189+E264</f>
        <v>831.71591348614947</v>
      </c>
      <c r="F43" s="432">
        <f>Conversion_factors!$A39*F189+F264</f>
        <v>108.72641639194228</v>
      </c>
      <c r="G43" s="630"/>
      <c r="H43" s="630">
        <f t="shared" si="34"/>
        <v>1774.4446203330608</v>
      </c>
      <c r="J43" s="636">
        <f>Mining_Data!C17</f>
        <v>302853.25394918147</v>
      </c>
      <c r="K43" s="636">
        <f>Mining_Data!D17</f>
        <v>50711.043763311915</v>
      </c>
      <c r="L43" s="636">
        <f>Mining_Data!E17</f>
        <v>70129.100000000006</v>
      </c>
      <c r="M43" s="636"/>
      <c r="N43" s="636">
        <f t="shared" si="35"/>
        <v>423693.39771249343</v>
      </c>
      <c r="O43" s="781"/>
      <c r="P43" s="635">
        <f>NonManufacturing_Data!V19</f>
        <v>0.80536610081829074</v>
      </c>
      <c r="Q43" s="635"/>
      <c r="R43" s="637">
        <f t="shared" si="36"/>
        <v>243907.74425318389</v>
      </c>
      <c r="S43" s="637">
        <f t="shared" si="37"/>
        <v>40840.955584084215</v>
      </c>
      <c r="T43" s="637">
        <f t="shared" si="38"/>
        <v>56479.599820896001</v>
      </c>
      <c r="U43" s="638"/>
      <c r="V43" s="636">
        <f t="shared" si="39"/>
        <v>341228.29965816409</v>
      </c>
      <c r="X43" s="639">
        <f t="shared" si="98"/>
        <v>2.75381650875349</v>
      </c>
      <c r="Y43" s="639">
        <f t="shared" si="99"/>
        <v>16.401080549004078</v>
      </c>
      <c r="Z43" s="639">
        <f t="shared" si="100"/>
        <v>1.5503751850792646</v>
      </c>
      <c r="AA43" s="630"/>
      <c r="AB43" s="630">
        <f t="shared" si="71"/>
        <v>5.2001683978458555</v>
      </c>
      <c r="AE43" s="639">
        <f t="shared" si="41"/>
        <v>3.4193350154115993</v>
      </c>
      <c r="AF43" s="639">
        <f t="shared" si="42"/>
        <v>20.364751548817104</v>
      </c>
      <c r="AG43" s="639">
        <f t="shared" si="43"/>
        <v>1.9250564227920803</v>
      </c>
      <c r="AH43" s="630"/>
      <c r="AI43" s="639">
        <f t="shared" si="44"/>
        <v>5.2001683978458555</v>
      </c>
      <c r="AK43" s="640">
        <f t="shared" si="45"/>
        <v>1.0147168551064178</v>
      </c>
      <c r="AL43" s="640">
        <f t="shared" si="46"/>
        <v>1.105073316190462</v>
      </c>
      <c r="AM43" s="640">
        <f t="shared" si="47"/>
        <v>1.0048081114007907</v>
      </c>
      <c r="AN43" s="641"/>
      <c r="AO43" s="640">
        <f t="shared" si="48"/>
        <v>1.0694138717275081</v>
      </c>
      <c r="AQ43" s="635">
        <f t="shared" ref="AQ43:AQ77" si="101">J43/R43</f>
        <v>1.2416713330545597</v>
      </c>
      <c r="AR43" s="635">
        <f t="shared" ref="AR43:AR77" si="102">K43/S43</f>
        <v>1.2416713330545597</v>
      </c>
      <c r="AS43" s="635">
        <f t="shared" ref="AS43:AS77" si="103">L43/T43</f>
        <v>1.2416713330545597</v>
      </c>
      <c r="AT43" s="635"/>
      <c r="AU43" s="635">
        <f t="shared" si="49"/>
        <v>1.2416713330545599</v>
      </c>
      <c r="AW43" s="635">
        <f t="shared" si="73"/>
        <v>0.71479342275399183</v>
      </c>
      <c r="AX43" s="635">
        <f t="shared" si="50"/>
        <v>0.11968806697743972</v>
      </c>
      <c r="AY43" s="635">
        <f t="shared" si="50"/>
        <v>0.16551851026856851</v>
      </c>
      <c r="AZ43" s="635"/>
      <c r="BA43" s="635">
        <f t="shared" si="74"/>
        <v>1</v>
      </c>
      <c r="BC43" s="625"/>
      <c r="BD43" s="642">
        <f t="shared" si="51"/>
        <v>1.0147168551064178</v>
      </c>
      <c r="BE43" s="642">
        <f t="shared" si="52"/>
        <v>1.105073316190462</v>
      </c>
      <c r="BF43" s="642">
        <f t="shared" si="53"/>
        <v>1.0048081114007907</v>
      </c>
      <c r="BG43" s="642">
        <v>1</v>
      </c>
      <c r="BH43" s="633"/>
      <c r="BI43" s="642">
        <f t="shared" si="54"/>
        <v>1.2416713330545597</v>
      </c>
      <c r="BJ43" s="642">
        <f t="shared" si="55"/>
        <v>1.2416713330545597</v>
      </c>
      <c r="BK43" s="642">
        <f t="shared" si="56"/>
        <v>1.2416713330545597</v>
      </c>
      <c r="BL43" s="642">
        <v>1</v>
      </c>
      <c r="BN43" s="642">
        <f t="shared" si="57"/>
        <v>0.71479342275399183</v>
      </c>
      <c r="BO43" s="642">
        <f t="shared" si="58"/>
        <v>0.11968806697743972</v>
      </c>
      <c r="BP43" s="642">
        <f t="shared" si="59"/>
        <v>0.16551851026856851</v>
      </c>
      <c r="BQ43" s="642">
        <v>1</v>
      </c>
      <c r="BT43" s="634">
        <f t="shared" si="60"/>
        <v>0.93296173818753336</v>
      </c>
      <c r="BU43" s="634">
        <f t="shared" si="61"/>
        <v>1.0694138717275081</v>
      </c>
      <c r="BV43" s="634">
        <f t="shared" si="62"/>
        <v>0.98704230406864635</v>
      </c>
      <c r="BW43" s="634">
        <f t="shared" si="63"/>
        <v>1.0275992074540639</v>
      </c>
      <c r="BX43" s="634">
        <v>1</v>
      </c>
      <c r="BY43" s="634">
        <v>1</v>
      </c>
      <c r="BZ43" s="634">
        <f t="shared" si="64"/>
        <v>1.0543536015112938</v>
      </c>
      <c r="CA43" s="634">
        <f t="shared" si="65"/>
        <v>0.99772222460875615</v>
      </c>
      <c r="CB43" s="634">
        <f t="shared" si="66"/>
        <v>0.99772222460875581</v>
      </c>
      <c r="CC43" s="634"/>
      <c r="CD43" s="634">
        <f t="shared" si="75"/>
        <v>1.014283889384574</v>
      </c>
      <c r="CG43" s="579"/>
      <c r="CI43" s="625">
        <f t="shared" si="67"/>
        <v>0.47000750595328689</v>
      </c>
      <c r="CJ43" s="625">
        <f t="shared" si="68"/>
        <v>0.46871900309294384</v>
      </c>
      <c r="CK43" s="625">
        <f t="shared" si="69"/>
        <v>6.127349095376923E-2</v>
      </c>
      <c r="CL43" s="625">
        <f t="shared" si="70"/>
        <v>0</v>
      </c>
      <c r="CN43" s="625">
        <f t="shared" si="76"/>
        <v>0.47195624165771649</v>
      </c>
      <c r="CO43" s="625">
        <f t="shared" si="76"/>
        <v>0.46993905617083126</v>
      </c>
      <c r="CP43" s="625">
        <f t="shared" si="76"/>
        <v>5.8043164741068007E-2</v>
      </c>
      <c r="CQ43" s="625"/>
      <c r="CR43" s="625">
        <f t="shared" si="77"/>
        <v>0.99993846256961572</v>
      </c>
      <c r="CS43" s="625"/>
      <c r="CT43" s="625">
        <f t="shared" si="78"/>
        <v>0.47198528641942195</v>
      </c>
      <c r="CU43" s="625">
        <f t="shared" si="78"/>
        <v>0.46996797679248598</v>
      </c>
      <c r="CV43" s="625">
        <f t="shared" si="78"/>
        <v>5.8046736788092142E-2</v>
      </c>
      <c r="CW43" s="625">
        <f t="shared" si="78"/>
        <v>0</v>
      </c>
      <c r="CZ43" s="625">
        <f t="shared" si="79"/>
        <v>2.992488602724273E-6</v>
      </c>
      <c r="DA43" s="625">
        <f t="shared" si="80"/>
        <v>-1.4229219628625936E-3</v>
      </c>
      <c r="DB43" s="625">
        <f t="shared" si="81"/>
        <v>-1.6637466346311059E-5</v>
      </c>
      <c r="DC43" s="625">
        <f t="shared" si="82"/>
        <v>0</v>
      </c>
      <c r="DE43" s="625">
        <f t="shared" si="83"/>
        <v>0</v>
      </c>
      <c r="DF43" s="625">
        <f t="shared" si="84"/>
        <v>0</v>
      </c>
      <c r="DG43" s="625">
        <f t="shared" si="85"/>
        <v>0</v>
      </c>
      <c r="DH43" s="625">
        <f t="shared" si="86"/>
        <v>0</v>
      </c>
      <c r="DI43" s="625"/>
      <c r="DK43" s="625">
        <f t="shared" si="87"/>
        <v>-1.9082975308528212E-2</v>
      </c>
      <c r="DL43" s="625">
        <f t="shared" si="88"/>
        <v>-1.4584432891680758E-2</v>
      </c>
      <c r="DM43" s="625">
        <f t="shared" si="89"/>
        <v>9.8522610036261615E-2</v>
      </c>
      <c r="DN43" s="625"/>
      <c r="DP43" s="625">
        <f t="shared" si="90"/>
        <v>0</v>
      </c>
      <c r="DQ43" s="625">
        <f t="shared" si="91"/>
        <v>0</v>
      </c>
      <c r="DR43" s="625">
        <f t="shared" si="92"/>
        <v>0</v>
      </c>
      <c r="DS43" s="625">
        <f t="shared" si="93"/>
        <v>0</v>
      </c>
      <c r="DU43" s="625">
        <f t="shared" si="94"/>
        <v>-1.9082975308528212E-2</v>
      </c>
      <c r="DV43" s="625">
        <f t="shared" si="95"/>
        <v>-1.4584432891680758E-2</v>
      </c>
      <c r="DW43" s="625">
        <f t="shared" si="96"/>
        <v>9.8522610036261615E-2</v>
      </c>
      <c r="DX43" s="625">
        <f t="shared" si="97"/>
        <v>0</v>
      </c>
      <c r="EB43" s="625">
        <f t="shared" si="27"/>
        <v>0.99933194215401799</v>
      </c>
      <c r="EC43" s="625">
        <f t="shared" si="28"/>
        <v>0.98176458188325011</v>
      </c>
      <c r="ED43" s="625">
        <f t="shared" si="11"/>
        <v>1.0543536015112938</v>
      </c>
      <c r="EE43" s="625"/>
      <c r="EF43" s="625">
        <f t="shared" si="29"/>
        <v>1</v>
      </c>
      <c r="EG43" s="625">
        <f t="shared" si="30"/>
        <v>1</v>
      </c>
      <c r="EH43" s="625">
        <f t="shared" si="12"/>
        <v>0.98704230406864635</v>
      </c>
      <c r="EI43" s="625"/>
      <c r="EJ43" s="625">
        <f t="shared" si="31"/>
        <v>0.98990907453737853</v>
      </c>
      <c r="EK43" s="625">
        <f t="shared" si="32"/>
        <v>1.0157046203611784</v>
      </c>
      <c r="EL43" s="625">
        <f t="shared" si="13"/>
        <v>1.0275992074540639</v>
      </c>
      <c r="EM43" s="625"/>
      <c r="EP43" s="581"/>
      <c r="EZ43" s="576">
        <f t="shared" si="33"/>
        <v>1998</v>
      </c>
      <c r="FA43" s="635">
        <f t="shared" si="14"/>
        <v>0.88828596285975936</v>
      </c>
      <c r="FB43" s="635">
        <f t="shared" si="15"/>
        <v>0.91648481176466601</v>
      </c>
      <c r="FC43" s="635">
        <f t="shared" si="16"/>
        <v>1</v>
      </c>
      <c r="FD43" s="635">
        <f t="shared" si="17"/>
        <v>1.0778571148904028</v>
      </c>
      <c r="FE43" s="635">
        <f t="shared" si="18"/>
        <v>0.899220779743651</v>
      </c>
      <c r="FG43" s="576">
        <f>FG42+1</f>
        <v>29</v>
      </c>
      <c r="FH43" s="635">
        <f t="shared" si="20"/>
        <v>1.3101524491712939</v>
      </c>
      <c r="FI43" s="635">
        <f t="shared" si="21"/>
        <v>0.81915184936438268</v>
      </c>
      <c r="FJ43" s="635">
        <f t="shared" si="22"/>
        <v>1</v>
      </c>
      <c r="FK43" s="635">
        <f t="shared" si="23"/>
        <v>1.8922910907894093</v>
      </c>
      <c r="FL43" s="635">
        <f t="shared" si="24"/>
        <v>0.84521943041892234</v>
      </c>
    </row>
    <row r="44" spans="1:178" x14ac:dyDescent="0.2">
      <c r="A44" s="619" t="s">
        <v>105</v>
      </c>
      <c r="B44" s="575">
        <f t="shared" si="26"/>
        <v>1978</v>
      </c>
      <c r="D44" s="432">
        <f>Conversion_factors!$A40*D190+D265</f>
        <v>856.66386546330614</v>
      </c>
      <c r="E44" s="432">
        <f>Conversion_factors!$A40*E190+E265</f>
        <v>867.79959104434556</v>
      </c>
      <c r="F44" s="432">
        <f>Conversion_factors!$A40*F190+F265</f>
        <v>121.9258693299405</v>
      </c>
      <c r="G44" s="630"/>
      <c r="H44" s="630">
        <f t="shared" si="34"/>
        <v>1846.3893258375922</v>
      </c>
      <c r="I44" s="625"/>
      <c r="J44" s="636">
        <f>Mining_Data!C18</f>
        <v>309824.2459219466</v>
      </c>
      <c r="K44" s="636">
        <f>Mining_Data!D18</f>
        <v>52582.178279817614</v>
      </c>
      <c r="L44" s="636">
        <f>Mining_Data!E18</f>
        <v>78518</v>
      </c>
      <c r="M44" s="636"/>
      <c r="N44" s="636">
        <f t="shared" si="35"/>
        <v>440924.42420176422</v>
      </c>
      <c r="O44" s="781"/>
      <c r="P44" s="635">
        <f>NonManufacturing_Data!V20</f>
        <v>0.80848036831141912</v>
      </c>
      <c r="Q44" s="635"/>
      <c r="R44" s="637">
        <f t="shared" si="36"/>
        <v>250486.82045478307</v>
      </c>
      <c r="S44" s="637">
        <f t="shared" si="37"/>
        <v>42511.65886228365</v>
      </c>
      <c r="T44" s="637">
        <f t="shared" si="38"/>
        <v>63480.261559076003</v>
      </c>
      <c r="U44" s="638"/>
      <c r="V44" s="636">
        <f t="shared" si="39"/>
        <v>356478.74087614275</v>
      </c>
      <c r="X44" s="639">
        <f t="shared" si="98"/>
        <v>2.7649994367423516</v>
      </c>
      <c r="Y44" s="639">
        <f t="shared" si="99"/>
        <v>16.503682795838628</v>
      </c>
      <c r="Z44" s="639">
        <f t="shared" si="100"/>
        <v>1.5528397224832586</v>
      </c>
      <c r="AA44" s="630"/>
      <c r="AB44" s="630">
        <f t="shared" si="71"/>
        <v>5.1795215650156079</v>
      </c>
      <c r="AE44" s="639">
        <f t="shared" si="41"/>
        <v>3.4199957662760458</v>
      </c>
      <c r="AF44" s="639">
        <f t="shared" si="42"/>
        <v>20.413214028075895</v>
      </c>
      <c r="AG44" s="639">
        <f t="shared" si="43"/>
        <v>1.9206894605573395</v>
      </c>
      <c r="AH44" s="630"/>
      <c r="AI44" s="639">
        <f t="shared" si="44"/>
        <v>5.1795215650156079</v>
      </c>
      <c r="AK44" s="640">
        <f t="shared" si="45"/>
        <v>1.0188375020281242</v>
      </c>
      <c r="AL44" s="640">
        <f t="shared" si="46"/>
        <v>1.1119864585788111</v>
      </c>
      <c r="AM44" s="640">
        <f t="shared" si="47"/>
        <v>1.0064053939155115</v>
      </c>
      <c r="AN44" s="641"/>
      <c r="AO44" s="640">
        <f t="shared" si="48"/>
        <v>1.065167853570663</v>
      </c>
      <c r="AQ44" s="635">
        <f t="shared" si="101"/>
        <v>1.2368884133681393</v>
      </c>
      <c r="AR44" s="635">
        <f t="shared" si="102"/>
        <v>1.236888413368139</v>
      </c>
      <c r="AS44" s="635">
        <f t="shared" si="103"/>
        <v>1.2368884133681393</v>
      </c>
      <c r="AT44" s="635"/>
      <c r="AU44" s="635">
        <f t="shared" si="49"/>
        <v>1.2368884133681393</v>
      </c>
      <c r="AW44" s="635">
        <f t="shared" si="73"/>
        <v>0.70266972958652196</v>
      </c>
      <c r="AX44" s="635">
        <f t="shared" si="50"/>
        <v>0.11925440142040383</v>
      </c>
      <c r="AY44" s="635">
        <f t="shared" si="50"/>
        <v>0.17807586899307409</v>
      </c>
      <c r="AZ44" s="635"/>
      <c r="BA44" s="635">
        <f t="shared" si="74"/>
        <v>1</v>
      </c>
      <c r="BC44" s="625"/>
      <c r="BD44" s="642">
        <f t="shared" si="51"/>
        <v>1.0188375020281242</v>
      </c>
      <c r="BE44" s="642">
        <f t="shared" si="52"/>
        <v>1.1119864585788111</v>
      </c>
      <c r="BF44" s="642">
        <f t="shared" si="53"/>
        <v>1.0064053939155115</v>
      </c>
      <c r="BG44" s="642">
        <v>1</v>
      </c>
      <c r="BH44" s="633"/>
      <c r="BI44" s="642">
        <f t="shared" si="54"/>
        <v>1.2368884133681393</v>
      </c>
      <c r="BJ44" s="642">
        <f t="shared" si="55"/>
        <v>1.236888413368139</v>
      </c>
      <c r="BK44" s="642">
        <f t="shared" si="56"/>
        <v>1.2368884133681393</v>
      </c>
      <c r="BL44" s="642">
        <v>1</v>
      </c>
      <c r="BN44" s="642">
        <f t="shared" si="57"/>
        <v>0.70266972958652196</v>
      </c>
      <c r="BO44" s="642">
        <f t="shared" si="58"/>
        <v>0.11925440142040383</v>
      </c>
      <c r="BP44" s="642">
        <f t="shared" si="59"/>
        <v>0.17807586899307409</v>
      </c>
      <c r="BQ44" s="642">
        <v>1</v>
      </c>
      <c r="BT44" s="634">
        <f t="shared" si="60"/>
        <v>0.97090400613642913</v>
      </c>
      <c r="BU44" s="634">
        <f t="shared" si="61"/>
        <v>1.065167853570663</v>
      </c>
      <c r="BV44" s="634">
        <f t="shared" si="62"/>
        <v>0.98324021575285503</v>
      </c>
      <c r="BW44" s="634">
        <f t="shared" si="63"/>
        <v>1.0224334339533654</v>
      </c>
      <c r="BX44" s="634">
        <v>1</v>
      </c>
      <c r="BY44" s="634">
        <v>1</v>
      </c>
      <c r="BZ44" s="634">
        <f t="shared" si="64"/>
        <v>1.0595546823120712</v>
      </c>
      <c r="CA44" s="634">
        <f t="shared" si="65"/>
        <v>1.0341757362394981</v>
      </c>
      <c r="CB44" s="634">
        <f t="shared" si="66"/>
        <v>1.0341757362394981</v>
      </c>
      <c r="CC44" s="634"/>
      <c r="CD44" s="634">
        <f t="shared" si="75"/>
        <v>1.0052976701932395</v>
      </c>
      <c r="CG44" s="579"/>
      <c r="CI44" s="625">
        <f t="shared" si="67"/>
        <v>0.4639670807643404</v>
      </c>
      <c r="CJ44" s="625">
        <f t="shared" si="68"/>
        <v>0.46999816284719842</v>
      </c>
      <c r="CK44" s="625">
        <f t="shared" si="69"/>
        <v>6.6034756388461194E-2</v>
      </c>
      <c r="CL44" s="625">
        <f t="shared" si="70"/>
        <v>0</v>
      </c>
      <c r="CN44" s="625">
        <f t="shared" si="76"/>
        <v>0.46698078227097439</v>
      </c>
      <c r="CO44" s="625">
        <f t="shared" si="76"/>
        <v>0.46935829245826088</v>
      </c>
      <c r="CP44" s="625">
        <f t="shared" si="76"/>
        <v>6.3624434431508031E-2</v>
      </c>
      <c r="CQ44" s="625"/>
      <c r="CR44" s="625">
        <f t="shared" si="77"/>
        <v>0.99996350916074328</v>
      </c>
      <c r="CS44" s="625"/>
      <c r="CT44" s="625">
        <f t="shared" si="78"/>
        <v>0.46699782341348184</v>
      </c>
      <c r="CU44" s="625">
        <f t="shared" si="78"/>
        <v>0.46937542036127633</v>
      </c>
      <c r="CV44" s="625">
        <f t="shared" si="78"/>
        <v>6.3626756225241873E-2</v>
      </c>
      <c r="CW44" s="625">
        <f t="shared" si="78"/>
        <v>0</v>
      </c>
      <c r="CZ44" s="625">
        <f t="shared" si="79"/>
        <v>4.0526603550666744E-3</v>
      </c>
      <c r="DA44" s="625">
        <f t="shared" si="80"/>
        <v>6.2363359548868692E-3</v>
      </c>
      <c r="DB44" s="625">
        <f t="shared" si="81"/>
        <v>1.5883772123840125E-3</v>
      </c>
      <c r="DC44" s="625">
        <f t="shared" si="82"/>
        <v>0</v>
      </c>
      <c r="DE44" s="625">
        <f t="shared" si="83"/>
        <v>-3.8594394427892832E-3</v>
      </c>
      <c r="DF44" s="625">
        <f t="shared" si="84"/>
        <v>-3.8594394427893947E-3</v>
      </c>
      <c r="DG44" s="625">
        <f t="shared" si="85"/>
        <v>-3.8594394427892832E-3</v>
      </c>
      <c r="DH44" s="625">
        <f t="shared" si="86"/>
        <v>0</v>
      </c>
      <c r="DI44" s="625"/>
      <c r="DK44" s="625">
        <f t="shared" si="87"/>
        <v>-1.7106601745876842E-2</v>
      </c>
      <c r="DL44" s="625">
        <f t="shared" si="88"/>
        <v>-3.6298782389666121E-3</v>
      </c>
      <c r="DM44" s="625">
        <f t="shared" si="89"/>
        <v>7.3126656693866102E-2</v>
      </c>
      <c r="DN44" s="625"/>
      <c r="DP44" s="625">
        <f t="shared" si="90"/>
        <v>-3.8594394427892832E-3</v>
      </c>
      <c r="DQ44" s="625">
        <f t="shared" si="91"/>
        <v>-3.8594394427893947E-3</v>
      </c>
      <c r="DR44" s="625">
        <f t="shared" si="92"/>
        <v>-3.8594394427892832E-3</v>
      </c>
      <c r="DS44" s="625">
        <f t="shared" si="93"/>
        <v>0</v>
      </c>
      <c r="DU44" s="625">
        <f t="shared" si="94"/>
        <v>-1.7106601745876842E-2</v>
      </c>
      <c r="DV44" s="625">
        <f t="shared" si="95"/>
        <v>-3.6298782389666121E-3</v>
      </c>
      <c r="DW44" s="625">
        <f t="shared" si="96"/>
        <v>7.3126656693866102E-2</v>
      </c>
      <c r="DX44" s="625">
        <f t="shared" si="97"/>
        <v>0</v>
      </c>
      <c r="EB44" s="625">
        <f t="shared" si="27"/>
        <v>1.0049329568309173</v>
      </c>
      <c r="EC44" s="625">
        <f t="shared" si="28"/>
        <v>0.98660758418380379</v>
      </c>
      <c r="ED44" s="625">
        <f t="shared" si="11"/>
        <v>1.0595546823120712</v>
      </c>
      <c r="EE44" s="625"/>
      <c r="EF44" s="625">
        <f t="shared" si="29"/>
        <v>0.99614799862162051</v>
      </c>
      <c r="EG44" s="625">
        <f t="shared" si="30"/>
        <v>0.99614799862162051</v>
      </c>
      <c r="EH44" s="625">
        <f t="shared" si="12"/>
        <v>0.98324021575285503</v>
      </c>
      <c r="EI44" s="625"/>
      <c r="EJ44" s="625">
        <f t="shared" si="31"/>
        <v>0.99497296858227735</v>
      </c>
      <c r="EK44" s="625">
        <f t="shared" si="32"/>
        <v>1.0105986413234966</v>
      </c>
      <c r="EL44" s="625">
        <f t="shared" si="13"/>
        <v>1.0224334339533654</v>
      </c>
      <c r="EM44" s="625"/>
      <c r="EP44" s="581"/>
      <c r="EZ44" s="576">
        <f t="shared" si="33"/>
        <v>1999</v>
      </c>
      <c r="FA44" s="635">
        <f t="shared" si="14"/>
        <v>0.91700374693721887</v>
      </c>
      <c r="FB44" s="635">
        <f t="shared" si="15"/>
        <v>0.84710099349057466</v>
      </c>
      <c r="FC44" s="635">
        <f t="shared" si="16"/>
        <v>1</v>
      </c>
      <c r="FD44" s="635">
        <f t="shared" si="17"/>
        <v>1.2204184876302222</v>
      </c>
      <c r="FE44" s="635">
        <f t="shared" si="18"/>
        <v>0.88700719198305022</v>
      </c>
      <c r="FG44" s="576">
        <f>FG43+1</f>
        <v>30</v>
      </c>
      <c r="FH44" s="635">
        <f t="shared" si="20"/>
        <v>1.2600906682289512</v>
      </c>
      <c r="FI44" s="635">
        <f t="shared" si="21"/>
        <v>0.84894803747432157</v>
      </c>
      <c r="FJ44" s="635">
        <f t="shared" si="22"/>
        <v>1</v>
      </c>
      <c r="FK44" s="635">
        <f t="shared" si="23"/>
        <v>1.8248730452832307</v>
      </c>
      <c r="FL44" s="635">
        <f t="shared" si="24"/>
        <v>0.81336977570842639</v>
      </c>
    </row>
    <row r="45" spans="1:178" x14ac:dyDescent="0.2">
      <c r="A45" s="619" t="s">
        <v>105</v>
      </c>
      <c r="B45" s="575">
        <f t="shared" si="26"/>
        <v>1979</v>
      </c>
      <c r="D45" s="432">
        <f>Conversion_factors!$A41*D191+D266</f>
        <v>854.02411661926794</v>
      </c>
      <c r="E45" s="432">
        <f>Conversion_factors!$A41*E191+E266</f>
        <v>925.78865400912036</v>
      </c>
      <c r="F45" s="432">
        <f>Conversion_factors!$A41*F191+F266</f>
        <v>128.50020316732662</v>
      </c>
      <c r="G45" s="630"/>
      <c r="H45" s="630">
        <f t="shared" si="34"/>
        <v>1908.3129737957149</v>
      </c>
      <c r="I45" s="625"/>
      <c r="J45" s="636">
        <f>Mining_Data!C19</f>
        <v>310242.56249533879</v>
      </c>
      <c r="K45" s="636">
        <f>Mining_Data!D19</f>
        <v>58176.728773109731</v>
      </c>
      <c r="L45" s="636">
        <f>Mining_Data!E19</f>
        <v>82882.100000000006</v>
      </c>
      <c r="M45" s="636"/>
      <c r="N45" s="636">
        <f t="shared" si="35"/>
        <v>451301.39126844855</v>
      </c>
      <c r="O45" s="781"/>
      <c r="P45" s="635">
        <f>NonManufacturing_Data!V21</f>
        <v>0.79427272022610029</v>
      </c>
      <c r="Q45" s="635"/>
      <c r="R45" s="637">
        <f t="shared" si="36"/>
        <v>246417.20404308866</v>
      </c>
      <c r="S45" s="637">
        <f t="shared" si="37"/>
        <v>46208.188616473904</v>
      </c>
      <c r="T45" s="637">
        <f t="shared" si="38"/>
        <v>65830.99102505167</v>
      </c>
      <c r="U45" s="638"/>
      <c r="V45" s="636">
        <f t="shared" si="39"/>
        <v>358456.38368461427</v>
      </c>
      <c r="X45" s="639">
        <f t="shared" si="98"/>
        <v>2.7527625795448332</v>
      </c>
      <c r="Y45" s="639">
        <f t="shared" si="99"/>
        <v>15.913384501554093</v>
      </c>
      <c r="Z45" s="639">
        <f t="shared" si="100"/>
        <v>1.550397530556376</v>
      </c>
      <c r="AA45" s="630"/>
      <c r="AB45" s="630">
        <f t="shared" si="71"/>
        <v>5.3236964402194413</v>
      </c>
      <c r="AE45" s="639">
        <f t="shared" si="41"/>
        <v>3.465764981530806</v>
      </c>
      <c r="AF45" s="639">
        <f t="shared" si="42"/>
        <v>20.035164366496353</v>
      </c>
      <c r="AG45" s="639">
        <f t="shared" si="43"/>
        <v>1.9519712701640246</v>
      </c>
      <c r="AH45" s="630"/>
      <c r="AI45" s="639">
        <f t="shared" si="44"/>
        <v>5.3236964402194413</v>
      </c>
      <c r="AK45" s="640">
        <f t="shared" si="45"/>
        <v>1.0143285068890571</v>
      </c>
      <c r="AL45" s="640">
        <f t="shared" si="46"/>
        <v>1.0722132929231984</v>
      </c>
      <c r="AM45" s="640">
        <f t="shared" si="47"/>
        <v>1.0048225936479724</v>
      </c>
      <c r="AN45" s="641"/>
      <c r="AO45" s="640">
        <f t="shared" si="48"/>
        <v>1.0948173956050002</v>
      </c>
      <c r="AQ45" s="635">
        <f t="shared" si="101"/>
        <v>1.2590134024939654</v>
      </c>
      <c r="AR45" s="635">
        <f t="shared" si="102"/>
        <v>1.2590134024939654</v>
      </c>
      <c r="AS45" s="635">
        <f t="shared" si="103"/>
        <v>1.2590134024939654</v>
      </c>
      <c r="AT45" s="635"/>
      <c r="AU45" s="635">
        <f t="shared" si="49"/>
        <v>1.2590134024939654</v>
      </c>
      <c r="AW45" s="635">
        <f t="shared" si="73"/>
        <v>0.68743985393742457</v>
      </c>
      <c r="AX45" s="635">
        <f t="shared" si="50"/>
        <v>0.1289088176962972</v>
      </c>
      <c r="AY45" s="635">
        <f t="shared" si="50"/>
        <v>0.18365132836627812</v>
      </c>
      <c r="AZ45" s="635"/>
      <c r="BA45" s="635">
        <f t="shared" si="74"/>
        <v>1</v>
      </c>
      <c r="BC45" s="625"/>
      <c r="BD45" s="642">
        <f t="shared" si="51"/>
        <v>1.0143285068890571</v>
      </c>
      <c r="BE45" s="642">
        <f t="shared" si="52"/>
        <v>1.0722132929231984</v>
      </c>
      <c r="BF45" s="642">
        <f t="shared" si="53"/>
        <v>1.0048225936479724</v>
      </c>
      <c r="BG45" s="642">
        <v>1</v>
      </c>
      <c r="BH45" s="633"/>
      <c r="BI45" s="642">
        <f t="shared" si="54"/>
        <v>1.2590134024939654</v>
      </c>
      <c r="BJ45" s="642">
        <f t="shared" si="55"/>
        <v>1.2590134024939654</v>
      </c>
      <c r="BK45" s="642">
        <f t="shared" si="56"/>
        <v>1.2590134024939654</v>
      </c>
      <c r="BL45" s="642">
        <v>1</v>
      </c>
      <c r="BN45" s="642">
        <f t="shared" si="57"/>
        <v>0.68743985393742457</v>
      </c>
      <c r="BO45" s="642">
        <f t="shared" si="58"/>
        <v>0.1289088176962972</v>
      </c>
      <c r="BP45" s="642">
        <f t="shared" si="59"/>
        <v>0.18365132836627812</v>
      </c>
      <c r="BQ45" s="642">
        <v>1</v>
      </c>
      <c r="BT45" s="634">
        <f t="shared" si="60"/>
        <v>0.9937538151821157</v>
      </c>
      <c r="BU45" s="634">
        <f t="shared" si="61"/>
        <v>1.0948173956050002</v>
      </c>
      <c r="BV45" s="634">
        <f t="shared" si="62"/>
        <v>1.0008280424690652</v>
      </c>
      <c r="BW45" s="634">
        <f t="shared" si="63"/>
        <v>1.0527776979290062</v>
      </c>
      <c r="BX45" s="634">
        <v>1</v>
      </c>
      <c r="BY45" s="634">
        <v>1</v>
      </c>
      <c r="BZ45" s="634">
        <f t="shared" si="64"/>
        <v>1.0390717741292375</v>
      </c>
      <c r="CA45" s="634">
        <f t="shared" si="65"/>
        <v>1.0879789638102164</v>
      </c>
      <c r="CB45" s="634">
        <f t="shared" si="66"/>
        <v>1.0879789638102166</v>
      </c>
      <c r="CC45" s="634"/>
      <c r="CD45" s="634">
        <f t="shared" si="75"/>
        <v>1.0536494425733762</v>
      </c>
      <c r="CG45" s="579"/>
      <c r="CI45" s="625">
        <f t="shared" si="67"/>
        <v>0.44752832912966994</v>
      </c>
      <c r="CJ45" s="625">
        <f t="shared" si="68"/>
        <v>0.48513460146303344</v>
      </c>
      <c r="CK45" s="625">
        <f t="shared" si="69"/>
        <v>6.7337069407296585E-2</v>
      </c>
      <c r="CL45" s="625">
        <f t="shared" si="70"/>
        <v>0</v>
      </c>
      <c r="CN45" s="625">
        <f t="shared" si="76"/>
        <v>0.45569828871752238</v>
      </c>
      <c r="CO45" s="625">
        <f t="shared" si="76"/>
        <v>0.47752640043242384</v>
      </c>
      <c r="CP45" s="625">
        <f t="shared" si="76"/>
        <v>6.6683793431850255E-2</v>
      </c>
      <c r="CQ45" s="625"/>
      <c r="CR45" s="625">
        <f t="shared" si="77"/>
        <v>0.99990848258179654</v>
      </c>
      <c r="CS45" s="625"/>
      <c r="CT45" s="625">
        <f t="shared" si="78"/>
        <v>0.45573999686540756</v>
      </c>
      <c r="CU45" s="625">
        <f t="shared" si="78"/>
        <v>0.47757010641557412</v>
      </c>
      <c r="CV45" s="625">
        <f t="shared" si="78"/>
        <v>6.6689896719018232E-2</v>
      </c>
      <c r="CW45" s="625">
        <f t="shared" si="78"/>
        <v>0</v>
      </c>
      <c r="CZ45" s="625">
        <f t="shared" si="79"/>
        <v>-4.4354494532076738E-3</v>
      </c>
      <c r="DA45" s="625">
        <f t="shared" si="80"/>
        <v>-3.6423008080854059E-2</v>
      </c>
      <c r="DB45" s="625">
        <f t="shared" si="81"/>
        <v>-1.5739643681280263E-3</v>
      </c>
      <c r="DC45" s="625">
        <f t="shared" si="82"/>
        <v>0</v>
      </c>
      <c r="DE45" s="625">
        <f t="shared" si="83"/>
        <v>1.7729518475902695E-2</v>
      </c>
      <c r="DF45" s="625">
        <f t="shared" si="84"/>
        <v>1.7729518475902914E-2</v>
      </c>
      <c r="DG45" s="625">
        <f t="shared" si="85"/>
        <v>1.7729518475902695E-2</v>
      </c>
      <c r="DH45" s="625">
        <f t="shared" si="86"/>
        <v>0</v>
      </c>
      <c r="DI45" s="625"/>
      <c r="DK45" s="625">
        <f t="shared" si="87"/>
        <v>-2.1912639445997563E-2</v>
      </c>
      <c r="DL45" s="625">
        <f t="shared" si="88"/>
        <v>7.7846276596120326E-2</v>
      </c>
      <c r="DM45" s="625">
        <f t="shared" si="89"/>
        <v>3.0829315600231225E-2</v>
      </c>
      <c r="DN45" s="625"/>
      <c r="DP45" s="625">
        <f t="shared" si="90"/>
        <v>1.7729518475902695E-2</v>
      </c>
      <c r="DQ45" s="625">
        <f t="shared" si="91"/>
        <v>1.7729518475902914E-2</v>
      </c>
      <c r="DR45" s="625">
        <f t="shared" si="92"/>
        <v>1.7729518475902695E-2</v>
      </c>
      <c r="DS45" s="625">
        <f t="shared" si="93"/>
        <v>0</v>
      </c>
      <c r="DU45" s="625">
        <f t="shared" si="94"/>
        <v>-2.1912639445997563E-2</v>
      </c>
      <c r="DV45" s="625">
        <f t="shared" si="95"/>
        <v>7.7846276596120326E-2</v>
      </c>
      <c r="DW45" s="625">
        <f t="shared" si="96"/>
        <v>3.0829315600231225E-2</v>
      </c>
      <c r="DX45" s="625">
        <f t="shared" si="97"/>
        <v>0</v>
      </c>
      <c r="EB45" s="625">
        <f t="shared" si="27"/>
        <v>0.98066838028770942</v>
      </c>
      <c r="EC45" s="625">
        <f t="shared" si="28"/>
        <v>0.9675348615611008</v>
      </c>
      <c r="ED45" s="625">
        <f t="shared" si="11"/>
        <v>1.0390717741292375</v>
      </c>
      <c r="EE45" s="625"/>
      <c r="EF45" s="625">
        <f t="shared" si="29"/>
        <v>1.0178876193573341</v>
      </c>
      <c r="EG45" s="625">
        <f t="shared" si="30"/>
        <v>1.0139667148445342</v>
      </c>
      <c r="EH45" s="625">
        <f t="shared" si="12"/>
        <v>1.0008280424690652</v>
      </c>
      <c r="EI45" s="625"/>
      <c r="EJ45" s="625">
        <f t="shared" si="31"/>
        <v>1.0296784738917535</v>
      </c>
      <c r="EK45" s="625">
        <f t="shared" si="32"/>
        <v>1.0405916667150577</v>
      </c>
      <c r="EL45" s="625">
        <f t="shared" si="13"/>
        <v>1.0527776979290062</v>
      </c>
      <c r="EM45" s="625"/>
      <c r="EP45" s="581"/>
      <c r="EZ45" s="576">
        <f t="shared" si="33"/>
        <v>2000</v>
      </c>
      <c r="FA45" s="635">
        <f t="shared" si="14"/>
        <v>1.1053197333058258</v>
      </c>
      <c r="FB45" s="635">
        <f t="shared" si="15"/>
        <v>0.84602728825747564</v>
      </c>
      <c r="FC45" s="635">
        <f t="shared" si="16"/>
        <v>1</v>
      </c>
      <c r="FD45" s="635">
        <f t="shared" si="17"/>
        <v>1.5001943420535442</v>
      </c>
      <c r="FE45" s="635">
        <f t="shared" si="18"/>
        <v>0.87087541222293463</v>
      </c>
      <c r="FG45" s="576">
        <v>2007</v>
      </c>
      <c r="FH45" s="635">
        <f t="shared" si="20"/>
        <v>1.2711704277121334</v>
      </c>
      <c r="FI45" s="635">
        <f t="shared" si="21"/>
        <v>0.89064653271709815</v>
      </c>
      <c r="FJ45" s="635">
        <f t="shared" si="22"/>
        <v>1</v>
      </c>
      <c r="FK45" s="635">
        <f t="shared" si="23"/>
        <v>1.7593521121975169</v>
      </c>
      <c r="FL45" s="635">
        <f t="shared" si="24"/>
        <v>0.81123304438029364</v>
      </c>
    </row>
    <row r="46" spans="1:178" x14ac:dyDescent="0.2">
      <c r="A46" s="619" t="s">
        <v>105</v>
      </c>
      <c r="B46" s="575">
        <f t="shared" si="26"/>
        <v>1980</v>
      </c>
      <c r="D46" s="432">
        <f>Conversion_factors!$A42*D192+D267</f>
        <v>853.36475144922667</v>
      </c>
      <c r="E46" s="432">
        <f>Conversion_factors!$A42*E192+E267</f>
        <v>877.283857199198</v>
      </c>
      <c r="F46" s="432">
        <f>Conversion_factors!$A42*F192+F267</f>
        <v>179.0171436121237</v>
      </c>
      <c r="G46" s="630"/>
      <c r="H46" s="630">
        <f t="shared" si="34"/>
        <v>1909.6657522605483</v>
      </c>
      <c r="I46" s="625"/>
      <c r="J46" s="636">
        <f>Mining_Data!C20</f>
        <v>309638.5291628922</v>
      </c>
      <c r="K46" s="636">
        <f>Mining_Data!D20</f>
        <v>56141.865176474093</v>
      </c>
      <c r="L46" s="636">
        <f>Mining_Data!E20</f>
        <v>115405.7</v>
      </c>
      <c r="M46" s="636"/>
      <c r="N46" s="636">
        <f t="shared" si="35"/>
        <v>481186.0943393663</v>
      </c>
      <c r="O46" s="781"/>
      <c r="P46" s="635">
        <f>NonManufacturing_Data!V22</f>
        <v>0.79003053094495879</v>
      </c>
      <c r="Q46" s="635"/>
      <c r="R46" s="637">
        <f t="shared" si="36"/>
        <v>244623.89159557584</v>
      </c>
      <c r="S46" s="637">
        <f t="shared" si="37"/>
        <v>44353.78755361012</v>
      </c>
      <c r="T46" s="637">
        <f t="shared" si="38"/>
        <v>91174.026445074633</v>
      </c>
      <c r="U46" s="638"/>
      <c r="V46" s="636">
        <f t="shared" si="39"/>
        <v>380151.70559426059</v>
      </c>
      <c r="X46" s="639">
        <f t="shared" si="98"/>
        <v>2.7560031167836199</v>
      </c>
      <c r="Y46" s="639">
        <f t="shared" si="99"/>
        <v>15.626197213818582</v>
      </c>
      <c r="Z46" s="639">
        <f t="shared" si="100"/>
        <v>1.5511984556406113</v>
      </c>
      <c r="AA46" s="630"/>
      <c r="AB46" s="630">
        <f t="shared" si="71"/>
        <v>5.0234307097881397</v>
      </c>
      <c r="AE46" s="639">
        <f t="shared" si="41"/>
        <v>3.4884767218896631</v>
      </c>
      <c r="AF46" s="639">
        <f t="shared" si="42"/>
        <v>19.779232069839153</v>
      </c>
      <c r="AG46" s="639">
        <f t="shared" si="43"/>
        <v>1.9634664672835067</v>
      </c>
      <c r="AH46" s="630"/>
      <c r="AI46" s="639">
        <f t="shared" si="44"/>
        <v>5.0234307097881397</v>
      </c>
      <c r="AK46" s="640">
        <f t="shared" si="45"/>
        <v>1.0155225689281742</v>
      </c>
      <c r="AL46" s="640">
        <f t="shared" si="46"/>
        <v>1.0528631648949025</v>
      </c>
      <c r="AM46" s="640">
        <f t="shared" si="47"/>
        <v>1.0053416783372846</v>
      </c>
      <c r="AN46" s="641"/>
      <c r="AO46" s="640">
        <f t="shared" si="48"/>
        <v>1.0330677919843474</v>
      </c>
      <c r="AQ46" s="635">
        <f t="shared" si="101"/>
        <v>1.26577386674398</v>
      </c>
      <c r="AR46" s="635">
        <f t="shared" si="102"/>
        <v>1.26577386674398</v>
      </c>
      <c r="AS46" s="635">
        <f t="shared" si="103"/>
        <v>1.26577386674398</v>
      </c>
      <c r="AT46" s="635"/>
      <c r="AU46" s="635">
        <f t="shared" si="49"/>
        <v>1.26577386674398</v>
      </c>
      <c r="AW46" s="635">
        <f t="shared" si="73"/>
        <v>0.64349018561727866</v>
      </c>
      <c r="AX46" s="635">
        <f t="shared" si="50"/>
        <v>0.11667391438971821</v>
      </c>
      <c r="AY46" s="635">
        <f t="shared" si="50"/>
        <v>0.23983589999300309</v>
      </c>
      <c r="AZ46" s="635"/>
      <c r="BA46" s="635">
        <f t="shared" si="74"/>
        <v>1</v>
      </c>
      <c r="BC46" s="625"/>
      <c r="BD46" s="642">
        <f t="shared" si="51"/>
        <v>1.0155225689281742</v>
      </c>
      <c r="BE46" s="642">
        <f t="shared" si="52"/>
        <v>1.0528631648949025</v>
      </c>
      <c r="BF46" s="642">
        <f t="shared" si="53"/>
        <v>1.0053416783372846</v>
      </c>
      <c r="BG46" s="642">
        <v>1</v>
      </c>
      <c r="BH46" s="633"/>
      <c r="BI46" s="642">
        <f t="shared" si="54"/>
        <v>1.26577386674398</v>
      </c>
      <c r="BJ46" s="642">
        <f t="shared" si="55"/>
        <v>1.26577386674398</v>
      </c>
      <c r="BK46" s="642">
        <f t="shared" si="56"/>
        <v>1.26577386674398</v>
      </c>
      <c r="BL46" s="642">
        <v>1</v>
      </c>
      <c r="BN46" s="642">
        <f t="shared" si="57"/>
        <v>0.64349018561727866</v>
      </c>
      <c r="BO46" s="642">
        <f t="shared" si="58"/>
        <v>0.11667391438971821</v>
      </c>
      <c r="BP46" s="642">
        <f t="shared" si="59"/>
        <v>0.23983589999300309</v>
      </c>
      <c r="BQ46" s="642">
        <v>1</v>
      </c>
      <c r="BT46" s="634">
        <f t="shared" si="60"/>
        <v>1.0595591467562961</v>
      </c>
      <c r="BU46" s="634">
        <f t="shared" si="61"/>
        <v>1.0330677919843474</v>
      </c>
      <c r="BV46" s="634">
        <f t="shared" si="62"/>
        <v>1.0062021410990885</v>
      </c>
      <c r="BW46" s="634">
        <f t="shared" si="63"/>
        <v>0.99606781905675867</v>
      </c>
      <c r="BX46" s="634">
        <v>1</v>
      </c>
      <c r="BY46" s="634">
        <v>1</v>
      </c>
      <c r="BZ46" s="634">
        <f t="shared" si="64"/>
        <v>1.0307531613249483</v>
      </c>
      <c r="CA46" s="634">
        <f t="shared" si="65"/>
        <v>1.0945964282163458</v>
      </c>
      <c r="CB46" s="634">
        <f t="shared" si="66"/>
        <v>1.0945964282163461</v>
      </c>
      <c r="CC46" s="634"/>
      <c r="CD46" s="634">
        <f t="shared" si="75"/>
        <v>1.00224557221481</v>
      </c>
      <c r="CG46" s="579"/>
      <c r="CI46" s="625">
        <f t="shared" si="67"/>
        <v>0.44686602901008432</v>
      </c>
      <c r="CJ46" s="625">
        <f t="shared" si="68"/>
        <v>0.45939131293563901</v>
      </c>
      <c r="CK46" s="625">
        <f t="shared" si="69"/>
        <v>9.3742658054276728E-2</v>
      </c>
      <c r="CL46" s="625">
        <f t="shared" si="70"/>
        <v>0</v>
      </c>
      <c r="CN46" s="625">
        <f t="shared" si="76"/>
        <v>0.44719709733085122</v>
      </c>
      <c r="CO46" s="625">
        <f t="shared" si="76"/>
        <v>0.4721459940709285</v>
      </c>
      <c r="CP46" s="625">
        <f t="shared" si="76"/>
        <v>7.9813180888210947E-2</v>
      </c>
      <c r="CQ46" s="625"/>
      <c r="CR46" s="625">
        <f t="shared" si="77"/>
        <v>0.99915627228999071</v>
      </c>
      <c r="CS46" s="625"/>
      <c r="CT46" s="625">
        <f t="shared" si="78"/>
        <v>0.44757472853161323</v>
      </c>
      <c r="CU46" s="625">
        <f t="shared" si="78"/>
        <v>0.47254469312273401</v>
      </c>
      <c r="CV46" s="625">
        <f t="shared" si="78"/>
        <v>7.9880578345652736E-2</v>
      </c>
      <c r="CW46" s="625">
        <f t="shared" si="78"/>
        <v>0</v>
      </c>
      <c r="CZ46" s="625">
        <f t="shared" si="79"/>
        <v>1.1765022479465633E-3</v>
      </c>
      <c r="DA46" s="625">
        <f t="shared" si="80"/>
        <v>-1.8211733296555475E-2</v>
      </c>
      <c r="DB46" s="625">
        <f t="shared" si="81"/>
        <v>5.1645998099197953E-4</v>
      </c>
      <c r="DC46" s="625">
        <f t="shared" si="82"/>
        <v>0</v>
      </c>
      <c r="DE46" s="625">
        <f t="shared" si="83"/>
        <v>5.355287147855472E-3</v>
      </c>
      <c r="DF46" s="625">
        <f t="shared" si="84"/>
        <v>5.355287147855472E-3</v>
      </c>
      <c r="DG46" s="625">
        <f t="shared" si="85"/>
        <v>5.355287147855472E-3</v>
      </c>
      <c r="DH46" s="625">
        <f t="shared" si="86"/>
        <v>0</v>
      </c>
      <c r="DI46" s="625"/>
      <c r="DK46" s="625">
        <f t="shared" si="87"/>
        <v>-6.606756517787217E-2</v>
      </c>
      <c r="DL46" s="625">
        <f t="shared" si="88"/>
        <v>-9.9722327643003456E-2</v>
      </c>
      <c r="DM46" s="625">
        <f t="shared" si="89"/>
        <v>0.26691593406902236</v>
      </c>
      <c r="DN46" s="625"/>
      <c r="DP46" s="625">
        <f t="shared" si="90"/>
        <v>5.355287147855472E-3</v>
      </c>
      <c r="DQ46" s="625">
        <f t="shared" si="91"/>
        <v>5.355287147855472E-3</v>
      </c>
      <c r="DR46" s="625">
        <f t="shared" si="92"/>
        <v>5.355287147855472E-3</v>
      </c>
      <c r="DS46" s="625">
        <f t="shared" si="93"/>
        <v>0</v>
      </c>
      <c r="DU46" s="625">
        <f t="shared" si="94"/>
        <v>-6.606756517787217E-2</v>
      </c>
      <c r="DV46" s="625">
        <f t="shared" si="95"/>
        <v>-9.9722327643003456E-2</v>
      </c>
      <c r="DW46" s="625">
        <f t="shared" si="96"/>
        <v>0.26691593406902236</v>
      </c>
      <c r="DX46" s="625">
        <f t="shared" si="97"/>
        <v>0</v>
      </c>
      <c r="EB46" s="625">
        <f t="shared" si="27"/>
        <v>0.99199418845607623</v>
      </c>
      <c r="EC46" s="625">
        <f t="shared" si="28"/>
        <v>0.95978895979726631</v>
      </c>
      <c r="ED46" s="625">
        <f t="shared" si="11"/>
        <v>1.0307531613249483</v>
      </c>
      <c r="EE46" s="625"/>
      <c r="EF46" s="625">
        <f t="shared" si="29"/>
        <v>1.0053696523298503</v>
      </c>
      <c r="EG46" s="625">
        <f t="shared" si="30"/>
        <v>1.0194113635772897</v>
      </c>
      <c r="EH46" s="625">
        <f t="shared" si="12"/>
        <v>1.0062021410990885</v>
      </c>
      <c r="EI46" s="625"/>
      <c r="EJ46" s="625">
        <f t="shared" si="31"/>
        <v>0.94613309250014932</v>
      </c>
      <c r="EK46" s="625">
        <f t="shared" si="32"/>
        <v>0.98453821165900224</v>
      </c>
      <c r="EL46" s="625">
        <f t="shared" si="13"/>
        <v>0.99606781905675867</v>
      </c>
      <c r="EM46" s="625"/>
      <c r="EP46" s="581"/>
      <c r="EZ46" s="576">
        <f t="shared" si="33"/>
        <v>2001</v>
      </c>
      <c r="FA46" s="635">
        <f t="shared" si="14"/>
        <v>1.0140008647512941</v>
      </c>
      <c r="FB46" s="635">
        <f t="shared" si="15"/>
        <v>0.86921070104523135</v>
      </c>
      <c r="FC46" s="635">
        <f t="shared" si="16"/>
        <v>1</v>
      </c>
      <c r="FD46" s="635">
        <f t="shared" si="17"/>
        <v>1.343100392140713</v>
      </c>
      <c r="FE46" s="635">
        <f t="shared" si="18"/>
        <v>0.8685699202645083</v>
      </c>
      <c r="FG46" s="576">
        <v>2008</v>
      </c>
      <c r="FH46" s="635">
        <f t="shared" si="20"/>
        <v>1.3697442449921273</v>
      </c>
      <c r="FI46" s="635">
        <f t="shared" si="21"/>
        <v>0.90799143950944339</v>
      </c>
      <c r="FJ46" s="635">
        <f t="shared" si="22"/>
        <v>1</v>
      </c>
      <c r="FK46" s="635">
        <f t="shared" si="23"/>
        <v>1.8288616884268194</v>
      </c>
      <c r="FL46" s="635">
        <f t="shared" si="24"/>
        <v>0.82485358846184276</v>
      </c>
    </row>
    <row r="47" spans="1:178" x14ac:dyDescent="0.2">
      <c r="A47" s="619" t="s">
        <v>105</v>
      </c>
      <c r="B47" s="575">
        <f t="shared" si="26"/>
        <v>1981</v>
      </c>
      <c r="D47" s="432">
        <f>Conversion_factors!$A43*D193+D268</f>
        <v>840.63052168976242</v>
      </c>
      <c r="E47" s="432">
        <f>Conversion_factors!$A43*E193+E268</f>
        <v>822.3288948251294</v>
      </c>
      <c r="F47" s="432">
        <f>Conversion_factors!$A43*F193+F268</f>
        <v>208.58241962890671</v>
      </c>
      <c r="G47" s="630"/>
      <c r="H47" s="630">
        <f t="shared" si="34"/>
        <v>1871.5418361437987</v>
      </c>
      <c r="I47" s="625"/>
      <c r="J47" s="636">
        <f>Mining_Data!C21</f>
        <v>307640.76070947025</v>
      </c>
      <c r="K47" s="636">
        <f>Mining_Data!D21</f>
        <v>53557.209586272351</v>
      </c>
      <c r="L47" s="636">
        <f>Mining_Data!E21</f>
        <v>134883.29999999999</v>
      </c>
      <c r="M47" s="636"/>
      <c r="N47" s="636">
        <f t="shared" si="35"/>
        <v>496081.27029574261</v>
      </c>
      <c r="O47" s="781"/>
      <c r="P47" s="635">
        <f>NonManufacturing_Data!V23</f>
        <v>0.78207755050490524</v>
      </c>
      <c r="Q47" s="635"/>
      <c r="R47" s="637">
        <f t="shared" si="36"/>
        <v>240598.93257112819</v>
      </c>
      <c r="S47" s="637">
        <f t="shared" si="37"/>
        <v>41885.891285109712</v>
      </c>
      <c r="T47" s="637">
        <f t="shared" si="38"/>
        <v>105489.20086801828</v>
      </c>
      <c r="U47" s="638"/>
      <c r="V47" s="636">
        <f t="shared" si="39"/>
        <v>387974.02472425619</v>
      </c>
      <c r="X47" s="639">
        <f t="shared" si="98"/>
        <v>2.7325069660832004</v>
      </c>
      <c r="Y47" s="639">
        <f t="shared" si="99"/>
        <v>15.354214701953156</v>
      </c>
      <c r="Z47" s="639">
        <f t="shared" si="100"/>
        <v>1.5463917299540173</v>
      </c>
      <c r="AA47" s="630"/>
      <c r="AB47" s="630">
        <f t="shared" si="71"/>
        <v>4.8238843759552079</v>
      </c>
      <c r="AE47" s="639">
        <f t="shared" si="41"/>
        <v>3.4939079434246745</v>
      </c>
      <c r="AF47" s="639">
        <f t="shared" si="42"/>
        <v>19.63259870078172</v>
      </c>
      <c r="AG47" s="639">
        <f t="shared" si="43"/>
        <v>1.977286944185618</v>
      </c>
      <c r="AH47" s="630"/>
      <c r="AI47" s="639">
        <f t="shared" si="44"/>
        <v>4.8238843759552079</v>
      </c>
      <c r="AK47" s="640">
        <f t="shared" si="45"/>
        <v>1.0068647879649</v>
      </c>
      <c r="AL47" s="640">
        <f t="shared" si="46"/>
        <v>1.0345375054705184</v>
      </c>
      <c r="AM47" s="640">
        <f t="shared" si="47"/>
        <v>1.002226408558943</v>
      </c>
      <c r="AN47" s="641"/>
      <c r="AO47" s="640">
        <f t="shared" si="48"/>
        <v>0.99203111756786033</v>
      </c>
      <c r="AQ47" s="635">
        <f t="shared" si="101"/>
        <v>1.2786455759462794</v>
      </c>
      <c r="AR47" s="635">
        <f t="shared" si="102"/>
        <v>1.2786455759462794</v>
      </c>
      <c r="AS47" s="635">
        <f t="shared" si="103"/>
        <v>1.2786455759462794</v>
      </c>
      <c r="AT47" s="635"/>
      <c r="AU47" s="635">
        <f t="shared" si="49"/>
        <v>1.2786455759462794</v>
      </c>
      <c r="AW47" s="635">
        <f t="shared" si="73"/>
        <v>0.6201418580589988</v>
      </c>
      <c r="AX47" s="635">
        <f t="shared" si="50"/>
        <v>0.10796055564513415</v>
      </c>
      <c r="AY47" s="635">
        <f t="shared" si="50"/>
        <v>0.27189758629586697</v>
      </c>
      <c r="AZ47" s="635"/>
      <c r="BA47" s="635">
        <f t="shared" si="74"/>
        <v>1</v>
      </c>
      <c r="BC47" s="625"/>
      <c r="BD47" s="642">
        <f t="shared" si="51"/>
        <v>1.0068647879649</v>
      </c>
      <c r="BE47" s="642">
        <f t="shared" si="52"/>
        <v>1.0345375054705184</v>
      </c>
      <c r="BF47" s="642">
        <f t="shared" si="53"/>
        <v>1.002226408558943</v>
      </c>
      <c r="BG47" s="642">
        <v>1</v>
      </c>
      <c r="BH47" s="633"/>
      <c r="BI47" s="642">
        <f t="shared" si="54"/>
        <v>1.2786455759462794</v>
      </c>
      <c r="BJ47" s="642">
        <f t="shared" si="55"/>
        <v>1.2786455759462794</v>
      </c>
      <c r="BK47" s="642">
        <f t="shared" si="56"/>
        <v>1.2786455759462794</v>
      </c>
      <c r="BL47" s="642">
        <v>1</v>
      </c>
      <c r="BN47" s="642">
        <f t="shared" si="57"/>
        <v>0.6201418580589988</v>
      </c>
      <c r="BO47" s="642">
        <f t="shared" si="58"/>
        <v>0.10796055564513415</v>
      </c>
      <c r="BP47" s="642">
        <f t="shared" si="59"/>
        <v>0.27189758629586697</v>
      </c>
      <c r="BQ47" s="642">
        <v>1</v>
      </c>
      <c r="BT47" s="634">
        <f t="shared" si="60"/>
        <v>1.0923579331567863</v>
      </c>
      <c r="BU47" s="634">
        <f t="shared" si="61"/>
        <v>0.99203111756786033</v>
      </c>
      <c r="BV47" s="634">
        <f t="shared" si="62"/>
        <v>1.0164342541954621</v>
      </c>
      <c r="BW47" s="634">
        <f t="shared" si="63"/>
        <v>0.95834799068767729</v>
      </c>
      <c r="BX47" s="634">
        <v>1</v>
      </c>
      <c r="BY47" s="634">
        <v>1</v>
      </c>
      <c r="BZ47" s="634">
        <f t="shared" si="64"/>
        <v>1.018410260007846</v>
      </c>
      <c r="CA47" s="634">
        <f t="shared" si="65"/>
        <v>1.0836530612136444</v>
      </c>
      <c r="CB47" s="634">
        <f t="shared" si="66"/>
        <v>1.0836530612136448</v>
      </c>
      <c r="CC47" s="634"/>
      <c r="CD47" s="634">
        <f t="shared" si="75"/>
        <v>0.97409772517434889</v>
      </c>
      <c r="CG47" s="579"/>
      <c r="CI47" s="625">
        <f t="shared" si="67"/>
        <v>0.44916469696548805</v>
      </c>
      <c r="CJ47" s="625">
        <f t="shared" si="68"/>
        <v>0.4393857935441558</v>
      </c>
      <c r="CK47" s="625">
        <f t="shared" si="69"/>
        <v>0.11144950949035606</v>
      </c>
      <c r="CL47" s="625">
        <f t="shared" si="70"/>
        <v>0</v>
      </c>
      <c r="CN47" s="625">
        <f t="shared" si="76"/>
        <v>0.44801438015622519</v>
      </c>
      <c r="CO47" s="625">
        <f t="shared" si="76"/>
        <v>0.44931432762570273</v>
      </c>
      <c r="CP47" s="625">
        <f t="shared" si="76"/>
        <v>0.10234091026285355</v>
      </c>
      <c r="CQ47" s="625"/>
      <c r="CR47" s="625">
        <f t="shared" si="77"/>
        <v>0.99966961804478138</v>
      </c>
      <c r="CS47" s="625"/>
      <c r="CT47" s="625">
        <f t="shared" si="78"/>
        <v>0.44816244494104035</v>
      </c>
      <c r="CU47" s="625">
        <f t="shared" si="78"/>
        <v>0.44946282203164362</v>
      </c>
      <c r="CV47" s="625">
        <f t="shared" si="78"/>
        <v>0.1023747330273161</v>
      </c>
      <c r="CW47" s="625">
        <f t="shared" si="78"/>
        <v>0</v>
      </c>
      <c r="CZ47" s="625">
        <f t="shared" si="79"/>
        <v>-8.5619936496272499E-3</v>
      </c>
      <c r="DA47" s="625">
        <f t="shared" si="80"/>
        <v>-1.755880460959541E-2</v>
      </c>
      <c r="DB47" s="625">
        <f t="shared" si="81"/>
        <v>-3.1035283925555822E-3</v>
      </c>
      <c r="DC47" s="625">
        <f t="shared" si="82"/>
        <v>0</v>
      </c>
      <c r="DE47" s="625">
        <f t="shared" si="83"/>
        <v>1.0117686408110992E-2</v>
      </c>
      <c r="DF47" s="625">
        <f t="shared" si="84"/>
        <v>1.0117686408110992E-2</v>
      </c>
      <c r="DG47" s="625">
        <f t="shared" si="85"/>
        <v>1.0117686408110992E-2</v>
      </c>
      <c r="DH47" s="625">
        <f t="shared" si="86"/>
        <v>0</v>
      </c>
      <c r="DI47" s="625"/>
      <c r="DK47" s="625">
        <f t="shared" si="87"/>
        <v>-3.695852016525928E-2</v>
      </c>
      <c r="DL47" s="625">
        <f t="shared" si="88"/>
        <v>-7.7617052321093394E-2</v>
      </c>
      <c r="DM47" s="625">
        <f t="shared" si="89"/>
        <v>0.12547053497392391</v>
      </c>
      <c r="DN47" s="625"/>
      <c r="DP47" s="625">
        <f t="shared" si="90"/>
        <v>1.0117686408110992E-2</v>
      </c>
      <c r="DQ47" s="625">
        <f t="shared" si="91"/>
        <v>1.0117686408110992E-2</v>
      </c>
      <c r="DR47" s="625">
        <f t="shared" si="92"/>
        <v>1.0117686408110992E-2</v>
      </c>
      <c r="DS47" s="625">
        <f t="shared" si="93"/>
        <v>0</v>
      </c>
      <c r="DU47" s="625">
        <f t="shared" si="94"/>
        <v>-3.695852016525928E-2</v>
      </c>
      <c r="DV47" s="625">
        <f t="shared" si="95"/>
        <v>-7.7617052321093394E-2</v>
      </c>
      <c r="DW47" s="625">
        <f t="shared" si="96"/>
        <v>0.12547053497392391</v>
      </c>
      <c r="DX47" s="625">
        <f t="shared" si="97"/>
        <v>0</v>
      </c>
      <c r="EB47" s="625">
        <f t="shared" si="27"/>
        <v>0.98802535681652759</v>
      </c>
      <c r="EC47" s="625">
        <f t="shared" si="28"/>
        <v>0.94829582947225788</v>
      </c>
      <c r="ED47" s="625">
        <f t="shared" ref="ED47:ED77" si="104">EC47/EC$79</f>
        <v>1.018410260007846</v>
      </c>
      <c r="EE47" s="625"/>
      <c r="EF47" s="625">
        <f t="shared" si="29"/>
        <v>1.0101690432552617</v>
      </c>
      <c r="EG47" s="625">
        <f t="shared" si="30"/>
        <v>1.0297778018284125</v>
      </c>
      <c r="EH47" s="625">
        <f t="shared" ref="EH47:EH77" si="105">EG47/EG$79</f>
        <v>1.0164342541954621</v>
      </c>
      <c r="EI47" s="625"/>
      <c r="EJ47" s="625">
        <f t="shared" si="31"/>
        <v>0.96213126491246281</v>
      </c>
      <c r="EK47" s="625">
        <f t="shared" si="32"/>
        <v>0.94725499493812981</v>
      </c>
      <c r="EL47" s="625">
        <f t="shared" ref="EL47:EL77" si="106">EK47/EK$79</f>
        <v>0.95834799068767729</v>
      </c>
      <c r="EM47" s="625"/>
      <c r="EP47" s="581"/>
      <c r="EZ47" s="576">
        <f t="shared" si="33"/>
        <v>2002</v>
      </c>
      <c r="FA47" s="635">
        <f t="shared" si="14"/>
        <v>0.91570070829476846</v>
      </c>
      <c r="FB47" s="635">
        <f t="shared" si="15"/>
        <v>0.829415334013477</v>
      </c>
      <c r="FC47" s="635">
        <f t="shared" si="16"/>
        <v>1</v>
      </c>
      <c r="FD47" s="635">
        <f t="shared" si="17"/>
        <v>1.2973471491861355</v>
      </c>
      <c r="FE47" s="635">
        <f t="shared" si="18"/>
        <v>0.85099162899139713</v>
      </c>
      <c r="FG47" s="576">
        <v>2009</v>
      </c>
      <c r="FH47" s="635">
        <f t="shared" si="20"/>
        <v>0.83824981024936984</v>
      </c>
      <c r="FI47" s="635">
        <f t="shared" si="21"/>
        <v>0.82987325786097366</v>
      </c>
      <c r="FJ47" s="635">
        <f t="shared" si="22"/>
        <v>1</v>
      </c>
      <c r="FK47" s="635">
        <f t="shared" si="23"/>
        <v>1.2925199244660206</v>
      </c>
      <c r="FL47" s="635">
        <f t="shared" si="24"/>
        <v>0.78149183931811139</v>
      </c>
    </row>
    <row r="48" spans="1:178" x14ac:dyDescent="0.2">
      <c r="A48" s="619" t="s">
        <v>105</v>
      </c>
      <c r="B48" s="575">
        <f t="shared" si="26"/>
        <v>1982</v>
      </c>
      <c r="D48" s="432">
        <f>Conversion_factors!$A44*D194+D269</f>
        <v>825.18117397649257</v>
      </c>
      <c r="E48" s="432">
        <f>Conversion_factors!$A44*E194+E269</f>
        <v>691.02783577014293</v>
      </c>
      <c r="F48" s="432">
        <f>Conversion_factors!$A44*F194+F269</f>
        <v>191.15404564141156</v>
      </c>
      <c r="G48" s="630"/>
      <c r="H48" s="630">
        <f t="shared" si="34"/>
        <v>1707.3630553880471</v>
      </c>
      <c r="I48" s="625"/>
      <c r="J48" s="636">
        <f>Mining_Data!C22</f>
        <v>300516.71081344195</v>
      </c>
      <c r="K48" s="636">
        <f>Mining_Data!D22</f>
        <v>45299.316742326446</v>
      </c>
      <c r="L48" s="636">
        <f>Mining_Data!E22</f>
        <v>123379.6</v>
      </c>
      <c r="M48" s="636"/>
      <c r="N48" s="636">
        <f t="shared" si="35"/>
        <v>469195.62755576835</v>
      </c>
      <c r="O48" s="781"/>
      <c r="P48" s="635">
        <f>NonManufacturing_Data!V24</f>
        <v>0.78245185050195631</v>
      </c>
      <c r="Q48" s="635"/>
      <c r="R48" s="637">
        <f t="shared" si="36"/>
        <v>235139.85648273892</v>
      </c>
      <c r="S48" s="637">
        <f t="shared" si="37"/>
        <v>35444.534211507576</v>
      </c>
      <c r="T48" s="637">
        <f t="shared" si="38"/>
        <v>96538.59633419117</v>
      </c>
      <c r="U48" s="638"/>
      <c r="V48" s="636">
        <f t="shared" si="39"/>
        <v>367122.98702843767</v>
      </c>
      <c r="X48" s="639">
        <f t="shared" si="98"/>
        <v>2.7458745030946301</v>
      </c>
      <c r="Y48" s="639">
        <f t="shared" si="99"/>
        <v>15.254707696826372</v>
      </c>
      <c r="Z48" s="639">
        <f t="shared" si="100"/>
        <v>1.549316464321586</v>
      </c>
      <c r="AA48" s="630"/>
      <c r="AB48" s="630">
        <f t="shared" si="71"/>
        <v>4.6506569071246782</v>
      </c>
      <c r="AE48" s="639">
        <f t="shared" si="41"/>
        <v>3.5093207349859346</v>
      </c>
      <c r="AF48" s="639">
        <f t="shared" si="42"/>
        <v>19.496033764940574</v>
      </c>
      <c r="AG48" s="639">
        <f t="shared" si="43"/>
        <v>1.980078982914633</v>
      </c>
      <c r="AH48" s="630"/>
      <c r="AI48" s="639">
        <f t="shared" si="44"/>
        <v>4.6506569071246782</v>
      </c>
      <c r="AK48" s="640">
        <f t="shared" si="45"/>
        <v>1.0117904121209178</v>
      </c>
      <c r="AL48" s="640">
        <f t="shared" si="46"/>
        <v>1.027832914525362</v>
      </c>
      <c r="AM48" s="640">
        <f t="shared" si="47"/>
        <v>1.0041219476803818</v>
      </c>
      <c r="AN48" s="641"/>
      <c r="AO48" s="640">
        <f t="shared" si="48"/>
        <v>0.95640691389623445</v>
      </c>
      <c r="AQ48" s="635">
        <f t="shared" si="101"/>
        <v>1.2780339127046385</v>
      </c>
      <c r="AR48" s="635">
        <f t="shared" si="102"/>
        <v>1.2780339127046385</v>
      </c>
      <c r="AS48" s="635">
        <f t="shared" si="103"/>
        <v>1.2780339127046385</v>
      </c>
      <c r="AT48" s="635"/>
      <c r="AU48" s="635">
        <f t="shared" si="49"/>
        <v>1.2780339127046383</v>
      </c>
      <c r="AW48" s="635">
        <f t="shared" si="73"/>
        <v>0.64049341716792252</v>
      </c>
      <c r="AX48" s="635">
        <f t="shared" si="50"/>
        <v>9.6546758072552974E-2</v>
      </c>
      <c r="AY48" s="635">
        <f t="shared" si="50"/>
        <v>0.26295982475952456</v>
      </c>
      <c r="AZ48" s="635"/>
      <c r="BA48" s="635">
        <f t="shared" si="74"/>
        <v>1</v>
      </c>
      <c r="BC48" s="625"/>
      <c r="BD48" s="642">
        <f t="shared" si="51"/>
        <v>1.0117904121209178</v>
      </c>
      <c r="BE48" s="642">
        <f t="shared" si="52"/>
        <v>1.027832914525362</v>
      </c>
      <c r="BF48" s="642">
        <f t="shared" si="53"/>
        <v>1.0041219476803818</v>
      </c>
      <c r="BG48" s="642">
        <v>1</v>
      </c>
      <c r="BH48" s="633"/>
      <c r="BI48" s="642">
        <f t="shared" si="54"/>
        <v>1.2780339127046385</v>
      </c>
      <c r="BJ48" s="642">
        <f t="shared" si="55"/>
        <v>1.2780339127046385</v>
      </c>
      <c r="BK48" s="642">
        <f t="shared" si="56"/>
        <v>1.2780339127046385</v>
      </c>
      <c r="BL48" s="642">
        <v>1</v>
      </c>
      <c r="BN48" s="642">
        <f t="shared" si="57"/>
        <v>0.64049341716792252</v>
      </c>
      <c r="BO48" s="642">
        <f t="shared" si="58"/>
        <v>9.6546758072552974E-2</v>
      </c>
      <c r="BP48" s="642">
        <f t="shared" si="59"/>
        <v>0.26295982475952456</v>
      </c>
      <c r="BQ48" s="642">
        <v>1</v>
      </c>
      <c r="BT48" s="634">
        <f t="shared" si="60"/>
        <v>1.0331564536945166</v>
      </c>
      <c r="BU48" s="634">
        <f t="shared" si="61"/>
        <v>0.95640691389623445</v>
      </c>
      <c r="BV48" s="634">
        <f t="shared" si="62"/>
        <v>1.0159480244829198</v>
      </c>
      <c r="BW48" s="634">
        <f t="shared" si="63"/>
        <v>0.9246135234573325</v>
      </c>
      <c r="BX48" s="634">
        <v>1</v>
      </c>
      <c r="BY48" s="634">
        <v>1</v>
      </c>
      <c r="BZ48" s="634">
        <f t="shared" si="64"/>
        <v>1.0181481480472365</v>
      </c>
      <c r="CA48" s="634">
        <f t="shared" si="65"/>
        <v>0.98811797544995039</v>
      </c>
      <c r="CB48" s="634">
        <f t="shared" si="66"/>
        <v>0.9881179754499505</v>
      </c>
      <c r="CC48" s="634"/>
      <c r="CD48" s="634">
        <f t="shared" si="75"/>
        <v>0.93935928256666879</v>
      </c>
      <c r="CG48" s="579"/>
      <c r="CI48" s="625">
        <f t="shared" si="67"/>
        <v>0.48330738525260319</v>
      </c>
      <c r="CJ48" s="625">
        <f t="shared" si="68"/>
        <v>0.40473397476267114</v>
      </c>
      <c r="CK48" s="625">
        <f t="shared" si="69"/>
        <v>0.11195863998472565</v>
      </c>
      <c r="CL48" s="625">
        <f t="shared" si="70"/>
        <v>0</v>
      </c>
      <c r="CN48" s="625">
        <f t="shared" si="76"/>
        <v>0.46602760945008159</v>
      </c>
      <c r="CO48" s="625">
        <f t="shared" si="76"/>
        <v>0.42182269652162868</v>
      </c>
      <c r="CP48" s="625">
        <f t="shared" si="76"/>
        <v>0.11170388135887689</v>
      </c>
      <c r="CQ48" s="625"/>
      <c r="CR48" s="625">
        <f t="shared" si="77"/>
        <v>0.9995541873305871</v>
      </c>
      <c r="CS48" s="625"/>
      <c r="CT48" s="625">
        <f t="shared" si="78"/>
        <v>0.46623546312647296</v>
      </c>
      <c r="CU48" s="625">
        <f t="shared" si="78"/>
        <v>0.42201083429818831</v>
      </c>
      <c r="CV48" s="625">
        <f t="shared" si="78"/>
        <v>0.11175370257533877</v>
      </c>
      <c r="CW48" s="625">
        <f t="shared" si="78"/>
        <v>0</v>
      </c>
      <c r="CZ48" s="625">
        <f t="shared" si="79"/>
        <v>4.8801141783176207E-3</v>
      </c>
      <c r="DA48" s="625">
        <f t="shared" si="80"/>
        <v>-6.5018529157925319E-3</v>
      </c>
      <c r="DB48" s="625">
        <f t="shared" si="81"/>
        <v>1.8895419427291556E-3</v>
      </c>
      <c r="DC48" s="625">
        <f t="shared" si="82"/>
        <v>0</v>
      </c>
      <c r="DE48" s="625">
        <f t="shared" si="83"/>
        <v>-4.7848254427335004E-4</v>
      </c>
      <c r="DF48" s="625">
        <f t="shared" si="84"/>
        <v>-4.7848254427335004E-4</v>
      </c>
      <c r="DG48" s="625">
        <f t="shared" si="85"/>
        <v>-4.7848254427335004E-4</v>
      </c>
      <c r="DH48" s="625">
        <f t="shared" si="86"/>
        <v>0</v>
      </c>
      <c r="DI48" s="625"/>
      <c r="DK48" s="625">
        <f t="shared" si="87"/>
        <v>3.2290588449648008E-2</v>
      </c>
      <c r="DL48" s="625">
        <f t="shared" si="88"/>
        <v>-0.11173850429964677</v>
      </c>
      <c r="DM48" s="625">
        <f t="shared" si="89"/>
        <v>-3.3424211482310055E-2</v>
      </c>
      <c r="DN48" s="625"/>
      <c r="DP48" s="625">
        <f t="shared" si="90"/>
        <v>-4.7848254427335004E-4</v>
      </c>
      <c r="DQ48" s="625">
        <f t="shared" si="91"/>
        <v>-4.7848254427335004E-4</v>
      </c>
      <c r="DR48" s="625">
        <f t="shared" si="92"/>
        <v>-4.7848254427335004E-4</v>
      </c>
      <c r="DS48" s="625">
        <f t="shared" si="93"/>
        <v>0</v>
      </c>
      <c r="DU48" s="625">
        <f t="shared" si="94"/>
        <v>3.2290588449648008E-2</v>
      </c>
      <c r="DV48" s="625">
        <f t="shared" si="95"/>
        <v>-0.11173850429964677</v>
      </c>
      <c r="DW48" s="625">
        <f t="shared" si="96"/>
        <v>-3.3424211482310055E-2</v>
      </c>
      <c r="DX48" s="625">
        <f t="shared" si="97"/>
        <v>0</v>
      </c>
      <c r="EB48" s="625">
        <f t="shared" ref="EB48:EB77" si="107">EXP(SUMPRODUCT($CT48:$CW48,CZ48:DC48))</f>
        <v>0.99974262635511224</v>
      </c>
      <c r="EC48" s="625">
        <f t="shared" si="28"/>
        <v>0.94805176311819472</v>
      </c>
      <c r="ED48" s="625">
        <f t="shared" si="104"/>
        <v>1.0181481480472365</v>
      </c>
      <c r="EE48" s="625"/>
      <c r="EF48" s="625">
        <f t="shared" ref="EF48:EF77" si="108">EXP(SUMPRODUCT($CT48:$CW48,DE48:DH48))</f>
        <v>0.99952163191024368</v>
      </c>
      <c r="EG48" s="625">
        <f t="shared" si="30"/>
        <v>1.0292851889884784</v>
      </c>
      <c r="EH48" s="625">
        <f t="shared" si="105"/>
        <v>1.0159480244829198</v>
      </c>
      <c r="EI48" s="625"/>
      <c r="EJ48" s="625">
        <f t="shared" ref="EJ48:EJ77" si="109">EXP(SUMPRODUCT($CT48:$CW48,DK48:DN48))</f>
        <v>0.96479935518397841</v>
      </c>
      <c r="EK48" s="625">
        <f t="shared" si="32"/>
        <v>0.91391100831111038</v>
      </c>
      <c r="EL48" s="625">
        <f t="shared" si="106"/>
        <v>0.9246135234573325</v>
      </c>
      <c r="EM48" s="625"/>
      <c r="EP48" s="581"/>
      <c r="EZ48" s="576">
        <f>EZ47+1</f>
        <v>2003</v>
      </c>
      <c r="FA48" s="635">
        <f t="shared" si="14"/>
        <v>1.0170425492882105</v>
      </c>
      <c r="FB48" s="635">
        <f t="shared" si="15"/>
        <v>0.80689744440553934</v>
      </c>
      <c r="FC48" s="635">
        <f t="shared" si="16"/>
        <v>1</v>
      </c>
      <c r="FD48" s="635">
        <f t="shared" si="17"/>
        <v>1.4783064345836419</v>
      </c>
      <c r="FE48" s="635">
        <f t="shared" si="18"/>
        <v>0.852621569847133</v>
      </c>
    </row>
    <row r="49" spans="1:161" x14ac:dyDescent="0.2">
      <c r="A49" s="619" t="s">
        <v>105</v>
      </c>
      <c r="B49" s="575">
        <f t="shared" si="26"/>
        <v>1983</v>
      </c>
      <c r="D49" s="432">
        <f>Conversion_factors!$A45*D195+D270</f>
        <v>798.11227134439275</v>
      </c>
      <c r="E49" s="432">
        <f>Conversion_factors!$A45*E195+E270</f>
        <v>666.77061677969323</v>
      </c>
      <c r="F49" s="432">
        <f>Conversion_factors!$A45*F195+F270</f>
        <v>157.16182262166143</v>
      </c>
      <c r="G49" s="630"/>
      <c r="H49" s="630">
        <f t="shared" si="34"/>
        <v>1622.0447107457476</v>
      </c>
      <c r="I49" s="625"/>
      <c r="J49" s="636">
        <f>Mining_Data!C23</f>
        <v>291226.6928887096</v>
      </c>
      <c r="K49" s="636">
        <f>Mining_Data!D23</f>
        <v>42956.207508355968</v>
      </c>
      <c r="L49" s="636">
        <f>Mining_Data!E23</f>
        <v>101505.2</v>
      </c>
      <c r="M49" s="636"/>
      <c r="N49" s="636">
        <f t="shared" si="35"/>
        <v>435688.10039706557</v>
      </c>
      <c r="O49" s="781"/>
      <c r="P49" s="635">
        <f>NonManufacturing_Data!V25</f>
        <v>0.7819906448789673</v>
      </c>
      <c r="Q49" s="635"/>
      <c r="R49" s="637">
        <f t="shared" si="36"/>
        <v>227736.54937801097</v>
      </c>
      <c r="S49" s="637">
        <f t="shared" si="37"/>
        <v>33591.352411014021</v>
      </c>
      <c r="T49" s="637">
        <f t="shared" si="38"/>
        <v>79376.116806568549</v>
      </c>
      <c r="U49" s="638"/>
      <c r="V49" s="636">
        <f t="shared" si="39"/>
        <v>340704.01859559352</v>
      </c>
      <c r="X49" s="639">
        <f t="shared" si="98"/>
        <v>2.7405189525308598</v>
      </c>
      <c r="Y49" s="639">
        <f t="shared" si="99"/>
        <v>15.52210158799496</v>
      </c>
      <c r="Z49" s="639">
        <f t="shared" si="100"/>
        <v>1.5483130186597478</v>
      </c>
      <c r="AA49" s="630"/>
      <c r="AB49" s="630">
        <f t="shared" si="71"/>
        <v>4.7608616928908933</v>
      </c>
      <c r="AE49" s="639">
        <f t="shared" si="41"/>
        <v>3.5045418643787278</v>
      </c>
      <c r="AF49" s="639">
        <f t="shared" si="42"/>
        <v>19.849472227890136</v>
      </c>
      <c r="AG49" s="639">
        <f t="shared" si="43"/>
        <v>1.979963608003761</v>
      </c>
      <c r="AH49" s="630"/>
      <c r="AI49" s="639">
        <f t="shared" si="44"/>
        <v>4.7608616928908933</v>
      </c>
      <c r="AK49" s="640">
        <f t="shared" si="45"/>
        <v>1.0098170172312588</v>
      </c>
      <c r="AL49" s="640">
        <f t="shared" si="46"/>
        <v>1.0458494014976598</v>
      </c>
      <c r="AM49" s="640">
        <f t="shared" si="47"/>
        <v>1.0034716081044723</v>
      </c>
      <c r="AN49" s="641"/>
      <c r="AO49" s="640">
        <f t="shared" si="48"/>
        <v>0.97907051199778239</v>
      </c>
      <c r="AQ49" s="635">
        <f t="shared" si="101"/>
        <v>1.2787876767435948</v>
      </c>
      <c r="AR49" s="635">
        <f t="shared" si="102"/>
        <v>1.2787876767435946</v>
      </c>
      <c r="AS49" s="635">
        <f t="shared" si="103"/>
        <v>1.2787876767435946</v>
      </c>
      <c r="AT49" s="635"/>
      <c r="AU49" s="635">
        <f t="shared" si="49"/>
        <v>1.2787876767435948</v>
      </c>
      <c r="AW49" s="635">
        <f t="shared" si="73"/>
        <v>0.66842930211612239</v>
      </c>
      <c r="AX49" s="635">
        <f t="shared" si="50"/>
        <v>9.8593942476757374E-2</v>
      </c>
      <c r="AY49" s="635">
        <f t="shared" si="50"/>
        <v>0.23297675540712029</v>
      </c>
      <c r="AZ49" s="635"/>
      <c r="BA49" s="635">
        <f t="shared" si="74"/>
        <v>1</v>
      </c>
      <c r="BC49" s="625"/>
      <c r="BD49" s="642">
        <f t="shared" si="51"/>
        <v>1.0098170172312588</v>
      </c>
      <c r="BE49" s="642">
        <f t="shared" si="52"/>
        <v>1.0458494014976598</v>
      </c>
      <c r="BF49" s="642">
        <f t="shared" si="53"/>
        <v>1.0034716081044723</v>
      </c>
      <c r="BG49" s="642">
        <v>1</v>
      </c>
      <c r="BH49" s="633"/>
      <c r="BI49" s="642">
        <f t="shared" si="54"/>
        <v>1.2787876767435948</v>
      </c>
      <c r="BJ49" s="642">
        <f t="shared" si="55"/>
        <v>1.2787876767435946</v>
      </c>
      <c r="BK49" s="642">
        <f t="shared" si="56"/>
        <v>1.2787876767435946</v>
      </c>
      <c r="BL49" s="642">
        <v>1</v>
      </c>
      <c r="BN49" s="642">
        <f t="shared" si="57"/>
        <v>0.66842930211612239</v>
      </c>
      <c r="BO49" s="642">
        <f t="shared" si="58"/>
        <v>9.8593942476757374E-2</v>
      </c>
      <c r="BP49" s="642">
        <f t="shared" si="59"/>
        <v>0.23297675540712029</v>
      </c>
      <c r="BQ49" s="642">
        <v>1</v>
      </c>
      <c r="BT49" s="634">
        <f t="shared" si="60"/>
        <v>0.95937375859204932</v>
      </c>
      <c r="BU49" s="634">
        <f t="shared" si="61"/>
        <v>0.97907051199778239</v>
      </c>
      <c r="BV49" s="634">
        <f t="shared" si="62"/>
        <v>1.016547214440785</v>
      </c>
      <c r="BW49" s="634">
        <f t="shared" si="63"/>
        <v>0.94024167377284829</v>
      </c>
      <c r="BX49" s="634">
        <v>1</v>
      </c>
      <c r="BY49" s="634">
        <v>1</v>
      </c>
      <c r="BZ49" s="634">
        <f t="shared" si="64"/>
        <v>1.024346574910032</v>
      </c>
      <c r="CA49" s="634">
        <f t="shared" si="65"/>
        <v>0.9392945570219543</v>
      </c>
      <c r="CB49" s="634">
        <f t="shared" si="66"/>
        <v>0.93929455702195463</v>
      </c>
      <c r="CC49" s="634"/>
      <c r="CD49" s="634">
        <f t="shared" si="75"/>
        <v>0.95580005437493021</v>
      </c>
      <c r="CG49" s="579"/>
      <c r="CI49" s="625">
        <f t="shared" si="67"/>
        <v>0.49204085809536929</v>
      </c>
      <c r="CJ49" s="625">
        <f t="shared" si="68"/>
        <v>0.41106796401015377</v>
      </c>
      <c r="CK49" s="625">
        <f t="shared" si="69"/>
        <v>9.6891177894476821E-2</v>
      </c>
      <c r="CL49" s="625">
        <f t="shared" si="70"/>
        <v>0</v>
      </c>
      <c r="CN49" s="625">
        <f t="shared" si="76"/>
        <v>0.48766108783722373</v>
      </c>
      <c r="CO49" s="625">
        <f t="shared" si="76"/>
        <v>0.40789277293929038</v>
      </c>
      <c r="CP49" s="625">
        <f t="shared" si="76"/>
        <v>0.10424348320884048</v>
      </c>
      <c r="CQ49" s="625"/>
      <c r="CR49" s="625">
        <f t="shared" si="77"/>
        <v>0.99979734398535458</v>
      </c>
      <c r="CS49" s="625"/>
      <c r="CT49" s="625">
        <f t="shared" si="78"/>
        <v>0.48775993532181977</v>
      </c>
      <c r="CU49" s="625">
        <f t="shared" si="78"/>
        <v>0.40797545161838855</v>
      </c>
      <c r="CV49" s="625">
        <f t="shared" si="78"/>
        <v>0.10426461305979173</v>
      </c>
      <c r="CW49" s="625">
        <f t="shared" si="78"/>
        <v>0</v>
      </c>
      <c r="CZ49" s="625">
        <f t="shared" si="79"/>
        <v>-1.9523033876948338E-3</v>
      </c>
      <c r="DA49" s="625">
        <f t="shared" si="80"/>
        <v>1.7376760339188068E-2</v>
      </c>
      <c r="DB49" s="625">
        <f t="shared" si="81"/>
        <v>-6.4787974317188012E-4</v>
      </c>
      <c r="DC49" s="625">
        <f t="shared" si="82"/>
        <v>0</v>
      </c>
      <c r="DE49" s="625">
        <f t="shared" si="83"/>
        <v>5.8961021285455491E-4</v>
      </c>
      <c r="DF49" s="625">
        <f t="shared" si="84"/>
        <v>5.8961021285433297E-4</v>
      </c>
      <c r="DG49" s="625">
        <f t="shared" si="85"/>
        <v>5.8961021285433297E-4</v>
      </c>
      <c r="DH49" s="625">
        <f t="shared" si="86"/>
        <v>0</v>
      </c>
      <c r="DI49" s="625"/>
      <c r="DK49" s="625">
        <f t="shared" si="87"/>
        <v>4.2691791314349699E-2</v>
      </c>
      <c r="DL49" s="625">
        <f t="shared" si="88"/>
        <v>2.0982393788882048E-2</v>
      </c>
      <c r="DM49" s="625">
        <f t="shared" si="89"/>
        <v>-0.12106257655287044</v>
      </c>
      <c r="DN49" s="625"/>
      <c r="DP49" s="625">
        <f t="shared" si="90"/>
        <v>5.8961021285455491E-4</v>
      </c>
      <c r="DQ49" s="625">
        <f t="shared" si="91"/>
        <v>5.8961021285433297E-4</v>
      </c>
      <c r="DR49" s="625">
        <f t="shared" si="92"/>
        <v>5.8961021285433297E-4</v>
      </c>
      <c r="DS49" s="625">
        <f t="shared" si="93"/>
        <v>0</v>
      </c>
      <c r="DU49" s="625">
        <f t="shared" si="94"/>
        <v>4.2691791314349699E-2</v>
      </c>
      <c r="DV49" s="625">
        <f t="shared" si="95"/>
        <v>2.0982393788882048E-2</v>
      </c>
      <c r="DW49" s="625">
        <f t="shared" si="96"/>
        <v>-0.12106257655287044</v>
      </c>
      <c r="DX49" s="625">
        <f t="shared" si="97"/>
        <v>0</v>
      </c>
      <c r="EB49" s="625">
        <f t="shared" si="107"/>
        <v>1.0060879419902533</v>
      </c>
      <c r="EC49" s="625">
        <f t="shared" si="28"/>
        <v>0.95382344725581569</v>
      </c>
      <c r="ED49" s="625">
        <f t="shared" si="104"/>
        <v>1.024346574910032</v>
      </c>
      <c r="EE49" s="625"/>
      <c r="EF49" s="625">
        <f t="shared" si="108"/>
        <v>1.000589784067123</v>
      </c>
      <c r="EG49" s="625">
        <f t="shared" si="30"/>
        <v>1.0298922449934695</v>
      </c>
      <c r="EH49" s="625">
        <f t="shared" si="105"/>
        <v>1.016547214440785</v>
      </c>
      <c r="EI49" s="625"/>
      <c r="EJ49" s="625">
        <f t="shared" si="109"/>
        <v>1.0169023596551765</v>
      </c>
      <c r="EK49" s="625">
        <f t="shared" si="32"/>
        <v>0.92935826086640982</v>
      </c>
      <c r="EL49" s="625">
        <f t="shared" si="106"/>
        <v>0.94024167377284829</v>
      </c>
      <c r="EM49" s="625"/>
      <c r="EP49" s="581"/>
      <c r="EZ49" s="576">
        <f>EZ48+1</f>
        <v>2004</v>
      </c>
      <c r="FA49" s="635">
        <f t="shared" si="14"/>
        <v>1.0811264886201668</v>
      </c>
      <c r="FB49" s="635">
        <f t="shared" si="15"/>
        <v>0.82294456833809249</v>
      </c>
      <c r="FC49" s="635">
        <f t="shared" si="16"/>
        <v>1</v>
      </c>
      <c r="FD49" s="635">
        <f t="shared" si="17"/>
        <v>1.536340873980069</v>
      </c>
      <c r="FE49" s="635">
        <f t="shared" si="18"/>
        <v>0.85510282257028958</v>
      </c>
    </row>
    <row r="50" spans="1:161" x14ac:dyDescent="0.2">
      <c r="A50" s="619" t="s">
        <v>105</v>
      </c>
      <c r="B50" s="575">
        <f t="shared" si="26"/>
        <v>1984</v>
      </c>
      <c r="D50" s="432">
        <f>Conversion_factors!$A46*D196+D271</f>
        <v>822.28657814665894</v>
      </c>
      <c r="E50" s="432">
        <f>Conversion_factors!$A46*E196+E271</f>
        <v>777.9274403735011</v>
      </c>
      <c r="F50" s="432">
        <f>Conversion_factors!$A46*F196+F271</f>
        <v>177.72347483677618</v>
      </c>
      <c r="G50" s="630"/>
      <c r="H50" s="630">
        <f t="shared" si="34"/>
        <v>1777.9374933569363</v>
      </c>
      <c r="I50" s="625"/>
      <c r="J50" s="636">
        <f>Mining_Data!C24</f>
        <v>302848.5462217062</v>
      </c>
      <c r="K50" s="636">
        <f>Mining_Data!D24</f>
        <v>52308.689246084599</v>
      </c>
      <c r="L50" s="636">
        <f>Mining_Data!E24</f>
        <v>115172.2</v>
      </c>
      <c r="M50" s="636"/>
      <c r="N50" s="636">
        <f t="shared" si="35"/>
        <v>470329.43546779081</v>
      </c>
      <c r="O50" s="781"/>
      <c r="P50" s="635">
        <f>NonManufacturing_Data!V26</f>
        <v>0.7826354489388212</v>
      </c>
      <c r="Q50" s="635"/>
      <c r="R50" s="637">
        <f t="shared" si="36"/>
        <v>237020.00793269437</v>
      </c>
      <c r="S50" s="637">
        <f t="shared" si="37"/>
        <v>40938.634491510711</v>
      </c>
      <c r="T50" s="637">
        <f t="shared" si="38"/>
        <v>90137.846452271697</v>
      </c>
      <c r="U50" s="638"/>
      <c r="V50" s="636">
        <f t="shared" si="39"/>
        <v>368096.48887647677</v>
      </c>
      <c r="X50" s="639">
        <f t="shared" si="98"/>
        <v>2.7151742625328241</v>
      </c>
      <c r="Y50" s="639">
        <f t="shared" si="99"/>
        <v>14.871858797947807</v>
      </c>
      <c r="Z50" s="639">
        <f t="shared" si="100"/>
        <v>1.5431108795071742</v>
      </c>
      <c r="AA50" s="630"/>
      <c r="AB50" s="630">
        <f t="shared" si="71"/>
        <v>4.8300854452147846</v>
      </c>
      <c r="AE50" s="639">
        <f t="shared" si="41"/>
        <v>3.4692707392878006</v>
      </c>
      <c r="AF50" s="639">
        <f t="shared" si="42"/>
        <v>19.002281097939818</v>
      </c>
      <c r="AG50" s="639">
        <f t="shared" si="43"/>
        <v>1.9716853888991164</v>
      </c>
      <c r="AH50" s="630"/>
      <c r="AI50" s="639">
        <f t="shared" si="44"/>
        <v>4.8300854452147846</v>
      </c>
      <c r="AK50" s="640">
        <f t="shared" si="45"/>
        <v>1.0004780928524175</v>
      </c>
      <c r="AL50" s="640">
        <f t="shared" si="46"/>
        <v>1.0020372908151123</v>
      </c>
      <c r="AM50" s="640">
        <f t="shared" si="47"/>
        <v>1.0001000683201366</v>
      </c>
      <c r="AN50" s="641"/>
      <c r="AO50" s="640">
        <f t="shared" si="48"/>
        <v>0.99330636655565874</v>
      </c>
      <c r="AQ50" s="635">
        <f t="shared" si="101"/>
        <v>1.277734098750452</v>
      </c>
      <c r="AR50" s="635">
        <f t="shared" si="102"/>
        <v>1.2777340987504517</v>
      </c>
      <c r="AS50" s="635">
        <f t="shared" si="103"/>
        <v>1.277734098750452</v>
      </c>
      <c r="AT50" s="635"/>
      <c r="AU50" s="635">
        <f t="shared" si="49"/>
        <v>1.277734098750452</v>
      </c>
      <c r="AW50" s="635">
        <f t="shared" si="73"/>
        <v>0.64390727729063413</v>
      </c>
      <c r="AX50" s="635">
        <f t="shared" si="50"/>
        <v>0.11121712846668474</v>
      </c>
      <c r="AY50" s="635">
        <f t="shared" si="50"/>
        <v>0.2448755942426811</v>
      </c>
      <c r="AZ50" s="635"/>
      <c r="BA50" s="635">
        <f t="shared" si="74"/>
        <v>1</v>
      </c>
      <c r="BC50" s="625"/>
      <c r="BD50" s="642">
        <f t="shared" si="51"/>
        <v>1.0004780928524175</v>
      </c>
      <c r="BE50" s="642">
        <f t="shared" si="52"/>
        <v>1.0020372908151123</v>
      </c>
      <c r="BF50" s="642">
        <f t="shared" si="53"/>
        <v>1.0001000683201366</v>
      </c>
      <c r="BG50" s="642">
        <v>1</v>
      </c>
      <c r="BH50" s="633"/>
      <c r="BI50" s="642">
        <f t="shared" si="54"/>
        <v>1.277734098750452</v>
      </c>
      <c r="BJ50" s="642">
        <f t="shared" si="55"/>
        <v>1.2777340987504517</v>
      </c>
      <c r="BK50" s="642">
        <f t="shared" si="56"/>
        <v>1.277734098750452</v>
      </c>
      <c r="BL50" s="642">
        <v>1</v>
      </c>
      <c r="BN50" s="642">
        <f t="shared" si="57"/>
        <v>0.64390727729063413</v>
      </c>
      <c r="BO50" s="642">
        <f t="shared" si="58"/>
        <v>0.11121712846668474</v>
      </c>
      <c r="BP50" s="642">
        <f t="shared" si="59"/>
        <v>0.2448755942426811</v>
      </c>
      <c r="BQ50" s="642">
        <v>1</v>
      </c>
      <c r="BT50" s="634">
        <f t="shared" si="60"/>
        <v>1.0356530689499874</v>
      </c>
      <c r="BU50" s="634">
        <f t="shared" si="61"/>
        <v>0.99330636655565874</v>
      </c>
      <c r="BV50" s="634">
        <f t="shared" si="62"/>
        <v>1.0157096932528638</v>
      </c>
      <c r="BW50" s="634">
        <f t="shared" si="63"/>
        <v>0.97683681530091615</v>
      </c>
      <c r="BX50" s="634">
        <v>1</v>
      </c>
      <c r="BY50" s="634">
        <v>1</v>
      </c>
      <c r="BZ50" s="634">
        <f t="shared" si="64"/>
        <v>1.0011325984786601</v>
      </c>
      <c r="CA50" s="634">
        <f t="shared" si="65"/>
        <v>1.0287207869309296</v>
      </c>
      <c r="CB50" s="634">
        <f t="shared" si="66"/>
        <v>1.0287207869309292</v>
      </c>
      <c r="CC50" s="634"/>
      <c r="CD50" s="634">
        <f t="shared" si="75"/>
        <v>0.99218262202739782</v>
      </c>
      <c r="CG50" s="579"/>
      <c r="CI50" s="625">
        <f t="shared" si="67"/>
        <v>0.4624946496820278</v>
      </c>
      <c r="CJ50" s="625">
        <f t="shared" si="68"/>
        <v>0.4375448761726099</v>
      </c>
      <c r="CK50" s="625">
        <f t="shared" si="69"/>
        <v>9.996047414536223E-2</v>
      </c>
      <c r="CL50" s="625">
        <f t="shared" si="70"/>
        <v>0</v>
      </c>
      <c r="CN50" s="625">
        <f t="shared" si="76"/>
        <v>0.47711528853058566</v>
      </c>
      <c r="CO50" s="625">
        <f t="shared" si="76"/>
        <v>0.42416870339355528</v>
      </c>
      <c r="CP50" s="625">
        <f t="shared" si="76"/>
        <v>9.8417849463139598E-2</v>
      </c>
      <c r="CQ50" s="625"/>
      <c r="CR50" s="625">
        <f t="shared" si="77"/>
        <v>0.99970184138728047</v>
      </c>
      <c r="CS50" s="625"/>
      <c r="CT50" s="625">
        <f t="shared" si="78"/>
        <v>0.47725758699063264</v>
      </c>
      <c r="CU50" s="625">
        <f t="shared" si="78"/>
        <v>0.42429521066495068</v>
      </c>
      <c r="CV50" s="625">
        <f t="shared" si="78"/>
        <v>9.8447202344416729E-2</v>
      </c>
      <c r="CW50" s="625">
        <f t="shared" si="78"/>
        <v>0</v>
      </c>
      <c r="CZ50" s="625">
        <f t="shared" si="79"/>
        <v>-9.2911647791068426E-3</v>
      </c>
      <c r="DA50" s="625">
        <f t="shared" si="80"/>
        <v>-4.2794161301085619E-2</v>
      </c>
      <c r="DB50" s="625">
        <f t="shared" si="81"/>
        <v>-3.3655326698877005E-3</v>
      </c>
      <c r="DC50" s="625">
        <f t="shared" si="82"/>
        <v>0</v>
      </c>
      <c r="DE50" s="625">
        <f t="shared" si="83"/>
        <v>-8.2422771664843772E-4</v>
      </c>
      <c r="DF50" s="625">
        <f t="shared" si="84"/>
        <v>-8.2422771664843772E-4</v>
      </c>
      <c r="DG50" s="625">
        <f t="shared" si="85"/>
        <v>-8.2422771664821556E-4</v>
      </c>
      <c r="DH50" s="625">
        <f t="shared" si="86"/>
        <v>0</v>
      </c>
      <c r="DI50" s="625"/>
      <c r="DK50" s="625">
        <f t="shared" si="87"/>
        <v>-3.7375898576652106E-2</v>
      </c>
      <c r="DL50" s="625">
        <f t="shared" si="88"/>
        <v>0.12047457853404685</v>
      </c>
      <c r="DM50" s="625">
        <f t="shared" si="89"/>
        <v>4.9811616592292413E-2</v>
      </c>
      <c r="DN50" s="625"/>
      <c r="DP50" s="625">
        <f t="shared" si="90"/>
        <v>-8.2422771664843772E-4</v>
      </c>
      <c r="DQ50" s="625">
        <f t="shared" si="91"/>
        <v>-8.2422771664843772E-4</v>
      </c>
      <c r="DR50" s="625">
        <f t="shared" si="92"/>
        <v>-8.2422771664821556E-4</v>
      </c>
      <c r="DS50" s="625">
        <f t="shared" si="93"/>
        <v>0</v>
      </c>
      <c r="DU50" s="625">
        <f t="shared" si="94"/>
        <v>-3.7375898576652106E-2</v>
      </c>
      <c r="DV50" s="625">
        <f t="shared" si="95"/>
        <v>0.12047457853404685</v>
      </c>
      <c r="DW50" s="625">
        <f t="shared" si="96"/>
        <v>4.9811616592292413E-2</v>
      </c>
      <c r="DX50" s="625">
        <f t="shared" si="97"/>
        <v>0</v>
      </c>
      <c r="EB50" s="625">
        <f t="shared" si="107"/>
        <v>0.97733777121926646</v>
      </c>
      <c r="EC50" s="625">
        <f t="shared" si="28"/>
        <v>0.93220768207767646</v>
      </c>
      <c r="ED50" s="625">
        <f t="shared" si="104"/>
        <v>1.0011325984786601</v>
      </c>
      <c r="EE50" s="625"/>
      <c r="EF50" s="625">
        <f t="shared" si="108"/>
        <v>0.99917611186571187</v>
      </c>
      <c r="EG50" s="625">
        <f t="shared" si="30"/>
        <v>1.0290437289932242</v>
      </c>
      <c r="EH50" s="625">
        <f t="shared" si="105"/>
        <v>1.0157096932528638</v>
      </c>
      <c r="EI50" s="625"/>
      <c r="EJ50" s="625">
        <f t="shared" si="109"/>
        <v>1.0389209950471827</v>
      </c>
      <c r="EK50" s="625">
        <f t="shared" si="32"/>
        <v>0.9655298091346497</v>
      </c>
      <c r="EL50" s="625">
        <f t="shared" si="106"/>
        <v>0.97683681530091615</v>
      </c>
      <c r="EM50" s="625"/>
      <c r="EP50" s="581"/>
      <c r="EZ50" s="576">
        <f>EZ49+1</f>
        <v>2005</v>
      </c>
      <c r="FA50" s="635">
        <f t="shared" si="14"/>
        <v>1.3101524491712939</v>
      </c>
      <c r="FB50" s="635">
        <f t="shared" si="15"/>
        <v>0.81915184936438268</v>
      </c>
      <c r="FC50" s="635">
        <f t="shared" si="16"/>
        <v>1</v>
      </c>
      <c r="FD50" s="635">
        <f t="shared" si="17"/>
        <v>1.8922910907894093</v>
      </c>
      <c r="FE50" s="635">
        <f t="shared" si="18"/>
        <v>0.84521943041892234</v>
      </c>
    </row>
    <row r="51" spans="1:161" x14ac:dyDescent="0.2">
      <c r="A51" s="619" t="s">
        <v>105</v>
      </c>
      <c r="B51" s="575">
        <f t="shared" si="26"/>
        <v>1985</v>
      </c>
      <c r="D51" s="432">
        <f>Conversion_factors!$A47*D197+D272</f>
        <v>809.59458184961068</v>
      </c>
      <c r="E51" s="432">
        <f>Conversion_factors!$A47*E197+E272</f>
        <v>787.27664281234684</v>
      </c>
      <c r="F51" s="432">
        <f>Conversion_factors!$A47*F197+F272</f>
        <v>158.57920361989039</v>
      </c>
      <c r="G51" s="630"/>
      <c r="H51" s="630">
        <f t="shared" si="34"/>
        <v>1755.450428281848</v>
      </c>
      <c r="I51" s="625"/>
      <c r="J51" s="636">
        <f>Mining_Data!C25</f>
        <v>298316.63271475083</v>
      </c>
      <c r="K51" s="636">
        <f>Mining_Data!D25</f>
        <v>53045.18856745465</v>
      </c>
      <c r="L51" s="636">
        <f>Mining_Data!E25</f>
        <v>102776.2</v>
      </c>
      <c r="M51" s="636"/>
      <c r="N51" s="636">
        <f t="shared" si="35"/>
        <v>454138.02128220547</v>
      </c>
      <c r="O51" s="781"/>
      <c r="P51" s="635">
        <f>NonManufacturing_Data!V27</f>
        <v>0.7949304117704673</v>
      </c>
      <c r="Q51" s="635"/>
      <c r="R51" s="637">
        <f t="shared" si="36"/>
        <v>237140.96368191612</v>
      </c>
      <c r="S51" s="637">
        <f t="shared" si="37"/>
        <v>42167.233590368807</v>
      </c>
      <c r="T51" s="637">
        <f t="shared" si="38"/>
        <v>81699.926986203893</v>
      </c>
      <c r="U51" s="638"/>
      <c r="V51" s="636">
        <f t="shared" si="39"/>
        <v>361008.12425848882</v>
      </c>
      <c r="X51" s="639">
        <f t="shared" si="98"/>
        <v>2.7138767774431867</v>
      </c>
      <c r="Y51" s="639">
        <f t="shared" si="99"/>
        <v>14.841622097567067</v>
      </c>
      <c r="Z51" s="639">
        <f t="shared" si="100"/>
        <v>1.5429564784443324</v>
      </c>
      <c r="AA51" s="630"/>
      <c r="AB51" s="630">
        <f t="shared" si="71"/>
        <v>4.8626341356930549</v>
      </c>
      <c r="AE51" s="639">
        <f t="shared" si="41"/>
        <v>3.4139803148288745</v>
      </c>
      <c r="AF51" s="639">
        <f t="shared" si="42"/>
        <v>18.67034130007913</v>
      </c>
      <c r="AG51" s="639">
        <f t="shared" si="43"/>
        <v>1.9409956589883928</v>
      </c>
      <c r="AH51" s="630"/>
      <c r="AI51" s="639">
        <f t="shared" si="44"/>
        <v>4.8626341356930549</v>
      </c>
      <c r="AK51" s="640">
        <f t="shared" si="45"/>
        <v>1</v>
      </c>
      <c r="AL51" s="640">
        <f t="shared" si="46"/>
        <v>1</v>
      </c>
      <c r="AM51" s="640">
        <f t="shared" si="47"/>
        <v>1</v>
      </c>
      <c r="AN51" s="641"/>
      <c r="AO51" s="640">
        <f t="shared" si="48"/>
        <v>1</v>
      </c>
      <c r="AQ51" s="635">
        <f t="shared" si="101"/>
        <v>1.2579717484613555</v>
      </c>
      <c r="AR51" s="635">
        <f t="shared" si="102"/>
        <v>1.2579717484613555</v>
      </c>
      <c r="AS51" s="635">
        <f t="shared" si="103"/>
        <v>1.2579717484613555</v>
      </c>
      <c r="AT51" s="635"/>
      <c r="AU51" s="635">
        <f t="shared" si="49"/>
        <v>1.2579717484613555</v>
      </c>
      <c r="AW51" s="635">
        <f t="shared" si="73"/>
        <v>0.65688539328305695</v>
      </c>
      <c r="AX51" s="635">
        <f t="shared" si="50"/>
        <v>0.11680411258605429</v>
      </c>
      <c r="AY51" s="635">
        <f t="shared" si="50"/>
        <v>0.22631049413088875</v>
      </c>
      <c r="AZ51" s="635"/>
      <c r="BA51" s="635">
        <f t="shared" si="74"/>
        <v>1</v>
      </c>
      <c r="BC51" s="625"/>
      <c r="BD51" s="642">
        <f t="shared" si="51"/>
        <v>1</v>
      </c>
      <c r="BE51" s="642">
        <f t="shared" si="52"/>
        <v>1</v>
      </c>
      <c r="BF51" s="642">
        <f t="shared" si="53"/>
        <v>1</v>
      </c>
      <c r="BG51" s="642">
        <v>1</v>
      </c>
      <c r="BH51" s="633"/>
      <c r="BI51" s="642">
        <f t="shared" si="54"/>
        <v>1.2579717484613555</v>
      </c>
      <c r="BJ51" s="642">
        <f t="shared" si="55"/>
        <v>1.2579717484613555</v>
      </c>
      <c r="BK51" s="642">
        <f t="shared" si="56"/>
        <v>1.2579717484613555</v>
      </c>
      <c r="BL51" s="642">
        <v>1</v>
      </c>
      <c r="BN51" s="642">
        <f t="shared" si="57"/>
        <v>0.65688539328305695</v>
      </c>
      <c r="BO51" s="642">
        <f t="shared" si="58"/>
        <v>0.11680411258605429</v>
      </c>
      <c r="BP51" s="642">
        <f t="shared" si="59"/>
        <v>0.22631049413088875</v>
      </c>
      <c r="BQ51" s="642">
        <v>1</v>
      </c>
      <c r="BT51" s="634">
        <f t="shared" si="60"/>
        <v>1</v>
      </c>
      <c r="BU51" s="634">
        <f t="shared" si="61"/>
        <v>1</v>
      </c>
      <c r="BV51" s="634">
        <f t="shared" si="62"/>
        <v>1</v>
      </c>
      <c r="BW51" s="634">
        <f t="shared" si="63"/>
        <v>1</v>
      </c>
      <c r="BX51" s="634">
        <v>1</v>
      </c>
      <c r="BY51" s="634">
        <v>1</v>
      </c>
      <c r="BZ51" s="634">
        <f t="shared" si="64"/>
        <v>1</v>
      </c>
      <c r="CA51" s="634">
        <f t="shared" si="65"/>
        <v>1</v>
      </c>
      <c r="CB51" s="634">
        <f t="shared" si="66"/>
        <v>1</v>
      </c>
      <c r="CC51" s="634"/>
      <c r="CD51" s="634">
        <f t="shared" si="75"/>
        <v>1</v>
      </c>
      <c r="CG51" s="579"/>
      <c r="CI51" s="625">
        <f t="shared" si="67"/>
        <v>0.46118908788669338</v>
      </c>
      <c r="CJ51" s="625">
        <f t="shared" si="68"/>
        <v>0.44847557648374958</v>
      </c>
      <c r="CK51" s="625">
        <f t="shared" si="69"/>
        <v>9.0335335629557048E-2</v>
      </c>
      <c r="CL51" s="625">
        <f t="shared" si="70"/>
        <v>0</v>
      </c>
      <c r="CN51" s="625">
        <f t="shared" si="76"/>
        <v>0.461841561230942</v>
      </c>
      <c r="CO51" s="625">
        <f t="shared" si="76"/>
        <v>0.44298775034985932</v>
      </c>
      <c r="CP51" s="625">
        <f t="shared" si="76"/>
        <v>9.5066709738816688E-2</v>
      </c>
      <c r="CQ51" s="625"/>
      <c r="CR51" s="625">
        <f t="shared" si="77"/>
        <v>0.99989602131961797</v>
      </c>
      <c r="CS51" s="625"/>
      <c r="CT51" s="625">
        <f t="shared" si="78"/>
        <v>0.46188958790077411</v>
      </c>
      <c r="CU51" s="625">
        <f t="shared" si="78"/>
        <v>0.44303381642145545</v>
      </c>
      <c r="CV51" s="625">
        <f t="shared" si="78"/>
        <v>9.5076595677770478E-2</v>
      </c>
      <c r="CW51" s="625">
        <f t="shared" si="78"/>
        <v>0</v>
      </c>
      <c r="CZ51" s="625">
        <f t="shared" si="79"/>
        <v>-4.7797860244302206E-4</v>
      </c>
      <c r="DA51" s="625">
        <f t="shared" si="80"/>
        <v>-2.0352183525082211E-3</v>
      </c>
      <c r="DB51" s="625">
        <f t="shared" si="81"/>
        <v>-1.0006331363634105E-4</v>
      </c>
      <c r="DC51" s="625">
        <f t="shared" si="82"/>
        <v>0</v>
      </c>
      <c r="DE51" s="625">
        <f t="shared" si="83"/>
        <v>-1.5587573338931824E-2</v>
      </c>
      <c r="DF51" s="625">
        <f t="shared" si="84"/>
        <v>-1.5587573338931711E-2</v>
      </c>
      <c r="DG51" s="625">
        <f t="shared" si="85"/>
        <v>-1.5587573338931824E-2</v>
      </c>
      <c r="DH51" s="625">
        <f t="shared" si="86"/>
        <v>0</v>
      </c>
      <c r="DI51" s="625"/>
      <c r="DK51" s="625">
        <f t="shared" si="87"/>
        <v>1.995482744491784E-2</v>
      </c>
      <c r="DL51" s="625">
        <f t="shared" si="88"/>
        <v>4.9013877342886578E-2</v>
      </c>
      <c r="DM51" s="625">
        <f t="shared" si="89"/>
        <v>-7.8842378765043283E-2</v>
      </c>
      <c r="DN51" s="625"/>
      <c r="DP51" s="625">
        <f t="shared" si="90"/>
        <v>-1.5587573338931824E-2</v>
      </c>
      <c r="DQ51" s="625">
        <f t="shared" si="91"/>
        <v>-1.5587573338931711E-2</v>
      </c>
      <c r="DR51" s="625">
        <f t="shared" si="92"/>
        <v>-1.5587573338931824E-2</v>
      </c>
      <c r="DS51" s="625">
        <f t="shared" si="93"/>
        <v>0</v>
      </c>
      <c r="DU51" s="625">
        <f t="shared" si="94"/>
        <v>1.995482744491784E-2</v>
      </c>
      <c r="DV51" s="625">
        <f t="shared" si="95"/>
        <v>4.9013877342886578E-2</v>
      </c>
      <c r="DW51" s="625">
        <f t="shared" si="96"/>
        <v>-7.8842378765043283E-2</v>
      </c>
      <c r="DX51" s="625">
        <f t="shared" si="97"/>
        <v>0</v>
      </c>
      <c r="EB51" s="625">
        <f t="shared" si="107"/>
        <v>0.99886868284942365</v>
      </c>
      <c r="EC51" s="625">
        <f t="shared" si="28"/>
        <v>0.93115305953904293</v>
      </c>
      <c r="ED51" s="625">
        <f t="shared" si="104"/>
        <v>1</v>
      </c>
      <c r="EE51" s="625"/>
      <c r="EF51" s="625">
        <f t="shared" si="108"/>
        <v>0.98453328410940677</v>
      </c>
      <c r="EG51" s="625">
        <f t="shared" si="30"/>
        <v>1.0131278019978893</v>
      </c>
      <c r="EH51" s="625">
        <f t="shared" si="105"/>
        <v>1</v>
      </c>
      <c r="EI51" s="625"/>
      <c r="EJ51" s="625">
        <f t="shared" si="109"/>
        <v>1.0237124403342113</v>
      </c>
      <c r="EK51" s="625">
        <f t="shared" si="32"/>
        <v>0.98842487712465743</v>
      </c>
      <c r="EL51" s="625">
        <f t="shared" si="106"/>
        <v>1</v>
      </c>
      <c r="EM51" s="625"/>
      <c r="EP51" s="581"/>
      <c r="EZ51" s="576">
        <f>EZ50+1</f>
        <v>2006</v>
      </c>
      <c r="FA51" s="635">
        <f t="shared" si="14"/>
        <v>1.2600906682289512</v>
      </c>
      <c r="FB51" s="635">
        <f t="shared" si="15"/>
        <v>0.84894803747432157</v>
      </c>
      <c r="FC51" s="635">
        <f t="shared" si="16"/>
        <v>1</v>
      </c>
      <c r="FD51" s="635">
        <f t="shared" si="17"/>
        <v>1.8248730452832307</v>
      </c>
      <c r="FE51" s="635">
        <f t="shared" si="18"/>
        <v>0.81336977570842639</v>
      </c>
    </row>
    <row r="52" spans="1:161" x14ac:dyDescent="0.2">
      <c r="A52" s="619" t="s">
        <v>105</v>
      </c>
      <c r="B52" s="575">
        <f t="shared" si="26"/>
        <v>1986</v>
      </c>
      <c r="D52" s="432">
        <f>Conversion_factors!$A48*D198+D273</f>
        <v>786.47462567306525</v>
      </c>
      <c r="E52" s="432">
        <f>Conversion_factors!$A48*E198+E273</f>
        <v>767.15285024462878</v>
      </c>
      <c r="F52" s="432">
        <f>Conversion_factors!$A48*F198+F273</f>
        <v>92.875262555914063</v>
      </c>
      <c r="G52" s="630"/>
      <c r="H52" s="630">
        <f t="shared" si="34"/>
        <v>1646.5027384736081</v>
      </c>
      <c r="I52" s="625"/>
      <c r="J52" s="636">
        <f>Mining_Data!C26</f>
        <v>291329.87069953687</v>
      </c>
      <c r="K52" s="636">
        <f>Mining_Data!D26</f>
        <v>52302.856819059562</v>
      </c>
      <c r="L52" s="636">
        <f>Mining_Data!E26</f>
        <v>60305.700000000004</v>
      </c>
      <c r="M52" s="636"/>
      <c r="N52" s="636">
        <f t="shared" si="35"/>
        <v>403938.42751859647</v>
      </c>
      <c r="O52" s="781"/>
      <c r="P52" s="635">
        <f>NonManufacturing_Data!V28</f>
        <v>0.83866829279091193</v>
      </c>
      <c r="Q52" s="635"/>
      <c r="R52" s="637">
        <f t="shared" si="36"/>
        <v>244329.12529857771</v>
      </c>
      <c r="S52" s="637">
        <f t="shared" si="37"/>
        <v>43864.747636528191</v>
      </c>
      <c r="T52" s="637">
        <f t="shared" si="38"/>
        <v>50576.478464560903</v>
      </c>
      <c r="U52" s="638"/>
      <c r="V52" s="636">
        <f t="shared" si="39"/>
        <v>338770.35139966686</v>
      </c>
      <c r="X52" s="639">
        <f t="shared" si="98"/>
        <v>2.6996017393774085</v>
      </c>
      <c r="Y52" s="639">
        <f t="shared" si="99"/>
        <v>14.667513342503931</v>
      </c>
      <c r="Z52" s="639">
        <f t="shared" si="100"/>
        <v>1.5400743637154375</v>
      </c>
      <c r="AA52" s="630"/>
      <c r="AB52" s="630">
        <f t="shared" si="71"/>
        <v>4.8602326964886435</v>
      </c>
      <c r="AE52" s="639">
        <f t="shared" si="41"/>
        <v>3.2189147516161616</v>
      </c>
      <c r="AF52" s="639">
        <f t="shared" si="42"/>
        <v>17.489051951270898</v>
      </c>
      <c r="AG52" s="639">
        <f t="shared" si="43"/>
        <v>1.8363331211561527</v>
      </c>
      <c r="AH52" s="630"/>
      <c r="AI52" s="639">
        <f t="shared" ref="AI52:AI76" si="110">H52/V52*1000</f>
        <v>4.8602326964886435</v>
      </c>
      <c r="AK52" s="640">
        <f t="shared" si="45"/>
        <v>0.99473998297032962</v>
      </c>
      <c r="AL52" s="640">
        <f t="shared" si="46"/>
        <v>0.98826888638461718</v>
      </c>
      <c r="AM52" s="640">
        <f t="shared" si="47"/>
        <v>0.99813208294001865</v>
      </c>
      <c r="AN52" s="641"/>
      <c r="AO52" s="640">
        <f t="shared" si="48"/>
        <v>0.99950614437825291</v>
      </c>
      <c r="AQ52" s="635">
        <f t="shared" si="101"/>
        <v>1.1923665275006523</v>
      </c>
      <c r="AR52" s="635">
        <f t="shared" si="102"/>
        <v>1.1923665275006523</v>
      </c>
      <c r="AS52" s="635">
        <f t="shared" si="103"/>
        <v>1.1923665275006523</v>
      </c>
      <c r="AT52" s="635"/>
      <c r="AU52" s="635">
        <f t="shared" si="49"/>
        <v>1.1923665275006521</v>
      </c>
      <c r="AW52" s="635">
        <f t="shared" si="73"/>
        <v>0.72122346093483425</v>
      </c>
      <c r="AX52" s="635">
        <f t="shared" si="73"/>
        <v>0.12948225089738868</v>
      </c>
      <c r="AY52" s="635">
        <f t="shared" si="73"/>
        <v>0.1492942881677769</v>
      </c>
      <c r="AZ52" s="635"/>
      <c r="BA52" s="635">
        <f t="shared" si="74"/>
        <v>0.99999999999999989</v>
      </c>
      <c r="BC52" s="625"/>
      <c r="BD52" s="642">
        <f t="shared" si="51"/>
        <v>0.99473998297032962</v>
      </c>
      <c r="BE52" s="642">
        <f t="shared" si="52"/>
        <v>0.98826888638461718</v>
      </c>
      <c r="BF52" s="642">
        <f t="shared" si="53"/>
        <v>0.99813208294001865</v>
      </c>
      <c r="BG52" s="642">
        <v>1</v>
      </c>
      <c r="BH52" s="633"/>
      <c r="BI52" s="642">
        <f t="shared" si="54"/>
        <v>1.1923665275006523</v>
      </c>
      <c r="BJ52" s="642">
        <f t="shared" si="55"/>
        <v>1.1923665275006523</v>
      </c>
      <c r="BK52" s="642">
        <f t="shared" si="56"/>
        <v>1.1923665275006523</v>
      </c>
      <c r="BL52" s="642">
        <v>1</v>
      </c>
      <c r="BN52" s="642">
        <f t="shared" si="57"/>
        <v>0.72122346093483425</v>
      </c>
      <c r="BO52" s="642">
        <f t="shared" si="58"/>
        <v>0.12948225089738868</v>
      </c>
      <c r="BP52" s="642">
        <f t="shared" si="59"/>
        <v>0.1492942881677769</v>
      </c>
      <c r="BQ52" s="642">
        <v>1</v>
      </c>
      <c r="BT52" s="634">
        <f t="shared" si="60"/>
        <v>0.88946181246424527</v>
      </c>
      <c r="BU52" s="634">
        <f t="shared" si="61"/>
        <v>0.99950614437825291</v>
      </c>
      <c r="BV52" s="634">
        <f t="shared" si="62"/>
        <v>0.94784841468741576</v>
      </c>
      <c r="BW52" s="634">
        <f t="shared" si="63"/>
        <v>1.0629870041174418</v>
      </c>
      <c r="BX52" s="634">
        <v>1</v>
      </c>
      <c r="BY52" s="634">
        <v>1</v>
      </c>
      <c r="BZ52" s="634">
        <f t="shared" si="64"/>
        <v>0.99201588214680747</v>
      </c>
      <c r="CA52" s="634">
        <f t="shared" si="65"/>
        <v>0.88902254674783043</v>
      </c>
      <c r="CB52" s="634">
        <f t="shared" si="66"/>
        <v>0.88902254674783043</v>
      </c>
      <c r="CC52" s="634"/>
      <c r="CD52" s="634">
        <f t="shared" si="75"/>
        <v>1.0075505466860428</v>
      </c>
      <c r="CG52" s="579"/>
      <c r="CI52" s="625">
        <f t="shared" si="67"/>
        <v>0.47766372159342246</v>
      </c>
      <c r="CJ52" s="625">
        <f t="shared" si="68"/>
        <v>0.46592868163451617</v>
      </c>
      <c r="CK52" s="625">
        <f t="shared" si="69"/>
        <v>5.6407596772061343E-2</v>
      </c>
      <c r="CL52" s="625">
        <f t="shared" si="70"/>
        <v>0</v>
      </c>
      <c r="CN52" s="625">
        <f t="shared" si="76"/>
        <v>0.46937821901047017</v>
      </c>
      <c r="CO52" s="625">
        <f t="shared" si="76"/>
        <v>0.45714660283810782</v>
      </c>
      <c r="CP52" s="625">
        <f t="shared" si="76"/>
        <v>7.2044910341307722E-2</v>
      </c>
      <c r="CQ52" s="625"/>
      <c r="CR52" s="625">
        <f t="shared" si="77"/>
        <v>0.99856973218988565</v>
      </c>
      <c r="CS52" s="625"/>
      <c r="CT52" s="625">
        <f t="shared" si="78"/>
        <v>0.47005051713425489</v>
      </c>
      <c r="CU52" s="625">
        <f t="shared" si="78"/>
        <v>0.45780138141737498</v>
      </c>
      <c r="CV52" s="625">
        <f t="shared" si="78"/>
        <v>7.2148101448370194E-2</v>
      </c>
      <c r="CW52" s="625">
        <f t="shared" si="78"/>
        <v>0</v>
      </c>
      <c r="CZ52" s="625">
        <f t="shared" si="79"/>
        <v>-5.2738996224284606E-3</v>
      </c>
      <c r="DA52" s="625">
        <f t="shared" si="80"/>
        <v>-1.1800466049813479E-2</v>
      </c>
      <c r="DB52" s="625">
        <f t="shared" si="81"/>
        <v>-1.8696637925594798E-3</v>
      </c>
      <c r="DC52" s="625">
        <f t="shared" si="82"/>
        <v>0</v>
      </c>
      <c r="DE52" s="625">
        <f t="shared" si="83"/>
        <v>-5.3560689631261919E-2</v>
      </c>
      <c r="DF52" s="625">
        <f t="shared" si="84"/>
        <v>-5.3560689631261919E-2</v>
      </c>
      <c r="DG52" s="625">
        <f t="shared" si="85"/>
        <v>-5.3560689631261919E-2</v>
      </c>
      <c r="DH52" s="625">
        <f t="shared" si="86"/>
        <v>0</v>
      </c>
      <c r="DI52" s="625"/>
      <c r="DK52" s="625">
        <f t="shared" si="87"/>
        <v>9.3439457393538039E-2</v>
      </c>
      <c r="DL52" s="625">
        <f t="shared" si="88"/>
        <v>0.10304553276747444</v>
      </c>
      <c r="DM52" s="625">
        <f t="shared" si="89"/>
        <v>-0.41598847781795434</v>
      </c>
      <c r="DN52" s="625"/>
      <c r="DP52" s="625">
        <f t="shared" si="90"/>
        <v>-5.3560689631261919E-2</v>
      </c>
      <c r="DQ52" s="625">
        <f t="shared" si="91"/>
        <v>-5.3560689631261919E-2</v>
      </c>
      <c r="DR52" s="625">
        <f t="shared" si="92"/>
        <v>-5.3560689631261919E-2</v>
      </c>
      <c r="DS52" s="625">
        <f t="shared" si="93"/>
        <v>0</v>
      </c>
      <c r="DU52" s="625">
        <f t="shared" si="94"/>
        <v>9.3439457393538039E-2</v>
      </c>
      <c r="DV52" s="625">
        <f t="shared" si="95"/>
        <v>0.10304553276747444</v>
      </c>
      <c r="DW52" s="625">
        <f t="shared" si="96"/>
        <v>-0.41598847781795434</v>
      </c>
      <c r="DX52" s="625">
        <f t="shared" si="97"/>
        <v>0</v>
      </c>
      <c r="EB52" s="625">
        <f t="shared" si="107"/>
        <v>0.99201588214680747</v>
      </c>
      <c r="EC52" s="625">
        <f t="shared" si="28"/>
        <v>0.92371862377232239</v>
      </c>
      <c r="ED52" s="625">
        <f t="shared" si="104"/>
        <v>0.99201588214680747</v>
      </c>
      <c r="EE52" s="625"/>
      <c r="EF52" s="625">
        <f t="shared" si="108"/>
        <v>0.94784841468741576</v>
      </c>
      <c r="EG52" s="625">
        <f t="shared" si="30"/>
        <v>0.96029158099944545</v>
      </c>
      <c r="EH52" s="625">
        <f t="shared" si="105"/>
        <v>0.94784841468741576</v>
      </c>
      <c r="EI52" s="625"/>
      <c r="EJ52" s="625">
        <f t="shared" si="109"/>
        <v>1.0629870041174418</v>
      </c>
      <c r="EK52" s="625">
        <f t="shared" si="32"/>
        <v>1.0506827989298901</v>
      </c>
      <c r="EL52" s="625">
        <f t="shared" si="106"/>
        <v>1.0629870041174418</v>
      </c>
      <c r="EM52" s="625"/>
      <c r="EP52" s="581"/>
      <c r="EZ52" s="576">
        <f>EZ51+1</f>
        <v>2007</v>
      </c>
      <c r="FA52" s="635">
        <f t="shared" si="14"/>
        <v>1.2711704277121334</v>
      </c>
      <c r="FB52" s="635">
        <f t="shared" si="15"/>
        <v>0.89064653271709815</v>
      </c>
      <c r="FC52" s="635">
        <f t="shared" si="16"/>
        <v>1</v>
      </c>
      <c r="FD52" s="635">
        <f t="shared" si="17"/>
        <v>1.7593521121975169</v>
      </c>
      <c r="FE52" s="635">
        <f t="shared" si="18"/>
        <v>0.81123304438029364</v>
      </c>
    </row>
    <row r="53" spans="1:161" x14ac:dyDescent="0.2">
      <c r="A53" s="619" t="s">
        <v>105</v>
      </c>
      <c r="B53" s="575">
        <f t="shared" si="26"/>
        <v>1987</v>
      </c>
      <c r="D53" s="432">
        <f>Conversion_factors!$A49*D199+D274</f>
        <v>778.42293353219577</v>
      </c>
      <c r="E53" s="432">
        <f>Conversion_factors!$A49*E199+E274</f>
        <v>770.97422606026316</v>
      </c>
      <c r="F53" s="432">
        <f>Conversion_factors!$A49*F199+F274</f>
        <v>90.24546685954526</v>
      </c>
      <c r="G53" s="630"/>
      <c r="H53" s="630">
        <f t="shared" si="34"/>
        <v>1639.6426264520044</v>
      </c>
      <c r="I53" s="625"/>
      <c r="J53" s="636">
        <f>Mining_Data!C27</f>
        <v>289395.61305000004</v>
      </c>
      <c r="K53" s="636">
        <f>Mining_Data!D27</f>
        <v>54074.214720000011</v>
      </c>
      <c r="L53" s="636">
        <f>Mining_Data!E27</f>
        <v>58672.000000000007</v>
      </c>
      <c r="M53" s="636"/>
      <c r="N53" s="636">
        <f t="shared" si="35"/>
        <v>402141.82777000003</v>
      </c>
      <c r="O53" s="781"/>
      <c r="P53" s="635">
        <f>NonManufacturing_Data!V29</f>
        <v>0.8771776140799028</v>
      </c>
      <c r="Q53" s="635"/>
      <c r="R53" s="637">
        <f t="shared" si="36"/>
        <v>253851.35338038983</v>
      </c>
      <c r="S53" s="637">
        <f t="shared" si="37"/>
        <v>47432.690651333971</v>
      </c>
      <c r="T53" s="637">
        <f t="shared" si="38"/>
        <v>51465.764973296064</v>
      </c>
      <c r="U53" s="638"/>
      <c r="V53" s="636">
        <f t="shared" si="39"/>
        <v>352749.8090050199</v>
      </c>
      <c r="X53" s="639">
        <f t="shared" si="98"/>
        <v>2.6898228529736024</v>
      </c>
      <c r="Y53" s="639">
        <f t="shared" si="99"/>
        <v>14.257705452634319</v>
      </c>
      <c r="Z53" s="639">
        <f t="shared" si="100"/>
        <v>1.5381351728174468</v>
      </c>
      <c r="AA53" s="630"/>
      <c r="AB53" s="630">
        <f t="shared" si="71"/>
        <v>4.6481743847766932</v>
      </c>
      <c r="AE53" s="639">
        <f t="shared" si="41"/>
        <v>3.0664517764683681</v>
      </c>
      <c r="AF53" s="639">
        <f t="shared" si="42"/>
        <v>16.254068986461359</v>
      </c>
      <c r="AG53" s="639">
        <f t="shared" si="43"/>
        <v>1.7535048183267214</v>
      </c>
      <c r="AH53" s="630"/>
      <c r="AI53" s="639">
        <f t="shared" si="110"/>
        <v>4.6481743847766932</v>
      </c>
      <c r="AK53" s="640">
        <f t="shared" si="45"/>
        <v>0.99113669247273406</v>
      </c>
      <c r="AL53" s="640">
        <f t="shared" si="46"/>
        <v>0.96065681762450572</v>
      </c>
      <c r="AM53" s="640">
        <f t="shared" si="47"/>
        <v>0.9968752808687471</v>
      </c>
      <c r="AN53" s="641"/>
      <c r="AO53" s="640">
        <f t="shared" si="48"/>
        <v>0.95589638353785067</v>
      </c>
      <c r="AQ53" s="635">
        <f t="shared" si="101"/>
        <v>1.1400199730916858</v>
      </c>
      <c r="AR53" s="635">
        <f t="shared" si="102"/>
        <v>1.1400199730916858</v>
      </c>
      <c r="AS53" s="635">
        <f t="shared" si="103"/>
        <v>1.1400199730916858</v>
      </c>
      <c r="AT53" s="635"/>
      <c r="AU53" s="635">
        <f t="shared" si="49"/>
        <v>1.1400199730916856</v>
      </c>
      <c r="AW53" s="635">
        <f t="shared" si="73"/>
        <v>0.71963569334428001</v>
      </c>
      <c r="AX53" s="635">
        <f t="shared" si="73"/>
        <v>0.13446553177484205</v>
      </c>
      <c r="AY53" s="635">
        <f t="shared" si="73"/>
        <v>0.14589877488087788</v>
      </c>
      <c r="AZ53" s="635"/>
      <c r="BA53" s="635">
        <f t="shared" si="74"/>
        <v>0.99999999999999989</v>
      </c>
      <c r="BC53" s="625"/>
      <c r="BD53" s="642">
        <f t="shared" si="51"/>
        <v>0.99113669247273406</v>
      </c>
      <c r="BE53" s="642">
        <f t="shared" si="52"/>
        <v>0.96065681762450572</v>
      </c>
      <c r="BF53" s="642">
        <f t="shared" si="53"/>
        <v>0.9968752808687471</v>
      </c>
      <c r="BG53" s="642">
        <v>1</v>
      </c>
      <c r="BH53" s="633"/>
      <c r="BI53" s="642">
        <f t="shared" si="54"/>
        <v>1.1400199730916858</v>
      </c>
      <c r="BJ53" s="642">
        <f t="shared" si="55"/>
        <v>1.1400199730916858</v>
      </c>
      <c r="BK53" s="642">
        <f t="shared" si="56"/>
        <v>1.1400199730916858</v>
      </c>
      <c r="BL53" s="642">
        <v>1</v>
      </c>
      <c r="BN53" s="642">
        <f t="shared" si="57"/>
        <v>0.71963569334428001</v>
      </c>
      <c r="BO53" s="642">
        <f t="shared" si="58"/>
        <v>0.13446553177484205</v>
      </c>
      <c r="BP53" s="642">
        <f t="shared" si="59"/>
        <v>0.14589877488087788</v>
      </c>
      <c r="BQ53" s="642">
        <v>1</v>
      </c>
      <c r="BT53" s="634">
        <f t="shared" si="60"/>
        <v>0.88550574698546425</v>
      </c>
      <c r="BU53" s="634">
        <f t="shared" si="61"/>
        <v>0.95589638353785067</v>
      </c>
      <c r="BV53" s="634">
        <f t="shared" si="62"/>
        <v>0.90623654663633091</v>
      </c>
      <c r="BW53" s="634">
        <f t="shared" si="63"/>
        <v>1.0794240329845861</v>
      </c>
      <c r="BX53" s="634">
        <v>1</v>
      </c>
      <c r="BY53" s="634">
        <v>1</v>
      </c>
      <c r="BZ53" s="634">
        <f t="shared" si="64"/>
        <v>0.97718583490448518</v>
      </c>
      <c r="CA53" s="634">
        <f t="shared" si="65"/>
        <v>0.8464517411453879</v>
      </c>
      <c r="CB53" s="634">
        <f t="shared" si="66"/>
        <v>0.84645174114538824</v>
      </c>
      <c r="CC53" s="634"/>
      <c r="CD53" s="634">
        <f t="shared" si="75"/>
        <v>0.97821350800821227</v>
      </c>
      <c r="CG53" s="579"/>
      <c r="CI53" s="625">
        <f t="shared" si="67"/>
        <v>0.47475158365247694</v>
      </c>
      <c r="CJ53" s="625">
        <f t="shared" si="68"/>
        <v>0.47020869890932365</v>
      </c>
      <c r="CK53" s="625">
        <f t="shared" si="69"/>
        <v>5.5039717438199284E-2</v>
      </c>
      <c r="CL53" s="625">
        <f t="shared" si="70"/>
        <v>0</v>
      </c>
      <c r="CN53" s="625">
        <f t="shared" ref="CN53:CP72" si="111">(CI53-CI52)/LN(CI53/CI52)</f>
        <v>0.47620616857698417</v>
      </c>
      <c r="CO53" s="625">
        <f t="shared" si="111"/>
        <v>0.46806542888273278</v>
      </c>
      <c r="CP53" s="625">
        <f t="shared" si="111"/>
        <v>5.5720858818697754E-2</v>
      </c>
      <c r="CQ53" s="625"/>
      <c r="CR53" s="625">
        <f t="shared" si="77"/>
        <v>0.9999924562784146</v>
      </c>
      <c r="CS53" s="625"/>
      <c r="CT53" s="625">
        <f t="shared" ref="CT53:CW72" si="112">CN53/$CR53</f>
        <v>0.47620976097083717</v>
      </c>
      <c r="CU53" s="625">
        <f t="shared" si="112"/>
        <v>0.46806895986464875</v>
      </c>
      <c r="CV53" s="625">
        <f t="shared" si="112"/>
        <v>5.5721279164514151E-2</v>
      </c>
      <c r="CW53" s="625">
        <f t="shared" si="112"/>
        <v>0</v>
      </c>
      <c r="CZ53" s="625">
        <f t="shared" si="79"/>
        <v>-3.6289206640904804E-3</v>
      </c>
      <c r="DA53" s="625">
        <f t="shared" si="80"/>
        <v>-2.8337577392786441E-2</v>
      </c>
      <c r="DB53" s="625">
        <f t="shared" si="81"/>
        <v>-1.2599474671945137E-3</v>
      </c>
      <c r="DC53" s="625">
        <f t="shared" si="82"/>
        <v>0</v>
      </c>
      <c r="DE53" s="625">
        <f t="shared" si="83"/>
        <v>-4.4894228383125345E-2</v>
      </c>
      <c r="DF53" s="625">
        <f t="shared" si="84"/>
        <v>-4.4894228383125345E-2</v>
      </c>
      <c r="DG53" s="625">
        <f t="shared" si="85"/>
        <v>-4.4894228383125345E-2</v>
      </c>
      <c r="DH53" s="625">
        <f t="shared" si="86"/>
        <v>0</v>
      </c>
      <c r="DI53" s="625"/>
      <c r="DK53" s="625">
        <f t="shared" si="87"/>
        <v>-2.2039187224120291E-3</v>
      </c>
      <c r="DL53" s="625">
        <f t="shared" si="88"/>
        <v>3.7764083828501882E-2</v>
      </c>
      <c r="DM53" s="625">
        <f t="shared" si="89"/>
        <v>-2.3006387881948913E-2</v>
      </c>
      <c r="DN53" s="625"/>
      <c r="DP53" s="625">
        <f t="shared" si="90"/>
        <v>-4.4894228383125345E-2</v>
      </c>
      <c r="DQ53" s="625">
        <f t="shared" si="91"/>
        <v>-4.4894228383125345E-2</v>
      </c>
      <c r="DR53" s="625">
        <f t="shared" si="92"/>
        <v>-4.4894228383125345E-2</v>
      </c>
      <c r="DS53" s="625">
        <f t="shared" si="93"/>
        <v>0</v>
      </c>
      <c r="DU53" s="625">
        <f t="shared" si="94"/>
        <v>-2.2039187224120291E-3</v>
      </c>
      <c r="DV53" s="625">
        <f t="shared" si="95"/>
        <v>3.7764083828501882E-2</v>
      </c>
      <c r="DW53" s="625">
        <f t="shared" si="96"/>
        <v>-2.3006387881948913E-2</v>
      </c>
      <c r="DX53" s="625">
        <f t="shared" si="97"/>
        <v>0</v>
      </c>
      <c r="EB53" s="625">
        <f t="shared" si="107"/>
        <v>0.98505059494589065</v>
      </c>
      <c r="EC53" s="625">
        <f t="shared" si="28"/>
        <v>0.90990957990952548</v>
      </c>
      <c r="ED53" s="625">
        <f t="shared" si="104"/>
        <v>0.97718583490448518</v>
      </c>
      <c r="EE53" s="625"/>
      <c r="EF53" s="625">
        <f t="shared" si="108"/>
        <v>0.95609860458034546</v>
      </c>
      <c r="EG53" s="625">
        <f t="shared" si="30"/>
        <v>0.91813344058382362</v>
      </c>
      <c r="EH53" s="625">
        <f t="shared" si="105"/>
        <v>0.90623654663633091</v>
      </c>
      <c r="EI53" s="625"/>
      <c r="EJ53" s="625">
        <f t="shared" si="109"/>
        <v>1.0154630572184571</v>
      </c>
      <c r="EK53" s="625">
        <f t="shared" si="32"/>
        <v>1.0669295671681918</v>
      </c>
      <c r="EL53" s="625">
        <f t="shared" si="106"/>
        <v>1.0794240329845861</v>
      </c>
      <c r="EM53" s="625"/>
      <c r="EP53" s="581"/>
      <c r="EZ53" s="576">
        <v>2008</v>
      </c>
      <c r="FA53" s="635">
        <f t="shared" si="14"/>
        <v>1.3697442449921273</v>
      </c>
      <c r="FB53" s="635">
        <f t="shared" si="15"/>
        <v>0.90799143950944339</v>
      </c>
      <c r="FC53" s="635">
        <f t="shared" si="16"/>
        <v>1</v>
      </c>
      <c r="FD53" s="635">
        <f t="shared" si="17"/>
        <v>1.8288616884268194</v>
      </c>
      <c r="FE53" s="635">
        <f t="shared" si="18"/>
        <v>0.82485358846184276</v>
      </c>
    </row>
    <row r="54" spans="1:161" x14ac:dyDescent="0.2">
      <c r="A54" s="619" t="s">
        <v>105</v>
      </c>
      <c r="B54" s="575">
        <f t="shared" si="26"/>
        <v>1988</v>
      </c>
      <c r="D54" s="432">
        <f>Conversion_factors!$A50*D200+D275</f>
        <v>781.76894576198765</v>
      </c>
      <c r="E54" s="432">
        <f>Conversion_factors!$A50*E200+E275</f>
        <v>798.12448977628878</v>
      </c>
      <c r="F54" s="432">
        <f>Conversion_factors!$A50*F200+F275</f>
        <v>101.84746245983985</v>
      </c>
      <c r="G54" s="630"/>
      <c r="H54" s="630">
        <f t="shared" si="34"/>
        <v>1681.7408979981162</v>
      </c>
      <c r="I54" s="625"/>
      <c r="J54" s="636">
        <f>Mining_Data!C28</f>
        <v>294545.12589999998</v>
      </c>
      <c r="K54" s="636">
        <f>Mining_Data!D28</f>
        <v>59778.868000000002</v>
      </c>
      <c r="L54" s="636">
        <f>Mining_Data!E28</f>
        <v>64322.100000000006</v>
      </c>
      <c r="M54" s="636"/>
      <c r="N54" s="636">
        <f t="shared" si="35"/>
        <v>418646.09389999998</v>
      </c>
      <c r="O54" s="781"/>
      <c r="P54" s="635">
        <f>NonManufacturing_Data!V30</f>
        <v>0.99653540374784166</v>
      </c>
      <c r="Q54" s="635"/>
      <c r="R54" s="637">
        <f t="shared" si="36"/>
        <v>293524.64596071537</v>
      </c>
      <c r="S54" s="637">
        <f t="shared" si="37"/>
        <v>59571.758357968931</v>
      </c>
      <c r="T54" s="637">
        <f t="shared" si="38"/>
        <v>64099.249893409054</v>
      </c>
      <c r="U54" s="638"/>
      <c r="V54" s="636">
        <f t="shared" si="39"/>
        <v>417195.65421209333</v>
      </c>
      <c r="X54" s="639">
        <f t="shared" si="98"/>
        <v>2.6541567896370601</v>
      </c>
      <c r="Y54" s="639">
        <f t="shared" si="99"/>
        <v>13.351281422329521</v>
      </c>
      <c r="Z54" s="639">
        <f t="shared" si="100"/>
        <v>1.5833976574123021</v>
      </c>
      <c r="AA54" s="630"/>
      <c r="AB54" s="630">
        <f t="shared" si="71"/>
        <v>4.0310604413514692</v>
      </c>
      <c r="AE54" s="639">
        <f t="shared" si="41"/>
        <v>2.6633843410430948</v>
      </c>
      <c r="AF54" s="639">
        <f t="shared" si="42"/>
        <v>13.397699040211785</v>
      </c>
      <c r="AG54" s="639">
        <f t="shared" si="43"/>
        <v>1.5889025632780802</v>
      </c>
      <c r="AH54" s="630"/>
      <c r="AI54" s="639">
        <f t="shared" si="110"/>
        <v>4.0310604413514692</v>
      </c>
      <c r="AK54" s="640">
        <f t="shared" si="45"/>
        <v>0.9779945838725993</v>
      </c>
      <c r="AL54" s="640">
        <f t="shared" si="46"/>
        <v>0.89958370685897926</v>
      </c>
      <c r="AM54" s="640">
        <f t="shared" si="47"/>
        <v>1.0262101877356542</v>
      </c>
      <c r="AN54" s="641"/>
      <c r="AO54" s="640">
        <f t="shared" si="48"/>
        <v>0.8289869911787916</v>
      </c>
      <c r="AQ54" s="635">
        <f t="shared" si="101"/>
        <v>1.0034766414109608</v>
      </c>
      <c r="AR54" s="635">
        <f t="shared" si="102"/>
        <v>1.0034766414109608</v>
      </c>
      <c r="AS54" s="635">
        <f t="shared" si="103"/>
        <v>1.0034766414109608</v>
      </c>
      <c r="AT54" s="635"/>
      <c r="AU54" s="635">
        <f t="shared" si="49"/>
        <v>1.0034766414109608</v>
      </c>
      <c r="AW54" s="635">
        <f t="shared" si="73"/>
        <v>0.70356592403882934</v>
      </c>
      <c r="AX54" s="635">
        <f t="shared" si="73"/>
        <v>0.14279093695372944</v>
      </c>
      <c r="AY54" s="635">
        <f t="shared" si="73"/>
        <v>0.15364313900744125</v>
      </c>
      <c r="AZ54" s="635"/>
      <c r="BA54" s="635">
        <f t="shared" si="74"/>
        <v>1</v>
      </c>
      <c r="BC54" s="625"/>
      <c r="BD54" s="642">
        <f t="shared" si="51"/>
        <v>0.9779945838725993</v>
      </c>
      <c r="BE54" s="642">
        <f t="shared" si="52"/>
        <v>0.89958370685897926</v>
      </c>
      <c r="BF54" s="642">
        <f t="shared" si="53"/>
        <v>1.0262101877356542</v>
      </c>
      <c r="BG54" s="642">
        <v>1</v>
      </c>
      <c r="BH54" s="633"/>
      <c r="BI54" s="642">
        <f t="shared" si="54"/>
        <v>1.0034766414109608</v>
      </c>
      <c r="BJ54" s="642">
        <f t="shared" si="55"/>
        <v>1.0034766414109608</v>
      </c>
      <c r="BK54" s="642">
        <f t="shared" si="56"/>
        <v>1.0034766414109608</v>
      </c>
      <c r="BL54" s="642">
        <v>1</v>
      </c>
      <c r="BN54" s="642">
        <f t="shared" si="57"/>
        <v>0.70356592403882934</v>
      </c>
      <c r="BO54" s="642">
        <f t="shared" si="58"/>
        <v>0.14279093695372944</v>
      </c>
      <c r="BP54" s="642">
        <f t="shared" si="59"/>
        <v>0.15364313900744125</v>
      </c>
      <c r="BQ54" s="642">
        <v>1</v>
      </c>
      <c r="BT54" s="634">
        <f t="shared" si="60"/>
        <v>0.92184770770349023</v>
      </c>
      <c r="BU54" s="634">
        <f t="shared" si="61"/>
        <v>0.8289869911787916</v>
      </c>
      <c r="BV54" s="634">
        <f t="shared" si="62"/>
        <v>0.79769409975886074</v>
      </c>
      <c r="BW54" s="634">
        <f t="shared" si="63"/>
        <v>1.1020641941582401</v>
      </c>
      <c r="BX54" s="634">
        <v>1</v>
      </c>
      <c r="BY54" s="634">
        <v>1</v>
      </c>
      <c r="BZ54" s="634">
        <f t="shared" si="64"/>
        <v>0.94298425901575644</v>
      </c>
      <c r="CA54" s="634">
        <f t="shared" si="65"/>
        <v>0.76419975753418246</v>
      </c>
      <c r="CB54" s="634">
        <f t="shared" si="66"/>
        <v>0.76419975753418246</v>
      </c>
      <c r="CC54" s="634"/>
      <c r="CD54" s="634">
        <f t="shared" si="75"/>
        <v>0.87911010523553168</v>
      </c>
      <c r="CG54" s="579"/>
      <c r="CI54" s="625">
        <f t="shared" si="67"/>
        <v>0.46485695073038735</v>
      </c>
      <c r="CJ54" s="625">
        <f t="shared" si="68"/>
        <v>0.4745823156981836</v>
      </c>
      <c r="CK54" s="625">
        <f t="shared" si="69"/>
        <v>6.0560733571429104E-2</v>
      </c>
      <c r="CL54" s="625">
        <f t="shared" si="70"/>
        <v>0</v>
      </c>
      <c r="CN54" s="625">
        <f t="shared" si="111"/>
        <v>0.46978690062290757</v>
      </c>
      <c r="CO54" s="625">
        <f t="shared" si="111"/>
        <v>0.47239213290086918</v>
      </c>
      <c r="CP54" s="625">
        <f t="shared" si="111"/>
        <v>5.7756251942217632E-2</v>
      </c>
      <c r="CQ54" s="625"/>
      <c r="CR54" s="625">
        <f t="shared" si="77"/>
        <v>0.99993528546599442</v>
      </c>
      <c r="CS54" s="625"/>
      <c r="CT54" s="625">
        <f t="shared" si="112"/>
        <v>0.46981730463084453</v>
      </c>
      <c r="CU54" s="625">
        <f t="shared" si="112"/>
        <v>0.47242270551611032</v>
      </c>
      <c r="CV54" s="625">
        <f t="shared" si="112"/>
        <v>5.7759989853045139E-2</v>
      </c>
      <c r="CW54" s="625">
        <f t="shared" si="112"/>
        <v>0</v>
      </c>
      <c r="CZ54" s="625">
        <f t="shared" si="79"/>
        <v>-1.3348326638712724E-2</v>
      </c>
      <c r="DA54" s="625">
        <f t="shared" si="80"/>
        <v>-6.5685127157988674E-2</v>
      </c>
      <c r="DB54" s="625">
        <f t="shared" si="81"/>
        <v>2.9002198367906299E-2</v>
      </c>
      <c r="DC54" s="625">
        <f t="shared" si="82"/>
        <v>0</v>
      </c>
      <c r="DE54" s="625">
        <f t="shared" si="83"/>
        <v>-0.12757517064457369</v>
      </c>
      <c r="DF54" s="625">
        <f t="shared" si="84"/>
        <v>-0.12757517064457369</v>
      </c>
      <c r="DG54" s="625">
        <f t="shared" si="85"/>
        <v>-0.12757517064457369</v>
      </c>
      <c r="DH54" s="625">
        <f t="shared" si="86"/>
        <v>0</v>
      </c>
      <c r="DI54" s="625"/>
      <c r="DK54" s="625">
        <f t="shared" si="87"/>
        <v>-2.2583521672890423E-2</v>
      </c>
      <c r="DL54" s="625">
        <f t="shared" si="88"/>
        <v>6.0073684313540841E-2</v>
      </c>
      <c r="DM54" s="625">
        <f t="shared" si="89"/>
        <v>5.1719575679537833E-2</v>
      </c>
      <c r="DN54" s="625"/>
      <c r="DP54" s="625">
        <f t="shared" si="90"/>
        <v>-0.12757517064457369</v>
      </c>
      <c r="DQ54" s="625">
        <f t="shared" si="91"/>
        <v>-0.12757517064457369</v>
      </c>
      <c r="DR54" s="625">
        <f t="shared" si="92"/>
        <v>-0.12757517064457369</v>
      </c>
      <c r="DS54" s="625">
        <f t="shared" si="93"/>
        <v>0</v>
      </c>
      <c r="DU54" s="625">
        <f t="shared" si="94"/>
        <v>-2.2583521672890423E-2</v>
      </c>
      <c r="DV54" s="625">
        <f t="shared" si="95"/>
        <v>6.0073684313540841E-2</v>
      </c>
      <c r="DW54" s="625">
        <f t="shared" si="96"/>
        <v>5.1719575679537833E-2</v>
      </c>
      <c r="DX54" s="625">
        <f t="shared" si="97"/>
        <v>0</v>
      </c>
      <c r="EB54" s="625">
        <f t="shared" si="107"/>
        <v>0.96499992665973122</v>
      </c>
      <c r="EC54" s="625">
        <f t="shared" si="28"/>
        <v>0.87806267787967895</v>
      </c>
      <c r="ED54" s="625">
        <f t="shared" si="104"/>
        <v>0.94298425901575644</v>
      </c>
      <c r="EE54" s="625"/>
      <c r="EF54" s="625">
        <f t="shared" si="108"/>
        <v>0.88022724609778091</v>
      </c>
      <c r="EG54" s="625">
        <f t="shared" si="30"/>
        <v>0.80816606995537965</v>
      </c>
      <c r="EH54" s="625">
        <f t="shared" si="105"/>
        <v>0.79769409975886074</v>
      </c>
      <c r="EI54" s="625"/>
      <c r="EJ54" s="625">
        <f t="shared" si="109"/>
        <v>1.0209742978494321</v>
      </c>
      <c r="EK54" s="625">
        <f t="shared" si="32"/>
        <v>1.089307665694343</v>
      </c>
      <c r="EL54" s="625">
        <f t="shared" si="106"/>
        <v>1.1020641941582401</v>
      </c>
      <c r="EM54" s="625"/>
      <c r="EP54" s="581"/>
      <c r="EZ54" s="576">
        <v>2009</v>
      </c>
      <c r="FA54" s="635">
        <f t="shared" si="14"/>
        <v>0.83824981024936984</v>
      </c>
      <c r="FB54" s="635">
        <f t="shared" si="15"/>
        <v>0.82987325786097366</v>
      </c>
      <c r="FC54" s="635">
        <f t="shared" si="16"/>
        <v>1</v>
      </c>
      <c r="FD54" s="635">
        <f t="shared" si="17"/>
        <v>1.2925199244660206</v>
      </c>
      <c r="FE54" s="635">
        <f t="shared" si="18"/>
        <v>0.78149183931811139</v>
      </c>
    </row>
    <row r="55" spans="1:161" x14ac:dyDescent="0.2">
      <c r="A55" s="619" t="s">
        <v>105</v>
      </c>
      <c r="B55" s="575">
        <f t="shared" si="26"/>
        <v>1989</v>
      </c>
      <c r="D55" s="432">
        <f>Conversion_factors!$A51*D201+D276</f>
        <v>754.3715571611142</v>
      </c>
      <c r="E55" s="432">
        <f>Conversion_factors!$A51*E201+E276</f>
        <v>846.3439521610137</v>
      </c>
      <c r="F55" s="432">
        <f>Conversion_factors!$A51*F201+F276</f>
        <v>95.500309916599605</v>
      </c>
      <c r="G55" s="630"/>
      <c r="H55" s="630">
        <f t="shared" si="34"/>
        <v>1696.2158192387276</v>
      </c>
      <c r="I55" s="625"/>
      <c r="J55" s="636">
        <f>Mining_Data!C29</f>
        <v>283599.94695000001</v>
      </c>
      <c r="K55" s="636">
        <f>Mining_Data!D29</f>
        <v>60125.108359999998</v>
      </c>
      <c r="L55" s="636">
        <f>Mining_Data!E29</f>
        <v>58324.7</v>
      </c>
      <c r="M55" s="636"/>
      <c r="N55" s="636">
        <f t="shared" si="35"/>
        <v>402049.75531000004</v>
      </c>
      <c r="O55" s="781"/>
      <c r="P55" s="635">
        <f>NonManufacturing_Data!V31</f>
        <v>0.97756537872292948</v>
      </c>
      <c r="Q55" s="635"/>
      <c r="R55" s="637">
        <f t="shared" si="36"/>
        <v>277237.48954597948</v>
      </c>
      <c r="S55" s="637">
        <f t="shared" si="37"/>
        <v>58776.224324700568</v>
      </c>
      <c r="T55" s="637">
        <f t="shared" si="38"/>
        <v>57016.20744440124</v>
      </c>
      <c r="U55" s="638"/>
      <c r="V55" s="636">
        <f t="shared" si="39"/>
        <v>393029.9213150813</v>
      </c>
      <c r="X55" s="639">
        <f t="shared" si="98"/>
        <v>2.6599848317112467</v>
      </c>
      <c r="Y55" s="639">
        <f t="shared" si="99"/>
        <v>14.076381319656281</v>
      </c>
      <c r="Z55" s="639">
        <f t="shared" si="100"/>
        <v>1.6373905037934118</v>
      </c>
      <c r="AA55" s="630"/>
      <c r="AB55" s="630">
        <f t="shared" si="71"/>
        <v>4.3157422049781236</v>
      </c>
      <c r="AE55" s="639">
        <f t="shared" si="41"/>
        <v>2.7210301117519053</v>
      </c>
      <c r="AF55" s="639">
        <f t="shared" si="42"/>
        <v>14.399427011260736</v>
      </c>
      <c r="AG55" s="639">
        <f t="shared" si="43"/>
        <v>1.6749677713959794</v>
      </c>
      <c r="AH55" s="630"/>
      <c r="AI55" s="639">
        <f t="shared" si="110"/>
        <v>4.3157422049781236</v>
      </c>
      <c r="AK55" s="640">
        <f t="shared" si="45"/>
        <v>0.98014208081226406</v>
      </c>
      <c r="AL55" s="640">
        <f t="shared" si="46"/>
        <v>0.94843954569923805</v>
      </c>
      <c r="AM55" s="640">
        <f t="shared" si="47"/>
        <v>1.0612032981282087</v>
      </c>
      <c r="AN55" s="641"/>
      <c r="AO55" s="640">
        <f t="shared" si="48"/>
        <v>0.88753175430152231</v>
      </c>
      <c r="AQ55" s="635">
        <f t="shared" si="101"/>
        <v>1.0229494842650613</v>
      </c>
      <c r="AR55" s="635">
        <f t="shared" si="102"/>
        <v>1.0229494842650613</v>
      </c>
      <c r="AS55" s="635">
        <f t="shared" si="103"/>
        <v>1.0229494842650613</v>
      </c>
      <c r="AT55" s="635"/>
      <c r="AU55" s="635">
        <f t="shared" si="49"/>
        <v>1.0229494842650613</v>
      </c>
      <c r="AW55" s="635">
        <f t="shared" si="73"/>
        <v>0.7053851997281545</v>
      </c>
      <c r="AX55" s="635">
        <f t="shared" si="73"/>
        <v>0.14954643689222144</v>
      </c>
      <c r="AY55" s="635">
        <f t="shared" si="73"/>
        <v>0.145068363379624</v>
      </c>
      <c r="AZ55" s="635"/>
      <c r="BA55" s="635">
        <f t="shared" si="74"/>
        <v>1</v>
      </c>
      <c r="BC55" s="625"/>
      <c r="BD55" s="642">
        <f t="shared" si="51"/>
        <v>0.98014208081226406</v>
      </c>
      <c r="BE55" s="642">
        <f t="shared" si="52"/>
        <v>0.94843954569923805</v>
      </c>
      <c r="BF55" s="642">
        <f t="shared" si="53"/>
        <v>1.0612032981282087</v>
      </c>
      <c r="BG55" s="642">
        <v>1</v>
      </c>
      <c r="BH55" s="633"/>
      <c r="BI55" s="642">
        <f t="shared" si="54"/>
        <v>1.0229494842650613</v>
      </c>
      <c r="BJ55" s="642">
        <f t="shared" si="55"/>
        <v>1.0229494842650613</v>
      </c>
      <c r="BK55" s="642">
        <f t="shared" si="56"/>
        <v>1.0229494842650613</v>
      </c>
      <c r="BL55" s="642">
        <v>1</v>
      </c>
      <c r="BN55" s="642">
        <f t="shared" si="57"/>
        <v>0.7053851997281545</v>
      </c>
      <c r="BO55" s="642">
        <f t="shared" si="58"/>
        <v>0.14954643689222144</v>
      </c>
      <c r="BP55" s="642">
        <f t="shared" si="59"/>
        <v>0.145068363379624</v>
      </c>
      <c r="BQ55" s="642">
        <v>1</v>
      </c>
      <c r="BT55" s="634">
        <f t="shared" si="60"/>
        <v>0.88530300584579924</v>
      </c>
      <c r="BU55" s="634">
        <f t="shared" si="61"/>
        <v>0.88753175430152231</v>
      </c>
      <c r="BV55" s="634">
        <f t="shared" si="62"/>
        <v>0.81317365474721248</v>
      </c>
      <c r="BW55" s="634">
        <f t="shared" si="63"/>
        <v>1.1246881091646763</v>
      </c>
      <c r="BX55" s="634">
        <v>1</v>
      </c>
      <c r="BY55" s="634">
        <v>1</v>
      </c>
      <c r="BZ55" s="634">
        <f t="shared" si="64"/>
        <v>0.97043957024577177</v>
      </c>
      <c r="CA55" s="634">
        <f t="shared" si="65"/>
        <v>0.78573452986673298</v>
      </c>
      <c r="CB55" s="634">
        <f t="shared" si="66"/>
        <v>0.78573452986673309</v>
      </c>
      <c r="CC55" s="634"/>
      <c r="CD55" s="634">
        <f t="shared" si="75"/>
        <v>0.9145667401801717</v>
      </c>
      <c r="CG55" s="579"/>
      <c r="CI55" s="625">
        <f t="shared" si="67"/>
        <v>0.44473795645867809</v>
      </c>
      <c r="CJ55" s="625">
        <f t="shared" si="68"/>
        <v>0.49896006307785656</v>
      </c>
      <c r="CK55" s="625">
        <f t="shared" si="69"/>
        <v>5.6301980463465288E-2</v>
      </c>
      <c r="CL55" s="625">
        <f t="shared" si="70"/>
        <v>0</v>
      </c>
      <c r="CN55" s="625">
        <f t="shared" si="111"/>
        <v>0.45472327648033861</v>
      </c>
      <c r="CO55" s="625">
        <f t="shared" si="111"/>
        <v>0.48666943487825509</v>
      </c>
      <c r="CP55" s="625">
        <f t="shared" si="111"/>
        <v>5.8405481348169287E-2</v>
      </c>
      <c r="CQ55" s="625"/>
      <c r="CR55" s="625">
        <f t="shared" si="77"/>
        <v>0.99979819270676296</v>
      </c>
      <c r="CS55" s="625"/>
      <c r="CT55" s="625">
        <f t="shared" si="112"/>
        <v>0.45481506147681872</v>
      </c>
      <c r="CU55" s="625">
        <f t="shared" si="112"/>
        <v>0.48676766814379852</v>
      </c>
      <c r="CV55" s="625">
        <f t="shared" si="112"/>
        <v>5.8417270379382845E-2</v>
      </c>
      <c r="CW55" s="625">
        <f t="shared" si="112"/>
        <v>0</v>
      </c>
      <c r="CZ55" s="625">
        <f t="shared" si="79"/>
        <v>2.1934095197442753E-3</v>
      </c>
      <c r="DA55" s="625">
        <f t="shared" si="80"/>
        <v>5.2885942219219981E-2</v>
      </c>
      <c r="DB55" s="625">
        <f t="shared" si="81"/>
        <v>3.3530864091768198E-2</v>
      </c>
      <c r="DC55" s="625">
        <f t="shared" si="82"/>
        <v>0</v>
      </c>
      <c r="DE55" s="625">
        <f t="shared" si="83"/>
        <v>1.9219493890987586E-2</v>
      </c>
      <c r="DF55" s="625">
        <f t="shared" si="84"/>
        <v>1.9219493890987586E-2</v>
      </c>
      <c r="DG55" s="625">
        <f t="shared" si="85"/>
        <v>1.9219493890987586E-2</v>
      </c>
      <c r="DH55" s="625">
        <f t="shared" si="86"/>
        <v>0</v>
      </c>
      <c r="DI55" s="625"/>
      <c r="DK55" s="625">
        <f t="shared" si="87"/>
        <v>2.5824553736611576E-3</v>
      </c>
      <c r="DL55" s="625">
        <f t="shared" si="88"/>
        <v>4.6225378082873345E-2</v>
      </c>
      <c r="DM55" s="625">
        <f t="shared" si="89"/>
        <v>-5.7427531298421645E-2</v>
      </c>
      <c r="DN55" s="625"/>
      <c r="DP55" s="625">
        <f t="shared" si="90"/>
        <v>1.9219493890987586E-2</v>
      </c>
      <c r="DQ55" s="625">
        <f t="shared" si="91"/>
        <v>1.9219493890987586E-2</v>
      </c>
      <c r="DR55" s="625">
        <f t="shared" si="92"/>
        <v>1.9219493890987586E-2</v>
      </c>
      <c r="DS55" s="625">
        <f t="shared" si="93"/>
        <v>0</v>
      </c>
      <c r="DU55" s="625">
        <f t="shared" si="94"/>
        <v>2.5824553736611576E-3</v>
      </c>
      <c r="DV55" s="625">
        <f t="shared" si="95"/>
        <v>4.6225378082873345E-2</v>
      </c>
      <c r="DW55" s="625">
        <f t="shared" si="96"/>
        <v>-5.7427531298421645E-2</v>
      </c>
      <c r="DX55" s="625">
        <f t="shared" si="97"/>
        <v>0</v>
      </c>
      <c r="EB55" s="625">
        <f t="shared" si="107"/>
        <v>1.0291153441507834</v>
      </c>
      <c r="EC55" s="625">
        <f t="shared" si="28"/>
        <v>0.90362777493210433</v>
      </c>
      <c r="ED55" s="625">
        <f t="shared" si="104"/>
        <v>0.97043957024577177</v>
      </c>
      <c r="EE55" s="625"/>
      <c r="EF55" s="625">
        <f t="shared" si="108"/>
        <v>1.0194053773157292</v>
      </c>
      <c r="EG55" s="625">
        <f t="shared" si="30"/>
        <v>0.82384883747663384</v>
      </c>
      <c r="EH55" s="625">
        <f t="shared" si="105"/>
        <v>0.81317365474721248</v>
      </c>
      <c r="EI55" s="625"/>
      <c r="EJ55" s="625">
        <f t="shared" si="109"/>
        <v>1.020528672582196</v>
      </c>
      <c r="EK55" s="625">
        <f t="shared" si="32"/>
        <v>1.1116697061046585</v>
      </c>
      <c r="EL55" s="625">
        <f t="shared" si="106"/>
        <v>1.1246881091646763</v>
      </c>
      <c r="EM55" s="625"/>
      <c r="EP55" s="581"/>
      <c r="EZ55" s="576">
        <v>2010</v>
      </c>
      <c r="FA55" s="635">
        <f t="shared" si="14"/>
        <v>1.0005529312356491</v>
      </c>
      <c r="FB55" s="635">
        <f t="shared" si="15"/>
        <v>0.87816114419140012</v>
      </c>
      <c r="FC55" s="635">
        <f t="shared" si="16"/>
        <v>1</v>
      </c>
      <c r="FD55" s="635">
        <f t="shared" si="17"/>
        <v>1.5268194545318523</v>
      </c>
      <c r="FE55" s="635">
        <f t="shared" si="18"/>
        <v>0.74623938506092635</v>
      </c>
    </row>
    <row r="56" spans="1:161" x14ac:dyDescent="0.2">
      <c r="A56" s="619" t="s">
        <v>105</v>
      </c>
      <c r="B56" s="575">
        <f t="shared" si="26"/>
        <v>1990</v>
      </c>
      <c r="D56" s="432">
        <f>Conversion_factors!$A52*D202+D277</f>
        <v>735.96131394503436</v>
      </c>
      <c r="E56" s="432">
        <f>Conversion_factors!$A52*E202+E277</f>
        <v>871.62240377915327</v>
      </c>
      <c r="F56" s="432">
        <f>Conversion_factors!$A52*F202+F277</f>
        <v>113.32748211063168</v>
      </c>
      <c r="G56" s="630"/>
      <c r="H56" s="630">
        <f t="shared" si="34"/>
        <v>1720.9111998348194</v>
      </c>
      <c r="I56" s="625"/>
      <c r="J56" s="636">
        <f>Mining_Data!C30</f>
        <v>280544.40869999997</v>
      </c>
      <c r="K56" s="636">
        <f>Mining_Data!D30</f>
        <v>63008.517120000011</v>
      </c>
      <c r="L56" s="636">
        <f>Mining_Data!E30</f>
        <v>67358.7</v>
      </c>
      <c r="M56" s="636"/>
      <c r="N56" s="636">
        <f t="shared" si="35"/>
        <v>410911.62582000002</v>
      </c>
      <c r="O56" s="781"/>
      <c r="P56" s="635">
        <f>NonManufacturing_Data!V32</f>
        <v>0.93253949903673528</v>
      </c>
      <c r="Q56" s="635"/>
      <c r="R56" s="637">
        <f t="shared" si="36"/>
        <v>261618.74234665508</v>
      </c>
      <c r="S56" s="637">
        <f t="shared" si="37"/>
        <v>58757.930990132372</v>
      </c>
      <c r="T56" s="637">
        <f t="shared" si="38"/>
        <v>62814.64835376574</v>
      </c>
      <c r="U56" s="638"/>
      <c r="V56" s="636">
        <f t="shared" si="39"/>
        <v>383191.32169055316</v>
      </c>
      <c r="X56" s="639">
        <f t="shared" si="98"/>
        <v>2.6233326743361842</v>
      </c>
      <c r="Y56" s="639">
        <f t="shared" si="99"/>
        <v>13.833406079358198</v>
      </c>
      <c r="Z56" s="639">
        <f t="shared" si="100"/>
        <v>1.682447584508485</v>
      </c>
      <c r="AA56" s="630"/>
      <c r="AB56" s="630">
        <f t="shared" si="71"/>
        <v>4.4909973228061366</v>
      </c>
      <c r="AE56" s="639">
        <f t="shared" si="41"/>
        <v>2.8131062298658125</v>
      </c>
      <c r="AF56" s="639">
        <f t="shared" si="42"/>
        <v>14.834123480718388</v>
      </c>
      <c r="AG56" s="639">
        <f t="shared" si="43"/>
        <v>1.80415691372469</v>
      </c>
      <c r="AH56" s="630"/>
      <c r="AI56" s="639">
        <f t="shared" si="110"/>
        <v>4.4909973228061366</v>
      </c>
      <c r="AK56" s="640">
        <f t="shared" si="45"/>
        <v>0.96663661966542702</v>
      </c>
      <c r="AL56" s="640">
        <f t="shared" si="46"/>
        <v>0.93206834053710741</v>
      </c>
      <c r="AM56" s="640">
        <f t="shared" si="47"/>
        <v>1.0904050814218642</v>
      </c>
      <c r="AN56" s="641"/>
      <c r="AO56" s="640">
        <f t="shared" si="48"/>
        <v>0.92357294369341847</v>
      </c>
      <c r="AQ56" s="635">
        <f t="shared" si="101"/>
        <v>1.0723406365445625</v>
      </c>
      <c r="AR56" s="635">
        <f t="shared" si="102"/>
        <v>1.0723406365445622</v>
      </c>
      <c r="AS56" s="635">
        <f t="shared" si="103"/>
        <v>1.0723406365445622</v>
      </c>
      <c r="AT56" s="635"/>
      <c r="AU56" s="635">
        <f t="shared" si="49"/>
        <v>1.0723406365445625</v>
      </c>
      <c r="AW56" s="635">
        <f t="shared" si="73"/>
        <v>0.68273660580947537</v>
      </c>
      <c r="AX56" s="635">
        <f t="shared" si="73"/>
        <v>0.15333836562609432</v>
      </c>
      <c r="AY56" s="635">
        <f t="shared" si="73"/>
        <v>0.16392502856443034</v>
      </c>
      <c r="AZ56" s="635"/>
      <c r="BA56" s="635">
        <f t="shared" si="74"/>
        <v>1</v>
      </c>
      <c r="BC56" s="625"/>
      <c r="BD56" s="642">
        <f t="shared" si="51"/>
        <v>0.96663661966542702</v>
      </c>
      <c r="BE56" s="642">
        <f t="shared" si="52"/>
        <v>0.93206834053710741</v>
      </c>
      <c r="BF56" s="642">
        <f t="shared" si="53"/>
        <v>1.0904050814218642</v>
      </c>
      <c r="BG56" s="642">
        <v>1</v>
      </c>
      <c r="BH56" s="633"/>
      <c r="BI56" s="642">
        <f t="shared" si="54"/>
        <v>1.0723406365445625</v>
      </c>
      <c r="BJ56" s="642">
        <f t="shared" si="55"/>
        <v>1.0723406365445622</v>
      </c>
      <c r="BK56" s="642">
        <f t="shared" si="56"/>
        <v>1.0723406365445622</v>
      </c>
      <c r="BL56" s="642">
        <v>1</v>
      </c>
      <c r="BN56" s="642">
        <f t="shared" si="57"/>
        <v>0.68273660580947537</v>
      </c>
      <c r="BO56" s="642">
        <f t="shared" si="58"/>
        <v>0.15333836562609432</v>
      </c>
      <c r="BP56" s="642">
        <f t="shared" si="59"/>
        <v>0.16392502856443034</v>
      </c>
      <c r="BQ56" s="642">
        <v>1</v>
      </c>
      <c r="BT56" s="634">
        <f t="shared" si="60"/>
        <v>0.90481661205075758</v>
      </c>
      <c r="BU56" s="634">
        <f t="shared" si="61"/>
        <v>0.92357294369341847</v>
      </c>
      <c r="BV56" s="634">
        <f t="shared" si="62"/>
        <v>0.85243618376657393</v>
      </c>
      <c r="BW56" s="634">
        <f t="shared" si="63"/>
        <v>1.1312351833832883</v>
      </c>
      <c r="BX56" s="634">
        <v>1</v>
      </c>
      <c r="BY56" s="634">
        <v>1</v>
      </c>
      <c r="BZ56" s="634">
        <f t="shared" si="64"/>
        <v>0.95775939659420239</v>
      </c>
      <c r="CA56" s="634">
        <f t="shared" si="65"/>
        <v>0.83566414189442384</v>
      </c>
      <c r="CB56" s="634">
        <f t="shared" si="66"/>
        <v>0.83566414189442395</v>
      </c>
      <c r="CC56" s="634"/>
      <c r="CD56" s="634">
        <f t="shared" si="75"/>
        <v>0.96430580266573074</v>
      </c>
      <c r="CG56" s="579"/>
      <c r="CI56" s="625">
        <f t="shared" si="67"/>
        <v>0.42765792564757271</v>
      </c>
      <c r="CJ56" s="625">
        <f t="shared" si="68"/>
        <v>0.50648889022444354</v>
      </c>
      <c r="CK56" s="625">
        <f t="shared" si="69"/>
        <v>6.5853184127983674E-2</v>
      </c>
      <c r="CL56" s="625">
        <f t="shared" si="70"/>
        <v>0</v>
      </c>
      <c r="CN56" s="625">
        <f t="shared" si="111"/>
        <v>0.43614220235244056</v>
      </c>
      <c r="CO56" s="625">
        <f t="shared" si="111"/>
        <v>0.5027150805026942</v>
      </c>
      <c r="CP56" s="625">
        <f t="shared" si="111"/>
        <v>6.0952912041734385E-2</v>
      </c>
      <c r="CQ56" s="625"/>
      <c r="CR56" s="625">
        <f t="shared" si="77"/>
        <v>0.99981019489686906</v>
      </c>
      <c r="CS56" s="625"/>
      <c r="CT56" s="625">
        <f t="shared" si="112"/>
        <v>0.43622500008356974</v>
      </c>
      <c r="CU56" s="625">
        <f t="shared" si="112"/>
        <v>0.50281051650463471</v>
      </c>
      <c r="CV56" s="625">
        <f t="shared" si="112"/>
        <v>6.0964483411795688E-2</v>
      </c>
      <c r="CW56" s="625">
        <f t="shared" si="112"/>
        <v>0</v>
      </c>
      <c r="CZ56" s="625">
        <f t="shared" si="79"/>
        <v>-1.3874897858014334E-2</v>
      </c>
      <c r="DA56" s="625">
        <f t="shared" si="80"/>
        <v>-1.7411911846899521E-2</v>
      </c>
      <c r="DB56" s="625">
        <f t="shared" si="81"/>
        <v>2.7145810334183181E-2</v>
      </c>
      <c r="DC56" s="625">
        <f t="shared" si="82"/>
        <v>0</v>
      </c>
      <c r="DE56" s="625">
        <f t="shared" si="83"/>
        <v>4.7153664389707549E-2</v>
      </c>
      <c r="DF56" s="625">
        <f t="shared" si="84"/>
        <v>4.7153664389707341E-2</v>
      </c>
      <c r="DG56" s="625">
        <f t="shared" si="85"/>
        <v>4.7153664389707341E-2</v>
      </c>
      <c r="DH56" s="625">
        <f t="shared" si="86"/>
        <v>0</v>
      </c>
      <c r="DI56" s="625"/>
      <c r="DK56" s="625">
        <f t="shared" si="87"/>
        <v>-3.2634894032897391E-2</v>
      </c>
      <c r="DL56" s="625">
        <f t="shared" si="88"/>
        <v>2.5040060313422412E-2</v>
      </c>
      <c r="DM56" s="625">
        <f t="shared" si="89"/>
        <v>0.12220407750632999</v>
      </c>
      <c r="DN56" s="625"/>
      <c r="DP56" s="625">
        <f t="shared" si="90"/>
        <v>4.7153664389707549E-2</v>
      </c>
      <c r="DQ56" s="625">
        <f t="shared" si="91"/>
        <v>4.7153664389707341E-2</v>
      </c>
      <c r="DR56" s="625">
        <f t="shared" si="92"/>
        <v>4.7153664389707341E-2</v>
      </c>
      <c r="DS56" s="625">
        <f t="shared" si="93"/>
        <v>0</v>
      </c>
      <c r="DU56" s="625">
        <f t="shared" si="94"/>
        <v>-3.2634894032897391E-2</v>
      </c>
      <c r="DV56" s="625">
        <f t="shared" si="95"/>
        <v>2.5040060313422412E-2</v>
      </c>
      <c r="DW56" s="625">
        <f t="shared" si="96"/>
        <v>0.12220407750632999</v>
      </c>
      <c r="DX56" s="625">
        <f t="shared" si="97"/>
        <v>0</v>
      </c>
      <c r="EB56" s="625">
        <f t="shared" si="107"/>
        <v>0.98693357727740016</v>
      </c>
      <c r="EC56" s="625">
        <f t="shared" si="28"/>
        <v>0.89182059244095913</v>
      </c>
      <c r="ED56" s="625">
        <f t="shared" si="104"/>
        <v>0.95775939659420239</v>
      </c>
      <c r="EE56" s="625"/>
      <c r="EF56" s="625">
        <f t="shared" si="108"/>
        <v>1.0482830804836722</v>
      </c>
      <c r="EG56" s="625">
        <f t="shared" si="30"/>
        <v>0.86362679720289792</v>
      </c>
      <c r="EH56" s="625">
        <f t="shared" si="105"/>
        <v>0.85243618376657393</v>
      </c>
      <c r="EI56" s="625"/>
      <c r="EJ56" s="625">
        <f t="shared" si="109"/>
        <v>1.0058212353854035</v>
      </c>
      <c r="EK56" s="625">
        <f t="shared" si="32"/>
        <v>1.118140997134716</v>
      </c>
      <c r="EL56" s="625">
        <f t="shared" si="106"/>
        <v>1.1312351833832883</v>
      </c>
      <c r="EM56" s="625"/>
      <c r="EP56" s="581"/>
    </row>
    <row r="57" spans="1:161" x14ac:dyDescent="0.2">
      <c r="A57" s="619" t="s">
        <v>105</v>
      </c>
      <c r="B57" s="575">
        <f t="shared" si="26"/>
        <v>1991</v>
      </c>
      <c r="D57" s="432">
        <f>Conversion_factors!$A53*D203+D278</f>
        <v>742.36800706540623</v>
      </c>
      <c r="E57" s="432">
        <f>Conversion_factors!$A53*E203+E278</f>
        <v>842.09445916364666</v>
      </c>
      <c r="F57" s="432">
        <f>Conversion_factors!$A53*F203+F278</f>
        <v>113.99154617185496</v>
      </c>
      <c r="G57" s="630"/>
      <c r="H57" s="630">
        <f t="shared" si="34"/>
        <v>1698.4540124009079</v>
      </c>
      <c r="I57" s="625"/>
      <c r="J57" s="636">
        <f>Mining_Data!C31</f>
        <v>287343.25510000001</v>
      </c>
      <c r="K57" s="636">
        <f>Mining_Data!D31</f>
        <v>64485.279240000003</v>
      </c>
      <c r="L57" s="636">
        <f>Mining_Data!E31</f>
        <v>66011.399999999994</v>
      </c>
      <c r="M57" s="636"/>
      <c r="N57" s="636">
        <f t="shared" si="35"/>
        <v>417839.93434000004</v>
      </c>
      <c r="O57" s="781"/>
      <c r="P57" s="635">
        <f>NonManufacturing_Data!V33</f>
        <v>0.92903710829372643</v>
      </c>
      <c r="Q57" s="635"/>
      <c r="R57" s="637">
        <f t="shared" si="36"/>
        <v>266952.54680581059</v>
      </c>
      <c r="S57" s="637">
        <f t="shared" si="37"/>
        <v>59909.217352643071</v>
      </c>
      <c r="T57" s="637">
        <f t="shared" si="38"/>
        <v>61327.040170420485</v>
      </c>
      <c r="U57" s="638"/>
      <c r="V57" s="636">
        <f t="shared" si="39"/>
        <v>388188.80432887416</v>
      </c>
      <c r="X57" s="639">
        <f t="shared" si="98"/>
        <v>2.5835581447946305</v>
      </c>
      <c r="Y57" s="639">
        <f t="shared" si="99"/>
        <v>13.058708422887594</v>
      </c>
      <c r="Z57" s="639">
        <f t="shared" si="100"/>
        <v>1.7268463655043669</v>
      </c>
      <c r="AA57" s="630"/>
      <c r="AB57" s="630">
        <f t="shared" si="71"/>
        <v>4.3753297196123535</v>
      </c>
      <c r="AE57" s="639">
        <f t="shared" si="41"/>
        <v>2.780898762525863</v>
      </c>
      <c r="AF57" s="639">
        <f t="shared" si="42"/>
        <v>14.05617526610027</v>
      </c>
      <c r="AG57" s="639">
        <f t="shared" si="43"/>
        <v>1.8587485366175531</v>
      </c>
      <c r="AH57" s="630"/>
      <c r="AI57" s="639">
        <f t="shared" si="110"/>
        <v>4.3753297196123535</v>
      </c>
      <c r="AK57" s="640">
        <f t="shared" si="45"/>
        <v>0.95198063753972917</v>
      </c>
      <c r="AL57" s="640">
        <f t="shared" si="46"/>
        <v>0.87987069991684141</v>
      </c>
      <c r="AM57" s="640">
        <f t="shared" si="47"/>
        <v>1.1191802164409972</v>
      </c>
      <c r="AN57" s="641"/>
      <c r="AO57" s="640">
        <f t="shared" si="48"/>
        <v>0.89978591798553076</v>
      </c>
      <c r="AQ57" s="635">
        <f t="shared" si="101"/>
        <v>1.0763832693794162</v>
      </c>
      <c r="AR57" s="635">
        <f t="shared" si="102"/>
        <v>1.0763832693794162</v>
      </c>
      <c r="AS57" s="635">
        <f t="shared" si="103"/>
        <v>1.0763832693794162</v>
      </c>
      <c r="AT57" s="635"/>
      <c r="AU57" s="635">
        <f t="shared" si="49"/>
        <v>1.0763832693794162</v>
      </c>
      <c r="AW57" s="635">
        <f t="shared" si="73"/>
        <v>0.68768739291009529</v>
      </c>
      <c r="AX57" s="635">
        <f t="shared" si="73"/>
        <v>0.15433010093173086</v>
      </c>
      <c r="AY57" s="635">
        <f t="shared" si="73"/>
        <v>0.1579825061581738</v>
      </c>
      <c r="AZ57" s="635"/>
      <c r="BA57" s="635">
        <f t="shared" si="74"/>
        <v>0.99999999999999989</v>
      </c>
      <c r="BC57" s="625"/>
      <c r="BD57" s="642">
        <f t="shared" si="51"/>
        <v>0.95198063753972917</v>
      </c>
      <c r="BE57" s="642">
        <f t="shared" si="52"/>
        <v>0.87987069991684141</v>
      </c>
      <c r="BF57" s="642">
        <f t="shared" si="53"/>
        <v>1.1191802164409972</v>
      </c>
      <c r="BG57" s="642">
        <v>1</v>
      </c>
      <c r="BH57" s="633"/>
      <c r="BI57" s="642">
        <f t="shared" si="54"/>
        <v>1.0763832693794162</v>
      </c>
      <c r="BJ57" s="642">
        <f t="shared" si="55"/>
        <v>1.0763832693794162</v>
      </c>
      <c r="BK57" s="642">
        <f t="shared" si="56"/>
        <v>1.0763832693794162</v>
      </c>
      <c r="BL57" s="642">
        <v>1</v>
      </c>
      <c r="BN57" s="642">
        <f t="shared" si="57"/>
        <v>0.68768739291009529</v>
      </c>
      <c r="BO57" s="642">
        <f t="shared" si="58"/>
        <v>0.15433010093173086</v>
      </c>
      <c r="BP57" s="642">
        <f t="shared" si="59"/>
        <v>0.1579825061581738</v>
      </c>
      <c r="BQ57" s="642">
        <v>1</v>
      </c>
      <c r="BT57" s="634">
        <f t="shared" si="60"/>
        <v>0.92007256551714822</v>
      </c>
      <c r="BU57" s="634">
        <f t="shared" si="61"/>
        <v>0.89978591798553076</v>
      </c>
      <c r="BV57" s="634">
        <f t="shared" si="62"/>
        <v>0.85564979555062115</v>
      </c>
      <c r="BW57" s="634">
        <f t="shared" si="63"/>
        <v>1.1356554105121386</v>
      </c>
      <c r="BX57" s="634">
        <v>1</v>
      </c>
      <c r="BY57" s="634">
        <v>1</v>
      </c>
      <c r="BZ57" s="634">
        <f t="shared" si="64"/>
        <v>0.92596925444949318</v>
      </c>
      <c r="CA57" s="634">
        <f t="shared" si="65"/>
        <v>0.82786833797714932</v>
      </c>
      <c r="CB57" s="634">
        <f t="shared" si="66"/>
        <v>0.82786833797714965</v>
      </c>
      <c r="CC57" s="634"/>
      <c r="CD57" s="634">
        <f t="shared" si="75"/>
        <v>0.97172331982066806</v>
      </c>
      <c r="CG57" s="579"/>
      <c r="CI57" s="625">
        <f t="shared" si="67"/>
        <v>0.43708454962286936</v>
      </c>
      <c r="CJ57" s="625">
        <f t="shared" si="68"/>
        <v>0.49580056511113607</v>
      </c>
      <c r="CK57" s="625">
        <f t="shared" si="69"/>
        <v>6.7114885265994517E-2</v>
      </c>
      <c r="CL57" s="625">
        <f t="shared" si="70"/>
        <v>0</v>
      </c>
      <c r="CN57" s="625">
        <f t="shared" si="111"/>
        <v>0.43235411036742882</v>
      </c>
      <c r="CO57" s="625">
        <f t="shared" si="111"/>
        <v>0.50112573053449927</v>
      </c>
      <c r="CP57" s="625">
        <f t="shared" si="111"/>
        <v>6.6482039320715919E-2</v>
      </c>
      <c r="CQ57" s="625"/>
      <c r="CR57" s="625">
        <f t="shared" si="77"/>
        <v>0.99996188022264398</v>
      </c>
      <c r="CS57" s="625"/>
      <c r="CT57" s="625">
        <f t="shared" si="112"/>
        <v>0.43237059223814023</v>
      </c>
      <c r="CU57" s="625">
        <f t="shared" si="112"/>
        <v>0.5011448340639969</v>
      </c>
      <c r="CV57" s="625">
        <f t="shared" si="112"/>
        <v>6.6484573697862898E-2</v>
      </c>
      <c r="CW57" s="625">
        <f t="shared" si="112"/>
        <v>0</v>
      </c>
      <c r="CZ57" s="625">
        <f t="shared" si="79"/>
        <v>-1.5277947852876388E-2</v>
      </c>
      <c r="DA57" s="625">
        <f t="shared" si="80"/>
        <v>-5.7631173989847968E-2</v>
      </c>
      <c r="DB57" s="625">
        <f t="shared" si="81"/>
        <v>2.604720616074796E-2</v>
      </c>
      <c r="DC57" s="625">
        <f t="shared" si="82"/>
        <v>0</v>
      </c>
      <c r="DE57" s="625">
        <f t="shared" si="83"/>
        <v>3.7628264791310117E-3</v>
      </c>
      <c r="DF57" s="625">
        <f t="shared" si="84"/>
        <v>3.7628264791312329E-3</v>
      </c>
      <c r="DG57" s="625">
        <f t="shared" si="85"/>
        <v>3.7628264791312329E-3</v>
      </c>
      <c r="DH57" s="625">
        <f t="shared" si="86"/>
        <v>0</v>
      </c>
      <c r="DI57" s="625"/>
      <c r="DK57" s="625">
        <f t="shared" si="87"/>
        <v>7.2252217455774665E-3</v>
      </c>
      <c r="DL57" s="625">
        <f t="shared" si="88"/>
        <v>6.4468013348440894E-3</v>
      </c>
      <c r="DM57" s="625">
        <f t="shared" si="89"/>
        <v>-3.692487402360211E-2</v>
      </c>
      <c r="DN57" s="625"/>
      <c r="DP57" s="625">
        <f t="shared" si="90"/>
        <v>3.7628264791310117E-3</v>
      </c>
      <c r="DQ57" s="625">
        <f t="shared" si="91"/>
        <v>3.7628264791312329E-3</v>
      </c>
      <c r="DR57" s="625">
        <f t="shared" si="92"/>
        <v>3.7628264791312329E-3</v>
      </c>
      <c r="DS57" s="625">
        <f t="shared" si="93"/>
        <v>0</v>
      </c>
      <c r="DU57" s="625">
        <f t="shared" si="94"/>
        <v>7.2252217455774665E-3</v>
      </c>
      <c r="DV57" s="625">
        <f t="shared" si="95"/>
        <v>6.4468013348440894E-3</v>
      </c>
      <c r="DW57" s="625">
        <f t="shared" si="96"/>
        <v>-3.692487402360211E-2</v>
      </c>
      <c r="DX57" s="625">
        <f t="shared" si="97"/>
        <v>0</v>
      </c>
      <c r="EB57" s="625">
        <f t="shared" si="107"/>
        <v>0.96680779926800509</v>
      </c>
      <c r="EC57" s="625">
        <f t="shared" si="28"/>
        <v>0.86221910431973214</v>
      </c>
      <c r="ED57" s="625">
        <f t="shared" si="104"/>
        <v>0.92596925444949318</v>
      </c>
      <c r="EE57" s="625"/>
      <c r="EF57" s="625">
        <f t="shared" si="108"/>
        <v>1.0037699147986041</v>
      </c>
      <c r="EG57" s="625">
        <f t="shared" si="30"/>
        <v>0.8668825966461442</v>
      </c>
      <c r="EH57" s="625">
        <f t="shared" si="105"/>
        <v>0.85564979555062115</v>
      </c>
      <c r="EI57" s="625"/>
      <c r="EJ57" s="625">
        <f t="shared" si="109"/>
        <v>1.0039074342751879</v>
      </c>
      <c r="EK57" s="625">
        <f t="shared" si="32"/>
        <v>1.122510059591413</v>
      </c>
      <c r="EL57" s="625">
        <f t="shared" si="106"/>
        <v>1.1356554105121386</v>
      </c>
      <c r="EM57" s="625"/>
      <c r="EP57" s="581"/>
    </row>
    <row r="58" spans="1:161" x14ac:dyDescent="0.2">
      <c r="A58" s="619" t="s">
        <v>105</v>
      </c>
      <c r="B58" s="575">
        <f t="shared" si="26"/>
        <v>1992</v>
      </c>
      <c r="D58" s="432">
        <f>Conversion_factors!$A54*D204+D279</f>
        <v>728.93887089894315</v>
      </c>
      <c r="E58" s="432">
        <f>Conversion_factors!$A54*E204+E279</f>
        <v>847.24535348868426</v>
      </c>
      <c r="F58" s="432">
        <f>Conversion_factors!$A54*F204+F279</f>
        <v>97.064163689590316</v>
      </c>
      <c r="G58" s="630"/>
      <c r="H58" s="630">
        <f t="shared" si="34"/>
        <v>1673.2483880772177</v>
      </c>
      <c r="I58" s="625"/>
      <c r="J58" s="636">
        <f>Mining_Data!C32</f>
        <v>286344.45549999998</v>
      </c>
      <c r="K58" s="636">
        <f>Mining_Data!D32</f>
        <v>63301.990160000001</v>
      </c>
      <c r="L58" s="636">
        <f>Mining_Data!E32</f>
        <v>54787.700000000004</v>
      </c>
      <c r="M58" s="636"/>
      <c r="N58" s="636">
        <f t="shared" si="35"/>
        <v>404434.14565999998</v>
      </c>
      <c r="O58" s="781"/>
      <c r="P58" s="635">
        <f>NonManufacturing_Data!V34</f>
        <v>0.90111631678432513</v>
      </c>
      <c r="Q58" s="635"/>
      <c r="R58" s="637">
        <f t="shared" si="36"/>
        <v>258029.66107177307</v>
      </c>
      <c r="S58" s="637">
        <f t="shared" si="37"/>
        <v>57042.456218096791</v>
      </c>
      <c r="T58" s="637">
        <f t="shared" si="38"/>
        <v>49370.090429084572</v>
      </c>
      <c r="U58" s="638"/>
      <c r="V58" s="636">
        <f t="shared" si="39"/>
        <v>364442.20771895442</v>
      </c>
      <c r="X58" s="639">
        <f t="shared" si="98"/>
        <v>2.5456713300982465</v>
      </c>
      <c r="Y58" s="639">
        <f t="shared" si="99"/>
        <v>13.384181940365778</v>
      </c>
      <c r="Z58" s="639">
        <f t="shared" si="100"/>
        <v>1.7716415124122806</v>
      </c>
      <c r="AA58" s="630"/>
      <c r="AB58" s="630">
        <f t="shared" si="71"/>
        <v>4.5912585113291007</v>
      </c>
      <c r="AE58" s="639">
        <f t="shared" si="41"/>
        <v>2.8250196813465673</v>
      </c>
      <c r="AF58" s="639">
        <f t="shared" si="42"/>
        <v>14.852890454950195</v>
      </c>
      <c r="AG58" s="639">
        <f t="shared" si="43"/>
        <v>1.9660519728845489</v>
      </c>
      <c r="AH58" s="630"/>
      <c r="AI58" s="639">
        <f t="shared" si="110"/>
        <v>4.5912585113291007</v>
      </c>
      <c r="AK58" s="640">
        <f t="shared" si="45"/>
        <v>0.93802023410089719</v>
      </c>
      <c r="AL58" s="640">
        <f t="shared" si="46"/>
        <v>0.90180048059300733</v>
      </c>
      <c r="AM58" s="640">
        <f t="shared" si="47"/>
        <v>1.148212238752526</v>
      </c>
      <c r="AN58" s="641"/>
      <c r="AO58" s="640">
        <f t="shared" si="48"/>
        <v>0.94419164247378118</v>
      </c>
      <c r="AQ58" s="635">
        <f t="shared" si="101"/>
        <v>1.1097346495384146</v>
      </c>
      <c r="AR58" s="635">
        <f t="shared" si="102"/>
        <v>1.1097346495384146</v>
      </c>
      <c r="AS58" s="635">
        <f t="shared" si="103"/>
        <v>1.1097346495384146</v>
      </c>
      <c r="AT58" s="635"/>
      <c r="AU58" s="635">
        <f t="shared" si="49"/>
        <v>1.1097346495384146</v>
      </c>
      <c r="AW58" s="635">
        <f t="shared" si="73"/>
        <v>0.70801256168099191</v>
      </c>
      <c r="AX58" s="635">
        <f t="shared" si="73"/>
        <v>0.15651989536317928</v>
      </c>
      <c r="AY58" s="635">
        <f t="shared" si="73"/>
        <v>0.13546754295582888</v>
      </c>
      <c r="AZ58" s="635"/>
      <c r="BA58" s="635">
        <f t="shared" si="74"/>
        <v>1.0000000000000002</v>
      </c>
      <c r="BC58" s="625"/>
      <c r="BD58" s="642">
        <f t="shared" si="51"/>
        <v>0.93802023410089719</v>
      </c>
      <c r="BE58" s="642">
        <f t="shared" si="52"/>
        <v>0.90180048059300733</v>
      </c>
      <c r="BF58" s="642">
        <f t="shared" si="53"/>
        <v>1.148212238752526</v>
      </c>
      <c r="BG58" s="642">
        <v>1</v>
      </c>
      <c r="BH58" s="633"/>
      <c r="BI58" s="642">
        <f t="shared" si="54"/>
        <v>1.1097346495384146</v>
      </c>
      <c r="BJ58" s="642">
        <f t="shared" si="55"/>
        <v>1.1097346495384146</v>
      </c>
      <c r="BK58" s="642">
        <f t="shared" si="56"/>
        <v>1.1097346495384146</v>
      </c>
      <c r="BL58" s="642">
        <v>1</v>
      </c>
      <c r="BN58" s="642">
        <f t="shared" si="57"/>
        <v>0.70801256168099191</v>
      </c>
      <c r="BO58" s="642">
        <f t="shared" si="58"/>
        <v>0.15651989536317928</v>
      </c>
      <c r="BP58" s="642">
        <f t="shared" si="59"/>
        <v>0.13546754295582888</v>
      </c>
      <c r="BQ58" s="642">
        <v>1</v>
      </c>
      <c r="BT58" s="634">
        <f t="shared" si="60"/>
        <v>0.89055337079711483</v>
      </c>
      <c r="BU58" s="634">
        <f t="shared" si="61"/>
        <v>0.94419164247378118</v>
      </c>
      <c r="BV58" s="634">
        <f t="shared" si="62"/>
        <v>0.88216182191352721</v>
      </c>
      <c r="BW58" s="634">
        <f t="shared" si="63"/>
        <v>1.1472627375049562</v>
      </c>
      <c r="BX58" s="634">
        <v>1</v>
      </c>
      <c r="BY58" s="634">
        <v>1</v>
      </c>
      <c r="BZ58" s="634">
        <f t="shared" si="64"/>
        <v>0.93292988503869001</v>
      </c>
      <c r="CA58" s="634">
        <f t="shared" si="65"/>
        <v>0.84085304988348974</v>
      </c>
      <c r="CB58" s="634">
        <f t="shared" si="66"/>
        <v>0.84085304988349008</v>
      </c>
      <c r="CC58" s="634"/>
      <c r="CD58" s="634">
        <f t="shared" si="75"/>
        <v>1.0120713867308728</v>
      </c>
      <c r="CG58" s="579"/>
      <c r="CI58" s="625">
        <f t="shared" si="67"/>
        <v>0.435642954203942</v>
      </c>
      <c r="CJ58" s="625">
        <f t="shared" si="68"/>
        <v>0.50634762867590777</v>
      </c>
      <c r="CK58" s="625">
        <f t="shared" si="69"/>
        <v>5.8009417120150224E-2</v>
      </c>
      <c r="CL58" s="625">
        <f t="shared" si="70"/>
        <v>0</v>
      </c>
      <c r="CN58" s="625">
        <f t="shared" si="111"/>
        <v>0.43636335503525547</v>
      </c>
      <c r="CO58" s="625">
        <f t="shared" si="111"/>
        <v>0.50105559599774119</v>
      </c>
      <c r="CP58" s="625">
        <f t="shared" si="111"/>
        <v>6.2451558556188169E-2</v>
      </c>
      <c r="CQ58" s="625"/>
      <c r="CR58" s="625">
        <f t="shared" si="77"/>
        <v>0.99987050958918489</v>
      </c>
      <c r="CS58" s="625"/>
      <c r="CT58" s="625">
        <f t="shared" si="112"/>
        <v>0.43641986722315007</v>
      </c>
      <c r="CU58" s="625">
        <f t="shared" si="112"/>
        <v>0.50112048629537942</v>
      </c>
      <c r="CV58" s="625">
        <f t="shared" si="112"/>
        <v>6.245964648147042E-2</v>
      </c>
      <c r="CW58" s="625">
        <f t="shared" si="112"/>
        <v>0</v>
      </c>
      <c r="CZ58" s="625">
        <f t="shared" si="79"/>
        <v>-1.477317555605873E-2</v>
      </c>
      <c r="DA58" s="625">
        <f t="shared" si="80"/>
        <v>2.4618334149198482E-2</v>
      </c>
      <c r="DB58" s="625">
        <f t="shared" si="81"/>
        <v>2.5609690077014087E-2</v>
      </c>
      <c r="DC58" s="625">
        <f t="shared" si="82"/>
        <v>0</v>
      </c>
      <c r="DE58" s="625">
        <f t="shared" si="83"/>
        <v>3.0514335652228296E-2</v>
      </c>
      <c r="DF58" s="625">
        <f t="shared" si="84"/>
        <v>3.0514335652228296E-2</v>
      </c>
      <c r="DG58" s="625">
        <f t="shared" si="85"/>
        <v>3.0514335652228296E-2</v>
      </c>
      <c r="DH58" s="625">
        <f t="shared" si="86"/>
        <v>0</v>
      </c>
      <c r="DI58" s="625"/>
      <c r="DK58" s="625">
        <f t="shared" si="87"/>
        <v>2.912747211814478E-2</v>
      </c>
      <c r="DL58" s="625">
        <f t="shared" si="88"/>
        <v>1.4089307909590275E-2</v>
      </c>
      <c r="DM58" s="625">
        <f t="shared" si="89"/>
        <v>-0.15375223013387304</v>
      </c>
      <c r="DN58" s="625"/>
      <c r="DP58" s="625">
        <f t="shared" si="90"/>
        <v>3.0514335652228296E-2</v>
      </c>
      <c r="DQ58" s="625">
        <f t="shared" si="91"/>
        <v>3.0514335652228296E-2</v>
      </c>
      <c r="DR58" s="625">
        <f t="shared" si="92"/>
        <v>3.0514335652228296E-2</v>
      </c>
      <c r="DS58" s="625">
        <f t="shared" si="93"/>
        <v>0</v>
      </c>
      <c r="DU58" s="625">
        <f t="shared" si="94"/>
        <v>2.912747211814478E-2</v>
      </c>
      <c r="DV58" s="625">
        <f t="shared" si="95"/>
        <v>1.4089307909590275E-2</v>
      </c>
      <c r="DW58" s="625">
        <f t="shared" si="96"/>
        <v>-0.15375223013387304</v>
      </c>
      <c r="DX58" s="625">
        <f t="shared" si="97"/>
        <v>0</v>
      </c>
      <c r="EB58" s="625">
        <f t="shared" si="107"/>
        <v>1.0075171292737306</v>
      </c>
      <c r="EC58" s="625">
        <f t="shared" si="28"/>
        <v>0.86870051678918381</v>
      </c>
      <c r="ED58" s="625">
        <f t="shared" si="104"/>
        <v>0.93292988503869001</v>
      </c>
      <c r="EE58" s="625"/>
      <c r="EF58" s="625">
        <f t="shared" si="108"/>
        <v>1.0309846697805207</v>
      </c>
      <c r="EG58" s="625">
        <f t="shared" si="30"/>
        <v>0.89374266764170529</v>
      </c>
      <c r="EH58" s="625">
        <f t="shared" si="105"/>
        <v>0.88216182191352721</v>
      </c>
      <c r="EI58" s="625"/>
      <c r="EJ58" s="625">
        <f t="shared" si="109"/>
        <v>1.0102208177633594</v>
      </c>
      <c r="EK58" s="625">
        <f t="shared" si="32"/>
        <v>1.1339830303480345</v>
      </c>
      <c r="EL58" s="625">
        <f t="shared" si="106"/>
        <v>1.1472627375049562</v>
      </c>
      <c r="EM58" s="625"/>
      <c r="EP58" s="581"/>
    </row>
    <row r="59" spans="1:161" x14ac:dyDescent="0.2">
      <c r="A59" s="619" t="s">
        <v>105</v>
      </c>
      <c r="B59" s="575">
        <f t="shared" si="26"/>
        <v>1993</v>
      </c>
      <c r="D59" s="432">
        <f>Conversion_factors!$A55*D205+D280</f>
        <v>719.46766290967832</v>
      </c>
      <c r="E59" s="432">
        <f>Conversion_factors!$A55*E205+E280</f>
        <v>814.66319942096561</v>
      </c>
      <c r="F59" s="432">
        <f>Conversion_factors!$A55*F205+F280</f>
        <v>123.96523602731803</v>
      </c>
      <c r="G59" s="630"/>
      <c r="H59" s="630">
        <f t="shared" si="34"/>
        <v>1658.0960983579621</v>
      </c>
      <c r="I59" s="625"/>
      <c r="J59" s="636">
        <f>Mining_Data!C33</f>
        <v>281801.66960000002</v>
      </c>
      <c r="K59" s="636">
        <f>Mining_Data!D33</f>
        <v>61807.157040000006</v>
      </c>
      <c r="L59" s="636">
        <f>Mining_Data!E33</f>
        <v>71640.300000000017</v>
      </c>
      <c r="M59" s="636"/>
      <c r="N59" s="636">
        <f t="shared" si="35"/>
        <v>415249.12664000003</v>
      </c>
      <c r="O59" s="781"/>
      <c r="P59" s="635">
        <f>NonManufacturing_Data!V35</f>
        <v>0.89944854033103372</v>
      </c>
      <c r="Q59" s="635"/>
      <c r="R59" s="637">
        <f t="shared" si="36"/>
        <v>253466.10038456827</v>
      </c>
      <c r="S59" s="637">
        <f t="shared" si="37"/>
        <v>55592.357181638981</v>
      </c>
      <c r="T59" s="637">
        <f t="shared" si="38"/>
        <v>64436.763263877372</v>
      </c>
      <c r="U59" s="638"/>
      <c r="V59" s="636">
        <f t="shared" si="39"/>
        <v>373495.22083008464</v>
      </c>
      <c r="X59" s="639">
        <f t="shared" si="98"/>
        <v>2.5530993621539504</v>
      </c>
      <c r="Y59" s="639">
        <f t="shared" si="99"/>
        <v>13.180725961780389</v>
      </c>
      <c r="Z59" s="639">
        <f t="shared" si="100"/>
        <v>1.7303840998337248</v>
      </c>
      <c r="AA59" s="630"/>
      <c r="AB59" s="630">
        <f t="shared" si="71"/>
        <v>4.4394037885488364</v>
      </c>
      <c r="AE59" s="639">
        <f t="shared" si="41"/>
        <v>2.8385163215833398</v>
      </c>
      <c r="AF59" s="639">
        <f t="shared" si="42"/>
        <v>14.654230198571831</v>
      </c>
      <c r="AG59" s="639">
        <f t="shared" si="43"/>
        <v>1.9238277925237088</v>
      </c>
      <c r="AH59" s="630"/>
      <c r="AI59" s="639">
        <f t="shared" si="110"/>
        <v>4.4394037885488364</v>
      </c>
      <c r="AK59" s="640">
        <f t="shared" si="45"/>
        <v>0.94075728985723928</v>
      </c>
      <c r="AL59" s="640">
        <f t="shared" si="46"/>
        <v>0.88809200740538041</v>
      </c>
      <c r="AM59" s="640">
        <f t="shared" si="47"/>
        <v>1.1214730447733459</v>
      </c>
      <c r="AN59" s="641"/>
      <c r="AO59" s="640">
        <f t="shared" si="48"/>
        <v>0.91296274090670471</v>
      </c>
      <c r="AQ59" s="635">
        <f t="shared" si="101"/>
        <v>1.1117923429304351</v>
      </c>
      <c r="AR59" s="635">
        <f t="shared" si="102"/>
        <v>1.1117923429304351</v>
      </c>
      <c r="AS59" s="635">
        <f t="shared" si="103"/>
        <v>1.1117923429304351</v>
      </c>
      <c r="AT59" s="635"/>
      <c r="AU59" s="635">
        <f t="shared" si="49"/>
        <v>1.1117923429304351</v>
      </c>
      <c r="AW59" s="635">
        <f t="shared" si="73"/>
        <v>0.67863278095298152</v>
      </c>
      <c r="AX59" s="635">
        <f t="shared" si="73"/>
        <v>0.14884355697533755</v>
      </c>
      <c r="AY59" s="635">
        <f t="shared" si="73"/>
        <v>0.17252366207168093</v>
      </c>
      <c r="AZ59" s="635"/>
      <c r="BA59" s="635">
        <f t="shared" si="74"/>
        <v>1</v>
      </c>
      <c r="BC59" s="625"/>
      <c r="BD59" s="642">
        <f t="shared" si="51"/>
        <v>0.94075728985723928</v>
      </c>
      <c r="BE59" s="642">
        <f t="shared" si="52"/>
        <v>0.88809200740538041</v>
      </c>
      <c r="BF59" s="642">
        <f t="shared" si="53"/>
        <v>1.1214730447733459</v>
      </c>
      <c r="BG59" s="642">
        <v>1</v>
      </c>
      <c r="BH59" s="633"/>
      <c r="BI59" s="642">
        <f t="shared" si="54"/>
        <v>1.1117923429304351</v>
      </c>
      <c r="BJ59" s="642">
        <f t="shared" si="55"/>
        <v>1.1117923429304351</v>
      </c>
      <c r="BK59" s="642">
        <f t="shared" si="56"/>
        <v>1.1117923429304351</v>
      </c>
      <c r="BL59" s="642">
        <v>1</v>
      </c>
      <c r="BN59" s="642">
        <f t="shared" si="57"/>
        <v>0.67863278095298152</v>
      </c>
      <c r="BO59" s="642">
        <f t="shared" si="58"/>
        <v>0.14884355697533755</v>
      </c>
      <c r="BP59" s="642">
        <f t="shared" si="59"/>
        <v>0.17252366207168093</v>
      </c>
      <c r="BQ59" s="642">
        <v>1</v>
      </c>
      <c r="BT59" s="634">
        <f t="shared" si="60"/>
        <v>0.91436767498037885</v>
      </c>
      <c r="BU59" s="634">
        <f t="shared" si="61"/>
        <v>0.91296274090670471</v>
      </c>
      <c r="BV59" s="634">
        <f t="shared" si="62"/>
        <v>0.88379754496894336</v>
      </c>
      <c r="BW59" s="634">
        <f t="shared" si="63"/>
        <v>1.1160828602949269</v>
      </c>
      <c r="BX59" s="634">
        <v>1</v>
      </c>
      <c r="BY59" s="634">
        <v>1</v>
      </c>
      <c r="BZ59" s="634">
        <f t="shared" si="64"/>
        <v>0.92555839492292935</v>
      </c>
      <c r="CA59" s="634">
        <f t="shared" si="65"/>
        <v>0.83478361874657714</v>
      </c>
      <c r="CB59" s="634">
        <f t="shared" si="66"/>
        <v>0.83478361874657758</v>
      </c>
      <c r="CC59" s="634"/>
      <c r="CD59" s="634">
        <f t="shared" si="75"/>
        <v>0.98639129191057251</v>
      </c>
      <c r="CG59" s="579"/>
      <c r="CI59" s="625">
        <f t="shared" si="67"/>
        <v>0.43391192080011415</v>
      </c>
      <c r="CJ59" s="625">
        <f t="shared" si="68"/>
        <v>0.49132447765104753</v>
      </c>
      <c r="CK59" s="625">
        <f t="shared" si="69"/>
        <v>7.4763601548838265E-2</v>
      </c>
      <c r="CL59" s="625">
        <f t="shared" si="70"/>
        <v>0</v>
      </c>
      <c r="CN59" s="625">
        <f t="shared" si="111"/>
        <v>0.43477686316990038</v>
      </c>
      <c r="CO59" s="625">
        <f t="shared" si="111"/>
        <v>0.49879834726894223</v>
      </c>
      <c r="CP59" s="625">
        <f t="shared" si="111"/>
        <v>6.6032641444674897E-2</v>
      </c>
      <c r="CQ59" s="625"/>
      <c r="CR59" s="625">
        <f t="shared" si="77"/>
        <v>0.99960785188351753</v>
      </c>
      <c r="CS59" s="625"/>
      <c r="CT59" s="625">
        <f t="shared" si="112"/>
        <v>0.43494742698416111</v>
      </c>
      <c r="CU59" s="625">
        <f t="shared" si="112"/>
        <v>0.49899402683670224</v>
      </c>
      <c r="CV59" s="625">
        <f t="shared" si="112"/>
        <v>6.6058546179136618E-2</v>
      </c>
      <c r="CW59" s="625">
        <f t="shared" si="112"/>
        <v>0</v>
      </c>
      <c r="CZ59" s="625">
        <f t="shared" si="79"/>
        <v>2.9136581183986875E-3</v>
      </c>
      <c r="DA59" s="625">
        <f t="shared" si="80"/>
        <v>-1.5317949345400057E-2</v>
      </c>
      <c r="DB59" s="625">
        <f t="shared" si="81"/>
        <v>-2.3563118059538719E-2</v>
      </c>
      <c r="DC59" s="625">
        <f t="shared" si="82"/>
        <v>0</v>
      </c>
      <c r="DE59" s="625">
        <f t="shared" si="83"/>
        <v>1.8525041446331399E-3</v>
      </c>
      <c r="DF59" s="625">
        <f t="shared" si="84"/>
        <v>1.8525041446331399E-3</v>
      </c>
      <c r="DG59" s="625">
        <f t="shared" si="85"/>
        <v>1.8525041446331399E-3</v>
      </c>
      <c r="DH59" s="625">
        <f t="shared" si="86"/>
        <v>0</v>
      </c>
      <c r="DI59" s="625"/>
      <c r="DK59" s="625">
        <f t="shared" si="87"/>
        <v>-4.2381678101356637E-2</v>
      </c>
      <c r="DL59" s="625">
        <f t="shared" si="88"/>
        <v>-5.0287327648707386E-2</v>
      </c>
      <c r="DM59" s="625">
        <f t="shared" si="89"/>
        <v>0.24180232224907106</v>
      </c>
      <c r="DN59" s="625"/>
      <c r="DP59" s="625">
        <f t="shared" si="90"/>
        <v>1.8525041446331399E-3</v>
      </c>
      <c r="DQ59" s="625">
        <f t="shared" si="91"/>
        <v>1.8525041446331399E-3</v>
      </c>
      <c r="DR59" s="625">
        <f t="shared" si="92"/>
        <v>1.8525041446331399E-3</v>
      </c>
      <c r="DS59" s="625">
        <f t="shared" si="93"/>
        <v>0</v>
      </c>
      <c r="DU59" s="625">
        <f t="shared" si="94"/>
        <v>-4.2381678101356637E-2</v>
      </c>
      <c r="DV59" s="625">
        <f t="shared" si="95"/>
        <v>-5.0287327648707386E-2</v>
      </c>
      <c r="DW59" s="625">
        <f t="shared" si="96"/>
        <v>0.24180232224907106</v>
      </c>
      <c r="DX59" s="625">
        <f t="shared" si="97"/>
        <v>0</v>
      </c>
      <c r="EB59" s="625">
        <f t="shared" si="107"/>
        <v>0.99209855935159053</v>
      </c>
      <c r="EC59" s="625">
        <f t="shared" si="28"/>
        <v>0.86183653121453141</v>
      </c>
      <c r="ED59" s="625">
        <f t="shared" si="104"/>
        <v>0.92555839492292935</v>
      </c>
      <c r="EE59" s="625"/>
      <c r="EF59" s="625">
        <f t="shared" si="108"/>
        <v>1.0018542210904888</v>
      </c>
      <c r="EG59" s="625">
        <f t="shared" si="30"/>
        <v>0.89539986414551631</v>
      </c>
      <c r="EH59" s="625">
        <f t="shared" si="105"/>
        <v>0.88379754496894336</v>
      </c>
      <c r="EI59" s="625"/>
      <c r="EJ59" s="625">
        <f t="shared" si="109"/>
        <v>0.97282237434309182</v>
      </c>
      <c r="EK59" s="625">
        <f t="shared" si="32"/>
        <v>1.1031640640479492</v>
      </c>
      <c r="EL59" s="625">
        <f t="shared" si="106"/>
        <v>1.1160828602949269</v>
      </c>
      <c r="EM59" s="625"/>
      <c r="EP59" s="581"/>
    </row>
    <row r="60" spans="1:161" x14ac:dyDescent="0.2">
      <c r="A60" s="619" t="s">
        <v>105</v>
      </c>
      <c r="B60" s="575">
        <f t="shared" si="26"/>
        <v>1994</v>
      </c>
      <c r="D60" s="432">
        <f>Conversion_factors!$A56*D206+D281</f>
        <v>715.2889652213928</v>
      </c>
      <c r="E60" s="432">
        <f>Conversion_factors!$A56*E206+E281</f>
        <v>851.82759354014161</v>
      </c>
      <c r="F60" s="432">
        <f>Conversion_factors!$A56*F206+F281</f>
        <v>116.68046284961807</v>
      </c>
      <c r="G60" s="630"/>
      <c r="H60" s="630">
        <f t="shared" si="34"/>
        <v>1683.7970216111526</v>
      </c>
      <c r="I60" s="625"/>
      <c r="J60" s="636">
        <f>Mining_Data!C34</f>
        <v>280621.07095000008</v>
      </c>
      <c r="K60" s="636">
        <f>Mining_Data!D34</f>
        <v>66406.587960000004</v>
      </c>
      <c r="L60" s="636">
        <f>Mining_Data!E34</f>
        <v>69175.600000000006</v>
      </c>
      <c r="M60" s="636"/>
      <c r="N60" s="636">
        <f t="shared" si="35"/>
        <v>416203.25891000009</v>
      </c>
      <c r="O60" s="781"/>
      <c r="P60" s="635">
        <f>NonManufacturing_Data!V36</f>
        <v>0.98120579193284896</v>
      </c>
      <c r="Q60" s="635"/>
      <c r="R60" s="637">
        <f t="shared" si="36"/>
        <v>275347.02015453903</v>
      </c>
      <c r="S60" s="637">
        <f t="shared" si="37"/>
        <v>65158.5287288502</v>
      </c>
      <c r="T60" s="637">
        <f t="shared" si="38"/>
        <v>67875.499380429988</v>
      </c>
      <c r="U60" s="638"/>
      <c r="V60" s="636">
        <f t="shared" si="39"/>
        <v>408381.04826381919</v>
      </c>
      <c r="X60" s="639">
        <f t="shared" si="98"/>
        <v>2.5489495952669929</v>
      </c>
      <c r="Y60" s="639">
        <f t="shared" si="99"/>
        <v>12.82745612608857</v>
      </c>
      <c r="Z60" s="639">
        <f t="shared" si="100"/>
        <v>1.6867285986622169</v>
      </c>
      <c r="AA60" s="630"/>
      <c r="AB60" s="630">
        <f t="shared" si="71"/>
        <v>4.1231027462454595</v>
      </c>
      <c r="AE60" s="639">
        <f t="shared" si="41"/>
        <v>2.5977726754403787</v>
      </c>
      <c r="AF60" s="639">
        <f t="shared" si="42"/>
        <v>13.073155735067703</v>
      </c>
      <c r="AG60" s="639">
        <f t="shared" si="43"/>
        <v>1.7190365288606573</v>
      </c>
      <c r="AH60" s="630"/>
      <c r="AI60" s="639">
        <f t="shared" si="110"/>
        <v>4.1231027462454595</v>
      </c>
      <c r="AK60" s="640">
        <f t="shared" si="45"/>
        <v>0.93922819799815083</v>
      </c>
      <c r="AL60" s="640">
        <f t="shared" si="46"/>
        <v>0.86428936417882041</v>
      </c>
      <c r="AM60" s="640">
        <f t="shared" si="47"/>
        <v>1.093179634180506</v>
      </c>
      <c r="AN60" s="641"/>
      <c r="AO60" s="640">
        <f t="shared" si="48"/>
        <v>0.84791547774091536</v>
      </c>
      <c r="AQ60" s="635">
        <f t="shared" si="101"/>
        <v>1.0191541960123665</v>
      </c>
      <c r="AR60" s="635">
        <f t="shared" si="102"/>
        <v>1.0191541960123665</v>
      </c>
      <c r="AS60" s="635">
        <f t="shared" si="103"/>
        <v>1.0191541960123665</v>
      </c>
      <c r="AT60" s="635"/>
      <c r="AU60" s="635">
        <f t="shared" si="49"/>
        <v>1.0191541960123665</v>
      </c>
      <c r="AW60" s="635">
        <f t="shared" si="73"/>
        <v>0.6742404460861795</v>
      </c>
      <c r="AX60" s="635">
        <f t="shared" si="73"/>
        <v>0.15955326283103369</v>
      </c>
      <c r="AY60" s="635">
        <f t="shared" si="73"/>
        <v>0.16620629108278692</v>
      </c>
      <c r="AZ60" s="635"/>
      <c r="BA60" s="635">
        <f t="shared" si="74"/>
        <v>1</v>
      </c>
      <c r="BC60" s="625"/>
      <c r="BD60" s="642">
        <f t="shared" si="51"/>
        <v>0.93922819799815083</v>
      </c>
      <c r="BE60" s="642">
        <f t="shared" si="52"/>
        <v>0.86428936417882041</v>
      </c>
      <c r="BF60" s="642">
        <f t="shared" si="53"/>
        <v>1.093179634180506</v>
      </c>
      <c r="BG60" s="642">
        <v>1</v>
      </c>
      <c r="BH60" s="633"/>
      <c r="BI60" s="642">
        <f t="shared" si="54"/>
        <v>1.0191541960123665</v>
      </c>
      <c r="BJ60" s="642">
        <f t="shared" si="55"/>
        <v>1.0191541960123665</v>
      </c>
      <c r="BK60" s="642">
        <f t="shared" si="56"/>
        <v>1.0191541960123665</v>
      </c>
      <c r="BL60" s="642">
        <v>1</v>
      </c>
      <c r="BN60" s="642">
        <f t="shared" si="57"/>
        <v>0.6742404460861795</v>
      </c>
      <c r="BO60" s="642">
        <f t="shared" si="58"/>
        <v>0.15955326283103369</v>
      </c>
      <c r="BP60" s="642">
        <f t="shared" si="59"/>
        <v>0.16620629108278692</v>
      </c>
      <c r="BQ60" s="642">
        <v>1</v>
      </c>
      <c r="BT60" s="634">
        <f t="shared" si="60"/>
        <v>0.9164686491892905</v>
      </c>
      <c r="BU60" s="634">
        <f t="shared" si="61"/>
        <v>0.84791547774091536</v>
      </c>
      <c r="BV60" s="634">
        <f t="shared" si="62"/>
        <v>0.81015666469371006</v>
      </c>
      <c r="BW60" s="634">
        <f t="shared" si="63"/>
        <v>1.1491194825820061</v>
      </c>
      <c r="BX60" s="634">
        <v>1</v>
      </c>
      <c r="BY60" s="634">
        <v>1</v>
      </c>
      <c r="BZ60" s="634">
        <f t="shared" si="64"/>
        <v>0.91079023554094529</v>
      </c>
      <c r="CA60" s="634">
        <f t="shared" si="65"/>
        <v>0.77708795251190821</v>
      </c>
      <c r="CB60" s="634">
        <f t="shared" si="66"/>
        <v>0.77708795251190865</v>
      </c>
      <c r="CC60" s="634"/>
      <c r="CD60" s="634">
        <f t="shared" si="75"/>
        <v>0.93096680734319992</v>
      </c>
      <c r="CG60" s="579"/>
      <c r="CI60" s="625">
        <f t="shared" si="67"/>
        <v>0.42480712107268354</v>
      </c>
      <c r="CJ60" s="625">
        <f t="shared" si="68"/>
        <v>0.50589684065663965</v>
      </c>
      <c r="CK60" s="625">
        <f t="shared" si="69"/>
        <v>6.9296038270676819E-2</v>
      </c>
      <c r="CL60" s="625">
        <f t="shared" si="70"/>
        <v>0</v>
      </c>
      <c r="CN60" s="625">
        <f t="shared" si="111"/>
        <v>0.42934343110582912</v>
      </c>
      <c r="CO60" s="625">
        <f t="shared" si="111"/>
        <v>0.4985751662207582</v>
      </c>
      <c r="CP60" s="625">
        <f t="shared" si="111"/>
        <v>7.199522111440658E-2</v>
      </c>
      <c r="CQ60" s="625"/>
      <c r="CR60" s="625">
        <f t="shared" si="77"/>
        <v>0.99991381844099392</v>
      </c>
      <c r="CS60" s="625"/>
      <c r="CT60" s="625">
        <f t="shared" si="112"/>
        <v>0.42938043578119145</v>
      </c>
      <c r="CU60" s="625">
        <f t="shared" si="112"/>
        <v>0.49861813790923193</v>
      </c>
      <c r="CV60" s="625">
        <f t="shared" si="112"/>
        <v>7.2001426309576594E-2</v>
      </c>
      <c r="CW60" s="625">
        <f t="shared" si="112"/>
        <v>0</v>
      </c>
      <c r="CZ60" s="625">
        <f t="shared" si="79"/>
        <v>-1.6267063827387974E-3</v>
      </c>
      <c r="DA60" s="625">
        <f t="shared" si="80"/>
        <v>-2.7167724590345485E-2</v>
      </c>
      <c r="DB60" s="625">
        <f t="shared" si="81"/>
        <v>-2.55524943599066E-2</v>
      </c>
      <c r="DC60" s="625">
        <f t="shared" si="82"/>
        <v>0</v>
      </c>
      <c r="DE60" s="625">
        <f t="shared" si="83"/>
        <v>-8.7000372713190097E-2</v>
      </c>
      <c r="DF60" s="625">
        <f t="shared" si="84"/>
        <v>-8.7000372713190097E-2</v>
      </c>
      <c r="DG60" s="625">
        <f t="shared" si="85"/>
        <v>-8.7000372713190097E-2</v>
      </c>
      <c r="DH60" s="625">
        <f t="shared" si="86"/>
        <v>0</v>
      </c>
      <c r="DI60" s="625"/>
      <c r="DK60" s="625">
        <f t="shared" si="87"/>
        <v>-6.4933656932966684E-3</v>
      </c>
      <c r="DL60" s="625">
        <f t="shared" si="88"/>
        <v>6.9482001552494968E-2</v>
      </c>
      <c r="DM60" s="625">
        <f t="shared" si="89"/>
        <v>-3.7304664305672058E-2</v>
      </c>
      <c r="DN60" s="625"/>
      <c r="DP60" s="625">
        <f t="shared" si="90"/>
        <v>-8.7000372713190097E-2</v>
      </c>
      <c r="DQ60" s="625">
        <f t="shared" si="91"/>
        <v>-8.7000372713190097E-2</v>
      </c>
      <c r="DR60" s="625">
        <f t="shared" si="92"/>
        <v>-8.7000372713190097E-2</v>
      </c>
      <c r="DS60" s="625">
        <f t="shared" si="93"/>
        <v>0</v>
      </c>
      <c r="DU60" s="625">
        <f t="shared" si="94"/>
        <v>-6.4933656932966684E-3</v>
      </c>
      <c r="DV60" s="625">
        <f t="shared" si="95"/>
        <v>6.9482001552494968E-2</v>
      </c>
      <c r="DW60" s="625">
        <f t="shared" si="96"/>
        <v>-3.7304664305672058E-2</v>
      </c>
      <c r="DX60" s="625">
        <f t="shared" si="97"/>
        <v>0</v>
      </c>
      <c r="EB60" s="625">
        <f t="shared" si="107"/>
        <v>0.98404405441839926</v>
      </c>
      <c r="EC60" s="625">
        <f t="shared" si="28"/>
        <v>0.84808511442223677</v>
      </c>
      <c r="ED60" s="625">
        <f t="shared" si="104"/>
        <v>0.91079023554094529</v>
      </c>
      <c r="EE60" s="625"/>
      <c r="EF60" s="625">
        <f t="shared" si="108"/>
        <v>0.91667675397557136</v>
      </c>
      <c r="EG60" s="625">
        <f t="shared" si="30"/>
        <v>0.82079224097507952</v>
      </c>
      <c r="EH60" s="625">
        <f t="shared" si="105"/>
        <v>0.81015666469371006</v>
      </c>
      <c r="EI60" s="625"/>
      <c r="EJ60" s="625">
        <f t="shared" si="109"/>
        <v>1.0296005103763974</v>
      </c>
      <c r="EK60" s="625">
        <f t="shared" si="32"/>
        <v>1.1358182833726693</v>
      </c>
      <c r="EL60" s="625">
        <f t="shared" si="106"/>
        <v>1.1491194825820061</v>
      </c>
      <c r="EM60" s="625"/>
      <c r="EP60" s="581"/>
    </row>
    <row r="61" spans="1:161" x14ac:dyDescent="0.2">
      <c r="A61" s="619" t="s">
        <v>105</v>
      </c>
      <c r="B61" s="575">
        <f t="shared" si="26"/>
        <v>1995</v>
      </c>
      <c r="D61" s="432">
        <f>Conversion_factors!$A57*D207+D282</f>
        <v>703.77034669986392</v>
      </c>
      <c r="E61" s="432">
        <f>Conversion_factors!$A57*E207+E282</f>
        <v>872.14151570833371</v>
      </c>
      <c r="F61" s="432">
        <f>Conversion_factors!$A57*F207+F282</f>
        <v>96.530084347625817</v>
      </c>
      <c r="G61" s="630"/>
      <c r="H61" s="630">
        <f t="shared" si="34"/>
        <v>1672.4419467558234</v>
      </c>
      <c r="I61" s="625"/>
      <c r="J61" s="636">
        <f>Mining_Data!C35</f>
        <v>274580.08564999996</v>
      </c>
      <c r="K61" s="636">
        <f>Mining_Data!D35</f>
        <v>66050.227840000007</v>
      </c>
      <c r="L61" s="636">
        <f>Mining_Data!E35</f>
        <v>58614.8</v>
      </c>
      <c r="M61" s="636"/>
      <c r="N61" s="636">
        <f t="shared" si="35"/>
        <v>399245.11348999996</v>
      </c>
      <c r="O61" s="781"/>
      <c r="P61" s="635">
        <f>NonManufacturing_Data!V37</f>
        <v>1.0235939274877934</v>
      </c>
      <c r="Q61" s="635"/>
      <c r="R61" s="637">
        <f t="shared" si="36"/>
        <v>281058.50828041817</v>
      </c>
      <c r="S61" s="637">
        <f t="shared" si="37"/>
        <v>67608.612126209206</v>
      </c>
      <c r="T61" s="637">
        <f t="shared" si="38"/>
        <v>59997.75334091152</v>
      </c>
      <c r="U61" s="638"/>
      <c r="V61" s="636">
        <f t="shared" si="39"/>
        <v>408664.87374753889</v>
      </c>
      <c r="X61" s="639">
        <f t="shared" si="98"/>
        <v>2.5630786188804002</v>
      </c>
      <c r="Y61" s="639">
        <f t="shared" si="99"/>
        <v>13.204216612560494</v>
      </c>
      <c r="Z61" s="639">
        <f t="shared" si="100"/>
        <v>1.6468551346695</v>
      </c>
      <c r="AA61" s="630"/>
      <c r="AB61" s="630">
        <f t="shared" si="71"/>
        <v>4.0924533870973425</v>
      </c>
      <c r="AE61" s="639">
        <f t="shared" si="41"/>
        <v>2.50399943771742</v>
      </c>
      <c r="AF61" s="639">
        <f t="shared" si="42"/>
        <v>12.899858291429689</v>
      </c>
      <c r="AG61" s="639">
        <f t="shared" si="43"/>
        <v>1.6088949831027002</v>
      </c>
      <c r="AH61" s="630"/>
      <c r="AI61" s="639">
        <f t="shared" si="110"/>
        <v>4.0924533870973425</v>
      </c>
      <c r="AK61" s="640">
        <f t="shared" si="45"/>
        <v>0.94443441212358314</v>
      </c>
      <c r="AL61" s="640">
        <f t="shared" si="46"/>
        <v>0.88967476235128051</v>
      </c>
      <c r="AM61" s="640">
        <f t="shared" si="47"/>
        <v>1.0673373861652418</v>
      </c>
      <c r="AN61" s="641"/>
      <c r="AO61" s="640">
        <f t="shared" si="48"/>
        <v>0.84161244150729408</v>
      </c>
      <c r="AQ61" s="635">
        <f t="shared" si="101"/>
        <v>0.97694991455674218</v>
      </c>
      <c r="AR61" s="635">
        <f t="shared" si="102"/>
        <v>0.97694991455674218</v>
      </c>
      <c r="AS61" s="635">
        <f t="shared" si="103"/>
        <v>0.97694991455674218</v>
      </c>
      <c r="AT61" s="635"/>
      <c r="AU61" s="635">
        <f t="shared" si="49"/>
        <v>0.97694991455674218</v>
      </c>
      <c r="AW61" s="635">
        <f t="shared" si="73"/>
        <v>0.68774814361473069</v>
      </c>
      <c r="AX61" s="635">
        <f t="shared" si="73"/>
        <v>0.16543778648315102</v>
      </c>
      <c r="AY61" s="635">
        <f t="shared" si="73"/>
        <v>0.14681406990211829</v>
      </c>
      <c r="AZ61" s="635"/>
      <c r="BA61" s="635">
        <f t="shared" si="74"/>
        <v>1</v>
      </c>
      <c r="BC61" s="625"/>
      <c r="BD61" s="642">
        <f t="shared" si="51"/>
        <v>0.94443441212358314</v>
      </c>
      <c r="BE61" s="642">
        <f t="shared" si="52"/>
        <v>0.88967476235128051</v>
      </c>
      <c r="BF61" s="642">
        <f t="shared" si="53"/>
        <v>1.0673373861652418</v>
      </c>
      <c r="BG61" s="642">
        <v>1</v>
      </c>
      <c r="BH61" s="633"/>
      <c r="BI61" s="642">
        <f t="shared" si="54"/>
        <v>0.97694991455674218</v>
      </c>
      <c r="BJ61" s="642">
        <f t="shared" si="55"/>
        <v>0.97694991455674218</v>
      </c>
      <c r="BK61" s="642">
        <f t="shared" si="56"/>
        <v>0.97694991455674218</v>
      </c>
      <c r="BL61" s="642">
        <v>1</v>
      </c>
      <c r="BN61" s="642">
        <f t="shared" si="57"/>
        <v>0.68774814361473069</v>
      </c>
      <c r="BO61" s="642">
        <f t="shared" si="58"/>
        <v>0.16543778648315102</v>
      </c>
      <c r="BP61" s="642">
        <f t="shared" si="59"/>
        <v>0.14681406990211829</v>
      </c>
      <c r="BQ61" s="642">
        <v>1</v>
      </c>
      <c r="BT61" s="634">
        <f t="shared" si="60"/>
        <v>0.87912725819075477</v>
      </c>
      <c r="BU61" s="634">
        <f t="shared" si="61"/>
        <v>0.84161244150729408</v>
      </c>
      <c r="BV61" s="634">
        <f t="shared" si="62"/>
        <v>0.77660719785771404</v>
      </c>
      <c r="BW61" s="634">
        <f t="shared" si="63"/>
        <v>1.1713217942057108</v>
      </c>
      <c r="BX61" s="634">
        <v>1</v>
      </c>
      <c r="BY61" s="634">
        <v>1</v>
      </c>
      <c r="BZ61" s="634">
        <f t="shared" si="64"/>
        <v>0.92519762983320175</v>
      </c>
      <c r="CA61" s="634">
        <f t="shared" si="65"/>
        <v>0.73988443816153404</v>
      </c>
      <c r="CB61" s="634">
        <f t="shared" si="66"/>
        <v>0.73988443816153437</v>
      </c>
      <c r="CC61" s="634"/>
      <c r="CD61" s="634">
        <f t="shared" si="75"/>
        <v>0.90965693638776701</v>
      </c>
      <c r="CG61" s="579"/>
      <c r="CI61" s="625">
        <f t="shared" si="67"/>
        <v>0.42080405126469506</v>
      </c>
      <c r="CJ61" s="625">
        <f t="shared" si="68"/>
        <v>0.52147790086232892</v>
      </c>
      <c r="CK61" s="625">
        <f t="shared" si="69"/>
        <v>5.7718047872976012E-2</v>
      </c>
      <c r="CL61" s="625">
        <f t="shared" si="70"/>
        <v>0</v>
      </c>
      <c r="CN61" s="625">
        <f t="shared" si="111"/>
        <v>0.4228024277699326</v>
      </c>
      <c r="CO61" s="625">
        <f t="shared" si="111"/>
        <v>0.5136479848828317</v>
      </c>
      <c r="CP61" s="625">
        <f t="shared" si="111"/>
        <v>6.3330752664790158E-2</v>
      </c>
      <c r="CQ61" s="625"/>
      <c r="CR61" s="625">
        <f t="shared" si="77"/>
        <v>0.99978116531755445</v>
      </c>
      <c r="CS61" s="625"/>
      <c r="CT61" s="625">
        <f t="shared" si="112"/>
        <v>0.42289497185680669</v>
      </c>
      <c r="CU61" s="625">
        <f t="shared" si="112"/>
        <v>0.51376041347976864</v>
      </c>
      <c r="CV61" s="625">
        <f t="shared" si="112"/>
        <v>6.334461466342467E-2</v>
      </c>
      <c r="CW61" s="625">
        <f t="shared" si="112"/>
        <v>0</v>
      </c>
      <c r="CZ61" s="625">
        <f t="shared" si="79"/>
        <v>5.5277705830271235E-3</v>
      </c>
      <c r="DA61" s="625">
        <f t="shared" si="80"/>
        <v>2.8948335400506547E-2</v>
      </c>
      <c r="DB61" s="625">
        <f t="shared" si="81"/>
        <v>-2.392342229652519E-2</v>
      </c>
      <c r="DC61" s="625">
        <f t="shared" si="82"/>
        <v>0</v>
      </c>
      <c r="DE61" s="625">
        <f t="shared" si="83"/>
        <v>-4.2292956488527642E-2</v>
      </c>
      <c r="DF61" s="625">
        <f t="shared" si="84"/>
        <v>-4.2292956488527642E-2</v>
      </c>
      <c r="DG61" s="625">
        <f t="shared" si="85"/>
        <v>-4.2292956488527642E-2</v>
      </c>
      <c r="DH61" s="625">
        <f t="shared" si="86"/>
        <v>0</v>
      </c>
      <c r="DI61" s="625"/>
      <c r="DK61" s="625">
        <f t="shared" si="87"/>
        <v>1.9835908356871341E-2</v>
      </c>
      <c r="DL61" s="625">
        <f t="shared" si="88"/>
        <v>3.6217408930466481E-2</v>
      </c>
      <c r="DM61" s="625">
        <f t="shared" si="89"/>
        <v>-0.12406277858108655</v>
      </c>
      <c r="DN61" s="625"/>
      <c r="DP61" s="625">
        <f t="shared" si="90"/>
        <v>-4.2292956488527642E-2</v>
      </c>
      <c r="DQ61" s="625">
        <f t="shared" si="91"/>
        <v>-4.2292956488527642E-2</v>
      </c>
      <c r="DR61" s="625">
        <f t="shared" si="92"/>
        <v>-4.2292956488527642E-2</v>
      </c>
      <c r="DS61" s="625">
        <f t="shared" si="93"/>
        <v>0</v>
      </c>
      <c r="DU61" s="625">
        <f t="shared" si="94"/>
        <v>1.9835908356871341E-2</v>
      </c>
      <c r="DV61" s="625">
        <f t="shared" si="95"/>
        <v>3.6217408930466481E-2</v>
      </c>
      <c r="DW61" s="625">
        <f t="shared" si="96"/>
        <v>-0.12406277858108655</v>
      </c>
      <c r="DX61" s="625">
        <f t="shared" si="97"/>
        <v>0</v>
      </c>
      <c r="EB61" s="625">
        <f t="shared" si="107"/>
        <v>1.0158185647254985</v>
      </c>
      <c r="EC61" s="625">
        <f t="shared" si="28"/>
        <v>0.86150060369745673</v>
      </c>
      <c r="ED61" s="625">
        <f t="shared" si="104"/>
        <v>0.92519762983320175</v>
      </c>
      <c r="EE61" s="625"/>
      <c r="EF61" s="625">
        <f t="shared" si="108"/>
        <v>0.95858891459137729</v>
      </c>
      <c r="EG61" s="625">
        <f t="shared" si="30"/>
        <v>0.78680234338132571</v>
      </c>
      <c r="EH61" s="625">
        <f t="shared" si="105"/>
        <v>0.77660719785771404</v>
      </c>
      <c r="EI61" s="625"/>
      <c r="EJ61" s="625">
        <f t="shared" si="109"/>
        <v>1.0193211515079506</v>
      </c>
      <c r="EK61" s="625">
        <f t="shared" si="32"/>
        <v>1.1577636005112131</v>
      </c>
      <c r="EL61" s="625">
        <f t="shared" si="106"/>
        <v>1.1713217942057108</v>
      </c>
      <c r="EM61" s="625"/>
      <c r="EP61" s="581"/>
    </row>
    <row r="62" spans="1:161" x14ac:dyDescent="0.2">
      <c r="A62" s="619" t="s">
        <v>105</v>
      </c>
      <c r="B62" s="575">
        <f t="shared" si="26"/>
        <v>1996</v>
      </c>
      <c r="D62" s="432">
        <f>Conversion_factors!$A58*D208+D283</f>
        <v>697.75378880001813</v>
      </c>
      <c r="E62" s="432">
        <f>Conversion_factors!$A58*E208+E283</f>
        <v>866.48504343740842</v>
      </c>
      <c r="F62" s="432">
        <f>Conversion_factors!$A58*F208+F283</f>
        <v>100.28950952525108</v>
      </c>
      <c r="G62" s="630"/>
      <c r="H62" s="630">
        <f t="shared" si="34"/>
        <v>1664.5283417626777</v>
      </c>
      <c r="I62" s="625"/>
      <c r="J62" s="636">
        <f>Mining_Data!C36</f>
        <v>271465.40794999996</v>
      </c>
      <c r="K62" s="636">
        <f>Mining_Data!D36</f>
        <v>68126.224320000008</v>
      </c>
      <c r="L62" s="636">
        <f>Mining_Data!E36</f>
        <v>62464.1</v>
      </c>
      <c r="M62" s="636"/>
      <c r="N62" s="636">
        <f t="shared" si="35"/>
        <v>402055.73226999992</v>
      </c>
      <c r="O62" s="781"/>
      <c r="P62" s="635">
        <f>NonManufacturing_Data!V38</f>
        <v>0.88814125741204608</v>
      </c>
      <c r="Q62" s="635"/>
      <c r="R62" s="637">
        <f t="shared" si="36"/>
        <v>241099.62876058702</v>
      </c>
      <c r="S62" s="637">
        <f t="shared" si="37"/>
        <v>60505.710530299919</v>
      </c>
      <c r="T62" s="637">
        <f t="shared" si="38"/>
        <v>55476.944317111789</v>
      </c>
      <c r="U62" s="638"/>
      <c r="V62" s="636">
        <f t="shared" si="39"/>
        <v>357082.28360799875</v>
      </c>
      <c r="X62" s="639">
        <f t="shared" si="98"/>
        <v>2.5703230259397705</v>
      </c>
      <c r="Y62" s="639">
        <f t="shared" si="99"/>
        <v>12.718817930777824</v>
      </c>
      <c r="Z62" s="639">
        <f t="shared" si="100"/>
        <v>1.6055543828415215</v>
      </c>
      <c r="AA62" s="630"/>
      <c r="AB62" s="630">
        <f t="shared" si="71"/>
        <v>4.661469969733866</v>
      </c>
      <c r="AE62" s="639">
        <f t="shared" si="41"/>
        <v>2.8940475453526751</v>
      </c>
      <c r="AF62" s="639">
        <f t="shared" si="42"/>
        <v>14.320715116691208</v>
      </c>
      <c r="AG62" s="639">
        <f t="shared" si="43"/>
        <v>1.8077691689719997</v>
      </c>
      <c r="AH62" s="630"/>
      <c r="AI62" s="639">
        <f t="shared" si="110"/>
        <v>4.661469969733866</v>
      </c>
      <c r="AK62" s="640">
        <f t="shared" si="45"/>
        <v>0.9471038063715399</v>
      </c>
      <c r="AL62" s="640">
        <f t="shared" si="46"/>
        <v>0.85696953117158092</v>
      </c>
      <c r="AM62" s="640">
        <f t="shared" si="47"/>
        <v>1.0405701037402577</v>
      </c>
      <c r="AN62" s="641"/>
      <c r="AO62" s="640">
        <f t="shared" si="48"/>
        <v>0.95863061864297183</v>
      </c>
      <c r="AQ62" s="635">
        <f t="shared" si="101"/>
        <v>1.1259470176105759</v>
      </c>
      <c r="AR62" s="635">
        <f t="shared" si="102"/>
        <v>1.1259470176105759</v>
      </c>
      <c r="AS62" s="635">
        <f t="shared" si="103"/>
        <v>1.1259470176105757</v>
      </c>
      <c r="AT62" s="635"/>
      <c r="AU62" s="635">
        <f t="shared" si="49"/>
        <v>1.1259470176105757</v>
      </c>
      <c r="AW62" s="635">
        <f t="shared" si="73"/>
        <v>0.67519347732542145</v>
      </c>
      <c r="AX62" s="635">
        <f t="shared" si="73"/>
        <v>0.16944472831007898</v>
      </c>
      <c r="AY62" s="635">
        <f t="shared" si="73"/>
        <v>0.15536179436449948</v>
      </c>
      <c r="AZ62" s="635"/>
      <c r="BA62" s="635">
        <f t="shared" si="74"/>
        <v>0.99999999999999989</v>
      </c>
      <c r="BC62" s="625"/>
      <c r="BD62" s="642">
        <f t="shared" si="51"/>
        <v>0.9471038063715399</v>
      </c>
      <c r="BE62" s="642">
        <f t="shared" si="52"/>
        <v>0.85696953117158092</v>
      </c>
      <c r="BF62" s="642">
        <f t="shared" si="53"/>
        <v>1.0405701037402577</v>
      </c>
      <c r="BG62" s="642">
        <v>1</v>
      </c>
      <c r="BH62" s="633"/>
      <c r="BI62" s="642">
        <f t="shared" si="54"/>
        <v>1.1259470176105759</v>
      </c>
      <c r="BJ62" s="642">
        <f t="shared" si="55"/>
        <v>1.1259470176105759</v>
      </c>
      <c r="BK62" s="642">
        <f t="shared" si="56"/>
        <v>1.1259470176105757</v>
      </c>
      <c r="BL62" s="642">
        <v>1</v>
      </c>
      <c r="BN62" s="642">
        <f t="shared" si="57"/>
        <v>0.67519347732542145</v>
      </c>
      <c r="BO62" s="642">
        <f t="shared" si="58"/>
        <v>0.16944472831007898</v>
      </c>
      <c r="BP62" s="642">
        <f t="shared" si="59"/>
        <v>0.15536179436449948</v>
      </c>
      <c r="BQ62" s="642">
        <v>1</v>
      </c>
      <c r="BT62" s="634">
        <f t="shared" si="60"/>
        <v>0.88531616695480086</v>
      </c>
      <c r="BU62" s="634">
        <f t="shared" si="61"/>
        <v>0.95863061864297183</v>
      </c>
      <c r="BV62" s="634">
        <f t="shared" si="62"/>
        <v>0.89504952634090484</v>
      </c>
      <c r="BW62" s="634">
        <f t="shared" si="63"/>
        <v>1.1808108243789497</v>
      </c>
      <c r="BX62" s="634">
        <v>1</v>
      </c>
      <c r="BY62" s="634">
        <v>1</v>
      </c>
      <c r="BZ62" s="634">
        <f t="shared" si="64"/>
        <v>0.9070347032417575</v>
      </c>
      <c r="CA62" s="634">
        <f t="shared" si="65"/>
        <v>0.84869118482250516</v>
      </c>
      <c r="CB62" s="634">
        <f t="shared" si="66"/>
        <v>0.84869118482250527</v>
      </c>
      <c r="CC62" s="634"/>
      <c r="CD62" s="634">
        <f t="shared" si="75"/>
        <v>1.0568841690585924</v>
      </c>
      <c r="CG62" s="579"/>
      <c r="CI62" s="625">
        <f t="shared" si="67"/>
        <v>0.41919009204800989</v>
      </c>
      <c r="CJ62" s="625">
        <f t="shared" si="68"/>
        <v>0.52055890049900311</v>
      </c>
      <c r="CK62" s="625">
        <f t="shared" si="69"/>
        <v>6.0251007452986935E-2</v>
      </c>
      <c r="CL62" s="625">
        <f t="shared" si="70"/>
        <v>0</v>
      </c>
      <c r="CN62" s="625">
        <f t="shared" si="111"/>
        <v>0.41999655481407877</v>
      </c>
      <c r="CO62" s="625">
        <f t="shared" si="111"/>
        <v>0.52101826559877695</v>
      </c>
      <c r="CP62" s="625">
        <f t="shared" si="111"/>
        <v>5.8975462187904094E-2</v>
      </c>
      <c r="CQ62" s="625"/>
      <c r="CR62" s="625">
        <f t="shared" si="77"/>
        <v>0.99999028260075973</v>
      </c>
      <c r="CS62" s="625"/>
      <c r="CT62" s="625">
        <f t="shared" si="112"/>
        <v>0.4200006361279412</v>
      </c>
      <c r="CU62" s="625">
        <f t="shared" si="112"/>
        <v>0.5210233285904744</v>
      </c>
      <c r="CV62" s="625">
        <f t="shared" si="112"/>
        <v>5.8976035281584537E-2</v>
      </c>
      <c r="CW62" s="625">
        <f t="shared" si="112"/>
        <v>0</v>
      </c>
      <c r="CZ62" s="625">
        <f t="shared" si="79"/>
        <v>2.8224605709275719E-3</v>
      </c>
      <c r="DA62" s="625">
        <f t="shared" si="80"/>
        <v>-3.7453595304190769E-2</v>
      </c>
      <c r="DB62" s="625">
        <f t="shared" si="81"/>
        <v>-2.539838342323579E-2</v>
      </c>
      <c r="DC62" s="625">
        <f t="shared" si="82"/>
        <v>0</v>
      </c>
      <c r="DE62" s="625">
        <f t="shared" si="83"/>
        <v>0.14194436775943928</v>
      </c>
      <c r="DF62" s="625">
        <f t="shared" si="84"/>
        <v>0.14194436775943928</v>
      </c>
      <c r="DG62" s="625">
        <f t="shared" si="85"/>
        <v>0.14194436775943908</v>
      </c>
      <c r="DH62" s="625">
        <f t="shared" si="86"/>
        <v>0</v>
      </c>
      <c r="DI62" s="625"/>
      <c r="DK62" s="625">
        <f t="shared" si="87"/>
        <v>-1.8423417710001853E-2</v>
      </c>
      <c r="DL62" s="625">
        <f t="shared" si="88"/>
        <v>2.3931575320693798E-2</v>
      </c>
      <c r="DM62" s="625">
        <f t="shared" si="89"/>
        <v>5.658959858876917E-2</v>
      </c>
      <c r="DN62" s="625"/>
      <c r="DP62" s="625">
        <f t="shared" si="90"/>
        <v>0.14194436775943928</v>
      </c>
      <c r="DQ62" s="625">
        <f t="shared" si="91"/>
        <v>0.14194436775943928</v>
      </c>
      <c r="DR62" s="625">
        <f t="shared" si="92"/>
        <v>0.14194436775943908</v>
      </c>
      <c r="DS62" s="625">
        <f t="shared" si="93"/>
        <v>0</v>
      </c>
      <c r="DU62" s="625">
        <f t="shared" si="94"/>
        <v>-1.8423417710001853E-2</v>
      </c>
      <c r="DV62" s="625">
        <f t="shared" si="95"/>
        <v>2.3931575320693798E-2</v>
      </c>
      <c r="DW62" s="625">
        <f t="shared" si="96"/>
        <v>5.658959858876917E-2</v>
      </c>
      <c r="DX62" s="625">
        <f t="shared" si="97"/>
        <v>0</v>
      </c>
      <c r="EB62" s="625">
        <f t="shared" si="107"/>
        <v>0.98036859801000698</v>
      </c>
      <c r="EC62" s="625">
        <f t="shared" si="28"/>
        <v>0.84458813903165031</v>
      </c>
      <c r="ED62" s="625">
        <f t="shared" si="104"/>
        <v>0.9070347032417575</v>
      </c>
      <c r="EE62" s="625"/>
      <c r="EF62" s="625">
        <f t="shared" si="108"/>
        <v>1.1525125298991772</v>
      </c>
      <c r="EG62" s="625">
        <f t="shared" si="30"/>
        <v>0.90679955930101286</v>
      </c>
      <c r="EH62" s="625">
        <f t="shared" si="105"/>
        <v>0.89504952634090484</v>
      </c>
      <c r="EI62" s="625"/>
      <c r="EJ62" s="625">
        <f t="shared" si="109"/>
        <v>1.0081011300397371</v>
      </c>
      <c r="EK62" s="625">
        <f t="shared" si="32"/>
        <v>1.1671427939942287</v>
      </c>
      <c r="EL62" s="625">
        <f t="shared" si="106"/>
        <v>1.1808108243789497</v>
      </c>
      <c r="EM62" s="625"/>
      <c r="EP62" s="581"/>
    </row>
    <row r="63" spans="1:161" x14ac:dyDescent="0.2">
      <c r="A63" s="619" t="s">
        <v>105</v>
      </c>
      <c r="B63" s="575">
        <f t="shared" si="26"/>
        <v>1997</v>
      </c>
      <c r="D63" s="432">
        <f>Conversion_factors!$A59*D209+D284</f>
        <v>708.26102443024058</v>
      </c>
      <c r="E63" s="432">
        <f>Conversion_factors!$A59*E209+E284</f>
        <v>890.33967526369167</v>
      </c>
      <c r="F63" s="432">
        <f>Conversion_factors!$A59*F209+F284</f>
        <v>114.97929850068712</v>
      </c>
      <c r="G63" s="630"/>
      <c r="H63" s="630">
        <f t="shared" si="34"/>
        <v>1713.5799981946193</v>
      </c>
      <c r="I63" s="625"/>
      <c r="J63" s="636">
        <f>Mining_Data!C37</f>
        <v>275280.99765000003</v>
      </c>
      <c r="K63" s="636">
        <f>Mining_Data!D37</f>
        <v>70182.704120000009</v>
      </c>
      <c r="L63" s="636">
        <f>Mining_Data!E37</f>
        <v>73548.899999999994</v>
      </c>
      <c r="M63" s="636"/>
      <c r="N63" s="636">
        <f t="shared" si="35"/>
        <v>419012.60177000007</v>
      </c>
      <c r="O63" s="781"/>
      <c r="P63" s="635">
        <f>NonManufacturing_Data!V39</f>
        <v>0.88657479265489825</v>
      </c>
      <c r="Q63" s="635"/>
      <c r="R63" s="637">
        <f t="shared" si="36"/>
        <v>244057.19341338231</v>
      </c>
      <c r="S63" s="637">
        <f t="shared" si="37"/>
        <v>62222.216353149081</v>
      </c>
      <c r="T63" s="637">
        <f t="shared" si="38"/>
        <v>65206.600767495838</v>
      </c>
      <c r="U63" s="638"/>
      <c r="V63" s="636">
        <f t="shared" si="39"/>
        <v>371486.01053402724</v>
      </c>
      <c r="X63" s="639">
        <f t="shared" si="98"/>
        <v>2.5728656553720555</v>
      </c>
      <c r="Y63" s="639">
        <f t="shared" si="99"/>
        <v>12.686026941073237</v>
      </c>
      <c r="Z63" s="639">
        <f t="shared" si="100"/>
        <v>1.5633041214849865</v>
      </c>
      <c r="AA63" s="630"/>
      <c r="AB63" s="630">
        <f t="shared" si="71"/>
        <v>4.6127712742971765</v>
      </c>
      <c r="AE63" s="639">
        <f t="shared" si="41"/>
        <v>2.902028883166714</v>
      </c>
      <c r="AF63" s="639">
        <f t="shared" si="42"/>
        <v>14.309031845000028</v>
      </c>
      <c r="AG63" s="639">
        <f t="shared" si="43"/>
        <v>1.7633076582333052</v>
      </c>
      <c r="AH63" s="630"/>
      <c r="AI63" s="639">
        <f t="shared" si="110"/>
        <v>4.6127712742971765</v>
      </c>
      <c r="AK63" s="640">
        <f t="shared" si="45"/>
        <v>0.94804070573757537</v>
      </c>
      <c r="AL63" s="640">
        <f t="shared" si="46"/>
        <v>0.85476013724623889</v>
      </c>
      <c r="AM63" s="640">
        <f t="shared" si="47"/>
        <v>1.0131874380936328</v>
      </c>
      <c r="AN63" s="641"/>
      <c r="AO63" s="640">
        <f t="shared" si="48"/>
        <v>0.948615739037034</v>
      </c>
      <c r="AQ63" s="635">
        <f t="shared" si="101"/>
        <v>1.1279364226062005</v>
      </c>
      <c r="AR63" s="635">
        <f t="shared" si="102"/>
        <v>1.1279364226062005</v>
      </c>
      <c r="AS63" s="635">
        <f t="shared" si="103"/>
        <v>1.1279364226062008</v>
      </c>
      <c r="AT63" s="635"/>
      <c r="AU63" s="635">
        <f t="shared" si="49"/>
        <v>1.1279364226062008</v>
      </c>
      <c r="AW63" s="635">
        <f t="shared" si="73"/>
        <v>0.65697546204375101</v>
      </c>
      <c r="AX63" s="635">
        <f t="shared" si="73"/>
        <v>0.16749544959634402</v>
      </c>
      <c r="AY63" s="635">
        <f t="shared" si="73"/>
        <v>0.17552908835990491</v>
      </c>
      <c r="AZ63" s="635"/>
      <c r="BA63" s="635">
        <f t="shared" si="74"/>
        <v>0.99999999999999989</v>
      </c>
      <c r="BC63" s="625"/>
      <c r="BD63" s="642">
        <f t="shared" si="51"/>
        <v>0.94804070573757537</v>
      </c>
      <c r="BE63" s="642">
        <f t="shared" si="52"/>
        <v>0.85476013724623889</v>
      </c>
      <c r="BF63" s="642">
        <f t="shared" si="53"/>
        <v>1.0131874380936328</v>
      </c>
      <c r="BG63" s="642">
        <v>1</v>
      </c>
      <c r="BH63" s="633"/>
      <c r="BI63" s="642">
        <f t="shared" si="54"/>
        <v>1.1279364226062005</v>
      </c>
      <c r="BJ63" s="642">
        <f t="shared" si="55"/>
        <v>1.1279364226062005</v>
      </c>
      <c r="BK63" s="642">
        <f t="shared" si="56"/>
        <v>1.1279364226062008</v>
      </c>
      <c r="BL63" s="642">
        <v>1</v>
      </c>
      <c r="BN63" s="642">
        <f t="shared" si="57"/>
        <v>0.65697546204375101</v>
      </c>
      <c r="BO63" s="642">
        <f t="shared" si="58"/>
        <v>0.16749544959634402</v>
      </c>
      <c r="BP63" s="642">
        <f t="shared" si="59"/>
        <v>0.17552908835990491</v>
      </c>
      <c r="BQ63" s="642">
        <v>1</v>
      </c>
      <c r="BT63" s="634">
        <f t="shared" si="60"/>
        <v>0.92265474841099426</v>
      </c>
      <c r="BU63" s="634">
        <f t="shared" si="61"/>
        <v>0.948615739037034</v>
      </c>
      <c r="BV63" s="634">
        <f t="shared" si="62"/>
        <v>0.896630964873255</v>
      </c>
      <c r="BW63" s="634">
        <f t="shared" si="63"/>
        <v>1.169482781300148</v>
      </c>
      <c r="BX63" s="634">
        <v>1</v>
      </c>
      <c r="BY63" s="634">
        <v>1</v>
      </c>
      <c r="BZ63" s="634">
        <f t="shared" si="64"/>
        <v>0.90465452757517917</v>
      </c>
      <c r="CA63" s="634">
        <f t="shared" si="65"/>
        <v>0.87524481603992399</v>
      </c>
      <c r="CB63" s="634">
        <f t="shared" si="66"/>
        <v>0.87524481603992399</v>
      </c>
      <c r="CC63" s="634"/>
      <c r="CD63" s="634">
        <f t="shared" si="75"/>
        <v>1.0485944745998097</v>
      </c>
      <c r="CG63" s="579"/>
      <c r="CI63" s="625">
        <f t="shared" si="67"/>
        <v>0.41332241574740886</v>
      </c>
      <c r="CJ63" s="625">
        <f t="shared" si="68"/>
        <v>0.51957870435096642</v>
      </c>
      <c r="CK63" s="625">
        <f t="shared" si="69"/>
        <v>6.7098879901624747E-2</v>
      </c>
      <c r="CL63" s="625">
        <f t="shared" si="70"/>
        <v>0</v>
      </c>
      <c r="CN63" s="625">
        <f t="shared" si="111"/>
        <v>0.41624936109210531</v>
      </c>
      <c r="CO63" s="625">
        <f t="shared" si="111"/>
        <v>0.52006864847343048</v>
      </c>
      <c r="CP63" s="625">
        <f t="shared" si="111"/>
        <v>6.3613525524441189E-2</v>
      </c>
      <c r="CQ63" s="625"/>
      <c r="CR63" s="625">
        <f t="shared" si="77"/>
        <v>0.99993153508997701</v>
      </c>
      <c r="CS63" s="625"/>
      <c r="CT63" s="625">
        <f t="shared" si="112"/>
        <v>0.41627786151843871</v>
      </c>
      <c r="CU63" s="625">
        <f t="shared" si="112"/>
        <v>0.52010425736461352</v>
      </c>
      <c r="CV63" s="625">
        <f t="shared" si="112"/>
        <v>6.3617881116947717E-2</v>
      </c>
      <c r="CW63" s="625">
        <f t="shared" si="112"/>
        <v>0</v>
      </c>
      <c r="CZ63" s="625">
        <f t="shared" si="79"/>
        <v>9.8873667562043594E-4</v>
      </c>
      <c r="DA63" s="625">
        <f t="shared" si="80"/>
        <v>-2.581476728551726E-3</v>
      </c>
      <c r="DB63" s="625">
        <f t="shared" si="81"/>
        <v>-2.6667498813609462E-2</v>
      </c>
      <c r="DC63" s="625">
        <f t="shared" si="82"/>
        <v>0</v>
      </c>
      <c r="DE63" s="625">
        <f t="shared" si="83"/>
        <v>1.7653135710251784E-3</v>
      </c>
      <c r="DF63" s="625">
        <f t="shared" si="84"/>
        <v>1.7653135710251784E-3</v>
      </c>
      <c r="DG63" s="625">
        <f t="shared" si="85"/>
        <v>1.7653135710256217E-3</v>
      </c>
      <c r="DH63" s="625">
        <f t="shared" si="86"/>
        <v>0</v>
      </c>
      <c r="DI63" s="625"/>
      <c r="DK63" s="625">
        <f t="shared" si="87"/>
        <v>-2.7352613576119636E-2</v>
      </c>
      <c r="DL63" s="625">
        <f t="shared" si="88"/>
        <v>-1.1570602669374814E-2</v>
      </c>
      <c r="DM63" s="625">
        <f t="shared" si="89"/>
        <v>0.12204822061579422</v>
      </c>
      <c r="DN63" s="625"/>
      <c r="DP63" s="625">
        <f t="shared" si="90"/>
        <v>1.7653135710251784E-3</v>
      </c>
      <c r="DQ63" s="625">
        <f t="shared" si="91"/>
        <v>1.7653135710251784E-3</v>
      </c>
      <c r="DR63" s="625">
        <f t="shared" si="92"/>
        <v>1.7653135710256217E-3</v>
      </c>
      <c r="DS63" s="625">
        <f t="shared" si="93"/>
        <v>0</v>
      </c>
      <c r="DU63" s="625">
        <f t="shared" si="94"/>
        <v>-2.7352613576119636E-2</v>
      </c>
      <c r="DV63" s="625">
        <f t="shared" si="95"/>
        <v>-1.1570602669374814E-2</v>
      </c>
      <c r="DW63" s="625">
        <f t="shared" si="96"/>
        <v>0.12204822061579422</v>
      </c>
      <c r="DX63" s="625">
        <f t="shared" si="97"/>
        <v>0</v>
      </c>
      <c r="EB63" s="625">
        <f t="shared" si="107"/>
        <v>0.99737587144342832</v>
      </c>
      <c r="EC63" s="625">
        <f t="shared" si="28"/>
        <v>0.84237183117747561</v>
      </c>
      <c r="ED63" s="625">
        <f t="shared" si="104"/>
        <v>0.90465452757517917</v>
      </c>
      <c r="EE63" s="625"/>
      <c r="EF63" s="625">
        <f t="shared" si="108"/>
        <v>1.0017668726543159</v>
      </c>
      <c r="EG63" s="625">
        <f t="shared" si="30"/>
        <v>0.90840175864528749</v>
      </c>
      <c r="EH63" s="625">
        <f t="shared" si="105"/>
        <v>0.896630964873255</v>
      </c>
      <c r="EI63" s="625"/>
      <c r="EJ63" s="625">
        <f t="shared" si="109"/>
        <v>0.99040655552530221</v>
      </c>
      <c r="EK63" s="625">
        <f t="shared" si="32"/>
        <v>1.1559458744060014</v>
      </c>
      <c r="EL63" s="625">
        <f t="shared" si="106"/>
        <v>1.169482781300148</v>
      </c>
      <c r="EM63" s="625"/>
      <c r="EP63" s="581"/>
    </row>
    <row r="64" spans="1:161" x14ac:dyDescent="0.2">
      <c r="A64" s="619" t="s">
        <v>105</v>
      </c>
      <c r="B64" s="575">
        <f t="shared" si="26"/>
        <v>1998</v>
      </c>
      <c r="D64" s="432">
        <f>Conversion_factors!$A60*D210+D285</f>
        <v>727.82611902803444</v>
      </c>
      <c r="E64" s="432">
        <f>Conversion_factors!$A60*E210+E285</f>
        <v>900.60421850017508</v>
      </c>
      <c r="F64" s="432">
        <f>Conversion_factors!$A60*F210+F285</f>
        <v>98.75529058732387</v>
      </c>
      <c r="G64" s="630"/>
      <c r="H64" s="630">
        <f t="shared" si="34"/>
        <v>1727.1856281155333</v>
      </c>
      <c r="I64" s="625"/>
      <c r="J64" s="636">
        <f>Mining_Data!C38</f>
        <v>280384.51314999996</v>
      </c>
      <c r="K64" s="636">
        <f>Mining_Data!D38</f>
        <v>72280.385800000004</v>
      </c>
      <c r="L64" s="636">
        <f>Mining_Data!E38</f>
        <v>63545.7</v>
      </c>
      <c r="M64" s="636"/>
      <c r="N64" s="636">
        <f t="shared" si="35"/>
        <v>416210.59894999996</v>
      </c>
      <c r="O64" s="781"/>
      <c r="P64" s="635">
        <f>NonManufacturing_Data!V40</f>
        <v>0.88049472502411863</v>
      </c>
      <c r="Q64" s="635"/>
      <c r="R64" s="637">
        <f t="shared" si="36"/>
        <v>246877.08480703059</v>
      </c>
      <c r="S64" s="637">
        <f t="shared" si="37"/>
        <v>63642.498419608215</v>
      </c>
      <c r="T64" s="637">
        <f t="shared" si="38"/>
        <v>55951.653647965133</v>
      </c>
      <c r="U64" s="638"/>
      <c r="V64" s="636">
        <f t="shared" si="39"/>
        <v>366471.2368746039</v>
      </c>
      <c r="X64" s="639">
        <f t="shared" si="98"/>
        <v>2.5958142653858434</v>
      </c>
      <c r="Y64" s="639">
        <f t="shared" si="99"/>
        <v>12.459870109052115</v>
      </c>
      <c r="Z64" s="639">
        <f t="shared" si="100"/>
        <v>1.5540829763040438</v>
      </c>
      <c r="AA64" s="630"/>
      <c r="AB64" s="630">
        <f t="shared" si="71"/>
        <v>4.7130182517066874</v>
      </c>
      <c r="AE64" s="639">
        <f t="shared" si="41"/>
        <v>2.9481315351602344</v>
      </c>
      <c r="AF64" s="639">
        <f t="shared" si="42"/>
        <v>14.150987796901127</v>
      </c>
      <c r="AG64" s="639">
        <f t="shared" si="43"/>
        <v>1.7650111149291372</v>
      </c>
      <c r="AH64" s="630"/>
      <c r="AI64" s="639">
        <f t="shared" si="110"/>
        <v>4.7130182517066874</v>
      </c>
      <c r="AK64" s="640">
        <f t="shared" si="45"/>
        <v>0.95649673078798625</v>
      </c>
      <c r="AL64" s="640">
        <f t="shared" si="46"/>
        <v>0.83952212414131044</v>
      </c>
      <c r="AM64" s="640">
        <f t="shared" si="47"/>
        <v>1.0072111546988867</v>
      </c>
      <c r="AN64" s="641"/>
      <c r="AO64" s="640">
        <f t="shared" si="48"/>
        <v>0.96923151530398999</v>
      </c>
      <c r="AQ64" s="635">
        <f t="shared" si="101"/>
        <v>1.1357251458520752</v>
      </c>
      <c r="AR64" s="635">
        <f t="shared" si="102"/>
        <v>1.1357251458520752</v>
      </c>
      <c r="AS64" s="635">
        <f t="shared" si="103"/>
        <v>1.1357251458520752</v>
      </c>
      <c r="AT64" s="635"/>
      <c r="AU64" s="635">
        <f t="shared" si="49"/>
        <v>1.1357251458520754</v>
      </c>
      <c r="AW64" s="635">
        <f t="shared" si="73"/>
        <v>0.67366019476040073</v>
      </c>
      <c r="AX64" s="635">
        <f t="shared" si="73"/>
        <v>0.1736630109428885</v>
      </c>
      <c r="AY64" s="635">
        <f t="shared" si="73"/>
        <v>0.15267679429671097</v>
      </c>
      <c r="AZ64" s="635"/>
      <c r="BA64" s="635">
        <f t="shared" si="74"/>
        <v>1.0000000000000002</v>
      </c>
      <c r="BC64" s="625"/>
      <c r="BD64" s="642">
        <f t="shared" si="51"/>
        <v>0.95649673078798625</v>
      </c>
      <c r="BE64" s="642">
        <f t="shared" si="52"/>
        <v>0.83952212414131044</v>
      </c>
      <c r="BF64" s="642">
        <f t="shared" si="53"/>
        <v>1.0072111546988867</v>
      </c>
      <c r="BG64" s="642">
        <v>1</v>
      </c>
      <c r="BH64" s="633"/>
      <c r="BI64" s="642">
        <f t="shared" si="54"/>
        <v>1.1357251458520752</v>
      </c>
      <c r="BJ64" s="642">
        <f t="shared" si="55"/>
        <v>1.1357251458520752</v>
      </c>
      <c r="BK64" s="642">
        <f t="shared" si="56"/>
        <v>1.1357251458520752</v>
      </c>
      <c r="BL64" s="642">
        <v>1</v>
      </c>
      <c r="BN64" s="642">
        <f t="shared" si="57"/>
        <v>0.67366019476040073</v>
      </c>
      <c r="BO64" s="642">
        <f t="shared" si="58"/>
        <v>0.1736630109428885</v>
      </c>
      <c r="BP64" s="642">
        <f t="shared" si="59"/>
        <v>0.15267679429671097</v>
      </c>
      <c r="BQ64" s="642">
        <v>1</v>
      </c>
      <c r="BT64" s="634">
        <f t="shared" si="60"/>
        <v>0.91648481176466601</v>
      </c>
      <c r="BU64" s="634">
        <f t="shared" si="61"/>
        <v>0.96923151530398999</v>
      </c>
      <c r="BV64" s="634">
        <f t="shared" si="62"/>
        <v>0.90282245785026427</v>
      </c>
      <c r="BW64" s="634">
        <f t="shared" si="63"/>
        <v>1.193874947968085</v>
      </c>
      <c r="BX64" s="634">
        <v>1</v>
      </c>
      <c r="BY64" s="634">
        <v>1</v>
      </c>
      <c r="BZ64" s="634">
        <f t="shared" si="64"/>
        <v>0.899220779743651</v>
      </c>
      <c r="CA64" s="634">
        <f t="shared" si="65"/>
        <v>0.88828596285975936</v>
      </c>
      <c r="CB64" s="634">
        <f t="shared" si="66"/>
        <v>0.88828596285975925</v>
      </c>
      <c r="CC64" s="634"/>
      <c r="CD64" s="634">
        <f t="shared" si="75"/>
        <v>1.0778571148904028</v>
      </c>
      <c r="CG64" s="579"/>
      <c r="CI64" s="625">
        <f t="shared" si="67"/>
        <v>0.42139426543407377</v>
      </c>
      <c r="CJ64" s="625">
        <f t="shared" si="68"/>
        <v>0.52142873576524029</v>
      </c>
      <c r="CK64" s="625">
        <f t="shared" si="69"/>
        <v>5.7176998800685955E-2</v>
      </c>
      <c r="CL64" s="625">
        <f t="shared" si="70"/>
        <v>0</v>
      </c>
      <c r="CN64" s="625">
        <f t="shared" si="111"/>
        <v>0.41734533091059939</v>
      </c>
      <c r="CO64" s="625">
        <f t="shared" si="111"/>
        <v>0.52050317209227204</v>
      </c>
      <c r="CP64" s="625">
        <f t="shared" si="111"/>
        <v>6.2005691088166143E-2</v>
      </c>
      <c r="CQ64" s="625"/>
      <c r="CR64" s="625">
        <f t="shared" si="77"/>
        <v>0.99985419409103748</v>
      </c>
      <c r="CS64" s="625"/>
      <c r="CT64" s="625">
        <f t="shared" si="112"/>
        <v>0.41740619119971384</v>
      </c>
      <c r="CU64" s="625">
        <f t="shared" si="112"/>
        <v>0.52057907559757644</v>
      </c>
      <c r="CV64" s="625">
        <f t="shared" si="112"/>
        <v>6.2014733202709831E-2</v>
      </c>
      <c r="CW64" s="625">
        <f t="shared" si="112"/>
        <v>0</v>
      </c>
      <c r="CZ64" s="625">
        <f t="shared" si="79"/>
        <v>8.8799311092921437E-3</v>
      </c>
      <c r="DA64" s="625">
        <f t="shared" si="80"/>
        <v>-1.7988058224561849E-2</v>
      </c>
      <c r="DB64" s="625">
        <f t="shared" si="81"/>
        <v>-5.9159621731959232E-3</v>
      </c>
      <c r="DC64" s="625">
        <f t="shared" si="82"/>
        <v>0</v>
      </c>
      <c r="DE64" s="625">
        <f t="shared" si="83"/>
        <v>6.8815534010313499E-3</v>
      </c>
      <c r="DF64" s="625">
        <f t="shared" si="84"/>
        <v>6.8815534010313499E-3</v>
      </c>
      <c r="DG64" s="625">
        <f t="shared" si="85"/>
        <v>6.8815534010311288E-3</v>
      </c>
      <c r="DH64" s="625">
        <f t="shared" si="86"/>
        <v>0</v>
      </c>
      <c r="DI64" s="625"/>
      <c r="DK64" s="625">
        <f t="shared" si="87"/>
        <v>2.5079152403621571E-2</v>
      </c>
      <c r="DL64" s="625">
        <f t="shared" si="88"/>
        <v>3.6160518323698439E-2</v>
      </c>
      <c r="DM64" s="625">
        <f t="shared" si="89"/>
        <v>-0.13948154337825519</v>
      </c>
      <c r="DN64" s="625"/>
      <c r="DP64" s="625">
        <f t="shared" si="90"/>
        <v>6.8815534010313499E-3</v>
      </c>
      <c r="DQ64" s="625">
        <f t="shared" si="91"/>
        <v>6.8815534010313499E-3</v>
      </c>
      <c r="DR64" s="625">
        <f t="shared" si="92"/>
        <v>6.8815534010311288E-3</v>
      </c>
      <c r="DS64" s="625">
        <f t="shared" si="93"/>
        <v>0</v>
      </c>
      <c r="DU64" s="625">
        <f t="shared" si="94"/>
        <v>2.5079152403621571E-2</v>
      </c>
      <c r="DV64" s="625">
        <f t="shared" si="95"/>
        <v>3.6160518323698439E-2</v>
      </c>
      <c r="DW64" s="625">
        <f t="shared" si="96"/>
        <v>-0.13948154337825519</v>
      </c>
      <c r="DX64" s="625">
        <f t="shared" si="97"/>
        <v>0</v>
      </c>
      <c r="EB64" s="625">
        <f t="shared" si="107"/>
        <v>0.99399356586862753</v>
      </c>
      <c r="EC64" s="625">
        <f t="shared" si="28"/>
        <v>0.83731218025938448</v>
      </c>
      <c r="ED64" s="625">
        <f t="shared" si="104"/>
        <v>0.899220779743651</v>
      </c>
      <c r="EE64" s="625"/>
      <c r="EF64" s="625">
        <f t="shared" si="108"/>
        <v>1.0069052856967577</v>
      </c>
      <c r="EG64" s="625">
        <f t="shared" si="30"/>
        <v>0.91467453231617035</v>
      </c>
      <c r="EH64" s="625">
        <f t="shared" si="105"/>
        <v>0.90282245785026427</v>
      </c>
      <c r="EI64" s="625"/>
      <c r="EJ64" s="625">
        <f t="shared" si="109"/>
        <v>1.0208572259959394</v>
      </c>
      <c r="EK64" s="625">
        <f t="shared" si="32"/>
        <v>1.1800556987475612</v>
      </c>
      <c r="EL64" s="625">
        <f t="shared" si="106"/>
        <v>1.193874947968085</v>
      </c>
      <c r="EM64" s="625"/>
      <c r="EP64" s="581"/>
    </row>
    <row r="65" spans="1:146" x14ac:dyDescent="0.2">
      <c r="A65" s="619" t="s">
        <v>105</v>
      </c>
      <c r="B65" s="575">
        <f t="shared" si="26"/>
        <v>1999</v>
      </c>
      <c r="D65" s="432">
        <f>Conversion_factors!$A61*D211+D286</f>
        <v>677.31847733761469</v>
      </c>
      <c r="E65" s="432">
        <f>Conversion_factors!$A61*E211+E286</f>
        <v>862.47612708820998</v>
      </c>
      <c r="F65" s="432">
        <f>Conversion_factors!$A61*F211+F286</f>
        <v>85.188951882207334</v>
      </c>
      <c r="G65" s="630"/>
      <c r="H65" s="630">
        <f t="shared" si="34"/>
        <v>1624.9835563080319</v>
      </c>
      <c r="I65" s="625"/>
      <c r="J65" s="636">
        <f>Mining_Data!C39</f>
        <v>257950.94845000003</v>
      </c>
      <c r="K65" s="636">
        <f>Mining_Data!D39</f>
        <v>71658.020560000004</v>
      </c>
      <c r="L65" s="636">
        <f>Mining_Data!E39</f>
        <v>55091.8</v>
      </c>
      <c r="M65" s="636"/>
      <c r="N65" s="636">
        <f t="shared" si="35"/>
        <v>384700.76900999999</v>
      </c>
      <c r="O65" s="781"/>
      <c r="P65" s="635">
        <f>NonManufacturing_Data!V41</f>
        <v>0.80245077805575959</v>
      </c>
      <c r="Q65" s="635"/>
      <c r="R65" s="637">
        <f t="shared" si="36"/>
        <v>206992.93928392365</v>
      </c>
      <c r="S65" s="637">
        <f t="shared" si="37"/>
        <v>57502.034352307623</v>
      </c>
      <c r="T65" s="637">
        <f t="shared" si="38"/>
        <v>44208.457774492301</v>
      </c>
      <c r="U65" s="638"/>
      <c r="V65" s="636">
        <f t="shared" si="39"/>
        <v>308703.4314107236</v>
      </c>
      <c r="X65" s="639">
        <f t="shared" si="98"/>
        <v>2.6257646324138362</v>
      </c>
      <c r="Y65" s="639">
        <f t="shared" si="99"/>
        <v>12.03600267420239</v>
      </c>
      <c r="Z65" s="639">
        <f t="shared" si="100"/>
        <v>1.5463091037542307</v>
      </c>
      <c r="AA65" s="630"/>
      <c r="AB65" s="630">
        <f t="shared" si="71"/>
        <v>5.2638985866860182</v>
      </c>
      <c r="AE65" s="639">
        <f t="shared" si="41"/>
        <v>3.2721815520893927</v>
      </c>
      <c r="AF65" s="639">
        <f t="shared" si="42"/>
        <v>14.999054151787551</v>
      </c>
      <c r="AG65" s="639">
        <f t="shared" si="43"/>
        <v>1.9269831197631202</v>
      </c>
      <c r="AH65" s="630"/>
      <c r="AI65" s="639">
        <f t="shared" si="110"/>
        <v>5.2638985866860182</v>
      </c>
      <c r="AK65" s="640">
        <f t="shared" si="45"/>
        <v>0.96753273923056915</v>
      </c>
      <c r="AL65" s="640">
        <f t="shared" si="46"/>
        <v>0.81096275023573117</v>
      </c>
      <c r="AM65" s="640">
        <f t="shared" si="47"/>
        <v>1.0021728579883722</v>
      </c>
      <c r="AN65" s="641"/>
      <c r="AO65" s="640">
        <f t="shared" si="48"/>
        <v>1.0825199757570847</v>
      </c>
      <c r="AQ65" s="635">
        <f t="shared" si="101"/>
        <v>1.246182354540023</v>
      </c>
      <c r="AR65" s="635">
        <f t="shared" si="102"/>
        <v>1.246182354540023</v>
      </c>
      <c r="AS65" s="635">
        <f t="shared" si="103"/>
        <v>1.246182354540023</v>
      </c>
      <c r="AT65" s="635"/>
      <c r="AU65" s="635">
        <f t="shared" si="49"/>
        <v>1.2461823545400228</v>
      </c>
      <c r="AW65" s="635">
        <f t="shared" si="73"/>
        <v>0.67052361011343531</v>
      </c>
      <c r="AX65" s="635">
        <f t="shared" si="73"/>
        <v>0.18626950173353382</v>
      </c>
      <c r="AY65" s="635">
        <f t="shared" si="73"/>
        <v>0.14320688815303076</v>
      </c>
      <c r="AZ65" s="635"/>
      <c r="BA65" s="635">
        <f t="shared" si="74"/>
        <v>0.99999999999999989</v>
      </c>
      <c r="BC65" s="625"/>
      <c r="BD65" s="642">
        <f t="shared" si="51"/>
        <v>0.96753273923056915</v>
      </c>
      <c r="BE65" s="642">
        <f t="shared" si="52"/>
        <v>0.81096275023573117</v>
      </c>
      <c r="BF65" s="642">
        <f t="shared" si="53"/>
        <v>1.0021728579883722</v>
      </c>
      <c r="BG65" s="642">
        <v>1</v>
      </c>
      <c r="BH65" s="633"/>
      <c r="BI65" s="642">
        <f t="shared" si="54"/>
        <v>1.246182354540023</v>
      </c>
      <c r="BJ65" s="642">
        <f t="shared" si="55"/>
        <v>1.246182354540023</v>
      </c>
      <c r="BK65" s="642">
        <f t="shared" si="56"/>
        <v>1.246182354540023</v>
      </c>
      <c r="BL65" s="642">
        <v>1</v>
      </c>
      <c r="BN65" s="642">
        <f t="shared" si="57"/>
        <v>0.67052361011343531</v>
      </c>
      <c r="BO65" s="642">
        <f t="shared" si="58"/>
        <v>0.18626950173353382</v>
      </c>
      <c r="BP65" s="642">
        <f t="shared" si="59"/>
        <v>0.14320688815303076</v>
      </c>
      <c r="BQ65" s="642">
        <v>1</v>
      </c>
      <c r="BT65" s="634">
        <f t="shared" si="60"/>
        <v>0.84710099349057466</v>
      </c>
      <c r="BU65" s="634">
        <f t="shared" si="61"/>
        <v>1.0825199757570847</v>
      </c>
      <c r="BV65" s="634">
        <f t="shared" si="62"/>
        <v>0.99062825223559103</v>
      </c>
      <c r="BW65" s="634">
        <f t="shared" si="63"/>
        <v>1.2319641448505574</v>
      </c>
      <c r="BX65" s="634">
        <v>1</v>
      </c>
      <c r="BY65" s="634">
        <v>1</v>
      </c>
      <c r="BZ65" s="634">
        <f t="shared" si="64"/>
        <v>0.88700719198305022</v>
      </c>
      <c r="CA65" s="634">
        <f t="shared" si="65"/>
        <v>0.91700374693721887</v>
      </c>
      <c r="CB65" s="634">
        <f t="shared" si="66"/>
        <v>0.9170037469372192</v>
      </c>
      <c r="CC65" s="634"/>
      <c r="CD65" s="634">
        <f t="shared" si="75"/>
        <v>1.2204184876302222</v>
      </c>
      <c r="CG65" s="579"/>
      <c r="CI65" s="625">
        <f t="shared" si="67"/>
        <v>0.41681558850754435</v>
      </c>
      <c r="CJ65" s="625">
        <f t="shared" si="68"/>
        <v>0.53075991060965477</v>
      </c>
      <c r="CK65" s="625">
        <f t="shared" si="69"/>
        <v>5.242450088280088E-2</v>
      </c>
      <c r="CL65" s="625">
        <f t="shared" si="70"/>
        <v>0</v>
      </c>
      <c r="CN65" s="625">
        <f t="shared" si="111"/>
        <v>0.4191007584742783</v>
      </c>
      <c r="CO65" s="625">
        <f t="shared" si="111"/>
        <v>0.5260805308808979</v>
      </c>
      <c r="CP65" s="625">
        <f t="shared" si="111"/>
        <v>5.4766386607195738E-2</v>
      </c>
      <c r="CQ65" s="625"/>
      <c r="CR65" s="625">
        <f t="shared" si="77"/>
        <v>0.999947675962372</v>
      </c>
      <c r="CS65" s="625"/>
      <c r="CT65" s="625">
        <f t="shared" si="112"/>
        <v>0.41912268866561081</v>
      </c>
      <c r="CU65" s="625">
        <f t="shared" si="112"/>
        <v>0.52610805897877233</v>
      </c>
      <c r="CV65" s="625">
        <f t="shared" si="112"/>
        <v>5.4769252355616853E-2</v>
      </c>
      <c r="CW65" s="625">
        <f t="shared" si="112"/>
        <v>0</v>
      </c>
      <c r="CZ65" s="625">
        <f t="shared" si="79"/>
        <v>1.14718923451877E-2</v>
      </c>
      <c r="DA65" s="625">
        <f t="shared" si="80"/>
        <v>-3.461070771888617E-2</v>
      </c>
      <c r="DB65" s="625">
        <f t="shared" si="81"/>
        <v>-5.0147778993836342E-3</v>
      </c>
      <c r="DC65" s="625">
        <f t="shared" si="82"/>
        <v>0</v>
      </c>
      <c r="DE65" s="625">
        <f t="shared" si="83"/>
        <v>9.281341966446037E-2</v>
      </c>
      <c r="DF65" s="625">
        <f t="shared" si="84"/>
        <v>9.281341966446037E-2</v>
      </c>
      <c r="DG65" s="625">
        <f t="shared" si="85"/>
        <v>9.281341966446037E-2</v>
      </c>
      <c r="DH65" s="625">
        <f t="shared" si="86"/>
        <v>0</v>
      </c>
      <c r="DI65" s="625"/>
      <c r="DK65" s="625">
        <f t="shared" si="87"/>
        <v>-4.6669069043933711E-3</v>
      </c>
      <c r="DL65" s="625">
        <f t="shared" si="88"/>
        <v>7.007785644157391E-2</v>
      </c>
      <c r="DM65" s="625">
        <f t="shared" si="89"/>
        <v>-6.4032876436849184E-2</v>
      </c>
      <c r="DN65" s="625"/>
      <c r="DP65" s="625">
        <f t="shared" si="90"/>
        <v>9.281341966446037E-2</v>
      </c>
      <c r="DQ65" s="625">
        <f t="shared" si="91"/>
        <v>9.281341966446037E-2</v>
      </c>
      <c r="DR65" s="625">
        <f t="shared" si="92"/>
        <v>9.281341966446037E-2</v>
      </c>
      <c r="DS65" s="625">
        <f t="shared" si="93"/>
        <v>0</v>
      </c>
      <c r="DU65" s="625">
        <f t="shared" si="94"/>
        <v>-4.6669069043933711E-3</v>
      </c>
      <c r="DV65" s="625">
        <f t="shared" si="95"/>
        <v>7.007785644157391E-2</v>
      </c>
      <c r="DW65" s="625">
        <f t="shared" si="96"/>
        <v>-6.4032876436849184E-2</v>
      </c>
      <c r="DX65" s="625">
        <f t="shared" si="97"/>
        <v>0</v>
      </c>
      <c r="EB65" s="625">
        <f t="shared" si="107"/>
        <v>0.9864175872758606</v>
      </c>
      <c r="EC65" s="625">
        <f t="shared" si="28"/>
        <v>0.82593946064815249</v>
      </c>
      <c r="ED65" s="625">
        <f t="shared" si="104"/>
        <v>0.88700719198305022</v>
      </c>
      <c r="EE65" s="625"/>
      <c r="EF65" s="625">
        <f t="shared" si="108"/>
        <v>1.0972569895906263</v>
      </c>
      <c r="EG65" s="625">
        <f t="shared" si="30"/>
        <v>1.0036330237844551</v>
      </c>
      <c r="EH65" s="625">
        <f t="shared" si="105"/>
        <v>0.99062825223559103</v>
      </c>
      <c r="EI65" s="625"/>
      <c r="EJ65" s="625">
        <f t="shared" si="109"/>
        <v>1.0319038413087553</v>
      </c>
      <c r="EK65" s="625">
        <f t="shared" si="32"/>
        <v>1.2177040084958959</v>
      </c>
      <c r="EL65" s="625">
        <f t="shared" si="106"/>
        <v>1.2319641448505574</v>
      </c>
      <c r="EM65" s="625"/>
      <c r="EP65" s="581"/>
    </row>
    <row r="66" spans="1:146" x14ac:dyDescent="0.2">
      <c r="A66" s="619" t="s">
        <v>105</v>
      </c>
      <c r="B66" s="575">
        <f t="shared" si="26"/>
        <v>2000</v>
      </c>
      <c r="D66" s="432">
        <f>Conversion_factors!$A62*D212+D287</f>
        <v>645.76476192870473</v>
      </c>
      <c r="E66" s="432">
        <f>Conversion_factors!$A62*E212+E287</f>
        <v>824.14681541566233</v>
      </c>
      <c r="F66" s="432">
        <f>Conversion_factors!$A62*F212+F287</f>
        <v>105.50016940921658</v>
      </c>
      <c r="G66" s="630"/>
      <c r="H66" s="630">
        <f t="shared" si="34"/>
        <v>1575.4117467535837</v>
      </c>
      <c r="I66" s="625"/>
      <c r="J66" s="636">
        <f>Mining_Data!C40</f>
        <v>244311.63900000005</v>
      </c>
      <c r="K66" s="636">
        <f>Mining_Data!D40</f>
        <v>71214.919639999993</v>
      </c>
      <c r="L66" s="636">
        <f>Mining_Data!E40</f>
        <v>68686.600000000006</v>
      </c>
      <c r="M66" s="636"/>
      <c r="N66" s="636">
        <f t="shared" si="35"/>
        <v>384213.15864000004</v>
      </c>
      <c r="O66" s="781"/>
      <c r="P66" s="635">
        <f>NonManufacturing_Data!V42</f>
        <v>0.64542635910015056</v>
      </c>
      <c r="Q66" s="635"/>
      <c r="R66" s="637">
        <f t="shared" si="36"/>
        <v>157685.17164556039</v>
      </c>
      <c r="S66" s="637">
        <f t="shared" si="37"/>
        <v>45963.986296855001</v>
      </c>
      <c r="T66" s="637">
        <f t="shared" si="38"/>
        <v>44332.142156968403</v>
      </c>
      <c r="U66" s="638"/>
      <c r="V66" s="636">
        <f t="shared" si="39"/>
        <v>247981.30009938381</v>
      </c>
      <c r="X66" s="639">
        <f t="shared" si="98"/>
        <v>2.6432009730355275</v>
      </c>
      <c r="Y66" s="639">
        <f t="shared" si="99"/>
        <v>11.572670720992509</v>
      </c>
      <c r="Z66" s="639">
        <f t="shared" si="100"/>
        <v>1.5359643570829911</v>
      </c>
      <c r="AA66" s="630"/>
      <c r="AB66" s="630">
        <f t="shared" si="71"/>
        <v>6.3529457508376792</v>
      </c>
      <c r="AE66" s="639">
        <f t="shared" si="41"/>
        <v>4.0952789358040196</v>
      </c>
      <c r="AF66" s="639">
        <f t="shared" si="42"/>
        <v>17.930272846505765</v>
      </c>
      <c r="AG66" s="639">
        <f t="shared" si="43"/>
        <v>2.3797670104834627</v>
      </c>
      <c r="AH66" s="630"/>
      <c r="AI66" s="639">
        <f t="shared" si="110"/>
        <v>6.3529457508376792</v>
      </c>
      <c r="AK66" s="640">
        <f t="shared" si="45"/>
        <v>0.97395762217537207</v>
      </c>
      <c r="AL66" s="640">
        <f t="shared" si="46"/>
        <v>0.77974433285763112</v>
      </c>
      <c r="AM66" s="640">
        <f t="shared" si="47"/>
        <v>0.99546836125385008</v>
      </c>
      <c r="AN66" s="641"/>
      <c r="AO66" s="640">
        <f t="shared" si="48"/>
        <v>1.3064823660503948</v>
      </c>
      <c r="AQ66" s="635">
        <f t="shared" si="101"/>
        <v>1.5493634337993165</v>
      </c>
      <c r="AR66" s="635">
        <f t="shared" si="102"/>
        <v>1.5493634337993165</v>
      </c>
      <c r="AS66" s="635">
        <f t="shared" si="103"/>
        <v>1.5493634337993165</v>
      </c>
      <c r="AT66" s="635"/>
      <c r="AU66" s="635">
        <f t="shared" si="49"/>
        <v>1.5493634337993163</v>
      </c>
      <c r="AW66" s="635">
        <f t="shared" si="73"/>
        <v>0.63587525181279669</v>
      </c>
      <c r="AX66" s="635">
        <f t="shared" si="73"/>
        <v>0.18535263053477802</v>
      </c>
      <c r="AY66" s="635">
        <f t="shared" si="73"/>
        <v>0.17877211765242521</v>
      </c>
      <c r="AZ66" s="635"/>
      <c r="BA66" s="635">
        <f t="shared" si="74"/>
        <v>0.99999999999999989</v>
      </c>
      <c r="BC66" s="625"/>
      <c r="BD66" s="642">
        <f t="shared" si="51"/>
        <v>0.97395762217537207</v>
      </c>
      <c r="BE66" s="642">
        <f t="shared" si="52"/>
        <v>0.77974433285763112</v>
      </c>
      <c r="BF66" s="642">
        <f t="shared" si="53"/>
        <v>0.99546836125385008</v>
      </c>
      <c r="BG66" s="642">
        <v>1</v>
      </c>
      <c r="BH66" s="633"/>
      <c r="BI66" s="642">
        <f t="shared" si="54"/>
        <v>1.5493634337993165</v>
      </c>
      <c r="BJ66" s="642">
        <f t="shared" si="55"/>
        <v>1.5493634337993165</v>
      </c>
      <c r="BK66" s="642">
        <f t="shared" si="56"/>
        <v>1.5493634337993165</v>
      </c>
      <c r="BL66" s="642">
        <v>1</v>
      </c>
      <c r="BN66" s="642">
        <f t="shared" si="57"/>
        <v>0.63587525181279669</v>
      </c>
      <c r="BO66" s="642">
        <f t="shared" si="58"/>
        <v>0.18535263053477802</v>
      </c>
      <c r="BP66" s="642">
        <f t="shared" si="59"/>
        <v>0.17877211765242521</v>
      </c>
      <c r="BQ66" s="642">
        <v>1</v>
      </c>
      <c r="BT66" s="634">
        <f t="shared" si="60"/>
        <v>0.84602728825747564</v>
      </c>
      <c r="BU66" s="634">
        <f t="shared" si="61"/>
        <v>1.3064823660503948</v>
      </c>
      <c r="BV66" s="634">
        <f t="shared" si="62"/>
        <v>1.2316361124121959</v>
      </c>
      <c r="BW66" s="634">
        <f t="shared" si="63"/>
        <v>1.2180499799696267</v>
      </c>
      <c r="BX66" s="634">
        <v>1</v>
      </c>
      <c r="BY66" s="634">
        <v>1</v>
      </c>
      <c r="BZ66" s="634">
        <f t="shared" si="64"/>
        <v>0.87087541222293463</v>
      </c>
      <c r="CA66" s="634">
        <f t="shared" si="65"/>
        <v>1.1053197333058258</v>
      </c>
      <c r="CB66" s="634">
        <f t="shared" si="66"/>
        <v>1.1053197333058262</v>
      </c>
      <c r="CC66" s="634"/>
      <c r="CD66" s="634">
        <f t="shared" si="75"/>
        <v>1.5001943420535442</v>
      </c>
      <c r="CG66" s="579"/>
      <c r="CI66" s="625">
        <f t="shared" si="67"/>
        <v>0.40990221334798216</v>
      </c>
      <c r="CJ66" s="625">
        <f t="shared" si="68"/>
        <v>0.52313105898439793</v>
      </c>
      <c r="CK66" s="625">
        <f t="shared" si="69"/>
        <v>6.696672766761988E-2</v>
      </c>
      <c r="CL66" s="625">
        <f t="shared" si="70"/>
        <v>0</v>
      </c>
      <c r="CN66" s="625">
        <f t="shared" si="111"/>
        <v>0.4133492653045579</v>
      </c>
      <c r="CO66" s="625">
        <f t="shared" si="111"/>
        <v>0.52693628077876475</v>
      </c>
      <c r="CP66" s="625">
        <f t="shared" si="111"/>
        <v>5.9399222342129875E-2</v>
      </c>
      <c r="CQ66" s="625"/>
      <c r="CR66" s="625">
        <f t="shared" si="77"/>
        <v>0.99968476842545251</v>
      </c>
      <c r="CS66" s="625"/>
      <c r="CT66" s="625">
        <f t="shared" si="112"/>
        <v>0.41347960713215742</v>
      </c>
      <c r="CU66" s="625">
        <f t="shared" si="112"/>
        <v>0.52710244011090879</v>
      </c>
      <c r="CV66" s="625">
        <f t="shared" si="112"/>
        <v>5.9417952756933831E-2</v>
      </c>
      <c r="CW66" s="625">
        <f t="shared" si="112"/>
        <v>0</v>
      </c>
      <c r="CZ66" s="625">
        <f t="shared" si="79"/>
        <v>6.6185303063803422E-3</v>
      </c>
      <c r="DA66" s="625">
        <f t="shared" si="80"/>
        <v>-3.9256034836882385E-2</v>
      </c>
      <c r="DB66" s="625">
        <f t="shared" si="81"/>
        <v>-6.7124384934957775E-3</v>
      </c>
      <c r="DC66" s="625">
        <f t="shared" si="82"/>
        <v>0</v>
      </c>
      <c r="DE66" s="625">
        <f t="shared" si="83"/>
        <v>0.21775939708924283</v>
      </c>
      <c r="DF66" s="625">
        <f t="shared" si="84"/>
        <v>0.21775939708924283</v>
      </c>
      <c r="DG66" s="625">
        <f t="shared" si="85"/>
        <v>0.21775939708924283</v>
      </c>
      <c r="DH66" s="625">
        <f t="shared" si="86"/>
        <v>0</v>
      </c>
      <c r="DI66" s="625"/>
      <c r="DK66" s="625">
        <f t="shared" si="87"/>
        <v>-5.3056515646172038E-2</v>
      </c>
      <c r="DL66" s="625">
        <f t="shared" si="88"/>
        <v>-4.9344373196591237E-3</v>
      </c>
      <c r="DM66" s="625">
        <f t="shared" si="89"/>
        <v>0.22182155404101253</v>
      </c>
      <c r="DN66" s="625"/>
      <c r="DP66" s="625">
        <f t="shared" si="90"/>
        <v>0.21775939708924283</v>
      </c>
      <c r="DQ66" s="625">
        <f t="shared" si="91"/>
        <v>0.21775939708924283</v>
      </c>
      <c r="DR66" s="625">
        <f t="shared" si="92"/>
        <v>0.21775939708924283</v>
      </c>
      <c r="DS66" s="625">
        <f t="shared" si="93"/>
        <v>0</v>
      </c>
      <c r="DU66" s="625">
        <f t="shared" si="94"/>
        <v>-5.3056515646172038E-2</v>
      </c>
      <c r="DV66" s="625">
        <f t="shared" si="95"/>
        <v>-4.9344373196591237E-3</v>
      </c>
      <c r="DW66" s="625">
        <f t="shared" si="96"/>
        <v>0.22182155404101253</v>
      </c>
      <c r="DX66" s="625">
        <f t="shared" si="97"/>
        <v>0</v>
      </c>
      <c r="EB66" s="625">
        <f t="shared" si="107"/>
        <v>0.98181324807068326</v>
      </c>
      <c r="EC66" s="625">
        <f t="shared" si="28"/>
        <v>0.81091830456871083</v>
      </c>
      <c r="ED66" s="625">
        <f t="shared" si="104"/>
        <v>0.87087541222293463</v>
      </c>
      <c r="EE66" s="625"/>
      <c r="EF66" s="625">
        <f t="shared" si="108"/>
        <v>1.243287892943405</v>
      </c>
      <c r="EG66" s="625">
        <f t="shared" si="30"/>
        <v>1.2478047874293934</v>
      </c>
      <c r="EH66" s="625">
        <f t="shared" si="105"/>
        <v>1.2316361124121959</v>
      </c>
      <c r="EI66" s="625"/>
      <c r="EJ66" s="625">
        <f t="shared" si="109"/>
        <v>0.9887057062990916</v>
      </c>
      <c r="EK66" s="625">
        <f t="shared" si="32"/>
        <v>1.2039509017831698</v>
      </c>
      <c r="EL66" s="625">
        <f t="shared" si="106"/>
        <v>1.2180499799696267</v>
      </c>
      <c r="EM66" s="625"/>
      <c r="EP66" s="581"/>
    </row>
    <row r="67" spans="1:146" x14ac:dyDescent="0.2">
      <c r="A67" s="619" t="s">
        <v>105</v>
      </c>
      <c r="B67" s="575">
        <f t="shared" si="26"/>
        <v>2001</v>
      </c>
      <c r="D67" s="432">
        <f>Conversion_factors!$A63*D213+D288</f>
        <v>655.39320092831622</v>
      </c>
      <c r="E67" s="432">
        <f>Conversion_factors!$A63*E213+E288</f>
        <v>801.86423236648398</v>
      </c>
      <c r="F67" s="432">
        <f>Conversion_factors!$A63*F213+F288</f>
        <v>117.92118380551344</v>
      </c>
      <c r="G67" s="630"/>
      <c r="H67" s="630">
        <f t="shared" si="34"/>
        <v>1575.1786171003137</v>
      </c>
      <c r="I67" s="625"/>
      <c r="J67" s="636">
        <f>Mining_Data!C41</f>
        <v>247665.06485</v>
      </c>
      <c r="K67" s="636">
        <f>Mining_Data!D41</f>
        <v>69627.562999999995</v>
      </c>
      <c r="L67" s="636">
        <f>Mining_Data!E41</f>
        <v>77449</v>
      </c>
      <c r="M67" s="636"/>
      <c r="N67" s="636">
        <f t="shared" si="35"/>
        <v>394741.62784999999</v>
      </c>
      <c r="O67" s="781"/>
      <c r="P67" s="635">
        <f>NonManufacturing_Data!V43</f>
        <v>0.7034480408283188</v>
      </c>
      <c r="Q67" s="635"/>
      <c r="R67" s="637">
        <f t="shared" si="36"/>
        <v>174219.50465035101</v>
      </c>
      <c r="S67" s="637">
        <f t="shared" si="37"/>
        <v>48979.372780000333</v>
      </c>
      <c r="T67" s="637">
        <f t="shared" si="38"/>
        <v>54481.347314112463</v>
      </c>
      <c r="U67" s="638"/>
      <c r="V67" s="636">
        <f t="shared" si="39"/>
        <v>277680.22474446381</v>
      </c>
      <c r="X67" s="639">
        <f t="shared" si="98"/>
        <v>2.6462884514021368</v>
      </c>
      <c r="Y67" s="639">
        <f t="shared" si="99"/>
        <v>11.516477064786599</v>
      </c>
      <c r="Z67" s="639">
        <f t="shared" si="100"/>
        <v>1.5225656084069961</v>
      </c>
      <c r="AA67" s="630"/>
      <c r="AB67" s="630">
        <f t="shared" si="71"/>
        <v>5.6726351995352831</v>
      </c>
      <c r="AE67" s="639">
        <f t="shared" si="41"/>
        <v>3.7618818986063269</v>
      </c>
      <c r="AF67" s="639">
        <f t="shared" si="42"/>
        <v>16.371467964038686</v>
      </c>
      <c r="AG67" s="639">
        <f t="shared" si="43"/>
        <v>2.1644322253199486</v>
      </c>
      <c r="AH67" s="630"/>
      <c r="AI67" s="639">
        <f t="shared" si="110"/>
        <v>5.6726351995352831</v>
      </c>
      <c r="AK67" s="640">
        <f t="shared" si="45"/>
        <v>0.97509528560661973</v>
      </c>
      <c r="AL67" s="640">
        <f t="shared" si="46"/>
        <v>0.77595811219815747</v>
      </c>
      <c r="AM67" s="640">
        <f t="shared" si="47"/>
        <v>0.98678454621228517</v>
      </c>
      <c r="AN67" s="641"/>
      <c r="AO67" s="640">
        <f t="shared" si="48"/>
        <v>1.1665766005088889</v>
      </c>
      <c r="AQ67" s="635">
        <f t="shared" si="101"/>
        <v>1.4215691024208237</v>
      </c>
      <c r="AR67" s="635">
        <f t="shared" si="102"/>
        <v>1.4215691024208237</v>
      </c>
      <c r="AS67" s="635">
        <f t="shared" si="103"/>
        <v>1.4215691024208235</v>
      </c>
      <c r="AT67" s="635"/>
      <c r="AU67" s="635">
        <f t="shared" si="49"/>
        <v>1.4215691024208237</v>
      </c>
      <c r="AW67" s="635">
        <f t="shared" si="73"/>
        <v>0.62741055763217246</v>
      </c>
      <c r="AX67" s="635">
        <f t="shared" si="73"/>
        <v>0.17638768776233082</v>
      </c>
      <c r="AY67" s="635">
        <f t="shared" si="73"/>
        <v>0.19620175460549671</v>
      </c>
      <c r="AZ67" s="635"/>
      <c r="BA67" s="635">
        <f t="shared" si="74"/>
        <v>1</v>
      </c>
      <c r="BC67" s="625"/>
      <c r="BD67" s="642">
        <f t="shared" si="51"/>
        <v>0.97509528560661973</v>
      </c>
      <c r="BE67" s="642">
        <f t="shared" si="52"/>
        <v>0.77595811219815747</v>
      </c>
      <c r="BF67" s="642">
        <f t="shared" si="53"/>
        <v>0.98678454621228517</v>
      </c>
      <c r="BG67" s="642">
        <v>1</v>
      </c>
      <c r="BH67" s="633"/>
      <c r="BI67" s="642">
        <f t="shared" si="54"/>
        <v>1.4215691024208237</v>
      </c>
      <c r="BJ67" s="642">
        <f t="shared" si="55"/>
        <v>1.4215691024208237</v>
      </c>
      <c r="BK67" s="642">
        <f t="shared" si="56"/>
        <v>1.4215691024208235</v>
      </c>
      <c r="BL67" s="642">
        <v>1</v>
      </c>
      <c r="BN67" s="642">
        <f t="shared" si="57"/>
        <v>0.62741055763217246</v>
      </c>
      <c r="BO67" s="642">
        <f t="shared" si="58"/>
        <v>0.17638768776233082</v>
      </c>
      <c r="BP67" s="642">
        <f t="shared" si="59"/>
        <v>0.19620175460549671</v>
      </c>
      <c r="BQ67" s="642">
        <v>1</v>
      </c>
      <c r="BT67" s="634">
        <f t="shared" si="60"/>
        <v>0.86921070104523135</v>
      </c>
      <c r="BU67" s="634">
        <f t="shared" si="61"/>
        <v>1.1665766005088889</v>
      </c>
      <c r="BV67" s="634">
        <f t="shared" si="62"/>
        <v>1.1300485119475592</v>
      </c>
      <c r="BW67" s="634">
        <f t="shared" si="63"/>
        <v>1.1885333929832569</v>
      </c>
      <c r="BX67" s="634">
        <v>1</v>
      </c>
      <c r="BY67" s="634">
        <v>1</v>
      </c>
      <c r="BZ67" s="634">
        <f t="shared" si="64"/>
        <v>0.8685699202645083</v>
      </c>
      <c r="CA67" s="634">
        <f t="shared" si="65"/>
        <v>1.0140008647512941</v>
      </c>
      <c r="CB67" s="634">
        <f t="shared" si="66"/>
        <v>1.0140008647512941</v>
      </c>
      <c r="CC67" s="634"/>
      <c r="CD67" s="634">
        <f t="shared" si="75"/>
        <v>1.343100392140713</v>
      </c>
      <c r="CG67" s="579"/>
      <c r="CI67" s="625">
        <f t="shared" si="67"/>
        <v>0.41607548109991782</v>
      </c>
      <c r="CJ67" s="625">
        <f t="shared" si="68"/>
        <v>0.50906241594531376</v>
      </c>
      <c r="CK67" s="625">
        <f t="shared" si="69"/>
        <v>7.4862102954768431E-2</v>
      </c>
      <c r="CL67" s="625">
        <f t="shared" si="70"/>
        <v>0</v>
      </c>
      <c r="CN67" s="625">
        <f t="shared" si="111"/>
        <v>0.41298115738706914</v>
      </c>
      <c r="CO67" s="625">
        <f t="shared" si="111"/>
        <v>0.51606477696392672</v>
      </c>
      <c r="CP67" s="625">
        <f t="shared" si="111"/>
        <v>7.0841100939805862E-2</v>
      </c>
      <c r="CQ67" s="625"/>
      <c r="CR67" s="625">
        <f t="shared" si="77"/>
        <v>0.9998870352908017</v>
      </c>
      <c r="CS67" s="625"/>
      <c r="CT67" s="625">
        <f t="shared" si="112"/>
        <v>0.41302781495407626</v>
      </c>
      <c r="CU67" s="625">
        <f t="shared" si="112"/>
        <v>0.51612308065764378</v>
      </c>
      <c r="CV67" s="625">
        <f t="shared" si="112"/>
        <v>7.0849104388280043E-2</v>
      </c>
      <c r="CW67" s="625">
        <f t="shared" si="112"/>
        <v>0</v>
      </c>
      <c r="CZ67" s="625">
        <f t="shared" si="79"/>
        <v>1.1674014142031017E-3</v>
      </c>
      <c r="DA67" s="625">
        <f t="shared" si="80"/>
        <v>-4.8675479647002076E-3</v>
      </c>
      <c r="DB67" s="625">
        <f t="shared" si="81"/>
        <v>-8.761617208936345E-3</v>
      </c>
      <c r="DC67" s="625">
        <f t="shared" si="82"/>
        <v>0</v>
      </c>
      <c r="DE67" s="625">
        <f t="shared" si="83"/>
        <v>-8.6082895451421254E-2</v>
      </c>
      <c r="DF67" s="625">
        <f t="shared" si="84"/>
        <v>-8.6082895451421254E-2</v>
      </c>
      <c r="DG67" s="625">
        <f t="shared" si="85"/>
        <v>-8.6082895451421379E-2</v>
      </c>
      <c r="DH67" s="625">
        <f t="shared" si="86"/>
        <v>0</v>
      </c>
      <c r="DI67" s="625"/>
      <c r="DK67" s="625">
        <f t="shared" si="87"/>
        <v>-1.3401275944240856E-2</v>
      </c>
      <c r="DL67" s="625">
        <f t="shared" si="88"/>
        <v>-4.9575777881674797E-2</v>
      </c>
      <c r="DM67" s="625">
        <f t="shared" si="89"/>
        <v>9.3031580996661881E-2</v>
      </c>
      <c r="DN67" s="625"/>
      <c r="DP67" s="625">
        <f t="shared" si="90"/>
        <v>-8.6082895451421254E-2</v>
      </c>
      <c r="DQ67" s="625">
        <f t="shared" si="91"/>
        <v>-8.6082895451421254E-2</v>
      </c>
      <c r="DR67" s="625">
        <f t="shared" si="92"/>
        <v>-8.6082895451421379E-2</v>
      </c>
      <c r="DS67" s="625">
        <f t="shared" si="93"/>
        <v>0</v>
      </c>
      <c r="DU67" s="625">
        <f t="shared" si="94"/>
        <v>-1.3401275944240856E-2</v>
      </c>
      <c r="DV67" s="625">
        <f t="shared" si="95"/>
        <v>-4.9575777881674797E-2</v>
      </c>
      <c r="DW67" s="625">
        <f t="shared" si="96"/>
        <v>9.3031580996661881E-2</v>
      </c>
      <c r="DX67" s="625">
        <f t="shared" si="97"/>
        <v>0</v>
      </c>
      <c r="EB67" s="625">
        <f t="shared" si="107"/>
        <v>0.99735267303902686</v>
      </c>
      <c r="EC67" s="625">
        <f t="shared" si="28"/>
        <v>0.80877153867787943</v>
      </c>
      <c r="ED67" s="625">
        <f t="shared" si="104"/>
        <v>0.8685699202645083</v>
      </c>
      <c r="EE67" s="625"/>
      <c r="EF67" s="625">
        <f t="shared" si="108"/>
        <v>0.91751816998474123</v>
      </c>
      <c r="EG67" s="625">
        <f t="shared" si="30"/>
        <v>1.1448835650604161</v>
      </c>
      <c r="EH67" s="625">
        <f t="shared" si="105"/>
        <v>1.1300485119475592</v>
      </c>
      <c r="EI67" s="625"/>
      <c r="EJ67" s="625">
        <f t="shared" si="109"/>
        <v>0.97576734331779558</v>
      </c>
      <c r="EK67" s="625">
        <f t="shared" si="32"/>
        <v>1.1747759729180278</v>
      </c>
      <c r="EL67" s="625">
        <f t="shared" si="106"/>
        <v>1.1885333929832569</v>
      </c>
      <c r="EM67" s="625"/>
      <c r="EP67" s="581"/>
    </row>
    <row r="68" spans="1:146" x14ac:dyDescent="0.2">
      <c r="A68" s="619" t="s">
        <v>105</v>
      </c>
      <c r="B68" s="575">
        <f t="shared" si="26"/>
        <v>2002</v>
      </c>
      <c r="D68" s="432">
        <f>Conversion_factors!$A64*D214+D289</f>
        <v>673.36529858735003</v>
      </c>
      <c r="E68" s="432">
        <f>Conversion_factors!$A64*E214+E289</f>
        <v>747.61960786514851</v>
      </c>
      <c r="F68" s="432">
        <f>Conversion_factors!$A64*F214+F289</f>
        <v>85.255307245528741</v>
      </c>
      <c r="G68" s="630"/>
      <c r="H68" s="630">
        <f t="shared" si="34"/>
        <v>1506.2402136980272</v>
      </c>
      <c r="I68" s="625"/>
      <c r="J68" s="636">
        <f>Mining_Data!C42</f>
        <v>252273.56125</v>
      </c>
      <c r="K68" s="636">
        <f>Mining_Data!D42</f>
        <v>68058.277359999993</v>
      </c>
      <c r="L68" s="636">
        <f>Mining_Data!E42</f>
        <v>56337.2</v>
      </c>
      <c r="M68" s="636"/>
      <c r="N68" s="636">
        <f t="shared" ref="N68:N77" si="113">SUM(J68:M68)</f>
        <v>376669.03860999999</v>
      </c>
      <c r="O68" s="781"/>
      <c r="P68" s="635">
        <f>NonManufacturing_Data!V44</f>
        <v>0.7448712812849424</v>
      </c>
      <c r="Q68" s="635"/>
      <c r="R68" s="637">
        <f t="shared" si="36"/>
        <v>187911.3308026029</v>
      </c>
      <c r="S68" s="637">
        <f t="shared" si="37"/>
        <v>50694.656259189185</v>
      </c>
      <c r="T68" s="637">
        <f t="shared" si="38"/>
        <v>41963.962348006055</v>
      </c>
      <c r="U68" s="638"/>
      <c r="V68" s="636">
        <f t="shared" si="39"/>
        <v>280569.94940979814</v>
      </c>
      <c r="X68" s="639">
        <f t="shared" si="98"/>
        <v>2.6691869542367672</v>
      </c>
      <c r="Y68" s="639">
        <f t="shared" si="99"/>
        <v>10.984991640481166</v>
      </c>
      <c r="Z68" s="639">
        <f t="shared" si="100"/>
        <v>1.5133039491761882</v>
      </c>
      <c r="AA68" s="630"/>
      <c r="AB68" s="630">
        <f t="shared" si="71"/>
        <v>5.3685015692754225</v>
      </c>
      <c r="AE68" s="639">
        <f t="shared" si="41"/>
        <v>3.5834204127621598</v>
      </c>
      <c r="AF68" s="639">
        <f t="shared" si="42"/>
        <v>14.747503248522984</v>
      </c>
      <c r="AG68" s="639">
        <f t="shared" si="43"/>
        <v>2.0316314874774859</v>
      </c>
      <c r="AH68" s="630"/>
      <c r="AI68" s="639">
        <f t="shared" si="110"/>
        <v>5.3685015692754225</v>
      </c>
      <c r="AK68" s="640">
        <f t="shared" si="45"/>
        <v>0.98353284733563962</v>
      </c>
      <c r="AL68" s="640">
        <f t="shared" si="46"/>
        <v>0.74014764479698592</v>
      </c>
      <c r="AM68" s="640">
        <f t="shared" si="47"/>
        <v>0.98078200540170712</v>
      </c>
      <c r="AN68" s="641"/>
      <c r="AO68" s="640">
        <f t="shared" si="48"/>
        <v>1.1040315638532545</v>
      </c>
      <c r="AQ68" s="635">
        <f t="shared" si="101"/>
        <v>1.3425138344372025</v>
      </c>
      <c r="AR68" s="635">
        <f t="shared" si="102"/>
        <v>1.3425138344372023</v>
      </c>
      <c r="AS68" s="635">
        <f t="shared" si="103"/>
        <v>1.3425138344372025</v>
      </c>
      <c r="AT68" s="635"/>
      <c r="AU68" s="635">
        <f t="shared" si="49"/>
        <v>1.3425138344372023</v>
      </c>
      <c r="AW68" s="635">
        <f t="shared" si="73"/>
        <v>0.66974859994054881</v>
      </c>
      <c r="AX68" s="635">
        <f t="shared" si="73"/>
        <v>0.18068455430037872</v>
      </c>
      <c r="AY68" s="635">
        <f t="shared" si="73"/>
        <v>0.1495668457590725</v>
      </c>
      <c r="AZ68" s="635"/>
      <c r="BA68" s="635">
        <f t="shared" si="74"/>
        <v>1</v>
      </c>
      <c r="BC68" s="625"/>
      <c r="BD68" s="642">
        <f t="shared" si="51"/>
        <v>0.98353284733563962</v>
      </c>
      <c r="BE68" s="642">
        <f t="shared" si="52"/>
        <v>0.74014764479698592</v>
      </c>
      <c r="BF68" s="642">
        <f t="shared" si="53"/>
        <v>0.98078200540170712</v>
      </c>
      <c r="BG68" s="642">
        <v>1</v>
      </c>
      <c r="BH68" s="633"/>
      <c r="BI68" s="642">
        <f t="shared" si="54"/>
        <v>1.3425138344372025</v>
      </c>
      <c r="BJ68" s="642">
        <f t="shared" si="55"/>
        <v>1.3425138344372023</v>
      </c>
      <c r="BK68" s="642">
        <f t="shared" si="56"/>
        <v>1.3425138344372025</v>
      </c>
      <c r="BL68" s="642">
        <v>1</v>
      </c>
      <c r="BN68" s="642">
        <f t="shared" si="57"/>
        <v>0.66974859994054881</v>
      </c>
      <c r="BO68" s="642">
        <f t="shared" si="58"/>
        <v>0.18068455430037872</v>
      </c>
      <c r="BP68" s="642">
        <f t="shared" si="59"/>
        <v>0.1495668457590725</v>
      </c>
      <c r="BQ68" s="642">
        <v>1</v>
      </c>
      <c r="BT68" s="634">
        <f t="shared" si="60"/>
        <v>0.829415334013477</v>
      </c>
      <c r="BU68" s="634">
        <f t="shared" si="61"/>
        <v>1.1040315638532545</v>
      </c>
      <c r="BV68" s="634">
        <f t="shared" si="62"/>
        <v>1.0672050752167144</v>
      </c>
      <c r="BW68" s="634">
        <f t="shared" si="63"/>
        <v>1.2156493436115705</v>
      </c>
      <c r="BX68" s="634">
        <v>1</v>
      </c>
      <c r="BY68" s="634">
        <v>1</v>
      </c>
      <c r="BZ68" s="634">
        <f t="shared" si="64"/>
        <v>0.85099162899139713</v>
      </c>
      <c r="CA68" s="634">
        <f t="shared" si="65"/>
        <v>0.91570070829476846</v>
      </c>
      <c r="CB68" s="634">
        <f t="shared" si="66"/>
        <v>0.91570070829476846</v>
      </c>
      <c r="CC68" s="634"/>
      <c r="CD68" s="634">
        <f t="shared" si="75"/>
        <v>1.2973471491861355</v>
      </c>
      <c r="CG68" s="579"/>
      <c r="CI68" s="625">
        <f t="shared" si="67"/>
        <v>0.44705040568140553</v>
      </c>
      <c r="CJ68" s="625">
        <f t="shared" si="68"/>
        <v>0.4963481927159808</v>
      </c>
      <c r="CK68" s="625">
        <f t="shared" si="69"/>
        <v>5.6601401602613712E-2</v>
      </c>
      <c r="CL68" s="625">
        <f t="shared" si="70"/>
        <v>0</v>
      </c>
      <c r="CN68" s="625">
        <f t="shared" si="111"/>
        <v>0.43137761397838797</v>
      </c>
      <c r="CO68" s="625">
        <f t="shared" si="111"/>
        <v>0.50267850626343169</v>
      </c>
      <c r="CP68" s="625">
        <f t="shared" si="111"/>
        <v>6.5306809982744476E-2</v>
      </c>
      <c r="CQ68" s="625"/>
      <c r="CR68" s="625">
        <f t="shared" si="77"/>
        <v>0.99936293022456413</v>
      </c>
      <c r="CS68" s="625"/>
      <c r="CT68" s="625">
        <f t="shared" si="112"/>
        <v>0.43165260680767326</v>
      </c>
      <c r="CU68" s="625">
        <f t="shared" si="112"/>
        <v>0.50299895169263098</v>
      </c>
      <c r="CV68" s="625">
        <f t="shared" si="112"/>
        <v>6.5348441499695778E-2</v>
      </c>
      <c r="CW68" s="625">
        <f t="shared" si="112"/>
        <v>0</v>
      </c>
      <c r="CZ68" s="625">
        <f t="shared" si="79"/>
        <v>8.6158406307951518E-3</v>
      </c>
      <c r="DA68" s="625">
        <f t="shared" si="80"/>
        <v>-4.7248853307532437E-2</v>
      </c>
      <c r="DB68" s="625">
        <f t="shared" si="81"/>
        <v>-6.1015058704997948E-3</v>
      </c>
      <c r="DC68" s="625">
        <f t="shared" si="82"/>
        <v>0</v>
      </c>
      <c r="DE68" s="625">
        <f t="shared" si="83"/>
        <v>-5.7217410924021612E-2</v>
      </c>
      <c r="DF68" s="625">
        <f t="shared" si="84"/>
        <v>-5.7217410924021848E-2</v>
      </c>
      <c r="DG68" s="625">
        <f t="shared" si="85"/>
        <v>-5.7217410924021495E-2</v>
      </c>
      <c r="DH68" s="625">
        <f t="shared" si="86"/>
        <v>0</v>
      </c>
      <c r="DI68" s="625"/>
      <c r="DK68" s="625">
        <f t="shared" si="87"/>
        <v>6.5301294793041087E-2</v>
      </c>
      <c r="DL68" s="625">
        <f t="shared" si="88"/>
        <v>2.4068373042101254E-2</v>
      </c>
      <c r="DM68" s="625">
        <f t="shared" si="89"/>
        <v>-0.27140006831301966</v>
      </c>
      <c r="DN68" s="625"/>
      <c r="DP68" s="625">
        <f t="shared" si="90"/>
        <v>-5.7217410924021612E-2</v>
      </c>
      <c r="DQ68" s="625">
        <f t="shared" si="91"/>
        <v>-5.7217410924021848E-2</v>
      </c>
      <c r="DR68" s="625">
        <f t="shared" si="92"/>
        <v>-5.7217410924021495E-2</v>
      </c>
      <c r="DS68" s="625">
        <f t="shared" si="93"/>
        <v>0</v>
      </c>
      <c r="DU68" s="625">
        <f t="shared" si="94"/>
        <v>6.5301294793041087E-2</v>
      </c>
      <c r="DV68" s="625">
        <f t="shared" si="95"/>
        <v>2.4068373042101254E-2</v>
      </c>
      <c r="DW68" s="625">
        <f t="shared" si="96"/>
        <v>-0.27140006831301966</v>
      </c>
      <c r="DX68" s="625">
        <f t="shared" si="97"/>
        <v>0</v>
      </c>
      <c r="EB68" s="625">
        <f t="shared" si="107"/>
        <v>0.979761800560906</v>
      </c>
      <c r="EC68" s="625">
        <f t="shared" si="28"/>
        <v>0.79240345897745357</v>
      </c>
      <c r="ED68" s="625">
        <f t="shared" si="104"/>
        <v>0.85099162899139713</v>
      </c>
      <c r="EE68" s="625"/>
      <c r="EF68" s="625">
        <f t="shared" si="108"/>
        <v>0.94438872661976392</v>
      </c>
      <c r="EG68" s="625">
        <f t="shared" si="30"/>
        <v>1.0812151321353021</v>
      </c>
      <c r="EH68" s="625">
        <f t="shared" si="105"/>
        <v>1.0672050752167144</v>
      </c>
      <c r="EI68" s="625"/>
      <c r="EJ68" s="625">
        <f t="shared" si="109"/>
        <v>1.0228146308622021</v>
      </c>
      <c r="EK68" s="625">
        <f t="shared" si="32"/>
        <v>1.201578053085937</v>
      </c>
      <c r="EL68" s="625">
        <f t="shared" si="106"/>
        <v>1.2156493436115705</v>
      </c>
      <c r="EM68" s="625"/>
      <c r="EP68" s="581"/>
    </row>
    <row r="69" spans="1:146" x14ac:dyDescent="0.2">
      <c r="A69" s="619" t="s">
        <v>105</v>
      </c>
      <c r="B69" s="575">
        <f t="shared" si="26"/>
        <v>2003</v>
      </c>
      <c r="D69" s="432">
        <f>Conversion_factors!$A65*D215+D290</f>
        <v>609.03925012053719</v>
      </c>
      <c r="E69" s="432">
        <f>Conversion_factors!$A65*E215+E290</f>
        <v>761.34542769738937</v>
      </c>
      <c r="F69" s="432">
        <f>Conversion_factors!$A65*F215+F290</f>
        <v>93.183361084974763</v>
      </c>
      <c r="G69" s="630"/>
      <c r="H69" s="630">
        <f t="shared" si="34"/>
        <v>1463.5680389029012</v>
      </c>
      <c r="I69" s="625"/>
      <c r="J69" s="636">
        <f>Mining_Data!C43</f>
        <v>235353.10750000001</v>
      </c>
      <c r="K69" s="636">
        <f>Mining_Data!D43</f>
        <v>66929.201279999994</v>
      </c>
      <c r="L69" s="636">
        <f>Mining_Data!E43</f>
        <v>64160.5</v>
      </c>
      <c r="M69" s="636"/>
      <c r="N69" s="636">
        <f t="shared" si="113"/>
        <v>366442.80878000002</v>
      </c>
      <c r="O69" s="781"/>
      <c r="P69" s="635">
        <f>NonManufacturing_Data!V45</f>
        <v>0.65164990523550437</v>
      </c>
      <c r="Q69" s="635"/>
      <c r="R69" s="637">
        <f t="shared" si="36"/>
        <v>153367.83019925648</v>
      </c>
      <c r="S69" s="637">
        <f t="shared" si="37"/>
        <v>43614.407671599991</v>
      </c>
      <c r="T69" s="637">
        <f t="shared" si="38"/>
        <v>41810.183744862581</v>
      </c>
      <c r="U69" s="638"/>
      <c r="V69" s="636">
        <f t="shared" si="39"/>
        <v>238792.42161571907</v>
      </c>
      <c r="X69" s="639">
        <f t="shared" si="98"/>
        <v>2.5877680417733053</v>
      </c>
      <c r="Y69" s="639">
        <f t="shared" si="99"/>
        <v>11.375384931194407</v>
      </c>
      <c r="Z69" s="639">
        <f t="shared" si="100"/>
        <v>1.4523478009830777</v>
      </c>
      <c r="AA69" s="630"/>
      <c r="AB69" s="630">
        <f t="shared" si="71"/>
        <v>6.1290388907658633</v>
      </c>
      <c r="AE69" s="639">
        <f t="shared" si="41"/>
        <v>3.9711016927687472</v>
      </c>
      <c r="AF69" s="639">
        <f t="shared" si="42"/>
        <v>17.456282644717607</v>
      </c>
      <c r="AG69" s="639">
        <f t="shared" si="43"/>
        <v>2.2287240269883926</v>
      </c>
      <c r="AH69" s="630"/>
      <c r="AI69" s="639">
        <f t="shared" si="110"/>
        <v>6.1290388907658633</v>
      </c>
      <c r="AK69" s="640">
        <f t="shared" si="45"/>
        <v>0.95353188592862659</v>
      </c>
      <c r="AL69" s="640">
        <f t="shared" si="46"/>
        <v>0.7664515951433053</v>
      </c>
      <c r="AM69" s="640">
        <f t="shared" si="47"/>
        <v>0.94127593439796187</v>
      </c>
      <c r="AN69" s="641"/>
      <c r="AO69" s="640">
        <f t="shared" si="48"/>
        <v>1.2604359529698221</v>
      </c>
      <c r="AQ69" s="635">
        <f t="shared" si="101"/>
        <v>1.5345663245951104</v>
      </c>
      <c r="AR69" s="635">
        <f t="shared" si="102"/>
        <v>1.5345663245951107</v>
      </c>
      <c r="AS69" s="635">
        <f t="shared" si="103"/>
        <v>1.5345663245951104</v>
      </c>
      <c r="AT69" s="635"/>
      <c r="AU69" s="635">
        <f t="shared" si="49"/>
        <v>1.5345663245951104</v>
      </c>
      <c r="AW69" s="635">
        <f t="shared" si="73"/>
        <v>0.64226422748903811</v>
      </c>
      <c r="AX69" s="635">
        <f t="shared" si="73"/>
        <v>0.18264569443408571</v>
      </c>
      <c r="AY69" s="635">
        <f t="shared" si="73"/>
        <v>0.17509007807687615</v>
      </c>
      <c r="AZ69" s="635"/>
      <c r="BA69" s="635">
        <f t="shared" si="74"/>
        <v>1</v>
      </c>
      <c r="BC69" s="625"/>
      <c r="BD69" s="642">
        <f t="shared" si="51"/>
        <v>0.95353188592862659</v>
      </c>
      <c r="BE69" s="642">
        <f t="shared" si="52"/>
        <v>0.7664515951433053</v>
      </c>
      <c r="BF69" s="642">
        <f t="shared" si="53"/>
        <v>0.94127593439796187</v>
      </c>
      <c r="BG69" s="642">
        <v>1</v>
      </c>
      <c r="BH69" s="633"/>
      <c r="BI69" s="642">
        <f t="shared" si="54"/>
        <v>1.5345663245951104</v>
      </c>
      <c r="BJ69" s="642">
        <f t="shared" si="55"/>
        <v>1.5345663245951107</v>
      </c>
      <c r="BK69" s="642">
        <f t="shared" si="56"/>
        <v>1.5345663245951104</v>
      </c>
      <c r="BL69" s="642">
        <v>1</v>
      </c>
      <c r="BN69" s="642">
        <f t="shared" si="57"/>
        <v>0.64226422748903811</v>
      </c>
      <c r="BO69" s="642">
        <f t="shared" si="58"/>
        <v>0.18264569443408571</v>
      </c>
      <c r="BP69" s="642">
        <f t="shared" si="59"/>
        <v>0.17509007807687615</v>
      </c>
      <c r="BQ69" s="642">
        <v>1</v>
      </c>
      <c r="BT69" s="634">
        <f t="shared" si="60"/>
        <v>0.80689744440553934</v>
      </c>
      <c r="BU69" s="634">
        <f t="shared" si="61"/>
        <v>1.2604359529698221</v>
      </c>
      <c r="BV69" s="634">
        <f t="shared" si="62"/>
        <v>1.2198734402994842</v>
      </c>
      <c r="BW69" s="634">
        <f t="shared" si="63"/>
        <v>1.2118523002031352</v>
      </c>
      <c r="BX69" s="634">
        <v>1</v>
      </c>
      <c r="BY69" s="634">
        <v>1</v>
      </c>
      <c r="BZ69" s="634">
        <f t="shared" si="64"/>
        <v>0.852621569847133</v>
      </c>
      <c r="CA69" s="634">
        <f t="shared" si="65"/>
        <v>1.0170425492882105</v>
      </c>
      <c r="CB69" s="634">
        <f t="shared" si="66"/>
        <v>1.01704254928821</v>
      </c>
      <c r="CC69" s="634"/>
      <c r="CD69" s="634">
        <f t="shared" si="75"/>
        <v>1.4783064345836419</v>
      </c>
      <c r="CG69" s="579"/>
      <c r="CI69" s="625">
        <f t="shared" si="67"/>
        <v>0.41613319909409641</v>
      </c>
      <c r="CJ69" s="625">
        <f t="shared" si="68"/>
        <v>0.52019817832869464</v>
      </c>
      <c r="CK69" s="625">
        <f t="shared" si="69"/>
        <v>6.3668622577209011E-2</v>
      </c>
      <c r="CL69" s="625">
        <f t="shared" si="70"/>
        <v>0</v>
      </c>
      <c r="CN69" s="625">
        <f t="shared" si="111"/>
        <v>0.43140717560044189</v>
      </c>
      <c r="CO69" s="625">
        <f t="shared" si="111"/>
        <v>0.50817991131628859</v>
      </c>
      <c r="CP69" s="625">
        <f t="shared" si="111"/>
        <v>6.0065735082551704E-2</v>
      </c>
      <c r="CQ69" s="625"/>
      <c r="CR69" s="625">
        <f t="shared" si="77"/>
        <v>0.99965282199928218</v>
      </c>
      <c r="CS69" s="625"/>
      <c r="CT69" s="625">
        <f t="shared" si="112"/>
        <v>0.43155700269783431</v>
      </c>
      <c r="CU69" s="625">
        <f t="shared" si="112"/>
        <v>0.50835640147540495</v>
      </c>
      <c r="CV69" s="625">
        <f t="shared" si="112"/>
        <v>6.0086595826760777E-2</v>
      </c>
      <c r="CW69" s="625">
        <f t="shared" si="112"/>
        <v>0</v>
      </c>
      <c r="CZ69" s="625">
        <f t="shared" si="79"/>
        <v>-3.0978170267492857E-2</v>
      </c>
      <c r="DA69" s="625">
        <f t="shared" si="80"/>
        <v>3.4921859527146173E-2</v>
      </c>
      <c r="DB69" s="625">
        <f t="shared" si="81"/>
        <v>-4.1113886275908069E-2</v>
      </c>
      <c r="DC69" s="625">
        <f t="shared" si="82"/>
        <v>0</v>
      </c>
      <c r="DE69" s="625">
        <f t="shared" si="83"/>
        <v>0.13370396409885824</v>
      </c>
      <c r="DF69" s="625">
        <f t="shared" si="84"/>
        <v>0.13370396409885862</v>
      </c>
      <c r="DG69" s="625">
        <f t="shared" si="85"/>
        <v>0.13370396409885824</v>
      </c>
      <c r="DH69" s="625">
        <f t="shared" si="86"/>
        <v>0</v>
      </c>
      <c r="DI69" s="625"/>
      <c r="DK69" s="625">
        <f t="shared" si="87"/>
        <v>-4.19026296854371E-2</v>
      </c>
      <c r="DL69" s="625">
        <f t="shared" si="88"/>
        <v>1.07954632831791E-2</v>
      </c>
      <c r="DM69" s="625">
        <f t="shared" si="89"/>
        <v>0.15755715164070802</v>
      </c>
      <c r="DN69" s="625"/>
      <c r="DP69" s="625">
        <f t="shared" si="90"/>
        <v>0.13370396409885824</v>
      </c>
      <c r="DQ69" s="625">
        <f t="shared" si="91"/>
        <v>0.13370396409885862</v>
      </c>
      <c r="DR69" s="625">
        <f t="shared" si="92"/>
        <v>0.13370396409885824</v>
      </c>
      <c r="DS69" s="625">
        <f t="shared" si="93"/>
        <v>0</v>
      </c>
      <c r="DU69" s="625">
        <f t="shared" si="94"/>
        <v>-4.19026296854371E-2</v>
      </c>
      <c r="DV69" s="625">
        <f t="shared" si="95"/>
        <v>1.07954632831791E-2</v>
      </c>
      <c r="DW69" s="625">
        <f t="shared" si="96"/>
        <v>0.15755715164070802</v>
      </c>
      <c r="DX69" s="625">
        <f t="shared" si="97"/>
        <v>0</v>
      </c>
      <c r="EB69" s="625">
        <f t="shared" si="107"/>
        <v>1.0019153429954037</v>
      </c>
      <c r="EC69" s="625">
        <f t="shared" si="28"/>
        <v>0.79392118339213968</v>
      </c>
      <c r="ED69" s="625">
        <f t="shared" si="104"/>
        <v>0.852621569847133</v>
      </c>
      <c r="EE69" s="625"/>
      <c r="EF69" s="625">
        <f t="shared" si="108"/>
        <v>1.1430543844178849</v>
      </c>
      <c r="EG69" s="625">
        <f t="shared" si="30"/>
        <v>1.2358876972862198</v>
      </c>
      <c r="EH69" s="625">
        <f t="shared" si="105"/>
        <v>1.2198734402994842</v>
      </c>
      <c r="EI69" s="625"/>
      <c r="EJ69" s="625">
        <f t="shared" si="109"/>
        <v>0.99687653069662763</v>
      </c>
      <c r="EK69" s="625">
        <f t="shared" si="32"/>
        <v>1.1978249609215172</v>
      </c>
      <c r="EL69" s="625">
        <f t="shared" si="106"/>
        <v>1.2118523002031352</v>
      </c>
      <c r="EM69" s="625"/>
      <c r="EP69" s="581"/>
    </row>
    <row r="70" spans="1:146" x14ac:dyDescent="0.2">
      <c r="A70" s="619" t="s">
        <v>105</v>
      </c>
      <c r="B70" s="575">
        <f t="shared" si="26"/>
        <v>2004</v>
      </c>
      <c r="D70" s="432">
        <f>Conversion_factors!$A66*D216+D291</f>
        <v>579.58732813579854</v>
      </c>
      <c r="E70" s="432">
        <f>Conversion_factors!$A66*E216+E291</f>
        <v>814.31526785800372</v>
      </c>
      <c r="F70" s="432">
        <f>Conversion_factors!$A66*F216+F291</f>
        <v>103.30673422821017</v>
      </c>
      <c r="G70" s="630"/>
      <c r="H70" s="630">
        <f t="shared" si="34"/>
        <v>1497.2093302220123</v>
      </c>
      <c r="I70" s="625"/>
      <c r="J70" s="636">
        <f>Mining_Data!C44</f>
        <v>230238.64025000003</v>
      </c>
      <c r="K70" s="636">
        <f>Mining_Data!D44</f>
        <v>69371.677640000009</v>
      </c>
      <c r="L70" s="636">
        <f>Mining_Data!E44</f>
        <v>74120.100000000006</v>
      </c>
      <c r="M70" s="636"/>
      <c r="N70" s="636">
        <f t="shared" si="113"/>
        <v>373730.41789000004</v>
      </c>
      <c r="O70" s="781"/>
      <c r="P70" s="635">
        <f>NonManufacturing_Data!V46</f>
        <v>0.62711409039210397</v>
      </c>
      <c r="Q70" s="635"/>
      <c r="R70" s="637">
        <f t="shared" si="36"/>
        <v>144385.89545349363</v>
      </c>
      <c r="S70" s="637">
        <f t="shared" si="37"/>
        <v>43503.956522182867</v>
      </c>
      <c r="T70" s="637">
        <f t="shared" si="38"/>
        <v>46481.759091271786</v>
      </c>
      <c r="U70" s="638"/>
      <c r="V70" s="636">
        <f t="shared" si="39"/>
        <v>234371.61106694827</v>
      </c>
      <c r="X70" s="639">
        <f t="shared" si="98"/>
        <v>2.517333005035407</v>
      </c>
      <c r="Y70" s="639">
        <f t="shared" si="99"/>
        <v>11.738439887295822</v>
      </c>
      <c r="Z70" s="639">
        <f t="shared" si="100"/>
        <v>1.3937748900529028</v>
      </c>
      <c r="AA70" s="630"/>
      <c r="AB70" s="630">
        <f t="shared" si="71"/>
        <v>6.3881855119148128</v>
      </c>
      <c r="AE70" s="639">
        <f t="shared" si="41"/>
        <v>4.0141547504720245</v>
      </c>
      <c r="AF70" s="639">
        <f t="shared" si="42"/>
        <v>18.718188711014836</v>
      </c>
      <c r="AG70" s="639">
        <f t="shared" si="43"/>
        <v>2.2225220440852209</v>
      </c>
      <c r="AH70" s="630"/>
      <c r="AI70" s="639">
        <f t="shared" si="110"/>
        <v>6.3881855119148128</v>
      </c>
      <c r="AK70" s="640">
        <f t="shared" si="45"/>
        <v>0.92757822534855516</v>
      </c>
      <c r="AL70" s="640">
        <f t="shared" si="46"/>
        <v>0.79091354099496058</v>
      </c>
      <c r="AM70" s="640">
        <f t="shared" si="47"/>
        <v>0.90331445476554195</v>
      </c>
      <c r="AN70" s="641"/>
      <c r="AO70" s="640">
        <f t="shared" si="48"/>
        <v>1.3137294177704624</v>
      </c>
      <c r="AQ70" s="635">
        <f t="shared" si="101"/>
        <v>1.5946061734552137</v>
      </c>
      <c r="AR70" s="635">
        <f t="shared" si="102"/>
        <v>1.5946061734552137</v>
      </c>
      <c r="AS70" s="635">
        <f t="shared" si="103"/>
        <v>1.5946061734552139</v>
      </c>
      <c r="AT70" s="635"/>
      <c r="AU70" s="635">
        <f t="shared" si="49"/>
        <v>1.5946061734552139</v>
      </c>
      <c r="AW70" s="635">
        <f t="shared" si="73"/>
        <v>0.61605539508899732</v>
      </c>
      <c r="AX70" s="635">
        <f t="shared" si="73"/>
        <v>0.18561956511770514</v>
      </c>
      <c r="AY70" s="635">
        <f t="shared" si="73"/>
        <v>0.1983250397932976</v>
      </c>
      <c r="AZ70" s="635"/>
      <c r="BA70" s="635">
        <f t="shared" si="74"/>
        <v>1</v>
      </c>
      <c r="BC70" s="625"/>
      <c r="BD70" s="642">
        <f t="shared" si="51"/>
        <v>0.92757822534855516</v>
      </c>
      <c r="BE70" s="642">
        <f t="shared" si="52"/>
        <v>0.79091354099496058</v>
      </c>
      <c r="BF70" s="642">
        <f t="shared" si="53"/>
        <v>0.90331445476554195</v>
      </c>
      <c r="BG70" s="642">
        <v>1</v>
      </c>
      <c r="BH70" s="633"/>
      <c r="BI70" s="642">
        <f t="shared" si="54"/>
        <v>1.5946061734552137</v>
      </c>
      <c r="BJ70" s="642">
        <f t="shared" si="55"/>
        <v>1.5946061734552137</v>
      </c>
      <c r="BK70" s="642">
        <f t="shared" si="56"/>
        <v>1.5946061734552139</v>
      </c>
      <c r="BL70" s="642">
        <v>1</v>
      </c>
      <c r="BN70" s="642">
        <f t="shared" si="57"/>
        <v>0.61605539508899732</v>
      </c>
      <c r="BO70" s="642">
        <f t="shared" si="58"/>
        <v>0.18561956511770514</v>
      </c>
      <c r="BP70" s="642">
        <f t="shared" si="59"/>
        <v>0.1983250397932976</v>
      </c>
      <c r="BQ70" s="642">
        <v>1</v>
      </c>
      <c r="BT70" s="634">
        <f t="shared" si="60"/>
        <v>0.82294456833809249</v>
      </c>
      <c r="BU70" s="634">
        <f t="shared" si="61"/>
        <v>1.3137294177704624</v>
      </c>
      <c r="BV70" s="634">
        <f t="shared" si="62"/>
        <v>1.2676009420764824</v>
      </c>
      <c r="BW70" s="634">
        <f t="shared" si="63"/>
        <v>1.2120067309695735</v>
      </c>
      <c r="BX70" s="634">
        <v>1</v>
      </c>
      <c r="BY70" s="634">
        <v>1</v>
      </c>
      <c r="BZ70" s="634">
        <f t="shared" si="64"/>
        <v>0.85510282257028958</v>
      </c>
      <c r="CA70" s="634">
        <f t="shared" si="65"/>
        <v>1.0811264886201668</v>
      </c>
      <c r="CB70" s="634">
        <f t="shared" si="66"/>
        <v>1.0811264886201668</v>
      </c>
      <c r="CC70" s="634"/>
      <c r="CD70" s="634">
        <f t="shared" si="75"/>
        <v>1.536340873980069</v>
      </c>
      <c r="CG70" s="579"/>
      <c r="CI70" s="625">
        <f t="shared" si="67"/>
        <v>0.38711175280336713</v>
      </c>
      <c r="CJ70" s="625">
        <f t="shared" si="68"/>
        <v>0.54388872111640774</v>
      </c>
      <c r="CK70" s="625">
        <f t="shared" si="69"/>
        <v>6.8999526080225151E-2</v>
      </c>
      <c r="CL70" s="625">
        <f t="shared" si="70"/>
        <v>0</v>
      </c>
      <c r="CN70" s="625">
        <f t="shared" si="111"/>
        <v>0.4014476563553413</v>
      </c>
      <c r="CO70" s="625">
        <f t="shared" si="111"/>
        <v>0.53195553146107122</v>
      </c>
      <c r="CP70" s="625">
        <f t="shared" si="111"/>
        <v>6.6298357669288585E-2</v>
      </c>
      <c r="CQ70" s="625"/>
      <c r="CR70" s="625">
        <f t="shared" si="77"/>
        <v>0.99970154548570112</v>
      </c>
      <c r="CS70" s="625"/>
      <c r="CT70" s="625">
        <f t="shared" si="112"/>
        <v>0.40156750599029983</v>
      </c>
      <c r="CU70" s="625">
        <f t="shared" si="112"/>
        <v>0.53211434338897889</v>
      </c>
      <c r="CV70" s="625">
        <f t="shared" si="112"/>
        <v>6.6318150620721286E-2</v>
      </c>
      <c r="CW70" s="625">
        <f t="shared" si="112"/>
        <v>0</v>
      </c>
      <c r="CZ70" s="625">
        <f t="shared" si="79"/>
        <v>-2.7595734489686354E-2</v>
      </c>
      <c r="DA70" s="625">
        <f t="shared" si="80"/>
        <v>3.141711255400681E-2</v>
      </c>
      <c r="DB70" s="625">
        <f t="shared" si="81"/>
        <v>-4.116560567604604E-2</v>
      </c>
      <c r="DC70" s="625">
        <f t="shared" si="82"/>
        <v>0</v>
      </c>
      <c r="DE70" s="625">
        <f t="shared" si="83"/>
        <v>3.8378976126701568E-2</v>
      </c>
      <c r="DF70" s="625">
        <f t="shared" si="84"/>
        <v>3.8378976126701568E-2</v>
      </c>
      <c r="DG70" s="625">
        <f t="shared" si="85"/>
        <v>3.8378976126701783E-2</v>
      </c>
      <c r="DH70" s="625">
        <f t="shared" si="86"/>
        <v>0</v>
      </c>
      <c r="DI70" s="625"/>
      <c r="DK70" s="625">
        <f t="shared" si="87"/>
        <v>-4.1662901733266991E-2</v>
      </c>
      <c r="DL70" s="625">
        <f t="shared" si="88"/>
        <v>1.6151050104822585E-2</v>
      </c>
      <c r="DM70" s="625">
        <f t="shared" si="89"/>
        <v>0.12460672647258085</v>
      </c>
      <c r="DN70" s="625"/>
      <c r="DP70" s="625">
        <f t="shared" si="90"/>
        <v>3.8378976126701568E-2</v>
      </c>
      <c r="DQ70" s="625">
        <f t="shared" si="91"/>
        <v>3.8378976126701568E-2</v>
      </c>
      <c r="DR70" s="625">
        <f t="shared" si="92"/>
        <v>3.8378976126701783E-2</v>
      </c>
      <c r="DS70" s="625">
        <f t="shared" si="93"/>
        <v>0</v>
      </c>
      <c r="DU70" s="625">
        <f t="shared" si="94"/>
        <v>-4.1662901733266991E-2</v>
      </c>
      <c r="DV70" s="625">
        <f t="shared" si="95"/>
        <v>1.6151050104822585E-2</v>
      </c>
      <c r="DW70" s="625">
        <f t="shared" si="96"/>
        <v>0.12460672647258085</v>
      </c>
      <c r="DX70" s="625">
        <f t="shared" si="97"/>
        <v>0</v>
      </c>
      <c r="EB70" s="625">
        <f t="shared" si="107"/>
        <v>1.0029101453809119</v>
      </c>
      <c r="EC70" s="625">
        <f t="shared" si="28"/>
        <v>0.7962316094567965</v>
      </c>
      <c r="ED70" s="625">
        <f t="shared" si="104"/>
        <v>0.85510282257028958</v>
      </c>
      <c r="EE70" s="625"/>
      <c r="EF70" s="625">
        <f t="shared" si="108"/>
        <v>1.0391249618200402</v>
      </c>
      <c r="EG70" s="625">
        <f t="shared" si="30"/>
        <v>1.2842417562564006</v>
      </c>
      <c r="EH70" s="625">
        <f t="shared" si="105"/>
        <v>1.2676009420764824</v>
      </c>
      <c r="EI70" s="625"/>
      <c r="EJ70" s="625">
        <f t="shared" si="109"/>
        <v>1.0001274336537651</v>
      </c>
      <c r="EK70" s="625">
        <f t="shared" si="32"/>
        <v>1.1979776041328585</v>
      </c>
      <c r="EL70" s="625">
        <f t="shared" si="106"/>
        <v>1.2120067309695735</v>
      </c>
      <c r="EM70" s="625"/>
      <c r="EP70" s="581"/>
    </row>
    <row r="71" spans="1:146" x14ac:dyDescent="0.2">
      <c r="A71" s="619" t="s">
        <v>105</v>
      </c>
      <c r="B71" s="575">
        <f t="shared" si="26"/>
        <v>2005</v>
      </c>
      <c r="D71" s="432">
        <f>Conversion_factors!$A67*D217+D292</f>
        <v>533.42196718637547</v>
      </c>
      <c r="E71" s="432">
        <f>Conversion_factors!$A67*E217+E292</f>
        <v>854.39297451737514</v>
      </c>
      <c r="F71" s="432">
        <f>Conversion_factors!$A67*F217+F292</f>
        <v>107.51528261129235</v>
      </c>
      <c r="G71" s="630"/>
      <c r="H71" s="630">
        <f t="shared" si="34"/>
        <v>1495.3302243150431</v>
      </c>
      <c r="I71" s="625"/>
      <c r="J71" s="636">
        <f>Mining_Data!C45</f>
        <v>219035</v>
      </c>
      <c r="K71" s="636">
        <f>Mining_Data!D45</f>
        <v>72284</v>
      </c>
      <c r="L71" s="636">
        <f>Mining_Data!E45</f>
        <v>80689</v>
      </c>
      <c r="M71" s="636"/>
      <c r="N71" s="636">
        <f t="shared" si="113"/>
        <v>372008</v>
      </c>
      <c r="O71" s="781"/>
      <c r="P71" s="635">
        <f>NonManufacturing_Data!V47</f>
        <v>0.51683964635264201</v>
      </c>
      <c r="Q71" s="635"/>
      <c r="R71" s="637">
        <f t="shared" si="36"/>
        <v>113205.97193885094</v>
      </c>
      <c r="S71" s="637">
        <f t="shared" si="37"/>
        <v>37359.236996954372</v>
      </c>
      <c r="T71" s="637">
        <f t="shared" si="38"/>
        <v>41703.274224548331</v>
      </c>
      <c r="U71" s="638"/>
      <c r="V71" s="636">
        <f t="shared" si="39"/>
        <v>192268.48316035364</v>
      </c>
      <c r="X71" s="639">
        <f t="shared" si="98"/>
        <v>2.4353275375459424</v>
      </c>
      <c r="Y71" s="639">
        <f t="shared" si="99"/>
        <v>11.819945970302904</v>
      </c>
      <c r="Z71" s="639">
        <f t="shared" si="100"/>
        <v>1.3324651763101829</v>
      </c>
      <c r="AA71" s="630"/>
      <c r="AB71" s="630">
        <f t="shared" si="71"/>
        <v>7.7773028617900115</v>
      </c>
      <c r="AE71" s="639">
        <f t="shared" si="41"/>
        <v>4.7119596082308046</v>
      </c>
      <c r="AF71" s="639">
        <f t="shared" si="42"/>
        <v>22.869658033621715</v>
      </c>
      <c r="AG71" s="639">
        <f t="shared" si="43"/>
        <v>2.5781017104888195</v>
      </c>
      <c r="AH71" s="630"/>
      <c r="AI71" s="639">
        <f t="shared" si="110"/>
        <v>7.7773028617900115</v>
      </c>
      <c r="AK71" s="640">
        <f t="shared" si="45"/>
        <v>0.89736113215881796</v>
      </c>
      <c r="AL71" s="640">
        <f t="shared" si="46"/>
        <v>0.7964052643706987</v>
      </c>
      <c r="AM71" s="640">
        <f t="shared" si="47"/>
        <v>0.86357923565908035</v>
      </c>
      <c r="AN71" s="641"/>
      <c r="AO71" s="640">
        <f t="shared" si="48"/>
        <v>1.5994011979438256</v>
      </c>
      <c r="AQ71" s="635">
        <f t="shared" si="101"/>
        <v>1.9348360890211111</v>
      </c>
      <c r="AR71" s="635">
        <f t="shared" si="102"/>
        <v>1.9348360890211111</v>
      </c>
      <c r="AS71" s="635">
        <f t="shared" si="103"/>
        <v>1.9348360890211109</v>
      </c>
      <c r="AT71" s="635"/>
      <c r="AU71" s="635">
        <f t="shared" si="49"/>
        <v>1.9348360890211111</v>
      </c>
      <c r="AW71" s="635">
        <f t="shared" si="73"/>
        <v>0.58879110126663947</v>
      </c>
      <c r="AX71" s="635">
        <f t="shared" si="73"/>
        <v>0.19430764929786457</v>
      </c>
      <c r="AY71" s="635">
        <f t="shared" si="73"/>
        <v>0.21690124943549602</v>
      </c>
      <c r="AZ71" s="635"/>
      <c r="BA71" s="635">
        <f t="shared" si="74"/>
        <v>1</v>
      </c>
      <c r="BC71" s="625"/>
      <c r="BD71" s="642">
        <f t="shared" si="51"/>
        <v>0.89736113215881796</v>
      </c>
      <c r="BE71" s="642">
        <f t="shared" si="52"/>
        <v>0.7964052643706987</v>
      </c>
      <c r="BF71" s="642">
        <f t="shared" si="53"/>
        <v>0.86357923565908035</v>
      </c>
      <c r="BG71" s="642">
        <v>1</v>
      </c>
      <c r="BH71" s="633"/>
      <c r="BI71" s="642">
        <f t="shared" si="54"/>
        <v>1.9348360890211111</v>
      </c>
      <c r="BJ71" s="642">
        <f t="shared" si="55"/>
        <v>1.9348360890211111</v>
      </c>
      <c r="BK71" s="642">
        <f t="shared" si="56"/>
        <v>1.9348360890211109</v>
      </c>
      <c r="BL71" s="642">
        <v>1</v>
      </c>
      <c r="BN71" s="642">
        <f t="shared" si="57"/>
        <v>0.58879110126663947</v>
      </c>
      <c r="BO71" s="642">
        <f t="shared" si="58"/>
        <v>0.19430764929786457</v>
      </c>
      <c r="BP71" s="642">
        <f t="shared" si="59"/>
        <v>0.21690124943549602</v>
      </c>
      <c r="BQ71" s="642">
        <v>1</v>
      </c>
      <c r="BT71" s="634">
        <f t="shared" si="60"/>
        <v>0.81915184936438268</v>
      </c>
      <c r="BU71" s="634">
        <f t="shared" si="61"/>
        <v>1.5994011979438256</v>
      </c>
      <c r="BV71" s="634">
        <f t="shared" si="62"/>
        <v>1.5380600489539129</v>
      </c>
      <c r="BW71" s="634">
        <f t="shared" si="63"/>
        <v>1.2303102808478907</v>
      </c>
      <c r="BX71" s="634">
        <v>1</v>
      </c>
      <c r="BY71" s="634">
        <v>1</v>
      </c>
      <c r="BZ71" s="634">
        <f t="shared" si="64"/>
        <v>0.84521943041892234</v>
      </c>
      <c r="CA71" s="634">
        <f t="shared" si="65"/>
        <v>1.3101524491712939</v>
      </c>
      <c r="CB71" s="634">
        <f t="shared" si="66"/>
        <v>1.3101524491712939</v>
      </c>
      <c r="CC71" s="634"/>
      <c r="CD71" s="634">
        <f t="shared" si="75"/>
        <v>1.8922910907894093</v>
      </c>
      <c r="CG71" s="579"/>
      <c r="CI71" s="625">
        <f t="shared" si="67"/>
        <v>0.35672519588823054</v>
      </c>
      <c r="CJ71" s="625">
        <f t="shared" si="68"/>
        <v>0.57137410895893703</v>
      </c>
      <c r="CK71" s="625">
        <f t="shared" si="69"/>
        <v>7.1900695152832358E-2</v>
      </c>
      <c r="CL71" s="625">
        <f t="shared" si="70"/>
        <v>0</v>
      </c>
      <c r="CN71" s="625">
        <f t="shared" si="111"/>
        <v>0.37171149482220339</v>
      </c>
      <c r="CO71" s="625">
        <f t="shared" si="111"/>
        <v>0.55751850160321348</v>
      </c>
      <c r="CP71" s="625">
        <f t="shared" si="111"/>
        <v>7.0440153530480443E-2</v>
      </c>
      <c r="CQ71" s="625"/>
      <c r="CR71" s="625">
        <f t="shared" si="77"/>
        <v>0.99967014995589731</v>
      </c>
      <c r="CS71" s="625"/>
      <c r="CT71" s="625">
        <f t="shared" si="112"/>
        <v>0.37183414433110989</v>
      </c>
      <c r="CU71" s="625">
        <f t="shared" si="112"/>
        <v>0.55770245978416944</v>
      </c>
      <c r="CV71" s="625">
        <f t="shared" si="112"/>
        <v>7.0463395884720642E-2</v>
      </c>
      <c r="CW71" s="625">
        <f t="shared" si="112"/>
        <v>0</v>
      </c>
      <c r="CZ71" s="625">
        <f t="shared" si="79"/>
        <v>-3.3118749932345475E-2</v>
      </c>
      <c r="DA71" s="625">
        <f t="shared" si="80"/>
        <v>6.9195240036810995E-3</v>
      </c>
      <c r="DB71" s="625">
        <f t="shared" si="81"/>
        <v>-4.4985071785570159E-2</v>
      </c>
      <c r="DC71" s="625">
        <f t="shared" si="82"/>
        <v>0</v>
      </c>
      <c r="DE71" s="625">
        <f t="shared" si="83"/>
        <v>0.19339582182305148</v>
      </c>
      <c r="DF71" s="625">
        <f t="shared" si="84"/>
        <v>0.19339582182305148</v>
      </c>
      <c r="DG71" s="625">
        <f t="shared" si="85"/>
        <v>0.19339582182305112</v>
      </c>
      <c r="DH71" s="625">
        <f t="shared" si="86"/>
        <v>0</v>
      </c>
      <c r="DI71" s="625"/>
      <c r="DK71" s="625">
        <f t="shared" si="87"/>
        <v>-4.5265432620298938E-2</v>
      </c>
      <c r="DL71" s="625">
        <f t="shared" si="88"/>
        <v>4.5743493798648081E-2</v>
      </c>
      <c r="DM71" s="625">
        <f t="shared" si="89"/>
        <v>8.9534878403120119E-2</v>
      </c>
      <c r="DN71" s="625"/>
      <c r="DP71" s="625">
        <f t="shared" si="90"/>
        <v>0.19339582182305148</v>
      </c>
      <c r="DQ71" s="625">
        <f t="shared" si="91"/>
        <v>0.19339582182305148</v>
      </c>
      <c r="DR71" s="625">
        <f t="shared" si="92"/>
        <v>0.19339582182305112</v>
      </c>
      <c r="DS71" s="625">
        <f t="shared" si="93"/>
        <v>0</v>
      </c>
      <c r="DU71" s="625">
        <f t="shared" si="94"/>
        <v>-4.5265432620298938E-2</v>
      </c>
      <c r="DV71" s="625">
        <f t="shared" si="95"/>
        <v>4.5743493798648081E-2</v>
      </c>
      <c r="DW71" s="625">
        <f t="shared" si="96"/>
        <v>8.9534878403120119E-2</v>
      </c>
      <c r="DX71" s="625">
        <f t="shared" si="97"/>
        <v>0</v>
      </c>
      <c r="EB71" s="625">
        <f t="shared" si="107"/>
        <v>0.98844186700067316</v>
      </c>
      <c r="EC71" s="625">
        <f t="shared" si="28"/>
        <v>0.78702865861642679</v>
      </c>
      <c r="ED71" s="625">
        <f t="shared" si="104"/>
        <v>0.84521943041892234</v>
      </c>
      <c r="EE71" s="625"/>
      <c r="EF71" s="625">
        <f t="shared" si="108"/>
        <v>1.2133629740242902</v>
      </c>
      <c r="EG71" s="625">
        <f t="shared" si="30"/>
        <v>1.5582513967374438</v>
      </c>
      <c r="EH71" s="625">
        <f t="shared" si="105"/>
        <v>1.5380600489539129</v>
      </c>
      <c r="EI71" s="625"/>
      <c r="EJ71" s="625">
        <f t="shared" si="109"/>
        <v>1.0151018549737549</v>
      </c>
      <c r="EK71" s="625">
        <f t="shared" si="32"/>
        <v>1.2160692881722792</v>
      </c>
      <c r="EL71" s="625">
        <f t="shared" si="106"/>
        <v>1.2303102808478907</v>
      </c>
      <c r="EM71" s="625"/>
      <c r="EP71" s="581"/>
    </row>
    <row r="72" spans="1:146" x14ac:dyDescent="0.2">
      <c r="A72" s="619" t="s">
        <v>105</v>
      </c>
      <c r="B72" s="575">
        <f t="shared" si="26"/>
        <v>2006</v>
      </c>
      <c r="D72" s="432">
        <f>Conversion_factors!$A68*D218+D293</f>
        <v>516.97449370908816</v>
      </c>
      <c r="E72" s="432">
        <f>Conversion_factors!$A68*E218+E293</f>
        <v>845.91117454918185</v>
      </c>
      <c r="F72" s="432">
        <f>Conversion_factors!$A68*F218+F293</f>
        <v>116.22864855008275</v>
      </c>
      <c r="G72" s="630"/>
      <c r="H72" s="630">
        <f t="shared" si="34"/>
        <v>1479.1143168083527</v>
      </c>
      <c r="I72" s="625"/>
      <c r="J72" s="636">
        <f>Mining_Data!C46</f>
        <v>219615.44275000002</v>
      </c>
      <c r="K72" s="636">
        <f>Mining_Data!D46</f>
        <v>74487.939160000009</v>
      </c>
      <c r="L72" s="636">
        <f>Mining_Data!E46</f>
        <v>91436.2</v>
      </c>
      <c r="M72" s="636"/>
      <c r="N72" s="636">
        <f t="shared" si="113"/>
        <v>385539.58191000001</v>
      </c>
      <c r="O72" s="781"/>
      <c r="P72" s="635">
        <f>NonManufacturing_Data!V48</f>
        <v>0.53154555105793078</v>
      </c>
      <c r="Q72" s="635"/>
      <c r="R72" s="637">
        <f t="shared" si="36"/>
        <v>116735.6115373802</v>
      </c>
      <c r="S72" s="637">
        <f t="shared" si="37"/>
        <v>39593.732667971824</v>
      </c>
      <c r="T72" s="637">
        <f t="shared" si="38"/>
        <v>48602.505315643168</v>
      </c>
      <c r="U72" s="638"/>
      <c r="V72" s="636">
        <f t="shared" si="39"/>
        <v>204931.84952099517</v>
      </c>
      <c r="X72" s="639">
        <f t="shared" si="98"/>
        <v>2.3539988228313606</v>
      </c>
      <c r="Y72" s="639">
        <f t="shared" si="99"/>
        <v>11.356350895037727</v>
      </c>
      <c r="Z72" s="639">
        <f t="shared" si="100"/>
        <v>1.2711447823737507</v>
      </c>
      <c r="AA72" s="630"/>
      <c r="AB72" s="630">
        <f t="shared" si="71"/>
        <v>7.2175912151557391</v>
      </c>
      <c r="AE72" s="639">
        <f t="shared" si="41"/>
        <v>4.4285928424125007</v>
      </c>
      <c r="AF72" s="639">
        <f t="shared" si="42"/>
        <v>21.364774613267432</v>
      </c>
      <c r="AG72" s="639">
        <f t="shared" si="43"/>
        <v>2.3914127017784303</v>
      </c>
      <c r="AH72" s="630"/>
      <c r="AI72" s="639">
        <f t="shared" si="110"/>
        <v>7.2175912151557391</v>
      </c>
      <c r="AK72" s="640">
        <f t="shared" si="45"/>
        <v>0.86739340650872276</v>
      </c>
      <c r="AL72" s="640">
        <f t="shared" si="46"/>
        <v>0.76516911833372525</v>
      </c>
      <c r="AM72" s="640">
        <f t="shared" si="47"/>
        <v>0.82383709465050337</v>
      </c>
      <c r="AN72" s="641"/>
      <c r="AO72" s="640">
        <f t="shared" si="48"/>
        <v>1.484296579538374</v>
      </c>
      <c r="AQ72" s="635">
        <f t="shared" si="101"/>
        <v>1.8813063113964705</v>
      </c>
      <c r="AR72" s="635">
        <f t="shared" si="102"/>
        <v>1.8813063113964705</v>
      </c>
      <c r="AS72" s="635">
        <f t="shared" si="103"/>
        <v>1.8813063113964705</v>
      </c>
      <c r="AT72" s="635"/>
      <c r="AU72" s="635">
        <f t="shared" si="49"/>
        <v>1.8813063113964708</v>
      </c>
      <c r="AW72" s="635">
        <f t="shared" si="73"/>
        <v>0.56963137652949691</v>
      </c>
      <c r="AX72" s="635">
        <f t="shared" si="73"/>
        <v>0.19320438848581936</v>
      </c>
      <c r="AY72" s="635">
        <f t="shared" si="73"/>
        <v>0.23716423498468384</v>
      </c>
      <c r="AZ72" s="635"/>
      <c r="BA72" s="635">
        <f t="shared" si="74"/>
        <v>1</v>
      </c>
      <c r="BC72" s="625"/>
      <c r="BD72" s="642">
        <f t="shared" si="51"/>
        <v>0.86739340650872276</v>
      </c>
      <c r="BE72" s="642">
        <f t="shared" si="52"/>
        <v>0.76516911833372525</v>
      </c>
      <c r="BF72" s="642">
        <f t="shared" si="53"/>
        <v>0.82383709465050337</v>
      </c>
      <c r="BG72" s="642">
        <v>1</v>
      </c>
      <c r="BH72" s="633"/>
      <c r="BI72" s="642">
        <f t="shared" si="54"/>
        <v>1.8813063113964705</v>
      </c>
      <c r="BJ72" s="642">
        <f t="shared" si="55"/>
        <v>1.8813063113964705</v>
      </c>
      <c r="BK72" s="642">
        <f t="shared" si="56"/>
        <v>1.8813063113964705</v>
      </c>
      <c r="BL72" s="642">
        <v>1</v>
      </c>
      <c r="BN72" s="642">
        <f t="shared" si="57"/>
        <v>0.56963137652949691</v>
      </c>
      <c r="BO72" s="642">
        <f t="shared" si="58"/>
        <v>0.19320438848581936</v>
      </c>
      <c r="BP72" s="642">
        <f t="shared" si="59"/>
        <v>0.23716423498468384</v>
      </c>
      <c r="BQ72" s="642">
        <v>1</v>
      </c>
      <c r="BT72" s="634">
        <f t="shared" si="60"/>
        <v>0.84894803747432157</v>
      </c>
      <c r="BU72" s="634">
        <f t="shared" si="61"/>
        <v>1.484296579538374</v>
      </c>
      <c r="BV72" s="634">
        <f t="shared" si="62"/>
        <v>1.4955076007847758</v>
      </c>
      <c r="BW72" s="634">
        <f t="shared" si="63"/>
        <v>1.2202365566885909</v>
      </c>
      <c r="BX72" s="634">
        <v>1</v>
      </c>
      <c r="BY72" s="634">
        <v>1</v>
      </c>
      <c r="BZ72" s="634">
        <f t="shared" si="64"/>
        <v>0.81336977570842639</v>
      </c>
      <c r="CA72" s="634">
        <f t="shared" si="65"/>
        <v>1.2600906682289512</v>
      </c>
      <c r="CB72" s="634">
        <f t="shared" si="66"/>
        <v>1.2600906682289508</v>
      </c>
      <c r="CC72" s="634"/>
      <c r="CD72" s="634">
        <f t="shared" si="75"/>
        <v>1.8248730452832307</v>
      </c>
      <c r="CG72" s="579"/>
      <c r="CI72" s="625">
        <f t="shared" si="67"/>
        <v>0.34951625295914973</v>
      </c>
      <c r="CJ72" s="625">
        <f t="shared" si="68"/>
        <v>0.57190385147139755</v>
      </c>
      <c r="CK72" s="625">
        <f t="shared" si="69"/>
        <v>7.8579895569452718E-2</v>
      </c>
      <c r="CL72" s="625">
        <f t="shared" si="70"/>
        <v>0</v>
      </c>
      <c r="CN72" s="625">
        <f t="shared" si="111"/>
        <v>0.3531084598970991</v>
      </c>
      <c r="CO72" s="625">
        <f t="shared" si="111"/>
        <v>0.57163893930540444</v>
      </c>
      <c r="CP72" s="625">
        <f t="shared" si="111"/>
        <v>7.5190859107819641E-2</v>
      </c>
      <c r="CQ72" s="625"/>
      <c r="CR72" s="625">
        <f t="shared" si="77"/>
        <v>0.99993825831032312</v>
      </c>
      <c r="CS72" s="625"/>
      <c r="CT72" s="625">
        <f t="shared" si="112"/>
        <v>0.35313026275619769</v>
      </c>
      <c r="CU72" s="625">
        <f t="shared" si="112"/>
        <v>0.57167423543864515</v>
      </c>
      <c r="CV72" s="625">
        <f t="shared" si="112"/>
        <v>7.5195501805157189E-2</v>
      </c>
      <c r="CW72" s="625">
        <f t="shared" si="112"/>
        <v>0</v>
      </c>
      <c r="CZ72" s="625">
        <f t="shared" si="79"/>
        <v>-3.3965751061455232E-2</v>
      </c>
      <c r="DA72" s="625">
        <f t="shared" si="80"/>
        <v>-4.0011303265994655E-2</v>
      </c>
      <c r="DB72" s="625">
        <f t="shared" si="81"/>
        <v>-4.7112844720897343E-2</v>
      </c>
      <c r="DC72" s="625">
        <f t="shared" si="82"/>
        <v>0</v>
      </c>
      <c r="DE72" s="625">
        <f t="shared" si="83"/>
        <v>-2.8056232342264523E-2</v>
      </c>
      <c r="DF72" s="625">
        <f t="shared" si="84"/>
        <v>-2.8056232342264523E-2</v>
      </c>
      <c r="DG72" s="625">
        <f t="shared" si="85"/>
        <v>-2.8056232342264408E-2</v>
      </c>
      <c r="DH72" s="625">
        <f t="shared" si="86"/>
        <v>0</v>
      </c>
      <c r="DI72" s="625"/>
      <c r="DK72" s="625">
        <f t="shared" si="87"/>
        <v>-3.3082010182660979E-2</v>
      </c>
      <c r="DL72" s="625">
        <f t="shared" si="88"/>
        <v>-5.6940878494453088E-3</v>
      </c>
      <c r="DM72" s="625">
        <f t="shared" si="89"/>
        <v>8.9310697519934229E-2</v>
      </c>
      <c r="DN72" s="625"/>
      <c r="DP72" s="625">
        <f t="shared" si="90"/>
        <v>-2.8056232342264523E-2</v>
      </c>
      <c r="DQ72" s="625">
        <f t="shared" si="91"/>
        <v>-2.8056232342264523E-2</v>
      </c>
      <c r="DR72" s="625">
        <f t="shared" si="92"/>
        <v>-2.8056232342264408E-2</v>
      </c>
      <c r="DS72" s="625">
        <f t="shared" si="93"/>
        <v>0</v>
      </c>
      <c r="DU72" s="625">
        <f t="shared" si="94"/>
        <v>-3.3082010182660979E-2</v>
      </c>
      <c r="DV72" s="625">
        <f t="shared" si="95"/>
        <v>-5.6940878494453088E-3</v>
      </c>
      <c r="DW72" s="625">
        <f t="shared" si="96"/>
        <v>8.9310697519934229E-2</v>
      </c>
      <c r="DX72" s="625">
        <f t="shared" si="97"/>
        <v>0</v>
      </c>
      <c r="EB72" s="625">
        <f t="shared" si="107"/>
        <v>0.96231788626213888</v>
      </c>
      <c r="EC72" s="625">
        <f t="shared" si="28"/>
        <v>0.75737175518748634</v>
      </c>
      <c r="ED72" s="625">
        <f t="shared" si="104"/>
        <v>0.81336977570842639</v>
      </c>
      <c r="EE72" s="625"/>
      <c r="EF72" s="625">
        <f t="shared" si="108"/>
        <v>0.97233368866314518</v>
      </c>
      <c r="EG72" s="625">
        <f t="shared" si="30"/>
        <v>1.5151403284542169</v>
      </c>
      <c r="EH72" s="625">
        <f t="shared" si="105"/>
        <v>1.4955076007847758</v>
      </c>
      <c r="EI72" s="625"/>
      <c r="EJ72" s="625">
        <f t="shared" si="109"/>
        <v>0.99181204585858007</v>
      </c>
      <c r="EK72" s="625">
        <f t="shared" si="32"/>
        <v>1.2061121686079355</v>
      </c>
      <c r="EL72" s="625">
        <f t="shared" si="106"/>
        <v>1.2202365566885909</v>
      </c>
      <c r="EM72" s="625"/>
      <c r="EP72" s="581"/>
    </row>
    <row r="73" spans="1:146" x14ac:dyDescent="0.2">
      <c r="A73" s="619" t="s">
        <v>105</v>
      </c>
      <c r="B73" s="575">
        <f>B72+1</f>
        <v>2007</v>
      </c>
      <c r="D73" s="432">
        <f>Conversion_factors!$A69*D219+D294</f>
        <v>517.03181882674448</v>
      </c>
      <c r="E73" s="432">
        <f>Conversion_factors!$A69*E219+E294</f>
        <v>838.23775015731985</v>
      </c>
      <c r="F73" s="432">
        <f>Conversion_factors!$A69*F219+F294</f>
        <v>127.80867500588516</v>
      </c>
      <c r="G73" s="630"/>
      <c r="H73" s="630">
        <f t="shared" si="34"/>
        <v>1483.0782439899494</v>
      </c>
      <c r="I73" s="625"/>
      <c r="J73" s="636">
        <f>Mining_Data!C47</f>
        <v>226773.50655000002</v>
      </c>
      <c r="K73" s="636">
        <f>Mining_Data!D47</f>
        <v>72209.547480000008</v>
      </c>
      <c r="L73" s="636">
        <f>Mining_Data!E47</f>
        <v>105493.4</v>
      </c>
      <c r="M73" s="636"/>
      <c r="N73" s="636">
        <f t="shared" si="113"/>
        <v>404476.45403000002</v>
      </c>
      <c r="O73" s="781"/>
      <c r="P73" s="635">
        <f>NonManufacturing_Data!V49</f>
        <v>0.52832459066670034</v>
      </c>
      <c r="Q73" s="635"/>
      <c r="R73" s="637">
        <f t="shared" si="36"/>
        <v>119810.02002208105</v>
      </c>
      <c r="S73" s="637">
        <f t="shared" si="37"/>
        <v>38150.079614598668</v>
      </c>
      <c r="T73" s="637">
        <f t="shared" si="38"/>
        <v>55734.757373038483</v>
      </c>
      <c r="U73" s="638"/>
      <c r="V73" s="636">
        <f t="shared" si="39"/>
        <v>213694.85700971819</v>
      </c>
      <c r="X73" s="639">
        <f t="shared" si="98"/>
        <v>2.279948071062468</v>
      </c>
      <c r="Y73" s="639">
        <f t="shared" si="99"/>
        <v>11.608406082166459</v>
      </c>
      <c r="Z73" s="639">
        <f t="shared" si="100"/>
        <v>1.2115324276768515</v>
      </c>
      <c r="AA73" s="630"/>
      <c r="AB73" s="630">
        <f t="shared" si="71"/>
        <v>6.9401681666232307</v>
      </c>
      <c r="AE73" s="639">
        <f t="shared" si="41"/>
        <v>4.3154305352044444</v>
      </c>
      <c r="AF73" s="639">
        <f t="shared" si="42"/>
        <v>21.972110114196365</v>
      </c>
      <c r="AG73" s="639">
        <f t="shared" si="43"/>
        <v>2.2931592605750217</v>
      </c>
      <c r="AH73" s="630"/>
      <c r="AI73" s="639">
        <f t="shared" si="110"/>
        <v>6.9401681666232307</v>
      </c>
      <c r="AK73" s="640">
        <f t="shared" si="45"/>
        <v>0.84010743966439994</v>
      </c>
      <c r="AL73" s="640">
        <f t="shared" si="46"/>
        <v>0.7821521128791834</v>
      </c>
      <c r="AM73" s="640">
        <f t="shared" si="47"/>
        <v>0.78520194483927686</v>
      </c>
      <c r="AN73" s="641"/>
      <c r="AO73" s="640">
        <f t="shared" si="48"/>
        <v>1.4272445701148915</v>
      </c>
      <c r="AQ73" s="635">
        <f t="shared" si="101"/>
        <v>1.8927758004564688</v>
      </c>
      <c r="AR73" s="635">
        <f t="shared" si="102"/>
        <v>1.8927758004564688</v>
      </c>
      <c r="AS73" s="635">
        <f t="shared" si="103"/>
        <v>1.8927758004564688</v>
      </c>
      <c r="AT73" s="635"/>
      <c r="AU73" s="635">
        <f t="shared" si="49"/>
        <v>1.892775800456469</v>
      </c>
      <c r="AW73" s="635">
        <f t="shared" si="73"/>
        <v>0.56065935183752436</v>
      </c>
      <c r="AX73" s="635">
        <f t="shared" si="73"/>
        <v>0.17852596056096809</v>
      </c>
      <c r="AY73" s="635">
        <f t="shared" si="73"/>
        <v>0.26081468760150756</v>
      </c>
      <c r="AZ73" s="635"/>
      <c r="BA73" s="635">
        <f t="shared" si="74"/>
        <v>1</v>
      </c>
      <c r="BC73" s="625"/>
      <c r="BD73" s="642">
        <f t="shared" si="51"/>
        <v>0.84010743966439994</v>
      </c>
      <c r="BE73" s="642">
        <f t="shared" si="52"/>
        <v>0.7821521128791834</v>
      </c>
      <c r="BF73" s="642">
        <f t="shared" si="53"/>
        <v>0.78520194483927686</v>
      </c>
      <c r="BG73" s="642">
        <v>1</v>
      </c>
      <c r="BH73" s="633"/>
      <c r="BI73" s="642">
        <f t="shared" si="54"/>
        <v>1.8927758004564688</v>
      </c>
      <c r="BJ73" s="642">
        <f t="shared" si="55"/>
        <v>1.8927758004564688</v>
      </c>
      <c r="BK73" s="642">
        <f t="shared" si="56"/>
        <v>1.8927758004564688</v>
      </c>
      <c r="BL73" s="642">
        <v>1</v>
      </c>
      <c r="BN73" s="642">
        <f t="shared" si="57"/>
        <v>0.56065935183752436</v>
      </c>
      <c r="BO73" s="642">
        <f t="shared" si="58"/>
        <v>0.17852596056096809</v>
      </c>
      <c r="BP73" s="642">
        <f t="shared" si="59"/>
        <v>0.26081468760150756</v>
      </c>
      <c r="BQ73" s="642">
        <v>1</v>
      </c>
      <c r="BT73" s="634">
        <f t="shared" si="60"/>
        <v>0.89064653271709815</v>
      </c>
      <c r="BU73" s="634">
        <f t="shared" si="61"/>
        <v>1.4272445701148915</v>
      </c>
      <c r="BV73" s="634">
        <f t="shared" si="62"/>
        <v>1.5046250464460371</v>
      </c>
      <c r="BW73" s="634">
        <f t="shared" si="63"/>
        <v>1.1692960424613106</v>
      </c>
      <c r="BX73" s="634">
        <v>1</v>
      </c>
      <c r="BY73" s="634">
        <v>1</v>
      </c>
      <c r="BZ73" s="634">
        <f t="shared" si="64"/>
        <v>0.81123304438029364</v>
      </c>
      <c r="CA73" s="634">
        <f t="shared" si="65"/>
        <v>1.2711704277121334</v>
      </c>
      <c r="CB73" s="634">
        <f t="shared" si="66"/>
        <v>1.2711704277121334</v>
      </c>
      <c r="CC73" s="634"/>
      <c r="CD73" s="634">
        <f t="shared" si="75"/>
        <v>1.7593521121975169</v>
      </c>
      <c r="CG73" s="579"/>
      <c r="CI73" s="625">
        <f t="shared" si="67"/>
        <v>0.34862072916380016</v>
      </c>
      <c r="CJ73" s="625">
        <f t="shared" si="68"/>
        <v>0.56520129909140548</v>
      </c>
      <c r="CK73" s="625">
        <f t="shared" si="69"/>
        <v>8.6177971744794399E-2</v>
      </c>
      <c r="CL73" s="625">
        <f t="shared" si="70"/>
        <v>0</v>
      </c>
      <c r="CN73" s="625">
        <f>(CI73-CI72)/LN(CI73/CI72)</f>
        <v>0.3490682996083122</v>
      </c>
      <c r="CO73" s="625">
        <f>(CJ73-CJ72)/LN(CJ73/CJ72)</f>
        <v>0.56854599063315381</v>
      </c>
      <c r="CP73" s="625">
        <f>(CK73-CK72)/LN(CK73/CK72)</f>
        <v>8.2320500899647611E-2</v>
      </c>
      <c r="CQ73" s="625"/>
      <c r="CR73" s="625">
        <f t="shared" si="77"/>
        <v>0.99993479114111361</v>
      </c>
      <c r="CS73" s="625"/>
      <c r="CT73" s="625">
        <f t="shared" ref="CT73:CW76" si="114">CN73/$CR73</f>
        <v>0.34909106343820645</v>
      </c>
      <c r="CU73" s="625">
        <f t="shared" si="114"/>
        <v>0.56858306728615371</v>
      </c>
      <c r="CV73" s="625">
        <f t="shared" si="114"/>
        <v>8.232586927563991E-2</v>
      </c>
      <c r="CW73" s="625">
        <f t="shared" si="114"/>
        <v>0</v>
      </c>
      <c r="CZ73" s="625">
        <f t="shared" si="79"/>
        <v>-3.196284190913927E-2</v>
      </c>
      <c r="DA73" s="625">
        <f t="shared" si="80"/>
        <v>2.1952360265988579E-2</v>
      </c>
      <c r="DB73" s="625">
        <f t="shared" si="81"/>
        <v>-4.8031870426801786E-2</v>
      </c>
      <c r="DC73" s="625">
        <f t="shared" si="82"/>
        <v>0</v>
      </c>
      <c r="DE73" s="625">
        <f t="shared" si="83"/>
        <v>6.0780470744950183E-3</v>
      </c>
      <c r="DF73" s="625">
        <f t="shared" si="84"/>
        <v>6.0780470744950183E-3</v>
      </c>
      <c r="DG73" s="625">
        <f t="shared" si="85"/>
        <v>6.0780470744950183E-3</v>
      </c>
      <c r="DH73" s="625">
        <f t="shared" si="86"/>
        <v>0</v>
      </c>
      <c r="DI73" s="625"/>
      <c r="DK73" s="625">
        <f t="shared" si="87"/>
        <v>-1.5875938663369317E-2</v>
      </c>
      <c r="DL73" s="625">
        <f t="shared" si="88"/>
        <v>-7.9014608289295504E-2</v>
      </c>
      <c r="DM73" s="625">
        <f t="shared" si="89"/>
        <v>9.505727019916374E-2</v>
      </c>
      <c r="DN73" s="625"/>
      <c r="DP73" s="625">
        <f t="shared" si="90"/>
        <v>6.0780470744950183E-3</v>
      </c>
      <c r="DQ73" s="625">
        <f t="shared" si="91"/>
        <v>6.0780470744950183E-3</v>
      </c>
      <c r="DR73" s="625">
        <f t="shared" si="92"/>
        <v>6.0780470744950183E-3</v>
      </c>
      <c r="DS73" s="625">
        <f t="shared" si="93"/>
        <v>0</v>
      </c>
      <c r="DU73" s="625">
        <f t="shared" si="94"/>
        <v>-1.5875938663369317E-2</v>
      </c>
      <c r="DV73" s="625">
        <f t="shared" si="95"/>
        <v>-7.9014608289295504E-2</v>
      </c>
      <c r="DW73" s="625">
        <f t="shared" si="96"/>
        <v>9.505727019916374E-2</v>
      </c>
      <c r="DX73" s="625">
        <f t="shared" si="97"/>
        <v>0</v>
      </c>
      <c r="EB73" s="625">
        <f t="shared" si="107"/>
        <v>0.99737298902424587</v>
      </c>
      <c r="EC73" s="625">
        <f>IF(ISERR(EB73),EC72,EB73*EC72)</f>
        <v>0.75538213127388265</v>
      </c>
      <c r="ED73" s="625">
        <f t="shared" si="104"/>
        <v>0.81123304438029364</v>
      </c>
      <c r="EE73" s="625"/>
      <c r="EF73" s="625">
        <f t="shared" si="108"/>
        <v>1.0060965558827497</v>
      </c>
      <c r="EG73" s="625">
        <f>IF(ISERR(EF73),EG72,EF73*EG72)</f>
        <v>1.5243774661368457</v>
      </c>
      <c r="EH73" s="625">
        <f t="shared" si="105"/>
        <v>1.5046250464460371</v>
      </c>
      <c r="EI73" s="625"/>
      <c r="EJ73" s="625">
        <f t="shared" si="109"/>
        <v>0.95825357472855932</v>
      </c>
      <c r="EK73" s="625">
        <f>IF(ISERR(EJ73),EK72,EJ73*EK72)</f>
        <v>1.1557612970921691</v>
      </c>
      <c r="EL73" s="625">
        <f t="shared" si="106"/>
        <v>1.1692960424613106</v>
      </c>
      <c r="EM73" s="625"/>
      <c r="EP73" s="581"/>
    </row>
    <row r="74" spans="1:146" x14ac:dyDescent="0.2">
      <c r="A74" s="619" t="s">
        <v>105</v>
      </c>
      <c r="B74" s="575">
        <f t="shared" si="26"/>
        <v>2008</v>
      </c>
      <c r="D74" s="432">
        <f>Conversion_factors!$A70*D220+D295</f>
        <v>516.34911149542586</v>
      </c>
      <c r="E74" s="432">
        <f>Conversion_factors!$A70*E220+E295</f>
        <v>838.53991685549249</v>
      </c>
      <c r="F74" s="432">
        <f>Conversion_factors!$A70*F220+F295</f>
        <v>140.02531292560406</v>
      </c>
      <c r="G74" s="630"/>
      <c r="H74" s="630">
        <f t="shared" si="34"/>
        <v>1494.9143412765225</v>
      </c>
      <c r="I74" s="625"/>
      <c r="J74" s="636">
        <f>Mining_Data!C48</f>
        <v>226639.8952</v>
      </c>
      <c r="K74" s="636">
        <f>Mining_Data!D48</f>
        <v>70095.240479999993</v>
      </c>
      <c r="L74" s="636">
        <f>Mining_Data!E48</f>
        <v>115618.3</v>
      </c>
      <c r="M74" s="636"/>
      <c r="N74" s="636">
        <f t="shared" si="113"/>
        <v>412353.43568</v>
      </c>
      <c r="O74" s="781"/>
      <c r="P74" s="635">
        <f>NonManufacturing_Data!V50</f>
        <v>0.49421664251265091</v>
      </c>
      <c r="Q74" s="635"/>
      <c r="R74" s="637">
        <f t="shared" si="36"/>
        <v>112009.20806516307</v>
      </c>
      <c r="S74" s="637">
        <f t="shared" si="37"/>
        <v>34642.234406142452</v>
      </c>
      <c r="T74" s="637">
        <f t="shared" si="38"/>
        <v>57140.488039020427</v>
      </c>
      <c r="U74" s="638"/>
      <c r="V74" s="636">
        <f t="shared" si="39"/>
        <v>203791.93051032594</v>
      </c>
      <c r="X74" s="639">
        <f t="shared" si="98"/>
        <v>2.2782798723047852</v>
      </c>
      <c r="Y74" s="639">
        <f t="shared" si="99"/>
        <v>11.962865254663759</v>
      </c>
      <c r="Z74" s="639">
        <f t="shared" si="100"/>
        <v>1.2110999117406505</v>
      </c>
      <c r="AA74" s="630"/>
      <c r="AB74" s="630">
        <f t="shared" si="71"/>
        <v>7.3354933020803621</v>
      </c>
      <c r="AE74" s="639">
        <f t="shared" si="41"/>
        <v>4.6098809233168749</v>
      </c>
      <c r="AF74" s="639">
        <f t="shared" si="42"/>
        <v>24.205711070034504</v>
      </c>
      <c r="AG74" s="639">
        <f t="shared" si="43"/>
        <v>2.4505445741027403</v>
      </c>
      <c r="AH74" s="630"/>
      <c r="AI74" s="639">
        <f t="shared" si="110"/>
        <v>7.3354933020803621</v>
      </c>
      <c r="AK74" s="640">
        <f t="shared" si="45"/>
        <v>0.83949274751199698</v>
      </c>
      <c r="AL74" s="640">
        <f t="shared" si="46"/>
        <v>0.80603489133608841</v>
      </c>
      <c r="AM74" s="640">
        <f t="shared" si="47"/>
        <v>0.78492162848412139</v>
      </c>
      <c r="AN74" s="641"/>
      <c r="AO74" s="640">
        <f t="shared" si="48"/>
        <v>1.5085431264992464</v>
      </c>
      <c r="AQ74" s="635">
        <f t="shared" si="101"/>
        <v>2.0234041389539046</v>
      </c>
      <c r="AR74" s="635">
        <f t="shared" si="102"/>
        <v>2.0234041389539046</v>
      </c>
      <c r="AS74" s="635">
        <f t="shared" si="103"/>
        <v>2.0234041389539046</v>
      </c>
      <c r="AT74" s="635"/>
      <c r="AU74" s="635">
        <f t="shared" si="49"/>
        <v>2.0234041389539046</v>
      </c>
      <c r="AW74" s="635">
        <f t="shared" si="73"/>
        <v>0.5496253349417467</v>
      </c>
      <c r="AX74" s="635">
        <f t="shared" si="73"/>
        <v>0.16998825380079102</v>
      </c>
      <c r="AY74" s="635">
        <f t="shared" si="73"/>
        <v>0.28038641125746228</v>
      </c>
      <c r="AZ74" s="635"/>
      <c r="BA74" s="635">
        <f t="shared" si="74"/>
        <v>1</v>
      </c>
      <c r="BC74" s="625"/>
      <c r="BD74" s="642">
        <f t="shared" si="51"/>
        <v>0.83949274751199698</v>
      </c>
      <c r="BE74" s="642">
        <f t="shared" si="52"/>
        <v>0.80603489133608841</v>
      </c>
      <c r="BF74" s="642">
        <f t="shared" si="53"/>
        <v>0.78492162848412139</v>
      </c>
      <c r="BG74" s="642">
        <v>1</v>
      </c>
      <c r="BH74" s="633"/>
      <c r="BI74" s="642">
        <f t="shared" si="54"/>
        <v>2.0234041389539046</v>
      </c>
      <c r="BJ74" s="642">
        <f t="shared" si="55"/>
        <v>2.0234041389539046</v>
      </c>
      <c r="BK74" s="642">
        <f t="shared" si="56"/>
        <v>2.0234041389539046</v>
      </c>
      <c r="BL74" s="642">
        <v>1</v>
      </c>
      <c r="BN74" s="642">
        <f t="shared" si="57"/>
        <v>0.5496253349417467</v>
      </c>
      <c r="BO74" s="642">
        <f t="shared" si="58"/>
        <v>0.16998825380079102</v>
      </c>
      <c r="BP74" s="642">
        <f t="shared" si="59"/>
        <v>0.28038641125746228</v>
      </c>
      <c r="BQ74" s="642">
        <v>1</v>
      </c>
      <c r="BT74" s="634">
        <f t="shared" si="60"/>
        <v>0.90799143950944339</v>
      </c>
      <c r="BU74" s="634">
        <f t="shared" si="61"/>
        <v>1.5085431264992464</v>
      </c>
      <c r="BV74" s="634">
        <f t="shared" si="62"/>
        <v>1.6084654853566958</v>
      </c>
      <c r="BW74" s="634">
        <f t="shared" si="63"/>
        <v>1.1370226498961824</v>
      </c>
      <c r="BX74" s="634">
        <v>1</v>
      </c>
      <c r="BY74" s="634">
        <v>1</v>
      </c>
      <c r="BZ74" s="634">
        <f t="shared" si="64"/>
        <v>0.82485358846184276</v>
      </c>
      <c r="CA74" s="634">
        <f t="shared" si="65"/>
        <v>1.3697442449921273</v>
      </c>
      <c r="CB74" s="634">
        <f t="shared" si="66"/>
        <v>1.3697442449921271</v>
      </c>
      <c r="CC74" s="634"/>
      <c r="CD74" s="634">
        <f t="shared" si="75"/>
        <v>1.8288616884268194</v>
      </c>
      <c r="CG74" s="579"/>
      <c r="CI74" s="625">
        <f t="shared" si="67"/>
        <v>0.34540381160201467</v>
      </c>
      <c r="CJ74" s="625">
        <f t="shared" si="68"/>
        <v>0.56092840486061213</v>
      </c>
      <c r="CK74" s="625">
        <f t="shared" si="69"/>
        <v>9.3667783537373137E-2</v>
      </c>
      <c r="CL74" s="625">
        <f t="shared" si="70"/>
        <v>0</v>
      </c>
      <c r="CN74" s="625">
        <f t="shared" ref="CN74:CP76" si="115">(CI74-CI73)/LN(CI74/CI73)</f>
        <v>0.34700978521192577</v>
      </c>
      <c r="CO74" s="625">
        <f t="shared" si="115"/>
        <v>0.56306214984569991</v>
      </c>
      <c r="CP74" s="625">
        <f t="shared" si="115"/>
        <v>8.9870867101000715E-2</v>
      </c>
      <c r="CQ74" s="625"/>
      <c r="CR74" s="625">
        <f t="shared" si="77"/>
        <v>0.9999428021586263</v>
      </c>
      <c r="CS74" s="625"/>
      <c r="CT74" s="625">
        <f t="shared" si="114"/>
        <v>0.34702963455791519</v>
      </c>
      <c r="CU74" s="625">
        <f t="shared" si="114"/>
        <v>0.56309435762744586</v>
      </c>
      <c r="CV74" s="625">
        <f t="shared" si="114"/>
        <v>8.9876007814639003E-2</v>
      </c>
      <c r="CW74" s="625">
        <f t="shared" si="114"/>
        <v>0</v>
      </c>
      <c r="CZ74" s="625">
        <f t="shared" si="79"/>
        <v>-7.3195059698092757E-4</v>
      </c>
      <c r="DA74" s="625">
        <f t="shared" si="80"/>
        <v>3.0077791691030652E-2</v>
      </c>
      <c r="DB74" s="625">
        <f t="shared" si="81"/>
        <v>-3.5706279798136659E-4</v>
      </c>
      <c r="DC74" s="625">
        <f t="shared" si="82"/>
        <v>0</v>
      </c>
      <c r="DE74" s="625">
        <f t="shared" si="83"/>
        <v>6.6736881221862374E-2</v>
      </c>
      <c r="DF74" s="625">
        <f t="shared" si="84"/>
        <v>6.6736881221862374E-2</v>
      </c>
      <c r="DG74" s="625">
        <f t="shared" si="85"/>
        <v>6.6736881221862374E-2</v>
      </c>
      <c r="DH74" s="625">
        <f t="shared" si="86"/>
        <v>0</v>
      </c>
      <c r="DI74" s="625"/>
      <c r="DK74" s="625">
        <f t="shared" si="87"/>
        <v>-1.9876668215237245E-2</v>
      </c>
      <c r="DL74" s="625">
        <f t="shared" si="88"/>
        <v>-4.9004688587452765E-2</v>
      </c>
      <c r="DM74" s="625">
        <f t="shared" si="89"/>
        <v>7.2358546037012153E-2</v>
      </c>
      <c r="DN74" s="625"/>
      <c r="DP74" s="625">
        <f t="shared" si="90"/>
        <v>6.6736881221862374E-2</v>
      </c>
      <c r="DQ74" s="625">
        <f t="shared" si="91"/>
        <v>6.6736881221862374E-2</v>
      </c>
      <c r="DR74" s="625">
        <f t="shared" si="92"/>
        <v>6.6736881221862374E-2</v>
      </c>
      <c r="DS74" s="625">
        <f t="shared" si="93"/>
        <v>0</v>
      </c>
      <c r="DU74" s="625">
        <f t="shared" si="94"/>
        <v>-1.9876668215237245E-2</v>
      </c>
      <c r="DV74" s="625">
        <f t="shared" si="95"/>
        <v>-4.9004688587452765E-2</v>
      </c>
      <c r="DW74" s="625">
        <f t="shared" si="96"/>
        <v>7.2358546037012153E-2</v>
      </c>
      <c r="DX74" s="625">
        <f t="shared" si="97"/>
        <v>0</v>
      </c>
      <c r="EB74" s="625">
        <f t="shared" si="107"/>
        <v>1.0167899275996011</v>
      </c>
      <c r="EC74" s="625">
        <f t="shared" si="28"/>
        <v>0.76806494256800351</v>
      </c>
      <c r="ED74" s="625">
        <f t="shared" si="104"/>
        <v>0.82485358846184276</v>
      </c>
      <c r="EE74" s="625"/>
      <c r="EF74" s="625">
        <f t="shared" si="108"/>
        <v>1.069014163466129</v>
      </c>
      <c r="EG74" s="625">
        <f t="shared" si="30"/>
        <v>1.6295811017688975</v>
      </c>
      <c r="EH74" s="625">
        <f t="shared" si="105"/>
        <v>1.6084654853566958</v>
      </c>
      <c r="EI74" s="625"/>
      <c r="EJ74" s="625">
        <f t="shared" si="109"/>
        <v>0.97239929718979112</v>
      </c>
      <c r="EK74" s="625">
        <f t="shared" si="32"/>
        <v>1.1238614730115866</v>
      </c>
      <c r="EL74" s="625">
        <f t="shared" si="106"/>
        <v>1.1370226498961824</v>
      </c>
      <c r="EM74" s="625"/>
      <c r="EP74" s="581"/>
    </row>
    <row r="75" spans="1:146" x14ac:dyDescent="0.2">
      <c r="A75" s="619" t="s">
        <v>105</v>
      </c>
      <c r="B75" s="575">
        <f t="shared" si="26"/>
        <v>2009</v>
      </c>
      <c r="D75" s="432">
        <f>Conversion_factors!$A71*D221+D296</f>
        <v>567.08018642712091</v>
      </c>
      <c r="E75" s="432">
        <f>Conversion_factors!$A71*E221+E296</f>
        <v>648.19536892264568</v>
      </c>
      <c r="F75" s="432">
        <f>Conversion_factors!$A71*F221+F296</f>
        <v>80.73288462874325</v>
      </c>
      <c r="G75" s="630"/>
      <c r="H75" s="630">
        <f t="shared" si="34"/>
        <v>1296.0084399785098</v>
      </c>
      <c r="I75" s="625">
        <f>(H75-H148)/H221</f>
        <v>2.1026335394043785</v>
      </c>
      <c r="J75" s="636">
        <f>Mining_Data!C49</f>
        <v>250330.72080000001</v>
      </c>
      <c r="K75" s="636">
        <f>Mining_Data!D49</f>
        <v>59700.078440000005</v>
      </c>
      <c r="L75" s="636">
        <f>Mining_Data!E49</f>
        <v>66846.2</v>
      </c>
      <c r="M75" s="636"/>
      <c r="N75" s="636">
        <f t="shared" si="113"/>
        <v>376876.99924000003</v>
      </c>
      <c r="O75" s="781"/>
      <c r="P75" s="635">
        <f>NonManufacturing_Data!V51</f>
        <v>0.70012390772783162</v>
      </c>
      <c r="Q75" s="635"/>
      <c r="R75" s="637">
        <f t="shared" si="36"/>
        <v>175262.52247082078</v>
      </c>
      <c r="S75" s="637">
        <f t="shared" si="37"/>
        <v>41797.452209070871</v>
      </c>
      <c r="T75" s="637">
        <f t="shared" si="38"/>
        <v>46800.622760756174</v>
      </c>
      <c r="U75" s="638"/>
      <c r="V75" s="636">
        <f t="shared" si="39"/>
        <v>263860.59744064783</v>
      </c>
      <c r="X75" s="639">
        <f t="shared" si="98"/>
        <v>2.2653239866639687</v>
      </c>
      <c r="Y75" s="639">
        <f t="shared" si="99"/>
        <v>10.857529602311953</v>
      </c>
      <c r="Z75" s="639">
        <f t="shared" si="100"/>
        <v>1.2077408233937494</v>
      </c>
      <c r="AA75" s="630"/>
      <c r="AB75" s="630">
        <f t="shared" si="71"/>
        <v>4.9117164614547306</v>
      </c>
      <c r="AE75" s="639">
        <f t="shared" si="41"/>
        <v>3.2356043861090344</v>
      </c>
      <c r="AF75" s="639">
        <f t="shared" si="42"/>
        <v>15.508011485493714</v>
      </c>
      <c r="AG75" s="639">
        <f t="shared" si="43"/>
        <v>1.7250386825288224</v>
      </c>
      <c r="AH75" s="630"/>
      <c r="AI75" s="639">
        <f t="shared" si="110"/>
        <v>4.9117164614547306</v>
      </c>
      <c r="AK75" s="640">
        <f t="shared" si="45"/>
        <v>0.83471880724009473</v>
      </c>
      <c r="AL75" s="640">
        <f t="shared" si="46"/>
        <v>0.73155949740101445</v>
      </c>
      <c r="AM75" s="640">
        <f t="shared" si="47"/>
        <v>0.78274458175997286</v>
      </c>
      <c r="AN75" s="641"/>
      <c r="AO75" s="640">
        <f t="shared" si="48"/>
        <v>1.0100937731262565</v>
      </c>
      <c r="AQ75" s="635">
        <f t="shared" si="101"/>
        <v>1.4283186004108621</v>
      </c>
      <c r="AR75" s="635">
        <f t="shared" si="102"/>
        <v>1.4283186004108621</v>
      </c>
      <c r="AS75" s="635">
        <f t="shared" si="103"/>
        <v>1.4283186004108621</v>
      </c>
      <c r="AT75" s="635"/>
      <c r="AU75" s="635">
        <f t="shared" si="49"/>
        <v>1.4283186004108621</v>
      </c>
      <c r="AW75" s="635">
        <f t="shared" si="73"/>
        <v>0.66422392797865137</v>
      </c>
      <c r="AX75" s="635">
        <f t="shared" si="73"/>
        <v>0.15840732801521337</v>
      </c>
      <c r="AY75" s="635">
        <f t="shared" si="73"/>
        <v>0.17736874400613525</v>
      </c>
      <c r="AZ75" s="635"/>
      <c r="BA75" s="635">
        <f t="shared" si="74"/>
        <v>1</v>
      </c>
      <c r="BC75" s="625"/>
      <c r="BD75" s="642">
        <f t="shared" si="51"/>
        <v>0.83471880724009473</v>
      </c>
      <c r="BE75" s="642">
        <f t="shared" si="52"/>
        <v>0.73155949740101445</v>
      </c>
      <c r="BF75" s="642">
        <f t="shared" si="53"/>
        <v>0.78274458175997286</v>
      </c>
      <c r="BG75" s="642">
        <v>1</v>
      </c>
      <c r="BH75" s="633"/>
      <c r="BI75" s="642">
        <f t="shared" si="54"/>
        <v>1.4283186004108621</v>
      </c>
      <c r="BJ75" s="642">
        <f t="shared" si="55"/>
        <v>1.4283186004108621</v>
      </c>
      <c r="BK75" s="642">
        <f t="shared" si="56"/>
        <v>1.4283186004108621</v>
      </c>
      <c r="BL75" s="642">
        <v>1</v>
      </c>
      <c r="BN75" s="642">
        <f t="shared" si="57"/>
        <v>0.66422392797865137</v>
      </c>
      <c r="BO75" s="642">
        <f t="shared" si="58"/>
        <v>0.15840732801521337</v>
      </c>
      <c r="BP75" s="642">
        <f t="shared" si="59"/>
        <v>0.17736874400613525</v>
      </c>
      <c r="BQ75" s="642">
        <v>1</v>
      </c>
      <c r="BT75" s="634">
        <f t="shared" si="60"/>
        <v>0.82987325786097366</v>
      </c>
      <c r="BU75" s="634">
        <f t="shared" si="61"/>
        <v>1.0100937731262565</v>
      </c>
      <c r="BV75" s="634">
        <f t="shared" si="62"/>
        <v>1.1354138931640247</v>
      </c>
      <c r="BW75" s="634">
        <f t="shared" si="63"/>
        <v>1.1383689527210143</v>
      </c>
      <c r="BX75" s="634">
        <v>1</v>
      </c>
      <c r="BY75" s="634">
        <v>1</v>
      </c>
      <c r="BZ75" s="634">
        <f t="shared" si="64"/>
        <v>0.78149183931811139</v>
      </c>
      <c r="CA75" s="634">
        <f t="shared" si="65"/>
        <v>0.83824981024936984</v>
      </c>
      <c r="CB75" s="634">
        <f t="shared" si="66"/>
        <v>0.83824981024936962</v>
      </c>
      <c r="CC75" s="634"/>
      <c r="CD75" s="634">
        <f t="shared" si="75"/>
        <v>1.2925199244660206</v>
      </c>
      <c r="CG75" s="579"/>
      <c r="CI75" s="625">
        <f t="shared" si="67"/>
        <v>0.43755902271479352</v>
      </c>
      <c r="CJ75" s="625">
        <f t="shared" si="68"/>
        <v>0.50014749050044294</v>
      </c>
      <c r="CK75" s="625">
        <f t="shared" si="69"/>
        <v>6.2293486784763492E-2</v>
      </c>
      <c r="CL75" s="625">
        <f t="shared" si="70"/>
        <v>0</v>
      </c>
      <c r="CN75" s="625">
        <f t="shared" si="115"/>
        <v>0.38966690225552886</v>
      </c>
      <c r="CO75" s="625">
        <f t="shared" si="115"/>
        <v>0.52995716018601025</v>
      </c>
      <c r="CP75" s="625">
        <f t="shared" si="115"/>
        <v>7.6917122869681068E-2</v>
      </c>
      <c r="CQ75" s="625"/>
      <c r="CR75" s="625">
        <f t="shared" si="77"/>
        <v>0.99654118531122016</v>
      </c>
      <c r="CS75" s="625"/>
      <c r="CT75" s="625">
        <f t="shared" si="114"/>
        <v>0.39101936578149127</v>
      </c>
      <c r="CU75" s="625">
        <f t="shared" si="114"/>
        <v>0.53179654589037828</v>
      </c>
      <c r="CV75" s="625">
        <f t="shared" si="114"/>
        <v>7.7184088328130493E-2</v>
      </c>
      <c r="CW75" s="625">
        <f t="shared" si="114"/>
        <v>0</v>
      </c>
      <c r="CZ75" s="625">
        <f t="shared" si="79"/>
        <v>-5.7029270847720063E-3</v>
      </c>
      <c r="DA75" s="625">
        <f t="shared" si="80"/>
        <v>-9.6948477755996076E-2</v>
      </c>
      <c r="DB75" s="625">
        <f t="shared" si="81"/>
        <v>-2.777438346798649E-3</v>
      </c>
      <c r="DC75" s="625">
        <f t="shared" si="82"/>
        <v>0</v>
      </c>
      <c r="DE75" s="625">
        <f t="shared" si="83"/>
        <v>-0.34828336176806873</v>
      </c>
      <c r="DF75" s="625">
        <f t="shared" si="84"/>
        <v>-0.34828336176806873</v>
      </c>
      <c r="DG75" s="625">
        <f t="shared" si="85"/>
        <v>-0.34828336176806873</v>
      </c>
      <c r="DH75" s="625">
        <f t="shared" si="86"/>
        <v>0</v>
      </c>
      <c r="DI75" s="625"/>
      <c r="DK75" s="625">
        <f t="shared" si="87"/>
        <v>0.18938249665391366</v>
      </c>
      <c r="DL75" s="625">
        <f t="shared" si="88"/>
        <v>-7.0559598341062305E-2</v>
      </c>
      <c r="DM75" s="625">
        <f t="shared" si="89"/>
        <v>-0.45793782700976965</v>
      </c>
      <c r="DN75" s="625"/>
      <c r="DP75" s="625">
        <f t="shared" si="90"/>
        <v>-0.34828336176806873</v>
      </c>
      <c r="DQ75" s="625">
        <f t="shared" si="91"/>
        <v>-0.34828336176806873</v>
      </c>
      <c r="DR75" s="625">
        <f t="shared" si="92"/>
        <v>-0.34828336176806873</v>
      </c>
      <c r="DS75" s="625">
        <f t="shared" si="93"/>
        <v>0</v>
      </c>
      <c r="DU75" s="625">
        <f t="shared" si="94"/>
        <v>0.18938249665391366</v>
      </c>
      <c r="DV75" s="625">
        <f t="shared" si="95"/>
        <v>-7.0559598341062305E-2</v>
      </c>
      <c r="DW75" s="625">
        <f t="shared" si="96"/>
        <v>-0.45793782700976965</v>
      </c>
      <c r="DX75" s="625">
        <f t="shared" si="97"/>
        <v>0</v>
      </c>
      <c r="EB75" s="625">
        <f t="shared" si="107"/>
        <v>0.94743097472050675</v>
      </c>
      <c r="EC75" s="625">
        <f t="shared" si="28"/>
        <v>0.72768851718585359</v>
      </c>
      <c r="ED75" s="625">
        <f t="shared" si="104"/>
        <v>0.78149183931811139</v>
      </c>
      <c r="EE75" s="625"/>
      <c r="EF75" s="625">
        <f t="shared" si="108"/>
        <v>0.70589882313342489</v>
      </c>
      <c r="EG75" s="625">
        <f t="shared" si="30"/>
        <v>1.1503193819391346</v>
      </c>
      <c r="EH75" s="625">
        <f t="shared" si="105"/>
        <v>1.1354138931640247</v>
      </c>
      <c r="EI75" s="625"/>
      <c r="EJ75" s="625">
        <f t="shared" si="109"/>
        <v>1.0011840598117854</v>
      </c>
      <c r="EK75" s="625">
        <f t="shared" si="32"/>
        <v>1.1251921922157935</v>
      </c>
      <c r="EL75" s="625">
        <f t="shared" si="106"/>
        <v>1.1383689527210143</v>
      </c>
      <c r="EM75" s="625"/>
      <c r="EP75" s="581"/>
    </row>
    <row r="76" spans="1:146" x14ac:dyDescent="0.2">
      <c r="A76" s="619" t="s">
        <v>105</v>
      </c>
      <c r="B76" s="575">
        <f t="shared" si="26"/>
        <v>2010</v>
      </c>
      <c r="D76" s="432">
        <f>Conversion_factors!$A72*D222+D297</f>
        <v>569.55974040294836</v>
      </c>
      <c r="E76" s="432">
        <f>Conversion_factors!$A72*E222+E297</f>
        <v>617.73737677640531</v>
      </c>
      <c r="F76" s="432">
        <f>Conversion_factors!$A72*F222+F297</f>
        <v>102.07937926055801</v>
      </c>
      <c r="G76" s="630"/>
      <c r="H76" s="630">
        <f t="shared" si="34"/>
        <v>1289.3764964399118</v>
      </c>
      <c r="I76" s="625">
        <f>(H76-H149)/H222</f>
        <v>2.0933225623962679</v>
      </c>
      <c r="J76" s="636">
        <f>Mining_Data!C50</f>
        <v>251796.06494999997</v>
      </c>
      <c r="K76" s="636">
        <f>Mining_Data!D50</f>
        <v>62428.799440000003</v>
      </c>
      <c r="L76" s="636">
        <f>Mining_Data!E50</f>
        <v>84581.5</v>
      </c>
      <c r="M76" s="636"/>
      <c r="N76" s="636">
        <f t="shared" si="113"/>
        <v>398806.36439</v>
      </c>
      <c r="O76" s="781"/>
      <c r="P76" s="635">
        <f>NonManufacturing_Data!V52</f>
        <v>0.58355288818962714</v>
      </c>
      <c r="Q76" s="635"/>
      <c r="R76" s="637">
        <f t="shared" si="36"/>
        <v>146936.32093635542</v>
      </c>
      <c r="S76" s="637">
        <f t="shared" si="37"/>
        <v>36430.506219422976</v>
      </c>
      <c r="T76" s="637">
        <f t="shared" si="38"/>
        <v>49357.778612410948</v>
      </c>
      <c r="U76" s="638"/>
      <c r="V76" s="636">
        <f t="shared" si="39"/>
        <v>232724.60576818933</v>
      </c>
      <c r="X76" s="639">
        <f t="shared" si="98"/>
        <v>2.2619882503566835</v>
      </c>
      <c r="Y76" s="639">
        <f t="shared" si="99"/>
        <v>9.8950705814887492</v>
      </c>
      <c r="Z76" s="639">
        <f t="shared" si="100"/>
        <v>1.2068759629535775</v>
      </c>
      <c r="AA76" s="630"/>
      <c r="AB76" s="630">
        <f t="shared" si="71"/>
        <v>5.540353123314449</v>
      </c>
      <c r="AE76" s="639">
        <f t="shared" si="41"/>
        <v>3.876235207016308</v>
      </c>
      <c r="AF76" s="639">
        <f t="shared" si="42"/>
        <v>16.956596020262211</v>
      </c>
      <c r="AG76" s="639">
        <f t="shared" si="43"/>
        <v>2.0681518117367275</v>
      </c>
      <c r="AH76" s="630"/>
      <c r="AI76" s="639">
        <f t="shared" si="110"/>
        <v>5.540353123314449</v>
      </c>
      <c r="AK76" s="640">
        <f t="shared" si="45"/>
        <v>0.83348966657497281</v>
      </c>
      <c r="AL76" s="640">
        <f t="shared" si="46"/>
        <v>0.66671085656538931</v>
      </c>
      <c r="AM76" s="640">
        <f t="shared" si="47"/>
        <v>0.78218406015599085</v>
      </c>
      <c r="AN76" s="641"/>
      <c r="AO76" s="640">
        <f t="shared" si="48"/>
        <v>1.1393728108489085</v>
      </c>
      <c r="AQ76" s="635">
        <f t="shared" si="101"/>
        <v>1.7136407346081839</v>
      </c>
      <c r="AR76" s="635">
        <f t="shared" si="102"/>
        <v>1.7136407346081839</v>
      </c>
      <c r="AS76" s="635">
        <f t="shared" si="103"/>
        <v>1.7136407346081839</v>
      </c>
      <c r="AT76" s="635"/>
      <c r="AU76" s="635">
        <f t="shared" si="49"/>
        <v>1.7136407346081841</v>
      </c>
      <c r="AW76" s="635">
        <f t="shared" si="73"/>
        <v>0.63137423931320225</v>
      </c>
      <c r="AX76" s="635">
        <f t="shared" si="73"/>
        <v>0.15653912528574832</v>
      </c>
      <c r="AY76" s="635">
        <f t="shared" si="73"/>
        <v>0.21208663540104949</v>
      </c>
      <c r="AZ76" s="635"/>
      <c r="BA76" s="635">
        <f t="shared" si="74"/>
        <v>1</v>
      </c>
      <c r="BC76" s="625"/>
      <c r="BD76" s="642">
        <f t="shared" si="51"/>
        <v>0.83348966657497281</v>
      </c>
      <c r="BE76" s="642">
        <f t="shared" si="52"/>
        <v>0.66671085656538931</v>
      </c>
      <c r="BF76" s="642">
        <f t="shared" si="53"/>
        <v>0.78218406015599085</v>
      </c>
      <c r="BG76" s="642">
        <v>1</v>
      </c>
      <c r="BH76" s="633"/>
      <c r="BI76" s="642">
        <f t="shared" si="54"/>
        <v>1.7136407346081839</v>
      </c>
      <c r="BJ76" s="642">
        <f t="shared" si="55"/>
        <v>1.7136407346081839</v>
      </c>
      <c r="BK76" s="642">
        <f t="shared" si="56"/>
        <v>1.7136407346081839</v>
      </c>
      <c r="BL76" s="642">
        <v>1</v>
      </c>
      <c r="BN76" s="642">
        <f t="shared" si="57"/>
        <v>0.63137423931320225</v>
      </c>
      <c r="BO76" s="642">
        <f t="shared" si="58"/>
        <v>0.15653912528574832</v>
      </c>
      <c r="BP76" s="642">
        <f t="shared" si="59"/>
        <v>0.21208663540104949</v>
      </c>
      <c r="BQ76" s="642">
        <v>1</v>
      </c>
      <c r="BT76" s="634">
        <f t="shared" si="60"/>
        <v>0.87816114419140012</v>
      </c>
      <c r="BU76" s="634">
        <f t="shared" si="61"/>
        <v>1.1393728108489085</v>
      </c>
      <c r="BV76" s="634">
        <f t="shared" si="62"/>
        <v>1.3622251347887302</v>
      </c>
      <c r="BW76" s="634">
        <f t="shared" si="63"/>
        <v>1.1208275457115606</v>
      </c>
      <c r="BX76" s="634">
        <v>1</v>
      </c>
      <c r="BY76" s="634">
        <v>1</v>
      </c>
      <c r="BZ76" s="634">
        <f t="shared" si="64"/>
        <v>0.74623938506092635</v>
      </c>
      <c r="CA76" s="634">
        <f t="shared" si="65"/>
        <v>1.0005529312356491</v>
      </c>
      <c r="CB76" s="634">
        <f t="shared" si="66"/>
        <v>1.0005529312356491</v>
      </c>
      <c r="CC76" s="634"/>
      <c r="CD76" s="634">
        <f t="shared" si="75"/>
        <v>1.5268194545318523</v>
      </c>
      <c r="CG76" s="579"/>
      <c r="CI76" s="625">
        <f t="shared" si="67"/>
        <v>0.44173268395659121</v>
      </c>
      <c r="CJ76" s="625">
        <f t="shared" si="68"/>
        <v>0.47909774878170619</v>
      </c>
      <c r="CK76" s="625">
        <f t="shared" si="69"/>
        <v>7.9169567261702586E-2</v>
      </c>
      <c r="CL76" s="625">
        <f t="shared" si="70"/>
        <v>0</v>
      </c>
      <c r="CN76" s="625">
        <f t="shared" si="115"/>
        <v>0.43964255152040044</v>
      </c>
      <c r="CO76" s="625">
        <f t="shared" si="115"/>
        <v>0.48954719654660278</v>
      </c>
      <c r="CP76" s="625">
        <f t="shared" si="115"/>
        <v>7.0394700462447501E-2</v>
      </c>
      <c r="CQ76" s="625"/>
      <c r="CR76" s="625">
        <f t="shared" si="77"/>
        <v>0.99958444852945072</v>
      </c>
      <c r="CS76" s="625"/>
      <c r="CT76" s="625">
        <f t="shared" si="114"/>
        <v>0.43982532157956766</v>
      </c>
      <c r="CU76" s="625">
        <f t="shared" si="114"/>
        <v>0.48975071317566549</v>
      </c>
      <c r="CV76" s="625">
        <f t="shared" si="114"/>
        <v>7.0423965244766878E-2</v>
      </c>
      <c r="CW76" s="625">
        <f t="shared" si="114"/>
        <v>0</v>
      </c>
      <c r="CZ76" s="625">
        <f t="shared" si="79"/>
        <v>-1.4736058554308572E-3</v>
      </c>
      <c r="DA76" s="625">
        <f t="shared" si="80"/>
        <v>-9.2822099787224846E-2</v>
      </c>
      <c r="DB76" s="625">
        <f t="shared" si="81"/>
        <v>-7.1635423231267083E-4</v>
      </c>
      <c r="DC76" s="625">
        <f t="shared" si="82"/>
        <v>0</v>
      </c>
      <c r="DE76" s="625">
        <f t="shared" si="83"/>
        <v>0.18212224322855367</v>
      </c>
      <c r="DF76" s="625">
        <f t="shared" si="84"/>
        <v>0.18212224322855367</v>
      </c>
      <c r="DG76" s="625">
        <f t="shared" si="85"/>
        <v>0.18212224322855367</v>
      </c>
      <c r="DH76" s="625">
        <f t="shared" si="86"/>
        <v>0</v>
      </c>
      <c r="DI76" s="625"/>
      <c r="DK76" s="625">
        <f t="shared" si="87"/>
        <v>-5.0720557577521815E-2</v>
      </c>
      <c r="DL76" s="625">
        <f t="shared" si="88"/>
        <v>-1.1863760471718632E-2</v>
      </c>
      <c r="DM76" s="625">
        <f t="shared" si="89"/>
        <v>0.17876398376196398</v>
      </c>
      <c r="DN76" s="625"/>
      <c r="DP76" s="625">
        <f t="shared" si="90"/>
        <v>0.18212224322855367</v>
      </c>
      <c r="DQ76" s="625">
        <f t="shared" si="91"/>
        <v>0.18212224322855367</v>
      </c>
      <c r="DR76" s="625">
        <f t="shared" si="92"/>
        <v>0.18212224322855367</v>
      </c>
      <c r="DS76" s="625">
        <f t="shared" si="93"/>
        <v>0</v>
      </c>
      <c r="DU76" s="625">
        <f t="shared" si="94"/>
        <v>-5.0720557577521815E-2</v>
      </c>
      <c r="DV76" s="625">
        <f t="shared" si="95"/>
        <v>-1.1863760471718632E-2</v>
      </c>
      <c r="DW76" s="625">
        <f t="shared" si="96"/>
        <v>0.17876398376196398</v>
      </c>
      <c r="DX76" s="625">
        <f t="shared" si="97"/>
        <v>0</v>
      </c>
      <c r="EB76" s="625">
        <f t="shared" si="107"/>
        <v>0.95489082229195832</v>
      </c>
      <c r="EC76" s="625">
        <f t="shared" si="28"/>
        <v>0.69486308654801554</v>
      </c>
      <c r="ED76" s="625">
        <f t="shared" si="104"/>
        <v>0.74623938506092635</v>
      </c>
      <c r="EE76" s="625"/>
      <c r="EF76" s="625">
        <f t="shared" si="108"/>
        <v>1.1997608475554737</v>
      </c>
      <c r="EG76" s="625">
        <f t="shared" si="30"/>
        <v>1.3801081566347848</v>
      </c>
      <c r="EH76" s="625">
        <f t="shared" si="105"/>
        <v>1.3622251347887302</v>
      </c>
      <c r="EI76" s="625"/>
      <c r="EJ76" s="625">
        <f t="shared" si="109"/>
        <v>0.98459075419482878</v>
      </c>
      <c r="EK76" s="625">
        <f t="shared" si="32"/>
        <v>1.1078538291478808</v>
      </c>
      <c r="EL76" s="625">
        <f t="shared" si="106"/>
        <v>1.1208275457115606</v>
      </c>
      <c r="EM76" s="625"/>
      <c r="EP76" s="581"/>
    </row>
    <row r="77" spans="1:146" x14ac:dyDescent="0.2">
      <c r="A77" s="619" t="s">
        <v>105</v>
      </c>
      <c r="B77" s="575">
        <f t="shared" si="26"/>
        <v>2011</v>
      </c>
      <c r="D77" s="432">
        <f>Conversion_factors!$A73*D223+D298</f>
        <v>596.64661274806917</v>
      </c>
      <c r="E77" s="432">
        <f>Conversion_factors!$A73*E223+E298</f>
        <v>626.346156304582</v>
      </c>
      <c r="F77" s="432">
        <f>Conversion_factors!$A73*F223+F298</f>
        <v>118.82272699417318</v>
      </c>
      <c r="G77" s="630"/>
      <c r="H77" s="630">
        <f>SUM(D77:G77)</f>
        <v>1341.8154960468241</v>
      </c>
      <c r="I77" s="625"/>
      <c r="J77" s="636">
        <f>Mining_Data!C51</f>
        <v>264670.94224999996</v>
      </c>
      <c r="K77" s="636">
        <f>Mining_Data!D51</f>
        <v>63560.766880000003</v>
      </c>
      <c r="L77" s="636">
        <f>Mining_Data!E51</f>
        <v>98617.766133988931</v>
      </c>
      <c r="M77" s="636"/>
      <c r="N77" s="636">
        <f t="shared" si="113"/>
        <v>426849.47526398889</v>
      </c>
      <c r="O77" s="781"/>
      <c r="P77" s="635">
        <f>NonManufacturing_Data!V53</f>
        <v>0.53395681072567391</v>
      </c>
      <c r="Q77" s="635"/>
      <c r="R77" s="637">
        <f t="shared" si="36"/>
        <v>141322.852215569</v>
      </c>
      <c r="S77" s="637">
        <f t="shared" si="37"/>
        <v>33938.704370522843</v>
      </c>
      <c r="T77" s="637">
        <f t="shared" si="38"/>
        <v>52657.627885795104</v>
      </c>
      <c r="U77" s="638"/>
      <c r="V77" s="636">
        <f t="shared" si="39"/>
        <v>227919.18447188695</v>
      </c>
      <c r="X77" s="639">
        <f>D77/J77*1000</f>
        <v>2.2542958727388185</v>
      </c>
      <c r="Y77" s="639">
        <f>E77/K77*1000</f>
        <v>9.8542888490803868</v>
      </c>
      <c r="Z77" s="639">
        <f>F77/L77*1000</f>
        <v>1.2048815507819595</v>
      </c>
      <c r="AA77" s="630"/>
      <c r="AB77" s="630">
        <f>H77/V77*1000</f>
        <v>5.8872424414643012</v>
      </c>
      <c r="AE77" s="639">
        <f t="shared" si="41"/>
        <v>4.2218693112559391</v>
      </c>
      <c r="AF77" s="639">
        <f t="shared" si="42"/>
        <v>18.455217072122213</v>
      </c>
      <c r="AG77" s="639">
        <f t="shared" si="43"/>
        <v>2.2565149963055351</v>
      </c>
      <c r="AH77" s="630"/>
      <c r="AI77" s="639">
        <f>H77/V77*1000</f>
        <v>5.8872424414643012</v>
      </c>
      <c r="AK77" s="640">
        <f t="shared" si="45"/>
        <v>0.83065520567320994</v>
      </c>
      <c r="AL77" s="640">
        <f t="shared" si="46"/>
        <v>0.66396306173944186</v>
      </c>
      <c r="AM77" s="640">
        <f t="shared" si="47"/>
        <v>0.78089146882274152</v>
      </c>
      <c r="AN77" s="641"/>
      <c r="AO77" s="640">
        <f t="shared" si="48"/>
        <v>1.2107105484762555</v>
      </c>
      <c r="AQ77" s="635">
        <f t="shared" si="101"/>
        <v>1.8728106466906007</v>
      </c>
      <c r="AR77" s="635">
        <f t="shared" si="102"/>
        <v>1.8728106466906007</v>
      </c>
      <c r="AS77" s="635">
        <f t="shared" si="103"/>
        <v>1.8728106466906005</v>
      </c>
      <c r="AT77" s="635"/>
      <c r="AU77" s="635">
        <f>N77/V77</f>
        <v>1.8728106466906005</v>
      </c>
      <c r="AW77" s="635">
        <f>R77/$V77</f>
        <v>0.62005685279643796</v>
      </c>
      <c r="AX77" s="635">
        <f>S77/$V77</f>
        <v>0.14890674714005508</v>
      </c>
      <c r="AY77" s="635">
        <f>T77/$V77</f>
        <v>0.2310364000635069</v>
      </c>
      <c r="AZ77" s="635"/>
      <c r="BA77" s="635">
        <f t="shared" si="74"/>
        <v>0.99999999999999989</v>
      </c>
      <c r="BC77" s="625"/>
      <c r="BD77" s="642">
        <f t="shared" si="51"/>
        <v>0.83065520567320994</v>
      </c>
      <c r="BE77" s="642">
        <f t="shared" si="52"/>
        <v>0.66396306173944186</v>
      </c>
      <c r="BF77" s="642">
        <f t="shared" si="53"/>
        <v>0.78089146882274152</v>
      </c>
      <c r="BG77" s="642">
        <v>1</v>
      </c>
      <c r="BH77" s="633"/>
      <c r="BI77" s="642">
        <f t="shared" si="54"/>
        <v>1.8728106466906007</v>
      </c>
      <c r="BJ77" s="642">
        <f t="shared" si="55"/>
        <v>1.8728106466906007</v>
      </c>
      <c r="BK77" s="642">
        <f t="shared" si="56"/>
        <v>1.8728106466906005</v>
      </c>
      <c r="BL77" s="642">
        <v>1</v>
      </c>
      <c r="BN77" s="642">
        <f t="shared" si="57"/>
        <v>0.62005685279643796</v>
      </c>
      <c r="BO77" s="642">
        <f t="shared" si="58"/>
        <v>0.14890674714005508</v>
      </c>
      <c r="BP77" s="642">
        <f t="shared" si="59"/>
        <v>0.2310364000635069</v>
      </c>
      <c r="BQ77" s="642">
        <v>1</v>
      </c>
      <c r="BT77" s="634">
        <f t="shared" si="60"/>
        <v>0.93991133809679583</v>
      </c>
      <c r="BU77" s="634">
        <f t="shared" si="61"/>
        <v>1.2107105484762555</v>
      </c>
      <c r="BV77" s="634">
        <f>EH77</f>
        <v>1.488754138541875</v>
      </c>
      <c r="BW77" s="634">
        <f>EL77</f>
        <v>1.0937131485216374</v>
      </c>
      <c r="BX77" s="634">
        <v>1</v>
      </c>
      <c r="BY77" s="634">
        <v>1</v>
      </c>
      <c r="BZ77" s="634">
        <f>ED77</f>
        <v>0.74355639184147082</v>
      </c>
      <c r="CA77" s="634">
        <f>BT77*BV77*BW77*BX77*BY77*BZ77</f>
        <v>1.1379605716662231</v>
      </c>
      <c r="CB77" s="634">
        <f>BT77*BU77</f>
        <v>1.1379605716662229</v>
      </c>
      <c r="CC77" s="634"/>
      <c r="CD77" s="634">
        <f>BV77*BW77</f>
        <v>1.6282699762392521</v>
      </c>
      <c r="CG77" s="579"/>
      <c r="CI77" s="625">
        <f t="shared" si="67"/>
        <v>0.44465622472379657</v>
      </c>
      <c r="CJ77" s="625">
        <f t="shared" si="68"/>
        <v>0.46679007520026805</v>
      </c>
      <c r="CK77" s="625">
        <f t="shared" si="69"/>
        <v>8.8553700075935576E-2</v>
      </c>
      <c r="CL77" s="625">
        <f t="shared" si="70"/>
        <v>0</v>
      </c>
      <c r="CN77" s="625">
        <f>(CI77-CI76)/LN(CI77/CI76)</f>
        <v>0.44319284723611058</v>
      </c>
      <c r="CO77" s="625">
        <f>(CJ77-CJ76)/LN(CJ77/CJ76)</f>
        <v>0.47291722001885783</v>
      </c>
      <c r="CP77" s="625">
        <f>(CK77-CK76)/LN(CK77/CK76)</f>
        <v>8.3774053312064348E-2</v>
      </c>
      <c r="CQ77" s="625"/>
      <c r="CR77" s="625">
        <f>SUM(CN77:CQ77)</f>
        <v>0.9998841205670328</v>
      </c>
      <c r="CS77" s="625"/>
      <c r="CT77" s="625">
        <f>CN77/$CR77</f>
        <v>0.44324421012384574</v>
      </c>
      <c r="CU77" s="625">
        <f>CO77/$CR77</f>
        <v>0.47297202774924274</v>
      </c>
      <c r="CV77" s="625">
        <f>CP77/$CR77</f>
        <v>8.3783762126911479E-2</v>
      </c>
      <c r="CW77" s="625">
        <f>CQ77/$CR77</f>
        <v>0</v>
      </c>
      <c r="CZ77" s="625">
        <f t="shared" si="79"/>
        <v>-3.4065106830887789E-3</v>
      </c>
      <c r="DA77" s="625">
        <f t="shared" si="80"/>
        <v>-4.1299355067593189E-3</v>
      </c>
      <c r="DB77" s="625">
        <f t="shared" si="81"/>
        <v>-1.6539080856077311E-3</v>
      </c>
      <c r="DC77" s="625">
        <f t="shared" si="82"/>
        <v>0</v>
      </c>
      <c r="DE77" s="625">
        <f t="shared" si="83"/>
        <v>8.8820130291548671E-2</v>
      </c>
      <c r="DF77" s="625">
        <f t="shared" si="84"/>
        <v>8.8820130291548671E-2</v>
      </c>
      <c r="DG77" s="625">
        <f t="shared" si="85"/>
        <v>8.8820130291548671E-2</v>
      </c>
      <c r="DH77" s="625">
        <f t="shared" si="86"/>
        <v>0</v>
      </c>
      <c r="DI77" s="625"/>
      <c r="DK77" s="625">
        <f t="shared" si="87"/>
        <v>-1.8087604083776469E-2</v>
      </c>
      <c r="DL77" s="625">
        <f t="shared" si="88"/>
        <v>-4.9985728666750932E-2</v>
      </c>
      <c r="DM77" s="625">
        <f t="shared" si="89"/>
        <v>8.5580425394114951E-2</v>
      </c>
      <c r="DN77" s="625"/>
      <c r="DP77" s="625">
        <f t="shared" si="90"/>
        <v>8.8820130291548671E-2</v>
      </c>
      <c r="DQ77" s="625">
        <f t="shared" si="91"/>
        <v>8.8820130291548671E-2</v>
      </c>
      <c r="DR77" s="625">
        <f t="shared" si="92"/>
        <v>8.8820130291548671E-2</v>
      </c>
      <c r="DS77" s="625">
        <f t="shared" si="93"/>
        <v>0</v>
      </c>
      <c r="DU77" s="625">
        <f t="shared" si="94"/>
        <v>-1.8087604083776469E-2</v>
      </c>
      <c r="DV77" s="625">
        <f t="shared" si="95"/>
        <v>-4.9985728666750932E-2</v>
      </c>
      <c r="DW77" s="625">
        <f t="shared" si="96"/>
        <v>8.5580425394114951E-2</v>
      </c>
      <c r="DX77" s="625">
        <f t="shared" si="97"/>
        <v>0</v>
      </c>
      <c r="EB77" s="625">
        <f t="shared" si="107"/>
        <v>0.9964046480617792</v>
      </c>
      <c r="EC77" s="625">
        <f>IF(ISERR(EB77),EC76,EB77*EC76)</f>
        <v>0.69236480920299703</v>
      </c>
      <c r="ED77" s="625">
        <f t="shared" si="104"/>
        <v>0.74355639184147082</v>
      </c>
      <c r="EE77" s="625"/>
      <c r="EF77" s="625">
        <f t="shared" si="108"/>
        <v>1.0928840619085833</v>
      </c>
      <c r="EG77" s="625">
        <f>IF(ISERR(EF77),EG76,EF77*EG76)</f>
        <v>1.5082982080961911</v>
      </c>
      <c r="EH77" s="625">
        <f t="shared" si="105"/>
        <v>1.488754138541875</v>
      </c>
      <c r="EI77" s="625"/>
      <c r="EJ77" s="625">
        <f t="shared" si="109"/>
        <v>0.97580859134514786</v>
      </c>
      <c r="EK77" s="625">
        <f>IF(ISERR(EJ77),EK76,EJ77*EK76)</f>
        <v>1.0810532844371217</v>
      </c>
      <c r="EL77" s="625">
        <f t="shared" si="106"/>
        <v>1.0937131485216374</v>
      </c>
      <c r="EM77" s="625"/>
      <c r="EP77" s="581"/>
    </row>
    <row r="78" spans="1:146" hidden="1" x14ac:dyDescent="0.2">
      <c r="A78" s="619"/>
      <c r="B78" s="575"/>
      <c r="D78" s="630"/>
      <c r="E78" s="630"/>
      <c r="F78" s="630"/>
      <c r="G78" s="630"/>
      <c r="H78" s="630"/>
      <c r="J78" s="631"/>
      <c r="K78" s="631"/>
      <c r="L78" s="631"/>
      <c r="M78" s="631"/>
      <c r="N78" s="631"/>
      <c r="O78" s="780"/>
      <c r="S78" s="636"/>
      <c r="AB78" s="632"/>
      <c r="BC78" s="625"/>
      <c r="BD78" s="625"/>
      <c r="BE78" s="625"/>
      <c r="BF78" s="625"/>
      <c r="BG78" s="625"/>
      <c r="BH78" s="625"/>
      <c r="BI78" s="625"/>
      <c r="BT78" s="634"/>
      <c r="BU78" s="634"/>
      <c r="BV78" s="634"/>
      <c r="BW78" s="634"/>
      <c r="BX78" s="634"/>
      <c r="BY78" s="634"/>
      <c r="BZ78" s="634"/>
      <c r="CA78" s="634"/>
      <c r="CB78" s="634"/>
      <c r="CC78" s="634"/>
      <c r="CD78" s="634"/>
      <c r="CG78" s="579"/>
      <c r="CI78" s="625"/>
      <c r="CJ78" s="625"/>
      <c r="CK78" s="625"/>
      <c r="CL78" s="625"/>
      <c r="CN78" s="625"/>
      <c r="CO78" s="625"/>
      <c r="CP78" s="625"/>
      <c r="CQ78" s="625"/>
      <c r="CR78" s="625"/>
      <c r="CS78" s="625"/>
      <c r="CT78" s="625"/>
      <c r="CU78" s="625"/>
      <c r="CV78" s="625"/>
      <c r="CW78" s="625"/>
      <c r="CZ78" s="625"/>
      <c r="DA78" s="625"/>
      <c r="DB78" s="625"/>
      <c r="DC78" s="625"/>
      <c r="DE78" s="625"/>
      <c r="DF78" s="625"/>
      <c r="DG78" s="625"/>
      <c r="DH78" s="625"/>
      <c r="DI78" s="625"/>
      <c r="DK78" s="625"/>
      <c r="DL78" s="625"/>
      <c r="DM78" s="625"/>
      <c r="DN78" s="625"/>
      <c r="EB78" s="625"/>
      <c r="EC78" s="625"/>
      <c r="ED78" s="625"/>
      <c r="EE78" s="625"/>
      <c r="EF78" s="625"/>
      <c r="EG78" s="625"/>
      <c r="EH78" s="625"/>
      <c r="EI78" s="625"/>
      <c r="EJ78" s="625"/>
      <c r="EK78" s="625"/>
      <c r="EL78" s="625"/>
      <c r="EM78" s="625"/>
      <c r="EP78" s="581"/>
    </row>
    <row r="79" spans="1:146" hidden="1" x14ac:dyDescent="0.2">
      <c r="A79" s="643" t="s">
        <v>22</v>
      </c>
      <c r="B79" s="644">
        <v>1985</v>
      </c>
      <c r="D79" s="645"/>
      <c r="E79" s="645"/>
      <c r="F79" s="645"/>
      <c r="G79" s="645"/>
      <c r="H79" s="630"/>
      <c r="J79" s="631"/>
      <c r="K79" s="631"/>
      <c r="L79" s="631"/>
      <c r="M79" s="631"/>
      <c r="N79" s="641">
        <f>N51</f>
        <v>454138.02128220547</v>
      </c>
      <c r="O79" s="782"/>
      <c r="R79" s="645"/>
      <c r="S79" s="636"/>
      <c r="T79" s="645"/>
      <c r="U79" s="645"/>
      <c r="V79" s="630"/>
      <c r="X79" s="641">
        <f>X51</f>
        <v>2.7138767774431867</v>
      </c>
      <c r="Y79" s="641">
        <f t="shared" ref="Y79:AB79" si="116">Y51</f>
        <v>14.841622097567067</v>
      </c>
      <c r="Z79" s="641">
        <f t="shared" si="116"/>
        <v>1.5429564784443324</v>
      </c>
      <c r="AA79" s="641">
        <f t="shared" si="116"/>
        <v>0</v>
      </c>
      <c r="AB79" s="641">
        <f t="shared" si="116"/>
        <v>4.8626341356930549</v>
      </c>
      <c r="AE79" s="641">
        <f>AE51</f>
        <v>3.4139803148288745</v>
      </c>
      <c r="AF79" s="641">
        <f t="shared" ref="AF79:AI79" si="117">AF51</f>
        <v>18.67034130007913</v>
      </c>
      <c r="AG79" s="641">
        <f t="shared" si="117"/>
        <v>1.9409956589883928</v>
      </c>
      <c r="AH79" s="641">
        <f t="shared" si="117"/>
        <v>0</v>
      </c>
      <c r="AI79" s="641">
        <f t="shared" si="117"/>
        <v>4.8626341356930549</v>
      </c>
      <c r="AK79" s="641">
        <v>1</v>
      </c>
      <c r="AL79" s="641">
        <v>1</v>
      </c>
      <c r="AM79" s="641">
        <v>1</v>
      </c>
      <c r="AN79" s="641"/>
      <c r="AO79" s="641">
        <v>1</v>
      </c>
      <c r="BC79" s="625"/>
      <c r="BD79" s="625"/>
      <c r="BE79" s="625"/>
      <c r="BF79" s="625"/>
      <c r="BG79" s="625"/>
      <c r="BH79" s="625"/>
      <c r="BI79" s="625"/>
      <c r="BT79" s="634">
        <v>1.2729089433386083</v>
      </c>
      <c r="BU79" s="634">
        <v>1.0849345608794621</v>
      </c>
      <c r="BV79" s="634">
        <v>0.99681764716489374</v>
      </c>
      <c r="BW79" s="634">
        <v>0.99208142263212262</v>
      </c>
      <c r="BX79" s="634">
        <v>1</v>
      </c>
      <c r="BY79" s="634">
        <v>1</v>
      </c>
      <c r="BZ79" s="634">
        <v>0.81060430817736573</v>
      </c>
      <c r="CA79" s="634">
        <v>1.3810229054806122</v>
      </c>
      <c r="CB79" s="634">
        <v>1.3810229054806129</v>
      </c>
      <c r="CC79" s="634"/>
      <c r="CD79" s="634">
        <v>1.3384268377735666</v>
      </c>
      <c r="CG79" s="579"/>
      <c r="CI79" s="625"/>
      <c r="CJ79" s="625"/>
      <c r="CK79" s="625"/>
      <c r="CL79" s="625"/>
      <c r="CN79" s="625"/>
      <c r="CO79" s="625"/>
      <c r="CP79" s="625"/>
      <c r="CQ79" s="625"/>
      <c r="CR79" s="625"/>
      <c r="CS79" s="625"/>
      <c r="CT79" s="625"/>
      <c r="CU79" s="625"/>
      <c r="CV79" s="625"/>
      <c r="CW79" s="625"/>
      <c r="CZ79" s="625"/>
      <c r="DA79" s="625"/>
      <c r="DB79" s="625"/>
      <c r="DC79" s="625"/>
      <c r="DE79" s="625"/>
      <c r="DF79" s="625"/>
      <c r="DG79" s="625"/>
      <c r="DH79" s="625"/>
      <c r="DI79" s="625"/>
      <c r="DK79" s="625"/>
      <c r="DL79" s="625"/>
      <c r="DM79" s="625"/>
      <c r="DN79" s="625"/>
      <c r="EB79" s="625"/>
      <c r="EC79" s="625">
        <v>0.93115305953904293</v>
      </c>
      <c r="EG79" s="625">
        <v>1.0131278019978893</v>
      </c>
      <c r="EK79" s="625">
        <v>0.98842487712465743</v>
      </c>
      <c r="EP79" s="581"/>
    </row>
    <row r="80" spans="1:146" hidden="1" x14ac:dyDescent="0.2">
      <c r="A80" s="643" t="s">
        <v>56</v>
      </c>
      <c r="B80" s="644">
        <v>1996</v>
      </c>
      <c r="D80" s="645"/>
      <c r="E80" s="645"/>
      <c r="F80" s="645"/>
      <c r="G80" s="645"/>
      <c r="H80" s="630"/>
      <c r="J80" s="631"/>
      <c r="K80" s="631"/>
      <c r="L80" s="631"/>
      <c r="M80" s="631"/>
      <c r="N80" s="631"/>
      <c r="O80" s="780"/>
      <c r="R80" s="645"/>
      <c r="S80" s="645"/>
      <c r="T80" s="645"/>
      <c r="U80" s="645"/>
      <c r="V80" s="630"/>
      <c r="BC80" s="625"/>
      <c r="BD80" s="625"/>
      <c r="BE80" s="625"/>
      <c r="BF80" s="625"/>
      <c r="BG80" s="625"/>
      <c r="BH80" s="625"/>
      <c r="BI80" s="625"/>
      <c r="BT80" s="634"/>
      <c r="BU80" s="634"/>
      <c r="BV80" s="634"/>
      <c r="BW80" s="634"/>
      <c r="BX80" s="634"/>
      <c r="BY80" s="634"/>
      <c r="BZ80" s="634"/>
      <c r="CA80" s="634"/>
      <c r="CB80" s="634"/>
      <c r="CC80" s="634"/>
      <c r="CD80" s="634"/>
      <c r="CG80" s="579"/>
      <c r="CI80" s="625"/>
      <c r="CJ80" s="625"/>
      <c r="CK80" s="625"/>
      <c r="CL80" s="625"/>
      <c r="CN80" s="625"/>
      <c r="CO80" s="625"/>
      <c r="CP80" s="625"/>
      <c r="CQ80" s="625"/>
      <c r="CR80" s="625"/>
      <c r="CS80" s="625"/>
      <c r="CT80" s="625"/>
      <c r="CU80" s="625"/>
      <c r="CV80" s="625"/>
      <c r="CW80" s="625"/>
      <c r="CZ80" s="625"/>
      <c r="DA80" s="625"/>
      <c r="DB80" s="625"/>
      <c r="DC80" s="625"/>
      <c r="DE80" s="625"/>
      <c r="DF80" s="625"/>
      <c r="DG80" s="625"/>
      <c r="DH80" s="625"/>
      <c r="DI80" s="625"/>
      <c r="DK80" s="625"/>
      <c r="DL80" s="625"/>
      <c r="DM80" s="625"/>
      <c r="DN80" s="625"/>
      <c r="EB80" s="625"/>
      <c r="EC80" s="625"/>
      <c r="ED80" s="625"/>
      <c r="EE80" s="625"/>
      <c r="EF80" s="625"/>
      <c r="EG80" s="625"/>
      <c r="EH80" s="625"/>
      <c r="EI80" s="625"/>
      <c r="EJ80" s="625"/>
      <c r="EK80" s="625"/>
      <c r="EL80" s="625"/>
      <c r="EM80" s="625"/>
      <c r="EP80" s="581"/>
    </row>
    <row r="81" spans="1:166" x14ac:dyDescent="0.2">
      <c r="A81" s="619"/>
      <c r="B81" s="575"/>
      <c r="D81" s="630"/>
      <c r="E81" s="630"/>
      <c r="F81" s="630"/>
      <c r="G81" s="630"/>
      <c r="H81" s="630"/>
      <c r="J81" s="631"/>
      <c r="K81" s="631"/>
      <c r="L81" s="631"/>
      <c r="M81" s="631"/>
      <c r="N81" s="631"/>
      <c r="O81" s="780"/>
      <c r="AB81" s="632"/>
      <c r="BC81" s="625"/>
      <c r="BD81" s="625"/>
      <c r="BE81" s="625"/>
      <c r="BF81" s="625"/>
      <c r="BG81" s="625"/>
      <c r="BH81" s="633"/>
      <c r="BI81" s="625"/>
      <c r="BT81" s="634"/>
      <c r="BU81" s="634"/>
      <c r="BV81" s="634"/>
      <c r="BW81" s="634"/>
      <c r="BX81" s="634"/>
      <c r="BY81" s="634"/>
      <c r="BZ81" s="634"/>
      <c r="CA81" s="634"/>
      <c r="CB81" s="634"/>
      <c r="CC81" s="634"/>
      <c r="CD81" s="634"/>
      <c r="CG81" s="579"/>
      <c r="CI81" s="625"/>
      <c r="CJ81" s="625"/>
      <c r="CK81" s="625"/>
      <c r="CL81" s="625"/>
      <c r="CN81" s="625"/>
      <c r="CO81" s="625"/>
      <c r="CP81" s="625"/>
      <c r="CQ81" s="625"/>
      <c r="CR81" s="625"/>
      <c r="CS81" s="625"/>
      <c r="CT81" s="625"/>
      <c r="CU81" s="625"/>
      <c r="CV81" s="625"/>
      <c r="CW81" s="625"/>
      <c r="CZ81" s="625"/>
      <c r="DA81" s="625"/>
      <c r="DB81" s="625"/>
      <c r="DC81" s="625"/>
      <c r="DE81" s="625"/>
      <c r="DF81" s="625"/>
      <c r="DG81" s="625"/>
      <c r="DH81" s="625"/>
      <c r="DI81" s="625"/>
      <c r="DK81" s="625"/>
      <c r="DL81" s="625"/>
      <c r="DM81" s="625"/>
      <c r="DN81" s="625"/>
      <c r="EB81" s="625"/>
      <c r="EC81" s="625"/>
      <c r="ED81" s="625"/>
      <c r="EE81" s="625"/>
      <c r="EF81" s="625"/>
      <c r="EG81" s="625"/>
      <c r="EH81" s="625"/>
      <c r="EI81" s="625"/>
      <c r="EJ81" s="625"/>
      <c r="EK81" s="625"/>
      <c r="EL81" s="625"/>
      <c r="EM81" s="625"/>
      <c r="EP81" s="581"/>
    </row>
    <row r="82" spans="1:166" x14ac:dyDescent="0.2">
      <c r="A82" s="575"/>
      <c r="B82" s="575"/>
      <c r="D82" s="603"/>
      <c r="E82" s="603"/>
      <c r="F82" s="603"/>
      <c r="G82" s="603"/>
      <c r="H82" s="603"/>
      <c r="J82" s="631"/>
      <c r="K82" s="631"/>
      <c r="L82" s="631"/>
      <c r="M82" s="631"/>
      <c r="N82" s="631"/>
      <c r="O82" s="780"/>
      <c r="X82" s="641"/>
      <c r="Y82" s="641"/>
      <c r="Z82" s="641"/>
      <c r="AA82" s="641"/>
      <c r="AB82" s="641"/>
      <c r="BH82" s="590"/>
      <c r="CG82" s="579"/>
      <c r="EP82" s="581"/>
    </row>
    <row r="83" spans="1:166" x14ac:dyDescent="0.2">
      <c r="A83" s="575"/>
      <c r="B83" s="575"/>
      <c r="D83" s="646" t="s">
        <v>230</v>
      </c>
      <c r="E83" s="603"/>
      <c r="F83" s="603"/>
      <c r="G83" s="603"/>
      <c r="H83" s="603"/>
      <c r="J83" s="631"/>
      <c r="K83" s="631"/>
      <c r="L83" s="631"/>
      <c r="M83" s="631"/>
      <c r="N83" s="631"/>
      <c r="O83" s="780"/>
      <c r="V83" s="625"/>
      <c r="X83" s="641"/>
      <c r="Y83" s="641"/>
      <c r="Z83" s="641"/>
      <c r="AA83" s="641"/>
      <c r="AB83" s="641"/>
      <c r="AE83" s="586" t="s">
        <v>670</v>
      </c>
      <c r="BH83" s="590"/>
      <c r="BU83" s="625">
        <f>BU76/BV76</f>
        <v>0.83640565847114234</v>
      </c>
      <c r="CG83" s="579"/>
      <c r="EP83" s="581"/>
    </row>
    <row r="84" spans="1:166" x14ac:dyDescent="0.2">
      <c r="A84" s="575"/>
      <c r="B84" s="575"/>
      <c r="D84" s="603"/>
      <c r="E84" s="603"/>
      <c r="F84" s="603"/>
      <c r="G84" s="603"/>
      <c r="H84" s="603"/>
      <c r="O84" s="590"/>
      <c r="BD84" s="590"/>
      <c r="BE84" s="590"/>
      <c r="BF84" s="590"/>
      <c r="BG84" s="590"/>
      <c r="BH84" s="590"/>
      <c r="BT84" s="625"/>
      <c r="BU84" s="625">
        <f>BU83/BW76</f>
        <v>0.74623938506092635</v>
      </c>
      <c r="BV84" s="625"/>
      <c r="BW84" s="625"/>
      <c r="BX84" s="625"/>
      <c r="BY84" s="625"/>
      <c r="BZ84" s="625"/>
      <c r="CA84" s="625"/>
      <c r="CB84" s="625"/>
      <c r="CC84" s="625"/>
      <c r="CD84" s="625"/>
      <c r="CG84" s="579"/>
      <c r="EP84" s="581"/>
    </row>
    <row r="85" spans="1:166" ht="63.75" x14ac:dyDescent="0.2">
      <c r="A85" s="575"/>
      <c r="B85" s="575"/>
      <c r="D85" s="594" t="str">
        <f>D5</f>
        <v>Petroleum and Natural Gas</v>
      </c>
      <c r="E85" s="594" t="str">
        <f t="shared" ref="E85:H85" si="118">E5</f>
        <v>Other Mining</v>
      </c>
      <c r="F85" s="594" t="str">
        <f t="shared" si="118"/>
        <v>Petroleum drilling and Mining Services</v>
      </c>
      <c r="G85" s="594" t="str">
        <f t="shared" si="118"/>
        <v>Not Used</v>
      </c>
      <c r="H85" s="594" t="str">
        <f t="shared" si="118"/>
        <v>Total</v>
      </c>
      <c r="J85" s="594" t="str">
        <f>D5</f>
        <v>Petroleum and Natural Gas</v>
      </c>
      <c r="K85" s="594" t="str">
        <f t="shared" ref="K85:N85" si="119">E5</f>
        <v>Other Mining</v>
      </c>
      <c r="L85" s="594" t="str">
        <f t="shared" si="119"/>
        <v>Petroleum drilling and Mining Services</v>
      </c>
      <c r="M85" s="594" t="str">
        <f t="shared" si="119"/>
        <v>Not Used</v>
      </c>
      <c r="N85" s="594" t="str">
        <f t="shared" si="119"/>
        <v>Total</v>
      </c>
      <c r="O85" s="595"/>
      <c r="R85" s="621" t="str">
        <f>J85</f>
        <v>Petroleum and Natural Gas</v>
      </c>
      <c r="S85" s="621" t="str">
        <f>K85</f>
        <v>Other Mining</v>
      </c>
      <c r="T85" s="621" t="str">
        <f>L85</f>
        <v>Petroleum drilling and Mining Services</v>
      </c>
      <c r="U85" s="621" t="str">
        <f>M85</f>
        <v>Not Used</v>
      </c>
      <c r="V85" s="621" t="s">
        <v>213</v>
      </c>
      <c r="X85" s="621" t="str">
        <f>D85</f>
        <v>Petroleum and Natural Gas</v>
      </c>
      <c r="Y85" s="621" t="str">
        <f>E85</f>
        <v>Other Mining</v>
      </c>
      <c r="Z85" s="621" t="str">
        <f>F85</f>
        <v>Petroleum drilling and Mining Services</v>
      </c>
      <c r="AA85" s="621" t="str">
        <f>G85</f>
        <v>Not Used</v>
      </c>
      <c r="AB85" s="621" t="s">
        <v>213</v>
      </c>
      <c r="AE85" s="596" t="str">
        <f>J85</f>
        <v>Petroleum and Natural Gas</v>
      </c>
      <c r="AF85" s="596" t="str">
        <f>K85</f>
        <v>Other Mining</v>
      </c>
      <c r="AG85" s="596" t="str">
        <f>L85</f>
        <v>Petroleum drilling and Mining Services</v>
      </c>
      <c r="AH85" s="596" t="str">
        <f>M85</f>
        <v>Not Used</v>
      </c>
      <c r="AI85" s="596" t="s">
        <v>213</v>
      </c>
      <c r="AK85" s="647" t="str">
        <f>AK5</f>
        <v>Petroleum and Natural Gas</v>
      </c>
      <c r="AL85" s="647" t="str">
        <f t="shared" ref="AL85:AO85" si="120">AL5</f>
        <v>Other Mining</v>
      </c>
      <c r="AM85" s="647" t="str">
        <f t="shared" si="120"/>
        <v>Petroleum drilling and Mining Services</v>
      </c>
      <c r="AN85" s="647" t="str">
        <f t="shared" si="120"/>
        <v>Not Used</v>
      </c>
      <c r="AO85" s="647" t="str">
        <f t="shared" si="120"/>
        <v>Petroleum and Natural Gas</v>
      </c>
      <c r="AQ85" s="596" t="s">
        <v>644</v>
      </c>
      <c r="AR85" s="596" t="s">
        <v>644</v>
      </c>
      <c r="AS85" s="596" t="s">
        <v>645</v>
      </c>
      <c r="AT85" s="596" t="s">
        <v>646</v>
      </c>
      <c r="AU85" s="596" t="s">
        <v>213</v>
      </c>
      <c r="AW85" s="596" t="str">
        <f>AW5</f>
        <v>Petroleum and Natural Gas</v>
      </c>
      <c r="AX85" s="596" t="str">
        <f t="shared" ref="AX85:BA85" si="121">AX5</f>
        <v>Other Mining</v>
      </c>
      <c r="AY85" s="596" t="str">
        <f t="shared" si="121"/>
        <v>Petroleum drilling and Mining Services</v>
      </c>
      <c r="AZ85" s="596" t="str">
        <f t="shared" si="121"/>
        <v>Not Used</v>
      </c>
      <c r="BA85" s="596" t="str">
        <f t="shared" si="121"/>
        <v>Total</v>
      </c>
      <c r="BC85" s="622"/>
      <c r="BD85" s="622"/>
      <c r="BE85" s="622"/>
      <c r="BF85" s="622"/>
      <c r="BG85" s="622"/>
      <c r="BH85" s="622"/>
      <c r="CG85" s="579"/>
      <c r="EP85" s="581"/>
      <c r="ER85" s="608"/>
      <c r="ES85" s="597" t="s">
        <v>671</v>
      </c>
      <c r="ET85" s="597" t="s">
        <v>639</v>
      </c>
      <c r="EU85" s="597" t="s">
        <v>640</v>
      </c>
      <c r="EV85" s="597" t="s">
        <v>641</v>
      </c>
      <c r="EW85" s="597" t="s">
        <v>642</v>
      </c>
      <c r="EX85" s="597" t="s">
        <v>672</v>
      </c>
      <c r="FA85" s="629" t="s">
        <v>79</v>
      </c>
      <c r="FB85" s="629" t="s">
        <v>666</v>
      </c>
      <c r="FC85" s="629" t="s">
        <v>667</v>
      </c>
      <c r="FD85" s="629" t="s">
        <v>668</v>
      </c>
      <c r="FE85" s="629" t="s">
        <v>669</v>
      </c>
      <c r="FH85" s="593" t="s">
        <v>79</v>
      </c>
      <c r="FI85" s="593" t="s">
        <v>660</v>
      </c>
      <c r="FJ85" s="593" t="s">
        <v>661</v>
      </c>
    </row>
    <row r="86" spans="1:166" ht="23.25" customHeight="1" x14ac:dyDescent="0.2">
      <c r="A86" s="648" t="s">
        <v>647</v>
      </c>
      <c r="B86" s="575"/>
      <c r="D86" s="612" t="s">
        <v>63</v>
      </c>
      <c r="E86" s="612" t="s">
        <v>63</v>
      </c>
      <c r="F86" s="612" t="s">
        <v>617</v>
      </c>
      <c r="G86" s="612" t="s">
        <v>617</v>
      </c>
      <c r="H86" s="612" t="s">
        <v>617</v>
      </c>
      <c r="J86" s="623"/>
      <c r="K86" s="623"/>
      <c r="L86" s="623"/>
      <c r="M86" s="623"/>
      <c r="N86" s="623"/>
      <c r="O86" s="622"/>
      <c r="R86" s="623"/>
      <c r="S86" s="623"/>
      <c r="T86" s="623"/>
      <c r="U86" s="623"/>
      <c r="V86" s="623"/>
      <c r="X86" s="612" t="s">
        <v>63</v>
      </c>
      <c r="Y86" s="612" t="s">
        <v>63</v>
      </c>
      <c r="Z86" s="612" t="s">
        <v>617</v>
      </c>
      <c r="AA86" s="612" t="s">
        <v>617</v>
      </c>
      <c r="AB86" s="612" t="s">
        <v>617</v>
      </c>
      <c r="AE86" s="612" t="s">
        <v>63</v>
      </c>
      <c r="AF86" s="612" t="s">
        <v>63</v>
      </c>
      <c r="AG86" s="612" t="s">
        <v>617</v>
      </c>
      <c r="AH86" s="612" t="s">
        <v>617</v>
      </c>
      <c r="AI86" s="612" t="s">
        <v>617</v>
      </c>
      <c r="AK86" s="612" t="s">
        <v>63</v>
      </c>
      <c r="AL86" s="612" t="s">
        <v>63</v>
      </c>
      <c r="AM86" s="612" t="s">
        <v>617</v>
      </c>
      <c r="AN86" s="612" t="s">
        <v>617</v>
      </c>
      <c r="AO86" s="612" t="s">
        <v>617</v>
      </c>
      <c r="AQ86" s="624"/>
      <c r="AR86" s="624"/>
      <c r="AS86" s="624"/>
      <c r="AT86" s="624"/>
      <c r="AU86" s="624"/>
      <c r="AW86" s="623"/>
      <c r="AX86" s="623"/>
      <c r="AY86" s="623"/>
      <c r="AZ86" s="623"/>
      <c r="BA86" s="623"/>
      <c r="BC86" s="602"/>
      <c r="BD86" s="602"/>
      <c r="BE86" s="602"/>
      <c r="BF86" s="602"/>
      <c r="BG86" s="602"/>
      <c r="BH86" s="602"/>
      <c r="BI86" s="602"/>
      <c r="CG86" s="579"/>
      <c r="EP86" s="581"/>
      <c r="ER86" s="576">
        <v>1970</v>
      </c>
      <c r="ES86" s="625">
        <f t="shared" ref="ES86:ES124" si="122">BU109</f>
        <v>1.0684698414705469</v>
      </c>
      <c r="ET86" s="625">
        <f t="shared" ref="ET86:ET124" si="123">BV109</f>
        <v>0.98704230406864657</v>
      </c>
      <c r="EU86" s="625">
        <f t="shared" ref="EU86:EU124" si="124">BW109</f>
        <v>0.99470701958451391</v>
      </c>
      <c r="EV86" s="625">
        <f t="shared" ref="EV86:EV124" si="125">BX109</f>
        <v>1</v>
      </c>
      <c r="EW86" s="625">
        <f t="shared" ref="EW86:EW124" si="126">BY109</f>
        <v>1</v>
      </c>
      <c r="EX86" s="625">
        <f t="shared" ref="EX86:EX124" si="127">BZ109</f>
        <v>1.0882566229825585</v>
      </c>
      <c r="EZ86" s="576">
        <f>ER86</f>
        <v>1970</v>
      </c>
      <c r="FA86" s="635">
        <f t="shared" ref="FA86:FA126" si="128">CA109</f>
        <v>0.99078145561824082</v>
      </c>
      <c r="FB86" s="635">
        <f t="shared" ref="FB86:FB126" si="129">BT109</f>
        <v>0.92729005271184517</v>
      </c>
      <c r="FC86" s="635">
        <f t="shared" ref="FC86:FC126" si="130">BX109</f>
        <v>1</v>
      </c>
      <c r="FD86" s="635">
        <f t="shared" ref="FD86:FD126" si="131">BV109*BV109*BY109</f>
        <v>0.97425251002114255</v>
      </c>
      <c r="FE86" s="635">
        <f t="shared" ref="FE86:FE126" si="132">BZ109</f>
        <v>1.0882566229825585</v>
      </c>
      <c r="FG86" s="576">
        <v>1985</v>
      </c>
      <c r="FH86" s="625">
        <f t="shared" ref="FH86:FH118" si="133">CB116</f>
        <v>1.0066266192892954</v>
      </c>
      <c r="FI86" s="625">
        <f t="shared" ref="FI86:FI118" si="134">BT116</f>
        <v>0.93296173818753336</v>
      </c>
      <c r="FJ86" s="625">
        <f t="shared" ref="FJ86:FJ118" si="135">BU116</f>
        <v>1.0789580945140054</v>
      </c>
    </row>
    <row r="87" spans="1:166" ht="25.5" x14ac:dyDescent="0.2">
      <c r="A87" s="575"/>
      <c r="B87" s="575"/>
      <c r="D87" s="612" t="s">
        <v>263</v>
      </c>
      <c r="E87" s="612" t="s">
        <v>264</v>
      </c>
      <c r="F87" s="612" t="s">
        <v>264</v>
      </c>
      <c r="G87" s="612" t="s">
        <v>264</v>
      </c>
      <c r="H87" s="612" t="s">
        <v>264</v>
      </c>
      <c r="J87" s="613" t="str">
        <f>J7</f>
        <v>Million 2005$</v>
      </c>
      <c r="K87" s="613" t="str">
        <f t="shared" ref="K87:N87" si="136">K7</f>
        <v>Million 2005$</v>
      </c>
      <c r="L87" s="613" t="str">
        <f t="shared" si="136"/>
        <v>Million 2005$</v>
      </c>
      <c r="M87" s="613" t="str">
        <f t="shared" si="136"/>
        <v>Million 2005$</v>
      </c>
      <c r="N87" s="613" t="str">
        <f t="shared" si="136"/>
        <v>Million 2005$</v>
      </c>
      <c r="O87" s="595"/>
      <c r="R87" s="613" t="str">
        <f>R7</f>
        <v>Million 2005$</v>
      </c>
      <c r="S87" s="613" t="str">
        <f t="shared" ref="S87:V87" si="137">S7</f>
        <v>Million 2005$</v>
      </c>
      <c r="T87" s="613" t="str">
        <f t="shared" si="137"/>
        <v>Million 2005$</v>
      </c>
      <c r="U87" s="613" t="str">
        <f t="shared" si="137"/>
        <v>Million 2005$</v>
      </c>
      <c r="V87" s="613" t="str">
        <f t="shared" si="137"/>
        <v>Million 2005$</v>
      </c>
      <c r="X87" s="613" t="str">
        <f>X7</f>
        <v>MMBtu/$</v>
      </c>
      <c r="Y87" s="613" t="str">
        <f t="shared" ref="Y87:AB87" si="138">Y7</f>
        <v>MMBtu/$</v>
      </c>
      <c r="Z87" s="613" t="str">
        <f t="shared" si="138"/>
        <v>MMBtu/$</v>
      </c>
      <c r="AA87" s="613" t="str">
        <f t="shared" si="138"/>
        <v>MMBtu/$</v>
      </c>
      <c r="AB87" s="613" t="str">
        <f t="shared" si="138"/>
        <v>MMBtu/$</v>
      </c>
      <c r="AE87" s="613" t="str">
        <f>AE7</f>
        <v>MMBtu/$</v>
      </c>
      <c r="AF87" s="613" t="str">
        <f t="shared" ref="AF87:AI87" si="139">AF7</f>
        <v>MMBtu/$</v>
      </c>
      <c r="AG87" s="613" t="str">
        <f t="shared" si="139"/>
        <v>MMBtu/$</v>
      </c>
      <c r="AH87" s="613" t="str">
        <f t="shared" si="139"/>
        <v>MMBtu/$</v>
      </c>
      <c r="AI87" s="613" t="str">
        <f t="shared" si="139"/>
        <v>MMBtu/$</v>
      </c>
      <c r="AK87" s="623" t="str">
        <f>AK7</f>
        <v>1985 = 1</v>
      </c>
      <c r="AL87" s="623" t="str">
        <f t="shared" ref="AL87:AO87" si="140">AL7</f>
        <v>1985 = 1</v>
      </c>
      <c r="AM87" s="623" t="str">
        <f t="shared" si="140"/>
        <v>1985 = 1</v>
      </c>
      <c r="AN87" s="623" t="str">
        <f t="shared" si="140"/>
        <v>1985 = 1</v>
      </c>
      <c r="AO87" s="623" t="str">
        <f t="shared" si="140"/>
        <v>1985 = 1</v>
      </c>
      <c r="AQ87" s="613" t="str">
        <f>AQ7</f>
        <v>Ratio</v>
      </c>
      <c r="AR87" s="613" t="str">
        <f t="shared" ref="AR87:AU87" si="141">AR7</f>
        <v>Ratio</v>
      </c>
      <c r="AS87" s="613" t="str">
        <f t="shared" si="141"/>
        <v>Ratio</v>
      </c>
      <c r="AT87" s="613" t="str">
        <f t="shared" si="141"/>
        <v>Ratio</v>
      </c>
      <c r="AU87" s="613" t="str">
        <f t="shared" si="141"/>
        <v>Ratio</v>
      </c>
      <c r="AW87" s="613" t="str">
        <f>AW7</f>
        <v>Share</v>
      </c>
      <c r="AX87" s="613" t="str">
        <f t="shared" ref="AX87:BA87" si="142">AX7</f>
        <v>Share</v>
      </c>
      <c r="AY87" s="613" t="str">
        <f t="shared" si="142"/>
        <v>Share</v>
      </c>
      <c r="AZ87" s="613" t="str">
        <f t="shared" si="142"/>
        <v>Share</v>
      </c>
      <c r="BA87" s="613" t="str">
        <f t="shared" si="142"/>
        <v>Share</v>
      </c>
      <c r="BC87" s="622"/>
      <c r="BD87" s="622"/>
      <c r="BE87" s="622"/>
      <c r="BF87" s="622"/>
      <c r="BG87" s="622"/>
      <c r="BH87" s="622"/>
      <c r="CG87" s="579"/>
      <c r="EP87" s="581"/>
      <c r="ER87" s="576">
        <f>ER86+1</f>
        <v>1971</v>
      </c>
      <c r="ES87" s="625">
        <f t="shared" si="122"/>
        <v>1.0732454348450162</v>
      </c>
      <c r="ET87" s="625">
        <f t="shared" si="123"/>
        <v>0.98704230406864657</v>
      </c>
      <c r="EU87" s="625">
        <f t="shared" si="124"/>
        <v>1.0037494059243053</v>
      </c>
      <c r="EV87" s="625">
        <f t="shared" si="125"/>
        <v>1</v>
      </c>
      <c r="EW87" s="625">
        <f t="shared" si="126"/>
        <v>1</v>
      </c>
      <c r="EX87" s="625">
        <f t="shared" si="127"/>
        <v>1.0832731576140016</v>
      </c>
      <c r="EZ87" s="576">
        <f t="shared" ref="EZ87:EZ95" si="143">ER87</f>
        <v>1971</v>
      </c>
      <c r="FA87" s="635">
        <f t="shared" si="128"/>
        <v>0.99010713461120281</v>
      </c>
      <c r="FB87" s="635">
        <f t="shared" si="129"/>
        <v>0.92253561251269656</v>
      </c>
      <c r="FC87" s="635">
        <f t="shared" si="130"/>
        <v>1</v>
      </c>
      <c r="FD87" s="635">
        <f t="shared" si="131"/>
        <v>0.97425251002114255</v>
      </c>
      <c r="FE87" s="635">
        <f t="shared" si="132"/>
        <v>1.0832731576140016</v>
      </c>
      <c r="FG87" s="576">
        <v>1985</v>
      </c>
      <c r="FH87" s="625">
        <f t="shared" si="133"/>
        <v>1.0383173356493716</v>
      </c>
      <c r="FI87" s="625">
        <f t="shared" si="134"/>
        <v>0.97090400613642913</v>
      </c>
      <c r="FJ87" s="625">
        <f t="shared" si="135"/>
        <v>1.0694335681868323</v>
      </c>
    </row>
    <row r="88" spans="1:166" hidden="1" x14ac:dyDescent="0.2">
      <c r="A88" s="575" t="s">
        <v>621</v>
      </c>
      <c r="B88" s="575">
        <v>1949</v>
      </c>
      <c r="D88" s="630"/>
      <c r="E88" s="630"/>
      <c r="F88" s="630"/>
      <c r="G88" s="630"/>
      <c r="H88" s="630"/>
      <c r="J88" s="631"/>
      <c r="K88" s="631"/>
      <c r="L88" s="631"/>
      <c r="M88" s="631"/>
      <c r="N88" s="631"/>
      <c r="O88" s="780"/>
      <c r="X88" s="632"/>
      <c r="Y88" s="632"/>
      <c r="Z88" s="632"/>
      <c r="AA88" s="632"/>
      <c r="AB88" s="632"/>
      <c r="BC88" s="633"/>
      <c r="BD88" s="633"/>
      <c r="BE88" s="633"/>
      <c r="BF88" s="633"/>
      <c r="BG88" s="633"/>
      <c r="BH88" s="633"/>
      <c r="BI88" s="633"/>
      <c r="BT88" s="634"/>
      <c r="BU88" s="634"/>
      <c r="BV88" s="634"/>
      <c r="BW88" s="634"/>
      <c r="BX88" s="634"/>
      <c r="BY88" s="634"/>
      <c r="BZ88" s="634"/>
      <c r="CA88" s="634"/>
      <c r="CB88" s="634"/>
      <c r="CC88" s="634"/>
      <c r="CD88" s="634"/>
      <c r="CG88" s="579"/>
      <c r="CI88" s="625"/>
      <c r="CJ88" s="625"/>
      <c r="CK88" s="625"/>
      <c r="CL88" s="625"/>
      <c r="CN88" s="625"/>
      <c r="CO88" s="625"/>
      <c r="CP88" s="625"/>
      <c r="CQ88" s="625"/>
      <c r="CR88" s="625"/>
      <c r="CS88" s="625"/>
      <c r="CT88" s="625"/>
      <c r="CU88" s="625"/>
      <c r="CV88" s="625"/>
      <c r="CW88" s="625"/>
      <c r="DE88" s="625"/>
      <c r="DF88" s="625"/>
      <c r="DG88" s="625"/>
      <c r="DH88" s="625"/>
      <c r="DI88" s="625"/>
      <c r="DK88" s="625"/>
      <c r="DL88" s="625"/>
      <c r="DM88" s="625"/>
      <c r="DN88" s="625"/>
      <c r="EB88" s="625"/>
      <c r="EC88" s="625">
        <v>1</v>
      </c>
      <c r="ED88" s="625">
        <f t="shared" ref="ED88:ED119" si="144">EC88/EC$152</f>
        <v>1.0882566229825585</v>
      </c>
      <c r="EE88" s="625"/>
      <c r="EF88" s="625"/>
      <c r="EG88" s="625">
        <v>1</v>
      </c>
      <c r="EH88" s="625">
        <f t="shared" ref="EH88:EH119" si="145">EG88/EG$152</f>
        <v>0.98704230406864657</v>
      </c>
      <c r="EI88" s="625"/>
      <c r="EJ88" s="625"/>
      <c r="EK88" s="625">
        <v>1</v>
      </c>
      <c r="EL88" s="625">
        <f t="shared" ref="EL88:EL119" si="146">EK88/EK$152</f>
        <v>0.99470701958451391</v>
      </c>
      <c r="EM88" s="625"/>
      <c r="EP88" s="581"/>
      <c r="ER88" s="576">
        <f t="shared" ref="ER88:ER93" si="147">ER87+1</f>
        <v>1972</v>
      </c>
      <c r="ES88" s="625">
        <f t="shared" si="122"/>
        <v>1.0853851642644128</v>
      </c>
      <c r="ET88" s="625">
        <f t="shared" si="123"/>
        <v>0.98704230406864657</v>
      </c>
      <c r="EU88" s="625">
        <f t="shared" si="124"/>
        <v>1.0117774904108257</v>
      </c>
      <c r="EV88" s="625">
        <f t="shared" si="125"/>
        <v>1</v>
      </c>
      <c r="EW88" s="625">
        <f t="shared" si="126"/>
        <v>1</v>
      </c>
      <c r="EX88" s="625">
        <f t="shared" si="127"/>
        <v>1.0868337121690892</v>
      </c>
      <c r="EZ88" s="576">
        <f t="shared" si="143"/>
        <v>1972</v>
      </c>
      <c r="FA88" s="635">
        <f t="shared" si="128"/>
        <v>1.0096469981486493</v>
      </c>
      <c r="FB88" s="635">
        <f t="shared" si="129"/>
        <v>0.93022000980905883</v>
      </c>
      <c r="FC88" s="635">
        <f t="shared" si="130"/>
        <v>1</v>
      </c>
      <c r="FD88" s="635">
        <f t="shared" si="131"/>
        <v>0.97425251002114255</v>
      </c>
      <c r="FE88" s="635">
        <f t="shared" si="132"/>
        <v>1.0868337121690892</v>
      </c>
      <c r="FG88" s="576">
        <v>1985</v>
      </c>
      <c r="FH88" s="625">
        <f t="shared" si="133"/>
        <v>1.0908339696699778</v>
      </c>
      <c r="FI88" s="625">
        <f t="shared" si="134"/>
        <v>0.9937538151821157</v>
      </c>
      <c r="FJ88" s="625">
        <f t="shared" si="135"/>
        <v>1.0976903464466914</v>
      </c>
    </row>
    <row r="89" spans="1:166" hidden="1" x14ac:dyDescent="0.2">
      <c r="A89" s="575" t="s">
        <v>621</v>
      </c>
      <c r="B89" s="575">
        <f t="shared" ref="B89:B150" si="148">B88+1</f>
        <v>1950</v>
      </c>
      <c r="D89" s="630"/>
      <c r="E89" s="630"/>
      <c r="F89" s="630"/>
      <c r="G89" s="630"/>
      <c r="H89" s="630"/>
      <c r="J89" s="631"/>
      <c r="K89" s="631"/>
      <c r="L89" s="631"/>
      <c r="M89" s="631"/>
      <c r="N89" s="631"/>
      <c r="O89" s="780"/>
      <c r="X89" s="632"/>
      <c r="Y89" s="632"/>
      <c r="Z89" s="632"/>
      <c r="AA89" s="632"/>
      <c r="AB89" s="632"/>
      <c r="BC89" s="633"/>
      <c r="BD89" s="625"/>
      <c r="BE89" s="625"/>
      <c r="BF89" s="625"/>
      <c r="BG89" s="625"/>
      <c r="BH89" s="633"/>
      <c r="BI89" s="625"/>
      <c r="BT89" s="634"/>
      <c r="BU89" s="634"/>
      <c r="BV89" s="634"/>
      <c r="BW89" s="634"/>
      <c r="BX89" s="634"/>
      <c r="BY89" s="634"/>
      <c r="BZ89" s="634"/>
      <c r="CA89" s="634"/>
      <c r="CB89" s="634"/>
      <c r="CC89" s="634"/>
      <c r="CD89" s="634"/>
      <c r="CG89" s="579"/>
      <c r="CI89" s="625"/>
      <c r="CJ89" s="625"/>
      <c r="CK89" s="625"/>
      <c r="CL89" s="625"/>
      <c r="CN89" s="625"/>
      <c r="CO89" s="625"/>
      <c r="CP89" s="625"/>
      <c r="CQ89" s="625"/>
      <c r="CR89" s="625"/>
      <c r="CS89" s="625"/>
      <c r="CT89" s="625"/>
      <c r="CU89" s="625"/>
      <c r="CV89" s="625"/>
      <c r="CW89" s="625"/>
      <c r="CZ89" s="625"/>
      <c r="DA89" s="625"/>
      <c r="DB89" s="625"/>
      <c r="DC89" s="625"/>
      <c r="DE89" s="625"/>
      <c r="DF89" s="625"/>
      <c r="DG89" s="625"/>
      <c r="DH89" s="625"/>
      <c r="DI89" s="625"/>
      <c r="DK89" s="625"/>
      <c r="DL89" s="625"/>
      <c r="DM89" s="625"/>
      <c r="DN89" s="625"/>
      <c r="DP89" s="625"/>
      <c r="DQ89" s="625"/>
      <c r="DR89" s="625"/>
      <c r="DS89" s="625"/>
      <c r="DU89" s="625"/>
      <c r="DV89" s="625"/>
      <c r="DW89" s="625"/>
      <c r="DX89" s="625"/>
      <c r="EB89" s="625">
        <f t="shared" ref="EB89:EB120" si="149">EXP(SUMPRODUCT($CT89:$CW89,CZ89:DC89))</f>
        <v>1</v>
      </c>
      <c r="EC89" s="625">
        <f t="shared" ref="EC89:EC149" si="150">IF(ISERR(EB89),EC88,EB89*EC88)</f>
        <v>1</v>
      </c>
      <c r="ED89" s="625">
        <f t="shared" si="144"/>
        <v>1.0882566229825585</v>
      </c>
      <c r="EE89" s="625"/>
      <c r="EF89" s="625">
        <f t="shared" ref="EF89:EF120" si="151">EXP(SUMPRODUCT($CT89:$CW89,DE89:DH89))</f>
        <v>1</v>
      </c>
      <c r="EG89" s="625">
        <f t="shared" ref="EG89:EG149" si="152">IF(ISERR(EF89),EG88,EF89*EG88)</f>
        <v>1</v>
      </c>
      <c r="EH89" s="625">
        <f t="shared" si="145"/>
        <v>0.98704230406864657</v>
      </c>
      <c r="EI89" s="625"/>
      <c r="EJ89" s="625">
        <f t="shared" ref="EJ89:EJ120" si="153">EXP(SUMPRODUCT($CT89:$CW89,DK89:DN89))</f>
        <v>1</v>
      </c>
      <c r="EK89" s="625">
        <f t="shared" ref="EK89:EK149" si="154">IF(ISERR(EJ89),EK88,EJ89*EK88)</f>
        <v>1</v>
      </c>
      <c r="EL89" s="625">
        <f t="shared" si="146"/>
        <v>0.99470701958451391</v>
      </c>
      <c r="EM89" s="625"/>
      <c r="EP89" s="581"/>
      <c r="ER89" s="576">
        <f t="shared" si="147"/>
        <v>1973</v>
      </c>
      <c r="ES89" s="625">
        <f t="shared" si="122"/>
        <v>1.1151211564284054</v>
      </c>
      <c r="ET89" s="625">
        <f t="shared" si="123"/>
        <v>0.98704230406864646</v>
      </c>
      <c r="EU89" s="625">
        <f t="shared" si="124"/>
        <v>1.0412394029227969</v>
      </c>
      <c r="EV89" s="625">
        <f t="shared" si="125"/>
        <v>1</v>
      </c>
      <c r="EW89" s="625">
        <f t="shared" si="126"/>
        <v>1</v>
      </c>
      <c r="EX89" s="625">
        <f t="shared" si="127"/>
        <v>1.085014880345843</v>
      </c>
      <c r="EZ89" s="576">
        <f t="shared" si="143"/>
        <v>1973</v>
      </c>
      <c r="FA89" s="635">
        <f t="shared" si="128"/>
        <v>1.0460582297930094</v>
      </c>
      <c r="FB89" s="635">
        <f t="shared" si="129"/>
        <v>0.93806688516555747</v>
      </c>
      <c r="FC89" s="635">
        <f t="shared" si="130"/>
        <v>1</v>
      </c>
      <c r="FD89" s="635">
        <f t="shared" si="131"/>
        <v>0.97425251002114233</v>
      </c>
      <c r="FE89" s="635">
        <f t="shared" si="132"/>
        <v>1.085014880345843</v>
      </c>
      <c r="FG89" s="576">
        <v>1985</v>
      </c>
      <c r="FH89" s="625">
        <f t="shared" si="133"/>
        <v>1.0976278193140743</v>
      </c>
      <c r="FI89" s="625">
        <f t="shared" si="134"/>
        <v>1.0595591467562961</v>
      </c>
      <c r="FJ89" s="625">
        <f t="shared" si="135"/>
        <v>1.0359287847915999</v>
      </c>
    </row>
    <row r="90" spans="1:166" hidden="1" x14ac:dyDescent="0.2">
      <c r="A90" s="575" t="s">
        <v>621</v>
      </c>
      <c r="B90" s="575">
        <f t="shared" si="148"/>
        <v>1951</v>
      </c>
      <c r="D90" s="630"/>
      <c r="E90" s="630"/>
      <c r="F90" s="630"/>
      <c r="G90" s="630"/>
      <c r="H90" s="630"/>
      <c r="J90" s="631"/>
      <c r="K90" s="631"/>
      <c r="L90" s="631"/>
      <c r="M90" s="631"/>
      <c r="N90" s="631"/>
      <c r="O90" s="780"/>
      <c r="X90" s="632"/>
      <c r="Y90" s="632"/>
      <c r="Z90" s="632"/>
      <c r="AA90" s="632"/>
      <c r="AB90" s="632"/>
      <c r="BC90" s="625"/>
      <c r="BD90" s="625"/>
      <c r="BE90" s="625"/>
      <c r="BF90" s="625"/>
      <c r="BG90" s="625"/>
      <c r="BH90" s="633"/>
      <c r="BI90" s="625"/>
      <c r="BT90" s="634"/>
      <c r="BU90" s="634"/>
      <c r="BV90" s="634"/>
      <c r="BW90" s="634"/>
      <c r="BX90" s="634"/>
      <c r="BY90" s="634"/>
      <c r="BZ90" s="634"/>
      <c r="CA90" s="634"/>
      <c r="CB90" s="634"/>
      <c r="CC90" s="634"/>
      <c r="CD90" s="634"/>
      <c r="CG90" s="579"/>
      <c r="CI90" s="625"/>
      <c r="CJ90" s="625"/>
      <c r="CK90" s="625"/>
      <c r="CL90" s="625"/>
      <c r="CN90" s="625"/>
      <c r="CO90" s="625"/>
      <c r="CP90" s="625"/>
      <c r="CQ90" s="625"/>
      <c r="CR90" s="625"/>
      <c r="CS90" s="625"/>
      <c r="CT90" s="625"/>
      <c r="CU90" s="625"/>
      <c r="CV90" s="625"/>
      <c r="CW90" s="625"/>
      <c r="CZ90" s="625"/>
      <c r="DA90" s="625"/>
      <c r="DB90" s="625"/>
      <c r="DC90" s="625"/>
      <c r="DE90" s="625"/>
      <c r="DF90" s="625"/>
      <c r="DG90" s="625"/>
      <c r="DH90" s="625"/>
      <c r="DI90" s="625"/>
      <c r="DK90" s="625"/>
      <c r="DL90" s="625"/>
      <c r="DM90" s="625"/>
      <c r="DN90" s="625"/>
      <c r="DP90" s="625"/>
      <c r="DQ90" s="625"/>
      <c r="DR90" s="625"/>
      <c r="DS90" s="625"/>
      <c r="DU90" s="625"/>
      <c r="DV90" s="625"/>
      <c r="DW90" s="625"/>
      <c r="DX90" s="625"/>
      <c r="EB90" s="625">
        <f t="shared" si="149"/>
        <v>1</v>
      </c>
      <c r="EC90" s="625">
        <f t="shared" si="150"/>
        <v>1</v>
      </c>
      <c r="ED90" s="625">
        <f t="shared" si="144"/>
        <v>1.0882566229825585</v>
      </c>
      <c r="EE90" s="625"/>
      <c r="EF90" s="625">
        <f t="shared" si="151"/>
        <v>1</v>
      </c>
      <c r="EG90" s="625">
        <f t="shared" si="152"/>
        <v>1</v>
      </c>
      <c r="EH90" s="625">
        <f t="shared" si="145"/>
        <v>0.98704230406864657</v>
      </c>
      <c r="EI90" s="625"/>
      <c r="EJ90" s="625">
        <f t="shared" si="153"/>
        <v>1</v>
      </c>
      <c r="EK90" s="625">
        <f t="shared" si="154"/>
        <v>1</v>
      </c>
      <c r="EL90" s="625">
        <f t="shared" si="146"/>
        <v>0.99470701958451391</v>
      </c>
      <c r="EM90" s="625"/>
      <c r="EP90" s="581"/>
      <c r="ER90" s="576">
        <f t="shared" si="147"/>
        <v>1974</v>
      </c>
      <c r="ES90" s="625">
        <f t="shared" si="122"/>
        <v>1.1024878584928326</v>
      </c>
      <c r="ET90" s="625">
        <f t="shared" si="123"/>
        <v>0.98704230406864646</v>
      </c>
      <c r="EU90" s="625">
        <f t="shared" si="124"/>
        <v>1.0285611043710112</v>
      </c>
      <c r="EV90" s="625">
        <f t="shared" si="125"/>
        <v>1</v>
      </c>
      <c r="EW90" s="625">
        <f t="shared" si="126"/>
        <v>1</v>
      </c>
      <c r="EX90" s="625">
        <f t="shared" si="127"/>
        <v>1.0859453036455735</v>
      </c>
      <c r="EZ90" s="576">
        <f t="shared" si="143"/>
        <v>1974</v>
      </c>
      <c r="FA90" s="635">
        <f t="shared" si="128"/>
        <v>1.0176783624190899</v>
      </c>
      <c r="FB90" s="635">
        <f t="shared" si="129"/>
        <v>0.92307443984944826</v>
      </c>
      <c r="FC90" s="635">
        <f t="shared" si="130"/>
        <v>1</v>
      </c>
      <c r="FD90" s="635">
        <f t="shared" si="131"/>
        <v>0.97425251002114233</v>
      </c>
      <c r="FE90" s="635">
        <f t="shared" si="132"/>
        <v>1.0859453036455735</v>
      </c>
      <c r="FG90" s="576">
        <v>1985</v>
      </c>
      <c r="FH90" s="625">
        <f t="shared" si="133"/>
        <v>1.0951421725361441</v>
      </c>
      <c r="FI90" s="625">
        <f t="shared" si="134"/>
        <v>1.0923579331567863</v>
      </c>
      <c r="FJ90" s="625">
        <f t="shared" si="135"/>
        <v>1.0025488343104825</v>
      </c>
    </row>
    <row r="91" spans="1:166" hidden="1" x14ac:dyDescent="0.2">
      <c r="A91" s="575" t="s">
        <v>621</v>
      </c>
      <c r="B91" s="575">
        <f t="shared" si="148"/>
        <v>1952</v>
      </c>
      <c r="D91" s="630"/>
      <c r="E91" s="630"/>
      <c r="F91" s="630"/>
      <c r="G91" s="630"/>
      <c r="H91" s="630"/>
      <c r="J91" s="631"/>
      <c r="K91" s="631"/>
      <c r="L91" s="631"/>
      <c r="M91" s="631"/>
      <c r="N91" s="631"/>
      <c r="O91" s="780"/>
      <c r="X91" s="632"/>
      <c r="Y91" s="632"/>
      <c r="Z91" s="632"/>
      <c r="AA91" s="632"/>
      <c r="AB91" s="632"/>
      <c r="BC91" s="625"/>
      <c r="BD91" s="625"/>
      <c r="BE91" s="625"/>
      <c r="BF91" s="625"/>
      <c r="BG91" s="625"/>
      <c r="BH91" s="633"/>
      <c r="BI91" s="625"/>
      <c r="BT91" s="634"/>
      <c r="BU91" s="634"/>
      <c r="BV91" s="634"/>
      <c r="BW91" s="634"/>
      <c r="BX91" s="634"/>
      <c r="BY91" s="634"/>
      <c r="BZ91" s="634"/>
      <c r="CA91" s="634"/>
      <c r="CB91" s="634"/>
      <c r="CC91" s="634"/>
      <c r="CD91" s="634"/>
      <c r="CG91" s="579"/>
      <c r="CI91" s="625"/>
      <c r="CJ91" s="625"/>
      <c r="CK91" s="625"/>
      <c r="CL91" s="625"/>
      <c r="CN91" s="625"/>
      <c r="CO91" s="625"/>
      <c r="CP91" s="625"/>
      <c r="CQ91" s="625"/>
      <c r="CR91" s="625"/>
      <c r="CS91" s="625"/>
      <c r="CT91" s="625"/>
      <c r="CU91" s="625"/>
      <c r="CV91" s="625"/>
      <c r="CW91" s="625"/>
      <c r="CZ91" s="625"/>
      <c r="DA91" s="625"/>
      <c r="DB91" s="625"/>
      <c r="DC91" s="625"/>
      <c r="DE91" s="625"/>
      <c r="DF91" s="625"/>
      <c r="DG91" s="625"/>
      <c r="DH91" s="625"/>
      <c r="DI91" s="625"/>
      <c r="DK91" s="625"/>
      <c r="DL91" s="625"/>
      <c r="DM91" s="625"/>
      <c r="DN91" s="625"/>
      <c r="DP91" s="625"/>
      <c r="DQ91" s="625"/>
      <c r="DR91" s="625"/>
      <c r="DS91" s="625"/>
      <c r="DU91" s="625"/>
      <c r="DV91" s="625"/>
      <c r="DW91" s="625"/>
      <c r="DX91" s="625"/>
      <c r="EB91" s="625">
        <f t="shared" si="149"/>
        <v>1</v>
      </c>
      <c r="EC91" s="625">
        <f t="shared" si="150"/>
        <v>1</v>
      </c>
      <c r="ED91" s="625">
        <f t="shared" si="144"/>
        <v>1.0882566229825585</v>
      </c>
      <c r="EE91" s="625"/>
      <c r="EF91" s="625">
        <f t="shared" si="151"/>
        <v>1</v>
      </c>
      <c r="EG91" s="625">
        <f t="shared" si="152"/>
        <v>1</v>
      </c>
      <c r="EH91" s="625">
        <f t="shared" si="145"/>
        <v>0.98704230406864657</v>
      </c>
      <c r="EI91" s="625"/>
      <c r="EJ91" s="625">
        <f t="shared" si="153"/>
        <v>1</v>
      </c>
      <c r="EK91" s="625">
        <f t="shared" si="154"/>
        <v>1</v>
      </c>
      <c r="EL91" s="625">
        <f t="shared" si="146"/>
        <v>0.99470701958451391</v>
      </c>
      <c r="EM91" s="625"/>
      <c r="EP91" s="581"/>
      <c r="ER91" s="576">
        <f t="shared" si="147"/>
        <v>1975</v>
      </c>
      <c r="ES91" s="625">
        <f t="shared" si="122"/>
        <v>1.0707967057826875</v>
      </c>
      <c r="ET91" s="625">
        <f t="shared" si="123"/>
        <v>0.98704230406864646</v>
      </c>
      <c r="EU91" s="625">
        <f t="shared" si="124"/>
        <v>1.0084646764695144</v>
      </c>
      <c r="EV91" s="625">
        <f t="shared" si="125"/>
        <v>1</v>
      </c>
      <c r="EW91" s="625">
        <f t="shared" si="126"/>
        <v>1</v>
      </c>
      <c r="EX91" s="625">
        <f t="shared" si="127"/>
        <v>1.075748053679092</v>
      </c>
      <c r="EZ91" s="576">
        <f t="shared" si="143"/>
        <v>1975</v>
      </c>
      <c r="FA91" s="635">
        <f t="shared" si="128"/>
        <v>0.96527879413278028</v>
      </c>
      <c r="FB91" s="635">
        <f t="shared" si="129"/>
        <v>0.90145850180517639</v>
      </c>
      <c r="FC91" s="635">
        <f t="shared" si="130"/>
        <v>1</v>
      </c>
      <c r="FD91" s="635">
        <f t="shared" si="131"/>
        <v>0.97425251002114233</v>
      </c>
      <c r="FE91" s="635">
        <f t="shared" si="132"/>
        <v>1.075748053679092</v>
      </c>
      <c r="FG91" s="576">
        <v>1985</v>
      </c>
      <c r="FH91" s="625">
        <f t="shared" si="133"/>
        <v>0.99264247705294084</v>
      </c>
      <c r="FI91" s="625">
        <f t="shared" si="134"/>
        <v>1.0331564536945166</v>
      </c>
      <c r="FJ91" s="625">
        <f t="shared" si="135"/>
        <v>0.96078621345615201</v>
      </c>
    </row>
    <row r="92" spans="1:166" hidden="1" x14ac:dyDescent="0.2">
      <c r="A92" s="575" t="s">
        <v>621</v>
      </c>
      <c r="B92" s="575">
        <f t="shared" si="148"/>
        <v>1953</v>
      </c>
      <c r="D92" s="630"/>
      <c r="E92" s="630"/>
      <c r="F92" s="630"/>
      <c r="G92" s="630"/>
      <c r="H92" s="630"/>
      <c r="J92" s="631"/>
      <c r="K92" s="631"/>
      <c r="L92" s="631"/>
      <c r="M92" s="631"/>
      <c r="N92" s="631"/>
      <c r="O92" s="780"/>
      <c r="X92" s="632"/>
      <c r="Y92" s="632"/>
      <c r="Z92" s="632"/>
      <c r="AA92" s="632"/>
      <c r="AB92" s="632"/>
      <c r="BC92" s="625"/>
      <c r="BD92" s="625"/>
      <c r="BE92" s="625"/>
      <c r="BF92" s="625"/>
      <c r="BG92" s="625"/>
      <c r="BH92" s="633"/>
      <c r="BI92" s="625"/>
      <c r="BT92" s="634"/>
      <c r="BU92" s="634"/>
      <c r="BV92" s="634"/>
      <c r="BW92" s="634"/>
      <c r="BX92" s="634"/>
      <c r="BY92" s="634"/>
      <c r="BZ92" s="634"/>
      <c r="CA92" s="634"/>
      <c r="CB92" s="634"/>
      <c r="CC92" s="634"/>
      <c r="CD92" s="634"/>
      <c r="CG92" s="579"/>
      <c r="CI92" s="625"/>
      <c r="CJ92" s="625"/>
      <c r="CK92" s="625"/>
      <c r="CL92" s="625"/>
      <c r="CN92" s="625"/>
      <c r="CO92" s="625"/>
      <c r="CP92" s="625"/>
      <c r="CQ92" s="625"/>
      <c r="CR92" s="625"/>
      <c r="CS92" s="625"/>
      <c r="CT92" s="625"/>
      <c r="CU92" s="625"/>
      <c r="CV92" s="625"/>
      <c r="CW92" s="625"/>
      <c r="CZ92" s="625"/>
      <c r="DA92" s="625"/>
      <c r="DB92" s="625"/>
      <c r="DC92" s="625"/>
      <c r="DE92" s="625"/>
      <c r="DF92" s="625"/>
      <c r="DG92" s="625"/>
      <c r="DH92" s="625"/>
      <c r="DI92" s="625"/>
      <c r="DK92" s="625"/>
      <c r="DL92" s="625"/>
      <c r="DM92" s="625"/>
      <c r="DN92" s="625"/>
      <c r="DP92" s="625"/>
      <c r="DQ92" s="625"/>
      <c r="DR92" s="625"/>
      <c r="DS92" s="625"/>
      <c r="DU92" s="625"/>
      <c r="DV92" s="625"/>
      <c r="DW92" s="625"/>
      <c r="DX92" s="625"/>
      <c r="EB92" s="625">
        <f t="shared" si="149"/>
        <v>1</v>
      </c>
      <c r="EC92" s="625">
        <f t="shared" si="150"/>
        <v>1</v>
      </c>
      <c r="ED92" s="625">
        <f t="shared" si="144"/>
        <v>1.0882566229825585</v>
      </c>
      <c r="EE92" s="625"/>
      <c r="EF92" s="625">
        <f t="shared" si="151"/>
        <v>1</v>
      </c>
      <c r="EG92" s="625">
        <f t="shared" si="152"/>
        <v>1</v>
      </c>
      <c r="EH92" s="625">
        <f t="shared" si="145"/>
        <v>0.98704230406864657</v>
      </c>
      <c r="EI92" s="625"/>
      <c r="EJ92" s="625">
        <f t="shared" si="153"/>
        <v>1</v>
      </c>
      <c r="EK92" s="625">
        <f t="shared" si="154"/>
        <v>1</v>
      </c>
      <c r="EL92" s="625">
        <f t="shared" si="146"/>
        <v>0.99470701958451391</v>
      </c>
      <c r="EM92" s="625"/>
      <c r="EP92" s="581"/>
      <c r="ER92" s="576">
        <f t="shared" si="147"/>
        <v>1976</v>
      </c>
      <c r="ES92" s="625">
        <f t="shared" si="122"/>
        <v>1.0863008869403483</v>
      </c>
      <c r="ET92" s="625">
        <f t="shared" si="123"/>
        <v>0.98704230406864635</v>
      </c>
      <c r="EU92" s="625">
        <f t="shared" si="124"/>
        <v>1.0283730656313059</v>
      </c>
      <c r="EV92" s="625">
        <f t="shared" si="125"/>
        <v>1</v>
      </c>
      <c r="EW92" s="625">
        <f t="shared" si="126"/>
        <v>1</v>
      </c>
      <c r="EX92" s="625">
        <f t="shared" si="127"/>
        <v>1.070196864032618</v>
      </c>
      <c r="EZ92" s="576">
        <f t="shared" si="143"/>
        <v>1976</v>
      </c>
      <c r="FA92" s="635">
        <f t="shared" si="128"/>
        <v>0.9882579270164662</v>
      </c>
      <c r="FB92" s="635">
        <f t="shared" si="129"/>
        <v>0.9097460371223407</v>
      </c>
      <c r="FC92" s="635">
        <f t="shared" si="130"/>
        <v>1</v>
      </c>
      <c r="FD92" s="635">
        <f t="shared" si="131"/>
        <v>0.9742525100211421</v>
      </c>
      <c r="FE92" s="635">
        <f t="shared" si="132"/>
        <v>1.070196864032618</v>
      </c>
      <c r="FG92" s="576">
        <v>1985</v>
      </c>
      <c r="FH92" s="625">
        <f t="shared" si="133"/>
        <v>0.94271703257302475</v>
      </c>
      <c r="FI92" s="625">
        <f t="shared" si="134"/>
        <v>0.95937375859204932</v>
      </c>
      <c r="FJ92" s="625">
        <f t="shared" si="135"/>
        <v>0.98263791783979004</v>
      </c>
    </row>
    <row r="93" spans="1:166" hidden="1" x14ac:dyDescent="0.2">
      <c r="A93" s="575" t="s">
        <v>621</v>
      </c>
      <c r="B93" s="575">
        <f t="shared" si="148"/>
        <v>1954</v>
      </c>
      <c r="D93" s="630"/>
      <c r="E93" s="630"/>
      <c r="F93" s="630"/>
      <c r="G93" s="630"/>
      <c r="H93" s="630"/>
      <c r="J93" s="631"/>
      <c r="K93" s="631"/>
      <c r="L93" s="631"/>
      <c r="M93" s="631"/>
      <c r="N93" s="631"/>
      <c r="O93" s="780"/>
      <c r="X93" s="632"/>
      <c r="Y93" s="632"/>
      <c r="Z93" s="632"/>
      <c r="AA93" s="632"/>
      <c r="AB93" s="632"/>
      <c r="BC93" s="625"/>
      <c r="BD93" s="625"/>
      <c r="BE93" s="625"/>
      <c r="BF93" s="625"/>
      <c r="BG93" s="625"/>
      <c r="BH93" s="633"/>
      <c r="BI93" s="625"/>
      <c r="BT93" s="634"/>
      <c r="BU93" s="634"/>
      <c r="BV93" s="634"/>
      <c r="BW93" s="634"/>
      <c r="BX93" s="634"/>
      <c r="BY93" s="634"/>
      <c r="BZ93" s="634"/>
      <c r="CA93" s="634"/>
      <c r="CB93" s="634"/>
      <c r="CC93" s="634"/>
      <c r="CD93" s="634"/>
      <c r="CG93" s="579"/>
      <c r="CI93" s="625"/>
      <c r="CJ93" s="625"/>
      <c r="CK93" s="625"/>
      <c r="CL93" s="625"/>
      <c r="CN93" s="625"/>
      <c r="CO93" s="625"/>
      <c r="CP93" s="625"/>
      <c r="CQ93" s="625"/>
      <c r="CR93" s="625"/>
      <c r="CS93" s="625"/>
      <c r="CT93" s="625"/>
      <c r="CU93" s="625"/>
      <c r="CV93" s="625"/>
      <c r="CW93" s="625"/>
      <c r="CZ93" s="625"/>
      <c r="DA93" s="625"/>
      <c r="DB93" s="625"/>
      <c r="DC93" s="625"/>
      <c r="DE93" s="625"/>
      <c r="DF93" s="625"/>
      <c r="DG93" s="625"/>
      <c r="DH93" s="625"/>
      <c r="DI93" s="625"/>
      <c r="DK93" s="625"/>
      <c r="DL93" s="625"/>
      <c r="DM93" s="625"/>
      <c r="DN93" s="625"/>
      <c r="DP93" s="625"/>
      <c r="DQ93" s="625"/>
      <c r="DR93" s="625"/>
      <c r="DS93" s="625"/>
      <c r="DU93" s="625"/>
      <c r="DV93" s="625"/>
      <c r="DW93" s="625"/>
      <c r="DX93" s="625"/>
      <c r="EB93" s="625">
        <f t="shared" si="149"/>
        <v>1</v>
      </c>
      <c r="EC93" s="625">
        <f t="shared" si="150"/>
        <v>1</v>
      </c>
      <c r="ED93" s="625">
        <f t="shared" si="144"/>
        <v>1.0882566229825585</v>
      </c>
      <c r="EE93" s="625"/>
      <c r="EF93" s="625">
        <f t="shared" si="151"/>
        <v>1</v>
      </c>
      <c r="EG93" s="625">
        <f t="shared" si="152"/>
        <v>1</v>
      </c>
      <c r="EH93" s="625">
        <f t="shared" si="145"/>
        <v>0.98704230406864657</v>
      </c>
      <c r="EI93" s="625"/>
      <c r="EJ93" s="625">
        <f t="shared" si="153"/>
        <v>1</v>
      </c>
      <c r="EK93" s="625">
        <f t="shared" si="154"/>
        <v>1</v>
      </c>
      <c r="EL93" s="625">
        <f t="shared" si="146"/>
        <v>0.99470701958451391</v>
      </c>
      <c r="EM93" s="625"/>
      <c r="EP93" s="581"/>
      <c r="ER93" s="576">
        <f t="shared" si="147"/>
        <v>1977</v>
      </c>
      <c r="ES93" s="625">
        <f t="shared" si="122"/>
        <v>1.0789580945140054</v>
      </c>
      <c r="ET93" s="625">
        <f t="shared" si="123"/>
        <v>0.98704230406864635</v>
      </c>
      <c r="EU93" s="625">
        <f t="shared" si="124"/>
        <v>1.0199264268640782</v>
      </c>
      <c r="EV93" s="625">
        <f t="shared" si="125"/>
        <v>1</v>
      </c>
      <c r="EW93" s="625">
        <f t="shared" si="126"/>
        <v>1</v>
      </c>
      <c r="EX93" s="625">
        <f t="shared" si="127"/>
        <v>1.07176597639869</v>
      </c>
      <c r="EZ93" s="576">
        <f t="shared" si="143"/>
        <v>1977</v>
      </c>
      <c r="FA93" s="635">
        <f t="shared" si="128"/>
        <v>1.0066266192892959</v>
      </c>
      <c r="FB93" s="635">
        <f t="shared" si="129"/>
        <v>0.93296173818753336</v>
      </c>
      <c r="FC93" s="635">
        <f t="shared" si="130"/>
        <v>1</v>
      </c>
      <c r="FD93" s="635">
        <f t="shared" si="131"/>
        <v>0.9742525100211421</v>
      </c>
      <c r="FE93" s="635">
        <f t="shared" si="132"/>
        <v>1.07176597639869</v>
      </c>
      <c r="FG93" s="576">
        <v>1985</v>
      </c>
      <c r="FH93" s="625">
        <f t="shared" si="133"/>
        <v>1.0355183310908129</v>
      </c>
      <c r="FI93" s="625">
        <f t="shared" si="134"/>
        <v>1.0356530689499874</v>
      </c>
      <c r="FJ93" s="625">
        <f t="shared" si="135"/>
        <v>0.99986990058426506</v>
      </c>
    </row>
    <row r="94" spans="1:166" hidden="1" x14ac:dyDescent="0.2">
      <c r="A94" s="575" t="s">
        <v>621</v>
      </c>
      <c r="B94" s="575">
        <f t="shared" si="148"/>
        <v>1955</v>
      </c>
      <c r="D94" s="630"/>
      <c r="E94" s="630"/>
      <c r="F94" s="630"/>
      <c r="G94" s="630"/>
      <c r="H94" s="630"/>
      <c r="J94" s="631"/>
      <c r="K94" s="631"/>
      <c r="L94" s="631"/>
      <c r="M94" s="631"/>
      <c r="N94" s="631"/>
      <c r="O94" s="780"/>
      <c r="X94" s="632"/>
      <c r="Y94" s="632"/>
      <c r="Z94" s="632"/>
      <c r="AA94" s="632"/>
      <c r="AB94" s="632"/>
      <c r="BC94" s="625"/>
      <c r="BD94" s="625"/>
      <c r="BE94" s="625"/>
      <c r="BF94" s="625"/>
      <c r="BG94" s="625"/>
      <c r="BH94" s="633"/>
      <c r="BI94" s="625"/>
      <c r="BT94" s="634"/>
      <c r="BU94" s="634"/>
      <c r="BV94" s="634"/>
      <c r="BW94" s="634"/>
      <c r="BX94" s="634"/>
      <c r="BY94" s="634"/>
      <c r="BZ94" s="634"/>
      <c r="CA94" s="634"/>
      <c r="CB94" s="634"/>
      <c r="CC94" s="634"/>
      <c r="CD94" s="634"/>
      <c r="CG94" s="579"/>
      <c r="CI94" s="625"/>
      <c r="CJ94" s="625"/>
      <c r="CK94" s="625"/>
      <c r="CL94" s="625"/>
      <c r="CN94" s="625"/>
      <c r="CO94" s="625"/>
      <c r="CP94" s="625"/>
      <c r="CQ94" s="625"/>
      <c r="CR94" s="625"/>
      <c r="CS94" s="625"/>
      <c r="CT94" s="625"/>
      <c r="CU94" s="625"/>
      <c r="CV94" s="625"/>
      <c r="CW94" s="625"/>
      <c r="CZ94" s="625"/>
      <c r="DA94" s="625"/>
      <c r="DB94" s="625"/>
      <c r="DC94" s="625"/>
      <c r="DE94" s="625"/>
      <c r="DF94" s="625"/>
      <c r="DG94" s="625"/>
      <c r="DH94" s="625"/>
      <c r="DI94" s="625"/>
      <c r="DK94" s="625"/>
      <c r="DL94" s="625"/>
      <c r="DM94" s="625"/>
      <c r="DN94" s="625"/>
      <c r="DP94" s="625"/>
      <c r="DQ94" s="625"/>
      <c r="DR94" s="625"/>
      <c r="DS94" s="625"/>
      <c r="DU94" s="625"/>
      <c r="DV94" s="625"/>
      <c r="DW94" s="625"/>
      <c r="DX94" s="625"/>
      <c r="EB94" s="625">
        <f t="shared" si="149"/>
        <v>1</v>
      </c>
      <c r="EC94" s="625">
        <f t="shared" si="150"/>
        <v>1</v>
      </c>
      <c r="ED94" s="625">
        <f t="shared" si="144"/>
        <v>1.0882566229825585</v>
      </c>
      <c r="EE94" s="625"/>
      <c r="EF94" s="625">
        <f t="shared" si="151"/>
        <v>1</v>
      </c>
      <c r="EG94" s="625">
        <f t="shared" si="152"/>
        <v>1</v>
      </c>
      <c r="EH94" s="625">
        <f t="shared" si="145"/>
        <v>0.98704230406864657</v>
      </c>
      <c r="EI94" s="625"/>
      <c r="EJ94" s="625">
        <f t="shared" si="153"/>
        <v>1</v>
      </c>
      <c r="EK94" s="625">
        <f t="shared" si="154"/>
        <v>1</v>
      </c>
      <c r="EL94" s="625">
        <f t="shared" si="146"/>
        <v>0.99470701958451391</v>
      </c>
      <c r="EM94" s="625"/>
      <c r="EP94" s="581"/>
      <c r="ER94" s="576">
        <v>1978</v>
      </c>
      <c r="ES94" s="625">
        <f t="shared" si="122"/>
        <v>1.0694335681868323</v>
      </c>
      <c r="ET94" s="625">
        <f t="shared" si="123"/>
        <v>0.98324021575285503</v>
      </c>
      <c r="EU94" s="625">
        <f t="shared" si="124"/>
        <v>1.0163512276038931</v>
      </c>
      <c r="EV94" s="625">
        <f t="shared" si="125"/>
        <v>1</v>
      </c>
      <c r="EW94" s="625">
        <f t="shared" si="126"/>
        <v>1</v>
      </c>
      <c r="EX94" s="625">
        <f t="shared" si="127"/>
        <v>1.0701640618437707</v>
      </c>
      <c r="EZ94" s="576">
        <f t="shared" si="143"/>
        <v>1978</v>
      </c>
      <c r="FA94" s="635">
        <f t="shared" si="128"/>
        <v>1.0383173356493722</v>
      </c>
      <c r="FB94" s="635">
        <f t="shared" si="129"/>
        <v>0.97090400613642913</v>
      </c>
      <c r="FC94" s="635">
        <f t="shared" si="130"/>
        <v>1</v>
      </c>
      <c r="FD94" s="635">
        <f t="shared" si="131"/>
        <v>0.96676132187372088</v>
      </c>
      <c r="FE94" s="635">
        <f t="shared" si="132"/>
        <v>1.0701640618437707</v>
      </c>
      <c r="FG94" s="576">
        <v>1985</v>
      </c>
      <c r="FH94" s="625">
        <f t="shared" si="133"/>
        <v>1</v>
      </c>
      <c r="FI94" s="625">
        <f t="shared" si="134"/>
        <v>1</v>
      </c>
      <c r="FJ94" s="625">
        <f t="shared" si="135"/>
        <v>1</v>
      </c>
    </row>
    <row r="95" spans="1:166" hidden="1" x14ac:dyDescent="0.2">
      <c r="A95" s="575" t="s">
        <v>621</v>
      </c>
      <c r="B95" s="575">
        <f t="shared" si="148"/>
        <v>1956</v>
      </c>
      <c r="D95" s="630"/>
      <c r="E95" s="630"/>
      <c r="F95" s="630"/>
      <c r="G95" s="630"/>
      <c r="H95" s="630"/>
      <c r="J95" s="631"/>
      <c r="K95" s="631"/>
      <c r="L95" s="631"/>
      <c r="M95" s="631"/>
      <c r="N95" s="631"/>
      <c r="O95" s="780"/>
      <c r="X95" s="632"/>
      <c r="Y95" s="632"/>
      <c r="Z95" s="632"/>
      <c r="AA95" s="632"/>
      <c r="AB95" s="632"/>
      <c r="BC95" s="625"/>
      <c r="BD95" s="625"/>
      <c r="BE95" s="625"/>
      <c r="BF95" s="625"/>
      <c r="BG95" s="625"/>
      <c r="BH95" s="633"/>
      <c r="BI95" s="625"/>
      <c r="BT95" s="634"/>
      <c r="BU95" s="634"/>
      <c r="BV95" s="634"/>
      <c r="BW95" s="634"/>
      <c r="BX95" s="634"/>
      <c r="BY95" s="634"/>
      <c r="BZ95" s="634"/>
      <c r="CA95" s="634"/>
      <c r="CB95" s="634"/>
      <c r="CC95" s="634"/>
      <c r="CD95" s="634"/>
      <c r="CG95" s="579"/>
      <c r="CI95" s="625"/>
      <c r="CJ95" s="625"/>
      <c r="CK95" s="625"/>
      <c r="CL95" s="625"/>
      <c r="CN95" s="625"/>
      <c r="CO95" s="625"/>
      <c r="CP95" s="625"/>
      <c r="CQ95" s="625"/>
      <c r="CR95" s="625"/>
      <c r="CS95" s="625"/>
      <c r="CT95" s="625"/>
      <c r="CU95" s="625"/>
      <c r="CV95" s="625"/>
      <c r="CW95" s="625"/>
      <c r="CZ95" s="625"/>
      <c r="DA95" s="625"/>
      <c r="DB95" s="625"/>
      <c r="DC95" s="625"/>
      <c r="DE95" s="625"/>
      <c r="DF95" s="625"/>
      <c r="DG95" s="625"/>
      <c r="DH95" s="625"/>
      <c r="DI95" s="625"/>
      <c r="DK95" s="625"/>
      <c r="DL95" s="625"/>
      <c r="DM95" s="625"/>
      <c r="DN95" s="625"/>
      <c r="DP95" s="625"/>
      <c r="DQ95" s="625"/>
      <c r="DR95" s="625"/>
      <c r="DS95" s="625"/>
      <c r="DU95" s="625"/>
      <c r="DV95" s="625"/>
      <c r="DW95" s="625"/>
      <c r="DX95" s="625"/>
      <c r="EB95" s="625">
        <f t="shared" si="149"/>
        <v>1</v>
      </c>
      <c r="EC95" s="625">
        <f t="shared" si="150"/>
        <v>1</v>
      </c>
      <c r="ED95" s="625">
        <f t="shared" si="144"/>
        <v>1.0882566229825585</v>
      </c>
      <c r="EE95" s="625"/>
      <c r="EF95" s="625">
        <f t="shared" si="151"/>
        <v>1</v>
      </c>
      <c r="EG95" s="625">
        <f t="shared" si="152"/>
        <v>1</v>
      </c>
      <c r="EH95" s="625">
        <f t="shared" si="145"/>
        <v>0.98704230406864657</v>
      </c>
      <c r="EI95" s="625"/>
      <c r="EJ95" s="625">
        <f t="shared" si="153"/>
        <v>1</v>
      </c>
      <c r="EK95" s="625">
        <f t="shared" si="154"/>
        <v>1</v>
      </c>
      <c r="EL95" s="625">
        <f t="shared" si="146"/>
        <v>0.99470701958451391</v>
      </c>
      <c r="EM95" s="625"/>
      <c r="EP95" s="581"/>
      <c r="ER95" s="576">
        <f>ER94+1</f>
        <v>1979</v>
      </c>
      <c r="ES95" s="625">
        <f t="shared" si="122"/>
        <v>1.0976903464466914</v>
      </c>
      <c r="ET95" s="625">
        <f t="shared" si="123"/>
        <v>1.0008280424690652</v>
      </c>
      <c r="EU95" s="625">
        <f t="shared" si="124"/>
        <v>1.0466194392043011</v>
      </c>
      <c r="EV95" s="625">
        <f t="shared" si="125"/>
        <v>1</v>
      </c>
      <c r="EW95" s="625">
        <f t="shared" si="126"/>
        <v>1</v>
      </c>
      <c r="EX95" s="625">
        <f t="shared" si="127"/>
        <v>1.0479283330235367</v>
      </c>
      <c r="EZ95" s="576">
        <f t="shared" si="143"/>
        <v>1979</v>
      </c>
      <c r="FA95" s="635">
        <f t="shared" si="128"/>
        <v>1.0908339696699787</v>
      </c>
      <c r="FB95" s="635">
        <f t="shared" si="129"/>
        <v>0.9937538151821157</v>
      </c>
      <c r="FC95" s="635">
        <f t="shared" si="130"/>
        <v>1</v>
      </c>
      <c r="FD95" s="635">
        <f t="shared" si="131"/>
        <v>1.0016567705924611</v>
      </c>
      <c r="FE95" s="635">
        <f t="shared" si="132"/>
        <v>1.0479283330235367</v>
      </c>
      <c r="FG95" s="576">
        <f>FG94+1</f>
        <v>1986</v>
      </c>
      <c r="FH95" s="625">
        <f t="shared" si="133"/>
        <v>0.88161343270134129</v>
      </c>
      <c r="FI95" s="625">
        <f t="shared" si="134"/>
        <v>0.88946181246424527</v>
      </c>
      <c r="FJ95" s="625">
        <f t="shared" si="135"/>
        <v>0.99117626001147807</v>
      </c>
    </row>
    <row r="96" spans="1:166" hidden="1" x14ac:dyDescent="0.2">
      <c r="A96" s="575" t="s">
        <v>621</v>
      </c>
      <c r="B96" s="575">
        <f t="shared" si="148"/>
        <v>1957</v>
      </c>
      <c r="D96" s="630"/>
      <c r="E96" s="630"/>
      <c r="F96" s="630"/>
      <c r="G96" s="630"/>
      <c r="H96" s="630"/>
      <c r="J96" s="631"/>
      <c r="K96" s="631"/>
      <c r="L96" s="631"/>
      <c r="M96" s="631"/>
      <c r="N96" s="631"/>
      <c r="O96" s="780"/>
      <c r="X96" s="632"/>
      <c r="Y96" s="632"/>
      <c r="Z96" s="632"/>
      <c r="AA96" s="632"/>
      <c r="AB96" s="632"/>
      <c r="BC96" s="625"/>
      <c r="BD96" s="625"/>
      <c r="BE96" s="625"/>
      <c r="BF96" s="625"/>
      <c r="BG96" s="625"/>
      <c r="BH96" s="633"/>
      <c r="BI96" s="625"/>
      <c r="BT96" s="634"/>
      <c r="BU96" s="634"/>
      <c r="BV96" s="634"/>
      <c r="BW96" s="634"/>
      <c r="BX96" s="634"/>
      <c r="BY96" s="634"/>
      <c r="BZ96" s="634"/>
      <c r="CA96" s="634"/>
      <c r="CB96" s="634"/>
      <c r="CC96" s="634"/>
      <c r="CD96" s="634"/>
      <c r="CG96" s="579"/>
      <c r="CI96" s="625"/>
      <c r="CJ96" s="625"/>
      <c r="CK96" s="625"/>
      <c r="CL96" s="625"/>
      <c r="CN96" s="625"/>
      <c r="CO96" s="625"/>
      <c r="CP96" s="625"/>
      <c r="CQ96" s="625"/>
      <c r="CR96" s="625"/>
      <c r="CS96" s="625"/>
      <c r="CT96" s="625"/>
      <c r="CU96" s="625"/>
      <c r="CV96" s="625"/>
      <c r="CW96" s="625"/>
      <c r="CZ96" s="625"/>
      <c r="DA96" s="625"/>
      <c r="DB96" s="625"/>
      <c r="DC96" s="625"/>
      <c r="DE96" s="625"/>
      <c r="DF96" s="625"/>
      <c r="DG96" s="625"/>
      <c r="DH96" s="625"/>
      <c r="DI96" s="625"/>
      <c r="DK96" s="625"/>
      <c r="DL96" s="625"/>
      <c r="DM96" s="625"/>
      <c r="DN96" s="625"/>
      <c r="DP96" s="625"/>
      <c r="DQ96" s="625"/>
      <c r="DR96" s="625"/>
      <c r="DS96" s="625"/>
      <c r="DU96" s="625"/>
      <c r="DV96" s="625"/>
      <c r="DW96" s="625"/>
      <c r="DX96" s="625"/>
      <c r="EB96" s="625">
        <f t="shared" si="149"/>
        <v>1</v>
      </c>
      <c r="EC96" s="625">
        <f t="shared" si="150"/>
        <v>1</v>
      </c>
      <c r="ED96" s="625">
        <f t="shared" si="144"/>
        <v>1.0882566229825585</v>
      </c>
      <c r="EE96" s="625"/>
      <c r="EF96" s="625">
        <f t="shared" si="151"/>
        <v>1</v>
      </c>
      <c r="EG96" s="625">
        <f t="shared" si="152"/>
        <v>1</v>
      </c>
      <c r="EH96" s="625">
        <f t="shared" si="145"/>
        <v>0.98704230406864657</v>
      </c>
      <c r="EI96" s="625"/>
      <c r="EJ96" s="625">
        <f t="shared" si="153"/>
        <v>1</v>
      </c>
      <c r="EK96" s="625">
        <f t="shared" si="154"/>
        <v>1</v>
      </c>
      <c r="EL96" s="625">
        <f t="shared" si="146"/>
        <v>0.99470701958451391</v>
      </c>
      <c r="EM96" s="625"/>
      <c r="EP96" s="581"/>
      <c r="ER96" s="576">
        <f t="shared" ref="ER96:ER123" si="155">ER95+1</f>
        <v>1980</v>
      </c>
      <c r="ES96" s="625">
        <f t="shared" si="122"/>
        <v>1.0359287847915999</v>
      </c>
      <c r="ET96" s="625">
        <f t="shared" si="123"/>
        <v>1.0062021410990885</v>
      </c>
      <c r="EU96" s="625">
        <f t="shared" si="124"/>
        <v>0.99829616081532968</v>
      </c>
      <c r="EV96" s="625">
        <f t="shared" si="125"/>
        <v>1</v>
      </c>
      <c r="EW96" s="625">
        <f t="shared" si="126"/>
        <v>1</v>
      </c>
      <c r="EX96" s="625">
        <f t="shared" si="127"/>
        <v>1.0313005816293137</v>
      </c>
      <c r="EZ96" s="576">
        <f t="shared" ref="EZ96:EZ123" si="156">EZ95+1</f>
        <v>1980</v>
      </c>
      <c r="FA96" s="635">
        <f t="shared" si="128"/>
        <v>1.0976278193140745</v>
      </c>
      <c r="FB96" s="635">
        <f t="shared" si="129"/>
        <v>1.0595591467562961</v>
      </c>
      <c r="FC96" s="635">
        <f t="shared" si="130"/>
        <v>1</v>
      </c>
      <c r="FD96" s="635">
        <f t="shared" si="131"/>
        <v>1.0124427487523899</v>
      </c>
      <c r="FE96" s="635">
        <f t="shared" si="132"/>
        <v>1.0313005816293137</v>
      </c>
      <c r="FG96" s="576">
        <f t="shared" ref="FG96:FG115" si="157">FG95+1</f>
        <v>1987</v>
      </c>
      <c r="FH96" s="625">
        <f t="shared" si="133"/>
        <v>0.83740899350880416</v>
      </c>
      <c r="FI96" s="625">
        <f t="shared" si="134"/>
        <v>0.88550574698546425</v>
      </c>
      <c r="FJ96" s="625">
        <f t="shared" si="135"/>
        <v>0.94568442538018938</v>
      </c>
    </row>
    <row r="97" spans="1:166" hidden="1" x14ac:dyDescent="0.2">
      <c r="A97" s="575" t="s">
        <v>621</v>
      </c>
      <c r="B97" s="575">
        <f t="shared" si="148"/>
        <v>1958</v>
      </c>
      <c r="D97" s="630"/>
      <c r="E97" s="630"/>
      <c r="F97" s="630"/>
      <c r="G97" s="630"/>
      <c r="H97" s="630"/>
      <c r="J97" s="631"/>
      <c r="K97" s="631"/>
      <c r="L97" s="631"/>
      <c r="M97" s="631"/>
      <c r="N97" s="631"/>
      <c r="O97" s="780"/>
      <c r="X97" s="632"/>
      <c r="Y97" s="632"/>
      <c r="Z97" s="632"/>
      <c r="AA97" s="632"/>
      <c r="AB97" s="632"/>
      <c r="BC97" s="625"/>
      <c r="BD97" s="625"/>
      <c r="BE97" s="625"/>
      <c r="BF97" s="625"/>
      <c r="BG97" s="625"/>
      <c r="BH97" s="633"/>
      <c r="BI97" s="625"/>
      <c r="BT97" s="634"/>
      <c r="BU97" s="634"/>
      <c r="BV97" s="634"/>
      <c r="BW97" s="634"/>
      <c r="BX97" s="634"/>
      <c r="BY97" s="634"/>
      <c r="BZ97" s="634"/>
      <c r="CA97" s="634"/>
      <c r="CB97" s="634"/>
      <c r="CC97" s="634"/>
      <c r="CD97" s="634"/>
      <c r="CG97" s="579"/>
      <c r="CI97" s="625"/>
      <c r="CJ97" s="625"/>
      <c r="CK97" s="625"/>
      <c r="CL97" s="625"/>
      <c r="CN97" s="625"/>
      <c r="CO97" s="625"/>
      <c r="CP97" s="625"/>
      <c r="CQ97" s="625"/>
      <c r="CR97" s="625"/>
      <c r="CS97" s="625"/>
      <c r="CT97" s="625"/>
      <c r="CU97" s="625"/>
      <c r="CV97" s="625"/>
      <c r="CW97" s="625"/>
      <c r="CZ97" s="625"/>
      <c r="DA97" s="625"/>
      <c r="DB97" s="625"/>
      <c r="DC97" s="625"/>
      <c r="DE97" s="625"/>
      <c r="DF97" s="625"/>
      <c r="DG97" s="625"/>
      <c r="DH97" s="625"/>
      <c r="DI97" s="625"/>
      <c r="DK97" s="625"/>
      <c r="DL97" s="625"/>
      <c r="DM97" s="625"/>
      <c r="DN97" s="625"/>
      <c r="DP97" s="625"/>
      <c r="DQ97" s="625"/>
      <c r="DR97" s="625"/>
      <c r="DS97" s="625"/>
      <c r="DU97" s="625"/>
      <c r="DV97" s="625"/>
      <c r="DW97" s="625"/>
      <c r="DX97" s="625"/>
      <c r="EB97" s="625">
        <f t="shared" si="149"/>
        <v>1</v>
      </c>
      <c r="EC97" s="625">
        <f t="shared" si="150"/>
        <v>1</v>
      </c>
      <c r="ED97" s="625">
        <f t="shared" si="144"/>
        <v>1.0882566229825585</v>
      </c>
      <c r="EE97" s="625"/>
      <c r="EF97" s="625">
        <f t="shared" si="151"/>
        <v>1</v>
      </c>
      <c r="EG97" s="625">
        <f t="shared" si="152"/>
        <v>1</v>
      </c>
      <c r="EH97" s="625">
        <f t="shared" si="145"/>
        <v>0.98704230406864657</v>
      </c>
      <c r="EI97" s="625"/>
      <c r="EJ97" s="625">
        <f t="shared" si="153"/>
        <v>1</v>
      </c>
      <c r="EK97" s="625">
        <f t="shared" si="154"/>
        <v>1</v>
      </c>
      <c r="EL97" s="625">
        <f t="shared" si="146"/>
        <v>0.99470701958451391</v>
      </c>
      <c r="EM97" s="625"/>
      <c r="EP97" s="581"/>
      <c r="ER97" s="576">
        <f t="shared" si="155"/>
        <v>1981</v>
      </c>
      <c r="ES97" s="625">
        <f t="shared" si="122"/>
        <v>1.0025488343104825</v>
      </c>
      <c r="ET97" s="625">
        <f t="shared" si="123"/>
        <v>1.0164342541954621</v>
      </c>
      <c r="EU97" s="625">
        <f t="shared" si="124"/>
        <v>0.96581157022418374</v>
      </c>
      <c r="EV97" s="625">
        <f t="shared" si="125"/>
        <v>1</v>
      </c>
      <c r="EW97" s="625">
        <f t="shared" si="126"/>
        <v>1</v>
      </c>
      <c r="EX97" s="625">
        <f t="shared" si="127"/>
        <v>1.021254163275702</v>
      </c>
      <c r="EZ97" s="576">
        <f t="shared" si="156"/>
        <v>1981</v>
      </c>
      <c r="FA97" s="635">
        <f t="shared" si="128"/>
        <v>1.0951421725361443</v>
      </c>
      <c r="FB97" s="635">
        <f t="shared" si="129"/>
        <v>1.0923579331567863</v>
      </c>
      <c r="FC97" s="635">
        <f t="shared" si="130"/>
        <v>1</v>
      </c>
      <c r="FD97" s="635">
        <f t="shared" si="131"/>
        <v>1.0331385931018853</v>
      </c>
      <c r="FE97" s="635">
        <f t="shared" si="132"/>
        <v>1.021254163275702</v>
      </c>
      <c r="FG97" s="576">
        <f t="shared" si="157"/>
        <v>1988</v>
      </c>
      <c r="FH97" s="625">
        <f t="shared" si="133"/>
        <v>0.75489754664992781</v>
      </c>
      <c r="FI97" s="625">
        <f t="shared" si="134"/>
        <v>0.92184770770349023</v>
      </c>
      <c r="FJ97" s="625">
        <f t="shared" si="135"/>
        <v>0.81889615859709719</v>
      </c>
    </row>
    <row r="98" spans="1:166" hidden="1" x14ac:dyDescent="0.2">
      <c r="A98" s="575" t="s">
        <v>621</v>
      </c>
      <c r="B98" s="575">
        <f t="shared" si="148"/>
        <v>1959</v>
      </c>
      <c r="D98" s="630"/>
      <c r="E98" s="630"/>
      <c r="F98" s="630"/>
      <c r="G98" s="630"/>
      <c r="H98" s="630"/>
      <c r="J98" s="631"/>
      <c r="K98" s="631"/>
      <c r="L98" s="631"/>
      <c r="M98" s="631"/>
      <c r="N98" s="631"/>
      <c r="O98" s="780"/>
      <c r="X98" s="632"/>
      <c r="Y98" s="632"/>
      <c r="Z98" s="632"/>
      <c r="AA98" s="632"/>
      <c r="AB98" s="632"/>
      <c r="BC98" s="625"/>
      <c r="BD98" s="625"/>
      <c r="BE98" s="625"/>
      <c r="BF98" s="625"/>
      <c r="BG98" s="625"/>
      <c r="BH98" s="633"/>
      <c r="BI98" s="625"/>
      <c r="BT98" s="634"/>
      <c r="BU98" s="634"/>
      <c r="BV98" s="634"/>
      <c r="BW98" s="634"/>
      <c r="BX98" s="634"/>
      <c r="BY98" s="634"/>
      <c r="BZ98" s="634"/>
      <c r="CA98" s="634"/>
      <c r="CB98" s="634"/>
      <c r="CC98" s="634"/>
      <c r="CD98" s="634"/>
      <c r="CG98" s="579"/>
      <c r="CI98" s="625"/>
      <c r="CJ98" s="625"/>
      <c r="CK98" s="625"/>
      <c r="CL98" s="625"/>
      <c r="CN98" s="625"/>
      <c r="CO98" s="625"/>
      <c r="CP98" s="625"/>
      <c r="CQ98" s="625"/>
      <c r="CR98" s="625"/>
      <c r="CS98" s="625"/>
      <c r="CT98" s="625"/>
      <c r="CU98" s="625"/>
      <c r="CV98" s="625"/>
      <c r="CW98" s="625"/>
      <c r="CZ98" s="625"/>
      <c r="DA98" s="625"/>
      <c r="DB98" s="625"/>
      <c r="DC98" s="625"/>
      <c r="DE98" s="625"/>
      <c r="DF98" s="625"/>
      <c r="DG98" s="625"/>
      <c r="DH98" s="625"/>
      <c r="DI98" s="625"/>
      <c r="DK98" s="625"/>
      <c r="DL98" s="625"/>
      <c r="DM98" s="625"/>
      <c r="DN98" s="625"/>
      <c r="DP98" s="625"/>
      <c r="DQ98" s="625"/>
      <c r="DR98" s="625"/>
      <c r="DS98" s="625"/>
      <c r="DU98" s="625"/>
      <c r="DV98" s="625"/>
      <c r="DW98" s="625"/>
      <c r="DX98" s="625"/>
      <c r="EB98" s="625">
        <f t="shared" si="149"/>
        <v>1</v>
      </c>
      <c r="EC98" s="625">
        <f t="shared" si="150"/>
        <v>1</v>
      </c>
      <c r="ED98" s="625">
        <f t="shared" si="144"/>
        <v>1.0882566229825585</v>
      </c>
      <c r="EE98" s="625"/>
      <c r="EF98" s="625">
        <f t="shared" si="151"/>
        <v>1</v>
      </c>
      <c r="EG98" s="625">
        <f t="shared" si="152"/>
        <v>1</v>
      </c>
      <c r="EH98" s="625">
        <f t="shared" si="145"/>
        <v>0.98704230406864657</v>
      </c>
      <c r="EI98" s="625"/>
      <c r="EJ98" s="625">
        <f t="shared" si="153"/>
        <v>1</v>
      </c>
      <c r="EK98" s="625">
        <f t="shared" si="154"/>
        <v>1</v>
      </c>
      <c r="EL98" s="625">
        <f t="shared" si="146"/>
        <v>0.99470701958451391</v>
      </c>
      <c r="EM98" s="625"/>
      <c r="EP98" s="581"/>
      <c r="ER98" s="576">
        <f t="shared" si="155"/>
        <v>1982</v>
      </c>
      <c r="ES98" s="625">
        <f t="shared" si="122"/>
        <v>0.96078621345615201</v>
      </c>
      <c r="ET98" s="625">
        <f t="shared" si="123"/>
        <v>1.0159480244829198</v>
      </c>
      <c r="EU98" s="625">
        <f t="shared" si="124"/>
        <v>0.93294833966264579</v>
      </c>
      <c r="EV98" s="625">
        <f t="shared" si="125"/>
        <v>1</v>
      </c>
      <c r="EW98" s="625">
        <f t="shared" si="126"/>
        <v>1</v>
      </c>
      <c r="EX98" s="625">
        <f t="shared" si="127"/>
        <v>1.013672527288132</v>
      </c>
      <c r="EZ98" s="576">
        <f t="shared" si="156"/>
        <v>1982</v>
      </c>
      <c r="FA98" s="635">
        <f t="shared" si="128"/>
        <v>0.9926424770529414</v>
      </c>
      <c r="FB98" s="635">
        <f t="shared" si="129"/>
        <v>1.0331564536945166</v>
      </c>
      <c r="FC98" s="635">
        <f t="shared" si="130"/>
        <v>1</v>
      </c>
      <c r="FD98" s="635">
        <f t="shared" si="131"/>
        <v>1.0321503884507472</v>
      </c>
      <c r="FE98" s="635">
        <f t="shared" si="132"/>
        <v>1.013672527288132</v>
      </c>
      <c r="FG98" s="576">
        <f t="shared" si="157"/>
        <v>1989</v>
      </c>
      <c r="FH98" s="625">
        <f t="shared" si="133"/>
        <v>0.75528911335707716</v>
      </c>
      <c r="FI98" s="625">
        <f t="shared" si="134"/>
        <v>0.88530300584579924</v>
      </c>
      <c r="FJ98" s="625">
        <f t="shared" si="135"/>
        <v>0.85314192809668632</v>
      </c>
    </row>
    <row r="99" spans="1:166" hidden="1" x14ac:dyDescent="0.2">
      <c r="A99" s="575" t="s">
        <v>621</v>
      </c>
      <c r="B99" s="575">
        <f t="shared" si="148"/>
        <v>1960</v>
      </c>
      <c r="D99" s="630"/>
      <c r="E99" s="630"/>
      <c r="F99" s="630"/>
      <c r="G99" s="630"/>
      <c r="H99" s="630"/>
      <c r="J99" s="631"/>
      <c r="K99" s="631"/>
      <c r="L99" s="631"/>
      <c r="M99" s="631"/>
      <c r="N99" s="631"/>
      <c r="O99" s="780"/>
      <c r="X99" s="632"/>
      <c r="Y99" s="632"/>
      <c r="Z99" s="632"/>
      <c r="AA99" s="632"/>
      <c r="AB99" s="632"/>
      <c r="BC99" s="625"/>
      <c r="BD99" s="625"/>
      <c r="BE99" s="625"/>
      <c r="BF99" s="625"/>
      <c r="BG99" s="625"/>
      <c r="BH99" s="633"/>
      <c r="BI99" s="625"/>
      <c r="BT99" s="634"/>
      <c r="BU99" s="634"/>
      <c r="BV99" s="634"/>
      <c r="BW99" s="634"/>
      <c r="BX99" s="634"/>
      <c r="BY99" s="634"/>
      <c r="BZ99" s="634"/>
      <c r="CA99" s="634"/>
      <c r="CB99" s="634"/>
      <c r="CC99" s="634"/>
      <c r="CD99" s="634"/>
      <c r="CG99" s="579"/>
      <c r="CI99" s="625"/>
      <c r="CJ99" s="625"/>
      <c r="CK99" s="625"/>
      <c r="CL99" s="625"/>
      <c r="CN99" s="625"/>
      <c r="CO99" s="625"/>
      <c r="CP99" s="625"/>
      <c r="CQ99" s="625"/>
      <c r="CR99" s="625"/>
      <c r="CS99" s="625"/>
      <c r="CT99" s="625"/>
      <c r="CU99" s="625"/>
      <c r="CV99" s="625"/>
      <c r="CW99" s="625"/>
      <c r="CZ99" s="625"/>
      <c r="DA99" s="625"/>
      <c r="DB99" s="625"/>
      <c r="DC99" s="625"/>
      <c r="DE99" s="625"/>
      <c r="DF99" s="625"/>
      <c r="DG99" s="625"/>
      <c r="DH99" s="625"/>
      <c r="DI99" s="625"/>
      <c r="DK99" s="625"/>
      <c r="DL99" s="625"/>
      <c r="DM99" s="625"/>
      <c r="DN99" s="625"/>
      <c r="DP99" s="625"/>
      <c r="DQ99" s="625"/>
      <c r="DR99" s="625"/>
      <c r="DS99" s="625"/>
      <c r="DU99" s="625"/>
      <c r="DV99" s="625"/>
      <c r="DW99" s="625"/>
      <c r="DX99" s="625"/>
      <c r="EB99" s="625">
        <f t="shared" si="149"/>
        <v>1</v>
      </c>
      <c r="EC99" s="625">
        <f t="shared" si="150"/>
        <v>1</v>
      </c>
      <c r="ED99" s="625">
        <f t="shared" si="144"/>
        <v>1.0882566229825585</v>
      </c>
      <c r="EE99" s="625"/>
      <c r="EF99" s="625">
        <f t="shared" si="151"/>
        <v>1</v>
      </c>
      <c r="EG99" s="625">
        <f t="shared" si="152"/>
        <v>1</v>
      </c>
      <c r="EH99" s="625">
        <f t="shared" si="145"/>
        <v>0.98704230406864657</v>
      </c>
      <c r="EI99" s="625"/>
      <c r="EJ99" s="625">
        <f t="shared" si="153"/>
        <v>1</v>
      </c>
      <c r="EK99" s="625">
        <f t="shared" si="154"/>
        <v>1</v>
      </c>
      <c r="EL99" s="625">
        <f t="shared" si="146"/>
        <v>0.99470701958451391</v>
      </c>
      <c r="EM99" s="625"/>
      <c r="EP99" s="581"/>
      <c r="ER99" s="576">
        <f t="shared" si="155"/>
        <v>1983</v>
      </c>
      <c r="ES99" s="625">
        <f t="shared" si="122"/>
        <v>0.98263791783979004</v>
      </c>
      <c r="ET99" s="625">
        <f t="shared" si="123"/>
        <v>1.016547214440785</v>
      </c>
      <c r="EU99" s="625">
        <f t="shared" si="124"/>
        <v>0.94453709652879803</v>
      </c>
      <c r="EV99" s="625">
        <f t="shared" si="125"/>
        <v>1</v>
      </c>
      <c r="EW99" s="625">
        <f t="shared" si="126"/>
        <v>1</v>
      </c>
      <c r="EX99" s="625">
        <f t="shared" si="127"/>
        <v>1.0234036098468429</v>
      </c>
      <c r="EZ99" s="576">
        <f t="shared" si="156"/>
        <v>1983</v>
      </c>
      <c r="FA99" s="635">
        <f t="shared" si="128"/>
        <v>0.94271703257302486</v>
      </c>
      <c r="FB99" s="635">
        <f t="shared" si="129"/>
        <v>0.95937375859204932</v>
      </c>
      <c r="FC99" s="635">
        <f t="shared" si="130"/>
        <v>1</v>
      </c>
      <c r="FD99" s="635">
        <f t="shared" si="131"/>
        <v>1.0333682391873193</v>
      </c>
      <c r="FE99" s="635">
        <f t="shared" si="132"/>
        <v>1.0234036098468429</v>
      </c>
      <c r="FG99" s="576">
        <f t="shared" si="157"/>
        <v>1990</v>
      </c>
      <c r="FH99" s="625">
        <f t="shared" si="133"/>
        <v>0.80124968067221358</v>
      </c>
      <c r="FI99" s="625">
        <f t="shared" si="134"/>
        <v>0.90481661205075758</v>
      </c>
      <c r="FJ99" s="625">
        <f t="shared" si="135"/>
        <v>0.88553820741220635</v>
      </c>
    </row>
    <row r="100" spans="1:166" hidden="1" x14ac:dyDescent="0.2">
      <c r="A100" s="575" t="s">
        <v>621</v>
      </c>
      <c r="B100" s="575">
        <f t="shared" si="148"/>
        <v>1961</v>
      </c>
      <c r="D100" s="630"/>
      <c r="E100" s="630"/>
      <c r="F100" s="630"/>
      <c r="G100" s="630"/>
      <c r="H100" s="630"/>
      <c r="J100" s="631"/>
      <c r="K100" s="631"/>
      <c r="L100" s="631"/>
      <c r="M100" s="631"/>
      <c r="N100" s="631"/>
      <c r="O100" s="780"/>
      <c r="X100" s="632"/>
      <c r="Y100" s="632"/>
      <c r="Z100" s="632"/>
      <c r="AA100" s="632"/>
      <c r="AB100" s="632"/>
      <c r="BC100" s="625"/>
      <c r="BD100" s="625"/>
      <c r="BE100" s="625"/>
      <c r="BF100" s="625"/>
      <c r="BG100" s="625"/>
      <c r="BH100" s="633"/>
      <c r="BI100" s="625"/>
      <c r="BT100" s="634"/>
      <c r="BU100" s="634"/>
      <c r="BV100" s="634"/>
      <c r="BW100" s="634"/>
      <c r="BX100" s="634"/>
      <c r="BY100" s="634"/>
      <c r="BZ100" s="634"/>
      <c r="CA100" s="634"/>
      <c r="CB100" s="634"/>
      <c r="CC100" s="634"/>
      <c r="CD100" s="634"/>
      <c r="CG100" s="579"/>
      <c r="CI100" s="625"/>
      <c r="CJ100" s="625"/>
      <c r="CK100" s="625"/>
      <c r="CL100" s="625"/>
      <c r="CN100" s="625"/>
      <c r="CO100" s="625"/>
      <c r="CP100" s="625"/>
      <c r="CQ100" s="625"/>
      <c r="CR100" s="625"/>
      <c r="CS100" s="625"/>
      <c r="CT100" s="625"/>
      <c r="CU100" s="625"/>
      <c r="CV100" s="625"/>
      <c r="CW100" s="625"/>
      <c r="CZ100" s="625"/>
      <c r="DA100" s="625"/>
      <c r="DB100" s="625"/>
      <c r="DC100" s="625"/>
      <c r="DE100" s="625"/>
      <c r="DF100" s="625"/>
      <c r="DG100" s="625"/>
      <c r="DH100" s="625"/>
      <c r="DI100" s="625"/>
      <c r="DK100" s="625"/>
      <c r="DL100" s="625"/>
      <c r="DM100" s="625"/>
      <c r="DN100" s="625"/>
      <c r="DP100" s="625"/>
      <c r="DQ100" s="625"/>
      <c r="DR100" s="625"/>
      <c r="DS100" s="625"/>
      <c r="DU100" s="625"/>
      <c r="DV100" s="625"/>
      <c r="DW100" s="625"/>
      <c r="DX100" s="625"/>
      <c r="EB100" s="625">
        <f t="shared" si="149"/>
        <v>1</v>
      </c>
      <c r="EC100" s="625">
        <f t="shared" si="150"/>
        <v>1</v>
      </c>
      <c r="ED100" s="625">
        <f t="shared" si="144"/>
        <v>1.0882566229825585</v>
      </c>
      <c r="EE100" s="625"/>
      <c r="EF100" s="625">
        <f t="shared" si="151"/>
        <v>1</v>
      </c>
      <c r="EG100" s="625">
        <f t="shared" si="152"/>
        <v>1</v>
      </c>
      <c r="EH100" s="625">
        <f t="shared" si="145"/>
        <v>0.98704230406864657</v>
      </c>
      <c r="EI100" s="625"/>
      <c r="EJ100" s="625">
        <f t="shared" si="153"/>
        <v>1</v>
      </c>
      <c r="EK100" s="625">
        <f t="shared" si="154"/>
        <v>1</v>
      </c>
      <c r="EL100" s="625">
        <f t="shared" si="146"/>
        <v>0.99470701958451391</v>
      </c>
      <c r="EM100" s="625"/>
      <c r="EP100" s="581"/>
      <c r="ER100" s="576">
        <f t="shared" si="155"/>
        <v>1984</v>
      </c>
      <c r="ES100" s="625">
        <f t="shared" si="122"/>
        <v>0.99986990058426506</v>
      </c>
      <c r="ET100" s="625">
        <f t="shared" si="123"/>
        <v>1.0157096932528638</v>
      </c>
      <c r="EU100" s="625">
        <f t="shared" si="124"/>
        <v>0.98024077605920124</v>
      </c>
      <c r="EV100" s="625">
        <f t="shared" si="125"/>
        <v>1</v>
      </c>
      <c r="EW100" s="625">
        <f t="shared" si="126"/>
        <v>1</v>
      </c>
      <c r="EX100" s="625">
        <f t="shared" si="127"/>
        <v>1.0042483652454386</v>
      </c>
      <c r="EZ100" s="576">
        <f t="shared" si="156"/>
        <v>1984</v>
      </c>
      <c r="FA100" s="635">
        <f t="shared" si="128"/>
        <v>1.0355183310908136</v>
      </c>
      <c r="FB100" s="635">
        <f t="shared" si="129"/>
        <v>1.0356530689499874</v>
      </c>
      <c r="FC100" s="635">
        <f t="shared" si="130"/>
        <v>1</v>
      </c>
      <c r="FD100" s="635">
        <f t="shared" si="131"/>
        <v>1.0316661809678265</v>
      </c>
      <c r="FE100" s="635">
        <f t="shared" si="132"/>
        <v>1.0042483652454386</v>
      </c>
      <c r="FG100" s="576">
        <f t="shared" si="157"/>
        <v>1991</v>
      </c>
      <c r="FH100" s="625">
        <f t="shared" si="133"/>
        <v>0.79264282049163826</v>
      </c>
      <c r="FI100" s="625">
        <f t="shared" si="134"/>
        <v>0.92007256551714822</v>
      </c>
      <c r="FJ100" s="625">
        <f t="shared" si="135"/>
        <v>0.86150033182014818</v>
      </c>
    </row>
    <row r="101" spans="1:166" hidden="1" x14ac:dyDescent="0.2">
      <c r="A101" s="575" t="s">
        <v>621</v>
      </c>
      <c r="B101" s="575">
        <f t="shared" si="148"/>
        <v>1962</v>
      </c>
      <c r="D101" s="630"/>
      <c r="E101" s="630"/>
      <c r="F101" s="630"/>
      <c r="G101" s="630"/>
      <c r="H101" s="630"/>
      <c r="J101" s="631"/>
      <c r="K101" s="631"/>
      <c r="L101" s="631"/>
      <c r="M101" s="631"/>
      <c r="N101" s="631"/>
      <c r="O101" s="780"/>
      <c r="X101" s="632"/>
      <c r="Y101" s="632"/>
      <c r="Z101" s="632"/>
      <c r="AA101" s="632"/>
      <c r="AB101" s="632"/>
      <c r="BC101" s="625"/>
      <c r="BD101" s="625"/>
      <c r="BE101" s="625"/>
      <c r="BF101" s="625"/>
      <c r="BG101" s="625"/>
      <c r="BH101" s="633"/>
      <c r="BI101" s="625"/>
      <c r="BT101" s="634"/>
      <c r="BU101" s="634"/>
      <c r="BV101" s="634"/>
      <c r="BW101" s="634"/>
      <c r="BX101" s="634"/>
      <c r="BY101" s="634"/>
      <c r="BZ101" s="634"/>
      <c r="CA101" s="634"/>
      <c r="CB101" s="634"/>
      <c r="CC101" s="634"/>
      <c r="CD101" s="634"/>
      <c r="CG101" s="579"/>
      <c r="CI101" s="625"/>
      <c r="CJ101" s="625"/>
      <c r="CK101" s="625"/>
      <c r="CL101" s="625"/>
      <c r="CN101" s="625"/>
      <c r="CO101" s="625"/>
      <c r="CP101" s="625"/>
      <c r="CQ101" s="625"/>
      <c r="CR101" s="625"/>
      <c r="CS101" s="625"/>
      <c r="CT101" s="625"/>
      <c r="CU101" s="625"/>
      <c r="CV101" s="625"/>
      <c r="CW101" s="625"/>
      <c r="CZ101" s="625"/>
      <c r="DA101" s="625"/>
      <c r="DB101" s="625"/>
      <c r="DC101" s="625"/>
      <c r="DE101" s="625"/>
      <c r="DF101" s="625"/>
      <c r="DG101" s="625"/>
      <c r="DH101" s="625"/>
      <c r="DI101" s="625"/>
      <c r="DK101" s="625"/>
      <c r="DL101" s="625"/>
      <c r="DM101" s="625"/>
      <c r="DN101" s="625"/>
      <c r="DP101" s="625"/>
      <c r="DQ101" s="625"/>
      <c r="DR101" s="625"/>
      <c r="DS101" s="625"/>
      <c r="DU101" s="625"/>
      <c r="DV101" s="625"/>
      <c r="DW101" s="625"/>
      <c r="DX101" s="625"/>
      <c r="EB101" s="625">
        <f t="shared" si="149"/>
        <v>1</v>
      </c>
      <c r="EC101" s="625">
        <f t="shared" si="150"/>
        <v>1</v>
      </c>
      <c r="ED101" s="625">
        <f t="shared" si="144"/>
        <v>1.0882566229825585</v>
      </c>
      <c r="EE101" s="625"/>
      <c r="EF101" s="625">
        <f t="shared" si="151"/>
        <v>1</v>
      </c>
      <c r="EG101" s="625">
        <f t="shared" si="152"/>
        <v>1</v>
      </c>
      <c r="EH101" s="625">
        <f t="shared" si="145"/>
        <v>0.98704230406864657</v>
      </c>
      <c r="EI101" s="625"/>
      <c r="EJ101" s="625">
        <f t="shared" si="153"/>
        <v>1</v>
      </c>
      <c r="EK101" s="625">
        <f t="shared" si="154"/>
        <v>1</v>
      </c>
      <c r="EL101" s="625">
        <f t="shared" si="146"/>
        <v>0.99470701958451391</v>
      </c>
      <c r="EM101" s="625"/>
      <c r="EP101" s="581"/>
      <c r="ER101" s="576">
        <f t="shared" si="155"/>
        <v>1985</v>
      </c>
      <c r="ES101" s="625">
        <f t="shared" si="122"/>
        <v>1</v>
      </c>
      <c r="ET101" s="625">
        <f t="shared" si="123"/>
        <v>1</v>
      </c>
      <c r="EU101" s="625">
        <f t="shared" si="124"/>
        <v>1</v>
      </c>
      <c r="EV101" s="625">
        <f t="shared" si="125"/>
        <v>1</v>
      </c>
      <c r="EW101" s="625">
        <f t="shared" si="126"/>
        <v>1</v>
      </c>
      <c r="EX101" s="625">
        <f t="shared" si="127"/>
        <v>1</v>
      </c>
      <c r="EZ101" s="576">
        <f t="shared" si="156"/>
        <v>1985</v>
      </c>
      <c r="FA101" s="635">
        <f t="shared" si="128"/>
        <v>1</v>
      </c>
      <c r="FB101" s="635">
        <f t="shared" si="129"/>
        <v>1</v>
      </c>
      <c r="FC101" s="635">
        <f t="shared" si="130"/>
        <v>1</v>
      </c>
      <c r="FD101" s="635">
        <f t="shared" si="131"/>
        <v>1</v>
      </c>
      <c r="FE101" s="635">
        <f t="shared" si="132"/>
        <v>1</v>
      </c>
      <c r="FG101" s="576">
        <f t="shared" si="157"/>
        <v>1992</v>
      </c>
      <c r="FH101" s="625">
        <f t="shared" si="133"/>
        <v>0.79858758471028057</v>
      </c>
      <c r="FI101" s="625">
        <f t="shared" si="134"/>
        <v>0.89055337079711483</v>
      </c>
      <c r="FJ101" s="625">
        <f t="shared" si="135"/>
        <v>0.89673186458828658</v>
      </c>
    </row>
    <row r="102" spans="1:166" hidden="1" x14ac:dyDescent="0.2">
      <c r="A102" s="575" t="s">
        <v>621</v>
      </c>
      <c r="B102" s="575">
        <f t="shared" si="148"/>
        <v>1963</v>
      </c>
      <c r="D102" s="630"/>
      <c r="E102" s="630"/>
      <c r="F102" s="630"/>
      <c r="G102" s="630"/>
      <c r="H102" s="630"/>
      <c r="J102" s="631"/>
      <c r="K102" s="631"/>
      <c r="L102" s="631"/>
      <c r="M102" s="631"/>
      <c r="N102" s="631"/>
      <c r="O102" s="780"/>
      <c r="X102" s="632"/>
      <c r="Y102" s="632"/>
      <c r="Z102" s="632"/>
      <c r="AA102" s="632"/>
      <c r="AB102" s="632"/>
      <c r="BC102" s="625"/>
      <c r="BD102" s="625"/>
      <c r="BE102" s="625"/>
      <c r="BF102" s="625"/>
      <c r="BG102" s="625"/>
      <c r="BH102" s="633"/>
      <c r="BI102" s="625"/>
      <c r="BT102" s="634"/>
      <c r="BU102" s="634"/>
      <c r="BV102" s="634"/>
      <c r="BW102" s="634"/>
      <c r="BX102" s="634"/>
      <c r="BY102" s="634"/>
      <c r="BZ102" s="634"/>
      <c r="CA102" s="634"/>
      <c r="CB102" s="634"/>
      <c r="CC102" s="634"/>
      <c r="CD102" s="634"/>
      <c r="CG102" s="579"/>
      <c r="CI102" s="625"/>
      <c r="CJ102" s="625"/>
      <c r="CK102" s="625"/>
      <c r="CL102" s="625"/>
      <c r="CN102" s="625"/>
      <c r="CO102" s="625"/>
      <c r="CP102" s="625"/>
      <c r="CQ102" s="625"/>
      <c r="CR102" s="625"/>
      <c r="CS102" s="625"/>
      <c r="CT102" s="625"/>
      <c r="CU102" s="625"/>
      <c r="CV102" s="625"/>
      <c r="CW102" s="625"/>
      <c r="CZ102" s="625"/>
      <c r="DA102" s="625"/>
      <c r="DB102" s="625"/>
      <c r="DC102" s="625"/>
      <c r="DE102" s="625"/>
      <c r="DF102" s="625"/>
      <c r="DG102" s="625"/>
      <c r="DH102" s="625"/>
      <c r="DI102" s="625"/>
      <c r="DK102" s="625"/>
      <c r="DL102" s="625"/>
      <c r="DM102" s="625"/>
      <c r="DN102" s="625"/>
      <c r="DP102" s="625"/>
      <c r="DQ102" s="625"/>
      <c r="DR102" s="625"/>
      <c r="DS102" s="625"/>
      <c r="DU102" s="625"/>
      <c r="DV102" s="625"/>
      <c r="DW102" s="625"/>
      <c r="DX102" s="625"/>
      <c r="EB102" s="625">
        <f t="shared" si="149"/>
        <v>1</v>
      </c>
      <c r="EC102" s="625">
        <f t="shared" si="150"/>
        <v>1</v>
      </c>
      <c r="ED102" s="625">
        <f t="shared" si="144"/>
        <v>1.0882566229825585</v>
      </c>
      <c r="EE102" s="625"/>
      <c r="EF102" s="625">
        <f t="shared" si="151"/>
        <v>1</v>
      </c>
      <c r="EG102" s="625">
        <f t="shared" si="152"/>
        <v>1</v>
      </c>
      <c r="EH102" s="625">
        <f t="shared" si="145"/>
        <v>0.98704230406864657</v>
      </c>
      <c r="EI102" s="625"/>
      <c r="EJ102" s="625">
        <f t="shared" si="153"/>
        <v>1</v>
      </c>
      <c r="EK102" s="625">
        <f t="shared" si="154"/>
        <v>1</v>
      </c>
      <c r="EL102" s="625">
        <f t="shared" si="146"/>
        <v>0.99470701958451391</v>
      </c>
      <c r="EM102" s="625"/>
      <c r="EP102" s="581"/>
      <c r="ER102" s="576">
        <f t="shared" si="155"/>
        <v>1986</v>
      </c>
      <c r="ES102" s="625">
        <f t="shared" si="122"/>
        <v>0.99117626001147807</v>
      </c>
      <c r="ET102" s="625">
        <f t="shared" si="123"/>
        <v>0.94784841468741576</v>
      </c>
      <c r="EU102" s="625">
        <f t="shared" si="124"/>
        <v>1.0509585116207889</v>
      </c>
      <c r="EV102" s="625">
        <f t="shared" si="125"/>
        <v>1</v>
      </c>
      <c r="EW102" s="625">
        <f t="shared" si="126"/>
        <v>1</v>
      </c>
      <c r="EX102" s="625">
        <f t="shared" si="127"/>
        <v>0.99500767722742323</v>
      </c>
      <c r="EZ102" s="576">
        <f t="shared" si="156"/>
        <v>1986</v>
      </c>
      <c r="FA102" s="635">
        <f t="shared" si="128"/>
        <v>0.88161343270134163</v>
      </c>
      <c r="FB102" s="635">
        <f t="shared" si="129"/>
        <v>0.88946181246424527</v>
      </c>
      <c r="FC102" s="635">
        <f t="shared" si="130"/>
        <v>1</v>
      </c>
      <c r="FD102" s="635">
        <f t="shared" si="131"/>
        <v>0.8984166172254473</v>
      </c>
      <c r="FE102" s="635">
        <f t="shared" si="132"/>
        <v>0.99500767722742323</v>
      </c>
      <c r="FG102" s="576">
        <f t="shared" si="157"/>
        <v>1993</v>
      </c>
      <c r="FH102" s="625">
        <f t="shared" si="133"/>
        <v>0.7978878953028673</v>
      </c>
      <c r="FI102" s="625">
        <f t="shared" si="134"/>
        <v>0.91436767498037885</v>
      </c>
      <c r="FJ102" s="625">
        <f t="shared" si="135"/>
        <v>0.87261166064295625</v>
      </c>
    </row>
    <row r="103" spans="1:166" hidden="1" x14ac:dyDescent="0.2">
      <c r="A103" s="575" t="s">
        <v>621</v>
      </c>
      <c r="B103" s="575">
        <f t="shared" si="148"/>
        <v>1964</v>
      </c>
      <c r="D103" s="630"/>
      <c r="E103" s="630"/>
      <c r="F103" s="630"/>
      <c r="G103" s="630"/>
      <c r="H103" s="630"/>
      <c r="J103" s="631"/>
      <c r="K103" s="631"/>
      <c r="L103" s="631"/>
      <c r="M103" s="631"/>
      <c r="N103" s="631"/>
      <c r="O103" s="780"/>
      <c r="X103" s="632"/>
      <c r="Y103" s="632"/>
      <c r="Z103" s="632"/>
      <c r="AA103" s="632"/>
      <c r="AB103" s="632"/>
      <c r="BC103" s="625"/>
      <c r="BD103" s="625"/>
      <c r="BE103" s="625"/>
      <c r="BF103" s="625"/>
      <c r="BG103" s="625"/>
      <c r="BH103" s="633"/>
      <c r="BI103" s="625"/>
      <c r="BT103" s="634"/>
      <c r="BU103" s="634"/>
      <c r="BV103" s="634"/>
      <c r="BW103" s="634"/>
      <c r="BX103" s="634"/>
      <c r="BY103" s="634"/>
      <c r="BZ103" s="634"/>
      <c r="CA103" s="634"/>
      <c r="CB103" s="634"/>
      <c r="CC103" s="634"/>
      <c r="CD103" s="634"/>
      <c r="CG103" s="579"/>
      <c r="CI103" s="625"/>
      <c r="CJ103" s="625"/>
      <c r="CK103" s="625"/>
      <c r="CL103" s="625"/>
      <c r="CN103" s="625"/>
      <c r="CO103" s="625"/>
      <c r="CP103" s="625"/>
      <c r="CQ103" s="625"/>
      <c r="CR103" s="625"/>
      <c r="CS103" s="625"/>
      <c r="CT103" s="625"/>
      <c r="CU103" s="625"/>
      <c r="CV103" s="625"/>
      <c r="CW103" s="625"/>
      <c r="CZ103" s="625"/>
      <c r="DA103" s="625"/>
      <c r="DB103" s="625"/>
      <c r="DC103" s="625"/>
      <c r="DE103" s="625"/>
      <c r="DF103" s="625"/>
      <c r="DG103" s="625"/>
      <c r="DH103" s="625"/>
      <c r="DI103" s="625"/>
      <c r="DK103" s="625"/>
      <c r="DL103" s="625"/>
      <c r="DM103" s="625"/>
      <c r="DN103" s="625"/>
      <c r="DP103" s="625"/>
      <c r="DQ103" s="625"/>
      <c r="DR103" s="625"/>
      <c r="DS103" s="625"/>
      <c r="DU103" s="625"/>
      <c r="DV103" s="625"/>
      <c r="DW103" s="625"/>
      <c r="DX103" s="625"/>
      <c r="EB103" s="625">
        <f t="shared" si="149"/>
        <v>1</v>
      </c>
      <c r="EC103" s="625">
        <f t="shared" si="150"/>
        <v>1</v>
      </c>
      <c r="ED103" s="625">
        <f t="shared" si="144"/>
        <v>1.0882566229825585</v>
      </c>
      <c r="EE103" s="625"/>
      <c r="EF103" s="625">
        <f t="shared" si="151"/>
        <v>1</v>
      </c>
      <c r="EG103" s="625">
        <f t="shared" si="152"/>
        <v>1</v>
      </c>
      <c r="EH103" s="625">
        <f t="shared" si="145"/>
        <v>0.98704230406864657</v>
      </c>
      <c r="EI103" s="625"/>
      <c r="EJ103" s="625">
        <f t="shared" si="153"/>
        <v>1</v>
      </c>
      <c r="EK103" s="625">
        <f t="shared" si="154"/>
        <v>1</v>
      </c>
      <c r="EL103" s="625">
        <f t="shared" si="146"/>
        <v>0.99470701958451391</v>
      </c>
      <c r="EM103" s="625"/>
      <c r="EP103" s="581"/>
      <c r="ER103" s="576">
        <f t="shared" si="155"/>
        <v>1987</v>
      </c>
      <c r="ES103" s="625">
        <f t="shared" si="122"/>
        <v>0.94568442538018938</v>
      </c>
      <c r="ET103" s="625">
        <f t="shared" si="123"/>
        <v>0.90623654663633091</v>
      </c>
      <c r="EU103" s="625">
        <f t="shared" si="124"/>
        <v>1.0657776183455931</v>
      </c>
      <c r="EV103" s="625">
        <f t="shared" si="125"/>
        <v>1</v>
      </c>
      <c r="EW103" s="625">
        <f t="shared" si="126"/>
        <v>1</v>
      </c>
      <c r="EX103" s="625">
        <f t="shared" si="127"/>
        <v>0.97912483994851451</v>
      </c>
      <c r="EZ103" s="576">
        <f t="shared" si="156"/>
        <v>1987</v>
      </c>
      <c r="FA103" s="635">
        <f t="shared" si="128"/>
        <v>0.83740899350880449</v>
      </c>
      <c r="FB103" s="635">
        <f t="shared" si="129"/>
        <v>0.88550574698546425</v>
      </c>
      <c r="FC103" s="635">
        <f t="shared" si="130"/>
        <v>1</v>
      </c>
      <c r="FD103" s="635">
        <f t="shared" si="131"/>
        <v>0.82126467845934281</v>
      </c>
      <c r="FE103" s="635">
        <f t="shared" si="132"/>
        <v>0.97912483994851451</v>
      </c>
      <c r="FG103" s="576">
        <f t="shared" si="157"/>
        <v>1994</v>
      </c>
      <c r="FH103" s="625">
        <f t="shared" si="133"/>
        <v>0.74250949150173617</v>
      </c>
      <c r="FI103" s="625">
        <f t="shared" si="134"/>
        <v>0.9164686491892905</v>
      </c>
      <c r="FJ103" s="625">
        <f t="shared" si="135"/>
        <v>0.81018536985259793</v>
      </c>
    </row>
    <row r="104" spans="1:166" hidden="1" x14ac:dyDescent="0.2">
      <c r="A104" s="575" t="s">
        <v>621</v>
      </c>
      <c r="B104" s="575">
        <f t="shared" si="148"/>
        <v>1965</v>
      </c>
      <c r="D104" s="630"/>
      <c r="E104" s="630"/>
      <c r="F104" s="630"/>
      <c r="G104" s="630"/>
      <c r="H104" s="630"/>
      <c r="J104" s="631"/>
      <c r="K104" s="631"/>
      <c r="L104" s="631"/>
      <c r="M104" s="631"/>
      <c r="N104" s="631"/>
      <c r="O104" s="780"/>
      <c r="X104" s="632"/>
      <c r="Y104" s="632"/>
      <c r="Z104" s="632"/>
      <c r="AA104" s="632"/>
      <c r="AB104" s="632"/>
      <c r="BC104" s="625"/>
      <c r="BD104" s="625"/>
      <c r="BE104" s="625"/>
      <c r="BF104" s="625"/>
      <c r="BG104" s="625"/>
      <c r="BH104" s="633"/>
      <c r="BI104" s="625"/>
      <c r="BT104" s="634"/>
      <c r="BU104" s="634"/>
      <c r="BV104" s="634"/>
      <c r="BW104" s="634"/>
      <c r="BX104" s="634"/>
      <c r="BY104" s="634"/>
      <c r="BZ104" s="634"/>
      <c r="CA104" s="634"/>
      <c r="CB104" s="634"/>
      <c r="CC104" s="634"/>
      <c r="CD104" s="634"/>
      <c r="CG104" s="579"/>
      <c r="CI104" s="625"/>
      <c r="CJ104" s="625"/>
      <c r="CK104" s="625"/>
      <c r="CL104" s="625"/>
      <c r="CN104" s="625"/>
      <c r="CO104" s="625"/>
      <c r="CP104" s="625"/>
      <c r="CQ104" s="625"/>
      <c r="CR104" s="625"/>
      <c r="CS104" s="625"/>
      <c r="CT104" s="625"/>
      <c r="CU104" s="625"/>
      <c r="CV104" s="625"/>
      <c r="CW104" s="625"/>
      <c r="CZ104" s="625"/>
      <c r="DA104" s="625"/>
      <c r="DB104" s="625"/>
      <c r="DC104" s="625"/>
      <c r="DE104" s="625"/>
      <c r="DF104" s="625"/>
      <c r="DG104" s="625"/>
      <c r="DH104" s="625"/>
      <c r="DI104" s="625"/>
      <c r="DK104" s="625"/>
      <c r="DL104" s="625"/>
      <c r="DM104" s="625"/>
      <c r="DN104" s="625"/>
      <c r="DP104" s="625"/>
      <c r="DQ104" s="625"/>
      <c r="DR104" s="625"/>
      <c r="DS104" s="625"/>
      <c r="DU104" s="625"/>
      <c r="DV104" s="625"/>
      <c r="DW104" s="625"/>
      <c r="DX104" s="625"/>
      <c r="EB104" s="625">
        <f t="shared" si="149"/>
        <v>1</v>
      </c>
      <c r="EC104" s="625">
        <f t="shared" si="150"/>
        <v>1</v>
      </c>
      <c r="ED104" s="625">
        <f t="shared" si="144"/>
        <v>1.0882566229825585</v>
      </c>
      <c r="EE104" s="625"/>
      <c r="EF104" s="625">
        <f t="shared" si="151"/>
        <v>1</v>
      </c>
      <c r="EG104" s="625">
        <f t="shared" si="152"/>
        <v>1</v>
      </c>
      <c r="EH104" s="625">
        <f t="shared" si="145"/>
        <v>0.98704230406864657</v>
      </c>
      <c r="EI104" s="625"/>
      <c r="EJ104" s="625">
        <f t="shared" si="153"/>
        <v>1</v>
      </c>
      <c r="EK104" s="625">
        <f t="shared" si="154"/>
        <v>1</v>
      </c>
      <c r="EL104" s="625">
        <f t="shared" si="146"/>
        <v>0.99470701958451391</v>
      </c>
      <c r="EM104" s="625"/>
      <c r="EP104" s="581"/>
      <c r="ER104" s="576">
        <f t="shared" si="155"/>
        <v>1988</v>
      </c>
      <c r="ES104" s="625">
        <f t="shared" si="122"/>
        <v>0.81889615859709719</v>
      </c>
      <c r="ET104" s="625">
        <f t="shared" si="123"/>
        <v>0.79769409975886074</v>
      </c>
      <c r="EU104" s="625">
        <f t="shared" si="124"/>
        <v>1.0872575585477406</v>
      </c>
      <c r="EV104" s="625">
        <f t="shared" si="125"/>
        <v>1</v>
      </c>
      <c r="EW104" s="625">
        <f t="shared" si="126"/>
        <v>1</v>
      </c>
      <c r="EX104" s="625">
        <f t="shared" si="127"/>
        <v>0.9441913525113721</v>
      </c>
      <c r="EZ104" s="576">
        <f t="shared" si="156"/>
        <v>1988</v>
      </c>
      <c r="FA104" s="635">
        <f t="shared" si="128"/>
        <v>0.75489754664992825</v>
      </c>
      <c r="FB104" s="635">
        <f t="shared" si="129"/>
        <v>0.92184770770349023</v>
      </c>
      <c r="FC104" s="635">
        <f t="shared" si="130"/>
        <v>1</v>
      </c>
      <c r="FD104" s="635">
        <f t="shared" si="131"/>
        <v>0.63631587679009927</v>
      </c>
      <c r="FE104" s="635">
        <f t="shared" si="132"/>
        <v>0.9441913525113721</v>
      </c>
      <c r="FG104" s="576">
        <f t="shared" si="157"/>
        <v>1995</v>
      </c>
      <c r="FH104" s="625">
        <f t="shared" si="133"/>
        <v>0.69863654922587248</v>
      </c>
      <c r="FI104" s="625">
        <f t="shared" si="134"/>
        <v>0.87912725819075477</v>
      </c>
      <c r="FJ104" s="625">
        <f t="shared" si="135"/>
        <v>0.79469330829721685</v>
      </c>
    </row>
    <row r="105" spans="1:166" hidden="1" x14ac:dyDescent="0.2">
      <c r="A105" s="575" t="s">
        <v>621</v>
      </c>
      <c r="B105" s="575">
        <f t="shared" si="148"/>
        <v>1966</v>
      </c>
      <c r="D105" s="630"/>
      <c r="E105" s="630"/>
      <c r="F105" s="630"/>
      <c r="G105" s="630"/>
      <c r="H105" s="630"/>
      <c r="J105" s="631"/>
      <c r="K105" s="631"/>
      <c r="L105" s="631"/>
      <c r="M105" s="631"/>
      <c r="N105" s="631"/>
      <c r="O105" s="780"/>
      <c r="X105" s="632"/>
      <c r="Y105" s="632"/>
      <c r="Z105" s="632"/>
      <c r="AA105" s="632"/>
      <c r="AB105" s="632"/>
      <c r="BC105" s="625"/>
      <c r="BD105" s="625"/>
      <c r="BE105" s="625"/>
      <c r="BF105" s="625"/>
      <c r="BG105" s="625"/>
      <c r="BH105" s="633"/>
      <c r="BI105" s="625"/>
      <c r="BT105" s="634"/>
      <c r="BU105" s="634"/>
      <c r="BV105" s="634"/>
      <c r="BW105" s="634"/>
      <c r="BX105" s="634"/>
      <c r="BY105" s="634"/>
      <c r="BZ105" s="634"/>
      <c r="CA105" s="634"/>
      <c r="CB105" s="634"/>
      <c r="CC105" s="634"/>
      <c r="CD105" s="634"/>
      <c r="CG105" s="579"/>
      <c r="CI105" s="625"/>
      <c r="CJ105" s="625"/>
      <c r="CK105" s="625"/>
      <c r="CL105" s="625"/>
      <c r="CN105" s="625"/>
      <c r="CO105" s="625"/>
      <c r="CP105" s="625"/>
      <c r="CQ105" s="625"/>
      <c r="CR105" s="625"/>
      <c r="CS105" s="625"/>
      <c r="CT105" s="625"/>
      <c r="CU105" s="625"/>
      <c r="CV105" s="625"/>
      <c r="CW105" s="625"/>
      <c r="CZ105" s="625"/>
      <c r="DA105" s="625"/>
      <c r="DB105" s="625"/>
      <c r="DC105" s="625"/>
      <c r="DE105" s="625"/>
      <c r="DF105" s="625"/>
      <c r="DG105" s="625"/>
      <c r="DH105" s="625"/>
      <c r="DI105" s="625"/>
      <c r="DK105" s="625"/>
      <c r="DL105" s="625"/>
      <c r="DM105" s="625"/>
      <c r="DN105" s="625"/>
      <c r="DP105" s="625"/>
      <c r="DQ105" s="625"/>
      <c r="DR105" s="625"/>
      <c r="DS105" s="625"/>
      <c r="DU105" s="625"/>
      <c r="DV105" s="625"/>
      <c r="DW105" s="625"/>
      <c r="DX105" s="625"/>
      <c r="EB105" s="625">
        <f t="shared" si="149"/>
        <v>1</v>
      </c>
      <c r="EC105" s="625">
        <f t="shared" si="150"/>
        <v>1</v>
      </c>
      <c r="ED105" s="625">
        <f t="shared" si="144"/>
        <v>1.0882566229825585</v>
      </c>
      <c r="EE105" s="625"/>
      <c r="EF105" s="625">
        <f t="shared" si="151"/>
        <v>1</v>
      </c>
      <c r="EG105" s="625">
        <f t="shared" si="152"/>
        <v>1</v>
      </c>
      <c r="EH105" s="625">
        <f t="shared" si="145"/>
        <v>0.98704230406864657</v>
      </c>
      <c r="EI105" s="625"/>
      <c r="EJ105" s="625">
        <f t="shared" si="153"/>
        <v>1</v>
      </c>
      <c r="EK105" s="625">
        <f t="shared" si="154"/>
        <v>1</v>
      </c>
      <c r="EL105" s="625">
        <f t="shared" si="146"/>
        <v>0.99470701958451391</v>
      </c>
      <c r="EM105" s="625"/>
      <c r="EP105" s="581"/>
      <c r="ER105" s="576">
        <f t="shared" si="155"/>
        <v>1989</v>
      </c>
      <c r="ES105" s="625">
        <f t="shared" si="122"/>
        <v>0.85314192809668632</v>
      </c>
      <c r="ET105" s="625">
        <f t="shared" si="123"/>
        <v>0.81317365474721237</v>
      </c>
      <c r="EU105" s="625">
        <f t="shared" si="124"/>
        <v>1.1068831381045849</v>
      </c>
      <c r="EV105" s="625">
        <f t="shared" si="125"/>
        <v>1</v>
      </c>
      <c r="EW105" s="625">
        <f t="shared" si="126"/>
        <v>1</v>
      </c>
      <c r="EX105" s="625">
        <f t="shared" si="127"/>
        <v>0.94784257993860677</v>
      </c>
      <c r="EZ105" s="576">
        <f t="shared" si="156"/>
        <v>1989</v>
      </c>
      <c r="FA105" s="635">
        <f t="shared" si="128"/>
        <v>0.75528911335707771</v>
      </c>
      <c r="FB105" s="635">
        <f t="shared" si="129"/>
        <v>0.88530300584579924</v>
      </c>
      <c r="FC105" s="635">
        <f t="shared" si="130"/>
        <v>1</v>
      </c>
      <c r="FD105" s="635">
        <f t="shared" si="131"/>
        <v>0.6612513927749385</v>
      </c>
      <c r="FE105" s="635">
        <f t="shared" si="132"/>
        <v>0.94784257993860677</v>
      </c>
      <c r="FG105" s="576">
        <f t="shared" si="157"/>
        <v>1996</v>
      </c>
      <c r="FH105" s="625">
        <f t="shared" si="133"/>
        <v>0.8002532539550592</v>
      </c>
      <c r="FI105" s="625">
        <f t="shared" si="134"/>
        <v>0.88531616695480086</v>
      </c>
      <c r="FJ105" s="625">
        <f t="shared" si="135"/>
        <v>0.90391803948149918</v>
      </c>
    </row>
    <row r="106" spans="1:166" hidden="1" x14ac:dyDescent="0.2">
      <c r="A106" s="575" t="s">
        <v>621</v>
      </c>
      <c r="B106" s="575">
        <f t="shared" si="148"/>
        <v>1967</v>
      </c>
      <c r="D106" s="630"/>
      <c r="E106" s="630"/>
      <c r="F106" s="630"/>
      <c r="G106" s="630"/>
      <c r="H106" s="630"/>
      <c r="J106" s="631"/>
      <c r="K106" s="631"/>
      <c r="L106" s="631"/>
      <c r="M106" s="631"/>
      <c r="N106" s="631"/>
      <c r="O106" s="780"/>
      <c r="X106" s="632"/>
      <c r="Y106" s="632"/>
      <c r="Z106" s="632"/>
      <c r="AA106" s="632"/>
      <c r="AB106" s="632"/>
      <c r="BC106" s="625"/>
      <c r="BD106" s="625"/>
      <c r="BE106" s="625"/>
      <c r="BF106" s="625"/>
      <c r="BG106" s="625"/>
      <c r="BH106" s="633"/>
      <c r="BI106" s="625"/>
      <c r="BT106" s="634"/>
      <c r="BU106" s="634"/>
      <c r="BV106" s="634"/>
      <c r="BW106" s="634"/>
      <c r="BX106" s="634"/>
      <c r="BY106" s="634"/>
      <c r="BZ106" s="634"/>
      <c r="CA106" s="634"/>
      <c r="CB106" s="634"/>
      <c r="CC106" s="634"/>
      <c r="CD106" s="634"/>
      <c r="CG106" s="579"/>
      <c r="CI106" s="625"/>
      <c r="CJ106" s="625"/>
      <c r="CK106" s="625"/>
      <c r="CL106" s="625"/>
      <c r="CN106" s="625"/>
      <c r="CO106" s="625"/>
      <c r="CP106" s="625"/>
      <c r="CQ106" s="625"/>
      <c r="CR106" s="625"/>
      <c r="CS106" s="625"/>
      <c r="CT106" s="625"/>
      <c r="CU106" s="625"/>
      <c r="CV106" s="625"/>
      <c r="CW106" s="625"/>
      <c r="CZ106" s="625"/>
      <c r="DA106" s="625"/>
      <c r="DB106" s="625"/>
      <c r="DC106" s="625"/>
      <c r="DE106" s="625"/>
      <c r="DF106" s="625"/>
      <c r="DG106" s="625"/>
      <c r="DH106" s="625"/>
      <c r="DI106" s="625"/>
      <c r="DK106" s="625"/>
      <c r="DL106" s="625"/>
      <c r="DM106" s="625"/>
      <c r="DN106" s="625"/>
      <c r="DP106" s="625"/>
      <c r="DQ106" s="625"/>
      <c r="DR106" s="625"/>
      <c r="DS106" s="625"/>
      <c r="DU106" s="625"/>
      <c r="DV106" s="625"/>
      <c r="DW106" s="625"/>
      <c r="DX106" s="625"/>
      <c r="EB106" s="625">
        <f t="shared" si="149"/>
        <v>1</v>
      </c>
      <c r="EC106" s="625">
        <f t="shared" si="150"/>
        <v>1</v>
      </c>
      <c r="ED106" s="625">
        <f t="shared" si="144"/>
        <v>1.0882566229825585</v>
      </c>
      <c r="EE106" s="625"/>
      <c r="EF106" s="625">
        <f t="shared" si="151"/>
        <v>1</v>
      </c>
      <c r="EG106" s="625">
        <f t="shared" si="152"/>
        <v>1</v>
      </c>
      <c r="EH106" s="625">
        <f t="shared" si="145"/>
        <v>0.98704230406864657</v>
      </c>
      <c r="EI106" s="625"/>
      <c r="EJ106" s="625">
        <f t="shared" si="153"/>
        <v>1</v>
      </c>
      <c r="EK106" s="625">
        <f t="shared" si="154"/>
        <v>1</v>
      </c>
      <c r="EL106" s="625">
        <f t="shared" si="146"/>
        <v>0.99470701958451391</v>
      </c>
      <c r="EM106" s="625"/>
      <c r="EP106" s="581"/>
      <c r="ER106" s="576">
        <f t="shared" si="155"/>
        <v>1990</v>
      </c>
      <c r="ES106" s="625">
        <f t="shared" si="122"/>
        <v>0.88553820741220635</v>
      </c>
      <c r="ET106" s="625">
        <f t="shared" si="123"/>
        <v>0.85243618376657393</v>
      </c>
      <c r="EU106" s="625">
        <f t="shared" si="124"/>
        <v>1.1151001419190005</v>
      </c>
      <c r="EV106" s="625">
        <f t="shared" si="125"/>
        <v>1</v>
      </c>
      <c r="EW106" s="625">
        <f t="shared" si="126"/>
        <v>1</v>
      </c>
      <c r="EX106" s="625">
        <f t="shared" si="127"/>
        <v>0.93160445514602142</v>
      </c>
      <c r="EZ106" s="576">
        <f t="shared" si="156"/>
        <v>1990</v>
      </c>
      <c r="FA106" s="635">
        <f t="shared" si="128"/>
        <v>0.80124968067221392</v>
      </c>
      <c r="FB106" s="635">
        <f t="shared" si="129"/>
        <v>0.90481661205075758</v>
      </c>
      <c r="FC106" s="635">
        <f t="shared" si="130"/>
        <v>1</v>
      </c>
      <c r="FD106" s="635">
        <f t="shared" si="131"/>
        <v>0.72664744739452025</v>
      </c>
      <c r="FE106" s="635">
        <f t="shared" si="132"/>
        <v>0.93160445514602142</v>
      </c>
      <c r="FG106" s="576">
        <f t="shared" si="157"/>
        <v>1997</v>
      </c>
      <c r="FH106" s="625">
        <f t="shared" si="133"/>
        <v>0.82644904537074437</v>
      </c>
      <c r="FI106" s="625">
        <f t="shared" si="134"/>
        <v>0.92265474841099426</v>
      </c>
      <c r="FJ106" s="625">
        <f t="shared" si="135"/>
        <v>0.89572946629718608</v>
      </c>
    </row>
    <row r="107" spans="1:166" hidden="1" x14ac:dyDescent="0.2">
      <c r="A107" s="575" t="s">
        <v>621</v>
      </c>
      <c r="B107" s="575">
        <f t="shared" si="148"/>
        <v>1968</v>
      </c>
      <c r="D107" s="630"/>
      <c r="E107" s="630"/>
      <c r="F107" s="630"/>
      <c r="G107" s="630"/>
      <c r="H107" s="630"/>
      <c r="J107" s="631"/>
      <c r="K107" s="631"/>
      <c r="L107" s="631"/>
      <c r="M107" s="631"/>
      <c r="N107" s="631"/>
      <c r="O107" s="780"/>
      <c r="X107" s="632"/>
      <c r="Y107" s="632"/>
      <c r="Z107" s="632"/>
      <c r="AA107" s="632"/>
      <c r="AB107" s="632"/>
      <c r="BC107" s="625"/>
      <c r="BD107" s="625"/>
      <c r="BE107" s="625"/>
      <c r="BF107" s="625"/>
      <c r="BG107" s="625"/>
      <c r="BH107" s="633"/>
      <c r="BI107" s="625"/>
      <c r="BT107" s="634"/>
      <c r="BU107" s="634"/>
      <c r="BV107" s="634"/>
      <c r="BW107" s="634"/>
      <c r="BX107" s="634"/>
      <c r="BY107" s="634"/>
      <c r="BZ107" s="634"/>
      <c r="CA107" s="634"/>
      <c r="CB107" s="634"/>
      <c r="CC107" s="634"/>
      <c r="CD107" s="634"/>
      <c r="CG107" s="579"/>
      <c r="CI107" s="625"/>
      <c r="CJ107" s="625"/>
      <c r="CK107" s="625"/>
      <c r="CL107" s="625"/>
      <c r="CN107" s="625"/>
      <c r="CO107" s="625"/>
      <c r="CP107" s="625"/>
      <c r="CQ107" s="625"/>
      <c r="CR107" s="625"/>
      <c r="CS107" s="625"/>
      <c r="CT107" s="625"/>
      <c r="CU107" s="625"/>
      <c r="CV107" s="625"/>
      <c r="CW107" s="625"/>
      <c r="CZ107" s="625"/>
      <c r="DA107" s="625"/>
      <c r="DB107" s="625"/>
      <c r="DC107" s="625"/>
      <c r="DE107" s="625"/>
      <c r="DF107" s="625"/>
      <c r="DG107" s="625"/>
      <c r="DH107" s="625"/>
      <c r="DI107" s="625"/>
      <c r="DK107" s="625"/>
      <c r="DL107" s="625"/>
      <c r="DM107" s="625"/>
      <c r="DN107" s="625"/>
      <c r="DP107" s="625"/>
      <c r="DQ107" s="625"/>
      <c r="DR107" s="625"/>
      <c r="DS107" s="625"/>
      <c r="DU107" s="625"/>
      <c r="DV107" s="625"/>
      <c r="DW107" s="625"/>
      <c r="DX107" s="625"/>
      <c r="EB107" s="625">
        <f t="shared" si="149"/>
        <v>1</v>
      </c>
      <c r="EC107" s="625">
        <f t="shared" si="150"/>
        <v>1</v>
      </c>
      <c r="ED107" s="625">
        <f t="shared" si="144"/>
        <v>1.0882566229825585</v>
      </c>
      <c r="EE107" s="625"/>
      <c r="EF107" s="625">
        <f t="shared" si="151"/>
        <v>1</v>
      </c>
      <c r="EG107" s="625">
        <f t="shared" si="152"/>
        <v>1</v>
      </c>
      <c r="EH107" s="625">
        <f t="shared" si="145"/>
        <v>0.98704230406864657</v>
      </c>
      <c r="EI107" s="625"/>
      <c r="EJ107" s="625">
        <f t="shared" si="153"/>
        <v>1</v>
      </c>
      <c r="EK107" s="625">
        <f t="shared" si="154"/>
        <v>1</v>
      </c>
      <c r="EL107" s="625">
        <f t="shared" si="146"/>
        <v>0.99470701958451391</v>
      </c>
      <c r="EM107" s="625"/>
      <c r="EP107" s="581"/>
      <c r="ER107" s="576">
        <f t="shared" si="155"/>
        <v>1991</v>
      </c>
      <c r="ES107" s="625">
        <f t="shared" si="122"/>
        <v>0.86150033182014818</v>
      </c>
      <c r="ET107" s="625">
        <f t="shared" si="123"/>
        <v>0.85564979555062115</v>
      </c>
      <c r="EU107" s="625">
        <f t="shared" si="124"/>
        <v>1.1182714230756856</v>
      </c>
      <c r="EV107" s="625">
        <f t="shared" si="125"/>
        <v>1</v>
      </c>
      <c r="EW107" s="625">
        <f t="shared" si="126"/>
        <v>1</v>
      </c>
      <c r="EX107" s="625">
        <f t="shared" si="127"/>
        <v>0.90035166347899009</v>
      </c>
      <c r="EZ107" s="576">
        <f t="shared" si="156"/>
        <v>1991</v>
      </c>
      <c r="FA107" s="635">
        <f t="shared" si="128"/>
        <v>0.79264282049163837</v>
      </c>
      <c r="FB107" s="635">
        <f t="shared" si="129"/>
        <v>0.92007256551714822</v>
      </c>
      <c r="FC107" s="635">
        <f t="shared" si="130"/>
        <v>1</v>
      </c>
      <c r="FD107" s="635">
        <f t="shared" si="131"/>
        <v>0.73213657262581977</v>
      </c>
      <c r="FE107" s="635">
        <f t="shared" si="132"/>
        <v>0.90035166347899009</v>
      </c>
      <c r="FG107" s="576">
        <f t="shared" si="157"/>
        <v>1998</v>
      </c>
      <c r="FH107" s="625">
        <f t="shared" si="133"/>
        <v>0.83240486820057669</v>
      </c>
      <c r="FI107" s="625">
        <f t="shared" si="134"/>
        <v>0.91648481176466601</v>
      </c>
      <c r="FJ107" s="625">
        <f t="shared" si="135"/>
        <v>0.90825822481204488</v>
      </c>
    </row>
    <row r="108" spans="1:166" hidden="1" x14ac:dyDescent="0.2">
      <c r="A108" s="575" t="s">
        <v>621</v>
      </c>
      <c r="B108" s="575">
        <f t="shared" si="148"/>
        <v>1969</v>
      </c>
      <c r="D108" s="630"/>
      <c r="E108" s="630"/>
      <c r="F108" s="630"/>
      <c r="G108" s="630"/>
      <c r="H108" s="630"/>
      <c r="J108" s="631"/>
      <c r="K108" s="631"/>
      <c r="L108" s="631"/>
      <c r="M108" s="631"/>
      <c r="N108" s="631"/>
      <c r="O108" s="780"/>
      <c r="X108" s="632"/>
      <c r="Y108" s="632"/>
      <c r="Z108" s="632"/>
      <c r="AA108" s="632"/>
      <c r="AB108" s="632"/>
      <c r="BC108" s="625"/>
      <c r="BD108" s="625"/>
      <c r="BE108" s="625"/>
      <c r="BF108" s="625"/>
      <c r="BG108" s="625"/>
      <c r="BH108" s="633"/>
      <c r="BI108" s="625"/>
      <c r="BT108" s="634"/>
      <c r="BU108" s="634"/>
      <c r="BV108" s="634"/>
      <c r="BW108" s="634"/>
      <c r="BX108" s="634"/>
      <c r="BY108" s="634"/>
      <c r="BZ108" s="634"/>
      <c r="CA108" s="634"/>
      <c r="CB108" s="634"/>
      <c r="CC108" s="634"/>
      <c r="CD108" s="634"/>
      <c r="CG108" s="579"/>
      <c r="CI108" s="625"/>
      <c r="CJ108" s="625"/>
      <c r="CK108" s="625"/>
      <c r="CL108" s="625"/>
      <c r="CN108" s="625"/>
      <c r="CO108" s="625"/>
      <c r="CP108" s="625"/>
      <c r="CQ108" s="625"/>
      <c r="CR108" s="625"/>
      <c r="CS108" s="625"/>
      <c r="CT108" s="625"/>
      <c r="CU108" s="625"/>
      <c r="CV108" s="625"/>
      <c r="CW108" s="625"/>
      <c r="CZ108" s="625"/>
      <c r="DA108" s="625"/>
      <c r="DB108" s="625"/>
      <c r="DC108" s="625"/>
      <c r="DE108" s="625"/>
      <c r="DF108" s="625"/>
      <c r="DG108" s="625"/>
      <c r="DH108" s="625"/>
      <c r="DI108" s="625"/>
      <c r="DK108" s="625"/>
      <c r="DL108" s="625"/>
      <c r="DM108" s="625"/>
      <c r="DN108" s="625"/>
      <c r="DP108" s="625"/>
      <c r="DQ108" s="625"/>
      <c r="DR108" s="625"/>
      <c r="DS108" s="625"/>
      <c r="DU108" s="625"/>
      <c r="DV108" s="625"/>
      <c r="DW108" s="625"/>
      <c r="DX108" s="625"/>
      <c r="EB108" s="625">
        <f t="shared" si="149"/>
        <v>1</v>
      </c>
      <c r="EC108" s="625">
        <f t="shared" si="150"/>
        <v>1</v>
      </c>
      <c r="ED108" s="625">
        <f t="shared" si="144"/>
        <v>1.0882566229825585</v>
      </c>
      <c r="EE108" s="625"/>
      <c r="EF108" s="625">
        <f t="shared" si="151"/>
        <v>1</v>
      </c>
      <c r="EG108" s="625">
        <f t="shared" si="152"/>
        <v>1</v>
      </c>
      <c r="EH108" s="625">
        <f t="shared" si="145"/>
        <v>0.98704230406864657</v>
      </c>
      <c r="EI108" s="625"/>
      <c r="EJ108" s="625">
        <f t="shared" si="153"/>
        <v>1</v>
      </c>
      <c r="EK108" s="625">
        <f t="shared" si="154"/>
        <v>1</v>
      </c>
      <c r="EL108" s="625">
        <f t="shared" si="146"/>
        <v>0.99470701958451391</v>
      </c>
      <c r="EM108" s="625"/>
      <c r="EP108" s="581"/>
      <c r="ER108" s="576">
        <f t="shared" si="155"/>
        <v>1992</v>
      </c>
      <c r="ES108" s="625">
        <f t="shared" si="122"/>
        <v>0.89673186458828658</v>
      </c>
      <c r="ET108" s="625">
        <f t="shared" si="123"/>
        <v>0.88216182191352721</v>
      </c>
      <c r="EU108" s="625">
        <f t="shared" si="124"/>
        <v>1.1253458550027333</v>
      </c>
      <c r="EV108" s="625">
        <f t="shared" si="125"/>
        <v>1</v>
      </c>
      <c r="EW108" s="625">
        <f t="shared" si="126"/>
        <v>1</v>
      </c>
      <c r="EX108" s="625">
        <f t="shared" si="127"/>
        <v>0.90329234161361494</v>
      </c>
      <c r="EZ108" s="576">
        <f t="shared" si="156"/>
        <v>1992</v>
      </c>
      <c r="FA108" s="635">
        <f t="shared" si="128"/>
        <v>0.79858758471028068</v>
      </c>
      <c r="FB108" s="635">
        <f t="shared" si="129"/>
        <v>0.89055337079711483</v>
      </c>
      <c r="FC108" s="635">
        <f t="shared" si="130"/>
        <v>1</v>
      </c>
      <c r="FD108" s="635">
        <f t="shared" si="131"/>
        <v>0.77820948004179369</v>
      </c>
      <c r="FE108" s="635">
        <f t="shared" si="132"/>
        <v>0.90329234161361494</v>
      </c>
      <c r="FG108" s="576">
        <f t="shared" si="157"/>
        <v>1999</v>
      </c>
      <c r="FH108" s="625">
        <f t="shared" si="133"/>
        <v>0.85325937259955165</v>
      </c>
      <c r="FI108" s="625">
        <f t="shared" si="134"/>
        <v>0.84710099349057466</v>
      </c>
      <c r="FJ108" s="625">
        <f t="shared" si="135"/>
        <v>1.0072699467434227</v>
      </c>
    </row>
    <row r="109" spans="1:166" x14ac:dyDescent="0.2">
      <c r="A109" s="575" t="s">
        <v>621</v>
      </c>
      <c r="B109" s="575">
        <f t="shared" si="148"/>
        <v>1970</v>
      </c>
      <c r="D109" s="630">
        <f t="shared" ref="D109:F128" si="158">D182+D257</f>
        <v>624.76255564631811</v>
      </c>
      <c r="E109" s="630">
        <f t="shared" si="158"/>
        <v>523.77447094668298</v>
      </c>
      <c r="F109" s="630">
        <f t="shared" si="158"/>
        <v>48.980596702316959</v>
      </c>
      <c r="G109" s="630"/>
      <c r="H109" s="630">
        <f t="shared" ref="H109:H123" si="159">SUM(D109:G109)</f>
        <v>1197.5176232953179</v>
      </c>
      <c r="J109" s="636">
        <f t="shared" ref="J109:L128" si="160">J36</f>
        <v>339544.86719908594</v>
      </c>
      <c r="K109" s="636">
        <f t="shared" si="160"/>
        <v>45531.886494143415</v>
      </c>
      <c r="L109" s="636">
        <f t="shared" si="160"/>
        <v>36040.915999999997</v>
      </c>
      <c r="M109" s="636"/>
      <c r="N109" s="636">
        <f>SUM(J109:M109)</f>
        <v>421117.66969322937</v>
      </c>
      <c r="O109" s="781"/>
      <c r="R109" s="649">
        <f t="shared" ref="R109:T128" si="161">R36</f>
        <v>273457.92574899219</v>
      </c>
      <c r="S109" s="649">
        <f t="shared" si="161"/>
        <v>36669.837888689275</v>
      </c>
      <c r="T109" s="649">
        <f t="shared" si="161"/>
        <v>29026.131988839545</v>
      </c>
      <c r="U109" s="645"/>
      <c r="V109" s="636">
        <f t="shared" ref="V109:V123" si="162">SUM(R109:U109)</f>
        <v>339153.89562652103</v>
      </c>
      <c r="X109" s="639">
        <f>D109/J109*1000</f>
        <v>1.8399999999999999</v>
      </c>
      <c r="Y109" s="639">
        <f>E109/K109*1000</f>
        <v>11.503465181791974</v>
      </c>
      <c r="Z109" s="639">
        <f>F109/L109*1000</f>
        <v>1.3590275203415185</v>
      </c>
      <c r="AA109" s="630"/>
      <c r="AB109" s="630">
        <f>H109/V109*1000</f>
        <v>3.5308974443095704</v>
      </c>
      <c r="AE109" s="639">
        <f>D109/R109*1000</f>
        <v>2.28467525282039</v>
      </c>
      <c r="AF109" s="639">
        <f>E109/S109*1000</f>
        <v>14.283522947022353</v>
      </c>
      <c r="AG109" s="639">
        <f>F109/T109*1000</f>
        <v>1.6874655128402862</v>
      </c>
      <c r="AH109" s="630"/>
      <c r="AI109" s="639">
        <f t="shared" ref="AI109:AI149" si="163">H109/V109*1000</f>
        <v>3.5308974443095704</v>
      </c>
      <c r="AK109" s="640">
        <f t="shared" ref="AK109:AK150" si="164">X109/X$152</f>
        <v>0.99951372478470379</v>
      </c>
      <c r="AL109" s="640">
        <f t="shared" ref="AL109:AL150" si="165">Y109/Y$152</f>
        <v>1.2104843542396613</v>
      </c>
      <c r="AM109" s="640">
        <f t="shared" ref="AM109:AM150" si="166">Z109/Z$152</f>
        <v>0.99961127891379153</v>
      </c>
      <c r="AN109" s="641"/>
      <c r="AO109" s="640">
        <f t="shared" ref="AO109:AO150" si="167">AB109/AB$152</f>
        <v>1.0684698414705469</v>
      </c>
      <c r="AP109" s="635"/>
      <c r="AQ109" s="635">
        <f>J109/R109</f>
        <v>1.2416713330545597</v>
      </c>
      <c r="AR109" s="635">
        <f>K109/S109</f>
        <v>1.2416713330545597</v>
      </c>
      <c r="AS109" s="635">
        <f>L109/T109</f>
        <v>1.2416713330545597</v>
      </c>
      <c r="AT109" s="635"/>
      <c r="AU109" s="635">
        <f t="shared" ref="AU109:AU149" si="168">N109/V109</f>
        <v>1.2416713330545597</v>
      </c>
      <c r="AW109" s="635">
        <f t="shared" ref="AW109:AY128" si="169">AW36</f>
        <v>0.8062945148951679</v>
      </c>
      <c r="AX109" s="635">
        <f t="shared" si="169"/>
        <v>0.10812152937517897</v>
      </c>
      <c r="AY109" s="635">
        <f t="shared" si="169"/>
        <v>8.558395572965305E-2</v>
      </c>
      <c r="AZ109" s="650"/>
      <c r="BA109" s="635">
        <f>SUM(AW109:AZ109)</f>
        <v>0.99999999999999989</v>
      </c>
      <c r="BC109" s="625"/>
      <c r="BD109" s="642">
        <f t="shared" ref="BD109:BD150" si="170">AK109</f>
        <v>0.99951372478470379</v>
      </c>
      <c r="BE109" s="642">
        <f t="shared" ref="BE109:BE150" si="171">AL109</f>
        <v>1.2104843542396613</v>
      </c>
      <c r="BF109" s="642">
        <f t="shared" ref="BF109:BF150" si="172">AM109</f>
        <v>0.99961127891379153</v>
      </c>
      <c r="BG109" s="642">
        <v>1</v>
      </c>
      <c r="BH109" s="633"/>
      <c r="BI109" s="642">
        <f t="shared" ref="BI109:BI150" si="173">AQ109</f>
        <v>1.2416713330545597</v>
      </c>
      <c r="BJ109" s="642">
        <f t="shared" ref="BJ109:BJ150" si="174">AR109</f>
        <v>1.2416713330545597</v>
      </c>
      <c r="BK109" s="642">
        <f t="shared" ref="BK109:BK150" si="175">AS109</f>
        <v>1.2416713330545597</v>
      </c>
      <c r="BL109" s="642">
        <v>1</v>
      </c>
      <c r="BN109" s="642">
        <v>1</v>
      </c>
      <c r="BO109" s="642">
        <v>1</v>
      </c>
      <c r="BP109" s="642">
        <v>1</v>
      </c>
      <c r="BQ109" s="642">
        <v>1</v>
      </c>
      <c r="BT109" s="634">
        <f t="shared" ref="BT109:BT150" si="176">N109/N$152</f>
        <v>0.92729005271184517</v>
      </c>
      <c r="BU109" s="634">
        <f t="shared" ref="BU109:BU150" si="177">AI109/AI$152</f>
        <v>1.0684698414705469</v>
      </c>
      <c r="BV109" s="634">
        <f t="shared" ref="BV109:BV149" si="178">EH109</f>
        <v>0.98704230406864657</v>
      </c>
      <c r="BW109" s="634">
        <f t="shared" ref="BW109:BW149" si="179">EL109</f>
        <v>0.99470701958451391</v>
      </c>
      <c r="BX109" s="634">
        <v>1</v>
      </c>
      <c r="BY109" s="634">
        <v>1</v>
      </c>
      <c r="BZ109" s="634">
        <f t="shared" ref="BZ109:BZ149" si="180">ED109</f>
        <v>1.0882566229825585</v>
      </c>
      <c r="CA109" s="634">
        <f t="shared" ref="CA109:CA149" si="181">BT109*BV109*BW109*BX109*BY109*BZ109</f>
        <v>0.99078145561824082</v>
      </c>
      <c r="CB109" s="634">
        <f t="shared" ref="CB109:CB149" si="182">BT109*BU109</f>
        <v>0.99078145561824027</v>
      </c>
      <c r="CC109" s="634"/>
      <c r="CD109" s="634">
        <f>BV109*BW109</f>
        <v>0.981817908483955</v>
      </c>
      <c r="CG109" s="579"/>
      <c r="CI109" s="625">
        <f t="shared" ref="CI109:CI150" si="183">D109/$H109</f>
        <v>0.52171470673400389</v>
      </c>
      <c r="CJ109" s="625">
        <f t="shared" ref="CJ109:CJ150" si="184">E109/$H109</f>
        <v>0.43738351800231989</v>
      </c>
      <c r="CK109" s="625">
        <f t="shared" ref="CK109:CK150" si="185">F109/$H109</f>
        <v>4.0901775263676374E-2</v>
      </c>
      <c r="CL109" s="625">
        <f t="shared" ref="CL109:CL150" si="186">G109/$H109</f>
        <v>0</v>
      </c>
      <c r="CN109" s="625" t="e">
        <f t="shared" ref="CN109:CP124" si="187">(CI109-CI108)/LN(CI109/CI108)</f>
        <v>#DIV/0!</v>
      </c>
      <c r="CO109" s="625" t="e">
        <f t="shared" si="187"/>
        <v>#DIV/0!</v>
      </c>
      <c r="CP109" s="625" t="e">
        <f t="shared" si="187"/>
        <v>#DIV/0!</v>
      </c>
      <c r="CQ109" s="625"/>
      <c r="CR109" s="625" t="e">
        <f t="shared" ref="CR109:CR149" si="188">SUM(CN109:CQ109)</f>
        <v>#DIV/0!</v>
      </c>
      <c r="CS109" s="625"/>
      <c r="CT109" s="625" t="e">
        <f t="shared" ref="CT109:CW124" si="189">CN109/$CR109</f>
        <v>#DIV/0!</v>
      </c>
      <c r="CU109" s="625" t="e">
        <f t="shared" si="189"/>
        <v>#DIV/0!</v>
      </c>
      <c r="CV109" s="625" t="e">
        <f t="shared" si="189"/>
        <v>#DIV/0!</v>
      </c>
      <c r="CW109" s="625" t="e">
        <f t="shared" si="189"/>
        <v>#DIV/0!</v>
      </c>
      <c r="CZ109" s="625"/>
      <c r="DA109" s="625"/>
      <c r="DB109" s="625"/>
      <c r="DC109" s="625"/>
      <c r="DE109" s="625"/>
      <c r="DF109" s="625"/>
      <c r="DG109" s="625"/>
      <c r="DH109" s="625"/>
      <c r="DI109" s="625"/>
      <c r="DK109" s="625"/>
      <c r="DL109" s="625"/>
      <c r="DM109" s="625"/>
      <c r="DN109" s="625"/>
      <c r="DP109" s="625" t="e">
        <f t="shared" ref="DP109:DP150" si="190">LN(BI109/BI108)</f>
        <v>#DIV/0!</v>
      </c>
      <c r="DQ109" s="625" t="e">
        <f t="shared" ref="DQ109:DQ150" si="191">LN(BJ109/BJ108)</f>
        <v>#DIV/0!</v>
      </c>
      <c r="DR109" s="625" t="e">
        <f t="shared" ref="DR109:DR150" si="192">LN(BK109/BK108)</f>
        <v>#DIV/0!</v>
      </c>
      <c r="DS109" s="625" t="e">
        <f t="shared" ref="DS109:DS150" si="193">LN(BL109/BL108)</f>
        <v>#DIV/0!</v>
      </c>
      <c r="DU109" s="625" t="e">
        <f t="shared" ref="DU109:DU150" si="194">LN(BN109/BN108)</f>
        <v>#DIV/0!</v>
      </c>
      <c r="DV109" s="625" t="e">
        <f t="shared" ref="DV109:DV150" si="195">LN(BO109/BO108)</f>
        <v>#DIV/0!</v>
      </c>
      <c r="DW109" s="625" t="e">
        <f t="shared" ref="DW109:DW150" si="196">LN(BP109/BP108)</f>
        <v>#DIV/0!</v>
      </c>
      <c r="DX109" s="625" t="e">
        <f t="shared" ref="DX109:DX150" si="197">LN(BQ109/BQ108)</f>
        <v>#DIV/0!</v>
      </c>
      <c r="EB109" s="625" t="e">
        <f t="shared" si="149"/>
        <v>#DIV/0!</v>
      </c>
      <c r="EC109" s="625">
        <f t="shared" si="150"/>
        <v>1</v>
      </c>
      <c r="ED109" s="625">
        <f t="shared" si="144"/>
        <v>1.0882566229825585</v>
      </c>
      <c r="EE109" s="625"/>
      <c r="EF109" s="625" t="e">
        <f t="shared" si="151"/>
        <v>#DIV/0!</v>
      </c>
      <c r="EG109" s="625">
        <f t="shared" si="152"/>
        <v>1</v>
      </c>
      <c r="EH109" s="625">
        <f t="shared" si="145"/>
        <v>0.98704230406864657</v>
      </c>
      <c r="EI109" s="625"/>
      <c r="EJ109" s="625" t="e">
        <f t="shared" si="153"/>
        <v>#DIV/0!</v>
      </c>
      <c r="EK109" s="625">
        <f t="shared" si="154"/>
        <v>1</v>
      </c>
      <c r="EL109" s="625">
        <f t="shared" si="146"/>
        <v>0.99470701958451391</v>
      </c>
      <c r="EM109" s="625"/>
      <c r="EP109" s="581"/>
      <c r="ER109" s="576">
        <f t="shared" si="155"/>
        <v>1993</v>
      </c>
      <c r="ES109" s="625">
        <f t="shared" si="122"/>
        <v>0.87261166064295625</v>
      </c>
      <c r="ET109" s="625">
        <f t="shared" si="123"/>
        <v>0.88379754496894336</v>
      </c>
      <c r="EU109" s="625">
        <f t="shared" si="124"/>
        <v>1.102953760131143</v>
      </c>
      <c r="EV109" s="625">
        <f t="shared" si="125"/>
        <v>1</v>
      </c>
      <c r="EW109" s="625">
        <f t="shared" si="126"/>
        <v>1</v>
      </c>
      <c r="EX109" s="625">
        <f t="shared" si="127"/>
        <v>0.89518112340869593</v>
      </c>
      <c r="EZ109" s="576">
        <f t="shared" si="156"/>
        <v>1993</v>
      </c>
      <c r="FA109" s="635">
        <f t="shared" si="128"/>
        <v>0.7978878953028673</v>
      </c>
      <c r="FB109" s="635">
        <f t="shared" si="129"/>
        <v>0.91436767498037885</v>
      </c>
      <c r="FC109" s="635">
        <f t="shared" si="130"/>
        <v>1</v>
      </c>
      <c r="FD109" s="635">
        <f t="shared" si="131"/>
        <v>0.78109810049313144</v>
      </c>
      <c r="FE109" s="635">
        <f t="shared" si="132"/>
        <v>0.89518112340869593</v>
      </c>
      <c r="FG109" s="576">
        <f t="shared" si="157"/>
        <v>2000</v>
      </c>
      <c r="FH109" s="625">
        <f t="shared" si="133"/>
        <v>1.0375185257156563</v>
      </c>
      <c r="FI109" s="625">
        <f t="shared" si="134"/>
        <v>0.84602728825747564</v>
      </c>
      <c r="FJ109" s="625">
        <f t="shared" si="135"/>
        <v>1.2263416796550222</v>
      </c>
    </row>
    <row r="110" spans="1:166" x14ac:dyDescent="0.2">
      <c r="A110" s="575" t="s">
        <v>621</v>
      </c>
      <c r="B110" s="575">
        <f t="shared" si="148"/>
        <v>1971</v>
      </c>
      <c r="D110" s="630">
        <f t="shared" si="158"/>
        <v>616.90947227004335</v>
      </c>
      <c r="E110" s="630">
        <f t="shared" si="158"/>
        <v>529.24931915949139</v>
      </c>
      <c r="F110" s="630">
        <f t="shared" si="158"/>
        <v>50.543807235369634</v>
      </c>
      <c r="G110" s="630"/>
      <c r="H110" s="630">
        <f t="shared" si="159"/>
        <v>1196.7025986649044</v>
      </c>
      <c r="J110" s="636">
        <f t="shared" si="160"/>
        <v>335276.88710328442</v>
      </c>
      <c r="K110" s="636">
        <f t="shared" si="160"/>
        <v>46490.452525599067</v>
      </c>
      <c r="L110" s="636">
        <f t="shared" si="160"/>
        <v>37191.158000000003</v>
      </c>
      <c r="M110" s="636"/>
      <c r="N110" s="636">
        <f t="shared" ref="N110:N123" si="198">SUM(J110:M110)</f>
        <v>418958.49762888346</v>
      </c>
      <c r="O110" s="781"/>
      <c r="R110" s="649">
        <f t="shared" si="161"/>
        <v>270020.63926086645</v>
      </c>
      <c r="S110" s="649">
        <f t="shared" si="161"/>
        <v>37441.834475819574</v>
      </c>
      <c r="T110" s="649">
        <f t="shared" si="161"/>
        <v>29952.497903376981</v>
      </c>
      <c r="U110" s="645"/>
      <c r="V110" s="636">
        <f t="shared" si="162"/>
        <v>337414.97164006304</v>
      </c>
      <c r="X110" s="639">
        <f t="shared" ref="X110:X149" si="199">D110/J110*1000</f>
        <v>1.84</v>
      </c>
      <c r="Y110" s="639">
        <f t="shared" ref="Y110:Y150" si="200">E110/K110*1000</f>
        <v>11.384043183233601</v>
      </c>
      <c r="Z110" s="639">
        <f t="shared" ref="Z110:Z150" si="201">F110/L110*1000</f>
        <v>1.3590275203415185</v>
      </c>
      <c r="AA110" s="630"/>
      <c r="AB110" s="630">
        <f t="shared" ref="AB110:AB149" si="202">H110/V110*1000</f>
        <v>3.5466790132285095</v>
      </c>
      <c r="AE110" s="639">
        <f t="shared" ref="AE110:AE149" si="203">D110/R110*1000</f>
        <v>2.28467525282039</v>
      </c>
      <c r="AF110" s="639">
        <f t="shared" ref="AF110:AF150" si="204">E110/S110*1000</f>
        <v>14.135240074876339</v>
      </c>
      <c r="AG110" s="639">
        <f t="shared" ref="AG110:AG150" si="205">F110/T110*1000</f>
        <v>1.6874655128402862</v>
      </c>
      <c r="AH110" s="630"/>
      <c r="AI110" s="639">
        <f t="shared" si="163"/>
        <v>3.5466790132285095</v>
      </c>
      <c r="AK110" s="640">
        <f t="shared" si="164"/>
        <v>0.99951372478470391</v>
      </c>
      <c r="AL110" s="640">
        <f t="shared" si="165"/>
        <v>1.1979178398440029</v>
      </c>
      <c r="AM110" s="640">
        <f t="shared" si="166"/>
        <v>0.99961127891379153</v>
      </c>
      <c r="AN110" s="641"/>
      <c r="AO110" s="640">
        <f t="shared" si="167"/>
        <v>1.0732454348450162</v>
      </c>
      <c r="AP110" s="635"/>
      <c r="AQ110" s="635">
        <f t="shared" ref="AQ110:AQ149" si="206">J110/R110</f>
        <v>1.2416713330545597</v>
      </c>
      <c r="AR110" s="635">
        <f t="shared" ref="AR110:AR150" si="207">K110/S110</f>
        <v>1.2416713330545599</v>
      </c>
      <c r="AS110" s="635">
        <f t="shared" ref="AS110:AS150" si="208">L110/T110</f>
        <v>1.2416713330545597</v>
      </c>
      <c r="AT110" s="635"/>
      <c r="AU110" s="635">
        <f t="shared" si="168"/>
        <v>1.2416713330545595</v>
      </c>
      <c r="AW110" s="635">
        <f t="shared" si="169"/>
        <v>0.80026276827132192</v>
      </c>
      <c r="AX110" s="635">
        <f t="shared" si="169"/>
        <v>0.11096672531698031</v>
      </c>
      <c r="AY110" s="635">
        <f t="shared" si="169"/>
        <v>8.8770506411697606E-2</v>
      </c>
      <c r="AZ110" s="650"/>
      <c r="BA110" s="635">
        <f t="shared" ref="BA110:BA150" si="209">SUM(AW110:AZ110)</f>
        <v>0.99999999999999978</v>
      </c>
      <c r="BC110" s="625"/>
      <c r="BD110" s="642">
        <f t="shared" si="170"/>
        <v>0.99951372478470391</v>
      </c>
      <c r="BE110" s="642">
        <f t="shared" si="171"/>
        <v>1.1979178398440029</v>
      </c>
      <c r="BF110" s="642">
        <f t="shared" si="172"/>
        <v>0.99961127891379153</v>
      </c>
      <c r="BG110" s="642">
        <v>1</v>
      </c>
      <c r="BH110" s="633"/>
      <c r="BI110" s="642">
        <f t="shared" si="173"/>
        <v>1.2416713330545597</v>
      </c>
      <c r="BJ110" s="642">
        <f t="shared" si="174"/>
        <v>1.2416713330545599</v>
      </c>
      <c r="BK110" s="642">
        <f t="shared" si="175"/>
        <v>1.2416713330545597</v>
      </c>
      <c r="BL110" s="642">
        <v>1</v>
      </c>
      <c r="BN110" s="642">
        <v>1</v>
      </c>
      <c r="BO110" s="642">
        <v>1</v>
      </c>
      <c r="BP110" s="642">
        <v>1</v>
      </c>
      <c r="BQ110" s="642">
        <v>1</v>
      </c>
      <c r="BT110" s="634">
        <f t="shared" si="176"/>
        <v>0.92253561251269656</v>
      </c>
      <c r="BU110" s="634">
        <f t="shared" si="177"/>
        <v>1.0732454348450162</v>
      </c>
      <c r="BV110" s="634">
        <f t="shared" si="178"/>
        <v>0.98704230406864657</v>
      </c>
      <c r="BW110" s="634">
        <f t="shared" si="179"/>
        <v>1.0037494059243053</v>
      </c>
      <c r="BX110" s="634">
        <v>1</v>
      </c>
      <c r="BY110" s="634">
        <v>1</v>
      </c>
      <c r="BZ110" s="634">
        <f t="shared" si="180"/>
        <v>1.0832731576140016</v>
      </c>
      <c r="CA110" s="634">
        <f t="shared" si="181"/>
        <v>0.99010713461120281</v>
      </c>
      <c r="CB110" s="634">
        <f t="shared" si="182"/>
        <v>0.99010713461120237</v>
      </c>
      <c r="CC110" s="634"/>
      <c r="CD110" s="634">
        <f t="shared" ref="CD110:CD149" si="210">BV110*BW110</f>
        <v>0.99074312633106154</v>
      </c>
      <c r="CG110" s="579"/>
      <c r="CI110" s="625">
        <f t="shared" si="183"/>
        <v>0.51550775686314665</v>
      </c>
      <c r="CJ110" s="625">
        <f t="shared" si="184"/>
        <v>0.44225634652247425</v>
      </c>
      <c r="CK110" s="625">
        <f t="shared" si="185"/>
        <v>4.2235896614379043E-2</v>
      </c>
      <c r="CL110" s="625">
        <f t="shared" si="186"/>
        <v>0</v>
      </c>
      <c r="CN110" s="625">
        <f t="shared" si="187"/>
        <v>0.51860504113135597</v>
      </c>
      <c r="CO110" s="625">
        <f t="shared" si="187"/>
        <v>0.43981543332803302</v>
      </c>
      <c r="CP110" s="625">
        <f t="shared" si="187"/>
        <v>4.1565267556652394E-2</v>
      </c>
      <c r="CQ110" s="625"/>
      <c r="CR110" s="625">
        <f t="shared" si="188"/>
        <v>0.99998574201604129</v>
      </c>
      <c r="CS110" s="625"/>
      <c r="CT110" s="625">
        <f t="shared" si="189"/>
        <v>0.51861243549914215</v>
      </c>
      <c r="CU110" s="625">
        <f t="shared" si="189"/>
        <v>0.4398217042988376</v>
      </c>
      <c r="CV110" s="625">
        <f t="shared" si="189"/>
        <v>4.1565860202020383E-2</v>
      </c>
      <c r="CW110" s="625">
        <f t="shared" si="189"/>
        <v>0</v>
      </c>
      <c r="CZ110" s="625">
        <f t="shared" ref="CZ110:CZ150" si="211">LN(BD110/BD109)</f>
        <v>0</v>
      </c>
      <c r="DA110" s="625">
        <f t="shared" ref="DA110:DA150" si="212">LN(BE110/BE109)</f>
        <v>-1.0435656029955857E-2</v>
      </c>
      <c r="DB110" s="625">
        <f t="shared" ref="DB110:DB150" si="213">LN(BF110/BF109)</f>
        <v>0</v>
      </c>
      <c r="DC110" s="625">
        <f t="shared" ref="DC110:DC150" si="214">LN(BG110/BG109)</f>
        <v>0</v>
      </c>
      <c r="DE110" s="625">
        <f t="shared" ref="DE110:DE150" si="215">LN(AQ110/AQ109)</f>
        <v>0</v>
      </c>
      <c r="DF110" s="625">
        <f t="shared" ref="DF110:DF150" si="216">LN(AR110/AR109)</f>
        <v>2.2204460492503128E-16</v>
      </c>
      <c r="DG110" s="625">
        <f t="shared" ref="DG110:DG150" si="217">LN(AS110/AS109)</f>
        <v>0</v>
      </c>
      <c r="DH110" s="625">
        <f t="shared" ref="DH110:DH150" si="218">M110/$N110</f>
        <v>0</v>
      </c>
      <c r="DI110" s="625"/>
      <c r="DK110" s="625">
        <f t="shared" ref="DK110:DK150" si="219">LN(AW110/AW109)</f>
        <v>-7.5089447831255254E-3</v>
      </c>
      <c r="DL110" s="625">
        <f t="shared" ref="DL110:DL150" si="220">LN(AX110/AX109)</f>
        <v>2.5974517980012241E-2</v>
      </c>
      <c r="DM110" s="625">
        <f t="shared" ref="DM110:DM150" si="221">LN(AY110/AY109)</f>
        <v>3.6556627310549247E-2</v>
      </c>
      <c r="DN110" s="625"/>
      <c r="DP110" s="625">
        <f t="shared" si="190"/>
        <v>0</v>
      </c>
      <c r="DQ110" s="625">
        <f t="shared" si="191"/>
        <v>2.2204460492503128E-16</v>
      </c>
      <c r="DR110" s="625">
        <f t="shared" si="192"/>
        <v>0</v>
      </c>
      <c r="DS110" s="625">
        <f t="shared" si="193"/>
        <v>0</v>
      </c>
      <c r="DU110" s="625">
        <f t="shared" si="194"/>
        <v>0</v>
      </c>
      <c r="DV110" s="625">
        <f t="shared" si="195"/>
        <v>0</v>
      </c>
      <c r="DW110" s="625">
        <f t="shared" si="196"/>
        <v>0</v>
      </c>
      <c r="DX110" s="625">
        <f t="shared" si="197"/>
        <v>0</v>
      </c>
      <c r="EB110" s="625">
        <f t="shared" si="149"/>
        <v>0.99542068914324733</v>
      </c>
      <c r="EC110" s="625">
        <f t="shared" si="150"/>
        <v>0.99542068914324733</v>
      </c>
      <c r="ED110" s="625">
        <f t="shared" si="144"/>
        <v>1.0832731576140016</v>
      </c>
      <c r="EE110" s="625"/>
      <c r="EF110" s="625">
        <f t="shared" si="151"/>
        <v>1</v>
      </c>
      <c r="EG110" s="625">
        <f t="shared" si="152"/>
        <v>1</v>
      </c>
      <c r="EH110" s="625">
        <f t="shared" si="145"/>
        <v>0.98704230406864657</v>
      </c>
      <c r="EI110" s="625"/>
      <c r="EJ110" s="625">
        <f t="shared" si="153"/>
        <v>1.0090905021898493</v>
      </c>
      <c r="EK110" s="625">
        <f t="shared" si="154"/>
        <v>1.0090905021898493</v>
      </c>
      <c r="EL110" s="625">
        <f t="shared" si="146"/>
        <v>1.0037494059243053</v>
      </c>
      <c r="EM110" s="625"/>
      <c r="EP110" s="581"/>
      <c r="ER110" s="576">
        <f t="shared" si="155"/>
        <v>1994</v>
      </c>
      <c r="ES110" s="625">
        <f t="shared" si="122"/>
        <v>0.81018536985259793</v>
      </c>
      <c r="ET110" s="625">
        <f t="shared" si="123"/>
        <v>0.81015666469371006</v>
      </c>
      <c r="EU110" s="625">
        <f t="shared" si="124"/>
        <v>1.1319345532318299</v>
      </c>
      <c r="EV110" s="625">
        <f t="shared" si="125"/>
        <v>1</v>
      </c>
      <c r="EW110" s="625">
        <f t="shared" si="126"/>
        <v>1</v>
      </c>
      <c r="EX110" s="625">
        <f t="shared" si="127"/>
        <v>0.88347460439261372</v>
      </c>
      <c r="EZ110" s="576">
        <f t="shared" si="156"/>
        <v>1994</v>
      </c>
      <c r="FA110" s="635">
        <f t="shared" si="128"/>
        <v>0.74250949150173629</v>
      </c>
      <c r="FB110" s="635">
        <f t="shared" si="129"/>
        <v>0.9164686491892905</v>
      </c>
      <c r="FC110" s="635">
        <f t="shared" si="130"/>
        <v>1</v>
      </c>
      <c r="FD110" s="635">
        <f t="shared" si="131"/>
        <v>0.65635382134763653</v>
      </c>
      <c r="FE110" s="635">
        <f t="shared" si="132"/>
        <v>0.88347460439261372</v>
      </c>
      <c r="FG110" s="576">
        <f t="shared" si="157"/>
        <v>2001</v>
      </c>
      <c r="FH110" s="625">
        <f t="shared" si="133"/>
        <v>0.95901684286628763</v>
      </c>
      <c r="FI110" s="625">
        <f t="shared" si="134"/>
        <v>0.86921070104523135</v>
      </c>
      <c r="FJ110" s="625">
        <f t="shared" si="135"/>
        <v>1.1033191856854314</v>
      </c>
    </row>
    <row r="111" spans="1:166" x14ac:dyDescent="0.2">
      <c r="A111" s="575" t="s">
        <v>621</v>
      </c>
      <c r="B111" s="575">
        <f t="shared" si="148"/>
        <v>1972</v>
      </c>
      <c r="D111" s="630">
        <f t="shared" si="158"/>
        <v>618.56857439179157</v>
      </c>
      <c r="E111" s="630">
        <f t="shared" si="158"/>
        <v>549.6440522317688</v>
      </c>
      <c r="F111" s="630">
        <f t="shared" si="158"/>
        <v>52.107017768422303</v>
      </c>
      <c r="G111" s="630"/>
      <c r="H111" s="630">
        <f t="shared" si="159"/>
        <v>1220.3196443919828</v>
      </c>
      <c r="J111" s="636">
        <f t="shared" si="160"/>
        <v>336178.57303901715</v>
      </c>
      <c r="K111" s="636">
        <f t="shared" si="160"/>
        <v>47928.30157278254</v>
      </c>
      <c r="L111" s="636">
        <f t="shared" si="160"/>
        <v>38341.4</v>
      </c>
      <c r="M111" s="636"/>
      <c r="N111" s="636">
        <f t="shared" si="198"/>
        <v>422448.27461179974</v>
      </c>
      <c r="O111" s="781"/>
      <c r="R111" s="649">
        <f t="shared" si="161"/>
        <v>270746.8265470902</v>
      </c>
      <c r="S111" s="649">
        <f t="shared" si="161"/>
        <v>38599.829356515023</v>
      </c>
      <c r="T111" s="649">
        <f t="shared" si="161"/>
        <v>30878.863817914415</v>
      </c>
      <c r="U111" s="645"/>
      <c r="V111" s="636">
        <f t="shared" si="162"/>
        <v>340225.51972151961</v>
      </c>
      <c r="X111" s="639">
        <f t="shared" si="199"/>
        <v>1.84</v>
      </c>
      <c r="Y111" s="639">
        <f t="shared" si="200"/>
        <v>11.468047775427534</v>
      </c>
      <c r="Z111" s="639">
        <f t="shared" si="201"/>
        <v>1.3590275203415185</v>
      </c>
      <c r="AA111" s="630"/>
      <c r="AB111" s="630">
        <f t="shared" si="202"/>
        <v>3.5867963267153953</v>
      </c>
      <c r="AE111" s="639">
        <f t="shared" si="203"/>
        <v>2.28467525282039</v>
      </c>
      <c r="AF111" s="639">
        <f t="shared" si="204"/>
        <v>14.239546168848486</v>
      </c>
      <c r="AG111" s="639">
        <f t="shared" si="205"/>
        <v>1.687465512840286</v>
      </c>
      <c r="AH111" s="630"/>
      <c r="AI111" s="639">
        <f t="shared" si="163"/>
        <v>3.5867963267153953</v>
      </c>
      <c r="AK111" s="640">
        <f t="shared" si="164"/>
        <v>0.99951372478470391</v>
      </c>
      <c r="AL111" s="640">
        <f t="shared" si="165"/>
        <v>1.2067574584222371</v>
      </c>
      <c r="AM111" s="640">
        <f t="shared" si="166"/>
        <v>0.99961127891379153</v>
      </c>
      <c r="AN111" s="641"/>
      <c r="AO111" s="640">
        <f t="shared" si="167"/>
        <v>1.0853851642644128</v>
      </c>
      <c r="AP111" s="635"/>
      <c r="AQ111" s="635">
        <f t="shared" si="206"/>
        <v>1.2416713330545597</v>
      </c>
      <c r="AR111" s="635">
        <f t="shared" si="207"/>
        <v>1.2416713330545599</v>
      </c>
      <c r="AS111" s="635">
        <f t="shared" si="208"/>
        <v>1.2416713330545597</v>
      </c>
      <c r="AT111" s="635"/>
      <c r="AU111" s="635">
        <f t="shared" si="168"/>
        <v>1.2416713330545599</v>
      </c>
      <c r="AW111" s="635">
        <f t="shared" si="169"/>
        <v>0.79578635596971414</v>
      </c>
      <c r="AX111" s="635">
        <f t="shared" si="169"/>
        <v>0.11345365682183289</v>
      </c>
      <c r="AY111" s="635">
        <f t="shared" si="169"/>
        <v>9.0759987208453061E-2</v>
      </c>
      <c r="AZ111" s="650"/>
      <c r="BA111" s="635">
        <f t="shared" si="209"/>
        <v>1</v>
      </c>
      <c r="BC111" s="625"/>
      <c r="BD111" s="642">
        <f t="shared" si="170"/>
        <v>0.99951372478470391</v>
      </c>
      <c r="BE111" s="642">
        <f t="shared" si="171"/>
        <v>1.2067574584222371</v>
      </c>
      <c r="BF111" s="642">
        <f t="shared" si="172"/>
        <v>0.99961127891379153</v>
      </c>
      <c r="BG111" s="642">
        <v>1</v>
      </c>
      <c r="BH111" s="633"/>
      <c r="BI111" s="642">
        <f t="shared" si="173"/>
        <v>1.2416713330545597</v>
      </c>
      <c r="BJ111" s="642">
        <f t="shared" si="174"/>
        <v>1.2416713330545599</v>
      </c>
      <c r="BK111" s="642">
        <f t="shared" si="175"/>
        <v>1.2416713330545597</v>
      </c>
      <c r="BL111" s="642">
        <v>1</v>
      </c>
      <c r="BN111" s="642">
        <v>1</v>
      </c>
      <c r="BO111" s="642">
        <v>1</v>
      </c>
      <c r="BP111" s="642">
        <v>1</v>
      </c>
      <c r="BQ111" s="642">
        <v>1</v>
      </c>
      <c r="BT111" s="634">
        <f t="shared" si="176"/>
        <v>0.93022000980905883</v>
      </c>
      <c r="BU111" s="634">
        <f t="shared" si="177"/>
        <v>1.0853851642644128</v>
      </c>
      <c r="BV111" s="634">
        <f t="shared" si="178"/>
        <v>0.98704230406864657</v>
      </c>
      <c r="BW111" s="634">
        <f t="shared" si="179"/>
        <v>1.0117774904108257</v>
      </c>
      <c r="BX111" s="634">
        <v>1</v>
      </c>
      <c r="BY111" s="634">
        <v>1</v>
      </c>
      <c r="BZ111" s="634">
        <f t="shared" si="180"/>
        <v>1.0868337121690892</v>
      </c>
      <c r="CA111" s="634">
        <f t="shared" si="181"/>
        <v>1.0096469981486493</v>
      </c>
      <c r="CB111" s="634">
        <f t="shared" si="182"/>
        <v>1.0096469981486489</v>
      </c>
      <c r="CC111" s="634"/>
      <c r="CD111" s="634">
        <f t="shared" si="210"/>
        <v>0.99866718533989429</v>
      </c>
      <c r="CG111" s="579"/>
      <c r="CI111" s="625">
        <f t="shared" si="183"/>
        <v>0.50689061446682671</v>
      </c>
      <c r="CJ111" s="625">
        <f t="shared" si="184"/>
        <v>0.45040990264942082</v>
      </c>
      <c r="CK111" s="625">
        <f t="shared" si="185"/>
        <v>4.2699482883752415E-2</v>
      </c>
      <c r="CL111" s="625">
        <f t="shared" si="186"/>
        <v>0</v>
      </c>
      <c r="CN111" s="625">
        <f t="shared" si="187"/>
        <v>0.51118708070475416</v>
      </c>
      <c r="CO111" s="625">
        <f t="shared" si="187"/>
        <v>0.44632071196688294</v>
      </c>
      <c r="CP111" s="625">
        <f t="shared" si="187"/>
        <v>4.2467268028581057E-2</v>
      </c>
      <c r="CQ111" s="625"/>
      <c r="CR111" s="625">
        <f t="shared" si="188"/>
        <v>0.99997506070021813</v>
      </c>
      <c r="CS111" s="625"/>
      <c r="CT111" s="625">
        <f t="shared" si="189"/>
        <v>0.51119982967055477</v>
      </c>
      <c r="CU111" s="625">
        <f t="shared" si="189"/>
        <v>0.44633184317052199</v>
      </c>
      <c r="CV111" s="625">
        <f t="shared" si="189"/>
        <v>4.2468327158923305E-2</v>
      </c>
      <c r="CW111" s="625">
        <f t="shared" si="189"/>
        <v>0</v>
      </c>
      <c r="CZ111" s="625">
        <f t="shared" si="211"/>
        <v>0</v>
      </c>
      <c r="DA111" s="625">
        <f t="shared" si="212"/>
        <v>7.3520598824617185E-3</v>
      </c>
      <c r="DB111" s="625">
        <f t="shared" si="213"/>
        <v>0</v>
      </c>
      <c r="DC111" s="625">
        <f t="shared" si="214"/>
        <v>0</v>
      </c>
      <c r="DE111" s="625">
        <f t="shared" si="215"/>
        <v>0</v>
      </c>
      <c r="DF111" s="625">
        <f t="shared" si="216"/>
        <v>0</v>
      </c>
      <c r="DG111" s="625">
        <f t="shared" si="217"/>
        <v>0</v>
      </c>
      <c r="DH111" s="625">
        <f t="shared" si="218"/>
        <v>0</v>
      </c>
      <c r="DI111" s="625"/>
      <c r="DK111" s="625">
        <f t="shared" si="219"/>
        <v>-5.6093812793080282E-3</v>
      </c>
      <c r="DL111" s="625">
        <f t="shared" si="220"/>
        <v>2.2164059147803301E-2</v>
      </c>
      <c r="DM111" s="625">
        <f t="shared" si="221"/>
        <v>2.2164059147803301E-2</v>
      </c>
      <c r="DN111" s="625"/>
      <c r="DP111" s="625">
        <f t="shared" si="190"/>
        <v>0</v>
      </c>
      <c r="DQ111" s="625">
        <f t="shared" si="191"/>
        <v>0</v>
      </c>
      <c r="DR111" s="625">
        <f t="shared" si="192"/>
        <v>0</v>
      </c>
      <c r="DS111" s="625">
        <f t="shared" si="193"/>
        <v>0</v>
      </c>
      <c r="DU111" s="625">
        <f t="shared" si="194"/>
        <v>0</v>
      </c>
      <c r="DV111" s="625">
        <f t="shared" si="195"/>
        <v>0</v>
      </c>
      <c r="DW111" s="625">
        <f t="shared" si="196"/>
        <v>0</v>
      </c>
      <c r="DX111" s="625">
        <f t="shared" si="197"/>
        <v>0</v>
      </c>
      <c r="EB111" s="625">
        <f t="shared" si="149"/>
        <v>1.0032868483171227</v>
      </c>
      <c r="EC111" s="625">
        <f t="shared" si="150"/>
        <v>0.99869248596018689</v>
      </c>
      <c r="ED111" s="625">
        <f t="shared" si="144"/>
        <v>1.0868337121690892</v>
      </c>
      <c r="EE111" s="625"/>
      <c r="EF111" s="625">
        <f t="shared" si="151"/>
        <v>1</v>
      </c>
      <c r="EG111" s="625">
        <f t="shared" si="152"/>
        <v>1</v>
      </c>
      <c r="EH111" s="625">
        <f t="shared" si="145"/>
        <v>0.98704230406864657</v>
      </c>
      <c r="EI111" s="625"/>
      <c r="EJ111" s="625">
        <f t="shared" si="153"/>
        <v>1.0079980963765827</v>
      </c>
      <c r="EK111" s="625">
        <f t="shared" si="154"/>
        <v>1.017161305279058</v>
      </c>
      <c r="EL111" s="625">
        <f t="shared" si="146"/>
        <v>1.0117774904108257</v>
      </c>
      <c r="EM111" s="625"/>
      <c r="EP111" s="581"/>
      <c r="ER111" s="576">
        <f t="shared" si="155"/>
        <v>1995</v>
      </c>
      <c r="ES111" s="625">
        <f t="shared" si="122"/>
        <v>0.79469330829721685</v>
      </c>
      <c r="ET111" s="625">
        <f t="shared" si="123"/>
        <v>0.77660719785771393</v>
      </c>
      <c r="EU111" s="625">
        <f t="shared" si="124"/>
        <v>1.1492715584535922</v>
      </c>
      <c r="EV111" s="625">
        <f t="shared" si="125"/>
        <v>1</v>
      </c>
      <c r="EW111" s="625">
        <f t="shared" si="126"/>
        <v>1</v>
      </c>
      <c r="EX111" s="625">
        <f t="shared" si="127"/>
        <v>0.89038018311843314</v>
      </c>
      <c r="EZ111" s="576">
        <f t="shared" si="156"/>
        <v>1995</v>
      </c>
      <c r="FA111" s="635">
        <f t="shared" si="128"/>
        <v>0.69863654922587259</v>
      </c>
      <c r="FB111" s="635">
        <f t="shared" si="129"/>
        <v>0.87912725819075477</v>
      </c>
      <c r="FC111" s="635">
        <f t="shared" si="130"/>
        <v>1</v>
      </c>
      <c r="FD111" s="635">
        <f t="shared" si="131"/>
        <v>0.60311873976441044</v>
      </c>
      <c r="FE111" s="635">
        <f t="shared" si="132"/>
        <v>0.89038018311843314</v>
      </c>
      <c r="FG111" s="576">
        <f t="shared" si="157"/>
        <v>2002</v>
      </c>
      <c r="FH111" s="625">
        <f t="shared" si="133"/>
        <v>0.86479478094584772</v>
      </c>
      <c r="FI111" s="625">
        <f t="shared" si="134"/>
        <v>0.829415334013477</v>
      </c>
      <c r="FJ111" s="625">
        <f t="shared" si="135"/>
        <v>1.0426558872033054</v>
      </c>
    </row>
    <row r="112" spans="1:166" x14ac:dyDescent="0.2">
      <c r="A112" s="575" t="s">
        <v>621</v>
      </c>
      <c r="B112" s="575">
        <f t="shared" si="148"/>
        <v>1973</v>
      </c>
      <c r="D112" s="630">
        <f t="shared" si="158"/>
        <v>612.491246426722</v>
      </c>
      <c r="E112" s="630">
        <f t="shared" si="158"/>
        <v>596.16910893573663</v>
      </c>
      <c r="F112" s="630">
        <f t="shared" si="158"/>
        <v>55.668077579973186</v>
      </c>
      <c r="G112" s="630"/>
      <c r="H112" s="630">
        <f t="shared" si="159"/>
        <v>1264.3284329424318</v>
      </c>
      <c r="J112" s="636">
        <f t="shared" si="160"/>
        <v>332875.67740582715</v>
      </c>
      <c r="K112" s="636">
        <f t="shared" si="160"/>
        <v>52174.461653620972</v>
      </c>
      <c r="L112" s="636">
        <f t="shared" si="160"/>
        <v>40961.699999999997</v>
      </c>
      <c r="M112" s="636"/>
      <c r="N112" s="636">
        <f t="shared" si="198"/>
        <v>426011.83905944816</v>
      </c>
      <c r="O112" s="781"/>
      <c r="R112" s="649">
        <f t="shared" si="161"/>
        <v>268086.78636957821</v>
      </c>
      <c r="S112" s="649">
        <f t="shared" si="161"/>
        <v>42019.542744270155</v>
      </c>
      <c r="T112" s="649">
        <f t="shared" si="161"/>
        <v>32989.164611888576</v>
      </c>
      <c r="U112" s="645"/>
      <c r="V112" s="636">
        <f t="shared" si="162"/>
        <v>343095.49372573697</v>
      </c>
      <c r="X112" s="639">
        <f t="shared" si="199"/>
        <v>1.84</v>
      </c>
      <c r="Y112" s="639">
        <f t="shared" si="200"/>
        <v>11.426454438449616</v>
      </c>
      <c r="Z112" s="639">
        <f t="shared" si="201"/>
        <v>1.3590275203415187</v>
      </c>
      <c r="AA112" s="630"/>
      <c r="AB112" s="630">
        <f t="shared" si="202"/>
        <v>3.6850627771669546</v>
      </c>
      <c r="AE112" s="639">
        <f t="shared" si="203"/>
        <v>2.28467525282039</v>
      </c>
      <c r="AF112" s="639">
        <f t="shared" si="204"/>
        <v>14.187900914676923</v>
      </c>
      <c r="AG112" s="639">
        <f t="shared" si="205"/>
        <v>1.6874655128402865</v>
      </c>
      <c r="AH112" s="630"/>
      <c r="AI112" s="639">
        <f t="shared" si="163"/>
        <v>3.6850627771669546</v>
      </c>
      <c r="AK112" s="640">
        <f t="shared" si="164"/>
        <v>0.99951372478470391</v>
      </c>
      <c r="AL112" s="640">
        <f t="shared" si="165"/>
        <v>1.2023806830022463</v>
      </c>
      <c r="AM112" s="640">
        <f t="shared" si="166"/>
        <v>0.99961127891379176</v>
      </c>
      <c r="AN112" s="641"/>
      <c r="AO112" s="640">
        <f t="shared" si="167"/>
        <v>1.1151211564284054</v>
      </c>
      <c r="AP112" s="635"/>
      <c r="AQ112" s="635">
        <f t="shared" si="206"/>
        <v>1.2416713330545597</v>
      </c>
      <c r="AR112" s="635">
        <f t="shared" si="207"/>
        <v>1.2416713330545597</v>
      </c>
      <c r="AS112" s="635">
        <f t="shared" si="208"/>
        <v>1.2416713330545597</v>
      </c>
      <c r="AT112" s="635"/>
      <c r="AU112" s="635">
        <f t="shared" si="168"/>
        <v>1.2416713330545597</v>
      </c>
      <c r="AW112" s="635">
        <f t="shared" si="169"/>
        <v>0.78137658836137591</v>
      </c>
      <c r="AX112" s="635">
        <f t="shared" si="169"/>
        <v>0.12247185845541783</v>
      </c>
      <c r="AY112" s="635">
        <f t="shared" si="169"/>
        <v>9.6151553183206173E-2</v>
      </c>
      <c r="AZ112" s="650"/>
      <c r="BA112" s="635">
        <f t="shared" si="209"/>
        <v>1</v>
      </c>
      <c r="BC112" s="625"/>
      <c r="BD112" s="642">
        <f t="shared" si="170"/>
        <v>0.99951372478470391</v>
      </c>
      <c r="BE112" s="642">
        <f t="shared" si="171"/>
        <v>1.2023806830022463</v>
      </c>
      <c r="BF112" s="642">
        <f t="shared" si="172"/>
        <v>0.99961127891379176</v>
      </c>
      <c r="BG112" s="642">
        <v>1</v>
      </c>
      <c r="BH112" s="633"/>
      <c r="BI112" s="642">
        <f t="shared" si="173"/>
        <v>1.2416713330545597</v>
      </c>
      <c r="BJ112" s="642">
        <f t="shared" si="174"/>
        <v>1.2416713330545597</v>
      </c>
      <c r="BK112" s="642">
        <f t="shared" si="175"/>
        <v>1.2416713330545597</v>
      </c>
      <c r="BL112" s="642">
        <v>1</v>
      </c>
      <c r="BN112" s="642">
        <v>1</v>
      </c>
      <c r="BO112" s="642">
        <v>1</v>
      </c>
      <c r="BP112" s="642">
        <v>1</v>
      </c>
      <c r="BQ112" s="642">
        <v>1</v>
      </c>
      <c r="BT112" s="634">
        <f t="shared" si="176"/>
        <v>0.93806688516555747</v>
      </c>
      <c r="BU112" s="634">
        <f t="shared" si="177"/>
        <v>1.1151211564284054</v>
      </c>
      <c r="BV112" s="634">
        <f t="shared" si="178"/>
        <v>0.98704230406864646</v>
      </c>
      <c r="BW112" s="634">
        <f t="shared" si="179"/>
        <v>1.0412394029227969</v>
      </c>
      <c r="BX112" s="634">
        <v>1</v>
      </c>
      <c r="BY112" s="634">
        <v>1</v>
      </c>
      <c r="BZ112" s="634">
        <f t="shared" si="180"/>
        <v>1.085014880345843</v>
      </c>
      <c r="CA112" s="634">
        <f t="shared" si="181"/>
        <v>1.0460582297930094</v>
      </c>
      <c r="CB112" s="634">
        <f t="shared" si="182"/>
        <v>1.0460582297930086</v>
      </c>
      <c r="CC112" s="634"/>
      <c r="CD112" s="634">
        <f t="shared" si="210"/>
        <v>1.0277473393479792</v>
      </c>
      <c r="CG112" s="579"/>
      <c r="CI112" s="625">
        <f t="shared" si="183"/>
        <v>0.48443998447562425</v>
      </c>
      <c r="CJ112" s="625">
        <f t="shared" si="184"/>
        <v>0.47153025543235705</v>
      </c>
      <c r="CK112" s="625">
        <f t="shared" si="185"/>
        <v>4.4029760092018665E-2</v>
      </c>
      <c r="CL112" s="625">
        <f t="shared" si="186"/>
        <v>0</v>
      </c>
      <c r="CN112" s="625">
        <f t="shared" si="187"/>
        <v>0.49558054810405178</v>
      </c>
      <c r="CO112" s="625">
        <f t="shared" si="187"/>
        <v>0.46088942815458833</v>
      </c>
      <c r="CP112" s="625">
        <f t="shared" si="187"/>
        <v>4.3361220580984426E-2</v>
      </c>
      <c r="CQ112" s="625"/>
      <c r="CR112" s="625">
        <f t="shared" si="188"/>
        <v>0.99983119683962463</v>
      </c>
      <c r="CS112" s="625"/>
      <c r="CT112" s="625">
        <f t="shared" si="189"/>
        <v>0.49566421779049979</v>
      </c>
      <c r="CU112" s="625">
        <f t="shared" si="189"/>
        <v>0.46096724088167867</v>
      </c>
      <c r="CV112" s="625">
        <f t="shared" si="189"/>
        <v>4.3368541327821433E-2</v>
      </c>
      <c r="CW112" s="625">
        <f t="shared" si="189"/>
        <v>0</v>
      </c>
      <c r="CZ112" s="625">
        <f t="shared" si="211"/>
        <v>0</v>
      </c>
      <c r="DA112" s="625">
        <f t="shared" si="212"/>
        <v>-3.6334821652481185E-3</v>
      </c>
      <c r="DB112" s="625">
        <f t="shared" si="213"/>
        <v>2.2204460492503128E-16</v>
      </c>
      <c r="DC112" s="625">
        <f t="shared" si="214"/>
        <v>0</v>
      </c>
      <c r="DE112" s="625">
        <f t="shared" si="215"/>
        <v>0</v>
      </c>
      <c r="DF112" s="625">
        <f t="shared" si="216"/>
        <v>-2.2204460492503131E-16</v>
      </c>
      <c r="DG112" s="625">
        <f t="shared" si="217"/>
        <v>0</v>
      </c>
      <c r="DH112" s="625">
        <f t="shared" si="218"/>
        <v>0</v>
      </c>
      <c r="DI112" s="625"/>
      <c r="DK112" s="625">
        <f t="shared" si="219"/>
        <v>-1.8273531769256623E-2</v>
      </c>
      <c r="DL112" s="625">
        <f t="shared" si="220"/>
        <v>7.6486833098510551E-2</v>
      </c>
      <c r="DM112" s="625">
        <f t="shared" si="221"/>
        <v>5.7707106682336473E-2</v>
      </c>
      <c r="DN112" s="625"/>
      <c r="DP112" s="625">
        <f t="shared" si="190"/>
        <v>0</v>
      </c>
      <c r="DQ112" s="625">
        <f t="shared" si="191"/>
        <v>-2.2204460492503131E-16</v>
      </c>
      <c r="DR112" s="625">
        <f t="shared" si="192"/>
        <v>0</v>
      </c>
      <c r="DS112" s="625">
        <f t="shared" si="193"/>
        <v>0</v>
      </c>
      <c r="DU112" s="625">
        <f t="shared" si="194"/>
        <v>0</v>
      </c>
      <c r="DV112" s="625">
        <f t="shared" si="195"/>
        <v>0</v>
      </c>
      <c r="DW112" s="625">
        <f t="shared" si="196"/>
        <v>0</v>
      </c>
      <c r="DX112" s="625">
        <f t="shared" si="197"/>
        <v>0</v>
      </c>
      <c r="EB112" s="625">
        <f t="shared" si="149"/>
        <v>0.99832648564092086</v>
      </c>
      <c r="EC112" s="625">
        <f t="shared" si="150"/>
        <v>0.99702115974462813</v>
      </c>
      <c r="ED112" s="625">
        <f t="shared" si="144"/>
        <v>1.085014880345843</v>
      </c>
      <c r="EE112" s="625"/>
      <c r="EF112" s="625">
        <f t="shared" si="151"/>
        <v>0.99999999999999989</v>
      </c>
      <c r="EG112" s="625">
        <f t="shared" si="152"/>
        <v>0.99999999999999989</v>
      </c>
      <c r="EH112" s="625">
        <f t="shared" si="145"/>
        <v>0.98704230406864646</v>
      </c>
      <c r="EI112" s="625"/>
      <c r="EJ112" s="625">
        <f t="shared" si="153"/>
        <v>1.029118964190445</v>
      </c>
      <c r="EK112" s="625">
        <f t="shared" si="154"/>
        <v>1.0467799889033853</v>
      </c>
      <c r="EL112" s="625">
        <f t="shared" si="146"/>
        <v>1.0412394029227969</v>
      </c>
      <c r="EM112" s="625"/>
      <c r="EP112" s="581"/>
      <c r="ER112" s="576">
        <f t="shared" si="155"/>
        <v>1996</v>
      </c>
      <c r="ES112" s="625">
        <f t="shared" si="122"/>
        <v>0.90391803948149918</v>
      </c>
      <c r="ET112" s="625">
        <f t="shared" si="123"/>
        <v>0.89504952634090473</v>
      </c>
      <c r="EU112" s="625">
        <f t="shared" si="124"/>
        <v>1.1591983242288069</v>
      </c>
      <c r="EV112" s="625">
        <f t="shared" si="125"/>
        <v>1</v>
      </c>
      <c r="EW112" s="625">
        <f t="shared" si="126"/>
        <v>1</v>
      </c>
      <c r="EX112" s="625">
        <f t="shared" si="127"/>
        <v>0.871212788892892</v>
      </c>
      <c r="EZ112" s="576">
        <f t="shared" si="156"/>
        <v>1996</v>
      </c>
      <c r="FA112" s="635">
        <f t="shared" si="128"/>
        <v>0.80025325395505953</v>
      </c>
      <c r="FB112" s="635">
        <f t="shared" si="129"/>
        <v>0.88531616695480086</v>
      </c>
      <c r="FC112" s="635">
        <f t="shared" si="130"/>
        <v>1</v>
      </c>
      <c r="FD112" s="635">
        <f t="shared" si="131"/>
        <v>0.80111365460307793</v>
      </c>
      <c r="FE112" s="635">
        <f t="shared" si="132"/>
        <v>0.871212788892892</v>
      </c>
      <c r="FG112" s="576">
        <f t="shared" si="157"/>
        <v>2003</v>
      </c>
      <c r="FH112" s="625">
        <f t="shared" si="133"/>
        <v>0.95818803960028376</v>
      </c>
      <c r="FI112" s="625">
        <f t="shared" si="134"/>
        <v>0.80689744440553934</v>
      </c>
      <c r="FJ112" s="625">
        <f t="shared" si="135"/>
        <v>1.1874966840503551</v>
      </c>
    </row>
    <row r="113" spans="1:166" x14ac:dyDescent="0.2">
      <c r="A113" s="575" t="s">
        <v>621</v>
      </c>
      <c r="B113" s="575">
        <f t="shared" si="148"/>
        <v>1974</v>
      </c>
      <c r="D113" s="630">
        <f t="shared" si="158"/>
        <v>589.21677637519497</v>
      </c>
      <c r="E113" s="630">
        <f t="shared" si="158"/>
        <v>574.5029657780093</v>
      </c>
      <c r="F113" s="630">
        <f t="shared" si="158"/>
        <v>66.307088620214742</v>
      </c>
      <c r="G113" s="630"/>
      <c r="H113" s="630">
        <f t="shared" si="159"/>
        <v>1230.0268307734189</v>
      </c>
      <c r="J113" s="636">
        <f t="shared" si="160"/>
        <v>320226.50889956247</v>
      </c>
      <c r="K113" s="636">
        <f t="shared" si="160"/>
        <v>50186.590709846118</v>
      </c>
      <c r="L113" s="636">
        <f t="shared" si="160"/>
        <v>48790.100000000006</v>
      </c>
      <c r="M113" s="636"/>
      <c r="N113" s="636">
        <f t="shared" si="198"/>
        <v>419203.19960940862</v>
      </c>
      <c r="O113" s="781"/>
      <c r="R113" s="649">
        <f t="shared" si="161"/>
        <v>257899.57485109431</v>
      </c>
      <c r="S113" s="649">
        <f t="shared" si="161"/>
        <v>40418.57887335222</v>
      </c>
      <c r="T113" s="649">
        <f t="shared" si="161"/>
        <v>39293.892595534489</v>
      </c>
      <c r="U113" s="645"/>
      <c r="V113" s="636">
        <f t="shared" si="162"/>
        <v>337612.04631998105</v>
      </c>
      <c r="X113" s="639">
        <f t="shared" si="199"/>
        <v>1.84</v>
      </c>
      <c r="Y113" s="639">
        <f t="shared" si="200"/>
        <v>11.447339969744098</v>
      </c>
      <c r="Z113" s="639">
        <f t="shared" si="201"/>
        <v>1.3590275203415187</v>
      </c>
      <c r="AA113" s="630"/>
      <c r="AB113" s="630">
        <f t="shared" si="202"/>
        <v>3.6433144023765887</v>
      </c>
      <c r="AE113" s="639">
        <f t="shared" si="203"/>
        <v>2.28467525282039</v>
      </c>
      <c r="AF113" s="639">
        <f t="shared" si="204"/>
        <v>14.213833880160898</v>
      </c>
      <c r="AG113" s="639">
        <f t="shared" si="205"/>
        <v>1.6874655128402865</v>
      </c>
      <c r="AH113" s="630"/>
      <c r="AI113" s="639">
        <f t="shared" si="163"/>
        <v>3.6433144023765887</v>
      </c>
      <c r="AK113" s="640">
        <f t="shared" si="164"/>
        <v>0.99951372478470391</v>
      </c>
      <c r="AL113" s="640">
        <f t="shared" si="165"/>
        <v>1.2045784215499293</v>
      </c>
      <c r="AM113" s="640">
        <f t="shared" si="166"/>
        <v>0.99961127891379176</v>
      </c>
      <c r="AN113" s="641"/>
      <c r="AO113" s="640">
        <f t="shared" si="167"/>
        <v>1.1024878584928326</v>
      </c>
      <c r="AP113" s="635"/>
      <c r="AQ113" s="635">
        <f t="shared" si="206"/>
        <v>1.2416713330545597</v>
      </c>
      <c r="AR113" s="635">
        <f t="shared" si="207"/>
        <v>1.2416713330545597</v>
      </c>
      <c r="AS113" s="635">
        <f t="shared" si="208"/>
        <v>1.2416713330545599</v>
      </c>
      <c r="AT113" s="635"/>
      <c r="AU113" s="635">
        <f t="shared" si="168"/>
        <v>1.2416713330545597</v>
      </c>
      <c r="AW113" s="635">
        <f t="shared" si="169"/>
        <v>0.76389328420663916</v>
      </c>
      <c r="AX113" s="635">
        <f t="shared" si="169"/>
        <v>0.11971900681246547</v>
      </c>
      <c r="AY113" s="635">
        <f t="shared" si="169"/>
        <v>0.11638770898089527</v>
      </c>
      <c r="AZ113" s="650"/>
      <c r="BA113" s="635">
        <f t="shared" si="209"/>
        <v>0.99999999999999989</v>
      </c>
      <c r="BC113" s="625"/>
      <c r="BD113" s="642">
        <f t="shared" si="170"/>
        <v>0.99951372478470391</v>
      </c>
      <c r="BE113" s="642">
        <f t="shared" si="171"/>
        <v>1.2045784215499293</v>
      </c>
      <c r="BF113" s="642">
        <f t="shared" si="172"/>
        <v>0.99961127891379176</v>
      </c>
      <c r="BG113" s="642">
        <v>1</v>
      </c>
      <c r="BH113" s="633"/>
      <c r="BI113" s="642">
        <f t="shared" si="173"/>
        <v>1.2416713330545597</v>
      </c>
      <c r="BJ113" s="642">
        <f t="shared" si="174"/>
        <v>1.2416713330545597</v>
      </c>
      <c r="BK113" s="642">
        <f t="shared" si="175"/>
        <v>1.2416713330545599</v>
      </c>
      <c r="BL113" s="642">
        <v>1</v>
      </c>
      <c r="BN113" s="642">
        <v>1</v>
      </c>
      <c r="BO113" s="642">
        <v>1</v>
      </c>
      <c r="BP113" s="642">
        <v>1</v>
      </c>
      <c r="BQ113" s="642">
        <v>1</v>
      </c>
      <c r="BT113" s="634">
        <f t="shared" si="176"/>
        <v>0.92307443984944826</v>
      </c>
      <c r="BU113" s="634">
        <f t="shared" si="177"/>
        <v>1.1024878584928326</v>
      </c>
      <c r="BV113" s="634">
        <f t="shared" si="178"/>
        <v>0.98704230406864646</v>
      </c>
      <c r="BW113" s="634">
        <f t="shared" si="179"/>
        <v>1.0285611043710112</v>
      </c>
      <c r="BX113" s="634">
        <v>1</v>
      </c>
      <c r="BY113" s="634">
        <v>1</v>
      </c>
      <c r="BZ113" s="634">
        <f t="shared" si="180"/>
        <v>1.0859453036455735</v>
      </c>
      <c r="CA113" s="634">
        <f t="shared" si="181"/>
        <v>1.0176783624190899</v>
      </c>
      <c r="CB113" s="634">
        <f t="shared" si="182"/>
        <v>1.0176783624190893</v>
      </c>
      <c r="CC113" s="634"/>
      <c r="CD113" s="634">
        <f t="shared" si="210"/>
        <v>1.0152333223337544</v>
      </c>
      <c r="CG113" s="579"/>
      <c r="CI113" s="625">
        <f t="shared" si="183"/>
        <v>0.47902758023961639</v>
      </c>
      <c r="CJ113" s="625">
        <f t="shared" si="184"/>
        <v>0.46706539353842558</v>
      </c>
      <c r="CK113" s="625">
        <f t="shared" si="185"/>
        <v>5.3907026221958129E-2</v>
      </c>
      <c r="CL113" s="625">
        <f t="shared" si="186"/>
        <v>0</v>
      </c>
      <c r="CN113" s="625">
        <f t="shared" si="187"/>
        <v>0.48172871483429408</v>
      </c>
      <c r="CO113" s="625">
        <f t="shared" si="187"/>
        <v>0.46929428460250755</v>
      </c>
      <c r="CP113" s="625">
        <f t="shared" si="187"/>
        <v>4.8801914298584069E-2</v>
      </c>
      <c r="CQ113" s="625"/>
      <c r="CR113" s="625">
        <f t="shared" si="188"/>
        <v>0.99982491373538562</v>
      </c>
      <c r="CS113" s="625"/>
      <c r="CT113" s="625">
        <f t="shared" si="189"/>
        <v>0.48181307368560805</v>
      </c>
      <c r="CU113" s="625">
        <f t="shared" si="189"/>
        <v>0.46937646597463295</v>
      </c>
      <c r="CV113" s="625">
        <f t="shared" si="189"/>
        <v>4.8810460339759068E-2</v>
      </c>
      <c r="CW113" s="625">
        <f t="shared" si="189"/>
        <v>0</v>
      </c>
      <c r="CZ113" s="625">
        <f t="shared" si="211"/>
        <v>0</v>
      </c>
      <c r="DA113" s="625">
        <f t="shared" si="212"/>
        <v>1.8261541330594976E-3</v>
      </c>
      <c r="DB113" s="625">
        <f t="shared" si="213"/>
        <v>0</v>
      </c>
      <c r="DC113" s="625">
        <f t="shared" si="214"/>
        <v>0</v>
      </c>
      <c r="DE113" s="625">
        <f t="shared" si="215"/>
        <v>0</v>
      </c>
      <c r="DF113" s="625">
        <f t="shared" si="216"/>
        <v>0</v>
      </c>
      <c r="DG113" s="625">
        <f t="shared" si="217"/>
        <v>2.2204460492503128E-16</v>
      </c>
      <c r="DH113" s="625">
        <f t="shared" si="218"/>
        <v>0</v>
      </c>
      <c r="DI113" s="625"/>
      <c r="DK113" s="625">
        <f t="shared" si="219"/>
        <v>-2.2629121974718457E-2</v>
      </c>
      <c r="DL113" s="625">
        <f t="shared" si="220"/>
        <v>-2.2733889668815826E-2</v>
      </c>
      <c r="DM113" s="625">
        <f t="shared" si="221"/>
        <v>0.19100131111856192</v>
      </c>
      <c r="DN113" s="625"/>
      <c r="DP113" s="625">
        <f t="shared" si="190"/>
        <v>0</v>
      </c>
      <c r="DQ113" s="625">
        <f t="shared" si="191"/>
        <v>0</v>
      </c>
      <c r="DR113" s="625">
        <f t="shared" si="192"/>
        <v>2.2204460492503128E-16</v>
      </c>
      <c r="DS113" s="625">
        <f t="shared" si="193"/>
        <v>0</v>
      </c>
      <c r="DU113" s="625">
        <f t="shared" si="194"/>
        <v>0</v>
      </c>
      <c r="DV113" s="625">
        <f t="shared" si="195"/>
        <v>0</v>
      </c>
      <c r="DW113" s="625">
        <f t="shared" si="196"/>
        <v>0</v>
      </c>
      <c r="DX113" s="625">
        <f t="shared" si="197"/>
        <v>0</v>
      </c>
      <c r="EB113" s="625">
        <f t="shared" si="149"/>
        <v>1.0008575212345787</v>
      </c>
      <c r="EC113" s="625">
        <f t="shared" si="150"/>
        <v>0.99787612656043345</v>
      </c>
      <c r="ED113" s="625">
        <f t="shared" si="144"/>
        <v>1.0859453036455735</v>
      </c>
      <c r="EE113" s="625"/>
      <c r="EF113" s="625">
        <f t="shared" si="151"/>
        <v>1</v>
      </c>
      <c r="EG113" s="625">
        <f t="shared" si="152"/>
        <v>0.99999999999999989</v>
      </c>
      <c r="EH113" s="625">
        <f t="shared" si="145"/>
        <v>0.98704230406864646</v>
      </c>
      <c r="EI113" s="625"/>
      <c r="EJ113" s="625">
        <f t="shared" si="153"/>
        <v>0.98782383905545901</v>
      </c>
      <c r="EK113" s="625">
        <f t="shared" si="154"/>
        <v>1.034034227284973</v>
      </c>
      <c r="EL113" s="625">
        <f t="shared" si="146"/>
        <v>1.0285611043710112</v>
      </c>
      <c r="EM113" s="625"/>
      <c r="EP113" s="581"/>
      <c r="ER113" s="576">
        <f t="shared" si="155"/>
        <v>1997</v>
      </c>
      <c r="ES113" s="625">
        <f t="shared" si="122"/>
        <v>0.89572946629718608</v>
      </c>
      <c r="ET113" s="625">
        <f t="shared" si="123"/>
        <v>0.89663096487325478</v>
      </c>
      <c r="EU113" s="625">
        <f t="shared" si="124"/>
        <v>1.1517230062776198</v>
      </c>
      <c r="EV113" s="625">
        <f t="shared" si="125"/>
        <v>1</v>
      </c>
      <c r="EW113" s="625">
        <f t="shared" si="126"/>
        <v>1</v>
      </c>
      <c r="EX113" s="625">
        <f t="shared" si="127"/>
        <v>0.86739134824608244</v>
      </c>
      <c r="EZ113" s="576">
        <f t="shared" si="156"/>
        <v>1997</v>
      </c>
      <c r="FA113" s="635">
        <f t="shared" si="128"/>
        <v>0.82644904537074471</v>
      </c>
      <c r="FB113" s="635">
        <f t="shared" si="129"/>
        <v>0.92265474841099426</v>
      </c>
      <c r="FC113" s="635">
        <f t="shared" si="130"/>
        <v>1</v>
      </c>
      <c r="FD113" s="635">
        <f t="shared" si="131"/>
        <v>0.80394708716954388</v>
      </c>
      <c r="FE113" s="635">
        <f t="shared" si="132"/>
        <v>0.86739134824608244</v>
      </c>
      <c r="FG113" s="576">
        <f t="shared" si="157"/>
        <v>2004</v>
      </c>
      <c r="FH113" s="625">
        <f t="shared" si="133"/>
        <v>1.014389871308552</v>
      </c>
      <c r="FI113" s="625">
        <f t="shared" si="134"/>
        <v>0.82294456833809249</v>
      </c>
      <c r="FJ113" s="625">
        <f t="shared" si="135"/>
        <v>1.2326345058174166</v>
      </c>
    </row>
    <row r="114" spans="1:166" x14ac:dyDescent="0.2">
      <c r="A114" s="575" t="s">
        <v>621</v>
      </c>
      <c r="B114" s="575">
        <f t="shared" si="148"/>
        <v>1975</v>
      </c>
      <c r="D114" s="630">
        <f t="shared" si="158"/>
        <v>561.9473389550335</v>
      </c>
      <c r="E114" s="630">
        <f t="shared" si="158"/>
        <v>527.33794007566394</v>
      </c>
      <c r="F114" s="630">
        <f t="shared" si="158"/>
        <v>77.408304920124422</v>
      </c>
      <c r="G114" s="630"/>
      <c r="H114" s="630">
        <f t="shared" si="159"/>
        <v>1166.6935839508219</v>
      </c>
      <c r="J114" s="636">
        <f t="shared" si="160"/>
        <v>305406.16247556172</v>
      </c>
      <c r="K114" s="636">
        <f t="shared" si="160"/>
        <v>47021.817802262551</v>
      </c>
      <c r="L114" s="636">
        <f t="shared" si="160"/>
        <v>56958.6</v>
      </c>
      <c r="M114" s="636"/>
      <c r="N114" s="636">
        <f t="shared" si="198"/>
        <v>409386.58027782425</v>
      </c>
      <c r="O114" s="781"/>
      <c r="R114" s="649">
        <f t="shared" si="161"/>
        <v>245963.77023882052</v>
      </c>
      <c r="S114" s="649">
        <f t="shared" si="161"/>
        <v>37869.778056796276</v>
      </c>
      <c r="T114" s="649">
        <f t="shared" si="161"/>
        <v>45872.525590068697</v>
      </c>
      <c r="U114" s="645"/>
      <c r="V114" s="636">
        <f t="shared" si="162"/>
        <v>329706.07388568553</v>
      </c>
      <c r="X114" s="639">
        <f t="shared" si="199"/>
        <v>1.8399999999999999</v>
      </c>
      <c r="Y114" s="639">
        <f t="shared" si="200"/>
        <v>11.214750188800442</v>
      </c>
      <c r="Z114" s="639">
        <f t="shared" si="201"/>
        <v>1.3590275203415185</v>
      </c>
      <c r="AA114" s="630"/>
      <c r="AB114" s="630">
        <f t="shared" si="202"/>
        <v>3.5385868698170651</v>
      </c>
      <c r="AE114" s="639">
        <f t="shared" si="203"/>
        <v>2.2846752528203895</v>
      </c>
      <c r="AF114" s="639">
        <f t="shared" si="204"/>
        <v>13.925033816801722</v>
      </c>
      <c r="AG114" s="639">
        <f t="shared" si="205"/>
        <v>1.687465512840286</v>
      </c>
      <c r="AH114" s="630"/>
      <c r="AI114" s="639">
        <f t="shared" si="163"/>
        <v>3.5385868698170651</v>
      </c>
      <c r="AK114" s="640">
        <f t="shared" si="164"/>
        <v>0.99951372478470379</v>
      </c>
      <c r="AL114" s="640">
        <f t="shared" si="165"/>
        <v>1.1801035101785311</v>
      </c>
      <c r="AM114" s="640">
        <f t="shared" si="166"/>
        <v>0.99961127891379153</v>
      </c>
      <c r="AN114" s="641"/>
      <c r="AO114" s="640">
        <f t="shared" si="167"/>
        <v>1.0707967057826875</v>
      </c>
      <c r="AP114" s="635"/>
      <c r="AQ114" s="635">
        <f t="shared" si="206"/>
        <v>1.2416713330545597</v>
      </c>
      <c r="AR114" s="635">
        <f t="shared" si="207"/>
        <v>1.2416713330545599</v>
      </c>
      <c r="AS114" s="635">
        <f t="shared" si="208"/>
        <v>1.2416713330545597</v>
      </c>
      <c r="AT114" s="635"/>
      <c r="AU114" s="635">
        <f t="shared" si="168"/>
        <v>1.2416713330545595</v>
      </c>
      <c r="AW114" s="635">
        <f t="shared" si="169"/>
        <v>0.74600921766488348</v>
      </c>
      <c r="AX114" s="635">
        <f t="shared" si="169"/>
        <v>0.11485920659722619</v>
      </c>
      <c r="AY114" s="635">
        <f t="shared" si="169"/>
        <v>0.13913157573789026</v>
      </c>
      <c r="AZ114" s="650"/>
      <c r="BA114" s="635">
        <f t="shared" si="209"/>
        <v>0.99999999999999989</v>
      </c>
      <c r="BC114" s="625"/>
      <c r="BD114" s="642">
        <f t="shared" si="170"/>
        <v>0.99951372478470379</v>
      </c>
      <c r="BE114" s="642">
        <f t="shared" si="171"/>
        <v>1.1801035101785311</v>
      </c>
      <c r="BF114" s="642">
        <f t="shared" si="172"/>
        <v>0.99961127891379153</v>
      </c>
      <c r="BG114" s="642">
        <v>1</v>
      </c>
      <c r="BH114" s="633"/>
      <c r="BI114" s="642">
        <f t="shared" si="173"/>
        <v>1.2416713330545597</v>
      </c>
      <c r="BJ114" s="642">
        <f t="shared" si="174"/>
        <v>1.2416713330545599</v>
      </c>
      <c r="BK114" s="642">
        <f t="shared" si="175"/>
        <v>1.2416713330545597</v>
      </c>
      <c r="BL114" s="642">
        <v>1</v>
      </c>
      <c r="BN114" s="642">
        <v>1</v>
      </c>
      <c r="BO114" s="642">
        <v>1</v>
      </c>
      <c r="BP114" s="642">
        <v>1</v>
      </c>
      <c r="BQ114" s="642">
        <v>1</v>
      </c>
      <c r="BT114" s="634">
        <f t="shared" si="176"/>
        <v>0.90145850180517639</v>
      </c>
      <c r="BU114" s="634">
        <f t="shared" si="177"/>
        <v>1.0707967057826875</v>
      </c>
      <c r="BV114" s="634">
        <f t="shared" si="178"/>
        <v>0.98704230406864646</v>
      </c>
      <c r="BW114" s="634">
        <f t="shared" si="179"/>
        <v>1.0084646764695144</v>
      </c>
      <c r="BX114" s="634">
        <v>1</v>
      </c>
      <c r="BY114" s="634">
        <v>1</v>
      </c>
      <c r="BZ114" s="634">
        <f t="shared" si="180"/>
        <v>1.075748053679092</v>
      </c>
      <c r="CA114" s="634">
        <f t="shared" si="181"/>
        <v>0.96527879413278028</v>
      </c>
      <c r="CB114" s="634">
        <f t="shared" si="182"/>
        <v>0.96527879413277973</v>
      </c>
      <c r="CC114" s="634"/>
      <c r="CD114" s="634">
        <f t="shared" si="210"/>
        <v>0.99539729783431163</v>
      </c>
      <c r="CG114" s="579"/>
      <c r="CI114" s="625">
        <f t="shared" si="183"/>
        <v>0.48165803488186537</v>
      </c>
      <c r="CJ114" s="625">
        <f t="shared" si="184"/>
        <v>0.45199352026083667</v>
      </c>
      <c r="CK114" s="625">
        <f t="shared" si="185"/>
        <v>6.6348444857297947E-2</v>
      </c>
      <c r="CL114" s="625">
        <f t="shared" si="186"/>
        <v>0</v>
      </c>
      <c r="CN114" s="625">
        <f t="shared" si="187"/>
        <v>0.4803416071497501</v>
      </c>
      <c r="CO114" s="625">
        <f t="shared" si="187"/>
        <v>0.45948825938514143</v>
      </c>
      <c r="CP114" s="625">
        <f t="shared" si="187"/>
        <v>5.9912591890503138E-2</v>
      </c>
      <c r="CQ114" s="625"/>
      <c r="CR114" s="625">
        <f t="shared" si="188"/>
        <v>0.99974245842539466</v>
      </c>
      <c r="CS114" s="625"/>
      <c r="CT114" s="625">
        <f t="shared" si="189"/>
        <v>0.48046534695174736</v>
      </c>
      <c r="CU114" s="625">
        <f t="shared" si="189"/>
        <v>0.45960662719960949</v>
      </c>
      <c r="CV114" s="625">
        <f t="shared" si="189"/>
        <v>5.9928025848643186E-2</v>
      </c>
      <c r="CW114" s="625">
        <f t="shared" si="189"/>
        <v>0</v>
      </c>
      <c r="CZ114" s="625">
        <f t="shared" si="211"/>
        <v>-1.1102230246251565E-16</v>
      </c>
      <c r="DA114" s="625">
        <f t="shared" si="212"/>
        <v>-2.0527492972607836E-2</v>
      </c>
      <c r="DB114" s="625">
        <f t="shared" si="213"/>
        <v>-2.2204460492503131E-16</v>
      </c>
      <c r="DC114" s="625">
        <f t="shared" si="214"/>
        <v>0</v>
      </c>
      <c r="DE114" s="625">
        <f t="shared" si="215"/>
        <v>0</v>
      </c>
      <c r="DF114" s="625">
        <f t="shared" si="216"/>
        <v>2.2204460492503128E-16</v>
      </c>
      <c r="DG114" s="625">
        <f t="shared" si="217"/>
        <v>-2.2204460492503131E-16</v>
      </c>
      <c r="DH114" s="625">
        <f t="shared" si="218"/>
        <v>0</v>
      </c>
      <c r="DI114" s="625"/>
      <c r="DK114" s="625">
        <f t="shared" si="219"/>
        <v>-2.36901428059372E-2</v>
      </c>
      <c r="DL114" s="625">
        <f t="shared" si="220"/>
        <v>-4.1440299181622439E-2</v>
      </c>
      <c r="DM114" s="625">
        <f t="shared" si="221"/>
        <v>0.17849313666675498</v>
      </c>
      <c r="DN114" s="625"/>
      <c r="DP114" s="625">
        <f t="shared" si="190"/>
        <v>0</v>
      </c>
      <c r="DQ114" s="625">
        <f t="shared" si="191"/>
        <v>2.2204460492503128E-16</v>
      </c>
      <c r="DR114" s="625">
        <f t="shared" si="192"/>
        <v>-2.2204460492503131E-16</v>
      </c>
      <c r="DS114" s="625">
        <f t="shared" si="193"/>
        <v>0</v>
      </c>
      <c r="DU114" s="625">
        <f t="shared" si="194"/>
        <v>0</v>
      </c>
      <c r="DV114" s="625">
        <f t="shared" si="195"/>
        <v>0</v>
      </c>
      <c r="DW114" s="625">
        <f t="shared" si="196"/>
        <v>0</v>
      </c>
      <c r="DX114" s="625">
        <f t="shared" si="197"/>
        <v>0</v>
      </c>
      <c r="EB114" s="625">
        <f t="shared" si="149"/>
        <v>0.99060979412844385</v>
      </c>
      <c r="EC114" s="625">
        <f t="shared" si="150"/>
        <v>0.98850586429771992</v>
      </c>
      <c r="ED114" s="625">
        <f t="shared" si="144"/>
        <v>1.075748053679092</v>
      </c>
      <c r="EE114" s="625"/>
      <c r="EF114" s="625">
        <f t="shared" si="151"/>
        <v>1</v>
      </c>
      <c r="EG114" s="625">
        <f t="shared" si="152"/>
        <v>0.99999999999999989</v>
      </c>
      <c r="EH114" s="625">
        <f t="shared" si="145"/>
        <v>0.98704230406864646</v>
      </c>
      <c r="EI114" s="625"/>
      <c r="EJ114" s="625">
        <f t="shared" si="153"/>
        <v>0.98046161009190969</v>
      </c>
      <c r="EK114" s="625">
        <f t="shared" si="154"/>
        <v>1.0138308633739683</v>
      </c>
      <c r="EL114" s="625">
        <f t="shared" si="146"/>
        <v>1.0084646764695144</v>
      </c>
      <c r="EM114" s="625"/>
      <c r="EP114" s="581"/>
      <c r="ER114" s="576">
        <f t="shared" si="155"/>
        <v>1998</v>
      </c>
      <c r="ES114" s="625">
        <f t="shared" si="122"/>
        <v>0.90825822481204488</v>
      </c>
      <c r="ET114" s="625">
        <f t="shared" si="123"/>
        <v>0.90282245785026416</v>
      </c>
      <c r="EU114" s="625">
        <f t="shared" si="124"/>
        <v>1.1708456028551633</v>
      </c>
      <c r="EV114" s="625">
        <f t="shared" si="125"/>
        <v>1</v>
      </c>
      <c r="EW114" s="625">
        <f t="shared" si="126"/>
        <v>1</v>
      </c>
      <c r="EX114" s="625">
        <f t="shared" si="127"/>
        <v>0.85922589350273448</v>
      </c>
      <c r="EZ114" s="576">
        <f t="shared" si="156"/>
        <v>1998</v>
      </c>
      <c r="FA114" s="635">
        <f t="shared" si="128"/>
        <v>0.83240486820057724</v>
      </c>
      <c r="FB114" s="635">
        <f t="shared" si="129"/>
        <v>0.91648481176466601</v>
      </c>
      <c r="FC114" s="635">
        <f t="shared" si="130"/>
        <v>1</v>
      </c>
      <c r="FD114" s="635">
        <f t="shared" si="131"/>
        <v>0.815088390398792</v>
      </c>
      <c r="FE114" s="635">
        <f t="shared" si="132"/>
        <v>0.85922589350273448</v>
      </c>
      <c r="FG114" s="576">
        <f t="shared" si="157"/>
        <v>2005</v>
      </c>
      <c r="FH114" s="625">
        <f t="shared" si="133"/>
        <v>1.2248529537667769</v>
      </c>
      <c r="FI114" s="625">
        <f t="shared" si="134"/>
        <v>0.81915184936438268</v>
      </c>
      <c r="FJ114" s="625">
        <f t="shared" si="135"/>
        <v>1.4952697167407927</v>
      </c>
    </row>
    <row r="115" spans="1:166" x14ac:dyDescent="0.2">
      <c r="A115" s="575" t="s">
        <v>621</v>
      </c>
      <c r="B115" s="575">
        <f t="shared" si="148"/>
        <v>1976</v>
      </c>
      <c r="D115" s="630">
        <f t="shared" si="158"/>
        <v>553.85239411887721</v>
      </c>
      <c r="E115" s="630">
        <f t="shared" si="158"/>
        <v>556.39906035965157</v>
      </c>
      <c r="F115" s="630">
        <f t="shared" si="158"/>
        <v>84.216081477771198</v>
      </c>
      <c r="G115" s="630"/>
      <c r="H115" s="630">
        <f t="shared" si="159"/>
        <v>1194.4675359563</v>
      </c>
      <c r="J115" s="636">
        <f t="shared" si="160"/>
        <v>301006.73593417241</v>
      </c>
      <c r="K115" s="636">
        <f t="shared" si="160"/>
        <v>50175.629233895226</v>
      </c>
      <c r="L115" s="636">
        <f t="shared" si="160"/>
        <v>61967.9</v>
      </c>
      <c r="M115" s="636"/>
      <c r="N115" s="636">
        <f t="shared" si="198"/>
        <v>413150.26516806765</v>
      </c>
      <c r="O115" s="781"/>
      <c r="R115" s="649">
        <f t="shared" si="161"/>
        <v>242420.62123934532</v>
      </c>
      <c r="S115" s="649">
        <f t="shared" si="161"/>
        <v>40409.750872206438</v>
      </c>
      <c r="T115" s="649">
        <f t="shared" si="161"/>
        <v>49906.845998897763</v>
      </c>
      <c r="U115" s="645"/>
      <c r="V115" s="636">
        <f t="shared" si="162"/>
        <v>332737.2181104495</v>
      </c>
      <c r="X115" s="639">
        <f t="shared" si="199"/>
        <v>1.8399999999999999</v>
      </c>
      <c r="Y115" s="639">
        <f t="shared" si="200"/>
        <v>11.089030050146066</v>
      </c>
      <c r="Z115" s="639">
        <f t="shared" si="201"/>
        <v>1.3590275203415185</v>
      </c>
      <c r="AA115" s="630"/>
      <c r="AB115" s="630">
        <f t="shared" si="202"/>
        <v>3.589822451300912</v>
      </c>
      <c r="AE115" s="639">
        <f t="shared" si="203"/>
        <v>2.28467525282039</v>
      </c>
      <c r="AF115" s="639">
        <f t="shared" si="204"/>
        <v>13.768930724646937</v>
      </c>
      <c r="AG115" s="639">
        <f t="shared" si="205"/>
        <v>1.6874655128402862</v>
      </c>
      <c r="AH115" s="630"/>
      <c r="AI115" s="639">
        <f t="shared" si="163"/>
        <v>3.589822451300912</v>
      </c>
      <c r="AK115" s="640">
        <f t="shared" si="164"/>
        <v>0.99951372478470379</v>
      </c>
      <c r="AL115" s="640">
        <f t="shared" si="165"/>
        <v>1.1668742563450998</v>
      </c>
      <c r="AM115" s="640">
        <f t="shared" si="166"/>
        <v>0.99961127891379153</v>
      </c>
      <c r="AN115" s="641"/>
      <c r="AO115" s="640">
        <f t="shared" si="167"/>
        <v>1.0863008869403483</v>
      </c>
      <c r="AP115" s="635"/>
      <c r="AQ115" s="635">
        <f t="shared" si="206"/>
        <v>1.2416713330545597</v>
      </c>
      <c r="AR115" s="635">
        <f t="shared" si="207"/>
        <v>1.2416713330545597</v>
      </c>
      <c r="AS115" s="635">
        <f t="shared" si="208"/>
        <v>1.2416713330545597</v>
      </c>
      <c r="AT115" s="635"/>
      <c r="AU115" s="635">
        <f t="shared" si="168"/>
        <v>1.2416713330545599</v>
      </c>
      <c r="AW115" s="635">
        <f t="shared" si="169"/>
        <v>0.72856478940349767</v>
      </c>
      <c r="AX115" s="635">
        <f t="shared" si="169"/>
        <v>0.12144644083305625</v>
      </c>
      <c r="AY115" s="635">
        <f t="shared" si="169"/>
        <v>0.14998876976344611</v>
      </c>
      <c r="AZ115" s="650"/>
      <c r="BA115" s="635">
        <f t="shared" si="209"/>
        <v>1</v>
      </c>
      <c r="BC115" s="625"/>
      <c r="BD115" s="642">
        <f t="shared" si="170"/>
        <v>0.99951372478470379</v>
      </c>
      <c r="BE115" s="642">
        <f t="shared" si="171"/>
        <v>1.1668742563450998</v>
      </c>
      <c r="BF115" s="642">
        <f t="shared" si="172"/>
        <v>0.99961127891379153</v>
      </c>
      <c r="BG115" s="642">
        <v>1</v>
      </c>
      <c r="BH115" s="633"/>
      <c r="BI115" s="642">
        <f t="shared" si="173"/>
        <v>1.2416713330545597</v>
      </c>
      <c r="BJ115" s="642">
        <f t="shared" si="174"/>
        <v>1.2416713330545597</v>
      </c>
      <c r="BK115" s="642">
        <f t="shared" si="175"/>
        <v>1.2416713330545597</v>
      </c>
      <c r="BL115" s="642">
        <v>1</v>
      </c>
      <c r="BN115" s="642">
        <v>1</v>
      </c>
      <c r="BO115" s="642">
        <v>1</v>
      </c>
      <c r="BP115" s="642">
        <v>1</v>
      </c>
      <c r="BQ115" s="642">
        <v>1</v>
      </c>
      <c r="BT115" s="634">
        <f t="shared" si="176"/>
        <v>0.9097460371223407</v>
      </c>
      <c r="BU115" s="634">
        <f t="shared" si="177"/>
        <v>1.0863008869403483</v>
      </c>
      <c r="BV115" s="634">
        <f t="shared" si="178"/>
        <v>0.98704230406864635</v>
      </c>
      <c r="BW115" s="634">
        <f t="shared" si="179"/>
        <v>1.0283730656313059</v>
      </c>
      <c r="BX115" s="634">
        <v>1</v>
      </c>
      <c r="BY115" s="634">
        <v>1</v>
      </c>
      <c r="BZ115" s="634">
        <f t="shared" si="180"/>
        <v>1.070196864032618</v>
      </c>
      <c r="CA115" s="634">
        <f t="shared" si="181"/>
        <v>0.9882579270164662</v>
      </c>
      <c r="CB115" s="634">
        <f t="shared" si="182"/>
        <v>0.98825792701646575</v>
      </c>
      <c r="CC115" s="634"/>
      <c r="CD115" s="634">
        <f t="shared" si="210"/>
        <v>1.0150477201428614</v>
      </c>
      <c r="CG115" s="579"/>
      <c r="CI115" s="625">
        <f t="shared" si="183"/>
        <v>0.46368141238385241</v>
      </c>
      <c r="CJ115" s="625">
        <f t="shared" si="184"/>
        <v>0.46581346383281497</v>
      </c>
      <c r="CK115" s="625">
        <f t="shared" si="185"/>
        <v>7.0505123783332582E-2</v>
      </c>
      <c r="CL115" s="625">
        <f t="shared" si="186"/>
        <v>0</v>
      </c>
      <c r="CN115" s="625">
        <f t="shared" si="187"/>
        <v>0.47261274407817877</v>
      </c>
      <c r="CO115" s="625">
        <f t="shared" si="187"/>
        <v>0.45886880748667463</v>
      </c>
      <c r="CP115" s="625">
        <f t="shared" si="187"/>
        <v>6.8405737210809586E-2</v>
      </c>
      <c r="CQ115" s="625"/>
      <c r="CR115" s="625">
        <f t="shared" si="188"/>
        <v>0.99988728877566291</v>
      </c>
      <c r="CS115" s="625"/>
      <c r="CT115" s="625">
        <f t="shared" si="189"/>
        <v>0.47266601884386522</v>
      </c>
      <c r="CU115" s="625">
        <f t="shared" si="189"/>
        <v>0.45892053298182045</v>
      </c>
      <c r="CV115" s="625">
        <f t="shared" si="189"/>
        <v>6.841344817431444E-2</v>
      </c>
      <c r="CW115" s="625">
        <f t="shared" si="189"/>
        <v>0</v>
      </c>
      <c r="CZ115" s="625">
        <f t="shared" si="211"/>
        <v>0</v>
      </c>
      <c r="DA115" s="625">
        <f t="shared" si="212"/>
        <v>-1.1273557111671315E-2</v>
      </c>
      <c r="DB115" s="625">
        <f t="shared" si="213"/>
        <v>0</v>
      </c>
      <c r="DC115" s="625">
        <f t="shared" si="214"/>
        <v>0</v>
      </c>
      <c r="DE115" s="625">
        <f t="shared" si="215"/>
        <v>0</v>
      </c>
      <c r="DF115" s="625">
        <f t="shared" si="216"/>
        <v>-2.2204460492503131E-16</v>
      </c>
      <c r="DG115" s="625">
        <f t="shared" si="217"/>
        <v>0</v>
      </c>
      <c r="DH115" s="625">
        <f t="shared" si="218"/>
        <v>0</v>
      </c>
      <c r="DI115" s="625"/>
      <c r="DK115" s="625">
        <f t="shared" si="219"/>
        <v>-2.3661399214422004E-2</v>
      </c>
      <c r="DL115" s="625">
        <f t="shared" si="220"/>
        <v>5.5766261555216856E-2</v>
      </c>
      <c r="DM115" s="625">
        <f t="shared" si="221"/>
        <v>7.5140349608666682E-2</v>
      </c>
      <c r="DN115" s="625"/>
      <c r="DP115" s="625">
        <f t="shared" si="190"/>
        <v>0</v>
      </c>
      <c r="DQ115" s="625">
        <f t="shared" si="191"/>
        <v>-2.2204460492503131E-16</v>
      </c>
      <c r="DR115" s="625">
        <f t="shared" si="192"/>
        <v>0</v>
      </c>
      <c r="DS115" s="625">
        <f t="shared" si="193"/>
        <v>0</v>
      </c>
      <c r="DU115" s="625">
        <f t="shared" si="194"/>
        <v>0</v>
      </c>
      <c r="DV115" s="625">
        <f t="shared" si="195"/>
        <v>0</v>
      </c>
      <c r="DW115" s="625">
        <f t="shared" si="196"/>
        <v>0</v>
      </c>
      <c r="DX115" s="625">
        <f t="shared" si="197"/>
        <v>0</v>
      </c>
      <c r="EB115" s="625">
        <f t="shared" si="149"/>
        <v>0.99483969352536716</v>
      </c>
      <c r="EC115" s="625">
        <f t="shared" si="150"/>
        <v>0.98340487108597185</v>
      </c>
      <c r="ED115" s="625">
        <f t="shared" si="144"/>
        <v>1.070196864032618</v>
      </c>
      <c r="EE115" s="625"/>
      <c r="EF115" s="625">
        <f t="shared" si="151"/>
        <v>0.99999999999999989</v>
      </c>
      <c r="EG115" s="625">
        <f t="shared" si="152"/>
        <v>0.99999999999999978</v>
      </c>
      <c r="EH115" s="625">
        <f t="shared" si="145"/>
        <v>0.98704230406864635</v>
      </c>
      <c r="EI115" s="625"/>
      <c r="EJ115" s="625">
        <f t="shared" si="153"/>
        <v>1.0197412855663797</v>
      </c>
      <c r="EK115" s="625">
        <f t="shared" si="154"/>
        <v>1.0338451879638431</v>
      </c>
      <c r="EL115" s="625">
        <f t="shared" si="146"/>
        <v>1.0283730656313059</v>
      </c>
      <c r="EM115" s="625"/>
      <c r="EP115" s="581"/>
      <c r="ER115" s="576">
        <f t="shared" si="155"/>
        <v>1999</v>
      </c>
      <c r="ES115" s="625">
        <f t="shared" si="122"/>
        <v>1.0072699467434227</v>
      </c>
      <c r="ET115" s="625">
        <f t="shared" si="123"/>
        <v>0.99062825223559103</v>
      </c>
      <c r="EU115" s="625">
        <f t="shared" si="124"/>
        <v>1.2039303185114847</v>
      </c>
      <c r="EV115" s="625">
        <f t="shared" si="125"/>
        <v>1</v>
      </c>
      <c r="EW115" s="625">
        <f t="shared" si="126"/>
        <v>1</v>
      </c>
      <c r="EX115" s="625">
        <f t="shared" si="127"/>
        <v>0.84456643054744718</v>
      </c>
      <c r="EZ115" s="576">
        <f t="shared" si="156"/>
        <v>1999</v>
      </c>
      <c r="FA115" s="635">
        <f t="shared" si="128"/>
        <v>0.85325937259955198</v>
      </c>
      <c r="FB115" s="635">
        <f t="shared" si="129"/>
        <v>0.84710099349057466</v>
      </c>
      <c r="FC115" s="635">
        <f t="shared" si="130"/>
        <v>1</v>
      </c>
      <c r="FD115" s="635">
        <f t="shared" si="131"/>
        <v>0.98134433412734179</v>
      </c>
      <c r="FE115" s="635">
        <f t="shared" si="132"/>
        <v>0.84456643054744718</v>
      </c>
      <c r="FG115" s="576">
        <f t="shared" si="157"/>
        <v>2006</v>
      </c>
      <c r="FH115" s="625">
        <f t="shared" si="133"/>
        <v>1.1819516101670902</v>
      </c>
      <c r="FI115" s="625">
        <f t="shared" si="134"/>
        <v>0.84894803747432157</v>
      </c>
      <c r="FJ115" s="625">
        <f t="shared" si="135"/>
        <v>1.3922543642170102</v>
      </c>
    </row>
    <row r="116" spans="1:166" x14ac:dyDescent="0.2">
      <c r="A116" s="575" t="s">
        <v>621</v>
      </c>
      <c r="B116" s="575">
        <f t="shared" si="148"/>
        <v>1977</v>
      </c>
      <c r="D116" s="630">
        <f t="shared" si="158"/>
        <v>557.24998726649392</v>
      </c>
      <c r="E116" s="630">
        <f t="shared" si="158"/>
        <v>564.11360000000002</v>
      </c>
      <c r="F116" s="630">
        <f t="shared" si="158"/>
        <v>95.305446900000007</v>
      </c>
      <c r="G116" s="630"/>
      <c r="H116" s="630">
        <f t="shared" si="159"/>
        <v>1216.6690341664942</v>
      </c>
      <c r="J116" s="636">
        <f t="shared" si="160"/>
        <v>302853.25394918147</v>
      </c>
      <c r="K116" s="636">
        <f t="shared" si="160"/>
        <v>50711.043763311915</v>
      </c>
      <c r="L116" s="636">
        <f t="shared" si="160"/>
        <v>70129.100000000006</v>
      </c>
      <c r="M116" s="636"/>
      <c r="N116" s="636">
        <f t="shared" si="198"/>
        <v>423693.39771249343</v>
      </c>
      <c r="O116" s="781"/>
      <c r="R116" s="649">
        <f t="shared" si="161"/>
        <v>243907.74425318389</v>
      </c>
      <c r="S116" s="649">
        <f t="shared" si="161"/>
        <v>40840.955584084215</v>
      </c>
      <c r="T116" s="649">
        <f t="shared" si="161"/>
        <v>56479.599820896001</v>
      </c>
      <c r="U116" s="645"/>
      <c r="V116" s="636">
        <f t="shared" si="162"/>
        <v>341228.29965816409</v>
      </c>
      <c r="X116" s="639">
        <f t="shared" si="199"/>
        <v>1.84</v>
      </c>
      <c r="Y116" s="639">
        <f t="shared" si="200"/>
        <v>11.124077876072453</v>
      </c>
      <c r="Z116" s="639">
        <f t="shared" si="201"/>
        <v>1.359</v>
      </c>
      <c r="AA116" s="630"/>
      <c r="AB116" s="630">
        <f t="shared" si="202"/>
        <v>3.5655572394942907</v>
      </c>
      <c r="AE116" s="639">
        <f t="shared" si="203"/>
        <v>2.28467525282039</v>
      </c>
      <c r="AF116" s="639">
        <f t="shared" si="204"/>
        <v>13.812448605385619</v>
      </c>
      <c r="AG116" s="639">
        <f t="shared" si="205"/>
        <v>1.6874313416211466</v>
      </c>
      <c r="AH116" s="630"/>
      <c r="AI116" s="639">
        <f t="shared" si="163"/>
        <v>3.5655572394942907</v>
      </c>
      <c r="AK116" s="640">
        <f t="shared" si="164"/>
        <v>0.99951372478470391</v>
      </c>
      <c r="AL116" s="640">
        <f t="shared" si="165"/>
        <v>1.1705622620254368</v>
      </c>
      <c r="AM116" s="640">
        <f t="shared" si="166"/>
        <v>0.9995910367602151</v>
      </c>
      <c r="AN116" s="641"/>
      <c r="AO116" s="640">
        <f t="shared" si="167"/>
        <v>1.0789580945140054</v>
      </c>
      <c r="AP116" s="635"/>
      <c r="AQ116" s="635">
        <f t="shared" si="206"/>
        <v>1.2416713330545597</v>
      </c>
      <c r="AR116" s="635">
        <f t="shared" si="207"/>
        <v>1.2416713330545597</v>
      </c>
      <c r="AS116" s="635">
        <f t="shared" si="208"/>
        <v>1.2416713330545597</v>
      </c>
      <c r="AT116" s="635"/>
      <c r="AU116" s="635">
        <f t="shared" si="168"/>
        <v>1.2416713330545599</v>
      </c>
      <c r="AW116" s="635">
        <f t="shared" si="169"/>
        <v>0.71479342275399183</v>
      </c>
      <c r="AX116" s="635">
        <f t="shared" si="169"/>
        <v>0.11968806697743972</v>
      </c>
      <c r="AY116" s="635">
        <f t="shared" si="169"/>
        <v>0.16551851026856851</v>
      </c>
      <c r="AZ116" s="650"/>
      <c r="BA116" s="635">
        <f t="shared" si="209"/>
        <v>1</v>
      </c>
      <c r="BC116" s="625"/>
      <c r="BD116" s="642">
        <f t="shared" si="170"/>
        <v>0.99951372478470391</v>
      </c>
      <c r="BE116" s="642">
        <f t="shared" si="171"/>
        <v>1.1705622620254368</v>
      </c>
      <c r="BF116" s="642">
        <f t="shared" si="172"/>
        <v>0.9995910367602151</v>
      </c>
      <c r="BG116" s="642">
        <v>1</v>
      </c>
      <c r="BH116" s="633"/>
      <c r="BI116" s="642">
        <f t="shared" si="173"/>
        <v>1.2416713330545597</v>
      </c>
      <c r="BJ116" s="642">
        <f t="shared" si="174"/>
        <v>1.2416713330545597</v>
      </c>
      <c r="BK116" s="642">
        <f t="shared" si="175"/>
        <v>1.2416713330545597</v>
      </c>
      <c r="BL116" s="642">
        <v>1</v>
      </c>
      <c r="BN116" s="642">
        <v>1</v>
      </c>
      <c r="BO116" s="642">
        <v>1</v>
      </c>
      <c r="BP116" s="642">
        <v>1</v>
      </c>
      <c r="BQ116" s="642">
        <v>1</v>
      </c>
      <c r="BT116" s="634">
        <f t="shared" si="176"/>
        <v>0.93296173818753336</v>
      </c>
      <c r="BU116" s="634">
        <f t="shared" si="177"/>
        <v>1.0789580945140054</v>
      </c>
      <c r="BV116" s="634">
        <f t="shared" si="178"/>
        <v>0.98704230406864635</v>
      </c>
      <c r="BW116" s="634">
        <f t="shared" si="179"/>
        <v>1.0199264268640782</v>
      </c>
      <c r="BX116" s="634">
        <v>1</v>
      </c>
      <c r="BY116" s="634">
        <v>1</v>
      </c>
      <c r="BZ116" s="634">
        <f t="shared" si="180"/>
        <v>1.07176597639869</v>
      </c>
      <c r="CA116" s="634">
        <f t="shared" si="181"/>
        <v>1.0066266192892959</v>
      </c>
      <c r="CB116" s="634">
        <f t="shared" si="182"/>
        <v>1.0066266192892954</v>
      </c>
      <c r="CC116" s="634"/>
      <c r="CD116" s="634">
        <f t="shared" si="210"/>
        <v>1.0067105303524215</v>
      </c>
      <c r="CG116" s="579"/>
      <c r="CI116" s="625">
        <f t="shared" si="183"/>
        <v>0.45801279692159691</v>
      </c>
      <c r="CJ116" s="625">
        <f t="shared" si="184"/>
        <v>0.46365411147860636</v>
      </c>
      <c r="CK116" s="625">
        <f t="shared" si="185"/>
        <v>7.8333091599796567E-2</v>
      </c>
      <c r="CL116" s="625">
        <f t="shared" si="186"/>
        <v>0</v>
      </c>
      <c r="CN116" s="625">
        <f t="shared" si="187"/>
        <v>0.46084129406227992</v>
      </c>
      <c r="CO116" s="625">
        <f t="shared" si="187"/>
        <v>0.46473295154812944</v>
      </c>
      <c r="CP116" s="625">
        <f t="shared" si="187"/>
        <v>7.4350439904276866E-2</v>
      </c>
      <c r="CQ116" s="625"/>
      <c r="CR116" s="625">
        <f t="shared" si="188"/>
        <v>0.99992468551468616</v>
      </c>
      <c r="CS116" s="625"/>
      <c r="CT116" s="625">
        <f t="shared" si="189"/>
        <v>0.46087600470136747</v>
      </c>
      <c r="CU116" s="625">
        <f t="shared" si="189"/>
        <v>0.46476795530747378</v>
      </c>
      <c r="CV116" s="625">
        <f t="shared" si="189"/>
        <v>7.4356039991158779E-2</v>
      </c>
      <c r="CW116" s="625">
        <f t="shared" si="189"/>
        <v>0</v>
      </c>
      <c r="CZ116" s="625">
        <f t="shared" si="211"/>
        <v>0</v>
      </c>
      <c r="DA116" s="625">
        <f t="shared" si="212"/>
        <v>3.1556011996269175E-3</v>
      </c>
      <c r="DB116" s="625">
        <f t="shared" si="213"/>
        <v>-2.0250230222767853E-5</v>
      </c>
      <c r="DC116" s="625">
        <f t="shared" si="214"/>
        <v>0</v>
      </c>
      <c r="DE116" s="625">
        <f t="shared" si="215"/>
        <v>0</v>
      </c>
      <c r="DF116" s="625">
        <f t="shared" si="216"/>
        <v>0</v>
      </c>
      <c r="DG116" s="625">
        <f t="shared" si="217"/>
        <v>0</v>
      </c>
      <c r="DH116" s="625">
        <f t="shared" si="218"/>
        <v>0</v>
      </c>
      <c r="DI116" s="625"/>
      <c r="DK116" s="625">
        <f t="shared" si="219"/>
        <v>-1.9082975308528212E-2</v>
      </c>
      <c r="DL116" s="625">
        <f t="shared" si="220"/>
        <v>-1.4584432891680758E-2</v>
      </c>
      <c r="DM116" s="625">
        <f t="shared" si="221"/>
        <v>9.8522610036261615E-2</v>
      </c>
      <c r="DN116" s="625"/>
      <c r="DP116" s="625">
        <f t="shared" si="190"/>
        <v>0</v>
      </c>
      <c r="DQ116" s="625">
        <f t="shared" si="191"/>
        <v>0</v>
      </c>
      <c r="DR116" s="625">
        <f t="shared" si="192"/>
        <v>0</v>
      </c>
      <c r="DS116" s="625">
        <f t="shared" si="193"/>
        <v>0</v>
      </c>
      <c r="DU116" s="625">
        <f t="shared" si="194"/>
        <v>0</v>
      </c>
      <c r="DV116" s="625">
        <f t="shared" si="195"/>
        <v>0</v>
      </c>
      <c r="DW116" s="625">
        <f t="shared" si="196"/>
        <v>0</v>
      </c>
      <c r="DX116" s="625">
        <f t="shared" si="197"/>
        <v>0</v>
      </c>
      <c r="EB116" s="625">
        <f t="shared" si="149"/>
        <v>1.0014661903980537</v>
      </c>
      <c r="EC116" s="625">
        <f t="shared" si="150"/>
        <v>0.98484672986535737</v>
      </c>
      <c r="ED116" s="625">
        <f t="shared" si="144"/>
        <v>1.07176597639869</v>
      </c>
      <c r="EE116" s="625"/>
      <c r="EF116" s="625">
        <f t="shared" si="151"/>
        <v>1</v>
      </c>
      <c r="EG116" s="625">
        <f t="shared" si="152"/>
        <v>0.99999999999999978</v>
      </c>
      <c r="EH116" s="625">
        <f t="shared" si="145"/>
        <v>0.98704230406864635</v>
      </c>
      <c r="EI116" s="625"/>
      <c r="EJ116" s="625">
        <f t="shared" si="153"/>
        <v>0.99178640607235036</v>
      </c>
      <c r="EK116" s="625">
        <f t="shared" si="154"/>
        <v>1.0253536034058535</v>
      </c>
      <c r="EL116" s="625">
        <f t="shared" si="146"/>
        <v>1.0199264268640782</v>
      </c>
      <c r="EM116" s="625"/>
      <c r="EP116" s="581"/>
      <c r="ER116" s="576">
        <f t="shared" si="155"/>
        <v>2000</v>
      </c>
      <c r="ES116" s="625">
        <f t="shared" si="122"/>
        <v>1.2263416796550222</v>
      </c>
      <c r="ET116" s="625">
        <f t="shared" si="123"/>
        <v>1.2316361124121959</v>
      </c>
      <c r="EU116" s="625">
        <f t="shared" si="124"/>
        <v>1.1957979742465688</v>
      </c>
      <c r="EV116" s="625">
        <f t="shared" si="125"/>
        <v>1</v>
      </c>
      <c r="EW116" s="625">
        <f t="shared" si="126"/>
        <v>1</v>
      </c>
      <c r="EX116" s="625">
        <f t="shared" si="127"/>
        <v>0.83266682381148072</v>
      </c>
      <c r="EZ116" s="576">
        <f t="shared" si="156"/>
        <v>2000</v>
      </c>
      <c r="FA116" s="635">
        <f t="shared" si="128"/>
        <v>1.0375185257156572</v>
      </c>
      <c r="FB116" s="635">
        <f t="shared" si="129"/>
        <v>0.84602728825747564</v>
      </c>
      <c r="FC116" s="635">
        <f t="shared" si="130"/>
        <v>1</v>
      </c>
      <c r="FD116" s="635">
        <f t="shared" si="131"/>
        <v>1.5169275133978273</v>
      </c>
      <c r="FE116" s="635">
        <f t="shared" si="132"/>
        <v>0.83266682381148072</v>
      </c>
      <c r="FG116" s="576">
        <v>2007</v>
      </c>
      <c r="FH116" s="625">
        <f t="shared" si="133"/>
        <v>1.1878777241014364</v>
      </c>
      <c r="FI116" s="625">
        <f t="shared" si="134"/>
        <v>0.89064653271709815</v>
      </c>
      <c r="FJ116" s="625">
        <f t="shared" si="135"/>
        <v>1.3337251990164651</v>
      </c>
    </row>
    <row r="117" spans="1:166" x14ac:dyDescent="0.2">
      <c r="A117" s="575" t="s">
        <v>621</v>
      </c>
      <c r="B117" s="575">
        <f t="shared" si="148"/>
        <v>1978</v>
      </c>
      <c r="D117" s="630">
        <f t="shared" si="158"/>
        <v>570.11128112080928</v>
      </c>
      <c r="E117" s="630">
        <f t="shared" si="158"/>
        <v>583.0024742029766</v>
      </c>
      <c r="F117" s="630">
        <f t="shared" si="158"/>
        <v>106.71141908373713</v>
      </c>
      <c r="G117" s="630"/>
      <c r="H117" s="630">
        <f t="shared" si="159"/>
        <v>1259.825174407523</v>
      </c>
      <c r="J117" s="636">
        <f t="shared" si="160"/>
        <v>309824.2459219466</v>
      </c>
      <c r="K117" s="636">
        <f t="shared" si="160"/>
        <v>52582.178279817614</v>
      </c>
      <c r="L117" s="636">
        <f t="shared" si="160"/>
        <v>78518</v>
      </c>
      <c r="M117" s="636"/>
      <c r="N117" s="636">
        <f t="shared" si="198"/>
        <v>440924.42420176422</v>
      </c>
      <c r="O117" s="781"/>
      <c r="R117" s="649">
        <f t="shared" si="161"/>
        <v>250486.82045478307</v>
      </c>
      <c r="S117" s="649">
        <f t="shared" si="161"/>
        <v>42511.65886228365</v>
      </c>
      <c r="T117" s="649">
        <f t="shared" si="161"/>
        <v>63480.261559076003</v>
      </c>
      <c r="U117" s="645"/>
      <c r="V117" s="636">
        <f t="shared" si="162"/>
        <v>356478.74087614275</v>
      </c>
      <c r="X117" s="639">
        <f t="shared" si="199"/>
        <v>1.8401118977126028</v>
      </c>
      <c r="Y117" s="639">
        <f t="shared" si="200"/>
        <v>11.087453834653097</v>
      </c>
      <c r="Z117" s="639">
        <f t="shared" si="201"/>
        <v>1.3590695010537346</v>
      </c>
      <c r="AA117" s="630"/>
      <c r="AB117" s="630">
        <f t="shared" si="202"/>
        <v>3.5340822044847964</v>
      </c>
      <c r="AC117" s="651"/>
      <c r="AD117" s="641"/>
      <c r="AE117" s="639">
        <f t="shared" si="203"/>
        <v>2.2760130855815768</v>
      </c>
      <c r="AF117" s="639">
        <f t="shared" si="204"/>
        <v>13.713943181836559</v>
      </c>
      <c r="AG117" s="639">
        <f t="shared" si="205"/>
        <v>1.6810173188153825</v>
      </c>
      <c r="AH117" s="630"/>
      <c r="AI117" s="639">
        <f t="shared" si="163"/>
        <v>3.5340822044847964</v>
      </c>
      <c r="AK117" s="640">
        <f t="shared" si="164"/>
        <v>0.99957450918661606</v>
      </c>
      <c r="AL117" s="640">
        <f t="shared" si="165"/>
        <v>1.166708394653601</v>
      </c>
      <c r="AM117" s="640">
        <f t="shared" si="166"/>
        <v>0.99964215716518823</v>
      </c>
      <c r="AN117" s="641"/>
      <c r="AO117" s="640">
        <f t="shared" si="167"/>
        <v>1.0694335681868323</v>
      </c>
      <c r="AP117" s="635"/>
      <c r="AQ117" s="635">
        <f t="shared" si="206"/>
        <v>1.2368884133681393</v>
      </c>
      <c r="AR117" s="635">
        <f t="shared" si="207"/>
        <v>1.236888413368139</v>
      </c>
      <c r="AS117" s="635">
        <f t="shared" si="208"/>
        <v>1.2368884133681393</v>
      </c>
      <c r="AT117" s="635"/>
      <c r="AU117" s="635">
        <f t="shared" si="168"/>
        <v>1.2368884133681393</v>
      </c>
      <c r="AW117" s="635">
        <f t="shared" si="169"/>
        <v>0.70266972958652196</v>
      </c>
      <c r="AX117" s="635">
        <f t="shared" si="169"/>
        <v>0.11925440142040383</v>
      </c>
      <c r="AY117" s="635">
        <f t="shared" si="169"/>
        <v>0.17807586899307409</v>
      </c>
      <c r="AZ117" s="650"/>
      <c r="BA117" s="635">
        <f t="shared" si="209"/>
        <v>1</v>
      </c>
      <c r="BC117" s="633"/>
      <c r="BD117" s="642">
        <f t="shared" si="170"/>
        <v>0.99957450918661606</v>
      </c>
      <c r="BE117" s="642">
        <f t="shared" si="171"/>
        <v>1.166708394653601</v>
      </c>
      <c r="BF117" s="642">
        <f t="shared" si="172"/>
        <v>0.99964215716518823</v>
      </c>
      <c r="BG117" s="642">
        <v>1</v>
      </c>
      <c r="BH117" s="633"/>
      <c r="BI117" s="642">
        <f t="shared" si="173"/>
        <v>1.2368884133681393</v>
      </c>
      <c r="BJ117" s="642">
        <f t="shared" si="174"/>
        <v>1.236888413368139</v>
      </c>
      <c r="BK117" s="642">
        <f t="shared" si="175"/>
        <v>1.2368884133681393</v>
      </c>
      <c r="BL117" s="642">
        <v>1</v>
      </c>
      <c r="BN117" s="642">
        <v>1</v>
      </c>
      <c r="BO117" s="642">
        <v>1</v>
      </c>
      <c r="BP117" s="642">
        <v>1</v>
      </c>
      <c r="BQ117" s="642">
        <v>1</v>
      </c>
      <c r="BT117" s="634">
        <f t="shared" si="176"/>
        <v>0.97090400613642913</v>
      </c>
      <c r="BU117" s="634">
        <f t="shared" si="177"/>
        <v>1.0694335681868323</v>
      </c>
      <c r="BV117" s="634">
        <f t="shared" si="178"/>
        <v>0.98324021575285503</v>
      </c>
      <c r="BW117" s="634">
        <f t="shared" si="179"/>
        <v>1.0163512276038931</v>
      </c>
      <c r="BX117" s="634">
        <v>1</v>
      </c>
      <c r="BY117" s="634">
        <v>1</v>
      </c>
      <c r="BZ117" s="634">
        <f t="shared" si="180"/>
        <v>1.0701640618437707</v>
      </c>
      <c r="CA117" s="634">
        <f t="shared" si="181"/>
        <v>1.0383173356493722</v>
      </c>
      <c r="CB117" s="634">
        <f t="shared" si="182"/>
        <v>1.0383173356493716</v>
      </c>
      <c r="CC117" s="634"/>
      <c r="CD117" s="634">
        <f t="shared" si="210"/>
        <v>0.99931740030993088</v>
      </c>
      <c r="CG117" s="579"/>
      <c r="CI117" s="625">
        <f t="shared" si="183"/>
        <v>0.45253205976688321</v>
      </c>
      <c r="CJ117" s="625">
        <f t="shared" si="184"/>
        <v>0.46276458515536012</v>
      </c>
      <c r="CK117" s="625">
        <f t="shared" si="185"/>
        <v>8.4703355077756656E-2</v>
      </c>
      <c r="CL117" s="625">
        <f t="shared" si="186"/>
        <v>0</v>
      </c>
      <c r="CN117" s="625">
        <f t="shared" si="187"/>
        <v>0.45526693003009838</v>
      </c>
      <c r="CO117" s="625">
        <f t="shared" si="187"/>
        <v>0.46320920596643828</v>
      </c>
      <c r="CP117" s="625">
        <f t="shared" si="187"/>
        <v>8.1476722607347021E-2</v>
      </c>
      <c r="CQ117" s="625"/>
      <c r="CR117" s="625">
        <f t="shared" si="188"/>
        <v>0.99995285860388372</v>
      </c>
      <c r="CS117" s="625"/>
      <c r="CT117" s="625">
        <f t="shared" si="189"/>
        <v>0.4552883929605781</v>
      </c>
      <c r="CU117" s="625">
        <f t="shared" si="189"/>
        <v>0.46323104332454501</v>
      </c>
      <c r="CV117" s="625">
        <f t="shared" si="189"/>
        <v>8.1480563714876886E-2</v>
      </c>
      <c r="CW117" s="625">
        <f t="shared" si="189"/>
        <v>0</v>
      </c>
      <c r="CZ117" s="625">
        <f t="shared" si="211"/>
        <v>6.0812125145860864E-5</v>
      </c>
      <c r="DA117" s="625">
        <f t="shared" si="212"/>
        <v>-3.2977531750086899E-3</v>
      </c>
      <c r="DB117" s="625">
        <f t="shared" si="213"/>
        <v>5.1140012220205941E-5</v>
      </c>
      <c r="DC117" s="625">
        <f t="shared" si="214"/>
        <v>0</v>
      </c>
      <c r="DE117" s="625">
        <f t="shared" si="215"/>
        <v>-3.8594394427892832E-3</v>
      </c>
      <c r="DF117" s="625">
        <f t="shared" si="216"/>
        <v>-3.8594394427893947E-3</v>
      </c>
      <c r="DG117" s="625">
        <f t="shared" si="217"/>
        <v>-3.8594394427892832E-3</v>
      </c>
      <c r="DH117" s="625">
        <f t="shared" si="218"/>
        <v>0</v>
      </c>
      <c r="DI117" s="625"/>
      <c r="DK117" s="625">
        <f t="shared" si="219"/>
        <v>-1.7106601745876842E-2</v>
      </c>
      <c r="DL117" s="625">
        <f t="shared" si="220"/>
        <v>-3.6298782389666121E-3</v>
      </c>
      <c r="DM117" s="625">
        <f t="shared" si="221"/>
        <v>7.3126656693866102E-2</v>
      </c>
      <c r="DN117" s="625"/>
      <c r="DP117" s="625">
        <f t="shared" si="190"/>
        <v>-3.8594394427892832E-3</v>
      </c>
      <c r="DQ117" s="625">
        <f t="shared" si="191"/>
        <v>-3.8594394427893947E-3</v>
      </c>
      <c r="DR117" s="625">
        <f t="shared" si="192"/>
        <v>-3.8594394427892832E-3</v>
      </c>
      <c r="DS117" s="625">
        <f t="shared" si="193"/>
        <v>0</v>
      </c>
      <c r="DU117" s="625">
        <f t="shared" si="194"/>
        <v>0</v>
      </c>
      <c r="DV117" s="625">
        <f t="shared" si="195"/>
        <v>0</v>
      </c>
      <c r="DW117" s="625">
        <f t="shared" si="196"/>
        <v>0</v>
      </c>
      <c r="DX117" s="625">
        <f t="shared" si="197"/>
        <v>0</v>
      </c>
      <c r="EB117" s="625">
        <f t="shared" si="149"/>
        <v>0.99850535043078914</v>
      </c>
      <c r="EC117" s="625">
        <f t="shared" si="150"/>
        <v>0.98337472912482538</v>
      </c>
      <c r="ED117" s="625">
        <f t="shared" si="144"/>
        <v>1.0701640618437707</v>
      </c>
      <c r="EE117" s="625"/>
      <c r="EF117" s="625">
        <f t="shared" si="151"/>
        <v>0.99614799862162051</v>
      </c>
      <c r="EG117" s="625">
        <f t="shared" si="152"/>
        <v>0.99614799862162029</v>
      </c>
      <c r="EH117" s="625">
        <f t="shared" si="145"/>
        <v>0.98324021575285503</v>
      </c>
      <c r="EI117" s="625"/>
      <c r="EJ117" s="625">
        <f t="shared" si="153"/>
        <v>0.99649464984334446</v>
      </c>
      <c r="EK117" s="625">
        <f t="shared" si="154"/>
        <v>1.0217593799915274</v>
      </c>
      <c r="EL117" s="625">
        <f t="shared" si="146"/>
        <v>1.0163512276038931</v>
      </c>
      <c r="EM117" s="625"/>
      <c r="EP117" s="581"/>
      <c r="ER117" s="576">
        <f t="shared" si="155"/>
        <v>2001</v>
      </c>
      <c r="ES117" s="625">
        <f t="shared" si="122"/>
        <v>1.1033191856854314</v>
      </c>
      <c r="ET117" s="625">
        <f t="shared" si="123"/>
        <v>1.1300485119475592</v>
      </c>
      <c r="EU117" s="625">
        <f t="shared" si="124"/>
        <v>1.1716863297209981</v>
      </c>
      <c r="EV117" s="625">
        <f t="shared" si="125"/>
        <v>1</v>
      </c>
      <c r="EW117" s="625">
        <f t="shared" si="126"/>
        <v>1</v>
      </c>
      <c r="EX117" s="625">
        <f t="shared" si="127"/>
        <v>0.8332833794009068</v>
      </c>
      <c r="EZ117" s="576">
        <f t="shared" si="156"/>
        <v>2001</v>
      </c>
      <c r="FA117" s="635">
        <f t="shared" si="128"/>
        <v>0.9590168428662883</v>
      </c>
      <c r="FB117" s="635">
        <f t="shared" si="129"/>
        <v>0.86921070104523135</v>
      </c>
      <c r="FC117" s="635">
        <f t="shared" si="130"/>
        <v>1</v>
      </c>
      <c r="FD117" s="635">
        <f t="shared" si="131"/>
        <v>1.2770096393548929</v>
      </c>
      <c r="FE117" s="635">
        <f t="shared" si="132"/>
        <v>0.8332833794009068</v>
      </c>
      <c r="FG117" s="576">
        <v>2008</v>
      </c>
      <c r="FH117" s="625">
        <f t="shared" si="133"/>
        <v>1.2816936339646119</v>
      </c>
      <c r="FI117" s="625">
        <f t="shared" si="134"/>
        <v>0.90799143950944339</v>
      </c>
      <c r="FJ117" s="625">
        <f t="shared" si="135"/>
        <v>1.4115701736759401</v>
      </c>
    </row>
    <row r="118" spans="1:166" x14ac:dyDescent="0.2">
      <c r="A118" s="575" t="s">
        <v>621</v>
      </c>
      <c r="B118" s="575">
        <f t="shared" si="148"/>
        <v>1979</v>
      </c>
      <c r="D118" s="630">
        <f t="shared" si="158"/>
        <v>570.91574585761373</v>
      </c>
      <c r="E118" s="630">
        <f t="shared" si="158"/>
        <v>616.72229652752515</v>
      </c>
      <c r="F118" s="630">
        <f t="shared" si="158"/>
        <v>112.64829468657148</v>
      </c>
      <c r="G118" s="630"/>
      <c r="H118" s="630">
        <f t="shared" si="159"/>
        <v>1300.2863370717102</v>
      </c>
      <c r="J118" s="636">
        <f t="shared" si="160"/>
        <v>310242.56249533879</v>
      </c>
      <c r="K118" s="636">
        <f t="shared" si="160"/>
        <v>58176.728773109731</v>
      </c>
      <c r="L118" s="636">
        <f t="shared" si="160"/>
        <v>82882.100000000006</v>
      </c>
      <c r="M118" s="636"/>
      <c r="N118" s="636">
        <f t="shared" si="198"/>
        <v>451301.39126844855</v>
      </c>
      <c r="O118" s="781"/>
      <c r="R118" s="649">
        <f t="shared" si="161"/>
        <v>246417.20404308866</v>
      </c>
      <c r="S118" s="649">
        <f t="shared" si="161"/>
        <v>46208.188616473904</v>
      </c>
      <c r="T118" s="649">
        <f t="shared" si="161"/>
        <v>65830.99102505167</v>
      </c>
      <c r="U118" s="645"/>
      <c r="V118" s="636">
        <f t="shared" si="162"/>
        <v>358456.38368461427</v>
      </c>
      <c r="X118" s="639">
        <f t="shared" si="199"/>
        <v>1.840223795425205</v>
      </c>
      <c r="Y118" s="639">
        <f t="shared" si="200"/>
        <v>10.60084177184924</v>
      </c>
      <c r="Z118" s="639">
        <f t="shared" si="201"/>
        <v>1.359139002107469</v>
      </c>
      <c r="AA118" s="630"/>
      <c r="AB118" s="630">
        <f t="shared" si="202"/>
        <v>3.6274604003586655</v>
      </c>
      <c r="AC118" s="651"/>
      <c r="AD118" s="641"/>
      <c r="AE118" s="639">
        <f t="shared" si="203"/>
        <v>2.3168664220286463</v>
      </c>
      <c r="AF118" s="639">
        <f t="shared" si="204"/>
        <v>13.346601868476066</v>
      </c>
      <c r="AG118" s="639">
        <f t="shared" si="205"/>
        <v>1.7111742195055775</v>
      </c>
      <c r="AH118" s="630"/>
      <c r="AI118" s="639">
        <f t="shared" si="163"/>
        <v>3.6274604003586655</v>
      </c>
      <c r="AK118" s="640">
        <f t="shared" si="164"/>
        <v>0.99963529358852798</v>
      </c>
      <c r="AL118" s="640">
        <f t="shared" si="165"/>
        <v>1.1155032769521367</v>
      </c>
      <c r="AM118" s="640">
        <f t="shared" si="166"/>
        <v>0.99969327757016113</v>
      </c>
      <c r="AN118" s="641"/>
      <c r="AO118" s="640">
        <f t="shared" si="167"/>
        <v>1.0976903464466914</v>
      </c>
      <c r="AP118" s="635"/>
      <c r="AQ118" s="635">
        <f t="shared" si="206"/>
        <v>1.2590134024939654</v>
      </c>
      <c r="AR118" s="635">
        <f t="shared" si="207"/>
        <v>1.2590134024939654</v>
      </c>
      <c r="AS118" s="635">
        <f t="shared" si="208"/>
        <v>1.2590134024939654</v>
      </c>
      <c r="AT118" s="635"/>
      <c r="AU118" s="635">
        <f t="shared" si="168"/>
        <v>1.2590134024939654</v>
      </c>
      <c r="AW118" s="635">
        <f t="shared" si="169"/>
        <v>0.68743985393742457</v>
      </c>
      <c r="AX118" s="635">
        <f t="shared" si="169"/>
        <v>0.1289088176962972</v>
      </c>
      <c r="AY118" s="635">
        <f t="shared" si="169"/>
        <v>0.18365132836627812</v>
      </c>
      <c r="AZ118" s="650"/>
      <c r="BA118" s="635">
        <f t="shared" si="209"/>
        <v>1</v>
      </c>
      <c r="BC118" s="633"/>
      <c r="BD118" s="642">
        <f t="shared" si="170"/>
        <v>0.99963529358852798</v>
      </c>
      <c r="BE118" s="642">
        <f t="shared" si="171"/>
        <v>1.1155032769521367</v>
      </c>
      <c r="BF118" s="642">
        <f t="shared" si="172"/>
        <v>0.99969327757016113</v>
      </c>
      <c r="BG118" s="642">
        <v>1</v>
      </c>
      <c r="BH118" s="633"/>
      <c r="BI118" s="642">
        <f t="shared" si="173"/>
        <v>1.2590134024939654</v>
      </c>
      <c r="BJ118" s="642">
        <f t="shared" si="174"/>
        <v>1.2590134024939654</v>
      </c>
      <c r="BK118" s="642">
        <f t="shared" si="175"/>
        <v>1.2590134024939654</v>
      </c>
      <c r="BL118" s="642">
        <v>1</v>
      </c>
      <c r="BN118" s="642">
        <v>1</v>
      </c>
      <c r="BO118" s="642">
        <v>1</v>
      </c>
      <c r="BP118" s="642">
        <v>1</v>
      </c>
      <c r="BQ118" s="642">
        <v>1</v>
      </c>
      <c r="BT118" s="634">
        <f t="shared" si="176"/>
        <v>0.9937538151821157</v>
      </c>
      <c r="BU118" s="634">
        <f t="shared" si="177"/>
        <v>1.0976903464466914</v>
      </c>
      <c r="BV118" s="634">
        <f t="shared" si="178"/>
        <v>1.0008280424690652</v>
      </c>
      <c r="BW118" s="634">
        <f t="shared" si="179"/>
        <v>1.0466194392043011</v>
      </c>
      <c r="BX118" s="634">
        <v>1</v>
      </c>
      <c r="BY118" s="634">
        <v>1</v>
      </c>
      <c r="BZ118" s="634">
        <f t="shared" si="180"/>
        <v>1.0479283330235367</v>
      </c>
      <c r="CA118" s="634">
        <f t="shared" si="181"/>
        <v>1.0908339696699787</v>
      </c>
      <c r="CB118" s="634">
        <f t="shared" si="182"/>
        <v>1.0908339696699778</v>
      </c>
      <c r="CC118" s="634"/>
      <c r="CD118" s="634">
        <f t="shared" si="210"/>
        <v>1.0474860845489116</v>
      </c>
      <c r="CG118" s="579"/>
      <c r="CI118" s="625">
        <f t="shared" si="183"/>
        <v>0.43906924927269153</v>
      </c>
      <c r="CJ118" s="625">
        <f t="shared" si="184"/>
        <v>0.4742972981754196</v>
      </c>
      <c r="CK118" s="625">
        <f t="shared" si="185"/>
        <v>8.6633452551888937E-2</v>
      </c>
      <c r="CL118" s="625">
        <f t="shared" si="186"/>
        <v>0</v>
      </c>
      <c r="CN118" s="625">
        <f t="shared" si="187"/>
        <v>0.44576677198253117</v>
      </c>
      <c r="CO118" s="625">
        <f t="shared" si="187"/>
        <v>0.46850728459345398</v>
      </c>
      <c r="CP118" s="625">
        <f t="shared" si="187"/>
        <v>8.5664779956079379E-2</v>
      </c>
      <c r="CQ118" s="625"/>
      <c r="CR118" s="625">
        <f t="shared" si="188"/>
        <v>0.9999388365320645</v>
      </c>
      <c r="CS118" s="625"/>
      <c r="CT118" s="625">
        <f t="shared" si="189"/>
        <v>0.44579403829189806</v>
      </c>
      <c r="CU118" s="625">
        <f t="shared" si="189"/>
        <v>0.4685359418765116</v>
      </c>
      <c r="CV118" s="625">
        <f t="shared" si="189"/>
        <v>8.567001983159038E-2</v>
      </c>
      <c r="CW118" s="625">
        <f t="shared" si="189"/>
        <v>0</v>
      </c>
      <c r="CZ118" s="625">
        <f t="shared" si="211"/>
        <v>6.080842725581202E-5</v>
      </c>
      <c r="DA118" s="625">
        <f t="shared" si="212"/>
        <v>-4.4880773494255462E-2</v>
      </c>
      <c r="DB118" s="625">
        <f t="shared" si="213"/>
        <v>5.1137397052858828E-5</v>
      </c>
      <c r="DC118" s="625">
        <f t="shared" si="214"/>
        <v>0</v>
      </c>
      <c r="DE118" s="625">
        <f t="shared" si="215"/>
        <v>1.7729518475902695E-2</v>
      </c>
      <c r="DF118" s="625">
        <f t="shared" si="216"/>
        <v>1.7729518475902914E-2</v>
      </c>
      <c r="DG118" s="625">
        <f t="shared" si="217"/>
        <v>1.7729518475902695E-2</v>
      </c>
      <c r="DH118" s="625">
        <f t="shared" si="218"/>
        <v>0</v>
      </c>
      <c r="DI118" s="625"/>
      <c r="DK118" s="625">
        <f t="shared" si="219"/>
        <v>-2.1912639445997563E-2</v>
      </c>
      <c r="DL118" s="625">
        <f t="shared" si="220"/>
        <v>7.7846276596120326E-2</v>
      </c>
      <c r="DM118" s="625">
        <f t="shared" si="221"/>
        <v>3.0829315600231225E-2</v>
      </c>
      <c r="DN118" s="625"/>
      <c r="DP118" s="625">
        <f t="shared" si="190"/>
        <v>1.7729518475902695E-2</v>
      </c>
      <c r="DQ118" s="625">
        <f t="shared" si="191"/>
        <v>1.7729518475902914E-2</v>
      </c>
      <c r="DR118" s="625">
        <f t="shared" si="192"/>
        <v>1.7729518475902695E-2</v>
      </c>
      <c r="DS118" s="625">
        <f t="shared" si="193"/>
        <v>0</v>
      </c>
      <c r="DU118" s="625">
        <f t="shared" si="194"/>
        <v>0</v>
      </c>
      <c r="DV118" s="625">
        <f t="shared" si="195"/>
        <v>0</v>
      </c>
      <c r="DW118" s="625">
        <f t="shared" si="196"/>
        <v>0</v>
      </c>
      <c r="DX118" s="625">
        <f t="shared" si="197"/>
        <v>0</v>
      </c>
      <c r="EB118" s="625">
        <f t="shared" si="149"/>
        <v>0.9792221308740976</v>
      </c>
      <c r="EC118" s="625">
        <f t="shared" si="150"/>
        <v>0.96294229770134998</v>
      </c>
      <c r="ED118" s="625">
        <f t="shared" si="144"/>
        <v>1.0479283330235367</v>
      </c>
      <c r="EE118" s="625"/>
      <c r="EF118" s="625">
        <f t="shared" si="151"/>
        <v>1.0178876193573341</v>
      </c>
      <c r="EG118" s="625">
        <f t="shared" si="152"/>
        <v>1.0139667148445339</v>
      </c>
      <c r="EH118" s="625">
        <f t="shared" si="145"/>
        <v>1.0008280424690652</v>
      </c>
      <c r="EI118" s="625"/>
      <c r="EJ118" s="625">
        <f t="shared" si="153"/>
        <v>1.0297812515775349</v>
      </c>
      <c r="EK118" s="625">
        <f t="shared" si="154"/>
        <v>1.0521886531387612</v>
      </c>
      <c r="EL118" s="625">
        <f t="shared" si="146"/>
        <v>1.0466194392043011</v>
      </c>
      <c r="EM118" s="625"/>
      <c r="EP118" s="581"/>
      <c r="ER118" s="576">
        <f t="shared" si="155"/>
        <v>2002</v>
      </c>
      <c r="ES118" s="625">
        <f t="shared" si="122"/>
        <v>1.0426558872033054</v>
      </c>
      <c r="ET118" s="625">
        <f t="shared" si="123"/>
        <v>1.0672050752167144</v>
      </c>
      <c r="EU118" s="625">
        <f t="shared" si="124"/>
        <v>1.1907979638909056</v>
      </c>
      <c r="EV118" s="625">
        <f t="shared" si="125"/>
        <v>1</v>
      </c>
      <c r="EW118" s="625">
        <f t="shared" si="126"/>
        <v>1</v>
      </c>
      <c r="EX118" s="625">
        <f t="shared" si="127"/>
        <v>0.82045550709651427</v>
      </c>
      <c r="EZ118" s="576">
        <f t="shared" si="156"/>
        <v>2002</v>
      </c>
      <c r="FA118" s="635">
        <f t="shared" si="128"/>
        <v>0.86479478094584838</v>
      </c>
      <c r="FB118" s="635">
        <f t="shared" si="129"/>
        <v>0.829415334013477</v>
      </c>
      <c r="FC118" s="635">
        <f t="shared" si="130"/>
        <v>1</v>
      </c>
      <c r="FD118" s="635">
        <f t="shared" si="131"/>
        <v>1.1389266725683129</v>
      </c>
      <c r="FE118" s="635">
        <f t="shared" si="132"/>
        <v>0.82045550709651427</v>
      </c>
      <c r="FG118" s="576">
        <v>2009</v>
      </c>
      <c r="FH118" s="625">
        <f t="shared" si="133"/>
        <v>0.791978511898358</v>
      </c>
      <c r="FI118" s="625">
        <f t="shared" si="134"/>
        <v>0.82987325786097366</v>
      </c>
      <c r="FJ118" s="625">
        <f t="shared" si="135"/>
        <v>0.95433670671556448</v>
      </c>
    </row>
    <row r="119" spans="1:166" x14ac:dyDescent="0.2">
      <c r="A119" s="575" t="s">
        <v>621</v>
      </c>
      <c r="B119" s="575">
        <f t="shared" si="148"/>
        <v>1980</v>
      </c>
      <c r="D119" s="630">
        <f t="shared" si="158"/>
        <v>569.83883718916229</v>
      </c>
      <c r="E119" s="630">
        <f t="shared" si="158"/>
        <v>574.69738869856565</v>
      </c>
      <c r="F119" s="630">
        <f t="shared" si="158"/>
        <v>156.86040875327092</v>
      </c>
      <c r="G119" s="630"/>
      <c r="H119" s="630">
        <f t="shared" si="159"/>
        <v>1301.3966346409989</v>
      </c>
      <c r="J119" s="636">
        <f t="shared" si="160"/>
        <v>309638.5291628922</v>
      </c>
      <c r="K119" s="636">
        <f t="shared" si="160"/>
        <v>56141.865176474093</v>
      </c>
      <c r="L119" s="636">
        <f t="shared" si="160"/>
        <v>115405.7</v>
      </c>
      <c r="M119" s="636"/>
      <c r="N119" s="636">
        <f t="shared" si="198"/>
        <v>481186.0943393663</v>
      </c>
      <c r="O119" s="781"/>
      <c r="R119" s="649">
        <f t="shared" si="161"/>
        <v>244623.89159557584</v>
      </c>
      <c r="S119" s="649">
        <f t="shared" si="161"/>
        <v>44353.78755361012</v>
      </c>
      <c r="T119" s="649">
        <f t="shared" si="161"/>
        <v>91174.026445074633</v>
      </c>
      <c r="U119" s="645"/>
      <c r="V119" s="636">
        <f t="shared" si="162"/>
        <v>380151.70559426059</v>
      </c>
      <c r="X119" s="639">
        <f t="shared" si="199"/>
        <v>1.840335693137807</v>
      </c>
      <c r="Y119" s="639">
        <f t="shared" si="200"/>
        <v>10.236521121841694</v>
      </c>
      <c r="Z119" s="639">
        <f t="shared" si="201"/>
        <v>1.3592085031612036</v>
      </c>
      <c r="AA119" s="630"/>
      <c r="AB119" s="630">
        <f t="shared" si="202"/>
        <v>3.4233612936357343</v>
      </c>
      <c r="AC119" s="651"/>
      <c r="AD119" s="641"/>
      <c r="AE119" s="639">
        <f t="shared" si="203"/>
        <v>2.3294488264100042</v>
      </c>
      <c r="AF119" s="639">
        <f t="shared" si="204"/>
        <v>12.957120922399984</v>
      </c>
      <c r="AG119" s="639">
        <f t="shared" si="205"/>
        <v>1.7204506027576538</v>
      </c>
      <c r="AH119" s="630"/>
      <c r="AI119" s="639">
        <f t="shared" si="163"/>
        <v>3.4233612936357343</v>
      </c>
      <c r="AK119" s="640">
        <f t="shared" si="164"/>
        <v>0.9996960779904398</v>
      </c>
      <c r="AL119" s="640">
        <f t="shared" si="165"/>
        <v>1.0771666157990614</v>
      </c>
      <c r="AM119" s="640">
        <f t="shared" si="166"/>
        <v>0.99974439797513426</v>
      </c>
      <c r="AN119" s="641"/>
      <c r="AO119" s="640">
        <f t="shared" si="167"/>
        <v>1.0359287847915999</v>
      </c>
      <c r="AP119" s="635"/>
      <c r="AQ119" s="635">
        <f t="shared" si="206"/>
        <v>1.26577386674398</v>
      </c>
      <c r="AR119" s="635">
        <f t="shared" si="207"/>
        <v>1.26577386674398</v>
      </c>
      <c r="AS119" s="635">
        <f t="shared" si="208"/>
        <v>1.26577386674398</v>
      </c>
      <c r="AT119" s="635"/>
      <c r="AU119" s="635">
        <f t="shared" si="168"/>
        <v>1.26577386674398</v>
      </c>
      <c r="AW119" s="635">
        <f t="shared" si="169"/>
        <v>0.64349018561727866</v>
      </c>
      <c r="AX119" s="635">
        <f t="shared" si="169"/>
        <v>0.11667391438971821</v>
      </c>
      <c r="AY119" s="635">
        <f t="shared" si="169"/>
        <v>0.23983589999300309</v>
      </c>
      <c r="AZ119" s="650"/>
      <c r="BA119" s="635">
        <f t="shared" si="209"/>
        <v>1</v>
      </c>
      <c r="BC119" s="633"/>
      <c r="BD119" s="642">
        <f t="shared" si="170"/>
        <v>0.9996960779904398</v>
      </c>
      <c r="BE119" s="642">
        <f t="shared" si="171"/>
        <v>1.0771666157990614</v>
      </c>
      <c r="BF119" s="642">
        <f t="shared" si="172"/>
        <v>0.99974439797513426</v>
      </c>
      <c r="BG119" s="642">
        <v>1</v>
      </c>
      <c r="BH119" s="633"/>
      <c r="BI119" s="642">
        <f t="shared" si="173"/>
        <v>1.26577386674398</v>
      </c>
      <c r="BJ119" s="642">
        <f t="shared" si="174"/>
        <v>1.26577386674398</v>
      </c>
      <c r="BK119" s="642">
        <f t="shared" si="175"/>
        <v>1.26577386674398</v>
      </c>
      <c r="BL119" s="642">
        <v>1</v>
      </c>
      <c r="BN119" s="642">
        <v>1</v>
      </c>
      <c r="BO119" s="642">
        <v>1</v>
      </c>
      <c r="BP119" s="642">
        <v>1</v>
      </c>
      <c r="BQ119" s="642">
        <v>1</v>
      </c>
      <c r="BT119" s="634">
        <f t="shared" si="176"/>
        <v>1.0595591467562961</v>
      </c>
      <c r="BU119" s="634">
        <f t="shared" si="177"/>
        <v>1.0359287847915999</v>
      </c>
      <c r="BV119" s="634">
        <f t="shared" si="178"/>
        <v>1.0062021410990885</v>
      </c>
      <c r="BW119" s="634">
        <f t="shared" si="179"/>
        <v>0.99829616081532968</v>
      </c>
      <c r="BX119" s="634">
        <v>1</v>
      </c>
      <c r="BY119" s="634">
        <v>1</v>
      </c>
      <c r="BZ119" s="634">
        <f t="shared" si="180"/>
        <v>1.0313005816293137</v>
      </c>
      <c r="CA119" s="634">
        <f t="shared" si="181"/>
        <v>1.0976278193140745</v>
      </c>
      <c r="CB119" s="634">
        <f t="shared" si="182"/>
        <v>1.0976278193140743</v>
      </c>
      <c r="CC119" s="634"/>
      <c r="CD119" s="634">
        <f t="shared" si="210"/>
        <v>1.0044877344633847</v>
      </c>
      <c r="CG119" s="579"/>
      <c r="CI119" s="625">
        <f t="shared" si="183"/>
        <v>0.43786715135186832</v>
      </c>
      <c r="CJ119" s="625">
        <f t="shared" si="184"/>
        <v>0.44160048781523148</v>
      </c>
      <c r="CK119" s="625">
        <f t="shared" si="185"/>
        <v>0.12053236083290024</v>
      </c>
      <c r="CL119" s="625">
        <f t="shared" si="186"/>
        <v>0</v>
      </c>
      <c r="CN119" s="625">
        <f t="shared" si="187"/>
        <v>0.43846792567431891</v>
      </c>
      <c r="CO119" s="625">
        <f t="shared" si="187"/>
        <v>0.45775428522128253</v>
      </c>
      <c r="CP119" s="625">
        <f t="shared" si="187"/>
        <v>0.10265172181450682</v>
      </c>
      <c r="CQ119" s="625"/>
      <c r="CR119" s="625">
        <f t="shared" si="188"/>
        <v>0.99887393271010838</v>
      </c>
      <c r="CS119" s="625"/>
      <c r="CT119" s="625">
        <f t="shared" si="189"/>
        <v>0.43896222667928042</v>
      </c>
      <c r="CU119" s="625">
        <f t="shared" si="189"/>
        <v>0.4582703284480758</v>
      </c>
      <c r="CV119" s="625">
        <f t="shared" si="189"/>
        <v>0.10276744487264365</v>
      </c>
      <c r="CW119" s="625">
        <f t="shared" si="189"/>
        <v>0</v>
      </c>
      <c r="CZ119" s="625">
        <f t="shared" si="211"/>
        <v>6.0804729815806546E-5</v>
      </c>
      <c r="DA119" s="625">
        <f t="shared" si="212"/>
        <v>-3.4971582710149274E-2</v>
      </c>
      <c r="DB119" s="625">
        <f t="shared" si="213"/>
        <v>5.1134782153499007E-5</v>
      </c>
      <c r="DC119" s="625">
        <f t="shared" si="214"/>
        <v>0</v>
      </c>
      <c r="DE119" s="625">
        <f t="shared" si="215"/>
        <v>5.355287147855472E-3</v>
      </c>
      <c r="DF119" s="625">
        <f t="shared" si="216"/>
        <v>5.355287147855472E-3</v>
      </c>
      <c r="DG119" s="625">
        <f t="shared" si="217"/>
        <v>5.355287147855472E-3</v>
      </c>
      <c r="DH119" s="625">
        <f t="shared" si="218"/>
        <v>0</v>
      </c>
      <c r="DI119" s="625"/>
      <c r="DK119" s="625">
        <f t="shared" si="219"/>
        <v>-6.606756517787217E-2</v>
      </c>
      <c r="DL119" s="625">
        <f t="shared" si="220"/>
        <v>-9.9722327643003456E-2</v>
      </c>
      <c r="DM119" s="625">
        <f t="shared" si="221"/>
        <v>0.26691593406902236</v>
      </c>
      <c r="DN119" s="625"/>
      <c r="DP119" s="625">
        <f t="shared" si="190"/>
        <v>5.355287147855472E-3</v>
      </c>
      <c r="DQ119" s="625">
        <f t="shared" si="191"/>
        <v>5.355287147855472E-3</v>
      </c>
      <c r="DR119" s="625">
        <f t="shared" si="192"/>
        <v>5.355287147855472E-3</v>
      </c>
      <c r="DS119" s="625">
        <f t="shared" si="193"/>
        <v>0</v>
      </c>
      <c r="DU119" s="625">
        <f t="shared" si="194"/>
        <v>0</v>
      </c>
      <c r="DV119" s="625">
        <f t="shared" si="195"/>
        <v>0</v>
      </c>
      <c r="DW119" s="625">
        <f t="shared" si="196"/>
        <v>0</v>
      </c>
      <c r="DX119" s="625">
        <f t="shared" si="197"/>
        <v>0</v>
      </c>
      <c r="EB119" s="625">
        <f t="shared" si="149"/>
        <v>0.9841327399305565</v>
      </c>
      <c r="EC119" s="625">
        <f t="shared" si="150"/>
        <v>0.94766304183185512</v>
      </c>
      <c r="ED119" s="625">
        <f t="shared" si="144"/>
        <v>1.0313005816293137</v>
      </c>
      <c r="EE119" s="625"/>
      <c r="EF119" s="625">
        <f t="shared" si="151"/>
        <v>1.0053696523298503</v>
      </c>
      <c r="EG119" s="625">
        <f t="shared" si="152"/>
        <v>1.0194113635772895</v>
      </c>
      <c r="EH119" s="625">
        <f t="shared" si="145"/>
        <v>1.0062021410990885</v>
      </c>
      <c r="EI119" s="625"/>
      <c r="EJ119" s="625">
        <f t="shared" si="153"/>
        <v>0.95382917937611655</v>
      </c>
      <c r="EK119" s="625">
        <f t="shared" si="154"/>
        <v>1.0036082395722059</v>
      </c>
      <c r="EL119" s="625">
        <f t="shared" si="146"/>
        <v>0.99829616081532968</v>
      </c>
      <c r="EM119" s="625"/>
      <c r="EP119" s="581"/>
      <c r="ER119" s="576">
        <f t="shared" si="155"/>
        <v>2003</v>
      </c>
      <c r="ES119" s="625">
        <f t="shared" si="122"/>
        <v>1.1874966840503551</v>
      </c>
      <c r="ET119" s="625">
        <f t="shared" si="123"/>
        <v>1.2198734402994842</v>
      </c>
      <c r="EU119" s="625">
        <f t="shared" si="124"/>
        <v>1.1897529523373356</v>
      </c>
      <c r="EV119" s="625">
        <f t="shared" si="125"/>
        <v>1</v>
      </c>
      <c r="EW119" s="625">
        <f t="shared" si="126"/>
        <v>1</v>
      </c>
      <c r="EX119" s="625">
        <f t="shared" si="127"/>
        <v>0.81820256885196729</v>
      </c>
      <c r="EZ119" s="576">
        <f t="shared" si="156"/>
        <v>2003</v>
      </c>
      <c r="FA119" s="635">
        <f t="shared" si="128"/>
        <v>0.95818803960028454</v>
      </c>
      <c r="FB119" s="635">
        <f t="shared" si="129"/>
        <v>0.80689744440553934</v>
      </c>
      <c r="FC119" s="635">
        <f t="shared" si="130"/>
        <v>1</v>
      </c>
      <c r="FD119" s="635">
        <f t="shared" si="131"/>
        <v>1.4880912103480992</v>
      </c>
      <c r="FE119" s="635">
        <f t="shared" si="132"/>
        <v>0.81820256885196729</v>
      </c>
    </row>
    <row r="120" spans="1:166" x14ac:dyDescent="0.2">
      <c r="A120" s="575" t="s">
        <v>621</v>
      </c>
      <c r="B120" s="575">
        <f t="shared" si="148"/>
        <v>1981</v>
      </c>
      <c r="D120" s="630">
        <f t="shared" si="158"/>
        <v>566.19669689513194</v>
      </c>
      <c r="E120" s="630">
        <f t="shared" si="158"/>
        <v>535.83787165319859</v>
      </c>
      <c r="F120" s="630">
        <f t="shared" si="158"/>
        <v>183.34390282592477</v>
      </c>
      <c r="G120" s="630"/>
      <c r="H120" s="630">
        <f t="shared" si="159"/>
        <v>1285.3784713742552</v>
      </c>
      <c r="J120" s="636">
        <f t="shared" si="160"/>
        <v>307640.76070947025</v>
      </c>
      <c r="K120" s="636">
        <f t="shared" si="160"/>
        <v>53557.209586272351</v>
      </c>
      <c r="L120" s="636">
        <f t="shared" si="160"/>
        <v>134883.29999999999</v>
      </c>
      <c r="M120" s="636"/>
      <c r="N120" s="636">
        <f t="shared" si="198"/>
        <v>496081.27029574261</v>
      </c>
      <c r="O120" s="781"/>
      <c r="R120" s="649">
        <f t="shared" si="161"/>
        <v>240598.93257112819</v>
      </c>
      <c r="S120" s="649">
        <f t="shared" si="161"/>
        <v>41885.891285109712</v>
      </c>
      <c r="T120" s="649">
        <f t="shared" si="161"/>
        <v>105489.20086801828</v>
      </c>
      <c r="U120" s="645"/>
      <c r="V120" s="636">
        <f t="shared" si="162"/>
        <v>387974.02472425619</v>
      </c>
      <c r="X120" s="639">
        <f t="shared" si="199"/>
        <v>1.8404475908504099</v>
      </c>
      <c r="Y120" s="639">
        <f t="shared" si="200"/>
        <v>10.004962465231632</v>
      </c>
      <c r="Z120" s="639">
        <f t="shared" si="201"/>
        <v>1.3592780042149384</v>
      </c>
      <c r="AA120" s="630"/>
      <c r="AB120" s="630">
        <f t="shared" si="202"/>
        <v>3.3130529093740466</v>
      </c>
      <c r="AC120" s="651"/>
      <c r="AD120" s="641"/>
      <c r="AE120" s="639">
        <f t="shared" si="203"/>
        <v>2.3532801698018644</v>
      </c>
      <c r="AF120" s="639">
        <f t="shared" si="204"/>
        <v>12.792800993677007</v>
      </c>
      <c r="AG120" s="639">
        <f t="shared" si="205"/>
        <v>1.7380348065705189</v>
      </c>
      <c r="AH120" s="630"/>
      <c r="AI120" s="639">
        <f t="shared" si="163"/>
        <v>3.3130529093740466</v>
      </c>
      <c r="AK120" s="640">
        <f t="shared" si="164"/>
        <v>0.99975686239235206</v>
      </c>
      <c r="AL120" s="640">
        <f t="shared" si="165"/>
        <v>1.0528002073746765</v>
      </c>
      <c r="AM120" s="640">
        <f t="shared" si="166"/>
        <v>0.99979551838010761</v>
      </c>
      <c r="AN120" s="641"/>
      <c r="AO120" s="640">
        <f t="shared" si="167"/>
        <v>1.0025488343104825</v>
      </c>
      <c r="AP120" s="635"/>
      <c r="AQ120" s="635">
        <f t="shared" si="206"/>
        <v>1.2786455759462794</v>
      </c>
      <c r="AR120" s="635">
        <f t="shared" si="207"/>
        <v>1.2786455759462794</v>
      </c>
      <c r="AS120" s="635">
        <f t="shared" si="208"/>
        <v>1.2786455759462794</v>
      </c>
      <c r="AT120" s="635"/>
      <c r="AU120" s="635">
        <f t="shared" si="168"/>
        <v>1.2786455759462794</v>
      </c>
      <c r="AW120" s="635">
        <f t="shared" si="169"/>
        <v>0.6201418580589988</v>
      </c>
      <c r="AX120" s="635">
        <f t="shared" si="169"/>
        <v>0.10796055564513415</v>
      </c>
      <c r="AY120" s="635">
        <f t="shared" si="169"/>
        <v>0.27189758629586697</v>
      </c>
      <c r="AZ120" s="650"/>
      <c r="BA120" s="635">
        <f t="shared" si="209"/>
        <v>1</v>
      </c>
      <c r="BC120" s="633"/>
      <c r="BD120" s="642">
        <f t="shared" si="170"/>
        <v>0.99975686239235206</v>
      </c>
      <c r="BE120" s="642">
        <f t="shared" si="171"/>
        <v>1.0528002073746765</v>
      </c>
      <c r="BF120" s="642">
        <f t="shared" si="172"/>
        <v>0.99979551838010761</v>
      </c>
      <c r="BG120" s="642">
        <v>1</v>
      </c>
      <c r="BH120" s="633"/>
      <c r="BI120" s="642">
        <f t="shared" si="173"/>
        <v>1.2786455759462794</v>
      </c>
      <c r="BJ120" s="642">
        <f t="shared" si="174"/>
        <v>1.2786455759462794</v>
      </c>
      <c r="BK120" s="642">
        <f t="shared" si="175"/>
        <v>1.2786455759462794</v>
      </c>
      <c r="BL120" s="642">
        <v>1</v>
      </c>
      <c r="BN120" s="642">
        <v>1</v>
      </c>
      <c r="BO120" s="642">
        <v>1</v>
      </c>
      <c r="BP120" s="642">
        <v>1</v>
      </c>
      <c r="BQ120" s="642">
        <v>1</v>
      </c>
      <c r="BT120" s="634">
        <f t="shared" si="176"/>
        <v>1.0923579331567863</v>
      </c>
      <c r="BU120" s="634">
        <f t="shared" si="177"/>
        <v>1.0025488343104825</v>
      </c>
      <c r="BV120" s="634">
        <f t="shared" si="178"/>
        <v>1.0164342541954621</v>
      </c>
      <c r="BW120" s="634">
        <f t="shared" si="179"/>
        <v>0.96581157022418374</v>
      </c>
      <c r="BX120" s="634">
        <v>1</v>
      </c>
      <c r="BY120" s="634">
        <v>1</v>
      </c>
      <c r="BZ120" s="634">
        <f t="shared" si="180"/>
        <v>1.021254163275702</v>
      </c>
      <c r="CA120" s="634">
        <f t="shared" si="181"/>
        <v>1.0951421725361443</v>
      </c>
      <c r="CB120" s="634">
        <f t="shared" si="182"/>
        <v>1.0951421725361441</v>
      </c>
      <c r="CC120" s="634"/>
      <c r="CD120" s="634">
        <f t="shared" si="210"/>
        <v>0.98168396307416639</v>
      </c>
      <c r="CG120" s="579"/>
      <c r="CI120" s="625">
        <f t="shared" si="183"/>
        <v>0.44049025987636614</v>
      </c>
      <c r="CJ120" s="625">
        <f t="shared" si="184"/>
        <v>0.41687167132985392</v>
      </c>
      <c r="CK120" s="625">
        <f t="shared" si="185"/>
        <v>0.14263806879377999</v>
      </c>
      <c r="CL120" s="625">
        <f t="shared" si="186"/>
        <v>0</v>
      </c>
      <c r="CN120" s="625">
        <f t="shared" si="187"/>
        <v>0.43917740001144812</v>
      </c>
      <c r="CO120" s="625">
        <f t="shared" si="187"/>
        <v>0.42911733184011069</v>
      </c>
      <c r="CP120" s="625">
        <f t="shared" si="187"/>
        <v>0.13127515898425113</v>
      </c>
      <c r="CQ120" s="625"/>
      <c r="CR120" s="625">
        <f t="shared" si="188"/>
        <v>0.99956989083580994</v>
      </c>
      <c r="CS120" s="625"/>
      <c r="CT120" s="625">
        <f t="shared" si="189"/>
        <v>0.4393663755159945</v>
      </c>
      <c r="CU120" s="625">
        <f t="shared" si="189"/>
        <v>0.42930197855529223</v>
      </c>
      <c r="CV120" s="625">
        <f t="shared" si="189"/>
        <v>0.13133164592871324</v>
      </c>
      <c r="CW120" s="625">
        <f t="shared" si="189"/>
        <v>0</v>
      </c>
      <c r="CZ120" s="625">
        <f t="shared" si="211"/>
        <v>6.0801032825844449E-5</v>
      </c>
      <c r="DA120" s="625">
        <f t="shared" si="212"/>
        <v>-2.2880611265855808E-2</v>
      </c>
      <c r="DB120" s="625">
        <f t="shared" si="213"/>
        <v>5.1132167521460385E-5</v>
      </c>
      <c r="DC120" s="625">
        <f t="shared" si="214"/>
        <v>0</v>
      </c>
      <c r="DE120" s="625">
        <f t="shared" si="215"/>
        <v>1.0117686408110992E-2</v>
      </c>
      <c r="DF120" s="625">
        <f t="shared" si="216"/>
        <v>1.0117686408110992E-2</v>
      </c>
      <c r="DG120" s="625">
        <f t="shared" si="217"/>
        <v>1.0117686408110992E-2</v>
      </c>
      <c r="DH120" s="625">
        <f t="shared" si="218"/>
        <v>0</v>
      </c>
      <c r="DI120" s="625"/>
      <c r="DK120" s="625">
        <f t="shared" si="219"/>
        <v>-3.695852016525928E-2</v>
      </c>
      <c r="DL120" s="625">
        <f t="shared" si="220"/>
        <v>-7.7617052321093394E-2</v>
      </c>
      <c r="DM120" s="625">
        <f t="shared" si="221"/>
        <v>0.12547053497392391</v>
      </c>
      <c r="DN120" s="625"/>
      <c r="DP120" s="625">
        <f t="shared" si="190"/>
        <v>1.0117686408110992E-2</v>
      </c>
      <c r="DQ120" s="625">
        <f t="shared" si="191"/>
        <v>1.0117686408110992E-2</v>
      </c>
      <c r="DR120" s="625">
        <f t="shared" si="192"/>
        <v>1.0117686408110992E-2</v>
      </c>
      <c r="DS120" s="625">
        <f t="shared" si="193"/>
        <v>0</v>
      </c>
      <c r="DU120" s="625">
        <f t="shared" si="194"/>
        <v>0</v>
      </c>
      <c r="DV120" s="625">
        <f t="shared" si="195"/>
        <v>0</v>
      </c>
      <c r="DW120" s="625">
        <f t="shared" si="196"/>
        <v>0</v>
      </c>
      <c r="DX120" s="625">
        <f t="shared" si="197"/>
        <v>0</v>
      </c>
      <c r="EB120" s="625">
        <f t="shared" si="149"/>
        <v>0.99025849637577068</v>
      </c>
      <c r="EC120" s="625">
        <f t="shared" si="150"/>
        <v>0.93843137887530192</v>
      </c>
      <c r="ED120" s="625">
        <f t="shared" ref="ED120:ED150" si="222">EC120/EC$152</f>
        <v>1.021254163275702</v>
      </c>
      <c r="EE120" s="625"/>
      <c r="EF120" s="625">
        <f t="shared" si="151"/>
        <v>1.0101690432552617</v>
      </c>
      <c r="EG120" s="625">
        <f t="shared" si="152"/>
        <v>1.0297778018284123</v>
      </c>
      <c r="EH120" s="625">
        <f t="shared" ref="EH120:EH150" si="223">EG120/EG$152</f>
        <v>1.0164342541954621</v>
      </c>
      <c r="EI120" s="625"/>
      <c r="EJ120" s="625">
        <f t="shared" si="153"/>
        <v>0.96745996642457766</v>
      </c>
      <c r="EK120" s="625">
        <f t="shared" si="154"/>
        <v>0.97095079375995585</v>
      </c>
      <c r="EL120" s="625">
        <f t="shared" ref="EL120:EL150" si="224">EK120/EK$152</f>
        <v>0.96581157022418374</v>
      </c>
      <c r="EM120" s="625"/>
      <c r="EP120" s="581"/>
      <c r="ER120" s="576">
        <f t="shared" si="155"/>
        <v>2004</v>
      </c>
      <c r="ES120" s="625">
        <f t="shared" si="122"/>
        <v>1.2326345058174166</v>
      </c>
      <c r="ET120" s="625">
        <f t="shared" si="123"/>
        <v>1.2676009420764827</v>
      </c>
      <c r="EU120" s="625">
        <f t="shared" si="124"/>
        <v>1.1917645665725953</v>
      </c>
      <c r="EV120" s="625">
        <f t="shared" si="125"/>
        <v>1</v>
      </c>
      <c r="EW120" s="625">
        <f t="shared" si="126"/>
        <v>1</v>
      </c>
      <c r="EX120" s="625">
        <f t="shared" si="127"/>
        <v>0.81594577664759393</v>
      </c>
      <c r="EZ120" s="576">
        <f t="shared" si="156"/>
        <v>2004</v>
      </c>
      <c r="FA120" s="635">
        <f t="shared" si="128"/>
        <v>1.0143898713085524</v>
      </c>
      <c r="FB120" s="635">
        <f t="shared" si="129"/>
        <v>0.82294456833809249</v>
      </c>
      <c r="FC120" s="635">
        <f t="shared" si="130"/>
        <v>1</v>
      </c>
      <c r="FD120" s="635">
        <f t="shared" si="131"/>
        <v>1.6068121483531863</v>
      </c>
      <c r="FE120" s="635">
        <f t="shared" si="132"/>
        <v>0.81594577664759393</v>
      </c>
    </row>
    <row r="121" spans="1:166" x14ac:dyDescent="0.2">
      <c r="A121" s="575" t="s">
        <v>621</v>
      </c>
      <c r="B121" s="575">
        <f t="shared" si="148"/>
        <v>1982</v>
      </c>
      <c r="D121" s="630">
        <f t="shared" si="158"/>
        <v>553.11888355942733</v>
      </c>
      <c r="E121" s="630">
        <f t="shared" si="158"/>
        <v>444.79659891900019</v>
      </c>
      <c r="F121" s="630">
        <f t="shared" si="158"/>
        <v>167.71575146104678</v>
      </c>
      <c r="G121" s="630"/>
      <c r="H121" s="630">
        <f t="shared" si="159"/>
        <v>1165.6312339394742</v>
      </c>
      <c r="J121" s="636">
        <f t="shared" si="160"/>
        <v>300516.71081344195</v>
      </c>
      <c r="K121" s="636">
        <f t="shared" si="160"/>
        <v>45299.316742326446</v>
      </c>
      <c r="L121" s="636">
        <f t="shared" si="160"/>
        <v>123379.6</v>
      </c>
      <c r="M121" s="636"/>
      <c r="N121" s="636">
        <f t="shared" si="198"/>
        <v>469195.62755576835</v>
      </c>
      <c r="O121" s="781"/>
      <c r="R121" s="649">
        <f t="shared" si="161"/>
        <v>235139.85648273892</v>
      </c>
      <c r="S121" s="649">
        <f t="shared" si="161"/>
        <v>35444.534211507576</v>
      </c>
      <c r="T121" s="649">
        <f t="shared" si="161"/>
        <v>96538.59633419117</v>
      </c>
      <c r="U121" s="645"/>
      <c r="V121" s="636">
        <f t="shared" si="162"/>
        <v>367122.98702843767</v>
      </c>
      <c r="X121" s="639">
        <f t="shared" si="199"/>
        <v>1.8405594885630121</v>
      </c>
      <c r="Y121" s="639">
        <f t="shared" si="200"/>
        <v>9.8190575687733137</v>
      </c>
      <c r="Z121" s="639">
        <f t="shared" si="201"/>
        <v>1.359347505268673</v>
      </c>
      <c r="AA121" s="630"/>
      <c r="AB121" s="630">
        <f t="shared" si="202"/>
        <v>3.1750429014927994</v>
      </c>
      <c r="AC121" s="651"/>
      <c r="AD121" s="641"/>
      <c r="AE121" s="639">
        <f t="shared" si="203"/>
        <v>2.3522974447338347</v>
      </c>
      <c r="AF121" s="639">
        <f t="shared" si="204"/>
        <v>12.549088563691452</v>
      </c>
      <c r="AG121" s="639">
        <f t="shared" si="205"/>
        <v>1.7372922108838114</v>
      </c>
      <c r="AH121" s="630"/>
      <c r="AI121" s="639">
        <f t="shared" si="163"/>
        <v>3.1750429014927994</v>
      </c>
      <c r="AK121" s="640">
        <f t="shared" si="164"/>
        <v>0.99981764679426399</v>
      </c>
      <c r="AL121" s="640">
        <f t="shared" si="165"/>
        <v>1.0332378437752689</v>
      </c>
      <c r="AM121" s="640">
        <f t="shared" si="166"/>
        <v>0.99984663878508073</v>
      </c>
      <c r="AN121" s="641"/>
      <c r="AO121" s="640">
        <f t="shared" si="167"/>
        <v>0.96078621345615201</v>
      </c>
      <c r="AP121" s="635"/>
      <c r="AQ121" s="635">
        <f t="shared" si="206"/>
        <v>1.2780339127046385</v>
      </c>
      <c r="AR121" s="635">
        <f t="shared" si="207"/>
        <v>1.2780339127046385</v>
      </c>
      <c r="AS121" s="635">
        <f t="shared" si="208"/>
        <v>1.2780339127046385</v>
      </c>
      <c r="AT121" s="635"/>
      <c r="AU121" s="635">
        <f t="shared" si="168"/>
        <v>1.2780339127046383</v>
      </c>
      <c r="AW121" s="635">
        <f t="shared" si="169"/>
        <v>0.64049341716792252</v>
      </c>
      <c r="AX121" s="635">
        <f t="shared" si="169"/>
        <v>9.6546758072552974E-2</v>
      </c>
      <c r="AY121" s="635">
        <f t="shared" si="169"/>
        <v>0.26295982475952456</v>
      </c>
      <c r="AZ121" s="650"/>
      <c r="BA121" s="635">
        <f t="shared" si="209"/>
        <v>1</v>
      </c>
      <c r="BC121" s="633"/>
      <c r="BD121" s="642">
        <f t="shared" si="170"/>
        <v>0.99981764679426399</v>
      </c>
      <c r="BE121" s="642">
        <f t="shared" si="171"/>
        <v>1.0332378437752689</v>
      </c>
      <c r="BF121" s="642">
        <f t="shared" si="172"/>
        <v>0.99984663878508073</v>
      </c>
      <c r="BG121" s="642">
        <v>1</v>
      </c>
      <c r="BH121" s="633"/>
      <c r="BI121" s="642">
        <f t="shared" si="173"/>
        <v>1.2780339127046385</v>
      </c>
      <c r="BJ121" s="642">
        <f t="shared" si="174"/>
        <v>1.2780339127046385</v>
      </c>
      <c r="BK121" s="642">
        <f t="shared" si="175"/>
        <v>1.2780339127046385</v>
      </c>
      <c r="BL121" s="642">
        <v>1</v>
      </c>
      <c r="BN121" s="642">
        <v>1</v>
      </c>
      <c r="BO121" s="642">
        <v>1</v>
      </c>
      <c r="BP121" s="642">
        <v>1</v>
      </c>
      <c r="BQ121" s="642">
        <v>1</v>
      </c>
      <c r="BT121" s="634">
        <f t="shared" si="176"/>
        <v>1.0331564536945166</v>
      </c>
      <c r="BU121" s="634">
        <f t="shared" si="177"/>
        <v>0.96078621345615201</v>
      </c>
      <c r="BV121" s="634">
        <f t="shared" si="178"/>
        <v>1.0159480244829198</v>
      </c>
      <c r="BW121" s="634">
        <f t="shared" si="179"/>
        <v>0.93294833966264579</v>
      </c>
      <c r="BX121" s="634">
        <v>1</v>
      </c>
      <c r="BY121" s="634">
        <v>1</v>
      </c>
      <c r="BZ121" s="634">
        <f t="shared" si="180"/>
        <v>1.013672527288132</v>
      </c>
      <c r="CA121" s="634">
        <f t="shared" si="181"/>
        <v>0.9926424770529414</v>
      </c>
      <c r="CB121" s="634">
        <f t="shared" si="182"/>
        <v>0.99264247705294084</v>
      </c>
      <c r="CC121" s="634"/>
      <c r="CD121" s="634">
        <f t="shared" si="210"/>
        <v>0.94782702262488505</v>
      </c>
      <c r="CG121" s="579"/>
      <c r="CI121" s="625">
        <f t="shared" si="183"/>
        <v>0.47452304592941974</v>
      </c>
      <c r="CJ121" s="625">
        <f t="shared" si="184"/>
        <v>0.38159289659365492</v>
      </c>
      <c r="CK121" s="625">
        <f t="shared" si="185"/>
        <v>0.1438840574769254</v>
      </c>
      <c r="CL121" s="625">
        <f t="shared" si="186"/>
        <v>0</v>
      </c>
      <c r="CN121" s="625">
        <f t="shared" si="187"/>
        <v>0.45729560713620487</v>
      </c>
      <c r="CO121" s="625">
        <f t="shared" si="187"/>
        <v>0.39897235998487263</v>
      </c>
      <c r="CP121" s="625">
        <f t="shared" si="187"/>
        <v>0.14326016006627801</v>
      </c>
      <c r="CQ121" s="625"/>
      <c r="CR121" s="625">
        <f t="shared" si="188"/>
        <v>0.99952812718735551</v>
      </c>
      <c r="CS121" s="625"/>
      <c r="CT121" s="625">
        <f t="shared" si="189"/>
        <v>0.45751149437187133</v>
      </c>
      <c r="CU121" s="625">
        <f t="shared" si="189"/>
        <v>0.39916071307324769</v>
      </c>
      <c r="CV121" s="625">
        <f t="shared" si="189"/>
        <v>0.14332779255488101</v>
      </c>
      <c r="CW121" s="625">
        <f t="shared" si="189"/>
        <v>0</v>
      </c>
      <c r="CZ121" s="625">
        <f t="shared" si="211"/>
        <v>6.079733628459355E-5</v>
      </c>
      <c r="DA121" s="625">
        <f t="shared" si="212"/>
        <v>-1.8756069260069723E-2</v>
      </c>
      <c r="DB121" s="625">
        <f t="shared" si="213"/>
        <v>5.1129553156298894E-5</v>
      </c>
      <c r="DC121" s="625">
        <f t="shared" si="214"/>
        <v>0</v>
      </c>
      <c r="DE121" s="625">
        <f t="shared" si="215"/>
        <v>-4.7848254427335004E-4</v>
      </c>
      <c r="DF121" s="625">
        <f t="shared" si="216"/>
        <v>-4.7848254427335004E-4</v>
      </c>
      <c r="DG121" s="625">
        <f t="shared" si="217"/>
        <v>-4.7848254427335004E-4</v>
      </c>
      <c r="DH121" s="625">
        <f t="shared" si="218"/>
        <v>0</v>
      </c>
      <c r="DI121" s="625"/>
      <c r="DK121" s="625">
        <f t="shared" si="219"/>
        <v>3.2290588449648008E-2</v>
      </c>
      <c r="DL121" s="625">
        <f t="shared" si="220"/>
        <v>-0.11173850429964677</v>
      </c>
      <c r="DM121" s="625">
        <f t="shared" si="221"/>
        <v>-3.3424211482310055E-2</v>
      </c>
      <c r="DN121" s="625"/>
      <c r="DP121" s="625">
        <f t="shared" si="190"/>
        <v>-4.7848254427335004E-4</v>
      </c>
      <c r="DQ121" s="625">
        <f t="shared" si="191"/>
        <v>-4.7848254427335004E-4</v>
      </c>
      <c r="DR121" s="625">
        <f t="shared" si="192"/>
        <v>-4.7848254427335004E-4</v>
      </c>
      <c r="DS121" s="625">
        <f t="shared" si="193"/>
        <v>0</v>
      </c>
      <c r="DU121" s="625">
        <f t="shared" si="194"/>
        <v>0</v>
      </c>
      <c r="DV121" s="625">
        <f t="shared" si="195"/>
        <v>0</v>
      </c>
      <c r="DW121" s="625">
        <f t="shared" si="196"/>
        <v>0</v>
      </c>
      <c r="DX121" s="625">
        <f t="shared" si="197"/>
        <v>0</v>
      </c>
      <c r="EB121" s="625">
        <f t="shared" ref="EB121:EB150" si="225">EXP(SUMPRODUCT($CT121:$CW121,CZ121:DC121))</f>
        <v>0.99257615169640845</v>
      </c>
      <c r="EC121" s="625">
        <f t="shared" si="150"/>
        <v>0.93146460667520148</v>
      </c>
      <c r="ED121" s="625">
        <f t="shared" si="222"/>
        <v>1.013672527288132</v>
      </c>
      <c r="EE121" s="625"/>
      <c r="EF121" s="625">
        <f t="shared" ref="EF121:EF150" si="226">EXP(SUMPRODUCT($CT121:$CW121,DE121:DH121))</f>
        <v>0.99952163191024368</v>
      </c>
      <c r="EG121" s="625">
        <f t="shared" si="152"/>
        <v>1.0292851889884782</v>
      </c>
      <c r="EH121" s="625">
        <f t="shared" si="223"/>
        <v>1.0159480244829198</v>
      </c>
      <c r="EI121" s="625"/>
      <c r="EJ121" s="625">
        <f t="shared" ref="EJ121:EJ150" si="227">EXP(SUMPRODUCT($CT121:$CW121,DK121:DN121))</f>
        <v>0.96597345530463075</v>
      </c>
      <c r="EK121" s="625">
        <f t="shared" si="154"/>
        <v>0.93791269317907844</v>
      </c>
      <c r="EL121" s="625">
        <f t="shared" si="224"/>
        <v>0.93294833966264579</v>
      </c>
      <c r="EM121" s="625"/>
      <c r="EP121" s="581"/>
      <c r="ER121" s="576">
        <f t="shared" si="155"/>
        <v>2005</v>
      </c>
      <c r="ES121" s="625">
        <f t="shared" si="122"/>
        <v>1.4952697167407927</v>
      </c>
      <c r="ET121" s="625">
        <f t="shared" si="123"/>
        <v>1.5380600489539129</v>
      </c>
      <c r="EU121" s="625">
        <f t="shared" si="124"/>
        <v>1.2092451857217381</v>
      </c>
      <c r="EV121" s="625">
        <f t="shared" si="125"/>
        <v>1</v>
      </c>
      <c r="EW121" s="625">
        <f t="shared" si="126"/>
        <v>1</v>
      </c>
      <c r="EX121" s="625">
        <f t="shared" si="127"/>
        <v>0.8039552566766438</v>
      </c>
      <c r="EZ121" s="576">
        <f t="shared" si="156"/>
        <v>2005</v>
      </c>
      <c r="FA121" s="635">
        <f t="shared" si="128"/>
        <v>1.2248529537667781</v>
      </c>
      <c r="FB121" s="635">
        <f t="shared" si="129"/>
        <v>0.81915184936438268</v>
      </c>
      <c r="FC121" s="635">
        <f t="shared" si="130"/>
        <v>1</v>
      </c>
      <c r="FD121" s="635">
        <f t="shared" si="131"/>
        <v>2.3656287141881132</v>
      </c>
      <c r="FE121" s="635">
        <f t="shared" si="132"/>
        <v>0.8039552566766438</v>
      </c>
    </row>
    <row r="122" spans="1:166" x14ac:dyDescent="0.2">
      <c r="A122" s="575" t="s">
        <v>621</v>
      </c>
      <c r="B122" s="575">
        <f t="shared" si="148"/>
        <v>1983</v>
      </c>
      <c r="D122" s="630">
        <f t="shared" si="158"/>
        <v>536.05264051992378</v>
      </c>
      <c r="E122" s="630">
        <f t="shared" si="158"/>
        <v>432.31218950809864</v>
      </c>
      <c r="F122" s="630">
        <f t="shared" si="158"/>
        <v>137.98789511015724</v>
      </c>
      <c r="G122" s="630"/>
      <c r="H122" s="630">
        <f t="shared" si="159"/>
        <v>1106.3527251381797</v>
      </c>
      <c r="J122" s="636">
        <f t="shared" si="160"/>
        <v>291226.6928887096</v>
      </c>
      <c r="K122" s="636">
        <f t="shared" si="160"/>
        <v>42956.207508355968</v>
      </c>
      <c r="L122" s="636">
        <f t="shared" si="160"/>
        <v>101505.2</v>
      </c>
      <c r="M122" s="636"/>
      <c r="N122" s="636">
        <f t="shared" si="198"/>
        <v>435688.10039706557</v>
      </c>
      <c r="O122" s="781"/>
      <c r="R122" s="649">
        <f t="shared" si="161"/>
        <v>227736.54937801097</v>
      </c>
      <c r="S122" s="649">
        <f t="shared" si="161"/>
        <v>33591.352411014021</v>
      </c>
      <c r="T122" s="649">
        <f t="shared" si="161"/>
        <v>79376.116806568549</v>
      </c>
      <c r="U122" s="645"/>
      <c r="V122" s="636">
        <f t="shared" si="162"/>
        <v>340704.01859559352</v>
      </c>
      <c r="X122" s="639">
        <f t="shared" si="199"/>
        <v>1.8406713862756148</v>
      </c>
      <c r="Y122" s="639">
        <f t="shared" si="200"/>
        <v>10.064021350674498</v>
      </c>
      <c r="Z122" s="639">
        <f t="shared" si="201"/>
        <v>1.3594170063224076</v>
      </c>
      <c r="AA122" s="630"/>
      <c r="AB122" s="630">
        <f t="shared" si="202"/>
        <v>3.2472546983702903</v>
      </c>
      <c r="AC122" s="652"/>
      <c r="AE122" s="639">
        <f t="shared" si="203"/>
        <v>2.3538278857038053</v>
      </c>
      <c r="AF122" s="639">
        <f t="shared" si="204"/>
        <v>12.869746481726976</v>
      </c>
      <c r="AG122" s="639">
        <f t="shared" si="205"/>
        <v>1.7384057152407641</v>
      </c>
      <c r="AH122" s="630"/>
      <c r="AI122" s="639">
        <f t="shared" si="163"/>
        <v>3.2472546983702903</v>
      </c>
      <c r="AK122" s="640">
        <f t="shared" si="164"/>
        <v>0.99987843119617614</v>
      </c>
      <c r="AL122" s="640">
        <f t="shared" si="165"/>
        <v>1.0590148440669818</v>
      </c>
      <c r="AM122" s="640">
        <f t="shared" si="166"/>
        <v>0.99989775919005386</v>
      </c>
      <c r="AN122" s="641"/>
      <c r="AO122" s="640">
        <f t="shared" si="167"/>
        <v>0.98263791783979004</v>
      </c>
      <c r="AP122" s="635"/>
      <c r="AQ122" s="635">
        <f t="shared" si="206"/>
        <v>1.2787876767435948</v>
      </c>
      <c r="AR122" s="635">
        <f t="shared" si="207"/>
        <v>1.2787876767435946</v>
      </c>
      <c r="AS122" s="635">
        <f t="shared" si="208"/>
        <v>1.2787876767435946</v>
      </c>
      <c r="AT122" s="635"/>
      <c r="AU122" s="635">
        <f t="shared" si="168"/>
        <v>1.2787876767435948</v>
      </c>
      <c r="AW122" s="635">
        <f t="shared" si="169"/>
        <v>0.66842930211612239</v>
      </c>
      <c r="AX122" s="635">
        <f t="shared" si="169"/>
        <v>9.8593942476757374E-2</v>
      </c>
      <c r="AY122" s="635">
        <f t="shared" si="169"/>
        <v>0.23297675540712029</v>
      </c>
      <c r="AZ122" s="650"/>
      <c r="BA122" s="635">
        <f t="shared" si="209"/>
        <v>1</v>
      </c>
      <c r="BC122" s="633"/>
      <c r="BD122" s="642">
        <f t="shared" si="170"/>
        <v>0.99987843119617614</v>
      </c>
      <c r="BE122" s="642">
        <f t="shared" si="171"/>
        <v>1.0590148440669818</v>
      </c>
      <c r="BF122" s="642">
        <f t="shared" si="172"/>
        <v>0.99989775919005386</v>
      </c>
      <c r="BG122" s="642">
        <v>1</v>
      </c>
      <c r="BH122" s="633"/>
      <c r="BI122" s="642">
        <f t="shared" si="173"/>
        <v>1.2787876767435948</v>
      </c>
      <c r="BJ122" s="642">
        <f t="shared" si="174"/>
        <v>1.2787876767435946</v>
      </c>
      <c r="BK122" s="642">
        <f t="shared" si="175"/>
        <v>1.2787876767435946</v>
      </c>
      <c r="BL122" s="642">
        <v>1</v>
      </c>
      <c r="BN122" s="642">
        <v>1</v>
      </c>
      <c r="BO122" s="642">
        <v>1</v>
      </c>
      <c r="BP122" s="642">
        <v>1</v>
      </c>
      <c r="BQ122" s="642">
        <v>1</v>
      </c>
      <c r="BT122" s="634">
        <f t="shared" si="176"/>
        <v>0.95937375859204932</v>
      </c>
      <c r="BU122" s="634">
        <f t="shared" si="177"/>
        <v>0.98263791783979004</v>
      </c>
      <c r="BV122" s="634">
        <f t="shared" si="178"/>
        <v>1.016547214440785</v>
      </c>
      <c r="BW122" s="634">
        <f t="shared" si="179"/>
        <v>0.94453709652879803</v>
      </c>
      <c r="BX122" s="634">
        <v>1</v>
      </c>
      <c r="BY122" s="634">
        <v>1</v>
      </c>
      <c r="BZ122" s="634">
        <f t="shared" si="180"/>
        <v>1.0234036098468429</v>
      </c>
      <c r="CA122" s="634">
        <f t="shared" si="181"/>
        <v>0.94271703257302486</v>
      </c>
      <c r="CB122" s="634">
        <f t="shared" si="182"/>
        <v>0.94271703257302475</v>
      </c>
      <c r="CC122" s="634"/>
      <c r="CD122" s="634">
        <f t="shared" si="210"/>
        <v>0.96016655441233645</v>
      </c>
      <c r="CG122" s="579"/>
      <c r="CI122" s="625">
        <f t="shared" si="183"/>
        <v>0.48452236645683916</v>
      </c>
      <c r="CJ122" s="625">
        <f t="shared" si="184"/>
        <v>0.3907543947651092</v>
      </c>
      <c r="CK122" s="625">
        <f t="shared" si="185"/>
        <v>0.12472323877805157</v>
      </c>
      <c r="CL122" s="625">
        <f t="shared" si="186"/>
        <v>0</v>
      </c>
      <c r="CN122" s="625">
        <f t="shared" si="187"/>
        <v>0.47950532965941245</v>
      </c>
      <c r="CO122" s="625">
        <f t="shared" si="187"/>
        <v>0.3861555328866893</v>
      </c>
      <c r="CP122" s="625">
        <f t="shared" si="187"/>
        <v>0.13407553538065423</v>
      </c>
      <c r="CQ122" s="625"/>
      <c r="CR122" s="625">
        <f t="shared" si="188"/>
        <v>0.99973639792675595</v>
      </c>
      <c r="CS122" s="625"/>
      <c r="CT122" s="625">
        <f t="shared" si="189"/>
        <v>0.47963176158616028</v>
      </c>
      <c r="CU122" s="625">
        <f t="shared" si="189"/>
        <v>0.38625735112525167</v>
      </c>
      <c r="CV122" s="625">
        <f t="shared" si="189"/>
        <v>0.13411088728858811</v>
      </c>
      <c r="CW122" s="625">
        <f t="shared" si="189"/>
        <v>0</v>
      </c>
      <c r="CZ122" s="625">
        <f t="shared" si="211"/>
        <v>6.0793640193608072E-5</v>
      </c>
      <c r="DA122" s="625">
        <f t="shared" si="212"/>
        <v>2.4641674278195042E-2</v>
      </c>
      <c r="DB122" s="625">
        <f t="shared" si="213"/>
        <v>5.1126939058902671E-5</v>
      </c>
      <c r="DC122" s="625">
        <f t="shared" si="214"/>
        <v>0</v>
      </c>
      <c r="DE122" s="625">
        <f t="shared" si="215"/>
        <v>5.8961021285455491E-4</v>
      </c>
      <c r="DF122" s="625">
        <f t="shared" si="216"/>
        <v>5.8961021285433297E-4</v>
      </c>
      <c r="DG122" s="625">
        <f t="shared" si="217"/>
        <v>5.8961021285433297E-4</v>
      </c>
      <c r="DH122" s="625">
        <f t="shared" si="218"/>
        <v>0</v>
      </c>
      <c r="DI122" s="625"/>
      <c r="DK122" s="625">
        <f t="shared" si="219"/>
        <v>4.2691791314349699E-2</v>
      </c>
      <c r="DL122" s="625">
        <f t="shared" si="220"/>
        <v>2.0982393788882048E-2</v>
      </c>
      <c r="DM122" s="625">
        <f t="shared" si="221"/>
        <v>-0.12106257655287044</v>
      </c>
      <c r="DN122" s="625"/>
      <c r="DP122" s="625">
        <f t="shared" si="190"/>
        <v>5.8961021285455491E-4</v>
      </c>
      <c r="DQ122" s="625">
        <f t="shared" si="191"/>
        <v>5.8961021285433297E-4</v>
      </c>
      <c r="DR122" s="625">
        <f t="shared" si="192"/>
        <v>5.8961021285433297E-4</v>
      </c>
      <c r="DS122" s="625">
        <f t="shared" si="193"/>
        <v>0</v>
      </c>
      <c r="DU122" s="625">
        <f t="shared" si="194"/>
        <v>0</v>
      </c>
      <c r="DV122" s="625">
        <f t="shared" si="195"/>
        <v>0</v>
      </c>
      <c r="DW122" s="625">
        <f t="shared" si="196"/>
        <v>0</v>
      </c>
      <c r="DX122" s="625">
        <f t="shared" si="197"/>
        <v>0</v>
      </c>
      <c r="EB122" s="625">
        <f t="shared" si="225"/>
        <v>1.0095998286396737</v>
      </c>
      <c r="EC122" s="625">
        <f t="shared" si="150"/>
        <v>0.94040650728320441</v>
      </c>
      <c r="ED122" s="625">
        <f t="shared" si="222"/>
        <v>1.0234036098468429</v>
      </c>
      <c r="EE122" s="625"/>
      <c r="EF122" s="625">
        <f t="shared" si="226"/>
        <v>1.000589784067123</v>
      </c>
      <c r="EG122" s="625">
        <f t="shared" si="152"/>
        <v>1.0298922449934693</v>
      </c>
      <c r="EH122" s="625">
        <f t="shared" si="223"/>
        <v>1.016547214440785</v>
      </c>
      <c r="EI122" s="625"/>
      <c r="EJ122" s="625">
        <f t="shared" si="227"/>
        <v>1.0124216490597355</v>
      </c>
      <c r="EK122" s="625">
        <f t="shared" si="154"/>
        <v>0.94956311550242034</v>
      </c>
      <c r="EL122" s="625">
        <f t="shared" si="224"/>
        <v>0.94453709652879803</v>
      </c>
      <c r="EM122" s="625"/>
      <c r="EP122" s="581"/>
      <c r="ER122" s="576">
        <f t="shared" si="155"/>
        <v>2006</v>
      </c>
      <c r="ES122" s="625">
        <f t="shared" si="122"/>
        <v>1.3922543642170102</v>
      </c>
      <c r="ET122" s="625">
        <f t="shared" si="123"/>
        <v>1.4955076007847756</v>
      </c>
      <c r="EU122" s="625">
        <f t="shared" si="124"/>
        <v>1.2016901364969044</v>
      </c>
      <c r="EV122" s="625">
        <f t="shared" si="125"/>
        <v>1</v>
      </c>
      <c r="EW122" s="625">
        <f t="shared" si="126"/>
        <v>1</v>
      </c>
      <c r="EX122" s="625">
        <f t="shared" si="127"/>
        <v>0.77470697622182305</v>
      </c>
      <c r="EZ122" s="576">
        <f t="shared" si="156"/>
        <v>2006</v>
      </c>
      <c r="FA122" s="635">
        <f t="shared" si="128"/>
        <v>1.1819516101670908</v>
      </c>
      <c r="FB122" s="635">
        <f t="shared" si="129"/>
        <v>0.84894803747432157</v>
      </c>
      <c r="FC122" s="635">
        <f t="shared" si="130"/>
        <v>1</v>
      </c>
      <c r="FD122" s="635">
        <f t="shared" si="131"/>
        <v>2.2365429840050357</v>
      </c>
      <c r="FE122" s="635">
        <f t="shared" si="132"/>
        <v>0.77470697622182305</v>
      </c>
    </row>
    <row r="123" spans="1:166" x14ac:dyDescent="0.2">
      <c r="A123" s="575" t="s">
        <v>621</v>
      </c>
      <c r="B123" s="575">
        <f t="shared" si="148"/>
        <v>1984</v>
      </c>
      <c r="D123" s="630">
        <f t="shared" si="158"/>
        <v>557.4785414650496</v>
      </c>
      <c r="E123" s="630">
        <f t="shared" si="158"/>
        <v>502.21083426046016</v>
      </c>
      <c r="F123" s="630">
        <f t="shared" si="158"/>
        <v>156.57505192482651</v>
      </c>
      <c r="G123" s="630"/>
      <c r="H123" s="630">
        <f t="shared" si="159"/>
        <v>1216.2644276503363</v>
      </c>
      <c r="J123" s="636">
        <f t="shared" si="160"/>
        <v>302848.5462217062</v>
      </c>
      <c r="K123" s="636">
        <f t="shared" si="160"/>
        <v>52308.689246084599</v>
      </c>
      <c r="L123" s="636">
        <f t="shared" si="160"/>
        <v>115172.2</v>
      </c>
      <c r="M123" s="636"/>
      <c r="N123" s="636">
        <f t="shared" si="198"/>
        <v>470329.43546779081</v>
      </c>
      <c r="O123" s="781"/>
      <c r="R123" s="649">
        <f t="shared" si="161"/>
        <v>237020.00793269437</v>
      </c>
      <c r="S123" s="649">
        <f t="shared" si="161"/>
        <v>40938.634491510711</v>
      </c>
      <c r="T123" s="649">
        <f t="shared" si="161"/>
        <v>90137.846452271697</v>
      </c>
      <c r="U123" s="645"/>
      <c r="V123" s="636">
        <f t="shared" si="162"/>
        <v>368096.48887647677</v>
      </c>
      <c r="X123" s="639">
        <f t="shared" si="199"/>
        <v>1.8407832839882168</v>
      </c>
      <c r="Y123" s="639">
        <f t="shared" si="200"/>
        <v>9.6009064937151258</v>
      </c>
      <c r="Z123" s="639">
        <f t="shared" si="201"/>
        <v>1.3594865073761422</v>
      </c>
      <c r="AA123" s="630"/>
      <c r="AB123" s="630">
        <f t="shared" si="202"/>
        <v>3.3042000247344978</v>
      </c>
      <c r="AC123" s="651"/>
      <c r="AD123" s="641"/>
      <c r="AE123" s="639">
        <f t="shared" si="203"/>
        <v>2.3520315703615813</v>
      </c>
      <c r="AF123" s="639">
        <f t="shared" si="204"/>
        <v>12.267405605934457</v>
      </c>
      <c r="AG123" s="639">
        <f t="shared" si="205"/>
        <v>1.7370622672656546</v>
      </c>
      <c r="AH123" s="630"/>
      <c r="AI123" s="639">
        <f t="shared" si="163"/>
        <v>3.3042000247344978</v>
      </c>
      <c r="AK123" s="640">
        <f t="shared" si="164"/>
        <v>0.99993921559808796</v>
      </c>
      <c r="AL123" s="640">
        <f t="shared" si="165"/>
        <v>1.0102822856851317</v>
      </c>
      <c r="AM123" s="640">
        <f t="shared" si="166"/>
        <v>0.99994887959502698</v>
      </c>
      <c r="AN123" s="641"/>
      <c r="AO123" s="640">
        <f t="shared" si="167"/>
        <v>0.99986990058426506</v>
      </c>
      <c r="AP123" s="635"/>
      <c r="AQ123" s="635">
        <f t="shared" si="206"/>
        <v>1.277734098750452</v>
      </c>
      <c r="AR123" s="635">
        <f t="shared" si="207"/>
        <v>1.2777340987504517</v>
      </c>
      <c r="AS123" s="635">
        <f t="shared" si="208"/>
        <v>1.277734098750452</v>
      </c>
      <c r="AT123" s="635"/>
      <c r="AU123" s="635">
        <f t="shared" si="168"/>
        <v>1.277734098750452</v>
      </c>
      <c r="AW123" s="635">
        <f t="shared" si="169"/>
        <v>0.64390727729063413</v>
      </c>
      <c r="AX123" s="635">
        <f t="shared" si="169"/>
        <v>0.11121712846668474</v>
      </c>
      <c r="AY123" s="635">
        <f t="shared" si="169"/>
        <v>0.2448755942426811</v>
      </c>
      <c r="AZ123" s="650"/>
      <c r="BA123" s="635">
        <f t="shared" si="209"/>
        <v>1</v>
      </c>
      <c r="BC123" s="633"/>
      <c r="BD123" s="642">
        <f t="shared" si="170"/>
        <v>0.99993921559808796</v>
      </c>
      <c r="BE123" s="642">
        <f t="shared" si="171"/>
        <v>1.0102822856851317</v>
      </c>
      <c r="BF123" s="642">
        <f t="shared" si="172"/>
        <v>0.99994887959502698</v>
      </c>
      <c r="BG123" s="642">
        <v>1</v>
      </c>
      <c r="BH123" s="633"/>
      <c r="BI123" s="642">
        <f t="shared" si="173"/>
        <v>1.277734098750452</v>
      </c>
      <c r="BJ123" s="642">
        <f t="shared" si="174"/>
        <v>1.2777340987504517</v>
      </c>
      <c r="BK123" s="642">
        <f t="shared" si="175"/>
        <v>1.277734098750452</v>
      </c>
      <c r="BL123" s="642">
        <v>1</v>
      </c>
      <c r="BN123" s="642">
        <v>1</v>
      </c>
      <c r="BO123" s="642">
        <v>1</v>
      </c>
      <c r="BP123" s="642">
        <v>1</v>
      </c>
      <c r="BQ123" s="642">
        <v>1</v>
      </c>
      <c r="BT123" s="634">
        <f t="shared" si="176"/>
        <v>1.0356530689499874</v>
      </c>
      <c r="BU123" s="634">
        <f t="shared" si="177"/>
        <v>0.99986990058426506</v>
      </c>
      <c r="BV123" s="634">
        <f t="shared" si="178"/>
        <v>1.0157096932528638</v>
      </c>
      <c r="BW123" s="634">
        <f t="shared" si="179"/>
        <v>0.98024077605920124</v>
      </c>
      <c r="BX123" s="634">
        <v>1</v>
      </c>
      <c r="BY123" s="634">
        <v>1</v>
      </c>
      <c r="BZ123" s="634">
        <f t="shared" si="180"/>
        <v>1.0042483652454386</v>
      </c>
      <c r="CA123" s="634">
        <f t="shared" si="181"/>
        <v>1.0355183310908136</v>
      </c>
      <c r="CB123" s="634">
        <f t="shared" si="182"/>
        <v>1.0355183310908129</v>
      </c>
      <c r="CC123" s="634"/>
      <c r="CD123" s="634">
        <f t="shared" si="210"/>
        <v>0.9956400579650404</v>
      </c>
      <c r="CG123" s="579"/>
      <c r="CI123" s="625">
        <f t="shared" si="183"/>
        <v>0.45835307585376411</v>
      </c>
      <c r="CJ123" s="625">
        <f t="shared" si="184"/>
        <v>0.41291254010500478</v>
      </c>
      <c r="CK123" s="625">
        <f t="shared" si="185"/>
        <v>0.12873438404123108</v>
      </c>
      <c r="CL123" s="625">
        <f t="shared" si="186"/>
        <v>0</v>
      </c>
      <c r="CN123" s="625">
        <f t="shared" si="187"/>
        <v>0.47131664250672056</v>
      </c>
      <c r="CO123" s="625">
        <f t="shared" si="187"/>
        <v>0.40173162529283624</v>
      </c>
      <c r="CP123" s="625">
        <f t="shared" si="187"/>
        <v>0.12671823083681083</v>
      </c>
      <c r="CQ123" s="625"/>
      <c r="CR123" s="625">
        <f t="shared" si="188"/>
        <v>0.99976649863636768</v>
      </c>
      <c r="CS123" s="625"/>
      <c r="CT123" s="625">
        <f t="shared" si="189"/>
        <v>0.47142672128899427</v>
      </c>
      <c r="CU123" s="625">
        <f t="shared" si="189"/>
        <v>0.40182545208383996</v>
      </c>
      <c r="CV123" s="625">
        <f t="shared" si="189"/>
        <v>0.12674782662716572</v>
      </c>
      <c r="CW123" s="625">
        <f t="shared" si="189"/>
        <v>0</v>
      </c>
      <c r="CZ123" s="625">
        <f t="shared" si="211"/>
        <v>6.0789944551111768E-5</v>
      </c>
      <c r="DA123" s="625">
        <f t="shared" si="212"/>
        <v>-4.7109301001193649E-2</v>
      </c>
      <c r="DB123" s="625">
        <f t="shared" si="213"/>
        <v>5.1124325228605617E-5</v>
      </c>
      <c r="DC123" s="625">
        <f t="shared" si="214"/>
        <v>0</v>
      </c>
      <c r="DE123" s="625">
        <f t="shared" si="215"/>
        <v>-8.2422771664843772E-4</v>
      </c>
      <c r="DF123" s="625">
        <f t="shared" si="216"/>
        <v>-8.2422771664843772E-4</v>
      </c>
      <c r="DG123" s="625">
        <f t="shared" si="217"/>
        <v>-8.2422771664821556E-4</v>
      </c>
      <c r="DH123" s="625">
        <f t="shared" si="218"/>
        <v>0</v>
      </c>
      <c r="DI123" s="625"/>
      <c r="DK123" s="625">
        <f t="shared" si="219"/>
        <v>-3.7375898576652106E-2</v>
      </c>
      <c r="DL123" s="625">
        <f t="shared" si="220"/>
        <v>0.12047457853404685</v>
      </c>
      <c r="DM123" s="625">
        <f t="shared" si="221"/>
        <v>4.9811616592292413E-2</v>
      </c>
      <c r="DN123" s="625"/>
      <c r="DP123" s="625">
        <f t="shared" si="190"/>
        <v>-8.2422771664843772E-4</v>
      </c>
      <c r="DQ123" s="625">
        <f t="shared" si="191"/>
        <v>-8.2422771664843772E-4</v>
      </c>
      <c r="DR123" s="625">
        <f t="shared" si="192"/>
        <v>-8.2422771664821556E-4</v>
      </c>
      <c r="DS123" s="625">
        <f t="shared" si="193"/>
        <v>0</v>
      </c>
      <c r="DU123" s="625">
        <f t="shared" si="194"/>
        <v>0</v>
      </c>
      <c r="DV123" s="625">
        <f t="shared" si="195"/>
        <v>0</v>
      </c>
      <c r="DW123" s="625">
        <f t="shared" si="196"/>
        <v>0</v>
      </c>
      <c r="DX123" s="625">
        <f t="shared" si="197"/>
        <v>0</v>
      </c>
      <c r="EB123" s="625">
        <f t="shared" si="225"/>
        <v>0.98128280532030654</v>
      </c>
      <c r="EC123" s="625">
        <f t="shared" si="150"/>
        <v>0.92280473560833409</v>
      </c>
      <c r="ED123" s="625">
        <f t="shared" si="222"/>
        <v>1.0042483652454386</v>
      </c>
      <c r="EE123" s="625"/>
      <c r="EF123" s="625">
        <f t="shared" si="226"/>
        <v>0.99917611186571187</v>
      </c>
      <c r="EG123" s="625">
        <f t="shared" si="152"/>
        <v>1.0290437289932239</v>
      </c>
      <c r="EH123" s="625">
        <f t="shared" si="223"/>
        <v>1.0157096932528638</v>
      </c>
      <c r="EI123" s="625"/>
      <c r="EJ123" s="625">
        <f t="shared" si="227"/>
        <v>1.0378001876915319</v>
      </c>
      <c r="EK123" s="625">
        <f t="shared" si="154"/>
        <v>0.98545677949336763</v>
      </c>
      <c r="EL123" s="625">
        <f t="shared" si="224"/>
        <v>0.98024077605920124</v>
      </c>
      <c r="EM123" s="625"/>
      <c r="EP123" s="581"/>
      <c r="ER123" s="576">
        <f t="shared" si="155"/>
        <v>2007</v>
      </c>
      <c r="ES123" s="625">
        <f t="shared" si="122"/>
        <v>1.3337251990164651</v>
      </c>
      <c r="ET123" s="625">
        <f t="shared" si="123"/>
        <v>1.5046250464460369</v>
      </c>
      <c r="EU123" s="625">
        <f t="shared" si="124"/>
        <v>1.1579498987021526</v>
      </c>
      <c r="EV123" s="625">
        <f t="shared" si="125"/>
        <v>1</v>
      </c>
      <c r="EW123" s="625">
        <f t="shared" si="126"/>
        <v>1</v>
      </c>
      <c r="EX123" s="625">
        <f t="shared" si="127"/>
        <v>0.76550547409984138</v>
      </c>
      <c r="EZ123" s="576">
        <f t="shared" si="156"/>
        <v>2007</v>
      </c>
      <c r="FA123" s="635">
        <f t="shared" si="128"/>
        <v>1.1878777241014373</v>
      </c>
      <c r="FB123" s="635">
        <f t="shared" si="129"/>
        <v>0.89064653271709815</v>
      </c>
      <c r="FC123" s="635">
        <f t="shared" si="130"/>
        <v>1</v>
      </c>
      <c r="FD123" s="635">
        <f t="shared" si="131"/>
        <v>2.2638965303927385</v>
      </c>
      <c r="FE123" s="635">
        <f t="shared" si="132"/>
        <v>0.76550547409984138</v>
      </c>
    </row>
    <row r="124" spans="1:166" x14ac:dyDescent="0.2">
      <c r="A124" s="575" t="s">
        <v>621</v>
      </c>
      <c r="B124" s="575">
        <f t="shared" si="148"/>
        <v>1985</v>
      </c>
      <c r="D124" s="630">
        <f t="shared" si="158"/>
        <v>549.16965178579778</v>
      </c>
      <c r="E124" s="630">
        <f t="shared" si="158"/>
        <v>504.09860946165639</v>
      </c>
      <c r="F124" s="630">
        <f t="shared" si="158"/>
        <v>139.73000023359069</v>
      </c>
      <c r="G124" s="630"/>
      <c r="H124" s="630">
        <f t="shared" ref="H124:H140" si="228">SUM(D124:G124)</f>
        <v>1192.9982614810449</v>
      </c>
      <c r="J124" s="636">
        <f t="shared" si="160"/>
        <v>298316.63271475083</v>
      </c>
      <c r="K124" s="636">
        <f t="shared" si="160"/>
        <v>53045.18856745465</v>
      </c>
      <c r="L124" s="636">
        <f t="shared" si="160"/>
        <v>102776.2</v>
      </c>
      <c r="M124" s="636"/>
      <c r="N124" s="636">
        <f t="shared" ref="N124:N140" si="229">SUM(J124:M124)</f>
        <v>454138.02128220547</v>
      </c>
      <c r="O124" s="781"/>
      <c r="R124" s="649">
        <f t="shared" si="161"/>
        <v>237140.96368191612</v>
      </c>
      <c r="S124" s="649">
        <f t="shared" si="161"/>
        <v>42167.233590368807</v>
      </c>
      <c r="T124" s="649">
        <f t="shared" si="161"/>
        <v>81699.926986203893</v>
      </c>
      <c r="U124" s="645"/>
      <c r="V124" s="636">
        <f t="shared" ref="V124:V140" si="230">SUM(R124:U124)</f>
        <v>361008.12425848882</v>
      </c>
      <c r="X124" s="639">
        <f t="shared" si="199"/>
        <v>1.8408951817008192</v>
      </c>
      <c r="Y124" s="639">
        <f t="shared" si="200"/>
        <v>9.5031919590713088</v>
      </c>
      <c r="Z124" s="639">
        <f t="shared" si="201"/>
        <v>1.3595560084298766</v>
      </c>
      <c r="AA124" s="630"/>
      <c r="AB124" s="630">
        <f t="shared" si="202"/>
        <v>3.3046299551608844</v>
      </c>
      <c r="AC124" s="652"/>
      <c r="AE124" s="639">
        <f t="shared" si="203"/>
        <v>2.3157941304582645</v>
      </c>
      <c r="AF124" s="639">
        <f t="shared" si="204"/>
        <v>11.954747004716829</v>
      </c>
      <c r="AG124" s="639">
        <f t="shared" si="205"/>
        <v>1.7102830490556733</v>
      </c>
      <c r="AH124" s="630"/>
      <c r="AI124" s="639">
        <f t="shared" si="163"/>
        <v>3.3046299551608844</v>
      </c>
      <c r="AK124" s="640">
        <f t="shared" si="164"/>
        <v>1</v>
      </c>
      <c r="AL124" s="640">
        <f t="shared" si="165"/>
        <v>1</v>
      </c>
      <c r="AM124" s="640">
        <f t="shared" si="166"/>
        <v>1</v>
      </c>
      <c r="AN124" s="641"/>
      <c r="AO124" s="640">
        <f t="shared" si="167"/>
        <v>1</v>
      </c>
      <c r="AP124" s="635"/>
      <c r="AQ124" s="635">
        <f t="shared" si="206"/>
        <v>1.2579717484613555</v>
      </c>
      <c r="AR124" s="635">
        <f t="shared" si="207"/>
        <v>1.2579717484613555</v>
      </c>
      <c r="AS124" s="635">
        <f t="shared" si="208"/>
        <v>1.2579717484613555</v>
      </c>
      <c r="AT124" s="635"/>
      <c r="AU124" s="635">
        <f t="shared" si="168"/>
        <v>1.2579717484613555</v>
      </c>
      <c r="AW124" s="635">
        <f t="shared" si="169"/>
        <v>0.65688539328305695</v>
      </c>
      <c r="AX124" s="635">
        <f t="shared" si="169"/>
        <v>0.11680411258605429</v>
      </c>
      <c r="AY124" s="635">
        <f t="shared" si="169"/>
        <v>0.22631049413088875</v>
      </c>
      <c r="AZ124" s="650"/>
      <c r="BA124" s="635">
        <f t="shared" si="209"/>
        <v>1</v>
      </c>
      <c r="BC124" s="625"/>
      <c r="BD124" s="642">
        <f t="shared" si="170"/>
        <v>1</v>
      </c>
      <c r="BE124" s="642">
        <f t="shared" si="171"/>
        <v>1</v>
      </c>
      <c r="BF124" s="642">
        <f t="shared" si="172"/>
        <v>1</v>
      </c>
      <c r="BG124" s="642">
        <v>1</v>
      </c>
      <c r="BH124" s="633"/>
      <c r="BI124" s="642">
        <f t="shared" si="173"/>
        <v>1.2579717484613555</v>
      </c>
      <c r="BJ124" s="642">
        <f t="shared" si="174"/>
        <v>1.2579717484613555</v>
      </c>
      <c r="BK124" s="642">
        <f t="shared" si="175"/>
        <v>1.2579717484613555</v>
      </c>
      <c r="BL124" s="642">
        <v>1</v>
      </c>
      <c r="BN124" s="642">
        <v>1</v>
      </c>
      <c r="BO124" s="642">
        <v>1</v>
      </c>
      <c r="BP124" s="642">
        <v>1</v>
      </c>
      <c r="BQ124" s="642">
        <v>1</v>
      </c>
      <c r="BT124" s="634">
        <f t="shared" si="176"/>
        <v>1</v>
      </c>
      <c r="BU124" s="634">
        <f t="shared" si="177"/>
        <v>1</v>
      </c>
      <c r="BV124" s="634">
        <f t="shared" si="178"/>
        <v>1</v>
      </c>
      <c r="BW124" s="634">
        <f t="shared" si="179"/>
        <v>1</v>
      </c>
      <c r="BX124" s="634">
        <v>1</v>
      </c>
      <c r="BY124" s="634">
        <v>1</v>
      </c>
      <c r="BZ124" s="634">
        <f t="shared" si="180"/>
        <v>1</v>
      </c>
      <c r="CA124" s="634">
        <f t="shared" si="181"/>
        <v>1</v>
      </c>
      <c r="CB124" s="634">
        <f t="shared" si="182"/>
        <v>1</v>
      </c>
      <c r="CC124" s="634"/>
      <c r="CD124" s="634">
        <f t="shared" si="210"/>
        <v>1</v>
      </c>
      <c r="CG124" s="579"/>
      <c r="CI124" s="625">
        <f t="shared" si="183"/>
        <v>0.46032728589564953</v>
      </c>
      <c r="CJ124" s="625">
        <f t="shared" si="184"/>
        <v>0.42254764800398315</v>
      </c>
      <c r="CK124" s="625">
        <f t="shared" si="185"/>
        <v>0.11712506610036733</v>
      </c>
      <c r="CL124" s="625">
        <f t="shared" si="186"/>
        <v>0</v>
      </c>
      <c r="CN124" s="625">
        <f t="shared" si="187"/>
        <v>0.45933947378980827</v>
      </c>
      <c r="CO124" s="625">
        <f t="shared" si="187"/>
        <v>0.41771157360344691</v>
      </c>
      <c r="CP124" s="625">
        <f t="shared" si="187"/>
        <v>0.12283830665293966</v>
      </c>
      <c r="CQ124" s="625"/>
      <c r="CR124" s="625">
        <f t="shared" si="188"/>
        <v>0.99988935404619483</v>
      </c>
      <c r="CS124" s="625"/>
      <c r="CT124" s="625">
        <f t="shared" si="189"/>
        <v>0.45939030346810433</v>
      </c>
      <c r="CU124" s="625">
        <f t="shared" si="189"/>
        <v>0.41775779681333486</v>
      </c>
      <c r="CV124" s="625">
        <f t="shared" si="189"/>
        <v>0.12285189971856079</v>
      </c>
      <c r="CW124" s="625">
        <f t="shared" si="189"/>
        <v>0</v>
      </c>
      <c r="CZ124" s="625">
        <f t="shared" si="211"/>
        <v>6.0786249358658868E-5</v>
      </c>
      <c r="DA124" s="625">
        <f t="shared" si="212"/>
        <v>-1.0229782580254795E-2</v>
      </c>
      <c r="DB124" s="625">
        <f t="shared" si="213"/>
        <v>5.1121711665407737E-5</v>
      </c>
      <c r="DC124" s="625">
        <f t="shared" si="214"/>
        <v>0</v>
      </c>
      <c r="DE124" s="625">
        <f t="shared" si="215"/>
        <v>-1.5587573338931824E-2</v>
      </c>
      <c r="DF124" s="625">
        <f t="shared" si="216"/>
        <v>-1.5587573338931711E-2</v>
      </c>
      <c r="DG124" s="625">
        <f t="shared" si="217"/>
        <v>-1.5587573338931824E-2</v>
      </c>
      <c r="DH124" s="625">
        <f t="shared" si="218"/>
        <v>0</v>
      </c>
      <c r="DI124" s="625"/>
      <c r="DK124" s="625">
        <f t="shared" si="219"/>
        <v>1.995482744491784E-2</v>
      </c>
      <c r="DL124" s="625">
        <f t="shared" si="220"/>
        <v>4.9013877342886578E-2</v>
      </c>
      <c r="DM124" s="625">
        <f t="shared" si="221"/>
        <v>-7.8842378765043283E-2</v>
      </c>
      <c r="DN124" s="625"/>
      <c r="DP124" s="625">
        <f t="shared" si="190"/>
        <v>-1.5587573338931824E-2</v>
      </c>
      <c r="DQ124" s="625">
        <f t="shared" si="191"/>
        <v>-1.5587573338931711E-2</v>
      </c>
      <c r="DR124" s="625">
        <f t="shared" si="192"/>
        <v>-1.5587573338931824E-2</v>
      </c>
      <c r="DS124" s="625">
        <f t="shared" si="193"/>
        <v>0</v>
      </c>
      <c r="DU124" s="625">
        <f t="shared" si="194"/>
        <v>0</v>
      </c>
      <c r="DV124" s="625">
        <f t="shared" si="195"/>
        <v>0</v>
      </c>
      <c r="DW124" s="625">
        <f t="shared" si="196"/>
        <v>0</v>
      </c>
      <c r="DX124" s="625">
        <f t="shared" si="197"/>
        <v>0</v>
      </c>
      <c r="EB124" s="625">
        <f t="shared" si="225"/>
        <v>0.99576960700911854</v>
      </c>
      <c r="EC124" s="625">
        <f t="shared" si="150"/>
        <v>0.91890090892286436</v>
      </c>
      <c r="ED124" s="625">
        <f t="shared" si="222"/>
        <v>1</v>
      </c>
      <c r="EE124" s="625"/>
      <c r="EF124" s="625">
        <f t="shared" si="226"/>
        <v>0.98453328410940677</v>
      </c>
      <c r="EG124" s="625">
        <f t="shared" si="152"/>
        <v>1.0131278019978891</v>
      </c>
      <c r="EH124" s="625">
        <f t="shared" si="223"/>
        <v>1</v>
      </c>
      <c r="EI124" s="625"/>
      <c r="EJ124" s="625">
        <f t="shared" si="227"/>
        <v>1.020157520910562</v>
      </c>
      <c r="EK124" s="625">
        <f t="shared" si="154"/>
        <v>1.0053211451324602</v>
      </c>
      <c r="EL124" s="625">
        <f t="shared" si="224"/>
        <v>1</v>
      </c>
      <c r="EM124" s="625"/>
      <c r="EP124" s="581"/>
      <c r="ER124" s="576">
        <v>2008</v>
      </c>
      <c r="ES124" s="625">
        <f t="shared" si="122"/>
        <v>1.4115701736759401</v>
      </c>
      <c r="ET124" s="625">
        <f t="shared" si="123"/>
        <v>1.6084654853566958</v>
      </c>
      <c r="EU124" s="625">
        <f t="shared" si="124"/>
        <v>1.1303707153199991</v>
      </c>
      <c r="EV124" s="625">
        <f t="shared" si="125"/>
        <v>1</v>
      </c>
      <c r="EW124" s="625">
        <f t="shared" si="126"/>
        <v>1</v>
      </c>
      <c r="EX124" s="625">
        <f t="shared" si="127"/>
        <v>0.77637193788078074</v>
      </c>
      <c r="EZ124" s="576">
        <v>2008</v>
      </c>
      <c r="FA124" s="635">
        <f t="shared" si="128"/>
        <v>1.2816936339646132</v>
      </c>
      <c r="FB124" s="635">
        <f t="shared" si="129"/>
        <v>0.90799143950944339</v>
      </c>
      <c r="FC124" s="635">
        <f t="shared" si="130"/>
        <v>1</v>
      </c>
      <c r="FD124" s="635">
        <f t="shared" si="131"/>
        <v>2.5871612175837511</v>
      </c>
      <c r="FE124" s="635">
        <f t="shared" si="132"/>
        <v>0.77637193788078074</v>
      </c>
    </row>
    <row r="125" spans="1:166" x14ac:dyDescent="0.2">
      <c r="A125" s="575" t="s">
        <v>621</v>
      </c>
      <c r="B125" s="575">
        <f t="shared" si="148"/>
        <v>1986</v>
      </c>
      <c r="D125" s="630">
        <f t="shared" si="158"/>
        <v>536.34035440244418</v>
      </c>
      <c r="E125" s="630">
        <f t="shared" si="158"/>
        <v>491.29885776582933</v>
      </c>
      <c r="F125" s="630">
        <f t="shared" si="158"/>
        <v>81.993168087265815</v>
      </c>
      <c r="G125" s="630"/>
      <c r="H125" s="630">
        <f t="shared" si="228"/>
        <v>1109.6323802555391</v>
      </c>
      <c r="J125" s="636">
        <f t="shared" si="160"/>
        <v>291329.87069953687</v>
      </c>
      <c r="K125" s="636">
        <f t="shared" si="160"/>
        <v>52302.856819059562</v>
      </c>
      <c r="L125" s="636">
        <f t="shared" si="160"/>
        <v>60305.700000000004</v>
      </c>
      <c r="M125" s="636"/>
      <c r="N125" s="636">
        <f t="shared" si="229"/>
        <v>403938.42751859647</v>
      </c>
      <c r="O125" s="781"/>
      <c r="R125" s="649">
        <f t="shared" si="161"/>
        <v>244329.12529857771</v>
      </c>
      <c r="S125" s="649">
        <f t="shared" si="161"/>
        <v>43864.747636528191</v>
      </c>
      <c r="T125" s="649">
        <f t="shared" si="161"/>
        <v>50576.478464560903</v>
      </c>
      <c r="U125" s="645"/>
      <c r="V125" s="636">
        <f t="shared" si="230"/>
        <v>338770.35139966686</v>
      </c>
      <c r="X125" s="639">
        <f t="shared" si="199"/>
        <v>1.8410070794134217</v>
      </c>
      <c r="Y125" s="639">
        <f t="shared" si="200"/>
        <v>9.3933465138523022</v>
      </c>
      <c r="Z125" s="639">
        <f t="shared" si="201"/>
        <v>1.3596255094836112</v>
      </c>
      <c r="AA125" s="630"/>
      <c r="AB125" s="630">
        <f t="shared" si="202"/>
        <v>3.2754707596782637</v>
      </c>
      <c r="AC125" s="652"/>
      <c r="AE125" s="639">
        <f t="shared" si="203"/>
        <v>2.1951552183842993</v>
      </c>
      <c r="AF125" s="639">
        <f t="shared" si="204"/>
        <v>11.200311964332428</v>
      </c>
      <c r="AG125" s="639">
        <f t="shared" si="205"/>
        <v>1.6211719474442787</v>
      </c>
      <c r="AH125" s="630"/>
      <c r="AI125" s="639">
        <f t="shared" si="163"/>
        <v>3.2754707596782637</v>
      </c>
      <c r="AK125" s="640">
        <f t="shared" si="164"/>
        <v>1.000060784401912</v>
      </c>
      <c r="AL125" s="640">
        <f t="shared" si="165"/>
        <v>0.98844120526112778</v>
      </c>
      <c r="AM125" s="640">
        <f t="shared" si="166"/>
        <v>1.0000511204049731</v>
      </c>
      <c r="AN125" s="641"/>
      <c r="AO125" s="640">
        <f t="shared" si="167"/>
        <v>0.99117626001147807</v>
      </c>
      <c r="AP125" s="635"/>
      <c r="AQ125" s="635">
        <f t="shared" si="206"/>
        <v>1.1923665275006523</v>
      </c>
      <c r="AR125" s="635">
        <f t="shared" si="207"/>
        <v>1.1923665275006523</v>
      </c>
      <c r="AS125" s="635">
        <f t="shared" si="208"/>
        <v>1.1923665275006523</v>
      </c>
      <c r="AT125" s="635"/>
      <c r="AU125" s="635">
        <f t="shared" si="168"/>
        <v>1.1923665275006521</v>
      </c>
      <c r="AW125" s="635">
        <f t="shared" si="169"/>
        <v>0.72122346093483425</v>
      </c>
      <c r="AX125" s="635">
        <f t="shared" si="169"/>
        <v>0.12948225089738868</v>
      </c>
      <c r="AY125" s="635">
        <f t="shared" si="169"/>
        <v>0.1492942881677769</v>
      </c>
      <c r="AZ125" s="650"/>
      <c r="BA125" s="635">
        <f t="shared" si="209"/>
        <v>0.99999999999999989</v>
      </c>
      <c r="BC125" s="625"/>
      <c r="BD125" s="642">
        <f t="shared" si="170"/>
        <v>1.000060784401912</v>
      </c>
      <c r="BE125" s="642">
        <f t="shared" si="171"/>
        <v>0.98844120526112778</v>
      </c>
      <c r="BF125" s="642">
        <f t="shared" si="172"/>
        <v>1.0000511204049731</v>
      </c>
      <c r="BG125" s="642">
        <v>1</v>
      </c>
      <c r="BH125" s="633"/>
      <c r="BI125" s="642">
        <f t="shared" si="173"/>
        <v>1.1923665275006523</v>
      </c>
      <c r="BJ125" s="642">
        <f t="shared" si="174"/>
        <v>1.1923665275006523</v>
      </c>
      <c r="BK125" s="642">
        <f t="shared" si="175"/>
        <v>1.1923665275006523</v>
      </c>
      <c r="BL125" s="642">
        <v>1</v>
      </c>
      <c r="BN125" s="642">
        <v>1</v>
      </c>
      <c r="BO125" s="642">
        <v>1</v>
      </c>
      <c r="BP125" s="642">
        <v>1</v>
      </c>
      <c r="BQ125" s="642">
        <v>1</v>
      </c>
      <c r="BT125" s="634">
        <f t="shared" si="176"/>
        <v>0.88946181246424527</v>
      </c>
      <c r="BU125" s="634">
        <f t="shared" si="177"/>
        <v>0.99117626001147807</v>
      </c>
      <c r="BV125" s="634">
        <f t="shared" si="178"/>
        <v>0.94784841468741576</v>
      </c>
      <c r="BW125" s="634">
        <f t="shared" si="179"/>
        <v>1.0509585116207889</v>
      </c>
      <c r="BX125" s="634">
        <v>1</v>
      </c>
      <c r="BY125" s="634">
        <v>1</v>
      </c>
      <c r="BZ125" s="634">
        <f t="shared" si="180"/>
        <v>0.99500767722742323</v>
      </c>
      <c r="CA125" s="634">
        <f t="shared" si="181"/>
        <v>0.88161343270134163</v>
      </c>
      <c r="CB125" s="634">
        <f t="shared" si="182"/>
        <v>0.88161343270134129</v>
      </c>
      <c r="CC125" s="634"/>
      <c r="CD125" s="634">
        <f t="shared" si="210"/>
        <v>0.99614935914201075</v>
      </c>
      <c r="CG125" s="579"/>
      <c r="CI125" s="625">
        <f t="shared" si="183"/>
        <v>0.48334958851771198</v>
      </c>
      <c r="CJ125" s="625">
        <f t="shared" si="184"/>
        <v>0.44275822020684658</v>
      </c>
      <c r="CK125" s="625">
        <f t="shared" si="185"/>
        <v>7.3892191275441568E-2</v>
      </c>
      <c r="CL125" s="625">
        <f t="shared" si="186"/>
        <v>0</v>
      </c>
      <c r="CN125" s="625">
        <f t="shared" ref="CN125:CP144" si="231">(CI125-CI124)/LN(CI125/CI124)</f>
        <v>0.47174481219192915</v>
      </c>
      <c r="CO125" s="625">
        <f t="shared" si="231"/>
        <v>0.43257424773521597</v>
      </c>
      <c r="CP125" s="625">
        <f t="shared" si="231"/>
        <v>9.3854919565763639E-2</v>
      </c>
      <c r="CQ125" s="625"/>
      <c r="CR125" s="625">
        <f t="shared" si="188"/>
        <v>0.99817397949290876</v>
      </c>
      <c r="CS125" s="625"/>
      <c r="CT125" s="625">
        <f t="shared" ref="CT125:CW144" si="232">CN125/$CR125</f>
        <v>0.47260780373335759</v>
      </c>
      <c r="CU125" s="625">
        <f t="shared" si="232"/>
        <v>0.43336558217533566</v>
      </c>
      <c r="CV125" s="625">
        <f t="shared" si="232"/>
        <v>9.4026614091306721E-2</v>
      </c>
      <c r="CW125" s="625">
        <f t="shared" si="232"/>
        <v>0</v>
      </c>
      <c r="CZ125" s="625">
        <f t="shared" si="211"/>
        <v>6.078255461513921E-5</v>
      </c>
      <c r="DA125" s="625">
        <f t="shared" si="212"/>
        <v>-1.162611688482932E-2</v>
      </c>
      <c r="DB125" s="625">
        <f t="shared" si="213"/>
        <v>5.1119098369753095E-5</v>
      </c>
      <c r="DC125" s="625">
        <f t="shared" si="214"/>
        <v>0</v>
      </c>
      <c r="DE125" s="625">
        <f t="shared" si="215"/>
        <v>-5.3560689631261919E-2</v>
      </c>
      <c r="DF125" s="625">
        <f t="shared" si="216"/>
        <v>-5.3560689631261919E-2</v>
      </c>
      <c r="DG125" s="625">
        <f t="shared" si="217"/>
        <v>-5.3560689631261919E-2</v>
      </c>
      <c r="DH125" s="625">
        <f t="shared" si="218"/>
        <v>0</v>
      </c>
      <c r="DI125" s="625"/>
      <c r="DK125" s="625">
        <f t="shared" si="219"/>
        <v>9.3439457393538039E-2</v>
      </c>
      <c r="DL125" s="625">
        <f t="shared" si="220"/>
        <v>0.10304553276747444</v>
      </c>
      <c r="DM125" s="625">
        <f t="shared" si="221"/>
        <v>-0.41598847781795434</v>
      </c>
      <c r="DN125" s="625"/>
      <c r="DP125" s="625">
        <f t="shared" si="190"/>
        <v>-5.3560689631261919E-2</v>
      </c>
      <c r="DQ125" s="625">
        <f t="shared" si="191"/>
        <v>-5.3560689631261919E-2</v>
      </c>
      <c r="DR125" s="625">
        <f t="shared" si="192"/>
        <v>-5.3560689631261919E-2</v>
      </c>
      <c r="DS125" s="625">
        <f t="shared" si="193"/>
        <v>0</v>
      </c>
      <c r="DU125" s="625">
        <f t="shared" si="194"/>
        <v>0</v>
      </c>
      <c r="DV125" s="625">
        <f t="shared" si="195"/>
        <v>0</v>
      </c>
      <c r="DW125" s="625">
        <f t="shared" si="196"/>
        <v>0</v>
      </c>
      <c r="DX125" s="625">
        <f t="shared" si="197"/>
        <v>0</v>
      </c>
      <c r="EB125" s="625">
        <f t="shared" si="225"/>
        <v>0.99500767722742323</v>
      </c>
      <c r="EC125" s="625">
        <f t="shared" si="150"/>
        <v>0.91431345898950722</v>
      </c>
      <c r="ED125" s="625">
        <f t="shared" si="222"/>
        <v>0.99500767722742323</v>
      </c>
      <c r="EE125" s="625"/>
      <c r="EF125" s="625">
        <f t="shared" si="226"/>
        <v>0.94784841468741576</v>
      </c>
      <c r="EG125" s="625">
        <f t="shared" si="152"/>
        <v>0.96029158099944523</v>
      </c>
      <c r="EH125" s="625">
        <f t="shared" si="223"/>
        <v>0.94784841468741576</v>
      </c>
      <c r="EI125" s="625"/>
      <c r="EJ125" s="625">
        <f t="shared" si="227"/>
        <v>1.0509585116207889</v>
      </c>
      <c r="EK125" s="625">
        <f t="shared" si="154"/>
        <v>1.0565508143893174</v>
      </c>
      <c r="EL125" s="625">
        <f t="shared" si="224"/>
        <v>1.0509585116207889</v>
      </c>
      <c r="EM125" s="625"/>
      <c r="EP125" s="581"/>
      <c r="EZ125" s="576">
        <v>2009</v>
      </c>
      <c r="FA125" s="635">
        <f t="shared" si="128"/>
        <v>0.79197851189835899</v>
      </c>
      <c r="FB125" s="635">
        <f t="shared" si="129"/>
        <v>0.82987325786097366</v>
      </c>
      <c r="FC125" s="635">
        <f t="shared" si="130"/>
        <v>1</v>
      </c>
      <c r="FD125" s="635">
        <f t="shared" si="131"/>
        <v>1.2891647087898874</v>
      </c>
      <c r="FE125" s="635">
        <f t="shared" si="132"/>
        <v>0.74645246856391134</v>
      </c>
    </row>
    <row r="126" spans="1:166" x14ac:dyDescent="0.2">
      <c r="A126" s="575" t="s">
        <v>621</v>
      </c>
      <c r="B126" s="575">
        <f t="shared" si="148"/>
        <v>1987</v>
      </c>
      <c r="D126" s="630">
        <f t="shared" si="158"/>
        <v>532.81175508337446</v>
      </c>
      <c r="E126" s="630">
        <f t="shared" si="158"/>
        <v>489.80372742771402</v>
      </c>
      <c r="F126" s="630">
        <f t="shared" si="158"/>
        <v>79.776025658247164</v>
      </c>
      <c r="G126" s="630"/>
      <c r="H126" s="630">
        <f t="shared" si="228"/>
        <v>1102.3915081693356</v>
      </c>
      <c r="J126" s="636">
        <f t="shared" si="160"/>
        <v>289395.61305000004</v>
      </c>
      <c r="K126" s="636">
        <f t="shared" si="160"/>
        <v>54074.214720000011</v>
      </c>
      <c r="L126" s="636">
        <f t="shared" si="160"/>
        <v>58672.000000000007</v>
      </c>
      <c r="M126" s="636"/>
      <c r="N126" s="636">
        <f t="shared" si="229"/>
        <v>402141.82777000003</v>
      </c>
      <c r="O126" s="781"/>
      <c r="R126" s="649">
        <f t="shared" si="161"/>
        <v>253851.35338038983</v>
      </c>
      <c r="S126" s="649">
        <f t="shared" si="161"/>
        <v>47432.690651333971</v>
      </c>
      <c r="T126" s="649">
        <f t="shared" si="161"/>
        <v>51465.764973296064</v>
      </c>
      <c r="U126" s="645"/>
      <c r="V126" s="636">
        <f t="shared" si="230"/>
        <v>352749.8090050199</v>
      </c>
      <c r="X126" s="639">
        <f t="shared" si="199"/>
        <v>1.8411189771260232</v>
      </c>
      <c r="Y126" s="639">
        <f t="shared" si="200"/>
        <v>9.0579905776524221</v>
      </c>
      <c r="Z126" s="639">
        <f t="shared" si="201"/>
        <v>1.359695010537346</v>
      </c>
      <c r="AA126" s="630"/>
      <c r="AB126" s="630">
        <f t="shared" si="202"/>
        <v>3.1251370802404819</v>
      </c>
      <c r="AC126" s="651"/>
      <c r="AD126" s="641"/>
      <c r="AE126" s="639">
        <f t="shared" si="203"/>
        <v>2.098912406761801</v>
      </c>
      <c r="AF126" s="639">
        <f t="shared" si="204"/>
        <v>10.326290174600059</v>
      </c>
      <c r="AG126" s="639">
        <f t="shared" si="205"/>
        <v>1.5500794693256845</v>
      </c>
      <c r="AH126" s="630"/>
      <c r="AI126" s="639">
        <f t="shared" si="163"/>
        <v>3.1251370802404819</v>
      </c>
      <c r="AK126" s="640">
        <f t="shared" si="164"/>
        <v>1.0001215688038236</v>
      </c>
      <c r="AL126" s="640">
        <f t="shared" si="165"/>
        <v>0.95315243727199284</v>
      </c>
      <c r="AM126" s="640">
        <f t="shared" si="166"/>
        <v>1.0001022408099465</v>
      </c>
      <c r="AN126" s="641"/>
      <c r="AO126" s="640">
        <f t="shared" si="167"/>
        <v>0.94568442538018938</v>
      </c>
      <c r="AP126" s="635"/>
      <c r="AQ126" s="635">
        <f t="shared" si="206"/>
        <v>1.1400199730916858</v>
      </c>
      <c r="AR126" s="635">
        <f t="shared" si="207"/>
        <v>1.1400199730916858</v>
      </c>
      <c r="AS126" s="635">
        <f t="shared" si="208"/>
        <v>1.1400199730916858</v>
      </c>
      <c r="AT126" s="635"/>
      <c r="AU126" s="635">
        <f t="shared" si="168"/>
        <v>1.1400199730916856</v>
      </c>
      <c r="AW126" s="635">
        <f t="shared" si="169"/>
        <v>0.71963569334428001</v>
      </c>
      <c r="AX126" s="635">
        <f t="shared" si="169"/>
        <v>0.13446553177484205</v>
      </c>
      <c r="AY126" s="635">
        <f t="shared" si="169"/>
        <v>0.14589877488087788</v>
      </c>
      <c r="AZ126" s="650"/>
      <c r="BA126" s="635">
        <f t="shared" si="209"/>
        <v>0.99999999999999989</v>
      </c>
      <c r="BC126" s="625"/>
      <c r="BD126" s="642">
        <f t="shared" si="170"/>
        <v>1.0001215688038236</v>
      </c>
      <c r="BE126" s="642">
        <f t="shared" si="171"/>
        <v>0.95315243727199284</v>
      </c>
      <c r="BF126" s="642">
        <f t="shared" si="172"/>
        <v>1.0001022408099465</v>
      </c>
      <c r="BG126" s="642">
        <v>1</v>
      </c>
      <c r="BH126" s="633"/>
      <c r="BI126" s="642">
        <f t="shared" si="173"/>
        <v>1.1400199730916858</v>
      </c>
      <c r="BJ126" s="642">
        <f t="shared" si="174"/>
        <v>1.1400199730916858</v>
      </c>
      <c r="BK126" s="642">
        <f t="shared" si="175"/>
        <v>1.1400199730916858</v>
      </c>
      <c r="BL126" s="642">
        <v>1</v>
      </c>
      <c r="BN126" s="642">
        <v>1</v>
      </c>
      <c r="BO126" s="642">
        <v>1</v>
      </c>
      <c r="BP126" s="642">
        <v>1</v>
      </c>
      <c r="BQ126" s="642">
        <v>1</v>
      </c>
      <c r="BT126" s="634">
        <f t="shared" si="176"/>
        <v>0.88550574698546425</v>
      </c>
      <c r="BU126" s="634">
        <f t="shared" si="177"/>
        <v>0.94568442538018938</v>
      </c>
      <c r="BV126" s="634">
        <f t="shared" si="178"/>
        <v>0.90623654663633091</v>
      </c>
      <c r="BW126" s="634">
        <f t="shared" si="179"/>
        <v>1.0657776183455931</v>
      </c>
      <c r="BX126" s="634">
        <v>1</v>
      </c>
      <c r="BY126" s="634">
        <v>1</v>
      </c>
      <c r="BZ126" s="634">
        <f t="shared" si="180"/>
        <v>0.97912483994851451</v>
      </c>
      <c r="CA126" s="634">
        <f t="shared" si="181"/>
        <v>0.83740899350880449</v>
      </c>
      <c r="CB126" s="634">
        <f t="shared" si="182"/>
        <v>0.83740899350880416</v>
      </c>
      <c r="CC126" s="634"/>
      <c r="CD126" s="634">
        <f t="shared" si="210"/>
        <v>0.96584662833180379</v>
      </c>
      <c r="CG126" s="579"/>
      <c r="CI126" s="625">
        <f t="shared" si="183"/>
        <v>0.48332352992103295</v>
      </c>
      <c r="CJ126" s="625">
        <f t="shared" si="184"/>
        <v>0.44431014190330331</v>
      </c>
      <c r="CK126" s="625">
        <f t="shared" si="185"/>
        <v>7.2366328175663866E-2</v>
      </c>
      <c r="CL126" s="625">
        <f t="shared" si="186"/>
        <v>0</v>
      </c>
      <c r="CN126" s="625">
        <f t="shared" si="231"/>
        <v>0.4833365591027689</v>
      </c>
      <c r="CO126" s="625">
        <f t="shared" si="231"/>
        <v>0.44353372854150197</v>
      </c>
      <c r="CP126" s="625">
        <f t="shared" si="231"/>
        <v>7.3126606517398537E-2</v>
      </c>
      <c r="CQ126" s="625"/>
      <c r="CR126" s="625">
        <f t="shared" si="188"/>
        <v>0.99999689416166948</v>
      </c>
      <c r="CS126" s="625"/>
      <c r="CT126" s="625">
        <f t="shared" si="232"/>
        <v>0.48333806027264309</v>
      </c>
      <c r="CU126" s="625">
        <f t="shared" si="232"/>
        <v>0.44353510608983537</v>
      </c>
      <c r="CV126" s="625">
        <f t="shared" si="232"/>
        <v>7.3126833637521441E-2</v>
      </c>
      <c r="CW126" s="625">
        <f t="shared" si="232"/>
        <v>0</v>
      </c>
      <c r="CZ126" s="625">
        <f t="shared" si="211"/>
        <v>6.077886032033077E-5</v>
      </c>
      <c r="DA126" s="625">
        <f t="shared" si="212"/>
        <v>-3.6354316069833505E-2</v>
      </c>
      <c r="DB126" s="625">
        <f t="shared" si="213"/>
        <v>5.1116485341419665E-5</v>
      </c>
      <c r="DC126" s="625">
        <f t="shared" si="214"/>
        <v>0</v>
      </c>
      <c r="DE126" s="625">
        <f t="shared" si="215"/>
        <v>-4.4894228383125345E-2</v>
      </c>
      <c r="DF126" s="625">
        <f t="shared" si="216"/>
        <v>-4.4894228383125345E-2</v>
      </c>
      <c r="DG126" s="625">
        <f t="shared" si="217"/>
        <v>-4.4894228383125345E-2</v>
      </c>
      <c r="DH126" s="625">
        <f t="shared" si="218"/>
        <v>0</v>
      </c>
      <c r="DI126" s="625"/>
      <c r="DK126" s="625">
        <f t="shared" si="219"/>
        <v>-2.2039187224120291E-3</v>
      </c>
      <c r="DL126" s="625">
        <f t="shared" si="220"/>
        <v>3.7764083828501882E-2</v>
      </c>
      <c r="DM126" s="625">
        <f t="shared" si="221"/>
        <v>-2.3006387881948913E-2</v>
      </c>
      <c r="DN126" s="625"/>
      <c r="DP126" s="625">
        <f t="shared" si="190"/>
        <v>-4.4894228383125345E-2</v>
      </c>
      <c r="DQ126" s="625">
        <f t="shared" si="191"/>
        <v>-4.4894228383125345E-2</v>
      </c>
      <c r="DR126" s="625">
        <f t="shared" si="192"/>
        <v>-4.4894228383125345E-2</v>
      </c>
      <c r="DS126" s="625">
        <f t="shared" si="193"/>
        <v>0</v>
      </c>
      <c r="DU126" s="625">
        <f t="shared" si="194"/>
        <v>0</v>
      </c>
      <c r="DV126" s="625">
        <f t="shared" si="195"/>
        <v>0</v>
      </c>
      <c r="DW126" s="625">
        <f t="shared" si="196"/>
        <v>0</v>
      </c>
      <c r="DX126" s="625">
        <f t="shared" si="197"/>
        <v>0</v>
      </c>
      <c r="EB126" s="625">
        <f t="shared" si="225"/>
        <v>0.9840374726322052</v>
      </c>
      <c r="EC126" s="625">
        <f t="shared" si="150"/>
        <v>0.89971870537764409</v>
      </c>
      <c r="ED126" s="625">
        <f t="shared" si="222"/>
        <v>0.97912483994851451</v>
      </c>
      <c r="EE126" s="625"/>
      <c r="EF126" s="625">
        <f t="shared" si="226"/>
        <v>0.95609860458034546</v>
      </c>
      <c r="EG126" s="625">
        <f t="shared" si="152"/>
        <v>0.9181334405838234</v>
      </c>
      <c r="EH126" s="625">
        <f t="shared" si="223"/>
        <v>0.90623654663633091</v>
      </c>
      <c r="EI126" s="625"/>
      <c r="EJ126" s="625">
        <f t="shared" si="227"/>
        <v>1.014100563020276</v>
      </c>
      <c r="EK126" s="625">
        <f t="shared" si="154"/>
        <v>1.0714487757317379</v>
      </c>
      <c r="EL126" s="625">
        <f t="shared" si="224"/>
        <v>1.0657776183455931</v>
      </c>
      <c r="EM126" s="625"/>
      <c r="EP126" s="581"/>
      <c r="EZ126" s="576">
        <v>2010</v>
      </c>
      <c r="FA126" s="635">
        <f t="shared" si="128"/>
        <v>0.95445406676921463</v>
      </c>
      <c r="FB126" s="635">
        <f t="shared" si="129"/>
        <v>0.87816114419140012</v>
      </c>
      <c r="FC126" s="635">
        <f t="shared" si="130"/>
        <v>1</v>
      </c>
      <c r="FD126" s="635">
        <f t="shared" si="131"/>
        <v>1.8556573178501747</v>
      </c>
      <c r="FE126" s="635">
        <f t="shared" si="132"/>
        <v>0.71721031071744712</v>
      </c>
    </row>
    <row r="127" spans="1:166" x14ac:dyDescent="0.2">
      <c r="A127" s="575" t="s">
        <v>621</v>
      </c>
      <c r="B127" s="575">
        <f t="shared" si="148"/>
        <v>1988</v>
      </c>
      <c r="D127" s="630">
        <f t="shared" si="158"/>
        <v>532.8754204494395</v>
      </c>
      <c r="E127" s="630">
        <f t="shared" si="158"/>
        <v>505.70279842315887</v>
      </c>
      <c r="F127" s="630">
        <f t="shared" si="158"/>
        <v>90.415290070133793</v>
      </c>
      <c r="G127" s="630"/>
      <c r="H127" s="630">
        <f t="shared" si="228"/>
        <v>1128.9935089427322</v>
      </c>
      <c r="J127" s="636">
        <f t="shared" si="160"/>
        <v>294545.12589999998</v>
      </c>
      <c r="K127" s="636">
        <f t="shared" si="160"/>
        <v>59778.868000000002</v>
      </c>
      <c r="L127" s="636">
        <f t="shared" si="160"/>
        <v>64322.100000000006</v>
      </c>
      <c r="M127" s="636"/>
      <c r="N127" s="636">
        <f t="shared" si="229"/>
        <v>418646.09389999998</v>
      </c>
      <c r="O127" s="781"/>
      <c r="R127" s="649">
        <f t="shared" si="161"/>
        <v>293524.64596071537</v>
      </c>
      <c r="S127" s="649">
        <f t="shared" si="161"/>
        <v>59571.758357968931</v>
      </c>
      <c r="T127" s="649">
        <f t="shared" si="161"/>
        <v>64099.249893409054</v>
      </c>
      <c r="U127" s="645"/>
      <c r="V127" s="636">
        <f t="shared" si="230"/>
        <v>417195.65421209333</v>
      </c>
      <c r="X127" s="639">
        <f t="shared" si="199"/>
        <v>1.8091469645651315</v>
      </c>
      <c r="Y127" s="639">
        <f t="shared" si="200"/>
        <v>8.4595579565534571</v>
      </c>
      <c r="Z127" s="639">
        <f t="shared" si="201"/>
        <v>1.4056644616723302</v>
      </c>
      <c r="AA127" s="630"/>
      <c r="AB127" s="630">
        <f t="shared" si="202"/>
        <v>2.7061487758661458</v>
      </c>
      <c r="AC127" s="652"/>
      <c r="AE127" s="639">
        <f t="shared" si="203"/>
        <v>1.8154367198206527</v>
      </c>
      <c r="AF127" s="639">
        <f t="shared" si="204"/>
        <v>8.4889688060636352</v>
      </c>
      <c r="AG127" s="639">
        <f t="shared" si="205"/>
        <v>1.4105514529496961</v>
      </c>
      <c r="AH127" s="630"/>
      <c r="AI127" s="639">
        <f t="shared" si="163"/>
        <v>2.7061487758661458</v>
      </c>
      <c r="AK127" s="640">
        <f t="shared" si="164"/>
        <v>0.98275392458447564</v>
      </c>
      <c r="AL127" s="640">
        <f t="shared" si="165"/>
        <v>0.89018068802433836</v>
      </c>
      <c r="AM127" s="640">
        <f t="shared" si="166"/>
        <v>1.0339143462693408</v>
      </c>
      <c r="AN127" s="641"/>
      <c r="AO127" s="640">
        <f t="shared" si="167"/>
        <v>0.81889615859709719</v>
      </c>
      <c r="AP127" s="635"/>
      <c r="AQ127" s="635">
        <f t="shared" si="206"/>
        <v>1.0034766414109608</v>
      </c>
      <c r="AR127" s="635">
        <f t="shared" si="207"/>
        <v>1.0034766414109608</v>
      </c>
      <c r="AS127" s="635">
        <f t="shared" si="208"/>
        <v>1.0034766414109608</v>
      </c>
      <c r="AT127" s="635"/>
      <c r="AU127" s="635">
        <f t="shared" si="168"/>
        <v>1.0034766414109608</v>
      </c>
      <c r="AW127" s="635">
        <f t="shared" si="169"/>
        <v>0.70356592403882934</v>
      </c>
      <c r="AX127" s="635">
        <f t="shared" si="169"/>
        <v>0.14279093695372944</v>
      </c>
      <c r="AY127" s="635">
        <f t="shared" si="169"/>
        <v>0.15364313900744125</v>
      </c>
      <c r="AZ127" s="650"/>
      <c r="BA127" s="635">
        <f t="shared" si="209"/>
        <v>1</v>
      </c>
      <c r="BC127" s="625"/>
      <c r="BD127" s="642">
        <f t="shared" si="170"/>
        <v>0.98275392458447564</v>
      </c>
      <c r="BE127" s="642">
        <f t="shared" si="171"/>
        <v>0.89018068802433836</v>
      </c>
      <c r="BF127" s="642">
        <f t="shared" si="172"/>
        <v>1.0339143462693408</v>
      </c>
      <c r="BG127" s="642">
        <v>1</v>
      </c>
      <c r="BH127" s="633"/>
      <c r="BI127" s="642">
        <f t="shared" si="173"/>
        <v>1.0034766414109608</v>
      </c>
      <c r="BJ127" s="642">
        <f t="shared" si="174"/>
        <v>1.0034766414109608</v>
      </c>
      <c r="BK127" s="642">
        <f t="shared" si="175"/>
        <v>1.0034766414109608</v>
      </c>
      <c r="BL127" s="642">
        <v>1</v>
      </c>
      <c r="BN127" s="642">
        <v>1</v>
      </c>
      <c r="BO127" s="642">
        <v>1</v>
      </c>
      <c r="BP127" s="642">
        <v>1</v>
      </c>
      <c r="BQ127" s="642">
        <v>1</v>
      </c>
      <c r="BT127" s="634">
        <f t="shared" si="176"/>
        <v>0.92184770770349023</v>
      </c>
      <c r="BU127" s="634">
        <f t="shared" si="177"/>
        <v>0.81889615859709719</v>
      </c>
      <c r="BV127" s="634">
        <f t="shared" si="178"/>
        <v>0.79769409975886074</v>
      </c>
      <c r="BW127" s="634">
        <f t="shared" si="179"/>
        <v>1.0872575585477406</v>
      </c>
      <c r="BX127" s="634">
        <v>1</v>
      </c>
      <c r="BY127" s="634">
        <v>1</v>
      </c>
      <c r="BZ127" s="634">
        <f t="shared" si="180"/>
        <v>0.9441913525113721</v>
      </c>
      <c r="CA127" s="634">
        <f t="shared" si="181"/>
        <v>0.75489754664992825</v>
      </c>
      <c r="CB127" s="634">
        <f t="shared" si="182"/>
        <v>0.75489754664992781</v>
      </c>
      <c r="CC127" s="634"/>
      <c r="CD127" s="634">
        <f t="shared" si="210"/>
        <v>0.86729893937175684</v>
      </c>
      <c r="CG127" s="579"/>
      <c r="CI127" s="625">
        <f t="shared" si="183"/>
        <v>0.47199157145594306</v>
      </c>
      <c r="CJ127" s="625">
        <f t="shared" si="184"/>
        <v>0.44792356591733995</v>
      </c>
      <c r="CK127" s="625">
        <f t="shared" si="185"/>
        <v>8.0084862626716907E-2</v>
      </c>
      <c r="CL127" s="625">
        <f t="shared" si="186"/>
        <v>0</v>
      </c>
      <c r="CN127" s="625">
        <f t="shared" si="231"/>
        <v>0.47763514654470596</v>
      </c>
      <c r="CO127" s="625">
        <f t="shared" si="231"/>
        <v>0.44611441492113424</v>
      </c>
      <c r="CP127" s="625">
        <f t="shared" si="231"/>
        <v>7.6160419838923743E-2</v>
      </c>
      <c r="CQ127" s="625"/>
      <c r="CR127" s="625">
        <f t="shared" si="188"/>
        <v>0.99990998130476394</v>
      </c>
      <c r="CS127" s="625"/>
      <c r="CT127" s="625">
        <f t="shared" si="232"/>
        <v>0.4776781465081974</v>
      </c>
      <c r="CU127" s="625">
        <f t="shared" si="232"/>
        <v>0.44615457717404505</v>
      </c>
      <c r="CV127" s="625">
        <f t="shared" si="232"/>
        <v>7.6167276317757548E-2</v>
      </c>
      <c r="CW127" s="625">
        <f t="shared" si="232"/>
        <v>0</v>
      </c>
      <c r="CZ127" s="625">
        <f t="shared" si="211"/>
        <v>-1.7518082631211324E-2</v>
      </c>
      <c r="DA127" s="625">
        <f t="shared" si="212"/>
        <v>-6.8350383655045602E-2</v>
      </c>
      <c r="DB127" s="625">
        <f t="shared" si="213"/>
        <v>3.3249699807636986E-2</v>
      </c>
      <c r="DC127" s="625">
        <f t="shared" si="214"/>
        <v>0</v>
      </c>
      <c r="DE127" s="625">
        <f t="shared" si="215"/>
        <v>-0.12757517064457369</v>
      </c>
      <c r="DF127" s="625">
        <f t="shared" si="216"/>
        <v>-0.12757517064457369</v>
      </c>
      <c r="DG127" s="625">
        <f t="shared" si="217"/>
        <v>-0.12757517064457369</v>
      </c>
      <c r="DH127" s="625">
        <f t="shared" si="218"/>
        <v>0</v>
      </c>
      <c r="DI127" s="625"/>
      <c r="DK127" s="625">
        <f t="shared" si="219"/>
        <v>-2.2583521672890423E-2</v>
      </c>
      <c r="DL127" s="625">
        <f t="shared" si="220"/>
        <v>6.0073684313540841E-2</v>
      </c>
      <c r="DM127" s="625">
        <f t="shared" si="221"/>
        <v>5.1719575679537833E-2</v>
      </c>
      <c r="DN127" s="625"/>
      <c r="DP127" s="625">
        <f t="shared" si="190"/>
        <v>-0.12757517064457369</v>
      </c>
      <c r="DQ127" s="625">
        <f t="shared" si="191"/>
        <v>-0.12757517064457369</v>
      </c>
      <c r="DR127" s="625">
        <f t="shared" si="192"/>
        <v>-0.12757517064457369</v>
      </c>
      <c r="DS127" s="625">
        <f t="shared" si="193"/>
        <v>0</v>
      </c>
      <c r="DU127" s="625">
        <f t="shared" si="194"/>
        <v>0</v>
      </c>
      <c r="DV127" s="625">
        <f t="shared" si="195"/>
        <v>0</v>
      </c>
      <c r="DW127" s="625">
        <f t="shared" si="196"/>
        <v>0</v>
      </c>
      <c r="DX127" s="625">
        <f t="shared" si="197"/>
        <v>0</v>
      </c>
      <c r="EB127" s="625">
        <f t="shared" si="225"/>
        <v>0.96432172281628625</v>
      </c>
      <c r="EC127" s="625">
        <f t="shared" si="150"/>
        <v>0.86761829201980845</v>
      </c>
      <c r="ED127" s="625">
        <f t="shared" si="222"/>
        <v>0.9441913525113721</v>
      </c>
      <c r="EE127" s="625"/>
      <c r="EF127" s="625">
        <f t="shared" si="226"/>
        <v>0.88022724609778091</v>
      </c>
      <c r="EG127" s="625">
        <f t="shared" si="152"/>
        <v>0.80816606995537943</v>
      </c>
      <c r="EH127" s="625">
        <f t="shared" si="223"/>
        <v>0.79769409975886074</v>
      </c>
      <c r="EI127" s="625"/>
      <c r="EJ127" s="625">
        <f t="shared" si="227"/>
        <v>1.0201542421537155</v>
      </c>
      <c r="EK127" s="625">
        <f t="shared" si="154"/>
        <v>1.0930430138131375</v>
      </c>
      <c r="EL127" s="625">
        <f t="shared" si="224"/>
        <v>1.0872575585477406</v>
      </c>
      <c r="EM127" s="625"/>
      <c r="EP127" s="581"/>
    </row>
    <row r="128" spans="1:166" x14ac:dyDescent="0.2">
      <c r="A128" s="575" t="s">
        <v>621</v>
      </c>
      <c r="B128" s="575">
        <f t="shared" si="148"/>
        <v>1989</v>
      </c>
      <c r="D128" s="630">
        <f t="shared" si="158"/>
        <v>504.0067221092711</v>
      </c>
      <c r="E128" s="630">
        <f t="shared" si="158"/>
        <v>519.40364316539217</v>
      </c>
      <c r="F128" s="630">
        <f t="shared" si="158"/>
        <v>84.666112474312783</v>
      </c>
      <c r="G128" s="630"/>
      <c r="H128" s="630">
        <f t="shared" si="228"/>
        <v>1108.076477748976</v>
      </c>
      <c r="J128" s="636">
        <f t="shared" si="160"/>
        <v>283599.94695000001</v>
      </c>
      <c r="K128" s="636">
        <f t="shared" si="160"/>
        <v>60125.108359999998</v>
      </c>
      <c r="L128" s="636">
        <f t="shared" si="160"/>
        <v>58324.7</v>
      </c>
      <c r="M128" s="636"/>
      <c r="N128" s="636">
        <f t="shared" si="229"/>
        <v>402049.75531000004</v>
      </c>
      <c r="O128" s="781"/>
      <c r="R128" s="649">
        <f t="shared" si="161"/>
        <v>277237.48954597948</v>
      </c>
      <c r="S128" s="649">
        <f t="shared" si="161"/>
        <v>58776.224324700568</v>
      </c>
      <c r="T128" s="649">
        <f t="shared" si="161"/>
        <v>57016.20744440124</v>
      </c>
      <c r="U128" s="645"/>
      <c r="V128" s="636">
        <f t="shared" si="230"/>
        <v>393029.9213150813</v>
      </c>
      <c r="X128" s="639">
        <f t="shared" si="199"/>
        <v>1.7771749520042395</v>
      </c>
      <c r="Y128" s="639">
        <f t="shared" si="200"/>
        <v>8.6387144627741037</v>
      </c>
      <c r="Z128" s="639">
        <f t="shared" si="201"/>
        <v>1.4516339128073146</v>
      </c>
      <c r="AA128" s="630"/>
      <c r="AB128" s="630">
        <f t="shared" si="202"/>
        <v>2.8193183715920229</v>
      </c>
      <c r="AC128" s="652"/>
      <c r="AE128" s="639">
        <f t="shared" si="203"/>
        <v>1.8179602006015214</v>
      </c>
      <c r="AF128" s="639">
        <f t="shared" si="204"/>
        <v>8.8369685044078956</v>
      </c>
      <c r="AG128" s="639">
        <f t="shared" si="205"/>
        <v>1.4849481624479157</v>
      </c>
      <c r="AH128" s="630"/>
      <c r="AI128" s="639">
        <f t="shared" si="163"/>
        <v>2.8193183715920229</v>
      </c>
      <c r="AK128" s="640">
        <f t="shared" si="164"/>
        <v>0.96538628036512752</v>
      </c>
      <c r="AL128" s="640">
        <f t="shared" si="165"/>
        <v>0.90903293335330193</v>
      </c>
      <c r="AM128" s="640">
        <f t="shared" si="166"/>
        <v>1.0677264517287353</v>
      </c>
      <c r="AN128" s="641"/>
      <c r="AO128" s="640">
        <f t="shared" si="167"/>
        <v>0.85314192809668632</v>
      </c>
      <c r="AP128" s="635"/>
      <c r="AQ128" s="635">
        <f t="shared" si="206"/>
        <v>1.0229494842650613</v>
      </c>
      <c r="AR128" s="635">
        <f t="shared" si="207"/>
        <v>1.0229494842650613</v>
      </c>
      <c r="AS128" s="635">
        <f t="shared" si="208"/>
        <v>1.0229494842650613</v>
      </c>
      <c r="AT128" s="635"/>
      <c r="AU128" s="635">
        <f t="shared" si="168"/>
        <v>1.0229494842650613</v>
      </c>
      <c r="AW128" s="635">
        <f t="shared" si="169"/>
        <v>0.7053851997281545</v>
      </c>
      <c r="AX128" s="635">
        <f t="shared" si="169"/>
        <v>0.14954643689222144</v>
      </c>
      <c r="AY128" s="635">
        <f t="shared" si="169"/>
        <v>0.145068363379624</v>
      </c>
      <c r="AZ128" s="650"/>
      <c r="BA128" s="635">
        <f t="shared" si="209"/>
        <v>1</v>
      </c>
      <c r="BC128" s="625"/>
      <c r="BD128" s="642">
        <f t="shared" si="170"/>
        <v>0.96538628036512752</v>
      </c>
      <c r="BE128" s="642">
        <f t="shared" si="171"/>
        <v>0.90903293335330193</v>
      </c>
      <c r="BF128" s="642">
        <f t="shared" si="172"/>
        <v>1.0677264517287353</v>
      </c>
      <c r="BG128" s="642">
        <v>1</v>
      </c>
      <c r="BH128" s="633"/>
      <c r="BI128" s="642">
        <f t="shared" si="173"/>
        <v>1.0229494842650613</v>
      </c>
      <c r="BJ128" s="642">
        <f t="shared" si="174"/>
        <v>1.0229494842650613</v>
      </c>
      <c r="BK128" s="642">
        <f t="shared" si="175"/>
        <v>1.0229494842650613</v>
      </c>
      <c r="BL128" s="642">
        <v>1</v>
      </c>
      <c r="BN128" s="642">
        <v>1</v>
      </c>
      <c r="BO128" s="642">
        <v>1</v>
      </c>
      <c r="BP128" s="642">
        <v>1</v>
      </c>
      <c r="BQ128" s="642">
        <v>1</v>
      </c>
      <c r="BT128" s="634">
        <f t="shared" si="176"/>
        <v>0.88530300584579924</v>
      </c>
      <c r="BU128" s="634">
        <f t="shared" si="177"/>
        <v>0.85314192809668632</v>
      </c>
      <c r="BV128" s="634">
        <f t="shared" si="178"/>
        <v>0.81317365474721237</v>
      </c>
      <c r="BW128" s="634">
        <f t="shared" si="179"/>
        <v>1.1068831381045849</v>
      </c>
      <c r="BX128" s="634">
        <v>1</v>
      </c>
      <c r="BY128" s="634">
        <v>1</v>
      </c>
      <c r="BZ128" s="634">
        <f t="shared" si="180"/>
        <v>0.94784257993860677</v>
      </c>
      <c r="CA128" s="634">
        <f t="shared" si="181"/>
        <v>0.75528911335707771</v>
      </c>
      <c r="CB128" s="634">
        <f t="shared" si="182"/>
        <v>0.75528911335707716</v>
      </c>
      <c r="CC128" s="634"/>
      <c r="CD128" s="634">
        <f t="shared" si="210"/>
        <v>0.90008820679056878</v>
      </c>
      <c r="CG128" s="579"/>
      <c r="CI128" s="625">
        <f t="shared" si="183"/>
        <v>0.45484831799078124</v>
      </c>
      <c r="CJ128" s="625">
        <f t="shared" si="184"/>
        <v>0.46874349703780827</v>
      </c>
      <c r="CK128" s="625">
        <f t="shared" si="185"/>
        <v>7.6408184971410498E-2</v>
      </c>
      <c r="CL128" s="625">
        <f t="shared" si="186"/>
        <v>0</v>
      </c>
      <c r="CN128" s="625">
        <f t="shared" si="231"/>
        <v>0.46336709166144913</v>
      </c>
      <c r="CO128" s="625">
        <f t="shared" si="231"/>
        <v>0.45825470802479873</v>
      </c>
      <c r="CP128" s="625">
        <f t="shared" si="231"/>
        <v>7.8232124917745144E-2</v>
      </c>
      <c r="CQ128" s="625"/>
      <c r="CR128" s="625">
        <f t="shared" si="188"/>
        <v>0.99985392460399303</v>
      </c>
      <c r="CS128" s="625"/>
      <c r="CT128" s="625">
        <f t="shared" si="232"/>
        <v>0.46343478808164157</v>
      </c>
      <c r="CU128" s="625">
        <f t="shared" si="232"/>
        <v>0.45832165754242282</v>
      </c>
      <c r="CV128" s="625">
        <f t="shared" si="232"/>
        <v>7.8243554375935595E-2</v>
      </c>
      <c r="CW128" s="625">
        <f t="shared" si="232"/>
        <v>0</v>
      </c>
      <c r="CZ128" s="625">
        <f t="shared" si="211"/>
        <v>-1.7830445987946589E-2</v>
      </c>
      <c r="DA128" s="625">
        <f t="shared" si="212"/>
        <v>2.095686146041156E-2</v>
      </c>
      <c r="DB128" s="625">
        <f t="shared" si="213"/>
        <v>3.2179640999285636E-2</v>
      </c>
      <c r="DC128" s="625">
        <f t="shared" si="214"/>
        <v>0</v>
      </c>
      <c r="DE128" s="625">
        <f t="shared" si="215"/>
        <v>1.9219493890987586E-2</v>
      </c>
      <c r="DF128" s="625">
        <f t="shared" si="216"/>
        <v>1.9219493890987586E-2</v>
      </c>
      <c r="DG128" s="625">
        <f t="shared" si="217"/>
        <v>1.9219493890987586E-2</v>
      </c>
      <c r="DH128" s="625">
        <f t="shared" si="218"/>
        <v>0</v>
      </c>
      <c r="DI128" s="625"/>
      <c r="DK128" s="625">
        <f t="shared" si="219"/>
        <v>2.5824553736611576E-3</v>
      </c>
      <c r="DL128" s="625">
        <f t="shared" si="220"/>
        <v>4.6225378082873345E-2</v>
      </c>
      <c r="DM128" s="625">
        <f t="shared" si="221"/>
        <v>-5.7427531298421645E-2</v>
      </c>
      <c r="DN128" s="625"/>
      <c r="DP128" s="625">
        <f t="shared" si="190"/>
        <v>1.9219493890987586E-2</v>
      </c>
      <c r="DQ128" s="625">
        <f t="shared" si="191"/>
        <v>1.9219493890987586E-2</v>
      </c>
      <c r="DR128" s="625">
        <f t="shared" si="192"/>
        <v>1.9219493890987586E-2</v>
      </c>
      <c r="DS128" s="625">
        <f t="shared" si="193"/>
        <v>0</v>
      </c>
      <c r="DU128" s="625">
        <f t="shared" si="194"/>
        <v>0</v>
      </c>
      <c r="DV128" s="625">
        <f t="shared" si="195"/>
        <v>0</v>
      </c>
      <c r="DW128" s="625">
        <f t="shared" si="196"/>
        <v>0</v>
      </c>
      <c r="DX128" s="625">
        <f t="shared" si="197"/>
        <v>0</v>
      </c>
      <c r="EB128" s="625">
        <f t="shared" si="225"/>
        <v>1.0038670417998672</v>
      </c>
      <c r="EC128" s="625">
        <f t="shared" si="150"/>
        <v>0.87097340822137848</v>
      </c>
      <c r="ED128" s="625">
        <f t="shared" si="222"/>
        <v>0.94784257993860677</v>
      </c>
      <c r="EE128" s="625"/>
      <c r="EF128" s="625">
        <f t="shared" si="226"/>
        <v>1.0194053773157292</v>
      </c>
      <c r="EG128" s="625">
        <f t="shared" si="152"/>
        <v>0.82384883747663362</v>
      </c>
      <c r="EH128" s="625">
        <f t="shared" si="223"/>
        <v>0.81317365474721237</v>
      </c>
      <c r="EI128" s="625"/>
      <c r="EJ128" s="625">
        <f t="shared" si="227"/>
        <v>1.018050534027152</v>
      </c>
      <c r="EK128" s="625">
        <f t="shared" si="154"/>
        <v>1.1127730239271123</v>
      </c>
      <c r="EL128" s="625">
        <f t="shared" si="224"/>
        <v>1.1068831381045849</v>
      </c>
      <c r="EM128" s="625"/>
      <c r="EP128" s="581"/>
    </row>
    <row r="129" spans="1:146" x14ac:dyDescent="0.2">
      <c r="A129" s="575" t="s">
        <v>621</v>
      </c>
      <c r="B129" s="575">
        <f t="shared" si="148"/>
        <v>1990</v>
      </c>
      <c r="D129" s="630">
        <f t="shared" ref="D129:F148" si="233">D202+D277</f>
        <v>489.60692670763564</v>
      </c>
      <c r="E129" s="630">
        <f t="shared" si="233"/>
        <v>530.87837799010151</v>
      </c>
      <c r="F129" s="630">
        <f t="shared" si="233"/>
        <v>100.87661571078013</v>
      </c>
      <c r="G129" s="630"/>
      <c r="H129" s="630">
        <f t="shared" si="228"/>
        <v>1121.3619204085171</v>
      </c>
      <c r="J129" s="636">
        <f t="shared" ref="J129:L148" si="234">J56</f>
        <v>280544.40869999997</v>
      </c>
      <c r="K129" s="636">
        <f t="shared" si="234"/>
        <v>63008.517120000011</v>
      </c>
      <c r="L129" s="636">
        <f t="shared" si="234"/>
        <v>67358.7</v>
      </c>
      <c r="M129" s="636"/>
      <c r="N129" s="636">
        <f t="shared" si="229"/>
        <v>410911.62582000002</v>
      </c>
      <c r="O129" s="781"/>
      <c r="R129" s="649">
        <f t="shared" ref="R129:T148" si="235">R56</f>
        <v>261618.74234665508</v>
      </c>
      <c r="S129" s="649">
        <f t="shared" si="235"/>
        <v>58757.930990132372</v>
      </c>
      <c r="T129" s="649">
        <f t="shared" si="235"/>
        <v>62814.64835376574</v>
      </c>
      <c r="U129" s="645"/>
      <c r="V129" s="636">
        <f t="shared" si="230"/>
        <v>383191.32169055316</v>
      </c>
      <c r="X129" s="639">
        <f t="shared" si="199"/>
        <v>1.745202939443347</v>
      </c>
      <c r="Y129" s="639">
        <f t="shared" si="200"/>
        <v>8.4255018568210591</v>
      </c>
      <c r="Z129" s="639">
        <f t="shared" si="201"/>
        <v>1.497603363942299</v>
      </c>
      <c r="AA129" s="630"/>
      <c r="AB129" s="630">
        <f t="shared" si="202"/>
        <v>2.9263760866538493</v>
      </c>
      <c r="AC129" s="651"/>
      <c r="AD129" s="641"/>
      <c r="AE129" s="639">
        <f t="shared" si="203"/>
        <v>1.8714520309821201</v>
      </c>
      <c r="AF129" s="639">
        <f t="shared" si="204"/>
        <v>9.0350080243508852</v>
      </c>
      <c r="AG129" s="639">
        <f t="shared" si="205"/>
        <v>1.6059409445811628</v>
      </c>
      <c r="AH129" s="630"/>
      <c r="AI129" s="639">
        <f t="shared" si="163"/>
        <v>2.9263760866538493</v>
      </c>
      <c r="AK129" s="640">
        <f t="shared" si="164"/>
        <v>0.94801863614577919</v>
      </c>
      <c r="AL129" s="640">
        <f t="shared" si="165"/>
        <v>0.88659703951138902</v>
      </c>
      <c r="AM129" s="640">
        <f t="shared" si="166"/>
        <v>1.1015385571881298</v>
      </c>
      <c r="AN129" s="641"/>
      <c r="AO129" s="640">
        <f t="shared" si="167"/>
        <v>0.88553820741220635</v>
      </c>
      <c r="AP129" s="635"/>
      <c r="AQ129" s="635">
        <f t="shared" si="206"/>
        <v>1.0723406365445625</v>
      </c>
      <c r="AR129" s="635">
        <f t="shared" si="207"/>
        <v>1.0723406365445622</v>
      </c>
      <c r="AS129" s="635">
        <f t="shared" si="208"/>
        <v>1.0723406365445622</v>
      </c>
      <c r="AT129" s="635"/>
      <c r="AU129" s="635">
        <f t="shared" si="168"/>
        <v>1.0723406365445625</v>
      </c>
      <c r="AW129" s="635">
        <f t="shared" ref="AW129:AY148" si="236">AW56</f>
        <v>0.68273660580947537</v>
      </c>
      <c r="AX129" s="635">
        <f t="shared" si="236"/>
        <v>0.15333836562609432</v>
      </c>
      <c r="AY129" s="635">
        <f t="shared" si="236"/>
        <v>0.16392502856443034</v>
      </c>
      <c r="AZ129" s="650"/>
      <c r="BA129" s="635">
        <f t="shared" si="209"/>
        <v>1</v>
      </c>
      <c r="BC129" s="625"/>
      <c r="BD129" s="642">
        <f t="shared" si="170"/>
        <v>0.94801863614577919</v>
      </c>
      <c r="BE129" s="642">
        <f t="shared" si="171"/>
        <v>0.88659703951138902</v>
      </c>
      <c r="BF129" s="642">
        <f t="shared" si="172"/>
        <v>1.1015385571881298</v>
      </c>
      <c r="BG129" s="642">
        <v>1</v>
      </c>
      <c r="BH129" s="633"/>
      <c r="BI129" s="642">
        <f t="shared" si="173"/>
        <v>1.0723406365445625</v>
      </c>
      <c r="BJ129" s="642">
        <f t="shared" si="174"/>
        <v>1.0723406365445622</v>
      </c>
      <c r="BK129" s="642">
        <f t="shared" si="175"/>
        <v>1.0723406365445622</v>
      </c>
      <c r="BL129" s="642">
        <v>1</v>
      </c>
      <c r="BN129" s="642">
        <v>1</v>
      </c>
      <c r="BO129" s="642">
        <v>1</v>
      </c>
      <c r="BP129" s="642">
        <v>1</v>
      </c>
      <c r="BQ129" s="642">
        <v>1</v>
      </c>
      <c r="BT129" s="634">
        <f t="shared" si="176"/>
        <v>0.90481661205075758</v>
      </c>
      <c r="BU129" s="634">
        <f t="shared" si="177"/>
        <v>0.88553820741220635</v>
      </c>
      <c r="BV129" s="634">
        <f t="shared" si="178"/>
        <v>0.85243618376657393</v>
      </c>
      <c r="BW129" s="634">
        <f t="shared" si="179"/>
        <v>1.1151001419190005</v>
      </c>
      <c r="BX129" s="634">
        <v>1</v>
      </c>
      <c r="BY129" s="634">
        <v>1</v>
      </c>
      <c r="BZ129" s="634">
        <f t="shared" si="180"/>
        <v>0.93160445514602142</v>
      </c>
      <c r="CA129" s="634">
        <f t="shared" si="181"/>
        <v>0.80124968067221392</v>
      </c>
      <c r="CB129" s="634">
        <f t="shared" si="182"/>
        <v>0.80124968067221358</v>
      </c>
      <c r="CC129" s="634"/>
      <c r="CD129" s="634">
        <f t="shared" si="210"/>
        <v>0.95055170949499779</v>
      </c>
      <c r="CG129" s="579"/>
      <c r="CI129" s="625">
        <f t="shared" si="183"/>
        <v>0.43661811391746713</v>
      </c>
      <c r="CJ129" s="625">
        <f t="shared" si="184"/>
        <v>0.47342286939501227</v>
      </c>
      <c r="CK129" s="625">
        <f t="shared" si="185"/>
        <v>8.9959016687520765E-2</v>
      </c>
      <c r="CL129" s="625">
        <f t="shared" si="186"/>
        <v>0</v>
      </c>
      <c r="CN129" s="625">
        <f t="shared" si="231"/>
        <v>0.4456710753809377</v>
      </c>
      <c r="CO129" s="625">
        <f t="shared" si="231"/>
        <v>0.47107930975511964</v>
      </c>
      <c r="CP129" s="625">
        <f t="shared" si="231"/>
        <v>8.2999318678466702E-2</v>
      </c>
      <c r="CQ129" s="625"/>
      <c r="CR129" s="625">
        <f t="shared" si="188"/>
        <v>0.99974970381452399</v>
      </c>
      <c r="CS129" s="625"/>
      <c r="CT129" s="625">
        <f t="shared" si="232"/>
        <v>0.44578265307855464</v>
      </c>
      <c r="CU129" s="625">
        <f t="shared" si="232"/>
        <v>0.47119724862905826</v>
      </c>
      <c r="CV129" s="625">
        <f t="shared" si="232"/>
        <v>8.3020098292387129E-2</v>
      </c>
      <c r="CW129" s="625">
        <f t="shared" si="232"/>
        <v>0</v>
      </c>
      <c r="CZ129" s="625">
        <f t="shared" si="211"/>
        <v>-1.8154151334492514E-2</v>
      </c>
      <c r="DA129" s="625">
        <f t="shared" si="212"/>
        <v>-2.4990740675455543E-2</v>
      </c>
      <c r="DB129" s="625">
        <f t="shared" si="213"/>
        <v>3.1176314513124716E-2</v>
      </c>
      <c r="DC129" s="625">
        <f t="shared" si="214"/>
        <v>0</v>
      </c>
      <c r="DE129" s="625">
        <f t="shared" si="215"/>
        <v>4.7153664389707549E-2</v>
      </c>
      <c r="DF129" s="625">
        <f t="shared" si="216"/>
        <v>4.7153664389707341E-2</v>
      </c>
      <c r="DG129" s="625">
        <f t="shared" si="217"/>
        <v>4.7153664389707341E-2</v>
      </c>
      <c r="DH129" s="625">
        <f t="shared" si="218"/>
        <v>0</v>
      </c>
      <c r="DI129" s="625"/>
      <c r="DK129" s="625">
        <f t="shared" si="219"/>
        <v>-3.2634894032897391E-2</v>
      </c>
      <c r="DL129" s="625">
        <f t="shared" si="220"/>
        <v>2.5040060313422412E-2</v>
      </c>
      <c r="DM129" s="625">
        <f t="shared" si="221"/>
        <v>0.12220407750632999</v>
      </c>
      <c r="DN129" s="625"/>
      <c r="DP129" s="625">
        <f t="shared" si="190"/>
        <v>4.7153664389707549E-2</v>
      </c>
      <c r="DQ129" s="625">
        <f t="shared" si="191"/>
        <v>4.7153664389707341E-2</v>
      </c>
      <c r="DR129" s="625">
        <f t="shared" si="192"/>
        <v>4.7153664389707341E-2</v>
      </c>
      <c r="DS129" s="625">
        <f t="shared" si="193"/>
        <v>0</v>
      </c>
      <c r="DU129" s="625">
        <f t="shared" si="194"/>
        <v>0</v>
      </c>
      <c r="DV129" s="625">
        <f t="shared" si="195"/>
        <v>0</v>
      </c>
      <c r="DW129" s="625">
        <f t="shared" si="196"/>
        <v>0</v>
      </c>
      <c r="DX129" s="625">
        <f t="shared" si="197"/>
        <v>0</v>
      </c>
      <c r="EB129" s="625">
        <f t="shared" si="225"/>
        <v>0.98286833158135067</v>
      </c>
      <c r="EC129" s="625">
        <f t="shared" si="150"/>
        <v>0.85605218059026889</v>
      </c>
      <c r="ED129" s="625">
        <f t="shared" si="222"/>
        <v>0.93160445514602142</v>
      </c>
      <c r="EE129" s="625"/>
      <c r="EF129" s="625">
        <f t="shared" si="226"/>
        <v>1.0482830804836722</v>
      </c>
      <c r="EG129" s="625">
        <f t="shared" si="152"/>
        <v>0.8636267972028977</v>
      </c>
      <c r="EH129" s="625">
        <f t="shared" si="223"/>
        <v>0.85243618376657393</v>
      </c>
      <c r="EI129" s="625"/>
      <c r="EJ129" s="625">
        <f t="shared" si="227"/>
        <v>1.0074235513502232</v>
      </c>
      <c r="EK129" s="625">
        <f t="shared" si="154"/>
        <v>1.1210337516113784</v>
      </c>
      <c r="EL129" s="625">
        <f t="shared" si="224"/>
        <v>1.1151001419190005</v>
      </c>
      <c r="EM129" s="625"/>
      <c r="EP129" s="581"/>
    </row>
    <row r="130" spans="1:146" x14ac:dyDescent="0.2">
      <c r="A130" s="575" t="s">
        <v>621</v>
      </c>
      <c r="B130" s="575">
        <f t="shared" si="148"/>
        <v>1991</v>
      </c>
      <c r="D130" s="630">
        <f t="shared" si="233"/>
        <v>492.28535126839478</v>
      </c>
      <c r="E130" s="630">
        <f t="shared" si="233"/>
        <v>510.9714042958413</v>
      </c>
      <c r="F130" s="630">
        <f t="shared" si="233"/>
        <v>101.89340252519258</v>
      </c>
      <c r="G130" s="630"/>
      <c r="H130" s="630">
        <f t="shared" si="228"/>
        <v>1105.1501580894287</v>
      </c>
      <c r="J130" s="636">
        <f t="shared" si="234"/>
        <v>287343.25510000001</v>
      </c>
      <c r="K130" s="636">
        <f t="shared" si="234"/>
        <v>64485.279240000003</v>
      </c>
      <c r="L130" s="636">
        <f t="shared" si="234"/>
        <v>66011.399999999994</v>
      </c>
      <c r="M130" s="636"/>
      <c r="N130" s="636">
        <f t="shared" si="229"/>
        <v>417839.93434000004</v>
      </c>
      <c r="O130" s="781"/>
      <c r="R130" s="649">
        <f t="shared" si="235"/>
        <v>266952.54680581059</v>
      </c>
      <c r="S130" s="649">
        <f t="shared" si="235"/>
        <v>59909.217352643071</v>
      </c>
      <c r="T130" s="649">
        <f t="shared" si="235"/>
        <v>61327.040170420485</v>
      </c>
      <c r="U130" s="645"/>
      <c r="V130" s="636">
        <f t="shared" si="230"/>
        <v>388188.80432887416</v>
      </c>
      <c r="X130" s="639">
        <f t="shared" si="199"/>
        <v>1.7132309268824553</v>
      </c>
      <c r="Y130" s="639">
        <f t="shared" si="200"/>
        <v>7.9238457260007857</v>
      </c>
      <c r="Z130" s="639">
        <f t="shared" si="201"/>
        <v>1.5435728150772834</v>
      </c>
      <c r="AA130" s="630"/>
      <c r="AB130" s="630">
        <f t="shared" si="202"/>
        <v>2.8469398029139033</v>
      </c>
      <c r="AC130" s="652"/>
      <c r="AE130" s="639">
        <f t="shared" si="203"/>
        <v>1.8440931062796646</v>
      </c>
      <c r="AF130" s="639">
        <f t="shared" si="204"/>
        <v>8.5290949686108402</v>
      </c>
      <c r="AG130" s="639">
        <f t="shared" si="205"/>
        <v>1.6614759532180756</v>
      </c>
      <c r="AH130" s="630"/>
      <c r="AI130" s="639">
        <f t="shared" si="163"/>
        <v>2.8469398029139033</v>
      </c>
      <c r="AK130" s="640">
        <f t="shared" si="164"/>
        <v>0.93065099192643119</v>
      </c>
      <c r="AL130" s="640">
        <f t="shared" si="165"/>
        <v>0.83380886760232686</v>
      </c>
      <c r="AM130" s="640">
        <f t="shared" si="166"/>
        <v>1.1353506626475243</v>
      </c>
      <c r="AN130" s="641"/>
      <c r="AO130" s="640">
        <f t="shared" si="167"/>
        <v>0.86150033182014818</v>
      </c>
      <c r="AP130" s="635"/>
      <c r="AQ130" s="635">
        <f t="shared" si="206"/>
        <v>1.0763832693794162</v>
      </c>
      <c r="AR130" s="635">
        <f t="shared" si="207"/>
        <v>1.0763832693794162</v>
      </c>
      <c r="AS130" s="635">
        <f t="shared" si="208"/>
        <v>1.0763832693794162</v>
      </c>
      <c r="AT130" s="635"/>
      <c r="AU130" s="635">
        <f t="shared" si="168"/>
        <v>1.0763832693794162</v>
      </c>
      <c r="AW130" s="635">
        <f t="shared" si="236"/>
        <v>0.68768739291009529</v>
      </c>
      <c r="AX130" s="635">
        <f t="shared" si="236"/>
        <v>0.15433010093173086</v>
      </c>
      <c r="AY130" s="635">
        <f t="shared" si="236"/>
        <v>0.1579825061581738</v>
      </c>
      <c r="AZ130" s="650"/>
      <c r="BA130" s="635">
        <f t="shared" si="209"/>
        <v>0.99999999999999989</v>
      </c>
      <c r="BC130" s="625"/>
      <c r="BD130" s="642">
        <f t="shared" si="170"/>
        <v>0.93065099192643119</v>
      </c>
      <c r="BE130" s="642">
        <f t="shared" si="171"/>
        <v>0.83380886760232686</v>
      </c>
      <c r="BF130" s="642">
        <f t="shared" si="172"/>
        <v>1.1353506626475243</v>
      </c>
      <c r="BG130" s="642">
        <v>1</v>
      </c>
      <c r="BH130" s="633"/>
      <c r="BI130" s="642">
        <f t="shared" si="173"/>
        <v>1.0763832693794162</v>
      </c>
      <c r="BJ130" s="642">
        <f t="shared" si="174"/>
        <v>1.0763832693794162</v>
      </c>
      <c r="BK130" s="642">
        <f t="shared" si="175"/>
        <v>1.0763832693794162</v>
      </c>
      <c r="BL130" s="642">
        <v>1</v>
      </c>
      <c r="BN130" s="642">
        <v>1</v>
      </c>
      <c r="BO130" s="642">
        <v>1</v>
      </c>
      <c r="BP130" s="642">
        <v>1</v>
      </c>
      <c r="BQ130" s="642">
        <v>1</v>
      </c>
      <c r="BT130" s="634">
        <f t="shared" si="176"/>
        <v>0.92007256551714822</v>
      </c>
      <c r="BU130" s="634">
        <f t="shared" si="177"/>
        <v>0.86150033182014818</v>
      </c>
      <c r="BV130" s="634">
        <f t="shared" si="178"/>
        <v>0.85564979555062115</v>
      </c>
      <c r="BW130" s="634">
        <f t="shared" si="179"/>
        <v>1.1182714230756856</v>
      </c>
      <c r="BX130" s="634">
        <v>1</v>
      </c>
      <c r="BY130" s="634">
        <v>1</v>
      </c>
      <c r="BZ130" s="634">
        <f t="shared" si="180"/>
        <v>0.90035166347899009</v>
      </c>
      <c r="CA130" s="634">
        <f t="shared" si="181"/>
        <v>0.79264282049163837</v>
      </c>
      <c r="CB130" s="634">
        <f t="shared" si="182"/>
        <v>0.79264282049163826</v>
      </c>
      <c r="CC130" s="634"/>
      <c r="CD130" s="634">
        <f t="shared" si="210"/>
        <v>0.95684871452481257</v>
      </c>
      <c r="CG130" s="579"/>
      <c r="CI130" s="625">
        <f t="shared" si="183"/>
        <v>0.44544657363072926</v>
      </c>
      <c r="CJ130" s="625">
        <f t="shared" si="184"/>
        <v>0.46235473121517079</v>
      </c>
      <c r="CK130" s="625">
        <f t="shared" si="185"/>
        <v>9.2198695154099938E-2</v>
      </c>
      <c r="CL130" s="625">
        <f t="shared" si="186"/>
        <v>0</v>
      </c>
      <c r="CN130" s="625">
        <f t="shared" si="231"/>
        <v>0.44101761624820546</v>
      </c>
      <c r="CO130" s="625">
        <f t="shared" si="231"/>
        <v>0.46786698097304014</v>
      </c>
      <c r="CP130" s="625">
        <f t="shared" si="231"/>
        <v>9.1074266160088749E-2</v>
      </c>
      <c r="CQ130" s="625"/>
      <c r="CR130" s="625">
        <f t="shared" si="188"/>
        <v>0.99995886338133433</v>
      </c>
      <c r="CS130" s="625"/>
      <c r="CT130" s="625">
        <f t="shared" si="232"/>
        <v>0.44103575896804004</v>
      </c>
      <c r="CU130" s="625">
        <f t="shared" si="232"/>
        <v>0.46788622823038978</v>
      </c>
      <c r="CV130" s="625">
        <f t="shared" si="232"/>
        <v>9.1078012801570199E-2</v>
      </c>
      <c r="CW130" s="625">
        <f t="shared" si="232"/>
        <v>0</v>
      </c>
      <c r="CZ130" s="625">
        <f t="shared" si="211"/>
        <v>-1.8489827857031245E-2</v>
      </c>
      <c r="DA130" s="625">
        <f t="shared" si="212"/>
        <v>-6.1386382600142592E-2</v>
      </c>
      <c r="DB130" s="625">
        <f t="shared" si="213"/>
        <v>3.0233666187657965E-2</v>
      </c>
      <c r="DC130" s="625">
        <f t="shared" si="214"/>
        <v>0</v>
      </c>
      <c r="DE130" s="625">
        <f t="shared" si="215"/>
        <v>3.7628264791310117E-3</v>
      </c>
      <c r="DF130" s="625">
        <f t="shared" si="216"/>
        <v>3.7628264791312329E-3</v>
      </c>
      <c r="DG130" s="625">
        <f t="shared" si="217"/>
        <v>3.7628264791312329E-3</v>
      </c>
      <c r="DH130" s="625">
        <f t="shared" si="218"/>
        <v>0</v>
      </c>
      <c r="DI130" s="625"/>
      <c r="DK130" s="625">
        <f t="shared" si="219"/>
        <v>7.2252217455774665E-3</v>
      </c>
      <c r="DL130" s="625">
        <f t="shared" si="220"/>
        <v>6.4468013348440894E-3</v>
      </c>
      <c r="DM130" s="625">
        <f t="shared" si="221"/>
        <v>-3.692487402360211E-2</v>
      </c>
      <c r="DN130" s="625"/>
      <c r="DP130" s="625">
        <f t="shared" si="190"/>
        <v>3.7628264791310117E-3</v>
      </c>
      <c r="DQ130" s="625">
        <f t="shared" si="191"/>
        <v>3.7628264791312329E-3</v>
      </c>
      <c r="DR130" s="625">
        <f t="shared" si="192"/>
        <v>3.7628264791312329E-3</v>
      </c>
      <c r="DS130" s="625">
        <f t="shared" si="193"/>
        <v>0</v>
      </c>
      <c r="DU130" s="625">
        <f t="shared" si="194"/>
        <v>0</v>
      </c>
      <c r="DV130" s="625">
        <f t="shared" si="195"/>
        <v>0</v>
      </c>
      <c r="DW130" s="625">
        <f t="shared" si="196"/>
        <v>0</v>
      </c>
      <c r="DX130" s="625">
        <f t="shared" si="197"/>
        <v>0</v>
      </c>
      <c r="EB130" s="625">
        <f t="shared" si="225"/>
        <v>0.96645272412084726</v>
      </c>
      <c r="EC130" s="625">
        <f t="shared" si="150"/>
        <v>0.8273339619210569</v>
      </c>
      <c r="ED130" s="625">
        <f t="shared" si="222"/>
        <v>0.90035166347899009</v>
      </c>
      <c r="EE130" s="625"/>
      <c r="EF130" s="625">
        <f t="shared" si="226"/>
        <v>1.0037699147986041</v>
      </c>
      <c r="EG130" s="625">
        <f t="shared" si="152"/>
        <v>0.86688259664614398</v>
      </c>
      <c r="EH130" s="625">
        <f t="shared" si="223"/>
        <v>0.85564979555062115</v>
      </c>
      <c r="EI130" s="625"/>
      <c r="EJ130" s="625">
        <f t="shared" si="227"/>
        <v>1.0028439429226756</v>
      </c>
      <c r="EK130" s="625">
        <f t="shared" si="154"/>
        <v>1.1242219076153541</v>
      </c>
      <c r="EL130" s="625">
        <f t="shared" si="224"/>
        <v>1.1182714230756856</v>
      </c>
      <c r="EM130" s="625"/>
      <c r="EP130" s="581"/>
    </row>
    <row r="131" spans="1:146" x14ac:dyDescent="0.2">
      <c r="A131" s="575" t="s">
        <v>621</v>
      </c>
      <c r="B131" s="575">
        <f t="shared" si="148"/>
        <v>1992</v>
      </c>
      <c r="D131" s="630">
        <f t="shared" si="233"/>
        <v>481.41916837592908</v>
      </c>
      <c r="E131" s="630">
        <f t="shared" si="233"/>
        <v>511.46947181233611</v>
      </c>
      <c r="F131" s="630">
        <f t="shared" si="233"/>
        <v>87.087364818557859</v>
      </c>
      <c r="G131" s="630"/>
      <c r="H131" s="630">
        <f t="shared" si="228"/>
        <v>1079.976005006823</v>
      </c>
      <c r="J131" s="636">
        <f t="shared" si="234"/>
        <v>286344.45549999998</v>
      </c>
      <c r="K131" s="636">
        <f t="shared" si="234"/>
        <v>63301.990160000001</v>
      </c>
      <c r="L131" s="636">
        <f t="shared" si="234"/>
        <v>54787.700000000004</v>
      </c>
      <c r="M131" s="636"/>
      <c r="N131" s="636">
        <f t="shared" si="229"/>
        <v>404434.14565999998</v>
      </c>
      <c r="O131" s="781"/>
      <c r="R131" s="649">
        <f t="shared" si="235"/>
        <v>258029.66107177307</v>
      </c>
      <c r="S131" s="649">
        <f t="shared" si="235"/>
        <v>57042.456218096791</v>
      </c>
      <c r="T131" s="649">
        <f t="shared" si="235"/>
        <v>49370.090429084572</v>
      </c>
      <c r="U131" s="645"/>
      <c r="V131" s="636">
        <f t="shared" si="230"/>
        <v>364442.20771895442</v>
      </c>
      <c r="X131" s="639">
        <f t="shared" si="199"/>
        <v>1.681258914321563</v>
      </c>
      <c r="Y131" s="639">
        <f t="shared" si="200"/>
        <v>8.0798324115807869</v>
      </c>
      <c r="Z131" s="639">
        <f t="shared" si="201"/>
        <v>1.5895422662122676</v>
      </c>
      <c r="AA131" s="630"/>
      <c r="AB131" s="630">
        <f t="shared" si="202"/>
        <v>2.9633669814657257</v>
      </c>
      <c r="AC131" s="652"/>
      <c r="AE131" s="639">
        <f t="shared" si="203"/>
        <v>1.865751272067975</v>
      </c>
      <c r="AF131" s="639">
        <f t="shared" si="204"/>
        <v>8.966469989594728</v>
      </c>
      <c r="AG131" s="639">
        <f t="shared" si="205"/>
        <v>1.763970129721568</v>
      </c>
      <c r="AH131" s="630"/>
      <c r="AI131" s="639">
        <f t="shared" si="163"/>
        <v>2.9633669814657257</v>
      </c>
      <c r="AK131" s="640">
        <f t="shared" si="164"/>
        <v>0.91328334770708297</v>
      </c>
      <c r="AL131" s="640">
        <f t="shared" si="165"/>
        <v>0.85022300363702019</v>
      </c>
      <c r="AM131" s="640">
        <f t="shared" si="166"/>
        <v>1.1691627681069185</v>
      </c>
      <c r="AN131" s="641"/>
      <c r="AO131" s="640">
        <f t="shared" si="167"/>
        <v>0.89673186458828658</v>
      </c>
      <c r="AP131" s="635"/>
      <c r="AQ131" s="635">
        <f t="shared" si="206"/>
        <v>1.1097346495384146</v>
      </c>
      <c r="AR131" s="635">
        <f t="shared" si="207"/>
        <v>1.1097346495384146</v>
      </c>
      <c r="AS131" s="635">
        <f t="shared" si="208"/>
        <v>1.1097346495384146</v>
      </c>
      <c r="AT131" s="635"/>
      <c r="AU131" s="635">
        <f t="shared" si="168"/>
        <v>1.1097346495384146</v>
      </c>
      <c r="AW131" s="635">
        <f t="shared" si="236"/>
        <v>0.70801256168099191</v>
      </c>
      <c r="AX131" s="635">
        <f t="shared" si="236"/>
        <v>0.15651989536317928</v>
      </c>
      <c r="AY131" s="635">
        <f t="shared" si="236"/>
        <v>0.13546754295582888</v>
      </c>
      <c r="AZ131" s="650"/>
      <c r="BA131" s="635">
        <f t="shared" si="209"/>
        <v>1.0000000000000002</v>
      </c>
      <c r="BC131" s="625"/>
      <c r="BD131" s="642">
        <f t="shared" si="170"/>
        <v>0.91328334770708297</v>
      </c>
      <c r="BE131" s="642">
        <f t="shared" si="171"/>
        <v>0.85022300363702019</v>
      </c>
      <c r="BF131" s="642">
        <f t="shared" si="172"/>
        <v>1.1691627681069185</v>
      </c>
      <c r="BG131" s="642">
        <v>1</v>
      </c>
      <c r="BH131" s="633"/>
      <c r="BI131" s="642">
        <f t="shared" si="173"/>
        <v>1.1097346495384146</v>
      </c>
      <c r="BJ131" s="642">
        <f t="shared" si="174"/>
        <v>1.1097346495384146</v>
      </c>
      <c r="BK131" s="642">
        <f t="shared" si="175"/>
        <v>1.1097346495384146</v>
      </c>
      <c r="BL131" s="642">
        <v>1</v>
      </c>
      <c r="BN131" s="642">
        <v>1</v>
      </c>
      <c r="BO131" s="642">
        <v>1</v>
      </c>
      <c r="BP131" s="642">
        <v>1</v>
      </c>
      <c r="BQ131" s="642">
        <v>1</v>
      </c>
      <c r="BT131" s="634">
        <f t="shared" si="176"/>
        <v>0.89055337079711483</v>
      </c>
      <c r="BU131" s="634">
        <f t="shared" si="177"/>
        <v>0.89673186458828658</v>
      </c>
      <c r="BV131" s="634">
        <f t="shared" si="178"/>
        <v>0.88216182191352721</v>
      </c>
      <c r="BW131" s="634">
        <f t="shared" si="179"/>
        <v>1.1253458550027333</v>
      </c>
      <c r="BX131" s="634">
        <v>1</v>
      </c>
      <c r="BY131" s="634">
        <v>1</v>
      </c>
      <c r="BZ131" s="634">
        <f t="shared" si="180"/>
        <v>0.90329234161361494</v>
      </c>
      <c r="CA131" s="634">
        <f t="shared" si="181"/>
        <v>0.79858758471028068</v>
      </c>
      <c r="CB131" s="634">
        <f t="shared" si="182"/>
        <v>0.79858758471028057</v>
      </c>
      <c r="CC131" s="634"/>
      <c r="CD131" s="634">
        <f t="shared" si="210"/>
        <v>0.9927371497320473</v>
      </c>
      <c r="CG131" s="579"/>
      <c r="CI131" s="625">
        <f t="shared" si="183"/>
        <v>0.44576839313470451</v>
      </c>
      <c r="CJ131" s="625">
        <f t="shared" si="184"/>
        <v>0.47359336637215821</v>
      </c>
      <c r="CK131" s="625">
        <f t="shared" si="185"/>
        <v>8.0638240493137309E-2</v>
      </c>
      <c r="CL131" s="625">
        <f t="shared" si="186"/>
        <v>0</v>
      </c>
      <c r="CN131" s="625">
        <f t="shared" si="231"/>
        <v>0.44560746401446361</v>
      </c>
      <c r="CO131" s="625">
        <f t="shared" si="231"/>
        <v>0.46795155613312939</v>
      </c>
      <c r="CP131" s="625">
        <f t="shared" si="231"/>
        <v>8.6289440690375099E-2</v>
      </c>
      <c r="CQ131" s="625"/>
      <c r="CR131" s="625">
        <f t="shared" si="188"/>
        <v>0.99984846083796808</v>
      </c>
      <c r="CS131" s="625"/>
      <c r="CT131" s="625">
        <f t="shared" si="232"/>
        <v>0.44567500123068871</v>
      </c>
      <c r="CU131" s="625">
        <f t="shared" si="232"/>
        <v>0.46802247986754064</v>
      </c>
      <c r="CV131" s="625">
        <f t="shared" si="232"/>
        <v>8.6302518901770722E-2</v>
      </c>
      <c r="CW131" s="625">
        <f t="shared" si="232"/>
        <v>0</v>
      </c>
      <c r="CZ131" s="625">
        <f t="shared" si="211"/>
        <v>-1.8838152157924684E-2</v>
      </c>
      <c r="DA131" s="625">
        <f t="shared" si="212"/>
        <v>1.9494471737506479E-2</v>
      </c>
      <c r="DB131" s="625">
        <f t="shared" si="213"/>
        <v>2.9346352752060982E-2</v>
      </c>
      <c r="DC131" s="625">
        <f t="shared" si="214"/>
        <v>0</v>
      </c>
      <c r="DE131" s="625">
        <f t="shared" si="215"/>
        <v>3.0514335652228296E-2</v>
      </c>
      <c r="DF131" s="625">
        <f t="shared" si="216"/>
        <v>3.0514335652228296E-2</v>
      </c>
      <c r="DG131" s="625">
        <f t="shared" si="217"/>
        <v>3.0514335652228296E-2</v>
      </c>
      <c r="DH131" s="625">
        <f t="shared" si="218"/>
        <v>0</v>
      </c>
      <c r="DI131" s="625"/>
      <c r="DK131" s="625">
        <f t="shared" si="219"/>
        <v>2.912747211814478E-2</v>
      </c>
      <c r="DL131" s="625">
        <f t="shared" si="220"/>
        <v>1.4089307909590275E-2</v>
      </c>
      <c r="DM131" s="625">
        <f t="shared" si="221"/>
        <v>-0.15375223013387304</v>
      </c>
      <c r="DN131" s="625"/>
      <c r="DP131" s="625">
        <f t="shared" si="190"/>
        <v>3.0514335652228296E-2</v>
      </c>
      <c r="DQ131" s="625">
        <f t="shared" si="191"/>
        <v>3.0514335652228296E-2</v>
      </c>
      <c r="DR131" s="625">
        <f t="shared" si="192"/>
        <v>3.0514335652228296E-2</v>
      </c>
      <c r="DS131" s="625">
        <f t="shared" si="193"/>
        <v>0</v>
      </c>
      <c r="DU131" s="625">
        <f t="shared" si="194"/>
        <v>0</v>
      </c>
      <c r="DV131" s="625">
        <f t="shared" si="195"/>
        <v>0</v>
      </c>
      <c r="DW131" s="625">
        <f t="shared" si="196"/>
        <v>0</v>
      </c>
      <c r="DX131" s="625">
        <f t="shared" si="197"/>
        <v>0</v>
      </c>
      <c r="EB131" s="625">
        <f t="shared" si="225"/>
        <v>1.0032661439456467</v>
      </c>
      <c r="EC131" s="625">
        <f t="shared" si="150"/>
        <v>0.83003615373181328</v>
      </c>
      <c r="ED131" s="625">
        <f t="shared" si="222"/>
        <v>0.90329234161361494</v>
      </c>
      <c r="EE131" s="625"/>
      <c r="EF131" s="625">
        <f t="shared" si="226"/>
        <v>1.0309846697805207</v>
      </c>
      <c r="EG131" s="625">
        <f t="shared" si="152"/>
        <v>0.89374266764170507</v>
      </c>
      <c r="EH131" s="625">
        <f t="shared" si="223"/>
        <v>0.88216182191352721</v>
      </c>
      <c r="EI131" s="625"/>
      <c r="EJ131" s="625">
        <f t="shared" si="227"/>
        <v>1.0063262207913624</v>
      </c>
      <c r="EK131" s="625">
        <f t="shared" si="154"/>
        <v>1.1313339836214154</v>
      </c>
      <c r="EL131" s="625">
        <f t="shared" si="224"/>
        <v>1.1253458550027333</v>
      </c>
      <c r="EM131" s="625"/>
      <c r="EP131" s="581"/>
    </row>
    <row r="132" spans="1:146" x14ac:dyDescent="0.2">
      <c r="A132" s="575" t="s">
        <v>621</v>
      </c>
      <c r="B132" s="575">
        <f t="shared" si="148"/>
        <v>1993</v>
      </c>
      <c r="D132" s="630">
        <f t="shared" si="233"/>
        <v>472.47110413437497</v>
      </c>
      <c r="E132" s="630">
        <f t="shared" si="233"/>
        <v>493.69752560521175</v>
      </c>
      <c r="F132" s="630">
        <f t="shared" si="233"/>
        <v>110.8640881851272</v>
      </c>
      <c r="G132" s="630"/>
      <c r="H132" s="630">
        <f t="shared" si="228"/>
        <v>1077.032717924714</v>
      </c>
      <c r="J132" s="636">
        <f t="shared" si="234"/>
        <v>281801.66960000002</v>
      </c>
      <c r="K132" s="636">
        <f t="shared" si="234"/>
        <v>61807.157040000006</v>
      </c>
      <c r="L132" s="636">
        <f t="shared" si="234"/>
        <v>71640.300000000017</v>
      </c>
      <c r="M132" s="636"/>
      <c r="N132" s="636">
        <f t="shared" si="229"/>
        <v>415249.12664000003</v>
      </c>
      <c r="O132" s="781"/>
      <c r="R132" s="649">
        <f t="shared" si="235"/>
        <v>253466.10038456827</v>
      </c>
      <c r="S132" s="649">
        <f t="shared" si="235"/>
        <v>55592.357181638981</v>
      </c>
      <c r="T132" s="649">
        <f t="shared" si="235"/>
        <v>64436.763263877372</v>
      </c>
      <c r="U132" s="645"/>
      <c r="V132" s="636">
        <f t="shared" si="230"/>
        <v>373495.22083008464</v>
      </c>
      <c r="X132" s="639">
        <f t="shared" si="199"/>
        <v>1.6766086049277791</v>
      </c>
      <c r="Y132" s="639">
        <f t="shared" si="200"/>
        <v>7.9877080462656354</v>
      </c>
      <c r="Z132" s="639">
        <f t="shared" si="201"/>
        <v>1.5475101051381299</v>
      </c>
      <c r="AA132" s="630"/>
      <c r="AB132" s="630">
        <f t="shared" si="202"/>
        <v>2.8836586329833973</v>
      </c>
      <c r="AC132" s="651"/>
      <c r="AD132" s="641"/>
      <c r="AE132" s="639">
        <f t="shared" si="203"/>
        <v>1.8640406090499837</v>
      </c>
      <c r="AF132" s="639">
        <f t="shared" si="204"/>
        <v>8.8806726434019598</v>
      </c>
      <c r="AG132" s="639">
        <f t="shared" si="205"/>
        <v>1.7205098855000456</v>
      </c>
      <c r="AH132" s="630"/>
      <c r="AI132" s="639">
        <f t="shared" si="163"/>
        <v>2.8836586329833973</v>
      </c>
      <c r="AK132" s="640">
        <f t="shared" si="164"/>
        <v>0.91075723462904912</v>
      </c>
      <c r="AL132" s="640">
        <f t="shared" si="165"/>
        <v>0.84052895918207116</v>
      </c>
      <c r="AM132" s="640">
        <f t="shared" si="166"/>
        <v>1.1382466743134163</v>
      </c>
      <c r="AN132" s="641"/>
      <c r="AO132" s="640">
        <f t="shared" si="167"/>
        <v>0.87261166064295625</v>
      </c>
      <c r="AP132" s="635"/>
      <c r="AQ132" s="635">
        <f t="shared" si="206"/>
        <v>1.1117923429304351</v>
      </c>
      <c r="AR132" s="635">
        <f t="shared" si="207"/>
        <v>1.1117923429304351</v>
      </c>
      <c r="AS132" s="635">
        <f t="shared" si="208"/>
        <v>1.1117923429304351</v>
      </c>
      <c r="AT132" s="635"/>
      <c r="AU132" s="635">
        <f t="shared" si="168"/>
        <v>1.1117923429304351</v>
      </c>
      <c r="AW132" s="635">
        <f t="shared" si="236"/>
        <v>0.67863278095298152</v>
      </c>
      <c r="AX132" s="635">
        <f t="shared" si="236"/>
        <v>0.14884355697533755</v>
      </c>
      <c r="AY132" s="635">
        <f t="shared" si="236"/>
        <v>0.17252366207168093</v>
      </c>
      <c r="AZ132" s="650"/>
      <c r="BA132" s="635">
        <f t="shared" si="209"/>
        <v>1</v>
      </c>
      <c r="BC132" s="625"/>
      <c r="BD132" s="642">
        <f t="shared" si="170"/>
        <v>0.91075723462904912</v>
      </c>
      <c r="BE132" s="642">
        <f t="shared" si="171"/>
        <v>0.84052895918207116</v>
      </c>
      <c r="BF132" s="642">
        <f t="shared" si="172"/>
        <v>1.1382466743134163</v>
      </c>
      <c r="BG132" s="642">
        <v>1</v>
      </c>
      <c r="BH132" s="633"/>
      <c r="BI132" s="642">
        <f t="shared" si="173"/>
        <v>1.1117923429304351</v>
      </c>
      <c r="BJ132" s="642">
        <f t="shared" si="174"/>
        <v>1.1117923429304351</v>
      </c>
      <c r="BK132" s="642">
        <f t="shared" si="175"/>
        <v>1.1117923429304351</v>
      </c>
      <c r="BL132" s="642">
        <v>1</v>
      </c>
      <c r="BN132" s="642">
        <v>1</v>
      </c>
      <c r="BO132" s="642">
        <v>1</v>
      </c>
      <c r="BP132" s="642">
        <v>1</v>
      </c>
      <c r="BQ132" s="642">
        <v>1</v>
      </c>
      <c r="BT132" s="634">
        <f t="shared" si="176"/>
        <v>0.91436767498037885</v>
      </c>
      <c r="BU132" s="634">
        <f t="shared" si="177"/>
        <v>0.87261166064295625</v>
      </c>
      <c r="BV132" s="634">
        <f t="shared" si="178"/>
        <v>0.88379754496894336</v>
      </c>
      <c r="BW132" s="634">
        <f t="shared" si="179"/>
        <v>1.102953760131143</v>
      </c>
      <c r="BX132" s="634">
        <v>1</v>
      </c>
      <c r="BY132" s="634">
        <v>1</v>
      </c>
      <c r="BZ132" s="634">
        <f t="shared" si="180"/>
        <v>0.89518112340869593</v>
      </c>
      <c r="CA132" s="634">
        <f t="shared" si="181"/>
        <v>0.7978878953028673</v>
      </c>
      <c r="CB132" s="634">
        <f t="shared" si="182"/>
        <v>0.7978878953028673</v>
      </c>
      <c r="CC132" s="634"/>
      <c r="CD132" s="634">
        <f t="shared" si="210"/>
        <v>0.974787825418169</v>
      </c>
      <c r="CG132" s="579"/>
      <c r="CI132" s="625">
        <f t="shared" si="183"/>
        <v>0.43867850648470397</v>
      </c>
      <c r="CJ132" s="625">
        <f t="shared" si="184"/>
        <v>0.45838674850704197</v>
      </c>
      <c r="CK132" s="625">
        <f t="shared" si="185"/>
        <v>0.102934745008254</v>
      </c>
      <c r="CL132" s="625">
        <f t="shared" si="186"/>
        <v>0</v>
      </c>
      <c r="CN132" s="625">
        <f t="shared" si="231"/>
        <v>0.44221397734465123</v>
      </c>
      <c r="CO132" s="625">
        <f t="shared" si="231"/>
        <v>0.46594870147034023</v>
      </c>
      <c r="CP132" s="625">
        <f t="shared" si="231"/>
        <v>9.1333353224261726E-2</v>
      </c>
      <c r="CQ132" s="625"/>
      <c r="CR132" s="625">
        <f t="shared" si="188"/>
        <v>0.99949603203925319</v>
      </c>
      <c r="CS132" s="625"/>
      <c r="CT132" s="625">
        <f t="shared" si="232"/>
        <v>0.4424369513928037</v>
      </c>
      <c r="CU132" s="625">
        <f t="shared" si="232"/>
        <v>0.46618364309028198</v>
      </c>
      <c r="CV132" s="625">
        <f t="shared" si="232"/>
        <v>9.1379405516914342E-2</v>
      </c>
      <c r="CW132" s="625">
        <f t="shared" si="232"/>
        <v>0</v>
      </c>
      <c r="CZ132" s="625">
        <f t="shared" si="211"/>
        <v>-2.7698009764497589E-3</v>
      </c>
      <c r="DA132" s="625">
        <f t="shared" si="212"/>
        <v>-1.1467265331631622E-2</v>
      </c>
      <c r="DB132" s="625">
        <f t="shared" si="213"/>
        <v>-2.6798836369073049E-2</v>
      </c>
      <c r="DC132" s="625">
        <f t="shared" si="214"/>
        <v>0</v>
      </c>
      <c r="DE132" s="625">
        <f t="shared" si="215"/>
        <v>1.8525041446331399E-3</v>
      </c>
      <c r="DF132" s="625">
        <f t="shared" si="216"/>
        <v>1.8525041446331399E-3</v>
      </c>
      <c r="DG132" s="625">
        <f t="shared" si="217"/>
        <v>1.8525041446331399E-3</v>
      </c>
      <c r="DH132" s="625">
        <f t="shared" si="218"/>
        <v>0</v>
      </c>
      <c r="DI132" s="625"/>
      <c r="DK132" s="625">
        <f t="shared" si="219"/>
        <v>-4.2381678101356637E-2</v>
      </c>
      <c r="DL132" s="625">
        <f t="shared" si="220"/>
        <v>-5.0287327648707386E-2</v>
      </c>
      <c r="DM132" s="625">
        <f t="shared" si="221"/>
        <v>0.24180232224907106</v>
      </c>
      <c r="DN132" s="625"/>
      <c r="DP132" s="625">
        <f t="shared" si="190"/>
        <v>1.8525041446331399E-3</v>
      </c>
      <c r="DQ132" s="625">
        <f t="shared" si="191"/>
        <v>1.8525041446331399E-3</v>
      </c>
      <c r="DR132" s="625">
        <f t="shared" si="192"/>
        <v>1.8525041446331399E-3</v>
      </c>
      <c r="DS132" s="625">
        <f t="shared" si="193"/>
        <v>0</v>
      </c>
      <c r="DU132" s="625">
        <f t="shared" si="194"/>
        <v>0</v>
      </c>
      <c r="DV132" s="625">
        <f t="shared" si="195"/>
        <v>0</v>
      </c>
      <c r="DW132" s="625">
        <f t="shared" si="196"/>
        <v>0</v>
      </c>
      <c r="DX132" s="625">
        <f t="shared" si="197"/>
        <v>0</v>
      </c>
      <c r="EB132" s="625">
        <f t="shared" si="225"/>
        <v>0.99102038417548255</v>
      </c>
      <c r="EC132" s="625">
        <f t="shared" si="150"/>
        <v>0.82258274795084152</v>
      </c>
      <c r="ED132" s="625">
        <f t="shared" si="222"/>
        <v>0.89518112340869593</v>
      </c>
      <c r="EE132" s="625"/>
      <c r="EF132" s="625">
        <f t="shared" si="226"/>
        <v>1.0018542210904888</v>
      </c>
      <c r="EG132" s="625">
        <f t="shared" si="152"/>
        <v>0.89539986414551609</v>
      </c>
      <c r="EH132" s="625">
        <f t="shared" si="223"/>
        <v>0.88379754496894336</v>
      </c>
      <c r="EI132" s="625"/>
      <c r="EJ132" s="625">
        <f t="shared" si="227"/>
        <v>0.98010203283546471</v>
      </c>
      <c r="EK132" s="625">
        <f t="shared" si="154"/>
        <v>1.1088227371631936</v>
      </c>
      <c r="EL132" s="625">
        <f t="shared" si="224"/>
        <v>1.102953760131143</v>
      </c>
      <c r="EM132" s="625"/>
      <c r="EP132" s="581"/>
    </row>
    <row r="133" spans="1:146" x14ac:dyDescent="0.2">
      <c r="A133" s="575" t="s">
        <v>621</v>
      </c>
      <c r="B133" s="575">
        <f t="shared" si="148"/>
        <v>1994</v>
      </c>
      <c r="D133" s="630">
        <f t="shared" si="233"/>
        <v>469.18672747648634</v>
      </c>
      <c r="E133" s="630">
        <f t="shared" si="233"/>
        <v>520.05517663763135</v>
      </c>
      <c r="F133" s="630">
        <f t="shared" si="233"/>
        <v>104.14234006739312</v>
      </c>
      <c r="G133" s="630"/>
      <c r="H133" s="630">
        <f t="shared" si="228"/>
        <v>1093.3842441815109</v>
      </c>
      <c r="J133" s="636">
        <f t="shared" si="234"/>
        <v>280621.07095000008</v>
      </c>
      <c r="K133" s="636">
        <f t="shared" si="234"/>
        <v>66406.587960000004</v>
      </c>
      <c r="L133" s="636">
        <f t="shared" si="234"/>
        <v>69175.600000000006</v>
      </c>
      <c r="M133" s="636"/>
      <c r="N133" s="636">
        <f t="shared" si="229"/>
        <v>416203.25891000009</v>
      </c>
      <c r="O133" s="781"/>
      <c r="R133" s="649">
        <f t="shared" si="235"/>
        <v>275347.02015453903</v>
      </c>
      <c r="S133" s="649">
        <f t="shared" si="235"/>
        <v>65158.5287288502</v>
      </c>
      <c r="T133" s="649">
        <f t="shared" si="235"/>
        <v>67875.499380429988</v>
      </c>
      <c r="U133" s="645"/>
      <c r="V133" s="636">
        <f t="shared" si="230"/>
        <v>408381.04826381919</v>
      </c>
      <c r="X133" s="639">
        <f t="shared" si="199"/>
        <v>1.6719582955339947</v>
      </c>
      <c r="Y133" s="639">
        <f t="shared" si="200"/>
        <v>7.8313792744612396</v>
      </c>
      <c r="Z133" s="639">
        <f t="shared" si="201"/>
        <v>1.5054779440639925</v>
      </c>
      <c r="AA133" s="630"/>
      <c r="AB133" s="630">
        <f t="shared" si="202"/>
        <v>2.6773628424479954</v>
      </c>
      <c r="AC133" s="652"/>
      <c r="AE133" s="639">
        <f t="shared" si="203"/>
        <v>1.7039833124511548</v>
      </c>
      <c r="AF133" s="639">
        <f t="shared" si="204"/>
        <v>7.9813830481314536</v>
      </c>
      <c r="AG133" s="639">
        <f t="shared" si="205"/>
        <v>1.5343141636968887</v>
      </c>
      <c r="AH133" s="630"/>
      <c r="AI133" s="639">
        <f t="shared" si="163"/>
        <v>2.6773628424479954</v>
      </c>
      <c r="AK133" s="640">
        <f t="shared" si="164"/>
        <v>0.90823112155101504</v>
      </c>
      <c r="AL133" s="640">
        <f t="shared" si="165"/>
        <v>0.8240788261659564</v>
      </c>
      <c r="AM133" s="640">
        <f t="shared" si="166"/>
        <v>1.1073305805199141</v>
      </c>
      <c r="AN133" s="641"/>
      <c r="AO133" s="640">
        <f t="shared" si="167"/>
        <v>0.81018536985259793</v>
      </c>
      <c r="AP133" s="635"/>
      <c r="AQ133" s="635">
        <f t="shared" si="206"/>
        <v>1.0191541960123665</v>
      </c>
      <c r="AR133" s="635">
        <f t="shared" si="207"/>
        <v>1.0191541960123665</v>
      </c>
      <c r="AS133" s="635">
        <f t="shared" si="208"/>
        <v>1.0191541960123665</v>
      </c>
      <c r="AT133" s="635"/>
      <c r="AU133" s="635">
        <f t="shared" si="168"/>
        <v>1.0191541960123665</v>
      </c>
      <c r="AW133" s="635">
        <f t="shared" si="236"/>
        <v>0.6742404460861795</v>
      </c>
      <c r="AX133" s="635">
        <f t="shared" si="236"/>
        <v>0.15955326283103369</v>
      </c>
      <c r="AY133" s="635">
        <f t="shared" si="236"/>
        <v>0.16620629108278692</v>
      </c>
      <c r="AZ133" s="650"/>
      <c r="BA133" s="635">
        <f t="shared" si="209"/>
        <v>1</v>
      </c>
      <c r="BC133" s="625"/>
      <c r="BD133" s="642">
        <f t="shared" si="170"/>
        <v>0.90823112155101504</v>
      </c>
      <c r="BE133" s="642">
        <f t="shared" si="171"/>
        <v>0.8240788261659564</v>
      </c>
      <c r="BF133" s="642">
        <f t="shared" si="172"/>
        <v>1.1073305805199141</v>
      </c>
      <c r="BG133" s="642">
        <v>1</v>
      </c>
      <c r="BH133" s="633"/>
      <c r="BI133" s="642">
        <f t="shared" si="173"/>
        <v>1.0191541960123665</v>
      </c>
      <c r="BJ133" s="642">
        <f t="shared" si="174"/>
        <v>1.0191541960123665</v>
      </c>
      <c r="BK133" s="642">
        <f t="shared" si="175"/>
        <v>1.0191541960123665</v>
      </c>
      <c r="BL133" s="642">
        <v>1</v>
      </c>
      <c r="BN133" s="642">
        <v>1</v>
      </c>
      <c r="BO133" s="642">
        <v>1</v>
      </c>
      <c r="BP133" s="642">
        <v>1</v>
      </c>
      <c r="BQ133" s="642">
        <v>1</v>
      </c>
      <c r="BT133" s="634">
        <f t="shared" si="176"/>
        <v>0.9164686491892905</v>
      </c>
      <c r="BU133" s="634">
        <f t="shared" si="177"/>
        <v>0.81018536985259793</v>
      </c>
      <c r="BV133" s="634">
        <f t="shared" si="178"/>
        <v>0.81015666469371006</v>
      </c>
      <c r="BW133" s="634">
        <f t="shared" si="179"/>
        <v>1.1319345532318299</v>
      </c>
      <c r="BX133" s="634">
        <v>1</v>
      </c>
      <c r="BY133" s="634">
        <v>1</v>
      </c>
      <c r="BZ133" s="634">
        <f t="shared" si="180"/>
        <v>0.88347460439261372</v>
      </c>
      <c r="CA133" s="634">
        <f t="shared" si="181"/>
        <v>0.74250949150173629</v>
      </c>
      <c r="CB133" s="634">
        <f t="shared" si="182"/>
        <v>0.74250949150173617</v>
      </c>
      <c r="CC133" s="634"/>
      <c r="CD133" s="634">
        <f t="shared" si="210"/>
        <v>0.91704432229786415</v>
      </c>
      <c r="CG133" s="579"/>
      <c r="CI133" s="625">
        <f t="shared" si="183"/>
        <v>0.42911422034228386</v>
      </c>
      <c r="CJ133" s="625">
        <f t="shared" si="184"/>
        <v>0.47563807454252821</v>
      </c>
      <c r="CK133" s="625">
        <f t="shared" si="185"/>
        <v>9.5247705115187875E-2</v>
      </c>
      <c r="CL133" s="625">
        <f t="shared" si="186"/>
        <v>0</v>
      </c>
      <c r="CN133" s="625">
        <f t="shared" si="231"/>
        <v>0.43387879421563641</v>
      </c>
      <c r="CO133" s="625">
        <f t="shared" si="231"/>
        <v>0.46695930170714067</v>
      </c>
      <c r="CP133" s="625">
        <f t="shared" si="231"/>
        <v>9.9041511352721961E-2</v>
      </c>
      <c r="CQ133" s="625"/>
      <c r="CR133" s="625">
        <f t="shared" si="188"/>
        <v>0.99987960727549907</v>
      </c>
      <c r="CS133" s="625"/>
      <c r="CT133" s="625">
        <f t="shared" si="232"/>
        <v>0.43393103635534874</v>
      </c>
      <c r="CU133" s="625">
        <f t="shared" si="232"/>
        <v>0.46701552697881787</v>
      </c>
      <c r="CV133" s="625">
        <f t="shared" si="232"/>
        <v>9.9053436665833342E-2</v>
      </c>
      <c r="CW133" s="625">
        <f t="shared" si="232"/>
        <v>0</v>
      </c>
      <c r="CZ133" s="625">
        <f t="shared" si="211"/>
        <v>-2.7774940872168155E-3</v>
      </c>
      <c r="DA133" s="625">
        <f t="shared" si="212"/>
        <v>-1.9765218806278764E-2</v>
      </c>
      <c r="DB133" s="625">
        <f t="shared" si="213"/>
        <v>-2.7536836938925207E-2</v>
      </c>
      <c r="DC133" s="625">
        <f t="shared" si="214"/>
        <v>0</v>
      </c>
      <c r="DE133" s="625">
        <f t="shared" si="215"/>
        <v>-8.7000372713190097E-2</v>
      </c>
      <c r="DF133" s="625">
        <f t="shared" si="216"/>
        <v>-8.7000372713190097E-2</v>
      </c>
      <c r="DG133" s="625">
        <f t="shared" si="217"/>
        <v>-8.7000372713190097E-2</v>
      </c>
      <c r="DH133" s="625">
        <f t="shared" si="218"/>
        <v>0</v>
      </c>
      <c r="DI133" s="625"/>
      <c r="DK133" s="625">
        <f t="shared" si="219"/>
        <v>-6.4933656932966684E-3</v>
      </c>
      <c r="DL133" s="625">
        <f t="shared" si="220"/>
        <v>6.9482001552494968E-2</v>
      </c>
      <c r="DM133" s="625">
        <f t="shared" si="221"/>
        <v>-3.7304664305672058E-2</v>
      </c>
      <c r="DN133" s="625"/>
      <c r="DP133" s="625">
        <f t="shared" si="190"/>
        <v>-8.7000372713190097E-2</v>
      </c>
      <c r="DQ133" s="625">
        <f t="shared" si="191"/>
        <v>-8.7000372713190097E-2</v>
      </c>
      <c r="DR133" s="625">
        <f t="shared" si="192"/>
        <v>-8.7000372713190097E-2</v>
      </c>
      <c r="DS133" s="625">
        <f t="shared" si="193"/>
        <v>0</v>
      </c>
      <c r="DU133" s="625">
        <f t="shared" si="194"/>
        <v>0</v>
      </c>
      <c r="DV133" s="625">
        <f t="shared" si="195"/>
        <v>0</v>
      </c>
      <c r="DW133" s="625">
        <f t="shared" si="196"/>
        <v>0</v>
      </c>
      <c r="DX133" s="625">
        <f t="shared" si="197"/>
        <v>0</v>
      </c>
      <c r="EB133" s="625">
        <f t="shared" si="225"/>
        <v>0.98692273696354793</v>
      </c>
      <c r="EC133" s="625">
        <f t="shared" si="150"/>
        <v>0.8118256169866408</v>
      </c>
      <c r="ED133" s="625">
        <f t="shared" si="222"/>
        <v>0.88347460439261372</v>
      </c>
      <c r="EE133" s="625"/>
      <c r="EF133" s="625">
        <f t="shared" si="226"/>
        <v>0.91667675397557136</v>
      </c>
      <c r="EG133" s="625">
        <f t="shared" si="152"/>
        <v>0.8207922409750793</v>
      </c>
      <c r="EH133" s="625">
        <f t="shared" si="223"/>
        <v>0.81015666469371006</v>
      </c>
      <c r="EI133" s="625"/>
      <c r="EJ133" s="625">
        <f t="shared" si="227"/>
        <v>1.0262756192945397</v>
      </c>
      <c r="EK133" s="625">
        <f t="shared" si="154"/>
        <v>1.137957741270023</v>
      </c>
      <c r="EL133" s="625">
        <f t="shared" si="224"/>
        <v>1.1319345532318299</v>
      </c>
      <c r="EM133" s="625"/>
      <c r="EP133" s="581"/>
    </row>
    <row r="134" spans="1:146" x14ac:dyDescent="0.2">
      <c r="A134" s="575" t="s">
        <v>621</v>
      </c>
      <c r="B134" s="575">
        <f t="shared" si="148"/>
        <v>1995</v>
      </c>
      <c r="D134" s="630">
        <f t="shared" si="233"/>
        <v>457.80956963930805</v>
      </c>
      <c r="E134" s="630">
        <f t="shared" si="233"/>
        <v>529.63318138220916</v>
      </c>
      <c r="F134" s="630">
        <f t="shared" si="233"/>
        <v>85.779581880793714</v>
      </c>
      <c r="G134" s="630"/>
      <c r="H134" s="630">
        <f t="shared" si="228"/>
        <v>1073.2223329023109</v>
      </c>
      <c r="J134" s="636">
        <f t="shared" si="234"/>
        <v>274580.08564999996</v>
      </c>
      <c r="K134" s="636">
        <f t="shared" si="234"/>
        <v>66050.227840000007</v>
      </c>
      <c r="L134" s="636">
        <f t="shared" si="234"/>
        <v>58614.8</v>
      </c>
      <c r="M134" s="636"/>
      <c r="N134" s="636">
        <f t="shared" si="229"/>
        <v>399245.11348999996</v>
      </c>
      <c r="O134" s="781"/>
      <c r="R134" s="649">
        <f t="shared" si="235"/>
        <v>281058.50828041817</v>
      </c>
      <c r="S134" s="649">
        <f t="shared" si="235"/>
        <v>67608.612126209206</v>
      </c>
      <c r="T134" s="649">
        <f t="shared" si="235"/>
        <v>59997.75334091152</v>
      </c>
      <c r="U134" s="645"/>
      <c r="V134" s="636">
        <f t="shared" si="230"/>
        <v>408664.87374753889</v>
      </c>
      <c r="X134" s="639">
        <f t="shared" si="199"/>
        <v>1.6673079861402107</v>
      </c>
      <c r="Y134" s="639">
        <f t="shared" si="200"/>
        <v>8.0186427617659692</v>
      </c>
      <c r="Z134" s="639">
        <f t="shared" si="201"/>
        <v>1.4634457829898542</v>
      </c>
      <c r="AA134" s="630"/>
      <c r="AB134" s="630">
        <f t="shared" si="202"/>
        <v>2.6261673117648865</v>
      </c>
      <c r="AC134" s="652"/>
      <c r="AE134" s="639">
        <f t="shared" si="203"/>
        <v>1.6288763945994529</v>
      </c>
      <c r="AF134" s="639">
        <f t="shared" si="204"/>
        <v>7.8338123609683032</v>
      </c>
      <c r="AG134" s="639">
        <f t="shared" si="205"/>
        <v>1.4297132326503628</v>
      </c>
      <c r="AH134" s="630"/>
      <c r="AI134" s="639">
        <f t="shared" si="163"/>
        <v>2.6261673117648865</v>
      </c>
      <c r="AK134" s="640">
        <f t="shared" si="164"/>
        <v>0.90570500847298119</v>
      </c>
      <c r="AL134" s="640">
        <f t="shared" si="165"/>
        <v>0.84378415129368645</v>
      </c>
      <c r="AM134" s="640">
        <f t="shared" si="166"/>
        <v>1.0764144867264114</v>
      </c>
      <c r="AN134" s="641"/>
      <c r="AO134" s="640">
        <f t="shared" si="167"/>
        <v>0.79469330829721685</v>
      </c>
      <c r="AP134" s="635"/>
      <c r="AQ134" s="635">
        <f t="shared" si="206"/>
        <v>0.97694991455674218</v>
      </c>
      <c r="AR134" s="635">
        <f t="shared" si="207"/>
        <v>0.97694991455674218</v>
      </c>
      <c r="AS134" s="635">
        <f t="shared" si="208"/>
        <v>0.97694991455674218</v>
      </c>
      <c r="AT134" s="635"/>
      <c r="AU134" s="635">
        <f t="shared" si="168"/>
        <v>0.97694991455674218</v>
      </c>
      <c r="AW134" s="635">
        <f t="shared" si="236"/>
        <v>0.68774814361473069</v>
      </c>
      <c r="AX134" s="635">
        <f t="shared" si="236"/>
        <v>0.16543778648315102</v>
      </c>
      <c r="AY134" s="635">
        <f t="shared" si="236"/>
        <v>0.14681406990211829</v>
      </c>
      <c r="AZ134" s="650"/>
      <c r="BA134" s="635">
        <f t="shared" si="209"/>
        <v>1</v>
      </c>
      <c r="BC134" s="625"/>
      <c r="BD134" s="642">
        <f t="shared" si="170"/>
        <v>0.90570500847298119</v>
      </c>
      <c r="BE134" s="642">
        <f t="shared" si="171"/>
        <v>0.84378415129368645</v>
      </c>
      <c r="BF134" s="642">
        <f t="shared" si="172"/>
        <v>1.0764144867264114</v>
      </c>
      <c r="BG134" s="642">
        <v>1</v>
      </c>
      <c r="BH134" s="633"/>
      <c r="BI134" s="642">
        <f t="shared" si="173"/>
        <v>0.97694991455674218</v>
      </c>
      <c r="BJ134" s="642">
        <f t="shared" si="174"/>
        <v>0.97694991455674218</v>
      </c>
      <c r="BK134" s="642">
        <f t="shared" si="175"/>
        <v>0.97694991455674218</v>
      </c>
      <c r="BL134" s="642">
        <v>1</v>
      </c>
      <c r="BN134" s="642">
        <v>1</v>
      </c>
      <c r="BO134" s="642">
        <v>1</v>
      </c>
      <c r="BP134" s="642">
        <v>1</v>
      </c>
      <c r="BQ134" s="642">
        <v>1</v>
      </c>
      <c r="BT134" s="634">
        <f t="shared" si="176"/>
        <v>0.87912725819075477</v>
      </c>
      <c r="BU134" s="634">
        <f t="shared" si="177"/>
        <v>0.79469330829721685</v>
      </c>
      <c r="BV134" s="634">
        <f t="shared" si="178"/>
        <v>0.77660719785771393</v>
      </c>
      <c r="BW134" s="634">
        <f t="shared" si="179"/>
        <v>1.1492715584535922</v>
      </c>
      <c r="BX134" s="634">
        <v>1</v>
      </c>
      <c r="BY134" s="634">
        <v>1</v>
      </c>
      <c r="BZ134" s="634">
        <f t="shared" si="180"/>
        <v>0.89038018311843314</v>
      </c>
      <c r="CA134" s="634">
        <f t="shared" si="181"/>
        <v>0.69863654922587259</v>
      </c>
      <c r="CB134" s="634">
        <f t="shared" si="182"/>
        <v>0.69863654922587248</v>
      </c>
      <c r="CC134" s="634"/>
      <c r="CD134" s="634">
        <f t="shared" si="210"/>
        <v>0.89253256458821206</v>
      </c>
      <c r="CG134" s="579"/>
      <c r="CI134" s="625">
        <f t="shared" si="183"/>
        <v>0.42657476983474196</v>
      </c>
      <c r="CJ134" s="625">
        <f t="shared" si="184"/>
        <v>0.49349809927074872</v>
      </c>
      <c r="CK134" s="625">
        <f t="shared" si="185"/>
        <v>7.9927130894509368E-2</v>
      </c>
      <c r="CL134" s="625">
        <f t="shared" si="186"/>
        <v>0</v>
      </c>
      <c r="CN134" s="625">
        <f t="shared" si="231"/>
        <v>0.42784323901999055</v>
      </c>
      <c r="CO134" s="625">
        <f t="shared" si="231"/>
        <v>0.48451322544242775</v>
      </c>
      <c r="CP134" s="625">
        <f t="shared" si="231"/>
        <v>8.7363640914472004E-2</v>
      </c>
      <c r="CQ134" s="625"/>
      <c r="CR134" s="625">
        <f t="shared" si="188"/>
        <v>0.99972010537689027</v>
      </c>
      <c r="CS134" s="625"/>
      <c r="CT134" s="625">
        <f t="shared" si="232"/>
        <v>0.42796302356917737</v>
      </c>
      <c r="CU134" s="625">
        <f t="shared" si="232"/>
        <v>0.48464887605693224</v>
      </c>
      <c r="CV134" s="625">
        <f t="shared" si="232"/>
        <v>8.7388100373890429E-2</v>
      </c>
      <c r="CW134" s="625">
        <f t="shared" si="232"/>
        <v>0</v>
      </c>
      <c r="CZ134" s="625">
        <f t="shared" si="211"/>
        <v>-2.7852300522052801E-3</v>
      </c>
      <c r="DA134" s="625">
        <f t="shared" si="212"/>
        <v>2.3630528818118002E-2</v>
      </c>
      <c r="DB134" s="625">
        <f t="shared" si="213"/>
        <v>-2.83166382582066E-2</v>
      </c>
      <c r="DC134" s="625">
        <f t="shared" si="214"/>
        <v>0</v>
      </c>
      <c r="DE134" s="625">
        <f t="shared" si="215"/>
        <v>-4.2292956488527642E-2</v>
      </c>
      <c r="DF134" s="625">
        <f t="shared" si="216"/>
        <v>-4.2292956488527642E-2</v>
      </c>
      <c r="DG134" s="625">
        <f t="shared" si="217"/>
        <v>-4.2292956488527642E-2</v>
      </c>
      <c r="DH134" s="625">
        <f t="shared" si="218"/>
        <v>0</v>
      </c>
      <c r="DI134" s="625"/>
      <c r="DK134" s="625">
        <f t="shared" si="219"/>
        <v>1.9835908356871341E-2</v>
      </c>
      <c r="DL134" s="625">
        <f t="shared" si="220"/>
        <v>3.6217408930466481E-2</v>
      </c>
      <c r="DM134" s="625">
        <f t="shared" si="221"/>
        <v>-0.12406277858108655</v>
      </c>
      <c r="DN134" s="625"/>
      <c r="DP134" s="625">
        <f t="shared" si="190"/>
        <v>-4.2292956488527642E-2</v>
      </c>
      <c r="DQ134" s="625">
        <f t="shared" si="191"/>
        <v>-4.2292956488527642E-2</v>
      </c>
      <c r="DR134" s="625">
        <f t="shared" si="192"/>
        <v>-4.2292956488527642E-2</v>
      </c>
      <c r="DS134" s="625">
        <f t="shared" si="193"/>
        <v>0</v>
      </c>
      <c r="DU134" s="625">
        <f t="shared" si="194"/>
        <v>0</v>
      </c>
      <c r="DV134" s="625">
        <f t="shared" si="195"/>
        <v>0</v>
      </c>
      <c r="DW134" s="625">
        <f t="shared" si="196"/>
        <v>0</v>
      </c>
      <c r="DX134" s="625">
        <f t="shared" si="197"/>
        <v>0</v>
      </c>
      <c r="EB134" s="625">
        <f t="shared" si="225"/>
        <v>1.0078163862226317</v>
      </c>
      <c r="EC134" s="625">
        <f t="shared" si="150"/>
        <v>0.81817115955443465</v>
      </c>
      <c r="ED134" s="625">
        <f t="shared" si="222"/>
        <v>0.89038018311843314</v>
      </c>
      <c r="EE134" s="625"/>
      <c r="EF134" s="625">
        <f t="shared" si="226"/>
        <v>0.95858891459137729</v>
      </c>
      <c r="EG134" s="625">
        <f t="shared" si="152"/>
        <v>0.78680234338132549</v>
      </c>
      <c r="EH134" s="625">
        <f t="shared" si="223"/>
        <v>0.77660719785771393</v>
      </c>
      <c r="EI134" s="625"/>
      <c r="EJ134" s="625">
        <f t="shared" si="227"/>
        <v>1.0153162611497835</v>
      </c>
      <c r="EK134" s="625">
        <f t="shared" si="154"/>
        <v>1.1553869992127324</v>
      </c>
      <c r="EL134" s="625">
        <f t="shared" si="224"/>
        <v>1.1492715584535922</v>
      </c>
      <c r="EM134" s="625"/>
      <c r="EP134" s="581"/>
    </row>
    <row r="135" spans="1:146" x14ac:dyDescent="0.2">
      <c r="A135" s="575" t="s">
        <v>621</v>
      </c>
      <c r="B135" s="575">
        <f t="shared" si="148"/>
        <v>1996</v>
      </c>
      <c r="D135" s="630">
        <f t="shared" si="233"/>
        <v>451.35404449916797</v>
      </c>
      <c r="E135" s="630">
        <f t="shared" si="233"/>
        <v>526.50434645967937</v>
      </c>
      <c r="F135" s="630">
        <f t="shared" si="233"/>
        <v>88.787322620705538</v>
      </c>
      <c r="G135" s="630"/>
      <c r="H135" s="630">
        <f t="shared" si="228"/>
        <v>1066.6457135795529</v>
      </c>
      <c r="J135" s="636">
        <f t="shared" si="234"/>
        <v>271465.40794999996</v>
      </c>
      <c r="K135" s="636">
        <f t="shared" si="234"/>
        <v>68126.224320000008</v>
      </c>
      <c r="L135" s="636">
        <f t="shared" si="234"/>
        <v>62464.1</v>
      </c>
      <c r="M135" s="636"/>
      <c r="N135" s="636">
        <f t="shared" si="229"/>
        <v>402055.73226999992</v>
      </c>
      <c r="O135" s="781"/>
      <c r="R135" s="649">
        <f t="shared" si="235"/>
        <v>241099.62876058702</v>
      </c>
      <c r="S135" s="649">
        <f t="shared" si="235"/>
        <v>60505.710530299919</v>
      </c>
      <c r="T135" s="649">
        <f t="shared" si="235"/>
        <v>55476.944317111789</v>
      </c>
      <c r="U135" s="645"/>
      <c r="V135" s="636">
        <f t="shared" si="230"/>
        <v>357082.28360799875</v>
      </c>
      <c r="X135" s="639">
        <f t="shared" si="199"/>
        <v>1.6626576767464269</v>
      </c>
      <c r="Y135" s="639">
        <f t="shared" si="200"/>
        <v>7.728365276587212</v>
      </c>
      <c r="Z135" s="639">
        <f t="shared" si="201"/>
        <v>1.4214136219157172</v>
      </c>
      <c r="AA135" s="630"/>
      <c r="AB135" s="630">
        <f t="shared" si="202"/>
        <v>2.9871146302808613</v>
      </c>
      <c r="AC135" s="652"/>
      <c r="AE135" s="639">
        <f t="shared" si="203"/>
        <v>1.8720644524399683</v>
      </c>
      <c r="AF135" s="639">
        <f t="shared" si="204"/>
        <v>8.7017298341785061</v>
      </c>
      <c r="AG135" s="639">
        <f t="shared" si="205"/>
        <v>1.600436428387048</v>
      </c>
      <c r="AH135" s="630"/>
      <c r="AI135" s="639">
        <f t="shared" si="163"/>
        <v>2.9871146302808613</v>
      </c>
      <c r="AK135" s="640">
        <f t="shared" si="164"/>
        <v>0.90317889539494745</v>
      </c>
      <c r="AL135" s="640">
        <f t="shared" si="165"/>
        <v>0.81323888961435431</v>
      </c>
      <c r="AM135" s="640">
        <f t="shared" si="166"/>
        <v>1.0454983929329096</v>
      </c>
      <c r="AN135" s="641"/>
      <c r="AO135" s="640">
        <f t="shared" si="167"/>
        <v>0.90391803948149918</v>
      </c>
      <c r="AP135" s="635"/>
      <c r="AQ135" s="635">
        <f t="shared" si="206"/>
        <v>1.1259470176105759</v>
      </c>
      <c r="AR135" s="635">
        <f t="shared" si="207"/>
        <v>1.1259470176105759</v>
      </c>
      <c r="AS135" s="635">
        <f t="shared" si="208"/>
        <v>1.1259470176105757</v>
      </c>
      <c r="AT135" s="635"/>
      <c r="AU135" s="635">
        <f t="shared" si="168"/>
        <v>1.1259470176105757</v>
      </c>
      <c r="AW135" s="635">
        <f t="shared" si="236"/>
        <v>0.67519347732542145</v>
      </c>
      <c r="AX135" s="635">
        <f t="shared" si="236"/>
        <v>0.16944472831007898</v>
      </c>
      <c r="AY135" s="635">
        <f t="shared" si="236"/>
        <v>0.15536179436449948</v>
      </c>
      <c r="AZ135" s="650"/>
      <c r="BA135" s="635">
        <f t="shared" si="209"/>
        <v>0.99999999999999989</v>
      </c>
      <c r="BC135" s="625"/>
      <c r="BD135" s="642">
        <f t="shared" si="170"/>
        <v>0.90317889539494745</v>
      </c>
      <c r="BE135" s="642">
        <f t="shared" si="171"/>
        <v>0.81323888961435431</v>
      </c>
      <c r="BF135" s="642">
        <f t="shared" si="172"/>
        <v>1.0454983929329096</v>
      </c>
      <c r="BG135" s="642">
        <v>1</v>
      </c>
      <c r="BH135" s="633"/>
      <c r="BI135" s="642">
        <f t="shared" si="173"/>
        <v>1.1259470176105759</v>
      </c>
      <c r="BJ135" s="642">
        <f t="shared" si="174"/>
        <v>1.1259470176105759</v>
      </c>
      <c r="BK135" s="642">
        <f t="shared" si="175"/>
        <v>1.1259470176105757</v>
      </c>
      <c r="BL135" s="642">
        <v>1</v>
      </c>
      <c r="BN135" s="642">
        <v>1</v>
      </c>
      <c r="BO135" s="642">
        <v>1</v>
      </c>
      <c r="BP135" s="642">
        <v>1</v>
      </c>
      <c r="BQ135" s="642">
        <v>1</v>
      </c>
      <c r="BT135" s="634">
        <f t="shared" si="176"/>
        <v>0.88531616695480086</v>
      </c>
      <c r="BU135" s="634">
        <f t="shared" si="177"/>
        <v>0.90391803948149918</v>
      </c>
      <c r="BV135" s="634">
        <f t="shared" si="178"/>
        <v>0.89504952634090473</v>
      </c>
      <c r="BW135" s="634">
        <f t="shared" si="179"/>
        <v>1.1591983242288069</v>
      </c>
      <c r="BX135" s="634">
        <v>1</v>
      </c>
      <c r="BY135" s="634">
        <v>1</v>
      </c>
      <c r="BZ135" s="634">
        <f t="shared" si="180"/>
        <v>0.871212788892892</v>
      </c>
      <c r="CA135" s="634">
        <f t="shared" si="181"/>
        <v>0.80025325395505953</v>
      </c>
      <c r="CB135" s="634">
        <f t="shared" si="182"/>
        <v>0.8002532539550592</v>
      </c>
      <c r="CC135" s="634"/>
      <c r="CD135" s="634">
        <f t="shared" si="210"/>
        <v>1.0375399110361641</v>
      </c>
      <c r="CG135" s="579"/>
      <c r="CI135" s="625">
        <f t="shared" si="183"/>
        <v>0.42315272892671213</v>
      </c>
      <c r="CJ135" s="625">
        <f t="shared" si="184"/>
        <v>0.49360752099475014</v>
      </c>
      <c r="CK135" s="625">
        <f t="shared" si="185"/>
        <v>8.3239750078537747E-2</v>
      </c>
      <c r="CL135" s="625">
        <f t="shared" si="186"/>
        <v>0</v>
      </c>
      <c r="CN135" s="625">
        <f t="shared" si="231"/>
        <v>0.42486145248463725</v>
      </c>
      <c r="CO135" s="625">
        <f t="shared" si="231"/>
        <v>0.49355280811135344</v>
      </c>
      <c r="CP135" s="625">
        <f t="shared" si="231"/>
        <v>8.1572230437672283E-2</v>
      </c>
      <c r="CQ135" s="625"/>
      <c r="CR135" s="625">
        <f t="shared" si="188"/>
        <v>0.99998649103366288</v>
      </c>
      <c r="CS135" s="625"/>
      <c r="CT135" s="625">
        <f t="shared" si="232"/>
        <v>0.42486719200123174</v>
      </c>
      <c r="CU135" s="625">
        <f t="shared" si="232"/>
        <v>0.49355947558969454</v>
      </c>
      <c r="CV135" s="625">
        <f t="shared" si="232"/>
        <v>8.1573332409073801E-2</v>
      </c>
      <c r="CW135" s="625">
        <f t="shared" si="232"/>
        <v>0</v>
      </c>
      <c r="CZ135" s="625">
        <f t="shared" si="211"/>
        <v>-2.793009230492909E-3</v>
      </c>
      <c r="DA135" s="625">
        <f t="shared" si="212"/>
        <v>-3.6871813424802967E-2</v>
      </c>
      <c r="DB135" s="625">
        <f t="shared" si="213"/>
        <v>-2.9141895519679155E-2</v>
      </c>
      <c r="DC135" s="625">
        <f t="shared" si="214"/>
        <v>0</v>
      </c>
      <c r="DE135" s="625">
        <f t="shared" si="215"/>
        <v>0.14194436775943928</v>
      </c>
      <c r="DF135" s="625">
        <f t="shared" si="216"/>
        <v>0.14194436775943928</v>
      </c>
      <c r="DG135" s="625">
        <f t="shared" si="217"/>
        <v>0.14194436775943908</v>
      </c>
      <c r="DH135" s="625">
        <f t="shared" si="218"/>
        <v>0</v>
      </c>
      <c r="DI135" s="625"/>
      <c r="DK135" s="625">
        <f t="shared" si="219"/>
        <v>-1.8423417710001853E-2</v>
      </c>
      <c r="DL135" s="625">
        <f t="shared" si="220"/>
        <v>2.3931575320693798E-2</v>
      </c>
      <c r="DM135" s="625">
        <f t="shared" si="221"/>
        <v>5.658959858876917E-2</v>
      </c>
      <c r="DN135" s="625"/>
      <c r="DP135" s="625">
        <f t="shared" si="190"/>
        <v>0.14194436775943928</v>
      </c>
      <c r="DQ135" s="625">
        <f t="shared" si="191"/>
        <v>0.14194436775943928</v>
      </c>
      <c r="DR135" s="625">
        <f t="shared" si="192"/>
        <v>0.14194436775943908</v>
      </c>
      <c r="DS135" s="625">
        <f t="shared" si="193"/>
        <v>0</v>
      </c>
      <c r="DU135" s="625">
        <f t="shared" si="194"/>
        <v>0</v>
      </c>
      <c r="DV135" s="625">
        <f t="shared" si="195"/>
        <v>0</v>
      </c>
      <c r="DW135" s="625">
        <f t="shared" si="196"/>
        <v>0</v>
      </c>
      <c r="DX135" s="625">
        <f t="shared" si="197"/>
        <v>0</v>
      </c>
      <c r="EB135" s="625">
        <f t="shared" si="225"/>
        <v>0.97847279781271634</v>
      </c>
      <c r="EC135" s="625">
        <f t="shared" si="150"/>
        <v>0.80055822357890205</v>
      </c>
      <c r="ED135" s="625">
        <f t="shared" si="222"/>
        <v>0.871212788892892</v>
      </c>
      <c r="EE135" s="625"/>
      <c r="EF135" s="625">
        <f t="shared" si="226"/>
        <v>1.1525125298991772</v>
      </c>
      <c r="EG135" s="625">
        <f t="shared" si="152"/>
        <v>0.90679955930101253</v>
      </c>
      <c r="EH135" s="625">
        <f t="shared" si="223"/>
        <v>0.89504952634090473</v>
      </c>
      <c r="EI135" s="625"/>
      <c r="EJ135" s="625">
        <f t="shared" si="227"/>
        <v>1.0086374414316595</v>
      </c>
      <c r="EK135" s="625">
        <f t="shared" si="154"/>
        <v>1.165366586749333</v>
      </c>
      <c r="EL135" s="625">
        <f t="shared" si="224"/>
        <v>1.1591983242288069</v>
      </c>
      <c r="EM135" s="625"/>
      <c r="EP135" s="581"/>
    </row>
    <row r="136" spans="1:146" x14ac:dyDescent="0.2">
      <c r="A136" s="575" t="s">
        <v>621</v>
      </c>
      <c r="B136" s="575">
        <f t="shared" si="148"/>
        <v>1997</v>
      </c>
      <c r="D136" s="630">
        <f t="shared" si="233"/>
        <v>456.41792219588558</v>
      </c>
      <c r="E136" s="630">
        <f t="shared" si="233"/>
        <v>541.74889837422415</v>
      </c>
      <c r="F136" s="630">
        <f t="shared" si="233"/>
        <v>101.45198912529119</v>
      </c>
      <c r="G136" s="630"/>
      <c r="H136" s="630">
        <f t="shared" si="228"/>
        <v>1099.6188096954008</v>
      </c>
      <c r="J136" s="636">
        <f t="shared" si="234"/>
        <v>275280.99765000003</v>
      </c>
      <c r="K136" s="636">
        <f t="shared" si="234"/>
        <v>70182.704120000009</v>
      </c>
      <c r="L136" s="636">
        <f t="shared" si="234"/>
        <v>73548.899999999994</v>
      </c>
      <c r="M136" s="636"/>
      <c r="N136" s="636">
        <f t="shared" si="229"/>
        <v>419012.60177000007</v>
      </c>
      <c r="O136" s="781"/>
      <c r="R136" s="649">
        <f t="shared" si="235"/>
        <v>244057.19341338231</v>
      </c>
      <c r="S136" s="649">
        <f t="shared" si="235"/>
        <v>62222.216353149081</v>
      </c>
      <c r="T136" s="649">
        <f t="shared" si="235"/>
        <v>65206.600767495838</v>
      </c>
      <c r="U136" s="645"/>
      <c r="V136" s="636">
        <f t="shared" si="230"/>
        <v>371486.01053402724</v>
      </c>
      <c r="X136" s="639">
        <f t="shared" si="199"/>
        <v>1.6580073673526425</v>
      </c>
      <c r="Y136" s="639">
        <f t="shared" si="200"/>
        <v>7.7191226124306835</v>
      </c>
      <c r="Z136" s="639">
        <f t="shared" si="201"/>
        <v>1.3793814608415789</v>
      </c>
      <c r="AA136" s="630"/>
      <c r="AB136" s="630">
        <f t="shared" si="202"/>
        <v>2.9600544260459531</v>
      </c>
      <c r="AC136" s="651"/>
      <c r="AD136" s="641"/>
      <c r="AE136" s="639">
        <f t="shared" si="203"/>
        <v>1.8701268985864645</v>
      </c>
      <c r="AF136" s="639">
        <f t="shared" si="204"/>
        <v>8.7066795451236949</v>
      </c>
      <c r="AG136" s="639">
        <f t="shared" si="205"/>
        <v>1.5558545903509655</v>
      </c>
      <c r="AH136" s="630"/>
      <c r="AI136" s="639">
        <f t="shared" si="163"/>
        <v>2.9600544260459531</v>
      </c>
      <c r="AK136" s="640">
        <f t="shared" si="164"/>
        <v>0.90065278231691337</v>
      </c>
      <c r="AL136" s="640">
        <f t="shared" si="165"/>
        <v>0.8122663043823255</v>
      </c>
      <c r="AM136" s="640">
        <f t="shared" si="166"/>
        <v>1.0145822991394067</v>
      </c>
      <c r="AN136" s="641"/>
      <c r="AO136" s="640">
        <f t="shared" si="167"/>
        <v>0.89572946629718608</v>
      </c>
      <c r="AP136" s="635"/>
      <c r="AQ136" s="635">
        <f t="shared" si="206"/>
        <v>1.1279364226062005</v>
      </c>
      <c r="AR136" s="635">
        <f t="shared" si="207"/>
        <v>1.1279364226062005</v>
      </c>
      <c r="AS136" s="635">
        <f t="shared" si="208"/>
        <v>1.1279364226062008</v>
      </c>
      <c r="AT136" s="635"/>
      <c r="AU136" s="635">
        <f t="shared" si="168"/>
        <v>1.1279364226062008</v>
      </c>
      <c r="AW136" s="635">
        <f t="shared" si="236"/>
        <v>0.65697546204375101</v>
      </c>
      <c r="AX136" s="635">
        <f t="shared" si="236"/>
        <v>0.16749544959634402</v>
      </c>
      <c r="AY136" s="635">
        <f t="shared" si="236"/>
        <v>0.17552908835990491</v>
      </c>
      <c r="AZ136" s="650"/>
      <c r="BA136" s="635">
        <f t="shared" si="209"/>
        <v>0.99999999999999989</v>
      </c>
      <c r="BC136" s="625"/>
      <c r="BD136" s="642">
        <f t="shared" si="170"/>
        <v>0.90065278231691337</v>
      </c>
      <c r="BE136" s="642">
        <f t="shared" si="171"/>
        <v>0.8122663043823255</v>
      </c>
      <c r="BF136" s="642">
        <f t="shared" si="172"/>
        <v>1.0145822991394067</v>
      </c>
      <c r="BG136" s="642">
        <v>1</v>
      </c>
      <c r="BH136" s="633"/>
      <c r="BI136" s="642">
        <f t="shared" si="173"/>
        <v>1.1279364226062005</v>
      </c>
      <c r="BJ136" s="642">
        <f t="shared" si="174"/>
        <v>1.1279364226062005</v>
      </c>
      <c r="BK136" s="642">
        <f t="shared" si="175"/>
        <v>1.1279364226062008</v>
      </c>
      <c r="BL136" s="642">
        <v>1</v>
      </c>
      <c r="BN136" s="642">
        <v>1</v>
      </c>
      <c r="BO136" s="642">
        <v>1</v>
      </c>
      <c r="BP136" s="642">
        <v>1</v>
      </c>
      <c r="BQ136" s="642">
        <v>1</v>
      </c>
      <c r="BT136" s="634">
        <f t="shared" si="176"/>
        <v>0.92265474841099426</v>
      </c>
      <c r="BU136" s="634">
        <f t="shared" si="177"/>
        <v>0.89572946629718608</v>
      </c>
      <c r="BV136" s="634">
        <f t="shared" si="178"/>
        <v>0.89663096487325478</v>
      </c>
      <c r="BW136" s="634">
        <f t="shared" si="179"/>
        <v>1.1517230062776198</v>
      </c>
      <c r="BX136" s="634">
        <v>1</v>
      </c>
      <c r="BY136" s="634">
        <v>1</v>
      </c>
      <c r="BZ136" s="634">
        <f t="shared" si="180"/>
        <v>0.86739134824608244</v>
      </c>
      <c r="CA136" s="634">
        <f t="shared" si="181"/>
        <v>0.82644904537074471</v>
      </c>
      <c r="CB136" s="634">
        <f t="shared" si="182"/>
        <v>0.82644904537074437</v>
      </c>
      <c r="CC136" s="634"/>
      <c r="CD136" s="634">
        <f t="shared" si="210"/>
        <v>1.0326705103854279</v>
      </c>
      <c r="CG136" s="579"/>
      <c r="CI136" s="625">
        <f t="shared" si="183"/>
        <v>0.41506922050770967</v>
      </c>
      <c r="CJ136" s="625">
        <f t="shared" si="184"/>
        <v>0.49266972663398778</v>
      </c>
      <c r="CK136" s="625">
        <f t="shared" si="185"/>
        <v>9.226105285830262E-2</v>
      </c>
      <c r="CL136" s="625">
        <f t="shared" si="186"/>
        <v>0</v>
      </c>
      <c r="CN136" s="625">
        <f t="shared" si="231"/>
        <v>0.41909798199116183</v>
      </c>
      <c r="CO136" s="625">
        <f t="shared" si="231"/>
        <v>0.4931384751985517</v>
      </c>
      <c r="CP136" s="625">
        <f t="shared" si="231"/>
        <v>8.7673059631110412E-2</v>
      </c>
      <c r="CQ136" s="625"/>
      <c r="CR136" s="625">
        <f t="shared" si="188"/>
        <v>0.99990951682082385</v>
      </c>
      <c r="CS136" s="625"/>
      <c r="CT136" s="625">
        <f t="shared" si="232"/>
        <v>0.4191359067405106</v>
      </c>
      <c r="CU136" s="625">
        <f t="shared" si="232"/>
        <v>0.49318309997335325</v>
      </c>
      <c r="CV136" s="625">
        <f t="shared" si="232"/>
        <v>8.7680993286136266E-2</v>
      </c>
      <c r="CW136" s="625">
        <f t="shared" si="232"/>
        <v>0</v>
      </c>
      <c r="CZ136" s="625">
        <f t="shared" si="211"/>
        <v>-2.8008319851806438E-3</v>
      </c>
      <c r="DA136" s="625">
        <f t="shared" si="212"/>
        <v>-1.1966560939718342E-3</v>
      </c>
      <c r="DB136" s="625">
        <f t="shared" si="213"/>
        <v>-3.0016702906175769E-2</v>
      </c>
      <c r="DC136" s="625">
        <f t="shared" si="214"/>
        <v>0</v>
      </c>
      <c r="DE136" s="625">
        <f t="shared" si="215"/>
        <v>1.7653135710251784E-3</v>
      </c>
      <c r="DF136" s="625">
        <f t="shared" si="216"/>
        <v>1.7653135710251784E-3</v>
      </c>
      <c r="DG136" s="625">
        <f t="shared" si="217"/>
        <v>1.7653135710256217E-3</v>
      </c>
      <c r="DH136" s="625">
        <f t="shared" si="218"/>
        <v>0</v>
      </c>
      <c r="DI136" s="625"/>
      <c r="DK136" s="625">
        <f t="shared" si="219"/>
        <v>-2.7352613576119636E-2</v>
      </c>
      <c r="DL136" s="625">
        <f t="shared" si="220"/>
        <v>-1.1570602669374814E-2</v>
      </c>
      <c r="DM136" s="625">
        <f t="shared" si="221"/>
        <v>0.12204822061579422</v>
      </c>
      <c r="DN136" s="625"/>
      <c r="DP136" s="625">
        <f t="shared" si="190"/>
        <v>1.7653135710251784E-3</v>
      </c>
      <c r="DQ136" s="625">
        <f t="shared" si="191"/>
        <v>1.7653135710251784E-3</v>
      </c>
      <c r="DR136" s="625">
        <f t="shared" si="192"/>
        <v>1.7653135710256217E-3</v>
      </c>
      <c r="DS136" s="625">
        <f t="shared" si="193"/>
        <v>0</v>
      </c>
      <c r="DU136" s="625">
        <f t="shared" si="194"/>
        <v>0</v>
      </c>
      <c r="DV136" s="625">
        <f t="shared" si="195"/>
        <v>0</v>
      </c>
      <c r="DW136" s="625">
        <f t="shared" si="196"/>
        <v>0</v>
      </c>
      <c r="DX136" s="625">
        <f t="shared" si="197"/>
        <v>0</v>
      </c>
      <c r="EB136" s="625">
        <f t="shared" si="225"/>
        <v>0.99561365409744995</v>
      </c>
      <c r="EC136" s="625">
        <f t="shared" si="150"/>
        <v>0.79704669829515395</v>
      </c>
      <c r="ED136" s="625">
        <f t="shared" si="222"/>
        <v>0.86739134824608244</v>
      </c>
      <c r="EE136" s="625"/>
      <c r="EF136" s="625">
        <f t="shared" si="226"/>
        <v>1.0017668726543159</v>
      </c>
      <c r="EG136" s="625">
        <f t="shared" si="152"/>
        <v>0.90840175864528716</v>
      </c>
      <c r="EH136" s="625">
        <f t="shared" si="223"/>
        <v>0.89663096487325478</v>
      </c>
      <c r="EI136" s="625"/>
      <c r="EJ136" s="625">
        <f t="shared" si="227"/>
        <v>0.99355130369416267</v>
      </c>
      <c r="EK136" s="625">
        <f t="shared" si="154"/>
        <v>1.1578514915464164</v>
      </c>
      <c r="EL136" s="625">
        <f t="shared" si="224"/>
        <v>1.1517230062776198</v>
      </c>
      <c r="EM136" s="625"/>
      <c r="EP136" s="581"/>
    </row>
    <row r="137" spans="1:146" x14ac:dyDescent="0.2">
      <c r="A137" s="575" t="s">
        <v>621</v>
      </c>
      <c r="B137" s="575">
        <f t="shared" si="148"/>
        <v>1998</v>
      </c>
      <c r="D137" s="630">
        <f t="shared" si="233"/>
        <v>471.7017215421846</v>
      </c>
      <c r="E137" s="630">
        <f t="shared" si="233"/>
        <v>541.30676335722603</v>
      </c>
      <c r="F137" s="630">
        <f t="shared" si="233"/>
        <v>86.939297720267803</v>
      </c>
      <c r="G137" s="630"/>
      <c r="H137" s="630">
        <f t="shared" si="228"/>
        <v>1099.9477826196785</v>
      </c>
      <c r="J137" s="636">
        <f t="shared" si="234"/>
        <v>280384.51314999996</v>
      </c>
      <c r="K137" s="636">
        <f t="shared" si="234"/>
        <v>72280.385800000004</v>
      </c>
      <c r="L137" s="636">
        <f t="shared" si="234"/>
        <v>63545.7</v>
      </c>
      <c r="M137" s="636"/>
      <c r="N137" s="636">
        <f t="shared" si="229"/>
        <v>416210.59894999996</v>
      </c>
      <c r="O137" s="781"/>
      <c r="R137" s="649">
        <f t="shared" si="235"/>
        <v>246877.08480703059</v>
      </c>
      <c r="S137" s="649">
        <f t="shared" si="235"/>
        <v>63642.498419608215</v>
      </c>
      <c r="T137" s="649">
        <f t="shared" si="235"/>
        <v>55951.653647965133</v>
      </c>
      <c r="U137" s="645"/>
      <c r="V137" s="636">
        <f t="shared" si="230"/>
        <v>366471.2368746039</v>
      </c>
      <c r="X137" s="639">
        <f t="shared" si="199"/>
        <v>1.682338714941199</v>
      </c>
      <c r="Y137" s="639">
        <f t="shared" si="200"/>
        <v>7.4889855299752153</v>
      </c>
      <c r="Z137" s="639">
        <f t="shared" si="201"/>
        <v>1.3681381701715114</v>
      </c>
      <c r="AA137" s="630"/>
      <c r="AB137" s="630">
        <f t="shared" si="202"/>
        <v>3.0014573367351325</v>
      </c>
      <c r="AC137" s="652"/>
      <c r="AE137" s="639">
        <f t="shared" si="203"/>
        <v>1.9106743823991859</v>
      </c>
      <c r="AF137" s="639">
        <f t="shared" si="204"/>
        <v>8.5054291833151812</v>
      </c>
      <c r="AG137" s="639">
        <f t="shared" si="205"/>
        <v>1.5538289228638311</v>
      </c>
      <c r="AH137" s="630"/>
      <c r="AI137" s="639">
        <f t="shared" si="163"/>
        <v>3.0014573367351325</v>
      </c>
      <c r="AK137" s="640">
        <f t="shared" si="164"/>
        <v>0.91386991050021193</v>
      </c>
      <c r="AL137" s="640">
        <f t="shared" si="165"/>
        <v>0.78804948508133366</v>
      </c>
      <c r="AM137" s="640">
        <f t="shared" si="166"/>
        <v>1.0063124738432412</v>
      </c>
      <c r="AN137" s="641"/>
      <c r="AO137" s="640">
        <f t="shared" si="167"/>
        <v>0.90825822481204488</v>
      </c>
      <c r="AP137" s="635"/>
      <c r="AQ137" s="635">
        <f t="shared" si="206"/>
        <v>1.1357251458520752</v>
      </c>
      <c r="AR137" s="635">
        <f t="shared" si="207"/>
        <v>1.1357251458520752</v>
      </c>
      <c r="AS137" s="635">
        <f t="shared" si="208"/>
        <v>1.1357251458520752</v>
      </c>
      <c r="AT137" s="635"/>
      <c r="AU137" s="635">
        <f t="shared" si="168"/>
        <v>1.1357251458520754</v>
      </c>
      <c r="AW137" s="635">
        <f t="shared" si="236"/>
        <v>0.67366019476040073</v>
      </c>
      <c r="AX137" s="635">
        <f t="shared" si="236"/>
        <v>0.1736630109428885</v>
      </c>
      <c r="AY137" s="635">
        <f t="shared" si="236"/>
        <v>0.15267679429671097</v>
      </c>
      <c r="AZ137" s="650"/>
      <c r="BA137" s="635">
        <f t="shared" si="209"/>
        <v>1.0000000000000002</v>
      </c>
      <c r="BC137" s="625"/>
      <c r="BD137" s="642">
        <f t="shared" si="170"/>
        <v>0.91386991050021193</v>
      </c>
      <c r="BE137" s="642">
        <f t="shared" si="171"/>
        <v>0.78804948508133366</v>
      </c>
      <c r="BF137" s="642">
        <f t="shared" si="172"/>
        <v>1.0063124738432412</v>
      </c>
      <c r="BG137" s="642">
        <v>1</v>
      </c>
      <c r="BH137" s="633"/>
      <c r="BI137" s="642">
        <f t="shared" si="173"/>
        <v>1.1357251458520752</v>
      </c>
      <c r="BJ137" s="642">
        <f t="shared" si="174"/>
        <v>1.1357251458520752</v>
      </c>
      <c r="BK137" s="642">
        <f t="shared" si="175"/>
        <v>1.1357251458520752</v>
      </c>
      <c r="BL137" s="642">
        <v>1</v>
      </c>
      <c r="BN137" s="642">
        <v>1</v>
      </c>
      <c r="BO137" s="642">
        <v>1</v>
      </c>
      <c r="BP137" s="642">
        <v>1</v>
      </c>
      <c r="BQ137" s="642">
        <v>1</v>
      </c>
      <c r="BT137" s="634">
        <f t="shared" si="176"/>
        <v>0.91648481176466601</v>
      </c>
      <c r="BU137" s="634">
        <f t="shared" si="177"/>
        <v>0.90825822481204488</v>
      </c>
      <c r="BV137" s="634">
        <f t="shared" si="178"/>
        <v>0.90282245785026416</v>
      </c>
      <c r="BW137" s="634">
        <f t="shared" si="179"/>
        <v>1.1708456028551633</v>
      </c>
      <c r="BX137" s="634">
        <v>1</v>
      </c>
      <c r="BY137" s="634">
        <v>1</v>
      </c>
      <c r="BZ137" s="634">
        <f t="shared" si="180"/>
        <v>0.85922589350273448</v>
      </c>
      <c r="CA137" s="634">
        <f t="shared" si="181"/>
        <v>0.83240486820057724</v>
      </c>
      <c r="CB137" s="634">
        <f t="shared" si="182"/>
        <v>0.83240486820057669</v>
      </c>
      <c r="CC137" s="634"/>
      <c r="CD137" s="634">
        <f t="shared" si="210"/>
        <v>1.0570657049328727</v>
      </c>
      <c r="CG137" s="579"/>
      <c r="CI137" s="625">
        <f t="shared" si="183"/>
        <v>0.42884010404454054</v>
      </c>
      <c r="CJ137" s="625">
        <f t="shared" si="184"/>
        <v>0.49212041872390411</v>
      </c>
      <c r="CK137" s="625">
        <f t="shared" si="185"/>
        <v>7.9039477231555286E-2</v>
      </c>
      <c r="CL137" s="625">
        <f t="shared" si="186"/>
        <v>0</v>
      </c>
      <c r="CN137" s="625">
        <f t="shared" si="231"/>
        <v>0.42191720748185163</v>
      </c>
      <c r="CO137" s="625">
        <f t="shared" si="231"/>
        <v>0.49239502161234594</v>
      </c>
      <c r="CP137" s="625">
        <f t="shared" si="231"/>
        <v>8.547991274342831E-2</v>
      </c>
      <c r="CQ137" s="625"/>
      <c r="CR137" s="625">
        <f t="shared" si="188"/>
        <v>0.99979214183762588</v>
      </c>
      <c r="CS137" s="625"/>
      <c r="CT137" s="625">
        <f t="shared" si="232"/>
        <v>0.42200492465000222</v>
      </c>
      <c r="CU137" s="625">
        <f t="shared" si="232"/>
        <v>0.49249739121505792</v>
      </c>
      <c r="CV137" s="625">
        <f t="shared" si="232"/>
        <v>8.5497684134939841E-2</v>
      </c>
      <c r="CW137" s="625">
        <f t="shared" si="232"/>
        <v>0</v>
      </c>
      <c r="CZ137" s="625">
        <f t="shared" si="211"/>
        <v>1.456841735889527E-2</v>
      </c>
      <c r="DA137" s="625">
        <f t="shared" si="212"/>
        <v>-3.0267361243469151E-2</v>
      </c>
      <c r="DB137" s="625">
        <f t="shared" si="213"/>
        <v>-8.1843662210775263E-3</v>
      </c>
      <c r="DC137" s="625">
        <f t="shared" si="214"/>
        <v>0</v>
      </c>
      <c r="DE137" s="625">
        <f t="shared" si="215"/>
        <v>6.8815534010313499E-3</v>
      </c>
      <c r="DF137" s="625">
        <f t="shared" si="216"/>
        <v>6.8815534010313499E-3</v>
      </c>
      <c r="DG137" s="625">
        <f t="shared" si="217"/>
        <v>6.8815534010311288E-3</v>
      </c>
      <c r="DH137" s="625">
        <f t="shared" si="218"/>
        <v>0</v>
      </c>
      <c r="DI137" s="625"/>
      <c r="DK137" s="625">
        <f t="shared" si="219"/>
        <v>2.5079152403621571E-2</v>
      </c>
      <c r="DL137" s="625">
        <f t="shared" si="220"/>
        <v>3.6160518323698439E-2</v>
      </c>
      <c r="DM137" s="625">
        <f t="shared" si="221"/>
        <v>-0.13948154337825519</v>
      </c>
      <c r="DN137" s="625"/>
      <c r="DP137" s="625">
        <f t="shared" si="190"/>
        <v>6.8815534010313499E-3</v>
      </c>
      <c r="DQ137" s="625">
        <f t="shared" si="191"/>
        <v>6.8815534010313499E-3</v>
      </c>
      <c r="DR137" s="625">
        <f t="shared" si="192"/>
        <v>6.8815534010311288E-3</v>
      </c>
      <c r="DS137" s="625">
        <f t="shared" si="193"/>
        <v>0</v>
      </c>
      <c r="DU137" s="625">
        <f t="shared" si="194"/>
        <v>0</v>
      </c>
      <c r="DV137" s="625">
        <f t="shared" si="195"/>
        <v>0</v>
      </c>
      <c r="DW137" s="625">
        <f t="shared" si="196"/>
        <v>0</v>
      </c>
      <c r="DX137" s="625">
        <f t="shared" si="197"/>
        <v>0</v>
      </c>
      <c r="EB137" s="625">
        <f t="shared" si="225"/>
        <v>0.99058619300289419</v>
      </c>
      <c r="EC137" s="625">
        <f t="shared" si="150"/>
        <v>0.78954345450972296</v>
      </c>
      <c r="ED137" s="625">
        <f t="shared" si="222"/>
        <v>0.85922589350273448</v>
      </c>
      <c r="EE137" s="625"/>
      <c r="EF137" s="625">
        <f t="shared" si="226"/>
        <v>1.0069052856967577</v>
      </c>
      <c r="EG137" s="625">
        <f t="shared" si="152"/>
        <v>0.91467453231617002</v>
      </c>
      <c r="EH137" s="625">
        <f t="shared" si="223"/>
        <v>0.90282245785026416</v>
      </c>
      <c r="EI137" s="625"/>
      <c r="EJ137" s="625">
        <f t="shared" si="227"/>
        <v>1.0166034684323515</v>
      </c>
      <c r="EK137" s="625">
        <f t="shared" si="154"/>
        <v>1.1770758422356584</v>
      </c>
      <c r="EL137" s="625">
        <f t="shared" si="224"/>
        <v>1.1708456028551633</v>
      </c>
      <c r="EM137" s="625"/>
      <c r="EP137" s="581"/>
    </row>
    <row r="138" spans="1:146" x14ac:dyDescent="0.2">
      <c r="A138" s="575" t="s">
        <v>621</v>
      </c>
      <c r="B138" s="575">
        <f t="shared" si="148"/>
        <v>1999</v>
      </c>
      <c r="D138" s="630">
        <f t="shared" si="233"/>
        <v>440.23716132077112</v>
      </c>
      <c r="E138" s="630">
        <f t="shared" si="233"/>
        <v>512.57610463852723</v>
      </c>
      <c r="F138" s="630">
        <f t="shared" si="233"/>
        <v>74.753781322517611</v>
      </c>
      <c r="G138" s="630"/>
      <c r="H138" s="630">
        <f t="shared" si="228"/>
        <v>1027.567047281816</v>
      </c>
      <c r="J138" s="636">
        <f t="shared" si="234"/>
        <v>257950.94845000003</v>
      </c>
      <c r="K138" s="636">
        <f t="shared" si="234"/>
        <v>71658.020560000004</v>
      </c>
      <c r="L138" s="636">
        <f t="shared" si="234"/>
        <v>55091.8</v>
      </c>
      <c r="M138" s="636"/>
      <c r="N138" s="636">
        <f t="shared" si="229"/>
        <v>384700.76900999999</v>
      </c>
      <c r="O138" s="781"/>
      <c r="R138" s="649">
        <f t="shared" si="235"/>
        <v>206992.93928392365</v>
      </c>
      <c r="S138" s="649">
        <f t="shared" si="235"/>
        <v>57502.034352307623</v>
      </c>
      <c r="T138" s="649">
        <f t="shared" si="235"/>
        <v>44208.457774492301</v>
      </c>
      <c r="U138" s="645"/>
      <c r="V138" s="636">
        <f t="shared" si="230"/>
        <v>308703.4314107236</v>
      </c>
      <c r="X138" s="639">
        <f t="shared" si="199"/>
        <v>1.7066700625297548</v>
      </c>
      <c r="Y138" s="639">
        <f t="shared" si="200"/>
        <v>7.1530876883396735</v>
      </c>
      <c r="Z138" s="639">
        <f t="shared" si="201"/>
        <v>1.3568948795014433</v>
      </c>
      <c r="AA138" s="630"/>
      <c r="AB138" s="630">
        <f t="shared" si="202"/>
        <v>3.3286544389416233</v>
      </c>
      <c r="AC138" s="652"/>
      <c r="AE138" s="639">
        <f t="shared" si="203"/>
        <v>2.1268221169462986</v>
      </c>
      <c r="AF138" s="639">
        <f t="shared" si="204"/>
        <v>8.914051657686386</v>
      </c>
      <c r="AG138" s="639">
        <f t="shared" si="205"/>
        <v>1.6909384558004092</v>
      </c>
      <c r="AH138" s="630"/>
      <c r="AI138" s="639">
        <f t="shared" si="163"/>
        <v>3.3286544389416233</v>
      </c>
      <c r="AK138" s="640">
        <f t="shared" si="164"/>
        <v>0.92708703868351017</v>
      </c>
      <c r="AL138" s="640">
        <f t="shared" si="165"/>
        <v>0.75270369357441691</v>
      </c>
      <c r="AM138" s="640">
        <f t="shared" si="166"/>
        <v>0.99804264854707492</v>
      </c>
      <c r="AN138" s="641"/>
      <c r="AO138" s="640">
        <f t="shared" si="167"/>
        <v>1.0072699467434227</v>
      </c>
      <c r="AP138" s="635"/>
      <c r="AQ138" s="635">
        <f t="shared" si="206"/>
        <v>1.246182354540023</v>
      </c>
      <c r="AR138" s="635">
        <f t="shared" si="207"/>
        <v>1.246182354540023</v>
      </c>
      <c r="AS138" s="635">
        <f t="shared" si="208"/>
        <v>1.246182354540023</v>
      </c>
      <c r="AT138" s="635"/>
      <c r="AU138" s="635">
        <f t="shared" si="168"/>
        <v>1.2461823545400228</v>
      </c>
      <c r="AW138" s="635">
        <f t="shared" si="236"/>
        <v>0.67052361011343531</v>
      </c>
      <c r="AX138" s="635">
        <f t="shared" si="236"/>
        <v>0.18626950173353382</v>
      </c>
      <c r="AY138" s="635">
        <f t="shared" si="236"/>
        <v>0.14320688815303076</v>
      </c>
      <c r="AZ138" s="650"/>
      <c r="BA138" s="635">
        <f t="shared" si="209"/>
        <v>0.99999999999999989</v>
      </c>
      <c r="BC138" s="625"/>
      <c r="BD138" s="642">
        <f t="shared" si="170"/>
        <v>0.92708703868351017</v>
      </c>
      <c r="BE138" s="642">
        <f t="shared" si="171"/>
        <v>0.75270369357441691</v>
      </c>
      <c r="BF138" s="642">
        <f t="shared" si="172"/>
        <v>0.99804264854707492</v>
      </c>
      <c r="BG138" s="642">
        <v>1</v>
      </c>
      <c r="BH138" s="633"/>
      <c r="BI138" s="642">
        <f t="shared" si="173"/>
        <v>1.246182354540023</v>
      </c>
      <c r="BJ138" s="642">
        <f t="shared" si="174"/>
        <v>1.246182354540023</v>
      </c>
      <c r="BK138" s="642">
        <f t="shared" si="175"/>
        <v>1.246182354540023</v>
      </c>
      <c r="BL138" s="642">
        <v>1</v>
      </c>
      <c r="BN138" s="642">
        <v>1</v>
      </c>
      <c r="BO138" s="642">
        <v>1</v>
      </c>
      <c r="BP138" s="642">
        <v>1</v>
      </c>
      <c r="BQ138" s="642">
        <v>1</v>
      </c>
      <c r="BT138" s="634">
        <f t="shared" si="176"/>
        <v>0.84710099349057466</v>
      </c>
      <c r="BU138" s="634">
        <f t="shared" si="177"/>
        <v>1.0072699467434227</v>
      </c>
      <c r="BV138" s="634">
        <f t="shared" si="178"/>
        <v>0.99062825223559103</v>
      </c>
      <c r="BW138" s="634">
        <f t="shared" si="179"/>
        <v>1.2039303185114847</v>
      </c>
      <c r="BX138" s="634">
        <v>1</v>
      </c>
      <c r="BY138" s="634">
        <v>1</v>
      </c>
      <c r="BZ138" s="634">
        <f t="shared" si="180"/>
        <v>0.84456643054744718</v>
      </c>
      <c r="CA138" s="634">
        <f t="shared" si="181"/>
        <v>0.85325937259955198</v>
      </c>
      <c r="CB138" s="634">
        <f t="shared" si="182"/>
        <v>0.85325937259955165</v>
      </c>
      <c r="CC138" s="634"/>
      <c r="CD138" s="634">
        <f t="shared" si="210"/>
        <v>1.1926473872404706</v>
      </c>
      <c r="CG138" s="579"/>
      <c r="CI138" s="625">
        <f t="shared" si="183"/>
        <v>0.42842670216538542</v>
      </c>
      <c r="CJ138" s="625">
        <f t="shared" si="184"/>
        <v>0.49882497302188239</v>
      </c>
      <c r="CK138" s="625">
        <f t="shared" si="185"/>
        <v>7.2748324812732121E-2</v>
      </c>
      <c r="CL138" s="625">
        <f t="shared" si="186"/>
        <v>0</v>
      </c>
      <c r="CN138" s="625">
        <f t="shared" si="231"/>
        <v>0.42863336987897227</v>
      </c>
      <c r="CO138" s="625">
        <f t="shared" si="231"/>
        <v>0.49546513548368526</v>
      </c>
      <c r="CP138" s="625">
        <f t="shared" si="231"/>
        <v>7.5850422840422996E-2</v>
      </c>
      <c r="CQ138" s="625"/>
      <c r="CR138" s="625">
        <f t="shared" si="188"/>
        <v>0.99994892820308057</v>
      </c>
      <c r="CS138" s="625"/>
      <c r="CT138" s="625">
        <f t="shared" si="232"/>
        <v>0.42865526207346533</v>
      </c>
      <c r="CU138" s="625">
        <f t="shared" si="232"/>
        <v>0.49549044107086715</v>
      </c>
      <c r="CV138" s="625">
        <f t="shared" si="232"/>
        <v>7.5854296855667469E-2</v>
      </c>
      <c r="CW138" s="625">
        <f t="shared" si="232"/>
        <v>0</v>
      </c>
      <c r="CZ138" s="625">
        <f t="shared" si="211"/>
        <v>1.4359222564850803E-2</v>
      </c>
      <c r="DA138" s="625">
        <f t="shared" si="212"/>
        <v>-4.5889237083937766E-2</v>
      </c>
      <c r="DB138" s="625">
        <f t="shared" si="213"/>
        <v>-8.2519031989798514E-3</v>
      </c>
      <c r="DC138" s="625">
        <f t="shared" si="214"/>
        <v>0</v>
      </c>
      <c r="DE138" s="625">
        <f t="shared" si="215"/>
        <v>9.281341966446037E-2</v>
      </c>
      <c r="DF138" s="625">
        <f t="shared" si="216"/>
        <v>9.281341966446037E-2</v>
      </c>
      <c r="DG138" s="625">
        <f t="shared" si="217"/>
        <v>9.281341966446037E-2</v>
      </c>
      <c r="DH138" s="625">
        <f t="shared" si="218"/>
        <v>0</v>
      </c>
      <c r="DI138" s="625"/>
      <c r="DK138" s="625">
        <f t="shared" si="219"/>
        <v>-4.6669069043933711E-3</v>
      </c>
      <c r="DL138" s="625">
        <f t="shared" si="220"/>
        <v>7.007785644157391E-2</v>
      </c>
      <c r="DM138" s="625">
        <f t="shared" si="221"/>
        <v>-6.4032876436849184E-2</v>
      </c>
      <c r="DN138" s="625"/>
      <c r="DP138" s="625">
        <f t="shared" si="190"/>
        <v>9.281341966446037E-2</v>
      </c>
      <c r="DQ138" s="625">
        <f t="shared" si="191"/>
        <v>9.281341966446037E-2</v>
      </c>
      <c r="DR138" s="625">
        <f t="shared" si="192"/>
        <v>9.281341966446037E-2</v>
      </c>
      <c r="DS138" s="625">
        <f t="shared" si="193"/>
        <v>0</v>
      </c>
      <c r="DU138" s="625">
        <f t="shared" si="194"/>
        <v>0</v>
      </c>
      <c r="DV138" s="625">
        <f t="shared" si="195"/>
        <v>0</v>
      </c>
      <c r="DW138" s="625">
        <f t="shared" si="196"/>
        <v>0</v>
      </c>
      <c r="DX138" s="625">
        <f t="shared" si="197"/>
        <v>0</v>
      </c>
      <c r="EB138" s="625">
        <f t="shared" si="225"/>
        <v>0.98293875560997557</v>
      </c>
      <c r="EC138" s="625">
        <f t="shared" si="150"/>
        <v>0.7760728606757884</v>
      </c>
      <c r="ED138" s="625">
        <f t="shared" si="222"/>
        <v>0.84456643054744718</v>
      </c>
      <c r="EE138" s="625"/>
      <c r="EF138" s="625">
        <f t="shared" si="226"/>
        <v>1.0972569895906263</v>
      </c>
      <c r="EG138" s="625">
        <f t="shared" si="152"/>
        <v>1.0036330237844548</v>
      </c>
      <c r="EH138" s="625">
        <f t="shared" si="223"/>
        <v>0.99062825223559103</v>
      </c>
      <c r="EI138" s="625"/>
      <c r="EJ138" s="625">
        <f t="shared" si="227"/>
        <v>1.028257112274789</v>
      </c>
      <c r="EK138" s="625">
        <f t="shared" si="154"/>
        <v>1.2103366064656533</v>
      </c>
      <c r="EL138" s="625">
        <f t="shared" si="224"/>
        <v>1.2039303185114847</v>
      </c>
      <c r="EM138" s="625"/>
      <c r="EP138" s="581"/>
    </row>
    <row r="139" spans="1:146" x14ac:dyDescent="0.2">
      <c r="A139" s="575" t="s">
        <v>621</v>
      </c>
      <c r="B139" s="575">
        <f t="shared" si="148"/>
        <v>2000</v>
      </c>
      <c r="D139" s="630">
        <f t="shared" si="233"/>
        <v>422.9037916173159</v>
      </c>
      <c r="E139" s="630">
        <f t="shared" si="233"/>
        <v>489.63834420498449</v>
      </c>
      <c r="F139" s="630">
        <f t="shared" si="233"/>
        <v>92.42823242142515</v>
      </c>
      <c r="G139" s="630"/>
      <c r="H139" s="630">
        <f t="shared" si="228"/>
        <v>1004.9703682437256</v>
      </c>
      <c r="J139" s="636">
        <f t="shared" si="234"/>
        <v>244311.63900000005</v>
      </c>
      <c r="K139" s="636">
        <f t="shared" si="234"/>
        <v>71214.919639999993</v>
      </c>
      <c r="L139" s="636">
        <f t="shared" si="234"/>
        <v>68686.600000000006</v>
      </c>
      <c r="M139" s="636"/>
      <c r="N139" s="636">
        <f t="shared" si="229"/>
        <v>384213.15864000004</v>
      </c>
      <c r="O139" s="781"/>
      <c r="R139" s="649">
        <f t="shared" si="235"/>
        <v>157685.17164556039</v>
      </c>
      <c r="S139" s="649">
        <f t="shared" si="235"/>
        <v>45963.986296855001</v>
      </c>
      <c r="T139" s="649">
        <f t="shared" si="235"/>
        <v>44332.142156968403</v>
      </c>
      <c r="U139" s="645"/>
      <c r="V139" s="636">
        <f t="shared" si="230"/>
        <v>247981.30009938381</v>
      </c>
      <c r="X139" s="639">
        <f t="shared" si="199"/>
        <v>1.7310014101183113</v>
      </c>
      <c r="Y139" s="639">
        <f t="shared" si="200"/>
        <v>6.8755023059797775</v>
      </c>
      <c r="Z139" s="639">
        <f t="shared" si="201"/>
        <v>1.3456515888313754</v>
      </c>
      <c r="AA139" s="630"/>
      <c r="AB139" s="630">
        <f t="shared" si="202"/>
        <v>4.0526054498502999</v>
      </c>
      <c r="AC139" s="652"/>
      <c r="AE139" s="639">
        <f t="shared" si="203"/>
        <v>2.6819502886923652</v>
      </c>
      <c r="AF139" s="639">
        <f t="shared" si="204"/>
        <v>10.652651861887946</v>
      </c>
      <c r="AG139" s="639">
        <f t="shared" si="205"/>
        <v>2.0849033663692857</v>
      </c>
      <c r="AH139" s="630"/>
      <c r="AI139" s="639">
        <f t="shared" si="163"/>
        <v>4.0526054498502999</v>
      </c>
      <c r="AK139" s="640">
        <f t="shared" si="164"/>
        <v>0.94030416686680873</v>
      </c>
      <c r="AL139" s="640">
        <f t="shared" si="165"/>
        <v>0.72349399397501801</v>
      </c>
      <c r="AM139" s="640">
        <f t="shared" si="166"/>
        <v>0.98977282325090887</v>
      </c>
      <c r="AN139" s="641"/>
      <c r="AO139" s="640">
        <f t="shared" si="167"/>
        <v>1.2263416796550222</v>
      </c>
      <c r="AP139" s="635"/>
      <c r="AQ139" s="635">
        <f t="shared" si="206"/>
        <v>1.5493634337993165</v>
      </c>
      <c r="AR139" s="635">
        <f t="shared" si="207"/>
        <v>1.5493634337993165</v>
      </c>
      <c r="AS139" s="635">
        <f t="shared" si="208"/>
        <v>1.5493634337993165</v>
      </c>
      <c r="AT139" s="635"/>
      <c r="AU139" s="635">
        <f t="shared" si="168"/>
        <v>1.5493634337993163</v>
      </c>
      <c r="AW139" s="635">
        <f t="shared" si="236"/>
        <v>0.63587525181279669</v>
      </c>
      <c r="AX139" s="635">
        <f t="shared" si="236"/>
        <v>0.18535263053477802</v>
      </c>
      <c r="AY139" s="635">
        <f t="shared" si="236"/>
        <v>0.17877211765242521</v>
      </c>
      <c r="AZ139" s="650"/>
      <c r="BA139" s="635">
        <f t="shared" si="209"/>
        <v>0.99999999999999989</v>
      </c>
      <c r="BC139" s="625"/>
      <c r="BD139" s="642">
        <f t="shared" si="170"/>
        <v>0.94030416686680873</v>
      </c>
      <c r="BE139" s="642">
        <f t="shared" si="171"/>
        <v>0.72349399397501801</v>
      </c>
      <c r="BF139" s="642">
        <f t="shared" si="172"/>
        <v>0.98977282325090887</v>
      </c>
      <c r="BG139" s="642">
        <v>1</v>
      </c>
      <c r="BH139" s="633"/>
      <c r="BI139" s="642">
        <f t="shared" si="173"/>
        <v>1.5493634337993165</v>
      </c>
      <c r="BJ139" s="642">
        <f t="shared" si="174"/>
        <v>1.5493634337993165</v>
      </c>
      <c r="BK139" s="642">
        <f t="shared" si="175"/>
        <v>1.5493634337993165</v>
      </c>
      <c r="BL139" s="642">
        <v>1</v>
      </c>
      <c r="BN139" s="642">
        <v>1</v>
      </c>
      <c r="BO139" s="642">
        <v>1</v>
      </c>
      <c r="BP139" s="642">
        <v>1</v>
      </c>
      <c r="BQ139" s="642">
        <v>1</v>
      </c>
      <c r="BT139" s="634">
        <f t="shared" si="176"/>
        <v>0.84602728825747564</v>
      </c>
      <c r="BU139" s="634">
        <f t="shared" si="177"/>
        <v>1.2263416796550222</v>
      </c>
      <c r="BV139" s="634">
        <f t="shared" si="178"/>
        <v>1.2316361124121959</v>
      </c>
      <c r="BW139" s="634">
        <f t="shared" si="179"/>
        <v>1.1957979742465688</v>
      </c>
      <c r="BX139" s="634">
        <v>1</v>
      </c>
      <c r="BY139" s="634">
        <v>1</v>
      </c>
      <c r="BZ139" s="634">
        <f t="shared" si="180"/>
        <v>0.83266682381148072</v>
      </c>
      <c r="CA139" s="634">
        <f t="shared" si="181"/>
        <v>1.0375185257156572</v>
      </c>
      <c r="CB139" s="634">
        <f t="shared" si="182"/>
        <v>1.0375185257156563</v>
      </c>
      <c r="CC139" s="634"/>
      <c r="CD139" s="634">
        <f t="shared" si="210"/>
        <v>1.4727879682314231</v>
      </c>
      <c r="CG139" s="579"/>
      <c r="CI139" s="625">
        <f t="shared" si="183"/>
        <v>0.42081220002175546</v>
      </c>
      <c r="CJ139" s="625">
        <f t="shared" si="184"/>
        <v>0.4872166978024145</v>
      </c>
      <c r="CK139" s="625">
        <f t="shared" si="185"/>
        <v>9.1971102175829961E-2</v>
      </c>
      <c r="CL139" s="625">
        <f t="shared" si="186"/>
        <v>0</v>
      </c>
      <c r="CN139" s="625">
        <f t="shared" si="231"/>
        <v>0.42460807190729505</v>
      </c>
      <c r="CO139" s="625">
        <f t="shared" si="231"/>
        <v>0.49299805797143975</v>
      </c>
      <c r="CP139" s="625">
        <f t="shared" si="231"/>
        <v>8.1984462471456812E-2</v>
      </c>
      <c r="CQ139" s="625"/>
      <c r="CR139" s="625">
        <f t="shared" si="188"/>
        <v>0.99959059235019165</v>
      </c>
      <c r="CS139" s="625"/>
      <c r="CT139" s="625">
        <f t="shared" si="232"/>
        <v>0.42478198089977615</v>
      </c>
      <c r="CU139" s="625">
        <f t="shared" si="232"/>
        <v>0.49319997781524261</v>
      </c>
      <c r="CV139" s="625">
        <f t="shared" si="232"/>
        <v>8.2018041284981177E-2</v>
      </c>
      <c r="CW139" s="625">
        <f t="shared" si="232"/>
        <v>0</v>
      </c>
      <c r="CZ139" s="625">
        <f t="shared" si="211"/>
        <v>1.415595067529243E-2</v>
      </c>
      <c r="DA139" s="625">
        <f t="shared" si="212"/>
        <v>-3.9579404439283226E-2</v>
      </c>
      <c r="DB139" s="625">
        <f t="shared" si="213"/>
        <v>-8.3205640811946577E-3</v>
      </c>
      <c r="DC139" s="625">
        <f t="shared" si="214"/>
        <v>0</v>
      </c>
      <c r="DE139" s="625">
        <f t="shared" si="215"/>
        <v>0.21775939708924283</v>
      </c>
      <c r="DF139" s="625">
        <f t="shared" si="216"/>
        <v>0.21775939708924283</v>
      </c>
      <c r="DG139" s="625">
        <f t="shared" si="217"/>
        <v>0.21775939708924283</v>
      </c>
      <c r="DH139" s="625">
        <f t="shared" si="218"/>
        <v>0</v>
      </c>
      <c r="DI139" s="625"/>
      <c r="DK139" s="625">
        <f t="shared" si="219"/>
        <v>-5.3056515646172038E-2</v>
      </c>
      <c r="DL139" s="625">
        <f t="shared" si="220"/>
        <v>-4.9344373196591237E-3</v>
      </c>
      <c r="DM139" s="625">
        <f t="shared" si="221"/>
        <v>0.22182155404101253</v>
      </c>
      <c r="DN139" s="625"/>
      <c r="DP139" s="625">
        <f t="shared" si="190"/>
        <v>0.21775939708924283</v>
      </c>
      <c r="DQ139" s="625">
        <f t="shared" si="191"/>
        <v>0.21775939708924283</v>
      </c>
      <c r="DR139" s="625">
        <f t="shared" si="192"/>
        <v>0.21775939708924283</v>
      </c>
      <c r="DS139" s="625">
        <f t="shared" si="193"/>
        <v>0</v>
      </c>
      <c r="DU139" s="625">
        <f t="shared" si="194"/>
        <v>0</v>
      </c>
      <c r="DV139" s="625">
        <f t="shared" si="195"/>
        <v>0</v>
      </c>
      <c r="DW139" s="625">
        <f t="shared" si="196"/>
        <v>0</v>
      </c>
      <c r="DX139" s="625">
        <f t="shared" si="197"/>
        <v>0</v>
      </c>
      <c r="EB139" s="625">
        <f t="shared" si="225"/>
        <v>0.98591039578940742</v>
      </c>
      <c r="EC139" s="625">
        <f t="shared" si="150"/>
        <v>0.76513830123028415</v>
      </c>
      <c r="ED139" s="625">
        <f t="shared" si="222"/>
        <v>0.83266682381148072</v>
      </c>
      <c r="EE139" s="625"/>
      <c r="EF139" s="625">
        <f t="shared" si="226"/>
        <v>1.243287892943405</v>
      </c>
      <c r="EG139" s="625">
        <f t="shared" si="152"/>
        <v>1.2478047874293932</v>
      </c>
      <c r="EH139" s="625">
        <f t="shared" si="223"/>
        <v>1.2316361124121959</v>
      </c>
      <c r="EI139" s="625"/>
      <c r="EJ139" s="625">
        <f t="shared" si="227"/>
        <v>0.99324517030606019</v>
      </c>
      <c r="EK139" s="625">
        <f t="shared" si="154"/>
        <v>1.2021609888166367</v>
      </c>
      <c r="EL139" s="625">
        <f t="shared" si="224"/>
        <v>1.1957979742465688</v>
      </c>
      <c r="EM139" s="625"/>
      <c r="EP139" s="581"/>
    </row>
    <row r="140" spans="1:146" x14ac:dyDescent="0.2">
      <c r="A140" s="575" t="s">
        <v>621</v>
      </c>
      <c r="B140" s="575">
        <f t="shared" si="148"/>
        <v>2001</v>
      </c>
      <c r="D140" s="630">
        <f t="shared" si="233"/>
        <v>434.73460127080068</v>
      </c>
      <c r="E140" s="630">
        <f t="shared" si="233"/>
        <v>474.356023606414</v>
      </c>
      <c r="F140" s="630">
        <f t="shared" si="233"/>
        <v>103.34858828429508</v>
      </c>
      <c r="G140" s="630"/>
      <c r="H140" s="630">
        <f t="shared" si="228"/>
        <v>1012.4392131615097</v>
      </c>
      <c r="J140" s="636">
        <f t="shared" si="234"/>
        <v>247665.06485</v>
      </c>
      <c r="K140" s="636">
        <f t="shared" si="234"/>
        <v>69627.562999999995</v>
      </c>
      <c r="L140" s="636">
        <f t="shared" si="234"/>
        <v>77449</v>
      </c>
      <c r="M140" s="636"/>
      <c r="N140" s="636">
        <f t="shared" si="229"/>
        <v>394741.62784999999</v>
      </c>
      <c r="O140" s="781"/>
      <c r="R140" s="649">
        <f t="shared" si="235"/>
        <v>174219.50465035101</v>
      </c>
      <c r="S140" s="649">
        <f t="shared" si="235"/>
        <v>48979.372780000333</v>
      </c>
      <c r="T140" s="649">
        <f t="shared" si="235"/>
        <v>54481.347314112463</v>
      </c>
      <c r="U140" s="645"/>
      <c r="V140" s="636">
        <f t="shared" si="230"/>
        <v>277680.22474446381</v>
      </c>
      <c r="X140" s="639">
        <f t="shared" si="199"/>
        <v>1.7553327577068676</v>
      </c>
      <c r="Y140" s="639">
        <f t="shared" si="200"/>
        <v>6.8127621184503333</v>
      </c>
      <c r="Z140" s="639">
        <f t="shared" si="201"/>
        <v>1.334408298161307</v>
      </c>
      <c r="AA140" s="630"/>
      <c r="AB140" s="630">
        <f t="shared" si="202"/>
        <v>3.6460616311197906</v>
      </c>
      <c r="AC140" s="652"/>
      <c r="AE140" s="639">
        <f t="shared" si="203"/>
        <v>2.4953268128232211</v>
      </c>
      <c r="AF140" s="639">
        <f t="shared" si="204"/>
        <v>9.6848121297320304</v>
      </c>
      <c r="AG140" s="639">
        <f t="shared" si="205"/>
        <v>1.8969536066800681</v>
      </c>
      <c r="AH140" s="630"/>
      <c r="AI140" s="639">
        <f t="shared" si="163"/>
        <v>3.6460616311197906</v>
      </c>
      <c r="AK140" s="640">
        <f t="shared" si="164"/>
        <v>0.95352129505010719</v>
      </c>
      <c r="AL140" s="640">
        <f t="shared" si="165"/>
        <v>0.71689198195635573</v>
      </c>
      <c r="AM140" s="640">
        <f t="shared" si="166"/>
        <v>0.9815029979547425</v>
      </c>
      <c r="AN140" s="641"/>
      <c r="AO140" s="640">
        <f t="shared" si="167"/>
        <v>1.1033191856854314</v>
      </c>
      <c r="AP140" s="635"/>
      <c r="AQ140" s="635">
        <f t="shared" si="206"/>
        <v>1.4215691024208237</v>
      </c>
      <c r="AR140" s="635">
        <f t="shared" si="207"/>
        <v>1.4215691024208237</v>
      </c>
      <c r="AS140" s="635">
        <f t="shared" si="208"/>
        <v>1.4215691024208235</v>
      </c>
      <c r="AT140" s="635"/>
      <c r="AU140" s="635">
        <f t="shared" si="168"/>
        <v>1.4215691024208237</v>
      </c>
      <c r="AW140" s="635">
        <f t="shared" si="236"/>
        <v>0.62741055763217246</v>
      </c>
      <c r="AX140" s="635">
        <f t="shared" si="236"/>
        <v>0.17638768776233082</v>
      </c>
      <c r="AY140" s="635">
        <f t="shared" si="236"/>
        <v>0.19620175460549671</v>
      </c>
      <c r="AZ140" s="650"/>
      <c r="BA140" s="635">
        <f t="shared" si="209"/>
        <v>1</v>
      </c>
      <c r="BC140" s="625"/>
      <c r="BD140" s="642">
        <f t="shared" si="170"/>
        <v>0.95352129505010719</v>
      </c>
      <c r="BE140" s="642">
        <f t="shared" si="171"/>
        <v>0.71689198195635573</v>
      </c>
      <c r="BF140" s="642">
        <f t="shared" si="172"/>
        <v>0.9815029979547425</v>
      </c>
      <c r="BG140" s="642">
        <v>1</v>
      </c>
      <c r="BH140" s="633"/>
      <c r="BI140" s="642">
        <f t="shared" si="173"/>
        <v>1.4215691024208237</v>
      </c>
      <c r="BJ140" s="642">
        <f t="shared" si="174"/>
        <v>1.4215691024208237</v>
      </c>
      <c r="BK140" s="642">
        <f t="shared" si="175"/>
        <v>1.4215691024208235</v>
      </c>
      <c r="BL140" s="642">
        <v>1</v>
      </c>
      <c r="BN140" s="642">
        <v>1</v>
      </c>
      <c r="BO140" s="642">
        <v>1</v>
      </c>
      <c r="BP140" s="642">
        <v>1</v>
      </c>
      <c r="BQ140" s="642">
        <v>1</v>
      </c>
      <c r="BT140" s="634">
        <f t="shared" si="176"/>
        <v>0.86921070104523135</v>
      </c>
      <c r="BU140" s="634">
        <f t="shared" si="177"/>
        <v>1.1033191856854314</v>
      </c>
      <c r="BV140" s="634">
        <f t="shared" si="178"/>
        <v>1.1300485119475592</v>
      </c>
      <c r="BW140" s="634">
        <f t="shared" si="179"/>
        <v>1.1716863297209981</v>
      </c>
      <c r="BX140" s="634">
        <v>1</v>
      </c>
      <c r="BY140" s="634">
        <v>1</v>
      </c>
      <c r="BZ140" s="634">
        <f t="shared" si="180"/>
        <v>0.8332833794009068</v>
      </c>
      <c r="CA140" s="634">
        <f t="shared" si="181"/>
        <v>0.9590168428662883</v>
      </c>
      <c r="CB140" s="634">
        <f t="shared" si="182"/>
        <v>0.95901684286628763</v>
      </c>
      <c r="CC140" s="634"/>
      <c r="CD140" s="634">
        <f t="shared" si="210"/>
        <v>1.3240623933705111</v>
      </c>
      <c r="CG140" s="579"/>
      <c r="CI140" s="625">
        <f t="shared" si="183"/>
        <v>0.4293932866480642</v>
      </c>
      <c r="CJ140" s="625">
        <f t="shared" si="184"/>
        <v>0.46852790512247988</v>
      </c>
      <c r="CK140" s="625">
        <f t="shared" si="185"/>
        <v>0.102078808229456</v>
      </c>
      <c r="CL140" s="625">
        <f t="shared" si="186"/>
        <v>0</v>
      </c>
      <c r="CN140" s="625">
        <f t="shared" si="231"/>
        <v>0.42508830818771642</v>
      </c>
      <c r="CO140" s="625">
        <f t="shared" si="231"/>
        <v>0.47781138794520656</v>
      </c>
      <c r="CP140" s="625">
        <f t="shared" si="231"/>
        <v>9.6937142961419087E-2</v>
      </c>
      <c r="CQ140" s="625"/>
      <c r="CR140" s="625">
        <f t="shared" si="188"/>
        <v>0.99983683909434207</v>
      </c>
      <c r="CS140" s="625"/>
      <c r="CT140" s="625">
        <f t="shared" si="232"/>
        <v>0.42515767729939202</v>
      </c>
      <c r="CU140" s="625">
        <f t="shared" si="232"/>
        <v>0.47788936080611999</v>
      </c>
      <c r="CV140" s="625">
        <f t="shared" si="232"/>
        <v>9.6952961894488016E-2</v>
      </c>
      <c r="CW140" s="625">
        <f t="shared" si="232"/>
        <v>0</v>
      </c>
      <c r="CZ140" s="625">
        <f t="shared" si="211"/>
        <v>1.3958353655802969E-2</v>
      </c>
      <c r="DA140" s="625">
        <f t="shared" si="212"/>
        <v>-9.1670682196769732E-3</v>
      </c>
      <c r="DB140" s="625">
        <f t="shared" si="213"/>
        <v>-8.3903771581565704E-3</v>
      </c>
      <c r="DC140" s="625">
        <f t="shared" si="214"/>
        <v>0</v>
      </c>
      <c r="DE140" s="625">
        <f t="shared" si="215"/>
        <v>-8.6082895451421254E-2</v>
      </c>
      <c r="DF140" s="625">
        <f t="shared" si="216"/>
        <v>-8.6082895451421254E-2</v>
      </c>
      <c r="DG140" s="625">
        <f t="shared" si="217"/>
        <v>-8.6082895451421379E-2</v>
      </c>
      <c r="DH140" s="625">
        <f t="shared" si="218"/>
        <v>0</v>
      </c>
      <c r="DI140" s="625"/>
      <c r="DK140" s="625">
        <f t="shared" si="219"/>
        <v>-1.3401275944240856E-2</v>
      </c>
      <c r="DL140" s="625">
        <f t="shared" si="220"/>
        <v>-4.9575777881674797E-2</v>
      </c>
      <c r="DM140" s="625">
        <f t="shared" si="221"/>
        <v>9.3031580996661881E-2</v>
      </c>
      <c r="DN140" s="625"/>
      <c r="DP140" s="625">
        <f t="shared" si="190"/>
        <v>-8.6082895451421254E-2</v>
      </c>
      <c r="DQ140" s="625">
        <f t="shared" si="191"/>
        <v>-8.6082895451421254E-2</v>
      </c>
      <c r="DR140" s="625">
        <f t="shared" si="192"/>
        <v>-8.6082895451421379E-2</v>
      </c>
      <c r="DS140" s="625">
        <f t="shared" si="193"/>
        <v>0</v>
      </c>
      <c r="DU140" s="625">
        <f t="shared" si="194"/>
        <v>0</v>
      </c>
      <c r="DV140" s="625">
        <f t="shared" si="195"/>
        <v>0</v>
      </c>
      <c r="DW140" s="625">
        <f t="shared" si="196"/>
        <v>0</v>
      </c>
      <c r="DX140" s="625">
        <f t="shared" si="197"/>
        <v>0</v>
      </c>
      <c r="EB140" s="625">
        <f t="shared" si="225"/>
        <v>1.0007404589348281</v>
      </c>
      <c r="EC140" s="625">
        <f t="shared" si="150"/>
        <v>0.76570485472180927</v>
      </c>
      <c r="ED140" s="625">
        <f t="shared" si="222"/>
        <v>0.8332833794009068</v>
      </c>
      <c r="EE140" s="625"/>
      <c r="EF140" s="625">
        <f t="shared" si="226"/>
        <v>0.91751816998474123</v>
      </c>
      <c r="EG140" s="625">
        <f t="shared" si="152"/>
        <v>1.1448835650604159</v>
      </c>
      <c r="EH140" s="625">
        <f t="shared" si="223"/>
        <v>1.1300485119475592</v>
      </c>
      <c r="EI140" s="625"/>
      <c r="EJ140" s="625">
        <f t="shared" si="227"/>
        <v>0.97983635610290887</v>
      </c>
      <c r="EK140" s="625">
        <f t="shared" si="154"/>
        <v>1.177921042731163</v>
      </c>
      <c r="EL140" s="625">
        <f t="shared" si="224"/>
        <v>1.1716863297209981</v>
      </c>
      <c r="EM140" s="625"/>
      <c r="EP140" s="581"/>
    </row>
    <row r="141" spans="1:146" x14ac:dyDescent="0.2">
      <c r="A141" s="575" t="s">
        <v>621</v>
      </c>
      <c r="B141" s="575">
        <f t="shared" si="148"/>
        <v>2002</v>
      </c>
      <c r="D141" s="630">
        <f t="shared" si="233"/>
        <v>448.96220167167149</v>
      </c>
      <c r="E141" s="630">
        <f t="shared" si="233"/>
        <v>443.22392550296695</v>
      </c>
      <c r="F141" s="630">
        <f t="shared" si="233"/>
        <v>74.543411660035432</v>
      </c>
      <c r="G141" s="630"/>
      <c r="H141" s="630">
        <f t="shared" ref="H141:H148" si="237">SUM(D141:G141)</f>
        <v>966.7295388346738</v>
      </c>
      <c r="J141" s="636">
        <f t="shared" si="234"/>
        <v>252273.56125</v>
      </c>
      <c r="K141" s="636">
        <f t="shared" si="234"/>
        <v>68058.277359999993</v>
      </c>
      <c r="L141" s="636">
        <f t="shared" si="234"/>
        <v>56337.2</v>
      </c>
      <c r="M141" s="636"/>
      <c r="N141" s="636">
        <f t="shared" ref="N141:N149" si="238">SUM(J141:M141)</f>
        <v>376669.03860999999</v>
      </c>
      <c r="O141" s="781"/>
      <c r="R141" s="649">
        <f t="shared" si="235"/>
        <v>187911.3308026029</v>
      </c>
      <c r="S141" s="649">
        <f t="shared" si="235"/>
        <v>50694.656259189185</v>
      </c>
      <c r="T141" s="649">
        <f t="shared" si="235"/>
        <v>41963.962348006055</v>
      </c>
      <c r="U141" s="645"/>
      <c r="V141" s="636">
        <f t="shared" ref="V141:V149" si="239">SUM(R141:U141)</f>
        <v>280569.94940979814</v>
      </c>
      <c r="X141" s="639">
        <f t="shared" si="199"/>
        <v>1.7796641052954236</v>
      </c>
      <c r="Y141" s="639">
        <f t="shared" si="200"/>
        <v>6.5124176322961667</v>
      </c>
      <c r="Z141" s="639">
        <f t="shared" si="201"/>
        <v>1.3231650074912391</v>
      </c>
      <c r="AA141" s="630"/>
      <c r="AB141" s="630">
        <f t="shared" si="202"/>
        <v>3.4455918777768915</v>
      </c>
      <c r="AC141" s="652"/>
      <c r="AE141" s="639">
        <f t="shared" si="203"/>
        <v>2.3892236820104125</v>
      </c>
      <c r="AF141" s="639">
        <f t="shared" si="204"/>
        <v>8.7430107669903734</v>
      </c>
      <c r="AG141" s="639">
        <f t="shared" si="205"/>
        <v>1.776367327800193</v>
      </c>
      <c r="AH141" s="630"/>
      <c r="AI141" s="639">
        <f t="shared" si="163"/>
        <v>3.4455918777768915</v>
      </c>
      <c r="AK141" s="640">
        <f t="shared" si="164"/>
        <v>0.96673842323340553</v>
      </c>
      <c r="AL141" s="640">
        <f t="shared" si="165"/>
        <v>0.68528739189359567</v>
      </c>
      <c r="AM141" s="640">
        <f t="shared" si="166"/>
        <v>0.97323317265857645</v>
      </c>
      <c r="AN141" s="641"/>
      <c r="AO141" s="640">
        <f t="shared" si="167"/>
        <v>1.0426558872033054</v>
      </c>
      <c r="AP141" s="635"/>
      <c r="AQ141" s="635">
        <f t="shared" si="206"/>
        <v>1.3425138344372025</v>
      </c>
      <c r="AR141" s="635">
        <f t="shared" si="207"/>
        <v>1.3425138344372023</v>
      </c>
      <c r="AS141" s="635">
        <f t="shared" si="208"/>
        <v>1.3425138344372025</v>
      </c>
      <c r="AT141" s="635"/>
      <c r="AU141" s="635">
        <f t="shared" si="168"/>
        <v>1.3425138344372023</v>
      </c>
      <c r="AW141" s="635">
        <f t="shared" si="236"/>
        <v>0.66974859994054881</v>
      </c>
      <c r="AX141" s="635">
        <f t="shared" si="236"/>
        <v>0.18068455430037872</v>
      </c>
      <c r="AY141" s="635">
        <f t="shared" si="236"/>
        <v>0.1495668457590725</v>
      </c>
      <c r="AZ141" s="650"/>
      <c r="BA141" s="635">
        <f t="shared" si="209"/>
        <v>1</v>
      </c>
      <c r="BC141" s="625"/>
      <c r="BD141" s="642">
        <f t="shared" si="170"/>
        <v>0.96673842323340553</v>
      </c>
      <c r="BE141" s="642">
        <f t="shared" si="171"/>
        <v>0.68528739189359567</v>
      </c>
      <c r="BF141" s="642">
        <f t="shared" si="172"/>
        <v>0.97323317265857645</v>
      </c>
      <c r="BG141" s="642">
        <v>1</v>
      </c>
      <c r="BH141" s="633"/>
      <c r="BI141" s="642">
        <f t="shared" si="173"/>
        <v>1.3425138344372025</v>
      </c>
      <c r="BJ141" s="642">
        <f t="shared" si="174"/>
        <v>1.3425138344372023</v>
      </c>
      <c r="BK141" s="642">
        <f t="shared" si="175"/>
        <v>1.3425138344372025</v>
      </c>
      <c r="BL141" s="642">
        <v>1</v>
      </c>
      <c r="BN141" s="642">
        <v>1</v>
      </c>
      <c r="BO141" s="642">
        <v>1</v>
      </c>
      <c r="BP141" s="642">
        <v>1</v>
      </c>
      <c r="BQ141" s="642">
        <v>1</v>
      </c>
      <c r="BT141" s="634">
        <f t="shared" si="176"/>
        <v>0.829415334013477</v>
      </c>
      <c r="BU141" s="634">
        <f t="shared" si="177"/>
        <v>1.0426558872033054</v>
      </c>
      <c r="BV141" s="634">
        <f t="shared" si="178"/>
        <v>1.0672050752167144</v>
      </c>
      <c r="BW141" s="634">
        <f t="shared" si="179"/>
        <v>1.1907979638909056</v>
      </c>
      <c r="BX141" s="634">
        <v>1</v>
      </c>
      <c r="BY141" s="634">
        <v>1</v>
      </c>
      <c r="BZ141" s="634">
        <f t="shared" si="180"/>
        <v>0.82045550709651427</v>
      </c>
      <c r="CA141" s="634">
        <f t="shared" si="181"/>
        <v>0.86479478094584838</v>
      </c>
      <c r="CB141" s="634">
        <f t="shared" si="182"/>
        <v>0.86479478094584772</v>
      </c>
      <c r="CC141" s="634"/>
      <c r="CD141" s="634">
        <f t="shared" si="210"/>
        <v>1.2708256306221042</v>
      </c>
      <c r="CF141" s="653">
        <f t="shared" ref="CF141:CF150" si="240">H141/H124</f>
        <v>0.81033608350319786</v>
      </c>
      <c r="CG141" s="579"/>
      <c r="CI141" s="625">
        <f t="shared" si="183"/>
        <v>0.46441345137013673</v>
      </c>
      <c r="CJ141" s="625">
        <f t="shared" si="184"/>
        <v>0.45847768967238034</v>
      </c>
      <c r="CK141" s="625">
        <f t="shared" si="185"/>
        <v>7.7108858957482984E-2</v>
      </c>
      <c r="CL141" s="625">
        <f t="shared" si="186"/>
        <v>0</v>
      </c>
      <c r="CN141" s="625">
        <f t="shared" si="231"/>
        <v>0.4466745883067636</v>
      </c>
      <c r="CO141" s="625">
        <f t="shared" si="231"/>
        <v>0.46348463677407098</v>
      </c>
      <c r="CP141" s="625">
        <f t="shared" si="231"/>
        <v>8.9010869093152992E-2</v>
      </c>
      <c r="CQ141" s="625"/>
      <c r="CR141" s="625">
        <f t="shared" si="188"/>
        <v>0.99917009417398761</v>
      </c>
      <c r="CS141" s="625"/>
      <c r="CT141" s="625">
        <f t="shared" si="232"/>
        <v>0.44704559404975869</v>
      </c>
      <c r="CU141" s="625">
        <f t="shared" si="232"/>
        <v>0.46386960486165574</v>
      </c>
      <c r="CV141" s="625">
        <f t="shared" si="232"/>
        <v>8.9084801088585561E-2</v>
      </c>
      <c r="CW141" s="625">
        <f t="shared" si="232"/>
        <v>0</v>
      </c>
      <c r="CZ141" s="625">
        <f t="shared" si="211"/>
        <v>1.3766197130823353E-2</v>
      </c>
      <c r="DA141" s="625">
        <f t="shared" si="212"/>
        <v>-4.5086875984540642E-2</v>
      </c>
      <c r="DB141" s="625">
        <f t="shared" si="213"/>
        <v>-8.4613716778230465E-3</v>
      </c>
      <c r="DC141" s="625">
        <f t="shared" si="214"/>
        <v>0</v>
      </c>
      <c r="DE141" s="625">
        <f t="shared" si="215"/>
        <v>-5.7217410924021612E-2</v>
      </c>
      <c r="DF141" s="625">
        <f t="shared" si="216"/>
        <v>-5.7217410924021848E-2</v>
      </c>
      <c r="DG141" s="625">
        <f t="shared" si="217"/>
        <v>-5.7217410924021495E-2</v>
      </c>
      <c r="DH141" s="625">
        <f t="shared" si="218"/>
        <v>0</v>
      </c>
      <c r="DI141" s="625"/>
      <c r="DK141" s="625">
        <f t="shared" si="219"/>
        <v>6.5301294793041087E-2</v>
      </c>
      <c r="DL141" s="625">
        <f t="shared" si="220"/>
        <v>2.4068373042101254E-2</v>
      </c>
      <c r="DM141" s="625">
        <f t="shared" si="221"/>
        <v>-0.27140006831301966</v>
      </c>
      <c r="DN141" s="625"/>
      <c r="DP141" s="625">
        <f t="shared" si="190"/>
        <v>-5.7217410924021612E-2</v>
      </c>
      <c r="DQ141" s="625">
        <f t="shared" si="191"/>
        <v>-5.7217410924021848E-2</v>
      </c>
      <c r="DR141" s="625">
        <f t="shared" si="192"/>
        <v>-5.7217410924021495E-2</v>
      </c>
      <c r="DS141" s="625">
        <f t="shared" si="193"/>
        <v>0</v>
      </c>
      <c r="DU141" s="625">
        <f t="shared" si="194"/>
        <v>0</v>
      </c>
      <c r="DV141" s="625">
        <f t="shared" si="195"/>
        <v>0</v>
      </c>
      <c r="DW141" s="625">
        <f t="shared" si="196"/>
        <v>0</v>
      </c>
      <c r="DX141" s="625">
        <f t="shared" si="197"/>
        <v>0</v>
      </c>
      <c r="EB141" s="625">
        <f t="shared" si="225"/>
        <v>0.98460563042357185</v>
      </c>
      <c r="EC141" s="625">
        <f t="shared" si="150"/>
        <v>0.75391731120175653</v>
      </c>
      <c r="ED141" s="625">
        <f t="shared" si="222"/>
        <v>0.82045550709651427</v>
      </c>
      <c r="EE141" s="625"/>
      <c r="EF141" s="625">
        <f t="shared" si="226"/>
        <v>0.94438872661976392</v>
      </c>
      <c r="EG141" s="625">
        <f t="shared" si="152"/>
        <v>1.0812151321353018</v>
      </c>
      <c r="EH141" s="625">
        <f t="shared" si="223"/>
        <v>1.0672050752167144</v>
      </c>
      <c r="EI141" s="625"/>
      <c r="EJ141" s="625">
        <f t="shared" si="227"/>
        <v>1.0163112205759528</v>
      </c>
      <c r="EK141" s="625">
        <f t="shared" si="154"/>
        <v>1.1971343726802073</v>
      </c>
      <c r="EL141" s="625">
        <f t="shared" si="224"/>
        <v>1.1907979638909056</v>
      </c>
      <c r="EM141" s="625"/>
      <c r="EP141" s="581"/>
    </row>
    <row r="142" spans="1:146" x14ac:dyDescent="0.2">
      <c r="A142" s="575" t="s">
        <v>621</v>
      </c>
      <c r="B142" s="575">
        <f t="shared" si="148"/>
        <v>2003</v>
      </c>
      <c r="D142" s="630">
        <f t="shared" si="233"/>
        <v>406.25213756141045</v>
      </c>
      <c r="E142" s="630">
        <f t="shared" si="233"/>
        <v>449.91833112301623</v>
      </c>
      <c r="F142" s="630">
        <f t="shared" si="233"/>
        <v>80.907614706281166</v>
      </c>
      <c r="G142" s="630"/>
      <c r="H142" s="630">
        <f t="shared" si="237"/>
        <v>937.07808339070777</v>
      </c>
      <c r="J142" s="636">
        <f t="shared" si="234"/>
        <v>235353.10750000001</v>
      </c>
      <c r="K142" s="636">
        <f t="shared" si="234"/>
        <v>66929.201279999994</v>
      </c>
      <c r="L142" s="636">
        <f t="shared" si="234"/>
        <v>64160.5</v>
      </c>
      <c r="M142" s="636"/>
      <c r="N142" s="636">
        <f t="shared" si="238"/>
        <v>366442.80878000002</v>
      </c>
      <c r="O142" s="781"/>
      <c r="R142" s="649">
        <f t="shared" si="235"/>
        <v>153367.83019925648</v>
      </c>
      <c r="S142" s="649">
        <f t="shared" si="235"/>
        <v>43614.407671599991</v>
      </c>
      <c r="T142" s="649">
        <f t="shared" si="235"/>
        <v>41810.183744862581</v>
      </c>
      <c r="U142" s="645"/>
      <c r="V142" s="636">
        <f t="shared" si="239"/>
        <v>238792.42161571907</v>
      </c>
      <c r="X142" s="639">
        <f t="shared" si="199"/>
        <v>1.726138829764168</v>
      </c>
      <c r="Y142" s="639">
        <f t="shared" si="200"/>
        <v>6.722302410882981</v>
      </c>
      <c r="Z142" s="639">
        <f t="shared" si="201"/>
        <v>1.2610190803731449</v>
      </c>
      <c r="AA142" s="630"/>
      <c r="AB142" s="630">
        <f t="shared" si="202"/>
        <v>3.924237113767024</v>
      </c>
      <c r="AC142" s="652"/>
      <c r="AE142" s="639">
        <f t="shared" si="203"/>
        <v>2.6488745197321046</v>
      </c>
      <c r="AF142" s="639">
        <f t="shared" si="204"/>
        <v>10.315818903485546</v>
      </c>
      <c r="AG142" s="639">
        <f t="shared" si="205"/>
        <v>1.935117415412523</v>
      </c>
      <c r="AH142" s="630"/>
      <c r="AI142" s="639">
        <f t="shared" si="163"/>
        <v>3.924237113767024</v>
      </c>
      <c r="AK142" s="640">
        <f t="shared" si="164"/>
        <v>0.93766274523537685</v>
      </c>
      <c r="AL142" s="640">
        <f t="shared" si="165"/>
        <v>0.70737310577696799</v>
      </c>
      <c r="AM142" s="640">
        <f t="shared" si="166"/>
        <v>0.92752271517630969</v>
      </c>
      <c r="AN142" s="641"/>
      <c r="AO142" s="640">
        <f t="shared" si="167"/>
        <v>1.1874966840503551</v>
      </c>
      <c r="AP142" s="635"/>
      <c r="AQ142" s="635">
        <f t="shared" si="206"/>
        <v>1.5345663245951104</v>
      </c>
      <c r="AR142" s="635">
        <f t="shared" si="207"/>
        <v>1.5345663245951107</v>
      </c>
      <c r="AS142" s="635">
        <f t="shared" si="208"/>
        <v>1.5345663245951104</v>
      </c>
      <c r="AT142" s="635"/>
      <c r="AU142" s="635">
        <f t="shared" si="168"/>
        <v>1.5345663245951104</v>
      </c>
      <c r="AW142" s="635">
        <f t="shared" si="236"/>
        <v>0.64226422748903811</v>
      </c>
      <c r="AX142" s="635">
        <f t="shared" si="236"/>
        <v>0.18264569443408571</v>
      </c>
      <c r="AY142" s="635">
        <f t="shared" si="236"/>
        <v>0.17509007807687615</v>
      </c>
      <c r="AZ142" s="650"/>
      <c r="BA142" s="635">
        <f t="shared" si="209"/>
        <v>1</v>
      </c>
      <c r="BC142" s="625"/>
      <c r="BD142" s="642">
        <f t="shared" si="170"/>
        <v>0.93766274523537685</v>
      </c>
      <c r="BE142" s="642">
        <f t="shared" si="171"/>
        <v>0.70737310577696799</v>
      </c>
      <c r="BF142" s="642">
        <f t="shared" si="172"/>
        <v>0.92752271517630969</v>
      </c>
      <c r="BG142" s="642">
        <v>1</v>
      </c>
      <c r="BH142" s="633"/>
      <c r="BI142" s="642">
        <f t="shared" si="173"/>
        <v>1.5345663245951104</v>
      </c>
      <c r="BJ142" s="642">
        <f t="shared" si="174"/>
        <v>1.5345663245951107</v>
      </c>
      <c r="BK142" s="642">
        <f t="shared" si="175"/>
        <v>1.5345663245951104</v>
      </c>
      <c r="BL142" s="642">
        <v>1</v>
      </c>
      <c r="BN142" s="642">
        <v>1</v>
      </c>
      <c r="BO142" s="642">
        <v>1</v>
      </c>
      <c r="BP142" s="642">
        <v>1</v>
      </c>
      <c r="BQ142" s="642">
        <v>1</v>
      </c>
      <c r="BT142" s="634">
        <f t="shared" si="176"/>
        <v>0.80689744440553934</v>
      </c>
      <c r="BU142" s="634">
        <f t="shared" si="177"/>
        <v>1.1874966840503551</v>
      </c>
      <c r="BV142" s="634">
        <f t="shared" si="178"/>
        <v>1.2198734402994842</v>
      </c>
      <c r="BW142" s="634">
        <f t="shared" si="179"/>
        <v>1.1897529523373356</v>
      </c>
      <c r="BX142" s="634">
        <v>1</v>
      </c>
      <c r="BY142" s="634">
        <v>1</v>
      </c>
      <c r="BZ142" s="634">
        <f t="shared" si="180"/>
        <v>0.81820256885196729</v>
      </c>
      <c r="CA142" s="634">
        <f t="shared" si="181"/>
        <v>0.95818803960028454</v>
      </c>
      <c r="CB142" s="634">
        <f t="shared" si="182"/>
        <v>0.95818803960028376</v>
      </c>
      <c r="CC142" s="634"/>
      <c r="CD142" s="634">
        <f t="shared" si="210"/>
        <v>1.4513480270742138</v>
      </c>
      <c r="CF142" s="653">
        <f t="shared" si="240"/>
        <v>0.84449417668841498</v>
      </c>
      <c r="CG142" s="579"/>
      <c r="CI142" s="625">
        <f t="shared" si="183"/>
        <v>0.43353072146499733</v>
      </c>
      <c r="CJ142" s="625">
        <f t="shared" si="184"/>
        <v>0.48012896587554282</v>
      </c>
      <c r="CK142" s="625">
        <f t="shared" si="185"/>
        <v>8.634031265945992E-2</v>
      </c>
      <c r="CL142" s="625">
        <f t="shared" si="186"/>
        <v>0</v>
      </c>
      <c r="CN142" s="625">
        <f t="shared" si="231"/>
        <v>0.44879500710316139</v>
      </c>
      <c r="CO142" s="625">
        <f t="shared" si="231"/>
        <v>0.46922007594984638</v>
      </c>
      <c r="CP142" s="625">
        <f t="shared" si="231"/>
        <v>8.1637614479797768E-2</v>
      </c>
      <c r="CQ142" s="625"/>
      <c r="CR142" s="625">
        <f t="shared" si="188"/>
        <v>0.99965269753280561</v>
      </c>
      <c r="CS142" s="625"/>
      <c r="CT142" s="625">
        <f t="shared" si="232"/>
        <v>0.4489509288684066</v>
      </c>
      <c r="CU142" s="625">
        <f t="shared" si="232"/>
        <v>0.46938309385640203</v>
      </c>
      <c r="CV142" s="625">
        <f t="shared" si="232"/>
        <v>8.1665977275191287E-2</v>
      </c>
      <c r="CW142" s="625">
        <f t="shared" si="232"/>
        <v>0</v>
      </c>
      <c r="CZ142" s="625">
        <f t="shared" si="211"/>
        <v>-3.0537617786138636E-2</v>
      </c>
      <c r="DA142" s="625">
        <f t="shared" si="212"/>
        <v>3.1719957153673962E-2</v>
      </c>
      <c r="DB142" s="625">
        <f t="shared" si="213"/>
        <v>-4.810641155849725E-2</v>
      </c>
      <c r="DC142" s="625">
        <f t="shared" si="214"/>
        <v>0</v>
      </c>
      <c r="DE142" s="625">
        <f t="shared" si="215"/>
        <v>0.13370396409885824</v>
      </c>
      <c r="DF142" s="625">
        <f t="shared" si="216"/>
        <v>0.13370396409885862</v>
      </c>
      <c r="DG142" s="625">
        <f t="shared" si="217"/>
        <v>0.13370396409885824</v>
      </c>
      <c r="DH142" s="625">
        <f t="shared" si="218"/>
        <v>0</v>
      </c>
      <c r="DI142" s="625"/>
      <c r="DK142" s="625">
        <f t="shared" si="219"/>
        <v>-4.19026296854371E-2</v>
      </c>
      <c r="DL142" s="625">
        <f t="shared" si="220"/>
        <v>1.07954632831791E-2</v>
      </c>
      <c r="DM142" s="625">
        <f t="shared" si="221"/>
        <v>0.15755715164070802</v>
      </c>
      <c r="DN142" s="625"/>
      <c r="DP142" s="625">
        <f t="shared" si="190"/>
        <v>0.13370396409885824</v>
      </c>
      <c r="DQ142" s="625">
        <f t="shared" si="191"/>
        <v>0.13370396409885862</v>
      </c>
      <c r="DR142" s="625">
        <f t="shared" si="192"/>
        <v>0.13370396409885824</v>
      </c>
      <c r="DS142" s="625">
        <f t="shared" si="193"/>
        <v>0</v>
      </c>
      <c r="DU142" s="625">
        <f t="shared" si="194"/>
        <v>0</v>
      </c>
      <c r="DV142" s="625">
        <f t="shared" si="195"/>
        <v>0</v>
      </c>
      <c r="DW142" s="625">
        <f t="shared" si="196"/>
        <v>0</v>
      </c>
      <c r="DX142" s="625">
        <f t="shared" si="197"/>
        <v>0</v>
      </c>
      <c r="EB142" s="625">
        <f t="shared" si="225"/>
        <v>0.997254039707138</v>
      </c>
      <c r="EC142" s="625">
        <f t="shared" si="150"/>
        <v>0.75184708420109525</v>
      </c>
      <c r="ED142" s="625">
        <f t="shared" si="222"/>
        <v>0.81820256885196729</v>
      </c>
      <c r="EE142" s="625"/>
      <c r="EF142" s="625">
        <f t="shared" si="226"/>
        <v>1.1430543844178849</v>
      </c>
      <c r="EG142" s="625">
        <f t="shared" si="152"/>
        <v>1.2358876972862196</v>
      </c>
      <c r="EH142" s="625">
        <f t="shared" si="223"/>
        <v>1.2198734402994842</v>
      </c>
      <c r="EI142" s="625"/>
      <c r="EJ142" s="625">
        <f t="shared" si="227"/>
        <v>0.99912242749378277</v>
      </c>
      <c r="EK142" s="625">
        <f t="shared" si="154"/>
        <v>1.1960838004684955</v>
      </c>
      <c r="EL142" s="625">
        <f t="shared" si="224"/>
        <v>1.1897529523373356</v>
      </c>
      <c r="EM142" s="625"/>
      <c r="EP142" s="581"/>
    </row>
    <row r="143" spans="1:146" x14ac:dyDescent="0.2">
      <c r="A143" s="575" t="s">
        <v>621</v>
      </c>
      <c r="B143" s="575">
        <f t="shared" si="148"/>
        <v>2004</v>
      </c>
      <c r="D143" s="630">
        <f t="shared" si="233"/>
        <v>385.1002703903053</v>
      </c>
      <c r="E143" s="630">
        <f t="shared" si="233"/>
        <v>480.72866579728134</v>
      </c>
      <c r="F143" s="630">
        <f t="shared" si="233"/>
        <v>88.860598006579693</v>
      </c>
      <c r="G143" s="630"/>
      <c r="H143" s="630">
        <f t="shared" si="237"/>
        <v>954.6895341941663</v>
      </c>
      <c r="J143" s="636">
        <f t="shared" si="234"/>
        <v>230238.64025000003</v>
      </c>
      <c r="K143" s="636">
        <f t="shared" si="234"/>
        <v>69371.677640000009</v>
      </c>
      <c r="L143" s="636">
        <f t="shared" si="234"/>
        <v>74120.100000000006</v>
      </c>
      <c r="M143" s="636"/>
      <c r="N143" s="636">
        <f t="shared" si="238"/>
        <v>373730.41789000004</v>
      </c>
      <c r="O143" s="781"/>
      <c r="R143" s="649">
        <f t="shared" si="235"/>
        <v>144385.89545349363</v>
      </c>
      <c r="S143" s="649">
        <f t="shared" si="235"/>
        <v>43503.956522182867</v>
      </c>
      <c r="T143" s="649">
        <f t="shared" si="235"/>
        <v>46481.759091271786</v>
      </c>
      <c r="U143" s="645"/>
      <c r="V143" s="636">
        <f t="shared" si="239"/>
        <v>234371.61106694827</v>
      </c>
      <c r="X143" s="639">
        <f t="shared" si="199"/>
        <v>1.6726135542329119</v>
      </c>
      <c r="Y143" s="639">
        <f t="shared" si="200"/>
        <v>6.9297540747391571</v>
      </c>
      <c r="Z143" s="639">
        <f t="shared" si="201"/>
        <v>1.1988731532550507</v>
      </c>
      <c r="AA143" s="630"/>
      <c r="AB143" s="630">
        <f t="shared" si="202"/>
        <v>4.0734009116891681</v>
      </c>
      <c r="AC143" s="652"/>
      <c r="AE143" s="639">
        <f t="shared" si="203"/>
        <v>2.6671598993846679</v>
      </c>
      <c r="AF143" s="639">
        <f t="shared" si="204"/>
        <v>11.050228628105483</v>
      </c>
      <c r="AG143" s="639">
        <f t="shared" si="205"/>
        <v>1.9117305313702226</v>
      </c>
      <c r="AH143" s="630"/>
      <c r="AI143" s="639">
        <f t="shared" si="163"/>
        <v>4.0734009116891681</v>
      </c>
      <c r="AK143" s="640">
        <f t="shared" si="164"/>
        <v>0.90858706723734783</v>
      </c>
      <c r="AL143" s="640">
        <f t="shared" si="165"/>
        <v>0.72920278834569197</v>
      </c>
      <c r="AM143" s="640">
        <f t="shared" si="166"/>
        <v>0.88181225769404292</v>
      </c>
      <c r="AN143" s="641"/>
      <c r="AO143" s="640">
        <f t="shared" si="167"/>
        <v>1.2326345058174166</v>
      </c>
      <c r="AP143" s="635"/>
      <c r="AQ143" s="635">
        <f t="shared" si="206"/>
        <v>1.5946061734552137</v>
      </c>
      <c r="AR143" s="635">
        <f t="shared" si="207"/>
        <v>1.5946061734552137</v>
      </c>
      <c r="AS143" s="635">
        <f t="shared" si="208"/>
        <v>1.5946061734552139</v>
      </c>
      <c r="AT143" s="635"/>
      <c r="AU143" s="635">
        <f t="shared" si="168"/>
        <v>1.5946061734552139</v>
      </c>
      <c r="AW143" s="635">
        <f t="shared" si="236"/>
        <v>0.61605539508899732</v>
      </c>
      <c r="AX143" s="635">
        <f t="shared" si="236"/>
        <v>0.18561956511770514</v>
      </c>
      <c r="AY143" s="635">
        <f t="shared" si="236"/>
        <v>0.1983250397932976</v>
      </c>
      <c r="AZ143" s="650"/>
      <c r="BA143" s="635">
        <f t="shared" si="209"/>
        <v>1</v>
      </c>
      <c r="BC143" s="625"/>
      <c r="BD143" s="642">
        <f t="shared" si="170"/>
        <v>0.90858706723734783</v>
      </c>
      <c r="BE143" s="642">
        <f t="shared" si="171"/>
        <v>0.72920278834569197</v>
      </c>
      <c r="BF143" s="642">
        <f t="shared" si="172"/>
        <v>0.88181225769404292</v>
      </c>
      <c r="BG143" s="642">
        <v>1</v>
      </c>
      <c r="BH143" s="633"/>
      <c r="BI143" s="642">
        <f t="shared" si="173"/>
        <v>1.5946061734552137</v>
      </c>
      <c r="BJ143" s="642">
        <f t="shared" si="174"/>
        <v>1.5946061734552137</v>
      </c>
      <c r="BK143" s="642">
        <f t="shared" si="175"/>
        <v>1.5946061734552139</v>
      </c>
      <c r="BL143" s="642">
        <v>1</v>
      </c>
      <c r="BN143" s="642">
        <v>1</v>
      </c>
      <c r="BO143" s="642">
        <v>1</v>
      </c>
      <c r="BP143" s="642">
        <v>1</v>
      </c>
      <c r="BQ143" s="642">
        <v>1</v>
      </c>
      <c r="BT143" s="634">
        <f t="shared" si="176"/>
        <v>0.82294456833809249</v>
      </c>
      <c r="BU143" s="634">
        <f t="shared" si="177"/>
        <v>1.2326345058174166</v>
      </c>
      <c r="BV143" s="634">
        <f t="shared" si="178"/>
        <v>1.2676009420764827</v>
      </c>
      <c r="BW143" s="634">
        <f t="shared" si="179"/>
        <v>1.1917645665725953</v>
      </c>
      <c r="BX143" s="634">
        <v>1</v>
      </c>
      <c r="BY143" s="634">
        <v>1</v>
      </c>
      <c r="BZ143" s="634">
        <f t="shared" si="180"/>
        <v>0.81594577664759393</v>
      </c>
      <c r="CA143" s="634">
        <f t="shared" si="181"/>
        <v>1.0143898713085524</v>
      </c>
      <c r="CB143" s="634">
        <f t="shared" si="182"/>
        <v>1.014389871308552</v>
      </c>
      <c r="CC143" s="634"/>
      <c r="CD143" s="634">
        <f t="shared" si="210"/>
        <v>1.5106818873207928</v>
      </c>
      <c r="CF143" s="653">
        <f t="shared" si="240"/>
        <v>0.8660167709197546</v>
      </c>
      <c r="CG143" s="579"/>
      <c r="CI143" s="625">
        <f t="shared" si="183"/>
        <v>0.4033774924696964</v>
      </c>
      <c r="CJ143" s="625">
        <f t="shared" si="184"/>
        <v>0.50354450172437937</v>
      </c>
      <c r="CK143" s="625">
        <f t="shared" si="185"/>
        <v>9.3078005805924208E-2</v>
      </c>
      <c r="CL143" s="625">
        <f t="shared" si="186"/>
        <v>0</v>
      </c>
      <c r="CN143" s="625">
        <f t="shared" si="231"/>
        <v>0.41827297755249482</v>
      </c>
      <c r="CO143" s="625">
        <f t="shared" si="231"/>
        <v>0.4917438218378159</v>
      </c>
      <c r="CP143" s="625">
        <f t="shared" si="231"/>
        <v>8.9666973282583218E-2</v>
      </c>
      <c r="CQ143" s="625"/>
      <c r="CR143" s="625">
        <f t="shared" si="188"/>
        <v>0.99968377267289399</v>
      </c>
      <c r="CS143" s="625"/>
      <c r="CT143" s="625">
        <f t="shared" si="232"/>
        <v>0.41840528873859967</v>
      </c>
      <c r="CU143" s="625">
        <f t="shared" si="232"/>
        <v>0.49189937386201743</v>
      </c>
      <c r="CV143" s="625">
        <f t="shared" si="232"/>
        <v>8.9695337399382902E-2</v>
      </c>
      <c r="CW143" s="625">
        <f t="shared" si="232"/>
        <v>0</v>
      </c>
      <c r="CZ143" s="625">
        <f t="shared" si="211"/>
        <v>-3.1499618197573472E-2</v>
      </c>
      <c r="DA143" s="625">
        <f t="shared" si="212"/>
        <v>3.0393609000394062E-2</v>
      </c>
      <c r="DB143" s="625">
        <f t="shared" si="213"/>
        <v>-5.0538111346208676E-2</v>
      </c>
      <c r="DC143" s="625">
        <f t="shared" si="214"/>
        <v>0</v>
      </c>
      <c r="DE143" s="625">
        <f t="shared" si="215"/>
        <v>3.8378976126701568E-2</v>
      </c>
      <c r="DF143" s="625">
        <f t="shared" si="216"/>
        <v>3.8378976126701568E-2</v>
      </c>
      <c r="DG143" s="625">
        <f t="shared" si="217"/>
        <v>3.8378976126701783E-2</v>
      </c>
      <c r="DH143" s="625">
        <f t="shared" si="218"/>
        <v>0</v>
      </c>
      <c r="DI143" s="625"/>
      <c r="DK143" s="625">
        <f t="shared" si="219"/>
        <v>-4.1662901733266991E-2</v>
      </c>
      <c r="DL143" s="625">
        <f t="shared" si="220"/>
        <v>1.6151050104822585E-2</v>
      </c>
      <c r="DM143" s="625">
        <f t="shared" si="221"/>
        <v>0.12460672647258085</v>
      </c>
      <c r="DN143" s="625"/>
      <c r="DP143" s="625">
        <f t="shared" si="190"/>
        <v>3.8378976126701568E-2</v>
      </c>
      <c r="DQ143" s="625">
        <f t="shared" si="191"/>
        <v>3.8378976126701568E-2</v>
      </c>
      <c r="DR143" s="625">
        <f t="shared" si="192"/>
        <v>3.8378976126701783E-2</v>
      </c>
      <c r="DS143" s="625">
        <f t="shared" si="193"/>
        <v>0</v>
      </c>
      <c r="DU143" s="625">
        <f t="shared" si="194"/>
        <v>0</v>
      </c>
      <c r="DV143" s="625">
        <f t="shared" si="195"/>
        <v>0</v>
      </c>
      <c r="DW143" s="625">
        <f t="shared" si="196"/>
        <v>0</v>
      </c>
      <c r="DX143" s="625">
        <f t="shared" si="197"/>
        <v>0</v>
      </c>
      <c r="EB143" s="625">
        <f t="shared" si="225"/>
        <v>0.99724176837095513</v>
      </c>
      <c r="EC143" s="625">
        <f t="shared" si="150"/>
        <v>0.74977331579324658</v>
      </c>
      <c r="ED143" s="625">
        <f t="shared" si="222"/>
        <v>0.81594577664759393</v>
      </c>
      <c r="EE143" s="625"/>
      <c r="EF143" s="625">
        <f t="shared" si="226"/>
        <v>1.0391249618200402</v>
      </c>
      <c r="EG143" s="625">
        <f t="shared" si="152"/>
        <v>1.2842417562564004</v>
      </c>
      <c r="EH143" s="625">
        <f t="shared" si="223"/>
        <v>1.2676009420764827</v>
      </c>
      <c r="EI143" s="625"/>
      <c r="EJ143" s="625">
        <f t="shared" si="227"/>
        <v>1.0016907831422548</v>
      </c>
      <c r="EK143" s="625">
        <f t="shared" si="154"/>
        <v>1.1981061187950517</v>
      </c>
      <c r="EL143" s="625">
        <f t="shared" si="224"/>
        <v>1.1917645665725953</v>
      </c>
      <c r="EM143" s="625"/>
      <c r="EP143" s="581"/>
    </row>
    <row r="144" spans="1:146" x14ac:dyDescent="0.2">
      <c r="A144" s="575" t="s">
        <v>621</v>
      </c>
      <c r="B144" s="575">
        <f t="shared" si="148"/>
        <v>2005</v>
      </c>
      <c r="D144" s="630">
        <f t="shared" si="233"/>
        <v>354.63700112541727</v>
      </c>
      <c r="E144" s="630">
        <f t="shared" si="233"/>
        <v>503.70038970281212</v>
      </c>
      <c r="F144" s="630">
        <f t="shared" si="233"/>
        <v>91.721383149764875</v>
      </c>
      <c r="G144" s="630"/>
      <c r="H144" s="630">
        <f t="shared" si="237"/>
        <v>950.05877397799429</v>
      </c>
      <c r="J144" s="636">
        <f t="shared" si="234"/>
        <v>219035</v>
      </c>
      <c r="K144" s="636">
        <f t="shared" si="234"/>
        <v>72284</v>
      </c>
      <c r="L144" s="636">
        <f t="shared" si="234"/>
        <v>80689</v>
      </c>
      <c r="M144" s="636"/>
      <c r="N144" s="636">
        <f t="shared" si="238"/>
        <v>372008</v>
      </c>
      <c r="O144" s="781"/>
      <c r="R144" s="649">
        <f t="shared" si="235"/>
        <v>113205.97193885094</v>
      </c>
      <c r="S144" s="649">
        <f t="shared" si="235"/>
        <v>37359.236996954372</v>
      </c>
      <c r="T144" s="649">
        <f t="shared" si="235"/>
        <v>41703.274224548331</v>
      </c>
      <c r="U144" s="645"/>
      <c r="V144" s="636">
        <f t="shared" si="239"/>
        <v>192268.48316035364</v>
      </c>
      <c r="X144" s="639">
        <f t="shared" si="199"/>
        <v>1.6190882787016563</v>
      </c>
      <c r="Y144" s="639">
        <f t="shared" si="200"/>
        <v>6.9683524666981915</v>
      </c>
      <c r="Z144" s="639">
        <f t="shared" si="201"/>
        <v>1.1367272261369563</v>
      </c>
      <c r="AA144" s="630"/>
      <c r="AB144" s="630">
        <f t="shared" si="202"/>
        <v>4.941313096986554</v>
      </c>
      <c r="AC144" s="652"/>
      <c r="AE144" s="639">
        <f t="shared" si="203"/>
        <v>3.1326704329430353</v>
      </c>
      <c r="AF144" s="639">
        <f t="shared" si="204"/>
        <v>13.482619833586941</v>
      </c>
      <c r="AG144" s="639">
        <f t="shared" si="205"/>
        <v>2.1993808605026448</v>
      </c>
      <c r="AH144" s="630"/>
      <c r="AI144" s="639">
        <f t="shared" si="163"/>
        <v>4.941313096986554</v>
      </c>
      <c r="AK144" s="640">
        <f t="shared" si="164"/>
        <v>0.87951138923931915</v>
      </c>
      <c r="AL144" s="640">
        <f t="shared" si="165"/>
        <v>0.73326441228481376</v>
      </c>
      <c r="AM144" s="640">
        <f t="shared" si="166"/>
        <v>0.83610180021177605</v>
      </c>
      <c r="AN144" s="641"/>
      <c r="AO144" s="640">
        <f t="shared" si="167"/>
        <v>1.4952697167407927</v>
      </c>
      <c r="AP144" s="635"/>
      <c r="AQ144" s="635">
        <f t="shared" si="206"/>
        <v>1.9348360890211111</v>
      </c>
      <c r="AR144" s="635">
        <f t="shared" si="207"/>
        <v>1.9348360890211111</v>
      </c>
      <c r="AS144" s="635">
        <f t="shared" si="208"/>
        <v>1.9348360890211109</v>
      </c>
      <c r="AT144" s="635"/>
      <c r="AU144" s="635">
        <f t="shared" si="168"/>
        <v>1.9348360890211111</v>
      </c>
      <c r="AW144" s="635">
        <f t="shared" si="236"/>
        <v>0.58879110126663947</v>
      </c>
      <c r="AX144" s="635">
        <f t="shared" si="236"/>
        <v>0.19430764929786457</v>
      </c>
      <c r="AY144" s="635">
        <f t="shared" si="236"/>
        <v>0.21690124943549602</v>
      </c>
      <c r="AZ144" s="650"/>
      <c r="BA144" s="635">
        <f t="shared" si="209"/>
        <v>1</v>
      </c>
      <c r="BC144" s="625"/>
      <c r="BD144" s="642">
        <f t="shared" si="170"/>
        <v>0.87951138923931915</v>
      </c>
      <c r="BE144" s="642">
        <f t="shared" si="171"/>
        <v>0.73326441228481376</v>
      </c>
      <c r="BF144" s="642">
        <f t="shared" si="172"/>
        <v>0.83610180021177605</v>
      </c>
      <c r="BG144" s="642">
        <v>1</v>
      </c>
      <c r="BH144" s="633"/>
      <c r="BI144" s="642">
        <f t="shared" si="173"/>
        <v>1.9348360890211111</v>
      </c>
      <c r="BJ144" s="642">
        <f t="shared" si="174"/>
        <v>1.9348360890211111</v>
      </c>
      <c r="BK144" s="642">
        <f t="shared" si="175"/>
        <v>1.9348360890211109</v>
      </c>
      <c r="BL144" s="642">
        <v>1</v>
      </c>
      <c r="BN144" s="642">
        <v>1</v>
      </c>
      <c r="BO144" s="642">
        <v>1</v>
      </c>
      <c r="BP144" s="642">
        <v>1</v>
      </c>
      <c r="BQ144" s="642">
        <v>1</v>
      </c>
      <c r="BT144" s="634">
        <f t="shared" si="176"/>
        <v>0.81915184936438268</v>
      </c>
      <c r="BU144" s="634">
        <f t="shared" si="177"/>
        <v>1.4952697167407927</v>
      </c>
      <c r="BV144" s="634">
        <f t="shared" si="178"/>
        <v>1.5380600489539129</v>
      </c>
      <c r="BW144" s="634">
        <f t="shared" si="179"/>
        <v>1.2092451857217381</v>
      </c>
      <c r="BX144" s="634">
        <v>1</v>
      </c>
      <c r="BY144" s="634">
        <v>1</v>
      </c>
      <c r="BZ144" s="634">
        <f t="shared" si="180"/>
        <v>0.8039552566766438</v>
      </c>
      <c r="CA144" s="634">
        <f t="shared" si="181"/>
        <v>1.2248529537667781</v>
      </c>
      <c r="CB144" s="634">
        <f t="shared" si="182"/>
        <v>1.2248529537667769</v>
      </c>
      <c r="CC144" s="634"/>
      <c r="CD144" s="634">
        <f t="shared" si="210"/>
        <v>1.8598917095484599</v>
      </c>
      <c r="CF144" s="653">
        <f t="shared" si="240"/>
        <v>0.84150950953446602</v>
      </c>
      <c r="CG144" s="579"/>
      <c r="CI144" s="625">
        <f t="shared" si="183"/>
        <v>0.3732790126662538</v>
      </c>
      <c r="CJ144" s="625">
        <f t="shared" si="184"/>
        <v>0.53017813581549966</v>
      </c>
      <c r="CK144" s="625">
        <f t="shared" si="185"/>
        <v>9.654285151824657E-2</v>
      </c>
      <c r="CL144" s="625">
        <f t="shared" si="186"/>
        <v>0</v>
      </c>
      <c r="CN144" s="625">
        <f t="shared" si="231"/>
        <v>0.38813376899547719</v>
      </c>
      <c r="CO144" s="625">
        <f t="shared" si="231"/>
        <v>0.51674693023994756</v>
      </c>
      <c r="CP144" s="625">
        <f t="shared" si="231"/>
        <v>9.4799875827819013E-2</v>
      </c>
      <c r="CQ144" s="625"/>
      <c r="CR144" s="625">
        <f t="shared" si="188"/>
        <v>0.99968057506324381</v>
      </c>
      <c r="CS144" s="625"/>
      <c r="CT144" s="625">
        <f t="shared" si="232"/>
        <v>0.38825778821492285</v>
      </c>
      <c r="CU144" s="625">
        <f t="shared" si="232"/>
        <v>0.51691204483717823</v>
      </c>
      <c r="CV144" s="625">
        <f t="shared" si="232"/>
        <v>9.483016694789892E-2</v>
      </c>
      <c r="CW144" s="625">
        <f t="shared" si="232"/>
        <v>0</v>
      </c>
      <c r="CZ144" s="625">
        <f t="shared" si="211"/>
        <v>-3.2524205729928854E-2</v>
      </c>
      <c r="DA144" s="625">
        <f t="shared" si="212"/>
        <v>5.5544963742722555E-3</v>
      </c>
      <c r="DB144" s="625">
        <f t="shared" si="213"/>
        <v>-5.3228797332102638E-2</v>
      </c>
      <c r="DC144" s="625">
        <f t="shared" si="214"/>
        <v>0</v>
      </c>
      <c r="DE144" s="625">
        <f t="shared" si="215"/>
        <v>0.19339582182305148</v>
      </c>
      <c r="DF144" s="625">
        <f t="shared" si="216"/>
        <v>0.19339582182305148</v>
      </c>
      <c r="DG144" s="625">
        <f t="shared" si="217"/>
        <v>0.19339582182305112</v>
      </c>
      <c r="DH144" s="625">
        <f t="shared" si="218"/>
        <v>0</v>
      </c>
      <c r="DI144" s="625"/>
      <c r="DK144" s="625">
        <f t="shared" si="219"/>
        <v>-4.5265432620298938E-2</v>
      </c>
      <c r="DL144" s="625">
        <f t="shared" si="220"/>
        <v>4.5743493798648081E-2</v>
      </c>
      <c r="DM144" s="625">
        <f t="shared" si="221"/>
        <v>8.9534878403120119E-2</v>
      </c>
      <c r="DN144" s="625"/>
      <c r="DP144" s="625">
        <f t="shared" si="190"/>
        <v>0.19339582182305148</v>
      </c>
      <c r="DQ144" s="625">
        <f t="shared" si="191"/>
        <v>0.19339582182305148</v>
      </c>
      <c r="DR144" s="625">
        <f t="shared" si="192"/>
        <v>0.19339582182305112</v>
      </c>
      <c r="DS144" s="625">
        <f t="shared" si="193"/>
        <v>0</v>
      </c>
      <c r="DU144" s="625">
        <f t="shared" si="194"/>
        <v>0</v>
      </c>
      <c r="DV144" s="625">
        <f t="shared" si="195"/>
        <v>0</v>
      </c>
      <c r="DW144" s="625">
        <f t="shared" si="196"/>
        <v>0</v>
      </c>
      <c r="DX144" s="625">
        <f t="shared" si="197"/>
        <v>0</v>
      </c>
      <c r="EB144" s="625">
        <f t="shared" si="225"/>
        <v>0.98530475882819735</v>
      </c>
      <c r="EC144" s="625">
        <f t="shared" si="150"/>
        <v>0.73875521609348271</v>
      </c>
      <c r="ED144" s="625">
        <f t="shared" si="222"/>
        <v>0.8039552566766438</v>
      </c>
      <c r="EE144" s="625"/>
      <c r="EF144" s="625">
        <f t="shared" si="226"/>
        <v>1.2133629740242902</v>
      </c>
      <c r="EG144" s="625">
        <f t="shared" si="152"/>
        <v>1.5582513967374434</v>
      </c>
      <c r="EH144" s="625">
        <f t="shared" si="223"/>
        <v>1.5380600489539129</v>
      </c>
      <c r="EI144" s="625"/>
      <c r="EJ144" s="625">
        <f t="shared" si="227"/>
        <v>1.0146678460154386</v>
      </c>
      <c r="EK144" s="625">
        <f t="shared" si="154"/>
        <v>1.2156797548556924</v>
      </c>
      <c r="EL144" s="625">
        <f t="shared" si="224"/>
        <v>1.2092451857217381</v>
      </c>
      <c r="EM144" s="625"/>
      <c r="EP144" s="581"/>
    </row>
    <row r="145" spans="1:154" x14ac:dyDescent="0.2">
      <c r="A145" s="575" t="s">
        <v>621</v>
      </c>
      <c r="B145" s="575">
        <f t="shared" si="148"/>
        <v>2006</v>
      </c>
      <c r="D145" s="630">
        <f t="shared" si="233"/>
        <v>343.82181209428722</v>
      </c>
      <c r="E145" s="630">
        <f t="shared" si="233"/>
        <v>500.79052760822276</v>
      </c>
      <c r="F145" s="630">
        <f t="shared" si="233"/>
        <v>98.255630573348483</v>
      </c>
      <c r="G145" s="630"/>
      <c r="H145" s="630">
        <f t="shared" si="237"/>
        <v>942.86797027585851</v>
      </c>
      <c r="J145" s="636">
        <f t="shared" si="234"/>
        <v>219615.44275000002</v>
      </c>
      <c r="K145" s="636">
        <f t="shared" si="234"/>
        <v>74487.939160000009</v>
      </c>
      <c r="L145" s="636">
        <f t="shared" si="234"/>
        <v>91436.2</v>
      </c>
      <c r="M145" s="636"/>
      <c r="N145" s="636">
        <f t="shared" si="238"/>
        <v>385539.58191000001</v>
      </c>
      <c r="O145" s="781"/>
      <c r="R145" s="649">
        <f t="shared" si="235"/>
        <v>116735.6115373802</v>
      </c>
      <c r="S145" s="649">
        <f t="shared" si="235"/>
        <v>39593.732667971824</v>
      </c>
      <c r="T145" s="649">
        <f t="shared" si="235"/>
        <v>48602.505315643168</v>
      </c>
      <c r="U145" s="645"/>
      <c r="V145" s="636">
        <f t="shared" si="239"/>
        <v>204931.84952099517</v>
      </c>
      <c r="X145" s="639">
        <f t="shared" si="199"/>
        <v>1.5655630031704006</v>
      </c>
      <c r="Y145" s="639">
        <f t="shared" si="200"/>
        <v>6.72310891206864</v>
      </c>
      <c r="Z145" s="639">
        <f t="shared" si="201"/>
        <v>1.0745812990188621</v>
      </c>
      <c r="AA145" s="630"/>
      <c r="AB145" s="630">
        <f t="shared" si="202"/>
        <v>4.6008854771950043</v>
      </c>
      <c r="AC145" s="652"/>
      <c r="AE145" s="639">
        <f t="shared" si="203"/>
        <v>2.9453035587532872</v>
      </c>
      <c r="AF145" s="639">
        <f t="shared" si="204"/>
        <v>12.648227228480591</v>
      </c>
      <c r="AG145" s="639">
        <f t="shared" si="205"/>
        <v>2.021616579952803</v>
      </c>
      <c r="AH145" s="630"/>
      <c r="AI145" s="639">
        <f t="shared" si="163"/>
        <v>4.6008854771950043</v>
      </c>
      <c r="AK145" s="640">
        <f t="shared" si="164"/>
        <v>0.85043571124129036</v>
      </c>
      <c r="AL145" s="640">
        <f t="shared" si="165"/>
        <v>0.70745797212388939</v>
      </c>
      <c r="AM145" s="640">
        <f t="shared" si="166"/>
        <v>0.79039134272950928</v>
      </c>
      <c r="AN145" s="641"/>
      <c r="AO145" s="640">
        <f t="shared" si="167"/>
        <v>1.3922543642170102</v>
      </c>
      <c r="AP145" s="635"/>
      <c r="AQ145" s="635">
        <f t="shared" si="206"/>
        <v>1.8813063113964705</v>
      </c>
      <c r="AR145" s="635">
        <f t="shared" si="207"/>
        <v>1.8813063113964705</v>
      </c>
      <c r="AS145" s="635">
        <f t="shared" si="208"/>
        <v>1.8813063113964705</v>
      </c>
      <c r="AT145" s="635"/>
      <c r="AU145" s="635">
        <f t="shared" si="168"/>
        <v>1.8813063113964708</v>
      </c>
      <c r="AW145" s="635">
        <f t="shared" si="236"/>
        <v>0.56963137652949691</v>
      </c>
      <c r="AX145" s="635">
        <f t="shared" si="236"/>
        <v>0.19320438848581936</v>
      </c>
      <c r="AY145" s="635">
        <f t="shared" si="236"/>
        <v>0.23716423498468384</v>
      </c>
      <c r="AZ145" s="650"/>
      <c r="BA145" s="635">
        <f t="shared" si="209"/>
        <v>1</v>
      </c>
      <c r="BC145" s="625"/>
      <c r="BD145" s="642">
        <f t="shared" si="170"/>
        <v>0.85043571124129036</v>
      </c>
      <c r="BE145" s="642">
        <f t="shared" si="171"/>
        <v>0.70745797212388939</v>
      </c>
      <c r="BF145" s="642">
        <f t="shared" si="172"/>
        <v>0.79039134272950928</v>
      </c>
      <c r="BG145" s="642">
        <v>1</v>
      </c>
      <c r="BH145" s="633"/>
      <c r="BI145" s="642">
        <f t="shared" si="173"/>
        <v>1.8813063113964705</v>
      </c>
      <c r="BJ145" s="642">
        <f t="shared" si="174"/>
        <v>1.8813063113964705</v>
      </c>
      <c r="BK145" s="642">
        <f t="shared" si="175"/>
        <v>1.8813063113964705</v>
      </c>
      <c r="BL145" s="642">
        <v>1</v>
      </c>
      <c r="BN145" s="642">
        <v>1</v>
      </c>
      <c r="BO145" s="642">
        <v>1</v>
      </c>
      <c r="BP145" s="642">
        <v>1</v>
      </c>
      <c r="BQ145" s="642">
        <v>1</v>
      </c>
      <c r="BT145" s="634">
        <f t="shared" si="176"/>
        <v>0.84894803747432157</v>
      </c>
      <c r="BU145" s="634">
        <f t="shared" si="177"/>
        <v>1.3922543642170102</v>
      </c>
      <c r="BV145" s="634">
        <f t="shared" si="178"/>
        <v>1.4955076007847756</v>
      </c>
      <c r="BW145" s="634">
        <f t="shared" si="179"/>
        <v>1.2016901364969044</v>
      </c>
      <c r="BX145" s="634">
        <v>1</v>
      </c>
      <c r="BY145" s="634">
        <v>1</v>
      </c>
      <c r="BZ145" s="634">
        <f t="shared" si="180"/>
        <v>0.77470697622182305</v>
      </c>
      <c r="CA145" s="634">
        <f t="shared" si="181"/>
        <v>1.1819516101670908</v>
      </c>
      <c r="CB145" s="634">
        <f t="shared" si="182"/>
        <v>1.1819516101670902</v>
      </c>
      <c r="CC145" s="634"/>
      <c r="CD145" s="634">
        <f t="shared" si="210"/>
        <v>1.7971367329192149</v>
      </c>
      <c r="CF145" s="653">
        <f t="shared" si="240"/>
        <v>0.85090513986116412</v>
      </c>
      <c r="CG145" s="579"/>
      <c r="CI145" s="625">
        <f t="shared" si="183"/>
        <v>0.3646553101105916</v>
      </c>
      <c r="CJ145" s="625">
        <f t="shared" si="184"/>
        <v>0.53113536931549865</v>
      </c>
      <c r="CK145" s="625">
        <f t="shared" si="185"/>
        <v>0.10420932057390968</v>
      </c>
      <c r="CL145" s="625">
        <f t="shared" si="186"/>
        <v>0</v>
      </c>
      <c r="CN145" s="625">
        <f t="shared" ref="CN145:CP149" si="241">(CI145-CI144)/LN(CI145/CI144)</f>
        <v>0.36895036428511219</v>
      </c>
      <c r="CO145" s="625">
        <f t="shared" si="241"/>
        <v>0.53065660867207631</v>
      </c>
      <c r="CP145" s="625">
        <f t="shared" si="241"/>
        <v>0.10032727161134372</v>
      </c>
      <c r="CQ145" s="625"/>
      <c r="CR145" s="625">
        <f t="shared" si="188"/>
        <v>0.99993424456853219</v>
      </c>
      <c r="CS145" s="625"/>
      <c r="CT145" s="625">
        <f t="shared" ref="CT145:CW149" si="242">CN145/$CR145</f>
        <v>0.36897462637086986</v>
      </c>
      <c r="CU145" s="625">
        <f t="shared" si="242"/>
        <v>0.53069150452093239</v>
      </c>
      <c r="CV145" s="625">
        <f t="shared" si="242"/>
        <v>0.10033386910819776</v>
      </c>
      <c r="CW145" s="625">
        <f t="shared" si="242"/>
        <v>0</v>
      </c>
      <c r="CZ145" s="625">
        <f t="shared" si="211"/>
        <v>-3.3617694159489682E-2</v>
      </c>
      <c r="DA145" s="625">
        <f t="shared" si="212"/>
        <v>-3.5828138619131006E-2</v>
      </c>
      <c r="DB145" s="625">
        <f t="shared" si="213"/>
        <v>-5.6222182910247276E-2</v>
      </c>
      <c r="DC145" s="625">
        <f t="shared" si="214"/>
        <v>0</v>
      </c>
      <c r="DE145" s="625">
        <f t="shared" si="215"/>
        <v>-2.8056232342264523E-2</v>
      </c>
      <c r="DF145" s="625">
        <f t="shared" si="216"/>
        <v>-2.8056232342264523E-2</v>
      </c>
      <c r="DG145" s="625">
        <f t="shared" si="217"/>
        <v>-2.8056232342264408E-2</v>
      </c>
      <c r="DH145" s="625">
        <f t="shared" si="218"/>
        <v>0</v>
      </c>
      <c r="DI145" s="625"/>
      <c r="DK145" s="625">
        <f t="shared" si="219"/>
        <v>-3.3082010182660979E-2</v>
      </c>
      <c r="DL145" s="625">
        <f t="shared" si="220"/>
        <v>-5.6940878494453088E-3</v>
      </c>
      <c r="DM145" s="625">
        <f t="shared" si="221"/>
        <v>8.9310697519934229E-2</v>
      </c>
      <c r="DN145" s="625"/>
      <c r="DP145" s="625">
        <f t="shared" si="190"/>
        <v>-2.8056232342264523E-2</v>
      </c>
      <c r="DQ145" s="625">
        <f t="shared" si="191"/>
        <v>-2.8056232342264523E-2</v>
      </c>
      <c r="DR145" s="625">
        <f t="shared" si="192"/>
        <v>-2.8056232342264408E-2</v>
      </c>
      <c r="DS145" s="625">
        <f t="shared" si="193"/>
        <v>0</v>
      </c>
      <c r="DU145" s="625">
        <f t="shared" si="194"/>
        <v>0</v>
      </c>
      <c r="DV145" s="625">
        <f t="shared" si="195"/>
        <v>0</v>
      </c>
      <c r="DW145" s="625">
        <f t="shared" si="196"/>
        <v>0</v>
      </c>
      <c r="DX145" s="625">
        <f t="shared" si="197"/>
        <v>0</v>
      </c>
      <c r="EB145" s="625">
        <f t="shared" si="225"/>
        <v>0.96361951711625582</v>
      </c>
      <c r="EC145" s="625">
        <f t="shared" si="150"/>
        <v>0.71187894459911705</v>
      </c>
      <c r="ED145" s="625">
        <f t="shared" si="222"/>
        <v>0.77470697622182305</v>
      </c>
      <c r="EE145" s="625"/>
      <c r="EF145" s="625">
        <f t="shared" si="226"/>
        <v>0.97233368866314518</v>
      </c>
      <c r="EG145" s="625">
        <f t="shared" si="152"/>
        <v>1.5151403284542164</v>
      </c>
      <c r="EH145" s="625">
        <f t="shared" si="223"/>
        <v>1.4955076007847756</v>
      </c>
      <c r="EI145" s="625"/>
      <c r="EJ145" s="625">
        <f t="shared" si="227"/>
        <v>0.99375226024131358</v>
      </c>
      <c r="EK145" s="625">
        <f t="shared" si="154"/>
        <v>1.2080845041174504</v>
      </c>
      <c r="EL145" s="625">
        <f t="shared" si="224"/>
        <v>1.2016901364969044</v>
      </c>
      <c r="EM145" s="625"/>
      <c r="EP145" s="581"/>
    </row>
    <row r="146" spans="1:154" x14ac:dyDescent="0.2">
      <c r="A146" s="575" t="s">
        <v>621</v>
      </c>
      <c r="B146" s="575">
        <f t="shared" si="148"/>
        <v>2007</v>
      </c>
      <c r="D146" s="630">
        <f t="shared" si="233"/>
        <v>342.89009753262269</v>
      </c>
      <c r="E146" s="630">
        <f t="shared" si="233"/>
        <v>492.15794911482715</v>
      </c>
      <c r="F146" s="630">
        <f t="shared" si="233"/>
        <v>106.80524966207645</v>
      </c>
      <c r="G146" s="630"/>
      <c r="H146" s="630">
        <f t="shared" si="237"/>
        <v>941.85329630952629</v>
      </c>
      <c r="J146" s="636">
        <f t="shared" si="234"/>
        <v>226773.50655000002</v>
      </c>
      <c r="K146" s="636">
        <f t="shared" si="234"/>
        <v>72209.547480000008</v>
      </c>
      <c r="L146" s="636">
        <f t="shared" si="234"/>
        <v>105493.4</v>
      </c>
      <c r="M146" s="636"/>
      <c r="N146" s="636">
        <f t="shared" si="238"/>
        <v>404476.45403000002</v>
      </c>
      <c r="O146" s="781"/>
      <c r="R146" s="649">
        <f t="shared" si="235"/>
        <v>119810.02002208105</v>
      </c>
      <c r="S146" s="649">
        <f t="shared" si="235"/>
        <v>38150.079614598668</v>
      </c>
      <c r="T146" s="649">
        <f t="shared" si="235"/>
        <v>55734.757373038483</v>
      </c>
      <c r="U146" s="645"/>
      <c r="V146" s="636">
        <f t="shared" si="239"/>
        <v>213694.85700971819</v>
      </c>
      <c r="X146" s="639">
        <f t="shared" si="199"/>
        <v>1.5120377276391446</v>
      </c>
      <c r="Y146" s="639">
        <f t="shared" si="200"/>
        <v>6.8156908094617394</v>
      </c>
      <c r="Z146" s="639">
        <f t="shared" si="201"/>
        <v>1.0124353719007677</v>
      </c>
      <c r="AA146" s="630"/>
      <c r="AB146" s="630">
        <f t="shared" si="202"/>
        <v>4.4074682446227227</v>
      </c>
      <c r="AC146" s="652"/>
      <c r="AE146" s="639">
        <f t="shared" si="203"/>
        <v>2.861948420252562</v>
      </c>
      <c r="AF146" s="639">
        <f t="shared" si="204"/>
        <v>12.900574627542742</v>
      </c>
      <c r="AG146" s="639">
        <f t="shared" si="205"/>
        <v>1.9163131714599184</v>
      </c>
      <c r="AH146" s="630"/>
      <c r="AI146" s="639">
        <f t="shared" si="163"/>
        <v>4.4074682446227227</v>
      </c>
      <c r="AK146" s="640">
        <f t="shared" si="164"/>
        <v>0.82136003324326134</v>
      </c>
      <c r="AL146" s="640">
        <f t="shared" si="165"/>
        <v>0.71720016167365697</v>
      </c>
      <c r="AM146" s="640">
        <f t="shared" si="166"/>
        <v>0.7446808852472423</v>
      </c>
      <c r="AN146" s="641"/>
      <c r="AO146" s="640">
        <f t="shared" si="167"/>
        <v>1.3337251990164651</v>
      </c>
      <c r="AP146" s="635"/>
      <c r="AQ146" s="635">
        <f t="shared" si="206"/>
        <v>1.8927758004564688</v>
      </c>
      <c r="AR146" s="635">
        <f t="shared" si="207"/>
        <v>1.8927758004564688</v>
      </c>
      <c r="AS146" s="635">
        <f t="shared" si="208"/>
        <v>1.8927758004564688</v>
      </c>
      <c r="AT146" s="635"/>
      <c r="AU146" s="635">
        <f t="shared" si="168"/>
        <v>1.892775800456469</v>
      </c>
      <c r="AW146" s="635">
        <f t="shared" si="236"/>
        <v>0.56065935183752436</v>
      </c>
      <c r="AX146" s="635">
        <f t="shared" si="236"/>
        <v>0.17852596056096809</v>
      </c>
      <c r="AY146" s="635">
        <f t="shared" si="236"/>
        <v>0.26081468760150756</v>
      </c>
      <c r="AZ146" s="650"/>
      <c r="BA146" s="635">
        <f t="shared" si="209"/>
        <v>1</v>
      </c>
      <c r="BC146" s="625"/>
      <c r="BD146" s="642">
        <f t="shared" si="170"/>
        <v>0.82136003324326134</v>
      </c>
      <c r="BE146" s="642">
        <f t="shared" si="171"/>
        <v>0.71720016167365697</v>
      </c>
      <c r="BF146" s="642">
        <f t="shared" si="172"/>
        <v>0.7446808852472423</v>
      </c>
      <c r="BG146" s="642">
        <v>1</v>
      </c>
      <c r="BH146" s="633"/>
      <c r="BI146" s="642">
        <f t="shared" si="173"/>
        <v>1.8927758004564688</v>
      </c>
      <c r="BJ146" s="642">
        <f t="shared" si="174"/>
        <v>1.8927758004564688</v>
      </c>
      <c r="BK146" s="642">
        <f t="shared" si="175"/>
        <v>1.8927758004564688</v>
      </c>
      <c r="BL146" s="642">
        <v>1</v>
      </c>
      <c r="BN146" s="642">
        <v>1</v>
      </c>
      <c r="BO146" s="642">
        <v>1</v>
      </c>
      <c r="BP146" s="642">
        <v>1</v>
      </c>
      <c r="BQ146" s="642">
        <v>1</v>
      </c>
      <c r="BT146" s="634">
        <f t="shared" si="176"/>
        <v>0.89064653271709815</v>
      </c>
      <c r="BU146" s="634">
        <f t="shared" si="177"/>
        <v>1.3337251990164651</v>
      </c>
      <c r="BV146" s="634">
        <f t="shared" si="178"/>
        <v>1.5046250464460369</v>
      </c>
      <c r="BW146" s="634">
        <f t="shared" si="179"/>
        <v>1.1579498987021526</v>
      </c>
      <c r="BX146" s="634">
        <v>1</v>
      </c>
      <c r="BY146" s="634">
        <v>1</v>
      </c>
      <c r="BZ146" s="634">
        <f t="shared" si="180"/>
        <v>0.76550547409984138</v>
      </c>
      <c r="CA146" s="634">
        <f t="shared" si="181"/>
        <v>1.1878777241014373</v>
      </c>
      <c r="CB146" s="634">
        <f t="shared" si="182"/>
        <v>1.1878777241014364</v>
      </c>
      <c r="CC146" s="634"/>
      <c r="CD146" s="634">
        <f t="shared" si="210"/>
        <v>1.74228042011691</v>
      </c>
      <c r="CF146" s="653">
        <f t="shared" si="240"/>
        <v>0.83991910120008795</v>
      </c>
      <c r="CG146" s="579"/>
      <c r="CI146" s="625">
        <f t="shared" si="183"/>
        <v>0.36405892390691053</v>
      </c>
      <c r="CJ146" s="625">
        <f t="shared" si="184"/>
        <v>0.52254204666826021</v>
      </c>
      <c r="CK146" s="625">
        <f t="shared" si="185"/>
        <v>0.11339902942482931</v>
      </c>
      <c r="CL146" s="625">
        <f t="shared" si="186"/>
        <v>0</v>
      </c>
      <c r="CN146" s="625">
        <f t="shared" si="241"/>
        <v>0.3643570356607726</v>
      </c>
      <c r="CO146" s="625">
        <f t="shared" si="241"/>
        <v>0.5268270272341149</v>
      </c>
      <c r="CP146" s="625">
        <f t="shared" si="241"/>
        <v>0.10873946321388628</v>
      </c>
      <c r="CQ146" s="625"/>
      <c r="CR146" s="625">
        <f t="shared" si="188"/>
        <v>0.99992352610877377</v>
      </c>
      <c r="CS146" s="625"/>
      <c r="CT146" s="625">
        <f t="shared" si="242"/>
        <v>0.36438490159210141</v>
      </c>
      <c r="CU146" s="625">
        <f t="shared" si="242"/>
        <v>0.52686731882814564</v>
      </c>
      <c r="CV146" s="625">
        <f t="shared" si="242"/>
        <v>0.10874777957975296</v>
      </c>
      <c r="CW146" s="625">
        <f t="shared" si="242"/>
        <v>0</v>
      </c>
      <c r="CZ146" s="625">
        <f t="shared" si="211"/>
        <v>-3.4787276145310603E-2</v>
      </c>
      <c r="DA146" s="625">
        <f t="shared" si="212"/>
        <v>1.3676742759861648E-2</v>
      </c>
      <c r="DB146" s="625">
        <f t="shared" si="213"/>
        <v>-5.9572408684336213E-2</v>
      </c>
      <c r="DC146" s="625">
        <f t="shared" si="214"/>
        <v>0</v>
      </c>
      <c r="DE146" s="625">
        <f t="shared" si="215"/>
        <v>6.0780470744950183E-3</v>
      </c>
      <c r="DF146" s="625">
        <f t="shared" si="216"/>
        <v>6.0780470744950183E-3</v>
      </c>
      <c r="DG146" s="625">
        <f t="shared" si="217"/>
        <v>6.0780470744950183E-3</v>
      </c>
      <c r="DH146" s="625">
        <f t="shared" si="218"/>
        <v>0</v>
      </c>
      <c r="DI146" s="625"/>
      <c r="DK146" s="625">
        <f t="shared" si="219"/>
        <v>-1.5875938663369317E-2</v>
      </c>
      <c r="DL146" s="625">
        <f t="shared" si="220"/>
        <v>-7.9014608289295504E-2</v>
      </c>
      <c r="DM146" s="625">
        <f t="shared" si="221"/>
        <v>9.505727019916374E-2</v>
      </c>
      <c r="DN146" s="625"/>
      <c r="DP146" s="625">
        <f t="shared" si="190"/>
        <v>6.0780470744950183E-3</v>
      </c>
      <c r="DQ146" s="625">
        <f t="shared" si="191"/>
        <v>6.0780470744950183E-3</v>
      </c>
      <c r="DR146" s="625">
        <f t="shared" si="192"/>
        <v>6.0780470744950183E-3</v>
      </c>
      <c r="DS146" s="625">
        <f t="shared" si="193"/>
        <v>0</v>
      </c>
      <c r="DU146" s="625">
        <f t="shared" si="194"/>
        <v>0</v>
      </c>
      <c r="DV146" s="625">
        <f t="shared" si="195"/>
        <v>0</v>
      </c>
      <c r="DW146" s="625">
        <f t="shared" si="196"/>
        <v>0</v>
      </c>
      <c r="DX146" s="625">
        <f t="shared" si="197"/>
        <v>0</v>
      </c>
      <c r="EB146" s="625">
        <f t="shared" si="225"/>
        <v>0.98812260324948087</v>
      </c>
      <c r="EC146" s="625">
        <f t="shared" si="150"/>
        <v>0.70342367593577249</v>
      </c>
      <c r="ED146" s="625">
        <f t="shared" si="222"/>
        <v>0.76550547409984138</v>
      </c>
      <c r="EE146" s="625"/>
      <c r="EF146" s="625">
        <f t="shared" si="226"/>
        <v>1.0060965558827497</v>
      </c>
      <c r="EG146" s="625">
        <f t="shared" si="152"/>
        <v>1.5243774661368452</v>
      </c>
      <c r="EH146" s="625">
        <f t="shared" si="223"/>
        <v>1.5046250464460369</v>
      </c>
      <c r="EI146" s="625"/>
      <c r="EJ146" s="625">
        <f t="shared" si="227"/>
        <v>0.96360106780749577</v>
      </c>
      <c r="EK146" s="625">
        <f t="shared" si="154"/>
        <v>1.1641115181692643</v>
      </c>
      <c r="EL146" s="625">
        <f t="shared" si="224"/>
        <v>1.1579498987021526</v>
      </c>
      <c r="EM146" s="625"/>
      <c r="EP146" s="581"/>
    </row>
    <row r="147" spans="1:154" x14ac:dyDescent="0.2">
      <c r="A147" s="575" t="s">
        <v>621</v>
      </c>
      <c r="B147" s="575">
        <f t="shared" si="148"/>
        <v>2008</v>
      </c>
      <c r="D147" s="630">
        <f t="shared" si="233"/>
        <v>342.68807213058187</v>
      </c>
      <c r="E147" s="630">
        <f t="shared" si="233"/>
        <v>490.8875702753254</v>
      </c>
      <c r="F147" s="630">
        <f t="shared" si="233"/>
        <v>117.05605655903454</v>
      </c>
      <c r="G147" s="630"/>
      <c r="H147" s="630">
        <f t="shared" si="237"/>
        <v>950.63169896494185</v>
      </c>
      <c r="J147" s="636">
        <f t="shared" si="234"/>
        <v>226639.8952</v>
      </c>
      <c r="K147" s="636">
        <f t="shared" si="234"/>
        <v>70095.240479999993</v>
      </c>
      <c r="L147" s="636">
        <f t="shared" si="234"/>
        <v>115618.3</v>
      </c>
      <c r="M147" s="636"/>
      <c r="N147" s="636">
        <f t="shared" si="238"/>
        <v>412353.43568</v>
      </c>
      <c r="O147" s="781"/>
      <c r="R147" s="649">
        <f t="shared" si="235"/>
        <v>112009.20806516307</v>
      </c>
      <c r="S147" s="649">
        <f t="shared" si="235"/>
        <v>34642.234406142452</v>
      </c>
      <c r="T147" s="649">
        <f t="shared" si="235"/>
        <v>57140.488039020427</v>
      </c>
      <c r="U147" s="645"/>
      <c r="V147" s="636">
        <f t="shared" si="239"/>
        <v>203791.93051032594</v>
      </c>
      <c r="X147" s="639">
        <f t="shared" si="199"/>
        <v>1.5120377276391446</v>
      </c>
      <c r="Y147" s="639">
        <f t="shared" si="200"/>
        <v>7.003151239853274</v>
      </c>
      <c r="Z147" s="639">
        <f t="shared" si="201"/>
        <v>1.0124353719007679</v>
      </c>
      <c r="AA147" s="630"/>
      <c r="AB147" s="630">
        <f t="shared" si="202"/>
        <v>4.6647170797411635</v>
      </c>
      <c r="AC147" s="652"/>
      <c r="AE147" s="639">
        <f t="shared" si="203"/>
        <v>3.0594633963595017</v>
      </c>
      <c r="AF147" s="639">
        <f t="shared" si="204"/>
        <v>14.170205204439283</v>
      </c>
      <c r="AG147" s="639">
        <f t="shared" si="205"/>
        <v>2.0485659219273491</v>
      </c>
      <c r="AH147" s="630"/>
      <c r="AI147" s="639">
        <f t="shared" si="163"/>
        <v>4.6647170797411635</v>
      </c>
      <c r="AK147" s="640">
        <f t="shared" si="164"/>
        <v>0.82136003324326134</v>
      </c>
      <c r="AL147" s="640">
        <f t="shared" si="165"/>
        <v>0.73692621068949249</v>
      </c>
      <c r="AM147" s="640">
        <f t="shared" si="166"/>
        <v>0.74468088524724252</v>
      </c>
      <c r="AN147" s="641"/>
      <c r="AO147" s="640">
        <f t="shared" si="167"/>
        <v>1.4115701736759401</v>
      </c>
      <c r="AP147" s="635"/>
      <c r="AQ147" s="635">
        <f t="shared" si="206"/>
        <v>2.0234041389539046</v>
      </c>
      <c r="AR147" s="635">
        <f t="shared" si="207"/>
        <v>2.0234041389539046</v>
      </c>
      <c r="AS147" s="635">
        <f t="shared" si="208"/>
        <v>2.0234041389539046</v>
      </c>
      <c r="AT147" s="635"/>
      <c r="AU147" s="635">
        <f t="shared" si="168"/>
        <v>2.0234041389539046</v>
      </c>
      <c r="AW147" s="635">
        <f t="shared" si="236"/>
        <v>0.5496253349417467</v>
      </c>
      <c r="AX147" s="635">
        <f t="shared" si="236"/>
        <v>0.16998825380079102</v>
      </c>
      <c r="AY147" s="635">
        <f t="shared" si="236"/>
        <v>0.28038641125746228</v>
      </c>
      <c r="AZ147" s="650"/>
      <c r="BA147" s="635">
        <f t="shared" si="209"/>
        <v>1</v>
      </c>
      <c r="BC147" s="625"/>
      <c r="BD147" s="642">
        <f t="shared" si="170"/>
        <v>0.82136003324326134</v>
      </c>
      <c r="BE147" s="642">
        <f t="shared" si="171"/>
        <v>0.73692621068949249</v>
      </c>
      <c r="BF147" s="642">
        <f t="shared" si="172"/>
        <v>0.74468088524724252</v>
      </c>
      <c r="BG147" s="642">
        <v>1</v>
      </c>
      <c r="BH147" s="633"/>
      <c r="BI147" s="642">
        <f t="shared" si="173"/>
        <v>2.0234041389539046</v>
      </c>
      <c r="BJ147" s="642">
        <f t="shared" si="174"/>
        <v>2.0234041389539046</v>
      </c>
      <c r="BK147" s="642">
        <f t="shared" si="175"/>
        <v>2.0234041389539046</v>
      </c>
      <c r="BL147" s="642">
        <v>1</v>
      </c>
      <c r="BN147" s="642">
        <v>1</v>
      </c>
      <c r="BO147" s="642">
        <v>1</v>
      </c>
      <c r="BP147" s="642">
        <v>1</v>
      </c>
      <c r="BQ147" s="642">
        <v>1</v>
      </c>
      <c r="BT147" s="634">
        <f t="shared" si="176"/>
        <v>0.90799143950944339</v>
      </c>
      <c r="BU147" s="634">
        <f t="shared" si="177"/>
        <v>1.4115701736759401</v>
      </c>
      <c r="BV147" s="634">
        <f t="shared" si="178"/>
        <v>1.6084654853566958</v>
      </c>
      <c r="BW147" s="634">
        <f t="shared" si="179"/>
        <v>1.1303707153199991</v>
      </c>
      <c r="BX147" s="634">
        <v>1</v>
      </c>
      <c r="BY147" s="634">
        <v>1</v>
      </c>
      <c r="BZ147" s="634">
        <f t="shared" si="180"/>
        <v>0.77637193788078074</v>
      </c>
      <c r="CA147" s="634">
        <f t="shared" si="181"/>
        <v>1.2816936339646132</v>
      </c>
      <c r="CB147" s="634">
        <f t="shared" si="182"/>
        <v>1.2816936339646119</v>
      </c>
      <c r="CC147" s="634"/>
      <c r="CD147" s="634">
        <f t="shared" si="210"/>
        <v>1.8181622812501776</v>
      </c>
      <c r="CF147" s="653">
        <f t="shared" si="240"/>
        <v>0.86018329003217386</v>
      </c>
      <c r="CG147" s="579"/>
      <c r="CI147" s="625">
        <f t="shared" si="183"/>
        <v>0.36048458357080282</v>
      </c>
      <c r="CJ147" s="625">
        <f t="shared" si="184"/>
        <v>0.51638039296376204</v>
      </c>
      <c r="CK147" s="625">
        <f t="shared" si="185"/>
        <v>0.12313502346543509</v>
      </c>
      <c r="CL147" s="625">
        <f t="shared" si="186"/>
        <v>0</v>
      </c>
      <c r="CN147" s="625">
        <f t="shared" si="241"/>
        <v>0.36226881487882157</v>
      </c>
      <c r="CO147" s="625">
        <f t="shared" si="241"/>
        <v>0.51945512915722569</v>
      </c>
      <c r="CP147" s="625">
        <f t="shared" si="241"/>
        <v>0.11820020559181212</v>
      </c>
      <c r="CQ147" s="625"/>
      <c r="CR147" s="625">
        <f t="shared" si="188"/>
        <v>0.99992414962785936</v>
      </c>
      <c r="CS147" s="625"/>
      <c r="CT147" s="625">
        <f t="shared" si="242"/>
        <v>0.36229629518763673</v>
      </c>
      <c r="CU147" s="625">
        <f t="shared" si="242"/>
        <v>0.51949453301087956</v>
      </c>
      <c r="CV147" s="625">
        <f t="shared" si="242"/>
        <v>0.1182091718014837</v>
      </c>
      <c r="CW147" s="625">
        <f t="shared" si="242"/>
        <v>0</v>
      </c>
      <c r="CZ147" s="625">
        <f t="shared" si="211"/>
        <v>0</v>
      </c>
      <c r="DA147" s="625">
        <f t="shared" si="212"/>
        <v>2.7132798841381849E-2</v>
      </c>
      <c r="DB147" s="625">
        <f t="shared" si="213"/>
        <v>2.2204460492503128E-16</v>
      </c>
      <c r="DC147" s="625">
        <f t="shared" si="214"/>
        <v>0</v>
      </c>
      <c r="DE147" s="625">
        <f t="shared" si="215"/>
        <v>6.6736881221862374E-2</v>
      </c>
      <c r="DF147" s="625">
        <f t="shared" si="216"/>
        <v>6.6736881221862374E-2</v>
      </c>
      <c r="DG147" s="625">
        <f t="shared" si="217"/>
        <v>6.6736881221862374E-2</v>
      </c>
      <c r="DH147" s="625">
        <f t="shared" si="218"/>
        <v>0</v>
      </c>
      <c r="DI147" s="625"/>
      <c r="DK147" s="625">
        <f t="shared" si="219"/>
        <v>-1.9876668215237245E-2</v>
      </c>
      <c r="DL147" s="625">
        <f t="shared" si="220"/>
        <v>-4.9004688587452765E-2</v>
      </c>
      <c r="DM147" s="625">
        <f t="shared" si="221"/>
        <v>7.2358546037012153E-2</v>
      </c>
      <c r="DN147" s="625"/>
      <c r="DP147" s="625">
        <f t="shared" si="190"/>
        <v>6.6736881221862374E-2</v>
      </c>
      <c r="DQ147" s="625">
        <f t="shared" si="191"/>
        <v>6.6736881221862374E-2</v>
      </c>
      <c r="DR147" s="625">
        <f t="shared" si="192"/>
        <v>6.6736881221862374E-2</v>
      </c>
      <c r="DS147" s="625">
        <f t="shared" si="193"/>
        <v>0</v>
      </c>
      <c r="DU147" s="625">
        <f t="shared" si="194"/>
        <v>0</v>
      </c>
      <c r="DV147" s="625">
        <f t="shared" si="195"/>
        <v>0</v>
      </c>
      <c r="DW147" s="625">
        <f t="shared" si="196"/>
        <v>0</v>
      </c>
      <c r="DX147" s="625">
        <f t="shared" si="197"/>
        <v>0</v>
      </c>
      <c r="EB147" s="625">
        <f t="shared" si="225"/>
        <v>1.0141951483674458</v>
      </c>
      <c r="EC147" s="625">
        <f t="shared" si="150"/>
        <v>0.71340887938085495</v>
      </c>
      <c r="ED147" s="625">
        <f t="shared" si="222"/>
        <v>0.77637193788078074</v>
      </c>
      <c r="EE147" s="625"/>
      <c r="EF147" s="625">
        <f t="shared" si="226"/>
        <v>1.069014163466129</v>
      </c>
      <c r="EG147" s="625">
        <f t="shared" si="152"/>
        <v>1.629581101768897</v>
      </c>
      <c r="EH147" s="625">
        <f t="shared" si="223"/>
        <v>1.6084654853566958</v>
      </c>
      <c r="EI147" s="625"/>
      <c r="EJ147" s="625">
        <f t="shared" si="227"/>
        <v>0.97618274900057023</v>
      </c>
      <c r="EK147" s="625">
        <f t="shared" si="154"/>
        <v>1.1363855819496997</v>
      </c>
      <c r="EL147" s="625">
        <f t="shared" si="224"/>
        <v>1.1303707153199991</v>
      </c>
      <c r="EM147" s="625"/>
      <c r="EP147" s="581"/>
    </row>
    <row r="148" spans="1:154" x14ac:dyDescent="0.2">
      <c r="A148" s="575" t="s">
        <v>621</v>
      </c>
      <c r="B148" s="575">
        <f t="shared" si="148"/>
        <v>2009</v>
      </c>
      <c r="D148" s="630">
        <f t="shared" si="233"/>
        <v>378.50949423670113</v>
      </c>
      <c r="E148" s="630">
        <f t="shared" si="233"/>
        <v>385.95804285584308</v>
      </c>
      <c r="F148" s="630">
        <f t="shared" si="233"/>
        <v>67.677457357153088</v>
      </c>
      <c r="G148" s="630"/>
      <c r="H148" s="630">
        <f t="shared" si="237"/>
        <v>832.14499444969738</v>
      </c>
      <c r="J148" s="636">
        <f t="shared" si="234"/>
        <v>250330.72080000001</v>
      </c>
      <c r="K148" s="636">
        <f t="shared" si="234"/>
        <v>59700.078440000005</v>
      </c>
      <c r="L148" s="636">
        <f t="shared" si="234"/>
        <v>66846.2</v>
      </c>
      <c r="M148" s="636"/>
      <c r="N148" s="636">
        <f t="shared" si="238"/>
        <v>376876.99924000003</v>
      </c>
      <c r="O148" s="781"/>
      <c r="R148" s="649">
        <f t="shared" si="235"/>
        <v>175262.52247082078</v>
      </c>
      <c r="S148" s="649">
        <f t="shared" si="235"/>
        <v>41797.452209070871</v>
      </c>
      <c r="T148" s="649">
        <f t="shared" si="235"/>
        <v>46800.622760756174</v>
      </c>
      <c r="U148" s="645"/>
      <c r="V148" s="636">
        <f t="shared" si="239"/>
        <v>263860.59744064783</v>
      </c>
      <c r="X148" s="639">
        <f t="shared" si="199"/>
        <v>1.5120377276391443</v>
      </c>
      <c r="Y148" s="639">
        <f t="shared" si="200"/>
        <v>6.4649503474897454</v>
      </c>
      <c r="Z148" s="639">
        <f t="shared" si="201"/>
        <v>1.0124353719007677</v>
      </c>
      <c r="AA148" s="630"/>
      <c r="AB148" s="630">
        <f t="shared" si="202"/>
        <v>3.1537296683218421</v>
      </c>
      <c r="AC148" s="652"/>
      <c r="AE148" s="639">
        <f t="shared" si="203"/>
        <v>2.159671610909963</v>
      </c>
      <c r="AF148" s="639">
        <f t="shared" si="204"/>
        <v>9.23400883205227</v>
      </c>
      <c r="AG148" s="639">
        <f t="shared" si="205"/>
        <v>1.4460802733997551</v>
      </c>
      <c r="AH148" s="630"/>
      <c r="AI148" s="639">
        <f t="shared" si="163"/>
        <v>3.1537296683218421</v>
      </c>
      <c r="AK148" s="640">
        <f t="shared" si="164"/>
        <v>0.82136003324326123</v>
      </c>
      <c r="AL148" s="640">
        <f t="shared" si="165"/>
        <v>0.68029251385568423</v>
      </c>
      <c r="AM148" s="640">
        <f t="shared" si="166"/>
        <v>0.7446808852472423</v>
      </c>
      <c r="AN148" s="641"/>
      <c r="AO148" s="640">
        <f t="shared" si="167"/>
        <v>0.95433670671556448</v>
      </c>
      <c r="AP148" s="635"/>
      <c r="AQ148" s="635">
        <f t="shared" si="206"/>
        <v>1.4283186004108621</v>
      </c>
      <c r="AR148" s="635">
        <f t="shared" si="207"/>
        <v>1.4283186004108621</v>
      </c>
      <c r="AS148" s="635">
        <f t="shared" si="208"/>
        <v>1.4283186004108621</v>
      </c>
      <c r="AT148" s="635"/>
      <c r="AU148" s="635">
        <f t="shared" si="168"/>
        <v>1.4283186004108621</v>
      </c>
      <c r="AW148" s="635">
        <f t="shared" si="236"/>
        <v>0.66422392797865137</v>
      </c>
      <c r="AX148" s="635">
        <f t="shared" si="236"/>
        <v>0.15840732801521337</v>
      </c>
      <c r="AY148" s="635">
        <f t="shared" si="236"/>
        <v>0.17736874400613525</v>
      </c>
      <c r="AZ148" s="650"/>
      <c r="BA148" s="635">
        <f t="shared" si="209"/>
        <v>1</v>
      </c>
      <c r="BC148" s="625"/>
      <c r="BD148" s="642">
        <f t="shared" si="170"/>
        <v>0.82136003324326123</v>
      </c>
      <c r="BE148" s="642">
        <f t="shared" si="171"/>
        <v>0.68029251385568423</v>
      </c>
      <c r="BF148" s="642">
        <f t="shared" si="172"/>
        <v>0.7446808852472423</v>
      </c>
      <c r="BG148" s="642">
        <v>1</v>
      </c>
      <c r="BH148" s="633"/>
      <c r="BI148" s="642">
        <f t="shared" si="173"/>
        <v>1.4283186004108621</v>
      </c>
      <c r="BJ148" s="642">
        <f t="shared" si="174"/>
        <v>1.4283186004108621</v>
      </c>
      <c r="BK148" s="642">
        <f t="shared" si="175"/>
        <v>1.4283186004108621</v>
      </c>
      <c r="BL148" s="642">
        <v>1</v>
      </c>
      <c r="BN148" s="642">
        <v>1</v>
      </c>
      <c r="BO148" s="642">
        <v>1</v>
      </c>
      <c r="BP148" s="642">
        <v>1</v>
      </c>
      <c r="BQ148" s="642">
        <v>1</v>
      </c>
      <c r="BT148" s="634">
        <f t="shared" si="176"/>
        <v>0.82987325786097366</v>
      </c>
      <c r="BU148" s="634">
        <f t="shared" si="177"/>
        <v>0.95433670671556448</v>
      </c>
      <c r="BV148" s="634">
        <f t="shared" si="178"/>
        <v>1.1354138931640247</v>
      </c>
      <c r="BW148" s="634">
        <f t="shared" si="179"/>
        <v>1.126017825739789</v>
      </c>
      <c r="BX148" s="634">
        <v>1</v>
      </c>
      <c r="BY148" s="634">
        <v>1</v>
      </c>
      <c r="BZ148" s="634">
        <f t="shared" si="180"/>
        <v>0.74645246856391134</v>
      </c>
      <c r="CA148" s="634">
        <f t="shared" si="181"/>
        <v>0.79197851189835899</v>
      </c>
      <c r="CB148" s="634">
        <f t="shared" si="182"/>
        <v>0.791978511898358</v>
      </c>
      <c r="CC148" s="634"/>
      <c r="CD148" s="634">
        <f t="shared" si="210"/>
        <v>1.2784962832953042</v>
      </c>
      <c r="CE148" s="625"/>
      <c r="CF148" s="653">
        <f t="shared" si="240"/>
        <v>0.77052174362377623</v>
      </c>
      <c r="CG148" s="579"/>
      <c r="CI148" s="625">
        <f t="shared" si="183"/>
        <v>0.45486002651137952</v>
      </c>
      <c r="CJ148" s="625">
        <f t="shared" si="184"/>
        <v>0.4638110490721386</v>
      </c>
      <c r="CK148" s="625">
        <f t="shared" si="185"/>
        <v>8.1328924416481777E-2</v>
      </c>
      <c r="CL148" s="625">
        <f t="shared" si="186"/>
        <v>0</v>
      </c>
      <c r="CN148" s="625">
        <f t="shared" si="241"/>
        <v>0.40584510808565871</v>
      </c>
      <c r="CO148" s="625">
        <f t="shared" si="241"/>
        <v>0.48962546274123991</v>
      </c>
      <c r="CP148" s="625">
        <f t="shared" si="241"/>
        <v>0.10079107343010024</v>
      </c>
      <c r="CQ148" s="625"/>
      <c r="CR148" s="625">
        <f t="shared" si="188"/>
        <v>0.99626164425699892</v>
      </c>
      <c r="CS148" s="625"/>
      <c r="CT148" s="625">
        <f t="shared" si="242"/>
        <v>0.40736799456766559</v>
      </c>
      <c r="CU148" s="625">
        <f t="shared" si="242"/>
        <v>0.49146272524262163</v>
      </c>
      <c r="CV148" s="625">
        <f t="shared" si="242"/>
        <v>0.10116928018971275</v>
      </c>
      <c r="CW148" s="625">
        <f t="shared" si="242"/>
        <v>0</v>
      </c>
      <c r="CZ148" s="625">
        <f t="shared" si="211"/>
        <v>-1.1102230246251565E-16</v>
      </c>
      <c r="DA148" s="625">
        <f t="shared" si="212"/>
        <v>-7.9964892886230696E-2</v>
      </c>
      <c r="DB148" s="625">
        <f t="shared" si="213"/>
        <v>-3.3306690738754701E-16</v>
      </c>
      <c r="DC148" s="625">
        <f t="shared" si="214"/>
        <v>0</v>
      </c>
      <c r="DE148" s="625">
        <f t="shared" si="215"/>
        <v>-0.34828336176806873</v>
      </c>
      <c r="DF148" s="625">
        <f t="shared" si="216"/>
        <v>-0.34828336176806873</v>
      </c>
      <c r="DG148" s="625">
        <f t="shared" si="217"/>
        <v>-0.34828336176806873</v>
      </c>
      <c r="DH148" s="625">
        <f t="shared" si="218"/>
        <v>0</v>
      </c>
      <c r="DI148" s="625"/>
      <c r="DK148" s="625">
        <f t="shared" si="219"/>
        <v>0.18938249665391366</v>
      </c>
      <c r="DL148" s="625">
        <f t="shared" si="220"/>
        <v>-7.0559598341062305E-2</v>
      </c>
      <c r="DM148" s="625">
        <f t="shared" si="221"/>
        <v>-0.45793782700976965</v>
      </c>
      <c r="DN148" s="625"/>
      <c r="DP148" s="625">
        <f t="shared" si="190"/>
        <v>-0.34828336176806873</v>
      </c>
      <c r="DQ148" s="625">
        <f t="shared" si="191"/>
        <v>-0.34828336176806873</v>
      </c>
      <c r="DR148" s="625">
        <f t="shared" si="192"/>
        <v>-0.34828336176806873</v>
      </c>
      <c r="DS148" s="625">
        <f t="shared" si="193"/>
        <v>0</v>
      </c>
      <c r="DU148" s="625">
        <f t="shared" si="194"/>
        <v>0</v>
      </c>
      <c r="DV148" s="625">
        <f t="shared" si="195"/>
        <v>0</v>
      </c>
      <c r="DW148" s="625">
        <f t="shared" si="196"/>
        <v>0</v>
      </c>
      <c r="DX148" s="625">
        <f t="shared" si="197"/>
        <v>0</v>
      </c>
      <c r="EB148" s="625">
        <f t="shared" si="225"/>
        <v>0.96146245393858665</v>
      </c>
      <c r="EC148" s="625">
        <f t="shared" si="150"/>
        <v>0.68591585183109394</v>
      </c>
      <c r="ED148" s="625">
        <f t="shared" si="222"/>
        <v>0.74645246856391134</v>
      </c>
      <c r="EE148" s="625"/>
      <c r="EF148" s="625">
        <f t="shared" si="226"/>
        <v>0.70589882313342489</v>
      </c>
      <c r="EG148" s="625">
        <f t="shared" si="152"/>
        <v>1.1503193819391344</v>
      </c>
      <c r="EH148" s="625">
        <f t="shared" si="223"/>
        <v>1.1354138931640247</v>
      </c>
      <c r="EI148" s="625"/>
      <c r="EJ148" s="625">
        <f t="shared" si="227"/>
        <v>0.99614914866316406</v>
      </c>
      <c r="EK148" s="625">
        <f t="shared" si="154"/>
        <v>1.1320095300122877</v>
      </c>
      <c r="EL148" s="625">
        <f t="shared" si="224"/>
        <v>1.126017825739789</v>
      </c>
      <c r="EM148" s="625"/>
      <c r="EP148" s="581"/>
    </row>
    <row r="149" spans="1:154" x14ac:dyDescent="0.2">
      <c r="A149" s="575" t="s">
        <v>621</v>
      </c>
      <c r="B149" s="575">
        <f t="shared" si="148"/>
        <v>2010</v>
      </c>
      <c r="D149" s="630">
        <f t="shared" ref="D149:F150" si="243">D222+D297</f>
        <v>380.7251498754764</v>
      </c>
      <c r="E149" s="630">
        <f t="shared" si="243"/>
        <v>369.5254359514912</v>
      </c>
      <c r="F149" s="630">
        <f t="shared" si="243"/>
        <v>85.633302408424797</v>
      </c>
      <c r="G149" s="630"/>
      <c r="H149" s="630">
        <f>SUM(D149:G149)</f>
        <v>835.88388823539242</v>
      </c>
      <c r="J149" s="636">
        <f t="shared" ref="J149:L150" si="244">J76</f>
        <v>251796.06494999997</v>
      </c>
      <c r="K149" s="636">
        <f t="shared" si="244"/>
        <v>62428.799440000003</v>
      </c>
      <c r="L149" s="636">
        <f t="shared" si="244"/>
        <v>84581.5</v>
      </c>
      <c r="M149" s="636"/>
      <c r="N149" s="636">
        <f t="shared" si="238"/>
        <v>398806.36439</v>
      </c>
      <c r="O149" s="781"/>
      <c r="R149" s="649">
        <f t="shared" ref="R149:T150" si="245">R76</f>
        <v>146936.32093635542</v>
      </c>
      <c r="S149" s="649">
        <f t="shared" si="245"/>
        <v>36430.506219422976</v>
      </c>
      <c r="T149" s="649">
        <f t="shared" si="245"/>
        <v>49357.778612410948</v>
      </c>
      <c r="U149" s="645"/>
      <c r="V149" s="636">
        <f t="shared" si="239"/>
        <v>232724.60576818933</v>
      </c>
      <c r="X149" s="639">
        <f t="shared" si="199"/>
        <v>1.5120377276391446</v>
      </c>
      <c r="Y149" s="639">
        <f t="shared" si="200"/>
        <v>5.9191501240807964</v>
      </c>
      <c r="Z149" s="639">
        <f t="shared" si="201"/>
        <v>1.0124353719007679</v>
      </c>
      <c r="AA149" s="630"/>
      <c r="AB149" s="630">
        <f t="shared" si="202"/>
        <v>3.5917297420110086</v>
      </c>
      <c r="AC149" s="652"/>
      <c r="AE149" s="639">
        <f t="shared" si="203"/>
        <v>2.5910894423468327</v>
      </c>
      <c r="AF149" s="639">
        <f t="shared" si="204"/>
        <v>10.143296766885939</v>
      </c>
      <c r="AG149" s="639">
        <f t="shared" si="205"/>
        <v>1.7349504944473417</v>
      </c>
      <c r="AH149" s="630"/>
      <c r="AI149" s="639">
        <f t="shared" si="163"/>
        <v>3.5917297420110086</v>
      </c>
      <c r="AK149" s="640">
        <f t="shared" si="164"/>
        <v>0.82136003324326134</v>
      </c>
      <c r="AL149" s="640">
        <f t="shared" si="165"/>
        <v>0.62285915612076515</v>
      </c>
      <c r="AM149" s="640">
        <f t="shared" si="166"/>
        <v>0.74468088524724252</v>
      </c>
      <c r="AN149" s="641"/>
      <c r="AO149" s="640">
        <f t="shared" si="167"/>
        <v>1.0868780440611079</v>
      </c>
      <c r="AP149" s="635"/>
      <c r="AQ149" s="635">
        <f t="shared" si="206"/>
        <v>1.7136407346081839</v>
      </c>
      <c r="AR149" s="635">
        <f t="shared" si="207"/>
        <v>1.7136407346081839</v>
      </c>
      <c r="AS149" s="635">
        <f t="shared" si="208"/>
        <v>1.7136407346081839</v>
      </c>
      <c r="AT149" s="635"/>
      <c r="AU149" s="635">
        <f t="shared" si="168"/>
        <v>1.7136407346081841</v>
      </c>
      <c r="AW149" s="635">
        <f t="shared" ref="AW149:AY150" si="246">AW76</f>
        <v>0.63137423931320225</v>
      </c>
      <c r="AX149" s="635">
        <f t="shared" si="246"/>
        <v>0.15653912528574832</v>
      </c>
      <c r="AY149" s="635">
        <f t="shared" si="246"/>
        <v>0.21208663540104949</v>
      </c>
      <c r="AZ149" s="650"/>
      <c r="BA149" s="635">
        <f t="shared" si="209"/>
        <v>1</v>
      </c>
      <c r="BC149" s="625"/>
      <c r="BD149" s="642">
        <f t="shared" si="170"/>
        <v>0.82136003324326134</v>
      </c>
      <c r="BE149" s="642">
        <f t="shared" si="171"/>
        <v>0.62285915612076515</v>
      </c>
      <c r="BF149" s="642">
        <f t="shared" si="172"/>
        <v>0.74468088524724252</v>
      </c>
      <c r="BG149" s="642">
        <v>1</v>
      </c>
      <c r="BH149" s="633"/>
      <c r="BI149" s="642">
        <f t="shared" si="173"/>
        <v>1.7136407346081839</v>
      </c>
      <c r="BJ149" s="642">
        <f t="shared" si="174"/>
        <v>1.7136407346081839</v>
      </c>
      <c r="BK149" s="642">
        <f t="shared" si="175"/>
        <v>1.7136407346081839</v>
      </c>
      <c r="BL149" s="642">
        <v>1</v>
      </c>
      <c r="BN149" s="642">
        <v>1</v>
      </c>
      <c r="BO149" s="642">
        <v>1</v>
      </c>
      <c r="BP149" s="642">
        <v>1</v>
      </c>
      <c r="BQ149" s="642">
        <v>1</v>
      </c>
      <c r="BS149" s="653">
        <f>BT149*BU149</f>
        <v>0.95445406676921352</v>
      </c>
      <c r="BT149" s="634">
        <f t="shared" si="176"/>
        <v>0.87816114419140012</v>
      </c>
      <c r="BU149" s="634">
        <f t="shared" si="177"/>
        <v>1.0868780440611079</v>
      </c>
      <c r="BV149" s="634">
        <f t="shared" si="178"/>
        <v>1.3622251347887304</v>
      </c>
      <c r="BW149" s="634">
        <f t="shared" si="179"/>
        <v>1.1124625556013432</v>
      </c>
      <c r="BX149" s="634">
        <v>1</v>
      </c>
      <c r="BY149" s="634">
        <v>1</v>
      </c>
      <c r="BZ149" s="634">
        <f t="shared" si="180"/>
        <v>0.71721031071744712</v>
      </c>
      <c r="CA149" s="634">
        <f t="shared" si="181"/>
        <v>0.95445406676921463</v>
      </c>
      <c r="CB149" s="634">
        <f t="shared" si="182"/>
        <v>0.95445406676921352</v>
      </c>
      <c r="CC149" s="634"/>
      <c r="CD149" s="634">
        <f t="shared" si="210"/>
        <v>1.5154244547514553</v>
      </c>
      <c r="CF149" s="653">
        <f t="shared" si="240"/>
        <v>0.77609888197827415</v>
      </c>
      <c r="CG149" s="579"/>
      <c r="CI149" s="625">
        <f t="shared" si="183"/>
        <v>0.45547611963093704</v>
      </c>
      <c r="CJ149" s="625">
        <f t="shared" si="184"/>
        <v>0.44207747170672768</v>
      </c>
      <c r="CK149" s="625">
        <f t="shared" si="185"/>
        <v>0.10244640866233527</v>
      </c>
      <c r="CL149" s="625">
        <f t="shared" si="186"/>
        <v>0</v>
      </c>
      <c r="CN149" s="625">
        <f t="shared" si="241"/>
        <v>0.45516800357837633</v>
      </c>
      <c r="CO149" s="625">
        <f t="shared" si="241"/>
        <v>0.45285734371459874</v>
      </c>
      <c r="CP149" s="625">
        <f t="shared" si="241"/>
        <v>9.1481800205464273E-2</v>
      </c>
      <c r="CQ149" s="625"/>
      <c r="CR149" s="625">
        <f t="shared" si="188"/>
        <v>0.99950714749843939</v>
      </c>
      <c r="CS149" s="625"/>
      <c r="CT149" s="625">
        <f t="shared" si="242"/>
        <v>0.45539244488402925</v>
      </c>
      <c r="CU149" s="625">
        <f t="shared" si="242"/>
        <v>0.45308064564421319</v>
      </c>
      <c r="CV149" s="625">
        <f t="shared" si="242"/>
        <v>9.1526909471757539E-2</v>
      </c>
      <c r="CW149" s="625">
        <f t="shared" si="242"/>
        <v>0</v>
      </c>
      <c r="CZ149" s="625">
        <f t="shared" si="211"/>
        <v>2.2204460492503128E-16</v>
      </c>
      <c r="DA149" s="625">
        <f t="shared" si="212"/>
        <v>-8.8202453522972304E-2</v>
      </c>
      <c r="DB149" s="625">
        <f t="shared" si="213"/>
        <v>2.2204460492503128E-16</v>
      </c>
      <c r="DC149" s="625">
        <f t="shared" si="214"/>
        <v>0</v>
      </c>
      <c r="DE149" s="625">
        <f t="shared" si="215"/>
        <v>0.18212224322855367</v>
      </c>
      <c r="DF149" s="625">
        <f t="shared" si="216"/>
        <v>0.18212224322855367</v>
      </c>
      <c r="DG149" s="625">
        <f t="shared" si="217"/>
        <v>0.18212224322855367</v>
      </c>
      <c r="DH149" s="625">
        <f t="shared" si="218"/>
        <v>0</v>
      </c>
      <c r="DI149" s="625"/>
      <c r="DK149" s="625">
        <f t="shared" si="219"/>
        <v>-5.0720557577521815E-2</v>
      </c>
      <c r="DL149" s="625">
        <f t="shared" si="220"/>
        <v>-1.1863760471718632E-2</v>
      </c>
      <c r="DM149" s="625">
        <f t="shared" si="221"/>
        <v>0.17876398376196398</v>
      </c>
      <c r="DN149" s="625"/>
      <c r="DP149" s="625">
        <f t="shared" si="190"/>
        <v>0.18212224322855367</v>
      </c>
      <c r="DQ149" s="625">
        <f t="shared" si="191"/>
        <v>0.18212224322855367</v>
      </c>
      <c r="DR149" s="625">
        <f t="shared" si="192"/>
        <v>0.18212224322855367</v>
      </c>
      <c r="DS149" s="625">
        <f t="shared" si="193"/>
        <v>0</v>
      </c>
      <c r="DU149" s="625">
        <f t="shared" si="194"/>
        <v>0</v>
      </c>
      <c r="DV149" s="625">
        <f t="shared" si="195"/>
        <v>0</v>
      </c>
      <c r="DW149" s="625">
        <f t="shared" si="196"/>
        <v>0</v>
      </c>
      <c r="DX149" s="625">
        <f t="shared" si="197"/>
        <v>0</v>
      </c>
      <c r="EB149" s="625">
        <f t="shared" si="225"/>
        <v>0.96082515755795861</v>
      </c>
      <c r="EC149" s="625">
        <f t="shared" si="150"/>
        <v>0.65904520640711217</v>
      </c>
      <c r="ED149" s="625">
        <f t="shared" si="222"/>
        <v>0.71721031071744712</v>
      </c>
      <c r="EE149" s="625"/>
      <c r="EF149" s="625">
        <f t="shared" si="226"/>
        <v>1.1997608475554737</v>
      </c>
      <c r="EG149" s="625">
        <f t="shared" si="152"/>
        <v>1.3801081566347846</v>
      </c>
      <c r="EH149" s="625">
        <f t="shared" si="223"/>
        <v>1.3622251347887304</v>
      </c>
      <c r="EI149" s="625"/>
      <c r="EJ149" s="625">
        <f t="shared" si="227"/>
        <v>0.98796176239080402</v>
      </c>
      <c r="EK149" s="625">
        <f t="shared" si="154"/>
        <v>1.1183821303141255</v>
      </c>
      <c r="EL149" s="625">
        <f t="shared" si="224"/>
        <v>1.1124625556013432</v>
      </c>
      <c r="EM149" s="625"/>
      <c r="EP149" s="581"/>
    </row>
    <row r="150" spans="1:154" x14ac:dyDescent="0.2">
      <c r="A150" s="575" t="s">
        <v>621</v>
      </c>
      <c r="B150" s="575">
        <f t="shared" si="148"/>
        <v>2011</v>
      </c>
      <c r="D150" s="630">
        <f t="shared" si="243"/>
        <v>400.19245009180122</v>
      </c>
      <c r="E150" s="630">
        <f t="shared" si="243"/>
        <v>376.22572116442268</v>
      </c>
      <c r="F150" s="630">
        <f t="shared" si="243"/>
        <v>99.844114731888027</v>
      </c>
      <c r="G150" s="630"/>
      <c r="H150" s="630">
        <f>SUM(D150:G150)</f>
        <v>876.2622859881119</v>
      </c>
      <c r="J150" s="636">
        <f t="shared" si="244"/>
        <v>264670.94224999996</v>
      </c>
      <c r="K150" s="636">
        <f t="shared" si="244"/>
        <v>63560.766880000003</v>
      </c>
      <c r="L150" s="636">
        <f t="shared" si="244"/>
        <v>98617.766133988931</v>
      </c>
      <c r="M150" s="636"/>
      <c r="N150" s="636">
        <f>SUM(J150:M150)</f>
        <v>426849.47526398889</v>
      </c>
      <c r="O150" s="781"/>
      <c r="R150" s="649">
        <f t="shared" si="245"/>
        <v>141322.852215569</v>
      </c>
      <c r="S150" s="649">
        <f t="shared" si="245"/>
        <v>33938.704370522843</v>
      </c>
      <c r="T150" s="649">
        <f t="shared" si="245"/>
        <v>52657.627885795104</v>
      </c>
      <c r="U150" s="645"/>
      <c r="V150" s="636">
        <f>SUM(R150:U150)</f>
        <v>227919.18447188695</v>
      </c>
      <c r="X150" s="639">
        <f>D150/J150*1000</f>
        <v>1.5120377276391446</v>
      </c>
      <c r="Y150" s="639">
        <f t="shared" si="200"/>
        <v>5.9191501240807973</v>
      </c>
      <c r="Z150" s="639">
        <f t="shared" si="201"/>
        <v>1.0124353719007679</v>
      </c>
      <c r="AA150" s="630"/>
      <c r="AB150" s="630">
        <f>H150/V150*1000</f>
        <v>3.844618380934036</v>
      </c>
      <c r="AC150" s="652"/>
      <c r="AE150" s="639">
        <f>D150/R150*1000</f>
        <v>2.831760354520453</v>
      </c>
      <c r="AF150" s="639">
        <f t="shared" si="204"/>
        <v>11.085447371738509</v>
      </c>
      <c r="AG150" s="639">
        <f t="shared" si="205"/>
        <v>1.8960997435819158</v>
      </c>
      <c r="AH150" s="630"/>
      <c r="AI150" s="639">
        <f>H150/V150*1000</f>
        <v>3.844618380934036</v>
      </c>
      <c r="AK150" s="640">
        <f t="shared" si="164"/>
        <v>0.82136003324326134</v>
      </c>
      <c r="AL150" s="640">
        <f t="shared" si="165"/>
        <v>0.62285915612076526</v>
      </c>
      <c r="AM150" s="640">
        <f t="shared" si="166"/>
        <v>0.74468088524724252</v>
      </c>
      <c r="AN150" s="641"/>
      <c r="AO150" s="640">
        <f t="shared" si="167"/>
        <v>1.1634035983150985</v>
      </c>
      <c r="AP150" s="635"/>
      <c r="AQ150" s="635">
        <f>J150/R150</f>
        <v>1.8728106466906007</v>
      </c>
      <c r="AR150" s="635">
        <f t="shared" si="207"/>
        <v>1.8728106466906007</v>
      </c>
      <c r="AS150" s="635">
        <f t="shared" si="208"/>
        <v>1.8728106466906005</v>
      </c>
      <c r="AT150" s="635"/>
      <c r="AU150" s="635">
        <f>N150/V150</f>
        <v>1.8728106466906005</v>
      </c>
      <c r="AW150" s="635">
        <f t="shared" si="246"/>
        <v>0.62005685279643796</v>
      </c>
      <c r="AX150" s="635">
        <f t="shared" si="246"/>
        <v>0.14890674714005508</v>
      </c>
      <c r="AY150" s="635">
        <f t="shared" si="246"/>
        <v>0.2310364000635069</v>
      </c>
      <c r="AZ150" s="650"/>
      <c r="BA150" s="635">
        <f t="shared" si="209"/>
        <v>0.99999999999999989</v>
      </c>
      <c r="BC150" s="625"/>
      <c r="BD150" s="642">
        <f t="shared" si="170"/>
        <v>0.82136003324326134</v>
      </c>
      <c r="BE150" s="642">
        <f t="shared" si="171"/>
        <v>0.62285915612076526</v>
      </c>
      <c r="BF150" s="642">
        <f t="shared" si="172"/>
        <v>0.74468088524724252</v>
      </c>
      <c r="BG150" s="642">
        <v>1</v>
      </c>
      <c r="BH150" s="633"/>
      <c r="BI150" s="642">
        <f t="shared" si="173"/>
        <v>1.8728106466906007</v>
      </c>
      <c r="BJ150" s="642">
        <f t="shared" si="174"/>
        <v>1.8728106466906007</v>
      </c>
      <c r="BK150" s="642">
        <f t="shared" si="175"/>
        <v>1.8728106466906005</v>
      </c>
      <c r="BL150" s="642">
        <v>1</v>
      </c>
      <c r="BN150" s="642">
        <v>1</v>
      </c>
      <c r="BO150" s="642">
        <v>1</v>
      </c>
      <c r="BP150" s="642">
        <v>1</v>
      </c>
      <c r="BQ150" s="642">
        <v>1</v>
      </c>
      <c r="BS150" s="653">
        <f>BT150*BU150</f>
        <v>1.0934962328389715</v>
      </c>
      <c r="BT150" s="634">
        <f t="shared" si="176"/>
        <v>0.93991133809679583</v>
      </c>
      <c r="BU150" s="634">
        <f t="shared" si="177"/>
        <v>1.1634035983150985</v>
      </c>
      <c r="BV150" s="634">
        <f>EH150</f>
        <v>1.488754138541875</v>
      </c>
      <c r="BW150" s="634">
        <f>EL150</f>
        <v>1.0895844498322542</v>
      </c>
      <c r="BX150" s="634">
        <v>1</v>
      </c>
      <c r="BY150" s="634">
        <v>1</v>
      </c>
      <c r="BZ150" s="634">
        <f>ED150</f>
        <v>0.71721031071744712</v>
      </c>
      <c r="CA150" s="634">
        <f>BT150*BV150*BW150*BX150*BY150*BZ150</f>
        <v>1.0934962328389726</v>
      </c>
      <c r="CB150" s="634">
        <f>BT150*BU150</f>
        <v>1.0934962328389715</v>
      </c>
      <c r="CC150" s="634"/>
      <c r="CD150" s="634">
        <f>BV150*BW150</f>
        <v>1.6221233589786404</v>
      </c>
      <c r="CF150" s="653">
        <f t="shared" si="240"/>
        <v>0.8014220898564961</v>
      </c>
      <c r="CG150" s="579"/>
      <c r="CI150" s="625">
        <f t="shared" si="183"/>
        <v>0.45670395324674579</v>
      </c>
      <c r="CJ150" s="625">
        <f t="shared" si="184"/>
        <v>0.42935286292753544</v>
      </c>
      <c r="CK150" s="625">
        <f t="shared" si="185"/>
        <v>0.11394318382571882</v>
      </c>
      <c r="CL150" s="625">
        <f t="shared" si="186"/>
        <v>0</v>
      </c>
      <c r="CN150" s="625">
        <f>(CI150-CI149)/LN(CI150/CI149)</f>
        <v>0.45608976098591331</v>
      </c>
      <c r="CO150" s="625">
        <f>(CJ150-CJ149)/LN(CJ150/CJ149)</f>
        <v>0.43568419814124604</v>
      </c>
      <c r="CP150" s="625">
        <f>(CK150-CK149)/LN(CK150/CK149)</f>
        <v>0.10809291558842674</v>
      </c>
      <c r="CQ150" s="625"/>
      <c r="CR150" s="625">
        <f>SUM(CN150:CQ150)</f>
        <v>0.99986687471558611</v>
      </c>
      <c r="CS150" s="625"/>
      <c r="CT150" s="625">
        <f>CN150/$CR150</f>
        <v>0.45615048614911746</v>
      </c>
      <c r="CU150" s="625">
        <f>CO150/$CR150</f>
        <v>0.43574220644641037</v>
      </c>
      <c r="CV150" s="625">
        <f>CP150/$CR150</f>
        <v>0.10810730740447218</v>
      </c>
      <c r="CW150" s="625">
        <f>CQ150/$CR150</f>
        <v>0</v>
      </c>
      <c r="CZ150" s="625">
        <f t="shared" si="211"/>
        <v>0</v>
      </c>
      <c r="DA150" s="625">
        <f t="shared" si="212"/>
        <v>2.2204460492503128E-16</v>
      </c>
      <c r="DB150" s="625">
        <f t="shared" si="213"/>
        <v>0</v>
      </c>
      <c r="DC150" s="625">
        <f t="shared" si="214"/>
        <v>0</v>
      </c>
      <c r="DE150" s="625">
        <f t="shared" si="215"/>
        <v>8.8820130291548671E-2</v>
      </c>
      <c r="DF150" s="625">
        <f t="shared" si="216"/>
        <v>8.8820130291548671E-2</v>
      </c>
      <c r="DG150" s="625">
        <f t="shared" si="217"/>
        <v>8.8820130291548671E-2</v>
      </c>
      <c r="DH150" s="625">
        <f t="shared" si="218"/>
        <v>0</v>
      </c>
      <c r="DI150" s="625"/>
      <c r="DK150" s="625">
        <f t="shared" si="219"/>
        <v>-1.8087604083776469E-2</v>
      </c>
      <c r="DL150" s="625">
        <f t="shared" si="220"/>
        <v>-4.9985728666750932E-2</v>
      </c>
      <c r="DM150" s="625">
        <f t="shared" si="221"/>
        <v>8.5580425394114951E-2</v>
      </c>
      <c r="DN150" s="625"/>
      <c r="DP150" s="625">
        <f t="shared" si="190"/>
        <v>8.8820130291548671E-2</v>
      </c>
      <c r="DQ150" s="625">
        <f t="shared" si="191"/>
        <v>8.8820130291548671E-2</v>
      </c>
      <c r="DR150" s="625">
        <f t="shared" si="192"/>
        <v>8.8820130291548671E-2</v>
      </c>
      <c r="DS150" s="625">
        <f t="shared" si="193"/>
        <v>0</v>
      </c>
      <c r="DU150" s="625">
        <f t="shared" si="194"/>
        <v>0</v>
      </c>
      <c r="DV150" s="625">
        <f t="shared" si="195"/>
        <v>0</v>
      </c>
      <c r="DW150" s="625">
        <f t="shared" si="196"/>
        <v>0</v>
      </c>
      <c r="DX150" s="625">
        <f t="shared" si="197"/>
        <v>0</v>
      </c>
      <c r="EB150" s="625">
        <f t="shared" si="225"/>
        <v>1</v>
      </c>
      <c r="EC150" s="625">
        <f>IF(ISERR(EB150),EC149,EB150*EC149)</f>
        <v>0.65904520640711217</v>
      </c>
      <c r="ED150" s="625">
        <f t="shared" si="222"/>
        <v>0.71721031071744712</v>
      </c>
      <c r="EE150" s="625"/>
      <c r="EF150" s="625">
        <f t="shared" si="226"/>
        <v>1.0928840619085833</v>
      </c>
      <c r="EG150" s="625">
        <f>IF(ISERR(EF150),EG149,EF150*EG149)</f>
        <v>1.5082982080961906</v>
      </c>
      <c r="EH150" s="625">
        <f t="shared" si="223"/>
        <v>1.488754138541875</v>
      </c>
      <c r="EI150" s="625"/>
      <c r="EJ150" s="625">
        <f t="shared" si="227"/>
        <v>0.97943471836072526</v>
      </c>
      <c r="EK150" s="625">
        <f>IF(ISERR(EJ150),EK149,EJ150*EK149)</f>
        <v>1.0953822868238834</v>
      </c>
      <c r="EL150" s="625">
        <f t="shared" si="224"/>
        <v>1.0895844498322542</v>
      </c>
      <c r="EM150" s="625"/>
      <c r="EP150" s="581"/>
    </row>
    <row r="151" spans="1:154" ht="17.25" hidden="1" customHeight="1" x14ac:dyDescent="0.2">
      <c r="A151" s="575"/>
      <c r="B151" s="575"/>
      <c r="D151" s="630"/>
      <c r="E151" s="630"/>
      <c r="F151" s="630"/>
      <c r="G151" s="630"/>
      <c r="H151" s="630"/>
      <c r="J151" s="631"/>
      <c r="K151" s="631"/>
      <c r="L151" s="631"/>
      <c r="M151" s="631"/>
      <c r="N151" s="631"/>
      <c r="O151" s="780"/>
      <c r="X151" s="632"/>
      <c r="Y151" s="632"/>
      <c r="Z151" s="632"/>
      <c r="AA151" s="632"/>
      <c r="AB151" s="632"/>
      <c r="AE151" s="586"/>
      <c r="AW151" s="650"/>
      <c r="AX151" s="650"/>
      <c r="AY151" s="650"/>
      <c r="AZ151" s="650"/>
      <c r="BA151" s="650"/>
      <c r="BC151" s="625"/>
      <c r="BD151" s="625"/>
      <c r="BE151" s="625"/>
      <c r="BF151" s="625"/>
      <c r="BG151" s="625"/>
      <c r="BH151" s="633"/>
      <c r="BI151" s="625"/>
      <c r="BT151" s="633"/>
      <c r="BU151" s="633"/>
      <c r="BV151" s="633"/>
      <c r="BW151" s="633"/>
      <c r="BX151" s="633"/>
      <c r="BY151" s="633"/>
      <c r="BZ151" s="633"/>
      <c r="CA151" s="633"/>
      <c r="CB151" s="633"/>
      <c r="CC151" s="633"/>
      <c r="CD151" s="633"/>
      <c r="CG151" s="579"/>
      <c r="CI151" s="625"/>
      <c r="CJ151" s="625"/>
      <c r="CK151" s="625"/>
      <c r="CL151" s="625"/>
      <c r="CN151" s="625"/>
      <c r="CO151" s="625"/>
      <c r="CP151" s="625"/>
      <c r="CQ151" s="625"/>
      <c r="CR151" s="625"/>
      <c r="CS151" s="625"/>
      <c r="CT151" s="625"/>
      <c r="CU151" s="625"/>
      <c r="CV151" s="625"/>
      <c r="CW151" s="625"/>
      <c r="CZ151" s="625"/>
      <c r="DA151" s="625"/>
      <c r="DB151" s="625"/>
      <c r="DC151" s="625"/>
      <c r="DE151" s="625"/>
      <c r="DF151" s="625"/>
      <c r="DG151" s="625"/>
      <c r="DH151" s="625"/>
      <c r="DI151" s="625"/>
      <c r="DK151" s="625"/>
      <c r="DL151" s="625"/>
      <c r="DM151" s="625"/>
      <c r="DN151" s="625"/>
      <c r="EB151" s="625"/>
      <c r="EC151" s="625"/>
      <c r="ED151" s="625"/>
      <c r="EE151" s="625"/>
      <c r="EF151" s="625"/>
      <c r="EG151" s="625"/>
      <c r="EH151" s="625"/>
      <c r="EI151" s="625"/>
      <c r="EJ151" s="625"/>
      <c r="EK151" s="625"/>
      <c r="EL151" s="625"/>
      <c r="EM151" s="625"/>
      <c r="EP151" s="581"/>
    </row>
    <row r="152" spans="1:154" hidden="1" x14ac:dyDescent="0.2">
      <c r="A152" s="643" t="s">
        <v>22</v>
      </c>
      <c r="B152" s="644">
        <v>1985</v>
      </c>
      <c r="D152" s="645"/>
      <c r="E152" s="645"/>
      <c r="F152" s="645"/>
      <c r="G152" s="645"/>
      <c r="H152" s="654">
        <f>H220/H147</f>
        <v>0.26769645198750336</v>
      </c>
      <c r="J152" s="631"/>
      <c r="K152" s="631"/>
      <c r="L152" s="631"/>
      <c r="M152" s="631"/>
      <c r="N152" s="641">
        <v>454138.02128220547</v>
      </c>
      <c r="O152" s="782"/>
      <c r="R152" s="645"/>
      <c r="S152" s="645"/>
      <c r="T152" s="645"/>
      <c r="U152" s="645"/>
      <c r="V152" s="630"/>
      <c r="X152" s="641">
        <v>1.8408951817008192</v>
      </c>
      <c r="Y152" s="641">
        <v>9.5031919590713088</v>
      </c>
      <c r="Z152" s="641">
        <v>1.3595560084298766</v>
      </c>
      <c r="AA152" s="641"/>
      <c r="AB152" s="641">
        <v>3.3046299551608844</v>
      </c>
      <c r="AE152" s="641">
        <v>2.3157941304582645</v>
      </c>
      <c r="AF152" s="641">
        <v>11.954747004716829</v>
      </c>
      <c r="AG152" s="641">
        <v>1.7102830490556733</v>
      </c>
      <c r="AH152" s="641">
        <v>0</v>
      </c>
      <c r="AI152" s="641">
        <v>3.3046299551608844</v>
      </c>
      <c r="AK152" s="641">
        <v>1</v>
      </c>
      <c r="AL152" s="641">
        <v>1</v>
      </c>
      <c r="AM152" s="641">
        <v>1</v>
      </c>
      <c r="AN152" s="641">
        <v>0</v>
      </c>
      <c r="AO152" s="641">
        <v>1</v>
      </c>
      <c r="AW152" s="650"/>
      <c r="AX152" s="650"/>
      <c r="AY152" s="650"/>
      <c r="AZ152" s="650"/>
      <c r="BA152" s="650"/>
      <c r="BC152" s="625"/>
      <c r="BD152" s="625"/>
      <c r="BE152" s="625"/>
      <c r="BF152" s="625"/>
      <c r="BG152" s="625"/>
      <c r="BH152" s="633"/>
      <c r="BI152" s="625"/>
      <c r="BT152" s="633"/>
      <c r="BU152" s="633"/>
      <c r="BV152" s="633"/>
      <c r="BW152" s="633"/>
      <c r="BX152" s="633"/>
      <c r="BY152" s="633"/>
      <c r="BZ152" s="633"/>
      <c r="CA152" s="633"/>
      <c r="CB152" s="633"/>
      <c r="CC152" s="633"/>
      <c r="CD152" s="633"/>
      <c r="CG152" s="579"/>
      <c r="CI152" s="625"/>
      <c r="CJ152" s="625"/>
      <c r="CK152" s="625"/>
      <c r="CL152" s="625"/>
      <c r="CN152" s="625"/>
      <c r="CO152" s="625"/>
      <c r="CP152" s="625"/>
      <c r="CQ152" s="625"/>
      <c r="CR152" s="625"/>
      <c r="CS152" s="625"/>
      <c r="CT152" s="625"/>
      <c r="CU152" s="625"/>
      <c r="CV152" s="625"/>
      <c r="CW152" s="625"/>
      <c r="CZ152" s="625"/>
      <c r="DA152" s="625"/>
      <c r="DB152" s="625"/>
      <c r="DC152" s="625"/>
      <c r="DE152" s="625"/>
      <c r="DF152" s="625"/>
      <c r="DG152" s="625"/>
      <c r="DH152" s="625"/>
      <c r="DI152" s="625"/>
      <c r="DK152" s="625"/>
      <c r="DL152" s="625"/>
      <c r="DM152" s="625"/>
      <c r="DN152" s="625"/>
      <c r="EB152" s="625"/>
      <c r="EC152" s="641">
        <v>0.91890090892286436</v>
      </c>
      <c r="ED152" s="625"/>
      <c r="EE152" s="625"/>
      <c r="EF152" s="625"/>
      <c r="EG152" s="641">
        <v>1.0131278019978891</v>
      </c>
      <c r="EH152" s="625"/>
      <c r="EI152" s="625"/>
      <c r="EJ152" s="625"/>
      <c r="EK152" s="641">
        <v>1.0053211451324602</v>
      </c>
      <c r="EL152" s="625"/>
      <c r="EM152" s="625"/>
      <c r="EP152" s="581"/>
    </row>
    <row r="153" spans="1:154" hidden="1" x14ac:dyDescent="0.2">
      <c r="A153" s="643" t="s">
        <v>56</v>
      </c>
      <c r="B153" s="644">
        <v>1996</v>
      </c>
      <c r="D153" s="645"/>
      <c r="E153" s="645"/>
      <c r="F153" s="645"/>
      <c r="G153" s="645"/>
      <c r="H153" s="630"/>
      <c r="J153" s="631"/>
      <c r="K153" s="631"/>
      <c r="L153" s="631"/>
      <c r="M153" s="631"/>
      <c r="N153" s="631"/>
      <c r="O153" s="780"/>
      <c r="R153" s="645"/>
      <c r="S153" s="645"/>
      <c r="T153" s="645"/>
      <c r="U153" s="645"/>
      <c r="V153" s="630"/>
      <c r="AW153" s="650"/>
      <c r="AX153" s="650"/>
      <c r="AY153" s="650"/>
      <c r="AZ153" s="650"/>
      <c r="BA153" s="650"/>
      <c r="BC153" s="625"/>
      <c r="BD153" s="625"/>
      <c r="BE153" s="625"/>
      <c r="BF153" s="625"/>
      <c r="BG153" s="625"/>
      <c r="BH153" s="633"/>
      <c r="BI153" s="625"/>
      <c r="BT153" s="633"/>
      <c r="BU153" s="633"/>
      <c r="BV153" s="633"/>
      <c r="BW153" s="633"/>
      <c r="BX153" s="633"/>
      <c r="BY153" s="633"/>
      <c r="BZ153" s="633"/>
      <c r="CA153" s="633"/>
      <c r="CB153" s="633"/>
      <c r="CC153" s="633"/>
      <c r="CD153" s="633"/>
      <c r="CG153" s="579"/>
      <c r="CI153" s="625"/>
      <c r="CJ153" s="625"/>
      <c r="CK153" s="625"/>
      <c r="CL153" s="625"/>
      <c r="CN153" s="625"/>
      <c r="CO153" s="625"/>
      <c r="CP153" s="625"/>
      <c r="CQ153" s="625"/>
      <c r="CR153" s="625"/>
      <c r="CS153" s="625"/>
      <c r="CT153" s="625"/>
      <c r="CU153" s="625"/>
      <c r="CV153" s="625"/>
      <c r="CW153" s="625"/>
      <c r="CZ153" s="625"/>
      <c r="DA153" s="625"/>
      <c r="DB153" s="625"/>
      <c r="DC153" s="625"/>
      <c r="DE153" s="625"/>
      <c r="DF153" s="625"/>
      <c r="DG153" s="625"/>
      <c r="DH153" s="625"/>
      <c r="DI153" s="625"/>
      <c r="DK153" s="625"/>
      <c r="DL153" s="625"/>
      <c r="DM153" s="625"/>
      <c r="DN153" s="625"/>
      <c r="EB153" s="625"/>
      <c r="EC153" s="625"/>
      <c r="ED153" s="625"/>
      <c r="EE153" s="625"/>
      <c r="EF153" s="625"/>
      <c r="EG153" s="625"/>
      <c r="EH153" s="625"/>
      <c r="EI153" s="625"/>
      <c r="EJ153" s="625"/>
      <c r="EK153" s="625"/>
      <c r="EL153" s="625"/>
      <c r="EM153" s="625"/>
      <c r="EP153" s="581"/>
    </row>
    <row r="154" spans="1:154" x14ac:dyDescent="0.2">
      <c r="A154" s="655"/>
      <c r="B154" s="656"/>
      <c r="D154" s="630"/>
      <c r="E154" s="630"/>
      <c r="F154" s="630"/>
      <c r="G154" s="630"/>
      <c r="H154" s="630"/>
      <c r="J154" s="631"/>
      <c r="K154" s="631"/>
      <c r="L154" s="631"/>
      <c r="M154" s="631"/>
      <c r="N154" s="631"/>
      <c r="O154" s="780"/>
      <c r="X154" s="632"/>
      <c r="Y154" s="632"/>
      <c r="Z154" s="632"/>
      <c r="AA154" s="632"/>
      <c r="AB154" s="632"/>
      <c r="AE154" s="586"/>
      <c r="AW154" s="650"/>
      <c r="AX154" s="650"/>
      <c r="AY154" s="650"/>
      <c r="AZ154" s="650"/>
      <c r="BA154" s="650"/>
      <c r="BC154" s="625"/>
      <c r="BD154" s="625"/>
      <c r="BE154" s="625"/>
      <c r="BF154" s="625"/>
      <c r="BG154" s="625"/>
      <c r="BH154" s="633"/>
      <c r="BI154" s="625"/>
      <c r="BT154" s="633"/>
      <c r="BU154" s="633"/>
      <c r="BV154" s="633"/>
      <c r="BW154" s="633"/>
      <c r="BX154" s="633"/>
      <c r="BY154" s="633"/>
      <c r="BZ154" s="633"/>
      <c r="CA154" s="633"/>
      <c r="CB154" s="633"/>
      <c r="CC154" s="633"/>
      <c r="CD154" s="633"/>
      <c r="CG154" s="579"/>
      <c r="CI154" s="625"/>
      <c r="CJ154" s="625"/>
      <c r="CK154" s="625"/>
      <c r="CL154" s="625"/>
      <c r="CN154" s="625"/>
      <c r="CO154" s="625"/>
      <c r="CP154" s="625"/>
      <c r="CQ154" s="625"/>
      <c r="CR154" s="625"/>
      <c r="CS154" s="625"/>
      <c r="CT154" s="625"/>
      <c r="CU154" s="625"/>
      <c r="CV154" s="625"/>
      <c r="CW154" s="625"/>
      <c r="CZ154" s="625"/>
      <c r="DA154" s="625"/>
      <c r="DB154" s="625"/>
      <c r="DC154" s="625"/>
      <c r="DE154" s="625"/>
      <c r="DF154" s="625"/>
      <c r="DG154" s="625"/>
      <c r="DH154" s="625"/>
      <c r="DI154" s="625"/>
      <c r="DK154" s="625"/>
      <c r="DL154" s="625"/>
      <c r="DM154" s="625"/>
      <c r="DN154" s="625"/>
      <c r="EB154" s="625"/>
      <c r="EC154" s="625"/>
      <c r="ED154" s="625"/>
      <c r="EE154" s="625"/>
      <c r="EF154" s="625"/>
      <c r="EG154" s="625"/>
      <c r="EH154" s="625"/>
      <c r="EI154" s="625"/>
      <c r="EJ154" s="625"/>
      <c r="EK154" s="625"/>
      <c r="EL154" s="625"/>
      <c r="EM154" s="625"/>
      <c r="EP154" s="581"/>
    </row>
    <row r="155" spans="1:154" x14ac:dyDescent="0.2">
      <c r="A155" s="655"/>
      <c r="B155" s="656"/>
      <c r="D155" s="630"/>
      <c r="E155" s="630"/>
      <c r="F155" s="630"/>
      <c r="G155" s="630"/>
      <c r="H155" s="630"/>
      <c r="J155" s="631"/>
      <c r="K155" s="631"/>
      <c r="L155" s="631"/>
      <c r="M155" s="631"/>
      <c r="N155" s="631"/>
      <c r="O155" s="780"/>
      <c r="X155" s="632"/>
      <c r="Y155" s="632"/>
      <c r="Z155" s="632"/>
      <c r="AA155" s="632"/>
      <c r="AB155" s="632"/>
      <c r="AE155" s="586"/>
      <c r="AW155" s="650"/>
      <c r="AX155" s="650"/>
      <c r="AY155" s="650"/>
      <c r="AZ155" s="650"/>
      <c r="BA155" s="650"/>
      <c r="BC155" s="625"/>
      <c r="BD155" s="625"/>
      <c r="BE155" s="625"/>
      <c r="BF155" s="625"/>
      <c r="BG155" s="625"/>
      <c r="BH155" s="633"/>
      <c r="BI155" s="625"/>
      <c r="BT155" s="633"/>
      <c r="BU155" s="633"/>
      <c r="BV155" s="633"/>
      <c r="BW155" s="633"/>
      <c r="BX155" s="633"/>
      <c r="BY155" s="633"/>
      <c r="BZ155" s="633"/>
      <c r="CA155" s="633"/>
      <c r="CB155" s="633"/>
      <c r="CC155" s="633"/>
      <c r="CD155" s="633"/>
      <c r="CG155" s="579"/>
      <c r="CI155" s="625"/>
      <c r="CJ155" s="625"/>
      <c r="CK155" s="625"/>
      <c r="CL155" s="625"/>
      <c r="CN155" s="625"/>
      <c r="CO155" s="625"/>
      <c r="CP155" s="625"/>
      <c r="CQ155" s="625"/>
      <c r="CR155" s="625"/>
      <c r="CS155" s="625"/>
      <c r="CT155" s="625"/>
      <c r="CU155" s="625"/>
      <c r="CV155" s="625"/>
      <c r="CW155" s="625"/>
      <c r="CZ155" s="625"/>
      <c r="DA155" s="625"/>
      <c r="DB155" s="625"/>
      <c r="DC155" s="625"/>
      <c r="DE155" s="625"/>
      <c r="DF155" s="625"/>
      <c r="DG155" s="625"/>
      <c r="DH155" s="625"/>
      <c r="DI155" s="625"/>
      <c r="DK155" s="625"/>
      <c r="DL155" s="625"/>
      <c r="DM155" s="625"/>
      <c r="DN155" s="625"/>
      <c r="EB155" s="625"/>
      <c r="EC155" s="625"/>
      <c r="ED155" s="625"/>
      <c r="EE155" s="625"/>
      <c r="EF155" s="625"/>
      <c r="EG155" s="625"/>
      <c r="EH155" s="625"/>
      <c r="EI155" s="625"/>
      <c r="EJ155" s="625"/>
      <c r="EK155" s="625"/>
      <c r="EL155" s="625"/>
      <c r="EM155" s="625"/>
      <c r="EP155" s="581"/>
    </row>
    <row r="156" spans="1:154" x14ac:dyDescent="0.2">
      <c r="A156" s="575"/>
      <c r="B156" s="575"/>
      <c r="D156" s="646" t="s">
        <v>230</v>
      </c>
      <c r="E156" s="603"/>
      <c r="F156" s="603"/>
      <c r="G156" s="603"/>
      <c r="H156" s="603"/>
      <c r="J156" s="586" t="str">
        <f>J3</f>
        <v>Activity (Gross Output)</v>
      </c>
      <c r="O156" s="590"/>
      <c r="R156" s="586" t="s">
        <v>675</v>
      </c>
      <c r="X156" s="586" t="s">
        <v>627</v>
      </c>
      <c r="AE156" s="586" t="s">
        <v>676</v>
      </c>
      <c r="AK156" s="586" t="s">
        <v>628</v>
      </c>
      <c r="AQ156" s="586" t="s">
        <v>677</v>
      </c>
      <c r="AV156" s="586"/>
      <c r="AW156" s="657" t="str">
        <f>AW3</f>
        <v>Share of Value Added to Nonmanufacturing Value Added</v>
      </c>
      <c r="AX156" s="650"/>
      <c r="AY156" s="650"/>
      <c r="AZ156" s="650"/>
      <c r="BA156" s="650"/>
      <c r="BH156" s="590"/>
      <c r="CG156" s="579"/>
      <c r="EP156" s="581"/>
    </row>
    <row r="157" spans="1:154" ht="24.75" customHeight="1" x14ac:dyDescent="0.2">
      <c r="A157" s="619" t="s">
        <v>115</v>
      </c>
      <c r="B157" s="575"/>
      <c r="D157" s="603"/>
      <c r="E157" s="603"/>
      <c r="F157" s="603"/>
      <c r="G157" s="603"/>
      <c r="H157" s="603"/>
      <c r="O157" s="590"/>
      <c r="AW157" s="650"/>
      <c r="AX157" s="650"/>
      <c r="AY157" s="650"/>
      <c r="AZ157" s="650"/>
      <c r="BA157" s="650"/>
      <c r="BD157" s="590"/>
      <c r="BE157" s="590"/>
      <c r="BF157" s="590"/>
      <c r="BG157" s="590"/>
      <c r="BH157" s="590"/>
      <c r="CG157" s="579"/>
      <c r="CI157" s="588"/>
      <c r="CJ157" s="588"/>
      <c r="CK157" s="588"/>
      <c r="CL157" s="588"/>
      <c r="CM157" s="588"/>
      <c r="CN157" s="588"/>
      <c r="CO157" s="588"/>
      <c r="CP157" s="588"/>
      <c r="CQ157" s="588"/>
      <c r="CR157" s="588"/>
      <c r="CS157" s="588"/>
      <c r="CT157" s="588"/>
      <c r="CU157" s="588"/>
      <c r="CV157" s="588"/>
      <c r="CW157" s="588"/>
      <c r="CX157" s="588"/>
      <c r="EP157" s="581"/>
    </row>
    <row r="158" spans="1:154" ht="49.5" customHeight="1" x14ac:dyDescent="0.2">
      <c r="A158" s="575"/>
      <c r="B158" s="575"/>
      <c r="D158" s="594" t="str">
        <f>D5</f>
        <v>Petroleum and Natural Gas</v>
      </c>
      <c r="E158" s="594" t="str">
        <f t="shared" ref="E158:H158" si="247">E5</f>
        <v>Other Mining</v>
      </c>
      <c r="F158" s="594" t="str">
        <f t="shared" si="247"/>
        <v>Petroleum drilling and Mining Services</v>
      </c>
      <c r="G158" s="594" t="str">
        <f t="shared" si="247"/>
        <v>Not Used</v>
      </c>
      <c r="H158" s="594" t="str">
        <f t="shared" si="247"/>
        <v>Total</v>
      </c>
      <c r="J158" s="594" t="str">
        <f>J5</f>
        <v>Petroleum and Natural Gas</v>
      </c>
      <c r="K158" s="594" t="str">
        <f t="shared" ref="K158:N158" si="248">K5</f>
        <v>Other Mining</v>
      </c>
      <c r="L158" s="594" t="str">
        <f t="shared" si="248"/>
        <v>Petroleum drilling and Mining Services</v>
      </c>
      <c r="M158" s="594" t="str">
        <f t="shared" si="248"/>
        <v>Not Used</v>
      </c>
      <c r="N158" s="594" t="str">
        <f t="shared" si="248"/>
        <v>Total</v>
      </c>
      <c r="O158" s="595"/>
      <c r="R158" s="621" t="str">
        <f>J158</f>
        <v>Petroleum and Natural Gas</v>
      </c>
      <c r="S158" s="621" t="str">
        <f>K158</f>
        <v>Other Mining</v>
      </c>
      <c r="T158" s="621" t="str">
        <f>L158</f>
        <v>Petroleum drilling and Mining Services</v>
      </c>
      <c r="U158" s="621" t="str">
        <f>M158</f>
        <v>Not Used</v>
      </c>
      <c r="V158" s="621" t="s">
        <v>213</v>
      </c>
      <c r="X158" s="621" t="str">
        <f>X5</f>
        <v>Petroleum and Natural Gas</v>
      </c>
      <c r="Y158" s="621" t="str">
        <f t="shared" ref="Y158:AB158" si="249">Y5</f>
        <v>Other Mining</v>
      </c>
      <c r="Z158" s="621" t="str">
        <f t="shared" si="249"/>
        <v>Petroleum drilling and Mining Services</v>
      </c>
      <c r="AA158" s="621" t="str">
        <f t="shared" si="249"/>
        <v>Not Used</v>
      </c>
      <c r="AB158" s="621" t="str">
        <f t="shared" si="249"/>
        <v>Total</v>
      </c>
      <c r="AE158" s="596" t="str">
        <f>J158</f>
        <v>Petroleum and Natural Gas</v>
      </c>
      <c r="AF158" s="596" t="str">
        <f>K158</f>
        <v>Other Mining</v>
      </c>
      <c r="AG158" s="596" t="str">
        <f>L158</f>
        <v>Petroleum drilling and Mining Services</v>
      </c>
      <c r="AH158" s="596" t="str">
        <f>M158</f>
        <v>Not Used</v>
      </c>
      <c r="AI158" s="596" t="s">
        <v>213</v>
      </c>
      <c r="AK158" s="596" t="str">
        <f>AE158</f>
        <v>Petroleum and Natural Gas</v>
      </c>
      <c r="AL158" s="596" t="str">
        <f>AF158</f>
        <v>Other Mining</v>
      </c>
      <c r="AM158" s="596" t="str">
        <f>AG158</f>
        <v>Petroleum drilling and Mining Services</v>
      </c>
      <c r="AN158" s="596" t="str">
        <f>AH158</f>
        <v>Not Used</v>
      </c>
      <c r="AO158" s="596" t="str">
        <f>AI158</f>
        <v>Total</v>
      </c>
      <c r="AQ158" s="596" t="str">
        <f>AE158</f>
        <v>Petroleum and Natural Gas</v>
      </c>
      <c r="AR158" s="596" t="str">
        <f>AF158</f>
        <v>Other Mining</v>
      </c>
      <c r="AS158" s="596" t="str">
        <f>AG158</f>
        <v>Petroleum drilling and Mining Services</v>
      </c>
      <c r="AT158" s="596" t="str">
        <f>AH158</f>
        <v>Not Used</v>
      </c>
      <c r="AU158" s="596" t="str">
        <f>AI158</f>
        <v>Total</v>
      </c>
      <c r="AW158" s="658" t="str">
        <f>AK158</f>
        <v>Petroleum and Natural Gas</v>
      </c>
      <c r="AX158" s="658" t="str">
        <f>AL158</f>
        <v>Other Mining</v>
      </c>
      <c r="AY158" s="658" t="str">
        <f>AM158</f>
        <v>Petroleum drilling and Mining Services</v>
      </c>
      <c r="AZ158" s="658" t="str">
        <f>AN158</f>
        <v>Not Used</v>
      </c>
      <c r="BA158" s="658" t="str">
        <f>AO158</f>
        <v>Total</v>
      </c>
      <c r="BC158" s="622"/>
      <c r="BD158" s="602"/>
      <c r="BE158" s="602"/>
      <c r="BF158" s="602"/>
      <c r="BG158" s="602"/>
      <c r="BH158" s="622"/>
      <c r="CG158" s="579"/>
      <c r="CI158" s="588"/>
      <c r="CJ158" s="588"/>
      <c r="CK158" s="588"/>
      <c r="CL158" s="588"/>
      <c r="CM158" s="588"/>
      <c r="CN158" s="588"/>
      <c r="CO158" s="588"/>
      <c r="CP158" s="588"/>
      <c r="CQ158" s="588"/>
      <c r="CR158" s="588"/>
      <c r="CS158" s="588"/>
      <c r="CT158" s="588"/>
      <c r="CU158" s="588"/>
      <c r="CV158" s="588"/>
      <c r="CW158" s="588"/>
      <c r="CX158" s="588"/>
      <c r="CZ158" s="621" t="s">
        <v>644</v>
      </c>
      <c r="DA158" s="621" t="s">
        <v>644</v>
      </c>
      <c r="DB158" s="621" t="s">
        <v>645</v>
      </c>
      <c r="DC158" s="621" t="s">
        <v>646</v>
      </c>
      <c r="EP158" s="581"/>
      <c r="ER158" s="608"/>
      <c r="ES158" s="597" t="s">
        <v>671</v>
      </c>
      <c r="ET158" s="597" t="s">
        <v>639</v>
      </c>
      <c r="EU158" s="597" t="s">
        <v>640</v>
      </c>
      <c r="EV158" s="597" t="s">
        <v>641</v>
      </c>
      <c r="EW158" s="597" t="s">
        <v>642</v>
      </c>
      <c r="EX158" s="597" t="s">
        <v>679</v>
      </c>
    </row>
    <row r="159" spans="1:154" ht="38.25" x14ac:dyDescent="0.2">
      <c r="A159" s="648" t="s">
        <v>647</v>
      </c>
      <c r="B159" s="575"/>
      <c r="D159" s="613" t="s">
        <v>67</v>
      </c>
      <c r="E159" s="613" t="s">
        <v>67</v>
      </c>
      <c r="F159" s="613" t="s">
        <v>67</v>
      </c>
      <c r="G159" s="613" t="s">
        <v>67</v>
      </c>
      <c r="H159" s="613" t="s">
        <v>67</v>
      </c>
      <c r="J159" s="623"/>
      <c r="K159" s="623"/>
      <c r="L159" s="623"/>
      <c r="M159" s="623"/>
      <c r="N159" s="623"/>
      <c r="O159" s="622"/>
      <c r="R159" s="623"/>
      <c r="S159" s="623"/>
      <c r="T159" s="623"/>
      <c r="U159" s="623"/>
      <c r="V159" s="623"/>
      <c r="X159" s="613" t="s">
        <v>67</v>
      </c>
      <c r="Y159" s="613" t="s">
        <v>67</v>
      </c>
      <c r="Z159" s="613" t="s">
        <v>67</v>
      </c>
      <c r="AA159" s="613" t="s">
        <v>67</v>
      </c>
      <c r="AB159" s="613" t="s">
        <v>67</v>
      </c>
      <c r="AE159" s="613" t="s">
        <v>67</v>
      </c>
      <c r="AF159" s="613" t="s">
        <v>67</v>
      </c>
      <c r="AG159" s="613" t="s">
        <v>67</v>
      </c>
      <c r="AH159" s="613" t="s">
        <v>67</v>
      </c>
      <c r="AI159" s="613" t="s">
        <v>67</v>
      </c>
      <c r="AK159" s="613" t="s">
        <v>67</v>
      </c>
      <c r="AL159" s="613" t="s">
        <v>67</v>
      </c>
      <c r="AM159" s="613" t="s">
        <v>67</v>
      </c>
      <c r="AN159" s="613" t="s">
        <v>67</v>
      </c>
      <c r="AO159" s="613" t="s">
        <v>67</v>
      </c>
      <c r="AQ159" s="624"/>
      <c r="AR159" s="624"/>
      <c r="AS159" s="624"/>
      <c r="AT159" s="624"/>
      <c r="AU159" s="624"/>
      <c r="AW159" s="659"/>
      <c r="AX159" s="659"/>
      <c r="AY159" s="659"/>
      <c r="AZ159" s="659"/>
      <c r="BA159" s="659"/>
      <c r="BC159" s="595"/>
      <c r="BD159" s="595"/>
      <c r="BE159" s="595"/>
      <c r="BF159" s="595"/>
      <c r="BG159" s="595"/>
      <c r="BH159" s="595"/>
      <c r="BI159" s="595"/>
      <c r="CG159" s="579"/>
      <c r="CI159" s="588"/>
      <c r="CJ159" s="588"/>
      <c r="CK159" s="588"/>
      <c r="CL159" s="588"/>
      <c r="CM159" s="588"/>
      <c r="CN159" s="588"/>
      <c r="CO159" s="588"/>
      <c r="CP159" s="588"/>
      <c r="CQ159" s="588"/>
      <c r="CR159" s="588"/>
      <c r="CS159" s="588"/>
      <c r="CT159" s="588"/>
      <c r="CU159" s="588"/>
      <c r="CV159" s="588"/>
      <c r="CW159" s="588"/>
      <c r="CX159" s="588"/>
      <c r="EP159" s="581"/>
      <c r="ER159" s="576">
        <v>1978</v>
      </c>
      <c r="ES159" s="625">
        <f t="shared" ref="ES159:ES189" si="250">BU190</f>
        <v>0.99594448073703756</v>
      </c>
      <c r="ET159" s="625">
        <f t="shared" ref="ET159:ET189" si="251">BV190</f>
        <v>0.98324021575285481</v>
      </c>
      <c r="EU159" s="625">
        <f t="shared" ref="EU159:EU189" si="252">BW190</f>
        <v>1.0356659617082942</v>
      </c>
      <c r="EV159" s="625">
        <f t="shared" ref="EV159:EV189" si="253">BX190</f>
        <v>1</v>
      </c>
      <c r="EW159" s="625">
        <f t="shared" ref="EW159:EW189" si="254">BY190</f>
        <v>1</v>
      </c>
      <c r="EX159" s="625">
        <f t="shared" ref="EX159:EX189" si="255">BZ190</f>
        <v>0.97803814406148437</v>
      </c>
    </row>
    <row r="160" spans="1:154" ht="25.5" x14ac:dyDescent="0.2">
      <c r="A160" s="575"/>
      <c r="B160" s="575"/>
      <c r="D160" s="612" t="s">
        <v>263</v>
      </c>
      <c r="E160" s="612" t="s">
        <v>264</v>
      </c>
      <c r="F160" s="612" t="s">
        <v>264</v>
      </c>
      <c r="G160" s="612" t="s">
        <v>264</v>
      </c>
      <c r="H160" s="612" t="s">
        <v>264</v>
      </c>
      <c r="J160" s="613" t="str">
        <f>J7</f>
        <v>Million 2005$</v>
      </c>
      <c r="K160" s="613" t="str">
        <f t="shared" ref="K160:N160" si="256">K7</f>
        <v>Million 2005$</v>
      </c>
      <c r="L160" s="613" t="str">
        <f t="shared" si="256"/>
        <v>Million 2005$</v>
      </c>
      <c r="M160" s="613" t="str">
        <f t="shared" si="256"/>
        <v>Million 2005$</v>
      </c>
      <c r="N160" s="613" t="str">
        <f t="shared" si="256"/>
        <v>Million 2005$</v>
      </c>
      <c r="O160" s="595"/>
      <c r="R160" s="613" t="str">
        <f>R7</f>
        <v>Million 2005$</v>
      </c>
      <c r="S160" s="613" t="str">
        <f t="shared" ref="S160:V160" si="257">S7</f>
        <v>Million 2005$</v>
      </c>
      <c r="T160" s="613" t="str">
        <f t="shared" si="257"/>
        <v>Million 2005$</v>
      </c>
      <c r="U160" s="613" t="str">
        <f t="shared" si="257"/>
        <v>Million 2005$</v>
      </c>
      <c r="V160" s="613" t="str">
        <f t="shared" si="257"/>
        <v>Million 2005$</v>
      </c>
      <c r="X160" s="613" t="str">
        <f>X7</f>
        <v>MMBtu/$</v>
      </c>
      <c r="Y160" s="613" t="str">
        <f t="shared" ref="Y160:AB160" si="258">Y7</f>
        <v>MMBtu/$</v>
      </c>
      <c r="Z160" s="613" t="str">
        <f t="shared" si="258"/>
        <v>MMBtu/$</v>
      </c>
      <c r="AA160" s="613" t="str">
        <f t="shared" si="258"/>
        <v>MMBtu/$</v>
      </c>
      <c r="AB160" s="613" t="str">
        <f t="shared" si="258"/>
        <v>MMBtu/$</v>
      </c>
      <c r="AE160" s="613" t="str">
        <f>AE7</f>
        <v>MMBtu/$</v>
      </c>
      <c r="AF160" s="613" t="str">
        <f t="shared" ref="AF160:AI160" si="259">AF7</f>
        <v>MMBtu/$</v>
      </c>
      <c r="AG160" s="613" t="str">
        <f t="shared" si="259"/>
        <v>MMBtu/$</v>
      </c>
      <c r="AH160" s="613" t="str">
        <f t="shared" si="259"/>
        <v>MMBtu/$</v>
      </c>
      <c r="AI160" s="613" t="str">
        <f t="shared" si="259"/>
        <v>MMBtu/$</v>
      </c>
      <c r="AK160" s="626" t="str">
        <f>AK7</f>
        <v>1985 = 1</v>
      </c>
      <c r="AL160" s="626" t="str">
        <f t="shared" ref="AL160:AO160" si="260">AL7</f>
        <v>1985 = 1</v>
      </c>
      <c r="AM160" s="626" t="str">
        <f t="shared" si="260"/>
        <v>1985 = 1</v>
      </c>
      <c r="AN160" s="626" t="str">
        <f t="shared" si="260"/>
        <v>1985 = 1</v>
      </c>
      <c r="AO160" s="626" t="str">
        <f t="shared" si="260"/>
        <v>1985 = 1</v>
      </c>
      <c r="AQ160" s="613" t="str">
        <f>AQ7</f>
        <v>Ratio</v>
      </c>
      <c r="AR160" s="613" t="str">
        <f t="shared" ref="AR160:AU160" si="261">AR7</f>
        <v>Ratio</v>
      </c>
      <c r="AS160" s="613" t="str">
        <f t="shared" si="261"/>
        <v>Ratio</v>
      </c>
      <c r="AT160" s="613" t="str">
        <f t="shared" si="261"/>
        <v>Ratio</v>
      </c>
      <c r="AU160" s="613" t="str">
        <f t="shared" si="261"/>
        <v>Ratio</v>
      </c>
      <c r="AW160" s="660" t="s">
        <v>674</v>
      </c>
      <c r="AX160" s="660" t="s">
        <v>674</v>
      </c>
      <c r="AY160" s="660" t="s">
        <v>674</v>
      </c>
      <c r="AZ160" s="660" t="s">
        <v>674</v>
      </c>
      <c r="BA160" s="660" t="s">
        <v>674</v>
      </c>
      <c r="BC160" s="622"/>
      <c r="BD160" s="622"/>
      <c r="BE160" s="622"/>
      <c r="BF160" s="622"/>
      <c r="BG160" s="622"/>
      <c r="BH160" s="622"/>
      <c r="CG160" s="579"/>
      <c r="EP160" s="581"/>
      <c r="ER160" s="576">
        <f>ER159+1</f>
        <v>1979</v>
      </c>
      <c r="ES160" s="625">
        <f t="shared" si="250"/>
        <v>1.0407189918987763</v>
      </c>
      <c r="ET160" s="625">
        <f t="shared" si="251"/>
        <v>1.000828042469065</v>
      </c>
      <c r="EU160" s="625">
        <f t="shared" si="252"/>
        <v>1.0661738871952273</v>
      </c>
      <c r="EV160" s="625">
        <f t="shared" si="253"/>
        <v>1</v>
      </c>
      <c r="EW160" s="625">
        <f t="shared" si="254"/>
        <v>1</v>
      </c>
      <c r="EX160" s="625">
        <f t="shared" si="255"/>
        <v>0.97531740164239866</v>
      </c>
    </row>
    <row r="161" spans="1:154" hidden="1" x14ac:dyDescent="0.2">
      <c r="A161" s="619" t="s">
        <v>115</v>
      </c>
      <c r="B161" s="575">
        <v>1949</v>
      </c>
      <c r="D161" s="630"/>
      <c r="E161" s="630"/>
      <c r="F161" s="630"/>
      <c r="G161" s="630"/>
      <c r="H161" s="630"/>
      <c r="J161" s="631"/>
      <c r="K161" s="631"/>
      <c r="L161" s="631"/>
      <c r="M161" s="631"/>
      <c r="N161" s="631"/>
      <c r="O161" s="780"/>
      <c r="X161" s="632"/>
      <c r="Y161" s="632"/>
      <c r="Z161" s="632"/>
      <c r="AA161" s="632"/>
      <c r="AB161" s="632"/>
      <c r="AW161" s="650"/>
      <c r="AX161" s="650"/>
      <c r="AY161" s="650"/>
      <c r="AZ161" s="650"/>
      <c r="BA161" s="650"/>
      <c r="BC161" s="633"/>
      <c r="BD161" s="633"/>
      <c r="BE161" s="633"/>
      <c r="BF161" s="633"/>
      <c r="BG161" s="633"/>
      <c r="BH161" s="633"/>
      <c r="BI161" s="633"/>
      <c r="BS161" s="590"/>
      <c r="BT161" s="633"/>
      <c r="BU161" s="633"/>
      <c r="BV161" s="633"/>
      <c r="BW161" s="633"/>
      <c r="BX161" s="633"/>
      <c r="BY161" s="633"/>
      <c r="BZ161" s="633"/>
      <c r="CA161" s="633"/>
      <c r="CB161" s="633"/>
      <c r="CC161" s="633"/>
      <c r="CD161" s="633"/>
      <c r="CE161" s="590"/>
      <c r="CG161" s="579"/>
      <c r="CI161" s="625"/>
      <c r="CJ161" s="625"/>
      <c r="CK161" s="625"/>
      <c r="CL161" s="625"/>
      <c r="CN161" s="625"/>
      <c r="CO161" s="625"/>
      <c r="CP161" s="625"/>
      <c r="CQ161" s="625"/>
      <c r="CR161" s="625"/>
      <c r="CS161" s="625"/>
      <c r="CT161" s="625"/>
      <c r="CU161" s="625"/>
      <c r="CV161" s="625"/>
      <c r="CW161" s="625"/>
      <c r="DE161" s="625"/>
      <c r="DF161" s="625"/>
      <c r="DG161" s="625"/>
      <c r="DH161" s="625"/>
      <c r="DI161" s="625"/>
      <c r="DK161" s="625"/>
      <c r="DL161" s="625"/>
      <c r="DM161" s="625"/>
      <c r="DN161" s="625"/>
      <c r="EB161" s="625"/>
      <c r="EC161" s="625">
        <v>1</v>
      </c>
      <c r="ED161" s="625">
        <f t="shared" ref="ED161:ED192" si="262">EC161/EC$225</f>
        <v>0.98396560408048839</v>
      </c>
      <c r="EE161" s="625"/>
      <c r="EF161" s="625"/>
      <c r="EG161" s="625">
        <v>1</v>
      </c>
      <c r="EH161" s="625">
        <f t="shared" ref="EH161:EH192" si="263">EG161/EG$225</f>
        <v>0.98704230406864635</v>
      </c>
      <c r="EI161" s="625"/>
      <c r="EJ161" s="625"/>
      <c r="EK161" s="625">
        <v>1</v>
      </c>
      <c r="EL161" s="625">
        <f t="shared" ref="EL161:EL192" si="264">EK161/EK$225</f>
        <v>1.0492451571924175</v>
      </c>
      <c r="EM161" s="625"/>
      <c r="EP161" s="581"/>
      <c r="ER161" s="576">
        <f t="shared" ref="ER161:ER189" si="265">ER160+1</f>
        <v>1980</v>
      </c>
      <c r="ES161" s="625">
        <f t="shared" si="250"/>
        <v>0.97848895528386659</v>
      </c>
      <c r="ET161" s="625">
        <f t="shared" si="251"/>
        <v>1.0062021410990882</v>
      </c>
      <c r="EU161" s="625">
        <f t="shared" si="252"/>
        <v>0.99142933692564739</v>
      </c>
      <c r="EV161" s="625">
        <f t="shared" si="253"/>
        <v>1</v>
      </c>
      <c r="EW161" s="625">
        <f t="shared" si="254"/>
        <v>1</v>
      </c>
      <c r="EX161" s="625">
        <f t="shared" si="255"/>
        <v>0.9808642931922783</v>
      </c>
    </row>
    <row r="162" spans="1:154" hidden="1" x14ac:dyDescent="0.2">
      <c r="A162" s="619" t="s">
        <v>115</v>
      </c>
      <c r="B162" s="575">
        <f t="shared" ref="B162:B223" si="266">B161+1</f>
        <v>1950</v>
      </c>
      <c r="D162" s="630"/>
      <c r="E162" s="630"/>
      <c r="F162" s="630"/>
      <c r="G162" s="630"/>
      <c r="H162" s="630"/>
      <c r="J162" s="631"/>
      <c r="K162" s="631"/>
      <c r="L162" s="631"/>
      <c r="M162" s="631"/>
      <c r="N162" s="631"/>
      <c r="O162" s="780"/>
      <c r="X162" s="632"/>
      <c r="Y162" s="632"/>
      <c r="Z162" s="632"/>
      <c r="AA162" s="632"/>
      <c r="AB162" s="632"/>
      <c r="AW162" s="650"/>
      <c r="AX162" s="650"/>
      <c r="AY162" s="650"/>
      <c r="AZ162" s="650"/>
      <c r="BA162" s="650"/>
      <c r="BC162" s="633"/>
      <c r="BD162" s="625"/>
      <c r="BE162" s="625"/>
      <c r="BF162" s="625"/>
      <c r="BG162" s="625"/>
      <c r="BH162" s="633"/>
      <c r="BI162" s="625"/>
      <c r="BS162" s="590"/>
      <c r="BT162" s="633"/>
      <c r="BU162" s="633"/>
      <c r="BV162" s="633"/>
      <c r="BW162" s="633"/>
      <c r="BX162" s="633"/>
      <c r="BY162" s="633"/>
      <c r="BZ162" s="633"/>
      <c r="CA162" s="633"/>
      <c r="CB162" s="633"/>
      <c r="CC162" s="633"/>
      <c r="CD162" s="633"/>
      <c r="CE162" s="590"/>
      <c r="CG162" s="579"/>
      <c r="CI162" s="625"/>
      <c r="CJ162" s="625"/>
      <c r="CK162" s="625"/>
      <c r="CL162" s="625"/>
      <c r="CN162" s="625"/>
      <c r="CO162" s="625"/>
      <c r="CP162" s="625"/>
      <c r="CQ162" s="625"/>
      <c r="CR162" s="625"/>
      <c r="CS162" s="625"/>
      <c r="CT162" s="625"/>
      <c r="CU162" s="625"/>
      <c r="CV162" s="625"/>
      <c r="CW162" s="625"/>
      <c r="CZ162" s="625"/>
      <c r="DA162" s="625"/>
      <c r="DB162" s="625"/>
      <c r="DC162" s="625"/>
      <c r="DE162" s="625"/>
      <c r="DF162" s="625"/>
      <c r="DG162" s="625"/>
      <c r="DH162" s="625"/>
      <c r="DI162" s="625"/>
      <c r="DK162" s="625"/>
      <c r="DL162" s="625"/>
      <c r="DM162" s="625"/>
      <c r="DN162" s="625"/>
      <c r="DP162" s="625"/>
      <c r="DQ162" s="625"/>
      <c r="DR162" s="625"/>
      <c r="DS162" s="625"/>
      <c r="DU162" s="625"/>
      <c r="DV162" s="625"/>
      <c r="DW162" s="625"/>
      <c r="DX162" s="625"/>
      <c r="EB162" s="625">
        <f t="shared" ref="EB162:EB193" si="267">EXP(SUMPRODUCT($CT162:$CW162,CZ162:DC162))</f>
        <v>1</v>
      </c>
      <c r="EC162" s="625">
        <f t="shared" ref="EC162:EC222" si="268">IF(ISERR(EB162),EC161,EB162*EC161)</f>
        <v>1</v>
      </c>
      <c r="ED162" s="625">
        <f t="shared" si="262"/>
        <v>0.98396560408048839</v>
      </c>
      <c r="EE162" s="625"/>
      <c r="EF162" s="625">
        <f t="shared" ref="EF162:EF193" si="269">EXP(SUMPRODUCT($CT162:$CW162,DE162:DH162))</f>
        <v>1</v>
      </c>
      <c r="EG162" s="625">
        <f t="shared" ref="EG162:EG222" si="270">IF(ISERR(EF162),EG161,EF162*EG161)</f>
        <v>1</v>
      </c>
      <c r="EH162" s="625">
        <f t="shared" si="263"/>
        <v>0.98704230406864635</v>
      </c>
      <c r="EI162" s="625"/>
      <c r="EJ162" s="625">
        <f t="shared" ref="EJ162:EJ193" si="271">EXP(SUMPRODUCT($CT162:$CW162,DK162:DN162))</f>
        <v>1</v>
      </c>
      <c r="EK162" s="625">
        <f t="shared" ref="EK162:EK222" si="272">IF(ISERR(EJ162),EK161,EJ162*EK161)</f>
        <v>1</v>
      </c>
      <c r="EL162" s="625">
        <f t="shared" si="264"/>
        <v>1.0492451571924175</v>
      </c>
      <c r="EM162" s="625"/>
      <c r="EP162" s="581"/>
      <c r="ER162" s="576">
        <f t="shared" si="265"/>
        <v>1981</v>
      </c>
      <c r="ES162" s="625">
        <f t="shared" si="250"/>
        <v>0.9484915410028214</v>
      </c>
      <c r="ET162" s="625">
        <f t="shared" si="251"/>
        <v>1.0164342541954619</v>
      </c>
      <c r="EU162" s="625">
        <f t="shared" si="252"/>
        <v>0.9425410332467461</v>
      </c>
      <c r="EV162" s="625">
        <f t="shared" si="253"/>
        <v>1</v>
      </c>
      <c r="EW162" s="625">
        <f t="shared" si="254"/>
        <v>1</v>
      </c>
      <c r="EX162" s="625">
        <f t="shared" si="255"/>
        <v>0.99004264867018543</v>
      </c>
    </row>
    <row r="163" spans="1:154" hidden="1" x14ac:dyDescent="0.2">
      <c r="A163" s="619" t="s">
        <v>115</v>
      </c>
      <c r="B163" s="575">
        <f t="shared" si="266"/>
        <v>1951</v>
      </c>
      <c r="D163" s="630"/>
      <c r="E163" s="630"/>
      <c r="F163" s="630"/>
      <c r="G163" s="630"/>
      <c r="H163" s="630"/>
      <c r="J163" s="631"/>
      <c r="K163" s="631"/>
      <c r="L163" s="631"/>
      <c r="M163" s="631"/>
      <c r="N163" s="631"/>
      <c r="O163" s="780"/>
      <c r="X163" s="632"/>
      <c r="Y163" s="632"/>
      <c r="Z163" s="632"/>
      <c r="AA163" s="632"/>
      <c r="AB163" s="632"/>
      <c r="AW163" s="650"/>
      <c r="AX163" s="650"/>
      <c r="AY163" s="650"/>
      <c r="AZ163" s="650"/>
      <c r="BA163" s="650"/>
      <c r="BC163" s="625"/>
      <c r="BD163" s="625"/>
      <c r="BE163" s="625"/>
      <c r="BF163" s="625"/>
      <c r="BG163" s="625"/>
      <c r="BH163" s="633"/>
      <c r="BI163" s="625"/>
      <c r="BS163" s="590"/>
      <c r="BT163" s="633"/>
      <c r="BU163" s="633"/>
      <c r="BV163" s="633"/>
      <c r="BW163" s="633"/>
      <c r="BX163" s="633"/>
      <c r="BY163" s="633"/>
      <c r="BZ163" s="633"/>
      <c r="CA163" s="633"/>
      <c r="CB163" s="633"/>
      <c r="CC163" s="633"/>
      <c r="CD163" s="633"/>
      <c r="CE163" s="590"/>
      <c r="CG163" s="579"/>
      <c r="CI163" s="625"/>
      <c r="CJ163" s="625"/>
      <c r="CK163" s="625"/>
      <c r="CL163" s="625"/>
      <c r="CN163" s="625"/>
      <c r="CO163" s="625"/>
      <c r="CP163" s="625"/>
      <c r="CQ163" s="625"/>
      <c r="CR163" s="625"/>
      <c r="CS163" s="625"/>
      <c r="CT163" s="625"/>
      <c r="CU163" s="625"/>
      <c r="CV163" s="625"/>
      <c r="CW163" s="625"/>
      <c r="CZ163" s="625"/>
      <c r="DA163" s="625"/>
      <c r="DB163" s="625"/>
      <c r="DC163" s="625"/>
      <c r="DE163" s="625"/>
      <c r="DF163" s="625"/>
      <c r="DG163" s="625"/>
      <c r="DH163" s="625"/>
      <c r="DI163" s="625"/>
      <c r="DK163" s="625"/>
      <c r="DL163" s="625"/>
      <c r="DM163" s="625"/>
      <c r="DN163" s="625"/>
      <c r="DP163" s="625"/>
      <c r="DQ163" s="625"/>
      <c r="DR163" s="625"/>
      <c r="DS163" s="625"/>
      <c r="DU163" s="625"/>
      <c r="DV163" s="625"/>
      <c r="DW163" s="625"/>
      <c r="DX163" s="625"/>
      <c r="EB163" s="625">
        <f t="shared" si="267"/>
        <v>1</v>
      </c>
      <c r="EC163" s="625">
        <f t="shared" si="268"/>
        <v>1</v>
      </c>
      <c r="ED163" s="625">
        <f t="shared" si="262"/>
        <v>0.98396560408048839</v>
      </c>
      <c r="EE163" s="625"/>
      <c r="EF163" s="625">
        <f t="shared" si="269"/>
        <v>1</v>
      </c>
      <c r="EG163" s="625">
        <f t="shared" si="270"/>
        <v>1</v>
      </c>
      <c r="EH163" s="625">
        <f t="shared" si="263"/>
        <v>0.98704230406864635</v>
      </c>
      <c r="EI163" s="625"/>
      <c r="EJ163" s="625">
        <f t="shared" si="271"/>
        <v>1</v>
      </c>
      <c r="EK163" s="625">
        <f t="shared" si="272"/>
        <v>1</v>
      </c>
      <c r="EL163" s="625">
        <f t="shared" si="264"/>
        <v>1.0492451571924175</v>
      </c>
      <c r="EM163" s="625"/>
      <c r="EP163" s="581"/>
      <c r="ER163" s="576">
        <f t="shared" si="265"/>
        <v>1982</v>
      </c>
      <c r="ES163" s="625">
        <f t="shared" si="250"/>
        <v>0.91293650991884068</v>
      </c>
      <c r="ET163" s="625">
        <f t="shared" si="251"/>
        <v>1.0159480244829195</v>
      </c>
      <c r="EU163" s="625">
        <f t="shared" si="252"/>
        <v>0.90696581168933155</v>
      </c>
      <c r="EV163" s="625">
        <f t="shared" si="253"/>
        <v>1</v>
      </c>
      <c r="EW163" s="625">
        <f t="shared" si="254"/>
        <v>1</v>
      </c>
      <c r="EX163" s="625">
        <f t="shared" si="255"/>
        <v>0.99078213907579449</v>
      </c>
    </row>
    <row r="164" spans="1:154" hidden="1" x14ac:dyDescent="0.2">
      <c r="A164" s="619" t="s">
        <v>115</v>
      </c>
      <c r="B164" s="575">
        <f t="shared" si="266"/>
        <v>1952</v>
      </c>
      <c r="D164" s="630"/>
      <c r="E164" s="630"/>
      <c r="F164" s="630"/>
      <c r="G164" s="630"/>
      <c r="H164" s="630"/>
      <c r="J164" s="631"/>
      <c r="K164" s="631"/>
      <c r="L164" s="631"/>
      <c r="M164" s="631"/>
      <c r="N164" s="631"/>
      <c r="O164" s="780"/>
      <c r="X164" s="632"/>
      <c r="Y164" s="632"/>
      <c r="Z164" s="632"/>
      <c r="AA164" s="632"/>
      <c r="AB164" s="632"/>
      <c r="AW164" s="650"/>
      <c r="AX164" s="650"/>
      <c r="AY164" s="650"/>
      <c r="AZ164" s="650"/>
      <c r="BA164" s="650"/>
      <c r="BC164" s="625"/>
      <c r="BD164" s="625"/>
      <c r="BE164" s="625"/>
      <c r="BF164" s="625"/>
      <c r="BG164" s="625"/>
      <c r="BH164" s="633"/>
      <c r="BI164" s="625"/>
      <c r="BS164" s="590"/>
      <c r="BT164" s="633"/>
      <c r="BU164" s="633"/>
      <c r="BV164" s="633"/>
      <c r="BW164" s="633"/>
      <c r="BX164" s="633"/>
      <c r="BY164" s="633"/>
      <c r="BZ164" s="633"/>
      <c r="CA164" s="633"/>
      <c r="CB164" s="633"/>
      <c r="CC164" s="633"/>
      <c r="CD164" s="633"/>
      <c r="CE164" s="590"/>
      <c r="CG164" s="579"/>
      <c r="CI164" s="625"/>
      <c r="CJ164" s="625"/>
      <c r="CK164" s="625"/>
      <c r="CL164" s="625"/>
      <c r="CN164" s="625"/>
      <c r="CO164" s="625"/>
      <c r="CP164" s="625"/>
      <c r="CQ164" s="625"/>
      <c r="CR164" s="625"/>
      <c r="CS164" s="625"/>
      <c r="CT164" s="625"/>
      <c r="CU164" s="625"/>
      <c r="CV164" s="625"/>
      <c r="CW164" s="625"/>
      <c r="CZ164" s="625"/>
      <c r="DA164" s="625"/>
      <c r="DB164" s="625"/>
      <c r="DC164" s="625"/>
      <c r="DE164" s="625"/>
      <c r="DF164" s="625"/>
      <c r="DG164" s="625"/>
      <c r="DH164" s="625"/>
      <c r="DI164" s="625"/>
      <c r="DK164" s="625"/>
      <c r="DL164" s="625"/>
      <c r="DM164" s="625"/>
      <c r="DN164" s="625"/>
      <c r="DP164" s="625"/>
      <c r="DQ164" s="625"/>
      <c r="DR164" s="625"/>
      <c r="DS164" s="625"/>
      <c r="DU164" s="625"/>
      <c r="DV164" s="625"/>
      <c r="DW164" s="625"/>
      <c r="DX164" s="625"/>
      <c r="EB164" s="625">
        <f t="shared" si="267"/>
        <v>1</v>
      </c>
      <c r="EC164" s="625">
        <f t="shared" si="268"/>
        <v>1</v>
      </c>
      <c r="ED164" s="625">
        <f t="shared" si="262"/>
        <v>0.98396560408048839</v>
      </c>
      <c r="EE164" s="625"/>
      <c r="EF164" s="625">
        <f t="shared" si="269"/>
        <v>1</v>
      </c>
      <c r="EG164" s="625">
        <f t="shared" si="270"/>
        <v>1</v>
      </c>
      <c r="EH164" s="625">
        <f t="shared" si="263"/>
        <v>0.98704230406864635</v>
      </c>
      <c r="EI164" s="625"/>
      <c r="EJ164" s="625">
        <f t="shared" si="271"/>
        <v>1</v>
      </c>
      <c r="EK164" s="625">
        <f t="shared" si="272"/>
        <v>1</v>
      </c>
      <c r="EL164" s="625">
        <f t="shared" si="264"/>
        <v>1.0492451571924175</v>
      </c>
      <c r="EM164" s="625"/>
      <c r="EP164" s="581"/>
      <c r="ER164" s="576">
        <f t="shared" si="265"/>
        <v>1983</v>
      </c>
      <c r="ES164" s="625">
        <f t="shared" si="250"/>
        <v>0.94225408746075245</v>
      </c>
      <c r="ET164" s="625">
        <f t="shared" si="251"/>
        <v>1.016547214440785</v>
      </c>
      <c r="EU164" s="625">
        <f t="shared" si="252"/>
        <v>0.93108653741095904</v>
      </c>
      <c r="EV164" s="625">
        <f t="shared" si="253"/>
        <v>1</v>
      </c>
      <c r="EW164" s="625">
        <f t="shared" si="254"/>
        <v>1</v>
      </c>
      <c r="EX164" s="625">
        <f t="shared" si="255"/>
        <v>0.99552100581876013</v>
      </c>
    </row>
    <row r="165" spans="1:154" hidden="1" x14ac:dyDescent="0.2">
      <c r="A165" s="619" t="s">
        <v>115</v>
      </c>
      <c r="B165" s="575">
        <f t="shared" si="266"/>
        <v>1953</v>
      </c>
      <c r="D165" s="630"/>
      <c r="E165" s="630"/>
      <c r="F165" s="630"/>
      <c r="G165" s="630"/>
      <c r="H165" s="630"/>
      <c r="J165" s="631"/>
      <c r="K165" s="631"/>
      <c r="L165" s="631"/>
      <c r="M165" s="631"/>
      <c r="N165" s="631"/>
      <c r="O165" s="780"/>
      <c r="X165" s="632"/>
      <c r="Y165" s="632"/>
      <c r="Z165" s="632"/>
      <c r="AA165" s="632"/>
      <c r="AB165" s="632"/>
      <c r="AW165" s="650"/>
      <c r="AX165" s="650"/>
      <c r="AY165" s="650"/>
      <c r="AZ165" s="650"/>
      <c r="BA165" s="650"/>
      <c r="BC165" s="625"/>
      <c r="BD165" s="625"/>
      <c r="BE165" s="625"/>
      <c r="BF165" s="625"/>
      <c r="BG165" s="625"/>
      <c r="BH165" s="633"/>
      <c r="BI165" s="625"/>
      <c r="BS165" s="590"/>
      <c r="BT165" s="633"/>
      <c r="BU165" s="633"/>
      <c r="BV165" s="633"/>
      <c r="BW165" s="633"/>
      <c r="BX165" s="633"/>
      <c r="BY165" s="633"/>
      <c r="BZ165" s="633"/>
      <c r="CA165" s="633"/>
      <c r="CB165" s="633"/>
      <c r="CC165" s="633"/>
      <c r="CD165" s="633"/>
      <c r="CE165" s="590"/>
      <c r="CG165" s="579"/>
      <c r="CI165" s="625"/>
      <c r="CJ165" s="625"/>
      <c r="CK165" s="625"/>
      <c r="CL165" s="625"/>
      <c r="CN165" s="625"/>
      <c r="CO165" s="625"/>
      <c r="CP165" s="625"/>
      <c r="CQ165" s="625"/>
      <c r="CR165" s="625"/>
      <c r="CS165" s="625"/>
      <c r="CT165" s="625"/>
      <c r="CU165" s="625"/>
      <c r="CV165" s="625"/>
      <c r="CW165" s="625"/>
      <c r="CZ165" s="625"/>
      <c r="DA165" s="625"/>
      <c r="DB165" s="625"/>
      <c r="DC165" s="625"/>
      <c r="DE165" s="625"/>
      <c r="DF165" s="625"/>
      <c r="DG165" s="625"/>
      <c r="DH165" s="625"/>
      <c r="DI165" s="625"/>
      <c r="DK165" s="625"/>
      <c r="DL165" s="625"/>
      <c r="DM165" s="625"/>
      <c r="DN165" s="625"/>
      <c r="DP165" s="625"/>
      <c r="DQ165" s="625"/>
      <c r="DR165" s="625"/>
      <c r="DS165" s="625"/>
      <c r="DU165" s="625"/>
      <c r="DV165" s="625"/>
      <c r="DW165" s="625"/>
      <c r="DX165" s="625"/>
      <c r="EB165" s="625">
        <f t="shared" si="267"/>
        <v>1</v>
      </c>
      <c r="EC165" s="625">
        <f t="shared" si="268"/>
        <v>1</v>
      </c>
      <c r="ED165" s="625">
        <f t="shared" si="262"/>
        <v>0.98396560408048839</v>
      </c>
      <c r="EE165" s="625"/>
      <c r="EF165" s="625">
        <f t="shared" si="269"/>
        <v>1</v>
      </c>
      <c r="EG165" s="625">
        <f t="shared" si="270"/>
        <v>1</v>
      </c>
      <c r="EH165" s="625">
        <f t="shared" si="263"/>
        <v>0.98704230406864635</v>
      </c>
      <c r="EI165" s="625"/>
      <c r="EJ165" s="625">
        <f t="shared" si="271"/>
        <v>1</v>
      </c>
      <c r="EK165" s="625">
        <f t="shared" si="272"/>
        <v>1</v>
      </c>
      <c r="EL165" s="625">
        <f t="shared" si="264"/>
        <v>1.0492451571924175</v>
      </c>
      <c r="EM165" s="625"/>
      <c r="EP165" s="581"/>
      <c r="ER165" s="576">
        <f t="shared" si="265"/>
        <v>1984</v>
      </c>
      <c r="ES165" s="625">
        <f t="shared" si="250"/>
        <v>0.97767929704775491</v>
      </c>
      <c r="ET165" s="625">
        <f t="shared" si="251"/>
        <v>1.0157096932528638</v>
      </c>
      <c r="EU165" s="625">
        <f t="shared" si="252"/>
        <v>0.96958130720602098</v>
      </c>
      <c r="EV165" s="625">
        <f t="shared" si="253"/>
        <v>1</v>
      </c>
      <c r="EW165" s="625">
        <f t="shared" si="254"/>
        <v>1</v>
      </c>
      <c r="EX165" s="625">
        <f t="shared" si="255"/>
        <v>0.99275615358338754</v>
      </c>
    </row>
    <row r="166" spans="1:154" hidden="1" x14ac:dyDescent="0.2">
      <c r="A166" s="619" t="s">
        <v>115</v>
      </c>
      <c r="B166" s="575">
        <f t="shared" si="266"/>
        <v>1954</v>
      </c>
      <c r="D166" s="630"/>
      <c r="E166" s="630"/>
      <c r="F166" s="630"/>
      <c r="G166" s="630"/>
      <c r="H166" s="630"/>
      <c r="J166" s="631"/>
      <c r="K166" s="631"/>
      <c r="L166" s="631"/>
      <c r="M166" s="631"/>
      <c r="N166" s="631"/>
      <c r="O166" s="780"/>
      <c r="X166" s="632"/>
      <c r="Y166" s="632"/>
      <c r="Z166" s="632"/>
      <c r="AA166" s="632"/>
      <c r="AB166" s="632"/>
      <c r="AW166" s="650"/>
      <c r="AX166" s="650"/>
      <c r="AY166" s="650"/>
      <c r="AZ166" s="650"/>
      <c r="BA166" s="650"/>
      <c r="BC166" s="625"/>
      <c r="BD166" s="625"/>
      <c r="BE166" s="625"/>
      <c r="BF166" s="625"/>
      <c r="BG166" s="625"/>
      <c r="BH166" s="633"/>
      <c r="BI166" s="625"/>
      <c r="BS166" s="590"/>
      <c r="BT166" s="633"/>
      <c r="BU166" s="633"/>
      <c r="BV166" s="633"/>
      <c r="BW166" s="633"/>
      <c r="BX166" s="633"/>
      <c r="BY166" s="633"/>
      <c r="BZ166" s="633"/>
      <c r="CA166" s="633"/>
      <c r="CB166" s="633"/>
      <c r="CC166" s="633"/>
      <c r="CD166" s="633"/>
      <c r="CE166" s="590"/>
      <c r="CG166" s="579"/>
      <c r="CI166" s="625"/>
      <c r="CJ166" s="625"/>
      <c r="CK166" s="625"/>
      <c r="CL166" s="625"/>
      <c r="CN166" s="625"/>
      <c r="CO166" s="625"/>
      <c r="CP166" s="625"/>
      <c r="CQ166" s="625"/>
      <c r="CR166" s="625"/>
      <c r="CS166" s="625"/>
      <c r="CT166" s="625"/>
      <c r="CU166" s="625"/>
      <c r="CV166" s="625"/>
      <c r="CW166" s="625"/>
      <c r="CZ166" s="625"/>
      <c r="DA166" s="625"/>
      <c r="DB166" s="625"/>
      <c r="DC166" s="625"/>
      <c r="DE166" s="625"/>
      <c r="DF166" s="625"/>
      <c r="DG166" s="625"/>
      <c r="DH166" s="625"/>
      <c r="DI166" s="625"/>
      <c r="DK166" s="625"/>
      <c r="DL166" s="625"/>
      <c r="DM166" s="625"/>
      <c r="DN166" s="625"/>
      <c r="DP166" s="625"/>
      <c r="DQ166" s="625"/>
      <c r="DR166" s="625"/>
      <c r="DS166" s="625"/>
      <c r="DU166" s="625"/>
      <c r="DV166" s="625"/>
      <c r="DW166" s="625"/>
      <c r="DX166" s="625"/>
      <c r="EB166" s="625">
        <f t="shared" si="267"/>
        <v>1</v>
      </c>
      <c r="EC166" s="625">
        <f t="shared" si="268"/>
        <v>1</v>
      </c>
      <c r="ED166" s="625">
        <f t="shared" si="262"/>
        <v>0.98396560408048839</v>
      </c>
      <c r="EE166" s="625"/>
      <c r="EF166" s="625">
        <f t="shared" si="269"/>
        <v>1</v>
      </c>
      <c r="EG166" s="625">
        <f t="shared" si="270"/>
        <v>1</v>
      </c>
      <c r="EH166" s="625">
        <f t="shared" si="263"/>
        <v>0.98704230406864635</v>
      </c>
      <c r="EI166" s="625"/>
      <c r="EJ166" s="625">
        <f t="shared" si="271"/>
        <v>1</v>
      </c>
      <c r="EK166" s="625">
        <f t="shared" si="272"/>
        <v>1</v>
      </c>
      <c r="EL166" s="625">
        <f t="shared" si="264"/>
        <v>1.0492451571924175</v>
      </c>
      <c r="EM166" s="625"/>
      <c r="EP166" s="581"/>
      <c r="ER166" s="576">
        <f t="shared" si="265"/>
        <v>1985</v>
      </c>
      <c r="ES166" s="625">
        <f t="shared" si="250"/>
        <v>1</v>
      </c>
      <c r="ET166" s="625">
        <f t="shared" si="251"/>
        <v>1</v>
      </c>
      <c r="EU166" s="625">
        <f t="shared" si="252"/>
        <v>1</v>
      </c>
      <c r="EV166" s="625">
        <f t="shared" si="253"/>
        <v>1</v>
      </c>
      <c r="EW166" s="625">
        <f t="shared" si="254"/>
        <v>1</v>
      </c>
      <c r="EX166" s="625">
        <f t="shared" si="255"/>
        <v>1</v>
      </c>
    </row>
    <row r="167" spans="1:154" hidden="1" x14ac:dyDescent="0.2">
      <c r="A167" s="619" t="s">
        <v>115</v>
      </c>
      <c r="B167" s="575">
        <f t="shared" si="266"/>
        <v>1955</v>
      </c>
      <c r="D167" s="630"/>
      <c r="E167" s="630"/>
      <c r="F167" s="630"/>
      <c r="G167" s="630"/>
      <c r="H167" s="630"/>
      <c r="J167" s="631"/>
      <c r="K167" s="631"/>
      <c r="L167" s="631"/>
      <c r="M167" s="631"/>
      <c r="N167" s="631"/>
      <c r="O167" s="780"/>
      <c r="X167" s="632"/>
      <c r="Y167" s="632"/>
      <c r="Z167" s="632"/>
      <c r="AA167" s="632"/>
      <c r="AB167" s="632"/>
      <c r="AW167" s="650"/>
      <c r="AX167" s="650"/>
      <c r="AY167" s="650"/>
      <c r="AZ167" s="650"/>
      <c r="BA167" s="650"/>
      <c r="BC167" s="625"/>
      <c r="BD167" s="625"/>
      <c r="BE167" s="625"/>
      <c r="BF167" s="625"/>
      <c r="BG167" s="625"/>
      <c r="BH167" s="633"/>
      <c r="BI167" s="625"/>
      <c r="BS167" s="590"/>
      <c r="BT167" s="633"/>
      <c r="BU167" s="633"/>
      <c r="BV167" s="633"/>
      <c r="BW167" s="633"/>
      <c r="BX167" s="633"/>
      <c r="BY167" s="633"/>
      <c r="BZ167" s="633"/>
      <c r="CA167" s="633"/>
      <c r="CB167" s="633"/>
      <c r="CC167" s="633"/>
      <c r="CD167" s="633"/>
      <c r="CE167" s="590"/>
      <c r="CG167" s="579"/>
      <c r="CI167" s="625"/>
      <c r="CJ167" s="625"/>
      <c r="CK167" s="625"/>
      <c r="CL167" s="625"/>
      <c r="CN167" s="625"/>
      <c r="CO167" s="625"/>
      <c r="CP167" s="625"/>
      <c r="CQ167" s="625"/>
      <c r="CR167" s="625"/>
      <c r="CS167" s="625"/>
      <c r="CT167" s="625"/>
      <c r="CU167" s="625"/>
      <c r="CV167" s="625"/>
      <c r="CW167" s="625"/>
      <c r="CZ167" s="625"/>
      <c r="DA167" s="625"/>
      <c r="DB167" s="625"/>
      <c r="DC167" s="625"/>
      <c r="DE167" s="625"/>
      <c r="DF167" s="625"/>
      <c r="DG167" s="625"/>
      <c r="DH167" s="625"/>
      <c r="DI167" s="625"/>
      <c r="DK167" s="625"/>
      <c r="DL167" s="625"/>
      <c r="DM167" s="625"/>
      <c r="DN167" s="625"/>
      <c r="DP167" s="625"/>
      <c r="DQ167" s="625"/>
      <c r="DR167" s="625"/>
      <c r="DS167" s="625"/>
      <c r="DU167" s="625"/>
      <c r="DV167" s="625"/>
      <c r="DW167" s="625"/>
      <c r="DX167" s="625"/>
      <c r="EB167" s="625">
        <f t="shared" si="267"/>
        <v>1</v>
      </c>
      <c r="EC167" s="625">
        <f t="shared" si="268"/>
        <v>1</v>
      </c>
      <c r="ED167" s="625">
        <f t="shared" si="262"/>
        <v>0.98396560408048839</v>
      </c>
      <c r="EE167" s="625"/>
      <c r="EF167" s="625">
        <f t="shared" si="269"/>
        <v>1</v>
      </c>
      <c r="EG167" s="625">
        <f t="shared" si="270"/>
        <v>1</v>
      </c>
      <c r="EH167" s="625">
        <f t="shared" si="263"/>
        <v>0.98704230406864635</v>
      </c>
      <c r="EI167" s="625"/>
      <c r="EJ167" s="625">
        <f t="shared" si="271"/>
        <v>1</v>
      </c>
      <c r="EK167" s="625">
        <f t="shared" si="272"/>
        <v>1</v>
      </c>
      <c r="EL167" s="625">
        <f t="shared" si="264"/>
        <v>1.0492451571924175</v>
      </c>
      <c r="EM167" s="625"/>
      <c r="EP167" s="581"/>
      <c r="ER167" s="576">
        <f t="shared" si="265"/>
        <v>1986</v>
      </c>
      <c r="ES167" s="625">
        <f t="shared" si="250"/>
        <v>1.0343526141350228</v>
      </c>
      <c r="ET167" s="625">
        <f t="shared" si="251"/>
        <v>0.94784841468741576</v>
      </c>
      <c r="EU167" s="625">
        <f t="shared" si="252"/>
        <v>1.0886114001513021</v>
      </c>
      <c r="EV167" s="625">
        <f t="shared" si="253"/>
        <v>1</v>
      </c>
      <c r="EW167" s="625">
        <f t="shared" si="254"/>
        <v>1</v>
      </c>
      <c r="EX167" s="625">
        <f t="shared" si="255"/>
        <v>1.0024364511229835</v>
      </c>
    </row>
    <row r="168" spans="1:154" hidden="1" x14ac:dyDescent="0.2">
      <c r="A168" s="619" t="s">
        <v>115</v>
      </c>
      <c r="B168" s="575">
        <f t="shared" si="266"/>
        <v>1956</v>
      </c>
      <c r="D168" s="630"/>
      <c r="E168" s="630"/>
      <c r="F168" s="630"/>
      <c r="G168" s="630"/>
      <c r="H168" s="630"/>
      <c r="J168" s="631"/>
      <c r="K168" s="631"/>
      <c r="L168" s="631"/>
      <c r="M168" s="631"/>
      <c r="N168" s="631"/>
      <c r="O168" s="780"/>
      <c r="X168" s="632"/>
      <c r="Y168" s="632"/>
      <c r="Z168" s="632"/>
      <c r="AA168" s="632"/>
      <c r="AB168" s="632"/>
      <c r="AW168" s="650"/>
      <c r="AX168" s="650"/>
      <c r="AY168" s="650"/>
      <c r="AZ168" s="650"/>
      <c r="BA168" s="650"/>
      <c r="BC168" s="625"/>
      <c r="BD168" s="625"/>
      <c r="BE168" s="625"/>
      <c r="BF168" s="625"/>
      <c r="BG168" s="625"/>
      <c r="BH168" s="633"/>
      <c r="BI168" s="625"/>
      <c r="BS168" s="590"/>
      <c r="BT168" s="633"/>
      <c r="BU168" s="633"/>
      <c r="BV168" s="633"/>
      <c r="BW168" s="633"/>
      <c r="BX168" s="633"/>
      <c r="BY168" s="633"/>
      <c r="BZ168" s="633"/>
      <c r="CA168" s="633"/>
      <c r="CB168" s="633"/>
      <c r="CC168" s="633"/>
      <c r="CD168" s="633"/>
      <c r="CE168" s="590"/>
      <c r="CG168" s="579"/>
      <c r="CI168" s="625"/>
      <c r="CJ168" s="625"/>
      <c r="CK168" s="625"/>
      <c r="CL168" s="625"/>
      <c r="CN168" s="625"/>
      <c r="CO168" s="625"/>
      <c r="CP168" s="625"/>
      <c r="CQ168" s="625"/>
      <c r="CR168" s="625"/>
      <c r="CS168" s="625"/>
      <c r="CT168" s="625"/>
      <c r="CU168" s="625"/>
      <c r="CV168" s="625"/>
      <c r="CW168" s="625"/>
      <c r="CZ168" s="625"/>
      <c r="DA168" s="625"/>
      <c r="DB168" s="625"/>
      <c r="DC168" s="625"/>
      <c r="DE168" s="625"/>
      <c r="DF168" s="625"/>
      <c r="DG168" s="625"/>
      <c r="DH168" s="625"/>
      <c r="DI168" s="625"/>
      <c r="DK168" s="625"/>
      <c r="DL168" s="625"/>
      <c r="DM168" s="625"/>
      <c r="DN168" s="625"/>
      <c r="DP168" s="625"/>
      <c r="DQ168" s="625"/>
      <c r="DR168" s="625"/>
      <c r="DS168" s="625"/>
      <c r="DU168" s="625"/>
      <c r="DV168" s="625"/>
      <c r="DW168" s="625"/>
      <c r="DX168" s="625"/>
      <c r="EB168" s="625">
        <f t="shared" si="267"/>
        <v>1</v>
      </c>
      <c r="EC168" s="625">
        <f t="shared" si="268"/>
        <v>1</v>
      </c>
      <c r="ED168" s="625">
        <f t="shared" si="262"/>
        <v>0.98396560408048839</v>
      </c>
      <c r="EE168" s="625"/>
      <c r="EF168" s="625">
        <f t="shared" si="269"/>
        <v>1</v>
      </c>
      <c r="EG168" s="625">
        <f t="shared" si="270"/>
        <v>1</v>
      </c>
      <c r="EH168" s="625">
        <f t="shared" si="263"/>
        <v>0.98704230406864635</v>
      </c>
      <c r="EI168" s="625"/>
      <c r="EJ168" s="625">
        <f t="shared" si="271"/>
        <v>1</v>
      </c>
      <c r="EK168" s="625">
        <f t="shared" si="272"/>
        <v>1</v>
      </c>
      <c r="EL168" s="625">
        <f t="shared" si="264"/>
        <v>1.0492451571924175</v>
      </c>
      <c r="EM168" s="625"/>
      <c r="EP168" s="581"/>
      <c r="ER168" s="576">
        <f t="shared" si="265"/>
        <v>1987</v>
      </c>
      <c r="ES168" s="625">
        <f t="shared" si="250"/>
        <v>1.0057809701109215</v>
      </c>
      <c r="ET168" s="625">
        <f t="shared" si="251"/>
        <v>0.90623654663633091</v>
      </c>
      <c r="EU168" s="625">
        <f t="shared" si="252"/>
        <v>1.1085051395662511</v>
      </c>
      <c r="EV168" s="625">
        <f t="shared" si="253"/>
        <v>1</v>
      </c>
      <c r="EW168" s="625">
        <f t="shared" si="254"/>
        <v>1</v>
      </c>
      <c r="EX168" s="625">
        <f t="shared" si="255"/>
        <v>1.0012075844136348</v>
      </c>
    </row>
    <row r="169" spans="1:154" hidden="1" x14ac:dyDescent="0.2">
      <c r="A169" s="619" t="s">
        <v>115</v>
      </c>
      <c r="B169" s="575">
        <f t="shared" si="266"/>
        <v>1957</v>
      </c>
      <c r="D169" s="630"/>
      <c r="E169" s="630"/>
      <c r="F169" s="630"/>
      <c r="G169" s="630"/>
      <c r="H169" s="630"/>
      <c r="J169" s="631"/>
      <c r="K169" s="631"/>
      <c r="L169" s="631"/>
      <c r="M169" s="631"/>
      <c r="N169" s="631"/>
      <c r="O169" s="780"/>
      <c r="X169" s="632"/>
      <c r="Y169" s="632"/>
      <c r="Z169" s="632"/>
      <c r="AA169" s="632"/>
      <c r="AB169" s="632"/>
      <c r="AW169" s="650"/>
      <c r="AX169" s="650"/>
      <c r="AY169" s="650"/>
      <c r="AZ169" s="650"/>
      <c r="BA169" s="650"/>
      <c r="BC169" s="625"/>
      <c r="BD169" s="625"/>
      <c r="BE169" s="625"/>
      <c r="BF169" s="625"/>
      <c r="BG169" s="625"/>
      <c r="BH169" s="633"/>
      <c r="BI169" s="625"/>
      <c r="BS169" s="590"/>
      <c r="BT169" s="633"/>
      <c r="BU169" s="633"/>
      <c r="BV169" s="633"/>
      <c r="BW169" s="633"/>
      <c r="BX169" s="633"/>
      <c r="BY169" s="633"/>
      <c r="BZ169" s="633"/>
      <c r="CA169" s="633"/>
      <c r="CB169" s="633"/>
      <c r="CC169" s="633"/>
      <c r="CD169" s="633"/>
      <c r="CE169" s="590"/>
      <c r="CG169" s="579"/>
      <c r="CI169" s="625"/>
      <c r="CJ169" s="625"/>
      <c r="CK169" s="625"/>
      <c r="CL169" s="625"/>
      <c r="CN169" s="625"/>
      <c r="CO169" s="625"/>
      <c r="CP169" s="625"/>
      <c r="CQ169" s="625"/>
      <c r="CR169" s="625"/>
      <c r="CS169" s="625"/>
      <c r="CT169" s="625"/>
      <c r="CU169" s="625"/>
      <c r="CV169" s="625"/>
      <c r="CW169" s="625"/>
      <c r="CZ169" s="625"/>
      <c r="DA169" s="625"/>
      <c r="DB169" s="625"/>
      <c r="DC169" s="625"/>
      <c r="DE169" s="625"/>
      <c r="DF169" s="625"/>
      <c r="DG169" s="625"/>
      <c r="DH169" s="625"/>
      <c r="DI169" s="625"/>
      <c r="DK169" s="625"/>
      <c r="DL169" s="625"/>
      <c r="DM169" s="625"/>
      <c r="DN169" s="625"/>
      <c r="DP169" s="625"/>
      <c r="DQ169" s="625"/>
      <c r="DR169" s="625"/>
      <c r="DS169" s="625"/>
      <c r="DU169" s="625"/>
      <c r="DV169" s="625"/>
      <c r="DW169" s="625"/>
      <c r="DX169" s="625"/>
      <c r="EB169" s="625">
        <f t="shared" si="267"/>
        <v>1</v>
      </c>
      <c r="EC169" s="625">
        <f t="shared" si="268"/>
        <v>1</v>
      </c>
      <c r="ED169" s="625">
        <f t="shared" si="262"/>
        <v>0.98396560408048839</v>
      </c>
      <c r="EE169" s="625"/>
      <c r="EF169" s="625">
        <f t="shared" si="269"/>
        <v>1</v>
      </c>
      <c r="EG169" s="625">
        <f t="shared" si="270"/>
        <v>1</v>
      </c>
      <c r="EH169" s="625">
        <f t="shared" si="263"/>
        <v>0.98704230406864635</v>
      </c>
      <c r="EI169" s="625"/>
      <c r="EJ169" s="625">
        <f t="shared" si="271"/>
        <v>1</v>
      </c>
      <c r="EK169" s="625">
        <f t="shared" si="272"/>
        <v>1</v>
      </c>
      <c r="EL169" s="625">
        <f t="shared" si="264"/>
        <v>1.0492451571924175</v>
      </c>
      <c r="EM169" s="625"/>
      <c r="EP169" s="581"/>
      <c r="ER169" s="576">
        <f t="shared" si="265"/>
        <v>1988</v>
      </c>
      <c r="ES169" s="625">
        <f t="shared" si="250"/>
        <v>0.87888187492891179</v>
      </c>
      <c r="ET169" s="625">
        <f t="shared" si="251"/>
        <v>0.79769409975886074</v>
      </c>
      <c r="EU169" s="625">
        <f t="shared" si="252"/>
        <v>1.1336185620397277</v>
      </c>
      <c r="EV169" s="625">
        <f t="shared" si="253"/>
        <v>1</v>
      </c>
      <c r="EW169" s="625">
        <f t="shared" si="254"/>
        <v>1</v>
      </c>
      <c r="EX169" s="625">
        <f t="shared" si="255"/>
        <v>0.97191252726907706</v>
      </c>
    </row>
    <row r="170" spans="1:154" hidden="1" x14ac:dyDescent="0.2">
      <c r="A170" s="619" t="s">
        <v>115</v>
      </c>
      <c r="B170" s="575">
        <f t="shared" si="266"/>
        <v>1958</v>
      </c>
      <c r="D170" s="630"/>
      <c r="E170" s="630"/>
      <c r="F170" s="630"/>
      <c r="G170" s="630"/>
      <c r="H170" s="630"/>
      <c r="J170" s="631"/>
      <c r="K170" s="631"/>
      <c r="L170" s="631"/>
      <c r="M170" s="631"/>
      <c r="N170" s="631"/>
      <c r="O170" s="780"/>
      <c r="X170" s="632"/>
      <c r="Y170" s="632"/>
      <c r="Z170" s="632"/>
      <c r="AA170" s="632"/>
      <c r="AB170" s="632"/>
      <c r="AW170" s="650"/>
      <c r="AX170" s="650"/>
      <c r="AY170" s="650"/>
      <c r="AZ170" s="650"/>
      <c r="BA170" s="650"/>
      <c r="BC170" s="625"/>
      <c r="BD170" s="625"/>
      <c r="BE170" s="625"/>
      <c r="BF170" s="625"/>
      <c r="BG170" s="625"/>
      <c r="BH170" s="633"/>
      <c r="BI170" s="625"/>
      <c r="BS170" s="590"/>
      <c r="BT170" s="633"/>
      <c r="BU170" s="633"/>
      <c r="BV170" s="633"/>
      <c r="BW170" s="633"/>
      <c r="BX170" s="633"/>
      <c r="BY170" s="633"/>
      <c r="BZ170" s="633"/>
      <c r="CA170" s="633"/>
      <c r="CB170" s="633"/>
      <c r="CC170" s="633"/>
      <c r="CD170" s="633"/>
      <c r="CE170" s="590"/>
      <c r="CG170" s="579"/>
      <c r="CI170" s="625"/>
      <c r="CJ170" s="625"/>
      <c r="CK170" s="625"/>
      <c r="CL170" s="625"/>
      <c r="CN170" s="625"/>
      <c r="CO170" s="625"/>
      <c r="CP170" s="625"/>
      <c r="CQ170" s="625"/>
      <c r="CR170" s="625"/>
      <c r="CS170" s="625"/>
      <c r="CT170" s="625"/>
      <c r="CU170" s="625"/>
      <c r="CV170" s="625"/>
      <c r="CW170" s="625"/>
      <c r="CZ170" s="625"/>
      <c r="DA170" s="625"/>
      <c r="DB170" s="625"/>
      <c r="DC170" s="625"/>
      <c r="DE170" s="625"/>
      <c r="DF170" s="625"/>
      <c r="DG170" s="625"/>
      <c r="DH170" s="625"/>
      <c r="DI170" s="625"/>
      <c r="DK170" s="625"/>
      <c r="DL170" s="625"/>
      <c r="DM170" s="625"/>
      <c r="DN170" s="625"/>
      <c r="DP170" s="625"/>
      <c r="DQ170" s="625"/>
      <c r="DR170" s="625"/>
      <c r="DS170" s="625"/>
      <c r="DU170" s="625"/>
      <c r="DV170" s="625"/>
      <c r="DW170" s="625"/>
      <c r="DX170" s="625"/>
      <c r="EB170" s="625">
        <f t="shared" si="267"/>
        <v>1</v>
      </c>
      <c r="EC170" s="625">
        <f t="shared" si="268"/>
        <v>1</v>
      </c>
      <c r="ED170" s="625">
        <f t="shared" si="262"/>
        <v>0.98396560408048839</v>
      </c>
      <c r="EE170" s="625"/>
      <c r="EF170" s="625">
        <f t="shared" si="269"/>
        <v>1</v>
      </c>
      <c r="EG170" s="625">
        <f t="shared" si="270"/>
        <v>1</v>
      </c>
      <c r="EH170" s="625">
        <f t="shared" si="263"/>
        <v>0.98704230406864635</v>
      </c>
      <c r="EI170" s="625"/>
      <c r="EJ170" s="625">
        <f t="shared" si="271"/>
        <v>1</v>
      </c>
      <c r="EK170" s="625">
        <f t="shared" si="272"/>
        <v>1</v>
      </c>
      <c r="EL170" s="625">
        <f t="shared" si="264"/>
        <v>1.0492451571924175</v>
      </c>
      <c r="EM170" s="625"/>
      <c r="EP170" s="581"/>
      <c r="ER170" s="576">
        <f t="shared" si="265"/>
        <v>1989</v>
      </c>
      <c r="ES170" s="625">
        <f t="shared" si="250"/>
        <v>0.95027444686336637</v>
      </c>
      <c r="ET170" s="625">
        <f t="shared" si="251"/>
        <v>0.81317365474721248</v>
      </c>
      <c r="EU170" s="625">
        <f t="shared" si="252"/>
        <v>1.1624159733998505</v>
      </c>
      <c r="EV170" s="625">
        <f t="shared" si="253"/>
        <v>1</v>
      </c>
      <c r="EW170" s="625">
        <f t="shared" si="254"/>
        <v>1</v>
      </c>
      <c r="EX170" s="625">
        <f t="shared" si="255"/>
        <v>1.0053196746620663</v>
      </c>
    </row>
    <row r="171" spans="1:154" hidden="1" x14ac:dyDescent="0.2">
      <c r="A171" s="619" t="s">
        <v>115</v>
      </c>
      <c r="B171" s="575">
        <f t="shared" si="266"/>
        <v>1959</v>
      </c>
      <c r="D171" s="630"/>
      <c r="E171" s="630"/>
      <c r="F171" s="630"/>
      <c r="G171" s="630"/>
      <c r="H171" s="630"/>
      <c r="J171" s="631"/>
      <c r="K171" s="631"/>
      <c r="L171" s="631"/>
      <c r="M171" s="631"/>
      <c r="N171" s="631"/>
      <c r="O171" s="780"/>
      <c r="X171" s="632"/>
      <c r="Y171" s="632"/>
      <c r="Z171" s="632"/>
      <c r="AA171" s="632"/>
      <c r="AB171" s="632"/>
      <c r="AW171" s="650"/>
      <c r="AX171" s="650"/>
      <c r="AY171" s="650"/>
      <c r="AZ171" s="650"/>
      <c r="BA171" s="650"/>
      <c r="BC171" s="625"/>
      <c r="BD171" s="625"/>
      <c r="BE171" s="625"/>
      <c r="BF171" s="625"/>
      <c r="BG171" s="625"/>
      <c r="BH171" s="633"/>
      <c r="BI171" s="625"/>
      <c r="BS171" s="590"/>
      <c r="BT171" s="633"/>
      <c r="BU171" s="633"/>
      <c r="BV171" s="633"/>
      <c r="BW171" s="633"/>
      <c r="BX171" s="633"/>
      <c r="BY171" s="633"/>
      <c r="BZ171" s="633"/>
      <c r="CA171" s="633"/>
      <c r="CB171" s="633"/>
      <c r="CC171" s="633"/>
      <c r="CD171" s="633"/>
      <c r="CE171" s="590"/>
      <c r="CG171" s="579"/>
      <c r="CI171" s="625"/>
      <c r="CJ171" s="625"/>
      <c r="CK171" s="625"/>
      <c r="CL171" s="625"/>
      <c r="CN171" s="625"/>
      <c r="CO171" s="625"/>
      <c r="CP171" s="625"/>
      <c r="CQ171" s="625"/>
      <c r="CR171" s="625"/>
      <c r="CS171" s="625"/>
      <c r="CT171" s="625"/>
      <c r="CU171" s="625"/>
      <c r="CV171" s="625"/>
      <c r="CW171" s="625"/>
      <c r="CZ171" s="625"/>
      <c r="DA171" s="625"/>
      <c r="DB171" s="625"/>
      <c r="DC171" s="625"/>
      <c r="DE171" s="625"/>
      <c r="DF171" s="625"/>
      <c r="DG171" s="625"/>
      <c r="DH171" s="625"/>
      <c r="DI171" s="625"/>
      <c r="DK171" s="625"/>
      <c r="DL171" s="625"/>
      <c r="DM171" s="625"/>
      <c r="DN171" s="625"/>
      <c r="DP171" s="625"/>
      <c r="DQ171" s="625"/>
      <c r="DR171" s="625"/>
      <c r="DS171" s="625"/>
      <c r="DU171" s="625"/>
      <c r="DV171" s="625"/>
      <c r="DW171" s="625"/>
      <c r="DX171" s="625"/>
      <c r="EB171" s="625">
        <f t="shared" si="267"/>
        <v>1</v>
      </c>
      <c r="EC171" s="625">
        <f t="shared" si="268"/>
        <v>1</v>
      </c>
      <c r="ED171" s="625">
        <f t="shared" si="262"/>
        <v>0.98396560408048839</v>
      </c>
      <c r="EE171" s="625"/>
      <c r="EF171" s="625">
        <f t="shared" si="269"/>
        <v>1</v>
      </c>
      <c r="EG171" s="625">
        <f t="shared" si="270"/>
        <v>1</v>
      </c>
      <c r="EH171" s="625">
        <f t="shared" si="263"/>
        <v>0.98704230406864635</v>
      </c>
      <c r="EI171" s="625"/>
      <c r="EJ171" s="625">
        <f t="shared" si="271"/>
        <v>1</v>
      </c>
      <c r="EK171" s="625">
        <f t="shared" si="272"/>
        <v>1</v>
      </c>
      <c r="EL171" s="625">
        <f t="shared" si="264"/>
        <v>1.0492451571924175</v>
      </c>
      <c r="EM171" s="625"/>
      <c r="EP171" s="581"/>
      <c r="ER171" s="576">
        <f t="shared" si="265"/>
        <v>1990</v>
      </c>
      <c r="ES171" s="625">
        <f t="shared" si="250"/>
        <v>0.99900675738321087</v>
      </c>
      <c r="ET171" s="625">
        <f t="shared" si="251"/>
        <v>0.85243618376657393</v>
      </c>
      <c r="EU171" s="625">
        <f t="shared" si="252"/>
        <v>1.1656951432485654</v>
      </c>
      <c r="EV171" s="625">
        <f t="shared" si="253"/>
        <v>1</v>
      </c>
      <c r="EW171" s="625">
        <f t="shared" si="254"/>
        <v>1</v>
      </c>
      <c r="EX171" s="625">
        <f t="shared" si="255"/>
        <v>1.0053599088051939</v>
      </c>
    </row>
    <row r="172" spans="1:154" hidden="1" x14ac:dyDescent="0.2">
      <c r="A172" s="619" t="s">
        <v>115</v>
      </c>
      <c r="B172" s="575">
        <f t="shared" si="266"/>
        <v>1960</v>
      </c>
      <c r="D172" s="630"/>
      <c r="E172" s="630"/>
      <c r="F172" s="630"/>
      <c r="G172" s="630"/>
      <c r="H172" s="630"/>
      <c r="J172" s="631"/>
      <c r="K172" s="631"/>
      <c r="L172" s="631"/>
      <c r="M172" s="631"/>
      <c r="N172" s="631"/>
      <c r="O172" s="780"/>
      <c r="X172" s="632"/>
      <c r="Y172" s="632"/>
      <c r="Z172" s="632"/>
      <c r="AA172" s="632"/>
      <c r="AB172" s="632"/>
      <c r="AW172" s="650"/>
      <c r="AX172" s="650"/>
      <c r="AY172" s="650"/>
      <c r="AZ172" s="650"/>
      <c r="BA172" s="650"/>
      <c r="BC172" s="625"/>
      <c r="BD172" s="625"/>
      <c r="BE172" s="625"/>
      <c r="BF172" s="625"/>
      <c r="BG172" s="625"/>
      <c r="BH172" s="633"/>
      <c r="BI172" s="625"/>
      <c r="BS172" s="590"/>
      <c r="BT172" s="633"/>
      <c r="BU172" s="633"/>
      <c r="BV172" s="633"/>
      <c r="BW172" s="633"/>
      <c r="BX172" s="633"/>
      <c r="BY172" s="633"/>
      <c r="BZ172" s="633"/>
      <c r="CA172" s="633"/>
      <c r="CB172" s="633"/>
      <c r="CC172" s="633"/>
      <c r="CD172" s="633"/>
      <c r="CE172" s="590"/>
      <c r="CG172" s="579"/>
      <c r="CI172" s="625"/>
      <c r="CJ172" s="625"/>
      <c r="CK172" s="625"/>
      <c r="CL172" s="625"/>
      <c r="CN172" s="625"/>
      <c r="CO172" s="625"/>
      <c r="CP172" s="625"/>
      <c r="CQ172" s="625"/>
      <c r="CR172" s="625"/>
      <c r="CS172" s="625"/>
      <c r="CT172" s="625"/>
      <c r="CU172" s="625"/>
      <c r="CV172" s="625"/>
      <c r="CW172" s="625"/>
      <c r="CZ172" s="625"/>
      <c r="DA172" s="625"/>
      <c r="DB172" s="625"/>
      <c r="DC172" s="625"/>
      <c r="DE172" s="625"/>
      <c r="DF172" s="625"/>
      <c r="DG172" s="625"/>
      <c r="DH172" s="625"/>
      <c r="DI172" s="625"/>
      <c r="DK172" s="625"/>
      <c r="DL172" s="625"/>
      <c r="DM172" s="625"/>
      <c r="DN172" s="625"/>
      <c r="DP172" s="625"/>
      <c r="DQ172" s="625"/>
      <c r="DR172" s="625"/>
      <c r="DS172" s="625"/>
      <c r="DU172" s="625"/>
      <c r="DV172" s="625"/>
      <c r="DW172" s="625"/>
      <c r="DX172" s="625"/>
      <c r="EB172" s="625">
        <f t="shared" si="267"/>
        <v>1</v>
      </c>
      <c r="EC172" s="625">
        <f t="shared" si="268"/>
        <v>1</v>
      </c>
      <c r="ED172" s="625">
        <f t="shared" si="262"/>
        <v>0.98396560408048839</v>
      </c>
      <c r="EE172" s="625"/>
      <c r="EF172" s="625">
        <f t="shared" si="269"/>
        <v>1</v>
      </c>
      <c r="EG172" s="625">
        <f t="shared" si="270"/>
        <v>1</v>
      </c>
      <c r="EH172" s="625">
        <f t="shared" si="263"/>
        <v>0.98704230406864635</v>
      </c>
      <c r="EI172" s="625"/>
      <c r="EJ172" s="625">
        <f t="shared" si="271"/>
        <v>1</v>
      </c>
      <c r="EK172" s="625">
        <f t="shared" si="272"/>
        <v>1</v>
      </c>
      <c r="EL172" s="625">
        <f t="shared" si="264"/>
        <v>1.0492451571924175</v>
      </c>
      <c r="EM172" s="625"/>
      <c r="EP172" s="581"/>
      <c r="ER172" s="576">
        <f t="shared" si="265"/>
        <v>1991</v>
      </c>
      <c r="ES172" s="625">
        <f t="shared" si="250"/>
        <v>0.98474945467603237</v>
      </c>
      <c r="ET172" s="625">
        <f t="shared" si="251"/>
        <v>0.85564979555062115</v>
      </c>
      <c r="EU172" s="625">
        <f t="shared" si="252"/>
        <v>1.1725675329624961</v>
      </c>
      <c r="EV172" s="625">
        <f t="shared" si="253"/>
        <v>1</v>
      </c>
      <c r="EW172" s="625">
        <f t="shared" si="254"/>
        <v>1</v>
      </c>
      <c r="EX172" s="625">
        <f t="shared" si="255"/>
        <v>0.98150345603986577</v>
      </c>
    </row>
    <row r="173" spans="1:154" hidden="1" x14ac:dyDescent="0.2">
      <c r="A173" s="619" t="s">
        <v>115</v>
      </c>
      <c r="B173" s="575">
        <f t="shared" si="266"/>
        <v>1961</v>
      </c>
      <c r="D173" s="630"/>
      <c r="E173" s="630"/>
      <c r="F173" s="630"/>
      <c r="G173" s="630"/>
      <c r="H173" s="630"/>
      <c r="J173" s="631"/>
      <c r="K173" s="631"/>
      <c r="L173" s="631"/>
      <c r="M173" s="631"/>
      <c r="N173" s="631"/>
      <c r="O173" s="780"/>
      <c r="X173" s="632"/>
      <c r="Y173" s="632"/>
      <c r="Z173" s="632"/>
      <c r="AA173" s="632"/>
      <c r="AB173" s="632"/>
      <c r="AW173" s="650"/>
      <c r="AX173" s="650"/>
      <c r="AY173" s="650"/>
      <c r="AZ173" s="650"/>
      <c r="BA173" s="650"/>
      <c r="BC173" s="625"/>
      <c r="BD173" s="625"/>
      <c r="BE173" s="625"/>
      <c r="BF173" s="625"/>
      <c r="BG173" s="625"/>
      <c r="BH173" s="633"/>
      <c r="BI173" s="625"/>
      <c r="BS173" s="590"/>
      <c r="BT173" s="633"/>
      <c r="BU173" s="633"/>
      <c r="BV173" s="633"/>
      <c r="BW173" s="633"/>
      <c r="BX173" s="633"/>
      <c r="BY173" s="633"/>
      <c r="BZ173" s="633"/>
      <c r="CA173" s="633"/>
      <c r="CB173" s="633"/>
      <c r="CC173" s="633"/>
      <c r="CD173" s="633"/>
      <c r="CE173" s="590"/>
      <c r="CG173" s="579"/>
      <c r="CI173" s="625"/>
      <c r="CJ173" s="625"/>
      <c r="CK173" s="625"/>
      <c r="CL173" s="625"/>
      <c r="CN173" s="625"/>
      <c r="CO173" s="625"/>
      <c r="CP173" s="625"/>
      <c r="CQ173" s="625"/>
      <c r="CR173" s="625"/>
      <c r="CS173" s="625"/>
      <c r="CT173" s="625"/>
      <c r="CU173" s="625"/>
      <c r="CV173" s="625"/>
      <c r="CW173" s="625"/>
      <c r="CZ173" s="625"/>
      <c r="DA173" s="625"/>
      <c r="DB173" s="625"/>
      <c r="DC173" s="625"/>
      <c r="DE173" s="625"/>
      <c r="DF173" s="625"/>
      <c r="DG173" s="625"/>
      <c r="DH173" s="625"/>
      <c r="DI173" s="625"/>
      <c r="DK173" s="625"/>
      <c r="DL173" s="625"/>
      <c r="DM173" s="625"/>
      <c r="DN173" s="625"/>
      <c r="DP173" s="625"/>
      <c r="DQ173" s="625"/>
      <c r="DR173" s="625"/>
      <c r="DS173" s="625"/>
      <c r="DU173" s="625"/>
      <c r="DV173" s="625"/>
      <c r="DW173" s="625"/>
      <c r="DX173" s="625"/>
      <c r="EB173" s="625">
        <f t="shared" si="267"/>
        <v>1</v>
      </c>
      <c r="EC173" s="625">
        <f t="shared" si="268"/>
        <v>1</v>
      </c>
      <c r="ED173" s="625">
        <f t="shared" si="262"/>
        <v>0.98396560408048839</v>
      </c>
      <c r="EE173" s="625"/>
      <c r="EF173" s="625">
        <f t="shared" si="269"/>
        <v>1</v>
      </c>
      <c r="EG173" s="625">
        <f t="shared" si="270"/>
        <v>1</v>
      </c>
      <c r="EH173" s="625">
        <f t="shared" si="263"/>
        <v>0.98704230406864635</v>
      </c>
      <c r="EI173" s="625"/>
      <c r="EJ173" s="625">
        <f t="shared" si="271"/>
        <v>1</v>
      </c>
      <c r="EK173" s="625">
        <f t="shared" si="272"/>
        <v>1</v>
      </c>
      <c r="EL173" s="625">
        <f t="shared" si="264"/>
        <v>1.0492451571924175</v>
      </c>
      <c r="EM173" s="625"/>
      <c r="EP173" s="581"/>
      <c r="ER173" s="576">
        <f t="shared" si="265"/>
        <v>1992</v>
      </c>
      <c r="ES173" s="625">
        <f t="shared" si="250"/>
        <v>1.056172542091669</v>
      </c>
      <c r="ET173" s="625">
        <f t="shared" si="251"/>
        <v>0.88216182191352721</v>
      </c>
      <c r="EU173" s="625">
        <f t="shared" si="252"/>
        <v>1.1930091658465158</v>
      </c>
      <c r="EV173" s="625">
        <f t="shared" si="253"/>
        <v>1</v>
      </c>
      <c r="EW173" s="625">
        <f t="shared" si="254"/>
        <v>1</v>
      </c>
      <c r="EX173" s="625">
        <f t="shared" si="255"/>
        <v>1.0035588238359672</v>
      </c>
    </row>
    <row r="174" spans="1:154" hidden="1" x14ac:dyDescent="0.2">
      <c r="A174" s="619" t="s">
        <v>115</v>
      </c>
      <c r="B174" s="575">
        <f t="shared" si="266"/>
        <v>1962</v>
      </c>
      <c r="D174" s="630"/>
      <c r="E174" s="630"/>
      <c r="F174" s="630"/>
      <c r="G174" s="630"/>
      <c r="H174" s="630"/>
      <c r="J174" s="631"/>
      <c r="K174" s="631"/>
      <c r="L174" s="631"/>
      <c r="M174" s="631"/>
      <c r="N174" s="631"/>
      <c r="O174" s="780"/>
      <c r="X174" s="632"/>
      <c r="Y174" s="632"/>
      <c r="Z174" s="632"/>
      <c r="AA174" s="632"/>
      <c r="AB174" s="632"/>
      <c r="AW174" s="650"/>
      <c r="AX174" s="650"/>
      <c r="AY174" s="650"/>
      <c r="AZ174" s="650"/>
      <c r="BA174" s="650"/>
      <c r="BC174" s="625"/>
      <c r="BD174" s="625"/>
      <c r="BE174" s="625"/>
      <c r="BF174" s="625"/>
      <c r="BG174" s="625"/>
      <c r="BH174" s="633"/>
      <c r="BI174" s="625"/>
      <c r="BS174" s="590"/>
      <c r="BT174" s="633"/>
      <c r="BU174" s="633"/>
      <c r="BV174" s="633"/>
      <c r="BW174" s="633"/>
      <c r="BX174" s="633"/>
      <c r="BY174" s="633"/>
      <c r="BZ174" s="633"/>
      <c r="CA174" s="633"/>
      <c r="CB174" s="633"/>
      <c r="CC174" s="633"/>
      <c r="CD174" s="633"/>
      <c r="CE174" s="590"/>
      <c r="CG174" s="579"/>
      <c r="CI174" s="625"/>
      <c r="CJ174" s="625"/>
      <c r="CK174" s="625"/>
      <c r="CL174" s="625"/>
      <c r="CN174" s="625"/>
      <c r="CO174" s="625"/>
      <c r="CP174" s="625"/>
      <c r="CQ174" s="625"/>
      <c r="CR174" s="625"/>
      <c r="CS174" s="625"/>
      <c r="CT174" s="625"/>
      <c r="CU174" s="625"/>
      <c r="CV174" s="625"/>
      <c r="CW174" s="625"/>
      <c r="CZ174" s="625"/>
      <c r="DA174" s="625"/>
      <c r="DB174" s="625"/>
      <c r="DC174" s="625"/>
      <c r="DE174" s="625"/>
      <c r="DF174" s="625"/>
      <c r="DG174" s="625"/>
      <c r="DH174" s="625"/>
      <c r="DI174" s="625"/>
      <c r="DK174" s="625"/>
      <c r="DL174" s="625"/>
      <c r="DM174" s="625"/>
      <c r="DN174" s="625"/>
      <c r="DP174" s="625"/>
      <c r="DQ174" s="625"/>
      <c r="DR174" s="625"/>
      <c r="DS174" s="625"/>
      <c r="DU174" s="625"/>
      <c r="DV174" s="625"/>
      <c r="DW174" s="625"/>
      <c r="DX174" s="625"/>
      <c r="EB174" s="625">
        <f t="shared" si="267"/>
        <v>1</v>
      </c>
      <c r="EC174" s="625">
        <f t="shared" si="268"/>
        <v>1</v>
      </c>
      <c r="ED174" s="625">
        <f t="shared" si="262"/>
        <v>0.98396560408048839</v>
      </c>
      <c r="EE174" s="625"/>
      <c r="EF174" s="625">
        <f t="shared" si="269"/>
        <v>1</v>
      </c>
      <c r="EG174" s="625">
        <f t="shared" si="270"/>
        <v>1</v>
      </c>
      <c r="EH174" s="625">
        <f t="shared" si="263"/>
        <v>0.98704230406864635</v>
      </c>
      <c r="EI174" s="625"/>
      <c r="EJ174" s="625">
        <f t="shared" si="271"/>
        <v>1</v>
      </c>
      <c r="EK174" s="625">
        <f t="shared" si="272"/>
        <v>1</v>
      </c>
      <c r="EL174" s="625">
        <f t="shared" si="264"/>
        <v>1.0492451571924175</v>
      </c>
      <c r="EM174" s="625"/>
      <c r="EP174" s="581"/>
      <c r="ER174" s="576">
        <f t="shared" si="265"/>
        <v>1993</v>
      </c>
      <c r="ES174" s="625">
        <f t="shared" si="250"/>
        <v>1.0078247353465291</v>
      </c>
      <c r="ET174" s="625">
        <f t="shared" si="251"/>
        <v>0.88379754496894336</v>
      </c>
      <c r="EU174" s="625">
        <f t="shared" si="252"/>
        <v>1.144800540181669</v>
      </c>
      <c r="EV174" s="625">
        <f t="shared" si="253"/>
        <v>1</v>
      </c>
      <c r="EW174" s="625">
        <f t="shared" si="254"/>
        <v>1</v>
      </c>
      <c r="EX174" s="625">
        <f t="shared" si="255"/>
        <v>0.99609875356464816</v>
      </c>
    </row>
    <row r="175" spans="1:154" hidden="1" x14ac:dyDescent="0.2">
      <c r="A175" s="619" t="s">
        <v>115</v>
      </c>
      <c r="B175" s="575">
        <f t="shared" si="266"/>
        <v>1963</v>
      </c>
      <c r="D175" s="630"/>
      <c r="E175" s="630"/>
      <c r="F175" s="630"/>
      <c r="G175" s="630"/>
      <c r="H175" s="630"/>
      <c r="J175" s="631"/>
      <c r="K175" s="631"/>
      <c r="L175" s="631"/>
      <c r="M175" s="631"/>
      <c r="N175" s="631"/>
      <c r="O175" s="780"/>
      <c r="X175" s="632"/>
      <c r="Y175" s="632"/>
      <c r="Z175" s="632"/>
      <c r="AA175" s="632"/>
      <c r="AB175" s="632"/>
      <c r="AW175" s="650"/>
      <c r="AX175" s="650"/>
      <c r="AY175" s="650"/>
      <c r="AZ175" s="650"/>
      <c r="BA175" s="650"/>
      <c r="BC175" s="625"/>
      <c r="BD175" s="625"/>
      <c r="BE175" s="625"/>
      <c r="BF175" s="625"/>
      <c r="BG175" s="625"/>
      <c r="BH175" s="633"/>
      <c r="BI175" s="625"/>
      <c r="BS175" s="590"/>
      <c r="BT175" s="633"/>
      <c r="BU175" s="633"/>
      <c r="BV175" s="633"/>
      <c r="BW175" s="633"/>
      <c r="BX175" s="633"/>
      <c r="BY175" s="633"/>
      <c r="BZ175" s="633"/>
      <c r="CA175" s="633"/>
      <c r="CB175" s="633"/>
      <c r="CC175" s="633"/>
      <c r="CD175" s="633"/>
      <c r="CE175" s="590"/>
      <c r="CG175" s="579"/>
      <c r="CI175" s="625"/>
      <c r="CJ175" s="625"/>
      <c r="CK175" s="625"/>
      <c r="CL175" s="625"/>
      <c r="CN175" s="625"/>
      <c r="CO175" s="625"/>
      <c r="CP175" s="625"/>
      <c r="CQ175" s="625"/>
      <c r="CR175" s="625"/>
      <c r="CS175" s="625"/>
      <c r="CT175" s="625"/>
      <c r="CU175" s="625"/>
      <c r="CV175" s="625"/>
      <c r="CW175" s="625"/>
      <c r="CZ175" s="625"/>
      <c r="DA175" s="625"/>
      <c r="DB175" s="625"/>
      <c r="DC175" s="625"/>
      <c r="DE175" s="625"/>
      <c r="DF175" s="625"/>
      <c r="DG175" s="625"/>
      <c r="DH175" s="625"/>
      <c r="DI175" s="625"/>
      <c r="DK175" s="625"/>
      <c r="DL175" s="625"/>
      <c r="DM175" s="625"/>
      <c r="DN175" s="625"/>
      <c r="DP175" s="625"/>
      <c r="DQ175" s="625"/>
      <c r="DR175" s="625"/>
      <c r="DS175" s="625"/>
      <c r="DU175" s="625"/>
      <c r="DV175" s="625"/>
      <c r="DW175" s="625"/>
      <c r="DX175" s="625"/>
      <c r="EB175" s="625">
        <f t="shared" si="267"/>
        <v>1</v>
      </c>
      <c r="EC175" s="625">
        <f t="shared" si="268"/>
        <v>1</v>
      </c>
      <c r="ED175" s="625">
        <f t="shared" si="262"/>
        <v>0.98396560408048839</v>
      </c>
      <c r="EE175" s="625"/>
      <c r="EF175" s="625">
        <f t="shared" si="269"/>
        <v>1</v>
      </c>
      <c r="EG175" s="625">
        <f t="shared" si="270"/>
        <v>1</v>
      </c>
      <c r="EH175" s="625">
        <f t="shared" si="263"/>
        <v>0.98704230406864635</v>
      </c>
      <c r="EI175" s="625"/>
      <c r="EJ175" s="625">
        <f t="shared" si="271"/>
        <v>1</v>
      </c>
      <c r="EK175" s="625">
        <f t="shared" si="272"/>
        <v>1</v>
      </c>
      <c r="EL175" s="625">
        <f t="shared" si="264"/>
        <v>1.0492451571924175</v>
      </c>
      <c r="EM175" s="625"/>
      <c r="EP175" s="581"/>
      <c r="ER175" s="576">
        <f t="shared" si="265"/>
        <v>1994</v>
      </c>
      <c r="ES175" s="625">
        <f t="shared" si="250"/>
        <v>0.94751662704093609</v>
      </c>
      <c r="ET175" s="625">
        <f t="shared" si="251"/>
        <v>0.81015666469371006</v>
      </c>
      <c r="EU175" s="625">
        <f t="shared" si="252"/>
        <v>1.1857709408070392</v>
      </c>
      <c r="EV175" s="625">
        <f t="shared" si="253"/>
        <v>1</v>
      </c>
      <c r="EW175" s="625">
        <f t="shared" si="254"/>
        <v>1</v>
      </c>
      <c r="EX175" s="625">
        <f t="shared" si="255"/>
        <v>0.98631815595484196</v>
      </c>
    </row>
    <row r="176" spans="1:154" hidden="1" x14ac:dyDescent="0.2">
      <c r="A176" s="619" t="s">
        <v>115</v>
      </c>
      <c r="B176" s="575">
        <f t="shared" si="266"/>
        <v>1964</v>
      </c>
      <c r="D176" s="630"/>
      <c r="E176" s="630"/>
      <c r="F176" s="630"/>
      <c r="G176" s="630"/>
      <c r="H176" s="630"/>
      <c r="J176" s="631"/>
      <c r="K176" s="631"/>
      <c r="L176" s="631"/>
      <c r="M176" s="631"/>
      <c r="N176" s="631"/>
      <c r="O176" s="780"/>
      <c r="X176" s="632"/>
      <c r="Y176" s="632"/>
      <c r="Z176" s="632"/>
      <c r="AA176" s="632"/>
      <c r="AB176" s="632"/>
      <c r="AW176" s="650"/>
      <c r="AX176" s="650"/>
      <c r="AY176" s="650"/>
      <c r="AZ176" s="650"/>
      <c r="BA176" s="650"/>
      <c r="BC176" s="625"/>
      <c r="BD176" s="625"/>
      <c r="BE176" s="625"/>
      <c r="BF176" s="625"/>
      <c r="BG176" s="625"/>
      <c r="BH176" s="633"/>
      <c r="BI176" s="625"/>
      <c r="BS176" s="590"/>
      <c r="BT176" s="633"/>
      <c r="BU176" s="633"/>
      <c r="BV176" s="633"/>
      <c r="BW176" s="633"/>
      <c r="BX176" s="633"/>
      <c r="BY176" s="633"/>
      <c r="BZ176" s="633"/>
      <c r="CA176" s="633"/>
      <c r="CB176" s="633"/>
      <c r="CC176" s="633"/>
      <c r="CD176" s="633"/>
      <c r="CE176" s="590"/>
      <c r="CG176" s="579"/>
      <c r="CI176" s="625"/>
      <c r="CJ176" s="625"/>
      <c r="CK176" s="625"/>
      <c r="CL176" s="625"/>
      <c r="CN176" s="625"/>
      <c r="CO176" s="625"/>
      <c r="CP176" s="625"/>
      <c r="CQ176" s="625"/>
      <c r="CR176" s="625"/>
      <c r="CS176" s="625"/>
      <c r="CT176" s="625"/>
      <c r="CU176" s="625"/>
      <c r="CV176" s="625"/>
      <c r="CW176" s="625"/>
      <c r="CZ176" s="625"/>
      <c r="DA176" s="625"/>
      <c r="DB176" s="625"/>
      <c r="DC176" s="625"/>
      <c r="DE176" s="625"/>
      <c r="DF176" s="625"/>
      <c r="DG176" s="625"/>
      <c r="DH176" s="625"/>
      <c r="DI176" s="625"/>
      <c r="DK176" s="625"/>
      <c r="DL176" s="625"/>
      <c r="DM176" s="625"/>
      <c r="DN176" s="625"/>
      <c r="DP176" s="625"/>
      <c r="DQ176" s="625"/>
      <c r="DR176" s="625"/>
      <c r="DS176" s="625"/>
      <c r="DU176" s="625"/>
      <c r="DV176" s="625"/>
      <c r="DW176" s="625"/>
      <c r="DX176" s="625"/>
      <c r="EB176" s="625">
        <f t="shared" si="267"/>
        <v>1</v>
      </c>
      <c r="EC176" s="625">
        <f t="shared" si="268"/>
        <v>1</v>
      </c>
      <c r="ED176" s="625">
        <f t="shared" si="262"/>
        <v>0.98396560408048839</v>
      </c>
      <c r="EE176" s="625"/>
      <c r="EF176" s="625">
        <f t="shared" si="269"/>
        <v>1</v>
      </c>
      <c r="EG176" s="625">
        <f t="shared" si="270"/>
        <v>1</v>
      </c>
      <c r="EH176" s="625">
        <f t="shared" si="263"/>
        <v>0.98704230406864635</v>
      </c>
      <c r="EI176" s="625"/>
      <c r="EJ176" s="625">
        <f t="shared" si="271"/>
        <v>1</v>
      </c>
      <c r="EK176" s="625">
        <f t="shared" si="272"/>
        <v>1</v>
      </c>
      <c r="EL176" s="625">
        <f t="shared" si="264"/>
        <v>1.0492451571924175</v>
      </c>
      <c r="EM176" s="625"/>
      <c r="EP176" s="581"/>
      <c r="ER176" s="576">
        <f t="shared" si="265"/>
        <v>1995</v>
      </c>
      <c r="ES176" s="625">
        <f t="shared" si="250"/>
        <v>0.95224357788226399</v>
      </c>
      <c r="ET176" s="625">
        <f t="shared" si="251"/>
        <v>0.77660719785771404</v>
      </c>
      <c r="EU176" s="625">
        <f t="shared" si="252"/>
        <v>1.2173806936958989</v>
      </c>
      <c r="EV176" s="625">
        <f t="shared" si="253"/>
        <v>1</v>
      </c>
      <c r="EW176" s="625">
        <f t="shared" si="254"/>
        <v>1</v>
      </c>
      <c r="EX176" s="625">
        <f t="shared" si="255"/>
        <v>1.0072104683306593</v>
      </c>
    </row>
    <row r="177" spans="1:154" hidden="1" x14ac:dyDescent="0.2">
      <c r="A177" s="619" t="s">
        <v>115</v>
      </c>
      <c r="B177" s="575">
        <f t="shared" si="266"/>
        <v>1965</v>
      </c>
      <c r="D177" s="630"/>
      <c r="E177" s="630"/>
      <c r="F177" s="630"/>
      <c r="G177" s="630"/>
      <c r="H177" s="630"/>
      <c r="J177" s="631"/>
      <c r="K177" s="631"/>
      <c r="L177" s="631"/>
      <c r="M177" s="631"/>
      <c r="N177" s="631"/>
      <c r="O177" s="780"/>
      <c r="X177" s="632"/>
      <c r="Y177" s="632"/>
      <c r="Z177" s="632"/>
      <c r="AA177" s="632"/>
      <c r="AB177" s="632"/>
      <c r="AW177" s="650"/>
      <c r="AX177" s="650"/>
      <c r="AY177" s="650"/>
      <c r="AZ177" s="650"/>
      <c r="BA177" s="650"/>
      <c r="BC177" s="625"/>
      <c r="BD177" s="625"/>
      <c r="BE177" s="625"/>
      <c r="BF177" s="625"/>
      <c r="BG177" s="625"/>
      <c r="BH177" s="633"/>
      <c r="BI177" s="625"/>
      <c r="BS177" s="590"/>
      <c r="BT177" s="633"/>
      <c r="BU177" s="633"/>
      <c r="BV177" s="633"/>
      <c r="BW177" s="633"/>
      <c r="BX177" s="633"/>
      <c r="BY177" s="633"/>
      <c r="BZ177" s="633"/>
      <c r="CA177" s="633"/>
      <c r="CB177" s="633"/>
      <c r="CC177" s="633"/>
      <c r="CD177" s="633"/>
      <c r="CE177" s="590"/>
      <c r="CG177" s="579"/>
      <c r="CI177" s="625"/>
      <c r="CJ177" s="625"/>
      <c r="CK177" s="625"/>
      <c r="CL177" s="625"/>
      <c r="CN177" s="625"/>
      <c r="CO177" s="625"/>
      <c r="CP177" s="625"/>
      <c r="CQ177" s="625"/>
      <c r="CR177" s="625"/>
      <c r="CS177" s="625"/>
      <c r="CT177" s="625"/>
      <c r="CU177" s="625"/>
      <c r="CV177" s="625"/>
      <c r="CW177" s="625"/>
      <c r="CZ177" s="625"/>
      <c r="DA177" s="625"/>
      <c r="DB177" s="625"/>
      <c r="DC177" s="625"/>
      <c r="DE177" s="625"/>
      <c r="DF177" s="625"/>
      <c r="DG177" s="625"/>
      <c r="DH177" s="625"/>
      <c r="DI177" s="625"/>
      <c r="DK177" s="625"/>
      <c r="DL177" s="625"/>
      <c r="DM177" s="625"/>
      <c r="DN177" s="625"/>
      <c r="DP177" s="625"/>
      <c r="DQ177" s="625"/>
      <c r="DR177" s="625"/>
      <c r="DS177" s="625"/>
      <c r="DU177" s="625"/>
      <c r="DV177" s="625"/>
      <c r="DW177" s="625"/>
      <c r="DX177" s="625"/>
      <c r="EB177" s="625">
        <f t="shared" si="267"/>
        <v>1</v>
      </c>
      <c r="EC177" s="625">
        <f t="shared" si="268"/>
        <v>1</v>
      </c>
      <c r="ED177" s="625">
        <f t="shared" si="262"/>
        <v>0.98396560408048839</v>
      </c>
      <c r="EE177" s="625"/>
      <c r="EF177" s="625">
        <f t="shared" si="269"/>
        <v>1</v>
      </c>
      <c r="EG177" s="625">
        <f t="shared" si="270"/>
        <v>1</v>
      </c>
      <c r="EH177" s="625">
        <f t="shared" si="263"/>
        <v>0.98704230406864635</v>
      </c>
      <c r="EI177" s="625"/>
      <c r="EJ177" s="625">
        <f t="shared" si="271"/>
        <v>1</v>
      </c>
      <c r="EK177" s="625">
        <f t="shared" si="272"/>
        <v>1</v>
      </c>
      <c r="EL177" s="625">
        <f t="shared" si="264"/>
        <v>1.0492451571924175</v>
      </c>
      <c r="EM177" s="625"/>
      <c r="EP177" s="581"/>
      <c r="ER177" s="576">
        <f t="shared" si="265"/>
        <v>1996</v>
      </c>
      <c r="ES177" s="625">
        <f t="shared" si="250"/>
        <v>1.0859752065817523</v>
      </c>
      <c r="ET177" s="625">
        <f t="shared" si="251"/>
        <v>0.89504952634090484</v>
      </c>
      <c r="EU177" s="625">
        <f t="shared" si="252"/>
        <v>1.2260768171173326</v>
      </c>
      <c r="EV177" s="625">
        <f t="shared" si="253"/>
        <v>1</v>
      </c>
      <c r="EW177" s="625">
        <f t="shared" si="254"/>
        <v>1</v>
      </c>
      <c r="EX177" s="625">
        <f t="shared" si="255"/>
        <v>0.98958969080722881</v>
      </c>
    </row>
    <row r="178" spans="1:154" hidden="1" x14ac:dyDescent="0.2">
      <c r="A178" s="619" t="s">
        <v>115</v>
      </c>
      <c r="B178" s="575">
        <f t="shared" si="266"/>
        <v>1966</v>
      </c>
      <c r="D178" s="630"/>
      <c r="E178" s="630"/>
      <c r="F178" s="630"/>
      <c r="G178" s="630"/>
      <c r="H178" s="630"/>
      <c r="J178" s="631"/>
      <c r="K178" s="631"/>
      <c r="L178" s="631"/>
      <c r="M178" s="631"/>
      <c r="N178" s="631"/>
      <c r="O178" s="780"/>
      <c r="X178" s="632"/>
      <c r="Y178" s="632"/>
      <c r="Z178" s="632"/>
      <c r="AA178" s="632"/>
      <c r="AB178" s="632"/>
      <c r="AW178" s="650"/>
      <c r="AX178" s="650"/>
      <c r="AY178" s="650"/>
      <c r="AZ178" s="650"/>
      <c r="BA178" s="650"/>
      <c r="BC178" s="625"/>
      <c r="BD178" s="625"/>
      <c r="BE178" s="625"/>
      <c r="BF178" s="625"/>
      <c r="BG178" s="625"/>
      <c r="BH178" s="633"/>
      <c r="BI178" s="625"/>
      <c r="BS178" s="590"/>
      <c r="BT178" s="633"/>
      <c r="BU178" s="633"/>
      <c r="BV178" s="633"/>
      <c r="BW178" s="633"/>
      <c r="BX178" s="633"/>
      <c r="BY178" s="633"/>
      <c r="BZ178" s="633"/>
      <c r="CA178" s="633"/>
      <c r="CB178" s="633"/>
      <c r="CC178" s="633"/>
      <c r="CD178" s="633"/>
      <c r="CE178" s="590"/>
      <c r="CG178" s="579"/>
      <c r="CI178" s="625"/>
      <c r="CJ178" s="625"/>
      <c r="CK178" s="625"/>
      <c r="CL178" s="625"/>
      <c r="CN178" s="625"/>
      <c r="CO178" s="625"/>
      <c r="CP178" s="625"/>
      <c r="CQ178" s="625"/>
      <c r="CR178" s="625"/>
      <c r="CS178" s="625"/>
      <c r="CT178" s="625"/>
      <c r="CU178" s="625"/>
      <c r="CV178" s="625"/>
      <c r="CW178" s="625"/>
      <c r="CZ178" s="625"/>
      <c r="DA178" s="625"/>
      <c r="DB178" s="625"/>
      <c r="DC178" s="625"/>
      <c r="DE178" s="625"/>
      <c r="DF178" s="625"/>
      <c r="DG178" s="625"/>
      <c r="DH178" s="625"/>
      <c r="DI178" s="625"/>
      <c r="DK178" s="625"/>
      <c r="DL178" s="625"/>
      <c r="DM178" s="625"/>
      <c r="DN178" s="625"/>
      <c r="DP178" s="625"/>
      <c r="DQ178" s="625"/>
      <c r="DR178" s="625"/>
      <c r="DS178" s="625"/>
      <c r="DU178" s="625"/>
      <c r="DV178" s="625"/>
      <c r="DW178" s="625"/>
      <c r="DX178" s="625"/>
      <c r="EB178" s="625">
        <f t="shared" si="267"/>
        <v>1</v>
      </c>
      <c r="EC178" s="625">
        <f t="shared" si="268"/>
        <v>1</v>
      </c>
      <c r="ED178" s="625">
        <f t="shared" si="262"/>
        <v>0.98396560408048839</v>
      </c>
      <c r="EE178" s="625"/>
      <c r="EF178" s="625">
        <f t="shared" si="269"/>
        <v>1</v>
      </c>
      <c r="EG178" s="625">
        <f t="shared" si="270"/>
        <v>1</v>
      </c>
      <c r="EH178" s="625">
        <f t="shared" si="263"/>
        <v>0.98704230406864635</v>
      </c>
      <c r="EI178" s="625"/>
      <c r="EJ178" s="625">
        <f t="shared" si="271"/>
        <v>1</v>
      </c>
      <c r="EK178" s="625">
        <f t="shared" si="272"/>
        <v>1</v>
      </c>
      <c r="EL178" s="625">
        <f t="shared" si="264"/>
        <v>1.0492451571924175</v>
      </c>
      <c r="EM178" s="625"/>
      <c r="EP178" s="581"/>
      <c r="ER178" s="576">
        <f t="shared" si="265"/>
        <v>1997</v>
      </c>
      <c r="ES178" s="625">
        <f t="shared" si="250"/>
        <v>1.076102571416732</v>
      </c>
      <c r="ET178" s="625">
        <f t="shared" si="251"/>
        <v>0.896630964873255</v>
      </c>
      <c r="EU178" s="625">
        <f t="shared" si="252"/>
        <v>1.2074527401740673</v>
      </c>
      <c r="EV178" s="625">
        <f t="shared" si="253"/>
        <v>1</v>
      </c>
      <c r="EW178" s="625">
        <f t="shared" si="254"/>
        <v>1</v>
      </c>
      <c r="EX178" s="625">
        <f t="shared" si="255"/>
        <v>0.99396203080430368</v>
      </c>
    </row>
    <row r="179" spans="1:154" hidden="1" x14ac:dyDescent="0.2">
      <c r="A179" s="619" t="s">
        <v>115</v>
      </c>
      <c r="B179" s="575">
        <f t="shared" si="266"/>
        <v>1967</v>
      </c>
      <c r="D179" s="630"/>
      <c r="E179" s="630"/>
      <c r="F179" s="630"/>
      <c r="G179" s="630"/>
      <c r="H179" s="630"/>
      <c r="J179" s="631"/>
      <c r="K179" s="631"/>
      <c r="L179" s="631"/>
      <c r="M179" s="631"/>
      <c r="N179" s="631"/>
      <c r="O179" s="780"/>
      <c r="X179" s="632"/>
      <c r="Y179" s="632"/>
      <c r="Z179" s="632"/>
      <c r="AA179" s="632"/>
      <c r="AB179" s="632"/>
      <c r="AW179" s="650"/>
      <c r="AX179" s="650"/>
      <c r="AY179" s="650"/>
      <c r="AZ179" s="650"/>
      <c r="BA179" s="650"/>
      <c r="BC179" s="625"/>
      <c r="BD179" s="625"/>
      <c r="BE179" s="625"/>
      <c r="BF179" s="625"/>
      <c r="BG179" s="625"/>
      <c r="BH179" s="633"/>
      <c r="BI179" s="625"/>
      <c r="BS179" s="590"/>
      <c r="BT179" s="633"/>
      <c r="BU179" s="633"/>
      <c r="BV179" s="633"/>
      <c r="BW179" s="633"/>
      <c r="BX179" s="633"/>
      <c r="BY179" s="633"/>
      <c r="BZ179" s="633"/>
      <c r="CA179" s="633"/>
      <c r="CB179" s="633"/>
      <c r="CC179" s="633"/>
      <c r="CD179" s="633"/>
      <c r="CE179" s="590"/>
      <c r="CG179" s="579"/>
      <c r="CI179" s="625"/>
      <c r="CJ179" s="625"/>
      <c r="CK179" s="625"/>
      <c r="CL179" s="625"/>
      <c r="CN179" s="625"/>
      <c r="CO179" s="625"/>
      <c r="CP179" s="625"/>
      <c r="CQ179" s="625"/>
      <c r="CR179" s="625"/>
      <c r="CS179" s="625"/>
      <c r="CT179" s="625"/>
      <c r="CU179" s="625"/>
      <c r="CV179" s="625"/>
      <c r="CW179" s="625"/>
      <c r="CZ179" s="625"/>
      <c r="DA179" s="625"/>
      <c r="DB179" s="625"/>
      <c r="DC179" s="625"/>
      <c r="DE179" s="625"/>
      <c r="DF179" s="625"/>
      <c r="DG179" s="625"/>
      <c r="DH179" s="625"/>
      <c r="DI179" s="625"/>
      <c r="DK179" s="625"/>
      <c r="DL179" s="625"/>
      <c r="DM179" s="625"/>
      <c r="DN179" s="625"/>
      <c r="DP179" s="625"/>
      <c r="DQ179" s="625"/>
      <c r="DR179" s="625"/>
      <c r="DS179" s="625"/>
      <c r="DU179" s="625"/>
      <c r="DV179" s="625"/>
      <c r="DW179" s="625"/>
      <c r="DX179" s="625"/>
      <c r="EB179" s="625">
        <f t="shared" si="267"/>
        <v>1</v>
      </c>
      <c r="EC179" s="625">
        <f t="shared" si="268"/>
        <v>1</v>
      </c>
      <c r="ED179" s="625">
        <f t="shared" si="262"/>
        <v>0.98396560408048839</v>
      </c>
      <c r="EE179" s="625"/>
      <c r="EF179" s="625">
        <f t="shared" si="269"/>
        <v>1</v>
      </c>
      <c r="EG179" s="625">
        <f t="shared" si="270"/>
        <v>1</v>
      </c>
      <c r="EH179" s="625">
        <f t="shared" si="263"/>
        <v>0.98704230406864635</v>
      </c>
      <c r="EI179" s="625"/>
      <c r="EJ179" s="625">
        <f t="shared" si="271"/>
        <v>1</v>
      </c>
      <c r="EK179" s="625">
        <f t="shared" si="272"/>
        <v>1</v>
      </c>
      <c r="EL179" s="625">
        <f t="shared" si="264"/>
        <v>1.0492451571924175</v>
      </c>
      <c r="EM179" s="625"/>
      <c r="EP179" s="581"/>
      <c r="ER179" s="576">
        <f t="shared" si="265"/>
        <v>1998</v>
      </c>
      <c r="ES179" s="625">
        <f t="shared" si="250"/>
        <v>1.1133810760057639</v>
      </c>
      <c r="ET179" s="625">
        <f t="shared" si="251"/>
        <v>0.90282245785026427</v>
      </c>
      <c r="EU179" s="625">
        <f t="shared" si="252"/>
        <v>1.2417924869177905</v>
      </c>
      <c r="EV179" s="625">
        <f t="shared" si="253"/>
        <v>1</v>
      </c>
      <c r="EW179" s="625">
        <f t="shared" si="254"/>
        <v>1</v>
      </c>
      <c r="EX179" s="625">
        <f t="shared" si="255"/>
        <v>0.99309879230247255</v>
      </c>
    </row>
    <row r="180" spans="1:154" hidden="1" x14ac:dyDescent="0.2">
      <c r="A180" s="619" t="s">
        <v>115</v>
      </c>
      <c r="B180" s="575">
        <f t="shared" si="266"/>
        <v>1968</v>
      </c>
      <c r="D180" s="630"/>
      <c r="E180" s="630"/>
      <c r="F180" s="630"/>
      <c r="G180" s="630"/>
      <c r="H180" s="630"/>
      <c r="J180" s="631"/>
      <c r="K180" s="631"/>
      <c r="L180" s="631"/>
      <c r="M180" s="631"/>
      <c r="N180" s="631"/>
      <c r="O180" s="780"/>
      <c r="X180" s="632"/>
      <c r="Y180" s="632"/>
      <c r="Z180" s="632"/>
      <c r="AA180" s="632"/>
      <c r="AB180" s="632"/>
      <c r="AW180" s="650"/>
      <c r="AX180" s="650"/>
      <c r="AY180" s="650"/>
      <c r="AZ180" s="650"/>
      <c r="BA180" s="650"/>
      <c r="BC180" s="625"/>
      <c r="BD180" s="625"/>
      <c r="BE180" s="625"/>
      <c r="BF180" s="625"/>
      <c r="BG180" s="625"/>
      <c r="BH180" s="633"/>
      <c r="BI180" s="625"/>
      <c r="BS180" s="590"/>
      <c r="BT180" s="633"/>
      <c r="BU180" s="633"/>
      <c r="BV180" s="633"/>
      <c r="BW180" s="633"/>
      <c r="BX180" s="633"/>
      <c r="BY180" s="633"/>
      <c r="BZ180" s="633"/>
      <c r="CA180" s="633"/>
      <c r="CB180" s="633"/>
      <c r="CC180" s="633"/>
      <c r="CD180" s="633"/>
      <c r="CE180" s="590"/>
      <c r="CG180" s="579"/>
      <c r="CI180" s="625"/>
      <c r="CJ180" s="625"/>
      <c r="CK180" s="625"/>
      <c r="CL180" s="625"/>
      <c r="CN180" s="625"/>
      <c r="CO180" s="625"/>
      <c r="CP180" s="625"/>
      <c r="CQ180" s="625"/>
      <c r="CR180" s="625"/>
      <c r="CS180" s="625"/>
      <c r="CT180" s="625"/>
      <c r="CU180" s="625"/>
      <c r="CV180" s="625"/>
      <c r="CW180" s="625"/>
      <c r="CZ180" s="625"/>
      <c r="DA180" s="625"/>
      <c r="DB180" s="625"/>
      <c r="DC180" s="625"/>
      <c r="DE180" s="625"/>
      <c r="DF180" s="625"/>
      <c r="DG180" s="625"/>
      <c r="DH180" s="625"/>
      <c r="DI180" s="625"/>
      <c r="DK180" s="625"/>
      <c r="DL180" s="625"/>
      <c r="DM180" s="625"/>
      <c r="DN180" s="625"/>
      <c r="DP180" s="625"/>
      <c r="DQ180" s="625"/>
      <c r="DR180" s="625"/>
      <c r="DS180" s="625"/>
      <c r="DU180" s="625"/>
      <c r="DV180" s="625"/>
      <c r="DW180" s="625"/>
      <c r="DX180" s="625"/>
      <c r="EB180" s="625">
        <f t="shared" si="267"/>
        <v>1</v>
      </c>
      <c r="EC180" s="625">
        <f t="shared" si="268"/>
        <v>1</v>
      </c>
      <c r="ED180" s="625">
        <f t="shared" si="262"/>
        <v>0.98396560408048839</v>
      </c>
      <c r="EE180" s="625"/>
      <c r="EF180" s="625">
        <f t="shared" si="269"/>
        <v>1</v>
      </c>
      <c r="EG180" s="625">
        <f t="shared" si="270"/>
        <v>1</v>
      </c>
      <c r="EH180" s="625">
        <f t="shared" si="263"/>
        <v>0.98704230406864635</v>
      </c>
      <c r="EI180" s="625"/>
      <c r="EJ180" s="625">
        <f t="shared" si="271"/>
        <v>1</v>
      </c>
      <c r="EK180" s="625">
        <f t="shared" si="272"/>
        <v>1</v>
      </c>
      <c r="EL180" s="625">
        <f t="shared" si="264"/>
        <v>1.0492451571924175</v>
      </c>
      <c r="EM180" s="625"/>
      <c r="EP180" s="581"/>
      <c r="ER180" s="576">
        <f t="shared" si="265"/>
        <v>1999</v>
      </c>
      <c r="ES180" s="625">
        <f t="shared" si="250"/>
        <v>1.248132608919533</v>
      </c>
      <c r="ET180" s="625">
        <f t="shared" si="251"/>
        <v>0.99062825223559103</v>
      </c>
      <c r="EU180" s="625">
        <f t="shared" si="252"/>
        <v>1.2893123288027464</v>
      </c>
      <c r="EV180" s="625">
        <f t="shared" si="253"/>
        <v>1</v>
      </c>
      <c r="EW180" s="625">
        <f t="shared" si="254"/>
        <v>1</v>
      </c>
      <c r="EX180" s="625">
        <f t="shared" si="255"/>
        <v>0.97721895998125763</v>
      </c>
    </row>
    <row r="181" spans="1:154" hidden="1" x14ac:dyDescent="0.2">
      <c r="A181" s="619" t="s">
        <v>115</v>
      </c>
      <c r="B181" s="575">
        <f t="shared" si="266"/>
        <v>1969</v>
      </c>
      <c r="D181" s="630"/>
      <c r="E181" s="630"/>
      <c r="F181" s="630"/>
      <c r="G181" s="630"/>
      <c r="H181" s="630"/>
      <c r="J181" s="631"/>
      <c r="K181" s="631"/>
      <c r="L181" s="631"/>
      <c r="M181" s="631"/>
      <c r="N181" s="631"/>
      <c r="O181" s="780"/>
      <c r="X181" s="632"/>
      <c r="Y181" s="632"/>
      <c r="Z181" s="632"/>
      <c r="AA181" s="632"/>
      <c r="AB181" s="632"/>
      <c r="AW181" s="650"/>
      <c r="AX181" s="650"/>
      <c r="AY181" s="650"/>
      <c r="AZ181" s="650"/>
      <c r="BA181" s="650"/>
      <c r="BC181" s="625"/>
      <c r="BD181" s="625"/>
      <c r="BE181" s="625"/>
      <c r="BF181" s="625"/>
      <c r="BG181" s="625"/>
      <c r="BH181" s="633"/>
      <c r="BI181" s="625"/>
      <c r="BS181" s="590"/>
      <c r="BT181" s="633"/>
      <c r="BU181" s="633"/>
      <c r="BV181" s="633"/>
      <c r="BW181" s="633"/>
      <c r="BX181" s="633"/>
      <c r="BY181" s="633"/>
      <c r="BZ181" s="633"/>
      <c r="CA181" s="633"/>
      <c r="CB181" s="633"/>
      <c r="CC181" s="633"/>
      <c r="CD181" s="633"/>
      <c r="CE181" s="590"/>
      <c r="CG181" s="579"/>
      <c r="CI181" s="625" t="e">
        <f t="shared" ref="CI181:CI223" si="273">D181/$H181</f>
        <v>#DIV/0!</v>
      </c>
      <c r="CJ181" s="625" t="e">
        <f t="shared" ref="CJ181:CJ223" si="274">E181/$H181</f>
        <v>#DIV/0!</v>
      </c>
      <c r="CK181" s="625" t="e">
        <f t="shared" ref="CK181:CK223" si="275">F181/$H181</f>
        <v>#DIV/0!</v>
      </c>
      <c r="CL181" s="625" t="e">
        <f t="shared" ref="CL181:CL223" si="276">G181/$H181</f>
        <v>#DIV/0!</v>
      </c>
      <c r="CN181" s="625"/>
      <c r="CO181" s="625"/>
      <c r="CP181" s="625"/>
      <c r="CQ181" s="625"/>
      <c r="CR181" s="625"/>
      <c r="CS181" s="625"/>
      <c r="CT181" s="625"/>
      <c r="CU181" s="625"/>
      <c r="CV181" s="625"/>
      <c r="CW181" s="625"/>
      <c r="CZ181" s="625"/>
      <c r="DA181" s="625"/>
      <c r="DB181" s="625"/>
      <c r="DC181" s="625"/>
      <c r="DE181" s="625"/>
      <c r="DF181" s="625"/>
      <c r="DG181" s="625"/>
      <c r="DH181" s="625"/>
      <c r="DI181" s="625"/>
      <c r="DK181" s="625"/>
      <c r="DL181" s="625"/>
      <c r="DM181" s="625"/>
      <c r="DN181" s="625"/>
      <c r="DP181" s="625"/>
      <c r="DQ181" s="625"/>
      <c r="DR181" s="625"/>
      <c r="DS181" s="625"/>
      <c r="DU181" s="625"/>
      <c r="DV181" s="625"/>
      <c r="DW181" s="625"/>
      <c r="DX181" s="625"/>
      <c r="EB181" s="625">
        <f t="shared" si="267"/>
        <v>1</v>
      </c>
      <c r="EC181" s="625">
        <f t="shared" si="268"/>
        <v>1</v>
      </c>
      <c r="ED181" s="625">
        <f t="shared" si="262"/>
        <v>0.98396560408048839</v>
      </c>
      <c r="EE181" s="625"/>
      <c r="EF181" s="625">
        <f t="shared" si="269"/>
        <v>1</v>
      </c>
      <c r="EG181" s="625">
        <f t="shared" si="270"/>
        <v>1</v>
      </c>
      <c r="EH181" s="625">
        <f t="shared" si="263"/>
        <v>0.98704230406864635</v>
      </c>
      <c r="EI181" s="625"/>
      <c r="EJ181" s="625">
        <f t="shared" si="271"/>
        <v>1</v>
      </c>
      <c r="EK181" s="625">
        <f t="shared" si="272"/>
        <v>1</v>
      </c>
      <c r="EL181" s="625">
        <f t="shared" si="264"/>
        <v>1.0492451571924175</v>
      </c>
      <c r="EM181" s="625"/>
      <c r="EP181" s="581"/>
      <c r="ER181" s="576">
        <f t="shared" si="265"/>
        <v>2000</v>
      </c>
      <c r="ES181" s="625">
        <f t="shared" si="250"/>
        <v>1.4911507478840103</v>
      </c>
      <c r="ET181" s="625">
        <f t="shared" si="251"/>
        <v>1.2316361124121959</v>
      </c>
      <c r="EU181" s="625">
        <f t="shared" si="252"/>
        <v>1.26462413608933</v>
      </c>
      <c r="EV181" s="625">
        <f t="shared" si="253"/>
        <v>1</v>
      </c>
      <c r="EW181" s="625">
        <f t="shared" si="254"/>
        <v>1</v>
      </c>
      <c r="EX181" s="625">
        <f t="shared" si="255"/>
        <v>0.95736527317284459</v>
      </c>
    </row>
    <row r="182" spans="1:154" x14ac:dyDescent="0.2">
      <c r="A182" s="619" t="s">
        <v>115</v>
      </c>
      <c r="B182" s="575">
        <f t="shared" si="266"/>
        <v>1970</v>
      </c>
      <c r="D182" s="630">
        <f>Mining_Data!H10</f>
        <v>129.70613927005081</v>
      </c>
      <c r="E182" s="630">
        <f>Mining_Data!I10</f>
        <v>103.27749413951464</v>
      </c>
      <c r="F182" s="630">
        <f>Mining_Data!J10</f>
        <v>2.8832732799999996</v>
      </c>
      <c r="G182" s="630"/>
      <c r="H182" s="630">
        <f t="shared" ref="H182:H222" si="277">SUM(D182:G182)</f>
        <v>235.86690668956547</v>
      </c>
      <c r="J182" s="636">
        <f t="shared" ref="J182:L201" si="278">J36</f>
        <v>339544.86719908594</v>
      </c>
      <c r="K182" s="636">
        <f t="shared" si="278"/>
        <v>45531.886494143415</v>
      </c>
      <c r="L182" s="636">
        <f t="shared" si="278"/>
        <v>36040.915999999997</v>
      </c>
      <c r="M182" s="636"/>
      <c r="N182" s="636">
        <f t="shared" ref="N182:N222" si="279">SUM(J182:M182)</f>
        <v>421117.66969322937</v>
      </c>
      <c r="O182" s="781"/>
      <c r="R182" s="630">
        <f t="shared" ref="R182:T201" si="280">R36</f>
        <v>273457.92574899219</v>
      </c>
      <c r="S182" s="630">
        <f t="shared" si="280"/>
        <v>36669.837888689275</v>
      </c>
      <c r="T182" s="630">
        <f t="shared" si="280"/>
        <v>29026.131988839545</v>
      </c>
      <c r="U182" s="645"/>
      <c r="V182" s="630">
        <f t="shared" ref="V182:V222" si="281">SUM(R182:U182)</f>
        <v>339153.89562652103</v>
      </c>
      <c r="X182" s="639">
        <f t="shared" ref="X182:X223" si="282">D182/J182*1000</f>
        <v>0.38199999999999995</v>
      </c>
      <c r="Y182" s="639">
        <f t="shared" ref="Y182:Y223" si="283">E182/K182*1000</f>
        <v>2.2682454449322855</v>
      </c>
      <c r="Z182" s="639">
        <f t="shared" ref="Z182:Z223" si="284">F182/L182*1000</f>
        <v>7.9999999999999988E-2</v>
      </c>
      <c r="AA182" s="630"/>
      <c r="AB182" s="639">
        <f>H182/V182*1000</f>
        <v>0.69545686996709</v>
      </c>
      <c r="AE182" s="639">
        <f>D182/R182*1000</f>
        <v>0.47431844922684174</v>
      </c>
      <c r="AF182" s="639">
        <f>E182/S182*1000</f>
        <v>2.8164153453040037</v>
      </c>
      <c r="AG182" s="639">
        <f>F182/T182*1000</f>
        <v>9.9333706644364778E-2</v>
      </c>
      <c r="AH182" s="654">
        <f>AI182/AI197</f>
        <v>1.019043345656321</v>
      </c>
      <c r="AI182" s="639">
        <f t="shared" ref="AI182:AI222" si="285">H182/V182*1000</f>
        <v>0.69545686996709</v>
      </c>
      <c r="AK182" s="640">
        <f t="shared" ref="AK182:AK223" si="286">X182/X$225</f>
        <v>0.99896287682073936</v>
      </c>
      <c r="AL182" s="640">
        <f t="shared" ref="AL182:AL223" si="287">Y182/Y$225</f>
        <v>0.96999067271081008</v>
      </c>
      <c r="AM182" s="640">
        <f t="shared" ref="AM182:AM223" si="288">Z182/Z$225</f>
        <v>0.9958194789037228</v>
      </c>
      <c r="AN182" s="641"/>
      <c r="AO182" s="640">
        <f t="shared" ref="AO182:AO223" si="289">AB182/AB$225</f>
        <v>1.019043345656321</v>
      </c>
      <c r="AQ182" s="635">
        <f>J182/R182</f>
        <v>1.2416713330545597</v>
      </c>
      <c r="AR182" s="635">
        <f>K182/S182</f>
        <v>1.2416713330545597</v>
      </c>
      <c r="AS182" s="635">
        <f>L182/T182</f>
        <v>1.2416713330545597</v>
      </c>
      <c r="AT182" s="635"/>
      <c r="AU182" s="635">
        <f t="shared" ref="AU182:AU222" si="290">N182/V182</f>
        <v>1.2416713330545597</v>
      </c>
      <c r="AW182" s="635">
        <f t="shared" ref="AW182:AY201" si="291">AW36</f>
        <v>0.8062945148951679</v>
      </c>
      <c r="AX182" s="635">
        <f t="shared" si="291"/>
        <v>0.10812152937517897</v>
      </c>
      <c r="AY182" s="635">
        <f t="shared" si="291"/>
        <v>8.558395572965305E-2</v>
      </c>
      <c r="AZ182" s="650"/>
      <c r="BA182" s="635">
        <f>SUM(AW182:AZ182)</f>
        <v>0.99999999999999989</v>
      </c>
      <c r="BC182" s="625"/>
      <c r="BD182" s="642">
        <f t="shared" ref="BD182:BD223" si="292">AK182</f>
        <v>0.99896287682073936</v>
      </c>
      <c r="BE182" s="642">
        <f t="shared" ref="BE182:BE223" si="293">AL182</f>
        <v>0.96999067271081008</v>
      </c>
      <c r="BF182" s="642">
        <f t="shared" ref="BF182:BF223" si="294">AM182</f>
        <v>0.9958194789037228</v>
      </c>
      <c r="BG182" s="642">
        <v>1</v>
      </c>
      <c r="BH182" s="633"/>
      <c r="BI182" s="642">
        <f t="shared" ref="BI182:BI223" si="295">AQ182</f>
        <v>1.2416713330545597</v>
      </c>
      <c r="BJ182" s="642">
        <f t="shared" ref="BJ182:BJ223" si="296">AR182</f>
        <v>1.2416713330545597</v>
      </c>
      <c r="BK182" s="642">
        <f t="shared" ref="BK182:BK223" si="297">AS182</f>
        <v>1.2416713330545597</v>
      </c>
      <c r="BL182" s="642">
        <v>1</v>
      </c>
      <c r="BN182" s="642">
        <v>1</v>
      </c>
      <c r="BO182" s="642">
        <v>1</v>
      </c>
      <c r="BP182" s="642">
        <v>1</v>
      </c>
      <c r="BQ182" s="642">
        <v>1</v>
      </c>
      <c r="BS182" s="625">
        <f>CD182*BT182*BZ182</f>
        <v>0.9449487577093052</v>
      </c>
      <c r="BT182" s="634">
        <f t="shared" ref="BT182:BT223" si="298">N182/N$225</f>
        <v>0.92729005271184517</v>
      </c>
      <c r="BU182" s="634">
        <f t="shared" ref="BU182:BU223" si="299">AB182/AB$225</f>
        <v>1.019043345656321</v>
      </c>
      <c r="BV182" s="634">
        <f t="shared" ref="BV182:BV222" si="300">EH182</f>
        <v>0.98704230406864635</v>
      </c>
      <c r="BW182" s="634">
        <f t="shared" ref="BW182:BW222" si="301">EL182</f>
        <v>1.0492451571924175</v>
      </c>
      <c r="BX182" s="634">
        <v>1</v>
      </c>
      <c r="BY182" s="634">
        <v>1</v>
      </c>
      <c r="BZ182" s="634">
        <f t="shared" ref="BZ182:BZ222" si="302">ED182</f>
        <v>0.98396560408048839</v>
      </c>
      <c r="CA182" s="634">
        <f t="shared" ref="CA182:CA222" si="303">BT182*BV182*BW182*BX182*BY182*BZ182</f>
        <v>0.9449487577093052</v>
      </c>
      <c r="CB182" s="634">
        <f t="shared" ref="CB182:CB222" si="304">BT182*BU182</f>
        <v>0.94494875770930498</v>
      </c>
      <c r="CC182" s="634"/>
      <c r="CD182" s="634">
        <f t="shared" ref="CD182:CD222" si="305">BV182*BW182*BX182*BY182</f>
        <v>1.0356493574880727</v>
      </c>
      <c r="CE182" s="590"/>
      <c r="CG182" s="579"/>
      <c r="CI182" s="625">
        <f t="shared" si="273"/>
        <v>0.54991241073408659</v>
      </c>
      <c r="CJ182" s="625">
        <f t="shared" si="274"/>
        <v>0.43786343573599568</v>
      </c>
      <c r="CK182" s="625">
        <f t="shared" si="275"/>
        <v>1.2224153529917611E-2</v>
      </c>
      <c r="CL182" s="625">
        <f t="shared" si="276"/>
        <v>0</v>
      </c>
      <c r="CN182" s="625" t="e">
        <f t="shared" ref="CN182:CP197" si="306">(CI182-CI181)/LN(CI182/CI181)</f>
        <v>#DIV/0!</v>
      </c>
      <c r="CO182" s="625" t="e">
        <f t="shared" si="306"/>
        <v>#DIV/0!</v>
      </c>
      <c r="CP182" s="625" t="e">
        <f t="shared" si="306"/>
        <v>#DIV/0!</v>
      </c>
      <c r="CQ182" s="625"/>
      <c r="CR182" s="625" t="e">
        <f t="shared" ref="CR182:CR222" si="307">SUM(CN182:CQ182)</f>
        <v>#DIV/0!</v>
      </c>
      <c r="CS182" s="625"/>
      <c r="CT182" s="625" t="e">
        <f t="shared" ref="CT182:CW197" si="308">CN182/$CR182</f>
        <v>#DIV/0!</v>
      </c>
      <c r="CU182" s="625" t="e">
        <f t="shared" si="308"/>
        <v>#DIV/0!</v>
      </c>
      <c r="CV182" s="625" t="e">
        <f t="shared" si="308"/>
        <v>#DIV/0!</v>
      </c>
      <c r="CW182" s="625" t="e">
        <f t="shared" si="308"/>
        <v>#DIV/0!</v>
      </c>
      <c r="CZ182" s="625"/>
      <c r="DA182" s="625"/>
      <c r="DB182" s="625"/>
      <c r="DC182" s="625"/>
      <c r="DE182" s="625"/>
      <c r="DF182" s="625"/>
      <c r="DG182" s="625"/>
      <c r="DH182" s="625"/>
      <c r="DI182" s="625"/>
      <c r="DK182" s="625"/>
      <c r="DL182" s="625"/>
      <c r="DM182" s="625"/>
      <c r="DN182" s="625"/>
      <c r="DP182" s="625"/>
      <c r="DQ182" s="625"/>
      <c r="DR182" s="625"/>
      <c r="DS182" s="625"/>
      <c r="DU182" s="625"/>
      <c r="DV182" s="625"/>
      <c r="DW182" s="625"/>
      <c r="DX182" s="625"/>
      <c r="EB182" s="625" t="e">
        <f t="shared" si="267"/>
        <v>#DIV/0!</v>
      </c>
      <c r="EC182" s="625">
        <f t="shared" si="268"/>
        <v>1</v>
      </c>
      <c r="ED182" s="625">
        <f t="shared" si="262"/>
        <v>0.98396560408048839</v>
      </c>
      <c r="EE182" s="625"/>
      <c r="EF182" s="625" t="e">
        <f t="shared" si="269"/>
        <v>#DIV/0!</v>
      </c>
      <c r="EG182" s="625">
        <f t="shared" si="270"/>
        <v>1</v>
      </c>
      <c r="EH182" s="625">
        <f t="shared" si="263"/>
        <v>0.98704230406864635</v>
      </c>
      <c r="EI182" s="625"/>
      <c r="EJ182" s="625" t="e">
        <f t="shared" si="271"/>
        <v>#DIV/0!</v>
      </c>
      <c r="EK182" s="625">
        <f t="shared" si="272"/>
        <v>1</v>
      </c>
      <c r="EL182" s="625">
        <f t="shared" si="264"/>
        <v>1.0492451571924175</v>
      </c>
      <c r="EM182" s="625"/>
      <c r="EP182" s="581"/>
      <c r="ER182" s="576">
        <f t="shared" si="265"/>
        <v>2001</v>
      </c>
      <c r="ES182" s="625">
        <f t="shared" si="250"/>
        <v>1.3417052579346069</v>
      </c>
      <c r="ET182" s="625">
        <f t="shared" si="251"/>
        <v>1.1300485119475592</v>
      </c>
      <c r="EU182" s="625">
        <f t="shared" si="252"/>
        <v>1.2248697191064901</v>
      </c>
      <c r="EV182" s="625">
        <f t="shared" si="253"/>
        <v>1</v>
      </c>
      <c r="EW182" s="625">
        <f t="shared" si="254"/>
        <v>1</v>
      </c>
      <c r="EX182" s="625">
        <f t="shared" si="255"/>
        <v>0.9693266111682316</v>
      </c>
    </row>
    <row r="183" spans="1:154" x14ac:dyDescent="0.2">
      <c r="A183" s="619" t="s">
        <v>115</v>
      </c>
      <c r="B183" s="575">
        <f t="shared" si="266"/>
        <v>1971</v>
      </c>
      <c r="D183" s="630">
        <f>Mining_Data!H11</f>
        <v>128.07577087345464</v>
      </c>
      <c r="E183" s="630">
        <f>Mining_Data!I11</f>
        <v>103.58162153012179</v>
      </c>
      <c r="F183" s="630">
        <f>Mining_Data!J11</f>
        <v>2.9752926400000002</v>
      </c>
      <c r="G183" s="630"/>
      <c r="H183" s="630">
        <f t="shared" si="277"/>
        <v>234.63268504357643</v>
      </c>
      <c r="J183" s="636">
        <f t="shared" si="278"/>
        <v>335276.88710328442</v>
      </c>
      <c r="K183" s="636">
        <f t="shared" si="278"/>
        <v>46490.452525599067</v>
      </c>
      <c r="L183" s="636">
        <f t="shared" si="278"/>
        <v>37191.158000000003</v>
      </c>
      <c r="M183" s="636"/>
      <c r="N183" s="636">
        <f t="shared" si="279"/>
        <v>418958.49762888346</v>
      </c>
      <c r="O183" s="781"/>
      <c r="R183" s="630">
        <f t="shared" si="280"/>
        <v>270020.63926086645</v>
      </c>
      <c r="S183" s="630">
        <f t="shared" si="280"/>
        <v>37441.834475819574</v>
      </c>
      <c r="T183" s="630">
        <f t="shared" si="280"/>
        <v>29952.497903376981</v>
      </c>
      <c r="U183" s="645"/>
      <c r="V183" s="630">
        <f t="shared" si="281"/>
        <v>337414.97164006304</v>
      </c>
      <c r="X183" s="639">
        <f t="shared" si="282"/>
        <v>0.38200000000000001</v>
      </c>
      <c r="Y183" s="639">
        <f t="shared" si="283"/>
        <v>2.2280192147642914</v>
      </c>
      <c r="Z183" s="639">
        <f t="shared" si="284"/>
        <v>7.9999999999999988E-2</v>
      </c>
      <c r="AA183" s="630"/>
      <c r="AB183" s="639">
        <f t="shared" ref="AB183:AB222" si="309">H183/V183*1000</f>
        <v>0.69538314765081177</v>
      </c>
      <c r="AE183" s="639">
        <f t="shared" ref="AE183:AE222" si="310">D183/R183*1000</f>
        <v>0.4743184492268418</v>
      </c>
      <c r="AF183" s="639">
        <f t="shared" ref="AF183:AF223" si="311">E183/S183*1000</f>
        <v>2.7664675884675511</v>
      </c>
      <c r="AG183" s="639">
        <f t="shared" ref="AG183:AG223" si="312">F183/T183*1000</f>
        <v>9.9333706644364778E-2</v>
      </c>
      <c r="AH183" s="630"/>
      <c r="AI183" s="639">
        <f t="shared" si="285"/>
        <v>0.69538314765081177</v>
      </c>
      <c r="AK183" s="640">
        <f t="shared" si="286"/>
        <v>0.99896287682073948</v>
      </c>
      <c r="AL183" s="640">
        <f t="shared" si="287"/>
        <v>0.95278835972988962</v>
      </c>
      <c r="AM183" s="640">
        <f t="shared" si="288"/>
        <v>0.9958194789037228</v>
      </c>
      <c r="AN183" s="641"/>
      <c r="AO183" s="640">
        <f t="shared" si="289"/>
        <v>1.0189353213645584</v>
      </c>
      <c r="AQ183" s="635">
        <f t="shared" ref="AQ183:AQ222" si="313">J183/R183</f>
        <v>1.2416713330545597</v>
      </c>
      <c r="AR183" s="635">
        <f t="shared" ref="AR183:AR223" si="314">K183/S183</f>
        <v>1.2416713330545599</v>
      </c>
      <c r="AS183" s="635">
        <f t="shared" ref="AS183:AS223" si="315">L183/T183</f>
        <v>1.2416713330545597</v>
      </c>
      <c r="AT183" s="635"/>
      <c r="AU183" s="635">
        <f t="shared" si="290"/>
        <v>1.2416713330545595</v>
      </c>
      <c r="AW183" s="635">
        <f t="shared" si="291"/>
        <v>0.80026276827132192</v>
      </c>
      <c r="AX183" s="635">
        <f t="shared" si="291"/>
        <v>0.11096672531698031</v>
      </c>
      <c r="AY183" s="635">
        <f t="shared" si="291"/>
        <v>8.8770506411697606E-2</v>
      </c>
      <c r="AZ183" s="650"/>
      <c r="BA183" s="635">
        <f t="shared" ref="BA183:BA223" si="316">SUM(AW183:AZ183)</f>
        <v>0.99999999999999978</v>
      </c>
      <c r="BC183" s="625"/>
      <c r="BD183" s="642">
        <f t="shared" si="292"/>
        <v>0.99896287682073948</v>
      </c>
      <c r="BE183" s="642">
        <f t="shared" si="293"/>
        <v>0.95278835972988962</v>
      </c>
      <c r="BF183" s="642">
        <f t="shared" si="294"/>
        <v>0.9958194789037228</v>
      </c>
      <c r="BG183" s="642">
        <v>1</v>
      </c>
      <c r="BH183" s="633"/>
      <c r="BI183" s="642">
        <f t="shared" si="295"/>
        <v>1.2416713330545597</v>
      </c>
      <c r="BJ183" s="642">
        <f t="shared" si="296"/>
        <v>1.2416713330545599</v>
      </c>
      <c r="BK183" s="642">
        <f t="shared" si="297"/>
        <v>1.2416713330545597</v>
      </c>
      <c r="BL183" s="642">
        <v>1</v>
      </c>
      <c r="BN183" s="642">
        <v>1</v>
      </c>
      <c r="BO183" s="642">
        <v>1</v>
      </c>
      <c r="BP183" s="642">
        <v>1</v>
      </c>
      <c r="BQ183" s="642">
        <v>1</v>
      </c>
      <c r="BS183" s="590"/>
      <c r="BT183" s="634">
        <f t="shared" si="298"/>
        <v>0.92253561251269656</v>
      </c>
      <c r="BU183" s="634">
        <f t="shared" si="299"/>
        <v>1.0189353213645584</v>
      </c>
      <c r="BV183" s="634">
        <f t="shared" si="300"/>
        <v>0.98704230406864635</v>
      </c>
      <c r="BW183" s="634">
        <f t="shared" si="301"/>
        <v>1.0574202160507542</v>
      </c>
      <c r="BX183" s="634">
        <v>1</v>
      </c>
      <c r="BY183" s="634">
        <v>1</v>
      </c>
      <c r="BZ183" s="634">
        <f t="shared" si="302"/>
        <v>0.97625493332022617</v>
      </c>
      <c r="CA183" s="634">
        <f t="shared" si="303"/>
        <v>0.94000412080587437</v>
      </c>
      <c r="CB183" s="634">
        <f t="shared" si="304"/>
        <v>0.94000412080587425</v>
      </c>
      <c r="CC183" s="634"/>
      <c r="CD183" s="634">
        <f t="shared" si="305"/>
        <v>1.0437184864195022</v>
      </c>
      <c r="CE183" s="590"/>
      <c r="CG183" s="579"/>
      <c r="CI183" s="625">
        <f t="shared" si="273"/>
        <v>0.54585647711301677</v>
      </c>
      <c r="CJ183" s="625">
        <f t="shared" si="274"/>
        <v>0.44146288276454076</v>
      </c>
      <c r="CK183" s="625">
        <f t="shared" si="275"/>
        <v>1.2680640122442546E-2</v>
      </c>
      <c r="CL183" s="625">
        <f t="shared" si="276"/>
        <v>0</v>
      </c>
      <c r="CN183" s="625">
        <f t="shared" si="306"/>
        <v>0.54788194177523708</v>
      </c>
      <c r="CO183" s="625">
        <f t="shared" si="306"/>
        <v>0.43966070356790238</v>
      </c>
      <c r="CP183" s="625">
        <f t="shared" si="306"/>
        <v>1.2451002190512194E-2</v>
      </c>
      <c r="CQ183" s="625"/>
      <c r="CR183" s="625">
        <f t="shared" si="307"/>
        <v>0.99999364753365172</v>
      </c>
      <c r="CS183" s="625"/>
      <c r="CT183" s="625">
        <f t="shared" si="308"/>
        <v>0.54788542219894432</v>
      </c>
      <c r="CU183" s="625">
        <f t="shared" si="308"/>
        <v>0.43966349651546854</v>
      </c>
      <c r="CV183" s="625">
        <f t="shared" si="308"/>
        <v>1.245108128558706E-2</v>
      </c>
      <c r="CW183" s="625">
        <f t="shared" si="308"/>
        <v>0</v>
      </c>
      <c r="CZ183" s="625">
        <f t="shared" ref="CZ183:CZ223" si="317">LN(BD183/BD182)</f>
        <v>2.2204460492503128E-16</v>
      </c>
      <c r="DA183" s="625">
        <f t="shared" ref="DA183:DA223" si="318">LN(BE183/BE182)</f>
        <v>-1.7893654630858281E-2</v>
      </c>
      <c r="DB183" s="625">
        <f t="shared" ref="DB183:DB223" si="319">LN(BF183/BF182)</f>
        <v>0</v>
      </c>
      <c r="DC183" s="625">
        <f t="shared" ref="DC183:DC223" si="320">LN(BG183/BG182)</f>
        <v>0</v>
      </c>
      <c r="DE183" s="625">
        <f t="shared" ref="DE183:DE223" si="321">LN(AQ183/AQ182)</f>
        <v>0</v>
      </c>
      <c r="DF183" s="625">
        <f t="shared" ref="DF183:DF223" si="322">LN(AR183/AR182)</f>
        <v>2.2204460492503128E-16</v>
      </c>
      <c r="DG183" s="625">
        <f t="shared" ref="DG183:DG223" si="323">LN(AS183/AS182)</f>
        <v>0</v>
      </c>
      <c r="DH183" s="625">
        <f t="shared" ref="DH183:DH223" si="324">M183/$N183</f>
        <v>0</v>
      </c>
      <c r="DI183" s="625"/>
      <c r="DK183" s="625">
        <f t="shared" ref="DK183:DK223" si="325">LN(AW183/AW182)</f>
        <v>-7.5089447831255254E-3</v>
      </c>
      <c r="DL183" s="625">
        <f t="shared" ref="DL183:DL223" si="326">LN(AX183/AX182)</f>
        <v>2.5974517980012241E-2</v>
      </c>
      <c r="DM183" s="625">
        <f t="shared" ref="DM183:DM223" si="327">LN(AY183/AY182)</f>
        <v>3.6556627310549247E-2</v>
      </c>
      <c r="DN183" s="625"/>
      <c r="DP183" s="625">
        <f t="shared" ref="DP183:DP223" si="328">LN(BI183/BI182)</f>
        <v>0</v>
      </c>
      <c r="DQ183" s="625">
        <f t="shared" ref="DQ183:DQ223" si="329">LN(BJ183/BJ182)</f>
        <v>2.2204460492503128E-16</v>
      </c>
      <c r="DR183" s="625">
        <f t="shared" ref="DR183:DR223" si="330">LN(BK183/BK182)</f>
        <v>0</v>
      </c>
      <c r="DS183" s="625">
        <f t="shared" ref="DS183:DS223" si="331">LN(BL183/BL182)</f>
        <v>0</v>
      </c>
      <c r="DU183" s="625">
        <f t="shared" ref="DU183:DU223" si="332">LN(BN183/BN182)</f>
        <v>0</v>
      </c>
      <c r="DV183" s="625">
        <f t="shared" ref="DV183:DV223" si="333">LN(BO183/BO182)</f>
        <v>0</v>
      </c>
      <c r="DW183" s="625">
        <f t="shared" ref="DW183:DW223" si="334">LN(BP183/BP182)</f>
        <v>0</v>
      </c>
      <c r="DX183" s="625">
        <f t="shared" ref="DX183:DX223" si="335">LN(BQ183/BQ182)</f>
        <v>0</v>
      </c>
      <c r="EB183" s="625">
        <f t="shared" si="267"/>
        <v>0.99216367855920351</v>
      </c>
      <c r="EC183" s="625">
        <f t="shared" si="268"/>
        <v>0.99216367855920351</v>
      </c>
      <c r="ED183" s="625">
        <f t="shared" si="262"/>
        <v>0.97625493332022617</v>
      </c>
      <c r="EE183" s="625"/>
      <c r="EF183" s="625">
        <f t="shared" si="269"/>
        <v>1</v>
      </c>
      <c r="EG183" s="625">
        <f t="shared" si="270"/>
        <v>1</v>
      </c>
      <c r="EH183" s="625">
        <f t="shared" si="263"/>
        <v>0.98704230406864635</v>
      </c>
      <c r="EI183" s="625"/>
      <c r="EJ183" s="625">
        <f t="shared" si="271"/>
        <v>1.0077913715420062</v>
      </c>
      <c r="EK183" s="625">
        <f t="shared" si="272"/>
        <v>1.0077913715420062</v>
      </c>
      <c r="EL183" s="625">
        <f t="shared" si="264"/>
        <v>1.0574202160507542</v>
      </c>
      <c r="EM183" s="625"/>
      <c r="EP183" s="581"/>
      <c r="ER183" s="576">
        <f t="shared" si="265"/>
        <v>2002</v>
      </c>
      <c r="ES183" s="625">
        <f t="shared" si="250"/>
        <v>1.2719836619303384</v>
      </c>
      <c r="ET183" s="625">
        <f t="shared" si="251"/>
        <v>1.0672050752167144</v>
      </c>
      <c r="EU183" s="625">
        <f t="shared" si="252"/>
        <v>1.2672392386075781</v>
      </c>
      <c r="EV183" s="625">
        <f t="shared" si="253"/>
        <v>1</v>
      </c>
      <c r="EW183" s="625">
        <f t="shared" si="254"/>
        <v>1</v>
      </c>
      <c r="EX183" s="625">
        <f t="shared" si="255"/>
        <v>0.9405351682731391</v>
      </c>
    </row>
    <row r="184" spans="1:154" x14ac:dyDescent="0.2">
      <c r="A184" s="619" t="s">
        <v>115</v>
      </c>
      <c r="B184" s="575">
        <f t="shared" si="266"/>
        <v>1972</v>
      </c>
      <c r="D184" s="630">
        <f>Mining_Data!H12</f>
        <v>128.42021490090454</v>
      </c>
      <c r="E184" s="630">
        <f>Mining_Data!I12</f>
        <v>108.00748961327965</v>
      </c>
      <c r="F184" s="630">
        <f>Mining_Data!J12</f>
        <v>3.0673120000000003</v>
      </c>
      <c r="G184" s="630"/>
      <c r="H184" s="630">
        <f t="shared" si="277"/>
        <v>239.49501651418419</v>
      </c>
      <c r="J184" s="636">
        <f t="shared" si="278"/>
        <v>336178.57303901715</v>
      </c>
      <c r="K184" s="636">
        <f t="shared" si="278"/>
        <v>47928.30157278254</v>
      </c>
      <c r="L184" s="636">
        <f t="shared" si="278"/>
        <v>38341.4</v>
      </c>
      <c r="M184" s="636"/>
      <c r="N184" s="636">
        <f t="shared" si="279"/>
        <v>422448.27461179974</v>
      </c>
      <c r="O184" s="781"/>
      <c r="R184" s="630">
        <f t="shared" si="280"/>
        <v>270746.8265470902</v>
      </c>
      <c r="S184" s="630">
        <f t="shared" si="280"/>
        <v>38599.829356515023</v>
      </c>
      <c r="T184" s="630">
        <f t="shared" si="280"/>
        <v>30878.863817914415</v>
      </c>
      <c r="U184" s="645"/>
      <c r="V184" s="630">
        <f t="shared" si="281"/>
        <v>340225.51972151961</v>
      </c>
      <c r="X184" s="639">
        <f t="shared" si="282"/>
        <v>0.38199999999999995</v>
      </c>
      <c r="Y184" s="639">
        <f t="shared" si="283"/>
        <v>2.2535221584946545</v>
      </c>
      <c r="Z184" s="639">
        <f t="shared" si="284"/>
        <v>0.08</v>
      </c>
      <c r="AA184" s="630"/>
      <c r="AB184" s="639">
        <f t="shared" si="309"/>
        <v>0.7039301952135012</v>
      </c>
      <c r="AE184" s="639">
        <f t="shared" si="310"/>
        <v>0.47431844922684174</v>
      </c>
      <c r="AF184" s="639">
        <f t="shared" si="311"/>
        <v>2.7981338626060466</v>
      </c>
      <c r="AG184" s="639">
        <f t="shared" si="312"/>
        <v>9.9333706644364778E-2</v>
      </c>
      <c r="AH184" s="630"/>
      <c r="AI184" s="639">
        <f t="shared" si="285"/>
        <v>0.7039301952135012</v>
      </c>
      <c r="AK184" s="640">
        <f t="shared" si="286"/>
        <v>0.99896287682073936</v>
      </c>
      <c r="AL184" s="640">
        <f t="shared" si="287"/>
        <v>0.96369441824326152</v>
      </c>
      <c r="AM184" s="640">
        <f t="shared" si="288"/>
        <v>0.99581947890372302</v>
      </c>
      <c r="AN184" s="641"/>
      <c r="AO184" s="640">
        <f t="shared" si="289"/>
        <v>1.0314591921031979</v>
      </c>
      <c r="AQ184" s="635">
        <f t="shared" si="313"/>
        <v>1.2416713330545597</v>
      </c>
      <c r="AR184" s="635">
        <f t="shared" si="314"/>
        <v>1.2416713330545599</v>
      </c>
      <c r="AS184" s="635">
        <f t="shared" si="315"/>
        <v>1.2416713330545597</v>
      </c>
      <c r="AT184" s="635"/>
      <c r="AU184" s="635">
        <f t="shared" si="290"/>
        <v>1.2416713330545599</v>
      </c>
      <c r="AW184" s="635">
        <f t="shared" si="291"/>
        <v>0.79578635596971414</v>
      </c>
      <c r="AX184" s="635">
        <f t="shared" si="291"/>
        <v>0.11345365682183289</v>
      </c>
      <c r="AY184" s="635">
        <f t="shared" si="291"/>
        <v>9.0759987208453061E-2</v>
      </c>
      <c r="AZ184" s="650"/>
      <c r="BA184" s="635">
        <f t="shared" si="316"/>
        <v>1</v>
      </c>
      <c r="BC184" s="625"/>
      <c r="BD184" s="642">
        <f t="shared" si="292"/>
        <v>0.99896287682073936</v>
      </c>
      <c r="BE184" s="642">
        <f t="shared" si="293"/>
        <v>0.96369441824326152</v>
      </c>
      <c r="BF184" s="642">
        <f t="shared" si="294"/>
        <v>0.99581947890372302</v>
      </c>
      <c r="BG184" s="642">
        <v>1</v>
      </c>
      <c r="BH184" s="633"/>
      <c r="BI184" s="642">
        <f t="shared" si="295"/>
        <v>1.2416713330545597</v>
      </c>
      <c r="BJ184" s="642">
        <f t="shared" si="296"/>
        <v>1.2416713330545599</v>
      </c>
      <c r="BK184" s="642">
        <f t="shared" si="297"/>
        <v>1.2416713330545597</v>
      </c>
      <c r="BL184" s="642">
        <v>1</v>
      </c>
      <c r="BN184" s="642">
        <v>1</v>
      </c>
      <c r="BO184" s="642">
        <v>1</v>
      </c>
      <c r="BP184" s="642">
        <v>1</v>
      </c>
      <c r="BQ184" s="642">
        <v>1</v>
      </c>
      <c r="BS184" s="590"/>
      <c r="BT184" s="634">
        <f t="shared" si="298"/>
        <v>0.93022000980905883</v>
      </c>
      <c r="BU184" s="634">
        <f t="shared" si="299"/>
        <v>1.0314591921031979</v>
      </c>
      <c r="BV184" s="634">
        <f t="shared" si="300"/>
        <v>0.98704230406864635</v>
      </c>
      <c r="BW184" s="634">
        <f t="shared" si="301"/>
        <v>1.0649946551536595</v>
      </c>
      <c r="BX184" s="634">
        <v>1</v>
      </c>
      <c r="BY184" s="634">
        <v>1</v>
      </c>
      <c r="BZ184" s="634">
        <f t="shared" si="302"/>
        <v>0.98122556680367279</v>
      </c>
      <c r="CA184" s="634">
        <f t="shared" si="303"/>
        <v>0.95948397979588063</v>
      </c>
      <c r="CB184" s="634">
        <f t="shared" si="304"/>
        <v>0.95948397979588063</v>
      </c>
      <c r="CC184" s="634"/>
      <c r="CD184" s="634">
        <f t="shared" si="305"/>
        <v>1.0511947782436615</v>
      </c>
      <c r="CE184" s="590"/>
      <c r="CG184" s="579"/>
      <c r="CI184" s="625">
        <f t="shared" si="273"/>
        <v>0.53621247226786783</v>
      </c>
      <c r="CJ184" s="625">
        <f t="shared" si="274"/>
        <v>0.45098011301159102</v>
      </c>
      <c r="CK184" s="625">
        <f t="shared" si="275"/>
        <v>1.2807414720541116E-2</v>
      </c>
      <c r="CL184" s="625">
        <f t="shared" si="276"/>
        <v>0</v>
      </c>
      <c r="CN184" s="625">
        <f t="shared" si="306"/>
        <v>0.54102014892440431</v>
      </c>
      <c r="CO184" s="625">
        <f t="shared" si="306"/>
        <v>0.44620458169675731</v>
      </c>
      <c r="CP184" s="625">
        <f t="shared" si="306"/>
        <v>1.2743922327132595E-2</v>
      </c>
      <c r="CQ184" s="625"/>
      <c r="CR184" s="625">
        <f t="shared" si="307"/>
        <v>0.99996865294829429</v>
      </c>
      <c r="CS184" s="625"/>
      <c r="CT184" s="625">
        <f t="shared" si="308"/>
        <v>0.5410371088426299</v>
      </c>
      <c r="CU184" s="625">
        <f t="shared" si="308"/>
        <v>0.44621856933332227</v>
      </c>
      <c r="CV184" s="625">
        <f t="shared" si="308"/>
        <v>1.2744321824047767E-2</v>
      </c>
      <c r="CW184" s="625">
        <f t="shared" si="308"/>
        <v>0</v>
      </c>
      <c r="CZ184" s="625">
        <f t="shared" si="317"/>
        <v>-1.1102230246251565E-16</v>
      </c>
      <c r="DA184" s="625">
        <f t="shared" si="318"/>
        <v>1.1381449775603854E-2</v>
      </c>
      <c r="DB184" s="625">
        <f t="shared" si="319"/>
        <v>2.2204460492503128E-16</v>
      </c>
      <c r="DC184" s="625">
        <f t="shared" si="320"/>
        <v>0</v>
      </c>
      <c r="DE184" s="625">
        <f t="shared" si="321"/>
        <v>0</v>
      </c>
      <c r="DF184" s="625">
        <f t="shared" si="322"/>
        <v>0</v>
      </c>
      <c r="DG184" s="625">
        <f t="shared" si="323"/>
        <v>0</v>
      </c>
      <c r="DH184" s="625">
        <f t="shared" si="324"/>
        <v>0</v>
      </c>
      <c r="DI184" s="625"/>
      <c r="DK184" s="625">
        <f t="shared" si="325"/>
        <v>-5.6093812793080282E-3</v>
      </c>
      <c r="DL184" s="625">
        <f t="shared" si="326"/>
        <v>2.2164059147803301E-2</v>
      </c>
      <c r="DM184" s="625">
        <f t="shared" si="327"/>
        <v>2.2164059147803301E-2</v>
      </c>
      <c r="DN184" s="625"/>
      <c r="DP184" s="625">
        <f t="shared" si="328"/>
        <v>0</v>
      </c>
      <c r="DQ184" s="625">
        <f t="shared" si="329"/>
        <v>0</v>
      </c>
      <c r="DR184" s="625">
        <f t="shared" si="330"/>
        <v>0</v>
      </c>
      <c r="DS184" s="625">
        <f t="shared" si="331"/>
        <v>0</v>
      </c>
      <c r="DU184" s="625">
        <f t="shared" si="332"/>
        <v>0</v>
      </c>
      <c r="DV184" s="625">
        <f t="shared" si="333"/>
        <v>0</v>
      </c>
      <c r="DW184" s="625">
        <f t="shared" si="334"/>
        <v>0</v>
      </c>
      <c r="DX184" s="625">
        <f t="shared" si="335"/>
        <v>0</v>
      </c>
      <c r="EB184" s="625">
        <f t="shared" si="267"/>
        <v>1.0050915322563765</v>
      </c>
      <c r="EC184" s="625">
        <f t="shared" si="268"/>
        <v>0.99721531193219282</v>
      </c>
      <c r="ED184" s="625">
        <f t="shared" si="262"/>
        <v>0.98122556680367279</v>
      </c>
      <c r="EE184" s="625"/>
      <c r="EF184" s="625">
        <f t="shared" si="269"/>
        <v>1</v>
      </c>
      <c r="EG184" s="625">
        <f t="shared" si="270"/>
        <v>1</v>
      </c>
      <c r="EH184" s="625">
        <f t="shared" si="263"/>
        <v>0.98704230406864635</v>
      </c>
      <c r="EI184" s="625"/>
      <c r="EJ184" s="625">
        <f t="shared" si="271"/>
        <v>1.007163130596457</v>
      </c>
      <c r="EK184" s="625">
        <f t="shared" si="272"/>
        <v>1.015010312750344</v>
      </c>
      <c r="EL184" s="625">
        <f t="shared" si="264"/>
        <v>1.0649946551536595</v>
      </c>
      <c r="EM184" s="625"/>
      <c r="EP184" s="581"/>
      <c r="ER184" s="576">
        <f t="shared" si="265"/>
        <v>2003</v>
      </c>
      <c r="ES184" s="625">
        <f t="shared" si="250"/>
        <v>1.4731904080845681</v>
      </c>
      <c r="ET184" s="625">
        <f t="shared" si="251"/>
        <v>1.2198734402994842</v>
      </c>
      <c r="EU184" s="625">
        <f t="shared" si="252"/>
        <v>1.2582136768044785</v>
      </c>
      <c r="EV184" s="625">
        <f t="shared" si="253"/>
        <v>1</v>
      </c>
      <c r="EW184" s="625">
        <f t="shared" si="254"/>
        <v>1</v>
      </c>
      <c r="EX184" s="625">
        <f t="shared" si="255"/>
        <v>0.95981980092784225</v>
      </c>
    </row>
    <row r="185" spans="1:154" x14ac:dyDescent="0.2">
      <c r="A185" s="619" t="s">
        <v>115</v>
      </c>
      <c r="B185" s="575">
        <f t="shared" si="266"/>
        <v>1973</v>
      </c>
      <c r="D185" s="630">
        <f>Mining_Data!H13</f>
        <v>127.15850876902597</v>
      </c>
      <c r="E185" s="630">
        <f>Mining_Data!I13</f>
        <v>116.99812789389202</v>
      </c>
      <c r="F185" s="630">
        <f>Mining_Data!J13</f>
        <v>3.2769360000000001</v>
      </c>
      <c r="G185" s="630"/>
      <c r="H185" s="630">
        <f t="shared" si="277"/>
        <v>247.43357266291801</v>
      </c>
      <c r="J185" s="636">
        <f t="shared" si="278"/>
        <v>332875.67740582715</v>
      </c>
      <c r="K185" s="636">
        <f t="shared" si="278"/>
        <v>52174.461653620972</v>
      </c>
      <c r="L185" s="636">
        <f t="shared" si="278"/>
        <v>40961.699999999997</v>
      </c>
      <c r="M185" s="636"/>
      <c r="N185" s="636">
        <f t="shared" si="279"/>
        <v>426011.83905944816</v>
      </c>
      <c r="O185" s="781"/>
      <c r="R185" s="630">
        <f t="shared" si="280"/>
        <v>268086.78636957821</v>
      </c>
      <c r="S185" s="630">
        <f t="shared" si="280"/>
        <v>42019.542744270155</v>
      </c>
      <c r="T185" s="630">
        <f t="shared" si="280"/>
        <v>32989.164611888576</v>
      </c>
      <c r="U185" s="645"/>
      <c r="V185" s="630">
        <f t="shared" si="281"/>
        <v>343095.49372573697</v>
      </c>
      <c r="X185" s="639">
        <f t="shared" si="282"/>
        <v>0.38200000000000001</v>
      </c>
      <c r="Y185" s="639">
        <f t="shared" si="283"/>
        <v>2.2424405386418051</v>
      </c>
      <c r="Z185" s="639">
        <f t="shared" si="284"/>
        <v>0.08</v>
      </c>
      <c r="AA185" s="630"/>
      <c r="AB185" s="639">
        <f t="shared" si="309"/>
        <v>0.72117989652382608</v>
      </c>
      <c r="AE185" s="639">
        <f t="shared" si="310"/>
        <v>0.4743184492268418</v>
      </c>
      <c r="AF185" s="639">
        <f t="shared" si="311"/>
        <v>2.7843741329109548</v>
      </c>
      <c r="AG185" s="639">
        <f t="shared" si="312"/>
        <v>9.9333706644364791E-2</v>
      </c>
      <c r="AH185" s="630"/>
      <c r="AI185" s="639">
        <f t="shared" si="285"/>
        <v>0.72117989652382608</v>
      </c>
      <c r="AK185" s="640">
        <f t="shared" si="286"/>
        <v>0.99896287682073948</v>
      </c>
      <c r="AL185" s="640">
        <f t="shared" si="287"/>
        <v>0.95895548316910262</v>
      </c>
      <c r="AM185" s="640">
        <f t="shared" si="288"/>
        <v>0.99581947890372302</v>
      </c>
      <c r="AN185" s="641"/>
      <c r="AO185" s="640">
        <f t="shared" si="289"/>
        <v>1.0567349411739888</v>
      </c>
      <c r="AQ185" s="635">
        <f t="shared" si="313"/>
        <v>1.2416713330545597</v>
      </c>
      <c r="AR185" s="635">
        <f t="shared" si="314"/>
        <v>1.2416713330545597</v>
      </c>
      <c r="AS185" s="635">
        <f t="shared" si="315"/>
        <v>1.2416713330545597</v>
      </c>
      <c r="AT185" s="635"/>
      <c r="AU185" s="635">
        <f t="shared" si="290"/>
        <v>1.2416713330545597</v>
      </c>
      <c r="AW185" s="635">
        <f t="shared" si="291"/>
        <v>0.78137658836137591</v>
      </c>
      <c r="AX185" s="635">
        <f t="shared" si="291"/>
        <v>0.12247185845541783</v>
      </c>
      <c r="AY185" s="635">
        <f t="shared" si="291"/>
        <v>9.6151553183206173E-2</v>
      </c>
      <c r="AZ185" s="650"/>
      <c r="BA185" s="635">
        <f t="shared" si="316"/>
        <v>1</v>
      </c>
      <c r="BC185" s="625"/>
      <c r="BD185" s="642">
        <f t="shared" si="292"/>
        <v>0.99896287682073948</v>
      </c>
      <c r="BE185" s="642">
        <f t="shared" si="293"/>
        <v>0.95895548316910262</v>
      </c>
      <c r="BF185" s="642">
        <f t="shared" si="294"/>
        <v>0.99581947890372302</v>
      </c>
      <c r="BG185" s="642">
        <v>1</v>
      </c>
      <c r="BH185" s="633"/>
      <c r="BI185" s="642">
        <f t="shared" si="295"/>
        <v>1.2416713330545597</v>
      </c>
      <c r="BJ185" s="642">
        <f t="shared" si="296"/>
        <v>1.2416713330545597</v>
      </c>
      <c r="BK185" s="642">
        <f t="shared" si="297"/>
        <v>1.2416713330545597</v>
      </c>
      <c r="BL185" s="642">
        <v>1</v>
      </c>
      <c r="BN185" s="642">
        <v>1</v>
      </c>
      <c r="BO185" s="642">
        <v>1</v>
      </c>
      <c r="BP185" s="642">
        <v>1</v>
      </c>
      <c r="BQ185" s="642">
        <v>1</v>
      </c>
      <c r="BS185" s="590"/>
      <c r="BT185" s="634">
        <f t="shared" si="298"/>
        <v>0.93806688516555747</v>
      </c>
      <c r="BU185" s="634">
        <f t="shared" si="299"/>
        <v>1.0567349411739888</v>
      </c>
      <c r="BV185" s="634">
        <f t="shared" si="300"/>
        <v>0.98704230406864624</v>
      </c>
      <c r="BW185" s="634">
        <f t="shared" si="301"/>
        <v>1.0935794336831917</v>
      </c>
      <c r="BX185" s="634">
        <v>1</v>
      </c>
      <c r="BY185" s="634">
        <v>1</v>
      </c>
      <c r="BZ185" s="634">
        <f t="shared" si="302"/>
        <v>0.97899385748335621</v>
      </c>
      <c r="CA185" s="634">
        <f t="shared" si="303"/>
        <v>0.99128805471269199</v>
      </c>
      <c r="CB185" s="634">
        <f t="shared" si="304"/>
        <v>0.99128805471269232</v>
      </c>
      <c r="CC185" s="634"/>
      <c r="CD185" s="634">
        <f t="shared" si="305"/>
        <v>1.0794091639047427</v>
      </c>
      <c r="CE185" s="590"/>
      <c r="CG185" s="579"/>
      <c r="CI185" s="625">
        <f t="shared" si="273"/>
        <v>0.51390968250802271</v>
      </c>
      <c r="CJ185" s="625">
        <f t="shared" si="274"/>
        <v>0.47284661751734108</v>
      </c>
      <c r="CK185" s="625">
        <f t="shared" si="275"/>
        <v>1.3243699974636073E-2</v>
      </c>
      <c r="CL185" s="625">
        <f t="shared" si="276"/>
        <v>0</v>
      </c>
      <c r="CN185" s="625">
        <f t="shared" si="306"/>
        <v>0.52498212240258324</v>
      </c>
      <c r="CO185" s="625">
        <f t="shared" si="306"/>
        <v>0.46182709088376755</v>
      </c>
      <c r="CP185" s="625">
        <f t="shared" si="306"/>
        <v>1.302433949143926E-2</v>
      </c>
      <c r="CQ185" s="625"/>
      <c r="CR185" s="625">
        <f t="shared" si="307"/>
        <v>0.99983355277779007</v>
      </c>
      <c r="CS185" s="625"/>
      <c r="CT185" s="625">
        <f t="shared" si="308"/>
        <v>0.52506951876544883</v>
      </c>
      <c r="CU185" s="625">
        <f t="shared" si="308"/>
        <v>0.46190397351708723</v>
      </c>
      <c r="CV185" s="625">
        <f t="shared" si="308"/>
        <v>1.3026507717463928E-2</v>
      </c>
      <c r="CW185" s="625">
        <f t="shared" si="308"/>
        <v>0</v>
      </c>
      <c r="CZ185" s="625">
        <f t="shared" si="317"/>
        <v>2.2204460492503128E-16</v>
      </c>
      <c r="DA185" s="625">
        <f t="shared" si="318"/>
        <v>-4.9295970809699946E-3</v>
      </c>
      <c r="DB185" s="625">
        <f t="shared" si="319"/>
        <v>0</v>
      </c>
      <c r="DC185" s="625">
        <f t="shared" si="320"/>
        <v>0</v>
      </c>
      <c r="DE185" s="625">
        <f t="shared" si="321"/>
        <v>0</v>
      </c>
      <c r="DF185" s="625">
        <f t="shared" si="322"/>
        <v>-2.2204460492503131E-16</v>
      </c>
      <c r="DG185" s="625">
        <f t="shared" si="323"/>
        <v>0</v>
      </c>
      <c r="DH185" s="625">
        <f t="shared" si="324"/>
        <v>0</v>
      </c>
      <c r="DI185" s="625"/>
      <c r="DK185" s="625">
        <f t="shared" si="325"/>
        <v>-1.8273531769256623E-2</v>
      </c>
      <c r="DL185" s="625">
        <f t="shared" si="326"/>
        <v>7.6486833098510551E-2</v>
      </c>
      <c r="DM185" s="625">
        <f t="shared" si="327"/>
        <v>5.7707106682336473E-2</v>
      </c>
      <c r="DN185" s="625"/>
      <c r="DP185" s="625">
        <f t="shared" si="328"/>
        <v>0</v>
      </c>
      <c r="DQ185" s="625">
        <f t="shared" si="329"/>
        <v>-2.2204460492503131E-16</v>
      </c>
      <c r="DR185" s="625">
        <f t="shared" si="330"/>
        <v>0</v>
      </c>
      <c r="DS185" s="625">
        <f t="shared" si="331"/>
        <v>0</v>
      </c>
      <c r="DU185" s="625">
        <f t="shared" si="332"/>
        <v>0</v>
      </c>
      <c r="DV185" s="625">
        <f t="shared" si="333"/>
        <v>0</v>
      </c>
      <c r="DW185" s="625">
        <f t="shared" si="334"/>
        <v>0</v>
      </c>
      <c r="DX185" s="625">
        <f t="shared" si="335"/>
        <v>0</v>
      </c>
      <c r="EB185" s="625">
        <f t="shared" si="267"/>
        <v>0.99772558991956739</v>
      </c>
      <c r="EC185" s="625">
        <f t="shared" si="268"/>
        <v>0.99494723537437246</v>
      </c>
      <c r="ED185" s="625">
        <f t="shared" si="262"/>
        <v>0.97899385748335621</v>
      </c>
      <c r="EE185" s="625"/>
      <c r="EF185" s="625">
        <f t="shared" si="269"/>
        <v>0.99999999999999989</v>
      </c>
      <c r="EG185" s="625">
        <f t="shared" si="270"/>
        <v>0.99999999999999989</v>
      </c>
      <c r="EH185" s="625">
        <f t="shared" si="263"/>
        <v>0.98704230406864624</v>
      </c>
      <c r="EI185" s="625"/>
      <c r="EJ185" s="625">
        <f t="shared" si="271"/>
        <v>1.0268403023350459</v>
      </c>
      <c r="EK185" s="625">
        <f t="shared" si="272"/>
        <v>1.0422534964177528</v>
      </c>
      <c r="EL185" s="625">
        <f t="shared" si="264"/>
        <v>1.0935794336831917</v>
      </c>
      <c r="EM185" s="625"/>
      <c r="EP185" s="581"/>
      <c r="ER185" s="576">
        <f t="shared" si="265"/>
        <v>2004</v>
      </c>
      <c r="ES185" s="625">
        <f t="shared" si="250"/>
        <v>1.542860713222286</v>
      </c>
      <c r="ET185" s="625">
        <f t="shared" si="251"/>
        <v>1.2676009420764824</v>
      </c>
      <c r="EU185" s="625">
        <f t="shared" si="252"/>
        <v>1.2548997574694614</v>
      </c>
      <c r="EV185" s="625">
        <f t="shared" si="253"/>
        <v>1</v>
      </c>
      <c r="EW185" s="625">
        <f t="shared" si="254"/>
        <v>1</v>
      </c>
      <c r="EX185" s="625">
        <f t="shared" si="255"/>
        <v>0.96991825163525902</v>
      </c>
    </row>
    <row r="186" spans="1:154" x14ac:dyDescent="0.2">
      <c r="A186" s="619" t="s">
        <v>115</v>
      </c>
      <c r="B186" s="575">
        <f t="shared" si="266"/>
        <v>1974</v>
      </c>
      <c r="D186" s="630">
        <f>Mining_Data!H14</f>
        <v>122.32652639963285</v>
      </c>
      <c r="E186" s="630">
        <f>Mining_Data!I14</f>
        <v>112.5329813975479</v>
      </c>
      <c r="F186" s="630">
        <f>Mining_Data!J14</f>
        <v>3.9032080000000002</v>
      </c>
      <c r="G186" s="630"/>
      <c r="H186" s="630">
        <f t="shared" si="277"/>
        <v>238.76271579718076</v>
      </c>
      <c r="J186" s="636">
        <f t="shared" si="278"/>
        <v>320226.50889956247</v>
      </c>
      <c r="K186" s="636">
        <f t="shared" si="278"/>
        <v>50186.590709846118</v>
      </c>
      <c r="L186" s="636">
        <f t="shared" si="278"/>
        <v>48790.100000000006</v>
      </c>
      <c r="M186" s="636"/>
      <c r="N186" s="636">
        <f t="shared" si="279"/>
        <v>419203.19960940862</v>
      </c>
      <c r="O186" s="781"/>
      <c r="R186" s="630">
        <f t="shared" si="280"/>
        <v>257899.57485109431</v>
      </c>
      <c r="S186" s="630">
        <f t="shared" si="280"/>
        <v>40418.57887335222</v>
      </c>
      <c r="T186" s="630">
        <f t="shared" si="280"/>
        <v>39293.892595534489</v>
      </c>
      <c r="U186" s="645"/>
      <c r="V186" s="630">
        <f t="shared" si="281"/>
        <v>337612.04631998105</v>
      </c>
      <c r="X186" s="639">
        <f t="shared" si="282"/>
        <v>0.38199999999999995</v>
      </c>
      <c r="Y186" s="639">
        <f t="shared" si="283"/>
        <v>2.2422918115350288</v>
      </c>
      <c r="Z186" s="639">
        <f t="shared" si="284"/>
        <v>7.9999999999999988E-2</v>
      </c>
      <c r="AA186" s="630"/>
      <c r="AB186" s="639">
        <f t="shared" si="309"/>
        <v>0.70721029773590149</v>
      </c>
      <c r="AE186" s="639">
        <f t="shared" si="310"/>
        <v>0.47431844922684174</v>
      </c>
      <c r="AF186" s="639">
        <f t="shared" si="311"/>
        <v>2.7841894627260233</v>
      </c>
      <c r="AG186" s="639">
        <f t="shared" si="312"/>
        <v>9.9333706644364778E-2</v>
      </c>
      <c r="AH186" s="630"/>
      <c r="AI186" s="639">
        <f t="shared" si="285"/>
        <v>0.70721029773590149</v>
      </c>
      <c r="AK186" s="640">
        <f t="shared" si="286"/>
        <v>0.99896287682073936</v>
      </c>
      <c r="AL186" s="640">
        <f t="shared" si="287"/>
        <v>0.95889188162779904</v>
      </c>
      <c r="AM186" s="640">
        <f t="shared" si="288"/>
        <v>0.9958194789037228</v>
      </c>
      <c r="AN186" s="641"/>
      <c r="AO186" s="640">
        <f t="shared" si="289"/>
        <v>1.036265481023287</v>
      </c>
      <c r="AQ186" s="635">
        <f t="shared" si="313"/>
        <v>1.2416713330545597</v>
      </c>
      <c r="AR186" s="635">
        <f t="shared" si="314"/>
        <v>1.2416713330545597</v>
      </c>
      <c r="AS186" s="635">
        <f t="shared" si="315"/>
        <v>1.2416713330545599</v>
      </c>
      <c r="AT186" s="635"/>
      <c r="AU186" s="635">
        <f t="shared" si="290"/>
        <v>1.2416713330545597</v>
      </c>
      <c r="AW186" s="635">
        <f t="shared" si="291"/>
        <v>0.76389328420663916</v>
      </c>
      <c r="AX186" s="635">
        <f t="shared" si="291"/>
        <v>0.11971900681246547</v>
      </c>
      <c r="AY186" s="635">
        <f t="shared" si="291"/>
        <v>0.11638770898089527</v>
      </c>
      <c r="AZ186" s="650"/>
      <c r="BA186" s="635">
        <f t="shared" si="316"/>
        <v>0.99999999999999989</v>
      </c>
      <c r="BC186" s="625"/>
      <c r="BD186" s="642">
        <f t="shared" si="292"/>
        <v>0.99896287682073936</v>
      </c>
      <c r="BE186" s="642">
        <f t="shared" si="293"/>
        <v>0.95889188162779904</v>
      </c>
      <c r="BF186" s="642">
        <f t="shared" si="294"/>
        <v>0.9958194789037228</v>
      </c>
      <c r="BG186" s="642">
        <v>1</v>
      </c>
      <c r="BH186" s="633"/>
      <c r="BI186" s="642">
        <f t="shared" si="295"/>
        <v>1.2416713330545597</v>
      </c>
      <c r="BJ186" s="642">
        <f t="shared" si="296"/>
        <v>1.2416713330545597</v>
      </c>
      <c r="BK186" s="642">
        <f t="shared" si="297"/>
        <v>1.2416713330545599</v>
      </c>
      <c r="BL186" s="642">
        <v>1</v>
      </c>
      <c r="BN186" s="642">
        <v>1</v>
      </c>
      <c r="BO186" s="642">
        <v>1</v>
      </c>
      <c r="BP186" s="642">
        <v>1</v>
      </c>
      <c r="BQ186" s="642">
        <v>1</v>
      </c>
      <c r="BS186" s="590"/>
      <c r="BT186" s="634">
        <f t="shared" si="298"/>
        <v>0.92307443984944826</v>
      </c>
      <c r="BU186" s="634">
        <f t="shared" si="299"/>
        <v>1.036265481023287</v>
      </c>
      <c r="BV186" s="634">
        <f t="shared" si="300"/>
        <v>0.98704230406864624</v>
      </c>
      <c r="BW186" s="634">
        <f t="shared" si="301"/>
        <v>1.0724298585907381</v>
      </c>
      <c r="BX186" s="634">
        <v>1</v>
      </c>
      <c r="BY186" s="634">
        <v>1</v>
      </c>
      <c r="BZ186" s="634">
        <f t="shared" si="302"/>
        <v>0.97896320273572357</v>
      </c>
      <c r="CA186" s="634">
        <f t="shared" si="303"/>
        <v>0.95655017843088941</v>
      </c>
      <c r="CB186" s="634">
        <f t="shared" si="304"/>
        <v>0.95655017843088963</v>
      </c>
      <c r="CC186" s="634"/>
      <c r="CD186" s="634">
        <f t="shared" si="305"/>
        <v>1.0585336385754147</v>
      </c>
      <c r="CE186" s="590"/>
      <c r="CG186" s="579"/>
      <c r="CI186" s="625">
        <f t="shared" si="273"/>
        <v>0.51233512733011577</v>
      </c>
      <c r="CJ186" s="625">
        <f t="shared" si="274"/>
        <v>0.47131722816027988</v>
      </c>
      <c r="CK186" s="625">
        <f t="shared" si="275"/>
        <v>1.6347644509604325E-2</v>
      </c>
      <c r="CL186" s="625">
        <f t="shared" si="276"/>
        <v>0</v>
      </c>
      <c r="CN186" s="625">
        <f t="shared" si="306"/>
        <v>0.51312200228193761</v>
      </c>
      <c r="CO186" s="625">
        <f t="shared" si="306"/>
        <v>0.47208150994552917</v>
      </c>
      <c r="CP186" s="625">
        <f t="shared" si="306"/>
        <v>1.4741248085678321E-2</v>
      </c>
      <c r="CQ186" s="625"/>
      <c r="CR186" s="625">
        <f t="shared" si="307"/>
        <v>0.99994476031314505</v>
      </c>
      <c r="CS186" s="625"/>
      <c r="CT186" s="625">
        <f t="shared" si="308"/>
        <v>0.51315034854650077</v>
      </c>
      <c r="CU186" s="625">
        <f t="shared" si="308"/>
        <v>0.47210758902090855</v>
      </c>
      <c r="CV186" s="625">
        <f t="shared" si="308"/>
        <v>1.4742062432590693E-2</v>
      </c>
      <c r="CW186" s="625">
        <f t="shared" si="308"/>
        <v>0</v>
      </c>
      <c r="CZ186" s="625">
        <f t="shared" si="317"/>
        <v>-1.1102230246251565E-16</v>
      </c>
      <c r="DA186" s="625">
        <f t="shared" si="318"/>
        <v>-6.6325967847423082E-5</v>
      </c>
      <c r="DB186" s="625">
        <f t="shared" si="319"/>
        <v>-2.2204460492503131E-16</v>
      </c>
      <c r="DC186" s="625">
        <f t="shared" si="320"/>
        <v>0</v>
      </c>
      <c r="DE186" s="625">
        <f t="shared" si="321"/>
        <v>0</v>
      </c>
      <c r="DF186" s="625">
        <f t="shared" si="322"/>
        <v>0</v>
      </c>
      <c r="DG186" s="625">
        <f t="shared" si="323"/>
        <v>2.2204460492503128E-16</v>
      </c>
      <c r="DH186" s="625">
        <f t="shared" si="324"/>
        <v>0</v>
      </c>
      <c r="DI186" s="625"/>
      <c r="DK186" s="625">
        <f t="shared" si="325"/>
        <v>-2.2629121974718457E-2</v>
      </c>
      <c r="DL186" s="625">
        <f t="shared" si="326"/>
        <v>-2.2733889668815826E-2</v>
      </c>
      <c r="DM186" s="625">
        <f t="shared" si="327"/>
        <v>0.19100131111856192</v>
      </c>
      <c r="DN186" s="625"/>
      <c r="DP186" s="625">
        <f t="shared" si="328"/>
        <v>0</v>
      </c>
      <c r="DQ186" s="625">
        <f t="shared" si="329"/>
        <v>0</v>
      </c>
      <c r="DR186" s="625">
        <f t="shared" si="330"/>
        <v>2.2204460492503128E-16</v>
      </c>
      <c r="DS186" s="625">
        <f t="shared" si="331"/>
        <v>0</v>
      </c>
      <c r="DU186" s="625">
        <f t="shared" si="332"/>
        <v>0</v>
      </c>
      <c r="DV186" s="625">
        <f t="shared" si="333"/>
        <v>0</v>
      </c>
      <c r="DW186" s="625">
        <f t="shared" si="334"/>
        <v>0</v>
      </c>
      <c r="DX186" s="625">
        <f t="shared" si="335"/>
        <v>0</v>
      </c>
      <c r="EB186" s="625">
        <f t="shared" si="267"/>
        <v>0.99996868749747669</v>
      </c>
      <c r="EC186" s="625">
        <f t="shared" si="268"/>
        <v>0.99491608108655427</v>
      </c>
      <c r="ED186" s="625">
        <f t="shared" si="262"/>
        <v>0.97896320273572357</v>
      </c>
      <c r="EE186" s="625"/>
      <c r="EF186" s="625">
        <f t="shared" si="269"/>
        <v>1</v>
      </c>
      <c r="EG186" s="625">
        <f t="shared" si="270"/>
        <v>0.99999999999999989</v>
      </c>
      <c r="EH186" s="625">
        <f t="shared" si="263"/>
        <v>0.98704230406864624</v>
      </c>
      <c r="EI186" s="625"/>
      <c r="EJ186" s="625">
        <f t="shared" si="271"/>
        <v>0.98066022966322486</v>
      </c>
      <c r="EK186" s="625">
        <f t="shared" si="272"/>
        <v>1.0220965531643325</v>
      </c>
      <c r="EL186" s="625">
        <f t="shared" si="264"/>
        <v>1.0724298585907381</v>
      </c>
      <c r="EM186" s="625"/>
      <c r="EP186" s="581"/>
      <c r="ER186" s="576">
        <f t="shared" si="265"/>
        <v>2005</v>
      </c>
      <c r="ES186" s="625">
        <f t="shared" si="250"/>
        <v>1.9121147724162912</v>
      </c>
      <c r="ET186" s="625">
        <f t="shared" si="251"/>
        <v>1.5380600489539129</v>
      </c>
      <c r="EU186" s="625">
        <f t="shared" si="252"/>
        <v>1.2748047045068851</v>
      </c>
      <c r="EV186" s="625">
        <f t="shared" si="253"/>
        <v>1</v>
      </c>
      <c r="EW186" s="625">
        <f t="shared" si="254"/>
        <v>1</v>
      </c>
      <c r="EX186" s="625">
        <f t="shared" si="255"/>
        <v>0.97520744398382864</v>
      </c>
    </row>
    <row r="187" spans="1:154" x14ac:dyDescent="0.2">
      <c r="A187" s="619" t="s">
        <v>115</v>
      </c>
      <c r="B187" s="575">
        <f t="shared" si="266"/>
        <v>1975</v>
      </c>
      <c r="D187" s="630">
        <f>Mining_Data!H15</f>
        <v>116.66515406566458</v>
      </c>
      <c r="E187" s="630">
        <f>Mining_Data!I15</f>
        <v>105.65213385433833</v>
      </c>
      <c r="F187" s="630">
        <f>Mining_Data!J15</f>
        <v>4.5566880000000003</v>
      </c>
      <c r="G187" s="630"/>
      <c r="H187" s="630">
        <f t="shared" si="277"/>
        <v>226.87397592000292</v>
      </c>
      <c r="J187" s="636">
        <f t="shared" si="278"/>
        <v>305406.16247556172</v>
      </c>
      <c r="K187" s="636">
        <f t="shared" si="278"/>
        <v>47021.817802262551</v>
      </c>
      <c r="L187" s="636">
        <f t="shared" si="278"/>
        <v>56958.6</v>
      </c>
      <c r="M187" s="636"/>
      <c r="N187" s="636">
        <f t="shared" si="279"/>
        <v>409386.58027782425</v>
      </c>
      <c r="O187" s="781"/>
      <c r="R187" s="630">
        <f t="shared" si="280"/>
        <v>245963.77023882052</v>
      </c>
      <c r="S187" s="630">
        <f t="shared" si="280"/>
        <v>37869.778056796276</v>
      </c>
      <c r="T187" s="630">
        <f t="shared" si="280"/>
        <v>45872.525590068697</v>
      </c>
      <c r="U187" s="645"/>
      <c r="V187" s="630">
        <f t="shared" si="281"/>
        <v>329706.07388568553</v>
      </c>
      <c r="X187" s="639">
        <f t="shared" si="282"/>
        <v>0.38200000000000001</v>
      </c>
      <c r="Y187" s="639">
        <f t="shared" si="283"/>
        <v>2.2468747231047002</v>
      </c>
      <c r="Z187" s="639">
        <f t="shared" si="284"/>
        <v>0.08</v>
      </c>
      <c r="AA187" s="630"/>
      <c r="AB187" s="639">
        <f t="shared" si="309"/>
        <v>0.68810978592606642</v>
      </c>
      <c r="AE187" s="639">
        <f t="shared" si="310"/>
        <v>0.4743184492268418</v>
      </c>
      <c r="AF187" s="639">
        <f t="shared" si="311"/>
        <v>2.7898799326440078</v>
      </c>
      <c r="AG187" s="639">
        <f t="shared" si="312"/>
        <v>9.9333706644364778E-2</v>
      </c>
      <c r="AH187" s="630"/>
      <c r="AI187" s="639">
        <f t="shared" si="285"/>
        <v>0.68810978592606642</v>
      </c>
      <c r="AK187" s="640">
        <f t="shared" si="286"/>
        <v>0.99896287682073948</v>
      </c>
      <c r="AL187" s="640">
        <f t="shared" si="287"/>
        <v>0.96085171427570393</v>
      </c>
      <c r="AM187" s="640">
        <f t="shared" si="288"/>
        <v>0.99581947890372302</v>
      </c>
      <c r="AN187" s="641"/>
      <c r="AO187" s="640">
        <f t="shared" si="289"/>
        <v>1.0082777648916403</v>
      </c>
      <c r="AQ187" s="635">
        <f t="shared" si="313"/>
        <v>1.2416713330545597</v>
      </c>
      <c r="AR187" s="635">
        <f t="shared" si="314"/>
        <v>1.2416713330545599</v>
      </c>
      <c r="AS187" s="635">
        <f t="shared" si="315"/>
        <v>1.2416713330545597</v>
      </c>
      <c r="AT187" s="635"/>
      <c r="AU187" s="635">
        <f t="shared" si="290"/>
        <v>1.2416713330545595</v>
      </c>
      <c r="AW187" s="635">
        <f t="shared" si="291"/>
        <v>0.74600921766488348</v>
      </c>
      <c r="AX187" s="635">
        <f t="shared" si="291"/>
        <v>0.11485920659722619</v>
      </c>
      <c r="AY187" s="635">
        <f t="shared" si="291"/>
        <v>0.13913157573789026</v>
      </c>
      <c r="AZ187" s="650"/>
      <c r="BA187" s="635">
        <f t="shared" si="316"/>
        <v>0.99999999999999989</v>
      </c>
      <c r="BC187" s="625"/>
      <c r="BD187" s="642">
        <f t="shared" si="292"/>
        <v>0.99896287682073948</v>
      </c>
      <c r="BE187" s="642">
        <f t="shared" si="293"/>
        <v>0.96085171427570393</v>
      </c>
      <c r="BF187" s="642">
        <f t="shared" si="294"/>
        <v>0.99581947890372302</v>
      </c>
      <c r="BG187" s="642">
        <v>1</v>
      </c>
      <c r="BH187" s="633"/>
      <c r="BI187" s="642">
        <f t="shared" si="295"/>
        <v>1.2416713330545597</v>
      </c>
      <c r="BJ187" s="642">
        <f t="shared" si="296"/>
        <v>1.2416713330545599</v>
      </c>
      <c r="BK187" s="642">
        <f t="shared" si="297"/>
        <v>1.2416713330545597</v>
      </c>
      <c r="BL187" s="642">
        <v>1</v>
      </c>
      <c r="BN187" s="642">
        <v>1</v>
      </c>
      <c r="BO187" s="642">
        <v>1</v>
      </c>
      <c r="BP187" s="642">
        <v>1</v>
      </c>
      <c r="BQ187" s="642">
        <v>1</v>
      </c>
      <c r="BS187" s="590"/>
      <c r="BT187" s="634">
        <f t="shared" si="298"/>
        <v>0.90145850180517639</v>
      </c>
      <c r="BU187" s="634">
        <f t="shared" si="299"/>
        <v>1.0082777648916403</v>
      </c>
      <c r="BV187" s="634">
        <f t="shared" si="300"/>
        <v>0.98704230406864624</v>
      </c>
      <c r="BW187" s="634">
        <f t="shared" si="301"/>
        <v>1.0424676763734742</v>
      </c>
      <c r="BX187" s="634">
        <v>1</v>
      </c>
      <c r="BY187" s="634">
        <v>1</v>
      </c>
      <c r="BZ187" s="634">
        <f t="shared" si="302"/>
        <v>0.97990015316507983</v>
      </c>
      <c r="CA187" s="634">
        <f t="shared" si="303"/>
        <v>0.90892056334268978</v>
      </c>
      <c r="CB187" s="634">
        <f t="shared" si="304"/>
        <v>0.90892056334269</v>
      </c>
      <c r="CC187" s="634"/>
      <c r="CD187" s="634">
        <f t="shared" si="305"/>
        <v>1.0289596972047619</v>
      </c>
      <c r="CE187" s="590"/>
      <c r="CG187" s="579"/>
      <c r="CI187" s="625">
        <f t="shared" si="273"/>
        <v>0.51422889554684492</v>
      </c>
      <c r="CJ187" s="625">
        <f t="shared" si="274"/>
        <v>0.46568643858734987</v>
      </c>
      <c r="CK187" s="625">
        <f t="shared" si="275"/>
        <v>2.0084665865805231E-2</v>
      </c>
      <c r="CL187" s="625">
        <f t="shared" si="276"/>
        <v>0</v>
      </c>
      <c r="CN187" s="625">
        <f t="shared" si="306"/>
        <v>0.51328142917875719</v>
      </c>
      <c r="CO187" s="625">
        <f t="shared" si="306"/>
        <v>0.46849619374868451</v>
      </c>
      <c r="CP187" s="625">
        <f t="shared" si="306"/>
        <v>1.8152087839703623E-2</v>
      </c>
      <c r="CQ187" s="625"/>
      <c r="CR187" s="625">
        <f t="shared" si="307"/>
        <v>0.99992971076714543</v>
      </c>
      <c r="CS187" s="625"/>
      <c r="CT187" s="625">
        <f t="shared" si="308"/>
        <v>0.51331750987273694</v>
      </c>
      <c r="CU187" s="625">
        <f t="shared" si="308"/>
        <v>0.46852912630154225</v>
      </c>
      <c r="CV187" s="625">
        <f t="shared" si="308"/>
        <v>1.8153363825720664E-2</v>
      </c>
      <c r="CW187" s="625">
        <f t="shared" si="308"/>
        <v>0</v>
      </c>
      <c r="CZ187" s="625">
        <f t="shared" si="317"/>
        <v>2.2204460492503128E-16</v>
      </c>
      <c r="DA187" s="625">
        <f t="shared" si="318"/>
        <v>2.0417657159360991E-3</v>
      </c>
      <c r="DB187" s="625">
        <f t="shared" si="319"/>
        <v>2.2204460492503128E-16</v>
      </c>
      <c r="DC187" s="625">
        <f t="shared" si="320"/>
        <v>0</v>
      </c>
      <c r="DE187" s="625">
        <f t="shared" si="321"/>
        <v>0</v>
      </c>
      <c r="DF187" s="625">
        <f t="shared" si="322"/>
        <v>2.2204460492503128E-16</v>
      </c>
      <c r="DG187" s="625">
        <f t="shared" si="323"/>
        <v>-2.2204460492503131E-16</v>
      </c>
      <c r="DH187" s="625">
        <f t="shared" si="324"/>
        <v>0</v>
      </c>
      <c r="DI187" s="625"/>
      <c r="DK187" s="625">
        <f t="shared" si="325"/>
        <v>-2.36901428059372E-2</v>
      </c>
      <c r="DL187" s="625">
        <f t="shared" si="326"/>
        <v>-4.1440299181622439E-2</v>
      </c>
      <c r="DM187" s="625">
        <f t="shared" si="327"/>
        <v>0.17849313666675498</v>
      </c>
      <c r="DN187" s="625"/>
      <c r="DP187" s="625">
        <f t="shared" si="328"/>
        <v>0</v>
      </c>
      <c r="DQ187" s="625">
        <f t="shared" si="329"/>
        <v>2.2204460492503128E-16</v>
      </c>
      <c r="DR187" s="625">
        <f t="shared" si="330"/>
        <v>-2.2204460492503131E-16</v>
      </c>
      <c r="DS187" s="625">
        <f t="shared" si="331"/>
        <v>0</v>
      </c>
      <c r="DU187" s="625">
        <f t="shared" si="332"/>
        <v>0</v>
      </c>
      <c r="DV187" s="625">
        <f t="shared" si="333"/>
        <v>0</v>
      </c>
      <c r="DW187" s="625">
        <f t="shared" si="334"/>
        <v>0</v>
      </c>
      <c r="DX187" s="625">
        <f t="shared" si="335"/>
        <v>0</v>
      </c>
      <c r="EB187" s="625">
        <f t="shared" si="267"/>
        <v>1.0009570844202704</v>
      </c>
      <c r="EC187" s="625">
        <f t="shared" si="268"/>
        <v>0.99586829976723867</v>
      </c>
      <c r="ED187" s="625">
        <f t="shared" si="262"/>
        <v>0.97990015316507983</v>
      </c>
      <c r="EE187" s="625"/>
      <c r="EF187" s="625">
        <f t="shared" si="269"/>
        <v>1</v>
      </c>
      <c r="EG187" s="625">
        <f t="shared" si="270"/>
        <v>0.99999999999999989</v>
      </c>
      <c r="EH187" s="625">
        <f t="shared" si="263"/>
        <v>0.98704230406864624</v>
      </c>
      <c r="EI187" s="625"/>
      <c r="EJ187" s="625">
        <f t="shared" si="271"/>
        <v>0.97206140618218451</v>
      </c>
      <c r="EK187" s="625">
        <f t="shared" si="272"/>
        <v>0.99354061272288496</v>
      </c>
      <c r="EL187" s="625">
        <f t="shared" si="264"/>
        <v>1.0424676763734742</v>
      </c>
      <c r="EM187" s="625"/>
      <c r="EP187" s="581"/>
      <c r="ER187" s="576">
        <f t="shared" si="265"/>
        <v>2006</v>
      </c>
      <c r="ES187" s="625">
        <f t="shared" si="250"/>
        <v>1.7843597760134136</v>
      </c>
      <c r="ET187" s="625">
        <f t="shared" si="251"/>
        <v>1.4955076007847758</v>
      </c>
      <c r="EU187" s="625">
        <f t="shared" si="252"/>
        <v>1.2600478820414529</v>
      </c>
      <c r="EV187" s="625">
        <f t="shared" si="253"/>
        <v>1</v>
      </c>
      <c r="EW187" s="625">
        <f t="shared" si="254"/>
        <v>1</v>
      </c>
      <c r="EX187" s="625">
        <f t="shared" si="255"/>
        <v>0.94690574449375386</v>
      </c>
    </row>
    <row r="188" spans="1:154" x14ac:dyDescent="0.2">
      <c r="A188" s="619" t="s">
        <v>115</v>
      </c>
      <c r="B188" s="575">
        <f t="shared" si="266"/>
        <v>1976</v>
      </c>
      <c r="D188" s="630">
        <f>Mining_Data!H16</f>
        <v>114.98457312685386</v>
      </c>
      <c r="E188" s="630">
        <f>Mining_Data!I16</f>
        <v>111.90988863326044</v>
      </c>
      <c r="F188" s="630">
        <f>Mining_Data!J16</f>
        <v>4.9574319999999998</v>
      </c>
      <c r="G188" s="630"/>
      <c r="H188" s="630">
        <f t="shared" si="277"/>
        <v>231.85189376011431</v>
      </c>
      <c r="J188" s="636">
        <f t="shared" si="278"/>
        <v>301006.73593417241</v>
      </c>
      <c r="K188" s="636">
        <f t="shared" si="278"/>
        <v>50175.629233895226</v>
      </c>
      <c r="L188" s="636">
        <f t="shared" si="278"/>
        <v>61967.9</v>
      </c>
      <c r="M188" s="636"/>
      <c r="N188" s="636">
        <f t="shared" si="279"/>
        <v>413150.26516806765</v>
      </c>
      <c r="O188" s="781"/>
      <c r="R188" s="630">
        <f t="shared" si="280"/>
        <v>242420.62123934532</v>
      </c>
      <c r="S188" s="630">
        <f t="shared" si="280"/>
        <v>40409.750872206438</v>
      </c>
      <c r="T188" s="630">
        <f t="shared" si="280"/>
        <v>49906.845998897763</v>
      </c>
      <c r="U188" s="645"/>
      <c r="V188" s="630">
        <f t="shared" si="281"/>
        <v>332737.2181104495</v>
      </c>
      <c r="X188" s="639">
        <f t="shared" si="282"/>
        <v>0.38200000000000001</v>
      </c>
      <c r="Y188" s="639">
        <f t="shared" si="283"/>
        <v>2.2303634322469397</v>
      </c>
      <c r="Z188" s="639">
        <f t="shared" si="284"/>
        <v>7.9999999999999988E-2</v>
      </c>
      <c r="AA188" s="630"/>
      <c r="AB188" s="639">
        <f t="shared" si="309"/>
        <v>0.69680180376802003</v>
      </c>
      <c r="AE188" s="639">
        <f t="shared" si="310"/>
        <v>0.4743184492268418</v>
      </c>
      <c r="AF188" s="639">
        <f t="shared" si="311"/>
        <v>2.7693783361142006</v>
      </c>
      <c r="AG188" s="639">
        <f t="shared" si="312"/>
        <v>9.9333706644364764E-2</v>
      </c>
      <c r="AH188" s="630"/>
      <c r="AI188" s="639">
        <f t="shared" si="285"/>
        <v>0.69680180376802003</v>
      </c>
      <c r="AK188" s="640">
        <f t="shared" si="286"/>
        <v>0.99896287682073948</v>
      </c>
      <c r="AL188" s="640">
        <f t="shared" si="287"/>
        <v>0.95379083902420703</v>
      </c>
      <c r="AM188" s="640">
        <f t="shared" si="288"/>
        <v>0.9958194789037228</v>
      </c>
      <c r="AN188" s="641"/>
      <c r="AO188" s="640">
        <f t="shared" si="289"/>
        <v>1.0210140585781029</v>
      </c>
      <c r="AQ188" s="635">
        <f t="shared" si="313"/>
        <v>1.2416713330545597</v>
      </c>
      <c r="AR188" s="635">
        <f t="shared" si="314"/>
        <v>1.2416713330545597</v>
      </c>
      <c r="AS188" s="635">
        <f t="shared" si="315"/>
        <v>1.2416713330545597</v>
      </c>
      <c r="AT188" s="635"/>
      <c r="AU188" s="635">
        <f t="shared" si="290"/>
        <v>1.2416713330545599</v>
      </c>
      <c r="AW188" s="635">
        <f t="shared" si="291"/>
        <v>0.72856478940349767</v>
      </c>
      <c r="AX188" s="635">
        <f t="shared" si="291"/>
        <v>0.12144644083305625</v>
      </c>
      <c r="AY188" s="635">
        <f t="shared" si="291"/>
        <v>0.14998876976344611</v>
      </c>
      <c r="AZ188" s="650"/>
      <c r="BA188" s="635">
        <f t="shared" si="316"/>
        <v>1</v>
      </c>
      <c r="BC188" s="625"/>
      <c r="BD188" s="642">
        <f t="shared" si="292"/>
        <v>0.99896287682073948</v>
      </c>
      <c r="BE188" s="642">
        <f t="shared" si="293"/>
        <v>0.95379083902420703</v>
      </c>
      <c r="BF188" s="642">
        <f t="shared" si="294"/>
        <v>0.9958194789037228</v>
      </c>
      <c r="BG188" s="642">
        <v>1</v>
      </c>
      <c r="BH188" s="633"/>
      <c r="BI188" s="642">
        <f t="shared" si="295"/>
        <v>1.2416713330545597</v>
      </c>
      <c r="BJ188" s="642">
        <f t="shared" si="296"/>
        <v>1.2416713330545597</v>
      </c>
      <c r="BK188" s="642">
        <f t="shared" si="297"/>
        <v>1.2416713330545597</v>
      </c>
      <c r="BL188" s="642">
        <v>1</v>
      </c>
      <c r="BN188" s="642">
        <v>1</v>
      </c>
      <c r="BO188" s="642">
        <v>1</v>
      </c>
      <c r="BP188" s="642">
        <v>1</v>
      </c>
      <c r="BQ188" s="642">
        <v>1</v>
      </c>
      <c r="BS188" s="590"/>
      <c r="BT188" s="634">
        <f t="shared" si="298"/>
        <v>0.9097460371223407</v>
      </c>
      <c r="BU188" s="634">
        <f t="shared" si="299"/>
        <v>1.0210140585781029</v>
      </c>
      <c r="BV188" s="634">
        <f t="shared" si="300"/>
        <v>0.98704230406864613</v>
      </c>
      <c r="BW188" s="634">
        <f t="shared" si="301"/>
        <v>1.0593343382753069</v>
      </c>
      <c r="BX188" s="634">
        <v>1</v>
      </c>
      <c r="BY188" s="634">
        <v>1</v>
      </c>
      <c r="BZ188" s="634">
        <f t="shared" si="302"/>
        <v>0.97647899402591243</v>
      </c>
      <c r="CA188" s="634">
        <f t="shared" si="303"/>
        <v>0.92886349363762599</v>
      </c>
      <c r="CB188" s="634">
        <f t="shared" si="304"/>
        <v>0.92886349363762655</v>
      </c>
      <c r="CC188" s="634"/>
      <c r="CD188" s="634">
        <f t="shared" si="305"/>
        <v>1.0456078060302936</v>
      </c>
      <c r="CE188" s="590"/>
      <c r="CG188" s="579"/>
      <c r="CI188" s="625">
        <f t="shared" si="273"/>
        <v>0.49593976250124017</v>
      </c>
      <c r="CJ188" s="625">
        <f t="shared" si="274"/>
        <v>0.48267834615596483</v>
      </c>
      <c r="CK188" s="625">
        <f t="shared" si="275"/>
        <v>2.1381891342794938E-2</v>
      </c>
      <c r="CL188" s="625">
        <f t="shared" si="276"/>
        <v>0</v>
      </c>
      <c r="CN188" s="625">
        <f t="shared" si="306"/>
        <v>0.50502913665124749</v>
      </c>
      <c r="CO188" s="625">
        <f t="shared" si="306"/>
        <v>0.47413164719285261</v>
      </c>
      <c r="CP188" s="625">
        <f t="shared" si="306"/>
        <v>2.0726513179144881E-2</v>
      </c>
      <c r="CQ188" s="625"/>
      <c r="CR188" s="625">
        <f t="shared" si="307"/>
        <v>0.99988729702324497</v>
      </c>
      <c r="CS188" s="625"/>
      <c r="CT188" s="625">
        <f t="shared" si="308"/>
        <v>0.50508606135387957</v>
      </c>
      <c r="CU188" s="625">
        <f t="shared" si="308"/>
        <v>0.47418508926394554</v>
      </c>
      <c r="CV188" s="625">
        <f t="shared" si="308"/>
        <v>2.0728849382174959E-2</v>
      </c>
      <c r="CW188" s="625">
        <f t="shared" si="308"/>
        <v>0</v>
      </c>
      <c r="CZ188" s="625">
        <f t="shared" si="317"/>
        <v>0</v>
      </c>
      <c r="DA188" s="625">
        <f t="shared" si="318"/>
        <v>-7.3756923965705079E-3</v>
      </c>
      <c r="DB188" s="625">
        <f t="shared" si="319"/>
        <v>-2.2204460492503131E-16</v>
      </c>
      <c r="DC188" s="625">
        <f t="shared" si="320"/>
        <v>0</v>
      </c>
      <c r="DE188" s="625">
        <f t="shared" si="321"/>
        <v>0</v>
      </c>
      <c r="DF188" s="625">
        <f t="shared" si="322"/>
        <v>-2.2204460492503131E-16</v>
      </c>
      <c r="DG188" s="625">
        <f t="shared" si="323"/>
        <v>0</v>
      </c>
      <c r="DH188" s="625">
        <f t="shared" si="324"/>
        <v>0</v>
      </c>
      <c r="DI188" s="625"/>
      <c r="DK188" s="625">
        <f t="shared" si="325"/>
        <v>-2.3661399214422004E-2</v>
      </c>
      <c r="DL188" s="625">
        <f t="shared" si="326"/>
        <v>5.5766261555216856E-2</v>
      </c>
      <c r="DM188" s="625">
        <f t="shared" si="327"/>
        <v>7.5140349608666682E-2</v>
      </c>
      <c r="DN188" s="625"/>
      <c r="DP188" s="625">
        <f t="shared" si="328"/>
        <v>0</v>
      </c>
      <c r="DQ188" s="625">
        <f t="shared" si="329"/>
        <v>-2.2204460492503131E-16</v>
      </c>
      <c r="DR188" s="625">
        <f t="shared" si="330"/>
        <v>0</v>
      </c>
      <c r="DS188" s="625">
        <f t="shared" si="331"/>
        <v>0</v>
      </c>
      <c r="DU188" s="625">
        <f t="shared" si="332"/>
        <v>0</v>
      </c>
      <c r="DV188" s="625">
        <f t="shared" si="333"/>
        <v>0</v>
      </c>
      <c r="DW188" s="625">
        <f t="shared" si="334"/>
        <v>0</v>
      </c>
      <c r="DX188" s="625">
        <f t="shared" si="335"/>
        <v>0</v>
      </c>
      <c r="EB188" s="625">
        <f t="shared" si="267"/>
        <v>0.99650866557361273</v>
      </c>
      <c r="EC188" s="625">
        <f t="shared" si="268"/>
        <v>0.99239139048811353</v>
      </c>
      <c r="ED188" s="625">
        <f t="shared" si="262"/>
        <v>0.97647899402591243</v>
      </c>
      <c r="EE188" s="625"/>
      <c r="EF188" s="625">
        <f t="shared" si="269"/>
        <v>0.99999999999999989</v>
      </c>
      <c r="EG188" s="625">
        <f t="shared" si="270"/>
        <v>0.99999999999999978</v>
      </c>
      <c r="EH188" s="625">
        <f t="shared" si="263"/>
        <v>0.98704230406864613</v>
      </c>
      <c r="EI188" s="625"/>
      <c r="EJ188" s="625">
        <f t="shared" si="271"/>
        <v>1.0161795538452649</v>
      </c>
      <c r="EK188" s="625">
        <f t="shared" si="272"/>
        <v>1.0096156565638923</v>
      </c>
      <c r="EL188" s="625">
        <f t="shared" si="264"/>
        <v>1.0593343382753069</v>
      </c>
      <c r="EM188" s="625"/>
      <c r="EP188" s="581"/>
      <c r="ER188" s="576">
        <f t="shared" si="265"/>
        <v>2007</v>
      </c>
      <c r="ES188" s="625">
        <f t="shared" si="250"/>
        <v>1.7313789502537558</v>
      </c>
      <c r="ET188" s="625">
        <f t="shared" si="251"/>
        <v>1.5046250464460371</v>
      </c>
      <c r="EU188" s="625">
        <f t="shared" si="252"/>
        <v>1.195747643323767</v>
      </c>
      <c r="EV188" s="625">
        <f t="shared" si="253"/>
        <v>1</v>
      </c>
      <c r="EW188" s="625">
        <f t="shared" si="254"/>
        <v>1</v>
      </c>
      <c r="EX188" s="625">
        <f t="shared" si="255"/>
        <v>0.96233063763188254</v>
      </c>
    </row>
    <row r="189" spans="1:154" x14ac:dyDescent="0.2">
      <c r="A189" s="619" t="s">
        <v>115</v>
      </c>
      <c r="B189" s="575">
        <f t="shared" si="266"/>
        <v>1977</v>
      </c>
      <c r="D189" s="630">
        <f>Mining_Data!H17</f>
        <v>115.68994300858732</v>
      </c>
      <c r="E189" s="630">
        <f>Mining_Data!I17</f>
        <v>111.86500000000001</v>
      </c>
      <c r="F189" s="630">
        <f>Mining_Data!J17</f>
        <v>5.6103280000000009</v>
      </c>
      <c r="G189" s="630"/>
      <c r="H189" s="630">
        <f t="shared" si="277"/>
        <v>233.16527100858733</v>
      </c>
      <c r="J189" s="636">
        <f t="shared" si="278"/>
        <v>302853.25394918147</v>
      </c>
      <c r="K189" s="636">
        <f t="shared" si="278"/>
        <v>50711.043763311915</v>
      </c>
      <c r="L189" s="636">
        <f t="shared" si="278"/>
        <v>70129.100000000006</v>
      </c>
      <c r="M189" s="636"/>
      <c r="N189" s="636">
        <f t="shared" si="279"/>
        <v>423693.39771249343</v>
      </c>
      <c r="O189" s="781"/>
      <c r="R189" s="630">
        <f t="shared" si="280"/>
        <v>243907.74425318389</v>
      </c>
      <c r="S189" s="630">
        <f t="shared" si="280"/>
        <v>40840.955584084215</v>
      </c>
      <c r="T189" s="630">
        <f t="shared" si="280"/>
        <v>56479.599820896001</v>
      </c>
      <c r="U189" s="645"/>
      <c r="V189" s="630">
        <f t="shared" si="281"/>
        <v>341228.29965816409</v>
      </c>
      <c r="X189" s="639">
        <f t="shared" si="282"/>
        <v>0.38200000000000001</v>
      </c>
      <c r="Y189" s="639">
        <f t="shared" si="283"/>
        <v>2.2059297482046967</v>
      </c>
      <c r="Z189" s="639">
        <f t="shared" si="284"/>
        <v>0.08</v>
      </c>
      <c r="AA189" s="630"/>
      <c r="AB189" s="639">
        <f t="shared" si="309"/>
        <v>0.68331164572858627</v>
      </c>
      <c r="AE189" s="639">
        <f t="shared" si="310"/>
        <v>0.4743184492268418</v>
      </c>
      <c r="AF189" s="639">
        <f t="shared" si="311"/>
        <v>2.7390397310780354</v>
      </c>
      <c r="AG189" s="639">
        <f t="shared" si="312"/>
        <v>9.9333706644364778E-2</v>
      </c>
      <c r="AH189" s="630"/>
      <c r="AI189" s="639">
        <f t="shared" si="285"/>
        <v>0.68331164572858627</v>
      </c>
      <c r="AK189" s="640">
        <f t="shared" si="286"/>
        <v>0.99896287682073948</v>
      </c>
      <c r="AL189" s="640">
        <f t="shared" si="287"/>
        <v>0.94334203787092341</v>
      </c>
      <c r="AM189" s="640">
        <f t="shared" si="288"/>
        <v>0.99581947890372302</v>
      </c>
      <c r="AN189" s="641"/>
      <c r="AO189" s="640">
        <f t="shared" si="289"/>
        <v>1.0012471163339525</v>
      </c>
      <c r="AQ189" s="635">
        <f t="shared" si="313"/>
        <v>1.2416713330545597</v>
      </c>
      <c r="AR189" s="635">
        <f t="shared" si="314"/>
        <v>1.2416713330545597</v>
      </c>
      <c r="AS189" s="635">
        <f t="shared" si="315"/>
        <v>1.2416713330545597</v>
      </c>
      <c r="AT189" s="635"/>
      <c r="AU189" s="635">
        <f t="shared" si="290"/>
        <v>1.2416713330545599</v>
      </c>
      <c r="AW189" s="635">
        <f t="shared" si="291"/>
        <v>0.71479342275399183</v>
      </c>
      <c r="AX189" s="635">
        <f t="shared" si="291"/>
        <v>0.11968806697743972</v>
      </c>
      <c r="AY189" s="635">
        <f t="shared" si="291"/>
        <v>0.16551851026856851</v>
      </c>
      <c r="AZ189" s="650"/>
      <c r="BA189" s="635">
        <f t="shared" si="316"/>
        <v>1</v>
      </c>
      <c r="BC189" s="625"/>
      <c r="BD189" s="642">
        <f t="shared" si="292"/>
        <v>0.99896287682073948</v>
      </c>
      <c r="BE189" s="642">
        <f t="shared" si="293"/>
        <v>0.94334203787092341</v>
      </c>
      <c r="BF189" s="642">
        <f t="shared" si="294"/>
        <v>0.99581947890372302</v>
      </c>
      <c r="BG189" s="642">
        <v>1</v>
      </c>
      <c r="BH189" s="633"/>
      <c r="BI189" s="642">
        <f t="shared" si="295"/>
        <v>1.2416713330545597</v>
      </c>
      <c r="BJ189" s="642">
        <f t="shared" si="296"/>
        <v>1.2416713330545597</v>
      </c>
      <c r="BK189" s="642">
        <f t="shared" si="297"/>
        <v>1.2416713330545597</v>
      </c>
      <c r="BL189" s="642">
        <v>1</v>
      </c>
      <c r="BN189" s="642">
        <v>1</v>
      </c>
      <c r="BO189" s="642">
        <v>1</v>
      </c>
      <c r="BP189" s="642">
        <v>1</v>
      </c>
      <c r="BQ189" s="642">
        <v>1</v>
      </c>
      <c r="BS189" s="590"/>
      <c r="BT189" s="634">
        <f t="shared" si="298"/>
        <v>0.93296173818753336</v>
      </c>
      <c r="BU189" s="634">
        <f t="shared" si="299"/>
        <v>1.0012471163339525</v>
      </c>
      <c r="BV189" s="634">
        <f t="shared" si="300"/>
        <v>0.98704230406864613</v>
      </c>
      <c r="BW189" s="634">
        <f t="shared" si="301"/>
        <v>1.044346974212536</v>
      </c>
      <c r="BX189" s="634">
        <v>1</v>
      </c>
      <c r="BY189" s="634">
        <v>1</v>
      </c>
      <c r="BZ189" s="634">
        <f t="shared" si="302"/>
        <v>0.97131634914059006</v>
      </c>
      <c r="CA189" s="634">
        <f t="shared" si="303"/>
        <v>0.93412525001017965</v>
      </c>
      <c r="CB189" s="634">
        <f t="shared" si="304"/>
        <v>0.93412525001017976</v>
      </c>
      <c r="CC189" s="634"/>
      <c r="CD189" s="634">
        <f t="shared" si="305"/>
        <v>1.0308146436738606</v>
      </c>
      <c r="CE189" s="590"/>
      <c r="CG189" s="579"/>
      <c r="CI189" s="625">
        <f t="shared" si="273"/>
        <v>0.49617141741630355</v>
      </c>
      <c r="CJ189" s="625">
        <f t="shared" si="274"/>
        <v>0.47976698895214154</v>
      </c>
      <c r="CK189" s="625">
        <f t="shared" si="275"/>
        <v>2.4061593631554915E-2</v>
      </c>
      <c r="CL189" s="625">
        <f t="shared" si="276"/>
        <v>0</v>
      </c>
      <c r="CN189" s="625">
        <f t="shared" si="306"/>
        <v>0.49605558094370666</v>
      </c>
      <c r="CO189" s="625">
        <f t="shared" si="306"/>
        <v>0.48122119976134808</v>
      </c>
      <c r="CP189" s="625">
        <f t="shared" si="306"/>
        <v>2.2695381998086989E-2</v>
      </c>
      <c r="CQ189" s="625"/>
      <c r="CR189" s="625">
        <f t="shared" si="307"/>
        <v>0.99997216270314171</v>
      </c>
      <c r="CS189" s="625"/>
      <c r="CT189" s="625">
        <f t="shared" si="308"/>
        <v>0.49606939017458329</v>
      </c>
      <c r="CU189" s="625">
        <f t="shared" si="308"/>
        <v>0.4812345960316563</v>
      </c>
      <c r="CV189" s="625">
        <f t="shared" si="308"/>
        <v>2.2696013793760465E-2</v>
      </c>
      <c r="CW189" s="625">
        <f t="shared" si="308"/>
        <v>0</v>
      </c>
      <c r="CZ189" s="625">
        <f t="shared" si="317"/>
        <v>0</v>
      </c>
      <c r="DA189" s="625">
        <f t="shared" si="318"/>
        <v>-1.101547175283064E-2</v>
      </c>
      <c r="DB189" s="625">
        <f t="shared" si="319"/>
        <v>2.2204460492503128E-16</v>
      </c>
      <c r="DC189" s="625">
        <f t="shared" si="320"/>
        <v>0</v>
      </c>
      <c r="DE189" s="625">
        <f t="shared" si="321"/>
        <v>0</v>
      </c>
      <c r="DF189" s="625">
        <f t="shared" si="322"/>
        <v>0</v>
      </c>
      <c r="DG189" s="625">
        <f t="shared" si="323"/>
        <v>0</v>
      </c>
      <c r="DH189" s="625">
        <f t="shared" si="324"/>
        <v>0</v>
      </c>
      <c r="DI189" s="625"/>
      <c r="DK189" s="625">
        <f t="shared" si="325"/>
        <v>-1.9082975308528212E-2</v>
      </c>
      <c r="DL189" s="625">
        <f t="shared" si="326"/>
        <v>-1.4584432891680758E-2</v>
      </c>
      <c r="DM189" s="625">
        <f t="shared" si="327"/>
        <v>9.8522610036261615E-2</v>
      </c>
      <c r="DN189" s="625"/>
      <c r="DP189" s="625">
        <f t="shared" si="328"/>
        <v>0</v>
      </c>
      <c r="DQ189" s="625">
        <f t="shared" si="329"/>
        <v>0</v>
      </c>
      <c r="DR189" s="625">
        <f t="shared" si="330"/>
        <v>0</v>
      </c>
      <c r="DS189" s="625">
        <f t="shared" si="331"/>
        <v>0</v>
      </c>
      <c r="DU189" s="625">
        <f t="shared" si="332"/>
        <v>0</v>
      </c>
      <c r="DV189" s="625">
        <f t="shared" si="333"/>
        <v>0</v>
      </c>
      <c r="DW189" s="625">
        <f t="shared" si="334"/>
        <v>0</v>
      </c>
      <c r="DX189" s="625">
        <f t="shared" si="335"/>
        <v>0</v>
      </c>
      <c r="EB189" s="625">
        <f t="shared" si="267"/>
        <v>0.99471299954539993</v>
      </c>
      <c r="EC189" s="625">
        <f t="shared" si="268"/>
        <v>0.98714461675546172</v>
      </c>
      <c r="ED189" s="625">
        <f t="shared" si="262"/>
        <v>0.97131634914059006</v>
      </c>
      <c r="EE189" s="625"/>
      <c r="EF189" s="625">
        <f t="shared" si="269"/>
        <v>1</v>
      </c>
      <c r="EG189" s="625">
        <f t="shared" si="270"/>
        <v>0.99999999999999978</v>
      </c>
      <c r="EH189" s="625">
        <f t="shared" si="263"/>
        <v>0.98704230406864613</v>
      </c>
      <c r="EI189" s="625"/>
      <c r="EJ189" s="625">
        <f t="shared" si="271"/>
        <v>0.98585209265738349</v>
      </c>
      <c r="EK189" s="625">
        <f t="shared" si="272"/>
        <v>0.99533170780317137</v>
      </c>
      <c r="EL189" s="625">
        <f t="shared" si="264"/>
        <v>1.044346974212536</v>
      </c>
      <c r="EM189" s="625"/>
      <c r="EP189" s="581"/>
      <c r="ER189" s="576">
        <f t="shared" si="265"/>
        <v>2008</v>
      </c>
      <c r="ES189" s="625">
        <f t="shared" si="250"/>
        <v>1.8297442008158067</v>
      </c>
      <c r="ET189" s="625">
        <f t="shared" si="251"/>
        <v>1.6084654853566958</v>
      </c>
      <c r="EU189" s="625">
        <f t="shared" si="252"/>
        <v>1.15489909557174</v>
      </c>
      <c r="EV189" s="625">
        <f t="shared" si="253"/>
        <v>1</v>
      </c>
      <c r="EW189" s="625">
        <f t="shared" si="254"/>
        <v>1</v>
      </c>
      <c r="EX189" s="625">
        <f t="shared" si="255"/>
        <v>0.98499628369424952</v>
      </c>
    </row>
    <row r="190" spans="1:154" x14ac:dyDescent="0.2">
      <c r="A190" s="619" t="s">
        <v>115</v>
      </c>
      <c r="B190" s="575">
        <f t="shared" si="266"/>
        <v>1978</v>
      </c>
      <c r="D190" s="630">
        <f>Mining_Data!H18</f>
        <v>118.36822118366547</v>
      </c>
      <c r="E190" s="630">
        <f>Mining_Data!I18</f>
        <v>117.64307830655257</v>
      </c>
      <c r="F190" s="630">
        <f>Mining_Data!J18</f>
        <v>6.2847362415617622</v>
      </c>
      <c r="G190" s="630"/>
      <c r="H190" s="630">
        <f t="shared" si="277"/>
        <v>242.29603573177982</v>
      </c>
      <c r="J190" s="636">
        <f t="shared" si="278"/>
        <v>309824.2459219466</v>
      </c>
      <c r="K190" s="636">
        <f t="shared" si="278"/>
        <v>52582.178279817614</v>
      </c>
      <c r="L190" s="636">
        <f t="shared" si="278"/>
        <v>78518</v>
      </c>
      <c r="M190" s="636"/>
      <c r="N190" s="636">
        <f t="shared" si="279"/>
        <v>440924.42420176422</v>
      </c>
      <c r="O190" s="781"/>
      <c r="R190" s="630">
        <f t="shared" si="280"/>
        <v>250486.82045478307</v>
      </c>
      <c r="S190" s="630">
        <f t="shared" si="280"/>
        <v>42511.65886228365</v>
      </c>
      <c r="T190" s="630">
        <f t="shared" si="280"/>
        <v>63480.261559076003</v>
      </c>
      <c r="U190" s="645"/>
      <c r="V190" s="630">
        <f t="shared" si="281"/>
        <v>356478.74087614275</v>
      </c>
      <c r="X190" s="639">
        <f t="shared" si="282"/>
        <v>0.3820495740462021</v>
      </c>
      <c r="Y190" s="639">
        <f t="shared" si="283"/>
        <v>2.2373184633111136</v>
      </c>
      <c r="Z190" s="639">
        <f t="shared" si="284"/>
        <v>8.0041980712215827E-2</v>
      </c>
      <c r="AA190" s="630"/>
      <c r="AB190" s="639">
        <f t="shared" si="309"/>
        <v>0.67969280618606287</v>
      </c>
      <c r="AE190" s="639">
        <f t="shared" si="310"/>
        <v>0.47255269146998036</v>
      </c>
      <c r="AF190" s="639">
        <f t="shared" si="311"/>
        <v>2.7673132842841266</v>
      </c>
      <c r="AG190" s="639">
        <f t="shared" si="312"/>
        <v>9.9002998525975841E-2</v>
      </c>
      <c r="AH190" s="630"/>
      <c r="AI190" s="639">
        <f t="shared" si="285"/>
        <v>0.67969280618606287</v>
      </c>
      <c r="AK190" s="640">
        <f t="shared" si="286"/>
        <v>0.99909251721814707</v>
      </c>
      <c r="AL190" s="640">
        <f t="shared" si="287"/>
        <v>0.95676508296052143</v>
      </c>
      <c r="AM190" s="640">
        <f t="shared" si="288"/>
        <v>0.99634204404075766</v>
      </c>
      <c r="AN190" s="641"/>
      <c r="AO190" s="640">
        <f t="shared" si="289"/>
        <v>0.99594448073703756</v>
      </c>
      <c r="AQ190" s="635">
        <f t="shared" si="313"/>
        <v>1.2368884133681393</v>
      </c>
      <c r="AR190" s="635">
        <f t="shared" si="314"/>
        <v>1.236888413368139</v>
      </c>
      <c r="AS190" s="635">
        <f t="shared" si="315"/>
        <v>1.2368884133681393</v>
      </c>
      <c r="AT190" s="635"/>
      <c r="AU190" s="635">
        <f t="shared" si="290"/>
        <v>1.2368884133681393</v>
      </c>
      <c r="AW190" s="635">
        <f t="shared" si="291"/>
        <v>0.70266972958652196</v>
      </c>
      <c r="AX190" s="635">
        <f t="shared" si="291"/>
        <v>0.11925440142040383</v>
      </c>
      <c r="AY190" s="635">
        <f t="shared" si="291"/>
        <v>0.17807586899307409</v>
      </c>
      <c r="AZ190" s="650"/>
      <c r="BA190" s="635">
        <f t="shared" si="316"/>
        <v>1</v>
      </c>
      <c r="BC190" s="625"/>
      <c r="BD190" s="642">
        <f t="shared" si="292"/>
        <v>0.99909251721814707</v>
      </c>
      <c r="BE190" s="642">
        <f t="shared" si="293"/>
        <v>0.95676508296052143</v>
      </c>
      <c r="BF190" s="642">
        <f t="shared" si="294"/>
        <v>0.99634204404075766</v>
      </c>
      <c r="BG190" s="642">
        <v>1</v>
      </c>
      <c r="BH190" s="633"/>
      <c r="BI190" s="642">
        <f t="shared" si="295"/>
        <v>1.2368884133681393</v>
      </c>
      <c r="BJ190" s="642">
        <f t="shared" si="296"/>
        <v>1.236888413368139</v>
      </c>
      <c r="BK190" s="642">
        <f t="shared" si="297"/>
        <v>1.2368884133681393</v>
      </c>
      <c r="BL190" s="642">
        <v>1</v>
      </c>
      <c r="BN190" s="642">
        <v>1</v>
      </c>
      <c r="BO190" s="642">
        <v>1</v>
      </c>
      <c r="BP190" s="642">
        <v>1</v>
      </c>
      <c r="BQ190" s="642">
        <v>1</v>
      </c>
      <c r="BS190" s="590"/>
      <c r="BT190" s="634">
        <f t="shared" si="298"/>
        <v>0.97090400613642913</v>
      </c>
      <c r="BU190" s="634">
        <f t="shared" si="299"/>
        <v>0.99594448073703756</v>
      </c>
      <c r="BV190" s="634">
        <f t="shared" si="300"/>
        <v>0.98324021575285481</v>
      </c>
      <c r="BW190" s="634">
        <f t="shared" si="301"/>
        <v>1.0356659617082942</v>
      </c>
      <c r="BX190" s="634">
        <v>1</v>
      </c>
      <c r="BY190" s="634">
        <v>1</v>
      </c>
      <c r="BZ190" s="634">
        <f t="shared" si="302"/>
        <v>0.97803814406148437</v>
      </c>
      <c r="CA190" s="634">
        <f t="shared" si="303"/>
        <v>0.96696648623705539</v>
      </c>
      <c r="CB190" s="634">
        <f t="shared" si="304"/>
        <v>0.96696648623705539</v>
      </c>
      <c r="CC190" s="634"/>
      <c r="CD190" s="634">
        <f t="shared" si="305"/>
        <v>1.0183084236379509</v>
      </c>
      <c r="CE190" s="590"/>
      <c r="CG190" s="579"/>
      <c r="CI190" s="625">
        <f t="shared" si="273"/>
        <v>0.48852727130335033</v>
      </c>
      <c r="CJ190" s="625">
        <f t="shared" si="274"/>
        <v>0.48553447418670403</v>
      </c>
      <c r="CK190" s="625">
        <f t="shared" si="275"/>
        <v>2.5938254509945535E-2</v>
      </c>
      <c r="CL190" s="625">
        <f t="shared" si="276"/>
        <v>0</v>
      </c>
      <c r="CN190" s="625">
        <f t="shared" si="306"/>
        <v>0.49233945404015717</v>
      </c>
      <c r="CO190" s="625">
        <f t="shared" si="306"/>
        <v>0.48264498825091134</v>
      </c>
      <c r="CP190" s="625">
        <f t="shared" si="306"/>
        <v>2.4988180101500064E-2</v>
      </c>
      <c r="CQ190" s="625"/>
      <c r="CR190" s="625">
        <f t="shared" si="307"/>
        <v>0.99997262239256857</v>
      </c>
      <c r="CS190" s="625"/>
      <c r="CT190" s="625">
        <f t="shared" si="308"/>
        <v>0.49235293348548786</v>
      </c>
      <c r="CU190" s="625">
        <f t="shared" si="308"/>
        <v>0.48265820227769685</v>
      </c>
      <c r="CV190" s="625">
        <f t="shared" si="308"/>
        <v>2.4988864236815296E-2</v>
      </c>
      <c r="CW190" s="625">
        <f t="shared" si="308"/>
        <v>0</v>
      </c>
      <c r="CZ190" s="625">
        <f t="shared" si="317"/>
        <v>1.2976657001239554E-4</v>
      </c>
      <c r="DA190" s="625">
        <f t="shared" si="318"/>
        <v>1.4128959617524878E-2</v>
      </c>
      <c r="DB190" s="625">
        <f t="shared" si="319"/>
        <v>5.2462126489378721E-4</v>
      </c>
      <c r="DC190" s="625">
        <f t="shared" si="320"/>
        <v>0</v>
      </c>
      <c r="DE190" s="625">
        <f t="shared" si="321"/>
        <v>-3.8594394427892832E-3</v>
      </c>
      <c r="DF190" s="625">
        <f t="shared" si="322"/>
        <v>-3.8594394427893947E-3</v>
      </c>
      <c r="DG190" s="625">
        <f t="shared" si="323"/>
        <v>-3.8594394427892832E-3</v>
      </c>
      <c r="DH190" s="625">
        <f t="shared" si="324"/>
        <v>0</v>
      </c>
      <c r="DI190" s="625"/>
      <c r="DK190" s="625">
        <f t="shared" si="325"/>
        <v>-1.7106601745876842E-2</v>
      </c>
      <c r="DL190" s="625">
        <f t="shared" si="326"/>
        <v>-3.6298782389666121E-3</v>
      </c>
      <c r="DM190" s="625">
        <f t="shared" si="327"/>
        <v>7.3126656693866102E-2</v>
      </c>
      <c r="DN190" s="625"/>
      <c r="DP190" s="625">
        <f t="shared" si="328"/>
        <v>-3.8594394427892832E-3</v>
      </c>
      <c r="DQ190" s="625">
        <f t="shared" si="329"/>
        <v>-3.8594394427893947E-3</v>
      </c>
      <c r="DR190" s="625">
        <f t="shared" si="330"/>
        <v>-3.8594394427892832E-3</v>
      </c>
      <c r="DS190" s="625">
        <f t="shared" si="331"/>
        <v>0</v>
      </c>
      <c r="DU190" s="625">
        <f t="shared" si="332"/>
        <v>0</v>
      </c>
      <c r="DV190" s="625">
        <f t="shared" si="333"/>
        <v>0</v>
      </c>
      <c r="DW190" s="625">
        <f t="shared" si="334"/>
        <v>0</v>
      </c>
      <c r="DX190" s="625">
        <f t="shared" si="335"/>
        <v>0</v>
      </c>
      <c r="EB190" s="625">
        <f t="shared" si="267"/>
        <v>1.0069202942242677</v>
      </c>
      <c r="EC190" s="625">
        <f t="shared" si="268"/>
        <v>0.99397594794531141</v>
      </c>
      <c r="ED190" s="625">
        <f t="shared" si="262"/>
        <v>0.97803814406148437</v>
      </c>
      <c r="EE190" s="625"/>
      <c r="EF190" s="625">
        <f t="shared" si="269"/>
        <v>0.99614799862162051</v>
      </c>
      <c r="EG190" s="625">
        <f t="shared" si="270"/>
        <v>0.99614799862162029</v>
      </c>
      <c r="EH190" s="625">
        <f t="shared" si="263"/>
        <v>0.98324021575285481</v>
      </c>
      <c r="EI190" s="625"/>
      <c r="EJ190" s="625">
        <f t="shared" si="271"/>
        <v>0.99168761655024906</v>
      </c>
      <c r="EK190" s="625">
        <f t="shared" si="272"/>
        <v>0.98705812898821599</v>
      </c>
      <c r="EL190" s="625">
        <f t="shared" si="264"/>
        <v>1.0356659617082942</v>
      </c>
      <c r="EM190" s="625"/>
      <c r="EP190" s="581"/>
    </row>
    <row r="191" spans="1:154" x14ac:dyDescent="0.2">
      <c r="A191" s="619" t="s">
        <v>115</v>
      </c>
      <c r="B191" s="575">
        <f t="shared" si="266"/>
        <v>1979</v>
      </c>
      <c r="D191" s="630">
        <f>Mining_Data!H19</f>
        <v>118.54341883147342</v>
      </c>
      <c r="E191" s="630">
        <f>Mining_Data!I19</f>
        <v>129.41257287126828</v>
      </c>
      <c r="F191" s="630">
        <f>Mining_Data!J19</f>
        <v>6.6375268991758869</v>
      </c>
      <c r="G191" s="630"/>
      <c r="H191" s="630">
        <f t="shared" si="277"/>
        <v>254.59351860191759</v>
      </c>
      <c r="J191" s="636">
        <f t="shared" si="278"/>
        <v>310242.56249533879</v>
      </c>
      <c r="K191" s="636">
        <f t="shared" si="278"/>
        <v>58176.728773109731</v>
      </c>
      <c r="L191" s="636">
        <f t="shared" si="278"/>
        <v>82882.100000000006</v>
      </c>
      <c r="M191" s="636"/>
      <c r="N191" s="636">
        <f t="shared" si="279"/>
        <v>451301.39126844855</v>
      </c>
      <c r="O191" s="781"/>
      <c r="R191" s="630">
        <f t="shared" si="280"/>
        <v>246417.20404308866</v>
      </c>
      <c r="S191" s="630">
        <f t="shared" si="280"/>
        <v>46208.188616473904</v>
      </c>
      <c r="T191" s="630">
        <f t="shared" si="280"/>
        <v>65830.99102505167</v>
      </c>
      <c r="U191" s="645"/>
      <c r="V191" s="630">
        <f t="shared" si="281"/>
        <v>358456.38368461427</v>
      </c>
      <c r="X191" s="639">
        <f t="shared" si="282"/>
        <v>0.38209914809240419</v>
      </c>
      <c r="Y191" s="639">
        <f t="shared" si="283"/>
        <v>2.2244731802638746</v>
      </c>
      <c r="Z191" s="639">
        <f t="shared" si="284"/>
        <v>8.0083961424431652E-2</v>
      </c>
      <c r="AA191" s="630"/>
      <c r="AB191" s="639">
        <f t="shared" si="309"/>
        <v>0.71024964316417416</v>
      </c>
      <c r="AE191" s="639">
        <f t="shared" si="310"/>
        <v>0.4810679485298634</v>
      </c>
      <c r="AF191" s="639">
        <f t="shared" si="311"/>
        <v>2.8006415474405935</v>
      </c>
      <c r="AG191" s="639">
        <f t="shared" si="312"/>
        <v>0.10082678075816916</v>
      </c>
      <c r="AH191" s="630"/>
      <c r="AI191" s="639">
        <f t="shared" si="285"/>
        <v>0.71024964316417416</v>
      </c>
      <c r="AK191" s="640">
        <f t="shared" si="286"/>
        <v>0.99922215761555466</v>
      </c>
      <c r="AL191" s="640">
        <f t="shared" si="287"/>
        <v>0.95127193636477281</v>
      </c>
      <c r="AM191" s="640">
        <f t="shared" si="288"/>
        <v>0.99686460917779229</v>
      </c>
      <c r="AN191" s="641"/>
      <c r="AO191" s="640">
        <f t="shared" si="289"/>
        <v>1.0407189918987763</v>
      </c>
      <c r="AQ191" s="635">
        <f t="shared" si="313"/>
        <v>1.2590134024939654</v>
      </c>
      <c r="AR191" s="635">
        <f t="shared" si="314"/>
        <v>1.2590134024939654</v>
      </c>
      <c r="AS191" s="635">
        <f t="shared" si="315"/>
        <v>1.2590134024939654</v>
      </c>
      <c r="AT191" s="635"/>
      <c r="AU191" s="635">
        <f t="shared" si="290"/>
        <v>1.2590134024939654</v>
      </c>
      <c r="AW191" s="635">
        <f t="shared" si="291"/>
        <v>0.68743985393742457</v>
      </c>
      <c r="AX191" s="635">
        <f t="shared" si="291"/>
        <v>0.1289088176962972</v>
      </c>
      <c r="AY191" s="635">
        <f t="shared" si="291"/>
        <v>0.18365132836627812</v>
      </c>
      <c r="AZ191" s="650"/>
      <c r="BA191" s="635">
        <f t="shared" si="316"/>
        <v>1</v>
      </c>
      <c r="BC191" s="625"/>
      <c r="BD191" s="642">
        <f t="shared" si="292"/>
        <v>0.99922215761555466</v>
      </c>
      <c r="BE191" s="642">
        <f t="shared" si="293"/>
        <v>0.95127193636477281</v>
      </c>
      <c r="BF191" s="642">
        <f t="shared" si="294"/>
        <v>0.99686460917779229</v>
      </c>
      <c r="BG191" s="642">
        <v>1</v>
      </c>
      <c r="BH191" s="633"/>
      <c r="BI191" s="642">
        <f t="shared" si="295"/>
        <v>1.2590134024939654</v>
      </c>
      <c r="BJ191" s="642">
        <f t="shared" si="296"/>
        <v>1.2590134024939654</v>
      </c>
      <c r="BK191" s="642">
        <f t="shared" si="297"/>
        <v>1.2590134024939654</v>
      </c>
      <c r="BL191" s="642">
        <v>1</v>
      </c>
      <c r="BN191" s="642">
        <v>1</v>
      </c>
      <c r="BO191" s="642">
        <v>1</v>
      </c>
      <c r="BP191" s="642">
        <v>1</v>
      </c>
      <c r="BQ191" s="642">
        <v>1</v>
      </c>
      <c r="BS191" s="590"/>
      <c r="BT191" s="634">
        <f t="shared" si="298"/>
        <v>0.9937538151821157</v>
      </c>
      <c r="BU191" s="634">
        <f t="shared" si="299"/>
        <v>1.0407189918987763</v>
      </c>
      <c r="BV191" s="634">
        <f t="shared" si="300"/>
        <v>1.000828042469065</v>
      </c>
      <c r="BW191" s="634">
        <f t="shared" si="301"/>
        <v>1.0661738871952273</v>
      </c>
      <c r="BX191" s="634">
        <v>1</v>
      </c>
      <c r="BY191" s="634">
        <v>1</v>
      </c>
      <c r="BZ191" s="634">
        <f t="shared" si="302"/>
        <v>0.97531740164239866</v>
      </c>
      <c r="CA191" s="634">
        <f t="shared" si="303"/>
        <v>1.0342184687318943</v>
      </c>
      <c r="CB191" s="634">
        <f t="shared" si="304"/>
        <v>1.0342184687318943</v>
      </c>
      <c r="CC191" s="634"/>
      <c r="CD191" s="634">
        <f t="shared" si="305"/>
        <v>1.067056724453233</v>
      </c>
      <c r="CE191" s="590"/>
      <c r="CG191" s="579"/>
      <c r="CI191" s="625">
        <f t="shared" si="273"/>
        <v>0.46561836877248985</v>
      </c>
      <c r="CJ191" s="625">
        <f t="shared" si="274"/>
        <v>0.50831055551582116</v>
      </c>
      <c r="CK191" s="625">
        <f t="shared" si="275"/>
        <v>2.6071075711688967E-2</v>
      </c>
      <c r="CL191" s="625">
        <f t="shared" si="276"/>
        <v>0</v>
      </c>
      <c r="CN191" s="625">
        <f t="shared" si="306"/>
        <v>0.47698113268682168</v>
      </c>
      <c r="CO191" s="625">
        <f t="shared" si="306"/>
        <v>0.49683550890681283</v>
      </c>
      <c r="CP191" s="625">
        <f t="shared" si="306"/>
        <v>2.6004608577684302E-2</v>
      </c>
      <c r="CQ191" s="625"/>
      <c r="CR191" s="625">
        <f t="shared" si="307"/>
        <v>0.99982125017131873</v>
      </c>
      <c r="CS191" s="625"/>
      <c r="CT191" s="625">
        <f t="shared" si="308"/>
        <v>0.47706640822556157</v>
      </c>
      <c r="CU191" s="625">
        <f t="shared" si="308"/>
        <v>0.49692433404639119</v>
      </c>
      <c r="CV191" s="625">
        <f t="shared" si="308"/>
        <v>2.6009257728047318E-2</v>
      </c>
      <c r="CW191" s="625">
        <f t="shared" si="308"/>
        <v>0</v>
      </c>
      <c r="CZ191" s="625">
        <f t="shared" si="317"/>
        <v>1.2974973283450529E-4</v>
      </c>
      <c r="DA191" s="625">
        <f t="shared" si="318"/>
        <v>-5.7579194916930736E-3</v>
      </c>
      <c r="DB191" s="625">
        <f t="shared" si="319"/>
        <v>5.2434618173035166E-4</v>
      </c>
      <c r="DC191" s="625">
        <f t="shared" si="320"/>
        <v>0</v>
      </c>
      <c r="DE191" s="625">
        <f t="shared" si="321"/>
        <v>1.7729518475902695E-2</v>
      </c>
      <c r="DF191" s="625">
        <f t="shared" si="322"/>
        <v>1.7729518475902914E-2</v>
      </c>
      <c r="DG191" s="625">
        <f t="shared" si="323"/>
        <v>1.7729518475902695E-2</v>
      </c>
      <c r="DH191" s="625">
        <f t="shared" si="324"/>
        <v>0</v>
      </c>
      <c r="DI191" s="625"/>
      <c r="DK191" s="625">
        <f t="shared" si="325"/>
        <v>-2.1912639445997563E-2</v>
      </c>
      <c r="DL191" s="625">
        <f t="shared" si="326"/>
        <v>7.7846276596120326E-2</v>
      </c>
      <c r="DM191" s="625">
        <f t="shared" si="327"/>
        <v>3.0829315600231225E-2</v>
      </c>
      <c r="DN191" s="625"/>
      <c r="DP191" s="625">
        <f t="shared" si="328"/>
        <v>1.7729518475902695E-2</v>
      </c>
      <c r="DQ191" s="625">
        <f t="shared" si="329"/>
        <v>1.7729518475902914E-2</v>
      </c>
      <c r="DR191" s="625">
        <f t="shared" si="330"/>
        <v>1.7729518475902695E-2</v>
      </c>
      <c r="DS191" s="625">
        <f t="shared" si="331"/>
        <v>0</v>
      </c>
      <c r="DU191" s="625">
        <f t="shared" si="332"/>
        <v>0</v>
      </c>
      <c r="DV191" s="625">
        <f t="shared" si="333"/>
        <v>0</v>
      </c>
      <c r="DW191" s="625">
        <f t="shared" si="334"/>
        <v>0</v>
      </c>
      <c r="DX191" s="625">
        <f t="shared" si="335"/>
        <v>0</v>
      </c>
      <c r="EB191" s="625">
        <f t="shared" si="267"/>
        <v>0.99721816328370649</v>
      </c>
      <c r="EC191" s="625">
        <f t="shared" si="268"/>
        <v>0.99121086915820455</v>
      </c>
      <c r="ED191" s="625">
        <f t="shared" si="262"/>
        <v>0.97531740164239866</v>
      </c>
      <c r="EE191" s="625"/>
      <c r="EF191" s="625">
        <f t="shared" si="269"/>
        <v>1.0178876193573341</v>
      </c>
      <c r="EG191" s="625">
        <f t="shared" si="270"/>
        <v>1.0139667148445339</v>
      </c>
      <c r="EH191" s="625">
        <f t="shared" si="263"/>
        <v>1.000828042469065</v>
      </c>
      <c r="EI191" s="625"/>
      <c r="EJ191" s="625">
        <f t="shared" si="271"/>
        <v>1.0294573024651805</v>
      </c>
      <c r="EK191" s="625">
        <f t="shared" si="272"/>
        <v>1.0161341988445369</v>
      </c>
      <c r="EL191" s="625">
        <f t="shared" si="264"/>
        <v>1.0661738871952273</v>
      </c>
      <c r="EM191" s="625"/>
      <c r="EP191" s="581"/>
    </row>
    <row r="192" spans="1:154" x14ac:dyDescent="0.2">
      <c r="A192" s="619" t="s">
        <v>115</v>
      </c>
      <c r="B192" s="575">
        <f t="shared" si="266"/>
        <v>1980</v>
      </c>
      <c r="D192" s="630">
        <f>Mining_Data!H20</f>
        <v>118.32796824447682</v>
      </c>
      <c r="E192" s="630">
        <f>Mining_Data!I20</f>
        <v>126.28278487133124</v>
      </c>
      <c r="F192" s="630">
        <f>Mining_Data!J20</f>
        <v>9.2469904404392977</v>
      </c>
      <c r="G192" s="630"/>
      <c r="H192" s="630">
        <f t="shared" si="277"/>
        <v>253.85774355624736</v>
      </c>
      <c r="J192" s="636">
        <f t="shared" si="278"/>
        <v>309638.5291628922</v>
      </c>
      <c r="K192" s="636">
        <f t="shared" si="278"/>
        <v>56141.865176474093</v>
      </c>
      <c r="L192" s="636">
        <f t="shared" si="278"/>
        <v>115405.7</v>
      </c>
      <c r="M192" s="636"/>
      <c r="N192" s="636">
        <f t="shared" si="279"/>
        <v>481186.0943393663</v>
      </c>
      <c r="O192" s="781"/>
      <c r="R192" s="630">
        <f t="shared" si="280"/>
        <v>244623.89159557584</v>
      </c>
      <c r="S192" s="630">
        <f t="shared" si="280"/>
        <v>44353.78755361012</v>
      </c>
      <c r="T192" s="630">
        <f t="shared" si="280"/>
        <v>91174.026445074633</v>
      </c>
      <c r="U192" s="645"/>
      <c r="V192" s="630">
        <f t="shared" si="281"/>
        <v>380151.70559426059</v>
      </c>
      <c r="X192" s="639">
        <f t="shared" si="282"/>
        <v>0.38214872213860623</v>
      </c>
      <c r="Y192" s="639">
        <f t="shared" si="283"/>
        <v>2.2493514327388122</v>
      </c>
      <c r="Z192" s="639">
        <f t="shared" si="284"/>
        <v>8.0125942136647477E-2</v>
      </c>
      <c r="AA192" s="630"/>
      <c r="AB192" s="639">
        <f t="shared" si="309"/>
        <v>0.66778009889344558</v>
      </c>
      <c r="AE192" s="639">
        <f t="shared" si="310"/>
        <v>0.48371386569265434</v>
      </c>
      <c r="AF192" s="639">
        <f t="shared" si="311"/>
        <v>2.8471702606839182</v>
      </c>
      <c r="AG192" s="639">
        <f t="shared" si="312"/>
        <v>0.10142132360480867</v>
      </c>
      <c r="AH192" s="630"/>
      <c r="AI192" s="639">
        <f t="shared" si="285"/>
        <v>0.66778009889344558</v>
      </c>
      <c r="AK192" s="640">
        <f t="shared" si="286"/>
        <v>0.99935179801296203</v>
      </c>
      <c r="AL192" s="640">
        <f t="shared" si="287"/>
        <v>0.96191085240798546</v>
      </c>
      <c r="AM192" s="640">
        <f t="shared" si="288"/>
        <v>0.99738717431482693</v>
      </c>
      <c r="AN192" s="641"/>
      <c r="AO192" s="640">
        <f t="shared" si="289"/>
        <v>0.97848895528386659</v>
      </c>
      <c r="AQ192" s="635">
        <f t="shared" si="313"/>
        <v>1.26577386674398</v>
      </c>
      <c r="AR192" s="635">
        <f t="shared" si="314"/>
        <v>1.26577386674398</v>
      </c>
      <c r="AS192" s="635">
        <f t="shared" si="315"/>
        <v>1.26577386674398</v>
      </c>
      <c r="AT192" s="635"/>
      <c r="AU192" s="635">
        <f t="shared" si="290"/>
        <v>1.26577386674398</v>
      </c>
      <c r="AW192" s="635">
        <f t="shared" si="291"/>
        <v>0.64349018561727866</v>
      </c>
      <c r="AX192" s="635">
        <f t="shared" si="291"/>
        <v>0.11667391438971821</v>
      </c>
      <c r="AY192" s="635">
        <f t="shared" si="291"/>
        <v>0.23983589999300309</v>
      </c>
      <c r="AZ192" s="650"/>
      <c r="BA192" s="635">
        <f t="shared" si="316"/>
        <v>1</v>
      </c>
      <c r="BC192" s="625"/>
      <c r="BD192" s="642">
        <f t="shared" si="292"/>
        <v>0.99935179801296203</v>
      </c>
      <c r="BE192" s="642">
        <f t="shared" si="293"/>
        <v>0.96191085240798546</v>
      </c>
      <c r="BF192" s="642">
        <f t="shared" si="294"/>
        <v>0.99738717431482693</v>
      </c>
      <c r="BG192" s="642">
        <v>1</v>
      </c>
      <c r="BH192" s="633"/>
      <c r="BI192" s="642">
        <f t="shared" si="295"/>
        <v>1.26577386674398</v>
      </c>
      <c r="BJ192" s="642">
        <f t="shared" si="296"/>
        <v>1.26577386674398</v>
      </c>
      <c r="BK192" s="642">
        <f t="shared" si="297"/>
        <v>1.26577386674398</v>
      </c>
      <c r="BL192" s="642">
        <v>1</v>
      </c>
      <c r="BN192" s="642">
        <v>1</v>
      </c>
      <c r="BO192" s="642">
        <v>1</v>
      </c>
      <c r="BP192" s="642">
        <v>1</v>
      </c>
      <c r="BQ192" s="642">
        <v>1</v>
      </c>
      <c r="BS192" s="590"/>
      <c r="BT192" s="634">
        <f t="shared" si="298"/>
        <v>1.0595591467562961</v>
      </c>
      <c r="BU192" s="634">
        <f t="shared" si="299"/>
        <v>0.97848895528386659</v>
      </c>
      <c r="BV192" s="634">
        <f t="shared" si="300"/>
        <v>1.0062021410990882</v>
      </c>
      <c r="BW192" s="634">
        <f t="shared" si="301"/>
        <v>0.99142933692564739</v>
      </c>
      <c r="BX192" s="634">
        <v>1</v>
      </c>
      <c r="BY192" s="634">
        <v>1</v>
      </c>
      <c r="BZ192" s="634">
        <f t="shared" si="302"/>
        <v>0.9808642931922783</v>
      </c>
      <c r="CA192" s="634">
        <f t="shared" si="303"/>
        <v>1.036766922571033</v>
      </c>
      <c r="CB192" s="634">
        <f t="shared" si="304"/>
        <v>1.0367669225710332</v>
      </c>
      <c r="CC192" s="634"/>
      <c r="CD192" s="634">
        <f t="shared" si="305"/>
        <v>0.99757832156303572</v>
      </c>
      <c r="CE192" s="590"/>
      <c r="CG192" s="579"/>
      <c r="CI192" s="625">
        <f t="shared" si="273"/>
        <v>0.46611919962275583</v>
      </c>
      <c r="CJ192" s="625">
        <f t="shared" si="274"/>
        <v>0.49745492535409197</v>
      </c>
      <c r="CK192" s="625">
        <f t="shared" si="275"/>
        <v>3.642587502315224E-2</v>
      </c>
      <c r="CL192" s="625">
        <f t="shared" si="276"/>
        <v>0</v>
      </c>
      <c r="CN192" s="625">
        <f t="shared" si="306"/>
        <v>0.46586873932957146</v>
      </c>
      <c r="CO192" s="625">
        <f t="shared" si="306"/>
        <v>0.50286321163332259</v>
      </c>
      <c r="CP192" s="625">
        <f t="shared" si="306"/>
        <v>3.0960412602634622E-2</v>
      </c>
      <c r="CQ192" s="625"/>
      <c r="CR192" s="625">
        <f t="shared" si="307"/>
        <v>0.9996923635655286</v>
      </c>
      <c r="CS192" s="625"/>
      <c r="CT192" s="625">
        <f t="shared" si="308"/>
        <v>0.4660121016309377</v>
      </c>
      <c r="CU192" s="625">
        <f t="shared" si="308"/>
        <v>0.50301795828448437</v>
      </c>
      <c r="CV192" s="625">
        <f t="shared" si="308"/>
        <v>3.0969940084578033E-2</v>
      </c>
      <c r="CW192" s="625">
        <f t="shared" si="308"/>
        <v>0</v>
      </c>
      <c r="CZ192" s="625">
        <f t="shared" si="317"/>
        <v>1.2973290002515848E-4</v>
      </c>
      <c r="DA192" s="625">
        <f t="shared" si="318"/>
        <v>1.1121807879659894E-2</v>
      </c>
      <c r="DB192" s="625">
        <f t="shared" si="319"/>
        <v>5.240713868934657E-4</v>
      </c>
      <c r="DC192" s="625">
        <f t="shared" si="320"/>
        <v>0</v>
      </c>
      <c r="DE192" s="625">
        <f t="shared" si="321"/>
        <v>5.355287147855472E-3</v>
      </c>
      <c r="DF192" s="625">
        <f t="shared" si="322"/>
        <v>5.355287147855472E-3</v>
      </c>
      <c r="DG192" s="625">
        <f t="shared" si="323"/>
        <v>5.355287147855472E-3</v>
      </c>
      <c r="DH192" s="625">
        <f t="shared" si="324"/>
        <v>0</v>
      </c>
      <c r="DI192" s="625"/>
      <c r="DK192" s="625">
        <f t="shared" si="325"/>
        <v>-6.606756517787217E-2</v>
      </c>
      <c r="DL192" s="625">
        <f t="shared" si="326"/>
        <v>-9.9722327643003456E-2</v>
      </c>
      <c r="DM192" s="625">
        <f t="shared" si="327"/>
        <v>0.26691593406902236</v>
      </c>
      <c r="DN192" s="625"/>
      <c r="DP192" s="625">
        <f t="shared" si="328"/>
        <v>5.355287147855472E-3</v>
      </c>
      <c r="DQ192" s="625">
        <f t="shared" si="329"/>
        <v>5.355287147855472E-3</v>
      </c>
      <c r="DR192" s="625">
        <f t="shared" si="330"/>
        <v>5.355287147855472E-3</v>
      </c>
      <c r="DS192" s="625">
        <f t="shared" si="331"/>
        <v>0</v>
      </c>
      <c r="DU192" s="625">
        <f t="shared" si="332"/>
        <v>0</v>
      </c>
      <c r="DV192" s="625">
        <f t="shared" si="333"/>
        <v>0</v>
      </c>
      <c r="DW192" s="625">
        <f t="shared" si="334"/>
        <v>0</v>
      </c>
      <c r="DX192" s="625">
        <f t="shared" si="335"/>
        <v>0</v>
      </c>
      <c r="EB192" s="625">
        <f t="shared" si="267"/>
        <v>1.0056872681042488</v>
      </c>
      <c r="EC192" s="625">
        <f t="shared" si="268"/>
        <v>0.99684815111895275</v>
      </c>
      <c r="ED192" s="625">
        <f t="shared" si="262"/>
        <v>0.9808642931922783</v>
      </c>
      <c r="EE192" s="625"/>
      <c r="EF192" s="625">
        <f t="shared" si="269"/>
        <v>1.0053696523298503</v>
      </c>
      <c r="EG192" s="625">
        <f t="shared" si="270"/>
        <v>1.0194113635772895</v>
      </c>
      <c r="EH192" s="625">
        <f t="shared" si="263"/>
        <v>1.0062021410990882</v>
      </c>
      <c r="EI192" s="625"/>
      <c r="EJ192" s="625">
        <f t="shared" si="271"/>
        <v>0.92989459677519426</v>
      </c>
      <c r="EK192" s="625">
        <f t="shared" si="272"/>
        <v>0.94489770110402571</v>
      </c>
      <c r="EL192" s="625">
        <f t="shared" si="264"/>
        <v>0.99142933692564739</v>
      </c>
      <c r="EM192" s="625"/>
      <c r="EP192" s="581"/>
    </row>
    <row r="193" spans="1:146" x14ac:dyDescent="0.2">
      <c r="A193" s="619" t="s">
        <v>115</v>
      </c>
      <c r="B193" s="575">
        <f t="shared" si="266"/>
        <v>1981</v>
      </c>
      <c r="D193" s="630">
        <f>Mining_Data!H21</f>
        <v>117.57977458015787</v>
      </c>
      <c r="E193" s="630">
        <f>Mining_Data!I21</f>
        <v>122.7456198192865</v>
      </c>
      <c r="F193" s="630">
        <f>Mining_Data!J21</f>
        <v>10.813313988000083</v>
      </c>
      <c r="G193" s="630"/>
      <c r="H193" s="630">
        <f t="shared" si="277"/>
        <v>251.13870838744447</v>
      </c>
      <c r="J193" s="636">
        <f t="shared" si="278"/>
        <v>307640.76070947025</v>
      </c>
      <c r="K193" s="636">
        <f t="shared" si="278"/>
        <v>53557.209586272351</v>
      </c>
      <c r="L193" s="636">
        <f t="shared" si="278"/>
        <v>134883.29999999999</v>
      </c>
      <c r="M193" s="636"/>
      <c r="N193" s="636">
        <f t="shared" si="279"/>
        <v>496081.27029574261</v>
      </c>
      <c r="O193" s="781"/>
      <c r="R193" s="630">
        <f t="shared" si="280"/>
        <v>240598.93257112819</v>
      </c>
      <c r="S193" s="630">
        <f t="shared" si="280"/>
        <v>41885.891285109712</v>
      </c>
      <c r="T193" s="630">
        <f t="shared" si="280"/>
        <v>105489.20086801828</v>
      </c>
      <c r="U193" s="645"/>
      <c r="V193" s="630">
        <f t="shared" si="281"/>
        <v>387974.02472425619</v>
      </c>
      <c r="X193" s="639">
        <f t="shared" si="282"/>
        <v>0.38219829618480838</v>
      </c>
      <c r="Y193" s="639">
        <f t="shared" si="283"/>
        <v>2.2918598778295642</v>
      </c>
      <c r="Z193" s="639">
        <f t="shared" si="284"/>
        <v>8.0167922848863302E-2</v>
      </c>
      <c r="AA193" s="630"/>
      <c r="AB193" s="639">
        <f t="shared" si="309"/>
        <v>0.64730804740326531</v>
      </c>
      <c r="AE193" s="639">
        <f t="shared" si="310"/>
        <v>0.48869616055091103</v>
      </c>
      <c r="AF193" s="639">
        <f t="shared" si="311"/>
        <v>2.9304764934755521</v>
      </c>
      <c r="AG193" s="639">
        <f t="shared" si="312"/>
        <v>0.10250635988350171</v>
      </c>
      <c r="AH193" s="630"/>
      <c r="AI193" s="639">
        <f t="shared" si="285"/>
        <v>0.64730804740326531</v>
      </c>
      <c r="AK193" s="640">
        <f t="shared" si="286"/>
        <v>0.99948143841036974</v>
      </c>
      <c r="AL193" s="640">
        <f t="shared" si="287"/>
        <v>0.98008912995797082</v>
      </c>
      <c r="AM193" s="640">
        <f t="shared" si="288"/>
        <v>0.99790973945186145</v>
      </c>
      <c r="AN193" s="641"/>
      <c r="AO193" s="640">
        <f t="shared" si="289"/>
        <v>0.9484915410028214</v>
      </c>
      <c r="AQ193" s="635">
        <f t="shared" si="313"/>
        <v>1.2786455759462794</v>
      </c>
      <c r="AR193" s="635">
        <f t="shared" si="314"/>
        <v>1.2786455759462794</v>
      </c>
      <c r="AS193" s="635">
        <f t="shared" si="315"/>
        <v>1.2786455759462794</v>
      </c>
      <c r="AT193" s="635"/>
      <c r="AU193" s="635">
        <f t="shared" si="290"/>
        <v>1.2786455759462794</v>
      </c>
      <c r="AW193" s="635">
        <f t="shared" si="291"/>
        <v>0.6201418580589988</v>
      </c>
      <c r="AX193" s="635">
        <f t="shared" si="291"/>
        <v>0.10796055564513415</v>
      </c>
      <c r="AY193" s="635">
        <f t="shared" si="291"/>
        <v>0.27189758629586697</v>
      </c>
      <c r="AZ193" s="650"/>
      <c r="BA193" s="635">
        <f t="shared" si="316"/>
        <v>1</v>
      </c>
      <c r="BC193" s="625"/>
      <c r="BD193" s="642">
        <f t="shared" si="292"/>
        <v>0.99948143841036974</v>
      </c>
      <c r="BE193" s="642">
        <f t="shared" si="293"/>
        <v>0.98008912995797082</v>
      </c>
      <c r="BF193" s="642">
        <f t="shared" si="294"/>
        <v>0.99790973945186145</v>
      </c>
      <c r="BG193" s="642">
        <v>1</v>
      </c>
      <c r="BH193" s="633"/>
      <c r="BI193" s="642">
        <f t="shared" si="295"/>
        <v>1.2786455759462794</v>
      </c>
      <c r="BJ193" s="642">
        <f t="shared" si="296"/>
        <v>1.2786455759462794</v>
      </c>
      <c r="BK193" s="642">
        <f t="shared" si="297"/>
        <v>1.2786455759462794</v>
      </c>
      <c r="BL193" s="642">
        <v>1</v>
      </c>
      <c r="BN193" s="642">
        <v>1</v>
      </c>
      <c r="BO193" s="642">
        <v>1</v>
      </c>
      <c r="BP193" s="642">
        <v>1</v>
      </c>
      <c r="BQ193" s="642">
        <v>1</v>
      </c>
      <c r="BS193" s="590"/>
      <c r="BT193" s="634">
        <f t="shared" si="298"/>
        <v>1.0923579331567863</v>
      </c>
      <c r="BU193" s="634">
        <f t="shared" si="299"/>
        <v>0.9484915410028214</v>
      </c>
      <c r="BV193" s="634">
        <f t="shared" si="300"/>
        <v>1.0164342541954619</v>
      </c>
      <c r="BW193" s="634">
        <f t="shared" si="301"/>
        <v>0.9425410332467461</v>
      </c>
      <c r="BX193" s="634">
        <v>1</v>
      </c>
      <c r="BY193" s="634">
        <v>1</v>
      </c>
      <c r="BZ193" s="634">
        <f t="shared" si="302"/>
        <v>0.99004264867018543</v>
      </c>
      <c r="CA193" s="634">
        <f t="shared" si="303"/>
        <v>1.0360922593465371</v>
      </c>
      <c r="CB193" s="634">
        <f t="shared" si="304"/>
        <v>1.0360922593465371</v>
      </c>
      <c r="CC193" s="634"/>
      <c r="CD193" s="634">
        <f t="shared" si="305"/>
        <v>0.95803099217677634</v>
      </c>
      <c r="CE193" s="590"/>
      <c r="CG193" s="579"/>
      <c r="CI193" s="625">
        <f t="shared" si="273"/>
        <v>0.4681865863495705</v>
      </c>
      <c r="CJ193" s="625">
        <f t="shared" si="274"/>
        <v>0.48875627579449277</v>
      </c>
      <c r="CK193" s="625">
        <f t="shared" si="275"/>
        <v>4.3057137855936699E-2</v>
      </c>
      <c r="CL193" s="625">
        <f t="shared" si="276"/>
        <v>0</v>
      </c>
      <c r="CN193" s="625">
        <f t="shared" si="306"/>
        <v>0.467152130549573</v>
      </c>
      <c r="CO193" s="625">
        <f t="shared" si="306"/>
        <v>0.49309281290198664</v>
      </c>
      <c r="CP193" s="625">
        <f t="shared" si="306"/>
        <v>3.964912702056423E-2</v>
      </c>
      <c r="CQ193" s="625"/>
      <c r="CR193" s="625">
        <f t="shared" si="307"/>
        <v>0.99989407047212386</v>
      </c>
      <c r="CS193" s="625"/>
      <c r="CT193" s="625">
        <f t="shared" si="308"/>
        <v>0.46720162099670814</v>
      </c>
      <c r="CU193" s="625">
        <f t="shared" si="308"/>
        <v>0.49314505152446908</v>
      </c>
      <c r="CV193" s="625">
        <f t="shared" si="308"/>
        <v>3.9653327478822782E-2</v>
      </c>
      <c r="CW193" s="625">
        <f t="shared" si="308"/>
        <v>0</v>
      </c>
      <c r="CZ193" s="625">
        <f t="shared" si="317"/>
        <v>1.2971607158324526E-4</v>
      </c>
      <c r="DA193" s="625">
        <f t="shared" si="318"/>
        <v>1.8721739108618782E-2</v>
      </c>
      <c r="DB193" s="625">
        <f t="shared" si="319"/>
        <v>5.2379687992974559E-4</v>
      </c>
      <c r="DC193" s="625">
        <f t="shared" si="320"/>
        <v>0</v>
      </c>
      <c r="DE193" s="625">
        <f t="shared" si="321"/>
        <v>1.0117686408110992E-2</v>
      </c>
      <c r="DF193" s="625">
        <f t="shared" si="322"/>
        <v>1.0117686408110992E-2</v>
      </c>
      <c r="DG193" s="625">
        <f t="shared" si="323"/>
        <v>1.0117686408110992E-2</v>
      </c>
      <c r="DH193" s="625">
        <f t="shared" si="324"/>
        <v>0</v>
      </c>
      <c r="DI193" s="625"/>
      <c r="DK193" s="625">
        <f t="shared" si="325"/>
        <v>-3.695852016525928E-2</v>
      </c>
      <c r="DL193" s="625">
        <f t="shared" si="326"/>
        <v>-7.7617052321093394E-2</v>
      </c>
      <c r="DM193" s="625">
        <f t="shared" si="327"/>
        <v>0.12547053497392391</v>
      </c>
      <c r="DN193" s="625"/>
      <c r="DP193" s="625">
        <f t="shared" si="328"/>
        <v>1.0117686408110992E-2</v>
      </c>
      <c r="DQ193" s="625">
        <f t="shared" si="329"/>
        <v>1.0117686408110992E-2</v>
      </c>
      <c r="DR193" s="625">
        <f t="shared" si="330"/>
        <v>1.0117686408110992E-2</v>
      </c>
      <c r="DS193" s="625">
        <f t="shared" si="331"/>
        <v>0</v>
      </c>
      <c r="DU193" s="625">
        <f t="shared" si="332"/>
        <v>0</v>
      </c>
      <c r="DV193" s="625">
        <f t="shared" si="333"/>
        <v>0</v>
      </c>
      <c r="DW193" s="625">
        <f t="shared" si="334"/>
        <v>0</v>
      </c>
      <c r="DX193" s="625">
        <f t="shared" si="335"/>
        <v>0</v>
      </c>
      <c r="EB193" s="625">
        <f t="shared" si="267"/>
        <v>1.0093574162517789</v>
      </c>
      <c r="EC193" s="625">
        <f t="shared" si="268"/>
        <v>1.0061760742087891</v>
      </c>
      <c r="ED193" s="625">
        <f t="shared" ref="ED193:ED223" si="336">EC193/EC$225</f>
        <v>0.99004264867018543</v>
      </c>
      <c r="EE193" s="625"/>
      <c r="EF193" s="625">
        <f t="shared" si="269"/>
        <v>1.0101690432552617</v>
      </c>
      <c r="EG193" s="625">
        <f t="shared" si="270"/>
        <v>1.0297778018284123</v>
      </c>
      <c r="EH193" s="625">
        <f t="shared" ref="EH193:EH223" si="337">EG193/EG$225</f>
        <v>1.0164342541954619</v>
      </c>
      <c r="EI193" s="625"/>
      <c r="EJ193" s="625">
        <f t="shared" si="271"/>
        <v>0.95068906894514482</v>
      </c>
      <c r="EK193" s="625">
        <f t="shared" si="272"/>
        <v>0.89830391571099399</v>
      </c>
      <c r="EL193" s="625">
        <f t="shared" ref="EL193:EL223" si="338">EK193/EK$225</f>
        <v>0.9425410332467461</v>
      </c>
      <c r="EM193" s="625"/>
      <c r="EP193" s="581"/>
    </row>
    <row r="194" spans="1:146" x14ac:dyDescent="0.2">
      <c r="A194" s="619" t="s">
        <v>115</v>
      </c>
      <c r="B194" s="575">
        <f t="shared" si="266"/>
        <v>1982</v>
      </c>
      <c r="D194" s="630">
        <f>Mining_Data!H22</f>
        <v>114.87187267726667</v>
      </c>
      <c r="E194" s="630">
        <f>Mining_Data!I22</f>
        <v>103.96532075566233</v>
      </c>
      <c r="F194" s="630">
        <f>Mining_Data!J22</f>
        <v>9.8962658174045188</v>
      </c>
      <c r="G194" s="630"/>
      <c r="H194" s="630">
        <f t="shared" si="277"/>
        <v>228.73345925033351</v>
      </c>
      <c r="J194" s="636">
        <f t="shared" si="278"/>
        <v>300516.71081344195</v>
      </c>
      <c r="K194" s="636">
        <f t="shared" si="278"/>
        <v>45299.316742326446</v>
      </c>
      <c r="L194" s="636">
        <f t="shared" si="278"/>
        <v>123379.6</v>
      </c>
      <c r="M194" s="636"/>
      <c r="N194" s="636">
        <f t="shared" si="279"/>
        <v>469195.62755576835</v>
      </c>
      <c r="O194" s="781"/>
      <c r="R194" s="630">
        <f t="shared" si="280"/>
        <v>235139.85648273892</v>
      </c>
      <c r="S194" s="630">
        <f t="shared" si="280"/>
        <v>35444.534211507576</v>
      </c>
      <c r="T194" s="630">
        <f t="shared" si="280"/>
        <v>96538.59633419117</v>
      </c>
      <c r="U194" s="645"/>
      <c r="V194" s="630">
        <f t="shared" si="281"/>
        <v>367122.98702843767</v>
      </c>
      <c r="X194" s="639">
        <f t="shared" si="282"/>
        <v>0.38224787023101048</v>
      </c>
      <c r="Y194" s="639">
        <f t="shared" si="283"/>
        <v>2.2950748097822848</v>
      </c>
      <c r="Z194" s="639">
        <f t="shared" si="284"/>
        <v>8.0209903561079127E-2</v>
      </c>
      <c r="AA194" s="630"/>
      <c r="AB194" s="639">
        <f t="shared" si="309"/>
        <v>0.62304314175950959</v>
      </c>
      <c r="AE194" s="639">
        <f t="shared" si="310"/>
        <v>0.48852574121435322</v>
      </c>
      <c r="AF194" s="639">
        <f t="shared" si="311"/>
        <v>2.9331834390959068</v>
      </c>
      <c r="AG194" s="639">
        <f t="shared" si="312"/>
        <v>0.10251097688582768</v>
      </c>
      <c r="AH194" s="630"/>
      <c r="AI194" s="639">
        <f t="shared" si="285"/>
        <v>0.62304314175950959</v>
      </c>
      <c r="AK194" s="640">
        <f t="shared" si="286"/>
        <v>0.99961107880777733</v>
      </c>
      <c r="AL194" s="640">
        <f t="shared" si="287"/>
        <v>0.98146396089370846</v>
      </c>
      <c r="AM194" s="640">
        <f t="shared" si="288"/>
        <v>0.99843230458889609</v>
      </c>
      <c r="AN194" s="641"/>
      <c r="AO194" s="640">
        <f t="shared" si="289"/>
        <v>0.91293650991884068</v>
      </c>
      <c r="AQ194" s="635">
        <f t="shared" si="313"/>
        <v>1.2780339127046385</v>
      </c>
      <c r="AR194" s="635">
        <f t="shared" si="314"/>
        <v>1.2780339127046385</v>
      </c>
      <c r="AS194" s="635">
        <f t="shared" si="315"/>
        <v>1.2780339127046385</v>
      </c>
      <c r="AT194" s="635"/>
      <c r="AU194" s="635">
        <f t="shared" si="290"/>
        <v>1.2780339127046383</v>
      </c>
      <c r="AW194" s="635">
        <f t="shared" si="291"/>
        <v>0.64049341716792252</v>
      </c>
      <c r="AX194" s="635">
        <f t="shared" si="291"/>
        <v>9.6546758072552974E-2</v>
      </c>
      <c r="AY194" s="635">
        <f t="shared" si="291"/>
        <v>0.26295982475952456</v>
      </c>
      <c r="AZ194" s="650"/>
      <c r="BA194" s="635">
        <f t="shared" si="316"/>
        <v>1</v>
      </c>
      <c r="BC194" s="625"/>
      <c r="BD194" s="642">
        <f t="shared" si="292"/>
        <v>0.99961107880777733</v>
      </c>
      <c r="BE194" s="642">
        <f t="shared" si="293"/>
        <v>0.98146396089370846</v>
      </c>
      <c r="BF194" s="642">
        <f t="shared" si="294"/>
        <v>0.99843230458889609</v>
      </c>
      <c r="BG194" s="642">
        <v>1</v>
      </c>
      <c r="BH194" s="633"/>
      <c r="BI194" s="642">
        <f t="shared" si="295"/>
        <v>1.2780339127046385</v>
      </c>
      <c r="BJ194" s="642">
        <f t="shared" si="296"/>
        <v>1.2780339127046385</v>
      </c>
      <c r="BK194" s="642">
        <f t="shared" si="297"/>
        <v>1.2780339127046385</v>
      </c>
      <c r="BL194" s="642">
        <v>1</v>
      </c>
      <c r="BN194" s="642">
        <v>1</v>
      </c>
      <c r="BO194" s="642">
        <v>1</v>
      </c>
      <c r="BP194" s="642">
        <v>1</v>
      </c>
      <c r="BQ194" s="642">
        <v>1</v>
      </c>
      <c r="BS194" s="590"/>
      <c r="BT194" s="634">
        <f t="shared" si="298"/>
        <v>1.0331564536945166</v>
      </c>
      <c r="BU194" s="634">
        <f t="shared" si="299"/>
        <v>0.91293650991884068</v>
      </c>
      <c r="BV194" s="634">
        <f t="shared" si="300"/>
        <v>1.0159480244829195</v>
      </c>
      <c r="BW194" s="634">
        <f t="shared" si="301"/>
        <v>0.90696581168933155</v>
      </c>
      <c r="BX194" s="634">
        <v>1</v>
      </c>
      <c r="BY194" s="634">
        <v>1</v>
      </c>
      <c r="BZ194" s="634">
        <f t="shared" si="302"/>
        <v>0.99078213907579449</v>
      </c>
      <c r="CA194" s="634">
        <f t="shared" si="303"/>
        <v>0.94320624703599854</v>
      </c>
      <c r="CB194" s="634">
        <f t="shared" si="304"/>
        <v>0.94320624703599831</v>
      </c>
      <c r="CC194" s="634"/>
      <c r="CD194" s="634">
        <f t="shared" si="305"/>
        <v>0.92143012465932406</v>
      </c>
      <c r="CE194" s="590"/>
      <c r="CG194" s="579"/>
      <c r="CI194" s="625">
        <f t="shared" si="273"/>
        <v>0.50220843532798176</v>
      </c>
      <c r="CJ194" s="625">
        <f t="shared" si="274"/>
        <v>0.45452607194594657</v>
      </c>
      <c r="CK194" s="625">
        <f t="shared" si="275"/>
        <v>4.3265492726071685E-2</v>
      </c>
      <c r="CL194" s="625">
        <f t="shared" si="276"/>
        <v>0</v>
      </c>
      <c r="CN194" s="625">
        <f t="shared" si="306"/>
        <v>0.48499864580070606</v>
      </c>
      <c r="CO194" s="625">
        <f t="shared" si="306"/>
        <v>0.47143407458578263</v>
      </c>
      <c r="CP194" s="625">
        <f t="shared" si="306"/>
        <v>4.3161231474012816E-2</v>
      </c>
      <c r="CQ194" s="625"/>
      <c r="CR194" s="625">
        <f t="shared" si="307"/>
        <v>0.99959395186050148</v>
      </c>
      <c r="CS194" s="625"/>
      <c r="CT194" s="625">
        <f t="shared" si="308"/>
        <v>0.48519565859517139</v>
      </c>
      <c r="CU194" s="625">
        <f t="shared" si="308"/>
        <v>0.47162557727397464</v>
      </c>
      <c r="CV194" s="625">
        <f t="shared" si="308"/>
        <v>4.3178764130853996E-2</v>
      </c>
      <c r="CW194" s="625">
        <f t="shared" si="308"/>
        <v>0</v>
      </c>
      <c r="CZ194" s="625">
        <f t="shared" si="317"/>
        <v>1.2969924750632362E-4</v>
      </c>
      <c r="DA194" s="625">
        <f t="shared" si="318"/>
        <v>1.4017781800310357E-3</v>
      </c>
      <c r="DB194" s="625">
        <f t="shared" si="319"/>
        <v>5.2352266038758241E-4</v>
      </c>
      <c r="DC194" s="625">
        <f t="shared" si="320"/>
        <v>0</v>
      </c>
      <c r="DE194" s="625">
        <f t="shared" si="321"/>
        <v>-4.7848254427335004E-4</v>
      </c>
      <c r="DF194" s="625">
        <f t="shared" si="322"/>
        <v>-4.7848254427335004E-4</v>
      </c>
      <c r="DG194" s="625">
        <f t="shared" si="323"/>
        <v>-4.7848254427335004E-4</v>
      </c>
      <c r="DH194" s="625">
        <f t="shared" si="324"/>
        <v>0</v>
      </c>
      <c r="DI194" s="625"/>
      <c r="DK194" s="625">
        <f t="shared" si="325"/>
        <v>3.2290588449648008E-2</v>
      </c>
      <c r="DL194" s="625">
        <f t="shared" si="326"/>
        <v>-0.11173850429964677</v>
      </c>
      <c r="DM194" s="625">
        <f t="shared" si="327"/>
        <v>-3.3424211482310055E-2</v>
      </c>
      <c r="DN194" s="625"/>
      <c r="DP194" s="625">
        <f t="shared" si="328"/>
        <v>-4.7848254427335004E-4</v>
      </c>
      <c r="DQ194" s="625">
        <f t="shared" si="329"/>
        <v>-4.7848254427335004E-4</v>
      </c>
      <c r="DR194" s="625">
        <f t="shared" si="330"/>
        <v>-4.7848254427335004E-4</v>
      </c>
      <c r="DS194" s="625">
        <f t="shared" si="331"/>
        <v>0</v>
      </c>
      <c r="DU194" s="625">
        <f t="shared" si="332"/>
        <v>0</v>
      </c>
      <c r="DV194" s="625">
        <f t="shared" si="333"/>
        <v>0</v>
      </c>
      <c r="DW194" s="625">
        <f t="shared" si="334"/>
        <v>0</v>
      </c>
      <c r="DX194" s="625">
        <f t="shared" si="335"/>
        <v>0</v>
      </c>
      <c r="EB194" s="625">
        <f t="shared" ref="EB194:EB223" si="339">EXP(SUMPRODUCT($CT194:$CW194,CZ194:DC194))</f>
        <v>1.0007469278284147</v>
      </c>
      <c r="EC194" s="625">
        <f t="shared" si="268"/>
        <v>1.0069276151189006</v>
      </c>
      <c r="ED194" s="625">
        <f t="shared" si="336"/>
        <v>0.99078213907579449</v>
      </c>
      <c r="EE194" s="625"/>
      <c r="EF194" s="625">
        <f t="shared" ref="EF194:EF223" si="340">EXP(SUMPRODUCT($CT194:$CW194,DE194:DH194))</f>
        <v>0.99952163191024368</v>
      </c>
      <c r="EG194" s="625">
        <f t="shared" si="270"/>
        <v>1.0292851889884782</v>
      </c>
      <c r="EH194" s="625">
        <f t="shared" si="337"/>
        <v>1.0159480244829195</v>
      </c>
      <c r="EI194" s="625"/>
      <c r="EJ194" s="625">
        <f t="shared" ref="EJ194:EJ223" si="341">EXP(SUMPRODUCT($CT194:$CW194,DK194:DN194))</f>
        <v>0.96225605007893444</v>
      </c>
      <c r="EK194" s="625">
        <f t="shared" si="272"/>
        <v>0.86439837770250116</v>
      </c>
      <c r="EL194" s="625">
        <f t="shared" si="338"/>
        <v>0.90696581168933155</v>
      </c>
      <c r="EM194" s="625"/>
      <c r="EP194" s="581"/>
    </row>
    <row r="195" spans="1:146" x14ac:dyDescent="0.2">
      <c r="A195" s="619" t="s">
        <v>115</v>
      </c>
      <c r="B195" s="575">
        <f t="shared" si="266"/>
        <v>1983</v>
      </c>
      <c r="D195" s="630">
        <f>Mining_Data!H23</f>
        <v>111.33522039665836</v>
      </c>
      <c r="E195" s="630">
        <f>Mining_Data!I23</f>
        <v>99.608934775693655</v>
      </c>
      <c r="F195" s="630">
        <f>Mining_Data!J23</f>
        <v>8.1459835635376585</v>
      </c>
      <c r="G195" s="630"/>
      <c r="H195" s="630">
        <f t="shared" si="277"/>
        <v>219.09013873588967</v>
      </c>
      <c r="J195" s="636">
        <f t="shared" si="278"/>
        <v>291226.6928887096</v>
      </c>
      <c r="K195" s="636">
        <f t="shared" si="278"/>
        <v>42956.207508355968</v>
      </c>
      <c r="L195" s="636">
        <f t="shared" si="278"/>
        <v>101505.2</v>
      </c>
      <c r="M195" s="636"/>
      <c r="N195" s="636">
        <f t="shared" si="279"/>
        <v>435688.10039706557</v>
      </c>
      <c r="O195" s="781"/>
      <c r="R195" s="630">
        <f t="shared" si="280"/>
        <v>227736.54937801097</v>
      </c>
      <c r="S195" s="630">
        <f t="shared" si="280"/>
        <v>33591.352411014021</v>
      </c>
      <c r="T195" s="630">
        <f t="shared" si="280"/>
        <v>79376.116806568549</v>
      </c>
      <c r="U195" s="645"/>
      <c r="V195" s="630">
        <f t="shared" si="281"/>
        <v>340704.01859559352</v>
      </c>
      <c r="X195" s="639">
        <f t="shared" si="282"/>
        <v>0.38229744427721257</v>
      </c>
      <c r="Y195" s="639">
        <f t="shared" si="283"/>
        <v>2.3188484401542531</v>
      </c>
      <c r="Z195" s="639">
        <f t="shared" si="284"/>
        <v>8.0251884273294952E-2</v>
      </c>
      <c r="AA195" s="630"/>
      <c r="AB195" s="639">
        <f t="shared" si="309"/>
        <v>0.64305123150291854</v>
      </c>
      <c r="AE195" s="639">
        <f t="shared" si="310"/>
        <v>0.48887726059227049</v>
      </c>
      <c r="AF195" s="639">
        <f t="shared" si="311"/>
        <v>2.9653148095053661</v>
      </c>
      <c r="AG195" s="639">
        <f t="shared" si="312"/>
        <v>0.10262512064414268</v>
      </c>
      <c r="AH195" s="630"/>
      <c r="AI195" s="639">
        <f t="shared" si="285"/>
        <v>0.64305123150291854</v>
      </c>
      <c r="AK195" s="640">
        <f t="shared" si="286"/>
        <v>0.99974071920518492</v>
      </c>
      <c r="AL195" s="640">
        <f t="shared" si="287"/>
        <v>0.99163049722195495</v>
      </c>
      <c r="AM195" s="640">
        <f t="shared" si="288"/>
        <v>0.99895486972593073</v>
      </c>
      <c r="AN195" s="641"/>
      <c r="AO195" s="640">
        <f t="shared" si="289"/>
        <v>0.94225408746075245</v>
      </c>
      <c r="AQ195" s="635">
        <f t="shared" si="313"/>
        <v>1.2787876767435948</v>
      </c>
      <c r="AR195" s="635">
        <f t="shared" si="314"/>
        <v>1.2787876767435946</v>
      </c>
      <c r="AS195" s="635">
        <f t="shared" si="315"/>
        <v>1.2787876767435946</v>
      </c>
      <c r="AT195" s="635"/>
      <c r="AU195" s="635">
        <f t="shared" si="290"/>
        <v>1.2787876767435948</v>
      </c>
      <c r="AW195" s="635">
        <f t="shared" si="291"/>
        <v>0.66842930211612239</v>
      </c>
      <c r="AX195" s="635">
        <f t="shared" si="291"/>
        <v>9.8593942476757374E-2</v>
      </c>
      <c r="AY195" s="635">
        <f t="shared" si="291"/>
        <v>0.23297675540712029</v>
      </c>
      <c r="AZ195" s="650"/>
      <c r="BA195" s="635">
        <f t="shared" si="316"/>
        <v>1</v>
      </c>
      <c r="BC195" s="625"/>
      <c r="BD195" s="642">
        <f t="shared" si="292"/>
        <v>0.99974071920518492</v>
      </c>
      <c r="BE195" s="642">
        <f t="shared" si="293"/>
        <v>0.99163049722195495</v>
      </c>
      <c r="BF195" s="642">
        <f t="shared" si="294"/>
        <v>0.99895486972593073</v>
      </c>
      <c r="BG195" s="642">
        <v>1</v>
      </c>
      <c r="BH195" s="633"/>
      <c r="BI195" s="642">
        <f t="shared" si="295"/>
        <v>1.2787876767435948</v>
      </c>
      <c r="BJ195" s="642">
        <f t="shared" si="296"/>
        <v>1.2787876767435946</v>
      </c>
      <c r="BK195" s="642">
        <f t="shared" si="297"/>
        <v>1.2787876767435946</v>
      </c>
      <c r="BL195" s="642">
        <v>1</v>
      </c>
      <c r="BN195" s="642">
        <v>1</v>
      </c>
      <c r="BO195" s="642">
        <v>1</v>
      </c>
      <c r="BP195" s="642">
        <v>1</v>
      </c>
      <c r="BQ195" s="642">
        <v>1</v>
      </c>
      <c r="BS195" s="590"/>
      <c r="BT195" s="634">
        <f t="shared" si="298"/>
        <v>0.95937375859204932</v>
      </c>
      <c r="BU195" s="634">
        <f t="shared" si="299"/>
        <v>0.94225408746075245</v>
      </c>
      <c r="BV195" s="634">
        <f t="shared" si="300"/>
        <v>1.016547214440785</v>
      </c>
      <c r="BW195" s="634">
        <f t="shared" si="301"/>
        <v>0.93108653741095904</v>
      </c>
      <c r="BX195" s="634">
        <v>1</v>
      </c>
      <c r="BY195" s="634">
        <v>1</v>
      </c>
      <c r="BZ195" s="634">
        <f t="shared" si="302"/>
        <v>0.99552100581876013</v>
      </c>
      <c r="CA195" s="634">
        <f t="shared" si="303"/>
        <v>0.90397384543594383</v>
      </c>
      <c r="CB195" s="634">
        <f t="shared" si="304"/>
        <v>0.90397384543594361</v>
      </c>
      <c r="CC195" s="634"/>
      <c r="CD195" s="634">
        <f t="shared" si="305"/>
        <v>0.94649342600842612</v>
      </c>
      <c r="CE195" s="590"/>
      <c r="CG195" s="579"/>
      <c r="CI195" s="625">
        <f t="shared" si="273"/>
        <v>0.50817084255385647</v>
      </c>
      <c r="CJ195" s="625">
        <f t="shared" si="274"/>
        <v>0.45464818887065905</v>
      </c>
      <c r="CK195" s="625">
        <f t="shared" si="275"/>
        <v>3.7180968575484523E-2</v>
      </c>
      <c r="CL195" s="625">
        <f t="shared" si="276"/>
        <v>0</v>
      </c>
      <c r="CN195" s="625">
        <f t="shared" si="306"/>
        <v>0.50518377470246989</v>
      </c>
      <c r="CO195" s="625">
        <f t="shared" si="306"/>
        <v>0.45458712767471937</v>
      </c>
      <c r="CP195" s="625">
        <f t="shared" si="306"/>
        <v>4.0146413350885216E-2</v>
      </c>
      <c r="CQ195" s="625"/>
      <c r="CR195" s="625">
        <f t="shared" si="307"/>
        <v>0.99991731572807441</v>
      </c>
      <c r="CS195" s="625"/>
      <c r="CT195" s="625">
        <f t="shared" si="308"/>
        <v>0.50522554890913962</v>
      </c>
      <c r="CU195" s="625">
        <f t="shared" si="308"/>
        <v>0.45462471798852561</v>
      </c>
      <c r="CV195" s="625">
        <f t="shared" si="308"/>
        <v>4.0149733102334786E-2</v>
      </c>
      <c r="CW195" s="625">
        <f t="shared" si="308"/>
        <v>0</v>
      </c>
      <c r="CZ195" s="625">
        <f t="shared" si="317"/>
        <v>1.2968242779306174E-4</v>
      </c>
      <c r="DA195" s="625">
        <f t="shared" si="318"/>
        <v>1.0305260611075132E-2</v>
      </c>
      <c r="DB195" s="625">
        <f t="shared" si="319"/>
        <v>5.2324872781514423E-4</v>
      </c>
      <c r="DC195" s="625">
        <f t="shared" si="320"/>
        <v>0</v>
      </c>
      <c r="DE195" s="625">
        <f t="shared" si="321"/>
        <v>5.8961021285455491E-4</v>
      </c>
      <c r="DF195" s="625">
        <f t="shared" si="322"/>
        <v>5.8961021285433297E-4</v>
      </c>
      <c r="DG195" s="625">
        <f t="shared" si="323"/>
        <v>5.8961021285433297E-4</v>
      </c>
      <c r="DH195" s="625">
        <f t="shared" si="324"/>
        <v>0</v>
      </c>
      <c r="DI195" s="625"/>
      <c r="DK195" s="625">
        <f t="shared" si="325"/>
        <v>4.2691791314349699E-2</v>
      </c>
      <c r="DL195" s="625">
        <f t="shared" si="326"/>
        <v>2.0982393788882048E-2</v>
      </c>
      <c r="DM195" s="625">
        <f t="shared" si="327"/>
        <v>-0.12106257655287044</v>
      </c>
      <c r="DN195" s="625"/>
      <c r="DP195" s="625">
        <f t="shared" si="328"/>
        <v>5.8961021285455491E-4</v>
      </c>
      <c r="DQ195" s="625">
        <f t="shared" si="329"/>
        <v>5.8961021285433297E-4</v>
      </c>
      <c r="DR195" s="625">
        <f t="shared" si="330"/>
        <v>5.8961021285433297E-4</v>
      </c>
      <c r="DS195" s="625">
        <f t="shared" si="331"/>
        <v>0</v>
      </c>
      <c r="DU195" s="625">
        <f t="shared" si="332"/>
        <v>0</v>
      </c>
      <c r="DV195" s="625">
        <f t="shared" si="333"/>
        <v>0</v>
      </c>
      <c r="DW195" s="625">
        <f t="shared" si="334"/>
        <v>0</v>
      </c>
      <c r="DX195" s="625">
        <f t="shared" si="335"/>
        <v>0</v>
      </c>
      <c r="EB195" s="625">
        <f t="shared" si="339"/>
        <v>1.0047829553602834</v>
      </c>
      <c r="EC195" s="625">
        <f t="shared" si="268"/>
        <v>1.0117437049530509</v>
      </c>
      <c r="ED195" s="625">
        <f t="shared" si="336"/>
        <v>0.99552100581876013</v>
      </c>
      <c r="EE195" s="625"/>
      <c r="EF195" s="625">
        <f t="shared" si="340"/>
        <v>1.0005897840671232</v>
      </c>
      <c r="EG195" s="625">
        <f t="shared" si="270"/>
        <v>1.0298922449934695</v>
      </c>
      <c r="EH195" s="625">
        <f t="shared" si="337"/>
        <v>1.016547214440785</v>
      </c>
      <c r="EI195" s="625"/>
      <c r="EJ195" s="625">
        <f t="shared" si="341"/>
        <v>1.0265949668782992</v>
      </c>
      <c r="EK195" s="625">
        <f t="shared" si="272"/>
        <v>0.88738702392715474</v>
      </c>
      <c r="EL195" s="625">
        <f t="shared" si="338"/>
        <v>0.93108653741095904</v>
      </c>
      <c r="EM195" s="625"/>
      <c r="EP195" s="581"/>
    </row>
    <row r="196" spans="1:146" x14ac:dyDescent="0.2">
      <c r="A196" s="619" t="s">
        <v>115</v>
      </c>
      <c r="B196" s="575">
        <f t="shared" si="266"/>
        <v>1984</v>
      </c>
      <c r="D196" s="630">
        <f>Mining_Data!H24</f>
        <v>115.79323865145018</v>
      </c>
      <c r="E196" s="630">
        <f>Mining_Data!I24</f>
        <v>120.56325469533031</v>
      </c>
      <c r="F196" s="630">
        <f>Mining_Data!J24</f>
        <v>9.2476210768842453</v>
      </c>
      <c r="G196" s="630"/>
      <c r="H196" s="630">
        <f t="shared" si="277"/>
        <v>245.60411442366475</v>
      </c>
      <c r="J196" s="636">
        <f t="shared" si="278"/>
        <v>302848.5462217062</v>
      </c>
      <c r="K196" s="636">
        <f t="shared" si="278"/>
        <v>52308.689246084599</v>
      </c>
      <c r="L196" s="636">
        <f t="shared" si="278"/>
        <v>115172.2</v>
      </c>
      <c r="M196" s="636"/>
      <c r="N196" s="636">
        <f t="shared" si="279"/>
        <v>470329.43546779081</v>
      </c>
      <c r="O196" s="781"/>
      <c r="R196" s="630">
        <f t="shared" si="280"/>
        <v>237020.00793269437</v>
      </c>
      <c r="S196" s="630">
        <f t="shared" si="280"/>
        <v>40938.634491510711</v>
      </c>
      <c r="T196" s="630">
        <f t="shared" si="280"/>
        <v>90137.846452271697</v>
      </c>
      <c r="U196" s="645"/>
      <c r="V196" s="630">
        <f t="shared" si="281"/>
        <v>368096.48887647677</v>
      </c>
      <c r="X196" s="639">
        <f t="shared" si="282"/>
        <v>0.38234701832341461</v>
      </c>
      <c r="Y196" s="639">
        <f t="shared" si="283"/>
        <v>2.3048418232799568</v>
      </c>
      <c r="Z196" s="639">
        <f t="shared" si="284"/>
        <v>8.0293864985510791E-2</v>
      </c>
      <c r="AA196" s="630"/>
      <c r="AB196" s="639">
        <f t="shared" si="309"/>
        <v>0.66722753909799681</v>
      </c>
      <c r="AE196" s="639">
        <f t="shared" si="310"/>
        <v>0.48853782286739067</v>
      </c>
      <c r="AF196" s="639">
        <f t="shared" si="311"/>
        <v>2.9449749898309641</v>
      </c>
      <c r="AG196" s="639">
        <f t="shared" si="312"/>
        <v>0.10259420921245209</v>
      </c>
      <c r="AH196" s="630"/>
      <c r="AI196" s="639">
        <f t="shared" si="285"/>
        <v>0.66722753909799681</v>
      </c>
      <c r="AK196" s="640">
        <f t="shared" si="286"/>
        <v>0.9998703596025923</v>
      </c>
      <c r="AL196" s="640">
        <f t="shared" si="287"/>
        <v>0.98564071875478954</v>
      </c>
      <c r="AM196" s="640">
        <f t="shared" si="288"/>
        <v>0.99947743486296559</v>
      </c>
      <c r="AN196" s="641"/>
      <c r="AO196" s="640">
        <f t="shared" si="289"/>
        <v>0.97767929704775491</v>
      </c>
      <c r="AQ196" s="635">
        <f t="shared" si="313"/>
        <v>1.277734098750452</v>
      </c>
      <c r="AR196" s="635">
        <f t="shared" si="314"/>
        <v>1.2777340987504517</v>
      </c>
      <c r="AS196" s="635">
        <f t="shared" si="315"/>
        <v>1.277734098750452</v>
      </c>
      <c r="AT196" s="635"/>
      <c r="AU196" s="635">
        <f t="shared" si="290"/>
        <v>1.277734098750452</v>
      </c>
      <c r="AW196" s="635">
        <f t="shared" si="291"/>
        <v>0.64390727729063413</v>
      </c>
      <c r="AX196" s="635">
        <f t="shared" si="291"/>
        <v>0.11121712846668474</v>
      </c>
      <c r="AY196" s="635">
        <f t="shared" si="291"/>
        <v>0.2448755942426811</v>
      </c>
      <c r="AZ196" s="650"/>
      <c r="BA196" s="635">
        <f t="shared" si="316"/>
        <v>1</v>
      </c>
      <c r="BC196" s="625"/>
      <c r="BD196" s="642">
        <f t="shared" si="292"/>
        <v>0.9998703596025923</v>
      </c>
      <c r="BE196" s="642">
        <f t="shared" si="293"/>
        <v>0.98564071875478954</v>
      </c>
      <c r="BF196" s="642">
        <f t="shared" si="294"/>
        <v>0.99947743486296559</v>
      </c>
      <c r="BG196" s="642">
        <v>1</v>
      </c>
      <c r="BH196" s="633"/>
      <c r="BI196" s="642">
        <f t="shared" si="295"/>
        <v>1.277734098750452</v>
      </c>
      <c r="BJ196" s="642">
        <f t="shared" si="296"/>
        <v>1.2777340987504517</v>
      </c>
      <c r="BK196" s="642">
        <f t="shared" si="297"/>
        <v>1.277734098750452</v>
      </c>
      <c r="BL196" s="642">
        <v>1</v>
      </c>
      <c r="BN196" s="642">
        <v>1</v>
      </c>
      <c r="BO196" s="642">
        <v>1</v>
      </c>
      <c r="BP196" s="642">
        <v>1</v>
      </c>
      <c r="BQ196" s="642">
        <v>1</v>
      </c>
      <c r="BS196" s="590"/>
      <c r="BT196" s="634">
        <f t="shared" si="298"/>
        <v>1.0356530689499874</v>
      </c>
      <c r="BU196" s="634">
        <f t="shared" si="299"/>
        <v>0.97767929704775491</v>
      </c>
      <c r="BV196" s="634">
        <f t="shared" si="300"/>
        <v>1.0157096932528638</v>
      </c>
      <c r="BW196" s="634">
        <f t="shared" si="301"/>
        <v>0.96958130720602098</v>
      </c>
      <c r="BX196" s="634">
        <v>1</v>
      </c>
      <c r="BY196" s="634">
        <v>1</v>
      </c>
      <c r="BZ196" s="634">
        <f t="shared" si="302"/>
        <v>0.99275615358338754</v>
      </c>
      <c r="CA196" s="634">
        <f t="shared" si="303"/>
        <v>1.0125365644363737</v>
      </c>
      <c r="CB196" s="634">
        <f t="shared" si="304"/>
        <v>1.0125365644363737</v>
      </c>
      <c r="CC196" s="634"/>
      <c r="CD196" s="634">
        <f t="shared" si="305"/>
        <v>0.98481313212593824</v>
      </c>
      <c r="CE196" s="590"/>
      <c r="CG196" s="579"/>
      <c r="CI196" s="625">
        <f t="shared" si="273"/>
        <v>0.47146294321319043</v>
      </c>
      <c r="CJ196" s="625">
        <f t="shared" si="274"/>
        <v>0.49088450728215349</v>
      </c>
      <c r="CK196" s="625">
        <f t="shared" si="275"/>
        <v>3.7652549504656047E-2</v>
      </c>
      <c r="CL196" s="625">
        <f t="shared" si="276"/>
        <v>0</v>
      </c>
      <c r="CN196" s="625">
        <f t="shared" si="306"/>
        <v>0.48958755977522167</v>
      </c>
      <c r="CO196" s="625">
        <f t="shared" si="306"/>
        <v>0.4725348056798605</v>
      </c>
      <c r="CP196" s="625">
        <f t="shared" si="306"/>
        <v>3.7416263738558719E-2</v>
      </c>
      <c r="CQ196" s="625"/>
      <c r="CR196" s="625">
        <f t="shared" si="307"/>
        <v>0.99953862919364078</v>
      </c>
      <c r="CS196" s="625"/>
      <c r="CT196" s="625">
        <f t="shared" si="308"/>
        <v>0.48981354544564959</v>
      </c>
      <c r="CU196" s="625">
        <f t="shared" si="308"/>
        <v>0.47275292007580455</v>
      </c>
      <c r="CV196" s="625">
        <f t="shared" si="308"/>
        <v>3.7433534478545964E-2</v>
      </c>
      <c r="CW196" s="625">
        <f t="shared" si="308"/>
        <v>0</v>
      </c>
      <c r="CZ196" s="625">
        <f t="shared" si="317"/>
        <v>1.2966561244123968E-4</v>
      </c>
      <c r="DA196" s="625">
        <f t="shared" si="318"/>
        <v>-6.0586496592943823E-3</v>
      </c>
      <c r="DB196" s="625">
        <f t="shared" si="319"/>
        <v>5.2297508176303966E-4</v>
      </c>
      <c r="DC196" s="625">
        <f t="shared" si="320"/>
        <v>0</v>
      </c>
      <c r="DE196" s="625">
        <f t="shared" si="321"/>
        <v>-8.2422771664843772E-4</v>
      </c>
      <c r="DF196" s="625">
        <f t="shared" si="322"/>
        <v>-8.2422771664843772E-4</v>
      </c>
      <c r="DG196" s="625">
        <f t="shared" si="323"/>
        <v>-8.2422771664821556E-4</v>
      </c>
      <c r="DH196" s="625">
        <f t="shared" si="324"/>
        <v>0</v>
      </c>
      <c r="DI196" s="625"/>
      <c r="DK196" s="625">
        <f t="shared" si="325"/>
        <v>-3.7375898576652106E-2</v>
      </c>
      <c r="DL196" s="625">
        <f t="shared" si="326"/>
        <v>0.12047457853404685</v>
      </c>
      <c r="DM196" s="625">
        <f t="shared" si="327"/>
        <v>4.9811616592292413E-2</v>
      </c>
      <c r="DN196" s="625"/>
      <c r="DP196" s="625">
        <f t="shared" si="328"/>
        <v>-8.2422771664843772E-4</v>
      </c>
      <c r="DQ196" s="625">
        <f t="shared" si="329"/>
        <v>-8.2422771664843772E-4</v>
      </c>
      <c r="DR196" s="625">
        <f t="shared" si="330"/>
        <v>-8.2422771664821556E-4</v>
      </c>
      <c r="DS196" s="625">
        <f t="shared" si="331"/>
        <v>0</v>
      </c>
      <c r="DU196" s="625">
        <f t="shared" si="332"/>
        <v>0</v>
      </c>
      <c r="DV196" s="625">
        <f t="shared" si="333"/>
        <v>0</v>
      </c>
      <c r="DW196" s="625">
        <f t="shared" si="334"/>
        <v>0</v>
      </c>
      <c r="DX196" s="625">
        <f t="shared" si="335"/>
        <v>0</v>
      </c>
      <c r="EB196" s="625">
        <f t="shared" si="339"/>
        <v>0.99722270829122428</v>
      </c>
      <c r="EC196" s="625">
        <f t="shared" si="268"/>
        <v>1.0089337975498787</v>
      </c>
      <c r="ED196" s="625">
        <f t="shared" si="336"/>
        <v>0.99275615358338754</v>
      </c>
      <c r="EE196" s="625"/>
      <c r="EF196" s="625">
        <f t="shared" si="340"/>
        <v>0.99917611186571187</v>
      </c>
      <c r="EG196" s="625">
        <f t="shared" si="270"/>
        <v>1.0290437289932242</v>
      </c>
      <c r="EH196" s="625">
        <f t="shared" si="337"/>
        <v>1.0157096932528638</v>
      </c>
      <c r="EI196" s="625"/>
      <c r="EJ196" s="625">
        <f t="shared" si="341"/>
        <v>1.0413439226627668</v>
      </c>
      <c r="EK196" s="625">
        <f t="shared" si="272"/>
        <v>0.92407508441634179</v>
      </c>
      <c r="EL196" s="625">
        <f t="shared" si="338"/>
        <v>0.96958130720602098</v>
      </c>
      <c r="EM196" s="625"/>
      <c r="EP196" s="581"/>
    </row>
    <row r="197" spans="1:146" x14ac:dyDescent="0.2">
      <c r="A197" s="619" t="s">
        <v>115</v>
      </c>
      <c r="B197" s="575">
        <f t="shared" si="266"/>
        <v>1985</v>
      </c>
      <c r="D197" s="630">
        <f>Mining_Data!H25</f>
        <v>114.07526379729924</v>
      </c>
      <c r="E197" s="630">
        <f>Mining_Data!I25</f>
        <v>124.04192197791866</v>
      </c>
      <c r="F197" s="630">
        <f>Mining_Data!J25</f>
        <v>8.2566129445986896</v>
      </c>
      <c r="G197" s="630"/>
      <c r="H197" s="630">
        <f t="shared" si="277"/>
        <v>246.37379871981659</v>
      </c>
      <c r="J197" s="636">
        <f t="shared" si="278"/>
        <v>298316.63271475083</v>
      </c>
      <c r="K197" s="636">
        <f t="shared" si="278"/>
        <v>53045.18856745465</v>
      </c>
      <c r="L197" s="636">
        <f t="shared" si="278"/>
        <v>102776.2</v>
      </c>
      <c r="M197" s="636"/>
      <c r="N197" s="636">
        <f t="shared" si="279"/>
        <v>454138.02128220547</v>
      </c>
      <c r="O197" s="781"/>
      <c r="R197" s="630">
        <f t="shared" si="280"/>
        <v>237140.96368191612</v>
      </c>
      <c r="S197" s="630">
        <f t="shared" si="280"/>
        <v>42167.233590368807</v>
      </c>
      <c r="T197" s="630">
        <f t="shared" si="280"/>
        <v>81699.926986203893</v>
      </c>
      <c r="U197" s="645"/>
      <c r="V197" s="630">
        <f t="shared" si="281"/>
        <v>361008.12425848882</v>
      </c>
      <c r="X197" s="639">
        <f t="shared" si="282"/>
        <v>0.38239659236961676</v>
      </c>
      <c r="Y197" s="639">
        <f t="shared" si="283"/>
        <v>2.338419851598442</v>
      </c>
      <c r="Z197" s="639">
        <f t="shared" si="284"/>
        <v>8.0335845697726602E-2</v>
      </c>
      <c r="AA197" s="630"/>
      <c r="AB197" s="639">
        <f t="shared" si="309"/>
        <v>0.68246053804431328</v>
      </c>
      <c r="AE197" s="639">
        <f t="shared" si="310"/>
        <v>0.48104410990887098</v>
      </c>
      <c r="AF197" s="639">
        <f t="shared" si="311"/>
        <v>2.9416661093520351</v>
      </c>
      <c r="AG197" s="639">
        <f t="shared" si="312"/>
        <v>0.10106022427649081</v>
      </c>
      <c r="AH197" s="630"/>
      <c r="AI197" s="639">
        <f t="shared" si="285"/>
        <v>0.68246053804431328</v>
      </c>
      <c r="AK197" s="640">
        <f t="shared" si="286"/>
        <v>1</v>
      </c>
      <c r="AL197" s="640">
        <f t="shared" si="287"/>
        <v>1</v>
      </c>
      <c r="AM197" s="640">
        <f t="shared" si="288"/>
        <v>1</v>
      </c>
      <c r="AN197" s="641"/>
      <c r="AO197" s="640">
        <f t="shared" si="289"/>
        <v>1</v>
      </c>
      <c r="AQ197" s="635">
        <f t="shared" si="313"/>
        <v>1.2579717484613555</v>
      </c>
      <c r="AR197" s="635">
        <f t="shared" si="314"/>
        <v>1.2579717484613555</v>
      </c>
      <c r="AS197" s="635">
        <f t="shared" si="315"/>
        <v>1.2579717484613555</v>
      </c>
      <c r="AT197" s="635"/>
      <c r="AU197" s="635">
        <f t="shared" si="290"/>
        <v>1.2579717484613555</v>
      </c>
      <c r="AW197" s="635">
        <f t="shared" si="291"/>
        <v>0.65688539328305695</v>
      </c>
      <c r="AX197" s="635">
        <f t="shared" si="291"/>
        <v>0.11680411258605429</v>
      </c>
      <c r="AY197" s="635">
        <f t="shared" si="291"/>
        <v>0.22631049413088875</v>
      </c>
      <c r="AZ197" s="650"/>
      <c r="BA197" s="635">
        <f t="shared" si="316"/>
        <v>1</v>
      </c>
      <c r="BC197" s="625"/>
      <c r="BD197" s="642">
        <f t="shared" si="292"/>
        <v>1</v>
      </c>
      <c r="BE197" s="642">
        <f t="shared" si="293"/>
        <v>1</v>
      </c>
      <c r="BF197" s="642">
        <f t="shared" si="294"/>
        <v>1</v>
      </c>
      <c r="BG197" s="642">
        <v>1</v>
      </c>
      <c r="BH197" s="633"/>
      <c r="BI197" s="642">
        <f t="shared" si="295"/>
        <v>1.2579717484613555</v>
      </c>
      <c r="BJ197" s="642">
        <f t="shared" si="296"/>
        <v>1.2579717484613555</v>
      </c>
      <c r="BK197" s="642">
        <f t="shared" si="297"/>
        <v>1.2579717484613555</v>
      </c>
      <c r="BL197" s="642">
        <v>1</v>
      </c>
      <c r="BN197" s="642">
        <v>1</v>
      </c>
      <c r="BO197" s="642">
        <v>1</v>
      </c>
      <c r="BP197" s="642">
        <v>1</v>
      </c>
      <c r="BQ197" s="642">
        <v>1</v>
      </c>
      <c r="BT197" s="634">
        <f t="shared" si="298"/>
        <v>1</v>
      </c>
      <c r="BU197" s="634">
        <f t="shared" si="299"/>
        <v>1</v>
      </c>
      <c r="BV197" s="634">
        <f t="shared" si="300"/>
        <v>1</v>
      </c>
      <c r="BW197" s="634">
        <f t="shared" si="301"/>
        <v>1</v>
      </c>
      <c r="BX197" s="634">
        <v>1</v>
      </c>
      <c r="BY197" s="634">
        <v>1</v>
      </c>
      <c r="BZ197" s="634">
        <f t="shared" si="302"/>
        <v>1</v>
      </c>
      <c r="CA197" s="634">
        <f t="shared" si="303"/>
        <v>1</v>
      </c>
      <c r="CB197" s="634">
        <f t="shared" si="304"/>
        <v>1</v>
      </c>
      <c r="CC197" s="634"/>
      <c r="CD197" s="634">
        <f t="shared" si="305"/>
        <v>1</v>
      </c>
      <c r="CG197" s="579"/>
      <c r="CI197" s="625">
        <f t="shared" si="273"/>
        <v>0.46301702693243341</v>
      </c>
      <c r="CJ197" s="625">
        <f t="shared" si="274"/>
        <v>0.50347042835907529</v>
      </c>
      <c r="CK197" s="625">
        <f t="shared" si="275"/>
        <v>3.3512544708491299E-2</v>
      </c>
      <c r="CL197" s="625">
        <f t="shared" si="276"/>
        <v>0</v>
      </c>
      <c r="CN197" s="625">
        <f t="shared" si="306"/>
        <v>0.46722726230042488</v>
      </c>
      <c r="CO197" s="625">
        <f t="shared" si="306"/>
        <v>0.49715091590377036</v>
      </c>
      <c r="CP197" s="625">
        <f t="shared" si="306"/>
        <v>3.5542370257887049E-2</v>
      </c>
      <c r="CQ197" s="625"/>
      <c r="CR197" s="625">
        <f t="shared" si="307"/>
        <v>0.99992054846208234</v>
      </c>
      <c r="CS197" s="625"/>
      <c r="CT197" s="625">
        <f t="shared" si="308"/>
        <v>0.46726438717460006</v>
      </c>
      <c r="CU197" s="625">
        <f t="shared" si="308"/>
        <v>0.49719041844715389</v>
      </c>
      <c r="CV197" s="625">
        <f t="shared" si="308"/>
        <v>3.5545194378245985E-2</v>
      </c>
      <c r="CW197" s="625">
        <f t="shared" si="308"/>
        <v>0</v>
      </c>
      <c r="CZ197" s="625">
        <f t="shared" si="317"/>
        <v>1.2964880145041358E-4</v>
      </c>
      <c r="DA197" s="625">
        <f t="shared" si="318"/>
        <v>1.4463373384606461E-2</v>
      </c>
      <c r="DB197" s="625">
        <f t="shared" si="319"/>
        <v>5.2270172178076719E-4</v>
      </c>
      <c r="DC197" s="625">
        <f t="shared" si="320"/>
        <v>0</v>
      </c>
      <c r="DE197" s="625">
        <f t="shared" si="321"/>
        <v>-1.5587573338931824E-2</v>
      </c>
      <c r="DF197" s="625">
        <f t="shared" si="322"/>
        <v>-1.5587573338931711E-2</v>
      </c>
      <c r="DG197" s="625">
        <f t="shared" si="323"/>
        <v>-1.5587573338931824E-2</v>
      </c>
      <c r="DH197" s="625">
        <f t="shared" si="324"/>
        <v>0</v>
      </c>
      <c r="DI197" s="625"/>
      <c r="DK197" s="625">
        <f t="shared" si="325"/>
        <v>1.995482744491784E-2</v>
      </c>
      <c r="DL197" s="625">
        <f t="shared" si="326"/>
        <v>4.9013877342886578E-2</v>
      </c>
      <c r="DM197" s="625">
        <f t="shared" si="327"/>
        <v>-7.8842378765043283E-2</v>
      </c>
      <c r="DN197" s="625"/>
      <c r="DP197" s="625">
        <f t="shared" si="328"/>
        <v>-1.5587573338931824E-2</v>
      </c>
      <c r="DQ197" s="625">
        <f t="shared" si="329"/>
        <v>-1.5587573338931711E-2</v>
      </c>
      <c r="DR197" s="625">
        <f t="shared" si="330"/>
        <v>-1.5587573338931824E-2</v>
      </c>
      <c r="DS197" s="625">
        <f t="shared" si="331"/>
        <v>0</v>
      </c>
      <c r="DU197" s="625">
        <f t="shared" si="332"/>
        <v>0</v>
      </c>
      <c r="DV197" s="625">
        <f t="shared" si="333"/>
        <v>0</v>
      </c>
      <c r="DW197" s="625">
        <f t="shared" si="334"/>
        <v>0</v>
      </c>
      <c r="DX197" s="625">
        <f t="shared" si="335"/>
        <v>0</v>
      </c>
      <c r="EB197" s="625">
        <f t="shared" si="339"/>
        <v>1.0072967026096646</v>
      </c>
      <c r="EC197" s="625">
        <f t="shared" si="268"/>
        <v>1.0162956874234397</v>
      </c>
      <c r="ED197" s="625">
        <f t="shared" si="336"/>
        <v>1</v>
      </c>
      <c r="EE197" s="625"/>
      <c r="EF197" s="625">
        <f t="shared" si="340"/>
        <v>0.98453328410940677</v>
      </c>
      <c r="EG197" s="625">
        <f t="shared" si="270"/>
        <v>1.0131278019978893</v>
      </c>
      <c r="EH197" s="625">
        <f t="shared" si="337"/>
        <v>1</v>
      </c>
      <c r="EI197" s="625"/>
      <c r="EJ197" s="625">
        <f t="shared" si="341"/>
        <v>1.0313730190216173</v>
      </c>
      <c r="EK197" s="625">
        <f t="shared" si="272"/>
        <v>0.95306610961713822</v>
      </c>
      <c r="EL197" s="625">
        <f t="shared" si="338"/>
        <v>1</v>
      </c>
      <c r="EM197" s="625"/>
      <c r="EP197" s="581"/>
    </row>
    <row r="198" spans="1:146" x14ac:dyDescent="0.2">
      <c r="A198" s="619" t="s">
        <v>115</v>
      </c>
      <c r="B198" s="575">
        <f t="shared" si="266"/>
        <v>1986</v>
      </c>
      <c r="D198" s="630">
        <f>Mining_Data!H26</f>
        <v>111.41799221145406</v>
      </c>
      <c r="E198" s="630">
        <f>Mining_Data!I26</f>
        <v>122.87439793585489</v>
      </c>
      <c r="F198" s="630">
        <f>Mining_Data!J26</f>
        <v>4.8472410861300652</v>
      </c>
      <c r="G198" s="630"/>
      <c r="H198" s="630">
        <f t="shared" si="277"/>
        <v>239.13963123343899</v>
      </c>
      <c r="J198" s="636">
        <f t="shared" si="278"/>
        <v>291329.87069953687</v>
      </c>
      <c r="K198" s="636">
        <f t="shared" si="278"/>
        <v>52302.856819059562</v>
      </c>
      <c r="L198" s="636">
        <f t="shared" si="278"/>
        <v>60305.700000000004</v>
      </c>
      <c r="M198" s="636"/>
      <c r="N198" s="636">
        <f t="shared" si="279"/>
        <v>403938.42751859647</v>
      </c>
      <c r="O198" s="781"/>
      <c r="R198" s="630">
        <f t="shared" si="280"/>
        <v>244329.12529857771</v>
      </c>
      <c r="S198" s="630">
        <f t="shared" si="280"/>
        <v>43864.747636528191</v>
      </c>
      <c r="T198" s="630">
        <f t="shared" si="280"/>
        <v>50576.478464560903</v>
      </c>
      <c r="U198" s="645"/>
      <c r="V198" s="630">
        <f t="shared" si="281"/>
        <v>338770.35139966686</v>
      </c>
      <c r="X198" s="639">
        <f t="shared" si="282"/>
        <v>0.38244616641581886</v>
      </c>
      <c r="Y198" s="639">
        <f t="shared" si="283"/>
        <v>2.3492865477871661</v>
      </c>
      <c r="Z198" s="639">
        <f t="shared" si="284"/>
        <v>8.0377826409942427E-2</v>
      </c>
      <c r="AA198" s="630"/>
      <c r="AB198" s="639">
        <f t="shared" si="309"/>
        <v>0.70590484157012967</v>
      </c>
      <c r="AE198" s="639">
        <f t="shared" si="310"/>
        <v>0.45601600740516651</v>
      </c>
      <c r="AF198" s="639">
        <f t="shared" si="311"/>
        <v>2.8012106430889787</v>
      </c>
      <c r="AG198" s="639">
        <f t="shared" si="312"/>
        <v>9.5839829764473264E-2</v>
      </c>
      <c r="AH198" s="630"/>
      <c r="AI198" s="639">
        <f t="shared" si="285"/>
        <v>0.70590484157012967</v>
      </c>
      <c r="AK198" s="640">
        <f t="shared" si="286"/>
        <v>1.0001296403974076</v>
      </c>
      <c r="AL198" s="640">
        <f t="shared" si="287"/>
        <v>1.0046470252898752</v>
      </c>
      <c r="AM198" s="640">
        <f t="shared" si="288"/>
        <v>1.0005225651370346</v>
      </c>
      <c r="AN198" s="641"/>
      <c r="AO198" s="640">
        <f t="shared" si="289"/>
        <v>1.0343526141350228</v>
      </c>
      <c r="AQ198" s="635">
        <f t="shared" si="313"/>
        <v>1.1923665275006523</v>
      </c>
      <c r="AR198" s="635">
        <f t="shared" si="314"/>
        <v>1.1923665275006523</v>
      </c>
      <c r="AS198" s="635">
        <f t="shared" si="315"/>
        <v>1.1923665275006523</v>
      </c>
      <c r="AT198" s="635"/>
      <c r="AU198" s="635">
        <f t="shared" si="290"/>
        <v>1.1923665275006521</v>
      </c>
      <c r="AW198" s="635">
        <f t="shared" si="291"/>
        <v>0.72122346093483425</v>
      </c>
      <c r="AX198" s="635">
        <f t="shared" si="291"/>
        <v>0.12948225089738868</v>
      </c>
      <c r="AY198" s="635">
        <f t="shared" si="291"/>
        <v>0.1492942881677769</v>
      </c>
      <c r="AZ198" s="650"/>
      <c r="BA198" s="635">
        <f t="shared" si="316"/>
        <v>0.99999999999999989</v>
      </c>
      <c r="BC198" s="625"/>
      <c r="BD198" s="642">
        <f t="shared" si="292"/>
        <v>1.0001296403974076</v>
      </c>
      <c r="BE198" s="642">
        <f t="shared" si="293"/>
        <v>1.0046470252898752</v>
      </c>
      <c r="BF198" s="642">
        <f t="shared" si="294"/>
        <v>1.0005225651370346</v>
      </c>
      <c r="BG198" s="642">
        <v>1</v>
      </c>
      <c r="BH198" s="633"/>
      <c r="BI198" s="642">
        <f t="shared" si="295"/>
        <v>1.1923665275006523</v>
      </c>
      <c r="BJ198" s="642">
        <f t="shared" si="296"/>
        <v>1.1923665275006523</v>
      </c>
      <c r="BK198" s="642">
        <f t="shared" si="297"/>
        <v>1.1923665275006523</v>
      </c>
      <c r="BL198" s="642">
        <v>1</v>
      </c>
      <c r="BN198" s="642">
        <v>1</v>
      </c>
      <c r="BO198" s="642">
        <v>1</v>
      </c>
      <c r="BP198" s="642">
        <v>1</v>
      </c>
      <c r="BQ198" s="642">
        <v>1</v>
      </c>
      <c r="BT198" s="634">
        <f t="shared" si="298"/>
        <v>0.88946181246424527</v>
      </c>
      <c r="BU198" s="634">
        <f t="shared" si="299"/>
        <v>1.0343526141350228</v>
      </c>
      <c r="BV198" s="634">
        <f t="shared" si="300"/>
        <v>0.94784841468741576</v>
      </c>
      <c r="BW198" s="634">
        <f t="shared" si="301"/>
        <v>1.0886114001513021</v>
      </c>
      <c r="BX198" s="634">
        <v>1</v>
      </c>
      <c r="BY198" s="634">
        <v>1</v>
      </c>
      <c r="BZ198" s="634">
        <f t="shared" si="302"/>
        <v>1.0024364511229835</v>
      </c>
      <c r="CA198" s="634">
        <f t="shared" si="303"/>
        <v>0.92001715089566771</v>
      </c>
      <c r="CB198" s="634">
        <f t="shared" si="304"/>
        <v>0.92001715089566749</v>
      </c>
      <c r="CC198" s="634"/>
      <c r="CD198" s="634">
        <f t="shared" si="305"/>
        <v>1.0318385898440596</v>
      </c>
      <c r="CG198" s="579"/>
      <c r="CI198" s="625">
        <f t="shared" si="273"/>
        <v>0.4659118676263746</v>
      </c>
      <c r="CJ198" s="625">
        <f t="shared" si="274"/>
        <v>0.51381863099014979</v>
      </c>
      <c r="CK198" s="625">
        <f t="shared" si="275"/>
        <v>2.0269501383475719E-2</v>
      </c>
      <c r="CL198" s="625">
        <f t="shared" si="276"/>
        <v>0</v>
      </c>
      <c r="CN198" s="625">
        <f t="shared" ref="CN198:CP217" si="342">(CI198-CI197)/LN(CI198/CI197)</f>
        <v>0.46446294373333347</v>
      </c>
      <c r="CO198" s="625">
        <f t="shared" si="342"/>
        <v>0.50862698496403369</v>
      </c>
      <c r="CP198" s="625">
        <f t="shared" si="342"/>
        <v>2.6338460829368287E-2</v>
      </c>
      <c r="CQ198" s="625"/>
      <c r="CR198" s="625">
        <f t="shared" si="307"/>
        <v>0.99942838952673541</v>
      </c>
      <c r="CS198" s="625"/>
      <c r="CT198" s="625">
        <f t="shared" ref="CT198:CW217" si="343">CN198/$CR198</f>
        <v>0.4647285874611517</v>
      </c>
      <c r="CU198" s="625">
        <f t="shared" si="343"/>
        <v>0.50891788775870828</v>
      </c>
      <c r="CV198" s="625">
        <f t="shared" si="343"/>
        <v>2.6353524780140053E-2</v>
      </c>
      <c r="CW198" s="625">
        <f t="shared" si="343"/>
        <v>0</v>
      </c>
      <c r="CZ198" s="625">
        <f t="shared" si="317"/>
        <v>1.296319948174755E-4</v>
      </c>
      <c r="DA198" s="625">
        <f t="shared" si="318"/>
        <v>4.6362612022956724E-3</v>
      </c>
      <c r="DB198" s="625">
        <f t="shared" si="319"/>
        <v>5.2242864742115317E-4</v>
      </c>
      <c r="DC198" s="625">
        <f t="shared" si="320"/>
        <v>0</v>
      </c>
      <c r="DE198" s="625">
        <f t="shared" si="321"/>
        <v>-5.3560689631261919E-2</v>
      </c>
      <c r="DF198" s="625">
        <f t="shared" si="322"/>
        <v>-5.3560689631261919E-2</v>
      </c>
      <c r="DG198" s="625">
        <f t="shared" si="323"/>
        <v>-5.3560689631261919E-2</v>
      </c>
      <c r="DH198" s="625">
        <f t="shared" si="324"/>
        <v>0</v>
      </c>
      <c r="DI198" s="625"/>
      <c r="DK198" s="625">
        <f t="shared" si="325"/>
        <v>9.3439457393538039E-2</v>
      </c>
      <c r="DL198" s="625">
        <f t="shared" si="326"/>
        <v>0.10304553276747444</v>
      </c>
      <c r="DM198" s="625">
        <f t="shared" si="327"/>
        <v>-0.41598847781795434</v>
      </c>
      <c r="DN198" s="625"/>
      <c r="DP198" s="625">
        <f t="shared" si="328"/>
        <v>-5.3560689631261919E-2</v>
      </c>
      <c r="DQ198" s="625">
        <f t="shared" si="329"/>
        <v>-5.3560689631261919E-2</v>
      </c>
      <c r="DR198" s="625">
        <f t="shared" si="330"/>
        <v>-5.3560689631261919E-2</v>
      </c>
      <c r="DS198" s="625">
        <f t="shared" si="331"/>
        <v>0</v>
      </c>
      <c r="DU198" s="625">
        <f t="shared" si="332"/>
        <v>0</v>
      </c>
      <c r="DV198" s="625">
        <f t="shared" si="333"/>
        <v>0</v>
      </c>
      <c r="DW198" s="625">
        <f t="shared" si="334"/>
        <v>0</v>
      </c>
      <c r="DX198" s="625">
        <f t="shared" si="335"/>
        <v>0</v>
      </c>
      <c r="EB198" s="625">
        <f t="shared" si="339"/>
        <v>1.0024364511229835</v>
      </c>
      <c r="EC198" s="625">
        <f t="shared" si="268"/>
        <v>1.0187718421923457</v>
      </c>
      <c r="ED198" s="625">
        <f t="shared" si="336"/>
        <v>1.0024364511229835</v>
      </c>
      <c r="EE198" s="625"/>
      <c r="EF198" s="625">
        <f t="shared" si="340"/>
        <v>0.94784841468741576</v>
      </c>
      <c r="EG198" s="625">
        <f t="shared" si="270"/>
        <v>0.96029158099944545</v>
      </c>
      <c r="EH198" s="625">
        <f t="shared" si="337"/>
        <v>0.94784841468741576</v>
      </c>
      <c r="EI198" s="625"/>
      <c r="EJ198" s="625">
        <f t="shared" si="341"/>
        <v>1.0886114001513021</v>
      </c>
      <c r="EK198" s="625">
        <f t="shared" si="272"/>
        <v>1.0375186320270673</v>
      </c>
      <c r="EL198" s="625">
        <f t="shared" si="338"/>
        <v>1.0886114001513021</v>
      </c>
      <c r="EM198" s="625"/>
      <c r="EP198" s="581"/>
    </row>
    <row r="199" spans="1:146" x14ac:dyDescent="0.2">
      <c r="A199" s="619" t="s">
        <v>115</v>
      </c>
      <c r="B199" s="575">
        <f t="shared" si="266"/>
        <v>1987</v>
      </c>
      <c r="D199" s="630">
        <f>Mining_Data!H27</f>
        <v>110.69258930002024</v>
      </c>
      <c r="E199" s="630">
        <f>Mining_Data!I27</f>
        <v>126.71854239280873</v>
      </c>
      <c r="F199" s="630">
        <f>Mining_Data!J27</f>
        <v>4.7183909234712695</v>
      </c>
      <c r="G199" s="630"/>
      <c r="H199" s="630">
        <f t="shared" si="277"/>
        <v>242.12952261630025</v>
      </c>
      <c r="J199" s="636">
        <f t="shared" si="278"/>
        <v>289395.61305000004</v>
      </c>
      <c r="K199" s="636">
        <f t="shared" si="278"/>
        <v>54074.214720000011</v>
      </c>
      <c r="L199" s="636">
        <f t="shared" si="278"/>
        <v>58672.000000000007</v>
      </c>
      <c r="M199" s="636"/>
      <c r="N199" s="636">
        <f t="shared" si="279"/>
        <v>402141.82777000003</v>
      </c>
      <c r="O199" s="781"/>
      <c r="R199" s="630">
        <f t="shared" si="280"/>
        <v>253851.35338038983</v>
      </c>
      <c r="S199" s="630">
        <f t="shared" si="280"/>
        <v>47432.690651333971</v>
      </c>
      <c r="T199" s="630">
        <f t="shared" si="280"/>
        <v>51465.764973296064</v>
      </c>
      <c r="U199" s="645"/>
      <c r="V199" s="630">
        <f t="shared" si="281"/>
        <v>352749.8090050199</v>
      </c>
      <c r="X199" s="639">
        <f t="shared" si="282"/>
        <v>0.38249574046202089</v>
      </c>
      <c r="Y199" s="639">
        <f t="shared" si="283"/>
        <v>2.3434190038443652</v>
      </c>
      <c r="Z199" s="639">
        <f t="shared" si="284"/>
        <v>8.0419807122158252E-2</v>
      </c>
      <c r="AA199" s="630"/>
      <c r="AB199" s="639">
        <f t="shared" si="309"/>
        <v>0.68640582201663092</v>
      </c>
      <c r="AE199" s="639">
        <f t="shared" si="310"/>
        <v>0.43605278374919754</v>
      </c>
      <c r="AF199" s="639">
        <f t="shared" si="311"/>
        <v>2.6715444697051987</v>
      </c>
      <c r="AG199" s="639">
        <f t="shared" si="312"/>
        <v>9.1680186351441414E-2</v>
      </c>
      <c r="AH199" s="630"/>
      <c r="AI199" s="639">
        <f t="shared" si="285"/>
        <v>0.68640582201663092</v>
      </c>
      <c r="AK199" s="640">
        <f t="shared" si="286"/>
        <v>1.000259280794815</v>
      </c>
      <c r="AL199" s="640">
        <f t="shared" si="287"/>
        <v>1.0021378334786655</v>
      </c>
      <c r="AM199" s="640">
        <f t="shared" si="288"/>
        <v>1.0010451302740693</v>
      </c>
      <c r="AN199" s="641"/>
      <c r="AO199" s="640">
        <f t="shared" si="289"/>
        <v>1.0057809701109215</v>
      </c>
      <c r="AQ199" s="635">
        <f t="shared" si="313"/>
        <v>1.1400199730916858</v>
      </c>
      <c r="AR199" s="635">
        <f t="shared" si="314"/>
        <v>1.1400199730916858</v>
      </c>
      <c r="AS199" s="635">
        <f t="shared" si="315"/>
        <v>1.1400199730916858</v>
      </c>
      <c r="AT199" s="635"/>
      <c r="AU199" s="635">
        <f t="shared" si="290"/>
        <v>1.1400199730916856</v>
      </c>
      <c r="AW199" s="635">
        <f t="shared" si="291"/>
        <v>0.71963569334428001</v>
      </c>
      <c r="AX199" s="635">
        <f t="shared" si="291"/>
        <v>0.13446553177484205</v>
      </c>
      <c r="AY199" s="635">
        <f t="shared" si="291"/>
        <v>0.14589877488087788</v>
      </c>
      <c r="AZ199" s="650"/>
      <c r="BA199" s="635">
        <f t="shared" si="316"/>
        <v>0.99999999999999989</v>
      </c>
      <c r="BC199" s="625"/>
      <c r="BD199" s="642">
        <f t="shared" si="292"/>
        <v>1.000259280794815</v>
      </c>
      <c r="BE199" s="642">
        <f t="shared" si="293"/>
        <v>1.0021378334786655</v>
      </c>
      <c r="BF199" s="642">
        <f t="shared" si="294"/>
        <v>1.0010451302740693</v>
      </c>
      <c r="BG199" s="642">
        <v>1</v>
      </c>
      <c r="BH199" s="633"/>
      <c r="BI199" s="642">
        <f t="shared" si="295"/>
        <v>1.1400199730916858</v>
      </c>
      <c r="BJ199" s="642">
        <f t="shared" si="296"/>
        <v>1.1400199730916858</v>
      </c>
      <c r="BK199" s="642">
        <f t="shared" si="297"/>
        <v>1.1400199730916858</v>
      </c>
      <c r="BL199" s="642">
        <v>1</v>
      </c>
      <c r="BN199" s="642">
        <v>1</v>
      </c>
      <c r="BO199" s="642">
        <v>1</v>
      </c>
      <c r="BP199" s="642">
        <v>1</v>
      </c>
      <c r="BQ199" s="642">
        <v>1</v>
      </c>
      <c r="BT199" s="634">
        <f t="shared" si="298"/>
        <v>0.88550574698546425</v>
      </c>
      <c r="BU199" s="634">
        <f t="shared" si="299"/>
        <v>1.0057809701109215</v>
      </c>
      <c r="BV199" s="634">
        <f t="shared" si="300"/>
        <v>0.90623654663633091</v>
      </c>
      <c r="BW199" s="634">
        <f t="shared" si="301"/>
        <v>1.1085051395662511</v>
      </c>
      <c r="BX199" s="634">
        <v>1</v>
      </c>
      <c r="BY199" s="634">
        <v>1</v>
      </c>
      <c r="BZ199" s="634">
        <f t="shared" si="302"/>
        <v>1.0012075844136348</v>
      </c>
      <c r="CA199" s="634">
        <f t="shared" si="303"/>
        <v>0.89062482924183661</v>
      </c>
      <c r="CB199" s="634">
        <f t="shared" si="304"/>
        <v>0.89062482924183639</v>
      </c>
      <c r="CC199" s="634"/>
      <c r="CD199" s="634">
        <f t="shared" si="305"/>
        <v>1.0045678696091433</v>
      </c>
      <c r="CG199" s="579"/>
      <c r="CI199" s="625">
        <f t="shared" si="273"/>
        <v>0.45716271235306344</v>
      </c>
      <c r="CJ199" s="625">
        <f t="shared" si="274"/>
        <v>0.52335023430256411</v>
      </c>
      <c r="CK199" s="625">
        <f t="shared" si="275"/>
        <v>1.9487053344372413E-2</v>
      </c>
      <c r="CL199" s="625">
        <f t="shared" si="276"/>
        <v>0</v>
      </c>
      <c r="CN199" s="625">
        <f t="shared" si="342"/>
        <v>0.4615234685077606</v>
      </c>
      <c r="CO199" s="625">
        <f t="shared" si="342"/>
        <v>0.51856983304563098</v>
      </c>
      <c r="CP199" s="625">
        <f t="shared" si="342"/>
        <v>1.9875710541135478E-2</v>
      </c>
      <c r="CQ199" s="625"/>
      <c r="CR199" s="625">
        <f t="shared" si="307"/>
        <v>0.99996901209452704</v>
      </c>
      <c r="CS199" s="625"/>
      <c r="CT199" s="625">
        <f t="shared" si="343"/>
        <v>0.46153777059656803</v>
      </c>
      <c r="CU199" s="625">
        <f t="shared" si="343"/>
        <v>0.51858590293657081</v>
      </c>
      <c r="CV199" s="625">
        <f t="shared" si="343"/>
        <v>1.9876326466861181E-2</v>
      </c>
      <c r="CW199" s="625">
        <f t="shared" si="343"/>
        <v>0</v>
      </c>
      <c r="CZ199" s="625">
        <f t="shared" si="317"/>
        <v>1.2961519254131552E-4</v>
      </c>
      <c r="DA199" s="625">
        <f t="shared" si="318"/>
        <v>-2.5007096379649593E-3</v>
      </c>
      <c r="DB199" s="625">
        <f t="shared" si="319"/>
        <v>5.2215585823613575E-4</v>
      </c>
      <c r="DC199" s="625">
        <f t="shared" si="320"/>
        <v>0</v>
      </c>
      <c r="DE199" s="625">
        <f t="shared" si="321"/>
        <v>-4.4894228383125345E-2</v>
      </c>
      <c r="DF199" s="625">
        <f t="shared" si="322"/>
        <v>-4.4894228383125345E-2</v>
      </c>
      <c r="DG199" s="625">
        <f t="shared" si="323"/>
        <v>-4.4894228383125345E-2</v>
      </c>
      <c r="DH199" s="625">
        <f t="shared" si="324"/>
        <v>0</v>
      </c>
      <c r="DI199" s="625"/>
      <c r="DK199" s="625">
        <f t="shared" si="325"/>
        <v>-2.2039187224120291E-3</v>
      </c>
      <c r="DL199" s="625">
        <f t="shared" si="326"/>
        <v>3.7764083828501882E-2</v>
      </c>
      <c r="DM199" s="625">
        <f t="shared" si="327"/>
        <v>-2.3006387881948913E-2</v>
      </c>
      <c r="DN199" s="625"/>
      <c r="DP199" s="625">
        <f t="shared" si="328"/>
        <v>-4.4894228383125345E-2</v>
      </c>
      <c r="DQ199" s="625">
        <f t="shared" si="329"/>
        <v>-4.4894228383125345E-2</v>
      </c>
      <c r="DR199" s="625">
        <f t="shared" si="330"/>
        <v>-4.4894228383125345E-2</v>
      </c>
      <c r="DS199" s="625">
        <f t="shared" si="331"/>
        <v>0</v>
      </c>
      <c r="DU199" s="625">
        <f t="shared" si="332"/>
        <v>0</v>
      </c>
      <c r="DV199" s="625">
        <f t="shared" si="333"/>
        <v>0</v>
      </c>
      <c r="DW199" s="625">
        <f t="shared" si="334"/>
        <v>0</v>
      </c>
      <c r="DX199" s="625">
        <f t="shared" si="335"/>
        <v>0</v>
      </c>
      <c r="EB199" s="625">
        <f t="shared" si="339"/>
        <v>0.99877412008714173</v>
      </c>
      <c r="EC199" s="625">
        <f t="shared" si="268"/>
        <v>1.0175229502552166</v>
      </c>
      <c r="ED199" s="625">
        <f t="shared" si="336"/>
        <v>1.0012075844136348</v>
      </c>
      <c r="EE199" s="625"/>
      <c r="EF199" s="625">
        <f t="shared" si="340"/>
        <v>0.95609860458034546</v>
      </c>
      <c r="EG199" s="625">
        <f t="shared" si="270"/>
        <v>0.91813344058382362</v>
      </c>
      <c r="EH199" s="625">
        <f t="shared" si="337"/>
        <v>0.90623654663633091</v>
      </c>
      <c r="EI199" s="625"/>
      <c r="EJ199" s="625">
        <f t="shared" si="341"/>
        <v>1.018274417677588</v>
      </c>
      <c r="EK199" s="625">
        <f t="shared" si="272"/>
        <v>1.0564786808570097</v>
      </c>
      <c r="EL199" s="625">
        <f t="shared" si="338"/>
        <v>1.1085051395662511</v>
      </c>
      <c r="EM199" s="625"/>
      <c r="EP199" s="581"/>
    </row>
    <row r="200" spans="1:146" x14ac:dyDescent="0.2">
      <c r="A200" s="619" t="s">
        <v>115</v>
      </c>
      <c r="B200" s="575">
        <f t="shared" si="266"/>
        <v>1988</v>
      </c>
      <c r="D200" s="630">
        <f>Mining_Data!H28</f>
        <v>112.67685782427965</v>
      </c>
      <c r="E200" s="630">
        <f>Mining_Data!I28</f>
        <v>132.38254108842756</v>
      </c>
      <c r="F200" s="630">
        <f>Mining_Data!J28</f>
        <v>5.1754711632613937</v>
      </c>
      <c r="G200" s="630"/>
      <c r="H200" s="630">
        <f t="shared" si="277"/>
        <v>250.23487007596859</v>
      </c>
      <c r="J200" s="636">
        <f t="shared" si="278"/>
        <v>294545.12589999998</v>
      </c>
      <c r="K200" s="636">
        <f t="shared" si="278"/>
        <v>59778.868000000002</v>
      </c>
      <c r="L200" s="636">
        <f t="shared" si="278"/>
        <v>64322.100000000006</v>
      </c>
      <c r="M200" s="636"/>
      <c r="N200" s="636">
        <f t="shared" si="279"/>
        <v>418646.09389999998</v>
      </c>
      <c r="O200" s="781"/>
      <c r="R200" s="630">
        <f t="shared" si="280"/>
        <v>293524.64596071537</v>
      </c>
      <c r="S200" s="630">
        <f t="shared" si="280"/>
        <v>59571.758357968931</v>
      </c>
      <c r="T200" s="630">
        <f t="shared" si="280"/>
        <v>64099.249893409054</v>
      </c>
      <c r="U200" s="645"/>
      <c r="V200" s="630">
        <f t="shared" si="281"/>
        <v>417195.65421209333</v>
      </c>
      <c r="X200" s="639">
        <f t="shared" si="282"/>
        <v>0.38254531450822304</v>
      </c>
      <c r="Y200" s="639">
        <f t="shared" si="283"/>
        <v>2.2145374363466961</v>
      </c>
      <c r="Z200" s="639">
        <f t="shared" si="284"/>
        <v>8.0461787834374091E-2</v>
      </c>
      <c r="AA200" s="630"/>
      <c r="AB200" s="639">
        <f t="shared" si="309"/>
        <v>0.59980219724137995</v>
      </c>
      <c r="AE200" s="639">
        <f t="shared" si="310"/>
        <v>0.38387528739021132</v>
      </c>
      <c r="AF200" s="639">
        <f t="shared" si="311"/>
        <v>2.2222365889040221</v>
      </c>
      <c r="AG200" s="639">
        <f t="shared" si="312"/>
        <v>8.0741524617959012E-2</v>
      </c>
      <c r="AH200" s="630"/>
      <c r="AI200" s="639">
        <f t="shared" si="285"/>
        <v>0.59980219724137995</v>
      </c>
      <c r="AK200" s="640">
        <f t="shared" si="286"/>
        <v>1.0003889211922228</v>
      </c>
      <c r="AL200" s="640">
        <f t="shared" si="287"/>
        <v>0.9470230227616887</v>
      </c>
      <c r="AM200" s="640">
        <f t="shared" si="288"/>
        <v>1.0015676954111041</v>
      </c>
      <c r="AN200" s="641"/>
      <c r="AO200" s="640">
        <f t="shared" si="289"/>
        <v>0.87888187492891179</v>
      </c>
      <c r="AQ200" s="635">
        <f t="shared" si="313"/>
        <v>1.0034766414109608</v>
      </c>
      <c r="AR200" s="635">
        <f t="shared" si="314"/>
        <v>1.0034766414109608</v>
      </c>
      <c r="AS200" s="635">
        <f t="shared" si="315"/>
        <v>1.0034766414109608</v>
      </c>
      <c r="AT200" s="635"/>
      <c r="AU200" s="635">
        <f t="shared" si="290"/>
        <v>1.0034766414109608</v>
      </c>
      <c r="AW200" s="635">
        <f t="shared" si="291"/>
        <v>0.70356592403882934</v>
      </c>
      <c r="AX200" s="635">
        <f t="shared" si="291"/>
        <v>0.14279093695372944</v>
      </c>
      <c r="AY200" s="635">
        <f t="shared" si="291"/>
        <v>0.15364313900744125</v>
      </c>
      <c r="AZ200" s="650"/>
      <c r="BA200" s="635">
        <f t="shared" si="316"/>
        <v>1</v>
      </c>
      <c r="BC200" s="625"/>
      <c r="BD200" s="642">
        <f t="shared" si="292"/>
        <v>1.0003889211922228</v>
      </c>
      <c r="BE200" s="642">
        <f t="shared" si="293"/>
        <v>0.9470230227616887</v>
      </c>
      <c r="BF200" s="642">
        <f t="shared" si="294"/>
        <v>1.0015676954111041</v>
      </c>
      <c r="BG200" s="642">
        <v>1</v>
      </c>
      <c r="BH200" s="633"/>
      <c r="BI200" s="642">
        <f t="shared" si="295"/>
        <v>1.0034766414109608</v>
      </c>
      <c r="BJ200" s="642">
        <f t="shared" si="296"/>
        <v>1.0034766414109608</v>
      </c>
      <c r="BK200" s="642">
        <f t="shared" si="297"/>
        <v>1.0034766414109608</v>
      </c>
      <c r="BL200" s="642">
        <v>1</v>
      </c>
      <c r="BN200" s="642">
        <v>1</v>
      </c>
      <c r="BO200" s="642">
        <v>1</v>
      </c>
      <c r="BP200" s="642">
        <v>1</v>
      </c>
      <c r="BQ200" s="642">
        <v>1</v>
      </c>
      <c r="BT200" s="634">
        <f t="shared" si="298"/>
        <v>0.92184770770349023</v>
      </c>
      <c r="BU200" s="634">
        <f t="shared" si="299"/>
        <v>0.87888187492891179</v>
      </c>
      <c r="BV200" s="634">
        <f t="shared" si="300"/>
        <v>0.79769409975886074</v>
      </c>
      <c r="BW200" s="634">
        <f t="shared" si="301"/>
        <v>1.1336185620397277</v>
      </c>
      <c r="BX200" s="634">
        <v>1</v>
      </c>
      <c r="BY200" s="634">
        <v>1</v>
      </c>
      <c r="BZ200" s="634">
        <f t="shared" si="302"/>
        <v>0.97191252726907706</v>
      </c>
      <c r="CA200" s="634">
        <f t="shared" si="303"/>
        <v>0.81019524174536306</v>
      </c>
      <c r="CB200" s="634">
        <f t="shared" si="304"/>
        <v>0.81019524174536295</v>
      </c>
      <c r="CC200" s="634"/>
      <c r="CD200" s="634">
        <f t="shared" si="305"/>
        <v>0.90428083831621475</v>
      </c>
      <c r="CG200" s="579"/>
      <c r="CI200" s="625">
        <f t="shared" si="273"/>
        <v>0.45028439797408004</v>
      </c>
      <c r="CJ200" s="625">
        <f t="shared" si="274"/>
        <v>0.5290331481309446</v>
      </c>
      <c r="CK200" s="625">
        <f t="shared" si="275"/>
        <v>2.0682453894975455E-2</v>
      </c>
      <c r="CL200" s="625">
        <f t="shared" si="276"/>
        <v>0</v>
      </c>
      <c r="CN200" s="625">
        <f t="shared" si="342"/>
        <v>0.45371486559679275</v>
      </c>
      <c r="CO200" s="625">
        <f t="shared" si="342"/>
        <v>0.52618657651532497</v>
      </c>
      <c r="CP200" s="625">
        <f t="shared" si="342"/>
        <v>2.0078823250276576E-2</v>
      </c>
      <c r="CQ200" s="625"/>
      <c r="CR200" s="625">
        <f t="shared" si="307"/>
        <v>0.99998026536239426</v>
      </c>
      <c r="CS200" s="625"/>
      <c r="CT200" s="625">
        <f t="shared" si="343"/>
        <v>0.45372381967194708</v>
      </c>
      <c r="CU200" s="625">
        <f t="shared" si="343"/>
        <v>0.52619696082165601</v>
      </c>
      <c r="CV200" s="625">
        <f t="shared" si="343"/>
        <v>2.0079219506396941E-2</v>
      </c>
      <c r="CW200" s="625">
        <f t="shared" si="343"/>
        <v>0</v>
      </c>
      <c r="CZ200" s="625">
        <f t="shared" si="317"/>
        <v>1.2959839462082384E-4</v>
      </c>
      <c r="DA200" s="625">
        <f t="shared" si="318"/>
        <v>-5.6567426397520326E-2</v>
      </c>
      <c r="DB200" s="625">
        <f t="shared" si="319"/>
        <v>5.2188335377964957E-4</v>
      </c>
      <c r="DC200" s="625">
        <f t="shared" si="320"/>
        <v>0</v>
      </c>
      <c r="DE200" s="625">
        <f t="shared" si="321"/>
        <v>-0.12757517064457369</v>
      </c>
      <c r="DF200" s="625">
        <f t="shared" si="322"/>
        <v>-0.12757517064457369</v>
      </c>
      <c r="DG200" s="625">
        <f t="shared" si="323"/>
        <v>-0.12757517064457369</v>
      </c>
      <c r="DH200" s="625">
        <f t="shared" si="324"/>
        <v>0</v>
      </c>
      <c r="DI200" s="625"/>
      <c r="DK200" s="625">
        <f t="shared" si="325"/>
        <v>-2.2583521672890423E-2</v>
      </c>
      <c r="DL200" s="625">
        <f t="shared" si="326"/>
        <v>6.0073684313540841E-2</v>
      </c>
      <c r="DM200" s="625">
        <f t="shared" si="327"/>
        <v>5.1719575679537833E-2</v>
      </c>
      <c r="DN200" s="625"/>
      <c r="DP200" s="625">
        <f t="shared" si="328"/>
        <v>-0.12757517064457369</v>
      </c>
      <c r="DQ200" s="625">
        <f t="shared" si="329"/>
        <v>-0.12757517064457369</v>
      </c>
      <c r="DR200" s="625">
        <f t="shared" si="330"/>
        <v>-0.12757517064457369</v>
      </c>
      <c r="DS200" s="625">
        <f t="shared" si="331"/>
        <v>0</v>
      </c>
      <c r="DU200" s="625">
        <f t="shared" si="332"/>
        <v>0</v>
      </c>
      <c r="DV200" s="625">
        <f t="shared" si="333"/>
        <v>0</v>
      </c>
      <c r="DW200" s="625">
        <f t="shared" si="334"/>
        <v>0</v>
      </c>
      <c r="DX200" s="625">
        <f t="shared" si="335"/>
        <v>0</v>
      </c>
      <c r="EB200" s="625">
        <f t="shared" si="339"/>
        <v>0.97074027644155869</v>
      </c>
      <c r="EC200" s="625">
        <f t="shared" si="268"/>
        <v>0.98775051001637926</v>
      </c>
      <c r="ED200" s="625">
        <f t="shared" si="336"/>
        <v>0.97191252726907706</v>
      </c>
      <c r="EE200" s="625"/>
      <c r="EF200" s="625">
        <f t="shared" si="340"/>
        <v>0.88022724609778091</v>
      </c>
      <c r="EG200" s="625">
        <f t="shared" si="270"/>
        <v>0.80816606995537965</v>
      </c>
      <c r="EH200" s="625">
        <f t="shared" si="337"/>
        <v>0.79769409975886074</v>
      </c>
      <c r="EI200" s="625"/>
      <c r="EJ200" s="625">
        <f t="shared" si="341"/>
        <v>1.0226552151876385</v>
      </c>
      <c r="EK200" s="625">
        <f t="shared" si="272"/>
        <v>1.0804134327129777</v>
      </c>
      <c r="EL200" s="625">
        <f t="shared" si="338"/>
        <v>1.1336185620397277</v>
      </c>
      <c r="EM200" s="625"/>
      <c r="EP200" s="581"/>
    </row>
    <row r="201" spans="1:146" x14ac:dyDescent="0.2">
      <c r="A201" s="619" t="s">
        <v>115</v>
      </c>
      <c r="B201" s="575">
        <f t="shared" si="266"/>
        <v>1989</v>
      </c>
      <c r="D201" s="630">
        <f>Mining_Data!H29</f>
        <v>108.50389009737613</v>
      </c>
      <c r="E201" s="630">
        <f>Mining_Data!I29</f>
        <v>141.69040691484261</v>
      </c>
      <c r="F201" s="630">
        <f>Mining_Data!J29</f>
        <v>4.6953581493492917</v>
      </c>
      <c r="G201" s="630"/>
      <c r="H201" s="630">
        <f t="shared" si="277"/>
        <v>254.88965516156802</v>
      </c>
      <c r="J201" s="636">
        <f t="shared" si="278"/>
        <v>283599.94695000001</v>
      </c>
      <c r="K201" s="636">
        <f t="shared" si="278"/>
        <v>60125.108359999998</v>
      </c>
      <c r="L201" s="636">
        <f t="shared" si="278"/>
        <v>58324.7</v>
      </c>
      <c r="M201" s="636"/>
      <c r="N201" s="636">
        <f t="shared" si="279"/>
        <v>402049.75531000004</v>
      </c>
      <c r="O201" s="781"/>
      <c r="R201" s="630">
        <f t="shared" si="280"/>
        <v>277237.48954597948</v>
      </c>
      <c r="S201" s="630">
        <f t="shared" si="280"/>
        <v>58776.224324700568</v>
      </c>
      <c r="T201" s="630">
        <f t="shared" si="280"/>
        <v>57016.20744440124</v>
      </c>
      <c r="U201" s="645"/>
      <c r="V201" s="630">
        <f t="shared" si="281"/>
        <v>393029.9213150813</v>
      </c>
      <c r="X201" s="639">
        <f t="shared" si="282"/>
        <v>0.38259488855442514</v>
      </c>
      <c r="Y201" s="639">
        <f t="shared" si="283"/>
        <v>2.356592957246233</v>
      </c>
      <c r="Z201" s="639">
        <f t="shared" si="284"/>
        <v>8.0503768546589902E-2</v>
      </c>
      <c r="AA201" s="630"/>
      <c r="AB201" s="639">
        <f t="shared" si="309"/>
        <v>0.64852481029613518</v>
      </c>
      <c r="AE201" s="639">
        <f t="shared" si="310"/>
        <v>0.39137524392919776</v>
      </c>
      <c r="AF201" s="639">
        <f t="shared" si="311"/>
        <v>2.4106755502377095</v>
      </c>
      <c r="AG201" s="639">
        <f t="shared" si="312"/>
        <v>8.235128851612801E-2</v>
      </c>
      <c r="AH201" s="630"/>
      <c r="AI201" s="639">
        <f t="shared" si="285"/>
        <v>0.64852481029613518</v>
      </c>
      <c r="AK201" s="640">
        <f t="shared" si="286"/>
        <v>1.0005185615896302</v>
      </c>
      <c r="AL201" s="640">
        <f t="shared" si="287"/>
        <v>1.0077715324026901</v>
      </c>
      <c r="AM201" s="640">
        <f t="shared" si="288"/>
        <v>1.0020902605481385</v>
      </c>
      <c r="AN201" s="641"/>
      <c r="AO201" s="640">
        <f t="shared" si="289"/>
        <v>0.95027444686336637</v>
      </c>
      <c r="AQ201" s="635">
        <f t="shared" si="313"/>
        <v>1.0229494842650613</v>
      </c>
      <c r="AR201" s="635">
        <f t="shared" si="314"/>
        <v>1.0229494842650613</v>
      </c>
      <c r="AS201" s="635">
        <f t="shared" si="315"/>
        <v>1.0229494842650613</v>
      </c>
      <c r="AT201" s="635"/>
      <c r="AU201" s="635">
        <f t="shared" si="290"/>
        <v>1.0229494842650613</v>
      </c>
      <c r="AW201" s="635">
        <f t="shared" si="291"/>
        <v>0.7053851997281545</v>
      </c>
      <c r="AX201" s="635">
        <f t="shared" si="291"/>
        <v>0.14954643689222144</v>
      </c>
      <c r="AY201" s="635">
        <f t="shared" si="291"/>
        <v>0.145068363379624</v>
      </c>
      <c r="AZ201" s="650"/>
      <c r="BA201" s="635">
        <f t="shared" si="316"/>
        <v>1</v>
      </c>
      <c r="BC201" s="625"/>
      <c r="BD201" s="642">
        <f t="shared" si="292"/>
        <v>1.0005185615896302</v>
      </c>
      <c r="BE201" s="642">
        <f t="shared" si="293"/>
        <v>1.0077715324026901</v>
      </c>
      <c r="BF201" s="642">
        <f t="shared" si="294"/>
        <v>1.0020902605481385</v>
      </c>
      <c r="BG201" s="642">
        <v>1</v>
      </c>
      <c r="BH201" s="633"/>
      <c r="BI201" s="642">
        <f t="shared" si="295"/>
        <v>1.0229494842650613</v>
      </c>
      <c r="BJ201" s="642">
        <f t="shared" si="296"/>
        <v>1.0229494842650613</v>
      </c>
      <c r="BK201" s="642">
        <f t="shared" si="297"/>
        <v>1.0229494842650613</v>
      </c>
      <c r="BL201" s="642">
        <v>1</v>
      </c>
      <c r="BN201" s="642">
        <v>1</v>
      </c>
      <c r="BO201" s="642">
        <v>1</v>
      </c>
      <c r="BP201" s="642">
        <v>1</v>
      </c>
      <c r="BQ201" s="642">
        <v>1</v>
      </c>
      <c r="BT201" s="634">
        <f t="shared" si="298"/>
        <v>0.88530300584579924</v>
      </c>
      <c r="BU201" s="634">
        <f t="shared" si="299"/>
        <v>0.95027444686336637</v>
      </c>
      <c r="BV201" s="634">
        <f t="shared" si="300"/>
        <v>0.81317365474721248</v>
      </c>
      <c r="BW201" s="634">
        <f t="shared" si="301"/>
        <v>1.1624159733998505</v>
      </c>
      <c r="BX201" s="634">
        <v>1</v>
      </c>
      <c r="BY201" s="634">
        <v>1</v>
      </c>
      <c r="BZ201" s="634">
        <f t="shared" si="302"/>
        <v>1.0053196746620663</v>
      </c>
      <c r="CA201" s="634">
        <f t="shared" si="303"/>
        <v>0.84128082418659256</v>
      </c>
      <c r="CB201" s="634">
        <f t="shared" si="304"/>
        <v>0.84128082418659245</v>
      </c>
      <c r="CC201" s="634"/>
      <c r="CD201" s="634">
        <f t="shared" si="305"/>
        <v>0.94524604542609492</v>
      </c>
      <c r="CG201" s="579"/>
      <c r="CI201" s="625">
        <f t="shared" si="273"/>
        <v>0.42568965785841051</v>
      </c>
      <c r="CJ201" s="625">
        <f t="shared" si="274"/>
        <v>0.55588920164307454</v>
      </c>
      <c r="CK201" s="625">
        <f t="shared" si="275"/>
        <v>1.8421140498515034E-2</v>
      </c>
      <c r="CL201" s="625">
        <f t="shared" si="276"/>
        <v>0</v>
      </c>
      <c r="CN201" s="625">
        <f t="shared" si="342"/>
        <v>0.43787191254815261</v>
      </c>
      <c r="CO201" s="625">
        <f t="shared" si="342"/>
        <v>0.54235035812346988</v>
      </c>
      <c r="CP201" s="625">
        <f t="shared" si="342"/>
        <v>1.9529982891674742E-2</v>
      </c>
      <c r="CQ201" s="625"/>
      <c r="CR201" s="625">
        <f t="shared" si="307"/>
        <v>0.99975225356329722</v>
      </c>
      <c r="CS201" s="625"/>
      <c r="CT201" s="625">
        <f t="shared" si="343"/>
        <v>0.43798042063671094</v>
      </c>
      <c r="CU201" s="625">
        <f t="shared" si="343"/>
        <v>0.54248475678892993</v>
      </c>
      <c r="CV201" s="625">
        <f t="shared" si="343"/>
        <v>1.9534822574359161E-2</v>
      </c>
      <c r="CW201" s="625">
        <f t="shared" si="343"/>
        <v>0</v>
      </c>
      <c r="CZ201" s="625">
        <f t="shared" si="317"/>
        <v>1.2958160105289241E-4</v>
      </c>
      <c r="DA201" s="625">
        <f t="shared" si="318"/>
        <v>6.2173364429973954E-2</v>
      </c>
      <c r="DB201" s="625">
        <f t="shared" si="319"/>
        <v>5.2161113360540664E-4</v>
      </c>
      <c r="DC201" s="625">
        <f t="shared" si="320"/>
        <v>0</v>
      </c>
      <c r="DE201" s="625">
        <f t="shared" si="321"/>
        <v>1.9219493890987586E-2</v>
      </c>
      <c r="DF201" s="625">
        <f t="shared" si="322"/>
        <v>1.9219493890987586E-2</v>
      </c>
      <c r="DG201" s="625">
        <f t="shared" si="323"/>
        <v>1.9219493890987586E-2</v>
      </c>
      <c r="DH201" s="625">
        <f t="shared" si="324"/>
        <v>0</v>
      </c>
      <c r="DI201" s="625"/>
      <c r="DK201" s="625">
        <f t="shared" si="325"/>
        <v>2.5824553736611576E-3</v>
      </c>
      <c r="DL201" s="625">
        <f t="shared" si="326"/>
        <v>4.6225378082873345E-2</v>
      </c>
      <c r="DM201" s="625">
        <f t="shared" si="327"/>
        <v>-5.7427531298421645E-2</v>
      </c>
      <c r="DN201" s="625"/>
      <c r="DP201" s="625">
        <f t="shared" si="328"/>
        <v>1.9219493890987586E-2</v>
      </c>
      <c r="DQ201" s="625">
        <f t="shared" si="329"/>
        <v>1.9219493890987586E-2</v>
      </c>
      <c r="DR201" s="625">
        <f t="shared" si="330"/>
        <v>1.9219493890987586E-2</v>
      </c>
      <c r="DS201" s="625">
        <f t="shared" si="331"/>
        <v>0</v>
      </c>
      <c r="DU201" s="625">
        <f t="shared" si="332"/>
        <v>0</v>
      </c>
      <c r="DV201" s="625">
        <f t="shared" si="333"/>
        <v>0</v>
      </c>
      <c r="DW201" s="625">
        <f t="shared" si="334"/>
        <v>0</v>
      </c>
      <c r="DX201" s="625">
        <f t="shared" si="335"/>
        <v>0</v>
      </c>
      <c r="EB201" s="625">
        <f t="shared" si="339"/>
        <v>1.0343725864783924</v>
      </c>
      <c r="EC201" s="625">
        <f t="shared" si="268"/>
        <v>1.0217020498409934</v>
      </c>
      <c r="ED201" s="625">
        <f t="shared" si="336"/>
        <v>1.0053196746620663</v>
      </c>
      <c r="EE201" s="625"/>
      <c r="EF201" s="625">
        <f t="shared" si="340"/>
        <v>1.0194053773157292</v>
      </c>
      <c r="EG201" s="625">
        <f t="shared" si="270"/>
        <v>0.82384883747663384</v>
      </c>
      <c r="EH201" s="625">
        <f t="shared" si="337"/>
        <v>0.81317365474721248</v>
      </c>
      <c r="EI201" s="625"/>
      <c r="EJ201" s="625">
        <f t="shared" si="341"/>
        <v>1.0254030873562157</v>
      </c>
      <c r="EK201" s="625">
        <f t="shared" si="272"/>
        <v>1.1078592695250142</v>
      </c>
      <c r="EL201" s="625">
        <f t="shared" si="338"/>
        <v>1.1624159733998505</v>
      </c>
      <c r="EM201" s="625"/>
      <c r="EP201" s="581"/>
    </row>
    <row r="202" spans="1:146" x14ac:dyDescent="0.2">
      <c r="A202" s="619" t="s">
        <v>115</v>
      </c>
      <c r="B202" s="575">
        <f t="shared" si="266"/>
        <v>1990</v>
      </c>
      <c r="D202" s="630">
        <f>Mining_Data!H30</f>
        <v>107.34876450262222</v>
      </c>
      <c r="E202" s="630">
        <f>Mining_Data!I30</f>
        <v>148.47898829930571</v>
      </c>
      <c r="F202" s="630">
        <f>Mining_Data!J30</f>
        <v>5.4254569605991172</v>
      </c>
      <c r="G202" s="630"/>
      <c r="H202" s="630">
        <f t="shared" si="277"/>
        <v>261.25320976252704</v>
      </c>
      <c r="J202" s="636">
        <f t="shared" ref="J202:L221" si="344">J56</f>
        <v>280544.40869999997</v>
      </c>
      <c r="K202" s="636">
        <f t="shared" si="344"/>
        <v>63008.517120000011</v>
      </c>
      <c r="L202" s="636">
        <f t="shared" si="344"/>
        <v>67358.7</v>
      </c>
      <c r="M202" s="636"/>
      <c r="N202" s="636">
        <f t="shared" si="279"/>
        <v>410911.62582000002</v>
      </c>
      <c r="O202" s="781"/>
      <c r="R202" s="630">
        <f t="shared" ref="R202:T221" si="345">R56</f>
        <v>261618.74234665508</v>
      </c>
      <c r="S202" s="630">
        <f t="shared" si="345"/>
        <v>58757.930990132372</v>
      </c>
      <c r="T202" s="630">
        <f t="shared" si="345"/>
        <v>62814.64835376574</v>
      </c>
      <c r="U202" s="645"/>
      <c r="V202" s="630">
        <f t="shared" si="281"/>
        <v>383191.32169055316</v>
      </c>
      <c r="X202" s="639">
        <f t="shared" si="282"/>
        <v>0.38264446260062718</v>
      </c>
      <c r="Y202" s="639">
        <f t="shared" si="283"/>
        <v>2.3564907584878849</v>
      </c>
      <c r="Z202" s="639">
        <f t="shared" si="284"/>
        <v>8.0545749258805727E-2</v>
      </c>
      <c r="AA202" s="630"/>
      <c r="AB202" s="639">
        <f t="shared" si="309"/>
        <v>0.68178268915365081</v>
      </c>
      <c r="AE202" s="639">
        <f t="shared" si="310"/>
        <v>0.41032520659540861</v>
      </c>
      <c r="AF202" s="639">
        <f t="shared" si="311"/>
        <v>2.5269607999682768</v>
      </c>
      <c r="AG202" s="639">
        <f t="shared" si="312"/>
        <v>8.6372480031146448E-2</v>
      </c>
      <c r="AH202" s="630"/>
      <c r="AI202" s="639">
        <f t="shared" si="285"/>
        <v>0.68178268915365081</v>
      </c>
      <c r="AK202" s="640">
        <f t="shared" si="286"/>
        <v>1.0006482019870377</v>
      </c>
      <c r="AL202" s="640">
        <f t="shared" si="287"/>
        <v>1.0077278282071931</v>
      </c>
      <c r="AM202" s="640">
        <f t="shared" si="288"/>
        <v>1.0026128256851732</v>
      </c>
      <c r="AN202" s="641"/>
      <c r="AO202" s="640">
        <f t="shared" si="289"/>
        <v>0.99900675738321087</v>
      </c>
      <c r="AQ202" s="635">
        <f t="shared" si="313"/>
        <v>1.0723406365445625</v>
      </c>
      <c r="AR202" s="635">
        <f t="shared" si="314"/>
        <v>1.0723406365445622</v>
      </c>
      <c r="AS202" s="635">
        <f t="shared" si="315"/>
        <v>1.0723406365445622</v>
      </c>
      <c r="AT202" s="635"/>
      <c r="AU202" s="635">
        <f t="shared" si="290"/>
        <v>1.0723406365445625</v>
      </c>
      <c r="AW202" s="635">
        <f t="shared" ref="AW202:AY221" si="346">AW56</f>
        <v>0.68273660580947537</v>
      </c>
      <c r="AX202" s="635">
        <f t="shared" si="346"/>
        <v>0.15333836562609432</v>
      </c>
      <c r="AY202" s="635">
        <f t="shared" si="346"/>
        <v>0.16392502856443034</v>
      </c>
      <c r="AZ202" s="650"/>
      <c r="BA202" s="635">
        <f t="shared" si="316"/>
        <v>1</v>
      </c>
      <c r="BC202" s="625"/>
      <c r="BD202" s="642">
        <f t="shared" si="292"/>
        <v>1.0006482019870377</v>
      </c>
      <c r="BE202" s="642">
        <f t="shared" si="293"/>
        <v>1.0077278282071931</v>
      </c>
      <c r="BF202" s="642">
        <f t="shared" si="294"/>
        <v>1.0026128256851732</v>
      </c>
      <c r="BG202" s="642">
        <v>1</v>
      </c>
      <c r="BH202" s="633"/>
      <c r="BI202" s="642">
        <f t="shared" si="295"/>
        <v>1.0723406365445625</v>
      </c>
      <c r="BJ202" s="642">
        <f t="shared" si="296"/>
        <v>1.0723406365445622</v>
      </c>
      <c r="BK202" s="642">
        <f t="shared" si="297"/>
        <v>1.0723406365445622</v>
      </c>
      <c r="BL202" s="642">
        <v>1</v>
      </c>
      <c r="BN202" s="642">
        <v>1</v>
      </c>
      <c r="BO202" s="642">
        <v>1</v>
      </c>
      <c r="BP202" s="642">
        <v>1</v>
      </c>
      <c r="BQ202" s="642">
        <v>1</v>
      </c>
      <c r="BT202" s="634">
        <f t="shared" si="298"/>
        <v>0.90481661205075758</v>
      </c>
      <c r="BU202" s="634">
        <f t="shared" si="299"/>
        <v>0.99900675738321087</v>
      </c>
      <c r="BV202" s="634">
        <f t="shared" si="300"/>
        <v>0.85243618376657393</v>
      </c>
      <c r="BW202" s="634">
        <f t="shared" si="301"/>
        <v>1.1656951432485654</v>
      </c>
      <c r="BX202" s="634">
        <v>1</v>
      </c>
      <c r="BY202" s="634">
        <v>1</v>
      </c>
      <c r="BZ202" s="634">
        <f t="shared" si="302"/>
        <v>1.0053599088051939</v>
      </c>
      <c r="CA202" s="634">
        <f t="shared" si="303"/>
        <v>0.90391790963129015</v>
      </c>
      <c r="CB202" s="634">
        <f t="shared" si="304"/>
        <v>0.90391790963129004</v>
      </c>
      <c r="CC202" s="634"/>
      <c r="CD202" s="634">
        <f t="shared" si="305"/>
        <v>0.99368071934603674</v>
      </c>
      <c r="CG202" s="579"/>
      <c r="CI202" s="625">
        <f t="shared" si="273"/>
        <v>0.41089931335274194</v>
      </c>
      <c r="CJ202" s="625">
        <f t="shared" si="274"/>
        <v>0.5683336424240284</v>
      </c>
      <c r="CK202" s="625">
        <f t="shared" si="275"/>
        <v>2.0767044223229749E-2</v>
      </c>
      <c r="CL202" s="625">
        <f t="shared" si="276"/>
        <v>0</v>
      </c>
      <c r="CN202" s="625">
        <f t="shared" si="342"/>
        <v>0.4182509013736358</v>
      </c>
      <c r="CO202" s="625">
        <f t="shared" si="342"/>
        <v>0.56208846259277689</v>
      </c>
      <c r="CP202" s="625">
        <f t="shared" si="342"/>
        <v>1.9570664665463314E-2</v>
      </c>
      <c r="CQ202" s="625"/>
      <c r="CR202" s="625">
        <f t="shared" si="307"/>
        <v>0.99991002863187595</v>
      </c>
      <c r="CS202" s="625"/>
      <c r="CT202" s="625">
        <f t="shared" si="343"/>
        <v>0.41828853536543326</v>
      </c>
      <c r="CU202" s="625">
        <f t="shared" si="343"/>
        <v>0.56213903901119266</v>
      </c>
      <c r="CV202" s="625">
        <f t="shared" si="343"/>
        <v>1.9572425623374155E-2</v>
      </c>
      <c r="CW202" s="625">
        <f t="shared" si="343"/>
        <v>0</v>
      </c>
      <c r="CZ202" s="625">
        <f t="shared" si="317"/>
        <v>1.2956481183729946E-4</v>
      </c>
      <c r="DA202" s="625">
        <f t="shared" si="318"/>
        <v>-4.3368106542784844E-5</v>
      </c>
      <c r="DB202" s="625">
        <f t="shared" si="319"/>
        <v>5.2133919726978135E-4</v>
      </c>
      <c r="DC202" s="625">
        <f t="shared" si="320"/>
        <v>0</v>
      </c>
      <c r="DE202" s="625">
        <f t="shared" si="321"/>
        <v>4.7153664389707549E-2</v>
      </c>
      <c r="DF202" s="625">
        <f t="shared" si="322"/>
        <v>4.7153664389707341E-2</v>
      </c>
      <c r="DG202" s="625">
        <f t="shared" si="323"/>
        <v>4.7153664389707341E-2</v>
      </c>
      <c r="DH202" s="625">
        <f t="shared" si="324"/>
        <v>0</v>
      </c>
      <c r="DI202" s="625"/>
      <c r="DK202" s="625">
        <f t="shared" si="325"/>
        <v>-3.2634894032897391E-2</v>
      </c>
      <c r="DL202" s="625">
        <f t="shared" si="326"/>
        <v>2.5040060313422412E-2</v>
      </c>
      <c r="DM202" s="625">
        <f t="shared" si="327"/>
        <v>0.12220407750632999</v>
      </c>
      <c r="DN202" s="625"/>
      <c r="DP202" s="625">
        <f t="shared" si="328"/>
        <v>4.7153664389707549E-2</v>
      </c>
      <c r="DQ202" s="625">
        <f t="shared" si="329"/>
        <v>4.7153664389707341E-2</v>
      </c>
      <c r="DR202" s="625">
        <f t="shared" si="330"/>
        <v>4.7153664389707341E-2</v>
      </c>
      <c r="DS202" s="625">
        <f t="shared" si="331"/>
        <v>0</v>
      </c>
      <c r="DU202" s="625">
        <f t="shared" si="332"/>
        <v>0</v>
      </c>
      <c r="DV202" s="625">
        <f t="shared" si="333"/>
        <v>0</v>
      </c>
      <c r="DW202" s="625">
        <f t="shared" si="334"/>
        <v>0</v>
      </c>
      <c r="DX202" s="625">
        <f t="shared" si="335"/>
        <v>0</v>
      </c>
      <c r="EB202" s="625">
        <f t="shared" si="339"/>
        <v>1.0000400212431344</v>
      </c>
      <c r="EC202" s="625">
        <f t="shared" si="268"/>
        <v>1.0217429396271411</v>
      </c>
      <c r="ED202" s="625">
        <f t="shared" si="336"/>
        <v>1.0053599088051939</v>
      </c>
      <c r="EE202" s="625"/>
      <c r="EF202" s="625">
        <f t="shared" si="340"/>
        <v>1.0482830804836722</v>
      </c>
      <c r="EG202" s="625">
        <f t="shared" si="270"/>
        <v>0.86362679720289792</v>
      </c>
      <c r="EH202" s="625">
        <f t="shared" si="337"/>
        <v>0.85243618376657393</v>
      </c>
      <c r="EI202" s="625"/>
      <c r="EJ202" s="625">
        <f t="shared" si="341"/>
        <v>1.0028209951719125</v>
      </c>
      <c r="EK202" s="625">
        <f t="shared" si="272"/>
        <v>1.1109845351755028</v>
      </c>
      <c r="EL202" s="625">
        <f t="shared" si="338"/>
        <v>1.1656951432485654</v>
      </c>
      <c r="EM202" s="625"/>
      <c r="EP202" s="581"/>
    </row>
    <row r="203" spans="1:146" x14ac:dyDescent="0.2">
      <c r="A203" s="619" t="s">
        <v>115</v>
      </c>
      <c r="B203" s="575">
        <f t="shared" si="266"/>
        <v>1991</v>
      </c>
      <c r="D203" s="630">
        <f>Mining_Data!H31</f>
        <v>109.96455019745862</v>
      </c>
      <c r="E203" s="630">
        <f>Mining_Data!I31</f>
        <v>145.59905273119608</v>
      </c>
      <c r="F203" s="630">
        <f>Mining_Data!J31</f>
        <v>5.3197088782090916</v>
      </c>
      <c r="G203" s="630"/>
      <c r="H203" s="630">
        <f t="shared" si="277"/>
        <v>260.88331180686379</v>
      </c>
      <c r="J203" s="636">
        <f t="shared" si="344"/>
        <v>287343.25510000001</v>
      </c>
      <c r="K203" s="636">
        <f t="shared" si="344"/>
        <v>64485.279240000003</v>
      </c>
      <c r="L203" s="636">
        <f t="shared" si="344"/>
        <v>66011.399999999994</v>
      </c>
      <c r="M203" s="636"/>
      <c r="N203" s="636">
        <f t="shared" si="279"/>
        <v>417839.93434000004</v>
      </c>
      <c r="O203" s="781"/>
      <c r="R203" s="630">
        <f t="shared" si="345"/>
        <v>266952.54680581059</v>
      </c>
      <c r="S203" s="630">
        <f t="shared" si="345"/>
        <v>59909.217352643071</v>
      </c>
      <c r="T203" s="630">
        <f t="shared" si="345"/>
        <v>61327.040170420485</v>
      </c>
      <c r="U203" s="645"/>
      <c r="V203" s="630">
        <f t="shared" si="281"/>
        <v>388188.80432887416</v>
      </c>
      <c r="X203" s="639">
        <f t="shared" si="282"/>
        <v>0.38269403664682927</v>
      </c>
      <c r="Y203" s="639">
        <f t="shared" si="283"/>
        <v>2.2578649646426823</v>
      </c>
      <c r="Z203" s="639">
        <f t="shared" si="284"/>
        <v>8.0587729971021552E-2</v>
      </c>
      <c r="AA203" s="630"/>
      <c r="AB203" s="639">
        <f t="shared" si="309"/>
        <v>0.67205264267704912</v>
      </c>
      <c r="AE203" s="639">
        <f t="shared" si="310"/>
        <v>0.41192545833792016</v>
      </c>
      <c r="AF203" s="639">
        <f t="shared" si="311"/>
        <v>2.4303280724593299</v>
      </c>
      <c r="AG203" s="639">
        <f t="shared" si="312"/>
        <v>8.6743284258073747E-2</v>
      </c>
      <c r="AH203" s="630"/>
      <c r="AI203" s="639">
        <f t="shared" si="285"/>
        <v>0.67205264267704912</v>
      </c>
      <c r="AK203" s="640">
        <f t="shared" si="286"/>
        <v>1.0007778423844451</v>
      </c>
      <c r="AL203" s="640">
        <f t="shared" si="287"/>
        <v>0.96555157240018474</v>
      </c>
      <c r="AM203" s="640">
        <f t="shared" si="288"/>
        <v>1.0031353908222078</v>
      </c>
      <c r="AN203" s="641"/>
      <c r="AO203" s="640">
        <f t="shared" si="289"/>
        <v>0.98474945467603237</v>
      </c>
      <c r="AQ203" s="635">
        <f t="shared" si="313"/>
        <v>1.0763832693794162</v>
      </c>
      <c r="AR203" s="635">
        <f t="shared" si="314"/>
        <v>1.0763832693794162</v>
      </c>
      <c r="AS203" s="635">
        <f t="shared" si="315"/>
        <v>1.0763832693794162</v>
      </c>
      <c r="AT203" s="635"/>
      <c r="AU203" s="635">
        <f t="shared" si="290"/>
        <v>1.0763832693794162</v>
      </c>
      <c r="AW203" s="635">
        <f t="shared" si="346"/>
        <v>0.68768739291009529</v>
      </c>
      <c r="AX203" s="635">
        <f t="shared" si="346"/>
        <v>0.15433010093173086</v>
      </c>
      <c r="AY203" s="635">
        <f t="shared" si="346"/>
        <v>0.1579825061581738</v>
      </c>
      <c r="AZ203" s="650"/>
      <c r="BA203" s="635">
        <f t="shared" si="316"/>
        <v>0.99999999999999989</v>
      </c>
      <c r="BC203" s="625"/>
      <c r="BD203" s="642">
        <f t="shared" si="292"/>
        <v>1.0007778423844451</v>
      </c>
      <c r="BE203" s="642">
        <f t="shared" si="293"/>
        <v>0.96555157240018474</v>
      </c>
      <c r="BF203" s="642">
        <f t="shared" si="294"/>
        <v>1.0031353908222078</v>
      </c>
      <c r="BG203" s="642">
        <v>1</v>
      </c>
      <c r="BH203" s="633"/>
      <c r="BI203" s="642">
        <f t="shared" si="295"/>
        <v>1.0763832693794162</v>
      </c>
      <c r="BJ203" s="642">
        <f t="shared" si="296"/>
        <v>1.0763832693794162</v>
      </c>
      <c r="BK203" s="642">
        <f t="shared" si="297"/>
        <v>1.0763832693794162</v>
      </c>
      <c r="BL203" s="642">
        <v>1</v>
      </c>
      <c r="BN203" s="642">
        <v>1</v>
      </c>
      <c r="BO203" s="642">
        <v>1</v>
      </c>
      <c r="BP203" s="642">
        <v>1</v>
      </c>
      <c r="BQ203" s="642">
        <v>1</v>
      </c>
      <c r="BT203" s="634">
        <f t="shared" si="298"/>
        <v>0.92007256551714822</v>
      </c>
      <c r="BU203" s="634">
        <f t="shared" si="299"/>
        <v>0.98474945467603237</v>
      </c>
      <c r="BV203" s="634">
        <f t="shared" si="300"/>
        <v>0.85564979555062115</v>
      </c>
      <c r="BW203" s="634">
        <f t="shared" si="301"/>
        <v>1.1725675329624961</v>
      </c>
      <c r="BX203" s="634">
        <v>1</v>
      </c>
      <c r="BY203" s="634">
        <v>1</v>
      </c>
      <c r="BZ203" s="634">
        <f t="shared" si="302"/>
        <v>0.98150345603986577</v>
      </c>
      <c r="CA203" s="634">
        <f t="shared" si="303"/>
        <v>0.9060409571553899</v>
      </c>
      <c r="CB203" s="634">
        <f t="shared" si="304"/>
        <v>0.90604095715538979</v>
      </c>
      <c r="CC203" s="634"/>
      <c r="CD203" s="634">
        <f t="shared" si="305"/>
        <v>1.003307169848656</v>
      </c>
      <c r="CG203" s="579"/>
      <c r="CI203" s="625">
        <f t="shared" si="273"/>
        <v>0.42150856425368899</v>
      </c>
      <c r="CJ203" s="625">
        <f t="shared" si="274"/>
        <v>0.55810029289640983</v>
      </c>
      <c r="CK203" s="625">
        <f t="shared" si="275"/>
        <v>2.0391142849901261E-2</v>
      </c>
      <c r="CL203" s="625">
        <f t="shared" si="276"/>
        <v>0</v>
      </c>
      <c r="CN203" s="625">
        <f t="shared" si="342"/>
        <v>0.41618140155839445</v>
      </c>
      <c r="CO203" s="625">
        <f t="shared" si="342"/>
        <v>0.56320147278088573</v>
      </c>
      <c r="CP203" s="625">
        <f t="shared" si="342"/>
        <v>2.0578521333739788E-2</v>
      </c>
      <c r="CQ203" s="625"/>
      <c r="CR203" s="625">
        <f t="shared" si="307"/>
        <v>0.99996139567302</v>
      </c>
      <c r="CS203" s="625"/>
      <c r="CT203" s="625">
        <f t="shared" si="343"/>
        <v>0.41619746858155982</v>
      </c>
      <c r="CU203" s="625">
        <f t="shared" si="343"/>
        <v>0.56322321563406474</v>
      </c>
      <c r="CV203" s="625">
        <f t="shared" si="343"/>
        <v>2.0579315784375354E-2</v>
      </c>
      <c r="CW203" s="625">
        <f t="shared" si="343"/>
        <v>0</v>
      </c>
      <c r="CZ203" s="625">
        <f t="shared" si="317"/>
        <v>1.2954802697138102E-4</v>
      </c>
      <c r="DA203" s="625">
        <f t="shared" si="318"/>
        <v>-4.2753884804888675E-2</v>
      </c>
      <c r="DB203" s="625">
        <f t="shared" si="319"/>
        <v>5.2106754432825972E-4</v>
      </c>
      <c r="DC203" s="625">
        <f t="shared" si="320"/>
        <v>0</v>
      </c>
      <c r="DE203" s="625">
        <f t="shared" si="321"/>
        <v>3.7628264791310117E-3</v>
      </c>
      <c r="DF203" s="625">
        <f t="shared" si="322"/>
        <v>3.7628264791312329E-3</v>
      </c>
      <c r="DG203" s="625">
        <f t="shared" si="323"/>
        <v>3.7628264791312329E-3</v>
      </c>
      <c r="DH203" s="625">
        <f t="shared" si="324"/>
        <v>0</v>
      </c>
      <c r="DI203" s="625"/>
      <c r="DK203" s="625">
        <f t="shared" si="325"/>
        <v>7.2252217455774665E-3</v>
      </c>
      <c r="DL203" s="625">
        <f t="shared" si="326"/>
        <v>6.4468013348440894E-3</v>
      </c>
      <c r="DM203" s="625">
        <f t="shared" si="327"/>
        <v>-3.692487402360211E-2</v>
      </c>
      <c r="DN203" s="625"/>
      <c r="DP203" s="625">
        <f t="shared" si="328"/>
        <v>3.7628264791310117E-3</v>
      </c>
      <c r="DQ203" s="625">
        <f t="shared" si="329"/>
        <v>3.7628264791312329E-3</v>
      </c>
      <c r="DR203" s="625">
        <f t="shared" si="330"/>
        <v>3.7628264791312329E-3</v>
      </c>
      <c r="DS203" s="625">
        <f t="shared" si="331"/>
        <v>0</v>
      </c>
      <c r="DU203" s="625">
        <f t="shared" si="332"/>
        <v>0</v>
      </c>
      <c r="DV203" s="625">
        <f t="shared" si="333"/>
        <v>0</v>
      </c>
      <c r="DW203" s="625">
        <f t="shared" si="334"/>
        <v>0</v>
      </c>
      <c r="DX203" s="625">
        <f t="shared" si="335"/>
        <v>0</v>
      </c>
      <c r="EB203" s="625">
        <f t="shared" si="339"/>
        <v>0.97627073393678498</v>
      </c>
      <c r="EC203" s="625">
        <f t="shared" si="268"/>
        <v>0.99749772956451721</v>
      </c>
      <c r="ED203" s="625">
        <f t="shared" si="336"/>
        <v>0.98150345603986577</v>
      </c>
      <c r="EE203" s="625"/>
      <c r="EF203" s="625">
        <f t="shared" si="340"/>
        <v>1.0037699147986041</v>
      </c>
      <c r="EG203" s="625">
        <f t="shared" si="270"/>
        <v>0.8668825966461442</v>
      </c>
      <c r="EH203" s="625">
        <f t="shared" si="337"/>
        <v>0.85564979555062115</v>
      </c>
      <c r="EI203" s="625"/>
      <c r="EJ203" s="625">
        <f t="shared" si="341"/>
        <v>1.005895529164494</v>
      </c>
      <c r="EK203" s="625">
        <f t="shared" si="272"/>
        <v>1.1175343769039316</v>
      </c>
      <c r="EL203" s="625">
        <f t="shared" si="338"/>
        <v>1.1725675329624961</v>
      </c>
      <c r="EM203" s="625"/>
      <c r="EP203" s="581"/>
    </row>
    <row r="204" spans="1:146" x14ac:dyDescent="0.2">
      <c r="A204" s="619" t="s">
        <v>115</v>
      </c>
      <c r="B204" s="575">
        <f t="shared" si="266"/>
        <v>1992</v>
      </c>
      <c r="D204" s="630">
        <f>Mining_Data!H32</f>
        <v>109.5965108</v>
      </c>
      <c r="E204" s="630">
        <f>Mining_Data!I32</f>
        <v>148.674488</v>
      </c>
      <c r="F204" s="630">
        <f>Mining_Data!J32</f>
        <v>4.4175163999999993</v>
      </c>
      <c r="G204" s="630"/>
      <c r="H204" s="630">
        <f t="shared" si="277"/>
        <v>262.68851520000004</v>
      </c>
      <c r="J204" s="636">
        <f t="shared" si="344"/>
        <v>286344.45549999998</v>
      </c>
      <c r="K204" s="636">
        <f t="shared" si="344"/>
        <v>63301.990160000001</v>
      </c>
      <c r="L204" s="636">
        <f t="shared" si="344"/>
        <v>54787.700000000004</v>
      </c>
      <c r="M204" s="636"/>
      <c r="N204" s="636">
        <f t="shared" si="279"/>
        <v>404434.14565999998</v>
      </c>
      <c r="O204" s="781"/>
      <c r="R204" s="630">
        <f t="shared" si="345"/>
        <v>258029.66107177307</v>
      </c>
      <c r="S204" s="630">
        <f t="shared" si="345"/>
        <v>57042.456218096791</v>
      </c>
      <c r="T204" s="630">
        <f t="shared" si="345"/>
        <v>49370.090429084572</v>
      </c>
      <c r="U204" s="645"/>
      <c r="V204" s="630">
        <f t="shared" si="281"/>
        <v>364442.20771895442</v>
      </c>
      <c r="X204" s="639">
        <f t="shared" si="282"/>
        <v>0.38274361069303126</v>
      </c>
      <c r="Y204" s="639">
        <f t="shared" si="283"/>
        <v>2.3486542464812765</v>
      </c>
      <c r="Z204" s="639">
        <f t="shared" si="284"/>
        <v>8.062971068323728E-2</v>
      </c>
      <c r="AA204" s="630"/>
      <c r="AB204" s="639">
        <f t="shared" si="309"/>
        <v>0.72079608134351059</v>
      </c>
      <c r="AE204" s="639">
        <f t="shared" si="310"/>
        <v>0.42474384667549842</v>
      </c>
      <c r="AF204" s="639">
        <f t="shared" si="311"/>
        <v>2.606382997105809</v>
      </c>
      <c r="AG204" s="639">
        <f t="shared" si="312"/>
        <v>8.9477583727446089E-2</v>
      </c>
      <c r="AH204" s="630"/>
      <c r="AI204" s="639">
        <f t="shared" si="285"/>
        <v>0.72079608134351059</v>
      </c>
      <c r="AK204" s="640">
        <f t="shared" si="286"/>
        <v>1.0009074827818525</v>
      </c>
      <c r="AL204" s="640">
        <f t="shared" si="287"/>
        <v>1.0043766284638058</v>
      </c>
      <c r="AM204" s="640">
        <f t="shared" si="288"/>
        <v>1.0036579559592411</v>
      </c>
      <c r="AN204" s="641"/>
      <c r="AO204" s="640">
        <f t="shared" si="289"/>
        <v>1.056172542091669</v>
      </c>
      <c r="AQ204" s="635">
        <f t="shared" si="313"/>
        <v>1.1097346495384146</v>
      </c>
      <c r="AR204" s="635">
        <f t="shared" si="314"/>
        <v>1.1097346495384146</v>
      </c>
      <c r="AS204" s="635">
        <f t="shared" si="315"/>
        <v>1.1097346495384146</v>
      </c>
      <c r="AT204" s="635"/>
      <c r="AU204" s="635">
        <f t="shared" si="290"/>
        <v>1.1097346495384146</v>
      </c>
      <c r="AW204" s="635">
        <f t="shared" si="346"/>
        <v>0.70801256168099191</v>
      </c>
      <c r="AX204" s="635">
        <f t="shared" si="346"/>
        <v>0.15651989536317928</v>
      </c>
      <c r="AY204" s="635">
        <f t="shared" si="346"/>
        <v>0.13546754295582888</v>
      </c>
      <c r="AZ204" s="650"/>
      <c r="BA204" s="635">
        <f t="shared" si="316"/>
        <v>1.0000000000000002</v>
      </c>
      <c r="BC204" s="625"/>
      <c r="BD204" s="642">
        <f t="shared" si="292"/>
        <v>1.0009074827818525</v>
      </c>
      <c r="BE204" s="642">
        <f t="shared" si="293"/>
        <v>1.0043766284638058</v>
      </c>
      <c r="BF204" s="642">
        <f t="shared" si="294"/>
        <v>1.0036579559592411</v>
      </c>
      <c r="BG204" s="642">
        <v>1</v>
      </c>
      <c r="BH204" s="633"/>
      <c r="BI204" s="642">
        <f t="shared" si="295"/>
        <v>1.1097346495384146</v>
      </c>
      <c r="BJ204" s="642">
        <f t="shared" si="296"/>
        <v>1.1097346495384146</v>
      </c>
      <c r="BK204" s="642">
        <f t="shared" si="297"/>
        <v>1.1097346495384146</v>
      </c>
      <c r="BL204" s="642">
        <v>1</v>
      </c>
      <c r="BN204" s="642">
        <v>1</v>
      </c>
      <c r="BO204" s="642">
        <v>1</v>
      </c>
      <c r="BP204" s="642">
        <v>1</v>
      </c>
      <c r="BQ204" s="642">
        <v>1</v>
      </c>
      <c r="BT204" s="634">
        <f t="shared" si="298"/>
        <v>0.89055337079711483</v>
      </c>
      <c r="BU204" s="634">
        <f t="shared" si="299"/>
        <v>1.056172542091669</v>
      </c>
      <c r="BV204" s="634">
        <f t="shared" si="300"/>
        <v>0.88216182191352721</v>
      </c>
      <c r="BW204" s="634">
        <f t="shared" si="301"/>
        <v>1.1930091658465158</v>
      </c>
      <c r="BX204" s="634">
        <v>1</v>
      </c>
      <c r="BY204" s="634">
        <v>1</v>
      </c>
      <c r="BZ204" s="634">
        <f t="shared" si="302"/>
        <v>1.0035588238359672</v>
      </c>
      <c r="CA204" s="634">
        <f t="shared" si="303"/>
        <v>0.94057801750309344</v>
      </c>
      <c r="CB204" s="634">
        <f t="shared" si="304"/>
        <v>0.94057801750309344</v>
      </c>
      <c r="CC204" s="634"/>
      <c r="CD204" s="634">
        <f t="shared" si="305"/>
        <v>1.0524271393026998</v>
      </c>
      <c r="CG204" s="579"/>
      <c r="CI204" s="625">
        <f t="shared" si="273"/>
        <v>0.41721089601712436</v>
      </c>
      <c r="CJ204" s="625">
        <f t="shared" si="274"/>
        <v>0.56597254694140497</v>
      </c>
      <c r="CK204" s="625">
        <f t="shared" si="275"/>
        <v>1.6816557041470531E-2</v>
      </c>
      <c r="CL204" s="625">
        <f t="shared" si="276"/>
        <v>0</v>
      </c>
      <c r="CN204" s="625">
        <f t="shared" si="342"/>
        <v>0.41935605984149105</v>
      </c>
      <c r="CO204" s="625">
        <f t="shared" si="342"/>
        <v>0.56202723113206632</v>
      </c>
      <c r="CP204" s="625">
        <f t="shared" si="342"/>
        <v>1.8546472639212115E-2</v>
      </c>
      <c r="CQ204" s="625"/>
      <c r="CR204" s="625">
        <f t="shared" si="307"/>
        <v>0.99992976361276953</v>
      </c>
      <c r="CS204" s="625"/>
      <c r="CT204" s="625">
        <f t="shared" si="343"/>
        <v>0.41938551596498924</v>
      </c>
      <c r="CU204" s="625">
        <f t="shared" si="343"/>
        <v>0.56206670866706565</v>
      </c>
      <c r="CV204" s="625">
        <f t="shared" si="343"/>
        <v>1.8547775367945121E-2</v>
      </c>
      <c r="CW204" s="625">
        <f t="shared" si="343"/>
        <v>0</v>
      </c>
      <c r="CZ204" s="625">
        <f t="shared" si="317"/>
        <v>1.295312464538052E-4</v>
      </c>
      <c r="DA204" s="625">
        <f t="shared" si="318"/>
        <v>3.9422842193283326E-2</v>
      </c>
      <c r="DB204" s="625">
        <f t="shared" si="319"/>
        <v>5.2079617433721482E-4</v>
      </c>
      <c r="DC204" s="625">
        <f t="shared" si="320"/>
        <v>0</v>
      </c>
      <c r="DE204" s="625">
        <f t="shared" si="321"/>
        <v>3.0514335652228296E-2</v>
      </c>
      <c r="DF204" s="625">
        <f t="shared" si="322"/>
        <v>3.0514335652228296E-2</v>
      </c>
      <c r="DG204" s="625">
        <f t="shared" si="323"/>
        <v>3.0514335652228296E-2</v>
      </c>
      <c r="DH204" s="625">
        <f t="shared" si="324"/>
        <v>0</v>
      </c>
      <c r="DI204" s="625"/>
      <c r="DK204" s="625">
        <f t="shared" si="325"/>
        <v>2.912747211814478E-2</v>
      </c>
      <c r="DL204" s="625">
        <f t="shared" si="326"/>
        <v>1.4089307909590275E-2</v>
      </c>
      <c r="DM204" s="625">
        <f t="shared" si="327"/>
        <v>-0.15375223013387304</v>
      </c>
      <c r="DN204" s="625"/>
      <c r="DP204" s="625">
        <f t="shared" si="328"/>
        <v>3.0514335652228296E-2</v>
      </c>
      <c r="DQ204" s="625">
        <f t="shared" si="329"/>
        <v>3.0514335652228296E-2</v>
      </c>
      <c r="DR204" s="625">
        <f t="shared" si="330"/>
        <v>3.0514335652228296E-2</v>
      </c>
      <c r="DS204" s="625">
        <f t="shared" si="331"/>
        <v>0</v>
      </c>
      <c r="DU204" s="625">
        <f t="shared" si="332"/>
        <v>0</v>
      </c>
      <c r="DV204" s="625">
        <f t="shared" si="333"/>
        <v>0</v>
      </c>
      <c r="DW204" s="625">
        <f t="shared" si="334"/>
        <v>0</v>
      </c>
      <c r="DX204" s="625">
        <f t="shared" si="335"/>
        <v>0</v>
      </c>
      <c r="EB204" s="625">
        <f t="shared" si="339"/>
        <v>1.0224710037039397</v>
      </c>
      <c r="EC204" s="625">
        <f t="shared" si="268"/>
        <v>1.0199125047402329</v>
      </c>
      <c r="ED204" s="625">
        <f t="shared" si="336"/>
        <v>1.0035588238359672</v>
      </c>
      <c r="EE204" s="625"/>
      <c r="EF204" s="625">
        <f t="shared" si="340"/>
        <v>1.0309846697805207</v>
      </c>
      <c r="EG204" s="625">
        <f t="shared" si="270"/>
        <v>0.89374266764170529</v>
      </c>
      <c r="EH204" s="625">
        <f t="shared" si="337"/>
        <v>0.88216182191352721</v>
      </c>
      <c r="EI204" s="625"/>
      <c r="EJ204" s="625">
        <f t="shared" si="341"/>
        <v>1.017433224363951</v>
      </c>
      <c r="EK204" s="625">
        <f t="shared" si="272"/>
        <v>1.137016604430926</v>
      </c>
      <c r="EL204" s="625">
        <f t="shared" si="338"/>
        <v>1.1930091658465158</v>
      </c>
      <c r="EM204" s="625"/>
      <c r="EP204" s="581"/>
    </row>
    <row r="205" spans="1:146" x14ac:dyDescent="0.2">
      <c r="A205" s="619" t="s">
        <v>115</v>
      </c>
      <c r="B205" s="575">
        <f t="shared" si="266"/>
        <v>1993</v>
      </c>
      <c r="D205" s="630">
        <f>Mining_Data!H33</f>
        <v>109.19808007573634</v>
      </c>
      <c r="E205" s="630">
        <f>Mining_Data!I33</f>
        <v>141.90009579356052</v>
      </c>
      <c r="F205" s="630">
        <f>Mining_Data!J33</f>
        <v>5.7920652751161219</v>
      </c>
      <c r="G205" s="630"/>
      <c r="H205" s="630">
        <f t="shared" si="277"/>
        <v>256.89024114441298</v>
      </c>
      <c r="J205" s="636">
        <f t="shared" si="344"/>
        <v>281801.66960000002</v>
      </c>
      <c r="K205" s="636">
        <f t="shared" si="344"/>
        <v>61807.157040000006</v>
      </c>
      <c r="L205" s="636">
        <f t="shared" si="344"/>
        <v>71640.300000000017</v>
      </c>
      <c r="M205" s="636"/>
      <c r="N205" s="636">
        <f t="shared" si="279"/>
        <v>415249.12664000003</v>
      </c>
      <c r="O205" s="781"/>
      <c r="R205" s="630">
        <f t="shared" si="345"/>
        <v>253466.10038456827</v>
      </c>
      <c r="S205" s="630">
        <f t="shared" si="345"/>
        <v>55592.357181638981</v>
      </c>
      <c r="T205" s="630">
        <f t="shared" si="345"/>
        <v>64436.763263877372</v>
      </c>
      <c r="U205" s="645"/>
      <c r="V205" s="630">
        <f t="shared" si="281"/>
        <v>373495.22083008464</v>
      </c>
      <c r="X205" s="639">
        <f t="shared" si="282"/>
        <v>0.38749976261934943</v>
      </c>
      <c r="Y205" s="639">
        <f t="shared" si="283"/>
        <v>2.2958521729405286</v>
      </c>
      <c r="Z205" s="639">
        <f t="shared" si="284"/>
        <v>8.0849260473729451E-2</v>
      </c>
      <c r="AA205" s="630"/>
      <c r="AB205" s="639">
        <f t="shared" si="309"/>
        <v>0.68780061113895985</v>
      </c>
      <c r="AE205" s="639">
        <f t="shared" si="310"/>
        <v>0.43081926896755396</v>
      </c>
      <c r="AF205" s="639">
        <f t="shared" si="311"/>
        <v>2.5525108663754814</v>
      </c>
      <c r="AG205" s="639">
        <f t="shared" si="312"/>
        <v>8.9887588726280693E-2</v>
      </c>
      <c r="AH205" s="630"/>
      <c r="AI205" s="639">
        <f t="shared" si="285"/>
        <v>0.68780061113895985</v>
      </c>
      <c r="AK205" s="640">
        <f t="shared" si="286"/>
        <v>1.0133452294072747</v>
      </c>
      <c r="AL205" s="640">
        <f t="shared" si="287"/>
        <v>0.98179639185460388</v>
      </c>
      <c r="AM205" s="640">
        <f t="shared" si="288"/>
        <v>1.0063908554337579</v>
      </c>
      <c r="AN205" s="641"/>
      <c r="AO205" s="640">
        <f t="shared" si="289"/>
        <v>1.0078247353465291</v>
      </c>
      <c r="AQ205" s="635">
        <f t="shared" si="313"/>
        <v>1.1117923429304351</v>
      </c>
      <c r="AR205" s="635">
        <f t="shared" si="314"/>
        <v>1.1117923429304351</v>
      </c>
      <c r="AS205" s="635">
        <f t="shared" si="315"/>
        <v>1.1117923429304351</v>
      </c>
      <c r="AT205" s="635"/>
      <c r="AU205" s="635">
        <f t="shared" si="290"/>
        <v>1.1117923429304351</v>
      </c>
      <c r="AW205" s="635">
        <f t="shared" si="346"/>
        <v>0.67863278095298152</v>
      </c>
      <c r="AX205" s="635">
        <f t="shared" si="346"/>
        <v>0.14884355697533755</v>
      </c>
      <c r="AY205" s="635">
        <f t="shared" si="346"/>
        <v>0.17252366207168093</v>
      </c>
      <c r="AZ205" s="650"/>
      <c r="BA205" s="635">
        <f t="shared" si="316"/>
        <v>1</v>
      </c>
      <c r="BC205" s="625"/>
      <c r="BD205" s="642">
        <f t="shared" si="292"/>
        <v>1.0133452294072747</v>
      </c>
      <c r="BE205" s="642">
        <f t="shared" si="293"/>
        <v>0.98179639185460388</v>
      </c>
      <c r="BF205" s="642">
        <f t="shared" si="294"/>
        <v>1.0063908554337579</v>
      </c>
      <c r="BG205" s="642">
        <v>1</v>
      </c>
      <c r="BH205" s="633"/>
      <c r="BI205" s="642">
        <f t="shared" si="295"/>
        <v>1.1117923429304351</v>
      </c>
      <c r="BJ205" s="642">
        <f t="shared" si="296"/>
        <v>1.1117923429304351</v>
      </c>
      <c r="BK205" s="642">
        <f t="shared" si="297"/>
        <v>1.1117923429304351</v>
      </c>
      <c r="BL205" s="642">
        <v>1</v>
      </c>
      <c r="BN205" s="642">
        <v>1</v>
      </c>
      <c r="BO205" s="642">
        <v>1</v>
      </c>
      <c r="BP205" s="642">
        <v>1</v>
      </c>
      <c r="BQ205" s="642">
        <v>1</v>
      </c>
      <c r="BT205" s="634">
        <f t="shared" si="298"/>
        <v>0.91436767498037885</v>
      </c>
      <c r="BU205" s="634">
        <f t="shared" si="299"/>
        <v>1.0078247353465291</v>
      </c>
      <c r="BV205" s="634">
        <f t="shared" si="300"/>
        <v>0.88379754496894336</v>
      </c>
      <c r="BW205" s="634">
        <f t="shared" si="301"/>
        <v>1.144800540181669</v>
      </c>
      <c r="BX205" s="634">
        <v>1</v>
      </c>
      <c r="BY205" s="634">
        <v>1</v>
      </c>
      <c r="BZ205" s="634">
        <f t="shared" si="302"/>
        <v>0.99609875356464816</v>
      </c>
      <c r="CA205" s="634">
        <f t="shared" si="303"/>
        <v>0.92152236004652133</v>
      </c>
      <c r="CB205" s="634">
        <f t="shared" si="304"/>
        <v>0.92152236004652144</v>
      </c>
      <c r="CC205" s="634"/>
      <c r="CD205" s="634">
        <f t="shared" si="305"/>
        <v>1.0117719068916793</v>
      </c>
      <c r="CG205" s="579"/>
      <c r="CI205" s="625">
        <f t="shared" si="273"/>
        <v>0.42507679384500141</v>
      </c>
      <c r="CJ205" s="625">
        <f t="shared" si="274"/>
        <v>0.5523763579395381</v>
      </c>
      <c r="CK205" s="625">
        <f t="shared" si="275"/>
        <v>2.2546848215460488E-2</v>
      </c>
      <c r="CL205" s="625">
        <f t="shared" si="276"/>
        <v>0</v>
      </c>
      <c r="CN205" s="625">
        <f t="shared" si="342"/>
        <v>0.42113160172952474</v>
      </c>
      <c r="CO205" s="625">
        <f t="shared" si="342"/>
        <v>0.55914690235584452</v>
      </c>
      <c r="CP205" s="625">
        <f t="shared" si="342"/>
        <v>1.9541877801391022E-2</v>
      </c>
      <c r="CQ205" s="625"/>
      <c r="CR205" s="625">
        <f t="shared" si="307"/>
        <v>0.99982038188676026</v>
      </c>
      <c r="CS205" s="625"/>
      <c r="CT205" s="625">
        <f t="shared" si="343"/>
        <v>0.42120725818252236</v>
      </c>
      <c r="CU205" s="625">
        <f t="shared" si="343"/>
        <v>0.55924735331028042</v>
      </c>
      <c r="CV205" s="625">
        <f t="shared" si="343"/>
        <v>1.9545388507197222E-2</v>
      </c>
      <c r="CW205" s="625">
        <f t="shared" si="343"/>
        <v>0</v>
      </c>
      <c r="CZ205" s="625">
        <f t="shared" si="317"/>
        <v>1.2349894959470448E-2</v>
      </c>
      <c r="DA205" s="625">
        <f t="shared" si="318"/>
        <v>-2.2738411274533778E-2</v>
      </c>
      <c r="DB205" s="625">
        <f t="shared" si="319"/>
        <v>2.7192386005822243E-3</v>
      </c>
      <c r="DC205" s="625">
        <f t="shared" si="320"/>
        <v>0</v>
      </c>
      <c r="DE205" s="625">
        <f t="shared" si="321"/>
        <v>1.8525041446331399E-3</v>
      </c>
      <c r="DF205" s="625">
        <f t="shared" si="322"/>
        <v>1.8525041446331399E-3</v>
      </c>
      <c r="DG205" s="625">
        <f t="shared" si="323"/>
        <v>1.8525041446331399E-3</v>
      </c>
      <c r="DH205" s="625">
        <f t="shared" si="324"/>
        <v>0</v>
      </c>
      <c r="DI205" s="625"/>
      <c r="DK205" s="625">
        <f t="shared" si="325"/>
        <v>-4.2381678101356637E-2</v>
      </c>
      <c r="DL205" s="625">
        <f t="shared" si="326"/>
        <v>-5.0287327648707386E-2</v>
      </c>
      <c r="DM205" s="625">
        <f t="shared" si="327"/>
        <v>0.24180232224907106</v>
      </c>
      <c r="DN205" s="625"/>
      <c r="DP205" s="625">
        <f t="shared" si="328"/>
        <v>1.8525041446331399E-3</v>
      </c>
      <c r="DQ205" s="625">
        <f t="shared" si="329"/>
        <v>1.8525041446331399E-3</v>
      </c>
      <c r="DR205" s="625">
        <f t="shared" si="330"/>
        <v>1.8525041446331399E-3</v>
      </c>
      <c r="DS205" s="625">
        <f t="shared" si="331"/>
        <v>0</v>
      </c>
      <c r="DU205" s="625">
        <f t="shared" si="332"/>
        <v>0</v>
      </c>
      <c r="DV205" s="625">
        <f t="shared" si="333"/>
        <v>0</v>
      </c>
      <c r="DW205" s="625">
        <f t="shared" si="334"/>
        <v>0</v>
      </c>
      <c r="DX205" s="625">
        <f t="shared" si="335"/>
        <v>0</v>
      </c>
      <c r="EB205" s="625">
        <f t="shared" si="339"/>
        <v>0.9925663846561541</v>
      </c>
      <c r="EC205" s="625">
        <f t="shared" si="268"/>
        <v>1.0123308674956155</v>
      </c>
      <c r="ED205" s="625">
        <f t="shared" si="336"/>
        <v>0.99609875356464816</v>
      </c>
      <c r="EE205" s="625"/>
      <c r="EF205" s="625">
        <f t="shared" si="340"/>
        <v>1.0018542210904888</v>
      </c>
      <c r="EG205" s="625">
        <f t="shared" si="270"/>
        <v>0.89539986414551631</v>
      </c>
      <c r="EH205" s="625">
        <f t="shared" si="337"/>
        <v>0.88379754496894336</v>
      </c>
      <c r="EI205" s="625"/>
      <c r="EJ205" s="625">
        <f t="shared" si="341"/>
        <v>0.95959073321063737</v>
      </c>
      <c r="EK205" s="625">
        <f t="shared" si="272"/>
        <v>1.0910705971185415</v>
      </c>
      <c r="EL205" s="625">
        <f t="shared" si="338"/>
        <v>1.144800540181669</v>
      </c>
      <c r="EM205" s="625"/>
      <c r="EP205" s="581"/>
    </row>
    <row r="206" spans="1:146" x14ac:dyDescent="0.2">
      <c r="A206" s="619" t="s">
        <v>115</v>
      </c>
      <c r="B206" s="575">
        <f t="shared" si="266"/>
        <v>1994</v>
      </c>
      <c r="D206" s="630">
        <f>Mining_Data!H34</f>
        <v>110.07527482627694</v>
      </c>
      <c r="E206" s="630">
        <f>Mining_Data!I34</f>
        <v>148.39336815854614</v>
      </c>
      <c r="F206" s="630">
        <f>Mining_Data!J34</f>
        <v>5.6079835913136904</v>
      </c>
      <c r="G206" s="630"/>
      <c r="H206" s="630">
        <f t="shared" si="277"/>
        <v>264.07662657613679</v>
      </c>
      <c r="J206" s="636">
        <f t="shared" si="344"/>
        <v>280621.07095000008</v>
      </c>
      <c r="K206" s="636">
        <f t="shared" si="344"/>
        <v>66406.587960000004</v>
      </c>
      <c r="L206" s="636">
        <f t="shared" si="344"/>
        <v>69175.600000000006</v>
      </c>
      <c r="M206" s="636"/>
      <c r="N206" s="636">
        <f t="shared" si="279"/>
        <v>416203.25891000009</v>
      </c>
      <c r="O206" s="781"/>
      <c r="R206" s="630">
        <f t="shared" si="345"/>
        <v>275347.02015453903</v>
      </c>
      <c r="S206" s="630">
        <f t="shared" si="345"/>
        <v>65158.5287288502</v>
      </c>
      <c r="T206" s="630">
        <f t="shared" si="345"/>
        <v>67875.499380429988</v>
      </c>
      <c r="U206" s="645"/>
      <c r="V206" s="630">
        <f t="shared" si="281"/>
        <v>408381.04826381919</v>
      </c>
      <c r="X206" s="639">
        <f t="shared" si="282"/>
        <v>0.39225591454566755</v>
      </c>
      <c r="Y206" s="639">
        <f t="shared" si="283"/>
        <v>2.2346181714370092</v>
      </c>
      <c r="Z206" s="639">
        <f t="shared" si="284"/>
        <v>8.1068810264221636E-2</v>
      </c>
      <c r="AA206" s="630"/>
      <c r="AB206" s="639">
        <f t="shared" si="309"/>
        <v>0.64664270709629013</v>
      </c>
      <c r="AE206" s="639">
        <f t="shared" si="310"/>
        <v>0.39976926121988532</v>
      </c>
      <c r="AF206" s="639">
        <f t="shared" si="311"/>
        <v>2.2774204859055098</v>
      </c>
      <c r="AG206" s="639">
        <f t="shared" si="312"/>
        <v>8.2621618146511894E-2</v>
      </c>
      <c r="AH206" s="630"/>
      <c r="AI206" s="639">
        <f t="shared" si="285"/>
        <v>0.64664270709629013</v>
      </c>
      <c r="AK206" s="640">
        <f t="shared" si="286"/>
        <v>1.0257829760326969</v>
      </c>
      <c r="AL206" s="640">
        <f t="shared" si="287"/>
        <v>0.95561033229747927</v>
      </c>
      <c r="AM206" s="640">
        <f t="shared" si="288"/>
        <v>1.0091237549082748</v>
      </c>
      <c r="AN206" s="641"/>
      <c r="AO206" s="640">
        <f t="shared" si="289"/>
        <v>0.94751662704093609</v>
      </c>
      <c r="AQ206" s="635">
        <f t="shared" si="313"/>
        <v>1.0191541960123665</v>
      </c>
      <c r="AR206" s="635">
        <f t="shared" si="314"/>
        <v>1.0191541960123665</v>
      </c>
      <c r="AS206" s="635">
        <f t="shared" si="315"/>
        <v>1.0191541960123665</v>
      </c>
      <c r="AT206" s="635"/>
      <c r="AU206" s="635">
        <f t="shared" si="290"/>
        <v>1.0191541960123665</v>
      </c>
      <c r="AW206" s="635">
        <f t="shared" si="346"/>
        <v>0.6742404460861795</v>
      </c>
      <c r="AX206" s="635">
        <f t="shared" si="346"/>
        <v>0.15955326283103369</v>
      </c>
      <c r="AY206" s="635">
        <f t="shared" si="346"/>
        <v>0.16620629108278692</v>
      </c>
      <c r="AZ206" s="650"/>
      <c r="BA206" s="635">
        <f t="shared" si="316"/>
        <v>1</v>
      </c>
      <c r="BC206" s="625"/>
      <c r="BD206" s="642">
        <f t="shared" si="292"/>
        <v>1.0257829760326969</v>
      </c>
      <c r="BE206" s="642">
        <f t="shared" si="293"/>
        <v>0.95561033229747927</v>
      </c>
      <c r="BF206" s="642">
        <f t="shared" si="294"/>
        <v>1.0091237549082748</v>
      </c>
      <c r="BG206" s="642">
        <v>1</v>
      </c>
      <c r="BH206" s="633"/>
      <c r="BI206" s="642">
        <f t="shared" si="295"/>
        <v>1.0191541960123665</v>
      </c>
      <c r="BJ206" s="642">
        <f t="shared" si="296"/>
        <v>1.0191541960123665</v>
      </c>
      <c r="BK206" s="642">
        <f t="shared" si="297"/>
        <v>1.0191541960123665</v>
      </c>
      <c r="BL206" s="642">
        <v>1</v>
      </c>
      <c r="BN206" s="642">
        <v>1</v>
      </c>
      <c r="BO206" s="642">
        <v>1</v>
      </c>
      <c r="BP206" s="642">
        <v>1</v>
      </c>
      <c r="BQ206" s="642">
        <v>1</v>
      </c>
      <c r="BT206" s="634">
        <f t="shared" si="298"/>
        <v>0.9164686491892905</v>
      </c>
      <c r="BU206" s="634">
        <f t="shared" si="299"/>
        <v>0.94751662704093609</v>
      </c>
      <c r="BV206" s="634">
        <f t="shared" si="300"/>
        <v>0.81015666469371006</v>
      </c>
      <c r="BW206" s="634">
        <f t="shared" si="301"/>
        <v>1.1857709408070392</v>
      </c>
      <c r="BX206" s="634">
        <v>1</v>
      </c>
      <c r="BY206" s="634">
        <v>1</v>
      </c>
      <c r="BZ206" s="634">
        <f t="shared" si="302"/>
        <v>0.98631815595484196</v>
      </c>
      <c r="CA206" s="634">
        <f t="shared" si="303"/>
        <v>0.86836928326859941</v>
      </c>
      <c r="CB206" s="634">
        <f t="shared" si="304"/>
        <v>0.86836928326859941</v>
      </c>
      <c r="CC206" s="634"/>
      <c r="CD206" s="634">
        <f t="shared" si="305"/>
        <v>0.96066023049495353</v>
      </c>
      <c r="CG206" s="579"/>
      <c r="CI206" s="625">
        <f t="shared" si="273"/>
        <v>0.4168308125313801</v>
      </c>
      <c r="CJ206" s="625">
        <f t="shared" si="274"/>
        <v>0.56193298923319279</v>
      </c>
      <c r="CK206" s="625">
        <f t="shared" si="275"/>
        <v>2.1236198235427075E-2</v>
      </c>
      <c r="CL206" s="625">
        <f t="shared" si="276"/>
        <v>0</v>
      </c>
      <c r="CN206" s="625">
        <f t="shared" si="342"/>
        <v>0.42094034210155806</v>
      </c>
      <c r="CO206" s="625">
        <f t="shared" si="342"/>
        <v>0.55714101325746046</v>
      </c>
      <c r="CP206" s="625">
        <f t="shared" si="342"/>
        <v>2.1884982588548634E-2</v>
      </c>
      <c r="CQ206" s="625"/>
      <c r="CR206" s="625">
        <f t="shared" si="307"/>
        <v>0.99996633794756717</v>
      </c>
      <c r="CS206" s="625"/>
      <c r="CT206" s="625">
        <f t="shared" si="343"/>
        <v>0.42095451229442277</v>
      </c>
      <c r="CU206" s="625">
        <f t="shared" si="343"/>
        <v>0.55715976839879777</v>
      </c>
      <c r="CV206" s="625">
        <f t="shared" si="343"/>
        <v>2.1885719306779468E-2</v>
      </c>
      <c r="CW206" s="625">
        <f t="shared" si="343"/>
        <v>0</v>
      </c>
      <c r="CZ206" s="625">
        <f t="shared" si="317"/>
        <v>1.2199233811781618E-2</v>
      </c>
      <c r="DA206" s="625">
        <f t="shared" si="318"/>
        <v>-2.703371882648406E-2</v>
      </c>
      <c r="DB206" s="625">
        <f t="shared" si="319"/>
        <v>2.7118643897225928E-3</v>
      </c>
      <c r="DC206" s="625">
        <f t="shared" si="320"/>
        <v>0</v>
      </c>
      <c r="DE206" s="625">
        <f t="shared" si="321"/>
        <v>-8.7000372713190097E-2</v>
      </c>
      <c r="DF206" s="625">
        <f t="shared" si="322"/>
        <v>-8.7000372713190097E-2</v>
      </c>
      <c r="DG206" s="625">
        <f t="shared" si="323"/>
        <v>-8.7000372713190097E-2</v>
      </c>
      <c r="DH206" s="625">
        <f t="shared" si="324"/>
        <v>0</v>
      </c>
      <c r="DI206" s="625"/>
      <c r="DK206" s="625">
        <f t="shared" si="325"/>
        <v>-6.4933656932966684E-3</v>
      </c>
      <c r="DL206" s="625">
        <f t="shared" si="326"/>
        <v>6.9482001552494968E-2</v>
      </c>
      <c r="DM206" s="625">
        <f t="shared" si="327"/>
        <v>-3.7304664305672058E-2</v>
      </c>
      <c r="DN206" s="625"/>
      <c r="DP206" s="625">
        <f t="shared" si="328"/>
        <v>-8.7000372713190097E-2</v>
      </c>
      <c r="DQ206" s="625">
        <f t="shared" si="329"/>
        <v>-8.7000372713190097E-2</v>
      </c>
      <c r="DR206" s="625">
        <f t="shared" si="330"/>
        <v>-8.7000372713190097E-2</v>
      </c>
      <c r="DS206" s="625">
        <f t="shared" si="331"/>
        <v>0</v>
      </c>
      <c r="DU206" s="625">
        <f t="shared" si="332"/>
        <v>0</v>
      </c>
      <c r="DV206" s="625">
        <f t="shared" si="333"/>
        <v>0</v>
      </c>
      <c r="DW206" s="625">
        <f t="shared" si="334"/>
        <v>0</v>
      </c>
      <c r="DX206" s="625">
        <f t="shared" si="335"/>
        <v>0</v>
      </c>
      <c r="EB206" s="625">
        <f t="shared" si="339"/>
        <v>0.99018109642763319</v>
      </c>
      <c r="EC206" s="625">
        <f t="shared" si="268"/>
        <v>1.0023908883243455</v>
      </c>
      <c r="ED206" s="625">
        <f t="shared" si="336"/>
        <v>0.98631815595484196</v>
      </c>
      <c r="EE206" s="625"/>
      <c r="EF206" s="625">
        <f t="shared" si="340"/>
        <v>0.91667675397557136</v>
      </c>
      <c r="EG206" s="625">
        <f t="shared" si="270"/>
        <v>0.82079224097507952</v>
      </c>
      <c r="EH206" s="625">
        <f t="shared" si="337"/>
        <v>0.81015666469371006</v>
      </c>
      <c r="EI206" s="625"/>
      <c r="EJ206" s="625">
        <f t="shared" si="341"/>
        <v>1.0357882436174153</v>
      </c>
      <c r="EK206" s="625">
        <f t="shared" si="272"/>
        <v>1.1301180974520186</v>
      </c>
      <c r="EL206" s="625">
        <f t="shared" si="338"/>
        <v>1.1857709408070392</v>
      </c>
      <c r="EM206" s="625"/>
      <c r="EP206" s="581"/>
    </row>
    <row r="207" spans="1:146" x14ac:dyDescent="0.2">
      <c r="A207" s="619" t="s">
        <v>115</v>
      </c>
      <c r="B207" s="575">
        <f t="shared" si="266"/>
        <v>1995</v>
      </c>
      <c r="D207" s="630">
        <f>Mining_Data!H35</f>
        <v>109.01160721596131</v>
      </c>
      <c r="E207" s="630">
        <f>Mining_Data!I35</f>
        <v>151.80218755187994</v>
      </c>
      <c r="F207" s="630">
        <f>Mining_Data!J35</f>
        <v>4.76470096693504</v>
      </c>
      <c r="G207" s="630"/>
      <c r="H207" s="630">
        <f t="shared" si="277"/>
        <v>265.57849573477631</v>
      </c>
      <c r="J207" s="636">
        <f t="shared" si="344"/>
        <v>274580.08564999996</v>
      </c>
      <c r="K207" s="636">
        <f t="shared" si="344"/>
        <v>66050.227840000007</v>
      </c>
      <c r="L207" s="636">
        <f t="shared" si="344"/>
        <v>58614.8</v>
      </c>
      <c r="M207" s="636"/>
      <c r="N207" s="636">
        <f t="shared" si="279"/>
        <v>399245.11348999996</v>
      </c>
      <c r="O207" s="781"/>
      <c r="R207" s="630">
        <f t="shared" si="345"/>
        <v>281058.50828041817</v>
      </c>
      <c r="S207" s="630">
        <f t="shared" si="345"/>
        <v>67608.612126209206</v>
      </c>
      <c r="T207" s="630">
        <f t="shared" si="345"/>
        <v>59997.75334091152</v>
      </c>
      <c r="U207" s="645"/>
      <c r="V207" s="630">
        <f t="shared" si="281"/>
        <v>408664.87374753889</v>
      </c>
      <c r="X207" s="639">
        <f t="shared" si="282"/>
        <v>0.39701206647198567</v>
      </c>
      <c r="Y207" s="639">
        <f t="shared" si="283"/>
        <v>2.2982840864622811</v>
      </c>
      <c r="Z207" s="639">
        <f t="shared" si="284"/>
        <v>8.1288360054713821E-2</v>
      </c>
      <c r="AA207" s="630"/>
      <c r="AB207" s="639">
        <f t="shared" si="309"/>
        <v>0.64986866451077185</v>
      </c>
      <c r="AE207" s="639">
        <f t="shared" si="310"/>
        <v>0.38786090441780208</v>
      </c>
      <c r="AF207" s="639">
        <f t="shared" si="311"/>
        <v>2.2453084418964457</v>
      </c>
      <c r="AG207" s="639">
        <f t="shared" si="312"/>
        <v>7.941465640991037E-2</v>
      </c>
      <c r="AH207" s="630"/>
      <c r="AI207" s="639">
        <f t="shared" si="285"/>
        <v>0.64986866451077185</v>
      </c>
      <c r="AK207" s="640">
        <f t="shared" si="286"/>
        <v>1.038220722658119</v>
      </c>
      <c r="AL207" s="640">
        <f t="shared" si="287"/>
        <v>0.98283637341312946</v>
      </c>
      <c r="AM207" s="640">
        <f t="shared" si="288"/>
        <v>1.0118566543827916</v>
      </c>
      <c r="AN207" s="641"/>
      <c r="AO207" s="640">
        <f t="shared" si="289"/>
        <v>0.95224357788226399</v>
      </c>
      <c r="AQ207" s="635">
        <f t="shared" si="313"/>
        <v>0.97694991455674218</v>
      </c>
      <c r="AR207" s="635">
        <f t="shared" si="314"/>
        <v>0.97694991455674218</v>
      </c>
      <c r="AS207" s="635">
        <f t="shared" si="315"/>
        <v>0.97694991455674218</v>
      </c>
      <c r="AT207" s="635"/>
      <c r="AU207" s="635">
        <f t="shared" si="290"/>
        <v>0.97694991455674218</v>
      </c>
      <c r="AW207" s="635">
        <f t="shared" si="346"/>
        <v>0.68774814361473069</v>
      </c>
      <c r="AX207" s="635">
        <f t="shared" si="346"/>
        <v>0.16543778648315102</v>
      </c>
      <c r="AY207" s="635">
        <f t="shared" si="346"/>
        <v>0.14681406990211829</v>
      </c>
      <c r="AZ207" s="650"/>
      <c r="BA207" s="635">
        <f t="shared" si="316"/>
        <v>1</v>
      </c>
      <c r="BC207" s="625"/>
      <c r="BD207" s="642">
        <f t="shared" si="292"/>
        <v>1.038220722658119</v>
      </c>
      <c r="BE207" s="642">
        <f t="shared" si="293"/>
        <v>0.98283637341312946</v>
      </c>
      <c r="BF207" s="642">
        <f t="shared" si="294"/>
        <v>1.0118566543827916</v>
      </c>
      <c r="BG207" s="642">
        <v>1</v>
      </c>
      <c r="BH207" s="633"/>
      <c r="BI207" s="642">
        <f t="shared" si="295"/>
        <v>0.97694991455674218</v>
      </c>
      <c r="BJ207" s="642">
        <f t="shared" si="296"/>
        <v>0.97694991455674218</v>
      </c>
      <c r="BK207" s="642">
        <f t="shared" si="297"/>
        <v>0.97694991455674218</v>
      </c>
      <c r="BL207" s="642">
        <v>1</v>
      </c>
      <c r="BN207" s="642">
        <v>1</v>
      </c>
      <c r="BO207" s="642">
        <v>1</v>
      </c>
      <c r="BP207" s="642">
        <v>1</v>
      </c>
      <c r="BQ207" s="642">
        <v>1</v>
      </c>
      <c r="BT207" s="634">
        <f t="shared" si="298"/>
        <v>0.87912725819075477</v>
      </c>
      <c r="BU207" s="634">
        <f t="shared" si="299"/>
        <v>0.95224357788226399</v>
      </c>
      <c r="BV207" s="634">
        <f t="shared" si="300"/>
        <v>0.77660719785771404</v>
      </c>
      <c r="BW207" s="634">
        <f t="shared" si="301"/>
        <v>1.2173806936958989</v>
      </c>
      <c r="BX207" s="634">
        <v>1</v>
      </c>
      <c r="BY207" s="634">
        <v>1</v>
      </c>
      <c r="BZ207" s="634">
        <f t="shared" si="302"/>
        <v>1.0072104683306593</v>
      </c>
      <c r="CA207" s="634">
        <f t="shared" si="303"/>
        <v>0.83714328575338925</v>
      </c>
      <c r="CB207" s="634">
        <f t="shared" si="304"/>
        <v>0.83714328575338914</v>
      </c>
      <c r="CC207" s="634"/>
      <c r="CD207" s="634">
        <f t="shared" si="305"/>
        <v>0.94542660925725208</v>
      </c>
      <c r="CG207" s="579"/>
      <c r="CI207" s="625">
        <f t="shared" si="273"/>
        <v>0.41046850165469451</v>
      </c>
      <c r="CJ207" s="625">
        <f t="shared" si="274"/>
        <v>0.57159065959722632</v>
      </c>
      <c r="CK207" s="625">
        <f t="shared" si="275"/>
        <v>1.794083874807912E-2</v>
      </c>
      <c r="CL207" s="625">
        <f t="shared" si="276"/>
        <v>0</v>
      </c>
      <c r="CN207" s="625">
        <f t="shared" si="342"/>
        <v>0.41364150211667156</v>
      </c>
      <c r="CO207" s="625">
        <f t="shared" si="342"/>
        <v>0.56674811018841065</v>
      </c>
      <c r="CP207" s="625">
        <f t="shared" si="342"/>
        <v>1.9542233048021634E-2</v>
      </c>
      <c r="CQ207" s="625"/>
      <c r="CR207" s="625">
        <f t="shared" si="307"/>
        <v>0.99993184535310375</v>
      </c>
      <c r="CS207" s="625"/>
      <c r="CT207" s="625">
        <f t="shared" si="343"/>
        <v>0.41366969562870881</v>
      </c>
      <c r="CU207" s="625">
        <f t="shared" si="343"/>
        <v>0.56678673933849577</v>
      </c>
      <c r="CV207" s="625">
        <f t="shared" si="343"/>
        <v>1.9543565032795539E-2</v>
      </c>
      <c r="CW207" s="625">
        <f t="shared" si="343"/>
        <v>0</v>
      </c>
      <c r="CZ207" s="625">
        <f t="shared" si="317"/>
        <v>1.20522043515136E-2</v>
      </c>
      <c r="DA207" s="625">
        <f t="shared" si="318"/>
        <v>2.8092422187285221E-2</v>
      </c>
      <c r="DB207" s="625">
        <f t="shared" si="319"/>
        <v>2.704530066461749E-3</v>
      </c>
      <c r="DC207" s="625">
        <f t="shared" si="320"/>
        <v>0</v>
      </c>
      <c r="DE207" s="625">
        <f t="shared" si="321"/>
        <v>-4.2292956488527642E-2</v>
      </c>
      <c r="DF207" s="625">
        <f t="shared" si="322"/>
        <v>-4.2292956488527642E-2</v>
      </c>
      <c r="DG207" s="625">
        <f t="shared" si="323"/>
        <v>-4.2292956488527642E-2</v>
      </c>
      <c r="DH207" s="625">
        <f t="shared" si="324"/>
        <v>0</v>
      </c>
      <c r="DI207" s="625"/>
      <c r="DK207" s="625">
        <f t="shared" si="325"/>
        <v>1.9835908356871341E-2</v>
      </c>
      <c r="DL207" s="625">
        <f t="shared" si="326"/>
        <v>3.6217408930466481E-2</v>
      </c>
      <c r="DM207" s="625">
        <f t="shared" si="327"/>
        <v>-0.12406277858108655</v>
      </c>
      <c r="DN207" s="625"/>
      <c r="DP207" s="625">
        <f t="shared" si="328"/>
        <v>-4.2292956488527642E-2</v>
      </c>
      <c r="DQ207" s="625">
        <f t="shared" si="329"/>
        <v>-4.2292956488527642E-2</v>
      </c>
      <c r="DR207" s="625">
        <f t="shared" si="330"/>
        <v>-4.2292956488527642E-2</v>
      </c>
      <c r="DS207" s="625">
        <f t="shared" si="331"/>
        <v>0</v>
      </c>
      <c r="DU207" s="625">
        <f t="shared" si="332"/>
        <v>0</v>
      </c>
      <c r="DV207" s="625">
        <f t="shared" si="333"/>
        <v>0</v>
      </c>
      <c r="DW207" s="625">
        <f t="shared" si="334"/>
        <v>0</v>
      </c>
      <c r="DX207" s="625">
        <f t="shared" si="335"/>
        <v>0</v>
      </c>
      <c r="EB207" s="625">
        <f t="shared" si="339"/>
        <v>1.0211821228775737</v>
      </c>
      <c r="EC207" s="625">
        <f t="shared" si="268"/>
        <v>1.023623655292192</v>
      </c>
      <c r="ED207" s="625">
        <f t="shared" si="336"/>
        <v>1.0072104683306593</v>
      </c>
      <c r="EE207" s="625"/>
      <c r="EF207" s="625">
        <f t="shared" si="340"/>
        <v>0.95858891459137729</v>
      </c>
      <c r="EG207" s="625">
        <f t="shared" si="270"/>
        <v>0.78680234338132571</v>
      </c>
      <c r="EH207" s="625">
        <f t="shared" si="337"/>
        <v>0.77660719785771404</v>
      </c>
      <c r="EI207" s="625"/>
      <c r="EJ207" s="625">
        <f t="shared" si="341"/>
        <v>1.0266575540022478</v>
      </c>
      <c r="EK207" s="625">
        <f t="shared" si="272"/>
        <v>1.1602442816637633</v>
      </c>
      <c r="EL207" s="625">
        <f t="shared" si="338"/>
        <v>1.2173806936958989</v>
      </c>
      <c r="EM207" s="625"/>
      <c r="EP207" s="581"/>
    </row>
    <row r="208" spans="1:146" x14ac:dyDescent="0.2">
      <c r="A208" s="619" t="s">
        <v>115</v>
      </c>
      <c r="B208" s="575">
        <f t="shared" si="266"/>
        <v>1996</v>
      </c>
      <c r="D208" s="630">
        <f>Mining_Data!H36</f>
        <v>109.06617330884023</v>
      </c>
      <c r="E208" s="630">
        <f>Mining_Data!I36</f>
        <v>150.48876663183032</v>
      </c>
      <c r="F208" s="630">
        <f>Mining_Data!J36</f>
        <v>5.0913182313619316</v>
      </c>
      <c r="G208" s="630"/>
      <c r="H208" s="630">
        <f t="shared" si="277"/>
        <v>264.6462581720325</v>
      </c>
      <c r="J208" s="636">
        <f t="shared" si="344"/>
        <v>271465.40794999996</v>
      </c>
      <c r="K208" s="636">
        <f t="shared" si="344"/>
        <v>68126.224320000008</v>
      </c>
      <c r="L208" s="636">
        <f t="shared" si="344"/>
        <v>62464.1</v>
      </c>
      <c r="M208" s="636"/>
      <c r="N208" s="636">
        <f t="shared" si="279"/>
        <v>402055.73226999992</v>
      </c>
      <c r="O208" s="781"/>
      <c r="R208" s="630">
        <f t="shared" si="345"/>
        <v>241099.62876058702</v>
      </c>
      <c r="S208" s="630">
        <f t="shared" si="345"/>
        <v>60505.710530299919</v>
      </c>
      <c r="T208" s="630">
        <f t="shared" si="345"/>
        <v>55476.944317111789</v>
      </c>
      <c r="U208" s="645"/>
      <c r="V208" s="630">
        <f t="shared" si="281"/>
        <v>357082.28360799875</v>
      </c>
      <c r="X208" s="639">
        <f t="shared" si="282"/>
        <v>0.40176821839830384</v>
      </c>
      <c r="Y208" s="639">
        <f t="shared" si="283"/>
        <v>2.2089697195746529</v>
      </c>
      <c r="Z208" s="639">
        <f t="shared" si="284"/>
        <v>8.1507909845205992E-2</v>
      </c>
      <c r="AA208" s="630"/>
      <c r="AB208" s="639">
        <f t="shared" si="309"/>
        <v>0.74113522378656693</v>
      </c>
      <c r="AE208" s="639">
        <f t="shared" si="310"/>
        <v>0.45236972727628472</v>
      </c>
      <c r="AF208" s="639">
        <f t="shared" si="311"/>
        <v>2.4871828677471508</v>
      </c>
      <c r="AG208" s="639">
        <f t="shared" si="312"/>
        <v>9.1773588001881373E-2</v>
      </c>
      <c r="AH208" s="630"/>
      <c r="AI208" s="639">
        <f t="shared" si="285"/>
        <v>0.74113522378656693</v>
      </c>
      <c r="AK208" s="640">
        <f t="shared" si="286"/>
        <v>1.0506584692835412</v>
      </c>
      <c r="AL208" s="640">
        <f t="shared" si="287"/>
        <v>0.94464204880261238</v>
      </c>
      <c r="AM208" s="640">
        <f t="shared" si="288"/>
        <v>1.0145895538573082</v>
      </c>
      <c r="AN208" s="641"/>
      <c r="AO208" s="640">
        <f t="shared" si="289"/>
        <v>1.0859752065817523</v>
      </c>
      <c r="AQ208" s="635">
        <f t="shared" si="313"/>
        <v>1.1259470176105759</v>
      </c>
      <c r="AR208" s="635">
        <f t="shared" si="314"/>
        <v>1.1259470176105759</v>
      </c>
      <c r="AS208" s="635">
        <f t="shared" si="315"/>
        <v>1.1259470176105757</v>
      </c>
      <c r="AT208" s="635"/>
      <c r="AU208" s="635">
        <f t="shared" si="290"/>
        <v>1.1259470176105757</v>
      </c>
      <c r="AW208" s="635">
        <f t="shared" si="346"/>
        <v>0.67519347732542145</v>
      </c>
      <c r="AX208" s="635">
        <f t="shared" si="346"/>
        <v>0.16944472831007898</v>
      </c>
      <c r="AY208" s="635">
        <f t="shared" si="346"/>
        <v>0.15536179436449948</v>
      </c>
      <c r="AZ208" s="650"/>
      <c r="BA208" s="635">
        <f t="shared" si="316"/>
        <v>0.99999999999999989</v>
      </c>
      <c r="BC208" s="625"/>
      <c r="BD208" s="642">
        <f t="shared" si="292"/>
        <v>1.0506584692835412</v>
      </c>
      <c r="BE208" s="642">
        <f t="shared" si="293"/>
        <v>0.94464204880261238</v>
      </c>
      <c r="BF208" s="642">
        <f t="shared" si="294"/>
        <v>1.0145895538573082</v>
      </c>
      <c r="BG208" s="642">
        <v>1</v>
      </c>
      <c r="BH208" s="633"/>
      <c r="BI208" s="642">
        <f t="shared" si="295"/>
        <v>1.1259470176105759</v>
      </c>
      <c r="BJ208" s="642">
        <f t="shared" si="296"/>
        <v>1.1259470176105759</v>
      </c>
      <c r="BK208" s="642">
        <f t="shared" si="297"/>
        <v>1.1259470176105757</v>
      </c>
      <c r="BL208" s="642">
        <v>1</v>
      </c>
      <c r="BN208" s="642">
        <v>1</v>
      </c>
      <c r="BO208" s="642">
        <v>1</v>
      </c>
      <c r="BP208" s="642">
        <v>1</v>
      </c>
      <c r="BQ208" s="642">
        <v>1</v>
      </c>
      <c r="BT208" s="634">
        <f t="shared" si="298"/>
        <v>0.88531616695480086</v>
      </c>
      <c r="BU208" s="634">
        <f t="shared" si="299"/>
        <v>1.0859752065817523</v>
      </c>
      <c r="BV208" s="634">
        <f t="shared" si="300"/>
        <v>0.89504952634090484</v>
      </c>
      <c r="BW208" s="634">
        <f t="shared" si="301"/>
        <v>1.2260768171173326</v>
      </c>
      <c r="BX208" s="634">
        <v>1</v>
      </c>
      <c r="BY208" s="634">
        <v>1</v>
      </c>
      <c r="BZ208" s="634">
        <f t="shared" si="302"/>
        <v>0.98958969080722881</v>
      </c>
      <c r="CA208" s="634">
        <f t="shared" si="303"/>
        <v>0.96143140729890497</v>
      </c>
      <c r="CB208" s="634">
        <f t="shared" si="304"/>
        <v>0.96143140729890497</v>
      </c>
      <c r="CC208" s="634"/>
      <c r="CD208" s="634">
        <f t="shared" si="305"/>
        <v>1.0973994744184328</v>
      </c>
      <c r="CG208" s="579"/>
      <c r="CI208" s="625">
        <f t="shared" si="273"/>
        <v>0.41212059472211426</v>
      </c>
      <c r="CJ208" s="625">
        <f t="shared" si="274"/>
        <v>0.56864120305833132</v>
      </c>
      <c r="CK208" s="625">
        <f t="shared" si="275"/>
        <v>1.9238202219554284E-2</v>
      </c>
      <c r="CL208" s="625">
        <f t="shared" si="276"/>
        <v>0</v>
      </c>
      <c r="CN208" s="625">
        <f t="shared" si="342"/>
        <v>0.41129399517546522</v>
      </c>
      <c r="CO208" s="625">
        <f t="shared" si="342"/>
        <v>0.57011465975754216</v>
      </c>
      <c r="CP208" s="625">
        <f t="shared" si="342"/>
        <v>1.8581972777642772E-2</v>
      </c>
      <c r="CQ208" s="625"/>
      <c r="CR208" s="625">
        <f t="shared" si="307"/>
        <v>0.99999062771065017</v>
      </c>
      <c r="CS208" s="625"/>
      <c r="CT208" s="625">
        <f t="shared" si="343"/>
        <v>0.41129784997792418</v>
      </c>
      <c r="CU208" s="625">
        <f t="shared" si="343"/>
        <v>0.57012000308717525</v>
      </c>
      <c r="CV208" s="625">
        <f t="shared" si="343"/>
        <v>1.8582146934900588E-2</v>
      </c>
      <c r="CW208" s="625">
        <f t="shared" si="343"/>
        <v>0</v>
      </c>
      <c r="CZ208" s="625">
        <f t="shared" si="317"/>
        <v>1.1908676828177971E-2</v>
      </c>
      <c r="DA208" s="625">
        <f t="shared" si="318"/>
        <v>-3.963657854606522E-2</v>
      </c>
      <c r="DB208" s="625">
        <f t="shared" si="319"/>
        <v>2.697235308040097E-3</v>
      </c>
      <c r="DC208" s="625">
        <f t="shared" si="320"/>
        <v>0</v>
      </c>
      <c r="DE208" s="625">
        <f t="shared" si="321"/>
        <v>0.14194436775943928</v>
      </c>
      <c r="DF208" s="625">
        <f t="shared" si="322"/>
        <v>0.14194436775943928</v>
      </c>
      <c r="DG208" s="625">
        <f t="shared" si="323"/>
        <v>0.14194436775943908</v>
      </c>
      <c r="DH208" s="625">
        <f t="shared" si="324"/>
        <v>0</v>
      </c>
      <c r="DI208" s="625"/>
      <c r="DK208" s="625">
        <f t="shared" si="325"/>
        <v>-1.8423417710001853E-2</v>
      </c>
      <c r="DL208" s="625">
        <f t="shared" si="326"/>
        <v>2.3931575320693798E-2</v>
      </c>
      <c r="DM208" s="625">
        <f t="shared" si="327"/>
        <v>5.658959858876917E-2</v>
      </c>
      <c r="DN208" s="625"/>
      <c r="DP208" s="625">
        <f t="shared" si="328"/>
        <v>0.14194436775943928</v>
      </c>
      <c r="DQ208" s="625">
        <f t="shared" si="329"/>
        <v>0.14194436775943928</v>
      </c>
      <c r="DR208" s="625">
        <f t="shared" si="330"/>
        <v>0.14194436775943908</v>
      </c>
      <c r="DS208" s="625">
        <f t="shared" si="331"/>
        <v>0</v>
      </c>
      <c r="DU208" s="625">
        <f t="shared" si="332"/>
        <v>0</v>
      </c>
      <c r="DV208" s="625">
        <f t="shared" si="333"/>
        <v>0</v>
      </c>
      <c r="DW208" s="625">
        <f t="shared" si="334"/>
        <v>0</v>
      </c>
      <c r="DX208" s="625">
        <f t="shared" si="335"/>
        <v>0</v>
      </c>
      <c r="EB208" s="625">
        <f t="shared" si="339"/>
        <v>0.98250536697396029</v>
      </c>
      <c r="EC208" s="625">
        <f t="shared" si="268"/>
        <v>1.0057157350860817</v>
      </c>
      <c r="ED208" s="625">
        <f t="shared" si="336"/>
        <v>0.98958969080722881</v>
      </c>
      <c r="EE208" s="625"/>
      <c r="EF208" s="625">
        <f t="shared" si="340"/>
        <v>1.1525125298991772</v>
      </c>
      <c r="EG208" s="625">
        <f t="shared" si="270"/>
        <v>0.90679955930101286</v>
      </c>
      <c r="EH208" s="625">
        <f t="shared" si="337"/>
        <v>0.89504952634090484</v>
      </c>
      <c r="EI208" s="625"/>
      <c r="EJ208" s="625">
        <f t="shared" si="341"/>
        <v>1.0071433064993276</v>
      </c>
      <c r="EK208" s="625">
        <f t="shared" si="272"/>
        <v>1.1685322621817797</v>
      </c>
      <c r="EL208" s="625">
        <f t="shared" si="338"/>
        <v>1.2260768171173326</v>
      </c>
      <c r="EM208" s="625"/>
      <c r="EP208" s="581"/>
    </row>
    <row r="209" spans="1:146" x14ac:dyDescent="0.2">
      <c r="A209" s="619" t="s">
        <v>115</v>
      </c>
      <c r="B209" s="575">
        <f t="shared" si="266"/>
        <v>1997</v>
      </c>
      <c r="D209" s="630">
        <f>Mining_Data!H37</f>
        <v>111.90843423200002</v>
      </c>
      <c r="E209" s="630">
        <f>Mining_Data!I37</f>
        <v>154.89901324800002</v>
      </c>
      <c r="F209" s="630">
        <f>Mining_Data!J37</f>
        <v>6.0109647559999999</v>
      </c>
      <c r="G209" s="630"/>
      <c r="H209" s="630">
        <f t="shared" si="277"/>
        <v>272.81841223600009</v>
      </c>
      <c r="J209" s="636">
        <f t="shared" si="344"/>
        <v>275280.99765000003</v>
      </c>
      <c r="K209" s="636">
        <f t="shared" si="344"/>
        <v>70182.704120000009</v>
      </c>
      <c r="L209" s="636">
        <f t="shared" si="344"/>
        <v>73548.899999999994</v>
      </c>
      <c r="M209" s="636"/>
      <c r="N209" s="636">
        <f t="shared" si="279"/>
        <v>419012.60177000007</v>
      </c>
      <c r="O209" s="781"/>
      <c r="R209" s="630">
        <f t="shared" si="345"/>
        <v>244057.19341338231</v>
      </c>
      <c r="S209" s="630">
        <f t="shared" si="345"/>
        <v>62222.216353149081</v>
      </c>
      <c r="T209" s="630">
        <f t="shared" si="345"/>
        <v>65206.600767495838</v>
      </c>
      <c r="U209" s="645"/>
      <c r="V209" s="630">
        <f t="shared" si="281"/>
        <v>371486.01053402724</v>
      </c>
      <c r="X209" s="639">
        <f t="shared" si="282"/>
        <v>0.40652437032462202</v>
      </c>
      <c r="Y209" s="639">
        <f t="shared" si="283"/>
        <v>2.2070824313516062</v>
      </c>
      <c r="Z209" s="639">
        <f t="shared" si="284"/>
        <v>8.1727459635698149E-2</v>
      </c>
      <c r="AA209" s="630"/>
      <c r="AB209" s="639">
        <f t="shared" si="309"/>
        <v>0.73439753987993195</v>
      </c>
      <c r="AE209" s="639">
        <f t="shared" si="310"/>
        <v>0.45853364396619251</v>
      </c>
      <c r="AF209" s="639">
        <f t="shared" si="311"/>
        <v>2.4894486620157261</v>
      </c>
      <c r="AG209" s="639">
        <f t="shared" si="312"/>
        <v>9.2183378450182055E-2</v>
      </c>
      <c r="AH209" s="630"/>
      <c r="AI209" s="639">
        <f t="shared" si="285"/>
        <v>0.73439753987993195</v>
      </c>
      <c r="AK209" s="640">
        <f t="shared" si="286"/>
        <v>1.0630962159089636</v>
      </c>
      <c r="AL209" s="640">
        <f t="shared" si="287"/>
        <v>0.94383497037238229</v>
      </c>
      <c r="AM209" s="640">
        <f t="shared" si="288"/>
        <v>1.0173224533318248</v>
      </c>
      <c r="AN209" s="641"/>
      <c r="AO209" s="640">
        <f t="shared" si="289"/>
        <v>1.076102571416732</v>
      </c>
      <c r="AQ209" s="635">
        <f t="shared" si="313"/>
        <v>1.1279364226062005</v>
      </c>
      <c r="AR209" s="635">
        <f t="shared" si="314"/>
        <v>1.1279364226062005</v>
      </c>
      <c r="AS209" s="635">
        <f t="shared" si="315"/>
        <v>1.1279364226062008</v>
      </c>
      <c r="AT209" s="635"/>
      <c r="AU209" s="635">
        <f t="shared" si="290"/>
        <v>1.1279364226062008</v>
      </c>
      <c r="AW209" s="635">
        <f t="shared" si="346"/>
        <v>0.65697546204375101</v>
      </c>
      <c r="AX209" s="635">
        <f t="shared" si="346"/>
        <v>0.16749544959634402</v>
      </c>
      <c r="AY209" s="635">
        <f t="shared" si="346"/>
        <v>0.17552908835990491</v>
      </c>
      <c r="AZ209" s="650"/>
      <c r="BA209" s="635">
        <f t="shared" si="316"/>
        <v>0.99999999999999989</v>
      </c>
      <c r="BC209" s="625"/>
      <c r="BD209" s="642">
        <f t="shared" si="292"/>
        <v>1.0630962159089636</v>
      </c>
      <c r="BE209" s="642">
        <f t="shared" si="293"/>
        <v>0.94383497037238229</v>
      </c>
      <c r="BF209" s="642">
        <f t="shared" si="294"/>
        <v>1.0173224533318248</v>
      </c>
      <c r="BG209" s="642">
        <v>1</v>
      </c>
      <c r="BH209" s="633"/>
      <c r="BI209" s="642">
        <f t="shared" si="295"/>
        <v>1.1279364226062005</v>
      </c>
      <c r="BJ209" s="642">
        <f t="shared" si="296"/>
        <v>1.1279364226062005</v>
      </c>
      <c r="BK209" s="642">
        <f t="shared" si="297"/>
        <v>1.1279364226062008</v>
      </c>
      <c r="BL209" s="642">
        <v>1</v>
      </c>
      <c r="BN209" s="642">
        <v>1</v>
      </c>
      <c r="BO209" s="642">
        <v>1</v>
      </c>
      <c r="BP209" s="642">
        <v>1</v>
      </c>
      <c r="BQ209" s="642">
        <v>1</v>
      </c>
      <c r="BT209" s="634">
        <f t="shared" si="298"/>
        <v>0.92265474841099426</v>
      </c>
      <c r="BU209" s="634">
        <f t="shared" si="299"/>
        <v>1.076102571416732</v>
      </c>
      <c r="BV209" s="634">
        <f t="shared" si="300"/>
        <v>0.896630964873255</v>
      </c>
      <c r="BW209" s="634">
        <f t="shared" si="301"/>
        <v>1.2074527401740673</v>
      </c>
      <c r="BX209" s="634">
        <v>1</v>
      </c>
      <c r="BY209" s="634">
        <v>1</v>
      </c>
      <c r="BZ209" s="634">
        <f t="shared" si="302"/>
        <v>0.99396203080430368</v>
      </c>
      <c r="CA209" s="634">
        <f t="shared" si="303"/>
        <v>0.99287114729492865</v>
      </c>
      <c r="CB209" s="634">
        <f t="shared" si="304"/>
        <v>0.99287114729492887</v>
      </c>
      <c r="CC209" s="634"/>
      <c r="CD209" s="634">
        <f t="shared" si="305"/>
        <v>1.0826395154611297</v>
      </c>
      <c r="CG209" s="579"/>
      <c r="CI209" s="625">
        <f t="shared" si="273"/>
        <v>0.4101938476762127</v>
      </c>
      <c r="CJ209" s="625">
        <f t="shared" si="274"/>
        <v>0.56777331111364093</v>
      </c>
      <c r="CK209" s="625">
        <f t="shared" si="275"/>
        <v>2.203284121014621E-2</v>
      </c>
      <c r="CL209" s="625">
        <f t="shared" si="276"/>
        <v>0</v>
      </c>
      <c r="CN209" s="625">
        <f t="shared" si="342"/>
        <v>0.41115646877822859</v>
      </c>
      <c r="CO209" s="625">
        <f t="shared" si="342"/>
        <v>0.56820714661625049</v>
      </c>
      <c r="CP209" s="625">
        <f t="shared" si="342"/>
        <v>2.0603943563264074E-2</v>
      </c>
      <c r="CQ209" s="625"/>
      <c r="CR209" s="625">
        <f t="shared" si="307"/>
        <v>0.99996755895774325</v>
      </c>
      <c r="CS209" s="625"/>
      <c r="CT209" s="625">
        <f t="shared" si="343"/>
        <v>0.41116980755533017</v>
      </c>
      <c r="CU209" s="625">
        <f t="shared" si="343"/>
        <v>0.5682255804463171</v>
      </c>
      <c r="CV209" s="625">
        <f t="shared" si="343"/>
        <v>2.0604611998352597E-2</v>
      </c>
      <c r="CW209" s="625">
        <f t="shared" si="343"/>
        <v>0</v>
      </c>
      <c r="CZ209" s="625">
        <f t="shared" si="317"/>
        <v>1.1768527599466049E-2</v>
      </c>
      <c r="DA209" s="625">
        <f t="shared" si="318"/>
        <v>-8.5474005896978716E-4</v>
      </c>
      <c r="DB209" s="625">
        <f t="shared" si="319"/>
        <v>2.6899797951716966E-3</v>
      </c>
      <c r="DC209" s="625">
        <f t="shared" si="320"/>
        <v>0</v>
      </c>
      <c r="DE209" s="625">
        <f t="shared" si="321"/>
        <v>1.7653135710251784E-3</v>
      </c>
      <c r="DF209" s="625">
        <f t="shared" si="322"/>
        <v>1.7653135710251784E-3</v>
      </c>
      <c r="DG209" s="625">
        <f t="shared" si="323"/>
        <v>1.7653135710256217E-3</v>
      </c>
      <c r="DH209" s="625">
        <f t="shared" si="324"/>
        <v>0</v>
      </c>
      <c r="DI209" s="625"/>
      <c r="DK209" s="625">
        <f t="shared" si="325"/>
        <v>-2.7352613576119636E-2</v>
      </c>
      <c r="DL209" s="625">
        <f t="shared" si="326"/>
        <v>-1.1570602669374814E-2</v>
      </c>
      <c r="DM209" s="625">
        <f t="shared" si="327"/>
        <v>0.12204822061579422</v>
      </c>
      <c r="DN209" s="625"/>
      <c r="DP209" s="625">
        <f t="shared" si="328"/>
        <v>1.7653135710251784E-3</v>
      </c>
      <c r="DQ209" s="625">
        <f t="shared" si="329"/>
        <v>1.7653135710251784E-3</v>
      </c>
      <c r="DR209" s="625">
        <f t="shared" si="330"/>
        <v>1.7653135710256217E-3</v>
      </c>
      <c r="DS209" s="625">
        <f t="shared" si="331"/>
        <v>0</v>
      </c>
      <c r="DU209" s="625">
        <f t="shared" si="332"/>
        <v>0</v>
      </c>
      <c r="DV209" s="625">
        <f t="shared" si="333"/>
        <v>0</v>
      </c>
      <c r="DW209" s="625">
        <f t="shared" si="334"/>
        <v>0</v>
      </c>
      <c r="DX209" s="625">
        <f t="shared" si="335"/>
        <v>0</v>
      </c>
      <c r="EB209" s="625">
        <f t="shared" si="339"/>
        <v>1.0044183362434873</v>
      </c>
      <c r="EC209" s="625">
        <f t="shared" si="268"/>
        <v>1.0101593253690579</v>
      </c>
      <c r="ED209" s="625">
        <f t="shared" si="336"/>
        <v>0.99396203080430368</v>
      </c>
      <c r="EE209" s="625"/>
      <c r="EF209" s="625">
        <f t="shared" si="340"/>
        <v>1.0017668726543159</v>
      </c>
      <c r="EG209" s="625">
        <f t="shared" si="270"/>
        <v>0.90840175864528749</v>
      </c>
      <c r="EH209" s="625">
        <f t="shared" si="337"/>
        <v>0.896630964873255</v>
      </c>
      <c r="EI209" s="625"/>
      <c r="EJ209" s="625">
        <f t="shared" si="341"/>
        <v>0.98481002439386056</v>
      </c>
      <c r="EK209" s="625">
        <f t="shared" si="272"/>
        <v>1.1507822856242516</v>
      </c>
      <c r="EL209" s="625">
        <f t="shared" si="338"/>
        <v>1.2074527401740673</v>
      </c>
      <c r="EM209" s="625"/>
      <c r="EP209" s="581"/>
    </row>
    <row r="210" spans="1:146" x14ac:dyDescent="0.2">
      <c r="A210" s="619" t="s">
        <v>115</v>
      </c>
      <c r="B210" s="575">
        <f t="shared" si="266"/>
        <v>1998</v>
      </c>
      <c r="D210" s="630">
        <f>Mining_Data!H38</f>
        <v>113.70510640260049</v>
      </c>
      <c r="E210" s="630">
        <f>Mining_Data!I38</f>
        <v>159.5082536776672</v>
      </c>
      <c r="F210" s="630">
        <f>Mining_Data!J38</f>
        <v>5.2456491431090866</v>
      </c>
      <c r="G210" s="630"/>
      <c r="H210" s="630">
        <f t="shared" si="277"/>
        <v>278.45900922337677</v>
      </c>
      <c r="J210" s="636">
        <f t="shared" si="344"/>
        <v>280384.51314999996</v>
      </c>
      <c r="K210" s="636">
        <f t="shared" si="344"/>
        <v>72280.385800000004</v>
      </c>
      <c r="L210" s="636">
        <f t="shared" si="344"/>
        <v>63545.7</v>
      </c>
      <c r="M210" s="636"/>
      <c r="N210" s="636">
        <f t="shared" si="279"/>
        <v>416210.59894999996</v>
      </c>
      <c r="O210" s="781"/>
      <c r="R210" s="630">
        <f t="shared" si="345"/>
        <v>246877.08480703059</v>
      </c>
      <c r="S210" s="630">
        <f t="shared" si="345"/>
        <v>63642.498419608215</v>
      </c>
      <c r="T210" s="630">
        <f t="shared" si="345"/>
        <v>55951.653647965133</v>
      </c>
      <c r="U210" s="645"/>
      <c r="V210" s="630">
        <f t="shared" si="281"/>
        <v>366471.2368746039</v>
      </c>
      <c r="X210" s="639">
        <f t="shared" si="282"/>
        <v>0.40553276329413596</v>
      </c>
      <c r="Y210" s="639">
        <f t="shared" si="283"/>
        <v>2.2067985928994194</v>
      </c>
      <c r="Z210" s="639">
        <f t="shared" si="284"/>
        <v>8.2549238471038747E-2</v>
      </c>
      <c r="AA210" s="630"/>
      <c r="AB210" s="639">
        <f t="shared" si="309"/>
        <v>0.75983864817925006</v>
      </c>
      <c r="AE210" s="639">
        <f t="shared" si="310"/>
        <v>0.46057375674002765</v>
      </c>
      <c r="AF210" s="639">
        <f t="shared" si="311"/>
        <v>2.5063166537868478</v>
      </c>
      <c r="AG210" s="639">
        <f t="shared" si="312"/>
        <v>9.3753245902498214E-2</v>
      </c>
      <c r="AH210" s="630"/>
      <c r="AI210" s="639">
        <f t="shared" si="285"/>
        <v>0.75983864817925006</v>
      </c>
      <c r="AK210" s="640">
        <f t="shared" si="286"/>
        <v>1.0605030781816074</v>
      </c>
      <c r="AL210" s="640">
        <f t="shared" si="287"/>
        <v>0.94371358992310461</v>
      </c>
      <c r="AM210" s="640">
        <f t="shared" si="288"/>
        <v>1.0275517454766121</v>
      </c>
      <c r="AN210" s="641"/>
      <c r="AO210" s="640">
        <f t="shared" si="289"/>
        <v>1.1133810760057639</v>
      </c>
      <c r="AQ210" s="635">
        <f t="shared" si="313"/>
        <v>1.1357251458520752</v>
      </c>
      <c r="AR210" s="635">
        <f t="shared" si="314"/>
        <v>1.1357251458520752</v>
      </c>
      <c r="AS210" s="635">
        <f t="shared" si="315"/>
        <v>1.1357251458520752</v>
      </c>
      <c r="AT210" s="635"/>
      <c r="AU210" s="635">
        <f t="shared" si="290"/>
        <v>1.1357251458520754</v>
      </c>
      <c r="AW210" s="635">
        <f t="shared" si="346"/>
        <v>0.67366019476040073</v>
      </c>
      <c r="AX210" s="635">
        <f t="shared" si="346"/>
        <v>0.1736630109428885</v>
      </c>
      <c r="AY210" s="635">
        <f t="shared" si="346"/>
        <v>0.15267679429671097</v>
      </c>
      <c r="AZ210" s="650"/>
      <c r="BA210" s="635">
        <f t="shared" si="316"/>
        <v>1.0000000000000002</v>
      </c>
      <c r="BC210" s="625"/>
      <c r="BD210" s="642">
        <f t="shared" si="292"/>
        <v>1.0605030781816074</v>
      </c>
      <c r="BE210" s="642">
        <f t="shared" si="293"/>
        <v>0.94371358992310461</v>
      </c>
      <c r="BF210" s="642">
        <f t="shared" si="294"/>
        <v>1.0275517454766121</v>
      </c>
      <c r="BG210" s="642">
        <v>1</v>
      </c>
      <c r="BH210" s="633"/>
      <c r="BI210" s="642">
        <f t="shared" si="295"/>
        <v>1.1357251458520752</v>
      </c>
      <c r="BJ210" s="642">
        <f t="shared" si="296"/>
        <v>1.1357251458520752</v>
      </c>
      <c r="BK210" s="642">
        <f t="shared" si="297"/>
        <v>1.1357251458520752</v>
      </c>
      <c r="BL210" s="642">
        <v>1</v>
      </c>
      <c r="BN210" s="642">
        <v>1</v>
      </c>
      <c r="BO210" s="642">
        <v>1</v>
      </c>
      <c r="BP210" s="642">
        <v>1</v>
      </c>
      <c r="BQ210" s="642">
        <v>1</v>
      </c>
      <c r="BT210" s="634">
        <f t="shared" si="298"/>
        <v>0.91648481176466601</v>
      </c>
      <c r="BU210" s="634">
        <f t="shared" si="299"/>
        <v>1.1133810760057639</v>
      </c>
      <c r="BV210" s="634">
        <f t="shared" si="300"/>
        <v>0.90282245785026427</v>
      </c>
      <c r="BW210" s="634">
        <f t="shared" si="301"/>
        <v>1.2417924869177905</v>
      </c>
      <c r="BX210" s="634">
        <v>1</v>
      </c>
      <c r="BY210" s="634">
        <v>1</v>
      </c>
      <c r="BZ210" s="634">
        <f t="shared" si="302"/>
        <v>0.99309879230247255</v>
      </c>
      <c r="CA210" s="634">
        <f t="shared" si="303"/>
        <v>1.020396845865484</v>
      </c>
      <c r="CB210" s="634">
        <f t="shared" si="304"/>
        <v>1.0203968458654837</v>
      </c>
      <c r="CC210" s="634"/>
      <c r="CD210" s="634">
        <f t="shared" si="305"/>
        <v>1.1211181451791119</v>
      </c>
      <c r="CG210" s="579"/>
      <c r="CI210" s="625">
        <f t="shared" si="273"/>
        <v>0.40833696392055857</v>
      </c>
      <c r="CJ210" s="625">
        <f t="shared" si="274"/>
        <v>0.57282489843850382</v>
      </c>
      <c r="CK210" s="625">
        <f t="shared" si="275"/>
        <v>1.883813764093761E-2</v>
      </c>
      <c r="CL210" s="625">
        <f t="shared" si="276"/>
        <v>0</v>
      </c>
      <c r="CN210" s="625">
        <f t="shared" si="342"/>
        <v>0.40926470372299806</v>
      </c>
      <c r="CO210" s="625">
        <f t="shared" si="342"/>
        <v>0.57029537593334678</v>
      </c>
      <c r="CP210" s="625">
        <f t="shared" si="342"/>
        <v>2.0393802090528268E-2</v>
      </c>
      <c r="CQ210" s="625"/>
      <c r="CR210" s="625">
        <f t="shared" si="307"/>
        <v>0.99995388174687316</v>
      </c>
      <c r="CS210" s="625"/>
      <c r="CT210" s="625">
        <f t="shared" si="343"/>
        <v>0.40928357916670272</v>
      </c>
      <c r="CU210" s="625">
        <f t="shared" si="343"/>
        <v>0.5703216781728645</v>
      </c>
      <c r="CV210" s="625">
        <f t="shared" si="343"/>
        <v>2.039474266043274E-2</v>
      </c>
      <c r="CW210" s="625">
        <f t="shared" si="343"/>
        <v>0</v>
      </c>
      <c r="CZ210" s="625">
        <f t="shared" si="317"/>
        <v>-2.4422112245441625E-3</v>
      </c>
      <c r="DA210" s="625">
        <f t="shared" si="318"/>
        <v>-1.2861173693565916E-4</v>
      </c>
      <c r="DB210" s="625">
        <f t="shared" si="319"/>
        <v>1.0004896612426229E-2</v>
      </c>
      <c r="DC210" s="625">
        <f t="shared" si="320"/>
        <v>0</v>
      </c>
      <c r="DE210" s="625">
        <f t="shared" si="321"/>
        <v>6.8815534010313499E-3</v>
      </c>
      <c r="DF210" s="625">
        <f t="shared" si="322"/>
        <v>6.8815534010313499E-3</v>
      </c>
      <c r="DG210" s="625">
        <f t="shared" si="323"/>
        <v>6.8815534010311288E-3</v>
      </c>
      <c r="DH210" s="625">
        <f t="shared" si="324"/>
        <v>0</v>
      </c>
      <c r="DI210" s="625"/>
      <c r="DK210" s="625">
        <f t="shared" si="325"/>
        <v>2.5079152403621571E-2</v>
      </c>
      <c r="DL210" s="625">
        <f t="shared" si="326"/>
        <v>3.6160518323698439E-2</v>
      </c>
      <c r="DM210" s="625">
        <f t="shared" si="327"/>
        <v>-0.13948154337825519</v>
      </c>
      <c r="DN210" s="625"/>
      <c r="DP210" s="625">
        <f t="shared" si="328"/>
        <v>6.8815534010313499E-3</v>
      </c>
      <c r="DQ210" s="625">
        <f t="shared" si="329"/>
        <v>6.8815534010313499E-3</v>
      </c>
      <c r="DR210" s="625">
        <f t="shared" si="330"/>
        <v>6.8815534010311288E-3</v>
      </c>
      <c r="DS210" s="625">
        <f t="shared" si="331"/>
        <v>0</v>
      </c>
      <c r="DU210" s="625">
        <f t="shared" si="332"/>
        <v>0</v>
      </c>
      <c r="DV210" s="625">
        <f t="shared" si="333"/>
        <v>0</v>
      </c>
      <c r="DW210" s="625">
        <f t="shared" si="334"/>
        <v>0</v>
      </c>
      <c r="DX210" s="625">
        <f t="shared" si="335"/>
        <v>0</v>
      </c>
      <c r="EB210" s="625">
        <f t="shared" si="339"/>
        <v>0.99913151762836183</v>
      </c>
      <c r="EC210" s="625">
        <f t="shared" si="268"/>
        <v>1.009282019802429</v>
      </c>
      <c r="ED210" s="625">
        <f t="shared" si="336"/>
        <v>0.99309879230247255</v>
      </c>
      <c r="EE210" s="625"/>
      <c r="EF210" s="625">
        <f t="shared" si="340"/>
        <v>1.0069052856967577</v>
      </c>
      <c r="EG210" s="625">
        <f t="shared" si="270"/>
        <v>0.91467453231617035</v>
      </c>
      <c r="EH210" s="625">
        <f t="shared" si="337"/>
        <v>0.90282245785026427</v>
      </c>
      <c r="EI210" s="625"/>
      <c r="EJ210" s="625">
        <f t="shared" si="341"/>
        <v>1.0284398267536108</v>
      </c>
      <c r="EK210" s="625">
        <f t="shared" si="272"/>
        <v>1.1835103344585296</v>
      </c>
      <c r="EL210" s="625">
        <f t="shared" si="338"/>
        <v>1.2417924869177905</v>
      </c>
      <c r="EM210" s="625"/>
      <c r="EP210" s="581"/>
    </row>
    <row r="211" spans="1:146" x14ac:dyDescent="0.2">
      <c r="A211" s="619" t="s">
        <v>115</v>
      </c>
      <c r="B211" s="575">
        <f t="shared" si="266"/>
        <v>1999</v>
      </c>
      <c r="D211" s="630">
        <f>Mining_Data!H39</f>
        <v>104.35177494526818</v>
      </c>
      <c r="E211" s="630">
        <f>Mining_Data!I39</f>
        <v>154.00913496455999</v>
      </c>
      <c r="F211" s="630">
        <f>Mining_Data!J39</f>
        <v>4.5930594112395893</v>
      </c>
      <c r="G211" s="630"/>
      <c r="H211" s="630">
        <f t="shared" si="277"/>
        <v>262.95396932106775</v>
      </c>
      <c r="J211" s="636">
        <f t="shared" si="344"/>
        <v>257950.94845000003</v>
      </c>
      <c r="K211" s="636">
        <f t="shared" si="344"/>
        <v>71658.020560000004</v>
      </c>
      <c r="L211" s="636">
        <f t="shared" si="344"/>
        <v>55091.8</v>
      </c>
      <c r="M211" s="636"/>
      <c r="N211" s="636">
        <f t="shared" si="279"/>
        <v>384700.76900999999</v>
      </c>
      <c r="O211" s="781"/>
      <c r="R211" s="630">
        <f t="shared" si="345"/>
        <v>206992.93928392365</v>
      </c>
      <c r="S211" s="630">
        <f t="shared" si="345"/>
        <v>57502.034352307623</v>
      </c>
      <c r="T211" s="630">
        <f t="shared" si="345"/>
        <v>44208.457774492301</v>
      </c>
      <c r="U211" s="645"/>
      <c r="V211" s="630">
        <f t="shared" si="281"/>
        <v>308703.4314107236</v>
      </c>
      <c r="X211" s="639">
        <f t="shared" si="282"/>
        <v>0.40454115626365</v>
      </c>
      <c r="Y211" s="639">
        <f t="shared" si="283"/>
        <v>2.1492239635004506</v>
      </c>
      <c r="Z211" s="639">
        <f t="shared" si="284"/>
        <v>8.337101730637933E-2</v>
      </c>
      <c r="AA211" s="630"/>
      <c r="AB211" s="639">
        <f t="shared" si="309"/>
        <v>0.851801251833877</v>
      </c>
      <c r="AE211" s="639">
        <f t="shared" si="310"/>
        <v>0.50413205062097877</v>
      </c>
      <c r="AF211" s="639">
        <f t="shared" si="311"/>
        <v>2.6783249792688326</v>
      </c>
      <c r="AG211" s="639">
        <f t="shared" si="312"/>
        <v>0.10389549064726081</v>
      </c>
      <c r="AH211" s="630"/>
      <c r="AI211" s="639">
        <f t="shared" si="285"/>
        <v>0.851801251833877</v>
      </c>
      <c r="AK211" s="640">
        <f t="shared" si="286"/>
        <v>1.0579099404542516</v>
      </c>
      <c r="AL211" s="640">
        <f t="shared" si="287"/>
        <v>0.91909242133372016</v>
      </c>
      <c r="AM211" s="640">
        <f t="shared" si="288"/>
        <v>1.0377810376213992</v>
      </c>
      <c r="AN211" s="641"/>
      <c r="AO211" s="640">
        <f t="shared" si="289"/>
        <v>1.248132608919533</v>
      </c>
      <c r="AQ211" s="635">
        <f t="shared" si="313"/>
        <v>1.246182354540023</v>
      </c>
      <c r="AR211" s="635">
        <f t="shared" si="314"/>
        <v>1.246182354540023</v>
      </c>
      <c r="AS211" s="635">
        <f t="shared" si="315"/>
        <v>1.246182354540023</v>
      </c>
      <c r="AT211" s="635"/>
      <c r="AU211" s="635">
        <f t="shared" si="290"/>
        <v>1.2461823545400228</v>
      </c>
      <c r="AW211" s="635">
        <f t="shared" si="346"/>
        <v>0.67052361011343531</v>
      </c>
      <c r="AX211" s="635">
        <f t="shared" si="346"/>
        <v>0.18626950173353382</v>
      </c>
      <c r="AY211" s="635">
        <f t="shared" si="346"/>
        <v>0.14320688815303076</v>
      </c>
      <c r="AZ211" s="650"/>
      <c r="BA211" s="635">
        <f t="shared" si="316"/>
        <v>0.99999999999999989</v>
      </c>
      <c r="BC211" s="625"/>
      <c r="BD211" s="642">
        <f t="shared" si="292"/>
        <v>1.0579099404542516</v>
      </c>
      <c r="BE211" s="642">
        <f t="shared" si="293"/>
        <v>0.91909242133372016</v>
      </c>
      <c r="BF211" s="642">
        <f t="shared" si="294"/>
        <v>1.0377810376213992</v>
      </c>
      <c r="BG211" s="642">
        <v>1</v>
      </c>
      <c r="BH211" s="633"/>
      <c r="BI211" s="642">
        <f t="shared" si="295"/>
        <v>1.246182354540023</v>
      </c>
      <c r="BJ211" s="642">
        <f t="shared" si="296"/>
        <v>1.246182354540023</v>
      </c>
      <c r="BK211" s="642">
        <f t="shared" si="297"/>
        <v>1.246182354540023</v>
      </c>
      <c r="BL211" s="642">
        <v>1</v>
      </c>
      <c r="BN211" s="642">
        <v>1</v>
      </c>
      <c r="BO211" s="642">
        <v>1</v>
      </c>
      <c r="BP211" s="642">
        <v>1</v>
      </c>
      <c r="BQ211" s="642">
        <v>1</v>
      </c>
      <c r="BT211" s="634">
        <f t="shared" si="298"/>
        <v>0.84710099349057466</v>
      </c>
      <c r="BU211" s="634">
        <f t="shared" si="299"/>
        <v>1.248132608919533</v>
      </c>
      <c r="BV211" s="634">
        <f t="shared" si="300"/>
        <v>0.99062825223559103</v>
      </c>
      <c r="BW211" s="634">
        <f t="shared" si="301"/>
        <v>1.2893123288027464</v>
      </c>
      <c r="BX211" s="634">
        <v>1</v>
      </c>
      <c r="BY211" s="634">
        <v>1</v>
      </c>
      <c r="BZ211" s="634">
        <f t="shared" si="302"/>
        <v>0.97721895998125763</v>
      </c>
      <c r="CA211" s="634">
        <f t="shared" si="303"/>
        <v>1.0572943730237192</v>
      </c>
      <c r="CB211" s="634">
        <f t="shared" si="304"/>
        <v>1.0572943730237194</v>
      </c>
      <c r="CC211" s="634"/>
      <c r="CD211" s="634">
        <f t="shared" si="305"/>
        <v>1.2772292188676644</v>
      </c>
      <c r="CG211" s="579"/>
      <c r="CI211" s="625">
        <f t="shared" si="273"/>
        <v>0.39684426599339251</v>
      </c>
      <c r="CJ211" s="625">
        <f t="shared" si="274"/>
        <v>0.58568857265095808</v>
      </c>
      <c r="CK211" s="625">
        <f t="shared" si="275"/>
        <v>1.7467161355649463E-2</v>
      </c>
      <c r="CL211" s="625">
        <f t="shared" si="276"/>
        <v>0</v>
      </c>
      <c r="CN211" s="625">
        <f t="shared" si="342"/>
        <v>0.40256327343490822</v>
      </c>
      <c r="CO211" s="625">
        <f t="shared" si="342"/>
        <v>0.57923292923905512</v>
      </c>
      <c r="CP211" s="625">
        <f t="shared" si="342"/>
        <v>1.8144017648849223E-2</v>
      </c>
      <c r="CQ211" s="625"/>
      <c r="CR211" s="625">
        <f t="shared" si="307"/>
        <v>0.99994022032281249</v>
      </c>
      <c r="CS211" s="625"/>
      <c r="CT211" s="625">
        <f t="shared" si="343"/>
        <v>0.40258733997613178</v>
      </c>
      <c r="CU211" s="625">
        <f t="shared" si="343"/>
        <v>0.57926755766665761</v>
      </c>
      <c r="CV211" s="625">
        <f t="shared" si="343"/>
        <v>1.8145102357210671E-2</v>
      </c>
      <c r="CW211" s="625">
        <f t="shared" si="343"/>
        <v>0</v>
      </c>
      <c r="CZ211" s="625">
        <f t="shared" si="317"/>
        <v>-2.4481902251705691E-3</v>
      </c>
      <c r="DA211" s="625">
        <f t="shared" si="318"/>
        <v>-2.6436035022233389E-2</v>
      </c>
      <c r="DB211" s="625">
        <f t="shared" si="319"/>
        <v>9.9057893951536684E-3</v>
      </c>
      <c r="DC211" s="625">
        <f t="shared" si="320"/>
        <v>0</v>
      </c>
      <c r="DE211" s="625">
        <f t="shared" si="321"/>
        <v>9.281341966446037E-2</v>
      </c>
      <c r="DF211" s="625">
        <f t="shared" si="322"/>
        <v>9.281341966446037E-2</v>
      </c>
      <c r="DG211" s="625">
        <f t="shared" si="323"/>
        <v>9.281341966446037E-2</v>
      </c>
      <c r="DH211" s="625">
        <f t="shared" si="324"/>
        <v>0</v>
      </c>
      <c r="DI211" s="625"/>
      <c r="DK211" s="625">
        <f t="shared" si="325"/>
        <v>-4.6669069043933711E-3</v>
      </c>
      <c r="DL211" s="625">
        <f t="shared" si="326"/>
        <v>7.007785644157391E-2</v>
      </c>
      <c r="DM211" s="625">
        <f t="shared" si="327"/>
        <v>-6.4032876436849184E-2</v>
      </c>
      <c r="DN211" s="625"/>
      <c r="DP211" s="625">
        <f t="shared" si="328"/>
        <v>9.281341966446037E-2</v>
      </c>
      <c r="DQ211" s="625">
        <f t="shared" si="329"/>
        <v>9.281341966446037E-2</v>
      </c>
      <c r="DR211" s="625">
        <f t="shared" si="330"/>
        <v>9.281341966446037E-2</v>
      </c>
      <c r="DS211" s="625">
        <f t="shared" si="331"/>
        <v>0</v>
      </c>
      <c r="DU211" s="625">
        <f t="shared" si="332"/>
        <v>0</v>
      </c>
      <c r="DV211" s="625">
        <f t="shared" si="333"/>
        <v>0</v>
      </c>
      <c r="DW211" s="625">
        <f t="shared" si="334"/>
        <v>0</v>
      </c>
      <c r="DX211" s="625">
        <f t="shared" si="335"/>
        <v>0</v>
      </c>
      <c r="EB211" s="625">
        <f t="shared" si="339"/>
        <v>0.98400981609855964</v>
      </c>
      <c r="EC211" s="625">
        <f t="shared" si="268"/>
        <v>0.993143414697371</v>
      </c>
      <c r="ED211" s="625">
        <f t="shared" si="336"/>
        <v>0.97721895998125763</v>
      </c>
      <c r="EE211" s="625"/>
      <c r="EF211" s="625">
        <f t="shared" si="340"/>
        <v>1.0972569895906263</v>
      </c>
      <c r="EG211" s="625">
        <f t="shared" si="270"/>
        <v>1.0036330237844551</v>
      </c>
      <c r="EH211" s="625">
        <f t="shared" si="337"/>
        <v>0.99062825223559103</v>
      </c>
      <c r="EI211" s="625"/>
      <c r="EJ211" s="625">
        <f t="shared" si="341"/>
        <v>1.0382671359229296</v>
      </c>
      <c r="EK211" s="625">
        <f t="shared" si="272"/>
        <v>1.2287998852934461</v>
      </c>
      <c r="EL211" s="625">
        <f t="shared" si="338"/>
        <v>1.2893123288027464</v>
      </c>
      <c r="EM211" s="625"/>
      <c r="EP211" s="581"/>
    </row>
    <row r="212" spans="1:146" x14ac:dyDescent="0.2">
      <c r="A212" s="619" t="s">
        <v>115</v>
      </c>
      <c r="B212" s="575">
        <f t="shared" si="266"/>
        <v>2000</v>
      </c>
      <c r="D212" s="630">
        <f>Mining_Data!H40</f>
        <v>98.591851790865519</v>
      </c>
      <c r="E212" s="630">
        <f>Mining_Data!I40</f>
        <v>147.9837836580881</v>
      </c>
      <c r="F212" s="630">
        <f>Mining_Data!J40</f>
        <v>5.7829169114678596</v>
      </c>
      <c r="G212" s="630"/>
      <c r="H212" s="630">
        <f t="shared" si="277"/>
        <v>252.35855236042147</v>
      </c>
      <c r="J212" s="636">
        <f t="shared" si="344"/>
        <v>244311.63900000005</v>
      </c>
      <c r="K212" s="636">
        <f t="shared" si="344"/>
        <v>71214.919639999993</v>
      </c>
      <c r="L212" s="636">
        <f t="shared" si="344"/>
        <v>68686.600000000006</v>
      </c>
      <c r="M212" s="636"/>
      <c r="N212" s="636">
        <f t="shared" si="279"/>
        <v>384213.15864000004</v>
      </c>
      <c r="O212" s="781"/>
      <c r="R212" s="630">
        <f t="shared" si="345"/>
        <v>157685.17164556039</v>
      </c>
      <c r="S212" s="630">
        <f t="shared" si="345"/>
        <v>45963.986296855001</v>
      </c>
      <c r="T212" s="630">
        <f t="shared" si="345"/>
        <v>44332.142156968403</v>
      </c>
      <c r="U212" s="645"/>
      <c r="V212" s="630">
        <f t="shared" si="281"/>
        <v>247981.30009938381</v>
      </c>
      <c r="X212" s="639">
        <f t="shared" si="282"/>
        <v>0.403549549233164</v>
      </c>
      <c r="Y212" s="639">
        <f t="shared" si="283"/>
        <v>2.0779884946323604</v>
      </c>
      <c r="Z212" s="639">
        <f t="shared" si="284"/>
        <v>8.4192796141719914E-2</v>
      </c>
      <c r="AA212" s="630"/>
      <c r="AB212" s="639">
        <f t="shared" si="309"/>
        <v>1.0176515417061018</v>
      </c>
      <c r="AE212" s="639">
        <f t="shared" si="310"/>
        <v>0.62524491530806126</v>
      </c>
      <c r="AF212" s="639">
        <f t="shared" si="311"/>
        <v>3.2195593894390662</v>
      </c>
      <c r="AG212" s="639">
        <f t="shared" si="312"/>
        <v>0.13044523973130104</v>
      </c>
      <c r="AH212" s="630"/>
      <c r="AI212" s="639">
        <f t="shared" si="285"/>
        <v>1.0176515417061018</v>
      </c>
      <c r="AK212" s="640">
        <f t="shared" si="286"/>
        <v>1.0553168027268958</v>
      </c>
      <c r="AL212" s="640">
        <f t="shared" si="287"/>
        <v>0.88862934225089552</v>
      </c>
      <c r="AM212" s="640">
        <f t="shared" si="288"/>
        <v>1.0480103297661862</v>
      </c>
      <c r="AN212" s="641"/>
      <c r="AO212" s="640">
        <f t="shared" si="289"/>
        <v>1.4911507478840103</v>
      </c>
      <c r="AQ212" s="635">
        <f t="shared" si="313"/>
        <v>1.5493634337993165</v>
      </c>
      <c r="AR212" s="635">
        <f t="shared" si="314"/>
        <v>1.5493634337993165</v>
      </c>
      <c r="AS212" s="635">
        <f t="shared" si="315"/>
        <v>1.5493634337993165</v>
      </c>
      <c r="AT212" s="635"/>
      <c r="AU212" s="635">
        <f t="shared" si="290"/>
        <v>1.5493634337993163</v>
      </c>
      <c r="AW212" s="635">
        <f t="shared" si="346"/>
        <v>0.63587525181279669</v>
      </c>
      <c r="AX212" s="635">
        <f t="shared" si="346"/>
        <v>0.18535263053477802</v>
      </c>
      <c r="AY212" s="635">
        <f t="shared" si="346"/>
        <v>0.17877211765242521</v>
      </c>
      <c r="AZ212" s="650"/>
      <c r="BA212" s="635">
        <f t="shared" si="316"/>
        <v>0.99999999999999989</v>
      </c>
      <c r="BC212" s="625"/>
      <c r="BD212" s="642">
        <f t="shared" si="292"/>
        <v>1.0553168027268958</v>
      </c>
      <c r="BE212" s="642">
        <f t="shared" si="293"/>
        <v>0.88862934225089552</v>
      </c>
      <c r="BF212" s="642">
        <f t="shared" si="294"/>
        <v>1.0480103297661862</v>
      </c>
      <c r="BG212" s="642">
        <v>1</v>
      </c>
      <c r="BH212" s="633"/>
      <c r="BI212" s="642">
        <f t="shared" si="295"/>
        <v>1.5493634337993165</v>
      </c>
      <c r="BJ212" s="642">
        <f t="shared" si="296"/>
        <v>1.5493634337993165</v>
      </c>
      <c r="BK212" s="642">
        <f t="shared" si="297"/>
        <v>1.5493634337993165</v>
      </c>
      <c r="BL212" s="642">
        <v>1</v>
      </c>
      <c r="BN212" s="642">
        <v>1</v>
      </c>
      <c r="BO212" s="642">
        <v>1</v>
      </c>
      <c r="BP212" s="642">
        <v>1</v>
      </c>
      <c r="BQ212" s="642">
        <v>1</v>
      </c>
      <c r="BT212" s="634">
        <f t="shared" si="298"/>
        <v>0.84602728825747564</v>
      </c>
      <c r="BU212" s="634">
        <f t="shared" si="299"/>
        <v>1.4911507478840103</v>
      </c>
      <c r="BV212" s="634">
        <f t="shared" si="300"/>
        <v>1.2316361124121959</v>
      </c>
      <c r="BW212" s="634">
        <f t="shared" si="301"/>
        <v>1.26462413608933</v>
      </c>
      <c r="BX212" s="634">
        <v>1</v>
      </c>
      <c r="BY212" s="634">
        <v>1</v>
      </c>
      <c r="BZ212" s="634">
        <f t="shared" si="302"/>
        <v>0.95736527317284459</v>
      </c>
      <c r="CA212" s="634">
        <f t="shared" si="303"/>
        <v>1.2615542236154162</v>
      </c>
      <c r="CB212" s="634">
        <f t="shared" si="304"/>
        <v>1.261554223615416</v>
      </c>
      <c r="CC212" s="634"/>
      <c r="CD212" s="634">
        <f t="shared" si="305"/>
        <v>1.5575567546356943</v>
      </c>
      <c r="CG212" s="579"/>
      <c r="CI212" s="625">
        <f t="shared" si="273"/>
        <v>0.39068163479577844</v>
      </c>
      <c r="CJ212" s="625">
        <f t="shared" si="274"/>
        <v>0.5864028869793797</v>
      </c>
      <c r="CK212" s="625">
        <f t="shared" si="275"/>
        <v>2.2915478224841888E-2</v>
      </c>
      <c r="CL212" s="625">
        <f t="shared" si="276"/>
        <v>0</v>
      </c>
      <c r="CN212" s="625">
        <f t="shared" si="342"/>
        <v>0.39375491285080028</v>
      </c>
      <c r="CO212" s="625">
        <f t="shared" si="342"/>
        <v>0.58604565726041313</v>
      </c>
      <c r="CP212" s="625">
        <f t="shared" si="342"/>
        <v>2.0068207335621112E-2</v>
      </c>
      <c r="CQ212" s="625"/>
      <c r="CR212" s="625">
        <f t="shared" si="307"/>
        <v>0.99986877744683444</v>
      </c>
      <c r="CS212" s="625"/>
      <c r="CT212" s="625">
        <f t="shared" si="343"/>
        <v>0.39380658915688288</v>
      </c>
      <c r="CU212" s="625">
        <f t="shared" si="343"/>
        <v>0.58612256976048505</v>
      </c>
      <c r="CV212" s="625">
        <f t="shared" si="343"/>
        <v>2.0070841082632154E-2</v>
      </c>
      <c r="CW212" s="625">
        <f t="shared" si="343"/>
        <v>0</v>
      </c>
      <c r="CZ212" s="625">
        <f t="shared" si="317"/>
        <v>-2.4541985731363217E-3</v>
      </c>
      <c r="DA212" s="625">
        <f t="shared" si="318"/>
        <v>-3.3706473862196155E-2</v>
      </c>
      <c r="DB212" s="625">
        <f t="shared" si="319"/>
        <v>9.8086264208628402E-3</v>
      </c>
      <c r="DC212" s="625">
        <f t="shared" si="320"/>
        <v>0</v>
      </c>
      <c r="DE212" s="625">
        <f t="shared" si="321"/>
        <v>0.21775939708924283</v>
      </c>
      <c r="DF212" s="625">
        <f t="shared" si="322"/>
        <v>0.21775939708924283</v>
      </c>
      <c r="DG212" s="625">
        <f t="shared" si="323"/>
        <v>0.21775939708924283</v>
      </c>
      <c r="DH212" s="625">
        <f t="shared" si="324"/>
        <v>0</v>
      </c>
      <c r="DI212" s="625"/>
      <c r="DK212" s="625">
        <f t="shared" si="325"/>
        <v>-5.3056515646172038E-2</v>
      </c>
      <c r="DL212" s="625">
        <f t="shared" si="326"/>
        <v>-4.9344373196591237E-3</v>
      </c>
      <c r="DM212" s="625">
        <f t="shared" si="327"/>
        <v>0.22182155404101253</v>
      </c>
      <c r="DN212" s="625"/>
      <c r="DP212" s="625">
        <f t="shared" si="328"/>
        <v>0.21775939708924283</v>
      </c>
      <c r="DQ212" s="625">
        <f t="shared" si="329"/>
        <v>0.21775939708924283</v>
      </c>
      <c r="DR212" s="625">
        <f t="shared" si="330"/>
        <v>0.21775939708924283</v>
      </c>
      <c r="DS212" s="625">
        <f t="shared" si="331"/>
        <v>0</v>
      </c>
      <c r="DU212" s="625">
        <f t="shared" si="332"/>
        <v>0</v>
      </c>
      <c r="DV212" s="625">
        <f t="shared" si="333"/>
        <v>0</v>
      </c>
      <c r="DW212" s="625">
        <f t="shared" si="334"/>
        <v>0</v>
      </c>
      <c r="DX212" s="625">
        <f t="shared" si="335"/>
        <v>0</v>
      </c>
      <c r="EB212" s="625">
        <f t="shared" si="339"/>
        <v>0.97968348177690523</v>
      </c>
      <c r="EC212" s="625">
        <f t="shared" si="268"/>
        <v>0.97296619841452525</v>
      </c>
      <c r="ED212" s="625">
        <f t="shared" si="336"/>
        <v>0.95736527317284459</v>
      </c>
      <c r="EE212" s="625"/>
      <c r="EF212" s="625">
        <f t="shared" si="340"/>
        <v>1.243287892943405</v>
      </c>
      <c r="EG212" s="625">
        <f t="shared" si="270"/>
        <v>1.2478047874293934</v>
      </c>
      <c r="EH212" s="625">
        <f t="shared" si="337"/>
        <v>1.2316361124121959</v>
      </c>
      <c r="EI212" s="625"/>
      <c r="EJ212" s="625">
        <f t="shared" si="341"/>
        <v>0.98085165854549616</v>
      </c>
      <c r="EK212" s="625">
        <f t="shared" si="272"/>
        <v>1.2052704055105921</v>
      </c>
      <c r="EL212" s="625">
        <f t="shared" si="338"/>
        <v>1.26462413608933</v>
      </c>
      <c r="EM212" s="625"/>
      <c r="EP212" s="581"/>
    </row>
    <row r="213" spans="1:146" x14ac:dyDescent="0.2">
      <c r="A213" s="619" t="s">
        <v>115</v>
      </c>
      <c r="B213" s="575">
        <f t="shared" si="266"/>
        <v>2001</v>
      </c>
      <c r="D213" s="630">
        <f>Mining_Data!H41</f>
        <v>99.699538861508813</v>
      </c>
      <c r="E213" s="630">
        <f>Mining_Data!I41</f>
        <v>147.97708966438466</v>
      </c>
      <c r="F213" s="630">
        <f>Mining_Data!J41</f>
        <v>6.5842938173983576</v>
      </c>
      <c r="G213" s="630"/>
      <c r="H213" s="630">
        <f t="shared" si="277"/>
        <v>254.26092234329184</v>
      </c>
      <c r="J213" s="636">
        <f t="shared" si="344"/>
        <v>247665.06485</v>
      </c>
      <c r="K213" s="636">
        <f t="shared" si="344"/>
        <v>69627.562999999995</v>
      </c>
      <c r="L213" s="636">
        <f t="shared" si="344"/>
        <v>77449</v>
      </c>
      <c r="M213" s="636"/>
      <c r="N213" s="636">
        <f t="shared" si="279"/>
        <v>394741.62784999999</v>
      </c>
      <c r="O213" s="781"/>
      <c r="R213" s="630">
        <f t="shared" si="345"/>
        <v>174219.50465035101</v>
      </c>
      <c r="S213" s="630">
        <f t="shared" si="345"/>
        <v>48979.372780000333</v>
      </c>
      <c r="T213" s="630">
        <f t="shared" si="345"/>
        <v>54481.347314112463</v>
      </c>
      <c r="U213" s="645"/>
      <c r="V213" s="630">
        <f t="shared" si="281"/>
        <v>277680.22474446381</v>
      </c>
      <c r="X213" s="639">
        <f t="shared" si="282"/>
        <v>0.4025579422026781</v>
      </c>
      <c r="Y213" s="639">
        <f t="shared" si="283"/>
        <v>2.125265962049895</v>
      </c>
      <c r="Z213" s="639">
        <f t="shared" si="284"/>
        <v>8.5014574977060484E-2</v>
      </c>
      <c r="AA213" s="630"/>
      <c r="AB213" s="639">
        <f t="shared" si="309"/>
        <v>0.91566089222693603</v>
      </c>
      <c r="AE213" s="639">
        <f t="shared" si="310"/>
        <v>0.57226393256943475</v>
      </c>
      <c r="AF213" s="639">
        <f t="shared" si="311"/>
        <v>3.0212124260767976</v>
      </c>
      <c r="AG213" s="639">
        <f t="shared" si="312"/>
        <v>0.12085409304282768</v>
      </c>
      <c r="AH213" s="630"/>
      <c r="AI213" s="639">
        <f t="shared" si="285"/>
        <v>0.91566089222693603</v>
      </c>
      <c r="AK213" s="640">
        <f t="shared" si="286"/>
        <v>1.05272366499954</v>
      </c>
      <c r="AL213" s="640">
        <f t="shared" si="287"/>
        <v>0.90884704070449784</v>
      </c>
      <c r="AM213" s="640">
        <f t="shared" si="288"/>
        <v>1.0582396219109733</v>
      </c>
      <c r="AN213" s="641"/>
      <c r="AO213" s="640">
        <f t="shared" si="289"/>
        <v>1.3417052579346069</v>
      </c>
      <c r="AQ213" s="635">
        <f t="shared" si="313"/>
        <v>1.4215691024208237</v>
      </c>
      <c r="AR213" s="635">
        <f t="shared" si="314"/>
        <v>1.4215691024208237</v>
      </c>
      <c r="AS213" s="635">
        <f t="shared" si="315"/>
        <v>1.4215691024208235</v>
      </c>
      <c r="AT213" s="635"/>
      <c r="AU213" s="635">
        <f t="shared" si="290"/>
        <v>1.4215691024208237</v>
      </c>
      <c r="AW213" s="635">
        <f t="shared" si="346"/>
        <v>0.62741055763217246</v>
      </c>
      <c r="AX213" s="635">
        <f t="shared" si="346"/>
        <v>0.17638768776233082</v>
      </c>
      <c r="AY213" s="635">
        <f t="shared" si="346"/>
        <v>0.19620175460549671</v>
      </c>
      <c r="AZ213" s="650"/>
      <c r="BA213" s="635">
        <f t="shared" si="316"/>
        <v>1</v>
      </c>
      <c r="BC213" s="625"/>
      <c r="BD213" s="642">
        <f t="shared" si="292"/>
        <v>1.05272366499954</v>
      </c>
      <c r="BE213" s="642">
        <f t="shared" si="293"/>
        <v>0.90884704070449784</v>
      </c>
      <c r="BF213" s="642">
        <f t="shared" si="294"/>
        <v>1.0582396219109733</v>
      </c>
      <c r="BG213" s="642">
        <v>1</v>
      </c>
      <c r="BH213" s="633"/>
      <c r="BI213" s="642">
        <f t="shared" si="295"/>
        <v>1.4215691024208237</v>
      </c>
      <c r="BJ213" s="642">
        <f t="shared" si="296"/>
        <v>1.4215691024208237</v>
      </c>
      <c r="BK213" s="642">
        <f t="shared" si="297"/>
        <v>1.4215691024208235</v>
      </c>
      <c r="BL213" s="642">
        <v>1</v>
      </c>
      <c r="BN213" s="642">
        <v>1</v>
      </c>
      <c r="BO213" s="642">
        <v>1</v>
      </c>
      <c r="BP213" s="642">
        <v>1</v>
      </c>
      <c r="BQ213" s="642">
        <v>1</v>
      </c>
      <c r="BT213" s="634">
        <f t="shared" si="298"/>
        <v>0.86921070104523135</v>
      </c>
      <c r="BU213" s="634">
        <f t="shared" si="299"/>
        <v>1.3417052579346069</v>
      </c>
      <c r="BV213" s="634">
        <f t="shared" si="300"/>
        <v>1.1300485119475592</v>
      </c>
      <c r="BW213" s="634">
        <f t="shared" si="301"/>
        <v>1.2248697191064901</v>
      </c>
      <c r="BX213" s="634">
        <v>1</v>
      </c>
      <c r="BY213" s="634">
        <v>1</v>
      </c>
      <c r="BZ213" s="634">
        <f t="shared" si="302"/>
        <v>0.9693266111682316</v>
      </c>
      <c r="CA213" s="634">
        <f t="shared" si="303"/>
        <v>1.1662245678454126</v>
      </c>
      <c r="CB213" s="634">
        <f t="shared" si="304"/>
        <v>1.1662245678454126</v>
      </c>
      <c r="CC213" s="634"/>
      <c r="CD213" s="634">
        <f t="shared" si="305"/>
        <v>1.384162203405914</v>
      </c>
      <c r="CG213" s="579"/>
      <c r="CI213" s="625">
        <f t="shared" si="273"/>
        <v>0.39211506802802715</v>
      </c>
      <c r="CJ213" s="625">
        <f t="shared" si="274"/>
        <v>0.58198911693001942</v>
      </c>
      <c r="CK213" s="625">
        <f t="shared" si="275"/>
        <v>2.5895815041953381E-2</v>
      </c>
      <c r="CL213" s="625">
        <f t="shared" si="276"/>
        <v>0</v>
      </c>
      <c r="CN213" s="625">
        <f t="shared" si="342"/>
        <v>0.39139791393505247</v>
      </c>
      <c r="CO213" s="625">
        <f t="shared" si="342"/>
        <v>0.58419322300150134</v>
      </c>
      <c r="CP213" s="625">
        <f t="shared" si="342"/>
        <v>2.4375287349646713E-2</v>
      </c>
      <c r="CQ213" s="625"/>
      <c r="CR213" s="625">
        <f t="shared" si="307"/>
        <v>0.99996642428620042</v>
      </c>
      <c r="CT213" s="625">
        <f t="shared" si="343"/>
        <v>0.39141105584064134</v>
      </c>
      <c r="CU213" s="625">
        <f t="shared" si="343"/>
        <v>0.58421283836456028</v>
      </c>
      <c r="CV213" s="625">
        <f t="shared" si="343"/>
        <v>2.4376105794798427E-2</v>
      </c>
      <c r="CW213" s="625">
        <f t="shared" si="343"/>
        <v>0</v>
      </c>
      <c r="CZ213" s="625">
        <f t="shared" si="317"/>
        <v>-2.4602364850454983E-3</v>
      </c>
      <c r="DA213" s="625">
        <f t="shared" si="318"/>
        <v>2.2496597245250521E-2</v>
      </c>
      <c r="DB213" s="625">
        <f t="shared" si="319"/>
        <v>9.7133510328466094E-3</v>
      </c>
      <c r="DC213" s="625">
        <f t="shared" si="320"/>
        <v>0</v>
      </c>
      <c r="DE213" s="625">
        <f t="shared" si="321"/>
        <v>-8.6082895451421254E-2</v>
      </c>
      <c r="DF213" s="625">
        <f t="shared" si="322"/>
        <v>-8.6082895451421254E-2</v>
      </c>
      <c r="DG213" s="625">
        <f t="shared" si="323"/>
        <v>-8.6082895451421379E-2</v>
      </c>
      <c r="DH213" s="625">
        <f t="shared" si="324"/>
        <v>0</v>
      </c>
      <c r="DI213" s="625"/>
      <c r="DK213" s="625">
        <f t="shared" si="325"/>
        <v>-1.3401275944240856E-2</v>
      </c>
      <c r="DL213" s="625">
        <f t="shared" si="326"/>
        <v>-4.9575777881674797E-2</v>
      </c>
      <c r="DM213" s="625">
        <f t="shared" si="327"/>
        <v>9.3031580996661881E-2</v>
      </c>
      <c r="DN213" s="625"/>
      <c r="DP213" s="625">
        <f t="shared" si="328"/>
        <v>-8.6082895451421254E-2</v>
      </c>
      <c r="DQ213" s="625">
        <f t="shared" si="329"/>
        <v>-8.6082895451421254E-2</v>
      </c>
      <c r="DR213" s="625">
        <f t="shared" si="330"/>
        <v>-8.6082895451421379E-2</v>
      </c>
      <c r="DS213" s="625">
        <f t="shared" si="331"/>
        <v>0</v>
      </c>
      <c r="DU213" s="625">
        <f t="shared" si="332"/>
        <v>0</v>
      </c>
      <c r="DV213" s="625">
        <f t="shared" si="333"/>
        <v>0</v>
      </c>
      <c r="DW213" s="625">
        <f t="shared" si="334"/>
        <v>0</v>
      </c>
      <c r="DX213" s="625">
        <f t="shared" si="335"/>
        <v>0</v>
      </c>
      <c r="EB213" s="625">
        <f t="shared" si="339"/>
        <v>1.0124940169970291</v>
      </c>
      <c r="EC213" s="625">
        <f t="shared" si="268"/>
        <v>0.9851224546350511</v>
      </c>
      <c r="ED213" s="625">
        <f t="shared" si="336"/>
        <v>0.9693266111682316</v>
      </c>
      <c r="EE213" s="625"/>
      <c r="EF213" s="625">
        <f t="shared" si="340"/>
        <v>0.91751816998474123</v>
      </c>
      <c r="EG213" s="625">
        <f t="shared" si="270"/>
        <v>1.1448835650604161</v>
      </c>
      <c r="EH213" s="625">
        <f t="shared" si="337"/>
        <v>1.1300485119475592</v>
      </c>
      <c r="EI213" s="625"/>
      <c r="EJ213" s="625">
        <f t="shared" si="341"/>
        <v>0.96856424304396516</v>
      </c>
      <c r="EK213" s="625">
        <f t="shared" si="272"/>
        <v>1.1673818179766595</v>
      </c>
      <c r="EL213" s="625">
        <f t="shared" si="338"/>
        <v>1.2248697191064901</v>
      </c>
      <c r="EP213" s="581"/>
    </row>
    <row r="214" spans="1:146" x14ac:dyDescent="0.2">
      <c r="A214" s="619" t="s">
        <v>115</v>
      </c>
      <c r="B214" s="575">
        <f t="shared" si="266"/>
        <v>2002</v>
      </c>
      <c r="D214" s="630">
        <f>Mining_Data!H42</f>
        <v>101.30456945200001</v>
      </c>
      <c r="E214" s="630">
        <f>Mining_Data!I42</f>
        <v>137.41643483795454</v>
      </c>
      <c r="F214" s="630">
        <f>Mining_Data!J42</f>
        <v>4.8357798320000001</v>
      </c>
      <c r="G214" s="630"/>
      <c r="H214" s="630">
        <f t="shared" si="277"/>
        <v>243.55678412195454</v>
      </c>
      <c r="J214" s="636">
        <f t="shared" si="344"/>
        <v>252273.56125</v>
      </c>
      <c r="K214" s="636">
        <f t="shared" si="344"/>
        <v>68058.277359999993</v>
      </c>
      <c r="L214" s="636">
        <f t="shared" si="344"/>
        <v>56337.2</v>
      </c>
      <c r="M214" s="636"/>
      <c r="N214" s="636">
        <f t="shared" si="279"/>
        <v>376669.03860999999</v>
      </c>
      <c r="O214" s="781"/>
      <c r="R214" s="630">
        <f t="shared" si="345"/>
        <v>187911.3308026029</v>
      </c>
      <c r="S214" s="630">
        <f t="shared" si="345"/>
        <v>50694.656259189185</v>
      </c>
      <c r="T214" s="630">
        <f t="shared" si="345"/>
        <v>41963.962348006055</v>
      </c>
      <c r="U214" s="645"/>
      <c r="V214" s="630">
        <f t="shared" si="281"/>
        <v>280569.94940979814</v>
      </c>
      <c r="X214" s="639">
        <f t="shared" si="282"/>
        <v>0.40156633517219198</v>
      </c>
      <c r="Y214" s="639">
        <f t="shared" si="283"/>
        <v>2.0190995154208609</v>
      </c>
      <c r="Z214" s="639">
        <f t="shared" si="284"/>
        <v>8.5836353812401039E-2</v>
      </c>
      <c r="AA214" s="630"/>
      <c r="AB214" s="639">
        <f t="shared" si="309"/>
        <v>0.86807865430455466</v>
      </c>
      <c r="AE214" s="639">
        <f t="shared" si="310"/>
        <v>0.53910836041291432</v>
      </c>
      <c r="AF214" s="639">
        <f t="shared" si="311"/>
        <v>2.7106690325579574</v>
      </c>
      <c r="AG214" s="639">
        <f t="shared" si="312"/>
        <v>0.11523649249079491</v>
      </c>
      <c r="AH214" s="630"/>
      <c r="AI214" s="639">
        <f t="shared" si="285"/>
        <v>0.86807865430455466</v>
      </c>
      <c r="AK214" s="640">
        <f t="shared" si="286"/>
        <v>1.0501305272721837</v>
      </c>
      <c r="AL214" s="640">
        <f t="shared" si="287"/>
        <v>0.86344610615612605</v>
      </c>
      <c r="AM214" s="640">
        <f t="shared" si="288"/>
        <v>1.0684689140557599</v>
      </c>
      <c r="AN214" s="641"/>
      <c r="AO214" s="640">
        <f t="shared" si="289"/>
        <v>1.2719836619303384</v>
      </c>
      <c r="AQ214" s="635">
        <f t="shared" si="313"/>
        <v>1.3425138344372025</v>
      </c>
      <c r="AR214" s="635">
        <f t="shared" si="314"/>
        <v>1.3425138344372023</v>
      </c>
      <c r="AS214" s="635">
        <f t="shared" si="315"/>
        <v>1.3425138344372025</v>
      </c>
      <c r="AT214" s="635"/>
      <c r="AU214" s="635">
        <f t="shared" si="290"/>
        <v>1.3425138344372023</v>
      </c>
      <c r="AW214" s="635">
        <f t="shared" si="346"/>
        <v>0.66974859994054881</v>
      </c>
      <c r="AX214" s="635">
        <f t="shared" si="346"/>
        <v>0.18068455430037872</v>
      </c>
      <c r="AY214" s="635">
        <f t="shared" si="346"/>
        <v>0.1495668457590725</v>
      </c>
      <c r="AZ214" s="650"/>
      <c r="BA214" s="635">
        <f t="shared" si="316"/>
        <v>1</v>
      </c>
      <c r="BC214" s="625"/>
      <c r="BD214" s="642">
        <f t="shared" si="292"/>
        <v>1.0501305272721837</v>
      </c>
      <c r="BE214" s="642">
        <f t="shared" si="293"/>
        <v>0.86344610615612605</v>
      </c>
      <c r="BF214" s="642">
        <f t="shared" si="294"/>
        <v>1.0684689140557599</v>
      </c>
      <c r="BG214" s="642">
        <v>1</v>
      </c>
      <c r="BH214" s="633"/>
      <c r="BI214" s="642">
        <f t="shared" si="295"/>
        <v>1.3425138344372025</v>
      </c>
      <c r="BJ214" s="642">
        <f t="shared" si="296"/>
        <v>1.3425138344372023</v>
      </c>
      <c r="BK214" s="642">
        <f t="shared" si="297"/>
        <v>1.3425138344372025</v>
      </c>
      <c r="BL214" s="642">
        <v>1</v>
      </c>
      <c r="BN214" s="642">
        <v>1</v>
      </c>
      <c r="BO214" s="642">
        <v>1</v>
      </c>
      <c r="BP214" s="642">
        <v>1</v>
      </c>
      <c r="BQ214" s="642">
        <v>1</v>
      </c>
      <c r="BT214" s="634">
        <f t="shared" si="298"/>
        <v>0.829415334013477</v>
      </c>
      <c r="BU214" s="634">
        <f t="shared" si="299"/>
        <v>1.2719836619303384</v>
      </c>
      <c r="BV214" s="634">
        <f t="shared" si="300"/>
        <v>1.0672050752167144</v>
      </c>
      <c r="BW214" s="634">
        <f t="shared" si="301"/>
        <v>1.2672392386075781</v>
      </c>
      <c r="BX214" s="634">
        <v>1</v>
      </c>
      <c r="BY214" s="634">
        <v>1</v>
      </c>
      <c r="BZ214" s="634">
        <f t="shared" si="302"/>
        <v>0.9405351682731391</v>
      </c>
      <c r="CA214" s="634">
        <f t="shared" si="303"/>
        <v>1.0550027538196374</v>
      </c>
      <c r="CB214" s="634">
        <f t="shared" si="304"/>
        <v>1.0550027538196372</v>
      </c>
      <c r="CC214" s="634"/>
      <c r="CD214" s="634">
        <f t="shared" si="305"/>
        <v>1.3524041469557724</v>
      </c>
      <c r="CG214" s="579"/>
      <c r="CI214" s="625">
        <f t="shared" si="273"/>
        <v>0.41593819616732358</v>
      </c>
      <c r="CJ214" s="625">
        <f t="shared" si="274"/>
        <v>0.56420696854474373</v>
      </c>
      <c r="CK214" s="625">
        <f t="shared" si="275"/>
        <v>1.9854835287932741E-2</v>
      </c>
      <c r="CL214" s="625">
        <f t="shared" si="276"/>
        <v>0</v>
      </c>
      <c r="CN214" s="625">
        <f t="shared" si="342"/>
        <v>0.40390954554176822</v>
      </c>
      <c r="CO214" s="625">
        <f t="shared" si="342"/>
        <v>0.5730520609164832</v>
      </c>
      <c r="CP214" s="625">
        <f t="shared" si="342"/>
        <v>2.2741758126879539E-2</v>
      </c>
      <c r="CQ214" s="625"/>
      <c r="CR214" s="625">
        <f t="shared" si="307"/>
        <v>0.99970336458513087</v>
      </c>
      <c r="CT214" s="625">
        <f t="shared" si="343"/>
        <v>0.40402939496896417</v>
      </c>
      <c r="CU214" s="625">
        <f t="shared" si="343"/>
        <v>0.57322209889160003</v>
      </c>
      <c r="CV214" s="625">
        <f t="shared" si="343"/>
        <v>2.2748506139435864E-2</v>
      </c>
      <c r="CW214" s="625">
        <f t="shared" si="343"/>
        <v>0</v>
      </c>
      <c r="CZ214" s="625">
        <f t="shared" si="317"/>
        <v>-2.4663041796400029E-3</v>
      </c>
      <c r="DA214" s="625">
        <f t="shared" si="318"/>
        <v>-5.1245325579839809E-2</v>
      </c>
      <c r="DB214" s="625">
        <f t="shared" si="319"/>
        <v>9.6199087545961945E-3</v>
      </c>
      <c r="DC214" s="625">
        <f t="shared" si="320"/>
        <v>0</v>
      </c>
      <c r="DE214" s="625">
        <f t="shared" si="321"/>
        <v>-5.7217410924021612E-2</v>
      </c>
      <c r="DF214" s="625">
        <f t="shared" si="322"/>
        <v>-5.7217410924021848E-2</v>
      </c>
      <c r="DG214" s="625">
        <f t="shared" si="323"/>
        <v>-5.7217410924021495E-2</v>
      </c>
      <c r="DH214" s="625">
        <f t="shared" si="324"/>
        <v>0</v>
      </c>
      <c r="DI214" s="625"/>
      <c r="DK214" s="625">
        <f t="shared" si="325"/>
        <v>6.5301294793041087E-2</v>
      </c>
      <c r="DL214" s="625">
        <f t="shared" si="326"/>
        <v>2.4068373042101254E-2</v>
      </c>
      <c r="DM214" s="625">
        <f t="shared" si="327"/>
        <v>-0.27140006831301966</v>
      </c>
      <c r="DN214" s="625"/>
      <c r="DP214" s="625">
        <f t="shared" si="328"/>
        <v>-5.7217410924021612E-2</v>
      </c>
      <c r="DQ214" s="625">
        <f t="shared" si="329"/>
        <v>-5.7217410924021848E-2</v>
      </c>
      <c r="DR214" s="625">
        <f t="shared" si="330"/>
        <v>-5.7217410924021495E-2</v>
      </c>
      <c r="DS214" s="625">
        <f t="shared" si="331"/>
        <v>0</v>
      </c>
      <c r="DU214" s="625">
        <f t="shared" si="332"/>
        <v>0</v>
      </c>
      <c r="DV214" s="625">
        <f t="shared" si="333"/>
        <v>0</v>
      </c>
      <c r="DW214" s="625">
        <f t="shared" si="334"/>
        <v>0</v>
      </c>
      <c r="DX214" s="625">
        <f t="shared" si="335"/>
        <v>0</v>
      </c>
      <c r="EB214" s="625">
        <f t="shared" si="339"/>
        <v>0.97029748016471651</v>
      </c>
      <c r="EC214" s="625">
        <f t="shared" si="268"/>
        <v>0.95586183538607039</v>
      </c>
      <c r="ED214" s="625">
        <f t="shared" si="336"/>
        <v>0.9405351682731391</v>
      </c>
      <c r="EE214" s="625"/>
      <c r="EF214" s="625">
        <f t="shared" si="340"/>
        <v>0.94438872661976392</v>
      </c>
      <c r="EG214" s="625">
        <f t="shared" si="270"/>
        <v>1.0812151321353021</v>
      </c>
      <c r="EH214" s="625">
        <f t="shared" si="337"/>
        <v>1.0672050752167144</v>
      </c>
      <c r="EI214" s="625"/>
      <c r="EJ214" s="625">
        <f t="shared" si="341"/>
        <v>1.0345910416758408</v>
      </c>
      <c r="EK214" s="625">
        <f t="shared" si="272"/>
        <v>1.2077627710939089</v>
      </c>
      <c r="EL214" s="625">
        <f t="shared" si="338"/>
        <v>1.2672392386075781</v>
      </c>
      <c r="EP214" s="581"/>
    </row>
    <row r="215" spans="1:146" x14ac:dyDescent="0.2">
      <c r="A215" s="619" t="s">
        <v>115</v>
      </c>
      <c r="B215" s="575">
        <f t="shared" si="266"/>
        <v>2003</v>
      </c>
      <c r="D215" s="630">
        <f>Mining_Data!H43</f>
        <v>92.471356367569129</v>
      </c>
      <c r="E215" s="630">
        <f>Mining_Data!I43</f>
        <v>142.01142107316883</v>
      </c>
      <c r="F215" s="630">
        <f>Mining_Data!J43</f>
        <v>5.5977665628583511</v>
      </c>
      <c r="G215" s="630"/>
      <c r="H215" s="630">
        <f t="shared" si="277"/>
        <v>240.08054400359629</v>
      </c>
      <c r="J215" s="636">
        <f t="shared" si="344"/>
        <v>235353.10750000001</v>
      </c>
      <c r="K215" s="636">
        <f t="shared" si="344"/>
        <v>66929.201279999994</v>
      </c>
      <c r="L215" s="636">
        <f t="shared" si="344"/>
        <v>64160.5</v>
      </c>
      <c r="M215" s="636"/>
      <c r="N215" s="636">
        <f t="shared" si="279"/>
        <v>366442.80878000002</v>
      </c>
      <c r="O215" s="781"/>
      <c r="R215" s="630">
        <f t="shared" si="345"/>
        <v>153367.83019925648</v>
      </c>
      <c r="S215" s="630">
        <f t="shared" si="345"/>
        <v>43614.407671599991</v>
      </c>
      <c r="T215" s="630">
        <f t="shared" si="345"/>
        <v>41810.183744862581</v>
      </c>
      <c r="U215" s="645"/>
      <c r="V215" s="630">
        <f t="shared" si="281"/>
        <v>238792.42161571907</v>
      </c>
      <c r="X215" s="639">
        <f t="shared" si="282"/>
        <v>0.39290476063745672</v>
      </c>
      <c r="Y215" s="639">
        <f t="shared" si="283"/>
        <v>2.1218155656611004</v>
      </c>
      <c r="Z215" s="639">
        <f t="shared" si="284"/>
        <v>8.7246305169977653E-2</v>
      </c>
      <c r="AA215" s="630"/>
      <c r="AB215" s="639">
        <f t="shared" si="309"/>
        <v>1.0053943185431158</v>
      </c>
      <c r="AE215" s="639">
        <f t="shared" si="310"/>
        <v>0.60293841444734364</v>
      </c>
      <c r="AF215" s="639">
        <f t="shared" si="311"/>
        <v>3.2560667140652502</v>
      </c>
      <c r="AG215" s="639">
        <f t="shared" si="312"/>
        <v>0.13388524185919598</v>
      </c>
      <c r="AH215" s="630"/>
      <c r="AI215" s="639">
        <f t="shared" si="285"/>
        <v>1.0053943185431158</v>
      </c>
      <c r="AK215" s="640">
        <f t="shared" si="286"/>
        <v>1.0274797644056488</v>
      </c>
      <c r="AL215" s="640">
        <f t="shared" si="287"/>
        <v>0.90737151594514542</v>
      </c>
      <c r="AM215" s="640">
        <f t="shared" si="288"/>
        <v>1.0860196268830293</v>
      </c>
      <c r="AN215" s="641"/>
      <c r="AO215" s="640">
        <f t="shared" si="289"/>
        <v>1.4731904080845681</v>
      </c>
      <c r="AQ215" s="635">
        <f t="shared" si="313"/>
        <v>1.5345663245951104</v>
      </c>
      <c r="AR215" s="635">
        <f t="shared" si="314"/>
        <v>1.5345663245951107</v>
      </c>
      <c r="AS215" s="635">
        <f t="shared" si="315"/>
        <v>1.5345663245951104</v>
      </c>
      <c r="AT215" s="635"/>
      <c r="AU215" s="635">
        <f t="shared" si="290"/>
        <v>1.5345663245951104</v>
      </c>
      <c r="AW215" s="635">
        <f t="shared" si="346"/>
        <v>0.64226422748903811</v>
      </c>
      <c r="AX215" s="635">
        <f t="shared" si="346"/>
        <v>0.18264569443408571</v>
      </c>
      <c r="AY215" s="635">
        <f t="shared" si="346"/>
        <v>0.17509007807687615</v>
      </c>
      <c r="AZ215" s="650"/>
      <c r="BA215" s="635">
        <f t="shared" si="316"/>
        <v>1</v>
      </c>
      <c r="BC215" s="625"/>
      <c r="BD215" s="642">
        <f t="shared" si="292"/>
        <v>1.0274797644056488</v>
      </c>
      <c r="BE215" s="642">
        <f t="shared" si="293"/>
        <v>0.90737151594514542</v>
      </c>
      <c r="BF215" s="642">
        <f t="shared" si="294"/>
        <v>1.0860196268830293</v>
      </c>
      <c r="BG215" s="642">
        <v>1</v>
      </c>
      <c r="BH215" s="633"/>
      <c r="BI215" s="642">
        <f t="shared" si="295"/>
        <v>1.5345663245951104</v>
      </c>
      <c r="BJ215" s="642">
        <f t="shared" si="296"/>
        <v>1.5345663245951107</v>
      </c>
      <c r="BK215" s="642">
        <f t="shared" si="297"/>
        <v>1.5345663245951104</v>
      </c>
      <c r="BL215" s="642">
        <v>1</v>
      </c>
      <c r="BN215" s="642">
        <v>1</v>
      </c>
      <c r="BO215" s="642">
        <v>1</v>
      </c>
      <c r="BP215" s="642">
        <v>1</v>
      </c>
      <c r="BQ215" s="642">
        <v>1</v>
      </c>
      <c r="BT215" s="634">
        <f t="shared" si="298"/>
        <v>0.80689744440553934</v>
      </c>
      <c r="BU215" s="634">
        <f t="shared" si="299"/>
        <v>1.4731904080845681</v>
      </c>
      <c r="BV215" s="634">
        <f t="shared" si="300"/>
        <v>1.2198734402994842</v>
      </c>
      <c r="BW215" s="634">
        <f t="shared" si="301"/>
        <v>1.2582136768044785</v>
      </c>
      <c r="BX215" s="634">
        <v>1</v>
      </c>
      <c r="BY215" s="634">
        <v>1</v>
      </c>
      <c r="BZ215" s="634">
        <f t="shared" si="302"/>
        <v>0.95981980092784225</v>
      </c>
      <c r="CA215" s="634">
        <f t="shared" si="303"/>
        <v>1.1887135754061922</v>
      </c>
      <c r="CB215" s="634">
        <f t="shared" si="304"/>
        <v>1.1887135754061917</v>
      </c>
      <c r="CC215" s="634"/>
      <c r="CD215" s="634">
        <f t="shared" si="305"/>
        <v>1.5348614465553425</v>
      </c>
      <c r="CG215" s="579"/>
      <c r="CI215" s="625">
        <f t="shared" si="273"/>
        <v>0.38516805579290903</v>
      </c>
      <c r="CJ215" s="625">
        <f t="shared" si="274"/>
        <v>0.59151574177973198</v>
      </c>
      <c r="CK215" s="625">
        <f t="shared" si="275"/>
        <v>2.3316202427359125E-2</v>
      </c>
      <c r="CL215" s="625">
        <f t="shared" si="276"/>
        <v>0</v>
      </c>
      <c r="CN215" s="625">
        <f t="shared" si="342"/>
        <v>0.40035607049019961</v>
      </c>
      <c r="CO215" s="625">
        <f t="shared" si="342"/>
        <v>0.57775379185155551</v>
      </c>
      <c r="CP215" s="625">
        <f t="shared" si="342"/>
        <v>2.153918505251191E-2</v>
      </c>
      <c r="CQ215" s="625"/>
      <c r="CR215" s="625">
        <f t="shared" si="307"/>
        <v>0.99964904739426708</v>
      </c>
      <c r="CT215" s="625">
        <f t="shared" si="343"/>
        <v>0.40049662582461998</v>
      </c>
      <c r="CU215" s="625">
        <f t="shared" si="343"/>
        <v>0.57795662723588459</v>
      </c>
      <c r="CV215" s="625">
        <f t="shared" si="343"/>
        <v>2.1546746939495393E-2</v>
      </c>
      <c r="CW215" s="625">
        <f t="shared" si="343"/>
        <v>0</v>
      </c>
      <c r="CZ215" s="625">
        <f t="shared" si="317"/>
        <v>-2.1805494945946233E-2</v>
      </c>
      <c r="DA215" s="625">
        <f t="shared" si="318"/>
        <v>4.9620493503793307E-2</v>
      </c>
      <c r="DB215" s="625">
        <f t="shared" si="319"/>
        <v>1.6292591699901538E-2</v>
      </c>
      <c r="DC215" s="625">
        <f t="shared" si="320"/>
        <v>0</v>
      </c>
      <c r="DE215" s="625">
        <f t="shared" si="321"/>
        <v>0.13370396409885824</v>
      </c>
      <c r="DF215" s="625">
        <f t="shared" si="322"/>
        <v>0.13370396409885862</v>
      </c>
      <c r="DG215" s="625">
        <f t="shared" si="323"/>
        <v>0.13370396409885824</v>
      </c>
      <c r="DH215" s="625">
        <f t="shared" si="324"/>
        <v>0</v>
      </c>
      <c r="DI215" s="625"/>
      <c r="DK215" s="625">
        <f t="shared" si="325"/>
        <v>-4.19026296854371E-2</v>
      </c>
      <c r="DL215" s="625">
        <f t="shared" si="326"/>
        <v>1.07954632831791E-2</v>
      </c>
      <c r="DM215" s="625">
        <f t="shared" si="327"/>
        <v>0.15755715164070802</v>
      </c>
      <c r="DN215" s="625"/>
      <c r="DP215" s="625">
        <f t="shared" si="328"/>
        <v>0.13370396409885824</v>
      </c>
      <c r="DQ215" s="625">
        <f t="shared" si="329"/>
        <v>0.13370396409885862</v>
      </c>
      <c r="DR215" s="625">
        <f t="shared" si="330"/>
        <v>0.13370396409885824</v>
      </c>
      <c r="DS215" s="625">
        <f t="shared" si="331"/>
        <v>0</v>
      </c>
      <c r="DU215" s="625">
        <f t="shared" si="332"/>
        <v>0</v>
      </c>
      <c r="DV215" s="625">
        <f t="shared" si="333"/>
        <v>0</v>
      </c>
      <c r="DW215" s="625">
        <f t="shared" si="334"/>
        <v>0</v>
      </c>
      <c r="DX215" s="625">
        <f t="shared" si="335"/>
        <v>0</v>
      </c>
      <c r="EB215" s="625">
        <f t="shared" si="339"/>
        <v>1.0205038932144457</v>
      </c>
      <c r="EC215" s="625">
        <f t="shared" si="268"/>
        <v>0.97546072438659048</v>
      </c>
      <c r="ED215" s="625">
        <f t="shared" si="336"/>
        <v>0.95981980092784225</v>
      </c>
      <c r="EE215" s="625"/>
      <c r="EF215" s="625">
        <f t="shared" si="340"/>
        <v>1.1430543844178849</v>
      </c>
      <c r="EG215" s="625">
        <f t="shared" si="270"/>
        <v>1.2358876972862198</v>
      </c>
      <c r="EH215" s="625">
        <f t="shared" si="337"/>
        <v>1.2198734402994842</v>
      </c>
      <c r="EI215" s="625"/>
      <c r="EJ215" s="625">
        <f t="shared" si="341"/>
        <v>0.99287777593359805</v>
      </c>
      <c r="EK215" s="625">
        <f t="shared" si="272"/>
        <v>1.1991608140191197</v>
      </c>
      <c r="EL215" s="625">
        <f t="shared" si="338"/>
        <v>1.2582136768044785</v>
      </c>
      <c r="EP215" s="581"/>
    </row>
    <row r="216" spans="1:146" x14ac:dyDescent="0.2">
      <c r="A216" s="619" t="s">
        <v>115</v>
      </c>
      <c r="B216" s="575">
        <f t="shared" si="266"/>
        <v>2004</v>
      </c>
      <c r="D216" s="630">
        <f>Mining_Data!H44</f>
        <v>88.467628693618266</v>
      </c>
      <c r="E216" s="630">
        <f>Mining_Data!I44</f>
        <v>151.74076871939124</v>
      </c>
      <c r="F216" s="630">
        <f>Mining_Data!J44</f>
        <v>6.5712105994479728</v>
      </c>
      <c r="G216" s="630"/>
      <c r="H216" s="630">
        <f t="shared" si="277"/>
        <v>246.77960801245746</v>
      </c>
      <c r="J216" s="636">
        <f t="shared" si="344"/>
        <v>230238.64025000003</v>
      </c>
      <c r="K216" s="636">
        <f t="shared" si="344"/>
        <v>69371.677640000009</v>
      </c>
      <c r="L216" s="636">
        <f t="shared" si="344"/>
        <v>74120.100000000006</v>
      </c>
      <c r="M216" s="636"/>
      <c r="N216" s="636">
        <f t="shared" si="279"/>
        <v>373730.41789000004</v>
      </c>
      <c r="O216" s="781"/>
      <c r="R216" s="630">
        <f t="shared" si="345"/>
        <v>144385.89545349363</v>
      </c>
      <c r="S216" s="630">
        <f t="shared" si="345"/>
        <v>43503.956522182867</v>
      </c>
      <c r="T216" s="630">
        <f t="shared" si="345"/>
        <v>46481.759091271786</v>
      </c>
      <c r="U216" s="645"/>
      <c r="V216" s="630">
        <f t="shared" si="281"/>
        <v>234371.61106694827</v>
      </c>
      <c r="X216" s="639">
        <f t="shared" si="282"/>
        <v>0.38424318610272135</v>
      </c>
      <c r="Y216" s="639">
        <f t="shared" si="283"/>
        <v>2.1873590762333945</v>
      </c>
      <c r="Z216" s="639">
        <f t="shared" si="284"/>
        <v>8.8656256527554225E-2</v>
      </c>
      <c r="AA216" s="630"/>
      <c r="AB216" s="639">
        <f t="shared" si="309"/>
        <v>1.0529415524731143</v>
      </c>
      <c r="AE216" s="639">
        <f t="shared" si="310"/>
        <v>0.61271655666750002</v>
      </c>
      <c r="AF216" s="639">
        <f t="shared" si="311"/>
        <v>3.4879762865250639</v>
      </c>
      <c r="AG216" s="639">
        <f t="shared" si="312"/>
        <v>0.1413718139742671</v>
      </c>
      <c r="AH216" s="630"/>
      <c r="AI216" s="639">
        <f t="shared" si="285"/>
        <v>1.0529415524731143</v>
      </c>
      <c r="AK216" s="640">
        <f t="shared" si="286"/>
        <v>1.0048290015391133</v>
      </c>
      <c r="AL216" s="640">
        <f t="shared" si="287"/>
        <v>0.93540049052278229</v>
      </c>
      <c r="AM216" s="640">
        <f t="shared" si="288"/>
        <v>1.1035703397102981</v>
      </c>
      <c r="AN216" s="641"/>
      <c r="AO216" s="640">
        <f t="shared" si="289"/>
        <v>1.542860713222286</v>
      </c>
      <c r="AQ216" s="635">
        <f t="shared" si="313"/>
        <v>1.5946061734552137</v>
      </c>
      <c r="AR216" s="635">
        <f t="shared" si="314"/>
        <v>1.5946061734552137</v>
      </c>
      <c r="AS216" s="635">
        <f t="shared" si="315"/>
        <v>1.5946061734552139</v>
      </c>
      <c r="AT216" s="635"/>
      <c r="AU216" s="635">
        <f t="shared" si="290"/>
        <v>1.5946061734552139</v>
      </c>
      <c r="AW216" s="635">
        <f t="shared" si="346"/>
        <v>0.61605539508899732</v>
      </c>
      <c r="AX216" s="635">
        <f t="shared" si="346"/>
        <v>0.18561956511770514</v>
      </c>
      <c r="AY216" s="635">
        <f t="shared" si="346"/>
        <v>0.1983250397932976</v>
      </c>
      <c r="AZ216" s="650"/>
      <c r="BA216" s="635">
        <f t="shared" si="316"/>
        <v>1</v>
      </c>
      <c r="BC216" s="625"/>
      <c r="BD216" s="642">
        <f t="shared" si="292"/>
        <v>1.0048290015391133</v>
      </c>
      <c r="BE216" s="642">
        <f t="shared" si="293"/>
        <v>0.93540049052278229</v>
      </c>
      <c r="BF216" s="642">
        <f t="shared" si="294"/>
        <v>1.1035703397102981</v>
      </c>
      <c r="BG216" s="642">
        <v>1</v>
      </c>
      <c r="BH216" s="633"/>
      <c r="BI216" s="642">
        <f t="shared" si="295"/>
        <v>1.5946061734552137</v>
      </c>
      <c r="BJ216" s="642">
        <f t="shared" si="296"/>
        <v>1.5946061734552137</v>
      </c>
      <c r="BK216" s="642">
        <f t="shared" si="297"/>
        <v>1.5946061734552139</v>
      </c>
      <c r="BL216" s="642">
        <v>1</v>
      </c>
      <c r="BN216" s="642">
        <v>1</v>
      </c>
      <c r="BO216" s="642">
        <v>1</v>
      </c>
      <c r="BP216" s="642">
        <v>1</v>
      </c>
      <c r="BQ216" s="642">
        <v>1</v>
      </c>
      <c r="BT216" s="634">
        <f t="shared" si="298"/>
        <v>0.82294456833809249</v>
      </c>
      <c r="BU216" s="634">
        <f t="shared" si="299"/>
        <v>1.542860713222286</v>
      </c>
      <c r="BV216" s="634">
        <f t="shared" si="300"/>
        <v>1.2676009420764824</v>
      </c>
      <c r="BW216" s="634">
        <f t="shared" si="301"/>
        <v>1.2548997574694614</v>
      </c>
      <c r="BX216" s="634">
        <v>1</v>
      </c>
      <c r="BY216" s="634">
        <v>1</v>
      </c>
      <c r="BZ216" s="634">
        <f t="shared" si="302"/>
        <v>0.96991825163525902</v>
      </c>
      <c r="CA216" s="634">
        <f t="shared" si="303"/>
        <v>1.2696888436485159</v>
      </c>
      <c r="CB216" s="634">
        <f t="shared" si="304"/>
        <v>1.2696888436485156</v>
      </c>
      <c r="CC216" s="634"/>
      <c r="CD216" s="634">
        <f t="shared" si="305"/>
        <v>1.5907121147798386</v>
      </c>
      <c r="CG216" s="579"/>
      <c r="CI216" s="625">
        <f t="shared" si="273"/>
        <v>0.35848840755575079</v>
      </c>
      <c r="CJ216" s="625">
        <f t="shared" si="274"/>
        <v>0.61488374157613279</v>
      </c>
      <c r="CK216" s="625">
        <f t="shared" si="275"/>
        <v>2.6627850868116532E-2</v>
      </c>
      <c r="CL216" s="625">
        <f t="shared" si="276"/>
        <v>0</v>
      </c>
      <c r="CN216" s="625">
        <f t="shared" si="342"/>
        <v>0.37166864900370417</v>
      </c>
      <c r="CO216" s="625">
        <f t="shared" si="342"/>
        <v>0.60312429430084424</v>
      </c>
      <c r="CP216" s="625">
        <f t="shared" si="342"/>
        <v>2.4935385971803926E-2</v>
      </c>
      <c r="CQ216" s="625"/>
      <c r="CR216" s="625">
        <f t="shared" si="307"/>
        <v>0.99972832927635225</v>
      </c>
      <c r="CT216" s="625">
        <f t="shared" si="343"/>
        <v>0.37176964793298839</v>
      </c>
      <c r="CU216" s="625">
        <f t="shared" si="343"/>
        <v>0.60328819004000056</v>
      </c>
      <c r="CV216" s="625">
        <f t="shared" si="343"/>
        <v>2.4942162027011144E-2</v>
      </c>
      <c r="CW216" s="625">
        <f t="shared" si="343"/>
        <v>0</v>
      </c>
      <c r="CZ216" s="625">
        <f t="shared" si="317"/>
        <v>-2.2291593873224269E-2</v>
      </c>
      <c r="DA216" s="625">
        <f t="shared" si="318"/>
        <v>3.0422793800758571E-2</v>
      </c>
      <c r="DB216" s="625">
        <f t="shared" si="319"/>
        <v>1.60313930729864E-2</v>
      </c>
      <c r="DC216" s="625">
        <f t="shared" si="320"/>
        <v>0</v>
      </c>
      <c r="DE216" s="625">
        <f t="shared" si="321"/>
        <v>3.8378976126701568E-2</v>
      </c>
      <c r="DF216" s="625">
        <f t="shared" si="322"/>
        <v>3.8378976126701568E-2</v>
      </c>
      <c r="DG216" s="625">
        <f t="shared" si="323"/>
        <v>3.8378976126701783E-2</v>
      </c>
      <c r="DH216" s="625">
        <f t="shared" si="324"/>
        <v>0</v>
      </c>
      <c r="DI216" s="625"/>
      <c r="DK216" s="625">
        <f t="shared" si="325"/>
        <v>-4.1662901733266991E-2</v>
      </c>
      <c r="DL216" s="625">
        <f t="shared" si="326"/>
        <v>1.6151050104822585E-2</v>
      </c>
      <c r="DM216" s="625">
        <f t="shared" si="327"/>
        <v>0.12460672647258085</v>
      </c>
      <c r="DN216" s="625"/>
      <c r="DP216" s="625">
        <f t="shared" si="328"/>
        <v>3.8378976126701568E-2</v>
      </c>
      <c r="DQ216" s="625">
        <f t="shared" si="329"/>
        <v>3.8378976126701568E-2</v>
      </c>
      <c r="DR216" s="625">
        <f t="shared" si="330"/>
        <v>3.8378976126701783E-2</v>
      </c>
      <c r="DS216" s="625">
        <f t="shared" si="331"/>
        <v>0</v>
      </c>
      <c r="DU216" s="625">
        <f t="shared" si="332"/>
        <v>0</v>
      </c>
      <c r="DV216" s="625">
        <f t="shared" si="333"/>
        <v>0</v>
      </c>
      <c r="DW216" s="625">
        <f t="shared" si="334"/>
        <v>0</v>
      </c>
      <c r="DX216" s="625">
        <f t="shared" si="335"/>
        <v>0</v>
      </c>
      <c r="EB216" s="625">
        <f t="shared" si="339"/>
        <v>1.0105211943925878</v>
      </c>
      <c r="EC216" s="625">
        <f t="shared" si="268"/>
        <v>0.98572373629019627</v>
      </c>
      <c r="ED216" s="625">
        <f t="shared" si="336"/>
        <v>0.96991825163525902</v>
      </c>
      <c r="EE216" s="625"/>
      <c r="EF216" s="625">
        <f t="shared" si="340"/>
        <v>1.0391249618200402</v>
      </c>
      <c r="EG216" s="625">
        <f t="shared" si="270"/>
        <v>1.2842417562564006</v>
      </c>
      <c r="EH216" s="625">
        <f t="shared" si="337"/>
        <v>1.2676009420764824</v>
      </c>
      <c r="EI216" s="625"/>
      <c r="EJ216" s="625">
        <f t="shared" si="341"/>
        <v>0.99736617126636729</v>
      </c>
      <c r="EK216" s="625">
        <f t="shared" si="272"/>
        <v>1.1960024298109098</v>
      </c>
      <c r="EL216" s="625">
        <f t="shared" si="338"/>
        <v>1.2548997574694614</v>
      </c>
      <c r="EP216" s="581"/>
    </row>
    <row r="217" spans="1:146" x14ac:dyDescent="0.2">
      <c r="A217" s="619" t="s">
        <v>115</v>
      </c>
      <c r="B217" s="575">
        <f t="shared" si="266"/>
        <v>2005</v>
      </c>
      <c r="D217" s="630">
        <f>Mining_Data!H45</f>
        <v>82.265518289793818</v>
      </c>
      <c r="E217" s="630">
        <f>Mining_Data!I45</f>
        <v>161.36651691575059</v>
      </c>
      <c r="F217" s="630">
        <f>Mining_Data!J45</f>
        <v>7.2673522480433217</v>
      </c>
      <c r="G217" s="630"/>
      <c r="H217" s="630">
        <f t="shared" si="277"/>
        <v>250.89938745358774</v>
      </c>
      <c r="J217" s="636">
        <f t="shared" si="344"/>
        <v>219035</v>
      </c>
      <c r="K217" s="636">
        <f t="shared" si="344"/>
        <v>72284</v>
      </c>
      <c r="L217" s="636">
        <f t="shared" si="344"/>
        <v>80689</v>
      </c>
      <c r="M217" s="636"/>
      <c r="N217" s="636">
        <f t="shared" si="279"/>
        <v>372008</v>
      </c>
      <c r="O217" s="781"/>
      <c r="R217" s="630">
        <f t="shared" si="345"/>
        <v>113205.97193885094</v>
      </c>
      <c r="S217" s="630">
        <f t="shared" si="345"/>
        <v>37359.236996954372</v>
      </c>
      <c r="T217" s="630">
        <f t="shared" si="345"/>
        <v>41703.274224548331</v>
      </c>
      <c r="U217" s="645"/>
      <c r="V217" s="630">
        <f t="shared" si="281"/>
        <v>192268.48316035364</v>
      </c>
      <c r="X217" s="639">
        <f t="shared" si="282"/>
        <v>0.37558161156798603</v>
      </c>
      <c r="Y217" s="639">
        <f t="shared" si="283"/>
        <v>2.2323960615869431</v>
      </c>
      <c r="Z217" s="639">
        <f t="shared" si="284"/>
        <v>9.0066207885130839E-2</v>
      </c>
      <c r="AA217" s="630"/>
      <c r="AB217" s="639">
        <f t="shared" si="309"/>
        <v>1.3049428763857018</v>
      </c>
      <c r="AE217" s="639">
        <f t="shared" si="310"/>
        <v>0.72668885643444814</v>
      </c>
      <c r="AF217" s="639">
        <f t="shared" si="311"/>
        <v>4.3193204649470127</v>
      </c>
      <c r="AG217" s="639">
        <f t="shared" si="312"/>
        <v>0.17426334941742888</v>
      </c>
      <c r="AH217" s="630"/>
      <c r="AI217" s="639">
        <f t="shared" si="285"/>
        <v>1.3049428763857018</v>
      </c>
      <c r="AK217" s="640">
        <f t="shared" si="286"/>
        <v>0.98217823867257814</v>
      </c>
      <c r="AL217" s="640">
        <f t="shared" si="287"/>
        <v>0.95466007101375505</v>
      </c>
      <c r="AM217" s="640">
        <f t="shared" si="288"/>
        <v>1.1211210525375672</v>
      </c>
      <c r="AN217" s="641"/>
      <c r="AO217" s="640">
        <f t="shared" si="289"/>
        <v>1.9121147724162912</v>
      </c>
      <c r="AQ217" s="635">
        <f t="shared" si="313"/>
        <v>1.9348360890211111</v>
      </c>
      <c r="AR217" s="635">
        <f t="shared" si="314"/>
        <v>1.9348360890211111</v>
      </c>
      <c r="AS217" s="635">
        <f t="shared" si="315"/>
        <v>1.9348360890211109</v>
      </c>
      <c r="AT217" s="635"/>
      <c r="AU217" s="635">
        <f t="shared" si="290"/>
        <v>1.9348360890211111</v>
      </c>
      <c r="AW217" s="635">
        <f t="shared" si="346"/>
        <v>0.58879110126663947</v>
      </c>
      <c r="AX217" s="635">
        <f t="shared" si="346"/>
        <v>0.19430764929786457</v>
      </c>
      <c r="AY217" s="635">
        <f t="shared" si="346"/>
        <v>0.21690124943549602</v>
      </c>
      <c r="AZ217" s="650"/>
      <c r="BA217" s="635">
        <f t="shared" si="316"/>
        <v>1</v>
      </c>
      <c r="BC217" s="625"/>
      <c r="BD217" s="642">
        <f t="shared" si="292"/>
        <v>0.98217823867257814</v>
      </c>
      <c r="BE217" s="642">
        <f t="shared" si="293"/>
        <v>0.95466007101375505</v>
      </c>
      <c r="BF217" s="642">
        <f t="shared" si="294"/>
        <v>1.1211210525375672</v>
      </c>
      <c r="BG217" s="642">
        <v>1</v>
      </c>
      <c r="BH217" s="633"/>
      <c r="BI217" s="642">
        <f t="shared" si="295"/>
        <v>1.9348360890211111</v>
      </c>
      <c r="BJ217" s="642">
        <f t="shared" si="296"/>
        <v>1.9348360890211111</v>
      </c>
      <c r="BK217" s="642">
        <f t="shared" si="297"/>
        <v>1.9348360890211109</v>
      </c>
      <c r="BL217" s="642">
        <v>1</v>
      </c>
      <c r="BN217" s="642">
        <v>1</v>
      </c>
      <c r="BO217" s="642">
        <v>1</v>
      </c>
      <c r="BP217" s="642">
        <v>1</v>
      </c>
      <c r="BQ217" s="642">
        <v>1</v>
      </c>
      <c r="BT217" s="634">
        <f t="shared" si="298"/>
        <v>0.81915184936438268</v>
      </c>
      <c r="BU217" s="634">
        <f t="shared" si="299"/>
        <v>1.9121147724162912</v>
      </c>
      <c r="BV217" s="634">
        <f t="shared" si="300"/>
        <v>1.5380600489539129</v>
      </c>
      <c r="BW217" s="634">
        <f t="shared" si="301"/>
        <v>1.2748047045068851</v>
      </c>
      <c r="BX217" s="634">
        <v>1</v>
      </c>
      <c r="BY217" s="634">
        <v>1</v>
      </c>
      <c r="BZ217" s="634">
        <f t="shared" si="302"/>
        <v>0.97520744398382864</v>
      </c>
      <c r="CA217" s="634">
        <f t="shared" si="303"/>
        <v>1.5663123520217608</v>
      </c>
      <c r="CB217" s="634">
        <f t="shared" si="304"/>
        <v>1.5663123520217608</v>
      </c>
      <c r="CC217" s="634"/>
      <c r="CD217" s="634">
        <f t="shared" si="305"/>
        <v>1.9607261862205381</v>
      </c>
      <c r="CG217" s="579"/>
      <c r="CI217" s="625">
        <f t="shared" si="273"/>
        <v>0.32788249953384835</v>
      </c>
      <c r="CJ217" s="625">
        <f t="shared" si="274"/>
        <v>0.64315229524265283</v>
      </c>
      <c r="CK217" s="625">
        <f t="shared" si="275"/>
        <v>2.8965205223498852E-2</v>
      </c>
      <c r="CL217" s="625">
        <f t="shared" si="276"/>
        <v>0</v>
      </c>
      <c r="CN217" s="625">
        <f t="shared" si="342"/>
        <v>0.34295787523185256</v>
      </c>
      <c r="CO217" s="625">
        <f t="shared" si="342"/>
        <v>0.62891213660531287</v>
      </c>
      <c r="CP217" s="625">
        <f t="shared" si="342"/>
        <v>2.7780141697575977E-2</v>
      </c>
      <c r="CQ217" s="625"/>
      <c r="CR217" s="625">
        <f t="shared" si="307"/>
        <v>0.99965015353474151</v>
      </c>
      <c r="CT217" s="625">
        <f t="shared" si="343"/>
        <v>0.34307789982241371</v>
      </c>
      <c r="CU217" s="625">
        <f t="shared" si="343"/>
        <v>0.62913223629436066</v>
      </c>
      <c r="CV217" s="625">
        <f t="shared" si="343"/>
        <v>2.7789863883225539E-2</v>
      </c>
      <c r="CW217" s="625">
        <f t="shared" si="343"/>
        <v>0</v>
      </c>
      <c r="CZ217" s="625">
        <f t="shared" si="317"/>
        <v>-2.2799860633293426E-2</v>
      </c>
      <c r="DA217" s="625">
        <f t="shared" si="318"/>
        <v>2.0380560843650419E-2</v>
      </c>
      <c r="DB217" s="625">
        <f t="shared" si="319"/>
        <v>1.5778437408775103E-2</v>
      </c>
      <c r="DC217" s="625">
        <f t="shared" si="320"/>
        <v>0</v>
      </c>
      <c r="DE217" s="625">
        <f t="shared" si="321"/>
        <v>0.19339582182305148</v>
      </c>
      <c r="DF217" s="625">
        <f t="shared" si="322"/>
        <v>0.19339582182305148</v>
      </c>
      <c r="DG217" s="625">
        <f t="shared" si="323"/>
        <v>0.19339582182305112</v>
      </c>
      <c r="DH217" s="625">
        <f t="shared" si="324"/>
        <v>0</v>
      </c>
      <c r="DI217" s="625"/>
      <c r="DK217" s="625">
        <f t="shared" si="325"/>
        <v>-4.5265432620298938E-2</v>
      </c>
      <c r="DL217" s="625">
        <f t="shared" si="326"/>
        <v>4.5743493798648081E-2</v>
      </c>
      <c r="DM217" s="625">
        <f t="shared" si="327"/>
        <v>8.9534878403120119E-2</v>
      </c>
      <c r="DN217" s="625"/>
      <c r="DP217" s="625">
        <f t="shared" si="328"/>
        <v>0.19339582182305148</v>
      </c>
      <c r="DQ217" s="625">
        <f t="shared" si="329"/>
        <v>0.19339582182305148</v>
      </c>
      <c r="DR217" s="625">
        <f t="shared" si="330"/>
        <v>0.19339582182305112</v>
      </c>
      <c r="DS217" s="625">
        <f t="shared" si="331"/>
        <v>0</v>
      </c>
      <c r="DU217" s="625">
        <f t="shared" si="332"/>
        <v>0</v>
      </c>
      <c r="DV217" s="625">
        <f t="shared" si="333"/>
        <v>0</v>
      </c>
      <c r="DW217" s="625">
        <f t="shared" si="334"/>
        <v>0</v>
      </c>
      <c r="DX217" s="625">
        <f t="shared" si="335"/>
        <v>0</v>
      </c>
      <c r="EB217" s="625">
        <f t="shared" si="339"/>
        <v>1.0054532351975562</v>
      </c>
      <c r="EC217" s="625">
        <f t="shared" si="268"/>
        <v>0.99109911966400066</v>
      </c>
      <c r="ED217" s="625">
        <f t="shared" si="336"/>
        <v>0.97520744398382864</v>
      </c>
      <c r="EE217" s="625"/>
      <c r="EF217" s="625">
        <f t="shared" si="340"/>
        <v>1.2133629740242902</v>
      </c>
      <c r="EG217" s="625">
        <f t="shared" si="270"/>
        <v>1.5582513967374438</v>
      </c>
      <c r="EH217" s="625">
        <f t="shared" si="337"/>
        <v>1.5380600489539129</v>
      </c>
      <c r="EI217" s="625"/>
      <c r="EJ217" s="625">
        <f t="shared" si="341"/>
        <v>1.015861782520034</v>
      </c>
      <c r="EK217" s="625">
        <f t="shared" si="272"/>
        <v>1.2149731602460025</v>
      </c>
      <c r="EL217" s="625">
        <f t="shared" si="338"/>
        <v>1.2748047045068851</v>
      </c>
      <c r="EP217" s="581"/>
    </row>
    <row r="218" spans="1:146" x14ac:dyDescent="0.2">
      <c r="A218" s="619" t="s">
        <v>115</v>
      </c>
      <c r="B218" s="575">
        <f t="shared" si="266"/>
        <v>2006</v>
      </c>
      <c r="D218" s="630">
        <f>Mining_Data!H46</f>
        <v>80.581306386903748</v>
      </c>
      <c r="E218" s="630">
        <f>Mining_Data!I46</f>
        <v>160.61127285029974</v>
      </c>
      <c r="F218" s="630">
        <f>Mining_Data!J46</f>
        <v>8.3642323917480432</v>
      </c>
      <c r="G218" s="630"/>
      <c r="H218" s="630">
        <f t="shared" si="277"/>
        <v>249.55681162895152</v>
      </c>
      <c r="J218" s="636">
        <f t="shared" si="344"/>
        <v>219615.44275000002</v>
      </c>
      <c r="K218" s="636">
        <f t="shared" si="344"/>
        <v>74487.939160000009</v>
      </c>
      <c r="L218" s="636">
        <f t="shared" si="344"/>
        <v>91436.2</v>
      </c>
      <c r="M218" s="636"/>
      <c r="N218" s="636">
        <f t="shared" si="279"/>
        <v>385539.58191000001</v>
      </c>
      <c r="O218" s="781"/>
      <c r="R218" s="630">
        <f t="shared" si="345"/>
        <v>116735.6115373802</v>
      </c>
      <c r="S218" s="630">
        <f t="shared" si="345"/>
        <v>39593.732667971824</v>
      </c>
      <c r="T218" s="630">
        <f t="shared" si="345"/>
        <v>48602.505315643168</v>
      </c>
      <c r="U218" s="645"/>
      <c r="V218" s="630">
        <f t="shared" si="281"/>
        <v>204931.84952099517</v>
      </c>
      <c r="X218" s="639">
        <f t="shared" si="282"/>
        <v>0.36692003703325066</v>
      </c>
      <c r="Y218" s="639">
        <f t="shared" si="283"/>
        <v>2.156205080466878</v>
      </c>
      <c r="Z218" s="639">
        <f t="shared" si="284"/>
        <v>9.1476159242707411E-2</v>
      </c>
      <c r="AA218" s="630"/>
      <c r="AB218" s="639">
        <f t="shared" si="309"/>
        <v>1.2177551328027445</v>
      </c>
      <c r="AE218" s="639">
        <f t="shared" si="310"/>
        <v>0.69028898144848116</v>
      </c>
      <c r="AF218" s="639">
        <f t="shared" si="311"/>
        <v>4.0564822265474731</v>
      </c>
      <c r="AG218" s="639">
        <f t="shared" si="312"/>
        <v>0.17209467572561402</v>
      </c>
      <c r="AH218" s="630"/>
      <c r="AI218" s="639">
        <f t="shared" si="285"/>
        <v>1.2177551328027445</v>
      </c>
      <c r="AK218" s="640">
        <f t="shared" si="286"/>
        <v>0.95952747580604281</v>
      </c>
      <c r="AL218" s="640">
        <f t="shared" si="287"/>
        <v>0.92207782062446575</v>
      </c>
      <c r="AM218" s="640">
        <f t="shared" si="288"/>
        <v>1.1386717653648359</v>
      </c>
      <c r="AN218" s="641"/>
      <c r="AO218" s="640">
        <f t="shared" si="289"/>
        <v>1.7843597760134136</v>
      </c>
      <c r="AQ218" s="635">
        <f t="shared" si="313"/>
        <v>1.8813063113964705</v>
      </c>
      <c r="AR218" s="635">
        <f t="shared" si="314"/>
        <v>1.8813063113964705</v>
      </c>
      <c r="AS218" s="635">
        <f t="shared" si="315"/>
        <v>1.8813063113964705</v>
      </c>
      <c r="AT218" s="635"/>
      <c r="AU218" s="635">
        <f t="shared" si="290"/>
        <v>1.8813063113964708</v>
      </c>
      <c r="AW218" s="635">
        <f t="shared" si="346"/>
        <v>0.56963137652949691</v>
      </c>
      <c r="AX218" s="635">
        <f t="shared" si="346"/>
        <v>0.19320438848581936</v>
      </c>
      <c r="AY218" s="635">
        <f t="shared" si="346"/>
        <v>0.23716423498468384</v>
      </c>
      <c r="AZ218" s="650"/>
      <c r="BA218" s="635">
        <f t="shared" si="316"/>
        <v>1</v>
      </c>
      <c r="BC218" s="625"/>
      <c r="BD218" s="642">
        <f t="shared" si="292"/>
        <v>0.95952747580604281</v>
      </c>
      <c r="BE218" s="642">
        <f t="shared" si="293"/>
        <v>0.92207782062446575</v>
      </c>
      <c r="BF218" s="642">
        <f t="shared" si="294"/>
        <v>1.1386717653648359</v>
      </c>
      <c r="BG218" s="642">
        <v>1</v>
      </c>
      <c r="BH218" s="633"/>
      <c r="BI218" s="642">
        <f t="shared" si="295"/>
        <v>1.8813063113964705</v>
      </c>
      <c r="BJ218" s="642">
        <f t="shared" si="296"/>
        <v>1.8813063113964705</v>
      </c>
      <c r="BK218" s="642">
        <f t="shared" si="297"/>
        <v>1.8813063113964705</v>
      </c>
      <c r="BL218" s="642">
        <v>1</v>
      </c>
      <c r="BN218" s="642">
        <v>1</v>
      </c>
      <c r="BO218" s="642">
        <v>1</v>
      </c>
      <c r="BP218" s="642">
        <v>1</v>
      </c>
      <c r="BQ218" s="642">
        <v>1</v>
      </c>
      <c r="BT218" s="634">
        <f t="shared" si="298"/>
        <v>0.84894803747432157</v>
      </c>
      <c r="BU218" s="634">
        <f t="shared" si="299"/>
        <v>1.7843597760134136</v>
      </c>
      <c r="BV218" s="634">
        <f t="shared" si="300"/>
        <v>1.4955076007847758</v>
      </c>
      <c r="BW218" s="634">
        <f t="shared" si="301"/>
        <v>1.2600478820414529</v>
      </c>
      <c r="BX218" s="634">
        <v>1</v>
      </c>
      <c r="BY218" s="634">
        <v>1</v>
      </c>
      <c r="BZ218" s="634">
        <f t="shared" si="302"/>
        <v>0.94690574449375386</v>
      </c>
      <c r="CA218" s="634">
        <f t="shared" si="303"/>
        <v>1.5148287299947074</v>
      </c>
      <c r="CB218" s="634">
        <f t="shared" si="304"/>
        <v>1.5148287299947074</v>
      </c>
      <c r="CC218" s="634"/>
      <c r="CD218" s="634">
        <f t="shared" si="305"/>
        <v>1.8844111849457514</v>
      </c>
      <c r="CG218" s="579"/>
      <c r="CI218" s="625">
        <f t="shared" si="273"/>
        <v>0.32289764347011463</v>
      </c>
      <c r="CJ218" s="625">
        <f t="shared" si="274"/>
        <v>0.64358601074412403</v>
      </c>
      <c r="CK218" s="625">
        <f t="shared" si="275"/>
        <v>3.3516345785761327E-2</v>
      </c>
      <c r="CL218" s="625">
        <f t="shared" si="276"/>
        <v>0</v>
      </c>
      <c r="CN218" s="625">
        <f t="shared" ref="CN218:CP222" si="347">(CI218-CI217)/LN(CI218/CI217)</f>
        <v>0.32538370755581503</v>
      </c>
      <c r="CO218" s="625">
        <f t="shared" si="347"/>
        <v>0.64336912862824636</v>
      </c>
      <c r="CP218" s="625">
        <f t="shared" si="347"/>
        <v>3.1185446459218467E-2</v>
      </c>
      <c r="CQ218" s="625"/>
      <c r="CR218" s="625">
        <f t="shared" si="307"/>
        <v>0.99993828264327989</v>
      </c>
      <c r="CT218" s="625">
        <f t="shared" ref="CT218:CW222" si="348">CN218/$CR218</f>
        <v>0.32540379061763863</v>
      </c>
      <c r="CU218" s="625">
        <f t="shared" si="348"/>
        <v>0.64340883812102556</v>
      </c>
      <c r="CV218" s="625">
        <f t="shared" si="348"/>
        <v>3.1187371261335767E-2</v>
      </c>
      <c r="CW218" s="625">
        <f t="shared" si="348"/>
        <v>0</v>
      </c>
      <c r="CZ218" s="625">
        <f t="shared" si="317"/>
        <v>-2.3331847077435065E-2</v>
      </c>
      <c r="DA218" s="625">
        <f t="shared" si="318"/>
        <v>-3.4725706391478761E-2</v>
      </c>
      <c r="DB218" s="625">
        <f t="shared" si="319"/>
        <v>1.5533340561106959E-2</v>
      </c>
      <c r="DC218" s="625">
        <f t="shared" si="320"/>
        <v>0</v>
      </c>
      <c r="DE218" s="625">
        <f t="shared" si="321"/>
        <v>-2.8056232342264523E-2</v>
      </c>
      <c r="DF218" s="625">
        <f t="shared" si="322"/>
        <v>-2.8056232342264523E-2</v>
      </c>
      <c r="DG218" s="625">
        <f t="shared" si="323"/>
        <v>-2.8056232342264408E-2</v>
      </c>
      <c r="DH218" s="625">
        <f t="shared" si="324"/>
        <v>0</v>
      </c>
      <c r="DI218" s="625"/>
      <c r="DK218" s="625">
        <f t="shared" si="325"/>
        <v>-3.3082010182660979E-2</v>
      </c>
      <c r="DL218" s="625">
        <f t="shared" si="326"/>
        <v>-5.6940878494453088E-3</v>
      </c>
      <c r="DM218" s="625">
        <f t="shared" si="327"/>
        <v>8.9310697519934229E-2</v>
      </c>
      <c r="DN218" s="625"/>
      <c r="DP218" s="625">
        <f t="shared" si="328"/>
        <v>-2.8056232342264523E-2</v>
      </c>
      <c r="DQ218" s="625">
        <f t="shared" si="329"/>
        <v>-2.8056232342264523E-2</v>
      </c>
      <c r="DR218" s="625">
        <f t="shared" si="330"/>
        <v>-2.8056232342264408E-2</v>
      </c>
      <c r="DS218" s="625">
        <f t="shared" si="331"/>
        <v>0</v>
      </c>
      <c r="DU218" s="625">
        <f t="shared" si="332"/>
        <v>0</v>
      </c>
      <c r="DV218" s="625">
        <f t="shared" si="333"/>
        <v>0</v>
      </c>
      <c r="DW218" s="625">
        <f t="shared" si="334"/>
        <v>0</v>
      </c>
      <c r="DX218" s="625">
        <f t="shared" si="335"/>
        <v>0</v>
      </c>
      <c r="EB218" s="625">
        <f t="shared" si="339"/>
        <v>0.97097879054895309</v>
      </c>
      <c r="EC218" s="625">
        <f t="shared" si="268"/>
        <v>0.96233622452548351</v>
      </c>
      <c r="ED218" s="625">
        <f t="shared" si="336"/>
        <v>0.94690574449375386</v>
      </c>
      <c r="EE218" s="625"/>
      <c r="EF218" s="625">
        <f t="shared" si="340"/>
        <v>0.97233368866314518</v>
      </c>
      <c r="EG218" s="625">
        <f t="shared" si="270"/>
        <v>1.5151403284542169</v>
      </c>
      <c r="EH218" s="625">
        <f t="shared" si="337"/>
        <v>1.4955076007847758</v>
      </c>
      <c r="EI218" s="625"/>
      <c r="EJ218" s="625">
        <f t="shared" si="341"/>
        <v>0.98842424850389898</v>
      </c>
      <c r="EK218" s="625">
        <f t="shared" si="272"/>
        <v>1.2009089328685623</v>
      </c>
      <c r="EL218" s="625">
        <f t="shared" si="338"/>
        <v>1.2600478820414529</v>
      </c>
      <c r="EP218" s="581"/>
    </row>
    <row r="219" spans="1:146" x14ac:dyDescent="0.2">
      <c r="A219" s="619" t="s">
        <v>115</v>
      </c>
      <c r="B219" s="575">
        <f t="shared" si="266"/>
        <v>2007</v>
      </c>
      <c r="D219" s="630">
        <f>Mining_Data!H47</f>
        <v>81.243527791999995</v>
      </c>
      <c r="E219" s="630">
        <f>Mining_Data!I47</f>
        <v>161.45897562799999</v>
      </c>
      <c r="F219" s="630">
        <f>Mining_Data!J47</f>
        <v>9.7988716199999999</v>
      </c>
      <c r="G219" s="630"/>
      <c r="H219" s="630">
        <f t="shared" si="277"/>
        <v>252.50137503999997</v>
      </c>
      <c r="J219" s="636">
        <f t="shared" si="344"/>
        <v>226773.50655000002</v>
      </c>
      <c r="K219" s="636">
        <f t="shared" si="344"/>
        <v>72209.547480000008</v>
      </c>
      <c r="L219" s="636">
        <f t="shared" si="344"/>
        <v>105493.4</v>
      </c>
      <c r="M219" s="636"/>
      <c r="N219" s="636">
        <f t="shared" si="279"/>
        <v>404476.45403000002</v>
      </c>
      <c r="O219" s="781"/>
      <c r="R219" s="630">
        <f t="shared" si="345"/>
        <v>119810.02002208105</v>
      </c>
      <c r="S219" s="630">
        <f t="shared" si="345"/>
        <v>38150.079614598668</v>
      </c>
      <c r="T219" s="630">
        <f t="shared" si="345"/>
        <v>55734.757373038483</v>
      </c>
      <c r="U219" s="645"/>
      <c r="V219" s="630">
        <f t="shared" si="281"/>
        <v>213694.85700971819</v>
      </c>
      <c r="X219" s="639">
        <f t="shared" si="282"/>
        <v>0.35825846249851534</v>
      </c>
      <c r="Y219" s="639">
        <f t="shared" si="283"/>
        <v>2.2359782225850333</v>
      </c>
      <c r="Z219" s="639">
        <f t="shared" si="284"/>
        <v>9.2886110600284011E-2</v>
      </c>
      <c r="AA219" s="630"/>
      <c r="AB219" s="639">
        <f t="shared" si="309"/>
        <v>1.1815978099487765</v>
      </c>
      <c r="AE219" s="639">
        <f t="shared" si="310"/>
        <v>0.67810294812593119</v>
      </c>
      <c r="AF219" s="639">
        <f t="shared" si="311"/>
        <v>4.232205470056619</v>
      </c>
      <c r="AG219" s="639">
        <f t="shared" si="312"/>
        <v>0.17581258234274064</v>
      </c>
      <c r="AH219" s="630"/>
      <c r="AI219" s="639">
        <f t="shared" si="285"/>
        <v>1.1815978099487765</v>
      </c>
      <c r="AK219" s="640">
        <f t="shared" si="286"/>
        <v>0.93687671293950758</v>
      </c>
      <c r="AL219" s="640">
        <f t="shared" si="287"/>
        <v>0.95619194348551906</v>
      </c>
      <c r="AM219" s="640">
        <f t="shared" si="288"/>
        <v>1.1562224781921051</v>
      </c>
      <c r="AN219" s="641"/>
      <c r="AO219" s="640">
        <f t="shared" si="289"/>
        <v>1.7313789502537558</v>
      </c>
      <c r="AQ219" s="635">
        <f t="shared" si="313"/>
        <v>1.8927758004564688</v>
      </c>
      <c r="AR219" s="635">
        <f t="shared" si="314"/>
        <v>1.8927758004564688</v>
      </c>
      <c r="AS219" s="635">
        <f t="shared" si="315"/>
        <v>1.8927758004564688</v>
      </c>
      <c r="AT219" s="635"/>
      <c r="AU219" s="635">
        <f t="shared" si="290"/>
        <v>1.892775800456469</v>
      </c>
      <c r="AW219" s="635">
        <f t="shared" si="346"/>
        <v>0.56065935183752436</v>
      </c>
      <c r="AX219" s="635">
        <f t="shared" si="346"/>
        <v>0.17852596056096809</v>
      </c>
      <c r="AY219" s="635">
        <f t="shared" si="346"/>
        <v>0.26081468760150756</v>
      </c>
      <c r="AZ219" s="650"/>
      <c r="BA219" s="635">
        <f t="shared" si="316"/>
        <v>1</v>
      </c>
      <c r="BC219" s="625"/>
      <c r="BD219" s="642">
        <f t="shared" si="292"/>
        <v>0.93687671293950758</v>
      </c>
      <c r="BE219" s="642">
        <f t="shared" si="293"/>
        <v>0.95619194348551906</v>
      </c>
      <c r="BF219" s="642">
        <f t="shared" si="294"/>
        <v>1.1562224781921051</v>
      </c>
      <c r="BG219" s="642">
        <v>1</v>
      </c>
      <c r="BH219" s="633"/>
      <c r="BI219" s="642">
        <f t="shared" si="295"/>
        <v>1.8927758004564688</v>
      </c>
      <c r="BJ219" s="642">
        <f t="shared" si="296"/>
        <v>1.8927758004564688</v>
      </c>
      <c r="BK219" s="642">
        <f t="shared" si="297"/>
        <v>1.8927758004564688</v>
      </c>
      <c r="BL219" s="642">
        <v>1</v>
      </c>
      <c r="BN219" s="642">
        <v>1</v>
      </c>
      <c r="BO219" s="642">
        <v>1</v>
      </c>
      <c r="BP219" s="642">
        <v>1</v>
      </c>
      <c r="BQ219" s="642">
        <v>1</v>
      </c>
      <c r="BT219" s="634">
        <f t="shared" si="298"/>
        <v>0.89064653271709815</v>
      </c>
      <c r="BU219" s="634">
        <f t="shared" si="299"/>
        <v>1.7313789502537558</v>
      </c>
      <c r="BV219" s="634">
        <f t="shared" si="300"/>
        <v>1.5046250464460371</v>
      </c>
      <c r="BW219" s="634">
        <f t="shared" si="301"/>
        <v>1.195747643323767</v>
      </c>
      <c r="BX219" s="634">
        <v>1</v>
      </c>
      <c r="BY219" s="634">
        <v>1</v>
      </c>
      <c r="BZ219" s="634">
        <f t="shared" si="302"/>
        <v>0.96233063763188254</v>
      </c>
      <c r="CA219" s="634">
        <f t="shared" si="303"/>
        <v>1.542046658862877</v>
      </c>
      <c r="CB219" s="634">
        <f t="shared" si="304"/>
        <v>1.5420466588628767</v>
      </c>
      <c r="CC219" s="634"/>
      <c r="CD219" s="634">
        <f t="shared" si="305"/>
        <v>1.7991518533737625</v>
      </c>
      <c r="CG219" s="579"/>
      <c r="CI219" s="625">
        <f t="shared" si="273"/>
        <v>0.32175479352985625</v>
      </c>
      <c r="CJ219" s="625">
        <f t="shared" si="274"/>
        <v>0.639438005446198</v>
      </c>
      <c r="CK219" s="625">
        <f t="shared" si="275"/>
        <v>3.8807201023945762E-2</v>
      </c>
      <c r="CL219" s="625">
        <f t="shared" si="276"/>
        <v>0</v>
      </c>
      <c r="CN219" s="625">
        <f t="shared" si="347"/>
        <v>0.32232588082265845</v>
      </c>
      <c r="CO219" s="625">
        <f t="shared" si="347"/>
        <v>0.64150977301152656</v>
      </c>
      <c r="CP219" s="625">
        <f t="shared" si="347"/>
        <v>3.6097172011985333E-2</v>
      </c>
      <c r="CQ219" s="625"/>
      <c r="CR219" s="625">
        <f t="shared" si="307"/>
        <v>0.99993282584617038</v>
      </c>
      <c r="CT219" s="625">
        <f t="shared" si="348"/>
        <v>0.32234753424551044</v>
      </c>
      <c r="CU219" s="625">
        <f t="shared" si="348"/>
        <v>0.64155286878262396</v>
      </c>
      <c r="CV219" s="625">
        <f t="shared" si="348"/>
        <v>3.6099596971865509E-2</v>
      </c>
      <c r="CW219" s="625">
        <f t="shared" si="348"/>
        <v>0</v>
      </c>
      <c r="CZ219" s="625">
        <f t="shared" si="317"/>
        <v>-2.3889253373838047E-2</v>
      </c>
      <c r="DA219" s="625">
        <f t="shared" si="318"/>
        <v>3.6329046459998592E-2</v>
      </c>
      <c r="DB219" s="625">
        <f t="shared" si="319"/>
        <v>1.5295741888933486E-2</v>
      </c>
      <c r="DC219" s="625">
        <f t="shared" si="320"/>
        <v>0</v>
      </c>
      <c r="DE219" s="625">
        <f t="shared" si="321"/>
        <v>6.0780470744950183E-3</v>
      </c>
      <c r="DF219" s="625">
        <f t="shared" si="322"/>
        <v>6.0780470744950183E-3</v>
      </c>
      <c r="DG219" s="625">
        <f t="shared" si="323"/>
        <v>6.0780470744950183E-3</v>
      </c>
      <c r="DH219" s="625">
        <f t="shared" si="324"/>
        <v>0</v>
      </c>
      <c r="DI219" s="625"/>
      <c r="DK219" s="625">
        <f t="shared" si="325"/>
        <v>-1.5875938663369317E-2</v>
      </c>
      <c r="DL219" s="625">
        <f t="shared" si="326"/>
        <v>-7.9014608289295504E-2</v>
      </c>
      <c r="DM219" s="625">
        <f t="shared" si="327"/>
        <v>9.505727019916374E-2</v>
      </c>
      <c r="DN219" s="625"/>
      <c r="DP219" s="625">
        <f t="shared" si="328"/>
        <v>6.0780470744950183E-3</v>
      </c>
      <c r="DQ219" s="625">
        <f t="shared" si="329"/>
        <v>6.0780470744950183E-3</v>
      </c>
      <c r="DR219" s="625">
        <f t="shared" si="330"/>
        <v>6.0780470744950183E-3</v>
      </c>
      <c r="DS219" s="625">
        <f t="shared" si="331"/>
        <v>0</v>
      </c>
      <c r="DU219" s="625">
        <f t="shared" si="332"/>
        <v>0</v>
      </c>
      <c r="DV219" s="625">
        <f t="shared" si="333"/>
        <v>0</v>
      </c>
      <c r="DW219" s="625">
        <f t="shared" si="334"/>
        <v>0</v>
      </c>
      <c r="DX219" s="625">
        <f t="shared" si="335"/>
        <v>0</v>
      </c>
      <c r="EB219" s="625">
        <f t="shared" si="339"/>
        <v>1.0162897872653369</v>
      </c>
      <c r="EC219" s="625">
        <f t="shared" si="268"/>
        <v>0.97801247690073112</v>
      </c>
      <c r="ED219" s="625">
        <f t="shared" si="336"/>
        <v>0.96233063763188254</v>
      </c>
      <c r="EE219" s="625"/>
      <c r="EF219" s="625">
        <f t="shared" si="340"/>
        <v>1.0060965558827497</v>
      </c>
      <c r="EG219" s="625">
        <f t="shared" si="270"/>
        <v>1.5243774661368457</v>
      </c>
      <c r="EH219" s="625">
        <f t="shared" si="337"/>
        <v>1.5046250464460371</v>
      </c>
      <c r="EI219" s="625"/>
      <c r="EJ219" s="625">
        <f t="shared" si="341"/>
        <v>0.94897000373231011</v>
      </c>
      <c r="EK219" s="625">
        <f t="shared" si="272"/>
        <v>1.1396265545064441</v>
      </c>
      <c r="EL219" s="625">
        <f t="shared" si="338"/>
        <v>1.195747643323767</v>
      </c>
      <c r="EP219" s="581"/>
    </row>
    <row r="220" spans="1:146" x14ac:dyDescent="0.2">
      <c r="A220" s="619" t="s">
        <v>115</v>
      </c>
      <c r="B220" s="575">
        <f t="shared" si="266"/>
        <v>2008</v>
      </c>
      <c r="D220" s="630">
        <f>Mining_Data!H48</f>
        <v>81.195660395176645</v>
      </c>
      <c r="E220" s="630">
        <f>Mining_Data!I48</f>
        <v>162.54573836337383</v>
      </c>
      <c r="F220" s="630">
        <f>Mining_Data!J48</f>
        <v>10.739334201216815</v>
      </c>
      <c r="G220" s="630"/>
      <c r="H220" s="630">
        <f t="shared" si="277"/>
        <v>254.48073295976729</v>
      </c>
      <c r="J220" s="636">
        <f t="shared" si="344"/>
        <v>226639.8952</v>
      </c>
      <c r="K220" s="636">
        <f t="shared" si="344"/>
        <v>70095.240479999993</v>
      </c>
      <c r="L220" s="636">
        <f t="shared" si="344"/>
        <v>115618.3</v>
      </c>
      <c r="M220" s="636"/>
      <c r="N220" s="636">
        <f t="shared" si="279"/>
        <v>412353.43568</v>
      </c>
      <c r="O220" s="781"/>
      <c r="R220" s="630">
        <f t="shared" si="345"/>
        <v>112009.20806516307</v>
      </c>
      <c r="S220" s="630">
        <f t="shared" si="345"/>
        <v>34642.234406142452</v>
      </c>
      <c r="T220" s="630">
        <f t="shared" si="345"/>
        <v>57140.488039020427</v>
      </c>
      <c r="U220" s="645"/>
      <c r="V220" s="630">
        <f t="shared" si="281"/>
        <v>203791.93051032594</v>
      </c>
      <c r="X220" s="639">
        <f t="shared" si="282"/>
        <v>0.35825846249851534</v>
      </c>
      <c r="Y220" s="639">
        <f t="shared" si="283"/>
        <v>2.3189268950400761</v>
      </c>
      <c r="Z220" s="639">
        <f t="shared" si="284"/>
        <v>9.2886110600283997E-2</v>
      </c>
      <c r="AA220" s="630"/>
      <c r="AB220" s="639">
        <f t="shared" si="309"/>
        <v>1.2487282117722174</v>
      </c>
      <c r="AE220" s="639">
        <f t="shared" si="310"/>
        <v>0.72490165583475807</v>
      </c>
      <c r="AF220" s="639">
        <f t="shared" si="311"/>
        <v>4.6921262773556167</v>
      </c>
      <c r="AG220" s="639">
        <f t="shared" si="312"/>
        <v>0.18794614063994478</v>
      </c>
      <c r="AH220" s="630"/>
      <c r="AI220" s="639">
        <f t="shared" si="285"/>
        <v>1.2487282117722174</v>
      </c>
      <c r="AK220" s="640">
        <f t="shared" si="286"/>
        <v>0.93687671293950758</v>
      </c>
      <c r="AL220" s="640">
        <f t="shared" si="287"/>
        <v>0.99166404760674542</v>
      </c>
      <c r="AM220" s="640">
        <f t="shared" si="288"/>
        <v>1.1562224781921049</v>
      </c>
      <c r="AN220" s="641"/>
      <c r="AO220" s="640">
        <f t="shared" si="289"/>
        <v>1.8297442008158067</v>
      </c>
      <c r="AQ220" s="635">
        <f t="shared" si="313"/>
        <v>2.0234041389539046</v>
      </c>
      <c r="AR220" s="635">
        <f t="shared" si="314"/>
        <v>2.0234041389539046</v>
      </c>
      <c r="AS220" s="635">
        <f t="shared" si="315"/>
        <v>2.0234041389539046</v>
      </c>
      <c r="AT220" s="635"/>
      <c r="AU220" s="635">
        <f t="shared" si="290"/>
        <v>2.0234041389539046</v>
      </c>
      <c r="AW220" s="635">
        <f t="shared" si="346"/>
        <v>0.5496253349417467</v>
      </c>
      <c r="AX220" s="635">
        <f t="shared" si="346"/>
        <v>0.16998825380079102</v>
      </c>
      <c r="AY220" s="635">
        <f t="shared" si="346"/>
        <v>0.28038641125746228</v>
      </c>
      <c r="AZ220" s="650"/>
      <c r="BA220" s="635">
        <f t="shared" si="316"/>
        <v>1</v>
      </c>
      <c r="BC220" s="625"/>
      <c r="BD220" s="642">
        <f t="shared" si="292"/>
        <v>0.93687671293950758</v>
      </c>
      <c r="BE220" s="642">
        <f t="shared" si="293"/>
        <v>0.99166404760674542</v>
      </c>
      <c r="BF220" s="642">
        <f t="shared" si="294"/>
        <v>1.1562224781921049</v>
      </c>
      <c r="BG220" s="642">
        <v>1</v>
      </c>
      <c r="BH220" s="633"/>
      <c r="BI220" s="642">
        <f t="shared" si="295"/>
        <v>2.0234041389539046</v>
      </c>
      <c r="BJ220" s="642">
        <f t="shared" si="296"/>
        <v>2.0234041389539046</v>
      </c>
      <c r="BK220" s="642">
        <f t="shared" si="297"/>
        <v>2.0234041389539046</v>
      </c>
      <c r="BL220" s="642">
        <v>1</v>
      </c>
      <c r="BN220" s="642">
        <v>1</v>
      </c>
      <c r="BO220" s="642">
        <v>1</v>
      </c>
      <c r="BP220" s="642">
        <v>1</v>
      </c>
      <c r="BQ220" s="642">
        <v>1</v>
      </c>
      <c r="BT220" s="634">
        <f t="shared" si="298"/>
        <v>0.90799143950944339</v>
      </c>
      <c r="BU220" s="634">
        <f t="shared" si="299"/>
        <v>1.8297442008158067</v>
      </c>
      <c r="BV220" s="634">
        <f t="shared" si="300"/>
        <v>1.6084654853566958</v>
      </c>
      <c r="BW220" s="634">
        <f t="shared" si="301"/>
        <v>1.15489909557174</v>
      </c>
      <c r="BX220" s="634">
        <v>1</v>
      </c>
      <c r="BY220" s="634">
        <v>1</v>
      </c>
      <c r="BZ220" s="634">
        <f t="shared" si="302"/>
        <v>0.98499628369424952</v>
      </c>
      <c r="CA220" s="634">
        <f t="shared" si="303"/>
        <v>1.6613920708328003</v>
      </c>
      <c r="CB220" s="634">
        <f t="shared" si="304"/>
        <v>1.6613920708328003</v>
      </c>
      <c r="CC220" s="634"/>
      <c r="CD220" s="634">
        <f t="shared" si="305"/>
        <v>1.8576153342968078</v>
      </c>
      <c r="CG220" s="579"/>
      <c r="CI220" s="625">
        <f t="shared" si="273"/>
        <v>0.31906407786091001</v>
      </c>
      <c r="CJ220" s="625">
        <f t="shared" si="274"/>
        <v>0.6387349504729376</v>
      </c>
      <c r="CK220" s="625">
        <f t="shared" si="275"/>
        <v>4.2200971666152325E-2</v>
      </c>
      <c r="CL220" s="625">
        <f t="shared" si="276"/>
        <v>0</v>
      </c>
      <c r="CN220" s="625">
        <f t="shared" si="347"/>
        <v>0.32040755269193988</v>
      </c>
      <c r="CO220" s="625">
        <f t="shared" si="347"/>
        <v>0.63908641350739159</v>
      </c>
      <c r="CP220" s="625">
        <f t="shared" si="347"/>
        <v>4.0480378706672822E-2</v>
      </c>
      <c r="CQ220" s="625"/>
      <c r="CR220" s="625">
        <f t="shared" si="307"/>
        <v>0.99997434490600434</v>
      </c>
      <c r="CT220" s="625">
        <f t="shared" si="348"/>
        <v>0.3204157729887136</v>
      </c>
      <c r="CU220" s="625">
        <f t="shared" si="348"/>
        <v>0.63910280975004863</v>
      </c>
      <c r="CV220" s="625">
        <f t="shared" si="348"/>
        <v>4.0481417261237738E-2</v>
      </c>
      <c r="CW220" s="625">
        <f t="shared" si="348"/>
        <v>0</v>
      </c>
      <c r="CZ220" s="625">
        <f t="shared" si="317"/>
        <v>0</v>
      </c>
      <c r="DA220" s="625">
        <f t="shared" si="318"/>
        <v>3.6425717636531386E-2</v>
      </c>
      <c r="DB220" s="625">
        <f t="shared" si="319"/>
        <v>-2.2204460492503131E-16</v>
      </c>
      <c r="DC220" s="625">
        <f t="shared" si="320"/>
        <v>0</v>
      </c>
      <c r="DE220" s="625">
        <f t="shared" si="321"/>
        <v>6.6736881221862374E-2</v>
      </c>
      <c r="DF220" s="625">
        <f t="shared" si="322"/>
        <v>6.6736881221862374E-2</v>
      </c>
      <c r="DG220" s="625">
        <f t="shared" si="323"/>
        <v>6.6736881221862374E-2</v>
      </c>
      <c r="DH220" s="625">
        <f t="shared" si="324"/>
        <v>0</v>
      </c>
      <c r="DI220" s="625"/>
      <c r="DK220" s="625">
        <f t="shared" si="325"/>
        <v>-1.9876668215237245E-2</v>
      </c>
      <c r="DL220" s="625">
        <f t="shared" si="326"/>
        <v>-4.9004688587452765E-2</v>
      </c>
      <c r="DM220" s="625">
        <f t="shared" si="327"/>
        <v>7.2358546037012153E-2</v>
      </c>
      <c r="DN220" s="625"/>
      <c r="DP220" s="625">
        <f t="shared" si="328"/>
        <v>6.6736881221862374E-2</v>
      </c>
      <c r="DQ220" s="625">
        <f t="shared" si="329"/>
        <v>6.6736881221862374E-2</v>
      </c>
      <c r="DR220" s="625">
        <f t="shared" si="330"/>
        <v>6.6736881221862374E-2</v>
      </c>
      <c r="DS220" s="625">
        <f t="shared" si="331"/>
        <v>0</v>
      </c>
      <c r="DU220" s="625">
        <f t="shared" si="332"/>
        <v>0</v>
      </c>
      <c r="DV220" s="625">
        <f t="shared" si="333"/>
        <v>0</v>
      </c>
      <c r="DW220" s="625">
        <f t="shared" si="334"/>
        <v>0</v>
      </c>
      <c r="DX220" s="625">
        <f t="shared" si="335"/>
        <v>0</v>
      </c>
      <c r="EB220" s="625">
        <f t="shared" si="339"/>
        <v>1.0235528675655001</v>
      </c>
      <c r="EC220" s="625">
        <f t="shared" si="268"/>
        <v>1.0010474752465808</v>
      </c>
      <c r="ED220" s="625">
        <f t="shared" si="336"/>
        <v>0.98499628369424952</v>
      </c>
      <c r="EE220" s="625"/>
      <c r="EF220" s="625">
        <f t="shared" si="340"/>
        <v>1.069014163466129</v>
      </c>
      <c r="EG220" s="625">
        <f t="shared" si="270"/>
        <v>1.6295811017688975</v>
      </c>
      <c r="EH220" s="625">
        <f t="shared" si="337"/>
        <v>1.6084654853566958</v>
      </c>
      <c r="EI220" s="625"/>
      <c r="EJ220" s="625">
        <f t="shared" si="341"/>
        <v>0.96583848776111147</v>
      </c>
      <c r="EK220" s="625">
        <f t="shared" si="272"/>
        <v>1.1006951880169098</v>
      </c>
      <c r="EL220" s="625">
        <f t="shared" si="338"/>
        <v>1.15489909557174</v>
      </c>
      <c r="EP220" s="581"/>
    </row>
    <row r="221" spans="1:146" x14ac:dyDescent="0.2">
      <c r="A221" s="619" t="s">
        <v>115</v>
      </c>
      <c r="B221" s="575">
        <f t="shared" si="266"/>
        <v>2009</v>
      </c>
      <c r="D221" s="630">
        <f>Mining_Data!H49</f>
        <v>89.683099149953108</v>
      </c>
      <c r="E221" s="630">
        <f>Mining_Data!I49</f>
        <v>124.71851188157478</v>
      </c>
      <c r="F221" s="630">
        <f>Mining_Data!J49</f>
        <v>6.2090835264087039</v>
      </c>
      <c r="G221" s="630"/>
      <c r="H221" s="630">
        <f t="shared" si="277"/>
        <v>220.6106945579366</v>
      </c>
      <c r="J221" s="636">
        <f t="shared" si="344"/>
        <v>250330.72080000001</v>
      </c>
      <c r="K221" s="636">
        <f t="shared" si="344"/>
        <v>59700.078440000005</v>
      </c>
      <c r="L221" s="636">
        <f t="shared" si="344"/>
        <v>66846.2</v>
      </c>
      <c r="M221" s="636"/>
      <c r="N221" s="636">
        <f t="shared" si="279"/>
        <v>376876.99924000003</v>
      </c>
      <c r="O221" s="781"/>
      <c r="P221" s="635">
        <f>N221/N197</f>
        <v>0.82987325786097366</v>
      </c>
      <c r="Q221" s="635"/>
      <c r="R221" s="630">
        <f t="shared" si="345"/>
        <v>175262.52247082078</v>
      </c>
      <c r="S221" s="630">
        <f t="shared" si="345"/>
        <v>41797.452209070871</v>
      </c>
      <c r="T221" s="630">
        <f t="shared" si="345"/>
        <v>46800.622760756174</v>
      </c>
      <c r="U221" s="645"/>
      <c r="V221" s="630">
        <f t="shared" si="281"/>
        <v>263860.59744064783</v>
      </c>
      <c r="W221" s="635">
        <f>V221/V197</f>
        <v>0.7308993335887326</v>
      </c>
      <c r="X221" s="639">
        <f t="shared" si="282"/>
        <v>0.35825846249851534</v>
      </c>
      <c r="Y221" s="639">
        <f t="shared" si="283"/>
        <v>2.0890845563447598</v>
      </c>
      <c r="Z221" s="639">
        <f t="shared" si="284"/>
        <v>9.2886110600283997E-2</v>
      </c>
      <c r="AA221" s="630"/>
      <c r="AB221" s="639">
        <f t="shared" si="309"/>
        <v>0.83608805823143117</v>
      </c>
      <c r="AE221" s="639">
        <f t="shared" si="310"/>
        <v>0.51170722574122673</v>
      </c>
      <c r="AF221" s="639">
        <f t="shared" si="311"/>
        <v>2.9838783296582947</v>
      </c>
      <c r="AG221" s="639">
        <f t="shared" si="312"/>
        <v>0.13267095949020619</v>
      </c>
      <c r="AH221" s="630"/>
      <c r="AI221" s="639">
        <f t="shared" si="285"/>
        <v>0.83608805823143117</v>
      </c>
      <c r="AK221" s="640">
        <f t="shared" si="286"/>
        <v>0.93687671293950758</v>
      </c>
      <c r="AL221" s="640">
        <f t="shared" si="287"/>
        <v>0.89337445323035236</v>
      </c>
      <c r="AM221" s="640">
        <f t="shared" si="288"/>
        <v>1.1562224781921049</v>
      </c>
      <c r="AN221" s="641"/>
      <c r="AO221" s="640">
        <f t="shared" si="289"/>
        <v>1.2251082833702871</v>
      </c>
      <c r="AQ221" s="635">
        <f t="shared" si="313"/>
        <v>1.4283186004108621</v>
      </c>
      <c r="AR221" s="635">
        <f t="shared" si="314"/>
        <v>1.4283186004108621</v>
      </c>
      <c r="AS221" s="635">
        <f t="shared" si="315"/>
        <v>1.4283186004108621</v>
      </c>
      <c r="AT221" s="635"/>
      <c r="AU221" s="635">
        <f t="shared" si="290"/>
        <v>1.4283186004108621</v>
      </c>
      <c r="AW221" s="635">
        <f t="shared" si="346"/>
        <v>0.66422392797865137</v>
      </c>
      <c r="AX221" s="635">
        <f t="shared" si="346"/>
        <v>0.15840732801521337</v>
      </c>
      <c r="AY221" s="635">
        <f t="shared" si="346"/>
        <v>0.17736874400613525</v>
      </c>
      <c r="AZ221" s="650"/>
      <c r="BA221" s="635">
        <f t="shared" si="316"/>
        <v>1</v>
      </c>
      <c r="BB221" s="635"/>
      <c r="BC221" s="625"/>
      <c r="BD221" s="642">
        <f t="shared" si="292"/>
        <v>0.93687671293950758</v>
      </c>
      <c r="BE221" s="642">
        <f t="shared" si="293"/>
        <v>0.89337445323035236</v>
      </c>
      <c r="BF221" s="642">
        <f t="shared" si="294"/>
        <v>1.1562224781921049</v>
      </c>
      <c r="BG221" s="642">
        <v>1</v>
      </c>
      <c r="BH221" s="633"/>
      <c r="BI221" s="642">
        <f t="shared" si="295"/>
        <v>1.4283186004108621</v>
      </c>
      <c r="BJ221" s="642">
        <f t="shared" si="296"/>
        <v>1.4283186004108621</v>
      </c>
      <c r="BK221" s="642">
        <f t="shared" si="297"/>
        <v>1.4283186004108621</v>
      </c>
      <c r="BL221" s="642">
        <v>1</v>
      </c>
      <c r="BN221" s="642">
        <v>1</v>
      </c>
      <c r="BO221" s="642">
        <v>1</v>
      </c>
      <c r="BP221" s="642">
        <v>1</v>
      </c>
      <c r="BQ221" s="642">
        <v>1</v>
      </c>
      <c r="BT221" s="634">
        <f t="shared" si="298"/>
        <v>0.82987325786097366</v>
      </c>
      <c r="BU221" s="634">
        <f t="shared" si="299"/>
        <v>1.2251082833702871</v>
      </c>
      <c r="BV221" s="634">
        <f t="shared" si="300"/>
        <v>1.1354138931640247</v>
      </c>
      <c r="BW221" s="634">
        <f t="shared" si="301"/>
        <v>1.1666060671847724</v>
      </c>
      <c r="BX221" s="634">
        <v>1</v>
      </c>
      <c r="BY221" s="634">
        <v>1</v>
      </c>
      <c r="BZ221" s="634">
        <f t="shared" si="302"/>
        <v>0.92490268775819828</v>
      </c>
      <c r="CA221" s="634">
        <f t="shared" si="303"/>
        <v>1.0166846023529654</v>
      </c>
      <c r="CB221" s="634">
        <f t="shared" si="304"/>
        <v>1.016684602352965</v>
      </c>
      <c r="CC221" s="634"/>
      <c r="CD221" s="634">
        <f t="shared" si="305"/>
        <v>1.3245807365310343</v>
      </c>
      <c r="CG221" s="579"/>
      <c r="CI221" s="625">
        <f t="shared" si="273"/>
        <v>0.40652199264256705</v>
      </c>
      <c r="CJ221" s="625">
        <f t="shared" si="274"/>
        <v>0.56533302762809312</v>
      </c>
      <c r="CK221" s="625">
        <f t="shared" si="275"/>
        <v>2.8144979729339818E-2</v>
      </c>
      <c r="CL221" s="625">
        <f t="shared" si="276"/>
        <v>0</v>
      </c>
      <c r="CN221" s="625">
        <f t="shared" si="347"/>
        <v>0.36102923156383632</v>
      </c>
      <c r="CO221" s="625">
        <f t="shared" si="347"/>
        <v>0.60128746528776289</v>
      </c>
      <c r="CP221" s="625">
        <f t="shared" si="347"/>
        <v>3.4699791529185828E-2</v>
      </c>
      <c r="CQ221" s="625"/>
      <c r="CR221" s="625">
        <f t="shared" si="307"/>
        <v>0.99701648838078505</v>
      </c>
      <c r="CT221" s="625">
        <f t="shared" si="348"/>
        <v>0.36210958973223156</v>
      </c>
      <c r="CU221" s="625">
        <f t="shared" si="348"/>
        <v>0.60308678170838481</v>
      </c>
      <c r="CV221" s="625">
        <f t="shared" si="348"/>
        <v>3.4803628559383591E-2</v>
      </c>
      <c r="CW221" s="625">
        <f t="shared" si="348"/>
        <v>0</v>
      </c>
      <c r="CZ221" s="625">
        <f t="shared" si="317"/>
        <v>0</v>
      </c>
      <c r="DA221" s="625">
        <f t="shared" si="318"/>
        <v>-0.10437857472637865</v>
      </c>
      <c r="DB221" s="625">
        <f t="shared" si="319"/>
        <v>0</v>
      </c>
      <c r="DC221" s="625">
        <f t="shared" si="320"/>
        <v>0</v>
      </c>
      <c r="DE221" s="625">
        <f t="shared" si="321"/>
        <v>-0.34828336176806873</v>
      </c>
      <c r="DF221" s="625">
        <f t="shared" si="322"/>
        <v>-0.34828336176806873</v>
      </c>
      <c r="DG221" s="625">
        <f t="shared" si="323"/>
        <v>-0.34828336176806873</v>
      </c>
      <c r="DH221" s="625">
        <f t="shared" si="324"/>
        <v>0</v>
      </c>
      <c r="DI221" s="625"/>
      <c r="DK221" s="625">
        <f t="shared" si="325"/>
        <v>0.18938249665391366</v>
      </c>
      <c r="DL221" s="625">
        <f t="shared" si="326"/>
        <v>-7.0559598341062305E-2</v>
      </c>
      <c r="DM221" s="625">
        <f t="shared" si="327"/>
        <v>-0.45793782700976965</v>
      </c>
      <c r="DN221" s="625"/>
      <c r="DP221" s="625">
        <f t="shared" si="328"/>
        <v>-0.34828336176806873</v>
      </c>
      <c r="DQ221" s="625">
        <f t="shared" si="329"/>
        <v>-0.34828336176806873</v>
      </c>
      <c r="DR221" s="625">
        <f t="shared" si="330"/>
        <v>-0.34828336176806873</v>
      </c>
      <c r="DS221" s="625">
        <f t="shared" si="331"/>
        <v>0</v>
      </c>
      <c r="DU221" s="625">
        <f t="shared" si="332"/>
        <v>0</v>
      </c>
      <c r="DV221" s="625">
        <f t="shared" si="333"/>
        <v>0</v>
      </c>
      <c r="DW221" s="625">
        <f t="shared" si="334"/>
        <v>0</v>
      </c>
      <c r="DX221" s="625">
        <f t="shared" si="335"/>
        <v>0</v>
      </c>
      <c r="EB221" s="625">
        <f t="shared" si="339"/>
        <v>0.93899104298072167</v>
      </c>
      <c r="EC221" s="625">
        <f t="shared" si="268"/>
        <v>0.93997461285500505</v>
      </c>
      <c r="ED221" s="625">
        <f t="shared" si="336"/>
        <v>0.92490268775819828</v>
      </c>
      <c r="EE221" s="625"/>
      <c r="EF221" s="625">
        <f t="shared" si="340"/>
        <v>0.70589882313342489</v>
      </c>
      <c r="EG221" s="625">
        <f t="shared" si="270"/>
        <v>1.1503193819391346</v>
      </c>
      <c r="EH221" s="625">
        <f t="shared" si="337"/>
        <v>1.1354138931640247</v>
      </c>
      <c r="EI221" s="625"/>
      <c r="EJ221" s="625">
        <f t="shared" si="341"/>
        <v>1.0101367917404394</v>
      </c>
      <c r="EK221" s="625">
        <f t="shared" si="272"/>
        <v>1.1118527059075409</v>
      </c>
      <c r="EL221" s="625">
        <f t="shared" si="338"/>
        <v>1.1666060671847724</v>
      </c>
      <c r="EP221" s="581"/>
    </row>
    <row r="222" spans="1:146" x14ac:dyDescent="0.2">
      <c r="A222" s="619" t="s">
        <v>115</v>
      </c>
      <c r="B222" s="575">
        <f t="shared" si="266"/>
        <v>2010</v>
      </c>
      <c r="D222" s="630">
        <f>Mining_Data!H50</f>
        <v>90.208071092163294</v>
      </c>
      <c r="E222" s="630">
        <f>Mining_Data!I50</f>
        <v>118.57319329744431</v>
      </c>
      <c r="F222" s="630">
        <f>Mining_Data!J50</f>
        <v>7.8564465637379213</v>
      </c>
      <c r="G222" s="630"/>
      <c r="H222" s="630">
        <f t="shared" si="277"/>
        <v>216.63771095334553</v>
      </c>
      <c r="J222" s="636">
        <f t="shared" ref="J222:L223" si="349">J76</f>
        <v>251796.06494999997</v>
      </c>
      <c r="K222" s="636">
        <f t="shared" si="349"/>
        <v>62428.799440000003</v>
      </c>
      <c r="L222" s="636">
        <f t="shared" si="349"/>
        <v>84581.5</v>
      </c>
      <c r="M222" s="636"/>
      <c r="N222" s="636">
        <f t="shared" si="279"/>
        <v>398806.36439</v>
      </c>
      <c r="O222" s="781"/>
      <c r="R222" s="630">
        <f t="shared" ref="R222:T223" si="350">R76</f>
        <v>146936.32093635542</v>
      </c>
      <c r="S222" s="630">
        <f t="shared" si="350"/>
        <v>36430.506219422976</v>
      </c>
      <c r="T222" s="630">
        <f t="shared" si="350"/>
        <v>49357.778612410948</v>
      </c>
      <c r="U222" s="645"/>
      <c r="V222" s="630">
        <f t="shared" si="281"/>
        <v>232724.60576818933</v>
      </c>
      <c r="X222" s="639">
        <f t="shared" si="282"/>
        <v>0.35825846249851534</v>
      </c>
      <c r="Y222" s="639">
        <f t="shared" si="283"/>
        <v>1.8993348320177836</v>
      </c>
      <c r="Z222" s="639">
        <f t="shared" si="284"/>
        <v>9.2886110600283997E-2</v>
      </c>
      <c r="AA222" s="630"/>
      <c r="AB222" s="639">
        <f t="shared" si="309"/>
        <v>0.93087583170785337</v>
      </c>
      <c r="AE222" s="639">
        <f t="shared" si="310"/>
        <v>0.61392629485555439</v>
      </c>
      <c r="AF222" s="639">
        <f t="shared" si="311"/>
        <v>3.2547775368058662</v>
      </c>
      <c r="AG222" s="639">
        <f t="shared" si="312"/>
        <v>0.15917342280396768</v>
      </c>
      <c r="AH222" s="630"/>
      <c r="AI222" s="639">
        <f t="shared" si="285"/>
        <v>0.93087583170785337</v>
      </c>
      <c r="AK222" s="640">
        <f t="shared" si="286"/>
        <v>0.93687671293950758</v>
      </c>
      <c r="AL222" s="640">
        <f t="shared" si="287"/>
        <v>0.81223003248089987</v>
      </c>
      <c r="AM222" s="640">
        <f t="shared" si="288"/>
        <v>1.1562224781921049</v>
      </c>
      <c r="AN222" s="641"/>
      <c r="AO222" s="640">
        <f t="shared" si="289"/>
        <v>1.3639994986016468</v>
      </c>
      <c r="AQ222" s="635">
        <f t="shared" si="313"/>
        <v>1.7136407346081839</v>
      </c>
      <c r="AR222" s="635">
        <f t="shared" si="314"/>
        <v>1.7136407346081839</v>
      </c>
      <c r="AS222" s="635">
        <f t="shared" si="315"/>
        <v>1.7136407346081839</v>
      </c>
      <c r="AT222" s="635"/>
      <c r="AU222" s="635">
        <f t="shared" si="290"/>
        <v>1.7136407346081841</v>
      </c>
      <c r="AW222" s="635">
        <f t="shared" ref="AW222:AY223" si="351">AW76</f>
        <v>0.63137423931320225</v>
      </c>
      <c r="AX222" s="635">
        <f t="shared" si="351"/>
        <v>0.15653912528574832</v>
      </c>
      <c r="AY222" s="635">
        <f t="shared" si="351"/>
        <v>0.21208663540104949</v>
      </c>
      <c r="AZ222" s="650"/>
      <c r="BA222" s="635">
        <f t="shared" si="316"/>
        <v>1</v>
      </c>
      <c r="BC222" s="625"/>
      <c r="BD222" s="642">
        <f t="shared" si="292"/>
        <v>0.93687671293950758</v>
      </c>
      <c r="BE222" s="642">
        <f t="shared" si="293"/>
        <v>0.81223003248089987</v>
      </c>
      <c r="BF222" s="642">
        <f t="shared" si="294"/>
        <v>1.1562224781921049</v>
      </c>
      <c r="BG222" s="642">
        <v>1</v>
      </c>
      <c r="BH222" s="633"/>
      <c r="BI222" s="642">
        <f t="shared" si="295"/>
        <v>1.7136407346081839</v>
      </c>
      <c r="BJ222" s="642">
        <f t="shared" si="296"/>
        <v>1.7136407346081839</v>
      </c>
      <c r="BK222" s="642">
        <f t="shared" si="297"/>
        <v>1.7136407346081839</v>
      </c>
      <c r="BL222" s="642">
        <v>1</v>
      </c>
      <c r="BN222" s="642">
        <v>1</v>
      </c>
      <c r="BO222" s="642">
        <v>1</v>
      </c>
      <c r="BP222" s="642">
        <v>1</v>
      </c>
      <c r="BQ222" s="642">
        <v>1</v>
      </c>
      <c r="BS222" s="653">
        <f>BT222*BU222</f>
        <v>1.1978113603685183</v>
      </c>
      <c r="BT222" s="634">
        <f t="shared" si="298"/>
        <v>0.87816114419140012</v>
      </c>
      <c r="BU222" s="634">
        <f t="shared" si="299"/>
        <v>1.3639994986016468</v>
      </c>
      <c r="BV222" s="634">
        <f t="shared" si="300"/>
        <v>1.3622251347887302</v>
      </c>
      <c r="BW222" s="634">
        <f t="shared" si="301"/>
        <v>1.1415098794090746</v>
      </c>
      <c r="BX222" s="634">
        <v>1</v>
      </c>
      <c r="BY222" s="634">
        <v>1</v>
      </c>
      <c r="BZ222" s="634">
        <f t="shared" si="302"/>
        <v>0.87717379078347435</v>
      </c>
      <c r="CA222" s="634">
        <f t="shared" si="303"/>
        <v>1.1978113603685181</v>
      </c>
      <c r="CB222" s="634">
        <f t="shared" si="304"/>
        <v>1.1978113603685183</v>
      </c>
      <c r="CC222" s="634"/>
      <c r="CD222" s="634">
        <f t="shared" si="305"/>
        <v>1.5549934493406938</v>
      </c>
      <c r="CG222" s="579"/>
      <c r="CI222" s="625">
        <f t="shared" si="273"/>
        <v>0.41640059200768714</v>
      </c>
      <c r="CJ222" s="625">
        <f t="shared" si="274"/>
        <v>0.54733403882290776</v>
      </c>
      <c r="CK222" s="625">
        <f t="shared" si="275"/>
        <v>3.6265369169404968E-2</v>
      </c>
      <c r="CL222" s="625">
        <f t="shared" si="276"/>
        <v>0</v>
      </c>
      <c r="CN222" s="625">
        <f t="shared" si="347"/>
        <v>0.41144152730763017</v>
      </c>
      <c r="CO222" s="625">
        <f t="shared" si="347"/>
        <v>0.55628500325380159</v>
      </c>
      <c r="CP222" s="625">
        <f t="shared" si="347"/>
        <v>3.2033818536181292E-2</v>
      </c>
      <c r="CQ222" s="625"/>
      <c r="CR222" s="625">
        <f t="shared" si="307"/>
        <v>0.99976034909761302</v>
      </c>
      <c r="CT222" s="625">
        <f t="shared" si="348"/>
        <v>0.41154015327673144</v>
      </c>
      <c r="CU222" s="625">
        <f t="shared" si="348"/>
        <v>0.55641834941334323</v>
      </c>
      <c r="CV222" s="625">
        <f t="shared" si="348"/>
        <v>3.2041497309925449E-2</v>
      </c>
      <c r="CW222" s="625">
        <f t="shared" si="348"/>
        <v>0</v>
      </c>
      <c r="CZ222" s="625">
        <f t="shared" si="317"/>
        <v>0</v>
      </c>
      <c r="DA222" s="625">
        <f t="shared" si="318"/>
        <v>-9.5222222237997145E-2</v>
      </c>
      <c r="DB222" s="625">
        <f t="shared" si="319"/>
        <v>0</v>
      </c>
      <c r="DC222" s="625">
        <f t="shared" si="320"/>
        <v>0</v>
      </c>
      <c r="DE222" s="625">
        <f t="shared" si="321"/>
        <v>0.18212224322855367</v>
      </c>
      <c r="DF222" s="625">
        <f t="shared" si="322"/>
        <v>0.18212224322855367</v>
      </c>
      <c r="DG222" s="625">
        <f t="shared" si="323"/>
        <v>0.18212224322855367</v>
      </c>
      <c r="DH222" s="625">
        <f t="shared" si="324"/>
        <v>0</v>
      </c>
      <c r="DI222" s="625"/>
      <c r="DK222" s="625">
        <f t="shared" si="325"/>
        <v>-5.0720557577521815E-2</v>
      </c>
      <c r="DL222" s="625">
        <f t="shared" si="326"/>
        <v>-1.1863760471718632E-2</v>
      </c>
      <c r="DM222" s="625">
        <f t="shared" si="327"/>
        <v>0.17876398376196398</v>
      </c>
      <c r="DN222" s="625"/>
      <c r="DP222" s="625">
        <f t="shared" si="328"/>
        <v>0.18212224322855367</v>
      </c>
      <c r="DQ222" s="625">
        <f t="shared" si="329"/>
        <v>0.18212224322855367</v>
      </c>
      <c r="DR222" s="625">
        <f t="shared" si="330"/>
        <v>0.18212224322855367</v>
      </c>
      <c r="DS222" s="625">
        <f t="shared" si="331"/>
        <v>0</v>
      </c>
      <c r="DU222" s="625">
        <f t="shared" si="332"/>
        <v>0</v>
      </c>
      <c r="DV222" s="625">
        <f t="shared" si="333"/>
        <v>0</v>
      </c>
      <c r="DW222" s="625">
        <f t="shared" si="334"/>
        <v>0</v>
      </c>
      <c r="DX222" s="625">
        <f t="shared" si="335"/>
        <v>0</v>
      </c>
      <c r="EB222" s="625">
        <f t="shared" si="339"/>
        <v>0.948395763569019</v>
      </c>
      <c r="EC222" s="625">
        <f t="shared" si="268"/>
        <v>0.8914679406941155</v>
      </c>
      <c r="ED222" s="625">
        <f t="shared" si="336"/>
        <v>0.87717379078347435</v>
      </c>
      <c r="EE222" s="625"/>
      <c r="EF222" s="625">
        <f t="shared" si="340"/>
        <v>1.1997608475554737</v>
      </c>
      <c r="EG222" s="625">
        <f t="shared" si="270"/>
        <v>1.3801081566347848</v>
      </c>
      <c r="EH222" s="625">
        <f t="shared" si="337"/>
        <v>1.3622251347887302</v>
      </c>
      <c r="EI222" s="625"/>
      <c r="EJ222" s="625">
        <f t="shared" si="341"/>
        <v>0.97848786451431757</v>
      </c>
      <c r="EK222" s="625">
        <f t="shared" si="272"/>
        <v>1.0879343798579353</v>
      </c>
      <c r="EL222" s="625">
        <f t="shared" si="338"/>
        <v>1.1415098794090746</v>
      </c>
      <c r="EP222" s="581"/>
    </row>
    <row r="223" spans="1:146" x14ac:dyDescent="0.2">
      <c r="A223" s="619" t="s">
        <v>115</v>
      </c>
      <c r="B223" s="575">
        <f t="shared" si="266"/>
        <v>2011</v>
      </c>
      <c r="D223" s="630">
        <f>Mining_Data!H51</f>
        <v>94.820604838518321</v>
      </c>
      <c r="E223" s="630">
        <f>Mining_Data!I51</f>
        <v>120.72317848494632</v>
      </c>
      <c r="F223" s="630">
        <f>Mining_Data!J51</f>
        <v>9.1602207322746381</v>
      </c>
      <c r="G223" s="630"/>
      <c r="H223" s="630">
        <f>SUM(D223:G223)</f>
        <v>224.70400405573929</v>
      </c>
      <c r="J223" s="636">
        <f t="shared" si="349"/>
        <v>264670.94224999996</v>
      </c>
      <c r="K223" s="636">
        <f t="shared" si="349"/>
        <v>63560.766880000003</v>
      </c>
      <c r="L223" s="636">
        <f t="shared" si="349"/>
        <v>98617.766133988931</v>
      </c>
      <c r="M223" s="636"/>
      <c r="N223" s="636">
        <f>SUM(J223:M223)</f>
        <v>426849.47526398889</v>
      </c>
      <c r="O223" s="781"/>
      <c r="R223" s="630">
        <f t="shared" si="350"/>
        <v>141322.852215569</v>
      </c>
      <c r="S223" s="630">
        <f t="shared" si="350"/>
        <v>33938.704370522843</v>
      </c>
      <c r="T223" s="630">
        <f t="shared" si="350"/>
        <v>52657.627885795104</v>
      </c>
      <c r="U223" s="645"/>
      <c r="V223" s="630">
        <f>SUM(R223:U223)</f>
        <v>227919.18447188695</v>
      </c>
      <c r="X223" s="639">
        <f t="shared" si="282"/>
        <v>0.35825846249851534</v>
      </c>
      <c r="Y223" s="639">
        <f t="shared" si="283"/>
        <v>1.8993348320177839</v>
      </c>
      <c r="Z223" s="639">
        <f t="shared" si="284"/>
        <v>9.2886110600284011E-2</v>
      </c>
      <c r="AA223" s="630"/>
      <c r="AB223" s="639">
        <f>H223/V223*1000</f>
        <v>0.98589333134199486</v>
      </c>
      <c r="AE223" s="639">
        <f>D223/R223*1000</f>
        <v>0.67095026283422476</v>
      </c>
      <c r="AF223" s="639">
        <f t="shared" si="311"/>
        <v>3.5570944950332093</v>
      </c>
      <c r="AG223" s="639">
        <f t="shared" si="312"/>
        <v>0.17395809686189254</v>
      </c>
      <c r="AH223" s="630"/>
      <c r="AI223" s="639">
        <f>H223/V223*1000</f>
        <v>0.98589333134199486</v>
      </c>
      <c r="AK223" s="640">
        <f t="shared" si="286"/>
        <v>0.93687671293950758</v>
      </c>
      <c r="AL223" s="640">
        <f t="shared" si="287"/>
        <v>0.81223003248089998</v>
      </c>
      <c r="AM223" s="640">
        <f t="shared" si="288"/>
        <v>1.1562224781921051</v>
      </c>
      <c r="AN223" s="641"/>
      <c r="AO223" s="640">
        <f t="shared" si="289"/>
        <v>1.4446158808935838</v>
      </c>
      <c r="AQ223" s="635">
        <f>J223/R223</f>
        <v>1.8728106466906007</v>
      </c>
      <c r="AR223" s="635">
        <f t="shared" si="314"/>
        <v>1.8728106466906007</v>
      </c>
      <c r="AS223" s="635">
        <f t="shared" si="315"/>
        <v>1.8728106466906005</v>
      </c>
      <c r="AT223" s="635"/>
      <c r="AU223" s="635">
        <f>N223/V223</f>
        <v>1.8728106466906005</v>
      </c>
      <c r="AW223" s="635">
        <f t="shared" si="351"/>
        <v>0.62005685279643796</v>
      </c>
      <c r="AX223" s="635">
        <f t="shared" si="351"/>
        <v>0.14890674714005508</v>
      </c>
      <c r="AY223" s="635">
        <f t="shared" si="351"/>
        <v>0.2310364000635069</v>
      </c>
      <c r="AZ223" s="650"/>
      <c r="BA223" s="635">
        <f t="shared" si="316"/>
        <v>0.99999999999999989</v>
      </c>
      <c r="BC223" s="625"/>
      <c r="BD223" s="642">
        <f t="shared" si="292"/>
        <v>0.93687671293950758</v>
      </c>
      <c r="BE223" s="642">
        <f t="shared" si="293"/>
        <v>0.81223003248089998</v>
      </c>
      <c r="BF223" s="642">
        <f t="shared" si="294"/>
        <v>1.1562224781921051</v>
      </c>
      <c r="BG223" s="642">
        <v>1</v>
      </c>
      <c r="BH223" s="633"/>
      <c r="BI223" s="642">
        <f t="shared" si="295"/>
        <v>1.8728106466906007</v>
      </c>
      <c r="BJ223" s="642">
        <f t="shared" si="296"/>
        <v>1.8728106466906007</v>
      </c>
      <c r="BK223" s="642">
        <f t="shared" si="297"/>
        <v>1.8728106466906005</v>
      </c>
      <c r="BL223" s="642">
        <v>1</v>
      </c>
      <c r="BN223" s="642">
        <v>1</v>
      </c>
      <c r="BO223" s="642">
        <v>1</v>
      </c>
      <c r="BP223" s="642">
        <v>1</v>
      </c>
      <c r="BQ223" s="642">
        <v>1</v>
      </c>
      <c r="BS223" s="653">
        <f>BT223*BU223</f>
        <v>1.3578108456465698</v>
      </c>
      <c r="BT223" s="634">
        <f t="shared" si="298"/>
        <v>0.93991133809679583</v>
      </c>
      <c r="BU223" s="634">
        <f t="shared" si="299"/>
        <v>1.4446158808935838</v>
      </c>
      <c r="BV223" s="634">
        <f>EH223</f>
        <v>1.488754138541875</v>
      </c>
      <c r="BW223" s="634">
        <f>EL223</f>
        <v>1.1062257314722435</v>
      </c>
      <c r="BX223" s="634">
        <v>1</v>
      </c>
      <c r="BY223" s="634">
        <v>1</v>
      </c>
      <c r="BZ223" s="634">
        <f>ED223</f>
        <v>0.87717379078347457</v>
      </c>
      <c r="CA223" s="634">
        <f>BT223*BV223*BW223*BX223*BY223*BZ223</f>
        <v>1.3578108456465703</v>
      </c>
      <c r="CB223" s="634">
        <f>BT223*BU223</f>
        <v>1.3578108456465698</v>
      </c>
      <c r="CC223" s="634"/>
      <c r="CD223" s="634">
        <f>BV223*BW223*BX223*BY223</f>
        <v>1.6468981358908152</v>
      </c>
      <c r="CG223" s="579"/>
      <c r="CI223" s="625">
        <f t="shared" si="273"/>
        <v>0.42198004097424741</v>
      </c>
      <c r="CJ223" s="625">
        <f t="shared" si="274"/>
        <v>0.53725423804642192</v>
      </c>
      <c r="CK223" s="625">
        <f t="shared" si="275"/>
        <v>4.0765720979330594E-2</v>
      </c>
      <c r="CL223" s="625">
        <f t="shared" si="276"/>
        <v>0</v>
      </c>
      <c r="CN223" s="625">
        <f>(CI223-CI222)/LN(CI223/CI222)</f>
        <v>0.41918412785038506</v>
      </c>
      <c r="CO223" s="625">
        <f>(CJ223-CJ222)/LN(CJ223/CJ222)</f>
        <v>0.54227852502539031</v>
      </c>
      <c r="CP223" s="625">
        <f>(CK223-CK222)/LN(CK223/CK222)</f>
        <v>3.8471684789018801E-2</v>
      </c>
      <c r="CQ223" s="625"/>
      <c r="CR223" s="625">
        <f>SUM(CN223:CQ223)</f>
        <v>0.99993433766479423</v>
      </c>
      <c r="CT223" s="625">
        <f>CN223/$CR223</f>
        <v>0.41921165426654966</v>
      </c>
      <c r="CU223" s="625">
        <f>CO223/$CR223</f>
        <v>0.54231413463788569</v>
      </c>
      <c r="CV223" s="625">
        <f>CP223/$CR223</f>
        <v>3.8474211095564537E-2</v>
      </c>
      <c r="CW223" s="625">
        <f>CQ223/$CR223</f>
        <v>0</v>
      </c>
      <c r="CZ223" s="625">
        <f t="shared" si="317"/>
        <v>0</v>
      </c>
      <c r="DA223" s="625">
        <f t="shared" si="318"/>
        <v>2.2204460492503128E-16</v>
      </c>
      <c r="DB223" s="625">
        <f t="shared" si="319"/>
        <v>2.2204460492503128E-16</v>
      </c>
      <c r="DC223" s="625">
        <f t="shared" si="320"/>
        <v>0</v>
      </c>
      <c r="DE223" s="625">
        <f t="shared" si="321"/>
        <v>8.8820130291548671E-2</v>
      </c>
      <c r="DF223" s="625">
        <f t="shared" si="322"/>
        <v>8.8820130291548671E-2</v>
      </c>
      <c r="DG223" s="625">
        <f t="shared" si="323"/>
        <v>8.8820130291548671E-2</v>
      </c>
      <c r="DH223" s="625">
        <f t="shared" si="324"/>
        <v>0</v>
      </c>
      <c r="DI223" s="625"/>
      <c r="DK223" s="625">
        <f t="shared" si="325"/>
        <v>-1.8087604083776469E-2</v>
      </c>
      <c r="DL223" s="625">
        <f t="shared" si="326"/>
        <v>-4.9985728666750932E-2</v>
      </c>
      <c r="DM223" s="625">
        <f t="shared" si="327"/>
        <v>8.5580425394114951E-2</v>
      </c>
      <c r="DN223" s="625"/>
      <c r="DP223" s="625">
        <f t="shared" si="328"/>
        <v>8.8820130291548671E-2</v>
      </c>
      <c r="DQ223" s="625">
        <f t="shared" si="329"/>
        <v>8.8820130291548671E-2</v>
      </c>
      <c r="DR223" s="625">
        <f t="shared" si="330"/>
        <v>8.8820130291548671E-2</v>
      </c>
      <c r="DS223" s="625">
        <f t="shared" si="331"/>
        <v>0</v>
      </c>
      <c r="DU223" s="625">
        <f t="shared" si="332"/>
        <v>0</v>
      </c>
      <c r="DV223" s="625">
        <f t="shared" si="333"/>
        <v>0</v>
      </c>
      <c r="DW223" s="625">
        <f t="shared" si="334"/>
        <v>0</v>
      </c>
      <c r="DX223" s="625">
        <f t="shared" si="335"/>
        <v>0</v>
      </c>
      <c r="EB223" s="625">
        <f t="shared" si="339"/>
        <v>1.0000000000000002</v>
      </c>
      <c r="EC223" s="625">
        <f>IF(ISERR(EB223),EC222,EB223*EC222)</f>
        <v>0.89146794069411572</v>
      </c>
      <c r="ED223" s="625">
        <f t="shared" si="336"/>
        <v>0.87717379078347457</v>
      </c>
      <c r="EE223" s="625"/>
      <c r="EF223" s="625">
        <f t="shared" si="340"/>
        <v>1.0928840619085833</v>
      </c>
      <c r="EG223" s="625">
        <f>IF(ISERR(EF223),EG222,EF223*EG222)</f>
        <v>1.5082982080961911</v>
      </c>
      <c r="EH223" s="625">
        <f t="shared" si="337"/>
        <v>1.488754138541875</v>
      </c>
      <c r="EI223" s="625"/>
      <c r="EJ223" s="625">
        <f t="shared" si="341"/>
        <v>0.96908993205113858</v>
      </c>
      <c r="EK223" s="625">
        <f>IF(ISERR(EJ223),EK222,EJ223*EK222)</f>
        <v>1.054306254252624</v>
      </c>
      <c r="EL223" s="625">
        <f t="shared" si="338"/>
        <v>1.1062257314722435</v>
      </c>
      <c r="EP223" s="581"/>
    </row>
    <row r="224" spans="1:146" hidden="1" x14ac:dyDescent="0.2">
      <c r="A224" s="619"/>
      <c r="B224" s="575"/>
      <c r="D224" s="645"/>
      <c r="E224" s="645"/>
      <c r="F224" s="645"/>
      <c r="G224" s="645"/>
      <c r="H224" s="630"/>
      <c r="J224" s="631"/>
      <c r="K224" s="631"/>
      <c r="L224" s="631"/>
      <c r="M224" s="631"/>
      <c r="N224" s="631"/>
      <c r="O224" s="780"/>
      <c r="R224" s="645"/>
      <c r="S224" s="645"/>
      <c r="T224" s="645"/>
      <c r="U224" s="645"/>
      <c r="V224" s="630"/>
      <c r="AW224" s="650"/>
      <c r="AX224" s="650"/>
      <c r="AY224" s="650"/>
      <c r="AZ224" s="650"/>
      <c r="BA224" s="650"/>
      <c r="BH224" s="590"/>
      <c r="CG224" s="579"/>
      <c r="EP224" s="581"/>
    </row>
    <row r="225" spans="1:154" hidden="1" x14ac:dyDescent="0.2">
      <c r="A225" s="643" t="s">
        <v>22</v>
      </c>
      <c r="B225" s="644">
        <v>1985</v>
      </c>
      <c r="C225" s="576">
        <f>MATCH(B225,B161:B222)</f>
        <v>37</v>
      </c>
      <c r="D225" s="645"/>
      <c r="E225" s="645"/>
      <c r="F225" s="645"/>
      <c r="G225" s="645"/>
      <c r="H225" s="641">
        <v>246.37379871981659</v>
      </c>
      <c r="J225" s="631"/>
      <c r="K225" s="631"/>
      <c r="L225" s="631"/>
      <c r="M225" s="631"/>
      <c r="N225" s="641">
        <v>454138.02128220547</v>
      </c>
      <c r="O225" s="782"/>
      <c r="R225" s="645"/>
      <c r="S225" s="645"/>
      <c r="T225" s="645"/>
      <c r="U225" s="645"/>
      <c r="V225" s="630"/>
      <c r="X225" s="641">
        <v>0.38239659236961676</v>
      </c>
      <c r="Y225" s="641">
        <v>2.338419851598442</v>
      </c>
      <c r="Z225" s="641">
        <v>8.0335845697726602E-2</v>
      </c>
      <c r="AA225" s="641">
        <v>0</v>
      </c>
      <c r="AB225" s="641">
        <v>0.68246053804431328</v>
      </c>
      <c r="AE225" s="641">
        <f>AE197</f>
        <v>0.48104410990887098</v>
      </c>
      <c r="AF225" s="641">
        <f>AF197</f>
        <v>2.9416661093520351</v>
      </c>
      <c r="AG225" s="641">
        <f>AG197</f>
        <v>0.10106022427649081</v>
      </c>
      <c r="AH225" s="641">
        <f>AH197</f>
        <v>0</v>
      </c>
      <c r="AI225" s="641">
        <f>AI197</f>
        <v>0.68246053804431328</v>
      </c>
      <c r="AK225" s="641">
        <v>1</v>
      </c>
      <c r="AL225" s="641">
        <v>1</v>
      </c>
      <c r="AM225" s="641">
        <v>1</v>
      </c>
      <c r="AN225" s="641">
        <v>0</v>
      </c>
      <c r="AO225" s="641">
        <v>1</v>
      </c>
      <c r="AW225" s="650"/>
      <c r="AX225" s="650"/>
      <c r="AY225" s="650"/>
      <c r="AZ225" s="650"/>
      <c r="BA225" s="650"/>
      <c r="BH225" s="590"/>
      <c r="CG225" s="579"/>
      <c r="EC225" s="625">
        <v>1.0162956874234397</v>
      </c>
      <c r="EG225" s="625">
        <v>1.0131278019978893</v>
      </c>
      <c r="EK225" s="625">
        <v>0.95306610961713822</v>
      </c>
      <c r="EP225" s="581"/>
    </row>
    <row r="226" spans="1:154" hidden="1" x14ac:dyDescent="0.2">
      <c r="A226" s="643" t="s">
        <v>56</v>
      </c>
      <c r="B226" s="644">
        <v>1996</v>
      </c>
      <c r="C226" s="576">
        <f>MATCH(B226,B161:B222)</f>
        <v>48</v>
      </c>
      <c r="D226" s="645"/>
      <c r="E226" s="645"/>
      <c r="F226" s="645"/>
      <c r="G226" s="645"/>
      <c r="H226" s="630"/>
      <c r="J226" s="631"/>
      <c r="K226" s="631"/>
      <c r="L226" s="631"/>
      <c r="M226" s="631"/>
      <c r="N226" s="631"/>
      <c r="O226" s="780"/>
      <c r="R226" s="645"/>
      <c r="S226" s="645"/>
      <c r="T226" s="645"/>
      <c r="U226" s="645"/>
      <c r="V226" s="630"/>
      <c r="AW226" s="650"/>
      <c r="AX226" s="650"/>
      <c r="AY226" s="650"/>
      <c r="AZ226" s="650"/>
      <c r="BA226" s="650"/>
      <c r="BH226" s="590"/>
      <c r="CG226" s="579"/>
      <c r="EP226" s="581"/>
    </row>
    <row r="227" spans="1:154" x14ac:dyDescent="0.2">
      <c r="A227" s="619"/>
      <c r="B227" s="575"/>
      <c r="D227" s="645"/>
      <c r="E227" s="645"/>
      <c r="F227" s="645"/>
      <c r="G227" s="645"/>
      <c r="H227" s="630"/>
      <c r="J227" s="631"/>
      <c r="K227" s="631"/>
      <c r="L227" s="631"/>
      <c r="M227" s="631"/>
      <c r="N227" s="631"/>
      <c r="O227" s="780"/>
      <c r="R227" s="645"/>
      <c r="S227" s="645"/>
      <c r="T227" s="645"/>
      <c r="U227" s="645"/>
      <c r="V227" s="630"/>
      <c r="AW227" s="650"/>
      <c r="AX227" s="650"/>
      <c r="AY227" s="650"/>
      <c r="AZ227" s="650"/>
      <c r="BA227" s="650"/>
      <c r="BH227" s="590"/>
      <c r="CG227" s="579"/>
      <c r="EP227" s="581"/>
    </row>
    <row r="228" spans="1:154" x14ac:dyDescent="0.2">
      <c r="A228" s="619"/>
      <c r="B228" s="575"/>
      <c r="D228" s="645"/>
      <c r="E228" s="645"/>
      <c r="F228" s="645"/>
      <c r="G228" s="645"/>
      <c r="H228" s="630"/>
      <c r="J228" s="631"/>
      <c r="K228" s="631"/>
      <c r="L228" s="631"/>
      <c r="M228" s="631"/>
      <c r="N228" s="631"/>
      <c r="O228" s="780"/>
      <c r="R228" s="645"/>
      <c r="S228" s="645"/>
      <c r="T228" s="645"/>
      <c r="U228" s="645"/>
      <c r="V228" s="630"/>
      <c r="AW228" s="650"/>
      <c r="AX228" s="650"/>
      <c r="AY228" s="650"/>
      <c r="AZ228" s="650"/>
      <c r="BA228" s="650"/>
      <c r="BH228" s="590"/>
      <c r="BV228" s="625"/>
      <c r="CG228" s="579"/>
      <c r="EP228" s="581"/>
    </row>
    <row r="229" spans="1:154" x14ac:dyDescent="0.2">
      <c r="A229" s="619"/>
      <c r="B229" s="575"/>
      <c r="D229" s="645"/>
      <c r="E229" s="645"/>
      <c r="F229" s="645"/>
      <c r="G229" s="645"/>
      <c r="H229" s="630"/>
      <c r="J229" s="631"/>
      <c r="K229" s="631"/>
      <c r="L229" s="631"/>
      <c r="M229" s="631"/>
      <c r="N229" s="631"/>
      <c r="O229" s="780"/>
      <c r="R229" s="645"/>
      <c r="S229" s="645"/>
      <c r="T229" s="645"/>
      <c r="U229" s="645"/>
      <c r="V229" s="630"/>
      <c r="AW229" s="650"/>
      <c r="AX229" s="650"/>
      <c r="AY229" s="650"/>
      <c r="AZ229" s="650"/>
      <c r="BA229" s="650"/>
      <c r="BH229" s="590"/>
      <c r="CG229" s="579"/>
      <c r="EP229" s="581"/>
    </row>
    <row r="230" spans="1:154" x14ac:dyDescent="0.2">
      <c r="A230" s="575"/>
      <c r="B230" s="575"/>
      <c r="D230" s="603"/>
      <c r="E230" s="603"/>
      <c r="F230" s="603"/>
      <c r="G230" s="603"/>
      <c r="H230" s="603"/>
      <c r="O230" s="590"/>
      <c r="AW230" s="650"/>
      <c r="AX230" s="650"/>
      <c r="AY230" s="650"/>
      <c r="AZ230" s="650"/>
      <c r="BA230" s="650"/>
      <c r="BH230" s="590"/>
      <c r="CG230" s="579"/>
      <c r="EP230" s="581"/>
    </row>
    <row r="231" spans="1:154" x14ac:dyDescent="0.2">
      <c r="A231" s="575"/>
      <c r="B231" s="575"/>
      <c r="D231" s="661" t="s">
        <v>230</v>
      </c>
      <c r="E231" s="603"/>
      <c r="F231" s="603"/>
      <c r="G231" s="603"/>
      <c r="H231" s="603"/>
      <c r="O231" s="590"/>
      <c r="P231" s="662" t="s">
        <v>217</v>
      </c>
      <c r="Q231" s="662"/>
      <c r="W231" s="663">
        <f>1.33*1.35</f>
        <v>1.7955000000000003</v>
      </c>
      <c r="AE231" s="586" t="s">
        <v>670</v>
      </c>
      <c r="AK231" s="586" t="s">
        <v>628</v>
      </c>
      <c r="AQ231" s="586" t="s">
        <v>695</v>
      </c>
      <c r="AW231" s="586" t="s">
        <v>692</v>
      </c>
      <c r="AX231" s="650"/>
      <c r="AY231" s="650"/>
      <c r="AZ231" s="650"/>
      <c r="BA231" s="650"/>
      <c r="BH231" s="590"/>
      <c r="BT231" s="586"/>
      <c r="BU231" s="586"/>
      <c r="BV231" s="586"/>
      <c r="BY231" s="586"/>
      <c r="CG231" s="579"/>
      <c r="EP231" s="581"/>
    </row>
    <row r="232" spans="1:154" x14ac:dyDescent="0.2">
      <c r="A232" s="575"/>
      <c r="B232" s="575"/>
      <c r="D232" s="603"/>
      <c r="E232" s="603"/>
      <c r="F232" s="603"/>
      <c r="G232" s="603"/>
      <c r="H232" s="603"/>
      <c r="O232" s="590"/>
      <c r="AW232" s="650"/>
      <c r="AX232" s="650"/>
      <c r="AY232" s="650"/>
      <c r="AZ232" s="650"/>
      <c r="BA232" s="650"/>
      <c r="BH232" s="590"/>
      <c r="CG232" s="579"/>
      <c r="EP232" s="581"/>
    </row>
    <row r="233" spans="1:154" ht="63.75" x14ac:dyDescent="0.2">
      <c r="A233" s="575"/>
      <c r="B233" s="575"/>
      <c r="D233" s="594" t="str">
        <f>D5</f>
        <v>Petroleum and Natural Gas</v>
      </c>
      <c r="E233" s="594" t="str">
        <f t="shared" ref="E233:H233" si="352">E5</f>
        <v>Other Mining</v>
      </c>
      <c r="F233" s="594" t="str">
        <f t="shared" si="352"/>
        <v>Petroleum drilling and Mining Services</v>
      </c>
      <c r="G233" s="594" t="str">
        <f t="shared" si="352"/>
        <v>Not Used</v>
      </c>
      <c r="H233" s="594" t="str">
        <f t="shared" si="352"/>
        <v>Total</v>
      </c>
      <c r="J233" s="594" t="s">
        <v>644</v>
      </c>
      <c r="K233" s="594" t="s">
        <v>644</v>
      </c>
      <c r="L233" s="594" t="s">
        <v>645</v>
      </c>
      <c r="M233" s="594" t="s">
        <v>646</v>
      </c>
      <c r="N233" s="596" t="s">
        <v>213</v>
      </c>
      <c r="O233" s="602"/>
      <c r="R233" s="621" t="str">
        <f>J233</f>
        <v>Single-Family Attached</v>
      </c>
      <c r="S233" s="621" t="str">
        <f>K233</f>
        <v>Single-Family Attached</v>
      </c>
      <c r="T233" s="621" t="str">
        <f>L233</f>
        <v>Mobile Home</v>
      </c>
      <c r="U233" s="621" t="str">
        <f>M233</f>
        <v>Multi-Family (2-4 units)</v>
      </c>
      <c r="V233" s="621" t="s">
        <v>213</v>
      </c>
      <c r="X233" s="621" t="str">
        <f>X5</f>
        <v>Petroleum and Natural Gas</v>
      </c>
      <c r="Y233" s="621" t="str">
        <f t="shared" ref="Y233:AB233" si="353">Y5</f>
        <v>Other Mining</v>
      </c>
      <c r="Z233" s="621" t="str">
        <f t="shared" si="353"/>
        <v>Petroleum drilling and Mining Services</v>
      </c>
      <c r="AA233" s="621" t="str">
        <f t="shared" si="353"/>
        <v>Not Used</v>
      </c>
      <c r="AB233" s="621" t="str">
        <f t="shared" si="353"/>
        <v>Total</v>
      </c>
      <c r="AE233" s="596" t="str">
        <f>AE5</f>
        <v>Petroleum and Natural Gas</v>
      </c>
      <c r="AF233" s="596" t="str">
        <f t="shared" ref="AF233:AI233" si="354">AF5</f>
        <v>Other Mining</v>
      </c>
      <c r="AG233" s="596" t="str">
        <f t="shared" si="354"/>
        <v>Petroleum drilling and Mining Services</v>
      </c>
      <c r="AH233" s="596" t="str">
        <f t="shared" si="354"/>
        <v>Not Used</v>
      </c>
      <c r="AI233" s="596" t="str">
        <f t="shared" si="354"/>
        <v>Total</v>
      </c>
      <c r="AK233" s="596" t="str">
        <f>AE233</f>
        <v>Petroleum and Natural Gas</v>
      </c>
      <c r="AL233" s="596" t="str">
        <f>AF233</f>
        <v>Other Mining</v>
      </c>
      <c r="AM233" s="596" t="str">
        <f>AG233</f>
        <v>Petroleum drilling and Mining Services</v>
      </c>
      <c r="AN233" s="596" t="str">
        <f>AH233</f>
        <v>Not Used</v>
      </c>
      <c r="AO233" s="596" t="str">
        <f>AI233</f>
        <v>Total</v>
      </c>
      <c r="AQ233" s="596" t="str">
        <f>AE233</f>
        <v>Petroleum and Natural Gas</v>
      </c>
      <c r="AR233" s="596" t="str">
        <f>AF233</f>
        <v>Other Mining</v>
      </c>
      <c r="AS233" s="596" t="str">
        <f>AG233</f>
        <v>Petroleum drilling and Mining Services</v>
      </c>
      <c r="AT233" s="596" t="str">
        <f>AH233</f>
        <v>Not Used</v>
      </c>
      <c r="AU233" s="596" t="str">
        <f>AI233</f>
        <v>Total</v>
      </c>
      <c r="AW233" s="658" t="s">
        <v>644</v>
      </c>
      <c r="AX233" s="658" t="s">
        <v>644</v>
      </c>
      <c r="AY233" s="658" t="s">
        <v>645</v>
      </c>
      <c r="AZ233" s="658" t="s">
        <v>646</v>
      </c>
      <c r="BA233" s="658" t="s">
        <v>213</v>
      </c>
      <c r="BD233" s="596" t="str">
        <f>D233</f>
        <v>Petroleum and Natural Gas</v>
      </c>
      <c r="BE233" s="596" t="str">
        <f>E233</f>
        <v>Other Mining</v>
      </c>
      <c r="BF233" s="596" t="str">
        <f>F233</f>
        <v>Petroleum drilling and Mining Services</v>
      </c>
      <c r="BG233" s="596" t="str">
        <f>G233</f>
        <v>Not Used</v>
      </c>
      <c r="BH233" s="590"/>
      <c r="BI233" s="596" t="str">
        <f>D233</f>
        <v>Petroleum and Natural Gas</v>
      </c>
      <c r="BJ233" s="596" t="str">
        <f>E233</f>
        <v>Other Mining</v>
      </c>
      <c r="BK233" s="596" t="str">
        <f>F233</f>
        <v>Petroleum drilling and Mining Services</v>
      </c>
      <c r="BL233" s="596" t="str">
        <f>G233</f>
        <v>Not Used</v>
      </c>
      <c r="BN233" s="596" t="str">
        <f>D233</f>
        <v>Petroleum and Natural Gas</v>
      </c>
      <c r="BO233" s="596" t="str">
        <f>E233</f>
        <v>Other Mining</v>
      </c>
      <c r="BP233" s="596" t="str">
        <f>F233</f>
        <v>Petroleum drilling and Mining Services</v>
      </c>
      <c r="BQ233" s="596" t="str">
        <f>G233</f>
        <v>Not Used</v>
      </c>
      <c r="CG233" s="579"/>
      <c r="EP233" s="581"/>
      <c r="ER233" s="608"/>
      <c r="ES233" s="597" t="s">
        <v>671</v>
      </c>
      <c r="ET233" s="597" t="s">
        <v>639</v>
      </c>
      <c r="EU233" s="597" t="s">
        <v>640</v>
      </c>
      <c r="EV233" s="597" t="s">
        <v>641</v>
      </c>
      <c r="EW233" s="597" t="s">
        <v>642</v>
      </c>
      <c r="EX233" s="597" t="s">
        <v>679</v>
      </c>
    </row>
    <row r="234" spans="1:154" ht="25.5" x14ac:dyDescent="0.2">
      <c r="A234" s="648" t="s">
        <v>647</v>
      </c>
      <c r="B234" s="575"/>
      <c r="D234" s="613" t="s">
        <v>218</v>
      </c>
      <c r="E234" s="613" t="s">
        <v>218</v>
      </c>
      <c r="F234" s="613" t="s">
        <v>218</v>
      </c>
      <c r="G234" s="613" t="s">
        <v>218</v>
      </c>
      <c r="H234" s="613" t="s">
        <v>218</v>
      </c>
      <c r="J234" s="613"/>
      <c r="K234" s="613"/>
      <c r="L234" s="613"/>
      <c r="M234" s="613"/>
      <c r="N234" s="613"/>
      <c r="O234" s="595"/>
      <c r="R234" s="613"/>
      <c r="S234" s="613"/>
      <c r="T234" s="613"/>
      <c r="U234" s="613"/>
      <c r="V234" s="613"/>
      <c r="X234" s="613" t="s">
        <v>218</v>
      </c>
      <c r="Y234" s="613" t="s">
        <v>218</v>
      </c>
      <c r="Z234" s="613" t="s">
        <v>218</v>
      </c>
      <c r="AA234" s="613" t="s">
        <v>218</v>
      </c>
      <c r="AB234" s="623"/>
      <c r="AE234" s="613" t="s">
        <v>218</v>
      </c>
      <c r="AF234" s="613" t="s">
        <v>218</v>
      </c>
      <c r="AG234" s="613" t="s">
        <v>218</v>
      </c>
      <c r="AH234" s="613" t="s">
        <v>218</v>
      </c>
      <c r="AI234" s="623"/>
      <c r="AK234" s="613" t="s">
        <v>218</v>
      </c>
      <c r="AL234" s="613" t="s">
        <v>218</v>
      </c>
      <c r="AM234" s="613" t="s">
        <v>218</v>
      </c>
      <c r="AN234" s="613" t="s">
        <v>218</v>
      </c>
      <c r="AO234" s="623"/>
      <c r="AQ234" s="624"/>
      <c r="AR234" s="624"/>
      <c r="AS234" s="624"/>
      <c r="AT234" s="624"/>
      <c r="AU234" s="624"/>
      <c r="AW234" s="659"/>
      <c r="AX234" s="659"/>
      <c r="AY234" s="659"/>
      <c r="AZ234" s="659"/>
      <c r="BA234" s="659"/>
      <c r="BD234" s="613" t="s">
        <v>218</v>
      </c>
      <c r="BE234" s="613" t="s">
        <v>218</v>
      </c>
      <c r="BF234" s="613" t="s">
        <v>218</v>
      </c>
      <c r="BG234" s="613" t="s">
        <v>218</v>
      </c>
      <c r="BH234" s="590"/>
      <c r="BI234" s="613" t="s">
        <v>218</v>
      </c>
      <c r="BJ234" s="613" t="s">
        <v>218</v>
      </c>
      <c r="BK234" s="613" t="s">
        <v>218</v>
      </c>
      <c r="BL234" s="613" t="s">
        <v>218</v>
      </c>
      <c r="BN234" s="613" t="s">
        <v>218</v>
      </c>
      <c r="BO234" s="613" t="s">
        <v>218</v>
      </c>
      <c r="BP234" s="613" t="s">
        <v>218</v>
      </c>
      <c r="BQ234" s="613" t="s">
        <v>218</v>
      </c>
      <c r="CG234" s="579"/>
      <c r="EP234" s="581"/>
      <c r="ER234" s="576">
        <v>1978</v>
      </c>
      <c r="ES234" s="625">
        <f t="shared" ref="ES234:ES257" si="355">BU265</f>
        <v>1.0885602507855956</v>
      </c>
      <c r="ET234" s="625">
        <f t="shared" ref="ET234:ET257" si="356">BV265</f>
        <v>0.98324021575285503</v>
      </c>
      <c r="EU234" s="625">
        <f t="shared" ref="EU234:EU257" si="357">BW265</f>
        <v>1.0119252393724498</v>
      </c>
      <c r="EV234" s="625">
        <f t="shared" ref="EV234:EV257" si="358">BX265</f>
        <v>1</v>
      </c>
      <c r="EW234" s="625">
        <f t="shared" ref="EW234:EW257" si="359">BY265</f>
        <v>1</v>
      </c>
      <c r="EX234" s="625">
        <f t="shared" ref="EX234:EX257" si="360">BZ265</f>
        <v>1.0940682381133471</v>
      </c>
    </row>
    <row r="235" spans="1:154" ht="25.5" x14ac:dyDescent="0.2">
      <c r="A235" s="575"/>
      <c r="B235" s="575"/>
      <c r="D235" s="612" t="s">
        <v>263</v>
      </c>
      <c r="E235" s="612" t="s">
        <v>264</v>
      </c>
      <c r="F235" s="612" t="s">
        <v>264</v>
      </c>
      <c r="G235" s="612" t="s">
        <v>264</v>
      </c>
      <c r="H235" s="612" t="s">
        <v>264</v>
      </c>
      <c r="J235" s="613" t="s">
        <v>541</v>
      </c>
      <c r="K235" s="613" t="s">
        <v>541</v>
      </c>
      <c r="L235" s="613" t="s">
        <v>541</v>
      </c>
      <c r="M235" s="613" t="s">
        <v>541</v>
      </c>
      <c r="N235" s="613" t="s">
        <v>541</v>
      </c>
      <c r="O235" s="595"/>
      <c r="R235" s="613" t="str">
        <f>R7</f>
        <v>Million 2005$</v>
      </c>
      <c r="S235" s="613" t="str">
        <f t="shared" ref="S235:V235" si="361">S7</f>
        <v>Million 2005$</v>
      </c>
      <c r="T235" s="613" t="str">
        <f t="shared" si="361"/>
        <v>Million 2005$</v>
      </c>
      <c r="U235" s="613" t="str">
        <f t="shared" si="361"/>
        <v>Million 2005$</v>
      </c>
      <c r="V235" s="613" t="str">
        <f t="shared" si="361"/>
        <v>Million 2005$</v>
      </c>
      <c r="X235" s="613" t="str">
        <f>X7</f>
        <v>MMBtu/$</v>
      </c>
      <c r="Y235" s="613" t="str">
        <f t="shared" ref="Y235:AB235" si="362">Y7</f>
        <v>MMBtu/$</v>
      </c>
      <c r="Z235" s="613" t="str">
        <f t="shared" si="362"/>
        <v>MMBtu/$</v>
      </c>
      <c r="AA235" s="613" t="str">
        <f t="shared" si="362"/>
        <v>MMBtu/$</v>
      </c>
      <c r="AB235" s="613" t="str">
        <f t="shared" si="362"/>
        <v>MMBtu/$</v>
      </c>
      <c r="AE235" s="613" t="str">
        <f>AE7</f>
        <v>MMBtu/$</v>
      </c>
      <c r="AF235" s="613" t="str">
        <f t="shared" ref="AF235:AI235" si="363">AF7</f>
        <v>MMBtu/$</v>
      </c>
      <c r="AG235" s="613" t="str">
        <f t="shared" si="363"/>
        <v>MMBtu/$</v>
      </c>
      <c r="AH235" s="613" t="str">
        <f t="shared" si="363"/>
        <v>MMBtu/$</v>
      </c>
      <c r="AI235" s="613" t="str">
        <f t="shared" si="363"/>
        <v>MMBtu/$</v>
      </c>
      <c r="AK235" s="626" t="str">
        <f>AK7</f>
        <v>1985 = 1</v>
      </c>
      <c r="AL235" s="626" t="str">
        <f t="shared" ref="AL235:AO235" si="364">AL7</f>
        <v>1985 = 1</v>
      </c>
      <c r="AM235" s="626" t="str">
        <f t="shared" si="364"/>
        <v>1985 = 1</v>
      </c>
      <c r="AN235" s="626" t="str">
        <f t="shared" si="364"/>
        <v>1985 = 1</v>
      </c>
      <c r="AO235" s="626" t="str">
        <f t="shared" si="364"/>
        <v>1985 = 1</v>
      </c>
      <c r="AQ235" s="613" t="str">
        <f>AQ7</f>
        <v>Ratio</v>
      </c>
      <c r="AR235" s="613" t="str">
        <f t="shared" ref="AR235:AU235" si="365">AR7</f>
        <v>Ratio</v>
      </c>
      <c r="AS235" s="613" t="str">
        <f t="shared" si="365"/>
        <v>Ratio</v>
      </c>
      <c r="AT235" s="613" t="str">
        <f t="shared" si="365"/>
        <v>Ratio</v>
      </c>
      <c r="AU235" s="613" t="str">
        <f t="shared" si="365"/>
        <v>Ratio</v>
      </c>
      <c r="AW235" s="660" t="s">
        <v>674</v>
      </c>
      <c r="AX235" s="660" t="s">
        <v>674</v>
      </c>
      <c r="AY235" s="660" t="s">
        <v>674</v>
      </c>
      <c r="AZ235" s="660" t="s">
        <v>674</v>
      </c>
      <c r="BA235" s="660" t="s">
        <v>674</v>
      </c>
      <c r="BD235" s="612" t="s">
        <v>835</v>
      </c>
      <c r="BE235" s="612" t="s">
        <v>835</v>
      </c>
      <c r="BF235" s="612" t="s">
        <v>835</v>
      </c>
      <c r="BG235" s="612" t="s">
        <v>835</v>
      </c>
      <c r="BH235" s="602"/>
      <c r="BI235" s="612" t="s">
        <v>835</v>
      </c>
      <c r="BJ235" s="612" t="s">
        <v>835</v>
      </c>
      <c r="BK235" s="612" t="s">
        <v>835</v>
      </c>
      <c r="BL235" s="612" t="s">
        <v>835</v>
      </c>
      <c r="BN235" s="612" t="s">
        <v>835</v>
      </c>
      <c r="BO235" s="612" t="s">
        <v>835</v>
      </c>
      <c r="BP235" s="612" t="s">
        <v>835</v>
      </c>
      <c r="BQ235" s="612" t="s">
        <v>835</v>
      </c>
      <c r="CG235" s="579"/>
      <c r="EP235" s="581"/>
      <c r="ER235" s="576">
        <f>ER234+1</f>
        <v>1979</v>
      </c>
      <c r="ES235" s="625">
        <f t="shared" si="355"/>
        <v>1.1125180311203378</v>
      </c>
      <c r="ET235" s="625">
        <f t="shared" si="356"/>
        <v>1.0008280424690652</v>
      </c>
      <c r="EU235" s="625">
        <f t="shared" si="357"/>
        <v>1.0421391288359929</v>
      </c>
      <c r="EV235" s="625">
        <f t="shared" si="358"/>
        <v>1</v>
      </c>
      <c r="EW235" s="625">
        <f t="shared" si="359"/>
        <v>1</v>
      </c>
      <c r="EX235" s="625">
        <f t="shared" si="360"/>
        <v>1.0666498842205963</v>
      </c>
    </row>
    <row r="236" spans="1:154" hidden="1" x14ac:dyDescent="0.2">
      <c r="A236" s="619" t="s">
        <v>218</v>
      </c>
      <c r="B236" s="575">
        <v>1949</v>
      </c>
      <c r="D236" s="630"/>
      <c r="E236" s="630"/>
      <c r="F236" s="630"/>
      <c r="G236" s="630"/>
      <c r="H236" s="630"/>
      <c r="J236" s="631"/>
      <c r="K236" s="631"/>
      <c r="L236" s="631"/>
      <c r="M236" s="631"/>
      <c r="N236" s="631"/>
      <c r="O236" s="780"/>
      <c r="X236" s="632"/>
      <c r="Y236" s="632"/>
      <c r="Z236" s="632"/>
      <c r="AA236" s="632"/>
      <c r="AB236" s="632"/>
      <c r="AW236" s="650"/>
      <c r="AX236" s="650"/>
      <c r="AY236" s="650"/>
      <c r="AZ236" s="650"/>
      <c r="BA236" s="650"/>
      <c r="BC236" s="625"/>
      <c r="BD236" s="625"/>
      <c r="BE236" s="625"/>
      <c r="BF236" s="625"/>
      <c r="BG236" s="625"/>
      <c r="BH236" s="633"/>
      <c r="BI236" s="633"/>
      <c r="BT236" s="633"/>
      <c r="BU236" s="633"/>
      <c r="BV236" s="633"/>
      <c r="BW236" s="633"/>
      <c r="BX236" s="633"/>
      <c r="BY236" s="633"/>
      <c r="BZ236" s="633"/>
      <c r="CA236" s="633"/>
      <c r="CB236" s="633"/>
      <c r="CC236" s="633"/>
      <c r="CD236" s="633"/>
      <c r="CG236" s="579"/>
      <c r="CI236" s="625"/>
      <c r="CJ236" s="625"/>
      <c r="CK236" s="625"/>
      <c r="CL236" s="625"/>
      <c r="CN236" s="625"/>
      <c r="CO236" s="625"/>
      <c r="CP236" s="625"/>
      <c r="CQ236" s="625"/>
      <c r="CR236" s="625"/>
      <c r="CS236" s="625"/>
      <c r="CT236" s="625"/>
      <c r="CU236" s="625"/>
      <c r="CV236" s="625"/>
      <c r="CW236" s="625"/>
      <c r="DE236" s="625"/>
      <c r="DF236" s="625"/>
      <c r="DG236" s="625"/>
      <c r="DH236" s="625"/>
      <c r="DI236" s="625"/>
      <c r="DK236" s="625"/>
      <c r="DL236" s="625"/>
      <c r="DM236" s="625"/>
      <c r="DN236" s="625"/>
      <c r="EB236" s="625"/>
      <c r="EC236" s="625"/>
      <c r="ED236" s="625"/>
      <c r="EE236" s="625"/>
      <c r="EF236" s="625"/>
      <c r="EG236" s="625"/>
      <c r="EH236" s="625"/>
      <c r="EI236" s="625"/>
      <c r="EJ236" s="625"/>
      <c r="EK236" s="625"/>
      <c r="EL236" s="625"/>
      <c r="EM236" s="625"/>
      <c r="EP236" s="581"/>
      <c r="ER236" s="576">
        <f t="shared" ref="ER236:ER257" si="366">ER235+1</f>
        <v>1980</v>
      </c>
      <c r="ES236" s="625">
        <f t="shared" si="355"/>
        <v>1.0508783973891445</v>
      </c>
      <c r="ET236" s="625">
        <f t="shared" si="356"/>
        <v>1.0062021410990885</v>
      </c>
      <c r="EU236" s="625">
        <f t="shared" si="357"/>
        <v>1.0001848554514348</v>
      </c>
      <c r="EV236" s="625">
        <f t="shared" si="358"/>
        <v>1</v>
      </c>
      <c r="EW236" s="625">
        <f t="shared" si="359"/>
        <v>1</v>
      </c>
      <c r="EX236" s="625">
        <f t="shared" si="360"/>
        <v>1.0442078482802761</v>
      </c>
    </row>
    <row r="237" spans="1:154" hidden="1" x14ac:dyDescent="0.2">
      <c r="A237" s="619" t="s">
        <v>218</v>
      </c>
      <c r="B237" s="575">
        <f t="shared" ref="B237:B298" si="367">B236+1</f>
        <v>1950</v>
      </c>
      <c r="D237" s="630"/>
      <c r="E237" s="630"/>
      <c r="F237" s="630"/>
      <c r="G237" s="630"/>
      <c r="H237" s="630"/>
      <c r="J237" s="631"/>
      <c r="K237" s="631"/>
      <c r="L237" s="631"/>
      <c r="M237" s="631"/>
      <c r="N237" s="631"/>
      <c r="O237" s="780"/>
      <c r="X237" s="632"/>
      <c r="Y237" s="632"/>
      <c r="Z237" s="632"/>
      <c r="AA237" s="632"/>
      <c r="AB237" s="632"/>
      <c r="AW237" s="650"/>
      <c r="AX237" s="650"/>
      <c r="AY237" s="650"/>
      <c r="AZ237" s="650"/>
      <c r="BA237" s="650"/>
      <c r="BC237" s="625"/>
      <c r="BD237" s="625"/>
      <c r="BE237" s="625"/>
      <c r="BF237" s="625"/>
      <c r="BG237" s="625"/>
      <c r="BH237" s="633"/>
      <c r="BI237" s="625"/>
      <c r="BT237" s="633"/>
      <c r="BU237" s="633"/>
      <c r="BV237" s="633"/>
      <c r="BW237" s="633"/>
      <c r="BX237" s="633"/>
      <c r="BY237" s="633"/>
      <c r="BZ237" s="633"/>
      <c r="CA237" s="633"/>
      <c r="CB237" s="633"/>
      <c r="CC237" s="633"/>
      <c r="CD237" s="633"/>
      <c r="CG237" s="579"/>
      <c r="CI237" s="625"/>
      <c r="CJ237" s="625"/>
      <c r="CK237" s="625"/>
      <c r="CL237" s="625"/>
      <c r="CN237" s="625"/>
      <c r="CO237" s="625"/>
      <c r="CP237" s="625"/>
      <c r="CQ237" s="625"/>
      <c r="CR237" s="625"/>
      <c r="CS237" s="625"/>
      <c r="CT237" s="625"/>
      <c r="CU237" s="625"/>
      <c r="CV237" s="625"/>
      <c r="CW237" s="625"/>
      <c r="CZ237" s="625"/>
      <c r="DA237" s="625"/>
      <c r="DB237" s="625"/>
      <c r="DC237" s="625"/>
      <c r="DE237" s="625"/>
      <c r="DF237" s="625"/>
      <c r="DG237" s="625"/>
      <c r="DH237" s="625"/>
      <c r="DI237" s="625"/>
      <c r="DK237" s="625"/>
      <c r="DL237" s="625"/>
      <c r="DM237" s="625"/>
      <c r="DN237" s="625"/>
      <c r="DP237" s="625"/>
      <c r="DQ237" s="625"/>
      <c r="DR237" s="625"/>
      <c r="DS237" s="625"/>
      <c r="DU237" s="625"/>
      <c r="DV237" s="625"/>
      <c r="DW237" s="625"/>
      <c r="DX237" s="625"/>
      <c r="EB237" s="625"/>
      <c r="EC237" s="625"/>
      <c r="ED237" s="625"/>
      <c r="EE237" s="625"/>
      <c r="EF237" s="625"/>
      <c r="EG237" s="625"/>
      <c r="EH237" s="625"/>
      <c r="EI237" s="625"/>
      <c r="EJ237" s="625"/>
      <c r="EK237" s="625"/>
      <c r="EL237" s="625"/>
      <c r="EM237" s="625"/>
      <c r="EP237" s="581"/>
      <c r="ER237" s="576">
        <f t="shared" si="366"/>
        <v>1981</v>
      </c>
      <c r="ES237" s="625">
        <f t="shared" si="355"/>
        <v>1.0166180890409924</v>
      </c>
      <c r="ET237" s="625">
        <f t="shared" si="356"/>
        <v>1.0164342541954621</v>
      </c>
      <c r="EU237" s="625">
        <f t="shared" si="357"/>
        <v>0.97175509718409858</v>
      </c>
      <c r="EV237" s="625">
        <f t="shared" si="358"/>
        <v>1</v>
      </c>
      <c r="EW237" s="625">
        <f t="shared" si="359"/>
        <v>1</v>
      </c>
      <c r="EX237" s="625">
        <f t="shared" si="360"/>
        <v>1.0292519847885733</v>
      </c>
    </row>
    <row r="238" spans="1:154" hidden="1" x14ac:dyDescent="0.2">
      <c r="A238" s="619" t="s">
        <v>218</v>
      </c>
      <c r="B238" s="575">
        <f t="shared" si="367"/>
        <v>1951</v>
      </c>
      <c r="D238" s="630"/>
      <c r="E238" s="630"/>
      <c r="F238" s="630"/>
      <c r="G238" s="630"/>
      <c r="H238" s="630"/>
      <c r="J238" s="631"/>
      <c r="K238" s="631"/>
      <c r="L238" s="631"/>
      <c r="M238" s="631"/>
      <c r="N238" s="631"/>
      <c r="O238" s="780"/>
      <c r="X238" s="632"/>
      <c r="Y238" s="632"/>
      <c r="Z238" s="632"/>
      <c r="AA238" s="632"/>
      <c r="AB238" s="632"/>
      <c r="AW238" s="650"/>
      <c r="AX238" s="650"/>
      <c r="AY238" s="650"/>
      <c r="AZ238" s="650"/>
      <c r="BA238" s="650"/>
      <c r="BC238" s="625"/>
      <c r="BD238" s="625"/>
      <c r="BE238" s="625"/>
      <c r="BF238" s="625"/>
      <c r="BG238" s="625"/>
      <c r="BH238" s="633"/>
      <c r="BI238" s="625"/>
      <c r="BT238" s="633"/>
      <c r="BU238" s="633"/>
      <c r="BV238" s="633"/>
      <c r="BW238" s="633"/>
      <c r="BX238" s="633"/>
      <c r="BY238" s="633"/>
      <c r="BZ238" s="633"/>
      <c r="CA238" s="633"/>
      <c r="CB238" s="633"/>
      <c r="CC238" s="633"/>
      <c r="CD238" s="633"/>
      <c r="CG238" s="579"/>
      <c r="CI238" s="625"/>
      <c r="CJ238" s="625"/>
      <c r="CK238" s="625"/>
      <c r="CL238" s="625"/>
      <c r="CN238" s="625"/>
      <c r="CO238" s="625"/>
      <c r="CP238" s="625"/>
      <c r="CQ238" s="625"/>
      <c r="CR238" s="625"/>
      <c r="CS238" s="625"/>
      <c r="CT238" s="625"/>
      <c r="CU238" s="625"/>
      <c r="CV238" s="625"/>
      <c r="CW238" s="625"/>
      <c r="CZ238" s="625"/>
      <c r="DA238" s="625"/>
      <c r="DB238" s="625"/>
      <c r="DC238" s="625"/>
      <c r="DE238" s="625"/>
      <c r="DF238" s="625"/>
      <c r="DG238" s="625"/>
      <c r="DH238" s="625"/>
      <c r="DI238" s="625"/>
      <c r="DK238" s="625"/>
      <c r="DL238" s="625"/>
      <c r="DM238" s="625"/>
      <c r="DN238" s="625"/>
      <c r="DP238" s="625"/>
      <c r="DQ238" s="625"/>
      <c r="DR238" s="625"/>
      <c r="DS238" s="625"/>
      <c r="DU238" s="625"/>
      <c r="DV238" s="625"/>
      <c r="DW238" s="625"/>
      <c r="DX238" s="625"/>
      <c r="EB238" s="625"/>
      <c r="EC238" s="625"/>
      <c r="ED238" s="625"/>
      <c r="EE238" s="625"/>
      <c r="EF238" s="625"/>
      <c r="EG238" s="625"/>
      <c r="EH238" s="625"/>
      <c r="EI238" s="625"/>
      <c r="EJ238" s="625"/>
      <c r="EK238" s="625"/>
      <c r="EL238" s="625"/>
      <c r="EM238" s="625"/>
      <c r="EP238" s="581"/>
      <c r="ER238" s="576">
        <f t="shared" si="366"/>
        <v>1982</v>
      </c>
      <c r="ES238" s="625">
        <f t="shared" si="355"/>
        <v>0.97323984601252755</v>
      </c>
      <c r="ET238" s="625">
        <f t="shared" si="356"/>
        <v>1.0159480244829198</v>
      </c>
      <c r="EU238" s="625">
        <f t="shared" si="357"/>
        <v>0.93957174429593449</v>
      </c>
      <c r="EV238" s="625">
        <f t="shared" si="358"/>
        <v>1</v>
      </c>
      <c r="EW238" s="625">
        <f t="shared" si="359"/>
        <v>1</v>
      </c>
      <c r="EX238" s="625">
        <f t="shared" si="360"/>
        <v>1.0195732753343758</v>
      </c>
    </row>
    <row r="239" spans="1:154" hidden="1" x14ac:dyDescent="0.2">
      <c r="A239" s="619" t="s">
        <v>218</v>
      </c>
      <c r="B239" s="575">
        <f t="shared" si="367"/>
        <v>1952</v>
      </c>
      <c r="D239" s="630"/>
      <c r="E239" s="630"/>
      <c r="F239" s="630"/>
      <c r="G239" s="630"/>
      <c r="H239" s="630"/>
      <c r="J239" s="631"/>
      <c r="K239" s="631"/>
      <c r="L239" s="631"/>
      <c r="M239" s="631"/>
      <c r="N239" s="631"/>
      <c r="O239" s="780"/>
      <c r="X239" s="632"/>
      <c r="Y239" s="632"/>
      <c r="Z239" s="632"/>
      <c r="AA239" s="632"/>
      <c r="AB239" s="632"/>
      <c r="AW239" s="650"/>
      <c r="AX239" s="650"/>
      <c r="AY239" s="650"/>
      <c r="AZ239" s="650"/>
      <c r="BA239" s="650"/>
      <c r="BC239" s="625"/>
      <c r="BD239" s="625"/>
      <c r="BE239" s="625"/>
      <c r="BF239" s="625"/>
      <c r="BG239" s="625"/>
      <c r="BH239" s="633"/>
      <c r="BI239" s="625"/>
      <c r="BT239" s="633"/>
      <c r="BU239" s="633"/>
      <c r="BV239" s="633"/>
      <c r="BW239" s="633"/>
      <c r="BX239" s="633"/>
      <c r="BY239" s="633"/>
      <c r="BZ239" s="633"/>
      <c r="CA239" s="633"/>
      <c r="CB239" s="633"/>
      <c r="CC239" s="633"/>
      <c r="CD239" s="633"/>
      <c r="CG239" s="579"/>
      <c r="CI239" s="625"/>
      <c r="CJ239" s="625"/>
      <c r="CK239" s="625"/>
      <c r="CL239" s="625"/>
      <c r="CN239" s="625"/>
      <c r="CO239" s="625"/>
      <c r="CP239" s="625"/>
      <c r="CQ239" s="625"/>
      <c r="CR239" s="625"/>
      <c r="CS239" s="625"/>
      <c r="CT239" s="625"/>
      <c r="CU239" s="625"/>
      <c r="CV239" s="625"/>
      <c r="CW239" s="625"/>
      <c r="CZ239" s="625"/>
      <c r="DA239" s="625"/>
      <c r="DB239" s="625"/>
      <c r="DC239" s="625"/>
      <c r="DE239" s="625"/>
      <c r="DF239" s="625"/>
      <c r="DG239" s="625"/>
      <c r="DH239" s="625"/>
      <c r="DI239" s="625"/>
      <c r="DK239" s="625"/>
      <c r="DL239" s="625"/>
      <c r="DM239" s="625"/>
      <c r="DN239" s="625"/>
      <c r="DP239" s="625"/>
      <c r="DQ239" s="625"/>
      <c r="DR239" s="625"/>
      <c r="DS239" s="625"/>
      <c r="DU239" s="625"/>
      <c r="DV239" s="625"/>
      <c r="DW239" s="625"/>
      <c r="DX239" s="625"/>
      <c r="EB239" s="625"/>
      <c r="EC239" s="625"/>
      <c r="ED239" s="625"/>
      <c r="EE239" s="625"/>
      <c r="EF239" s="625"/>
      <c r="EG239" s="625"/>
      <c r="EH239" s="625"/>
      <c r="EI239" s="625"/>
      <c r="EJ239" s="625"/>
      <c r="EK239" s="625"/>
      <c r="EL239" s="625"/>
      <c r="EM239" s="625"/>
      <c r="EP239" s="581"/>
      <c r="ER239" s="576">
        <f t="shared" si="366"/>
        <v>1983</v>
      </c>
      <c r="ES239" s="625">
        <f t="shared" si="355"/>
        <v>0.99314844032123772</v>
      </c>
      <c r="ET239" s="625">
        <f t="shared" si="356"/>
        <v>1.016547214440785</v>
      </c>
      <c r="EU239" s="625">
        <f t="shared" si="357"/>
        <v>0.94800096358805896</v>
      </c>
      <c r="EV239" s="625">
        <f t="shared" si="358"/>
        <v>1</v>
      </c>
      <c r="EW239" s="625">
        <f t="shared" si="359"/>
        <v>1</v>
      </c>
      <c r="EX239" s="625">
        <f t="shared" si="360"/>
        <v>1.0305707962359363</v>
      </c>
    </row>
    <row r="240" spans="1:154" hidden="1" x14ac:dyDescent="0.2">
      <c r="A240" s="619" t="s">
        <v>218</v>
      </c>
      <c r="B240" s="575">
        <f t="shared" si="367"/>
        <v>1953</v>
      </c>
      <c r="D240" s="630"/>
      <c r="E240" s="630"/>
      <c r="F240" s="630"/>
      <c r="G240" s="630"/>
      <c r="H240" s="630"/>
      <c r="J240" s="631"/>
      <c r="K240" s="631"/>
      <c r="L240" s="631"/>
      <c r="M240" s="631"/>
      <c r="N240" s="631"/>
      <c r="O240" s="780"/>
      <c r="X240" s="632"/>
      <c r="Y240" s="632"/>
      <c r="Z240" s="632"/>
      <c r="AA240" s="632"/>
      <c r="AB240" s="632"/>
      <c r="AW240" s="650"/>
      <c r="AX240" s="650"/>
      <c r="AY240" s="650"/>
      <c r="AZ240" s="650"/>
      <c r="BA240" s="650"/>
      <c r="BC240" s="625"/>
      <c r="BD240" s="625"/>
      <c r="BE240" s="625"/>
      <c r="BF240" s="625"/>
      <c r="BG240" s="625"/>
      <c r="BH240" s="633"/>
      <c r="BI240" s="625"/>
      <c r="BT240" s="633"/>
      <c r="BU240" s="633"/>
      <c r="BV240" s="633"/>
      <c r="BW240" s="633"/>
      <c r="BX240" s="633"/>
      <c r="BY240" s="633"/>
      <c r="BZ240" s="633"/>
      <c r="CA240" s="633"/>
      <c r="CB240" s="633"/>
      <c r="CC240" s="633"/>
      <c r="CD240" s="633"/>
      <c r="CG240" s="579"/>
      <c r="CI240" s="625"/>
      <c r="CJ240" s="625"/>
      <c r="CK240" s="625"/>
      <c r="CL240" s="625"/>
      <c r="CN240" s="625"/>
      <c r="CO240" s="625"/>
      <c r="CP240" s="625"/>
      <c r="CQ240" s="625"/>
      <c r="CR240" s="625"/>
      <c r="CS240" s="625"/>
      <c r="CT240" s="625"/>
      <c r="CU240" s="625"/>
      <c r="CV240" s="625"/>
      <c r="CW240" s="625"/>
      <c r="CZ240" s="625"/>
      <c r="DA240" s="625"/>
      <c r="DB240" s="625"/>
      <c r="DC240" s="625"/>
      <c r="DE240" s="625"/>
      <c r="DF240" s="625"/>
      <c r="DG240" s="625"/>
      <c r="DH240" s="625"/>
      <c r="DI240" s="625"/>
      <c r="DK240" s="625"/>
      <c r="DL240" s="625"/>
      <c r="DM240" s="625"/>
      <c r="DN240" s="625"/>
      <c r="DP240" s="625"/>
      <c r="DQ240" s="625"/>
      <c r="DR240" s="625"/>
      <c r="DS240" s="625"/>
      <c r="DU240" s="625"/>
      <c r="DV240" s="625"/>
      <c r="DW240" s="625"/>
      <c r="DX240" s="625"/>
      <c r="EB240" s="625"/>
      <c r="EC240" s="625"/>
      <c r="ED240" s="625"/>
      <c r="EE240" s="625"/>
      <c r="EF240" s="625"/>
      <c r="EG240" s="625"/>
      <c r="EH240" s="625"/>
      <c r="EI240" s="625"/>
      <c r="EJ240" s="625"/>
      <c r="EK240" s="625"/>
      <c r="EL240" s="625"/>
      <c r="EM240" s="625"/>
      <c r="EP240" s="581"/>
      <c r="ER240" s="576">
        <f t="shared" si="366"/>
        <v>1984</v>
      </c>
      <c r="ES240" s="625">
        <f t="shared" si="355"/>
        <v>1.0056453516783854</v>
      </c>
      <c r="ET240" s="625">
        <f t="shared" si="356"/>
        <v>1.0157096932528638</v>
      </c>
      <c r="EU240" s="625">
        <f t="shared" si="357"/>
        <v>0.98299510990945815</v>
      </c>
      <c r="EV240" s="625">
        <f t="shared" si="358"/>
        <v>1</v>
      </c>
      <c r="EW240" s="625">
        <f t="shared" si="359"/>
        <v>1</v>
      </c>
      <c r="EX240" s="625">
        <f t="shared" si="360"/>
        <v>1.0072189685953534</v>
      </c>
    </row>
    <row r="241" spans="1:154" hidden="1" x14ac:dyDescent="0.2">
      <c r="A241" s="619" t="s">
        <v>218</v>
      </c>
      <c r="B241" s="575">
        <f t="shared" si="367"/>
        <v>1954</v>
      </c>
      <c r="D241" s="630"/>
      <c r="E241" s="630"/>
      <c r="F241" s="630"/>
      <c r="G241" s="630"/>
      <c r="H241" s="630"/>
      <c r="J241" s="631"/>
      <c r="K241" s="631"/>
      <c r="L241" s="631"/>
      <c r="M241" s="631"/>
      <c r="N241" s="631"/>
      <c r="O241" s="780"/>
      <c r="X241" s="632"/>
      <c r="Y241" s="632"/>
      <c r="Z241" s="632"/>
      <c r="AA241" s="632"/>
      <c r="AB241" s="632"/>
      <c r="AW241" s="650"/>
      <c r="AX241" s="650"/>
      <c r="AY241" s="650"/>
      <c r="AZ241" s="650"/>
      <c r="BA241" s="650"/>
      <c r="BC241" s="625"/>
      <c r="BD241" s="625"/>
      <c r="BE241" s="625"/>
      <c r="BF241" s="625"/>
      <c r="BG241" s="625"/>
      <c r="BH241" s="633"/>
      <c r="BI241" s="625"/>
      <c r="BT241" s="633"/>
      <c r="BU241" s="633"/>
      <c r="BV241" s="633"/>
      <c r="BW241" s="633"/>
      <c r="BX241" s="633"/>
      <c r="BY241" s="633"/>
      <c r="BZ241" s="633"/>
      <c r="CA241" s="633"/>
      <c r="CB241" s="633"/>
      <c r="CC241" s="633"/>
      <c r="CD241" s="633"/>
      <c r="CG241" s="579"/>
      <c r="CI241" s="625"/>
      <c r="CJ241" s="625"/>
      <c r="CK241" s="625"/>
      <c r="CL241" s="625"/>
      <c r="CN241" s="625"/>
      <c r="CO241" s="625"/>
      <c r="CP241" s="625"/>
      <c r="CQ241" s="625"/>
      <c r="CR241" s="625"/>
      <c r="CS241" s="625"/>
      <c r="CT241" s="625"/>
      <c r="CU241" s="625"/>
      <c r="CV241" s="625"/>
      <c r="CW241" s="625"/>
      <c r="CZ241" s="625"/>
      <c r="DA241" s="625"/>
      <c r="DB241" s="625"/>
      <c r="DC241" s="625"/>
      <c r="DE241" s="625"/>
      <c r="DF241" s="625"/>
      <c r="DG241" s="625"/>
      <c r="DH241" s="625"/>
      <c r="DI241" s="625"/>
      <c r="DK241" s="625"/>
      <c r="DL241" s="625"/>
      <c r="DM241" s="625"/>
      <c r="DN241" s="625"/>
      <c r="DP241" s="625"/>
      <c r="DQ241" s="625"/>
      <c r="DR241" s="625"/>
      <c r="DS241" s="625"/>
      <c r="DU241" s="625"/>
      <c r="DV241" s="625"/>
      <c r="DW241" s="625"/>
      <c r="DX241" s="625"/>
      <c r="EB241" s="625"/>
      <c r="EC241" s="625"/>
      <c r="ED241" s="625"/>
      <c r="EE241" s="625"/>
      <c r="EF241" s="625"/>
      <c r="EG241" s="625"/>
      <c r="EH241" s="625"/>
      <c r="EI241" s="625"/>
      <c r="EJ241" s="625"/>
      <c r="EK241" s="625"/>
      <c r="EL241" s="625"/>
      <c r="EM241" s="625"/>
      <c r="EP241" s="581"/>
      <c r="ER241" s="576">
        <f t="shared" si="366"/>
        <v>1985</v>
      </c>
      <c r="ES241" s="625">
        <f t="shared" si="355"/>
        <v>1</v>
      </c>
      <c r="ET241" s="625">
        <f t="shared" si="356"/>
        <v>1</v>
      </c>
      <c r="EU241" s="625">
        <f t="shared" si="357"/>
        <v>1</v>
      </c>
      <c r="EV241" s="625">
        <f t="shared" si="358"/>
        <v>1</v>
      </c>
      <c r="EW241" s="625">
        <f t="shared" si="359"/>
        <v>1</v>
      </c>
      <c r="EX241" s="625">
        <f t="shared" si="360"/>
        <v>1</v>
      </c>
    </row>
    <row r="242" spans="1:154" hidden="1" x14ac:dyDescent="0.2">
      <c r="A242" s="619" t="s">
        <v>218</v>
      </c>
      <c r="B242" s="575">
        <f t="shared" si="367"/>
        <v>1955</v>
      </c>
      <c r="D242" s="630"/>
      <c r="E242" s="630"/>
      <c r="F242" s="630"/>
      <c r="G242" s="630"/>
      <c r="H242" s="630"/>
      <c r="J242" s="631"/>
      <c r="K242" s="631"/>
      <c r="L242" s="631"/>
      <c r="M242" s="631"/>
      <c r="N242" s="631"/>
      <c r="O242" s="780"/>
      <c r="X242" s="632"/>
      <c r="Y242" s="632"/>
      <c r="Z242" s="632"/>
      <c r="AA242" s="632"/>
      <c r="AB242" s="632"/>
      <c r="AW242" s="650"/>
      <c r="AX242" s="650"/>
      <c r="AY242" s="650"/>
      <c r="AZ242" s="650"/>
      <c r="BA242" s="650"/>
      <c r="BC242" s="625"/>
      <c r="BD242" s="625"/>
      <c r="BE242" s="625"/>
      <c r="BF242" s="625"/>
      <c r="BG242" s="625"/>
      <c r="BH242" s="633"/>
      <c r="BI242" s="625"/>
      <c r="BT242" s="633"/>
      <c r="BU242" s="633"/>
      <c r="BV242" s="633"/>
      <c r="BW242" s="633"/>
      <c r="BX242" s="633"/>
      <c r="BY242" s="633"/>
      <c r="BZ242" s="633"/>
      <c r="CA242" s="633"/>
      <c r="CB242" s="633"/>
      <c r="CC242" s="633"/>
      <c r="CD242" s="633"/>
      <c r="CG242" s="579"/>
      <c r="CI242" s="625"/>
      <c r="CJ242" s="625"/>
      <c r="CK242" s="625"/>
      <c r="CL242" s="625"/>
      <c r="CN242" s="625"/>
      <c r="CO242" s="625"/>
      <c r="CP242" s="625"/>
      <c r="CQ242" s="625"/>
      <c r="CR242" s="625"/>
      <c r="CS242" s="625"/>
      <c r="CT242" s="625"/>
      <c r="CU242" s="625"/>
      <c r="CV242" s="625"/>
      <c r="CW242" s="625"/>
      <c r="CZ242" s="625"/>
      <c r="DA242" s="625"/>
      <c r="DB242" s="625"/>
      <c r="DC242" s="625"/>
      <c r="DE242" s="625"/>
      <c r="DF242" s="625"/>
      <c r="DG242" s="625"/>
      <c r="DH242" s="625"/>
      <c r="DI242" s="625"/>
      <c r="DK242" s="625"/>
      <c r="DL242" s="625"/>
      <c r="DM242" s="625"/>
      <c r="DN242" s="625"/>
      <c r="DP242" s="625"/>
      <c r="DQ242" s="625"/>
      <c r="DR242" s="625"/>
      <c r="DS242" s="625"/>
      <c r="DU242" s="625"/>
      <c r="DV242" s="625"/>
      <c r="DW242" s="625"/>
      <c r="DX242" s="625"/>
      <c r="EB242" s="625"/>
      <c r="EC242" s="625"/>
      <c r="ED242" s="625"/>
      <c r="EE242" s="625"/>
      <c r="EF242" s="625"/>
      <c r="EG242" s="625"/>
      <c r="EH242" s="625"/>
      <c r="EI242" s="625"/>
      <c r="EJ242" s="625"/>
      <c r="EK242" s="625"/>
      <c r="EL242" s="625"/>
      <c r="EM242" s="625"/>
      <c r="EP242" s="581"/>
      <c r="ER242" s="576">
        <f t="shared" si="366"/>
        <v>1986</v>
      </c>
      <c r="ES242" s="625">
        <f t="shared" si="355"/>
        <v>0.979938939618066</v>
      </c>
      <c r="ET242" s="625">
        <f t="shared" si="356"/>
        <v>0.94784841468741576</v>
      </c>
      <c r="EU242" s="625">
        <f t="shared" si="357"/>
        <v>1.041115622763082</v>
      </c>
      <c r="EV242" s="625">
        <f t="shared" si="358"/>
        <v>1</v>
      </c>
      <c r="EW242" s="625">
        <f t="shared" si="359"/>
        <v>1</v>
      </c>
      <c r="EX242" s="625">
        <f t="shared" si="360"/>
        <v>0.99302724471456327</v>
      </c>
    </row>
    <row r="243" spans="1:154" hidden="1" x14ac:dyDescent="0.2">
      <c r="A243" s="619" t="s">
        <v>218</v>
      </c>
      <c r="B243" s="575">
        <f t="shared" si="367"/>
        <v>1956</v>
      </c>
      <c r="D243" s="630"/>
      <c r="E243" s="630"/>
      <c r="F243" s="630"/>
      <c r="G243" s="630"/>
      <c r="H243" s="630"/>
      <c r="J243" s="631"/>
      <c r="K243" s="631"/>
      <c r="L243" s="631"/>
      <c r="M243" s="631"/>
      <c r="N243" s="631"/>
      <c r="O243" s="780"/>
      <c r="X243" s="632"/>
      <c r="Y243" s="632"/>
      <c r="Z243" s="632"/>
      <c r="AA243" s="632"/>
      <c r="AB243" s="632"/>
      <c r="AW243" s="650"/>
      <c r="AX243" s="650"/>
      <c r="AY243" s="650"/>
      <c r="AZ243" s="650"/>
      <c r="BA243" s="650"/>
      <c r="BC243" s="625"/>
      <c r="BD243" s="625"/>
      <c r="BE243" s="625"/>
      <c r="BF243" s="625"/>
      <c r="BG243" s="625"/>
      <c r="BH243" s="633"/>
      <c r="BI243" s="625"/>
      <c r="BT243" s="633"/>
      <c r="BU243" s="633"/>
      <c r="BV243" s="633"/>
      <c r="BW243" s="633"/>
      <c r="BX243" s="633"/>
      <c r="BY243" s="633"/>
      <c r="BZ243" s="633"/>
      <c r="CA243" s="633"/>
      <c r="CB243" s="633"/>
      <c r="CC243" s="633"/>
      <c r="CD243" s="633"/>
      <c r="CG243" s="579"/>
      <c r="CI243" s="625"/>
      <c r="CJ243" s="625"/>
      <c r="CK243" s="625"/>
      <c r="CL243" s="625"/>
      <c r="CN243" s="625"/>
      <c r="CO243" s="625"/>
      <c r="CP243" s="625"/>
      <c r="CQ243" s="625"/>
      <c r="CR243" s="625"/>
      <c r="CS243" s="625"/>
      <c r="CT243" s="625"/>
      <c r="CU243" s="625"/>
      <c r="CV243" s="625"/>
      <c r="CW243" s="625"/>
      <c r="CZ243" s="625"/>
      <c r="DA243" s="625"/>
      <c r="DB243" s="625"/>
      <c r="DC243" s="625"/>
      <c r="DE243" s="625"/>
      <c r="DF243" s="625"/>
      <c r="DG243" s="625"/>
      <c r="DH243" s="625"/>
      <c r="DI243" s="625"/>
      <c r="DK243" s="625"/>
      <c r="DL243" s="625"/>
      <c r="DM243" s="625"/>
      <c r="DN243" s="625"/>
      <c r="DP243" s="625"/>
      <c r="DQ243" s="625"/>
      <c r="DR243" s="625"/>
      <c r="DS243" s="625"/>
      <c r="DU243" s="625"/>
      <c r="DV243" s="625"/>
      <c r="DW243" s="625"/>
      <c r="DX243" s="625"/>
      <c r="EB243" s="625"/>
      <c r="EC243" s="625"/>
      <c r="ED243" s="625"/>
      <c r="EE243" s="625"/>
      <c r="EF243" s="625"/>
      <c r="EG243" s="625"/>
      <c r="EH243" s="625"/>
      <c r="EI243" s="625"/>
      <c r="EJ243" s="625"/>
      <c r="EK243" s="625"/>
      <c r="EL243" s="625"/>
      <c r="EM243" s="625"/>
      <c r="EP243" s="581"/>
      <c r="ER243" s="576">
        <f t="shared" si="366"/>
        <v>1987</v>
      </c>
      <c r="ES243" s="625">
        <f t="shared" si="355"/>
        <v>0.93004336115916009</v>
      </c>
      <c r="ET243" s="625">
        <f t="shared" si="356"/>
        <v>0.90623654663633091</v>
      </c>
      <c r="EU243" s="625">
        <f t="shared" si="357"/>
        <v>1.0545901319779794</v>
      </c>
      <c r="EV243" s="625">
        <f t="shared" si="358"/>
        <v>1</v>
      </c>
      <c r="EW243" s="625">
        <f t="shared" si="359"/>
        <v>1</v>
      </c>
      <c r="EX243" s="625">
        <f t="shared" si="360"/>
        <v>0.97314581968858416</v>
      </c>
    </row>
    <row r="244" spans="1:154" hidden="1" x14ac:dyDescent="0.2">
      <c r="A244" s="619" t="s">
        <v>218</v>
      </c>
      <c r="B244" s="575">
        <f t="shared" si="367"/>
        <v>1957</v>
      </c>
      <c r="D244" s="630"/>
      <c r="E244" s="630"/>
      <c r="F244" s="630"/>
      <c r="G244" s="630"/>
      <c r="H244" s="630"/>
      <c r="J244" s="631"/>
      <c r="K244" s="631"/>
      <c r="L244" s="631"/>
      <c r="M244" s="631"/>
      <c r="N244" s="631"/>
      <c r="O244" s="780"/>
      <c r="X244" s="632"/>
      <c r="Y244" s="632"/>
      <c r="Z244" s="632"/>
      <c r="AA244" s="632"/>
      <c r="AB244" s="632"/>
      <c r="AW244" s="650"/>
      <c r="AX244" s="650"/>
      <c r="AY244" s="650"/>
      <c r="AZ244" s="650"/>
      <c r="BA244" s="650"/>
      <c r="BC244" s="625"/>
      <c r="BD244" s="625"/>
      <c r="BE244" s="625"/>
      <c r="BF244" s="625"/>
      <c r="BG244" s="625"/>
      <c r="BH244" s="633"/>
      <c r="BI244" s="625"/>
      <c r="BT244" s="633"/>
      <c r="BU244" s="633"/>
      <c r="BV244" s="633"/>
      <c r="BW244" s="633"/>
      <c r="BX244" s="633"/>
      <c r="BY244" s="633"/>
      <c r="BZ244" s="633"/>
      <c r="CA244" s="633"/>
      <c r="CB244" s="633"/>
      <c r="CC244" s="633"/>
      <c r="CD244" s="633"/>
      <c r="CG244" s="579"/>
      <c r="CI244" s="625"/>
      <c r="CJ244" s="625"/>
      <c r="CK244" s="625"/>
      <c r="CL244" s="625"/>
      <c r="CN244" s="625"/>
      <c r="CO244" s="625"/>
      <c r="CP244" s="625"/>
      <c r="CQ244" s="625"/>
      <c r="CR244" s="625"/>
      <c r="CS244" s="625"/>
      <c r="CT244" s="625"/>
      <c r="CU244" s="625"/>
      <c r="CV244" s="625"/>
      <c r="CW244" s="625"/>
      <c r="CZ244" s="625"/>
      <c r="DA244" s="625"/>
      <c r="DB244" s="625"/>
      <c r="DC244" s="625"/>
      <c r="DE244" s="625"/>
      <c r="DF244" s="625"/>
      <c r="DG244" s="625"/>
      <c r="DH244" s="625"/>
      <c r="DI244" s="625"/>
      <c r="DK244" s="625"/>
      <c r="DL244" s="625"/>
      <c r="DM244" s="625"/>
      <c r="DN244" s="625"/>
      <c r="DP244" s="625"/>
      <c r="DQ244" s="625"/>
      <c r="DR244" s="625"/>
      <c r="DS244" s="625"/>
      <c r="DU244" s="625"/>
      <c r="DV244" s="625"/>
      <c r="DW244" s="625"/>
      <c r="DX244" s="625"/>
      <c r="EB244" s="625"/>
      <c r="EC244" s="625"/>
      <c r="ED244" s="625"/>
      <c r="EE244" s="625"/>
      <c r="EF244" s="625"/>
      <c r="EG244" s="625"/>
      <c r="EH244" s="625"/>
      <c r="EI244" s="625"/>
      <c r="EJ244" s="625"/>
      <c r="EK244" s="625"/>
      <c r="EL244" s="625"/>
      <c r="EM244" s="625"/>
      <c r="EP244" s="581"/>
      <c r="ER244" s="576">
        <f t="shared" si="366"/>
        <v>1988</v>
      </c>
      <c r="ES244" s="625">
        <f t="shared" si="355"/>
        <v>0.80328393919755892</v>
      </c>
      <c r="ET244" s="625">
        <f t="shared" si="356"/>
        <v>0.79769409975886074</v>
      </c>
      <c r="EU244" s="625">
        <f t="shared" si="357"/>
        <v>1.075099170941453</v>
      </c>
      <c r="EV244" s="625">
        <f t="shared" si="358"/>
        <v>1</v>
      </c>
      <c r="EW244" s="625">
        <f t="shared" si="359"/>
        <v>1</v>
      </c>
      <c r="EX244" s="625">
        <f t="shared" si="360"/>
        <v>0.93666475126603421</v>
      </c>
    </row>
    <row r="245" spans="1:154" hidden="1" x14ac:dyDescent="0.2">
      <c r="A245" s="619" t="s">
        <v>218</v>
      </c>
      <c r="B245" s="575">
        <f t="shared" si="367"/>
        <v>1958</v>
      </c>
      <c r="D245" s="630"/>
      <c r="E245" s="630"/>
      <c r="F245" s="630"/>
      <c r="G245" s="630"/>
      <c r="H245" s="630"/>
      <c r="J245" s="631"/>
      <c r="K245" s="631"/>
      <c r="L245" s="631"/>
      <c r="M245" s="631"/>
      <c r="N245" s="631"/>
      <c r="O245" s="780"/>
      <c r="X245" s="632"/>
      <c r="Y245" s="632"/>
      <c r="Z245" s="632"/>
      <c r="AA245" s="632"/>
      <c r="AB245" s="632"/>
      <c r="AW245" s="650"/>
      <c r="AX245" s="650"/>
      <c r="AY245" s="650"/>
      <c r="AZ245" s="650"/>
      <c r="BA245" s="650"/>
      <c r="BC245" s="625"/>
      <c r="BD245" s="625"/>
      <c r="BE245" s="625"/>
      <c r="BF245" s="625"/>
      <c r="BG245" s="625"/>
      <c r="BH245" s="633"/>
      <c r="BI245" s="625"/>
      <c r="BT245" s="633"/>
      <c r="BU245" s="633"/>
      <c r="BV245" s="633"/>
      <c r="BW245" s="633"/>
      <c r="BX245" s="633"/>
      <c r="BY245" s="633"/>
      <c r="BZ245" s="633"/>
      <c r="CA245" s="633"/>
      <c r="CB245" s="633"/>
      <c r="CC245" s="633"/>
      <c r="CD245" s="633"/>
      <c r="CG245" s="579"/>
      <c r="CI245" s="625"/>
      <c r="CJ245" s="625"/>
      <c r="CK245" s="625"/>
      <c r="CL245" s="625"/>
      <c r="CN245" s="625"/>
      <c r="CO245" s="625"/>
      <c r="CP245" s="625"/>
      <c r="CQ245" s="625"/>
      <c r="CR245" s="625"/>
      <c r="CS245" s="625"/>
      <c r="CT245" s="625"/>
      <c r="CU245" s="625"/>
      <c r="CV245" s="625"/>
      <c r="CW245" s="625"/>
      <c r="CZ245" s="625"/>
      <c r="DA245" s="625"/>
      <c r="DB245" s="625"/>
      <c r="DC245" s="625"/>
      <c r="DE245" s="625"/>
      <c r="DF245" s="625"/>
      <c r="DG245" s="625"/>
      <c r="DH245" s="625"/>
      <c r="DI245" s="625"/>
      <c r="DK245" s="625"/>
      <c r="DL245" s="625"/>
      <c r="DM245" s="625"/>
      <c r="DN245" s="625"/>
      <c r="DP245" s="625"/>
      <c r="DQ245" s="625"/>
      <c r="DR245" s="625"/>
      <c r="DS245" s="625"/>
      <c r="DU245" s="625"/>
      <c r="DV245" s="625"/>
      <c r="DW245" s="625"/>
      <c r="DX245" s="625"/>
      <c r="EB245" s="625"/>
      <c r="EC245" s="625"/>
      <c r="ED245" s="625"/>
      <c r="EE245" s="625"/>
      <c r="EF245" s="625"/>
      <c r="EG245" s="625"/>
      <c r="EH245" s="625"/>
      <c r="EI245" s="625"/>
      <c r="EJ245" s="625"/>
      <c r="EK245" s="625"/>
      <c r="EL245" s="625"/>
      <c r="EM245" s="625"/>
      <c r="EP245" s="581"/>
      <c r="ER245" s="576">
        <f t="shared" si="366"/>
        <v>1989</v>
      </c>
      <c r="ES245" s="625">
        <f t="shared" si="355"/>
        <v>0.82786167328691096</v>
      </c>
      <c r="ET245" s="625">
        <f t="shared" si="356"/>
        <v>0.81317365474721237</v>
      </c>
      <c r="EU245" s="625">
        <f t="shared" si="357"/>
        <v>1.092209442550905</v>
      </c>
      <c r="EV245" s="625">
        <f t="shared" si="358"/>
        <v>1</v>
      </c>
      <c r="EW245" s="625">
        <f t="shared" si="359"/>
        <v>1</v>
      </c>
      <c r="EX245" s="625">
        <f t="shared" si="360"/>
        <v>0.93211296815737987</v>
      </c>
    </row>
    <row r="246" spans="1:154" hidden="1" x14ac:dyDescent="0.2">
      <c r="A246" s="619" t="s">
        <v>218</v>
      </c>
      <c r="B246" s="575">
        <f t="shared" si="367"/>
        <v>1959</v>
      </c>
      <c r="D246" s="630"/>
      <c r="E246" s="630"/>
      <c r="F246" s="630"/>
      <c r="G246" s="630"/>
      <c r="H246" s="630"/>
      <c r="J246" s="631"/>
      <c r="K246" s="631"/>
      <c r="L246" s="631"/>
      <c r="M246" s="631"/>
      <c r="N246" s="631"/>
      <c r="O246" s="780"/>
      <c r="X246" s="632"/>
      <c r="Y246" s="632"/>
      <c r="Z246" s="632"/>
      <c r="AA246" s="632"/>
      <c r="AB246" s="632"/>
      <c r="AW246" s="650"/>
      <c r="AX246" s="650"/>
      <c r="AY246" s="650"/>
      <c r="AZ246" s="650"/>
      <c r="BA246" s="650"/>
      <c r="BC246" s="625"/>
      <c r="BD246" s="625"/>
      <c r="BE246" s="625"/>
      <c r="BF246" s="625"/>
      <c r="BG246" s="625"/>
      <c r="BH246" s="633"/>
      <c r="BI246" s="625"/>
      <c r="BT246" s="633"/>
      <c r="BU246" s="633"/>
      <c r="BV246" s="633"/>
      <c r="BW246" s="633"/>
      <c r="BX246" s="633"/>
      <c r="BY246" s="633"/>
      <c r="BZ246" s="633"/>
      <c r="CA246" s="633"/>
      <c r="CB246" s="633"/>
      <c r="CC246" s="633"/>
      <c r="CD246" s="633"/>
      <c r="CG246" s="579"/>
      <c r="CI246" s="625"/>
      <c r="CJ246" s="625"/>
      <c r="CK246" s="625"/>
      <c r="CL246" s="625"/>
      <c r="CN246" s="625"/>
      <c r="CO246" s="625"/>
      <c r="CP246" s="625"/>
      <c r="CQ246" s="625"/>
      <c r="CR246" s="625"/>
      <c r="CS246" s="625"/>
      <c r="CT246" s="625"/>
      <c r="CU246" s="625"/>
      <c r="CV246" s="625"/>
      <c r="CW246" s="625"/>
      <c r="CZ246" s="625"/>
      <c r="DA246" s="625"/>
      <c r="DB246" s="625"/>
      <c r="DC246" s="625"/>
      <c r="DE246" s="625"/>
      <c r="DF246" s="625"/>
      <c r="DG246" s="625"/>
      <c r="DH246" s="625"/>
      <c r="DI246" s="625"/>
      <c r="DK246" s="625"/>
      <c r="DL246" s="625"/>
      <c r="DM246" s="625"/>
      <c r="DN246" s="625"/>
      <c r="DP246" s="625"/>
      <c r="DQ246" s="625"/>
      <c r="DR246" s="625"/>
      <c r="DS246" s="625"/>
      <c r="DU246" s="625"/>
      <c r="DV246" s="625"/>
      <c r="DW246" s="625"/>
      <c r="DX246" s="625"/>
      <c r="EB246" s="625"/>
      <c r="EC246" s="625"/>
      <c r="ED246" s="625"/>
      <c r="EE246" s="625"/>
      <c r="EF246" s="625"/>
      <c r="EG246" s="625"/>
      <c r="EH246" s="625"/>
      <c r="EI246" s="625"/>
      <c r="EJ246" s="625"/>
      <c r="EK246" s="625"/>
      <c r="EL246" s="625"/>
      <c r="EM246" s="625"/>
      <c r="EP246" s="581"/>
      <c r="ER246" s="576">
        <f t="shared" si="366"/>
        <v>1990</v>
      </c>
      <c r="ES246" s="625">
        <f t="shared" si="355"/>
        <v>0.85600624538151782</v>
      </c>
      <c r="ET246" s="625">
        <f t="shared" si="356"/>
        <v>0.85243618376657393</v>
      </c>
      <c r="EU246" s="625">
        <f t="shared" si="357"/>
        <v>1.1018371796820685</v>
      </c>
      <c r="EV246" s="625">
        <f t="shared" si="358"/>
        <v>1</v>
      </c>
      <c r="EW246" s="625">
        <f t="shared" si="359"/>
        <v>1</v>
      </c>
      <c r="EX246" s="625">
        <f t="shared" si="360"/>
        <v>0.91137609765468386</v>
      </c>
    </row>
    <row r="247" spans="1:154" hidden="1" x14ac:dyDescent="0.2">
      <c r="A247" s="619" t="s">
        <v>218</v>
      </c>
      <c r="B247" s="575">
        <f t="shared" si="367"/>
        <v>1960</v>
      </c>
      <c r="D247" s="630"/>
      <c r="E247" s="630"/>
      <c r="F247" s="630"/>
      <c r="G247" s="630"/>
      <c r="H247" s="630"/>
      <c r="J247" s="631"/>
      <c r="K247" s="631"/>
      <c r="L247" s="631"/>
      <c r="M247" s="631"/>
      <c r="N247" s="631"/>
      <c r="O247" s="780"/>
      <c r="X247" s="632"/>
      <c r="Y247" s="632"/>
      <c r="Z247" s="632"/>
      <c r="AA247" s="632"/>
      <c r="AB247" s="632"/>
      <c r="AW247" s="650"/>
      <c r="AX247" s="650"/>
      <c r="AY247" s="650"/>
      <c r="AZ247" s="650"/>
      <c r="BA247" s="650"/>
      <c r="BC247" s="625"/>
      <c r="BD247" s="625"/>
      <c r="BE247" s="625"/>
      <c r="BF247" s="625"/>
      <c r="BG247" s="625"/>
      <c r="BH247" s="633"/>
      <c r="BI247" s="625"/>
      <c r="BT247" s="633"/>
      <c r="BU247" s="633"/>
      <c r="BV247" s="633"/>
      <c r="BW247" s="633"/>
      <c r="BX247" s="633"/>
      <c r="BY247" s="633"/>
      <c r="BZ247" s="633"/>
      <c r="CA247" s="633"/>
      <c r="CB247" s="633"/>
      <c r="CC247" s="633"/>
      <c r="CD247" s="633"/>
      <c r="CG247" s="579"/>
      <c r="CI247" s="625"/>
      <c r="CJ247" s="625"/>
      <c r="CK247" s="625"/>
      <c r="CL247" s="625"/>
      <c r="CN247" s="625"/>
      <c r="CO247" s="625"/>
      <c r="CP247" s="625"/>
      <c r="CQ247" s="625"/>
      <c r="CR247" s="625"/>
      <c r="CS247" s="625"/>
      <c r="CT247" s="625"/>
      <c r="CU247" s="625"/>
      <c r="CV247" s="625"/>
      <c r="CW247" s="625"/>
      <c r="CZ247" s="625"/>
      <c r="DA247" s="625"/>
      <c r="DB247" s="625"/>
      <c r="DC247" s="625"/>
      <c r="DE247" s="625"/>
      <c r="DF247" s="625"/>
      <c r="DG247" s="625"/>
      <c r="DH247" s="625"/>
      <c r="DI247" s="625"/>
      <c r="DK247" s="625"/>
      <c r="DL247" s="625"/>
      <c r="DM247" s="625"/>
      <c r="DN247" s="625"/>
      <c r="DP247" s="625"/>
      <c r="DQ247" s="625"/>
      <c r="DR247" s="625"/>
      <c r="DS247" s="625"/>
      <c r="DU247" s="625"/>
      <c r="DV247" s="625"/>
      <c r="DW247" s="625"/>
      <c r="DX247" s="625"/>
      <c r="EB247" s="625"/>
      <c r="EC247" s="625"/>
      <c r="ED247" s="625"/>
      <c r="EE247" s="625"/>
      <c r="EF247" s="625"/>
      <c r="EG247" s="625"/>
      <c r="EH247" s="625"/>
      <c r="EI247" s="625"/>
      <c r="EJ247" s="625"/>
      <c r="EK247" s="625"/>
      <c r="EL247" s="625"/>
      <c r="EM247" s="625"/>
      <c r="EP247" s="581"/>
      <c r="ER247" s="576">
        <f t="shared" si="366"/>
        <v>1991</v>
      </c>
      <c r="ES247" s="625">
        <f t="shared" si="355"/>
        <v>0.82942282296482439</v>
      </c>
      <c r="ET247" s="625">
        <f t="shared" si="356"/>
        <v>0.85564979555062115</v>
      </c>
      <c r="EU247" s="625">
        <f t="shared" si="357"/>
        <v>1.1039425744452143</v>
      </c>
      <c r="EV247" s="625">
        <f t="shared" si="358"/>
        <v>1</v>
      </c>
      <c r="EW247" s="625">
        <f t="shared" si="359"/>
        <v>1</v>
      </c>
      <c r="EX247" s="625">
        <f t="shared" si="360"/>
        <v>0.87807871143132854</v>
      </c>
    </row>
    <row r="248" spans="1:154" hidden="1" x14ac:dyDescent="0.2">
      <c r="A248" s="619" t="s">
        <v>218</v>
      </c>
      <c r="B248" s="575">
        <f t="shared" si="367"/>
        <v>1961</v>
      </c>
      <c r="D248" s="630"/>
      <c r="E248" s="630"/>
      <c r="F248" s="630"/>
      <c r="G248" s="630"/>
      <c r="H248" s="630"/>
      <c r="J248" s="631"/>
      <c r="K248" s="631"/>
      <c r="L248" s="631"/>
      <c r="M248" s="631"/>
      <c r="N248" s="631"/>
      <c r="O248" s="780"/>
      <c r="X248" s="632"/>
      <c r="Y248" s="632"/>
      <c r="Z248" s="632"/>
      <c r="AA248" s="632"/>
      <c r="AB248" s="632"/>
      <c r="AW248" s="650"/>
      <c r="AX248" s="650"/>
      <c r="AY248" s="650"/>
      <c r="AZ248" s="650"/>
      <c r="BA248" s="650"/>
      <c r="BC248" s="625"/>
      <c r="BD248" s="625"/>
      <c r="BE248" s="625"/>
      <c r="BF248" s="625"/>
      <c r="BG248" s="625"/>
      <c r="BH248" s="633"/>
      <c r="BI248" s="625"/>
      <c r="BT248" s="633"/>
      <c r="BU248" s="633"/>
      <c r="BV248" s="633"/>
      <c r="BW248" s="633"/>
      <c r="BX248" s="633"/>
      <c r="BY248" s="633"/>
      <c r="BZ248" s="633"/>
      <c r="CA248" s="633"/>
      <c r="CB248" s="633"/>
      <c r="CC248" s="633"/>
      <c r="CD248" s="633"/>
      <c r="CG248" s="579"/>
      <c r="CI248" s="625"/>
      <c r="CJ248" s="625"/>
      <c r="CK248" s="625"/>
      <c r="CL248" s="625"/>
      <c r="CN248" s="625"/>
      <c r="CO248" s="625"/>
      <c r="CP248" s="625"/>
      <c r="CQ248" s="625"/>
      <c r="CR248" s="625"/>
      <c r="CS248" s="625"/>
      <c r="CT248" s="625"/>
      <c r="CU248" s="625"/>
      <c r="CV248" s="625"/>
      <c r="CW248" s="625"/>
      <c r="CZ248" s="625"/>
      <c r="DA248" s="625"/>
      <c r="DB248" s="625"/>
      <c r="DC248" s="625"/>
      <c r="DE248" s="625"/>
      <c r="DF248" s="625"/>
      <c r="DG248" s="625"/>
      <c r="DH248" s="625"/>
      <c r="DI248" s="625"/>
      <c r="DK248" s="625"/>
      <c r="DL248" s="625"/>
      <c r="DM248" s="625"/>
      <c r="DN248" s="625"/>
      <c r="DP248" s="625"/>
      <c r="DQ248" s="625"/>
      <c r="DR248" s="625"/>
      <c r="DS248" s="625"/>
      <c r="DU248" s="625"/>
      <c r="DV248" s="625"/>
      <c r="DW248" s="625"/>
      <c r="DX248" s="625"/>
      <c r="EB248" s="625"/>
      <c r="EC248" s="625"/>
      <c r="ED248" s="625"/>
      <c r="EE248" s="625"/>
      <c r="EF248" s="625"/>
      <c r="EG248" s="625"/>
      <c r="EH248" s="625"/>
      <c r="EI248" s="625"/>
      <c r="EJ248" s="625"/>
      <c r="EK248" s="625"/>
      <c r="EL248" s="625"/>
      <c r="EM248" s="625"/>
      <c r="EP248" s="581"/>
      <c r="ER248" s="576">
        <f t="shared" si="366"/>
        <v>1992</v>
      </c>
      <c r="ES248" s="625">
        <f t="shared" si="355"/>
        <v>0.85523493847633425</v>
      </c>
      <c r="ET248" s="625">
        <f t="shared" si="356"/>
        <v>0.88216182191352721</v>
      </c>
      <c r="EU248" s="625">
        <f t="shared" si="357"/>
        <v>1.1070908642120409</v>
      </c>
      <c r="EV248" s="625">
        <f t="shared" si="358"/>
        <v>1</v>
      </c>
      <c r="EW248" s="625">
        <f t="shared" si="359"/>
        <v>1</v>
      </c>
      <c r="EX248" s="625">
        <f t="shared" si="360"/>
        <v>0.8756970952231331</v>
      </c>
    </row>
    <row r="249" spans="1:154" hidden="1" x14ac:dyDescent="0.2">
      <c r="A249" s="619" t="s">
        <v>218</v>
      </c>
      <c r="B249" s="575">
        <f t="shared" si="367"/>
        <v>1962</v>
      </c>
      <c r="D249" s="630"/>
      <c r="E249" s="630"/>
      <c r="F249" s="630"/>
      <c r="G249" s="630"/>
      <c r="H249" s="630"/>
      <c r="J249" s="631"/>
      <c r="K249" s="631"/>
      <c r="L249" s="631"/>
      <c r="M249" s="631"/>
      <c r="N249" s="631"/>
      <c r="O249" s="780"/>
      <c r="X249" s="632"/>
      <c r="Y249" s="632"/>
      <c r="Z249" s="632"/>
      <c r="AA249" s="632"/>
      <c r="AB249" s="632"/>
      <c r="AW249" s="650"/>
      <c r="AX249" s="650"/>
      <c r="AY249" s="650"/>
      <c r="AZ249" s="650"/>
      <c r="BA249" s="650"/>
      <c r="BC249" s="625"/>
      <c r="BD249" s="625"/>
      <c r="BE249" s="625"/>
      <c r="BF249" s="625"/>
      <c r="BG249" s="625"/>
      <c r="BH249" s="633"/>
      <c r="BI249" s="625"/>
      <c r="BT249" s="633"/>
      <c r="BU249" s="633"/>
      <c r="BV249" s="633"/>
      <c r="BW249" s="633"/>
      <c r="BX249" s="633"/>
      <c r="BY249" s="633"/>
      <c r="BZ249" s="633"/>
      <c r="CA249" s="633"/>
      <c r="CB249" s="633"/>
      <c r="CC249" s="633"/>
      <c r="CD249" s="633"/>
      <c r="CG249" s="579"/>
      <c r="CI249" s="625"/>
      <c r="CJ249" s="625"/>
      <c r="CK249" s="625"/>
      <c r="CL249" s="625"/>
      <c r="CN249" s="625"/>
      <c r="CO249" s="625"/>
      <c r="CP249" s="625"/>
      <c r="CQ249" s="625"/>
      <c r="CR249" s="625"/>
      <c r="CS249" s="625"/>
      <c r="CT249" s="625"/>
      <c r="CU249" s="625"/>
      <c r="CV249" s="625"/>
      <c r="CW249" s="625"/>
      <c r="CZ249" s="625"/>
      <c r="DA249" s="625"/>
      <c r="DB249" s="625"/>
      <c r="DC249" s="625"/>
      <c r="DE249" s="625"/>
      <c r="DF249" s="625"/>
      <c r="DG249" s="625"/>
      <c r="DH249" s="625"/>
      <c r="DI249" s="625"/>
      <c r="DK249" s="625"/>
      <c r="DL249" s="625"/>
      <c r="DM249" s="625"/>
      <c r="DN249" s="625"/>
      <c r="DP249" s="625"/>
      <c r="DQ249" s="625"/>
      <c r="DR249" s="625"/>
      <c r="DS249" s="625"/>
      <c r="DU249" s="625"/>
      <c r="DV249" s="625"/>
      <c r="DW249" s="625"/>
      <c r="DX249" s="625"/>
      <c r="EB249" s="625"/>
      <c r="EC249" s="625"/>
      <c r="ED249" s="625"/>
      <c r="EE249" s="625"/>
      <c r="EF249" s="625"/>
      <c r="EG249" s="625"/>
      <c r="EH249" s="625"/>
      <c r="EI249" s="625"/>
      <c r="EJ249" s="625"/>
      <c r="EK249" s="625"/>
      <c r="EL249" s="625"/>
      <c r="EM249" s="625"/>
      <c r="EP249" s="581"/>
      <c r="ER249" s="576">
        <f t="shared" si="366"/>
        <v>1993</v>
      </c>
      <c r="ES249" s="625">
        <f t="shared" si="355"/>
        <v>0.83742034649274499</v>
      </c>
      <c r="ET249" s="625">
        <f t="shared" si="356"/>
        <v>0.88379754496894336</v>
      </c>
      <c r="EU249" s="625">
        <f t="shared" si="357"/>
        <v>1.0923678337615537</v>
      </c>
      <c r="EV249" s="625">
        <f t="shared" si="358"/>
        <v>1</v>
      </c>
      <c r="EW249" s="625">
        <f t="shared" si="359"/>
        <v>1</v>
      </c>
      <c r="EX249" s="625">
        <f t="shared" si="360"/>
        <v>0.86740478676381361</v>
      </c>
    </row>
    <row r="250" spans="1:154" hidden="1" x14ac:dyDescent="0.2">
      <c r="A250" s="619" t="s">
        <v>218</v>
      </c>
      <c r="B250" s="575">
        <f t="shared" si="367"/>
        <v>1963</v>
      </c>
      <c r="D250" s="630"/>
      <c r="E250" s="630"/>
      <c r="F250" s="630"/>
      <c r="G250" s="630"/>
      <c r="H250" s="630"/>
      <c r="J250" s="631"/>
      <c r="K250" s="631"/>
      <c r="L250" s="631"/>
      <c r="M250" s="631"/>
      <c r="N250" s="631"/>
      <c r="O250" s="780"/>
      <c r="X250" s="632"/>
      <c r="Y250" s="632"/>
      <c r="Z250" s="632"/>
      <c r="AA250" s="632"/>
      <c r="AB250" s="632"/>
      <c r="AW250" s="650"/>
      <c r="AX250" s="650"/>
      <c r="AY250" s="650"/>
      <c r="AZ250" s="650"/>
      <c r="BA250" s="650"/>
      <c r="BC250" s="625"/>
      <c r="BD250" s="625"/>
      <c r="BE250" s="625"/>
      <c r="BF250" s="625"/>
      <c r="BG250" s="625"/>
      <c r="BH250" s="633"/>
      <c r="BI250" s="625"/>
      <c r="BT250" s="633"/>
      <c r="BU250" s="633"/>
      <c r="BV250" s="633"/>
      <c r="BW250" s="633"/>
      <c r="BX250" s="633"/>
      <c r="BY250" s="633"/>
      <c r="BZ250" s="633"/>
      <c r="CA250" s="633"/>
      <c r="CB250" s="633"/>
      <c r="CC250" s="633"/>
      <c r="CD250" s="633"/>
      <c r="CG250" s="579"/>
      <c r="CI250" s="625"/>
      <c r="CJ250" s="625"/>
      <c r="CK250" s="625"/>
      <c r="CL250" s="625"/>
      <c r="CN250" s="625"/>
      <c r="CO250" s="625"/>
      <c r="CP250" s="625"/>
      <c r="CQ250" s="625"/>
      <c r="CR250" s="625"/>
      <c r="CS250" s="625"/>
      <c r="CT250" s="625"/>
      <c r="CU250" s="625"/>
      <c r="CV250" s="625"/>
      <c r="CW250" s="625"/>
      <c r="CZ250" s="625"/>
      <c r="DA250" s="625"/>
      <c r="DB250" s="625"/>
      <c r="DC250" s="625"/>
      <c r="DE250" s="625"/>
      <c r="DF250" s="625"/>
      <c r="DG250" s="625"/>
      <c r="DH250" s="625"/>
      <c r="DI250" s="625"/>
      <c r="DK250" s="625"/>
      <c r="DL250" s="625"/>
      <c r="DM250" s="625"/>
      <c r="DN250" s="625"/>
      <c r="DP250" s="625"/>
      <c r="DQ250" s="625"/>
      <c r="DR250" s="625"/>
      <c r="DS250" s="625"/>
      <c r="DU250" s="625"/>
      <c r="DV250" s="625"/>
      <c r="DW250" s="625"/>
      <c r="DX250" s="625"/>
      <c r="EB250" s="625"/>
      <c r="EC250" s="625"/>
      <c r="ED250" s="625"/>
      <c r="EE250" s="625"/>
      <c r="EF250" s="625"/>
      <c r="EG250" s="625"/>
      <c r="EH250" s="625"/>
      <c r="EI250" s="625"/>
      <c r="EJ250" s="625"/>
      <c r="EK250" s="625"/>
      <c r="EL250" s="625"/>
      <c r="EM250" s="625"/>
      <c r="EP250" s="581"/>
      <c r="ER250" s="576">
        <f t="shared" si="366"/>
        <v>1994</v>
      </c>
      <c r="ES250" s="625">
        <f t="shared" si="355"/>
        <v>0.77444276563363956</v>
      </c>
      <c r="ET250" s="625">
        <f t="shared" si="356"/>
        <v>0.81015666469371006</v>
      </c>
      <c r="EU250" s="625">
        <f t="shared" si="357"/>
        <v>1.1178086710783564</v>
      </c>
      <c r="EV250" s="625">
        <f t="shared" si="358"/>
        <v>1</v>
      </c>
      <c r="EW250" s="625">
        <f t="shared" si="359"/>
        <v>1</v>
      </c>
      <c r="EX250" s="625">
        <f t="shared" si="360"/>
        <v>0.8551707617797325</v>
      </c>
    </row>
    <row r="251" spans="1:154" hidden="1" x14ac:dyDescent="0.2">
      <c r="A251" s="619" t="s">
        <v>218</v>
      </c>
      <c r="B251" s="575">
        <f t="shared" si="367"/>
        <v>1964</v>
      </c>
      <c r="D251" s="630"/>
      <c r="E251" s="630"/>
      <c r="F251" s="630"/>
      <c r="G251" s="630"/>
      <c r="H251" s="630"/>
      <c r="J251" s="631"/>
      <c r="K251" s="631"/>
      <c r="L251" s="631"/>
      <c r="M251" s="631"/>
      <c r="N251" s="631"/>
      <c r="O251" s="780"/>
      <c r="X251" s="632"/>
      <c r="Y251" s="632"/>
      <c r="Z251" s="632"/>
      <c r="AA251" s="632"/>
      <c r="AB251" s="632"/>
      <c r="AW251" s="650"/>
      <c r="AX251" s="650"/>
      <c r="AY251" s="650"/>
      <c r="AZ251" s="650"/>
      <c r="BA251" s="650"/>
      <c r="BC251" s="625"/>
      <c r="BD251" s="625"/>
      <c r="BE251" s="625"/>
      <c r="BF251" s="625"/>
      <c r="BG251" s="625"/>
      <c r="BH251" s="633"/>
      <c r="BI251" s="625"/>
      <c r="BT251" s="633"/>
      <c r="BU251" s="633"/>
      <c r="BV251" s="633"/>
      <c r="BW251" s="633"/>
      <c r="BX251" s="633"/>
      <c r="BY251" s="633"/>
      <c r="BZ251" s="633"/>
      <c r="CA251" s="633"/>
      <c r="CB251" s="633"/>
      <c r="CC251" s="633"/>
      <c r="CD251" s="633"/>
      <c r="CG251" s="579"/>
      <c r="CI251" s="625"/>
      <c r="CJ251" s="625"/>
      <c r="CK251" s="625"/>
      <c r="CL251" s="625"/>
      <c r="CN251" s="625"/>
      <c r="CO251" s="625"/>
      <c r="CP251" s="625"/>
      <c r="CQ251" s="625"/>
      <c r="CR251" s="625"/>
      <c r="CS251" s="625"/>
      <c r="CT251" s="625"/>
      <c r="CU251" s="625"/>
      <c r="CV251" s="625"/>
      <c r="CW251" s="625"/>
      <c r="CZ251" s="625"/>
      <c r="DA251" s="625"/>
      <c r="DB251" s="625"/>
      <c r="DC251" s="625"/>
      <c r="DE251" s="625"/>
      <c r="DF251" s="625"/>
      <c r="DG251" s="625"/>
      <c r="DH251" s="625"/>
      <c r="DI251" s="625"/>
      <c r="DK251" s="625"/>
      <c r="DL251" s="625"/>
      <c r="DM251" s="625"/>
      <c r="DN251" s="625"/>
      <c r="DP251" s="625"/>
      <c r="DQ251" s="625"/>
      <c r="DR251" s="625"/>
      <c r="DS251" s="625"/>
      <c r="DU251" s="625"/>
      <c r="DV251" s="625"/>
      <c r="DW251" s="625"/>
      <c r="DX251" s="625"/>
      <c r="EB251" s="625"/>
      <c r="EC251" s="625"/>
      <c r="ED251" s="625"/>
      <c r="EE251" s="625"/>
      <c r="EF251" s="625"/>
      <c r="EG251" s="625"/>
      <c r="EH251" s="625"/>
      <c r="EI251" s="625"/>
      <c r="EJ251" s="625"/>
      <c r="EK251" s="625"/>
      <c r="EL251" s="625"/>
      <c r="EM251" s="625"/>
      <c r="EP251" s="581"/>
      <c r="ER251" s="576">
        <f t="shared" si="366"/>
        <v>1995</v>
      </c>
      <c r="ES251" s="625">
        <f t="shared" si="355"/>
        <v>0.75368839036621904</v>
      </c>
      <c r="ET251" s="625">
        <f t="shared" si="356"/>
        <v>0.77660719785771393</v>
      </c>
      <c r="EU251" s="625">
        <f t="shared" si="357"/>
        <v>1.1308577601946308</v>
      </c>
      <c r="EV251" s="625">
        <f t="shared" si="358"/>
        <v>1</v>
      </c>
      <c r="EW251" s="625">
        <f t="shared" si="359"/>
        <v>1</v>
      </c>
      <c r="EX251" s="625">
        <f t="shared" si="360"/>
        <v>0.85818798817552566</v>
      </c>
    </row>
    <row r="252" spans="1:154" hidden="1" x14ac:dyDescent="0.2">
      <c r="A252" s="619" t="s">
        <v>218</v>
      </c>
      <c r="B252" s="575">
        <f t="shared" si="367"/>
        <v>1965</v>
      </c>
      <c r="D252" s="630"/>
      <c r="E252" s="630"/>
      <c r="F252" s="630"/>
      <c r="G252" s="630"/>
      <c r="H252" s="630"/>
      <c r="J252" s="631"/>
      <c r="K252" s="631"/>
      <c r="L252" s="631"/>
      <c r="M252" s="631"/>
      <c r="N252" s="631"/>
      <c r="O252" s="780"/>
      <c r="X252" s="632"/>
      <c r="Y252" s="632"/>
      <c r="Z252" s="632"/>
      <c r="AA252" s="632"/>
      <c r="AB252" s="632"/>
      <c r="AW252" s="650"/>
      <c r="AX252" s="650"/>
      <c r="AY252" s="650"/>
      <c r="AZ252" s="650"/>
      <c r="BA252" s="650"/>
      <c r="BC252" s="625"/>
      <c r="BD252" s="625"/>
      <c r="BE252" s="625"/>
      <c r="BF252" s="625"/>
      <c r="BG252" s="625"/>
      <c r="BH252" s="633"/>
      <c r="BI252" s="625"/>
      <c r="BT252" s="633"/>
      <c r="BU252" s="633"/>
      <c r="BV252" s="633"/>
      <c r="BW252" s="633"/>
      <c r="BX252" s="633"/>
      <c r="BY252" s="633"/>
      <c r="BZ252" s="633"/>
      <c r="CA252" s="633"/>
      <c r="CB252" s="633"/>
      <c r="CC252" s="633"/>
      <c r="CD252" s="633"/>
      <c r="CG252" s="579"/>
      <c r="CI252" s="625"/>
      <c r="CJ252" s="625"/>
      <c r="CK252" s="625"/>
      <c r="CL252" s="625"/>
      <c r="CN252" s="625"/>
      <c r="CO252" s="625"/>
      <c r="CP252" s="625"/>
      <c r="CQ252" s="625"/>
      <c r="CR252" s="625"/>
      <c r="CS252" s="625"/>
      <c r="CT252" s="625"/>
      <c r="CU252" s="625"/>
      <c r="CV252" s="625"/>
      <c r="CW252" s="625"/>
      <c r="CZ252" s="625"/>
      <c r="DA252" s="625"/>
      <c r="DB252" s="625"/>
      <c r="DC252" s="625"/>
      <c r="DE252" s="625"/>
      <c r="DF252" s="625"/>
      <c r="DG252" s="625"/>
      <c r="DH252" s="625"/>
      <c r="DI252" s="625"/>
      <c r="DK252" s="625"/>
      <c r="DL252" s="625"/>
      <c r="DM252" s="625"/>
      <c r="DN252" s="625"/>
      <c r="DP252" s="625"/>
      <c r="DQ252" s="625"/>
      <c r="DR252" s="625"/>
      <c r="DS252" s="625"/>
      <c r="DU252" s="625"/>
      <c r="DV252" s="625"/>
      <c r="DW252" s="625"/>
      <c r="DX252" s="625"/>
      <c r="EB252" s="625"/>
      <c r="EC252" s="625"/>
      <c r="ED252" s="625"/>
      <c r="EE252" s="625"/>
      <c r="EF252" s="625"/>
      <c r="EG252" s="625"/>
      <c r="EH252" s="625"/>
      <c r="EI252" s="625"/>
      <c r="EJ252" s="625"/>
      <c r="EK252" s="625"/>
      <c r="EL252" s="625"/>
      <c r="EM252" s="625"/>
      <c r="EP252" s="581"/>
      <c r="ER252" s="576">
        <f t="shared" si="366"/>
        <v>1996</v>
      </c>
      <c r="ES252" s="625">
        <f t="shared" si="355"/>
        <v>0.85653481877767157</v>
      </c>
      <c r="ET252" s="625">
        <f t="shared" si="356"/>
        <v>0.89504952634090473</v>
      </c>
      <c r="EU252" s="625">
        <f t="shared" si="357"/>
        <v>1.1411827120312723</v>
      </c>
      <c r="EV252" s="625">
        <f t="shared" si="358"/>
        <v>1</v>
      </c>
      <c r="EW252" s="625">
        <f t="shared" si="359"/>
        <v>1</v>
      </c>
      <c r="EX252" s="625">
        <f t="shared" si="360"/>
        <v>0.83857666111273743</v>
      </c>
    </row>
    <row r="253" spans="1:154" hidden="1" x14ac:dyDescent="0.2">
      <c r="A253" s="619" t="s">
        <v>218</v>
      </c>
      <c r="B253" s="575">
        <f t="shared" si="367"/>
        <v>1966</v>
      </c>
      <c r="D253" s="630"/>
      <c r="E253" s="630"/>
      <c r="F253" s="630"/>
      <c r="G253" s="630"/>
      <c r="H253" s="630"/>
      <c r="J253" s="631"/>
      <c r="K253" s="631"/>
      <c r="L253" s="631"/>
      <c r="M253" s="631"/>
      <c r="N253" s="631"/>
      <c r="O253" s="780"/>
      <c r="X253" s="632"/>
      <c r="Y253" s="632"/>
      <c r="Z253" s="632"/>
      <c r="AA253" s="632"/>
      <c r="AB253" s="632"/>
      <c r="AW253" s="650"/>
      <c r="AX253" s="650"/>
      <c r="AY253" s="650"/>
      <c r="AZ253" s="650"/>
      <c r="BA253" s="650"/>
      <c r="BC253" s="625"/>
      <c r="BD253" s="625"/>
      <c r="BE253" s="625"/>
      <c r="BF253" s="625"/>
      <c r="BG253" s="625"/>
      <c r="BH253" s="633"/>
      <c r="BI253" s="625"/>
      <c r="BT253" s="633"/>
      <c r="BU253" s="633"/>
      <c r="BV253" s="633"/>
      <c r="BW253" s="633"/>
      <c r="BX253" s="633"/>
      <c r="BY253" s="633"/>
      <c r="BZ253" s="633"/>
      <c r="CA253" s="633"/>
      <c r="CB253" s="633"/>
      <c r="CC253" s="633"/>
      <c r="CD253" s="633"/>
      <c r="CG253" s="579"/>
      <c r="CI253" s="625"/>
      <c r="CJ253" s="625"/>
      <c r="CK253" s="625"/>
      <c r="CL253" s="625"/>
      <c r="CN253" s="625"/>
      <c r="CO253" s="625"/>
      <c r="CP253" s="625"/>
      <c r="CQ253" s="625"/>
      <c r="CR253" s="625"/>
      <c r="CS253" s="625"/>
      <c r="CT253" s="625"/>
      <c r="CU253" s="625"/>
      <c r="CV253" s="625"/>
      <c r="CW253" s="625"/>
      <c r="CZ253" s="625"/>
      <c r="DA253" s="625"/>
      <c r="DB253" s="625"/>
      <c r="DC253" s="625"/>
      <c r="DE253" s="625"/>
      <c r="DF253" s="625"/>
      <c r="DG253" s="625"/>
      <c r="DH253" s="625"/>
      <c r="DI253" s="625"/>
      <c r="DK253" s="625"/>
      <c r="DL253" s="625"/>
      <c r="DM253" s="625"/>
      <c r="DN253" s="625"/>
      <c r="DP253" s="625"/>
      <c r="DQ253" s="625"/>
      <c r="DR253" s="625"/>
      <c r="DS253" s="625"/>
      <c r="DU253" s="625"/>
      <c r="DV253" s="625"/>
      <c r="DW253" s="625"/>
      <c r="DX253" s="625"/>
      <c r="EB253" s="625"/>
      <c r="EC253" s="625"/>
      <c r="ED253" s="625"/>
      <c r="EE253" s="625"/>
      <c r="EF253" s="625"/>
      <c r="EG253" s="625"/>
      <c r="EH253" s="625"/>
      <c r="EI253" s="625"/>
      <c r="EJ253" s="625"/>
      <c r="EK253" s="625"/>
      <c r="EL253" s="625"/>
      <c r="EM253" s="625"/>
      <c r="EP253" s="581"/>
      <c r="ER253" s="576">
        <f t="shared" si="366"/>
        <v>1997</v>
      </c>
      <c r="ES253" s="625">
        <f t="shared" si="355"/>
        <v>0.84878454902179135</v>
      </c>
      <c r="ET253" s="625">
        <f t="shared" si="356"/>
        <v>0.89663096487325478</v>
      </c>
      <c r="EU253" s="625">
        <f t="shared" si="357"/>
        <v>1.1371348520318585</v>
      </c>
      <c r="EV253" s="625">
        <f t="shared" si="358"/>
        <v>1</v>
      </c>
      <c r="EW253" s="625">
        <f t="shared" si="359"/>
        <v>1</v>
      </c>
      <c r="EX253" s="625">
        <f t="shared" si="360"/>
        <v>0.83247607664728029</v>
      </c>
    </row>
    <row r="254" spans="1:154" hidden="1" x14ac:dyDescent="0.2">
      <c r="A254" s="619" t="s">
        <v>218</v>
      </c>
      <c r="B254" s="575">
        <f t="shared" si="367"/>
        <v>1967</v>
      </c>
      <c r="D254" s="630"/>
      <c r="E254" s="630"/>
      <c r="F254" s="630"/>
      <c r="G254" s="630"/>
      <c r="H254" s="630"/>
      <c r="J254" s="631"/>
      <c r="K254" s="631"/>
      <c r="L254" s="631"/>
      <c r="M254" s="631"/>
      <c r="N254" s="631"/>
      <c r="O254" s="780"/>
      <c r="X254" s="632"/>
      <c r="Y254" s="632"/>
      <c r="Z254" s="632"/>
      <c r="AA254" s="632"/>
      <c r="AB254" s="632"/>
      <c r="AW254" s="650"/>
      <c r="AX254" s="650"/>
      <c r="AY254" s="650"/>
      <c r="AZ254" s="650"/>
      <c r="BA254" s="650"/>
      <c r="BC254" s="625"/>
      <c r="BD254" s="625"/>
      <c r="BE254" s="625"/>
      <c r="BF254" s="625"/>
      <c r="BG254" s="625"/>
      <c r="BH254" s="633"/>
      <c r="BI254" s="625"/>
      <c r="BT254" s="633"/>
      <c r="BU254" s="633"/>
      <c r="BV254" s="633"/>
      <c r="BW254" s="633"/>
      <c r="BX254" s="633"/>
      <c r="BY254" s="633"/>
      <c r="BZ254" s="633"/>
      <c r="CA254" s="633"/>
      <c r="CB254" s="633"/>
      <c r="CC254" s="633"/>
      <c r="CD254" s="633"/>
      <c r="CG254" s="579"/>
      <c r="CI254" s="625"/>
      <c r="CJ254" s="625"/>
      <c r="CK254" s="625"/>
      <c r="CL254" s="625"/>
      <c r="CN254" s="625"/>
      <c r="CO254" s="625"/>
      <c r="CP254" s="625"/>
      <c r="CQ254" s="625"/>
      <c r="CR254" s="625"/>
      <c r="CS254" s="625"/>
      <c r="CT254" s="625"/>
      <c r="CU254" s="625"/>
      <c r="CV254" s="625"/>
      <c r="CW254" s="625"/>
      <c r="CZ254" s="625"/>
      <c r="DA254" s="625"/>
      <c r="DB254" s="625"/>
      <c r="DC254" s="625"/>
      <c r="DE254" s="625"/>
      <c r="DF254" s="625"/>
      <c r="DG254" s="625"/>
      <c r="DH254" s="625"/>
      <c r="DI254" s="625"/>
      <c r="DK254" s="625"/>
      <c r="DL254" s="625"/>
      <c r="DM254" s="625"/>
      <c r="DN254" s="625"/>
      <c r="DP254" s="625"/>
      <c r="DQ254" s="625"/>
      <c r="DR254" s="625"/>
      <c r="DS254" s="625"/>
      <c r="DU254" s="625"/>
      <c r="DV254" s="625"/>
      <c r="DW254" s="625"/>
      <c r="DX254" s="625"/>
      <c r="EB254" s="625"/>
      <c r="EC254" s="625"/>
      <c r="ED254" s="625"/>
      <c r="EE254" s="625"/>
      <c r="EF254" s="625"/>
      <c r="EG254" s="625"/>
      <c r="EH254" s="625"/>
      <c r="EI254" s="625"/>
      <c r="EJ254" s="625"/>
      <c r="EK254" s="625"/>
      <c r="EL254" s="625"/>
      <c r="EM254" s="625"/>
      <c r="EP254" s="581"/>
      <c r="ER254" s="576">
        <f t="shared" si="366"/>
        <v>1998</v>
      </c>
      <c r="ES254" s="625">
        <f t="shared" si="355"/>
        <v>0.85487179963407733</v>
      </c>
      <c r="ET254" s="625">
        <f t="shared" si="356"/>
        <v>0.90282245785026416</v>
      </c>
      <c r="EU254" s="625">
        <f t="shared" si="357"/>
        <v>1.1515482641454973</v>
      </c>
      <c r="EV254" s="625">
        <f t="shared" si="358"/>
        <v>1</v>
      </c>
      <c r="EW254" s="625">
        <f t="shared" si="359"/>
        <v>1</v>
      </c>
      <c r="EX254" s="625">
        <f t="shared" si="360"/>
        <v>0.82227387494884396</v>
      </c>
    </row>
    <row r="255" spans="1:154" hidden="1" x14ac:dyDescent="0.2">
      <c r="A255" s="619" t="s">
        <v>218</v>
      </c>
      <c r="B255" s="575">
        <f t="shared" si="367"/>
        <v>1968</v>
      </c>
      <c r="D255" s="630"/>
      <c r="E255" s="630"/>
      <c r="F255" s="630"/>
      <c r="G255" s="630"/>
      <c r="H255" s="630"/>
      <c r="J255" s="631"/>
      <c r="K255" s="631"/>
      <c r="L255" s="631"/>
      <c r="M255" s="631"/>
      <c r="N255" s="631"/>
      <c r="O255" s="780"/>
      <c r="X255" s="632"/>
      <c r="Y255" s="632"/>
      <c r="Z255" s="632"/>
      <c r="AA255" s="632"/>
      <c r="AB255" s="632"/>
      <c r="AW255" s="650"/>
      <c r="AX255" s="650"/>
      <c r="AY255" s="650"/>
      <c r="AZ255" s="650"/>
      <c r="BA255" s="650"/>
      <c r="BC255" s="625"/>
      <c r="BD255" s="625"/>
      <c r="BE255" s="625"/>
      <c r="BF255" s="625"/>
      <c r="BG255" s="625"/>
      <c r="BH255" s="633"/>
      <c r="BI255" s="625"/>
      <c r="BT255" s="633"/>
      <c r="BU255" s="633"/>
      <c r="BV255" s="633"/>
      <c r="BW255" s="633"/>
      <c r="BX255" s="633"/>
      <c r="BY255" s="633"/>
      <c r="BZ255" s="633"/>
      <c r="CA255" s="633"/>
      <c r="CB255" s="633"/>
      <c r="CC255" s="633"/>
      <c r="CD255" s="633"/>
      <c r="CG255" s="579"/>
      <c r="CI255" s="625"/>
      <c r="CJ255" s="625"/>
      <c r="CK255" s="625"/>
      <c r="CL255" s="625"/>
      <c r="CN255" s="625"/>
      <c r="CO255" s="625"/>
      <c r="CP255" s="625"/>
      <c r="CQ255" s="625"/>
      <c r="CR255" s="625"/>
      <c r="CS255" s="625"/>
      <c r="CT255" s="625"/>
      <c r="CU255" s="625"/>
      <c r="CV255" s="625"/>
      <c r="CW255" s="625"/>
      <c r="CZ255" s="625"/>
      <c r="DA255" s="625"/>
      <c r="DB255" s="625"/>
      <c r="DC255" s="625"/>
      <c r="DE255" s="625"/>
      <c r="DF255" s="625"/>
      <c r="DG255" s="625"/>
      <c r="DH255" s="625"/>
      <c r="DI255" s="625"/>
      <c r="DK255" s="625"/>
      <c r="DL255" s="625"/>
      <c r="DM255" s="625"/>
      <c r="DN255" s="625"/>
      <c r="DP255" s="625"/>
      <c r="DQ255" s="625"/>
      <c r="DR255" s="625"/>
      <c r="DS255" s="625"/>
      <c r="DU255" s="625"/>
      <c r="DV255" s="625"/>
      <c r="DW255" s="625"/>
      <c r="DX255" s="625"/>
      <c r="EB255" s="625"/>
      <c r="EC255" s="625"/>
      <c r="ED255" s="625"/>
      <c r="EE255" s="625"/>
      <c r="EF255" s="625"/>
      <c r="EG255" s="625"/>
      <c r="EH255" s="625"/>
      <c r="EI255" s="625"/>
      <c r="EJ255" s="625"/>
      <c r="EK255" s="625"/>
      <c r="EL255" s="625"/>
      <c r="EM255" s="625"/>
      <c r="EP255" s="581"/>
      <c r="ER255" s="576">
        <f t="shared" si="366"/>
        <v>1999</v>
      </c>
      <c r="ES255" s="625">
        <f t="shared" si="355"/>
        <v>0.94458167765200329</v>
      </c>
      <c r="ET255" s="625">
        <f t="shared" si="356"/>
        <v>0.99062825223559103</v>
      </c>
      <c r="EU255" s="625">
        <f t="shared" si="357"/>
        <v>1.1801771857119714</v>
      </c>
      <c r="EV255" s="625">
        <f t="shared" si="358"/>
        <v>1</v>
      </c>
      <c r="EW255" s="625">
        <f t="shared" si="359"/>
        <v>1</v>
      </c>
      <c r="EX255" s="625">
        <f t="shared" si="360"/>
        <v>0.80794461845460219</v>
      </c>
    </row>
    <row r="256" spans="1:154" hidden="1" x14ac:dyDescent="0.2">
      <c r="A256" s="619" t="s">
        <v>218</v>
      </c>
      <c r="B256" s="575">
        <f t="shared" si="367"/>
        <v>1969</v>
      </c>
      <c r="D256" s="630"/>
      <c r="E256" s="630"/>
      <c r="F256" s="630"/>
      <c r="G256" s="630"/>
      <c r="H256" s="630"/>
      <c r="I256" s="593"/>
      <c r="J256" s="631"/>
      <c r="K256" s="631"/>
      <c r="L256" s="631"/>
      <c r="M256" s="631"/>
      <c r="N256" s="631"/>
      <c r="O256" s="780"/>
      <c r="X256" s="632"/>
      <c r="Y256" s="632"/>
      <c r="Z256" s="632"/>
      <c r="AA256" s="632"/>
      <c r="AB256" s="632"/>
      <c r="AW256" s="650"/>
      <c r="AX256" s="650"/>
      <c r="AY256" s="650"/>
      <c r="AZ256" s="650"/>
      <c r="BA256" s="650"/>
      <c r="BC256" s="625"/>
      <c r="BD256" s="625"/>
      <c r="BE256" s="625"/>
      <c r="BF256" s="625"/>
      <c r="BG256" s="625"/>
      <c r="BH256" s="633"/>
      <c r="BI256" s="625"/>
      <c r="BT256" s="633"/>
      <c r="BU256" s="633"/>
      <c r="BV256" s="633"/>
      <c r="BW256" s="633"/>
      <c r="BX256" s="633"/>
      <c r="BY256" s="633"/>
      <c r="BZ256" s="633"/>
      <c r="CA256" s="633"/>
      <c r="CB256" s="633"/>
      <c r="CC256" s="633"/>
      <c r="CD256" s="633"/>
      <c r="CG256" s="579"/>
      <c r="CI256" s="625"/>
      <c r="CJ256" s="625"/>
      <c r="CK256" s="625"/>
      <c r="CL256" s="625"/>
      <c r="CN256" s="625"/>
      <c r="CO256" s="625"/>
      <c r="CP256" s="625"/>
      <c r="CQ256" s="625"/>
      <c r="CR256" s="625"/>
      <c r="CS256" s="625"/>
      <c r="CT256" s="625"/>
      <c r="CU256" s="625"/>
      <c r="CV256" s="625"/>
      <c r="CW256" s="625"/>
      <c r="CZ256" s="625"/>
      <c r="DA256" s="625"/>
      <c r="DB256" s="625"/>
      <c r="DC256" s="625"/>
      <c r="DE256" s="625"/>
      <c r="DF256" s="625"/>
      <c r="DG256" s="625"/>
      <c r="DH256" s="625"/>
      <c r="DI256" s="625"/>
      <c r="DK256" s="625"/>
      <c r="DL256" s="625"/>
      <c r="DM256" s="625"/>
      <c r="DN256" s="625"/>
      <c r="DP256" s="625"/>
      <c r="DQ256" s="625"/>
      <c r="DR256" s="625"/>
      <c r="DS256" s="625"/>
      <c r="DU256" s="625"/>
      <c r="DV256" s="625"/>
      <c r="DW256" s="625"/>
      <c r="DX256" s="625"/>
      <c r="EB256" s="625"/>
      <c r="EC256" s="625"/>
      <c r="ED256" s="625"/>
      <c r="EE256" s="625"/>
      <c r="EF256" s="625"/>
      <c r="EG256" s="625"/>
      <c r="EH256" s="625"/>
      <c r="EI256" s="625"/>
      <c r="EJ256" s="625"/>
      <c r="EK256" s="625"/>
      <c r="EL256" s="625"/>
      <c r="EM256" s="625"/>
      <c r="EP256" s="581"/>
      <c r="ER256" s="576">
        <f t="shared" si="366"/>
        <v>2000</v>
      </c>
      <c r="ES256" s="625">
        <f t="shared" si="355"/>
        <v>1.1574209844463594</v>
      </c>
      <c r="ET256" s="625">
        <f t="shared" si="356"/>
        <v>1.2316361124121959</v>
      </c>
      <c r="EU256" s="625">
        <f t="shared" si="357"/>
        <v>1.1772135287630474</v>
      </c>
      <c r="EV256" s="625">
        <f t="shared" si="358"/>
        <v>1</v>
      </c>
      <c r="EW256" s="625">
        <f t="shared" si="359"/>
        <v>1</v>
      </c>
      <c r="EX256" s="625">
        <f t="shared" si="360"/>
        <v>0.7982771411549574</v>
      </c>
    </row>
    <row r="257" spans="1:154" x14ac:dyDescent="0.2">
      <c r="A257" s="619" t="s">
        <v>218</v>
      </c>
      <c r="B257" s="575">
        <f t="shared" si="367"/>
        <v>1970</v>
      </c>
      <c r="D257" s="630">
        <f>Mining_Data!M10</f>
        <v>495.05641637626729</v>
      </c>
      <c r="E257" s="630">
        <f>Mining_Data!N10</f>
        <v>420.49697680716838</v>
      </c>
      <c r="F257" s="630">
        <f>Mining_Data!O10</f>
        <v>46.097323422316961</v>
      </c>
      <c r="G257" s="630"/>
      <c r="H257" s="630">
        <f t="shared" ref="H257:H266" si="368">SUM(D257:G257)</f>
        <v>961.65071660575268</v>
      </c>
      <c r="I257" s="635"/>
      <c r="J257" s="636">
        <f t="shared" ref="J257:L276" si="369">J36</f>
        <v>339544.86719908594</v>
      </c>
      <c r="K257" s="636">
        <f t="shared" si="369"/>
        <v>45531.886494143415</v>
      </c>
      <c r="L257" s="636">
        <f t="shared" si="369"/>
        <v>36040.915999999997</v>
      </c>
      <c r="M257" s="636"/>
      <c r="N257" s="636">
        <f>SUM(J257:M257)</f>
        <v>421117.66969322937</v>
      </c>
      <c r="O257" s="781"/>
      <c r="P257" s="779"/>
      <c r="Q257" s="779"/>
      <c r="R257" s="639">
        <f t="shared" ref="R257:T276" si="370">R36</f>
        <v>273457.92574899219</v>
      </c>
      <c r="S257" s="639">
        <f t="shared" si="370"/>
        <v>36669.837888689275</v>
      </c>
      <c r="T257" s="639">
        <f t="shared" si="370"/>
        <v>29026.131988839545</v>
      </c>
      <c r="U257" s="645"/>
      <c r="V257" s="630">
        <f>SUM(R257:U257)</f>
        <v>339153.89562652103</v>
      </c>
      <c r="W257" s="625"/>
      <c r="X257" s="639">
        <f t="shared" ref="X257:X298" si="371">D257/J257*1000</f>
        <v>1.458</v>
      </c>
      <c r="Y257" s="639">
        <f t="shared" ref="Y257:Y298" si="372">E257/K257*1000</f>
        <v>9.2352197368596887</v>
      </c>
      <c r="Z257" s="639">
        <f t="shared" ref="Z257:Z298" si="373">F257/L257*1000</f>
        <v>1.2790275203415187</v>
      </c>
      <c r="AA257" s="630"/>
      <c r="AB257" s="630">
        <f>H257/V257*1000</f>
        <v>2.8354405743424809</v>
      </c>
      <c r="AE257" s="639">
        <f>D257/R257*1000</f>
        <v>1.810356803593548</v>
      </c>
      <c r="AF257" s="639">
        <f>E257/S257*1000</f>
        <v>11.467107601718352</v>
      </c>
      <c r="AG257" s="639">
        <f>F257/T257*1000</f>
        <v>1.5881318061959215</v>
      </c>
      <c r="AH257" s="630"/>
      <c r="AI257" s="639">
        <f t="shared" ref="AI257:AI297" si="374">H257/V257*1000</f>
        <v>2.8354405743424809</v>
      </c>
      <c r="AK257" s="640">
        <f t="shared" ref="AK257:AK298" si="375">X257/X$300</f>
        <v>0.99965814891090776</v>
      </c>
      <c r="AL257" s="640">
        <f t="shared" ref="AL257:AL298" si="376">Y257/Y$300</f>
        <v>1.2889760620895869</v>
      </c>
      <c r="AM257" s="640">
        <f t="shared" ref="AM257:AM298" si="377">Z257/Z$300</f>
        <v>0.99984940638347986</v>
      </c>
      <c r="AN257" s="641"/>
      <c r="AO257" s="640">
        <f t="shared" ref="AO257:AO298" si="378">AB257/AB$300</f>
        <v>1.0813338588398422</v>
      </c>
      <c r="AQ257" s="635">
        <f>J257/R257</f>
        <v>1.2416713330545597</v>
      </c>
      <c r="AR257" s="635">
        <f>K257/S257</f>
        <v>1.2416713330545597</v>
      </c>
      <c r="AS257" s="635">
        <f>L257/T257</f>
        <v>1.2416713330545597</v>
      </c>
      <c r="AT257" s="635"/>
      <c r="AU257" s="635">
        <f t="shared" ref="AU257:AU297" si="379">N257/V257</f>
        <v>1.2416713330545597</v>
      </c>
      <c r="AW257" s="635">
        <f t="shared" ref="AW257:AY276" si="380">AW36</f>
        <v>0.8062945148951679</v>
      </c>
      <c r="AX257" s="635">
        <f t="shared" si="380"/>
        <v>0.10812152937517897</v>
      </c>
      <c r="AY257" s="635">
        <f t="shared" si="380"/>
        <v>8.558395572965305E-2</v>
      </c>
      <c r="AZ257" s="650"/>
      <c r="BA257" s="635">
        <f>SUM(AW257:AZ257)</f>
        <v>0.99999999999999989</v>
      </c>
      <c r="BC257" s="625"/>
      <c r="BD257" s="642">
        <f t="shared" ref="BD257:BD298" si="381">AK257</f>
        <v>0.99965814891090776</v>
      </c>
      <c r="BE257" s="642">
        <f t="shared" ref="BE257:BE298" si="382">AL257</f>
        <v>1.2889760620895869</v>
      </c>
      <c r="BF257" s="642">
        <f t="shared" ref="BF257:BF298" si="383">AM257</f>
        <v>0.99984940638347986</v>
      </c>
      <c r="BG257" s="642">
        <v>1</v>
      </c>
      <c r="BH257" s="633"/>
      <c r="BI257" s="642">
        <f t="shared" ref="BI257:BI298" si="384">AQ257</f>
        <v>1.2416713330545597</v>
      </c>
      <c r="BJ257" s="642">
        <f t="shared" ref="BJ257:BJ298" si="385">AR257</f>
        <v>1.2416713330545597</v>
      </c>
      <c r="BK257" s="642">
        <f t="shared" ref="BK257:BK298" si="386">AS257</f>
        <v>1.2416713330545597</v>
      </c>
      <c r="BL257" s="642">
        <v>1</v>
      </c>
      <c r="BN257" s="642">
        <v>1</v>
      </c>
      <c r="BO257" s="642">
        <v>1</v>
      </c>
      <c r="BP257" s="642">
        <v>1</v>
      </c>
      <c r="BQ257" s="642">
        <v>1</v>
      </c>
      <c r="BS257" s="625">
        <f>CD257*BT257*BZ257</f>
        <v>1.0027101309626998</v>
      </c>
      <c r="BT257" s="634">
        <f t="shared" ref="BT257:BT298" si="387">N257/N$300</f>
        <v>0.92729005271184517</v>
      </c>
      <c r="BU257" s="634">
        <f t="shared" ref="BU257:BU298" si="388">AB257/AB$300</f>
        <v>1.0813338588398422</v>
      </c>
      <c r="BV257" s="634">
        <f t="shared" ref="BV257:BV298" si="389">EH257</f>
        <v>0.98704230406864657</v>
      </c>
      <c r="BW257" s="634">
        <f t="shared" ref="BW257:BW298" si="390">EL257</f>
        <v>0.98216775910384524</v>
      </c>
      <c r="BX257" s="634">
        <v>1</v>
      </c>
      <c r="BY257" s="634">
        <v>1</v>
      </c>
      <c r="BZ257" s="634">
        <f t="shared" ref="BZ257:BZ298" si="391">ED257</f>
        <v>1.1154198307546701</v>
      </c>
      <c r="CA257" s="634">
        <f>BT257*BV257*BW257*BZ257</f>
        <v>1.0027101309626998</v>
      </c>
      <c r="CB257" s="634">
        <f t="shared" ref="CB257:CB298" si="392">BT257*BU257</f>
        <v>1.0027101309627002</v>
      </c>
      <c r="CC257" s="634"/>
      <c r="CD257" s="634">
        <f t="shared" ref="CD257:CD298" si="393">BV257*BW257*BX257*BY257</f>
        <v>0.9694411279277988</v>
      </c>
      <c r="CE257" s="625">
        <f>CA257/CB257</f>
        <v>0.99999999999999956</v>
      </c>
      <c r="CG257" s="579"/>
      <c r="CI257" s="625">
        <f t="shared" ref="CI257:CI298" si="394">D257/$H257</f>
        <v>0.51479857273295748</v>
      </c>
      <c r="CJ257" s="625">
        <f t="shared" ref="CJ257:CJ298" si="395">E257/$H257</f>
        <v>0.43726580716474345</v>
      </c>
      <c r="CK257" s="625">
        <f t="shared" ref="CK257:CK298" si="396">F257/$H257</f>
        <v>4.7935620102299008E-2</v>
      </c>
      <c r="CL257" s="625">
        <f t="shared" ref="CL257:CL298" si="397">G257/$H257</f>
        <v>0</v>
      </c>
      <c r="CN257" s="625" t="e">
        <f t="shared" ref="CN257:CP272" si="398">(CI257-CI256)/LN(CI257/CI256)</f>
        <v>#DIV/0!</v>
      </c>
      <c r="CO257" s="625" t="e">
        <f t="shared" si="398"/>
        <v>#DIV/0!</v>
      </c>
      <c r="CP257" s="625" t="e">
        <f t="shared" si="398"/>
        <v>#DIV/0!</v>
      </c>
      <c r="CQ257" s="625"/>
      <c r="CR257" s="625" t="e">
        <f t="shared" ref="CR257:CR297" si="399">SUM(CN257:CQ257)</f>
        <v>#DIV/0!</v>
      </c>
      <c r="CS257" s="625"/>
      <c r="CT257" s="625" t="e">
        <f t="shared" ref="CT257:CW272" si="400">CN257/$CR257</f>
        <v>#DIV/0!</v>
      </c>
      <c r="CU257" s="625" t="e">
        <f t="shared" si="400"/>
        <v>#DIV/0!</v>
      </c>
      <c r="CV257" s="625" t="e">
        <f t="shared" si="400"/>
        <v>#DIV/0!</v>
      </c>
      <c r="CW257" s="625" t="e">
        <f t="shared" si="400"/>
        <v>#DIV/0!</v>
      </c>
      <c r="CZ257" s="625"/>
      <c r="DA257" s="625"/>
      <c r="DB257" s="625"/>
      <c r="DC257" s="625"/>
      <c r="DE257" s="625"/>
      <c r="DF257" s="625"/>
      <c r="DG257" s="625"/>
      <c r="DH257" s="625"/>
      <c r="DI257" s="625"/>
      <c r="DK257" s="625"/>
      <c r="DL257" s="625"/>
      <c r="DM257" s="625"/>
      <c r="DN257" s="625"/>
      <c r="DP257" s="625"/>
      <c r="DQ257" s="625"/>
      <c r="DR257" s="625"/>
      <c r="DS257" s="625"/>
      <c r="DU257" s="625"/>
      <c r="DV257" s="625"/>
      <c r="DW257" s="625"/>
      <c r="DX257" s="625"/>
      <c r="EB257" s="625"/>
      <c r="EC257" s="664">
        <v>1</v>
      </c>
      <c r="ED257" s="625">
        <f t="shared" ref="ED257:ED298" si="401">EC257/EC$300</f>
        <v>1.1154198307546701</v>
      </c>
      <c r="EE257" s="625"/>
      <c r="EF257" s="625"/>
      <c r="EG257" s="664">
        <v>1</v>
      </c>
      <c r="EH257" s="625">
        <f t="shared" ref="EH257:EH298" si="402">EG257/EG$300</f>
        <v>0.98704230406864657</v>
      </c>
      <c r="EI257" s="625"/>
      <c r="EJ257" s="625"/>
      <c r="EK257" s="664">
        <v>1</v>
      </c>
      <c r="EL257" s="625">
        <f t="shared" ref="EL257:EL298" si="403">EK257/EK$300</f>
        <v>0.98216775910384524</v>
      </c>
      <c r="EM257" s="625"/>
      <c r="EP257" s="581"/>
      <c r="ER257" s="576">
        <f t="shared" si="366"/>
        <v>2001</v>
      </c>
      <c r="ES257" s="625">
        <f t="shared" si="355"/>
        <v>1.0412754877963983</v>
      </c>
      <c r="ET257" s="625">
        <f t="shared" si="356"/>
        <v>1.1300485119475592</v>
      </c>
      <c r="EU257" s="625">
        <f t="shared" si="357"/>
        <v>1.1579625231024382</v>
      </c>
      <c r="EV257" s="625">
        <f t="shared" si="358"/>
        <v>1</v>
      </c>
      <c r="EW257" s="625">
        <f t="shared" si="359"/>
        <v>1</v>
      </c>
      <c r="EX257" s="625">
        <f t="shared" si="360"/>
        <v>0.79574524716460537</v>
      </c>
    </row>
    <row r="258" spans="1:154" x14ac:dyDescent="0.2">
      <c r="A258" s="619" t="s">
        <v>218</v>
      </c>
      <c r="B258" s="575">
        <f t="shared" si="367"/>
        <v>1971</v>
      </c>
      <c r="D258" s="630">
        <f>Mining_Data!M11</f>
        <v>488.83370139658865</v>
      </c>
      <c r="E258" s="630">
        <f>Mining_Data!N11</f>
        <v>425.66769762936963</v>
      </c>
      <c r="F258" s="630">
        <f>Mining_Data!O11</f>
        <v>47.568514595369635</v>
      </c>
      <c r="G258" s="630"/>
      <c r="H258" s="630">
        <f t="shared" si="368"/>
        <v>962.06991362132794</v>
      </c>
      <c r="I258" s="635"/>
      <c r="J258" s="636">
        <f t="shared" si="369"/>
        <v>335276.88710328442</v>
      </c>
      <c r="K258" s="636">
        <f t="shared" si="369"/>
        <v>46490.452525599067</v>
      </c>
      <c r="L258" s="636">
        <f t="shared" si="369"/>
        <v>37191.158000000003</v>
      </c>
      <c r="M258" s="636"/>
      <c r="N258" s="636">
        <f t="shared" ref="N258:N297" si="404">SUM(J258:M258)</f>
        <v>418958.49762888346</v>
      </c>
      <c r="O258" s="781"/>
      <c r="P258" s="779"/>
      <c r="Q258" s="779"/>
      <c r="R258" s="639">
        <f t="shared" si="370"/>
        <v>270020.63926086645</v>
      </c>
      <c r="S258" s="639">
        <f t="shared" si="370"/>
        <v>37441.834475819574</v>
      </c>
      <c r="T258" s="639">
        <f t="shared" si="370"/>
        <v>29952.497903376981</v>
      </c>
      <c r="U258" s="645"/>
      <c r="V258" s="630">
        <f t="shared" ref="V258:V297" si="405">SUM(R258:U258)</f>
        <v>337414.97164006304</v>
      </c>
      <c r="X258" s="639">
        <f t="shared" si="371"/>
        <v>1.458</v>
      </c>
      <c r="Y258" s="639">
        <f t="shared" si="372"/>
        <v>9.1560239684693112</v>
      </c>
      <c r="Z258" s="639">
        <f t="shared" si="373"/>
        <v>1.2790275203415187</v>
      </c>
      <c r="AA258" s="630"/>
      <c r="AB258" s="630">
        <f t="shared" ref="AB258:AB297" si="406">H258/V258*1000</f>
        <v>2.8512958655776979</v>
      </c>
      <c r="AE258" s="639">
        <f t="shared" ref="AE258:AE297" si="407">D258/R258*1000</f>
        <v>1.810356803593548</v>
      </c>
      <c r="AF258" s="639">
        <f t="shared" ref="AF258:AF298" si="408">E258/S258*1000</f>
        <v>11.368772486408789</v>
      </c>
      <c r="AG258" s="639">
        <f t="shared" ref="AG258:AG298" si="409">F258/T258*1000</f>
        <v>1.5881318061959215</v>
      </c>
      <c r="AH258" s="630"/>
      <c r="AI258" s="639">
        <f t="shared" si="374"/>
        <v>2.8512958655776979</v>
      </c>
      <c r="AK258" s="640">
        <f t="shared" si="375"/>
        <v>0.99965814891090776</v>
      </c>
      <c r="AL258" s="640">
        <f t="shared" si="376"/>
        <v>1.2779225676863559</v>
      </c>
      <c r="AM258" s="640">
        <f t="shared" si="377"/>
        <v>0.99984940638347986</v>
      </c>
      <c r="AN258" s="641"/>
      <c r="AO258" s="640">
        <f t="shared" si="378"/>
        <v>1.0873804899734827</v>
      </c>
      <c r="AQ258" s="635">
        <f t="shared" ref="AQ258:AQ297" si="410">J258/R258</f>
        <v>1.2416713330545597</v>
      </c>
      <c r="AR258" s="635">
        <f t="shared" ref="AR258:AR298" si="411">K258/S258</f>
        <v>1.2416713330545599</v>
      </c>
      <c r="AS258" s="635">
        <f t="shared" ref="AS258:AS298" si="412">L258/T258</f>
        <v>1.2416713330545597</v>
      </c>
      <c r="AT258" s="635"/>
      <c r="AU258" s="635">
        <f t="shared" si="379"/>
        <v>1.2416713330545595</v>
      </c>
      <c r="AW258" s="635">
        <f t="shared" si="380"/>
        <v>0.80026276827132192</v>
      </c>
      <c r="AX258" s="635">
        <f t="shared" si="380"/>
        <v>0.11096672531698031</v>
      </c>
      <c r="AY258" s="635">
        <f t="shared" si="380"/>
        <v>8.8770506411697606E-2</v>
      </c>
      <c r="AZ258" s="650"/>
      <c r="BA258" s="635">
        <f t="shared" ref="BA258:BA298" si="413">SUM(AW258:AZ258)</f>
        <v>0.99999999999999978</v>
      </c>
      <c r="BC258" s="625"/>
      <c r="BD258" s="642">
        <f t="shared" si="381"/>
        <v>0.99965814891090776</v>
      </c>
      <c r="BE258" s="642">
        <f t="shared" si="382"/>
        <v>1.2779225676863559</v>
      </c>
      <c r="BF258" s="642">
        <f t="shared" si="383"/>
        <v>0.99984940638347986</v>
      </c>
      <c r="BG258" s="642">
        <v>1</v>
      </c>
      <c r="BH258" s="633"/>
      <c r="BI258" s="642">
        <f t="shared" si="384"/>
        <v>1.2416713330545597</v>
      </c>
      <c r="BJ258" s="642">
        <f t="shared" si="385"/>
        <v>1.2416713330545599</v>
      </c>
      <c r="BK258" s="642">
        <f t="shared" si="386"/>
        <v>1.2416713330545597</v>
      </c>
      <c r="BL258" s="642">
        <v>1</v>
      </c>
      <c r="BN258" s="642">
        <v>1</v>
      </c>
      <c r="BO258" s="642">
        <v>1</v>
      </c>
      <c r="BP258" s="642">
        <v>1</v>
      </c>
      <c r="BQ258" s="642">
        <v>1</v>
      </c>
      <c r="BT258" s="634">
        <f t="shared" si="387"/>
        <v>0.92253561251269656</v>
      </c>
      <c r="BU258" s="634">
        <f t="shared" si="388"/>
        <v>1.0873804899734827</v>
      </c>
      <c r="BV258" s="634">
        <f t="shared" si="389"/>
        <v>0.98704230406864657</v>
      </c>
      <c r="BW258" s="634">
        <f t="shared" si="390"/>
        <v>0.99140846291829932</v>
      </c>
      <c r="BX258" s="634">
        <v>1</v>
      </c>
      <c r="BY258" s="634">
        <v>1</v>
      </c>
      <c r="BZ258" s="634">
        <f t="shared" si="391"/>
        <v>1.1112023418676507</v>
      </c>
      <c r="CA258" s="634">
        <f t="shared" ref="CA258:CA298" si="414">BT258*BV258*BW258*BZ258</f>
        <v>1.0031472263520429</v>
      </c>
      <c r="CB258" s="634">
        <f t="shared" si="392"/>
        <v>1.0031472263520429</v>
      </c>
      <c r="CC258" s="634"/>
      <c r="CD258" s="634">
        <f t="shared" si="393"/>
        <v>0.97856209351203349</v>
      </c>
      <c r="CE258" s="625">
        <f t="shared" ref="CE258:CE271" si="415">CA258/CB258</f>
        <v>1</v>
      </c>
      <c r="CG258" s="579"/>
      <c r="CI258" s="625">
        <f t="shared" si="394"/>
        <v>0.50810621398248434</v>
      </c>
      <c r="CJ258" s="625">
        <f t="shared" si="395"/>
        <v>0.44244985899945005</v>
      </c>
      <c r="CK258" s="625">
        <f t="shared" si="396"/>
        <v>4.9443927018065624E-2</v>
      </c>
      <c r="CL258" s="625">
        <f t="shared" si="397"/>
        <v>0</v>
      </c>
      <c r="CN258" s="625">
        <f t="shared" si="398"/>
        <v>0.51144509581034081</v>
      </c>
      <c r="CO258" s="625">
        <f t="shared" si="398"/>
        <v>0.43985274154261328</v>
      </c>
      <c r="CP258" s="625">
        <f t="shared" si="398"/>
        <v>4.8685879629370682E-2</v>
      </c>
      <c r="CQ258" s="625"/>
      <c r="CR258" s="625">
        <f t="shared" si="399"/>
        <v>0.9999837169823248</v>
      </c>
      <c r="CS258" s="625"/>
      <c r="CT258" s="625">
        <f t="shared" si="400"/>
        <v>0.51145342381548087</v>
      </c>
      <c r="CU258" s="625">
        <f t="shared" si="400"/>
        <v>0.43985990378920131</v>
      </c>
      <c r="CV258" s="625">
        <f t="shared" si="400"/>
        <v>4.8686672395317841E-2</v>
      </c>
      <c r="CW258" s="625">
        <f t="shared" si="400"/>
        <v>0</v>
      </c>
      <c r="CZ258" s="625">
        <f t="shared" ref="CZ258:CZ298" si="416">LN(BD258/BD257)</f>
        <v>0</v>
      </c>
      <c r="DA258" s="625">
        <f t="shared" ref="DA258:DA298" si="417">LN(BE258/BE257)</f>
        <v>-8.6123874138973808E-3</v>
      </c>
      <c r="DB258" s="625">
        <f t="shared" ref="DB258:DB298" si="418">LN(BF258/BF257)</f>
        <v>0</v>
      </c>
      <c r="DC258" s="625">
        <f t="shared" ref="DC258:DC298" si="419">LN(BG258/BG257)</f>
        <v>0</v>
      </c>
      <c r="DE258" s="625">
        <f t="shared" ref="DE258:DE298" si="420">LN(AQ258/AQ257)</f>
        <v>0</v>
      </c>
      <c r="DF258" s="625">
        <f t="shared" ref="DF258:DF298" si="421">LN(AR258/AR257)</f>
        <v>2.2204460492503128E-16</v>
      </c>
      <c r="DG258" s="625">
        <f t="shared" ref="DG258:DG298" si="422">LN(AS258/AS257)</f>
        <v>0</v>
      </c>
      <c r="DH258" s="625">
        <f t="shared" ref="DH258:DH298" si="423">M258/$N258</f>
        <v>0</v>
      </c>
      <c r="DI258" s="625"/>
      <c r="DK258" s="625">
        <f t="shared" ref="DK258:DK298" si="424">LN(AW258/AW257)</f>
        <v>-7.5089447831255254E-3</v>
      </c>
      <c r="DL258" s="625">
        <f t="shared" ref="DL258:DL298" si="425">LN(AX258/AX257)</f>
        <v>2.5974517980012241E-2</v>
      </c>
      <c r="DM258" s="625">
        <f t="shared" ref="DM258:DM298" si="426">LN(AY258/AY257)</f>
        <v>3.6556627310549247E-2</v>
      </c>
      <c r="DN258" s="625"/>
      <c r="DP258" s="625">
        <f t="shared" ref="DP258:DP298" si="427">LN(BI258/BI257)</f>
        <v>0</v>
      </c>
      <c r="DQ258" s="625">
        <f t="shared" ref="DQ258:DQ298" si="428">LN(BJ258/BJ257)</f>
        <v>2.2204460492503128E-16</v>
      </c>
      <c r="DR258" s="625">
        <f t="shared" ref="DR258:DR298" si="429">LN(BK258/BK257)</f>
        <v>0</v>
      </c>
      <c r="DS258" s="625">
        <f t="shared" ref="DS258:DS298" si="430">LN(BL258/BL257)</f>
        <v>0</v>
      </c>
      <c r="DU258" s="625">
        <f t="shared" ref="DU258:DU298" si="431">LN(BN258/BN257)</f>
        <v>0</v>
      </c>
      <c r="DV258" s="625">
        <f t="shared" ref="DV258:DV298" si="432">LN(BO258/BO257)</f>
        <v>0</v>
      </c>
      <c r="DW258" s="625">
        <f t="shared" ref="DW258:DW298" si="433">LN(BP258/BP257)</f>
        <v>0</v>
      </c>
      <c r="DX258" s="625">
        <f t="shared" ref="DX258:DX298" si="434">LN(BQ258/BQ257)</f>
        <v>0</v>
      </c>
      <c r="EB258" s="625">
        <f t="shared" ref="EB258:EB298" si="435">EXP(SUMPRODUCT($CT258:$CW258,CZ258:DC258))</f>
        <v>0.99621892244450594</v>
      </c>
      <c r="EC258" s="625">
        <f t="shared" ref="EC258:EC297" si="436">IF(ISERR(EB258),EC257,EB258*EC257)</f>
        <v>0.99621892244450594</v>
      </c>
      <c r="ED258" s="625">
        <f t="shared" si="401"/>
        <v>1.1112023418676507</v>
      </c>
      <c r="EE258" s="625"/>
      <c r="EF258" s="625">
        <f t="shared" ref="EF258:EF298" si="437">EXP(SUMPRODUCT($CT258:$CW258,DE258:DH258))</f>
        <v>1</v>
      </c>
      <c r="EG258" s="625">
        <f t="shared" ref="EG258:EG297" si="438">IF(ISERR(EF258),EG257,EF258*EG257)</f>
        <v>1</v>
      </c>
      <c r="EH258" s="625">
        <f t="shared" si="402"/>
        <v>0.98704230406864657</v>
      </c>
      <c r="EI258" s="625"/>
      <c r="EJ258" s="625">
        <f t="shared" ref="EJ258:EJ298" si="439">EXP(SUMPRODUCT($CT258:$CW258,DK258:DN258))</f>
        <v>1.0094084780617167</v>
      </c>
      <c r="EK258" s="625">
        <f t="shared" ref="EK258:EK297" si="440">IF(ISERR(EJ258),EK257,EJ258*EK257)</f>
        <v>1.0094084780617167</v>
      </c>
      <c r="EL258" s="625">
        <f t="shared" si="403"/>
        <v>0.99140846291829932</v>
      </c>
      <c r="EM258" s="625"/>
      <c r="EP258" s="581"/>
    </row>
    <row r="259" spans="1:154" x14ac:dyDescent="0.2">
      <c r="A259" s="619" t="s">
        <v>218</v>
      </c>
      <c r="B259" s="575">
        <f t="shared" si="367"/>
        <v>1972</v>
      </c>
      <c r="D259" s="630">
        <f>Mining_Data!M12</f>
        <v>490.148359490887</v>
      </c>
      <c r="E259" s="630">
        <f>Mining_Data!N12</f>
        <v>441.63656261848911</v>
      </c>
      <c r="F259" s="630">
        <f>Mining_Data!O12</f>
        <v>49.039705768422301</v>
      </c>
      <c r="G259" s="630"/>
      <c r="H259" s="630">
        <f t="shared" si="368"/>
        <v>980.82462787779843</v>
      </c>
      <c r="I259" s="635"/>
      <c r="J259" s="636">
        <f t="shared" si="369"/>
        <v>336178.57303901715</v>
      </c>
      <c r="K259" s="636">
        <f t="shared" si="369"/>
        <v>47928.30157278254</v>
      </c>
      <c r="L259" s="636">
        <f t="shared" si="369"/>
        <v>38341.4</v>
      </c>
      <c r="M259" s="636"/>
      <c r="N259" s="636">
        <f t="shared" si="404"/>
        <v>422448.27461179974</v>
      </c>
      <c r="O259" s="781"/>
      <c r="P259" s="779"/>
      <c r="Q259" s="779"/>
      <c r="R259" s="639">
        <f t="shared" si="370"/>
        <v>270746.8265470902</v>
      </c>
      <c r="S259" s="639">
        <f t="shared" si="370"/>
        <v>38599.829356515023</v>
      </c>
      <c r="T259" s="639">
        <f t="shared" si="370"/>
        <v>30878.863817914415</v>
      </c>
      <c r="U259" s="645"/>
      <c r="V259" s="630">
        <f t="shared" si="405"/>
        <v>340225.51972151961</v>
      </c>
      <c r="X259" s="639">
        <f t="shared" si="371"/>
        <v>1.4580000000000002</v>
      </c>
      <c r="Y259" s="639">
        <f t="shared" si="372"/>
        <v>9.21452561693288</v>
      </c>
      <c r="Z259" s="639">
        <f t="shared" si="373"/>
        <v>1.2790275203415187</v>
      </c>
      <c r="AA259" s="630"/>
      <c r="AB259" s="630">
        <f t="shared" si="406"/>
        <v>2.8828661315018937</v>
      </c>
      <c r="AE259" s="639">
        <f t="shared" si="407"/>
        <v>1.8103568035935482</v>
      </c>
      <c r="AF259" s="639">
        <f t="shared" si="408"/>
        <v>11.441412306242437</v>
      </c>
      <c r="AG259" s="639">
        <f t="shared" si="409"/>
        <v>1.5881318061959213</v>
      </c>
      <c r="AH259" s="630"/>
      <c r="AI259" s="639">
        <f t="shared" si="374"/>
        <v>2.8828661315018937</v>
      </c>
      <c r="AK259" s="640">
        <f t="shared" si="375"/>
        <v>0.99965814891090787</v>
      </c>
      <c r="AL259" s="640">
        <f t="shared" si="376"/>
        <v>1.2860877469252812</v>
      </c>
      <c r="AM259" s="640">
        <f t="shared" si="377"/>
        <v>0.99984940638347986</v>
      </c>
      <c r="AN259" s="641"/>
      <c r="AO259" s="640">
        <f t="shared" si="378"/>
        <v>1.0994202406158768</v>
      </c>
      <c r="AQ259" s="635">
        <f t="shared" si="410"/>
        <v>1.2416713330545597</v>
      </c>
      <c r="AR259" s="635">
        <f t="shared" si="411"/>
        <v>1.2416713330545599</v>
      </c>
      <c r="AS259" s="635">
        <f t="shared" si="412"/>
        <v>1.2416713330545597</v>
      </c>
      <c r="AT259" s="635"/>
      <c r="AU259" s="635">
        <f t="shared" si="379"/>
        <v>1.2416713330545599</v>
      </c>
      <c r="AW259" s="635">
        <f t="shared" si="380"/>
        <v>0.79578635596971414</v>
      </c>
      <c r="AX259" s="635">
        <f t="shared" si="380"/>
        <v>0.11345365682183289</v>
      </c>
      <c r="AY259" s="635">
        <f t="shared" si="380"/>
        <v>9.0759987208453061E-2</v>
      </c>
      <c r="AZ259" s="650"/>
      <c r="BA259" s="635">
        <f t="shared" si="413"/>
        <v>1</v>
      </c>
      <c r="BC259" s="625"/>
      <c r="BD259" s="642">
        <f t="shared" si="381"/>
        <v>0.99965814891090787</v>
      </c>
      <c r="BE259" s="642">
        <f t="shared" si="382"/>
        <v>1.2860877469252812</v>
      </c>
      <c r="BF259" s="642">
        <f t="shared" si="383"/>
        <v>0.99984940638347986</v>
      </c>
      <c r="BG259" s="642">
        <v>1</v>
      </c>
      <c r="BH259" s="633"/>
      <c r="BI259" s="642">
        <f t="shared" si="384"/>
        <v>1.2416713330545597</v>
      </c>
      <c r="BJ259" s="642">
        <f t="shared" si="385"/>
        <v>1.2416713330545599</v>
      </c>
      <c r="BK259" s="642">
        <f t="shared" si="386"/>
        <v>1.2416713330545597</v>
      </c>
      <c r="BL259" s="642">
        <v>1</v>
      </c>
      <c r="BN259" s="642">
        <v>1</v>
      </c>
      <c r="BO259" s="642">
        <v>1</v>
      </c>
      <c r="BP259" s="642">
        <v>1</v>
      </c>
      <c r="BQ259" s="642">
        <v>1</v>
      </c>
      <c r="BT259" s="634">
        <f t="shared" si="387"/>
        <v>0.93022000980905883</v>
      </c>
      <c r="BU259" s="634">
        <f t="shared" si="388"/>
        <v>1.0994202406158768</v>
      </c>
      <c r="BV259" s="634">
        <f t="shared" si="389"/>
        <v>0.98704230406864657</v>
      </c>
      <c r="BW259" s="634">
        <f t="shared" si="390"/>
        <v>0.99953994887893738</v>
      </c>
      <c r="BX259" s="634">
        <v>1</v>
      </c>
      <c r="BY259" s="634">
        <v>1</v>
      </c>
      <c r="BZ259" s="634">
        <f t="shared" si="391"/>
        <v>1.1143658771181959</v>
      </c>
      <c r="CA259" s="634">
        <f t="shared" si="414"/>
        <v>1.0227027070099788</v>
      </c>
      <c r="CB259" s="634">
        <f t="shared" si="392"/>
        <v>1.0227027070099788</v>
      </c>
      <c r="CC259" s="634"/>
      <c r="CD259" s="634">
        <f t="shared" si="393"/>
        <v>0.98658821415012354</v>
      </c>
      <c r="CE259" s="625">
        <f t="shared" si="415"/>
        <v>1</v>
      </c>
      <c r="CG259" s="579"/>
      <c r="CI259" s="625">
        <f t="shared" si="394"/>
        <v>0.49973088517507624</v>
      </c>
      <c r="CJ259" s="625">
        <f t="shared" si="395"/>
        <v>0.4502706702767591</v>
      </c>
      <c r="CK259" s="625">
        <f t="shared" si="396"/>
        <v>4.9998444548164621E-2</v>
      </c>
      <c r="CL259" s="625">
        <f t="shared" si="397"/>
        <v>0</v>
      </c>
      <c r="CN259" s="625">
        <f t="shared" si="398"/>
        <v>0.50390694925426149</v>
      </c>
      <c r="CO259" s="625">
        <f t="shared" si="398"/>
        <v>0.44634884517387469</v>
      </c>
      <c r="CP259" s="625">
        <f t="shared" si="398"/>
        <v>4.9720670422248564E-2</v>
      </c>
      <c r="CQ259" s="625"/>
      <c r="CR259" s="625">
        <f t="shared" si="399"/>
        <v>0.99997646485038483</v>
      </c>
      <c r="CS259" s="625"/>
      <c r="CT259" s="625">
        <f t="shared" si="400"/>
        <v>0.50391880905882658</v>
      </c>
      <c r="CU259" s="625">
        <f t="shared" si="400"/>
        <v>0.44635935030796631</v>
      </c>
      <c r="CV259" s="625">
        <f t="shared" si="400"/>
        <v>4.9721840633207011E-2</v>
      </c>
      <c r="CW259" s="625">
        <f t="shared" si="400"/>
        <v>0</v>
      </c>
      <c r="CZ259" s="625">
        <f t="shared" si="416"/>
        <v>0</v>
      </c>
      <c r="DA259" s="625">
        <f t="shared" si="417"/>
        <v>6.3690904785339364E-3</v>
      </c>
      <c r="DB259" s="625">
        <f t="shared" si="418"/>
        <v>0</v>
      </c>
      <c r="DC259" s="625">
        <f t="shared" si="419"/>
        <v>0</v>
      </c>
      <c r="DE259" s="625">
        <f t="shared" si="420"/>
        <v>0</v>
      </c>
      <c r="DF259" s="625">
        <f t="shared" si="421"/>
        <v>0</v>
      </c>
      <c r="DG259" s="625">
        <f t="shared" si="422"/>
        <v>0</v>
      </c>
      <c r="DH259" s="625">
        <f t="shared" si="423"/>
        <v>0</v>
      </c>
      <c r="DI259" s="625"/>
      <c r="DK259" s="625">
        <f t="shared" si="424"/>
        <v>-5.6093812793080282E-3</v>
      </c>
      <c r="DL259" s="625">
        <f t="shared" si="425"/>
        <v>2.2164059147803301E-2</v>
      </c>
      <c r="DM259" s="625">
        <f t="shared" si="426"/>
        <v>2.2164059147803301E-2</v>
      </c>
      <c r="DN259" s="625"/>
      <c r="DP259" s="625">
        <f t="shared" si="427"/>
        <v>0</v>
      </c>
      <c r="DQ259" s="625">
        <f t="shared" si="428"/>
        <v>0</v>
      </c>
      <c r="DR259" s="625">
        <f t="shared" si="429"/>
        <v>0</v>
      </c>
      <c r="DS259" s="625">
        <f t="shared" si="430"/>
        <v>0</v>
      </c>
      <c r="DU259" s="625">
        <f t="shared" si="431"/>
        <v>0</v>
      </c>
      <c r="DV259" s="625">
        <f t="shared" si="432"/>
        <v>0</v>
      </c>
      <c r="DW259" s="625">
        <f t="shared" si="433"/>
        <v>0</v>
      </c>
      <c r="DX259" s="625">
        <f t="shared" si="434"/>
        <v>0</v>
      </c>
      <c r="EB259" s="625">
        <f t="shared" si="435"/>
        <v>1.0028469479691953</v>
      </c>
      <c r="EC259" s="625">
        <f t="shared" si="436"/>
        <v>0.99905510588263324</v>
      </c>
      <c r="ED259" s="625">
        <f t="shared" si="401"/>
        <v>1.1143658771181959</v>
      </c>
      <c r="EE259" s="625"/>
      <c r="EF259" s="625">
        <f t="shared" si="437"/>
        <v>1</v>
      </c>
      <c r="EG259" s="625">
        <f t="shared" si="438"/>
        <v>1</v>
      </c>
      <c r="EH259" s="625">
        <f t="shared" si="402"/>
        <v>0.98704230406864657</v>
      </c>
      <c r="EI259" s="625"/>
      <c r="EJ259" s="625">
        <f t="shared" si="439"/>
        <v>1.0082019533469608</v>
      </c>
      <c r="EK259" s="625">
        <f t="shared" si="440"/>
        <v>1.0176875993068057</v>
      </c>
      <c r="EL259" s="625">
        <f t="shared" si="403"/>
        <v>0.99953994887893738</v>
      </c>
      <c r="EM259" s="625"/>
      <c r="EP259" s="581"/>
    </row>
    <row r="260" spans="1:154" x14ac:dyDescent="0.2">
      <c r="A260" s="619" t="s">
        <v>218</v>
      </c>
      <c r="B260" s="575">
        <f t="shared" si="367"/>
        <v>1973</v>
      </c>
      <c r="D260" s="630">
        <f>Mining_Data!M13</f>
        <v>485.33273765769599</v>
      </c>
      <c r="E260" s="630">
        <f>Mining_Data!N13</f>
        <v>479.17098104184464</v>
      </c>
      <c r="F260" s="630">
        <f>Mining_Data!O13</f>
        <v>52.391141579973187</v>
      </c>
      <c r="G260" s="630"/>
      <c r="H260" s="630">
        <f t="shared" si="368"/>
        <v>1016.8948602795139</v>
      </c>
      <c r="I260" s="635"/>
      <c r="J260" s="636">
        <f t="shared" si="369"/>
        <v>332875.67740582715</v>
      </c>
      <c r="K260" s="636">
        <f t="shared" si="369"/>
        <v>52174.461653620972</v>
      </c>
      <c r="L260" s="636">
        <f t="shared" si="369"/>
        <v>40961.699999999997</v>
      </c>
      <c r="M260" s="636"/>
      <c r="N260" s="636">
        <f t="shared" si="404"/>
        <v>426011.83905944816</v>
      </c>
      <c r="O260" s="781"/>
      <c r="P260" s="779"/>
      <c r="Q260" s="779"/>
      <c r="R260" s="639">
        <f t="shared" si="370"/>
        <v>268086.78636957821</v>
      </c>
      <c r="S260" s="639">
        <f t="shared" si="370"/>
        <v>42019.542744270155</v>
      </c>
      <c r="T260" s="639">
        <f t="shared" si="370"/>
        <v>32989.164611888576</v>
      </c>
      <c r="U260" s="645"/>
      <c r="V260" s="630">
        <f t="shared" si="405"/>
        <v>343095.49372573697</v>
      </c>
      <c r="X260" s="639">
        <f t="shared" si="371"/>
        <v>1.458</v>
      </c>
      <c r="Y260" s="639">
        <f t="shared" si="372"/>
        <v>9.1840138998078107</v>
      </c>
      <c r="Z260" s="639">
        <f t="shared" si="373"/>
        <v>1.2790275203415189</v>
      </c>
      <c r="AA260" s="630"/>
      <c r="AB260" s="630">
        <f t="shared" si="406"/>
        <v>2.963882880643129</v>
      </c>
      <c r="AE260" s="639">
        <f t="shared" si="407"/>
        <v>1.810356803593548</v>
      </c>
      <c r="AF260" s="639">
        <f t="shared" si="408"/>
        <v>11.40352678176597</v>
      </c>
      <c r="AG260" s="639">
        <f t="shared" si="409"/>
        <v>1.5881318061959218</v>
      </c>
      <c r="AH260" s="630"/>
      <c r="AI260" s="639">
        <f t="shared" si="374"/>
        <v>2.963882880643129</v>
      </c>
      <c r="AK260" s="640">
        <f t="shared" si="375"/>
        <v>0.99965814891090776</v>
      </c>
      <c r="AL260" s="640">
        <f t="shared" si="376"/>
        <v>1.2818291722396684</v>
      </c>
      <c r="AM260" s="640">
        <f t="shared" si="377"/>
        <v>0.99984940638348008</v>
      </c>
      <c r="AN260" s="641"/>
      <c r="AO260" s="640">
        <f t="shared" si="378"/>
        <v>1.1303170806950829</v>
      </c>
      <c r="AQ260" s="635">
        <f t="shared" si="410"/>
        <v>1.2416713330545597</v>
      </c>
      <c r="AR260" s="635">
        <f t="shared" si="411"/>
        <v>1.2416713330545597</v>
      </c>
      <c r="AS260" s="635">
        <f t="shared" si="412"/>
        <v>1.2416713330545597</v>
      </c>
      <c r="AT260" s="635"/>
      <c r="AU260" s="635">
        <f t="shared" si="379"/>
        <v>1.2416713330545597</v>
      </c>
      <c r="AW260" s="635">
        <f t="shared" si="380"/>
        <v>0.78137658836137591</v>
      </c>
      <c r="AX260" s="635">
        <f t="shared" si="380"/>
        <v>0.12247185845541783</v>
      </c>
      <c r="AY260" s="635">
        <f t="shared" si="380"/>
        <v>9.6151553183206173E-2</v>
      </c>
      <c r="AZ260" s="650"/>
      <c r="BA260" s="635">
        <f t="shared" si="413"/>
        <v>1</v>
      </c>
      <c r="BC260" s="625"/>
      <c r="BD260" s="642">
        <f t="shared" si="381"/>
        <v>0.99965814891090776</v>
      </c>
      <c r="BE260" s="642">
        <f t="shared" si="382"/>
        <v>1.2818291722396684</v>
      </c>
      <c r="BF260" s="642">
        <f t="shared" si="383"/>
        <v>0.99984940638348008</v>
      </c>
      <c r="BG260" s="642">
        <v>1</v>
      </c>
      <c r="BH260" s="633"/>
      <c r="BI260" s="642">
        <f t="shared" si="384"/>
        <v>1.2416713330545597</v>
      </c>
      <c r="BJ260" s="642">
        <f t="shared" si="385"/>
        <v>1.2416713330545597</v>
      </c>
      <c r="BK260" s="642">
        <f t="shared" si="386"/>
        <v>1.2416713330545597</v>
      </c>
      <c r="BL260" s="642">
        <v>1</v>
      </c>
      <c r="BN260" s="642">
        <v>1</v>
      </c>
      <c r="BO260" s="642">
        <v>1</v>
      </c>
      <c r="BP260" s="642">
        <v>1</v>
      </c>
      <c r="BQ260" s="642">
        <v>1</v>
      </c>
      <c r="BT260" s="634">
        <f t="shared" si="387"/>
        <v>0.93806688516555747</v>
      </c>
      <c r="BU260" s="634">
        <f t="shared" si="388"/>
        <v>1.1303170806950829</v>
      </c>
      <c r="BV260" s="634">
        <f t="shared" si="389"/>
        <v>0.98704230406864646</v>
      </c>
      <c r="BW260" s="634">
        <f t="shared" si="390"/>
        <v>1.0292014509236393</v>
      </c>
      <c r="BX260" s="634">
        <v>1</v>
      </c>
      <c r="BY260" s="634">
        <v>1</v>
      </c>
      <c r="BZ260" s="634">
        <f t="shared" si="391"/>
        <v>1.1126642490618133</v>
      </c>
      <c r="CA260" s="634">
        <f t="shared" si="414"/>
        <v>1.0603130231370623</v>
      </c>
      <c r="CB260" s="634">
        <f t="shared" si="392"/>
        <v>1.0603130231370625</v>
      </c>
      <c r="CC260" s="634"/>
      <c r="CD260" s="634">
        <f t="shared" si="393"/>
        <v>1.0158653714704629</v>
      </c>
      <c r="CE260" s="625">
        <f t="shared" si="415"/>
        <v>0.99999999999999978</v>
      </c>
      <c r="CG260" s="579"/>
      <c r="CI260" s="625">
        <f t="shared" si="394"/>
        <v>0.47726933886192774</v>
      </c>
      <c r="CJ260" s="625">
        <f t="shared" si="395"/>
        <v>0.4712099546949573</v>
      </c>
      <c r="CK260" s="625">
        <f t="shared" si="396"/>
        <v>5.1520706443114912E-2</v>
      </c>
      <c r="CL260" s="625">
        <f t="shared" si="397"/>
        <v>0</v>
      </c>
      <c r="CN260" s="625">
        <f t="shared" si="398"/>
        <v>0.48841403353369067</v>
      </c>
      <c r="CO260" s="625">
        <f t="shared" si="398"/>
        <v>0.46066099918479336</v>
      </c>
      <c r="CP260" s="625">
        <f t="shared" si="398"/>
        <v>5.0755770925744043E-2</v>
      </c>
      <c r="CQ260" s="625"/>
      <c r="CR260" s="625">
        <f t="shared" si="399"/>
        <v>0.99983080364422805</v>
      </c>
      <c r="CS260" s="625"/>
      <c r="CT260" s="625">
        <f t="shared" si="400"/>
        <v>0.48849668539266577</v>
      </c>
      <c r="CU260" s="625">
        <f t="shared" si="400"/>
        <v>0.4607389545368632</v>
      </c>
      <c r="CV260" s="625">
        <f t="shared" si="400"/>
        <v>5.0764360070471061E-2</v>
      </c>
      <c r="CW260" s="625">
        <f t="shared" si="400"/>
        <v>0</v>
      </c>
      <c r="CZ260" s="625">
        <f t="shared" si="416"/>
        <v>-1.1102230246251565E-16</v>
      </c>
      <c r="DA260" s="625">
        <f t="shared" si="417"/>
        <v>-3.316757296807092E-3</v>
      </c>
      <c r="DB260" s="625">
        <f t="shared" si="418"/>
        <v>2.2204460492503128E-16</v>
      </c>
      <c r="DC260" s="625">
        <f t="shared" si="419"/>
        <v>0</v>
      </c>
      <c r="DE260" s="625">
        <f t="shared" si="420"/>
        <v>0</v>
      </c>
      <c r="DF260" s="625">
        <f t="shared" si="421"/>
        <v>-2.2204460492503131E-16</v>
      </c>
      <c r="DG260" s="625">
        <f t="shared" si="422"/>
        <v>0</v>
      </c>
      <c r="DH260" s="625">
        <f t="shared" si="423"/>
        <v>0</v>
      </c>
      <c r="DI260" s="625"/>
      <c r="DK260" s="625">
        <f t="shared" si="424"/>
        <v>-1.8273531769256623E-2</v>
      </c>
      <c r="DL260" s="625">
        <f t="shared" si="425"/>
        <v>7.6486833098510551E-2</v>
      </c>
      <c r="DM260" s="625">
        <f t="shared" si="426"/>
        <v>5.7707106682336473E-2</v>
      </c>
      <c r="DN260" s="625"/>
      <c r="DP260" s="625">
        <f t="shared" si="427"/>
        <v>0</v>
      </c>
      <c r="DQ260" s="625">
        <f t="shared" si="428"/>
        <v>-2.2204460492503131E-16</v>
      </c>
      <c r="DR260" s="625">
        <f t="shared" si="429"/>
        <v>0</v>
      </c>
      <c r="DS260" s="625">
        <f t="shared" si="430"/>
        <v>0</v>
      </c>
      <c r="DU260" s="625">
        <f t="shared" si="431"/>
        <v>0</v>
      </c>
      <c r="DV260" s="625">
        <f t="shared" si="432"/>
        <v>0</v>
      </c>
      <c r="DW260" s="625">
        <f t="shared" si="433"/>
        <v>0</v>
      </c>
      <c r="DX260" s="625">
        <f t="shared" si="434"/>
        <v>0</v>
      </c>
      <c r="EB260" s="625">
        <f t="shared" si="435"/>
        <v>0.99847300775147296</v>
      </c>
      <c r="EC260" s="625">
        <f t="shared" si="436"/>
        <v>0.99752955648009911</v>
      </c>
      <c r="ED260" s="625">
        <f t="shared" si="401"/>
        <v>1.1126642490618133</v>
      </c>
      <c r="EE260" s="625"/>
      <c r="EF260" s="625">
        <f t="shared" si="437"/>
        <v>0.99999999999999989</v>
      </c>
      <c r="EG260" s="625">
        <f t="shared" si="438"/>
        <v>0.99999999999999989</v>
      </c>
      <c r="EH260" s="625">
        <f t="shared" si="402"/>
        <v>0.98704230406864646</v>
      </c>
      <c r="EI260" s="625"/>
      <c r="EJ260" s="625">
        <f t="shared" si="439"/>
        <v>1.0296751541326283</v>
      </c>
      <c r="EK260" s="625">
        <f t="shared" si="440"/>
        <v>1.0478876356750997</v>
      </c>
      <c r="EL260" s="625">
        <f t="shared" si="403"/>
        <v>1.0292014509236393</v>
      </c>
      <c r="EM260" s="625"/>
      <c r="EP260" s="581"/>
    </row>
    <row r="261" spans="1:154" x14ac:dyDescent="0.2">
      <c r="A261" s="619" t="s">
        <v>218</v>
      </c>
      <c r="B261" s="575">
        <f t="shared" si="367"/>
        <v>1974</v>
      </c>
      <c r="D261" s="630">
        <f>Mining_Data!M14</f>
        <v>466.89024997556209</v>
      </c>
      <c r="E261" s="630">
        <f>Mining_Data!N14</f>
        <v>461.96998438046137</v>
      </c>
      <c r="F261" s="630">
        <f>Mining_Data!O14</f>
        <v>62.403880620214736</v>
      </c>
      <c r="G261" s="630"/>
      <c r="H261" s="630">
        <f t="shared" si="368"/>
        <v>991.26411497623826</v>
      </c>
      <c r="I261" s="635"/>
      <c r="J261" s="636">
        <f t="shared" si="369"/>
        <v>320226.50889956247</v>
      </c>
      <c r="K261" s="636">
        <f t="shared" si="369"/>
        <v>50186.590709846118</v>
      </c>
      <c r="L261" s="636">
        <f t="shared" si="369"/>
        <v>48790.100000000006</v>
      </c>
      <c r="M261" s="636"/>
      <c r="N261" s="636">
        <f t="shared" si="404"/>
        <v>419203.19960940862</v>
      </c>
      <c r="O261" s="781"/>
      <c r="P261" s="779"/>
      <c r="Q261" s="779"/>
      <c r="R261" s="639">
        <f t="shared" si="370"/>
        <v>257899.57485109431</v>
      </c>
      <c r="S261" s="639">
        <f t="shared" si="370"/>
        <v>40418.57887335222</v>
      </c>
      <c r="T261" s="639">
        <f t="shared" si="370"/>
        <v>39293.892595534489</v>
      </c>
      <c r="U261" s="645"/>
      <c r="V261" s="630">
        <f t="shared" si="405"/>
        <v>337612.04631998105</v>
      </c>
      <c r="X261" s="639">
        <f t="shared" si="371"/>
        <v>1.4580000000000002</v>
      </c>
      <c r="Y261" s="639">
        <f t="shared" si="372"/>
        <v>9.2050481582090686</v>
      </c>
      <c r="Z261" s="639">
        <f t="shared" si="373"/>
        <v>1.2790275203415187</v>
      </c>
      <c r="AA261" s="630"/>
      <c r="AB261" s="630">
        <f t="shared" si="406"/>
        <v>2.9361041046406875</v>
      </c>
      <c r="AE261" s="639">
        <f t="shared" si="407"/>
        <v>1.810356803593548</v>
      </c>
      <c r="AF261" s="639">
        <f t="shared" si="408"/>
        <v>11.429644417434874</v>
      </c>
      <c r="AG261" s="639">
        <f t="shared" si="409"/>
        <v>1.5881318061959215</v>
      </c>
      <c r="AH261" s="630"/>
      <c r="AI261" s="639">
        <f t="shared" si="374"/>
        <v>2.9361041046406875</v>
      </c>
      <c r="AK261" s="640">
        <f t="shared" si="375"/>
        <v>0.99965814891090787</v>
      </c>
      <c r="AL261" s="640">
        <f t="shared" si="376"/>
        <v>1.2847649611364735</v>
      </c>
      <c r="AM261" s="640">
        <f t="shared" si="377"/>
        <v>0.99984940638347986</v>
      </c>
      <c r="AN261" s="641"/>
      <c r="AO261" s="640">
        <f t="shared" si="378"/>
        <v>1.1197232663438392</v>
      </c>
      <c r="AQ261" s="635">
        <f t="shared" si="410"/>
        <v>1.2416713330545597</v>
      </c>
      <c r="AR261" s="635">
        <f t="shared" si="411"/>
        <v>1.2416713330545597</v>
      </c>
      <c r="AS261" s="635">
        <f t="shared" si="412"/>
        <v>1.2416713330545599</v>
      </c>
      <c r="AT261" s="635"/>
      <c r="AU261" s="635">
        <f t="shared" si="379"/>
        <v>1.2416713330545597</v>
      </c>
      <c r="AW261" s="635">
        <f t="shared" si="380"/>
        <v>0.76389328420663916</v>
      </c>
      <c r="AX261" s="635">
        <f t="shared" si="380"/>
        <v>0.11971900681246547</v>
      </c>
      <c r="AY261" s="635">
        <f t="shared" si="380"/>
        <v>0.11638770898089527</v>
      </c>
      <c r="AZ261" s="650"/>
      <c r="BA261" s="635">
        <f t="shared" si="413"/>
        <v>0.99999999999999989</v>
      </c>
      <c r="BC261" s="625"/>
      <c r="BD261" s="642">
        <f t="shared" si="381"/>
        <v>0.99965814891090787</v>
      </c>
      <c r="BE261" s="642">
        <f t="shared" si="382"/>
        <v>1.2847649611364735</v>
      </c>
      <c r="BF261" s="642">
        <f t="shared" si="383"/>
        <v>0.99984940638347986</v>
      </c>
      <c r="BG261" s="642">
        <v>1</v>
      </c>
      <c r="BH261" s="633"/>
      <c r="BI261" s="642">
        <f t="shared" si="384"/>
        <v>1.2416713330545597</v>
      </c>
      <c r="BJ261" s="642">
        <f t="shared" si="385"/>
        <v>1.2416713330545597</v>
      </c>
      <c r="BK261" s="642">
        <f t="shared" si="386"/>
        <v>1.2416713330545599</v>
      </c>
      <c r="BL261" s="642">
        <v>1</v>
      </c>
      <c r="BN261" s="642">
        <v>1</v>
      </c>
      <c r="BO261" s="642">
        <v>1</v>
      </c>
      <c r="BP261" s="642">
        <v>1</v>
      </c>
      <c r="BQ261" s="642">
        <v>1</v>
      </c>
      <c r="BT261" s="634">
        <f t="shared" si="387"/>
        <v>0.92307443984944826</v>
      </c>
      <c r="BU261" s="634">
        <f t="shared" si="388"/>
        <v>1.1197232663438392</v>
      </c>
      <c r="BV261" s="634">
        <f t="shared" si="389"/>
        <v>0.98704230406864646</v>
      </c>
      <c r="BW261" s="634">
        <f t="shared" si="390"/>
        <v>1.0184626746663017</v>
      </c>
      <c r="BX261" s="634">
        <v>1</v>
      </c>
      <c r="BY261" s="634">
        <v>1</v>
      </c>
      <c r="BZ261" s="634">
        <f t="shared" si="391"/>
        <v>1.1138579742733561</v>
      </c>
      <c r="CA261" s="634">
        <f t="shared" si="414"/>
        <v>1.0335879268667338</v>
      </c>
      <c r="CB261" s="634">
        <f t="shared" si="392"/>
        <v>1.0335879268667341</v>
      </c>
      <c r="CC261" s="634"/>
      <c r="CD261" s="634">
        <f t="shared" si="393"/>
        <v>1.0052657450105427</v>
      </c>
      <c r="CE261" s="625">
        <f t="shared" si="415"/>
        <v>0.99999999999999978</v>
      </c>
      <c r="CG261" s="579"/>
      <c r="CI261" s="625">
        <f t="shared" si="394"/>
        <v>0.47100489458024414</v>
      </c>
      <c r="CJ261" s="625">
        <f t="shared" si="395"/>
        <v>0.46604126730799222</v>
      </c>
      <c r="CK261" s="625">
        <f t="shared" si="396"/>
        <v>6.295383811176361E-2</v>
      </c>
      <c r="CL261" s="625">
        <f t="shared" si="397"/>
        <v>0</v>
      </c>
      <c r="CN261" s="625">
        <f t="shared" si="398"/>
        <v>0.47413021932834887</v>
      </c>
      <c r="CO261" s="625">
        <f t="shared" si="398"/>
        <v>0.46862086031042183</v>
      </c>
      <c r="CP261" s="625">
        <f t="shared" si="398"/>
        <v>5.7046449600842306E-2</v>
      </c>
      <c r="CQ261" s="625"/>
      <c r="CR261" s="625">
        <f t="shared" si="399"/>
        <v>0.99979752923961296</v>
      </c>
      <c r="CS261" s="625"/>
      <c r="CT261" s="625">
        <f t="shared" si="400"/>
        <v>0.47422623627500293</v>
      </c>
      <c r="CU261" s="625">
        <f t="shared" si="400"/>
        <v>0.46871576154706768</v>
      </c>
      <c r="CV261" s="625">
        <f t="shared" si="400"/>
        <v>5.7058002177929439E-2</v>
      </c>
      <c r="CW261" s="625">
        <f t="shared" si="400"/>
        <v>0</v>
      </c>
      <c r="CZ261" s="625">
        <f t="shared" si="416"/>
        <v>0</v>
      </c>
      <c r="DA261" s="625">
        <f t="shared" si="417"/>
        <v>2.2876933590774752E-3</v>
      </c>
      <c r="DB261" s="625">
        <f t="shared" si="418"/>
        <v>-2.2204460492503131E-16</v>
      </c>
      <c r="DC261" s="625">
        <f t="shared" si="419"/>
        <v>0</v>
      </c>
      <c r="DE261" s="625">
        <f t="shared" si="420"/>
        <v>0</v>
      </c>
      <c r="DF261" s="625">
        <f t="shared" si="421"/>
        <v>0</v>
      </c>
      <c r="DG261" s="625">
        <f t="shared" si="422"/>
        <v>2.2204460492503128E-16</v>
      </c>
      <c r="DH261" s="625">
        <f t="shared" si="423"/>
        <v>0</v>
      </c>
      <c r="DI261" s="625"/>
      <c r="DK261" s="625">
        <f t="shared" si="424"/>
        <v>-2.2629121974718457E-2</v>
      </c>
      <c r="DL261" s="625">
        <f t="shared" si="425"/>
        <v>-2.2733889668815826E-2</v>
      </c>
      <c r="DM261" s="625">
        <f t="shared" si="426"/>
        <v>0.19100131111856192</v>
      </c>
      <c r="DN261" s="625"/>
      <c r="DP261" s="625">
        <f t="shared" si="427"/>
        <v>0</v>
      </c>
      <c r="DQ261" s="625">
        <f t="shared" si="428"/>
        <v>0</v>
      </c>
      <c r="DR261" s="625">
        <f t="shared" si="429"/>
        <v>2.2204460492503128E-16</v>
      </c>
      <c r="DS261" s="625">
        <f t="shared" si="430"/>
        <v>0</v>
      </c>
      <c r="DU261" s="625">
        <f t="shared" si="431"/>
        <v>0</v>
      </c>
      <c r="DV261" s="625">
        <f t="shared" si="432"/>
        <v>0</v>
      </c>
      <c r="DW261" s="625">
        <f t="shared" si="433"/>
        <v>0</v>
      </c>
      <c r="DX261" s="625">
        <f t="shared" si="434"/>
        <v>0</v>
      </c>
      <c r="EB261" s="625">
        <f t="shared" si="435"/>
        <v>1.0010728530305069</v>
      </c>
      <c r="EC261" s="625">
        <f t="shared" si="436"/>
        <v>0.99859975908778897</v>
      </c>
      <c r="ED261" s="625">
        <f t="shared" si="401"/>
        <v>1.1138579742733561</v>
      </c>
      <c r="EE261" s="625"/>
      <c r="EF261" s="625">
        <f t="shared" si="437"/>
        <v>1</v>
      </c>
      <c r="EG261" s="625">
        <f t="shared" si="438"/>
        <v>0.99999999999999989</v>
      </c>
      <c r="EH261" s="625">
        <f t="shared" si="402"/>
        <v>0.98704230406864646</v>
      </c>
      <c r="EI261" s="625"/>
      <c r="EJ261" s="625">
        <f t="shared" si="439"/>
        <v>0.98956591418745055</v>
      </c>
      <c r="EK261" s="625">
        <f t="shared" si="440"/>
        <v>1.0369538861625562</v>
      </c>
      <c r="EL261" s="625">
        <f t="shared" si="403"/>
        <v>1.0184626746663017</v>
      </c>
      <c r="EM261" s="625"/>
      <c r="EP261" s="581"/>
    </row>
    <row r="262" spans="1:154" x14ac:dyDescent="0.2">
      <c r="A262" s="619" t="s">
        <v>218</v>
      </c>
      <c r="B262" s="575">
        <f t="shared" si="367"/>
        <v>1975</v>
      </c>
      <c r="D262" s="630">
        <f>Mining_Data!M15</f>
        <v>445.28218488936898</v>
      </c>
      <c r="E262" s="630">
        <f>Mining_Data!N15</f>
        <v>421.68580622132561</v>
      </c>
      <c r="F262" s="630">
        <f>Mining_Data!O15</f>
        <v>72.851616920124428</v>
      </c>
      <c r="G262" s="630"/>
      <c r="H262" s="630">
        <f t="shared" si="368"/>
        <v>939.81960803081904</v>
      </c>
      <c r="I262" s="635"/>
      <c r="J262" s="636">
        <f t="shared" si="369"/>
        <v>305406.16247556172</v>
      </c>
      <c r="K262" s="636">
        <f t="shared" si="369"/>
        <v>47021.817802262551</v>
      </c>
      <c r="L262" s="636">
        <f t="shared" si="369"/>
        <v>56958.6</v>
      </c>
      <c r="M262" s="636"/>
      <c r="N262" s="636">
        <f t="shared" si="404"/>
        <v>409386.58027782425</v>
      </c>
      <c r="O262" s="781"/>
      <c r="P262" s="779"/>
      <c r="Q262" s="779"/>
      <c r="R262" s="639">
        <f t="shared" si="370"/>
        <v>245963.77023882052</v>
      </c>
      <c r="S262" s="639">
        <f t="shared" si="370"/>
        <v>37869.778056796276</v>
      </c>
      <c r="T262" s="639">
        <f t="shared" si="370"/>
        <v>45872.525590068697</v>
      </c>
      <c r="U262" s="645"/>
      <c r="V262" s="630">
        <f t="shared" si="405"/>
        <v>329706.07388568553</v>
      </c>
      <c r="X262" s="639">
        <f t="shared" si="371"/>
        <v>1.458</v>
      </c>
      <c r="Y262" s="639">
        <f t="shared" si="372"/>
        <v>8.9678754656957427</v>
      </c>
      <c r="Z262" s="639">
        <f t="shared" si="373"/>
        <v>1.2790275203415189</v>
      </c>
      <c r="AA262" s="630"/>
      <c r="AB262" s="630">
        <f t="shared" si="406"/>
        <v>2.8504770838909987</v>
      </c>
      <c r="AE262" s="639">
        <f t="shared" si="407"/>
        <v>1.810356803593548</v>
      </c>
      <c r="AF262" s="639">
        <f t="shared" si="408"/>
        <v>11.135153884157715</v>
      </c>
      <c r="AG262" s="639">
        <f t="shared" si="409"/>
        <v>1.5881318061959215</v>
      </c>
      <c r="AH262" s="630"/>
      <c r="AI262" s="639">
        <f t="shared" si="374"/>
        <v>2.8504770838909987</v>
      </c>
      <c r="AK262" s="640">
        <f t="shared" si="375"/>
        <v>0.99965814891090776</v>
      </c>
      <c r="AL262" s="640">
        <f t="shared" si="376"/>
        <v>1.2516623461536529</v>
      </c>
      <c r="AM262" s="640">
        <f t="shared" si="377"/>
        <v>0.99984940638348008</v>
      </c>
      <c r="AN262" s="641"/>
      <c r="AO262" s="640">
        <f t="shared" si="378"/>
        <v>1.0870682364320621</v>
      </c>
      <c r="AQ262" s="635">
        <f t="shared" si="410"/>
        <v>1.2416713330545597</v>
      </c>
      <c r="AR262" s="635">
        <f t="shared" si="411"/>
        <v>1.2416713330545599</v>
      </c>
      <c r="AS262" s="635">
        <f t="shared" si="412"/>
        <v>1.2416713330545597</v>
      </c>
      <c r="AT262" s="635"/>
      <c r="AU262" s="635">
        <f t="shared" si="379"/>
        <v>1.2416713330545595</v>
      </c>
      <c r="AW262" s="635">
        <f t="shared" si="380"/>
        <v>0.74600921766488348</v>
      </c>
      <c r="AX262" s="635">
        <f t="shared" si="380"/>
        <v>0.11485920659722619</v>
      </c>
      <c r="AY262" s="635">
        <f t="shared" si="380"/>
        <v>0.13913157573789026</v>
      </c>
      <c r="AZ262" s="650"/>
      <c r="BA262" s="635">
        <f t="shared" si="413"/>
        <v>0.99999999999999989</v>
      </c>
      <c r="BC262" s="625"/>
      <c r="BD262" s="642">
        <f t="shared" si="381"/>
        <v>0.99965814891090776</v>
      </c>
      <c r="BE262" s="642">
        <f t="shared" si="382"/>
        <v>1.2516623461536529</v>
      </c>
      <c r="BF262" s="642">
        <f t="shared" si="383"/>
        <v>0.99984940638348008</v>
      </c>
      <c r="BG262" s="642">
        <v>1</v>
      </c>
      <c r="BH262" s="633"/>
      <c r="BI262" s="642">
        <f t="shared" si="384"/>
        <v>1.2416713330545597</v>
      </c>
      <c r="BJ262" s="642">
        <f t="shared" si="385"/>
        <v>1.2416713330545599</v>
      </c>
      <c r="BK262" s="642">
        <f t="shared" si="386"/>
        <v>1.2416713330545597</v>
      </c>
      <c r="BL262" s="642">
        <v>1</v>
      </c>
      <c r="BN262" s="642">
        <v>1</v>
      </c>
      <c r="BO262" s="642">
        <v>1</v>
      </c>
      <c r="BP262" s="642">
        <v>1</v>
      </c>
      <c r="BQ262" s="642">
        <v>1</v>
      </c>
      <c r="BT262" s="634">
        <f t="shared" si="387"/>
        <v>0.90145850180517639</v>
      </c>
      <c r="BU262" s="634">
        <f t="shared" si="388"/>
        <v>1.0870682364320621</v>
      </c>
      <c r="BV262" s="634">
        <f t="shared" si="389"/>
        <v>0.98704230406864646</v>
      </c>
      <c r="BW262" s="634">
        <f t="shared" si="390"/>
        <v>1.0006382773280207</v>
      </c>
      <c r="BX262" s="634">
        <v>1</v>
      </c>
      <c r="BY262" s="634">
        <v>1</v>
      </c>
      <c r="BZ262" s="634">
        <f t="shared" si="391"/>
        <v>1.1006365416472124</v>
      </c>
      <c r="CA262" s="634">
        <f t="shared" si="414"/>
        <v>0.97994690377404203</v>
      </c>
      <c r="CB262" s="634">
        <f t="shared" si="392"/>
        <v>0.97994690377404192</v>
      </c>
      <c r="CC262" s="634"/>
      <c r="CD262" s="634">
        <f t="shared" si="393"/>
        <v>0.98767231079313078</v>
      </c>
      <c r="CE262" s="625">
        <f t="shared" si="415"/>
        <v>1.0000000000000002</v>
      </c>
      <c r="CG262" s="579"/>
      <c r="CI262" s="625">
        <f t="shared" si="394"/>
        <v>0.47379537635138069</v>
      </c>
      <c r="CJ262" s="625">
        <f t="shared" si="395"/>
        <v>0.44868802759379911</v>
      </c>
      <c r="CK262" s="625">
        <f t="shared" si="396"/>
        <v>7.7516596054820169E-2</v>
      </c>
      <c r="CL262" s="625">
        <f t="shared" si="397"/>
        <v>0</v>
      </c>
      <c r="CN262" s="625">
        <f t="shared" si="398"/>
        <v>0.47239876184098706</v>
      </c>
      <c r="CO262" s="625">
        <f t="shared" si="398"/>
        <v>0.45730977441610099</v>
      </c>
      <c r="CP262" s="625">
        <f t="shared" si="398"/>
        <v>6.9982868390521827E-2</v>
      </c>
      <c r="CQ262" s="625"/>
      <c r="CR262" s="625">
        <f t="shared" si="399"/>
        <v>0.99969140464760986</v>
      </c>
      <c r="CS262" s="625"/>
      <c r="CT262" s="625">
        <f t="shared" si="400"/>
        <v>0.47254458690430284</v>
      </c>
      <c r="CU262" s="625">
        <f t="shared" si="400"/>
        <v>0.45745094165064087</v>
      </c>
      <c r="CV262" s="625">
        <f t="shared" si="400"/>
        <v>7.0004471445056296E-2</v>
      </c>
      <c r="CW262" s="625">
        <f t="shared" si="400"/>
        <v>0</v>
      </c>
      <c r="CZ262" s="625">
        <f t="shared" si="416"/>
        <v>-1.1102230246251565E-16</v>
      </c>
      <c r="DA262" s="625">
        <f t="shared" si="417"/>
        <v>-2.6103247261726286E-2</v>
      </c>
      <c r="DB262" s="625">
        <f t="shared" si="418"/>
        <v>2.2204460492503128E-16</v>
      </c>
      <c r="DC262" s="625">
        <f t="shared" si="419"/>
        <v>0</v>
      </c>
      <c r="DE262" s="625">
        <f t="shared" si="420"/>
        <v>0</v>
      </c>
      <c r="DF262" s="625">
        <f t="shared" si="421"/>
        <v>2.2204460492503128E-16</v>
      </c>
      <c r="DG262" s="625">
        <f t="shared" si="422"/>
        <v>-2.2204460492503131E-16</v>
      </c>
      <c r="DH262" s="625">
        <f t="shared" si="423"/>
        <v>0</v>
      </c>
      <c r="DI262" s="625"/>
      <c r="DK262" s="625">
        <f t="shared" si="424"/>
        <v>-2.36901428059372E-2</v>
      </c>
      <c r="DL262" s="625">
        <f t="shared" si="425"/>
        <v>-4.1440299181622439E-2</v>
      </c>
      <c r="DM262" s="625">
        <f t="shared" si="426"/>
        <v>0.17849313666675498</v>
      </c>
      <c r="DN262" s="625"/>
      <c r="DP262" s="625">
        <f t="shared" si="427"/>
        <v>0</v>
      </c>
      <c r="DQ262" s="625">
        <f t="shared" si="428"/>
        <v>2.2204460492503128E-16</v>
      </c>
      <c r="DR262" s="625">
        <f t="shared" si="429"/>
        <v>-2.2204460492503131E-16</v>
      </c>
      <c r="DS262" s="625">
        <f t="shared" si="430"/>
        <v>0</v>
      </c>
      <c r="DU262" s="625">
        <f t="shared" si="431"/>
        <v>0</v>
      </c>
      <c r="DV262" s="625">
        <f t="shared" si="432"/>
        <v>0</v>
      </c>
      <c r="DW262" s="625">
        <f t="shared" si="433"/>
        <v>0</v>
      </c>
      <c r="DX262" s="625">
        <f t="shared" si="434"/>
        <v>0</v>
      </c>
      <c r="EB262" s="625">
        <f t="shared" si="435"/>
        <v>0.98813005523907227</v>
      </c>
      <c r="EC262" s="625">
        <f t="shared" si="436"/>
        <v>0.98674643510914117</v>
      </c>
      <c r="ED262" s="625">
        <f t="shared" si="401"/>
        <v>1.1006365416472124</v>
      </c>
      <c r="EE262" s="625"/>
      <c r="EF262" s="625">
        <f t="shared" si="437"/>
        <v>1</v>
      </c>
      <c r="EG262" s="625">
        <f t="shared" si="438"/>
        <v>0.99999999999999989</v>
      </c>
      <c r="EH262" s="625">
        <f t="shared" si="402"/>
        <v>0.98704230406864646</v>
      </c>
      <c r="EI262" s="625"/>
      <c r="EJ262" s="625">
        <f t="shared" si="439"/>
        <v>0.98249872304439512</v>
      </c>
      <c r="EK262" s="625">
        <f t="shared" si="440"/>
        <v>1.0188058690106345</v>
      </c>
      <c r="EL262" s="625">
        <f t="shared" si="403"/>
        <v>1.0006382773280207</v>
      </c>
      <c r="EM262" s="625"/>
      <c r="EP262" s="581"/>
    </row>
    <row r="263" spans="1:154" x14ac:dyDescent="0.2">
      <c r="A263" s="619" t="s">
        <v>218</v>
      </c>
      <c r="B263" s="575">
        <f t="shared" si="367"/>
        <v>1976</v>
      </c>
      <c r="D263" s="630">
        <f>Mining_Data!M16</f>
        <v>438.86782099202338</v>
      </c>
      <c r="E263" s="630">
        <f>Mining_Data!N16</f>
        <v>444.48917172639113</v>
      </c>
      <c r="F263" s="630">
        <f>Mining_Data!O16</f>
        <v>79.258649477771201</v>
      </c>
      <c r="G263" s="630"/>
      <c r="H263" s="630">
        <f t="shared" si="368"/>
        <v>962.61564219618572</v>
      </c>
      <c r="I263" s="635"/>
      <c r="J263" s="636">
        <f t="shared" si="369"/>
        <v>301006.73593417241</v>
      </c>
      <c r="K263" s="636">
        <f t="shared" si="369"/>
        <v>50175.629233895226</v>
      </c>
      <c r="L263" s="636">
        <f t="shared" si="369"/>
        <v>61967.9</v>
      </c>
      <c r="M263" s="636"/>
      <c r="N263" s="636">
        <f t="shared" si="404"/>
        <v>413150.26516806765</v>
      </c>
      <c r="O263" s="781"/>
      <c r="P263" s="779"/>
      <c r="Q263" s="779"/>
      <c r="R263" s="639">
        <f t="shared" si="370"/>
        <v>242420.62123934532</v>
      </c>
      <c r="S263" s="639">
        <f t="shared" si="370"/>
        <v>40409.750872206438</v>
      </c>
      <c r="T263" s="639">
        <f t="shared" si="370"/>
        <v>49906.845998897763</v>
      </c>
      <c r="U263" s="645"/>
      <c r="V263" s="630">
        <f t="shared" si="405"/>
        <v>332737.2181104495</v>
      </c>
      <c r="X263" s="639">
        <f t="shared" si="371"/>
        <v>1.4580000000000002</v>
      </c>
      <c r="Y263" s="639">
        <f t="shared" si="372"/>
        <v>8.8586666178991251</v>
      </c>
      <c r="Z263" s="639">
        <f t="shared" si="373"/>
        <v>1.2790275203415187</v>
      </c>
      <c r="AA263" s="630"/>
      <c r="AB263" s="630">
        <f t="shared" si="406"/>
        <v>2.8930206475328921</v>
      </c>
      <c r="AE263" s="639">
        <f t="shared" si="407"/>
        <v>1.810356803593548</v>
      </c>
      <c r="AF263" s="639">
        <f t="shared" si="408"/>
        <v>10.999552388532736</v>
      </c>
      <c r="AG263" s="639">
        <f t="shared" si="409"/>
        <v>1.5881318061959215</v>
      </c>
      <c r="AH263" s="630"/>
      <c r="AI263" s="639">
        <f t="shared" si="374"/>
        <v>2.8930206475328921</v>
      </c>
      <c r="AK263" s="640">
        <f t="shared" si="375"/>
        <v>0.99965814891090787</v>
      </c>
      <c r="AL263" s="640">
        <f t="shared" si="376"/>
        <v>1.2364198728190563</v>
      </c>
      <c r="AM263" s="640">
        <f t="shared" si="377"/>
        <v>0.99984940638347986</v>
      </c>
      <c r="AN263" s="641"/>
      <c r="AO263" s="640">
        <f t="shared" si="378"/>
        <v>1.1032928035268441</v>
      </c>
      <c r="AQ263" s="635">
        <f t="shared" si="410"/>
        <v>1.2416713330545597</v>
      </c>
      <c r="AR263" s="635">
        <f t="shared" si="411"/>
        <v>1.2416713330545597</v>
      </c>
      <c r="AS263" s="635">
        <f t="shared" si="412"/>
        <v>1.2416713330545597</v>
      </c>
      <c r="AT263" s="635"/>
      <c r="AU263" s="635">
        <f t="shared" si="379"/>
        <v>1.2416713330545599</v>
      </c>
      <c r="AW263" s="635">
        <f t="shared" si="380"/>
        <v>0.72856478940349767</v>
      </c>
      <c r="AX263" s="635">
        <f t="shared" si="380"/>
        <v>0.12144644083305625</v>
      </c>
      <c r="AY263" s="635">
        <f t="shared" si="380"/>
        <v>0.14998876976344611</v>
      </c>
      <c r="AZ263" s="650"/>
      <c r="BA263" s="635">
        <f t="shared" si="413"/>
        <v>1</v>
      </c>
      <c r="BC263" s="625"/>
      <c r="BD263" s="642">
        <f t="shared" si="381"/>
        <v>0.99965814891090787</v>
      </c>
      <c r="BE263" s="642">
        <f t="shared" si="382"/>
        <v>1.2364198728190563</v>
      </c>
      <c r="BF263" s="642">
        <f t="shared" si="383"/>
        <v>0.99984940638347986</v>
      </c>
      <c r="BG263" s="642">
        <v>1</v>
      </c>
      <c r="BH263" s="633"/>
      <c r="BI263" s="642">
        <f t="shared" si="384"/>
        <v>1.2416713330545597</v>
      </c>
      <c r="BJ263" s="642">
        <f t="shared" si="385"/>
        <v>1.2416713330545597</v>
      </c>
      <c r="BK263" s="642">
        <f t="shared" si="386"/>
        <v>1.2416713330545597</v>
      </c>
      <c r="BL263" s="642">
        <v>1</v>
      </c>
      <c r="BN263" s="642">
        <v>1</v>
      </c>
      <c r="BO263" s="642">
        <v>1</v>
      </c>
      <c r="BP263" s="642">
        <v>1</v>
      </c>
      <c r="BQ263" s="642">
        <v>1</v>
      </c>
      <c r="BT263" s="634">
        <f t="shared" si="387"/>
        <v>0.9097460371223407</v>
      </c>
      <c r="BU263" s="634">
        <f t="shared" si="388"/>
        <v>1.1032928035268441</v>
      </c>
      <c r="BV263" s="634">
        <f t="shared" si="389"/>
        <v>0.98704230406864635</v>
      </c>
      <c r="BW263" s="634">
        <f t="shared" si="390"/>
        <v>1.0212534070702282</v>
      </c>
      <c r="BX263" s="634">
        <v>1</v>
      </c>
      <c r="BY263" s="634">
        <v>1</v>
      </c>
      <c r="BZ263" s="634">
        <f t="shared" si="391"/>
        <v>1.0945144518087027</v>
      </c>
      <c r="CA263" s="634">
        <f t="shared" si="414"/>
        <v>1.0037162557941437</v>
      </c>
      <c r="CB263" s="634">
        <f t="shared" si="392"/>
        <v>1.0037162557941437</v>
      </c>
      <c r="CC263" s="634"/>
      <c r="CD263" s="634">
        <f t="shared" si="393"/>
        <v>1.0080203159525531</v>
      </c>
      <c r="CE263" s="625">
        <f t="shared" si="415"/>
        <v>1</v>
      </c>
      <c r="CG263" s="579"/>
      <c r="CI263" s="625">
        <f t="shared" si="394"/>
        <v>0.45591179049486086</v>
      </c>
      <c r="CJ263" s="625">
        <f t="shared" si="395"/>
        <v>0.46175145327194062</v>
      </c>
      <c r="CK263" s="625">
        <f t="shared" si="396"/>
        <v>8.2336756233198527E-2</v>
      </c>
      <c r="CL263" s="625">
        <f t="shared" si="397"/>
        <v>0</v>
      </c>
      <c r="CN263" s="625">
        <f t="shared" si="398"/>
        <v>0.46479624382603285</v>
      </c>
      <c r="CO263" s="625">
        <f t="shared" si="398"/>
        <v>0.45518849866006184</v>
      </c>
      <c r="CP263" s="625">
        <f t="shared" si="398"/>
        <v>7.9902446039871206E-2</v>
      </c>
      <c r="CQ263" s="625"/>
      <c r="CR263" s="625">
        <f t="shared" si="399"/>
        <v>0.99988718852596592</v>
      </c>
      <c r="CS263" s="625"/>
      <c r="CT263" s="625">
        <f t="shared" si="400"/>
        <v>0.46484868409128799</v>
      </c>
      <c r="CU263" s="625">
        <f t="shared" si="400"/>
        <v>0.4552398549391366</v>
      </c>
      <c r="CV263" s="625">
        <f t="shared" si="400"/>
        <v>7.9911460969575396E-2</v>
      </c>
      <c r="CW263" s="625">
        <f t="shared" si="400"/>
        <v>0</v>
      </c>
      <c r="CZ263" s="625">
        <f t="shared" si="416"/>
        <v>0</v>
      </c>
      <c r="DA263" s="625">
        <f t="shared" si="417"/>
        <v>-1.2252540456468348E-2</v>
      </c>
      <c r="DB263" s="625">
        <f t="shared" si="418"/>
        <v>-2.2204460492503131E-16</v>
      </c>
      <c r="DC263" s="625">
        <f t="shared" si="419"/>
        <v>0</v>
      </c>
      <c r="DE263" s="625">
        <f t="shared" si="420"/>
        <v>0</v>
      </c>
      <c r="DF263" s="625">
        <f t="shared" si="421"/>
        <v>-2.2204460492503131E-16</v>
      </c>
      <c r="DG263" s="625">
        <f t="shared" si="422"/>
        <v>0</v>
      </c>
      <c r="DH263" s="625">
        <f t="shared" si="423"/>
        <v>0</v>
      </c>
      <c r="DI263" s="625"/>
      <c r="DK263" s="625">
        <f t="shared" si="424"/>
        <v>-2.3661399214422004E-2</v>
      </c>
      <c r="DL263" s="625">
        <f t="shared" si="425"/>
        <v>5.5766261555216856E-2</v>
      </c>
      <c r="DM263" s="625">
        <f t="shared" si="426"/>
        <v>7.5140349608666682E-2</v>
      </c>
      <c r="DN263" s="625"/>
      <c r="DP263" s="625">
        <f t="shared" si="427"/>
        <v>0</v>
      </c>
      <c r="DQ263" s="625">
        <f t="shared" si="428"/>
        <v>-2.2204460492503131E-16</v>
      </c>
      <c r="DR263" s="625">
        <f t="shared" si="429"/>
        <v>0</v>
      </c>
      <c r="DS263" s="625">
        <f t="shared" si="430"/>
        <v>0</v>
      </c>
      <c r="DU263" s="625">
        <f t="shared" si="431"/>
        <v>0</v>
      </c>
      <c r="DV263" s="625">
        <f t="shared" si="432"/>
        <v>0</v>
      </c>
      <c r="DW263" s="625">
        <f t="shared" si="433"/>
        <v>0</v>
      </c>
      <c r="DX263" s="625">
        <f t="shared" si="434"/>
        <v>0</v>
      </c>
      <c r="EB263" s="625">
        <f t="shared" si="435"/>
        <v>0.99443768255290943</v>
      </c>
      <c r="EC263" s="625">
        <f t="shared" si="436"/>
        <v>0.98125783819727919</v>
      </c>
      <c r="ED263" s="625">
        <f t="shared" si="401"/>
        <v>1.0945144518087027</v>
      </c>
      <c r="EE263" s="625"/>
      <c r="EF263" s="625">
        <f t="shared" si="437"/>
        <v>0.99999999999999989</v>
      </c>
      <c r="EG263" s="625">
        <f t="shared" si="438"/>
        <v>0.99999999999999978</v>
      </c>
      <c r="EH263" s="625">
        <f t="shared" si="402"/>
        <v>0.98704230406864635</v>
      </c>
      <c r="EI263" s="625"/>
      <c r="EJ263" s="625">
        <f t="shared" si="439"/>
        <v>1.0206019799654831</v>
      </c>
      <c r="EK263" s="625">
        <f t="shared" si="440"/>
        <v>1.0397952871127083</v>
      </c>
      <c r="EL263" s="625">
        <f t="shared" si="403"/>
        <v>1.0212534070702282</v>
      </c>
      <c r="EM263" s="625"/>
      <c r="EP263" s="581"/>
    </row>
    <row r="264" spans="1:154" x14ac:dyDescent="0.2">
      <c r="A264" s="619" t="s">
        <v>218</v>
      </c>
      <c r="B264" s="575">
        <f t="shared" si="367"/>
        <v>1977</v>
      </c>
      <c r="D264" s="630">
        <f>Mining_Data!M17</f>
        <v>441.56004425790655</v>
      </c>
      <c r="E264" s="630">
        <f>Mining_Data!N17</f>
        <v>452.24860000000001</v>
      </c>
      <c r="F264" s="630">
        <f>Mining_Data!O17</f>
        <v>89.695118900000011</v>
      </c>
      <c r="G264" s="630"/>
      <c r="H264" s="630">
        <f t="shared" si="368"/>
        <v>983.50376315790652</v>
      </c>
      <c r="I264" s="635"/>
      <c r="J264" s="636">
        <f t="shared" si="369"/>
        <v>302853.25394918147</v>
      </c>
      <c r="K264" s="636">
        <f t="shared" si="369"/>
        <v>50711.043763311915</v>
      </c>
      <c r="L264" s="636">
        <f t="shared" si="369"/>
        <v>70129.100000000006</v>
      </c>
      <c r="M264" s="636"/>
      <c r="N264" s="636">
        <f t="shared" si="404"/>
        <v>423693.39771249343</v>
      </c>
      <c r="O264" s="781"/>
      <c r="P264" s="779"/>
      <c r="Q264" s="779"/>
      <c r="R264" s="639">
        <f t="shared" si="370"/>
        <v>243907.74425318389</v>
      </c>
      <c r="S264" s="639">
        <f t="shared" si="370"/>
        <v>40840.955584084215</v>
      </c>
      <c r="T264" s="639">
        <f t="shared" si="370"/>
        <v>56479.599820896001</v>
      </c>
      <c r="U264" s="645"/>
      <c r="V264" s="630">
        <f t="shared" si="405"/>
        <v>341228.29965816409</v>
      </c>
      <c r="X264" s="639">
        <f t="shared" si="371"/>
        <v>1.458</v>
      </c>
      <c r="Y264" s="639">
        <f t="shared" si="372"/>
        <v>8.9181481278677577</v>
      </c>
      <c r="Z264" s="639">
        <f t="shared" si="373"/>
        <v>1.2789999999999999</v>
      </c>
      <c r="AA264" s="630"/>
      <c r="AB264" s="630">
        <f t="shared" si="406"/>
        <v>2.8822455937657034</v>
      </c>
      <c r="AE264" s="639">
        <f t="shared" si="407"/>
        <v>1.810356803593548</v>
      </c>
      <c r="AF264" s="639">
        <f t="shared" si="408"/>
        <v>11.073408874307585</v>
      </c>
      <c r="AG264" s="639">
        <f t="shared" si="409"/>
        <v>1.5880976349767817</v>
      </c>
      <c r="AH264" s="630"/>
      <c r="AI264" s="639">
        <f t="shared" si="374"/>
        <v>2.8822455937657034</v>
      </c>
      <c r="AK264" s="640">
        <f t="shared" si="375"/>
        <v>0.99965814891090776</v>
      </c>
      <c r="AL264" s="640">
        <f t="shared" si="376"/>
        <v>1.2447218130728981</v>
      </c>
      <c r="AM264" s="640">
        <f t="shared" si="377"/>
        <v>0.99982789300969122</v>
      </c>
      <c r="AN264" s="641"/>
      <c r="AO264" s="640">
        <f t="shared" si="378"/>
        <v>1.0991835901034654</v>
      </c>
      <c r="AQ264" s="635">
        <f t="shared" si="410"/>
        <v>1.2416713330545597</v>
      </c>
      <c r="AR264" s="635">
        <f t="shared" si="411"/>
        <v>1.2416713330545597</v>
      </c>
      <c r="AS264" s="635">
        <f t="shared" si="412"/>
        <v>1.2416713330545597</v>
      </c>
      <c r="AT264" s="635"/>
      <c r="AU264" s="635">
        <f t="shared" si="379"/>
        <v>1.2416713330545599</v>
      </c>
      <c r="AW264" s="635">
        <f t="shared" si="380"/>
        <v>0.71479342275399183</v>
      </c>
      <c r="AX264" s="635">
        <f t="shared" si="380"/>
        <v>0.11968806697743972</v>
      </c>
      <c r="AY264" s="635">
        <f t="shared" si="380"/>
        <v>0.16551851026856851</v>
      </c>
      <c r="AZ264" s="650"/>
      <c r="BA264" s="635">
        <f t="shared" si="413"/>
        <v>1</v>
      </c>
      <c r="BC264" s="625"/>
      <c r="BD264" s="642">
        <f t="shared" si="381"/>
        <v>0.99965814891090776</v>
      </c>
      <c r="BE264" s="642">
        <f t="shared" si="382"/>
        <v>1.2447218130728981</v>
      </c>
      <c r="BF264" s="642">
        <f t="shared" si="383"/>
        <v>0.99982789300969122</v>
      </c>
      <c r="BG264" s="642">
        <v>1</v>
      </c>
      <c r="BH264" s="633"/>
      <c r="BI264" s="642">
        <f t="shared" si="384"/>
        <v>1.2416713330545597</v>
      </c>
      <c r="BJ264" s="642">
        <f t="shared" si="385"/>
        <v>1.2416713330545597</v>
      </c>
      <c r="BK264" s="642">
        <f t="shared" si="386"/>
        <v>1.2416713330545597</v>
      </c>
      <c r="BL264" s="642">
        <v>1</v>
      </c>
      <c r="BN264" s="642">
        <v>1</v>
      </c>
      <c r="BO264" s="642">
        <v>1</v>
      </c>
      <c r="BP264" s="642">
        <v>1</v>
      </c>
      <c r="BQ264" s="642">
        <v>1</v>
      </c>
      <c r="BT264" s="634">
        <f t="shared" si="387"/>
        <v>0.93296173818753336</v>
      </c>
      <c r="BU264" s="634">
        <f t="shared" si="388"/>
        <v>1.0991835901034654</v>
      </c>
      <c r="BV264" s="634">
        <f t="shared" si="389"/>
        <v>0.98704230406864635</v>
      </c>
      <c r="BW264" s="634">
        <f t="shared" si="390"/>
        <v>1.0143187517464729</v>
      </c>
      <c r="BX264" s="634">
        <v>1</v>
      </c>
      <c r="BY264" s="634">
        <v>1</v>
      </c>
      <c r="BZ264" s="634">
        <f t="shared" si="391"/>
        <v>1.0978929973602798</v>
      </c>
      <c r="CA264" s="634">
        <f t="shared" si="414"/>
        <v>1.0254962328101422</v>
      </c>
      <c r="CB264" s="634">
        <f t="shared" si="392"/>
        <v>1.0254962328101422</v>
      </c>
      <c r="CC264" s="634"/>
      <c r="CD264" s="634">
        <f t="shared" si="393"/>
        <v>1.0011755177838719</v>
      </c>
      <c r="CE264" s="625">
        <f t="shared" si="415"/>
        <v>1</v>
      </c>
      <c r="CG264" s="579"/>
      <c r="CI264" s="625">
        <f t="shared" si="394"/>
        <v>0.44896629865463145</v>
      </c>
      <c r="CJ264" s="625">
        <f t="shared" si="395"/>
        <v>0.45983413276212265</v>
      </c>
      <c r="CK264" s="625">
        <f t="shared" si="396"/>
        <v>9.1199568583245988E-2</v>
      </c>
      <c r="CL264" s="625">
        <f t="shared" si="397"/>
        <v>0</v>
      </c>
      <c r="CN264" s="625">
        <f t="shared" si="398"/>
        <v>0.45243015928670166</v>
      </c>
      <c r="CO264" s="625">
        <f t="shared" si="398"/>
        <v>0.46079212819865478</v>
      </c>
      <c r="CP264" s="625">
        <f t="shared" si="398"/>
        <v>8.6692669901574426E-2</v>
      </c>
      <c r="CQ264" s="625"/>
      <c r="CR264" s="625">
        <f t="shared" si="399"/>
        <v>0.99991495738693081</v>
      </c>
      <c r="CS264" s="625"/>
      <c r="CT264" s="625">
        <f t="shared" si="400"/>
        <v>0.45246863840204321</v>
      </c>
      <c r="CU264" s="625">
        <f t="shared" si="400"/>
        <v>0.460831318498164</v>
      </c>
      <c r="CV264" s="625">
        <f t="shared" si="400"/>
        <v>8.6700043099792845E-2</v>
      </c>
      <c r="CW264" s="625">
        <f t="shared" si="400"/>
        <v>0</v>
      </c>
      <c r="CZ264" s="625">
        <f t="shared" si="416"/>
        <v>-1.1102230246251565E-16</v>
      </c>
      <c r="DA264" s="625">
        <f t="shared" si="417"/>
        <v>6.6920573569908288E-3</v>
      </c>
      <c r="DB264" s="625">
        <f t="shared" si="418"/>
        <v>-2.1516845539023606E-5</v>
      </c>
      <c r="DC264" s="625">
        <f t="shared" si="419"/>
        <v>0</v>
      </c>
      <c r="DE264" s="625">
        <f t="shared" si="420"/>
        <v>0</v>
      </c>
      <c r="DF264" s="625">
        <f t="shared" si="421"/>
        <v>0</v>
      </c>
      <c r="DG264" s="625">
        <f t="shared" si="422"/>
        <v>0</v>
      </c>
      <c r="DH264" s="625">
        <f t="shared" si="423"/>
        <v>0</v>
      </c>
      <c r="DI264" s="625"/>
      <c r="DK264" s="625">
        <f t="shared" si="424"/>
        <v>-1.9082975308528212E-2</v>
      </c>
      <c r="DL264" s="625">
        <f t="shared" si="425"/>
        <v>-1.4584432891680758E-2</v>
      </c>
      <c r="DM264" s="625">
        <f t="shared" si="426"/>
        <v>9.8522610036261615E-2</v>
      </c>
      <c r="DN264" s="625"/>
      <c r="DP264" s="625">
        <f t="shared" si="427"/>
        <v>0</v>
      </c>
      <c r="DQ264" s="625">
        <f t="shared" si="428"/>
        <v>0</v>
      </c>
      <c r="DR264" s="625">
        <f t="shared" si="429"/>
        <v>0</v>
      </c>
      <c r="DS264" s="625">
        <f t="shared" si="430"/>
        <v>0</v>
      </c>
      <c r="DU264" s="625">
        <f t="shared" si="431"/>
        <v>0</v>
      </c>
      <c r="DV264" s="625">
        <f t="shared" si="432"/>
        <v>0</v>
      </c>
      <c r="DW264" s="625">
        <f t="shared" si="433"/>
        <v>0</v>
      </c>
      <c r="DX264" s="625">
        <f t="shared" si="434"/>
        <v>0</v>
      </c>
      <c r="EB264" s="625">
        <f t="shared" si="435"/>
        <v>1.0030867984849301</v>
      </c>
      <c r="EC264" s="625">
        <f t="shared" si="436"/>
        <v>0.98428678340555231</v>
      </c>
      <c r="ED264" s="625">
        <f t="shared" si="401"/>
        <v>1.0978929973602798</v>
      </c>
      <c r="EE264" s="625"/>
      <c r="EF264" s="625">
        <f t="shared" si="437"/>
        <v>1</v>
      </c>
      <c r="EG264" s="625">
        <f t="shared" si="438"/>
        <v>0.99999999999999978</v>
      </c>
      <c r="EH264" s="625">
        <f t="shared" si="402"/>
        <v>0.98704230406864635</v>
      </c>
      <c r="EI264" s="625"/>
      <c r="EJ264" s="625">
        <f t="shared" si="439"/>
        <v>0.99320966248362463</v>
      </c>
      <c r="EK264" s="625">
        <f t="shared" si="440"/>
        <v>1.0327347261652766</v>
      </c>
      <c r="EL264" s="625">
        <f t="shared" si="403"/>
        <v>1.0143187517464729</v>
      </c>
      <c r="EM264" s="625"/>
      <c r="EP264" s="581"/>
    </row>
    <row r="265" spans="1:154" x14ac:dyDescent="0.2">
      <c r="A265" s="619" t="s">
        <v>218</v>
      </c>
      <c r="B265" s="575">
        <f t="shared" si="367"/>
        <v>1978</v>
      </c>
      <c r="D265" s="630">
        <f>Mining_Data!M18</f>
        <v>451.74305993714376</v>
      </c>
      <c r="E265" s="630">
        <f>Mining_Data!N18</f>
        <v>465.35939589642402</v>
      </c>
      <c r="F265" s="630">
        <f>Mining_Data!O18</f>
        <v>100.42668284217537</v>
      </c>
      <c r="G265" s="630"/>
      <c r="H265" s="630">
        <f t="shared" si="368"/>
        <v>1017.5291386757432</v>
      </c>
      <c r="I265" s="635"/>
      <c r="J265" s="636">
        <f t="shared" si="369"/>
        <v>309824.2459219466</v>
      </c>
      <c r="K265" s="636">
        <f t="shared" si="369"/>
        <v>52582.178279817614</v>
      </c>
      <c r="L265" s="636">
        <f t="shared" si="369"/>
        <v>78518</v>
      </c>
      <c r="M265" s="636"/>
      <c r="N265" s="636">
        <f t="shared" si="404"/>
        <v>440924.42420176422</v>
      </c>
      <c r="O265" s="781"/>
      <c r="P265" s="779"/>
      <c r="Q265" s="779"/>
      <c r="R265" s="639">
        <f t="shared" si="370"/>
        <v>250486.82045478307</v>
      </c>
      <c r="S265" s="639">
        <f t="shared" si="370"/>
        <v>42511.65886228365</v>
      </c>
      <c r="T265" s="639">
        <f t="shared" si="370"/>
        <v>63480.261559076003</v>
      </c>
      <c r="U265" s="645"/>
      <c r="V265" s="630">
        <f t="shared" si="405"/>
        <v>356478.74087614275</v>
      </c>
      <c r="X265" s="639">
        <f t="shared" si="371"/>
        <v>1.4580623236664005</v>
      </c>
      <c r="Y265" s="639">
        <f t="shared" si="372"/>
        <v>8.8501353713419828</v>
      </c>
      <c r="Z265" s="639">
        <f t="shared" si="373"/>
        <v>1.2790275203415187</v>
      </c>
      <c r="AA265" s="630"/>
      <c r="AB265" s="630">
        <f t="shared" si="406"/>
        <v>2.8543893982987334</v>
      </c>
      <c r="AE265" s="639">
        <f t="shared" si="407"/>
        <v>1.8034603941115965</v>
      </c>
      <c r="AF265" s="639">
        <f t="shared" si="408"/>
        <v>10.946629897552432</v>
      </c>
      <c r="AG265" s="639">
        <f t="shared" si="409"/>
        <v>1.5820143202894066</v>
      </c>
      <c r="AH265" s="630"/>
      <c r="AI265" s="639">
        <f t="shared" si="374"/>
        <v>2.8543893982987334</v>
      </c>
      <c r="AK265" s="640">
        <f t="shared" si="375"/>
        <v>0.99970088029704451</v>
      </c>
      <c r="AL265" s="640">
        <f t="shared" si="376"/>
        <v>1.2352291515470923</v>
      </c>
      <c r="AM265" s="640">
        <f t="shared" si="377"/>
        <v>0.99984940638347986</v>
      </c>
      <c r="AN265" s="641"/>
      <c r="AO265" s="640">
        <f t="shared" si="378"/>
        <v>1.0885602507855956</v>
      </c>
      <c r="AQ265" s="635">
        <f t="shared" si="410"/>
        <v>1.2368884133681393</v>
      </c>
      <c r="AR265" s="635">
        <f t="shared" si="411"/>
        <v>1.236888413368139</v>
      </c>
      <c r="AS265" s="635">
        <f t="shared" si="412"/>
        <v>1.2368884133681393</v>
      </c>
      <c r="AT265" s="635"/>
      <c r="AU265" s="635">
        <f t="shared" si="379"/>
        <v>1.2368884133681393</v>
      </c>
      <c r="AW265" s="635">
        <f t="shared" si="380"/>
        <v>0.70266972958652196</v>
      </c>
      <c r="AX265" s="635">
        <f t="shared" si="380"/>
        <v>0.11925440142040383</v>
      </c>
      <c r="AY265" s="635">
        <f t="shared" si="380"/>
        <v>0.17807586899307409</v>
      </c>
      <c r="AZ265" s="650"/>
      <c r="BA265" s="635">
        <f t="shared" si="413"/>
        <v>1</v>
      </c>
      <c r="BC265" s="625"/>
      <c r="BD265" s="642">
        <f t="shared" si="381"/>
        <v>0.99970088029704451</v>
      </c>
      <c r="BE265" s="642">
        <f t="shared" si="382"/>
        <v>1.2352291515470923</v>
      </c>
      <c r="BF265" s="642">
        <f t="shared" si="383"/>
        <v>0.99984940638347986</v>
      </c>
      <c r="BG265" s="642">
        <v>1</v>
      </c>
      <c r="BH265" s="633"/>
      <c r="BI265" s="642">
        <f t="shared" si="384"/>
        <v>1.2368884133681393</v>
      </c>
      <c r="BJ265" s="642">
        <f t="shared" si="385"/>
        <v>1.236888413368139</v>
      </c>
      <c r="BK265" s="642">
        <f t="shared" si="386"/>
        <v>1.2368884133681393</v>
      </c>
      <c r="BL265" s="642">
        <v>1</v>
      </c>
      <c r="BN265" s="642">
        <v>1</v>
      </c>
      <c r="BO265" s="642">
        <v>1</v>
      </c>
      <c r="BP265" s="642">
        <v>1</v>
      </c>
      <c r="BQ265" s="642">
        <v>1</v>
      </c>
      <c r="BT265" s="634">
        <f t="shared" si="387"/>
        <v>0.97090400613642913</v>
      </c>
      <c r="BU265" s="634">
        <f t="shared" si="388"/>
        <v>1.0885602507855956</v>
      </c>
      <c r="BV265" s="634">
        <f t="shared" si="389"/>
        <v>0.98324021575285503</v>
      </c>
      <c r="BW265" s="634">
        <f t="shared" si="390"/>
        <v>1.0119252393724498</v>
      </c>
      <c r="BX265" s="634">
        <v>1</v>
      </c>
      <c r="BY265" s="634">
        <v>1</v>
      </c>
      <c r="BZ265" s="634">
        <f t="shared" si="391"/>
        <v>1.0940682381133471</v>
      </c>
      <c r="CA265" s="634">
        <f t="shared" si="414"/>
        <v>1.0568875084086107</v>
      </c>
      <c r="CB265" s="634">
        <f t="shared" si="392"/>
        <v>1.0568875084086107</v>
      </c>
      <c r="CC265" s="634"/>
      <c r="CD265" s="634">
        <f t="shared" si="393"/>
        <v>0.99496559068632706</v>
      </c>
      <c r="CE265" s="625">
        <f t="shared" si="415"/>
        <v>1</v>
      </c>
      <c r="CG265" s="579"/>
      <c r="CI265" s="625">
        <f t="shared" si="394"/>
        <v>0.44396080934356524</v>
      </c>
      <c r="CJ265" s="625">
        <f t="shared" si="395"/>
        <v>0.45734257448593857</v>
      </c>
      <c r="CK265" s="625">
        <f t="shared" si="396"/>
        <v>9.8696616170496146E-2</v>
      </c>
      <c r="CL265" s="625">
        <f t="shared" si="397"/>
        <v>0</v>
      </c>
      <c r="CN265" s="625">
        <f t="shared" si="398"/>
        <v>0.44645887740736184</v>
      </c>
      <c r="CO265" s="625">
        <f t="shared" si="398"/>
        <v>0.4585872255471799</v>
      </c>
      <c r="CP265" s="625">
        <f t="shared" si="398"/>
        <v>9.4898741637318401E-2</v>
      </c>
      <c r="CQ265" s="625"/>
      <c r="CR265" s="625">
        <f t="shared" si="399"/>
        <v>0.99994484459186017</v>
      </c>
      <c r="CS265" s="625"/>
      <c r="CT265" s="625">
        <f t="shared" si="400"/>
        <v>0.44648350338721887</v>
      </c>
      <c r="CU265" s="625">
        <f t="shared" si="400"/>
        <v>0.45861252050792656</v>
      </c>
      <c r="CV265" s="625">
        <f t="shared" si="400"/>
        <v>9.4903976104854557E-2</v>
      </c>
      <c r="CW265" s="625">
        <f t="shared" si="400"/>
        <v>0</v>
      </c>
      <c r="CZ265" s="625">
        <f t="shared" si="416"/>
        <v>4.2745085318794549E-5</v>
      </c>
      <c r="DA265" s="625">
        <f t="shared" si="417"/>
        <v>-7.6555609550676869E-3</v>
      </c>
      <c r="DB265" s="625">
        <f t="shared" si="418"/>
        <v>2.1516845538929229E-5</v>
      </c>
      <c r="DC265" s="625">
        <f t="shared" si="419"/>
        <v>0</v>
      </c>
      <c r="DE265" s="625">
        <f t="shared" si="420"/>
        <v>-3.8594394427892832E-3</v>
      </c>
      <c r="DF265" s="625">
        <f t="shared" si="421"/>
        <v>-3.8594394427893947E-3</v>
      </c>
      <c r="DG265" s="625">
        <f t="shared" si="422"/>
        <v>-3.8594394427892832E-3</v>
      </c>
      <c r="DH265" s="625">
        <f t="shared" si="423"/>
        <v>0</v>
      </c>
      <c r="DI265" s="625"/>
      <c r="DK265" s="625">
        <f t="shared" si="424"/>
        <v>-1.7106601745876842E-2</v>
      </c>
      <c r="DL265" s="625">
        <f t="shared" si="425"/>
        <v>-3.6298782389666121E-3</v>
      </c>
      <c r="DM265" s="625">
        <f t="shared" si="426"/>
        <v>7.3126656693866102E-2</v>
      </c>
      <c r="DN265" s="625"/>
      <c r="DP265" s="625">
        <f t="shared" si="427"/>
        <v>-3.8594394427892832E-3</v>
      </c>
      <c r="DQ265" s="625">
        <f t="shared" si="428"/>
        <v>-3.8594394427893947E-3</v>
      </c>
      <c r="DR265" s="625">
        <f t="shared" si="429"/>
        <v>-3.8594394427892832E-3</v>
      </c>
      <c r="DS265" s="625">
        <f t="shared" si="430"/>
        <v>0</v>
      </c>
      <c r="DU265" s="625">
        <f t="shared" si="431"/>
        <v>0</v>
      </c>
      <c r="DV265" s="625">
        <f t="shared" si="432"/>
        <v>0</v>
      </c>
      <c r="DW265" s="625">
        <f t="shared" si="433"/>
        <v>0</v>
      </c>
      <c r="DX265" s="625">
        <f t="shared" si="434"/>
        <v>0</v>
      </c>
      <c r="EB265" s="625">
        <f t="shared" si="435"/>
        <v>0.99651627321047787</v>
      </c>
      <c r="EC265" s="625">
        <f t="shared" si="436"/>
        <v>0.98085779716962984</v>
      </c>
      <c r="ED265" s="625">
        <f t="shared" si="401"/>
        <v>1.0940682381133471</v>
      </c>
      <c r="EE265" s="625"/>
      <c r="EF265" s="625">
        <f t="shared" si="437"/>
        <v>0.99614799862162051</v>
      </c>
      <c r="EG265" s="625">
        <f t="shared" si="438"/>
        <v>0.99614799862162029</v>
      </c>
      <c r="EH265" s="625">
        <f t="shared" si="402"/>
        <v>0.98324021575285503</v>
      </c>
      <c r="EI265" s="625"/>
      <c r="EJ265" s="625">
        <f t="shared" si="439"/>
        <v>0.99764027592913773</v>
      </c>
      <c r="EK265" s="625">
        <f t="shared" si="440"/>
        <v>1.0302977571731291</v>
      </c>
      <c r="EL265" s="625">
        <f t="shared" si="403"/>
        <v>1.0119252393724498</v>
      </c>
      <c r="EM265" s="625"/>
      <c r="EP265" s="581"/>
    </row>
    <row r="266" spans="1:154" x14ac:dyDescent="0.2">
      <c r="A266" s="619" t="s">
        <v>218</v>
      </c>
      <c r="B266" s="575">
        <f t="shared" si="367"/>
        <v>1979</v>
      </c>
      <c r="D266" s="630">
        <f>Mining_Data!M19</f>
        <v>452.37232702614028</v>
      </c>
      <c r="E266" s="630">
        <f>Mining_Data!N19</f>
        <v>487.30972365625689</v>
      </c>
      <c r="F266" s="630">
        <f>Mining_Data!O19</f>
        <v>106.01076778739559</v>
      </c>
      <c r="G266" s="630"/>
      <c r="H266" s="630">
        <f t="shared" si="368"/>
        <v>1045.6928184697927</v>
      </c>
      <c r="I266" s="635"/>
      <c r="J266" s="636">
        <f t="shared" si="369"/>
        <v>310242.56249533879</v>
      </c>
      <c r="K266" s="636">
        <f t="shared" si="369"/>
        <v>58176.728773109731</v>
      </c>
      <c r="L266" s="636">
        <f t="shared" si="369"/>
        <v>82882.100000000006</v>
      </c>
      <c r="M266" s="636"/>
      <c r="N266" s="636">
        <f t="shared" si="404"/>
        <v>451301.39126844855</v>
      </c>
      <c r="O266" s="781"/>
      <c r="P266" s="779"/>
      <c r="Q266" s="779"/>
      <c r="R266" s="639">
        <f t="shared" si="370"/>
        <v>246417.20404308866</v>
      </c>
      <c r="S266" s="639">
        <f t="shared" si="370"/>
        <v>46208.188616473904</v>
      </c>
      <c r="T266" s="639">
        <f t="shared" si="370"/>
        <v>65830.99102505167</v>
      </c>
      <c r="U266" s="645"/>
      <c r="V266" s="630">
        <f t="shared" si="405"/>
        <v>358456.38368461427</v>
      </c>
      <c r="X266" s="639">
        <f t="shared" si="371"/>
        <v>1.4581246473328007</v>
      </c>
      <c r="Y266" s="639">
        <f t="shared" si="372"/>
        <v>8.376368591585365</v>
      </c>
      <c r="Z266" s="639">
        <f t="shared" si="373"/>
        <v>1.2790550406830374</v>
      </c>
      <c r="AA266" s="630"/>
      <c r="AB266" s="630">
        <f t="shared" si="406"/>
        <v>2.917210757194491</v>
      </c>
      <c r="AE266" s="639">
        <f t="shared" si="407"/>
        <v>1.8357984734987829</v>
      </c>
      <c r="AF266" s="639">
        <f t="shared" si="408"/>
        <v>10.545960321035475</v>
      </c>
      <c r="AG266" s="639">
        <f t="shared" si="409"/>
        <v>1.6103474387474084</v>
      </c>
      <c r="AH266" s="630"/>
      <c r="AI266" s="639">
        <f t="shared" si="374"/>
        <v>2.917210757194491</v>
      </c>
      <c r="AK266" s="640">
        <f t="shared" si="375"/>
        <v>0.99974361168318093</v>
      </c>
      <c r="AL266" s="640">
        <f t="shared" si="376"/>
        <v>1.1691046785492032</v>
      </c>
      <c r="AM266" s="640">
        <f t="shared" si="377"/>
        <v>0.99987091975726849</v>
      </c>
      <c r="AN266" s="641"/>
      <c r="AO266" s="640">
        <f t="shared" si="378"/>
        <v>1.1125180311203378</v>
      </c>
      <c r="AQ266" s="635">
        <f t="shared" si="410"/>
        <v>1.2590134024939654</v>
      </c>
      <c r="AR266" s="635">
        <f t="shared" si="411"/>
        <v>1.2590134024939654</v>
      </c>
      <c r="AS266" s="635">
        <f t="shared" si="412"/>
        <v>1.2590134024939654</v>
      </c>
      <c r="AT266" s="635"/>
      <c r="AU266" s="635">
        <f t="shared" si="379"/>
        <v>1.2590134024939654</v>
      </c>
      <c r="AW266" s="635">
        <f t="shared" si="380"/>
        <v>0.68743985393742457</v>
      </c>
      <c r="AX266" s="635">
        <f t="shared" si="380"/>
        <v>0.1289088176962972</v>
      </c>
      <c r="AY266" s="635">
        <f t="shared" si="380"/>
        <v>0.18365132836627812</v>
      </c>
      <c r="AZ266" s="650"/>
      <c r="BA266" s="635">
        <f t="shared" si="413"/>
        <v>1</v>
      </c>
      <c r="BC266" s="625"/>
      <c r="BD266" s="642">
        <f t="shared" si="381"/>
        <v>0.99974361168318093</v>
      </c>
      <c r="BE266" s="642">
        <f t="shared" si="382"/>
        <v>1.1691046785492032</v>
      </c>
      <c r="BF266" s="642">
        <f t="shared" si="383"/>
        <v>0.99987091975726849</v>
      </c>
      <c r="BG266" s="642">
        <v>1</v>
      </c>
      <c r="BH266" s="633"/>
      <c r="BI266" s="642">
        <f t="shared" si="384"/>
        <v>1.2590134024939654</v>
      </c>
      <c r="BJ266" s="642">
        <f t="shared" si="385"/>
        <v>1.2590134024939654</v>
      </c>
      <c r="BK266" s="642">
        <f t="shared" si="386"/>
        <v>1.2590134024939654</v>
      </c>
      <c r="BL266" s="642">
        <v>1</v>
      </c>
      <c r="BN266" s="642">
        <v>1</v>
      </c>
      <c r="BO266" s="642">
        <v>1</v>
      </c>
      <c r="BP266" s="642">
        <v>1</v>
      </c>
      <c r="BQ266" s="642">
        <v>1</v>
      </c>
      <c r="BT266" s="634">
        <f t="shared" si="387"/>
        <v>0.9937538151821157</v>
      </c>
      <c r="BU266" s="634">
        <f t="shared" si="388"/>
        <v>1.1125180311203378</v>
      </c>
      <c r="BV266" s="634">
        <f t="shared" si="389"/>
        <v>1.0008280424690652</v>
      </c>
      <c r="BW266" s="634">
        <f t="shared" si="390"/>
        <v>1.0421391288359929</v>
      </c>
      <c r="BX266" s="634">
        <v>1</v>
      </c>
      <c r="BY266" s="634">
        <v>1</v>
      </c>
      <c r="BZ266" s="634">
        <f t="shared" si="391"/>
        <v>1.0666498842205963</v>
      </c>
      <c r="CA266" s="634">
        <f t="shared" si="414"/>
        <v>1.1055690378847316</v>
      </c>
      <c r="CB266" s="634">
        <f t="shared" si="392"/>
        <v>1.1055690378847314</v>
      </c>
      <c r="CC266" s="634"/>
      <c r="CD266" s="634">
        <f t="shared" si="393"/>
        <v>1.0430020642933437</v>
      </c>
      <c r="CE266" s="625">
        <f t="shared" si="415"/>
        <v>1.0000000000000002</v>
      </c>
      <c r="CG266" s="579"/>
      <c r="CI266" s="625">
        <f t="shared" si="394"/>
        <v>0.43260536845621278</v>
      </c>
      <c r="CJ266" s="625">
        <f t="shared" si="395"/>
        <v>0.46601613308328749</v>
      </c>
      <c r="CK266" s="625">
        <f t="shared" si="396"/>
        <v>0.10137849846049982</v>
      </c>
      <c r="CL266" s="625">
        <f t="shared" si="397"/>
        <v>0</v>
      </c>
      <c r="CN266" s="625">
        <f t="shared" si="398"/>
        <v>0.43825857053644474</v>
      </c>
      <c r="CO266" s="625">
        <f t="shared" si="398"/>
        <v>0.46166577430418027</v>
      </c>
      <c r="CP266" s="625">
        <f t="shared" si="398"/>
        <v>0.10003156553479113</v>
      </c>
      <c r="CQ266" s="625"/>
      <c r="CR266" s="625">
        <f t="shared" si="399"/>
        <v>0.99995591037541609</v>
      </c>
      <c r="CS266" s="625"/>
      <c r="CT266" s="625">
        <f t="shared" si="400"/>
        <v>0.4382778940442566</v>
      </c>
      <c r="CU266" s="625">
        <f t="shared" si="400"/>
        <v>0.46168612987232194</v>
      </c>
      <c r="CV266" s="625">
        <f t="shared" si="400"/>
        <v>0.10003597608342153</v>
      </c>
      <c r="CW266" s="625">
        <f t="shared" si="400"/>
        <v>0</v>
      </c>
      <c r="CZ266" s="625">
        <f t="shared" si="416"/>
        <v>4.2743258254233185E-5</v>
      </c>
      <c r="DA266" s="625">
        <f t="shared" si="417"/>
        <v>-5.5018276818516454E-2</v>
      </c>
      <c r="DB266" s="625">
        <f t="shared" si="418"/>
        <v>2.1516382574343179E-5</v>
      </c>
      <c r="DC266" s="625">
        <f t="shared" si="419"/>
        <v>0</v>
      </c>
      <c r="DE266" s="625">
        <f t="shared" si="420"/>
        <v>1.7729518475902695E-2</v>
      </c>
      <c r="DF266" s="625">
        <f t="shared" si="421"/>
        <v>1.7729518475902914E-2</v>
      </c>
      <c r="DG266" s="625">
        <f t="shared" si="422"/>
        <v>1.7729518475902695E-2</v>
      </c>
      <c r="DH266" s="625">
        <f t="shared" si="423"/>
        <v>0</v>
      </c>
      <c r="DI266" s="625"/>
      <c r="DK266" s="625">
        <f t="shared" si="424"/>
        <v>-2.1912639445997563E-2</v>
      </c>
      <c r="DL266" s="625">
        <f t="shared" si="425"/>
        <v>7.7846276596120326E-2</v>
      </c>
      <c r="DM266" s="625">
        <f t="shared" si="426"/>
        <v>3.0829315600231225E-2</v>
      </c>
      <c r="DN266" s="625"/>
      <c r="DP266" s="625">
        <f t="shared" si="427"/>
        <v>1.7729518475902695E-2</v>
      </c>
      <c r="DQ266" s="625">
        <f t="shared" si="428"/>
        <v>1.7729518475902914E-2</v>
      </c>
      <c r="DR266" s="625">
        <f t="shared" si="429"/>
        <v>1.7729518475902695E-2</v>
      </c>
      <c r="DS266" s="625">
        <f t="shared" si="430"/>
        <v>0</v>
      </c>
      <c r="DU266" s="625">
        <f t="shared" si="431"/>
        <v>0</v>
      </c>
      <c r="DV266" s="625">
        <f t="shared" si="432"/>
        <v>0</v>
      </c>
      <c r="DW266" s="625">
        <f t="shared" si="433"/>
        <v>0</v>
      </c>
      <c r="DX266" s="625">
        <f t="shared" si="434"/>
        <v>0</v>
      </c>
      <c r="EB266" s="625">
        <f t="shared" si="435"/>
        <v>0.97493908246524708</v>
      </c>
      <c r="EC266" s="625">
        <f t="shared" si="436"/>
        <v>0.95627660080144239</v>
      </c>
      <c r="ED266" s="625">
        <f t="shared" si="401"/>
        <v>1.0666498842205963</v>
      </c>
      <c r="EE266" s="625"/>
      <c r="EF266" s="625">
        <f t="shared" si="437"/>
        <v>1.0178876193573341</v>
      </c>
      <c r="EG266" s="625">
        <f t="shared" si="438"/>
        <v>1.0139667148445339</v>
      </c>
      <c r="EH266" s="625">
        <f t="shared" si="402"/>
        <v>1.0008280424690652</v>
      </c>
      <c r="EI266" s="625"/>
      <c r="EJ266" s="625">
        <f t="shared" si="439"/>
        <v>1.0298578277208308</v>
      </c>
      <c r="EK266" s="625">
        <f t="shared" si="440"/>
        <v>1.0610602101079627</v>
      </c>
      <c r="EL266" s="625">
        <f t="shared" si="403"/>
        <v>1.0421391288359929</v>
      </c>
      <c r="EM266" s="625"/>
      <c r="EP266" s="581"/>
    </row>
    <row r="267" spans="1:154" x14ac:dyDescent="0.2">
      <c r="A267" s="619" t="s">
        <v>218</v>
      </c>
      <c r="B267" s="575">
        <f t="shared" si="367"/>
        <v>1980</v>
      </c>
      <c r="D267" s="630">
        <f>Mining_Data!M20</f>
        <v>451.51086894468551</v>
      </c>
      <c r="E267" s="630">
        <f>Mining_Data!N20</f>
        <v>448.41460382723437</v>
      </c>
      <c r="F267" s="630">
        <f>Mining_Data!O20</f>
        <v>147.61341831283161</v>
      </c>
      <c r="G267" s="630"/>
      <c r="H267" s="630">
        <f t="shared" ref="H267:H288" si="441">SUM(D267:G267)</f>
        <v>1047.5388910847514</v>
      </c>
      <c r="I267" s="635"/>
      <c r="J267" s="636">
        <f t="shared" si="369"/>
        <v>309638.5291628922</v>
      </c>
      <c r="K267" s="636">
        <f t="shared" si="369"/>
        <v>56141.865176474093</v>
      </c>
      <c r="L267" s="636">
        <f t="shared" si="369"/>
        <v>115405.7</v>
      </c>
      <c r="M267" s="636"/>
      <c r="N267" s="636">
        <f t="shared" si="404"/>
        <v>481186.0943393663</v>
      </c>
      <c r="O267" s="781"/>
      <c r="P267" s="779"/>
      <c r="Q267" s="779"/>
      <c r="R267" s="639">
        <f t="shared" si="370"/>
        <v>244623.89159557584</v>
      </c>
      <c r="S267" s="639">
        <f t="shared" si="370"/>
        <v>44353.78755361012</v>
      </c>
      <c r="T267" s="639">
        <f t="shared" si="370"/>
        <v>91174.026445074633</v>
      </c>
      <c r="U267" s="645"/>
      <c r="V267" s="630">
        <f t="shared" si="405"/>
        <v>380151.70559426059</v>
      </c>
      <c r="X267" s="639">
        <f t="shared" si="371"/>
        <v>1.458186970999201</v>
      </c>
      <c r="Y267" s="639">
        <f t="shared" si="372"/>
        <v>7.9871696891028794</v>
      </c>
      <c r="Z267" s="639">
        <f t="shared" si="373"/>
        <v>1.2790825610245562</v>
      </c>
      <c r="AA267" s="630"/>
      <c r="AB267" s="630">
        <f t="shared" si="406"/>
        <v>2.7555811947422888</v>
      </c>
      <c r="AE267" s="639">
        <f t="shared" si="407"/>
        <v>1.8457349607173501</v>
      </c>
      <c r="AF267" s="639">
        <f t="shared" si="408"/>
        <v>10.109950661716065</v>
      </c>
      <c r="AG267" s="639">
        <f t="shared" si="409"/>
        <v>1.6190292791528451</v>
      </c>
      <c r="AH267" s="630"/>
      <c r="AI267" s="639">
        <f t="shared" si="374"/>
        <v>2.7555811947422888</v>
      </c>
      <c r="AK267" s="640">
        <f t="shared" si="375"/>
        <v>0.99978634306931746</v>
      </c>
      <c r="AL267" s="640">
        <f t="shared" si="376"/>
        <v>1.1147834947565534</v>
      </c>
      <c r="AM267" s="640">
        <f t="shared" si="377"/>
        <v>0.99989243313105702</v>
      </c>
      <c r="AN267" s="641"/>
      <c r="AO267" s="640">
        <f t="shared" si="378"/>
        <v>1.0508783973891445</v>
      </c>
      <c r="AQ267" s="635">
        <f t="shared" si="410"/>
        <v>1.26577386674398</v>
      </c>
      <c r="AR267" s="635">
        <f t="shared" si="411"/>
        <v>1.26577386674398</v>
      </c>
      <c r="AS267" s="635">
        <f t="shared" si="412"/>
        <v>1.26577386674398</v>
      </c>
      <c r="AT267" s="635"/>
      <c r="AU267" s="635">
        <f t="shared" si="379"/>
        <v>1.26577386674398</v>
      </c>
      <c r="AW267" s="635">
        <f t="shared" si="380"/>
        <v>0.64349018561727866</v>
      </c>
      <c r="AX267" s="635">
        <f t="shared" si="380"/>
        <v>0.11667391438971821</v>
      </c>
      <c r="AY267" s="635">
        <f t="shared" si="380"/>
        <v>0.23983589999300309</v>
      </c>
      <c r="AZ267" s="650"/>
      <c r="BA267" s="635">
        <f t="shared" si="413"/>
        <v>1</v>
      </c>
      <c r="BC267" s="625"/>
      <c r="BD267" s="642">
        <f t="shared" si="381"/>
        <v>0.99978634306931746</v>
      </c>
      <c r="BE267" s="642">
        <f t="shared" si="382"/>
        <v>1.1147834947565534</v>
      </c>
      <c r="BF267" s="642">
        <f t="shared" si="383"/>
        <v>0.99989243313105702</v>
      </c>
      <c r="BG267" s="642">
        <v>1</v>
      </c>
      <c r="BH267" s="633"/>
      <c r="BI267" s="642">
        <f t="shared" si="384"/>
        <v>1.26577386674398</v>
      </c>
      <c r="BJ267" s="642">
        <f t="shared" si="385"/>
        <v>1.26577386674398</v>
      </c>
      <c r="BK267" s="642">
        <f t="shared" si="386"/>
        <v>1.26577386674398</v>
      </c>
      <c r="BL267" s="642">
        <v>1</v>
      </c>
      <c r="BN267" s="642">
        <v>1</v>
      </c>
      <c r="BO267" s="642">
        <v>1</v>
      </c>
      <c r="BP267" s="642">
        <v>1</v>
      </c>
      <c r="BQ267" s="642">
        <v>1</v>
      </c>
      <c r="BT267" s="634">
        <f t="shared" si="387"/>
        <v>1.0595591467562961</v>
      </c>
      <c r="BU267" s="634">
        <f t="shared" si="388"/>
        <v>1.0508783973891445</v>
      </c>
      <c r="BV267" s="634">
        <f t="shared" si="389"/>
        <v>1.0062021410990885</v>
      </c>
      <c r="BW267" s="634">
        <f t="shared" si="390"/>
        <v>1.0001848554514348</v>
      </c>
      <c r="BX267" s="634">
        <v>1</v>
      </c>
      <c r="BY267" s="634">
        <v>1</v>
      </c>
      <c r="BZ267" s="634">
        <f t="shared" si="391"/>
        <v>1.0442078482802761</v>
      </c>
      <c r="CA267" s="634">
        <f t="shared" si="414"/>
        <v>1.1134678180822655</v>
      </c>
      <c r="CB267" s="634">
        <f t="shared" si="392"/>
        <v>1.1134678180822659</v>
      </c>
      <c r="CC267" s="634"/>
      <c r="CD267" s="634">
        <f t="shared" si="393"/>
        <v>1.006388143050116</v>
      </c>
      <c r="CE267" s="625">
        <f t="shared" si="415"/>
        <v>0.99999999999999956</v>
      </c>
      <c r="CG267" s="579"/>
      <c r="CI267" s="625">
        <f t="shared" si="394"/>
        <v>0.43102062633410704</v>
      </c>
      <c r="CJ267" s="625">
        <f t="shared" si="395"/>
        <v>0.42806487438656371</v>
      </c>
      <c r="CK267" s="625">
        <f t="shared" si="396"/>
        <v>0.14091449927932931</v>
      </c>
      <c r="CL267" s="625">
        <f t="shared" si="397"/>
        <v>0</v>
      </c>
      <c r="CN267" s="625">
        <f t="shared" si="398"/>
        <v>0.431812512731303</v>
      </c>
      <c r="CO267" s="625">
        <f t="shared" si="398"/>
        <v>0.44677188700254195</v>
      </c>
      <c r="CP267" s="625">
        <f t="shared" si="398"/>
        <v>0.1200635461185609</v>
      </c>
      <c r="CQ267" s="625"/>
      <c r="CR267" s="625">
        <f t="shared" si="399"/>
        <v>0.99864794585240579</v>
      </c>
      <c r="CS267" s="625"/>
      <c r="CT267" s="625">
        <f t="shared" si="400"/>
        <v>0.4323971370738916</v>
      </c>
      <c r="CU267" s="625">
        <f t="shared" si="400"/>
        <v>0.44737676461267378</v>
      </c>
      <c r="CV267" s="625">
        <f t="shared" si="400"/>
        <v>0.12022609831343466</v>
      </c>
      <c r="CW267" s="625">
        <f t="shared" si="400"/>
        <v>0</v>
      </c>
      <c r="CZ267" s="625">
        <f t="shared" si="416"/>
        <v>4.2741431346425276E-5</v>
      </c>
      <c r="DA267" s="625">
        <f t="shared" si="417"/>
        <v>-4.7578012909543548E-2</v>
      </c>
      <c r="DB267" s="625">
        <f t="shared" si="418"/>
        <v>2.1515919629518458E-5</v>
      </c>
      <c r="DC267" s="625">
        <f t="shared" si="419"/>
        <v>0</v>
      </c>
      <c r="DE267" s="625">
        <f t="shared" si="420"/>
        <v>5.355287147855472E-3</v>
      </c>
      <c r="DF267" s="625">
        <f t="shared" si="421"/>
        <v>5.355287147855472E-3</v>
      </c>
      <c r="DG267" s="625">
        <f t="shared" si="422"/>
        <v>5.355287147855472E-3</v>
      </c>
      <c r="DH267" s="625">
        <f t="shared" si="423"/>
        <v>0</v>
      </c>
      <c r="DI267" s="625"/>
      <c r="DK267" s="625">
        <f t="shared" si="424"/>
        <v>-6.606756517787217E-2</v>
      </c>
      <c r="DL267" s="625">
        <f t="shared" si="425"/>
        <v>-9.9722327643003456E-2</v>
      </c>
      <c r="DM267" s="625">
        <f t="shared" si="426"/>
        <v>0.26691593406902236</v>
      </c>
      <c r="DN267" s="625"/>
      <c r="DP267" s="625">
        <f t="shared" si="427"/>
        <v>5.355287147855472E-3</v>
      </c>
      <c r="DQ267" s="625">
        <f t="shared" si="428"/>
        <v>5.355287147855472E-3</v>
      </c>
      <c r="DR267" s="625">
        <f t="shared" si="429"/>
        <v>5.355287147855472E-3</v>
      </c>
      <c r="DS267" s="625">
        <f t="shared" si="430"/>
        <v>0</v>
      </c>
      <c r="DU267" s="625">
        <f t="shared" si="431"/>
        <v>0</v>
      </c>
      <c r="DV267" s="625">
        <f t="shared" si="432"/>
        <v>0</v>
      </c>
      <c r="DW267" s="625">
        <f t="shared" si="433"/>
        <v>0</v>
      </c>
      <c r="DX267" s="625">
        <f t="shared" si="434"/>
        <v>0</v>
      </c>
      <c r="EB267" s="625">
        <f t="shared" si="435"/>
        <v>0.97896026027629623</v>
      </c>
      <c r="EC267" s="625">
        <f t="shared" si="436"/>
        <v>0.93615679001671193</v>
      </c>
      <c r="ED267" s="625">
        <f t="shared" si="401"/>
        <v>1.0442078482802761</v>
      </c>
      <c r="EE267" s="625"/>
      <c r="EF267" s="625">
        <f t="shared" si="437"/>
        <v>1.0053696523298503</v>
      </c>
      <c r="EG267" s="625">
        <f t="shared" si="438"/>
        <v>1.0194113635772895</v>
      </c>
      <c r="EH267" s="625">
        <f t="shared" si="402"/>
        <v>1.0062021410990885</v>
      </c>
      <c r="EI267" s="625"/>
      <c r="EJ267" s="625">
        <f t="shared" si="439"/>
        <v>0.95974215704632582</v>
      </c>
      <c r="EK267" s="625">
        <f t="shared" si="440"/>
        <v>1.0183442148050439</v>
      </c>
      <c r="EL267" s="625">
        <f t="shared" si="403"/>
        <v>1.0001848554514348</v>
      </c>
      <c r="EM267" s="625"/>
      <c r="EP267" s="581"/>
    </row>
    <row r="268" spans="1:154" x14ac:dyDescent="0.2">
      <c r="A268" s="619" t="s">
        <v>218</v>
      </c>
      <c r="B268" s="575">
        <f t="shared" si="367"/>
        <v>1981</v>
      </c>
      <c r="D268" s="630">
        <f>Mining_Data!M21</f>
        <v>448.61692231497403</v>
      </c>
      <c r="E268" s="630">
        <f>Mining_Data!N21</f>
        <v>413.09225183391209</v>
      </c>
      <c r="F268" s="630">
        <f>Mining_Data!O21</f>
        <v>172.53058883792468</v>
      </c>
      <c r="G268" s="630"/>
      <c r="H268" s="630">
        <f t="shared" si="441"/>
        <v>1034.2397629868108</v>
      </c>
      <c r="I268" s="635"/>
      <c r="J268" s="636">
        <f t="shared" si="369"/>
        <v>307640.76070947025</v>
      </c>
      <c r="K268" s="636">
        <f t="shared" si="369"/>
        <v>53557.209586272351</v>
      </c>
      <c r="L268" s="636">
        <f t="shared" si="369"/>
        <v>134883.29999999999</v>
      </c>
      <c r="M268" s="636"/>
      <c r="N268" s="636">
        <f t="shared" si="404"/>
        <v>496081.27029574261</v>
      </c>
      <c r="O268" s="781"/>
      <c r="P268" s="779"/>
      <c r="Q268" s="779"/>
      <c r="R268" s="639">
        <f t="shared" si="370"/>
        <v>240598.93257112819</v>
      </c>
      <c r="S268" s="639">
        <f t="shared" si="370"/>
        <v>41885.891285109712</v>
      </c>
      <c r="T268" s="639">
        <f t="shared" si="370"/>
        <v>105489.20086801828</v>
      </c>
      <c r="U268" s="645"/>
      <c r="V268" s="630">
        <f t="shared" si="405"/>
        <v>387974.02472425619</v>
      </c>
      <c r="X268" s="639">
        <f t="shared" si="371"/>
        <v>1.4582492946656014</v>
      </c>
      <c r="Y268" s="639">
        <f t="shared" si="372"/>
        <v>7.7131025874020676</v>
      </c>
      <c r="Z268" s="639">
        <f t="shared" si="373"/>
        <v>1.279110081366075</v>
      </c>
      <c r="AA268" s="630"/>
      <c r="AB268" s="630">
        <f t="shared" si="406"/>
        <v>2.6657448619707811</v>
      </c>
      <c r="AE268" s="639">
        <f t="shared" si="407"/>
        <v>1.8645840092509536</v>
      </c>
      <c r="AF268" s="639">
        <f t="shared" si="408"/>
        <v>9.8623245002014528</v>
      </c>
      <c r="AG268" s="639">
        <f t="shared" si="409"/>
        <v>1.6355284466870172</v>
      </c>
      <c r="AH268" s="630"/>
      <c r="AI268" s="639">
        <f t="shared" si="374"/>
        <v>2.6657448619707811</v>
      </c>
      <c r="AK268" s="640">
        <f t="shared" si="375"/>
        <v>0.99982907445545399</v>
      </c>
      <c r="AL268" s="640">
        <f t="shared" si="376"/>
        <v>1.076531461392511</v>
      </c>
      <c r="AM268" s="640">
        <f t="shared" si="377"/>
        <v>0.99991394650484566</v>
      </c>
      <c r="AN268" s="641"/>
      <c r="AO268" s="640">
        <f t="shared" si="378"/>
        <v>1.0166180890409924</v>
      </c>
      <c r="AQ268" s="635">
        <f t="shared" si="410"/>
        <v>1.2786455759462794</v>
      </c>
      <c r="AR268" s="635">
        <f t="shared" si="411"/>
        <v>1.2786455759462794</v>
      </c>
      <c r="AS268" s="635">
        <f t="shared" si="412"/>
        <v>1.2786455759462794</v>
      </c>
      <c r="AT268" s="635"/>
      <c r="AU268" s="635">
        <f t="shared" si="379"/>
        <v>1.2786455759462794</v>
      </c>
      <c r="AW268" s="635">
        <f t="shared" si="380"/>
        <v>0.6201418580589988</v>
      </c>
      <c r="AX268" s="635">
        <f t="shared" si="380"/>
        <v>0.10796055564513415</v>
      </c>
      <c r="AY268" s="635">
        <f t="shared" si="380"/>
        <v>0.27189758629586697</v>
      </c>
      <c r="AZ268" s="650"/>
      <c r="BA268" s="635">
        <f t="shared" si="413"/>
        <v>1</v>
      </c>
      <c r="BC268" s="625"/>
      <c r="BD268" s="642">
        <f t="shared" si="381"/>
        <v>0.99982907445545399</v>
      </c>
      <c r="BE268" s="642">
        <f t="shared" si="382"/>
        <v>1.076531461392511</v>
      </c>
      <c r="BF268" s="642">
        <f t="shared" si="383"/>
        <v>0.99991394650484566</v>
      </c>
      <c r="BG268" s="642">
        <v>1</v>
      </c>
      <c r="BH268" s="633"/>
      <c r="BI268" s="642">
        <f t="shared" si="384"/>
        <v>1.2786455759462794</v>
      </c>
      <c r="BJ268" s="642">
        <f t="shared" si="385"/>
        <v>1.2786455759462794</v>
      </c>
      <c r="BK268" s="642">
        <f t="shared" si="386"/>
        <v>1.2786455759462794</v>
      </c>
      <c r="BL268" s="642">
        <v>1</v>
      </c>
      <c r="BN268" s="642">
        <v>1</v>
      </c>
      <c r="BO268" s="642">
        <v>1</v>
      </c>
      <c r="BP268" s="642">
        <v>1</v>
      </c>
      <c r="BQ268" s="642">
        <v>1</v>
      </c>
      <c r="BT268" s="634">
        <f t="shared" si="387"/>
        <v>1.0923579331567863</v>
      </c>
      <c r="BU268" s="634">
        <f t="shared" si="388"/>
        <v>1.0166180890409924</v>
      </c>
      <c r="BV268" s="634">
        <f t="shared" si="389"/>
        <v>1.0164342541954621</v>
      </c>
      <c r="BW268" s="634">
        <f t="shared" si="390"/>
        <v>0.97175509718409858</v>
      </c>
      <c r="BX268" s="634">
        <v>1</v>
      </c>
      <c r="BY268" s="634">
        <v>1</v>
      </c>
      <c r="BZ268" s="634">
        <f t="shared" si="391"/>
        <v>1.0292519847885733</v>
      </c>
      <c r="CA268" s="634">
        <f t="shared" si="414"/>
        <v>1.1105108345546202</v>
      </c>
      <c r="CB268" s="634">
        <f t="shared" si="392"/>
        <v>1.1105108345546202</v>
      </c>
      <c r="CC268" s="634"/>
      <c r="CD268" s="634">
        <f t="shared" si="393"/>
        <v>0.98772516746695804</v>
      </c>
      <c r="CE268" s="625">
        <f t="shared" si="415"/>
        <v>1</v>
      </c>
      <c r="CG268" s="579"/>
      <c r="CI268" s="625">
        <f t="shared" si="394"/>
        <v>0.43376491445213855</v>
      </c>
      <c r="CJ268" s="625">
        <f t="shared" si="395"/>
        <v>0.39941633131657123</v>
      </c>
      <c r="CK268" s="625">
        <f t="shared" si="396"/>
        <v>0.16681875423129028</v>
      </c>
      <c r="CL268" s="625">
        <f t="shared" si="397"/>
        <v>0</v>
      </c>
      <c r="CN268" s="625">
        <f t="shared" si="398"/>
        <v>0.43239131894704941</v>
      </c>
      <c r="CO268" s="625">
        <f t="shared" si="398"/>
        <v>0.41357524128644096</v>
      </c>
      <c r="CP268" s="625">
        <f t="shared" si="398"/>
        <v>0.15350251102562754</v>
      </c>
      <c r="CQ268" s="625"/>
      <c r="CR268" s="625">
        <f t="shared" si="399"/>
        <v>0.99946907125911788</v>
      </c>
      <c r="CS268" s="625"/>
      <c r="CT268" s="625">
        <f t="shared" si="400"/>
        <v>0.43262100987510155</v>
      </c>
      <c r="CU268" s="625">
        <f t="shared" si="400"/>
        <v>0.41379493691127867</v>
      </c>
      <c r="CV268" s="625">
        <f t="shared" si="400"/>
        <v>0.15358405321361981</v>
      </c>
      <c r="CW268" s="625">
        <f t="shared" si="400"/>
        <v>0</v>
      </c>
      <c r="CZ268" s="625">
        <f t="shared" si="416"/>
        <v>4.2739604594482679E-5</v>
      </c>
      <c r="DA268" s="625">
        <f t="shared" si="417"/>
        <v>-3.491594792451809E-2</v>
      </c>
      <c r="DB268" s="625">
        <f t="shared" si="418"/>
        <v>2.1515456704677108E-5</v>
      </c>
      <c r="DC268" s="625">
        <f t="shared" si="419"/>
        <v>0</v>
      </c>
      <c r="DE268" s="625">
        <f t="shared" si="420"/>
        <v>1.0117686408110992E-2</v>
      </c>
      <c r="DF268" s="625">
        <f t="shared" si="421"/>
        <v>1.0117686408110992E-2</v>
      </c>
      <c r="DG268" s="625">
        <f t="shared" si="422"/>
        <v>1.0117686408110992E-2</v>
      </c>
      <c r="DH268" s="625">
        <f t="shared" si="423"/>
        <v>0</v>
      </c>
      <c r="DI268" s="625"/>
      <c r="DK268" s="625">
        <f t="shared" si="424"/>
        <v>-3.695852016525928E-2</v>
      </c>
      <c r="DL268" s="625">
        <f t="shared" si="425"/>
        <v>-7.7617052321093394E-2</v>
      </c>
      <c r="DM268" s="625">
        <f t="shared" si="426"/>
        <v>0.12547053497392391</v>
      </c>
      <c r="DN268" s="625"/>
      <c r="DP268" s="625">
        <f t="shared" si="427"/>
        <v>1.0117686408110992E-2</v>
      </c>
      <c r="DQ268" s="625">
        <f t="shared" si="428"/>
        <v>1.0117686408110992E-2</v>
      </c>
      <c r="DR268" s="625">
        <f t="shared" si="429"/>
        <v>1.0117686408110992E-2</v>
      </c>
      <c r="DS268" s="625">
        <f t="shared" si="430"/>
        <v>0</v>
      </c>
      <c r="DU268" s="625">
        <f t="shared" si="431"/>
        <v>0</v>
      </c>
      <c r="DV268" s="625">
        <f t="shared" si="432"/>
        <v>0</v>
      </c>
      <c r="DW268" s="625">
        <f t="shared" si="433"/>
        <v>0</v>
      </c>
      <c r="DX268" s="625">
        <f t="shared" si="434"/>
        <v>0</v>
      </c>
      <c r="EB268" s="625">
        <f t="shared" si="435"/>
        <v>0.98567731173795148</v>
      </c>
      <c r="EC268" s="625">
        <f t="shared" si="436"/>
        <v>0.92274850814890252</v>
      </c>
      <c r="ED268" s="625">
        <f t="shared" si="401"/>
        <v>1.0292519847885733</v>
      </c>
      <c r="EE268" s="625"/>
      <c r="EF268" s="625">
        <f t="shared" si="437"/>
        <v>1.0101690432552617</v>
      </c>
      <c r="EG268" s="625">
        <f t="shared" si="438"/>
        <v>1.0297778018284123</v>
      </c>
      <c r="EH268" s="625">
        <f t="shared" si="402"/>
        <v>1.0164342541954621</v>
      </c>
      <c r="EI268" s="625"/>
      <c r="EJ268" s="625">
        <f t="shared" si="439"/>
        <v>0.97157549615715344</v>
      </c>
      <c r="EK268" s="625">
        <f t="shared" si="440"/>
        <v>0.98939828575797739</v>
      </c>
      <c r="EL268" s="625">
        <f t="shared" si="403"/>
        <v>0.97175509718409858</v>
      </c>
      <c r="EM268" s="625"/>
      <c r="EP268" s="581"/>
    </row>
    <row r="269" spans="1:154" x14ac:dyDescent="0.2">
      <c r="A269" s="619" t="s">
        <v>218</v>
      </c>
      <c r="B269" s="575">
        <f t="shared" si="367"/>
        <v>1982</v>
      </c>
      <c r="D269" s="630">
        <f>Mining_Data!M22</f>
        <v>438.24701088216068</v>
      </c>
      <c r="E269" s="630">
        <f>Mining_Data!N22</f>
        <v>340.83127816333786</v>
      </c>
      <c r="F269" s="630">
        <f>Mining_Data!O22</f>
        <v>157.81948564364225</v>
      </c>
      <c r="G269" s="630"/>
      <c r="H269" s="630">
        <f t="shared" si="441"/>
        <v>936.89777468914076</v>
      </c>
      <c r="I269" s="635"/>
      <c r="J269" s="636">
        <f t="shared" si="369"/>
        <v>300516.71081344195</v>
      </c>
      <c r="K269" s="636">
        <f t="shared" si="369"/>
        <v>45299.316742326446</v>
      </c>
      <c r="L269" s="636">
        <f t="shared" si="369"/>
        <v>123379.6</v>
      </c>
      <c r="M269" s="636"/>
      <c r="N269" s="636">
        <f t="shared" si="404"/>
        <v>469195.62755576835</v>
      </c>
      <c r="O269" s="781"/>
      <c r="P269" s="779"/>
      <c r="Q269" s="779"/>
      <c r="R269" s="639">
        <f t="shared" si="370"/>
        <v>235139.85648273892</v>
      </c>
      <c r="S269" s="639">
        <f t="shared" si="370"/>
        <v>35444.534211507576</v>
      </c>
      <c r="T269" s="639">
        <f t="shared" si="370"/>
        <v>96538.59633419117</v>
      </c>
      <c r="U269" s="645"/>
      <c r="V269" s="630">
        <f t="shared" si="405"/>
        <v>367122.98702843767</v>
      </c>
      <c r="X269" s="639">
        <f t="shared" si="371"/>
        <v>1.4583116183320015</v>
      </c>
      <c r="Y269" s="639">
        <f t="shared" si="372"/>
        <v>7.5239827589910293</v>
      </c>
      <c r="Z269" s="639">
        <f t="shared" si="373"/>
        <v>1.2791376017075937</v>
      </c>
      <c r="AA269" s="630"/>
      <c r="AB269" s="630">
        <f t="shared" si="406"/>
        <v>2.5519997597332904</v>
      </c>
      <c r="AE269" s="639">
        <f t="shared" si="407"/>
        <v>1.8637717035194814</v>
      </c>
      <c r="AF269" s="639">
        <f t="shared" si="408"/>
        <v>9.615905124595546</v>
      </c>
      <c r="AG269" s="639">
        <f t="shared" si="409"/>
        <v>1.6347812339979837</v>
      </c>
      <c r="AH269" s="630"/>
      <c r="AI269" s="639">
        <f t="shared" si="374"/>
        <v>2.5519997597332904</v>
      </c>
      <c r="AK269" s="640">
        <f t="shared" si="375"/>
        <v>0.99987180584159041</v>
      </c>
      <c r="AL269" s="640">
        <f t="shared" si="376"/>
        <v>1.0501356702111297</v>
      </c>
      <c r="AM269" s="640">
        <f t="shared" si="377"/>
        <v>0.99993545987863419</v>
      </c>
      <c r="AN269" s="641"/>
      <c r="AO269" s="640">
        <f t="shared" si="378"/>
        <v>0.97323984601252755</v>
      </c>
      <c r="AQ269" s="635">
        <f t="shared" si="410"/>
        <v>1.2780339127046385</v>
      </c>
      <c r="AR269" s="635">
        <f t="shared" si="411"/>
        <v>1.2780339127046385</v>
      </c>
      <c r="AS269" s="635">
        <f t="shared" si="412"/>
        <v>1.2780339127046385</v>
      </c>
      <c r="AT269" s="635"/>
      <c r="AU269" s="635">
        <f t="shared" si="379"/>
        <v>1.2780339127046383</v>
      </c>
      <c r="AW269" s="635">
        <f t="shared" si="380"/>
        <v>0.64049341716792252</v>
      </c>
      <c r="AX269" s="635">
        <f t="shared" si="380"/>
        <v>9.6546758072552974E-2</v>
      </c>
      <c r="AY269" s="635">
        <f t="shared" si="380"/>
        <v>0.26295982475952456</v>
      </c>
      <c r="AZ269" s="650"/>
      <c r="BA269" s="635">
        <f t="shared" si="413"/>
        <v>1</v>
      </c>
      <c r="BC269" s="625"/>
      <c r="BD269" s="642">
        <f t="shared" si="381"/>
        <v>0.99987180584159041</v>
      </c>
      <c r="BE269" s="642">
        <f t="shared" si="382"/>
        <v>1.0501356702111297</v>
      </c>
      <c r="BF269" s="642">
        <f t="shared" si="383"/>
        <v>0.99993545987863419</v>
      </c>
      <c r="BG269" s="642">
        <v>1</v>
      </c>
      <c r="BH269" s="633"/>
      <c r="BI269" s="642">
        <f t="shared" si="384"/>
        <v>1.2780339127046385</v>
      </c>
      <c r="BJ269" s="642">
        <f t="shared" si="385"/>
        <v>1.2780339127046385</v>
      </c>
      <c r="BK269" s="642">
        <f t="shared" si="386"/>
        <v>1.2780339127046385</v>
      </c>
      <c r="BL269" s="642">
        <v>1</v>
      </c>
      <c r="BN269" s="642">
        <v>1</v>
      </c>
      <c r="BO269" s="642">
        <v>1</v>
      </c>
      <c r="BP269" s="642">
        <v>1</v>
      </c>
      <c r="BQ269" s="642">
        <v>1</v>
      </c>
      <c r="BT269" s="634">
        <f t="shared" si="387"/>
        <v>1.0331564536945166</v>
      </c>
      <c r="BU269" s="634">
        <f t="shared" si="388"/>
        <v>0.97323984601252755</v>
      </c>
      <c r="BV269" s="634">
        <f t="shared" si="389"/>
        <v>1.0159480244829198</v>
      </c>
      <c r="BW269" s="634">
        <f t="shared" si="390"/>
        <v>0.93957174429593449</v>
      </c>
      <c r="BX269" s="634">
        <v>1</v>
      </c>
      <c r="BY269" s="634">
        <v>1</v>
      </c>
      <c r="BZ269" s="634">
        <f t="shared" si="391"/>
        <v>1.0195732753343758</v>
      </c>
      <c r="CA269" s="634">
        <f t="shared" si="414"/>
        <v>1.0055090279005003</v>
      </c>
      <c r="CB269" s="634">
        <f t="shared" si="392"/>
        <v>1.0055090279005003</v>
      </c>
      <c r="CC269" s="634"/>
      <c r="CD269" s="634">
        <f t="shared" si="393"/>
        <v>0.95455605747742567</v>
      </c>
      <c r="CE269" s="625">
        <f t="shared" si="415"/>
        <v>1</v>
      </c>
      <c r="CG269" s="579"/>
      <c r="CI269" s="625">
        <f t="shared" si="394"/>
        <v>0.467763957522014</v>
      </c>
      <c r="CJ269" s="625">
        <f t="shared" si="395"/>
        <v>0.36378705059516703</v>
      </c>
      <c r="CK269" s="625">
        <f t="shared" si="396"/>
        <v>0.168448991882819</v>
      </c>
      <c r="CL269" s="625">
        <f t="shared" si="397"/>
        <v>0</v>
      </c>
      <c r="CN269" s="625">
        <f t="shared" si="398"/>
        <v>0.45055065587452608</v>
      </c>
      <c r="CO269" s="625">
        <f t="shared" si="398"/>
        <v>0.3813243109283862</v>
      </c>
      <c r="CP269" s="625">
        <f t="shared" si="398"/>
        <v>0.16763255187839027</v>
      </c>
      <c r="CQ269" s="625"/>
      <c r="CR269" s="625">
        <f t="shared" si="399"/>
        <v>0.9995075186813025</v>
      </c>
      <c r="CS269" s="625"/>
      <c r="CT269" s="625">
        <f t="shared" si="400"/>
        <v>0.45077265298510094</v>
      </c>
      <c r="CU269" s="625">
        <f t="shared" si="400"/>
        <v>0.38151219855903173</v>
      </c>
      <c r="CV269" s="625">
        <f t="shared" si="400"/>
        <v>0.16771514845586735</v>
      </c>
      <c r="CW269" s="625">
        <f t="shared" si="400"/>
        <v>0</v>
      </c>
      <c r="CZ269" s="625">
        <f t="shared" si="416"/>
        <v>4.273777799862743E-5</v>
      </c>
      <c r="DA269" s="625">
        <f t="shared" si="417"/>
        <v>-2.4824897479447185E-2</v>
      </c>
      <c r="DB269" s="625">
        <f t="shared" si="418"/>
        <v>2.1514993799819128E-5</v>
      </c>
      <c r="DC269" s="625">
        <f t="shared" si="419"/>
        <v>0</v>
      </c>
      <c r="DE269" s="625">
        <f t="shared" si="420"/>
        <v>-4.7848254427335004E-4</v>
      </c>
      <c r="DF269" s="625">
        <f t="shared" si="421"/>
        <v>-4.7848254427335004E-4</v>
      </c>
      <c r="DG269" s="625">
        <f t="shared" si="422"/>
        <v>-4.7848254427335004E-4</v>
      </c>
      <c r="DH269" s="625">
        <f t="shared" si="423"/>
        <v>0</v>
      </c>
      <c r="DI269" s="625"/>
      <c r="DK269" s="625">
        <f t="shared" si="424"/>
        <v>3.2290588449648008E-2</v>
      </c>
      <c r="DL269" s="625">
        <f t="shared" si="425"/>
        <v>-0.11173850429964677</v>
      </c>
      <c r="DM269" s="625">
        <f t="shared" si="426"/>
        <v>-3.3424211482310055E-2</v>
      </c>
      <c r="DN269" s="625"/>
      <c r="DP269" s="625">
        <f t="shared" si="427"/>
        <v>-4.7848254427335004E-4</v>
      </c>
      <c r="DQ269" s="625">
        <f t="shared" si="428"/>
        <v>-4.7848254427335004E-4</v>
      </c>
      <c r="DR269" s="625">
        <f t="shared" si="429"/>
        <v>-4.7848254427335004E-4</v>
      </c>
      <c r="DS269" s="625">
        <f t="shared" si="430"/>
        <v>0</v>
      </c>
      <c r="DU269" s="625">
        <f t="shared" si="431"/>
        <v>0</v>
      </c>
      <c r="DV269" s="625">
        <f t="shared" si="432"/>
        <v>0</v>
      </c>
      <c r="DW269" s="625">
        <f t="shared" si="433"/>
        <v>0</v>
      </c>
      <c r="DX269" s="625">
        <f t="shared" si="434"/>
        <v>0</v>
      </c>
      <c r="EB269" s="625">
        <f t="shared" si="435"/>
        <v>0.99059636551860952</v>
      </c>
      <c r="EC269" s="625">
        <f t="shared" si="436"/>
        <v>0.91407131846002188</v>
      </c>
      <c r="ED269" s="625">
        <f t="shared" si="401"/>
        <v>1.0195732753343758</v>
      </c>
      <c r="EE269" s="625"/>
      <c r="EF269" s="625">
        <f t="shared" si="437"/>
        <v>0.99952163191024368</v>
      </c>
      <c r="EG269" s="625">
        <f t="shared" si="438"/>
        <v>1.0292851889884782</v>
      </c>
      <c r="EH269" s="625">
        <f t="shared" si="402"/>
        <v>1.0159480244829198</v>
      </c>
      <c r="EI269" s="625"/>
      <c r="EJ269" s="625">
        <f t="shared" si="439"/>
        <v>0.96688121011001305</v>
      </c>
      <c r="EK269" s="625">
        <f t="shared" si="440"/>
        <v>0.95663061181444564</v>
      </c>
      <c r="EL269" s="625">
        <f t="shared" si="403"/>
        <v>0.93957174429593449</v>
      </c>
      <c r="EM269" s="625"/>
      <c r="EP269" s="581"/>
    </row>
    <row r="270" spans="1:154" x14ac:dyDescent="0.2">
      <c r="A270" s="619" t="s">
        <v>218</v>
      </c>
      <c r="B270" s="575">
        <f t="shared" si="367"/>
        <v>1983</v>
      </c>
      <c r="D270" s="630">
        <f>Mining_Data!M23</f>
        <v>424.71742012326541</v>
      </c>
      <c r="E270" s="630">
        <f>Mining_Data!N23</f>
        <v>332.70325473240496</v>
      </c>
      <c r="F270" s="630">
        <f>Mining_Data!O23</f>
        <v>129.84191154661957</v>
      </c>
      <c r="G270" s="630"/>
      <c r="H270" s="630">
        <f t="shared" si="441"/>
        <v>887.26258640228991</v>
      </c>
      <c r="I270" s="635"/>
      <c r="J270" s="636">
        <f t="shared" si="369"/>
        <v>291226.6928887096</v>
      </c>
      <c r="K270" s="636">
        <f t="shared" si="369"/>
        <v>42956.207508355968</v>
      </c>
      <c r="L270" s="636">
        <f t="shared" si="369"/>
        <v>101505.2</v>
      </c>
      <c r="M270" s="636"/>
      <c r="N270" s="636">
        <f t="shared" si="404"/>
        <v>435688.10039706557</v>
      </c>
      <c r="O270" s="781"/>
      <c r="P270" s="779"/>
      <c r="Q270" s="779"/>
      <c r="R270" s="639">
        <f t="shared" si="370"/>
        <v>227736.54937801097</v>
      </c>
      <c r="S270" s="639">
        <f t="shared" si="370"/>
        <v>33591.352411014021</v>
      </c>
      <c r="T270" s="639">
        <f t="shared" si="370"/>
        <v>79376.116806568549</v>
      </c>
      <c r="U270" s="645"/>
      <c r="V270" s="630">
        <f t="shared" si="405"/>
        <v>340704.01859559352</v>
      </c>
      <c r="X270" s="639">
        <f t="shared" si="371"/>
        <v>1.4583739419984021</v>
      </c>
      <c r="Y270" s="639">
        <f t="shared" si="372"/>
        <v>7.7451729105202443</v>
      </c>
      <c r="Z270" s="639">
        <f t="shared" si="373"/>
        <v>1.2791651220491125</v>
      </c>
      <c r="AA270" s="630"/>
      <c r="AB270" s="630">
        <f t="shared" si="406"/>
        <v>2.604203466867371</v>
      </c>
      <c r="AE270" s="639">
        <f t="shared" si="407"/>
        <v>1.8649506251115346</v>
      </c>
      <c r="AF270" s="639">
        <f t="shared" si="408"/>
        <v>9.9044316722216088</v>
      </c>
      <c r="AG270" s="639">
        <f t="shared" si="409"/>
        <v>1.6357805945966213</v>
      </c>
      <c r="AH270" s="630"/>
      <c r="AI270" s="639">
        <f t="shared" si="374"/>
        <v>2.604203466867371</v>
      </c>
      <c r="AK270" s="640">
        <f t="shared" si="375"/>
        <v>0.99991453722772716</v>
      </c>
      <c r="AL270" s="640">
        <f t="shared" si="376"/>
        <v>1.081007573491698</v>
      </c>
      <c r="AM270" s="640">
        <f t="shared" si="377"/>
        <v>0.99995697325242283</v>
      </c>
      <c r="AN270" s="641"/>
      <c r="AO270" s="640">
        <f t="shared" si="378"/>
        <v>0.99314844032123772</v>
      </c>
      <c r="AQ270" s="635">
        <f t="shared" si="410"/>
        <v>1.2787876767435948</v>
      </c>
      <c r="AR270" s="635">
        <f t="shared" si="411"/>
        <v>1.2787876767435946</v>
      </c>
      <c r="AS270" s="635">
        <f t="shared" si="412"/>
        <v>1.2787876767435946</v>
      </c>
      <c r="AT270" s="635"/>
      <c r="AU270" s="635">
        <f t="shared" si="379"/>
        <v>1.2787876767435948</v>
      </c>
      <c r="AW270" s="635">
        <f t="shared" si="380"/>
        <v>0.66842930211612239</v>
      </c>
      <c r="AX270" s="635">
        <f t="shared" si="380"/>
        <v>9.8593942476757374E-2</v>
      </c>
      <c r="AY270" s="635">
        <f t="shared" si="380"/>
        <v>0.23297675540712029</v>
      </c>
      <c r="AZ270" s="650"/>
      <c r="BA270" s="635">
        <f t="shared" si="413"/>
        <v>1</v>
      </c>
      <c r="BC270" s="625"/>
      <c r="BD270" s="642">
        <f t="shared" si="381"/>
        <v>0.99991453722772716</v>
      </c>
      <c r="BE270" s="642">
        <f t="shared" si="382"/>
        <v>1.081007573491698</v>
      </c>
      <c r="BF270" s="642">
        <f t="shared" si="383"/>
        <v>0.99995697325242283</v>
      </c>
      <c r="BG270" s="642">
        <v>1</v>
      </c>
      <c r="BH270" s="633"/>
      <c r="BI270" s="642">
        <f t="shared" si="384"/>
        <v>1.2787876767435948</v>
      </c>
      <c r="BJ270" s="642">
        <f t="shared" si="385"/>
        <v>1.2787876767435946</v>
      </c>
      <c r="BK270" s="642">
        <f t="shared" si="386"/>
        <v>1.2787876767435946</v>
      </c>
      <c r="BL270" s="642">
        <v>1</v>
      </c>
      <c r="BN270" s="642">
        <v>1</v>
      </c>
      <c r="BO270" s="642">
        <v>1</v>
      </c>
      <c r="BP270" s="642">
        <v>1</v>
      </c>
      <c r="BQ270" s="642">
        <v>1</v>
      </c>
      <c r="BT270" s="634">
        <f t="shared" si="387"/>
        <v>0.95937375859204932</v>
      </c>
      <c r="BU270" s="634">
        <f t="shared" si="388"/>
        <v>0.99314844032123772</v>
      </c>
      <c r="BV270" s="634">
        <f t="shared" si="389"/>
        <v>1.016547214440785</v>
      </c>
      <c r="BW270" s="634">
        <f t="shared" si="390"/>
        <v>0.94800096358805896</v>
      </c>
      <c r="BX270" s="634">
        <v>1</v>
      </c>
      <c r="BY270" s="634">
        <v>1</v>
      </c>
      <c r="BZ270" s="634">
        <f t="shared" si="391"/>
        <v>1.0305707962359363</v>
      </c>
      <c r="CA270" s="634">
        <f t="shared" si="414"/>
        <v>0.95280055203081759</v>
      </c>
      <c r="CB270" s="634">
        <f t="shared" si="392"/>
        <v>0.95280055203081737</v>
      </c>
      <c r="CC270" s="634"/>
      <c r="CD270" s="634">
        <f t="shared" si="393"/>
        <v>0.96368773882262138</v>
      </c>
      <c r="CE270" s="625">
        <f t="shared" si="415"/>
        <v>1.0000000000000002</v>
      </c>
      <c r="CG270" s="579"/>
      <c r="CI270" s="625">
        <f t="shared" si="394"/>
        <v>0.47868289121197782</v>
      </c>
      <c r="CJ270" s="625">
        <f t="shared" si="395"/>
        <v>0.37497721625056263</v>
      </c>
      <c r="CK270" s="625">
        <f t="shared" si="396"/>
        <v>0.1463398925374596</v>
      </c>
      <c r="CL270" s="625">
        <f t="shared" si="397"/>
        <v>0</v>
      </c>
      <c r="CN270" s="625">
        <f t="shared" si="398"/>
        <v>0.47320242876206448</v>
      </c>
      <c r="CO270" s="625">
        <f t="shared" si="398"/>
        <v>0.36935388186025625</v>
      </c>
      <c r="CP270" s="625">
        <f t="shared" si="398"/>
        <v>0.15713529659985689</v>
      </c>
      <c r="CQ270" s="625"/>
      <c r="CR270" s="625">
        <f t="shared" si="399"/>
        <v>0.99969160722217765</v>
      </c>
      <c r="CS270" s="625"/>
      <c r="CT270" s="625">
        <f t="shared" si="400"/>
        <v>0.47334840599186612</v>
      </c>
      <c r="CU270" s="625">
        <f t="shared" si="400"/>
        <v>0.36946782306852832</v>
      </c>
      <c r="CV270" s="625">
        <f t="shared" si="400"/>
        <v>0.15718377093960556</v>
      </c>
      <c r="CW270" s="625">
        <f t="shared" si="400"/>
        <v>0</v>
      </c>
      <c r="CZ270" s="625">
        <f t="shared" si="416"/>
        <v>4.2735951559303605E-5</v>
      </c>
      <c r="DA270" s="625">
        <f t="shared" si="417"/>
        <v>2.8974179090340429E-2</v>
      </c>
      <c r="DB270" s="625">
        <f t="shared" si="418"/>
        <v>2.1514530914722478E-5</v>
      </c>
      <c r="DC270" s="625">
        <f t="shared" si="419"/>
        <v>0</v>
      </c>
      <c r="DE270" s="625">
        <f t="shared" si="420"/>
        <v>5.8961021285455491E-4</v>
      </c>
      <c r="DF270" s="625">
        <f t="shared" si="421"/>
        <v>5.8961021285433297E-4</v>
      </c>
      <c r="DG270" s="625">
        <f t="shared" si="422"/>
        <v>5.8961021285433297E-4</v>
      </c>
      <c r="DH270" s="625">
        <f t="shared" si="423"/>
        <v>0</v>
      </c>
      <c r="DI270" s="625"/>
      <c r="DK270" s="625">
        <f t="shared" si="424"/>
        <v>4.2691791314349699E-2</v>
      </c>
      <c r="DL270" s="625">
        <f t="shared" si="425"/>
        <v>2.0982393788882048E-2</v>
      </c>
      <c r="DM270" s="625">
        <f t="shared" si="426"/>
        <v>-0.12106257655287044</v>
      </c>
      <c r="DN270" s="625"/>
      <c r="DP270" s="625">
        <f t="shared" si="427"/>
        <v>5.8961021285455491E-4</v>
      </c>
      <c r="DQ270" s="625">
        <f t="shared" si="428"/>
        <v>5.8961021285433297E-4</v>
      </c>
      <c r="DR270" s="625">
        <f t="shared" si="429"/>
        <v>5.8961021285433297E-4</v>
      </c>
      <c r="DS270" s="625">
        <f t="shared" si="430"/>
        <v>0</v>
      </c>
      <c r="DU270" s="625">
        <f t="shared" si="431"/>
        <v>0</v>
      </c>
      <c r="DV270" s="625">
        <f t="shared" si="432"/>
        <v>0</v>
      </c>
      <c r="DW270" s="625">
        <f t="shared" si="433"/>
        <v>0</v>
      </c>
      <c r="DX270" s="625">
        <f t="shared" si="434"/>
        <v>0</v>
      </c>
      <c r="EB270" s="625">
        <f t="shared" si="435"/>
        <v>1.0107863958065728</v>
      </c>
      <c r="EC270" s="625">
        <f t="shared" si="436"/>
        <v>0.9239308534963675</v>
      </c>
      <c r="ED270" s="625">
        <f t="shared" si="401"/>
        <v>1.0305707962359363</v>
      </c>
      <c r="EE270" s="625"/>
      <c r="EF270" s="625">
        <f t="shared" si="437"/>
        <v>1.000589784067123</v>
      </c>
      <c r="EG270" s="625">
        <f t="shared" si="438"/>
        <v>1.0298922449934693</v>
      </c>
      <c r="EH270" s="625">
        <f t="shared" si="402"/>
        <v>1.016547214440785</v>
      </c>
      <c r="EI270" s="625"/>
      <c r="EJ270" s="625">
        <f t="shared" si="439"/>
        <v>1.0089713418302515</v>
      </c>
      <c r="EK270" s="625">
        <f t="shared" si="440"/>
        <v>0.96521287203831563</v>
      </c>
      <c r="EL270" s="625">
        <f t="shared" si="403"/>
        <v>0.94800096358805896</v>
      </c>
      <c r="EM270" s="625"/>
      <c r="EP270" s="581"/>
    </row>
    <row r="271" spans="1:154" x14ac:dyDescent="0.2">
      <c r="A271" s="619" t="s">
        <v>218</v>
      </c>
      <c r="B271" s="575">
        <f t="shared" si="367"/>
        <v>1984</v>
      </c>
      <c r="D271" s="630">
        <f>Mining_Data!M24</f>
        <v>441.68530281359944</v>
      </c>
      <c r="E271" s="630">
        <f>Mining_Data!N24</f>
        <v>381.64757956512983</v>
      </c>
      <c r="F271" s="630">
        <f>Mining_Data!O24</f>
        <v>147.32743084794225</v>
      </c>
      <c r="G271" s="630"/>
      <c r="H271" s="630">
        <f t="shared" si="441"/>
        <v>970.66031322667141</v>
      </c>
      <c r="I271" s="635"/>
      <c r="J271" s="636">
        <f t="shared" si="369"/>
        <v>302848.5462217062</v>
      </c>
      <c r="K271" s="636">
        <f t="shared" si="369"/>
        <v>52308.689246084599</v>
      </c>
      <c r="L271" s="636">
        <f t="shared" si="369"/>
        <v>115172.2</v>
      </c>
      <c r="M271" s="636"/>
      <c r="N271" s="636">
        <f t="shared" si="404"/>
        <v>470329.43546779081</v>
      </c>
      <c r="O271" s="781"/>
      <c r="P271" s="779"/>
      <c r="Q271" s="779"/>
      <c r="R271" s="639">
        <f t="shared" si="370"/>
        <v>237020.00793269437</v>
      </c>
      <c r="S271" s="639">
        <f t="shared" si="370"/>
        <v>40938.634491510711</v>
      </c>
      <c r="T271" s="639">
        <f t="shared" si="370"/>
        <v>90137.846452271697</v>
      </c>
      <c r="U271" s="645"/>
      <c r="V271" s="630">
        <f t="shared" si="405"/>
        <v>368096.48887647677</v>
      </c>
      <c r="X271" s="639">
        <f t="shared" si="371"/>
        <v>1.4584362656648022</v>
      </c>
      <c r="Y271" s="639">
        <f t="shared" si="372"/>
        <v>7.2960646704351682</v>
      </c>
      <c r="Z271" s="639">
        <f t="shared" si="373"/>
        <v>1.2791926423906312</v>
      </c>
      <c r="AA271" s="630"/>
      <c r="AB271" s="630">
        <f t="shared" si="406"/>
        <v>2.6369724856365004</v>
      </c>
      <c r="AE271" s="639">
        <f t="shared" si="407"/>
        <v>1.8634937474941908</v>
      </c>
      <c r="AF271" s="639">
        <f t="shared" si="408"/>
        <v>9.3224306161034907</v>
      </c>
      <c r="AG271" s="639">
        <f t="shared" si="409"/>
        <v>1.6344680580532023</v>
      </c>
      <c r="AH271" s="630"/>
      <c r="AI271" s="639">
        <f t="shared" si="374"/>
        <v>2.6369724856365004</v>
      </c>
      <c r="AK271" s="640">
        <f t="shared" si="375"/>
        <v>0.99995726861386358</v>
      </c>
      <c r="AL271" s="640">
        <f t="shared" si="376"/>
        <v>1.0183247367805826</v>
      </c>
      <c r="AM271" s="640">
        <f t="shared" si="377"/>
        <v>0.99997848662621136</v>
      </c>
      <c r="AN271" s="641"/>
      <c r="AO271" s="640">
        <f t="shared" si="378"/>
        <v>1.0056453516783854</v>
      </c>
      <c r="AQ271" s="635">
        <f t="shared" si="410"/>
        <v>1.277734098750452</v>
      </c>
      <c r="AR271" s="635">
        <f t="shared" si="411"/>
        <v>1.2777340987504517</v>
      </c>
      <c r="AS271" s="635">
        <f t="shared" si="412"/>
        <v>1.277734098750452</v>
      </c>
      <c r="AT271" s="635"/>
      <c r="AU271" s="635">
        <f t="shared" si="379"/>
        <v>1.277734098750452</v>
      </c>
      <c r="AW271" s="635">
        <f t="shared" si="380"/>
        <v>0.64390727729063413</v>
      </c>
      <c r="AX271" s="635">
        <f t="shared" si="380"/>
        <v>0.11121712846668474</v>
      </c>
      <c r="AY271" s="635">
        <f t="shared" si="380"/>
        <v>0.2448755942426811</v>
      </c>
      <c r="AZ271" s="650"/>
      <c r="BA271" s="635">
        <f t="shared" si="413"/>
        <v>1</v>
      </c>
      <c r="BC271" s="625"/>
      <c r="BD271" s="642">
        <f t="shared" si="381"/>
        <v>0.99995726861386358</v>
      </c>
      <c r="BE271" s="642">
        <f t="shared" si="382"/>
        <v>1.0183247367805826</v>
      </c>
      <c r="BF271" s="642">
        <f t="shared" si="383"/>
        <v>0.99997848662621136</v>
      </c>
      <c r="BG271" s="642">
        <v>1</v>
      </c>
      <c r="BH271" s="633"/>
      <c r="BI271" s="642">
        <f t="shared" si="384"/>
        <v>1.277734098750452</v>
      </c>
      <c r="BJ271" s="642">
        <f t="shared" si="385"/>
        <v>1.2777340987504517</v>
      </c>
      <c r="BK271" s="642">
        <f t="shared" si="386"/>
        <v>1.277734098750452</v>
      </c>
      <c r="BL271" s="642">
        <v>1</v>
      </c>
      <c r="BN271" s="642">
        <v>1</v>
      </c>
      <c r="BO271" s="642">
        <v>1</v>
      </c>
      <c r="BP271" s="642">
        <v>1</v>
      </c>
      <c r="BQ271" s="642">
        <v>1</v>
      </c>
      <c r="BT271" s="634">
        <f t="shared" si="387"/>
        <v>1.0356530689499874</v>
      </c>
      <c r="BU271" s="634">
        <f t="shared" si="388"/>
        <v>1.0056453516783854</v>
      </c>
      <c r="BV271" s="634">
        <f t="shared" si="389"/>
        <v>1.0157096932528638</v>
      </c>
      <c r="BW271" s="634">
        <f t="shared" si="390"/>
        <v>0.98299510990945815</v>
      </c>
      <c r="BX271" s="634">
        <v>1</v>
      </c>
      <c r="BY271" s="634">
        <v>1</v>
      </c>
      <c r="BZ271" s="634">
        <f t="shared" si="391"/>
        <v>1.0072189685953534</v>
      </c>
      <c r="CA271" s="634">
        <f t="shared" si="414"/>
        <v>1.0414996947410098</v>
      </c>
      <c r="CB271" s="634">
        <f t="shared" si="392"/>
        <v>1.0414996947410093</v>
      </c>
      <c r="CC271" s="634"/>
      <c r="CD271" s="634">
        <f t="shared" si="393"/>
        <v>0.99843766155520086</v>
      </c>
      <c r="CE271" s="625">
        <f t="shared" si="415"/>
        <v>1.0000000000000004</v>
      </c>
      <c r="CG271" s="579"/>
      <c r="CI271" s="625">
        <f t="shared" si="394"/>
        <v>0.45503591400100418</v>
      </c>
      <c r="CJ271" s="625">
        <f t="shared" si="395"/>
        <v>0.39318345909956492</v>
      </c>
      <c r="CK271" s="625">
        <f t="shared" si="396"/>
        <v>0.151780626899431</v>
      </c>
      <c r="CL271" s="625">
        <f t="shared" si="397"/>
        <v>0</v>
      </c>
      <c r="CN271" s="625">
        <f t="shared" si="398"/>
        <v>0.46675957326455864</v>
      </c>
      <c r="CO271" s="625">
        <f t="shared" si="398"/>
        <v>0.3840084089417104</v>
      </c>
      <c r="CP271" s="625">
        <f t="shared" si="398"/>
        <v>0.14904370924189025</v>
      </c>
      <c r="CQ271" s="625"/>
      <c r="CR271" s="625">
        <f t="shared" si="399"/>
        <v>0.99981169144815929</v>
      </c>
      <c r="CS271" s="625"/>
      <c r="CT271" s="625">
        <f t="shared" si="400"/>
        <v>0.46684748463832137</v>
      </c>
      <c r="CU271" s="625">
        <f t="shared" si="400"/>
        <v>0.38408073462863823</v>
      </c>
      <c r="CV271" s="625">
        <f t="shared" si="400"/>
        <v>0.14907178073304042</v>
      </c>
      <c r="CW271" s="625">
        <f t="shared" si="400"/>
        <v>0</v>
      </c>
      <c r="CZ271" s="625">
        <f t="shared" si="416"/>
        <v>4.2734125275623054E-5</v>
      </c>
      <c r="DA271" s="625">
        <f t="shared" si="417"/>
        <v>-5.9734682504645392E-2</v>
      </c>
      <c r="DB271" s="625">
        <f t="shared" si="418"/>
        <v>2.1514068049609199E-5</v>
      </c>
      <c r="DC271" s="625">
        <f t="shared" si="419"/>
        <v>0</v>
      </c>
      <c r="DE271" s="625">
        <f t="shared" si="420"/>
        <v>-8.2422771664843772E-4</v>
      </c>
      <c r="DF271" s="625">
        <f t="shared" si="421"/>
        <v>-8.2422771664843772E-4</v>
      </c>
      <c r="DG271" s="625">
        <f t="shared" si="422"/>
        <v>-8.2422771664821556E-4</v>
      </c>
      <c r="DH271" s="625">
        <f t="shared" si="423"/>
        <v>0</v>
      </c>
      <c r="DI271" s="625"/>
      <c r="DK271" s="625">
        <f t="shared" si="424"/>
        <v>-3.7375898576652106E-2</v>
      </c>
      <c r="DL271" s="625">
        <f t="shared" si="425"/>
        <v>0.12047457853404685</v>
      </c>
      <c r="DM271" s="625">
        <f t="shared" si="426"/>
        <v>4.9811616592292413E-2</v>
      </c>
      <c r="DN271" s="625"/>
      <c r="DP271" s="625">
        <f t="shared" si="427"/>
        <v>-8.2422771664843772E-4</v>
      </c>
      <c r="DQ271" s="625">
        <f t="shared" si="428"/>
        <v>-8.2422771664843772E-4</v>
      </c>
      <c r="DR271" s="625">
        <f t="shared" si="429"/>
        <v>-8.2422771664821556E-4</v>
      </c>
      <c r="DS271" s="625">
        <f t="shared" si="430"/>
        <v>0</v>
      </c>
      <c r="DU271" s="625">
        <f t="shared" si="431"/>
        <v>0</v>
      </c>
      <c r="DV271" s="625">
        <f t="shared" si="432"/>
        <v>0</v>
      </c>
      <c r="DW271" s="625">
        <f t="shared" si="433"/>
        <v>0</v>
      </c>
      <c r="DX271" s="625">
        <f t="shared" si="434"/>
        <v>0</v>
      </c>
      <c r="EB271" s="625">
        <f t="shared" si="435"/>
        <v>0.97734087970872718</v>
      </c>
      <c r="EC271" s="625">
        <f t="shared" si="436"/>
        <v>0.90299539314617494</v>
      </c>
      <c r="ED271" s="625">
        <f t="shared" si="401"/>
        <v>1.0072189685953534</v>
      </c>
      <c r="EE271" s="625"/>
      <c r="EF271" s="625">
        <f t="shared" si="437"/>
        <v>0.99917611186571187</v>
      </c>
      <c r="EG271" s="625">
        <f t="shared" si="438"/>
        <v>1.0290437289932239</v>
      </c>
      <c r="EH271" s="625">
        <f t="shared" si="402"/>
        <v>1.0157096932528638</v>
      </c>
      <c r="EI271" s="625"/>
      <c r="EJ271" s="625">
        <f t="shared" si="439"/>
        <v>1.0369136189365789</v>
      </c>
      <c r="EK271" s="625">
        <f t="shared" si="440"/>
        <v>1.0008423721894188</v>
      </c>
      <c r="EL271" s="625">
        <f t="shared" si="403"/>
        <v>0.98299510990945815</v>
      </c>
      <c r="EM271" s="625"/>
      <c r="EP271" s="581"/>
    </row>
    <row r="272" spans="1:154" x14ac:dyDescent="0.2">
      <c r="A272" s="619" t="s">
        <v>218</v>
      </c>
      <c r="B272" s="575">
        <f t="shared" si="367"/>
        <v>1985</v>
      </c>
      <c r="D272" s="630">
        <f>Mining_Data!M25</f>
        <v>435.09438798849851</v>
      </c>
      <c r="E272" s="630">
        <f>Mining_Data!N25</f>
        <v>380.05668748373773</v>
      </c>
      <c r="F272" s="630">
        <f>Mining_Data!O25</f>
        <v>131.473387288992</v>
      </c>
      <c r="G272" s="630"/>
      <c r="H272" s="630">
        <f t="shared" si="441"/>
        <v>946.62446276122819</v>
      </c>
      <c r="I272" s="635"/>
      <c r="J272" s="636">
        <f t="shared" si="369"/>
        <v>298316.63271475083</v>
      </c>
      <c r="K272" s="636">
        <f t="shared" si="369"/>
        <v>53045.18856745465</v>
      </c>
      <c r="L272" s="636">
        <f t="shared" si="369"/>
        <v>102776.2</v>
      </c>
      <c r="M272" s="636"/>
      <c r="N272" s="636">
        <f t="shared" si="404"/>
        <v>454138.02128220547</v>
      </c>
      <c r="O272" s="781"/>
      <c r="P272" s="779"/>
      <c r="Q272" s="779"/>
      <c r="R272" s="639">
        <f t="shared" si="370"/>
        <v>237140.96368191612</v>
      </c>
      <c r="S272" s="639">
        <f t="shared" si="370"/>
        <v>42167.233590368807</v>
      </c>
      <c r="T272" s="639">
        <f t="shared" si="370"/>
        <v>81699.926986203893</v>
      </c>
      <c r="U272" s="645"/>
      <c r="V272" s="630">
        <f t="shared" si="405"/>
        <v>361008.12425848882</v>
      </c>
      <c r="X272" s="639">
        <f t="shared" si="371"/>
        <v>1.4584985893312024</v>
      </c>
      <c r="Y272" s="639">
        <f t="shared" si="372"/>
        <v>7.1647721074728681</v>
      </c>
      <c r="Z272" s="639">
        <f t="shared" si="373"/>
        <v>1.27922016273215</v>
      </c>
      <c r="AA272" s="630"/>
      <c r="AB272" s="630">
        <f t="shared" si="406"/>
        <v>2.6221694171165706</v>
      </c>
      <c r="AE272" s="639">
        <f t="shared" si="407"/>
        <v>1.8347500205493932</v>
      </c>
      <c r="AF272" s="639">
        <f t="shared" si="408"/>
        <v>9.0130808953647943</v>
      </c>
      <c r="AG272" s="639">
        <f t="shared" si="409"/>
        <v>1.6092228247791827</v>
      </c>
      <c r="AH272" s="630"/>
      <c r="AI272" s="639">
        <f t="shared" si="374"/>
        <v>2.6221694171165706</v>
      </c>
      <c r="AK272" s="640">
        <f t="shared" si="375"/>
        <v>1</v>
      </c>
      <c r="AL272" s="640">
        <f t="shared" si="376"/>
        <v>1</v>
      </c>
      <c r="AM272" s="640">
        <f t="shared" si="377"/>
        <v>1</v>
      </c>
      <c r="AN272" s="641"/>
      <c r="AO272" s="640">
        <f t="shared" si="378"/>
        <v>1</v>
      </c>
      <c r="AQ272" s="635">
        <f t="shared" si="410"/>
        <v>1.2579717484613555</v>
      </c>
      <c r="AR272" s="635">
        <f t="shared" si="411"/>
        <v>1.2579717484613555</v>
      </c>
      <c r="AS272" s="635">
        <f t="shared" si="412"/>
        <v>1.2579717484613555</v>
      </c>
      <c r="AT272" s="635"/>
      <c r="AU272" s="635">
        <f t="shared" si="379"/>
        <v>1.2579717484613555</v>
      </c>
      <c r="AW272" s="635">
        <f t="shared" si="380"/>
        <v>0.65688539328305695</v>
      </c>
      <c r="AX272" s="635">
        <f t="shared" si="380"/>
        <v>0.11680411258605429</v>
      </c>
      <c r="AY272" s="635">
        <f t="shared" si="380"/>
        <v>0.22631049413088875</v>
      </c>
      <c r="AZ272" s="650"/>
      <c r="BA272" s="635">
        <f t="shared" si="413"/>
        <v>1</v>
      </c>
      <c r="BC272" s="625"/>
      <c r="BD272" s="642">
        <f t="shared" si="381"/>
        <v>1</v>
      </c>
      <c r="BE272" s="642">
        <f t="shared" si="382"/>
        <v>1</v>
      </c>
      <c r="BF272" s="642">
        <f t="shared" si="383"/>
        <v>1</v>
      </c>
      <c r="BG272" s="642">
        <v>1</v>
      </c>
      <c r="BH272" s="633"/>
      <c r="BI272" s="642">
        <f t="shared" si="384"/>
        <v>1.2579717484613555</v>
      </c>
      <c r="BJ272" s="642">
        <f t="shared" si="385"/>
        <v>1.2579717484613555</v>
      </c>
      <c r="BK272" s="642">
        <f t="shared" si="386"/>
        <v>1.2579717484613555</v>
      </c>
      <c r="BL272" s="642">
        <v>1</v>
      </c>
      <c r="BN272" s="642">
        <v>1</v>
      </c>
      <c r="BO272" s="642">
        <v>1</v>
      </c>
      <c r="BP272" s="642">
        <v>1</v>
      </c>
      <c r="BQ272" s="642">
        <v>1</v>
      </c>
      <c r="BT272" s="634">
        <f t="shared" si="387"/>
        <v>1</v>
      </c>
      <c r="BU272" s="634">
        <f t="shared" si="388"/>
        <v>1</v>
      </c>
      <c r="BV272" s="634">
        <f t="shared" si="389"/>
        <v>1</v>
      </c>
      <c r="BW272" s="634">
        <f t="shared" si="390"/>
        <v>1</v>
      </c>
      <c r="BX272" s="634">
        <v>1</v>
      </c>
      <c r="BY272" s="634">
        <v>1</v>
      </c>
      <c r="BZ272" s="634">
        <f t="shared" si="391"/>
        <v>1</v>
      </c>
      <c r="CA272" s="634">
        <f t="shared" si="414"/>
        <v>1</v>
      </c>
      <c r="CB272" s="634">
        <f t="shared" si="392"/>
        <v>1</v>
      </c>
      <c r="CC272" s="634"/>
      <c r="CD272" s="634">
        <f t="shared" si="393"/>
        <v>1</v>
      </c>
      <c r="CE272" s="625">
        <f>CA272/CB272</f>
        <v>1</v>
      </c>
      <c r="CG272" s="579"/>
      <c r="CI272" s="625">
        <f t="shared" si="394"/>
        <v>0.45962723878840278</v>
      </c>
      <c r="CJ272" s="625">
        <f t="shared" si="395"/>
        <v>0.40148623074364953</v>
      </c>
      <c r="CK272" s="625">
        <f t="shared" si="396"/>
        <v>0.13888653046794777</v>
      </c>
      <c r="CL272" s="625">
        <f t="shared" si="397"/>
        <v>0</v>
      </c>
      <c r="CN272" s="625">
        <f t="shared" si="398"/>
        <v>0.45732773519828451</v>
      </c>
      <c r="CO272" s="625">
        <f t="shared" si="398"/>
        <v>0.39732038649846296</v>
      </c>
      <c r="CP272" s="625">
        <f t="shared" si="398"/>
        <v>0.14523819750422251</v>
      </c>
      <c r="CQ272" s="625"/>
      <c r="CR272" s="625">
        <f t="shared" si="399"/>
        <v>0.99988631920096993</v>
      </c>
      <c r="CS272" s="625"/>
      <c r="CT272" s="625">
        <f t="shared" si="400"/>
        <v>0.45737973049150693</v>
      </c>
      <c r="CU272" s="625">
        <f t="shared" si="400"/>
        <v>0.39736555933275491</v>
      </c>
      <c r="CV272" s="625">
        <f t="shared" si="400"/>
        <v>0.14525471017573818</v>
      </c>
      <c r="CW272" s="625">
        <f t="shared" si="400"/>
        <v>0</v>
      </c>
      <c r="CZ272" s="625">
        <f t="shared" si="416"/>
        <v>4.2732299148029858E-5</v>
      </c>
      <c r="DA272" s="625">
        <f t="shared" si="417"/>
        <v>-1.8158862133154867E-2</v>
      </c>
      <c r="DB272" s="625">
        <f t="shared" si="418"/>
        <v>2.151360520447929E-5</v>
      </c>
      <c r="DC272" s="625">
        <f t="shared" si="419"/>
        <v>0</v>
      </c>
      <c r="DE272" s="625">
        <f t="shared" si="420"/>
        <v>-1.5587573338931824E-2</v>
      </c>
      <c r="DF272" s="625">
        <f t="shared" si="421"/>
        <v>-1.5587573338931711E-2</v>
      </c>
      <c r="DG272" s="625">
        <f t="shared" si="422"/>
        <v>-1.5587573338931824E-2</v>
      </c>
      <c r="DH272" s="625">
        <f t="shared" si="423"/>
        <v>0</v>
      </c>
      <c r="DI272" s="625"/>
      <c r="DK272" s="625">
        <f t="shared" si="424"/>
        <v>1.995482744491784E-2</v>
      </c>
      <c r="DL272" s="625">
        <f t="shared" si="425"/>
        <v>4.9013877342886578E-2</v>
      </c>
      <c r="DM272" s="625">
        <f t="shared" si="426"/>
        <v>-7.8842378765043283E-2</v>
      </c>
      <c r="DN272" s="625"/>
      <c r="DP272" s="625">
        <f t="shared" si="427"/>
        <v>-1.5587573338931824E-2</v>
      </c>
      <c r="DQ272" s="625">
        <f t="shared" si="428"/>
        <v>-1.5587573338931711E-2</v>
      </c>
      <c r="DR272" s="625">
        <f t="shared" si="429"/>
        <v>-1.5587573338931824E-2</v>
      </c>
      <c r="DS272" s="625">
        <f t="shared" si="430"/>
        <v>0</v>
      </c>
      <c r="DU272" s="625">
        <f t="shared" si="431"/>
        <v>0</v>
      </c>
      <c r="DV272" s="625">
        <f t="shared" si="432"/>
        <v>0</v>
      </c>
      <c r="DW272" s="625">
        <f t="shared" si="433"/>
        <v>0</v>
      </c>
      <c r="DX272" s="625">
        <f t="shared" si="434"/>
        <v>0</v>
      </c>
      <c r="EB272" s="625">
        <f t="shared" si="435"/>
        <v>0.99283277140280557</v>
      </c>
      <c r="EC272" s="625">
        <f t="shared" si="436"/>
        <v>0.89652341874128283</v>
      </c>
      <c r="ED272" s="625">
        <f t="shared" si="401"/>
        <v>1</v>
      </c>
      <c r="EE272" s="625"/>
      <c r="EF272" s="625">
        <f t="shared" si="437"/>
        <v>0.98453328410940677</v>
      </c>
      <c r="EG272" s="625">
        <f t="shared" si="438"/>
        <v>1.0131278019978891</v>
      </c>
      <c r="EH272" s="625">
        <f t="shared" si="402"/>
        <v>1</v>
      </c>
      <c r="EI272" s="625"/>
      <c r="EJ272" s="625">
        <f t="shared" si="439"/>
        <v>1.0172990586821009</v>
      </c>
      <c r="EK272" s="625">
        <f t="shared" si="440"/>
        <v>1.0181560031174566</v>
      </c>
      <c r="EL272" s="625">
        <f t="shared" si="403"/>
        <v>1</v>
      </c>
      <c r="EM272" s="625"/>
      <c r="EP272" s="581"/>
    </row>
    <row r="273" spans="1:146" x14ac:dyDescent="0.2">
      <c r="A273" s="619" t="s">
        <v>218</v>
      </c>
      <c r="B273" s="575">
        <f t="shared" si="367"/>
        <v>1986</v>
      </c>
      <c r="D273" s="630">
        <f>Mining_Data!M26</f>
        <v>424.9223621909901</v>
      </c>
      <c r="E273" s="630">
        <f>Mining_Data!N26</f>
        <v>368.42445982997447</v>
      </c>
      <c r="F273" s="630">
        <f>Mining_Data!O26</f>
        <v>77.145927001135746</v>
      </c>
      <c r="G273" s="630"/>
      <c r="H273" s="630">
        <f t="shared" si="441"/>
        <v>870.49274902210027</v>
      </c>
      <c r="I273" s="635"/>
      <c r="J273" s="636">
        <f t="shared" si="369"/>
        <v>291329.87069953687</v>
      </c>
      <c r="K273" s="636">
        <f t="shared" si="369"/>
        <v>52302.856819059562</v>
      </c>
      <c r="L273" s="636">
        <f t="shared" si="369"/>
        <v>60305.700000000004</v>
      </c>
      <c r="M273" s="636"/>
      <c r="N273" s="636">
        <f t="shared" si="404"/>
        <v>403938.42751859647</v>
      </c>
      <c r="O273" s="781"/>
      <c r="P273" s="779"/>
      <c r="Q273" s="779"/>
      <c r="R273" s="639">
        <f t="shared" si="370"/>
        <v>244329.12529857771</v>
      </c>
      <c r="S273" s="639">
        <f t="shared" si="370"/>
        <v>43864.747636528191</v>
      </c>
      <c r="T273" s="639">
        <f t="shared" si="370"/>
        <v>50576.478464560903</v>
      </c>
      <c r="U273" s="645"/>
      <c r="V273" s="630">
        <f t="shared" si="405"/>
        <v>338770.35139966686</v>
      </c>
      <c r="X273" s="639">
        <f t="shared" si="371"/>
        <v>1.4585609129976029</v>
      </c>
      <c r="Y273" s="639">
        <f t="shared" si="372"/>
        <v>7.044059966065138</v>
      </c>
      <c r="Z273" s="639">
        <f t="shared" si="373"/>
        <v>1.2792476830736688</v>
      </c>
      <c r="AA273" s="630"/>
      <c r="AB273" s="630">
        <f t="shared" si="406"/>
        <v>2.5695659181081343</v>
      </c>
      <c r="AE273" s="639">
        <f t="shared" si="407"/>
        <v>1.7391392109791328</v>
      </c>
      <c r="AF273" s="639">
        <f t="shared" si="408"/>
        <v>8.3991013212434513</v>
      </c>
      <c r="AG273" s="639">
        <f t="shared" si="409"/>
        <v>1.5253321176798054</v>
      </c>
      <c r="AH273" s="630"/>
      <c r="AI273" s="639">
        <f t="shared" si="374"/>
        <v>2.5695659181081343</v>
      </c>
      <c r="AK273" s="640">
        <f t="shared" si="375"/>
        <v>1.0000427313861366</v>
      </c>
      <c r="AL273" s="640">
        <f t="shared" si="376"/>
        <v>0.98315199149435228</v>
      </c>
      <c r="AM273" s="640">
        <f t="shared" si="377"/>
        <v>1.0000215133737886</v>
      </c>
      <c r="AN273" s="641"/>
      <c r="AO273" s="640">
        <f t="shared" si="378"/>
        <v>0.979938939618066</v>
      </c>
      <c r="AQ273" s="635">
        <f t="shared" si="410"/>
        <v>1.1923665275006523</v>
      </c>
      <c r="AR273" s="635">
        <f t="shared" si="411"/>
        <v>1.1923665275006523</v>
      </c>
      <c r="AS273" s="635">
        <f t="shared" si="412"/>
        <v>1.1923665275006523</v>
      </c>
      <c r="AT273" s="635"/>
      <c r="AU273" s="635">
        <f t="shared" si="379"/>
        <v>1.1923665275006521</v>
      </c>
      <c r="AW273" s="635">
        <f t="shared" si="380"/>
        <v>0.72122346093483425</v>
      </c>
      <c r="AX273" s="635">
        <f t="shared" si="380"/>
        <v>0.12948225089738868</v>
      </c>
      <c r="AY273" s="635">
        <f t="shared" si="380"/>
        <v>0.1492942881677769</v>
      </c>
      <c r="AZ273" s="650"/>
      <c r="BA273" s="635">
        <f t="shared" si="413"/>
        <v>0.99999999999999989</v>
      </c>
      <c r="BC273" s="625"/>
      <c r="BD273" s="642">
        <f t="shared" si="381"/>
        <v>1.0000427313861366</v>
      </c>
      <c r="BE273" s="642">
        <f t="shared" si="382"/>
        <v>0.98315199149435228</v>
      </c>
      <c r="BF273" s="642">
        <f t="shared" si="383"/>
        <v>1.0000215133737886</v>
      </c>
      <c r="BG273" s="642">
        <v>1</v>
      </c>
      <c r="BH273" s="633"/>
      <c r="BI273" s="642">
        <f t="shared" si="384"/>
        <v>1.1923665275006523</v>
      </c>
      <c r="BJ273" s="642">
        <f t="shared" si="385"/>
        <v>1.1923665275006523</v>
      </c>
      <c r="BK273" s="642">
        <f t="shared" si="386"/>
        <v>1.1923665275006523</v>
      </c>
      <c r="BL273" s="642">
        <v>1</v>
      </c>
      <c r="BN273" s="642">
        <v>1</v>
      </c>
      <c r="BO273" s="642">
        <v>1</v>
      </c>
      <c r="BP273" s="642">
        <v>1</v>
      </c>
      <c r="BQ273" s="642">
        <v>1</v>
      </c>
      <c r="BT273" s="634">
        <f t="shared" si="387"/>
        <v>0.88946181246424527</v>
      </c>
      <c r="BU273" s="634">
        <f t="shared" si="388"/>
        <v>0.979938939618066</v>
      </c>
      <c r="BV273" s="634">
        <f t="shared" si="389"/>
        <v>0.94784841468741576</v>
      </c>
      <c r="BW273" s="634">
        <f t="shared" si="390"/>
        <v>1.041115622763082</v>
      </c>
      <c r="BX273" s="634">
        <v>1</v>
      </c>
      <c r="BY273" s="634">
        <v>1</v>
      </c>
      <c r="BZ273" s="634">
        <f t="shared" si="391"/>
        <v>0.99302724471456327</v>
      </c>
      <c r="CA273" s="634">
        <f t="shared" si="414"/>
        <v>0.87161826533697562</v>
      </c>
      <c r="CB273" s="634">
        <f t="shared" si="392"/>
        <v>0.87161826533697562</v>
      </c>
      <c r="CC273" s="634"/>
      <c r="CD273" s="634">
        <f t="shared" si="393"/>
        <v>0.98681979254228891</v>
      </c>
      <c r="CE273" s="625">
        <f t="shared" ref="CE273:CE298" si="442">CA273/CB273</f>
        <v>1</v>
      </c>
      <c r="CG273" s="579"/>
      <c r="CI273" s="625">
        <f t="shared" si="394"/>
        <v>0.48814003639702008</v>
      </c>
      <c r="CJ273" s="625">
        <f t="shared" si="395"/>
        <v>0.42323667858676306</v>
      </c>
      <c r="CK273" s="625">
        <f t="shared" si="396"/>
        <v>8.8623285016216885E-2</v>
      </c>
      <c r="CL273" s="625">
        <f t="shared" si="397"/>
        <v>0</v>
      </c>
      <c r="CN273" s="625">
        <f t="shared" ref="CN273:CP289" si="443">(CI273-CI272)/LN(CI273/CI272)</f>
        <v>0.47374063906810526</v>
      </c>
      <c r="CO273" s="625">
        <f t="shared" si="443"/>
        <v>0.41226583269860018</v>
      </c>
      <c r="CP273" s="625">
        <f t="shared" si="443"/>
        <v>0.11187942450661233</v>
      </c>
      <c r="CQ273" s="625"/>
      <c r="CR273" s="625">
        <f t="shared" si="399"/>
        <v>0.99788589627331781</v>
      </c>
      <c r="CS273" s="625"/>
      <c r="CT273" s="625">
        <f t="shared" ref="CT273:CW292" si="444">CN273/$CR273</f>
        <v>0.47474429775721488</v>
      </c>
      <c r="CU273" s="625">
        <f t="shared" si="444"/>
        <v>0.41313925193074563</v>
      </c>
      <c r="CV273" s="625">
        <f t="shared" si="444"/>
        <v>0.11211645031203939</v>
      </c>
      <c r="CW273" s="625">
        <f t="shared" si="444"/>
        <v>0</v>
      </c>
      <c r="CZ273" s="625">
        <f t="shared" si="416"/>
        <v>4.2730473176968086E-5</v>
      </c>
      <c r="DA273" s="625">
        <f t="shared" si="417"/>
        <v>-1.6991550752469688E-2</v>
      </c>
      <c r="DB273" s="625">
        <f t="shared" si="418"/>
        <v>2.1513142379332749E-5</v>
      </c>
      <c r="DC273" s="625">
        <f t="shared" si="419"/>
        <v>0</v>
      </c>
      <c r="DE273" s="625">
        <f t="shared" si="420"/>
        <v>-5.3560689631261919E-2</v>
      </c>
      <c r="DF273" s="625">
        <f t="shared" si="421"/>
        <v>-5.3560689631261919E-2</v>
      </c>
      <c r="DG273" s="625">
        <f t="shared" si="422"/>
        <v>-5.3560689631261919E-2</v>
      </c>
      <c r="DH273" s="625">
        <f t="shared" si="423"/>
        <v>0</v>
      </c>
      <c r="DI273" s="625"/>
      <c r="DK273" s="625">
        <f t="shared" si="424"/>
        <v>9.3439457393538039E-2</v>
      </c>
      <c r="DL273" s="625">
        <f t="shared" si="425"/>
        <v>0.10304553276747444</v>
      </c>
      <c r="DM273" s="625">
        <f t="shared" si="426"/>
        <v>-0.41598847781795434</v>
      </c>
      <c r="DN273" s="625"/>
      <c r="DP273" s="625">
        <f t="shared" si="427"/>
        <v>-5.3560689631261919E-2</v>
      </c>
      <c r="DQ273" s="625">
        <f t="shared" si="428"/>
        <v>-5.3560689631261919E-2</v>
      </c>
      <c r="DR273" s="625">
        <f t="shared" si="429"/>
        <v>-5.3560689631261919E-2</v>
      </c>
      <c r="DS273" s="625">
        <f t="shared" si="430"/>
        <v>0</v>
      </c>
      <c r="DU273" s="625">
        <f t="shared" si="431"/>
        <v>0</v>
      </c>
      <c r="DV273" s="625">
        <f t="shared" si="432"/>
        <v>0</v>
      </c>
      <c r="DW273" s="625">
        <f t="shared" si="433"/>
        <v>0</v>
      </c>
      <c r="DX273" s="625">
        <f t="shared" si="434"/>
        <v>0</v>
      </c>
      <c r="EB273" s="625">
        <f t="shared" si="435"/>
        <v>0.99302724471456327</v>
      </c>
      <c r="EC273" s="625">
        <f t="shared" si="436"/>
        <v>0.89027218033473676</v>
      </c>
      <c r="ED273" s="625">
        <f t="shared" si="401"/>
        <v>0.99302724471456327</v>
      </c>
      <c r="EE273" s="625"/>
      <c r="EF273" s="625">
        <f t="shared" si="437"/>
        <v>0.94784841468741576</v>
      </c>
      <c r="EG273" s="625">
        <f t="shared" si="438"/>
        <v>0.96029158099944523</v>
      </c>
      <c r="EH273" s="625">
        <f t="shared" si="402"/>
        <v>0.94784841468741576</v>
      </c>
      <c r="EI273" s="625"/>
      <c r="EJ273" s="625">
        <f t="shared" si="439"/>
        <v>1.041115622763082</v>
      </c>
      <c r="EK273" s="625">
        <f t="shared" si="440"/>
        <v>1.0600181212556012</v>
      </c>
      <c r="EL273" s="625">
        <f t="shared" si="403"/>
        <v>1.041115622763082</v>
      </c>
      <c r="EM273" s="625"/>
      <c r="EP273" s="581"/>
    </row>
    <row r="274" spans="1:146" x14ac:dyDescent="0.2">
      <c r="A274" s="619" t="s">
        <v>218</v>
      </c>
      <c r="B274" s="575">
        <f t="shared" si="367"/>
        <v>1987</v>
      </c>
      <c r="D274" s="630">
        <f>Mining_Data!M27</f>
        <v>422.11916578335422</v>
      </c>
      <c r="E274" s="630">
        <f>Mining_Data!N27</f>
        <v>363.08518503490529</v>
      </c>
      <c r="F274" s="630">
        <f>Mining_Data!O27</f>
        <v>75.057634734775888</v>
      </c>
      <c r="G274" s="630"/>
      <c r="H274" s="630">
        <f t="shared" si="441"/>
        <v>860.2619855530354</v>
      </c>
      <c r="I274" s="635"/>
      <c r="J274" s="636">
        <f t="shared" si="369"/>
        <v>289395.61305000004</v>
      </c>
      <c r="K274" s="636">
        <f t="shared" si="369"/>
        <v>54074.214720000011</v>
      </c>
      <c r="L274" s="636">
        <f t="shared" si="369"/>
        <v>58672.000000000007</v>
      </c>
      <c r="M274" s="636"/>
      <c r="N274" s="636">
        <f t="shared" si="404"/>
        <v>402141.82777000003</v>
      </c>
      <c r="O274" s="781"/>
      <c r="P274" s="779"/>
      <c r="Q274" s="779"/>
      <c r="R274" s="639">
        <f t="shared" si="370"/>
        <v>253851.35338038983</v>
      </c>
      <c r="S274" s="639">
        <f t="shared" si="370"/>
        <v>47432.690651333971</v>
      </c>
      <c r="T274" s="639">
        <f t="shared" si="370"/>
        <v>51465.764973296064</v>
      </c>
      <c r="U274" s="645"/>
      <c r="V274" s="630">
        <f t="shared" si="405"/>
        <v>352749.8090050199</v>
      </c>
      <c r="X274" s="639">
        <f t="shared" si="371"/>
        <v>1.4586232366640022</v>
      </c>
      <c r="Y274" s="639">
        <f t="shared" si="372"/>
        <v>6.7145715738080574</v>
      </c>
      <c r="Z274" s="639">
        <f t="shared" si="373"/>
        <v>1.2792752034151875</v>
      </c>
      <c r="AA274" s="630"/>
      <c r="AB274" s="630">
        <f t="shared" si="406"/>
        <v>2.438731258223851</v>
      </c>
      <c r="AE274" s="639">
        <f t="shared" si="407"/>
        <v>1.6628596230126036</v>
      </c>
      <c r="AF274" s="639">
        <f t="shared" si="408"/>
        <v>7.6547457048948599</v>
      </c>
      <c r="AG274" s="639">
        <f t="shared" si="409"/>
        <v>1.4583992829742429</v>
      </c>
      <c r="AH274" s="630"/>
      <c r="AI274" s="639">
        <f t="shared" si="374"/>
        <v>2.438731258223851</v>
      </c>
      <c r="AK274" s="640">
        <f t="shared" si="375"/>
        <v>1.0000854627722726</v>
      </c>
      <c r="AL274" s="640">
        <f t="shared" si="376"/>
        <v>0.9371647099291196</v>
      </c>
      <c r="AM274" s="640">
        <f t="shared" si="377"/>
        <v>1.0000430267475773</v>
      </c>
      <c r="AN274" s="641"/>
      <c r="AO274" s="640">
        <f t="shared" si="378"/>
        <v>0.93004336115916009</v>
      </c>
      <c r="AQ274" s="635">
        <f t="shared" si="410"/>
        <v>1.1400199730916858</v>
      </c>
      <c r="AR274" s="635">
        <f t="shared" si="411"/>
        <v>1.1400199730916858</v>
      </c>
      <c r="AS274" s="635">
        <f t="shared" si="412"/>
        <v>1.1400199730916858</v>
      </c>
      <c r="AT274" s="635"/>
      <c r="AU274" s="635">
        <f t="shared" si="379"/>
        <v>1.1400199730916856</v>
      </c>
      <c r="AW274" s="635">
        <f t="shared" si="380"/>
        <v>0.71963569334428001</v>
      </c>
      <c r="AX274" s="635">
        <f t="shared" si="380"/>
        <v>0.13446553177484205</v>
      </c>
      <c r="AY274" s="635">
        <f t="shared" si="380"/>
        <v>0.14589877488087788</v>
      </c>
      <c r="AZ274" s="650"/>
      <c r="BA274" s="635">
        <f t="shared" si="413"/>
        <v>0.99999999999999989</v>
      </c>
      <c r="BC274" s="625"/>
      <c r="BD274" s="642">
        <f t="shared" si="381"/>
        <v>1.0000854627722726</v>
      </c>
      <c r="BE274" s="642">
        <f t="shared" si="382"/>
        <v>0.9371647099291196</v>
      </c>
      <c r="BF274" s="642">
        <f t="shared" si="383"/>
        <v>1.0000430267475773</v>
      </c>
      <c r="BG274" s="642">
        <v>1</v>
      </c>
      <c r="BH274" s="633"/>
      <c r="BI274" s="642">
        <f t="shared" si="384"/>
        <v>1.1400199730916858</v>
      </c>
      <c r="BJ274" s="642">
        <f t="shared" si="385"/>
        <v>1.1400199730916858</v>
      </c>
      <c r="BK274" s="642">
        <f t="shared" si="386"/>
        <v>1.1400199730916858</v>
      </c>
      <c r="BL274" s="642">
        <v>1</v>
      </c>
      <c r="BN274" s="642">
        <v>1</v>
      </c>
      <c r="BO274" s="642">
        <v>1</v>
      </c>
      <c r="BP274" s="642">
        <v>1</v>
      </c>
      <c r="BQ274" s="642">
        <v>1</v>
      </c>
      <c r="BT274" s="634">
        <f t="shared" si="387"/>
        <v>0.88550574698546425</v>
      </c>
      <c r="BU274" s="634">
        <f t="shared" si="388"/>
        <v>0.93004336115916009</v>
      </c>
      <c r="BV274" s="634">
        <f t="shared" si="389"/>
        <v>0.90623654663633091</v>
      </c>
      <c r="BW274" s="634">
        <f t="shared" si="390"/>
        <v>1.0545901319779794</v>
      </c>
      <c r="BX274" s="634">
        <v>1</v>
      </c>
      <c r="BY274" s="634">
        <v>1</v>
      </c>
      <c r="BZ274" s="634">
        <f t="shared" si="391"/>
        <v>0.97314581968858416</v>
      </c>
      <c r="CA274" s="634">
        <f t="shared" si="414"/>
        <v>0.82355874125211403</v>
      </c>
      <c r="CB274" s="634">
        <f t="shared" si="392"/>
        <v>0.82355874125211392</v>
      </c>
      <c r="CC274" s="634"/>
      <c r="CD274" s="634">
        <f t="shared" si="393"/>
        <v>0.9557081193204765</v>
      </c>
      <c r="CE274" s="625">
        <f t="shared" si="442"/>
        <v>1.0000000000000002</v>
      </c>
      <c r="CG274" s="579"/>
      <c r="CI274" s="625">
        <f t="shared" si="394"/>
        <v>0.49068675923415012</v>
      </c>
      <c r="CJ274" s="625">
        <f t="shared" si="395"/>
        <v>0.42206350057591957</v>
      </c>
      <c r="CK274" s="625">
        <f t="shared" si="396"/>
        <v>8.7249740189930272E-2</v>
      </c>
      <c r="CL274" s="625">
        <f t="shared" si="397"/>
        <v>0</v>
      </c>
      <c r="CN274" s="625">
        <f t="shared" si="443"/>
        <v>0.4894122934647912</v>
      </c>
      <c r="CO274" s="625">
        <f t="shared" si="443"/>
        <v>0.42264981820883973</v>
      </c>
      <c r="CP274" s="625">
        <f t="shared" si="443"/>
        <v>8.7934724707066994E-2</v>
      </c>
      <c r="CQ274" s="625"/>
      <c r="CR274" s="625">
        <f t="shared" si="399"/>
        <v>0.99999683638069792</v>
      </c>
      <c r="CS274" s="625"/>
      <c r="CT274" s="625">
        <f t="shared" si="444"/>
        <v>0.48941384178386776</v>
      </c>
      <c r="CU274" s="625">
        <f t="shared" si="444"/>
        <v>0.42265115531619274</v>
      </c>
      <c r="CV274" s="625">
        <f t="shared" si="444"/>
        <v>8.7935002899939496E-2</v>
      </c>
      <c r="CW274" s="625">
        <f t="shared" si="444"/>
        <v>0</v>
      </c>
      <c r="CZ274" s="625">
        <f t="shared" si="416"/>
        <v>4.2728647360883488E-5</v>
      </c>
      <c r="DA274" s="625">
        <f t="shared" si="417"/>
        <v>-4.7904677096792095E-2</v>
      </c>
      <c r="DB274" s="625">
        <f t="shared" si="418"/>
        <v>2.1512679573947544E-5</v>
      </c>
      <c r="DC274" s="625">
        <f t="shared" si="419"/>
        <v>0</v>
      </c>
      <c r="DE274" s="625">
        <f t="shared" si="420"/>
        <v>-4.4894228383125345E-2</v>
      </c>
      <c r="DF274" s="625">
        <f t="shared" si="421"/>
        <v>-4.4894228383125345E-2</v>
      </c>
      <c r="DG274" s="625">
        <f t="shared" si="422"/>
        <v>-4.4894228383125345E-2</v>
      </c>
      <c r="DH274" s="625">
        <f t="shared" si="423"/>
        <v>0</v>
      </c>
      <c r="DI274" s="625"/>
      <c r="DK274" s="625">
        <f t="shared" si="424"/>
        <v>-2.2039187224120291E-3</v>
      </c>
      <c r="DL274" s="625">
        <f t="shared" si="425"/>
        <v>3.7764083828501882E-2</v>
      </c>
      <c r="DM274" s="625">
        <f t="shared" si="426"/>
        <v>-2.3006387881948913E-2</v>
      </c>
      <c r="DN274" s="625"/>
      <c r="DP274" s="625">
        <f t="shared" si="427"/>
        <v>-4.4894228383125345E-2</v>
      </c>
      <c r="DQ274" s="625">
        <f t="shared" si="428"/>
        <v>-4.4894228383125345E-2</v>
      </c>
      <c r="DR274" s="625">
        <f t="shared" si="429"/>
        <v>-4.4894228383125345E-2</v>
      </c>
      <c r="DS274" s="625">
        <f t="shared" si="430"/>
        <v>0</v>
      </c>
      <c r="DU274" s="625">
        <f t="shared" si="431"/>
        <v>0</v>
      </c>
      <c r="DV274" s="625">
        <f t="shared" si="432"/>
        <v>0</v>
      </c>
      <c r="DW274" s="625">
        <f t="shared" si="433"/>
        <v>0</v>
      </c>
      <c r="DX274" s="625">
        <f t="shared" si="434"/>
        <v>0</v>
      </c>
      <c r="EB274" s="625">
        <f t="shared" si="435"/>
        <v>0.97997897325395744</v>
      </c>
      <c r="EC274" s="625">
        <f t="shared" si="436"/>
        <v>0.87244801720099741</v>
      </c>
      <c r="ED274" s="625">
        <f t="shared" si="401"/>
        <v>0.97314581968858416</v>
      </c>
      <c r="EE274" s="625"/>
      <c r="EF274" s="625">
        <f t="shared" si="437"/>
        <v>0.95609860458034546</v>
      </c>
      <c r="EG274" s="625">
        <f t="shared" si="438"/>
        <v>0.9181334405838234</v>
      </c>
      <c r="EH274" s="625">
        <f t="shared" si="402"/>
        <v>0.90623654663633091</v>
      </c>
      <c r="EI274" s="625"/>
      <c r="EJ274" s="625">
        <f t="shared" si="439"/>
        <v>1.0129423753906761</v>
      </c>
      <c r="EK274" s="625">
        <f t="shared" si="440"/>
        <v>1.0737372737018105</v>
      </c>
      <c r="EL274" s="625">
        <f t="shared" si="403"/>
        <v>1.0545901319779794</v>
      </c>
      <c r="EM274" s="625"/>
      <c r="EP274" s="581"/>
    </row>
    <row r="275" spans="1:146" x14ac:dyDescent="0.2">
      <c r="A275" s="619" t="s">
        <v>218</v>
      </c>
      <c r="B275" s="575">
        <f t="shared" si="367"/>
        <v>1988</v>
      </c>
      <c r="D275" s="630">
        <f>Mining_Data!M28</f>
        <v>420.19856262515981</v>
      </c>
      <c r="E275" s="630">
        <f>Mining_Data!N28</f>
        <v>373.32025733473131</v>
      </c>
      <c r="F275" s="630">
        <f>Mining_Data!O28</f>
        <v>85.239818906872401</v>
      </c>
      <c r="G275" s="630"/>
      <c r="H275" s="630">
        <f t="shared" si="441"/>
        <v>878.75863886676348</v>
      </c>
      <c r="I275" s="635"/>
      <c r="J275" s="636">
        <f t="shared" si="369"/>
        <v>294545.12589999998</v>
      </c>
      <c r="K275" s="636">
        <f t="shared" si="369"/>
        <v>59778.868000000002</v>
      </c>
      <c r="L275" s="636">
        <f t="shared" si="369"/>
        <v>64322.100000000006</v>
      </c>
      <c r="M275" s="636"/>
      <c r="N275" s="636">
        <f t="shared" si="404"/>
        <v>418646.09389999998</v>
      </c>
      <c r="O275" s="781"/>
      <c r="P275" s="779"/>
      <c r="Q275" s="779"/>
      <c r="R275" s="639">
        <f t="shared" si="370"/>
        <v>293524.64596071537</v>
      </c>
      <c r="S275" s="639">
        <f t="shared" si="370"/>
        <v>59571.758357968931</v>
      </c>
      <c r="T275" s="639">
        <f t="shared" si="370"/>
        <v>64099.249893409054</v>
      </c>
      <c r="U275" s="645"/>
      <c r="V275" s="630">
        <f t="shared" si="405"/>
        <v>417195.65421209333</v>
      </c>
      <c r="X275" s="639">
        <f t="shared" si="371"/>
        <v>1.4266016500569085</v>
      </c>
      <c r="Y275" s="639">
        <f t="shared" si="372"/>
        <v>6.2450205202067606</v>
      </c>
      <c r="Z275" s="639">
        <f t="shared" si="373"/>
        <v>1.3252026738379561</v>
      </c>
      <c r="AA275" s="630"/>
      <c r="AB275" s="630">
        <f t="shared" si="406"/>
        <v>2.1063465786247657</v>
      </c>
      <c r="AE275" s="639">
        <f t="shared" si="407"/>
        <v>1.4315614324304413</v>
      </c>
      <c r="AF275" s="639">
        <f t="shared" si="408"/>
        <v>6.2667322171596123</v>
      </c>
      <c r="AG275" s="639">
        <f t="shared" si="409"/>
        <v>1.3298099283317371</v>
      </c>
      <c r="AH275" s="630"/>
      <c r="AI275" s="639">
        <f t="shared" si="374"/>
        <v>2.1063465786247657</v>
      </c>
      <c r="AK275" s="640">
        <f t="shared" si="375"/>
        <v>0.97813029130942097</v>
      </c>
      <c r="AL275" s="640">
        <f t="shared" si="376"/>
        <v>0.87162863333687823</v>
      </c>
      <c r="AM275" s="640">
        <f t="shared" si="377"/>
        <v>1.0359457366647482</v>
      </c>
      <c r="AN275" s="641"/>
      <c r="AO275" s="640">
        <f t="shared" si="378"/>
        <v>0.80328393919755892</v>
      </c>
      <c r="AQ275" s="635">
        <f t="shared" si="410"/>
        <v>1.0034766414109608</v>
      </c>
      <c r="AR275" s="635">
        <f t="shared" si="411"/>
        <v>1.0034766414109608</v>
      </c>
      <c r="AS275" s="635">
        <f t="shared" si="412"/>
        <v>1.0034766414109608</v>
      </c>
      <c r="AT275" s="635"/>
      <c r="AU275" s="635">
        <f t="shared" si="379"/>
        <v>1.0034766414109608</v>
      </c>
      <c r="AW275" s="635">
        <f t="shared" si="380"/>
        <v>0.70356592403882934</v>
      </c>
      <c r="AX275" s="635">
        <f t="shared" si="380"/>
        <v>0.14279093695372944</v>
      </c>
      <c r="AY275" s="635">
        <f t="shared" si="380"/>
        <v>0.15364313900744125</v>
      </c>
      <c r="AZ275" s="650"/>
      <c r="BA275" s="635">
        <f t="shared" si="413"/>
        <v>1</v>
      </c>
      <c r="BC275" s="625"/>
      <c r="BD275" s="642">
        <f t="shared" si="381"/>
        <v>0.97813029130942097</v>
      </c>
      <c r="BE275" s="642">
        <f t="shared" si="382"/>
        <v>0.87162863333687823</v>
      </c>
      <c r="BF275" s="642">
        <f t="shared" si="383"/>
        <v>1.0359457366647482</v>
      </c>
      <c r="BG275" s="642">
        <v>1</v>
      </c>
      <c r="BH275" s="633"/>
      <c r="BI275" s="642">
        <f t="shared" si="384"/>
        <v>1.0034766414109608</v>
      </c>
      <c r="BJ275" s="642">
        <f t="shared" si="385"/>
        <v>1.0034766414109608</v>
      </c>
      <c r="BK275" s="642">
        <f t="shared" si="386"/>
        <v>1.0034766414109608</v>
      </c>
      <c r="BL275" s="642">
        <v>1</v>
      </c>
      <c r="BN275" s="642">
        <v>1</v>
      </c>
      <c r="BO275" s="642">
        <v>1</v>
      </c>
      <c r="BP275" s="642">
        <v>1</v>
      </c>
      <c r="BQ275" s="642">
        <v>1</v>
      </c>
      <c r="BT275" s="634">
        <f t="shared" si="387"/>
        <v>0.92184770770349023</v>
      </c>
      <c r="BU275" s="634">
        <f t="shared" si="388"/>
        <v>0.80328393919755892</v>
      </c>
      <c r="BV275" s="634">
        <f t="shared" si="389"/>
        <v>0.79769409975886074</v>
      </c>
      <c r="BW275" s="634">
        <f t="shared" si="390"/>
        <v>1.075099170941453</v>
      </c>
      <c r="BX275" s="634">
        <v>1</v>
      </c>
      <c r="BY275" s="634">
        <v>1</v>
      </c>
      <c r="BZ275" s="634">
        <f t="shared" si="391"/>
        <v>0.93666475126603421</v>
      </c>
      <c r="CA275" s="634">
        <f t="shared" si="414"/>
        <v>0.74050545798429945</v>
      </c>
      <c r="CB275" s="634">
        <f t="shared" si="392"/>
        <v>0.74050545798429945</v>
      </c>
      <c r="CC275" s="634"/>
      <c r="CD275" s="634">
        <f t="shared" si="393"/>
        <v>0.85760026531563993</v>
      </c>
      <c r="CE275" s="625">
        <f t="shared" si="442"/>
        <v>1</v>
      </c>
      <c r="CG275" s="579"/>
      <c r="CI275" s="625">
        <f t="shared" si="394"/>
        <v>0.4781728953095048</v>
      </c>
      <c r="CJ275" s="625">
        <f t="shared" si="395"/>
        <v>0.42482684189160358</v>
      </c>
      <c r="CK275" s="625">
        <f t="shared" si="396"/>
        <v>9.7000262798891679E-2</v>
      </c>
      <c r="CL275" s="625">
        <f t="shared" si="397"/>
        <v>0</v>
      </c>
      <c r="CN275" s="625">
        <f t="shared" si="443"/>
        <v>0.48440288773924306</v>
      </c>
      <c r="CO275" s="625">
        <f t="shared" si="443"/>
        <v>0.4234436684660286</v>
      </c>
      <c r="CP275" s="625">
        <f t="shared" si="443"/>
        <v>9.2038937455437481E-2</v>
      </c>
      <c r="CQ275" s="625"/>
      <c r="CR275" s="625">
        <f t="shared" si="399"/>
        <v>0.99988549366070911</v>
      </c>
      <c r="CS275" s="625"/>
      <c r="CT275" s="625">
        <f t="shared" si="444"/>
        <v>0.48445836129273356</v>
      </c>
      <c r="CU275" s="625">
        <f t="shared" si="444"/>
        <v>0.42349216100310344</v>
      </c>
      <c r="CV275" s="625">
        <f t="shared" si="444"/>
        <v>9.2049477704163024E-2</v>
      </c>
      <c r="CW275" s="625">
        <f t="shared" si="444"/>
        <v>0</v>
      </c>
      <c r="CZ275" s="625">
        <f t="shared" si="416"/>
        <v>-2.2197854743374653E-2</v>
      </c>
      <c r="DA275" s="625">
        <f t="shared" si="417"/>
        <v>-7.2495597137026163E-2</v>
      </c>
      <c r="DB275" s="625">
        <f t="shared" si="418"/>
        <v>3.5271738906846824E-2</v>
      </c>
      <c r="DC275" s="625">
        <f t="shared" si="419"/>
        <v>0</v>
      </c>
      <c r="DE275" s="625">
        <f t="shared" si="420"/>
        <v>-0.12757517064457369</v>
      </c>
      <c r="DF275" s="625">
        <f t="shared" si="421"/>
        <v>-0.12757517064457369</v>
      </c>
      <c r="DG275" s="625">
        <f t="shared" si="422"/>
        <v>-0.12757517064457369</v>
      </c>
      <c r="DH275" s="625">
        <f t="shared" si="423"/>
        <v>0</v>
      </c>
      <c r="DI275" s="625"/>
      <c r="DK275" s="625">
        <f t="shared" si="424"/>
        <v>-2.2583521672890423E-2</v>
      </c>
      <c r="DL275" s="625">
        <f t="shared" si="425"/>
        <v>6.0073684313540841E-2</v>
      </c>
      <c r="DM275" s="625">
        <f t="shared" si="426"/>
        <v>5.1719575679537833E-2</v>
      </c>
      <c r="DN275" s="625"/>
      <c r="DP275" s="625">
        <f t="shared" si="427"/>
        <v>-0.12757517064457369</v>
      </c>
      <c r="DQ275" s="625">
        <f t="shared" si="428"/>
        <v>-0.12757517064457369</v>
      </c>
      <c r="DR275" s="625">
        <f t="shared" si="429"/>
        <v>-0.12757517064457369</v>
      </c>
      <c r="DS275" s="625">
        <f t="shared" si="430"/>
        <v>0</v>
      </c>
      <c r="DU275" s="625">
        <f t="shared" si="431"/>
        <v>0</v>
      </c>
      <c r="DV275" s="625">
        <f t="shared" si="432"/>
        <v>0</v>
      </c>
      <c r="DW275" s="625">
        <f t="shared" si="433"/>
        <v>0</v>
      </c>
      <c r="DX275" s="625">
        <f t="shared" si="434"/>
        <v>0</v>
      </c>
      <c r="EB275" s="625">
        <f t="shared" si="435"/>
        <v>0.96251222819389581</v>
      </c>
      <c r="EC275" s="625">
        <f t="shared" si="436"/>
        <v>0.83974188501947833</v>
      </c>
      <c r="ED275" s="625">
        <f t="shared" si="401"/>
        <v>0.93666475126603421</v>
      </c>
      <c r="EE275" s="625"/>
      <c r="EF275" s="625">
        <f t="shared" si="437"/>
        <v>0.88022724609778091</v>
      </c>
      <c r="EG275" s="625">
        <f t="shared" si="438"/>
        <v>0.80816606995537943</v>
      </c>
      <c r="EH275" s="625">
        <f t="shared" si="402"/>
        <v>0.79769409975886074</v>
      </c>
      <c r="EI275" s="625"/>
      <c r="EJ275" s="625">
        <f t="shared" si="439"/>
        <v>1.0194474026843083</v>
      </c>
      <c r="EK275" s="625">
        <f t="shared" si="440"/>
        <v>1.094618674840641</v>
      </c>
      <c r="EL275" s="625">
        <f t="shared" si="403"/>
        <v>1.075099170941453</v>
      </c>
      <c r="EM275" s="625"/>
      <c r="EP275" s="581"/>
    </row>
    <row r="276" spans="1:146" x14ac:dyDescent="0.2">
      <c r="A276" s="619" t="s">
        <v>218</v>
      </c>
      <c r="B276" s="575">
        <f t="shared" si="367"/>
        <v>1989</v>
      </c>
      <c r="D276" s="630">
        <f>Mining_Data!M29</f>
        <v>395.50283201189495</v>
      </c>
      <c r="E276" s="630">
        <f>Mining_Data!N29</f>
        <v>377.71323625054958</v>
      </c>
      <c r="F276" s="630">
        <f>Mining_Data!O29</f>
        <v>79.970754324963494</v>
      </c>
      <c r="G276" s="630"/>
      <c r="H276" s="630">
        <f t="shared" si="441"/>
        <v>853.18682258740807</v>
      </c>
      <c r="I276" s="635"/>
      <c r="J276" s="636">
        <f t="shared" si="369"/>
        <v>283599.94695000001</v>
      </c>
      <c r="K276" s="636">
        <f t="shared" si="369"/>
        <v>60125.108359999998</v>
      </c>
      <c r="L276" s="636">
        <f t="shared" si="369"/>
        <v>58324.7</v>
      </c>
      <c r="M276" s="636"/>
      <c r="N276" s="636">
        <f t="shared" si="404"/>
        <v>402049.75531000004</v>
      </c>
      <c r="O276" s="781"/>
      <c r="P276" s="779"/>
      <c r="Q276" s="779"/>
      <c r="R276" s="639">
        <f t="shared" si="370"/>
        <v>277237.48954597948</v>
      </c>
      <c r="S276" s="639">
        <f t="shared" si="370"/>
        <v>58776.224324700568</v>
      </c>
      <c r="T276" s="639">
        <f t="shared" si="370"/>
        <v>57016.20744440124</v>
      </c>
      <c r="U276" s="645"/>
      <c r="V276" s="630">
        <f t="shared" si="405"/>
        <v>393029.9213150813</v>
      </c>
      <c r="X276" s="639">
        <f t="shared" si="371"/>
        <v>1.3945800634498142</v>
      </c>
      <c r="Y276" s="639">
        <f t="shared" si="372"/>
        <v>6.2821215055278712</v>
      </c>
      <c r="Z276" s="639">
        <f t="shared" si="373"/>
        <v>1.3711301442607249</v>
      </c>
      <c r="AA276" s="630"/>
      <c r="AB276" s="630">
        <f t="shared" si="406"/>
        <v>2.1707935612958882</v>
      </c>
      <c r="AE276" s="639">
        <f t="shared" si="407"/>
        <v>1.4265849566723239</v>
      </c>
      <c r="AF276" s="639">
        <f t="shared" si="408"/>
        <v>6.4262929541701865</v>
      </c>
      <c r="AG276" s="639">
        <f t="shared" si="409"/>
        <v>1.4025968739317876</v>
      </c>
      <c r="AH276" s="630"/>
      <c r="AI276" s="639">
        <f t="shared" si="374"/>
        <v>2.1707935612958882</v>
      </c>
      <c r="AK276" s="640">
        <f t="shared" si="375"/>
        <v>0.956175119846569</v>
      </c>
      <c r="AL276" s="640">
        <f t="shared" si="376"/>
        <v>0.87680688391688122</v>
      </c>
      <c r="AM276" s="640">
        <f t="shared" si="377"/>
        <v>1.0718484465819191</v>
      </c>
      <c r="AN276" s="641"/>
      <c r="AO276" s="640">
        <f t="shared" si="378"/>
        <v>0.82786167328691096</v>
      </c>
      <c r="AQ276" s="635">
        <f t="shared" si="410"/>
        <v>1.0229494842650613</v>
      </c>
      <c r="AR276" s="635">
        <f t="shared" si="411"/>
        <v>1.0229494842650613</v>
      </c>
      <c r="AS276" s="635">
        <f t="shared" si="412"/>
        <v>1.0229494842650613</v>
      </c>
      <c r="AT276" s="635"/>
      <c r="AU276" s="635">
        <f t="shared" si="379"/>
        <v>1.0229494842650613</v>
      </c>
      <c r="AW276" s="635">
        <f t="shared" si="380"/>
        <v>0.7053851997281545</v>
      </c>
      <c r="AX276" s="635">
        <f t="shared" si="380"/>
        <v>0.14954643689222144</v>
      </c>
      <c r="AY276" s="635">
        <f t="shared" si="380"/>
        <v>0.145068363379624</v>
      </c>
      <c r="AZ276" s="650"/>
      <c r="BA276" s="635">
        <f t="shared" si="413"/>
        <v>1</v>
      </c>
      <c r="BC276" s="625"/>
      <c r="BD276" s="642">
        <f t="shared" si="381"/>
        <v>0.956175119846569</v>
      </c>
      <c r="BE276" s="642">
        <f t="shared" si="382"/>
        <v>0.87680688391688122</v>
      </c>
      <c r="BF276" s="642">
        <f t="shared" si="383"/>
        <v>1.0718484465819191</v>
      </c>
      <c r="BG276" s="642">
        <v>1</v>
      </c>
      <c r="BH276" s="633"/>
      <c r="BI276" s="642">
        <f t="shared" si="384"/>
        <v>1.0229494842650613</v>
      </c>
      <c r="BJ276" s="642">
        <f t="shared" si="385"/>
        <v>1.0229494842650613</v>
      </c>
      <c r="BK276" s="642">
        <f t="shared" si="386"/>
        <v>1.0229494842650613</v>
      </c>
      <c r="BL276" s="642">
        <v>1</v>
      </c>
      <c r="BN276" s="642">
        <v>1</v>
      </c>
      <c r="BO276" s="642">
        <v>1</v>
      </c>
      <c r="BP276" s="642">
        <v>1</v>
      </c>
      <c r="BQ276" s="642">
        <v>1</v>
      </c>
      <c r="BT276" s="634">
        <f t="shared" si="387"/>
        <v>0.88530300584579924</v>
      </c>
      <c r="BU276" s="634">
        <f t="shared" si="388"/>
        <v>0.82786167328691096</v>
      </c>
      <c r="BV276" s="634">
        <f t="shared" si="389"/>
        <v>0.81317365474721237</v>
      </c>
      <c r="BW276" s="634">
        <f t="shared" si="390"/>
        <v>1.092209442550905</v>
      </c>
      <c r="BX276" s="634">
        <v>1</v>
      </c>
      <c r="BY276" s="634">
        <v>1</v>
      </c>
      <c r="BZ276" s="634">
        <f t="shared" si="391"/>
        <v>0.93211296815737987</v>
      </c>
      <c r="CA276" s="634">
        <f t="shared" si="414"/>
        <v>0.7329084277854353</v>
      </c>
      <c r="CB276" s="634">
        <f t="shared" si="392"/>
        <v>0.7329084277854353</v>
      </c>
      <c r="CC276" s="634"/>
      <c r="CD276" s="634">
        <f t="shared" si="393"/>
        <v>0.88815594414853494</v>
      </c>
      <c r="CE276" s="625">
        <f t="shared" si="442"/>
        <v>1</v>
      </c>
      <c r="CG276" s="579"/>
      <c r="CI276" s="625">
        <f t="shared" si="394"/>
        <v>0.46355947084658133</v>
      </c>
      <c r="CJ276" s="625">
        <f t="shared" si="395"/>
        <v>0.44270870839880239</v>
      </c>
      <c r="CK276" s="625">
        <f t="shared" si="396"/>
        <v>9.3731820754616238E-2</v>
      </c>
      <c r="CL276" s="625">
        <f t="shared" si="397"/>
        <v>0</v>
      </c>
      <c r="CN276" s="625">
        <f t="shared" si="443"/>
        <v>0.4708283864427143</v>
      </c>
      <c r="CO276" s="625">
        <f t="shared" si="443"/>
        <v>0.43370633724296825</v>
      </c>
      <c r="CP276" s="625">
        <f t="shared" si="443"/>
        <v>9.5356706212208792E-2</v>
      </c>
      <c r="CQ276" s="625"/>
      <c r="CR276" s="625">
        <f t="shared" si="399"/>
        <v>0.99989142989789137</v>
      </c>
      <c r="CS276" s="625"/>
      <c r="CT276" s="625">
        <f t="shared" si="444"/>
        <v>0.47087950987918276</v>
      </c>
      <c r="CU276" s="625">
        <f t="shared" si="444"/>
        <v>0.43375342989714216</v>
      </c>
      <c r="CV276" s="625">
        <f t="shared" si="444"/>
        <v>9.5367060223675082E-2</v>
      </c>
      <c r="CW276" s="625">
        <f t="shared" si="444"/>
        <v>0</v>
      </c>
      <c r="CZ276" s="625">
        <f t="shared" si="416"/>
        <v>-2.2701807327436721E-2</v>
      </c>
      <c r="DA276" s="625">
        <f t="shared" si="417"/>
        <v>5.9233133496559365E-3</v>
      </c>
      <c r="DB276" s="625">
        <f t="shared" si="418"/>
        <v>3.4069913468334462E-2</v>
      </c>
      <c r="DC276" s="625">
        <f t="shared" si="419"/>
        <v>0</v>
      </c>
      <c r="DE276" s="625">
        <f t="shared" si="420"/>
        <v>1.9219493890987586E-2</v>
      </c>
      <c r="DF276" s="625">
        <f t="shared" si="421"/>
        <v>1.9219493890987586E-2</v>
      </c>
      <c r="DG276" s="625">
        <f t="shared" si="422"/>
        <v>1.9219493890987586E-2</v>
      </c>
      <c r="DH276" s="625">
        <f t="shared" si="423"/>
        <v>0</v>
      </c>
      <c r="DI276" s="625"/>
      <c r="DK276" s="625">
        <f t="shared" si="424"/>
        <v>2.5824553736611576E-3</v>
      </c>
      <c r="DL276" s="625">
        <f t="shared" si="425"/>
        <v>4.6225378082873345E-2</v>
      </c>
      <c r="DM276" s="625">
        <f t="shared" si="426"/>
        <v>-5.7427531298421645E-2</v>
      </c>
      <c r="DN276" s="625"/>
      <c r="DP276" s="625">
        <f t="shared" si="427"/>
        <v>1.9219493890987586E-2</v>
      </c>
      <c r="DQ276" s="625">
        <f t="shared" si="428"/>
        <v>1.9219493890987586E-2</v>
      </c>
      <c r="DR276" s="625">
        <f t="shared" si="429"/>
        <v>1.9219493890987586E-2</v>
      </c>
      <c r="DS276" s="625">
        <f t="shared" si="430"/>
        <v>0</v>
      </c>
      <c r="DU276" s="625">
        <f t="shared" si="431"/>
        <v>0</v>
      </c>
      <c r="DV276" s="625">
        <f t="shared" si="432"/>
        <v>0</v>
      </c>
      <c r="DW276" s="625">
        <f t="shared" si="433"/>
        <v>0</v>
      </c>
      <c r="DX276" s="625">
        <f t="shared" si="434"/>
        <v>0</v>
      </c>
      <c r="EB276" s="625">
        <f t="shared" si="435"/>
        <v>0.9951404351423474</v>
      </c>
      <c r="EC276" s="625">
        <f t="shared" si="436"/>
        <v>0.83566110486553868</v>
      </c>
      <c r="ED276" s="625">
        <f t="shared" si="401"/>
        <v>0.93211296815737987</v>
      </c>
      <c r="EE276" s="625"/>
      <c r="EF276" s="625">
        <f t="shared" si="437"/>
        <v>1.0194053773157292</v>
      </c>
      <c r="EG276" s="625">
        <f t="shared" si="438"/>
        <v>0.82384883747663362</v>
      </c>
      <c r="EH276" s="625">
        <f t="shared" si="402"/>
        <v>0.81317365474721237</v>
      </c>
      <c r="EI276" s="625"/>
      <c r="EJ276" s="625">
        <f t="shared" si="439"/>
        <v>1.0159150635326681</v>
      </c>
      <c r="EK276" s="625">
        <f t="shared" si="440"/>
        <v>1.1120396005947748</v>
      </c>
      <c r="EL276" s="625">
        <f t="shared" si="403"/>
        <v>1.092209442550905</v>
      </c>
      <c r="EM276" s="625"/>
      <c r="EP276" s="581"/>
    </row>
    <row r="277" spans="1:146" x14ac:dyDescent="0.2">
      <c r="A277" s="619" t="s">
        <v>218</v>
      </c>
      <c r="B277" s="575">
        <f t="shared" si="367"/>
        <v>1990</v>
      </c>
      <c r="D277" s="630">
        <f>Mining_Data!M30</f>
        <v>382.25816220501343</v>
      </c>
      <c r="E277" s="630">
        <f>Mining_Data!N30</f>
        <v>382.39938969079577</v>
      </c>
      <c r="F277" s="630">
        <f>Mining_Data!O30</f>
        <v>95.451158750181008</v>
      </c>
      <c r="G277" s="630"/>
      <c r="H277" s="630">
        <f t="shared" si="441"/>
        <v>860.10871064599019</v>
      </c>
      <c r="I277" s="635"/>
      <c r="J277" s="636">
        <f t="shared" ref="J277:L296" si="445">J56</f>
        <v>280544.40869999997</v>
      </c>
      <c r="K277" s="636">
        <f t="shared" si="445"/>
        <v>63008.517120000011</v>
      </c>
      <c r="L277" s="636">
        <f t="shared" si="445"/>
        <v>67358.7</v>
      </c>
      <c r="M277" s="636"/>
      <c r="N277" s="636">
        <f t="shared" si="404"/>
        <v>410911.62582000002</v>
      </c>
      <c r="O277" s="781"/>
      <c r="P277" s="779"/>
      <c r="Q277" s="779"/>
      <c r="R277" s="639">
        <f t="shared" ref="R277:T296" si="446">R56</f>
        <v>261618.74234665508</v>
      </c>
      <c r="S277" s="639">
        <f t="shared" si="446"/>
        <v>58757.930990132372</v>
      </c>
      <c r="T277" s="639">
        <f t="shared" si="446"/>
        <v>62814.64835376574</v>
      </c>
      <c r="U277" s="645"/>
      <c r="V277" s="630">
        <f t="shared" si="405"/>
        <v>383191.32169055316</v>
      </c>
      <c r="X277" s="639">
        <f t="shared" si="371"/>
        <v>1.3625584768427199</v>
      </c>
      <c r="Y277" s="639">
        <f t="shared" si="372"/>
        <v>6.0690110983331724</v>
      </c>
      <c r="Z277" s="639">
        <f t="shared" si="373"/>
        <v>1.4170576146834932</v>
      </c>
      <c r="AA277" s="630"/>
      <c r="AB277" s="630">
        <f t="shared" si="406"/>
        <v>2.2445933975001986</v>
      </c>
      <c r="AE277" s="639">
        <f t="shared" si="407"/>
        <v>1.4611268243867115</v>
      </c>
      <c r="AF277" s="639">
        <f t="shared" si="408"/>
        <v>6.5080472243826071</v>
      </c>
      <c r="AG277" s="639">
        <f t="shared" si="409"/>
        <v>1.5195684645500163</v>
      </c>
      <c r="AH277" s="630"/>
      <c r="AI277" s="639">
        <f t="shared" si="374"/>
        <v>2.2445933975001986</v>
      </c>
      <c r="AK277" s="640">
        <f t="shared" si="375"/>
        <v>0.93421994838371702</v>
      </c>
      <c r="AL277" s="640">
        <f t="shared" si="376"/>
        <v>0.84706268493916015</v>
      </c>
      <c r="AM277" s="640">
        <f t="shared" si="377"/>
        <v>1.1077511564990901</v>
      </c>
      <c r="AN277" s="641"/>
      <c r="AO277" s="640">
        <f t="shared" si="378"/>
        <v>0.85600624538151782</v>
      </c>
      <c r="AQ277" s="635">
        <f t="shared" si="410"/>
        <v>1.0723406365445625</v>
      </c>
      <c r="AR277" s="635">
        <f t="shared" si="411"/>
        <v>1.0723406365445622</v>
      </c>
      <c r="AS277" s="635">
        <f t="shared" si="412"/>
        <v>1.0723406365445622</v>
      </c>
      <c r="AT277" s="635"/>
      <c r="AU277" s="635">
        <f t="shared" si="379"/>
        <v>1.0723406365445625</v>
      </c>
      <c r="AW277" s="635">
        <f t="shared" ref="AW277:AY296" si="447">AW56</f>
        <v>0.68273660580947537</v>
      </c>
      <c r="AX277" s="635">
        <f t="shared" si="447"/>
        <v>0.15333836562609432</v>
      </c>
      <c r="AY277" s="635">
        <f t="shared" si="447"/>
        <v>0.16392502856443034</v>
      </c>
      <c r="AZ277" s="650"/>
      <c r="BA277" s="635">
        <f t="shared" si="413"/>
        <v>1</v>
      </c>
      <c r="BC277" s="625"/>
      <c r="BD277" s="642">
        <f t="shared" si="381"/>
        <v>0.93421994838371702</v>
      </c>
      <c r="BE277" s="642">
        <f t="shared" si="382"/>
        <v>0.84706268493916015</v>
      </c>
      <c r="BF277" s="642">
        <f t="shared" si="383"/>
        <v>1.1077511564990901</v>
      </c>
      <c r="BG277" s="642">
        <v>1</v>
      </c>
      <c r="BH277" s="633"/>
      <c r="BI277" s="642">
        <f t="shared" si="384"/>
        <v>1.0723406365445625</v>
      </c>
      <c r="BJ277" s="642">
        <f t="shared" si="385"/>
        <v>1.0723406365445622</v>
      </c>
      <c r="BK277" s="642">
        <f t="shared" si="386"/>
        <v>1.0723406365445622</v>
      </c>
      <c r="BL277" s="642">
        <v>1</v>
      </c>
      <c r="BN277" s="642">
        <v>1</v>
      </c>
      <c r="BO277" s="642">
        <v>1</v>
      </c>
      <c r="BP277" s="642">
        <v>1</v>
      </c>
      <c r="BQ277" s="642">
        <v>1</v>
      </c>
      <c r="BT277" s="634">
        <f t="shared" si="387"/>
        <v>0.90481661205075758</v>
      </c>
      <c r="BU277" s="634">
        <f t="shared" si="388"/>
        <v>0.85600624538151782</v>
      </c>
      <c r="BV277" s="634">
        <f t="shared" si="389"/>
        <v>0.85243618376657393</v>
      </c>
      <c r="BW277" s="634">
        <f t="shared" si="390"/>
        <v>1.1018371796820685</v>
      </c>
      <c r="BX277" s="634">
        <v>1</v>
      </c>
      <c r="BY277" s="634">
        <v>1</v>
      </c>
      <c r="BZ277" s="634">
        <f t="shared" si="391"/>
        <v>0.91137609765468386</v>
      </c>
      <c r="CA277" s="634">
        <f t="shared" si="414"/>
        <v>0.77452867084039434</v>
      </c>
      <c r="CB277" s="634">
        <f t="shared" si="392"/>
        <v>0.77452867084039445</v>
      </c>
      <c r="CC277" s="634"/>
      <c r="CD277" s="634">
        <f t="shared" si="393"/>
        <v>0.93924588058030734</v>
      </c>
      <c r="CE277" s="625">
        <f t="shared" si="442"/>
        <v>0.99999999999999989</v>
      </c>
      <c r="CG277" s="579"/>
      <c r="CI277" s="625">
        <f t="shared" si="394"/>
        <v>0.44443005572855548</v>
      </c>
      <c r="CJ277" s="625">
        <f t="shared" si="395"/>
        <v>0.44459425297947774</v>
      </c>
      <c r="CK277" s="625">
        <f t="shared" si="396"/>
        <v>0.1109756912919668</v>
      </c>
      <c r="CL277" s="625">
        <f t="shared" si="397"/>
        <v>0</v>
      </c>
      <c r="CN277" s="625">
        <f t="shared" si="443"/>
        <v>0.45392758596252297</v>
      </c>
      <c r="CO277" s="625">
        <f t="shared" si="443"/>
        <v>0.44365081288216862</v>
      </c>
      <c r="CP277" s="625">
        <f t="shared" si="443"/>
        <v>0.1021112019669263</v>
      </c>
      <c r="CQ277" s="625"/>
      <c r="CR277" s="625">
        <f t="shared" si="399"/>
        <v>0.99968960081161784</v>
      </c>
      <c r="CS277" s="625"/>
      <c r="CT277" s="625">
        <f t="shared" si="444"/>
        <v>0.45406852846522844</v>
      </c>
      <c r="CU277" s="625">
        <f t="shared" si="444"/>
        <v>0.44378856449240034</v>
      </c>
      <c r="CV277" s="625">
        <f t="shared" si="444"/>
        <v>0.10214290704237125</v>
      </c>
      <c r="CW277" s="625">
        <f t="shared" si="444"/>
        <v>0</v>
      </c>
      <c r="CZ277" s="625">
        <f t="shared" si="416"/>
        <v>-2.3229174751763667E-2</v>
      </c>
      <c r="DA277" s="625">
        <f t="shared" si="417"/>
        <v>-3.4512067239288902E-2</v>
      </c>
      <c r="DB277" s="625">
        <f t="shared" si="418"/>
        <v>3.2947296907085241E-2</v>
      </c>
      <c r="DC277" s="625">
        <f t="shared" si="419"/>
        <v>0</v>
      </c>
      <c r="DE277" s="625">
        <f t="shared" si="420"/>
        <v>4.7153664389707549E-2</v>
      </c>
      <c r="DF277" s="625">
        <f t="shared" si="421"/>
        <v>4.7153664389707341E-2</v>
      </c>
      <c r="DG277" s="625">
        <f t="shared" si="422"/>
        <v>4.7153664389707341E-2</v>
      </c>
      <c r="DH277" s="625">
        <f t="shared" si="423"/>
        <v>0</v>
      </c>
      <c r="DI277" s="625"/>
      <c r="DK277" s="625">
        <f t="shared" si="424"/>
        <v>-3.2634894032897391E-2</v>
      </c>
      <c r="DL277" s="625">
        <f t="shared" si="425"/>
        <v>2.5040060313422412E-2</v>
      </c>
      <c r="DM277" s="625">
        <f t="shared" si="426"/>
        <v>0.12220407750632999</v>
      </c>
      <c r="DN277" s="625"/>
      <c r="DP277" s="625">
        <f t="shared" si="427"/>
        <v>4.7153664389707549E-2</v>
      </c>
      <c r="DQ277" s="625">
        <f t="shared" si="428"/>
        <v>4.7153664389707341E-2</v>
      </c>
      <c r="DR277" s="625">
        <f t="shared" si="429"/>
        <v>4.7153664389707341E-2</v>
      </c>
      <c r="DS277" s="625">
        <f t="shared" si="430"/>
        <v>0</v>
      </c>
      <c r="DU277" s="625">
        <f t="shared" si="431"/>
        <v>0</v>
      </c>
      <c r="DV277" s="625">
        <f t="shared" si="432"/>
        <v>0</v>
      </c>
      <c r="DW277" s="625">
        <f t="shared" si="433"/>
        <v>0</v>
      </c>
      <c r="DX277" s="625">
        <f t="shared" si="434"/>
        <v>0</v>
      </c>
      <c r="EB277" s="625">
        <f t="shared" si="435"/>
        <v>0.97775283553485037</v>
      </c>
      <c r="EC277" s="625">
        <f t="shared" si="436"/>
        <v>0.81707001482846642</v>
      </c>
      <c r="ED277" s="625">
        <f t="shared" si="401"/>
        <v>0.91137609765468386</v>
      </c>
      <c r="EE277" s="625"/>
      <c r="EF277" s="625">
        <f t="shared" si="437"/>
        <v>1.0482830804836722</v>
      </c>
      <c r="EG277" s="625">
        <f t="shared" si="438"/>
        <v>0.8636267972028977</v>
      </c>
      <c r="EH277" s="625">
        <f t="shared" si="402"/>
        <v>0.85243618376657393</v>
      </c>
      <c r="EI277" s="625"/>
      <c r="EJ277" s="625">
        <f t="shared" si="439"/>
        <v>1.0088149184177326</v>
      </c>
      <c r="EK277" s="625">
        <f t="shared" si="440"/>
        <v>1.1218421389513058</v>
      </c>
      <c r="EL277" s="625">
        <f t="shared" si="403"/>
        <v>1.1018371796820685</v>
      </c>
      <c r="EM277" s="625"/>
      <c r="EP277" s="581"/>
    </row>
    <row r="278" spans="1:146" x14ac:dyDescent="0.2">
      <c r="A278" s="619" t="s">
        <v>218</v>
      </c>
      <c r="B278" s="575">
        <f t="shared" si="367"/>
        <v>1991</v>
      </c>
      <c r="D278" s="630">
        <f>Mining_Data!M31</f>
        <v>382.32080107093617</v>
      </c>
      <c r="E278" s="630">
        <f>Mining_Data!N31</f>
        <v>365.37235156464521</v>
      </c>
      <c r="F278" s="630">
        <f>Mining_Data!O31</f>
        <v>96.5736936469835</v>
      </c>
      <c r="G278" s="630"/>
      <c r="H278" s="630">
        <f t="shared" si="441"/>
        <v>844.26684628256487</v>
      </c>
      <c r="I278" s="635"/>
      <c r="J278" s="636">
        <f t="shared" si="445"/>
        <v>287343.25510000001</v>
      </c>
      <c r="K278" s="636">
        <f t="shared" si="445"/>
        <v>64485.279240000003</v>
      </c>
      <c r="L278" s="636">
        <f t="shared" si="445"/>
        <v>66011.399999999994</v>
      </c>
      <c r="M278" s="636"/>
      <c r="N278" s="636">
        <f t="shared" si="404"/>
        <v>417839.93434000004</v>
      </c>
      <c r="O278" s="781"/>
      <c r="P278" s="779"/>
      <c r="Q278" s="779"/>
      <c r="R278" s="639">
        <f t="shared" si="446"/>
        <v>266952.54680581059</v>
      </c>
      <c r="S278" s="639">
        <f t="shared" si="446"/>
        <v>59909.217352643071</v>
      </c>
      <c r="T278" s="639">
        <f t="shared" si="446"/>
        <v>61327.040170420485</v>
      </c>
      <c r="U278" s="645"/>
      <c r="V278" s="630">
        <f t="shared" si="405"/>
        <v>388188.80432887416</v>
      </c>
      <c r="X278" s="639">
        <f t="shared" si="371"/>
        <v>1.3305368902356258</v>
      </c>
      <c r="Y278" s="639">
        <f t="shared" si="372"/>
        <v>5.6659807613581048</v>
      </c>
      <c r="Z278" s="639">
        <f t="shared" si="373"/>
        <v>1.462985085106262</v>
      </c>
      <c r="AA278" s="630"/>
      <c r="AB278" s="630">
        <f t="shared" si="406"/>
        <v>2.174887160236854</v>
      </c>
      <c r="AE278" s="639">
        <f t="shared" si="407"/>
        <v>1.4321676479417444</v>
      </c>
      <c r="AF278" s="639">
        <f t="shared" si="408"/>
        <v>6.0987668961515107</v>
      </c>
      <c r="AG278" s="639">
        <f t="shared" si="409"/>
        <v>1.5747326689600019</v>
      </c>
      <c r="AH278" s="630"/>
      <c r="AI278" s="639">
        <f t="shared" si="374"/>
        <v>2.174887160236854</v>
      </c>
      <c r="AK278" s="640">
        <f t="shared" si="375"/>
        <v>0.91226477692086516</v>
      </c>
      <c r="AL278" s="640">
        <f t="shared" si="376"/>
        <v>0.79081102320735064</v>
      </c>
      <c r="AM278" s="640">
        <f t="shared" si="377"/>
        <v>1.143653866416261</v>
      </c>
      <c r="AN278" s="641"/>
      <c r="AO278" s="640">
        <f t="shared" si="378"/>
        <v>0.82942282296482439</v>
      </c>
      <c r="AQ278" s="635">
        <f t="shared" si="410"/>
        <v>1.0763832693794162</v>
      </c>
      <c r="AR278" s="635">
        <f t="shared" si="411"/>
        <v>1.0763832693794162</v>
      </c>
      <c r="AS278" s="635">
        <f t="shared" si="412"/>
        <v>1.0763832693794162</v>
      </c>
      <c r="AT278" s="635"/>
      <c r="AU278" s="635">
        <f t="shared" si="379"/>
        <v>1.0763832693794162</v>
      </c>
      <c r="AW278" s="635">
        <f t="shared" si="447"/>
        <v>0.68768739291009529</v>
      </c>
      <c r="AX278" s="635">
        <f t="shared" si="447"/>
        <v>0.15433010093173086</v>
      </c>
      <c r="AY278" s="635">
        <f t="shared" si="447"/>
        <v>0.1579825061581738</v>
      </c>
      <c r="AZ278" s="650"/>
      <c r="BA278" s="635">
        <f t="shared" si="413"/>
        <v>0.99999999999999989</v>
      </c>
      <c r="BC278" s="625"/>
      <c r="BD278" s="642">
        <f t="shared" si="381"/>
        <v>0.91226477692086516</v>
      </c>
      <c r="BE278" s="642">
        <f t="shared" si="382"/>
        <v>0.79081102320735064</v>
      </c>
      <c r="BF278" s="642">
        <f t="shared" si="383"/>
        <v>1.143653866416261</v>
      </c>
      <c r="BG278" s="642">
        <v>1</v>
      </c>
      <c r="BH278" s="633"/>
      <c r="BI278" s="642">
        <f t="shared" si="384"/>
        <v>1.0763832693794162</v>
      </c>
      <c r="BJ278" s="642">
        <f t="shared" si="385"/>
        <v>1.0763832693794162</v>
      </c>
      <c r="BK278" s="642">
        <f t="shared" si="386"/>
        <v>1.0763832693794162</v>
      </c>
      <c r="BL278" s="642">
        <v>1</v>
      </c>
      <c r="BN278" s="642">
        <v>1</v>
      </c>
      <c r="BO278" s="642">
        <v>1</v>
      </c>
      <c r="BP278" s="642">
        <v>1</v>
      </c>
      <c r="BQ278" s="642">
        <v>1</v>
      </c>
      <c r="BT278" s="634">
        <f t="shared" si="387"/>
        <v>0.92007256551714822</v>
      </c>
      <c r="BU278" s="634">
        <f t="shared" si="388"/>
        <v>0.82942282296482439</v>
      </c>
      <c r="BV278" s="634">
        <f t="shared" si="389"/>
        <v>0.85564979555062115</v>
      </c>
      <c r="BW278" s="634">
        <f t="shared" si="390"/>
        <v>1.1039425744452143</v>
      </c>
      <c r="BX278" s="634">
        <v>1</v>
      </c>
      <c r="BY278" s="634">
        <v>1</v>
      </c>
      <c r="BZ278" s="634">
        <f t="shared" si="391"/>
        <v>0.87807871143132854</v>
      </c>
      <c r="CA278" s="634">
        <f t="shared" si="414"/>
        <v>0.76312918462372159</v>
      </c>
      <c r="CB278" s="634">
        <f t="shared" si="392"/>
        <v>0.76312918462372137</v>
      </c>
      <c r="CC278" s="634"/>
      <c r="CD278" s="634">
        <f t="shared" si="393"/>
        <v>0.94458823812367398</v>
      </c>
      <c r="CE278" s="625">
        <f t="shared" si="442"/>
        <v>1.0000000000000002</v>
      </c>
      <c r="CG278" s="579"/>
      <c r="CI278" s="625">
        <f t="shared" si="394"/>
        <v>0.45284355622200811</v>
      </c>
      <c r="CJ278" s="625">
        <f t="shared" si="395"/>
        <v>0.43276880191782391</v>
      </c>
      <c r="CK278" s="625">
        <f t="shared" si="396"/>
        <v>0.11438764186016795</v>
      </c>
      <c r="CL278" s="625">
        <f t="shared" si="397"/>
        <v>0</v>
      </c>
      <c r="CN278" s="625">
        <f t="shared" si="443"/>
        <v>0.44862365713391567</v>
      </c>
      <c r="CO278" s="625">
        <f t="shared" si="443"/>
        <v>0.43865496146640987</v>
      </c>
      <c r="CP278" s="625">
        <f t="shared" si="443"/>
        <v>0.11267305668808079</v>
      </c>
      <c r="CQ278" s="625"/>
      <c r="CR278" s="625">
        <f t="shared" si="399"/>
        <v>0.99995167528840634</v>
      </c>
      <c r="CS278" s="625"/>
      <c r="CT278" s="625">
        <f t="shared" si="444"/>
        <v>0.44864533779047222</v>
      </c>
      <c r="CU278" s="625">
        <f t="shared" si="444"/>
        <v>0.43867616036534252</v>
      </c>
      <c r="CV278" s="625">
        <f t="shared" si="444"/>
        <v>0.11267850184418522</v>
      </c>
      <c r="CW278" s="625">
        <f t="shared" si="444"/>
        <v>0</v>
      </c>
      <c r="CZ278" s="625">
        <f t="shared" si="416"/>
        <v>-2.3781627770957943E-2</v>
      </c>
      <c r="DA278" s="625">
        <f t="shared" si="417"/>
        <v>-6.8715669595637741E-2</v>
      </c>
      <c r="DB278" s="625">
        <f t="shared" si="418"/>
        <v>3.1896307750116829E-2</v>
      </c>
      <c r="DC278" s="625">
        <f t="shared" si="419"/>
        <v>0</v>
      </c>
      <c r="DE278" s="625">
        <f t="shared" si="420"/>
        <v>3.7628264791310117E-3</v>
      </c>
      <c r="DF278" s="625">
        <f t="shared" si="421"/>
        <v>3.7628264791312329E-3</v>
      </c>
      <c r="DG278" s="625">
        <f t="shared" si="422"/>
        <v>3.7628264791312329E-3</v>
      </c>
      <c r="DH278" s="625">
        <f t="shared" si="423"/>
        <v>0</v>
      </c>
      <c r="DI278" s="625"/>
      <c r="DK278" s="625">
        <f t="shared" si="424"/>
        <v>7.2252217455774665E-3</v>
      </c>
      <c r="DL278" s="625">
        <f t="shared" si="425"/>
        <v>6.4468013348440894E-3</v>
      </c>
      <c r="DM278" s="625">
        <f t="shared" si="426"/>
        <v>-3.692487402360211E-2</v>
      </c>
      <c r="DN278" s="625"/>
      <c r="DP278" s="625">
        <f t="shared" si="427"/>
        <v>3.7628264791310117E-3</v>
      </c>
      <c r="DQ278" s="625">
        <f t="shared" si="428"/>
        <v>3.7628264791312329E-3</v>
      </c>
      <c r="DR278" s="625">
        <f t="shared" si="429"/>
        <v>3.7628264791312329E-3</v>
      </c>
      <c r="DS278" s="625">
        <f t="shared" si="430"/>
        <v>0</v>
      </c>
      <c r="DU278" s="625">
        <f t="shared" si="431"/>
        <v>0</v>
      </c>
      <c r="DV278" s="625">
        <f t="shared" si="432"/>
        <v>0</v>
      </c>
      <c r="DW278" s="625">
        <f t="shared" si="433"/>
        <v>0</v>
      </c>
      <c r="DX278" s="625">
        <f t="shared" si="434"/>
        <v>0</v>
      </c>
      <c r="EB278" s="625">
        <f t="shared" si="435"/>
        <v>0.96346471417338875</v>
      </c>
      <c r="EC278" s="625">
        <f t="shared" si="436"/>
        <v>0.78721812829635496</v>
      </c>
      <c r="ED278" s="625">
        <f t="shared" si="401"/>
        <v>0.87807871143132854</v>
      </c>
      <c r="EE278" s="625"/>
      <c r="EF278" s="625">
        <f t="shared" si="437"/>
        <v>1.0037699147986041</v>
      </c>
      <c r="EG278" s="625">
        <f t="shared" si="438"/>
        <v>0.86688259664614398</v>
      </c>
      <c r="EH278" s="625">
        <f t="shared" si="402"/>
        <v>0.85564979555062115</v>
      </c>
      <c r="EI278" s="625"/>
      <c r="EJ278" s="625">
        <f t="shared" si="439"/>
        <v>1.0019108038846114</v>
      </c>
      <c r="EK278" s="625">
        <f t="shared" si="440"/>
        <v>1.1239857592683347</v>
      </c>
      <c r="EL278" s="625">
        <f t="shared" si="403"/>
        <v>1.1039425744452143</v>
      </c>
      <c r="EM278" s="625"/>
      <c r="EP278" s="581"/>
    </row>
    <row r="279" spans="1:146" x14ac:dyDescent="0.2">
      <c r="A279" s="619" t="s">
        <v>218</v>
      </c>
      <c r="B279" s="575">
        <f t="shared" si="367"/>
        <v>1992</v>
      </c>
      <c r="D279" s="630">
        <f>Mining_Data!M32</f>
        <v>371.82265757592904</v>
      </c>
      <c r="E279" s="630">
        <f>Mining_Data!N32</f>
        <v>362.79498381233611</v>
      </c>
      <c r="F279" s="630">
        <f>Mining_Data!O32</f>
        <v>82.669848418557862</v>
      </c>
      <c r="G279" s="630"/>
      <c r="H279" s="630">
        <f t="shared" si="441"/>
        <v>817.28748980682303</v>
      </c>
      <c r="I279" s="635"/>
      <c r="J279" s="636">
        <f t="shared" si="445"/>
        <v>286344.45549999998</v>
      </c>
      <c r="K279" s="636">
        <f t="shared" si="445"/>
        <v>63301.990160000001</v>
      </c>
      <c r="L279" s="636">
        <f t="shared" si="445"/>
        <v>54787.700000000004</v>
      </c>
      <c r="M279" s="636"/>
      <c r="N279" s="636">
        <f t="shared" si="404"/>
        <v>404434.14565999998</v>
      </c>
      <c r="O279" s="781"/>
      <c r="P279" s="779"/>
      <c r="Q279" s="779"/>
      <c r="R279" s="639">
        <f t="shared" si="446"/>
        <v>258029.66107177307</v>
      </c>
      <c r="S279" s="639">
        <f t="shared" si="446"/>
        <v>57042.456218096791</v>
      </c>
      <c r="T279" s="639">
        <f t="shared" si="446"/>
        <v>49370.090429084572</v>
      </c>
      <c r="U279" s="645"/>
      <c r="V279" s="630">
        <f t="shared" si="405"/>
        <v>364442.20771895442</v>
      </c>
      <c r="X279" s="639">
        <f t="shared" si="371"/>
        <v>1.2985153036285317</v>
      </c>
      <c r="Y279" s="639">
        <f t="shared" si="372"/>
        <v>5.7311781650995117</v>
      </c>
      <c r="Z279" s="639">
        <f t="shared" si="373"/>
        <v>1.5089125555290304</v>
      </c>
      <c r="AA279" s="630"/>
      <c r="AB279" s="630">
        <f t="shared" si="406"/>
        <v>2.2425709001222156</v>
      </c>
      <c r="AE279" s="639">
        <f t="shared" si="407"/>
        <v>1.4410074253924767</v>
      </c>
      <c r="AF279" s="639">
        <f t="shared" si="408"/>
        <v>6.3600869924889203</v>
      </c>
      <c r="AG279" s="639">
        <f t="shared" si="409"/>
        <v>1.674492545994122</v>
      </c>
      <c r="AH279" s="630"/>
      <c r="AI279" s="639">
        <f t="shared" si="374"/>
        <v>2.2425709001222156</v>
      </c>
      <c r="AK279" s="640">
        <f t="shared" si="375"/>
        <v>0.8903096054580133</v>
      </c>
      <c r="AL279" s="640">
        <f t="shared" si="376"/>
        <v>0.79991074093227399</v>
      </c>
      <c r="AM279" s="640">
        <f t="shared" si="377"/>
        <v>1.1795565763334319</v>
      </c>
      <c r="AN279" s="641"/>
      <c r="AO279" s="640">
        <f t="shared" si="378"/>
        <v>0.85523493847633425</v>
      </c>
      <c r="AQ279" s="635">
        <f t="shared" si="410"/>
        <v>1.1097346495384146</v>
      </c>
      <c r="AR279" s="635">
        <f t="shared" si="411"/>
        <v>1.1097346495384146</v>
      </c>
      <c r="AS279" s="635">
        <f t="shared" si="412"/>
        <v>1.1097346495384146</v>
      </c>
      <c r="AT279" s="635"/>
      <c r="AU279" s="635">
        <f t="shared" si="379"/>
        <v>1.1097346495384146</v>
      </c>
      <c r="AW279" s="635">
        <f t="shared" si="447"/>
        <v>0.70801256168099191</v>
      </c>
      <c r="AX279" s="635">
        <f t="shared" si="447"/>
        <v>0.15651989536317928</v>
      </c>
      <c r="AY279" s="635">
        <f t="shared" si="447"/>
        <v>0.13546754295582888</v>
      </c>
      <c r="AZ279" s="650"/>
      <c r="BA279" s="635">
        <f t="shared" si="413"/>
        <v>1.0000000000000002</v>
      </c>
      <c r="BC279" s="625"/>
      <c r="BD279" s="642">
        <f t="shared" si="381"/>
        <v>0.8903096054580133</v>
      </c>
      <c r="BE279" s="642">
        <f t="shared" si="382"/>
        <v>0.79991074093227399</v>
      </c>
      <c r="BF279" s="642">
        <f t="shared" si="383"/>
        <v>1.1795565763334319</v>
      </c>
      <c r="BG279" s="642">
        <v>1</v>
      </c>
      <c r="BH279" s="633"/>
      <c r="BI279" s="642">
        <f t="shared" si="384"/>
        <v>1.1097346495384146</v>
      </c>
      <c r="BJ279" s="642">
        <f t="shared" si="385"/>
        <v>1.1097346495384146</v>
      </c>
      <c r="BK279" s="642">
        <f t="shared" si="386"/>
        <v>1.1097346495384146</v>
      </c>
      <c r="BL279" s="642">
        <v>1</v>
      </c>
      <c r="BN279" s="642">
        <v>1</v>
      </c>
      <c r="BO279" s="642">
        <v>1</v>
      </c>
      <c r="BP279" s="642">
        <v>1</v>
      </c>
      <c r="BQ279" s="642">
        <v>1</v>
      </c>
      <c r="BT279" s="634">
        <f t="shared" si="387"/>
        <v>0.89055337079711483</v>
      </c>
      <c r="BU279" s="634">
        <f t="shared" si="388"/>
        <v>0.85523493847633425</v>
      </c>
      <c r="BV279" s="634">
        <f t="shared" si="389"/>
        <v>0.88216182191352721</v>
      </c>
      <c r="BW279" s="634">
        <f t="shared" si="390"/>
        <v>1.1070908642120409</v>
      </c>
      <c r="BX279" s="634">
        <v>1</v>
      </c>
      <c r="BY279" s="634">
        <v>1</v>
      </c>
      <c r="BZ279" s="634">
        <f t="shared" si="391"/>
        <v>0.8756970952231331</v>
      </c>
      <c r="CA279" s="634">
        <f t="shared" si="414"/>
        <v>0.76163235728356293</v>
      </c>
      <c r="CB279" s="634">
        <f t="shared" si="392"/>
        <v>0.7616323572835626</v>
      </c>
      <c r="CC279" s="634"/>
      <c r="CD279" s="634">
        <f t="shared" si="393"/>
        <v>0.97663329379711539</v>
      </c>
      <c r="CE279" s="625">
        <f t="shared" si="442"/>
        <v>1.0000000000000004</v>
      </c>
      <c r="CG279" s="579"/>
      <c r="CI279" s="625">
        <f t="shared" si="394"/>
        <v>0.45494720305068459</v>
      </c>
      <c r="CJ279" s="625">
        <f t="shared" si="395"/>
        <v>0.4439013056447097</v>
      </c>
      <c r="CK279" s="625">
        <f t="shared" si="396"/>
        <v>0.10115149130460568</v>
      </c>
      <c r="CL279" s="625">
        <f t="shared" si="397"/>
        <v>0</v>
      </c>
      <c r="CN279" s="625">
        <f t="shared" si="443"/>
        <v>0.45389456716272764</v>
      </c>
      <c r="CO279" s="625">
        <f t="shared" si="443"/>
        <v>0.43831149152223758</v>
      </c>
      <c r="CP279" s="625">
        <f t="shared" si="443"/>
        <v>0.10763395917896455</v>
      </c>
      <c r="CQ279" s="625"/>
      <c r="CR279" s="625">
        <f t="shared" si="399"/>
        <v>0.99984001786392973</v>
      </c>
      <c r="CS279" s="625"/>
      <c r="CT279" s="625">
        <f t="shared" si="444"/>
        <v>0.45396719380409822</v>
      </c>
      <c r="CU279" s="625">
        <f t="shared" si="444"/>
        <v>0.43838162475097919</v>
      </c>
      <c r="CV279" s="625">
        <f t="shared" si="444"/>
        <v>0.1076511814449226</v>
      </c>
      <c r="CW279" s="625">
        <f t="shared" si="444"/>
        <v>0</v>
      </c>
      <c r="CZ279" s="625">
        <f t="shared" si="416"/>
        <v>-2.4360999975010379E-2</v>
      </c>
      <c r="DA279" s="625">
        <f t="shared" si="417"/>
        <v>1.1441117097868112E-2</v>
      </c>
      <c r="DB279" s="625">
        <f t="shared" si="418"/>
        <v>3.0910302230920634E-2</v>
      </c>
      <c r="DC279" s="625">
        <f t="shared" si="419"/>
        <v>0</v>
      </c>
      <c r="DE279" s="625">
        <f t="shared" si="420"/>
        <v>3.0514335652228296E-2</v>
      </c>
      <c r="DF279" s="625">
        <f t="shared" si="421"/>
        <v>3.0514335652228296E-2</v>
      </c>
      <c r="DG279" s="625">
        <f t="shared" si="422"/>
        <v>3.0514335652228296E-2</v>
      </c>
      <c r="DH279" s="625">
        <f t="shared" si="423"/>
        <v>0</v>
      </c>
      <c r="DI279" s="625"/>
      <c r="DK279" s="625">
        <f t="shared" si="424"/>
        <v>2.912747211814478E-2</v>
      </c>
      <c r="DL279" s="625">
        <f t="shared" si="425"/>
        <v>1.4089307909590275E-2</v>
      </c>
      <c r="DM279" s="625">
        <f t="shared" si="426"/>
        <v>-0.15375223013387304</v>
      </c>
      <c r="DN279" s="625"/>
      <c r="DP279" s="625">
        <f t="shared" si="427"/>
        <v>3.0514335652228296E-2</v>
      </c>
      <c r="DQ279" s="625">
        <f t="shared" si="428"/>
        <v>3.0514335652228296E-2</v>
      </c>
      <c r="DR279" s="625">
        <f t="shared" si="429"/>
        <v>3.0514335652228296E-2</v>
      </c>
      <c r="DS279" s="625">
        <f t="shared" si="430"/>
        <v>0</v>
      </c>
      <c r="DU279" s="625">
        <f t="shared" si="431"/>
        <v>0</v>
      </c>
      <c r="DV279" s="625">
        <f t="shared" si="432"/>
        <v>0</v>
      </c>
      <c r="DW279" s="625">
        <f t="shared" si="433"/>
        <v>0</v>
      </c>
      <c r="DX279" s="625">
        <f t="shared" si="434"/>
        <v>0</v>
      </c>
      <c r="EB279" s="625">
        <f t="shared" si="435"/>
        <v>0.9972876962199515</v>
      </c>
      <c r="EC279" s="625">
        <f t="shared" si="436"/>
        <v>0.78508295359125402</v>
      </c>
      <c r="ED279" s="625">
        <f t="shared" si="401"/>
        <v>0.8756970952231331</v>
      </c>
      <c r="EE279" s="625"/>
      <c r="EF279" s="625">
        <f t="shared" si="437"/>
        <v>1.0309846697805207</v>
      </c>
      <c r="EG279" s="625">
        <f t="shared" si="438"/>
        <v>0.89374266764170507</v>
      </c>
      <c r="EH279" s="625">
        <f t="shared" si="402"/>
        <v>0.88216182191352721</v>
      </c>
      <c r="EI279" s="625"/>
      <c r="EJ279" s="625">
        <f t="shared" si="439"/>
        <v>1.0028518600873861</v>
      </c>
      <c r="EK279" s="625">
        <f t="shared" si="440"/>
        <v>1.1271912093939824</v>
      </c>
      <c r="EL279" s="625">
        <f t="shared" si="403"/>
        <v>1.1070908642120409</v>
      </c>
      <c r="EM279" s="625"/>
      <c r="EP279" s="581"/>
    </row>
    <row r="280" spans="1:146" x14ac:dyDescent="0.2">
      <c r="A280" s="619" t="s">
        <v>218</v>
      </c>
      <c r="B280" s="575">
        <f t="shared" si="367"/>
        <v>1993</v>
      </c>
      <c r="D280" s="630">
        <f>Mining_Data!M33</f>
        <v>363.27302405863861</v>
      </c>
      <c r="E280" s="630">
        <f>Mining_Data!N33</f>
        <v>351.79742981165123</v>
      </c>
      <c r="F280" s="630">
        <f>Mining_Data!O33</f>
        <v>105.07202291001109</v>
      </c>
      <c r="G280" s="630"/>
      <c r="H280" s="630">
        <f t="shared" si="441"/>
        <v>820.14247678030097</v>
      </c>
      <c r="I280" s="635"/>
      <c r="J280" s="636">
        <f t="shared" si="445"/>
        <v>281801.66960000002</v>
      </c>
      <c r="K280" s="636">
        <f t="shared" si="445"/>
        <v>61807.157040000006</v>
      </c>
      <c r="L280" s="636">
        <f t="shared" si="445"/>
        <v>71640.300000000017</v>
      </c>
      <c r="M280" s="636"/>
      <c r="N280" s="636">
        <f t="shared" si="404"/>
        <v>415249.12664000003</v>
      </c>
      <c r="O280" s="781"/>
      <c r="P280" s="779"/>
      <c r="Q280" s="779"/>
      <c r="R280" s="639">
        <f t="shared" si="446"/>
        <v>253466.10038456827</v>
      </c>
      <c r="S280" s="639">
        <f t="shared" si="446"/>
        <v>55592.357181638981</v>
      </c>
      <c r="T280" s="639">
        <f t="shared" si="446"/>
        <v>64436.763263877372</v>
      </c>
      <c r="U280" s="645"/>
      <c r="V280" s="630">
        <f t="shared" si="405"/>
        <v>373495.22083008464</v>
      </c>
      <c r="X280" s="639">
        <f t="shared" si="371"/>
        <v>1.2891088423084296</v>
      </c>
      <c r="Y280" s="639">
        <f t="shared" si="372"/>
        <v>5.6918558733251068</v>
      </c>
      <c r="Z280" s="639">
        <f t="shared" si="373"/>
        <v>1.4666608446644005</v>
      </c>
      <c r="AA280" s="630"/>
      <c r="AB280" s="630">
        <f t="shared" si="406"/>
        <v>2.1958580218444377</v>
      </c>
      <c r="AE280" s="639">
        <f t="shared" si="407"/>
        <v>1.4332213400824299</v>
      </c>
      <c r="AF280" s="639">
        <f t="shared" si="408"/>
        <v>6.3281617770264784</v>
      </c>
      <c r="AG280" s="639">
        <f t="shared" si="409"/>
        <v>1.6306222967737651</v>
      </c>
      <c r="AH280" s="630"/>
      <c r="AI280" s="639">
        <f t="shared" si="374"/>
        <v>2.1958580218444377</v>
      </c>
      <c r="AK280" s="640">
        <f t="shared" si="375"/>
        <v>0.8838601913900741</v>
      </c>
      <c r="AL280" s="640">
        <f t="shared" si="376"/>
        <v>0.79442245865552275</v>
      </c>
      <c r="AM280" s="640">
        <f t="shared" si="377"/>
        <v>1.1465273042068973</v>
      </c>
      <c r="AN280" s="641"/>
      <c r="AO280" s="640">
        <f t="shared" si="378"/>
        <v>0.83742034649274499</v>
      </c>
      <c r="AQ280" s="635">
        <f t="shared" si="410"/>
        <v>1.1117923429304351</v>
      </c>
      <c r="AR280" s="635">
        <f t="shared" si="411"/>
        <v>1.1117923429304351</v>
      </c>
      <c r="AS280" s="635">
        <f t="shared" si="412"/>
        <v>1.1117923429304351</v>
      </c>
      <c r="AT280" s="635"/>
      <c r="AU280" s="635">
        <f t="shared" si="379"/>
        <v>1.1117923429304351</v>
      </c>
      <c r="AW280" s="635">
        <f t="shared" si="447"/>
        <v>0.67863278095298152</v>
      </c>
      <c r="AX280" s="635">
        <f t="shared" si="447"/>
        <v>0.14884355697533755</v>
      </c>
      <c r="AY280" s="635">
        <f t="shared" si="447"/>
        <v>0.17252366207168093</v>
      </c>
      <c r="AZ280" s="650"/>
      <c r="BA280" s="635">
        <f t="shared" si="413"/>
        <v>1</v>
      </c>
      <c r="BC280" s="625"/>
      <c r="BD280" s="642">
        <f t="shared" si="381"/>
        <v>0.8838601913900741</v>
      </c>
      <c r="BE280" s="642">
        <f t="shared" si="382"/>
        <v>0.79442245865552275</v>
      </c>
      <c r="BF280" s="642">
        <f t="shared" si="383"/>
        <v>1.1465273042068973</v>
      </c>
      <c r="BG280" s="642">
        <v>1</v>
      </c>
      <c r="BH280" s="633"/>
      <c r="BI280" s="642">
        <f t="shared" si="384"/>
        <v>1.1117923429304351</v>
      </c>
      <c r="BJ280" s="642">
        <f t="shared" si="385"/>
        <v>1.1117923429304351</v>
      </c>
      <c r="BK280" s="642">
        <f t="shared" si="386"/>
        <v>1.1117923429304351</v>
      </c>
      <c r="BL280" s="642">
        <v>1</v>
      </c>
      <c r="BN280" s="642">
        <v>1</v>
      </c>
      <c r="BO280" s="642">
        <v>1</v>
      </c>
      <c r="BP280" s="642">
        <v>1</v>
      </c>
      <c r="BQ280" s="642">
        <v>1</v>
      </c>
      <c r="BT280" s="634">
        <f t="shared" si="387"/>
        <v>0.91436767498037885</v>
      </c>
      <c r="BU280" s="634">
        <f t="shared" si="388"/>
        <v>0.83742034649274499</v>
      </c>
      <c r="BV280" s="634">
        <f t="shared" si="389"/>
        <v>0.88379754496894336</v>
      </c>
      <c r="BW280" s="634">
        <f t="shared" si="390"/>
        <v>1.0923678337615537</v>
      </c>
      <c r="BX280" s="634">
        <v>1</v>
      </c>
      <c r="BY280" s="634">
        <v>1</v>
      </c>
      <c r="BZ280" s="634">
        <f t="shared" si="391"/>
        <v>0.86740478676381361</v>
      </c>
      <c r="CA280" s="634">
        <f t="shared" si="414"/>
        <v>0.76571009520383448</v>
      </c>
      <c r="CB280" s="634">
        <f t="shared" si="392"/>
        <v>0.76571009520383448</v>
      </c>
      <c r="CC280" s="634"/>
      <c r="CD280" s="634">
        <f t="shared" si="393"/>
        <v>0.965432009681504</v>
      </c>
      <c r="CE280" s="625">
        <f t="shared" si="442"/>
        <v>1</v>
      </c>
      <c r="CG280" s="579"/>
      <c r="CI280" s="625">
        <f t="shared" si="394"/>
        <v>0.44293892139908253</v>
      </c>
      <c r="CJ280" s="625">
        <f t="shared" si="395"/>
        <v>0.42894672544303591</v>
      </c>
      <c r="CK280" s="625">
        <f t="shared" si="396"/>
        <v>0.12811435315788147</v>
      </c>
      <c r="CL280" s="625">
        <f t="shared" si="397"/>
        <v>0</v>
      </c>
      <c r="CN280" s="625">
        <f t="shared" si="443"/>
        <v>0.44891629459389981</v>
      </c>
      <c r="CO280" s="625">
        <f t="shared" si="443"/>
        <v>0.43638130918304979</v>
      </c>
      <c r="CP280" s="625">
        <f t="shared" si="443"/>
        <v>0.11410246316548329</v>
      </c>
      <c r="CQ280" s="625"/>
      <c r="CR280" s="625">
        <f t="shared" si="399"/>
        <v>0.99940006694243289</v>
      </c>
      <c r="CS280" s="625"/>
      <c r="CT280" s="625">
        <f t="shared" si="444"/>
        <v>0.44918577598990511</v>
      </c>
      <c r="CU280" s="625">
        <f t="shared" si="444"/>
        <v>0.43664326591263486</v>
      </c>
      <c r="CV280" s="625">
        <f t="shared" si="444"/>
        <v>0.11417095809746007</v>
      </c>
      <c r="CW280" s="625">
        <f t="shared" si="444"/>
        <v>0</v>
      </c>
      <c r="CZ280" s="625">
        <f t="shared" si="416"/>
        <v>-7.2703779403510234E-3</v>
      </c>
      <c r="DA280" s="625">
        <f t="shared" si="417"/>
        <v>-6.884764059178085E-3</v>
      </c>
      <c r="DB280" s="625">
        <f t="shared" si="418"/>
        <v>-2.8400946783151981E-2</v>
      </c>
      <c r="DC280" s="625">
        <f t="shared" si="419"/>
        <v>0</v>
      </c>
      <c r="DE280" s="625">
        <f t="shared" si="420"/>
        <v>1.8525041446331399E-3</v>
      </c>
      <c r="DF280" s="625">
        <f t="shared" si="421"/>
        <v>1.8525041446331399E-3</v>
      </c>
      <c r="DG280" s="625">
        <f t="shared" si="422"/>
        <v>1.8525041446331399E-3</v>
      </c>
      <c r="DH280" s="625">
        <f t="shared" si="423"/>
        <v>0</v>
      </c>
      <c r="DI280" s="625"/>
      <c r="DK280" s="625">
        <f t="shared" si="424"/>
        <v>-4.2381678101356637E-2</v>
      </c>
      <c r="DL280" s="625">
        <f t="shared" si="425"/>
        <v>-5.0287327648707386E-2</v>
      </c>
      <c r="DM280" s="625">
        <f t="shared" si="426"/>
        <v>0.24180232224907106</v>
      </c>
      <c r="DN280" s="625"/>
      <c r="DP280" s="625">
        <f t="shared" si="427"/>
        <v>1.8525041446331399E-3</v>
      </c>
      <c r="DQ280" s="625">
        <f t="shared" si="428"/>
        <v>1.8525041446331399E-3</v>
      </c>
      <c r="DR280" s="625">
        <f t="shared" si="429"/>
        <v>1.8525041446331399E-3</v>
      </c>
      <c r="DS280" s="625">
        <f t="shared" si="430"/>
        <v>0</v>
      </c>
      <c r="DU280" s="625">
        <f t="shared" si="431"/>
        <v>0</v>
      </c>
      <c r="DV280" s="625">
        <f t="shared" si="432"/>
        <v>0</v>
      </c>
      <c r="DW280" s="625">
        <f t="shared" si="433"/>
        <v>0</v>
      </c>
      <c r="DX280" s="625">
        <f t="shared" si="434"/>
        <v>0</v>
      </c>
      <c r="EB280" s="625">
        <f t="shared" si="435"/>
        <v>0.99053062011447401</v>
      </c>
      <c r="EC280" s="625">
        <f t="shared" si="436"/>
        <v>0.77764870486204762</v>
      </c>
      <c r="ED280" s="625">
        <f t="shared" si="401"/>
        <v>0.86740478676381361</v>
      </c>
      <c r="EE280" s="625"/>
      <c r="EF280" s="625">
        <f t="shared" si="437"/>
        <v>1.0018542210904888</v>
      </c>
      <c r="EG280" s="625">
        <f t="shared" si="438"/>
        <v>0.89539986414551609</v>
      </c>
      <c r="EH280" s="625">
        <f t="shared" si="402"/>
        <v>0.88379754496894336</v>
      </c>
      <c r="EI280" s="625"/>
      <c r="EJ280" s="625">
        <f t="shared" si="439"/>
        <v>0.98670115441611361</v>
      </c>
      <c r="EK280" s="625">
        <f t="shared" si="440"/>
        <v>1.1122008675567376</v>
      </c>
      <c r="EL280" s="625">
        <f t="shared" si="403"/>
        <v>1.0923678337615537</v>
      </c>
      <c r="EM280" s="625"/>
      <c r="EP280" s="581"/>
    </row>
    <row r="281" spans="1:146" x14ac:dyDescent="0.2">
      <c r="A281" s="619" t="s">
        <v>218</v>
      </c>
      <c r="B281" s="575">
        <f t="shared" si="367"/>
        <v>1994</v>
      </c>
      <c r="D281" s="630">
        <f>Mining_Data!M34</f>
        <v>359.1114526502094</v>
      </c>
      <c r="E281" s="630">
        <f>Mining_Data!N34</f>
        <v>371.66180847908527</v>
      </c>
      <c r="F281" s="630">
        <f>Mining_Data!O34</f>
        <v>98.534356476079424</v>
      </c>
      <c r="G281" s="630"/>
      <c r="H281" s="630">
        <f t="shared" si="441"/>
        <v>829.30761760537416</v>
      </c>
      <c r="I281" s="635"/>
      <c r="J281" s="636">
        <f t="shared" si="445"/>
        <v>280621.07095000008</v>
      </c>
      <c r="K281" s="636">
        <f t="shared" si="445"/>
        <v>66406.587960000004</v>
      </c>
      <c r="L281" s="636">
        <f t="shared" si="445"/>
        <v>69175.600000000006</v>
      </c>
      <c r="M281" s="636"/>
      <c r="N281" s="636">
        <f t="shared" si="404"/>
        <v>416203.25891000009</v>
      </c>
      <c r="O281" s="781"/>
      <c r="P281" s="779"/>
      <c r="Q281" s="779"/>
      <c r="R281" s="639">
        <f t="shared" si="446"/>
        <v>275347.02015453903</v>
      </c>
      <c r="S281" s="639">
        <f t="shared" si="446"/>
        <v>65158.5287288502</v>
      </c>
      <c r="T281" s="639">
        <f t="shared" si="446"/>
        <v>67875.499380429988</v>
      </c>
      <c r="U281" s="645"/>
      <c r="V281" s="630">
        <f t="shared" si="405"/>
        <v>408381.04826381919</v>
      </c>
      <c r="X281" s="639">
        <f t="shared" si="371"/>
        <v>1.2797023809883272</v>
      </c>
      <c r="Y281" s="639">
        <f t="shared" si="372"/>
        <v>5.5967611030242308</v>
      </c>
      <c r="Z281" s="639">
        <f t="shared" si="373"/>
        <v>1.4244091337997706</v>
      </c>
      <c r="AA281" s="630"/>
      <c r="AB281" s="630">
        <f t="shared" si="406"/>
        <v>2.0307201353517055</v>
      </c>
      <c r="AE281" s="639">
        <f t="shared" si="407"/>
        <v>1.3042140512312697</v>
      </c>
      <c r="AF281" s="639">
        <f t="shared" si="408"/>
        <v>5.7039625622259456</v>
      </c>
      <c r="AG281" s="639">
        <f t="shared" si="409"/>
        <v>1.4516925455503766</v>
      </c>
      <c r="AH281" s="630"/>
      <c r="AI281" s="639">
        <f t="shared" si="374"/>
        <v>2.0307201353517055</v>
      </c>
      <c r="AK281" s="640">
        <f t="shared" si="375"/>
        <v>0.87741077732213468</v>
      </c>
      <c r="AL281" s="640">
        <f t="shared" si="376"/>
        <v>0.78114991224728569</v>
      </c>
      <c r="AM281" s="640">
        <f t="shared" si="377"/>
        <v>1.1134980320803629</v>
      </c>
      <c r="AN281" s="641"/>
      <c r="AO281" s="640">
        <f t="shared" si="378"/>
        <v>0.77444276563363956</v>
      </c>
      <c r="AQ281" s="635">
        <f t="shared" si="410"/>
        <v>1.0191541960123665</v>
      </c>
      <c r="AR281" s="635">
        <f t="shared" si="411"/>
        <v>1.0191541960123665</v>
      </c>
      <c r="AS281" s="635">
        <f t="shared" si="412"/>
        <v>1.0191541960123665</v>
      </c>
      <c r="AT281" s="635"/>
      <c r="AU281" s="635">
        <f t="shared" si="379"/>
        <v>1.0191541960123665</v>
      </c>
      <c r="AW281" s="635">
        <f t="shared" si="447"/>
        <v>0.6742404460861795</v>
      </c>
      <c r="AX281" s="635">
        <f t="shared" si="447"/>
        <v>0.15955326283103369</v>
      </c>
      <c r="AY281" s="635">
        <f t="shared" si="447"/>
        <v>0.16620629108278692</v>
      </c>
      <c r="AZ281" s="650"/>
      <c r="BA281" s="635">
        <f t="shared" si="413"/>
        <v>1</v>
      </c>
      <c r="BC281" s="625"/>
      <c r="BD281" s="642">
        <f t="shared" si="381"/>
        <v>0.87741077732213468</v>
      </c>
      <c r="BE281" s="642">
        <f t="shared" si="382"/>
        <v>0.78114991224728569</v>
      </c>
      <c r="BF281" s="642">
        <f t="shared" si="383"/>
        <v>1.1134980320803629</v>
      </c>
      <c r="BG281" s="642">
        <v>1</v>
      </c>
      <c r="BH281" s="633"/>
      <c r="BI281" s="642">
        <f t="shared" si="384"/>
        <v>1.0191541960123665</v>
      </c>
      <c r="BJ281" s="642">
        <f t="shared" si="385"/>
        <v>1.0191541960123665</v>
      </c>
      <c r="BK281" s="642">
        <f t="shared" si="386"/>
        <v>1.0191541960123665</v>
      </c>
      <c r="BL281" s="642">
        <v>1</v>
      </c>
      <c r="BN281" s="642">
        <v>1</v>
      </c>
      <c r="BO281" s="642">
        <v>1</v>
      </c>
      <c r="BP281" s="642">
        <v>1</v>
      </c>
      <c r="BQ281" s="642">
        <v>1</v>
      </c>
      <c r="BT281" s="634">
        <f t="shared" si="387"/>
        <v>0.9164686491892905</v>
      </c>
      <c r="BU281" s="634">
        <f t="shared" si="388"/>
        <v>0.77444276563363956</v>
      </c>
      <c r="BV281" s="634">
        <f t="shared" si="389"/>
        <v>0.81015666469371006</v>
      </c>
      <c r="BW281" s="634">
        <f t="shared" si="390"/>
        <v>1.1178086710783564</v>
      </c>
      <c r="BX281" s="634">
        <v>1</v>
      </c>
      <c r="BY281" s="634">
        <v>1</v>
      </c>
      <c r="BZ281" s="634">
        <f t="shared" si="391"/>
        <v>0.8551707617797325</v>
      </c>
      <c r="CA281" s="634">
        <f t="shared" si="414"/>
        <v>0.70975251529467986</v>
      </c>
      <c r="CB281" s="634">
        <f t="shared" si="392"/>
        <v>0.70975251529467998</v>
      </c>
      <c r="CC281" s="634"/>
      <c r="CD281" s="634">
        <f t="shared" si="393"/>
        <v>0.90560014472654959</v>
      </c>
      <c r="CE281" s="625">
        <f t="shared" si="442"/>
        <v>0.99999999999999989</v>
      </c>
      <c r="CG281" s="579"/>
      <c r="CI281" s="625">
        <f t="shared" si="394"/>
        <v>0.43302562888201096</v>
      </c>
      <c r="CJ281" s="625">
        <f t="shared" si="395"/>
        <v>0.44815916384834226</v>
      </c>
      <c r="CK281" s="625">
        <f t="shared" si="396"/>
        <v>0.11881520726964669</v>
      </c>
      <c r="CL281" s="625">
        <f t="shared" si="397"/>
        <v>0</v>
      </c>
      <c r="CN281" s="625">
        <f t="shared" si="443"/>
        <v>0.43796357637679045</v>
      </c>
      <c r="CO281" s="625">
        <f t="shared" si="443"/>
        <v>0.43848279632545278</v>
      </c>
      <c r="CP281" s="625">
        <f t="shared" si="443"/>
        <v>0.12340639187421691</v>
      </c>
      <c r="CQ281" s="625"/>
      <c r="CR281" s="625">
        <f t="shared" si="399"/>
        <v>0.99985276457646011</v>
      </c>
      <c r="CS281" s="625"/>
      <c r="CT281" s="625">
        <f t="shared" si="444"/>
        <v>0.43802806962514407</v>
      </c>
      <c r="CU281" s="625">
        <f t="shared" si="444"/>
        <v>0.43854736603263289</v>
      </c>
      <c r="CV281" s="625">
        <f t="shared" si="444"/>
        <v>0.12342456434222307</v>
      </c>
      <c r="CW281" s="625">
        <f t="shared" si="444"/>
        <v>0</v>
      </c>
      <c r="CZ281" s="625">
        <f t="shared" si="416"/>
        <v>-7.3236236887187223E-3</v>
      </c>
      <c r="DA281" s="625">
        <f t="shared" si="417"/>
        <v>-1.6848303029216159E-2</v>
      </c>
      <c r="DB281" s="625">
        <f t="shared" si="418"/>
        <v>-2.9231197916300314E-2</v>
      </c>
      <c r="DC281" s="625">
        <f t="shared" si="419"/>
        <v>0</v>
      </c>
      <c r="DE281" s="625">
        <f t="shared" si="420"/>
        <v>-8.7000372713190097E-2</v>
      </c>
      <c r="DF281" s="625">
        <f t="shared" si="421"/>
        <v>-8.7000372713190097E-2</v>
      </c>
      <c r="DG281" s="625">
        <f t="shared" si="422"/>
        <v>-8.7000372713190097E-2</v>
      </c>
      <c r="DH281" s="625">
        <f t="shared" si="423"/>
        <v>0</v>
      </c>
      <c r="DI281" s="625"/>
      <c r="DK281" s="625">
        <f t="shared" si="424"/>
        <v>-6.4933656932966684E-3</v>
      </c>
      <c r="DL281" s="625">
        <f t="shared" si="425"/>
        <v>6.9482001552494968E-2</v>
      </c>
      <c r="DM281" s="625">
        <f t="shared" si="426"/>
        <v>-3.7304664305672058E-2</v>
      </c>
      <c r="DN281" s="625"/>
      <c r="DP281" s="625">
        <f t="shared" si="427"/>
        <v>-8.7000372713190097E-2</v>
      </c>
      <c r="DQ281" s="625">
        <f t="shared" si="428"/>
        <v>-8.7000372713190097E-2</v>
      </c>
      <c r="DR281" s="625">
        <f t="shared" si="429"/>
        <v>-8.7000372713190097E-2</v>
      </c>
      <c r="DS281" s="625">
        <f t="shared" si="430"/>
        <v>0</v>
      </c>
      <c r="DU281" s="625">
        <f t="shared" si="431"/>
        <v>0</v>
      </c>
      <c r="DV281" s="625">
        <f t="shared" si="432"/>
        <v>0</v>
      </c>
      <c r="DW281" s="625">
        <f t="shared" si="433"/>
        <v>0</v>
      </c>
      <c r="DX281" s="625">
        <f t="shared" si="434"/>
        <v>0</v>
      </c>
      <c r="EB281" s="625">
        <f t="shared" si="435"/>
        <v>0.98589582952415455</v>
      </c>
      <c r="EC281" s="625">
        <f t="shared" si="436"/>
        <v>0.76668061495835294</v>
      </c>
      <c r="ED281" s="625">
        <f t="shared" si="401"/>
        <v>0.8551707617797325</v>
      </c>
      <c r="EE281" s="625"/>
      <c r="EF281" s="625">
        <f t="shared" si="437"/>
        <v>0.91667675397557136</v>
      </c>
      <c r="EG281" s="625">
        <f t="shared" si="438"/>
        <v>0.8207922409750793</v>
      </c>
      <c r="EH281" s="625">
        <f t="shared" si="402"/>
        <v>0.81015666469371006</v>
      </c>
      <c r="EI281" s="625"/>
      <c r="EJ281" s="625">
        <f t="shared" si="439"/>
        <v>1.0232896250974342</v>
      </c>
      <c r="EK281" s="625">
        <f t="shared" si="440"/>
        <v>1.138103608795175</v>
      </c>
      <c r="EL281" s="625">
        <f t="shared" si="403"/>
        <v>1.1178086710783564</v>
      </c>
      <c r="EM281" s="625"/>
      <c r="EP281" s="581"/>
    </row>
    <row r="282" spans="1:146" x14ac:dyDescent="0.2">
      <c r="A282" s="619" t="s">
        <v>218</v>
      </c>
      <c r="B282" s="575">
        <f t="shared" si="367"/>
        <v>1995</v>
      </c>
      <c r="D282" s="630">
        <f>Mining_Data!M35</f>
        <v>348.79796242334675</v>
      </c>
      <c r="E282" s="630">
        <f>Mining_Data!N35</f>
        <v>377.83099383032925</v>
      </c>
      <c r="F282" s="630">
        <f>Mining_Data!O35</f>
        <v>81.014880913858676</v>
      </c>
      <c r="G282" s="630"/>
      <c r="H282" s="630">
        <f t="shared" si="441"/>
        <v>807.64383716753468</v>
      </c>
      <c r="I282" s="635"/>
      <c r="J282" s="636">
        <f t="shared" si="445"/>
        <v>274580.08564999996</v>
      </c>
      <c r="K282" s="636">
        <f t="shared" si="445"/>
        <v>66050.227840000007</v>
      </c>
      <c r="L282" s="636">
        <f t="shared" si="445"/>
        <v>58614.8</v>
      </c>
      <c r="M282" s="636"/>
      <c r="N282" s="636">
        <f t="shared" si="404"/>
        <v>399245.11348999996</v>
      </c>
      <c r="O282" s="781"/>
      <c r="P282" s="779"/>
      <c r="Q282" s="779"/>
      <c r="R282" s="639">
        <f t="shared" si="446"/>
        <v>281058.50828041817</v>
      </c>
      <c r="S282" s="639">
        <f t="shared" si="446"/>
        <v>67608.612126209206</v>
      </c>
      <c r="T282" s="639">
        <f t="shared" si="446"/>
        <v>59997.75334091152</v>
      </c>
      <c r="U282" s="645"/>
      <c r="V282" s="630">
        <f t="shared" si="405"/>
        <v>408664.87374753889</v>
      </c>
      <c r="X282" s="639">
        <f t="shared" si="371"/>
        <v>1.2702959196682251</v>
      </c>
      <c r="Y282" s="639">
        <f t="shared" si="372"/>
        <v>5.7203586753036886</v>
      </c>
      <c r="Z282" s="639">
        <f t="shared" si="373"/>
        <v>1.3821574229351403</v>
      </c>
      <c r="AA282" s="630"/>
      <c r="AB282" s="630">
        <f t="shared" si="406"/>
        <v>1.9762986472541149</v>
      </c>
      <c r="AE282" s="639">
        <f t="shared" si="407"/>
        <v>1.241015490181651</v>
      </c>
      <c r="AF282" s="639">
        <f t="shared" si="408"/>
        <v>5.588503919071858</v>
      </c>
      <c r="AG282" s="639">
        <f t="shared" si="409"/>
        <v>1.3502985762404525</v>
      </c>
      <c r="AH282" s="630"/>
      <c r="AI282" s="639">
        <f t="shared" si="374"/>
        <v>1.9762986472541149</v>
      </c>
      <c r="AK282" s="640">
        <f t="shared" si="375"/>
        <v>0.87096136325419549</v>
      </c>
      <c r="AL282" s="640">
        <f t="shared" si="376"/>
        <v>0.79840064547724354</v>
      </c>
      <c r="AM282" s="640">
        <f t="shared" si="377"/>
        <v>1.0804687599538281</v>
      </c>
      <c r="AN282" s="641"/>
      <c r="AO282" s="640">
        <f t="shared" si="378"/>
        <v>0.75368839036621904</v>
      </c>
      <c r="AQ282" s="635">
        <f t="shared" si="410"/>
        <v>0.97694991455674218</v>
      </c>
      <c r="AR282" s="635">
        <f t="shared" si="411"/>
        <v>0.97694991455674218</v>
      </c>
      <c r="AS282" s="635">
        <f t="shared" si="412"/>
        <v>0.97694991455674218</v>
      </c>
      <c r="AT282" s="635"/>
      <c r="AU282" s="635">
        <f t="shared" si="379"/>
        <v>0.97694991455674218</v>
      </c>
      <c r="AW282" s="635">
        <f t="shared" si="447"/>
        <v>0.68774814361473069</v>
      </c>
      <c r="AX282" s="635">
        <f t="shared" si="447"/>
        <v>0.16543778648315102</v>
      </c>
      <c r="AY282" s="635">
        <f t="shared" si="447"/>
        <v>0.14681406990211829</v>
      </c>
      <c r="AZ282" s="650"/>
      <c r="BA282" s="635">
        <f t="shared" si="413"/>
        <v>1</v>
      </c>
      <c r="BC282" s="625"/>
      <c r="BD282" s="642">
        <f t="shared" si="381"/>
        <v>0.87096136325419549</v>
      </c>
      <c r="BE282" s="642">
        <f t="shared" si="382"/>
        <v>0.79840064547724354</v>
      </c>
      <c r="BF282" s="642">
        <f t="shared" si="383"/>
        <v>1.0804687599538281</v>
      </c>
      <c r="BG282" s="642">
        <v>1</v>
      </c>
      <c r="BH282" s="633"/>
      <c r="BI282" s="642">
        <f t="shared" si="384"/>
        <v>0.97694991455674218</v>
      </c>
      <c r="BJ282" s="642">
        <f t="shared" si="385"/>
        <v>0.97694991455674218</v>
      </c>
      <c r="BK282" s="642">
        <f t="shared" si="386"/>
        <v>0.97694991455674218</v>
      </c>
      <c r="BL282" s="642">
        <v>1</v>
      </c>
      <c r="BN282" s="642">
        <v>1</v>
      </c>
      <c r="BO282" s="642">
        <v>1</v>
      </c>
      <c r="BP282" s="642">
        <v>1</v>
      </c>
      <c r="BQ282" s="642">
        <v>1</v>
      </c>
      <c r="BT282" s="634">
        <f t="shared" si="387"/>
        <v>0.87912725819075477</v>
      </c>
      <c r="BU282" s="634">
        <f t="shared" si="388"/>
        <v>0.75368839036621904</v>
      </c>
      <c r="BV282" s="634">
        <f t="shared" si="389"/>
        <v>0.77660719785771393</v>
      </c>
      <c r="BW282" s="634">
        <f t="shared" si="390"/>
        <v>1.1308577601946308</v>
      </c>
      <c r="BX282" s="634">
        <v>1</v>
      </c>
      <c r="BY282" s="634">
        <v>1</v>
      </c>
      <c r="BZ282" s="634">
        <f t="shared" si="391"/>
        <v>0.85818798817552566</v>
      </c>
      <c r="CA282" s="634">
        <f t="shared" si="414"/>
        <v>0.66258800815285723</v>
      </c>
      <c r="CB282" s="634">
        <f t="shared" si="392"/>
        <v>0.66258800815285746</v>
      </c>
      <c r="CC282" s="634"/>
      <c r="CD282" s="634">
        <f t="shared" si="393"/>
        <v>0.8782322763204029</v>
      </c>
      <c r="CE282" s="625">
        <f t="shared" si="442"/>
        <v>0.99999999999999967</v>
      </c>
      <c r="CG282" s="579"/>
      <c r="CI282" s="625">
        <f t="shared" si="394"/>
        <v>0.43187101339942913</v>
      </c>
      <c r="CJ282" s="625">
        <f t="shared" si="395"/>
        <v>0.46781882860074792</v>
      </c>
      <c r="CK282" s="625">
        <f t="shared" si="396"/>
        <v>0.10031015799982294</v>
      </c>
      <c r="CL282" s="625">
        <f t="shared" si="397"/>
        <v>0</v>
      </c>
      <c r="CN282" s="625">
        <f t="shared" si="443"/>
        <v>0.4324480642434399</v>
      </c>
      <c r="CO282" s="625">
        <f t="shared" si="443"/>
        <v>0.45791866158186539</v>
      </c>
      <c r="CP282" s="625">
        <f t="shared" si="443"/>
        <v>0.10930172810670775</v>
      </c>
      <c r="CQ282" s="625"/>
      <c r="CR282" s="625">
        <f t="shared" si="399"/>
        <v>0.99966845393201309</v>
      </c>
      <c r="CS282" s="625"/>
      <c r="CT282" s="625">
        <f t="shared" si="444"/>
        <v>0.43259148825041394</v>
      </c>
      <c r="CU282" s="625">
        <f t="shared" si="444"/>
        <v>0.45807053306596407</v>
      </c>
      <c r="CV282" s="625">
        <f t="shared" si="444"/>
        <v>0.10933797868362194</v>
      </c>
      <c r="CW282" s="625">
        <f t="shared" si="444"/>
        <v>0</v>
      </c>
      <c r="CZ282" s="625">
        <f t="shared" si="416"/>
        <v>-7.3776551016692549E-3</v>
      </c>
      <c r="DA282" s="625">
        <f t="shared" si="417"/>
        <v>2.1843452940356549E-2</v>
      </c>
      <c r="DB282" s="625">
        <f t="shared" si="418"/>
        <v>-3.0111456422200845E-2</v>
      </c>
      <c r="DC282" s="625">
        <f t="shared" si="419"/>
        <v>0</v>
      </c>
      <c r="DE282" s="625">
        <f t="shared" si="420"/>
        <v>-4.2292956488527642E-2</v>
      </c>
      <c r="DF282" s="625">
        <f t="shared" si="421"/>
        <v>-4.2292956488527642E-2</v>
      </c>
      <c r="DG282" s="625">
        <f t="shared" si="422"/>
        <v>-4.2292956488527642E-2</v>
      </c>
      <c r="DH282" s="625">
        <f t="shared" si="423"/>
        <v>0</v>
      </c>
      <c r="DI282" s="625"/>
      <c r="DK282" s="625">
        <f t="shared" si="424"/>
        <v>1.9835908356871341E-2</v>
      </c>
      <c r="DL282" s="625">
        <f t="shared" si="425"/>
        <v>3.6217408930466481E-2</v>
      </c>
      <c r="DM282" s="625">
        <f t="shared" si="426"/>
        <v>-0.12406277858108655</v>
      </c>
      <c r="DN282" s="625"/>
      <c r="DP282" s="625">
        <f t="shared" si="427"/>
        <v>-4.2292956488527642E-2</v>
      </c>
      <c r="DQ282" s="625">
        <f t="shared" si="428"/>
        <v>-4.2292956488527642E-2</v>
      </c>
      <c r="DR282" s="625">
        <f t="shared" si="429"/>
        <v>-4.2292956488527642E-2</v>
      </c>
      <c r="DS282" s="625">
        <f t="shared" si="430"/>
        <v>0</v>
      </c>
      <c r="DU282" s="625">
        <f t="shared" si="431"/>
        <v>0</v>
      </c>
      <c r="DV282" s="625">
        <f t="shared" si="432"/>
        <v>0</v>
      </c>
      <c r="DW282" s="625">
        <f t="shared" si="433"/>
        <v>0</v>
      </c>
      <c r="DX282" s="625">
        <f t="shared" si="434"/>
        <v>0</v>
      </c>
      <c r="EB282" s="625">
        <f t="shared" si="435"/>
        <v>1.0035282151011733</v>
      </c>
      <c r="EC282" s="625">
        <f t="shared" si="436"/>
        <v>0.76938562908182584</v>
      </c>
      <c r="ED282" s="625">
        <f t="shared" si="401"/>
        <v>0.85818798817552566</v>
      </c>
      <c r="EE282" s="625"/>
      <c r="EF282" s="625">
        <f t="shared" si="437"/>
        <v>0.95858891459137729</v>
      </c>
      <c r="EG282" s="625">
        <f t="shared" si="438"/>
        <v>0.78680234338132549</v>
      </c>
      <c r="EH282" s="625">
        <f t="shared" si="402"/>
        <v>0.77660719785771393</v>
      </c>
      <c r="EI282" s="625"/>
      <c r="EJ282" s="625">
        <f t="shared" si="439"/>
        <v>1.0116738127498026</v>
      </c>
      <c r="EK282" s="625">
        <f t="shared" si="440"/>
        <v>1.1513896172141245</v>
      </c>
      <c r="EL282" s="625">
        <f t="shared" si="403"/>
        <v>1.1308577601946308</v>
      </c>
      <c r="EM282" s="625"/>
      <c r="EP282" s="581"/>
    </row>
    <row r="283" spans="1:146" x14ac:dyDescent="0.2">
      <c r="A283" s="619" t="s">
        <v>218</v>
      </c>
      <c r="B283" s="575">
        <f t="shared" si="367"/>
        <v>1996</v>
      </c>
      <c r="D283" s="630">
        <f>Mining_Data!M36</f>
        <v>342.28787119032773</v>
      </c>
      <c r="E283" s="630">
        <f>Mining_Data!N36</f>
        <v>376.01557982784902</v>
      </c>
      <c r="F283" s="630">
        <f>Mining_Data!O36</f>
        <v>83.696004389343599</v>
      </c>
      <c r="G283" s="630"/>
      <c r="H283" s="630">
        <f t="shared" si="441"/>
        <v>801.99945540752026</v>
      </c>
      <c r="I283" s="635"/>
      <c r="J283" s="636">
        <f t="shared" si="445"/>
        <v>271465.40794999996</v>
      </c>
      <c r="K283" s="636">
        <f t="shared" si="445"/>
        <v>68126.224320000008</v>
      </c>
      <c r="L283" s="636">
        <f t="shared" si="445"/>
        <v>62464.1</v>
      </c>
      <c r="M283" s="636"/>
      <c r="N283" s="636">
        <f t="shared" si="404"/>
        <v>402055.73226999992</v>
      </c>
      <c r="O283" s="781"/>
      <c r="P283" s="779"/>
      <c r="Q283" s="779"/>
      <c r="R283" s="639">
        <f t="shared" si="446"/>
        <v>241099.62876058702</v>
      </c>
      <c r="S283" s="639">
        <f t="shared" si="446"/>
        <v>60505.710530299919</v>
      </c>
      <c r="T283" s="639">
        <f t="shared" si="446"/>
        <v>55476.944317111789</v>
      </c>
      <c r="U283" s="645"/>
      <c r="V283" s="630">
        <f t="shared" si="405"/>
        <v>357082.28360799875</v>
      </c>
      <c r="X283" s="639">
        <f t="shared" si="371"/>
        <v>1.2608894583481232</v>
      </c>
      <c r="Y283" s="639">
        <f t="shared" si="372"/>
        <v>5.519395557012559</v>
      </c>
      <c r="Z283" s="639">
        <f t="shared" si="373"/>
        <v>1.3399057120705111</v>
      </c>
      <c r="AA283" s="630"/>
      <c r="AB283" s="630">
        <f t="shared" si="406"/>
        <v>2.2459794064942944</v>
      </c>
      <c r="AE283" s="639">
        <f t="shared" si="407"/>
        <v>1.4196947251636836</v>
      </c>
      <c r="AF283" s="639">
        <f t="shared" si="408"/>
        <v>6.2145469664313548</v>
      </c>
      <c r="AG283" s="639">
        <f t="shared" si="409"/>
        <v>1.5086628403851667</v>
      </c>
      <c r="AH283" s="630"/>
      <c r="AI283" s="639">
        <f t="shared" si="374"/>
        <v>2.2459794064942944</v>
      </c>
      <c r="AK283" s="640">
        <f t="shared" si="375"/>
        <v>0.86451194918625651</v>
      </c>
      <c r="AL283" s="640">
        <f t="shared" si="376"/>
        <v>0.77035186524018273</v>
      </c>
      <c r="AM283" s="640">
        <f t="shared" si="377"/>
        <v>1.0474394878272941</v>
      </c>
      <c r="AN283" s="641"/>
      <c r="AO283" s="640">
        <f t="shared" si="378"/>
        <v>0.85653481877767157</v>
      </c>
      <c r="AQ283" s="635">
        <f t="shared" si="410"/>
        <v>1.1259470176105759</v>
      </c>
      <c r="AR283" s="635">
        <f t="shared" si="411"/>
        <v>1.1259470176105759</v>
      </c>
      <c r="AS283" s="635">
        <f t="shared" si="412"/>
        <v>1.1259470176105757</v>
      </c>
      <c r="AT283" s="635"/>
      <c r="AU283" s="635">
        <f t="shared" si="379"/>
        <v>1.1259470176105757</v>
      </c>
      <c r="AW283" s="635">
        <f t="shared" si="447"/>
        <v>0.67519347732542145</v>
      </c>
      <c r="AX283" s="635">
        <f t="shared" si="447"/>
        <v>0.16944472831007898</v>
      </c>
      <c r="AY283" s="635">
        <f t="shared" si="447"/>
        <v>0.15536179436449948</v>
      </c>
      <c r="AZ283" s="650"/>
      <c r="BA283" s="635">
        <f t="shared" si="413"/>
        <v>0.99999999999999989</v>
      </c>
      <c r="BC283" s="625"/>
      <c r="BD283" s="642">
        <f t="shared" si="381"/>
        <v>0.86451194918625651</v>
      </c>
      <c r="BE283" s="642">
        <f t="shared" si="382"/>
        <v>0.77035186524018273</v>
      </c>
      <c r="BF283" s="642">
        <f t="shared" si="383"/>
        <v>1.0474394878272941</v>
      </c>
      <c r="BG283" s="642">
        <v>1</v>
      </c>
      <c r="BH283" s="633"/>
      <c r="BI283" s="642">
        <f t="shared" si="384"/>
        <v>1.1259470176105759</v>
      </c>
      <c r="BJ283" s="642">
        <f t="shared" si="385"/>
        <v>1.1259470176105759</v>
      </c>
      <c r="BK283" s="642">
        <f t="shared" si="386"/>
        <v>1.1259470176105757</v>
      </c>
      <c r="BL283" s="642">
        <v>1</v>
      </c>
      <c r="BN283" s="642">
        <v>1</v>
      </c>
      <c r="BO283" s="642">
        <v>1</v>
      </c>
      <c r="BP283" s="642">
        <v>1</v>
      </c>
      <c r="BQ283" s="642">
        <v>1</v>
      </c>
      <c r="BT283" s="634">
        <f t="shared" si="387"/>
        <v>0.88531616695480086</v>
      </c>
      <c r="BU283" s="634">
        <f t="shared" si="388"/>
        <v>0.85653481877767157</v>
      </c>
      <c r="BV283" s="634">
        <f t="shared" si="389"/>
        <v>0.89504952634090473</v>
      </c>
      <c r="BW283" s="634">
        <f t="shared" si="390"/>
        <v>1.1411827120312723</v>
      </c>
      <c r="BX283" s="634">
        <v>1</v>
      </c>
      <c r="BY283" s="634">
        <v>1</v>
      </c>
      <c r="BZ283" s="634">
        <f t="shared" si="391"/>
        <v>0.83857666111273743</v>
      </c>
      <c r="CA283" s="634">
        <f t="shared" si="414"/>
        <v>0.75830412262357316</v>
      </c>
      <c r="CB283" s="634">
        <f t="shared" si="392"/>
        <v>0.75830412262357316</v>
      </c>
      <c r="CC283" s="634"/>
      <c r="CD283" s="634">
        <f t="shared" si="393"/>
        <v>1.0214150458720193</v>
      </c>
      <c r="CE283" s="625">
        <f t="shared" si="442"/>
        <v>1</v>
      </c>
      <c r="CG283" s="579"/>
      <c r="CI283" s="625">
        <f t="shared" si="394"/>
        <v>0.42679314665669055</v>
      </c>
      <c r="CJ283" s="625">
        <f t="shared" si="395"/>
        <v>0.46884767476155464</v>
      </c>
      <c r="CK283" s="625">
        <f t="shared" si="396"/>
        <v>0.10435917858175492</v>
      </c>
      <c r="CL283" s="625">
        <f t="shared" si="397"/>
        <v>0</v>
      </c>
      <c r="CN283" s="625">
        <f t="shared" si="443"/>
        <v>0.42932707516656865</v>
      </c>
      <c r="CO283" s="625">
        <f t="shared" si="443"/>
        <v>0.4683330633314966</v>
      </c>
      <c r="CP283" s="625">
        <f t="shared" si="443"/>
        <v>0.10232131644617547</v>
      </c>
      <c r="CQ283" s="625"/>
      <c r="CR283" s="625">
        <f t="shared" si="399"/>
        <v>0.99998145494424073</v>
      </c>
      <c r="CS283" s="625"/>
      <c r="CT283" s="625">
        <f t="shared" si="444"/>
        <v>0.42933503720877308</v>
      </c>
      <c r="CU283" s="625">
        <f t="shared" si="444"/>
        <v>0.46834174875534168</v>
      </c>
      <c r="CV283" s="625">
        <f t="shared" si="444"/>
        <v>0.10232321403588523</v>
      </c>
      <c r="CW283" s="625">
        <f t="shared" si="444"/>
        <v>0</v>
      </c>
      <c r="CZ283" s="625">
        <f t="shared" si="416"/>
        <v>-7.4324896977734645E-3</v>
      </c>
      <c r="DA283" s="625">
        <f t="shared" si="417"/>
        <v>-3.5763155146294474E-2</v>
      </c>
      <c r="DB283" s="625">
        <f t="shared" si="418"/>
        <v>-3.1046381002061755E-2</v>
      </c>
      <c r="DC283" s="625">
        <f t="shared" si="419"/>
        <v>0</v>
      </c>
      <c r="DE283" s="625">
        <f t="shared" si="420"/>
        <v>0.14194436775943928</v>
      </c>
      <c r="DF283" s="625">
        <f t="shared" si="421"/>
        <v>0.14194436775943928</v>
      </c>
      <c r="DG283" s="625">
        <f t="shared" si="422"/>
        <v>0.14194436775943908</v>
      </c>
      <c r="DH283" s="625">
        <f t="shared" si="423"/>
        <v>0</v>
      </c>
      <c r="DI283" s="625"/>
      <c r="DK283" s="625">
        <f t="shared" si="424"/>
        <v>-1.8423417710001853E-2</v>
      </c>
      <c r="DL283" s="625">
        <f t="shared" si="425"/>
        <v>2.3931575320693798E-2</v>
      </c>
      <c r="DM283" s="625">
        <f t="shared" si="426"/>
        <v>5.658959858876917E-2</v>
      </c>
      <c r="DN283" s="625"/>
      <c r="DP283" s="625">
        <f t="shared" si="427"/>
        <v>0.14194436775943928</v>
      </c>
      <c r="DQ283" s="625">
        <f t="shared" si="428"/>
        <v>0.14194436775943928</v>
      </c>
      <c r="DR283" s="625">
        <f t="shared" si="429"/>
        <v>0.14194436775943908</v>
      </c>
      <c r="DS283" s="625">
        <f t="shared" si="430"/>
        <v>0</v>
      </c>
      <c r="DU283" s="625">
        <f t="shared" si="431"/>
        <v>0</v>
      </c>
      <c r="DV283" s="625">
        <f t="shared" si="432"/>
        <v>0</v>
      </c>
      <c r="DW283" s="625">
        <f t="shared" si="433"/>
        <v>0</v>
      </c>
      <c r="DX283" s="625">
        <f t="shared" si="434"/>
        <v>0</v>
      </c>
      <c r="EB283" s="625">
        <f t="shared" si="435"/>
        <v>0.9771479823383673</v>
      </c>
      <c r="EC283" s="625">
        <f t="shared" si="436"/>
        <v>0.75180361509744154</v>
      </c>
      <c r="ED283" s="625">
        <f t="shared" si="401"/>
        <v>0.83857666111273743</v>
      </c>
      <c r="EE283" s="625"/>
      <c r="EF283" s="625">
        <f t="shared" si="437"/>
        <v>1.1525125298991772</v>
      </c>
      <c r="EG283" s="625">
        <f t="shared" si="438"/>
        <v>0.90679955930101253</v>
      </c>
      <c r="EH283" s="625">
        <f t="shared" si="402"/>
        <v>0.89504952634090473</v>
      </c>
      <c r="EI283" s="625"/>
      <c r="EJ283" s="625">
        <f t="shared" si="439"/>
        <v>1.0091301949724114</v>
      </c>
      <c r="EK283" s="625">
        <f t="shared" si="440"/>
        <v>1.1619020289084996</v>
      </c>
      <c r="EL283" s="625">
        <f t="shared" si="403"/>
        <v>1.1411827120312723</v>
      </c>
      <c r="EM283" s="625"/>
      <c r="EP283" s="581"/>
    </row>
    <row r="284" spans="1:146" x14ac:dyDescent="0.2">
      <c r="A284" s="619" t="s">
        <v>218</v>
      </c>
      <c r="B284" s="575">
        <f t="shared" si="367"/>
        <v>1997</v>
      </c>
      <c r="D284" s="630">
        <f>Mining_Data!M37</f>
        <v>344.50948796388559</v>
      </c>
      <c r="E284" s="630">
        <f>Mining_Data!N37</f>
        <v>386.84988512622414</v>
      </c>
      <c r="F284" s="630">
        <f>Mining_Data!O37</f>
        <v>95.441024369291199</v>
      </c>
      <c r="G284" s="630"/>
      <c r="H284" s="630">
        <f t="shared" si="441"/>
        <v>826.80039745940098</v>
      </c>
      <c r="I284" s="635"/>
      <c r="J284" s="636">
        <f t="shared" si="445"/>
        <v>275280.99765000003</v>
      </c>
      <c r="K284" s="636">
        <f t="shared" si="445"/>
        <v>70182.704120000009</v>
      </c>
      <c r="L284" s="636">
        <f t="shared" si="445"/>
        <v>73548.899999999994</v>
      </c>
      <c r="M284" s="636"/>
      <c r="N284" s="636">
        <f t="shared" si="404"/>
        <v>419012.60177000007</v>
      </c>
      <c r="O284" s="781"/>
      <c r="P284" s="779"/>
      <c r="Q284" s="779"/>
      <c r="R284" s="639">
        <f t="shared" si="446"/>
        <v>244057.19341338231</v>
      </c>
      <c r="S284" s="639">
        <f t="shared" si="446"/>
        <v>62222.216353149081</v>
      </c>
      <c r="T284" s="639">
        <f t="shared" si="446"/>
        <v>65206.600767495838</v>
      </c>
      <c r="U284" s="645"/>
      <c r="V284" s="630">
        <f t="shared" si="405"/>
        <v>371486.01053402724</v>
      </c>
      <c r="X284" s="639">
        <f t="shared" si="371"/>
        <v>1.2514829970280208</v>
      </c>
      <c r="Y284" s="639">
        <f t="shared" si="372"/>
        <v>5.5120401810790769</v>
      </c>
      <c r="Z284" s="639">
        <f t="shared" si="373"/>
        <v>1.2976540012058808</v>
      </c>
      <c r="AA284" s="630"/>
      <c r="AB284" s="630">
        <f t="shared" si="406"/>
        <v>2.2256568861660218</v>
      </c>
      <c r="AE284" s="639">
        <f t="shared" si="407"/>
        <v>1.4115932546202721</v>
      </c>
      <c r="AF284" s="639">
        <f t="shared" si="408"/>
        <v>6.2172308831079688</v>
      </c>
      <c r="AG284" s="639">
        <f t="shared" si="409"/>
        <v>1.4636712119007835</v>
      </c>
      <c r="AH284" s="630"/>
      <c r="AI284" s="639">
        <f t="shared" si="374"/>
        <v>2.2256568861660218</v>
      </c>
      <c r="AK284" s="640">
        <f t="shared" si="375"/>
        <v>0.85806253511831709</v>
      </c>
      <c r="AL284" s="640">
        <f t="shared" si="376"/>
        <v>0.76932526232481435</v>
      </c>
      <c r="AM284" s="640">
        <f t="shared" si="377"/>
        <v>1.0144102157007593</v>
      </c>
      <c r="AN284" s="641"/>
      <c r="AO284" s="640">
        <f t="shared" si="378"/>
        <v>0.84878454902179135</v>
      </c>
      <c r="AQ284" s="635">
        <f t="shared" si="410"/>
        <v>1.1279364226062005</v>
      </c>
      <c r="AR284" s="635">
        <f t="shared" si="411"/>
        <v>1.1279364226062005</v>
      </c>
      <c r="AS284" s="635">
        <f t="shared" si="412"/>
        <v>1.1279364226062008</v>
      </c>
      <c r="AT284" s="635"/>
      <c r="AU284" s="635">
        <f t="shared" si="379"/>
        <v>1.1279364226062008</v>
      </c>
      <c r="AW284" s="635">
        <f t="shared" si="447"/>
        <v>0.65697546204375101</v>
      </c>
      <c r="AX284" s="635">
        <f t="shared" si="447"/>
        <v>0.16749544959634402</v>
      </c>
      <c r="AY284" s="635">
        <f t="shared" si="447"/>
        <v>0.17552908835990491</v>
      </c>
      <c r="AZ284" s="650"/>
      <c r="BA284" s="635">
        <f t="shared" si="413"/>
        <v>0.99999999999999989</v>
      </c>
      <c r="BC284" s="625"/>
      <c r="BD284" s="642">
        <f t="shared" si="381"/>
        <v>0.85806253511831709</v>
      </c>
      <c r="BE284" s="642">
        <f t="shared" si="382"/>
        <v>0.76932526232481435</v>
      </c>
      <c r="BF284" s="642">
        <f t="shared" si="383"/>
        <v>1.0144102157007593</v>
      </c>
      <c r="BG284" s="642">
        <v>1</v>
      </c>
      <c r="BH284" s="633"/>
      <c r="BI284" s="642">
        <f t="shared" si="384"/>
        <v>1.1279364226062005</v>
      </c>
      <c r="BJ284" s="642">
        <f t="shared" si="385"/>
        <v>1.1279364226062005</v>
      </c>
      <c r="BK284" s="642">
        <f t="shared" si="386"/>
        <v>1.1279364226062008</v>
      </c>
      <c r="BL284" s="642">
        <v>1</v>
      </c>
      <c r="BN284" s="642">
        <v>1</v>
      </c>
      <c r="BO284" s="642">
        <v>1</v>
      </c>
      <c r="BP284" s="642">
        <v>1</v>
      </c>
      <c r="BQ284" s="642">
        <v>1</v>
      </c>
      <c r="BT284" s="634">
        <f t="shared" si="387"/>
        <v>0.92265474841099426</v>
      </c>
      <c r="BU284" s="634">
        <f t="shared" si="388"/>
        <v>0.84878454902179135</v>
      </c>
      <c r="BV284" s="634">
        <f t="shared" si="389"/>
        <v>0.89663096487325478</v>
      </c>
      <c r="BW284" s="634">
        <f t="shared" si="390"/>
        <v>1.1371348520318585</v>
      </c>
      <c r="BX284" s="634">
        <v>1</v>
      </c>
      <c r="BY284" s="634">
        <v>1</v>
      </c>
      <c r="BZ284" s="634">
        <f t="shared" si="391"/>
        <v>0.83247607664728029</v>
      </c>
      <c r="CA284" s="634">
        <f t="shared" si="414"/>
        <v>0.7831350945328398</v>
      </c>
      <c r="CB284" s="634">
        <f t="shared" si="392"/>
        <v>0.78313509453284014</v>
      </c>
      <c r="CC284" s="634"/>
      <c r="CD284" s="634">
        <f t="shared" si="393"/>
        <v>1.0195903195683311</v>
      </c>
      <c r="CE284" s="625">
        <f t="shared" si="442"/>
        <v>0.99999999999999956</v>
      </c>
      <c r="CG284" s="579"/>
      <c r="CI284" s="625">
        <f t="shared" si="394"/>
        <v>0.41667794188597052</v>
      </c>
      <c r="CJ284" s="625">
        <f t="shared" si="395"/>
        <v>0.46788787997071557</v>
      </c>
      <c r="CK284" s="625">
        <f t="shared" si="396"/>
        <v>0.11543417814331386</v>
      </c>
      <c r="CL284" s="625">
        <f t="shared" si="397"/>
        <v>0</v>
      </c>
      <c r="CN284" s="625">
        <f t="shared" si="443"/>
        <v>0.42171532597473388</v>
      </c>
      <c r="CO284" s="625">
        <f t="shared" si="443"/>
        <v>0.46836761346246619</v>
      </c>
      <c r="CP284" s="625">
        <f t="shared" si="443"/>
        <v>0.1098036070242753</v>
      </c>
      <c r="CQ284" s="625"/>
      <c r="CR284" s="625">
        <f t="shared" si="399"/>
        <v>0.99988654646147535</v>
      </c>
      <c r="CS284" s="625"/>
      <c r="CT284" s="625">
        <f t="shared" si="444"/>
        <v>0.42176317649952716</v>
      </c>
      <c r="CU284" s="625">
        <f t="shared" si="444"/>
        <v>0.46842075745491785</v>
      </c>
      <c r="CV284" s="625">
        <f t="shared" si="444"/>
        <v>0.10981606604555502</v>
      </c>
      <c r="CW284" s="625">
        <f t="shared" si="444"/>
        <v>0</v>
      </c>
      <c r="CZ284" s="625">
        <f t="shared" si="416"/>
        <v>-7.4881455203382906E-3</v>
      </c>
      <c r="DA284" s="625">
        <f t="shared" si="417"/>
        <v>-1.3335303215501707E-3</v>
      </c>
      <c r="DB284" s="625">
        <f t="shared" si="418"/>
        <v>-3.204122762850195E-2</v>
      </c>
      <c r="DC284" s="625">
        <f t="shared" si="419"/>
        <v>0</v>
      </c>
      <c r="DE284" s="625">
        <f t="shared" si="420"/>
        <v>1.7653135710251784E-3</v>
      </c>
      <c r="DF284" s="625">
        <f t="shared" si="421"/>
        <v>1.7653135710251784E-3</v>
      </c>
      <c r="DG284" s="625">
        <f t="shared" si="422"/>
        <v>1.7653135710256217E-3</v>
      </c>
      <c r="DH284" s="625">
        <f t="shared" si="423"/>
        <v>0</v>
      </c>
      <c r="DI284" s="625"/>
      <c r="DK284" s="625">
        <f t="shared" si="424"/>
        <v>-2.7352613576119636E-2</v>
      </c>
      <c r="DL284" s="625">
        <f t="shared" si="425"/>
        <v>-1.1570602669374814E-2</v>
      </c>
      <c r="DM284" s="625">
        <f t="shared" si="426"/>
        <v>0.12204822061579422</v>
      </c>
      <c r="DN284" s="625"/>
      <c r="DP284" s="625">
        <f t="shared" si="427"/>
        <v>1.7653135710251784E-3</v>
      </c>
      <c r="DQ284" s="625">
        <f t="shared" si="428"/>
        <v>1.7653135710251784E-3</v>
      </c>
      <c r="DR284" s="625">
        <f t="shared" si="429"/>
        <v>1.7653135710256217E-3</v>
      </c>
      <c r="DS284" s="625">
        <f t="shared" si="430"/>
        <v>0</v>
      </c>
      <c r="DU284" s="625">
        <f t="shared" si="431"/>
        <v>0</v>
      </c>
      <c r="DV284" s="625">
        <f t="shared" si="432"/>
        <v>0</v>
      </c>
      <c r="DW284" s="625">
        <f t="shared" si="433"/>
        <v>0</v>
      </c>
      <c r="DX284" s="625">
        <f t="shared" si="434"/>
        <v>0</v>
      </c>
      <c r="EB284" s="625">
        <f t="shared" si="435"/>
        <v>0.99272507243719132</v>
      </c>
      <c r="EC284" s="625">
        <f t="shared" si="436"/>
        <v>0.74633429825614994</v>
      </c>
      <c r="ED284" s="625">
        <f t="shared" si="401"/>
        <v>0.83247607664728029</v>
      </c>
      <c r="EE284" s="625"/>
      <c r="EF284" s="625">
        <f t="shared" si="437"/>
        <v>1.0017668726543159</v>
      </c>
      <c r="EG284" s="625">
        <f t="shared" si="438"/>
        <v>0.90840175864528716</v>
      </c>
      <c r="EH284" s="625">
        <f t="shared" si="402"/>
        <v>0.89663096487325478</v>
      </c>
      <c r="EI284" s="625"/>
      <c r="EJ284" s="625">
        <f t="shared" si="439"/>
        <v>0.99645292558611531</v>
      </c>
      <c r="EK284" s="625">
        <f t="shared" si="440"/>
        <v>1.1577806759503175</v>
      </c>
      <c r="EL284" s="625">
        <f t="shared" si="403"/>
        <v>1.1371348520318585</v>
      </c>
      <c r="EM284" s="625"/>
      <c r="EP284" s="581"/>
    </row>
    <row r="285" spans="1:146" x14ac:dyDescent="0.2">
      <c r="A285" s="619" t="s">
        <v>218</v>
      </c>
      <c r="B285" s="575">
        <f t="shared" si="367"/>
        <v>1998</v>
      </c>
      <c r="D285" s="630">
        <f>Mining_Data!M38</f>
        <v>357.99661513958409</v>
      </c>
      <c r="E285" s="630">
        <f>Mining_Data!N38</f>
        <v>381.79850967955883</v>
      </c>
      <c r="F285" s="630">
        <f>Mining_Data!O38</f>
        <v>81.693648577158712</v>
      </c>
      <c r="G285" s="630"/>
      <c r="H285" s="630">
        <f t="shared" si="441"/>
        <v>821.48877339630167</v>
      </c>
      <c r="I285" s="635"/>
      <c r="J285" s="636">
        <f t="shared" si="445"/>
        <v>280384.51314999996</v>
      </c>
      <c r="K285" s="636">
        <f t="shared" si="445"/>
        <v>72280.385800000004</v>
      </c>
      <c r="L285" s="636">
        <f t="shared" si="445"/>
        <v>63545.7</v>
      </c>
      <c r="M285" s="636"/>
      <c r="N285" s="636">
        <f t="shared" si="404"/>
        <v>416210.59894999996</v>
      </c>
      <c r="O285" s="781"/>
      <c r="P285" s="779"/>
      <c r="Q285" s="779"/>
      <c r="R285" s="639">
        <f t="shared" si="446"/>
        <v>246877.08480703059</v>
      </c>
      <c r="S285" s="639">
        <f t="shared" si="446"/>
        <v>63642.498419608215</v>
      </c>
      <c r="T285" s="639">
        <f t="shared" si="446"/>
        <v>55951.653647965133</v>
      </c>
      <c r="U285" s="645"/>
      <c r="V285" s="630">
        <f t="shared" si="405"/>
        <v>366471.2368746039</v>
      </c>
      <c r="X285" s="639">
        <f t="shared" si="371"/>
        <v>1.2768059516470629</v>
      </c>
      <c r="Y285" s="639">
        <f t="shared" si="372"/>
        <v>5.2821869370757959</v>
      </c>
      <c r="Z285" s="639">
        <f t="shared" si="373"/>
        <v>1.2855889317004725</v>
      </c>
      <c r="AA285" s="630"/>
      <c r="AB285" s="630">
        <f t="shared" si="406"/>
        <v>2.2416186885558824</v>
      </c>
      <c r="AE285" s="639">
        <f t="shared" si="407"/>
        <v>1.4501006256591582</v>
      </c>
      <c r="AF285" s="639">
        <f t="shared" si="408"/>
        <v>5.9991125295283334</v>
      </c>
      <c r="AG285" s="639">
        <f t="shared" si="409"/>
        <v>1.4600756769613326</v>
      </c>
      <c r="AH285" s="630"/>
      <c r="AI285" s="639">
        <f t="shared" si="374"/>
        <v>2.2416186885558824</v>
      </c>
      <c r="AK285" s="640">
        <f t="shared" si="375"/>
        <v>0.87542487938404179</v>
      </c>
      <c r="AL285" s="640">
        <f t="shared" si="376"/>
        <v>0.73724423580290388</v>
      </c>
      <c r="AM285" s="640">
        <f t="shared" si="377"/>
        <v>1.0049786339786266</v>
      </c>
      <c r="AN285" s="641"/>
      <c r="AO285" s="640">
        <f t="shared" si="378"/>
        <v>0.85487179963407733</v>
      </c>
      <c r="AQ285" s="635">
        <f t="shared" si="410"/>
        <v>1.1357251458520752</v>
      </c>
      <c r="AR285" s="635">
        <f t="shared" si="411"/>
        <v>1.1357251458520752</v>
      </c>
      <c r="AS285" s="635">
        <f t="shared" si="412"/>
        <v>1.1357251458520752</v>
      </c>
      <c r="AT285" s="635"/>
      <c r="AU285" s="635">
        <f t="shared" si="379"/>
        <v>1.1357251458520754</v>
      </c>
      <c r="AW285" s="635">
        <f t="shared" si="447"/>
        <v>0.67366019476040073</v>
      </c>
      <c r="AX285" s="635">
        <f t="shared" si="447"/>
        <v>0.1736630109428885</v>
      </c>
      <c r="AY285" s="635">
        <f t="shared" si="447"/>
        <v>0.15267679429671097</v>
      </c>
      <c r="AZ285" s="650"/>
      <c r="BA285" s="635">
        <f t="shared" si="413"/>
        <v>1.0000000000000002</v>
      </c>
      <c r="BC285" s="625"/>
      <c r="BD285" s="642">
        <f t="shared" si="381"/>
        <v>0.87542487938404179</v>
      </c>
      <c r="BE285" s="642">
        <f t="shared" si="382"/>
        <v>0.73724423580290388</v>
      </c>
      <c r="BF285" s="642">
        <f t="shared" si="383"/>
        <v>1.0049786339786266</v>
      </c>
      <c r="BG285" s="642">
        <v>1</v>
      </c>
      <c r="BH285" s="633"/>
      <c r="BI285" s="642">
        <f t="shared" si="384"/>
        <v>1.1357251458520752</v>
      </c>
      <c r="BJ285" s="642">
        <f t="shared" si="385"/>
        <v>1.1357251458520752</v>
      </c>
      <c r="BK285" s="642">
        <f t="shared" si="386"/>
        <v>1.1357251458520752</v>
      </c>
      <c r="BL285" s="642">
        <v>1</v>
      </c>
      <c r="BN285" s="642">
        <v>1</v>
      </c>
      <c r="BO285" s="642">
        <v>1</v>
      </c>
      <c r="BP285" s="642">
        <v>1</v>
      </c>
      <c r="BQ285" s="642">
        <v>1</v>
      </c>
      <c r="BT285" s="634">
        <f t="shared" si="387"/>
        <v>0.91648481176466601</v>
      </c>
      <c r="BU285" s="634">
        <f t="shared" si="388"/>
        <v>0.85487179963407733</v>
      </c>
      <c r="BV285" s="634">
        <f t="shared" si="389"/>
        <v>0.90282245785026416</v>
      </c>
      <c r="BW285" s="634">
        <f t="shared" si="390"/>
        <v>1.1515482641454973</v>
      </c>
      <c r="BX285" s="634">
        <v>1</v>
      </c>
      <c r="BY285" s="634">
        <v>1</v>
      </c>
      <c r="BZ285" s="634">
        <f t="shared" si="391"/>
        <v>0.82227387494884396</v>
      </c>
      <c r="CA285" s="634">
        <f t="shared" si="414"/>
        <v>0.78347702037055866</v>
      </c>
      <c r="CB285" s="634">
        <f t="shared" si="392"/>
        <v>0.78347702037055866</v>
      </c>
      <c r="CC285" s="634"/>
      <c r="CD285" s="634">
        <f t="shared" si="393"/>
        <v>1.0396436341690432</v>
      </c>
      <c r="CE285" s="625">
        <f t="shared" si="442"/>
        <v>1</v>
      </c>
      <c r="CG285" s="579"/>
      <c r="CI285" s="625">
        <f t="shared" si="394"/>
        <v>0.43579002748815387</v>
      </c>
      <c r="CJ285" s="625">
        <f t="shared" si="395"/>
        <v>0.4647641234354058</v>
      </c>
      <c r="CK285" s="625">
        <f t="shared" si="396"/>
        <v>9.9445849076440343E-2</v>
      </c>
      <c r="CL285" s="625">
        <f t="shared" si="397"/>
        <v>0</v>
      </c>
      <c r="CN285" s="625">
        <f t="shared" si="443"/>
        <v>0.42616256053927887</v>
      </c>
      <c r="CO285" s="625">
        <f t="shared" si="443"/>
        <v>0.46632425795082422</v>
      </c>
      <c r="CP285" s="625">
        <f t="shared" si="443"/>
        <v>0.10724144920105018</v>
      </c>
      <c r="CQ285" s="625"/>
      <c r="CR285" s="625">
        <f t="shared" si="399"/>
        <v>0.99972826769115331</v>
      </c>
      <c r="CS285" s="625"/>
      <c r="CT285" s="625">
        <f t="shared" si="444"/>
        <v>0.42627839415153312</v>
      </c>
      <c r="CU285" s="625">
        <f t="shared" si="444"/>
        <v>0.46645100776012677</v>
      </c>
      <c r="CV285" s="625">
        <f t="shared" si="444"/>
        <v>0.10727059808834009</v>
      </c>
      <c r="CW285" s="625">
        <f t="shared" si="444"/>
        <v>0</v>
      </c>
      <c r="CZ285" s="625">
        <f t="shared" si="416"/>
        <v>2.0032363357149217E-2</v>
      </c>
      <c r="DA285" s="625">
        <f t="shared" si="417"/>
        <v>-4.2594618838555198E-2</v>
      </c>
      <c r="DB285" s="625">
        <f t="shared" si="418"/>
        <v>-9.3410937707521565E-3</v>
      </c>
      <c r="DC285" s="625">
        <f t="shared" si="419"/>
        <v>0</v>
      </c>
      <c r="DE285" s="625">
        <f t="shared" si="420"/>
        <v>6.8815534010313499E-3</v>
      </c>
      <c r="DF285" s="625">
        <f t="shared" si="421"/>
        <v>6.8815534010313499E-3</v>
      </c>
      <c r="DG285" s="625">
        <f t="shared" si="422"/>
        <v>6.8815534010311288E-3</v>
      </c>
      <c r="DH285" s="625">
        <f t="shared" si="423"/>
        <v>0</v>
      </c>
      <c r="DI285" s="625"/>
      <c r="DK285" s="625">
        <f t="shared" si="424"/>
        <v>2.5079152403621571E-2</v>
      </c>
      <c r="DL285" s="625">
        <f t="shared" si="425"/>
        <v>3.6160518323698439E-2</v>
      </c>
      <c r="DM285" s="625">
        <f t="shared" si="426"/>
        <v>-0.13948154337825519</v>
      </c>
      <c r="DN285" s="625"/>
      <c r="DP285" s="625">
        <f t="shared" si="427"/>
        <v>6.8815534010313499E-3</v>
      </c>
      <c r="DQ285" s="625">
        <f t="shared" si="428"/>
        <v>6.8815534010313499E-3</v>
      </c>
      <c r="DR285" s="625">
        <f t="shared" si="429"/>
        <v>6.8815534010311288E-3</v>
      </c>
      <c r="DS285" s="625">
        <f t="shared" si="430"/>
        <v>0</v>
      </c>
      <c r="DU285" s="625">
        <f t="shared" si="431"/>
        <v>0</v>
      </c>
      <c r="DV285" s="625">
        <f t="shared" si="432"/>
        <v>0</v>
      </c>
      <c r="DW285" s="625">
        <f t="shared" si="433"/>
        <v>0</v>
      </c>
      <c r="DX285" s="625">
        <f t="shared" si="434"/>
        <v>0</v>
      </c>
      <c r="EB285" s="625">
        <f t="shared" si="435"/>
        <v>0.98774475088878866</v>
      </c>
      <c r="EC285" s="625">
        <f t="shared" si="436"/>
        <v>0.73718778551077968</v>
      </c>
      <c r="ED285" s="625">
        <f t="shared" si="401"/>
        <v>0.82227387494884396</v>
      </c>
      <c r="EE285" s="625"/>
      <c r="EF285" s="625">
        <f t="shared" si="437"/>
        <v>1.0069052856967577</v>
      </c>
      <c r="EG285" s="625">
        <f t="shared" si="438"/>
        <v>0.91467453231617002</v>
      </c>
      <c r="EH285" s="625">
        <f t="shared" si="402"/>
        <v>0.90282245785026416</v>
      </c>
      <c r="EI285" s="625"/>
      <c r="EJ285" s="625">
        <f t="shared" si="439"/>
        <v>1.0126752003844439</v>
      </c>
      <c r="EK285" s="625">
        <f t="shared" si="440"/>
        <v>1.1724557780192246</v>
      </c>
      <c r="EL285" s="625">
        <f t="shared" si="403"/>
        <v>1.1515482641454973</v>
      </c>
      <c r="EM285" s="625"/>
      <c r="EP285" s="581"/>
    </row>
    <row r="286" spans="1:146" x14ac:dyDescent="0.2">
      <c r="A286" s="619" t="s">
        <v>218</v>
      </c>
      <c r="B286" s="575">
        <f t="shared" si="367"/>
        <v>1999</v>
      </c>
      <c r="D286" s="630">
        <f>Mining_Data!M39</f>
        <v>335.88538637550295</v>
      </c>
      <c r="E286" s="630">
        <f>Mining_Data!N39</f>
        <v>358.56696967396726</v>
      </c>
      <c r="F286" s="630">
        <f>Mining_Data!O39</f>
        <v>70.160721911278017</v>
      </c>
      <c r="G286" s="630"/>
      <c r="H286" s="630">
        <f t="shared" si="441"/>
        <v>764.61307796074811</v>
      </c>
      <c r="I286" s="635"/>
      <c r="J286" s="636">
        <f t="shared" si="445"/>
        <v>257950.94845000003</v>
      </c>
      <c r="K286" s="636">
        <f t="shared" si="445"/>
        <v>71658.020560000004</v>
      </c>
      <c r="L286" s="636">
        <f t="shared" si="445"/>
        <v>55091.8</v>
      </c>
      <c r="M286" s="636"/>
      <c r="N286" s="636">
        <f t="shared" si="404"/>
        <v>384700.76900999999</v>
      </c>
      <c r="O286" s="781"/>
      <c r="P286" s="779"/>
      <c r="Q286" s="779"/>
      <c r="R286" s="639">
        <f t="shared" si="446"/>
        <v>206992.93928392365</v>
      </c>
      <c r="S286" s="639">
        <f t="shared" si="446"/>
        <v>57502.034352307623</v>
      </c>
      <c r="T286" s="639">
        <f t="shared" si="446"/>
        <v>44208.457774492301</v>
      </c>
      <c r="U286" s="645"/>
      <c r="V286" s="630">
        <f t="shared" si="405"/>
        <v>308703.4314107236</v>
      </c>
      <c r="X286" s="639">
        <f t="shared" si="371"/>
        <v>1.302128906266105</v>
      </c>
      <c r="Y286" s="639">
        <f t="shared" si="372"/>
        <v>5.0038637248392233</v>
      </c>
      <c r="Z286" s="639">
        <f t="shared" si="373"/>
        <v>1.2735238621950637</v>
      </c>
      <c r="AA286" s="630"/>
      <c r="AB286" s="630">
        <f t="shared" si="406"/>
        <v>2.4768531871077459</v>
      </c>
      <c r="AE286" s="639">
        <f t="shared" si="407"/>
        <v>1.6226900663253199</v>
      </c>
      <c r="AF286" s="639">
        <f t="shared" si="408"/>
        <v>6.2357266784175538</v>
      </c>
      <c r="AG286" s="639">
        <f t="shared" si="409"/>
        <v>1.5870429651531486</v>
      </c>
      <c r="AH286" s="630"/>
      <c r="AI286" s="639">
        <f t="shared" si="374"/>
        <v>2.4768531871077459</v>
      </c>
      <c r="AK286" s="640">
        <f t="shared" si="375"/>
        <v>0.89278722364976648</v>
      </c>
      <c r="AL286" s="640">
        <f t="shared" si="376"/>
        <v>0.69839816951333122</v>
      </c>
      <c r="AM286" s="640">
        <f t="shared" si="377"/>
        <v>0.99554705225649343</v>
      </c>
      <c r="AN286" s="641"/>
      <c r="AO286" s="640">
        <f t="shared" si="378"/>
        <v>0.94458167765200329</v>
      </c>
      <c r="AQ286" s="635">
        <f t="shared" si="410"/>
        <v>1.246182354540023</v>
      </c>
      <c r="AR286" s="635">
        <f t="shared" si="411"/>
        <v>1.246182354540023</v>
      </c>
      <c r="AS286" s="635">
        <f t="shared" si="412"/>
        <v>1.246182354540023</v>
      </c>
      <c r="AT286" s="635"/>
      <c r="AU286" s="635">
        <f t="shared" si="379"/>
        <v>1.2461823545400228</v>
      </c>
      <c r="AW286" s="635">
        <f t="shared" si="447"/>
        <v>0.67052361011343531</v>
      </c>
      <c r="AX286" s="635">
        <f t="shared" si="447"/>
        <v>0.18626950173353382</v>
      </c>
      <c r="AY286" s="635">
        <f t="shared" si="447"/>
        <v>0.14320688815303076</v>
      </c>
      <c r="AZ286" s="650"/>
      <c r="BA286" s="635">
        <f t="shared" si="413"/>
        <v>0.99999999999999989</v>
      </c>
      <c r="BC286" s="625"/>
      <c r="BD286" s="642">
        <f t="shared" si="381"/>
        <v>0.89278722364976648</v>
      </c>
      <c r="BE286" s="642">
        <f t="shared" si="382"/>
        <v>0.69839816951333122</v>
      </c>
      <c r="BF286" s="642">
        <f t="shared" si="383"/>
        <v>0.99554705225649343</v>
      </c>
      <c r="BG286" s="642">
        <v>1</v>
      </c>
      <c r="BH286" s="633"/>
      <c r="BI286" s="642">
        <f t="shared" si="384"/>
        <v>1.246182354540023</v>
      </c>
      <c r="BJ286" s="642">
        <f t="shared" si="385"/>
        <v>1.246182354540023</v>
      </c>
      <c r="BK286" s="642">
        <f t="shared" si="386"/>
        <v>1.246182354540023</v>
      </c>
      <c r="BL286" s="642">
        <v>1</v>
      </c>
      <c r="BN286" s="642">
        <v>1</v>
      </c>
      <c r="BO286" s="642">
        <v>1</v>
      </c>
      <c r="BP286" s="642">
        <v>1</v>
      </c>
      <c r="BQ286" s="642">
        <v>1</v>
      </c>
      <c r="BT286" s="634">
        <f t="shared" si="387"/>
        <v>0.84710099349057466</v>
      </c>
      <c r="BU286" s="634">
        <f t="shared" si="388"/>
        <v>0.94458167765200329</v>
      </c>
      <c r="BV286" s="634">
        <f t="shared" si="389"/>
        <v>0.99062825223559103</v>
      </c>
      <c r="BW286" s="634">
        <f t="shared" si="390"/>
        <v>1.1801771857119714</v>
      </c>
      <c r="BX286" s="634">
        <v>1</v>
      </c>
      <c r="BY286" s="634">
        <v>1</v>
      </c>
      <c r="BZ286" s="634">
        <f t="shared" si="391"/>
        <v>0.80794461845460219</v>
      </c>
      <c r="CA286" s="634">
        <f t="shared" si="414"/>
        <v>0.80015607757200569</v>
      </c>
      <c r="CB286" s="634">
        <f t="shared" si="392"/>
        <v>0.80015607757200569</v>
      </c>
      <c r="CC286" s="634"/>
      <c r="CD286" s="634">
        <f t="shared" si="393"/>
        <v>1.1691168628101687</v>
      </c>
      <c r="CE286" s="625">
        <f t="shared" si="442"/>
        <v>1</v>
      </c>
      <c r="CG286" s="579"/>
      <c r="CI286" s="625">
        <f t="shared" si="394"/>
        <v>0.4392880478467906</v>
      </c>
      <c r="CJ286" s="625">
        <f t="shared" si="395"/>
        <v>0.46895217987936966</v>
      </c>
      <c r="CK286" s="625">
        <f t="shared" si="396"/>
        <v>9.1759772273839871E-2</v>
      </c>
      <c r="CL286" s="625">
        <f t="shared" si="397"/>
        <v>0</v>
      </c>
      <c r="CN286" s="625">
        <f t="shared" si="443"/>
        <v>0.43753670717093185</v>
      </c>
      <c r="CO286" s="625">
        <f t="shared" si="443"/>
        <v>0.46685502081510594</v>
      </c>
      <c r="CP286" s="625">
        <f t="shared" si="443"/>
        <v>9.5551294360277719E-2</v>
      </c>
      <c r="CQ286" s="625"/>
      <c r="CR286" s="625">
        <f t="shared" si="399"/>
        <v>0.9999430223463156</v>
      </c>
      <c r="CS286" s="625"/>
      <c r="CT286" s="625">
        <f t="shared" si="444"/>
        <v>0.43756163840643053</v>
      </c>
      <c r="CU286" s="625">
        <f t="shared" si="444"/>
        <v>0.46688162263451199</v>
      </c>
      <c r="CV286" s="625">
        <f t="shared" si="444"/>
        <v>9.5556738959057336E-2</v>
      </c>
      <c r="CW286" s="625">
        <f t="shared" si="444"/>
        <v>0</v>
      </c>
      <c r="CZ286" s="625">
        <f t="shared" si="416"/>
        <v>1.9638936154092231E-2</v>
      </c>
      <c r="DA286" s="625">
        <f t="shared" si="417"/>
        <v>-5.4129845603799229E-2</v>
      </c>
      <c r="DB286" s="625">
        <f t="shared" si="418"/>
        <v>-9.4291732083640906E-3</v>
      </c>
      <c r="DC286" s="625">
        <f t="shared" si="419"/>
        <v>0</v>
      </c>
      <c r="DE286" s="625">
        <f t="shared" si="420"/>
        <v>9.281341966446037E-2</v>
      </c>
      <c r="DF286" s="625">
        <f t="shared" si="421"/>
        <v>9.281341966446037E-2</v>
      </c>
      <c r="DG286" s="625">
        <f t="shared" si="422"/>
        <v>9.281341966446037E-2</v>
      </c>
      <c r="DH286" s="625">
        <f t="shared" si="423"/>
        <v>0</v>
      </c>
      <c r="DI286" s="625"/>
      <c r="DK286" s="625">
        <f t="shared" si="424"/>
        <v>-4.6669069043933711E-3</v>
      </c>
      <c r="DL286" s="625">
        <f t="shared" si="425"/>
        <v>7.007785644157391E-2</v>
      </c>
      <c r="DM286" s="625">
        <f t="shared" si="426"/>
        <v>-6.4032876436849184E-2</v>
      </c>
      <c r="DN286" s="625"/>
      <c r="DP286" s="625">
        <f t="shared" si="427"/>
        <v>9.281341966446037E-2</v>
      </c>
      <c r="DQ286" s="625">
        <f t="shared" si="428"/>
        <v>9.281341966446037E-2</v>
      </c>
      <c r="DR286" s="625">
        <f t="shared" si="429"/>
        <v>9.281341966446037E-2</v>
      </c>
      <c r="DS286" s="625">
        <f t="shared" si="430"/>
        <v>0</v>
      </c>
      <c r="DU286" s="625">
        <f t="shared" si="431"/>
        <v>0</v>
      </c>
      <c r="DV286" s="625">
        <f t="shared" si="432"/>
        <v>0</v>
      </c>
      <c r="DW286" s="625">
        <f t="shared" si="433"/>
        <v>0</v>
      </c>
      <c r="DX286" s="625">
        <f t="shared" si="434"/>
        <v>0</v>
      </c>
      <c r="EB286" s="625">
        <f t="shared" si="435"/>
        <v>0.98257362062593412</v>
      </c>
      <c r="EC286" s="625">
        <f t="shared" si="436"/>
        <v>0.72434127149054128</v>
      </c>
      <c r="ED286" s="625">
        <f t="shared" si="401"/>
        <v>0.80794461845460219</v>
      </c>
      <c r="EE286" s="625"/>
      <c r="EF286" s="625">
        <f t="shared" si="437"/>
        <v>1.0972569895906263</v>
      </c>
      <c r="EG286" s="625">
        <f t="shared" si="438"/>
        <v>1.0036330237844548</v>
      </c>
      <c r="EH286" s="625">
        <f t="shared" si="402"/>
        <v>0.99062825223559103</v>
      </c>
      <c r="EI286" s="625"/>
      <c r="EJ286" s="625">
        <f t="shared" si="439"/>
        <v>1.0248612432998787</v>
      </c>
      <c r="EK286" s="625">
        <f t="shared" si="440"/>
        <v>1.2016044863749091</v>
      </c>
      <c r="EL286" s="625">
        <f t="shared" si="403"/>
        <v>1.1801771857119714</v>
      </c>
      <c r="EM286" s="625"/>
      <c r="EP286" s="581"/>
    </row>
    <row r="287" spans="1:146" x14ac:dyDescent="0.2">
      <c r="A287" s="619" t="s">
        <v>218</v>
      </c>
      <c r="B287" s="575">
        <f t="shared" si="367"/>
        <v>2000</v>
      </c>
      <c r="D287" s="630">
        <f>Mining_Data!M40</f>
        <v>324.31193982645038</v>
      </c>
      <c r="E287" s="630">
        <f>Mining_Data!N40</f>
        <v>341.65456054689639</v>
      </c>
      <c r="F287" s="630">
        <f>Mining_Data!O40</f>
        <v>86.645315509957285</v>
      </c>
      <c r="G287" s="630"/>
      <c r="H287" s="630">
        <f t="shared" si="441"/>
        <v>752.61181588330408</v>
      </c>
      <c r="I287" s="635"/>
      <c r="J287" s="636">
        <f t="shared" si="445"/>
        <v>244311.63900000005</v>
      </c>
      <c r="K287" s="636">
        <f t="shared" si="445"/>
        <v>71214.919639999993</v>
      </c>
      <c r="L287" s="636">
        <f t="shared" si="445"/>
        <v>68686.600000000006</v>
      </c>
      <c r="M287" s="636"/>
      <c r="N287" s="636">
        <f t="shared" si="404"/>
        <v>384213.15864000004</v>
      </c>
      <c r="O287" s="781"/>
      <c r="P287" s="779"/>
      <c r="Q287" s="779"/>
      <c r="R287" s="639">
        <f t="shared" si="446"/>
        <v>157685.17164556039</v>
      </c>
      <c r="S287" s="639">
        <f t="shared" si="446"/>
        <v>45963.986296855001</v>
      </c>
      <c r="T287" s="639">
        <f t="shared" si="446"/>
        <v>44332.142156968403</v>
      </c>
      <c r="U287" s="645"/>
      <c r="V287" s="630">
        <f t="shared" si="405"/>
        <v>247981.30009938381</v>
      </c>
      <c r="X287" s="639">
        <f t="shared" si="371"/>
        <v>1.3274518608851471</v>
      </c>
      <c r="Y287" s="639">
        <f t="shared" si="372"/>
        <v>4.7975138113474172</v>
      </c>
      <c r="Z287" s="639">
        <f t="shared" si="373"/>
        <v>1.2614587926896552</v>
      </c>
      <c r="AA287" s="630"/>
      <c r="AB287" s="630">
        <f t="shared" si="406"/>
        <v>3.0349539081441979</v>
      </c>
      <c r="AE287" s="639">
        <f t="shared" si="407"/>
        <v>2.0567053733843044</v>
      </c>
      <c r="AF287" s="639">
        <f t="shared" si="408"/>
        <v>7.4330924724488803</v>
      </c>
      <c r="AG287" s="639">
        <f t="shared" si="409"/>
        <v>1.9544581266379843</v>
      </c>
      <c r="AH287" s="630"/>
      <c r="AI287" s="639">
        <f t="shared" si="374"/>
        <v>3.0349539081441979</v>
      </c>
      <c r="AK287" s="640">
        <f t="shared" si="375"/>
        <v>0.91014956791549106</v>
      </c>
      <c r="AL287" s="640">
        <f t="shared" si="376"/>
        <v>0.66959754467886046</v>
      </c>
      <c r="AM287" s="640">
        <f t="shared" si="377"/>
        <v>0.98611547053436044</v>
      </c>
      <c r="AN287" s="641"/>
      <c r="AO287" s="640">
        <f t="shared" si="378"/>
        <v>1.1574209844463594</v>
      </c>
      <c r="AQ287" s="635">
        <f t="shared" si="410"/>
        <v>1.5493634337993165</v>
      </c>
      <c r="AR287" s="635">
        <f t="shared" si="411"/>
        <v>1.5493634337993165</v>
      </c>
      <c r="AS287" s="635">
        <f t="shared" si="412"/>
        <v>1.5493634337993165</v>
      </c>
      <c r="AT287" s="635"/>
      <c r="AU287" s="635">
        <f t="shared" si="379"/>
        <v>1.5493634337993163</v>
      </c>
      <c r="AW287" s="635">
        <f t="shared" si="447"/>
        <v>0.63587525181279669</v>
      </c>
      <c r="AX287" s="635">
        <f t="shared" si="447"/>
        <v>0.18535263053477802</v>
      </c>
      <c r="AY287" s="635">
        <f t="shared" si="447"/>
        <v>0.17877211765242521</v>
      </c>
      <c r="AZ287" s="650"/>
      <c r="BA287" s="635">
        <f t="shared" si="413"/>
        <v>0.99999999999999989</v>
      </c>
      <c r="BC287" s="625"/>
      <c r="BD287" s="642">
        <f t="shared" si="381"/>
        <v>0.91014956791549106</v>
      </c>
      <c r="BE287" s="642">
        <f t="shared" si="382"/>
        <v>0.66959754467886046</v>
      </c>
      <c r="BF287" s="642">
        <f t="shared" si="383"/>
        <v>0.98611547053436044</v>
      </c>
      <c r="BG287" s="642">
        <v>1</v>
      </c>
      <c r="BH287" s="633"/>
      <c r="BI287" s="642">
        <f t="shared" si="384"/>
        <v>1.5493634337993165</v>
      </c>
      <c r="BJ287" s="642">
        <f t="shared" si="385"/>
        <v>1.5493634337993165</v>
      </c>
      <c r="BK287" s="642">
        <f t="shared" si="386"/>
        <v>1.5493634337993165</v>
      </c>
      <c r="BL287" s="642">
        <v>1</v>
      </c>
      <c r="BN287" s="642">
        <v>1</v>
      </c>
      <c r="BO287" s="642">
        <v>1</v>
      </c>
      <c r="BP287" s="642">
        <v>1</v>
      </c>
      <c r="BQ287" s="642">
        <v>1</v>
      </c>
      <c r="BT287" s="634">
        <f t="shared" si="387"/>
        <v>0.84602728825747564</v>
      </c>
      <c r="BU287" s="634">
        <f t="shared" si="388"/>
        <v>1.1574209844463594</v>
      </c>
      <c r="BV287" s="634">
        <f t="shared" si="389"/>
        <v>1.2316361124121959</v>
      </c>
      <c r="BW287" s="634">
        <f t="shared" si="390"/>
        <v>1.1772135287630474</v>
      </c>
      <c r="BX287" s="634">
        <v>1</v>
      </c>
      <c r="BY287" s="634">
        <v>1</v>
      </c>
      <c r="BZ287" s="634">
        <f t="shared" si="391"/>
        <v>0.7982771411549574</v>
      </c>
      <c r="CA287" s="634">
        <f t="shared" si="414"/>
        <v>0.97920973684345125</v>
      </c>
      <c r="CB287" s="634">
        <f t="shared" si="392"/>
        <v>0.97920973684345136</v>
      </c>
      <c r="CC287" s="634"/>
      <c r="CD287" s="634">
        <f t="shared" si="393"/>
        <v>1.4498986940447625</v>
      </c>
      <c r="CE287" s="625">
        <f t="shared" si="442"/>
        <v>0.99999999999999989</v>
      </c>
      <c r="CG287" s="579"/>
      <c r="CI287" s="625">
        <f t="shared" si="394"/>
        <v>0.43091529123260064</v>
      </c>
      <c r="CJ287" s="625">
        <f t="shared" si="395"/>
        <v>0.45395853923169271</v>
      </c>
      <c r="CK287" s="625">
        <f t="shared" si="396"/>
        <v>0.11512616953570663</v>
      </c>
      <c r="CL287" s="625">
        <f t="shared" si="397"/>
        <v>0</v>
      </c>
      <c r="CN287" s="625">
        <f t="shared" si="443"/>
        <v>0.43508824264261875</v>
      </c>
      <c r="CO287" s="625">
        <f t="shared" si="443"/>
        <v>0.4614147588271329</v>
      </c>
      <c r="CP287" s="625">
        <f t="shared" si="443"/>
        <v>0.10300161797507677</v>
      </c>
      <c r="CQ287" s="625"/>
      <c r="CR287" s="625">
        <f t="shared" si="399"/>
        <v>0.99950461944482849</v>
      </c>
      <c r="CS287" s="625"/>
      <c r="CT287" s="625">
        <f t="shared" si="444"/>
        <v>0.43530388372220535</v>
      </c>
      <c r="CU287" s="625">
        <f t="shared" si="444"/>
        <v>0.4616434480147017</v>
      </c>
      <c r="CV287" s="625">
        <f t="shared" si="444"/>
        <v>0.10305266826309285</v>
      </c>
      <c r="CW287" s="625">
        <f t="shared" si="444"/>
        <v>0</v>
      </c>
      <c r="CZ287" s="625">
        <f t="shared" si="416"/>
        <v>1.9260665255384942E-2</v>
      </c>
      <c r="DA287" s="625">
        <f t="shared" si="417"/>
        <v>-4.2112531229247054E-2</v>
      </c>
      <c r="DB287" s="625">
        <f t="shared" si="418"/>
        <v>-9.5189295148592583E-3</v>
      </c>
      <c r="DC287" s="625">
        <f t="shared" si="419"/>
        <v>0</v>
      </c>
      <c r="DE287" s="625">
        <f t="shared" si="420"/>
        <v>0.21775939708924283</v>
      </c>
      <c r="DF287" s="625">
        <f t="shared" si="421"/>
        <v>0.21775939708924283</v>
      </c>
      <c r="DG287" s="625">
        <f t="shared" si="422"/>
        <v>0.21775939708924283</v>
      </c>
      <c r="DH287" s="625">
        <f t="shared" si="423"/>
        <v>0</v>
      </c>
      <c r="DI287" s="625"/>
      <c r="DK287" s="625">
        <f t="shared" si="424"/>
        <v>-5.3056515646172038E-2</v>
      </c>
      <c r="DL287" s="625">
        <f t="shared" si="425"/>
        <v>-4.9344373196591237E-3</v>
      </c>
      <c r="DM287" s="625">
        <f t="shared" si="426"/>
        <v>0.22182155404101253</v>
      </c>
      <c r="DN287" s="625"/>
      <c r="DP287" s="625">
        <f t="shared" si="427"/>
        <v>0.21775939708924283</v>
      </c>
      <c r="DQ287" s="625">
        <f t="shared" si="428"/>
        <v>0.21775939708924283</v>
      </c>
      <c r="DR287" s="625">
        <f t="shared" si="429"/>
        <v>0.21775939708924283</v>
      </c>
      <c r="DS287" s="625">
        <f t="shared" si="430"/>
        <v>0</v>
      </c>
      <c r="DU287" s="625">
        <f t="shared" si="431"/>
        <v>0</v>
      </c>
      <c r="DV287" s="625">
        <f t="shared" si="432"/>
        <v>0</v>
      </c>
      <c r="DW287" s="625">
        <f t="shared" si="433"/>
        <v>0</v>
      </c>
      <c r="DX287" s="625">
        <f t="shared" si="434"/>
        <v>0</v>
      </c>
      <c r="EB287" s="625">
        <f t="shared" si="435"/>
        <v>0.98803448023685558</v>
      </c>
      <c r="EC287" s="625">
        <f t="shared" si="436"/>
        <v>0.71567415169126003</v>
      </c>
      <c r="ED287" s="625">
        <f t="shared" si="401"/>
        <v>0.7982771411549574</v>
      </c>
      <c r="EE287" s="625"/>
      <c r="EF287" s="625">
        <f t="shared" si="437"/>
        <v>1.243287892943405</v>
      </c>
      <c r="EG287" s="625">
        <f t="shared" si="438"/>
        <v>1.2478047874293932</v>
      </c>
      <c r="EH287" s="625">
        <f t="shared" si="402"/>
        <v>1.2316361124121959</v>
      </c>
      <c r="EI287" s="625"/>
      <c r="EJ287" s="625">
        <f t="shared" si="439"/>
        <v>0.99748880338918255</v>
      </c>
      <c r="EK287" s="625">
        <f t="shared" si="440"/>
        <v>1.1985870212611813</v>
      </c>
      <c r="EL287" s="625">
        <f t="shared" si="403"/>
        <v>1.1772135287630474</v>
      </c>
      <c r="EM287" s="625"/>
      <c r="EP287" s="581"/>
    </row>
    <row r="288" spans="1:146" x14ac:dyDescent="0.2">
      <c r="A288" s="619" t="s">
        <v>218</v>
      </c>
      <c r="B288" s="575">
        <f t="shared" si="367"/>
        <v>2001</v>
      </c>
      <c r="D288" s="630">
        <f>Mining_Data!M41</f>
        <v>335.03506240929187</v>
      </c>
      <c r="E288" s="630">
        <f>Mining_Data!N41</f>
        <v>326.37893394202933</v>
      </c>
      <c r="F288" s="630">
        <f>Mining_Data!O41</f>
        <v>96.764294466896715</v>
      </c>
      <c r="G288" s="630"/>
      <c r="H288" s="630">
        <f t="shared" si="441"/>
        <v>758.17829081821787</v>
      </c>
      <c r="I288" s="635"/>
      <c r="J288" s="636">
        <f t="shared" si="445"/>
        <v>247665.06485</v>
      </c>
      <c r="K288" s="636">
        <f t="shared" si="445"/>
        <v>69627.562999999995</v>
      </c>
      <c r="L288" s="636">
        <f t="shared" si="445"/>
        <v>77449</v>
      </c>
      <c r="M288" s="636"/>
      <c r="N288" s="636">
        <f t="shared" si="404"/>
        <v>394741.62784999999</v>
      </c>
      <c r="O288" s="781"/>
      <c r="P288" s="779"/>
      <c r="Q288" s="779"/>
      <c r="R288" s="639">
        <f t="shared" si="446"/>
        <v>174219.50465035101</v>
      </c>
      <c r="S288" s="639">
        <f t="shared" si="446"/>
        <v>48979.372780000333</v>
      </c>
      <c r="T288" s="639">
        <f t="shared" si="446"/>
        <v>54481.347314112463</v>
      </c>
      <c r="U288" s="645"/>
      <c r="V288" s="630">
        <f t="shared" si="405"/>
        <v>277680.22474446381</v>
      </c>
      <c r="X288" s="639">
        <f t="shared" si="371"/>
        <v>1.3527748155041894</v>
      </c>
      <c r="Y288" s="639">
        <f t="shared" si="372"/>
        <v>4.6874961564004378</v>
      </c>
      <c r="Z288" s="639">
        <f t="shared" si="373"/>
        <v>1.2493937231842465</v>
      </c>
      <c r="AA288" s="630"/>
      <c r="AB288" s="630">
        <f t="shared" si="406"/>
        <v>2.7304007388928544</v>
      </c>
      <c r="AE288" s="639">
        <f t="shared" si="407"/>
        <v>1.9230628802537859</v>
      </c>
      <c r="AF288" s="639">
        <f t="shared" si="408"/>
        <v>6.6635997036552315</v>
      </c>
      <c r="AG288" s="639">
        <f t="shared" si="409"/>
        <v>1.7760995136372404</v>
      </c>
      <c r="AH288" s="630"/>
      <c r="AI288" s="639">
        <f t="shared" si="374"/>
        <v>2.7304007388928544</v>
      </c>
      <c r="AK288" s="640">
        <f t="shared" si="375"/>
        <v>0.92751191218121587</v>
      </c>
      <c r="AL288" s="640">
        <f t="shared" si="376"/>
        <v>0.65424218469019724</v>
      </c>
      <c r="AM288" s="640">
        <f t="shared" si="377"/>
        <v>0.97668388881222723</v>
      </c>
      <c r="AN288" s="641"/>
      <c r="AO288" s="640">
        <f t="shared" si="378"/>
        <v>1.0412754877963983</v>
      </c>
      <c r="AQ288" s="635">
        <f t="shared" si="410"/>
        <v>1.4215691024208237</v>
      </c>
      <c r="AR288" s="635">
        <f t="shared" si="411"/>
        <v>1.4215691024208237</v>
      </c>
      <c r="AS288" s="635">
        <f t="shared" si="412"/>
        <v>1.4215691024208235</v>
      </c>
      <c r="AT288" s="635"/>
      <c r="AU288" s="635">
        <f t="shared" si="379"/>
        <v>1.4215691024208237</v>
      </c>
      <c r="AW288" s="635">
        <f t="shared" si="447"/>
        <v>0.62741055763217246</v>
      </c>
      <c r="AX288" s="635">
        <f t="shared" si="447"/>
        <v>0.17638768776233082</v>
      </c>
      <c r="AY288" s="635">
        <f t="shared" si="447"/>
        <v>0.19620175460549671</v>
      </c>
      <c r="AZ288" s="650"/>
      <c r="BA288" s="635">
        <f t="shared" si="413"/>
        <v>1</v>
      </c>
      <c r="BC288" s="625"/>
      <c r="BD288" s="642">
        <f t="shared" si="381"/>
        <v>0.92751191218121587</v>
      </c>
      <c r="BE288" s="642">
        <f t="shared" si="382"/>
        <v>0.65424218469019724</v>
      </c>
      <c r="BF288" s="642">
        <f t="shared" si="383"/>
        <v>0.97668388881222723</v>
      </c>
      <c r="BG288" s="642">
        <v>1</v>
      </c>
      <c r="BH288" s="633"/>
      <c r="BI288" s="642">
        <f t="shared" si="384"/>
        <v>1.4215691024208237</v>
      </c>
      <c r="BJ288" s="642">
        <f t="shared" si="385"/>
        <v>1.4215691024208237</v>
      </c>
      <c r="BK288" s="642">
        <f t="shared" si="386"/>
        <v>1.4215691024208235</v>
      </c>
      <c r="BL288" s="642">
        <v>1</v>
      </c>
      <c r="BN288" s="642">
        <v>1</v>
      </c>
      <c r="BO288" s="642">
        <v>1</v>
      </c>
      <c r="BP288" s="642">
        <v>1</v>
      </c>
      <c r="BQ288" s="642">
        <v>1</v>
      </c>
      <c r="BT288" s="634">
        <f t="shared" si="387"/>
        <v>0.86921070104523135</v>
      </c>
      <c r="BU288" s="634">
        <f t="shared" si="388"/>
        <v>1.0412754877963983</v>
      </c>
      <c r="BV288" s="634">
        <f t="shared" si="389"/>
        <v>1.1300485119475592</v>
      </c>
      <c r="BW288" s="634">
        <f t="shared" si="390"/>
        <v>1.1579625231024382</v>
      </c>
      <c r="BX288" s="634">
        <v>1</v>
      </c>
      <c r="BY288" s="634">
        <v>1</v>
      </c>
      <c r="BZ288" s="634">
        <f t="shared" si="391"/>
        <v>0.79574524716460537</v>
      </c>
      <c r="CA288" s="634">
        <f t="shared" si="414"/>
        <v>0.9050877967287223</v>
      </c>
      <c r="CB288" s="634">
        <f t="shared" si="392"/>
        <v>0.90508779672872264</v>
      </c>
      <c r="CC288" s="634"/>
      <c r="CD288" s="634">
        <f t="shared" si="393"/>
        <v>1.3085538261229515</v>
      </c>
      <c r="CE288" s="625">
        <f t="shared" si="442"/>
        <v>0.99999999999999967</v>
      </c>
      <c r="CG288" s="579"/>
      <c r="CI288" s="625">
        <f t="shared" si="394"/>
        <v>0.44189482403634323</v>
      </c>
      <c r="CJ288" s="625">
        <f t="shared" si="395"/>
        <v>0.43047781490789544</v>
      </c>
      <c r="CK288" s="625">
        <f t="shared" si="396"/>
        <v>0.12762736105576133</v>
      </c>
      <c r="CL288" s="625">
        <f t="shared" si="397"/>
        <v>0</v>
      </c>
      <c r="CN288" s="625">
        <f t="shared" si="443"/>
        <v>0.43638203711986551</v>
      </c>
      <c r="CO288" s="625">
        <f t="shared" si="443"/>
        <v>0.44211426002335774</v>
      </c>
      <c r="CP288" s="625">
        <f t="shared" si="443"/>
        <v>0.12126939269752786</v>
      </c>
      <c r="CQ288" s="625"/>
      <c r="CR288" s="625">
        <f t="shared" si="399"/>
        <v>0.9997656898407512</v>
      </c>
      <c r="CT288" s="625">
        <f t="shared" si="444"/>
        <v>0.4364843098280109</v>
      </c>
      <c r="CU288" s="625">
        <f t="shared" si="444"/>
        <v>0.44221787616434449</v>
      </c>
      <c r="CV288" s="625">
        <f t="shared" si="444"/>
        <v>0.12129781400764451</v>
      </c>
      <c r="CW288" s="625">
        <f t="shared" si="444"/>
        <v>0</v>
      </c>
      <c r="CZ288" s="625">
        <f t="shared" si="416"/>
        <v>1.8896691369273744E-2</v>
      </c>
      <c r="DA288" s="625">
        <f t="shared" si="417"/>
        <v>-2.3199256430740819E-2</v>
      </c>
      <c r="DB288" s="625">
        <f t="shared" si="418"/>
        <v>-9.6104110375317842E-3</v>
      </c>
      <c r="DC288" s="625">
        <f t="shared" si="419"/>
        <v>0</v>
      </c>
      <c r="DE288" s="625">
        <f t="shared" si="420"/>
        <v>-8.6082895451421254E-2</v>
      </c>
      <c r="DF288" s="625">
        <f t="shared" si="421"/>
        <v>-8.6082895451421254E-2</v>
      </c>
      <c r="DG288" s="625">
        <f t="shared" si="422"/>
        <v>-8.6082895451421379E-2</v>
      </c>
      <c r="DH288" s="625">
        <f t="shared" si="423"/>
        <v>0</v>
      </c>
      <c r="DI288" s="625"/>
      <c r="DJ288" s="625">
        <f t="shared" ref="DJ288:DJ295" si="448">SUM(DE288:DH288)</f>
        <v>-0.2582486863542639</v>
      </c>
      <c r="DK288" s="625">
        <f t="shared" si="424"/>
        <v>-1.3401275944240856E-2</v>
      </c>
      <c r="DL288" s="625">
        <f t="shared" si="425"/>
        <v>-4.9575777881674797E-2</v>
      </c>
      <c r="DM288" s="625">
        <f t="shared" si="426"/>
        <v>9.3031580996661881E-2</v>
      </c>
      <c r="DN288" s="625"/>
      <c r="DP288" s="625">
        <f t="shared" si="427"/>
        <v>-8.6082895451421254E-2</v>
      </c>
      <c r="DQ288" s="625">
        <f t="shared" si="428"/>
        <v>-8.6082895451421254E-2</v>
      </c>
      <c r="DR288" s="625">
        <f t="shared" si="429"/>
        <v>-8.6082895451421379E-2</v>
      </c>
      <c r="DS288" s="625">
        <f t="shared" si="430"/>
        <v>0</v>
      </c>
      <c r="DU288" s="625">
        <f t="shared" si="431"/>
        <v>0</v>
      </c>
      <c r="DV288" s="625">
        <f t="shared" si="432"/>
        <v>0</v>
      </c>
      <c r="DW288" s="625">
        <f t="shared" si="433"/>
        <v>0</v>
      </c>
      <c r="DX288" s="625">
        <f t="shared" si="434"/>
        <v>0</v>
      </c>
      <c r="EB288" s="625">
        <f t="shared" si="435"/>
        <v>0.9968283020271772</v>
      </c>
      <c r="EC288" s="625">
        <f t="shared" si="436"/>
        <v>0.71340424943513914</v>
      </c>
      <c r="ED288" s="625">
        <f t="shared" si="401"/>
        <v>0.79574524716460537</v>
      </c>
      <c r="EE288" s="625"/>
      <c r="EF288" s="625">
        <f t="shared" si="437"/>
        <v>0.91751816998474123</v>
      </c>
      <c r="EG288" s="625">
        <f t="shared" si="438"/>
        <v>1.1448835650604159</v>
      </c>
      <c r="EH288" s="625">
        <f t="shared" si="402"/>
        <v>1.1300485119475592</v>
      </c>
      <c r="EJ288" s="625">
        <f t="shared" si="439"/>
        <v>0.98364697211657348</v>
      </c>
      <c r="EK288" s="625">
        <f t="shared" si="440"/>
        <v>1.178986494281784</v>
      </c>
      <c r="EL288" s="625">
        <f t="shared" si="403"/>
        <v>1.1579625231024382</v>
      </c>
      <c r="EP288" s="581"/>
    </row>
    <row r="289" spans="1:146" x14ac:dyDescent="0.2">
      <c r="A289" s="619" t="s">
        <v>218</v>
      </c>
      <c r="B289" s="575">
        <f t="shared" si="367"/>
        <v>2002</v>
      </c>
      <c r="D289" s="630">
        <f>Mining_Data!M42</f>
        <v>347.65763221967148</v>
      </c>
      <c r="E289" s="630">
        <f>Mining_Data!N42</f>
        <v>305.80749066501244</v>
      </c>
      <c r="F289" s="630">
        <f>Mining_Data!O42</f>
        <v>69.707631828035431</v>
      </c>
      <c r="G289" s="630"/>
      <c r="H289" s="630">
        <f t="shared" ref="H289:H294" si="449">SUM(D289:G289)</f>
        <v>723.17275471271944</v>
      </c>
      <c r="I289" s="635"/>
      <c r="J289" s="636">
        <f t="shared" si="445"/>
        <v>252273.56125</v>
      </c>
      <c r="K289" s="636">
        <f t="shared" si="445"/>
        <v>68058.277359999993</v>
      </c>
      <c r="L289" s="636">
        <f t="shared" si="445"/>
        <v>56337.2</v>
      </c>
      <c r="M289" s="636"/>
      <c r="N289" s="636">
        <f t="shared" si="404"/>
        <v>376669.03860999999</v>
      </c>
      <c r="O289" s="781"/>
      <c r="P289" s="779"/>
      <c r="Q289" s="779"/>
      <c r="R289" s="639">
        <f t="shared" si="446"/>
        <v>187911.3308026029</v>
      </c>
      <c r="S289" s="639">
        <f t="shared" si="446"/>
        <v>50694.656259189185</v>
      </c>
      <c r="T289" s="639">
        <f t="shared" si="446"/>
        <v>41963.962348006055</v>
      </c>
      <c r="U289" s="645"/>
      <c r="V289" s="630">
        <f t="shared" si="405"/>
        <v>280569.94940979814</v>
      </c>
      <c r="X289" s="639">
        <f t="shared" si="371"/>
        <v>1.3780977701232318</v>
      </c>
      <c r="Y289" s="639">
        <f t="shared" si="372"/>
        <v>4.4933181168753062</v>
      </c>
      <c r="Z289" s="639">
        <f t="shared" si="373"/>
        <v>1.2373286536788382</v>
      </c>
      <c r="AA289" s="630"/>
      <c r="AB289" s="630">
        <f t="shared" si="406"/>
        <v>2.5775132234723372</v>
      </c>
      <c r="AE289" s="639">
        <f t="shared" si="407"/>
        <v>1.8501153215974981</v>
      </c>
      <c r="AF289" s="639">
        <f t="shared" si="408"/>
        <v>6.0323417344324159</v>
      </c>
      <c r="AG289" s="639">
        <f t="shared" si="409"/>
        <v>1.6611308353093983</v>
      </c>
      <c r="AH289" s="630"/>
      <c r="AI289" s="639">
        <f t="shared" si="374"/>
        <v>2.5775132234723372</v>
      </c>
      <c r="AK289" s="640">
        <f t="shared" si="375"/>
        <v>0.94487425644694067</v>
      </c>
      <c r="AL289" s="640">
        <f t="shared" si="376"/>
        <v>0.62714040997741838</v>
      </c>
      <c r="AM289" s="640">
        <f t="shared" si="377"/>
        <v>0.96725230709009447</v>
      </c>
      <c r="AN289" s="641"/>
      <c r="AO289" s="640">
        <f t="shared" si="378"/>
        <v>0.98296975269685705</v>
      </c>
      <c r="AQ289" s="635">
        <f t="shared" si="410"/>
        <v>1.3425138344372025</v>
      </c>
      <c r="AR289" s="635">
        <f t="shared" si="411"/>
        <v>1.3425138344372023</v>
      </c>
      <c r="AS289" s="635">
        <f t="shared" si="412"/>
        <v>1.3425138344372025</v>
      </c>
      <c r="AT289" s="635"/>
      <c r="AU289" s="635">
        <f t="shared" si="379"/>
        <v>1.3425138344372023</v>
      </c>
      <c r="AW289" s="635">
        <f t="shared" si="447"/>
        <v>0.66974859994054881</v>
      </c>
      <c r="AX289" s="635">
        <f t="shared" si="447"/>
        <v>0.18068455430037872</v>
      </c>
      <c r="AY289" s="635">
        <f t="shared" si="447"/>
        <v>0.1495668457590725</v>
      </c>
      <c r="AZ289" s="650"/>
      <c r="BA289" s="635">
        <f t="shared" si="413"/>
        <v>1</v>
      </c>
      <c r="BC289" s="625"/>
      <c r="BD289" s="642">
        <f t="shared" si="381"/>
        <v>0.94487425644694067</v>
      </c>
      <c r="BE289" s="642">
        <f t="shared" si="382"/>
        <v>0.62714040997741838</v>
      </c>
      <c r="BF289" s="642">
        <f t="shared" si="383"/>
        <v>0.96725230709009447</v>
      </c>
      <c r="BG289" s="642">
        <v>1</v>
      </c>
      <c r="BH289" s="633"/>
      <c r="BI289" s="642">
        <f t="shared" si="384"/>
        <v>1.3425138344372025</v>
      </c>
      <c r="BJ289" s="642">
        <f t="shared" si="385"/>
        <v>1.3425138344372023</v>
      </c>
      <c r="BK289" s="642">
        <f t="shared" si="386"/>
        <v>1.3425138344372025</v>
      </c>
      <c r="BL289" s="642">
        <v>1</v>
      </c>
      <c r="BN289" s="642">
        <v>1</v>
      </c>
      <c r="BO289" s="642">
        <v>1</v>
      </c>
      <c r="BP289" s="642">
        <v>1</v>
      </c>
      <c r="BQ289" s="642">
        <v>1</v>
      </c>
      <c r="BT289" s="634">
        <f t="shared" si="387"/>
        <v>0.829415334013477</v>
      </c>
      <c r="BU289" s="634">
        <f t="shared" si="388"/>
        <v>0.98296975269685705</v>
      </c>
      <c r="BV289" s="634">
        <f t="shared" si="389"/>
        <v>1.0672050752167144</v>
      </c>
      <c r="BW289" s="634">
        <f t="shared" si="390"/>
        <v>1.1698164879468509</v>
      </c>
      <c r="BX289" s="634">
        <v>1</v>
      </c>
      <c r="BY289" s="634">
        <v>1</v>
      </c>
      <c r="BZ289" s="634">
        <f t="shared" si="391"/>
        <v>0.78736215087464301</v>
      </c>
      <c r="CA289" s="634">
        <f t="shared" si="414"/>
        <v>0.81529018575820833</v>
      </c>
      <c r="CB289" s="634">
        <f t="shared" si="392"/>
        <v>0.81529018575820855</v>
      </c>
      <c r="CC289" s="634"/>
      <c r="CD289" s="634">
        <f t="shared" si="393"/>
        <v>1.2484340930090716</v>
      </c>
      <c r="CE289" s="625">
        <f t="shared" si="442"/>
        <v>0.99999999999999978</v>
      </c>
      <c r="CG289" s="579"/>
      <c r="CI289" s="625">
        <f t="shared" si="394"/>
        <v>0.48073939450025127</v>
      </c>
      <c r="CJ289" s="625">
        <f t="shared" si="395"/>
        <v>0.4228692088745718</v>
      </c>
      <c r="CK289" s="625">
        <f t="shared" si="396"/>
        <v>9.639139662517679E-2</v>
      </c>
      <c r="CL289" s="625">
        <f t="shared" si="397"/>
        <v>0</v>
      </c>
      <c r="CN289" s="625">
        <f t="shared" si="443"/>
        <v>0.46104440918858164</v>
      </c>
      <c r="CO289" s="625">
        <f t="shared" si="443"/>
        <v>0.4266622050192993</v>
      </c>
      <c r="CP289" s="625">
        <f t="shared" si="443"/>
        <v>0.1112796809249529</v>
      </c>
      <c r="CQ289" s="625"/>
      <c r="CR289" s="625">
        <f t="shared" si="399"/>
        <v>0.99898629513283377</v>
      </c>
      <c r="CT289" s="625">
        <f t="shared" si="444"/>
        <v>0.46151224639901312</v>
      </c>
      <c r="CU289" s="625">
        <f t="shared" si="444"/>
        <v>0.42709515345509985</v>
      </c>
      <c r="CV289" s="625">
        <f t="shared" si="444"/>
        <v>0.11139260014588709</v>
      </c>
      <c r="CW289" s="625">
        <f t="shared" si="444"/>
        <v>0</v>
      </c>
      <c r="CZ289" s="625">
        <f t="shared" si="416"/>
        <v>1.8546218958124139E-2</v>
      </c>
      <c r="DA289" s="625">
        <f t="shared" si="417"/>
        <v>-4.2307140970052337E-2</v>
      </c>
      <c r="DB289" s="625">
        <f t="shared" si="418"/>
        <v>-9.703668000315465E-3</v>
      </c>
      <c r="DC289" s="625">
        <f t="shared" si="419"/>
        <v>0</v>
      </c>
      <c r="DE289" s="625">
        <f t="shared" si="420"/>
        <v>-5.7217410924021612E-2</v>
      </c>
      <c r="DF289" s="625">
        <f t="shared" si="421"/>
        <v>-5.7217410924021848E-2</v>
      </c>
      <c r="DG289" s="625">
        <f t="shared" si="422"/>
        <v>-5.7217410924021495E-2</v>
      </c>
      <c r="DH289" s="625">
        <f t="shared" si="423"/>
        <v>0</v>
      </c>
      <c r="DI289" s="625"/>
      <c r="DJ289" s="625">
        <f t="shared" si="448"/>
        <v>-0.17165223277206496</v>
      </c>
      <c r="DK289" s="625">
        <f t="shared" si="424"/>
        <v>6.5301294793041087E-2</v>
      </c>
      <c r="DL289" s="625">
        <f t="shared" si="425"/>
        <v>2.4068373042101254E-2</v>
      </c>
      <c r="DM289" s="625">
        <f t="shared" si="426"/>
        <v>-0.27140006831301966</v>
      </c>
      <c r="DN289" s="625"/>
      <c r="DP289" s="625">
        <f t="shared" si="427"/>
        <v>-5.7217410924021612E-2</v>
      </c>
      <c r="DQ289" s="625">
        <f t="shared" si="428"/>
        <v>-5.7217410924021848E-2</v>
      </c>
      <c r="DR289" s="625">
        <f t="shared" si="429"/>
        <v>-5.7217410924021495E-2</v>
      </c>
      <c r="DS289" s="625">
        <f t="shared" si="430"/>
        <v>0</v>
      </c>
      <c r="DU289" s="625">
        <f t="shared" si="431"/>
        <v>0</v>
      </c>
      <c r="DV289" s="625">
        <f t="shared" si="432"/>
        <v>0</v>
      </c>
      <c r="DW289" s="625">
        <f t="shared" si="433"/>
        <v>0</v>
      </c>
      <c r="DX289" s="625">
        <f t="shared" si="434"/>
        <v>0</v>
      </c>
      <c r="EB289" s="625">
        <f t="shared" si="435"/>
        <v>0.98946510039509117</v>
      </c>
      <c r="EC289" s="625">
        <f t="shared" si="436"/>
        <v>0.70588860728962466</v>
      </c>
      <c r="ED289" s="625">
        <f t="shared" si="401"/>
        <v>0.78736215087464301</v>
      </c>
      <c r="EE289" s="625"/>
      <c r="EF289" s="625">
        <f t="shared" si="437"/>
        <v>0.94438872661976392</v>
      </c>
      <c r="EG289" s="625">
        <f t="shared" si="438"/>
        <v>1.0812151321353018</v>
      </c>
      <c r="EH289" s="625">
        <f t="shared" si="402"/>
        <v>1.0672050752167144</v>
      </c>
      <c r="EJ289" s="625">
        <f t="shared" si="439"/>
        <v>1.0102369157964226</v>
      </c>
      <c r="EK289" s="625">
        <f t="shared" si="440"/>
        <v>1.1910556797488661</v>
      </c>
      <c r="EL289" s="625">
        <f t="shared" si="403"/>
        <v>1.1698164879468509</v>
      </c>
      <c r="EP289" s="581"/>
    </row>
    <row r="290" spans="1:146" x14ac:dyDescent="0.2">
      <c r="A290" s="619" t="s">
        <v>218</v>
      </c>
      <c r="B290" s="575">
        <f t="shared" si="367"/>
        <v>2003</v>
      </c>
      <c r="D290" s="630">
        <f>Mining_Data!M43</f>
        <v>313.78078119384134</v>
      </c>
      <c r="E290" s="630">
        <f>Mining_Data!N43</f>
        <v>307.9069100498474</v>
      </c>
      <c r="F290" s="630">
        <f>Mining_Data!O43</f>
        <v>75.309848143422812</v>
      </c>
      <c r="G290" s="630"/>
      <c r="H290" s="630">
        <f t="shared" si="449"/>
        <v>696.9975393871116</v>
      </c>
      <c r="I290" s="635"/>
      <c r="J290" s="636">
        <f t="shared" si="445"/>
        <v>235353.10750000001</v>
      </c>
      <c r="K290" s="636">
        <f t="shared" si="445"/>
        <v>66929.201279999994</v>
      </c>
      <c r="L290" s="636">
        <f t="shared" si="445"/>
        <v>64160.5</v>
      </c>
      <c r="M290" s="636"/>
      <c r="N290" s="636">
        <f t="shared" si="404"/>
        <v>366442.80878000002</v>
      </c>
      <c r="O290" s="781"/>
      <c r="P290" s="779"/>
      <c r="Q290" s="779"/>
      <c r="R290" s="639">
        <f t="shared" si="446"/>
        <v>153367.83019925648</v>
      </c>
      <c r="S290" s="639">
        <f t="shared" si="446"/>
        <v>43614.407671599991</v>
      </c>
      <c r="T290" s="639">
        <f t="shared" si="446"/>
        <v>41810.183744862581</v>
      </c>
      <c r="U290" s="645"/>
      <c r="V290" s="630">
        <f t="shared" si="405"/>
        <v>238792.42161571907</v>
      </c>
      <c r="X290" s="639">
        <f t="shared" si="371"/>
        <v>1.3332340691267113</v>
      </c>
      <c r="Y290" s="639">
        <f t="shared" si="372"/>
        <v>4.6004868452218801</v>
      </c>
      <c r="Z290" s="639">
        <f t="shared" si="373"/>
        <v>1.1737727752031673</v>
      </c>
      <c r="AA290" s="630"/>
      <c r="AB290" s="630">
        <f t="shared" si="406"/>
        <v>2.9188427952239091</v>
      </c>
      <c r="AE290" s="639">
        <f t="shared" si="407"/>
        <v>2.0459361052847607</v>
      </c>
      <c r="AF290" s="639">
        <f t="shared" si="408"/>
        <v>7.0597521894202959</v>
      </c>
      <c r="AG290" s="639">
        <f t="shared" si="409"/>
        <v>1.8012321735533272</v>
      </c>
      <c r="AH290" s="630"/>
      <c r="AI290" s="639">
        <f t="shared" si="374"/>
        <v>2.9188427952239091</v>
      </c>
      <c r="AK290" s="640">
        <f t="shared" si="375"/>
        <v>0.91411406145964713</v>
      </c>
      <c r="AL290" s="640">
        <f t="shared" si="376"/>
        <v>0.64209814020791611</v>
      </c>
      <c r="AM290" s="640">
        <f t="shared" si="377"/>
        <v>0.91756900758680282</v>
      </c>
      <c r="AN290" s="641"/>
      <c r="AO290" s="640">
        <f t="shared" si="378"/>
        <v>1.1131404310380413</v>
      </c>
      <c r="AQ290" s="635">
        <f t="shared" si="410"/>
        <v>1.5345663245951104</v>
      </c>
      <c r="AR290" s="635">
        <f t="shared" si="411"/>
        <v>1.5345663245951107</v>
      </c>
      <c r="AS290" s="635">
        <f t="shared" si="412"/>
        <v>1.5345663245951104</v>
      </c>
      <c r="AT290" s="635"/>
      <c r="AU290" s="635">
        <f t="shared" si="379"/>
        <v>1.5345663245951104</v>
      </c>
      <c r="AW290" s="635">
        <f t="shared" si="447"/>
        <v>0.64226422748903811</v>
      </c>
      <c r="AX290" s="635">
        <f t="shared" si="447"/>
        <v>0.18264569443408571</v>
      </c>
      <c r="AY290" s="635">
        <f t="shared" si="447"/>
        <v>0.17509007807687615</v>
      </c>
      <c r="AZ290" s="650"/>
      <c r="BA290" s="635">
        <f t="shared" si="413"/>
        <v>1</v>
      </c>
      <c r="BC290" s="625"/>
      <c r="BD290" s="642">
        <f t="shared" si="381"/>
        <v>0.91411406145964713</v>
      </c>
      <c r="BE290" s="642">
        <f t="shared" si="382"/>
        <v>0.64209814020791611</v>
      </c>
      <c r="BF290" s="642">
        <f t="shared" si="383"/>
        <v>0.91756900758680282</v>
      </c>
      <c r="BG290" s="642">
        <v>1</v>
      </c>
      <c r="BH290" s="633"/>
      <c r="BI290" s="642">
        <f t="shared" si="384"/>
        <v>1.5345663245951104</v>
      </c>
      <c r="BJ290" s="642">
        <f t="shared" si="385"/>
        <v>1.5345663245951107</v>
      </c>
      <c r="BK290" s="642">
        <f t="shared" si="386"/>
        <v>1.5345663245951104</v>
      </c>
      <c r="BL290" s="642">
        <v>1</v>
      </c>
      <c r="BN290" s="642">
        <v>1</v>
      </c>
      <c r="BO290" s="642">
        <v>1</v>
      </c>
      <c r="BP290" s="642">
        <v>1</v>
      </c>
      <c r="BQ290" s="642">
        <v>1</v>
      </c>
      <c r="BT290" s="634">
        <f t="shared" si="387"/>
        <v>0.80689744440553934</v>
      </c>
      <c r="BU290" s="634">
        <f t="shared" si="388"/>
        <v>1.1131404310380413</v>
      </c>
      <c r="BV290" s="634">
        <f t="shared" si="389"/>
        <v>1.2198734402994842</v>
      </c>
      <c r="BW290" s="634">
        <f t="shared" si="390"/>
        <v>1.1712885897111573</v>
      </c>
      <c r="BX290" s="634">
        <v>1</v>
      </c>
      <c r="BY290" s="634">
        <v>1</v>
      </c>
      <c r="BZ290" s="634">
        <f t="shared" si="391"/>
        <v>0.77906065023254989</v>
      </c>
      <c r="CA290" s="634">
        <f t="shared" si="414"/>
        <v>0.89819016906907578</v>
      </c>
      <c r="CB290" s="634">
        <f t="shared" si="392"/>
        <v>0.89819016906907601</v>
      </c>
      <c r="CC290" s="634"/>
      <c r="CD290" s="634">
        <f t="shared" si="393"/>
        <v>1.4288238415144805</v>
      </c>
      <c r="CE290" s="625">
        <f t="shared" si="442"/>
        <v>0.99999999999999978</v>
      </c>
      <c r="CG290" s="579"/>
      <c r="CI290" s="625">
        <f t="shared" si="394"/>
        <v>0.45018922372345399</v>
      </c>
      <c r="CJ290" s="625">
        <f t="shared" si="395"/>
        <v>0.44176183221622001</v>
      </c>
      <c r="CK290" s="625">
        <f t="shared" si="396"/>
        <v>0.10804894406032589</v>
      </c>
      <c r="CL290" s="625">
        <f t="shared" si="397"/>
        <v>0</v>
      </c>
      <c r="CN290" s="625">
        <f t="shared" ref="CN290:CP293" si="450">(CI290-CI289)/LN(CI290/CI289)</f>
        <v>0.46529716756058798</v>
      </c>
      <c r="CO290" s="625">
        <f t="shared" si="450"/>
        <v>0.43224670956223543</v>
      </c>
      <c r="CP290" s="625">
        <f t="shared" si="450"/>
        <v>0.10210928514502554</v>
      </c>
      <c r="CQ290" s="625"/>
      <c r="CR290" s="625">
        <f t="shared" si="399"/>
        <v>0.99965316226784906</v>
      </c>
      <c r="CT290" s="625">
        <f t="shared" si="444"/>
        <v>0.46545860616796142</v>
      </c>
      <c r="CU290" s="625">
        <f t="shared" si="444"/>
        <v>0.43239668104647916</v>
      </c>
      <c r="CV290" s="625">
        <f t="shared" si="444"/>
        <v>0.1021447127855593</v>
      </c>
      <c r="CW290" s="625">
        <f t="shared" si="444"/>
        <v>0</v>
      </c>
      <c r="CZ290" s="625">
        <f t="shared" si="416"/>
        <v>-3.3096499291717374E-2</v>
      </c>
      <c r="DA290" s="625">
        <f t="shared" si="417"/>
        <v>2.3570703454389576E-2</v>
      </c>
      <c r="DB290" s="625">
        <f t="shared" si="418"/>
        <v>-5.2731589054289568E-2</v>
      </c>
      <c r="DC290" s="625">
        <f t="shared" si="419"/>
        <v>0</v>
      </c>
      <c r="DE290" s="625">
        <f t="shared" si="420"/>
        <v>0.13370396409885824</v>
      </c>
      <c r="DF290" s="625">
        <f t="shared" si="421"/>
        <v>0.13370396409885862</v>
      </c>
      <c r="DG290" s="625">
        <f t="shared" si="422"/>
        <v>0.13370396409885824</v>
      </c>
      <c r="DH290" s="625">
        <f t="shared" si="423"/>
        <v>0</v>
      </c>
      <c r="DI290" s="625"/>
      <c r="DJ290" s="625">
        <f t="shared" si="448"/>
        <v>0.40111189229657507</v>
      </c>
      <c r="DK290" s="625">
        <f t="shared" si="424"/>
        <v>-4.19026296854371E-2</v>
      </c>
      <c r="DL290" s="625">
        <f t="shared" si="425"/>
        <v>1.07954632831791E-2</v>
      </c>
      <c r="DM290" s="625">
        <f t="shared" si="426"/>
        <v>0.15755715164070802</v>
      </c>
      <c r="DN290" s="625"/>
      <c r="DP290" s="625">
        <f t="shared" si="427"/>
        <v>0.13370396409885824</v>
      </c>
      <c r="DQ290" s="625">
        <f t="shared" si="428"/>
        <v>0.13370396409885862</v>
      </c>
      <c r="DR290" s="625">
        <f t="shared" si="429"/>
        <v>0.13370396409885824</v>
      </c>
      <c r="DS290" s="625">
        <f t="shared" si="430"/>
        <v>0</v>
      </c>
      <c r="DU290" s="625">
        <f t="shared" si="431"/>
        <v>0</v>
      </c>
      <c r="DV290" s="625">
        <f t="shared" si="432"/>
        <v>0</v>
      </c>
      <c r="DW290" s="625">
        <f t="shared" si="433"/>
        <v>0</v>
      </c>
      <c r="DX290" s="625">
        <f t="shared" si="434"/>
        <v>0</v>
      </c>
      <c r="EB290" s="625">
        <f t="shared" si="435"/>
        <v>0.98945656629179934</v>
      </c>
      <c r="EC290" s="625">
        <f t="shared" si="436"/>
        <v>0.69844611755329244</v>
      </c>
      <c r="ED290" s="625">
        <f t="shared" si="401"/>
        <v>0.77906065023254989</v>
      </c>
      <c r="EE290" s="625"/>
      <c r="EF290" s="625">
        <f t="shared" si="437"/>
        <v>1.1430543844178849</v>
      </c>
      <c r="EG290" s="625">
        <f t="shared" si="438"/>
        <v>1.2358876972862196</v>
      </c>
      <c r="EH290" s="625">
        <f t="shared" si="402"/>
        <v>1.2198734402994842</v>
      </c>
      <c r="EJ290" s="625">
        <f t="shared" si="439"/>
        <v>1.0012584040141972</v>
      </c>
      <c r="EK290" s="625">
        <f t="shared" si="440"/>
        <v>1.1925545089973943</v>
      </c>
      <c r="EL290" s="625">
        <f t="shared" si="403"/>
        <v>1.1712885897111573</v>
      </c>
      <c r="EP290" s="581"/>
    </row>
    <row r="291" spans="1:146" x14ac:dyDescent="0.2">
      <c r="A291" s="619" t="s">
        <v>218</v>
      </c>
      <c r="B291" s="575">
        <f t="shared" si="367"/>
        <v>2004</v>
      </c>
      <c r="D291" s="630">
        <f>Mining_Data!M44</f>
        <v>296.63264169668702</v>
      </c>
      <c r="E291" s="630">
        <f>Mining_Data!N44</f>
        <v>328.98789707789012</v>
      </c>
      <c r="F291" s="630">
        <f>Mining_Data!O44</f>
        <v>82.289387407131713</v>
      </c>
      <c r="G291" s="630"/>
      <c r="H291" s="630">
        <f t="shared" si="449"/>
        <v>707.9099261817089</v>
      </c>
      <c r="I291" s="635"/>
      <c r="J291" s="636">
        <f t="shared" si="445"/>
        <v>230238.64025000003</v>
      </c>
      <c r="K291" s="636">
        <f t="shared" si="445"/>
        <v>69371.677640000009</v>
      </c>
      <c r="L291" s="636">
        <f t="shared" si="445"/>
        <v>74120.100000000006</v>
      </c>
      <c r="M291" s="636"/>
      <c r="N291" s="636">
        <f t="shared" si="404"/>
        <v>373730.41789000004</v>
      </c>
      <c r="O291" s="781"/>
      <c r="P291" s="779"/>
      <c r="Q291" s="779"/>
      <c r="R291" s="639">
        <f t="shared" si="446"/>
        <v>144385.89545349363</v>
      </c>
      <c r="S291" s="639">
        <f t="shared" si="446"/>
        <v>43503.956522182867</v>
      </c>
      <c r="T291" s="639">
        <f t="shared" si="446"/>
        <v>46481.759091271786</v>
      </c>
      <c r="U291" s="645"/>
      <c r="V291" s="630">
        <f t="shared" si="405"/>
        <v>234371.61106694827</v>
      </c>
      <c r="X291" s="639">
        <f t="shared" si="371"/>
        <v>1.2883703681301903</v>
      </c>
      <c r="Y291" s="639">
        <f t="shared" si="372"/>
        <v>4.7423949985057625</v>
      </c>
      <c r="Z291" s="639">
        <f t="shared" si="373"/>
        <v>1.1102168967274963</v>
      </c>
      <c r="AA291" s="630"/>
      <c r="AB291" s="630">
        <f t="shared" si="406"/>
        <v>3.0204593592160545</v>
      </c>
      <c r="AE291" s="639">
        <f t="shared" si="407"/>
        <v>2.054443342717168</v>
      </c>
      <c r="AF291" s="639">
        <f t="shared" si="408"/>
        <v>7.562252341580419</v>
      </c>
      <c r="AG291" s="639">
        <f t="shared" si="409"/>
        <v>1.7703587173959554</v>
      </c>
      <c r="AH291" s="630"/>
      <c r="AI291" s="639">
        <f t="shared" si="374"/>
        <v>3.0204593592160545</v>
      </c>
      <c r="AK291" s="640">
        <f t="shared" si="375"/>
        <v>0.88335386647235314</v>
      </c>
      <c r="AL291" s="640">
        <f t="shared" si="376"/>
        <v>0.66190451383086379</v>
      </c>
      <c r="AM291" s="640">
        <f t="shared" si="377"/>
        <v>0.86788570808351118</v>
      </c>
      <c r="AN291" s="641"/>
      <c r="AO291" s="640">
        <f t="shared" si="378"/>
        <v>1.1518932909138486</v>
      </c>
      <c r="AQ291" s="635">
        <f t="shared" si="410"/>
        <v>1.5946061734552137</v>
      </c>
      <c r="AR291" s="635">
        <f t="shared" si="411"/>
        <v>1.5946061734552137</v>
      </c>
      <c r="AS291" s="635">
        <f t="shared" si="412"/>
        <v>1.5946061734552139</v>
      </c>
      <c r="AT291" s="635"/>
      <c r="AU291" s="635">
        <f t="shared" si="379"/>
        <v>1.5946061734552139</v>
      </c>
      <c r="AW291" s="635">
        <f t="shared" si="447"/>
        <v>0.61605539508899732</v>
      </c>
      <c r="AX291" s="635">
        <f t="shared" si="447"/>
        <v>0.18561956511770514</v>
      </c>
      <c r="AY291" s="635">
        <f t="shared" si="447"/>
        <v>0.1983250397932976</v>
      </c>
      <c r="AZ291" s="650"/>
      <c r="BA291" s="635">
        <f t="shared" si="413"/>
        <v>1</v>
      </c>
      <c r="BC291" s="625"/>
      <c r="BD291" s="642">
        <f t="shared" si="381"/>
        <v>0.88335386647235314</v>
      </c>
      <c r="BE291" s="642">
        <f t="shared" si="382"/>
        <v>0.66190451383086379</v>
      </c>
      <c r="BF291" s="642">
        <f t="shared" si="383"/>
        <v>0.86788570808351118</v>
      </c>
      <c r="BG291" s="642">
        <v>1</v>
      </c>
      <c r="BH291" s="633"/>
      <c r="BI291" s="642">
        <f t="shared" si="384"/>
        <v>1.5946061734552137</v>
      </c>
      <c r="BJ291" s="642">
        <f t="shared" si="385"/>
        <v>1.5946061734552137</v>
      </c>
      <c r="BK291" s="642">
        <f t="shared" si="386"/>
        <v>1.5946061734552139</v>
      </c>
      <c r="BL291" s="642">
        <v>1</v>
      </c>
      <c r="BN291" s="642">
        <v>1</v>
      </c>
      <c r="BO291" s="642">
        <v>1</v>
      </c>
      <c r="BP291" s="642">
        <v>1</v>
      </c>
      <c r="BQ291" s="642">
        <v>1</v>
      </c>
      <c r="BT291" s="634">
        <f t="shared" si="387"/>
        <v>0.82294456833809249</v>
      </c>
      <c r="BU291" s="634">
        <f t="shared" si="388"/>
        <v>1.1518932909138486</v>
      </c>
      <c r="BV291" s="634">
        <f t="shared" si="389"/>
        <v>1.2676009420764827</v>
      </c>
      <c r="BW291" s="634">
        <f t="shared" si="390"/>
        <v>1.1750292718487656</v>
      </c>
      <c r="BX291" s="634">
        <v>1</v>
      </c>
      <c r="BY291" s="634">
        <v>1</v>
      </c>
      <c r="BZ291" s="634">
        <f t="shared" si="391"/>
        <v>0.77335876097402056</v>
      </c>
      <c r="CA291" s="634">
        <f t="shared" si="414"/>
        <v>0.94794432706264153</v>
      </c>
      <c r="CB291" s="634">
        <f t="shared" si="392"/>
        <v>0.94794432706264198</v>
      </c>
      <c r="CC291" s="634"/>
      <c r="CD291" s="634">
        <f t="shared" si="393"/>
        <v>1.4894682119629388</v>
      </c>
      <c r="CE291" s="625">
        <f t="shared" si="442"/>
        <v>0.99999999999999956</v>
      </c>
      <c r="CG291" s="579"/>
      <c r="CI291" s="625">
        <f t="shared" si="394"/>
        <v>0.41902596746545162</v>
      </c>
      <c r="CJ291" s="625">
        <f t="shared" si="395"/>
        <v>0.46473129548044267</v>
      </c>
      <c r="CK291" s="625">
        <f t="shared" si="396"/>
        <v>0.11624273705410562</v>
      </c>
      <c r="CL291" s="625">
        <f t="shared" si="397"/>
        <v>0</v>
      </c>
      <c r="CN291" s="625">
        <f t="shared" si="450"/>
        <v>0.43442131996462258</v>
      </c>
      <c r="CO291" s="625">
        <f t="shared" si="450"/>
        <v>0.45314954406420993</v>
      </c>
      <c r="CP291" s="625">
        <f t="shared" si="450"/>
        <v>0.11209593370255617</v>
      </c>
      <c r="CQ291" s="625"/>
      <c r="CR291" s="625">
        <f t="shared" si="399"/>
        <v>0.99966679773138867</v>
      </c>
      <c r="CT291" s="625">
        <f t="shared" si="444"/>
        <v>0.4345661183811288</v>
      </c>
      <c r="CU291" s="625">
        <f t="shared" si="444"/>
        <v>0.45330058484744395</v>
      </c>
      <c r="CV291" s="625">
        <f t="shared" si="444"/>
        <v>0.11213329677142728</v>
      </c>
      <c r="CW291" s="625">
        <f t="shared" si="444"/>
        <v>0</v>
      </c>
      <c r="CZ291" s="625">
        <f t="shared" si="416"/>
        <v>-3.4229482282550731E-2</v>
      </c>
      <c r="DA291" s="625">
        <f t="shared" si="417"/>
        <v>3.0380148232827069E-2</v>
      </c>
      <c r="DB291" s="625">
        <f t="shared" si="418"/>
        <v>-5.5667756453177029E-2</v>
      </c>
      <c r="DC291" s="625">
        <f t="shared" si="419"/>
        <v>0</v>
      </c>
      <c r="DE291" s="625">
        <f t="shared" si="420"/>
        <v>3.8378976126701568E-2</v>
      </c>
      <c r="DF291" s="625">
        <f t="shared" si="421"/>
        <v>3.8378976126701568E-2</v>
      </c>
      <c r="DG291" s="625">
        <f t="shared" si="422"/>
        <v>3.8378976126701783E-2</v>
      </c>
      <c r="DH291" s="625">
        <f t="shared" si="423"/>
        <v>0</v>
      </c>
      <c r="DI291" s="625"/>
      <c r="DJ291" s="625">
        <f t="shared" si="448"/>
        <v>0.11513692838010492</v>
      </c>
      <c r="DK291" s="625">
        <f t="shared" si="424"/>
        <v>-4.1662901733266991E-2</v>
      </c>
      <c r="DL291" s="625">
        <f t="shared" si="425"/>
        <v>1.6151050104822585E-2</v>
      </c>
      <c r="DM291" s="625">
        <f t="shared" si="426"/>
        <v>0.12460672647258085</v>
      </c>
      <c r="DN291" s="625"/>
      <c r="DP291" s="625">
        <f t="shared" si="427"/>
        <v>3.8378976126701568E-2</v>
      </c>
      <c r="DQ291" s="625">
        <f t="shared" si="428"/>
        <v>3.8378976126701568E-2</v>
      </c>
      <c r="DR291" s="625">
        <f t="shared" si="429"/>
        <v>3.8378976126701783E-2</v>
      </c>
      <c r="DS291" s="625">
        <f t="shared" si="430"/>
        <v>0</v>
      </c>
      <c r="DU291" s="625">
        <f t="shared" si="431"/>
        <v>0</v>
      </c>
      <c r="DV291" s="625">
        <f t="shared" si="432"/>
        <v>0</v>
      </c>
      <c r="DW291" s="625">
        <f t="shared" si="433"/>
        <v>0</v>
      </c>
      <c r="DX291" s="625">
        <f t="shared" si="434"/>
        <v>0</v>
      </c>
      <c r="EB291" s="625">
        <f t="shared" si="435"/>
        <v>0.99268107142001405</v>
      </c>
      <c r="EC291" s="625">
        <f t="shared" si="436"/>
        <v>0.69333424030195145</v>
      </c>
      <c r="ED291" s="625">
        <f t="shared" si="401"/>
        <v>0.77335876097402056</v>
      </c>
      <c r="EE291" s="625"/>
      <c r="EF291" s="625">
        <f t="shared" si="437"/>
        <v>1.0391249618200402</v>
      </c>
      <c r="EG291" s="625">
        <f t="shared" si="438"/>
        <v>1.2842417562564004</v>
      </c>
      <c r="EH291" s="625">
        <f t="shared" si="402"/>
        <v>1.2676009420764827</v>
      </c>
      <c r="EJ291" s="625">
        <f t="shared" si="439"/>
        <v>1.0031936468693261</v>
      </c>
      <c r="EK291" s="625">
        <f t="shared" si="440"/>
        <v>1.1963631069715546</v>
      </c>
      <c r="EL291" s="625">
        <f t="shared" si="403"/>
        <v>1.1750292718487656</v>
      </c>
      <c r="EP291" s="581"/>
    </row>
    <row r="292" spans="1:146" x14ac:dyDescent="0.2">
      <c r="A292" s="619" t="s">
        <v>218</v>
      </c>
      <c r="B292" s="575">
        <f t="shared" si="367"/>
        <v>2005</v>
      </c>
      <c r="D292" s="630">
        <f>Mining_Data!M45</f>
        <v>272.37148283562345</v>
      </c>
      <c r="E292" s="630">
        <f>Mining_Data!N45</f>
        <v>342.33387278706152</v>
      </c>
      <c r="F292" s="630">
        <f>Mining_Data!O45</f>
        <v>84.454030901721552</v>
      </c>
      <c r="G292" s="630"/>
      <c r="H292" s="630">
        <f t="shared" si="449"/>
        <v>699.1593865244065</v>
      </c>
      <c r="I292" s="635"/>
      <c r="J292" s="636">
        <f t="shared" si="445"/>
        <v>219035</v>
      </c>
      <c r="K292" s="636">
        <f t="shared" si="445"/>
        <v>72284</v>
      </c>
      <c r="L292" s="636">
        <f t="shared" si="445"/>
        <v>80689</v>
      </c>
      <c r="M292" s="636"/>
      <c r="N292" s="636">
        <f t="shared" si="404"/>
        <v>372008</v>
      </c>
      <c r="O292" s="781"/>
      <c r="P292" s="779"/>
      <c r="Q292" s="779"/>
      <c r="R292" s="639">
        <f t="shared" si="446"/>
        <v>113205.97193885094</v>
      </c>
      <c r="S292" s="639">
        <f t="shared" si="446"/>
        <v>37359.236996954372</v>
      </c>
      <c r="T292" s="639">
        <f t="shared" si="446"/>
        <v>41703.274224548331</v>
      </c>
      <c r="U292" s="645"/>
      <c r="V292" s="630">
        <f t="shared" si="405"/>
        <v>192268.48316035364</v>
      </c>
      <c r="X292" s="639">
        <f t="shared" si="371"/>
        <v>1.2435066671336703</v>
      </c>
      <c r="Y292" s="639">
        <f t="shared" si="372"/>
        <v>4.7359564051112484</v>
      </c>
      <c r="Z292" s="639">
        <f t="shared" si="373"/>
        <v>1.0466610182518257</v>
      </c>
      <c r="AA292" s="630"/>
      <c r="AB292" s="630">
        <f t="shared" si="406"/>
        <v>3.6363702206008526</v>
      </c>
      <c r="AE292" s="639">
        <f t="shared" si="407"/>
        <v>2.4059815765085872</v>
      </c>
      <c r="AF292" s="639">
        <f t="shared" si="408"/>
        <v>9.1632993686399313</v>
      </c>
      <c r="AG292" s="639">
        <f t="shared" si="409"/>
        <v>2.0251175110852158</v>
      </c>
      <c r="AH292" s="630"/>
      <c r="AI292" s="639">
        <f t="shared" si="374"/>
        <v>3.6363702206008526</v>
      </c>
      <c r="AK292" s="640">
        <f t="shared" si="375"/>
        <v>0.85259367148505982</v>
      </c>
      <c r="AL292" s="640">
        <f t="shared" si="376"/>
        <v>0.66100586788680116</v>
      </c>
      <c r="AM292" s="640">
        <f t="shared" si="377"/>
        <v>0.81820240858021964</v>
      </c>
      <c r="AN292" s="641"/>
      <c r="AO292" s="640">
        <f t="shared" si="378"/>
        <v>1.386779281637543</v>
      </c>
      <c r="AQ292" s="635">
        <f t="shared" si="410"/>
        <v>1.9348360890211111</v>
      </c>
      <c r="AR292" s="635">
        <f t="shared" si="411"/>
        <v>1.9348360890211111</v>
      </c>
      <c r="AS292" s="635">
        <f t="shared" si="412"/>
        <v>1.9348360890211109</v>
      </c>
      <c r="AT292" s="635"/>
      <c r="AU292" s="635">
        <f t="shared" si="379"/>
        <v>1.9348360890211111</v>
      </c>
      <c r="AW292" s="635">
        <f t="shared" si="447"/>
        <v>0.58879110126663947</v>
      </c>
      <c r="AX292" s="635">
        <f t="shared" si="447"/>
        <v>0.19430764929786457</v>
      </c>
      <c r="AY292" s="635">
        <f t="shared" si="447"/>
        <v>0.21690124943549602</v>
      </c>
      <c r="AZ292" s="650"/>
      <c r="BA292" s="635">
        <f t="shared" si="413"/>
        <v>1</v>
      </c>
      <c r="BC292" s="625"/>
      <c r="BD292" s="642">
        <f t="shared" si="381"/>
        <v>0.85259367148505982</v>
      </c>
      <c r="BE292" s="642">
        <f t="shared" si="382"/>
        <v>0.66100586788680116</v>
      </c>
      <c r="BF292" s="642">
        <f t="shared" si="383"/>
        <v>0.81820240858021964</v>
      </c>
      <c r="BG292" s="642">
        <v>1</v>
      </c>
      <c r="BH292" s="633"/>
      <c r="BI292" s="642">
        <f t="shared" si="384"/>
        <v>1.9348360890211111</v>
      </c>
      <c r="BJ292" s="642">
        <f t="shared" si="385"/>
        <v>1.9348360890211111</v>
      </c>
      <c r="BK292" s="642">
        <f t="shared" si="386"/>
        <v>1.9348360890211109</v>
      </c>
      <c r="BL292" s="642">
        <v>1</v>
      </c>
      <c r="BN292" s="642">
        <v>1</v>
      </c>
      <c r="BO292" s="642">
        <v>1</v>
      </c>
      <c r="BP292" s="642">
        <v>1</v>
      </c>
      <c r="BQ292" s="642">
        <v>1</v>
      </c>
      <c r="BT292" s="634">
        <f t="shared" si="387"/>
        <v>0.81915184936438268</v>
      </c>
      <c r="BU292" s="634">
        <f t="shared" si="388"/>
        <v>1.386779281637543</v>
      </c>
      <c r="BV292" s="634">
        <f t="shared" si="389"/>
        <v>1.5380600489539129</v>
      </c>
      <c r="BW292" s="634">
        <f t="shared" si="390"/>
        <v>1.1917681135513143</v>
      </c>
      <c r="BX292" s="634">
        <v>1</v>
      </c>
      <c r="BY292" s="634">
        <v>1</v>
      </c>
      <c r="BZ292" s="634">
        <f t="shared" si="391"/>
        <v>0.75655811112929505</v>
      </c>
      <c r="CA292" s="634">
        <f t="shared" si="414"/>
        <v>1.1359828132136034</v>
      </c>
      <c r="CB292" s="634">
        <f t="shared" si="392"/>
        <v>1.1359828132136034</v>
      </c>
      <c r="CC292" s="634"/>
      <c r="CD292" s="634">
        <f t="shared" si="393"/>
        <v>1.833010923070447</v>
      </c>
      <c r="CE292" s="625">
        <f t="shared" si="442"/>
        <v>1</v>
      </c>
      <c r="CG292" s="579"/>
      <c r="CI292" s="625">
        <f t="shared" si="394"/>
        <v>0.38956994368567405</v>
      </c>
      <c r="CJ292" s="625">
        <f t="shared" si="395"/>
        <v>0.48963638246900831</v>
      </c>
      <c r="CK292" s="625">
        <f t="shared" si="396"/>
        <v>0.12079367384531768</v>
      </c>
      <c r="CL292" s="625">
        <f t="shared" si="397"/>
        <v>0</v>
      </c>
      <c r="CN292" s="625">
        <f t="shared" si="450"/>
        <v>0.40411905191807518</v>
      </c>
      <c r="CO292" s="625">
        <f t="shared" si="450"/>
        <v>0.47707549917172687</v>
      </c>
      <c r="CP292" s="625">
        <f t="shared" si="450"/>
        <v>0.11850364153959059</v>
      </c>
      <c r="CQ292" s="625"/>
      <c r="CR292" s="625">
        <f t="shared" si="399"/>
        <v>0.99969819262939263</v>
      </c>
      <c r="CT292" s="625">
        <f t="shared" si="444"/>
        <v>0.40424105484793038</v>
      </c>
      <c r="CU292" s="625">
        <f t="shared" si="444"/>
        <v>0.47721952754253699</v>
      </c>
      <c r="CV292" s="625">
        <f t="shared" si="444"/>
        <v>0.11853941760953265</v>
      </c>
      <c r="CW292" s="625">
        <f t="shared" si="444"/>
        <v>0</v>
      </c>
      <c r="CZ292" s="625">
        <f t="shared" si="416"/>
        <v>-3.5442793408723534E-2</v>
      </c>
      <c r="DA292" s="625">
        <f t="shared" si="417"/>
        <v>-1.3585895079604165E-3</v>
      </c>
      <c r="DB292" s="625">
        <f t="shared" si="418"/>
        <v>-5.895028403007127E-2</v>
      </c>
      <c r="DC292" s="625">
        <f t="shared" si="419"/>
        <v>0</v>
      </c>
      <c r="DE292" s="625">
        <f t="shared" si="420"/>
        <v>0.19339582182305148</v>
      </c>
      <c r="DF292" s="625">
        <f t="shared" si="421"/>
        <v>0.19339582182305148</v>
      </c>
      <c r="DG292" s="625">
        <f t="shared" si="422"/>
        <v>0.19339582182305112</v>
      </c>
      <c r="DH292" s="625">
        <f t="shared" si="423"/>
        <v>0</v>
      </c>
      <c r="DI292" s="625"/>
      <c r="DJ292" s="625">
        <f t="shared" si="448"/>
        <v>0.58018746546915412</v>
      </c>
      <c r="DK292" s="625">
        <f t="shared" si="424"/>
        <v>-4.5265432620298938E-2</v>
      </c>
      <c r="DL292" s="625">
        <f t="shared" si="425"/>
        <v>4.5743493798648081E-2</v>
      </c>
      <c r="DM292" s="625">
        <f t="shared" si="426"/>
        <v>8.9534878403120119E-2</v>
      </c>
      <c r="DN292" s="625"/>
      <c r="DP292" s="625">
        <f t="shared" si="427"/>
        <v>0.19339582182305148</v>
      </c>
      <c r="DQ292" s="625">
        <f t="shared" si="428"/>
        <v>0.19339582182305148</v>
      </c>
      <c r="DR292" s="625">
        <f t="shared" si="429"/>
        <v>0.19339582182305112</v>
      </c>
      <c r="DS292" s="625">
        <f t="shared" si="430"/>
        <v>0</v>
      </c>
      <c r="DU292" s="625">
        <f t="shared" si="431"/>
        <v>0</v>
      </c>
      <c r="DV292" s="625">
        <f t="shared" si="432"/>
        <v>0</v>
      </c>
      <c r="DW292" s="625">
        <f t="shared" si="433"/>
        <v>0</v>
      </c>
      <c r="DX292" s="625">
        <f t="shared" si="434"/>
        <v>0</v>
      </c>
      <c r="EB292" s="625">
        <f t="shared" si="435"/>
        <v>0.97827573605868823</v>
      </c>
      <c r="EC292" s="625">
        <f t="shared" si="436"/>
        <v>0.678272064266083</v>
      </c>
      <c r="ED292" s="625">
        <f t="shared" si="401"/>
        <v>0.75655811112929505</v>
      </c>
      <c r="EE292" s="625"/>
      <c r="EF292" s="625">
        <f t="shared" si="437"/>
        <v>1.2133629740242902</v>
      </c>
      <c r="EG292" s="625">
        <f t="shared" si="438"/>
        <v>1.5582513967374434</v>
      </c>
      <c r="EH292" s="625">
        <f t="shared" si="402"/>
        <v>1.5380600489539129</v>
      </c>
      <c r="EJ292" s="625">
        <f t="shared" si="439"/>
        <v>1.0142454678394626</v>
      </c>
      <c r="EK292" s="625">
        <f t="shared" si="440"/>
        <v>1.2134058591362373</v>
      </c>
      <c r="EL292" s="625">
        <f t="shared" si="403"/>
        <v>1.1917681135513143</v>
      </c>
      <c r="EP292" s="581"/>
    </row>
    <row r="293" spans="1:146" x14ac:dyDescent="0.2">
      <c r="A293" s="619" t="s">
        <v>218</v>
      </c>
      <c r="B293" s="575">
        <f t="shared" si="367"/>
        <v>2006</v>
      </c>
      <c r="D293" s="630">
        <f>Mining_Data!M46</f>
        <v>263.24050570738348</v>
      </c>
      <c r="E293" s="630">
        <f>Mining_Data!N46</f>
        <v>340.17925475792299</v>
      </c>
      <c r="F293" s="630">
        <f>Mining_Data!O46</f>
        <v>89.891398181600437</v>
      </c>
      <c r="G293" s="630"/>
      <c r="H293" s="630">
        <f t="shared" si="449"/>
        <v>693.31115864690696</v>
      </c>
      <c r="I293" s="635"/>
      <c r="J293" s="636">
        <f t="shared" si="445"/>
        <v>219615.44275000002</v>
      </c>
      <c r="K293" s="636">
        <f t="shared" si="445"/>
        <v>74487.939160000009</v>
      </c>
      <c r="L293" s="636">
        <f t="shared" si="445"/>
        <v>91436.2</v>
      </c>
      <c r="M293" s="636"/>
      <c r="N293" s="636">
        <f t="shared" si="404"/>
        <v>385539.58191000001</v>
      </c>
      <c r="O293" s="781"/>
      <c r="P293" s="779"/>
      <c r="Q293" s="779"/>
      <c r="R293" s="639">
        <f t="shared" si="446"/>
        <v>116735.6115373802</v>
      </c>
      <c r="S293" s="639">
        <f t="shared" si="446"/>
        <v>39593.732667971824</v>
      </c>
      <c r="T293" s="639">
        <f t="shared" si="446"/>
        <v>48602.505315643168</v>
      </c>
      <c r="U293" s="645"/>
      <c r="V293" s="630">
        <f t="shared" si="405"/>
        <v>204931.84952099517</v>
      </c>
      <c r="X293" s="639">
        <f t="shared" si="371"/>
        <v>1.19864296613715</v>
      </c>
      <c r="Y293" s="639">
        <f t="shared" si="372"/>
        <v>4.5669038316017616</v>
      </c>
      <c r="Z293" s="639">
        <f t="shared" si="373"/>
        <v>0.98310513977615477</v>
      </c>
      <c r="AA293" s="630"/>
      <c r="AB293" s="630">
        <f t="shared" si="406"/>
        <v>3.3831303443922587</v>
      </c>
      <c r="AE293" s="639">
        <f t="shared" si="407"/>
        <v>2.2550145773048058</v>
      </c>
      <c r="AF293" s="639">
        <f t="shared" si="408"/>
        <v>8.5917450019331199</v>
      </c>
      <c r="AG293" s="639">
        <f t="shared" si="409"/>
        <v>1.8495219042271893</v>
      </c>
      <c r="AH293" s="630"/>
      <c r="AI293" s="639">
        <f t="shared" si="374"/>
        <v>3.3831303443922587</v>
      </c>
      <c r="AK293" s="640">
        <f t="shared" si="375"/>
        <v>0.82183347649776639</v>
      </c>
      <c r="AL293" s="640">
        <f t="shared" si="376"/>
        <v>0.63741089920201011</v>
      </c>
      <c r="AM293" s="640">
        <f t="shared" si="377"/>
        <v>0.768519109076928</v>
      </c>
      <c r="AN293" s="641"/>
      <c r="AO293" s="640">
        <f t="shared" si="378"/>
        <v>1.2902028077623098</v>
      </c>
      <c r="AQ293" s="635">
        <f t="shared" si="410"/>
        <v>1.8813063113964705</v>
      </c>
      <c r="AR293" s="635">
        <f t="shared" si="411"/>
        <v>1.8813063113964705</v>
      </c>
      <c r="AS293" s="635">
        <f t="shared" si="412"/>
        <v>1.8813063113964705</v>
      </c>
      <c r="AT293" s="635"/>
      <c r="AU293" s="635">
        <f t="shared" si="379"/>
        <v>1.8813063113964708</v>
      </c>
      <c r="AW293" s="635">
        <f t="shared" si="447"/>
        <v>0.56963137652949691</v>
      </c>
      <c r="AX293" s="635">
        <f t="shared" si="447"/>
        <v>0.19320438848581936</v>
      </c>
      <c r="AY293" s="635">
        <f t="shared" si="447"/>
        <v>0.23716423498468384</v>
      </c>
      <c r="AZ293" s="650"/>
      <c r="BA293" s="635">
        <f t="shared" si="413"/>
        <v>1</v>
      </c>
      <c r="BC293" s="625"/>
      <c r="BD293" s="642">
        <f t="shared" si="381"/>
        <v>0.82183347649776639</v>
      </c>
      <c r="BE293" s="642">
        <f t="shared" si="382"/>
        <v>0.63741089920201011</v>
      </c>
      <c r="BF293" s="642">
        <f t="shared" si="383"/>
        <v>0.768519109076928</v>
      </c>
      <c r="BG293" s="642">
        <v>1</v>
      </c>
      <c r="BH293" s="633"/>
      <c r="BI293" s="642">
        <f t="shared" si="384"/>
        <v>1.8813063113964705</v>
      </c>
      <c r="BJ293" s="642">
        <f t="shared" si="385"/>
        <v>1.8813063113964705</v>
      </c>
      <c r="BK293" s="642">
        <f t="shared" si="386"/>
        <v>1.8813063113964705</v>
      </c>
      <c r="BL293" s="642">
        <v>1</v>
      </c>
      <c r="BN293" s="642">
        <v>1</v>
      </c>
      <c r="BO293" s="642">
        <v>1</v>
      </c>
      <c r="BP293" s="642">
        <v>1</v>
      </c>
      <c r="BQ293" s="642">
        <v>1</v>
      </c>
      <c r="BT293" s="634">
        <f t="shared" si="387"/>
        <v>0.84894803747432157</v>
      </c>
      <c r="BU293" s="634">
        <f t="shared" si="388"/>
        <v>1.2902028077623098</v>
      </c>
      <c r="BV293" s="634">
        <f t="shared" si="389"/>
        <v>1.4955076007847756</v>
      </c>
      <c r="BW293" s="634">
        <f t="shared" si="390"/>
        <v>1.1866122520705296</v>
      </c>
      <c r="BX293" s="634">
        <v>1</v>
      </c>
      <c r="BY293" s="634">
        <v>1</v>
      </c>
      <c r="BZ293" s="634">
        <f t="shared" si="391"/>
        <v>0.72704372391263594</v>
      </c>
      <c r="CA293" s="634">
        <f t="shared" si="414"/>
        <v>1.0953151415936719</v>
      </c>
      <c r="CB293" s="634">
        <f t="shared" si="392"/>
        <v>1.0953151415936724</v>
      </c>
      <c r="CC293" s="634"/>
      <c r="CD293" s="634">
        <f t="shared" si="393"/>
        <v>1.7745876421558171</v>
      </c>
      <c r="CE293" s="625">
        <f t="shared" si="442"/>
        <v>0.99999999999999956</v>
      </c>
      <c r="CG293" s="579"/>
      <c r="CI293" s="625">
        <f t="shared" si="394"/>
        <v>0.37968594969844982</v>
      </c>
      <c r="CJ293" s="625">
        <f t="shared" si="395"/>
        <v>0.49065884850581387</v>
      </c>
      <c r="CK293" s="625">
        <f t="shared" si="396"/>
        <v>0.12965520179573625</v>
      </c>
      <c r="CL293" s="625">
        <f t="shared" si="397"/>
        <v>0</v>
      </c>
      <c r="CN293" s="625">
        <f t="shared" si="450"/>
        <v>0.38460677956175954</v>
      </c>
      <c r="CO293" s="625">
        <f t="shared" si="450"/>
        <v>0.49014743774552677</v>
      </c>
      <c r="CP293" s="625">
        <f t="shared" si="450"/>
        <v>0.12517216307281331</v>
      </c>
      <c r="CQ293" s="625"/>
      <c r="CR293" s="625">
        <f t="shared" si="399"/>
        <v>0.99992638038009962</v>
      </c>
      <c r="CT293" s="625">
        <f t="shared" ref="CT293:CW297" si="451">CN293/$CR293</f>
        <v>0.3846350962513459</v>
      </c>
      <c r="CU293" s="625">
        <f t="shared" si="451"/>
        <v>0.49018352487030914</v>
      </c>
      <c r="CV293" s="625">
        <f t="shared" si="451"/>
        <v>0.12518137887834493</v>
      </c>
      <c r="CW293" s="625">
        <f t="shared" si="451"/>
        <v>0</v>
      </c>
      <c r="CZ293" s="625">
        <f t="shared" si="416"/>
        <v>-3.6745290498960165E-2</v>
      </c>
      <c r="DA293" s="625">
        <f t="shared" si="417"/>
        <v>-3.6348215792647437E-2</v>
      </c>
      <c r="DB293" s="625">
        <f t="shared" si="418"/>
        <v>-6.2644321154148544E-2</v>
      </c>
      <c r="DC293" s="625">
        <f t="shared" si="419"/>
        <v>0</v>
      </c>
      <c r="DE293" s="625">
        <f t="shared" si="420"/>
        <v>-2.8056232342264523E-2</v>
      </c>
      <c r="DF293" s="625">
        <f t="shared" si="421"/>
        <v>-2.8056232342264523E-2</v>
      </c>
      <c r="DG293" s="625">
        <f t="shared" si="422"/>
        <v>-2.8056232342264408E-2</v>
      </c>
      <c r="DH293" s="625">
        <f t="shared" si="423"/>
        <v>0</v>
      </c>
      <c r="DI293" s="625"/>
      <c r="DJ293" s="625">
        <f t="shared" si="448"/>
        <v>-8.4168697026793457E-2</v>
      </c>
      <c r="DK293" s="625">
        <f t="shared" si="424"/>
        <v>-3.3082010182660979E-2</v>
      </c>
      <c r="DL293" s="625">
        <f t="shared" si="425"/>
        <v>-5.6940878494453088E-3</v>
      </c>
      <c r="DM293" s="625">
        <f t="shared" si="426"/>
        <v>8.9310697519934229E-2</v>
      </c>
      <c r="DN293" s="625"/>
      <c r="DP293" s="625">
        <f t="shared" si="427"/>
        <v>-2.8056232342264523E-2</v>
      </c>
      <c r="DQ293" s="625">
        <f t="shared" si="428"/>
        <v>-2.8056232342264523E-2</v>
      </c>
      <c r="DR293" s="625">
        <f t="shared" si="429"/>
        <v>-2.8056232342264408E-2</v>
      </c>
      <c r="DS293" s="625">
        <f t="shared" si="430"/>
        <v>0</v>
      </c>
      <c r="DU293" s="625">
        <f t="shared" si="431"/>
        <v>0</v>
      </c>
      <c r="DV293" s="625">
        <f t="shared" si="432"/>
        <v>0</v>
      </c>
      <c r="DW293" s="625">
        <f t="shared" si="433"/>
        <v>0</v>
      </c>
      <c r="DX293" s="625">
        <f t="shared" si="434"/>
        <v>0</v>
      </c>
      <c r="EB293" s="625">
        <f t="shared" si="435"/>
        <v>0.9609886051282911</v>
      </c>
      <c r="EC293" s="625">
        <f t="shared" si="436"/>
        <v>0.65181172493654971</v>
      </c>
      <c r="ED293" s="625">
        <f t="shared" si="401"/>
        <v>0.72704372391263594</v>
      </c>
      <c r="EE293" s="625"/>
      <c r="EF293" s="625">
        <f t="shared" si="437"/>
        <v>0.97233368866314518</v>
      </c>
      <c r="EG293" s="625">
        <f t="shared" si="438"/>
        <v>1.5151403284542164</v>
      </c>
      <c r="EH293" s="625">
        <f t="shared" si="402"/>
        <v>1.4955076007847756</v>
      </c>
      <c r="EJ293" s="625">
        <f t="shared" si="439"/>
        <v>0.99567377124613532</v>
      </c>
      <c r="EK293" s="625">
        <f t="shared" si="440"/>
        <v>1.2081563878183343</v>
      </c>
      <c r="EL293" s="625">
        <f t="shared" si="403"/>
        <v>1.1866122520705296</v>
      </c>
      <c r="EP293" s="581"/>
    </row>
    <row r="294" spans="1:146" x14ac:dyDescent="0.2">
      <c r="A294" s="619" t="s">
        <v>218</v>
      </c>
      <c r="B294" s="575">
        <f>B293+1</f>
        <v>2007</v>
      </c>
      <c r="D294" s="630">
        <f>Mining_Data!M47</f>
        <v>261.64656974062268</v>
      </c>
      <c r="E294" s="630">
        <f>Mining_Data!N47</f>
        <v>330.69897348682719</v>
      </c>
      <c r="F294" s="630">
        <f>Mining_Data!O47</f>
        <v>97.006378042076449</v>
      </c>
      <c r="G294" s="630"/>
      <c r="H294" s="630">
        <f t="shared" si="449"/>
        <v>689.35192126952631</v>
      </c>
      <c r="I294" s="635"/>
      <c r="J294" s="636">
        <f t="shared" si="445"/>
        <v>226773.50655000002</v>
      </c>
      <c r="K294" s="636">
        <f t="shared" si="445"/>
        <v>72209.547480000008</v>
      </c>
      <c r="L294" s="636">
        <f t="shared" si="445"/>
        <v>105493.4</v>
      </c>
      <c r="M294" s="636"/>
      <c r="N294" s="636">
        <f t="shared" si="404"/>
        <v>404476.45403000002</v>
      </c>
      <c r="O294" s="781"/>
      <c r="P294" s="779"/>
      <c r="Q294" s="779"/>
      <c r="R294" s="639">
        <f t="shared" si="446"/>
        <v>119810.02002208105</v>
      </c>
      <c r="S294" s="639">
        <f t="shared" si="446"/>
        <v>38150.079614598668</v>
      </c>
      <c r="T294" s="639">
        <f t="shared" si="446"/>
        <v>55734.757373038483</v>
      </c>
      <c r="U294" s="645"/>
      <c r="V294" s="630">
        <f t="shared" si="405"/>
        <v>213694.85700971819</v>
      </c>
      <c r="X294" s="639">
        <f t="shared" si="371"/>
        <v>1.1537792651406293</v>
      </c>
      <c r="Y294" s="639">
        <f t="shared" si="372"/>
        <v>4.579712586876707</v>
      </c>
      <c r="Z294" s="639">
        <f t="shared" si="373"/>
        <v>0.91954926130048376</v>
      </c>
      <c r="AA294" s="630"/>
      <c r="AB294" s="630">
        <f t="shared" si="406"/>
        <v>3.2258704346739457</v>
      </c>
      <c r="AE294" s="639">
        <f t="shared" si="407"/>
        <v>2.1838454721266309</v>
      </c>
      <c r="AF294" s="639">
        <f t="shared" si="408"/>
        <v>8.6683691574861239</v>
      </c>
      <c r="AG294" s="639">
        <f t="shared" si="409"/>
        <v>1.7405005891171779</v>
      </c>
      <c r="AH294" s="630"/>
      <c r="AI294" s="639">
        <f t="shared" si="374"/>
        <v>3.2258704346739457</v>
      </c>
      <c r="AK294" s="640">
        <f t="shared" si="375"/>
        <v>0.79107328151047251</v>
      </c>
      <c r="AL294" s="640">
        <f t="shared" si="376"/>
        <v>0.63919863998187187</v>
      </c>
      <c r="AM294" s="640">
        <f t="shared" si="377"/>
        <v>0.71883580957363624</v>
      </c>
      <c r="AN294" s="641"/>
      <c r="AO294" s="640">
        <f t="shared" si="378"/>
        <v>1.2302296005805857</v>
      </c>
      <c r="AQ294" s="635">
        <f t="shared" si="410"/>
        <v>1.8927758004564688</v>
      </c>
      <c r="AR294" s="635">
        <f t="shared" si="411"/>
        <v>1.8927758004564688</v>
      </c>
      <c r="AS294" s="635">
        <f t="shared" si="412"/>
        <v>1.8927758004564688</v>
      </c>
      <c r="AT294" s="635"/>
      <c r="AU294" s="635">
        <f t="shared" si="379"/>
        <v>1.892775800456469</v>
      </c>
      <c r="AW294" s="635">
        <f t="shared" si="447"/>
        <v>0.56065935183752436</v>
      </c>
      <c r="AX294" s="635">
        <f t="shared" si="447"/>
        <v>0.17852596056096809</v>
      </c>
      <c r="AY294" s="635">
        <f t="shared" si="447"/>
        <v>0.26081468760150756</v>
      </c>
      <c r="AZ294" s="650"/>
      <c r="BA294" s="635">
        <f t="shared" si="413"/>
        <v>1</v>
      </c>
      <c r="BC294" s="625"/>
      <c r="BD294" s="642">
        <f t="shared" si="381"/>
        <v>0.79107328151047251</v>
      </c>
      <c r="BE294" s="642">
        <f t="shared" si="382"/>
        <v>0.63919863998187187</v>
      </c>
      <c r="BF294" s="642">
        <f t="shared" si="383"/>
        <v>0.71883580957363624</v>
      </c>
      <c r="BG294" s="642">
        <v>1</v>
      </c>
      <c r="BH294" s="633"/>
      <c r="BI294" s="642">
        <f t="shared" si="384"/>
        <v>1.8927758004564688</v>
      </c>
      <c r="BJ294" s="642">
        <f t="shared" si="385"/>
        <v>1.8927758004564688</v>
      </c>
      <c r="BK294" s="642">
        <f t="shared" si="386"/>
        <v>1.8927758004564688</v>
      </c>
      <c r="BL294" s="642">
        <v>1</v>
      </c>
      <c r="BN294" s="642">
        <v>1</v>
      </c>
      <c r="BO294" s="642">
        <v>1</v>
      </c>
      <c r="BP294" s="642">
        <v>1</v>
      </c>
      <c r="BQ294" s="642">
        <v>1</v>
      </c>
      <c r="BT294" s="634">
        <f t="shared" si="387"/>
        <v>0.89064653271709815</v>
      </c>
      <c r="BU294" s="634">
        <f t="shared" si="388"/>
        <v>1.2302296005805857</v>
      </c>
      <c r="BV294" s="634">
        <f t="shared" si="389"/>
        <v>1.5046250464460369</v>
      </c>
      <c r="BW294" s="634">
        <f t="shared" si="390"/>
        <v>1.1497912212512473</v>
      </c>
      <c r="BX294" s="634">
        <v>1</v>
      </c>
      <c r="BY294" s="634">
        <v>1</v>
      </c>
      <c r="BZ294" s="634">
        <f t="shared" si="391"/>
        <v>0.71111345659504899</v>
      </c>
      <c r="CA294" s="634">
        <f t="shared" si="414"/>
        <v>1.0956997282030392</v>
      </c>
      <c r="CB294" s="634">
        <f t="shared" si="392"/>
        <v>1.0956997282030392</v>
      </c>
      <c r="CC294" s="634"/>
      <c r="CD294" s="634">
        <f t="shared" si="393"/>
        <v>1.7300046696784035</v>
      </c>
      <c r="CE294" s="625">
        <f t="shared" si="442"/>
        <v>1</v>
      </c>
      <c r="CG294" s="579"/>
      <c r="CI294" s="625">
        <f t="shared" si="394"/>
        <v>0.37955442157725239</v>
      </c>
      <c r="CJ294" s="625">
        <f t="shared" si="395"/>
        <v>0.47972445319047546</v>
      </c>
      <c r="CK294" s="625">
        <f t="shared" si="396"/>
        <v>0.14072112523227218</v>
      </c>
      <c r="CL294" s="625">
        <f t="shared" si="397"/>
        <v>0</v>
      </c>
      <c r="CN294" s="625">
        <f>(CI294-CI293)/LN(CI294/CI293)</f>
        <v>0.37962018184025936</v>
      </c>
      <c r="CO294" s="625">
        <f>(CJ294-CJ293)/LN(CJ294/CJ293)</f>
        <v>0.48517111514004374</v>
      </c>
      <c r="CP294" s="625">
        <f>(CK294-CK293)/LN(CK294/CK293)</f>
        <v>0.13511264567914541</v>
      </c>
      <c r="CQ294" s="625"/>
      <c r="CR294" s="625">
        <f t="shared" si="399"/>
        <v>0.99990394265944849</v>
      </c>
      <c r="CT294" s="625">
        <f t="shared" si="451"/>
        <v>0.37965665064844334</v>
      </c>
      <c r="CU294" s="625">
        <f t="shared" si="451"/>
        <v>0.4852177238641866</v>
      </c>
      <c r="CV294" s="625">
        <f t="shared" si="451"/>
        <v>0.13512562548737009</v>
      </c>
      <c r="CW294" s="625">
        <f t="shared" si="451"/>
        <v>0</v>
      </c>
      <c r="CZ294" s="625">
        <f t="shared" si="416"/>
        <v>-3.8147183586297463E-2</v>
      </c>
      <c r="DA294" s="625">
        <f t="shared" si="417"/>
        <v>2.8007654550879315E-3</v>
      </c>
      <c r="DB294" s="625">
        <f t="shared" si="418"/>
        <v>-6.6832455873311589E-2</v>
      </c>
      <c r="DC294" s="625">
        <f t="shared" si="419"/>
        <v>0</v>
      </c>
      <c r="DE294" s="625">
        <f t="shared" si="420"/>
        <v>6.0780470744950183E-3</v>
      </c>
      <c r="DF294" s="625">
        <f t="shared" si="421"/>
        <v>6.0780470744950183E-3</v>
      </c>
      <c r="DG294" s="625">
        <f t="shared" si="422"/>
        <v>6.0780470744950183E-3</v>
      </c>
      <c r="DH294" s="625">
        <f t="shared" si="423"/>
        <v>0</v>
      </c>
      <c r="DI294" s="625"/>
      <c r="DJ294" s="625">
        <f t="shared" si="448"/>
        <v>1.8234141223485056E-2</v>
      </c>
      <c r="DK294" s="625">
        <f t="shared" si="424"/>
        <v>-1.5875938663369317E-2</v>
      </c>
      <c r="DL294" s="625">
        <f t="shared" si="425"/>
        <v>-7.9014608289295504E-2</v>
      </c>
      <c r="DM294" s="625">
        <f t="shared" si="426"/>
        <v>9.505727019916374E-2</v>
      </c>
      <c r="DN294" s="625"/>
      <c r="DP294" s="625">
        <f t="shared" si="427"/>
        <v>6.0780470744950183E-3</v>
      </c>
      <c r="DQ294" s="625">
        <f t="shared" si="428"/>
        <v>6.0780470744950183E-3</v>
      </c>
      <c r="DR294" s="625">
        <f t="shared" si="429"/>
        <v>6.0780470744950183E-3</v>
      </c>
      <c r="DS294" s="625">
        <f t="shared" si="430"/>
        <v>0</v>
      </c>
      <c r="DU294" s="625">
        <f t="shared" si="431"/>
        <v>0</v>
      </c>
      <c r="DV294" s="625">
        <f t="shared" si="432"/>
        <v>0</v>
      </c>
      <c r="DW294" s="625">
        <f t="shared" si="433"/>
        <v>0</v>
      </c>
      <c r="DX294" s="625">
        <f t="shared" si="434"/>
        <v>0</v>
      </c>
      <c r="EB294" s="625">
        <f t="shared" si="435"/>
        <v>0.97808898310564174</v>
      </c>
      <c r="EC294" s="625">
        <f>IF(ISERR(EB294),EC293,EB294*EC293)</f>
        <v>0.6375298672195242</v>
      </c>
      <c r="ED294" s="625">
        <f t="shared" si="401"/>
        <v>0.71111345659504899</v>
      </c>
      <c r="EE294" s="625"/>
      <c r="EF294" s="625">
        <f t="shared" si="437"/>
        <v>1.0060965558827497</v>
      </c>
      <c r="EG294" s="625">
        <f>IF(ISERR(EF294),EG293,EF294*EG293)</f>
        <v>1.5243774661368452</v>
      </c>
      <c r="EH294" s="625">
        <f t="shared" si="402"/>
        <v>1.5046250464460369</v>
      </c>
      <c r="EJ294" s="625">
        <f t="shared" si="439"/>
        <v>0.96896961854638441</v>
      </c>
      <c r="EK294" s="625">
        <f>IF(ISERR(EJ294),EK293,EJ294*EK293)</f>
        <v>1.1706668342487092</v>
      </c>
      <c r="EL294" s="625">
        <f t="shared" si="403"/>
        <v>1.1497912212512473</v>
      </c>
      <c r="EP294" s="581"/>
    </row>
    <row r="295" spans="1:146" x14ac:dyDescent="0.2">
      <c r="A295" s="619" t="s">
        <v>218</v>
      </c>
      <c r="B295" s="575">
        <f t="shared" si="367"/>
        <v>2008</v>
      </c>
      <c r="D295" s="630">
        <f>Mining_Data!M48</f>
        <v>261.49241173540526</v>
      </c>
      <c r="E295" s="630">
        <f>Mining_Data!N48</f>
        <v>328.34183191195154</v>
      </c>
      <c r="F295" s="630">
        <f>Mining_Data!O48</f>
        <v>106.31672235781772</v>
      </c>
      <c r="G295" s="630"/>
      <c r="H295" s="630">
        <f>SUM(D295:G295)</f>
        <v>696.1509660051745</v>
      </c>
      <c r="I295" s="635"/>
      <c r="J295" s="636">
        <f t="shared" si="445"/>
        <v>226639.8952</v>
      </c>
      <c r="K295" s="636">
        <f t="shared" si="445"/>
        <v>70095.240479999993</v>
      </c>
      <c r="L295" s="636">
        <f t="shared" si="445"/>
        <v>115618.3</v>
      </c>
      <c r="M295" s="636"/>
      <c r="N295" s="636">
        <f t="shared" si="404"/>
        <v>412353.43568</v>
      </c>
      <c r="O295" s="781"/>
      <c r="P295" s="779"/>
      <c r="Q295" s="779"/>
      <c r="R295" s="639">
        <f t="shared" si="446"/>
        <v>112009.20806516307</v>
      </c>
      <c r="S295" s="639">
        <f t="shared" si="446"/>
        <v>34642.234406142452</v>
      </c>
      <c r="T295" s="639">
        <f t="shared" si="446"/>
        <v>57140.488039020427</v>
      </c>
      <c r="U295" s="645"/>
      <c r="V295" s="630">
        <f t="shared" si="405"/>
        <v>203791.93051032594</v>
      </c>
      <c r="X295" s="639">
        <f t="shared" si="371"/>
        <v>1.1537792651406296</v>
      </c>
      <c r="Y295" s="639">
        <f t="shared" si="372"/>
        <v>4.6842243448131988</v>
      </c>
      <c r="Z295" s="639">
        <f t="shared" si="373"/>
        <v>0.91954926130048376</v>
      </c>
      <c r="AA295" s="630"/>
      <c r="AB295" s="630">
        <f t="shared" si="406"/>
        <v>3.4159888679689461</v>
      </c>
      <c r="AE295" s="639">
        <f t="shared" si="407"/>
        <v>2.3345617405247436</v>
      </c>
      <c r="AF295" s="639">
        <f t="shared" si="408"/>
        <v>9.4780789270836685</v>
      </c>
      <c r="AG295" s="639">
        <f t="shared" si="409"/>
        <v>1.8606197812874041</v>
      </c>
      <c r="AH295" s="630"/>
      <c r="AI295" s="639">
        <f t="shared" si="374"/>
        <v>3.4159888679689461</v>
      </c>
      <c r="AK295" s="640">
        <f t="shared" si="375"/>
        <v>0.79107328151047274</v>
      </c>
      <c r="AL295" s="640">
        <f t="shared" si="376"/>
        <v>0.65378553212146773</v>
      </c>
      <c r="AM295" s="640">
        <f t="shared" si="377"/>
        <v>0.71883580957363624</v>
      </c>
      <c r="AN295" s="641"/>
      <c r="AO295" s="640">
        <f t="shared" si="378"/>
        <v>1.3027338529961527</v>
      </c>
      <c r="AQ295" s="635">
        <f t="shared" si="410"/>
        <v>2.0234041389539046</v>
      </c>
      <c r="AR295" s="635">
        <f t="shared" si="411"/>
        <v>2.0234041389539046</v>
      </c>
      <c r="AS295" s="635">
        <f t="shared" si="412"/>
        <v>2.0234041389539046</v>
      </c>
      <c r="AT295" s="635"/>
      <c r="AU295" s="635">
        <f t="shared" si="379"/>
        <v>2.0234041389539046</v>
      </c>
      <c r="AW295" s="635">
        <f t="shared" si="447"/>
        <v>0.5496253349417467</v>
      </c>
      <c r="AX295" s="635">
        <f t="shared" si="447"/>
        <v>0.16998825380079102</v>
      </c>
      <c r="AY295" s="635">
        <f t="shared" si="447"/>
        <v>0.28038641125746228</v>
      </c>
      <c r="AZ295" s="650"/>
      <c r="BA295" s="635">
        <f t="shared" si="413"/>
        <v>1</v>
      </c>
      <c r="BC295" s="625"/>
      <c r="BD295" s="642">
        <f t="shared" si="381"/>
        <v>0.79107328151047274</v>
      </c>
      <c r="BE295" s="642">
        <f t="shared" si="382"/>
        <v>0.65378553212146773</v>
      </c>
      <c r="BF295" s="642">
        <f t="shared" si="383"/>
        <v>0.71883580957363624</v>
      </c>
      <c r="BG295" s="642">
        <v>1</v>
      </c>
      <c r="BH295" s="633"/>
      <c r="BI295" s="642">
        <f t="shared" si="384"/>
        <v>2.0234041389539046</v>
      </c>
      <c r="BJ295" s="642">
        <f t="shared" si="385"/>
        <v>2.0234041389539046</v>
      </c>
      <c r="BK295" s="642">
        <f t="shared" si="386"/>
        <v>2.0234041389539046</v>
      </c>
      <c r="BL295" s="642">
        <v>1</v>
      </c>
      <c r="BN295" s="642">
        <v>1</v>
      </c>
      <c r="BO295" s="642">
        <v>1</v>
      </c>
      <c r="BP295" s="642">
        <v>1</v>
      </c>
      <c r="BQ295" s="642">
        <v>1</v>
      </c>
      <c r="BT295" s="634">
        <f t="shared" si="387"/>
        <v>0.90799143950944339</v>
      </c>
      <c r="BU295" s="634">
        <f t="shared" si="388"/>
        <v>1.3027338529961527</v>
      </c>
      <c r="BV295" s="634">
        <f t="shared" si="389"/>
        <v>1.6084654853566958</v>
      </c>
      <c r="BW295" s="634">
        <f t="shared" si="390"/>
        <v>1.1267906167963364</v>
      </c>
      <c r="BX295" s="634">
        <v>1</v>
      </c>
      <c r="BY295" s="634">
        <v>1</v>
      </c>
      <c r="BZ295" s="634">
        <f t="shared" si="391"/>
        <v>0.71878785580269888</v>
      </c>
      <c r="CA295" s="634">
        <f t="shared" si="414"/>
        <v>1.1828711864796606</v>
      </c>
      <c r="CB295" s="634">
        <f t="shared" si="392"/>
        <v>1.1828711864796604</v>
      </c>
      <c r="CC295" s="634"/>
      <c r="CD295" s="634">
        <f t="shared" si="393"/>
        <v>1.8124038163406899</v>
      </c>
      <c r="CE295" s="625">
        <f t="shared" si="442"/>
        <v>1.0000000000000002</v>
      </c>
      <c r="CG295" s="579"/>
      <c r="CI295" s="625">
        <f t="shared" si="394"/>
        <v>0.37562601289769892</v>
      </c>
      <c r="CJ295" s="625">
        <f t="shared" si="395"/>
        <v>0.47165320159810131</v>
      </c>
      <c r="CK295" s="625">
        <f t="shared" si="396"/>
        <v>0.15272078550419976</v>
      </c>
      <c r="CL295" s="625">
        <f t="shared" si="397"/>
        <v>0</v>
      </c>
      <c r="CN295" s="625">
        <f t="shared" ref="CN295:CP297" si="452">(CI295-CI294)/LN(CI295/CI294)</f>
        <v>0.37758681131719968</v>
      </c>
      <c r="CO295" s="625">
        <f t="shared" si="452"/>
        <v>0.47567741475979203</v>
      </c>
      <c r="CP295" s="625">
        <f t="shared" si="452"/>
        <v>0.14663913558987587</v>
      </c>
      <c r="CQ295" s="625"/>
      <c r="CR295" s="625">
        <f t="shared" si="399"/>
        <v>0.99990336166686755</v>
      </c>
      <c r="CT295" s="625">
        <f t="shared" si="451"/>
        <v>0.37762330420386991</v>
      </c>
      <c r="CU295" s="625">
        <f t="shared" si="451"/>
        <v>0.47572338787502838</v>
      </c>
      <c r="CV295" s="625">
        <f t="shared" si="451"/>
        <v>0.14665330792110173</v>
      </c>
      <c r="CW295" s="625">
        <f t="shared" si="451"/>
        <v>0</v>
      </c>
      <c r="CZ295" s="625">
        <f t="shared" si="416"/>
        <v>2.2204460492503128E-16</v>
      </c>
      <c r="DA295" s="625">
        <f t="shared" si="417"/>
        <v>2.2564098377718028E-2</v>
      </c>
      <c r="DB295" s="625">
        <f t="shared" si="418"/>
        <v>0</v>
      </c>
      <c r="DC295" s="625">
        <f t="shared" si="419"/>
        <v>0</v>
      </c>
      <c r="DE295" s="625">
        <f t="shared" si="420"/>
        <v>6.6736881221862374E-2</v>
      </c>
      <c r="DF295" s="625">
        <f t="shared" si="421"/>
        <v>6.6736881221862374E-2</v>
      </c>
      <c r="DG295" s="625">
        <f t="shared" si="422"/>
        <v>6.6736881221862374E-2</v>
      </c>
      <c r="DH295" s="625">
        <f t="shared" si="423"/>
        <v>0</v>
      </c>
      <c r="DI295" s="625"/>
      <c r="DJ295" s="625">
        <f t="shared" si="448"/>
        <v>0.20021064366558711</v>
      </c>
      <c r="DK295" s="625">
        <f t="shared" si="424"/>
        <v>-1.9876668215237245E-2</v>
      </c>
      <c r="DL295" s="625">
        <f t="shared" si="425"/>
        <v>-4.9004688587452765E-2</v>
      </c>
      <c r="DM295" s="625">
        <f t="shared" si="426"/>
        <v>7.2358546037012153E-2</v>
      </c>
      <c r="DN295" s="625"/>
      <c r="DP295" s="625">
        <f t="shared" si="427"/>
        <v>6.6736881221862374E-2</v>
      </c>
      <c r="DQ295" s="625">
        <f t="shared" si="428"/>
        <v>6.6736881221862374E-2</v>
      </c>
      <c r="DR295" s="625">
        <f t="shared" si="429"/>
        <v>6.6736881221862374E-2</v>
      </c>
      <c r="DS295" s="625">
        <f t="shared" si="430"/>
        <v>0</v>
      </c>
      <c r="DU295" s="625">
        <f t="shared" si="431"/>
        <v>0</v>
      </c>
      <c r="DV295" s="625">
        <f t="shared" si="432"/>
        <v>0</v>
      </c>
      <c r="DW295" s="625">
        <f t="shared" si="433"/>
        <v>0</v>
      </c>
      <c r="DX295" s="625">
        <f t="shared" si="434"/>
        <v>0</v>
      </c>
      <c r="EB295" s="625">
        <f t="shared" si="435"/>
        <v>1.0107920882898158</v>
      </c>
      <c r="EC295" s="625">
        <f t="shared" si="436"/>
        <v>0.64441014583395184</v>
      </c>
      <c r="ED295" s="625">
        <f t="shared" si="401"/>
        <v>0.71878785580269888</v>
      </c>
      <c r="EE295" s="625"/>
      <c r="EF295" s="625">
        <f t="shared" si="437"/>
        <v>1.069014163466129</v>
      </c>
      <c r="EG295" s="625">
        <f t="shared" si="438"/>
        <v>1.629581101768897</v>
      </c>
      <c r="EH295" s="625">
        <f t="shared" si="402"/>
        <v>1.6084654853566958</v>
      </c>
      <c r="EJ295" s="625">
        <f t="shared" si="439"/>
        <v>0.97999584269752837</v>
      </c>
      <c r="EK295" s="625">
        <f t="shared" si="440"/>
        <v>1.1472486307476115</v>
      </c>
      <c r="EL295" s="625">
        <f t="shared" si="403"/>
        <v>1.1267906167963364</v>
      </c>
      <c r="EP295" s="581"/>
    </row>
    <row r="296" spans="1:146" x14ac:dyDescent="0.2">
      <c r="A296" s="619" t="s">
        <v>218</v>
      </c>
      <c r="B296" s="575">
        <f t="shared" si="367"/>
        <v>2009</v>
      </c>
      <c r="D296" s="630">
        <f>Mining_Data!M49</f>
        <v>288.82639508674805</v>
      </c>
      <c r="E296" s="630">
        <f>Mining_Data!N49</f>
        <v>261.23953097426829</v>
      </c>
      <c r="F296" s="630">
        <f>Mining_Data!O49</f>
        <v>61.46837383074439</v>
      </c>
      <c r="G296" s="630"/>
      <c r="H296" s="630">
        <f>SUM(D296:G296)</f>
        <v>611.53429989176084</v>
      </c>
      <c r="I296" s="635"/>
      <c r="J296" s="636">
        <f t="shared" si="445"/>
        <v>250330.72080000001</v>
      </c>
      <c r="K296" s="636">
        <f t="shared" si="445"/>
        <v>59700.078440000005</v>
      </c>
      <c r="L296" s="636">
        <f t="shared" si="445"/>
        <v>66846.2</v>
      </c>
      <c r="M296" s="636"/>
      <c r="N296" s="636">
        <f t="shared" si="404"/>
        <v>376876.99924000003</v>
      </c>
      <c r="O296" s="781"/>
      <c r="P296" s="779"/>
      <c r="Q296" s="779"/>
      <c r="R296" s="639">
        <f t="shared" si="446"/>
        <v>175262.52247082078</v>
      </c>
      <c r="S296" s="639">
        <f t="shared" si="446"/>
        <v>41797.452209070871</v>
      </c>
      <c r="T296" s="639">
        <f t="shared" si="446"/>
        <v>46800.622760756174</v>
      </c>
      <c r="U296" s="645"/>
      <c r="V296" s="630">
        <f t="shared" si="405"/>
        <v>263860.59744064783</v>
      </c>
      <c r="X296" s="639">
        <f t="shared" si="371"/>
        <v>1.1537792651406293</v>
      </c>
      <c r="Y296" s="639">
        <f t="shared" si="372"/>
        <v>4.3758657911449852</v>
      </c>
      <c r="Z296" s="639">
        <f t="shared" si="373"/>
        <v>0.91954926130048376</v>
      </c>
      <c r="AA296" s="630"/>
      <c r="AB296" s="630">
        <f t="shared" si="406"/>
        <v>2.3176416100904111</v>
      </c>
      <c r="AE296" s="639">
        <f t="shared" si="407"/>
        <v>1.6479643851687367</v>
      </c>
      <c r="AF296" s="639">
        <f t="shared" si="408"/>
        <v>6.2501305023939748</v>
      </c>
      <c r="AG296" s="639">
        <f t="shared" si="409"/>
        <v>1.3134093139095488</v>
      </c>
      <c r="AH296" s="630"/>
      <c r="AI296" s="639">
        <f t="shared" si="374"/>
        <v>2.3176416100904111</v>
      </c>
      <c r="AK296" s="640">
        <f t="shared" si="375"/>
        <v>0.79107328151047251</v>
      </c>
      <c r="AL296" s="640">
        <f t="shared" si="376"/>
        <v>0.61074737975000637</v>
      </c>
      <c r="AM296" s="640">
        <f t="shared" si="377"/>
        <v>0.71883580957363624</v>
      </c>
      <c r="AN296" s="641"/>
      <c r="AO296" s="640">
        <f t="shared" si="378"/>
        <v>0.88386417557984143</v>
      </c>
      <c r="AQ296" s="635">
        <f t="shared" si="410"/>
        <v>1.4283186004108621</v>
      </c>
      <c r="AR296" s="635">
        <f t="shared" si="411"/>
        <v>1.4283186004108621</v>
      </c>
      <c r="AS296" s="635">
        <f t="shared" si="412"/>
        <v>1.4283186004108621</v>
      </c>
      <c r="AT296" s="635"/>
      <c r="AU296" s="635">
        <f t="shared" si="379"/>
        <v>1.4283186004108621</v>
      </c>
      <c r="AW296" s="635">
        <f t="shared" si="447"/>
        <v>0.66422392797865137</v>
      </c>
      <c r="AX296" s="635">
        <f t="shared" si="447"/>
        <v>0.15840732801521337</v>
      </c>
      <c r="AY296" s="635">
        <f t="shared" si="447"/>
        <v>0.17736874400613525</v>
      </c>
      <c r="AZ296" s="650"/>
      <c r="BA296" s="635">
        <f t="shared" si="413"/>
        <v>1</v>
      </c>
      <c r="BC296" s="625"/>
      <c r="BD296" s="642">
        <f t="shared" si="381"/>
        <v>0.79107328151047251</v>
      </c>
      <c r="BE296" s="642">
        <f t="shared" si="382"/>
        <v>0.61074737975000637</v>
      </c>
      <c r="BF296" s="642">
        <f t="shared" si="383"/>
        <v>0.71883580957363624</v>
      </c>
      <c r="BG296" s="642">
        <v>1</v>
      </c>
      <c r="BH296" s="633"/>
      <c r="BI296" s="642">
        <f t="shared" si="384"/>
        <v>1.4283186004108621</v>
      </c>
      <c r="BJ296" s="642">
        <f t="shared" si="385"/>
        <v>1.4283186004108621</v>
      </c>
      <c r="BK296" s="642">
        <f t="shared" si="386"/>
        <v>1.4283186004108621</v>
      </c>
      <c r="BL296" s="642">
        <v>1</v>
      </c>
      <c r="BN296" s="642">
        <v>1</v>
      </c>
      <c r="BO296" s="642">
        <v>1</v>
      </c>
      <c r="BP296" s="642">
        <v>1</v>
      </c>
      <c r="BQ296" s="642">
        <v>1</v>
      </c>
      <c r="BT296" s="634">
        <f t="shared" si="387"/>
        <v>0.82987325786097366</v>
      </c>
      <c r="BU296" s="634">
        <f t="shared" si="388"/>
        <v>0.88386417557984143</v>
      </c>
      <c r="BV296" s="634">
        <f t="shared" si="389"/>
        <v>1.1354138931640247</v>
      </c>
      <c r="BW296" s="634">
        <f t="shared" si="390"/>
        <v>1.116771764801533</v>
      </c>
      <c r="BX296" s="634">
        <v>1</v>
      </c>
      <c r="BY296" s="634">
        <v>1</v>
      </c>
      <c r="BZ296" s="634">
        <f t="shared" si="391"/>
        <v>0.69705476824695589</v>
      </c>
      <c r="CA296" s="634">
        <f t="shared" si="414"/>
        <v>0.73349524289504653</v>
      </c>
      <c r="CB296" s="634">
        <f t="shared" si="392"/>
        <v>0.73349524289504664</v>
      </c>
      <c r="CC296" s="634"/>
      <c r="CD296" s="634">
        <f t="shared" si="393"/>
        <v>1.267998177248967</v>
      </c>
      <c r="CE296" s="625">
        <f t="shared" si="442"/>
        <v>0.99999999999999989</v>
      </c>
      <c r="CG296" s="579"/>
      <c r="CI296" s="625">
        <f t="shared" si="394"/>
        <v>0.47229794819010018</v>
      </c>
      <c r="CJ296" s="625">
        <f t="shared" si="395"/>
        <v>0.42718704579695149</v>
      </c>
      <c r="CK296" s="625">
        <f t="shared" si="396"/>
        <v>0.10051500601294817</v>
      </c>
      <c r="CL296" s="625">
        <f t="shared" si="397"/>
        <v>0</v>
      </c>
      <c r="CN296" s="625">
        <f t="shared" si="452"/>
        <v>0.42211863936830446</v>
      </c>
      <c r="CO296" s="625">
        <f t="shared" si="452"/>
        <v>0.44905325630600668</v>
      </c>
      <c r="CP296" s="625">
        <f t="shared" si="452"/>
        <v>0.12480335577534793</v>
      </c>
      <c r="CQ296" s="625"/>
      <c r="CR296" s="625">
        <f t="shared" si="399"/>
        <v>0.99597525144965904</v>
      </c>
      <c r="CT296" s="625">
        <f t="shared" si="451"/>
        <v>0.42382442611290144</v>
      </c>
      <c r="CU296" s="625">
        <f t="shared" si="451"/>
        <v>0.45086788617729401</v>
      </c>
      <c r="CV296" s="625">
        <f t="shared" si="451"/>
        <v>0.12530768770980455</v>
      </c>
      <c r="CW296" s="625">
        <f t="shared" si="451"/>
        <v>0</v>
      </c>
      <c r="CZ296" s="625">
        <f t="shared" si="416"/>
        <v>-3.3306690738754701E-16</v>
      </c>
      <c r="DA296" s="625">
        <f t="shared" si="417"/>
        <v>-6.8095945227873544E-2</v>
      </c>
      <c r="DB296" s="625">
        <f t="shared" si="418"/>
        <v>0</v>
      </c>
      <c r="DC296" s="625">
        <f t="shared" si="419"/>
        <v>0</v>
      </c>
      <c r="DE296" s="625">
        <f t="shared" si="420"/>
        <v>-0.34828336176806873</v>
      </c>
      <c r="DF296" s="625">
        <f t="shared" si="421"/>
        <v>-0.34828336176806873</v>
      </c>
      <c r="DG296" s="625">
        <f t="shared" si="422"/>
        <v>-0.34828336176806873</v>
      </c>
      <c r="DH296" s="625">
        <f t="shared" si="423"/>
        <v>0</v>
      </c>
      <c r="DI296" s="625"/>
      <c r="DJ296" s="625">
        <f>SUM(DE296:DH296)</f>
        <v>-1.0448500853042062</v>
      </c>
      <c r="DK296" s="625">
        <f t="shared" si="424"/>
        <v>0.18938249665391366</v>
      </c>
      <c r="DL296" s="625">
        <f t="shared" si="425"/>
        <v>-7.0559598341062305E-2</v>
      </c>
      <c r="DM296" s="625">
        <f t="shared" si="426"/>
        <v>-0.45793782700976965</v>
      </c>
      <c r="DN296" s="625"/>
      <c r="DP296" s="625">
        <f t="shared" si="427"/>
        <v>-0.34828336176806873</v>
      </c>
      <c r="DQ296" s="625">
        <f t="shared" si="428"/>
        <v>-0.34828336176806873</v>
      </c>
      <c r="DR296" s="625">
        <f t="shared" si="429"/>
        <v>-0.34828336176806873</v>
      </c>
      <c r="DS296" s="625">
        <f t="shared" si="430"/>
        <v>0</v>
      </c>
      <c r="DU296" s="625">
        <f t="shared" si="431"/>
        <v>0</v>
      </c>
      <c r="DV296" s="625">
        <f t="shared" si="432"/>
        <v>0</v>
      </c>
      <c r="DW296" s="625">
        <f t="shared" si="433"/>
        <v>0</v>
      </c>
      <c r="DX296" s="625">
        <f t="shared" si="434"/>
        <v>0</v>
      </c>
      <c r="EB296" s="625">
        <f t="shared" si="435"/>
        <v>0.96976425327682703</v>
      </c>
      <c r="EC296" s="625">
        <f t="shared" si="436"/>
        <v>0.62492592387867352</v>
      </c>
      <c r="ED296" s="625">
        <f t="shared" si="401"/>
        <v>0.69705476824695589</v>
      </c>
      <c r="EE296" s="625"/>
      <c r="EF296" s="625">
        <f t="shared" si="437"/>
        <v>0.70589882313342489</v>
      </c>
      <c r="EG296" s="625">
        <f t="shared" si="438"/>
        <v>1.1503193819391344</v>
      </c>
      <c r="EH296" s="625">
        <f t="shared" si="402"/>
        <v>1.1354138931640247</v>
      </c>
      <c r="EJ296" s="625">
        <f t="shared" si="439"/>
        <v>0.99110850601215617</v>
      </c>
      <c r="EK296" s="625">
        <f t="shared" si="440"/>
        <v>1.1370478764447571</v>
      </c>
      <c r="EL296" s="625">
        <f t="shared" si="403"/>
        <v>1.116771764801533</v>
      </c>
      <c r="EP296" s="581"/>
    </row>
    <row r="297" spans="1:146" x14ac:dyDescent="0.2">
      <c r="A297" s="619" t="s">
        <v>218</v>
      </c>
      <c r="B297" s="575">
        <f t="shared" si="367"/>
        <v>2010</v>
      </c>
      <c r="D297" s="649">
        <f>Mining_Data!M50</f>
        <v>290.51707878331314</v>
      </c>
      <c r="E297" s="630">
        <f>Mining_Data!N50</f>
        <v>250.95224265404693</v>
      </c>
      <c r="F297" s="630">
        <f>Mining_Data!O50</f>
        <v>77.776855844686878</v>
      </c>
      <c r="G297" s="630"/>
      <c r="H297" s="630">
        <f>SUM(D297:G297)</f>
        <v>619.24617728204703</v>
      </c>
      <c r="I297" s="635"/>
      <c r="J297" s="636">
        <f t="shared" ref="J297:L298" si="453">J76</f>
        <v>251796.06494999997</v>
      </c>
      <c r="K297" s="636">
        <f t="shared" si="453"/>
        <v>62428.799440000003</v>
      </c>
      <c r="L297" s="636">
        <f t="shared" si="453"/>
        <v>84581.5</v>
      </c>
      <c r="M297" s="636"/>
      <c r="N297" s="636">
        <f t="shared" si="404"/>
        <v>398806.36439</v>
      </c>
      <c r="O297" s="781"/>
      <c r="P297" s="779"/>
      <c r="Q297" s="779"/>
      <c r="R297" s="639">
        <f t="shared" ref="R297:T298" si="454">R76</f>
        <v>146936.32093635542</v>
      </c>
      <c r="S297" s="639">
        <f t="shared" si="454"/>
        <v>36430.506219422976</v>
      </c>
      <c r="T297" s="639">
        <f t="shared" si="454"/>
        <v>49357.778612410948</v>
      </c>
      <c r="U297" s="645"/>
      <c r="V297" s="630">
        <f t="shared" si="405"/>
        <v>232724.60576818933</v>
      </c>
      <c r="X297" s="639">
        <f t="shared" si="371"/>
        <v>1.1537792651406293</v>
      </c>
      <c r="Y297" s="639">
        <f t="shared" si="372"/>
        <v>4.0198152920630141</v>
      </c>
      <c r="Z297" s="639">
        <f t="shared" si="373"/>
        <v>0.91954926130048398</v>
      </c>
      <c r="AA297" s="630"/>
      <c r="AB297" s="630">
        <f t="shared" si="406"/>
        <v>2.6608539103031563</v>
      </c>
      <c r="AC297" s="625"/>
      <c r="AE297" s="639">
        <f t="shared" si="407"/>
        <v>1.9771631474912783</v>
      </c>
      <c r="AF297" s="639">
        <f t="shared" si="408"/>
        <v>6.8885192300800746</v>
      </c>
      <c r="AG297" s="639">
        <f t="shared" si="409"/>
        <v>1.5757770716433739</v>
      </c>
      <c r="AH297" s="630"/>
      <c r="AI297" s="639">
        <f t="shared" si="374"/>
        <v>2.6608539103031563</v>
      </c>
      <c r="AK297" s="640">
        <f t="shared" si="375"/>
        <v>0.79107328151047251</v>
      </c>
      <c r="AL297" s="640">
        <f t="shared" si="376"/>
        <v>0.56105277764108374</v>
      </c>
      <c r="AM297" s="640">
        <f t="shared" si="377"/>
        <v>0.71883580957363646</v>
      </c>
      <c r="AN297" s="641"/>
      <c r="AO297" s="640">
        <f t="shared" si="378"/>
        <v>1.0147528580472593</v>
      </c>
      <c r="AQ297" s="635">
        <f t="shared" si="410"/>
        <v>1.7136407346081839</v>
      </c>
      <c r="AR297" s="635">
        <f t="shared" si="411"/>
        <v>1.7136407346081839</v>
      </c>
      <c r="AS297" s="635">
        <f t="shared" si="412"/>
        <v>1.7136407346081839</v>
      </c>
      <c r="AT297" s="635"/>
      <c r="AU297" s="635">
        <f t="shared" si="379"/>
        <v>1.7136407346081841</v>
      </c>
      <c r="AW297" s="635">
        <f t="shared" ref="AW297:AY298" si="455">AW76</f>
        <v>0.63137423931320225</v>
      </c>
      <c r="AX297" s="635">
        <f t="shared" si="455"/>
        <v>0.15653912528574832</v>
      </c>
      <c r="AY297" s="635">
        <f t="shared" si="455"/>
        <v>0.21208663540104949</v>
      </c>
      <c r="AZ297" s="650"/>
      <c r="BA297" s="635">
        <f t="shared" si="413"/>
        <v>1</v>
      </c>
      <c r="BC297" s="625"/>
      <c r="BD297" s="642">
        <f t="shared" si="381"/>
        <v>0.79107328151047251</v>
      </c>
      <c r="BE297" s="642">
        <f t="shared" si="382"/>
        <v>0.56105277764108374</v>
      </c>
      <c r="BF297" s="642">
        <f t="shared" si="383"/>
        <v>0.71883580957363646</v>
      </c>
      <c r="BG297" s="642">
        <v>1</v>
      </c>
      <c r="BH297" s="633"/>
      <c r="BI297" s="642">
        <f t="shared" si="384"/>
        <v>1.7136407346081839</v>
      </c>
      <c r="BJ297" s="642">
        <f t="shared" si="385"/>
        <v>1.7136407346081839</v>
      </c>
      <c r="BK297" s="642">
        <f t="shared" si="386"/>
        <v>1.7136407346081839</v>
      </c>
      <c r="BL297" s="642">
        <v>1</v>
      </c>
      <c r="BN297" s="642">
        <v>1</v>
      </c>
      <c r="BO297" s="642">
        <v>1</v>
      </c>
      <c r="BP297" s="642">
        <v>1</v>
      </c>
      <c r="BQ297" s="642">
        <v>1</v>
      </c>
      <c r="BS297" s="653"/>
      <c r="BT297" s="634">
        <f t="shared" si="387"/>
        <v>0.87816114419140012</v>
      </c>
      <c r="BU297" s="634">
        <f t="shared" si="388"/>
        <v>1.0147528580472593</v>
      </c>
      <c r="BV297" s="634">
        <f t="shared" si="389"/>
        <v>1.3622251347887304</v>
      </c>
      <c r="BW297" s="634">
        <f t="shared" si="390"/>
        <v>1.1071095761461902</v>
      </c>
      <c r="BX297" s="634">
        <v>1</v>
      </c>
      <c r="BY297" s="634">
        <v>1</v>
      </c>
      <c r="BZ297" s="634">
        <f t="shared" si="391"/>
        <v>0.67285391946984663</v>
      </c>
      <c r="CA297" s="634">
        <f t="shared" si="414"/>
        <v>0.89111653089427456</v>
      </c>
      <c r="CB297" s="634">
        <f t="shared" si="392"/>
        <v>0.89111653089427467</v>
      </c>
      <c r="CC297" s="634"/>
      <c r="CD297" s="634">
        <f t="shared" si="393"/>
        <v>1.5081324915916381</v>
      </c>
      <c r="CE297" s="625">
        <f t="shared" si="442"/>
        <v>0.99999999999999989</v>
      </c>
      <c r="CG297" s="579"/>
      <c r="CI297" s="625">
        <f t="shared" si="394"/>
        <v>0.46914634186105247</v>
      </c>
      <c r="CJ297" s="625">
        <f t="shared" si="395"/>
        <v>0.40525440747250041</v>
      </c>
      <c r="CK297" s="625">
        <f t="shared" si="396"/>
        <v>0.12559925066644695</v>
      </c>
      <c r="CL297" s="625">
        <f t="shared" si="397"/>
        <v>0</v>
      </c>
      <c r="CN297" s="625">
        <f t="shared" si="452"/>
        <v>0.47072038661879673</v>
      </c>
      <c r="CO297" s="625">
        <f t="shared" si="452"/>
        <v>0.41612439759710712</v>
      </c>
      <c r="CP297" s="625">
        <f t="shared" si="452"/>
        <v>0.11259180478798735</v>
      </c>
      <c r="CQ297" s="625"/>
      <c r="CR297" s="625">
        <f t="shared" si="399"/>
        <v>0.99943658900389121</v>
      </c>
      <c r="CT297" s="625">
        <f t="shared" si="451"/>
        <v>0.47098574516663411</v>
      </c>
      <c r="CU297" s="625">
        <f t="shared" si="451"/>
        <v>0.41635897882410527</v>
      </c>
      <c r="CV297" s="625">
        <f t="shared" si="451"/>
        <v>0.11265527600926063</v>
      </c>
      <c r="CW297" s="625">
        <f t="shared" si="451"/>
        <v>0</v>
      </c>
      <c r="CZ297" s="625">
        <f t="shared" si="416"/>
        <v>0</v>
      </c>
      <c r="DA297" s="625">
        <f t="shared" si="417"/>
        <v>-8.4868441022459315E-2</v>
      </c>
      <c r="DB297" s="625">
        <f t="shared" si="418"/>
        <v>2.2204460492503128E-16</v>
      </c>
      <c r="DC297" s="625">
        <f t="shared" si="419"/>
        <v>0</v>
      </c>
      <c r="DE297" s="625">
        <f t="shared" si="420"/>
        <v>0.18212224322855367</v>
      </c>
      <c r="DF297" s="625">
        <f t="shared" si="421"/>
        <v>0.18212224322855367</v>
      </c>
      <c r="DG297" s="625">
        <f t="shared" si="422"/>
        <v>0.18212224322855367</v>
      </c>
      <c r="DH297" s="625">
        <f t="shared" si="423"/>
        <v>0</v>
      </c>
      <c r="DI297" s="625"/>
      <c r="DJ297" s="625">
        <f>SUM(DE297:DH297)</f>
        <v>0.54636672968566102</v>
      </c>
      <c r="DK297" s="625">
        <f t="shared" si="424"/>
        <v>-5.0720557577521815E-2</v>
      </c>
      <c r="DL297" s="625">
        <f t="shared" si="425"/>
        <v>-1.1863760471718632E-2</v>
      </c>
      <c r="DM297" s="625">
        <f t="shared" si="426"/>
        <v>0.17876398376196398</v>
      </c>
      <c r="DN297" s="625"/>
      <c r="DP297" s="625">
        <f t="shared" si="427"/>
        <v>0.18212224322855367</v>
      </c>
      <c r="DQ297" s="625">
        <f t="shared" si="428"/>
        <v>0.18212224322855367</v>
      </c>
      <c r="DR297" s="625">
        <f t="shared" si="429"/>
        <v>0.18212224322855367</v>
      </c>
      <c r="DS297" s="625">
        <f t="shared" si="430"/>
        <v>0</v>
      </c>
      <c r="DU297" s="625">
        <f t="shared" si="431"/>
        <v>0</v>
      </c>
      <c r="DV297" s="625">
        <f t="shared" si="432"/>
        <v>0</v>
      </c>
      <c r="DW297" s="625">
        <f t="shared" si="433"/>
        <v>0</v>
      </c>
      <c r="DX297" s="625">
        <f t="shared" si="434"/>
        <v>0</v>
      </c>
      <c r="EB297" s="625">
        <f t="shared" si="435"/>
        <v>0.96528128078375719</v>
      </c>
      <c r="EC297" s="625">
        <f t="shared" si="436"/>
        <v>0.60322929619657872</v>
      </c>
      <c r="ED297" s="625">
        <f t="shared" si="401"/>
        <v>0.67285391946984663</v>
      </c>
      <c r="EE297" s="625"/>
      <c r="EF297" s="625">
        <f t="shared" si="437"/>
        <v>1.1997608475554737</v>
      </c>
      <c r="EG297" s="625">
        <f t="shared" si="438"/>
        <v>1.3801081566347846</v>
      </c>
      <c r="EH297" s="625">
        <f t="shared" si="402"/>
        <v>1.3622251347887304</v>
      </c>
      <c r="EJ297" s="625">
        <f t="shared" si="439"/>
        <v>0.99134810803793927</v>
      </c>
      <c r="EK297" s="625">
        <f t="shared" si="440"/>
        <v>1.1272102610620665</v>
      </c>
      <c r="EL297" s="625">
        <f t="shared" si="403"/>
        <v>1.1071095761461902</v>
      </c>
      <c r="EP297" s="581"/>
    </row>
    <row r="298" spans="1:146" x14ac:dyDescent="0.2">
      <c r="A298" s="619" t="s">
        <v>218</v>
      </c>
      <c r="B298" s="575">
        <f t="shared" si="367"/>
        <v>2011</v>
      </c>
      <c r="D298" s="649">
        <f>Mining_Data!M51</f>
        <v>305.37184525328291</v>
      </c>
      <c r="E298" s="630">
        <f>Mining_Data!N51</f>
        <v>255.50254267947636</v>
      </c>
      <c r="F298" s="630">
        <f>Mining_Data!O51</f>
        <v>90.683893999613389</v>
      </c>
      <c r="G298" s="630"/>
      <c r="H298" s="630">
        <f>SUM(D298:G298)</f>
        <v>651.55828193237267</v>
      </c>
      <c r="J298" s="636">
        <f t="shared" si="453"/>
        <v>264670.94224999996</v>
      </c>
      <c r="K298" s="636">
        <f t="shared" si="453"/>
        <v>63560.766880000003</v>
      </c>
      <c r="L298" s="636">
        <f t="shared" si="453"/>
        <v>98617.766133988931</v>
      </c>
      <c r="M298" s="636"/>
      <c r="N298" s="636">
        <f>SUM(J298:M298)</f>
        <v>426849.47526398889</v>
      </c>
      <c r="O298" s="781"/>
      <c r="P298" s="779"/>
      <c r="Q298" s="779"/>
      <c r="R298" s="639">
        <f t="shared" si="454"/>
        <v>141322.852215569</v>
      </c>
      <c r="S298" s="639">
        <f t="shared" si="454"/>
        <v>33938.704370522843</v>
      </c>
      <c r="T298" s="639">
        <f t="shared" si="454"/>
        <v>52657.627885795104</v>
      </c>
      <c r="U298" s="645"/>
      <c r="V298" s="630">
        <f>SUM(R298:U298)</f>
        <v>227919.18447188695</v>
      </c>
      <c r="X298" s="639">
        <f t="shared" si="371"/>
        <v>1.1537792651406296</v>
      </c>
      <c r="Y298" s="639">
        <f t="shared" si="372"/>
        <v>4.0198152920630141</v>
      </c>
      <c r="Z298" s="639">
        <f t="shared" si="373"/>
        <v>0.91954926130048387</v>
      </c>
      <c r="AA298" s="630"/>
      <c r="AB298" s="630">
        <f>H298/V298*1000</f>
        <v>2.8587250495920413</v>
      </c>
      <c r="AE298" s="639">
        <f>D298/R298*1000</f>
        <v>2.1608100916862281</v>
      </c>
      <c r="AF298" s="639">
        <f t="shared" si="408"/>
        <v>7.5283528767052994</v>
      </c>
      <c r="AG298" s="639">
        <f t="shared" si="409"/>
        <v>1.7221416467200232</v>
      </c>
      <c r="AH298" s="630"/>
      <c r="AI298" s="639">
        <f>H298/V298*1000</f>
        <v>2.8587250495920413</v>
      </c>
      <c r="AK298" s="640">
        <f t="shared" si="375"/>
        <v>0.79107328151047274</v>
      </c>
      <c r="AL298" s="640">
        <f t="shared" si="376"/>
        <v>0.56105277764108374</v>
      </c>
      <c r="AM298" s="640">
        <f t="shared" si="377"/>
        <v>0.71883580957363635</v>
      </c>
      <c r="AN298" s="641"/>
      <c r="AO298" s="640">
        <f t="shared" si="378"/>
        <v>1.090213710422874</v>
      </c>
      <c r="AQ298" s="635">
        <f>J298/R298</f>
        <v>1.8728106466906007</v>
      </c>
      <c r="AR298" s="635">
        <f t="shared" si="411"/>
        <v>1.8728106466906007</v>
      </c>
      <c r="AS298" s="635">
        <f t="shared" si="412"/>
        <v>1.8728106466906005</v>
      </c>
      <c r="AT298" s="635"/>
      <c r="AU298" s="635">
        <f>N298/V298</f>
        <v>1.8728106466906005</v>
      </c>
      <c r="AW298" s="635">
        <f t="shared" si="455"/>
        <v>0.62005685279643796</v>
      </c>
      <c r="AX298" s="635">
        <f t="shared" si="455"/>
        <v>0.14890674714005508</v>
      </c>
      <c r="AY298" s="635">
        <f t="shared" si="455"/>
        <v>0.2310364000635069</v>
      </c>
      <c r="AZ298" s="650"/>
      <c r="BA298" s="635">
        <f t="shared" si="413"/>
        <v>0.99999999999999989</v>
      </c>
      <c r="BC298" s="625"/>
      <c r="BD298" s="642">
        <f t="shared" si="381"/>
        <v>0.79107328151047274</v>
      </c>
      <c r="BE298" s="642">
        <f t="shared" si="382"/>
        <v>0.56105277764108374</v>
      </c>
      <c r="BF298" s="642">
        <f t="shared" si="383"/>
        <v>0.71883580957363635</v>
      </c>
      <c r="BG298" s="642">
        <v>1</v>
      </c>
      <c r="BH298" s="633"/>
      <c r="BI298" s="642">
        <f t="shared" si="384"/>
        <v>1.8728106466906007</v>
      </c>
      <c r="BJ298" s="642">
        <f t="shared" si="385"/>
        <v>1.8728106466906007</v>
      </c>
      <c r="BK298" s="642">
        <f t="shared" si="386"/>
        <v>1.8728106466906005</v>
      </c>
      <c r="BL298" s="642">
        <v>1</v>
      </c>
      <c r="BN298" s="642">
        <v>1</v>
      </c>
      <c r="BO298" s="642">
        <v>1</v>
      </c>
      <c r="BP298" s="642">
        <v>1</v>
      </c>
      <c r="BQ298" s="642">
        <v>1</v>
      </c>
      <c r="BT298" s="634">
        <f t="shared" si="387"/>
        <v>0.93991133809679583</v>
      </c>
      <c r="BU298" s="634">
        <f t="shared" si="388"/>
        <v>1.090213710422874</v>
      </c>
      <c r="BV298" s="634">
        <f t="shared" si="389"/>
        <v>1.488754138541875</v>
      </c>
      <c r="BW298" s="634">
        <f t="shared" si="390"/>
        <v>1.0883482192727039</v>
      </c>
      <c r="BX298" s="634">
        <v>1</v>
      </c>
      <c r="BY298" s="634">
        <v>1</v>
      </c>
      <c r="BZ298" s="634">
        <f t="shared" si="391"/>
        <v>0.67285391946984663</v>
      </c>
      <c r="CA298" s="634">
        <f t="shared" si="414"/>
        <v>1.0247042273750362</v>
      </c>
      <c r="CB298" s="634">
        <f t="shared" si="392"/>
        <v>1.0247042273750362</v>
      </c>
      <c r="CC298" s="634"/>
      <c r="CD298" s="634">
        <f t="shared" si="393"/>
        <v>1.6202829156169178</v>
      </c>
      <c r="CE298" s="625">
        <f t="shared" si="442"/>
        <v>1</v>
      </c>
      <c r="CG298" s="579"/>
      <c r="CI298" s="625">
        <f t="shared" si="394"/>
        <v>0.46867924746136286</v>
      </c>
      <c r="CJ298" s="625">
        <f t="shared" si="395"/>
        <v>0.39214073362971358</v>
      </c>
      <c r="CK298" s="625">
        <f t="shared" si="396"/>
        <v>0.13918001890892359</v>
      </c>
      <c r="CL298" s="625">
        <f t="shared" si="397"/>
        <v>0</v>
      </c>
      <c r="CN298" s="625">
        <f>(CI298-CI297)/LN(CI298/CI297)</f>
        <v>0.46891275588760661</v>
      </c>
      <c r="CO298" s="625">
        <f>(CJ298-CJ297)/LN(CJ298/CJ297)</f>
        <v>0.39866162416406786</v>
      </c>
      <c r="CP298" s="625">
        <f>(CK298-CK297)/LN(CK298/CK297)</f>
        <v>0.13227345824927658</v>
      </c>
      <c r="CQ298" s="625"/>
      <c r="CR298" s="625">
        <f>SUM(CN298:CQ298)</f>
        <v>0.99984783830095103</v>
      </c>
      <c r="CT298" s="625">
        <f>CN298/$CR298</f>
        <v>0.46898411730772316</v>
      </c>
      <c r="CU298" s="625">
        <f>CO298/$CR298</f>
        <v>0.3987222944258364</v>
      </c>
      <c r="CV298" s="625">
        <f>CP298/$CR298</f>
        <v>0.1322935882664405</v>
      </c>
      <c r="CW298" s="625">
        <f>CQ298/$CR298</f>
        <v>0</v>
      </c>
      <c r="CZ298" s="625">
        <f t="shared" si="416"/>
        <v>2.2204460492503128E-16</v>
      </c>
      <c r="DA298" s="625">
        <f t="shared" si="417"/>
        <v>0</v>
      </c>
      <c r="DB298" s="625">
        <f t="shared" si="418"/>
        <v>-1.1102230246251565E-16</v>
      </c>
      <c r="DC298" s="625">
        <f t="shared" si="419"/>
        <v>0</v>
      </c>
      <c r="DE298" s="625">
        <f t="shared" si="420"/>
        <v>8.8820130291548671E-2</v>
      </c>
      <c r="DF298" s="625">
        <f t="shared" si="421"/>
        <v>8.8820130291548671E-2</v>
      </c>
      <c r="DG298" s="625">
        <f t="shared" si="422"/>
        <v>8.8820130291548671E-2</v>
      </c>
      <c r="DH298" s="625">
        <f t="shared" si="423"/>
        <v>0</v>
      </c>
      <c r="DI298" s="625"/>
      <c r="DJ298" s="625">
        <f>SUM(DE298:DH298)</f>
        <v>0.26646039087464601</v>
      </c>
      <c r="DK298" s="625">
        <f t="shared" si="424"/>
        <v>-1.8087604083776469E-2</v>
      </c>
      <c r="DL298" s="625">
        <f t="shared" si="425"/>
        <v>-4.9985728666750932E-2</v>
      </c>
      <c r="DM298" s="625">
        <f t="shared" si="426"/>
        <v>8.5580425394114951E-2</v>
      </c>
      <c r="DN298" s="625"/>
      <c r="DP298" s="625">
        <f t="shared" si="427"/>
        <v>8.8820130291548671E-2</v>
      </c>
      <c r="DQ298" s="625">
        <f t="shared" si="428"/>
        <v>8.8820130291548671E-2</v>
      </c>
      <c r="DR298" s="625">
        <f t="shared" si="429"/>
        <v>8.8820130291548671E-2</v>
      </c>
      <c r="DS298" s="625">
        <f t="shared" si="430"/>
        <v>0</v>
      </c>
      <c r="DU298" s="625">
        <f t="shared" si="431"/>
        <v>0</v>
      </c>
      <c r="DV298" s="625">
        <f t="shared" si="432"/>
        <v>0</v>
      </c>
      <c r="DW298" s="625">
        <f t="shared" si="433"/>
        <v>0</v>
      </c>
      <c r="DX298" s="625">
        <f t="shared" si="434"/>
        <v>0</v>
      </c>
      <c r="EB298" s="625">
        <f t="shared" si="435"/>
        <v>1</v>
      </c>
      <c r="EC298" s="625">
        <f>IF(ISERR(EB298),EC297,EB298*EC297)</f>
        <v>0.60322929619657872</v>
      </c>
      <c r="ED298" s="625">
        <f t="shared" si="401"/>
        <v>0.67285391946984663</v>
      </c>
      <c r="EE298" s="625"/>
      <c r="EF298" s="625">
        <f t="shared" si="437"/>
        <v>1.0928840619085833</v>
      </c>
      <c r="EG298" s="625">
        <f>IF(ISERR(EF298),EG297,EF298*EG297)</f>
        <v>1.5082982080961906</v>
      </c>
      <c r="EH298" s="625">
        <f t="shared" si="402"/>
        <v>1.488754138541875</v>
      </c>
      <c r="EJ298" s="625">
        <f t="shared" si="439"/>
        <v>0.98305374889918851</v>
      </c>
      <c r="EK298" s="625">
        <f>IF(ISERR(EJ298),EK297,EJ298*EK297)</f>
        <v>1.1081082729346974</v>
      </c>
      <c r="EL298" s="625">
        <f t="shared" si="403"/>
        <v>1.0883482192727039</v>
      </c>
      <c r="EP298" s="581"/>
    </row>
    <row r="299" spans="1:146" hidden="1" x14ac:dyDescent="0.2">
      <c r="A299" s="755"/>
      <c r="B299" s="590"/>
      <c r="D299" s="649"/>
      <c r="E299" s="630"/>
      <c r="F299" s="630"/>
      <c r="G299" s="630"/>
      <c r="H299" s="630"/>
      <c r="J299" s="636"/>
      <c r="K299" s="636"/>
      <c r="L299" s="636"/>
      <c r="M299" s="636"/>
      <c r="N299" s="636"/>
      <c r="O299" s="781"/>
      <c r="R299" s="645"/>
      <c r="S299" s="645"/>
      <c r="T299" s="645"/>
      <c r="U299" s="645"/>
      <c r="V299" s="630"/>
      <c r="X299" s="645"/>
      <c r="Y299" s="645"/>
      <c r="Z299" s="645"/>
      <c r="AA299" s="645"/>
      <c r="AB299" s="645"/>
      <c r="AE299" s="645"/>
      <c r="AF299" s="645"/>
      <c r="AG299" s="645"/>
      <c r="AH299" s="645"/>
      <c r="AI299" s="645"/>
      <c r="AK299" s="641"/>
      <c r="AL299" s="641"/>
      <c r="AM299" s="641"/>
      <c r="AN299" s="641"/>
      <c r="AO299" s="641"/>
      <c r="AQ299" s="635"/>
      <c r="AR299" s="635"/>
      <c r="AS299" s="635"/>
      <c r="AT299" s="635"/>
      <c r="AU299" s="635"/>
      <c r="AW299" s="650"/>
      <c r="AX299" s="650"/>
      <c r="AY299" s="650"/>
      <c r="AZ299" s="650"/>
      <c r="BA299" s="650"/>
      <c r="BC299" s="625"/>
      <c r="BD299" s="633"/>
      <c r="BE299" s="633"/>
      <c r="BF299" s="633"/>
      <c r="BG299" s="633"/>
      <c r="BH299" s="633"/>
      <c r="BI299" s="633"/>
      <c r="BJ299" s="633"/>
      <c r="BK299" s="633"/>
      <c r="BL299" s="633"/>
      <c r="BM299" s="590"/>
      <c r="BN299" s="633"/>
      <c r="BO299" s="633"/>
      <c r="BP299" s="633"/>
      <c r="BQ299" s="633"/>
      <c r="BR299" s="590"/>
      <c r="BS299" s="590"/>
      <c r="BT299" s="633"/>
      <c r="BU299" s="633"/>
      <c r="BV299" s="633"/>
      <c r="BW299" s="633"/>
      <c r="BX299" s="633"/>
      <c r="BY299" s="633"/>
      <c r="BZ299" s="633"/>
      <c r="CA299" s="633"/>
      <c r="CB299" s="633"/>
      <c r="CC299" s="633"/>
      <c r="CD299" s="633"/>
      <c r="CE299" s="625"/>
      <c r="CG299" s="579"/>
      <c r="EP299" s="581"/>
    </row>
    <row r="300" spans="1:146" hidden="1" x14ac:dyDescent="0.2">
      <c r="A300" s="756" t="s">
        <v>22</v>
      </c>
      <c r="B300" s="757">
        <v>1985</v>
      </c>
      <c r="C300" s="576">
        <f>MATCH(B300,B236:B297)</f>
        <v>37</v>
      </c>
      <c r="D300" s="645"/>
      <c r="E300" s="645"/>
      <c r="F300" s="645"/>
      <c r="G300" s="645"/>
      <c r="H300" s="641">
        <v>946.62446276122819</v>
      </c>
      <c r="J300" s="631"/>
      <c r="K300" s="631"/>
      <c r="L300" s="631"/>
      <c r="M300" s="631"/>
      <c r="N300" s="641">
        <v>454138.02128220547</v>
      </c>
      <c r="O300" s="782"/>
      <c r="R300" s="645"/>
      <c r="S300" s="645"/>
      <c r="T300" s="645"/>
      <c r="U300" s="645"/>
      <c r="V300" s="630"/>
      <c r="X300" s="641">
        <v>1.4584985893312024</v>
      </c>
      <c r="Y300" s="641">
        <v>7.1647721074728681</v>
      </c>
      <c r="Z300" s="641">
        <v>1.27922016273215</v>
      </c>
      <c r="AA300" s="641">
        <v>0</v>
      </c>
      <c r="AB300" s="641">
        <v>2.6221694171165706</v>
      </c>
      <c r="AE300" s="641">
        <f>AE272</f>
        <v>1.8347500205493932</v>
      </c>
      <c r="AF300" s="641">
        <f>AF272</f>
        <v>9.0130808953647943</v>
      </c>
      <c r="AG300" s="641">
        <f>AG272</f>
        <v>1.6092228247791827</v>
      </c>
      <c r="AH300" s="641">
        <f>AH272</f>
        <v>0</v>
      </c>
      <c r="AI300" s="641">
        <f>AI272</f>
        <v>2.6221694171165706</v>
      </c>
      <c r="AK300" s="641">
        <v>1</v>
      </c>
      <c r="AL300" s="641">
        <v>1</v>
      </c>
      <c r="AM300" s="641">
        <v>1</v>
      </c>
      <c r="AN300" s="641">
        <v>0</v>
      </c>
      <c r="AO300" s="641">
        <v>1</v>
      </c>
      <c r="AW300" s="650"/>
      <c r="AX300" s="650"/>
      <c r="AY300" s="650"/>
      <c r="AZ300" s="650"/>
      <c r="BA300" s="650"/>
      <c r="BC300" s="625"/>
      <c r="BD300" s="633"/>
      <c r="BE300" s="633"/>
      <c r="BF300" s="633"/>
      <c r="BG300" s="633"/>
      <c r="BH300" s="633"/>
      <c r="BI300" s="633"/>
      <c r="BJ300" s="633"/>
      <c r="BK300" s="633"/>
      <c r="BL300" s="633"/>
      <c r="BM300" s="590"/>
      <c r="BN300" s="633"/>
      <c r="BO300" s="633"/>
      <c r="BP300" s="633"/>
      <c r="BQ300" s="633"/>
      <c r="BR300" s="590"/>
      <c r="BS300" s="590"/>
      <c r="BT300" s="633"/>
      <c r="BU300" s="633"/>
      <c r="BV300" s="633"/>
      <c r="BW300" s="633"/>
      <c r="BX300" s="633"/>
      <c r="BY300" s="633"/>
      <c r="BZ300" s="633"/>
      <c r="CA300" s="633"/>
      <c r="CB300" s="633"/>
      <c r="CC300" s="633"/>
      <c r="CD300" s="633"/>
      <c r="CE300" s="625"/>
      <c r="CG300" s="579"/>
      <c r="EC300" s="625">
        <v>0.89652341874128283</v>
      </c>
      <c r="EG300" s="625">
        <v>1.0131278019978891</v>
      </c>
      <c r="EK300" s="625">
        <v>1.0181560031174566</v>
      </c>
      <c r="EP300" s="581"/>
    </row>
    <row r="301" spans="1:146" hidden="1" x14ac:dyDescent="0.2">
      <c r="A301" s="756" t="s">
        <v>56</v>
      </c>
      <c r="B301" s="757">
        <v>1996</v>
      </c>
      <c r="C301" s="576">
        <f>MATCH(B301,B236:B297)</f>
        <v>48</v>
      </c>
      <c r="D301" s="645"/>
      <c r="E301" s="645"/>
      <c r="F301" s="645"/>
      <c r="G301" s="645"/>
      <c r="H301" s="630"/>
      <c r="J301" s="631"/>
      <c r="K301" s="631"/>
      <c r="L301" s="631"/>
      <c r="M301" s="631"/>
      <c r="N301" s="631"/>
      <c r="O301" s="780"/>
      <c r="R301" s="645"/>
      <c r="S301" s="645"/>
      <c r="T301" s="645"/>
      <c r="U301" s="645"/>
      <c r="V301" s="630"/>
      <c r="AW301" s="650"/>
      <c r="AX301" s="650"/>
      <c r="AY301" s="650"/>
      <c r="AZ301" s="650"/>
      <c r="BA301" s="650"/>
      <c r="BC301" s="625"/>
      <c r="BD301" s="633"/>
      <c r="BE301" s="633"/>
      <c r="BF301" s="633"/>
      <c r="BG301" s="633"/>
      <c r="BH301" s="633"/>
      <c r="BI301" s="633"/>
      <c r="BJ301" s="633"/>
      <c r="BK301" s="633"/>
      <c r="BL301" s="633"/>
      <c r="BM301" s="590"/>
      <c r="BN301" s="633"/>
      <c r="BO301" s="633"/>
      <c r="BP301" s="633"/>
      <c r="BQ301" s="633"/>
      <c r="BR301" s="590"/>
      <c r="BS301" s="590"/>
      <c r="BT301" s="633"/>
      <c r="BU301" s="633"/>
      <c r="BV301" s="633"/>
      <c r="BW301" s="633"/>
      <c r="BX301" s="633"/>
      <c r="BY301" s="633"/>
      <c r="BZ301" s="633"/>
      <c r="CA301" s="633"/>
      <c r="CB301" s="633"/>
      <c r="CC301" s="633"/>
      <c r="CD301" s="633"/>
      <c r="CE301" s="625"/>
      <c r="CG301" s="579"/>
      <c r="EP301" s="581"/>
    </row>
    <row r="302" spans="1:146" x14ac:dyDescent="0.2">
      <c r="A302" s="755"/>
      <c r="B302" s="590"/>
      <c r="D302" s="630"/>
      <c r="E302" s="630"/>
      <c r="F302" s="630"/>
      <c r="G302" s="630"/>
      <c r="H302" s="630"/>
      <c r="J302" s="636"/>
      <c r="K302" s="636"/>
      <c r="L302" s="636"/>
      <c r="M302" s="636"/>
      <c r="N302" s="636"/>
      <c r="O302" s="781"/>
      <c r="R302" s="645"/>
      <c r="S302" s="645"/>
      <c r="T302" s="645"/>
      <c r="U302" s="645"/>
      <c r="V302" s="630"/>
      <c r="X302" s="645"/>
      <c r="Y302" s="645"/>
      <c r="Z302" s="645"/>
      <c r="AA302" s="645"/>
      <c r="AB302" s="645"/>
      <c r="AE302" s="645"/>
      <c r="AF302" s="645"/>
      <c r="AG302" s="645"/>
      <c r="AH302" s="645"/>
      <c r="AI302" s="645"/>
      <c r="AK302" s="641"/>
      <c r="AL302" s="641"/>
      <c r="AM302" s="641"/>
      <c r="AN302" s="641"/>
      <c r="AO302" s="641"/>
      <c r="AQ302" s="635"/>
      <c r="AR302" s="635"/>
      <c r="AS302" s="635"/>
      <c r="AT302" s="635"/>
      <c r="AU302" s="635"/>
      <c r="AW302" s="650"/>
      <c r="AX302" s="650"/>
      <c r="AY302" s="650"/>
      <c r="AZ302" s="650"/>
      <c r="BA302" s="650"/>
      <c r="BC302" s="625"/>
      <c r="BD302" s="633"/>
      <c r="BE302" s="633"/>
      <c r="BF302" s="633"/>
      <c r="BG302" s="633"/>
      <c r="BH302" s="633"/>
      <c r="BI302" s="633"/>
      <c r="BJ302" s="633"/>
      <c r="BK302" s="633"/>
      <c r="BL302" s="633"/>
      <c r="BM302" s="590"/>
      <c r="BN302" s="633"/>
      <c r="BO302" s="633"/>
      <c r="BP302" s="633"/>
      <c r="BQ302" s="633"/>
      <c r="BR302" s="590"/>
      <c r="BS302" s="590"/>
      <c r="BT302" s="633"/>
      <c r="BU302" s="633"/>
      <c r="BV302" s="633"/>
      <c r="BW302" s="633"/>
      <c r="BX302" s="633"/>
      <c r="BY302" s="633"/>
      <c r="BZ302" s="633"/>
      <c r="CA302" s="633"/>
      <c r="CB302" s="633"/>
      <c r="CC302" s="633"/>
      <c r="CD302" s="633"/>
      <c r="CE302" s="625"/>
      <c r="CG302" s="579"/>
    </row>
    <row r="303" spans="1:146" x14ac:dyDescent="0.2">
      <c r="A303" s="755"/>
      <c r="B303" s="590"/>
      <c r="D303" s="630"/>
      <c r="E303" s="630"/>
      <c r="F303" s="630"/>
      <c r="G303" s="630"/>
      <c r="H303" s="630"/>
      <c r="J303" s="636"/>
      <c r="K303" s="636"/>
      <c r="L303" s="636"/>
      <c r="M303" s="636"/>
      <c r="N303" s="636"/>
      <c r="O303" s="781"/>
      <c r="R303" s="645"/>
      <c r="S303" s="645"/>
      <c r="T303" s="645"/>
      <c r="U303" s="645"/>
      <c r="V303" s="630"/>
      <c r="X303" s="645"/>
      <c r="Y303" s="645"/>
      <c r="Z303" s="645"/>
      <c r="AA303" s="645"/>
      <c r="AB303" s="645"/>
      <c r="AE303" s="645"/>
      <c r="AF303" s="645"/>
      <c r="AG303" s="645"/>
      <c r="AH303" s="645"/>
      <c r="AI303" s="645"/>
      <c r="AK303" s="641"/>
      <c r="AL303" s="641"/>
      <c r="AM303" s="641"/>
      <c r="AN303" s="641"/>
      <c r="AO303" s="641"/>
      <c r="AQ303" s="635"/>
      <c r="AR303" s="635"/>
      <c r="AS303" s="635"/>
      <c r="AT303" s="635"/>
      <c r="AU303" s="635"/>
      <c r="AW303" s="650"/>
      <c r="AX303" s="650"/>
      <c r="AY303" s="650"/>
      <c r="AZ303" s="650"/>
      <c r="BA303" s="650"/>
      <c r="BC303" s="625"/>
      <c r="BD303" s="633"/>
      <c r="BE303" s="633"/>
      <c r="BF303" s="633"/>
      <c r="BG303" s="633"/>
      <c r="BH303" s="633"/>
      <c r="BI303" s="633"/>
      <c r="BJ303" s="633"/>
      <c r="BK303" s="633"/>
      <c r="BL303" s="633"/>
      <c r="BM303" s="590"/>
      <c r="BN303" s="633"/>
      <c r="BO303" s="633"/>
      <c r="BP303" s="633"/>
      <c r="BQ303" s="633"/>
      <c r="BR303" s="590"/>
      <c r="BS303" s="590"/>
      <c r="BT303" s="633"/>
      <c r="BU303" s="633"/>
      <c r="BV303" s="633"/>
      <c r="BW303" s="633"/>
      <c r="BX303" s="633"/>
      <c r="BY303" s="633"/>
      <c r="BZ303" s="633"/>
      <c r="CA303" s="633"/>
      <c r="CB303" s="633"/>
      <c r="CC303" s="633"/>
      <c r="CD303" s="633"/>
      <c r="CG303" s="579"/>
    </row>
    <row r="304" spans="1:146" x14ac:dyDescent="0.2">
      <c r="A304" s="755"/>
      <c r="B304" s="590"/>
      <c r="D304" s="630"/>
      <c r="E304" s="630"/>
      <c r="F304" s="630"/>
      <c r="G304" s="630"/>
      <c r="H304" s="630"/>
      <c r="J304" s="636"/>
      <c r="K304" s="636"/>
      <c r="L304" s="636"/>
      <c r="M304" s="636"/>
      <c r="N304" s="636"/>
      <c r="O304" s="781"/>
      <c r="R304" s="645"/>
      <c r="S304" s="645"/>
      <c r="T304" s="645"/>
      <c r="U304" s="645"/>
      <c r="V304" s="630"/>
      <c r="X304" s="645"/>
      <c r="Y304" s="645"/>
      <c r="Z304" s="645"/>
      <c r="AA304" s="645"/>
      <c r="AB304" s="645"/>
      <c r="AE304" s="645"/>
      <c r="AF304" s="645"/>
      <c r="AG304" s="645"/>
      <c r="AH304" s="645"/>
      <c r="AI304" s="645"/>
      <c r="AK304" s="641"/>
      <c r="AL304" s="641"/>
      <c r="AM304" s="641"/>
      <c r="AN304" s="641"/>
      <c r="AO304" s="641"/>
      <c r="AQ304" s="635"/>
      <c r="AR304" s="635"/>
      <c r="AS304" s="635"/>
      <c r="AT304" s="635"/>
      <c r="AU304" s="635"/>
      <c r="AW304" s="650"/>
      <c r="AX304" s="650"/>
      <c r="AY304" s="650"/>
      <c r="AZ304" s="650"/>
      <c r="BA304" s="650"/>
      <c r="BC304" s="625"/>
      <c r="BD304" s="633"/>
      <c r="BE304" s="633"/>
      <c r="BF304" s="633"/>
      <c r="BG304" s="633"/>
      <c r="BH304" s="633"/>
      <c r="BI304" s="633"/>
      <c r="BJ304" s="633"/>
      <c r="BK304" s="633"/>
      <c r="BL304" s="633"/>
      <c r="BM304" s="590"/>
      <c r="BN304" s="633"/>
      <c r="BO304" s="633"/>
      <c r="BP304" s="633"/>
      <c r="BQ304" s="633"/>
      <c r="BR304" s="590"/>
      <c r="BS304" s="590"/>
      <c r="BT304" s="633"/>
      <c r="BU304" s="633"/>
      <c r="BV304" s="633"/>
      <c r="BW304" s="633"/>
      <c r="BX304" s="633"/>
      <c r="BY304" s="633"/>
      <c r="BZ304" s="633"/>
      <c r="CA304" s="633"/>
      <c r="CB304" s="633"/>
      <c r="CC304" s="633"/>
      <c r="CD304" s="633"/>
      <c r="CG304" s="579"/>
    </row>
    <row r="305" spans="1:166" hidden="1" x14ac:dyDescent="0.2">
      <c r="A305" s="619"/>
      <c r="B305" s="575"/>
      <c r="D305" s="630"/>
      <c r="E305" s="630"/>
      <c r="F305" s="630"/>
      <c r="G305" s="630"/>
      <c r="H305" s="630"/>
      <c r="J305" s="636"/>
      <c r="K305" s="636"/>
      <c r="L305" s="636"/>
      <c r="M305" s="636"/>
      <c r="N305" s="636"/>
      <c r="O305" s="781"/>
      <c r="R305" s="645"/>
      <c r="S305" s="645"/>
      <c r="T305" s="645"/>
      <c r="U305" s="645"/>
      <c r="V305" s="630"/>
      <c r="X305" s="645"/>
      <c r="Y305" s="645"/>
      <c r="Z305" s="645"/>
      <c r="AA305" s="645"/>
      <c r="AB305" s="645"/>
      <c r="AE305" s="645"/>
      <c r="AF305" s="645"/>
      <c r="AG305" s="645"/>
      <c r="AH305" s="645"/>
      <c r="AI305" s="645"/>
      <c r="AK305" s="641"/>
      <c r="AL305" s="641"/>
      <c r="AM305" s="641"/>
      <c r="AN305" s="641"/>
      <c r="AO305" s="641"/>
      <c r="AQ305" s="635"/>
      <c r="AR305" s="635"/>
      <c r="AS305" s="635"/>
      <c r="AT305" s="635"/>
      <c r="AU305" s="635"/>
      <c r="AW305" s="650"/>
      <c r="AX305" s="650"/>
      <c r="AY305" s="650"/>
      <c r="AZ305" s="650"/>
      <c r="BA305" s="650"/>
      <c r="BC305" s="625"/>
      <c r="BD305" s="633"/>
      <c r="BE305" s="633"/>
      <c r="BF305" s="633"/>
      <c r="BG305" s="633"/>
      <c r="BH305" s="633"/>
      <c r="BI305" s="633"/>
      <c r="BJ305" s="633"/>
      <c r="BK305" s="633"/>
      <c r="BL305" s="633"/>
      <c r="BM305" s="590"/>
      <c r="BN305" s="633"/>
      <c r="BO305" s="633"/>
      <c r="BP305" s="633"/>
      <c r="BQ305" s="633"/>
      <c r="BR305" s="590"/>
      <c r="BS305" s="590"/>
      <c r="BT305" s="633"/>
      <c r="BU305" s="633"/>
      <c r="BV305" s="633"/>
      <c r="BW305" s="633"/>
      <c r="BX305" s="633"/>
      <c r="BY305" s="633"/>
      <c r="BZ305" s="633"/>
      <c r="CA305" s="633"/>
      <c r="CB305" s="633"/>
      <c r="CC305" s="633"/>
      <c r="CD305" s="633"/>
      <c r="CG305" s="579"/>
    </row>
    <row r="306" spans="1:166" hidden="1" x14ac:dyDescent="0.2">
      <c r="A306" s="665" t="s">
        <v>680</v>
      </c>
      <c r="B306" s="604"/>
      <c r="C306" s="604"/>
      <c r="D306" s="605"/>
      <c r="E306" s="605"/>
      <c r="F306" s="605"/>
      <c r="G306" s="605"/>
      <c r="H306" s="605"/>
      <c r="I306" s="604"/>
      <c r="O306" s="590"/>
      <c r="BH306" s="590"/>
      <c r="CG306" s="579"/>
    </row>
    <row r="307" spans="1:166" ht="53.25" hidden="1" customHeight="1" x14ac:dyDescent="0.2">
      <c r="A307" s="575"/>
      <c r="B307" s="575"/>
      <c r="D307" s="594" t="str">
        <f>D5</f>
        <v>Petroleum and Natural Gas</v>
      </c>
      <c r="E307" s="594" t="str">
        <f t="shared" ref="E307:H307" si="456">E5</f>
        <v>Other Mining</v>
      </c>
      <c r="F307" s="594" t="str">
        <f t="shared" si="456"/>
        <v>Petroleum drilling and Mining Services</v>
      </c>
      <c r="G307" s="594" t="str">
        <f t="shared" si="456"/>
        <v>Not Used</v>
      </c>
      <c r="H307" s="594" t="str">
        <f t="shared" si="456"/>
        <v>Total</v>
      </c>
      <c r="I307" s="620"/>
      <c r="J307" s="596" t="str">
        <f>D307</f>
        <v>Petroleum and Natural Gas</v>
      </c>
      <c r="K307" s="596" t="str">
        <f>E307</f>
        <v>Other Mining</v>
      </c>
      <c r="L307" s="596" t="str">
        <f>F307</f>
        <v>Petroleum drilling and Mining Services</v>
      </c>
      <c r="M307" s="596" t="str">
        <f>G307</f>
        <v>Not Used</v>
      </c>
      <c r="N307" s="596" t="s">
        <v>213</v>
      </c>
      <c r="O307" s="602"/>
      <c r="P307" s="620"/>
      <c r="Q307" s="620"/>
      <c r="R307" s="621" t="str">
        <f>J307</f>
        <v>Petroleum and Natural Gas</v>
      </c>
      <c r="S307" s="621" t="str">
        <f>K307</f>
        <v>Other Mining</v>
      </c>
      <c r="T307" s="621" t="str">
        <f>L307</f>
        <v>Petroleum drilling and Mining Services</v>
      </c>
      <c r="U307" s="596" t="str">
        <f>M307</f>
        <v>Not Used</v>
      </c>
      <c r="V307" s="621" t="s">
        <v>213</v>
      </c>
      <c r="W307" s="620"/>
      <c r="X307" s="596" t="str">
        <f>X5</f>
        <v>Petroleum and Natural Gas</v>
      </c>
      <c r="Y307" s="596" t="str">
        <f t="shared" ref="Y307:AB307" si="457">Y5</f>
        <v>Other Mining</v>
      </c>
      <c r="Z307" s="596" t="str">
        <f t="shared" si="457"/>
        <v>Petroleum drilling and Mining Services</v>
      </c>
      <c r="AA307" s="596" t="str">
        <f t="shared" si="457"/>
        <v>Not Used</v>
      </c>
      <c r="AB307" s="596" t="str">
        <f t="shared" si="457"/>
        <v>Total</v>
      </c>
      <c r="AC307" s="620"/>
      <c r="AD307" s="620"/>
      <c r="AE307" s="596" t="str">
        <f>J307</f>
        <v>Petroleum and Natural Gas</v>
      </c>
      <c r="AF307" s="596" t="str">
        <f>K307</f>
        <v>Other Mining</v>
      </c>
      <c r="AG307" s="596" t="str">
        <f>L307</f>
        <v>Petroleum drilling and Mining Services</v>
      </c>
      <c r="AH307" s="596" t="str">
        <f>M307</f>
        <v>Not Used</v>
      </c>
      <c r="AI307" s="596" t="s">
        <v>213</v>
      </c>
      <c r="AJ307" s="620"/>
      <c r="AK307" s="594" t="s">
        <v>656</v>
      </c>
      <c r="AL307" s="594" t="s">
        <v>657</v>
      </c>
      <c r="AM307" s="594" t="s">
        <v>658</v>
      </c>
      <c r="AN307" s="594" t="s">
        <v>659</v>
      </c>
      <c r="AO307" s="621" t="s">
        <v>213</v>
      </c>
      <c r="AP307" s="620"/>
      <c r="AQ307" s="594" t="s">
        <v>656</v>
      </c>
      <c r="AR307" s="594" t="s">
        <v>657</v>
      </c>
      <c r="AS307" s="594" t="s">
        <v>658</v>
      </c>
      <c r="AT307" s="594" t="s">
        <v>659</v>
      </c>
      <c r="AU307" s="596" t="s">
        <v>213</v>
      </c>
      <c r="AV307" s="620"/>
      <c r="AW307" s="594" t="s">
        <v>656</v>
      </c>
      <c r="AX307" s="594" t="s">
        <v>657</v>
      </c>
      <c r="AY307" s="594" t="s">
        <v>658</v>
      </c>
      <c r="AZ307" s="594" t="s">
        <v>659</v>
      </c>
      <c r="BA307" s="596" t="s">
        <v>213</v>
      </c>
      <c r="BB307" s="620"/>
      <c r="BC307" s="622"/>
      <c r="BD307" s="602"/>
      <c r="BE307" s="602"/>
      <c r="BF307" s="602"/>
      <c r="BG307" s="602"/>
      <c r="BH307" s="622"/>
      <c r="BI307" s="622"/>
      <c r="BJ307" s="620"/>
      <c r="BK307" s="620"/>
      <c r="BL307" s="620"/>
      <c r="BM307" s="620"/>
      <c r="BN307" s="620"/>
      <c r="BO307" s="620"/>
      <c r="BP307" s="620"/>
      <c r="BQ307" s="620"/>
      <c r="BR307" s="620"/>
      <c r="BS307" s="620"/>
      <c r="BT307" s="608" t="s">
        <v>653</v>
      </c>
      <c r="BU307" s="598" t="s">
        <v>254</v>
      </c>
      <c r="BV307" s="597" t="s">
        <v>639</v>
      </c>
      <c r="BW307" s="597" t="s">
        <v>640</v>
      </c>
      <c r="BX307" s="597" t="s">
        <v>641</v>
      </c>
      <c r="BY307" s="608" t="s">
        <v>642</v>
      </c>
      <c r="BZ307" s="597" t="s">
        <v>643</v>
      </c>
      <c r="CA307" s="600" t="s">
        <v>257</v>
      </c>
      <c r="CB307" s="598" t="s">
        <v>258</v>
      </c>
      <c r="CC307" s="600"/>
      <c r="CD307" s="599" t="s">
        <v>259</v>
      </c>
      <c r="CG307" s="579"/>
      <c r="CI307" s="596" t="str">
        <f>X307</f>
        <v>Petroleum and Natural Gas</v>
      </c>
      <c r="CJ307" s="596" t="str">
        <f>E307</f>
        <v>Other Mining</v>
      </c>
      <c r="CK307" s="596" t="str">
        <f>F307</f>
        <v>Petroleum drilling and Mining Services</v>
      </c>
      <c r="CL307" s="596" t="str">
        <f>G307</f>
        <v>Not Used</v>
      </c>
      <c r="CM307" s="603"/>
      <c r="CN307" s="596" t="str">
        <f>D307</f>
        <v>Petroleum and Natural Gas</v>
      </c>
      <c r="CO307" s="596" t="str">
        <f>E307</f>
        <v>Other Mining</v>
      </c>
      <c r="CP307" s="596" t="str">
        <f>F307</f>
        <v>Petroleum drilling and Mining Services</v>
      </c>
      <c r="CQ307" s="596" t="str">
        <f>G307</f>
        <v>Not Used</v>
      </c>
      <c r="CR307" s="596" t="s">
        <v>213</v>
      </c>
      <c r="CS307" s="601"/>
      <c r="CT307" s="596" t="str">
        <f>D307</f>
        <v>Petroleum and Natural Gas</v>
      </c>
      <c r="CU307" s="596" t="str">
        <f>E307</f>
        <v>Other Mining</v>
      </c>
      <c r="CV307" s="596" t="str">
        <f>F307</f>
        <v>Petroleum drilling and Mining Services</v>
      </c>
      <c r="CW307" s="596" t="str">
        <f>G307</f>
        <v>Not Used</v>
      </c>
      <c r="CX307" s="601"/>
      <c r="CY307" s="601"/>
      <c r="CZ307" s="596" t="str">
        <f>D307</f>
        <v>Petroleum and Natural Gas</v>
      </c>
      <c r="DA307" s="596" t="str">
        <f>E307</f>
        <v>Other Mining</v>
      </c>
      <c r="DB307" s="596" t="str">
        <f>F307</f>
        <v>Petroleum drilling and Mining Services</v>
      </c>
      <c r="DC307" s="596" t="str">
        <f>G307</f>
        <v>Not Used</v>
      </c>
      <c r="DD307" s="601"/>
      <c r="DE307" s="596" t="str">
        <f>D307</f>
        <v>Petroleum and Natural Gas</v>
      </c>
      <c r="DF307" s="596" t="str">
        <f>E307</f>
        <v>Other Mining</v>
      </c>
      <c r="DG307" s="596" t="str">
        <f>F307</f>
        <v>Petroleum drilling and Mining Services</v>
      </c>
      <c r="DH307" s="596" t="str">
        <f>G307</f>
        <v>Not Used</v>
      </c>
      <c r="DI307" s="596"/>
      <c r="DJ307" s="601"/>
      <c r="DK307" s="596" t="str">
        <f>D307</f>
        <v>Petroleum and Natural Gas</v>
      </c>
      <c r="DL307" s="596" t="str">
        <f>E307</f>
        <v>Other Mining</v>
      </c>
      <c r="DM307" s="596" t="str">
        <f>F307</f>
        <v>Petroleum drilling and Mining Services</v>
      </c>
      <c r="DN307" s="596" t="str">
        <f>G307</f>
        <v>Not Used</v>
      </c>
      <c r="DO307" s="601"/>
      <c r="DP307" s="601"/>
      <c r="DQ307" s="601"/>
      <c r="DR307" s="601"/>
      <c r="DS307" s="601"/>
      <c r="DT307" s="601"/>
      <c r="DU307" s="596" t="str">
        <f>D307</f>
        <v>Petroleum and Natural Gas</v>
      </c>
      <c r="DV307" s="596" t="str">
        <f>E307</f>
        <v>Other Mining</v>
      </c>
      <c r="DW307" s="596" t="str">
        <f>F307</f>
        <v>Petroleum drilling and Mining Services</v>
      </c>
      <c r="DX307" s="596" t="str">
        <f>G307</f>
        <v>Not Used</v>
      </c>
      <c r="DY307" s="601"/>
      <c r="DZ307" s="601"/>
      <c r="EA307" s="601"/>
      <c r="EB307" s="605" t="s">
        <v>30</v>
      </c>
      <c r="EC307" s="605" t="s">
        <v>28</v>
      </c>
      <c r="ED307" s="605" t="s">
        <v>28</v>
      </c>
      <c r="EE307" s="605"/>
      <c r="EF307" s="605"/>
      <c r="EG307" s="605"/>
      <c r="EH307" s="605"/>
      <c r="EI307" s="603"/>
      <c r="EJ307" s="605" t="s">
        <v>30</v>
      </c>
      <c r="EK307" s="605" t="s">
        <v>28</v>
      </c>
      <c r="EL307" s="605" t="s">
        <v>28</v>
      </c>
      <c r="EM307" s="603"/>
      <c r="EN307" s="603"/>
    </row>
    <row r="308" spans="1:166" ht="38.25" hidden="1" x14ac:dyDescent="0.2">
      <c r="A308" s="606" t="s">
        <v>647</v>
      </c>
      <c r="B308" s="575"/>
      <c r="D308" s="613" t="s">
        <v>105</v>
      </c>
      <c r="E308" s="613" t="s">
        <v>105</v>
      </c>
      <c r="F308" s="613" t="s">
        <v>105</v>
      </c>
      <c r="G308" s="613" t="s">
        <v>105</v>
      </c>
      <c r="H308" s="613" t="s">
        <v>105</v>
      </c>
      <c r="I308" s="620"/>
      <c r="J308" s="623"/>
      <c r="K308" s="623"/>
      <c r="L308" s="623"/>
      <c r="M308" s="623"/>
      <c r="N308" s="623"/>
      <c r="O308" s="622"/>
      <c r="P308" s="620"/>
      <c r="Q308" s="620"/>
      <c r="R308" s="623"/>
      <c r="S308" s="623"/>
      <c r="T308" s="623"/>
      <c r="U308" s="623"/>
      <c r="V308" s="623"/>
      <c r="W308" s="620"/>
      <c r="X308" s="613" t="s">
        <v>105</v>
      </c>
      <c r="Y308" s="613" t="s">
        <v>105</v>
      </c>
      <c r="Z308" s="613" t="s">
        <v>105</v>
      </c>
      <c r="AA308" s="613" t="s">
        <v>105</v>
      </c>
      <c r="AB308" s="613" t="s">
        <v>105</v>
      </c>
      <c r="AC308" s="620"/>
      <c r="AD308" s="620"/>
      <c r="AE308" s="613" t="s">
        <v>105</v>
      </c>
      <c r="AF308" s="613" t="s">
        <v>105</v>
      </c>
      <c r="AG308" s="613" t="s">
        <v>105</v>
      </c>
      <c r="AH308" s="613" t="s">
        <v>105</v>
      </c>
      <c r="AI308" s="613" t="s">
        <v>105</v>
      </c>
      <c r="AJ308" s="620"/>
      <c r="AK308" s="613" t="s">
        <v>105</v>
      </c>
      <c r="AL308" s="613" t="s">
        <v>105</v>
      </c>
      <c r="AM308" s="613" t="s">
        <v>105</v>
      </c>
      <c r="AN308" s="613" t="s">
        <v>105</v>
      </c>
      <c r="AO308" s="613" t="s">
        <v>105</v>
      </c>
      <c r="AP308" s="620"/>
      <c r="AQ308" s="624"/>
      <c r="AR308" s="624"/>
      <c r="AS308" s="624"/>
      <c r="AT308" s="624"/>
      <c r="AU308" s="624"/>
      <c r="AV308" s="620"/>
      <c r="AW308" s="623"/>
      <c r="AX308" s="623"/>
      <c r="AY308" s="623"/>
      <c r="AZ308" s="623"/>
      <c r="BA308" s="623"/>
      <c r="BB308" s="620"/>
      <c r="BC308" s="595"/>
      <c r="BD308" s="595"/>
      <c r="BE308" s="595"/>
      <c r="BF308" s="595"/>
      <c r="BG308" s="595"/>
      <c r="BH308" s="595"/>
      <c r="BI308" s="595"/>
      <c r="BJ308" s="620"/>
      <c r="BK308" s="620"/>
      <c r="BL308" s="620"/>
      <c r="BM308" s="620"/>
      <c r="BN308" s="620"/>
      <c r="BO308" s="620"/>
      <c r="BP308" s="620"/>
      <c r="BQ308" s="620"/>
      <c r="BR308" s="620"/>
      <c r="BS308" s="620"/>
      <c r="BT308" s="607"/>
      <c r="BU308" s="608"/>
      <c r="BV308" s="608"/>
      <c r="BW308" s="607"/>
      <c r="BX308" s="607"/>
      <c r="BY308" s="607"/>
      <c r="BZ308" s="607"/>
      <c r="CA308" s="609" t="s">
        <v>648</v>
      </c>
      <c r="CB308" s="610" t="s">
        <v>261</v>
      </c>
      <c r="CC308" s="611"/>
      <c r="CD308" s="609" t="s">
        <v>649</v>
      </c>
      <c r="CG308" s="579"/>
      <c r="EB308" s="576" t="s">
        <v>29</v>
      </c>
      <c r="EC308" s="576" t="s">
        <v>29</v>
      </c>
      <c r="ED308" s="576" t="s">
        <v>835</v>
      </c>
      <c r="EJ308" s="576" t="s">
        <v>29</v>
      </c>
      <c r="EK308" s="576" t="s">
        <v>29</v>
      </c>
      <c r="EL308" s="576" t="s">
        <v>835</v>
      </c>
      <c r="FA308" s="629" t="s">
        <v>79</v>
      </c>
      <c r="FB308" s="629" t="s">
        <v>666</v>
      </c>
      <c r="FC308" s="629" t="s">
        <v>667</v>
      </c>
      <c r="FD308" s="629" t="s">
        <v>668</v>
      </c>
      <c r="FE308" s="629" t="s">
        <v>669</v>
      </c>
      <c r="FH308" s="593" t="s">
        <v>79</v>
      </c>
      <c r="FI308" s="593" t="s">
        <v>660</v>
      </c>
      <c r="FJ308" s="593" t="s">
        <v>681</v>
      </c>
    </row>
    <row r="309" spans="1:166" ht="26.25" hidden="1" thickBot="1" x14ac:dyDescent="0.25">
      <c r="A309" s="619"/>
      <c r="B309" s="575"/>
      <c r="D309" s="612" t="s">
        <v>263</v>
      </c>
      <c r="E309" s="612" t="s">
        <v>264</v>
      </c>
      <c r="F309" s="612" t="s">
        <v>264</v>
      </c>
      <c r="G309" s="612" t="s">
        <v>264</v>
      </c>
      <c r="H309" s="612" t="s">
        <v>264</v>
      </c>
      <c r="I309" s="620"/>
      <c r="J309" s="613" t="s">
        <v>673</v>
      </c>
      <c r="K309" s="613" t="s">
        <v>673</v>
      </c>
      <c r="L309" s="613" t="s">
        <v>673</v>
      </c>
      <c r="M309" s="613" t="s">
        <v>673</v>
      </c>
      <c r="N309" s="613" t="s">
        <v>673</v>
      </c>
      <c r="O309" s="595"/>
      <c r="P309" s="620"/>
      <c r="Q309" s="620"/>
      <c r="R309" s="613" t="s">
        <v>662</v>
      </c>
      <c r="S309" s="613" t="s">
        <v>662</v>
      </c>
      <c r="T309" s="613" t="s">
        <v>662</v>
      </c>
      <c r="U309" s="613" t="s">
        <v>662</v>
      </c>
      <c r="V309" s="613" t="s">
        <v>662</v>
      </c>
      <c r="W309" s="620"/>
      <c r="X309" s="613" t="str">
        <f>X7</f>
        <v>MMBtu/$</v>
      </c>
      <c r="Y309" s="613" t="str">
        <f t="shared" ref="Y309:AB309" si="458">Y7</f>
        <v>MMBtu/$</v>
      </c>
      <c r="Z309" s="613" t="str">
        <f t="shared" si="458"/>
        <v>MMBtu/$</v>
      </c>
      <c r="AA309" s="613" t="str">
        <f t="shared" si="458"/>
        <v>MMBtu/$</v>
      </c>
      <c r="AB309" s="613" t="str">
        <f t="shared" si="458"/>
        <v>MMBtu/$</v>
      </c>
      <c r="AC309" s="620"/>
      <c r="AD309" s="620"/>
      <c r="AE309" s="626" t="s">
        <v>664</v>
      </c>
      <c r="AF309" s="626" t="s">
        <v>664</v>
      </c>
      <c r="AG309" s="626" t="s">
        <v>664</v>
      </c>
      <c r="AH309" s="626" t="s">
        <v>664</v>
      </c>
      <c r="AI309" s="626" t="s">
        <v>664</v>
      </c>
      <c r="AJ309" s="620"/>
      <c r="AK309" s="623" t="s">
        <v>664</v>
      </c>
      <c r="AL309" s="623" t="s">
        <v>664</v>
      </c>
      <c r="AM309" s="623" t="s">
        <v>664</v>
      </c>
      <c r="AN309" s="623" t="s">
        <v>664</v>
      </c>
      <c r="AO309" s="623" t="s">
        <v>664</v>
      </c>
      <c r="AP309" s="620"/>
      <c r="AQ309" s="613" t="s">
        <v>665</v>
      </c>
      <c r="AR309" s="613" t="s">
        <v>665</v>
      </c>
      <c r="AS309" s="613" t="s">
        <v>665</v>
      </c>
      <c r="AT309" s="613" t="s">
        <v>665</v>
      </c>
      <c r="AU309" s="626" t="s">
        <v>664</v>
      </c>
      <c r="AV309" s="620"/>
      <c r="AW309" s="613" t="s">
        <v>674</v>
      </c>
      <c r="AX309" s="613" t="s">
        <v>674</v>
      </c>
      <c r="AY309" s="613" t="s">
        <v>674</v>
      </c>
      <c r="AZ309" s="613" t="s">
        <v>674</v>
      </c>
      <c r="BA309" s="613" t="s">
        <v>674</v>
      </c>
      <c r="BB309" s="620"/>
      <c r="BC309" s="622"/>
      <c r="BD309" s="622"/>
      <c r="BE309" s="622"/>
      <c r="BF309" s="622"/>
      <c r="BG309" s="622"/>
      <c r="BH309" s="622"/>
      <c r="BI309" s="622"/>
      <c r="BJ309" s="620"/>
      <c r="BK309" s="620"/>
      <c r="BL309" s="620"/>
      <c r="BM309" s="620"/>
      <c r="BN309" s="620"/>
      <c r="BO309" s="620"/>
      <c r="BP309" s="620"/>
      <c r="BQ309" s="620"/>
      <c r="BR309" s="620"/>
      <c r="BS309" s="620"/>
      <c r="BT309" s="615"/>
      <c r="BU309" s="616" t="s">
        <v>682</v>
      </c>
      <c r="BV309" s="616"/>
      <c r="BW309" s="615"/>
      <c r="BX309" s="615"/>
      <c r="BY309" s="615"/>
      <c r="BZ309" s="617" t="s">
        <v>652</v>
      </c>
      <c r="CA309" s="618"/>
      <c r="CB309" s="615"/>
      <c r="CC309" s="618"/>
      <c r="CD309" s="618"/>
      <c r="CG309" s="579"/>
      <c r="EB309" s="627"/>
      <c r="EC309" s="627"/>
      <c r="ED309" s="627"/>
      <c r="EE309" s="628"/>
      <c r="EF309" s="628"/>
      <c r="EG309" s="628"/>
      <c r="EH309" s="628"/>
      <c r="EJ309" s="627"/>
      <c r="EK309" s="627"/>
      <c r="EL309" s="627"/>
      <c r="EZ309" s="576">
        <v>1970</v>
      </c>
      <c r="FA309" s="635" t="e">
        <f t="shared" ref="FA309:FA349" si="459">CA331</f>
        <v>#REF!</v>
      </c>
      <c r="FB309" s="635">
        <f t="shared" ref="FB309:FB349" si="460">BT331</f>
        <v>0.92729005271184517</v>
      </c>
      <c r="FC309" s="635" t="e">
        <f t="shared" ref="FC309:FC349" si="461">BX331</f>
        <v>#REF!</v>
      </c>
      <c r="FD309" s="635" t="e">
        <f t="shared" ref="FD309:FD349" si="462">BV331*BV331*BY331</f>
        <v>#REF!</v>
      </c>
      <c r="FE309" s="635">
        <f t="shared" ref="FE309:FE349" si="463">BZ331</f>
        <v>1</v>
      </c>
      <c r="FG309" s="576">
        <f t="shared" ref="FG309:FG317" si="464">FG308+1</f>
        <v>1</v>
      </c>
      <c r="FH309" s="625" t="e">
        <f>CA331</f>
        <v>#REF!</v>
      </c>
      <c r="FI309" s="625">
        <f>FB309</f>
        <v>0.92729005271184517</v>
      </c>
      <c r="FJ309" s="625" t="e">
        <f t="shared" ref="FJ309:FJ341" si="465">BZ338*BX338</f>
        <v>#REF!</v>
      </c>
    </row>
    <row r="310" spans="1:166" hidden="1" x14ac:dyDescent="0.2">
      <c r="A310" s="619" t="s">
        <v>557</v>
      </c>
      <c r="B310" s="575">
        <v>1949</v>
      </c>
      <c r="D310" s="630"/>
      <c r="E310" s="630"/>
      <c r="F310" s="630"/>
      <c r="G310" s="630"/>
      <c r="H310" s="630"/>
      <c r="J310" s="631"/>
      <c r="K310" s="631"/>
      <c r="L310" s="631"/>
      <c r="M310" s="631"/>
      <c r="N310" s="631"/>
      <c r="O310" s="780"/>
      <c r="X310" s="632"/>
      <c r="Y310" s="632"/>
      <c r="Z310" s="632"/>
      <c r="AA310" s="632"/>
      <c r="AB310" s="632"/>
      <c r="BC310" s="633"/>
      <c r="BD310" s="633"/>
      <c r="BE310" s="633"/>
      <c r="BF310" s="633"/>
      <c r="BG310" s="633"/>
      <c r="BH310" s="633"/>
      <c r="BI310" s="633"/>
      <c r="BT310" s="634"/>
      <c r="BU310" s="634"/>
      <c r="BV310" s="634"/>
      <c r="BW310" s="634"/>
      <c r="BX310" s="634"/>
      <c r="BY310" s="634"/>
      <c r="BZ310" s="634"/>
      <c r="CA310" s="634"/>
      <c r="CB310" s="634"/>
      <c r="CC310" s="634"/>
      <c r="CD310" s="634"/>
      <c r="CG310" s="579"/>
      <c r="CI310" s="625"/>
      <c r="CJ310" s="625"/>
      <c r="CK310" s="625"/>
      <c r="CL310" s="625"/>
      <c r="CN310" s="625"/>
      <c r="CO310" s="625"/>
      <c r="CP310" s="625"/>
      <c r="CQ310" s="625"/>
      <c r="CR310" s="625"/>
      <c r="CS310" s="625"/>
      <c r="CT310" s="625"/>
      <c r="CU310" s="625"/>
      <c r="CV310" s="625"/>
      <c r="CW310" s="625"/>
      <c r="DE310" s="625"/>
      <c r="DF310" s="625"/>
      <c r="DG310" s="625"/>
      <c r="DH310" s="625"/>
      <c r="DI310" s="625"/>
      <c r="DK310" s="625"/>
      <c r="DL310" s="625"/>
      <c r="DM310" s="625"/>
      <c r="DN310" s="625"/>
      <c r="EB310" s="625"/>
      <c r="EC310" s="625">
        <v>1</v>
      </c>
      <c r="ED310" s="625">
        <f t="shared" ref="ED310:ED341" si="466">EC310/EC$374</f>
        <v>1</v>
      </c>
      <c r="EE310" s="625"/>
      <c r="EF310" s="625"/>
      <c r="EG310" s="625">
        <v>1</v>
      </c>
      <c r="EH310" s="625">
        <f t="shared" ref="EH310:EH341" si="467">EG310/EG$374</f>
        <v>1</v>
      </c>
      <c r="EI310" s="625"/>
      <c r="EJ310" s="625"/>
      <c r="EK310" s="625">
        <v>1</v>
      </c>
      <c r="EL310" s="625">
        <f t="shared" ref="EL310:EL341" si="468">EK310/EK$374</f>
        <v>1</v>
      </c>
      <c r="EM310" s="625"/>
      <c r="EZ310" s="576">
        <f>EZ309+1</f>
        <v>1971</v>
      </c>
      <c r="FA310" s="635" t="e">
        <f t="shared" si="459"/>
        <v>#REF!</v>
      </c>
      <c r="FB310" s="635">
        <f t="shared" si="460"/>
        <v>0.92253561251269656</v>
      </c>
      <c r="FC310" s="635" t="e">
        <f t="shared" si="461"/>
        <v>#REF!</v>
      </c>
      <c r="FD310" s="635" t="e">
        <f t="shared" si="462"/>
        <v>#REF!</v>
      </c>
      <c r="FE310" s="635">
        <f t="shared" si="463"/>
        <v>1</v>
      </c>
      <c r="FG310" s="576">
        <f t="shared" si="464"/>
        <v>2</v>
      </c>
      <c r="FH310" s="625">
        <f t="shared" ref="FH310:FH341" si="469">CB339</f>
        <v>1.0518037399921061</v>
      </c>
      <c r="FI310" s="625">
        <f t="shared" ref="FI310:FI341" si="470">BT339</f>
        <v>0.97090400613642913</v>
      </c>
      <c r="FJ310" s="625" t="e">
        <f t="shared" si="465"/>
        <v>#REF!</v>
      </c>
    </row>
    <row r="311" spans="1:166" hidden="1" x14ac:dyDescent="0.2">
      <c r="A311" s="619" t="s">
        <v>557</v>
      </c>
      <c r="B311" s="575">
        <f t="shared" ref="B311:B367" si="471">B310+1</f>
        <v>1950</v>
      </c>
      <c r="D311" s="630"/>
      <c r="E311" s="630"/>
      <c r="F311" s="630"/>
      <c r="G311" s="630"/>
      <c r="H311" s="630"/>
      <c r="J311" s="631"/>
      <c r="K311" s="631"/>
      <c r="L311" s="631"/>
      <c r="M311" s="631"/>
      <c r="N311" s="631"/>
      <c r="O311" s="780"/>
      <c r="X311" s="632"/>
      <c r="Y311" s="632"/>
      <c r="Z311" s="632"/>
      <c r="AA311" s="632"/>
      <c r="AB311" s="632"/>
      <c r="BC311" s="625"/>
      <c r="BD311" s="633"/>
      <c r="BE311" s="633"/>
      <c r="BF311" s="633"/>
      <c r="BG311" s="633"/>
      <c r="BH311" s="633"/>
      <c r="BI311" s="625"/>
      <c r="BT311" s="634"/>
      <c r="BU311" s="634"/>
      <c r="BV311" s="634"/>
      <c r="BW311" s="634"/>
      <c r="BX311" s="634"/>
      <c r="BY311" s="634"/>
      <c r="BZ311" s="634"/>
      <c r="CA311" s="634"/>
      <c r="CB311" s="634"/>
      <c r="CC311" s="634"/>
      <c r="CD311" s="634"/>
      <c r="CG311" s="579"/>
      <c r="CI311" s="625"/>
      <c r="CJ311" s="625"/>
      <c r="CK311" s="625"/>
      <c r="CL311" s="625"/>
      <c r="CN311" s="625"/>
      <c r="CO311" s="625"/>
      <c r="CP311" s="625"/>
      <c r="CQ311" s="625"/>
      <c r="CR311" s="625"/>
      <c r="CS311" s="625"/>
      <c r="CT311" s="625"/>
      <c r="CU311" s="625"/>
      <c r="CV311" s="625"/>
      <c r="CW311" s="625"/>
      <c r="CZ311" s="625"/>
      <c r="DA311" s="625"/>
      <c r="DB311" s="625"/>
      <c r="DC311" s="625"/>
      <c r="DE311" s="625"/>
      <c r="DF311" s="625"/>
      <c r="DG311" s="625"/>
      <c r="DH311" s="625"/>
      <c r="DI311" s="625"/>
      <c r="DK311" s="625" t="e">
        <f t="shared" ref="DK311:DN367" si="472">LN(DE311/DE310)</f>
        <v>#DIV/0!</v>
      </c>
      <c r="DL311" s="625" t="e">
        <f t="shared" si="472"/>
        <v>#DIV/0!</v>
      </c>
      <c r="DM311" s="625" t="e">
        <f t="shared" si="472"/>
        <v>#DIV/0!</v>
      </c>
      <c r="DN311" s="625" t="e">
        <f t="shared" si="472"/>
        <v>#DIV/0!</v>
      </c>
      <c r="DP311" s="625" t="e">
        <f t="shared" ref="DP311:DP327" si="473">LN(BI311/BI310)</f>
        <v>#DIV/0!</v>
      </c>
      <c r="DQ311" s="625" t="e">
        <f t="shared" ref="DQ311:DQ327" si="474">LN(BJ311/BJ310)</f>
        <v>#DIV/0!</v>
      </c>
      <c r="DR311" s="625" t="e">
        <f t="shared" ref="DR311:DR327" si="475">LN(BK311/BK310)</f>
        <v>#DIV/0!</v>
      </c>
      <c r="DS311" s="625" t="e">
        <f t="shared" ref="DS311:DS327" si="476">LN(BL311/BL310)</f>
        <v>#DIV/0!</v>
      </c>
      <c r="DU311" s="625" t="e">
        <f t="shared" ref="DU311:DU327" si="477">LN(BN311/BN310)</f>
        <v>#DIV/0!</v>
      </c>
      <c r="DV311" s="625" t="e">
        <f t="shared" ref="DV311:DV327" si="478">LN(BO311/BO310)</f>
        <v>#DIV/0!</v>
      </c>
      <c r="DW311" s="625" t="e">
        <f t="shared" ref="DW311:DW327" si="479">LN(BP311/BP310)</f>
        <v>#DIV/0!</v>
      </c>
      <c r="DX311" s="625" t="e">
        <f t="shared" ref="DX311:DX327" si="480">LN(BQ311/BQ310)</f>
        <v>#DIV/0!</v>
      </c>
      <c r="EB311" s="625">
        <f t="shared" ref="EB311:EB342" si="481">EXP(SUMPRODUCT($CT311:$CW311,CZ311:DC311))</f>
        <v>1</v>
      </c>
      <c r="EC311" s="625">
        <f t="shared" ref="EC311:EC367" si="482">IF(ISERR(EB311),EC310,EB311*EC310)</f>
        <v>1</v>
      </c>
      <c r="ED311" s="625">
        <f t="shared" si="466"/>
        <v>1</v>
      </c>
      <c r="EE311" s="625"/>
      <c r="EF311" s="625" t="e">
        <f t="shared" ref="EF311:EF342" si="483">EXP(SUMPRODUCT($CT311:$CW311,DK311:DN311))</f>
        <v>#DIV/0!</v>
      </c>
      <c r="EG311" s="625">
        <f t="shared" ref="EG311:EG367" si="484">IF(ISERR(EF311),EG310,EF311*EG310)</f>
        <v>1</v>
      </c>
      <c r="EH311" s="625">
        <f t="shared" si="467"/>
        <v>1</v>
      </c>
      <c r="EI311" s="625"/>
      <c r="EJ311" s="625" t="e">
        <f t="shared" ref="EJ311:EJ342" si="485">EXP(SUMPRODUCT($CT311:$CW311,DP311:DS311))</f>
        <v>#DIV/0!</v>
      </c>
      <c r="EK311" s="625">
        <f t="shared" ref="EK311:EK367" si="486">IF(ISERR(EJ311),EK310,EJ311*EK310)</f>
        <v>1</v>
      </c>
      <c r="EL311" s="625">
        <f t="shared" si="468"/>
        <v>1</v>
      </c>
      <c r="EM311" s="625"/>
      <c r="EZ311" s="576">
        <f t="shared" ref="EZ311:EZ316" si="487">EZ310+1</f>
        <v>1972</v>
      </c>
      <c r="FA311" s="635" t="e">
        <f t="shared" si="459"/>
        <v>#REF!</v>
      </c>
      <c r="FB311" s="635">
        <f t="shared" si="460"/>
        <v>0.93022000980905883</v>
      </c>
      <c r="FC311" s="635" t="e">
        <f t="shared" si="461"/>
        <v>#REF!</v>
      </c>
      <c r="FD311" s="635" t="e">
        <f t="shared" si="462"/>
        <v>#REF!</v>
      </c>
      <c r="FE311" s="635">
        <f t="shared" si="463"/>
        <v>1</v>
      </c>
      <c r="FG311" s="576">
        <f t="shared" si="464"/>
        <v>3</v>
      </c>
      <c r="FH311" s="625">
        <f t="shared" si="469"/>
        <v>1.0870788163830303</v>
      </c>
      <c r="FI311" s="625">
        <f t="shared" si="470"/>
        <v>0.9937538151821157</v>
      </c>
      <c r="FJ311" s="625" t="e">
        <f t="shared" si="465"/>
        <v>#REF!</v>
      </c>
    </row>
    <row r="312" spans="1:166" hidden="1" x14ac:dyDescent="0.2">
      <c r="A312" s="619" t="s">
        <v>557</v>
      </c>
      <c r="B312" s="575">
        <f t="shared" si="471"/>
        <v>1951</v>
      </c>
      <c r="D312" s="630"/>
      <c r="E312" s="630"/>
      <c r="F312" s="630"/>
      <c r="G312" s="630"/>
      <c r="H312" s="630"/>
      <c r="J312" s="631"/>
      <c r="K312" s="631"/>
      <c r="L312" s="631"/>
      <c r="M312" s="631"/>
      <c r="N312" s="631"/>
      <c r="O312" s="780"/>
      <c r="X312" s="632"/>
      <c r="Y312" s="632"/>
      <c r="Z312" s="632"/>
      <c r="AA312" s="632"/>
      <c r="AB312" s="632"/>
      <c r="BC312" s="625"/>
      <c r="BD312" s="625"/>
      <c r="BE312" s="625"/>
      <c r="BF312" s="625"/>
      <c r="BG312" s="625"/>
      <c r="BH312" s="625"/>
      <c r="BI312" s="625"/>
      <c r="BT312" s="634"/>
      <c r="BU312" s="634"/>
      <c r="BV312" s="634"/>
      <c r="BW312" s="634"/>
      <c r="BX312" s="634"/>
      <c r="BY312" s="634"/>
      <c r="BZ312" s="634"/>
      <c r="CA312" s="634"/>
      <c r="CB312" s="634"/>
      <c r="CC312" s="634"/>
      <c r="CD312" s="634"/>
      <c r="CG312" s="579"/>
      <c r="CI312" s="625"/>
      <c r="CJ312" s="625"/>
      <c r="CK312" s="625"/>
      <c r="CL312" s="625"/>
      <c r="CN312" s="625"/>
      <c r="CO312" s="625"/>
      <c r="CP312" s="625"/>
      <c r="CQ312" s="625"/>
      <c r="CR312" s="625"/>
      <c r="CS312" s="625"/>
      <c r="CT312" s="625"/>
      <c r="CU312" s="625"/>
      <c r="CV312" s="625"/>
      <c r="CW312" s="625"/>
      <c r="CZ312" s="625"/>
      <c r="DA312" s="625"/>
      <c r="DB312" s="625"/>
      <c r="DC312" s="625"/>
      <c r="DE312" s="625"/>
      <c r="DF312" s="625"/>
      <c r="DG312" s="625"/>
      <c r="DH312" s="625"/>
      <c r="DI312" s="625"/>
      <c r="DK312" s="625" t="e">
        <f t="shared" si="472"/>
        <v>#DIV/0!</v>
      </c>
      <c r="DL312" s="625" t="e">
        <f t="shared" si="472"/>
        <v>#DIV/0!</v>
      </c>
      <c r="DM312" s="625" t="e">
        <f t="shared" si="472"/>
        <v>#DIV/0!</v>
      </c>
      <c r="DN312" s="625" t="e">
        <f t="shared" si="472"/>
        <v>#DIV/0!</v>
      </c>
      <c r="DP312" s="625" t="e">
        <f t="shared" si="473"/>
        <v>#DIV/0!</v>
      </c>
      <c r="DQ312" s="625" t="e">
        <f t="shared" si="474"/>
        <v>#DIV/0!</v>
      </c>
      <c r="DR312" s="625" t="e">
        <f t="shared" si="475"/>
        <v>#DIV/0!</v>
      </c>
      <c r="DS312" s="625" t="e">
        <f t="shared" si="476"/>
        <v>#DIV/0!</v>
      </c>
      <c r="DU312" s="625" t="e">
        <f t="shared" si="477"/>
        <v>#DIV/0!</v>
      </c>
      <c r="DV312" s="625" t="e">
        <f t="shared" si="478"/>
        <v>#DIV/0!</v>
      </c>
      <c r="DW312" s="625" t="e">
        <f t="shared" si="479"/>
        <v>#DIV/0!</v>
      </c>
      <c r="DX312" s="625" t="e">
        <f t="shared" si="480"/>
        <v>#DIV/0!</v>
      </c>
      <c r="EB312" s="625">
        <f t="shared" si="481"/>
        <v>1</v>
      </c>
      <c r="EC312" s="625">
        <f t="shared" si="482"/>
        <v>1</v>
      </c>
      <c r="ED312" s="625">
        <f t="shared" si="466"/>
        <v>1</v>
      </c>
      <c r="EE312" s="625"/>
      <c r="EF312" s="625" t="e">
        <f t="shared" si="483"/>
        <v>#DIV/0!</v>
      </c>
      <c r="EG312" s="625">
        <f t="shared" si="484"/>
        <v>1</v>
      </c>
      <c r="EH312" s="625">
        <f t="shared" si="467"/>
        <v>1</v>
      </c>
      <c r="EI312" s="625"/>
      <c r="EJ312" s="625" t="e">
        <f t="shared" si="485"/>
        <v>#DIV/0!</v>
      </c>
      <c r="EK312" s="625">
        <f t="shared" si="486"/>
        <v>1</v>
      </c>
      <c r="EL312" s="625">
        <f t="shared" si="468"/>
        <v>1</v>
      </c>
      <c r="EM312" s="625"/>
      <c r="EZ312" s="576">
        <f t="shared" si="487"/>
        <v>1973</v>
      </c>
      <c r="FA312" s="635" t="e">
        <f t="shared" si="459"/>
        <v>#REF!</v>
      </c>
      <c r="FB312" s="635">
        <f t="shared" si="460"/>
        <v>0.93806688516555747</v>
      </c>
      <c r="FC312" s="635" t="e">
        <f t="shared" si="461"/>
        <v>#REF!</v>
      </c>
      <c r="FD312" s="635" t="e">
        <f t="shared" si="462"/>
        <v>#REF!</v>
      </c>
      <c r="FE312" s="635">
        <f t="shared" si="463"/>
        <v>1</v>
      </c>
      <c r="FG312" s="576">
        <f t="shared" si="464"/>
        <v>4</v>
      </c>
      <c r="FH312" s="625">
        <f t="shared" si="469"/>
        <v>1.0878494325411621</v>
      </c>
      <c r="FI312" s="625">
        <f t="shared" si="470"/>
        <v>1.0595591467562961</v>
      </c>
      <c r="FJ312" s="625" t="e">
        <f t="shared" si="465"/>
        <v>#REF!</v>
      </c>
    </row>
    <row r="313" spans="1:166" hidden="1" x14ac:dyDescent="0.2">
      <c r="A313" s="619" t="s">
        <v>557</v>
      </c>
      <c r="B313" s="575">
        <f t="shared" si="471"/>
        <v>1952</v>
      </c>
      <c r="D313" s="630"/>
      <c r="E313" s="630"/>
      <c r="F313" s="630"/>
      <c r="G313" s="630"/>
      <c r="H313" s="630"/>
      <c r="J313" s="631"/>
      <c r="K313" s="631"/>
      <c r="L313" s="631"/>
      <c r="M313" s="631"/>
      <c r="N313" s="631"/>
      <c r="O313" s="780"/>
      <c r="X313" s="632"/>
      <c r="Y313" s="632"/>
      <c r="Z313" s="632"/>
      <c r="AA313" s="632"/>
      <c r="AB313" s="632"/>
      <c r="BC313" s="625"/>
      <c r="BD313" s="625"/>
      <c r="BE313" s="625"/>
      <c r="BF313" s="625"/>
      <c r="BG313" s="625"/>
      <c r="BH313" s="625"/>
      <c r="BI313" s="625"/>
      <c r="BT313" s="634"/>
      <c r="BU313" s="634"/>
      <c r="BV313" s="634"/>
      <c r="BW313" s="634"/>
      <c r="BX313" s="634"/>
      <c r="BY313" s="634"/>
      <c r="BZ313" s="634"/>
      <c r="CA313" s="634"/>
      <c r="CB313" s="634"/>
      <c r="CC313" s="634"/>
      <c r="CD313" s="634"/>
      <c r="CG313" s="579"/>
      <c r="CI313" s="625"/>
      <c r="CJ313" s="625"/>
      <c r="CK313" s="625"/>
      <c r="CL313" s="625"/>
      <c r="CN313" s="625"/>
      <c r="CO313" s="625"/>
      <c r="CP313" s="625"/>
      <c r="CQ313" s="625"/>
      <c r="CR313" s="625"/>
      <c r="CS313" s="625"/>
      <c r="CT313" s="625"/>
      <c r="CU313" s="625"/>
      <c r="CV313" s="625"/>
      <c r="CW313" s="625"/>
      <c r="CZ313" s="625"/>
      <c r="DA313" s="625"/>
      <c r="DB313" s="625"/>
      <c r="DC313" s="625"/>
      <c r="DE313" s="625"/>
      <c r="DF313" s="625"/>
      <c r="DG313" s="625"/>
      <c r="DH313" s="625"/>
      <c r="DI313" s="625"/>
      <c r="DK313" s="625" t="e">
        <f t="shared" si="472"/>
        <v>#DIV/0!</v>
      </c>
      <c r="DL313" s="625" t="e">
        <f t="shared" si="472"/>
        <v>#DIV/0!</v>
      </c>
      <c r="DM313" s="625" t="e">
        <f t="shared" si="472"/>
        <v>#DIV/0!</v>
      </c>
      <c r="DN313" s="625" t="e">
        <f t="shared" si="472"/>
        <v>#DIV/0!</v>
      </c>
      <c r="DP313" s="625" t="e">
        <f t="shared" si="473"/>
        <v>#DIV/0!</v>
      </c>
      <c r="DQ313" s="625" t="e">
        <f t="shared" si="474"/>
        <v>#DIV/0!</v>
      </c>
      <c r="DR313" s="625" t="e">
        <f t="shared" si="475"/>
        <v>#DIV/0!</v>
      </c>
      <c r="DS313" s="625" t="e">
        <f t="shared" si="476"/>
        <v>#DIV/0!</v>
      </c>
      <c r="DU313" s="625" t="e">
        <f t="shared" si="477"/>
        <v>#DIV/0!</v>
      </c>
      <c r="DV313" s="625" t="e">
        <f t="shared" si="478"/>
        <v>#DIV/0!</v>
      </c>
      <c r="DW313" s="625" t="e">
        <f t="shared" si="479"/>
        <v>#DIV/0!</v>
      </c>
      <c r="DX313" s="625" t="e">
        <f t="shared" si="480"/>
        <v>#DIV/0!</v>
      </c>
      <c r="EB313" s="625">
        <f t="shared" si="481"/>
        <v>1</v>
      </c>
      <c r="EC313" s="625">
        <f t="shared" si="482"/>
        <v>1</v>
      </c>
      <c r="ED313" s="625">
        <f t="shared" si="466"/>
        <v>1</v>
      </c>
      <c r="EE313" s="625"/>
      <c r="EF313" s="625" t="e">
        <f t="shared" si="483"/>
        <v>#DIV/0!</v>
      </c>
      <c r="EG313" s="625">
        <f t="shared" si="484"/>
        <v>1</v>
      </c>
      <c r="EH313" s="625">
        <f t="shared" si="467"/>
        <v>1</v>
      </c>
      <c r="EI313" s="625"/>
      <c r="EJ313" s="625" t="e">
        <f t="shared" si="485"/>
        <v>#DIV/0!</v>
      </c>
      <c r="EK313" s="625">
        <f t="shared" si="486"/>
        <v>1</v>
      </c>
      <c r="EL313" s="625">
        <f t="shared" si="468"/>
        <v>1</v>
      </c>
      <c r="EM313" s="625"/>
      <c r="EZ313" s="576">
        <f t="shared" si="487"/>
        <v>1974</v>
      </c>
      <c r="FA313" s="635" t="e">
        <f t="shared" si="459"/>
        <v>#REF!</v>
      </c>
      <c r="FB313" s="635">
        <f t="shared" si="460"/>
        <v>0.92307443984944826</v>
      </c>
      <c r="FC313" s="635" t="e">
        <f t="shared" si="461"/>
        <v>#REF!</v>
      </c>
      <c r="FD313" s="635" t="e">
        <f t="shared" si="462"/>
        <v>#REF!</v>
      </c>
      <c r="FE313" s="635">
        <f t="shared" si="463"/>
        <v>1</v>
      </c>
      <c r="FG313" s="576">
        <f t="shared" si="464"/>
        <v>5</v>
      </c>
      <c r="FH313" s="625">
        <f t="shared" si="469"/>
        <v>1.0661319772929023</v>
      </c>
      <c r="FI313" s="625">
        <f t="shared" si="470"/>
        <v>1.0923579331567863</v>
      </c>
      <c r="FJ313" s="625" t="e">
        <f t="shared" si="465"/>
        <v>#REF!</v>
      </c>
    </row>
    <row r="314" spans="1:166" hidden="1" x14ac:dyDescent="0.2">
      <c r="A314" s="619" t="s">
        <v>557</v>
      </c>
      <c r="B314" s="575">
        <f t="shared" si="471"/>
        <v>1953</v>
      </c>
      <c r="D314" s="630"/>
      <c r="E314" s="630"/>
      <c r="F314" s="630"/>
      <c r="G314" s="630"/>
      <c r="H314" s="630"/>
      <c r="J314" s="631"/>
      <c r="K314" s="631"/>
      <c r="L314" s="631"/>
      <c r="M314" s="631"/>
      <c r="N314" s="631"/>
      <c r="O314" s="780"/>
      <c r="X314" s="632"/>
      <c r="Y314" s="632"/>
      <c r="Z314" s="632"/>
      <c r="AA314" s="632"/>
      <c r="AB314" s="632"/>
      <c r="BC314" s="625"/>
      <c r="BD314" s="625"/>
      <c r="BE314" s="625"/>
      <c r="BF314" s="625"/>
      <c r="BG314" s="625"/>
      <c r="BH314" s="625"/>
      <c r="BI314" s="625"/>
      <c r="BT314" s="634"/>
      <c r="BU314" s="634"/>
      <c r="BV314" s="634"/>
      <c r="BW314" s="634"/>
      <c r="BX314" s="634"/>
      <c r="BY314" s="634"/>
      <c r="BZ314" s="634"/>
      <c r="CA314" s="634"/>
      <c r="CB314" s="634"/>
      <c r="CC314" s="634"/>
      <c r="CD314" s="634"/>
      <c r="CG314" s="579"/>
      <c r="CI314" s="625"/>
      <c r="CJ314" s="625"/>
      <c r="CK314" s="625"/>
      <c r="CL314" s="625"/>
      <c r="CN314" s="625"/>
      <c r="CO314" s="625"/>
      <c r="CP314" s="625"/>
      <c r="CQ314" s="625"/>
      <c r="CR314" s="625"/>
      <c r="CS314" s="625"/>
      <c r="CT314" s="625"/>
      <c r="CU314" s="625"/>
      <c r="CV314" s="625"/>
      <c r="CW314" s="625"/>
      <c r="CZ314" s="625"/>
      <c r="DA314" s="625"/>
      <c r="DB314" s="625"/>
      <c r="DC314" s="625"/>
      <c r="DE314" s="625"/>
      <c r="DF314" s="625"/>
      <c r="DG314" s="625"/>
      <c r="DH314" s="625"/>
      <c r="DI314" s="625"/>
      <c r="DK314" s="625" t="e">
        <f t="shared" si="472"/>
        <v>#DIV/0!</v>
      </c>
      <c r="DL314" s="625" t="e">
        <f t="shared" si="472"/>
        <v>#DIV/0!</v>
      </c>
      <c r="DM314" s="625" t="e">
        <f t="shared" si="472"/>
        <v>#DIV/0!</v>
      </c>
      <c r="DN314" s="625" t="e">
        <f t="shared" si="472"/>
        <v>#DIV/0!</v>
      </c>
      <c r="DP314" s="625" t="e">
        <f t="shared" si="473"/>
        <v>#DIV/0!</v>
      </c>
      <c r="DQ314" s="625" t="e">
        <f t="shared" si="474"/>
        <v>#DIV/0!</v>
      </c>
      <c r="DR314" s="625" t="e">
        <f t="shared" si="475"/>
        <v>#DIV/0!</v>
      </c>
      <c r="DS314" s="625" t="e">
        <f t="shared" si="476"/>
        <v>#DIV/0!</v>
      </c>
      <c r="DU314" s="625" t="e">
        <f t="shared" si="477"/>
        <v>#DIV/0!</v>
      </c>
      <c r="DV314" s="625" t="e">
        <f t="shared" si="478"/>
        <v>#DIV/0!</v>
      </c>
      <c r="DW314" s="625" t="e">
        <f t="shared" si="479"/>
        <v>#DIV/0!</v>
      </c>
      <c r="DX314" s="625" t="e">
        <f t="shared" si="480"/>
        <v>#DIV/0!</v>
      </c>
      <c r="EB314" s="625">
        <f t="shared" si="481"/>
        <v>1</v>
      </c>
      <c r="EC314" s="625">
        <f t="shared" si="482"/>
        <v>1</v>
      </c>
      <c r="ED314" s="625">
        <f t="shared" si="466"/>
        <v>1</v>
      </c>
      <c r="EE314" s="625"/>
      <c r="EF314" s="625" t="e">
        <f t="shared" si="483"/>
        <v>#DIV/0!</v>
      </c>
      <c r="EG314" s="625">
        <f t="shared" si="484"/>
        <v>1</v>
      </c>
      <c r="EH314" s="625">
        <f t="shared" si="467"/>
        <v>1</v>
      </c>
      <c r="EI314" s="625"/>
      <c r="EJ314" s="625" t="e">
        <f t="shared" si="485"/>
        <v>#DIV/0!</v>
      </c>
      <c r="EK314" s="625">
        <f t="shared" si="486"/>
        <v>1</v>
      </c>
      <c r="EL314" s="625">
        <f t="shared" si="468"/>
        <v>1</v>
      </c>
      <c r="EM314" s="625"/>
      <c r="EZ314" s="576">
        <f t="shared" si="487"/>
        <v>1975</v>
      </c>
      <c r="FA314" s="635" t="e">
        <f t="shared" si="459"/>
        <v>#REF!</v>
      </c>
      <c r="FB314" s="635">
        <f t="shared" si="460"/>
        <v>0.90145850180517639</v>
      </c>
      <c r="FC314" s="635" t="e">
        <f t="shared" si="461"/>
        <v>#REF!</v>
      </c>
      <c r="FD314" s="635" t="e">
        <f t="shared" si="462"/>
        <v>#REF!</v>
      </c>
      <c r="FE314" s="635">
        <f t="shared" si="463"/>
        <v>1</v>
      </c>
      <c r="FG314" s="576">
        <f t="shared" si="464"/>
        <v>6</v>
      </c>
      <c r="FH314" s="625">
        <f t="shared" si="469"/>
        <v>0.97260681810259564</v>
      </c>
      <c r="FI314" s="625">
        <f t="shared" si="470"/>
        <v>1.0331564536945166</v>
      </c>
      <c r="FJ314" s="625" t="e">
        <f t="shared" si="465"/>
        <v>#REF!</v>
      </c>
    </row>
    <row r="315" spans="1:166" hidden="1" x14ac:dyDescent="0.2">
      <c r="A315" s="619" t="s">
        <v>557</v>
      </c>
      <c r="B315" s="575">
        <f t="shared" si="471"/>
        <v>1954</v>
      </c>
      <c r="D315" s="630"/>
      <c r="E315" s="630"/>
      <c r="F315" s="630"/>
      <c r="G315" s="630"/>
      <c r="H315" s="630"/>
      <c r="J315" s="631"/>
      <c r="K315" s="631"/>
      <c r="L315" s="631"/>
      <c r="M315" s="631"/>
      <c r="N315" s="631"/>
      <c r="O315" s="780"/>
      <c r="X315" s="632"/>
      <c r="Y315" s="632"/>
      <c r="Z315" s="632"/>
      <c r="AA315" s="632"/>
      <c r="AB315" s="632"/>
      <c r="BC315" s="625"/>
      <c r="BD315" s="625"/>
      <c r="BE315" s="625"/>
      <c r="BF315" s="625"/>
      <c r="BG315" s="625"/>
      <c r="BH315" s="625"/>
      <c r="BI315" s="625"/>
      <c r="BT315" s="634"/>
      <c r="BU315" s="634"/>
      <c r="BV315" s="634"/>
      <c r="BW315" s="634"/>
      <c r="BX315" s="634"/>
      <c r="BY315" s="634"/>
      <c r="BZ315" s="634"/>
      <c r="CA315" s="634"/>
      <c r="CB315" s="634"/>
      <c r="CC315" s="634"/>
      <c r="CD315" s="634"/>
      <c r="CG315" s="579"/>
      <c r="CI315" s="625"/>
      <c r="CJ315" s="625"/>
      <c r="CK315" s="625"/>
      <c r="CL315" s="625"/>
      <c r="CN315" s="625"/>
      <c r="CO315" s="625"/>
      <c r="CP315" s="625"/>
      <c r="CQ315" s="625"/>
      <c r="CR315" s="625"/>
      <c r="CS315" s="625"/>
      <c r="CT315" s="625"/>
      <c r="CU315" s="625"/>
      <c r="CV315" s="625"/>
      <c r="CW315" s="625"/>
      <c r="CZ315" s="625"/>
      <c r="DA315" s="625"/>
      <c r="DB315" s="625"/>
      <c r="DC315" s="625"/>
      <c r="DE315" s="625"/>
      <c r="DF315" s="625"/>
      <c r="DG315" s="625"/>
      <c r="DH315" s="625"/>
      <c r="DI315" s="625"/>
      <c r="DK315" s="625" t="e">
        <f t="shared" si="472"/>
        <v>#DIV/0!</v>
      </c>
      <c r="DL315" s="625" t="e">
        <f t="shared" si="472"/>
        <v>#DIV/0!</v>
      </c>
      <c r="DM315" s="625" t="e">
        <f t="shared" si="472"/>
        <v>#DIV/0!</v>
      </c>
      <c r="DN315" s="625" t="e">
        <f t="shared" si="472"/>
        <v>#DIV/0!</v>
      </c>
      <c r="DP315" s="625" t="e">
        <f t="shared" si="473"/>
        <v>#DIV/0!</v>
      </c>
      <c r="DQ315" s="625" t="e">
        <f t="shared" si="474"/>
        <v>#DIV/0!</v>
      </c>
      <c r="DR315" s="625" t="e">
        <f t="shared" si="475"/>
        <v>#DIV/0!</v>
      </c>
      <c r="DS315" s="625" t="e">
        <f t="shared" si="476"/>
        <v>#DIV/0!</v>
      </c>
      <c r="DU315" s="625" t="e">
        <f t="shared" si="477"/>
        <v>#DIV/0!</v>
      </c>
      <c r="DV315" s="625" t="e">
        <f t="shared" si="478"/>
        <v>#DIV/0!</v>
      </c>
      <c r="DW315" s="625" t="e">
        <f t="shared" si="479"/>
        <v>#DIV/0!</v>
      </c>
      <c r="DX315" s="625" t="e">
        <f t="shared" si="480"/>
        <v>#DIV/0!</v>
      </c>
      <c r="EB315" s="625">
        <f t="shared" si="481"/>
        <v>1</v>
      </c>
      <c r="EC315" s="625">
        <f t="shared" si="482"/>
        <v>1</v>
      </c>
      <c r="ED315" s="625">
        <f t="shared" si="466"/>
        <v>1</v>
      </c>
      <c r="EE315" s="625"/>
      <c r="EF315" s="625" t="e">
        <f t="shared" si="483"/>
        <v>#DIV/0!</v>
      </c>
      <c r="EG315" s="625">
        <f t="shared" si="484"/>
        <v>1</v>
      </c>
      <c r="EH315" s="625">
        <f t="shared" si="467"/>
        <v>1</v>
      </c>
      <c r="EI315" s="625"/>
      <c r="EJ315" s="625" t="e">
        <f t="shared" si="485"/>
        <v>#DIV/0!</v>
      </c>
      <c r="EK315" s="625">
        <f t="shared" si="486"/>
        <v>1</v>
      </c>
      <c r="EL315" s="625">
        <f t="shared" si="468"/>
        <v>1</v>
      </c>
      <c r="EM315" s="625"/>
      <c r="EZ315" s="576">
        <f t="shared" si="487"/>
        <v>1976</v>
      </c>
      <c r="FA315" s="635" t="e">
        <f t="shared" si="459"/>
        <v>#REF!</v>
      </c>
      <c r="FB315" s="635">
        <f t="shared" si="460"/>
        <v>0.9097460371223407</v>
      </c>
      <c r="FC315" s="635" t="e">
        <f t="shared" si="461"/>
        <v>#REF!</v>
      </c>
      <c r="FD315" s="635" t="e">
        <f t="shared" si="462"/>
        <v>#REF!</v>
      </c>
      <c r="FE315" s="635">
        <f t="shared" si="463"/>
        <v>1</v>
      </c>
      <c r="FG315" s="576">
        <f t="shared" si="464"/>
        <v>7</v>
      </c>
      <c r="FH315" s="625">
        <f t="shared" si="469"/>
        <v>0.92400485061451043</v>
      </c>
      <c r="FI315" s="625">
        <f t="shared" si="470"/>
        <v>0.95937375859204932</v>
      </c>
      <c r="FJ315" s="625" t="e">
        <f t="shared" si="465"/>
        <v>#REF!</v>
      </c>
    </row>
    <row r="316" spans="1:166" hidden="1" x14ac:dyDescent="0.2">
      <c r="A316" s="619" t="s">
        <v>557</v>
      </c>
      <c r="B316" s="575">
        <f t="shared" si="471"/>
        <v>1955</v>
      </c>
      <c r="D316" s="630"/>
      <c r="E316" s="630"/>
      <c r="F316" s="630"/>
      <c r="G316" s="630"/>
      <c r="H316" s="630"/>
      <c r="J316" s="631"/>
      <c r="K316" s="631"/>
      <c r="L316" s="631"/>
      <c r="M316" s="631"/>
      <c r="N316" s="631"/>
      <c r="O316" s="780"/>
      <c r="X316" s="632"/>
      <c r="Y316" s="632"/>
      <c r="Z316" s="632"/>
      <c r="AA316" s="632"/>
      <c r="AB316" s="632"/>
      <c r="BC316" s="625"/>
      <c r="BD316" s="625"/>
      <c r="BE316" s="625"/>
      <c r="BF316" s="625"/>
      <c r="BG316" s="625"/>
      <c r="BH316" s="625"/>
      <c r="BI316" s="625"/>
      <c r="BT316" s="634"/>
      <c r="BU316" s="634"/>
      <c r="BV316" s="634"/>
      <c r="BW316" s="634"/>
      <c r="BX316" s="634"/>
      <c r="BY316" s="634"/>
      <c r="BZ316" s="634"/>
      <c r="CA316" s="634"/>
      <c r="CB316" s="634"/>
      <c r="CC316" s="634"/>
      <c r="CD316" s="634"/>
      <c r="CG316" s="579"/>
      <c r="CI316" s="625"/>
      <c r="CJ316" s="625"/>
      <c r="CK316" s="625"/>
      <c r="CL316" s="625"/>
      <c r="CN316" s="625"/>
      <c r="CO316" s="625"/>
      <c r="CP316" s="625"/>
      <c r="CQ316" s="625"/>
      <c r="CR316" s="625"/>
      <c r="CS316" s="625"/>
      <c r="CT316" s="625"/>
      <c r="CU316" s="625"/>
      <c r="CV316" s="625"/>
      <c r="CW316" s="625"/>
      <c r="CZ316" s="625"/>
      <c r="DA316" s="625"/>
      <c r="DB316" s="625"/>
      <c r="DC316" s="625"/>
      <c r="DE316" s="625"/>
      <c r="DF316" s="625"/>
      <c r="DG316" s="625"/>
      <c r="DH316" s="625"/>
      <c r="DI316" s="625"/>
      <c r="DK316" s="625" t="e">
        <f t="shared" si="472"/>
        <v>#DIV/0!</v>
      </c>
      <c r="DL316" s="625" t="e">
        <f t="shared" si="472"/>
        <v>#DIV/0!</v>
      </c>
      <c r="DM316" s="625" t="e">
        <f t="shared" si="472"/>
        <v>#DIV/0!</v>
      </c>
      <c r="DN316" s="625" t="e">
        <f t="shared" si="472"/>
        <v>#DIV/0!</v>
      </c>
      <c r="DP316" s="625" t="e">
        <f t="shared" si="473"/>
        <v>#DIV/0!</v>
      </c>
      <c r="DQ316" s="625" t="e">
        <f t="shared" si="474"/>
        <v>#DIV/0!</v>
      </c>
      <c r="DR316" s="625" t="e">
        <f t="shared" si="475"/>
        <v>#DIV/0!</v>
      </c>
      <c r="DS316" s="625" t="e">
        <f t="shared" si="476"/>
        <v>#DIV/0!</v>
      </c>
      <c r="DU316" s="625" t="e">
        <f t="shared" si="477"/>
        <v>#DIV/0!</v>
      </c>
      <c r="DV316" s="625" t="e">
        <f t="shared" si="478"/>
        <v>#DIV/0!</v>
      </c>
      <c r="DW316" s="625" t="e">
        <f t="shared" si="479"/>
        <v>#DIV/0!</v>
      </c>
      <c r="DX316" s="625" t="e">
        <f t="shared" si="480"/>
        <v>#DIV/0!</v>
      </c>
      <c r="EB316" s="625">
        <f t="shared" si="481"/>
        <v>1</v>
      </c>
      <c r="EC316" s="625">
        <f t="shared" si="482"/>
        <v>1</v>
      </c>
      <c r="ED316" s="625">
        <f t="shared" si="466"/>
        <v>1</v>
      </c>
      <c r="EE316" s="625"/>
      <c r="EF316" s="625" t="e">
        <f t="shared" si="483"/>
        <v>#DIV/0!</v>
      </c>
      <c r="EG316" s="625">
        <f t="shared" si="484"/>
        <v>1</v>
      </c>
      <c r="EH316" s="625">
        <f t="shared" si="467"/>
        <v>1</v>
      </c>
      <c r="EI316" s="625"/>
      <c r="EJ316" s="625" t="e">
        <f t="shared" si="485"/>
        <v>#DIV/0!</v>
      </c>
      <c r="EK316" s="625">
        <f t="shared" si="486"/>
        <v>1</v>
      </c>
      <c r="EL316" s="625">
        <f t="shared" si="468"/>
        <v>1</v>
      </c>
      <c r="EM316" s="625"/>
      <c r="EZ316" s="576">
        <f t="shared" si="487"/>
        <v>1977</v>
      </c>
      <c r="FA316" s="635" t="e">
        <f t="shared" si="459"/>
        <v>#REF!</v>
      </c>
      <c r="FB316" s="635">
        <f t="shared" si="460"/>
        <v>0.93296173818753336</v>
      </c>
      <c r="FC316" s="635" t="e">
        <f t="shared" si="461"/>
        <v>#REF!</v>
      </c>
      <c r="FD316" s="635" t="e">
        <f t="shared" si="462"/>
        <v>#REF!</v>
      </c>
      <c r="FE316" s="635">
        <f t="shared" si="463"/>
        <v>1</v>
      </c>
      <c r="FG316" s="576">
        <f t="shared" si="464"/>
        <v>8</v>
      </c>
      <c r="FH316" s="625">
        <f t="shared" si="469"/>
        <v>1.0128098547887208</v>
      </c>
      <c r="FI316" s="625">
        <f t="shared" si="470"/>
        <v>1.0356530689499874</v>
      </c>
      <c r="FJ316" s="625" t="e">
        <f t="shared" si="465"/>
        <v>#REF!</v>
      </c>
    </row>
    <row r="317" spans="1:166" hidden="1" x14ac:dyDescent="0.2">
      <c r="A317" s="619" t="s">
        <v>557</v>
      </c>
      <c r="B317" s="575">
        <f t="shared" si="471"/>
        <v>1956</v>
      </c>
      <c r="D317" s="630"/>
      <c r="E317" s="630"/>
      <c r="F317" s="630"/>
      <c r="G317" s="630"/>
      <c r="H317" s="630"/>
      <c r="J317" s="631"/>
      <c r="K317" s="631"/>
      <c r="L317" s="631"/>
      <c r="M317" s="631"/>
      <c r="N317" s="631"/>
      <c r="O317" s="780"/>
      <c r="X317" s="632"/>
      <c r="Y317" s="632"/>
      <c r="Z317" s="632"/>
      <c r="AA317" s="632"/>
      <c r="AB317" s="632"/>
      <c r="BC317" s="625"/>
      <c r="BD317" s="625"/>
      <c r="BE317" s="625"/>
      <c r="BF317" s="625"/>
      <c r="BG317" s="625"/>
      <c r="BH317" s="625"/>
      <c r="BI317" s="625"/>
      <c r="BT317" s="634"/>
      <c r="BU317" s="634"/>
      <c r="BV317" s="634"/>
      <c r="BW317" s="634"/>
      <c r="BX317" s="634"/>
      <c r="BY317" s="634"/>
      <c r="BZ317" s="634"/>
      <c r="CA317" s="634"/>
      <c r="CB317" s="634"/>
      <c r="CC317" s="634"/>
      <c r="CD317" s="634"/>
      <c r="CG317" s="579"/>
      <c r="CI317" s="625"/>
      <c r="CJ317" s="625"/>
      <c r="CK317" s="625"/>
      <c r="CL317" s="625"/>
      <c r="CN317" s="625"/>
      <c r="CO317" s="625"/>
      <c r="CP317" s="625"/>
      <c r="CQ317" s="625"/>
      <c r="CR317" s="625"/>
      <c r="CS317" s="625"/>
      <c r="CT317" s="625"/>
      <c r="CU317" s="625"/>
      <c r="CV317" s="625"/>
      <c r="CW317" s="625"/>
      <c r="CZ317" s="625"/>
      <c r="DA317" s="625"/>
      <c r="DB317" s="625"/>
      <c r="DC317" s="625"/>
      <c r="DE317" s="625"/>
      <c r="DF317" s="625"/>
      <c r="DG317" s="625"/>
      <c r="DH317" s="625"/>
      <c r="DI317" s="625"/>
      <c r="DK317" s="625" t="e">
        <f t="shared" si="472"/>
        <v>#DIV/0!</v>
      </c>
      <c r="DL317" s="625" t="e">
        <f t="shared" si="472"/>
        <v>#DIV/0!</v>
      </c>
      <c r="DM317" s="625" t="e">
        <f t="shared" si="472"/>
        <v>#DIV/0!</v>
      </c>
      <c r="DN317" s="625" t="e">
        <f t="shared" si="472"/>
        <v>#DIV/0!</v>
      </c>
      <c r="DP317" s="625" t="e">
        <f t="shared" si="473"/>
        <v>#DIV/0!</v>
      </c>
      <c r="DQ317" s="625" t="e">
        <f t="shared" si="474"/>
        <v>#DIV/0!</v>
      </c>
      <c r="DR317" s="625" t="e">
        <f t="shared" si="475"/>
        <v>#DIV/0!</v>
      </c>
      <c r="DS317" s="625" t="e">
        <f t="shared" si="476"/>
        <v>#DIV/0!</v>
      </c>
      <c r="DU317" s="625" t="e">
        <f t="shared" si="477"/>
        <v>#DIV/0!</v>
      </c>
      <c r="DV317" s="625" t="e">
        <f t="shared" si="478"/>
        <v>#DIV/0!</v>
      </c>
      <c r="DW317" s="625" t="e">
        <f t="shared" si="479"/>
        <v>#DIV/0!</v>
      </c>
      <c r="DX317" s="625" t="e">
        <f t="shared" si="480"/>
        <v>#DIV/0!</v>
      </c>
      <c r="EB317" s="625">
        <f t="shared" si="481"/>
        <v>1</v>
      </c>
      <c r="EC317" s="625">
        <f t="shared" si="482"/>
        <v>1</v>
      </c>
      <c r="ED317" s="625">
        <f t="shared" si="466"/>
        <v>1</v>
      </c>
      <c r="EE317" s="625"/>
      <c r="EF317" s="625" t="e">
        <f t="shared" si="483"/>
        <v>#DIV/0!</v>
      </c>
      <c r="EG317" s="625">
        <f t="shared" si="484"/>
        <v>1</v>
      </c>
      <c r="EH317" s="625">
        <f t="shared" si="467"/>
        <v>1</v>
      </c>
      <c r="EI317" s="625"/>
      <c r="EJ317" s="625" t="e">
        <f t="shared" si="485"/>
        <v>#DIV/0!</v>
      </c>
      <c r="EK317" s="625">
        <f t="shared" si="486"/>
        <v>1</v>
      </c>
      <c r="EL317" s="625">
        <f t="shared" si="468"/>
        <v>1</v>
      </c>
      <c r="EM317" s="625"/>
      <c r="EZ317" s="576">
        <v>1978</v>
      </c>
      <c r="FA317" s="635" t="e">
        <f t="shared" si="459"/>
        <v>#REF!</v>
      </c>
      <c r="FB317" s="635">
        <f t="shared" si="460"/>
        <v>0.97090400613642913</v>
      </c>
      <c r="FC317" s="635" t="e">
        <f t="shared" si="461"/>
        <v>#REF!</v>
      </c>
      <c r="FD317" s="635" t="e">
        <f t="shared" si="462"/>
        <v>#REF!</v>
      </c>
      <c r="FE317" s="635">
        <f t="shared" si="463"/>
        <v>1</v>
      </c>
      <c r="FG317" s="576">
        <f t="shared" si="464"/>
        <v>9</v>
      </c>
      <c r="FH317" s="625">
        <f t="shared" si="469"/>
        <v>1</v>
      </c>
      <c r="FI317" s="625">
        <f t="shared" si="470"/>
        <v>1</v>
      </c>
      <c r="FJ317" s="625" t="e">
        <f t="shared" si="465"/>
        <v>#REF!</v>
      </c>
    </row>
    <row r="318" spans="1:166" hidden="1" x14ac:dyDescent="0.2">
      <c r="A318" s="619" t="s">
        <v>557</v>
      </c>
      <c r="B318" s="575">
        <f t="shared" si="471"/>
        <v>1957</v>
      </c>
      <c r="D318" s="630"/>
      <c r="E318" s="630"/>
      <c r="F318" s="630"/>
      <c r="G318" s="630"/>
      <c r="H318" s="630"/>
      <c r="J318" s="631"/>
      <c r="K318" s="631"/>
      <c r="L318" s="631"/>
      <c r="M318" s="631"/>
      <c r="N318" s="631"/>
      <c r="O318" s="780"/>
      <c r="X318" s="632"/>
      <c r="Y318" s="632"/>
      <c r="Z318" s="632"/>
      <c r="AA318" s="632"/>
      <c r="AB318" s="632"/>
      <c r="BC318" s="625"/>
      <c r="BD318" s="625"/>
      <c r="BE318" s="625"/>
      <c r="BF318" s="625"/>
      <c r="BG318" s="625"/>
      <c r="BH318" s="625"/>
      <c r="BI318" s="625"/>
      <c r="BT318" s="634"/>
      <c r="BU318" s="634"/>
      <c r="BV318" s="634"/>
      <c r="BW318" s="634"/>
      <c r="BX318" s="634"/>
      <c r="BY318" s="634"/>
      <c r="BZ318" s="634"/>
      <c r="CA318" s="634"/>
      <c r="CB318" s="634"/>
      <c r="CC318" s="634"/>
      <c r="CD318" s="634"/>
      <c r="CG318" s="579"/>
      <c r="CI318" s="625"/>
      <c r="CJ318" s="625"/>
      <c r="CK318" s="625"/>
      <c r="CL318" s="625"/>
      <c r="CN318" s="625"/>
      <c r="CO318" s="625"/>
      <c r="CP318" s="625"/>
      <c r="CQ318" s="625"/>
      <c r="CR318" s="625"/>
      <c r="CS318" s="625"/>
      <c r="CT318" s="625"/>
      <c r="CU318" s="625"/>
      <c r="CV318" s="625"/>
      <c r="CW318" s="625"/>
      <c r="CZ318" s="625"/>
      <c r="DA318" s="625"/>
      <c r="DB318" s="625"/>
      <c r="DC318" s="625"/>
      <c r="DE318" s="625"/>
      <c r="DF318" s="625"/>
      <c r="DG318" s="625"/>
      <c r="DH318" s="625"/>
      <c r="DI318" s="625"/>
      <c r="DK318" s="625" t="e">
        <f t="shared" si="472"/>
        <v>#DIV/0!</v>
      </c>
      <c r="DL318" s="625" t="e">
        <f t="shared" si="472"/>
        <v>#DIV/0!</v>
      </c>
      <c r="DM318" s="625" t="e">
        <f t="shared" si="472"/>
        <v>#DIV/0!</v>
      </c>
      <c r="DN318" s="625" t="e">
        <f t="shared" si="472"/>
        <v>#DIV/0!</v>
      </c>
      <c r="DP318" s="625" t="e">
        <f t="shared" si="473"/>
        <v>#DIV/0!</v>
      </c>
      <c r="DQ318" s="625" t="e">
        <f t="shared" si="474"/>
        <v>#DIV/0!</v>
      </c>
      <c r="DR318" s="625" t="e">
        <f t="shared" si="475"/>
        <v>#DIV/0!</v>
      </c>
      <c r="DS318" s="625" t="e">
        <f t="shared" si="476"/>
        <v>#DIV/0!</v>
      </c>
      <c r="DU318" s="625" t="e">
        <f t="shared" si="477"/>
        <v>#DIV/0!</v>
      </c>
      <c r="DV318" s="625" t="e">
        <f t="shared" si="478"/>
        <v>#DIV/0!</v>
      </c>
      <c r="DW318" s="625" t="e">
        <f t="shared" si="479"/>
        <v>#DIV/0!</v>
      </c>
      <c r="DX318" s="625" t="e">
        <f t="shared" si="480"/>
        <v>#DIV/0!</v>
      </c>
      <c r="EB318" s="625">
        <f t="shared" si="481"/>
        <v>1</v>
      </c>
      <c r="EC318" s="625">
        <f t="shared" si="482"/>
        <v>1</v>
      </c>
      <c r="ED318" s="625">
        <f t="shared" si="466"/>
        <v>1</v>
      </c>
      <c r="EE318" s="625"/>
      <c r="EF318" s="625" t="e">
        <f t="shared" si="483"/>
        <v>#DIV/0!</v>
      </c>
      <c r="EG318" s="625">
        <f t="shared" si="484"/>
        <v>1</v>
      </c>
      <c r="EH318" s="625">
        <f t="shared" si="467"/>
        <v>1</v>
      </c>
      <c r="EI318" s="625"/>
      <c r="EJ318" s="625" t="e">
        <f t="shared" si="485"/>
        <v>#DIV/0!</v>
      </c>
      <c r="EK318" s="625">
        <f t="shared" si="486"/>
        <v>1</v>
      </c>
      <c r="EL318" s="625">
        <f t="shared" si="468"/>
        <v>1</v>
      </c>
      <c r="EM318" s="625"/>
      <c r="EZ318" s="576">
        <f>EZ317+1</f>
        <v>1979</v>
      </c>
      <c r="FA318" s="635" t="e">
        <f t="shared" si="459"/>
        <v>#REF!</v>
      </c>
      <c r="FB318" s="635">
        <f t="shared" si="460"/>
        <v>0.9937538151821157</v>
      </c>
      <c r="FC318" s="635" t="e">
        <f t="shared" si="461"/>
        <v>#REF!</v>
      </c>
      <c r="FD318" s="635" t="e">
        <f t="shared" si="462"/>
        <v>#REF!</v>
      </c>
      <c r="FE318" s="635">
        <f t="shared" si="463"/>
        <v>1</v>
      </c>
      <c r="FG318" s="576">
        <f>FG317+1</f>
        <v>10</v>
      </c>
      <c r="FH318" s="625">
        <f t="shared" si="469"/>
        <v>0.93793747288274476</v>
      </c>
      <c r="FI318" s="625">
        <f t="shared" si="470"/>
        <v>0.88946181246424527</v>
      </c>
      <c r="FJ318" s="625" t="e">
        <f t="shared" si="465"/>
        <v>#REF!</v>
      </c>
    </row>
    <row r="319" spans="1:166" hidden="1" x14ac:dyDescent="0.2">
      <c r="A319" s="619" t="s">
        <v>557</v>
      </c>
      <c r="B319" s="575">
        <f t="shared" si="471"/>
        <v>1958</v>
      </c>
      <c r="D319" s="630"/>
      <c r="E319" s="630"/>
      <c r="F319" s="630"/>
      <c r="G319" s="630"/>
      <c r="H319" s="630"/>
      <c r="J319" s="631"/>
      <c r="K319" s="631"/>
      <c r="L319" s="631"/>
      <c r="M319" s="631"/>
      <c r="N319" s="631"/>
      <c r="O319" s="780"/>
      <c r="X319" s="632"/>
      <c r="Y319" s="632"/>
      <c r="Z319" s="632"/>
      <c r="AA319" s="632"/>
      <c r="AB319" s="632"/>
      <c r="BC319" s="625"/>
      <c r="BD319" s="625"/>
      <c r="BE319" s="625"/>
      <c r="BF319" s="625"/>
      <c r="BG319" s="625"/>
      <c r="BH319" s="625"/>
      <c r="BI319" s="625"/>
      <c r="BT319" s="634"/>
      <c r="BU319" s="634"/>
      <c r="BV319" s="634"/>
      <c r="BW319" s="634"/>
      <c r="BX319" s="634"/>
      <c r="BY319" s="634"/>
      <c r="BZ319" s="634"/>
      <c r="CA319" s="634"/>
      <c r="CB319" s="634"/>
      <c r="CC319" s="634"/>
      <c r="CD319" s="634"/>
      <c r="CG319" s="579"/>
      <c r="CI319" s="625"/>
      <c r="CJ319" s="625"/>
      <c r="CK319" s="625"/>
      <c r="CL319" s="625"/>
      <c r="CN319" s="625"/>
      <c r="CO319" s="625"/>
      <c r="CP319" s="625"/>
      <c r="CQ319" s="625"/>
      <c r="CR319" s="625"/>
      <c r="CS319" s="625"/>
      <c r="CT319" s="625"/>
      <c r="CU319" s="625"/>
      <c r="CV319" s="625"/>
      <c r="CW319" s="625"/>
      <c r="CZ319" s="625"/>
      <c r="DA319" s="625"/>
      <c r="DB319" s="625"/>
      <c r="DC319" s="625"/>
      <c r="DE319" s="625"/>
      <c r="DF319" s="625"/>
      <c r="DG319" s="625"/>
      <c r="DH319" s="625"/>
      <c r="DI319" s="625"/>
      <c r="DK319" s="625" t="e">
        <f t="shared" si="472"/>
        <v>#DIV/0!</v>
      </c>
      <c r="DL319" s="625" t="e">
        <f t="shared" si="472"/>
        <v>#DIV/0!</v>
      </c>
      <c r="DM319" s="625" t="e">
        <f t="shared" si="472"/>
        <v>#DIV/0!</v>
      </c>
      <c r="DN319" s="625" t="e">
        <f t="shared" si="472"/>
        <v>#DIV/0!</v>
      </c>
      <c r="DP319" s="625" t="e">
        <f t="shared" si="473"/>
        <v>#DIV/0!</v>
      </c>
      <c r="DQ319" s="625" t="e">
        <f t="shared" si="474"/>
        <v>#DIV/0!</v>
      </c>
      <c r="DR319" s="625" t="e">
        <f t="shared" si="475"/>
        <v>#DIV/0!</v>
      </c>
      <c r="DS319" s="625" t="e">
        <f t="shared" si="476"/>
        <v>#DIV/0!</v>
      </c>
      <c r="DU319" s="625" t="e">
        <f t="shared" si="477"/>
        <v>#DIV/0!</v>
      </c>
      <c r="DV319" s="625" t="e">
        <f t="shared" si="478"/>
        <v>#DIV/0!</v>
      </c>
      <c r="DW319" s="625" t="e">
        <f t="shared" si="479"/>
        <v>#DIV/0!</v>
      </c>
      <c r="DX319" s="625" t="e">
        <f t="shared" si="480"/>
        <v>#DIV/0!</v>
      </c>
      <c r="EB319" s="625">
        <f t="shared" si="481"/>
        <v>1</v>
      </c>
      <c r="EC319" s="625">
        <f t="shared" si="482"/>
        <v>1</v>
      </c>
      <c r="ED319" s="625">
        <f t="shared" si="466"/>
        <v>1</v>
      </c>
      <c r="EE319" s="625"/>
      <c r="EF319" s="625" t="e">
        <f t="shared" si="483"/>
        <v>#DIV/0!</v>
      </c>
      <c r="EG319" s="625">
        <f t="shared" si="484"/>
        <v>1</v>
      </c>
      <c r="EH319" s="625">
        <f t="shared" si="467"/>
        <v>1</v>
      </c>
      <c r="EI319" s="625"/>
      <c r="EJ319" s="625" t="e">
        <f t="shared" si="485"/>
        <v>#DIV/0!</v>
      </c>
      <c r="EK319" s="625">
        <f t="shared" si="486"/>
        <v>1</v>
      </c>
      <c r="EL319" s="625">
        <f t="shared" si="468"/>
        <v>1</v>
      </c>
      <c r="EM319" s="625"/>
      <c r="EZ319" s="576">
        <f t="shared" ref="EZ319:EZ346" si="488">EZ318+1</f>
        <v>1980</v>
      </c>
      <c r="FA319" s="635" t="e">
        <f t="shared" si="459"/>
        <v>#REF!</v>
      </c>
      <c r="FB319" s="635">
        <f t="shared" si="460"/>
        <v>1.0595591467562961</v>
      </c>
      <c r="FC319" s="635" t="e">
        <f t="shared" si="461"/>
        <v>#REF!</v>
      </c>
      <c r="FD319" s="635" t="e">
        <f t="shared" si="462"/>
        <v>#REF!</v>
      </c>
      <c r="FE319" s="635">
        <f t="shared" si="463"/>
        <v>1</v>
      </c>
      <c r="FG319" s="576">
        <f t="shared" ref="FG319:FG338" si="489">FG318+1</f>
        <v>11</v>
      </c>
      <c r="FH319" s="625">
        <f t="shared" si="469"/>
        <v>0.93402958012138737</v>
      </c>
      <c r="FI319" s="625">
        <f t="shared" si="470"/>
        <v>0.88550574698546425</v>
      </c>
      <c r="FJ319" s="625" t="e">
        <f t="shared" si="465"/>
        <v>#REF!</v>
      </c>
    </row>
    <row r="320" spans="1:166" hidden="1" x14ac:dyDescent="0.2">
      <c r="A320" s="619" t="s">
        <v>557</v>
      </c>
      <c r="B320" s="575">
        <f t="shared" si="471"/>
        <v>1959</v>
      </c>
      <c r="D320" s="630"/>
      <c r="E320" s="630"/>
      <c r="F320" s="630"/>
      <c r="G320" s="630"/>
      <c r="H320" s="630"/>
      <c r="J320" s="631"/>
      <c r="K320" s="631"/>
      <c r="L320" s="631"/>
      <c r="M320" s="631"/>
      <c r="N320" s="631"/>
      <c r="O320" s="780"/>
      <c r="X320" s="632"/>
      <c r="Y320" s="632"/>
      <c r="Z320" s="632"/>
      <c r="AA320" s="632"/>
      <c r="AB320" s="632"/>
      <c r="BC320" s="625"/>
      <c r="BD320" s="625"/>
      <c r="BE320" s="625"/>
      <c r="BF320" s="625"/>
      <c r="BG320" s="625"/>
      <c r="BH320" s="625"/>
      <c r="BI320" s="625"/>
      <c r="BT320" s="634"/>
      <c r="BU320" s="634"/>
      <c r="BV320" s="634"/>
      <c r="BW320" s="634"/>
      <c r="BX320" s="634"/>
      <c r="BY320" s="634"/>
      <c r="BZ320" s="634"/>
      <c r="CA320" s="634"/>
      <c r="CB320" s="634"/>
      <c r="CC320" s="634"/>
      <c r="CD320" s="634"/>
      <c r="CG320" s="579"/>
      <c r="CI320" s="625"/>
      <c r="CJ320" s="625"/>
      <c r="CK320" s="625"/>
      <c r="CL320" s="625"/>
      <c r="CN320" s="625"/>
      <c r="CO320" s="625"/>
      <c r="CP320" s="625"/>
      <c r="CQ320" s="625"/>
      <c r="CR320" s="625"/>
      <c r="CS320" s="625"/>
      <c r="CT320" s="625"/>
      <c r="CU320" s="625"/>
      <c r="CV320" s="625"/>
      <c r="CW320" s="625"/>
      <c r="CZ320" s="625"/>
      <c r="DA320" s="625"/>
      <c r="DB320" s="625"/>
      <c r="DC320" s="625"/>
      <c r="DE320" s="625"/>
      <c r="DF320" s="625"/>
      <c r="DG320" s="625"/>
      <c r="DH320" s="625"/>
      <c r="DI320" s="625"/>
      <c r="DK320" s="625" t="e">
        <f t="shared" si="472"/>
        <v>#DIV/0!</v>
      </c>
      <c r="DL320" s="625" t="e">
        <f t="shared" si="472"/>
        <v>#DIV/0!</v>
      </c>
      <c r="DM320" s="625" t="e">
        <f t="shared" si="472"/>
        <v>#DIV/0!</v>
      </c>
      <c r="DN320" s="625" t="e">
        <f t="shared" si="472"/>
        <v>#DIV/0!</v>
      </c>
      <c r="DP320" s="625" t="e">
        <f t="shared" si="473"/>
        <v>#DIV/0!</v>
      </c>
      <c r="DQ320" s="625" t="e">
        <f t="shared" si="474"/>
        <v>#DIV/0!</v>
      </c>
      <c r="DR320" s="625" t="e">
        <f t="shared" si="475"/>
        <v>#DIV/0!</v>
      </c>
      <c r="DS320" s="625" t="e">
        <f t="shared" si="476"/>
        <v>#DIV/0!</v>
      </c>
      <c r="DU320" s="625" t="e">
        <f t="shared" si="477"/>
        <v>#DIV/0!</v>
      </c>
      <c r="DV320" s="625" t="e">
        <f t="shared" si="478"/>
        <v>#DIV/0!</v>
      </c>
      <c r="DW320" s="625" t="e">
        <f t="shared" si="479"/>
        <v>#DIV/0!</v>
      </c>
      <c r="DX320" s="625" t="e">
        <f t="shared" si="480"/>
        <v>#DIV/0!</v>
      </c>
      <c r="EB320" s="625">
        <f t="shared" si="481"/>
        <v>1</v>
      </c>
      <c r="EC320" s="625">
        <f t="shared" si="482"/>
        <v>1</v>
      </c>
      <c r="ED320" s="625">
        <f t="shared" si="466"/>
        <v>1</v>
      </c>
      <c r="EE320" s="625"/>
      <c r="EF320" s="625" t="e">
        <f t="shared" si="483"/>
        <v>#DIV/0!</v>
      </c>
      <c r="EG320" s="625">
        <f t="shared" si="484"/>
        <v>1</v>
      </c>
      <c r="EH320" s="625">
        <f t="shared" si="467"/>
        <v>1</v>
      </c>
      <c r="EI320" s="625"/>
      <c r="EJ320" s="625" t="e">
        <f t="shared" si="485"/>
        <v>#DIV/0!</v>
      </c>
      <c r="EK320" s="625">
        <f t="shared" si="486"/>
        <v>1</v>
      </c>
      <c r="EL320" s="625">
        <f t="shared" si="468"/>
        <v>1</v>
      </c>
      <c r="EM320" s="625"/>
      <c r="EZ320" s="576">
        <f t="shared" si="488"/>
        <v>1981</v>
      </c>
      <c r="FA320" s="635" t="e">
        <f t="shared" si="459"/>
        <v>#REF!</v>
      </c>
      <c r="FB320" s="635">
        <f t="shared" si="460"/>
        <v>1.0923579331567863</v>
      </c>
      <c r="FC320" s="635" t="e">
        <f t="shared" si="461"/>
        <v>#REF!</v>
      </c>
      <c r="FD320" s="635" t="e">
        <f t="shared" si="462"/>
        <v>#REF!</v>
      </c>
      <c r="FE320" s="635">
        <f t="shared" si="463"/>
        <v>1</v>
      </c>
      <c r="FG320" s="576">
        <f t="shared" si="489"/>
        <v>12</v>
      </c>
      <c r="FH320" s="625">
        <f t="shared" si="469"/>
        <v>0.95801104429028205</v>
      </c>
      <c r="FI320" s="625">
        <f t="shared" si="470"/>
        <v>0.92184770770349023</v>
      </c>
      <c r="FJ320" s="625" t="e">
        <f t="shared" si="465"/>
        <v>#REF!</v>
      </c>
    </row>
    <row r="321" spans="1:166" hidden="1" x14ac:dyDescent="0.2">
      <c r="A321" s="619" t="s">
        <v>557</v>
      </c>
      <c r="B321" s="575">
        <f t="shared" si="471"/>
        <v>1960</v>
      </c>
      <c r="D321" s="630"/>
      <c r="E321" s="630"/>
      <c r="F321" s="630"/>
      <c r="G321" s="630"/>
      <c r="H321" s="630"/>
      <c r="J321" s="631"/>
      <c r="K321" s="631"/>
      <c r="L321" s="631"/>
      <c r="M321" s="631"/>
      <c r="N321" s="631"/>
      <c r="O321" s="780"/>
      <c r="X321" s="632"/>
      <c r="Y321" s="632"/>
      <c r="Z321" s="632"/>
      <c r="AA321" s="632"/>
      <c r="AB321" s="632"/>
      <c r="BC321" s="625"/>
      <c r="BD321" s="625"/>
      <c r="BE321" s="625"/>
      <c r="BF321" s="625"/>
      <c r="BG321" s="625"/>
      <c r="BH321" s="625"/>
      <c r="BI321" s="625"/>
      <c r="BT321" s="634"/>
      <c r="BU321" s="634"/>
      <c r="BV321" s="634"/>
      <c r="BW321" s="634"/>
      <c r="BX321" s="634"/>
      <c r="BY321" s="634"/>
      <c r="BZ321" s="634"/>
      <c r="CA321" s="634"/>
      <c r="CB321" s="634"/>
      <c r="CC321" s="634"/>
      <c r="CD321" s="634"/>
      <c r="CG321" s="579"/>
      <c r="CI321" s="625" t="e">
        <f t="shared" ref="CI321:CI352" si="490">D321/$H321</f>
        <v>#DIV/0!</v>
      </c>
      <c r="CJ321" s="625" t="e">
        <f t="shared" ref="CJ321:CJ352" si="491">E321/$H321</f>
        <v>#DIV/0!</v>
      </c>
      <c r="CK321" s="625" t="e">
        <f t="shared" ref="CK321:CK352" si="492">F321/$H321</f>
        <v>#DIV/0!</v>
      </c>
      <c r="CL321" s="625" t="e">
        <f t="shared" ref="CL321:CL352" si="493">G321/$H321</f>
        <v>#DIV/0!</v>
      </c>
      <c r="CN321" s="625" t="e">
        <f t="shared" ref="CN321:CQ367" si="494">(CI321-CI320)/LN(CI321/CI320)</f>
        <v>#DIV/0!</v>
      </c>
      <c r="CO321" s="625" t="e">
        <f t="shared" si="494"/>
        <v>#DIV/0!</v>
      </c>
      <c r="CP321" s="625" t="e">
        <f t="shared" si="494"/>
        <v>#DIV/0!</v>
      </c>
      <c r="CQ321" s="625" t="e">
        <f t="shared" si="494"/>
        <v>#DIV/0!</v>
      </c>
      <c r="CR321" s="625" t="e">
        <f t="shared" ref="CR321:CR371" si="495">SUM(CN321:CQ321)</f>
        <v>#DIV/0!</v>
      </c>
      <c r="CS321" s="625"/>
      <c r="CT321" s="625" t="e">
        <f t="shared" ref="CT321:CW371" si="496">CN321/$CR321</f>
        <v>#DIV/0!</v>
      </c>
      <c r="CU321" s="625" t="e">
        <f t="shared" si="496"/>
        <v>#DIV/0!</v>
      </c>
      <c r="CV321" s="625" t="e">
        <f t="shared" si="496"/>
        <v>#DIV/0!</v>
      </c>
      <c r="CW321" s="625" t="e">
        <f t="shared" si="496"/>
        <v>#DIV/0!</v>
      </c>
      <c r="CZ321" s="625"/>
      <c r="DA321" s="625"/>
      <c r="DB321" s="625"/>
      <c r="DC321" s="625"/>
      <c r="DE321" s="625" t="e">
        <f t="shared" ref="DE321:DE352" si="497">J321/$N321</f>
        <v>#DIV/0!</v>
      </c>
      <c r="DF321" s="625" t="e">
        <f t="shared" ref="DF321:DF352" si="498">K321/$N321</f>
        <v>#DIV/0!</v>
      </c>
      <c r="DG321" s="625" t="e">
        <f t="shared" ref="DG321:DG352" si="499">L321/$N321</f>
        <v>#DIV/0!</v>
      </c>
      <c r="DH321" s="625" t="e">
        <f t="shared" ref="DH321:DH352" si="500">M321/$N321</f>
        <v>#DIV/0!</v>
      </c>
      <c r="DI321" s="625"/>
      <c r="DK321" s="625" t="e">
        <f t="shared" si="472"/>
        <v>#DIV/0!</v>
      </c>
      <c r="DL321" s="625" t="e">
        <f t="shared" si="472"/>
        <v>#DIV/0!</v>
      </c>
      <c r="DM321" s="625" t="e">
        <f t="shared" si="472"/>
        <v>#DIV/0!</v>
      </c>
      <c r="DN321" s="625" t="e">
        <f t="shared" si="472"/>
        <v>#DIV/0!</v>
      </c>
      <c r="DP321" s="625" t="e">
        <f t="shared" si="473"/>
        <v>#DIV/0!</v>
      </c>
      <c r="DQ321" s="625" t="e">
        <f t="shared" si="474"/>
        <v>#DIV/0!</v>
      </c>
      <c r="DR321" s="625" t="e">
        <f t="shared" si="475"/>
        <v>#DIV/0!</v>
      </c>
      <c r="DS321" s="625" t="e">
        <f t="shared" si="476"/>
        <v>#DIV/0!</v>
      </c>
      <c r="DU321" s="625" t="e">
        <f t="shared" si="477"/>
        <v>#DIV/0!</v>
      </c>
      <c r="DV321" s="625" t="e">
        <f t="shared" si="478"/>
        <v>#DIV/0!</v>
      </c>
      <c r="DW321" s="625" t="e">
        <f t="shared" si="479"/>
        <v>#DIV/0!</v>
      </c>
      <c r="DX321" s="625" t="e">
        <f t="shared" si="480"/>
        <v>#DIV/0!</v>
      </c>
      <c r="EB321" s="625" t="e">
        <f t="shared" si="481"/>
        <v>#DIV/0!</v>
      </c>
      <c r="EC321" s="625">
        <f t="shared" si="482"/>
        <v>1</v>
      </c>
      <c r="ED321" s="625">
        <f t="shared" si="466"/>
        <v>1</v>
      </c>
      <c r="EE321" s="625"/>
      <c r="EF321" s="625" t="e">
        <f t="shared" si="483"/>
        <v>#DIV/0!</v>
      </c>
      <c r="EG321" s="625">
        <f t="shared" si="484"/>
        <v>1</v>
      </c>
      <c r="EH321" s="625">
        <f t="shared" si="467"/>
        <v>1</v>
      </c>
      <c r="EI321" s="625"/>
      <c r="EJ321" s="625" t="e">
        <f t="shared" si="485"/>
        <v>#DIV/0!</v>
      </c>
      <c r="EK321" s="625">
        <f t="shared" si="486"/>
        <v>1</v>
      </c>
      <c r="EL321" s="625">
        <f t="shared" si="468"/>
        <v>1</v>
      </c>
      <c r="EM321" s="625"/>
      <c r="EZ321" s="576">
        <f t="shared" si="488"/>
        <v>1982</v>
      </c>
      <c r="FA321" s="635" t="e">
        <f t="shared" si="459"/>
        <v>#REF!</v>
      </c>
      <c r="FB321" s="635">
        <f t="shared" si="460"/>
        <v>1.0331564536945166</v>
      </c>
      <c r="FC321" s="635" t="e">
        <f t="shared" si="461"/>
        <v>#REF!</v>
      </c>
      <c r="FD321" s="635" t="e">
        <f t="shared" si="462"/>
        <v>#REF!</v>
      </c>
      <c r="FE321" s="635">
        <f t="shared" si="463"/>
        <v>1</v>
      </c>
      <c r="FG321" s="576">
        <f t="shared" si="489"/>
        <v>13</v>
      </c>
      <c r="FH321" s="625">
        <f t="shared" si="469"/>
        <v>0.96625674636617542</v>
      </c>
      <c r="FI321" s="625">
        <f t="shared" si="470"/>
        <v>0.88530300584579924</v>
      </c>
      <c r="FJ321" s="625" t="e">
        <f t="shared" si="465"/>
        <v>#REF!</v>
      </c>
    </row>
    <row r="322" spans="1:166" hidden="1" x14ac:dyDescent="0.2">
      <c r="A322" s="619" t="s">
        <v>557</v>
      </c>
      <c r="B322" s="575">
        <f t="shared" si="471"/>
        <v>1961</v>
      </c>
      <c r="D322" s="630"/>
      <c r="E322" s="630"/>
      <c r="F322" s="630"/>
      <c r="G322" s="630"/>
      <c r="H322" s="630"/>
      <c r="J322" s="631"/>
      <c r="K322" s="631"/>
      <c r="L322" s="631"/>
      <c r="M322" s="631"/>
      <c r="N322" s="631"/>
      <c r="O322" s="780"/>
      <c r="X322" s="632"/>
      <c r="Y322" s="632"/>
      <c r="Z322" s="632"/>
      <c r="AA322" s="632"/>
      <c r="AB322" s="632"/>
      <c r="BC322" s="625"/>
      <c r="BD322" s="625"/>
      <c r="BE322" s="625"/>
      <c r="BF322" s="625"/>
      <c r="BG322" s="625"/>
      <c r="BH322" s="625"/>
      <c r="BI322" s="625"/>
      <c r="BT322" s="634"/>
      <c r="BU322" s="634"/>
      <c r="BV322" s="634"/>
      <c r="BW322" s="634"/>
      <c r="BX322" s="634"/>
      <c r="BY322" s="634"/>
      <c r="BZ322" s="634"/>
      <c r="CA322" s="634"/>
      <c r="CB322" s="634"/>
      <c r="CC322" s="634"/>
      <c r="CD322" s="634"/>
      <c r="CG322" s="579"/>
      <c r="CI322" s="625" t="e">
        <f t="shared" si="490"/>
        <v>#DIV/0!</v>
      </c>
      <c r="CJ322" s="625" t="e">
        <f t="shared" si="491"/>
        <v>#DIV/0!</v>
      </c>
      <c r="CK322" s="625" t="e">
        <f t="shared" si="492"/>
        <v>#DIV/0!</v>
      </c>
      <c r="CL322" s="625" t="e">
        <f t="shared" si="493"/>
        <v>#DIV/0!</v>
      </c>
      <c r="CN322" s="625" t="e">
        <f t="shared" si="494"/>
        <v>#DIV/0!</v>
      </c>
      <c r="CO322" s="625" t="e">
        <f t="shared" si="494"/>
        <v>#DIV/0!</v>
      </c>
      <c r="CP322" s="625" t="e">
        <f t="shared" si="494"/>
        <v>#DIV/0!</v>
      </c>
      <c r="CQ322" s="625" t="e">
        <f t="shared" si="494"/>
        <v>#DIV/0!</v>
      </c>
      <c r="CR322" s="625" t="e">
        <f t="shared" si="495"/>
        <v>#DIV/0!</v>
      </c>
      <c r="CS322" s="625"/>
      <c r="CT322" s="625" t="e">
        <f t="shared" si="496"/>
        <v>#DIV/0!</v>
      </c>
      <c r="CU322" s="625" t="e">
        <f t="shared" si="496"/>
        <v>#DIV/0!</v>
      </c>
      <c r="CV322" s="625" t="e">
        <f t="shared" si="496"/>
        <v>#DIV/0!</v>
      </c>
      <c r="CW322" s="625" t="e">
        <f t="shared" si="496"/>
        <v>#DIV/0!</v>
      </c>
      <c r="CZ322" s="625"/>
      <c r="DA322" s="625"/>
      <c r="DB322" s="625"/>
      <c r="DC322" s="625"/>
      <c r="DE322" s="625" t="e">
        <f t="shared" si="497"/>
        <v>#DIV/0!</v>
      </c>
      <c r="DF322" s="625" t="e">
        <f t="shared" si="498"/>
        <v>#DIV/0!</v>
      </c>
      <c r="DG322" s="625" t="e">
        <f t="shared" si="499"/>
        <v>#DIV/0!</v>
      </c>
      <c r="DH322" s="625" t="e">
        <f t="shared" si="500"/>
        <v>#DIV/0!</v>
      </c>
      <c r="DI322" s="625"/>
      <c r="DK322" s="625" t="e">
        <f t="shared" si="472"/>
        <v>#DIV/0!</v>
      </c>
      <c r="DL322" s="625" t="e">
        <f t="shared" si="472"/>
        <v>#DIV/0!</v>
      </c>
      <c r="DM322" s="625" t="e">
        <f t="shared" si="472"/>
        <v>#DIV/0!</v>
      </c>
      <c r="DN322" s="625" t="e">
        <f t="shared" si="472"/>
        <v>#DIV/0!</v>
      </c>
      <c r="DP322" s="625" t="e">
        <f t="shared" si="473"/>
        <v>#DIV/0!</v>
      </c>
      <c r="DQ322" s="625" t="e">
        <f t="shared" si="474"/>
        <v>#DIV/0!</v>
      </c>
      <c r="DR322" s="625" t="e">
        <f t="shared" si="475"/>
        <v>#DIV/0!</v>
      </c>
      <c r="DS322" s="625" t="e">
        <f t="shared" si="476"/>
        <v>#DIV/0!</v>
      </c>
      <c r="DU322" s="625" t="e">
        <f t="shared" si="477"/>
        <v>#DIV/0!</v>
      </c>
      <c r="DV322" s="625" t="e">
        <f t="shared" si="478"/>
        <v>#DIV/0!</v>
      </c>
      <c r="DW322" s="625" t="e">
        <f t="shared" si="479"/>
        <v>#DIV/0!</v>
      </c>
      <c r="DX322" s="625" t="e">
        <f t="shared" si="480"/>
        <v>#DIV/0!</v>
      </c>
      <c r="EB322" s="625" t="e">
        <f t="shared" si="481"/>
        <v>#DIV/0!</v>
      </c>
      <c r="EC322" s="625">
        <f t="shared" si="482"/>
        <v>1</v>
      </c>
      <c r="ED322" s="625">
        <f t="shared" si="466"/>
        <v>1</v>
      </c>
      <c r="EE322" s="625"/>
      <c r="EF322" s="625" t="e">
        <f t="shared" si="483"/>
        <v>#DIV/0!</v>
      </c>
      <c r="EG322" s="625">
        <f t="shared" si="484"/>
        <v>1</v>
      </c>
      <c r="EH322" s="625">
        <f t="shared" si="467"/>
        <v>1</v>
      </c>
      <c r="EI322" s="625"/>
      <c r="EJ322" s="625" t="e">
        <f t="shared" si="485"/>
        <v>#DIV/0!</v>
      </c>
      <c r="EK322" s="625">
        <f t="shared" si="486"/>
        <v>1</v>
      </c>
      <c r="EL322" s="625">
        <f t="shared" si="468"/>
        <v>1</v>
      </c>
      <c r="EM322" s="625"/>
      <c r="EZ322" s="576">
        <f t="shared" si="488"/>
        <v>1983</v>
      </c>
      <c r="FA322" s="635" t="e">
        <f t="shared" si="459"/>
        <v>#REF!</v>
      </c>
      <c r="FB322" s="635">
        <f t="shared" si="460"/>
        <v>0.95937375859204932</v>
      </c>
      <c r="FC322" s="635" t="e">
        <f t="shared" si="461"/>
        <v>#REF!</v>
      </c>
      <c r="FD322" s="635" t="e">
        <f t="shared" si="462"/>
        <v>#REF!</v>
      </c>
      <c r="FE322" s="635">
        <f t="shared" si="463"/>
        <v>1</v>
      </c>
      <c r="FG322" s="576">
        <f t="shared" si="489"/>
        <v>14</v>
      </c>
      <c r="FH322" s="625">
        <f t="shared" si="469"/>
        <v>0.98032457773197601</v>
      </c>
      <c r="FI322" s="625">
        <f t="shared" si="470"/>
        <v>0.90481661205075758</v>
      </c>
      <c r="FJ322" s="625" t="e">
        <f t="shared" si="465"/>
        <v>#REF!</v>
      </c>
    </row>
    <row r="323" spans="1:166" hidden="1" x14ac:dyDescent="0.2">
      <c r="A323" s="619" t="s">
        <v>557</v>
      </c>
      <c r="B323" s="575">
        <f t="shared" si="471"/>
        <v>1962</v>
      </c>
      <c r="D323" s="630"/>
      <c r="E323" s="630"/>
      <c r="F323" s="630"/>
      <c r="G323" s="630"/>
      <c r="H323" s="630"/>
      <c r="J323" s="631"/>
      <c r="K323" s="631"/>
      <c r="L323" s="631"/>
      <c r="M323" s="631"/>
      <c r="N323" s="631"/>
      <c r="O323" s="780"/>
      <c r="X323" s="632"/>
      <c r="Y323" s="632"/>
      <c r="Z323" s="632"/>
      <c r="AA323" s="632"/>
      <c r="AB323" s="632"/>
      <c r="BC323" s="625"/>
      <c r="BD323" s="625"/>
      <c r="BE323" s="625"/>
      <c r="BF323" s="625"/>
      <c r="BG323" s="625"/>
      <c r="BH323" s="625"/>
      <c r="BI323" s="625"/>
      <c r="BT323" s="634"/>
      <c r="BU323" s="634"/>
      <c r="BV323" s="634"/>
      <c r="BW323" s="634"/>
      <c r="BX323" s="634"/>
      <c r="BY323" s="634"/>
      <c r="BZ323" s="634"/>
      <c r="CA323" s="634"/>
      <c r="CB323" s="634"/>
      <c r="CC323" s="634"/>
      <c r="CD323" s="634"/>
      <c r="CG323" s="579"/>
      <c r="CI323" s="625" t="e">
        <f t="shared" si="490"/>
        <v>#DIV/0!</v>
      </c>
      <c r="CJ323" s="625" t="e">
        <f t="shared" si="491"/>
        <v>#DIV/0!</v>
      </c>
      <c r="CK323" s="625" t="e">
        <f t="shared" si="492"/>
        <v>#DIV/0!</v>
      </c>
      <c r="CL323" s="625" t="e">
        <f t="shared" si="493"/>
        <v>#DIV/0!</v>
      </c>
      <c r="CN323" s="625" t="e">
        <f t="shared" si="494"/>
        <v>#DIV/0!</v>
      </c>
      <c r="CO323" s="625" t="e">
        <f t="shared" si="494"/>
        <v>#DIV/0!</v>
      </c>
      <c r="CP323" s="625" t="e">
        <f t="shared" si="494"/>
        <v>#DIV/0!</v>
      </c>
      <c r="CQ323" s="625" t="e">
        <f t="shared" si="494"/>
        <v>#DIV/0!</v>
      </c>
      <c r="CR323" s="625" t="e">
        <f t="shared" si="495"/>
        <v>#DIV/0!</v>
      </c>
      <c r="CS323" s="625"/>
      <c r="CT323" s="625" t="e">
        <f t="shared" si="496"/>
        <v>#DIV/0!</v>
      </c>
      <c r="CU323" s="625" t="e">
        <f t="shared" si="496"/>
        <v>#DIV/0!</v>
      </c>
      <c r="CV323" s="625" t="e">
        <f t="shared" si="496"/>
        <v>#DIV/0!</v>
      </c>
      <c r="CW323" s="625" t="e">
        <f t="shared" si="496"/>
        <v>#DIV/0!</v>
      </c>
      <c r="CZ323" s="625"/>
      <c r="DA323" s="625"/>
      <c r="DB323" s="625"/>
      <c r="DC323" s="625"/>
      <c r="DE323" s="625" t="e">
        <f t="shared" si="497"/>
        <v>#DIV/0!</v>
      </c>
      <c r="DF323" s="625" t="e">
        <f t="shared" si="498"/>
        <v>#DIV/0!</v>
      </c>
      <c r="DG323" s="625" t="e">
        <f t="shared" si="499"/>
        <v>#DIV/0!</v>
      </c>
      <c r="DH323" s="625" t="e">
        <f t="shared" si="500"/>
        <v>#DIV/0!</v>
      </c>
      <c r="DI323" s="625"/>
      <c r="DK323" s="625" t="e">
        <f t="shared" si="472"/>
        <v>#DIV/0!</v>
      </c>
      <c r="DL323" s="625" t="e">
        <f t="shared" si="472"/>
        <v>#DIV/0!</v>
      </c>
      <c r="DM323" s="625" t="e">
        <f t="shared" si="472"/>
        <v>#DIV/0!</v>
      </c>
      <c r="DN323" s="625" t="e">
        <f t="shared" si="472"/>
        <v>#DIV/0!</v>
      </c>
      <c r="DP323" s="625" t="e">
        <f t="shared" si="473"/>
        <v>#DIV/0!</v>
      </c>
      <c r="DQ323" s="625" t="e">
        <f t="shared" si="474"/>
        <v>#DIV/0!</v>
      </c>
      <c r="DR323" s="625" t="e">
        <f t="shared" si="475"/>
        <v>#DIV/0!</v>
      </c>
      <c r="DS323" s="625" t="e">
        <f t="shared" si="476"/>
        <v>#DIV/0!</v>
      </c>
      <c r="DU323" s="625" t="e">
        <f t="shared" si="477"/>
        <v>#DIV/0!</v>
      </c>
      <c r="DV323" s="625" t="e">
        <f t="shared" si="478"/>
        <v>#DIV/0!</v>
      </c>
      <c r="DW323" s="625" t="e">
        <f t="shared" si="479"/>
        <v>#DIV/0!</v>
      </c>
      <c r="DX323" s="625" t="e">
        <f t="shared" si="480"/>
        <v>#DIV/0!</v>
      </c>
      <c r="EB323" s="625" t="e">
        <f t="shared" si="481"/>
        <v>#DIV/0!</v>
      </c>
      <c r="EC323" s="625">
        <f t="shared" si="482"/>
        <v>1</v>
      </c>
      <c r="ED323" s="625">
        <f t="shared" si="466"/>
        <v>1</v>
      </c>
      <c r="EE323" s="625"/>
      <c r="EF323" s="625" t="e">
        <f t="shared" si="483"/>
        <v>#DIV/0!</v>
      </c>
      <c r="EG323" s="625">
        <f t="shared" si="484"/>
        <v>1</v>
      </c>
      <c r="EH323" s="625">
        <f t="shared" si="467"/>
        <v>1</v>
      </c>
      <c r="EI323" s="625"/>
      <c r="EJ323" s="625" t="e">
        <f t="shared" si="485"/>
        <v>#DIV/0!</v>
      </c>
      <c r="EK323" s="625">
        <f t="shared" si="486"/>
        <v>1</v>
      </c>
      <c r="EL323" s="625">
        <f t="shared" si="468"/>
        <v>1</v>
      </c>
      <c r="EM323" s="625"/>
      <c r="EZ323" s="576">
        <f t="shared" si="488"/>
        <v>1984</v>
      </c>
      <c r="FA323" s="635" t="e">
        <f t="shared" si="459"/>
        <v>#REF!</v>
      </c>
      <c r="FB323" s="635">
        <f t="shared" si="460"/>
        <v>1.0356530689499874</v>
      </c>
      <c r="FC323" s="635" t="e">
        <f t="shared" si="461"/>
        <v>#REF!</v>
      </c>
      <c r="FD323" s="635" t="e">
        <f t="shared" si="462"/>
        <v>#REF!</v>
      </c>
      <c r="FE323" s="635">
        <f t="shared" si="463"/>
        <v>1</v>
      </c>
      <c r="FG323" s="576">
        <f t="shared" si="489"/>
        <v>15</v>
      </c>
      <c r="FH323" s="625">
        <f t="shared" si="469"/>
        <v>0.96753174287198451</v>
      </c>
      <c r="FI323" s="625">
        <f t="shared" si="470"/>
        <v>0.92007256551714822</v>
      </c>
      <c r="FJ323" s="625" t="e">
        <f t="shared" si="465"/>
        <v>#REF!</v>
      </c>
    </row>
    <row r="324" spans="1:166" hidden="1" x14ac:dyDescent="0.2">
      <c r="A324" s="619" t="s">
        <v>557</v>
      </c>
      <c r="B324" s="575">
        <f t="shared" si="471"/>
        <v>1963</v>
      </c>
      <c r="D324" s="630"/>
      <c r="E324" s="630"/>
      <c r="F324" s="630"/>
      <c r="G324" s="630"/>
      <c r="H324" s="630"/>
      <c r="J324" s="631"/>
      <c r="K324" s="631"/>
      <c r="L324" s="631"/>
      <c r="M324" s="631"/>
      <c r="N324" s="631"/>
      <c r="O324" s="780"/>
      <c r="X324" s="632"/>
      <c r="Y324" s="632"/>
      <c r="Z324" s="632"/>
      <c r="AA324" s="632"/>
      <c r="AB324" s="632"/>
      <c r="BC324" s="625"/>
      <c r="BD324" s="625"/>
      <c r="BE324" s="625"/>
      <c r="BF324" s="625"/>
      <c r="BG324" s="625"/>
      <c r="BH324" s="625"/>
      <c r="BI324" s="625"/>
      <c r="BT324" s="634"/>
      <c r="BU324" s="634"/>
      <c r="BV324" s="634"/>
      <c r="BW324" s="634"/>
      <c r="BX324" s="634"/>
      <c r="BY324" s="634"/>
      <c r="BZ324" s="634"/>
      <c r="CA324" s="634"/>
      <c r="CB324" s="634"/>
      <c r="CC324" s="634"/>
      <c r="CD324" s="634"/>
      <c r="CG324" s="579"/>
      <c r="CI324" s="625" t="e">
        <f t="shared" si="490"/>
        <v>#DIV/0!</v>
      </c>
      <c r="CJ324" s="625" t="e">
        <f t="shared" si="491"/>
        <v>#DIV/0!</v>
      </c>
      <c r="CK324" s="625" t="e">
        <f t="shared" si="492"/>
        <v>#DIV/0!</v>
      </c>
      <c r="CL324" s="625" t="e">
        <f t="shared" si="493"/>
        <v>#DIV/0!</v>
      </c>
      <c r="CN324" s="625" t="e">
        <f t="shared" si="494"/>
        <v>#DIV/0!</v>
      </c>
      <c r="CO324" s="625" t="e">
        <f t="shared" si="494"/>
        <v>#DIV/0!</v>
      </c>
      <c r="CP324" s="625" t="e">
        <f t="shared" si="494"/>
        <v>#DIV/0!</v>
      </c>
      <c r="CQ324" s="625" t="e">
        <f t="shared" si="494"/>
        <v>#DIV/0!</v>
      </c>
      <c r="CR324" s="625" t="e">
        <f t="shared" si="495"/>
        <v>#DIV/0!</v>
      </c>
      <c r="CS324" s="625"/>
      <c r="CT324" s="625" t="e">
        <f t="shared" si="496"/>
        <v>#DIV/0!</v>
      </c>
      <c r="CU324" s="625" t="e">
        <f t="shared" si="496"/>
        <v>#DIV/0!</v>
      </c>
      <c r="CV324" s="625" t="e">
        <f t="shared" si="496"/>
        <v>#DIV/0!</v>
      </c>
      <c r="CW324" s="625" t="e">
        <f t="shared" si="496"/>
        <v>#DIV/0!</v>
      </c>
      <c r="CZ324" s="625"/>
      <c r="DA324" s="625"/>
      <c r="DB324" s="625"/>
      <c r="DC324" s="625"/>
      <c r="DE324" s="625" t="e">
        <f t="shared" si="497"/>
        <v>#DIV/0!</v>
      </c>
      <c r="DF324" s="625" t="e">
        <f t="shared" si="498"/>
        <v>#DIV/0!</v>
      </c>
      <c r="DG324" s="625" t="e">
        <f t="shared" si="499"/>
        <v>#DIV/0!</v>
      </c>
      <c r="DH324" s="625" t="e">
        <f t="shared" si="500"/>
        <v>#DIV/0!</v>
      </c>
      <c r="DI324" s="625"/>
      <c r="DK324" s="625" t="e">
        <f t="shared" si="472"/>
        <v>#DIV/0!</v>
      </c>
      <c r="DL324" s="625" t="e">
        <f t="shared" si="472"/>
        <v>#DIV/0!</v>
      </c>
      <c r="DM324" s="625" t="e">
        <f t="shared" si="472"/>
        <v>#DIV/0!</v>
      </c>
      <c r="DN324" s="625" t="e">
        <f t="shared" si="472"/>
        <v>#DIV/0!</v>
      </c>
      <c r="DP324" s="625" t="e">
        <f t="shared" si="473"/>
        <v>#DIV/0!</v>
      </c>
      <c r="DQ324" s="625" t="e">
        <f t="shared" si="474"/>
        <v>#DIV/0!</v>
      </c>
      <c r="DR324" s="625" t="e">
        <f t="shared" si="475"/>
        <v>#DIV/0!</v>
      </c>
      <c r="DS324" s="625" t="e">
        <f t="shared" si="476"/>
        <v>#DIV/0!</v>
      </c>
      <c r="DU324" s="625" t="e">
        <f t="shared" si="477"/>
        <v>#DIV/0!</v>
      </c>
      <c r="DV324" s="625" t="e">
        <f t="shared" si="478"/>
        <v>#DIV/0!</v>
      </c>
      <c r="DW324" s="625" t="e">
        <f t="shared" si="479"/>
        <v>#DIV/0!</v>
      </c>
      <c r="DX324" s="625" t="e">
        <f t="shared" si="480"/>
        <v>#DIV/0!</v>
      </c>
      <c r="EB324" s="625" t="e">
        <f t="shared" si="481"/>
        <v>#DIV/0!</v>
      </c>
      <c r="EC324" s="625">
        <f t="shared" si="482"/>
        <v>1</v>
      </c>
      <c r="ED324" s="625">
        <f t="shared" si="466"/>
        <v>1</v>
      </c>
      <c r="EE324" s="625"/>
      <c r="EF324" s="625" t="e">
        <f t="shared" si="483"/>
        <v>#DIV/0!</v>
      </c>
      <c r="EG324" s="625">
        <f t="shared" si="484"/>
        <v>1</v>
      </c>
      <c r="EH324" s="625">
        <f t="shared" si="467"/>
        <v>1</v>
      </c>
      <c r="EI324" s="625"/>
      <c r="EJ324" s="625" t="e">
        <f t="shared" si="485"/>
        <v>#DIV/0!</v>
      </c>
      <c r="EK324" s="625">
        <f t="shared" si="486"/>
        <v>1</v>
      </c>
      <c r="EL324" s="625">
        <f t="shared" si="468"/>
        <v>1</v>
      </c>
      <c r="EM324" s="625"/>
      <c r="EZ324" s="576">
        <f t="shared" si="488"/>
        <v>1985</v>
      </c>
      <c r="FA324" s="635" t="e">
        <f t="shared" si="459"/>
        <v>#REF!</v>
      </c>
      <c r="FB324" s="635">
        <f t="shared" si="460"/>
        <v>1</v>
      </c>
      <c r="FC324" s="635" t="e">
        <f t="shared" si="461"/>
        <v>#REF!</v>
      </c>
      <c r="FD324" s="635" t="e">
        <f t="shared" si="462"/>
        <v>#REF!</v>
      </c>
      <c r="FE324" s="635">
        <f t="shared" si="463"/>
        <v>1</v>
      </c>
      <c r="FG324" s="576">
        <f t="shared" si="489"/>
        <v>16</v>
      </c>
      <c r="FH324" s="625">
        <f t="shared" si="469"/>
        <v>0.95317324893925592</v>
      </c>
      <c r="FI324" s="625">
        <f t="shared" si="470"/>
        <v>0.89055337079711483</v>
      </c>
      <c r="FJ324" s="625" t="e">
        <f t="shared" si="465"/>
        <v>#REF!</v>
      </c>
    </row>
    <row r="325" spans="1:166" hidden="1" x14ac:dyDescent="0.2">
      <c r="A325" s="619" t="s">
        <v>557</v>
      </c>
      <c r="B325" s="575">
        <f t="shared" si="471"/>
        <v>1964</v>
      </c>
      <c r="D325" s="630"/>
      <c r="E325" s="630"/>
      <c r="F325" s="630"/>
      <c r="G325" s="630"/>
      <c r="H325" s="630"/>
      <c r="J325" s="631"/>
      <c r="K325" s="631"/>
      <c r="L325" s="631"/>
      <c r="M325" s="631"/>
      <c r="N325" s="631"/>
      <c r="O325" s="780"/>
      <c r="X325" s="632"/>
      <c r="Y325" s="632"/>
      <c r="Z325" s="632"/>
      <c r="AA325" s="632"/>
      <c r="AB325" s="632"/>
      <c r="BC325" s="625"/>
      <c r="BD325" s="625"/>
      <c r="BE325" s="625"/>
      <c r="BF325" s="625"/>
      <c r="BG325" s="625"/>
      <c r="BH325" s="625"/>
      <c r="BI325" s="625"/>
      <c r="BT325" s="634"/>
      <c r="BU325" s="634"/>
      <c r="BV325" s="634"/>
      <c r="BW325" s="634"/>
      <c r="BX325" s="634"/>
      <c r="BY325" s="634"/>
      <c r="BZ325" s="634"/>
      <c r="CA325" s="634"/>
      <c r="CB325" s="634"/>
      <c r="CC325" s="634"/>
      <c r="CD325" s="634"/>
      <c r="CG325" s="579"/>
      <c r="CI325" s="625" t="e">
        <f t="shared" si="490"/>
        <v>#DIV/0!</v>
      </c>
      <c r="CJ325" s="625" t="e">
        <f t="shared" si="491"/>
        <v>#DIV/0!</v>
      </c>
      <c r="CK325" s="625" t="e">
        <f t="shared" si="492"/>
        <v>#DIV/0!</v>
      </c>
      <c r="CL325" s="625" t="e">
        <f t="shared" si="493"/>
        <v>#DIV/0!</v>
      </c>
      <c r="CN325" s="625" t="e">
        <f t="shared" si="494"/>
        <v>#DIV/0!</v>
      </c>
      <c r="CO325" s="625" t="e">
        <f t="shared" si="494"/>
        <v>#DIV/0!</v>
      </c>
      <c r="CP325" s="625" t="e">
        <f t="shared" si="494"/>
        <v>#DIV/0!</v>
      </c>
      <c r="CQ325" s="625" t="e">
        <f t="shared" si="494"/>
        <v>#DIV/0!</v>
      </c>
      <c r="CR325" s="625" t="e">
        <f t="shared" si="495"/>
        <v>#DIV/0!</v>
      </c>
      <c r="CS325" s="625"/>
      <c r="CT325" s="625" t="e">
        <f t="shared" si="496"/>
        <v>#DIV/0!</v>
      </c>
      <c r="CU325" s="625" t="e">
        <f t="shared" si="496"/>
        <v>#DIV/0!</v>
      </c>
      <c r="CV325" s="625" t="e">
        <f t="shared" si="496"/>
        <v>#DIV/0!</v>
      </c>
      <c r="CW325" s="625" t="e">
        <f t="shared" si="496"/>
        <v>#DIV/0!</v>
      </c>
      <c r="CZ325" s="625"/>
      <c r="DA325" s="625"/>
      <c r="DB325" s="625"/>
      <c r="DC325" s="625"/>
      <c r="DE325" s="625" t="e">
        <f t="shared" si="497"/>
        <v>#DIV/0!</v>
      </c>
      <c r="DF325" s="625" t="e">
        <f t="shared" si="498"/>
        <v>#DIV/0!</v>
      </c>
      <c r="DG325" s="625" t="e">
        <f t="shared" si="499"/>
        <v>#DIV/0!</v>
      </c>
      <c r="DH325" s="625" t="e">
        <f t="shared" si="500"/>
        <v>#DIV/0!</v>
      </c>
      <c r="DI325" s="625"/>
      <c r="DK325" s="625" t="e">
        <f t="shared" si="472"/>
        <v>#DIV/0!</v>
      </c>
      <c r="DL325" s="625" t="e">
        <f t="shared" si="472"/>
        <v>#DIV/0!</v>
      </c>
      <c r="DM325" s="625" t="e">
        <f t="shared" si="472"/>
        <v>#DIV/0!</v>
      </c>
      <c r="DN325" s="625" t="e">
        <f t="shared" si="472"/>
        <v>#DIV/0!</v>
      </c>
      <c r="DP325" s="625" t="e">
        <f t="shared" si="473"/>
        <v>#DIV/0!</v>
      </c>
      <c r="DQ325" s="625" t="e">
        <f t="shared" si="474"/>
        <v>#DIV/0!</v>
      </c>
      <c r="DR325" s="625" t="e">
        <f t="shared" si="475"/>
        <v>#DIV/0!</v>
      </c>
      <c r="DS325" s="625" t="e">
        <f t="shared" si="476"/>
        <v>#DIV/0!</v>
      </c>
      <c r="DU325" s="625" t="e">
        <f t="shared" si="477"/>
        <v>#DIV/0!</v>
      </c>
      <c r="DV325" s="625" t="e">
        <f t="shared" si="478"/>
        <v>#DIV/0!</v>
      </c>
      <c r="DW325" s="625" t="e">
        <f t="shared" si="479"/>
        <v>#DIV/0!</v>
      </c>
      <c r="DX325" s="625" t="e">
        <f t="shared" si="480"/>
        <v>#DIV/0!</v>
      </c>
      <c r="EB325" s="625" t="e">
        <f t="shared" si="481"/>
        <v>#DIV/0!</v>
      </c>
      <c r="EC325" s="625">
        <f t="shared" si="482"/>
        <v>1</v>
      </c>
      <c r="ED325" s="625">
        <f t="shared" si="466"/>
        <v>1</v>
      </c>
      <c r="EE325" s="625"/>
      <c r="EF325" s="625" t="e">
        <f t="shared" si="483"/>
        <v>#DIV/0!</v>
      </c>
      <c r="EG325" s="625">
        <f t="shared" si="484"/>
        <v>1</v>
      </c>
      <c r="EH325" s="625">
        <f t="shared" si="467"/>
        <v>1</v>
      </c>
      <c r="EI325" s="625"/>
      <c r="EJ325" s="625" t="e">
        <f t="shared" si="485"/>
        <v>#DIV/0!</v>
      </c>
      <c r="EK325" s="625">
        <f t="shared" si="486"/>
        <v>1</v>
      </c>
      <c r="EL325" s="625">
        <f t="shared" si="468"/>
        <v>1</v>
      </c>
      <c r="EM325" s="625"/>
      <c r="EZ325" s="576">
        <f t="shared" si="488"/>
        <v>1986</v>
      </c>
      <c r="FA325" s="635" t="e">
        <f t="shared" si="459"/>
        <v>#REF!</v>
      </c>
      <c r="FB325" s="635">
        <f t="shared" si="460"/>
        <v>0.88946181246424527</v>
      </c>
      <c r="FC325" s="635" t="e">
        <f t="shared" si="461"/>
        <v>#REF!</v>
      </c>
      <c r="FD325" s="635" t="e">
        <f t="shared" si="462"/>
        <v>#REF!</v>
      </c>
      <c r="FE325" s="635">
        <f t="shared" si="463"/>
        <v>1</v>
      </c>
      <c r="FG325" s="576">
        <f t="shared" si="489"/>
        <v>17</v>
      </c>
      <c r="FH325" s="625">
        <f t="shared" si="469"/>
        <v>0.94454168095240842</v>
      </c>
      <c r="FI325" s="625">
        <f t="shared" si="470"/>
        <v>0.91436767498037885</v>
      </c>
      <c r="FJ325" s="625" t="e">
        <f t="shared" si="465"/>
        <v>#REF!</v>
      </c>
    </row>
    <row r="326" spans="1:166" hidden="1" x14ac:dyDescent="0.2">
      <c r="A326" s="619" t="s">
        <v>557</v>
      </c>
      <c r="B326" s="575">
        <f t="shared" si="471"/>
        <v>1965</v>
      </c>
      <c r="D326" s="630"/>
      <c r="E326" s="630"/>
      <c r="F326" s="630"/>
      <c r="G326" s="630"/>
      <c r="H326" s="630"/>
      <c r="J326" s="631"/>
      <c r="K326" s="631"/>
      <c r="L326" s="631"/>
      <c r="M326" s="631"/>
      <c r="N326" s="631"/>
      <c r="O326" s="780"/>
      <c r="X326" s="632"/>
      <c r="Y326" s="632"/>
      <c r="Z326" s="632"/>
      <c r="AA326" s="632"/>
      <c r="AB326" s="632"/>
      <c r="BC326" s="625"/>
      <c r="BD326" s="625"/>
      <c r="BE326" s="625"/>
      <c r="BF326" s="625"/>
      <c r="BG326" s="625"/>
      <c r="BH326" s="625"/>
      <c r="BI326" s="625"/>
      <c r="BT326" s="634"/>
      <c r="BU326" s="634"/>
      <c r="BV326" s="634"/>
      <c r="BW326" s="634"/>
      <c r="BX326" s="634"/>
      <c r="BY326" s="634"/>
      <c r="BZ326" s="634"/>
      <c r="CA326" s="634"/>
      <c r="CB326" s="634"/>
      <c r="CC326" s="634"/>
      <c r="CD326" s="634"/>
      <c r="CG326" s="579"/>
      <c r="CI326" s="625" t="e">
        <f t="shared" si="490"/>
        <v>#DIV/0!</v>
      </c>
      <c r="CJ326" s="625" t="e">
        <f t="shared" si="491"/>
        <v>#DIV/0!</v>
      </c>
      <c r="CK326" s="625" t="e">
        <f t="shared" si="492"/>
        <v>#DIV/0!</v>
      </c>
      <c r="CL326" s="625" t="e">
        <f t="shared" si="493"/>
        <v>#DIV/0!</v>
      </c>
      <c r="CN326" s="625" t="e">
        <f t="shared" si="494"/>
        <v>#DIV/0!</v>
      </c>
      <c r="CO326" s="625" t="e">
        <f t="shared" si="494"/>
        <v>#DIV/0!</v>
      </c>
      <c r="CP326" s="625" t="e">
        <f t="shared" si="494"/>
        <v>#DIV/0!</v>
      </c>
      <c r="CQ326" s="625" t="e">
        <f t="shared" si="494"/>
        <v>#DIV/0!</v>
      </c>
      <c r="CR326" s="625" t="e">
        <f t="shared" si="495"/>
        <v>#DIV/0!</v>
      </c>
      <c r="CS326" s="625"/>
      <c r="CT326" s="625" t="e">
        <f t="shared" si="496"/>
        <v>#DIV/0!</v>
      </c>
      <c r="CU326" s="625" t="e">
        <f t="shared" si="496"/>
        <v>#DIV/0!</v>
      </c>
      <c r="CV326" s="625" t="e">
        <f t="shared" si="496"/>
        <v>#DIV/0!</v>
      </c>
      <c r="CW326" s="625" t="e">
        <f t="shared" si="496"/>
        <v>#DIV/0!</v>
      </c>
      <c r="CZ326" s="625"/>
      <c r="DA326" s="625"/>
      <c r="DB326" s="625"/>
      <c r="DC326" s="625"/>
      <c r="DE326" s="625" t="e">
        <f t="shared" si="497"/>
        <v>#DIV/0!</v>
      </c>
      <c r="DF326" s="625" t="e">
        <f t="shared" si="498"/>
        <v>#DIV/0!</v>
      </c>
      <c r="DG326" s="625" t="e">
        <f t="shared" si="499"/>
        <v>#DIV/0!</v>
      </c>
      <c r="DH326" s="625" t="e">
        <f t="shared" si="500"/>
        <v>#DIV/0!</v>
      </c>
      <c r="DI326" s="625"/>
      <c r="DK326" s="625" t="e">
        <f t="shared" si="472"/>
        <v>#DIV/0!</v>
      </c>
      <c r="DL326" s="625" t="e">
        <f t="shared" si="472"/>
        <v>#DIV/0!</v>
      </c>
      <c r="DM326" s="625" t="e">
        <f t="shared" si="472"/>
        <v>#DIV/0!</v>
      </c>
      <c r="DN326" s="625" t="e">
        <f t="shared" si="472"/>
        <v>#DIV/0!</v>
      </c>
      <c r="DP326" s="625" t="e">
        <f t="shared" si="473"/>
        <v>#DIV/0!</v>
      </c>
      <c r="DQ326" s="625" t="e">
        <f t="shared" si="474"/>
        <v>#DIV/0!</v>
      </c>
      <c r="DR326" s="625" t="e">
        <f t="shared" si="475"/>
        <v>#DIV/0!</v>
      </c>
      <c r="DS326" s="625" t="e">
        <f t="shared" si="476"/>
        <v>#DIV/0!</v>
      </c>
      <c r="DU326" s="625" t="e">
        <f t="shared" si="477"/>
        <v>#DIV/0!</v>
      </c>
      <c r="DV326" s="625" t="e">
        <f t="shared" si="478"/>
        <v>#DIV/0!</v>
      </c>
      <c r="DW326" s="625" t="e">
        <f t="shared" si="479"/>
        <v>#DIV/0!</v>
      </c>
      <c r="DX326" s="625" t="e">
        <f t="shared" si="480"/>
        <v>#DIV/0!</v>
      </c>
      <c r="EB326" s="625" t="e">
        <f t="shared" si="481"/>
        <v>#DIV/0!</v>
      </c>
      <c r="EC326" s="625">
        <f t="shared" si="482"/>
        <v>1</v>
      </c>
      <c r="ED326" s="625">
        <f t="shared" si="466"/>
        <v>1</v>
      </c>
      <c r="EE326" s="625"/>
      <c r="EF326" s="625" t="e">
        <f t="shared" si="483"/>
        <v>#DIV/0!</v>
      </c>
      <c r="EG326" s="625">
        <f t="shared" si="484"/>
        <v>1</v>
      </c>
      <c r="EH326" s="625">
        <f t="shared" si="467"/>
        <v>1</v>
      </c>
      <c r="EI326" s="625"/>
      <c r="EJ326" s="625" t="e">
        <f t="shared" si="485"/>
        <v>#DIV/0!</v>
      </c>
      <c r="EK326" s="625">
        <f t="shared" si="486"/>
        <v>1</v>
      </c>
      <c r="EL326" s="625">
        <f t="shared" si="468"/>
        <v>1</v>
      </c>
      <c r="EM326" s="625"/>
      <c r="EZ326" s="576">
        <f t="shared" si="488"/>
        <v>1987</v>
      </c>
      <c r="FA326" s="635" t="e">
        <f t="shared" si="459"/>
        <v>#REF!</v>
      </c>
      <c r="FB326" s="635">
        <f t="shared" si="460"/>
        <v>0.88550574698546425</v>
      </c>
      <c r="FC326" s="635" t="e">
        <f t="shared" si="461"/>
        <v>#REF!</v>
      </c>
      <c r="FD326" s="635" t="e">
        <f t="shared" si="462"/>
        <v>#REF!</v>
      </c>
      <c r="FE326" s="635">
        <f t="shared" si="463"/>
        <v>1</v>
      </c>
      <c r="FG326" s="576">
        <f t="shared" si="489"/>
        <v>18</v>
      </c>
      <c r="FH326" s="625">
        <f t="shared" si="469"/>
        <v>0.95918232408258519</v>
      </c>
      <c r="FI326" s="625">
        <f t="shared" si="470"/>
        <v>0.9164686491892905</v>
      </c>
      <c r="FJ326" s="625" t="e">
        <f t="shared" si="465"/>
        <v>#REF!</v>
      </c>
    </row>
    <row r="327" spans="1:166" hidden="1" x14ac:dyDescent="0.2">
      <c r="A327" s="619" t="s">
        <v>557</v>
      </c>
      <c r="B327" s="575">
        <f t="shared" si="471"/>
        <v>1966</v>
      </c>
      <c r="D327" s="630"/>
      <c r="E327" s="630"/>
      <c r="F327" s="630"/>
      <c r="G327" s="630"/>
      <c r="H327" s="630"/>
      <c r="J327" s="631"/>
      <c r="K327" s="631"/>
      <c r="L327" s="631"/>
      <c r="M327" s="631"/>
      <c r="N327" s="631"/>
      <c r="O327" s="780"/>
      <c r="X327" s="632"/>
      <c r="Y327" s="632"/>
      <c r="Z327" s="632"/>
      <c r="AA327" s="632"/>
      <c r="AB327" s="632"/>
      <c r="BC327" s="625"/>
      <c r="BD327" s="625"/>
      <c r="BE327" s="625"/>
      <c r="BF327" s="625"/>
      <c r="BG327" s="625"/>
      <c r="BH327" s="625"/>
      <c r="BI327" s="625"/>
      <c r="BT327" s="634"/>
      <c r="BU327" s="634"/>
      <c r="BV327" s="634"/>
      <c r="BW327" s="634"/>
      <c r="BX327" s="634"/>
      <c r="BY327" s="634"/>
      <c r="BZ327" s="634"/>
      <c r="CA327" s="634"/>
      <c r="CB327" s="634"/>
      <c r="CC327" s="634"/>
      <c r="CD327" s="634"/>
      <c r="CG327" s="579"/>
      <c r="CI327" s="625" t="e">
        <f t="shared" si="490"/>
        <v>#DIV/0!</v>
      </c>
      <c r="CJ327" s="625" t="e">
        <f t="shared" si="491"/>
        <v>#DIV/0!</v>
      </c>
      <c r="CK327" s="625" t="e">
        <f t="shared" si="492"/>
        <v>#DIV/0!</v>
      </c>
      <c r="CL327" s="625" t="e">
        <f t="shared" si="493"/>
        <v>#DIV/0!</v>
      </c>
      <c r="CN327" s="625" t="e">
        <f t="shared" si="494"/>
        <v>#DIV/0!</v>
      </c>
      <c r="CO327" s="625" t="e">
        <f t="shared" si="494"/>
        <v>#DIV/0!</v>
      </c>
      <c r="CP327" s="625" t="e">
        <f t="shared" si="494"/>
        <v>#DIV/0!</v>
      </c>
      <c r="CQ327" s="625" t="e">
        <f t="shared" si="494"/>
        <v>#DIV/0!</v>
      </c>
      <c r="CR327" s="625" t="e">
        <f t="shared" si="495"/>
        <v>#DIV/0!</v>
      </c>
      <c r="CS327" s="625"/>
      <c r="CT327" s="625" t="e">
        <f t="shared" si="496"/>
        <v>#DIV/0!</v>
      </c>
      <c r="CU327" s="625" t="e">
        <f t="shared" si="496"/>
        <v>#DIV/0!</v>
      </c>
      <c r="CV327" s="625" t="e">
        <f t="shared" si="496"/>
        <v>#DIV/0!</v>
      </c>
      <c r="CW327" s="625" t="e">
        <f t="shared" si="496"/>
        <v>#DIV/0!</v>
      </c>
      <c r="CZ327" s="625"/>
      <c r="DA327" s="625"/>
      <c r="DB327" s="625"/>
      <c r="DC327" s="625"/>
      <c r="DE327" s="625" t="e">
        <f t="shared" si="497"/>
        <v>#DIV/0!</v>
      </c>
      <c r="DF327" s="625" t="e">
        <f t="shared" si="498"/>
        <v>#DIV/0!</v>
      </c>
      <c r="DG327" s="625" t="e">
        <f t="shared" si="499"/>
        <v>#DIV/0!</v>
      </c>
      <c r="DH327" s="625" t="e">
        <f t="shared" si="500"/>
        <v>#DIV/0!</v>
      </c>
      <c r="DI327" s="625"/>
      <c r="DK327" s="625" t="e">
        <f t="shared" si="472"/>
        <v>#DIV/0!</v>
      </c>
      <c r="DL327" s="625" t="e">
        <f t="shared" si="472"/>
        <v>#DIV/0!</v>
      </c>
      <c r="DM327" s="625" t="e">
        <f t="shared" si="472"/>
        <v>#DIV/0!</v>
      </c>
      <c r="DN327" s="625" t="e">
        <f t="shared" si="472"/>
        <v>#DIV/0!</v>
      </c>
      <c r="DP327" s="625" t="e">
        <f t="shared" si="473"/>
        <v>#DIV/0!</v>
      </c>
      <c r="DQ327" s="625" t="e">
        <f t="shared" si="474"/>
        <v>#DIV/0!</v>
      </c>
      <c r="DR327" s="625" t="e">
        <f t="shared" si="475"/>
        <v>#DIV/0!</v>
      </c>
      <c r="DS327" s="625" t="e">
        <f t="shared" si="476"/>
        <v>#DIV/0!</v>
      </c>
      <c r="DU327" s="625" t="e">
        <f t="shared" si="477"/>
        <v>#DIV/0!</v>
      </c>
      <c r="DV327" s="625" t="e">
        <f t="shared" si="478"/>
        <v>#DIV/0!</v>
      </c>
      <c r="DW327" s="625" t="e">
        <f t="shared" si="479"/>
        <v>#DIV/0!</v>
      </c>
      <c r="DX327" s="625" t="e">
        <f t="shared" si="480"/>
        <v>#DIV/0!</v>
      </c>
      <c r="EB327" s="625" t="e">
        <f t="shared" si="481"/>
        <v>#DIV/0!</v>
      </c>
      <c r="EC327" s="625">
        <f t="shared" si="482"/>
        <v>1</v>
      </c>
      <c r="ED327" s="625">
        <f t="shared" si="466"/>
        <v>1</v>
      </c>
      <c r="EE327" s="625"/>
      <c r="EF327" s="625" t="e">
        <f t="shared" si="483"/>
        <v>#DIV/0!</v>
      </c>
      <c r="EG327" s="625">
        <f t="shared" si="484"/>
        <v>1</v>
      </c>
      <c r="EH327" s="625">
        <f t="shared" si="467"/>
        <v>1</v>
      </c>
      <c r="EI327" s="625"/>
      <c r="EJ327" s="625" t="e">
        <f t="shared" si="485"/>
        <v>#DIV/0!</v>
      </c>
      <c r="EK327" s="625">
        <f t="shared" si="486"/>
        <v>1</v>
      </c>
      <c r="EL327" s="625">
        <f t="shared" si="468"/>
        <v>1</v>
      </c>
      <c r="EM327" s="625"/>
      <c r="EZ327" s="576">
        <f t="shared" si="488"/>
        <v>1988</v>
      </c>
      <c r="FA327" s="635" t="e">
        <f t="shared" si="459"/>
        <v>#REF!</v>
      </c>
      <c r="FB327" s="635">
        <f t="shared" si="460"/>
        <v>0.92184770770349023</v>
      </c>
      <c r="FC327" s="635" t="e">
        <f t="shared" si="461"/>
        <v>#REF!</v>
      </c>
      <c r="FD327" s="635" t="e">
        <f t="shared" si="462"/>
        <v>#REF!</v>
      </c>
      <c r="FE327" s="635">
        <f t="shared" si="463"/>
        <v>1</v>
      </c>
      <c r="FG327" s="576">
        <f t="shared" si="489"/>
        <v>19</v>
      </c>
      <c r="FH327" s="625">
        <f t="shared" si="469"/>
        <v>0.95271385611995374</v>
      </c>
      <c r="FI327" s="625">
        <f t="shared" si="470"/>
        <v>0.87912725819075477</v>
      </c>
      <c r="FJ327" s="625" t="e">
        <f t="shared" si="465"/>
        <v>#REF!</v>
      </c>
    </row>
    <row r="328" spans="1:166" hidden="1" x14ac:dyDescent="0.2">
      <c r="A328" s="619" t="s">
        <v>557</v>
      </c>
      <c r="B328" s="575">
        <f t="shared" si="471"/>
        <v>1967</v>
      </c>
      <c r="D328" s="630"/>
      <c r="E328" s="630"/>
      <c r="F328" s="630"/>
      <c r="G328" s="630"/>
      <c r="H328" s="630"/>
      <c r="J328" s="631"/>
      <c r="K328" s="631"/>
      <c r="L328" s="631"/>
      <c r="M328" s="631"/>
      <c r="N328" s="631"/>
      <c r="O328" s="780"/>
      <c r="X328" s="632"/>
      <c r="Y328" s="632"/>
      <c r="Z328" s="632"/>
      <c r="AA328" s="632"/>
      <c r="AB328" s="632"/>
      <c r="BC328" s="625"/>
      <c r="BD328" s="666" t="s">
        <v>683</v>
      </c>
      <c r="BE328" s="667"/>
      <c r="BF328" s="667"/>
      <c r="BG328" s="667"/>
      <c r="BH328" s="667"/>
      <c r="BI328" s="667"/>
      <c r="BJ328" s="604"/>
      <c r="BK328" s="604"/>
      <c r="BL328" s="604"/>
      <c r="BM328" s="604"/>
      <c r="BN328" s="604"/>
      <c r="BO328" s="604"/>
      <c r="BP328" s="604"/>
      <c r="BQ328" s="604"/>
      <c r="BR328" s="604"/>
      <c r="BT328" s="634"/>
      <c r="BU328" s="634"/>
      <c r="BV328" s="634"/>
      <c r="BW328" s="634"/>
      <c r="BX328" s="634"/>
      <c r="BY328" s="634"/>
      <c r="BZ328" s="634"/>
      <c r="CA328" s="634"/>
      <c r="CB328" s="634"/>
      <c r="CC328" s="634"/>
      <c r="CD328" s="634"/>
      <c r="CG328" s="579"/>
      <c r="CI328" s="625" t="e">
        <f t="shared" si="490"/>
        <v>#DIV/0!</v>
      </c>
      <c r="CJ328" s="625" t="e">
        <f t="shared" si="491"/>
        <v>#DIV/0!</v>
      </c>
      <c r="CK328" s="625" t="e">
        <f t="shared" si="492"/>
        <v>#DIV/0!</v>
      </c>
      <c r="CL328" s="625" t="e">
        <f t="shared" si="493"/>
        <v>#DIV/0!</v>
      </c>
      <c r="CN328" s="625" t="e">
        <f t="shared" si="494"/>
        <v>#DIV/0!</v>
      </c>
      <c r="CO328" s="625" t="e">
        <f t="shared" si="494"/>
        <v>#DIV/0!</v>
      </c>
      <c r="CP328" s="625" t="e">
        <f t="shared" si="494"/>
        <v>#DIV/0!</v>
      </c>
      <c r="CQ328" s="625" t="e">
        <f t="shared" si="494"/>
        <v>#DIV/0!</v>
      </c>
      <c r="CR328" s="625" t="e">
        <f t="shared" si="495"/>
        <v>#DIV/0!</v>
      </c>
      <c r="CS328" s="625"/>
      <c r="CT328" s="625" t="e">
        <f t="shared" si="496"/>
        <v>#DIV/0!</v>
      </c>
      <c r="CU328" s="625" t="e">
        <f t="shared" si="496"/>
        <v>#DIV/0!</v>
      </c>
      <c r="CV328" s="625" t="e">
        <f t="shared" si="496"/>
        <v>#DIV/0!</v>
      </c>
      <c r="CW328" s="625" t="e">
        <f t="shared" si="496"/>
        <v>#DIV/0!</v>
      </c>
      <c r="CZ328" s="625"/>
      <c r="DA328" s="625"/>
      <c r="DB328" s="625"/>
      <c r="DC328" s="625"/>
      <c r="DE328" s="625" t="e">
        <f t="shared" si="497"/>
        <v>#DIV/0!</v>
      </c>
      <c r="DF328" s="625" t="e">
        <f t="shared" si="498"/>
        <v>#DIV/0!</v>
      </c>
      <c r="DG328" s="625" t="e">
        <f t="shared" si="499"/>
        <v>#DIV/0!</v>
      </c>
      <c r="DH328" s="625" t="e">
        <f t="shared" si="500"/>
        <v>#DIV/0!</v>
      </c>
      <c r="DI328" s="625"/>
      <c r="DK328" s="625" t="e">
        <f t="shared" si="472"/>
        <v>#DIV/0!</v>
      </c>
      <c r="DL328" s="625" t="e">
        <f t="shared" si="472"/>
        <v>#DIV/0!</v>
      </c>
      <c r="DM328" s="625" t="e">
        <f t="shared" si="472"/>
        <v>#DIV/0!</v>
      </c>
      <c r="DN328" s="625" t="e">
        <f t="shared" si="472"/>
        <v>#DIV/0!</v>
      </c>
      <c r="DP328" s="625" t="e">
        <f>LN(#REF!/BI327)</f>
        <v>#REF!</v>
      </c>
      <c r="DQ328" s="625" t="e">
        <f>LN(#REF!/BJ327)</f>
        <v>#REF!</v>
      </c>
      <c r="DR328" s="625" t="e">
        <f>LN(#REF!/BK327)</f>
        <v>#REF!</v>
      </c>
      <c r="DS328" s="625" t="e">
        <f>LN(#REF!/BL327)</f>
        <v>#REF!</v>
      </c>
      <c r="DU328" s="625" t="e">
        <f>LN(#REF!/BN327)</f>
        <v>#REF!</v>
      </c>
      <c r="DV328" s="625" t="e">
        <f>LN(#REF!/BO327)</f>
        <v>#REF!</v>
      </c>
      <c r="DW328" s="625" t="e">
        <f>LN(#REF!/BP327)</f>
        <v>#REF!</v>
      </c>
      <c r="DX328" s="625" t="e">
        <f>LN(#REF!/BQ327)</f>
        <v>#REF!</v>
      </c>
      <c r="EB328" s="625" t="e">
        <f t="shared" si="481"/>
        <v>#DIV/0!</v>
      </c>
      <c r="EC328" s="625">
        <f t="shared" si="482"/>
        <v>1</v>
      </c>
      <c r="ED328" s="625">
        <f t="shared" si="466"/>
        <v>1</v>
      </c>
      <c r="EE328" s="625"/>
      <c r="EF328" s="625" t="e">
        <f t="shared" si="483"/>
        <v>#DIV/0!</v>
      </c>
      <c r="EG328" s="625">
        <f t="shared" si="484"/>
        <v>1</v>
      </c>
      <c r="EH328" s="625">
        <f t="shared" si="467"/>
        <v>1</v>
      </c>
      <c r="EI328" s="625"/>
      <c r="EJ328" s="625" t="e">
        <f t="shared" si="485"/>
        <v>#DIV/0!</v>
      </c>
      <c r="EK328" s="625">
        <f t="shared" si="486"/>
        <v>1</v>
      </c>
      <c r="EL328" s="625">
        <f t="shared" si="468"/>
        <v>1</v>
      </c>
      <c r="EM328" s="625"/>
      <c r="EZ328" s="576">
        <f t="shared" si="488"/>
        <v>1989</v>
      </c>
      <c r="FA328" s="635" t="e">
        <f t="shared" si="459"/>
        <v>#REF!</v>
      </c>
      <c r="FB328" s="635">
        <f t="shared" si="460"/>
        <v>0.88530300584579924</v>
      </c>
      <c r="FC328" s="635" t="e">
        <f t="shared" si="461"/>
        <v>#REF!</v>
      </c>
      <c r="FD328" s="635" t="e">
        <f t="shared" si="462"/>
        <v>#REF!</v>
      </c>
      <c r="FE328" s="635">
        <f t="shared" si="463"/>
        <v>1</v>
      </c>
      <c r="FG328" s="576">
        <f t="shared" si="489"/>
        <v>20</v>
      </c>
      <c r="FH328" s="625">
        <f t="shared" si="469"/>
        <v>0.94820583648826773</v>
      </c>
      <c r="FI328" s="625">
        <f t="shared" si="470"/>
        <v>0.88531616695480086</v>
      </c>
      <c r="FJ328" s="625" t="e">
        <f t="shared" si="465"/>
        <v>#REF!</v>
      </c>
    </row>
    <row r="329" spans="1:166" hidden="1" x14ac:dyDescent="0.2">
      <c r="A329" s="619" t="s">
        <v>557</v>
      </c>
      <c r="B329" s="575">
        <f t="shared" si="471"/>
        <v>1968</v>
      </c>
      <c r="D329" s="630"/>
      <c r="E329" s="630"/>
      <c r="F329" s="630"/>
      <c r="G329" s="630"/>
      <c r="H329" s="630"/>
      <c r="J329" s="631"/>
      <c r="K329" s="631"/>
      <c r="L329" s="631"/>
      <c r="M329" s="631"/>
      <c r="N329" s="631"/>
      <c r="O329" s="780"/>
      <c r="X329" s="632"/>
      <c r="Y329" s="632"/>
      <c r="Z329" s="632"/>
      <c r="AA329" s="632"/>
      <c r="AB329" s="632"/>
      <c r="BC329" s="625"/>
      <c r="BD329" s="625"/>
      <c r="BE329" s="625"/>
      <c r="BF329" s="625"/>
      <c r="BG329" s="625"/>
      <c r="BH329" s="625"/>
      <c r="BI329" s="625"/>
      <c r="BT329" s="634">
        <v>0.72144208389881037</v>
      </c>
      <c r="BU329" s="634">
        <v>1.187948100065136</v>
      </c>
      <c r="BV329" s="634">
        <v>1.0080026068461327</v>
      </c>
      <c r="BW329" s="634">
        <v>0.98954366264099791</v>
      </c>
      <c r="BX329" s="634">
        <v>0.97246592469933635</v>
      </c>
      <c r="BY329" s="634">
        <v>1.0180972917103057</v>
      </c>
      <c r="BZ329" s="634">
        <v>1.2029211908192137</v>
      </c>
      <c r="CA329" s="634">
        <v>0.85703575287462441</v>
      </c>
      <c r="CB329" s="634">
        <v>0.85703575287462419</v>
      </c>
      <c r="CC329" s="634"/>
      <c r="CD329" s="634">
        <v>0.98755272509258851</v>
      </c>
      <c r="CG329" s="579"/>
      <c r="CI329" s="625" t="e">
        <f t="shared" si="490"/>
        <v>#DIV/0!</v>
      </c>
      <c r="CJ329" s="625" t="e">
        <f t="shared" si="491"/>
        <v>#DIV/0!</v>
      </c>
      <c r="CK329" s="625" t="e">
        <f t="shared" si="492"/>
        <v>#DIV/0!</v>
      </c>
      <c r="CL329" s="625" t="e">
        <f t="shared" si="493"/>
        <v>#DIV/0!</v>
      </c>
      <c r="CN329" s="625" t="e">
        <f t="shared" si="494"/>
        <v>#DIV/0!</v>
      </c>
      <c r="CO329" s="625" t="e">
        <f t="shared" si="494"/>
        <v>#DIV/0!</v>
      </c>
      <c r="CP329" s="625" t="e">
        <f t="shared" si="494"/>
        <v>#DIV/0!</v>
      </c>
      <c r="CQ329" s="625" t="e">
        <f t="shared" si="494"/>
        <v>#DIV/0!</v>
      </c>
      <c r="CR329" s="625" t="e">
        <f t="shared" si="495"/>
        <v>#DIV/0!</v>
      </c>
      <c r="CS329" s="625"/>
      <c r="CT329" s="625" t="e">
        <f t="shared" si="496"/>
        <v>#DIV/0!</v>
      </c>
      <c r="CU329" s="625" t="e">
        <f t="shared" si="496"/>
        <v>#DIV/0!</v>
      </c>
      <c r="CV329" s="625" t="e">
        <f t="shared" si="496"/>
        <v>#DIV/0!</v>
      </c>
      <c r="CW329" s="625" t="e">
        <f t="shared" si="496"/>
        <v>#DIV/0!</v>
      </c>
      <c r="CZ329" s="625"/>
      <c r="DA329" s="625"/>
      <c r="DB329" s="625"/>
      <c r="DC329" s="625"/>
      <c r="DE329" s="625" t="e">
        <f t="shared" si="497"/>
        <v>#DIV/0!</v>
      </c>
      <c r="DF329" s="625" t="e">
        <f t="shared" si="498"/>
        <v>#DIV/0!</v>
      </c>
      <c r="DG329" s="625" t="e">
        <f t="shared" si="499"/>
        <v>#DIV/0!</v>
      </c>
      <c r="DH329" s="625" t="e">
        <f t="shared" si="500"/>
        <v>#DIV/0!</v>
      </c>
      <c r="DI329" s="625"/>
      <c r="DK329" s="625" t="e">
        <f t="shared" si="472"/>
        <v>#DIV/0!</v>
      </c>
      <c r="DL329" s="625" t="e">
        <f t="shared" si="472"/>
        <v>#DIV/0!</v>
      </c>
      <c r="DM329" s="625" t="e">
        <f t="shared" si="472"/>
        <v>#DIV/0!</v>
      </c>
      <c r="DN329" s="625" t="e">
        <f t="shared" si="472"/>
        <v>#DIV/0!</v>
      </c>
      <c r="DP329" s="625" t="e">
        <f>LN(BI329/#REF!)</f>
        <v>#REF!</v>
      </c>
      <c r="DQ329" s="625" t="e">
        <f>LN(BJ329/#REF!)</f>
        <v>#REF!</v>
      </c>
      <c r="DR329" s="625" t="e">
        <f>LN(BK329/#REF!)</f>
        <v>#REF!</v>
      </c>
      <c r="DS329" s="625" t="e">
        <f>LN(BL329/#REF!)</f>
        <v>#REF!</v>
      </c>
      <c r="DU329" s="625" t="e">
        <f>LN(BN329/#REF!)</f>
        <v>#REF!</v>
      </c>
      <c r="DV329" s="625" t="e">
        <f>LN(BO329/#REF!)</f>
        <v>#REF!</v>
      </c>
      <c r="DW329" s="625" t="e">
        <f>LN(BP329/#REF!)</f>
        <v>#REF!</v>
      </c>
      <c r="DX329" s="625" t="e">
        <f>LN(BQ329/#REF!)</f>
        <v>#REF!</v>
      </c>
      <c r="EB329" s="625" t="e">
        <f t="shared" si="481"/>
        <v>#DIV/0!</v>
      </c>
      <c r="EC329" s="625">
        <f t="shared" si="482"/>
        <v>1</v>
      </c>
      <c r="ED329" s="625">
        <f t="shared" si="466"/>
        <v>1</v>
      </c>
      <c r="EE329" s="625"/>
      <c r="EF329" s="625" t="e">
        <f t="shared" si="483"/>
        <v>#DIV/0!</v>
      </c>
      <c r="EG329" s="625">
        <f t="shared" si="484"/>
        <v>1</v>
      </c>
      <c r="EH329" s="625">
        <f t="shared" si="467"/>
        <v>1</v>
      </c>
      <c r="EI329" s="625"/>
      <c r="EJ329" s="625" t="e">
        <f t="shared" si="485"/>
        <v>#DIV/0!</v>
      </c>
      <c r="EK329" s="625">
        <f t="shared" si="486"/>
        <v>1</v>
      </c>
      <c r="EL329" s="625">
        <f t="shared" si="468"/>
        <v>1</v>
      </c>
      <c r="EM329" s="625"/>
      <c r="EZ329" s="576">
        <f t="shared" si="488"/>
        <v>1990</v>
      </c>
      <c r="FA329" s="635" t="e">
        <f t="shared" si="459"/>
        <v>#REF!</v>
      </c>
      <c r="FB329" s="635">
        <f t="shared" si="460"/>
        <v>0.90481661205075758</v>
      </c>
      <c r="FC329" s="635" t="e">
        <f t="shared" si="461"/>
        <v>#REF!</v>
      </c>
      <c r="FD329" s="635" t="e">
        <f t="shared" si="462"/>
        <v>#REF!</v>
      </c>
      <c r="FE329" s="635">
        <f t="shared" si="463"/>
        <v>1</v>
      </c>
      <c r="FG329" s="576">
        <f t="shared" si="489"/>
        <v>21</v>
      </c>
      <c r="FH329" s="625">
        <f t="shared" si="469"/>
        <v>0.97614832671281437</v>
      </c>
      <c r="FI329" s="625">
        <f t="shared" si="470"/>
        <v>0.92265474841099426</v>
      </c>
      <c r="FJ329" s="625" t="e">
        <f t="shared" si="465"/>
        <v>#REF!</v>
      </c>
    </row>
    <row r="330" spans="1:166" hidden="1" x14ac:dyDescent="0.2">
      <c r="A330" s="619" t="s">
        <v>557</v>
      </c>
      <c r="B330" s="575">
        <f t="shared" si="471"/>
        <v>1969</v>
      </c>
      <c r="D330" s="630"/>
      <c r="E330" s="630"/>
      <c r="F330" s="630"/>
      <c r="G330" s="630"/>
      <c r="H330" s="630"/>
      <c r="J330" s="631"/>
      <c r="K330" s="631"/>
      <c r="L330" s="631"/>
      <c r="M330" s="631"/>
      <c r="N330" s="631"/>
      <c r="O330" s="780"/>
      <c r="X330" s="632"/>
      <c r="Y330" s="632"/>
      <c r="Z330" s="632"/>
      <c r="AA330" s="632"/>
      <c r="AB330" s="632"/>
      <c r="BC330" s="625"/>
      <c r="BD330" s="625"/>
      <c r="BE330" s="625"/>
      <c r="BF330" s="625"/>
      <c r="BG330" s="625"/>
      <c r="BH330" s="625"/>
      <c r="BI330" s="625"/>
      <c r="BT330" s="634"/>
      <c r="BU330" s="634"/>
      <c r="BV330" s="634"/>
      <c r="BW330" s="634"/>
      <c r="BX330" s="634"/>
      <c r="BY330" s="634"/>
      <c r="BZ330" s="634"/>
      <c r="CA330" s="634"/>
      <c r="CB330" s="634"/>
      <c r="CC330" s="634"/>
      <c r="CD330" s="634"/>
      <c r="CG330" s="579"/>
      <c r="CI330" s="625" t="e">
        <f t="shared" si="490"/>
        <v>#DIV/0!</v>
      </c>
      <c r="CJ330" s="625" t="e">
        <f t="shared" si="491"/>
        <v>#DIV/0!</v>
      </c>
      <c r="CK330" s="625" t="e">
        <f t="shared" si="492"/>
        <v>#DIV/0!</v>
      </c>
      <c r="CL330" s="625" t="e">
        <f t="shared" si="493"/>
        <v>#DIV/0!</v>
      </c>
      <c r="CN330" s="625" t="e">
        <f t="shared" si="494"/>
        <v>#DIV/0!</v>
      </c>
      <c r="CO330" s="625" t="e">
        <f t="shared" si="494"/>
        <v>#DIV/0!</v>
      </c>
      <c r="CP330" s="625" t="e">
        <f t="shared" si="494"/>
        <v>#DIV/0!</v>
      </c>
      <c r="CQ330" s="625" t="e">
        <f t="shared" si="494"/>
        <v>#DIV/0!</v>
      </c>
      <c r="CR330" s="625" t="e">
        <f t="shared" si="495"/>
        <v>#DIV/0!</v>
      </c>
      <c r="CS330" s="625"/>
      <c r="CT330" s="625" t="e">
        <f t="shared" si="496"/>
        <v>#DIV/0!</v>
      </c>
      <c r="CU330" s="625" t="e">
        <f t="shared" si="496"/>
        <v>#DIV/0!</v>
      </c>
      <c r="CV330" s="625" t="e">
        <f t="shared" si="496"/>
        <v>#DIV/0!</v>
      </c>
      <c r="CW330" s="625" t="e">
        <f t="shared" si="496"/>
        <v>#DIV/0!</v>
      </c>
      <c r="CZ330" s="625"/>
      <c r="DA330" s="625"/>
      <c r="DB330" s="625"/>
      <c r="DC330" s="625"/>
      <c r="DE330" s="625" t="e">
        <f t="shared" si="497"/>
        <v>#DIV/0!</v>
      </c>
      <c r="DF330" s="625" t="e">
        <f t="shared" si="498"/>
        <v>#DIV/0!</v>
      </c>
      <c r="DG330" s="625" t="e">
        <f t="shared" si="499"/>
        <v>#DIV/0!</v>
      </c>
      <c r="DH330" s="625" t="e">
        <f t="shared" si="500"/>
        <v>#DIV/0!</v>
      </c>
      <c r="DI330" s="625"/>
      <c r="DK330" s="625" t="e">
        <f t="shared" si="472"/>
        <v>#DIV/0!</v>
      </c>
      <c r="DL330" s="625" t="e">
        <f t="shared" si="472"/>
        <v>#DIV/0!</v>
      </c>
      <c r="DM330" s="625" t="e">
        <f t="shared" si="472"/>
        <v>#DIV/0!</v>
      </c>
      <c r="DN330" s="625" t="e">
        <f t="shared" si="472"/>
        <v>#DIV/0!</v>
      </c>
      <c r="DP330" s="625" t="e">
        <f t="shared" ref="DP330:DP368" si="501">LN(BI330/BI329)</f>
        <v>#DIV/0!</v>
      </c>
      <c r="DQ330" s="625" t="e">
        <f t="shared" ref="DQ330:DQ368" si="502">LN(BJ330/BJ329)</f>
        <v>#DIV/0!</v>
      </c>
      <c r="DR330" s="625" t="e">
        <f t="shared" ref="DR330:DR368" si="503">LN(BK330/BK329)</f>
        <v>#DIV/0!</v>
      </c>
      <c r="DS330" s="625" t="e">
        <f t="shared" ref="DS330:DS368" si="504">LN(BL330/BL329)</f>
        <v>#DIV/0!</v>
      </c>
      <c r="DU330" s="625" t="e">
        <f t="shared" ref="DU330:DU368" si="505">LN(BN330/BN329)</f>
        <v>#DIV/0!</v>
      </c>
      <c r="DV330" s="625" t="e">
        <f t="shared" ref="DV330:DV368" si="506">LN(BO330/BO329)</f>
        <v>#DIV/0!</v>
      </c>
      <c r="DW330" s="625" t="e">
        <f t="shared" ref="DW330:DW368" si="507">LN(BP330/BP329)</f>
        <v>#DIV/0!</v>
      </c>
      <c r="DX330" s="625" t="e">
        <f t="shared" ref="DX330:DX368" si="508">LN(BQ330/BQ329)</f>
        <v>#DIV/0!</v>
      </c>
      <c r="EB330" s="625" t="e">
        <f t="shared" si="481"/>
        <v>#DIV/0!</v>
      </c>
      <c r="EC330" s="625">
        <f t="shared" si="482"/>
        <v>1</v>
      </c>
      <c r="ED330" s="625">
        <f t="shared" si="466"/>
        <v>1</v>
      </c>
      <c r="EE330" s="625"/>
      <c r="EF330" s="625" t="e">
        <f t="shared" si="483"/>
        <v>#DIV/0!</v>
      </c>
      <c r="EG330" s="625">
        <f t="shared" si="484"/>
        <v>1</v>
      </c>
      <c r="EH330" s="625">
        <f t="shared" si="467"/>
        <v>1</v>
      </c>
      <c r="EI330" s="625"/>
      <c r="EJ330" s="625" t="e">
        <f t="shared" si="485"/>
        <v>#DIV/0!</v>
      </c>
      <c r="EK330" s="625">
        <f t="shared" si="486"/>
        <v>1</v>
      </c>
      <c r="EL330" s="625">
        <f t="shared" si="468"/>
        <v>1</v>
      </c>
      <c r="EM330" s="625"/>
      <c r="EZ330" s="576">
        <f t="shared" si="488"/>
        <v>1991</v>
      </c>
      <c r="FA330" s="635" t="e">
        <f t="shared" si="459"/>
        <v>#REF!</v>
      </c>
      <c r="FB330" s="635">
        <f t="shared" si="460"/>
        <v>0.92007256551714822</v>
      </c>
      <c r="FC330" s="635" t="e">
        <f t="shared" si="461"/>
        <v>#REF!</v>
      </c>
      <c r="FD330" s="635" t="e">
        <f t="shared" si="462"/>
        <v>#REF!</v>
      </c>
      <c r="FE330" s="635">
        <f t="shared" si="463"/>
        <v>1</v>
      </c>
      <c r="FG330" s="576">
        <f t="shared" si="489"/>
        <v>22</v>
      </c>
      <c r="FH330" s="625">
        <f t="shared" si="469"/>
        <v>0.98389883319349614</v>
      </c>
      <c r="FI330" s="625">
        <f t="shared" si="470"/>
        <v>0.91648481176466601</v>
      </c>
      <c r="FJ330" s="625" t="e">
        <f t="shared" si="465"/>
        <v>#REF!</v>
      </c>
    </row>
    <row r="331" spans="1:166" hidden="1" x14ac:dyDescent="0.2">
      <c r="A331" s="619" t="s">
        <v>557</v>
      </c>
      <c r="B331" s="575">
        <f t="shared" si="471"/>
        <v>1970</v>
      </c>
      <c r="D331" s="432">
        <f>Conversion_factors!$O32*D182+D257</f>
        <v>938.82980769178585</v>
      </c>
      <c r="E331" s="432">
        <f>Conversion_factors!$O32*E182+E257</f>
        <v>773.84805239070931</v>
      </c>
      <c r="F331" s="432">
        <f>Conversion_factors!$O32*F182+F257</f>
        <v>55.962083631477398</v>
      </c>
      <c r="G331" s="432">
        <v>0</v>
      </c>
      <c r="H331" s="630">
        <f t="shared" ref="H331:H371" si="509">SUM(D331:G331)</f>
        <v>1768.6399437139723</v>
      </c>
      <c r="J331" s="639">
        <f t="shared" ref="J331:M350" si="510">J36</f>
        <v>339544.86719908594</v>
      </c>
      <c r="K331" s="639">
        <f t="shared" si="510"/>
        <v>45531.886494143415</v>
      </c>
      <c r="L331" s="639">
        <f t="shared" si="510"/>
        <v>36040.915999999997</v>
      </c>
      <c r="M331" s="639">
        <f t="shared" si="510"/>
        <v>0</v>
      </c>
      <c r="N331" s="639">
        <f t="shared" ref="N331:N371" si="511">SUM(J331:M331)</f>
        <v>421117.66969322937</v>
      </c>
      <c r="O331" s="640"/>
      <c r="R331" s="638">
        <f t="shared" ref="R331:V340" si="512">R36</f>
        <v>273457.92574899219</v>
      </c>
      <c r="S331" s="638">
        <f t="shared" si="512"/>
        <v>36669.837888689275</v>
      </c>
      <c r="T331" s="638">
        <f t="shared" si="512"/>
        <v>29026.131988839545</v>
      </c>
      <c r="U331" s="638">
        <f t="shared" si="512"/>
        <v>0</v>
      </c>
      <c r="V331" s="638">
        <f t="shared" si="512"/>
        <v>339153.89562652103</v>
      </c>
      <c r="X331" s="645">
        <f t="shared" ref="X331:X371" si="513">D331/J331*1000</f>
        <v>2.7649653945183044</v>
      </c>
      <c r="Y331" s="645">
        <f t="shared" ref="Y331:Y371" si="514">E331/K331*1000</f>
        <v>16.995738854137887</v>
      </c>
      <c r="Z331" s="645">
        <f t="shared" ref="Z331:Z371" si="515">F331/L331*1000</f>
        <v>1.5527375506071321</v>
      </c>
      <c r="AA331" s="645" t="e">
        <f t="shared" ref="AA331:AA371" si="516">G331/M331*1000</f>
        <v>#DIV/0!</v>
      </c>
      <c r="AB331" s="645">
        <f t="shared" ref="AB331:AB371" si="517">H331/N331*1000</f>
        <v>4.1998711310365335</v>
      </c>
      <c r="AE331" s="645">
        <f t="shared" ref="AE331:AE371" si="518">D331/R331</f>
        <v>3.4331782672612694E-3</v>
      </c>
      <c r="AF331" s="645">
        <f t="shared" ref="AF331:AF371" si="519">E331/S331</f>
        <v>2.1103121719264564E-2</v>
      </c>
      <c r="AG331" s="645">
        <f t="shared" ref="AG331:AG371" si="520">F331/T331</f>
        <v>1.9279897043462297E-3</v>
      </c>
      <c r="AH331" s="645" t="e">
        <f t="shared" ref="AH331:AH371" si="521">G331/U331</f>
        <v>#DIV/0!</v>
      </c>
      <c r="AI331" s="645">
        <f t="shared" ref="AI331:AI371" si="522">H331/V331</f>
        <v>5.2148595859314931E-3</v>
      </c>
      <c r="AK331" s="641">
        <f t="shared" ref="AK331:AM346" si="523">AE331/AQ331</f>
        <v>2.7649653945183042E-3</v>
      </c>
      <c r="AL331" s="641">
        <f t="shared" si="523"/>
        <v>1.6995738854137885E-2</v>
      </c>
      <c r="AM331" s="641">
        <f t="shared" si="523"/>
        <v>1.5527375506071324E-3</v>
      </c>
      <c r="AN331" s="641"/>
      <c r="AO331" s="641" t="e">
        <f t="shared" ref="AO331:AO371" si="524">(D331/AQ331+E331/AR331+F331/AS331+G331/AT331)/V331</f>
        <v>#DIV/0!</v>
      </c>
      <c r="AQ331" s="635">
        <f t="shared" ref="AQ331:AT350" si="525">AQ36</f>
        <v>1.2416713330545597</v>
      </c>
      <c r="AR331" s="635">
        <f t="shared" si="525"/>
        <v>1.2416713330545597</v>
      </c>
      <c r="AS331" s="635">
        <f t="shared" si="525"/>
        <v>1.2416713330545597</v>
      </c>
      <c r="AT331" s="635">
        <f t="shared" si="525"/>
        <v>0</v>
      </c>
      <c r="AU331" s="635" t="e">
        <f t="shared" ref="AU331:AU371" si="526">AI331/AO331</f>
        <v>#DIV/0!</v>
      </c>
      <c r="AW331" s="576">
        <f t="shared" ref="AW331:AW371" si="527">R331/J331*1000000</f>
        <v>805366.10081829072</v>
      </c>
      <c r="AX331" s="576">
        <f t="shared" ref="AX331:AX371" si="528">S331/K331*1000000</f>
        <v>805366.10081829072</v>
      </c>
      <c r="AY331" s="576">
        <f t="shared" ref="AY331:AY371" si="529">T331/L331*1000000</f>
        <v>805366.10081829072</v>
      </c>
      <c r="AZ331" s="576" t="e">
        <f t="shared" ref="AZ331:AZ371" si="530">U331/M331*1000000</f>
        <v>#DIV/0!</v>
      </c>
      <c r="BA331" s="576">
        <f t="shared" ref="BA331:BA371" si="531">V331/N331*1000000</f>
        <v>805366.10081829072</v>
      </c>
      <c r="BC331" s="625"/>
      <c r="BD331" s="642">
        <v>1.2393161646641087</v>
      </c>
      <c r="BE331" s="642">
        <v>1.2700789109517197</v>
      </c>
      <c r="BF331" s="642">
        <v>1.0782381397670968</v>
      </c>
      <c r="BG331" s="642">
        <v>1.1806599321785329</v>
      </c>
      <c r="BH331" s="633"/>
      <c r="BI331" s="642">
        <v>1.0050223561472997</v>
      </c>
      <c r="BJ331" s="642">
        <v>0.99297956220012595</v>
      </c>
      <c r="BK331" s="642">
        <v>0.97696314516114791</v>
      </c>
      <c r="BL331" s="642">
        <v>0.98400475007914823</v>
      </c>
      <c r="BN331" s="642">
        <v>1</v>
      </c>
      <c r="BO331" s="642">
        <v>1</v>
      </c>
      <c r="BP331" s="642">
        <v>1</v>
      </c>
      <c r="BQ331" s="642">
        <v>1</v>
      </c>
      <c r="BT331" s="634">
        <f t="shared" ref="BT331:BT371" si="532">N331/N$79</f>
        <v>0.92729005271184517</v>
      </c>
      <c r="BU331" s="634">
        <f t="shared" ref="BU331:BU371" si="533">AB331/AB$374</f>
        <v>1.0865138282235549</v>
      </c>
      <c r="BV331" s="634">
        <f t="shared" ref="BV331:BV371" si="534">EH331</f>
        <v>1</v>
      </c>
      <c r="BW331" s="634">
        <f t="shared" ref="BW331:BW371" si="535">EL331</f>
        <v>1</v>
      </c>
      <c r="BX331" s="634" t="e">
        <f>#REF!</f>
        <v>#REF!</v>
      </c>
      <c r="BY331" s="634" t="e">
        <f>#REF!</f>
        <v>#REF!</v>
      </c>
      <c r="BZ331" s="634">
        <f t="shared" ref="BZ331:BZ371" si="536">ED331</f>
        <v>1</v>
      </c>
      <c r="CA331" s="634" t="e">
        <f t="shared" ref="CA331:CA371" si="537">BT331*BV331*BW331*BX331*BY331*BZ331</f>
        <v>#REF!</v>
      </c>
      <c r="CB331" s="634">
        <f t="shared" ref="CB331:CB371" si="538">BT331*BU331</f>
        <v>1.0075134650455688</v>
      </c>
      <c r="CC331" s="634"/>
      <c r="CD331" s="634" t="e">
        <f t="shared" ref="CD331:CD371" si="539">BV331*BW331*BX331*BY331</f>
        <v>#REF!</v>
      </c>
      <c r="CG331" s="579"/>
      <c r="CI331" s="625">
        <f t="shared" si="490"/>
        <v>0.53082019945808434</v>
      </c>
      <c r="CJ331" s="625">
        <f t="shared" si="491"/>
        <v>0.43753849116723187</v>
      </c>
      <c r="CK331" s="625">
        <f t="shared" si="492"/>
        <v>3.1641309374683943E-2</v>
      </c>
      <c r="CL331" s="625">
        <f t="shared" si="493"/>
        <v>0</v>
      </c>
      <c r="CN331" s="625" t="e">
        <f t="shared" si="494"/>
        <v>#DIV/0!</v>
      </c>
      <c r="CO331" s="625" t="e">
        <f t="shared" si="494"/>
        <v>#DIV/0!</v>
      </c>
      <c r="CP331" s="625" t="e">
        <f t="shared" si="494"/>
        <v>#DIV/0!</v>
      </c>
      <c r="CQ331" s="625" t="e">
        <f t="shared" si="494"/>
        <v>#DIV/0!</v>
      </c>
      <c r="CR331" s="625" t="e">
        <f t="shared" si="495"/>
        <v>#DIV/0!</v>
      </c>
      <c r="CS331" s="625"/>
      <c r="CT331" s="625" t="e">
        <f t="shared" si="496"/>
        <v>#DIV/0!</v>
      </c>
      <c r="CU331" s="625" t="e">
        <f t="shared" si="496"/>
        <v>#DIV/0!</v>
      </c>
      <c r="CV331" s="625" t="e">
        <f t="shared" si="496"/>
        <v>#DIV/0!</v>
      </c>
      <c r="CW331" s="625" t="e">
        <f t="shared" si="496"/>
        <v>#DIV/0!</v>
      </c>
      <c r="CZ331" s="625" t="e">
        <f t="shared" ref="CZ331:CZ371" si="540">LN(BD331/BD330)</f>
        <v>#DIV/0!</v>
      </c>
      <c r="DA331" s="625" t="e">
        <f t="shared" ref="DA331:DA371" si="541">LN(BE331/BE330)</f>
        <v>#DIV/0!</v>
      </c>
      <c r="DB331" s="625" t="e">
        <f t="shared" ref="DB331:DB371" si="542">LN(BF331/BF330)</f>
        <v>#DIV/0!</v>
      </c>
      <c r="DC331" s="625" t="e">
        <f t="shared" ref="DC331:DC371" si="543">LN(BG331/BG330)</f>
        <v>#DIV/0!</v>
      </c>
      <c r="DE331" s="625">
        <f t="shared" si="497"/>
        <v>0.8062945148951679</v>
      </c>
      <c r="DF331" s="625">
        <f t="shared" si="498"/>
        <v>0.10812152937517897</v>
      </c>
      <c r="DG331" s="625">
        <f t="shared" si="499"/>
        <v>8.558395572965305E-2</v>
      </c>
      <c r="DH331" s="625">
        <f t="shared" si="500"/>
        <v>0</v>
      </c>
      <c r="DI331" s="625"/>
      <c r="DK331" s="625" t="e">
        <f t="shared" si="472"/>
        <v>#DIV/0!</v>
      </c>
      <c r="DL331" s="625" t="e">
        <f t="shared" si="472"/>
        <v>#DIV/0!</v>
      </c>
      <c r="DM331" s="625" t="e">
        <f t="shared" si="472"/>
        <v>#DIV/0!</v>
      </c>
      <c r="DN331" s="625" t="e">
        <f t="shared" si="472"/>
        <v>#DIV/0!</v>
      </c>
      <c r="DP331" s="625" t="e">
        <f t="shared" si="501"/>
        <v>#DIV/0!</v>
      </c>
      <c r="DQ331" s="625" t="e">
        <f t="shared" si="502"/>
        <v>#DIV/0!</v>
      </c>
      <c r="DR331" s="625" t="e">
        <f t="shared" si="503"/>
        <v>#DIV/0!</v>
      </c>
      <c r="DS331" s="625" t="e">
        <f t="shared" si="504"/>
        <v>#DIV/0!</v>
      </c>
      <c r="DU331" s="625" t="e">
        <f t="shared" si="505"/>
        <v>#DIV/0!</v>
      </c>
      <c r="DV331" s="625" t="e">
        <f t="shared" si="506"/>
        <v>#DIV/0!</v>
      </c>
      <c r="DW331" s="625" t="e">
        <f t="shared" si="507"/>
        <v>#DIV/0!</v>
      </c>
      <c r="DX331" s="625" t="e">
        <f t="shared" si="508"/>
        <v>#DIV/0!</v>
      </c>
      <c r="EB331" s="625" t="e">
        <f t="shared" si="481"/>
        <v>#DIV/0!</v>
      </c>
      <c r="EC331" s="625">
        <f t="shared" si="482"/>
        <v>1</v>
      </c>
      <c r="ED331" s="625">
        <f t="shared" si="466"/>
        <v>1</v>
      </c>
      <c r="EE331" s="625"/>
      <c r="EF331" s="625" t="e">
        <f t="shared" si="483"/>
        <v>#DIV/0!</v>
      </c>
      <c r="EG331" s="625">
        <f t="shared" si="484"/>
        <v>1</v>
      </c>
      <c r="EH331" s="625">
        <f t="shared" si="467"/>
        <v>1</v>
      </c>
      <c r="EI331" s="625"/>
      <c r="EJ331" s="625" t="e">
        <f t="shared" si="485"/>
        <v>#DIV/0!</v>
      </c>
      <c r="EK331" s="625">
        <f t="shared" si="486"/>
        <v>1</v>
      </c>
      <c r="EL331" s="625">
        <f t="shared" si="468"/>
        <v>1</v>
      </c>
      <c r="EM331" s="625"/>
      <c r="EZ331" s="576">
        <f t="shared" si="488"/>
        <v>1992</v>
      </c>
      <c r="FA331" s="635" t="e">
        <f t="shared" si="459"/>
        <v>#REF!</v>
      </c>
      <c r="FB331" s="635">
        <f t="shared" si="460"/>
        <v>0.89055337079711483</v>
      </c>
      <c r="FC331" s="635" t="e">
        <f t="shared" si="461"/>
        <v>#REF!</v>
      </c>
      <c r="FD331" s="635" t="e">
        <f t="shared" si="462"/>
        <v>#REF!</v>
      </c>
      <c r="FE331" s="635">
        <f t="shared" si="463"/>
        <v>1</v>
      </c>
      <c r="FG331" s="576">
        <f t="shared" si="489"/>
        <v>23</v>
      </c>
      <c r="FH331" s="625">
        <f t="shared" si="469"/>
        <v>0.92567897681878109</v>
      </c>
      <c r="FI331" s="625">
        <f t="shared" si="470"/>
        <v>0.84710099349057466</v>
      </c>
      <c r="FJ331" s="625" t="e">
        <f t="shared" si="465"/>
        <v>#REF!</v>
      </c>
    </row>
    <row r="332" spans="1:166" hidden="1" x14ac:dyDescent="0.2">
      <c r="A332" s="619" t="s">
        <v>557</v>
      </c>
      <c r="B332" s="575">
        <f t="shared" si="471"/>
        <v>1971</v>
      </c>
      <c r="D332" s="432">
        <f>Conversion_factors!$O33*D183+D258</f>
        <v>926.07804316919498</v>
      </c>
      <c r="E332" s="432">
        <f>Conversion_factors!$O33*E183+E258</f>
        <v>779.29022604988268</v>
      </c>
      <c r="F332" s="432">
        <f>Conversion_factors!$O33*F183+F258</f>
        <v>57.726016385798559</v>
      </c>
      <c r="G332" s="432">
        <v>0</v>
      </c>
      <c r="H332" s="630">
        <f t="shared" si="509"/>
        <v>1763.0942856048764</v>
      </c>
      <c r="J332" s="639">
        <f t="shared" si="510"/>
        <v>335276.88710328442</v>
      </c>
      <c r="K332" s="639">
        <f t="shared" si="510"/>
        <v>46490.452525599067</v>
      </c>
      <c r="L332" s="639">
        <f t="shared" si="510"/>
        <v>37191.158000000003</v>
      </c>
      <c r="M332" s="639">
        <f t="shared" si="510"/>
        <v>0</v>
      </c>
      <c r="N332" s="639">
        <f t="shared" si="511"/>
        <v>418958.49762888346</v>
      </c>
      <c r="O332" s="640"/>
      <c r="R332" s="638">
        <f t="shared" si="512"/>
        <v>270020.63926086645</v>
      </c>
      <c r="S332" s="638">
        <f t="shared" si="512"/>
        <v>37441.834475819574</v>
      </c>
      <c r="T332" s="638">
        <f t="shared" si="512"/>
        <v>29952.497903376981</v>
      </c>
      <c r="U332" s="638">
        <f t="shared" si="512"/>
        <v>0</v>
      </c>
      <c r="V332" s="638">
        <f t="shared" si="512"/>
        <v>337414.97164006304</v>
      </c>
      <c r="X332" s="645">
        <f t="shared" si="513"/>
        <v>2.7621290902880227</v>
      </c>
      <c r="Y332" s="645">
        <f t="shared" si="514"/>
        <v>16.762371276570853</v>
      </c>
      <c r="Z332" s="645">
        <f t="shared" si="515"/>
        <v>1.5521435601924132</v>
      </c>
      <c r="AA332" s="645" t="e">
        <f t="shared" si="516"/>
        <v>#DIV/0!</v>
      </c>
      <c r="AB332" s="645">
        <f t="shared" si="517"/>
        <v>4.2082790910870571</v>
      </c>
      <c r="AE332" s="645">
        <f t="shared" si="518"/>
        <v>3.4296565096067072E-3</v>
      </c>
      <c r="AF332" s="645">
        <f t="shared" si="519"/>
        <v>2.0813355888135196E-2</v>
      </c>
      <c r="AG332" s="645">
        <f t="shared" si="520"/>
        <v>1.9272521634761642E-3</v>
      </c>
      <c r="AH332" s="645" t="e">
        <f t="shared" si="521"/>
        <v>#DIV/0!</v>
      </c>
      <c r="AI332" s="645">
        <f t="shared" si="522"/>
        <v>5.2252995088956956E-3</v>
      </c>
      <c r="AK332" s="641">
        <f t="shared" si="523"/>
        <v>2.7621290902880226E-3</v>
      </c>
      <c r="AL332" s="641">
        <f t="shared" si="523"/>
        <v>1.6762371276570855E-2</v>
      </c>
      <c r="AM332" s="641">
        <f t="shared" si="523"/>
        <v>1.5521435601924135E-3</v>
      </c>
      <c r="AN332" s="641"/>
      <c r="AO332" s="641" t="e">
        <f t="shared" si="524"/>
        <v>#DIV/0!</v>
      </c>
      <c r="AQ332" s="635">
        <f t="shared" si="525"/>
        <v>1.2416713330545597</v>
      </c>
      <c r="AR332" s="635">
        <f t="shared" si="525"/>
        <v>1.2416713330545597</v>
      </c>
      <c r="AS332" s="635">
        <f t="shared" si="525"/>
        <v>1.2416713330545597</v>
      </c>
      <c r="AT332" s="635">
        <f t="shared" si="525"/>
        <v>0</v>
      </c>
      <c r="AU332" s="635" t="e">
        <f t="shared" si="526"/>
        <v>#DIV/0!</v>
      </c>
      <c r="AW332" s="576">
        <f t="shared" si="527"/>
        <v>805366.10081829072</v>
      </c>
      <c r="AX332" s="576">
        <f t="shared" si="528"/>
        <v>805366.10081829061</v>
      </c>
      <c r="AY332" s="576">
        <f t="shared" si="529"/>
        <v>805366.10081829072</v>
      </c>
      <c r="AZ332" s="576" t="e">
        <f t="shared" si="530"/>
        <v>#DIV/0!</v>
      </c>
      <c r="BA332" s="576">
        <f t="shared" si="531"/>
        <v>805366.10081829084</v>
      </c>
      <c r="BC332" s="625"/>
      <c r="BD332" s="642">
        <v>1.2570080063347486</v>
      </c>
      <c r="BE332" s="642">
        <v>1.2904841608966995</v>
      </c>
      <c r="BF332" s="642">
        <v>1.1136743584746769</v>
      </c>
      <c r="BG332" s="642">
        <v>1.1967372125769247</v>
      </c>
      <c r="BH332" s="633"/>
      <c r="BI332" s="642">
        <v>1.0045832181168182</v>
      </c>
      <c r="BJ332" s="642">
        <v>0.99357036133025123</v>
      </c>
      <c r="BK332" s="642">
        <v>0.9794510807244089</v>
      </c>
      <c r="BL332" s="642">
        <v>0.98743124204025456</v>
      </c>
      <c r="BN332" s="642">
        <v>1</v>
      </c>
      <c r="BO332" s="642">
        <v>1</v>
      </c>
      <c r="BP332" s="642">
        <v>1</v>
      </c>
      <c r="BQ332" s="642">
        <v>1</v>
      </c>
      <c r="BT332" s="634">
        <f t="shared" si="532"/>
        <v>0.92253561251269656</v>
      </c>
      <c r="BU332" s="634">
        <f t="shared" si="533"/>
        <v>1.0886889818358969</v>
      </c>
      <c r="BV332" s="634">
        <f t="shared" si="534"/>
        <v>1</v>
      </c>
      <c r="BW332" s="634">
        <f t="shared" si="535"/>
        <v>1</v>
      </c>
      <c r="BX332" s="634" t="e">
        <f>#REF!</f>
        <v>#REF!</v>
      </c>
      <c r="BY332" s="634" t="e">
        <f>#REF!</f>
        <v>#REF!</v>
      </c>
      <c r="BZ332" s="634">
        <f t="shared" si="536"/>
        <v>1</v>
      </c>
      <c r="CA332" s="634" t="e">
        <f t="shared" si="537"/>
        <v>#REF!</v>
      </c>
      <c r="CB332" s="634">
        <f t="shared" si="538"/>
        <v>1.0043543566938031</v>
      </c>
      <c r="CC332" s="634"/>
      <c r="CD332" s="634" t="e">
        <f t="shared" si="539"/>
        <v>#REF!</v>
      </c>
      <c r="CG332" s="579"/>
      <c r="CI332" s="625">
        <f t="shared" si="490"/>
        <v>0.52525724275232355</v>
      </c>
      <c r="CJ332" s="625">
        <f t="shared" si="491"/>
        <v>0.44200144734887303</v>
      </c>
      <c r="CK332" s="625">
        <f t="shared" si="492"/>
        <v>3.2741309898803347E-2</v>
      </c>
      <c r="CL332" s="625">
        <f t="shared" si="493"/>
        <v>0</v>
      </c>
      <c r="CN332" s="625">
        <f t="shared" si="494"/>
        <v>0.52803383719627295</v>
      </c>
      <c r="CO332" s="625">
        <f t="shared" si="494"/>
        <v>0.43976619491464181</v>
      </c>
      <c r="CP332" s="625">
        <f t="shared" si="494"/>
        <v>3.2188177074543016E-2</v>
      </c>
      <c r="CQ332" s="625" t="e">
        <f t="shared" si="494"/>
        <v>#DIV/0!</v>
      </c>
      <c r="CR332" s="625" t="e">
        <f t="shared" si="495"/>
        <v>#DIV/0!</v>
      </c>
      <c r="CS332" s="625"/>
      <c r="CT332" s="625" t="e">
        <f t="shared" si="496"/>
        <v>#DIV/0!</v>
      </c>
      <c r="CU332" s="625" t="e">
        <f t="shared" si="496"/>
        <v>#DIV/0!</v>
      </c>
      <c r="CV332" s="625" t="e">
        <f t="shared" si="496"/>
        <v>#DIV/0!</v>
      </c>
      <c r="CW332" s="625" t="e">
        <f t="shared" si="496"/>
        <v>#DIV/0!</v>
      </c>
      <c r="CZ332" s="625">
        <f t="shared" si="540"/>
        <v>1.4174551600719865E-2</v>
      </c>
      <c r="DA332" s="625">
        <f t="shared" si="541"/>
        <v>1.5938433335896056E-2</v>
      </c>
      <c r="DB332" s="625">
        <f t="shared" si="542"/>
        <v>3.2336424459470978E-2</v>
      </c>
      <c r="DC332" s="625">
        <f t="shared" si="543"/>
        <v>1.3525317403106234E-2</v>
      </c>
      <c r="DE332" s="625">
        <f t="shared" si="497"/>
        <v>0.80026276827132214</v>
      </c>
      <c r="DF332" s="625">
        <f t="shared" si="498"/>
        <v>0.11096672531698033</v>
      </c>
      <c r="DG332" s="625">
        <f t="shared" si="499"/>
        <v>8.8770506411697619E-2</v>
      </c>
      <c r="DH332" s="625">
        <f t="shared" si="500"/>
        <v>0</v>
      </c>
      <c r="DI332" s="625"/>
      <c r="DK332" s="625">
        <f t="shared" si="472"/>
        <v>-7.5089447831253016E-3</v>
      </c>
      <c r="DL332" s="625">
        <f t="shared" si="472"/>
        <v>2.5974517980012459E-2</v>
      </c>
      <c r="DM332" s="625">
        <f t="shared" si="472"/>
        <v>3.6556627310549462E-2</v>
      </c>
      <c r="DN332" s="625" t="e">
        <f t="shared" si="472"/>
        <v>#DIV/0!</v>
      </c>
      <c r="DP332" s="625">
        <f t="shared" si="501"/>
        <v>-4.3703903203203665E-4</v>
      </c>
      <c r="DQ332" s="625">
        <f t="shared" si="502"/>
        <v>5.9479919487081677E-4</v>
      </c>
      <c r="DR332" s="625">
        <f t="shared" si="503"/>
        <v>2.5433641521158635E-3</v>
      </c>
      <c r="DS332" s="625">
        <f t="shared" si="504"/>
        <v>3.4761416806375236E-3</v>
      </c>
      <c r="DU332" s="625">
        <f t="shared" si="505"/>
        <v>0</v>
      </c>
      <c r="DV332" s="625">
        <f t="shared" si="506"/>
        <v>0</v>
      </c>
      <c r="DW332" s="625">
        <f t="shared" si="507"/>
        <v>0</v>
      </c>
      <c r="DX332" s="625">
        <f t="shared" si="508"/>
        <v>0</v>
      </c>
      <c r="EB332" s="625" t="e">
        <f t="shared" si="481"/>
        <v>#DIV/0!</v>
      </c>
      <c r="EC332" s="625">
        <f t="shared" si="482"/>
        <v>1</v>
      </c>
      <c r="ED332" s="625">
        <f t="shared" si="466"/>
        <v>1</v>
      </c>
      <c r="EE332" s="625"/>
      <c r="EF332" s="625" t="e">
        <f t="shared" si="483"/>
        <v>#DIV/0!</v>
      </c>
      <c r="EG332" s="625">
        <f t="shared" si="484"/>
        <v>1</v>
      </c>
      <c r="EH332" s="625">
        <f t="shared" si="467"/>
        <v>1</v>
      </c>
      <c r="EI332" s="625"/>
      <c r="EJ332" s="625" t="e">
        <f t="shared" si="485"/>
        <v>#DIV/0!</v>
      </c>
      <c r="EK332" s="625">
        <f t="shared" si="486"/>
        <v>1</v>
      </c>
      <c r="EL332" s="625">
        <f t="shared" si="468"/>
        <v>1</v>
      </c>
      <c r="EM332" s="625"/>
      <c r="EZ332" s="576">
        <f t="shared" si="488"/>
        <v>1993</v>
      </c>
      <c r="FA332" s="635" t="e">
        <f t="shared" si="459"/>
        <v>#REF!</v>
      </c>
      <c r="FB332" s="635">
        <f t="shared" si="460"/>
        <v>0.91436767498037885</v>
      </c>
      <c r="FC332" s="635" t="e">
        <f t="shared" si="461"/>
        <v>#REF!</v>
      </c>
      <c r="FD332" s="635" t="e">
        <f t="shared" si="462"/>
        <v>#REF!</v>
      </c>
      <c r="FE332" s="635">
        <f t="shared" si="463"/>
        <v>1</v>
      </c>
      <c r="FG332" s="576">
        <f t="shared" si="489"/>
        <v>24</v>
      </c>
      <c r="FH332" s="625">
        <f t="shared" si="469"/>
        <v>0.89744017909723739</v>
      </c>
      <c r="FI332" s="625">
        <f t="shared" si="470"/>
        <v>0.84602728825747564</v>
      </c>
      <c r="FJ332" s="625" t="e">
        <f t="shared" si="465"/>
        <v>#REF!</v>
      </c>
    </row>
    <row r="333" spans="1:166" hidden="1" x14ac:dyDescent="0.2">
      <c r="A333" s="619" t="s">
        <v>557</v>
      </c>
      <c r="B333" s="575">
        <f t="shared" si="471"/>
        <v>1972</v>
      </c>
      <c r="D333" s="432">
        <f>Conversion_factors!$O34*D184+D259</f>
        <v>925.47511776830902</v>
      </c>
      <c r="E333" s="432">
        <f>Conversion_factors!$O34*E184+E259</f>
        <v>807.76700679593591</v>
      </c>
      <c r="F333" s="432">
        <f>Conversion_factors!$O34*F184+F259</f>
        <v>59.437469006988806</v>
      </c>
      <c r="G333" s="432">
        <v>0</v>
      </c>
      <c r="H333" s="630">
        <f t="shared" si="509"/>
        <v>1792.6795935712337</v>
      </c>
      <c r="J333" s="639">
        <f t="shared" si="510"/>
        <v>336178.57303901715</v>
      </c>
      <c r="K333" s="639">
        <f t="shared" si="510"/>
        <v>47928.30157278254</v>
      </c>
      <c r="L333" s="639">
        <f t="shared" si="510"/>
        <v>38341.4</v>
      </c>
      <c r="M333" s="639">
        <f t="shared" si="510"/>
        <v>0</v>
      </c>
      <c r="N333" s="639">
        <f t="shared" si="511"/>
        <v>422448.27461179974</v>
      </c>
      <c r="O333" s="640"/>
      <c r="R333" s="638">
        <f t="shared" si="512"/>
        <v>270746.8265470902</v>
      </c>
      <c r="S333" s="638">
        <f t="shared" si="512"/>
        <v>38599.829356515023</v>
      </c>
      <c r="T333" s="638">
        <f t="shared" si="512"/>
        <v>30878.863817914415</v>
      </c>
      <c r="U333" s="638">
        <f t="shared" si="512"/>
        <v>0</v>
      </c>
      <c r="V333" s="638">
        <f t="shared" si="512"/>
        <v>340225.51972151961</v>
      </c>
      <c r="X333" s="645">
        <f t="shared" si="513"/>
        <v>2.7529271404840476</v>
      </c>
      <c r="Y333" s="645">
        <f t="shared" si="514"/>
        <v>16.853653901532152</v>
      </c>
      <c r="Z333" s="645">
        <f t="shared" si="515"/>
        <v>1.5502164502858218</v>
      </c>
      <c r="AA333" s="645" t="e">
        <f t="shared" si="516"/>
        <v>#DIV/0!</v>
      </c>
      <c r="AB333" s="645">
        <f t="shared" si="517"/>
        <v>4.2435481485125726</v>
      </c>
      <c r="AE333" s="645">
        <f t="shared" si="518"/>
        <v>3.4182307123269045E-3</v>
      </c>
      <c r="AF333" s="645">
        <f t="shared" si="519"/>
        <v>2.0926698906755605E-2</v>
      </c>
      <c r="AG333" s="645">
        <f t="shared" si="520"/>
        <v>1.9248593263495037E-3</v>
      </c>
      <c r="AH333" s="645" t="e">
        <f t="shared" si="521"/>
        <v>#DIV/0!</v>
      </c>
      <c r="AI333" s="645">
        <f t="shared" si="522"/>
        <v>5.2690920864448161E-3</v>
      </c>
      <c r="AK333" s="641">
        <f t="shared" si="523"/>
        <v>2.7529271404840476E-3</v>
      </c>
      <c r="AL333" s="641">
        <f t="shared" si="523"/>
        <v>1.6853653901532151E-2</v>
      </c>
      <c r="AM333" s="641">
        <f t="shared" si="523"/>
        <v>1.5502164502858217E-3</v>
      </c>
      <c r="AN333" s="641"/>
      <c r="AO333" s="641" t="e">
        <f t="shared" si="524"/>
        <v>#DIV/0!</v>
      </c>
      <c r="AQ333" s="635">
        <f t="shared" si="525"/>
        <v>1.2416713330545597</v>
      </c>
      <c r="AR333" s="635">
        <f t="shared" si="525"/>
        <v>1.2416713330545597</v>
      </c>
      <c r="AS333" s="635">
        <f t="shared" si="525"/>
        <v>1.2416713330545597</v>
      </c>
      <c r="AT333" s="635">
        <f t="shared" si="525"/>
        <v>0</v>
      </c>
      <c r="AU333" s="635" t="e">
        <f t="shared" si="526"/>
        <v>#DIV/0!</v>
      </c>
      <c r="AW333" s="576">
        <f t="shared" si="527"/>
        <v>805366.10081829072</v>
      </c>
      <c r="AX333" s="576">
        <f t="shared" si="528"/>
        <v>805366.10081829061</v>
      </c>
      <c r="AY333" s="576">
        <f t="shared" si="529"/>
        <v>805366.10081829072</v>
      </c>
      <c r="AZ333" s="576" t="e">
        <f t="shared" si="530"/>
        <v>#DIV/0!</v>
      </c>
      <c r="BA333" s="576">
        <f t="shared" si="531"/>
        <v>805366.10081829049</v>
      </c>
      <c r="BC333" s="625"/>
      <c r="BD333" s="642">
        <v>1.2719528570302809</v>
      </c>
      <c r="BE333" s="642">
        <v>1.281335981569762</v>
      </c>
      <c r="BF333" s="642">
        <v>1.1089948045396871</v>
      </c>
      <c r="BG333" s="642">
        <v>1.2347976383818358</v>
      </c>
      <c r="BH333" s="633"/>
      <c r="BI333" s="642">
        <v>1.0040900354834661</v>
      </c>
      <c r="BJ333" s="642">
        <v>0.99423015703532591</v>
      </c>
      <c r="BK333" s="642">
        <v>0.98212380437894353</v>
      </c>
      <c r="BL333" s="642">
        <v>0.99111377769114306</v>
      </c>
      <c r="BN333" s="642">
        <v>1</v>
      </c>
      <c r="BO333" s="642">
        <v>1</v>
      </c>
      <c r="BP333" s="642">
        <v>1</v>
      </c>
      <c r="BQ333" s="642">
        <v>1</v>
      </c>
      <c r="BT333" s="634">
        <f t="shared" si="532"/>
        <v>0.93022000980905883</v>
      </c>
      <c r="BU333" s="634">
        <f t="shared" si="533"/>
        <v>1.0978131471746977</v>
      </c>
      <c r="BV333" s="634">
        <f t="shared" si="534"/>
        <v>1</v>
      </c>
      <c r="BW333" s="634">
        <f t="shared" si="535"/>
        <v>1</v>
      </c>
      <c r="BX333" s="634" t="e">
        <f>#REF!</f>
        <v>#REF!</v>
      </c>
      <c r="BY333" s="634" t="e">
        <f>#REF!</f>
        <v>#REF!</v>
      </c>
      <c r="BZ333" s="634">
        <f t="shared" si="536"/>
        <v>1</v>
      </c>
      <c r="CA333" s="634" t="e">
        <f t="shared" si="537"/>
        <v>#REF!</v>
      </c>
      <c r="CB333" s="634">
        <f t="shared" si="538"/>
        <v>1.021207756533361</v>
      </c>
      <c r="CC333" s="634"/>
      <c r="CD333" s="634" t="e">
        <f t="shared" si="539"/>
        <v>#REF!</v>
      </c>
      <c r="CG333" s="579"/>
      <c r="CI333" s="625">
        <f t="shared" si="490"/>
        <v>0.51625238614149171</v>
      </c>
      <c r="CJ333" s="625">
        <f t="shared" si="491"/>
        <v>0.45059195725364776</v>
      </c>
      <c r="CK333" s="625">
        <f t="shared" si="492"/>
        <v>3.3155656604860556E-2</v>
      </c>
      <c r="CL333" s="625">
        <f t="shared" si="493"/>
        <v>0</v>
      </c>
      <c r="CN333" s="625">
        <f t="shared" si="494"/>
        <v>0.52074183824121634</v>
      </c>
      <c r="CO333" s="625">
        <f t="shared" si="494"/>
        <v>0.44628292247666407</v>
      </c>
      <c r="CP333" s="625">
        <f t="shared" si="494"/>
        <v>3.294804902596879E-2</v>
      </c>
      <c r="CQ333" s="625" t="e">
        <f t="shared" si="494"/>
        <v>#DIV/0!</v>
      </c>
      <c r="CR333" s="625" t="e">
        <f t="shared" si="495"/>
        <v>#DIV/0!</v>
      </c>
      <c r="CS333" s="625"/>
      <c r="CT333" s="625" t="e">
        <f t="shared" si="496"/>
        <v>#DIV/0!</v>
      </c>
      <c r="CU333" s="625" t="e">
        <f t="shared" si="496"/>
        <v>#DIV/0!</v>
      </c>
      <c r="CV333" s="625" t="e">
        <f t="shared" si="496"/>
        <v>#DIV/0!</v>
      </c>
      <c r="CW333" s="625" t="e">
        <f t="shared" si="496"/>
        <v>#DIV/0!</v>
      </c>
      <c r="CZ333" s="625">
        <f t="shared" si="540"/>
        <v>1.1819103161012492E-2</v>
      </c>
      <c r="DA333" s="625">
        <f t="shared" si="541"/>
        <v>-7.1141972641617455E-3</v>
      </c>
      <c r="DB333" s="625">
        <f t="shared" si="542"/>
        <v>-4.2107578825363017E-3</v>
      </c>
      <c r="DC333" s="625">
        <f t="shared" si="543"/>
        <v>3.1308236984265637E-2</v>
      </c>
      <c r="DE333" s="625">
        <f t="shared" si="497"/>
        <v>0.79578635596971392</v>
      </c>
      <c r="DF333" s="625">
        <f t="shared" si="498"/>
        <v>0.11345365682183287</v>
      </c>
      <c r="DG333" s="625">
        <f t="shared" si="499"/>
        <v>9.0759987208453033E-2</v>
      </c>
      <c r="DH333" s="625">
        <f t="shared" si="500"/>
        <v>0</v>
      </c>
      <c r="DI333" s="625"/>
      <c r="DK333" s="625">
        <f t="shared" si="472"/>
        <v>-5.6093812793085859E-3</v>
      </c>
      <c r="DL333" s="625">
        <f t="shared" si="472"/>
        <v>2.2164059147802864E-2</v>
      </c>
      <c r="DM333" s="625">
        <f t="shared" si="472"/>
        <v>2.2164059147802864E-2</v>
      </c>
      <c r="DN333" s="625" t="e">
        <f t="shared" si="472"/>
        <v>#DIV/0!</v>
      </c>
      <c r="DP333" s="625">
        <f t="shared" si="501"/>
        <v>-4.9105312910232863E-4</v>
      </c>
      <c r="DQ333" s="625">
        <f t="shared" si="502"/>
        <v>6.6384501182013627E-4</v>
      </c>
      <c r="DR333" s="625">
        <f t="shared" si="503"/>
        <v>2.7250810854248693E-3</v>
      </c>
      <c r="DS333" s="625">
        <f t="shared" si="504"/>
        <v>3.7224726923172258E-3</v>
      </c>
      <c r="DU333" s="625">
        <f t="shared" si="505"/>
        <v>0</v>
      </c>
      <c r="DV333" s="625">
        <f t="shared" si="506"/>
        <v>0</v>
      </c>
      <c r="DW333" s="625">
        <f t="shared" si="507"/>
        <v>0</v>
      </c>
      <c r="DX333" s="625">
        <f t="shared" si="508"/>
        <v>0</v>
      </c>
      <c r="EB333" s="625" t="e">
        <f t="shared" si="481"/>
        <v>#DIV/0!</v>
      </c>
      <c r="EC333" s="625">
        <f t="shared" si="482"/>
        <v>1</v>
      </c>
      <c r="ED333" s="625">
        <f t="shared" si="466"/>
        <v>1</v>
      </c>
      <c r="EE333" s="625"/>
      <c r="EF333" s="625" t="e">
        <f t="shared" si="483"/>
        <v>#DIV/0!</v>
      </c>
      <c r="EG333" s="625">
        <f t="shared" si="484"/>
        <v>1</v>
      </c>
      <c r="EH333" s="625">
        <f t="shared" si="467"/>
        <v>1</v>
      </c>
      <c r="EI333" s="625"/>
      <c r="EJ333" s="625" t="e">
        <f t="shared" si="485"/>
        <v>#DIV/0!</v>
      </c>
      <c r="EK333" s="625">
        <f t="shared" si="486"/>
        <v>1</v>
      </c>
      <c r="EL333" s="625">
        <f t="shared" si="468"/>
        <v>1</v>
      </c>
      <c r="EM333" s="625"/>
      <c r="EZ333" s="576">
        <f t="shared" si="488"/>
        <v>1994</v>
      </c>
      <c r="FA333" s="635" t="e">
        <f t="shared" si="459"/>
        <v>#REF!</v>
      </c>
      <c r="FB333" s="635">
        <f t="shared" si="460"/>
        <v>0.9164686491892905</v>
      </c>
      <c r="FC333" s="635" t="e">
        <f t="shared" si="461"/>
        <v>#REF!</v>
      </c>
      <c r="FD333" s="635" t="e">
        <f t="shared" si="462"/>
        <v>#REF!</v>
      </c>
      <c r="FE333" s="635">
        <f t="shared" si="463"/>
        <v>1</v>
      </c>
      <c r="FG333" s="576">
        <f t="shared" si="489"/>
        <v>25</v>
      </c>
      <c r="FH333" s="625">
        <f t="shared" si="469"/>
        <v>0.89730737577250996</v>
      </c>
      <c r="FI333" s="625">
        <f t="shared" si="470"/>
        <v>0.86921070104523135</v>
      </c>
      <c r="FJ333" s="625" t="e">
        <f t="shared" si="465"/>
        <v>#REF!</v>
      </c>
    </row>
    <row r="334" spans="1:166" hidden="1" x14ac:dyDescent="0.2">
      <c r="A334" s="619" t="s">
        <v>557</v>
      </c>
      <c r="B334" s="575">
        <f t="shared" si="471"/>
        <v>1973</v>
      </c>
      <c r="D334" s="432">
        <f>Conversion_factors!$O35*D185+D260</f>
        <v>914.61518915032184</v>
      </c>
      <c r="E334" s="432">
        <f>Conversion_factors!$O35*E185+E260</f>
        <v>874.15236017682787</v>
      </c>
      <c r="F334" s="432">
        <f>Conversion_factors!$O35*F185+F260</f>
        <v>63.45395706186644</v>
      </c>
      <c r="G334" s="432">
        <v>0</v>
      </c>
      <c r="H334" s="630">
        <f t="shared" si="509"/>
        <v>1852.2215063890162</v>
      </c>
      <c r="J334" s="639">
        <f t="shared" si="510"/>
        <v>332875.67740582715</v>
      </c>
      <c r="K334" s="639">
        <f t="shared" si="510"/>
        <v>52174.461653620972</v>
      </c>
      <c r="L334" s="639">
        <f t="shared" si="510"/>
        <v>40961.699999999997</v>
      </c>
      <c r="M334" s="639">
        <f t="shared" si="510"/>
        <v>0</v>
      </c>
      <c r="N334" s="639">
        <f t="shared" si="511"/>
        <v>426011.83905944816</v>
      </c>
      <c r="O334" s="640"/>
      <c r="R334" s="638">
        <f t="shared" si="512"/>
        <v>268086.78636957821</v>
      </c>
      <c r="S334" s="638">
        <f t="shared" si="512"/>
        <v>42019.542744270155</v>
      </c>
      <c r="T334" s="638">
        <f t="shared" si="512"/>
        <v>32989.164611888576</v>
      </c>
      <c r="U334" s="638">
        <f t="shared" si="512"/>
        <v>0</v>
      </c>
      <c r="V334" s="638">
        <f t="shared" si="512"/>
        <v>343095.49372573697</v>
      </c>
      <c r="X334" s="645">
        <f t="shared" si="513"/>
        <v>2.7476179583864995</v>
      </c>
      <c r="Y334" s="645">
        <f t="shared" si="514"/>
        <v>16.754410730295682</v>
      </c>
      <c r="Z334" s="645">
        <f t="shared" si="515"/>
        <v>1.5491045796894769</v>
      </c>
      <c r="AA334" s="645" t="e">
        <f t="shared" si="516"/>
        <v>#DIV/0!</v>
      </c>
      <c r="AB334" s="645">
        <f t="shared" si="517"/>
        <v>4.3478169772895594</v>
      </c>
      <c r="AE334" s="645">
        <f t="shared" si="518"/>
        <v>3.4116384531144126E-3</v>
      </c>
      <c r="AF334" s="645">
        <f t="shared" si="519"/>
        <v>2.0803471506029857E-2</v>
      </c>
      <c r="AG334" s="645">
        <f t="shared" si="520"/>
        <v>1.9234787485039562E-3</v>
      </c>
      <c r="AH334" s="645" t="e">
        <f t="shared" si="521"/>
        <v>#DIV/0!</v>
      </c>
      <c r="AI334" s="645">
        <f t="shared" si="522"/>
        <v>5.3985597020683737E-3</v>
      </c>
      <c r="AK334" s="641">
        <f t="shared" si="523"/>
        <v>2.7476179583864994E-3</v>
      </c>
      <c r="AL334" s="641">
        <f t="shared" si="523"/>
        <v>1.6754410730295682E-2</v>
      </c>
      <c r="AM334" s="641">
        <f t="shared" si="523"/>
        <v>1.5491045796894769E-3</v>
      </c>
      <c r="AN334" s="641"/>
      <c r="AO334" s="641" t="e">
        <f t="shared" si="524"/>
        <v>#DIV/0!</v>
      </c>
      <c r="AQ334" s="635">
        <f t="shared" si="525"/>
        <v>1.2416713330545597</v>
      </c>
      <c r="AR334" s="635">
        <f t="shared" si="525"/>
        <v>1.2416713330545597</v>
      </c>
      <c r="AS334" s="635">
        <f t="shared" si="525"/>
        <v>1.2416713330545597</v>
      </c>
      <c r="AT334" s="635">
        <f t="shared" si="525"/>
        <v>0</v>
      </c>
      <c r="AU334" s="635" t="e">
        <f t="shared" si="526"/>
        <v>#DIV/0!</v>
      </c>
      <c r="AW334" s="576">
        <f t="shared" si="527"/>
        <v>805366.10081829072</v>
      </c>
      <c r="AX334" s="576">
        <f t="shared" si="528"/>
        <v>805366.10081829072</v>
      </c>
      <c r="AY334" s="576">
        <f t="shared" si="529"/>
        <v>805366.10081829072</v>
      </c>
      <c r="AZ334" s="576" t="e">
        <f t="shared" si="530"/>
        <v>#DIV/0!</v>
      </c>
      <c r="BA334" s="576">
        <f t="shared" si="531"/>
        <v>805366.10081829072</v>
      </c>
      <c r="BC334" s="625"/>
      <c r="BD334" s="642">
        <v>1.280148592013407</v>
      </c>
      <c r="BE334" s="642">
        <v>1.2712689742118923</v>
      </c>
      <c r="BF334" s="642">
        <v>1.0982921341698759</v>
      </c>
      <c r="BG334" s="642">
        <v>1.2025265142792099</v>
      </c>
      <c r="BH334" s="633"/>
      <c r="BI334" s="642">
        <v>1.0031086697355989</v>
      </c>
      <c r="BJ334" s="642">
        <v>0.99807855439265292</v>
      </c>
      <c r="BK334" s="642">
        <v>0.98849647098168369</v>
      </c>
      <c r="BL334" s="642">
        <v>0.99385430570869615</v>
      </c>
      <c r="BN334" s="642">
        <v>1</v>
      </c>
      <c r="BO334" s="642">
        <v>1</v>
      </c>
      <c r="BP334" s="642">
        <v>1</v>
      </c>
      <c r="BQ334" s="642">
        <v>1</v>
      </c>
      <c r="BT334" s="634">
        <f t="shared" si="532"/>
        <v>0.93806688516555747</v>
      </c>
      <c r="BU334" s="634">
        <f t="shared" si="533"/>
        <v>1.1247876711027474</v>
      </c>
      <c r="BV334" s="634">
        <f t="shared" si="534"/>
        <v>1</v>
      </c>
      <c r="BW334" s="634">
        <f t="shared" si="535"/>
        <v>1</v>
      </c>
      <c r="BX334" s="634" t="e">
        <f>#REF!</f>
        <v>#REF!</v>
      </c>
      <c r="BY334" s="634" t="e">
        <f>#REF!</f>
        <v>#REF!</v>
      </c>
      <c r="BZ334" s="634">
        <f t="shared" si="536"/>
        <v>1</v>
      </c>
      <c r="CA334" s="634" t="e">
        <f t="shared" si="537"/>
        <v>#REF!</v>
      </c>
      <c r="CB334" s="634">
        <f t="shared" si="538"/>
        <v>1.0551260671039757</v>
      </c>
      <c r="CC334" s="634"/>
      <c r="CD334" s="634" t="e">
        <f t="shared" si="539"/>
        <v>#REF!</v>
      </c>
      <c r="CG334" s="579"/>
      <c r="CI334" s="625">
        <f t="shared" si="490"/>
        <v>0.49379363429021111</v>
      </c>
      <c r="CJ334" s="625">
        <f t="shared" si="491"/>
        <v>0.47194806731351729</v>
      </c>
      <c r="CK334" s="625">
        <f t="shared" si="492"/>
        <v>3.4258298396271515E-2</v>
      </c>
      <c r="CL334" s="625">
        <f t="shared" si="493"/>
        <v>0</v>
      </c>
      <c r="CN334" s="625">
        <f t="shared" si="494"/>
        <v>0.50493976944548868</v>
      </c>
      <c r="CO334" s="625">
        <f t="shared" si="494"/>
        <v>0.46118760418223154</v>
      </c>
      <c r="CP334" s="625">
        <f t="shared" si="494"/>
        <v>3.3703971432386723E-2</v>
      </c>
      <c r="CQ334" s="625" t="e">
        <f t="shared" si="494"/>
        <v>#DIV/0!</v>
      </c>
      <c r="CR334" s="625" t="e">
        <f t="shared" si="495"/>
        <v>#DIV/0!</v>
      </c>
      <c r="CS334" s="625"/>
      <c r="CT334" s="625" t="e">
        <f t="shared" si="496"/>
        <v>#DIV/0!</v>
      </c>
      <c r="CU334" s="625" t="e">
        <f t="shared" si="496"/>
        <v>#DIV/0!</v>
      </c>
      <c r="CV334" s="625" t="e">
        <f t="shared" si="496"/>
        <v>#DIV/0!</v>
      </c>
      <c r="CW334" s="625" t="e">
        <f t="shared" si="496"/>
        <v>#DIV/0!</v>
      </c>
      <c r="CZ334" s="625">
        <f t="shared" si="540"/>
        <v>6.4227565563645282E-3</v>
      </c>
      <c r="DA334" s="625">
        <f t="shared" si="541"/>
        <v>-7.8876753166259566E-3</v>
      </c>
      <c r="DB334" s="625">
        <f t="shared" si="542"/>
        <v>-9.6976555782382103E-3</v>
      </c>
      <c r="DC334" s="625">
        <f t="shared" si="543"/>
        <v>-2.6482329041547608E-2</v>
      </c>
      <c r="DE334" s="625">
        <f t="shared" si="497"/>
        <v>0.78137658836137591</v>
      </c>
      <c r="DF334" s="625">
        <f t="shared" si="498"/>
        <v>0.12247185845541782</v>
      </c>
      <c r="DG334" s="625">
        <f t="shared" si="499"/>
        <v>9.6151553183206173E-2</v>
      </c>
      <c r="DH334" s="625">
        <f t="shared" si="500"/>
        <v>0</v>
      </c>
      <c r="DI334" s="625"/>
      <c r="DK334" s="625">
        <f t="shared" si="472"/>
        <v>-1.8273531769256283E-2</v>
      </c>
      <c r="DL334" s="625">
        <f t="shared" si="472"/>
        <v>7.6486833098510551E-2</v>
      </c>
      <c r="DM334" s="625">
        <f t="shared" si="472"/>
        <v>5.7707106682336681E-2</v>
      </c>
      <c r="DN334" s="625" t="e">
        <f t="shared" si="472"/>
        <v>#DIV/0!</v>
      </c>
      <c r="DP334" s="625">
        <f t="shared" si="501"/>
        <v>-9.7784621274679966E-4</v>
      </c>
      <c r="DQ334" s="625">
        <f t="shared" si="502"/>
        <v>3.8632588630681123E-3</v>
      </c>
      <c r="DR334" s="625">
        <f t="shared" si="503"/>
        <v>6.467698416640349E-3</v>
      </c>
      <c r="DS334" s="625">
        <f t="shared" si="504"/>
        <v>2.7612834501242987E-3</v>
      </c>
      <c r="DU334" s="625">
        <f t="shared" si="505"/>
        <v>0</v>
      </c>
      <c r="DV334" s="625">
        <f t="shared" si="506"/>
        <v>0</v>
      </c>
      <c r="DW334" s="625">
        <f t="shared" si="507"/>
        <v>0</v>
      </c>
      <c r="DX334" s="625">
        <f t="shared" si="508"/>
        <v>0</v>
      </c>
      <c r="EB334" s="625" t="e">
        <f t="shared" si="481"/>
        <v>#DIV/0!</v>
      </c>
      <c r="EC334" s="625">
        <f t="shared" si="482"/>
        <v>1</v>
      </c>
      <c r="ED334" s="625">
        <f t="shared" si="466"/>
        <v>1</v>
      </c>
      <c r="EE334" s="625"/>
      <c r="EF334" s="625" t="e">
        <f t="shared" si="483"/>
        <v>#DIV/0!</v>
      </c>
      <c r="EG334" s="625">
        <f t="shared" si="484"/>
        <v>1</v>
      </c>
      <c r="EH334" s="625">
        <f t="shared" si="467"/>
        <v>1</v>
      </c>
      <c r="EI334" s="625"/>
      <c r="EJ334" s="625" t="e">
        <f t="shared" si="485"/>
        <v>#DIV/0!</v>
      </c>
      <c r="EK334" s="625">
        <f t="shared" si="486"/>
        <v>1</v>
      </c>
      <c r="EL334" s="625">
        <f t="shared" si="468"/>
        <v>1</v>
      </c>
      <c r="EM334" s="625"/>
      <c r="EZ334" s="576">
        <f t="shared" si="488"/>
        <v>1995</v>
      </c>
      <c r="FA334" s="635" t="e">
        <f t="shared" si="459"/>
        <v>#REF!</v>
      </c>
      <c r="FB334" s="635">
        <f t="shared" si="460"/>
        <v>0.87912725819075477</v>
      </c>
      <c r="FC334" s="635" t="e">
        <f t="shared" si="461"/>
        <v>#REF!</v>
      </c>
      <c r="FD334" s="635" t="e">
        <f t="shared" si="462"/>
        <v>#REF!</v>
      </c>
      <c r="FE334" s="635">
        <f t="shared" si="463"/>
        <v>1</v>
      </c>
      <c r="FG334" s="576">
        <f t="shared" si="489"/>
        <v>26</v>
      </c>
      <c r="FH334" s="625">
        <f t="shared" si="469"/>
        <v>0.85803631331946173</v>
      </c>
      <c r="FI334" s="625">
        <f t="shared" si="470"/>
        <v>0.829415334013477</v>
      </c>
      <c r="FJ334" s="625" t="e">
        <f t="shared" si="465"/>
        <v>#REF!</v>
      </c>
    </row>
    <row r="335" spans="1:166" hidden="1" x14ac:dyDescent="0.2">
      <c r="A335" s="619" t="s">
        <v>557</v>
      </c>
      <c r="B335" s="575">
        <f t="shared" si="471"/>
        <v>1974</v>
      </c>
      <c r="D335" s="432">
        <f>Conversion_factors!$O36*D186+D261</f>
        <v>885.2206140839221</v>
      </c>
      <c r="E335" s="432">
        <f>Conversion_factors!$O36*E186+E261</f>
        <v>846.80853467527959</v>
      </c>
      <c r="F335" s="432">
        <f>Conversion_factors!$O36*F186+F261</f>
        <v>75.752011004431751</v>
      </c>
      <c r="G335" s="432">
        <v>0</v>
      </c>
      <c r="H335" s="630">
        <f t="shared" si="509"/>
        <v>1807.7811597636335</v>
      </c>
      <c r="J335" s="639">
        <f t="shared" si="510"/>
        <v>320226.50889956247</v>
      </c>
      <c r="K335" s="639">
        <f t="shared" si="510"/>
        <v>50186.590709846118</v>
      </c>
      <c r="L335" s="639">
        <f t="shared" si="510"/>
        <v>48790.100000000006</v>
      </c>
      <c r="M335" s="639">
        <f t="shared" si="510"/>
        <v>0</v>
      </c>
      <c r="N335" s="639">
        <f t="shared" si="511"/>
        <v>419203.19960940862</v>
      </c>
      <c r="O335" s="640"/>
      <c r="R335" s="638">
        <f t="shared" si="512"/>
        <v>257899.57485109431</v>
      </c>
      <c r="S335" s="638">
        <f t="shared" si="512"/>
        <v>40418.57887335222</v>
      </c>
      <c r="T335" s="638">
        <f t="shared" si="512"/>
        <v>39293.892595534489</v>
      </c>
      <c r="U335" s="638">
        <f t="shared" si="512"/>
        <v>0</v>
      </c>
      <c r="V335" s="638">
        <f t="shared" si="512"/>
        <v>337612.04631998105</v>
      </c>
      <c r="X335" s="645">
        <f t="shared" si="513"/>
        <v>2.7643576952012032</v>
      </c>
      <c r="Y335" s="645">
        <f t="shared" si="514"/>
        <v>16.8732030348725</v>
      </c>
      <c r="Z335" s="645">
        <f t="shared" si="515"/>
        <v>1.5526102837344407</v>
      </c>
      <c r="AA335" s="645" t="e">
        <f t="shared" si="516"/>
        <v>#DIV/0!</v>
      </c>
      <c r="AB335" s="645">
        <f t="shared" si="517"/>
        <v>4.3124221414531867</v>
      </c>
      <c r="AE335" s="645">
        <f t="shared" si="518"/>
        <v>3.4324237044401082E-3</v>
      </c>
      <c r="AF335" s="645">
        <f t="shared" si="519"/>
        <v>2.0950972505210382E-2</v>
      </c>
      <c r="AG335" s="645">
        <f t="shared" si="520"/>
        <v>1.9278316807187614E-3</v>
      </c>
      <c r="AH335" s="645" t="e">
        <f t="shared" si="521"/>
        <v>#DIV/0!</v>
      </c>
      <c r="AI335" s="645">
        <f t="shared" si="522"/>
        <v>5.3546109490721768E-3</v>
      </c>
      <c r="AK335" s="641">
        <f t="shared" si="523"/>
        <v>2.7643576952012033E-3</v>
      </c>
      <c r="AL335" s="641">
        <f t="shared" si="523"/>
        <v>1.6873203034872504E-2</v>
      </c>
      <c r="AM335" s="641">
        <f t="shared" si="523"/>
        <v>1.5526102837344409E-3</v>
      </c>
      <c r="AN335" s="641"/>
      <c r="AO335" s="641" t="e">
        <f t="shared" si="524"/>
        <v>#DIV/0!</v>
      </c>
      <c r="AQ335" s="635">
        <f t="shared" si="525"/>
        <v>1.2416713330545597</v>
      </c>
      <c r="AR335" s="635">
        <f t="shared" si="525"/>
        <v>1.2416713330545597</v>
      </c>
      <c r="AS335" s="635">
        <f t="shared" si="525"/>
        <v>1.2416713330545597</v>
      </c>
      <c r="AT335" s="635">
        <f t="shared" si="525"/>
        <v>0</v>
      </c>
      <c r="AU335" s="635" t="e">
        <f t="shared" si="526"/>
        <v>#DIV/0!</v>
      </c>
      <c r="AW335" s="576">
        <f t="shared" si="527"/>
        <v>805366.10081829072</v>
      </c>
      <c r="AX335" s="576">
        <f t="shared" si="528"/>
        <v>805366.10081829072</v>
      </c>
      <c r="AY335" s="576">
        <f t="shared" si="529"/>
        <v>805366.10081829072</v>
      </c>
      <c r="AZ335" s="576" t="e">
        <f t="shared" si="530"/>
        <v>#DIV/0!</v>
      </c>
      <c r="BA335" s="576">
        <f t="shared" si="531"/>
        <v>805366.10081829072</v>
      </c>
      <c r="BC335" s="625"/>
      <c r="BD335" s="642">
        <v>1.1871120844308085</v>
      </c>
      <c r="BE335" s="642">
        <v>1.2327824259030105</v>
      </c>
      <c r="BF335" s="642">
        <v>1.0632762032032408</v>
      </c>
      <c r="BG335" s="642">
        <v>1.1384611031245351</v>
      </c>
      <c r="BH335" s="633"/>
      <c r="BI335" s="642">
        <v>1.0015049187316036</v>
      </c>
      <c r="BJ335" s="642">
        <v>0.9979256068241299</v>
      </c>
      <c r="BK335" s="642">
        <v>0.9934180117076028</v>
      </c>
      <c r="BL335" s="642">
        <v>0.99782945363356124</v>
      </c>
      <c r="BN335" s="642">
        <v>1</v>
      </c>
      <c r="BO335" s="642">
        <v>1</v>
      </c>
      <c r="BP335" s="642">
        <v>1</v>
      </c>
      <c r="BQ335" s="642">
        <v>1</v>
      </c>
      <c r="BT335" s="634">
        <f t="shared" si="532"/>
        <v>0.92307443984944826</v>
      </c>
      <c r="BU335" s="634">
        <f t="shared" si="533"/>
        <v>1.1156309666744306</v>
      </c>
      <c r="BV335" s="634">
        <f t="shared" si="534"/>
        <v>1</v>
      </c>
      <c r="BW335" s="634">
        <f t="shared" si="535"/>
        <v>1</v>
      </c>
      <c r="BX335" s="634" t="e">
        <f>#REF!</f>
        <v>#REF!</v>
      </c>
      <c r="BY335" s="634" t="e">
        <f>#REF!</f>
        <v>#REF!</v>
      </c>
      <c r="BZ335" s="634">
        <f t="shared" si="536"/>
        <v>1</v>
      </c>
      <c r="CA335" s="634" t="e">
        <f t="shared" si="537"/>
        <v>#REF!</v>
      </c>
      <c r="CB335" s="634">
        <f t="shared" si="538"/>
        <v>1.0298104296416986</v>
      </c>
      <c r="CC335" s="634"/>
      <c r="CD335" s="634" t="e">
        <f t="shared" si="539"/>
        <v>#REF!</v>
      </c>
      <c r="CG335" s="579"/>
      <c r="CI335" s="625">
        <f t="shared" si="490"/>
        <v>0.48967244143625455</v>
      </c>
      <c r="CJ335" s="625">
        <f t="shared" si="491"/>
        <v>0.46842425041424784</v>
      </c>
      <c r="CK335" s="625">
        <f t="shared" si="492"/>
        <v>4.1903308149497637E-2</v>
      </c>
      <c r="CL335" s="625">
        <f t="shared" si="493"/>
        <v>0</v>
      </c>
      <c r="CN335" s="625">
        <f t="shared" si="494"/>
        <v>0.49173015955515709</v>
      </c>
      <c r="CO335" s="625">
        <f t="shared" si="494"/>
        <v>0.4701839580809597</v>
      </c>
      <c r="CP335" s="625">
        <f t="shared" si="494"/>
        <v>3.7952558324406409E-2</v>
      </c>
      <c r="CQ335" s="625" t="e">
        <f t="shared" si="494"/>
        <v>#DIV/0!</v>
      </c>
      <c r="CR335" s="625" t="e">
        <f t="shared" si="495"/>
        <v>#DIV/0!</v>
      </c>
      <c r="CS335" s="625"/>
      <c r="CT335" s="625" t="e">
        <f t="shared" si="496"/>
        <v>#DIV/0!</v>
      </c>
      <c r="CU335" s="625" t="e">
        <f t="shared" si="496"/>
        <v>#DIV/0!</v>
      </c>
      <c r="CV335" s="625" t="e">
        <f t="shared" si="496"/>
        <v>#DIV/0!</v>
      </c>
      <c r="CW335" s="625" t="e">
        <f t="shared" si="496"/>
        <v>#DIV/0!</v>
      </c>
      <c r="CZ335" s="625">
        <f t="shared" si="540"/>
        <v>-7.5452620887060257E-2</v>
      </c>
      <c r="DA335" s="625">
        <f t="shared" si="541"/>
        <v>-3.0741844413168073E-2</v>
      </c>
      <c r="DB335" s="625">
        <f t="shared" si="542"/>
        <v>-3.2401468673383164E-2</v>
      </c>
      <c r="DC335" s="625">
        <f t="shared" si="543"/>
        <v>-5.4747331133488786E-2</v>
      </c>
      <c r="DE335" s="625">
        <f t="shared" si="497"/>
        <v>0.76389328420663916</v>
      </c>
      <c r="DF335" s="625">
        <f t="shared" si="498"/>
        <v>0.11971900681246549</v>
      </c>
      <c r="DG335" s="625">
        <f t="shared" si="499"/>
        <v>0.11638770898089529</v>
      </c>
      <c r="DH335" s="625">
        <f t="shared" si="500"/>
        <v>0</v>
      </c>
      <c r="DI335" s="625"/>
      <c r="DK335" s="625">
        <f t="shared" si="472"/>
        <v>-2.2629121974718457E-2</v>
      </c>
      <c r="DL335" s="625">
        <f t="shared" si="472"/>
        <v>-2.2733889668815597E-2</v>
      </c>
      <c r="DM335" s="625">
        <f t="shared" si="472"/>
        <v>0.19100131111856211</v>
      </c>
      <c r="DN335" s="625" t="e">
        <f t="shared" si="472"/>
        <v>#DIV/0!</v>
      </c>
      <c r="DP335" s="625">
        <f t="shared" si="501"/>
        <v>-1.6000603361975856E-3</v>
      </c>
      <c r="DQ335" s="625">
        <f t="shared" si="502"/>
        <v>-1.5325375747632144E-4</v>
      </c>
      <c r="DR335" s="625">
        <f t="shared" si="503"/>
        <v>4.9664613534247306E-3</v>
      </c>
      <c r="DS335" s="625">
        <f t="shared" si="504"/>
        <v>3.9917513858088397E-3</v>
      </c>
      <c r="DU335" s="625">
        <f t="shared" si="505"/>
        <v>0</v>
      </c>
      <c r="DV335" s="625">
        <f t="shared" si="506"/>
        <v>0</v>
      </c>
      <c r="DW335" s="625">
        <f t="shared" si="507"/>
        <v>0</v>
      </c>
      <c r="DX335" s="625">
        <f t="shared" si="508"/>
        <v>0</v>
      </c>
      <c r="EB335" s="625" t="e">
        <f t="shared" si="481"/>
        <v>#DIV/0!</v>
      </c>
      <c r="EC335" s="625">
        <f t="shared" si="482"/>
        <v>1</v>
      </c>
      <c r="ED335" s="625">
        <f t="shared" si="466"/>
        <v>1</v>
      </c>
      <c r="EE335" s="625"/>
      <c r="EF335" s="625" t="e">
        <f t="shared" si="483"/>
        <v>#DIV/0!</v>
      </c>
      <c r="EG335" s="625">
        <f t="shared" si="484"/>
        <v>1</v>
      </c>
      <c r="EH335" s="625">
        <f t="shared" si="467"/>
        <v>1</v>
      </c>
      <c r="EI335" s="625"/>
      <c r="EJ335" s="625" t="e">
        <f t="shared" si="485"/>
        <v>#DIV/0!</v>
      </c>
      <c r="EK335" s="625">
        <f t="shared" si="486"/>
        <v>1</v>
      </c>
      <c r="EL335" s="625">
        <f t="shared" si="468"/>
        <v>1</v>
      </c>
      <c r="EM335" s="625"/>
      <c r="EZ335" s="576">
        <f t="shared" si="488"/>
        <v>1996</v>
      </c>
      <c r="FA335" s="635" t="e">
        <f t="shared" si="459"/>
        <v>#REF!</v>
      </c>
      <c r="FB335" s="635">
        <f t="shared" si="460"/>
        <v>0.88531616695480086</v>
      </c>
      <c r="FC335" s="635" t="e">
        <f t="shared" si="461"/>
        <v>#REF!</v>
      </c>
      <c r="FD335" s="635" t="e">
        <f t="shared" si="462"/>
        <v>#REF!</v>
      </c>
      <c r="FE335" s="635">
        <f t="shared" si="463"/>
        <v>1</v>
      </c>
      <c r="FG335" s="576">
        <f t="shared" si="489"/>
        <v>27</v>
      </c>
      <c r="FH335" s="625">
        <f t="shared" si="469"/>
        <v>0.83372792265935558</v>
      </c>
      <c r="FI335" s="625">
        <f t="shared" si="470"/>
        <v>0.80689744440553934</v>
      </c>
      <c r="FJ335" s="625" t="e">
        <f t="shared" si="465"/>
        <v>#REF!</v>
      </c>
    </row>
    <row r="336" spans="1:166" hidden="1" x14ac:dyDescent="0.2">
      <c r="A336" s="619" t="s">
        <v>557</v>
      </c>
      <c r="B336" s="575">
        <f t="shared" si="471"/>
        <v>1975</v>
      </c>
      <c r="D336" s="432">
        <f>Conversion_factors!$O37*D187+D262</f>
        <v>841.99436517923755</v>
      </c>
      <c r="E336" s="432">
        <f>Conversion_factors!$O37*E187+E262</f>
        <v>780.94893589619608</v>
      </c>
      <c r="F336" s="432">
        <f>Conversion_factors!$O37*F187+F262</f>
        <v>88.346334651892278</v>
      </c>
      <c r="G336" s="432">
        <v>0</v>
      </c>
      <c r="H336" s="630">
        <f t="shared" si="509"/>
        <v>1711.289635727326</v>
      </c>
      <c r="J336" s="639">
        <f t="shared" si="510"/>
        <v>305406.16247556172</v>
      </c>
      <c r="K336" s="639">
        <f t="shared" si="510"/>
        <v>47021.817802262551</v>
      </c>
      <c r="L336" s="639">
        <f t="shared" si="510"/>
        <v>56958.6</v>
      </c>
      <c r="M336" s="639">
        <f t="shared" si="510"/>
        <v>0</v>
      </c>
      <c r="N336" s="639">
        <f t="shared" si="511"/>
        <v>409386.58027782425</v>
      </c>
      <c r="O336" s="640"/>
      <c r="R336" s="638">
        <f t="shared" si="512"/>
        <v>245963.77023882052</v>
      </c>
      <c r="S336" s="638">
        <f t="shared" si="512"/>
        <v>37869.778056796276</v>
      </c>
      <c r="T336" s="638">
        <f t="shared" si="512"/>
        <v>45872.525590068697</v>
      </c>
      <c r="U336" s="638">
        <f t="shared" si="512"/>
        <v>0</v>
      </c>
      <c r="V336" s="638">
        <f t="shared" si="512"/>
        <v>329706.07388568553</v>
      </c>
      <c r="X336" s="645">
        <f t="shared" si="513"/>
        <v>2.7569658658954306</v>
      </c>
      <c r="Y336" s="645">
        <f t="shared" si="514"/>
        <v>16.608225126052425</v>
      </c>
      <c r="Z336" s="645">
        <f t="shared" si="515"/>
        <v>1.5510622566546979</v>
      </c>
      <c r="AA336" s="645" t="e">
        <f t="shared" si="516"/>
        <v>#DIV/0!</v>
      </c>
      <c r="AB336" s="645">
        <f t="shared" si="517"/>
        <v>4.1801312455478739</v>
      </c>
      <c r="AE336" s="645">
        <f t="shared" si="518"/>
        <v>3.4232454818922979E-3</v>
      </c>
      <c r="AF336" s="645">
        <f t="shared" si="519"/>
        <v>2.0621957031935749E-2</v>
      </c>
      <c r="AG336" s="645">
        <f t="shared" si="520"/>
        <v>1.9259095398710523E-3</v>
      </c>
      <c r="AH336" s="645" t="e">
        <f t="shared" si="521"/>
        <v>#DIV/0!</v>
      </c>
      <c r="AI336" s="645">
        <f t="shared" si="522"/>
        <v>5.190349136002444E-3</v>
      </c>
      <c r="AK336" s="641">
        <f t="shared" si="523"/>
        <v>2.7569658658954306E-3</v>
      </c>
      <c r="AL336" s="641">
        <f t="shared" si="523"/>
        <v>1.6608225126052426E-2</v>
      </c>
      <c r="AM336" s="641">
        <f t="shared" si="523"/>
        <v>1.5510622566546979E-3</v>
      </c>
      <c r="AN336" s="641"/>
      <c r="AO336" s="641" t="e">
        <f t="shared" si="524"/>
        <v>#DIV/0!</v>
      </c>
      <c r="AQ336" s="635">
        <f t="shared" si="525"/>
        <v>1.2416713330545597</v>
      </c>
      <c r="AR336" s="635">
        <f t="shared" si="525"/>
        <v>1.2416713330545597</v>
      </c>
      <c r="AS336" s="635">
        <f t="shared" si="525"/>
        <v>1.2416713330545597</v>
      </c>
      <c r="AT336" s="635">
        <f t="shared" si="525"/>
        <v>0</v>
      </c>
      <c r="AU336" s="635" t="e">
        <f t="shared" si="526"/>
        <v>#DIV/0!</v>
      </c>
      <c r="AW336" s="576">
        <f t="shared" si="527"/>
        <v>805366.10081829072</v>
      </c>
      <c r="AX336" s="576">
        <f t="shared" si="528"/>
        <v>805366.10081829061</v>
      </c>
      <c r="AY336" s="576">
        <f t="shared" si="529"/>
        <v>805366.10081829084</v>
      </c>
      <c r="AZ336" s="576" t="e">
        <f t="shared" si="530"/>
        <v>#DIV/0!</v>
      </c>
      <c r="BA336" s="576">
        <f t="shared" si="531"/>
        <v>805366.10081829084</v>
      </c>
      <c r="BD336" s="642">
        <v>1.1607913180291307</v>
      </c>
      <c r="BE336" s="642">
        <v>1.2024959774970534</v>
      </c>
      <c r="BF336" s="642">
        <v>1.0228566536019148</v>
      </c>
      <c r="BG336" s="642">
        <v>1.1297478999042261</v>
      </c>
      <c r="BH336" s="633"/>
      <c r="BI336" s="642">
        <v>1.0009360794912201</v>
      </c>
      <c r="BJ336" s="642">
        <v>0.99820120241314125</v>
      </c>
      <c r="BK336" s="642">
        <v>0.99239994479579952</v>
      </c>
      <c r="BL336" s="642">
        <v>0.99489534797148049</v>
      </c>
      <c r="BN336" s="642">
        <v>1</v>
      </c>
      <c r="BO336" s="642">
        <v>1</v>
      </c>
      <c r="BP336" s="642">
        <v>1</v>
      </c>
      <c r="BQ336" s="642">
        <v>1</v>
      </c>
      <c r="BT336" s="634">
        <f t="shared" si="532"/>
        <v>0.90145850180517639</v>
      </c>
      <c r="BU336" s="634">
        <f t="shared" si="533"/>
        <v>1.0814070861636658</v>
      </c>
      <c r="BV336" s="634">
        <f t="shared" si="534"/>
        <v>1</v>
      </c>
      <c r="BW336" s="634">
        <f t="shared" si="535"/>
        <v>1</v>
      </c>
      <c r="BX336" s="634" t="e">
        <f>#REF!</f>
        <v>#REF!</v>
      </c>
      <c r="BY336" s="634" t="e">
        <f>#REF!</f>
        <v>#REF!</v>
      </c>
      <c r="BZ336" s="634">
        <f t="shared" si="536"/>
        <v>1</v>
      </c>
      <c r="CA336" s="634" t="e">
        <f t="shared" si="537"/>
        <v>#REF!</v>
      </c>
      <c r="CB336" s="634">
        <f t="shared" si="538"/>
        <v>0.97484361173459944</v>
      </c>
      <c r="CC336" s="634"/>
      <c r="CD336" s="634" t="e">
        <f t="shared" si="539"/>
        <v>#REF!</v>
      </c>
      <c r="CG336" s="579"/>
      <c r="CI336" s="625">
        <f t="shared" si="490"/>
        <v>0.49202329494701591</v>
      </c>
      <c r="CJ336" s="625">
        <f t="shared" si="491"/>
        <v>0.456351116486649</v>
      </c>
      <c r="CK336" s="625">
        <f t="shared" si="492"/>
        <v>5.1625588566335028E-2</v>
      </c>
      <c r="CL336" s="625">
        <f t="shared" si="493"/>
        <v>0</v>
      </c>
      <c r="CN336" s="625">
        <f t="shared" si="494"/>
        <v>0.49084692993069062</v>
      </c>
      <c r="CO336" s="625">
        <f t="shared" si="494"/>
        <v>0.46236141271244074</v>
      </c>
      <c r="CP336" s="625">
        <f t="shared" si="494"/>
        <v>4.6595522574385137E-2</v>
      </c>
      <c r="CQ336" s="625" t="e">
        <f t="shared" si="494"/>
        <v>#DIV/0!</v>
      </c>
      <c r="CR336" s="625" t="e">
        <f t="shared" si="495"/>
        <v>#DIV/0!</v>
      </c>
      <c r="CS336" s="625"/>
      <c r="CT336" s="625" t="e">
        <f t="shared" si="496"/>
        <v>#DIV/0!</v>
      </c>
      <c r="CU336" s="625" t="e">
        <f t="shared" si="496"/>
        <v>#DIV/0!</v>
      </c>
      <c r="CV336" s="625" t="e">
        <f t="shared" si="496"/>
        <v>#DIV/0!</v>
      </c>
      <c r="CW336" s="625" t="e">
        <f t="shared" si="496"/>
        <v>#DIV/0!</v>
      </c>
      <c r="CZ336" s="625">
        <f t="shared" si="540"/>
        <v>-2.2421594556943585E-2</v>
      </c>
      <c r="DA336" s="625">
        <f t="shared" si="541"/>
        <v>-2.4874371614429906E-2</v>
      </c>
      <c r="DB336" s="625">
        <f t="shared" si="542"/>
        <v>-3.8755545695227801E-2</v>
      </c>
      <c r="DC336" s="625">
        <f t="shared" si="543"/>
        <v>-7.6829305134212371E-3</v>
      </c>
      <c r="DE336" s="625">
        <f t="shared" si="497"/>
        <v>0.74600921766488359</v>
      </c>
      <c r="DF336" s="625">
        <f t="shared" si="498"/>
        <v>0.11485920659722622</v>
      </c>
      <c r="DG336" s="625">
        <f t="shared" si="499"/>
        <v>0.13913157573789026</v>
      </c>
      <c r="DH336" s="625">
        <f t="shared" si="500"/>
        <v>0</v>
      </c>
      <c r="DI336" s="625"/>
      <c r="DK336" s="625">
        <f t="shared" si="472"/>
        <v>-2.3690142805937085E-2</v>
      </c>
      <c r="DL336" s="625">
        <f t="shared" si="472"/>
        <v>-4.1440299181622328E-2</v>
      </c>
      <c r="DM336" s="625">
        <f t="shared" si="472"/>
        <v>0.17849313666675479</v>
      </c>
      <c r="DN336" s="625" t="e">
        <f t="shared" si="472"/>
        <v>#DIV/0!</v>
      </c>
      <c r="DP336" s="625">
        <f t="shared" si="501"/>
        <v>-5.681458341989915E-4</v>
      </c>
      <c r="DQ336" s="625">
        <f t="shared" si="502"/>
        <v>2.7613034351048224E-4</v>
      </c>
      <c r="DR336" s="625">
        <f t="shared" si="503"/>
        <v>-1.0253376928753908E-3</v>
      </c>
      <c r="DS336" s="625">
        <f t="shared" si="504"/>
        <v>-2.9448198567997509E-3</v>
      </c>
      <c r="DU336" s="625">
        <f t="shared" si="505"/>
        <v>0</v>
      </c>
      <c r="DV336" s="625">
        <f t="shared" si="506"/>
        <v>0</v>
      </c>
      <c r="DW336" s="625">
        <f t="shared" si="507"/>
        <v>0</v>
      </c>
      <c r="DX336" s="625">
        <f t="shared" si="508"/>
        <v>0</v>
      </c>
      <c r="EB336" s="625" t="e">
        <f t="shared" si="481"/>
        <v>#DIV/0!</v>
      </c>
      <c r="EC336" s="625">
        <f t="shared" si="482"/>
        <v>1</v>
      </c>
      <c r="ED336" s="625">
        <f t="shared" si="466"/>
        <v>1</v>
      </c>
      <c r="EE336" s="625"/>
      <c r="EF336" s="625" t="e">
        <f t="shared" si="483"/>
        <v>#DIV/0!</v>
      </c>
      <c r="EG336" s="625">
        <f t="shared" si="484"/>
        <v>1</v>
      </c>
      <c r="EH336" s="625">
        <f t="shared" si="467"/>
        <v>1</v>
      </c>
      <c r="EI336" s="625"/>
      <c r="EJ336" s="625" t="e">
        <f t="shared" si="485"/>
        <v>#DIV/0!</v>
      </c>
      <c r="EK336" s="625">
        <f t="shared" si="486"/>
        <v>1</v>
      </c>
      <c r="EL336" s="625">
        <f t="shared" si="468"/>
        <v>1</v>
      </c>
      <c r="EM336" s="625"/>
      <c r="EZ336" s="576">
        <f t="shared" si="488"/>
        <v>1997</v>
      </c>
      <c r="FA336" s="635" t="e">
        <f t="shared" si="459"/>
        <v>#REF!</v>
      </c>
      <c r="FB336" s="635">
        <f t="shared" si="460"/>
        <v>0.92265474841099426</v>
      </c>
      <c r="FC336" s="635" t="e">
        <f t="shared" si="461"/>
        <v>#REF!</v>
      </c>
      <c r="FD336" s="635" t="e">
        <f t="shared" si="462"/>
        <v>#REF!</v>
      </c>
      <c r="FE336" s="635">
        <f t="shared" si="463"/>
        <v>1</v>
      </c>
      <c r="FG336" s="576">
        <f t="shared" si="489"/>
        <v>28</v>
      </c>
      <c r="FH336" s="625">
        <f t="shared" si="469"/>
        <v>0.85289183112246025</v>
      </c>
      <c r="FI336" s="625">
        <f t="shared" si="470"/>
        <v>0.82294456833809249</v>
      </c>
      <c r="FJ336" s="625" t="e">
        <f t="shared" si="465"/>
        <v>#REF!</v>
      </c>
    </row>
    <row r="337" spans="1:166" hidden="1" x14ac:dyDescent="0.2">
      <c r="A337" s="619" t="s">
        <v>557</v>
      </c>
      <c r="B337" s="575">
        <f t="shared" si="471"/>
        <v>1976</v>
      </c>
      <c r="D337" s="432">
        <f>Conversion_factors!$O38*D188+D263</f>
        <v>828.9148381396094</v>
      </c>
      <c r="E337" s="432">
        <f>Conversion_factors!$O38*E188+E263</f>
        <v>824.10634178420287</v>
      </c>
      <c r="F337" s="432">
        <f>Conversion_factors!$O38*F188+F263</f>
        <v>96.075092864300629</v>
      </c>
      <c r="G337" s="432">
        <v>0</v>
      </c>
      <c r="H337" s="630">
        <f t="shared" si="509"/>
        <v>1749.0962727881129</v>
      </c>
      <c r="J337" s="639">
        <f t="shared" si="510"/>
        <v>301006.73593417241</v>
      </c>
      <c r="K337" s="639">
        <f t="shared" si="510"/>
        <v>50175.629233895226</v>
      </c>
      <c r="L337" s="639">
        <f t="shared" si="510"/>
        <v>61967.9</v>
      </c>
      <c r="M337" s="639">
        <f t="shared" si="510"/>
        <v>0</v>
      </c>
      <c r="N337" s="639">
        <f t="shared" si="511"/>
        <v>413150.26516806765</v>
      </c>
      <c r="O337" s="640"/>
      <c r="R337" s="638">
        <f t="shared" si="512"/>
        <v>242420.62123934532</v>
      </c>
      <c r="S337" s="638">
        <f t="shared" si="512"/>
        <v>40409.750872206438</v>
      </c>
      <c r="T337" s="638">
        <f t="shared" si="512"/>
        <v>49906.845998897763</v>
      </c>
      <c r="U337" s="638">
        <f t="shared" si="512"/>
        <v>0</v>
      </c>
      <c r="V337" s="638">
        <f t="shared" si="512"/>
        <v>332737.2181104495</v>
      </c>
      <c r="X337" s="645">
        <f t="shared" si="513"/>
        <v>2.7538082680013045</v>
      </c>
      <c r="Y337" s="645">
        <f t="shared" si="514"/>
        <v>16.42443461830057</v>
      </c>
      <c r="Z337" s="645">
        <f t="shared" si="515"/>
        <v>1.5504009796088076</v>
      </c>
      <c r="AA337" s="645" t="e">
        <f t="shared" si="516"/>
        <v>#DIV/0!</v>
      </c>
      <c r="AB337" s="645">
        <f t="shared" si="517"/>
        <v>4.2335596034933882</v>
      </c>
      <c r="AE337" s="645">
        <f t="shared" si="518"/>
        <v>3.419324783105848E-3</v>
      </c>
      <c r="AF337" s="645">
        <f t="shared" si="519"/>
        <v>2.039374962717273E-2</v>
      </c>
      <c r="AG337" s="645">
        <f t="shared" si="520"/>
        <v>1.9250884511199631E-3</v>
      </c>
      <c r="AH337" s="645" t="e">
        <f t="shared" si="521"/>
        <v>#DIV/0!</v>
      </c>
      <c r="AI337" s="645">
        <f t="shared" si="522"/>
        <v>5.2566895964355695E-3</v>
      </c>
      <c r="AK337" s="641">
        <f t="shared" si="523"/>
        <v>2.7538082680013047E-3</v>
      </c>
      <c r="AL337" s="641">
        <f t="shared" si="523"/>
        <v>1.6424434618300572E-2</v>
      </c>
      <c r="AM337" s="641">
        <f t="shared" si="523"/>
        <v>1.5504009796088074E-3</v>
      </c>
      <c r="AN337" s="641"/>
      <c r="AO337" s="641" t="e">
        <f t="shared" si="524"/>
        <v>#DIV/0!</v>
      </c>
      <c r="AQ337" s="635">
        <f t="shared" si="525"/>
        <v>1.2416713330545597</v>
      </c>
      <c r="AR337" s="635">
        <f t="shared" si="525"/>
        <v>1.2416713330545597</v>
      </c>
      <c r="AS337" s="635">
        <f t="shared" si="525"/>
        <v>1.2416713330545597</v>
      </c>
      <c r="AT337" s="635">
        <f t="shared" si="525"/>
        <v>0</v>
      </c>
      <c r="AU337" s="635" t="e">
        <f t="shared" si="526"/>
        <v>#DIV/0!</v>
      </c>
      <c r="AW337" s="576">
        <f t="shared" si="527"/>
        <v>805366.10081829072</v>
      </c>
      <c r="AX337" s="576">
        <f t="shared" si="528"/>
        <v>805366.10081829072</v>
      </c>
      <c r="AY337" s="576">
        <f t="shared" si="529"/>
        <v>805366.10081829072</v>
      </c>
      <c r="AZ337" s="576" t="e">
        <f t="shared" si="530"/>
        <v>#DIV/0!</v>
      </c>
      <c r="BA337" s="576">
        <f t="shared" si="531"/>
        <v>805366.10081829061</v>
      </c>
      <c r="BC337" s="625"/>
      <c r="BD337" s="642">
        <v>1.1988785684502601</v>
      </c>
      <c r="BE337" s="642">
        <v>1.1951142080118777</v>
      </c>
      <c r="BF337" s="642">
        <v>1.0332479158191017</v>
      </c>
      <c r="BG337" s="642">
        <v>1.1493844537131872</v>
      </c>
      <c r="BH337" s="633"/>
      <c r="BI337" s="642">
        <v>1.0002187166682484</v>
      </c>
      <c r="BJ337" s="642">
        <v>0.99844338905119479</v>
      </c>
      <c r="BK337" s="642">
        <v>0.99555948434401642</v>
      </c>
      <c r="BL337" s="642">
        <v>0.9986994618764593</v>
      </c>
      <c r="BN337" s="642">
        <v>1</v>
      </c>
      <c r="BO337" s="642">
        <v>1</v>
      </c>
      <c r="BP337" s="642">
        <v>1</v>
      </c>
      <c r="BQ337" s="642">
        <v>1</v>
      </c>
      <c r="BT337" s="634">
        <f t="shared" si="532"/>
        <v>0.9097460371223407</v>
      </c>
      <c r="BU337" s="634">
        <f t="shared" si="533"/>
        <v>1.0952290935338662</v>
      </c>
      <c r="BV337" s="634">
        <f t="shared" si="534"/>
        <v>1</v>
      </c>
      <c r="BW337" s="634">
        <f t="shared" si="535"/>
        <v>1</v>
      </c>
      <c r="BX337" s="634" t="e">
        <f>#REF!</f>
        <v>#REF!</v>
      </c>
      <c r="BY337" s="634" t="e">
        <f>#REF!</f>
        <v>#REF!</v>
      </c>
      <c r="BZ337" s="634">
        <f t="shared" si="536"/>
        <v>1</v>
      </c>
      <c r="CA337" s="634" t="e">
        <f t="shared" si="537"/>
        <v>#REF!</v>
      </c>
      <c r="CB337" s="634">
        <f t="shared" si="538"/>
        <v>0.99638032758352824</v>
      </c>
      <c r="CC337" s="634"/>
      <c r="CD337" s="634" t="e">
        <f t="shared" si="539"/>
        <v>#REF!</v>
      </c>
      <c r="CG337" s="579"/>
      <c r="CI337" s="625">
        <f t="shared" si="490"/>
        <v>0.47391035647128438</v>
      </c>
      <c r="CJ337" s="625">
        <f t="shared" si="491"/>
        <v>0.47116122457373499</v>
      </c>
      <c r="CK337" s="625">
        <f t="shared" si="492"/>
        <v>5.4928418954980678E-2</v>
      </c>
      <c r="CL337" s="625">
        <f t="shared" si="493"/>
        <v>0</v>
      </c>
      <c r="CN337" s="625">
        <f t="shared" si="494"/>
        <v>0.48291021220909441</v>
      </c>
      <c r="CO337" s="625">
        <f t="shared" si="494"/>
        <v>0.46371675430416714</v>
      </c>
      <c r="CP337" s="625">
        <f t="shared" si="494"/>
        <v>5.325993653939802E-2</v>
      </c>
      <c r="CQ337" s="625" t="e">
        <f t="shared" si="494"/>
        <v>#DIV/0!</v>
      </c>
      <c r="CR337" s="625" t="e">
        <f t="shared" si="495"/>
        <v>#DIV/0!</v>
      </c>
      <c r="CS337" s="625"/>
      <c r="CT337" s="625" t="e">
        <f t="shared" si="496"/>
        <v>#DIV/0!</v>
      </c>
      <c r="CU337" s="625" t="e">
        <f t="shared" si="496"/>
        <v>#DIV/0!</v>
      </c>
      <c r="CV337" s="625" t="e">
        <f t="shared" si="496"/>
        <v>#DIV/0!</v>
      </c>
      <c r="CW337" s="625" t="e">
        <f t="shared" si="496"/>
        <v>#DIV/0!</v>
      </c>
      <c r="CZ337" s="625">
        <f t="shared" si="540"/>
        <v>3.228465030020377E-2</v>
      </c>
      <c r="DA337" s="625">
        <f t="shared" si="541"/>
        <v>-6.1576255005285074E-3</v>
      </c>
      <c r="DB337" s="625">
        <f t="shared" si="542"/>
        <v>1.0107803700767391E-2</v>
      </c>
      <c r="DC337" s="625">
        <f t="shared" si="543"/>
        <v>1.7232031028515928E-2</v>
      </c>
      <c r="DE337" s="625">
        <f t="shared" si="497"/>
        <v>0.72856478940349767</v>
      </c>
      <c r="DF337" s="625">
        <f t="shared" si="498"/>
        <v>0.12144644083305625</v>
      </c>
      <c r="DG337" s="625">
        <f t="shared" si="499"/>
        <v>0.14998876976344611</v>
      </c>
      <c r="DH337" s="625">
        <f t="shared" si="500"/>
        <v>0</v>
      </c>
      <c r="DI337" s="625"/>
      <c r="DK337" s="625">
        <f t="shared" si="472"/>
        <v>-2.3661399214422119E-2</v>
      </c>
      <c r="DL337" s="625">
        <f t="shared" si="472"/>
        <v>5.5766261555216648E-2</v>
      </c>
      <c r="DM337" s="625">
        <f t="shared" si="472"/>
        <v>7.5140349608666682E-2</v>
      </c>
      <c r="DN337" s="625" t="e">
        <f t="shared" si="472"/>
        <v>#DIV/0!</v>
      </c>
      <c r="DP337" s="625">
        <f t="shared" si="501"/>
        <v>-7.1694888878810444E-4</v>
      </c>
      <c r="DQ337" s="625">
        <f t="shared" si="502"/>
        <v>2.42593639625862E-4</v>
      </c>
      <c r="DR337" s="625">
        <f t="shared" si="503"/>
        <v>3.1786787619862305E-3</v>
      </c>
      <c r="DS337" s="625">
        <f t="shared" si="504"/>
        <v>3.8163407160343608E-3</v>
      </c>
      <c r="DU337" s="625">
        <f t="shared" si="505"/>
        <v>0</v>
      </c>
      <c r="DV337" s="625">
        <f t="shared" si="506"/>
        <v>0</v>
      </c>
      <c r="DW337" s="625">
        <f t="shared" si="507"/>
        <v>0</v>
      </c>
      <c r="DX337" s="625">
        <f t="shared" si="508"/>
        <v>0</v>
      </c>
      <c r="EB337" s="625" t="e">
        <f t="shared" si="481"/>
        <v>#DIV/0!</v>
      </c>
      <c r="EC337" s="625">
        <f t="shared" si="482"/>
        <v>1</v>
      </c>
      <c r="ED337" s="625">
        <f t="shared" si="466"/>
        <v>1</v>
      </c>
      <c r="EE337" s="625"/>
      <c r="EF337" s="625" t="e">
        <f t="shared" si="483"/>
        <v>#DIV/0!</v>
      </c>
      <c r="EG337" s="625">
        <f t="shared" si="484"/>
        <v>1</v>
      </c>
      <c r="EH337" s="625">
        <f t="shared" si="467"/>
        <v>1</v>
      </c>
      <c r="EI337" s="625"/>
      <c r="EJ337" s="625" t="e">
        <f t="shared" si="485"/>
        <v>#DIV/0!</v>
      </c>
      <c r="EK337" s="625">
        <f t="shared" si="486"/>
        <v>1</v>
      </c>
      <c r="EL337" s="625">
        <f t="shared" si="468"/>
        <v>1</v>
      </c>
      <c r="EM337" s="625"/>
      <c r="EZ337" s="576">
        <f t="shared" si="488"/>
        <v>1998</v>
      </c>
      <c r="FA337" s="635" t="e">
        <f t="shared" si="459"/>
        <v>#REF!</v>
      </c>
      <c r="FB337" s="635">
        <f t="shared" si="460"/>
        <v>0.91648481176466601</v>
      </c>
      <c r="FC337" s="635" t="e">
        <f t="shared" si="461"/>
        <v>#REF!</v>
      </c>
      <c r="FD337" s="635" t="e">
        <f t="shared" si="462"/>
        <v>#REF!</v>
      </c>
      <c r="FE337" s="635">
        <f t="shared" si="463"/>
        <v>1</v>
      </c>
      <c r="FG337" s="576">
        <f t="shared" si="489"/>
        <v>29</v>
      </c>
      <c r="FH337" s="625">
        <f t="shared" si="469"/>
        <v>0.85182139023920012</v>
      </c>
      <c r="FI337" s="625">
        <f t="shared" si="470"/>
        <v>0.81915184936438268</v>
      </c>
      <c r="FJ337" s="625" t="e">
        <f t="shared" si="465"/>
        <v>#REF!</v>
      </c>
    </row>
    <row r="338" spans="1:166" hidden="1" x14ac:dyDescent="0.2">
      <c r="A338" s="619" t="s">
        <v>557</v>
      </c>
      <c r="B338" s="575">
        <f t="shared" si="471"/>
        <v>1977</v>
      </c>
      <c r="D338" s="432">
        <f>Conversion_factors!$O39*D189+D264</f>
        <v>834.00229045496894</v>
      </c>
      <c r="E338" s="432">
        <f>Conversion_factors!$O39*E189+E264</f>
        <v>831.71591348614947</v>
      </c>
      <c r="F338" s="432">
        <f>Conversion_factors!$O39*F189+F264</f>
        <v>108.72641639194228</v>
      </c>
      <c r="G338" s="432">
        <v>0</v>
      </c>
      <c r="H338" s="630">
        <f t="shared" si="509"/>
        <v>1774.4446203330608</v>
      </c>
      <c r="J338" s="639">
        <f t="shared" si="510"/>
        <v>302853.25394918147</v>
      </c>
      <c r="K338" s="639">
        <f t="shared" si="510"/>
        <v>50711.043763311915</v>
      </c>
      <c r="L338" s="639">
        <f t="shared" si="510"/>
        <v>70129.100000000006</v>
      </c>
      <c r="M338" s="639">
        <f t="shared" si="510"/>
        <v>0</v>
      </c>
      <c r="N338" s="639">
        <f t="shared" si="511"/>
        <v>423693.39771249343</v>
      </c>
      <c r="O338" s="640"/>
      <c r="R338" s="638">
        <f t="shared" si="512"/>
        <v>243907.74425318389</v>
      </c>
      <c r="S338" s="638">
        <f t="shared" si="512"/>
        <v>40840.955584084215</v>
      </c>
      <c r="T338" s="638">
        <f t="shared" si="512"/>
        <v>56479.599820896001</v>
      </c>
      <c r="U338" s="638">
        <f t="shared" si="512"/>
        <v>0</v>
      </c>
      <c r="V338" s="638">
        <f t="shared" si="512"/>
        <v>341228.29965816409</v>
      </c>
      <c r="X338" s="645">
        <f t="shared" si="513"/>
        <v>2.75381650875349</v>
      </c>
      <c r="Y338" s="645">
        <f t="shared" si="514"/>
        <v>16.401080549004078</v>
      </c>
      <c r="Z338" s="645">
        <f t="shared" si="515"/>
        <v>1.5503751850792646</v>
      </c>
      <c r="AA338" s="645" t="e">
        <f t="shared" si="516"/>
        <v>#DIV/0!</v>
      </c>
      <c r="AB338" s="645">
        <f t="shared" si="517"/>
        <v>4.1880393461716139</v>
      </c>
      <c r="AE338" s="645">
        <f t="shared" si="518"/>
        <v>3.4193350154115994E-3</v>
      </c>
      <c r="AF338" s="645">
        <f t="shared" si="519"/>
        <v>2.0364751548817103E-2</v>
      </c>
      <c r="AG338" s="645">
        <f t="shared" si="520"/>
        <v>1.9250564227920803E-3</v>
      </c>
      <c r="AH338" s="645" t="e">
        <f t="shared" si="521"/>
        <v>#DIV/0!</v>
      </c>
      <c r="AI338" s="645">
        <f t="shared" si="522"/>
        <v>5.2001683978458559E-3</v>
      </c>
      <c r="AK338" s="641">
        <f t="shared" si="523"/>
        <v>2.7538165087534899E-3</v>
      </c>
      <c r="AL338" s="641">
        <f t="shared" si="523"/>
        <v>1.6401080549004077E-2</v>
      </c>
      <c r="AM338" s="641">
        <f t="shared" si="523"/>
        <v>1.5503751850792647E-3</v>
      </c>
      <c r="AN338" s="641"/>
      <c r="AO338" s="641" t="e">
        <f t="shared" si="524"/>
        <v>#DIV/0!</v>
      </c>
      <c r="AQ338" s="635">
        <f t="shared" si="525"/>
        <v>1.2416713330545597</v>
      </c>
      <c r="AR338" s="635">
        <f t="shared" si="525"/>
        <v>1.2416713330545597</v>
      </c>
      <c r="AS338" s="635">
        <f t="shared" si="525"/>
        <v>1.2416713330545597</v>
      </c>
      <c r="AT338" s="635">
        <f t="shared" si="525"/>
        <v>0</v>
      </c>
      <c r="AU338" s="635" t="e">
        <f t="shared" si="526"/>
        <v>#DIV/0!</v>
      </c>
      <c r="AW338" s="576">
        <f t="shared" si="527"/>
        <v>805366.10081829072</v>
      </c>
      <c r="AX338" s="576">
        <f t="shared" si="528"/>
        <v>805366.10081829072</v>
      </c>
      <c r="AY338" s="576">
        <f t="shared" si="529"/>
        <v>805366.10081829072</v>
      </c>
      <c r="AZ338" s="576" t="e">
        <f t="shared" si="530"/>
        <v>#DIV/0!</v>
      </c>
      <c r="BA338" s="576">
        <f t="shared" si="531"/>
        <v>805366.10081829061</v>
      </c>
      <c r="BC338" s="625"/>
      <c r="BD338" s="642">
        <v>1.1919526110270953</v>
      </c>
      <c r="BE338" s="642">
        <v>1.1801725605039339</v>
      </c>
      <c r="BF338" s="642">
        <v>1.0431590592616513</v>
      </c>
      <c r="BG338" s="642">
        <v>1.0773131231600193</v>
      </c>
      <c r="BH338" s="633"/>
      <c r="BI338" s="642">
        <v>1.000756910255701</v>
      </c>
      <c r="BJ338" s="642">
        <v>1.0006929945375986</v>
      </c>
      <c r="BK338" s="642">
        <v>0.99689964788920049</v>
      </c>
      <c r="BL338" s="642">
        <v>1.0001932933739102</v>
      </c>
      <c r="BN338" s="642">
        <v>1</v>
      </c>
      <c r="BO338" s="642">
        <v>1</v>
      </c>
      <c r="BP338" s="642">
        <v>1</v>
      </c>
      <c r="BQ338" s="642">
        <v>1</v>
      </c>
      <c r="BT338" s="634">
        <f t="shared" si="532"/>
        <v>0.93296173818753336</v>
      </c>
      <c r="BU338" s="634">
        <f t="shared" si="533"/>
        <v>1.083452925289343</v>
      </c>
      <c r="BV338" s="634">
        <f t="shared" si="534"/>
        <v>1</v>
      </c>
      <c r="BW338" s="634">
        <f t="shared" si="535"/>
        <v>1</v>
      </c>
      <c r="BX338" s="634" t="e">
        <f>#REF!</f>
        <v>#REF!</v>
      </c>
      <c r="BY338" s="634" t="e">
        <f>#REF!</f>
        <v>#REF!</v>
      </c>
      <c r="BZ338" s="634">
        <f t="shared" si="536"/>
        <v>1</v>
      </c>
      <c r="CA338" s="634" t="e">
        <f t="shared" si="537"/>
        <v>#REF!</v>
      </c>
      <c r="CB338" s="634">
        <f t="shared" si="538"/>
        <v>1.0108201244223132</v>
      </c>
      <c r="CC338" s="634"/>
      <c r="CD338" s="634" t="e">
        <f t="shared" si="539"/>
        <v>#REF!</v>
      </c>
      <c r="CG338" s="579"/>
      <c r="CI338" s="625">
        <f t="shared" si="490"/>
        <v>0.47000750595328689</v>
      </c>
      <c r="CJ338" s="625">
        <f t="shared" si="491"/>
        <v>0.46871900309294384</v>
      </c>
      <c r="CK338" s="625">
        <f t="shared" si="492"/>
        <v>6.127349095376923E-2</v>
      </c>
      <c r="CL338" s="625">
        <f t="shared" si="493"/>
        <v>0</v>
      </c>
      <c r="CN338" s="625">
        <f t="shared" si="494"/>
        <v>0.47195624165771649</v>
      </c>
      <c r="CO338" s="625">
        <f t="shared" si="494"/>
        <v>0.46993905617083126</v>
      </c>
      <c r="CP338" s="625">
        <f t="shared" si="494"/>
        <v>5.8043164741068007E-2</v>
      </c>
      <c r="CQ338" s="625" t="e">
        <f t="shared" si="494"/>
        <v>#DIV/0!</v>
      </c>
      <c r="CR338" s="625" t="e">
        <f t="shared" si="495"/>
        <v>#DIV/0!</v>
      </c>
      <c r="CS338" s="625"/>
      <c r="CT338" s="625" t="e">
        <f t="shared" si="496"/>
        <v>#DIV/0!</v>
      </c>
      <c r="CU338" s="625" t="e">
        <f t="shared" si="496"/>
        <v>#DIV/0!</v>
      </c>
      <c r="CV338" s="625" t="e">
        <f t="shared" si="496"/>
        <v>#DIV/0!</v>
      </c>
      <c r="CW338" s="625" t="e">
        <f t="shared" si="496"/>
        <v>#DIV/0!</v>
      </c>
      <c r="CZ338" s="625">
        <f t="shared" si="540"/>
        <v>-5.7937815574453577E-3</v>
      </c>
      <c r="DA338" s="625">
        <f t="shared" si="541"/>
        <v>-1.2581086873780928E-2</v>
      </c>
      <c r="DB338" s="625">
        <f t="shared" si="542"/>
        <v>9.5465087847145646E-3</v>
      </c>
      <c r="DC338" s="625">
        <f t="shared" si="543"/>
        <v>-6.4756449061215873E-2</v>
      </c>
      <c r="DE338" s="625">
        <f t="shared" si="497"/>
        <v>0.71479342275399171</v>
      </c>
      <c r="DF338" s="625">
        <f t="shared" si="498"/>
        <v>0.11968806697743971</v>
      </c>
      <c r="DG338" s="625">
        <f t="shared" si="499"/>
        <v>0.16551851026856845</v>
      </c>
      <c r="DH338" s="625">
        <f t="shared" si="500"/>
        <v>0</v>
      </c>
      <c r="DI338" s="625"/>
      <c r="DK338" s="625">
        <f t="shared" si="472"/>
        <v>-1.9082975308528323E-2</v>
      </c>
      <c r="DL338" s="625">
        <f t="shared" si="472"/>
        <v>-1.4584432891680871E-2</v>
      </c>
      <c r="DM338" s="625">
        <f t="shared" si="472"/>
        <v>9.8522610036261213E-2</v>
      </c>
      <c r="DN338" s="625" t="e">
        <f t="shared" si="472"/>
        <v>#DIV/0!</v>
      </c>
      <c r="DP338" s="625">
        <f t="shared" si="501"/>
        <v>5.3793119035450707E-4</v>
      </c>
      <c r="DQ338" s="625">
        <f t="shared" si="502"/>
        <v>2.2505782541015055E-3</v>
      </c>
      <c r="DR338" s="625">
        <f t="shared" si="503"/>
        <v>1.3452358701935424E-3</v>
      </c>
      <c r="DS338" s="625">
        <f t="shared" si="504"/>
        <v>1.4946592523580951E-3</v>
      </c>
      <c r="DU338" s="625">
        <f t="shared" si="505"/>
        <v>0</v>
      </c>
      <c r="DV338" s="625">
        <f t="shared" si="506"/>
        <v>0</v>
      </c>
      <c r="DW338" s="625">
        <f t="shared" si="507"/>
        <v>0</v>
      </c>
      <c r="DX338" s="625">
        <f t="shared" si="508"/>
        <v>0</v>
      </c>
      <c r="EB338" s="625" t="e">
        <f t="shared" si="481"/>
        <v>#DIV/0!</v>
      </c>
      <c r="EC338" s="625">
        <f t="shared" si="482"/>
        <v>1</v>
      </c>
      <c r="ED338" s="625">
        <f t="shared" si="466"/>
        <v>1</v>
      </c>
      <c r="EE338" s="625"/>
      <c r="EF338" s="625" t="e">
        <f t="shared" si="483"/>
        <v>#DIV/0!</v>
      </c>
      <c r="EG338" s="625">
        <f t="shared" si="484"/>
        <v>1</v>
      </c>
      <c r="EH338" s="625">
        <f t="shared" si="467"/>
        <v>1</v>
      </c>
      <c r="EI338" s="625"/>
      <c r="EJ338" s="625" t="e">
        <f t="shared" si="485"/>
        <v>#DIV/0!</v>
      </c>
      <c r="EK338" s="625">
        <f t="shared" si="486"/>
        <v>1</v>
      </c>
      <c r="EL338" s="625">
        <f t="shared" si="468"/>
        <v>1</v>
      </c>
      <c r="EM338" s="625"/>
      <c r="EZ338" s="576">
        <f t="shared" si="488"/>
        <v>1999</v>
      </c>
      <c r="FA338" s="635" t="e">
        <f t="shared" si="459"/>
        <v>#REF!</v>
      </c>
      <c r="FB338" s="635">
        <f t="shared" si="460"/>
        <v>0.84710099349057466</v>
      </c>
      <c r="FC338" s="635" t="e">
        <f t="shared" si="461"/>
        <v>#REF!</v>
      </c>
      <c r="FD338" s="635" t="e">
        <f t="shared" si="462"/>
        <v>#REF!</v>
      </c>
      <c r="FE338" s="635">
        <f t="shared" si="463"/>
        <v>1</v>
      </c>
      <c r="FG338" s="576">
        <f t="shared" si="489"/>
        <v>30</v>
      </c>
      <c r="FH338" s="625">
        <f t="shared" si="469"/>
        <v>0.84258392773645008</v>
      </c>
      <c r="FI338" s="625">
        <f t="shared" si="470"/>
        <v>0.84894803747432157</v>
      </c>
      <c r="FJ338" s="625" t="e">
        <f t="shared" si="465"/>
        <v>#REF!</v>
      </c>
    </row>
    <row r="339" spans="1:166" hidden="1" x14ac:dyDescent="0.2">
      <c r="A339" s="619" t="s">
        <v>557</v>
      </c>
      <c r="B339" s="575">
        <f t="shared" si="471"/>
        <v>1978</v>
      </c>
      <c r="D339" s="432">
        <f>Conversion_factors!$O40*D190+D265</f>
        <v>856.66386546330614</v>
      </c>
      <c r="E339" s="432">
        <f>Conversion_factors!$O40*E190+E265</f>
        <v>867.79959104434556</v>
      </c>
      <c r="F339" s="432">
        <f>Conversion_factors!$O40*F190+F265</f>
        <v>121.9258693299405</v>
      </c>
      <c r="G339" s="432">
        <v>0</v>
      </c>
      <c r="H339" s="630">
        <f t="shared" si="509"/>
        <v>1846.3893258375922</v>
      </c>
      <c r="I339" s="625"/>
      <c r="J339" s="639">
        <f t="shared" si="510"/>
        <v>309824.2459219466</v>
      </c>
      <c r="K339" s="639">
        <f t="shared" si="510"/>
        <v>52582.178279817614</v>
      </c>
      <c r="L339" s="639">
        <f t="shared" si="510"/>
        <v>78518</v>
      </c>
      <c r="M339" s="639">
        <f t="shared" si="510"/>
        <v>0</v>
      </c>
      <c r="N339" s="639">
        <f t="shared" si="511"/>
        <v>440924.42420176422</v>
      </c>
      <c r="O339" s="640"/>
      <c r="R339" s="638">
        <f t="shared" si="512"/>
        <v>250486.82045478307</v>
      </c>
      <c r="S339" s="638">
        <f t="shared" si="512"/>
        <v>42511.65886228365</v>
      </c>
      <c r="T339" s="638">
        <f t="shared" si="512"/>
        <v>63480.261559076003</v>
      </c>
      <c r="U339" s="638">
        <f t="shared" si="512"/>
        <v>0</v>
      </c>
      <c r="V339" s="638">
        <f t="shared" si="512"/>
        <v>356478.74087614275</v>
      </c>
      <c r="X339" s="645">
        <f t="shared" si="513"/>
        <v>2.7649994367423516</v>
      </c>
      <c r="Y339" s="645">
        <f t="shared" si="514"/>
        <v>16.503682795838628</v>
      </c>
      <c r="Z339" s="645">
        <f t="shared" si="515"/>
        <v>1.5528397224832586</v>
      </c>
      <c r="AA339" s="645" t="e">
        <f t="shared" si="516"/>
        <v>#DIV/0!</v>
      </c>
      <c r="AB339" s="645">
        <f t="shared" si="517"/>
        <v>4.1875415025607561</v>
      </c>
      <c r="AE339" s="645">
        <f t="shared" si="518"/>
        <v>3.419995766276046E-3</v>
      </c>
      <c r="AF339" s="645">
        <f t="shared" si="519"/>
        <v>2.0413214028075895E-2</v>
      </c>
      <c r="AG339" s="645">
        <f t="shared" si="520"/>
        <v>1.9206894605573394E-3</v>
      </c>
      <c r="AH339" s="645" t="e">
        <f t="shared" si="521"/>
        <v>#DIV/0!</v>
      </c>
      <c r="AI339" s="645">
        <f t="shared" si="522"/>
        <v>5.1795215650156075E-3</v>
      </c>
      <c r="AK339" s="641">
        <f t="shared" si="523"/>
        <v>2.7649994367423517E-3</v>
      </c>
      <c r="AL339" s="641">
        <f t="shared" si="523"/>
        <v>1.650368279583863E-2</v>
      </c>
      <c r="AM339" s="641">
        <f t="shared" si="523"/>
        <v>1.5528397224832586E-3</v>
      </c>
      <c r="AN339" s="641"/>
      <c r="AO339" s="641" t="e">
        <f t="shared" si="524"/>
        <v>#DIV/0!</v>
      </c>
      <c r="AQ339" s="635">
        <f t="shared" si="525"/>
        <v>1.2368884133681393</v>
      </c>
      <c r="AR339" s="635">
        <f t="shared" si="525"/>
        <v>1.236888413368139</v>
      </c>
      <c r="AS339" s="635">
        <f t="shared" si="525"/>
        <v>1.2368884133681393</v>
      </c>
      <c r="AT339" s="635">
        <f t="shared" si="525"/>
        <v>0</v>
      </c>
      <c r="AU339" s="635" t="e">
        <f t="shared" si="526"/>
        <v>#DIV/0!</v>
      </c>
      <c r="AW339" s="576">
        <f t="shared" si="527"/>
        <v>808480.36831141915</v>
      </c>
      <c r="AX339" s="576">
        <f t="shared" si="528"/>
        <v>808480.36831141927</v>
      </c>
      <c r="AY339" s="576">
        <f t="shared" si="529"/>
        <v>808480.36831141915</v>
      </c>
      <c r="AZ339" s="576" t="e">
        <f t="shared" si="530"/>
        <v>#DIV/0!</v>
      </c>
      <c r="BA339" s="576">
        <f t="shared" si="531"/>
        <v>808480.36831141915</v>
      </c>
      <c r="BC339" s="625"/>
      <c r="BD339" s="642">
        <v>1.1393025410986464</v>
      </c>
      <c r="BE339" s="642">
        <v>1.1717921113381782</v>
      </c>
      <c r="BF339" s="642">
        <v>1.0244294581466646</v>
      </c>
      <c r="BG339" s="642">
        <v>1.0694239156251153</v>
      </c>
      <c r="BH339" s="633"/>
      <c r="BI339" s="642">
        <v>1.0017637838606599</v>
      </c>
      <c r="BJ339" s="642">
        <v>1.002065828761713</v>
      </c>
      <c r="BK339" s="642">
        <v>0.99691294716902457</v>
      </c>
      <c r="BL339" s="642">
        <v>1.0007960215467164</v>
      </c>
      <c r="BN339" s="642">
        <v>1</v>
      </c>
      <c r="BO339" s="642">
        <v>1</v>
      </c>
      <c r="BP339" s="642">
        <v>1</v>
      </c>
      <c r="BQ339" s="642">
        <v>1</v>
      </c>
      <c r="BT339" s="634">
        <f t="shared" si="532"/>
        <v>0.97090400613642913</v>
      </c>
      <c r="BU339" s="634">
        <f t="shared" si="533"/>
        <v>1.0833241322976981</v>
      </c>
      <c r="BV339" s="634">
        <f t="shared" si="534"/>
        <v>1</v>
      </c>
      <c r="BW339" s="634">
        <f t="shared" si="535"/>
        <v>1</v>
      </c>
      <c r="BX339" s="634" t="e">
        <f>#REF!</f>
        <v>#REF!</v>
      </c>
      <c r="BY339" s="634" t="e">
        <f>#REF!</f>
        <v>#REF!</v>
      </c>
      <c r="BZ339" s="634">
        <f t="shared" si="536"/>
        <v>1</v>
      </c>
      <c r="CA339" s="634" t="e">
        <f t="shared" si="537"/>
        <v>#REF!</v>
      </c>
      <c r="CB339" s="634">
        <f t="shared" si="538"/>
        <v>1.0518037399921061</v>
      </c>
      <c r="CC339" s="634"/>
      <c r="CD339" s="634" t="e">
        <f t="shared" si="539"/>
        <v>#REF!</v>
      </c>
      <c r="CG339" s="579"/>
      <c r="CI339" s="625">
        <f t="shared" si="490"/>
        <v>0.4639670807643404</v>
      </c>
      <c r="CJ339" s="625">
        <f t="shared" si="491"/>
        <v>0.46999816284719842</v>
      </c>
      <c r="CK339" s="625">
        <f t="shared" si="492"/>
        <v>6.6034756388461194E-2</v>
      </c>
      <c r="CL339" s="625">
        <f t="shared" si="493"/>
        <v>0</v>
      </c>
      <c r="CN339" s="625">
        <f t="shared" si="494"/>
        <v>0.46698078227097439</v>
      </c>
      <c r="CO339" s="625">
        <f t="shared" si="494"/>
        <v>0.46935829245826088</v>
      </c>
      <c r="CP339" s="625">
        <f t="shared" si="494"/>
        <v>6.3624434431508031E-2</v>
      </c>
      <c r="CQ339" s="625" t="e">
        <f t="shared" si="494"/>
        <v>#DIV/0!</v>
      </c>
      <c r="CR339" s="625" t="e">
        <f t="shared" si="495"/>
        <v>#DIV/0!</v>
      </c>
      <c r="CS339" s="625"/>
      <c r="CT339" s="625" t="e">
        <f t="shared" si="496"/>
        <v>#DIV/0!</v>
      </c>
      <c r="CU339" s="625" t="e">
        <f t="shared" si="496"/>
        <v>#DIV/0!</v>
      </c>
      <c r="CV339" s="625" t="e">
        <f t="shared" si="496"/>
        <v>#DIV/0!</v>
      </c>
      <c r="CW339" s="625" t="e">
        <f t="shared" si="496"/>
        <v>#DIV/0!</v>
      </c>
      <c r="CZ339" s="625">
        <f t="shared" si="540"/>
        <v>-4.5176542880228987E-2</v>
      </c>
      <c r="DA339" s="625">
        <f t="shared" si="541"/>
        <v>-7.1263694841304211E-3</v>
      </c>
      <c r="DB339" s="625">
        <f t="shared" si="542"/>
        <v>-1.8117834662336019E-2</v>
      </c>
      <c r="DC339" s="625">
        <f t="shared" si="543"/>
        <v>-7.3499854974529832E-3</v>
      </c>
      <c r="DE339" s="625">
        <f t="shared" si="497"/>
        <v>0.70266972958652207</v>
      </c>
      <c r="DF339" s="625">
        <f t="shared" si="498"/>
        <v>0.11925440142040383</v>
      </c>
      <c r="DG339" s="625">
        <f t="shared" si="499"/>
        <v>0.17807586899307409</v>
      </c>
      <c r="DH339" s="625">
        <f t="shared" si="500"/>
        <v>0</v>
      </c>
      <c r="DI339" s="625"/>
      <c r="DK339" s="625">
        <f t="shared" si="472"/>
        <v>-1.7106601745876502E-2</v>
      </c>
      <c r="DL339" s="625">
        <f t="shared" si="472"/>
        <v>-3.6298782389665007E-3</v>
      </c>
      <c r="DM339" s="625">
        <f t="shared" si="472"/>
        <v>7.312665669386631E-2</v>
      </c>
      <c r="DN339" s="625" t="e">
        <f t="shared" si="472"/>
        <v>#DIV/0!</v>
      </c>
      <c r="DP339" s="625">
        <f t="shared" si="501"/>
        <v>1.0056062768957097E-3</v>
      </c>
      <c r="DQ339" s="625">
        <f t="shared" si="502"/>
        <v>1.3709433439133794E-3</v>
      </c>
      <c r="DR339" s="625">
        <f t="shared" si="503"/>
        <v>1.3340551521400453E-5</v>
      </c>
      <c r="DS339" s="625">
        <f t="shared" si="504"/>
        <v>6.0243019444478909E-4</v>
      </c>
      <c r="DU339" s="625">
        <f t="shared" si="505"/>
        <v>0</v>
      </c>
      <c r="DV339" s="625">
        <f t="shared" si="506"/>
        <v>0</v>
      </c>
      <c r="DW339" s="625">
        <f t="shared" si="507"/>
        <v>0</v>
      </c>
      <c r="DX339" s="625">
        <f t="shared" si="508"/>
        <v>0</v>
      </c>
      <c r="EB339" s="625" t="e">
        <f t="shared" si="481"/>
        <v>#DIV/0!</v>
      </c>
      <c r="EC339" s="625">
        <f t="shared" si="482"/>
        <v>1</v>
      </c>
      <c r="ED339" s="625">
        <f t="shared" si="466"/>
        <v>1</v>
      </c>
      <c r="EE339" s="625"/>
      <c r="EF339" s="625" t="e">
        <f t="shared" si="483"/>
        <v>#DIV/0!</v>
      </c>
      <c r="EG339" s="625">
        <f t="shared" si="484"/>
        <v>1</v>
      </c>
      <c r="EH339" s="625">
        <f t="shared" si="467"/>
        <v>1</v>
      </c>
      <c r="EI339" s="625"/>
      <c r="EJ339" s="625" t="e">
        <f t="shared" si="485"/>
        <v>#DIV/0!</v>
      </c>
      <c r="EK339" s="625">
        <f t="shared" si="486"/>
        <v>1</v>
      </c>
      <c r="EL339" s="625">
        <f t="shared" si="468"/>
        <v>1</v>
      </c>
      <c r="EM339" s="625"/>
      <c r="EZ339" s="576">
        <f t="shared" si="488"/>
        <v>2000</v>
      </c>
      <c r="FA339" s="635" t="e">
        <f t="shared" si="459"/>
        <v>#REF!</v>
      </c>
      <c r="FB339" s="635">
        <f t="shared" si="460"/>
        <v>0.84602728825747564</v>
      </c>
      <c r="FC339" s="635" t="e">
        <f t="shared" si="461"/>
        <v>#REF!</v>
      </c>
      <c r="FD339" s="635" t="e">
        <f t="shared" si="462"/>
        <v>#REF!</v>
      </c>
      <c r="FE339" s="635">
        <f t="shared" si="463"/>
        <v>1</v>
      </c>
      <c r="FG339" s="576">
        <v>2007</v>
      </c>
      <c r="FH339" s="625">
        <f t="shared" si="469"/>
        <v>0.84484199616021993</v>
      </c>
      <c r="FI339" s="625">
        <f t="shared" si="470"/>
        <v>0.89064653271709815</v>
      </c>
      <c r="FJ339" s="625" t="e">
        <f t="shared" si="465"/>
        <v>#REF!</v>
      </c>
    </row>
    <row r="340" spans="1:166" hidden="1" x14ac:dyDescent="0.2">
      <c r="A340" s="619" t="s">
        <v>557</v>
      </c>
      <c r="B340" s="575">
        <f t="shared" si="471"/>
        <v>1979</v>
      </c>
      <c r="D340" s="432">
        <f>Conversion_factors!$O41*D191+D266</f>
        <v>854.02411661926794</v>
      </c>
      <c r="E340" s="432">
        <f>Conversion_factors!$O41*E191+E266</f>
        <v>925.78865400912036</v>
      </c>
      <c r="F340" s="432">
        <f>Conversion_factors!$O41*F191+F266</f>
        <v>128.50020316732662</v>
      </c>
      <c r="G340" s="432">
        <v>0</v>
      </c>
      <c r="H340" s="630">
        <f t="shared" si="509"/>
        <v>1908.3129737957149</v>
      </c>
      <c r="I340" s="625"/>
      <c r="J340" s="639">
        <f t="shared" si="510"/>
        <v>310242.56249533879</v>
      </c>
      <c r="K340" s="639">
        <f t="shared" si="510"/>
        <v>58176.728773109731</v>
      </c>
      <c r="L340" s="639">
        <f t="shared" si="510"/>
        <v>82882.100000000006</v>
      </c>
      <c r="M340" s="639">
        <f t="shared" si="510"/>
        <v>0</v>
      </c>
      <c r="N340" s="639">
        <f t="shared" si="511"/>
        <v>451301.39126844855</v>
      </c>
      <c r="O340" s="640"/>
      <c r="R340" s="638">
        <f t="shared" si="512"/>
        <v>246417.20404308866</v>
      </c>
      <c r="S340" s="638">
        <f t="shared" si="512"/>
        <v>46208.188616473904</v>
      </c>
      <c r="T340" s="638">
        <f t="shared" si="512"/>
        <v>65830.99102505167</v>
      </c>
      <c r="U340" s="638">
        <f t="shared" si="512"/>
        <v>0</v>
      </c>
      <c r="V340" s="638">
        <f t="shared" si="512"/>
        <v>358456.38368461427</v>
      </c>
      <c r="X340" s="645">
        <f t="shared" si="513"/>
        <v>2.7527625795448332</v>
      </c>
      <c r="Y340" s="645">
        <f t="shared" si="514"/>
        <v>15.913384501554093</v>
      </c>
      <c r="Z340" s="645">
        <f t="shared" si="515"/>
        <v>1.550397530556376</v>
      </c>
      <c r="AA340" s="645" t="e">
        <f t="shared" si="516"/>
        <v>#DIV/0!</v>
      </c>
      <c r="AB340" s="645">
        <f t="shared" si="517"/>
        <v>4.2284668532311018</v>
      </c>
      <c r="AE340" s="645">
        <f t="shared" si="518"/>
        <v>3.4657649815308059E-3</v>
      </c>
      <c r="AF340" s="645">
        <f t="shared" si="519"/>
        <v>2.0035164366496352E-2</v>
      </c>
      <c r="AG340" s="645">
        <f t="shared" si="520"/>
        <v>1.9519712701640247E-3</v>
      </c>
      <c r="AH340" s="645" t="e">
        <f t="shared" si="521"/>
        <v>#DIV/0!</v>
      </c>
      <c r="AI340" s="645">
        <f t="shared" si="522"/>
        <v>5.3236964402194409E-3</v>
      </c>
      <c r="AK340" s="641">
        <f t="shared" si="523"/>
        <v>2.7527625795448333E-3</v>
      </c>
      <c r="AL340" s="641">
        <f t="shared" si="523"/>
        <v>1.5913384501554089E-2</v>
      </c>
      <c r="AM340" s="641">
        <f t="shared" si="523"/>
        <v>1.550397530556376E-3</v>
      </c>
      <c r="AN340" s="641"/>
      <c r="AO340" s="641" t="e">
        <f t="shared" si="524"/>
        <v>#DIV/0!</v>
      </c>
      <c r="AQ340" s="635">
        <f t="shared" si="525"/>
        <v>1.2590134024939654</v>
      </c>
      <c r="AR340" s="635">
        <f t="shared" si="525"/>
        <v>1.2590134024939654</v>
      </c>
      <c r="AS340" s="635">
        <f t="shared" si="525"/>
        <v>1.2590134024939654</v>
      </c>
      <c r="AT340" s="635">
        <f t="shared" si="525"/>
        <v>0</v>
      </c>
      <c r="AU340" s="635" t="e">
        <f t="shared" si="526"/>
        <v>#DIV/0!</v>
      </c>
      <c r="AW340" s="576">
        <f t="shared" si="527"/>
        <v>794272.7202261003</v>
      </c>
      <c r="AX340" s="576">
        <f t="shared" si="528"/>
        <v>794272.7202261003</v>
      </c>
      <c r="AY340" s="576">
        <f t="shared" si="529"/>
        <v>794272.7202261003</v>
      </c>
      <c r="AZ340" s="576" t="e">
        <f t="shared" si="530"/>
        <v>#DIV/0!</v>
      </c>
      <c r="BA340" s="576">
        <f t="shared" si="531"/>
        <v>794272.7202261003</v>
      </c>
      <c r="BC340" s="625"/>
      <c r="BD340" s="642">
        <v>1.0829209072581214</v>
      </c>
      <c r="BE340" s="642">
        <v>1.1163972200141721</v>
      </c>
      <c r="BF340" s="642">
        <v>1.0284760104248238</v>
      </c>
      <c r="BG340" s="642">
        <v>1.1122107686720824</v>
      </c>
      <c r="BH340" s="633"/>
      <c r="BI340" s="642">
        <v>1.0001457224029322</v>
      </c>
      <c r="BJ340" s="642">
        <v>0.99762929863482463</v>
      </c>
      <c r="BK340" s="642">
        <v>0.99598186918975096</v>
      </c>
      <c r="BL340" s="642">
        <v>0.99815152357481918</v>
      </c>
      <c r="BN340" s="642">
        <v>1</v>
      </c>
      <c r="BO340" s="642">
        <v>1</v>
      </c>
      <c r="BP340" s="642">
        <v>1</v>
      </c>
      <c r="BQ340" s="642">
        <v>1</v>
      </c>
      <c r="BT340" s="634">
        <f t="shared" si="532"/>
        <v>0.9937538151821157</v>
      </c>
      <c r="BU340" s="634">
        <f t="shared" si="533"/>
        <v>1.093911590350787</v>
      </c>
      <c r="BV340" s="634">
        <f t="shared" si="534"/>
        <v>1</v>
      </c>
      <c r="BW340" s="634">
        <f t="shared" si="535"/>
        <v>1</v>
      </c>
      <c r="BX340" s="634" t="e">
        <f>#REF!</f>
        <v>#REF!</v>
      </c>
      <c r="BY340" s="634" t="e">
        <f>#REF!</f>
        <v>#REF!</v>
      </c>
      <c r="BZ340" s="634">
        <f t="shared" si="536"/>
        <v>1</v>
      </c>
      <c r="CA340" s="634" t="e">
        <f t="shared" si="537"/>
        <v>#REF!</v>
      </c>
      <c r="CB340" s="634">
        <f t="shared" si="538"/>
        <v>1.0870788163830303</v>
      </c>
      <c r="CC340" s="634"/>
      <c r="CD340" s="634" t="e">
        <f t="shared" si="539"/>
        <v>#REF!</v>
      </c>
      <c r="CG340" s="579"/>
      <c r="CI340" s="625">
        <f t="shared" si="490"/>
        <v>0.44752832912966994</v>
      </c>
      <c r="CJ340" s="625">
        <f t="shared" si="491"/>
        <v>0.48513460146303344</v>
      </c>
      <c r="CK340" s="625">
        <f t="shared" si="492"/>
        <v>6.7337069407296585E-2</v>
      </c>
      <c r="CL340" s="625">
        <f t="shared" si="493"/>
        <v>0</v>
      </c>
      <c r="CN340" s="625">
        <f t="shared" si="494"/>
        <v>0.45569828871752238</v>
      </c>
      <c r="CO340" s="625">
        <f t="shared" si="494"/>
        <v>0.47752640043242384</v>
      </c>
      <c r="CP340" s="625">
        <f t="shared" si="494"/>
        <v>6.6683793431850255E-2</v>
      </c>
      <c r="CQ340" s="625" t="e">
        <f t="shared" si="494"/>
        <v>#DIV/0!</v>
      </c>
      <c r="CR340" s="625" t="e">
        <f t="shared" si="495"/>
        <v>#DIV/0!</v>
      </c>
      <c r="CS340" s="625"/>
      <c r="CT340" s="625" t="e">
        <f t="shared" si="496"/>
        <v>#DIV/0!</v>
      </c>
      <c r="CU340" s="625" t="e">
        <f t="shared" si="496"/>
        <v>#DIV/0!</v>
      </c>
      <c r="CV340" s="625" t="e">
        <f t="shared" si="496"/>
        <v>#DIV/0!</v>
      </c>
      <c r="CW340" s="625" t="e">
        <f t="shared" si="496"/>
        <v>#DIV/0!</v>
      </c>
      <c r="CZ340" s="625">
        <f t="shared" si="540"/>
        <v>-5.0754334926879002E-2</v>
      </c>
      <c r="DA340" s="625">
        <f t="shared" si="541"/>
        <v>-4.8427563474225541E-2</v>
      </c>
      <c r="DB340" s="625">
        <f t="shared" si="542"/>
        <v>3.9422736028579168E-3</v>
      </c>
      <c r="DC340" s="625">
        <f t="shared" si="543"/>
        <v>3.9229611166383217E-2</v>
      </c>
      <c r="DE340" s="625">
        <f t="shared" si="497"/>
        <v>0.68743985393742457</v>
      </c>
      <c r="DF340" s="625">
        <f t="shared" si="498"/>
        <v>0.1289088176962972</v>
      </c>
      <c r="DG340" s="625">
        <f t="shared" si="499"/>
        <v>0.18365132836627812</v>
      </c>
      <c r="DH340" s="625">
        <f t="shared" si="500"/>
        <v>0</v>
      </c>
      <c r="DI340" s="625"/>
      <c r="DK340" s="625">
        <f t="shared" si="472"/>
        <v>-2.1912639445997792E-2</v>
      </c>
      <c r="DL340" s="625">
        <f t="shared" si="472"/>
        <v>7.7846276596120326E-2</v>
      </c>
      <c r="DM340" s="625">
        <f t="shared" si="472"/>
        <v>3.0829315600231225E-2</v>
      </c>
      <c r="DN340" s="625" t="e">
        <f t="shared" si="472"/>
        <v>#DIV/0!</v>
      </c>
      <c r="DP340" s="625">
        <f t="shared" si="501"/>
        <v>-1.6165184340408475E-3</v>
      </c>
      <c r="DQ340" s="625">
        <f t="shared" si="502"/>
        <v>-4.4372137985347624E-3</v>
      </c>
      <c r="DR340" s="625">
        <f t="shared" si="503"/>
        <v>-9.3439758021785977E-4</v>
      </c>
      <c r="DS340" s="625">
        <f t="shared" si="504"/>
        <v>-2.6458918555804256E-3</v>
      </c>
      <c r="DU340" s="625">
        <f t="shared" si="505"/>
        <v>0</v>
      </c>
      <c r="DV340" s="625">
        <f t="shared" si="506"/>
        <v>0</v>
      </c>
      <c r="DW340" s="625">
        <f t="shared" si="507"/>
        <v>0</v>
      </c>
      <c r="DX340" s="625">
        <f t="shared" si="508"/>
        <v>0</v>
      </c>
      <c r="EB340" s="625" t="e">
        <f t="shared" si="481"/>
        <v>#DIV/0!</v>
      </c>
      <c r="EC340" s="625">
        <f t="shared" si="482"/>
        <v>1</v>
      </c>
      <c r="ED340" s="625">
        <f t="shared" si="466"/>
        <v>1</v>
      </c>
      <c r="EE340" s="625"/>
      <c r="EF340" s="625" t="e">
        <f t="shared" si="483"/>
        <v>#DIV/0!</v>
      </c>
      <c r="EG340" s="625">
        <f t="shared" si="484"/>
        <v>1</v>
      </c>
      <c r="EH340" s="625">
        <f t="shared" si="467"/>
        <v>1</v>
      </c>
      <c r="EI340" s="625"/>
      <c r="EJ340" s="625" t="e">
        <f t="shared" si="485"/>
        <v>#DIV/0!</v>
      </c>
      <c r="EK340" s="625">
        <f t="shared" si="486"/>
        <v>1</v>
      </c>
      <c r="EL340" s="625">
        <f t="shared" si="468"/>
        <v>1</v>
      </c>
      <c r="EM340" s="625"/>
      <c r="EZ340" s="576">
        <f t="shared" si="488"/>
        <v>2001</v>
      </c>
      <c r="FA340" s="635" t="e">
        <f t="shared" si="459"/>
        <v>#REF!</v>
      </c>
      <c r="FB340" s="635">
        <f t="shared" si="460"/>
        <v>0.86921070104523135</v>
      </c>
      <c r="FC340" s="635" t="e">
        <f t="shared" si="461"/>
        <v>#REF!</v>
      </c>
      <c r="FD340" s="635" t="e">
        <f t="shared" si="462"/>
        <v>#REF!</v>
      </c>
      <c r="FE340" s="635">
        <f t="shared" si="463"/>
        <v>1</v>
      </c>
      <c r="FG340" s="576">
        <v>2008</v>
      </c>
      <c r="FH340" s="625">
        <f t="shared" si="469"/>
        <v>0.85158448065074344</v>
      </c>
      <c r="FI340" s="625">
        <f t="shared" si="470"/>
        <v>0.90799143950944339</v>
      </c>
      <c r="FJ340" s="625" t="e">
        <f t="shared" si="465"/>
        <v>#REF!</v>
      </c>
    </row>
    <row r="341" spans="1:166" hidden="1" x14ac:dyDescent="0.2">
      <c r="A341" s="619" t="s">
        <v>557</v>
      </c>
      <c r="B341" s="575">
        <f t="shared" si="471"/>
        <v>1980</v>
      </c>
      <c r="D341" s="432">
        <f>Conversion_factors!$O42*D192+D267</f>
        <v>853.36475144922667</v>
      </c>
      <c r="E341" s="432">
        <f>Conversion_factors!$O42*E192+E267</f>
        <v>877.283857199198</v>
      </c>
      <c r="F341" s="432">
        <f>Conversion_factors!$O42*F192+F267</f>
        <v>179.0171436121237</v>
      </c>
      <c r="G341" s="432">
        <v>0</v>
      </c>
      <c r="H341" s="630">
        <f t="shared" si="509"/>
        <v>1909.6657522605483</v>
      </c>
      <c r="I341" s="625"/>
      <c r="J341" s="639">
        <f t="shared" si="510"/>
        <v>309638.5291628922</v>
      </c>
      <c r="K341" s="639">
        <f t="shared" si="510"/>
        <v>56141.865176474093</v>
      </c>
      <c r="L341" s="639">
        <f t="shared" si="510"/>
        <v>115405.7</v>
      </c>
      <c r="M341" s="639">
        <f t="shared" si="510"/>
        <v>0</v>
      </c>
      <c r="N341" s="639">
        <f t="shared" si="511"/>
        <v>481186.0943393663</v>
      </c>
      <c r="O341" s="640"/>
      <c r="R341" s="638">
        <f t="shared" ref="R341:V350" si="544">R46</f>
        <v>244623.89159557584</v>
      </c>
      <c r="S341" s="638">
        <f t="shared" si="544"/>
        <v>44353.78755361012</v>
      </c>
      <c r="T341" s="638">
        <f t="shared" si="544"/>
        <v>91174.026445074633</v>
      </c>
      <c r="U341" s="638">
        <f t="shared" si="544"/>
        <v>0</v>
      </c>
      <c r="V341" s="638">
        <f t="shared" si="544"/>
        <v>380151.70559426059</v>
      </c>
      <c r="X341" s="645">
        <f t="shared" si="513"/>
        <v>2.7560031167836199</v>
      </c>
      <c r="Y341" s="645">
        <f t="shared" si="514"/>
        <v>15.626197213818582</v>
      </c>
      <c r="Z341" s="645">
        <f t="shared" si="515"/>
        <v>1.5511984556406113</v>
      </c>
      <c r="AA341" s="645" t="e">
        <f t="shared" si="516"/>
        <v>#DIV/0!</v>
      </c>
      <c r="AB341" s="645">
        <f t="shared" si="517"/>
        <v>3.9686636308191345</v>
      </c>
      <c r="AE341" s="645">
        <f t="shared" si="518"/>
        <v>3.488476721889663E-3</v>
      </c>
      <c r="AF341" s="645">
        <f t="shared" si="519"/>
        <v>1.9779232069839153E-2</v>
      </c>
      <c r="AG341" s="645">
        <f t="shared" si="520"/>
        <v>1.9634664672835067E-3</v>
      </c>
      <c r="AH341" s="645" t="e">
        <f t="shared" si="521"/>
        <v>#DIV/0!</v>
      </c>
      <c r="AI341" s="645">
        <f t="shared" si="522"/>
        <v>5.0234307097881395E-3</v>
      </c>
      <c r="AK341" s="641">
        <f t="shared" si="523"/>
        <v>2.7560031167836196E-3</v>
      </c>
      <c r="AL341" s="641">
        <f t="shared" si="523"/>
        <v>1.5626197213818582E-2</v>
      </c>
      <c r="AM341" s="641">
        <f t="shared" si="523"/>
        <v>1.5511984556406113E-3</v>
      </c>
      <c r="AN341" s="641"/>
      <c r="AO341" s="641" t="e">
        <f t="shared" si="524"/>
        <v>#DIV/0!</v>
      </c>
      <c r="AQ341" s="635">
        <f t="shared" si="525"/>
        <v>1.26577386674398</v>
      </c>
      <c r="AR341" s="635">
        <f t="shared" si="525"/>
        <v>1.26577386674398</v>
      </c>
      <c r="AS341" s="635">
        <f t="shared" si="525"/>
        <v>1.26577386674398</v>
      </c>
      <c r="AT341" s="635">
        <f t="shared" si="525"/>
        <v>0</v>
      </c>
      <c r="AU341" s="635" t="e">
        <f t="shared" si="526"/>
        <v>#DIV/0!</v>
      </c>
      <c r="AW341" s="576">
        <f t="shared" si="527"/>
        <v>790030.53094495879</v>
      </c>
      <c r="AX341" s="576">
        <f t="shared" si="528"/>
        <v>790030.53094495879</v>
      </c>
      <c r="AY341" s="576">
        <f t="shared" si="529"/>
        <v>790030.53094495879</v>
      </c>
      <c r="AZ341" s="576" t="e">
        <f t="shared" si="530"/>
        <v>#DIV/0!</v>
      </c>
      <c r="BA341" s="576">
        <f t="shared" si="531"/>
        <v>790030.53094495879</v>
      </c>
      <c r="BC341" s="625"/>
      <c r="BD341" s="642">
        <v>1.0419682998613873</v>
      </c>
      <c r="BE341" s="642">
        <v>1.0714277507860381</v>
      </c>
      <c r="BF341" s="642">
        <v>0.97561543210160373</v>
      </c>
      <c r="BG341" s="642">
        <v>1.0652686058700329</v>
      </c>
      <c r="BH341" s="633"/>
      <c r="BI341" s="642">
        <v>0.99912331855774827</v>
      </c>
      <c r="BJ341" s="642">
        <v>0.99795350383911874</v>
      </c>
      <c r="BK341" s="642">
        <v>0.99716435984993246</v>
      </c>
      <c r="BL341" s="642">
        <v>0.9992205769203244</v>
      </c>
      <c r="BN341" s="642">
        <v>1</v>
      </c>
      <c r="BO341" s="642">
        <v>1</v>
      </c>
      <c r="BP341" s="642">
        <v>1</v>
      </c>
      <c r="BQ341" s="642">
        <v>1</v>
      </c>
      <c r="BT341" s="634">
        <f t="shared" si="532"/>
        <v>1.0595591467562961</v>
      </c>
      <c r="BU341" s="634">
        <f t="shared" si="533"/>
        <v>1.0267000533868005</v>
      </c>
      <c r="BV341" s="634">
        <f t="shared" si="534"/>
        <v>1</v>
      </c>
      <c r="BW341" s="634">
        <f t="shared" si="535"/>
        <v>1</v>
      </c>
      <c r="BX341" s="634" t="e">
        <f>#REF!</f>
        <v>#REF!</v>
      </c>
      <c r="BY341" s="634" t="e">
        <f>#REF!</f>
        <v>#REF!</v>
      </c>
      <c r="BZ341" s="634">
        <f t="shared" si="536"/>
        <v>1</v>
      </c>
      <c r="CA341" s="634" t="e">
        <f t="shared" si="537"/>
        <v>#REF!</v>
      </c>
      <c r="CB341" s="634">
        <f t="shared" si="538"/>
        <v>1.0878494325411621</v>
      </c>
      <c r="CC341" s="634"/>
      <c r="CD341" s="634" t="e">
        <f t="shared" si="539"/>
        <v>#REF!</v>
      </c>
      <c r="CG341" s="579"/>
      <c r="CI341" s="625">
        <f t="shared" si="490"/>
        <v>0.44686602901008432</v>
      </c>
      <c r="CJ341" s="625">
        <f t="shared" si="491"/>
        <v>0.45939131293563901</v>
      </c>
      <c r="CK341" s="625">
        <f t="shared" si="492"/>
        <v>9.3742658054276728E-2</v>
      </c>
      <c r="CL341" s="625">
        <f t="shared" si="493"/>
        <v>0</v>
      </c>
      <c r="CN341" s="625">
        <f t="shared" si="494"/>
        <v>0.44719709733085122</v>
      </c>
      <c r="CO341" s="625">
        <f t="shared" si="494"/>
        <v>0.4721459940709285</v>
      </c>
      <c r="CP341" s="625">
        <f t="shared" si="494"/>
        <v>7.9813180888210947E-2</v>
      </c>
      <c r="CQ341" s="625" t="e">
        <f t="shared" si="494"/>
        <v>#DIV/0!</v>
      </c>
      <c r="CR341" s="625" t="e">
        <f t="shared" si="495"/>
        <v>#DIV/0!</v>
      </c>
      <c r="CS341" s="625"/>
      <c r="CT341" s="625" t="e">
        <f t="shared" si="496"/>
        <v>#DIV/0!</v>
      </c>
      <c r="CU341" s="625" t="e">
        <f t="shared" si="496"/>
        <v>#DIV/0!</v>
      </c>
      <c r="CV341" s="625" t="e">
        <f t="shared" si="496"/>
        <v>#DIV/0!</v>
      </c>
      <c r="CW341" s="625" t="e">
        <f t="shared" si="496"/>
        <v>#DIV/0!</v>
      </c>
      <c r="CZ341" s="625">
        <f t="shared" si="540"/>
        <v>-3.8550413725509131E-2</v>
      </c>
      <c r="DA341" s="625">
        <f t="shared" si="541"/>
        <v>-4.1114626989096265E-2</v>
      </c>
      <c r="DB341" s="625">
        <f t="shared" si="542"/>
        <v>-5.2764899724131703E-2</v>
      </c>
      <c r="DC341" s="625">
        <f t="shared" si="543"/>
        <v>-4.3122738594852113E-2</v>
      </c>
      <c r="DE341" s="625">
        <f t="shared" si="497"/>
        <v>0.64349018561727866</v>
      </c>
      <c r="DF341" s="625">
        <f t="shared" si="498"/>
        <v>0.11667391438971821</v>
      </c>
      <c r="DG341" s="625">
        <f t="shared" si="499"/>
        <v>0.23983589999300306</v>
      </c>
      <c r="DH341" s="625">
        <f t="shared" si="500"/>
        <v>0</v>
      </c>
      <c r="DI341" s="625"/>
      <c r="DK341" s="625">
        <f t="shared" si="472"/>
        <v>-6.606756517787217E-2</v>
      </c>
      <c r="DL341" s="625">
        <f t="shared" si="472"/>
        <v>-9.9722327643003456E-2</v>
      </c>
      <c r="DM341" s="625">
        <f t="shared" si="472"/>
        <v>0.2669159340690222</v>
      </c>
      <c r="DN341" s="625" t="e">
        <f t="shared" si="472"/>
        <v>#DIV/0!</v>
      </c>
      <c r="DP341" s="625">
        <f t="shared" si="501"/>
        <v>-1.0227777386263689E-3</v>
      </c>
      <c r="DQ341" s="625">
        <f t="shared" si="502"/>
        <v>3.2492283130965469E-4</v>
      </c>
      <c r="DR341" s="625">
        <f t="shared" si="503"/>
        <v>1.1865569938526207E-3</v>
      </c>
      <c r="DS341" s="625">
        <f t="shared" si="504"/>
        <v>1.0704599782127809E-3</v>
      </c>
      <c r="DU341" s="625">
        <f t="shared" si="505"/>
        <v>0</v>
      </c>
      <c r="DV341" s="625">
        <f t="shared" si="506"/>
        <v>0</v>
      </c>
      <c r="DW341" s="625">
        <f t="shared" si="507"/>
        <v>0</v>
      </c>
      <c r="DX341" s="625">
        <f t="shared" si="508"/>
        <v>0</v>
      </c>
      <c r="EB341" s="625" t="e">
        <f t="shared" si="481"/>
        <v>#DIV/0!</v>
      </c>
      <c r="EC341" s="625">
        <f t="shared" si="482"/>
        <v>1</v>
      </c>
      <c r="ED341" s="625">
        <f t="shared" si="466"/>
        <v>1</v>
      </c>
      <c r="EE341" s="625"/>
      <c r="EF341" s="625" t="e">
        <f t="shared" si="483"/>
        <v>#DIV/0!</v>
      </c>
      <c r="EG341" s="625">
        <f t="shared" si="484"/>
        <v>1</v>
      </c>
      <c r="EH341" s="625">
        <f t="shared" si="467"/>
        <v>1</v>
      </c>
      <c r="EI341" s="625"/>
      <c r="EJ341" s="625" t="e">
        <f t="shared" si="485"/>
        <v>#DIV/0!</v>
      </c>
      <c r="EK341" s="625">
        <f t="shared" si="486"/>
        <v>1</v>
      </c>
      <c r="EL341" s="625">
        <f t="shared" si="468"/>
        <v>1</v>
      </c>
      <c r="EM341" s="625"/>
      <c r="EZ341" s="576">
        <f t="shared" si="488"/>
        <v>2002</v>
      </c>
      <c r="FA341" s="635" t="e">
        <f t="shared" si="459"/>
        <v>#REF!</v>
      </c>
      <c r="FB341" s="635">
        <f t="shared" si="460"/>
        <v>0.829415334013477</v>
      </c>
      <c r="FC341" s="635" t="e">
        <f t="shared" si="461"/>
        <v>#REF!</v>
      </c>
      <c r="FD341" s="635" t="e">
        <f t="shared" si="462"/>
        <v>#REF!</v>
      </c>
      <c r="FE341" s="635">
        <f t="shared" si="463"/>
        <v>1</v>
      </c>
      <c r="FG341" s="576">
        <v>2009</v>
      </c>
      <c r="FH341" s="625">
        <f t="shared" si="469"/>
        <v>0.73827686564010919</v>
      </c>
      <c r="FI341" s="625">
        <f t="shared" si="470"/>
        <v>0.82987325786097366</v>
      </c>
      <c r="FJ341" s="625" t="e">
        <f t="shared" si="465"/>
        <v>#REF!</v>
      </c>
    </row>
    <row r="342" spans="1:166" hidden="1" x14ac:dyDescent="0.2">
      <c r="A342" s="619" t="s">
        <v>557</v>
      </c>
      <c r="B342" s="575">
        <f t="shared" si="471"/>
        <v>1981</v>
      </c>
      <c r="D342" s="432">
        <f>Conversion_factors!$O43*D193+D268</f>
        <v>840.63052168976242</v>
      </c>
      <c r="E342" s="432">
        <f>Conversion_factors!$O43*E193+E268</f>
        <v>822.3288948251294</v>
      </c>
      <c r="F342" s="432">
        <f>Conversion_factors!$O43*F193+F268</f>
        <v>208.58241962890671</v>
      </c>
      <c r="G342" s="432">
        <v>0</v>
      </c>
      <c r="H342" s="630">
        <f t="shared" si="509"/>
        <v>1871.5418361437987</v>
      </c>
      <c r="I342" s="625"/>
      <c r="J342" s="639">
        <f t="shared" si="510"/>
        <v>307640.76070947025</v>
      </c>
      <c r="K342" s="639">
        <f t="shared" si="510"/>
        <v>53557.209586272351</v>
      </c>
      <c r="L342" s="639">
        <f t="shared" si="510"/>
        <v>134883.29999999999</v>
      </c>
      <c r="M342" s="639">
        <f t="shared" si="510"/>
        <v>0</v>
      </c>
      <c r="N342" s="639">
        <f t="shared" si="511"/>
        <v>496081.27029574261</v>
      </c>
      <c r="O342" s="640"/>
      <c r="R342" s="638">
        <f t="shared" si="544"/>
        <v>240598.93257112819</v>
      </c>
      <c r="S342" s="638">
        <f t="shared" si="544"/>
        <v>41885.891285109712</v>
      </c>
      <c r="T342" s="638">
        <f t="shared" si="544"/>
        <v>105489.20086801828</v>
      </c>
      <c r="U342" s="638">
        <f t="shared" si="544"/>
        <v>0</v>
      </c>
      <c r="V342" s="638">
        <f t="shared" si="544"/>
        <v>387974.02472425619</v>
      </c>
      <c r="X342" s="645">
        <f t="shared" si="513"/>
        <v>2.7325069660832004</v>
      </c>
      <c r="Y342" s="645">
        <f t="shared" si="514"/>
        <v>15.354214701953156</v>
      </c>
      <c r="Z342" s="645">
        <f t="shared" si="515"/>
        <v>1.5463917299540173</v>
      </c>
      <c r="AA342" s="645" t="e">
        <f t="shared" si="516"/>
        <v>#DIV/0!</v>
      </c>
      <c r="AB342" s="645">
        <f t="shared" si="517"/>
        <v>3.7726516766659319</v>
      </c>
      <c r="AE342" s="645">
        <f t="shared" si="518"/>
        <v>3.4939079434246744E-3</v>
      </c>
      <c r="AF342" s="645">
        <f t="shared" si="519"/>
        <v>1.9632598700781722E-2</v>
      </c>
      <c r="AG342" s="645">
        <f t="shared" si="520"/>
        <v>1.9772869441856181E-3</v>
      </c>
      <c r="AH342" s="645" t="e">
        <f t="shared" si="521"/>
        <v>#DIV/0!</v>
      </c>
      <c r="AI342" s="645">
        <f t="shared" si="522"/>
        <v>4.8238843759552076E-3</v>
      </c>
      <c r="AK342" s="641">
        <f t="shared" si="523"/>
        <v>2.7325069660832004E-3</v>
      </c>
      <c r="AL342" s="641">
        <f t="shared" si="523"/>
        <v>1.5354214701953155E-2</v>
      </c>
      <c r="AM342" s="641">
        <f t="shared" si="523"/>
        <v>1.5463917299540176E-3</v>
      </c>
      <c r="AN342" s="641"/>
      <c r="AO342" s="641" t="e">
        <f t="shared" si="524"/>
        <v>#DIV/0!</v>
      </c>
      <c r="AQ342" s="635">
        <f t="shared" si="525"/>
        <v>1.2786455759462794</v>
      </c>
      <c r="AR342" s="635">
        <f t="shared" si="525"/>
        <v>1.2786455759462794</v>
      </c>
      <c r="AS342" s="635">
        <f t="shared" si="525"/>
        <v>1.2786455759462794</v>
      </c>
      <c r="AT342" s="635">
        <f t="shared" si="525"/>
        <v>0</v>
      </c>
      <c r="AU342" s="635" t="e">
        <f t="shared" si="526"/>
        <v>#DIV/0!</v>
      </c>
      <c r="AW342" s="576">
        <f t="shared" si="527"/>
        <v>782077.55050490529</v>
      </c>
      <c r="AX342" s="576">
        <f t="shared" si="528"/>
        <v>782077.55050490529</v>
      </c>
      <c r="AY342" s="576">
        <f t="shared" si="529"/>
        <v>782077.55050490529</v>
      </c>
      <c r="AZ342" s="576" t="e">
        <f t="shared" si="530"/>
        <v>#DIV/0!</v>
      </c>
      <c r="BA342" s="576">
        <f t="shared" si="531"/>
        <v>782077.55050490529</v>
      </c>
      <c r="BC342" s="625"/>
      <c r="BD342" s="642">
        <v>1.0049950393754432</v>
      </c>
      <c r="BE342" s="642">
        <v>1.0170290059788478</v>
      </c>
      <c r="BF342" s="642">
        <v>0.94390056620751561</v>
      </c>
      <c r="BG342" s="642">
        <v>1.0443229912993832</v>
      </c>
      <c r="BH342" s="633"/>
      <c r="BI342" s="642">
        <v>0.99798556505231328</v>
      </c>
      <c r="BJ342" s="642">
        <v>0.99875054665345253</v>
      </c>
      <c r="BK342" s="642">
        <v>0.99868569164545695</v>
      </c>
      <c r="BL342" s="642">
        <v>0.99978033923709508</v>
      </c>
      <c r="BN342" s="642">
        <v>1</v>
      </c>
      <c r="BO342" s="642">
        <v>1</v>
      </c>
      <c r="BP342" s="642">
        <v>1</v>
      </c>
      <c r="BQ342" s="642">
        <v>1</v>
      </c>
      <c r="BT342" s="634">
        <f t="shared" si="532"/>
        <v>1.0923579331567863</v>
      </c>
      <c r="BU342" s="634">
        <f t="shared" si="533"/>
        <v>0.97599142637423419</v>
      </c>
      <c r="BV342" s="634">
        <f t="shared" si="534"/>
        <v>1</v>
      </c>
      <c r="BW342" s="634">
        <f t="shared" si="535"/>
        <v>1</v>
      </c>
      <c r="BX342" s="634" t="e">
        <f>#REF!</f>
        <v>#REF!</v>
      </c>
      <c r="BY342" s="634" t="e">
        <f>#REF!</f>
        <v>#REF!</v>
      </c>
      <c r="BZ342" s="634">
        <f t="shared" si="536"/>
        <v>1</v>
      </c>
      <c r="CA342" s="634" t="e">
        <f t="shared" si="537"/>
        <v>#REF!</v>
      </c>
      <c r="CB342" s="634">
        <f t="shared" si="538"/>
        <v>1.0661319772929023</v>
      </c>
      <c r="CC342" s="634"/>
      <c r="CD342" s="634" t="e">
        <f t="shared" si="539"/>
        <v>#REF!</v>
      </c>
      <c r="CG342" s="579"/>
      <c r="CI342" s="625">
        <f t="shared" si="490"/>
        <v>0.44916469696548805</v>
      </c>
      <c r="CJ342" s="625">
        <f t="shared" si="491"/>
        <v>0.4393857935441558</v>
      </c>
      <c r="CK342" s="625">
        <f t="shared" si="492"/>
        <v>0.11144950949035606</v>
      </c>
      <c r="CL342" s="625">
        <f t="shared" si="493"/>
        <v>0</v>
      </c>
      <c r="CN342" s="625">
        <f t="shared" si="494"/>
        <v>0.44801438015622519</v>
      </c>
      <c r="CO342" s="625">
        <f t="shared" si="494"/>
        <v>0.44931432762570273</v>
      </c>
      <c r="CP342" s="625">
        <f t="shared" si="494"/>
        <v>0.10234091026285355</v>
      </c>
      <c r="CQ342" s="625" t="e">
        <f t="shared" si="494"/>
        <v>#DIV/0!</v>
      </c>
      <c r="CR342" s="625" t="e">
        <f t="shared" si="495"/>
        <v>#DIV/0!</v>
      </c>
      <c r="CS342" s="625"/>
      <c r="CT342" s="625" t="e">
        <f t="shared" si="496"/>
        <v>#DIV/0!</v>
      </c>
      <c r="CU342" s="625" t="e">
        <f t="shared" si="496"/>
        <v>#DIV/0!</v>
      </c>
      <c r="CV342" s="625" t="e">
        <f t="shared" si="496"/>
        <v>#DIV/0!</v>
      </c>
      <c r="CW342" s="625" t="e">
        <f t="shared" si="496"/>
        <v>#DIV/0!</v>
      </c>
      <c r="CZ342" s="625">
        <f t="shared" si="540"/>
        <v>-3.6128914916479113E-2</v>
      </c>
      <c r="DA342" s="625">
        <f t="shared" si="541"/>
        <v>-5.2106467774112562E-2</v>
      </c>
      <c r="DB342" s="625">
        <f t="shared" si="542"/>
        <v>-3.3047656088625185E-2</v>
      </c>
      <c r="DC342" s="625">
        <f t="shared" si="543"/>
        <v>-1.9858159193805239E-2</v>
      </c>
      <c r="DE342" s="625">
        <f t="shared" si="497"/>
        <v>0.6201418580589988</v>
      </c>
      <c r="DF342" s="625">
        <f t="shared" si="498"/>
        <v>0.10796055564513414</v>
      </c>
      <c r="DG342" s="625">
        <f t="shared" si="499"/>
        <v>0.27189758629586697</v>
      </c>
      <c r="DH342" s="625">
        <f t="shared" si="500"/>
        <v>0</v>
      </c>
      <c r="DI342" s="625"/>
      <c r="DK342" s="625">
        <f t="shared" si="472"/>
        <v>-3.695852016525928E-2</v>
      </c>
      <c r="DL342" s="625">
        <f t="shared" si="472"/>
        <v>-7.7617052321093519E-2</v>
      </c>
      <c r="DM342" s="625">
        <f t="shared" si="472"/>
        <v>0.12547053497392391</v>
      </c>
      <c r="DN342" s="625" t="e">
        <f t="shared" si="472"/>
        <v>#DIV/0!</v>
      </c>
      <c r="DP342" s="625">
        <f t="shared" si="501"/>
        <v>-1.1394006985412648E-3</v>
      </c>
      <c r="DQ342" s="625">
        <f t="shared" si="502"/>
        <v>7.9835853137250946E-4</v>
      </c>
      <c r="DR342" s="625">
        <f t="shared" si="503"/>
        <v>1.5244953788254494E-3</v>
      </c>
      <c r="DS342" s="625">
        <f t="shared" si="504"/>
        <v>5.6004209590584367E-4</v>
      </c>
      <c r="DU342" s="625">
        <f t="shared" si="505"/>
        <v>0</v>
      </c>
      <c r="DV342" s="625">
        <f t="shared" si="506"/>
        <v>0</v>
      </c>
      <c r="DW342" s="625">
        <f t="shared" si="507"/>
        <v>0</v>
      </c>
      <c r="DX342" s="625">
        <f t="shared" si="508"/>
        <v>0</v>
      </c>
      <c r="EB342" s="625" t="e">
        <f t="shared" si="481"/>
        <v>#DIV/0!</v>
      </c>
      <c r="EC342" s="625">
        <f t="shared" si="482"/>
        <v>1</v>
      </c>
      <c r="ED342" s="625">
        <f t="shared" ref="ED342:ED371" si="545">EC342/EC$374</f>
        <v>1</v>
      </c>
      <c r="EE342" s="625"/>
      <c r="EF342" s="625" t="e">
        <f t="shared" si="483"/>
        <v>#DIV/0!</v>
      </c>
      <c r="EG342" s="625">
        <f t="shared" si="484"/>
        <v>1</v>
      </c>
      <c r="EH342" s="625">
        <f t="shared" ref="EH342:EH371" si="546">EG342/EG$374</f>
        <v>1</v>
      </c>
      <c r="EI342" s="625"/>
      <c r="EJ342" s="625" t="e">
        <f t="shared" si="485"/>
        <v>#DIV/0!</v>
      </c>
      <c r="EK342" s="625">
        <f t="shared" si="486"/>
        <v>1</v>
      </c>
      <c r="EL342" s="625">
        <f t="shared" ref="EL342:EL371" si="547">EK342/EK$374</f>
        <v>1</v>
      </c>
      <c r="EM342" s="625"/>
      <c r="EZ342" s="576">
        <f t="shared" si="488"/>
        <v>2003</v>
      </c>
      <c r="FA342" s="635" t="e">
        <f t="shared" si="459"/>
        <v>#REF!</v>
      </c>
      <c r="FB342" s="635">
        <f t="shared" si="460"/>
        <v>0.80689744440553934</v>
      </c>
      <c r="FC342" s="635" t="e">
        <f t="shared" si="461"/>
        <v>#REF!</v>
      </c>
      <c r="FD342" s="635" t="e">
        <f t="shared" si="462"/>
        <v>#REF!</v>
      </c>
      <c r="FE342" s="635">
        <f t="shared" si="463"/>
        <v>1</v>
      </c>
    </row>
    <row r="343" spans="1:166" hidden="1" x14ac:dyDescent="0.2">
      <c r="A343" s="619" t="s">
        <v>557</v>
      </c>
      <c r="B343" s="575">
        <f t="shared" si="471"/>
        <v>1982</v>
      </c>
      <c r="D343" s="432">
        <f>Conversion_factors!$O44*D194+D269</f>
        <v>825.18117397649257</v>
      </c>
      <c r="E343" s="432">
        <f>Conversion_factors!$O44*E194+E269</f>
        <v>691.02783577014293</v>
      </c>
      <c r="F343" s="432">
        <f>Conversion_factors!$O44*F194+F269</f>
        <v>191.15404564141156</v>
      </c>
      <c r="G343" s="432">
        <v>0</v>
      </c>
      <c r="H343" s="630">
        <f t="shared" si="509"/>
        <v>1707.3630553880471</v>
      </c>
      <c r="I343" s="625"/>
      <c r="J343" s="639">
        <f t="shared" si="510"/>
        <v>300516.71081344195</v>
      </c>
      <c r="K343" s="639">
        <f t="shared" si="510"/>
        <v>45299.316742326446</v>
      </c>
      <c r="L343" s="639">
        <f t="shared" si="510"/>
        <v>123379.6</v>
      </c>
      <c r="M343" s="639">
        <f t="shared" si="510"/>
        <v>0</v>
      </c>
      <c r="N343" s="639">
        <f t="shared" si="511"/>
        <v>469195.62755576835</v>
      </c>
      <c r="O343" s="640"/>
      <c r="R343" s="638">
        <f t="shared" si="544"/>
        <v>235139.85648273892</v>
      </c>
      <c r="S343" s="638">
        <f t="shared" si="544"/>
        <v>35444.534211507576</v>
      </c>
      <c r="T343" s="638">
        <f t="shared" si="544"/>
        <v>96538.59633419117</v>
      </c>
      <c r="U343" s="638">
        <f t="shared" si="544"/>
        <v>0</v>
      </c>
      <c r="V343" s="638">
        <f t="shared" si="544"/>
        <v>367122.98702843767</v>
      </c>
      <c r="X343" s="645">
        <f t="shared" si="513"/>
        <v>2.7458745030946301</v>
      </c>
      <c r="Y343" s="645">
        <f t="shared" si="514"/>
        <v>15.254707696826372</v>
      </c>
      <c r="Z343" s="645">
        <f t="shared" si="515"/>
        <v>1.549316464321586</v>
      </c>
      <c r="AA343" s="645" t="e">
        <f t="shared" si="516"/>
        <v>#DIV/0!</v>
      </c>
      <c r="AB343" s="645">
        <f t="shared" si="517"/>
        <v>3.6389151030294093</v>
      </c>
      <c r="AE343" s="645">
        <f t="shared" si="518"/>
        <v>3.5093207349859348E-3</v>
      </c>
      <c r="AF343" s="645">
        <f t="shared" si="519"/>
        <v>1.9496033764940572E-2</v>
      </c>
      <c r="AG343" s="645">
        <f t="shared" si="520"/>
        <v>1.9800789829146331E-3</v>
      </c>
      <c r="AH343" s="645" t="e">
        <f t="shared" si="521"/>
        <v>#DIV/0!</v>
      </c>
      <c r="AI343" s="645">
        <f t="shared" si="522"/>
        <v>4.6506569071246779E-3</v>
      </c>
      <c r="AK343" s="641">
        <f t="shared" si="523"/>
        <v>2.7458745030946299E-3</v>
      </c>
      <c r="AL343" s="641">
        <f t="shared" si="523"/>
        <v>1.5254707696826372E-2</v>
      </c>
      <c r="AM343" s="641">
        <f t="shared" si="523"/>
        <v>1.549316464321586E-3</v>
      </c>
      <c r="AN343" s="641"/>
      <c r="AO343" s="641" t="e">
        <f t="shared" si="524"/>
        <v>#DIV/0!</v>
      </c>
      <c r="AQ343" s="635">
        <f t="shared" si="525"/>
        <v>1.2780339127046385</v>
      </c>
      <c r="AR343" s="635">
        <f t="shared" si="525"/>
        <v>1.2780339127046385</v>
      </c>
      <c r="AS343" s="635">
        <f t="shared" si="525"/>
        <v>1.2780339127046385</v>
      </c>
      <c r="AT343" s="635">
        <f t="shared" si="525"/>
        <v>0</v>
      </c>
      <c r="AU343" s="635" t="e">
        <f t="shared" si="526"/>
        <v>#DIV/0!</v>
      </c>
      <c r="AW343" s="576">
        <f t="shared" si="527"/>
        <v>782451.8505019563</v>
      </c>
      <c r="AX343" s="576">
        <f t="shared" si="528"/>
        <v>782451.8505019563</v>
      </c>
      <c r="AY343" s="576">
        <f t="shared" si="529"/>
        <v>782451.8505019563</v>
      </c>
      <c r="AZ343" s="576" t="e">
        <f t="shared" si="530"/>
        <v>#DIV/0!</v>
      </c>
      <c r="BA343" s="576">
        <f t="shared" si="531"/>
        <v>782451.85050195642</v>
      </c>
      <c r="BC343" s="625"/>
      <c r="BD343" s="642">
        <v>0.97667825008480591</v>
      </c>
      <c r="BE343" s="642">
        <v>1.0207673446494183</v>
      </c>
      <c r="BF343" s="642">
        <v>0.95824260178675158</v>
      </c>
      <c r="BG343" s="642">
        <v>1.0246007607055634</v>
      </c>
      <c r="BH343" s="633"/>
      <c r="BI343" s="642">
        <v>0.99894158776501174</v>
      </c>
      <c r="BJ343" s="642">
        <v>0.99999100639210159</v>
      </c>
      <c r="BK343" s="642">
        <v>0.99969967538765303</v>
      </c>
      <c r="BL343" s="642">
        <v>0.99961640856614276</v>
      </c>
      <c r="BN343" s="642">
        <v>1</v>
      </c>
      <c r="BO343" s="642">
        <v>1</v>
      </c>
      <c r="BP343" s="642">
        <v>1</v>
      </c>
      <c r="BQ343" s="642">
        <v>1</v>
      </c>
      <c r="BT343" s="634">
        <f t="shared" si="532"/>
        <v>1.0331564536945166</v>
      </c>
      <c r="BU343" s="634">
        <f t="shared" si="533"/>
        <v>0.94139354656751317</v>
      </c>
      <c r="BV343" s="634">
        <f t="shared" si="534"/>
        <v>1</v>
      </c>
      <c r="BW343" s="634">
        <f t="shared" si="535"/>
        <v>1</v>
      </c>
      <c r="BX343" s="634" t="e">
        <f>#REF!</f>
        <v>#REF!</v>
      </c>
      <c r="BY343" s="634" t="e">
        <f>#REF!</f>
        <v>#REF!</v>
      </c>
      <c r="BZ343" s="634">
        <f t="shared" si="536"/>
        <v>1</v>
      </c>
      <c r="CA343" s="634" t="e">
        <f t="shared" si="537"/>
        <v>#REF!</v>
      </c>
      <c r="CB343" s="634">
        <f t="shared" si="538"/>
        <v>0.97260681810259564</v>
      </c>
      <c r="CC343" s="634"/>
      <c r="CD343" s="634" t="e">
        <f t="shared" si="539"/>
        <v>#REF!</v>
      </c>
      <c r="CG343" s="579"/>
      <c r="CI343" s="625">
        <f t="shared" si="490"/>
        <v>0.48330738525260319</v>
      </c>
      <c r="CJ343" s="625">
        <f t="shared" si="491"/>
        <v>0.40473397476267114</v>
      </c>
      <c r="CK343" s="625">
        <f t="shared" si="492"/>
        <v>0.11195863998472565</v>
      </c>
      <c r="CL343" s="625">
        <f t="shared" si="493"/>
        <v>0</v>
      </c>
      <c r="CN343" s="625">
        <f t="shared" si="494"/>
        <v>0.46602760945008159</v>
      </c>
      <c r="CO343" s="625">
        <f t="shared" si="494"/>
        <v>0.42182269652162868</v>
      </c>
      <c r="CP343" s="625">
        <f t="shared" si="494"/>
        <v>0.11170388135887689</v>
      </c>
      <c r="CQ343" s="625" t="e">
        <f t="shared" si="494"/>
        <v>#DIV/0!</v>
      </c>
      <c r="CR343" s="625" t="e">
        <f t="shared" si="495"/>
        <v>#DIV/0!</v>
      </c>
      <c r="CS343" s="625"/>
      <c r="CT343" s="625" t="e">
        <f t="shared" si="496"/>
        <v>#DIV/0!</v>
      </c>
      <c r="CU343" s="625" t="e">
        <f t="shared" si="496"/>
        <v>#DIV/0!</v>
      </c>
      <c r="CV343" s="625" t="e">
        <f t="shared" si="496"/>
        <v>#DIV/0!</v>
      </c>
      <c r="CW343" s="625" t="e">
        <f t="shared" si="496"/>
        <v>#DIV/0!</v>
      </c>
      <c r="CZ343" s="625">
        <f t="shared" si="540"/>
        <v>-2.8580611108398119E-2</v>
      </c>
      <c r="DA343" s="625">
        <f t="shared" si="541"/>
        <v>3.6690053577586447E-3</v>
      </c>
      <c r="DB343" s="625">
        <f t="shared" si="542"/>
        <v>1.5080155494454711E-2</v>
      </c>
      <c r="DC343" s="625">
        <f t="shared" si="543"/>
        <v>-1.9065785287808515E-2</v>
      </c>
      <c r="DE343" s="625">
        <f t="shared" si="497"/>
        <v>0.64049341716792252</v>
      </c>
      <c r="DF343" s="625">
        <f t="shared" si="498"/>
        <v>9.6546758072552988E-2</v>
      </c>
      <c r="DG343" s="625">
        <f t="shared" si="499"/>
        <v>0.26295982475952456</v>
      </c>
      <c r="DH343" s="625">
        <f t="shared" si="500"/>
        <v>0</v>
      </c>
      <c r="DI343" s="625"/>
      <c r="DK343" s="625">
        <f t="shared" si="472"/>
        <v>3.2290588449648008E-2</v>
      </c>
      <c r="DL343" s="625">
        <f t="shared" si="472"/>
        <v>-0.11173850429964652</v>
      </c>
      <c r="DM343" s="625">
        <f t="shared" si="472"/>
        <v>-3.3424211482310055E-2</v>
      </c>
      <c r="DN343" s="625" t="e">
        <f t="shared" si="472"/>
        <v>#DIV/0!</v>
      </c>
      <c r="DP343" s="625">
        <f t="shared" si="501"/>
        <v>9.5749390195779232E-4</v>
      </c>
      <c r="DQ343" s="625">
        <f t="shared" si="502"/>
        <v>1.2412409158367836E-3</v>
      </c>
      <c r="DR343" s="625">
        <f t="shared" si="503"/>
        <v>1.0148030964821412E-3</v>
      </c>
      <c r="DS343" s="625">
        <f t="shared" si="504"/>
        <v>-1.6398013200710318E-4</v>
      </c>
      <c r="DU343" s="625">
        <f t="shared" si="505"/>
        <v>0</v>
      </c>
      <c r="DV343" s="625">
        <f t="shared" si="506"/>
        <v>0</v>
      </c>
      <c r="DW343" s="625">
        <f t="shared" si="507"/>
        <v>0</v>
      </c>
      <c r="DX343" s="625">
        <f t="shared" si="508"/>
        <v>0</v>
      </c>
      <c r="EB343" s="625" t="e">
        <f t="shared" ref="EB343:EB371" si="548">EXP(SUMPRODUCT($CT343:$CW343,CZ343:DC343))</f>
        <v>#DIV/0!</v>
      </c>
      <c r="EC343" s="625">
        <f t="shared" si="482"/>
        <v>1</v>
      </c>
      <c r="ED343" s="625">
        <f t="shared" si="545"/>
        <v>1</v>
      </c>
      <c r="EE343" s="625"/>
      <c r="EF343" s="625" t="e">
        <f t="shared" ref="EF343:EF371" si="549">EXP(SUMPRODUCT($CT343:$CW343,DK343:DN343))</f>
        <v>#DIV/0!</v>
      </c>
      <c r="EG343" s="625">
        <f t="shared" si="484"/>
        <v>1</v>
      </c>
      <c r="EH343" s="625">
        <f t="shared" si="546"/>
        <v>1</v>
      </c>
      <c r="EI343" s="625"/>
      <c r="EJ343" s="625" t="e">
        <f t="shared" ref="EJ343:EJ371" si="550">EXP(SUMPRODUCT($CT343:$CW343,DP343:DS343))</f>
        <v>#DIV/0!</v>
      </c>
      <c r="EK343" s="625">
        <f t="shared" si="486"/>
        <v>1</v>
      </c>
      <c r="EL343" s="625">
        <f t="shared" si="547"/>
        <v>1</v>
      </c>
      <c r="EM343" s="625"/>
      <c r="EZ343" s="576">
        <f t="shared" si="488"/>
        <v>2004</v>
      </c>
      <c r="FA343" s="635" t="e">
        <f t="shared" si="459"/>
        <v>#REF!</v>
      </c>
      <c r="FB343" s="635">
        <f t="shared" si="460"/>
        <v>0.82294456833809249</v>
      </c>
      <c r="FC343" s="635" t="e">
        <f t="shared" si="461"/>
        <v>#REF!</v>
      </c>
      <c r="FD343" s="635" t="e">
        <f t="shared" si="462"/>
        <v>#REF!</v>
      </c>
      <c r="FE343" s="635">
        <f t="shared" si="463"/>
        <v>1</v>
      </c>
    </row>
    <row r="344" spans="1:166" hidden="1" x14ac:dyDescent="0.2">
      <c r="A344" s="619" t="s">
        <v>557</v>
      </c>
      <c r="B344" s="575">
        <f t="shared" si="471"/>
        <v>1983</v>
      </c>
      <c r="D344" s="432">
        <f>Conversion_factors!$O45*D195+D270</f>
        <v>798.11227134439275</v>
      </c>
      <c r="E344" s="432">
        <f>Conversion_factors!$O45*E195+E270</f>
        <v>666.77061677969323</v>
      </c>
      <c r="F344" s="432">
        <f>Conversion_factors!$O45*F195+F270</f>
        <v>157.16182262166143</v>
      </c>
      <c r="G344" s="432">
        <v>0</v>
      </c>
      <c r="H344" s="630">
        <f t="shared" si="509"/>
        <v>1622.0447107457476</v>
      </c>
      <c r="I344" s="625"/>
      <c r="J344" s="639">
        <f t="shared" si="510"/>
        <v>291226.6928887096</v>
      </c>
      <c r="K344" s="639">
        <f t="shared" si="510"/>
        <v>42956.207508355968</v>
      </c>
      <c r="L344" s="639">
        <f t="shared" si="510"/>
        <v>101505.2</v>
      </c>
      <c r="M344" s="639">
        <f t="shared" si="510"/>
        <v>0</v>
      </c>
      <c r="N344" s="639">
        <f t="shared" si="511"/>
        <v>435688.10039706557</v>
      </c>
      <c r="O344" s="640"/>
      <c r="R344" s="638">
        <f t="shared" si="544"/>
        <v>227736.54937801097</v>
      </c>
      <c r="S344" s="638">
        <f t="shared" si="544"/>
        <v>33591.352411014021</v>
      </c>
      <c r="T344" s="638">
        <f t="shared" si="544"/>
        <v>79376.116806568549</v>
      </c>
      <c r="U344" s="638">
        <f t="shared" si="544"/>
        <v>0</v>
      </c>
      <c r="V344" s="638">
        <f t="shared" si="544"/>
        <v>340704.01859559352</v>
      </c>
      <c r="X344" s="645">
        <f t="shared" si="513"/>
        <v>2.7405189525308598</v>
      </c>
      <c r="Y344" s="645">
        <f t="shared" si="514"/>
        <v>15.52210158799496</v>
      </c>
      <c r="Z344" s="645">
        <f t="shared" si="515"/>
        <v>1.5483130186597478</v>
      </c>
      <c r="AA344" s="645" t="e">
        <f t="shared" si="516"/>
        <v>#DIV/0!</v>
      </c>
      <c r="AB344" s="645">
        <f t="shared" si="517"/>
        <v>3.7229493054033207</v>
      </c>
      <c r="AE344" s="645">
        <f t="shared" si="518"/>
        <v>3.5045418643787278E-3</v>
      </c>
      <c r="AF344" s="645">
        <f t="shared" si="519"/>
        <v>1.9849472227890137E-2</v>
      </c>
      <c r="AG344" s="645">
        <f t="shared" si="520"/>
        <v>1.979963608003761E-3</v>
      </c>
      <c r="AH344" s="645" t="e">
        <f t="shared" si="521"/>
        <v>#DIV/0!</v>
      </c>
      <c r="AI344" s="645">
        <f t="shared" si="522"/>
        <v>4.760861692890893E-3</v>
      </c>
      <c r="AK344" s="641">
        <f t="shared" si="523"/>
        <v>2.7405189525308593E-3</v>
      </c>
      <c r="AL344" s="641">
        <f t="shared" si="523"/>
        <v>1.5522101587994962E-2</v>
      </c>
      <c r="AM344" s="641">
        <f t="shared" si="523"/>
        <v>1.548313018659748E-3</v>
      </c>
      <c r="AN344" s="641"/>
      <c r="AO344" s="641" t="e">
        <f t="shared" si="524"/>
        <v>#DIV/0!</v>
      </c>
      <c r="AQ344" s="635">
        <f t="shared" si="525"/>
        <v>1.2787876767435948</v>
      </c>
      <c r="AR344" s="635">
        <f t="shared" si="525"/>
        <v>1.2787876767435946</v>
      </c>
      <c r="AS344" s="635">
        <f t="shared" si="525"/>
        <v>1.2787876767435946</v>
      </c>
      <c r="AT344" s="635">
        <f t="shared" si="525"/>
        <v>0</v>
      </c>
      <c r="AU344" s="635" t="e">
        <f t="shared" si="526"/>
        <v>#DIV/0!</v>
      </c>
      <c r="AW344" s="576">
        <f t="shared" si="527"/>
        <v>781990.64487896732</v>
      </c>
      <c r="AX344" s="576">
        <f t="shared" si="528"/>
        <v>781990.64487896732</v>
      </c>
      <c r="AY344" s="576">
        <f t="shared" si="529"/>
        <v>781990.64487896732</v>
      </c>
      <c r="AZ344" s="576" t="e">
        <f t="shared" si="530"/>
        <v>#DIV/0!</v>
      </c>
      <c r="BA344" s="576">
        <f t="shared" si="531"/>
        <v>781990.6448789672</v>
      </c>
      <c r="BC344" s="625"/>
      <c r="BD344" s="642">
        <v>0.97244869940160372</v>
      </c>
      <c r="BE344" s="642">
        <v>0.98810905620563438</v>
      </c>
      <c r="BF344" s="642">
        <v>0.94226311746254299</v>
      </c>
      <c r="BG344" s="642">
        <v>1.0216688813146275</v>
      </c>
      <c r="BH344" s="633"/>
      <c r="BI344" s="642">
        <v>0.99954444958382138</v>
      </c>
      <c r="BJ344" s="642">
        <v>1.0014481343959658</v>
      </c>
      <c r="BK344" s="642">
        <v>1.0008551244917445</v>
      </c>
      <c r="BL344" s="642">
        <v>0.99925286224562015</v>
      </c>
      <c r="BN344" s="642">
        <v>1</v>
      </c>
      <c r="BO344" s="642">
        <v>1</v>
      </c>
      <c r="BP344" s="642">
        <v>1</v>
      </c>
      <c r="BQ344" s="642">
        <v>1</v>
      </c>
      <c r="BT344" s="634">
        <f t="shared" si="532"/>
        <v>0.95937375859204932</v>
      </c>
      <c r="BU344" s="634">
        <f t="shared" si="533"/>
        <v>0.96313333811689272</v>
      </c>
      <c r="BV344" s="634">
        <f t="shared" si="534"/>
        <v>1</v>
      </c>
      <c r="BW344" s="634">
        <f t="shared" si="535"/>
        <v>1</v>
      </c>
      <c r="BX344" s="634" t="e">
        <f>#REF!</f>
        <v>#REF!</v>
      </c>
      <c r="BY344" s="634" t="e">
        <f>#REF!</f>
        <v>#REF!</v>
      </c>
      <c r="BZ344" s="634">
        <f t="shared" si="536"/>
        <v>1</v>
      </c>
      <c r="CA344" s="634" t="e">
        <f t="shared" si="537"/>
        <v>#REF!</v>
      </c>
      <c r="CB344" s="634">
        <f t="shared" si="538"/>
        <v>0.92400485061451043</v>
      </c>
      <c r="CC344" s="634"/>
      <c r="CD344" s="634" t="e">
        <f t="shared" si="539"/>
        <v>#REF!</v>
      </c>
      <c r="CG344" s="579"/>
      <c r="CI344" s="625">
        <f t="shared" si="490"/>
        <v>0.49204085809536929</v>
      </c>
      <c r="CJ344" s="625">
        <f t="shared" si="491"/>
        <v>0.41106796401015377</v>
      </c>
      <c r="CK344" s="625">
        <f t="shared" si="492"/>
        <v>9.6891177894476821E-2</v>
      </c>
      <c r="CL344" s="625">
        <f t="shared" si="493"/>
        <v>0</v>
      </c>
      <c r="CN344" s="625">
        <f t="shared" si="494"/>
        <v>0.48766108783722373</v>
      </c>
      <c r="CO344" s="625">
        <f t="shared" si="494"/>
        <v>0.40789277293929038</v>
      </c>
      <c r="CP344" s="625">
        <f t="shared" si="494"/>
        <v>0.10424348320884048</v>
      </c>
      <c r="CQ344" s="625" t="e">
        <f t="shared" si="494"/>
        <v>#DIV/0!</v>
      </c>
      <c r="CR344" s="625" t="e">
        <f t="shared" si="495"/>
        <v>#DIV/0!</v>
      </c>
      <c r="CS344" s="625"/>
      <c r="CT344" s="625" t="e">
        <f t="shared" si="496"/>
        <v>#DIV/0!</v>
      </c>
      <c r="CU344" s="625" t="e">
        <f t="shared" si="496"/>
        <v>#DIV/0!</v>
      </c>
      <c r="CV344" s="625" t="e">
        <f t="shared" si="496"/>
        <v>#DIV/0!</v>
      </c>
      <c r="CW344" s="625" t="e">
        <f t="shared" si="496"/>
        <v>#DIV/0!</v>
      </c>
      <c r="CZ344" s="625">
        <f t="shared" si="540"/>
        <v>-4.3399505845497528E-3</v>
      </c>
      <c r="DA344" s="625">
        <f t="shared" si="541"/>
        <v>-3.2516849688118209E-2</v>
      </c>
      <c r="DB344" s="625">
        <f t="shared" si="542"/>
        <v>-1.6816430209645614E-2</v>
      </c>
      <c r="DC344" s="625">
        <f t="shared" si="543"/>
        <v>-2.8655865649482738E-3</v>
      </c>
      <c r="DE344" s="625">
        <f t="shared" si="497"/>
        <v>0.66842930211612239</v>
      </c>
      <c r="DF344" s="625">
        <f t="shared" si="498"/>
        <v>9.859394247675736E-2</v>
      </c>
      <c r="DG344" s="625">
        <f t="shared" si="499"/>
        <v>0.23297675540712026</v>
      </c>
      <c r="DH344" s="625">
        <f t="shared" si="500"/>
        <v>0</v>
      </c>
      <c r="DI344" s="625"/>
      <c r="DK344" s="625">
        <f t="shared" si="472"/>
        <v>4.2691791314349699E-2</v>
      </c>
      <c r="DL344" s="625">
        <f t="shared" si="472"/>
        <v>2.0982393788881611E-2</v>
      </c>
      <c r="DM344" s="625">
        <f t="shared" si="472"/>
        <v>-0.12106257655287056</v>
      </c>
      <c r="DN344" s="625" t="e">
        <f t="shared" si="472"/>
        <v>#DIV/0!</v>
      </c>
      <c r="DP344" s="625">
        <f t="shared" si="501"/>
        <v>6.0331853796266426E-4</v>
      </c>
      <c r="DQ344" s="625">
        <f t="shared" si="502"/>
        <v>1.4560805088853301E-3</v>
      </c>
      <c r="DR344" s="625">
        <f t="shared" si="503"/>
        <v>1.1551287999104207E-3</v>
      </c>
      <c r="DS344" s="625">
        <f t="shared" si="504"/>
        <v>-3.6375197701996791E-4</v>
      </c>
      <c r="DU344" s="625">
        <f t="shared" si="505"/>
        <v>0</v>
      </c>
      <c r="DV344" s="625">
        <f t="shared" si="506"/>
        <v>0</v>
      </c>
      <c r="DW344" s="625">
        <f t="shared" si="507"/>
        <v>0</v>
      </c>
      <c r="DX344" s="625">
        <f t="shared" si="508"/>
        <v>0</v>
      </c>
      <c r="EB344" s="625" t="e">
        <f t="shared" si="548"/>
        <v>#DIV/0!</v>
      </c>
      <c r="EC344" s="625">
        <f t="shared" si="482"/>
        <v>1</v>
      </c>
      <c r="ED344" s="625">
        <f t="shared" si="545"/>
        <v>1</v>
      </c>
      <c r="EE344" s="625"/>
      <c r="EF344" s="625" t="e">
        <f t="shared" si="549"/>
        <v>#DIV/0!</v>
      </c>
      <c r="EG344" s="625">
        <f t="shared" si="484"/>
        <v>1</v>
      </c>
      <c r="EH344" s="625">
        <f t="shared" si="546"/>
        <v>1</v>
      </c>
      <c r="EI344" s="625"/>
      <c r="EJ344" s="625" t="e">
        <f t="shared" si="550"/>
        <v>#DIV/0!</v>
      </c>
      <c r="EK344" s="625">
        <f t="shared" si="486"/>
        <v>1</v>
      </c>
      <c r="EL344" s="625">
        <f t="shared" si="547"/>
        <v>1</v>
      </c>
      <c r="EM344" s="625"/>
      <c r="EZ344" s="576">
        <f t="shared" si="488"/>
        <v>2005</v>
      </c>
      <c r="FA344" s="635" t="e">
        <f t="shared" si="459"/>
        <v>#REF!</v>
      </c>
      <c r="FB344" s="635">
        <f t="shared" si="460"/>
        <v>0.81915184936438268</v>
      </c>
      <c r="FC344" s="635" t="e">
        <f t="shared" si="461"/>
        <v>#REF!</v>
      </c>
      <c r="FD344" s="635" t="e">
        <f t="shared" si="462"/>
        <v>#REF!</v>
      </c>
      <c r="FE344" s="635">
        <f t="shared" si="463"/>
        <v>1</v>
      </c>
    </row>
    <row r="345" spans="1:166" hidden="1" x14ac:dyDescent="0.2">
      <c r="A345" s="619" t="s">
        <v>557</v>
      </c>
      <c r="B345" s="575">
        <f t="shared" si="471"/>
        <v>1984</v>
      </c>
      <c r="D345" s="432">
        <f>Conversion_factors!$O46*D196+D271</f>
        <v>822.28657814665894</v>
      </c>
      <c r="E345" s="432">
        <f>Conversion_factors!$O46*E196+E271</f>
        <v>777.9274403735011</v>
      </c>
      <c r="F345" s="432">
        <f>Conversion_factors!$O46*F196+F271</f>
        <v>177.72347483677618</v>
      </c>
      <c r="G345" s="432">
        <v>0</v>
      </c>
      <c r="H345" s="630">
        <f t="shared" si="509"/>
        <v>1777.9374933569363</v>
      </c>
      <c r="I345" s="625"/>
      <c r="J345" s="639">
        <f t="shared" si="510"/>
        <v>302848.5462217062</v>
      </c>
      <c r="K345" s="639">
        <f t="shared" si="510"/>
        <v>52308.689246084599</v>
      </c>
      <c r="L345" s="639">
        <f t="shared" si="510"/>
        <v>115172.2</v>
      </c>
      <c r="M345" s="639">
        <f t="shared" si="510"/>
        <v>0</v>
      </c>
      <c r="N345" s="639">
        <f t="shared" si="511"/>
        <v>470329.43546779081</v>
      </c>
      <c r="O345" s="640"/>
      <c r="R345" s="638">
        <f t="shared" si="544"/>
        <v>237020.00793269437</v>
      </c>
      <c r="S345" s="638">
        <f t="shared" si="544"/>
        <v>40938.634491510711</v>
      </c>
      <c r="T345" s="638">
        <f t="shared" si="544"/>
        <v>90137.846452271697</v>
      </c>
      <c r="U345" s="638">
        <f t="shared" si="544"/>
        <v>0</v>
      </c>
      <c r="V345" s="638">
        <f t="shared" si="544"/>
        <v>368096.48887647677</v>
      </c>
      <c r="X345" s="645">
        <f t="shared" si="513"/>
        <v>2.7151742625328241</v>
      </c>
      <c r="Y345" s="645">
        <f t="shared" si="514"/>
        <v>14.871858797947807</v>
      </c>
      <c r="Z345" s="645">
        <f t="shared" si="515"/>
        <v>1.5431108795071742</v>
      </c>
      <c r="AA345" s="645" t="e">
        <f t="shared" si="516"/>
        <v>#DIV/0!</v>
      </c>
      <c r="AB345" s="645">
        <f t="shared" si="517"/>
        <v>3.7801960908285386</v>
      </c>
      <c r="AE345" s="645">
        <f t="shared" si="518"/>
        <v>3.4692707392878007E-3</v>
      </c>
      <c r="AF345" s="645">
        <f t="shared" si="519"/>
        <v>1.9002281097939819E-2</v>
      </c>
      <c r="AG345" s="645">
        <f t="shared" si="520"/>
        <v>1.9716853888991164E-3</v>
      </c>
      <c r="AH345" s="645" t="e">
        <f t="shared" si="521"/>
        <v>#DIV/0!</v>
      </c>
      <c r="AI345" s="645">
        <f t="shared" si="522"/>
        <v>4.8300854452147848E-3</v>
      </c>
      <c r="AK345" s="641">
        <f t="shared" si="523"/>
        <v>2.7151742625328239E-3</v>
      </c>
      <c r="AL345" s="641">
        <f t="shared" si="523"/>
        <v>1.4871858797947808E-2</v>
      </c>
      <c r="AM345" s="641">
        <f t="shared" si="523"/>
        <v>1.5431108795071742E-3</v>
      </c>
      <c r="AN345" s="641"/>
      <c r="AO345" s="641" t="e">
        <f t="shared" si="524"/>
        <v>#DIV/0!</v>
      </c>
      <c r="AQ345" s="635">
        <f t="shared" si="525"/>
        <v>1.277734098750452</v>
      </c>
      <c r="AR345" s="635">
        <f t="shared" si="525"/>
        <v>1.2777340987504517</v>
      </c>
      <c r="AS345" s="635">
        <f t="shared" si="525"/>
        <v>1.277734098750452</v>
      </c>
      <c r="AT345" s="635">
        <f t="shared" si="525"/>
        <v>0</v>
      </c>
      <c r="AU345" s="635" t="e">
        <f t="shared" si="526"/>
        <v>#DIV/0!</v>
      </c>
      <c r="AW345" s="576">
        <f t="shared" si="527"/>
        <v>782635.44893882121</v>
      </c>
      <c r="AX345" s="576">
        <f t="shared" si="528"/>
        <v>782635.44893882121</v>
      </c>
      <c r="AY345" s="576">
        <f t="shared" si="529"/>
        <v>782635.44893882121</v>
      </c>
      <c r="AZ345" s="576" t="e">
        <f t="shared" si="530"/>
        <v>#DIV/0!</v>
      </c>
      <c r="BA345" s="576">
        <f t="shared" si="531"/>
        <v>782635.44893882109</v>
      </c>
      <c r="BC345" s="625"/>
      <c r="BD345" s="642">
        <v>1.0099562095610142</v>
      </c>
      <c r="BE345" s="642">
        <v>1.0177754961292376</v>
      </c>
      <c r="BF345" s="642">
        <v>1.0095364234587647</v>
      </c>
      <c r="BG345" s="642">
        <v>1.0057284867474223</v>
      </c>
      <c r="BH345" s="633"/>
      <c r="BI345" s="642">
        <v>0.99979543013490124</v>
      </c>
      <c r="BJ345" s="642">
        <v>1.0007879478422859</v>
      </c>
      <c r="BK345" s="642">
        <v>1.0004519592172241</v>
      </c>
      <c r="BL345" s="642">
        <v>0.99958877372473987</v>
      </c>
      <c r="BN345" s="642">
        <v>1</v>
      </c>
      <c r="BO345" s="642">
        <v>1</v>
      </c>
      <c r="BP345" s="642">
        <v>1</v>
      </c>
      <c r="BQ345" s="642">
        <v>1</v>
      </c>
      <c r="BT345" s="634">
        <f t="shared" si="532"/>
        <v>1.0356530689499874</v>
      </c>
      <c r="BU345" s="634">
        <f t="shared" si="533"/>
        <v>0.97794317919182472</v>
      </c>
      <c r="BV345" s="634">
        <f t="shared" si="534"/>
        <v>1</v>
      </c>
      <c r="BW345" s="634">
        <f t="shared" si="535"/>
        <v>1</v>
      </c>
      <c r="BX345" s="634" t="e">
        <f>#REF!</f>
        <v>#REF!</v>
      </c>
      <c r="BY345" s="634" t="e">
        <f>#REF!</f>
        <v>#REF!</v>
      </c>
      <c r="BZ345" s="634">
        <f t="shared" si="536"/>
        <v>1</v>
      </c>
      <c r="CA345" s="634" t="e">
        <f t="shared" si="537"/>
        <v>#REF!</v>
      </c>
      <c r="CB345" s="634">
        <f t="shared" si="538"/>
        <v>1.0128098547887208</v>
      </c>
      <c r="CC345" s="634"/>
      <c r="CD345" s="634" t="e">
        <f t="shared" si="539"/>
        <v>#REF!</v>
      </c>
      <c r="CG345" s="579"/>
      <c r="CI345" s="625">
        <f t="shared" si="490"/>
        <v>0.4624946496820278</v>
      </c>
      <c r="CJ345" s="625">
        <f t="shared" si="491"/>
        <v>0.4375448761726099</v>
      </c>
      <c r="CK345" s="625">
        <f t="shared" si="492"/>
        <v>9.996047414536223E-2</v>
      </c>
      <c r="CL345" s="625">
        <f t="shared" si="493"/>
        <v>0</v>
      </c>
      <c r="CN345" s="625">
        <f t="shared" si="494"/>
        <v>0.47711528853058566</v>
      </c>
      <c r="CO345" s="625">
        <f t="shared" si="494"/>
        <v>0.42416870339355528</v>
      </c>
      <c r="CP345" s="625">
        <f t="shared" si="494"/>
        <v>9.8417849463139598E-2</v>
      </c>
      <c r="CQ345" s="625" t="e">
        <f t="shared" si="494"/>
        <v>#DIV/0!</v>
      </c>
      <c r="CR345" s="625" t="e">
        <f t="shared" si="495"/>
        <v>#DIV/0!</v>
      </c>
      <c r="CS345" s="625"/>
      <c r="CT345" s="625" t="e">
        <f t="shared" si="496"/>
        <v>#DIV/0!</v>
      </c>
      <c r="CU345" s="625" t="e">
        <f t="shared" si="496"/>
        <v>#DIV/0!</v>
      </c>
      <c r="CV345" s="625" t="e">
        <f t="shared" si="496"/>
        <v>#DIV/0!</v>
      </c>
      <c r="CW345" s="625" t="e">
        <f t="shared" si="496"/>
        <v>#DIV/0!</v>
      </c>
      <c r="CZ345" s="625">
        <f t="shared" si="540"/>
        <v>3.7844929181872114E-2</v>
      </c>
      <c r="DA345" s="625">
        <f t="shared" si="541"/>
        <v>2.9581566103734493E-2</v>
      </c>
      <c r="DB345" s="625">
        <f t="shared" si="542"/>
        <v>6.896196431901927E-2</v>
      </c>
      <c r="DC345" s="625">
        <f t="shared" si="543"/>
        <v>-1.5725307038848488E-2</v>
      </c>
      <c r="DE345" s="625">
        <f t="shared" si="497"/>
        <v>0.64390727729063413</v>
      </c>
      <c r="DF345" s="625">
        <f t="shared" si="498"/>
        <v>0.11121712846668473</v>
      </c>
      <c r="DG345" s="625">
        <f t="shared" si="499"/>
        <v>0.24487559424268107</v>
      </c>
      <c r="DH345" s="625">
        <f t="shared" si="500"/>
        <v>0</v>
      </c>
      <c r="DI345" s="625"/>
      <c r="DK345" s="625">
        <f t="shared" si="472"/>
        <v>-3.7375898576652106E-2</v>
      </c>
      <c r="DL345" s="625">
        <f t="shared" si="472"/>
        <v>0.12047457853404685</v>
      </c>
      <c r="DM345" s="625">
        <f t="shared" si="472"/>
        <v>4.9811616592292413E-2</v>
      </c>
      <c r="DN345" s="625" t="e">
        <f t="shared" si="472"/>
        <v>#DIV/0!</v>
      </c>
      <c r="DP345" s="625">
        <f t="shared" si="501"/>
        <v>2.5106341842546809E-4</v>
      </c>
      <c r="DQ345" s="625">
        <f t="shared" si="502"/>
        <v>-6.5944928618680461E-4</v>
      </c>
      <c r="DR345" s="625">
        <f t="shared" si="503"/>
        <v>-4.0290196667576986E-4</v>
      </c>
      <c r="DS345" s="625">
        <f t="shared" si="504"/>
        <v>3.3610614891851898E-4</v>
      </c>
      <c r="DU345" s="625">
        <f t="shared" si="505"/>
        <v>0</v>
      </c>
      <c r="DV345" s="625">
        <f t="shared" si="506"/>
        <v>0</v>
      </c>
      <c r="DW345" s="625">
        <f t="shared" si="507"/>
        <v>0</v>
      </c>
      <c r="DX345" s="625">
        <f t="shared" si="508"/>
        <v>0</v>
      </c>
      <c r="EB345" s="625" t="e">
        <f t="shared" si="548"/>
        <v>#DIV/0!</v>
      </c>
      <c r="EC345" s="625">
        <f t="shared" si="482"/>
        <v>1</v>
      </c>
      <c r="ED345" s="625">
        <f t="shared" si="545"/>
        <v>1</v>
      </c>
      <c r="EE345" s="625"/>
      <c r="EF345" s="625" t="e">
        <f t="shared" si="549"/>
        <v>#DIV/0!</v>
      </c>
      <c r="EG345" s="625">
        <f t="shared" si="484"/>
        <v>1</v>
      </c>
      <c r="EH345" s="625">
        <f t="shared" si="546"/>
        <v>1</v>
      </c>
      <c r="EI345" s="625"/>
      <c r="EJ345" s="625" t="e">
        <f t="shared" si="550"/>
        <v>#DIV/0!</v>
      </c>
      <c r="EK345" s="625">
        <f t="shared" si="486"/>
        <v>1</v>
      </c>
      <c r="EL345" s="625">
        <f t="shared" si="547"/>
        <v>1</v>
      </c>
      <c r="EM345" s="625"/>
      <c r="EZ345" s="576">
        <f t="shared" si="488"/>
        <v>2006</v>
      </c>
      <c r="FA345" s="635" t="e">
        <f t="shared" si="459"/>
        <v>#REF!</v>
      </c>
      <c r="FB345" s="635">
        <f t="shared" si="460"/>
        <v>0.84894803747432157</v>
      </c>
      <c r="FC345" s="635" t="e">
        <f t="shared" si="461"/>
        <v>#REF!</v>
      </c>
      <c r="FD345" s="635" t="e">
        <f t="shared" si="462"/>
        <v>#REF!</v>
      </c>
      <c r="FE345" s="635">
        <f t="shared" si="463"/>
        <v>1</v>
      </c>
    </row>
    <row r="346" spans="1:166" hidden="1" x14ac:dyDescent="0.2">
      <c r="A346" s="619" t="s">
        <v>557</v>
      </c>
      <c r="B346" s="575">
        <f t="shared" si="471"/>
        <v>1985</v>
      </c>
      <c r="D346" s="432">
        <f>Conversion_factors!$O47*D197+D272</f>
        <v>809.59458184961068</v>
      </c>
      <c r="E346" s="432">
        <f>Conversion_factors!$O47*E197+E272</f>
        <v>787.27664281234684</v>
      </c>
      <c r="F346" s="432">
        <f>Conversion_factors!$O47*F197+F272</f>
        <v>158.57920361989039</v>
      </c>
      <c r="G346" s="432">
        <v>0</v>
      </c>
      <c r="H346" s="630">
        <f t="shared" si="509"/>
        <v>1755.450428281848</v>
      </c>
      <c r="I346" s="625"/>
      <c r="J346" s="639">
        <f t="shared" si="510"/>
        <v>298316.63271475083</v>
      </c>
      <c r="K346" s="639">
        <f t="shared" si="510"/>
        <v>53045.18856745465</v>
      </c>
      <c r="L346" s="639">
        <f t="shared" si="510"/>
        <v>102776.2</v>
      </c>
      <c r="M346" s="639">
        <f t="shared" si="510"/>
        <v>0</v>
      </c>
      <c r="N346" s="639">
        <f t="shared" si="511"/>
        <v>454138.02128220547</v>
      </c>
      <c r="O346" s="640"/>
      <c r="R346" s="638">
        <f t="shared" si="544"/>
        <v>237140.96368191612</v>
      </c>
      <c r="S346" s="638">
        <f t="shared" si="544"/>
        <v>42167.233590368807</v>
      </c>
      <c r="T346" s="638">
        <f t="shared" si="544"/>
        <v>81699.926986203893</v>
      </c>
      <c r="U346" s="638">
        <f t="shared" si="544"/>
        <v>0</v>
      </c>
      <c r="V346" s="638">
        <f t="shared" si="544"/>
        <v>361008.12425848882</v>
      </c>
      <c r="X346" s="645">
        <f t="shared" si="513"/>
        <v>2.7138767774431867</v>
      </c>
      <c r="Y346" s="645">
        <f t="shared" si="514"/>
        <v>14.841622097567067</v>
      </c>
      <c r="Z346" s="645">
        <f t="shared" si="515"/>
        <v>1.5429564784443324</v>
      </c>
      <c r="AA346" s="645" t="e">
        <f t="shared" si="516"/>
        <v>#DIV/0!</v>
      </c>
      <c r="AB346" s="645">
        <f t="shared" si="517"/>
        <v>3.8654557557756108</v>
      </c>
      <c r="AE346" s="645">
        <f t="shared" si="518"/>
        <v>3.4139803148288744E-3</v>
      </c>
      <c r="AF346" s="645">
        <f t="shared" si="519"/>
        <v>1.8670341300079132E-2</v>
      </c>
      <c r="AG346" s="645">
        <f t="shared" si="520"/>
        <v>1.9409956589883928E-3</v>
      </c>
      <c r="AH346" s="645" t="e">
        <f t="shared" si="521"/>
        <v>#DIV/0!</v>
      </c>
      <c r="AI346" s="645">
        <f t="shared" si="522"/>
        <v>4.8626341356930551E-3</v>
      </c>
      <c r="AK346" s="641">
        <f t="shared" si="523"/>
        <v>2.7138767774431867E-3</v>
      </c>
      <c r="AL346" s="641">
        <f t="shared" si="523"/>
        <v>1.4841622097567066E-2</v>
      </c>
      <c r="AM346" s="641">
        <f t="shared" si="523"/>
        <v>1.5429564784443326E-3</v>
      </c>
      <c r="AN346" s="641"/>
      <c r="AO346" s="641" t="e">
        <f t="shared" si="524"/>
        <v>#DIV/0!</v>
      </c>
      <c r="AQ346" s="635">
        <f t="shared" si="525"/>
        <v>1.2579717484613555</v>
      </c>
      <c r="AR346" s="635">
        <f t="shared" si="525"/>
        <v>1.2579717484613555</v>
      </c>
      <c r="AS346" s="635">
        <f t="shared" si="525"/>
        <v>1.2579717484613555</v>
      </c>
      <c r="AT346" s="635">
        <f t="shared" si="525"/>
        <v>0</v>
      </c>
      <c r="AU346" s="635" t="e">
        <f t="shared" si="526"/>
        <v>#DIV/0!</v>
      </c>
      <c r="AW346" s="576">
        <f t="shared" si="527"/>
        <v>794930.4117704673</v>
      </c>
      <c r="AX346" s="576">
        <f t="shared" si="528"/>
        <v>794930.4117704673</v>
      </c>
      <c r="AY346" s="576">
        <f t="shared" si="529"/>
        <v>794930.41177046718</v>
      </c>
      <c r="AZ346" s="576" t="e">
        <f t="shared" si="530"/>
        <v>#DIV/0!</v>
      </c>
      <c r="BA346" s="576">
        <f t="shared" si="531"/>
        <v>794930.4117704673</v>
      </c>
      <c r="BC346" s="625"/>
      <c r="BD346" s="642">
        <v>1</v>
      </c>
      <c r="BE346" s="642">
        <v>1</v>
      </c>
      <c r="BF346" s="642">
        <v>1</v>
      </c>
      <c r="BG346" s="642">
        <v>1</v>
      </c>
      <c r="BH346" s="633"/>
      <c r="BI346" s="642">
        <v>1</v>
      </c>
      <c r="BJ346" s="642">
        <v>1</v>
      </c>
      <c r="BK346" s="642">
        <v>1</v>
      </c>
      <c r="BL346" s="642">
        <v>1</v>
      </c>
      <c r="BN346" s="642">
        <v>1</v>
      </c>
      <c r="BO346" s="642">
        <v>1</v>
      </c>
      <c r="BP346" s="642">
        <v>1</v>
      </c>
      <c r="BQ346" s="642">
        <v>1</v>
      </c>
      <c r="BT346" s="634">
        <f t="shared" si="532"/>
        <v>1</v>
      </c>
      <c r="BU346" s="634">
        <f t="shared" si="533"/>
        <v>1</v>
      </c>
      <c r="BV346" s="634">
        <f t="shared" si="534"/>
        <v>1</v>
      </c>
      <c r="BW346" s="634">
        <f t="shared" si="535"/>
        <v>1</v>
      </c>
      <c r="BX346" s="634" t="e">
        <f>#REF!</f>
        <v>#REF!</v>
      </c>
      <c r="BY346" s="634" t="e">
        <f>#REF!</f>
        <v>#REF!</v>
      </c>
      <c r="BZ346" s="634">
        <f t="shared" si="536"/>
        <v>1</v>
      </c>
      <c r="CA346" s="634" t="e">
        <f t="shared" si="537"/>
        <v>#REF!</v>
      </c>
      <c r="CB346" s="634">
        <f t="shared" si="538"/>
        <v>1</v>
      </c>
      <c r="CC346" s="634"/>
      <c r="CD346" s="634" t="e">
        <f t="shared" si="539"/>
        <v>#REF!</v>
      </c>
      <c r="CG346" s="579"/>
      <c r="CI346" s="625">
        <f t="shared" si="490"/>
        <v>0.46118908788669338</v>
      </c>
      <c r="CJ346" s="625">
        <f t="shared" si="491"/>
        <v>0.44847557648374958</v>
      </c>
      <c r="CK346" s="625">
        <f t="shared" si="492"/>
        <v>9.0335335629557048E-2</v>
      </c>
      <c r="CL346" s="625">
        <f t="shared" si="493"/>
        <v>0</v>
      </c>
      <c r="CN346" s="625">
        <f t="shared" si="494"/>
        <v>0.461841561230942</v>
      </c>
      <c r="CO346" s="625">
        <f t="shared" si="494"/>
        <v>0.44298775034985932</v>
      </c>
      <c r="CP346" s="625">
        <f t="shared" si="494"/>
        <v>9.5066709738816688E-2</v>
      </c>
      <c r="CQ346" s="625" t="e">
        <f t="shared" si="494"/>
        <v>#DIV/0!</v>
      </c>
      <c r="CR346" s="625" t="e">
        <f t="shared" si="495"/>
        <v>#DIV/0!</v>
      </c>
      <c r="CS346" s="625"/>
      <c r="CT346" s="625" t="e">
        <f t="shared" si="496"/>
        <v>#DIV/0!</v>
      </c>
      <c r="CU346" s="625" t="e">
        <f t="shared" si="496"/>
        <v>#DIV/0!</v>
      </c>
      <c r="CV346" s="625" t="e">
        <f t="shared" si="496"/>
        <v>#DIV/0!</v>
      </c>
      <c r="CW346" s="625" t="e">
        <f t="shared" si="496"/>
        <v>#DIV/0!</v>
      </c>
      <c r="CZ346" s="625">
        <f t="shared" si="540"/>
        <v>-9.9069730429488159E-3</v>
      </c>
      <c r="DA346" s="625">
        <f t="shared" si="541"/>
        <v>-1.7619359552889444E-2</v>
      </c>
      <c r="DB346" s="625">
        <f t="shared" si="542"/>
        <v>-9.4912388120515362E-3</v>
      </c>
      <c r="DC346" s="625">
        <f t="shared" si="543"/>
        <v>-5.7121413603949695E-3</v>
      </c>
      <c r="DE346" s="625">
        <f t="shared" si="497"/>
        <v>0.65688539328305695</v>
      </c>
      <c r="DF346" s="625">
        <f t="shared" si="498"/>
        <v>0.11680411258605429</v>
      </c>
      <c r="DG346" s="625">
        <f t="shared" si="499"/>
        <v>0.22631049413088877</v>
      </c>
      <c r="DH346" s="625">
        <f t="shared" si="500"/>
        <v>0</v>
      </c>
      <c r="DI346" s="625"/>
      <c r="DK346" s="625">
        <f t="shared" si="472"/>
        <v>1.995482744491784E-2</v>
      </c>
      <c r="DL346" s="625">
        <f t="shared" si="472"/>
        <v>4.9013877342886786E-2</v>
      </c>
      <c r="DM346" s="625">
        <f t="shared" si="472"/>
        <v>-7.8842378765043047E-2</v>
      </c>
      <c r="DN346" s="625" t="e">
        <f t="shared" si="472"/>
        <v>#DIV/0!</v>
      </c>
      <c r="DP346" s="625">
        <f t="shared" si="501"/>
        <v>2.0459079236769253E-4</v>
      </c>
      <c r="DQ346" s="625">
        <f t="shared" si="502"/>
        <v>-7.8763757435733924E-4</v>
      </c>
      <c r="DR346" s="625">
        <f t="shared" si="503"/>
        <v>-4.518571144200707E-4</v>
      </c>
      <c r="DS346" s="625">
        <f t="shared" si="504"/>
        <v>4.1131085197237304E-4</v>
      </c>
      <c r="DU346" s="625">
        <f t="shared" si="505"/>
        <v>0</v>
      </c>
      <c r="DV346" s="625">
        <f t="shared" si="506"/>
        <v>0</v>
      </c>
      <c r="DW346" s="625">
        <f t="shared" si="507"/>
        <v>0</v>
      </c>
      <c r="DX346" s="625">
        <f t="shared" si="508"/>
        <v>0</v>
      </c>
      <c r="EB346" s="625" t="e">
        <f t="shared" si="548"/>
        <v>#DIV/0!</v>
      </c>
      <c r="EC346" s="625">
        <f t="shared" si="482"/>
        <v>1</v>
      </c>
      <c r="ED346" s="625">
        <f t="shared" si="545"/>
        <v>1</v>
      </c>
      <c r="EE346" s="625"/>
      <c r="EF346" s="625" t="e">
        <f t="shared" si="549"/>
        <v>#DIV/0!</v>
      </c>
      <c r="EG346" s="625">
        <f t="shared" si="484"/>
        <v>1</v>
      </c>
      <c r="EH346" s="625">
        <f t="shared" si="546"/>
        <v>1</v>
      </c>
      <c r="EI346" s="625"/>
      <c r="EJ346" s="625" t="e">
        <f t="shared" si="550"/>
        <v>#DIV/0!</v>
      </c>
      <c r="EK346" s="625">
        <f t="shared" si="486"/>
        <v>1</v>
      </c>
      <c r="EL346" s="625">
        <f t="shared" si="547"/>
        <v>1</v>
      </c>
      <c r="EM346" s="625"/>
      <c r="EZ346" s="576">
        <f t="shared" si="488"/>
        <v>2007</v>
      </c>
      <c r="FA346" s="635" t="e">
        <f t="shared" si="459"/>
        <v>#REF!</v>
      </c>
      <c r="FB346" s="635">
        <f t="shared" si="460"/>
        <v>0.89064653271709815</v>
      </c>
      <c r="FC346" s="635" t="e">
        <f t="shared" si="461"/>
        <v>#REF!</v>
      </c>
      <c r="FD346" s="635" t="e">
        <f t="shared" si="462"/>
        <v>#REF!</v>
      </c>
      <c r="FE346" s="635">
        <f t="shared" si="463"/>
        <v>1</v>
      </c>
    </row>
    <row r="347" spans="1:166" hidden="1" x14ac:dyDescent="0.2">
      <c r="A347" s="619" t="s">
        <v>557</v>
      </c>
      <c r="B347" s="575">
        <f t="shared" si="471"/>
        <v>1986</v>
      </c>
      <c r="D347" s="432">
        <f>Conversion_factors!$O48*D198+D273</f>
        <v>786.47462567306525</v>
      </c>
      <c r="E347" s="432">
        <f>Conversion_factors!$O48*E198+E273</f>
        <v>767.15285024462878</v>
      </c>
      <c r="F347" s="432">
        <f>Conversion_factors!$O48*F198+F273</f>
        <v>92.875262555914063</v>
      </c>
      <c r="G347" s="432">
        <v>0</v>
      </c>
      <c r="H347" s="630">
        <f t="shared" si="509"/>
        <v>1646.5027384736081</v>
      </c>
      <c r="I347" s="625"/>
      <c r="J347" s="639">
        <f t="shared" si="510"/>
        <v>291329.87069953687</v>
      </c>
      <c r="K347" s="639">
        <f t="shared" si="510"/>
        <v>52302.856819059562</v>
      </c>
      <c r="L347" s="639">
        <f t="shared" si="510"/>
        <v>60305.700000000004</v>
      </c>
      <c r="M347" s="639">
        <f t="shared" si="510"/>
        <v>0</v>
      </c>
      <c r="N347" s="639">
        <f t="shared" si="511"/>
        <v>403938.42751859647</v>
      </c>
      <c r="O347" s="640"/>
      <c r="R347" s="638">
        <f t="shared" si="544"/>
        <v>244329.12529857771</v>
      </c>
      <c r="S347" s="638">
        <f t="shared" si="544"/>
        <v>43864.747636528191</v>
      </c>
      <c r="T347" s="638">
        <f t="shared" si="544"/>
        <v>50576.478464560903</v>
      </c>
      <c r="U347" s="638">
        <f t="shared" si="544"/>
        <v>0</v>
      </c>
      <c r="V347" s="638">
        <f t="shared" si="544"/>
        <v>338770.35139966686</v>
      </c>
      <c r="X347" s="645">
        <f t="shared" si="513"/>
        <v>2.6996017393774085</v>
      </c>
      <c r="Y347" s="645">
        <f t="shared" si="514"/>
        <v>14.667513342503931</v>
      </c>
      <c r="Z347" s="645">
        <f t="shared" si="515"/>
        <v>1.5400743637154375</v>
      </c>
      <c r="AA347" s="645" t="e">
        <f t="shared" si="516"/>
        <v>#DIV/0!</v>
      </c>
      <c r="AB347" s="645">
        <f t="shared" si="517"/>
        <v>4.076123058130702</v>
      </c>
      <c r="AE347" s="645">
        <f t="shared" si="518"/>
        <v>3.2189147516161615E-3</v>
      </c>
      <c r="AF347" s="645">
        <f t="shared" si="519"/>
        <v>1.7489051951270897E-2</v>
      </c>
      <c r="AG347" s="645">
        <f t="shared" si="520"/>
        <v>1.8363331211561527E-3</v>
      </c>
      <c r="AH347" s="645" t="e">
        <f t="shared" si="521"/>
        <v>#DIV/0!</v>
      </c>
      <c r="AI347" s="645">
        <f t="shared" si="522"/>
        <v>4.8602326964886436E-3</v>
      </c>
      <c r="AK347" s="641">
        <f t="shared" ref="AK347:AM371" si="551">AE347/AQ347</f>
        <v>2.6996017393774085E-3</v>
      </c>
      <c r="AL347" s="641">
        <f t="shared" si="551"/>
        <v>1.466751334250393E-2</v>
      </c>
      <c r="AM347" s="641">
        <f t="shared" si="551"/>
        <v>1.5400743637154373E-3</v>
      </c>
      <c r="AN347" s="641"/>
      <c r="AO347" s="641" t="e">
        <f t="shared" si="524"/>
        <v>#DIV/0!</v>
      </c>
      <c r="AQ347" s="635">
        <f t="shared" si="525"/>
        <v>1.1923665275006523</v>
      </c>
      <c r="AR347" s="635">
        <f t="shared" si="525"/>
        <v>1.1923665275006523</v>
      </c>
      <c r="AS347" s="635">
        <f t="shared" si="525"/>
        <v>1.1923665275006523</v>
      </c>
      <c r="AT347" s="635">
        <f t="shared" si="525"/>
        <v>0</v>
      </c>
      <c r="AU347" s="635" t="e">
        <f t="shared" si="526"/>
        <v>#DIV/0!</v>
      </c>
      <c r="AW347" s="576">
        <f t="shared" si="527"/>
        <v>838668.29279091198</v>
      </c>
      <c r="AX347" s="576">
        <f t="shared" si="528"/>
        <v>838668.29279091198</v>
      </c>
      <c r="AY347" s="576">
        <f t="shared" si="529"/>
        <v>838668.29279091198</v>
      </c>
      <c r="AZ347" s="576" t="e">
        <f t="shared" si="530"/>
        <v>#DIV/0!</v>
      </c>
      <c r="BA347" s="576">
        <f t="shared" si="531"/>
        <v>838668.29279091209</v>
      </c>
      <c r="BC347" s="625"/>
      <c r="BD347" s="642">
        <v>1.0127002420906153</v>
      </c>
      <c r="BE347" s="642">
        <v>1.0068428716575428</v>
      </c>
      <c r="BF347" s="642">
        <v>0.97359793721195198</v>
      </c>
      <c r="BG347" s="642">
        <v>0.98345730486862382</v>
      </c>
      <c r="BH347" s="633"/>
      <c r="BI347" s="642">
        <v>1.0005832667453023</v>
      </c>
      <c r="BJ347" s="642">
        <v>0.99895358883476082</v>
      </c>
      <c r="BK347" s="642">
        <v>0.99956220986264455</v>
      </c>
      <c r="BL347" s="642">
        <v>1.0003383488997548</v>
      </c>
      <c r="BN347" s="642">
        <v>1</v>
      </c>
      <c r="BO347" s="642">
        <v>1</v>
      </c>
      <c r="BP347" s="642">
        <v>1</v>
      </c>
      <c r="BQ347" s="642">
        <v>1</v>
      </c>
      <c r="BT347" s="634">
        <f t="shared" si="532"/>
        <v>0.88946181246424527</v>
      </c>
      <c r="BU347" s="634">
        <f t="shared" si="533"/>
        <v>1.0544999906001564</v>
      </c>
      <c r="BV347" s="634">
        <f t="shared" si="534"/>
        <v>1</v>
      </c>
      <c r="BW347" s="634">
        <f t="shared" si="535"/>
        <v>1</v>
      </c>
      <c r="BX347" s="634" t="e">
        <f>#REF!</f>
        <v>#REF!</v>
      </c>
      <c r="BY347" s="634" t="e">
        <f>#REF!</f>
        <v>#REF!</v>
      </c>
      <c r="BZ347" s="634">
        <f t="shared" si="536"/>
        <v>1</v>
      </c>
      <c r="CA347" s="634" t="e">
        <f t="shared" si="537"/>
        <v>#REF!</v>
      </c>
      <c r="CB347" s="634">
        <f t="shared" si="538"/>
        <v>0.93793747288274476</v>
      </c>
      <c r="CC347" s="634"/>
      <c r="CD347" s="634" t="e">
        <f t="shared" si="539"/>
        <v>#REF!</v>
      </c>
      <c r="CG347" s="579"/>
      <c r="CI347" s="625">
        <f t="shared" si="490"/>
        <v>0.47766372159342246</v>
      </c>
      <c r="CJ347" s="625">
        <f t="shared" si="491"/>
        <v>0.46592868163451617</v>
      </c>
      <c r="CK347" s="625">
        <f t="shared" si="492"/>
        <v>5.6407596772061343E-2</v>
      </c>
      <c r="CL347" s="625">
        <f t="shared" si="493"/>
        <v>0</v>
      </c>
      <c r="CN347" s="625">
        <f t="shared" si="494"/>
        <v>0.46937821901047017</v>
      </c>
      <c r="CO347" s="625">
        <f t="shared" si="494"/>
        <v>0.45714660283810782</v>
      </c>
      <c r="CP347" s="625">
        <f t="shared" si="494"/>
        <v>7.2044910341307722E-2</v>
      </c>
      <c r="CQ347" s="625" t="e">
        <f t="shared" si="494"/>
        <v>#DIV/0!</v>
      </c>
      <c r="CR347" s="625" t="e">
        <f t="shared" si="495"/>
        <v>#DIV/0!</v>
      </c>
      <c r="CS347" s="625"/>
      <c r="CT347" s="625" t="e">
        <f t="shared" si="496"/>
        <v>#DIV/0!</v>
      </c>
      <c r="CU347" s="625" t="e">
        <f t="shared" si="496"/>
        <v>#DIV/0!</v>
      </c>
      <c r="CV347" s="625" t="e">
        <f t="shared" si="496"/>
        <v>#DIV/0!</v>
      </c>
      <c r="CW347" s="625" t="e">
        <f t="shared" si="496"/>
        <v>#DIV/0!</v>
      </c>
      <c r="CZ347" s="625">
        <f t="shared" si="540"/>
        <v>1.2620270410695262E-2</v>
      </c>
      <c r="DA347" s="625">
        <f t="shared" si="541"/>
        <v>6.8195654716997033E-3</v>
      </c>
      <c r="DB347" s="625">
        <f t="shared" si="542"/>
        <v>-2.6756856033381324E-2</v>
      </c>
      <c r="DC347" s="625">
        <f t="shared" si="543"/>
        <v>-1.668105351512918E-2</v>
      </c>
      <c r="DE347" s="625">
        <f t="shared" si="497"/>
        <v>0.72122346093483436</v>
      </c>
      <c r="DF347" s="625">
        <f t="shared" si="498"/>
        <v>0.12948225089738868</v>
      </c>
      <c r="DG347" s="625">
        <f t="shared" si="499"/>
        <v>0.1492942881677769</v>
      </c>
      <c r="DH347" s="625">
        <f t="shared" si="500"/>
        <v>0</v>
      </c>
      <c r="DI347" s="625"/>
      <c r="DK347" s="625">
        <f t="shared" si="472"/>
        <v>9.3439457393538233E-2</v>
      </c>
      <c r="DL347" s="625">
        <f t="shared" si="472"/>
        <v>0.10304553276747444</v>
      </c>
      <c r="DM347" s="625">
        <f t="shared" si="472"/>
        <v>-0.41598847781795451</v>
      </c>
      <c r="DN347" s="625" t="e">
        <f t="shared" si="472"/>
        <v>#DIV/0!</v>
      </c>
      <c r="DP347" s="625">
        <f t="shared" si="501"/>
        <v>5.8309671136775037E-4</v>
      </c>
      <c r="DQ347" s="625">
        <f t="shared" si="502"/>
        <v>-1.0469590356343616E-3</v>
      </c>
      <c r="DR347" s="625">
        <f t="shared" si="503"/>
        <v>-4.3788599543580567E-4</v>
      </c>
      <c r="DS347" s="625">
        <f t="shared" si="504"/>
        <v>3.3829167267394785E-4</v>
      </c>
      <c r="DU347" s="625">
        <f t="shared" si="505"/>
        <v>0</v>
      </c>
      <c r="DV347" s="625">
        <f t="shared" si="506"/>
        <v>0</v>
      </c>
      <c r="DW347" s="625">
        <f t="shared" si="507"/>
        <v>0</v>
      </c>
      <c r="DX347" s="625">
        <f t="shared" si="508"/>
        <v>0</v>
      </c>
      <c r="EB347" s="625" t="e">
        <f t="shared" si="548"/>
        <v>#DIV/0!</v>
      </c>
      <c r="EC347" s="625">
        <f t="shared" si="482"/>
        <v>1</v>
      </c>
      <c r="ED347" s="625">
        <f t="shared" si="545"/>
        <v>1</v>
      </c>
      <c r="EE347" s="625"/>
      <c r="EF347" s="625" t="e">
        <f t="shared" si="549"/>
        <v>#DIV/0!</v>
      </c>
      <c r="EG347" s="625">
        <f t="shared" si="484"/>
        <v>1</v>
      </c>
      <c r="EH347" s="625">
        <f t="shared" si="546"/>
        <v>1</v>
      </c>
      <c r="EI347" s="625"/>
      <c r="EJ347" s="625" t="e">
        <f t="shared" si="550"/>
        <v>#DIV/0!</v>
      </c>
      <c r="EK347" s="625">
        <f t="shared" si="486"/>
        <v>1</v>
      </c>
      <c r="EL347" s="625">
        <f t="shared" si="547"/>
        <v>1</v>
      </c>
      <c r="EM347" s="625"/>
      <c r="EZ347" s="576">
        <v>2008</v>
      </c>
      <c r="FA347" s="635" t="e">
        <f t="shared" si="459"/>
        <v>#REF!</v>
      </c>
      <c r="FB347" s="635">
        <f t="shared" si="460"/>
        <v>0.90799143950944339</v>
      </c>
      <c r="FC347" s="635" t="e">
        <f t="shared" si="461"/>
        <v>#REF!</v>
      </c>
      <c r="FD347" s="635" t="e">
        <f t="shared" si="462"/>
        <v>#REF!</v>
      </c>
      <c r="FE347" s="635">
        <f t="shared" si="463"/>
        <v>1</v>
      </c>
    </row>
    <row r="348" spans="1:166" hidden="1" x14ac:dyDescent="0.2">
      <c r="A348" s="619" t="s">
        <v>557</v>
      </c>
      <c r="B348" s="575">
        <f t="shared" si="471"/>
        <v>1987</v>
      </c>
      <c r="D348" s="432">
        <f>Conversion_factors!$O49*D199+D274</f>
        <v>778.42293353219577</v>
      </c>
      <c r="E348" s="432">
        <f>Conversion_factors!$O49*E199+E274</f>
        <v>770.97422606026316</v>
      </c>
      <c r="F348" s="432">
        <f>Conversion_factors!$O49*F199+F274</f>
        <v>90.24546685954526</v>
      </c>
      <c r="G348" s="432">
        <v>0</v>
      </c>
      <c r="H348" s="630">
        <f t="shared" si="509"/>
        <v>1639.6426264520044</v>
      </c>
      <c r="I348" s="625"/>
      <c r="J348" s="639">
        <f t="shared" si="510"/>
        <v>289395.61305000004</v>
      </c>
      <c r="K348" s="639">
        <f t="shared" si="510"/>
        <v>54074.214720000011</v>
      </c>
      <c r="L348" s="639">
        <f t="shared" si="510"/>
        <v>58672.000000000007</v>
      </c>
      <c r="M348" s="639">
        <f t="shared" si="510"/>
        <v>0</v>
      </c>
      <c r="N348" s="639">
        <f t="shared" si="511"/>
        <v>402141.82777000003</v>
      </c>
      <c r="O348" s="640"/>
      <c r="R348" s="638">
        <f t="shared" si="544"/>
        <v>253851.35338038983</v>
      </c>
      <c r="S348" s="638">
        <f t="shared" si="544"/>
        <v>47432.690651333971</v>
      </c>
      <c r="T348" s="638">
        <f t="shared" si="544"/>
        <v>51465.764973296064</v>
      </c>
      <c r="U348" s="638">
        <f t="shared" si="544"/>
        <v>0</v>
      </c>
      <c r="V348" s="638">
        <f t="shared" si="544"/>
        <v>352749.8090050199</v>
      </c>
      <c r="X348" s="645">
        <f t="shared" si="513"/>
        <v>2.6898228529736024</v>
      </c>
      <c r="Y348" s="645">
        <f t="shared" si="514"/>
        <v>14.257705452634319</v>
      </c>
      <c r="Z348" s="645">
        <f t="shared" si="515"/>
        <v>1.5381351728174468</v>
      </c>
      <c r="AA348" s="645" t="e">
        <f t="shared" si="516"/>
        <v>#DIV/0!</v>
      </c>
      <c r="AB348" s="645">
        <f t="shared" si="517"/>
        <v>4.0772745166657405</v>
      </c>
      <c r="AE348" s="645">
        <f t="shared" si="518"/>
        <v>3.0664517764683679E-3</v>
      </c>
      <c r="AF348" s="645">
        <f t="shared" si="519"/>
        <v>1.6254068986461361E-2</v>
      </c>
      <c r="AG348" s="645">
        <f t="shared" si="520"/>
        <v>1.7535048183267214E-3</v>
      </c>
      <c r="AH348" s="645" t="e">
        <f t="shared" si="521"/>
        <v>#DIV/0!</v>
      </c>
      <c r="AI348" s="645">
        <f t="shared" si="522"/>
        <v>4.6481743847766929E-3</v>
      </c>
      <c r="AK348" s="641">
        <f t="shared" si="551"/>
        <v>2.6898228529736025E-3</v>
      </c>
      <c r="AL348" s="641">
        <f t="shared" si="551"/>
        <v>1.4257705452634321E-2</v>
      </c>
      <c r="AM348" s="641">
        <f t="shared" si="551"/>
        <v>1.5381351728174469E-3</v>
      </c>
      <c r="AN348" s="641"/>
      <c r="AO348" s="641" t="e">
        <f t="shared" si="524"/>
        <v>#DIV/0!</v>
      </c>
      <c r="AQ348" s="635">
        <f t="shared" si="525"/>
        <v>1.1400199730916858</v>
      </c>
      <c r="AR348" s="635">
        <f t="shared" si="525"/>
        <v>1.1400199730916858</v>
      </c>
      <c r="AS348" s="635">
        <f t="shared" si="525"/>
        <v>1.1400199730916858</v>
      </c>
      <c r="AT348" s="635">
        <f t="shared" si="525"/>
        <v>0</v>
      </c>
      <c r="AU348" s="635" t="e">
        <f t="shared" si="526"/>
        <v>#DIV/0!</v>
      </c>
      <c r="AW348" s="576">
        <f t="shared" si="527"/>
        <v>877177.61407990276</v>
      </c>
      <c r="AX348" s="576">
        <f t="shared" si="528"/>
        <v>877177.61407990276</v>
      </c>
      <c r="AY348" s="576">
        <f t="shared" si="529"/>
        <v>877177.61407990276</v>
      </c>
      <c r="AZ348" s="576" t="e">
        <f t="shared" si="530"/>
        <v>#DIV/0!</v>
      </c>
      <c r="BA348" s="576">
        <f t="shared" si="531"/>
        <v>877177.614079903</v>
      </c>
      <c r="BC348" s="625"/>
      <c r="BD348" s="642">
        <v>1.0138624833514032</v>
      </c>
      <c r="BE348" s="642">
        <v>0.99429784240187136</v>
      </c>
      <c r="BF348" s="642">
        <v>0.95964473063141931</v>
      </c>
      <c r="BG348" s="642">
        <v>0.95223349068444951</v>
      </c>
      <c r="BH348" s="633"/>
      <c r="BI348" s="642">
        <v>1.0004764626844007</v>
      </c>
      <c r="BJ348" s="642">
        <v>0.99774666883901009</v>
      </c>
      <c r="BK348" s="642">
        <v>0.99897794022543551</v>
      </c>
      <c r="BL348" s="642">
        <v>1.0005078070001121</v>
      </c>
      <c r="BN348" s="642">
        <v>1</v>
      </c>
      <c r="BO348" s="642">
        <v>1</v>
      </c>
      <c r="BP348" s="642">
        <v>1</v>
      </c>
      <c r="BQ348" s="642">
        <v>1</v>
      </c>
      <c r="BT348" s="634">
        <f t="shared" si="532"/>
        <v>0.88550574698546425</v>
      </c>
      <c r="BU348" s="634">
        <f t="shared" si="533"/>
        <v>1.0547978748880098</v>
      </c>
      <c r="BV348" s="634">
        <f t="shared" si="534"/>
        <v>1</v>
      </c>
      <c r="BW348" s="634">
        <f t="shared" si="535"/>
        <v>1</v>
      </c>
      <c r="BX348" s="634" t="e">
        <f>#REF!</f>
        <v>#REF!</v>
      </c>
      <c r="BY348" s="634" t="e">
        <f>#REF!</f>
        <v>#REF!</v>
      </c>
      <c r="BZ348" s="634">
        <f t="shared" si="536"/>
        <v>1</v>
      </c>
      <c r="CA348" s="634" t="e">
        <f t="shared" si="537"/>
        <v>#REF!</v>
      </c>
      <c r="CB348" s="634">
        <f t="shared" si="538"/>
        <v>0.93402958012138737</v>
      </c>
      <c r="CC348" s="634"/>
      <c r="CD348" s="634" t="e">
        <f t="shared" si="539"/>
        <v>#REF!</v>
      </c>
      <c r="CG348" s="579"/>
      <c r="CI348" s="625">
        <f t="shared" si="490"/>
        <v>0.47475158365247694</v>
      </c>
      <c r="CJ348" s="625">
        <f t="shared" si="491"/>
        <v>0.47020869890932365</v>
      </c>
      <c r="CK348" s="625">
        <f t="shared" si="492"/>
        <v>5.5039717438199284E-2</v>
      </c>
      <c r="CL348" s="625">
        <f t="shared" si="493"/>
        <v>0</v>
      </c>
      <c r="CN348" s="625">
        <f t="shared" si="494"/>
        <v>0.47620616857698417</v>
      </c>
      <c r="CO348" s="625">
        <f t="shared" si="494"/>
        <v>0.46806542888273278</v>
      </c>
      <c r="CP348" s="625">
        <f t="shared" si="494"/>
        <v>5.5720858818697754E-2</v>
      </c>
      <c r="CQ348" s="625" t="e">
        <f t="shared" si="494"/>
        <v>#DIV/0!</v>
      </c>
      <c r="CR348" s="625" t="e">
        <f t="shared" si="495"/>
        <v>#DIV/0!</v>
      </c>
      <c r="CS348" s="625"/>
      <c r="CT348" s="625" t="e">
        <f t="shared" si="496"/>
        <v>#DIV/0!</v>
      </c>
      <c r="CU348" s="625" t="e">
        <f t="shared" si="496"/>
        <v>#DIV/0!</v>
      </c>
      <c r="CV348" s="625" t="e">
        <f t="shared" si="496"/>
        <v>#DIV/0!</v>
      </c>
      <c r="CW348" s="625" t="e">
        <f t="shared" si="496"/>
        <v>#DIV/0!</v>
      </c>
      <c r="CZ348" s="625">
        <f t="shared" si="540"/>
        <v>1.1470075647002356E-3</v>
      </c>
      <c r="DA348" s="625">
        <f t="shared" si="541"/>
        <v>-1.2538042437103427E-2</v>
      </c>
      <c r="DB348" s="625">
        <f t="shared" si="542"/>
        <v>-1.4435279239449357E-2</v>
      </c>
      <c r="DC348" s="625">
        <f t="shared" si="543"/>
        <v>-3.2263957423773047E-2</v>
      </c>
      <c r="DE348" s="625">
        <f t="shared" si="497"/>
        <v>0.71963569334428013</v>
      </c>
      <c r="DF348" s="625">
        <f t="shared" si="498"/>
        <v>0.13446553177484208</v>
      </c>
      <c r="DG348" s="625">
        <f t="shared" si="499"/>
        <v>0.14589877488087791</v>
      </c>
      <c r="DH348" s="625">
        <f t="shared" si="500"/>
        <v>0</v>
      </c>
      <c r="DI348" s="625"/>
      <c r="DK348" s="625">
        <f t="shared" si="472"/>
        <v>-2.2039187224120291E-3</v>
      </c>
      <c r="DL348" s="625">
        <f t="shared" si="472"/>
        <v>3.7764083828502097E-2</v>
      </c>
      <c r="DM348" s="625">
        <f t="shared" si="472"/>
        <v>-2.3006387881948798E-2</v>
      </c>
      <c r="DN348" s="625" t="e">
        <f t="shared" si="472"/>
        <v>#DIV/0!</v>
      </c>
      <c r="DP348" s="625">
        <f t="shared" si="501"/>
        <v>-1.067474992697061E-4</v>
      </c>
      <c r="DQ348" s="625">
        <f t="shared" si="502"/>
        <v>-1.2089146962369643E-3</v>
      </c>
      <c r="DR348" s="625">
        <f t="shared" si="503"/>
        <v>-5.8469643837642945E-4</v>
      </c>
      <c r="DS348" s="625">
        <f t="shared" si="504"/>
        <v>1.6938643709589517E-4</v>
      </c>
      <c r="DU348" s="625">
        <f t="shared" si="505"/>
        <v>0</v>
      </c>
      <c r="DV348" s="625">
        <f t="shared" si="506"/>
        <v>0</v>
      </c>
      <c r="DW348" s="625">
        <f t="shared" si="507"/>
        <v>0</v>
      </c>
      <c r="DX348" s="625">
        <f t="shared" si="508"/>
        <v>0</v>
      </c>
      <c r="EB348" s="625" t="e">
        <f t="shared" si="548"/>
        <v>#DIV/0!</v>
      </c>
      <c r="EC348" s="625">
        <f t="shared" si="482"/>
        <v>1</v>
      </c>
      <c r="ED348" s="625">
        <f t="shared" si="545"/>
        <v>1</v>
      </c>
      <c r="EE348" s="625"/>
      <c r="EF348" s="625" t="e">
        <f t="shared" si="549"/>
        <v>#DIV/0!</v>
      </c>
      <c r="EG348" s="625">
        <f t="shared" si="484"/>
        <v>1</v>
      </c>
      <c r="EH348" s="625">
        <f t="shared" si="546"/>
        <v>1</v>
      </c>
      <c r="EI348" s="625"/>
      <c r="EJ348" s="625" t="e">
        <f t="shared" si="550"/>
        <v>#DIV/0!</v>
      </c>
      <c r="EK348" s="625">
        <f t="shared" si="486"/>
        <v>1</v>
      </c>
      <c r="EL348" s="625">
        <f t="shared" si="547"/>
        <v>1</v>
      </c>
      <c r="EM348" s="625"/>
      <c r="EZ348" s="576">
        <v>2009</v>
      </c>
      <c r="FA348" s="635" t="e">
        <f t="shared" si="459"/>
        <v>#REF!</v>
      </c>
      <c r="FB348" s="635">
        <f t="shared" si="460"/>
        <v>0.82987325786097366</v>
      </c>
      <c r="FC348" s="635" t="e">
        <f t="shared" si="461"/>
        <v>#REF!</v>
      </c>
      <c r="FD348" s="635" t="e">
        <f t="shared" si="462"/>
        <v>#REF!</v>
      </c>
      <c r="FE348" s="635">
        <f t="shared" si="463"/>
        <v>1</v>
      </c>
    </row>
    <row r="349" spans="1:166" hidden="1" x14ac:dyDescent="0.2">
      <c r="A349" s="619" t="s">
        <v>557</v>
      </c>
      <c r="B349" s="575">
        <f t="shared" si="471"/>
        <v>1988</v>
      </c>
      <c r="D349" s="432">
        <f>Conversion_factors!$O50*D200+D275</f>
        <v>781.76894576198765</v>
      </c>
      <c r="E349" s="432">
        <f>Conversion_factors!$O50*E200+E275</f>
        <v>798.12448977628878</v>
      </c>
      <c r="F349" s="432">
        <f>Conversion_factors!$O50*F200+F275</f>
        <v>101.84746245983985</v>
      </c>
      <c r="G349" s="432">
        <v>0</v>
      </c>
      <c r="H349" s="630">
        <f t="shared" si="509"/>
        <v>1681.7408979981162</v>
      </c>
      <c r="I349" s="625"/>
      <c r="J349" s="639">
        <f t="shared" si="510"/>
        <v>294545.12589999998</v>
      </c>
      <c r="K349" s="639">
        <f t="shared" si="510"/>
        <v>59778.868000000002</v>
      </c>
      <c r="L349" s="639">
        <f t="shared" si="510"/>
        <v>64322.100000000006</v>
      </c>
      <c r="M349" s="639">
        <f t="shared" si="510"/>
        <v>0</v>
      </c>
      <c r="N349" s="639">
        <f t="shared" si="511"/>
        <v>418646.09389999998</v>
      </c>
      <c r="O349" s="640"/>
      <c r="R349" s="638">
        <f t="shared" si="544"/>
        <v>293524.64596071537</v>
      </c>
      <c r="S349" s="638">
        <f t="shared" si="544"/>
        <v>59571.758357968931</v>
      </c>
      <c r="T349" s="638">
        <f t="shared" si="544"/>
        <v>64099.249893409054</v>
      </c>
      <c r="U349" s="638">
        <f t="shared" si="544"/>
        <v>0</v>
      </c>
      <c r="V349" s="638">
        <f t="shared" si="544"/>
        <v>417195.65421209333</v>
      </c>
      <c r="X349" s="645">
        <f t="shared" si="513"/>
        <v>2.6541567896370601</v>
      </c>
      <c r="Y349" s="645">
        <f t="shared" si="514"/>
        <v>13.351281422329521</v>
      </c>
      <c r="Z349" s="645">
        <f t="shared" si="515"/>
        <v>1.5833976574123021</v>
      </c>
      <c r="AA349" s="645" t="e">
        <f t="shared" si="516"/>
        <v>#DIV/0!</v>
      </c>
      <c r="AB349" s="645">
        <f t="shared" si="517"/>
        <v>4.0170944444541394</v>
      </c>
      <c r="AE349" s="645">
        <f t="shared" si="518"/>
        <v>2.6633843410430948E-3</v>
      </c>
      <c r="AF349" s="645">
        <f t="shared" si="519"/>
        <v>1.3397699040211786E-2</v>
      </c>
      <c r="AG349" s="645">
        <f t="shared" si="520"/>
        <v>1.5889025632780801E-3</v>
      </c>
      <c r="AH349" s="645" t="e">
        <f t="shared" si="521"/>
        <v>#DIV/0!</v>
      </c>
      <c r="AI349" s="645">
        <f t="shared" si="522"/>
        <v>4.0310604413514696E-3</v>
      </c>
      <c r="AK349" s="641">
        <f t="shared" si="551"/>
        <v>2.6541567896370597E-3</v>
      </c>
      <c r="AL349" s="641">
        <f t="shared" si="551"/>
        <v>1.3351281422329523E-2</v>
      </c>
      <c r="AM349" s="641">
        <f t="shared" si="551"/>
        <v>1.5833976574123022E-3</v>
      </c>
      <c r="AN349" s="641"/>
      <c r="AO349" s="641" t="e">
        <f t="shared" si="524"/>
        <v>#DIV/0!</v>
      </c>
      <c r="AQ349" s="635">
        <f t="shared" si="525"/>
        <v>1.0034766414109608</v>
      </c>
      <c r="AR349" s="635">
        <f t="shared" si="525"/>
        <v>1.0034766414109608</v>
      </c>
      <c r="AS349" s="635">
        <f t="shared" si="525"/>
        <v>1.0034766414109608</v>
      </c>
      <c r="AT349" s="635">
        <f t="shared" si="525"/>
        <v>0</v>
      </c>
      <c r="AU349" s="635" t="e">
        <f t="shared" si="526"/>
        <v>#DIV/0!</v>
      </c>
      <c r="AW349" s="576">
        <f t="shared" si="527"/>
        <v>996535.40374784183</v>
      </c>
      <c r="AX349" s="576">
        <f t="shared" si="528"/>
        <v>996535.4037478416</v>
      </c>
      <c r="AY349" s="576">
        <f t="shared" si="529"/>
        <v>996535.40374784172</v>
      </c>
      <c r="AZ349" s="576" t="e">
        <f t="shared" si="530"/>
        <v>#DIV/0!</v>
      </c>
      <c r="BA349" s="576">
        <f t="shared" si="531"/>
        <v>996535.40374784172</v>
      </c>
      <c r="BC349" s="625"/>
      <c r="BD349" s="642">
        <v>1.0131402180753593</v>
      </c>
      <c r="BE349" s="642">
        <v>0.99561554319098688</v>
      </c>
      <c r="BF349" s="642">
        <v>0.95881227285742454</v>
      </c>
      <c r="BG349" s="642">
        <v>0.97024962882376153</v>
      </c>
      <c r="BH349" s="633"/>
      <c r="BI349" s="642">
        <v>0.99965392083367344</v>
      </c>
      <c r="BJ349" s="642">
        <v>0.99804784805381996</v>
      </c>
      <c r="BK349" s="642">
        <v>0.99949930190012992</v>
      </c>
      <c r="BL349" s="642">
        <v>1.0014897413878752</v>
      </c>
      <c r="BN349" s="642">
        <v>1</v>
      </c>
      <c r="BO349" s="642">
        <v>1</v>
      </c>
      <c r="BP349" s="642">
        <v>1</v>
      </c>
      <c r="BQ349" s="642">
        <v>1</v>
      </c>
      <c r="BT349" s="634">
        <f t="shared" si="532"/>
        <v>0.92184770770349023</v>
      </c>
      <c r="BU349" s="634">
        <f t="shared" si="533"/>
        <v>1.039229187516105</v>
      </c>
      <c r="BV349" s="634">
        <f t="shared" si="534"/>
        <v>1</v>
      </c>
      <c r="BW349" s="634">
        <f t="shared" si="535"/>
        <v>1</v>
      </c>
      <c r="BX349" s="634" t="e">
        <f>#REF!</f>
        <v>#REF!</v>
      </c>
      <c r="BY349" s="634" t="e">
        <f>#REF!</f>
        <v>#REF!</v>
      </c>
      <c r="BZ349" s="634">
        <f t="shared" si="536"/>
        <v>1</v>
      </c>
      <c r="CA349" s="634" t="e">
        <f t="shared" si="537"/>
        <v>#REF!</v>
      </c>
      <c r="CB349" s="634">
        <f t="shared" si="538"/>
        <v>0.95801104429028205</v>
      </c>
      <c r="CC349" s="634"/>
      <c r="CD349" s="634" t="e">
        <f t="shared" si="539"/>
        <v>#REF!</v>
      </c>
      <c r="CG349" s="579"/>
      <c r="CI349" s="625">
        <f t="shared" si="490"/>
        <v>0.46485695073038735</v>
      </c>
      <c r="CJ349" s="625">
        <f t="shared" si="491"/>
        <v>0.4745823156981836</v>
      </c>
      <c r="CK349" s="625">
        <f t="shared" si="492"/>
        <v>6.0560733571429104E-2</v>
      </c>
      <c r="CL349" s="625">
        <f t="shared" si="493"/>
        <v>0</v>
      </c>
      <c r="CN349" s="625">
        <f t="shared" si="494"/>
        <v>0.46978690062290757</v>
      </c>
      <c r="CO349" s="625">
        <f t="shared" si="494"/>
        <v>0.47239213290086918</v>
      </c>
      <c r="CP349" s="625">
        <f t="shared" si="494"/>
        <v>5.7756251942217632E-2</v>
      </c>
      <c r="CQ349" s="625" t="e">
        <f t="shared" si="494"/>
        <v>#DIV/0!</v>
      </c>
      <c r="CR349" s="625" t="e">
        <f t="shared" si="495"/>
        <v>#DIV/0!</v>
      </c>
      <c r="CS349" s="625"/>
      <c r="CT349" s="625" t="e">
        <f t="shared" si="496"/>
        <v>#DIV/0!</v>
      </c>
      <c r="CU349" s="625" t="e">
        <f t="shared" si="496"/>
        <v>#DIV/0!</v>
      </c>
      <c r="CV349" s="625" t="e">
        <f t="shared" si="496"/>
        <v>#DIV/0!</v>
      </c>
      <c r="CW349" s="625" t="e">
        <f t="shared" si="496"/>
        <v>#DIV/0!</v>
      </c>
      <c r="CZ349" s="625">
        <f t="shared" si="540"/>
        <v>-7.1264365469575995E-4</v>
      </c>
      <c r="DA349" s="625">
        <f t="shared" si="541"/>
        <v>1.3243802381126503E-3</v>
      </c>
      <c r="DB349" s="625">
        <f t="shared" si="542"/>
        <v>-8.6784100423192942E-4</v>
      </c>
      <c r="DC349" s="625">
        <f t="shared" si="543"/>
        <v>1.8743119648388984E-2</v>
      </c>
      <c r="DE349" s="625">
        <f t="shared" si="497"/>
        <v>0.70356592403882934</v>
      </c>
      <c r="DF349" s="625">
        <f t="shared" si="498"/>
        <v>0.14279093695372946</v>
      </c>
      <c r="DG349" s="625">
        <f t="shared" si="499"/>
        <v>0.15364313900744125</v>
      </c>
      <c r="DH349" s="625">
        <f t="shared" si="500"/>
        <v>0</v>
      </c>
      <c r="DI349" s="625"/>
      <c r="DK349" s="625">
        <f t="shared" si="472"/>
        <v>-2.2583521672890537E-2</v>
      </c>
      <c r="DL349" s="625">
        <f t="shared" si="472"/>
        <v>6.0073684313540841E-2</v>
      </c>
      <c r="DM349" s="625">
        <f t="shared" si="472"/>
        <v>5.1719575679537624E-2</v>
      </c>
      <c r="DN349" s="625" t="e">
        <f t="shared" si="472"/>
        <v>#DIV/0!</v>
      </c>
      <c r="DP349" s="625">
        <f t="shared" si="501"/>
        <v>-8.2248827763953865E-4</v>
      </c>
      <c r="DQ349" s="625">
        <f t="shared" si="502"/>
        <v>3.0181385362758881E-4</v>
      </c>
      <c r="DR349" s="625">
        <f t="shared" si="503"/>
        <v>5.2175894279130877E-4</v>
      </c>
      <c r="DS349" s="625">
        <f t="shared" si="504"/>
        <v>9.8095471424976873E-4</v>
      </c>
      <c r="DU349" s="625">
        <f t="shared" si="505"/>
        <v>0</v>
      </c>
      <c r="DV349" s="625">
        <f t="shared" si="506"/>
        <v>0</v>
      </c>
      <c r="DW349" s="625">
        <f t="shared" si="507"/>
        <v>0</v>
      </c>
      <c r="DX349" s="625">
        <f t="shared" si="508"/>
        <v>0</v>
      </c>
      <c r="EB349" s="625" t="e">
        <f t="shared" si="548"/>
        <v>#DIV/0!</v>
      </c>
      <c r="EC349" s="625">
        <f t="shared" si="482"/>
        <v>1</v>
      </c>
      <c r="ED349" s="625">
        <f t="shared" si="545"/>
        <v>1</v>
      </c>
      <c r="EE349" s="625"/>
      <c r="EF349" s="625" t="e">
        <f t="shared" si="549"/>
        <v>#DIV/0!</v>
      </c>
      <c r="EG349" s="625">
        <f t="shared" si="484"/>
        <v>1</v>
      </c>
      <c r="EH349" s="625">
        <f t="shared" si="546"/>
        <v>1</v>
      </c>
      <c r="EI349" s="625"/>
      <c r="EJ349" s="625" t="e">
        <f t="shared" si="550"/>
        <v>#DIV/0!</v>
      </c>
      <c r="EK349" s="625">
        <f t="shared" si="486"/>
        <v>1</v>
      </c>
      <c r="EL349" s="625">
        <f t="shared" si="547"/>
        <v>1</v>
      </c>
      <c r="EM349" s="625"/>
      <c r="EZ349" s="576">
        <v>2010</v>
      </c>
      <c r="FA349" s="635" t="e">
        <f t="shared" si="459"/>
        <v>#REF!</v>
      </c>
      <c r="FB349" s="635">
        <f t="shared" si="460"/>
        <v>0.87816114419140012</v>
      </c>
      <c r="FC349" s="635" t="e">
        <f t="shared" si="461"/>
        <v>#REF!</v>
      </c>
      <c r="FD349" s="635" t="e">
        <f t="shared" si="462"/>
        <v>#REF!</v>
      </c>
      <c r="FE349" s="635">
        <f t="shared" si="463"/>
        <v>1</v>
      </c>
    </row>
    <row r="350" spans="1:166" hidden="1" x14ac:dyDescent="0.2">
      <c r="A350" s="619" t="s">
        <v>557</v>
      </c>
      <c r="B350" s="575">
        <f t="shared" si="471"/>
        <v>1989</v>
      </c>
      <c r="D350" s="432">
        <f>Conversion_factors!$O51*D201+D276</f>
        <v>754.3715571611142</v>
      </c>
      <c r="E350" s="432">
        <f>Conversion_factors!$O51*E201+E276</f>
        <v>846.3439521610137</v>
      </c>
      <c r="F350" s="432">
        <f>Conversion_factors!$O51*F201+F276</f>
        <v>95.500309916599605</v>
      </c>
      <c r="G350" s="432">
        <v>0</v>
      </c>
      <c r="H350" s="630">
        <f t="shared" si="509"/>
        <v>1696.2158192387276</v>
      </c>
      <c r="I350" s="625"/>
      <c r="J350" s="639">
        <f t="shared" si="510"/>
        <v>283599.94695000001</v>
      </c>
      <c r="K350" s="639">
        <f t="shared" si="510"/>
        <v>60125.108359999998</v>
      </c>
      <c r="L350" s="639">
        <f t="shared" si="510"/>
        <v>58324.7</v>
      </c>
      <c r="M350" s="639">
        <f t="shared" si="510"/>
        <v>0</v>
      </c>
      <c r="N350" s="639">
        <f t="shared" si="511"/>
        <v>402049.75531000004</v>
      </c>
      <c r="O350" s="640"/>
      <c r="R350" s="638">
        <f t="shared" si="544"/>
        <v>277237.48954597948</v>
      </c>
      <c r="S350" s="638">
        <f t="shared" si="544"/>
        <v>58776.224324700568</v>
      </c>
      <c r="T350" s="638">
        <f t="shared" si="544"/>
        <v>57016.20744440124</v>
      </c>
      <c r="U350" s="638">
        <f t="shared" si="544"/>
        <v>0</v>
      </c>
      <c r="V350" s="638">
        <f t="shared" si="544"/>
        <v>393029.9213150813</v>
      </c>
      <c r="X350" s="645">
        <f t="shared" si="513"/>
        <v>2.6599848317112467</v>
      </c>
      <c r="Y350" s="645">
        <f t="shared" si="514"/>
        <v>14.076381319656281</v>
      </c>
      <c r="Z350" s="645">
        <f t="shared" si="515"/>
        <v>1.6373905037934118</v>
      </c>
      <c r="AA350" s="645" t="e">
        <f t="shared" si="516"/>
        <v>#DIV/0!</v>
      </c>
      <c r="AB350" s="645">
        <f t="shared" si="517"/>
        <v>4.2189201630799706</v>
      </c>
      <c r="AE350" s="645">
        <f t="shared" si="518"/>
        <v>2.7210301117519052E-3</v>
      </c>
      <c r="AF350" s="645">
        <f t="shared" si="519"/>
        <v>1.4399427011260737E-2</v>
      </c>
      <c r="AG350" s="645">
        <f t="shared" si="520"/>
        <v>1.6749677713959795E-3</v>
      </c>
      <c r="AH350" s="645" t="e">
        <f t="shared" si="521"/>
        <v>#DIV/0!</v>
      </c>
      <c r="AI350" s="645">
        <f t="shared" si="522"/>
        <v>4.3157422049781239E-3</v>
      </c>
      <c r="AK350" s="641">
        <f t="shared" si="551"/>
        <v>2.6599848317112461E-3</v>
      </c>
      <c r="AL350" s="641">
        <f t="shared" si="551"/>
        <v>1.4076381319656283E-2</v>
      </c>
      <c r="AM350" s="641">
        <f t="shared" si="551"/>
        <v>1.6373905037934118E-3</v>
      </c>
      <c r="AN350" s="641"/>
      <c r="AO350" s="641" t="e">
        <f t="shared" si="524"/>
        <v>#DIV/0!</v>
      </c>
      <c r="AQ350" s="635">
        <f t="shared" si="525"/>
        <v>1.0229494842650613</v>
      </c>
      <c r="AR350" s="635">
        <f t="shared" si="525"/>
        <v>1.0229494842650613</v>
      </c>
      <c r="AS350" s="635">
        <f t="shared" si="525"/>
        <v>1.0229494842650613</v>
      </c>
      <c r="AT350" s="635">
        <f t="shared" si="525"/>
        <v>0</v>
      </c>
      <c r="AU350" s="635" t="e">
        <f t="shared" si="526"/>
        <v>#DIV/0!</v>
      </c>
      <c r="AW350" s="576">
        <f t="shared" si="527"/>
        <v>977565.37872292951</v>
      </c>
      <c r="AX350" s="576">
        <f t="shared" si="528"/>
        <v>977565.3787229294</v>
      </c>
      <c r="AY350" s="576">
        <f t="shared" si="529"/>
        <v>977565.37872292951</v>
      </c>
      <c r="AZ350" s="576" t="e">
        <f t="shared" si="530"/>
        <v>#DIV/0!</v>
      </c>
      <c r="BA350" s="576">
        <f t="shared" si="531"/>
        <v>977565.37872292951</v>
      </c>
      <c r="BC350" s="625"/>
      <c r="BD350" s="642">
        <v>1.0038269462382279</v>
      </c>
      <c r="BE350" s="642">
        <v>0.99420056505785026</v>
      </c>
      <c r="BF350" s="642">
        <v>0.95669821261841004</v>
      </c>
      <c r="BG350" s="642">
        <v>0.97356779338538235</v>
      </c>
      <c r="BH350" s="633"/>
      <c r="BI350" s="642">
        <v>0.99878236534636133</v>
      </c>
      <c r="BJ350" s="642">
        <v>0.99822483915533711</v>
      </c>
      <c r="BK350" s="642">
        <v>0.99991852814823734</v>
      </c>
      <c r="BL350" s="642">
        <v>1.002369118082882</v>
      </c>
      <c r="BN350" s="642">
        <v>1</v>
      </c>
      <c r="BO350" s="642">
        <v>1</v>
      </c>
      <c r="BP350" s="642">
        <v>1</v>
      </c>
      <c r="BQ350" s="642">
        <v>1</v>
      </c>
      <c r="BT350" s="634">
        <f t="shared" si="532"/>
        <v>0.88530300584579924</v>
      </c>
      <c r="BU350" s="634">
        <f t="shared" si="533"/>
        <v>1.0914418453182984</v>
      </c>
      <c r="BV350" s="634">
        <f t="shared" si="534"/>
        <v>1</v>
      </c>
      <c r="BW350" s="634">
        <f t="shared" si="535"/>
        <v>1</v>
      </c>
      <c r="BX350" s="634" t="e">
        <f>#REF!</f>
        <v>#REF!</v>
      </c>
      <c r="BY350" s="634" t="e">
        <f>#REF!</f>
        <v>#REF!</v>
      </c>
      <c r="BZ350" s="634">
        <f t="shared" si="536"/>
        <v>1</v>
      </c>
      <c r="CA350" s="634" t="e">
        <f t="shared" si="537"/>
        <v>#REF!</v>
      </c>
      <c r="CB350" s="634">
        <f t="shared" si="538"/>
        <v>0.96625674636617542</v>
      </c>
      <c r="CC350" s="634"/>
      <c r="CD350" s="634" t="e">
        <f t="shared" si="539"/>
        <v>#REF!</v>
      </c>
      <c r="CG350" s="579"/>
      <c r="CI350" s="625">
        <f t="shared" si="490"/>
        <v>0.44473795645867809</v>
      </c>
      <c r="CJ350" s="625">
        <f t="shared" si="491"/>
        <v>0.49896006307785656</v>
      </c>
      <c r="CK350" s="625">
        <f t="shared" si="492"/>
        <v>5.6301980463465288E-2</v>
      </c>
      <c r="CL350" s="625">
        <f t="shared" si="493"/>
        <v>0</v>
      </c>
      <c r="CN350" s="625">
        <f t="shared" si="494"/>
        <v>0.45472327648033861</v>
      </c>
      <c r="CO350" s="625">
        <f t="shared" si="494"/>
        <v>0.48666943487825509</v>
      </c>
      <c r="CP350" s="625">
        <f t="shared" si="494"/>
        <v>5.8405481348169287E-2</v>
      </c>
      <c r="CQ350" s="625" t="e">
        <f t="shared" si="494"/>
        <v>#DIV/0!</v>
      </c>
      <c r="CR350" s="625" t="e">
        <f t="shared" si="495"/>
        <v>#DIV/0!</v>
      </c>
      <c r="CS350" s="625"/>
      <c r="CT350" s="625" t="e">
        <f t="shared" si="496"/>
        <v>#DIV/0!</v>
      </c>
      <c r="CU350" s="625" t="e">
        <f t="shared" si="496"/>
        <v>#DIV/0!</v>
      </c>
      <c r="CV350" s="625" t="e">
        <f t="shared" si="496"/>
        <v>#DIV/0!</v>
      </c>
      <c r="CW350" s="625" t="e">
        <f t="shared" si="496"/>
        <v>#DIV/0!</v>
      </c>
      <c r="CZ350" s="625">
        <f t="shared" si="540"/>
        <v>-9.2349922121502497E-3</v>
      </c>
      <c r="DA350" s="625">
        <f t="shared" si="541"/>
        <v>-1.4222202401300574E-3</v>
      </c>
      <c r="DB350" s="625">
        <f t="shared" si="542"/>
        <v>-2.2073083007265975E-3</v>
      </c>
      <c r="DC350" s="625">
        <f t="shared" si="543"/>
        <v>3.4140735099129952E-3</v>
      </c>
      <c r="DE350" s="625">
        <f t="shared" si="497"/>
        <v>0.7053851997281545</v>
      </c>
      <c r="DF350" s="625">
        <f t="shared" si="498"/>
        <v>0.14954643689222147</v>
      </c>
      <c r="DG350" s="625">
        <f t="shared" si="499"/>
        <v>0.145068363379624</v>
      </c>
      <c r="DH350" s="625">
        <f t="shared" si="500"/>
        <v>0</v>
      </c>
      <c r="DI350" s="625"/>
      <c r="DK350" s="625">
        <f t="shared" si="472"/>
        <v>2.5824553736611576E-3</v>
      </c>
      <c r="DL350" s="625">
        <f t="shared" si="472"/>
        <v>4.6225378082873345E-2</v>
      </c>
      <c r="DM350" s="625">
        <f t="shared" si="472"/>
        <v>-5.7427531298421645E-2</v>
      </c>
      <c r="DN350" s="625" t="e">
        <f t="shared" si="472"/>
        <v>#DIV/0!</v>
      </c>
      <c r="DP350" s="625">
        <f t="shared" si="501"/>
        <v>-8.7223750749095669E-4</v>
      </c>
      <c r="DQ350" s="625">
        <f t="shared" si="502"/>
        <v>1.7732156845606039E-4</v>
      </c>
      <c r="DR350" s="625">
        <f t="shared" si="503"/>
        <v>4.193483202465341E-4</v>
      </c>
      <c r="DS350" s="625">
        <f t="shared" si="504"/>
        <v>8.7768332315555047E-4</v>
      </c>
      <c r="DU350" s="625">
        <f t="shared" si="505"/>
        <v>0</v>
      </c>
      <c r="DV350" s="625">
        <f t="shared" si="506"/>
        <v>0</v>
      </c>
      <c r="DW350" s="625">
        <f t="shared" si="507"/>
        <v>0</v>
      </c>
      <c r="DX350" s="625">
        <f t="shared" si="508"/>
        <v>0</v>
      </c>
      <c r="EB350" s="625" t="e">
        <f t="shared" si="548"/>
        <v>#DIV/0!</v>
      </c>
      <c r="EC350" s="625">
        <f t="shared" si="482"/>
        <v>1</v>
      </c>
      <c r="ED350" s="625">
        <f t="shared" si="545"/>
        <v>1</v>
      </c>
      <c r="EE350" s="625"/>
      <c r="EF350" s="625" t="e">
        <f t="shared" si="549"/>
        <v>#DIV/0!</v>
      </c>
      <c r="EG350" s="625">
        <f t="shared" si="484"/>
        <v>1</v>
      </c>
      <c r="EH350" s="625">
        <f t="shared" si="546"/>
        <v>1</v>
      </c>
      <c r="EI350" s="625"/>
      <c r="EJ350" s="625" t="e">
        <f t="shared" si="550"/>
        <v>#DIV/0!</v>
      </c>
      <c r="EK350" s="625">
        <f t="shared" si="486"/>
        <v>1</v>
      </c>
      <c r="EL350" s="625">
        <f t="shared" si="547"/>
        <v>1</v>
      </c>
      <c r="EM350" s="625"/>
    </row>
    <row r="351" spans="1:166" hidden="1" x14ac:dyDescent="0.2">
      <c r="A351" s="619" t="s">
        <v>557</v>
      </c>
      <c r="B351" s="575">
        <f t="shared" si="471"/>
        <v>1990</v>
      </c>
      <c r="D351" s="432">
        <f>Conversion_factors!$O52*D202+D277</f>
        <v>735.96131394503436</v>
      </c>
      <c r="E351" s="432">
        <f>Conversion_factors!$O52*E202+E277</f>
        <v>871.62240377915327</v>
      </c>
      <c r="F351" s="432">
        <f>Conversion_factors!$O52*F202+F277</f>
        <v>113.32748211063168</v>
      </c>
      <c r="G351" s="432">
        <v>0</v>
      </c>
      <c r="H351" s="630">
        <f t="shared" si="509"/>
        <v>1720.9111998348194</v>
      </c>
      <c r="I351" s="625"/>
      <c r="J351" s="639">
        <f t="shared" ref="J351:M370" si="552">J56</f>
        <v>280544.40869999997</v>
      </c>
      <c r="K351" s="639">
        <f t="shared" si="552"/>
        <v>63008.517120000011</v>
      </c>
      <c r="L351" s="639">
        <f t="shared" si="552"/>
        <v>67358.7</v>
      </c>
      <c r="M351" s="639">
        <f t="shared" si="552"/>
        <v>0</v>
      </c>
      <c r="N351" s="639">
        <f t="shared" si="511"/>
        <v>410911.62582000002</v>
      </c>
      <c r="O351" s="640"/>
      <c r="R351" s="638">
        <f t="shared" ref="R351:V360" si="553">R56</f>
        <v>261618.74234665508</v>
      </c>
      <c r="S351" s="638">
        <f t="shared" si="553"/>
        <v>58757.930990132372</v>
      </c>
      <c r="T351" s="638">
        <f t="shared" si="553"/>
        <v>62814.64835376574</v>
      </c>
      <c r="U351" s="638">
        <f t="shared" si="553"/>
        <v>0</v>
      </c>
      <c r="V351" s="638">
        <f t="shared" si="553"/>
        <v>383191.32169055316</v>
      </c>
      <c r="X351" s="645">
        <f t="shared" si="513"/>
        <v>2.6233326743361842</v>
      </c>
      <c r="Y351" s="645">
        <f t="shared" si="514"/>
        <v>13.833406079358198</v>
      </c>
      <c r="Z351" s="645">
        <f t="shared" si="515"/>
        <v>1.682447584508485</v>
      </c>
      <c r="AA351" s="645" t="e">
        <f t="shared" si="516"/>
        <v>#DIV/0!</v>
      </c>
      <c r="AB351" s="645">
        <f t="shared" si="517"/>
        <v>4.1880323935849528</v>
      </c>
      <c r="AE351" s="645">
        <f t="shared" si="518"/>
        <v>2.8131062298658127E-3</v>
      </c>
      <c r="AF351" s="645">
        <f t="shared" si="519"/>
        <v>1.4834123480718388E-2</v>
      </c>
      <c r="AG351" s="645">
        <f t="shared" si="520"/>
        <v>1.80415691372469E-3</v>
      </c>
      <c r="AH351" s="645" t="e">
        <f t="shared" si="521"/>
        <v>#DIV/0!</v>
      </c>
      <c r="AI351" s="645">
        <f t="shared" si="522"/>
        <v>4.4909973228061369E-3</v>
      </c>
      <c r="AK351" s="641">
        <f t="shared" si="551"/>
        <v>2.6233326743361836E-3</v>
      </c>
      <c r="AL351" s="641">
        <f t="shared" si="551"/>
        <v>1.3833406079358198E-2</v>
      </c>
      <c r="AM351" s="641">
        <f t="shared" si="551"/>
        <v>1.6824475845084849E-3</v>
      </c>
      <c r="AN351" s="641"/>
      <c r="AO351" s="641" t="e">
        <f t="shared" si="524"/>
        <v>#DIV/0!</v>
      </c>
      <c r="AQ351" s="635">
        <f t="shared" ref="AQ351:AT370" si="554">AQ56</f>
        <v>1.0723406365445625</v>
      </c>
      <c r="AR351" s="635">
        <f t="shared" si="554"/>
        <v>1.0723406365445622</v>
      </c>
      <c r="AS351" s="635">
        <f t="shared" si="554"/>
        <v>1.0723406365445622</v>
      </c>
      <c r="AT351" s="635">
        <f t="shared" si="554"/>
        <v>0</v>
      </c>
      <c r="AU351" s="635" t="e">
        <f t="shared" si="526"/>
        <v>#DIV/0!</v>
      </c>
      <c r="AW351" s="576">
        <f t="shared" si="527"/>
        <v>932539.49903673527</v>
      </c>
      <c r="AX351" s="576">
        <f t="shared" si="528"/>
        <v>932539.49903673539</v>
      </c>
      <c r="AY351" s="576">
        <f t="shared" si="529"/>
        <v>932539.49903673527</v>
      </c>
      <c r="AZ351" s="576" t="e">
        <f t="shared" si="530"/>
        <v>#DIV/0!</v>
      </c>
      <c r="BA351" s="576">
        <f t="shared" si="531"/>
        <v>932539.49903673504</v>
      </c>
      <c r="BC351" s="625"/>
      <c r="BD351" s="642">
        <v>1.0075000978197743</v>
      </c>
      <c r="BE351" s="642">
        <v>0.96356270776224573</v>
      </c>
      <c r="BF351" s="642">
        <v>0.96121575174776452</v>
      </c>
      <c r="BG351" s="642">
        <v>0.92505730277066034</v>
      </c>
      <c r="BH351" s="633"/>
      <c r="BI351" s="642">
        <v>0.99789217631195937</v>
      </c>
      <c r="BJ351" s="642">
        <v>0.99965093579895026</v>
      </c>
      <c r="BK351" s="642">
        <v>1.0006379292072327</v>
      </c>
      <c r="BL351" s="642">
        <v>1.0005832560411136</v>
      </c>
      <c r="BN351" s="642">
        <v>1</v>
      </c>
      <c r="BO351" s="642">
        <v>1</v>
      </c>
      <c r="BP351" s="642">
        <v>1</v>
      </c>
      <c r="BQ351" s="642">
        <v>1</v>
      </c>
      <c r="BT351" s="634">
        <f t="shared" si="532"/>
        <v>0.90481661205075758</v>
      </c>
      <c r="BU351" s="634">
        <f t="shared" si="533"/>
        <v>1.08345112664331</v>
      </c>
      <c r="BV351" s="634">
        <f t="shared" si="534"/>
        <v>1</v>
      </c>
      <c r="BW351" s="634">
        <f t="shared" si="535"/>
        <v>1</v>
      </c>
      <c r="BX351" s="634" t="e">
        <f>#REF!</f>
        <v>#REF!</v>
      </c>
      <c r="BY351" s="634" t="e">
        <f>#REF!</f>
        <v>#REF!</v>
      </c>
      <c r="BZ351" s="634">
        <f t="shared" si="536"/>
        <v>1</v>
      </c>
      <c r="CA351" s="634" t="e">
        <f t="shared" si="537"/>
        <v>#REF!</v>
      </c>
      <c r="CB351" s="634">
        <f t="shared" si="538"/>
        <v>0.98032457773197601</v>
      </c>
      <c r="CC351" s="634"/>
      <c r="CD351" s="634" t="e">
        <f t="shared" si="539"/>
        <v>#REF!</v>
      </c>
      <c r="CG351" s="579"/>
      <c r="CI351" s="625">
        <f t="shared" si="490"/>
        <v>0.42765792564757271</v>
      </c>
      <c r="CJ351" s="625">
        <f t="shared" si="491"/>
        <v>0.50648889022444354</v>
      </c>
      <c r="CK351" s="625">
        <f t="shared" si="492"/>
        <v>6.5853184127983674E-2</v>
      </c>
      <c r="CL351" s="625">
        <f t="shared" si="493"/>
        <v>0</v>
      </c>
      <c r="CN351" s="625">
        <f t="shared" si="494"/>
        <v>0.43614220235244056</v>
      </c>
      <c r="CO351" s="625">
        <f t="shared" si="494"/>
        <v>0.5027150805026942</v>
      </c>
      <c r="CP351" s="625">
        <f t="shared" si="494"/>
        <v>6.0952912041734385E-2</v>
      </c>
      <c r="CQ351" s="625" t="e">
        <f t="shared" si="494"/>
        <v>#DIV/0!</v>
      </c>
      <c r="CR351" s="625" t="e">
        <f t="shared" si="495"/>
        <v>#DIV/0!</v>
      </c>
      <c r="CS351" s="625"/>
      <c r="CT351" s="625" t="e">
        <f t="shared" si="496"/>
        <v>#DIV/0!</v>
      </c>
      <c r="CU351" s="625" t="e">
        <f t="shared" si="496"/>
        <v>#DIV/0!</v>
      </c>
      <c r="CV351" s="625" t="e">
        <f t="shared" si="496"/>
        <v>#DIV/0!</v>
      </c>
      <c r="CW351" s="625" t="e">
        <f t="shared" si="496"/>
        <v>#DIV/0!</v>
      </c>
      <c r="CZ351" s="625">
        <f t="shared" si="540"/>
        <v>3.6524698217341258E-3</v>
      </c>
      <c r="DA351" s="625">
        <f t="shared" si="541"/>
        <v>-3.1301392975323326E-2</v>
      </c>
      <c r="DB351" s="625">
        <f t="shared" si="542"/>
        <v>4.7108969097963763E-3</v>
      </c>
      <c r="DC351" s="625">
        <f t="shared" si="543"/>
        <v>-5.1111776666613609E-2</v>
      </c>
      <c r="DE351" s="625">
        <f t="shared" si="497"/>
        <v>0.68273660580947537</v>
      </c>
      <c r="DF351" s="625">
        <f t="shared" si="498"/>
        <v>0.15333836562609429</v>
      </c>
      <c r="DG351" s="625">
        <f t="shared" si="499"/>
        <v>0.16392502856443031</v>
      </c>
      <c r="DH351" s="625">
        <f t="shared" si="500"/>
        <v>0</v>
      </c>
      <c r="DI351" s="625"/>
      <c r="DK351" s="625">
        <f t="shared" si="472"/>
        <v>-3.2634894032897391E-2</v>
      </c>
      <c r="DL351" s="625">
        <f t="shared" si="472"/>
        <v>2.5040060313421979E-2</v>
      </c>
      <c r="DM351" s="625">
        <f t="shared" si="472"/>
        <v>0.12220407750632978</v>
      </c>
      <c r="DN351" s="625" t="e">
        <f t="shared" si="472"/>
        <v>#DIV/0!</v>
      </c>
      <c r="DP351" s="625">
        <f t="shared" si="501"/>
        <v>-8.9167170193242096E-4</v>
      </c>
      <c r="DQ351" s="625">
        <f t="shared" si="502"/>
        <v>1.4276131716486793E-3</v>
      </c>
      <c r="DR351" s="625">
        <f t="shared" si="503"/>
        <v>7.1920098766471924E-4</v>
      </c>
      <c r="DS351" s="625">
        <f t="shared" si="504"/>
        <v>-1.7832301337562773E-3</v>
      </c>
      <c r="DU351" s="625">
        <f t="shared" si="505"/>
        <v>0</v>
      </c>
      <c r="DV351" s="625">
        <f t="shared" si="506"/>
        <v>0</v>
      </c>
      <c r="DW351" s="625">
        <f t="shared" si="507"/>
        <v>0</v>
      </c>
      <c r="DX351" s="625">
        <f t="shared" si="508"/>
        <v>0</v>
      </c>
      <c r="EB351" s="625" t="e">
        <f t="shared" si="548"/>
        <v>#DIV/0!</v>
      </c>
      <c r="EC351" s="625">
        <f t="shared" si="482"/>
        <v>1</v>
      </c>
      <c r="ED351" s="625">
        <f t="shared" si="545"/>
        <v>1</v>
      </c>
      <c r="EE351" s="625"/>
      <c r="EF351" s="625" t="e">
        <f t="shared" si="549"/>
        <v>#DIV/0!</v>
      </c>
      <c r="EG351" s="625">
        <f t="shared" si="484"/>
        <v>1</v>
      </c>
      <c r="EH351" s="625">
        <f t="shared" si="546"/>
        <v>1</v>
      </c>
      <c r="EI351" s="625"/>
      <c r="EJ351" s="625" t="e">
        <f t="shared" si="550"/>
        <v>#DIV/0!</v>
      </c>
      <c r="EK351" s="625">
        <f t="shared" si="486"/>
        <v>1</v>
      </c>
      <c r="EL351" s="625">
        <f t="shared" si="547"/>
        <v>1</v>
      </c>
      <c r="EM351" s="625"/>
    </row>
    <row r="352" spans="1:166" hidden="1" x14ac:dyDescent="0.2">
      <c r="A352" s="619" t="s">
        <v>557</v>
      </c>
      <c r="B352" s="575">
        <f t="shared" si="471"/>
        <v>1991</v>
      </c>
      <c r="D352" s="432">
        <f>Conversion_factors!$O53*D203+D278</f>
        <v>742.36800706540623</v>
      </c>
      <c r="E352" s="432">
        <f>Conversion_factors!$O53*E203+E278</f>
        <v>842.09445916364666</v>
      </c>
      <c r="F352" s="432">
        <f>Conversion_factors!$O53*F203+F278</f>
        <v>113.99154617185496</v>
      </c>
      <c r="G352" s="432">
        <v>0</v>
      </c>
      <c r="H352" s="630">
        <f t="shared" si="509"/>
        <v>1698.4540124009079</v>
      </c>
      <c r="I352" s="625"/>
      <c r="J352" s="639">
        <f t="shared" si="552"/>
        <v>287343.25510000001</v>
      </c>
      <c r="K352" s="639">
        <f t="shared" si="552"/>
        <v>64485.279240000003</v>
      </c>
      <c r="L352" s="639">
        <f t="shared" si="552"/>
        <v>66011.399999999994</v>
      </c>
      <c r="M352" s="639">
        <f t="shared" si="552"/>
        <v>0</v>
      </c>
      <c r="N352" s="639">
        <f t="shared" si="511"/>
        <v>417839.93434000004</v>
      </c>
      <c r="O352" s="640"/>
      <c r="R352" s="638">
        <f t="shared" si="553"/>
        <v>266952.54680581059</v>
      </c>
      <c r="S352" s="638">
        <f t="shared" si="553"/>
        <v>59909.217352643071</v>
      </c>
      <c r="T352" s="638">
        <f t="shared" si="553"/>
        <v>61327.040170420485</v>
      </c>
      <c r="U352" s="638">
        <f t="shared" si="553"/>
        <v>0</v>
      </c>
      <c r="V352" s="638">
        <f t="shared" si="553"/>
        <v>388188.80432887416</v>
      </c>
      <c r="X352" s="645">
        <f t="shared" si="513"/>
        <v>2.5835581447946305</v>
      </c>
      <c r="Y352" s="645">
        <f t="shared" si="514"/>
        <v>13.058708422887594</v>
      </c>
      <c r="Z352" s="645">
        <f t="shared" si="515"/>
        <v>1.7268463655043669</v>
      </c>
      <c r="AA352" s="645" t="e">
        <f t="shared" si="516"/>
        <v>#DIV/0!</v>
      </c>
      <c r="AB352" s="645">
        <f t="shared" si="517"/>
        <v>4.0648436705402622</v>
      </c>
      <c r="AE352" s="645">
        <f t="shared" si="518"/>
        <v>2.7808987625258632E-3</v>
      </c>
      <c r="AF352" s="645">
        <f t="shared" si="519"/>
        <v>1.4056175266100271E-2</v>
      </c>
      <c r="AG352" s="645">
        <f t="shared" si="520"/>
        <v>1.858748536617553E-3</v>
      </c>
      <c r="AH352" s="645" t="e">
        <f t="shared" si="521"/>
        <v>#DIV/0!</v>
      </c>
      <c r="AI352" s="645">
        <f t="shared" si="522"/>
        <v>4.3753297196123539E-3</v>
      </c>
      <c r="AK352" s="641">
        <f t="shared" si="551"/>
        <v>2.58355814479463E-3</v>
      </c>
      <c r="AL352" s="641">
        <f t="shared" si="551"/>
        <v>1.3058708422887597E-2</v>
      </c>
      <c r="AM352" s="641">
        <f t="shared" si="551"/>
        <v>1.7268463655043672E-3</v>
      </c>
      <c r="AN352" s="641"/>
      <c r="AO352" s="641" t="e">
        <f t="shared" si="524"/>
        <v>#DIV/0!</v>
      </c>
      <c r="AQ352" s="635">
        <f t="shared" si="554"/>
        <v>1.0763832693794162</v>
      </c>
      <c r="AR352" s="635">
        <f t="shared" si="554"/>
        <v>1.0763832693794162</v>
      </c>
      <c r="AS352" s="635">
        <f t="shared" si="554"/>
        <v>1.0763832693794162</v>
      </c>
      <c r="AT352" s="635">
        <f t="shared" si="554"/>
        <v>0</v>
      </c>
      <c r="AU352" s="635" t="e">
        <f t="shared" si="526"/>
        <v>#DIV/0!</v>
      </c>
      <c r="AW352" s="576">
        <f t="shared" si="527"/>
        <v>929037.10829372657</v>
      </c>
      <c r="AX352" s="576">
        <f t="shared" si="528"/>
        <v>929037.10829372646</v>
      </c>
      <c r="AY352" s="576">
        <f t="shared" si="529"/>
        <v>929037.10829372646</v>
      </c>
      <c r="AZ352" s="576" t="e">
        <f t="shared" si="530"/>
        <v>#DIV/0!</v>
      </c>
      <c r="BA352" s="576">
        <f t="shared" si="531"/>
        <v>929037.10829372646</v>
      </c>
      <c r="BC352" s="625"/>
      <c r="BD352" s="642">
        <v>0.98079182865016179</v>
      </c>
      <c r="BE352" s="642">
        <v>0.97776636621622426</v>
      </c>
      <c r="BF352" s="642">
        <v>0.94253257213082164</v>
      </c>
      <c r="BG352" s="642">
        <v>0.92290304029009851</v>
      </c>
      <c r="BH352" s="633"/>
      <c r="BI352" s="642">
        <v>0.99696492287903671</v>
      </c>
      <c r="BJ352" s="642">
        <v>1.0010457947392215</v>
      </c>
      <c r="BK352" s="642">
        <v>1.0013530877167984</v>
      </c>
      <c r="BL352" s="642">
        <v>0.99876341416769809</v>
      </c>
      <c r="BN352" s="642">
        <v>1</v>
      </c>
      <c r="BO352" s="642">
        <v>1</v>
      </c>
      <c r="BP352" s="642">
        <v>1</v>
      </c>
      <c r="BQ352" s="642">
        <v>1</v>
      </c>
      <c r="BT352" s="634">
        <f t="shared" si="532"/>
        <v>0.92007256551714822</v>
      </c>
      <c r="BU352" s="634">
        <f t="shared" si="533"/>
        <v>1.0515819937834585</v>
      </c>
      <c r="BV352" s="634">
        <f t="shared" si="534"/>
        <v>1</v>
      </c>
      <c r="BW352" s="634">
        <f t="shared" si="535"/>
        <v>1</v>
      </c>
      <c r="BX352" s="634" t="e">
        <f>#REF!</f>
        <v>#REF!</v>
      </c>
      <c r="BY352" s="634" t="e">
        <f>#REF!</f>
        <v>#REF!</v>
      </c>
      <c r="BZ352" s="634">
        <f t="shared" si="536"/>
        <v>1</v>
      </c>
      <c r="CA352" s="634" t="e">
        <f t="shared" si="537"/>
        <v>#REF!</v>
      </c>
      <c r="CB352" s="634">
        <f t="shared" si="538"/>
        <v>0.96753174287198451</v>
      </c>
      <c r="CC352" s="634"/>
      <c r="CD352" s="634" t="e">
        <f t="shared" si="539"/>
        <v>#REF!</v>
      </c>
      <c r="CG352" s="579"/>
      <c r="CI352" s="625">
        <f t="shared" si="490"/>
        <v>0.43708454962286936</v>
      </c>
      <c r="CJ352" s="625">
        <f t="shared" si="491"/>
        <v>0.49580056511113607</v>
      </c>
      <c r="CK352" s="625">
        <f t="shared" si="492"/>
        <v>6.7114885265994517E-2</v>
      </c>
      <c r="CL352" s="625">
        <f t="shared" si="493"/>
        <v>0</v>
      </c>
      <c r="CN352" s="625">
        <f t="shared" si="494"/>
        <v>0.43235411036742882</v>
      </c>
      <c r="CO352" s="625">
        <f t="shared" si="494"/>
        <v>0.50112573053449927</v>
      </c>
      <c r="CP352" s="625">
        <f t="shared" si="494"/>
        <v>6.6482039320715919E-2</v>
      </c>
      <c r="CQ352" s="625" t="e">
        <f t="shared" si="494"/>
        <v>#DIV/0!</v>
      </c>
      <c r="CR352" s="625" t="e">
        <f t="shared" si="495"/>
        <v>#DIV/0!</v>
      </c>
      <c r="CS352" s="625"/>
      <c r="CT352" s="625" t="e">
        <f t="shared" si="496"/>
        <v>#DIV/0!</v>
      </c>
      <c r="CU352" s="625" t="e">
        <f t="shared" si="496"/>
        <v>#DIV/0!</v>
      </c>
      <c r="CV352" s="625" t="e">
        <f t="shared" si="496"/>
        <v>#DIV/0!</v>
      </c>
      <c r="CW352" s="625" t="e">
        <f t="shared" si="496"/>
        <v>#DIV/0!</v>
      </c>
      <c r="CZ352" s="625">
        <f t="shared" si="540"/>
        <v>-2.6867157076188988E-2</v>
      </c>
      <c r="DA352" s="625">
        <f t="shared" si="541"/>
        <v>1.4633183107354973E-2</v>
      </c>
      <c r="DB352" s="625">
        <f t="shared" si="542"/>
        <v>-1.9628413299140494E-2</v>
      </c>
      <c r="DC352" s="625">
        <f t="shared" si="543"/>
        <v>-2.3315039898081382E-3</v>
      </c>
      <c r="DE352" s="625">
        <f t="shared" si="497"/>
        <v>0.68768739291009529</v>
      </c>
      <c r="DF352" s="625">
        <f t="shared" si="498"/>
        <v>0.15433010093173086</v>
      </c>
      <c r="DG352" s="625">
        <f t="shared" si="499"/>
        <v>0.1579825061581738</v>
      </c>
      <c r="DH352" s="625">
        <f t="shared" si="500"/>
        <v>0</v>
      </c>
      <c r="DI352" s="625"/>
      <c r="DK352" s="625">
        <f t="shared" si="472"/>
        <v>7.2252217455774665E-3</v>
      </c>
      <c r="DL352" s="625">
        <f t="shared" si="472"/>
        <v>6.4468013348440894E-3</v>
      </c>
      <c r="DM352" s="625">
        <f t="shared" si="472"/>
        <v>-3.6924874023601881E-2</v>
      </c>
      <c r="DN352" s="625" t="e">
        <f t="shared" si="472"/>
        <v>#DIV/0!</v>
      </c>
      <c r="DP352" s="625">
        <f t="shared" si="501"/>
        <v>-9.2964403322857634E-4</v>
      </c>
      <c r="DQ352" s="625">
        <f t="shared" si="502"/>
        <v>1.394373415000782E-3</v>
      </c>
      <c r="DR352" s="625">
        <f t="shared" si="503"/>
        <v>7.1444730165137272E-4</v>
      </c>
      <c r="DS352" s="625">
        <f t="shared" si="504"/>
        <v>-1.8204370488722852E-3</v>
      </c>
      <c r="DU352" s="625">
        <f t="shared" si="505"/>
        <v>0</v>
      </c>
      <c r="DV352" s="625">
        <f t="shared" si="506"/>
        <v>0</v>
      </c>
      <c r="DW352" s="625">
        <f t="shared" si="507"/>
        <v>0</v>
      </c>
      <c r="DX352" s="625">
        <f t="shared" si="508"/>
        <v>0</v>
      </c>
      <c r="EB352" s="625" t="e">
        <f t="shared" si="548"/>
        <v>#DIV/0!</v>
      </c>
      <c r="EC352" s="625">
        <f t="shared" si="482"/>
        <v>1</v>
      </c>
      <c r="ED352" s="625">
        <f t="shared" si="545"/>
        <v>1</v>
      </c>
      <c r="EE352" s="625"/>
      <c r="EF352" s="625" t="e">
        <f t="shared" si="549"/>
        <v>#DIV/0!</v>
      </c>
      <c r="EG352" s="625">
        <f t="shared" si="484"/>
        <v>1</v>
      </c>
      <c r="EH352" s="625">
        <f t="shared" si="546"/>
        <v>1</v>
      </c>
      <c r="EI352" s="625"/>
      <c r="EJ352" s="625" t="e">
        <f t="shared" si="550"/>
        <v>#DIV/0!</v>
      </c>
      <c r="EK352" s="625">
        <f t="shared" si="486"/>
        <v>1</v>
      </c>
      <c r="EL352" s="625">
        <f t="shared" si="547"/>
        <v>1</v>
      </c>
      <c r="EM352" s="625"/>
    </row>
    <row r="353" spans="1:143" hidden="1" x14ac:dyDescent="0.2">
      <c r="A353" s="619" t="s">
        <v>557</v>
      </c>
      <c r="B353" s="575">
        <f t="shared" si="471"/>
        <v>1992</v>
      </c>
      <c r="D353" s="432">
        <f>Conversion_factors!$O54*D204+D279</f>
        <v>728.93887089894315</v>
      </c>
      <c r="E353" s="432">
        <f>Conversion_factors!$O54*E204+E279</f>
        <v>847.24535348868426</v>
      </c>
      <c r="F353" s="432">
        <f>Conversion_factors!$O54*F204+F279</f>
        <v>97.064163689590316</v>
      </c>
      <c r="G353" s="432">
        <v>0</v>
      </c>
      <c r="H353" s="630">
        <f t="shared" si="509"/>
        <v>1673.2483880772177</v>
      </c>
      <c r="I353" s="625"/>
      <c r="J353" s="639">
        <f t="shared" si="552"/>
        <v>286344.45549999998</v>
      </c>
      <c r="K353" s="639">
        <f t="shared" si="552"/>
        <v>63301.990160000001</v>
      </c>
      <c r="L353" s="639">
        <f t="shared" si="552"/>
        <v>54787.700000000004</v>
      </c>
      <c r="M353" s="639">
        <f t="shared" si="552"/>
        <v>0</v>
      </c>
      <c r="N353" s="639">
        <f t="shared" si="511"/>
        <v>404434.14565999998</v>
      </c>
      <c r="O353" s="640"/>
      <c r="R353" s="638">
        <f t="shared" si="553"/>
        <v>258029.66107177307</v>
      </c>
      <c r="S353" s="638">
        <f t="shared" si="553"/>
        <v>57042.456218096791</v>
      </c>
      <c r="T353" s="638">
        <f t="shared" si="553"/>
        <v>49370.090429084572</v>
      </c>
      <c r="U353" s="638">
        <f t="shared" si="553"/>
        <v>0</v>
      </c>
      <c r="V353" s="638">
        <f t="shared" si="553"/>
        <v>364442.20771895442</v>
      </c>
      <c r="X353" s="645">
        <f t="shared" si="513"/>
        <v>2.5456713300982465</v>
      </c>
      <c r="Y353" s="645">
        <f t="shared" si="514"/>
        <v>13.384181940365778</v>
      </c>
      <c r="Z353" s="645">
        <f t="shared" si="515"/>
        <v>1.7716415124122806</v>
      </c>
      <c r="AA353" s="645" t="e">
        <f t="shared" si="516"/>
        <v>#DIV/0!</v>
      </c>
      <c r="AB353" s="645">
        <f t="shared" si="517"/>
        <v>4.1372579591335628</v>
      </c>
      <c r="AE353" s="645">
        <f t="shared" si="518"/>
        <v>2.8250196813465675E-3</v>
      </c>
      <c r="AF353" s="645">
        <f t="shared" si="519"/>
        <v>1.4852890454950196E-2</v>
      </c>
      <c r="AG353" s="645">
        <f t="shared" si="520"/>
        <v>1.9660519728845489E-3</v>
      </c>
      <c r="AH353" s="645" t="e">
        <f t="shared" si="521"/>
        <v>#DIV/0!</v>
      </c>
      <c r="AI353" s="645">
        <f t="shared" si="522"/>
        <v>4.5912585113291006E-3</v>
      </c>
      <c r="AK353" s="641">
        <f t="shared" si="551"/>
        <v>2.5456713300982467E-3</v>
      </c>
      <c r="AL353" s="641">
        <f t="shared" si="551"/>
        <v>1.3384181940365779E-2</v>
      </c>
      <c r="AM353" s="641">
        <f t="shared" si="551"/>
        <v>1.7716415124122804E-3</v>
      </c>
      <c r="AN353" s="641"/>
      <c r="AO353" s="641" t="e">
        <f t="shared" si="524"/>
        <v>#DIV/0!</v>
      </c>
      <c r="AQ353" s="635">
        <f t="shared" si="554"/>
        <v>1.1097346495384146</v>
      </c>
      <c r="AR353" s="635">
        <f t="shared" si="554"/>
        <v>1.1097346495384146</v>
      </c>
      <c r="AS353" s="635">
        <f t="shared" si="554"/>
        <v>1.1097346495384146</v>
      </c>
      <c r="AT353" s="635">
        <f t="shared" si="554"/>
        <v>0</v>
      </c>
      <c r="AU353" s="635" t="e">
        <f t="shared" si="526"/>
        <v>#DIV/0!</v>
      </c>
      <c r="AW353" s="576">
        <f t="shared" si="527"/>
        <v>901116.31678432517</v>
      </c>
      <c r="AX353" s="576">
        <f t="shared" si="528"/>
        <v>901116.31678432517</v>
      </c>
      <c r="AY353" s="576">
        <f t="shared" si="529"/>
        <v>901116.31678432517</v>
      </c>
      <c r="AZ353" s="576" t="e">
        <f t="shared" si="530"/>
        <v>#DIV/0!</v>
      </c>
      <c r="BA353" s="576">
        <f t="shared" si="531"/>
        <v>901116.31678432517</v>
      </c>
      <c r="BC353" s="625"/>
      <c r="BD353" s="642">
        <v>0.97064732667106102</v>
      </c>
      <c r="BE353" s="642">
        <v>0.94499950313341086</v>
      </c>
      <c r="BF353" s="642">
        <v>0.92910499671895497</v>
      </c>
      <c r="BG353" s="642">
        <v>0.90225448028096489</v>
      </c>
      <c r="BH353" s="633"/>
      <c r="BI353" s="642">
        <v>0.99671703691559166</v>
      </c>
      <c r="BJ353" s="642">
        <v>1.0004040076907652</v>
      </c>
      <c r="BK353" s="642">
        <v>1.0008546645790413</v>
      </c>
      <c r="BL353" s="642">
        <v>0.99876284458268816</v>
      </c>
      <c r="BN353" s="642">
        <v>1</v>
      </c>
      <c r="BO353" s="642">
        <v>1</v>
      </c>
      <c r="BP353" s="642">
        <v>1</v>
      </c>
      <c r="BQ353" s="642">
        <v>1</v>
      </c>
      <c r="BT353" s="634">
        <f t="shared" si="532"/>
        <v>0.89055337079711483</v>
      </c>
      <c r="BU353" s="634">
        <f t="shared" si="533"/>
        <v>1.0703156938096718</v>
      </c>
      <c r="BV353" s="634">
        <f t="shared" si="534"/>
        <v>1</v>
      </c>
      <c r="BW353" s="634">
        <f t="shared" si="535"/>
        <v>1</v>
      </c>
      <c r="BX353" s="634" t="e">
        <f>#REF!</f>
        <v>#REF!</v>
      </c>
      <c r="BY353" s="634" t="e">
        <f>#REF!</f>
        <v>#REF!</v>
      </c>
      <c r="BZ353" s="634">
        <f t="shared" si="536"/>
        <v>1</v>
      </c>
      <c r="CA353" s="634" t="e">
        <f t="shared" si="537"/>
        <v>#REF!</v>
      </c>
      <c r="CB353" s="634">
        <f t="shared" si="538"/>
        <v>0.95317324893925592</v>
      </c>
      <c r="CC353" s="634"/>
      <c r="CD353" s="634" t="e">
        <f t="shared" si="539"/>
        <v>#REF!</v>
      </c>
      <c r="CG353" s="579"/>
      <c r="CI353" s="625">
        <f t="shared" ref="CI353:CI371" si="555">D353/$H353</f>
        <v>0.435642954203942</v>
      </c>
      <c r="CJ353" s="625">
        <f t="shared" ref="CJ353:CJ371" si="556">E353/$H353</f>
        <v>0.50634762867590777</v>
      </c>
      <c r="CK353" s="625">
        <f t="shared" ref="CK353:CK371" si="557">F353/$H353</f>
        <v>5.8009417120150224E-2</v>
      </c>
      <c r="CL353" s="625">
        <f t="shared" ref="CL353:CL371" si="558">G353/$H353</f>
        <v>0</v>
      </c>
      <c r="CN353" s="625">
        <f t="shared" si="494"/>
        <v>0.43636335503525547</v>
      </c>
      <c r="CO353" s="625">
        <f t="shared" si="494"/>
        <v>0.50105559599774119</v>
      </c>
      <c r="CP353" s="625">
        <f t="shared" si="494"/>
        <v>6.2451558556188169E-2</v>
      </c>
      <c r="CQ353" s="625" t="e">
        <f t="shared" si="494"/>
        <v>#DIV/0!</v>
      </c>
      <c r="CR353" s="625" t="e">
        <f t="shared" si="495"/>
        <v>#DIV/0!</v>
      </c>
      <c r="CS353" s="625"/>
      <c r="CT353" s="625" t="e">
        <f t="shared" si="496"/>
        <v>#DIV/0!</v>
      </c>
      <c r="CU353" s="625" t="e">
        <f t="shared" si="496"/>
        <v>#DIV/0!</v>
      </c>
      <c r="CV353" s="625" t="e">
        <f t="shared" si="496"/>
        <v>#DIV/0!</v>
      </c>
      <c r="CW353" s="625" t="e">
        <f t="shared" si="496"/>
        <v>#DIV/0!</v>
      </c>
      <c r="CZ353" s="625">
        <f t="shared" si="540"/>
        <v>-1.0397037832281559E-2</v>
      </c>
      <c r="DA353" s="625">
        <f t="shared" si="541"/>
        <v>-3.4086350437893528E-2</v>
      </c>
      <c r="DB353" s="625">
        <f t="shared" si="542"/>
        <v>-1.4348724361581727E-2</v>
      </c>
      <c r="DC353" s="625">
        <f t="shared" si="543"/>
        <v>-2.2627571358774554E-2</v>
      </c>
      <c r="DE353" s="625">
        <f t="shared" ref="DE353:DE371" si="559">J353/$N353</f>
        <v>0.70801256168099191</v>
      </c>
      <c r="DF353" s="625">
        <f t="shared" ref="DF353:DF371" si="560">K353/$N353</f>
        <v>0.15651989536317928</v>
      </c>
      <c r="DG353" s="625">
        <f t="shared" ref="DG353:DG371" si="561">L353/$N353</f>
        <v>0.13546754295582888</v>
      </c>
      <c r="DH353" s="625">
        <f t="shared" ref="DH353:DH371" si="562">M353/$N353</f>
        <v>0</v>
      </c>
      <c r="DI353" s="625"/>
      <c r="DK353" s="625">
        <f t="shared" si="472"/>
        <v>2.912747211814478E-2</v>
      </c>
      <c r="DL353" s="625">
        <f t="shared" si="472"/>
        <v>1.4089307909590275E-2</v>
      </c>
      <c r="DM353" s="625">
        <f t="shared" si="472"/>
        <v>-0.15375223013387304</v>
      </c>
      <c r="DN353" s="625" t="e">
        <f t="shared" si="472"/>
        <v>#DIV/0!</v>
      </c>
      <c r="DP353" s="625">
        <f t="shared" si="501"/>
        <v>-2.4867152306272785E-4</v>
      </c>
      <c r="DQ353" s="625">
        <f t="shared" si="502"/>
        <v>-6.4132217522922127E-4</v>
      </c>
      <c r="DR353" s="625">
        <f t="shared" si="503"/>
        <v>-4.9787355730830218E-4</v>
      </c>
      <c r="DS353" s="625">
        <f t="shared" si="504"/>
        <v>-5.7029038532779722E-7</v>
      </c>
      <c r="DU353" s="625">
        <f t="shared" si="505"/>
        <v>0</v>
      </c>
      <c r="DV353" s="625">
        <f t="shared" si="506"/>
        <v>0</v>
      </c>
      <c r="DW353" s="625">
        <f t="shared" si="507"/>
        <v>0</v>
      </c>
      <c r="DX353" s="625">
        <f t="shared" si="508"/>
        <v>0</v>
      </c>
      <c r="EB353" s="625" t="e">
        <f t="shared" si="548"/>
        <v>#DIV/0!</v>
      </c>
      <c r="EC353" s="625">
        <f t="shared" si="482"/>
        <v>1</v>
      </c>
      <c r="ED353" s="625">
        <f t="shared" si="545"/>
        <v>1</v>
      </c>
      <c r="EE353" s="625"/>
      <c r="EF353" s="625" t="e">
        <f t="shared" si="549"/>
        <v>#DIV/0!</v>
      </c>
      <c r="EG353" s="625">
        <f t="shared" si="484"/>
        <v>1</v>
      </c>
      <c r="EH353" s="625">
        <f t="shared" si="546"/>
        <v>1</v>
      </c>
      <c r="EI353" s="625"/>
      <c r="EJ353" s="625" t="e">
        <f t="shared" si="550"/>
        <v>#DIV/0!</v>
      </c>
      <c r="EK353" s="625">
        <f t="shared" si="486"/>
        <v>1</v>
      </c>
      <c r="EL353" s="625">
        <f t="shared" si="547"/>
        <v>1</v>
      </c>
      <c r="EM353" s="625"/>
    </row>
    <row r="354" spans="1:143" hidden="1" x14ac:dyDescent="0.2">
      <c r="A354" s="619" t="s">
        <v>557</v>
      </c>
      <c r="B354" s="575">
        <f t="shared" si="471"/>
        <v>1993</v>
      </c>
      <c r="D354" s="432">
        <f>Conversion_factors!$O55*D205+D280</f>
        <v>719.46766290967832</v>
      </c>
      <c r="E354" s="432">
        <f>Conversion_factors!$O55*E205+E280</f>
        <v>814.66319942096561</v>
      </c>
      <c r="F354" s="432">
        <f>Conversion_factors!$O55*F205+F280</f>
        <v>123.96523602731803</v>
      </c>
      <c r="G354" s="432">
        <v>0</v>
      </c>
      <c r="H354" s="630">
        <f t="shared" si="509"/>
        <v>1658.0960983579621</v>
      </c>
      <c r="I354" s="625"/>
      <c r="J354" s="639">
        <f t="shared" si="552"/>
        <v>281801.66960000002</v>
      </c>
      <c r="K354" s="639">
        <f t="shared" si="552"/>
        <v>61807.157040000006</v>
      </c>
      <c r="L354" s="639">
        <f t="shared" si="552"/>
        <v>71640.300000000017</v>
      </c>
      <c r="M354" s="639">
        <f t="shared" si="552"/>
        <v>0</v>
      </c>
      <c r="N354" s="639">
        <f t="shared" si="511"/>
        <v>415249.12664000003</v>
      </c>
      <c r="O354" s="640"/>
      <c r="R354" s="638">
        <f t="shared" si="553"/>
        <v>253466.10038456827</v>
      </c>
      <c r="S354" s="638">
        <f t="shared" si="553"/>
        <v>55592.357181638981</v>
      </c>
      <c r="T354" s="638">
        <f t="shared" si="553"/>
        <v>64436.763263877372</v>
      </c>
      <c r="U354" s="638">
        <f t="shared" si="553"/>
        <v>0</v>
      </c>
      <c r="V354" s="638">
        <f t="shared" si="553"/>
        <v>373495.22083008464</v>
      </c>
      <c r="X354" s="645">
        <f t="shared" si="513"/>
        <v>2.5530993621539504</v>
      </c>
      <c r="Y354" s="645">
        <f t="shared" si="514"/>
        <v>13.180725961780389</v>
      </c>
      <c r="Z354" s="645">
        <f t="shared" si="515"/>
        <v>1.7303840998337248</v>
      </c>
      <c r="AA354" s="645" t="e">
        <f t="shared" si="516"/>
        <v>#DIV/0!</v>
      </c>
      <c r="AB354" s="645">
        <f t="shared" si="517"/>
        <v>3.9930152575503124</v>
      </c>
      <c r="AE354" s="645">
        <f t="shared" si="518"/>
        <v>2.8385163215833399E-3</v>
      </c>
      <c r="AF354" s="645">
        <f t="shared" si="519"/>
        <v>1.4654230198571832E-2</v>
      </c>
      <c r="AG354" s="645">
        <f t="shared" si="520"/>
        <v>1.9238277925237089E-3</v>
      </c>
      <c r="AH354" s="645" t="e">
        <f t="shared" si="521"/>
        <v>#DIV/0!</v>
      </c>
      <c r="AI354" s="645">
        <f t="shared" si="522"/>
        <v>4.4394037885488362E-3</v>
      </c>
      <c r="AK354" s="641">
        <f t="shared" si="551"/>
        <v>2.5530993621539506E-3</v>
      </c>
      <c r="AL354" s="641">
        <f t="shared" si="551"/>
        <v>1.318072596178039E-2</v>
      </c>
      <c r="AM354" s="641">
        <f t="shared" si="551"/>
        <v>1.730384099833725E-3</v>
      </c>
      <c r="AN354" s="641"/>
      <c r="AO354" s="641" t="e">
        <f t="shared" si="524"/>
        <v>#DIV/0!</v>
      </c>
      <c r="AQ354" s="635">
        <f t="shared" si="554"/>
        <v>1.1117923429304351</v>
      </c>
      <c r="AR354" s="635">
        <f t="shared" si="554"/>
        <v>1.1117923429304351</v>
      </c>
      <c r="AS354" s="635">
        <f t="shared" si="554"/>
        <v>1.1117923429304351</v>
      </c>
      <c r="AT354" s="635">
        <f t="shared" si="554"/>
        <v>0</v>
      </c>
      <c r="AU354" s="635" t="e">
        <f t="shared" si="526"/>
        <v>#DIV/0!</v>
      </c>
      <c r="AW354" s="576">
        <f t="shared" si="527"/>
        <v>899448.54033103376</v>
      </c>
      <c r="AX354" s="576">
        <f t="shared" si="528"/>
        <v>899448.54033103376</v>
      </c>
      <c r="AY354" s="576">
        <f t="shared" si="529"/>
        <v>899448.54033103376</v>
      </c>
      <c r="AZ354" s="576" t="e">
        <f t="shared" si="530"/>
        <v>#DIV/0!</v>
      </c>
      <c r="BA354" s="576">
        <f t="shared" si="531"/>
        <v>899448.54033103387</v>
      </c>
      <c r="BC354" s="625"/>
      <c r="BD354" s="642">
        <v>0.95920136790028632</v>
      </c>
      <c r="BE354" s="642">
        <v>0.91857405494371636</v>
      </c>
      <c r="BF354" s="642">
        <v>0.91269898582993436</v>
      </c>
      <c r="BG354" s="642">
        <v>0.88750684709530436</v>
      </c>
      <c r="BH354" s="633"/>
      <c r="BI354" s="642">
        <v>0.99637331393682038</v>
      </c>
      <c r="BJ354" s="642">
        <v>0.99960750433790013</v>
      </c>
      <c r="BK354" s="642">
        <v>1.0003180563065976</v>
      </c>
      <c r="BL354" s="642">
        <v>0.99874026496760304</v>
      </c>
      <c r="BN354" s="642">
        <v>1</v>
      </c>
      <c r="BO354" s="642">
        <v>1</v>
      </c>
      <c r="BP354" s="642">
        <v>1</v>
      </c>
      <c r="BQ354" s="642">
        <v>1</v>
      </c>
      <c r="BT354" s="634">
        <f t="shared" si="532"/>
        <v>0.91436767498037885</v>
      </c>
      <c r="BU354" s="634">
        <f t="shared" si="533"/>
        <v>1.032999860775565</v>
      </c>
      <c r="BV354" s="634">
        <f t="shared" si="534"/>
        <v>1</v>
      </c>
      <c r="BW354" s="634">
        <f t="shared" si="535"/>
        <v>1</v>
      </c>
      <c r="BX354" s="634" t="e">
        <f>#REF!</f>
        <v>#REF!</v>
      </c>
      <c r="BY354" s="634" t="e">
        <f>#REF!</f>
        <v>#REF!</v>
      </c>
      <c r="BZ354" s="634">
        <f t="shared" si="536"/>
        <v>1</v>
      </c>
      <c r="CA354" s="634" t="e">
        <f t="shared" si="537"/>
        <v>#REF!</v>
      </c>
      <c r="CB354" s="634">
        <f t="shared" si="538"/>
        <v>0.94454168095240842</v>
      </c>
      <c r="CC354" s="634"/>
      <c r="CD354" s="634" t="e">
        <f t="shared" si="539"/>
        <v>#REF!</v>
      </c>
      <c r="CG354" s="579"/>
      <c r="CI354" s="625">
        <f t="shared" si="555"/>
        <v>0.43391192080011415</v>
      </c>
      <c r="CJ354" s="625">
        <f t="shared" si="556"/>
        <v>0.49132447765104753</v>
      </c>
      <c r="CK354" s="625">
        <f t="shared" si="557"/>
        <v>7.4763601548838265E-2</v>
      </c>
      <c r="CL354" s="625">
        <f t="shared" si="558"/>
        <v>0</v>
      </c>
      <c r="CN354" s="625">
        <f t="shared" si="494"/>
        <v>0.43477686316990038</v>
      </c>
      <c r="CO354" s="625">
        <f t="shared" si="494"/>
        <v>0.49879834726894223</v>
      </c>
      <c r="CP354" s="625">
        <f t="shared" si="494"/>
        <v>6.6032641444674897E-2</v>
      </c>
      <c r="CQ354" s="625" t="e">
        <f t="shared" si="494"/>
        <v>#DIV/0!</v>
      </c>
      <c r="CR354" s="625" t="e">
        <f t="shared" si="495"/>
        <v>#DIV/0!</v>
      </c>
      <c r="CS354" s="625"/>
      <c r="CT354" s="625" t="e">
        <f t="shared" si="496"/>
        <v>#DIV/0!</v>
      </c>
      <c r="CU354" s="625" t="e">
        <f t="shared" si="496"/>
        <v>#DIV/0!</v>
      </c>
      <c r="CV354" s="625" t="e">
        <f t="shared" si="496"/>
        <v>#DIV/0!</v>
      </c>
      <c r="CW354" s="625" t="e">
        <f t="shared" si="496"/>
        <v>#DIV/0!</v>
      </c>
      <c r="CZ354" s="625">
        <f t="shared" si="540"/>
        <v>-1.186216620712718E-2</v>
      </c>
      <c r="DA354" s="625">
        <f t="shared" si="541"/>
        <v>-2.8361874344363582E-2</v>
      </c>
      <c r="DB354" s="625">
        <f t="shared" si="542"/>
        <v>-1.7815625306912442E-2</v>
      </c>
      <c r="DC354" s="625">
        <f t="shared" si="543"/>
        <v>-1.6480372829567776E-2</v>
      </c>
      <c r="DE354" s="625">
        <f t="shared" si="559"/>
        <v>0.67863278095298152</v>
      </c>
      <c r="DF354" s="625">
        <f t="shared" si="560"/>
        <v>0.14884355697533755</v>
      </c>
      <c r="DG354" s="625">
        <f t="shared" si="561"/>
        <v>0.17252366207168096</v>
      </c>
      <c r="DH354" s="625">
        <f t="shared" si="562"/>
        <v>0</v>
      </c>
      <c r="DI354" s="625"/>
      <c r="DK354" s="625">
        <f t="shared" si="472"/>
        <v>-4.2381678101356637E-2</v>
      </c>
      <c r="DL354" s="625">
        <f t="shared" si="472"/>
        <v>-5.0287327648707386E-2</v>
      </c>
      <c r="DM354" s="625">
        <f t="shared" si="472"/>
        <v>0.24180232224907125</v>
      </c>
      <c r="DN354" s="625" t="e">
        <f t="shared" si="472"/>
        <v>#DIV/0!</v>
      </c>
      <c r="DP354" s="625">
        <f t="shared" si="501"/>
        <v>-3.4491460162042566E-4</v>
      </c>
      <c r="DQ354" s="625">
        <f t="shared" si="502"/>
        <v>-7.9649881031570579E-4</v>
      </c>
      <c r="DR354" s="625">
        <f t="shared" si="503"/>
        <v>-5.3629382382083053E-4</v>
      </c>
      <c r="DS354" s="625">
        <f t="shared" si="504"/>
        <v>-2.2607839735661461E-5</v>
      </c>
      <c r="DU354" s="625">
        <f t="shared" si="505"/>
        <v>0</v>
      </c>
      <c r="DV354" s="625">
        <f t="shared" si="506"/>
        <v>0</v>
      </c>
      <c r="DW354" s="625">
        <f t="shared" si="507"/>
        <v>0</v>
      </c>
      <c r="DX354" s="625">
        <f t="shared" si="508"/>
        <v>0</v>
      </c>
      <c r="EB354" s="625" t="e">
        <f t="shared" si="548"/>
        <v>#DIV/0!</v>
      </c>
      <c r="EC354" s="625">
        <f t="shared" si="482"/>
        <v>1</v>
      </c>
      <c r="ED354" s="625">
        <f t="shared" si="545"/>
        <v>1</v>
      </c>
      <c r="EE354" s="625"/>
      <c r="EF354" s="625" t="e">
        <f t="shared" si="549"/>
        <v>#DIV/0!</v>
      </c>
      <c r="EG354" s="625">
        <f t="shared" si="484"/>
        <v>1</v>
      </c>
      <c r="EH354" s="625">
        <f t="shared" si="546"/>
        <v>1</v>
      </c>
      <c r="EI354" s="625"/>
      <c r="EJ354" s="625" t="e">
        <f t="shared" si="550"/>
        <v>#DIV/0!</v>
      </c>
      <c r="EK354" s="625">
        <f t="shared" si="486"/>
        <v>1</v>
      </c>
      <c r="EL354" s="625">
        <f t="shared" si="547"/>
        <v>1</v>
      </c>
      <c r="EM354" s="625"/>
    </row>
    <row r="355" spans="1:143" hidden="1" x14ac:dyDescent="0.2">
      <c r="A355" s="619" t="s">
        <v>557</v>
      </c>
      <c r="B355" s="575">
        <f t="shared" si="471"/>
        <v>1994</v>
      </c>
      <c r="D355" s="432">
        <f>Conversion_factors!$O56*D206+D281</f>
        <v>715.2889652213928</v>
      </c>
      <c r="E355" s="432">
        <f>Conversion_factors!$O56*E206+E281</f>
        <v>851.82759354014161</v>
      </c>
      <c r="F355" s="432">
        <f>Conversion_factors!$O56*F206+F281</f>
        <v>116.68046284961807</v>
      </c>
      <c r="G355" s="432">
        <v>0</v>
      </c>
      <c r="H355" s="630">
        <f t="shared" si="509"/>
        <v>1683.7970216111526</v>
      </c>
      <c r="I355" s="625"/>
      <c r="J355" s="639">
        <f t="shared" si="552"/>
        <v>280621.07095000008</v>
      </c>
      <c r="K355" s="639">
        <f t="shared" si="552"/>
        <v>66406.587960000004</v>
      </c>
      <c r="L355" s="639">
        <f t="shared" si="552"/>
        <v>69175.600000000006</v>
      </c>
      <c r="M355" s="639">
        <f t="shared" si="552"/>
        <v>0</v>
      </c>
      <c r="N355" s="639">
        <f t="shared" si="511"/>
        <v>416203.25891000009</v>
      </c>
      <c r="O355" s="640"/>
      <c r="R355" s="638">
        <f t="shared" si="553"/>
        <v>275347.02015453903</v>
      </c>
      <c r="S355" s="638">
        <f t="shared" si="553"/>
        <v>65158.5287288502</v>
      </c>
      <c r="T355" s="638">
        <f t="shared" si="553"/>
        <v>67875.499380429988</v>
      </c>
      <c r="U355" s="638">
        <f t="shared" si="553"/>
        <v>0</v>
      </c>
      <c r="V355" s="638">
        <f t="shared" si="553"/>
        <v>408381.04826381919</v>
      </c>
      <c r="X355" s="645">
        <f t="shared" si="513"/>
        <v>2.5489495952669929</v>
      </c>
      <c r="Y355" s="645">
        <f t="shared" si="514"/>
        <v>12.82745612608857</v>
      </c>
      <c r="Z355" s="645">
        <f t="shared" si="515"/>
        <v>1.6867285986622169</v>
      </c>
      <c r="AA355" s="645" t="e">
        <f t="shared" si="516"/>
        <v>#DIV/0!</v>
      </c>
      <c r="AB355" s="645">
        <f t="shared" si="517"/>
        <v>4.0456122953502804</v>
      </c>
      <c r="AE355" s="645">
        <f t="shared" si="518"/>
        <v>2.5977726754403789E-3</v>
      </c>
      <c r="AF355" s="645">
        <f t="shared" si="519"/>
        <v>1.3073155735067702E-2</v>
      </c>
      <c r="AG355" s="645">
        <f t="shared" si="520"/>
        <v>1.7190365288606573E-3</v>
      </c>
      <c r="AH355" s="645" t="e">
        <f t="shared" si="521"/>
        <v>#DIV/0!</v>
      </c>
      <c r="AI355" s="645">
        <f t="shared" si="522"/>
        <v>4.1231027462454595E-3</v>
      </c>
      <c r="AK355" s="641">
        <f t="shared" si="551"/>
        <v>2.5489495952669928E-3</v>
      </c>
      <c r="AL355" s="641">
        <f t="shared" si="551"/>
        <v>1.2827456126088571E-2</v>
      </c>
      <c r="AM355" s="641">
        <f t="shared" si="551"/>
        <v>1.686728598662217E-3</v>
      </c>
      <c r="AN355" s="641"/>
      <c r="AO355" s="641" t="e">
        <f t="shared" si="524"/>
        <v>#DIV/0!</v>
      </c>
      <c r="AQ355" s="635">
        <f t="shared" si="554"/>
        <v>1.0191541960123665</v>
      </c>
      <c r="AR355" s="635">
        <f t="shared" si="554"/>
        <v>1.0191541960123665</v>
      </c>
      <c r="AS355" s="635">
        <f t="shared" si="554"/>
        <v>1.0191541960123665</v>
      </c>
      <c r="AT355" s="635">
        <f t="shared" si="554"/>
        <v>0</v>
      </c>
      <c r="AU355" s="635" t="e">
        <f t="shared" si="526"/>
        <v>#DIV/0!</v>
      </c>
      <c r="AW355" s="576">
        <f t="shared" si="527"/>
        <v>981205.79193284898</v>
      </c>
      <c r="AX355" s="576">
        <f t="shared" si="528"/>
        <v>981205.79193284898</v>
      </c>
      <c r="AY355" s="576">
        <f t="shared" si="529"/>
        <v>981205.79193284898</v>
      </c>
      <c r="AZ355" s="576" t="e">
        <f t="shared" si="530"/>
        <v>#DIV/0!</v>
      </c>
      <c r="BA355" s="576">
        <f t="shared" si="531"/>
        <v>981205.79193284886</v>
      </c>
      <c r="BC355" s="625"/>
      <c r="BD355" s="642">
        <v>0.95327205011811611</v>
      </c>
      <c r="BE355" s="642">
        <v>0.9029325446708717</v>
      </c>
      <c r="BF355" s="642">
        <v>0.92065449162420399</v>
      </c>
      <c r="BG355" s="642">
        <v>0.87126707439977902</v>
      </c>
      <c r="BH355" s="633"/>
      <c r="BI355" s="642">
        <v>0.99614204341997314</v>
      </c>
      <c r="BJ355" s="642">
        <v>0.99688749146551914</v>
      </c>
      <c r="BK355" s="642">
        <v>1.0004584673389378</v>
      </c>
      <c r="BL355" s="642">
        <v>0.99904586601046608</v>
      </c>
      <c r="BN355" s="642">
        <v>1</v>
      </c>
      <c r="BO355" s="642">
        <v>1</v>
      </c>
      <c r="BP355" s="642">
        <v>1</v>
      </c>
      <c r="BQ355" s="642">
        <v>1</v>
      </c>
      <c r="BT355" s="634">
        <f t="shared" si="532"/>
        <v>0.9164686491892905</v>
      </c>
      <c r="BU355" s="634">
        <f t="shared" si="533"/>
        <v>1.046606804205555</v>
      </c>
      <c r="BV355" s="634">
        <f t="shared" si="534"/>
        <v>1</v>
      </c>
      <c r="BW355" s="634">
        <f t="shared" si="535"/>
        <v>1</v>
      </c>
      <c r="BX355" s="634" t="e">
        <f>#REF!</f>
        <v>#REF!</v>
      </c>
      <c r="BY355" s="634" t="e">
        <f>#REF!</f>
        <v>#REF!</v>
      </c>
      <c r="BZ355" s="634">
        <f t="shared" si="536"/>
        <v>1</v>
      </c>
      <c r="CA355" s="634" t="e">
        <f t="shared" si="537"/>
        <v>#REF!</v>
      </c>
      <c r="CB355" s="634">
        <f t="shared" si="538"/>
        <v>0.95918232408258519</v>
      </c>
      <c r="CC355" s="634"/>
      <c r="CD355" s="634" t="e">
        <f t="shared" si="539"/>
        <v>#REF!</v>
      </c>
      <c r="CG355" s="579"/>
      <c r="CI355" s="625">
        <f t="shared" si="555"/>
        <v>0.42480712107268354</v>
      </c>
      <c r="CJ355" s="625">
        <f t="shared" si="556"/>
        <v>0.50589684065663965</v>
      </c>
      <c r="CK355" s="625">
        <f t="shared" si="557"/>
        <v>6.9296038270676819E-2</v>
      </c>
      <c r="CL355" s="625">
        <f t="shared" si="558"/>
        <v>0</v>
      </c>
      <c r="CN355" s="625">
        <f t="shared" si="494"/>
        <v>0.42934343110582912</v>
      </c>
      <c r="CO355" s="625">
        <f t="shared" si="494"/>
        <v>0.4985751662207582</v>
      </c>
      <c r="CP355" s="625">
        <f t="shared" si="494"/>
        <v>7.199522111440658E-2</v>
      </c>
      <c r="CQ355" s="625" t="e">
        <f t="shared" si="494"/>
        <v>#DIV/0!</v>
      </c>
      <c r="CR355" s="625" t="e">
        <f t="shared" si="495"/>
        <v>#DIV/0!</v>
      </c>
      <c r="CS355" s="625"/>
      <c r="CT355" s="625" t="e">
        <f t="shared" si="496"/>
        <v>#DIV/0!</v>
      </c>
      <c r="CU355" s="625" t="e">
        <f t="shared" si="496"/>
        <v>#DIV/0!</v>
      </c>
      <c r="CV355" s="625" t="e">
        <f t="shared" si="496"/>
        <v>#DIV/0!</v>
      </c>
      <c r="CW355" s="625" t="e">
        <f t="shared" si="496"/>
        <v>#DIV/0!</v>
      </c>
      <c r="CZ355" s="625">
        <f t="shared" si="540"/>
        <v>-6.2006998101661907E-3</v>
      </c>
      <c r="DA355" s="625">
        <f t="shared" si="541"/>
        <v>-1.7174678098951599E-2</v>
      </c>
      <c r="DB355" s="625">
        <f t="shared" si="542"/>
        <v>8.6786927080948588E-3</v>
      </c>
      <c r="DC355" s="625">
        <f t="shared" si="543"/>
        <v>-1.8467676884652968E-2</v>
      </c>
      <c r="DE355" s="625">
        <f t="shared" si="559"/>
        <v>0.67424044608617939</v>
      </c>
      <c r="DF355" s="625">
        <f t="shared" si="560"/>
        <v>0.15955326283103369</v>
      </c>
      <c r="DG355" s="625">
        <f t="shared" si="561"/>
        <v>0.16620629108278692</v>
      </c>
      <c r="DH355" s="625">
        <f t="shared" si="562"/>
        <v>0</v>
      </c>
      <c r="DI355" s="625"/>
      <c r="DK355" s="625">
        <f t="shared" si="472"/>
        <v>-6.4933656932968913E-3</v>
      </c>
      <c r="DL355" s="625">
        <f t="shared" si="472"/>
        <v>6.9482001552494968E-2</v>
      </c>
      <c r="DM355" s="625">
        <f t="shared" si="472"/>
        <v>-3.7304664305672169E-2</v>
      </c>
      <c r="DN355" s="625" t="e">
        <f t="shared" si="472"/>
        <v>#DIV/0!</v>
      </c>
      <c r="DP355" s="625">
        <f t="shared" si="501"/>
        <v>-2.321392575789977E-4</v>
      </c>
      <c r="DQ355" s="625">
        <f t="shared" si="502"/>
        <v>-2.7247897550337686E-3</v>
      </c>
      <c r="DR355" s="625">
        <f t="shared" si="503"/>
        <v>1.4035653748570141E-4</v>
      </c>
      <c r="DS355" s="625">
        <f t="shared" si="504"/>
        <v>3.0593970045939234E-4</v>
      </c>
      <c r="DU355" s="625">
        <f t="shared" si="505"/>
        <v>0</v>
      </c>
      <c r="DV355" s="625">
        <f t="shared" si="506"/>
        <v>0</v>
      </c>
      <c r="DW355" s="625">
        <f t="shared" si="507"/>
        <v>0</v>
      </c>
      <c r="DX355" s="625">
        <f t="shared" si="508"/>
        <v>0</v>
      </c>
      <c r="EB355" s="625" t="e">
        <f t="shared" si="548"/>
        <v>#DIV/0!</v>
      </c>
      <c r="EC355" s="625">
        <f t="shared" si="482"/>
        <v>1</v>
      </c>
      <c r="ED355" s="625">
        <f t="shared" si="545"/>
        <v>1</v>
      </c>
      <c r="EE355" s="625"/>
      <c r="EF355" s="625" t="e">
        <f t="shared" si="549"/>
        <v>#DIV/0!</v>
      </c>
      <c r="EG355" s="625">
        <f t="shared" si="484"/>
        <v>1</v>
      </c>
      <c r="EH355" s="625">
        <f t="shared" si="546"/>
        <v>1</v>
      </c>
      <c r="EI355" s="625"/>
      <c r="EJ355" s="625" t="e">
        <f t="shared" si="550"/>
        <v>#DIV/0!</v>
      </c>
      <c r="EK355" s="625">
        <f t="shared" si="486"/>
        <v>1</v>
      </c>
      <c r="EL355" s="625">
        <f t="shared" si="547"/>
        <v>1</v>
      </c>
      <c r="EM355" s="625"/>
    </row>
    <row r="356" spans="1:143" hidden="1" x14ac:dyDescent="0.2">
      <c r="A356" s="619" t="s">
        <v>557</v>
      </c>
      <c r="B356" s="575">
        <f t="shared" si="471"/>
        <v>1995</v>
      </c>
      <c r="D356" s="432">
        <f>Conversion_factors!$O57*D207+D282</f>
        <v>703.77034669986392</v>
      </c>
      <c r="E356" s="432">
        <f>Conversion_factors!$O57*E207+E282</f>
        <v>872.14151570833371</v>
      </c>
      <c r="F356" s="432">
        <f>Conversion_factors!$O57*F207+F282</f>
        <v>96.530084347625817</v>
      </c>
      <c r="G356" s="432">
        <v>0</v>
      </c>
      <c r="H356" s="630">
        <f t="shared" si="509"/>
        <v>1672.4419467558234</v>
      </c>
      <c r="I356" s="625"/>
      <c r="J356" s="639">
        <f t="shared" si="552"/>
        <v>274580.08564999996</v>
      </c>
      <c r="K356" s="639">
        <f t="shared" si="552"/>
        <v>66050.227840000007</v>
      </c>
      <c r="L356" s="639">
        <f t="shared" si="552"/>
        <v>58614.8</v>
      </c>
      <c r="M356" s="639">
        <f t="shared" si="552"/>
        <v>0</v>
      </c>
      <c r="N356" s="639">
        <f t="shared" si="511"/>
        <v>399245.11348999996</v>
      </c>
      <c r="O356" s="640"/>
      <c r="R356" s="638">
        <f t="shared" si="553"/>
        <v>281058.50828041817</v>
      </c>
      <c r="S356" s="638">
        <f t="shared" si="553"/>
        <v>67608.612126209206</v>
      </c>
      <c r="T356" s="638">
        <f t="shared" si="553"/>
        <v>59997.75334091152</v>
      </c>
      <c r="U356" s="638">
        <f t="shared" si="553"/>
        <v>0</v>
      </c>
      <c r="V356" s="638">
        <f t="shared" si="553"/>
        <v>408664.87374753889</v>
      </c>
      <c r="X356" s="645">
        <f t="shared" si="513"/>
        <v>2.5630786188804002</v>
      </c>
      <c r="Y356" s="645">
        <f t="shared" si="514"/>
        <v>13.204216612560494</v>
      </c>
      <c r="Z356" s="645">
        <f t="shared" si="515"/>
        <v>1.6468551346695</v>
      </c>
      <c r="AA356" s="645" t="e">
        <f t="shared" si="516"/>
        <v>#DIV/0!</v>
      </c>
      <c r="AB356" s="645">
        <f t="shared" si="517"/>
        <v>4.1890104355596929</v>
      </c>
      <c r="AE356" s="645">
        <f t="shared" si="518"/>
        <v>2.5039994377174198E-3</v>
      </c>
      <c r="AF356" s="645">
        <f t="shared" si="519"/>
        <v>1.289985829142969E-2</v>
      </c>
      <c r="AG356" s="645">
        <f t="shared" si="520"/>
        <v>1.6088949831027002E-3</v>
      </c>
      <c r="AH356" s="645" t="e">
        <f t="shared" si="521"/>
        <v>#DIV/0!</v>
      </c>
      <c r="AI356" s="645">
        <f t="shared" si="522"/>
        <v>4.0924533870973423E-3</v>
      </c>
      <c r="AK356" s="641">
        <f t="shared" si="551"/>
        <v>2.5630786188804004E-3</v>
      </c>
      <c r="AL356" s="641">
        <f t="shared" si="551"/>
        <v>1.3204216612560493E-2</v>
      </c>
      <c r="AM356" s="641">
        <f t="shared" si="551"/>
        <v>1.6468551346695E-3</v>
      </c>
      <c r="AN356" s="641"/>
      <c r="AO356" s="641" t="e">
        <f t="shared" si="524"/>
        <v>#DIV/0!</v>
      </c>
      <c r="AQ356" s="635">
        <f t="shared" si="554"/>
        <v>0.97694991455674218</v>
      </c>
      <c r="AR356" s="635">
        <f t="shared" si="554"/>
        <v>0.97694991455674218</v>
      </c>
      <c r="AS356" s="635">
        <f t="shared" si="554"/>
        <v>0.97694991455674218</v>
      </c>
      <c r="AT356" s="635">
        <f t="shared" si="554"/>
        <v>0</v>
      </c>
      <c r="AU356" s="635" t="e">
        <f t="shared" si="526"/>
        <v>#DIV/0!</v>
      </c>
      <c r="AW356" s="576">
        <f t="shared" si="527"/>
        <v>1023593.9274877934</v>
      </c>
      <c r="AX356" s="576">
        <f t="shared" si="528"/>
        <v>1023593.9274877934</v>
      </c>
      <c r="AY356" s="576">
        <f t="shared" si="529"/>
        <v>1023593.9274877934</v>
      </c>
      <c r="AZ356" s="576" t="e">
        <f t="shared" si="530"/>
        <v>#DIV/0!</v>
      </c>
      <c r="BA356" s="576">
        <f t="shared" si="531"/>
        <v>1023593.9274877934</v>
      </c>
      <c r="BC356" s="625"/>
      <c r="BD356" s="642">
        <v>0.92015206574763364</v>
      </c>
      <c r="BE356" s="642">
        <v>0.89135549204783149</v>
      </c>
      <c r="BF356" s="642">
        <v>0.90447566699899518</v>
      </c>
      <c r="BG356" s="642">
        <v>0.86757977681050757</v>
      </c>
      <c r="BH356" s="633"/>
      <c r="BI356" s="642">
        <v>0.99617261914520649</v>
      </c>
      <c r="BJ356" s="642">
        <v>0.99430993606145868</v>
      </c>
      <c r="BK356" s="642">
        <v>1.000748361829124</v>
      </c>
      <c r="BL356" s="642">
        <v>0.99945589743901819</v>
      </c>
      <c r="BN356" s="642">
        <v>1</v>
      </c>
      <c r="BO356" s="642">
        <v>1</v>
      </c>
      <c r="BP356" s="642">
        <v>1</v>
      </c>
      <c r="BQ356" s="642">
        <v>1</v>
      </c>
      <c r="BT356" s="634">
        <f t="shared" si="532"/>
        <v>0.87912725819075477</v>
      </c>
      <c r="BU356" s="634">
        <f t="shared" si="533"/>
        <v>1.0837041477710978</v>
      </c>
      <c r="BV356" s="634">
        <f t="shared" si="534"/>
        <v>1</v>
      </c>
      <c r="BW356" s="634">
        <f t="shared" si="535"/>
        <v>1</v>
      </c>
      <c r="BX356" s="634" t="e">
        <f>#REF!</f>
        <v>#REF!</v>
      </c>
      <c r="BY356" s="634" t="e">
        <f>#REF!</f>
        <v>#REF!</v>
      </c>
      <c r="BZ356" s="634">
        <f t="shared" si="536"/>
        <v>1</v>
      </c>
      <c r="CA356" s="634" t="e">
        <f t="shared" si="537"/>
        <v>#REF!</v>
      </c>
      <c r="CB356" s="634">
        <f t="shared" si="538"/>
        <v>0.95271385611995374</v>
      </c>
      <c r="CC356" s="634"/>
      <c r="CD356" s="634" t="e">
        <f t="shared" si="539"/>
        <v>#REF!</v>
      </c>
      <c r="CG356" s="579"/>
      <c r="CI356" s="625">
        <f t="shared" si="555"/>
        <v>0.42080405126469506</v>
      </c>
      <c r="CJ356" s="625">
        <f t="shared" si="556"/>
        <v>0.52147790086232892</v>
      </c>
      <c r="CK356" s="625">
        <f t="shared" si="557"/>
        <v>5.7718047872976012E-2</v>
      </c>
      <c r="CL356" s="625">
        <f t="shared" si="558"/>
        <v>0</v>
      </c>
      <c r="CN356" s="625">
        <f t="shared" si="494"/>
        <v>0.4228024277699326</v>
      </c>
      <c r="CO356" s="625">
        <f t="shared" si="494"/>
        <v>0.5136479848828317</v>
      </c>
      <c r="CP356" s="625">
        <f t="shared" si="494"/>
        <v>6.3330752664790158E-2</v>
      </c>
      <c r="CQ356" s="625" t="e">
        <f t="shared" si="494"/>
        <v>#DIV/0!</v>
      </c>
      <c r="CR356" s="625" t="e">
        <f t="shared" si="495"/>
        <v>#DIV/0!</v>
      </c>
      <c r="CS356" s="625"/>
      <c r="CT356" s="625" t="e">
        <f t="shared" si="496"/>
        <v>#DIV/0!</v>
      </c>
      <c r="CU356" s="625" t="e">
        <f t="shared" si="496"/>
        <v>#DIV/0!</v>
      </c>
      <c r="CV356" s="625" t="e">
        <f t="shared" si="496"/>
        <v>#DIV/0!</v>
      </c>
      <c r="CW356" s="625" t="e">
        <f t="shared" si="496"/>
        <v>#DIV/0!</v>
      </c>
      <c r="CZ356" s="625">
        <f t="shared" si="540"/>
        <v>-3.5361384746145225E-2</v>
      </c>
      <c r="DA356" s="625">
        <f t="shared" si="541"/>
        <v>-1.2904520392476757E-2</v>
      </c>
      <c r="DB356" s="625">
        <f t="shared" si="542"/>
        <v>-1.7729418738122275E-2</v>
      </c>
      <c r="DC356" s="625">
        <f t="shared" si="543"/>
        <v>-4.2410901381081502E-3</v>
      </c>
      <c r="DE356" s="625">
        <f t="shared" si="559"/>
        <v>0.68774814361473069</v>
      </c>
      <c r="DF356" s="625">
        <f t="shared" si="560"/>
        <v>0.16543778648315102</v>
      </c>
      <c r="DG356" s="625">
        <f t="shared" si="561"/>
        <v>0.14681406990211829</v>
      </c>
      <c r="DH356" s="625">
        <f t="shared" si="562"/>
        <v>0</v>
      </c>
      <c r="DI356" s="625"/>
      <c r="DK356" s="625">
        <f t="shared" si="472"/>
        <v>1.9835908356871559E-2</v>
      </c>
      <c r="DL356" s="625">
        <f t="shared" si="472"/>
        <v>3.6217408930466481E-2</v>
      </c>
      <c r="DM356" s="625">
        <f t="shared" si="472"/>
        <v>-0.12406277858108655</v>
      </c>
      <c r="DN356" s="625" t="e">
        <f t="shared" si="472"/>
        <v>#DIV/0!</v>
      </c>
      <c r="DP356" s="625">
        <f t="shared" si="501"/>
        <v>3.0693670844621646E-5</v>
      </c>
      <c r="DQ356" s="625">
        <f t="shared" si="502"/>
        <v>-2.5889515606397667E-3</v>
      </c>
      <c r="DR356" s="625">
        <f t="shared" si="503"/>
        <v>2.8971967113907522E-4</v>
      </c>
      <c r="DS356" s="625">
        <f t="shared" si="504"/>
        <v>4.103388266196396E-4</v>
      </c>
      <c r="DU356" s="625">
        <f t="shared" si="505"/>
        <v>0</v>
      </c>
      <c r="DV356" s="625">
        <f t="shared" si="506"/>
        <v>0</v>
      </c>
      <c r="DW356" s="625">
        <f t="shared" si="507"/>
        <v>0</v>
      </c>
      <c r="DX356" s="625">
        <f t="shared" si="508"/>
        <v>0</v>
      </c>
      <c r="EB356" s="625" t="e">
        <f t="shared" si="548"/>
        <v>#DIV/0!</v>
      </c>
      <c r="EC356" s="625">
        <f t="shared" si="482"/>
        <v>1</v>
      </c>
      <c r="ED356" s="625">
        <f t="shared" si="545"/>
        <v>1</v>
      </c>
      <c r="EE356" s="625"/>
      <c r="EF356" s="625" t="e">
        <f t="shared" si="549"/>
        <v>#DIV/0!</v>
      </c>
      <c r="EG356" s="625">
        <f t="shared" si="484"/>
        <v>1</v>
      </c>
      <c r="EH356" s="625">
        <f t="shared" si="546"/>
        <v>1</v>
      </c>
      <c r="EI356" s="625"/>
      <c r="EJ356" s="625" t="e">
        <f t="shared" si="550"/>
        <v>#DIV/0!</v>
      </c>
      <c r="EK356" s="625">
        <f t="shared" si="486"/>
        <v>1</v>
      </c>
      <c r="EL356" s="625">
        <f t="shared" si="547"/>
        <v>1</v>
      </c>
      <c r="EM356" s="625"/>
    </row>
    <row r="357" spans="1:143" hidden="1" x14ac:dyDescent="0.2">
      <c r="A357" s="619" t="s">
        <v>557</v>
      </c>
      <c r="B357" s="575">
        <f t="shared" si="471"/>
        <v>1996</v>
      </c>
      <c r="D357" s="432">
        <f>Conversion_factors!$O58*D208+D283</f>
        <v>697.75378880001813</v>
      </c>
      <c r="E357" s="432">
        <f>Conversion_factors!$O58*E208+E283</f>
        <v>866.48504343740842</v>
      </c>
      <c r="F357" s="432">
        <f>Conversion_factors!$O58*F208+F283</f>
        <v>100.28950952525108</v>
      </c>
      <c r="G357" s="432">
        <v>0</v>
      </c>
      <c r="H357" s="630">
        <f t="shared" si="509"/>
        <v>1664.5283417626777</v>
      </c>
      <c r="I357" s="625"/>
      <c r="J357" s="639">
        <f t="shared" si="552"/>
        <v>271465.40794999996</v>
      </c>
      <c r="K357" s="639">
        <f t="shared" si="552"/>
        <v>68126.224320000008</v>
      </c>
      <c r="L357" s="639">
        <f t="shared" si="552"/>
        <v>62464.1</v>
      </c>
      <c r="M357" s="639">
        <f t="shared" si="552"/>
        <v>0</v>
      </c>
      <c r="N357" s="639">
        <f t="shared" si="511"/>
        <v>402055.73226999992</v>
      </c>
      <c r="O357" s="640"/>
      <c r="R357" s="638">
        <f t="shared" si="553"/>
        <v>241099.62876058702</v>
      </c>
      <c r="S357" s="638">
        <f t="shared" si="553"/>
        <v>60505.710530299919</v>
      </c>
      <c r="T357" s="638">
        <f t="shared" si="553"/>
        <v>55476.944317111789</v>
      </c>
      <c r="U357" s="638">
        <f t="shared" si="553"/>
        <v>0</v>
      </c>
      <c r="V357" s="638">
        <f t="shared" si="553"/>
        <v>357082.28360799875</v>
      </c>
      <c r="X357" s="645">
        <f t="shared" si="513"/>
        <v>2.5703230259397705</v>
      </c>
      <c r="Y357" s="645">
        <f t="shared" si="514"/>
        <v>12.718817930777824</v>
      </c>
      <c r="Z357" s="645">
        <f t="shared" si="515"/>
        <v>1.6055543828415215</v>
      </c>
      <c r="AA357" s="645" t="e">
        <f t="shared" si="516"/>
        <v>#DIV/0!</v>
      </c>
      <c r="AB357" s="645">
        <f t="shared" si="517"/>
        <v>4.1400438003079287</v>
      </c>
      <c r="AE357" s="645">
        <f t="shared" si="518"/>
        <v>2.8940475453526752E-3</v>
      </c>
      <c r="AF357" s="645">
        <f t="shared" si="519"/>
        <v>1.4320715116691208E-2</v>
      </c>
      <c r="AG357" s="645">
        <f t="shared" si="520"/>
        <v>1.8077691689719997E-3</v>
      </c>
      <c r="AH357" s="645" t="e">
        <f t="shared" si="521"/>
        <v>#DIV/0!</v>
      </c>
      <c r="AI357" s="645">
        <f t="shared" si="522"/>
        <v>4.6614699697338658E-3</v>
      </c>
      <c r="AK357" s="641">
        <f t="shared" si="551"/>
        <v>2.5703230259397701E-3</v>
      </c>
      <c r="AL357" s="641">
        <f t="shared" si="551"/>
        <v>1.2718817930777825E-2</v>
      </c>
      <c r="AM357" s="641">
        <f t="shared" si="551"/>
        <v>1.6055543828415216E-3</v>
      </c>
      <c r="AN357" s="641"/>
      <c r="AO357" s="641" t="e">
        <f t="shared" si="524"/>
        <v>#DIV/0!</v>
      </c>
      <c r="AQ357" s="635">
        <f t="shared" si="554"/>
        <v>1.1259470176105759</v>
      </c>
      <c r="AR357" s="635">
        <f t="shared" si="554"/>
        <v>1.1259470176105759</v>
      </c>
      <c r="AS357" s="635">
        <f t="shared" si="554"/>
        <v>1.1259470176105757</v>
      </c>
      <c r="AT357" s="635">
        <f t="shared" si="554"/>
        <v>0</v>
      </c>
      <c r="AU357" s="635" t="e">
        <f t="shared" si="526"/>
        <v>#DIV/0!</v>
      </c>
      <c r="AW357" s="576">
        <f t="shared" si="527"/>
        <v>888141.25741204608</v>
      </c>
      <c r="AX357" s="576">
        <f t="shared" si="528"/>
        <v>888141.25741204608</v>
      </c>
      <c r="AY357" s="576">
        <f t="shared" si="529"/>
        <v>888141.25741204608</v>
      </c>
      <c r="AZ357" s="576" t="e">
        <f t="shared" si="530"/>
        <v>#DIV/0!</v>
      </c>
      <c r="BA357" s="576">
        <f t="shared" si="531"/>
        <v>888141.25741204619</v>
      </c>
      <c r="BC357" s="625"/>
      <c r="BD357" s="642">
        <v>0.94160772439731599</v>
      </c>
      <c r="BE357" s="642">
        <v>0.91799954790471794</v>
      </c>
      <c r="BF357" s="642">
        <v>0.95154470206137687</v>
      </c>
      <c r="BG357" s="642">
        <v>0.87878103963178689</v>
      </c>
      <c r="BH357" s="633"/>
      <c r="BI357" s="642">
        <v>0.99566136477504552</v>
      </c>
      <c r="BJ357" s="642">
        <v>0.99345385141602538</v>
      </c>
      <c r="BK357" s="642">
        <v>1.0011612718714826</v>
      </c>
      <c r="BL357" s="642">
        <v>0.99954805224205856</v>
      </c>
      <c r="BN357" s="642">
        <v>1</v>
      </c>
      <c r="BO357" s="642">
        <v>1</v>
      </c>
      <c r="BP357" s="642">
        <v>1</v>
      </c>
      <c r="BQ357" s="642">
        <v>1</v>
      </c>
      <c r="BT357" s="634">
        <f t="shared" si="532"/>
        <v>0.88531616695480086</v>
      </c>
      <c r="BU357" s="634">
        <f t="shared" si="533"/>
        <v>1.071036395675216</v>
      </c>
      <c r="BV357" s="634">
        <f t="shared" si="534"/>
        <v>1</v>
      </c>
      <c r="BW357" s="634">
        <f t="shared" si="535"/>
        <v>1</v>
      </c>
      <c r="BX357" s="634" t="e">
        <f>#REF!</f>
        <v>#REF!</v>
      </c>
      <c r="BY357" s="634" t="e">
        <f>#REF!</f>
        <v>#REF!</v>
      </c>
      <c r="BZ357" s="634">
        <f t="shared" si="536"/>
        <v>1</v>
      </c>
      <c r="CA357" s="634" t="e">
        <f t="shared" si="537"/>
        <v>#REF!</v>
      </c>
      <c r="CB357" s="634">
        <f t="shared" si="538"/>
        <v>0.94820583648826773</v>
      </c>
      <c r="CC357" s="634"/>
      <c r="CD357" s="634" t="e">
        <f t="shared" si="539"/>
        <v>#REF!</v>
      </c>
      <c r="CG357" s="579"/>
      <c r="CI357" s="625">
        <f t="shared" si="555"/>
        <v>0.41919009204800989</v>
      </c>
      <c r="CJ357" s="625">
        <f t="shared" si="556"/>
        <v>0.52055890049900311</v>
      </c>
      <c r="CK357" s="625">
        <f t="shared" si="557"/>
        <v>6.0251007452986935E-2</v>
      </c>
      <c r="CL357" s="625">
        <f t="shared" si="558"/>
        <v>0</v>
      </c>
      <c r="CN357" s="625">
        <f t="shared" si="494"/>
        <v>0.41999655481407877</v>
      </c>
      <c r="CO357" s="625">
        <f t="shared" si="494"/>
        <v>0.52101826559877695</v>
      </c>
      <c r="CP357" s="625">
        <f t="shared" si="494"/>
        <v>5.8975462187904094E-2</v>
      </c>
      <c r="CQ357" s="625" t="e">
        <f t="shared" si="494"/>
        <v>#DIV/0!</v>
      </c>
      <c r="CR357" s="625" t="e">
        <f t="shared" si="495"/>
        <v>#DIV/0!</v>
      </c>
      <c r="CS357" s="625"/>
      <c r="CT357" s="625" t="e">
        <f t="shared" si="496"/>
        <v>#DIV/0!</v>
      </c>
      <c r="CU357" s="625" t="e">
        <f t="shared" si="496"/>
        <v>#DIV/0!</v>
      </c>
      <c r="CV357" s="625" t="e">
        <f t="shared" si="496"/>
        <v>#DIV/0!</v>
      </c>
      <c r="CW357" s="625" t="e">
        <f t="shared" si="496"/>
        <v>#DIV/0!</v>
      </c>
      <c r="CZ357" s="625">
        <f t="shared" si="540"/>
        <v>2.3049814152489054E-2</v>
      </c>
      <c r="DA357" s="625">
        <f t="shared" si="541"/>
        <v>2.9453569268786346E-2</v>
      </c>
      <c r="DB357" s="625">
        <f t="shared" si="542"/>
        <v>5.0731263937687891E-2</v>
      </c>
      <c r="DC357" s="625">
        <f t="shared" si="543"/>
        <v>1.2828295649868893E-2</v>
      </c>
      <c r="DE357" s="625">
        <f t="shared" si="559"/>
        <v>0.67519347732542156</v>
      </c>
      <c r="DF357" s="625">
        <f t="shared" si="560"/>
        <v>0.16944472831007903</v>
      </c>
      <c r="DG357" s="625">
        <f t="shared" si="561"/>
        <v>0.15536179436449951</v>
      </c>
      <c r="DH357" s="625">
        <f t="shared" si="562"/>
        <v>0</v>
      </c>
      <c r="DI357" s="625"/>
      <c r="DK357" s="625">
        <f t="shared" si="472"/>
        <v>-1.8423417710001739E-2</v>
      </c>
      <c r="DL357" s="625">
        <f t="shared" si="472"/>
        <v>2.3931575320694017E-2</v>
      </c>
      <c r="DM357" s="625">
        <f t="shared" si="472"/>
        <v>5.6589598588769378E-2</v>
      </c>
      <c r="DN357" s="625" t="e">
        <f t="shared" si="472"/>
        <v>#DIV/0!</v>
      </c>
      <c r="DP357" s="625">
        <f t="shared" si="501"/>
        <v>-5.1335039517928522E-4</v>
      </c>
      <c r="DQ357" s="625">
        <f t="shared" si="502"/>
        <v>-8.6135455707174913E-4</v>
      </c>
      <c r="DR357" s="625">
        <f t="shared" si="503"/>
        <v>4.1251617082314781E-4</v>
      </c>
      <c r="DS357" s="625">
        <f t="shared" si="504"/>
        <v>9.2200721384649422E-5</v>
      </c>
      <c r="DU357" s="625">
        <f t="shared" si="505"/>
        <v>0</v>
      </c>
      <c r="DV357" s="625">
        <f t="shared" si="506"/>
        <v>0</v>
      </c>
      <c r="DW357" s="625">
        <f t="shared" si="507"/>
        <v>0</v>
      </c>
      <c r="DX357" s="625">
        <f t="shared" si="508"/>
        <v>0</v>
      </c>
      <c r="EB357" s="625" t="e">
        <f t="shared" si="548"/>
        <v>#DIV/0!</v>
      </c>
      <c r="EC357" s="625">
        <f t="shared" si="482"/>
        <v>1</v>
      </c>
      <c r="ED357" s="625">
        <f t="shared" si="545"/>
        <v>1</v>
      </c>
      <c r="EE357" s="625"/>
      <c r="EF357" s="625" t="e">
        <f t="shared" si="549"/>
        <v>#DIV/0!</v>
      </c>
      <c r="EG357" s="625">
        <f t="shared" si="484"/>
        <v>1</v>
      </c>
      <c r="EH357" s="625">
        <f t="shared" si="546"/>
        <v>1</v>
      </c>
      <c r="EI357" s="625"/>
      <c r="EJ357" s="625" t="e">
        <f t="shared" si="550"/>
        <v>#DIV/0!</v>
      </c>
      <c r="EK357" s="625">
        <f t="shared" si="486"/>
        <v>1</v>
      </c>
      <c r="EL357" s="625">
        <f t="shared" si="547"/>
        <v>1</v>
      </c>
      <c r="EM357" s="625"/>
    </row>
    <row r="358" spans="1:143" hidden="1" x14ac:dyDescent="0.2">
      <c r="A358" s="619" t="s">
        <v>557</v>
      </c>
      <c r="B358" s="575">
        <f t="shared" si="471"/>
        <v>1997</v>
      </c>
      <c r="D358" s="432">
        <f>Conversion_factors!$O59*D209+D284</f>
        <v>708.26102443024058</v>
      </c>
      <c r="E358" s="432">
        <f>Conversion_factors!$O59*E209+E284</f>
        <v>890.33967526369167</v>
      </c>
      <c r="F358" s="432">
        <f>Conversion_factors!$O59*F209+F284</f>
        <v>114.97929850068712</v>
      </c>
      <c r="G358" s="432">
        <v>0</v>
      </c>
      <c r="H358" s="630">
        <f t="shared" si="509"/>
        <v>1713.5799981946193</v>
      </c>
      <c r="I358" s="625"/>
      <c r="J358" s="639">
        <f t="shared" si="552"/>
        <v>275280.99765000003</v>
      </c>
      <c r="K358" s="639">
        <f t="shared" si="552"/>
        <v>70182.704120000009</v>
      </c>
      <c r="L358" s="639">
        <f t="shared" si="552"/>
        <v>73548.899999999994</v>
      </c>
      <c r="M358" s="639">
        <f t="shared" si="552"/>
        <v>0</v>
      </c>
      <c r="N358" s="639">
        <f t="shared" si="511"/>
        <v>419012.60177000007</v>
      </c>
      <c r="O358" s="640"/>
      <c r="R358" s="638">
        <f t="shared" si="553"/>
        <v>244057.19341338231</v>
      </c>
      <c r="S358" s="638">
        <f t="shared" si="553"/>
        <v>62222.216353149081</v>
      </c>
      <c r="T358" s="638">
        <f t="shared" si="553"/>
        <v>65206.600767495838</v>
      </c>
      <c r="U358" s="638">
        <f t="shared" si="553"/>
        <v>0</v>
      </c>
      <c r="V358" s="638">
        <f t="shared" si="553"/>
        <v>371486.01053402724</v>
      </c>
      <c r="X358" s="645">
        <f t="shared" si="513"/>
        <v>2.5728656553720555</v>
      </c>
      <c r="Y358" s="645">
        <f t="shared" si="514"/>
        <v>12.686026941073237</v>
      </c>
      <c r="Z358" s="645">
        <f t="shared" si="515"/>
        <v>1.5633041214849865</v>
      </c>
      <c r="AA358" s="645" t="e">
        <f t="shared" si="516"/>
        <v>#DIV/0!</v>
      </c>
      <c r="AB358" s="645">
        <f t="shared" si="517"/>
        <v>4.0895667360744898</v>
      </c>
      <c r="AE358" s="645">
        <f t="shared" si="518"/>
        <v>2.9020288831667139E-3</v>
      </c>
      <c r="AF358" s="645">
        <f t="shared" si="519"/>
        <v>1.4309031845000028E-2</v>
      </c>
      <c r="AG358" s="645">
        <f t="shared" si="520"/>
        <v>1.7633076582333051E-3</v>
      </c>
      <c r="AH358" s="645" t="e">
        <f t="shared" si="521"/>
        <v>#DIV/0!</v>
      </c>
      <c r="AI358" s="645">
        <f t="shared" si="522"/>
        <v>4.6127712742971769E-3</v>
      </c>
      <c r="AK358" s="641">
        <f t="shared" si="551"/>
        <v>2.5728656553720554E-3</v>
      </c>
      <c r="AL358" s="641">
        <f t="shared" si="551"/>
        <v>1.2686026941073236E-2</v>
      </c>
      <c r="AM358" s="641">
        <f t="shared" si="551"/>
        <v>1.5633041214849865E-3</v>
      </c>
      <c r="AN358" s="641"/>
      <c r="AO358" s="641" t="e">
        <f t="shared" si="524"/>
        <v>#DIV/0!</v>
      </c>
      <c r="AQ358" s="635">
        <f t="shared" si="554"/>
        <v>1.1279364226062005</v>
      </c>
      <c r="AR358" s="635">
        <f t="shared" si="554"/>
        <v>1.1279364226062005</v>
      </c>
      <c r="AS358" s="635">
        <f t="shared" si="554"/>
        <v>1.1279364226062008</v>
      </c>
      <c r="AT358" s="635">
        <f t="shared" si="554"/>
        <v>0</v>
      </c>
      <c r="AU358" s="635" t="e">
        <f t="shared" si="526"/>
        <v>#DIV/0!</v>
      </c>
      <c r="AW358" s="576">
        <f t="shared" si="527"/>
        <v>886574.79265489825</v>
      </c>
      <c r="AX358" s="576">
        <f t="shared" si="528"/>
        <v>886574.79265489825</v>
      </c>
      <c r="AY358" s="576">
        <f t="shared" si="529"/>
        <v>886574.79265489825</v>
      </c>
      <c r="AZ358" s="576" t="e">
        <f t="shared" si="530"/>
        <v>#DIV/0!</v>
      </c>
      <c r="BA358" s="576">
        <f t="shared" si="531"/>
        <v>886574.79265489825</v>
      </c>
      <c r="BC358" s="625"/>
      <c r="BD358" s="642">
        <v>0.91653452989236828</v>
      </c>
      <c r="BE358" s="642">
        <v>0.88942927481241929</v>
      </c>
      <c r="BF358" s="642">
        <v>0.91766561875046759</v>
      </c>
      <c r="BG358" s="642">
        <v>0.86230442854880041</v>
      </c>
      <c r="BH358" s="633"/>
      <c r="BI358" s="642">
        <v>0.99521222070383064</v>
      </c>
      <c r="BJ358" s="642">
        <v>0.99260695921162934</v>
      </c>
      <c r="BK358" s="642">
        <v>1.0015759801207149</v>
      </c>
      <c r="BL358" s="642">
        <v>0.99962635201270456</v>
      </c>
      <c r="BN358" s="642">
        <v>1</v>
      </c>
      <c r="BO358" s="642">
        <v>1</v>
      </c>
      <c r="BP358" s="642">
        <v>1</v>
      </c>
      <c r="BQ358" s="642">
        <v>1</v>
      </c>
      <c r="BT358" s="634">
        <f t="shared" si="532"/>
        <v>0.92265474841099426</v>
      </c>
      <c r="BU358" s="634">
        <f t="shared" si="533"/>
        <v>1.0579778930243922</v>
      </c>
      <c r="BV358" s="634">
        <f t="shared" si="534"/>
        <v>1</v>
      </c>
      <c r="BW358" s="634">
        <f t="shared" si="535"/>
        <v>1</v>
      </c>
      <c r="BX358" s="634" t="e">
        <f>#REF!</f>
        <v>#REF!</v>
      </c>
      <c r="BY358" s="634" t="e">
        <f>#REF!</f>
        <v>#REF!</v>
      </c>
      <c r="BZ358" s="634">
        <f t="shared" si="536"/>
        <v>1</v>
      </c>
      <c r="CA358" s="634" t="e">
        <f t="shared" si="537"/>
        <v>#REF!</v>
      </c>
      <c r="CB358" s="634">
        <f t="shared" si="538"/>
        <v>0.97614832671281437</v>
      </c>
      <c r="CC358" s="634"/>
      <c r="CD358" s="634" t="e">
        <f t="shared" si="539"/>
        <v>#REF!</v>
      </c>
      <c r="CG358" s="579"/>
      <c r="CI358" s="625">
        <f t="shared" si="555"/>
        <v>0.41332241574740886</v>
      </c>
      <c r="CJ358" s="625">
        <f t="shared" si="556"/>
        <v>0.51957870435096642</v>
      </c>
      <c r="CK358" s="625">
        <f t="shared" si="557"/>
        <v>6.7098879901624747E-2</v>
      </c>
      <c r="CL358" s="625">
        <f t="shared" si="558"/>
        <v>0</v>
      </c>
      <c r="CN358" s="625">
        <f t="shared" si="494"/>
        <v>0.41624936109210531</v>
      </c>
      <c r="CO358" s="625">
        <f t="shared" si="494"/>
        <v>0.52006864847343048</v>
      </c>
      <c r="CP358" s="625">
        <f t="shared" si="494"/>
        <v>6.3613525524441189E-2</v>
      </c>
      <c r="CQ358" s="625" t="e">
        <f t="shared" si="494"/>
        <v>#DIV/0!</v>
      </c>
      <c r="CR358" s="625" t="e">
        <f t="shared" si="495"/>
        <v>#DIV/0!</v>
      </c>
      <c r="CS358" s="625"/>
      <c r="CT358" s="625" t="e">
        <f t="shared" si="496"/>
        <v>#DIV/0!</v>
      </c>
      <c r="CU358" s="625" t="e">
        <f t="shared" si="496"/>
        <v>#DIV/0!</v>
      </c>
      <c r="CV358" s="625" t="e">
        <f t="shared" si="496"/>
        <v>#DIV/0!</v>
      </c>
      <c r="CW358" s="625" t="e">
        <f t="shared" si="496"/>
        <v>#DIV/0!</v>
      </c>
      <c r="CZ358" s="625">
        <f t="shared" si="540"/>
        <v>-2.6989016999314466E-2</v>
      </c>
      <c r="DA358" s="625">
        <f t="shared" si="541"/>
        <v>-3.161690536923685E-2</v>
      </c>
      <c r="DB358" s="625">
        <f t="shared" si="542"/>
        <v>-3.6253591715884548E-2</v>
      </c>
      <c r="DC358" s="625">
        <f t="shared" si="543"/>
        <v>-1.8927391298559474E-2</v>
      </c>
      <c r="DE358" s="625">
        <f t="shared" si="559"/>
        <v>0.65697546204375101</v>
      </c>
      <c r="DF358" s="625">
        <f t="shared" si="560"/>
        <v>0.16749544959634399</v>
      </c>
      <c r="DG358" s="625">
        <f t="shared" si="561"/>
        <v>0.17552908835990491</v>
      </c>
      <c r="DH358" s="625">
        <f t="shared" si="562"/>
        <v>0</v>
      </c>
      <c r="DI358" s="625"/>
      <c r="DK358" s="625">
        <f t="shared" si="472"/>
        <v>-2.735261357611975E-2</v>
      </c>
      <c r="DL358" s="625">
        <f t="shared" si="472"/>
        <v>-1.1570602669375376E-2</v>
      </c>
      <c r="DM358" s="625">
        <f t="shared" si="472"/>
        <v>0.12204822061579401</v>
      </c>
      <c r="DN358" s="625" t="e">
        <f t="shared" si="472"/>
        <v>#DIV/0!</v>
      </c>
      <c r="DP358" s="625">
        <f t="shared" si="501"/>
        <v>-4.5120301169373388E-4</v>
      </c>
      <c r="DQ358" s="625">
        <f t="shared" si="502"/>
        <v>-8.5283617822275236E-4</v>
      </c>
      <c r="DR358" s="625">
        <f t="shared" si="503"/>
        <v>4.141414504044193E-4</v>
      </c>
      <c r="DS358" s="625">
        <f t="shared" si="504"/>
        <v>7.8332106012788712E-5</v>
      </c>
      <c r="DU358" s="625">
        <f t="shared" si="505"/>
        <v>0</v>
      </c>
      <c r="DV358" s="625">
        <f t="shared" si="506"/>
        <v>0</v>
      </c>
      <c r="DW358" s="625">
        <f t="shared" si="507"/>
        <v>0</v>
      </c>
      <c r="DX358" s="625">
        <f t="shared" si="508"/>
        <v>0</v>
      </c>
      <c r="EB358" s="625" t="e">
        <f t="shared" si="548"/>
        <v>#DIV/0!</v>
      </c>
      <c r="EC358" s="625">
        <f t="shared" si="482"/>
        <v>1</v>
      </c>
      <c r="ED358" s="625">
        <f t="shared" si="545"/>
        <v>1</v>
      </c>
      <c r="EE358" s="625"/>
      <c r="EF358" s="625" t="e">
        <f t="shared" si="549"/>
        <v>#DIV/0!</v>
      </c>
      <c r="EG358" s="625">
        <f t="shared" si="484"/>
        <v>1</v>
      </c>
      <c r="EH358" s="625">
        <f t="shared" si="546"/>
        <v>1</v>
      </c>
      <c r="EI358" s="625"/>
      <c r="EJ358" s="625" t="e">
        <f t="shared" si="550"/>
        <v>#DIV/0!</v>
      </c>
      <c r="EK358" s="625">
        <f t="shared" si="486"/>
        <v>1</v>
      </c>
      <c r="EL358" s="625">
        <f t="shared" si="547"/>
        <v>1</v>
      </c>
      <c r="EM358" s="625"/>
    </row>
    <row r="359" spans="1:143" hidden="1" x14ac:dyDescent="0.2">
      <c r="A359" s="619" t="s">
        <v>557</v>
      </c>
      <c r="B359" s="575">
        <f t="shared" si="471"/>
        <v>1998</v>
      </c>
      <c r="D359" s="432">
        <f>Conversion_factors!$O60*D210+D285</f>
        <v>727.82611902803444</v>
      </c>
      <c r="E359" s="432">
        <f>Conversion_factors!$O60*E210+E285</f>
        <v>900.60421850017508</v>
      </c>
      <c r="F359" s="432">
        <f>Conversion_factors!$O60*F210+F285</f>
        <v>98.75529058732387</v>
      </c>
      <c r="G359" s="432">
        <v>0</v>
      </c>
      <c r="H359" s="630">
        <f t="shared" si="509"/>
        <v>1727.1856281155333</v>
      </c>
      <c r="I359" s="625"/>
      <c r="J359" s="639">
        <f t="shared" si="552"/>
        <v>280384.51314999996</v>
      </c>
      <c r="K359" s="639">
        <f t="shared" si="552"/>
        <v>72280.385800000004</v>
      </c>
      <c r="L359" s="639">
        <f t="shared" si="552"/>
        <v>63545.7</v>
      </c>
      <c r="M359" s="639">
        <f t="shared" si="552"/>
        <v>0</v>
      </c>
      <c r="N359" s="639">
        <f t="shared" si="511"/>
        <v>416210.59894999996</v>
      </c>
      <c r="O359" s="640"/>
      <c r="R359" s="638">
        <f t="shared" si="553"/>
        <v>246877.08480703059</v>
      </c>
      <c r="S359" s="638">
        <f t="shared" si="553"/>
        <v>63642.498419608215</v>
      </c>
      <c r="T359" s="638">
        <f t="shared" si="553"/>
        <v>55951.653647965133</v>
      </c>
      <c r="U359" s="638">
        <f t="shared" si="553"/>
        <v>0</v>
      </c>
      <c r="V359" s="638">
        <f t="shared" si="553"/>
        <v>366471.2368746039</v>
      </c>
      <c r="X359" s="645">
        <f t="shared" si="513"/>
        <v>2.5958142653858434</v>
      </c>
      <c r="Y359" s="645">
        <f t="shared" si="514"/>
        <v>12.459870109052115</v>
      </c>
      <c r="Z359" s="645">
        <f t="shared" si="515"/>
        <v>1.5540829763040438</v>
      </c>
      <c r="AA359" s="645" t="e">
        <f t="shared" si="516"/>
        <v>#DIV/0!</v>
      </c>
      <c r="AB359" s="645">
        <f t="shared" si="517"/>
        <v>4.1497877095701323</v>
      </c>
      <c r="AE359" s="645">
        <f t="shared" si="518"/>
        <v>2.9481315351602344E-3</v>
      </c>
      <c r="AF359" s="645">
        <f t="shared" si="519"/>
        <v>1.4150987796901127E-2</v>
      </c>
      <c r="AG359" s="645">
        <f t="shared" si="520"/>
        <v>1.7650111149291373E-3</v>
      </c>
      <c r="AH359" s="645" t="e">
        <f t="shared" si="521"/>
        <v>#DIV/0!</v>
      </c>
      <c r="AI359" s="645">
        <f t="shared" si="522"/>
        <v>4.7130182517066879E-3</v>
      </c>
      <c r="AK359" s="641">
        <f t="shared" si="551"/>
        <v>2.5958142653858432E-3</v>
      </c>
      <c r="AL359" s="641">
        <f t="shared" si="551"/>
        <v>1.2459870109052116E-2</v>
      </c>
      <c r="AM359" s="641">
        <f t="shared" si="551"/>
        <v>1.5540829763040439E-3</v>
      </c>
      <c r="AN359" s="641"/>
      <c r="AO359" s="641" t="e">
        <f t="shared" si="524"/>
        <v>#DIV/0!</v>
      </c>
      <c r="AQ359" s="635">
        <f t="shared" si="554"/>
        <v>1.1357251458520752</v>
      </c>
      <c r="AR359" s="635">
        <f t="shared" si="554"/>
        <v>1.1357251458520752</v>
      </c>
      <c r="AS359" s="635">
        <f t="shared" si="554"/>
        <v>1.1357251458520752</v>
      </c>
      <c r="AT359" s="635">
        <f t="shared" si="554"/>
        <v>0</v>
      </c>
      <c r="AU359" s="635" t="e">
        <f t="shared" si="526"/>
        <v>#DIV/0!</v>
      </c>
      <c r="AW359" s="576">
        <f t="shared" si="527"/>
        <v>880494.72502411867</v>
      </c>
      <c r="AX359" s="576">
        <f t="shared" si="528"/>
        <v>880494.72502411867</v>
      </c>
      <c r="AY359" s="576">
        <f t="shared" si="529"/>
        <v>880494.72502411867</v>
      </c>
      <c r="AZ359" s="576" t="e">
        <f t="shared" si="530"/>
        <v>#DIV/0!</v>
      </c>
      <c r="BA359" s="576">
        <f t="shared" si="531"/>
        <v>880494.72502411855</v>
      </c>
      <c r="BC359" s="625"/>
      <c r="BD359" s="642">
        <v>0.92192902534895971</v>
      </c>
      <c r="BE359" s="642">
        <v>0.87646042679757064</v>
      </c>
      <c r="BF359" s="642">
        <v>0.92336330739035</v>
      </c>
      <c r="BG359" s="642">
        <v>0.85322112035435926</v>
      </c>
      <c r="BH359" s="633"/>
      <c r="BI359" s="642">
        <v>0.99324779971077071</v>
      </c>
      <c r="BJ359" s="642">
        <v>0.99086238862317633</v>
      </c>
      <c r="BK359" s="642">
        <v>1.0028353417858586</v>
      </c>
      <c r="BL359" s="642">
        <v>0.99817183202329407</v>
      </c>
      <c r="BN359" s="642">
        <v>1</v>
      </c>
      <c r="BO359" s="642">
        <v>1</v>
      </c>
      <c r="BP359" s="642">
        <v>1</v>
      </c>
      <c r="BQ359" s="642">
        <v>1</v>
      </c>
      <c r="BT359" s="634">
        <f t="shared" si="532"/>
        <v>0.91648481176466601</v>
      </c>
      <c r="BU359" s="634">
        <f t="shared" si="533"/>
        <v>1.0735571616282722</v>
      </c>
      <c r="BV359" s="634">
        <f t="shared" si="534"/>
        <v>1</v>
      </c>
      <c r="BW359" s="634">
        <f t="shared" si="535"/>
        <v>1</v>
      </c>
      <c r="BX359" s="634" t="e">
        <f>#REF!</f>
        <v>#REF!</v>
      </c>
      <c r="BY359" s="634" t="e">
        <f>#REF!</f>
        <v>#REF!</v>
      </c>
      <c r="BZ359" s="634">
        <f t="shared" si="536"/>
        <v>1</v>
      </c>
      <c r="CA359" s="634" t="e">
        <f t="shared" si="537"/>
        <v>#REF!</v>
      </c>
      <c r="CB359" s="634">
        <f t="shared" si="538"/>
        <v>0.98389883319349614</v>
      </c>
      <c r="CC359" s="634"/>
      <c r="CD359" s="634" t="e">
        <f t="shared" si="539"/>
        <v>#REF!</v>
      </c>
      <c r="CG359" s="579"/>
      <c r="CI359" s="625">
        <f t="shared" si="555"/>
        <v>0.42139426543407377</v>
      </c>
      <c r="CJ359" s="625">
        <f t="shared" si="556"/>
        <v>0.52142873576524029</v>
      </c>
      <c r="CK359" s="625">
        <f t="shared" si="557"/>
        <v>5.7176998800685955E-2</v>
      </c>
      <c r="CL359" s="625">
        <f t="shared" si="558"/>
        <v>0</v>
      </c>
      <c r="CN359" s="625">
        <f t="shared" si="494"/>
        <v>0.41734533091059939</v>
      </c>
      <c r="CO359" s="625">
        <f t="shared" si="494"/>
        <v>0.52050317209227204</v>
      </c>
      <c r="CP359" s="625">
        <f t="shared" si="494"/>
        <v>6.2005691088166143E-2</v>
      </c>
      <c r="CQ359" s="625" t="e">
        <f t="shared" si="494"/>
        <v>#DIV/0!</v>
      </c>
      <c r="CR359" s="625" t="e">
        <f t="shared" si="495"/>
        <v>#DIV/0!</v>
      </c>
      <c r="CS359" s="625"/>
      <c r="CT359" s="625" t="e">
        <f t="shared" si="496"/>
        <v>#DIV/0!</v>
      </c>
      <c r="CU359" s="625" t="e">
        <f t="shared" si="496"/>
        <v>#DIV/0!</v>
      </c>
      <c r="CV359" s="625" t="e">
        <f t="shared" si="496"/>
        <v>#DIV/0!</v>
      </c>
      <c r="CW359" s="625" t="e">
        <f t="shared" si="496"/>
        <v>#DIV/0!</v>
      </c>
      <c r="CZ359" s="625">
        <f t="shared" si="540"/>
        <v>5.8684991857278213E-3</v>
      </c>
      <c r="DA359" s="625">
        <f t="shared" si="541"/>
        <v>-1.4688438549147587E-2</v>
      </c>
      <c r="DB359" s="625">
        <f t="shared" si="542"/>
        <v>6.1896983257167292E-3</v>
      </c>
      <c r="DC359" s="625">
        <f t="shared" si="543"/>
        <v>-1.0589633111386205E-2</v>
      </c>
      <c r="DE359" s="625">
        <f t="shared" si="559"/>
        <v>0.67366019476040062</v>
      </c>
      <c r="DF359" s="625">
        <f t="shared" si="560"/>
        <v>0.17366301094288847</v>
      </c>
      <c r="DG359" s="625">
        <f t="shared" si="561"/>
        <v>0.15267679429671094</v>
      </c>
      <c r="DH359" s="625">
        <f t="shared" si="562"/>
        <v>0</v>
      </c>
      <c r="DI359" s="625"/>
      <c r="DK359" s="625">
        <f t="shared" si="472"/>
        <v>2.5079152403621352E-2</v>
      </c>
      <c r="DL359" s="625">
        <f t="shared" si="472"/>
        <v>3.6160518323698439E-2</v>
      </c>
      <c r="DM359" s="625">
        <f t="shared" si="472"/>
        <v>-0.1394815433782553</v>
      </c>
      <c r="DN359" s="625" t="e">
        <f t="shared" si="472"/>
        <v>#DIV/0!</v>
      </c>
      <c r="DP359" s="625">
        <f t="shared" si="501"/>
        <v>-1.9758221055117702E-3</v>
      </c>
      <c r="DQ359" s="625">
        <f t="shared" si="502"/>
        <v>-1.7591106615629508E-3</v>
      </c>
      <c r="DR359" s="625">
        <f t="shared" si="503"/>
        <v>1.2565902188765663E-3</v>
      </c>
      <c r="DS359" s="625">
        <f t="shared" si="504"/>
        <v>-1.4561233041797894E-3</v>
      </c>
      <c r="DU359" s="625">
        <f t="shared" si="505"/>
        <v>0</v>
      </c>
      <c r="DV359" s="625">
        <f t="shared" si="506"/>
        <v>0</v>
      </c>
      <c r="DW359" s="625">
        <f t="shared" si="507"/>
        <v>0</v>
      </c>
      <c r="DX359" s="625">
        <f t="shared" si="508"/>
        <v>0</v>
      </c>
      <c r="EB359" s="625" t="e">
        <f t="shared" si="548"/>
        <v>#DIV/0!</v>
      </c>
      <c r="EC359" s="625">
        <f t="shared" si="482"/>
        <v>1</v>
      </c>
      <c r="ED359" s="625">
        <f t="shared" si="545"/>
        <v>1</v>
      </c>
      <c r="EE359" s="625"/>
      <c r="EF359" s="625" t="e">
        <f t="shared" si="549"/>
        <v>#DIV/0!</v>
      </c>
      <c r="EG359" s="625">
        <f t="shared" si="484"/>
        <v>1</v>
      </c>
      <c r="EH359" s="625">
        <f t="shared" si="546"/>
        <v>1</v>
      </c>
      <c r="EI359" s="625"/>
      <c r="EJ359" s="625" t="e">
        <f t="shared" si="550"/>
        <v>#DIV/0!</v>
      </c>
      <c r="EK359" s="625">
        <f t="shared" si="486"/>
        <v>1</v>
      </c>
      <c r="EL359" s="625">
        <f t="shared" si="547"/>
        <v>1</v>
      </c>
      <c r="EM359" s="625"/>
    </row>
    <row r="360" spans="1:143" hidden="1" x14ac:dyDescent="0.2">
      <c r="A360" s="619" t="s">
        <v>557</v>
      </c>
      <c r="B360" s="575">
        <f t="shared" si="471"/>
        <v>1999</v>
      </c>
      <c r="D360" s="432">
        <f>Conversion_factors!$O61*D211+D286</f>
        <v>677.31847733761469</v>
      </c>
      <c r="E360" s="432">
        <f>Conversion_factors!$O61*E211+E286</f>
        <v>862.47612708820998</v>
      </c>
      <c r="F360" s="432">
        <f>Conversion_factors!$O61*F211+F286</f>
        <v>85.188951882207334</v>
      </c>
      <c r="G360" s="432">
        <v>0</v>
      </c>
      <c r="H360" s="630">
        <f t="shared" si="509"/>
        <v>1624.9835563080319</v>
      </c>
      <c r="I360" s="625"/>
      <c r="J360" s="639">
        <f t="shared" si="552"/>
        <v>257950.94845000003</v>
      </c>
      <c r="K360" s="639">
        <f t="shared" si="552"/>
        <v>71658.020560000004</v>
      </c>
      <c r="L360" s="639">
        <f t="shared" si="552"/>
        <v>55091.8</v>
      </c>
      <c r="M360" s="639">
        <f t="shared" si="552"/>
        <v>0</v>
      </c>
      <c r="N360" s="639">
        <f t="shared" si="511"/>
        <v>384700.76900999999</v>
      </c>
      <c r="O360" s="640"/>
      <c r="R360" s="638">
        <f t="shared" si="553"/>
        <v>206992.93928392365</v>
      </c>
      <c r="S360" s="638">
        <f t="shared" si="553"/>
        <v>57502.034352307623</v>
      </c>
      <c r="T360" s="638">
        <f t="shared" si="553"/>
        <v>44208.457774492301</v>
      </c>
      <c r="U360" s="638">
        <f t="shared" si="553"/>
        <v>0</v>
      </c>
      <c r="V360" s="638">
        <f t="shared" si="553"/>
        <v>308703.4314107236</v>
      </c>
      <c r="X360" s="645">
        <f t="shared" si="513"/>
        <v>2.6257646324138362</v>
      </c>
      <c r="Y360" s="645">
        <f t="shared" si="514"/>
        <v>12.03600267420239</v>
      </c>
      <c r="Z360" s="645">
        <f t="shared" si="515"/>
        <v>1.5463091037542307</v>
      </c>
      <c r="AA360" s="645" t="e">
        <f t="shared" si="516"/>
        <v>#DIV/0!</v>
      </c>
      <c r="AB360" s="645">
        <f t="shared" si="517"/>
        <v>4.2240195164928087</v>
      </c>
      <c r="AE360" s="645">
        <f t="shared" si="518"/>
        <v>3.2721815520893927E-3</v>
      </c>
      <c r="AF360" s="645">
        <f t="shared" si="519"/>
        <v>1.4999054151787551E-2</v>
      </c>
      <c r="AG360" s="645">
        <f t="shared" si="520"/>
        <v>1.9269831197631202E-3</v>
      </c>
      <c r="AH360" s="645" t="e">
        <f t="shared" si="521"/>
        <v>#DIV/0!</v>
      </c>
      <c r="AI360" s="645">
        <f t="shared" si="522"/>
        <v>5.2638985866860178E-3</v>
      </c>
      <c r="AK360" s="641">
        <f t="shared" si="551"/>
        <v>2.6257646324138366E-3</v>
      </c>
      <c r="AL360" s="641">
        <f t="shared" si="551"/>
        <v>1.2036002674202392E-2</v>
      </c>
      <c r="AM360" s="641">
        <f t="shared" si="551"/>
        <v>1.546309103754231E-3</v>
      </c>
      <c r="AN360" s="641"/>
      <c r="AO360" s="641" t="e">
        <f t="shared" si="524"/>
        <v>#DIV/0!</v>
      </c>
      <c r="AQ360" s="635">
        <f t="shared" si="554"/>
        <v>1.246182354540023</v>
      </c>
      <c r="AR360" s="635">
        <f t="shared" si="554"/>
        <v>1.246182354540023</v>
      </c>
      <c r="AS360" s="635">
        <f t="shared" si="554"/>
        <v>1.246182354540023</v>
      </c>
      <c r="AT360" s="635">
        <f t="shared" si="554"/>
        <v>0</v>
      </c>
      <c r="AU360" s="635" t="e">
        <f t="shared" si="526"/>
        <v>#DIV/0!</v>
      </c>
      <c r="AW360" s="576">
        <f t="shared" si="527"/>
        <v>802450.77805575961</v>
      </c>
      <c r="AX360" s="576">
        <f t="shared" si="528"/>
        <v>802450.77805575961</v>
      </c>
      <c r="AY360" s="576">
        <f t="shared" si="529"/>
        <v>802450.77805575961</v>
      </c>
      <c r="AZ360" s="576" t="e">
        <f t="shared" si="530"/>
        <v>#DIV/0!</v>
      </c>
      <c r="BA360" s="576">
        <f t="shared" si="531"/>
        <v>802450.77805575973</v>
      </c>
      <c r="BC360" s="625"/>
      <c r="BD360" s="642">
        <v>0.91300629228523722</v>
      </c>
      <c r="BE360" s="642">
        <v>0.88089916472742968</v>
      </c>
      <c r="BF360" s="642">
        <v>0.91109824786931448</v>
      </c>
      <c r="BG360" s="642">
        <v>0.86324538544731366</v>
      </c>
      <c r="BH360" s="633"/>
      <c r="BI360" s="642">
        <v>0.99123744549831672</v>
      </c>
      <c r="BJ360" s="642">
        <v>0.98910497996692015</v>
      </c>
      <c r="BK360" s="642">
        <v>1.0040406283485381</v>
      </c>
      <c r="BL360" s="642">
        <v>0.99665075900436617</v>
      </c>
      <c r="BN360" s="642">
        <v>1</v>
      </c>
      <c r="BO360" s="642">
        <v>1</v>
      </c>
      <c r="BP360" s="642">
        <v>1</v>
      </c>
      <c r="BQ360" s="642">
        <v>1</v>
      </c>
      <c r="BT360" s="634">
        <f t="shared" si="532"/>
        <v>0.84710099349057466</v>
      </c>
      <c r="BU360" s="634">
        <f t="shared" si="533"/>
        <v>1.0927610567476931</v>
      </c>
      <c r="BV360" s="634">
        <f t="shared" si="534"/>
        <v>1</v>
      </c>
      <c r="BW360" s="634">
        <f t="shared" si="535"/>
        <v>1</v>
      </c>
      <c r="BX360" s="634" t="e">
        <f>#REF!</f>
        <v>#REF!</v>
      </c>
      <c r="BY360" s="634" t="e">
        <f>#REF!</f>
        <v>#REF!</v>
      </c>
      <c r="BZ360" s="634">
        <f t="shared" si="536"/>
        <v>1</v>
      </c>
      <c r="CA360" s="634" t="e">
        <f t="shared" si="537"/>
        <v>#REF!</v>
      </c>
      <c r="CB360" s="634">
        <f t="shared" si="538"/>
        <v>0.92567897681878109</v>
      </c>
      <c r="CC360" s="634"/>
      <c r="CD360" s="634" t="e">
        <f t="shared" si="539"/>
        <v>#REF!</v>
      </c>
      <c r="CG360" s="579"/>
      <c r="CI360" s="625">
        <f t="shared" si="555"/>
        <v>0.41681558850754435</v>
      </c>
      <c r="CJ360" s="625">
        <f t="shared" si="556"/>
        <v>0.53075991060965477</v>
      </c>
      <c r="CK360" s="625">
        <f t="shared" si="557"/>
        <v>5.242450088280088E-2</v>
      </c>
      <c r="CL360" s="625">
        <f t="shared" si="558"/>
        <v>0</v>
      </c>
      <c r="CN360" s="625">
        <f t="shared" si="494"/>
        <v>0.4191007584742783</v>
      </c>
      <c r="CO360" s="625">
        <f t="shared" si="494"/>
        <v>0.5260805308808979</v>
      </c>
      <c r="CP360" s="625">
        <f t="shared" si="494"/>
        <v>5.4766386607195738E-2</v>
      </c>
      <c r="CQ360" s="625" t="e">
        <f t="shared" si="494"/>
        <v>#DIV/0!</v>
      </c>
      <c r="CR360" s="625" t="e">
        <f t="shared" si="495"/>
        <v>#DIV/0!</v>
      </c>
      <c r="CS360" s="625"/>
      <c r="CT360" s="625" t="e">
        <f t="shared" si="496"/>
        <v>#DIV/0!</v>
      </c>
      <c r="CU360" s="625" t="e">
        <f t="shared" si="496"/>
        <v>#DIV/0!</v>
      </c>
      <c r="CV360" s="625" t="e">
        <f t="shared" si="496"/>
        <v>#DIV/0!</v>
      </c>
      <c r="CW360" s="625" t="e">
        <f t="shared" si="496"/>
        <v>#DIV/0!</v>
      </c>
      <c r="CZ360" s="625">
        <f t="shared" si="540"/>
        <v>-9.725469129511808E-3</v>
      </c>
      <c r="DA360" s="625">
        <f t="shared" si="541"/>
        <v>5.0516096882149211E-3</v>
      </c>
      <c r="DB360" s="625">
        <f t="shared" si="542"/>
        <v>-1.3372035239755432E-2</v>
      </c>
      <c r="DC360" s="625">
        <f t="shared" si="543"/>
        <v>1.1680250124177371E-2</v>
      </c>
      <c r="DE360" s="625">
        <f t="shared" si="559"/>
        <v>0.67052361011343542</v>
      </c>
      <c r="DF360" s="625">
        <f t="shared" si="560"/>
        <v>0.18626950173353388</v>
      </c>
      <c r="DG360" s="625">
        <f t="shared" si="561"/>
        <v>0.14320688815303079</v>
      </c>
      <c r="DH360" s="625">
        <f t="shared" si="562"/>
        <v>0</v>
      </c>
      <c r="DI360" s="625"/>
      <c r="DK360" s="625">
        <f t="shared" si="472"/>
        <v>-4.6669069043930372E-3</v>
      </c>
      <c r="DL360" s="625">
        <f t="shared" si="472"/>
        <v>7.0077856441574327E-2</v>
      </c>
      <c r="DM360" s="625">
        <f t="shared" si="472"/>
        <v>-6.4032876436848823E-2</v>
      </c>
      <c r="DN360" s="625" t="e">
        <f t="shared" si="472"/>
        <v>#DIV/0!</v>
      </c>
      <c r="DP360" s="625">
        <f t="shared" si="501"/>
        <v>-2.0260719045511045E-3</v>
      </c>
      <c r="DQ360" s="625">
        <f t="shared" si="502"/>
        <v>-1.7751899810527563E-3</v>
      </c>
      <c r="DR360" s="625">
        <f t="shared" si="503"/>
        <v>1.2011571472573105E-3</v>
      </c>
      <c r="DS360" s="625">
        <f t="shared" si="504"/>
        <v>-1.5250211427970293E-3</v>
      </c>
      <c r="DU360" s="625">
        <f t="shared" si="505"/>
        <v>0</v>
      </c>
      <c r="DV360" s="625">
        <f t="shared" si="506"/>
        <v>0</v>
      </c>
      <c r="DW360" s="625">
        <f t="shared" si="507"/>
        <v>0</v>
      </c>
      <c r="DX360" s="625">
        <f t="shared" si="508"/>
        <v>0</v>
      </c>
      <c r="EB360" s="625" t="e">
        <f t="shared" si="548"/>
        <v>#DIV/0!</v>
      </c>
      <c r="EC360" s="625">
        <f t="shared" si="482"/>
        <v>1</v>
      </c>
      <c r="ED360" s="625">
        <f t="shared" si="545"/>
        <v>1</v>
      </c>
      <c r="EE360" s="625"/>
      <c r="EF360" s="625" t="e">
        <f t="shared" si="549"/>
        <v>#DIV/0!</v>
      </c>
      <c r="EG360" s="625">
        <f t="shared" si="484"/>
        <v>1</v>
      </c>
      <c r="EH360" s="625">
        <f t="shared" si="546"/>
        <v>1</v>
      </c>
      <c r="EI360" s="625"/>
      <c r="EJ360" s="625" t="e">
        <f t="shared" si="550"/>
        <v>#DIV/0!</v>
      </c>
      <c r="EK360" s="625">
        <f t="shared" si="486"/>
        <v>1</v>
      </c>
      <c r="EL360" s="625">
        <f t="shared" si="547"/>
        <v>1</v>
      </c>
      <c r="EM360" s="625"/>
    </row>
    <row r="361" spans="1:143" hidden="1" x14ac:dyDescent="0.2">
      <c r="A361" s="619" t="s">
        <v>557</v>
      </c>
      <c r="B361" s="575">
        <f t="shared" si="471"/>
        <v>2000</v>
      </c>
      <c r="D361" s="432">
        <f>Conversion_factors!$O62*D212+D287</f>
        <v>645.76476192870473</v>
      </c>
      <c r="E361" s="432">
        <f>Conversion_factors!$O62*E212+E287</f>
        <v>824.14681541566233</v>
      </c>
      <c r="F361" s="432">
        <f>Conversion_factors!$O62*F212+F287</f>
        <v>105.50016940921658</v>
      </c>
      <c r="G361" s="432">
        <v>0</v>
      </c>
      <c r="H361" s="630">
        <f t="shared" si="509"/>
        <v>1575.4117467535837</v>
      </c>
      <c r="I361" s="625"/>
      <c r="J361" s="639">
        <f t="shared" si="552"/>
        <v>244311.63900000005</v>
      </c>
      <c r="K361" s="639">
        <f t="shared" si="552"/>
        <v>71214.919639999993</v>
      </c>
      <c r="L361" s="639">
        <f t="shared" si="552"/>
        <v>68686.600000000006</v>
      </c>
      <c r="M361" s="639">
        <f t="shared" si="552"/>
        <v>0</v>
      </c>
      <c r="N361" s="639">
        <f t="shared" si="511"/>
        <v>384213.15864000004</v>
      </c>
      <c r="O361" s="640"/>
      <c r="R361" s="638">
        <f t="shared" ref="R361:V370" si="563">R66</f>
        <v>157685.17164556039</v>
      </c>
      <c r="S361" s="638">
        <f t="shared" si="563"/>
        <v>45963.986296855001</v>
      </c>
      <c r="T361" s="638">
        <f t="shared" si="563"/>
        <v>44332.142156968403</v>
      </c>
      <c r="U361" s="638">
        <f t="shared" si="563"/>
        <v>0</v>
      </c>
      <c r="V361" s="638">
        <f t="shared" si="563"/>
        <v>247981.30009938381</v>
      </c>
      <c r="X361" s="645">
        <f t="shared" si="513"/>
        <v>2.6432009730355275</v>
      </c>
      <c r="Y361" s="645">
        <f t="shared" si="514"/>
        <v>11.572670720992509</v>
      </c>
      <c r="Z361" s="645">
        <f t="shared" si="515"/>
        <v>1.5359643570829911</v>
      </c>
      <c r="AA361" s="645" t="e">
        <f t="shared" si="516"/>
        <v>#DIV/0!</v>
      </c>
      <c r="AB361" s="645">
        <f t="shared" si="517"/>
        <v>4.1003586455239356</v>
      </c>
      <c r="AE361" s="645">
        <f t="shared" si="518"/>
        <v>4.0952789358040193E-3</v>
      </c>
      <c r="AF361" s="645">
        <f t="shared" si="519"/>
        <v>1.7930272846505765E-2</v>
      </c>
      <c r="AG361" s="645">
        <f t="shared" si="520"/>
        <v>2.3797670104834627E-3</v>
      </c>
      <c r="AH361" s="645" t="e">
        <f t="shared" si="521"/>
        <v>#DIV/0!</v>
      </c>
      <c r="AI361" s="645">
        <f t="shared" si="522"/>
        <v>6.352945750837679E-3</v>
      </c>
      <c r="AK361" s="641">
        <f t="shared" si="551"/>
        <v>2.6432009730355272E-3</v>
      </c>
      <c r="AL361" s="641">
        <f t="shared" si="551"/>
        <v>1.1572670720992509E-2</v>
      </c>
      <c r="AM361" s="641">
        <f t="shared" si="551"/>
        <v>1.5359643570829911E-3</v>
      </c>
      <c r="AN361" s="641"/>
      <c r="AO361" s="641" t="e">
        <f t="shared" si="524"/>
        <v>#DIV/0!</v>
      </c>
      <c r="AQ361" s="635">
        <f t="shared" si="554"/>
        <v>1.5493634337993165</v>
      </c>
      <c r="AR361" s="635">
        <f t="shared" si="554"/>
        <v>1.5493634337993165</v>
      </c>
      <c r="AS361" s="635">
        <f t="shared" si="554"/>
        <v>1.5493634337993165</v>
      </c>
      <c r="AT361" s="635">
        <f t="shared" si="554"/>
        <v>0</v>
      </c>
      <c r="AU361" s="635" t="e">
        <f t="shared" si="526"/>
        <v>#DIV/0!</v>
      </c>
      <c r="AW361" s="576">
        <f t="shared" si="527"/>
        <v>645426.35910015053</v>
      </c>
      <c r="AX361" s="576">
        <f t="shared" si="528"/>
        <v>645426.35910015053</v>
      </c>
      <c r="AY361" s="576">
        <f t="shared" si="529"/>
        <v>645426.35910015053</v>
      </c>
      <c r="AZ361" s="576" t="e">
        <f t="shared" si="530"/>
        <v>#DIV/0!</v>
      </c>
      <c r="BA361" s="576">
        <f t="shared" si="531"/>
        <v>645426.35910015064</v>
      </c>
      <c r="BC361" s="625"/>
      <c r="BD361" s="642">
        <v>0.9331284141345354</v>
      </c>
      <c r="BE361" s="642">
        <v>0.88024712538169014</v>
      </c>
      <c r="BF361" s="642">
        <v>0.92605832181763714</v>
      </c>
      <c r="BG361" s="642">
        <v>0.84352232879166933</v>
      </c>
      <c r="BH361" s="633"/>
      <c r="BI361" s="642">
        <v>0.99064186606010529</v>
      </c>
      <c r="BJ361" s="642">
        <v>0.98908052839707927</v>
      </c>
      <c r="BK361" s="642">
        <v>1.0039453671658547</v>
      </c>
      <c r="BL361" s="642">
        <v>0.99708719046445093</v>
      </c>
      <c r="BN361" s="642">
        <v>1</v>
      </c>
      <c r="BO361" s="642">
        <v>1</v>
      </c>
      <c r="BP361" s="642">
        <v>1</v>
      </c>
      <c r="BQ361" s="642">
        <v>1</v>
      </c>
      <c r="BT361" s="634">
        <f t="shared" si="532"/>
        <v>0.84602728825747564</v>
      </c>
      <c r="BU361" s="634">
        <f t="shared" si="533"/>
        <v>1.0607697784141863</v>
      </c>
      <c r="BV361" s="634">
        <f t="shared" si="534"/>
        <v>1</v>
      </c>
      <c r="BW361" s="634">
        <f t="shared" si="535"/>
        <v>1</v>
      </c>
      <c r="BX361" s="634" t="e">
        <f>#REF!</f>
        <v>#REF!</v>
      </c>
      <c r="BY361" s="634" t="e">
        <f>#REF!</f>
        <v>#REF!</v>
      </c>
      <c r="BZ361" s="634">
        <f t="shared" si="536"/>
        <v>1</v>
      </c>
      <c r="CA361" s="634" t="e">
        <f t="shared" si="537"/>
        <v>#REF!</v>
      </c>
      <c r="CB361" s="634">
        <f t="shared" si="538"/>
        <v>0.89744017909723739</v>
      </c>
      <c r="CC361" s="634"/>
      <c r="CD361" s="634" t="e">
        <f t="shared" si="539"/>
        <v>#REF!</v>
      </c>
      <c r="CG361" s="579"/>
      <c r="CI361" s="625">
        <f t="shared" si="555"/>
        <v>0.40990221334798216</v>
      </c>
      <c r="CJ361" s="625">
        <f t="shared" si="556"/>
        <v>0.52313105898439793</v>
      </c>
      <c r="CK361" s="625">
        <f t="shared" si="557"/>
        <v>6.696672766761988E-2</v>
      </c>
      <c r="CL361" s="625">
        <f t="shared" si="558"/>
        <v>0</v>
      </c>
      <c r="CN361" s="625">
        <f t="shared" si="494"/>
        <v>0.4133492653045579</v>
      </c>
      <c r="CO361" s="625">
        <f t="shared" si="494"/>
        <v>0.52693628077876475</v>
      </c>
      <c r="CP361" s="625">
        <f t="shared" si="494"/>
        <v>5.9399222342129875E-2</v>
      </c>
      <c r="CQ361" s="625" t="e">
        <f t="shared" si="494"/>
        <v>#DIV/0!</v>
      </c>
      <c r="CR361" s="625" t="e">
        <f t="shared" si="495"/>
        <v>#DIV/0!</v>
      </c>
      <c r="CS361" s="625"/>
      <c r="CT361" s="625" t="e">
        <f t="shared" si="496"/>
        <v>#DIV/0!</v>
      </c>
      <c r="CU361" s="625" t="e">
        <f t="shared" si="496"/>
        <v>#DIV/0!</v>
      </c>
      <c r="CV361" s="625" t="e">
        <f t="shared" si="496"/>
        <v>#DIV/0!</v>
      </c>
      <c r="CW361" s="625" t="e">
        <f t="shared" si="496"/>
        <v>#DIV/0!</v>
      </c>
      <c r="CZ361" s="625">
        <f t="shared" si="540"/>
        <v>2.1800054654847661E-2</v>
      </c>
      <c r="DA361" s="625">
        <f t="shared" si="541"/>
        <v>-7.4047156581390325E-4</v>
      </c>
      <c r="DB361" s="625">
        <f t="shared" si="542"/>
        <v>1.6286477563062989E-2</v>
      </c>
      <c r="DC361" s="625">
        <f t="shared" si="543"/>
        <v>-2.3112617465930036E-2</v>
      </c>
      <c r="DE361" s="625">
        <f t="shared" si="559"/>
        <v>0.6358752518127968</v>
      </c>
      <c r="DF361" s="625">
        <f t="shared" si="560"/>
        <v>0.18535263053477805</v>
      </c>
      <c r="DG361" s="625">
        <f t="shared" si="561"/>
        <v>0.17877211765242523</v>
      </c>
      <c r="DH361" s="625">
        <f t="shared" si="562"/>
        <v>0</v>
      </c>
      <c r="DI361" s="625"/>
      <c r="DK361" s="625">
        <f t="shared" si="472"/>
        <v>-5.3056515646172038E-2</v>
      </c>
      <c r="DL361" s="625">
        <f t="shared" si="472"/>
        <v>-4.9344373196592356E-3</v>
      </c>
      <c r="DM361" s="625">
        <f t="shared" si="472"/>
        <v>0.22182155404101253</v>
      </c>
      <c r="DN361" s="625" t="e">
        <f t="shared" si="472"/>
        <v>#DIV/0!</v>
      </c>
      <c r="DP361" s="625">
        <f t="shared" si="501"/>
        <v>-6.0102494906371653E-4</v>
      </c>
      <c r="DQ361" s="625">
        <f t="shared" si="502"/>
        <v>-2.4721210158199768E-5</v>
      </c>
      <c r="DR361" s="625">
        <f t="shared" si="503"/>
        <v>-9.4882317872471025E-5</v>
      </c>
      <c r="DS361" s="625">
        <f t="shared" si="504"/>
        <v>4.3780223692083424E-4</v>
      </c>
      <c r="DU361" s="625">
        <f t="shared" si="505"/>
        <v>0</v>
      </c>
      <c r="DV361" s="625">
        <f t="shared" si="506"/>
        <v>0</v>
      </c>
      <c r="DW361" s="625">
        <f t="shared" si="507"/>
        <v>0</v>
      </c>
      <c r="DX361" s="625">
        <f t="shared" si="508"/>
        <v>0</v>
      </c>
      <c r="EB361" s="625" t="e">
        <f t="shared" si="548"/>
        <v>#DIV/0!</v>
      </c>
      <c r="EC361" s="625">
        <f t="shared" si="482"/>
        <v>1</v>
      </c>
      <c r="ED361" s="625">
        <f t="shared" si="545"/>
        <v>1</v>
      </c>
      <c r="EE361" s="625"/>
      <c r="EF361" s="625" t="e">
        <f t="shared" si="549"/>
        <v>#DIV/0!</v>
      </c>
      <c r="EG361" s="625">
        <f t="shared" si="484"/>
        <v>1</v>
      </c>
      <c r="EH361" s="625">
        <f t="shared" si="546"/>
        <v>1</v>
      </c>
      <c r="EI361" s="625"/>
      <c r="EJ361" s="625" t="e">
        <f t="shared" si="550"/>
        <v>#DIV/0!</v>
      </c>
      <c r="EK361" s="625">
        <f t="shared" si="486"/>
        <v>1</v>
      </c>
      <c r="EL361" s="625">
        <f t="shared" si="547"/>
        <v>1</v>
      </c>
      <c r="EM361" s="625"/>
    </row>
    <row r="362" spans="1:143" hidden="1" x14ac:dyDescent="0.2">
      <c r="A362" s="619" t="s">
        <v>557</v>
      </c>
      <c r="B362" s="575">
        <f t="shared" si="471"/>
        <v>2001</v>
      </c>
      <c r="D362" s="432">
        <f>Conversion_factors!$O63*D213+D288</f>
        <v>655.39320092831622</v>
      </c>
      <c r="E362" s="432">
        <f>Conversion_factors!$O63*E213+E288</f>
        <v>801.86423236648398</v>
      </c>
      <c r="F362" s="432">
        <f>Conversion_factors!$O63*F213+F288</f>
        <v>117.92118380551344</v>
      </c>
      <c r="G362" s="432">
        <v>0</v>
      </c>
      <c r="H362" s="630">
        <f t="shared" si="509"/>
        <v>1575.1786171003137</v>
      </c>
      <c r="I362" s="625"/>
      <c r="J362" s="639">
        <f t="shared" si="552"/>
        <v>247665.06485</v>
      </c>
      <c r="K362" s="639">
        <f t="shared" si="552"/>
        <v>69627.562999999995</v>
      </c>
      <c r="L362" s="639">
        <f t="shared" si="552"/>
        <v>77449</v>
      </c>
      <c r="M362" s="639">
        <f t="shared" si="552"/>
        <v>0</v>
      </c>
      <c r="N362" s="639">
        <f t="shared" si="511"/>
        <v>394741.62784999999</v>
      </c>
      <c r="O362" s="640"/>
      <c r="R362" s="638">
        <f t="shared" si="563"/>
        <v>174219.50465035101</v>
      </c>
      <c r="S362" s="638">
        <f t="shared" si="563"/>
        <v>48979.372780000333</v>
      </c>
      <c r="T362" s="638">
        <f t="shared" si="563"/>
        <v>54481.347314112463</v>
      </c>
      <c r="U362" s="638">
        <f t="shared" si="563"/>
        <v>0</v>
      </c>
      <c r="V362" s="638">
        <f t="shared" si="563"/>
        <v>277680.22474446381</v>
      </c>
      <c r="X362" s="645">
        <f t="shared" si="513"/>
        <v>2.6462884514021368</v>
      </c>
      <c r="Y362" s="645">
        <f t="shared" si="514"/>
        <v>11.516477064786599</v>
      </c>
      <c r="Z362" s="645">
        <f t="shared" si="515"/>
        <v>1.5225656084069961</v>
      </c>
      <c r="AA362" s="645" t="e">
        <f t="shared" si="516"/>
        <v>#DIV/0!</v>
      </c>
      <c r="AB362" s="645">
        <f t="shared" si="517"/>
        <v>3.9904041174468539</v>
      </c>
      <c r="AE362" s="645">
        <f t="shared" si="518"/>
        <v>3.7618818986063268E-3</v>
      </c>
      <c r="AF362" s="645">
        <f t="shared" si="519"/>
        <v>1.6371467964038686E-2</v>
      </c>
      <c r="AG362" s="645">
        <f t="shared" si="520"/>
        <v>2.1644322253199485E-3</v>
      </c>
      <c r="AH362" s="645" t="e">
        <f t="shared" si="521"/>
        <v>#DIV/0!</v>
      </c>
      <c r="AI362" s="645">
        <f t="shared" si="522"/>
        <v>5.6726351995352829E-3</v>
      </c>
      <c r="AK362" s="641">
        <f t="shared" si="551"/>
        <v>2.6462884514021367E-3</v>
      </c>
      <c r="AL362" s="641">
        <f t="shared" si="551"/>
        <v>1.1516477064786599E-2</v>
      </c>
      <c r="AM362" s="641">
        <f t="shared" si="551"/>
        <v>1.522565608406996E-3</v>
      </c>
      <c r="AN362" s="641"/>
      <c r="AO362" s="641" t="e">
        <f t="shared" si="524"/>
        <v>#DIV/0!</v>
      </c>
      <c r="AQ362" s="635">
        <f t="shared" si="554"/>
        <v>1.4215691024208237</v>
      </c>
      <c r="AR362" s="635">
        <f t="shared" si="554"/>
        <v>1.4215691024208237</v>
      </c>
      <c r="AS362" s="635">
        <f t="shared" si="554"/>
        <v>1.4215691024208235</v>
      </c>
      <c r="AT362" s="635">
        <f t="shared" si="554"/>
        <v>0</v>
      </c>
      <c r="AU362" s="635" t="e">
        <f t="shared" si="526"/>
        <v>#DIV/0!</v>
      </c>
      <c r="AW362" s="576">
        <f t="shared" si="527"/>
        <v>703448.0408283188</v>
      </c>
      <c r="AX362" s="576">
        <f t="shared" si="528"/>
        <v>703448.0408283188</v>
      </c>
      <c r="AY362" s="576">
        <f t="shared" si="529"/>
        <v>703448.0408283188</v>
      </c>
      <c r="AZ362" s="576" t="e">
        <f t="shared" si="530"/>
        <v>#DIV/0!</v>
      </c>
      <c r="BA362" s="576">
        <f t="shared" si="531"/>
        <v>703448.0408283188</v>
      </c>
      <c r="BC362" s="625"/>
      <c r="BD362" s="642">
        <v>0.9344191558816336</v>
      </c>
      <c r="BE362" s="642">
        <v>0.88213479079612922</v>
      </c>
      <c r="BF362" s="642">
        <v>0.91133597197885841</v>
      </c>
      <c r="BG362" s="642">
        <v>0.8146562237905377</v>
      </c>
      <c r="BH362" s="633"/>
      <c r="BI362" s="642">
        <v>0.98996212012131246</v>
      </c>
      <c r="BJ362" s="642">
        <v>0.98894416386652395</v>
      </c>
      <c r="BK362" s="642">
        <v>1.0036307821496904</v>
      </c>
      <c r="BL362" s="642">
        <v>0.99731228564076746</v>
      </c>
      <c r="BN362" s="642">
        <v>1</v>
      </c>
      <c r="BO362" s="642">
        <v>1</v>
      </c>
      <c r="BP362" s="642">
        <v>1</v>
      </c>
      <c r="BQ362" s="642">
        <v>1</v>
      </c>
      <c r="BT362" s="634">
        <f t="shared" si="532"/>
        <v>0.86921070104523135</v>
      </c>
      <c r="BU362" s="634">
        <f t="shared" si="533"/>
        <v>1.032324354375173</v>
      </c>
      <c r="BV362" s="634">
        <f t="shared" si="534"/>
        <v>1</v>
      </c>
      <c r="BW362" s="634">
        <f t="shared" si="535"/>
        <v>1</v>
      </c>
      <c r="BX362" s="634" t="e">
        <f>#REF!</f>
        <v>#REF!</v>
      </c>
      <c r="BY362" s="634" t="e">
        <f>#REF!</f>
        <v>#REF!</v>
      </c>
      <c r="BZ362" s="634">
        <f t="shared" si="536"/>
        <v>1</v>
      </c>
      <c r="CA362" s="634" t="e">
        <f t="shared" si="537"/>
        <v>#REF!</v>
      </c>
      <c r="CB362" s="634">
        <f t="shared" si="538"/>
        <v>0.89730737577250996</v>
      </c>
      <c r="CC362" s="634"/>
      <c r="CD362" s="634" t="e">
        <f t="shared" si="539"/>
        <v>#REF!</v>
      </c>
      <c r="CG362" s="579"/>
      <c r="CI362" s="625">
        <f t="shared" si="555"/>
        <v>0.41607548109991782</v>
      </c>
      <c r="CJ362" s="625">
        <f t="shared" si="556"/>
        <v>0.50906241594531376</v>
      </c>
      <c r="CK362" s="625">
        <f t="shared" si="557"/>
        <v>7.4862102954768431E-2</v>
      </c>
      <c r="CL362" s="625">
        <f t="shared" si="558"/>
        <v>0</v>
      </c>
      <c r="CN362" s="625">
        <f t="shared" si="494"/>
        <v>0.41298115738706914</v>
      </c>
      <c r="CO362" s="625">
        <f t="shared" si="494"/>
        <v>0.51606477696392672</v>
      </c>
      <c r="CP362" s="625">
        <f t="shared" si="494"/>
        <v>7.0841100939805862E-2</v>
      </c>
      <c r="CQ362" s="625" t="e">
        <f t="shared" si="494"/>
        <v>#DIV/0!</v>
      </c>
      <c r="CR362" s="625" t="e">
        <f t="shared" si="495"/>
        <v>#DIV/0!</v>
      </c>
      <c r="CS362" s="625"/>
      <c r="CT362" s="625" t="e">
        <f t="shared" si="496"/>
        <v>#DIV/0!</v>
      </c>
      <c r="CU362" s="625" t="e">
        <f t="shared" si="496"/>
        <v>#DIV/0!</v>
      </c>
      <c r="CV362" s="625" t="e">
        <f t="shared" si="496"/>
        <v>#DIV/0!</v>
      </c>
      <c r="CW362" s="625" t="e">
        <f t="shared" si="496"/>
        <v>#DIV/0!</v>
      </c>
      <c r="CZ362" s="625">
        <f t="shared" si="540"/>
        <v>1.3822854885637641E-3</v>
      </c>
      <c r="DA362" s="625">
        <f t="shared" si="541"/>
        <v>2.1421760164161922E-3</v>
      </c>
      <c r="DB362" s="625">
        <f t="shared" si="542"/>
        <v>-1.6025591207546552E-2</v>
      </c>
      <c r="DC362" s="625">
        <f t="shared" si="543"/>
        <v>-3.4820160278684273E-2</v>
      </c>
      <c r="DE362" s="625">
        <f t="shared" si="559"/>
        <v>0.62741055763217246</v>
      </c>
      <c r="DF362" s="625">
        <f t="shared" si="560"/>
        <v>0.17638768776233082</v>
      </c>
      <c r="DG362" s="625">
        <f t="shared" si="561"/>
        <v>0.19620175460549669</v>
      </c>
      <c r="DH362" s="625">
        <f t="shared" si="562"/>
        <v>0</v>
      </c>
      <c r="DI362" s="625"/>
      <c r="DK362" s="625">
        <f t="shared" si="472"/>
        <v>-1.3401275944240969E-2</v>
      </c>
      <c r="DL362" s="625">
        <f t="shared" si="472"/>
        <v>-4.9575777881675033E-2</v>
      </c>
      <c r="DM362" s="625">
        <f t="shared" si="472"/>
        <v>9.3031580996661478E-2</v>
      </c>
      <c r="DN362" s="625" t="e">
        <f t="shared" si="472"/>
        <v>#DIV/0!</v>
      </c>
      <c r="DP362" s="625">
        <f t="shared" si="501"/>
        <v>-6.8640270364377304E-4</v>
      </c>
      <c r="DQ362" s="625">
        <f t="shared" si="502"/>
        <v>-1.3787950302612137E-4</v>
      </c>
      <c r="DR362" s="625">
        <f t="shared" si="503"/>
        <v>-3.1339784430731165E-4</v>
      </c>
      <c r="DS362" s="625">
        <f t="shared" si="504"/>
        <v>2.2572727276464827E-4</v>
      </c>
      <c r="DU362" s="625">
        <f t="shared" si="505"/>
        <v>0</v>
      </c>
      <c r="DV362" s="625">
        <f t="shared" si="506"/>
        <v>0</v>
      </c>
      <c r="DW362" s="625">
        <f t="shared" si="507"/>
        <v>0</v>
      </c>
      <c r="DX362" s="625">
        <f t="shared" si="508"/>
        <v>0</v>
      </c>
      <c r="EB362" s="625" t="e">
        <f t="shared" si="548"/>
        <v>#DIV/0!</v>
      </c>
      <c r="EC362" s="625">
        <f t="shared" si="482"/>
        <v>1</v>
      </c>
      <c r="ED362" s="625">
        <f t="shared" si="545"/>
        <v>1</v>
      </c>
      <c r="EE362" s="625"/>
      <c r="EF362" s="625" t="e">
        <f t="shared" si="549"/>
        <v>#DIV/0!</v>
      </c>
      <c r="EG362" s="625">
        <f t="shared" si="484"/>
        <v>1</v>
      </c>
      <c r="EH362" s="625">
        <f t="shared" si="546"/>
        <v>1</v>
      </c>
      <c r="EI362" s="625"/>
      <c r="EJ362" s="625" t="e">
        <f t="shared" si="550"/>
        <v>#DIV/0!</v>
      </c>
      <c r="EK362" s="625">
        <f t="shared" si="486"/>
        <v>1</v>
      </c>
      <c r="EL362" s="625">
        <f t="shared" si="547"/>
        <v>1</v>
      </c>
      <c r="EM362" s="625"/>
    </row>
    <row r="363" spans="1:143" hidden="1" x14ac:dyDescent="0.2">
      <c r="A363" s="619" t="s">
        <v>557</v>
      </c>
      <c r="B363" s="575">
        <f t="shared" si="471"/>
        <v>2002</v>
      </c>
      <c r="D363" s="432">
        <f>Conversion_factors!$O64*D214+D289</f>
        <v>673.36529858735003</v>
      </c>
      <c r="E363" s="432">
        <f>Conversion_factors!$O64*E214+E289</f>
        <v>747.61960786514851</v>
      </c>
      <c r="F363" s="432">
        <f>Conversion_factors!$O64*F214+F289</f>
        <v>85.255307245528741</v>
      </c>
      <c r="G363" s="432">
        <v>0</v>
      </c>
      <c r="H363" s="630">
        <f t="shared" si="509"/>
        <v>1506.2402136980272</v>
      </c>
      <c r="I363" s="625"/>
      <c r="J363" s="639">
        <f t="shared" si="552"/>
        <v>252273.56125</v>
      </c>
      <c r="K363" s="639">
        <f t="shared" si="552"/>
        <v>68058.277359999993</v>
      </c>
      <c r="L363" s="639">
        <f t="shared" si="552"/>
        <v>56337.2</v>
      </c>
      <c r="M363" s="639">
        <f t="shared" si="552"/>
        <v>0</v>
      </c>
      <c r="N363" s="639">
        <f t="shared" si="511"/>
        <v>376669.03860999999</v>
      </c>
      <c r="O363" s="640"/>
      <c r="R363" s="638">
        <f t="shared" si="563"/>
        <v>187911.3308026029</v>
      </c>
      <c r="S363" s="638">
        <f t="shared" si="563"/>
        <v>50694.656259189185</v>
      </c>
      <c r="T363" s="638">
        <f t="shared" si="563"/>
        <v>41963.962348006055</v>
      </c>
      <c r="U363" s="638">
        <f t="shared" si="563"/>
        <v>0</v>
      </c>
      <c r="V363" s="638">
        <f t="shared" si="563"/>
        <v>280569.94940979814</v>
      </c>
      <c r="X363" s="645">
        <f t="shared" si="513"/>
        <v>2.6691869542367672</v>
      </c>
      <c r="Y363" s="645">
        <f t="shared" si="514"/>
        <v>10.984991640481166</v>
      </c>
      <c r="Z363" s="645">
        <f t="shared" si="515"/>
        <v>1.5133039491761882</v>
      </c>
      <c r="AA363" s="645" t="e">
        <f t="shared" si="516"/>
        <v>#DIV/0!</v>
      </c>
      <c r="AB363" s="645">
        <f t="shared" si="517"/>
        <v>3.9988426424864079</v>
      </c>
      <c r="AE363" s="645">
        <f t="shared" si="518"/>
        <v>3.5834204127621599E-3</v>
      </c>
      <c r="AF363" s="645">
        <f t="shared" si="519"/>
        <v>1.4747503248522984E-2</v>
      </c>
      <c r="AG363" s="645">
        <f t="shared" si="520"/>
        <v>2.0316314874774858E-3</v>
      </c>
      <c r="AH363" s="645" t="e">
        <f t="shared" si="521"/>
        <v>#DIV/0!</v>
      </c>
      <c r="AI363" s="645">
        <f t="shared" si="522"/>
        <v>5.3685015692754223E-3</v>
      </c>
      <c r="AK363" s="641">
        <f t="shared" si="551"/>
        <v>2.6691869542367669E-3</v>
      </c>
      <c r="AL363" s="641">
        <f t="shared" si="551"/>
        <v>1.0984991640481166E-2</v>
      </c>
      <c r="AM363" s="641">
        <f t="shared" si="551"/>
        <v>1.5133039491761881E-3</v>
      </c>
      <c r="AN363" s="641"/>
      <c r="AO363" s="641" t="e">
        <f t="shared" si="524"/>
        <v>#DIV/0!</v>
      </c>
      <c r="AQ363" s="635">
        <f t="shared" si="554"/>
        <v>1.3425138344372025</v>
      </c>
      <c r="AR363" s="635">
        <f t="shared" si="554"/>
        <v>1.3425138344372023</v>
      </c>
      <c r="AS363" s="635">
        <f t="shared" si="554"/>
        <v>1.3425138344372025</v>
      </c>
      <c r="AT363" s="635">
        <f t="shared" si="554"/>
        <v>0</v>
      </c>
      <c r="AU363" s="635" t="e">
        <f t="shared" si="526"/>
        <v>#DIV/0!</v>
      </c>
      <c r="AW363" s="576">
        <f t="shared" si="527"/>
        <v>744871.28128494241</v>
      </c>
      <c r="AX363" s="576">
        <f t="shared" si="528"/>
        <v>744871.28128494241</v>
      </c>
      <c r="AY363" s="576">
        <f t="shared" si="529"/>
        <v>744871.28128494241</v>
      </c>
      <c r="AZ363" s="576" t="e">
        <f t="shared" si="530"/>
        <v>#DIV/0!</v>
      </c>
      <c r="BA363" s="576">
        <f t="shared" si="531"/>
        <v>744871.28128494241</v>
      </c>
      <c r="BC363" s="625"/>
      <c r="BD363" s="642">
        <v>0.91794164897482944</v>
      </c>
      <c r="BE363" s="642">
        <v>0.8893248898713888</v>
      </c>
      <c r="BF363" s="642">
        <v>0.8981949494544258</v>
      </c>
      <c r="BG363" s="642">
        <v>0.80430133625566003</v>
      </c>
      <c r="BH363" s="633"/>
      <c r="BI363" s="642">
        <v>0.99017799587654487</v>
      </c>
      <c r="BJ363" s="642">
        <v>0.98735163974492379</v>
      </c>
      <c r="BK363" s="642">
        <v>1.0030656433555198</v>
      </c>
      <c r="BL363" s="642">
        <v>0.99568608867307373</v>
      </c>
      <c r="BN363" s="642">
        <v>1</v>
      </c>
      <c r="BO363" s="642">
        <v>1</v>
      </c>
      <c r="BP363" s="642">
        <v>1</v>
      </c>
      <c r="BQ363" s="642">
        <v>1</v>
      </c>
      <c r="BT363" s="634">
        <f t="shared" si="532"/>
        <v>0.829415334013477</v>
      </c>
      <c r="BU363" s="634">
        <f t="shared" si="533"/>
        <v>1.034507415202333</v>
      </c>
      <c r="BV363" s="634">
        <f t="shared" si="534"/>
        <v>1</v>
      </c>
      <c r="BW363" s="634">
        <f t="shared" si="535"/>
        <v>1</v>
      </c>
      <c r="BX363" s="634" t="e">
        <f>#REF!</f>
        <v>#REF!</v>
      </c>
      <c r="BY363" s="634" t="e">
        <f>#REF!</f>
        <v>#REF!</v>
      </c>
      <c r="BZ363" s="634">
        <f t="shared" si="536"/>
        <v>1</v>
      </c>
      <c r="CA363" s="634" t="e">
        <f t="shared" si="537"/>
        <v>#REF!</v>
      </c>
      <c r="CB363" s="634">
        <f t="shared" si="538"/>
        <v>0.85803631331946173</v>
      </c>
      <c r="CC363" s="634"/>
      <c r="CD363" s="634" t="e">
        <f t="shared" si="539"/>
        <v>#REF!</v>
      </c>
      <c r="CG363" s="579"/>
      <c r="CI363" s="625">
        <f t="shared" si="555"/>
        <v>0.44705040568140553</v>
      </c>
      <c r="CJ363" s="625">
        <f t="shared" si="556"/>
        <v>0.4963481927159808</v>
      </c>
      <c r="CK363" s="625">
        <f t="shared" si="557"/>
        <v>5.6601401602613712E-2</v>
      </c>
      <c r="CL363" s="625">
        <f t="shared" si="558"/>
        <v>0</v>
      </c>
      <c r="CN363" s="625">
        <f t="shared" si="494"/>
        <v>0.43137761397838797</v>
      </c>
      <c r="CO363" s="625">
        <f t="shared" si="494"/>
        <v>0.50267850626343169</v>
      </c>
      <c r="CP363" s="625">
        <f t="shared" si="494"/>
        <v>6.5306809982744476E-2</v>
      </c>
      <c r="CQ363" s="625" t="e">
        <f t="shared" si="494"/>
        <v>#DIV/0!</v>
      </c>
      <c r="CR363" s="625" t="e">
        <f t="shared" si="495"/>
        <v>#DIV/0!</v>
      </c>
      <c r="CS363" s="625"/>
      <c r="CT363" s="625" t="e">
        <f t="shared" si="496"/>
        <v>#DIV/0!</v>
      </c>
      <c r="CU363" s="625" t="e">
        <f t="shared" si="496"/>
        <v>#DIV/0!</v>
      </c>
      <c r="CV363" s="625" t="e">
        <f t="shared" si="496"/>
        <v>#DIV/0!</v>
      </c>
      <c r="CW363" s="625" t="e">
        <f t="shared" si="496"/>
        <v>#DIV/0!</v>
      </c>
      <c r="CZ363" s="625">
        <f t="shared" si="540"/>
        <v>-1.7791287201296174E-2</v>
      </c>
      <c r="DA363" s="625">
        <f t="shared" si="541"/>
        <v>8.1177558124400154E-3</v>
      </c>
      <c r="DB363" s="625">
        <f t="shared" si="542"/>
        <v>-1.4524486305165471E-2</v>
      </c>
      <c r="DC363" s="625">
        <f t="shared" si="543"/>
        <v>-1.2792217655248716E-2</v>
      </c>
      <c r="DE363" s="625">
        <f t="shared" si="559"/>
        <v>0.66974859994054881</v>
      </c>
      <c r="DF363" s="625">
        <f t="shared" si="560"/>
        <v>0.18068455430037872</v>
      </c>
      <c r="DG363" s="625">
        <f t="shared" si="561"/>
        <v>0.1495668457590725</v>
      </c>
      <c r="DH363" s="625">
        <f t="shared" si="562"/>
        <v>0</v>
      </c>
      <c r="DI363" s="625"/>
      <c r="DK363" s="625">
        <f t="shared" si="472"/>
        <v>6.5301294793041087E-2</v>
      </c>
      <c r="DL363" s="625">
        <f t="shared" si="472"/>
        <v>2.4068373042101254E-2</v>
      </c>
      <c r="DM363" s="625">
        <f t="shared" si="472"/>
        <v>-0.27140006831301949</v>
      </c>
      <c r="DN363" s="625" t="e">
        <f t="shared" si="472"/>
        <v>#DIV/0!</v>
      </c>
      <c r="DP363" s="625">
        <f t="shared" si="501"/>
        <v>2.1804088947408894E-4</v>
      </c>
      <c r="DQ363" s="625">
        <f t="shared" si="502"/>
        <v>-1.6116256112910252E-3</v>
      </c>
      <c r="DR363" s="625">
        <f t="shared" si="503"/>
        <v>-5.6325291850686191E-4</v>
      </c>
      <c r="DS363" s="625">
        <f t="shared" si="504"/>
        <v>-1.6319103412732051E-3</v>
      </c>
      <c r="DU363" s="625">
        <f t="shared" si="505"/>
        <v>0</v>
      </c>
      <c r="DV363" s="625">
        <f t="shared" si="506"/>
        <v>0</v>
      </c>
      <c r="DW363" s="625">
        <f t="shared" si="507"/>
        <v>0</v>
      </c>
      <c r="DX363" s="625">
        <f t="shared" si="508"/>
        <v>0</v>
      </c>
      <c r="EB363" s="625" t="e">
        <f t="shared" si="548"/>
        <v>#DIV/0!</v>
      </c>
      <c r="EC363" s="625">
        <f t="shared" si="482"/>
        <v>1</v>
      </c>
      <c r="ED363" s="625">
        <f t="shared" si="545"/>
        <v>1</v>
      </c>
      <c r="EE363" s="625"/>
      <c r="EF363" s="625" t="e">
        <f t="shared" si="549"/>
        <v>#DIV/0!</v>
      </c>
      <c r="EG363" s="625">
        <f t="shared" si="484"/>
        <v>1</v>
      </c>
      <c r="EH363" s="625">
        <f t="shared" si="546"/>
        <v>1</v>
      </c>
      <c r="EI363" s="625"/>
      <c r="EJ363" s="625" t="e">
        <f t="shared" si="550"/>
        <v>#DIV/0!</v>
      </c>
      <c r="EK363" s="625">
        <f t="shared" si="486"/>
        <v>1</v>
      </c>
      <c r="EL363" s="625">
        <f t="shared" si="547"/>
        <v>1</v>
      </c>
      <c r="EM363" s="625"/>
    </row>
    <row r="364" spans="1:143" hidden="1" x14ac:dyDescent="0.2">
      <c r="A364" s="619" t="s">
        <v>557</v>
      </c>
      <c r="B364" s="575">
        <f t="shared" si="471"/>
        <v>2003</v>
      </c>
      <c r="D364" s="432">
        <f>Conversion_factors!$O65*D215+D290</f>
        <v>609.03925012053719</v>
      </c>
      <c r="E364" s="432">
        <f>Conversion_factors!$O65*E215+E290</f>
        <v>761.34542769738937</v>
      </c>
      <c r="F364" s="432">
        <f>Conversion_factors!$O65*F215+F290</f>
        <v>93.183361084974763</v>
      </c>
      <c r="G364" s="432">
        <v>0</v>
      </c>
      <c r="H364" s="630">
        <f t="shared" si="509"/>
        <v>1463.5680389029012</v>
      </c>
      <c r="I364" s="625"/>
      <c r="J364" s="639">
        <f t="shared" si="552"/>
        <v>235353.10750000001</v>
      </c>
      <c r="K364" s="639">
        <f t="shared" si="552"/>
        <v>66929.201279999994</v>
      </c>
      <c r="L364" s="639">
        <f t="shared" si="552"/>
        <v>64160.5</v>
      </c>
      <c r="M364" s="639">
        <f t="shared" si="552"/>
        <v>0</v>
      </c>
      <c r="N364" s="639">
        <f t="shared" si="511"/>
        <v>366442.80878000002</v>
      </c>
      <c r="O364" s="640"/>
      <c r="R364" s="638">
        <f t="shared" si="563"/>
        <v>153367.83019925648</v>
      </c>
      <c r="S364" s="638">
        <f t="shared" si="563"/>
        <v>43614.407671599991</v>
      </c>
      <c r="T364" s="638">
        <f t="shared" si="563"/>
        <v>41810.183744862581</v>
      </c>
      <c r="U364" s="638">
        <f t="shared" si="563"/>
        <v>0</v>
      </c>
      <c r="V364" s="638">
        <f t="shared" si="563"/>
        <v>238792.42161571907</v>
      </c>
      <c r="X364" s="645">
        <f t="shared" si="513"/>
        <v>2.5877680417733053</v>
      </c>
      <c r="Y364" s="645">
        <f t="shared" si="514"/>
        <v>11.375384931194407</v>
      </c>
      <c r="Z364" s="645">
        <f t="shared" si="515"/>
        <v>1.4523478009830777</v>
      </c>
      <c r="AA364" s="645" t="e">
        <f t="shared" si="516"/>
        <v>#DIV/0!</v>
      </c>
      <c r="AB364" s="645">
        <f t="shared" si="517"/>
        <v>3.9939876123522957</v>
      </c>
      <c r="AE364" s="645">
        <f t="shared" si="518"/>
        <v>3.9711016927687472E-3</v>
      </c>
      <c r="AF364" s="645">
        <f t="shared" si="519"/>
        <v>1.7456282644717606E-2</v>
      </c>
      <c r="AG364" s="645">
        <f t="shared" si="520"/>
        <v>2.2287240269883925E-3</v>
      </c>
      <c r="AH364" s="645" t="e">
        <f t="shared" si="521"/>
        <v>#DIV/0!</v>
      </c>
      <c r="AI364" s="645">
        <f t="shared" si="522"/>
        <v>6.1290388907658637E-3</v>
      </c>
      <c r="AK364" s="641">
        <f t="shared" si="551"/>
        <v>2.5877680417733051E-3</v>
      </c>
      <c r="AL364" s="641">
        <f t="shared" si="551"/>
        <v>1.1375384931194407E-2</v>
      </c>
      <c r="AM364" s="641">
        <f t="shared" si="551"/>
        <v>1.4523478009830777E-3</v>
      </c>
      <c r="AN364" s="641"/>
      <c r="AO364" s="641" t="e">
        <f t="shared" si="524"/>
        <v>#DIV/0!</v>
      </c>
      <c r="AQ364" s="635">
        <f t="shared" si="554"/>
        <v>1.5345663245951104</v>
      </c>
      <c r="AR364" s="635">
        <f t="shared" si="554"/>
        <v>1.5345663245951107</v>
      </c>
      <c r="AS364" s="635">
        <f t="shared" si="554"/>
        <v>1.5345663245951104</v>
      </c>
      <c r="AT364" s="635">
        <f t="shared" si="554"/>
        <v>0</v>
      </c>
      <c r="AU364" s="635" t="e">
        <f t="shared" si="526"/>
        <v>#DIV/0!</v>
      </c>
      <c r="AW364" s="576">
        <f t="shared" si="527"/>
        <v>651649.90523550438</v>
      </c>
      <c r="AX364" s="576">
        <f t="shared" si="528"/>
        <v>651649.90523550438</v>
      </c>
      <c r="AY364" s="576">
        <f t="shared" si="529"/>
        <v>651649.90523550438</v>
      </c>
      <c r="AZ364" s="576" t="e">
        <f t="shared" si="530"/>
        <v>#DIV/0!</v>
      </c>
      <c r="BA364" s="576">
        <f t="shared" si="531"/>
        <v>651649.90523550438</v>
      </c>
      <c r="BC364" s="625"/>
      <c r="BD364" s="642">
        <v>0.91735318015243583</v>
      </c>
      <c r="BE364" s="642">
        <v>0.88133161337595889</v>
      </c>
      <c r="BF364" s="642">
        <v>0.90215006068739068</v>
      </c>
      <c r="BG364" s="642">
        <v>0.81033672262263867</v>
      </c>
      <c r="BH364" s="633"/>
      <c r="BI364" s="642">
        <v>0.99032694648390174</v>
      </c>
      <c r="BJ364" s="642">
        <v>0.98563967211449133</v>
      </c>
      <c r="BK364" s="642">
        <v>1.0023538213656418</v>
      </c>
      <c r="BL364" s="642">
        <v>0.99397852216240368</v>
      </c>
      <c r="BN364" s="642">
        <v>1</v>
      </c>
      <c r="BO364" s="642">
        <v>1</v>
      </c>
      <c r="BP364" s="642">
        <v>1</v>
      </c>
      <c r="BQ364" s="642">
        <v>1</v>
      </c>
      <c r="BT364" s="634">
        <f t="shared" si="532"/>
        <v>0.80689744440553934</v>
      </c>
      <c r="BU364" s="634">
        <f t="shared" si="533"/>
        <v>1.0332514106220561</v>
      </c>
      <c r="BV364" s="634">
        <f t="shared" si="534"/>
        <v>1</v>
      </c>
      <c r="BW364" s="634">
        <f t="shared" si="535"/>
        <v>1</v>
      </c>
      <c r="BX364" s="634" t="e">
        <f>#REF!</f>
        <v>#REF!</v>
      </c>
      <c r="BY364" s="634" t="e">
        <f>#REF!</f>
        <v>#REF!</v>
      </c>
      <c r="BZ364" s="634">
        <f t="shared" si="536"/>
        <v>1</v>
      </c>
      <c r="CA364" s="634" t="e">
        <f t="shared" si="537"/>
        <v>#REF!</v>
      </c>
      <c r="CB364" s="634">
        <f t="shared" si="538"/>
        <v>0.83372792265935558</v>
      </c>
      <c r="CC364" s="634"/>
      <c r="CD364" s="634" t="e">
        <f t="shared" si="539"/>
        <v>#REF!</v>
      </c>
      <c r="CG364" s="579"/>
      <c r="CI364" s="625">
        <f t="shared" si="555"/>
        <v>0.41613319909409641</v>
      </c>
      <c r="CJ364" s="625">
        <f t="shared" si="556"/>
        <v>0.52019817832869464</v>
      </c>
      <c r="CK364" s="625">
        <f t="shared" si="557"/>
        <v>6.3668622577209011E-2</v>
      </c>
      <c r="CL364" s="625">
        <f t="shared" si="558"/>
        <v>0</v>
      </c>
      <c r="CN364" s="625">
        <f t="shared" si="494"/>
        <v>0.43140717560044189</v>
      </c>
      <c r="CO364" s="625">
        <f t="shared" si="494"/>
        <v>0.50817991131628859</v>
      </c>
      <c r="CP364" s="625">
        <f t="shared" si="494"/>
        <v>6.0065735082551704E-2</v>
      </c>
      <c r="CQ364" s="625" t="e">
        <f t="shared" si="494"/>
        <v>#DIV/0!</v>
      </c>
      <c r="CR364" s="625" t="e">
        <f t="shared" si="495"/>
        <v>#DIV/0!</v>
      </c>
      <c r="CS364" s="625"/>
      <c r="CT364" s="625" t="e">
        <f t="shared" si="496"/>
        <v>#DIV/0!</v>
      </c>
      <c r="CU364" s="625" t="e">
        <f t="shared" si="496"/>
        <v>#DIV/0!</v>
      </c>
      <c r="CV364" s="625" t="e">
        <f t="shared" si="496"/>
        <v>#DIV/0!</v>
      </c>
      <c r="CW364" s="625" t="e">
        <f t="shared" si="496"/>
        <v>#DIV/0!</v>
      </c>
      <c r="CZ364" s="625">
        <f t="shared" si="540"/>
        <v>-6.4127990034193525E-4</v>
      </c>
      <c r="DA364" s="625">
        <f t="shared" si="541"/>
        <v>-9.0286634132956557E-3</v>
      </c>
      <c r="DB364" s="625">
        <f t="shared" si="542"/>
        <v>4.3937329494416234E-3</v>
      </c>
      <c r="DC364" s="625">
        <f t="shared" si="543"/>
        <v>7.4758729275729513E-3</v>
      </c>
      <c r="DE364" s="625">
        <f t="shared" si="559"/>
        <v>0.64226422748903811</v>
      </c>
      <c r="DF364" s="625">
        <f t="shared" si="560"/>
        <v>0.18264569443408574</v>
      </c>
      <c r="DG364" s="625">
        <f t="shared" si="561"/>
        <v>0.17509007807687615</v>
      </c>
      <c r="DH364" s="625">
        <f t="shared" si="562"/>
        <v>0</v>
      </c>
      <c r="DI364" s="625"/>
      <c r="DK364" s="625">
        <f t="shared" si="472"/>
        <v>-4.19026296854371E-2</v>
      </c>
      <c r="DL364" s="625">
        <f t="shared" si="472"/>
        <v>1.07954632831791E-2</v>
      </c>
      <c r="DM364" s="625">
        <f t="shared" si="472"/>
        <v>0.15755715164070802</v>
      </c>
      <c r="DN364" s="625" t="e">
        <f t="shared" si="472"/>
        <v>#DIV/0!</v>
      </c>
      <c r="DP364" s="625">
        <f t="shared" si="501"/>
        <v>1.5041679972806874E-4</v>
      </c>
      <c r="DQ364" s="625">
        <f t="shared" si="502"/>
        <v>-1.7354035466780188E-3</v>
      </c>
      <c r="DR364" s="625">
        <f t="shared" si="503"/>
        <v>-7.0989838514505217E-4</v>
      </c>
      <c r="DS364" s="625">
        <f t="shared" si="504"/>
        <v>-1.7164369518365599E-3</v>
      </c>
      <c r="DU364" s="625">
        <f t="shared" si="505"/>
        <v>0</v>
      </c>
      <c r="DV364" s="625">
        <f t="shared" si="506"/>
        <v>0</v>
      </c>
      <c r="DW364" s="625">
        <f t="shared" si="507"/>
        <v>0</v>
      </c>
      <c r="DX364" s="625">
        <f t="shared" si="508"/>
        <v>0</v>
      </c>
      <c r="EB364" s="625" t="e">
        <f t="shared" si="548"/>
        <v>#DIV/0!</v>
      </c>
      <c r="EC364" s="625">
        <f t="shared" si="482"/>
        <v>1</v>
      </c>
      <c r="ED364" s="625">
        <f t="shared" si="545"/>
        <v>1</v>
      </c>
      <c r="EE364" s="625"/>
      <c r="EF364" s="625" t="e">
        <f t="shared" si="549"/>
        <v>#DIV/0!</v>
      </c>
      <c r="EG364" s="625">
        <f t="shared" si="484"/>
        <v>1</v>
      </c>
      <c r="EH364" s="625">
        <f t="shared" si="546"/>
        <v>1</v>
      </c>
      <c r="EI364" s="625"/>
      <c r="EJ364" s="625" t="e">
        <f t="shared" si="550"/>
        <v>#DIV/0!</v>
      </c>
      <c r="EK364" s="625">
        <f t="shared" si="486"/>
        <v>1</v>
      </c>
      <c r="EL364" s="625">
        <f t="shared" si="547"/>
        <v>1</v>
      </c>
      <c r="EM364" s="625"/>
    </row>
    <row r="365" spans="1:143" hidden="1" x14ac:dyDescent="0.2">
      <c r="A365" s="619" t="s">
        <v>557</v>
      </c>
      <c r="B365" s="575">
        <f t="shared" si="471"/>
        <v>2004</v>
      </c>
      <c r="D365" s="432">
        <f>Conversion_factors!$O66*D216+D291</f>
        <v>579.58732813579854</v>
      </c>
      <c r="E365" s="432">
        <f>Conversion_factors!$O66*E216+E291</f>
        <v>814.31526785800372</v>
      </c>
      <c r="F365" s="432">
        <f>Conversion_factors!$O66*F216+F291</f>
        <v>103.30673422821017</v>
      </c>
      <c r="G365" s="432">
        <v>0</v>
      </c>
      <c r="H365" s="630">
        <f t="shared" si="509"/>
        <v>1497.2093302220123</v>
      </c>
      <c r="I365" s="625"/>
      <c r="J365" s="639">
        <f t="shared" si="552"/>
        <v>230238.64025000003</v>
      </c>
      <c r="K365" s="639">
        <f t="shared" si="552"/>
        <v>69371.677640000009</v>
      </c>
      <c r="L365" s="639">
        <f t="shared" si="552"/>
        <v>74120.100000000006</v>
      </c>
      <c r="M365" s="639">
        <f t="shared" si="552"/>
        <v>0</v>
      </c>
      <c r="N365" s="639">
        <f t="shared" si="511"/>
        <v>373730.41789000004</v>
      </c>
      <c r="O365" s="640"/>
      <c r="R365" s="638">
        <f t="shared" si="563"/>
        <v>144385.89545349363</v>
      </c>
      <c r="S365" s="638">
        <f t="shared" si="563"/>
        <v>43503.956522182867</v>
      </c>
      <c r="T365" s="638">
        <f t="shared" si="563"/>
        <v>46481.759091271786</v>
      </c>
      <c r="U365" s="638">
        <f t="shared" si="563"/>
        <v>0</v>
      </c>
      <c r="V365" s="638">
        <f t="shared" si="563"/>
        <v>234371.61106694827</v>
      </c>
      <c r="X365" s="645">
        <f t="shared" si="513"/>
        <v>2.517333005035407</v>
      </c>
      <c r="Y365" s="645">
        <f t="shared" si="514"/>
        <v>11.738439887295822</v>
      </c>
      <c r="Z365" s="645">
        <f t="shared" si="515"/>
        <v>1.3937748900529028</v>
      </c>
      <c r="AA365" s="645" t="e">
        <f t="shared" si="516"/>
        <v>#DIV/0!</v>
      </c>
      <c r="AB365" s="645">
        <f t="shared" si="517"/>
        <v>4.0061211465604751</v>
      </c>
      <c r="AE365" s="645">
        <f t="shared" si="518"/>
        <v>4.0141547504720246E-3</v>
      </c>
      <c r="AF365" s="645">
        <f t="shared" si="519"/>
        <v>1.8718188711014837E-2</v>
      </c>
      <c r="AG365" s="645">
        <f t="shared" si="520"/>
        <v>2.2225220440852209E-3</v>
      </c>
      <c r="AH365" s="645" t="e">
        <f t="shared" si="521"/>
        <v>#DIV/0!</v>
      </c>
      <c r="AI365" s="645">
        <f t="shared" si="522"/>
        <v>6.3881855119148128E-3</v>
      </c>
      <c r="AK365" s="641">
        <f t="shared" si="551"/>
        <v>2.5173330050354071E-3</v>
      </c>
      <c r="AL365" s="641">
        <f t="shared" si="551"/>
        <v>1.173843988729582E-2</v>
      </c>
      <c r="AM365" s="641">
        <f t="shared" si="551"/>
        <v>1.3937748900529029E-3</v>
      </c>
      <c r="AN365" s="641"/>
      <c r="AO365" s="641" t="e">
        <f t="shared" si="524"/>
        <v>#DIV/0!</v>
      </c>
      <c r="AQ365" s="635">
        <f t="shared" si="554"/>
        <v>1.5946061734552137</v>
      </c>
      <c r="AR365" s="635">
        <f t="shared" si="554"/>
        <v>1.5946061734552137</v>
      </c>
      <c r="AS365" s="635">
        <f t="shared" si="554"/>
        <v>1.5946061734552139</v>
      </c>
      <c r="AT365" s="635">
        <f t="shared" si="554"/>
        <v>0</v>
      </c>
      <c r="AU365" s="635" t="e">
        <f t="shared" si="526"/>
        <v>#DIV/0!</v>
      </c>
      <c r="AW365" s="576">
        <f t="shared" si="527"/>
        <v>627114.090392104</v>
      </c>
      <c r="AX365" s="576">
        <f t="shared" si="528"/>
        <v>627114.090392104</v>
      </c>
      <c r="AY365" s="576">
        <f t="shared" si="529"/>
        <v>627114.090392104</v>
      </c>
      <c r="AZ365" s="576" t="e">
        <f t="shared" si="530"/>
        <v>#DIV/0!</v>
      </c>
      <c r="BA365" s="576">
        <f t="shared" si="531"/>
        <v>627114.090392104</v>
      </c>
      <c r="BC365" s="625"/>
      <c r="BD365" s="642">
        <v>0.93334551040441116</v>
      </c>
      <c r="BE365" s="642">
        <v>0.867438143399337</v>
      </c>
      <c r="BF365" s="642">
        <v>0.88667182503044939</v>
      </c>
      <c r="BG365" s="642">
        <v>0.80813394180947706</v>
      </c>
      <c r="BH365" s="633"/>
      <c r="BI365" s="642">
        <v>0.99033063355711082</v>
      </c>
      <c r="BJ365" s="642">
        <v>0.9843970553171798</v>
      </c>
      <c r="BK365" s="642">
        <v>1.0019857174609976</v>
      </c>
      <c r="BL365" s="642">
        <v>0.99374031009449926</v>
      </c>
      <c r="BN365" s="642">
        <v>1</v>
      </c>
      <c r="BO365" s="642">
        <v>1</v>
      </c>
      <c r="BP365" s="642">
        <v>1</v>
      </c>
      <c r="BQ365" s="642">
        <v>1</v>
      </c>
      <c r="BT365" s="634">
        <f t="shared" si="532"/>
        <v>0.82294456833809249</v>
      </c>
      <c r="BU365" s="634">
        <f t="shared" si="533"/>
        <v>1.0363903766262716</v>
      </c>
      <c r="BV365" s="634">
        <f t="shared" si="534"/>
        <v>1</v>
      </c>
      <c r="BW365" s="634">
        <f t="shared" si="535"/>
        <v>1</v>
      </c>
      <c r="BX365" s="634" t="e">
        <f>#REF!</f>
        <v>#REF!</v>
      </c>
      <c r="BY365" s="634" t="e">
        <f>#REF!</f>
        <v>#REF!</v>
      </c>
      <c r="BZ365" s="634">
        <f t="shared" si="536"/>
        <v>1</v>
      </c>
      <c r="CA365" s="634" t="e">
        <f t="shared" si="537"/>
        <v>#REF!</v>
      </c>
      <c r="CB365" s="634">
        <f t="shared" si="538"/>
        <v>0.85289183112246025</v>
      </c>
      <c r="CC365" s="634"/>
      <c r="CD365" s="634" t="e">
        <f t="shared" si="539"/>
        <v>#REF!</v>
      </c>
      <c r="CG365" s="579"/>
      <c r="CI365" s="625">
        <f t="shared" si="555"/>
        <v>0.38711175280336713</v>
      </c>
      <c r="CJ365" s="625">
        <f t="shared" si="556"/>
        <v>0.54388872111640774</v>
      </c>
      <c r="CK365" s="625">
        <f t="shared" si="557"/>
        <v>6.8999526080225151E-2</v>
      </c>
      <c r="CL365" s="625">
        <f t="shared" si="558"/>
        <v>0</v>
      </c>
      <c r="CN365" s="625">
        <f t="shared" si="494"/>
        <v>0.4014476563553413</v>
      </c>
      <c r="CO365" s="625">
        <f t="shared" si="494"/>
        <v>0.53195553146107122</v>
      </c>
      <c r="CP365" s="625">
        <f t="shared" si="494"/>
        <v>6.6298357669288585E-2</v>
      </c>
      <c r="CQ365" s="625" t="e">
        <f t="shared" si="494"/>
        <v>#DIV/0!</v>
      </c>
      <c r="CR365" s="625" t="e">
        <f t="shared" si="495"/>
        <v>#DIV/0!</v>
      </c>
      <c r="CS365" s="625"/>
      <c r="CT365" s="625" t="e">
        <f t="shared" si="496"/>
        <v>#DIV/0!</v>
      </c>
      <c r="CU365" s="625" t="e">
        <f t="shared" si="496"/>
        <v>#DIV/0!</v>
      </c>
      <c r="CV365" s="625" t="e">
        <f t="shared" si="496"/>
        <v>#DIV/0!</v>
      </c>
      <c r="CW365" s="625" t="e">
        <f t="shared" si="496"/>
        <v>#DIV/0!</v>
      </c>
      <c r="CZ365" s="625">
        <f t="shared" si="540"/>
        <v>1.7282908780269671E-2</v>
      </c>
      <c r="DA365" s="625">
        <f t="shared" si="541"/>
        <v>-1.5889755921498244E-2</v>
      </c>
      <c r="DB365" s="625">
        <f t="shared" si="542"/>
        <v>-1.7305939829812669E-2</v>
      </c>
      <c r="DC365" s="625">
        <f t="shared" si="543"/>
        <v>-2.7220538767984723E-3</v>
      </c>
      <c r="DE365" s="625">
        <f t="shared" si="559"/>
        <v>0.61605539508899732</v>
      </c>
      <c r="DF365" s="625">
        <f t="shared" si="560"/>
        <v>0.18561956511770511</v>
      </c>
      <c r="DG365" s="625">
        <f t="shared" si="561"/>
        <v>0.19832503979329763</v>
      </c>
      <c r="DH365" s="625">
        <f t="shared" si="562"/>
        <v>0</v>
      </c>
      <c r="DI365" s="625"/>
      <c r="DK365" s="625">
        <f t="shared" si="472"/>
        <v>-4.1662901733266991E-2</v>
      </c>
      <c r="DL365" s="625">
        <f t="shared" si="472"/>
        <v>1.6151050104822366E-2</v>
      </c>
      <c r="DM365" s="625">
        <f t="shared" si="472"/>
        <v>0.12460672647258085</v>
      </c>
      <c r="DN365" s="625" t="e">
        <f t="shared" si="472"/>
        <v>#DIV/0!</v>
      </c>
      <c r="DP365" s="625">
        <f t="shared" si="501"/>
        <v>3.7230798966080616E-6</v>
      </c>
      <c r="DQ365" s="625">
        <f t="shared" si="502"/>
        <v>-1.2615165441364515E-3</v>
      </c>
      <c r="DR365" s="625">
        <f t="shared" si="503"/>
        <v>-3.6730693742455679E-4</v>
      </c>
      <c r="DS365" s="625">
        <f t="shared" si="504"/>
        <v>-2.3968386793856735E-4</v>
      </c>
      <c r="DU365" s="625">
        <f t="shared" si="505"/>
        <v>0</v>
      </c>
      <c r="DV365" s="625">
        <f t="shared" si="506"/>
        <v>0</v>
      </c>
      <c r="DW365" s="625">
        <f t="shared" si="507"/>
        <v>0</v>
      </c>
      <c r="DX365" s="625">
        <f t="shared" si="508"/>
        <v>0</v>
      </c>
      <c r="EB365" s="625" t="e">
        <f t="shared" si="548"/>
        <v>#DIV/0!</v>
      </c>
      <c r="EC365" s="625">
        <f t="shared" si="482"/>
        <v>1</v>
      </c>
      <c r="ED365" s="625">
        <f t="shared" si="545"/>
        <v>1</v>
      </c>
      <c r="EE365" s="625"/>
      <c r="EF365" s="625" t="e">
        <f t="shared" si="549"/>
        <v>#DIV/0!</v>
      </c>
      <c r="EG365" s="625">
        <f t="shared" si="484"/>
        <v>1</v>
      </c>
      <c r="EH365" s="625">
        <f t="shared" si="546"/>
        <v>1</v>
      </c>
      <c r="EI365" s="625"/>
      <c r="EJ365" s="625" t="e">
        <f t="shared" si="550"/>
        <v>#DIV/0!</v>
      </c>
      <c r="EK365" s="625">
        <f t="shared" si="486"/>
        <v>1</v>
      </c>
      <c r="EL365" s="625">
        <f t="shared" si="547"/>
        <v>1</v>
      </c>
      <c r="EM365" s="625"/>
    </row>
    <row r="366" spans="1:143" hidden="1" x14ac:dyDescent="0.2">
      <c r="A366" s="619" t="s">
        <v>557</v>
      </c>
      <c r="B366" s="575">
        <f t="shared" si="471"/>
        <v>2005</v>
      </c>
      <c r="D366" s="432">
        <f>Conversion_factors!$O67*D217+D292</f>
        <v>533.42196718637547</v>
      </c>
      <c r="E366" s="432">
        <f>Conversion_factors!$O67*E217+E292</f>
        <v>854.39297451737514</v>
      </c>
      <c r="F366" s="432">
        <f>Conversion_factors!$O67*F217+F292</f>
        <v>107.51528261129235</v>
      </c>
      <c r="G366" s="432">
        <v>0</v>
      </c>
      <c r="H366" s="630">
        <f t="shared" si="509"/>
        <v>1495.3302243150431</v>
      </c>
      <c r="I366" s="625"/>
      <c r="J366" s="639">
        <f t="shared" si="552"/>
        <v>219035</v>
      </c>
      <c r="K366" s="639">
        <f t="shared" si="552"/>
        <v>72284</v>
      </c>
      <c r="L366" s="639">
        <f t="shared" si="552"/>
        <v>80689</v>
      </c>
      <c r="M366" s="639">
        <f t="shared" si="552"/>
        <v>0</v>
      </c>
      <c r="N366" s="639">
        <f t="shared" si="511"/>
        <v>372008</v>
      </c>
      <c r="O366" s="640"/>
      <c r="R366" s="638">
        <f t="shared" si="563"/>
        <v>113205.97193885094</v>
      </c>
      <c r="S366" s="638">
        <f t="shared" si="563"/>
        <v>37359.236996954372</v>
      </c>
      <c r="T366" s="638">
        <f t="shared" si="563"/>
        <v>41703.274224548331</v>
      </c>
      <c r="U366" s="638">
        <f t="shared" si="563"/>
        <v>0</v>
      </c>
      <c r="V366" s="638">
        <f t="shared" si="563"/>
        <v>192268.48316035364</v>
      </c>
      <c r="X366" s="645">
        <f t="shared" si="513"/>
        <v>2.4353275375459424</v>
      </c>
      <c r="Y366" s="645">
        <f t="shared" si="514"/>
        <v>11.819945970302904</v>
      </c>
      <c r="Z366" s="645">
        <f t="shared" si="515"/>
        <v>1.3324651763101829</v>
      </c>
      <c r="AA366" s="645" t="e">
        <f t="shared" si="516"/>
        <v>#DIV/0!</v>
      </c>
      <c r="AB366" s="645">
        <f t="shared" si="517"/>
        <v>4.0196184606649403</v>
      </c>
      <c r="AE366" s="645">
        <f t="shared" si="518"/>
        <v>4.7119596082308042E-3</v>
      </c>
      <c r="AF366" s="645">
        <f t="shared" si="519"/>
        <v>2.2869658033621714E-2</v>
      </c>
      <c r="AG366" s="645">
        <f t="shared" si="520"/>
        <v>2.5781017104888194E-3</v>
      </c>
      <c r="AH366" s="645" t="e">
        <f t="shared" si="521"/>
        <v>#DIV/0!</v>
      </c>
      <c r="AI366" s="645">
        <f t="shared" si="522"/>
        <v>7.7773028617900116E-3</v>
      </c>
      <c r="AK366" s="641">
        <f t="shared" si="551"/>
        <v>2.4353275375459424E-3</v>
      </c>
      <c r="AL366" s="641">
        <f t="shared" si="551"/>
        <v>1.1819945970302904E-2</v>
      </c>
      <c r="AM366" s="641">
        <f t="shared" si="551"/>
        <v>1.3324651763101829E-3</v>
      </c>
      <c r="AN366" s="641"/>
      <c r="AO366" s="641" t="e">
        <f t="shared" si="524"/>
        <v>#DIV/0!</v>
      </c>
      <c r="AQ366" s="635">
        <f t="shared" si="554"/>
        <v>1.9348360890211111</v>
      </c>
      <c r="AR366" s="635">
        <f t="shared" si="554"/>
        <v>1.9348360890211111</v>
      </c>
      <c r="AS366" s="635">
        <f t="shared" si="554"/>
        <v>1.9348360890211109</v>
      </c>
      <c r="AT366" s="635">
        <f t="shared" si="554"/>
        <v>0</v>
      </c>
      <c r="AU366" s="635" t="e">
        <f t="shared" si="526"/>
        <v>#DIV/0!</v>
      </c>
      <c r="AW366" s="576">
        <f t="shared" si="527"/>
        <v>516839.64635264204</v>
      </c>
      <c r="AX366" s="576">
        <f t="shared" si="528"/>
        <v>516839.64635264204</v>
      </c>
      <c r="AY366" s="576">
        <f t="shared" si="529"/>
        <v>516839.64635264204</v>
      </c>
      <c r="AZ366" s="576" t="e">
        <f t="shared" si="530"/>
        <v>#DIV/0!</v>
      </c>
      <c r="BA366" s="576">
        <f t="shared" si="531"/>
        <v>516839.64635264204</v>
      </c>
      <c r="BC366" s="625"/>
      <c r="BD366" s="642">
        <v>0.91382210027155286</v>
      </c>
      <c r="BE366" s="642">
        <v>0.86418517262912231</v>
      </c>
      <c r="BF366" s="642">
        <v>0.87637458801157364</v>
      </c>
      <c r="BG366" s="642">
        <v>0.7976849661057942</v>
      </c>
      <c r="BH366" s="633"/>
      <c r="BI366" s="642">
        <v>0.99022859759027948</v>
      </c>
      <c r="BJ366" s="642">
        <v>0.98305300371987947</v>
      </c>
      <c r="BK366" s="642">
        <v>1.001498598375177</v>
      </c>
      <c r="BL366" s="642">
        <v>0.99339417750823933</v>
      </c>
      <c r="BN366" s="642">
        <v>1</v>
      </c>
      <c r="BO366" s="642">
        <v>1</v>
      </c>
      <c r="BP366" s="642">
        <v>1</v>
      </c>
      <c r="BQ366" s="642">
        <v>1</v>
      </c>
      <c r="BT366" s="634">
        <f t="shared" si="532"/>
        <v>0.81915184936438268</v>
      </c>
      <c r="BU366" s="634">
        <f t="shared" si="533"/>
        <v>1.0398821548167989</v>
      </c>
      <c r="BV366" s="634">
        <f t="shared" si="534"/>
        <v>1</v>
      </c>
      <c r="BW366" s="634">
        <f t="shared" si="535"/>
        <v>1</v>
      </c>
      <c r="BX366" s="634" t="e">
        <f>#REF!</f>
        <v>#REF!</v>
      </c>
      <c r="BY366" s="634" t="e">
        <f>#REF!</f>
        <v>#REF!</v>
      </c>
      <c r="BZ366" s="634">
        <f t="shared" si="536"/>
        <v>1</v>
      </c>
      <c r="CA366" s="634" t="e">
        <f t="shared" si="537"/>
        <v>#REF!</v>
      </c>
      <c r="CB366" s="634">
        <f t="shared" si="538"/>
        <v>0.85182139023920012</v>
      </c>
      <c r="CC366" s="634"/>
      <c r="CD366" s="634" t="e">
        <f t="shared" si="539"/>
        <v>#REF!</v>
      </c>
      <c r="CG366" s="579"/>
      <c r="CI366" s="625">
        <f t="shared" si="555"/>
        <v>0.35672519588823054</v>
      </c>
      <c r="CJ366" s="625">
        <f t="shared" si="556"/>
        <v>0.57137410895893703</v>
      </c>
      <c r="CK366" s="625">
        <f t="shared" si="557"/>
        <v>7.1900695152832358E-2</v>
      </c>
      <c r="CL366" s="625">
        <f t="shared" si="558"/>
        <v>0</v>
      </c>
      <c r="CN366" s="625">
        <f t="shared" si="494"/>
        <v>0.37171149482220339</v>
      </c>
      <c r="CO366" s="625">
        <f t="shared" si="494"/>
        <v>0.55751850160321348</v>
      </c>
      <c r="CP366" s="625">
        <f t="shared" si="494"/>
        <v>7.0440153530480443E-2</v>
      </c>
      <c r="CQ366" s="625" t="e">
        <f t="shared" si="494"/>
        <v>#DIV/0!</v>
      </c>
      <c r="CR366" s="625" t="e">
        <f t="shared" si="495"/>
        <v>#DIV/0!</v>
      </c>
      <c r="CS366" s="625"/>
      <c r="CT366" s="625" t="e">
        <f t="shared" si="496"/>
        <v>#DIV/0!</v>
      </c>
      <c r="CU366" s="625" t="e">
        <f t="shared" si="496"/>
        <v>#DIV/0!</v>
      </c>
      <c r="CV366" s="625" t="e">
        <f t="shared" si="496"/>
        <v>#DIV/0!</v>
      </c>
      <c r="CW366" s="625" t="e">
        <f t="shared" si="496"/>
        <v>#DIV/0!</v>
      </c>
      <c r="CZ366" s="625">
        <f t="shared" si="540"/>
        <v>-2.1139540414923885E-2</v>
      </c>
      <c r="DA366" s="625">
        <f t="shared" si="541"/>
        <v>-3.7571388265637004E-3</v>
      </c>
      <c r="DB366" s="625">
        <f t="shared" si="542"/>
        <v>-1.1681319372384544E-2</v>
      </c>
      <c r="DC366" s="625">
        <f t="shared" si="543"/>
        <v>-1.3014074161131319E-2</v>
      </c>
      <c r="DE366" s="625">
        <f t="shared" si="559"/>
        <v>0.58879110126663947</v>
      </c>
      <c r="DF366" s="625">
        <f t="shared" si="560"/>
        <v>0.19430764929786457</v>
      </c>
      <c r="DG366" s="625">
        <f t="shared" si="561"/>
        <v>0.21690124943549602</v>
      </c>
      <c r="DH366" s="625">
        <f t="shared" si="562"/>
        <v>0</v>
      </c>
      <c r="DI366" s="625"/>
      <c r="DK366" s="625">
        <f t="shared" si="472"/>
        <v>-4.5265432620298938E-2</v>
      </c>
      <c r="DL366" s="625">
        <f t="shared" si="472"/>
        <v>4.574349379864829E-2</v>
      </c>
      <c r="DM366" s="625">
        <f t="shared" si="472"/>
        <v>8.9534878403120119E-2</v>
      </c>
      <c r="DN366" s="625" t="e">
        <f t="shared" si="472"/>
        <v>#DIV/0!</v>
      </c>
      <c r="DP366" s="625">
        <f t="shared" si="501"/>
        <v>-1.0303753133656021E-4</v>
      </c>
      <c r="DQ366" s="625">
        <f t="shared" si="502"/>
        <v>-1.3662881049610253E-3</v>
      </c>
      <c r="DR366" s="625">
        <f t="shared" si="503"/>
        <v>-4.8627193292112293E-4</v>
      </c>
      <c r="DS366" s="625">
        <f t="shared" si="504"/>
        <v>-3.4837359214491418E-4</v>
      </c>
      <c r="DU366" s="625">
        <f t="shared" si="505"/>
        <v>0</v>
      </c>
      <c r="DV366" s="625">
        <f t="shared" si="506"/>
        <v>0</v>
      </c>
      <c r="DW366" s="625">
        <f t="shared" si="507"/>
        <v>0</v>
      </c>
      <c r="DX366" s="625">
        <f t="shared" si="508"/>
        <v>0</v>
      </c>
      <c r="EB366" s="625" t="e">
        <f t="shared" si="548"/>
        <v>#DIV/0!</v>
      </c>
      <c r="EC366" s="625">
        <f t="shared" si="482"/>
        <v>1</v>
      </c>
      <c r="ED366" s="625">
        <f t="shared" si="545"/>
        <v>1</v>
      </c>
      <c r="EE366" s="625"/>
      <c r="EF366" s="625" t="e">
        <f t="shared" si="549"/>
        <v>#DIV/0!</v>
      </c>
      <c r="EG366" s="625">
        <f t="shared" si="484"/>
        <v>1</v>
      </c>
      <c r="EH366" s="625">
        <f t="shared" si="546"/>
        <v>1</v>
      </c>
      <c r="EI366" s="625"/>
      <c r="EJ366" s="625" t="e">
        <f t="shared" si="550"/>
        <v>#DIV/0!</v>
      </c>
      <c r="EK366" s="625">
        <f t="shared" si="486"/>
        <v>1</v>
      </c>
      <c r="EL366" s="625">
        <f t="shared" si="547"/>
        <v>1</v>
      </c>
      <c r="EM366" s="625"/>
    </row>
    <row r="367" spans="1:143" hidden="1" x14ac:dyDescent="0.2">
      <c r="A367" s="619" t="s">
        <v>557</v>
      </c>
      <c r="B367" s="575">
        <f t="shared" si="471"/>
        <v>2006</v>
      </c>
      <c r="D367" s="432">
        <f>Conversion_factors!$O68*D218+D293</f>
        <v>516.97449370908816</v>
      </c>
      <c r="E367" s="432">
        <f>Conversion_factors!$O68*E218+E293</f>
        <v>845.91117454918185</v>
      </c>
      <c r="F367" s="432">
        <f>Conversion_factors!$O68*F218+F293</f>
        <v>116.22864855008275</v>
      </c>
      <c r="G367" s="432">
        <v>0</v>
      </c>
      <c r="H367" s="630">
        <f t="shared" si="509"/>
        <v>1479.1143168083527</v>
      </c>
      <c r="I367" s="625"/>
      <c r="J367" s="639">
        <f t="shared" si="552"/>
        <v>219615.44275000002</v>
      </c>
      <c r="K367" s="639">
        <f t="shared" si="552"/>
        <v>74487.939160000009</v>
      </c>
      <c r="L367" s="639">
        <f t="shared" si="552"/>
        <v>91436.2</v>
      </c>
      <c r="M367" s="639">
        <f t="shared" si="552"/>
        <v>0</v>
      </c>
      <c r="N367" s="639">
        <f t="shared" si="511"/>
        <v>385539.58191000001</v>
      </c>
      <c r="O367" s="640"/>
      <c r="R367" s="638">
        <f t="shared" si="563"/>
        <v>116735.6115373802</v>
      </c>
      <c r="S367" s="638">
        <f t="shared" si="563"/>
        <v>39593.732667971824</v>
      </c>
      <c r="T367" s="638">
        <f t="shared" si="563"/>
        <v>48602.505315643168</v>
      </c>
      <c r="U367" s="638">
        <f t="shared" si="563"/>
        <v>0</v>
      </c>
      <c r="V367" s="638">
        <f t="shared" si="563"/>
        <v>204931.84952099517</v>
      </c>
      <c r="X367" s="645">
        <f t="shared" si="513"/>
        <v>2.3539988228313606</v>
      </c>
      <c r="Y367" s="645">
        <f t="shared" si="514"/>
        <v>11.356350895037727</v>
      </c>
      <c r="Z367" s="645">
        <f t="shared" si="515"/>
        <v>1.2711447823737507</v>
      </c>
      <c r="AA367" s="645" t="e">
        <f t="shared" si="516"/>
        <v>#DIV/0!</v>
      </c>
      <c r="AB367" s="645">
        <f t="shared" si="517"/>
        <v>3.8364784997708377</v>
      </c>
      <c r="AE367" s="645">
        <f t="shared" si="518"/>
        <v>4.4285928424125012E-3</v>
      </c>
      <c r="AF367" s="645">
        <f t="shared" si="519"/>
        <v>2.1364774613267433E-2</v>
      </c>
      <c r="AG367" s="645">
        <f t="shared" si="520"/>
        <v>2.3914127017784304E-3</v>
      </c>
      <c r="AH367" s="645" t="e">
        <f t="shared" si="521"/>
        <v>#DIV/0!</v>
      </c>
      <c r="AI367" s="645">
        <f t="shared" si="522"/>
        <v>7.2175912151557393E-3</v>
      </c>
      <c r="AK367" s="641">
        <f t="shared" si="551"/>
        <v>2.3539988228313607E-3</v>
      </c>
      <c r="AL367" s="641">
        <f t="shared" si="551"/>
        <v>1.1356350895037727E-2</v>
      </c>
      <c r="AM367" s="641">
        <f t="shared" si="551"/>
        <v>1.2711447823737507E-3</v>
      </c>
      <c r="AN367" s="641"/>
      <c r="AO367" s="641" t="e">
        <f t="shared" si="524"/>
        <v>#DIV/0!</v>
      </c>
      <c r="AQ367" s="635">
        <f t="shared" si="554"/>
        <v>1.8813063113964705</v>
      </c>
      <c r="AR367" s="635">
        <f t="shared" si="554"/>
        <v>1.8813063113964705</v>
      </c>
      <c r="AS367" s="635">
        <f t="shared" si="554"/>
        <v>1.8813063113964705</v>
      </c>
      <c r="AT367" s="635">
        <f t="shared" si="554"/>
        <v>0</v>
      </c>
      <c r="AU367" s="635" t="e">
        <f t="shared" si="526"/>
        <v>#DIV/0!</v>
      </c>
      <c r="AW367" s="576">
        <f t="shared" si="527"/>
        <v>531545.5510579308</v>
      </c>
      <c r="AX367" s="576">
        <f t="shared" si="528"/>
        <v>531545.5510579308</v>
      </c>
      <c r="AY367" s="576">
        <f t="shared" si="529"/>
        <v>531545.5510579308</v>
      </c>
      <c r="AZ367" s="576" t="e">
        <f t="shared" si="530"/>
        <v>#DIV/0!</v>
      </c>
      <c r="BA367" s="576">
        <f t="shared" si="531"/>
        <v>531545.55105793069</v>
      </c>
      <c r="BC367" s="625"/>
      <c r="BD367" s="642">
        <v>0.88908678094092952</v>
      </c>
      <c r="BE367" s="642">
        <v>0.83741411025656731</v>
      </c>
      <c r="BF367" s="642">
        <v>0.85420857222179958</v>
      </c>
      <c r="BG367" s="642">
        <v>0.78320696738176487</v>
      </c>
      <c r="BH367" s="633"/>
      <c r="BI367" s="642">
        <v>0.9896014204314677</v>
      </c>
      <c r="BJ367" s="642">
        <v>0.98337936670762283</v>
      </c>
      <c r="BK367" s="642">
        <v>1.0004996104801664</v>
      </c>
      <c r="BL367" s="642">
        <v>0.99235252062579882</v>
      </c>
      <c r="BN367" s="642">
        <v>1</v>
      </c>
      <c r="BO367" s="642">
        <v>1</v>
      </c>
      <c r="BP367" s="642">
        <v>1</v>
      </c>
      <c r="BQ367" s="642">
        <v>1</v>
      </c>
      <c r="BT367" s="634">
        <f t="shared" si="532"/>
        <v>0.84894803747432157</v>
      </c>
      <c r="BU367" s="634">
        <f t="shared" si="533"/>
        <v>0.99250353442502182</v>
      </c>
      <c r="BV367" s="634">
        <f t="shared" si="534"/>
        <v>1</v>
      </c>
      <c r="BW367" s="634">
        <f t="shared" si="535"/>
        <v>1</v>
      </c>
      <c r="BX367" s="634" t="e">
        <f>#REF!</f>
        <v>#REF!</v>
      </c>
      <c r="BY367" s="634" t="e">
        <f>#REF!</f>
        <v>#REF!</v>
      </c>
      <c r="BZ367" s="634">
        <f t="shared" si="536"/>
        <v>1</v>
      </c>
      <c r="CA367" s="634" t="e">
        <f t="shared" si="537"/>
        <v>#REF!</v>
      </c>
      <c r="CB367" s="634">
        <f t="shared" si="538"/>
        <v>0.84258392773645008</v>
      </c>
      <c r="CC367" s="634"/>
      <c r="CD367" s="634" t="e">
        <f t="shared" si="539"/>
        <v>#REF!</v>
      </c>
      <c r="CG367" s="579"/>
      <c r="CI367" s="625">
        <f t="shared" si="555"/>
        <v>0.34951625295914973</v>
      </c>
      <c r="CJ367" s="625">
        <f t="shared" si="556"/>
        <v>0.57190385147139755</v>
      </c>
      <c r="CK367" s="625">
        <f t="shared" si="557"/>
        <v>7.8579895569452718E-2</v>
      </c>
      <c r="CL367" s="625">
        <f t="shared" si="558"/>
        <v>0</v>
      </c>
      <c r="CN367" s="625">
        <f t="shared" si="494"/>
        <v>0.3531084598970991</v>
      </c>
      <c r="CO367" s="625">
        <f t="shared" si="494"/>
        <v>0.57163893930540444</v>
      </c>
      <c r="CP367" s="625">
        <f t="shared" si="494"/>
        <v>7.5190859107819641E-2</v>
      </c>
      <c r="CQ367" s="625" t="e">
        <f t="shared" si="494"/>
        <v>#DIV/0!</v>
      </c>
      <c r="CR367" s="625" t="e">
        <f t="shared" si="495"/>
        <v>#DIV/0!</v>
      </c>
      <c r="CS367" s="625"/>
      <c r="CT367" s="625" t="e">
        <f t="shared" si="496"/>
        <v>#DIV/0!</v>
      </c>
      <c r="CU367" s="625" t="e">
        <f t="shared" si="496"/>
        <v>#DIV/0!</v>
      </c>
      <c r="CV367" s="625" t="e">
        <f t="shared" si="496"/>
        <v>#DIV/0!</v>
      </c>
      <c r="CW367" s="625" t="e">
        <f t="shared" si="496"/>
        <v>#DIV/0!</v>
      </c>
      <c r="CZ367" s="625">
        <f t="shared" si="540"/>
        <v>-2.7441066750781958E-2</v>
      </c>
      <c r="DA367" s="625">
        <f t="shared" si="541"/>
        <v>-3.1468362490788833E-2</v>
      </c>
      <c r="DB367" s="625">
        <f t="shared" si="542"/>
        <v>-2.561821768459175E-2</v>
      </c>
      <c r="DC367" s="625">
        <f t="shared" si="543"/>
        <v>-1.8316752967028362E-2</v>
      </c>
      <c r="DE367" s="625">
        <f t="shared" si="559"/>
        <v>0.56963137652949691</v>
      </c>
      <c r="DF367" s="625">
        <f t="shared" si="560"/>
        <v>0.19320438848581933</v>
      </c>
      <c r="DG367" s="625">
        <f t="shared" si="561"/>
        <v>0.23716423498468381</v>
      </c>
      <c r="DH367" s="625">
        <f t="shared" si="562"/>
        <v>0</v>
      </c>
      <c r="DI367" s="625"/>
      <c r="DK367" s="625">
        <f t="shared" si="472"/>
        <v>-3.3082010182660979E-2</v>
      </c>
      <c r="DL367" s="625">
        <f t="shared" si="472"/>
        <v>-5.6940878494455317E-3</v>
      </c>
      <c r="DM367" s="625">
        <f t="shared" si="472"/>
        <v>8.9310697519934035E-2</v>
      </c>
      <c r="DN367" s="625" t="e">
        <f t="shared" si="472"/>
        <v>#DIV/0!</v>
      </c>
      <c r="DP367" s="625">
        <f t="shared" si="501"/>
        <v>-6.3356669419313181E-4</v>
      </c>
      <c r="DQ367" s="625">
        <f t="shared" si="502"/>
        <v>3.3193411138659654E-4</v>
      </c>
      <c r="DR367" s="625">
        <f t="shared" si="503"/>
        <v>-9.9799088081754112E-4</v>
      </c>
      <c r="DS367" s="625">
        <f t="shared" si="504"/>
        <v>-1.0491337882759925E-3</v>
      </c>
      <c r="DU367" s="625">
        <f t="shared" si="505"/>
        <v>0</v>
      </c>
      <c r="DV367" s="625">
        <f t="shared" si="506"/>
        <v>0</v>
      </c>
      <c r="DW367" s="625">
        <f t="shared" si="507"/>
        <v>0</v>
      </c>
      <c r="DX367" s="625">
        <f t="shared" si="508"/>
        <v>0</v>
      </c>
      <c r="EB367" s="625" t="e">
        <f t="shared" si="548"/>
        <v>#DIV/0!</v>
      </c>
      <c r="EC367" s="625">
        <f t="shared" si="482"/>
        <v>1</v>
      </c>
      <c r="ED367" s="625">
        <f t="shared" si="545"/>
        <v>1</v>
      </c>
      <c r="EE367" s="625"/>
      <c r="EF367" s="625" t="e">
        <f t="shared" si="549"/>
        <v>#DIV/0!</v>
      </c>
      <c r="EG367" s="625">
        <f t="shared" si="484"/>
        <v>1</v>
      </c>
      <c r="EH367" s="625">
        <f t="shared" si="546"/>
        <v>1</v>
      </c>
      <c r="EI367" s="625"/>
      <c r="EJ367" s="625" t="e">
        <f t="shared" si="550"/>
        <v>#DIV/0!</v>
      </c>
      <c r="EK367" s="625">
        <f t="shared" si="486"/>
        <v>1</v>
      </c>
      <c r="EL367" s="625">
        <f t="shared" si="547"/>
        <v>1</v>
      </c>
      <c r="EM367" s="625"/>
    </row>
    <row r="368" spans="1:143" hidden="1" x14ac:dyDescent="0.2">
      <c r="A368" s="619" t="s">
        <v>557</v>
      </c>
      <c r="B368" s="575">
        <f>B367+1</f>
        <v>2007</v>
      </c>
      <c r="D368" s="432">
        <f>Conversion_factors!$O69*D219+D294</f>
        <v>517.03181882674448</v>
      </c>
      <c r="E368" s="432">
        <f>Conversion_factors!$O69*E219+E294</f>
        <v>838.23775015731985</v>
      </c>
      <c r="F368" s="432">
        <f>Conversion_factors!$O69*F219+F294</f>
        <v>127.80867500588516</v>
      </c>
      <c r="G368" s="432">
        <v>0</v>
      </c>
      <c r="H368" s="630">
        <f t="shared" si="509"/>
        <v>1483.0782439899494</v>
      </c>
      <c r="I368" s="625"/>
      <c r="J368" s="639">
        <f t="shared" si="552"/>
        <v>226773.50655000002</v>
      </c>
      <c r="K368" s="639">
        <f t="shared" si="552"/>
        <v>72209.547480000008</v>
      </c>
      <c r="L368" s="639">
        <f t="shared" si="552"/>
        <v>105493.4</v>
      </c>
      <c r="M368" s="639">
        <f t="shared" si="552"/>
        <v>0</v>
      </c>
      <c r="N368" s="639">
        <f t="shared" si="511"/>
        <v>404476.45403000002</v>
      </c>
      <c r="O368" s="640"/>
      <c r="R368" s="638">
        <f t="shared" si="563"/>
        <v>119810.02002208105</v>
      </c>
      <c r="S368" s="638">
        <f t="shared" si="563"/>
        <v>38150.079614598668</v>
      </c>
      <c r="T368" s="638">
        <f t="shared" si="563"/>
        <v>55734.757373038483</v>
      </c>
      <c r="U368" s="638">
        <f t="shared" si="563"/>
        <v>0</v>
      </c>
      <c r="V368" s="638">
        <f t="shared" si="563"/>
        <v>213694.85700971819</v>
      </c>
      <c r="X368" s="645">
        <f t="shared" si="513"/>
        <v>2.279948071062468</v>
      </c>
      <c r="Y368" s="645">
        <f t="shared" si="514"/>
        <v>11.608406082166459</v>
      </c>
      <c r="Z368" s="645">
        <f t="shared" si="515"/>
        <v>1.2115324276768515</v>
      </c>
      <c r="AA368" s="645" t="e">
        <f t="shared" si="516"/>
        <v>#DIV/0!</v>
      </c>
      <c r="AB368" s="645">
        <f t="shared" si="517"/>
        <v>3.6666615057892828</v>
      </c>
      <c r="AE368" s="645">
        <f t="shared" si="518"/>
        <v>4.3154305352044444E-3</v>
      </c>
      <c r="AF368" s="645">
        <f t="shared" si="519"/>
        <v>2.1972110114196364E-2</v>
      </c>
      <c r="AG368" s="645">
        <f t="shared" si="520"/>
        <v>2.2931592605750215E-3</v>
      </c>
      <c r="AH368" s="645" t="e">
        <f t="shared" si="521"/>
        <v>#DIV/0!</v>
      </c>
      <c r="AI368" s="645">
        <f t="shared" si="522"/>
        <v>6.9401681666232309E-3</v>
      </c>
      <c r="AK368" s="641">
        <f t="shared" si="551"/>
        <v>2.2799480710624679E-3</v>
      </c>
      <c r="AL368" s="641">
        <f t="shared" si="551"/>
        <v>1.1608406082166461E-2</v>
      </c>
      <c r="AM368" s="641">
        <f t="shared" si="551"/>
        <v>1.2115324276768516E-3</v>
      </c>
      <c r="AN368" s="641"/>
      <c r="AO368" s="641" t="e">
        <f t="shared" si="524"/>
        <v>#DIV/0!</v>
      </c>
      <c r="AQ368" s="635">
        <f t="shared" si="554"/>
        <v>1.8927758004564688</v>
      </c>
      <c r="AR368" s="635">
        <f t="shared" si="554"/>
        <v>1.8927758004564688</v>
      </c>
      <c r="AS368" s="635">
        <f t="shared" si="554"/>
        <v>1.8927758004564688</v>
      </c>
      <c r="AT368" s="635">
        <f t="shared" si="554"/>
        <v>0</v>
      </c>
      <c r="AU368" s="635" t="e">
        <f t="shared" si="526"/>
        <v>#DIV/0!</v>
      </c>
      <c r="AW368" s="576">
        <f t="shared" si="527"/>
        <v>528324.59066670039</v>
      </c>
      <c r="AX368" s="576">
        <f t="shared" si="528"/>
        <v>528324.59066670039</v>
      </c>
      <c r="AY368" s="576">
        <f t="shared" si="529"/>
        <v>528324.59066670039</v>
      </c>
      <c r="AZ368" s="576" t="e">
        <f t="shared" si="530"/>
        <v>#DIV/0!</v>
      </c>
      <c r="BA368" s="576">
        <f t="shared" si="531"/>
        <v>528324.59066670039</v>
      </c>
      <c r="BC368" s="625"/>
      <c r="BD368" s="642">
        <v>0.89552108524241658</v>
      </c>
      <c r="BE368" s="642">
        <v>0.84592287340575523</v>
      </c>
      <c r="BF368" s="642">
        <v>0.83346826137932684</v>
      </c>
      <c r="BG368" s="642">
        <v>0.80460394508923871</v>
      </c>
      <c r="BH368" s="633"/>
      <c r="BI368" s="642">
        <v>0.98933991420683964</v>
      </c>
      <c r="BJ368" s="642">
        <v>0.98388730741192398</v>
      </c>
      <c r="BK368" s="642">
        <v>0.99961410235876935</v>
      </c>
      <c r="BL368" s="642">
        <v>0.99142373827680774</v>
      </c>
      <c r="BN368" s="642">
        <v>1</v>
      </c>
      <c r="BO368" s="642">
        <v>1</v>
      </c>
      <c r="BP368" s="642">
        <v>1</v>
      </c>
      <c r="BQ368" s="642">
        <v>1</v>
      </c>
      <c r="BT368" s="634">
        <f t="shared" si="532"/>
        <v>0.89064653271709815</v>
      </c>
      <c r="BU368" s="634">
        <f t="shared" si="533"/>
        <v>0.94857158830771826</v>
      </c>
      <c r="BV368" s="634">
        <f t="shared" si="534"/>
        <v>1</v>
      </c>
      <c r="BW368" s="634">
        <f t="shared" si="535"/>
        <v>1</v>
      </c>
      <c r="BX368" s="634" t="e">
        <f>#REF!</f>
        <v>#REF!</v>
      </c>
      <c r="BY368" s="634" t="e">
        <f>#REF!</f>
        <v>#REF!</v>
      </c>
      <c r="BZ368" s="634">
        <f t="shared" si="536"/>
        <v>1</v>
      </c>
      <c r="CA368" s="634" t="e">
        <f t="shared" si="537"/>
        <v>#REF!</v>
      </c>
      <c r="CB368" s="634">
        <f t="shared" si="538"/>
        <v>0.84484199616021993</v>
      </c>
      <c r="CC368" s="634"/>
      <c r="CD368" s="634" t="e">
        <f t="shared" si="539"/>
        <v>#REF!</v>
      </c>
      <c r="CG368" s="579"/>
      <c r="CI368" s="625">
        <f t="shared" si="555"/>
        <v>0.34862072916380016</v>
      </c>
      <c r="CJ368" s="625">
        <f t="shared" si="556"/>
        <v>0.56520129909140548</v>
      </c>
      <c r="CK368" s="625">
        <f t="shared" si="557"/>
        <v>8.6177971744794399E-2</v>
      </c>
      <c r="CL368" s="625">
        <f t="shared" si="558"/>
        <v>0</v>
      </c>
      <c r="CN368" s="625">
        <f t="shared" ref="CN368:CQ371" si="564">(CI368-CI367)/LN(CI368/CI367)</f>
        <v>0.3490682996083122</v>
      </c>
      <c r="CO368" s="625">
        <f t="shared" si="564"/>
        <v>0.56854599063315381</v>
      </c>
      <c r="CP368" s="625">
        <f t="shared" si="564"/>
        <v>8.2320500899647611E-2</v>
      </c>
      <c r="CQ368" s="625" t="e">
        <f t="shared" si="564"/>
        <v>#DIV/0!</v>
      </c>
      <c r="CR368" s="625" t="e">
        <f t="shared" si="495"/>
        <v>#DIV/0!</v>
      </c>
      <c r="CS368" s="625"/>
      <c r="CT368" s="625" t="e">
        <f t="shared" si="496"/>
        <v>#DIV/0!</v>
      </c>
      <c r="CU368" s="625" t="e">
        <f t="shared" si="496"/>
        <v>#DIV/0!</v>
      </c>
      <c r="CV368" s="625" t="e">
        <f t="shared" si="496"/>
        <v>#DIV/0!</v>
      </c>
      <c r="CW368" s="625" t="e">
        <f t="shared" si="496"/>
        <v>#DIV/0!</v>
      </c>
      <c r="CZ368" s="625">
        <f t="shared" si="540"/>
        <v>7.2109198933393102E-3</v>
      </c>
      <c r="DA368" s="625">
        <f t="shared" si="541"/>
        <v>1.0109485740708562E-2</v>
      </c>
      <c r="DB368" s="625">
        <f t="shared" si="542"/>
        <v>-2.4579771000476907E-2</v>
      </c>
      <c r="DC368" s="625">
        <f t="shared" si="543"/>
        <v>2.6953175451133796E-2</v>
      </c>
      <c r="DE368" s="625">
        <f t="shared" si="559"/>
        <v>0.56065935183752436</v>
      </c>
      <c r="DF368" s="625">
        <f t="shared" si="560"/>
        <v>0.17852596056096809</v>
      </c>
      <c r="DG368" s="625">
        <f t="shared" si="561"/>
        <v>0.26081468760150756</v>
      </c>
      <c r="DH368" s="625">
        <f t="shared" si="562"/>
        <v>0</v>
      </c>
      <c r="DI368" s="625"/>
      <c r="DK368" s="625">
        <f t="shared" ref="DK368:DN371" si="565">LN(DE368/DE367)</f>
        <v>-1.5875938663369317E-2</v>
      </c>
      <c r="DL368" s="625">
        <f t="shared" si="565"/>
        <v>-7.9014608289295379E-2</v>
      </c>
      <c r="DM368" s="625">
        <f t="shared" si="565"/>
        <v>9.5057270199163948E-2</v>
      </c>
      <c r="DN368" s="625" t="e">
        <f t="shared" si="565"/>
        <v>#DIV/0!</v>
      </c>
      <c r="DP368" s="625">
        <f t="shared" si="501"/>
        <v>-2.6428901309300407E-4</v>
      </c>
      <c r="DQ368" s="625">
        <f t="shared" si="502"/>
        <v>5.1639233487846498E-4</v>
      </c>
      <c r="DR368" s="625">
        <f t="shared" si="503"/>
        <v>-8.854578352908458E-4</v>
      </c>
      <c r="DS368" s="625">
        <f t="shared" si="504"/>
        <v>-9.3637819556148614E-4</v>
      </c>
      <c r="DU368" s="625">
        <f t="shared" si="505"/>
        <v>0</v>
      </c>
      <c r="DV368" s="625">
        <f t="shared" si="506"/>
        <v>0</v>
      </c>
      <c r="DW368" s="625">
        <f t="shared" si="507"/>
        <v>0</v>
      </c>
      <c r="DX368" s="625">
        <f t="shared" si="508"/>
        <v>0</v>
      </c>
      <c r="EB368" s="625" t="e">
        <f t="shared" si="548"/>
        <v>#DIV/0!</v>
      </c>
      <c r="EC368" s="625">
        <f>IF(ISERR(EB368),EC367,EB368*EC367)</f>
        <v>1</v>
      </c>
      <c r="ED368" s="625">
        <f t="shared" si="545"/>
        <v>1</v>
      </c>
      <c r="EE368" s="625"/>
      <c r="EF368" s="625" t="e">
        <f t="shared" si="549"/>
        <v>#DIV/0!</v>
      </c>
      <c r="EG368" s="625">
        <f>IF(ISERR(EF368),EG367,EF368*EG367)</f>
        <v>1</v>
      </c>
      <c r="EH368" s="625">
        <f t="shared" si="546"/>
        <v>1</v>
      </c>
      <c r="EI368" s="625"/>
      <c r="EJ368" s="625" t="e">
        <f t="shared" si="550"/>
        <v>#DIV/0!</v>
      </c>
      <c r="EK368" s="625">
        <f>IF(ISERR(EJ368),EK367,EJ368*EK367)</f>
        <v>1</v>
      </c>
      <c r="EL368" s="625">
        <f t="shared" si="547"/>
        <v>1</v>
      </c>
      <c r="EM368" s="625"/>
    </row>
    <row r="369" spans="1:143" hidden="1" x14ac:dyDescent="0.2">
      <c r="A369" s="619" t="s">
        <v>557</v>
      </c>
      <c r="B369" s="575">
        <f>B368+1</f>
        <v>2008</v>
      </c>
      <c r="D369" s="432">
        <f>Conversion_factors!$O70*D220+D295</f>
        <v>516.34911149542586</v>
      </c>
      <c r="E369" s="432">
        <f>Conversion_factors!$O70*E220+E295</f>
        <v>838.53991685549249</v>
      </c>
      <c r="F369" s="432">
        <f>Conversion_factors!$O70*F220+F295</f>
        <v>140.02531292560406</v>
      </c>
      <c r="G369" s="432">
        <v>0</v>
      </c>
      <c r="H369" s="630">
        <f t="shared" si="509"/>
        <v>1494.9143412765225</v>
      </c>
      <c r="I369" s="625"/>
      <c r="J369" s="639">
        <f t="shared" si="552"/>
        <v>226639.8952</v>
      </c>
      <c r="K369" s="639">
        <f t="shared" si="552"/>
        <v>70095.240479999993</v>
      </c>
      <c r="L369" s="639">
        <f t="shared" si="552"/>
        <v>115618.3</v>
      </c>
      <c r="M369" s="639">
        <f t="shared" si="552"/>
        <v>0</v>
      </c>
      <c r="N369" s="639">
        <f t="shared" si="511"/>
        <v>412353.43568</v>
      </c>
      <c r="O369" s="640"/>
      <c r="R369" s="638">
        <f t="shared" si="563"/>
        <v>112009.20806516307</v>
      </c>
      <c r="S369" s="638">
        <f t="shared" si="563"/>
        <v>34642.234406142452</v>
      </c>
      <c r="T369" s="638">
        <f t="shared" si="563"/>
        <v>57140.488039020427</v>
      </c>
      <c r="U369" s="638">
        <f t="shared" si="563"/>
        <v>0</v>
      </c>
      <c r="V369" s="638">
        <f t="shared" si="563"/>
        <v>203791.93051032594</v>
      </c>
      <c r="X369" s="645">
        <f t="shared" si="513"/>
        <v>2.2782798723047852</v>
      </c>
      <c r="Y369" s="645">
        <f t="shared" si="514"/>
        <v>11.962865254663759</v>
      </c>
      <c r="Z369" s="645">
        <f t="shared" si="515"/>
        <v>1.2110999117406505</v>
      </c>
      <c r="AA369" s="645" t="e">
        <f t="shared" si="516"/>
        <v>#DIV/0!</v>
      </c>
      <c r="AB369" s="645">
        <f t="shared" si="517"/>
        <v>3.6253228709281955</v>
      </c>
      <c r="AE369" s="645">
        <f t="shared" si="518"/>
        <v>4.6098809233168746E-3</v>
      </c>
      <c r="AF369" s="645">
        <f t="shared" si="519"/>
        <v>2.4205711070034504E-2</v>
      </c>
      <c r="AG369" s="645">
        <f t="shared" si="520"/>
        <v>2.4505445741027404E-3</v>
      </c>
      <c r="AH369" s="645" t="e">
        <f t="shared" si="521"/>
        <v>#DIV/0!</v>
      </c>
      <c r="AI369" s="645">
        <f t="shared" si="522"/>
        <v>7.3354933020803618E-3</v>
      </c>
      <c r="AK369" s="641">
        <f t="shared" si="551"/>
        <v>2.2782798723047846E-3</v>
      </c>
      <c r="AL369" s="641">
        <f t="shared" si="551"/>
        <v>1.1962865254663758E-2</v>
      </c>
      <c r="AM369" s="641">
        <f t="shared" si="551"/>
        <v>1.2110999117406504E-3</v>
      </c>
      <c r="AN369" s="641"/>
      <c r="AO369" s="641" t="e">
        <f t="shared" si="524"/>
        <v>#DIV/0!</v>
      </c>
      <c r="AQ369" s="635">
        <f t="shared" si="554"/>
        <v>2.0234041389539046</v>
      </c>
      <c r="AR369" s="635">
        <f t="shared" si="554"/>
        <v>2.0234041389539046</v>
      </c>
      <c r="AS369" s="635">
        <f t="shared" si="554"/>
        <v>2.0234041389539046</v>
      </c>
      <c r="AT369" s="635">
        <f t="shared" si="554"/>
        <v>0</v>
      </c>
      <c r="AU369" s="635" t="e">
        <f t="shared" si="526"/>
        <v>#DIV/0!</v>
      </c>
      <c r="AW369" s="576">
        <f t="shared" si="527"/>
        <v>494216.64251265093</v>
      </c>
      <c r="AX369" s="576">
        <f t="shared" si="528"/>
        <v>494216.64251265093</v>
      </c>
      <c r="AY369" s="576">
        <f t="shared" si="529"/>
        <v>494216.64251265093</v>
      </c>
      <c r="AZ369" s="576" t="e">
        <f t="shared" si="530"/>
        <v>#DIV/0!</v>
      </c>
      <c r="BA369" s="576">
        <f t="shared" si="531"/>
        <v>494216.64251265093</v>
      </c>
      <c r="BC369" s="625"/>
      <c r="BD369" s="642">
        <v>0.87418979842916011</v>
      </c>
      <c r="BE369" s="642">
        <v>0.83263605347594138</v>
      </c>
      <c r="BF369" s="642">
        <v>0.83356261195213555</v>
      </c>
      <c r="BG369" s="642">
        <v>0.79505377413897171</v>
      </c>
      <c r="BH369" s="633"/>
      <c r="BI369" s="642">
        <v>0.98850965197826002</v>
      </c>
      <c r="BJ369" s="642">
        <v>0.9834664384801628</v>
      </c>
      <c r="BK369" s="642">
        <v>0.99857781979445703</v>
      </c>
      <c r="BL369" s="642">
        <v>0.99052142947502708</v>
      </c>
      <c r="BN369" s="642">
        <v>1</v>
      </c>
      <c r="BO369" s="642">
        <v>1</v>
      </c>
      <c r="BP369" s="642">
        <v>1</v>
      </c>
      <c r="BQ369" s="642">
        <v>1</v>
      </c>
      <c r="BT369" s="634">
        <f t="shared" si="532"/>
        <v>0.90799143950944339</v>
      </c>
      <c r="BU369" s="634">
        <f t="shared" si="533"/>
        <v>0.93787721292925985</v>
      </c>
      <c r="BV369" s="634">
        <f t="shared" si="534"/>
        <v>1</v>
      </c>
      <c r="BW369" s="634">
        <f t="shared" si="535"/>
        <v>1</v>
      </c>
      <c r="BX369" s="634" t="e">
        <f>#REF!</f>
        <v>#REF!</v>
      </c>
      <c r="BY369" s="634" t="e">
        <f>#REF!</f>
        <v>#REF!</v>
      </c>
      <c r="BZ369" s="634">
        <f t="shared" si="536"/>
        <v>1</v>
      </c>
      <c r="CA369" s="634" t="e">
        <f t="shared" si="537"/>
        <v>#REF!</v>
      </c>
      <c r="CB369" s="634">
        <f t="shared" si="538"/>
        <v>0.85158448065074344</v>
      </c>
      <c r="CC369" s="634"/>
      <c r="CD369" s="634" t="e">
        <f t="shared" si="539"/>
        <v>#REF!</v>
      </c>
      <c r="CG369" s="579"/>
      <c r="CI369" s="625">
        <f t="shared" si="555"/>
        <v>0.34540381160201467</v>
      </c>
      <c r="CJ369" s="625">
        <f t="shared" si="556"/>
        <v>0.56092840486061213</v>
      </c>
      <c r="CK369" s="625">
        <f t="shared" si="557"/>
        <v>9.3667783537373137E-2</v>
      </c>
      <c r="CL369" s="625">
        <f t="shared" si="558"/>
        <v>0</v>
      </c>
      <c r="CN369" s="625">
        <f t="shared" si="564"/>
        <v>0.34700978521192577</v>
      </c>
      <c r="CO369" s="625">
        <f t="shared" si="564"/>
        <v>0.56306214984569991</v>
      </c>
      <c r="CP369" s="625">
        <f t="shared" si="564"/>
        <v>8.9870867101000715E-2</v>
      </c>
      <c r="CQ369" s="625" t="e">
        <f t="shared" si="564"/>
        <v>#DIV/0!</v>
      </c>
      <c r="CR369" s="625" t="e">
        <f t="shared" si="495"/>
        <v>#DIV/0!</v>
      </c>
      <c r="CS369" s="625"/>
      <c r="CT369" s="625" t="e">
        <f t="shared" si="496"/>
        <v>#DIV/0!</v>
      </c>
      <c r="CU369" s="625" t="e">
        <f t="shared" si="496"/>
        <v>#DIV/0!</v>
      </c>
      <c r="CV369" s="625" t="e">
        <f t="shared" si="496"/>
        <v>#DIV/0!</v>
      </c>
      <c r="CW369" s="625" t="e">
        <f t="shared" si="496"/>
        <v>#DIV/0!</v>
      </c>
      <c r="CZ369" s="625">
        <f t="shared" si="540"/>
        <v>-2.4108254245912952E-2</v>
      </c>
      <c r="DA369" s="625">
        <f t="shared" si="541"/>
        <v>-1.5831553162791209E-2</v>
      </c>
      <c r="DB369" s="625">
        <f t="shared" si="542"/>
        <v>1.1319595145930654E-4</v>
      </c>
      <c r="DC369" s="625">
        <f t="shared" si="543"/>
        <v>-1.1940409878796956E-2</v>
      </c>
      <c r="DE369" s="625">
        <f t="shared" si="559"/>
        <v>0.5496253349417467</v>
      </c>
      <c r="DF369" s="625">
        <f t="shared" si="560"/>
        <v>0.16998825380079102</v>
      </c>
      <c r="DG369" s="625">
        <f t="shared" si="561"/>
        <v>0.28038641125746228</v>
      </c>
      <c r="DH369" s="625">
        <f t="shared" si="562"/>
        <v>0</v>
      </c>
      <c r="DI369" s="625"/>
      <c r="DK369" s="625">
        <f t="shared" si="565"/>
        <v>-1.9876668215237245E-2</v>
      </c>
      <c r="DL369" s="625">
        <f t="shared" si="565"/>
        <v>-4.9004688587452765E-2</v>
      </c>
      <c r="DM369" s="625">
        <f t="shared" si="565"/>
        <v>7.2358546037012153E-2</v>
      </c>
      <c r="DN369" s="625" t="e">
        <f t="shared" si="565"/>
        <v>#DIV/0!</v>
      </c>
      <c r="DP369" s="625">
        <f t="shared" ref="DP369:DS371" si="566">LN(BI369/BI368)</f>
        <v>-8.3956059302264384E-4</v>
      </c>
      <c r="DQ369" s="625">
        <f t="shared" si="566"/>
        <v>-4.2785283435707919E-4</v>
      </c>
      <c r="DR369" s="625">
        <f t="shared" si="566"/>
        <v>-1.0372203447811075E-3</v>
      </c>
      <c r="DS369" s="625">
        <f t="shared" si="566"/>
        <v>-9.1052858454541692E-4</v>
      </c>
      <c r="DU369" s="625">
        <f t="shared" ref="DU369:DX371" si="567">LN(BN369/BN368)</f>
        <v>0</v>
      </c>
      <c r="DV369" s="625">
        <f t="shared" si="567"/>
        <v>0</v>
      </c>
      <c r="DW369" s="625">
        <f t="shared" si="567"/>
        <v>0</v>
      </c>
      <c r="DX369" s="625">
        <f t="shared" si="567"/>
        <v>0</v>
      </c>
      <c r="EB369" s="625" t="e">
        <f t="shared" si="548"/>
        <v>#DIV/0!</v>
      </c>
      <c r="EC369" s="625">
        <f>IF(ISERR(EB369),EC368,EB369*EC368)</f>
        <v>1</v>
      </c>
      <c r="ED369" s="625">
        <f t="shared" si="545"/>
        <v>1</v>
      </c>
      <c r="EE369" s="625"/>
      <c r="EF369" s="625" t="e">
        <f t="shared" si="549"/>
        <v>#DIV/0!</v>
      </c>
      <c r="EG369" s="625">
        <f>IF(ISERR(EF369),EG368,EF369*EG368)</f>
        <v>1</v>
      </c>
      <c r="EH369" s="625">
        <f t="shared" si="546"/>
        <v>1</v>
      </c>
      <c r="EI369" s="625"/>
      <c r="EJ369" s="625" t="e">
        <f t="shared" si="550"/>
        <v>#DIV/0!</v>
      </c>
      <c r="EK369" s="625">
        <f>IF(ISERR(EJ369),EK368,EJ369*EK368)</f>
        <v>1</v>
      </c>
      <c r="EL369" s="625">
        <f t="shared" si="547"/>
        <v>1</v>
      </c>
      <c r="EM369" s="625"/>
    </row>
    <row r="370" spans="1:143" hidden="1" x14ac:dyDescent="0.2">
      <c r="A370" s="619" t="s">
        <v>557</v>
      </c>
      <c r="B370" s="575">
        <f>B369+1</f>
        <v>2009</v>
      </c>
      <c r="D370" s="432">
        <f>Conversion_factors!$O71*D221+D296</f>
        <v>567.08018642712091</v>
      </c>
      <c r="E370" s="432">
        <f>Conversion_factors!$O71*E221+E296</f>
        <v>648.19536892264568</v>
      </c>
      <c r="F370" s="432">
        <f>Conversion_factors!$O71*F221+F296</f>
        <v>80.73288462874325</v>
      </c>
      <c r="G370" s="432">
        <v>0</v>
      </c>
      <c r="H370" s="630">
        <f>SUM(D370:G370)</f>
        <v>1296.0084399785098</v>
      </c>
      <c r="I370" s="625"/>
      <c r="J370" s="639">
        <f t="shared" si="552"/>
        <v>250330.72080000001</v>
      </c>
      <c r="K370" s="639">
        <f t="shared" si="552"/>
        <v>59700.078440000005</v>
      </c>
      <c r="L370" s="639">
        <f t="shared" si="552"/>
        <v>66846.2</v>
      </c>
      <c r="M370" s="639">
        <f t="shared" si="552"/>
        <v>0</v>
      </c>
      <c r="N370" s="639">
        <f>SUM(J370:M370)</f>
        <v>376876.99924000003</v>
      </c>
      <c r="O370" s="640"/>
      <c r="R370" s="638">
        <f t="shared" si="563"/>
        <v>175262.52247082078</v>
      </c>
      <c r="S370" s="638">
        <f t="shared" si="563"/>
        <v>41797.452209070871</v>
      </c>
      <c r="T370" s="638">
        <f t="shared" si="563"/>
        <v>46800.622760756174</v>
      </c>
      <c r="U370" s="638">
        <f t="shared" si="563"/>
        <v>0</v>
      </c>
      <c r="V370" s="638">
        <f t="shared" si="563"/>
        <v>263860.59744064783</v>
      </c>
      <c r="X370" s="645">
        <f t="shared" si="513"/>
        <v>2.2653239866639687</v>
      </c>
      <c r="Y370" s="645">
        <f t="shared" si="514"/>
        <v>10.857529602311953</v>
      </c>
      <c r="Z370" s="645">
        <f t="shared" si="515"/>
        <v>1.2077408233937494</v>
      </c>
      <c r="AA370" s="645" t="e">
        <f t="shared" si="516"/>
        <v>#DIV/0!</v>
      </c>
      <c r="AB370" s="645">
        <f t="shared" si="517"/>
        <v>3.4388101226448033</v>
      </c>
      <c r="AE370" s="645">
        <f t="shared" si="518"/>
        <v>3.2356043861090345E-3</v>
      </c>
      <c r="AF370" s="645">
        <f t="shared" si="519"/>
        <v>1.5508011485493715E-2</v>
      </c>
      <c r="AG370" s="645">
        <f t="shared" si="520"/>
        <v>1.7250386825288224E-3</v>
      </c>
      <c r="AH370" s="645" t="e">
        <f t="shared" si="521"/>
        <v>#DIV/0!</v>
      </c>
      <c r="AI370" s="645">
        <f t="shared" si="522"/>
        <v>4.9117164614547303E-3</v>
      </c>
      <c r="AK370" s="641">
        <f>AE370/AQ370</f>
        <v>2.2653239866639689E-3</v>
      </c>
      <c r="AL370" s="641">
        <f>AF370/AR370</f>
        <v>1.0857529602311955E-2</v>
      </c>
      <c r="AM370" s="641">
        <f>AG370/AS370</f>
        <v>1.2077408233937496E-3</v>
      </c>
      <c r="AN370" s="641"/>
      <c r="AO370" s="641" t="e">
        <f t="shared" si="524"/>
        <v>#DIV/0!</v>
      </c>
      <c r="AQ370" s="635">
        <f t="shared" si="554"/>
        <v>1.4283186004108621</v>
      </c>
      <c r="AR370" s="635">
        <f t="shared" si="554"/>
        <v>1.4283186004108621</v>
      </c>
      <c r="AS370" s="635">
        <f t="shared" si="554"/>
        <v>1.4283186004108621</v>
      </c>
      <c r="AT370" s="635">
        <f t="shared" si="554"/>
        <v>0</v>
      </c>
      <c r="AU370" s="635" t="e">
        <f>AI370/AO370</f>
        <v>#DIV/0!</v>
      </c>
      <c r="AW370" s="576">
        <f t="shared" si="527"/>
        <v>700123.90772783163</v>
      </c>
      <c r="AX370" s="576">
        <f t="shared" si="528"/>
        <v>700123.90772783163</v>
      </c>
      <c r="AY370" s="576">
        <f t="shared" si="529"/>
        <v>700123.90772783163</v>
      </c>
      <c r="AZ370" s="576" t="e">
        <f t="shared" si="530"/>
        <v>#DIV/0!</v>
      </c>
      <c r="BA370" s="576">
        <f t="shared" si="531"/>
        <v>700123.90772783163</v>
      </c>
      <c r="BC370" s="625"/>
      <c r="BD370" s="642">
        <v>0.85466456477545949</v>
      </c>
      <c r="BE370" s="642">
        <v>0.81759538529831555</v>
      </c>
      <c r="BF370" s="642">
        <v>0.81804531966698635</v>
      </c>
      <c r="BG370" s="642">
        <v>0.789895503576026</v>
      </c>
      <c r="BH370" s="633"/>
      <c r="BI370" s="642">
        <v>0.98801282781836097</v>
      </c>
      <c r="BJ370" s="642">
        <v>0.98331180127414763</v>
      </c>
      <c r="BK370" s="642">
        <v>0.99771133913799037</v>
      </c>
      <c r="BL370" s="642">
        <v>0.9897783281457454</v>
      </c>
      <c r="BN370" s="642">
        <v>1</v>
      </c>
      <c r="BO370" s="642">
        <v>1</v>
      </c>
      <c r="BP370" s="642">
        <v>1</v>
      </c>
      <c r="BQ370" s="642">
        <v>1</v>
      </c>
      <c r="BT370" s="634">
        <f t="shared" si="532"/>
        <v>0.82987325786097366</v>
      </c>
      <c r="BU370" s="634">
        <f t="shared" si="533"/>
        <v>0.88962604668457779</v>
      </c>
      <c r="BV370" s="634">
        <f>EH370</f>
        <v>1</v>
      </c>
      <c r="BW370" s="634">
        <f>EL370</f>
        <v>1</v>
      </c>
      <c r="BX370" s="634" t="e">
        <f>#REF!</f>
        <v>#REF!</v>
      </c>
      <c r="BY370" s="634" t="e">
        <f>#REF!</f>
        <v>#REF!</v>
      </c>
      <c r="BZ370" s="634">
        <f>ED370</f>
        <v>1</v>
      </c>
      <c r="CA370" s="634" t="e">
        <f>BT370*BV370*BW370*BX370*BY370*BZ370</f>
        <v>#REF!</v>
      </c>
      <c r="CB370" s="634">
        <f>BT370*BU370</f>
        <v>0.73827686564010919</v>
      </c>
      <c r="CC370" s="634"/>
      <c r="CD370" s="634" t="e">
        <f>BV370*BW370*BX370*BY370</f>
        <v>#REF!</v>
      </c>
      <c r="CE370" s="625" t="e">
        <f>BZ370*BX370</f>
        <v>#REF!</v>
      </c>
      <c r="CG370" s="579"/>
      <c r="CI370" s="625">
        <f t="shared" si="555"/>
        <v>0.43755902271479352</v>
      </c>
      <c r="CJ370" s="625">
        <f t="shared" si="556"/>
        <v>0.50014749050044294</v>
      </c>
      <c r="CK370" s="625">
        <f t="shared" si="557"/>
        <v>6.2293486784763492E-2</v>
      </c>
      <c r="CL370" s="625">
        <f t="shared" si="558"/>
        <v>0</v>
      </c>
      <c r="CN370" s="625">
        <f>(CI370-CI369)/LN(CI370/CI369)</f>
        <v>0.38966690225552886</v>
      </c>
      <c r="CO370" s="625">
        <f>(CJ370-CJ369)/LN(CJ370/CJ369)</f>
        <v>0.52995716018601025</v>
      </c>
      <c r="CP370" s="625">
        <f>(CK370-CK369)/LN(CK370/CK369)</f>
        <v>7.6917122869681068E-2</v>
      </c>
      <c r="CQ370" s="625" t="e">
        <f>(CL370-CL369)/LN(CL370/CL369)</f>
        <v>#DIV/0!</v>
      </c>
      <c r="CR370" s="625" t="e">
        <f>SUM(CN370:CQ370)</f>
        <v>#DIV/0!</v>
      </c>
      <c r="CS370" s="625"/>
      <c r="CT370" s="625" t="e">
        <f>CN370/$CR370</f>
        <v>#DIV/0!</v>
      </c>
      <c r="CU370" s="625" t="e">
        <f>CO370/$CR370</f>
        <v>#DIV/0!</v>
      </c>
      <c r="CV370" s="625" t="e">
        <f>CP370/$CR370</f>
        <v>#DIV/0!</v>
      </c>
      <c r="CW370" s="625" t="e">
        <f>CQ370/$CR370</f>
        <v>#DIV/0!</v>
      </c>
      <c r="CZ370" s="625">
        <f t="shared" si="540"/>
        <v>-2.2588442695323598E-2</v>
      </c>
      <c r="DA370" s="625">
        <f t="shared" si="541"/>
        <v>-1.8229060871584896E-2</v>
      </c>
      <c r="DB370" s="625">
        <f t="shared" si="542"/>
        <v>-1.8791080604300511E-2</v>
      </c>
      <c r="DC370" s="625">
        <f t="shared" si="543"/>
        <v>-6.5090900355022213E-3</v>
      </c>
      <c r="DE370" s="625">
        <f t="shared" si="559"/>
        <v>0.66422392797865126</v>
      </c>
      <c r="DF370" s="625">
        <f t="shared" si="560"/>
        <v>0.15840732801521337</v>
      </c>
      <c r="DG370" s="625">
        <f t="shared" si="561"/>
        <v>0.17736874400613525</v>
      </c>
      <c r="DH370" s="625">
        <f t="shared" si="562"/>
        <v>0</v>
      </c>
      <c r="DI370" s="625"/>
      <c r="DK370" s="625">
        <f>LN(DE370/DE369)</f>
        <v>0.18938249665391346</v>
      </c>
      <c r="DL370" s="625">
        <f>LN(DF370/DF369)</f>
        <v>-7.0559598341062305E-2</v>
      </c>
      <c r="DM370" s="625">
        <f>LN(DG370/DG369)</f>
        <v>-0.45793782700976965</v>
      </c>
      <c r="DN370" s="625" t="e">
        <f>LN(DH370/DH369)</f>
        <v>#DIV/0!</v>
      </c>
      <c r="DP370" s="625">
        <f>LN(BI370/BI369)</f>
        <v>-5.0272554493168537E-4</v>
      </c>
      <c r="DQ370" s="625">
        <f>LN(BJ370/BJ369)</f>
        <v>-1.5724925485559451E-4</v>
      </c>
      <c r="DR370" s="625">
        <f>LN(BK370/BK369)</f>
        <v>-8.6809138546215523E-4</v>
      </c>
      <c r="DS370" s="625">
        <f>LN(BL370/BL369)</f>
        <v>-7.5049381923190516E-4</v>
      </c>
      <c r="DU370" s="625">
        <f>LN(BN370/BN369)</f>
        <v>0</v>
      </c>
      <c r="DV370" s="625">
        <f>LN(BO370/BO369)</f>
        <v>0</v>
      </c>
      <c r="DW370" s="625">
        <f>LN(BP370/BP369)</f>
        <v>0</v>
      </c>
      <c r="DX370" s="625">
        <f>LN(BQ370/BQ369)</f>
        <v>0</v>
      </c>
      <c r="EB370" s="625" t="e">
        <f t="shared" si="548"/>
        <v>#DIV/0!</v>
      </c>
      <c r="EC370" s="625">
        <f>IF(ISERR(EB370),EC369,EB370*EC369)</f>
        <v>1</v>
      </c>
      <c r="ED370" s="625">
        <f t="shared" si="545"/>
        <v>1</v>
      </c>
      <c r="EE370" s="625"/>
      <c r="EF370" s="625" t="e">
        <f t="shared" si="549"/>
        <v>#DIV/0!</v>
      </c>
      <c r="EG370" s="625">
        <f>IF(ISERR(EF370),EG369,EF370*EG369)</f>
        <v>1</v>
      </c>
      <c r="EH370" s="625">
        <f t="shared" si="546"/>
        <v>1</v>
      </c>
      <c r="EI370" s="625"/>
      <c r="EJ370" s="625" t="e">
        <f t="shared" si="550"/>
        <v>#DIV/0!</v>
      </c>
      <c r="EK370" s="625">
        <f>IF(ISERR(EJ370),EK369,EJ370*EK369)</f>
        <v>1</v>
      </c>
      <c r="EL370" s="625">
        <f t="shared" si="547"/>
        <v>1</v>
      </c>
      <c r="EM370" s="625"/>
    </row>
    <row r="371" spans="1:143" hidden="1" x14ac:dyDescent="0.2">
      <c r="A371" s="619" t="s">
        <v>557</v>
      </c>
      <c r="B371" s="575">
        <f>B370+1</f>
        <v>2010</v>
      </c>
      <c r="D371" s="432">
        <f>Conversion_factors!$O72*D222+D297</f>
        <v>569.55974040294836</v>
      </c>
      <c r="E371" s="432">
        <f>Conversion_factors!$O72*E222+E297</f>
        <v>617.73737677640531</v>
      </c>
      <c r="F371" s="432">
        <f>Conversion_factors!$O72*F222+F297</f>
        <v>102.07937926055801</v>
      </c>
      <c r="G371" s="432">
        <v>0</v>
      </c>
      <c r="H371" s="630">
        <f t="shared" si="509"/>
        <v>1289.3764964399118</v>
      </c>
      <c r="I371" s="625"/>
      <c r="J371" s="639">
        <f>J76</f>
        <v>251796.06494999997</v>
      </c>
      <c r="K371" s="639">
        <f>K76</f>
        <v>62428.799440000003</v>
      </c>
      <c r="L371" s="639">
        <f>L76</f>
        <v>84581.5</v>
      </c>
      <c r="M371" s="639">
        <f>M76</f>
        <v>0</v>
      </c>
      <c r="N371" s="639">
        <f t="shared" si="511"/>
        <v>398806.36439</v>
      </c>
      <c r="O371" s="640"/>
      <c r="R371" s="638">
        <f>R76</f>
        <v>146936.32093635542</v>
      </c>
      <c r="S371" s="638">
        <f>S76</f>
        <v>36430.506219422976</v>
      </c>
      <c r="T371" s="638">
        <f>T76</f>
        <v>49357.778612410948</v>
      </c>
      <c r="U371" s="638">
        <f>U76</f>
        <v>0</v>
      </c>
      <c r="V371" s="638">
        <f>V76</f>
        <v>232724.60576818933</v>
      </c>
      <c r="X371" s="645">
        <f t="shared" si="513"/>
        <v>2.2619882503566835</v>
      </c>
      <c r="Y371" s="645">
        <f t="shared" si="514"/>
        <v>9.8950705814887492</v>
      </c>
      <c r="Z371" s="645">
        <f t="shared" si="515"/>
        <v>1.2068759629535775</v>
      </c>
      <c r="AA371" s="645" t="e">
        <f t="shared" si="516"/>
        <v>#DIV/0!</v>
      </c>
      <c r="AB371" s="645">
        <f t="shared" si="517"/>
        <v>3.2330890667005678</v>
      </c>
      <c r="AE371" s="645">
        <f t="shared" si="518"/>
        <v>3.8762352070163082E-3</v>
      </c>
      <c r="AF371" s="645">
        <f t="shared" si="519"/>
        <v>1.6956596020262209E-2</v>
      </c>
      <c r="AG371" s="645">
        <f t="shared" si="520"/>
        <v>2.0681518117367276E-3</v>
      </c>
      <c r="AH371" s="645" t="e">
        <f t="shared" si="521"/>
        <v>#DIV/0!</v>
      </c>
      <c r="AI371" s="645">
        <f t="shared" si="522"/>
        <v>5.5403531233144494E-3</v>
      </c>
      <c r="AK371" s="641">
        <f t="shared" si="551"/>
        <v>2.2619882503566837E-3</v>
      </c>
      <c r="AL371" s="641">
        <f t="shared" si="551"/>
        <v>9.8950705814887484E-3</v>
      </c>
      <c r="AM371" s="641">
        <f t="shared" si="551"/>
        <v>1.2068759629535774E-3</v>
      </c>
      <c r="AN371" s="641"/>
      <c r="AO371" s="641" t="e">
        <f t="shared" si="524"/>
        <v>#DIV/0!</v>
      </c>
      <c r="AQ371" s="635">
        <f>AQ76</f>
        <v>1.7136407346081839</v>
      </c>
      <c r="AR371" s="635">
        <f>AR76</f>
        <v>1.7136407346081839</v>
      </c>
      <c r="AS371" s="635">
        <f>AS76</f>
        <v>1.7136407346081839</v>
      </c>
      <c r="AT371" s="635">
        <f>AT76</f>
        <v>0</v>
      </c>
      <c r="AU371" s="635" t="e">
        <f t="shared" si="526"/>
        <v>#DIV/0!</v>
      </c>
      <c r="AW371" s="576">
        <f t="shared" si="527"/>
        <v>583552.88818962709</v>
      </c>
      <c r="AX371" s="576">
        <f t="shared" si="528"/>
        <v>583552.88818962709</v>
      </c>
      <c r="AY371" s="576">
        <f t="shared" si="529"/>
        <v>583552.88818962709</v>
      </c>
      <c r="AZ371" s="576" t="e">
        <f t="shared" si="530"/>
        <v>#DIV/0!</v>
      </c>
      <c r="BA371" s="576">
        <f t="shared" si="531"/>
        <v>583552.88818962697</v>
      </c>
      <c r="BC371" s="625"/>
      <c r="BD371" s="642">
        <v>0.87233123436279114</v>
      </c>
      <c r="BE371" s="642">
        <v>0.81643952736619929</v>
      </c>
      <c r="BF371" s="642">
        <v>0.82565586227754251</v>
      </c>
      <c r="BG371" s="642">
        <v>0.78638421053457741</v>
      </c>
      <c r="BH371" s="633"/>
      <c r="BI371" s="642">
        <v>0.98838077385801348</v>
      </c>
      <c r="BJ371" s="642">
        <v>0.98285677387156811</v>
      </c>
      <c r="BK371" s="642">
        <v>0.99718000485492142</v>
      </c>
      <c r="BL371" s="642">
        <v>0.98930450559019201</v>
      </c>
      <c r="BN371" s="642">
        <v>1</v>
      </c>
      <c r="BO371" s="642">
        <v>1</v>
      </c>
      <c r="BP371" s="642">
        <v>1</v>
      </c>
      <c r="BQ371" s="642">
        <v>1</v>
      </c>
      <c r="BT371" s="634">
        <f t="shared" si="532"/>
        <v>0.87816114419140012</v>
      </c>
      <c r="BU371" s="634">
        <f t="shared" si="533"/>
        <v>0.83640565847114257</v>
      </c>
      <c r="BV371" s="634">
        <f t="shared" si="534"/>
        <v>1</v>
      </c>
      <c r="BW371" s="634">
        <f t="shared" si="535"/>
        <v>1</v>
      </c>
      <c r="BX371" s="634" t="e">
        <f>#REF!</f>
        <v>#REF!</v>
      </c>
      <c r="BY371" s="634" t="e">
        <f>#REF!</f>
        <v>#REF!</v>
      </c>
      <c r="BZ371" s="634">
        <f t="shared" si="536"/>
        <v>1</v>
      </c>
      <c r="CA371" s="634" t="e">
        <f t="shared" si="537"/>
        <v>#REF!</v>
      </c>
      <c r="CB371" s="634">
        <f t="shared" si="538"/>
        <v>0.73449895005118004</v>
      </c>
      <c r="CC371" s="634"/>
      <c r="CD371" s="634" t="e">
        <f t="shared" si="539"/>
        <v>#REF!</v>
      </c>
      <c r="CG371" s="579"/>
      <c r="CI371" s="625">
        <f t="shared" si="555"/>
        <v>0.44173268395659121</v>
      </c>
      <c r="CJ371" s="625">
        <f t="shared" si="556"/>
        <v>0.47909774878170619</v>
      </c>
      <c r="CK371" s="625">
        <f t="shared" si="557"/>
        <v>7.9169567261702586E-2</v>
      </c>
      <c r="CL371" s="625">
        <f t="shared" si="558"/>
        <v>0</v>
      </c>
      <c r="CN371" s="625">
        <f t="shared" si="564"/>
        <v>0.43964255152040044</v>
      </c>
      <c r="CO371" s="625">
        <f t="shared" si="564"/>
        <v>0.48954719654660278</v>
      </c>
      <c r="CP371" s="625">
        <f t="shared" si="564"/>
        <v>7.0394700462447501E-2</v>
      </c>
      <c r="CQ371" s="625" t="e">
        <f t="shared" si="564"/>
        <v>#DIV/0!</v>
      </c>
      <c r="CR371" s="625" t="e">
        <f t="shared" si="495"/>
        <v>#DIV/0!</v>
      </c>
      <c r="CS371" s="625"/>
      <c r="CT371" s="625" t="e">
        <f t="shared" si="496"/>
        <v>#DIV/0!</v>
      </c>
      <c r="CU371" s="625" t="e">
        <f t="shared" si="496"/>
        <v>#DIV/0!</v>
      </c>
      <c r="CV371" s="625" t="e">
        <f t="shared" si="496"/>
        <v>#DIV/0!</v>
      </c>
      <c r="CW371" s="625" t="e">
        <f t="shared" si="496"/>
        <v>#DIV/0!</v>
      </c>
      <c r="CZ371" s="625">
        <f t="shared" si="540"/>
        <v>2.046013764427411E-2</v>
      </c>
      <c r="DA371" s="625">
        <f t="shared" si="541"/>
        <v>-1.4147287991721363E-3</v>
      </c>
      <c r="DB371" s="625">
        <f t="shared" si="542"/>
        <v>9.2603169967247646E-3</v>
      </c>
      <c r="DC371" s="625">
        <f t="shared" si="543"/>
        <v>-4.4551722868177313E-3</v>
      </c>
      <c r="DE371" s="625">
        <f t="shared" si="559"/>
        <v>0.63137423931320213</v>
      </c>
      <c r="DF371" s="625">
        <f t="shared" si="560"/>
        <v>0.15653912528574832</v>
      </c>
      <c r="DG371" s="625">
        <f t="shared" si="561"/>
        <v>0.21208663540104944</v>
      </c>
      <c r="DH371" s="625">
        <f t="shared" si="562"/>
        <v>0</v>
      </c>
      <c r="DI371" s="625"/>
      <c r="DK371" s="625">
        <f t="shared" si="565"/>
        <v>-5.0720557577521933E-2</v>
      </c>
      <c r="DL371" s="625">
        <f t="shared" si="565"/>
        <v>-1.1863760471718632E-2</v>
      </c>
      <c r="DM371" s="625">
        <f t="shared" si="565"/>
        <v>0.17876398376196362</v>
      </c>
      <c r="DN371" s="625" t="e">
        <f t="shared" si="565"/>
        <v>#DIV/0!</v>
      </c>
      <c r="DP371" s="625">
        <f t="shared" si="566"/>
        <v>3.723408571970941E-4</v>
      </c>
      <c r="DQ371" s="625">
        <f t="shared" si="566"/>
        <v>-4.6285696603545951E-4</v>
      </c>
      <c r="DR371" s="625">
        <f t="shared" si="566"/>
        <v>-5.3269497332115111E-4</v>
      </c>
      <c r="DS371" s="625">
        <f t="shared" si="566"/>
        <v>-4.7883045270226388E-4</v>
      </c>
      <c r="DU371" s="625">
        <f t="shared" si="567"/>
        <v>0</v>
      </c>
      <c r="DV371" s="625">
        <f t="shared" si="567"/>
        <v>0</v>
      </c>
      <c r="DW371" s="625">
        <f t="shared" si="567"/>
        <v>0</v>
      </c>
      <c r="DX371" s="625">
        <f t="shared" si="567"/>
        <v>0</v>
      </c>
      <c r="EB371" s="625" t="e">
        <f t="shared" si="548"/>
        <v>#DIV/0!</v>
      </c>
      <c r="EC371" s="625">
        <f>IF(ISERR(EB371),EC370,EB371*EC370)</f>
        <v>1</v>
      </c>
      <c r="ED371" s="625">
        <f t="shared" si="545"/>
        <v>1</v>
      </c>
      <c r="EE371" s="625"/>
      <c r="EF371" s="625" t="e">
        <f t="shared" si="549"/>
        <v>#DIV/0!</v>
      </c>
      <c r="EG371" s="625">
        <f>IF(ISERR(EF371),EG370,EF371*EG370)</f>
        <v>1</v>
      </c>
      <c r="EH371" s="625">
        <f t="shared" si="546"/>
        <v>1</v>
      </c>
      <c r="EI371" s="625"/>
      <c r="EJ371" s="625" t="e">
        <f t="shared" si="550"/>
        <v>#DIV/0!</v>
      </c>
      <c r="EK371" s="625">
        <f>IF(ISERR(EJ371),EK370,EJ371*EK370)</f>
        <v>1</v>
      </c>
      <c r="EL371" s="625">
        <f t="shared" si="547"/>
        <v>1</v>
      </c>
      <c r="EM371" s="625"/>
    </row>
    <row r="372" spans="1:143" hidden="1" x14ac:dyDescent="0.2">
      <c r="A372" s="619"/>
      <c r="B372" s="575"/>
      <c r="D372" s="432"/>
      <c r="E372" s="432"/>
      <c r="F372" s="432"/>
      <c r="G372" s="432"/>
      <c r="H372" s="630"/>
      <c r="I372" s="625"/>
      <c r="J372" s="639"/>
      <c r="K372" s="639"/>
      <c r="L372" s="639"/>
      <c r="M372" s="639"/>
      <c r="N372" s="639"/>
      <c r="O372" s="640"/>
      <c r="R372" s="638"/>
      <c r="S372" s="638"/>
      <c r="T372" s="638"/>
      <c r="U372" s="638"/>
      <c r="V372" s="638"/>
      <c r="X372" s="645"/>
      <c r="Y372" s="645"/>
      <c r="Z372" s="645"/>
      <c r="AA372" s="645"/>
      <c r="AB372" s="645"/>
      <c r="AE372" s="645"/>
      <c r="AF372" s="645"/>
      <c r="AG372" s="645"/>
      <c r="AH372" s="645"/>
      <c r="AI372" s="645"/>
      <c r="AK372" s="641"/>
      <c r="AL372" s="641"/>
      <c r="AM372" s="641"/>
      <c r="AN372" s="641"/>
      <c r="AO372" s="641"/>
      <c r="AQ372" s="635"/>
      <c r="AR372" s="635"/>
      <c r="AS372" s="635"/>
      <c r="AT372" s="635"/>
      <c r="AU372" s="635"/>
      <c r="BC372" s="625"/>
      <c r="BD372" s="642"/>
      <c r="BE372" s="642"/>
      <c r="BF372" s="642"/>
      <c r="BG372" s="642"/>
      <c r="BH372" s="633"/>
      <c r="BI372" s="642"/>
      <c r="BJ372" s="642"/>
      <c r="BK372" s="642"/>
      <c r="BL372" s="642"/>
      <c r="BN372" s="642"/>
      <c r="BO372" s="642"/>
      <c r="BP372" s="642"/>
      <c r="BQ372" s="642"/>
      <c r="BT372" s="634"/>
      <c r="BU372" s="634"/>
      <c r="BV372" s="634"/>
      <c r="BW372" s="634"/>
      <c r="BX372" s="634"/>
      <c r="BY372" s="634"/>
      <c r="BZ372" s="634"/>
      <c r="CA372" s="634"/>
      <c r="CB372" s="634"/>
      <c r="CC372" s="634"/>
      <c r="CD372" s="634"/>
      <c r="CG372" s="579"/>
      <c r="CI372" s="625"/>
      <c r="CJ372" s="625"/>
      <c r="CK372" s="625"/>
      <c r="CL372" s="625"/>
      <c r="CN372" s="625"/>
      <c r="CO372" s="625"/>
      <c r="CP372" s="625"/>
      <c r="CQ372" s="625"/>
      <c r="CR372" s="625"/>
      <c r="CS372" s="625"/>
      <c r="CT372" s="625"/>
      <c r="CU372" s="625"/>
      <c r="CV372" s="625"/>
      <c r="CW372" s="625"/>
      <c r="CZ372" s="625"/>
      <c r="DA372" s="625"/>
      <c r="DB372" s="625"/>
      <c r="DC372" s="625"/>
      <c r="DE372" s="625"/>
      <c r="DF372" s="625"/>
      <c r="DG372" s="625"/>
      <c r="DH372" s="625"/>
      <c r="DI372" s="625"/>
      <c r="DK372" s="625"/>
      <c r="DL372" s="625"/>
      <c r="DM372" s="625"/>
      <c r="DN372" s="625"/>
      <c r="DP372" s="625"/>
      <c r="DQ372" s="625"/>
      <c r="DR372" s="625"/>
      <c r="DS372" s="625"/>
      <c r="DU372" s="625"/>
      <c r="DV372" s="625"/>
      <c r="DW372" s="625"/>
      <c r="DX372" s="625"/>
      <c r="EB372" s="625"/>
      <c r="EC372" s="625"/>
      <c r="ED372" s="625"/>
      <c r="EE372" s="625"/>
      <c r="EF372" s="625"/>
      <c r="EG372" s="625"/>
      <c r="EH372" s="625"/>
      <c r="EI372" s="625"/>
      <c r="EJ372" s="625"/>
      <c r="EK372" s="625"/>
      <c r="EL372" s="625"/>
      <c r="EM372" s="625"/>
    </row>
    <row r="373" spans="1:143" hidden="1" x14ac:dyDescent="0.2">
      <c r="A373" s="619"/>
      <c r="B373" s="575"/>
      <c r="D373" s="630"/>
      <c r="E373" s="630"/>
      <c r="F373" s="630"/>
      <c r="G373" s="630"/>
      <c r="H373" s="630"/>
      <c r="J373" s="631"/>
      <c r="K373" s="631"/>
      <c r="L373" s="631"/>
      <c r="M373" s="631"/>
      <c r="N373" s="631"/>
      <c r="O373" s="780"/>
      <c r="AB373" s="632"/>
      <c r="BC373" s="625"/>
      <c r="BD373" s="625"/>
      <c r="BE373" s="625"/>
      <c r="BF373" s="625"/>
      <c r="BG373" s="625"/>
      <c r="BH373" s="625"/>
      <c r="BI373" s="625"/>
      <c r="BT373" s="634"/>
      <c r="BU373" s="634"/>
      <c r="BV373" s="634"/>
      <c r="BW373" s="634"/>
      <c r="BX373" s="634"/>
      <c r="BY373" s="634"/>
      <c r="BZ373" s="634"/>
      <c r="CA373" s="634"/>
      <c r="CB373" s="634"/>
      <c r="CC373" s="634"/>
      <c r="CD373" s="634"/>
      <c r="CG373" s="579"/>
      <c r="CI373" s="625"/>
      <c r="CJ373" s="625"/>
      <c r="CK373" s="625"/>
      <c r="CL373" s="625"/>
      <c r="CN373" s="625"/>
      <c r="CO373" s="625"/>
      <c r="CP373" s="625"/>
      <c r="CQ373" s="625"/>
      <c r="CR373" s="625"/>
      <c r="CS373" s="625"/>
      <c r="CT373" s="625"/>
      <c r="CU373" s="625"/>
      <c r="CV373" s="625"/>
      <c r="CW373" s="625"/>
      <c r="CZ373" s="625"/>
      <c r="DA373" s="625"/>
      <c r="DB373" s="625"/>
      <c r="DC373" s="625"/>
      <c r="DE373" s="625"/>
      <c r="DF373" s="625"/>
      <c r="DG373" s="625"/>
      <c r="DH373" s="625"/>
      <c r="DI373" s="625"/>
      <c r="DK373" s="625"/>
      <c r="DL373" s="625"/>
      <c r="DM373" s="625"/>
      <c r="DN373" s="625"/>
      <c r="EB373" s="625"/>
      <c r="EC373" s="625"/>
      <c r="ED373" s="625"/>
      <c r="EE373" s="625"/>
      <c r="EF373" s="625"/>
      <c r="EG373" s="625"/>
      <c r="EH373" s="625"/>
      <c r="EI373" s="625"/>
      <c r="EJ373" s="625"/>
      <c r="EK373" s="625"/>
      <c r="EL373" s="625"/>
      <c r="EM373" s="625"/>
    </row>
    <row r="374" spans="1:143" hidden="1" x14ac:dyDescent="0.2">
      <c r="A374" s="643" t="s">
        <v>22</v>
      </c>
      <c r="B374" s="644">
        <v>1985</v>
      </c>
      <c r="D374" s="645"/>
      <c r="E374" s="645"/>
      <c r="F374" s="645"/>
      <c r="G374" s="645"/>
      <c r="H374" s="630"/>
      <c r="J374" s="631"/>
      <c r="K374" s="631"/>
      <c r="L374" s="631"/>
      <c r="M374" s="631"/>
      <c r="N374" s="641">
        <v>454138.02128220547</v>
      </c>
      <c r="O374" s="782"/>
      <c r="R374" s="645"/>
      <c r="S374" s="645"/>
      <c r="T374" s="645"/>
      <c r="U374" s="645"/>
      <c r="V374" s="630"/>
      <c r="X374" s="641">
        <v>2.7138767774431867</v>
      </c>
      <c r="Y374" s="641">
        <v>14.841622097567067</v>
      </c>
      <c r="Z374" s="641">
        <v>1.5429564784443324</v>
      </c>
      <c r="AA374" s="641" t="e">
        <v>#DIV/0!</v>
      </c>
      <c r="AB374" s="641">
        <v>3.8654557557756108</v>
      </c>
      <c r="AE374" s="641">
        <v>3.4139803148288744E-3</v>
      </c>
      <c r="AF374" s="641">
        <v>1.8670341300079132E-2</v>
      </c>
      <c r="AG374" s="641">
        <v>1.9409956589883928E-3</v>
      </c>
      <c r="AH374" s="641" t="e">
        <v>#DIV/0!</v>
      </c>
      <c r="AI374" s="641">
        <v>4.8626341356930551E-3</v>
      </c>
      <c r="AK374" s="641">
        <v>2.7138767774431867E-3</v>
      </c>
      <c r="AL374" s="641">
        <v>1.4841622097567066E-2</v>
      </c>
      <c r="AM374" s="641">
        <v>1.5429564784443326E-3</v>
      </c>
      <c r="AN374" s="641" t="e">
        <v>#DIV/0!</v>
      </c>
      <c r="AO374" s="641" t="e">
        <v>#DIV/0!</v>
      </c>
      <c r="BC374" s="625"/>
      <c r="BD374" s="625"/>
      <c r="BE374" s="625"/>
      <c r="BF374" s="625"/>
      <c r="BG374" s="625"/>
      <c r="BH374" s="625"/>
      <c r="BI374" s="625"/>
      <c r="BT374" s="634"/>
      <c r="BU374" s="634"/>
      <c r="BV374" s="634"/>
      <c r="BW374" s="634"/>
      <c r="BX374" s="634"/>
      <c r="BY374" s="634"/>
      <c r="BZ374" s="634"/>
      <c r="CA374" s="634"/>
      <c r="CB374" s="634"/>
      <c r="CC374" s="634"/>
      <c r="CD374" s="634"/>
      <c r="CG374" s="579"/>
      <c r="CI374" s="625"/>
      <c r="CJ374" s="625"/>
      <c r="CK374" s="625"/>
      <c r="CL374" s="625"/>
      <c r="CN374" s="625"/>
      <c r="CO374" s="625"/>
      <c r="CP374" s="625"/>
      <c r="CQ374" s="625"/>
      <c r="CR374" s="625"/>
      <c r="CS374" s="625"/>
      <c r="CT374" s="625"/>
      <c r="CU374" s="625"/>
      <c r="CV374" s="625"/>
      <c r="CW374" s="625"/>
      <c r="CZ374" s="625"/>
      <c r="DA374" s="625"/>
      <c r="DB374" s="625"/>
      <c r="DC374" s="625"/>
      <c r="DE374" s="625"/>
      <c r="DF374" s="625"/>
      <c r="DG374" s="625"/>
      <c r="DH374" s="625"/>
      <c r="DI374" s="625"/>
      <c r="DK374" s="625"/>
      <c r="DL374" s="625"/>
      <c r="DM374" s="625"/>
      <c r="DN374" s="625"/>
      <c r="EB374" s="625"/>
      <c r="EC374" s="625">
        <v>1</v>
      </c>
      <c r="EG374" s="625">
        <v>1</v>
      </c>
      <c r="EK374" s="625">
        <v>1</v>
      </c>
    </row>
    <row r="375" spans="1:143" hidden="1" x14ac:dyDescent="0.2">
      <c r="O375" s="590"/>
      <c r="CG375" s="579"/>
    </row>
    <row r="376" spans="1:143" hidden="1" x14ac:dyDescent="0.2">
      <c r="O376" s="590"/>
      <c r="BT376" s="625">
        <v>1.2704931265274093</v>
      </c>
      <c r="BU376" s="625">
        <v>1.0737580330375252</v>
      </c>
      <c r="BV376" s="625">
        <v>0.99686337170488248</v>
      </c>
      <c r="BW376" s="625">
        <v>0.99024701081611466</v>
      </c>
      <c r="BX376" s="625">
        <v>1.3342343709779505</v>
      </c>
      <c r="BY376" s="625">
        <v>1.0219464382853332</v>
      </c>
      <c r="BZ376" s="625">
        <v>0.79775032244543365</v>
      </c>
      <c r="CA376" s="625">
        <v>1.3642022005277668</v>
      </c>
      <c r="CB376" s="625">
        <v>1.3642022005277665</v>
      </c>
      <c r="CC376" s="625"/>
      <c r="CD376" s="625">
        <v>1.3459825747810596</v>
      </c>
      <c r="CG376" s="579"/>
    </row>
    <row r="377" spans="1:143" hidden="1" x14ac:dyDescent="0.2">
      <c r="O377" s="590"/>
      <c r="BT377" s="625"/>
      <c r="BU377" s="625"/>
      <c r="BV377" s="625"/>
      <c r="BW377" s="625"/>
      <c r="BX377" s="625"/>
      <c r="BY377" s="625"/>
      <c r="BZ377" s="625"/>
      <c r="CA377" s="625"/>
      <c r="CB377" s="625"/>
      <c r="CC377" s="625"/>
      <c r="CD377" s="625"/>
      <c r="CG377" s="579"/>
    </row>
    <row r="378" spans="1:143" hidden="1" x14ac:dyDescent="0.2">
      <c r="O378" s="590"/>
      <c r="BT378" s="625"/>
      <c r="BU378" s="625"/>
      <c r="BV378" s="625"/>
      <c r="BW378" s="625"/>
      <c r="BX378" s="625"/>
      <c r="BY378" s="625"/>
      <c r="BZ378" s="625"/>
      <c r="CA378" s="625"/>
      <c r="CB378" s="625"/>
      <c r="CG378" s="579"/>
    </row>
    <row r="379" spans="1:143" hidden="1" x14ac:dyDescent="0.2">
      <c r="O379" s="590"/>
      <c r="CG379" s="579"/>
    </row>
    <row r="380" spans="1:143" hidden="1" x14ac:dyDescent="0.2">
      <c r="O380" s="590"/>
      <c r="CG380" s="579"/>
    </row>
    <row r="381" spans="1:143" x14ac:dyDescent="0.2">
      <c r="O381" s="590"/>
      <c r="CG381" s="579"/>
    </row>
    <row r="382" spans="1:143" x14ac:dyDescent="0.2">
      <c r="O382" s="590"/>
      <c r="CG382" s="579"/>
    </row>
    <row r="383" spans="1:143" x14ac:dyDescent="0.2">
      <c r="O383" s="590"/>
      <c r="CG383" s="579"/>
    </row>
    <row r="384" spans="1:143" x14ac:dyDescent="0.2">
      <c r="O384" s="590"/>
      <c r="CG384" s="579"/>
    </row>
    <row r="385" spans="15:85" x14ac:dyDescent="0.2">
      <c r="O385" s="590"/>
      <c r="CG385" s="579"/>
    </row>
    <row r="386" spans="15:85" x14ac:dyDescent="0.2">
      <c r="O386" s="590"/>
      <c r="CG386" s="579"/>
    </row>
    <row r="387" spans="15:85" x14ac:dyDescent="0.2">
      <c r="O387" s="590"/>
      <c r="CG387" s="579"/>
    </row>
    <row r="388" spans="15:85" x14ac:dyDescent="0.2">
      <c r="O388" s="590"/>
      <c r="CG388" s="579"/>
    </row>
    <row r="389" spans="15:85" x14ac:dyDescent="0.2">
      <c r="O389" s="590"/>
      <c r="CG389" s="579"/>
    </row>
    <row r="390" spans="15:85" x14ac:dyDescent="0.2">
      <c r="O390" s="590"/>
      <c r="CG390" s="579"/>
    </row>
    <row r="391" spans="15:85" x14ac:dyDescent="0.2">
      <c r="O391" s="590"/>
      <c r="CG391" s="579"/>
    </row>
    <row r="392" spans="15:85" x14ac:dyDescent="0.2">
      <c r="O392" s="590"/>
      <c r="CG392" s="579"/>
    </row>
    <row r="393" spans="15:85" x14ac:dyDescent="0.2">
      <c r="O393" s="590"/>
      <c r="CG393" s="579"/>
    </row>
    <row r="394" spans="15:85" x14ac:dyDescent="0.2">
      <c r="O394" s="590"/>
      <c r="CG394" s="579"/>
    </row>
    <row r="395" spans="15:85" x14ac:dyDescent="0.2">
      <c r="O395" s="590"/>
      <c r="CG395" s="579"/>
    </row>
    <row r="396" spans="15:85" x14ac:dyDescent="0.2">
      <c r="O396" s="590"/>
      <c r="CG396" s="579"/>
    </row>
    <row r="397" spans="15:85" x14ac:dyDescent="0.2">
      <c r="O397" s="590"/>
      <c r="CG397" s="579"/>
    </row>
    <row r="398" spans="15:85" x14ac:dyDescent="0.2">
      <c r="O398" s="590"/>
      <c r="CG398" s="579"/>
    </row>
    <row r="399" spans="15:85" x14ac:dyDescent="0.2">
      <c r="O399" s="590"/>
      <c r="CG399" s="579"/>
    </row>
    <row r="400" spans="15:85" x14ac:dyDescent="0.2">
      <c r="CG400" s="579"/>
    </row>
    <row r="401" spans="85:85" x14ac:dyDescent="0.2">
      <c r="CG401" s="579"/>
    </row>
    <row r="402" spans="85:85" x14ac:dyDescent="0.2">
      <c r="CG402" s="579"/>
    </row>
    <row r="403" spans="85:85" x14ac:dyDescent="0.2">
      <c r="CG403" s="579"/>
    </row>
    <row r="404" spans="85:85" x14ac:dyDescent="0.2">
      <c r="CG404" s="579"/>
    </row>
    <row r="405" spans="85:85" x14ac:dyDescent="0.2">
      <c r="CG405" s="579"/>
    </row>
    <row r="406" spans="85:85" x14ac:dyDescent="0.2">
      <c r="CG406" s="579"/>
    </row>
    <row r="407" spans="85:85" x14ac:dyDescent="0.2">
      <c r="CG407" s="579"/>
    </row>
    <row r="408" spans="85:85" x14ac:dyDescent="0.2">
      <c r="CG408" s="579"/>
    </row>
    <row r="409" spans="85:85" x14ac:dyDescent="0.2">
      <c r="CG409" s="579"/>
    </row>
    <row r="410" spans="85:85" x14ac:dyDescent="0.2">
      <c r="CG410" s="579"/>
    </row>
    <row r="411" spans="85:85" x14ac:dyDescent="0.2">
      <c r="CG411" s="579"/>
    </row>
    <row r="412" spans="85:85" x14ac:dyDescent="0.2">
      <c r="CG412" s="579"/>
    </row>
    <row r="413" spans="85:85" x14ac:dyDescent="0.2">
      <c r="CG413" s="579"/>
    </row>
    <row r="414" spans="85:85" x14ac:dyDescent="0.2">
      <c r="CG414" s="579"/>
    </row>
    <row r="415" spans="85:85" x14ac:dyDescent="0.2">
      <c r="CG415" s="579"/>
    </row>
    <row r="416" spans="85:85" x14ac:dyDescent="0.2">
      <c r="CG416" s="579"/>
    </row>
    <row r="417" spans="85:85" x14ac:dyDescent="0.2">
      <c r="CG417" s="579"/>
    </row>
    <row r="418" spans="85:85" x14ac:dyDescent="0.2">
      <c r="CG418" s="579"/>
    </row>
    <row r="419" spans="85:85" x14ac:dyDescent="0.2">
      <c r="CG419" s="579"/>
    </row>
    <row r="420" spans="85:85" x14ac:dyDescent="0.2">
      <c r="CG420" s="579"/>
    </row>
    <row r="421" spans="85:85" x14ac:dyDescent="0.2">
      <c r="CG421" s="579"/>
    </row>
    <row r="422" spans="85:85" x14ac:dyDescent="0.2">
      <c r="CG422" s="579"/>
    </row>
    <row r="423" spans="85:85" x14ac:dyDescent="0.2">
      <c r="CG423" s="579"/>
    </row>
    <row r="424" spans="85:85" x14ac:dyDescent="0.2">
      <c r="CG424" s="579"/>
    </row>
    <row r="425" spans="85:85" x14ac:dyDescent="0.2">
      <c r="CG425" s="579"/>
    </row>
    <row r="426" spans="85:85" x14ac:dyDescent="0.2">
      <c r="CG426" s="579"/>
    </row>
    <row r="427" spans="85:85" x14ac:dyDescent="0.2">
      <c r="CG427" s="579"/>
    </row>
    <row r="428" spans="85:85" x14ac:dyDescent="0.2">
      <c r="CG428" s="579"/>
    </row>
    <row r="429" spans="85:85" x14ac:dyDescent="0.2">
      <c r="CG429" s="579"/>
    </row>
    <row r="430" spans="85:85" x14ac:dyDescent="0.2">
      <c r="CG430" s="579"/>
    </row>
    <row r="431" spans="85:85" x14ac:dyDescent="0.2">
      <c r="CG431" s="579"/>
    </row>
    <row r="432" spans="85:85" x14ac:dyDescent="0.2">
      <c r="CG432" s="579"/>
    </row>
    <row r="433" spans="85:85" x14ac:dyDescent="0.2">
      <c r="CG433" s="579"/>
    </row>
    <row r="434" spans="85:85" x14ac:dyDescent="0.2">
      <c r="CG434" s="579"/>
    </row>
    <row r="435" spans="85:85" x14ac:dyDescent="0.2">
      <c r="CG435" s="579"/>
    </row>
    <row r="436" spans="85:85" x14ac:dyDescent="0.2">
      <c r="CG436" s="579"/>
    </row>
    <row r="437" spans="85:85" x14ac:dyDescent="0.2">
      <c r="CG437" s="579"/>
    </row>
    <row r="438" spans="85:85" x14ac:dyDescent="0.2">
      <c r="CG438" s="579"/>
    </row>
    <row r="439" spans="85:85" x14ac:dyDescent="0.2">
      <c r="CG439" s="579"/>
    </row>
    <row r="440" spans="85:85" x14ac:dyDescent="0.2">
      <c r="CG440" s="579"/>
    </row>
    <row r="441" spans="85:85" x14ac:dyDescent="0.2">
      <c r="CG441" s="579"/>
    </row>
    <row r="442" spans="85:85" x14ac:dyDescent="0.2">
      <c r="CG442" s="579"/>
    </row>
    <row r="443" spans="85:85" x14ac:dyDescent="0.2">
      <c r="CG443" s="579"/>
    </row>
    <row r="444" spans="85:85" x14ac:dyDescent="0.2">
      <c r="CG444" s="579"/>
    </row>
    <row r="445" spans="85:85" x14ac:dyDescent="0.2">
      <c r="CG445" s="579"/>
    </row>
    <row r="446" spans="85:85" x14ac:dyDescent="0.2">
      <c r="CG446" s="579"/>
    </row>
    <row r="447" spans="85:85" x14ac:dyDescent="0.2">
      <c r="CG447" s="579"/>
    </row>
    <row r="448" spans="85:85" x14ac:dyDescent="0.2">
      <c r="CG448" s="579"/>
    </row>
    <row r="449" spans="85:85" x14ac:dyDescent="0.2">
      <c r="CG449" s="579"/>
    </row>
    <row r="450" spans="85:85" x14ac:dyDescent="0.2">
      <c r="CG450" s="579"/>
    </row>
    <row r="451" spans="85:85" x14ac:dyDescent="0.2">
      <c r="CG451" s="579"/>
    </row>
    <row r="452" spans="85:85" x14ac:dyDescent="0.2">
      <c r="CG452" s="579"/>
    </row>
    <row r="453" spans="85:85" x14ac:dyDescent="0.2">
      <c r="CG453" s="579"/>
    </row>
    <row r="454" spans="85:85" x14ac:dyDescent="0.2">
      <c r="CG454" s="579"/>
    </row>
    <row r="455" spans="85:85" x14ac:dyDescent="0.2">
      <c r="CG455" s="579"/>
    </row>
    <row r="456" spans="85:85" x14ac:dyDescent="0.2">
      <c r="CG456" s="579"/>
    </row>
    <row r="457" spans="85:85" x14ac:dyDescent="0.2">
      <c r="CG457" s="579"/>
    </row>
    <row r="458" spans="85:85" x14ac:dyDescent="0.2">
      <c r="CG458" s="579"/>
    </row>
    <row r="459" spans="85:85" x14ac:dyDescent="0.2">
      <c r="CG459" s="579"/>
    </row>
    <row r="460" spans="85:85" x14ac:dyDescent="0.2">
      <c r="CG460" s="579"/>
    </row>
    <row r="461" spans="85:85" x14ac:dyDescent="0.2">
      <c r="CG461" s="579"/>
    </row>
    <row r="462" spans="85:85" x14ac:dyDescent="0.2">
      <c r="CG462" s="579"/>
    </row>
    <row r="463" spans="85:85" x14ac:dyDescent="0.2">
      <c r="CG463" s="579"/>
    </row>
    <row r="464" spans="85:85" x14ac:dyDescent="0.2">
      <c r="CG464" s="579"/>
    </row>
    <row r="465" spans="85:85" x14ac:dyDescent="0.2">
      <c r="CG465" s="579"/>
    </row>
    <row r="466" spans="85:85" x14ac:dyDescent="0.2">
      <c r="CG466" s="579"/>
    </row>
    <row r="467" spans="85:85" x14ac:dyDescent="0.2">
      <c r="CG467" s="579"/>
    </row>
    <row r="468" spans="85:85" x14ac:dyDescent="0.2">
      <c r="CG468" s="579"/>
    </row>
    <row r="469" spans="85:85" x14ac:dyDescent="0.2">
      <c r="CG469" s="579"/>
    </row>
    <row r="470" spans="85:85" x14ac:dyDescent="0.2">
      <c r="CG470" s="579"/>
    </row>
    <row r="471" spans="85:85" x14ac:dyDescent="0.2">
      <c r="CG471" s="579"/>
    </row>
    <row r="472" spans="85:85" x14ac:dyDescent="0.2">
      <c r="CG472" s="579"/>
    </row>
    <row r="473" spans="85:85" x14ac:dyDescent="0.2">
      <c r="CG473" s="579"/>
    </row>
    <row r="474" spans="85:85" x14ac:dyDescent="0.2">
      <c r="CG474" s="579"/>
    </row>
    <row r="475" spans="85:85" x14ac:dyDescent="0.2">
      <c r="CG475" s="579"/>
    </row>
    <row r="476" spans="85:85" x14ac:dyDescent="0.2">
      <c r="CG476" s="579"/>
    </row>
    <row r="477" spans="85:85" x14ac:dyDescent="0.2">
      <c r="CG477" s="579"/>
    </row>
    <row r="478" spans="85:85" x14ac:dyDescent="0.2">
      <c r="CG478" s="579"/>
    </row>
    <row r="479" spans="85:85" x14ac:dyDescent="0.2">
      <c r="CG479" s="579"/>
    </row>
    <row r="480" spans="85:85" x14ac:dyDescent="0.2">
      <c r="CG480" s="579"/>
    </row>
    <row r="481" spans="85:85" x14ac:dyDescent="0.2">
      <c r="CG481" s="579"/>
    </row>
    <row r="482" spans="85:85" x14ac:dyDescent="0.2">
      <c r="CG482" s="579"/>
    </row>
    <row r="483" spans="85:85" x14ac:dyDescent="0.2">
      <c r="CG483" s="579"/>
    </row>
    <row r="484" spans="85:85" x14ac:dyDescent="0.2">
      <c r="CG484" s="579"/>
    </row>
    <row r="485" spans="85:85" x14ac:dyDescent="0.2">
      <c r="CG485" s="579"/>
    </row>
    <row r="486" spans="85:85" x14ac:dyDescent="0.2">
      <c r="CG486" s="579"/>
    </row>
    <row r="487" spans="85:85" x14ac:dyDescent="0.2">
      <c r="CG487" s="579"/>
    </row>
    <row r="488" spans="85:85" x14ac:dyDescent="0.2">
      <c r="CG488" s="579"/>
    </row>
    <row r="489" spans="85:85" x14ac:dyDescent="0.2">
      <c r="CG489" s="579"/>
    </row>
    <row r="490" spans="85:85" x14ac:dyDescent="0.2">
      <c r="CG490" s="579"/>
    </row>
    <row r="491" spans="85:85" x14ac:dyDescent="0.2">
      <c r="CG491" s="579"/>
    </row>
    <row r="492" spans="85:85" x14ac:dyDescent="0.2">
      <c r="CG492" s="579"/>
    </row>
    <row r="493" spans="85:85" x14ac:dyDescent="0.2">
      <c r="CG493" s="579"/>
    </row>
    <row r="494" spans="85:85" x14ac:dyDescent="0.2">
      <c r="CG494" s="579"/>
    </row>
    <row r="495" spans="85:85" x14ac:dyDescent="0.2">
      <c r="CG495" s="579"/>
    </row>
    <row r="496" spans="85:85" x14ac:dyDescent="0.2">
      <c r="CG496" s="579"/>
    </row>
    <row r="497" spans="85:85" x14ac:dyDescent="0.2">
      <c r="CG497" s="579"/>
    </row>
    <row r="498" spans="85:85" x14ac:dyDescent="0.2">
      <c r="CG498" s="579"/>
    </row>
    <row r="499" spans="85:85" x14ac:dyDescent="0.2">
      <c r="CG499" s="579"/>
    </row>
    <row r="500" spans="85:85" x14ac:dyDescent="0.2">
      <c r="CG500" s="579"/>
    </row>
    <row r="501" spans="85:85" x14ac:dyDescent="0.2">
      <c r="CG501" s="579"/>
    </row>
    <row r="502" spans="85:85" x14ac:dyDescent="0.2">
      <c r="CG502" s="579"/>
    </row>
    <row r="503" spans="85:85" x14ac:dyDescent="0.2">
      <c r="CG503" s="579"/>
    </row>
    <row r="504" spans="85:85" x14ac:dyDescent="0.2">
      <c r="CG504" s="579"/>
    </row>
    <row r="505" spans="85:85" x14ac:dyDescent="0.2">
      <c r="CG505" s="579"/>
    </row>
    <row r="506" spans="85:85" x14ac:dyDescent="0.2">
      <c r="CG506" s="579"/>
    </row>
    <row r="507" spans="85:85" x14ac:dyDescent="0.2">
      <c r="CG507" s="579"/>
    </row>
    <row r="508" spans="85:85" x14ac:dyDescent="0.2">
      <c r="CG508" s="579"/>
    </row>
    <row r="509" spans="85:85" x14ac:dyDescent="0.2">
      <c r="CG509" s="579"/>
    </row>
    <row r="510" spans="85:85" x14ac:dyDescent="0.2">
      <c r="CG510" s="579"/>
    </row>
    <row r="511" spans="85:85" x14ac:dyDescent="0.2">
      <c r="CG511" s="579"/>
    </row>
    <row r="512" spans="85:85" x14ac:dyDescent="0.2">
      <c r="CG512" s="579"/>
    </row>
    <row r="513" spans="85:85" x14ac:dyDescent="0.2">
      <c r="CG513" s="579"/>
    </row>
    <row r="514" spans="85:85" x14ac:dyDescent="0.2">
      <c r="CG514" s="579"/>
    </row>
    <row r="515" spans="85:85" x14ac:dyDescent="0.2">
      <c r="CG515" s="579"/>
    </row>
    <row r="516" spans="85:85" x14ac:dyDescent="0.2">
      <c r="CG516" s="579"/>
    </row>
    <row r="517" spans="85:85" x14ac:dyDescent="0.2">
      <c r="CG517" s="579"/>
    </row>
    <row r="518" spans="85:85" x14ac:dyDescent="0.2">
      <c r="CG518" s="579"/>
    </row>
    <row r="519" spans="85:85" x14ac:dyDescent="0.2">
      <c r="CG519" s="579"/>
    </row>
    <row r="520" spans="85:85" x14ac:dyDescent="0.2">
      <c r="CG520" s="579"/>
    </row>
    <row r="521" spans="85:85" x14ac:dyDescent="0.2">
      <c r="CG521" s="579"/>
    </row>
    <row r="522" spans="85:85" x14ac:dyDescent="0.2">
      <c r="CG522" s="579"/>
    </row>
    <row r="523" spans="85:85" x14ac:dyDescent="0.2">
      <c r="CG523" s="579"/>
    </row>
    <row r="524" spans="85:85" x14ac:dyDescent="0.2">
      <c r="CG524" s="579"/>
    </row>
    <row r="525" spans="85:85" x14ac:dyDescent="0.2">
      <c r="CG525" s="579"/>
    </row>
    <row r="526" spans="85:85" x14ac:dyDescent="0.2">
      <c r="CG526" s="579"/>
    </row>
    <row r="527" spans="85:85" x14ac:dyDescent="0.2">
      <c r="CG527" s="579"/>
    </row>
    <row r="528" spans="85:85" x14ac:dyDescent="0.2">
      <c r="CG528" s="579"/>
    </row>
    <row r="529" spans="85:85" x14ac:dyDescent="0.2">
      <c r="CG529" s="579"/>
    </row>
    <row r="530" spans="85:85" x14ac:dyDescent="0.2">
      <c r="CG530" s="579"/>
    </row>
    <row r="531" spans="85:85" x14ac:dyDescent="0.2">
      <c r="CG531" s="579"/>
    </row>
    <row r="532" spans="85:85" x14ac:dyDescent="0.2">
      <c r="CG532" s="579"/>
    </row>
    <row r="533" spans="85:85" x14ac:dyDescent="0.2">
      <c r="CG533" s="579"/>
    </row>
    <row r="534" spans="85:85" x14ac:dyDescent="0.2">
      <c r="CG534" s="579"/>
    </row>
    <row r="535" spans="85:85" x14ac:dyDescent="0.2">
      <c r="CG535" s="579"/>
    </row>
    <row r="536" spans="85:85" x14ac:dyDescent="0.2">
      <c r="CG536" s="579"/>
    </row>
    <row r="537" spans="85:85" x14ac:dyDescent="0.2">
      <c r="CG537" s="579"/>
    </row>
    <row r="538" spans="85:85" x14ac:dyDescent="0.2">
      <c r="CG538" s="579"/>
    </row>
    <row r="539" spans="85:85" x14ac:dyDescent="0.2">
      <c r="CG539" s="579"/>
    </row>
    <row r="540" spans="85:85" x14ac:dyDescent="0.2">
      <c r="CG540" s="579"/>
    </row>
    <row r="541" spans="85:85" x14ac:dyDescent="0.2">
      <c r="CG541" s="579"/>
    </row>
    <row r="542" spans="85:85" x14ac:dyDescent="0.2">
      <c r="CG542" s="579"/>
    </row>
    <row r="543" spans="85:85" x14ac:dyDescent="0.2">
      <c r="CG543" s="579"/>
    </row>
    <row r="544" spans="85:85" x14ac:dyDescent="0.2">
      <c r="CG544" s="579"/>
    </row>
    <row r="545" spans="85:85" x14ac:dyDescent="0.2">
      <c r="CG545" s="579"/>
    </row>
    <row r="546" spans="85:85" x14ac:dyDescent="0.2">
      <c r="CG546" s="579"/>
    </row>
    <row r="547" spans="85:85" x14ac:dyDescent="0.2">
      <c r="CG547" s="579"/>
    </row>
    <row r="548" spans="85:85" x14ac:dyDescent="0.2">
      <c r="CG548" s="579"/>
    </row>
    <row r="549" spans="85:85" x14ac:dyDescent="0.2">
      <c r="CG549" s="579"/>
    </row>
    <row r="550" spans="85:85" x14ac:dyDescent="0.2">
      <c r="CG550" s="579"/>
    </row>
    <row r="551" spans="85:85" x14ac:dyDescent="0.2">
      <c r="CG551" s="579"/>
    </row>
    <row r="552" spans="85:85" x14ac:dyDescent="0.2">
      <c r="CG552" s="579"/>
    </row>
    <row r="553" spans="85:85" x14ac:dyDescent="0.2">
      <c r="CG553" s="579"/>
    </row>
    <row r="554" spans="85:85" x14ac:dyDescent="0.2">
      <c r="CG554" s="579"/>
    </row>
    <row r="555" spans="85:85" x14ac:dyDescent="0.2">
      <c r="CG555" s="579"/>
    </row>
    <row r="556" spans="85:85" x14ac:dyDescent="0.2">
      <c r="CG556" s="579"/>
    </row>
    <row r="557" spans="85:85" x14ac:dyDescent="0.2">
      <c r="CG557" s="579"/>
    </row>
    <row r="558" spans="85:85" x14ac:dyDescent="0.2">
      <c r="CG558" s="579"/>
    </row>
    <row r="559" spans="85:85" x14ac:dyDescent="0.2">
      <c r="CG559" s="579"/>
    </row>
    <row r="560" spans="85:85" x14ac:dyDescent="0.2">
      <c r="CG560" s="579"/>
    </row>
    <row r="561" spans="85:85" x14ac:dyDescent="0.2">
      <c r="CG561" s="579"/>
    </row>
    <row r="562" spans="85:85" x14ac:dyDescent="0.2">
      <c r="CG562" s="579"/>
    </row>
    <row r="563" spans="85:85" x14ac:dyDescent="0.2">
      <c r="CG563" s="579"/>
    </row>
    <row r="564" spans="85:85" x14ac:dyDescent="0.2">
      <c r="CG564" s="579"/>
    </row>
    <row r="565" spans="85:85" x14ac:dyDescent="0.2">
      <c r="CG565" s="579"/>
    </row>
    <row r="566" spans="85:85" x14ac:dyDescent="0.2">
      <c r="CG566" s="579"/>
    </row>
    <row r="567" spans="85:85" x14ac:dyDescent="0.2">
      <c r="CG567" s="579"/>
    </row>
    <row r="568" spans="85:85" x14ac:dyDescent="0.2">
      <c r="CG568" s="579"/>
    </row>
    <row r="569" spans="85:85" x14ac:dyDescent="0.2">
      <c r="CG569" s="579"/>
    </row>
    <row r="570" spans="85:85" x14ac:dyDescent="0.2">
      <c r="CG570" s="579"/>
    </row>
    <row r="571" spans="85:85" x14ac:dyDescent="0.2">
      <c r="CG571" s="579"/>
    </row>
    <row r="572" spans="85:85" x14ac:dyDescent="0.2">
      <c r="CG572" s="579"/>
    </row>
    <row r="573" spans="85:85" x14ac:dyDescent="0.2">
      <c r="CG573" s="579"/>
    </row>
    <row r="574" spans="85:85" x14ac:dyDescent="0.2">
      <c r="CG574" s="579"/>
    </row>
    <row r="575" spans="85:85" x14ac:dyDescent="0.2">
      <c r="CG575" s="579"/>
    </row>
    <row r="576" spans="85:85" x14ac:dyDescent="0.2">
      <c r="CG576" s="579"/>
    </row>
    <row r="577" spans="85:85" x14ac:dyDescent="0.2">
      <c r="CG577" s="579"/>
    </row>
    <row r="578" spans="85:85" x14ac:dyDescent="0.2">
      <c r="CG578" s="579"/>
    </row>
    <row r="579" spans="85:85" x14ac:dyDescent="0.2">
      <c r="CG579" s="579"/>
    </row>
    <row r="580" spans="85:85" x14ac:dyDescent="0.2">
      <c r="CG580" s="579"/>
    </row>
    <row r="581" spans="85:85" x14ac:dyDescent="0.2">
      <c r="CG581" s="579"/>
    </row>
    <row r="582" spans="85:85" x14ac:dyDescent="0.2">
      <c r="CG582" s="579"/>
    </row>
    <row r="583" spans="85:85" x14ac:dyDescent="0.2">
      <c r="CG583" s="579"/>
    </row>
    <row r="584" spans="85:85" x14ac:dyDescent="0.2">
      <c r="CG584" s="579"/>
    </row>
    <row r="585" spans="85:85" x14ac:dyDescent="0.2">
      <c r="CG585" s="579"/>
    </row>
    <row r="586" spans="85:85" x14ac:dyDescent="0.2">
      <c r="CG586" s="579"/>
    </row>
    <row r="587" spans="85:85" x14ac:dyDescent="0.2">
      <c r="CG587" s="579"/>
    </row>
    <row r="588" spans="85:85" x14ac:dyDescent="0.2">
      <c r="CG588" s="579"/>
    </row>
    <row r="589" spans="85:85" x14ac:dyDescent="0.2">
      <c r="CG589" s="579"/>
    </row>
    <row r="590" spans="85:85" x14ac:dyDescent="0.2">
      <c r="CG590" s="579"/>
    </row>
    <row r="591" spans="85:85" x14ac:dyDescent="0.2">
      <c r="CG591" s="579"/>
    </row>
    <row r="592" spans="85:85" x14ac:dyDescent="0.2">
      <c r="CG592" s="579"/>
    </row>
    <row r="593" spans="85:85" x14ac:dyDescent="0.2">
      <c r="CG593" s="579"/>
    </row>
    <row r="594" spans="85:85" x14ac:dyDescent="0.2">
      <c r="CG594" s="579"/>
    </row>
    <row r="595" spans="85:85" x14ac:dyDescent="0.2">
      <c r="CG595" s="579"/>
    </row>
    <row r="596" spans="85:85" x14ac:dyDescent="0.2">
      <c r="CG596" s="579"/>
    </row>
    <row r="597" spans="85:85" x14ac:dyDescent="0.2">
      <c r="CG597" s="579"/>
    </row>
    <row r="598" spans="85:85" x14ac:dyDescent="0.2">
      <c r="CG598" s="579"/>
    </row>
    <row r="599" spans="85:85" x14ac:dyDescent="0.2">
      <c r="CG599" s="579"/>
    </row>
    <row r="600" spans="85:85" x14ac:dyDescent="0.2">
      <c r="CG600" s="579"/>
    </row>
    <row r="601" spans="85:85" x14ac:dyDescent="0.2">
      <c r="CG601" s="579"/>
    </row>
    <row r="602" spans="85:85" x14ac:dyDescent="0.2">
      <c r="CG602" s="579"/>
    </row>
    <row r="603" spans="85:85" x14ac:dyDescent="0.2">
      <c r="CG603" s="579"/>
    </row>
    <row r="604" spans="85:85" x14ac:dyDescent="0.2">
      <c r="CG604" s="579"/>
    </row>
    <row r="605" spans="85:85" x14ac:dyDescent="0.2">
      <c r="CG605" s="579"/>
    </row>
    <row r="606" spans="85:85" x14ac:dyDescent="0.2">
      <c r="CG606" s="579"/>
    </row>
    <row r="607" spans="85:85" x14ac:dyDescent="0.2">
      <c r="CG607" s="579"/>
    </row>
    <row r="608" spans="85:85" x14ac:dyDescent="0.2">
      <c r="CG608" s="579"/>
    </row>
    <row r="609" spans="85:85" x14ac:dyDescent="0.2">
      <c r="CG609" s="579"/>
    </row>
    <row r="610" spans="85:85" x14ac:dyDescent="0.2">
      <c r="CG610" s="579"/>
    </row>
    <row r="611" spans="85:85" x14ac:dyDescent="0.2">
      <c r="CG611" s="579"/>
    </row>
    <row r="612" spans="85:85" x14ac:dyDescent="0.2">
      <c r="CG612" s="579"/>
    </row>
    <row r="613" spans="85:85" x14ac:dyDescent="0.2">
      <c r="CG613" s="579"/>
    </row>
    <row r="614" spans="85:85" x14ac:dyDescent="0.2">
      <c r="CG614" s="579"/>
    </row>
    <row r="615" spans="85:85" x14ac:dyDescent="0.2">
      <c r="CG615" s="579"/>
    </row>
    <row r="616" spans="85:85" x14ac:dyDescent="0.2">
      <c r="CG616" s="579"/>
    </row>
    <row r="617" spans="85:85" x14ac:dyDescent="0.2">
      <c r="CG617" s="579"/>
    </row>
    <row r="618" spans="85:85" x14ac:dyDescent="0.2">
      <c r="CG618" s="579"/>
    </row>
    <row r="619" spans="85:85" x14ac:dyDescent="0.2">
      <c r="CG619" s="579"/>
    </row>
    <row r="620" spans="85:85" x14ac:dyDescent="0.2">
      <c r="CG620" s="579"/>
    </row>
    <row r="621" spans="85:85" x14ac:dyDescent="0.2">
      <c r="CG621" s="579"/>
    </row>
    <row r="622" spans="85:85" x14ac:dyDescent="0.2">
      <c r="CG622" s="579"/>
    </row>
    <row r="623" spans="85:85" x14ac:dyDescent="0.2">
      <c r="CG623" s="579"/>
    </row>
    <row r="624" spans="85:85" x14ac:dyDescent="0.2">
      <c r="CG624" s="579"/>
    </row>
    <row r="625" spans="85:85" x14ac:dyDescent="0.2">
      <c r="CG625" s="579"/>
    </row>
    <row r="626" spans="85:85" x14ac:dyDescent="0.2">
      <c r="CG626" s="579"/>
    </row>
    <row r="627" spans="85:85" x14ac:dyDescent="0.2">
      <c r="CG627" s="579"/>
    </row>
    <row r="628" spans="85:85" x14ac:dyDescent="0.2">
      <c r="CG628" s="579"/>
    </row>
    <row r="629" spans="85:85" x14ac:dyDescent="0.2">
      <c r="CG629" s="579"/>
    </row>
    <row r="630" spans="85:85" x14ac:dyDescent="0.2">
      <c r="CG630" s="579"/>
    </row>
    <row r="631" spans="85:85" x14ac:dyDescent="0.2">
      <c r="CG631" s="579"/>
    </row>
    <row r="632" spans="85:85" x14ac:dyDescent="0.2">
      <c r="CG632" s="579"/>
    </row>
    <row r="633" spans="85:85" x14ac:dyDescent="0.2">
      <c r="CG633" s="579"/>
    </row>
    <row r="634" spans="85:85" x14ac:dyDescent="0.2">
      <c r="CG634" s="579"/>
    </row>
    <row r="635" spans="85:85" x14ac:dyDescent="0.2">
      <c r="CG635" s="579"/>
    </row>
    <row r="636" spans="85:85" x14ac:dyDescent="0.2">
      <c r="CG636" s="579"/>
    </row>
    <row r="637" spans="85:85" x14ac:dyDescent="0.2">
      <c r="CG637" s="579"/>
    </row>
    <row r="638" spans="85:85" x14ac:dyDescent="0.2">
      <c r="CG638" s="579"/>
    </row>
    <row r="639" spans="85:85" x14ac:dyDescent="0.2">
      <c r="CG639" s="579"/>
    </row>
    <row r="640" spans="85:85" x14ac:dyDescent="0.2">
      <c r="CG640" s="579"/>
    </row>
    <row r="641" spans="85:85" x14ac:dyDescent="0.2">
      <c r="CG641" s="579"/>
    </row>
    <row r="642" spans="85:85" x14ac:dyDescent="0.2">
      <c r="CG642" s="579"/>
    </row>
    <row r="643" spans="85:85" x14ac:dyDescent="0.2">
      <c r="CG643" s="579"/>
    </row>
    <row r="644" spans="85:85" x14ac:dyDescent="0.2">
      <c r="CG644" s="579"/>
    </row>
    <row r="645" spans="85:85" x14ac:dyDescent="0.2">
      <c r="CG645" s="579"/>
    </row>
    <row r="646" spans="85:85" x14ac:dyDescent="0.2">
      <c r="CG646" s="579"/>
    </row>
    <row r="647" spans="85:85" x14ac:dyDescent="0.2">
      <c r="CG647" s="579"/>
    </row>
    <row r="648" spans="85:85" x14ac:dyDescent="0.2">
      <c r="CG648" s="579"/>
    </row>
    <row r="649" spans="85:85" x14ac:dyDescent="0.2">
      <c r="CG649" s="579"/>
    </row>
    <row r="650" spans="85:85" x14ac:dyDescent="0.2">
      <c r="CG650" s="579"/>
    </row>
    <row r="651" spans="85:85" x14ac:dyDescent="0.2">
      <c r="CG651" s="579"/>
    </row>
    <row r="652" spans="85:85" x14ac:dyDescent="0.2">
      <c r="CG652" s="579"/>
    </row>
    <row r="653" spans="85:85" x14ac:dyDescent="0.2">
      <c r="CG653" s="579"/>
    </row>
    <row r="654" spans="85:85" x14ac:dyDescent="0.2">
      <c r="CG654" s="579"/>
    </row>
    <row r="655" spans="85:85" x14ac:dyDescent="0.2">
      <c r="CG655" s="579"/>
    </row>
    <row r="656" spans="85:85" x14ac:dyDescent="0.2">
      <c r="CG656" s="579"/>
    </row>
    <row r="657" spans="85:85" x14ac:dyDescent="0.2">
      <c r="CG657" s="579"/>
    </row>
    <row r="658" spans="85:85" x14ac:dyDescent="0.2">
      <c r="CG658" s="579"/>
    </row>
    <row r="659" spans="85:85" x14ac:dyDescent="0.2">
      <c r="CG659" s="579"/>
    </row>
    <row r="660" spans="85:85" x14ac:dyDescent="0.2">
      <c r="CG660" s="579"/>
    </row>
    <row r="661" spans="85:85" x14ac:dyDescent="0.2">
      <c r="CG661" s="579"/>
    </row>
    <row r="662" spans="85:85" x14ac:dyDescent="0.2">
      <c r="CG662" s="579"/>
    </row>
    <row r="663" spans="85:85" x14ac:dyDescent="0.2">
      <c r="CG663" s="579"/>
    </row>
    <row r="664" spans="85:85" x14ac:dyDescent="0.2">
      <c r="CG664" s="579"/>
    </row>
    <row r="665" spans="85:85" x14ac:dyDescent="0.2">
      <c r="CG665" s="579"/>
    </row>
    <row r="666" spans="85:85" x14ac:dyDescent="0.2">
      <c r="CG666" s="579"/>
    </row>
    <row r="667" spans="85:85" x14ac:dyDescent="0.2">
      <c r="CG667" s="579"/>
    </row>
    <row r="668" spans="85:85" x14ac:dyDescent="0.2">
      <c r="CG668" s="579"/>
    </row>
    <row r="669" spans="85:85" x14ac:dyDescent="0.2">
      <c r="CG669" s="579"/>
    </row>
    <row r="670" spans="85:85" x14ac:dyDescent="0.2">
      <c r="CG670" s="579"/>
    </row>
    <row r="671" spans="85:85" x14ac:dyDescent="0.2">
      <c r="CG671" s="579"/>
    </row>
    <row r="672" spans="85:85" x14ac:dyDescent="0.2">
      <c r="CG672" s="579"/>
    </row>
    <row r="673" spans="85:85" x14ac:dyDescent="0.2">
      <c r="CG673" s="579"/>
    </row>
    <row r="674" spans="85:85" x14ac:dyDescent="0.2">
      <c r="CG674" s="579"/>
    </row>
    <row r="675" spans="85:85" x14ac:dyDescent="0.2">
      <c r="CG675" s="579"/>
    </row>
    <row r="676" spans="85:85" x14ac:dyDescent="0.2">
      <c r="CG676" s="579"/>
    </row>
    <row r="677" spans="85:85" x14ac:dyDescent="0.2">
      <c r="CG677" s="579"/>
    </row>
    <row r="678" spans="85:85" x14ac:dyDescent="0.2">
      <c r="CG678" s="579"/>
    </row>
    <row r="679" spans="85:85" x14ac:dyDescent="0.2">
      <c r="CG679" s="579"/>
    </row>
    <row r="680" spans="85:85" x14ac:dyDescent="0.2">
      <c r="CG680" s="579"/>
    </row>
    <row r="681" spans="85:85" x14ac:dyDescent="0.2">
      <c r="CG681" s="579"/>
    </row>
    <row r="682" spans="85:85" x14ac:dyDescent="0.2">
      <c r="CG682" s="579"/>
    </row>
    <row r="683" spans="85:85" x14ac:dyDescent="0.2">
      <c r="CG683" s="579"/>
    </row>
    <row r="684" spans="85:85" x14ac:dyDescent="0.2">
      <c r="CG684" s="579"/>
    </row>
    <row r="685" spans="85:85" x14ac:dyDescent="0.2">
      <c r="CG685" s="579"/>
    </row>
    <row r="686" spans="85:85" x14ac:dyDescent="0.2">
      <c r="CG686" s="579"/>
    </row>
    <row r="687" spans="85:85" x14ac:dyDescent="0.2">
      <c r="CG687" s="579"/>
    </row>
    <row r="688" spans="85:85" x14ac:dyDescent="0.2">
      <c r="CG688" s="579"/>
    </row>
    <row r="689" spans="85:85" x14ac:dyDescent="0.2">
      <c r="CG689" s="579"/>
    </row>
    <row r="690" spans="85:85" x14ac:dyDescent="0.2">
      <c r="CG690" s="579"/>
    </row>
    <row r="691" spans="85:85" x14ac:dyDescent="0.2">
      <c r="CG691" s="579"/>
    </row>
    <row r="692" spans="85:85" x14ac:dyDescent="0.2">
      <c r="CG692" s="579"/>
    </row>
    <row r="693" spans="85:85" x14ac:dyDescent="0.2">
      <c r="CG693" s="579"/>
    </row>
    <row r="694" spans="85:85" x14ac:dyDescent="0.2">
      <c r="CG694" s="579"/>
    </row>
    <row r="695" spans="85:85" x14ac:dyDescent="0.2">
      <c r="CG695" s="579"/>
    </row>
    <row r="696" spans="85:85" x14ac:dyDescent="0.2">
      <c r="CG696" s="579"/>
    </row>
    <row r="697" spans="85:85" x14ac:dyDescent="0.2">
      <c r="CG697" s="579"/>
    </row>
    <row r="698" spans="85:85" x14ac:dyDescent="0.2">
      <c r="CG698" s="579"/>
    </row>
    <row r="699" spans="85:85" x14ac:dyDescent="0.2">
      <c r="CG699" s="579"/>
    </row>
    <row r="700" spans="85:85" x14ac:dyDescent="0.2">
      <c r="CG700" s="579"/>
    </row>
    <row r="701" spans="85:85" x14ac:dyDescent="0.2">
      <c r="CG701" s="579"/>
    </row>
    <row r="702" spans="85:85" x14ac:dyDescent="0.2">
      <c r="CG702" s="579"/>
    </row>
    <row r="703" spans="85:85" x14ac:dyDescent="0.2">
      <c r="CG703" s="579"/>
    </row>
    <row r="704" spans="85:85" x14ac:dyDescent="0.2">
      <c r="CG704" s="579"/>
    </row>
    <row r="705" spans="85:85" x14ac:dyDescent="0.2">
      <c r="CG705" s="579"/>
    </row>
    <row r="706" spans="85:85" x14ac:dyDescent="0.2">
      <c r="CG706" s="579"/>
    </row>
    <row r="707" spans="85:85" x14ac:dyDescent="0.2">
      <c r="CG707" s="579"/>
    </row>
    <row r="708" spans="85:85" x14ac:dyDescent="0.2">
      <c r="CG708" s="579"/>
    </row>
    <row r="709" spans="85:85" x14ac:dyDescent="0.2">
      <c r="CG709" s="579"/>
    </row>
    <row r="710" spans="85:85" x14ac:dyDescent="0.2">
      <c r="CG710" s="579"/>
    </row>
    <row r="711" spans="85:85" x14ac:dyDescent="0.2">
      <c r="CG711" s="579"/>
    </row>
    <row r="712" spans="85:85" x14ac:dyDescent="0.2">
      <c r="CG712" s="579"/>
    </row>
    <row r="713" spans="85:85" x14ac:dyDescent="0.2">
      <c r="CG713" s="579"/>
    </row>
    <row r="714" spans="85:85" x14ac:dyDescent="0.2">
      <c r="CG714" s="579"/>
    </row>
    <row r="715" spans="85:85" x14ac:dyDescent="0.2">
      <c r="CG715" s="579"/>
    </row>
    <row r="716" spans="85:85" x14ac:dyDescent="0.2">
      <c r="CG716" s="579"/>
    </row>
    <row r="717" spans="85:85" x14ac:dyDescent="0.2">
      <c r="CG717" s="579"/>
    </row>
    <row r="718" spans="85:85" x14ac:dyDescent="0.2">
      <c r="CG718" s="579"/>
    </row>
    <row r="719" spans="85:85" x14ac:dyDescent="0.2">
      <c r="CG719" s="579"/>
    </row>
    <row r="720" spans="85:85" x14ac:dyDescent="0.2">
      <c r="CG720" s="579"/>
    </row>
    <row r="721" spans="85:85" x14ac:dyDescent="0.2">
      <c r="CG721" s="579"/>
    </row>
    <row r="722" spans="85:85" x14ac:dyDescent="0.2">
      <c r="CG722" s="579"/>
    </row>
    <row r="723" spans="85:85" x14ac:dyDescent="0.2">
      <c r="CG723" s="579"/>
    </row>
    <row r="724" spans="85:85" x14ac:dyDescent="0.2">
      <c r="CG724" s="579"/>
    </row>
    <row r="725" spans="85:85" x14ac:dyDescent="0.2">
      <c r="CG725" s="579"/>
    </row>
    <row r="726" spans="85:85" x14ac:dyDescent="0.2">
      <c r="CG726" s="579"/>
    </row>
    <row r="727" spans="85:85" x14ac:dyDescent="0.2">
      <c r="CG727" s="579"/>
    </row>
    <row r="728" spans="85:85" x14ac:dyDescent="0.2">
      <c r="CG728" s="579"/>
    </row>
    <row r="729" spans="85:85" x14ac:dyDescent="0.2">
      <c r="CG729" s="579"/>
    </row>
    <row r="730" spans="85:85" x14ac:dyDescent="0.2">
      <c r="CG730" s="579"/>
    </row>
    <row r="731" spans="85:85" x14ac:dyDescent="0.2">
      <c r="CG731" s="579"/>
    </row>
    <row r="732" spans="85:85" x14ac:dyDescent="0.2">
      <c r="CG732" s="579"/>
    </row>
    <row r="733" spans="85:85" x14ac:dyDescent="0.2">
      <c r="CG733" s="579"/>
    </row>
    <row r="734" spans="85:85" x14ac:dyDescent="0.2">
      <c r="CG734" s="579"/>
    </row>
    <row r="735" spans="85:85" x14ac:dyDescent="0.2">
      <c r="CG735" s="579"/>
    </row>
    <row r="736" spans="85:85" x14ac:dyDescent="0.2">
      <c r="CG736" s="579"/>
    </row>
    <row r="737" spans="85:85" x14ac:dyDescent="0.2">
      <c r="CG737" s="579"/>
    </row>
    <row r="738" spans="85:85" x14ac:dyDescent="0.2">
      <c r="CG738" s="579"/>
    </row>
    <row r="739" spans="85:85" x14ac:dyDescent="0.2">
      <c r="CG739" s="579"/>
    </row>
    <row r="740" spans="85:85" x14ac:dyDescent="0.2">
      <c r="CG740" s="579"/>
    </row>
    <row r="741" spans="85:85" x14ac:dyDescent="0.2">
      <c r="CG741" s="579"/>
    </row>
    <row r="742" spans="85:85" x14ac:dyDescent="0.2">
      <c r="CG742" s="579"/>
    </row>
    <row r="743" spans="85:85" x14ac:dyDescent="0.2">
      <c r="CG743" s="579"/>
    </row>
    <row r="744" spans="85:85" x14ac:dyDescent="0.2">
      <c r="CG744" s="579"/>
    </row>
    <row r="745" spans="85:85" x14ac:dyDescent="0.2">
      <c r="CG745" s="579"/>
    </row>
    <row r="746" spans="85:85" x14ac:dyDescent="0.2">
      <c r="CG746" s="579"/>
    </row>
    <row r="747" spans="85:85" x14ac:dyDescent="0.2">
      <c r="CG747" s="579"/>
    </row>
    <row r="748" spans="85:85" x14ac:dyDescent="0.2">
      <c r="CG748" s="579"/>
    </row>
    <row r="749" spans="85:85" x14ac:dyDescent="0.2">
      <c r="CG749" s="579"/>
    </row>
    <row r="750" spans="85:85" x14ac:dyDescent="0.2">
      <c r="CG750" s="579"/>
    </row>
    <row r="751" spans="85:85" x14ac:dyDescent="0.2">
      <c r="CG751" s="579"/>
    </row>
    <row r="752" spans="85:85" x14ac:dyDescent="0.2">
      <c r="CG752" s="579"/>
    </row>
    <row r="753" spans="85:85" x14ac:dyDescent="0.2">
      <c r="CG753" s="579"/>
    </row>
    <row r="754" spans="85:85" x14ac:dyDescent="0.2">
      <c r="CG754" s="579"/>
    </row>
    <row r="755" spans="85:85" x14ac:dyDescent="0.2">
      <c r="CG755" s="579"/>
    </row>
    <row r="756" spans="85:85" x14ac:dyDescent="0.2">
      <c r="CG756" s="579"/>
    </row>
    <row r="757" spans="85:85" x14ac:dyDescent="0.2">
      <c r="CG757" s="579"/>
    </row>
    <row r="758" spans="85:85" x14ac:dyDescent="0.2">
      <c r="CG758" s="579"/>
    </row>
    <row r="759" spans="85:85" x14ac:dyDescent="0.2">
      <c r="CG759" s="579"/>
    </row>
    <row r="760" spans="85:85" x14ac:dyDescent="0.2">
      <c r="CG760" s="579"/>
    </row>
    <row r="761" spans="85:85" x14ac:dyDescent="0.2">
      <c r="CG761" s="579"/>
    </row>
    <row r="762" spans="85:85" x14ac:dyDescent="0.2">
      <c r="CG762" s="579"/>
    </row>
    <row r="763" spans="85:85" x14ac:dyDescent="0.2">
      <c r="CG763" s="579"/>
    </row>
    <row r="764" spans="85:85" x14ac:dyDescent="0.2">
      <c r="CG764" s="579"/>
    </row>
    <row r="765" spans="85:85" x14ac:dyDescent="0.2">
      <c r="CG765" s="579"/>
    </row>
    <row r="766" spans="85:85" x14ac:dyDescent="0.2">
      <c r="CG766" s="579"/>
    </row>
    <row r="767" spans="85:85" x14ac:dyDescent="0.2">
      <c r="CG767" s="579"/>
    </row>
    <row r="768" spans="85:85" x14ac:dyDescent="0.2">
      <c r="CG768" s="579"/>
    </row>
    <row r="769" spans="85:85" x14ac:dyDescent="0.2">
      <c r="CG769" s="579"/>
    </row>
    <row r="770" spans="85:85" x14ac:dyDescent="0.2">
      <c r="CG770" s="579"/>
    </row>
    <row r="771" spans="85:85" x14ac:dyDescent="0.2">
      <c r="CG771" s="579"/>
    </row>
    <row r="772" spans="85:85" x14ac:dyDescent="0.2">
      <c r="CG772" s="579"/>
    </row>
    <row r="773" spans="85:85" x14ac:dyDescent="0.2">
      <c r="CG773" s="579"/>
    </row>
    <row r="774" spans="85:85" x14ac:dyDescent="0.2">
      <c r="CG774" s="579"/>
    </row>
    <row r="775" spans="85:85" x14ac:dyDescent="0.2">
      <c r="CG775" s="579"/>
    </row>
    <row r="776" spans="85:85" x14ac:dyDescent="0.2">
      <c r="CG776" s="579"/>
    </row>
    <row r="777" spans="85:85" x14ac:dyDescent="0.2">
      <c r="CG777" s="579"/>
    </row>
    <row r="778" spans="85:85" x14ac:dyDescent="0.2">
      <c r="CG778" s="579"/>
    </row>
    <row r="779" spans="85:85" x14ac:dyDescent="0.2">
      <c r="CG779" s="579"/>
    </row>
    <row r="780" spans="85:85" x14ac:dyDescent="0.2">
      <c r="CG780" s="579"/>
    </row>
    <row r="781" spans="85:85" x14ac:dyDescent="0.2">
      <c r="CG781" s="579"/>
    </row>
    <row r="782" spans="85:85" x14ac:dyDescent="0.2">
      <c r="CG782" s="579"/>
    </row>
  </sheetData>
  <mergeCells count="1">
    <mergeCell ref="BD1:BJ1"/>
  </mergeCells>
  <pageMargins left="0.75" right="0.75" top="1" bottom="1" header="0.5" footer="0.5"/>
  <pageSetup scale="10"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47"/>
  <sheetViews>
    <sheetView workbookViewId="0">
      <selection activeCell="A33" sqref="A33"/>
    </sheetView>
  </sheetViews>
  <sheetFormatPr defaultRowHeight="12.75" x14ac:dyDescent="0.2"/>
  <sheetData>
    <row r="2" spans="2:9" x14ac:dyDescent="0.2">
      <c r="B2" s="6" t="s">
        <v>1459</v>
      </c>
    </row>
    <row r="5" spans="2:9" ht="25.5" x14ac:dyDescent="0.2">
      <c r="B5" s="750" t="s">
        <v>218</v>
      </c>
      <c r="C5" s="750" t="s">
        <v>54</v>
      </c>
      <c r="D5" s="753" t="s">
        <v>784</v>
      </c>
      <c r="E5" s="751" t="s">
        <v>71</v>
      </c>
      <c r="H5" s="752" t="s">
        <v>218</v>
      </c>
      <c r="I5" s="752" t="s">
        <v>54</v>
      </c>
    </row>
    <row r="6" spans="2:9" x14ac:dyDescent="0.2">
      <c r="B6" s="77">
        <f>Manufacturing!X326</f>
        <v>14792.789729326021</v>
      </c>
      <c r="C6" s="77">
        <f>Manufacturing!X251</f>
        <v>1700.5086475620137</v>
      </c>
      <c r="D6" s="77">
        <f>SUM(B6:C6)</f>
        <v>16493.298376888037</v>
      </c>
      <c r="E6" s="19">
        <f>D6/D$21</f>
        <v>1.2103236811062807</v>
      </c>
      <c r="G6">
        <v>1970</v>
      </c>
      <c r="H6" s="124">
        <f t="shared" ref="H6:H46" si="0">B6*0.001</f>
        <v>14.792789729326021</v>
      </c>
      <c r="I6" s="124">
        <f t="shared" ref="I6:I46" si="1">C6*0.001</f>
        <v>1.7005086475620137</v>
      </c>
    </row>
    <row r="7" spans="2:9" x14ac:dyDescent="0.2">
      <c r="B7" s="77">
        <f>Manufacturing!X327</f>
        <v>14810.130175300053</v>
      </c>
      <c r="C7" s="77">
        <f>Manufacturing!X252</f>
        <v>1746.7833582751834</v>
      </c>
      <c r="D7" s="77">
        <f t="shared" ref="D7:D46" si="2">SUM(B7:C7)</f>
        <v>16556.913533575236</v>
      </c>
      <c r="E7" s="19">
        <f t="shared" ref="E7:E46" si="3">D7/D$21</f>
        <v>1.2149919365914115</v>
      </c>
      <c r="G7">
        <f>G6+1</f>
        <v>1971</v>
      </c>
      <c r="H7" s="124">
        <f t="shared" si="0"/>
        <v>14.810130175300054</v>
      </c>
      <c r="I7" s="124">
        <f t="shared" si="1"/>
        <v>1.7467833582751835</v>
      </c>
    </row>
    <row r="8" spans="2:9" x14ac:dyDescent="0.2">
      <c r="B8" s="77">
        <f>Manufacturing!X328</f>
        <v>15351.933599652561</v>
      </c>
      <c r="C8" s="77">
        <f>Manufacturing!X253</f>
        <v>1892.3779641095523</v>
      </c>
      <c r="D8" s="77">
        <f t="shared" si="2"/>
        <v>17244.311563762112</v>
      </c>
      <c r="E8" s="19">
        <f t="shared" si="3"/>
        <v>1.2654350981270583</v>
      </c>
      <c r="G8" s="568">
        <f t="shared" ref="G8:G47" si="4">G7+1</f>
        <v>1972</v>
      </c>
      <c r="H8" s="124">
        <f t="shared" si="0"/>
        <v>15.351933599652561</v>
      </c>
      <c r="I8" s="124">
        <f t="shared" si="1"/>
        <v>1.8923779641095524</v>
      </c>
    </row>
    <row r="9" spans="2:9" x14ac:dyDescent="0.2">
      <c r="B9" s="77">
        <f>Manufacturing!X329</f>
        <v>15663.837332748501</v>
      </c>
      <c r="C9" s="77">
        <f>Manufacturing!X254</f>
        <v>2057.2682102892136</v>
      </c>
      <c r="D9" s="77">
        <f t="shared" si="2"/>
        <v>17721.105543037713</v>
      </c>
      <c r="E9" s="19">
        <f t="shared" si="3"/>
        <v>1.3004235541010805</v>
      </c>
      <c r="G9" s="568">
        <f t="shared" si="4"/>
        <v>1973</v>
      </c>
      <c r="H9" s="124">
        <f t="shared" si="0"/>
        <v>15.663837332748502</v>
      </c>
      <c r="I9" s="124">
        <f t="shared" si="1"/>
        <v>2.0572682102892137</v>
      </c>
    </row>
    <row r="10" spans="2:9" x14ac:dyDescent="0.2">
      <c r="B10" s="77">
        <f>Manufacturing!X330</f>
        <v>15620.21708298327</v>
      </c>
      <c r="C10" s="77">
        <f>Manufacturing!X255</f>
        <v>2090.7911072813845</v>
      </c>
      <c r="D10" s="77">
        <f t="shared" si="2"/>
        <v>17711.008190264656</v>
      </c>
      <c r="E10" s="19">
        <f t="shared" si="3"/>
        <v>1.2996825825319951</v>
      </c>
      <c r="G10" s="568">
        <f t="shared" si="4"/>
        <v>1974</v>
      </c>
      <c r="H10" s="124">
        <f t="shared" si="0"/>
        <v>15.62021708298327</v>
      </c>
      <c r="I10" s="124">
        <f t="shared" si="1"/>
        <v>2.0907911072813845</v>
      </c>
    </row>
    <row r="11" spans="2:9" x14ac:dyDescent="0.2">
      <c r="B11" s="77">
        <f>Manufacturing!X331</f>
        <v>14113.792301409039</v>
      </c>
      <c r="C11" s="77">
        <f>Manufacturing!X256</f>
        <v>1999.8352740148257</v>
      </c>
      <c r="D11" s="77">
        <f t="shared" si="2"/>
        <v>16113.627575423865</v>
      </c>
      <c r="E11" s="19">
        <f t="shared" si="3"/>
        <v>1.1824623915366568</v>
      </c>
      <c r="G11" s="568">
        <f t="shared" si="4"/>
        <v>1975</v>
      </c>
      <c r="H11" s="124">
        <f t="shared" si="0"/>
        <v>14.11379230140904</v>
      </c>
      <c r="I11" s="124">
        <f t="shared" si="1"/>
        <v>1.9998352740148257</v>
      </c>
    </row>
    <row r="12" spans="2:9" x14ac:dyDescent="0.2">
      <c r="B12" s="77">
        <f>Manufacturing!X332</f>
        <v>14717.52426740446</v>
      </c>
      <c r="C12" s="77">
        <f>Manufacturing!X257</f>
        <v>2146.0255455468373</v>
      </c>
      <c r="D12" s="77">
        <f t="shared" si="2"/>
        <v>16863.549812951296</v>
      </c>
      <c r="E12" s="19">
        <f t="shared" si="3"/>
        <v>1.2374937516883375</v>
      </c>
      <c r="G12" s="568">
        <f t="shared" si="4"/>
        <v>1976</v>
      </c>
      <c r="H12" s="124">
        <f t="shared" si="0"/>
        <v>14.71752426740446</v>
      </c>
      <c r="I12" s="124">
        <f t="shared" si="1"/>
        <v>2.1460255455468373</v>
      </c>
    </row>
    <row r="13" spans="2:9" x14ac:dyDescent="0.2">
      <c r="B13" s="77">
        <f>Manufacturing!X333</f>
        <v>14832.900126158838</v>
      </c>
      <c r="C13" s="77">
        <f>Manufacturing!X258</f>
        <v>2242.3816281007753</v>
      </c>
      <c r="D13" s="77">
        <f t="shared" si="2"/>
        <v>17075.281754259613</v>
      </c>
      <c r="E13" s="19">
        <f t="shared" si="3"/>
        <v>1.2530312249551259</v>
      </c>
      <c r="G13" s="568">
        <f t="shared" si="4"/>
        <v>1977</v>
      </c>
      <c r="H13" s="124">
        <f t="shared" si="0"/>
        <v>14.832900126158838</v>
      </c>
      <c r="I13" s="124">
        <f t="shared" si="1"/>
        <v>2.2423816281007753</v>
      </c>
    </row>
    <row r="14" spans="2:9" x14ac:dyDescent="0.2">
      <c r="B14" s="77">
        <f>Manufacturing!X334</f>
        <v>15018.162894592759</v>
      </c>
      <c r="C14" s="77">
        <f>Manufacturing!X259</f>
        <v>2283.0954570770973</v>
      </c>
      <c r="D14" s="77">
        <f t="shared" si="2"/>
        <v>17301.258351669858</v>
      </c>
      <c r="E14" s="19">
        <f t="shared" si="3"/>
        <v>1.2696140103368965</v>
      </c>
      <c r="G14" s="568">
        <f t="shared" si="4"/>
        <v>1978</v>
      </c>
      <c r="H14" s="124">
        <f t="shared" si="0"/>
        <v>15.018162894592759</v>
      </c>
      <c r="I14" s="124">
        <f t="shared" si="1"/>
        <v>2.2830954570770974</v>
      </c>
    </row>
    <row r="15" spans="2:9" x14ac:dyDescent="0.2">
      <c r="B15" s="77">
        <f>Manufacturing!X335</f>
        <v>14917.630797949725</v>
      </c>
      <c r="C15" s="77">
        <f>Manufacturing!X260</f>
        <v>2306.1133725011273</v>
      </c>
      <c r="D15" s="77">
        <f t="shared" si="2"/>
        <v>17223.744170450853</v>
      </c>
      <c r="E15" s="19">
        <f t="shared" si="3"/>
        <v>1.2639258061337644</v>
      </c>
      <c r="G15" s="568">
        <f t="shared" si="4"/>
        <v>1979</v>
      </c>
      <c r="H15" s="124">
        <f t="shared" si="0"/>
        <v>14.917630797949725</v>
      </c>
      <c r="I15" s="124">
        <f t="shared" si="1"/>
        <v>2.3061133725011271</v>
      </c>
    </row>
    <row r="16" spans="2:9" x14ac:dyDescent="0.2">
      <c r="B16" s="77">
        <f>Manufacturing!X336</f>
        <v>13654.405125682722</v>
      </c>
      <c r="C16" s="77">
        <f>Manufacturing!X261</f>
        <v>2223.900248361585</v>
      </c>
      <c r="D16" s="77">
        <f t="shared" si="2"/>
        <v>15878.305374044307</v>
      </c>
      <c r="E16" s="19">
        <f t="shared" si="3"/>
        <v>1.1651937999844144</v>
      </c>
      <c r="G16" s="568">
        <f t="shared" si="4"/>
        <v>1980</v>
      </c>
      <c r="H16" s="124">
        <f t="shared" si="0"/>
        <v>13.654405125682723</v>
      </c>
      <c r="I16" s="124">
        <f t="shared" si="1"/>
        <v>2.2239002483615851</v>
      </c>
    </row>
    <row r="17" spans="2:9" x14ac:dyDescent="0.2">
      <c r="B17" s="77">
        <f>Manufacturing!X337</f>
        <v>12980.268353281608</v>
      </c>
      <c r="C17" s="77">
        <f>Manufacturing!X262</f>
        <v>2249.5142990665904</v>
      </c>
      <c r="D17" s="77">
        <f t="shared" si="2"/>
        <v>15229.782652348198</v>
      </c>
      <c r="E17" s="19">
        <f t="shared" si="3"/>
        <v>1.1176034157042023</v>
      </c>
      <c r="G17" s="568">
        <f t="shared" si="4"/>
        <v>1981</v>
      </c>
      <c r="H17" s="124">
        <f t="shared" si="0"/>
        <v>12.980268353281609</v>
      </c>
      <c r="I17" s="124">
        <f t="shared" si="1"/>
        <v>2.2495142990665906</v>
      </c>
    </row>
    <row r="18" spans="2:9" x14ac:dyDescent="0.2">
      <c r="B18" s="77">
        <f>Manufacturing!X338</f>
        <v>11452.939250009325</v>
      </c>
      <c r="C18" s="77">
        <f>Manufacturing!X263</f>
        <v>2081.2337727948006</v>
      </c>
      <c r="D18" s="77">
        <f t="shared" si="2"/>
        <v>13534.173022804127</v>
      </c>
      <c r="E18" s="19">
        <f t="shared" si="3"/>
        <v>0.99317490894628035</v>
      </c>
      <c r="G18" s="568">
        <f t="shared" si="4"/>
        <v>1982</v>
      </c>
      <c r="H18" s="124">
        <f t="shared" si="0"/>
        <v>11.452939250009326</v>
      </c>
      <c r="I18" s="124">
        <f t="shared" si="1"/>
        <v>2.0812337727948007</v>
      </c>
    </row>
    <row r="19" spans="2:9" x14ac:dyDescent="0.2">
      <c r="B19" s="77">
        <f>Manufacturing!X339</f>
        <v>12109.897697857705</v>
      </c>
      <c r="C19" s="77">
        <f>Manufacturing!X264</f>
        <v>2108.0173077764284</v>
      </c>
      <c r="D19" s="77">
        <f t="shared" si="2"/>
        <v>14217.915005634133</v>
      </c>
      <c r="E19" s="19">
        <f t="shared" si="3"/>
        <v>1.0433497796528797</v>
      </c>
      <c r="G19" s="568">
        <f t="shared" si="4"/>
        <v>1983</v>
      </c>
      <c r="H19" s="124">
        <f t="shared" si="0"/>
        <v>12.109897697857704</v>
      </c>
      <c r="I19" s="124">
        <f t="shared" si="1"/>
        <v>2.1080173077764286</v>
      </c>
    </row>
    <row r="20" spans="2:9" x14ac:dyDescent="0.2">
      <c r="B20" s="77">
        <f>Manufacturing!X340</f>
        <v>12300.647201830612</v>
      </c>
      <c r="C20" s="77">
        <f>Manufacturing!X265</f>
        <v>2294.746851086019</v>
      </c>
      <c r="D20" s="77">
        <f t="shared" si="2"/>
        <v>14595.394052916632</v>
      </c>
      <c r="E20" s="19">
        <f t="shared" si="3"/>
        <v>1.0710502322614166</v>
      </c>
      <c r="G20" s="568">
        <f t="shared" si="4"/>
        <v>1984</v>
      </c>
      <c r="H20" s="124">
        <f t="shared" si="0"/>
        <v>12.300647201830612</v>
      </c>
      <c r="I20" s="124">
        <f t="shared" si="1"/>
        <v>2.2947468510860189</v>
      </c>
    </row>
    <row r="21" spans="2:9" x14ac:dyDescent="0.2">
      <c r="B21" s="77">
        <f>Manufacturing!X341</f>
        <v>11405.411661116657</v>
      </c>
      <c r="C21" s="77">
        <f>Manufacturing!X266</f>
        <v>2221.7681043924754</v>
      </c>
      <c r="D21" s="77">
        <f t="shared" si="2"/>
        <v>13627.179765509132</v>
      </c>
      <c r="E21" s="19">
        <f t="shared" si="3"/>
        <v>1</v>
      </c>
      <c r="G21" s="568">
        <f t="shared" si="4"/>
        <v>1985</v>
      </c>
      <c r="H21" s="124">
        <f t="shared" si="0"/>
        <v>11.405411661116657</v>
      </c>
      <c r="I21" s="124">
        <f t="shared" si="1"/>
        <v>2.2217681043924755</v>
      </c>
    </row>
    <row r="22" spans="2:9" x14ac:dyDescent="0.2">
      <c r="B22" s="77">
        <f>Manufacturing!X342</f>
        <v>11805.210783452882</v>
      </c>
      <c r="C22" s="77">
        <f>Manufacturing!X267</f>
        <v>2226.9956692841424</v>
      </c>
      <c r="D22" s="77">
        <f t="shared" si="2"/>
        <v>14032.206452737024</v>
      </c>
      <c r="E22" s="19">
        <f t="shared" si="3"/>
        <v>1.0297219743334589</v>
      </c>
      <c r="G22" s="568">
        <f t="shared" si="4"/>
        <v>1986</v>
      </c>
      <c r="H22" s="124">
        <f t="shared" si="0"/>
        <v>11.805210783452882</v>
      </c>
      <c r="I22" s="124">
        <f t="shared" si="1"/>
        <v>2.2269956692841424</v>
      </c>
    </row>
    <row r="23" spans="2:9" x14ac:dyDescent="0.2">
      <c r="B23" s="77">
        <f>Manufacturing!X343</f>
        <v>12072.958350736657</v>
      </c>
      <c r="C23" s="77">
        <f>Manufacturing!X268</f>
        <v>2353.9405764650601</v>
      </c>
      <c r="D23" s="77">
        <f t="shared" si="2"/>
        <v>14426.898927201717</v>
      </c>
      <c r="E23" s="19">
        <f t="shared" si="3"/>
        <v>1.0586855956591035</v>
      </c>
      <c r="G23" s="568">
        <f t="shared" si="4"/>
        <v>1987</v>
      </c>
      <c r="H23" s="124">
        <f t="shared" si="0"/>
        <v>12.072958350736657</v>
      </c>
      <c r="I23" s="124">
        <f t="shared" si="1"/>
        <v>2.3539405764650603</v>
      </c>
    </row>
    <row r="24" spans="2:9" x14ac:dyDescent="0.2">
      <c r="B24" s="77">
        <f>Manufacturing!X344</f>
        <v>13042.14548402298</v>
      </c>
      <c r="C24" s="77">
        <f>Manufacturing!X269</f>
        <v>2472.261449546626</v>
      </c>
      <c r="D24" s="77">
        <f t="shared" si="2"/>
        <v>15514.406933569606</v>
      </c>
      <c r="E24" s="19">
        <f t="shared" si="3"/>
        <v>1.1384899297239119</v>
      </c>
      <c r="G24" s="568">
        <f t="shared" si="4"/>
        <v>1988</v>
      </c>
      <c r="H24" s="124">
        <f t="shared" si="0"/>
        <v>13.04214548402298</v>
      </c>
      <c r="I24" s="124">
        <f t="shared" si="1"/>
        <v>2.4722614495466262</v>
      </c>
    </row>
    <row r="25" spans="2:9" x14ac:dyDescent="0.2">
      <c r="B25" s="77">
        <f>Manufacturing!X345</f>
        <v>13104.295331447778</v>
      </c>
      <c r="C25" s="77">
        <f>Manufacturing!X270</f>
        <v>2500.5393569511975</v>
      </c>
      <c r="D25" s="77">
        <f t="shared" si="2"/>
        <v>15604.834688398976</v>
      </c>
      <c r="E25" s="19">
        <f t="shared" si="3"/>
        <v>1.1451257675410842</v>
      </c>
      <c r="G25" s="568">
        <f t="shared" si="4"/>
        <v>1989</v>
      </c>
      <c r="H25" s="124">
        <f t="shared" si="0"/>
        <v>13.104295331447778</v>
      </c>
      <c r="I25" s="124">
        <f t="shared" si="1"/>
        <v>2.5005393569511978</v>
      </c>
    </row>
    <row r="26" spans="2:9" x14ac:dyDescent="0.2">
      <c r="B26" s="77">
        <f>Manufacturing!X346</f>
        <v>13103.455439913101</v>
      </c>
      <c r="C26" s="77">
        <f>Manufacturing!X271</f>
        <v>2563.9000501599617</v>
      </c>
      <c r="D26" s="77">
        <f t="shared" si="2"/>
        <v>15667.355490073063</v>
      </c>
      <c r="E26" s="19">
        <f t="shared" si="3"/>
        <v>1.1497137162399287</v>
      </c>
      <c r="G26" s="568">
        <f t="shared" si="4"/>
        <v>1990</v>
      </c>
      <c r="H26" s="124">
        <f t="shared" si="0"/>
        <v>13.103455439913102</v>
      </c>
      <c r="I26" s="124">
        <f t="shared" si="1"/>
        <v>2.5639000501599618</v>
      </c>
    </row>
    <row r="27" spans="2:9" x14ac:dyDescent="0.2">
      <c r="B27" s="77">
        <f>Manufacturing!X347</f>
        <v>12599.578369464049</v>
      </c>
      <c r="C27" s="77">
        <f>Manufacturing!X272</f>
        <v>2551.7210722574468</v>
      </c>
      <c r="D27" s="77">
        <f t="shared" si="2"/>
        <v>15151.299441721496</v>
      </c>
      <c r="E27" s="19">
        <f t="shared" si="3"/>
        <v>1.111844101453036</v>
      </c>
      <c r="G27" s="568">
        <f t="shared" si="4"/>
        <v>1991</v>
      </c>
      <c r="H27" s="124">
        <f t="shared" si="0"/>
        <v>12.599578369464048</v>
      </c>
      <c r="I27" s="124">
        <f t="shared" si="1"/>
        <v>2.5517210722574468</v>
      </c>
    </row>
    <row r="28" spans="2:9" x14ac:dyDescent="0.2">
      <c r="B28" s="77">
        <f>Manufacturing!X348</f>
        <v>12996.448569503451</v>
      </c>
      <c r="C28" s="77">
        <f>Manufacturing!X273</f>
        <v>2559.0436068603922</v>
      </c>
      <c r="D28" s="77">
        <f t="shared" si="2"/>
        <v>15555.492176363843</v>
      </c>
      <c r="E28" s="19">
        <f t="shared" si="3"/>
        <v>1.1415048780478656</v>
      </c>
      <c r="G28" s="568">
        <f t="shared" si="4"/>
        <v>1992</v>
      </c>
      <c r="H28" s="124">
        <f t="shared" si="0"/>
        <v>12.996448569503452</v>
      </c>
      <c r="I28" s="124">
        <f t="shared" si="1"/>
        <v>2.5590436068603921</v>
      </c>
    </row>
    <row r="29" spans="2:9" x14ac:dyDescent="0.2">
      <c r="B29" s="77">
        <f>Manufacturing!X349</f>
        <v>13376.524235228506</v>
      </c>
      <c r="C29" s="77">
        <f>Manufacturing!X274</f>
        <v>2629.7874406944393</v>
      </c>
      <c r="D29" s="77">
        <f t="shared" si="2"/>
        <v>16006.311675922945</v>
      </c>
      <c r="E29" s="19">
        <f t="shared" si="3"/>
        <v>1.1745872551293026</v>
      </c>
      <c r="G29" s="568">
        <f t="shared" si="4"/>
        <v>1993</v>
      </c>
      <c r="H29" s="124">
        <f t="shared" si="0"/>
        <v>13.376524235228507</v>
      </c>
      <c r="I29" s="124">
        <f t="shared" si="1"/>
        <v>2.6297874406944395</v>
      </c>
    </row>
    <row r="30" spans="2:9" x14ac:dyDescent="0.2">
      <c r="B30" s="77">
        <f>Manufacturing!X350</f>
        <v>13805.985934019131</v>
      </c>
      <c r="C30" s="77">
        <f>Manufacturing!X275</f>
        <v>2702.7062418589735</v>
      </c>
      <c r="D30" s="77">
        <f t="shared" si="2"/>
        <v>16508.692175878103</v>
      </c>
      <c r="E30" s="19">
        <f t="shared" si="3"/>
        <v>1.2114533204927831</v>
      </c>
      <c r="G30" s="568">
        <f t="shared" si="4"/>
        <v>1994</v>
      </c>
      <c r="H30" s="124">
        <f t="shared" si="0"/>
        <v>13.80598593401913</v>
      </c>
      <c r="I30" s="124">
        <f t="shared" si="1"/>
        <v>2.7027062418589733</v>
      </c>
    </row>
    <row r="31" spans="2:9" x14ac:dyDescent="0.2">
      <c r="B31" s="77">
        <f>Manufacturing!X351</f>
        <v>14211.807729152859</v>
      </c>
      <c r="C31" s="77">
        <f>Manufacturing!X276</f>
        <v>2742.0022610609722</v>
      </c>
      <c r="D31" s="77">
        <f t="shared" si="2"/>
        <v>16953.809990213831</v>
      </c>
      <c r="E31" s="19">
        <f t="shared" si="3"/>
        <v>1.2441172922019064</v>
      </c>
      <c r="G31" s="568">
        <f t="shared" si="4"/>
        <v>1995</v>
      </c>
      <c r="H31" s="124">
        <f t="shared" si="0"/>
        <v>14.211807729152859</v>
      </c>
      <c r="I31" s="124">
        <f t="shared" si="1"/>
        <v>2.7420022610609722</v>
      </c>
    </row>
    <row r="32" spans="2:9" x14ac:dyDescent="0.2">
      <c r="B32" s="77">
        <f>Manufacturing!X352</f>
        <v>14258.346948536629</v>
      </c>
      <c r="C32" s="77">
        <f>Manufacturing!X277</f>
        <v>2802.5241286251239</v>
      </c>
      <c r="D32" s="77">
        <f t="shared" si="2"/>
        <v>17060.871077161755</v>
      </c>
      <c r="E32" s="19">
        <f t="shared" si="3"/>
        <v>1.2519737297620022</v>
      </c>
      <c r="G32" s="568">
        <f t="shared" si="4"/>
        <v>1996</v>
      </c>
      <c r="H32" s="124">
        <f t="shared" si="0"/>
        <v>14.25834694853663</v>
      </c>
      <c r="I32" s="124">
        <f t="shared" si="1"/>
        <v>2.8025241286251239</v>
      </c>
    </row>
    <row r="33" spans="2:9" x14ac:dyDescent="0.2">
      <c r="B33" s="77">
        <f>Manufacturing!X353</f>
        <v>14245.039418160422</v>
      </c>
      <c r="C33" s="77">
        <f>Manufacturing!X278</f>
        <v>2804.7888075380001</v>
      </c>
      <c r="D33" s="77">
        <f t="shared" si="2"/>
        <v>17049.828225698424</v>
      </c>
      <c r="E33" s="19">
        <f t="shared" si="3"/>
        <v>1.2511633748937645</v>
      </c>
      <c r="G33" s="568">
        <f t="shared" si="4"/>
        <v>1997</v>
      </c>
      <c r="H33" s="124">
        <f t="shared" si="0"/>
        <v>14.245039418160422</v>
      </c>
      <c r="I33" s="124">
        <f t="shared" si="1"/>
        <v>2.8047888075380003</v>
      </c>
    </row>
    <row r="34" spans="2:9" x14ac:dyDescent="0.2">
      <c r="B34" s="77">
        <f>Manufacturing!X354</f>
        <v>14659.144711999999</v>
      </c>
      <c r="C34" s="77">
        <f>Manufacturing!X279</f>
        <v>2796.9323619279994</v>
      </c>
      <c r="D34" s="77">
        <f t="shared" si="2"/>
        <v>17456.077073927998</v>
      </c>
      <c r="E34" s="19">
        <f t="shared" si="3"/>
        <v>1.2809750347691118</v>
      </c>
      <c r="G34" s="568">
        <f t="shared" si="4"/>
        <v>1998</v>
      </c>
      <c r="H34" s="124">
        <f t="shared" si="0"/>
        <v>14.659144712</v>
      </c>
      <c r="I34" s="124">
        <f t="shared" si="1"/>
        <v>2.7969323619279995</v>
      </c>
    </row>
    <row r="35" spans="2:9" x14ac:dyDescent="0.2">
      <c r="B35" s="77">
        <f>Manufacturing!X355</f>
        <v>14915.093519409891</v>
      </c>
      <c r="C35" s="77">
        <f>Manufacturing!X280</f>
        <v>2843.5044422800001</v>
      </c>
      <c r="D35" s="77">
        <f t="shared" si="2"/>
        <v>17758.597961689891</v>
      </c>
      <c r="E35" s="19">
        <f t="shared" si="3"/>
        <v>1.3031748510896968</v>
      </c>
      <c r="G35" s="568">
        <f t="shared" si="4"/>
        <v>1999</v>
      </c>
      <c r="H35" s="124">
        <f t="shared" si="0"/>
        <v>14.915093519409892</v>
      </c>
      <c r="I35" s="124">
        <f t="shared" si="1"/>
        <v>2.84350444228</v>
      </c>
    </row>
    <row r="36" spans="2:9" x14ac:dyDescent="0.2">
      <c r="B36" s="77">
        <f>Manufacturing!X356</f>
        <v>14674.230633137313</v>
      </c>
      <c r="C36" s="77">
        <f>Manufacturing!X281</f>
        <v>2946.8892774240007</v>
      </c>
      <c r="D36" s="77">
        <f t="shared" si="2"/>
        <v>17621.119910561312</v>
      </c>
      <c r="E36" s="19">
        <f t="shared" si="3"/>
        <v>1.2930863328860591</v>
      </c>
      <c r="G36" s="568">
        <f t="shared" si="4"/>
        <v>2000</v>
      </c>
      <c r="H36" s="124">
        <f t="shared" si="0"/>
        <v>14.674230633137313</v>
      </c>
      <c r="I36" s="124">
        <f t="shared" si="1"/>
        <v>2.9468892774240008</v>
      </c>
    </row>
    <row r="37" spans="2:9" x14ac:dyDescent="0.2">
      <c r="B37" s="77">
        <f>Manufacturing!X357</f>
        <v>14152.726620950727</v>
      </c>
      <c r="C37" s="77">
        <f>Manufacturing!X282</f>
        <v>2866.0194728160004</v>
      </c>
      <c r="D37" s="77">
        <f t="shared" si="2"/>
        <v>17018.746093766727</v>
      </c>
      <c r="E37" s="19">
        <f t="shared" si="3"/>
        <v>1.2488824824078251</v>
      </c>
      <c r="G37" s="568">
        <f t="shared" si="4"/>
        <v>2001</v>
      </c>
      <c r="H37" s="124">
        <f t="shared" si="0"/>
        <v>14.152726620950727</v>
      </c>
      <c r="I37" s="124">
        <f t="shared" si="1"/>
        <v>2.8660194728160007</v>
      </c>
    </row>
    <row r="38" spans="2:9" x14ac:dyDescent="0.2">
      <c r="B38" s="77">
        <f>Manufacturing!X358</f>
        <v>13433.671368000001</v>
      </c>
      <c r="C38" s="77">
        <f>Manufacturing!X283</f>
        <v>2774.4359063200004</v>
      </c>
      <c r="D38" s="77">
        <f t="shared" si="2"/>
        <v>16208.107274320002</v>
      </c>
      <c r="E38" s="19">
        <f t="shared" si="3"/>
        <v>1.1893955721743166</v>
      </c>
      <c r="G38" s="568">
        <f t="shared" si="4"/>
        <v>2002</v>
      </c>
      <c r="H38" s="124">
        <f t="shared" si="0"/>
        <v>13.433671368000001</v>
      </c>
      <c r="I38" s="124">
        <f t="shared" si="1"/>
        <v>2.7744359063200004</v>
      </c>
    </row>
    <row r="39" spans="2:9" x14ac:dyDescent="0.2">
      <c r="B39" s="77">
        <f>Manufacturing!X359</f>
        <v>12946.353236344379</v>
      </c>
      <c r="C39" s="77">
        <f>Manufacturing!X284</f>
        <v>2801.3828553079998</v>
      </c>
      <c r="D39" s="77">
        <f t="shared" si="2"/>
        <v>15747.736091652379</v>
      </c>
      <c r="E39" s="19">
        <f t="shared" si="3"/>
        <v>1.1556122662673349</v>
      </c>
      <c r="G39" s="568">
        <f t="shared" si="4"/>
        <v>2003</v>
      </c>
      <c r="H39" s="124">
        <f t="shared" si="0"/>
        <v>12.946353236344379</v>
      </c>
      <c r="I39" s="124">
        <f t="shared" si="1"/>
        <v>2.8013828553079998</v>
      </c>
    </row>
    <row r="40" spans="2:9" x14ac:dyDescent="0.2">
      <c r="B40" s="77">
        <f>Manufacturing!X360</f>
        <v>12856.617310556347</v>
      </c>
      <c r="C40" s="77">
        <f>Manufacturing!X285</f>
        <v>2989.3559404280004</v>
      </c>
      <c r="D40" s="77">
        <f t="shared" si="2"/>
        <v>15845.973250984347</v>
      </c>
      <c r="E40" s="19">
        <f t="shared" si="3"/>
        <v>1.1628211797052137</v>
      </c>
      <c r="G40" s="568">
        <f t="shared" si="4"/>
        <v>2004</v>
      </c>
      <c r="H40" s="124">
        <f t="shared" si="0"/>
        <v>12.856617310556347</v>
      </c>
      <c r="I40" s="124">
        <f t="shared" si="1"/>
        <v>2.9893559404280006</v>
      </c>
    </row>
    <row r="41" spans="2:9" x14ac:dyDescent="0.2">
      <c r="B41" s="77">
        <f>Manufacturing!X361</f>
        <v>12648.954361540878</v>
      </c>
      <c r="C41" s="77">
        <f>Manufacturing!X286</f>
        <v>3075.6515074359995</v>
      </c>
      <c r="D41" s="77">
        <f t="shared" si="2"/>
        <v>15724.605868976878</v>
      </c>
      <c r="E41" s="19">
        <f t="shared" si="3"/>
        <v>1.1539149067935834</v>
      </c>
      <c r="G41" s="568">
        <f t="shared" si="4"/>
        <v>2005</v>
      </c>
      <c r="H41" s="124">
        <f t="shared" si="0"/>
        <v>12.648954361540879</v>
      </c>
      <c r="I41" s="124">
        <f t="shared" si="1"/>
        <v>3.0756515074359996</v>
      </c>
    </row>
    <row r="42" spans="2:9" x14ac:dyDescent="0.2">
      <c r="B42" s="77">
        <f>Manufacturing!X362</f>
        <v>12805.615636</v>
      </c>
      <c r="C42" s="77">
        <f>Manufacturing!X287</f>
        <v>3040.2609844079998</v>
      </c>
      <c r="D42" s="77">
        <f t="shared" si="2"/>
        <v>15845.876620408</v>
      </c>
      <c r="E42" s="19">
        <f t="shared" si="3"/>
        <v>1.1628140886872622</v>
      </c>
      <c r="G42" s="568">
        <f t="shared" si="4"/>
        <v>2006</v>
      </c>
      <c r="H42" s="124">
        <f t="shared" si="0"/>
        <v>12.805615636000001</v>
      </c>
      <c r="I42" s="124">
        <f t="shared" si="1"/>
        <v>3.040260984408</v>
      </c>
    </row>
    <row r="43" spans="2:9" x14ac:dyDescent="0.2">
      <c r="B43" s="77">
        <f>Manufacturing!X363</f>
        <v>12888.45021773804</v>
      </c>
      <c r="C43" s="77">
        <f>Manufacturing!X288</f>
        <v>3029.8869553599993</v>
      </c>
      <c r="D43" s="77">
        <f t="shared" si="2"/>
        <v>15918.33717309804</v>
      </c>
      <c r="E43" s="19">
        <f t="shared" si="3"/>
        <v>1.1681314437039942</v>
      </c>
      <c r="G43" s="568">
        <f t="shared" si="4"/>
        <v>2007</v>
      </c>
      <c r="H43" s="124">
        <f t="shared" si="0"/>
        <v>12.88845021773804</v>
      </c>
      <c r="I43" s="124">
        <f t="shared" si="1"/>
        <v>3.0298869553599994</v>
      </c>
    </row>
    <row r="44" spans="2:9" x14ac:dyDescent="0.2">
      <c r="B44" s="77">
        <f>Manufacturing!X364</f>
        <v>12169.930458592196</v>
      </c>
      <c r="C44" s="77">
        <f>Manufacturing!X289</f>
        <v>2995.1164712080003</v>
      </c>
      <c r="D44" s="77">
        <f t="shared" si="2"/>
        <v>15165.046929800197</v>
      </c>
      <c r="E44" s="19">
        <f t="shared" si="3"/>
        <v>1.1128529300085599</v>
      </c>
      <c r="G44" s="568">
        <f t="shared" si="4"/>
        <v>2008</v>
      </c>
      <c r="H44" s="124">
        <f t="shared" si="0"/>
        <v>12.169930458592196</v>
      </c>
      <c r="I44" s="124">
        <f t="shared" si="1"/>
        <v>2.9951164712080005</v>
      </c>
    </row>
    <row r="45" spans="2:9" x14ac:dyDescent="0.2">
      <c r="B45" s="77">
        <f>Manufacturing!X365</f>
        <v>11313.674117122024</v>
      </c>
      <c r="C45" s="77">
        <f>Manufacturing!X290</f>
        <v>2523.8955782799999</v>
      </c>
      <c r="D45" s="77">
        <f t="shared" si="2"/>
        <v>13837.569695402024</v>
      </c>
      <c r="E45" s="19">
        <f t="shared" si="3"/>
        <v>1.0154389927712992</v>
      </c>
      <c r="G45" s="568">
        <f t="shared" si="4"/>
        <v>2009</v>
      </c>
      <c r="H45" s="124">
        <f t="shared" si="0"/>
        <v>11.313674117122025</v>
      </c>
      <c r="I45" s="124">
        <f t="shared" si="1"/>
        <v>2.5238955782799999</v>
      </c>
    </row>
    <row r="46" spans="2:9" x14ac:dyDescent="0.2">
      <c r="B46" s="77">
        <f>Manufacturing!X366</f>
        <v>11795.029999999999</v>
      </c>
      <c r="C46" s="77">
        <f>Manufacturing!X291</f>
        <v>2672.7291030120005</v>
      </c>
      <c r="D46" s="77">
        <f t="shared" si="2"/>
        <v>14467.759103011998</v>
      </c>
      <c r="E46" s="19">
        <f t="shared" si="3"/>
        <v>1.061684027947617</v>
      </c>
      <c r="G46" s="568">
        <f t="shared" si="4"/>
        <v>2010</v>
      </c>
      <c r="H46" s="124">
        <f t="shared" si="0"/>
        <v>11.795029999999999</v>
      </c>
      <c r="I46" s="124">
        <f t="shared" si="1"/>
        <v>2.6727291030120006</v>
      </c>
    </row>
    <row r="47" spans="2:9" x14ac:dyDescent="0.2">
      <c r="B47" s="77">
        <f>Manufacturing!X367</f>
        <v>11810.362974654317</v>
      </c>
      <c r="C47" s="77">
        <f>Manufacturing!X292</f>
        <v>2834.8600038</v>
      </c>
      <c r="D47" s="77">
        <f t="shared" ref="D47" si="5">SUM(B47:C47)</f>
        <v>14645.222978454318</v>
      </c>
      <c r="E47" s="19">
        <f t="shared" ref="E47" si="6">D47/D$21</f>
        <v>1.0747068161177331</v>
      </c>
      <c r="G47" s="570">
        <f t="shared" si="4"/>
        <v>2011</v>
      </c>
      <c r="H47" s="124">
        <f t="shared" ref="H47" si="7">B47*0.001</f>
        <v>11.810362974654318</v>
      </c>
      <c r="I47" s="124">
        <f t="shared" ref="I47" si="8">C47*0.001</f>
        <v>2.8348600037999998</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10</vt:i4>
      </vt:variant>
    </vt:vector>
  </HeadingPairs>
  <TitlesOfParts>
    <vt:vector size="33" baseType="lpstr">
      <vt:lpstr>Directory</vt:lpstr>
      <vt:lpstr>General_inputs</vt:lpstr>
      <vt:lpstr>Energy_weights</vt:lpstr>
      <vt:lpstr>Industrial_Total_LMDI_UtilAdj</vt:lpstr>
      <vt:lpstr>Total_Industrial</vt:lpstr>
      <vt:lpstr>Manufacturing</vt:lpstr>
      <vt:lpstr>NonManufacturing</vt:lpstr>
      <vt:lpstr>Mining</vt:lpstr>
      <vt:lpstr>Report_chart</vt:lpstr>
      <vt:lpstr>Report_tables</vt:lpstr>
      <vt:lpstr>Charts (www)</vt:lpstr>
      <vt:lpstr>NonManufacturing_Data</vt:lpstr>
      <vt:lpstr>Mining_Data</vt:lpstr>
      <vt:lpstr>Manufacturing_Energy_Data</vt:lpstr>
      <vt:lpstr>AER10_Table2.1d</vt:lpstr>
      <vt:lpstr>AER11_Table2.1d_MER0913</vt:lpstr>
      <vt:lpstr>mer_dataT02.04</vt:lpstr>
      <vt:lpstr>Conversion_factors</vt:lpstr>
      <vt:lpstr>BEA_Output_Data</vt:lpstr>
      <vt:lpstr>Manufacturing Gross Output</vt:lpstr>
      <vt:lpstr>Manufacturing Value Added</vt:lpstr>
      <vt:lpstr>Gross Output over VA</vt:lpstr>
      <vt:lpstr>NAICS Sector VA over Manufac VA</vt:lpstr>
      <vt:lpstr>base_row</vt:lpstr>
      <vt:lpstr>base_row2</vt:lpstr>
      <vt:lpstr>Base_year</vt:lpstr>
      <vt:lpstr>Base_year2</vt:lpstr>
      <vt:lpstr>Begin_year_chart1</vt:lpstr>
      <vt:lpstr>End_year_chart1</vt:lpstr>
      <vt:lpstr>Fuel_type</vt:lpstr>
      <vt:lpstr>index_label</vt:lpstr>
      <vt:lpstr>index_label2</vt:lpstr>
      <vt:lpstr>Utility_Adj</vt:lpstr>
    </vt:vector>
  </TitlesOfParts>
  <Company>Pacific Northwest National Laboratory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Staff Member</dc:creator>
  <cp:lastModifiedBy>test</cp:lastModifiedBy>
  <cp:lastPrinted>2011-01-24T18:46:32Z</cp:lastPrinted>
  <dcterms:created xsi:type="dcterms:W3CDTF">2002-02-14T16:41:09Z</dcterms:created>
  <dcterms:modified xsi:type="dcterms:W3CDTF">2015-03-09T18:30:29Z</dcterms:modified>
</cp:coreProperties>
</file>